
<file path=[Content_Types].xml><?xml version="1.0" encoding="utf-8"?>
<Types xmlns="http://schemas.openxmlformats.org/package/2006/content-types">
  <Default Extension="bin" ContentType="application/vnd.ms-office.activeX"/>
  <Default Extension="png" ContentType="image/png"/>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720" yWindow="405" windowWidth="27555" windowHeight="12300"/>
  </bookViews>
  <sheets>
    <sheet name="Dashboard" sheetId="10" r:id="rId1"/>
    <sheet name="All Posts - Data" sheetId="1" r:id="rId2"/>
    <sheet name="All Topics Data" sheetId="5" r:id="rId3"/>
    <sheet name="sp1" sheetId="4" r:id="rId4"/>
    <sheet name="sp2" sheetId="6" r:id="rId5"/>
    <sheet name="p1" sheetId="2" r:id="rId6"/>
    <sheet name="Calculations" sheetId="9" r:id="rId7"/>
  </sheets>
  <definedNames>
    <definedName name="_xlnm._FilterDatabase" localSheetId="6" hidden="1">Calculations!$F$2:$H$25</definedName>
    <definedName name="_xlnm._FilterDatabase" localSheetId="5" hidden="1">'p1'!$B$3:$AT$776</definedName>
    <definedName name="_xlnm._FilterDatabase" localSheetId="3" hidden="1">'sp1'!$AH$5:$AH$6</definedName>
    <definedName name="bc">'sp1'!$AH$2</definedName>
    <definedName name="fc">'sp1'!$AH$3</definedName>
    <definedName name="inf">'sp1'!$AI$2</definedName>
    <definedName name="offset">Calculations!$E$35-1</definedName>
  </definedNames>
  <calcPr calcId="144525"/>
  <pivotCaches>
    <pivotCache cacheId="12" r:id="rId8"/>
  </pivotCaches>
</workbook>
</file>

<file path=xl/calcChain.xml><?xml version="1.0" encoding="utf-8"?>
<calcChain xmlns="http://schemas.openxmlformats.org/spreadsheetml/2006/main">
  <c r="L27" i="9" l="1"/>
  <c r="K30" i="9"/>
  <c r="T35" i="9" s="1"/>
  <c r="Q35" i="9"/>
  <c r="H30" i="9"/>
  <c r="F28" i="9" a="1"/>
  <c r="F28" i="9" s="1"/>
  <c r="S3" i="1"/>
  <c r="S4" i="1"/>
  <c r="S5" i="1"/>
  <c r="S6" i="1"/>
  <c r="S7" i="1"/>
  <c r="S8" i="1"/>
  <c r="S9" i="1"/>
  <c r="S10" i="1"/>
  <c r="S11" i="1"/>
  <c r="S12" i="1"/>
  <c r="S13" i="1"/>
  <c r="S14" i="1"/>
  <c r="S15" i="1"/>
  <c r="S16" i="1"/>
  <c r="S17" i="1"/>
  <c r="S18" i="1"/>
  <c r="S19" i="1"/>
  <c r="S20" i="1"/>
  <c r="S21" i="1"/>
  <c r="S22" i="1"/>
  <c r="S23" i="1"/>
  <c r="S24" i="1"/>
  <c r="S25" i="1"/>
  <c r="S26" i="1"/>
  <c r="S27" i="1"/>
  <c r="S28" i="1"/>
  <c r="S29" i="1"/>
  <c r="S30" i="1"/>
  <c r="S31" i="1"/>
  <c r="S32" i="1"/>
  <c r="S33" i="1"/>
  <c r="S34" i="1"/>
  <c r="S35" i="1"/>
  <c r="S36" i="1"/>
  <c r="S37" i="1"/>
  <c r="S38" i="1"/>
  <c r="S39" i="1"/>
  <c r="S40" i="1"/>
  <c r="S41" i="1"/>
  <c r="S42" i="1"/>
  <c r="S43" i="1"/>
  <c r="S44" i="1"/>
  <c r="S45" i="1"/>
  <c r="S46" i="1"/>
  <c r="S47" i="1"/>
  <c r="S48" i="1"/>
  <c r="S49" i="1"/>
  <c r="S50" i="1"/>
  <c r="S51" i="1"/>
  <c r="S52" i="1"/>
  <c r="S53" i="1"/>
  <c r="S54" i="1"/>
  <c r="S55" i="1"/>
  <c r="S56" i="1"/>
  <c r="S57" i="1"/>
  <c r="S58" i="1"/>
  <c r="S59" i="1"/>
  <c r="S60" i="1"/>
  <c r="S61" i="1"/>
  <c r="S62" i="1"/>
  <c r="S63" i="1"/>
  <c r="S64" i="1"/>
  <c r="S65" i="1"/>
  <c r="S66" i="1"/>
  <c r="S67" i="1"/>
  <c r="S68" i="1"/>
  <c r="S69" i="1"/>
  <c r="S70" i="1"/>
  <c r="S71" i="1"/>
  <c r="S72" i="1"/>
  <c r="S73" i="1"/>
  <c r="S74" i="1"/>
  <c r="S75" i="1"/>
  <c r="S76" i="1"/>
  <c r="S77" i="1"/>
  <c r="S78" i="1"/>
  <c r="S79" i="1"/>
  <c r="S80" i="1"/>
  <c r="S81" i="1"/>
  <c r="S82" i="1"/>
  <c r="S83" i="1"/>
  <c r="S84" i="1"/>
  <c r="S85" i="1"/>
  <c r="S86" i="1"/>
  <c r="S87" i="1"/>
  <c r="S88" i="1"/>
  <c r="S89" i="1"/>
  <c r="S90" i="1"/>
  <c r="S91" i="1"/>
  <c r="S92" i="1"/>
  <c r="S93" i="1"/>
  <c r="S94" i="1"/>
  <c r="S95" i="1"/>
  <c r="S96" i="1"/>
  <c r="S97" i="1"/>
  <c r="S98" i="1"/>
  <c r="S99" i="1"/>
  <c r="S100" i="1"/>
  <c r="S101" i="1"/>
  <c r="S102" i="1"/>
  <c r="S103" i="1"/>
  <c r="S104" i="1"/>
  <c r="S105" i="1"/>
  <c r="S106" i="1"/>
  <c r="S107" i="1"/>
  <c r="S108" i="1"/>
  <c r="S109" i="1"/>
  <c r="S110" i="1"/>
  <c r="S111" i="1"/>
  <c r="S112" i="1"/>
  <c r="S113" i="1"/>
  <c r="S114" i="1"/>
  <c r="S115" i="1"/>
  <c r="S116" i="1"/>
  <c r="S117" i="1"/>
  <c r="S118" i="1"/>
  <c r="S119" i="1"/>
  <c r="S120" i="1"/>
  <c r="S121" i="1"/>
  <c r="S122" i="1"/>
  <c r="S123" i="1"/>
  <c r="S124" i="1"/>
  <c r="S125" i="1"/>
  <c r="S126" i="1"/>
  <c r="S127" i="1"/>
  <c r="S128" i="1"/>
  <c r="S129" i="1"/>
  <c r="S130" i="1"/>
  <c r="S131" i="1"/>
  <c r="S132" i="1"/>
  <c r="S133" i="1"/>
  <c r="S134" i="1"/>
  <c r="S135" i="1"/>
  <c r="S136" i="1"/>
  <c r="S137" i="1"/>
  <c r="S138" i="1"/>
  <c r="S139" i="1"/>
  <c r="S140" i="1"/>
  <c r="S141" i="1"/>
  <c r="S142" i="1"/>
  <c r="S143" i="1"/>
  <c r="S144" i="1"/>
  <c r="S145" i="1"/>
  <c r="S146" i="1"/>
  <c r="S147" i="1"/>
  <c r="S148" i="1"/>
  <c r="S149" i="1"/>
  <c r="S150" i="1"/>
  <c r="S151" i="1"/>
  <c r="S152" i="1"/>
  <c r="S153" i="1"/>
  <c r="S154" i="1"/>
  <c r="S155" i="1"/>
  <c r="S156" i="1"/>
  <c r="S157" i="1"/>
  <c r="S158" i="1"/>
  <c r="S159" i="1"/>
  <c r="S160" i="1"/>
  <c r="S161" i="1"/>
  <c r="S162" i="1"/>
  <c r="S163" i="1"/>
  <c r="S164" i="1"/>
  <c r="S165" i="1"/>
  <c r="S166" i="1"/>
  <c r="S167" i="1"/>
  <c r="S168" i="1"/>
  <c r="S169" i="1"/>
  <c r="S170" i="1"/>
  <c r="S171" i="1"/>
  <c r="S172" i="1"/>
  <c r="S173" i="1"/>
  <c r="S174" i="1"/>
  <c r="S175" i="1"/>
  <c r="S176" i="1"/>
  <c r="S177" i="1"/>
  <c r="S178" i="1"/>
  <c r="S179" i="1"/>
  <c r="S180" i="1"/>
  <c r="S181" i="1"/>
  <c r="S182" i="1"/>
  <c r="S183" i="1"/>
  <c r="S184" i="1"/>
  <c r="S185" i="1"/>
  <c r="S186" i="1"/>
  <c r="S187" i="1"/>
  <c r="S188" i="1"/>
  <c r="S189" i="1"/>
  <c r="S190" i="1"/>
  <c r="S191" i="1"/>
  <c r="S192" i="1"/>
  <c r="S193" i="1"/>
  <c r="S194" i="1"/>
  <c r="S195" i="1"/>
  <c r="S196" i="1"/>
  <c r="S197" i="1"/>
  <c r="S198" i="1"/>
  <c r="S199" i="1"/>
  <c r="S200" i="1"/>
  <c r="S201" i="1"/>
  <c r="S202" i="1"/>
  <c r="S203" i="1"/>
  <c r="S204" i="1"/>
  <c r="S205" i="1"/>
  <c r="S206" i="1"/>
  <c r="S207" i="1"/>
  <c r="S208" i="1"/>
  <c r="S209" i="1"/>
  <c r="S210" i="1"/>
  <c r="S211" i="1"/>
  <c r="S212" i="1"/>
  <c r="S213" i="1"/>
  <c r="S214" i="1"/>
  <c r="S215" i="1"/>
  <c r="S216" i="1"/>
  <c r="S217" i="1"/>
  <c r="S218" i="1"/>
  <c r="S219" i="1"/>
  <c r="S220" i="1"/>
  <c r="S221" i="1"/>
  <c r="S222" i="1"/>
  <c r="S223" i="1"/>
  <c r="S224" i="1"/>
  <c r="S225" i="1"/>
  <c r="S226" i="1"/>
  <c r="S227" i="1"/>
  <c r="S228" i="1"/>
  <c r="S229" i="1"/>
  <c r="S230" i="1"/>
  <c r="S231" i="1"/>
  <c r="S232" i="1"/>
  <c r="S233" i="1"/>
  <c r="S234" i="1"/>
  <c r="S235" i="1"/>
  <c r="S236" i="1"/>
  <c r="S237" i="1"/>
  <c r="S238" i="1"/>
  <c r="S239" i="1"/>
  <c r="S240" i="1"/>
  <c r="S241" i="1"/>
  <c r="S242" i="1"/>
  <c r="S243" i="1"/>
  <c r="S244" i="1"/>
  <c r="S245" i="1"/>
  <c r="S246" i="1"/>
  <c r="S247" i="1"/>
  <c r="S248" i="1"/>
  <c r="S249" i="1"/>
  <c r="S250" i="1"/>
  <c r="S251" i="1"/>
  <c r="S252" i="1"/>
  <c r="S253" i="1"/>
  <c r="S254" i="1"/>
  <c r="S255" i="1"/>
  <c r="S256" i="1"/>
  <c r="S257" i="1"/>
  <c r="S258" i="1"/>
  <c r="S259" i="1"/>
  <c r="S260" i="1"/>
  <c r="S261" i="1"/>
  <c r="S262" i="1"/>
  <c r="S263" i="1"/>
  <c r="S264" i="1"/>
  <c r="S265" i="1"/>
  <c r="S266" i="1"/>
  <c r="S267" i="1"/>
  <c r="S268" i="1"/>
  <c r="S269" i="1"/>
  <c r="S270" i="1"/>
  <c r="S271" i="1"/>
  <c r="S272" i="1"/>
  <c r="S273" i="1"/>
  <c r="S274" i="1"/>
  <c r="S275" i="1"/>
  <c r="S276" i="1"/>
  <c r="S277" i="1"/>
  <c r="S278" i="1"/>
  <c r="S279" i="1"/>
  <c r="S280" i="1"/>
  <c r="S281" i="1"/>
  <c r="S282" i="1"/>
  <c r="S283" i="1"/>
  <c r="S284" i="1"/>
  <c r="S285" i="1"/>
  <c r="S286" i="1"/>
  <c r="S287" i="1"/>
  <c r="S288" i="1"/>
  <c r="S289" i="1"/>
  <c r="S290" i="1"/>
  <c r="S291" i="1"/>
  <c r="S292" i="1"/>
  <c r="S293" i="1"/>
  <c r="S294" i="1"/>
  <c r="S295" i="1"/>
  <c r="S296" i="1"/>
  <c r="S297" i="1"/>
  <c r="S298" i="1"/>
  <c r="S299" i="1"/>
  <c r="S300" i="1"/>
  <c r="S301" i="1"/>
  <c r="S302" i="1"/>
  <c r="S303" i="1"/>
  <c r="S304" i="1"/>
  <c r="S305" i="1"/>
  <c r="S306" i="1"/>
  <c r="S307" i="1"/>
  <c r="S308" i="1"/>
  <c r="S309" i="1"/>
  <c r="S310" i="1"/>
  <c r="S311" i="1"/>
  <c r="S312" i="1"/>
  <c r="S313" i="1"/>
  <c r="S314" i="1"/>
  <c r="S315" i="1"/>
  <c r="S316" i="1"/>
  <c r="S317" i="1"/>
  <c r="S318" i="1"/>
  <c r="S319" i="1"/>
  <c r="S320" i="1"/>
  <c r="S321" i="1"/>
  <c r="S322" i="1"/>
  <c r="S323" i="1"/>
  <c r="S324" i="1"/>
  <c r="S325" i="1"/>
  <c r="S326" i="1"/>
  <c r="S327" i="1"/>
  <c r="S328" i="1"/>
  <c r="S329" i="1"/>
  <c r="S330" i="1"/>
  <c r="S331" i="1"/>
  <c r="S332" i="1"/>
  <c r="S333" i="1"/>
  <c r="S334" i="1"/>
  <c r="S335" i="1"/>
  <c r="S336" i="1"/>
  <c r="S337" i="1"/>
  <c r="S338" i="1"/>
  <c r="S339" i="1"/>
  <c r="S340" i="1"/>
  <c r="S341" i="1"/>
  <c r="S342" i="1"/>
  <c r="S343" i="1"/>
  <c r="S344" i="1"/>
  <c r="S345" i="1"/>
  <c r="S346" i="1"/>
  <c r="S347" i="1"/>
  <c r="S348" i="1"/>
  <c r="S349" i="1"/>
  <c r="S350" i="1"/>
  <c r="S351" i="1"/>
  <c r="S352" i="1"/>
  <c r="S353" i="1"/>
  <c r="S354" i="1"/>
  <c r="S355" i="1"/>
  <c r="S356" i="1"/>
  <c r="S357" i="1"/>
  <c r="S358" i="1"/>
  <c r="S359" i="1"/>
  <c r="S360" i="1"/>
  <c r="S361" i="1"/>
  <c r="S362" i="1"/>
  <c r="S363" i="1"/>
  <c r="S364" i="1"/>
  <c r="S365" i="1"/>
  <c r="S366" i="1"/>
  <c r="S367" i="1"/>
  <c r="S368" i="1"/>
  <c r="S369" i="1"/>
  <c r="S370" i="1"/>
  <c r="S371" i="1"/>
  <c r="S372" i="1"/>
  <c r="S373" i="1"/>
  <c r="S374" i="1"/>
  <c r="S375" i="1"/>
  <c r="S376" i="1"/>
  <c r="S377" i="1"/>
  <c r="S378" i="1"/>
  <c r="S379" i="1"/>
  <c r="S380" i="1"/>
  <c r="S381" i="1"/>
  <c r="S382" i="1"/>
  <c r="S383" i="1"/>
  <c r="S384" i="1"/>
  <c r="S385" i="1"/>
  <c r="S386" i="1"/>
  <c r="S387" i="1"/>
  <c r="S388" i="1"/>
  <c r="S389" i="1"/>
  <c r="S390" i="1"/>
  <c r="S391" i="1"/>
  <c r="S392" i="1"/>
  <c r="S393" i="1"/>
  <c r="S394" i="1"/>
  <c r="S395" i="1"/>
  <c r="S396" i="1"/>
  <c r="S397" i="1"/>
  <c r="S398" i="1"/>
  <c r="S399" i="1"/>
  <c r="S400" i="1"/>
  <c r="S401" i="1"/>
  <c r="S402" i="1"/>
  <c r="S403" i="1"/>
  <c r="S404" i="1"/>
  <c r="S405" i="1"/>
  <c r="S406" i="1"/>
  <c r="S407" i="1"/>
  <c r="S408" i="1"/>
  <c r="S409" i="1"/>
  <c r="S410" i="1"/>
  <c r="S411" i="1"/>
  <c r="S412" i="1"/>
  <c r="S413" i="1"/>
  <c r="S414" i="1"/>
  <c r="S415" i="1"/>
  <c r="S416" i="1"/>
  <c r="S417" i="1"/>
  <c r="S418" i="1"/>
  <c r="S419" i="1"/>
  <c r="S420" i="1"/>
  <c r="S421" i="1"/>
  <c r="S422" i="1"/>
  <c r="S423" i="1"/>
  <c r="S424" i="1"/>
  <c r="S425" i="1"/>
  <c r="S426" i="1"/>
  <c r="S427" i="1"/>
  <c r="S428" i="1"/>
  <c r="S429" i="1"/>
  <c r="S430" i="1"/>
  <c r="S431" i="1"/>
  <c r="S432" i="1"/>
  <c r="S433" i="1"/>
  <c r="S434" i="1"/>
  <c r="S435" i="1"/>
  <c r="S436" i="1"/>
  <c r="S437" i="1"/>
  <c r="S438" i="1"/>
  <c r="S439" i="1"/>
  <c r="S440" i="1"/>
  <c r="S441" i="1"/>
  <c r="S442" i="1"/>
  <c r="S443" i="1"/>
  <c r="S444" i="1"/>
  <c r="S445" i="1"/>
  <c r="S446" i="1"/>
  <c r="S447" i="1"/>
  <c r="S448" i="1"/>
  <c r="S449" i="1"/>
  <c r="S450" i="1"/>
  <c r="S451" i="1"/>
  <c r="S452" i="1"/>
  <c r="S453" i="1"/>
  <c r="S454" i="1"/>
  <c r="S455" i="1"/>
  <c r="S456" i="1"/>
  <c r="S457" i="1"/>
  <c r="S458" i="1"/>
  <c r="S459" i="1"/>
  <c r="S460" i="1"/>
  <c r="S461" i="1"/>
  <c r="S462" i="1"/>
  <c r="S463" i="1"/>
  <c r="S464" i="1"/>
  <c r="S465" i="1"/>
  <c r="S466" i="1"/>
  <c r="S467" i="1"/>
  <c r="S468" i="1"/>
  <c r="S469" i="1"/>
  <c r="S470" i="1"/>
  <c r="S471" i="1"/>
  <c r="S472" i="1"/>
  <c r="S473" i="1"/>
  <c r="S474" i="1"/>
  <c r="S475" i="1"/>
  <c r="S476" i="1"/>
  <c r="S477" i="1"/>
  <c r="S478" i="1"/>
  <c r="S479" i="1"/>
  <c r="S480" i="1"/>
  <c r="S481" i="1"/>
  <c r="S482" i="1"/>
  <c r="S483" i="1"/>
  <c r="S484" i="1"/>
  <c r="S485" i="1"/>
  <c r="S486" i="1"/>
  <c r="S487" i="1"/>
  <c r="S488" i="1"/>
  <c r="S489" i="1"/>
  <c r="S490" i="1"/>
  <c r="S491" i="1"/>
  <c r="S492" i="1"/>
  <c r="S493" i="1"/>
  <c r="S494" i="1"/>
  <c r="S495" i="1"/>
  <c r="S496" i="1"/>
  <c r="S497" i="1"/>
  <c r="S498" i="1"/>
  <c r="S499" i="1"/>
  <c r="S500" i="1"/>
  <c r="S501" i="1"/>
  <c r="S502" i="1"/>
  <c r="S503" i="1"/>
  <c r="S504" i="1"/>
  <c r="S505" i="1"/>
  <c r="S506" i="1"/>
  <c r="S507" i="1"/>
  <c r="S508" i="1"/>
  <c r="S509" i="1"/>
  <c r="S510" i="1"/>
  <c r="S511" i="1"/>
  <c r="S512" i="1"/>
  <c r="S513" i="1"/>
  <c r="S514" i="1"/>
  <c r="S515" i="1"/>
  <c r="S516" i="1"/>
  <c r="S517" i="1"/>
  <c r="S518" i="1"/>
  <c r="S519" i="1"/>
  <c r="S520" i="1"/>
  <c r="S521" i="1"/>
  <c r="S522" i="1"/>
  <c r="S523" i="1"/>
  <c r="S524" i="1"/>
  <c r="S525" i="1"/>
  <c r="S526" i="1"/>
  <c r="S527" i="1"/>
  <c r="S528" i="1"/>
  <c r="S529" i="1"/>
  <c r="S530" i="1"/>
  <c r="S531" i="1"/>
  <c r="S532" i="1"/>
  <c r="S533" i="1"/>
  <c r="S534" i="1"/>
  <c r="S535" i="1"/>
  <c r="S536" i="1"/>
  <c r="S537" i="1"/>
  <c r="S538" i="1"/>
  <c r="S539" i="1"/>
  <c r="S540" i="1"/>
  <c r="S541" i="1"/>
  <c r="S542" i="1"/>
  <c r="S543" i="1"/>
  <c r="S544" i="1"/>
  <c r="S545" i="1"/>
  <c r="S546" i="1"/>
  <c r="S547" i="1"/>
  <c r="S548" i="1"/>
  <c r="S549" i="1"/>
  <c r="S550" i="1"/>
  <c r="S551" i="1"/>
  <c r="S552" i="1"/>
  <c r="S553" i="1"/>
  <c r="S554" i="1"/>
  <c r="S555" i="1"/>
  <c r="S556" i="1"/>
  <c r="S557" i="1"/>
  <c r="S558" i="1"/>
  <c r="S559" i="1"/>
  <c r="S560" i="1"/>
  <c r="S561" i="1"/>
  <c r="S562" i="1"/>
  <c r="S563" i="1"/>
  <c r="S564" i="1"/>
  <c r="S565" i="1"/>
  <c r="S566" i="1"/>
  <c r="S567" i="1"/>
  <c r="S568" i="1"/>
  <c r="S569" i="1"/>
  <c r="S570" i="1"/>
  <c r="S571" i="1"/>
  <c r="S572" i="1"/>
  <c r="S573" i="1"/>
  <c r="S574" i="1"/>
  <c r="S575" i="1"/>
  <c r="S576" i="1"/>
  <c r="S577" i="1"/>
  <c r="S578" i="1"/>
  <c r="S579" i="1"/>
  <c r="S580" i="1"/>
  <c r="S581" i="1"/>
  <c r="S582" i="1"/>
  <c r="S583" i="1"/>
  <c r="S584" i="1"/>
  <c r="S585" i="1"/>
  <c r="S586" i="1"/>
  <c r="S587" i="1"/>
  <c r="S588" i="1"/>
  <c r="S589" i="1"/>
  <c r="S590" i="1"/>
  <c r="S591" i="1"/>
  <c r="S592" i="1"/>
  <c r="S593" i="1"/>
  <c r="S594" i="1"/>
  <c r="S595" i="1"/>
  <c r="S596" i="1"/>
  <c r="S597" i="1"/>
  <c r="S598" i="1"/>
  <c r="S599" i="1"/>
  <c r="S600" i="1"/>
  <c r="S601" i="1"/>
  <c r="S602" i="1"/>
  <c r="S603" i="1"/>
  <c r="S604" i="1"/>
  <c r="S605" i="1"/>
  <c r="S606" i="1"/>
  <c r="S607" i="1"/>
  <c r="S608" i="1"/>
  <c r="S609" i="1"/>
  <c r="S610" i="1"/>
  <c r="S611" i="1"/>
  <c r="S612" i="1"/>
  <c r="S613" i="1"/>
  <c r="S614" i="1"/>
  <c r="S615" i="1"/>
  <c r="S616" i="1"/>
  <c r="S617" i="1"/>
  <c r="S618" i="1"/>
  <c r="S619" i="1"/>
  <c r="S620" i="1"/>
  <c r="S621" i="1"/>
  <c r="S622" i="1"/>
  <c r="S623" i="1"/>
  <c r="S624" i="1"/>
  <c r="S625" i="1"/>
  <c r="S626" i="1"/>
  <c r="S627" i="1"/>
  <c r="S628" i="1"/>
  <c r="S629" i="1"/>
  <c r="S630" i="1"/>
  <c r="S631" i="1"/>
  <c r="S632" i="1"/>
  <c r="S633" i="1"/>
  <c r="S634" i="1"/>
  <c r="S635" i="1"/>
  <c r="S636" i="1"/>
  <c r="S637" i="1"/>
  <c r="S638" i="1"/>
  <c r="S639" i="1"/>
  <c r="S640" i="1"/>
  <c r="S641" i="1"/>
  <c r="S642" i="1"/>
  <c r="S643" i="1"/>
  <c r="S644" i="1"/>
  <c r="S645" i="1"/>
  <c r="S646" i="1"/>
  <c r="S647" i="1"/>
  <c r="S648" i="1"/>
  <c r="S649" i="1"/>
  <c r="S650" i="1"/>
  <c r="S651" i="1"/>
  <c r="S652" i="1"/>
  <c r="S653" i="1"/>
  <c r="S654" i="1"/>
  <c r="S655" i="1"/>
  <c r="S656" i="1"/>
  <c r="S657" i="1"/>
  <c r="S658" i="1"/>
  <c r="S659" i="1"/>
  <c r="S660" i="1"/>
  <c r="S661" i="1"/>
  <c r="S662" i="1"/>
  <c r="S663" i="1"/>
  <c r="S664" i="1"/>
  <c r="S665" i="1"/>
  <c r="S666" i="1"/>
  <c r="S667" i="1"/>
  <c r="S668" i="1"/>
  <c r="S669" i="1"/>
  <c r="S670" i="1"/>
  <c r="S671" i="1"/>
  <c r="S672" i="1"/>
  <c r="S673" i="1"/>
  <c r="S674" i="1"/>
  <c r="S675" i="1"/>
  <c r="S676" i="1"/>
  <c r="S677" i="1"/>
  <c r="S678" i="1"/>
  <c r="S679" i="1"/>
  <c r="S680" i="1"/>
  <c r="S681" i="1"/>
  <c r="S682" i="1"/>
  <c r="S683" i="1"/>
  <c r="S684" i="1"/>
  <c r="S685" i="1"/>
  <c r="S686" i="1"/>
  <c r="S687" i="1"/>
  <c r="S688" i="1"/>
  <c r="S689" i="1"/>
  <c r="S690" i="1"/>
  <c r="S691" i="1"/>
  <c r="S692" i="1"/>
  <c r="S693" i="1"/>
  <c r="S694" i="1"/>
  <c r="S695" i="1"/>
  <c r="S696" i="1"/>
  <c r="S697" i="1"/>
  <c r="S698" i="1"/>
  <c r="S699" i="1"/>
  <c r="S700" i="1"/>
  <c r="S701" i="1"/>
  <c r="S702" i="1"/>
  <c r="S703" i="1"/>
  <c r="S704" i="1"/>
  <c r="S705" i="1"/>
  <c r="S706" i="1"/>
  <c r="S707" i="1"/>
  <c r="S708" i="1"/>
  <c r="S709" i="1"/>
  <c r="S710" i="1"/>
  <c r="S711" i="1"/>
  <c r="S712" i="1"/>
  <c r="S713" i="1"/>
  <c r="S714" i="1"/>
  <c r="S715" i="1"/>
  <c r="S716" i="1"/>
  <c r="S717" i="1"/>
  <c r="S718" i="1"/>
  <c r="S719" i="1"/>
  <c r="S720" i="1"/>
  <c r="S721" i="1"/>
  <c r="S722" i="1"/>
  <c r="S723" i="1"/>
  <c r="S724" i="1"/>
  <c r="S725" i="1"/>
  <c r="S726" i="1"/>
  <c r="S727" i="1"/>
  <c r="S728" i="1"/>
  <c r="S729" i="1"/>
  <c r="S730" i="1"/>
  <c r="S731" i="1"/>
  <c r="S732" i="1"/>
  <c r="S733" i="1"/>
  <c r="S734" i="1"/>
  <c r="S735" i="1"/>
  <c r="S736" i="1"/>
  <c r="S737" i="1"/>
  <c r="S738" i="1"/>
  <c r="S739" i="1"/>
  <c r="S740" i="1"/>
  <c r="S741" i="1"/>
  <c r="S742" i="1"/>
  <c r="S743" i="1"/>
  <c r="S744" i="1"/>
  <c r="S745" i="1"/>
  <c r="S746" i="1"/>
  <c r="S747" i="1"/>
  <c r="S748" i="1"/>
  <c r="S749" i="1"/>
  <c r="S750" i="1"/>
  <c r="S751" i="1"/>
  <c r="S752" i="1"/>
  <c r="S753" i="1"/>
  <c r="S754" i="1"/>
  <c r="S755" i="1"/>
  <c r="S756" i="1"/>
  <c r="S757" i="1"/>
  <c r="S758" i="1"/>
  <c r="S759" i="1"/>
  <c r="S760" i="1"/>
  <c r="S761" i="1"/>
  <c r="S762" i="1"/>
  <c r="S763" i="1"/>
  <c r="S764" i="1"/>
  <c r="S765" i="1"/>
  <c r="S766" i="1"/>
  <c r="S767" i="1"/>
  <c r="S768" i="1"/>
  <c r="S769" i="1"/>
  <c r="S770" i="1"/>
  <c r="S771" i="1"/>
  <c r="S772" i="1"/>
  <c r="S773" i="1"/>
  <c r="S774" i="1"/>
  <c r="S775" i="1"/>
  <c r="S776" i="1"/>
  <c r="S777" i="1"/>
  <c r="S778" i="1"/>
  <c r="S779" i="1"/>
  <c r="S780" i="1"/>
  <c r="S781" i="1"/>
  <c r="S782" i="1"/>
  <c r="S783" i="1"/>
  <c r="S784" i="1"/>
  <c r="S785" i="1"/>
  <c r="S786" i="1"/>
  <c r="S787" i="1"/>
  <c r="S788" i="1"/>
  <c r="S789" i="1"/>
  <c r="S790" i="1"/>
  <c r="S791" i="1"/>
  <c r="S792" i="1"/>
  <c r="S793" i="1"/>
  <c r="S794" i="1"/>
  <c r="S795" i="1"/>
  <c r="S796" i="1"/>
  <c r="S797" i="1"/>
  <c r="S798" i="1"/>
  <c r="S799" i="1"/>
  <c r="S800" i="1"/>
  <c r="S801" i="1"/>
  <c r="S802" i="1"/>
  <c r="S803" i="1"/>
  <c r="S804" i="1"/>
  <c r="S805" i="1"/>
  <c r="S806" i="1"/>
  <c r="S807" i="1"/>
  <c r="S808" i="1"/>
  <c r="S809" i="1"/>
  <c r="S810" i="1"/>
  <c r="S811" i="1"/>
  <c r="S812" i="1"/>
  <c r="S813" i="1"/>
  <c r="S814" i="1"/>
  <c r="S815" i="1"/>
  <c r="S816" i="1"/>
  <c r="S817" i="1"/>
  <c r="S818" i="1"/>
  <c r="S819" i="1"/>
  <c r="S820" i="1"/>
  <c r="S821" i="1"/>
  <c r="S822" i="1"/>
  <c r="S823" i="1"/>
  <c r="S824" i="1"/>
  <c r="S825" i="1"/>
  <c r="S826" i="1"/>
  <c r="S827" i="1"/>
  <c r="S828" i="1"/>
  <c r="S829" i="1"/>
  <c r="S830" i="1"/>
  <c r="S831" i="1"/>
  <c r="S832" i="1"/>
  <c r="S833" i="1"/>
  <c r="S834" i="1"/>
  <c r="S835" i="1"/>
  <c r="S836" i="1"/>
  <c r="S837" i="1"/>
  <c r="S838" i="1"/>
  <c r="S839" i="1"/>
  <c r="S840" i="1"/>
  <c r="S841" i="1"/>
  <c r="S842" i="1"/>
  <c r="S843" i="1"/>
  <c r="S844" i="1"/>
  <c r="S845" i="1"/>
  <c r="S846" i="1"/>
  <c r="S847" i="1"/>
  <c r="S848" i="1"/>
  <c r="S849" i="1"/>
  <c r="S850" i="1"/>
  <c r="S851" i="1"/>
  <c r="S852" i="1"/>
  <c r="S853" i="1"/>
  <c r="S854" i="1"/>
  <c r="S855" i="1"/>
  <c r="S856" i="1"/>
  <c r="S857" i="1"/>
  <c r="S858" i="1"/>
  <c r="S859" i="1"/>
  <c r="S860" i="1"/>
  <c r="S861" i="1"/>
  <c r="S862" i="1"/>
  <c r="S863" i="1"/>
  <c r="S864" i="1"/>
  <c r="S865" i="1"/>
  <c r="S866" i="1"/>
  <c r="S867" i="1"/>
  <c r="S868" i="1"/>
  <c r="S869" i="1"/>
  <c r="S870" i="1"/>
  <c r="S871" i="1"/>
  <c r="S872" i="1"/>
  <c r="S873" i="1"/>
  <c r="S874" i="1"/>
  <c r="S875" i="1"/>
  <c r="S876" i="1"/>
  <c r="S877" i="1"/>
  <c r="S878" i="1"/>
  <c r="S879" i="1"/>
  <c r="S880" i="1"/>
  <c r="S881" i="1"/>
  <c r="S882" i="1"/>
  <c r="S883" i="1"/>
  <c r="S884" i="1"/>
  <c r="S885" i="1"/>
  <c r="S886" i="1"/>
  <c r="S887" i="1"/>
  <c r="S888" i="1"/>
  <c r="S889" i="1"/>
  <c r="S890" i="1"/>
  <c r="S891" i="1"/>
  <c r="S892" i="1"/>
  <c r="S893" i="1"/>
  <c r="S894" i="1"/>
  <c r="S895" i="1"/>
  <c r="S896" i="1"/>
  <c r="S897" i="1"/>
  <c r="S898" i="1"/>
  <c r="S899" i="1"/>
  <c r="S900" i="1"/>
  <c r="S901" i="1"/>
  <c r="S902" i="1"/>
  <c r="S903" i="1"/>
  <c r="S904" i="1"/>
  <c r="S905" i="1"/>
  <c r="S906" i="1"/>
  <c r="S907" i="1"/>
  <c r="S908" i="1"/>
  <c r="S909" i="1"/>
  <c r="S910" i="1"/>
  <c r="S911" i="1"/>
  <c r="S912" i="1"/>
  <c r="S913" i="1"/>
  <c r="S914" i="1"/>
  <c r="S915" i="1"/>
  <c r="S916" i="1"/>
  <c r="S917" i="1"/>
  <c r="S918" i="1"/>
  <c r="S919" i="1"/>
  <c r="S920" i="1"/>
  <c r="S921" i="1"/>
  <c r="S922" i="1"/>
  <c r="S923" i="1"/>
  <c r="S924" i="1"/>
  <c r="S925" i="1"/>
  <c r="S926" i="1"/>
  <c r="S927" i="1"/>
  <c r="S928" i="1"/>
  <c r="S929" i="1"/>
  <c r="S930" i="1"/>
  <c r="S931" i="1"/>
  <c r="S932" i="1"/>
  <c r="S933" i="1"/>
  <c r="S934" i="1"/>
  <c r="S935" i="1"/>
  <c r="S936" i="1"/>
  <c r="S937" i="1"/>
  <c r="S938" i="1"/>
  <c r="S939" i="1"/>
  <c r="S940" i="1"/>
  <c r="S941" i="1"/>
  <c r="S942" i="1"/>
  <c r="S943" i="1"/>
  <c r="S944" i="1"/>
  <c r="S945" i="1"/>
  <c r="S946" i="1"/>
  <c r="S947" i="1"/>
  <c r="S948" i="1"/>
  <c r="S949" i="1"/>
  <c r="S950" i="1"/>
  <c r="S951" i="1"/>
  <c r="S952" i="1"/>
  <c r="S953" i="1"/>
  <c r="S954" i="1"/>
  <c r="S955" i="1"/>
  <c r="S956" i="1"/>
  <c r="S957" i="1"/>
  <c r="S958" i="1"/>
  <c r="S959" i="1"/>
  <c r="S960" i="1"/>
  <c r="S961" i="1"/>
  <c r="S962" i="1"/>
  <c r="S963" i="1"/>
  <c r="S964" i="1"/>
  <c r="S965" i="1"/>
  <c r="S966" i="1"/>
  <c r="S967" i="1"/>
  <c r="S968" i="1"/>
  <c r="S969" i="1"/>
  <c r="S970" i="1"/>
  <c r="S971" i="1"/>
  <c r="S972" i="1"/>
  <c r="S973" i="1"/>
  <c r="S974" i="1"/>
  <c r="S975" i="1"/>
  <c r="S976" i="1"/>
  <c r="S977" i="1"/>
  <c r="S978" i="1"/>
  <c r="S979" i="1"/>
  <c r="S980" i="1"/>
  <c r="S981" i="1"/>
  <c r="S982" i="1"/>
  <c r="S983" i="1"/>
  <c r="S984" i="1"/>
  <c r="S985" i="1"/>
  <c r="S986" i="1"/>
  <c r="S987" i="1"/>
  <c r="S988" i="1"/>
  <c r="S989" i="1"/>
  <c r="S990" i="1"/>
  <c r="S991" i="1"/>
  <c r="S992" i="1"/>
  <c r="S993" i="1"/>
  <c r="S994" i="1"/>
  <c r="S995" i="1"/>
  <c r="S996" i="1"/>
  <c r="S997" i="1"/>
  <c r="S998" i="1"/>
  <c r="S999" i="1"/>
  <c r="S1000" i="1"/>
  <c r="S1001" i="1"/>
  <c r="S1002" i="1"/>
  <c r="S1003" i="1"/>
  <c r="S1004" i="1"/>
  <c r="S1005" i="1"/>
  <c r="S1006" i="1"/>
  <c r="S1007" i="1"/>
  <c r="S1008" i="1"/>
  <c r="S1009" i="1"/>
  <c r="S1010" i="1"/>
  <c r="S1011" i="1"/>
  <c r="S1012" i="1"/>
  <c r="S1013" i="1"/>
  <c r="S1014" i="1"/>
  <c r="S1015" i="1"/>
  <c r="S1016" i="1"/>
  <c r="S1017" i="1"/>
  <c r="S1018" i="1"/>
  <c r="S1019" i="1"/>
  <c r="S1020" i="1"/>
  <c r="S1021" i="1"/>
  <c r="S1022" i="1"/>
  <c r="S1023" i="1"/>
  <c r="S1024" i="1"/>
  <c r="S1025" i="1"/>
  <c r="S1026" i="1"/>
  <c r="S1027" i="1"/>
  <c r="S1028" i="1"/>
  <c r="S1029" i="1"/>
  <c r="S1030" i="1"/>
  <c r="S1031" i="1"/>
  <c r="S1032" i="1"/>
  <c r="S1033" i="1"/>
  <c r="S1034" i="1"/>
  <c r="S1035" i="1"/>
  <c r="S1036" i="1"/>
  <c r="S1037" i="1"/>
  <c r="S1038" i="1"/>
  <c r="S1039" i="1"/>
  <c r="S1040" i="1"/>
  <c r="S1041" i="1"/>
  <c r="S1042" i="1"/>
  <c r="S1043" i="1"/>
  <c r="S1044" i="1"/>
  <c r="S1045" i="1"/>
  <c r="S1046" i="1"/>
  <c r="S1047" i="1"/>
  <c r="S1048" i="1"/>
  <c r="S1049" i="1"/>
  <c r="S1050" i="1"/>
  <c r="S1051" i="1"/>
  <c r="S1052" i="1"/>
  <c r="S1053" i="1"/>
  <c r="S1054" i="1"/>
  <c r="S1055" i="1"/>
  <c r="S1056" i="1"/>
  <c r="S1057" i="1"/>
  <c r="S1058" i="1"/>
  <c r="S1059" i="1"/>
  <c r="S1060" i="1"/>
  <c r="S1061" i="1"/>
  <c r="S1062" i="1"/>
  <c r="S1063" i="1"/>
  <c r="S1064" i="1"/>
  <c r="S1065" i="1"/>
  <c r="S1066" i="1"/>
  <c r="S1067" i="1"/>
  <c r="S1068" i="1"/>
  <c r="S1069" i="1"/>
  <c r="S1070" i="1"/>
  <c r="S1071" i="1"/>
  <c r="S1072" i="1"/>
  <c r="S1073" i="1"/>
  <c r="S1074" i="1"/>
  <c r="S1075" i="1"/>
  <c r="S1076" i="1"/>
  <c r="S1077" i="1"/>
  <c r="S1078" i="1"/>
  <c r="S1079" i="1"/>
  <c r="S1080" i="1"/>
  <c r="S1081" i="1"/>
  <c r="S1082" i="1"/>
  <c r="S1083" i="1"/>
  <c r="S1084" i="1"/>
  <c r="S1085" i="1"/>
  <c r="S1086" i="1"/>
  <c r="S1087" i="1"/>
  <c r="S1088" i="1"/>
  <c r="S1089" i="1"/>
  <c r="S1090" i="1"/>
  <c r="S1091" i="1"/>
  <c r="S1092" i="1"/>
  <c r="S1093" i="1"/>
  <c r="S1094" i="1"/>
  <c r="S1095" i="1"/>
  <c r="S1096" i="1"/>
  <c r="S1097" i="1"/>
  <c r="S1098" i="1"/>
  <c r="S1099" i="1"/>
  <c r="S1100" i="1"/>
  <c r="S1101" i="1"/>
  <c r="S1102" i="1"/>
  <c r="S1103" i="1"/>
  <c r="S1104" i="1"/>
  <c r="S1105" i="1"/>
  <c r="S1106" i="1"/>
  <c r="S1107" i="1"/>
  <c r="S1108" i="1"/>
  <c r="S1109" i="1"/>
  <c r="S1110" i="1"/>
  <c r="S1111" i="1"/>
  <c r="S1112" i="1"/>
  <c r="S1113" i="1"/>
  <c r="S1114" i="1"/>
  <c r="S1115" i="1"/>
  <c r="S1116" i="1"/>
  <c r="S1117" i="1"/>
  <c r="S1118" i="1"/>
  <c r="S1119" i="1"/>
  <c r="S1120" i="1"/>
  <c r="S1121" i="1"/>
  <c r="S1122" i="1"/>
  <c r="S1123" i="1"/>
  <c r="S1124" i="1"/>
  <c r="S1125" i="1"/>
  <c r="S1126" i="1"/>
  <c r="S1127" i="1"/>
  <c r="S1128" i="1"/>
  <c r="S1129" i="1"/>
  <c r="S1130" i="1"/>
  <c r="S1131" i="1"/>
  <c r="S1132" i="1"/>
  <c r="S1133" i="1"/>
  <c r="S1134" i="1"/>
  <c r="S1135" i="1"/>
  <c r="S1136" i="1"/>
  <c r="S1137" i="1"/>
  <c r="S1138" i="1"/>
  <c r="S1139" i="1"/>
  <c r="S1140" i="1"/>
  <c r="S1141" i="1"/>
  <c r="S1142" i="1"/>
  <c r="S1143" i="1"/>
  <c r="S1144" i="1"/>
  <c r="S1145" i="1"/>
  <c r="S1146" i="1"/>
  <c r="S1147" i="1"/>
  <c r="S1148" i="1"/>
  <c r="S1149" i="1"/>
  <c r="S1150" i="1"/>
  <c r="S1151" i="1"/>
  <c r="S1152" i="1"/>
  <c r="S1153" i="1"/>
  <c r="S1154" i="1"/>
  <c r="S1155" i="1"/>
  <c r="S1156" i="1"/>
  <c r="S1157" i="1"/>
  <c r="S1158" i="1"/>
  <c r="S1159" i="1"/>
  <c r="S1160" i="1"/>
  <c r="S1161" i="1"/>
  <c r="S1162" i="1"/>
  <c r="S1163" i="1"/>
  <c r="S1164" i="1"/>
  <c r="S1165" i="1"/>
  <c r="S1166" i="1"/>
  <c r="S1167" i="1"/>
  <c r="S1168" i="1"/>
  <c r="S1169" i="1"/>
  <c r="S1170" i="1"/>
  <c r="S1171" i="1"/>
  <c r="S1172" i="1"/>
  <c r="S1173" i="1"/>
  <c r="S1174" i="1"/>
  <c r="S1175" i="1"/>
  <c r="S1176" i="1"/>
  <c r="S1177" i="1"/>
  <c r="S1178" i="1"/>
  <c r="S1179" i="1"/>
  <c r="S1180" i="1"/>
  <c r="S1181" i="1"/>
  <c r="S1182" i="1"/>
  <c r="S1183" i="1"/>
  <c r="S1184" i="1"/>
  <c r="S1185" i="1"/>
  <c r="S1186" i="1"/>
  <c r="S1187" i="1"/>
  <c r="S1188" i="1"/>
  <c r="S1189" i="1"/>
  <c r="S1190" i="1"/>
  <c r="S1191" i="1"/>
  <c r="S1192" i="1"/>
  <c r="S1193" i="1"/>
  <c r="S1194" i="1"/>
  <c r="S1195" i="1"/>
  <c r="S1196" i="1"/>
  <c r="S1197" i="1"/>
  <c r="S1198" i="1"/>
  <c r="S1199" i="1"/>
  <c r="S1200" i="1"/>
  <c r="S1201" i="1"/>
  <c r="S1202" i="1"/>
  <c r="S1203" i="1"/>
  <c r="S1204" i="1"/>
  <c r="S1205" i="1"/>
  <c r="S1206" i="1"/>
  <c r="S1207" i="1"/>
  <c r="S1208" i="1"/>
  <c r="S1209" i="1"/>
  <c r="S1210" i="1"/>
  <c r="S1211" i="1"/>
  <c r="S1212" i="1"/>
  <c r="S1213" i="1"/>
  <c r="S1214" i="1"/>
  <c r="S1215" i="1"/>
  <c r="S1216" i="1"/>
  <c r="S1217" i="1"/>
  <c r="S1218" i="1"/>
  <c r="S1219" i="1"/>
  <c r="S1220" i="1"/>
  <c r="S1221" i="1"/>
  <c r="S1222" i="1"/>
  <c r="S1223" i="1"/>
  <c r="S1224" i="1"/>
  <c r="S1225" i="1"/>
  <c r="S1226" i="1"/>
  <c r="S1227" i="1"/>
  <c r="S1228" i="1"/>
  <c r="S1229" i="1"/>
  <c r="S1230" i="1"/>
  <c r="S1231" i="1"/>
  <c r="S1232" i="1"/>
  <c r="S1233" i="1"/>
  <c r="S1234" i="1"/>
  <c r="S1235" i="1"/>
  <c r="S1236" i="1"/>
  <c r="S1237" i="1"/>
  <c r="S1238" i="1"/>
  <c r="S1239" i="1"/>
  <c r="S1240" i="1"/>
  <c r="S1241" i="1"/>
  <c r="S1242" i="1"/>
  <c r="S1243" i="1"/>
  <c r="S1244" i="1"/>
  <c r="S1245" i="1"/>
  <c r="S1246" i="1"/>
  <c r="S1247" i="1"/>
  <c r="S1248" i="1"/>
  <c r="S1249" i="1"/>
  <c r="S1250" i="1"/>
  <c r="S1251" i="1"/>
  <c r="S1252" i="1"/>
  <c r="S1253" i="1"/>
  <c r="S1254" i="1"/>
  <c r="S1255" i="1"/>
  <c r="S1256" i="1"/>
  <c r="S1257" i="1"/>
  <c r="S1258" i="1"/>
  <c r="S1259" i="1"/>
  <c r="S1260" i="1"/>
  <c r="S1261" i="1"/>
  <c r="S1262" i="1"/>
  <c r="S1263" i="1"/>
  <c r="S1264" i="1"/>
  <c r="S1265" i="1"/>
  <c r="S1266" i="1"/>
  <c r="S1267" i="1"/>
  <c r="S1268" i="1"/>
  <c r="S1269" i="1"/>
  <c r="S1270" i="1"/>
  <c r="S1271" i="1"/>
  <c r="S1272" i="1"/>
  <c r="S1273" i="1"/>
  <c r="S1274" i="1"/>
  <c r="S1275" i="1"/>
  <c r="S1276" i="1"/>
  <c r="S1277" i="1"/>
  <c r="S1278" i="1"/>
  <c r="S1279" i="1"/>
  <c r="S1280" i="1"/>
  <c r="S1281" i="1"/>
  <c r="S1282" i="1"/>
  <c r="S1283" i="1"/>
  <c r="S1284" i="1"/>
  <c r="S1285" i="1"/>
  <c r="S1286" i="1"/>
  <c r="S1287" i="1"/>
  <c r="S1288" i="1"/>
  <c r="S1289" i="1"/>
  <c r="S1290" i="1"/>
  <c r="S1291" i="1"/>
  <c r="S1292" i="1"/>
  <c r="S1293" i="1"/>
  <c r="S1294" i="1"/>
  <c r="S1295" i="1"/>
  <c r="S1296" i="1"/>
  <c r="S1297" i="1"/>
  <c r="S1298" i="1"/>
  <c r="S1299" i="1"/>
  <c r="S1300" i="1"/>
  <c r="S1301" i="1"/>
  <c r="S1302" i="1"/>
  <c r="S1303" i="1"/>
  <c r="S1304" i="1"/>
  <c r="S1305" i="1"/>
  <c r="S1306" i="1"/>
  <c r="S1307" i="1"/>
  <c r="S1308" i="1"/>
  <c r="S1309" i="1"/>
  <c r="S1310" i="1"/>
  <c r="S1311" i="1"/>
  <c r="S1312" i="1"/>
  <c r="S1313" i="1"/>
  <c r="S1314" i="1"/>
  <c r="S1315" i="1"/>
  <c r="S1316" i="1"/>
  <c r="S1317" i="1"/>
  <c r="S1318" i="1"/>
  <c r="S1319" i="1"/>
  <c r="S1320" i="1"/>
  <c r="S1321" i="1"/>
  <c r="S1322" i="1"/>
  <c r="S1323" i="1"/>
  <c r="S1324" i="1"/>
  <c r="S1325" i="1"/>
  <c r="S1326" i="1"/>
  <c r="S1327" i="1"/>
  <c r="S1328" i="1"/>
  <c r="S1329" i="1"/>
  <c r="S1330" i="1"/>
  <c r="S1331" i="1"/>
  <c r="S1332" i="1"/>
  <c r="S1333" i="1"/>
  <c r="S1334" i="1"/>
  <c r="S1335" i="1"/>
  <c r="S1336" i="1"/>
  <c r="S1337" i="1"/>
  <c r="S1338" i="1"/>
  <c r="S1339" i="1"/>
  <c r="S1340" i="1"/>
  <c r="S1341" i="1"/>
  <c r="S1342" i="1"/>
  <c r="S1343" i="1"/>
  <c r="S1344" i="1"/>
  <c r="S1345" i="1"/>
  <c r="S1346" i="1"/>
  <c r="S1347" i="1"/>
  <c r="S1348" i="1"/>
  <c r="S1349" i="1"/>
  <c r="S1350" i="1"/>
  <c r="S1351" i="1"/>
  <c r="S1352" i="1"/>
  <c r="S1353" i="1"/>
  <c r="S1354" i="1"/>
  <c r="S1355" i="1"/>
  <c r="S1356" i="1"/>
  <c r="S1357" i="1"/>
  <c r="S1358" i="1"/>
  <c r="S1359" i="1"/>
  <c r="S1360" i="1"/>
  <c r="S1361" i="1"/>
  <c r="S1362" i="1"/>
  <c r="S1363" i="1"/>
  <c r="S1364" i="1"/>
  <c r="S1365" i="1"/>
  <c r="S1366" i="1"/>
  <c r="S1367" i="1"/>
  <c r="S1368" i="1"/>
  <c r="S1369" i="1"/>
  <c r="S1370" i="1"/>
  <c r="S1371" i="1"/>
  <c r="S1372" i="1"/>
  <c r="S1373" i="1"/>
  <c r="S1374" i="1"/>
  <c r="S1375" i="1"/>
  <c r="S1376" i="1"/>
  <c r="S1377" i="1"/>
  <c r="S1378" i="1"/>
  <c r="S1379" i="1"/>
  <c r="S1380" i="1"/>
  <c r="S1381" i="1"/>
  <c r="S1382" i="1"/>
  <c r="S1383" i="1"/>
  <c r="S1384" i="1"/>
  <c r="S1385" i="1"/>
  <c r="S1386" i="1"/>
  <c r="S1387" i="1"/>
  <c r="S1388" i="1"/>
  <c r="S1389" i="1"/>
  <c r="S1390" i="1"/>
  <c r="S1391" i="1"/>
  <c r="S1392" i="1"/>
  <c r="S1393" i="1"/>
  <c r="S1394" i="1"/>
  <c r="S1395" i="1"/>
  <c r="S1396" i="1"/>
  <c r="S1397" i="1"/>
  <c r="S1398" i="1"/>
  <c r="S1399" i="1"/>
  <c r="S1400" i="1"/>
  <c r="S1401" i="1"/>
  <c r="S1402" i="1"/>
  <c r="S1403" i="1"/>
  <c r="S1404" i="1"/>
  <c r="S1405" i="1"/>
  <c r="S1406" i="1"/>
  <c r="S1407" i="1"/>
  <c r="S1408" i="1"/>
  <c r="S1409" i="1"/>
  <c r="S1410" i="1"/>
  <c r="S1411" i="1"/>
  <c r="S1412" i="1"/>
  <c r="S1413" i="1"/>
  <c r="S1414" i="1"/>
  <c r="S1415" i="1"/>
  <c r="S1416" i="1"/>
  <c r="S1417" i="1"/>
  <c r="S1418" i="1"/>
  <c r="S1419" i="1"/>
  <c r="S1420" i="1"/>
  <c r="S1421" i="1"/>
  <c r="S1422" i="1"/>
  <c r="S1423" i="1"/>
  <c r="S1424" i="1"/>
  <c r="S1425" i="1"/>
  <c r="S1426" i="1"/>
  <c r="S1427" i="1"/>
  <c r="S1428" i="1"/>
  <c r="S1429" i="1"/>
  <c r="S1430" i="1"/>
  <c r="S1431" i="1"/>
  <c r="S1432" i="1"/>
  <c r="S1433" i="1"/>
  <c r="S1434" i="1"/>
  <c r="S1435" i="1"/>
  <c r="S1436" i="1"/>
  <c r="S1437" i="1"/>
  <c r="S1438" i="1"/>
  <c r="S1439" i="1"/>
  <c r="S1440" i="1"/>
  <c r="S1441" i="1"/>
  <c r="S1442" i="1"/>
  <c r="S1443" i="1"/>
  <c r="S1444" i="1"/>
  <c r="S1445" i="1"/>
  <c r="S1446" i="1"/>
  <c r="S1447" i="1"/>
  <c r="S1448" i="1"/>
  <c r="S1449" i="1"/>
  <c r="S1450" i="1"/>
  <c r="S1451" i="1"/>
  <c r="S1452" i="1"/>
  <c r="S1453" i="1"/>
  <c r="S1454" i="1"/>
  <c r="S1455" i="1"/>
  <c r="S1456" i="1"/>
  <c r="S1457" i="1"/>
  <c r="S1458" i="1"/>
  <c r="S1459" i="1"/>
  <c r="S1460" i="1"/>
  <c r="S1461" i="1"/>
  <c r="S1462" i="1"/>
  <c r="S1463" i="1"/>
  <c r="S1464" i="1"/>
  <c r="S1465" i="1"/>
  <c r="S1466" i="1"/>
  <c r="S1467" i="1"/>
  <c r="S1468" i="1"/>
  <c r="S1469" i="1"/>
  <c r="S1470" i="1"/>
  <c r="S1471" i="1"/>
  <c r="S1472" i="1"/>
  <c r="S1473" i="1"/>
  <c r="S1474" i="1"/>
  <c r="S1475" i="1"/>
  <c r="S1476" i="1"/>
  <c r="S1477" i="1"/>
  <c r="S1478" i="1"/>
  <c r="S1479" i="1"/>
  <c r="S1480" i="1"/>
  <c r="S1481" i="1"/>
  <c r="S1482" i="1"/>
  <c r="S1483" i="1"/>
  <c r="S1484" i="1"/>
  <c r="S1485" i="1"/>
  <c r="S1486" i="1"/>
  <c r="S1487" i="1"/>
  <c r="S1488" i="1"/>
  <c r="S1489" i="1"/>
  <c r="S1490" i="1"/>
  <c r="S1491" i="1"/>
  <c r="S1492" i="1"/>
  <c r="S1493" i="1"/>
  <c r="S1494" i="1"/>
  <c r="S1495" i="1"/>
  <c r="S1496" i="1"/>
  <c r="S1497" i="1"/>
  <c r="S1498" i="1"/>
  <c r="S1499" i="1"/>
  <c r="S1500" i="1"/>
  <c r="S1501" i="1"/>
  <c r="S1502" i="1"/>
  <c r="S1503" i="1"/>
  <c r="S1504" i="1"/>
  <c r="S1505" i="1"/>
  <c r="S1506" i="1"/>
  <c r="S1507" i="1"/>
  <c r="S1508" i="1"/>
  <c r="S1509" i="1"/>
  <c r="S1510" i="1"/>
  <c r="S1511" i="1"/>
  <c r="S1512" i="1"/>
  <c r="S1513" i="1"/>
  <c r="S1514" i="1"/>
  <c r="S1515" i="1"/>
  <c r="S1516" i="1"/>
  <c r="S1517" i="1"/>
  <c r="S1518" i="1"/>
  <c r="S1519" i="1"/>
  <c r="S1520" i="1"/>
  <c r="S1521" i="1"/>
  <c r="S1522" i="1"/>
  <c r="S1523" i="1"/>
  <c r="S1524" i="1"/>
  <c r="S1525" i="1"/>
  <c r="S1526" i="1"/>
  <c r="S1527" i="1"/>
  <c r="S1528" i="1"/>
  <c r="S1529" i="1"/>
  <c r="S1530" i="1"/>
  <c r="S1531" i="1"/>
  <c r="S1532" i="1"/>
  <c r="S1533" i="1"/>
  <c r="S1534" i="1"/>
  <c r="S1535" i="1"/>
  <c r="S1536" i="1"/>
  <c r="S1537" i="1"/>
  <c r="S1538" i="1"/>
  <c r="S1539" i="1"/>
  <c r="S1540" i="1"/>
  <c r="S1541" i="1"/>
  <c r="S1542" i="1"/>
  <c r="S1543" i="1"/>
  <c r="S1544" i="1"/>
  <c r="S1545" i="1"/>
  <c r="S1546" i="1"/>
  <c r="S1547" i="1"/>
  <c r="S1548" i="1"/>
  <c r="S1549" i="1"/>
  <c r="S1550" i="1"/>
  <c r="S1551" i="1"/>
  <c r="S1552" i="1"/>
  <c r="S1553" i="1"/>
  <c r="S1554" i="1"/>
  <c r="S1555" i="1"/>
  <c r="S1556" i="1"/>
  <c r="S1557" i="1"/>
  <c r="S1558" i="1"/>
  <c r="S1559" i="1"/>
  <c r="S1560" i="1"/>
  <c r="S1561" i="1"/>
  <c r="S1562" i="1"/>
  <c r="S1563" i="1"/>
  <c r="S1564" i="1"/>
  <c r="S1565" i="1"/>
  <c r="S1566" i="1"/>
  <c r="S1567" i="1"/>
  <c r="S1568" i="1"/>
  <c r="S1569" i="1"/>
  <c r="S1570" i="1"/>
  <c r="S1571" i="1"/>
  <c r="S1572" i="1"/>
  <c r="S1573" i="1"/>
  <c r="S1574" i="1"/>
  <c r="S1575" i="1"/>
  <c r="S1576" i="1"/>
  <c r="S1577" i="1"/>
  <c r="S1578" i="1"/>
  <c r="S1579" i="1"/>
  <c r="S1580" i="1"/>
  <c r="S1581" i="1"/>
  <c r="S1582" i="1"/>
  <c r="S1583" i="1"/>
  <c r="S1584" i="1"/>
  <c r="S1585" i="1"/>
  <c r="S1586" i="1"/>
  <c r="S1587" i="1"/>
  <c r="S1588" i="1"/>
  <c r="S1589" i="1"/>
  <c r="S1590" i="1"/>
  <c r="S1591" i="1"/>
  <c r="S1592" i="1"/>
  <c r="S1593" i="1"/>
  <c r="S1594" i="1"/>
  <c r="S1595" i="1"/>
  <c r="S1596" i="1"/>
  <c r="S1597" i="1"/>
  <c r="S1598" i="1"/>
  <c r="S1599" i="1"/>
  <c r="S1600" i="1"/>
  <c r="S1601" i="1"/>
  <c r="S1602" i="1"/>
  <c r="S1603" i="1"/>
  <c r="S1604" i="1"/>
  <c r="S1605" i="1"/>
  <c r="S1606" i="1"/>
  <c r="S1607" i="1"/>
  <c r="S1608" i="1"/>
  <c r="S1609" i="1"/>
  <c r="S1610" i="1"/>
  <c r="S1611" i="1"/>
  <c r="S1612" i="1"/>
  <c r="S1613" i="1"/>
  <c r="S1614" i="1"/>
  <c r="S1615" i="1"/>
  <c r="S1616" i="1"/>
  <c r="S1617" i="1"/>
  <c r="S1618" i="1"/>
  <c r="S1619" i="1"/>
  <c r="S1620" i="1"/>
  <c r="S1621" i="1"/>
  <c r="S1622" i="1"/>
  <c r="S1623" i="1"/>
  <c r="S1624" i="1"/>
  <c r="S1625" i="1"/>
  <c r="S1626" i="1"/>
  <c r="S1627" i="1"/>
  <c r="S1628" i="1"/>
  <c r="S1629" i="1"/>
  <c r="S1630" i="1"/>
  <c r="S1631" i="1"/>
  <c r="S1632" i="1"/>
  <c r="S1633" i="1"/>
  <c r="S1634" i="1"/>
  <c r="S1635" i="1"/>
  <c r="S1636" i="1"/>
  <c r="S1637" i="1"/>
  <c r="S1638" i="1"/>
  <c r="S1639" i="1"/>
  <c r="S1640" i="1"/>
  <c r="S1641" i="1"/>
  <c r="S1642" i="1"/>
  <c r="S1643" i="1"/>
  <c r="S1644" i="1"/>
  <c r="S1645" i="1"/>
  <c r="S1646" i="1"/>
  <c r="S1647" i="1"/>
  <c r="S1648" i="1"/>
  <c r="S1649" i="1"/>
  <c r="S1650" i="1"/>
  <c r="S1651" i="1"/>
  <c r="S1652" i="1"/>
  <c r="S1653" i="1"/>
  <c r="S1654" i="1"/>
  <c r="S1655" i="1"/>
  <c r="S1656" i="1"/>
  <c r="S1657" i="1"/>
  <c r="S1658" i="1"/>
  <c r="S1659" i="1"/>
  <c r="S1660" i="1"/>
  <c r="S1661" i="1"/>
  <c r="S1662" i="1"/>
  <c r="S1663" i="1"/>
  <c r="S1664" i="1"/>
  <c r="S1665" i="1"/>
  <c r="S1666" i="1"/>
  <c r="S1667" i="1"/>
  <c r="S1668" i="1"/>
  <c r="S1669" i="1"/>
  <c r="S1670" i="1"/>
  <c r="S1671" i="1"/>
  <c r="S1672" i="1"/>
  <c r="S1673" i="1"/>
  <c r="S1674" i="1"/>
  <c r="S1675" i="1"/>
  <c r="S1676" i="1"/>
  <c r="S1677" i="1"/>
  <c r="S1678" i="1"/>
  <c r="S1679" i="1"/>
  <c r="S1680" i="1"/>
  <c r="S1681" i="1"/>
  <c r="S1682" i="1"/>
  <c r="S1683" i="1"/>
  <c r="S1684" i="1"/>
  <c r="S1685" i="1"/>
  <c r="S1686" i="1"/>
  <c r="S1687" i="1"/>
  <c r="S1688" i="1"/>
  <c r="S1689" i="1"/>
  <c r="S1690" i="1"/>
  <c r="S1691" i="1"/>
  <c r="S1692" i="1"/>
  <c r="S1693" i="1"/>
  <c r="S1694" i="1"/>
  <c r="S1695" i="1"/>
  <c r="S1696" i="1"/>
  <c r="S1697" i="1"/>
  <c r="S1698" i="1"/>
  <c r="S1699" i="1"/>
  <c r="S1700" i="1"/>
  <c r="S1701" i="1"/>
  <c r="S1702" i="1"/>
  <c r="S1703" i="1"/>
  <c r="S1704" i="1"/>
  <c r="S1705" i="1"/>
  <c r="S1706" i="1"/>
  <c r="S1707" i="1"/>
  <c r="S1708" i="1"/>
  <c r="S1709" i="1"/>
  <c r="S1710" i="1"/>
  <c r="S1711" i="1"/>
  <c r="S1712" i="1"/>
  <c r="S1713" i="1"/>
  <c r="S1714" i="1"/>
  <c r="S1715" i="1"/>
  <c r="S1716" i="1"/>
  <c r="S1717" i="1"/>
  <c r="S1718" i="1"/>
  <c r="S1719" i="1"/>
  <c r="S1720" i="1"/>
  <c r="S1721" i="1"/>
  <c r="S1722" i="1"/>
  <c r="S1723" i="1"/>
  <c r="S1724" i="1"/>
  <c r="S1725" i="1"/>
  <c r="S1726" i="1"/>
  <c r="S1727" i="1"/>
  <c r="S1728" i="1"/>
  <c r="S1729" i="1"/>
  <c r="S1730" i="1"/>
  <c r="S1731" i="1"/>
  <c r="S1732" i="1"/>
  <c r="S1733" i="1"/>
  <c r="S1734" i="1"/>
  <c r="S1735" i="1"/>
  <c r="S1736" i="1"/>
  <c r="S1737" i="1"/>
  <c r="S1738" i="1"/>
  <c r="S1739" i="1"/>
  <c r="S1740" i="1"/>
  <c r="S1741" i="1"/>
  <c r="S1742" i="1"/>
  <c r="S1743" i="1"/>
  <c r="S1744" i="1"/>
  <c r="S1745" i="1"/>
  <c r="S1746" i="1"/>
  <c r="S1747" i="1"/>
  <c r="S1748" i="1"/>
  <c r="S1749" i="1"/>
  <c r="S1750" i="1"/>
  <c r="S1751" i="1"/>
  <c r="S1752" i="1"/>
  <c r="S1753" i="1"/>
  <c r="S1754" i="1"/>
  <c r="S1755" i="1"/>
  <c r="S1756" i="1"/>
  <c r="S1757" i="1"/>
  <c r="S1758" i="1"/>
  <c r="S1759" i="1"/>
  <c r="S1760" i="1"/>
  <c r="S1761" i="1"/>
  <c r="S1762" i="1"/>
  <c r="S1763" i="1"/>
  <c r="S1764" i="1"/>
  <c r="S1765" i="1"/>
  <c r="S1766" i="1"/>
  <c r="S1767" i="1"/>
  <c r="S1768" i="1"/>
  <c r="S1769" i="1"/>
  <c r="S1770" i="1"/>
  <c r="S1771" i="1"/>
  <c r="S1772" i="1"/>
  <c r="S1773" i="1"/>
  <c r="S1774" i="1"/>
  <c r="S1775" i="1"/>
  <c r="S1776" i="1"/>
  <c r="S1777" i="1"/>
  <c r="S1778" i="1"/>
  <c r="S1779" i="1"/>
  <c r="S1780" i="1"/>
  <c r="S1781" i="1"/>
  <c r="S1782" i="1"/>
  <c r="S1783" i="1"/>
  <c r="S1784" i="1"/>
  <c r="S1785" i="1"/>
  <c r="S1786" i="1"/>
  <c r="S1787" i="1"/>
  <c r="S1788" i="1"/>
  <c r="S1789" i="1"/>
  <c r="S1790" i="1"/>
  <c r="S1791" i="1"/>
  <c r="S1792" i="1"/>
  <c r="S1793" i="1"/>
  <c r="S1794" i="1"/>
  <c r="S1795" i="1"/>
  <c r="S1796" i="1"/>
  <c r="S1797" i="1"/>
  <c r="S1798" i="1"/>
  <c r="S1799" i="1"/>
  <c r="S1800" i="1"/>
  <c r="S1801" i="1"/>
  <c r="S1802" i="1"/>
  <c r="S1803" i="1"/>
  <c r="S1804" i="1"/>
  <c r="S1805" i="1"/>
  <c r="S1806" i="1"/>
  <c r="S1807" i="1"/>
  <c r="S1808" i="1"/>
  <c r="S1809" i="1"/>
  <c r="S1810" i="1"/>
  <c r="S1811" i="1"/>
  <c r="S1812" i="1"/>
  <c r="S1813" i="1"/>
  <c r="S1814" i="1"/>
  <c r="S1815" i="1"/>
  <c r="S1816" i="1"/>
  <c r="S1817" i="1"/>
  <c r="S1818" i="1"/>
  <c r="S1819" i="1"/>
  <c r="S1820" i="1"/>
  <c r="S1821" i="1"/>
  <c r="S1822" i="1"/>
  <c r="S1823" i="1"/>
  <c r="S1824" i="1"/>
  <c r="S1825" i="1"/>
  <c r="S1826" i="1"/>
  <c r="S1827" i="1"/>
  <c r="S1828" i="1"/>
  <c r="S1829" i="1"/>
  <c r="S1830" i="1"/>
  <c r="S1831" i="1"/>
  <c r="S1832" i="1"/>
  <c r="S1833" i="1"/>
  <c r="S1834" i="1"/>
  <c r="S1835" i="1"/>
  <c r="S1836" i="1"/>
  <c r="S1837" i="1"/>
  <c r="S1838" i="1"/>
  <c r="S1839" i="1"/>
  <c r="S1840" i="1"/>
  <c r="S1841" i="1"/>
  <c r="S1842" i="1"/>
  <c r="S1843" i="1"/>
  <c r="S1844" i="1"/>
  <c r="S1845" i="1"/>
  <c r="S1846" i="1"/>
  <c r="S1847" i="1"/>
  <c r="S1848" i="1"/>
  <c r="S1849" i="1"/>
  <c r="S1850" i="1"/>
  <c r="S1851" i="1"/>
  <c r="S1852" i="1"/>
  <c r="S1853" i="1"/>
  <c r="S1854" i="1"/>
  <c r="S1855" i="1"/>
  <c r="S1856" i="1"/>
  <c r="S1857" i="1"/>
  <c r="S1858" i="1"/>
  <c r="S1859" i="1"/>
  <c r="S1860" i="1"/>
  <c r="S1861" i="1"/>
  <c r="S1862" i="1"/>
  <c r="S1863" i="1"/>
  <c r="S1864" i="1"/>
  <c r="S1865" i="1"/>
  <c r="S1866" i="1"/>
  <c r="S1867" i="1"/>
  <c r="S1868" i="1"/>
  <c r="S1869" i="1"/>
  <c r="S1870" i="1"/>
  <c r="S1871" i="1"/>
  <c r="S1872" i="1"/>
  <c r="S1873" i="1"/>
  <c r="S1874" i="1"/>
  <c r="S1875" i="1"/>
  <c r="S1876" i="1"/>
  <c r="S1877" i="1"/>
  <c r="S1878" i="1"/>
  <c r="S1879" i="1"/>
  <c r="S1880" i="1"/>
  <c r="S1881" i="1"/>
  <c r="S1882" i="1"/>
  <c r="S1883" i="1"/>
  <c r="S1884" i="1"/>
  <c r="S1885" i="1"/>
  <c r="S1886" i="1"/>
  <c r="S1887" i="1"/>
  <c r="S1888" i="1"/>
  <c r="S1889" i="1"/>
  <c r="S1890" i="1"/>
  <c r="S1891" i="1"/>
  <c r="S1892" i="1"/>
  <c r="S1893" i="1"/>
  <c r="S1894" i="1"/>
  <c r="S1895" i="1"/>
  <c r="S1896" i="1"/>
  <c r="S1897" i="1"/>
  <c r="S1898" i="1"/>
  <c r="S1899" i="1"/>
  <c r="S1900" i="1"/>
  <c r="S1901" i="1"/>
  <c r="S1902" i="1"/>
  <c r="S1903" i="1"/>
  <c r="S1904" i="1"/>
  <c r="S1905" i="1"/>
  <c r="S1906" i="1"/>
  <c r="S1907" i="1"/>
  <c r="S1908" i="1"/>
  <c r="S1909" i="1"/>
  <c r="S1910" i="1"/>
  <c r="S1911" i="1"/>
  <c r="S1912" i="1"/>
  <c r="S1913" i="1"/>
  <c r="S1914" i="1"/>
  <c r="S1915" i="1"/>
  <c r="S1916" i="1"/>
  <c r="S1917" i="1"/>
  <c r="S1918" i="1"/>
  <c r="S1919" i="1"/>
  <c r="S1920" i="1"/>
  <c r="S1921" i="1"/>
  <c r="S1922" i="1"/>
  <c r="S1923" i="1"/>
  <c r="S1924" i="1"/>
  <c r="S1925" i="1"/>
  <c r="S1926" i="1"/>
  <c r="S1927" i="1"/>
  <c r="S1928" i="1"/>
  <c r="S1929" i="1"/>
  <c r="S1930" i="1"/>
  <c r="S1931" i="1"/>
  <c r="S1932" i="1"/>
  <c r="S1933" i="1"/>
  <c r="S1934" i="1"/>
  <c r="S1935" i="1"/>
  <c r="S1936" i="1"/>
  <c r="S1937" i="1"/>
  <c r="S1938" i="1"/>
  <c r="S1939" i="1"/>
  <c r="S1940" i="1"/>
  <c r="S1941" i="1"/>
  <c r="S1942" i="1"/>
  <c r="S1943" i="1"/>
  <c r="S1944" i="1"/>
  <c r="S1945" i="1"/>
  <c r="S1946" i="1"/>
  <c r="S1947" i="1"/>
  <c r="S1948" i="1"/>
  <c r="S1949" i="1"/>
  <c r="S1950" i="1"/>
  <c r="S1951" i="1"/>
  <c r="S1952" i="1"/>
  <c r="S1953" i="1"/>
  <c r="S1954" i="1"/>
  <c r="S1955" i="1"/>
  <c r="S1956" i="1"/>
  <c r="S1957" i="1"/>
  <c r="S1958" i="1"/>
  <c r="S1959" i="1"/>
  <c r="S1960" i="1"/>
  <c r="S1961" i="1"/>
  <c r="S1962" i="1"/>
  <c r="S1963" i="1"/>
  <c r="S1964" i="1"/>
  <c r="S1965" i="1"/>
  <c r="S1966" i="1"/>
  <c r="S1967" i="1"/>
  <c r="S1968" i="1"/>
  <c r="S1969" i="1"/>
  <c r="S1970" i="1"/>
  <c r="S1971" i="1"/>
  <c r="S1972" i="1"/>
  <c r="S1973" i="1"/>
  <c r="S1974" i="1"/>
  <c r="S1975" i="1"/>
  <c r="S1976" i="1"/>
  <c r="S1977" i="1"/>
  <c r="S1978" i="1"/>
  <c r="S1979" i="1"/>
  <c r="S1980" i="1"/>
  <c r="S1981" i="1"/>
  <c r="S1982" i="1"/>
  <c r="S1983" i="1"/>
  <c r="S1984" i="1"/>
  <c r="S1985" i="1"/>
  <c r="S1986" i="1"/>
  <c r="S1987" i="1"/>
  <c r="S1988" i="1"/>
  <c r="S1989" i="1"/>
  <c r="S1990" i="1"/>
  <c r="S1991" i="1"/>
  <c r="S1992" i="1"/>
  <c r="S1993" i="1"/>
  <c r="S1994" i="1"/>
  <c r="S1995" i="1"/>
  <c r="S1996" i="1"/>
  <c r="S1997" i="1"/>
  <c r="S1998" i="1"/>
  <c r="S1999" i="1"/>
  <c r="S2000" i="1"/>
  <c r="S2001" i="1"/>
  <c r="S2002" i="1"/>
  <c r="S2003" i="1"/>
  <c r="S2004" i="1"/>
  <c r="S2005" i="1"/>
  <c r="S2006" i="1"/>
  <c r="S2007" i="1"/>
  <c r="S2008" i="1"/>
  <c r="S2009" i="1"/>
  <c r="S2010" i="1"/>
  <c r="S2011" i="1"/>
  <c r="S2012" i="1"/>
  <c r="S2013" i="1"/>
  <c r="S2014" i="1"/>
  <c r="S2015" i="1"/>
  <c r="S2016" i="1"/>
  <c r="S2017" i="1"/>
  <c r="S2018" i="1"/>
  <c r="S2019" i="1"/>
  <c r="S2020" i="1"/>
  <c r="S2021" i="1"/>
  <c r="S2022" i="1"/>
  <c r="S2023" i="1"/>
  <c r="S2024" i="1"/>
  <c r="S2025" i="1"/>
  <c r="S2026" i="1"/>
  <c r="S2027" i="1"/>
  <c r="S2028" i="1"/>
  <c r="S2029" i="1"/>
  <c r="S2030" i="1"/>
  <c r="S2031" i="1"/>
  <c r="S2032" i="1"/>
  <c r="S2033" i="1"/>
  <c r="S2034" i="1"/>
  <c r="S2035" i="1"/>
  <c r="S2036" i="1"/>
  <c r="S2037" i="1"/>
  <c r="S2038" i="1"/>
  <c r="S2039" i="1"/>
  <c r="S2040" i="1"/>
  <c r="S2041" i="1"/>
  <c r="S2042" i="1"/>
  <c r="S2043" i="1"/>
  <c r="S2044" i="1"/>
  <c r="S2045" i="1"/>
  <c r="S2046" i="1"/>
  <c r="S2047" i="1"/>
  <c r="S2048" i="1"/>
  <c r="S2049" i="1"/>
  <c r="S2050" i="1"/>
  <c r="S2051" i="1"/>
  <c r="S2052" i="1"/>
  <c r="S2053" i="1"/>
  <c r="S2054" i="1"/>
  <c r="S2055" i="1"/>
  <c r="S2056" i="1"/>
  <c r="S2057" i="1"/>
  <c r="S2058" i="1"/>
  <c r="S2059" i="1"/>
  <c r="S2060" i="1"/>
  <c r="S2061" i="1"/>
  <c r="S2062" i="1"/>
  <c r="S2063" i="1"/>
  <c r="S2064" i="1"/>
  <c r="S2065" i="1"/>
  <c r="S2066" i="1"/>
  <c r="S2067" i="1"/>
  <c r="S2068" i="1"/>
  <c r="S2069" i="1"/>
  <c r="S2070" i="1"/>
  <c r="S2071" i="1"/>
  <c r="S2072" i="1"/>
  <c r="S2073" i="1"/>
  <c r="S2074" i="1"/>
  <c r="S2075" i="1"/>
  <c r="S2076" i="1"/>
  <c r="S2077" i="1"/>
  <c r="S2078" i="1"/>
  <c r="S2079" i="1"/>
  <c r="S2080" i="1"/>
  <c r="S2081" i="1"/>
  <c r="S2082" i="1"/>
  <c r="S2083" i="1"/>
  <c r="S2084" i="1"/>
  <c r="S2085" i="1"/>
  <c r="S2086" i="1"/>
  <c r="S2087" i="1"/>
  <c r="S2088" i="1"/>
  <c r="S2089" i="1"/>
  <c r="S2090" i="1"/>
  <c r="S2091" i="1"/>
  <c r="S2092" i="1"/>
  <c r="S2093" i="1"/>
  <c r="S2094" i="1"/>
  <c r="S2095" i="1"/>
  <c r="S2096" i="1"/>
  <c r="S2097" i="1"/>
  <c r="S2098" i="1"/>
  <c r="S2099" i="1"/>
  <c r="S2100" i="1"/>
  <c r="S2101" i="1"/>
  <c r="S2102" i="1"/>
  <c r="S2103" i="1"/>
  <c r="S2104" i="1"/>
  <c r="S2105" i="1"/>
  <c r="S2106" i="1"/>
  <c r="S2107" i="1"/>
  <c r="S2108" i="1"/>
  <c r="S2109" i="1"/>
  <c r="S2110" i="1"/>
  <c r="S2111" i="1"/>
  <c r="S2112" i="1"/>
  <c r="S2113" i="1"/>
  <c r="S2114" i="1"/>
  <c r="S2115" i="1"/>
  <c r="S2116" i="1"/>
  <c r="S2117" i="1"/>
  <c r="S2118" i="1"/>
  <c r="S2119" i="1"/>
  <c r="S2120" i="1"/>
  <c r="S2121" i="1"/>
  <c r="S2122" i="1"/>
  <c r="S2123" i="1"/>
  <c r="S2124" i="1"/>
  <c r="S2125" i="1"/>
  <c r="S2126" i="1"/>
  <c r="S2127" i="1"/>
  <c r="S2128" i="1"/>
  <c r="S2129" i="1"/>
  <c r="S2130" i="1"/>
  <c r="S2131" i="1"/>
  <c r="S2132" i="1"/>
  <c r="S2133" i="1"/>
  <c r="S2134" i="1"/>
  <c r="S2135" i="1"/>
  <c r="S2136" i="1"/>
  <c r="S2137" i="1"/>
  <c r="S2138" i="1"/>
  <c r="S2139" i="1"/>
  <c r="S2140" i="1"/>
  <c r="S2141" i="1"/>
  <c r="S2142" i="1"/>
  <c r="S2143" i="1"/>
  <c r="S2144" i="1"/>
  <c r="S2145" i="1"/>
  <c r="S2146" i="1"/>
  <c r="S2147" i="1"/>
  <c r="S2148" i="1"/>
  <c r="S2149" i="1"/>
  <c r="S2150" i="1"/>
  <c r="S2151" i="1"/>
  <c r="S2152" i="1"/>
  <c r="S2153" i="1"/>
  <c r="S2154" i="1"/>
  <c r="S2155" i="1"/>
  <c r="S2156" i="1"/>
  <c r="S2157" i="1"/>
  <c r="S2158" i="1"/>
  <c r="S2159" i="1"/>
  <c r="S2160" i="1"/>
  <c r="S2161" i="1"/>
  <c r="S2162" i="1"/>
  <c r="S2163" i="1"/>
  <c r="S2164" i="1"/>
  <c r="S2165" i="1"/>
  <c r="S2166" i="1"/>
  <c r="S2167" i="1"/>
  <c r="S2168" i="1"/>
  <c r="S2169" i="1"/>
  <c r="S2170" i="1"/>
  <c r="S2171" i="1"/>
  <c r="S2172" i="1"/>
  <c r="S2173" i="1"/>
  <c r="S2174" i="1"/>
  <c r="S2175" i="1"/>
  <c r="S2176" i="1"/>
  <c r="S2177" i="1"/>
  <c r="S2178" i="1"/>
  <c r="S2179" i="1"/>
  <c r="S2180" i="1"/>
  <c r="S2181" i="1"/>
  <c r="S2182" i="1"/>
  <c r="S2183" i="1"/>
  <c r="S2184" i="1"/>
  <c r="S2185" i="1"/>
  <c r="S2186" i="1"/>
  <c r="S2187" i="1"/>
  <c r="S2188" i="1"/>
  <c r="S2189" i="1"/>
  <c r="S2190" i="1"/>
  <c r="S2191" i="1"/>
  <c r="S2192" i="1"/>
  <c r="S2193" i="1"/>
  <c r="S2194" i="1"/>
  <c r="S2195" i="1"/>
  <c r="S2196" i="1"/>
  <c r="S2197" i="1"/>
  <c r="S2198" i="1"/>
  <c r="S2199" i="1"/>
  <c r="S2200" i="1"/>
  <c r="S2201" i="1"/>
  <c r="S2202" i="1"/>
  <c r="S2203" i="1"/>
  <c r="S2204" i="1"/>
  <c r="S2205" i="1"/>
  <c r="S2206" i="1"/>
  <c r="S2207" i="1"/>
  <c r="S2208" i="1"/>
  <c r="S2209" i="1"/>
  <c r="S2210" i="1"/>
  <c r="S2211" i="1"/>
  <c r="S2212" i="1"/>
  <c r="S2213" i="1"/>
  <c r="S2214" i="1"/>
  <c r="S2215" i="1"/>
  <c r="S2216" i="1"/>
  <c r="S2217" i="1"/>
  <c r="S2218" i="1"/>
  <c r="S2219" i="1"/>
  <c r="S2220" i="1"/>
  <c r="S2221" i="1"/>
  <c r="S2222" i="1"/>
  <c r="S2223" i="1"/>
  <c r="S2224" i="1"/>
  <c r="S2225" i="1"/>
  <c r="S2226" i="1"/>
  <c r="S2227" i="1"/>
  <c r="S2228" i="1"/>
  <c r="S2229" i="1"/>
  <c r="S2230" i="1"/>
  <c r="S2231" i="1"/>
  <c r="S2232" i="1"/>
  <c r="S2233" i="1"/>
  <c r="S2234" i="1"/>
  <c r="S2235" i="1"/>
  <c r="S2236" i="1"/>
  <c r="S2237" i="1"/>
  <c r="S2238" i="1"/>
  <c r="S2239" i="1"/>
  <c r="S2240" i="1"/>
  <c r="S2241" i="1"/>
  <c r="S2242" i="1"/>
  <c r="S2243" i="1"/>
  <c r="S2244" i="1"/>
  <c r="S2245" i="1"/>
  <c r="S2246" i="1"/>
  <c r="S2247" i="1"/>
  <c r="S2248" i="1"/>
  <c r="S2249" i="1"/>
  <c r="S2250" i="1"/>
  <c r="S2251" i="1"/>
  <c r="S2252" i="1"/>
  <c r="S2253" i="1"/>
  <c r="S2254" i="1"/>
  <c r="S2255" i="1"/>
  <c r="S2256" i="1"/>
  <c r="S2257" i="1"/>
  <c r="S2258" i="1"/>
  <c r="S2259" i="1"/>
  <c r="S2260" i="1"/>
  <c r="S2261" i="1"/>
  <c r="S2262" i="1"/>
  <c r="S2263" i="1"/>
  <c r="S2264" i="1"/>
  <c r="S2265" i="1"/>
  <c r="S2266" i="1"/>
  <c r="S2267" i="1"/>
  <c r="S2268" i="1"/>
  <c r="S2269" i="1"/>
  <c r="S2270" i="1"/>
  <c r="S2271" i="1"/>
  <c r="S2272" i="1"/>
  <c r="S2273" i="1"/>
  <c r="S2274" i="1"/>
  <c r="S2275" i="1"/>
  <c r="S2276" i="1"/>
  <c r="S2277" i="1"/>
  <c r="S2278" i="1"/>
  <c r="S2279" i="1"/>
  <c r="S2280" i="1"/>
  <c r="S2281" i="1"/>
  <c r="S2282" i="1"/>
  <c r="S2283" i="1"/>
  <c r="S2284" i="1"/>
  <c r="S2285" i="1"/>
  <c r="S2286" i="1"/>
  <c r="S2287" i="1"/>
  <c r="S2288" i="1"/>
  <c r="S2289" i="1"/>
  <c r="S2290" i="1"/>
  <c r="S2291" i="1"/>
  <c r="S2292" i="1"/>
  <c r="S2293" i="1"/>
  <c r="S2294" i="1"/>
  <c r="S2295" i="1"/>
  <c r="S2296" i="1"/>
  <c r="S2297" i="1"/>
  <c r="S2298" i="1"/>
  <c r="S2299" i="1"/>
  <c r="S2300" i="1"/>
  <c r="S2301" i="1"/>
  <c r="S2302" i="1"/>
  <c r="S2303" i="1"/>
  <c r="S2304" i="1"/>
  <c r="S2305" i="1"/>
  <c r="S2306" i="1"/>
  <c r="S2307" i="1"/>
  <c r="S2308" i="1"/>
  <c r="S2309" i="1"/>
  <c r="S2310" i="1"/>
  <c r="S2311" i="1"/>
  <c r="S2312" i="1"/>
  <c r="S2313" i="1"/>
  <c r="S2314" i="1"/>
  <c r="S2315" i="1"/>
  <c r="S2316" i="1"/>
  <c r="S2317" i="1"/>
  <c r="S2318" i="1"/>
  <c r="S2319" i="1"/>
  <c r="S2320" i="1"/>
  <c r="S2321" i="1"/>
  <c r="S2322" i="1"/>
  <c r="S2323" i="1"/>
  <c r="S2324" i="1"/>
  <c r="S2325" i="1"/>
  <c r="S2326" i="1"/>
  <c r="S2327" i="1"/>
  <c r="S2328" i="1"/>
  <c r="S2329" i="1"/>
  <c r="S2330" i="1"/>
  <c r="S2331" i="1"/>
  <c r="S2332" i="1"/>
  <c r="S2333" i="1"/>
  <c r="S2334" i="1"/>
  <c r="S2335" i="1"/>
  <c r="S2336" i="1"/>
  <c r="S2337" i="1"/>
  <c r="S2338" i="1"/>
  <c r="S2339" i="1"/>
  <c r="S2340" i="1"/>
  <c r="S2341" i="1"/>
  <c r="S2342" i="1"/>
  <c r="S2343" i="1"/>
  <c r="S2344" i="1"/>
  <c r="S2345" i="1"/>
  <c r="S2346" i="1"/>
  <c r="S2347" i="1"/>
  <c r="S2348" i="1"/>
  <c r="S2349" i="1"/>
  <c r="S2350" i="1"/>
  <c r="S2351" i="1"/>
  <c r="S2352" i="1"/>
  <c r="S2353" i="1"/>
  <c r="S2354" i="1"/>
  <c r="S2355" i="1"/>
  <c r="S2356" i="1"/>
  <c r="S2357" i="1"/>
  <c r="S2358" i="1"/>
  <c r="S2359" i="1"/>
  <c r="S2360" i="1"/>
  <c r="S2361" i="1"/>
  <c r="S2362" i="1"/>
  <c r="S2363" i="1"/>
  <c r="S2364" i="1"/>
  <c r="S2365" i="1"/>
  <c r="S2366" i="1"/>
  <c r="S2367" i="1"/>
  <c r="S2368" i="1"/>
  <c r="S2369" i="1"/>
  <c r="S2370" i="1"/>
  <c r="S2371" i="1"/>
  <c r="S2372" i="1"/>
  <c r="S2373" i="1"/>
  <c r="S2374" i="1"/>
  <c r="S2375" i="1"/>
  <c r="S2376" i="1"/>
  <c r="S2377" i="1"/>
  <c r="S2378" i="1"/>
  <c r="S2379" i="1"/>
  <c r="S2380" i="1"/>
  <c r="S2381" i="1"/>
  <c r="S2382" i="1"/>
  <c r="S2383" i="1"/>
  <c r="S2384" i="1"/>
  <c r="S2385" i="1"/>
  <c r="S2386" i="1"/>
  <c r="S2387" i="1"/>
  <c r="S2388" i="1"/>
  <c r="S2389" i="1"/>
  <c r="S2390" i="1"/>
  <c r="S2391" i="1"/>
  <c r="S2392" i="1"/>
  <c r="S2393" i="1"/>
  <c r="S2394" i="1"/>
  <c r="S2395" i="1"/>
  <c r="S2396" i="1"/>
  <c r="S2397" i="1"/>
  <c r="S2398" i="1"/>
  <c r="S2399" i="1"/>
  <c r="S2400" i="1"/>
  <c r="S2401" i="1"/>
  <c r="S2402" i="1"/>
  <c r="S2403" i="1"/>
  <c r="S2404" i="1"/>
  <c r="S2405" i="1"/>
  <c r="S2406" i="1"/>
  <c r="S2407" i="1"/>
  <c r="S2408" i="1"/>
  <c r="S2409" i="1"/>
  <c r="S2410" i="1"/>
  <c r="S2411" i="1"/>
  <c r="S2412" i="1"/>
  <c r="S2413" i="1"/>
  <c r="S2414" i="1"/>
  <c r="S2415" i="1"/>
  <c r="S2416" i="1"/>
  <c r="S2417" i="1"/>
  <c r="S2418" i="1"/>
  <c r="S2419" i="1"/>
  <c r="S2420" i="1"/>
  <c r="S2421" i="1"/>
  <c r="S2422" i="1"/>
  <c r="S2423" i="1"/>
  <c r="S2424" i="1"/>
  <c r="S2425" i="1"/>
  <c r="S2426" i="1"/>
  <c r="S2427" i="1"/>
  <c r="S2428" i="1"/>
  <c r="S2429" i="1"/>
  <c r="S2430" i="1"/>
  <c r="S2431" i="1"/>
  <c r="S2432" i="1"/>
  <c r="S2433" i="1"/>
  <c r="S2434" i="1"/>
  <c r="S2435" i="1"/>
  <c r="S2436" i="1"/>
  <c r="S2437" i="1"/>
  <c r="S2438" i="1"/>
  <c r="S2439" i="1"/>
  <c r="S2440" i="1"/>
  <c r="S2441" i="1"/>
  <c r="S2442" i="1"/>
  <c r="S2443" i="1"/>
  <c r="S2444" i="1"/>
  <c r="S2445" i="1"/>
  <c r="S2446" i="1"/>
  <c r="S2447" i="1"/>
  <c r="S2448" i="1"/>
  <c r="S2449" i="1"/>
  <c r="S2450" i="1"/>
  <c r="S2451" i="1"/>
  <c r="S2452" i="1"/>
  <c r="S2453" i="1"/>
  <c r="S2454" i="1"/>
  <c r="S2455" i="1"/>
  <c r="S2456" i="1"/>
  <c r="S2457" i="1"/>
  <c r="S2458" i="1"/>
  <c r="S2459" i="1"/>
  <c r="S2460" i="1"/>
  <c r="S2461" i="1"/>
  <c r="S2462" i="1"/>
  <c r="S2463" i="1"/>
  <c r="S2464" i="1"/>
  <c r="S2465" i="1"/>
  <c r="S2466" i="1"/>
  <c r="S2467" i="1"/>
  <c r="S2468" i="1"/>
  <c r="S2469" i="1"/>
  <c r="S2470" i="1"/>
  <c r="S2471" i="1"/>
  <c r="S2472" i="1"/>
  <c r="S2473" i="1"/>
  <c r="S2474" i="1"/>
  <c r="S2475" i="1"/>
  <c r="S2476" i="1"/>
  <c r="S2477" i="1"/>
  <c r="S2478" i="1"/>
  <c r="S2479" i="1"/>
  <c r="S2480" i="1"/>
  <c r="S2481" i="1"/>
  <c r="S2482" i="1"/>
  <c r="S2483" i="1"/>
  <c r="S2484" i="1"/>
  <c r="S2485" i="1"/>
  <c r="S2486" i="1"/>
  <c r="S2487" i="1"/>
  <c r="S2488" i="1"/>
  <c r="S2489" i="1"/>
  <c r="S2490" i="1"/>
  <c r="S2491" i="1"/>
  <c r="S2492" i="1"/>
  <c r="S2493" i="1"/>
  <c r="S2494" i="1"/>
  <c r="S2495" i="1"/>
  <c r="S2496" i="1"/>
  <c r="S2497" i="1"/>
  <c r="S2498" i="1"/>
  <c r="S2499" i="1"/>
  <c r="S2500" i="1"/>
  <c r="S2501" i="1"/>
  <c r="S2502" i="1"/>
  <c r="S2503" i="1"/>
  <c r="S2504" i="1"/>
  <c r="S2505" i="1"/>
  <c r="S2506" i="1"/>
  <c r="S2507" i="1"/>
  <c r="S2508" i="1"/>
  <c r="S2509" i="1"/>
  <c r="S2510" i="1"/>
  <c r="S2511" i="1"/>
  <c r="S2512" i="1"/>
  <c r="S2513" i="1"/>
  <c r="S2514" i="1"/>
  <c r="S2515" i="1"/>
  <c r="S2516" i="1"/>
  <c r="S2517" i="1"/>
  <c r="S2518" i="1"/>
  <c r="S2519" i="1"/>
  <c r="S2520" i="1"/>
  <c r="S2521" i="1"/>
  <c r="S2522" i="1"/>
  <c r="S2523" i="1"/>
  <c r="S2524" i="1"/>
  <c r="S2525" i="1"/>
  <c r="S2526" i="1"/>
  <c r="S2527" i="1"/>
  <c r="S2528" i="1"/>
  <c r="S2529" i="1"/>
  <c r="S2530" i="1"/>
  <c r="S2531" i="1"/>
  <c r="S2532" i="1"/>
  <c r="S2533" i="1"/>
  <c r="S2534" i="1"/>
  <c r="S2535" i="1"/>
  <c r="S2536" i="1"/>
  <c r="S2537" i="1"/>
  <c r="S2538" i="1"/>
  <c r="S2539" i="1"/>
  <c r="S2540" i="1"/>
  <c r="S2541" i="1"/>
  <c r="S2542" i="1"/>
  <c r="S2543" i="1"/>
  <c r="S2544" i="1"/>
  <c r="S2545" i="1"/>
  <c r="S2546" i="1"/>
  <c r="S2547" i="1"/>
  <c r="S2548" i="1"/>
  <c r="S2549" i="1"/>
  <c r="S2550" i="1"/>
  <c r="S2551" i="1"/>
  <c r="S2552" i="1"/>
  <c r="S2553" i="1"/>
  <c r="S2554" i="1"/>
  <c r="S2555" i="1"/>
  <c r="S2556" i="1"/>
  <c r="S2557" i="1"/>
  <c r="S2558" i="1"/>
  <c r="S2559" i="1"/>
  <c r="S2560" i="1"/>
  <c r="S2561" i="1"/>
  <c r="S2562" i="1"/>
  <c r="S2563" i="1"/>
  <c r="S2564" i="1"/>
  <c r="S2565" i="1"/>
  <c r="S2566" i="1"/>
  <c r="S2567" i="1"/>
  <c r="S2568" i="1"/>
  <c r="S2569" i="1"/>
  <c r="S2570" i="1"/>
  <c r="S2571" i="1"/>
  <c r="S2572" i="1"/>
  <c r="S2573" i="1"/>
  <c r="S2574" i="1"/>
  <c r="S2575" i="1"/>
  <c r="S2576" i="1"/>
  <c r="S2577" i="1"/>
  <c r="S2578" i="1"/>
  <c r="S2579" i="1"/>
  <c r="S2580" i="1"/>
  <c r="S2581" i="1"/>
  <c r="S2582" i="1"/>
  <c r="S2583" i="1"/>
  <c r="S2584" i="1"/>
  <c r="S2585" i="1"/>
  <c r="S2586" i="1"/>
  <c r="S2587" i="1"/>
  <c r="S2588" i="1"/>
  <c r="S2589" i="1"/>
  <c r="S2590" i="1"/>
  <c r="S2591" i="1"/>
  <c r="S2592" i="1"/>
  <c r="S2593" i="1"/>
  <c r="S2594" i="1"/>
  <c r="S2595" i="1"/>
  <c r="S2596" i="1"/>
  <c r="S2597" i="1"/>
  <c r="S2598" i="1"/>
  <c r="S2599" i="1"/>
  <c r="S2600" i="1"/>
  <c r="S2601" i="1"/>
  <c r="S2602" i="1"/>
  <c r="S2603" i="1"/>
  <c r="S2604" i="1"/>
  <c r="S2605" i="1"/>
  <c r="S2606" i="1"/>
  <c r="S2607" i="1"/>
  <c r="S2608" i="1"/>
  <c r="S2609" i="1"/>
  <c r="S2610" i="1"/>
  <c r="S2611" i="1"/>
  <c r="S2612" i="1"/>
  <c r="S2613" i="1"/>
  <c r="S2614" i="1"/>
  <c r="S2615" i="1"/>
  <c r="S2616" i="1"/>
  <c r="S2617" i="1"/>
  <c r="S2618" i="1"/>
  <c r="S2619" i="1"/>
  <c r="S2620" i="1"/>
  <c r="S2621" i="1"/>
  <c r="S2622" i="1"/>
  <c r="S2623" i="1"/>
  <c r="S2624" i="1"/>
  <c r="S2625" i="1"/>
  <c r="S2626" i="1"/>
  <c r="S2627" i="1"/>
  <c r="S2628" i="1"/>
  <c r="S2629" i="1"/>
  <c r="S2630" i="1"/>
  <c r="S2631" i="1"/>
  <c r="S2632" i="1"/>
  <c r="S2633" i="1"/>
  <c r="S2634" i="1"/>
  <c r="S2635" i="1"/>
  <c r="S2636" i="1"/>
  <c r="S2637" i="1"/>
  <c r="S2638" i="1"/>
  <c r="S2639" i="1"/>
  <c r="S2640" i="1"/>
  <c r="S2641" i="1"/>
  <c r="S2642" i="1"/>
  <c r="S2643" i="1"/>
  <c r="S2644" i="1"/>
  <c r="S2645" i="1"/>
  <c r="S2646" i="1"/>
  <c r="S2647" i="1"/>
  <c r="S2648" i="1"/>
  <c r="S2649" i="1"/>
  <c r="S2650" i="1"/>
  <c r="S2651" i="1"/>
  <c r="S2652" i="1"/>
  <c r="S2653" i="1"/>
  <c r="S2654" i="1"/>
  <c r="S2655" i="1"/>
  <c r="S2656" i="1"/>
  <c r="S2657" i="1"/>
  <c r="S2658" i="1"/>
  <c r="S2659" i="1"/>
  <c r="S2660" i="1"/>
  <c r="S2661" i="1"/>
  <c r="S2662" i="1"/>
  <c r="S2663" i="1"/>
  <c r="S2664" i="1"/>
  <c r="S2665" i="1"/>
  <c r="S2666" i="1"/>
  <c r="S2667" i="1"/>
  <c r="S2668" i="1"/>
  <c r="S2669" i="1"/>
  <c r="S2670" i="1"/>
  <c r="S2671" i="1"/>
  <c r="S2672" i="1"/>
  <c r="S2673" i="1"/>
  <c r="S2674" i="1"/>
  <c r="S2675" i="1"/>
  <c r="S2676" i="1"/>
  <c r="S2677" i="1"/>
  <c r="S2678" i="1"/>
  <c r="S2679" i="1"/>
  <c r="S2680" i="1"/>
  <c r="S2681" i="1"/>
  <c r="S2682" i="1"/>
  <c r="S2683" i="1"/>
  <c r="S2684" i="1"/>
  <c r="S2685" i="1"/>
  <c r="S2686" i="1"/>
  <c r="S2687" i="1"/>
  <c r="S2688" i="1"/>
  <c r="S2689" i="1"/>
  <c r="S2690" i="1"/>
  <c r="S2691" i="1"/>
  <c r="S2692" i="1"/>
  <c r="S2693" i="1"/>
  <c r="S2694" i="1"/>
  <c r="S2695" i="1"/>
  <c r="S2696" i="1"/>
  <c r="S2697" i="1"/>
  <c r="S2698" i="1"/>
  <c r="S2699" i="1"/>
  <c r="S2700" i="1"/>
  <c r="S2701" i="1"/>
  <c r="S2702" i="1"/>
  <c r="S2703" i="1"/>
  <c r="S2704" i="1"/>
  <c r="S2705" i="1"/>
  <c r="S2706" i="1"/>
  <c r="S2707" i="1"/>
  <c r="S2708" i="1"/>
  <c r="S2709" i="1"/>
  <c r="S2710" i="1"/>
  <c r="S2711" i="1"/>
  <c r="S2712" i="1"/>
  <c r="S2713" i="1"/>
  <c r="S2714" i="1"/>
  <c r="S2715" i="1"/>
  <c r="S2716" i="1"/>
  <c r="S2717" i="1"/>
  <c r="S2718" i="1"/>
  <c r="S2719" i="1"/>
  <c r="S2720" i="1"/>
  <c r="S2721" i="1"/>
  <c r="S2722" i="1"/>
  <c r="S2723" i="1"/>
  <c r="S2724" i="1"/>
  <c r="S2725" i="1"/>
  <c r="S2726" i="1"/>
  <c r="S2727" i="1"/>
  <c r="S2728" i="1"/>
  <c r="S2729" i="1"/>
  <c r="S2730" i="1"/>
  <c r="S2731" i="1"/>
  <c r="S2732" i="1"/>
  <c r="S2733" i="1"/>
  <c r="S2734" i="1"/>
  <c r="S2735" i="1"/>
  <c r="S2736" i="1"/>
  <c r="S2737" i="1"/>
  <c r="S2738" i="1"/>
  <c r="S2739" i="1"/>
  <c r="S2740" i="1"/>
  <c r="S2741" i="1"/>
  <c r="S2742" i="1"/>
  <c r="S2743" i="1"/>
  <c r="S2744" i="1"/>
  <c r="S2745" i="1"/>
  <c r="S2746" i="1"/>
  <c r="S2747" i="1"/>
  <c r="S2748" i="1"/>
  <c r="S2749" i="1"/>
  <c r="S2750" i="1"/>
  <c r="S2751" i="1"/>
  <c r="S2752" i="1"/>
  <c r="S2753" i="1"/>
  <c r="S2754" i="1"/>
  <c r="S2755" i="1"/>
  <c r="S2756" i="1"/>
  <c r="S2757" i="1"/>
  <c r="S2758" i="1"/>
  <c r="S2759" i="1"/>
  <c r="S2760" i="1"/>
  <c r="S2761" i="1"/>
  <c r="S2762" i="1"/>
  <c r="S2763" i="1"/>
  <c r="S2764" i="1"/>
  <c r="S2765" i="1"/>
  <c r="S2766" i="1"/>
  <c r="S2767" i="1"/>
  <c r="S2768" i="1"/>
  <c r="S2769" i="1"/>
  <c r="S2770" i="1"/>
  <c r="S2771" i="1"/>
  <c r="S2772" i="1"/>
  <c r="S2773" i="1"/>
  <c r="S2774" i="1"/>
  <c r="S2775" i="1"/>
  <c r="S2776" i="1"/>
  <c r="S2777" i="1"/>
  <c r="S2778" i="1"/>
  <c r="S2779" i="1"/>
  <c r="S2780" i="1"/>
  <c r="S2781" i="1"/>
  <c r="S2782" i="1"/>
  <c r="S2783" i="1"/>
  <c r="S2784" i="1"/>
  <c r="S2785" i="1"/>
  <c r="S2786" i="1"/>
  <c r="S2787" i="1"/>
  <c r="S2788" i="1"/>
  <c r="S2789" i="1"/>
  <c r="S2790" i="1"/>
  <c r="S2791" i="1"/>
  <c r="S2792" i="1"/>
  <c r="S2793" i="1"/>
  <c r="S2794" i="1"/>
  <c r="S2795" i="1"/>
  <c r="S2796" i="1"/>
  <c r="S2797" i="1"/>
  <c r="S2798" i="1"/>
  <c r="S2799" i="1"/>
  <c r="S2800" i="1"/>
  <c r="S2801" i="1"/>
  <c r="S2802" i="1"/>
  <c r="S2803" i="1"/>
  <c r="S2804" i="1"/>
  <c r="S2805" i="1"/>
  <c r="S2806" i="1"/>
  <c r="S2807" i="1"/>
  <c r="S2808" i="1"/>
  <c r="S2809" i="1"/>
  <c r="S2810" i="1"/>
  <c r="S2811" i="1"/>
  <c r="S2812" i="1"/>
  <c r="S2813" i="1"/>
  <c r="S2814" i="1"/>
  <c r="S2815" i="1"/>
  <c r="S2816" i="1"/>
  <c r="S2817" i="1"/>
  <c r="S2818" i="1"/>
  <c r="S2819" i="1"/>
  <c r="S2820" i="1"/>
  <c r="S2821" i="1"/>
  <c r="S2822" i="1"/>
  <c r="S2823" i="1"/>
  <c r="S2824" i="1"/>
  <c r="S2825" i="1"/>
  <c r="S2826" i="1"/>
  <c r="S2827" i="1"/>
  <c r="S2828" i="1"/>
  <c r="S2829" i="1"/>
  <c r="S2830" i="1"/>
  <c r="S2831" i="1"/>
  <c r="S2832" i="1"/>
  <c r="S2833" i="1"/>
  <c r="S2834" i="1"/>
  <c r="S2835" i="1"/>
  <c r="S2836" i="1"/>
  <c r="S2837" i="1"/>
  <c r="S2838" i="1"/>
  <c r="S2839" i="1"/>
  <c r="S2840" i="1"/>
  <c r="S2841" i="1"/>
  <c r="S2842" i="1"/>
  <c r="S2843" i="1"/>
  <c r="S2844" i="1"/>
  <c r="S2845" i="1"/>
  <c r="S2846" i="1"/>
  <c r="S2847" i="1"/>
  <c r="S2848" i="1"/>
  <c r="S2849" i="1"/>
  <c r="S2850" i="1"/>
  <c r="S2851" i="1"/>
  <c r="S2852" i="1"/>
  <c r="S2853" i="1"/>
  <c r="S2854" i="1"/>
  <c r="S2855" i="1"/>
  <c r="S2856" i="1"/>
  <c r="S2857" i="1"/>
  <c r="S2858" i="1"/>
  <c r="S2859" i="1"/>
  <c r="S2860" i="1"/>
  <c r="S2861" i="1"/>
  <c r="S2862" i="1"/>
  <c r="S2863" i="1"/>
  <c r="S2864" i="1"/>
  <c r="S2865" i="1"/>
  <c r="S2866" i="1"/>
  <c r="S2867" i="1"/>
  <c r="S2868" i="1"/>
  <c r="S2869" i="1"/>
  <c r="S2870" i="1"/>
  <c r="S2871" i="1"/>
  <c r="S2872" i="1"/>
  <c r="S2873" i="1"/>
  <c r="S2874" i="1"/>
  <c r="S2875" i="1"/>
  <c r="S2876" i="1"/>
  <c r="S2877" i="1"/>
  <c r="S2878" i="1"/>
  <c r="S2879" i="1"/>
  <c r="S2880" i="1"/>
  <c r="S2881" i="1"/>
  <c r="S2882" i="1"/>
  <c r="S2883" i="1"/>
  <c r="S2884" i="1"/>
  <c r="S2885" i="1"/>
  <c r="S2886" i="1"/>
  <c r="S2887" i="1"/>
  <c r="S2888" i="1"/>
  <c r="S2889" i="1"/>
  <c r="S2890" i="1"/>
  <c r="S2891" i="1"/>
  <c r="S2892" i="1"/>
  <c r="S2893" i="1"/>
  <c r="S2894" i="1"/>
  <c r="S2895" i="1"/>
  <c r="S2896" i="1"/>
  <c r="S2897" i="1"/>
  <c r="S2898" i="1"/>
  <c r="S2899" i="1"/>
  <c r="S2900" i="1"/>
  <c r="S2901" i="1"/>
  <c r="S2902" i="1"/>
  <c r="S2903" i="1"/>
  <c r="S2904" i="1"/>
  <c r="S2905" i="1"/>
  <c r="S2906" i="1"/>
  <c r="S2907" i="1"/>
  <c r="S2908" i="1"/>
  <c r="S2909" i="1"/>
  <c r="S2910" i="1"/>
  <c r="S2911" i="1"/>
  <c r="S2912" i="1"/>
  <c r="S2913" i="1"/>
  <c r="S2914" i="1"/>
  <c r="S2915" i="1"/>
  <c r="S2916" i="1"/>
  <c r="S2917" i="1"/>
  <c r="S2918" i="1"/>
  <c r="S2919" i="1"/>
  <c r="S2920" i="1"/>
  <c r="S2921" i="1"/>
  <c r="S2922" i="1"/>
  <c r="S2923" i="1"/>
  <c r="S2924" i="1"/>
  <c r="S2925" i="1"/>
  <c r="S2926" i="1"/>
  <c r="S2927" i="1"/>
  <c r="S2928" i="1"/>
  <c r="S2929" i="1"/>
  <c r="S2930" i="1"/>
  <c r="S2931" i="1"/>
  <c r="S2932" i="1"/>
  <c r="S2933" i="1"/>
  <c r="S2934" i="1"/>
  <c r="S2935" i="1"/>
  <c r="S2936" i="1"/>
  <c r="S2937" i="1"/>
  <c r="S2938" i="1"/>
  <c r="S2939" i="1"/>
  <c r="S2940" i="1"/>
  <c r="S2941" i="1"/>
  <c r="S2942" i="1"/>
  <c r="S2943" i="1"/>
  <c r="S2944" i="1"/>
  <c r="S2945" i="1"/>
  <c r="S2946" i="1"/>
  <c r="S2947" i="1"/>
  <c r="S2948" i="1"/>
  <c r="S2949" i="1"/>
  <c r="S2950" i="1"/>
  <c r="S2951" i="1"/>
  <c r="S2952" i="1"/>
  <c r="S2953" i="1"/>
  <c r="S2954" i="1"/>
  <c r="S2955" i="1"/>
  <c r="S2956" i="1"/>
  <c r="S2957" i="1"/>
  <c r="S2958" i="1"/>
  <c r="S2959" i="1"/>
  <c r="S2960" i="1"/>
  <c r="S2961" i="1"/>
  <c r="S2962" i="1"/>
  <c r="S2963" i="1"/>
  <c r="S2964" i="1"/>
  <c r="S2965" i="1"/>
  <c r="S2966" i="1"/>
  <c r="S2967" i="1"/>
  <c r="S2968" i="1"/>
  <c r="S2969" i="1"/>
  <c r="S2970" i="1"/>
  <c r="S2971" i="1"/>
  <c r="S2972" i="1"/>
  <c r="S2973" i="1"/>
  <c r="S2974" i="1"/>
  <c r="S2975" i="1"/>
  <c r="S2976" i="1"/>
  <c r="S2977" i="1"/>
  <c r="S2978" i="1"/>
  <c r="S2979" i="1"/>
  <c r="S2980" i="1"/>
  <c r="S2981" i="1"/>
  <c r="S2982" i="1"/>
  <c r="S2983" i="1"/>
  <c r="S2984" i="1"/>
  <c r="S2985" i="1"/>
  <c r="S2986" i="1"/>
  <c r="S2987" i="1"/>
  <c r="S2988" i="1"/>
  <c r="S2989" i="1"/>
  <c r="S2990" i="1"/>
  <c r="S2991" i="1"/>
  <c r="S2992" i="1"/>
  <c r="S2993" i="1"/>
  <c r="S2994" i="1"/>
  <c r="S2995" i="1"/>
  <c r="S2996" i="1"/>
  <c r="S2997" i="1"/>
  <c r="S2998" i="1"/>
  <c r="S2999" i="1"/>
  <c r="S3000" i="1"/>
  <c r="S3001" i="1"/>
  <c r="S3002" i="1"/>
  <c r="S3003" i="1"/>
  <c r="S3004" i="1"/>
  <c r="S3005" i="1"/>
  <c r="S3006" i="1"/>
  <c r="S3007" i="1"/>
  <c r="S3008" i="1"/>
  <c r="S3009" i="1"/>
  <c r="S3010" i="1"/>
  <c r="S3011" i="1"/>
  <c r="S3012" i="1"/>
  <c r="S3013" i="1"/>
  <c r="S3014" i="1"/>
  <c r="S3015" i="1"/>
  <c r="S3016" i="1"/>
  <c r="S3017" i="1"/>
  <c r="S3018" i="1"/>
  <c r="S3019" i="1"/>
  <c r="S3020" i="1"/>
  <c r="S3021" i="1"/>
  <c r="S3022" i="1"/>
  <c r="S3023" i="1"/>
  <c r="S3024" i="1"/>
  <c r="S3025" i="1"/>
  <c r="S3026" i="1"/>
  <c r="S3027" i="1"/>
  <c r="S3028" i="1"/>
  <c r="S3029" i="1"/>
  <c r="S3030" i="1"/>
  <c r="S3031" i="1"/>
  <c r="S3032" i="1"/>
  <c r="S3033" i="1"/>
  <c r="S3034" i="1"/>
  <c r="S3035" i="1"/>
  <c r="S3036" i="1"/>
  <c r="S3037" i="1"/>
  <c r="S3038" i="1"/>
  <c r="S3039" i="1"/>
  <c r="S3040" i="1"/>
  <c r="S3041" i="1"/>
  <c r="S3042" i="1"/>
  <c r="S3043" i="1"/>
  <c r="S3044" i="1"/>
  <c r="S3045" i="1"/>
  <c r="S3046" i="1"/>
  <c r="S3047" i="1"/>
  <c r="S3048" i="1"/>
  <c r="S3049" i="1"/>
  <c r="S3050" i="1"/>
  <c r="S3051" i="1"/>
  <c r="S3052" i="1"/>
  <c r="S3053" i="1"/>
  <c r="S3054" i="1"/>
  <c r="S3055" i="1"/>
  <c r="S3056" i="1"/>
  <c r="S3057" i="1"/>
  <c r="S3058" i="1"/>
  <c r="S3059" i="1"/>
  <c r="S3060" i="1"/>
  <c r="S3061" i="1"/>
  <c r="S3062" i="1"/>
  <c r="S3063" i="1"/>
  <c r="S3064" i="1"/>
  <c r="S3065" i="1"/>
  <c r="S3066" i="1"/>
  <c r="S3067" i="1"/>
  <c r="S3068" i="1"/>
  <c r="S3069" i="1"/>
  <c r="S3070" i="1"/>
  <c r="S3071" i="1"/>
  <c r="S3072" i="1"/>
  <c r="S3073" i="1"/>
  <c r="S3074" i="1"/>
  <c r="S3075" i="1"/>
  <c r="S3076" i="1"/>
  <c r="S3077" i="1"/>
  <c r="S3078" i="1"/>
  <c r="S3079" i="1"/>
  <c r="S3080" i="1"/>
  <c r="S3081" i="1"/>
  <c r="S3082" i="1"/>
  <c r="S3083" i="1"/>
  <c r="S3084" i="1"/>
  <c r="S3085" i="1"/>
  <c r="S3086" i="1"/>
  <c r="S3087" i="1"/>
  <c r="S3088" i="1"/>
  <c r="S3089" i="1"/>
  <c r="S3090" i="1"/>
  <c r="S3091" i="1"/>
  <c r="S3092" i="1"/>
  <c r="S3093" i="1"/>
  <c r="S3094" i="1"/>
  <c r="S3095" i="1"/>
  <c r="S3096" i="1"/>
  <c r="S3097" i="1"/>
  <c r="S3098" i="1"/>
  <c r="S3099" i="1"/>
  <c r="S3100" i="1"/>
  <c r="S3101" i="1"/>
  <c r="S3102" i="1"/>
  <c r="S3103" i="1"/>
  <c r="S3104" i="1"/>
  <c r="S3105" i="1"/>
  <c r="S3106" i="1"/>
  <c r="S3107" i="1"/>
  <c r="S3108" i="1"/>
  <c r="S3109" i="1"/>
  <c r="S3110" i="1"/>
  <c r="S3111" i="1"/>
  <c r="S3112" i="1"/>
  <c r="S3113" i="1"/>
  <c r="S3114" i="1"/>
  <c r="S3115" i="1"/>
  <c r="S3116" i="1"/>
  <c r="S3117" i="1"/>
  <c r="S3118" i="1"/>
  <c r="S3119" i="1"/>
  <c r="S3120" i="1"/>
  <c r="S3121" i="1"/>
  <c r="S3122" i="1"/>
  <c r="S3123" i="1"/>
  <c r="S3124" i="1"/>
  <c r="S3125" i="1"/>
  <c r="S3126" i="1"/>
  <c r="S3127" i="1"/>
  <c r="S3128" i="1"/>
  <c r="S3129" i="1"/>
  <c r="S3130" i="1"/>
  <c r="S3131" i="1"/>
  <c r="S3132" i="1"/>
  <c r="S3133" i="1"/>
  <c r="S3134" i="1"/>
  <c r="S3135" i="1"/>
  <c r="S3136" i="1"/>
  <c r="S3137" i="1"/>
  <c r="S3138" i="1"/>
  <c r="S3139" i="1"/>
  <c r="S3140" i="1"/>
  <c r="S3141" i="1"/>
  <c r="S3142" i="1"/>
  <c r="S3143" i="1"/>
  <c r="S3144" i="1"/>
  <c r="S3145" i="1"/>
  <c r="S3146" i="1"/>
  <c r="S3147" i="1"/>
  <c r="S3148" i="1"/>
  <c r="S3149" i="1"/>
  <c r="S3150" i="1"/>
  <c r="S3151" i="1"/>
  <c r="S3152" i="1"/>
  <c r="S3153" i="1"/>
  <c r="S3154" i="1"/>
  <c r="S3155" i="1"/>
  <c r="S3156" i="1"/>
  <c r="S3157" i="1"/>
  <c r="S3158" i="1"/>
  <c r="S3159" i="1"/>
  <c r="S3160" i="1"/>
  <c r="S3161" i="1"/>
  <c r="S3162" i="1"/>
  <c r="S3163" i="1"/>
  <c r="S3164" i="1"/>
  <c r="S3165" i="1"/>
  <c r="S3166" i="1"/>
  <c r="S3167" i="1"/>
  <c r="S3168" i="1"/>
  <c r="S3169" i="1"/>
  <c r="S3170" i="1"/>
  <c r="S3171" i="1"/>
  <c r="S3172" i="1"/>
  <c r="S3173" i="1"/>
  <c r="S3174" i="1"/>
  <c r="S3175" i="1"/>
  <c r="S3176" i="1"/>
  <c r="S3177" i="1"/>
  <c r="S3178" i="1"/>
  <c r="S3179" i="1"/>
  <c r="S3180" i="1"/>
  <c r="S3181" i="1"/>
  <c r="S3182" i="1"/>
  <c r="S3183" i="1"/>
  <c r="S3184" i="1"/>
  <c r="S3185" i="1"/>
  <c r="S3186" i="1"/>
  <c r="S3187" i="1"/>
  <c r="S3188" i="1"/>
  <c r="S3189" i="1"/>
  <c r="S3190" i="1"/>
  <c r="S3191" i="1"/>
  <c r="S3192" i="1"/>
  <c r="S3193" i="1"/>
  <c r="S3194" i="1"/>
  <c r="S3195" i="1"/>
  <c r="S3196" i="1"/>
  <c r="S3197" i="1"/>
  <c r="S3198" i="1"/>
  <c r="S3199" i="1"/>
  <c r="S3200" i="1"/>
  <c r="S3201" i="1"/>
  <c r="S3202" i="1"/>
  <c r="S3203" i="1"/>
  <c r="S3204" i="1"/>
  <c r="S3205" i="1"/>
  <c r="S3206" i="1"/>
  <c r="S3207" i="1"/>
  <c r="S3208" i="1"/>
  <c r="S3209" i="1"/>
  <c r="S3210" i="1"/>
  <c r="S3211" i="1"/>
  <c r="S3212" i="1"/>
  <c r="S3213" i="1"/>
  <c r="S3214" i="1"/>
  <c r="S3215" i="1"/>
  <c r="S3216" i="1"/>
  <c r="S3217" i="1"/>
  <c r="S3218" i="1"/>
  <c r="S3219" i="1"/>
  <c r="S3220" i="1"/>
  <c r="S3221" i="1"/>
  <c r="S3222" i="1"/>
  <c r="S3223" i="1"/>
  <c r="S3224" i="1"/>
  <c r="S3225" i="1"/>
  <c r="S3226" i="1"/>
  <c r="S3227" i="1"/>
  <c r="S3228" i="1"/>
  <c r="S3229" i="1"/>
  <c r="S3230" i="1"/>
  <c r="S3231" i="1"/>
  <c r="S3232" i="1"/>
  <c r="S3233" i="1"/>
  <c r="S3234" i="1"/>
  <c r="S3235" i="1"/>
  <c r="S3236" i="1"/>
  <c r="S3237" i="1"/>
  <c r="S3238" i="1"/>
  <c r="S3239" i="1"/>
  <c r="S3240" i="1"/>
  <c r="S3241" i="1"/>
  <c r="S3242" i="1"/>
  <c r="S3243" i="1"/>
  <c r="S3244" i="1"/>
  <c r="S3245" i="1"/>
  <c r="S3246" i="1"/>
  <c r="S3247" i="1"/>
  <c r="S3248" i="1"/>
  <c r="S3249" i="1"/>
  <c r="S3250" i="1"/>
  <c r="S3251" i="1"/>
  <c r="S3252" i="1"/>
  <c r="S3253" i="1"/>
  <c r="S3254" i="1"/>
  <c r="S3255" i="1"/>
  <c r="S3256" i="1"/>
  <c r="S3257" i="1"/>
  <c r="S3258" i="1"/>
  <c r="S3259" i="1"/>
  <c r="S3260" i="1"/>
  <c r="S3261" i="1"/>
  <c r="S3262" i="1"/>
  <c r="S3263" i="1"/>
  <c r="S3264" i="1"/>
  <c r="S3265" i="1"/>
  <c r="S3266" i="1"/>
  <c r="S3267" i="1"/>
  <c r="S3268" i="1"/>
  <c r="S3269" i="1"/>
  <c r="S3270" i="1"/>
  <c r="S3271" i="1"/>
  <c r="S3272" i="1"/>
  <c r="S3273" i="1"/>
  <c r="S3274" i="1"/>
  <c r="S3275" i="1"/>
  <c r="S3276" i="1"/>
  <c r="S3277" i="1"/>
  <c r="S3278" i="1"/>
  <c r="S3279" i="1"/>
  <c r="S3280" i="1"/>
  <c r="S3281" i="1"/>
  <c r="S3282" i="1"/>
  <c r="S3283" i="1"/>
  <c r="S3284" i="1"/>
  <c r="S3285" i="1"/>
  <c r="S3286" i="1"/>
  <c r="S3287" i="1"/>
  <c r="S3288" i="1"/>
  <c r="S3289" i="1"/>
  <c r="S3290" i="1"/>
  <c r="S3291" i="1"/>
  <c r="S3292" i="1"/>
  <c r="S3293" i="1"/>
  <c r="S3294" i="1"/>
  <c r="S3295" i="1"/>
  <c r="S3296" i="1"/>
  <c r="S3297" i="1"/>
  <c r="S3298" i="1"/>
  <c r="S3299" i="1"/>
  <c r="S3300" i="1"/>
  <c r="S3301" i="1"/>
  <c r="S3302" i="1"/>
  <c r="S3303" i="1"/>
  <c r="S3304" i="1"/>
  <c r="S3305" i="1"/>
  <c r="S3306" i="1"/>
  <c r="S3307" i="1"/>
  <c r="S3308" i="1"/>
  <c r="S3309" i="1"/>
  <c r="S3310" i="1"/>
  <c r="S3311" i="1"/>
  <c r="S3312" i="1"/>
  <c r="S3313" i="1"/>
  <c r="S3314" i="1"/>
  <c r="S3315" i="1"/>
  <c r="S3316" i="1"/>
  <c r="S3317" i="1"/>
  <c r="S3318" i="1"/>
  <c r="S3319" i="1"/>
  <c r="S3320" i="1"/>
  <c r="S3321" i="1"/>
  <c r="S3322" i="1"/>
  <c r="S3323" i="1"/>
  <c r="S3324" i="1"/>
  <c r="S3325" i="1"/>
  <c r="S3326" i="1"/>
  <c r="S3327" i="1"/>
  <c r="S3328" i="1"/>
  <c r="S3329" i="1"/>
  <c r="S3330" i="1"/>
  <c r="S3331" i="1"/>
  <c r="S3332" i="1"/>
  <c r="S3333" i="1"/>
  <c r="S3334" i="1"/>
  <c r="S3335" i="1"/>
  <c r="S3336" i="1"/>
  <c r="S3337" i="1"/>
  <c r="S3338" i="1"/>
  <c r="S3339" i="1"/>
  <c r="S3340" i="1"/>
  <c r="S3341" i="1"/>
  <c r="S3342" i="1"/>
  <c r="S3343" i="1"/>
  <c r="S3344" i="1"/>
  <c r="S3345" i="1"/>
  <c r="S3346" i="1"/>
  <c r="S3347" i="1"/>
  <c r="S3348" i="1"/>
  <c r="S3349" i="1"/>
  <c r="S3350" i="1"/>
  <c r="S3351" i="1"/>
  <c r="S3352" i="1"/>
  <c r="S3353" i="1"/>
  <c r="S3354" i="1"/>
  <c r="S3355" i="1"/>
  <c r="S3356" i="1"/>
  <c r="S3357" i="1"/>
  <c r="S3358" i="1"/>
  <c r="S3359" i="1"/>
  <c r="S3360" i="1"/>
  <c r="S3361" i="1"/>
  <c r="S3362" i="1"/>
  <c r="S3363" i="1"/>
  <c r="S3364" i="1"/>
  <c r="S3365" i="1"/>
  <c r="S3366" i="1"/>
  <c r="S3367" i="1"/>
  <c r="S3368" i="1"/>
  <c r="S3369" i="1"/>
  <c r="S3370" i="1"/>
  <c r="S3371" i="1"/>
  <c r="S3372" i="1"/>
  <c r="S3373" i="1"/>
  <c r="S3374" i="1"/>
  <c r="S3375" i="1"/>
  <c r="S3376" i="1"/>
  <c r="S3377" i="1"/>
  <c r="S3378" i="1"/>
  <c r="S3379" i="1"/>
  <c r="S3380" i="1"/>
  <c r="S3381" i="1"/>
  <c r="S3382" i="1"/>
  <c r="S3383" i="1"/>
  <c r="S3384" i="1"/>
  <c r="S3385" i="1"/>
  <c r="S3386" i="1"/>
  <c r="S3387" i="1"/>
  <c r="S3388" i="1"/>
  <c r="S3389" i="1"/>
  <c r="S3390" i="1"/>
  <c r="S3391" i="1"/>
  <c r="S3392" i="1"/>
  <c r="S3393" i="1"/>
  <c r="S3394" i="1"/>
  <c r="S3395" i="1"/>
  <c r="S3396" i="1"/>
  <c r="S3397" i="1"/>
  <c r="S3398" i="1"/>
  <c r="S3399" i="1"/>
  <c r="S3400" i="1"/>
  <c r="S3401" i="1"/>
  <c r="S3402" i="1"/>
  <c r="S3403" i="1"/>
  <c r="S3404" i="1"/>
  <c r="S3405" i="1"/>
  <c r="S3406" i="1"/>
  <c r="S3407" i="1"/>
  <c r="S3408" i="1"/>
  <c r="S3409" i="1"/>
  <c r="S3410" i="1"/>
  <c r="S3411" i="1"/>
  <c r="S3412" i="1"/>
  <c r="S3413" i="1"/>
  <c r="S3414" i="1"/>
  <c r="S3415" i="1"/>
  <c r="S3416" i="1"/>
  <c r="S3417" i="1"/>
  <c r="S3418" i="1"/>
  <c r="S3419" i="1"/>
  <c r="S3420" i="1"/>
  <c r="S3421" i="1"/>
  <c r="S3422" i="1"/>
  <c r="S3423" i="1"/>
  <c r="S3424" i="1"/>
  <c r="S3425" i="1"/>
  <c r="S3426" i="1"/>
  <c r="S3427" i="1"/>
  <c r="S3428" i="1"/>
  <c r="S3429" i="1"/>
  <c r="S3430" i="1"/>
  <c r="S3431" i="1"/>
  <c r="S3432" i="1"/>
  <c r="S3433" i="1"/>
  <c r="S3434" i="1"/>
  <c r="S3435" i="1"/>
  <c r="S3436" i="1"/>
  <c r="S3437" i="1"/>
  <c r="S3438" i="1"/>
  <c r="S3439" i="1"/>
  <c r="S3440" i="1"/>
  <c r="S3441" i="1"/>
  <c r="S3442" i="1"/>
  <c r="S3443" i="1"/>
  <c r="S3444" i="1"/>
  <c r="S3445" i="1"/>
  <c r="S3446" i="1"/>
  <c r="S3447" i="1"/>
  <c r="S3448" i="1"/>
  <c r="S3449" i="1"/>
  <c r="S3450" i="1"/>
  <c r="S3451" i="1"/>
  <c r="S3452" i="1"/>
  <c r="S3453" i="1"/>
  <c r="S3454" i="1"/>
  <c r="S3455" i="1"/>
  <c r="S3456" i="1"/>
  <c r="S3457" i="1"/>
  <c r="S3458" i="1"/>
  <c r="S3459" i="1"/>
  <c r="S3460" i="1"/>
  <c r="S3461" i="1"/>
  <c r="S3462" i="1"/>
  <c r="S3463" i="1"/>
  <c r="S3464" i="1"/>
  <c r="S3465" i="1"/>
  <c r="S3466" i="1"/>
  <c r="S3467" i="1"/>
  <c r="S3468" i="1"/>
  <c r="S3469" i="1"/>
  <c r="S3470" i="1"/>
  <c r="S3471" i="1"/>
  <c r="S3472" i="1"/>
  <c r="S3473" i="1"/>
  <c r="S3474" i="1"/>
  <c r="S3475" i="1"/>
  <c r="S3476" i="1"/>
  <c r="S3477" i="1"/>
  <c r="S3478" i="1"/>
  <c r="S3479" i="1"/>
  <c r="S3480" i="1"/>
  <c r="S3481" i="1"/>
  <c r="S3482" i="1"/>
  <c r="S3483" i="1"/>
  <c r="S3484" i="1"/>
  <c r="S3485" i="1"/>
  <c r="S3486" i="1"/>
  <c r="S3487" i="1"/>
  <c r="S3488" i="1"/>
  <c r="S3489" i="1"/>
  <c r="S3490" i="1"/>
  <c r="S3491" i="1"/>
  <c r="S3492" i="1"/>
  <c r="S3493" i="1"/>
  <c r="S3494" i="1"/>
  <c r="S3495" i="1"/>
  <c r="S3496" i="1"/>
  <c r="S3497" i="1"/>
  <c r="S3498" i="1"/>
  <c r="S3499" i="1"/>
  <c r="S3500" i="1"/>
  <c r="S3501" i="1"/>
  <c r="S3502" i="1"/>
  <c r="S3503" i="1"/>
  <c r="S3504" i="1"/>
  <c r="S3505" i="1"/>
  <c r="S3506" i="1"/>
  <c r="S3507" i="1"/>
  <c r="S3508" i="1"/>
  <c r="S3509" i="1"/>
  <c r="S3510" i="1"/>
  <c r="S3511" i="1"/>
  <c r="S3512" i="1"/>
  <c r="S3513" i="1"/>
  <c r="S3514" i="1"/>
  <c r="S3515" i="1"/>
  <c r="S3516" i="1"/>
  <c r="S3517" i="1"/>
  <c r="S3518" i="1"/>
  <c r="S3519" i="1"/>
  <c r="S3520" i="1"/>
  <c r="S3521" i="1"/>
  <c r="S3522" i="1"/>
  <c r="S3523" i="1"/>
  <c r="S3524" i="1"/>
  <c r="S3525" i="1"/>
  <c r="S3526" i="1"/>
  <c r="S3527" i="1"/>
  <c r="S3528" i="1"/>
  <c r="S3529" i="1"/>
  <c r="S3530" i="1"/>
  <c r="S3531" i="1"/>
  <c r="S3532" i="1"/>
  <c r="S3533" i="1"/>
  <c r="S3534" i="1"/>
  <c r="S3535" i="1"/>
  <c r="S3536" i="1"/>
  <c r="S3537" i="1"/>
  <c r="S3538" i="1"/>
  <c r="S3539" i="1"/>
  <c r="S3540" i="1"/>
  <c r="S3541" i="1"/>
  <c r="S3542" i="1"/>
  <c r="S3543" i="1"/>
  <c r="S3544" i="1"/>
  <c r="S3545" i="1"/>
  <c r="S3546" i="1"/>
  <c r="S3547" i="1"/>
  <c r="S3548" i="1"/>
  <c r="S3549" i="1"/>
  <c r="S3550" i="1"/>
  <c r="S3551" i="1"/>
  <c r="S3552" i="1"/>
  <c r="S3553" i="1"/>
  <c r="S3554" i="1"/>
  <c r="S3555" i="1"/>
  <c r="S3556" i="1"/>
  <c r="S3557" i="1"/>
  <c r="S3558" i="1"/>
  <c r="S3559" i="1"/>
  <c r="S3560" i="1"/>
  <c r="S3561" i="1"/>
  <c r="S3562" i="1"/>
  <c r="S3563" i="1"/>
  <c r="S3564" i="1"/>
  <c r="S3565" i="1"/>
  <c r="S3566" i="1"/>
  <c r="S3567" i="1"/>
  <c r="S3568" i="1"/>
  <c r="S3569" i="1"/>
  <c r="S3570" i="1"/>
  <c r="S3571" i="1"/>
  <c r="S3572" i="1"/>
  <c r="S3573" i="1"/>
  <c r="S3574" i="1"/>
  <c r="S3575" i="1"/>
  <c r="S3576" i="1"/>
  <c r="S3577" i="1"/>
  <c r="S3578" i="1"/>
  <c r="S3579" i="1"/>
  <c r="S3580" i="1"/>
  <c r="S3581" i="1"/>
  <c r="S3582" i="1"/>
  <c r="S3583" i="1"/>
  <c r="S3584" i="1"/>
  <c r="S3585" i="1"/>
  <c r="S3586" i="1"/>
  <c r="S3587" i="1"/>
  <c r="S3588" i="1"/>
  <c r="S3589" i="1"/>
  <c r="S3590" i="1"/>
  <c r="S3591" i="1"/>
  <c r="S3592" i="1"/>
  <c r="S3593" i="1"/>
  <c r="S3594" i="1"/>
  <c r="S3595" i="1"/>
  <c r="S3596" i="1"/>
  <c r="S3597" i="1"/>
  <c r="S3598" i="1"/>
  <c r="S3599" i="1"/>
  <c r="S3600" i="1"/>
  <c r="S3601" i="1"/>
  <c r="S3602" i="1"/>
  <c r="S3603" i="1"/>
  <c r="S3604" i="1"/>
  <c r="S3605" i="1"/>
  <c r="S3606" i="1"/>
  <c r="S3607" i="1"/>
  <c r="S3608" i="1"/>
  <c r="S3609" i="1"/>
  <c r="S3610" i="1"/>
  <c r="S3611" i="1"/>
  <c r="S3612" i="1"/>
  <c r="S3613" i="1"/>
  <c r="S3614" i="1"/>
  <c r="S3615" i="1"/>
  <c r="S3616" i="1"/>
  <c r="S3617" i="1"/>
  <c r="S3618" i="1"/>
  <c r="S3619" i="1"/>
  <c r="S3620" i="1"/>
  <c r="S3621" i="1"/>
  <c r="S3622" i="1"/>
  <c r="S3623" i="1"/>
  <c r="S3624" i="1"/>
  <c r="S3625" i="1"/>
  <c r="S3626" i="1"/>
  <c r="S3627" i="1"/>
  <c r="S3628" i="1"/>
  <c r="S3629" i="1"/>
  <c r="S3630" i="1"/>
  <c r="S3631" i="1"/>
  <c r="S3632" i="1"/>
  <c r="S3633" i="1"/>
  <c r="S3634" i="1"/>
  <c r="S3635" i="1"/>
  <c r="S3636" i="1"/>
  <c r="S3637" i="1"/>
  <c r="S3638" i="1"/>
  <c r="S3639" i="1"/>
  <c r="S3640" i="1"/>
  <c r="S3641" i="1"/>
  <c r="S3642" i="1"/>
  <c r="S3643" i="1"/>
  <c r="S3644" i="1"/>
  <c r="S3645" i="1"/>
  <c r="S3646" i="1"/>
  <c r="S3647" i="1"/>
  <c r="S3648" i="1"/>
  <c r="S3649" i="1"/>
  <c r="S3650" i="1"/>
  <c r="S3651" i="1"/>
  <c r="S3652" i="1"/>
  <c r="S3653" i="1"/>
  <c r="S3654" i="1"/>
  <c r="S3655" i="1"/>
  <c r="S3656" i="1"/>
  <c r="S3657" i="1"/>
  <c r="S3658" i="1"/>
  <c r="S3659" i="1"/>
  <c r="S3660" i="1"/>
  <c r="S3661" i="1"/>
  <c r="S3662" i="1"/>
  <c r="S3663" i="1"/>
  <c r="S3664" i="1"/>
  <c r="S3665" i="1"/>
  <c r="S3666" i="1"/>
  <c r="S3667" i="1"/>
  <c r="S3668" i="1"/>
  <c r="S3669" i="1"/>
  <c r="S3670" i="1"/>
  <c r="S3671" i="1"/>
  <c r="S3672" i="1"/>
  <c r="S3673" i="1"/>
  <c r="S3674" i="1"/>
  <c r="S3675" i="1"/>
  <c r="S3676" i="1"/>
  <c r="S3677" i="1"/>
  <c r="S3678" i="1"/>
  <c r="S3679" i="1"/>
  <c r="S3680" i="1"/>
  <c r="S3681" i="1"/>
  <c r="S3682" i="1"/>
  <c r="S3683" i="1"/>
  <c r="S3684" i="1"/>
  <c r="S3685" i="1"/>
  <c r="S3686" i="1"/>
  <c r="S3687" i="1"/>
  <c r="S3688" i="1"/>
  <c r="S3689" i="1"/>
  <c r="S3690" i="1"/>
  <c r="S3691" i="1"/>
  <c r="S3692" i="1"/>
  <c r="S3693" i="1"/>
  <c r="S3694" i="1"/>
  <c r="S3695" i="1"/>
  <c r="S3696" i="1"/>
  <c r="S3697" i="1"/>
  <c r="S3698" i="1"/>
  <c r="S3699" i="1"/>
  <c r="S3700" i="1"/>
  <c r="S3701" i="1"/>
  <c r="S3702" i="1"/>
  <c r="S3703" i="1"/>
  <c r="S3704" i="1"/>
  <c r="S3705" i="1"/>
  <c r="S3706" i="1"/>
  <c r="S3707" i="1"/>
  <c r="S3708" i="1"/>
  <c r="S3709" i="1"/>
  <c r="S3710" i="1"/>
  <c r="S3711" i="1"/>
  <c r="S3712" i="1"/>
  <c r="S3713" i="1"/>
  <c r="S3714" i="1"/>
  <c r="S3715" i="1"/>
  <c r="S3716" i="1"/>
  <c r="S3717" i="1"/>
  <c r="S3718" i="1"/>
  <c r="S3719" i="1"/>
  <c r="S3720" i="1"/>
  <c r="S3721" i="1"/>
  <c r="S3722" i="1"/>
  <c r="S3723" i="1"/>
  <c r="S3724" i="1"/>
  <c r="S3725" i="1"/>
  <c r="S3726" i="1"/>
  <c r="S3727" i="1"/>
  <c r="S3728" i="1"/>
  <c r="S3729" i="1"/>
  <c r="S3730" i="1"/>
  <c r="S3731" i="1"/>
  <c r="S3732" i="1"/>
  <c r="S3733" i="1"/>
  <c r="S3734" i="1"/>
  <c r="S3735" i="1"/>
  <c r="S3736" i="1"/>
  <c r="S3737" i="1"/>
  <c r="S3738" i="1"/>
  <c r="S3739" i="1"/>
  <c r="S3740" i="1"/>
  <c r="S3741" i="1"/>
  <c r="S3742" i="1"/>
  <c r="S3743" i="1"/>
  <c r="S3744" i="1"/>
  <c r="S3745" i="1"/>
  <c r="S3746" i="1"/>
  <c r="S3747" i="1"/>
  <c r="S3748" i="1"/>
  <c r="S3749" i="1"/>
  <c r="S3750" i="1"/>
  <c r="S3751" i="1"/>
  <c r="S3752" i="1"/>
  <c r="S3753" i="1"/>
  <c r="S3754" i="1"/>
  <c r="S3755" i="1"/>
  <c r="S3756" i="1"/>
  <c r="S3757" i="1"/>
  <c r="S3758" i="1"/>
  <c r="S3759" i="1"/>
  <c r="S3760" i="1"/>
  <c r="S3761" i="1"/>
  <c r="S3762" i="1"/>
  <c r="S3763" i="1"/>
  <c r="S3764" i="1"/>
  <c r="S3765" i="1"/>
  <c r="S3766" i="1"/>
  <c r="S3767" i="1"/>
  <c r="S3768" i="1"/>
  <c r="S3769" i="1"/>
  <c r="S3770" i="1"/>
  <c r="S3771" i="1"/>
  <c r="S3772" i="1"/>
  <c r="S3773" i="1"/>
  <c r="S3774" i="1"/>
  <c r="S3775" i="1"/>
  <c r="S3776" i="1"/>
  <c r="S3777" i="1"/>
  <c r="S3778" i="1"/>
  <c r="S3779" i="1"/>
  <c r="S3780" i="1"/>
  <c r="S3781" i="1"/>
  <c r="S3782" i="1"/>
  <c r="S3783" i="1"/>
  <c r="S3784" i="1"/>
  <c r="S3785" i="1"/>
  <c r="S3786" i="1"/>
  <c r="S3787" i="1"/>
  <c r="S3788" i="1"/>
  <c r="S3789" i="1"/>
  <c r="S3790" i="1"/>
  <c r="S3791" i="1"/>
  <c r="S3792" i="1"/>
  <c r="S3793" i="1"/>
  <c r="S3794" i="1"/>
  <c r="S3795" i="1"/>
  <c r="S3796" i="1"/>
  <c r="S3797" i="1"/>
  <c r="S3798" i="1"/>
  <c r="S3799" i="1"/>
  <c r="S3800" i="1"/>
  <c r="S3801" i="1"/>
  <c r="S3802" i="1"/>
  <c r="S3803" i="1"/>
  <c r="S3804" i="1"/>
  <c r="S3805" i="1"/>
  <c r="S3806" i="1"/>
  <c r="S3807" i="1"/>
  <c r="S3808" i="1"/>
  <c r="S3809" i="1"/>
  <c r="S3810" i="1"/>
  <c r="S3811" i="1"/>
  <c r="S3812" i="1"/>
  <c r="S3813" i="1"/>
  <c r="S3814" i="1"/>
  <c r="S3815" i="1"/>
  <c r="S3816" i="1"/>
  <c r="S3817" i="1"/>
  <c r="S3818" i="1"/>
  <c r="S3819" i="1"/>
  <c r="S3820" i="1"/>
  <c r="S3821" i="1"/>
  <c r="S3822" i="1"/>
  <c r="S3823" i="1"/>
  <c r="S3824" i="1"/>
  <c r="S3825" i="1"/>
  <c r="S3826" i="1"/>
  <c r="S3827" i="1"/>
  <c r="S3828" i="1"/>
  <c r="S3829" i="1"/>
  <c r="S3830" i="1"/>
  <c r="S3831" i="1"/>
  <c r="S3832" i="1"/>
  <c r="S3833" i="1"/>
  <c r="S3834" i="1"/>
  <c r="S3835" i="1"/>
  <c r="S3836" i="1"/>
  <c r="S3837" i="1"/>
  <c r="S3838" i="1"/>
  <c r="S3839" i="1"/>
  <c r="S3840" i="1"/>
  <c r="S3841" i="1"/>
  <c r="S3842" i="1"/>
  <c r="S3843" i="1"/>
  <c r="S3844" i="1"/>
  <c r="S3845" i="1"/>
  <c r="S3846" i="1"/>
  <c r="S3847" i="1"/>
  <c r="S3848" i="1"/>
  <c r="S3849" i="1"/>
  <c r="S3850" i="1"/>
  <c r="S3851" i="1"/>
  <c r="S3852" i="1"/>
  <c r="S3853" i="1"/>
  <c r="S3854" i="1"/>
  <c r="S3855" i="1"/>
  <c r="S3856" i="1"/>
  <c r="S3857" i="1"/>
  <c r="S3858" i="1"/>
  <c r="S3859" i="1"/>
  <c r="S3860" i="1"/>
  <c r="S3861" i="1"/>
  <c r="S3862" i="1"/>
  <c r="S3863" i="1"/>
  <c r="S3864" i="1"/>
  <c r="S3865" i="1"/>
  <c r="S3866" i="1"/>
  <c r="S3867" i="1"/>
  <c r="S3868" i="1"/>
  <c r="S3869" i="1"/>
  <c r="S3870" i="1"/>
  <c r="S3871" i="1"/>
  <c r="S3872" i="1"/>
  <c r="S3873" i="1"/>
  <c r="S3874" i="1"/>
  <c r="S3875" i="1"/>
  <c r="S3876" i="1"/>
  <c r="S3877" i="1"/>
  <c r="S3878" i="1"/>
  <c r="S3879" i="1"/>
  <c r="S3880" i="1"/>
  <c r="S3881" i="1"/>
  <c r="S3882" i="1"/>
  <c r="S3883" i="1"/>
  <c r="S3884" i="1"/>
  <c r="S3885" i="1"/>
  <c r="S3886" i="1"/>
  <c r="S3887" i="1"/>
  <c r="S3888" i="1"/>
  <c r="S3889" i="1"/>
  <c r="S3890" i="1"/>
  <c r="S3891" i="1"/>
  <c r="S3892" i="1"/>
  <c r="S3893" i="1"/>
  <c r="S3894" i="1"/>
  <c r="S3895" i="1"/>
  <c r="S3896" i="1"/>
  <c r="S3897" i="1"/>
  <c r="S3898" i="1"/>
  <c r="S3899" i="1"/>
  <c r="S3900" i="1"/>
  <c r="S3901" i="1"/>
  <c r="S3902" i="1"/>
  <c r="S3903" i="1"/>
  <c r="S3904" i="1"/>
  <c r="S3905" i="1"/>
  <c r="S3906" i="1"/>
  <c r="S3907" i="1"/>
  <c r="S3908" i="1"/>
  <c r="S3909" i="1"/>
  <c r="S3910" i="1"/>
  <c r="S3911" i="1"/>
  <c r="S3912" i="1"/>
  <c r="S3913" i="1"/>
  <c r="S3914" i="1"/>
  <c r="S3915" i="1"/>
  <c r="S3916" i="1"/>
  <c r="S3917" i="1"/>
  <c r="S3918" i="1"/>
  <c r="S3919" i="1"/>
  <c r="S3920" i="1"/>
  <c r="S3921" i="1"/>
  <c r="S3922" i="1"/>
  <c r="S3923" i="1"/>
  <c r="S3924" i="1"/>
  <c r="S3925" i="1"/>
  <c r="S3926" i="1"/>
  <c r="S3927" i="1"/>
  <c r="S3928" i="1"/>
  <c r="S3929" i="1"/>
  <c r="S3930" i="1"/>
  <c r="S3931" i="1"/>
  <c r="S3932" i="1"/>
  <c r="S3933" i="1"/>
  <c r="S3934" i="1"/>
  <c r="S3935" i="1"/>
  <c r="S3936" i="1"/>
  <c r="S3937" i="1"/>
  <c r="S3938" i="1"/>
  <c r="S3939" i="1"/>
  <c r="S3940" i="1"/>
  <c r="S3941" i="1"/>
  <c r="S3942" i="1"/>
  <c r="S3943" i="1"/>
  <c r="S3944" i="1"/>
  <c r="S3945" i="1"/>
  <c r="S3946" i="1"/>
  <c r="S3947" i="1"/>
  <c r="S3948" i="1"/>
  <c r="S3949" i="1"/>
  <c r="S3950" i="1"/>
  <c r="S3951" i="1"/>
  <c r="S3952" i="1"/>
  <c r="S3953" i="1"/>
  <c r="S3954" i="1"/>
  <c r="S3955" i="1"/>
  <c r="S3956" i="1"/>
  <c r="S3957" i="1"/>
  <c r="S3958" i="1"/>
  <c r="S3959" i="1"/>
  <c r="S3960" i="1"/>
  <c r="S3961" i="1"/>
  <c r="S3962" i="1"/>
  <c r="S3963" i="1"/>
  <c r="S3964" i="1"/>
  <c r="S3965" i="1"/>
  <c r="S3966" i="1"/>
  <c r="S3967" i="1"/>
  <c r="S3968" i="1"/>
  <c r="S3969" i="1"/>
  <c r="S3970" i="1"/>
  <c r="S3971" i="1"/>
  <c r="S3972" i="1"/>
  <c r="S3973" i="1"/>
  <c r="S3974" i="1"/>
  <c r="S3975" i="1"/>
  <c r="S3976" i="1"/>
  <c r="S3977" i="1"/>
  <c r="S3978" i="1"/>
  <c r="S3979" i="1"/>
  <c r="S3980" i="1"/>
  <c r="S3981" i="1"/>
  <c r="S3982" i="1"/>
  <c r="S3983" i="1"/>
  <c r="S3984" i="1"/>
  <c r="S3985" i="1"/>
  <c r="S3986" i="1"/>
  <c r="S3987" i="1"/>
  <c r="S3988" i="1"/>
  <c r="S3989" i="1"/>
  <c r="S3990" i="1"/>
  <c r="S3991" i="1"/>
  <c r="S3992" i="1"/>
  <c r="S3993" i="1"/>
  <c r="S3994" i="1"/>
  <c r="S3995" i="1"/>
  <c r="S3996" i="1"/>
  <c r="S3997" i="1"/>
  <c r="S3998" i="1"/>
  <c r="S3999" i="1"/>
  <c r="S4000" i="1"/>
  <c r="S4001" i="1"/>
  <c r="S4002" i="1"/>
  <c r="S4003" i="1"/>
  <c r="S4004" i="1"/>
  <c r="S4005" i="1"/>
  <c r="S4006" i="1"/>
  <c r="S4007" i="1"/>
  <c r="S4008" i="1"/>
  <c r="S4009" i="1"/>
  <c r="S4010" i="1"/>
  <c r="S4011" i="1"/>
  <c r="S4012" i="1"/>
  <c r="S4013" i="1"/>
  <c r="S4014" i="1"/>
  <c r="S4015" i="1"/>
  <c r="S4016" i="1"/>
  <c r="S4017" i="1"/>
  <c r="S4018" i="1"/>
  <c r="S4019" i="1"/>
  <c r="S4020" i="1"/>
  <c r="S4021" i="1"/>
  <c r="S4022" i="1"/>
  <c r="S4023" i="1"/>
  <c r="S4024" i="1"/>
  <c r="S4025" i="1"/>
  <c r="S4026" i="1"/>
  <c r="S4027" i="1"/>
  <c r="S4028" i="1"/>
  <c r="S4029" i="1"/>
  <c r="S4030" i="1"/>
  <c r="S4031" i="1"/>
  <c r="S4032" i="1"/>
  <c r="S4033" i="1"/>
  <c r="S4034" i="1"/>
  <c r="S4035" i="1"/>
  <c r="S4036" i="1"/>
  <c r="S4037" i="1"/>
  <c r="S4038" i="1"/>
  <c r="S4039" i="1"/>
  <c r="S4040" i="1"/>
  <c r="S4041" i="1"/>
  <c r="S4042" i="1"/>
  <c r="S4043" i="1"/>
  <c r="S4044" i="1"/>
  <c r="S4045" i="1"/>
  <c r="S4046" i="1"/>
  <c r="S4047" i="1"/>
  <c r="S4048" i="1"/>
  <c r="S4049" i="1"/>
  <c r="S4050" i="1"/>
  <c r="S4051" i="1"/>
  <c r="S4052" i="1"/>
  <c r="S4053" i="1"/>
  <c r="S4054" i="1"/>
  <c r="S4055" i="1"/>
  <c r="S4056" i="1"/>
  <c r="S4057" i="1"/>
  <c r="S4058" i="1"/>
  <c r="S4059" i="1"/>
  <c r="S4060" i="1"/>
  <c r="S4061" i="1"/>
  <c r="S4062" i="1"/>
  <c r="S4063" i="1"/>
  <c r="S4064" i="1"/>
  <c r="S4065" i="1"/>
  <c r="S4066" i="1"/>
  <c r="S4067" i="1"/>
  <c r="S4068" i="1"/>
  <c r="S4069" i="1"/>
  <c r="S4070" i="1"/>
  <c r="S4071" i="1"/>
  <c r="S4072" i="1"/>
  <c r="S4073" i="1"/>
  <c r="S4074" i="1"/>
  <c r="S4075" i="1"/>
  <c r="S4076" i="1"/>
  <c r="S4077" i="1"/>
  <c r="S4078" i="1"/>
  <c r="S4079" i="1"/>
  <c r="S4080" i="1"/>
  <c r="S4081" i="1"/>
  <c r="S4082" i="1"/>
  <c r="S4083" i="1"/>
  <c r="S4084" i="1"/>
  <c r="S4085" i="1"/>
  <c r="S4086" i="1"/>
  <c r="S4087" i="1"/>
  <c r="S4088" i="1"/>
  <c r="S4089" i="1"/>
  <c r="S4090" i="1"/>
  <c r="S4091" i="1"/>
  <c r="S4092" i="1"/>
  <c r="S4093" i="1"/>
  <c r="S4094" i="1"/>
  <c r="S4095" i="1"/>
  <c r="S4096" i="1"/>
  <c r="S4097" i="1"/>
  <c r="S4098" i="1"/>
  <c r="S4099" i="1"/>
  <c r="S4100" i="1"/>
  <c r="S4101" i="1"/>
  <c r="S4102" i="1"/>
  <c r="S4103" i="1"/>
  <c r="S4104" i="1"/>
  <c r="S4105" i="1"/>
  <c r="S4106" i="1"/>
  <c r="S4107" i="1"/>
  <c r="S4108" i="1"/>
  <c r="S4109" i="1"/>
  <c r="S4110" i="1"/>
  <c r="S4111" i="1"/>
  <c r="S4112" i="1"/>
  <c r="S4113" i="1"/>
  <c r="S4114" i="1"/>
  <c r="S4115" i="1"/>
  <c r="S4116" i="1"/>
  <c r="S4117" i="1"/>
  <c r="S4118" i="1"/>
  <c r="S4119" i="1"/>
  <c r="S4120" i="1"/>
  <c r="S4121" i="1"/>
  <c r="S4122" i="1"/>
  <c r="S4123" i="1"/>
  <c r="S4124" i="1"/>
  <c r="S4125" i="1"/>
  <c r="S4126" i="1"/>
  <c r="S4127" i="1"/>
  <c r="S4128" i="1"/>
  <c r="S4129" i="1"/>
  <c r="S4130" i="1"/>
  <c r="S4131" i="1"/>
  <c r="S4132" i="1"/>
  <c r="S4133" i="1"/>
  <c r="S4134" i="1"/>
  <c r="S4135" i="1"/>
  <c r="S4136" i="1"/>
  <c r="S4137" i="1"/>
  <c r="S4138" i="1"/>
  <c r="S4139" i="1"/>
  <c r="S4140" i="1"/>
  <c r="S4141" i="1"/>
  <c r="S4142" i="1"/>
  <c r="S4143" i="1"/>
  <c r="S4144" i="1"/>
  <c r="S4145" i="1"/>
  <c r="S4146" i="1"/>
  <c r="S4147" i="1"/>
  <c r="S4148" i="1"/>
  <c r="S4149" i="1"/>
  <c r="S4150" i="1"/>
  <c r="S4151" i="1"/>
  <c r="S4152" i="1"/>
  <c r="S4153" i="1"/>
  <c r="S4154" i="1"/>
  <c r="S4155" i="1"/>
  <c r="S4156" i="1"/>
  <c r="S4157" i="1"/>
  <c r="S4158" i="1"/>
  <c r="S4159" i="1"/>
  <c r="S4160" i="1"/>
  <c r="S4161" i="1"/>
  <c r="S4162" i="1"/>
  <c r="S4163" i="1"/>
  <c r="S4164" i="1"/>
  <c r="S4165" i="1"/>
  <c r="S4166" i="1"/>
  <c r="S4167" i="1"/>
  <c r="S4168" i="1"/>
  <c r="S4169" i="1"/>
  <c r="S4170" i="1"/>
  <c r="S4171" i="1"/>
  <c r="S4172" i="1"/>
  <c r="S4173" i="1"/>
  <c r="S4174" i="1"/>
  <c r="S4175" i="1"/>
  <c r="S4176" i="1"/>
  <c r="S4177" i="1"/>
  <c r="S4178" i="1"/>
  <c r="S4179" i="1"/>
  <c r="S4180" i="1"/>
  <c r="S4181" i="1"/>
  <c r="S4182" i="1"/>
  <c r="S4183" i="1"/>
  <c r="S4184" i="1"/>
  <c r="S4185" i="1"/>
  <c r="S4186" i="1"/>
  <c r="S4187" i="1"/>
  <c r="S4188" i="1"/>
  <c r="S4189" i="1"/>
  <c r="S4190" i="1"/>
  <c r="S4191" i="1"/>
  <c r="S4192" i="1"/>
  <c r="S4193" i="1"/>
  <c r="S4194" i="1"/>
  <c r="S4195" i="1"/>
  <c r="S4196" i="1"/>
  <c r="S4197" i="1"/>
  <c r="S4198" i="1"/>
  <c r="S4199" i="1"/>
  <c r="S4200" i="1"/>
  <c r="S4201" i="1"/>
  <c r="S4202" i="1"/>
  <c r="S4203" i="1"/>
  <c r="S4204" i="1"/>
  <c r="S4205" i="1"/>
  <c r="S4206" i="1"/>
  <c r="S4207" i="1"/>
  <c r="S4208" i="1"/>
  <c r="S4209" i="1"/>
  <c r="S4210" i="1"/>
  <c r="S4211" i="1"/>
  <c r="S4212" i="1"/>
  <c r="S4213" i="1"/>
  <c r="S4214" i="1"/>
  <c r="S4215" i="1"/>
  <c r="S4216" i="1"/>
  <c r="S4217" i="1"/>
  <c r="S4218" i="1"/>
  <c r="S4219" i="1"/>
  <c r="S4220" i="1"/>
  <c r="S4221" i="1"/>
  <c r="S4222" i="1"/>
  <c r="S4223" i="1"/>
  <c r="S4224" i="1"/>
  <c r="S4225" i="1"/>
  <c r="S4226" i="1"/>
  <c r="S4227" i="1"/>
  <c r="S4228" i="1"/>
  <c r="S4229" i="1"/>
  <c r="S4230" i="1"/>
  <c r="S4231" i="1"/>
  <c r="S4232" i="1"/>
  <c r="S4233" i="1"/>
  <c r="S4234" i="1"/>
  <c r="S4235" i="1"/>
  <c r="S4236" i="1"/>
  <c r="S4237" i="1"/>
  <c r="S4238" i="1"/>
  <c r="S4239" i="1"/>
  <c r="S4240" i="1"/>
  <c r="S4241" i="1"/>
  <c r="S4242" i="1"/>
  <c r="S4243" i="1"/>
  <c r="S4244" i="1"/>
  <c r="S4245" i="1"/>
  <c r="S4246" i="1"/>
  <c r="S4247" i="1"/>
  <c r="S4248" i="1"/>
  <c r="S4249" i="1"/>
  <c r="S4250" i="1"/>
  <c r="S4251" i="1"/>
  <c r="S4252" i="1"/>
  <c r="S4253" i="1"/>
  <c r="S4254" i="1"/>
  <c r="S4255" i="1"/>
  <c r="S4256" i="1"/>
  <c r="S4257" i="1"/>
  <c r="S4258" i="1"/>
  <c r="S4259" i="1"/>
  <c r="S4260" i="1"/>
  <c r="S4261" i="1"/>
  <c r="S4262" i="1"/>
  <c r="S4263" i="1"/>
  <c r="S4264" i="1"/>
  <c r="S4265" i="1"/>
  <c r="S4266" i="1"/>
  <c r="S4267" i="1"/>
  <c r="S4268" i="1"/>
  <c r="S4269" i="1"/>
  <c r="S4270" i="1"/>
  <c r="S4271" i="1"/>
  <c r="S4272" i="1"/>
  <c r="S4273" i="1"/>
  <c r="S4274" i="1"/>
  <c r="S4275" i="1"/>
  <c r="S4276" i="1"/>
  <c r="S4277" i="1"/>
  <c r="S4278" i="1"/>
  <c r="S4279" i="1"/>
  <c r="S4280" i="1"/>
  <c r="S4281" i="1"/>
  <c r="S4282" i="1"/>
  <c r="S4283" i="1"/>
  <c r="S4284" i="1"/>
  <c r="S4285" i="1"/>
  <c r="S4286" i="1"/>
  <c r="S4287" i="1"/>
  <c r="S4288" i="1"/>
  <c r="S4289" i="1"/>
  <c r="S4290" i="1"/>
  <c r="S4291" i="1"/>
  <c r="S4292" i="1"/>
  <c r="S4293" i="1"/>
  <c r="S4294" i="1"/>
  <c r="S4295" i="1"/>
  <c r="S4296" i="1"/>
  <c r="S4297" i="1"/>
  <c r="S4298" i="1"/>
  <c r="S4299" i="1"/>
  <c r="S4300" i="1"/>
  <c r="S4301" i="1"/>
  <c r="S4302" i="1"/>
  <c r="S4303" i="1"/>
  <c r="S4304" i="1"/>
  <c r="S4305" i="1"/>
  <c r="S4306" i="1"/>
  <c r="S4307" i="1"/>
  <c r="S4308" i="1"/>
  <c r="S4309" i="1"/>
  <c r="S4310" i="1"/>
  <c r="S4311" i="1"/>
  <c r="S4312" i="1"/>
  <c r="S4313" i="1"/>
  <c r="S4314" i="1"/>
  <c r="S4315" i="1"/>
  <c r="S4316" i="1"/>
  <c r="S4317" i="1"/>
  <c r="S4318" i="1"/>
  <c r="S4319" i="1"/>
  <c r="S4320" i="1"/>
  <c r="S4321" i="1"/>
  <c r="S4322" i="1"/>
  <c r="S4323" i="1"/>
  <c r="S4324" i="1"/>
  <c r="S4325" i="1"/>
  <c r="S4326" i="1"/>
  <c r="S4327" i="1"/>
  <c r="S4328" i="1"/>
  <c r="S4329" i="1"/>
  <c r="S4330" i="1"/>
  <c r="S4331" i="1"/>
  <c r="S4332" i="1"/>
  <c r="S4333" i="1"/>
  <c r="S4334" i="1"/>
  <c r="S4335" i="1"/>
  <c r="S4336" i="1"/>
  <c r="S4337" i="1"/>
  <c r="S4338" i="1"/>
  <c r="S4339" i="1"/>
  <c r="S4340" i="1"/>
  <c r="S4341" i="1"/>
  <c r="S4342" i="1"/>
  <c r="S4343" i="1"/>
  <c r="S4344" i="1"/>
  <c r="S4345" i="1"/>
  <c r="S4346" i="1"/>
  <c r="S4347" i="1"/>
  <c r="S4348" i="1"/>
  <c r="S4349" i="1"/>
  <c r="S4350" i="1"/>
  <c r="S4351" i="1"/>
  <c r="S4352" i="1"/>
  <c r="S4353" i="1"/>
  <c r="S4354" i="1"/>
  <c r="S4355" i="1"/>
  <c r="S4356" i="1"/>
  <c r="S4357" i="1"/>
  <c r="S4358" i="1"/>
  <c r="S4359" i="1"/>
  <c r="S4360" i="1"/>
  <c r="S4361" i="1"/>
  <c r="S4362" i="1"/>
  <c r="S4363" i="1"/>
  <c r="S4364" i="1"/>
  <c r="S4365" i="1"/>
  <c r="S4366" i="1"/>
  <c r="S4367" i="1"/>
  <c r="S4368" i="1"/>
  <c r="S4369" i="1"/>
  <c r="S4370" i="1"/>
  <c r="S4371" i="1"/>
  <c r="S4372" i="1"/>
  <c r="S4373" i="1"/>
  <c r="S4374" i="1"/>
  <c r="S4375" i="1"/>
  <c r="S4376" i="1"/>
  <c r="S4377" i="1"/>
  <c r="S4378" i="1"/>
  <c r="S4379" i="1"/>
  <c r="S4380" i="1"/>
  <c r="S4381" i="1"/>
  <c r="S4382" i="1"/>
  <c r="S4383" i="1"/>
  <c r="S4384" i="1"/>
  <c r="S4385" i="1"/>
  <c r="S4386" i="1"/>
  <c r="S4387" i="1"/>
  <c r="S4388" i="1"/>
  <c r="S4389" i="1"/>
  <c r="S4390" i="1"/>
  <c r="S4391" i="1"/>
  <c r="S4392" i="1"/>
  <c r="S4393" i="1"/>
  <c r="S4394" i="1"/>
  <c r="S4395" i="1"/>
  <c r="S4396" i="1"/>
  <c r="S4397" i="1"/>
  <c r="S4398" i="1"/>
  <c r="S4399" i="1"/>
  <c r="S4400" i="1"/>
  <c r="S4401" i="1"/>
  <c r="S4402" i="1"/>
  <c r="S4403" i="1"/>
  <c r="S4404" i="1"/>
  <c r="S4405" i="1"/>
  <c r="S4406" i="1"/>
  <c r="S4407" i="1"/>
  <c r="S4408" i="1"/>
  <c r="S4409" i="1"/>
  <c r="S4410" i="1"/>
  <c r="S4411" i="1"/>
  <c r="S4412" i="1"/>
  <c r="S4413" i="1"/>
  <c r="S4414" i="1"/>
  <c r="S4415" i="1"/>
  <c r="S4416" i="1"/>
  <c r="S4417" i="1"/>
  <c r="S4418" i="1"/>
  <c r="S4419" i="1"/>
  <c r="S4420" i="1"/>
  <c r="S4421" i="1"/>
  <c r="S4422" i="1"/>
  <c r="S4423" i="1"/>
  <c r="S4424" i="1"/>
  <c r="S4425" i="1"/>
  <c r="S4426" i="1"/>
  <c r="S4427" i="1"/>
  <c r="S4428" i="1"/>
  <c r="S4429" i="1"/>
  <c r="S4430" i="1"/>
  <c r="S4431" i="1"/>
  <c r="S4432" i="1"/>
  <c r="S4433" i="1"/>
  <c r="S4434" i="1"/>
  <c r="S4435" i="1"/>
  <c r="S4436" i="1"/>
  <c r="S4437" i="1"/>
  <c r="S4438" i="1"/>
  <c r="S4439" i="1"/>
  <c r="S4440" i="1"/>
  <c r="S4441" i="1"/>
  <c r="S4442" i="1"/>
  <c r="S4443" i="1"/>
  <c r="S4444" i="1"/>
  <c r="S4445" i="1"/>
  <c r="S4446" i="1"/>
  <c r="S4447" i="1"/>
  <c r="S4448" i="1"/>
  <c r="S4449" i="1"/>
  <c r="S4450" i="1"/>
  <c r="S4451" i="1"/>
  <c r="S4452" i="1"/>
  <c r="S4453" i="1"/>
  <c r="S4454" i="1"/>
  <c r="S4455" i="1"/>
  <c r="S4456" i="1"/>
  <c r="S4457" i="1"/>
  <c r="S4458" i="1"/>
  <c r="S4459" i="1"/>
  <c r="S4460" i="1"/>
  <c r="S4461" i="1"/>
  <c r="S4462" i="1"/>
  <c r="S4463" i="1"/>
  <c r="S4464" i="1"/>
  <c r="S4465" i="1"/>
  <c r="S4466" i="1"/>
  <c r="S4467" i="1"/>
  <c r="S4468" i="1"/>
  <c r="S4469" i="1"/>
  <c r="S4470" i="1"/>
  <c r="S4471" i="1"/>
  <c r="S4472" i="1"/>
  <c r="S4473" i="1"/>
  <c r="S4474" i="1"/>
  <c r="S4475" i="1"/>
  <c r="S4476" i="1"/>
  <c r="S4477" i="1"/>
  <c r="S4478" i="1"/>
  <c r="S4479" i="1"/>
  <c r="S4480" i="1"/>
  <c r="S4481" i="1"/>
  <c r="S4482" i="1"/>
  <c r="S4483" i="1"/>
  <c r="S4484" i="1"/>
  <c r="S4485" i="1"/>
  <c r="S4486" i="1"/>
  <c r="S4487" i="1"/>
  <c r="S4488" i="1"/>
  <c r="S4489" i="1"/>
  <c r="S4490" i="1"/>
  <c r="S4491" i="1"/>
  <c r="S4492" i="1"/>
  <c r="S4493" i="1"/>
  <c r="S4494" i="1"/>
  <c r="S4495" i="1"/>
  <c r="S4496" i="1"/>
  <c r="S4497" i="1"/>
  <c r="S4498" i="1"/>
  <c r="S4499" i="1"/>
  <c r="S4500" i="1"/>
  <c r="S4501" i="1"/>
  <c r="S4502" i="1"/>
  <c r="S4503" i="1"/>
  <c r="S4504" i="1"/>
  <c r="S4505" i="1"/>
  <c r="S4506" i="1"/>
  <c r="S4507" i="1"/>
  <c r="S4508" i="1"/>
  <c r="S4509" i="1"/>
  <c r="S4510" i="1"/>
  <c r="S4511" i="1"/>
  <c r="S4512" i="1"/>
  <c r="S4513" i="1"/>
  <c r="S4514" i="1"/>
  <c r="S4515" i="1"/>
  <c r="S4516" i="1"/>
  <c r="S4517" i="1"/>
  <c r="S4518" i="1"/>
  <c r="S4519" i="1"/>
  <c r="S4520" i="1"/>
  <c r="S4521" i="1"/>
  <c r="S4522" i="1"/>
  <c r="S4523" i="1"/>
  <c r="S4524" i="1"/>
  <c r="S4525" i="1"/>
  <c r="S4526" i="1"/>
  <c r="S4527" i="1"/>
  <c r="S4528" i="1"/>
  <c r="S4529" i="1"/>
  <c r="S4530" i="1"/>
  <c r="S4531" i="1"/>
  <c r="S4532" i="1"/>
  <c r="S4533" i="1"/>
  <c r="S4534" i="1"/>
  <c r="S4535" i="1"/>
  <c r="S4536" i="1"/>
  <c r="S4537" i="1"/>
  <c r="S4538" i="1"/>
  <c r="S4539" i="1"/>
  <c r="S4540" i="1"/>
  <c r="S4541" i="1"/>
  <c r="S4542" i="1"/>
  <c r="S4543" i="1"/>
  <c r="S4544" i="1"/>
  <c r="S4545" i="1"/>
  <c r="S4546" i="1"/>
  <c r="S4547" i="1"/>
  <c r="S4548" i="1"/>
  <c r="S4549" i="1"/>
  <c r="S4550" i="1"/>
  <c r="S4551" i="1"/>
  <c r="S4552" i="1"/>
  <c r="S4553" i="1"/>
  <c r="S4554" i="1"/>
  <c r="S4555" i="1"/>
  <c r="S4556" i="1"/>
  <c r="S4557" i="1"/>
  <c r="S4558" i="1"/>
  <c r="S4559" i="1"/>
  <c r="S4560" i="1"/>
  <c r="S4561" i="1"/>
  <c r="S4562" i="1"/>
  <c r="S4563" i="1"/>
  <c r="S4564" i="1"/>
  <c r="S4565" i="1"/>
  <c r="S4566" i="1"/>
  <c r="S4567" i="1"/>
  <c r="S4568" i="1"/>
  <c r="S4569" i="1"/>
  <c r="S4570" i="1"/>
  <c r="S4571" i="1"/>
  <c r="S4572" i="1"/>
  <c r="S4573" i="1"/>
  <c r="S4574" i="1"/>
  <c r="S4575" i="1"/>
  <c r="S4576" i="1"/>
  <c r="S4577" i="1"/>
  <c r="S4578" i="1"/>
  <c r="S4579" i="1"/>
  <c r="S4580" i="1"/>
  <c r="S4581" i="1"/>
  <c r="S4582" i="1"/>
  <c r="S4583" i="1"/>
  <c r="S4584" i="1"/>
  <c r="S4585" i="1"/>
  <c r="S4586" i="1"/>
  <c r="S4587" i="1"/>
  <c r="S4588" i="1"/>
  <c r="S4589" i="1"/>
  <c r="S4590" i="1"/>
  <c r="S4591" i="1"/>
  <c r="S4592" i="1"/>
  <c r="S4593" i="1"/>
  <c r="S4594" i="1"/>
  <c r="S4595" i="1"/>
  <c r="S4596" i="1"/>
  <c r="S4597" i="1"/>
  <c r="S4598" i="1"/>
  <c r="S4599" i="1"/>
  <c r="S4600" i="1"/>
  <c r="S4601" i="1"/>
  <c r="S4602" i="1"/>
  <c r="S4603" i="1"/>
  <c r="S4604" i="1"/>
  <c r="S4605" i="1"/>
  <c r="S4606" i="1"/>
  <c r="S4607" i="1"/>
  <c r="S4608" i="1"/>
  <c r="S4609" i="1"/>
  <c r="S4610" i="1"/>
  <c r="S4611" i="1"/>
  <c r="S4612" i="1"/>
  <c r="S4613" i="1"/>
  <c r="S4614" i="1"/>
  <c r="S4615" i="1"/>
  <c r="S4616" i="1"/>
  <c r="S4617" i="1"/>
  <c r="S4618" i="1"/>
  <c r="S4619" i="1"/>
  <c r="S4620" i="1"/>
  <c r="S4621" i="1"/>
  <c r="S4622" i="1"/>
  <c r="S4623" i="1"/>
  <c r="S4624" i="1"/>
  <c r="S4625" i="1"/>
  <c r="S4626" i="1"/>
  <c r="S4627" i="1"/>
  <c r="S4628" i="1"/>
  <c r="S4629" i="1"/>
  <c r="S4630" i="1"/>
  <c r="S4631" i="1"/>
  <c r="S4632" i="1"/>
  <c r="S4633" i="1"/>
  <c r="S4634" i="1"/>
  <c r="S4635" i="1"/>
  <c r="S4636" i="1"/>
  <c r="S4637" i="1"/>
  <c r="S4638" i="1"/>
  <c r="S4639" i="1"/>
  <c r="S4640" i="1"/>
  <c r="S4641" i="1"/>
  <c r="S4642" i="1"/>
  <c r="S4643" i="1"/>
  <c r="S4644" i="1"/>
  <c r="S4645" i="1"/>
  <c r="S4646" i="1"/>
  <c r="S4647" i="1"/>
  <c r="S4648" i="1"/>
  <c r="S4649" i="1"/>
  <c r="S4650" i="1"/>
  <c r="S4651" i="1"/>
  <c r="S4652" i="1"/>
  <c r="S4653" i="1"/>
  <c r="S4654" i="1"/>
  <c r="S4655" i="1"/>
  <c r="S4656" i="1"/>
  <c r="S4657" i="1"/>
  <c r="S4658" i="1"/>
  <c r="S4659" i="1"/>
  <c r="S4660" i="1"/>
  <c r="S4661" i="1"/>
  <c r="S4662" i="1"/>
  <c r="S4663" i="1"/>
  <c r="S4664" i="1"/>
  <c r="S4665" i="1"/>
  <c r="S4666" i="1"/>
  <c r="S4667" i="1"/>
  <c r="S4668" i="1"/>
  <c r="S4669" i="1"/>
  <c r="S4670" i="1"/>
  <c r="S4671" i="1"/>
  <c r="S4672" i="1"/>
  <c r="S4673" i="1"/>
  <c r="S4674" i="1"/>
  <c r="S4675" i="1"/>
  <c r="S4676" i="1"/>
  <c r="S4677" i="1"/>
  <c r="S4678" i="1"/>
  <c r="S4679" i="1"/>
  <c r="S4680" i="1"/>
  <c r="S4681" i="1"/>
  <c r="S4682" i="1"/>
  <c r="S4683" i="1"/>
  <c r="S4684" i="1"/>
  <c r="S4685" i="1"/>
  <c r="S4686" i="1"/>
  <c r="S4687" i="1"/>
  <c r="S4688" i="1"/>
  <c r="S4689" i="1"/>
  <c r="S4690" i="1"/>
  <c r="S4691" i="1"/>
  <c r="S4692" i="1"/>
  <c r="S4693" i="1"/>
  <c r="S4694" i="1"/>
  <c r="S4695" i="1"/>
  <c r="S4696" i="1"/>
  <c r="S4697" i="1"/>
  <c r="S4698" i="1"/>
  <c r="S4699" i="1"/>
  <c r="S4700" i="1"/>
  <c r="S4701" i="1"/>
  <c r="S4702" i="1"/>
  <c r="S4703" i="1"/>
  <c r="S4704" i="1"/>
  <c r="S4705" i="1"/>
  <c r="S4706" i="1"/>
  <c r="S4707" i="1"/>
  <c r="S4708" i="1"/>
  <c r="S4709" i="1"/>
  <c r="S4710" i="1"/>
  <c r="S4711" i="1"/>
  <c r="S4712" i="1"/>
  <c r="S4713" i="1"/>
  <c r="S4714" i="1"/>
  <c r="S4715" i="1"/>
  <c r="S4716" i="1"/>
  <c r="S4717" i="1"/>
  <c r="S4718" i="1"/>
  <c r="S4719" i="1"/>
  <c r="S4720" i="1"/>
  <c r="S4721" i="1"/>
  <c r="S4722" i="1"/>
  <c r="S4723" i="1"/>
  <c r="S4724" i="1"/>
  <c r="S4725" i="1"/>
  <c r="S4726" i="1"/>
  <c r="S4727" i="1"/>
  <c r="S4728" i="1"/>
  <c r="S4729" i="1"/>
  <c r="S4730" i="1"/>
  <c r="S4731" i="1"/>
  <c r="S4732" i="1"/>
  <c r="S4733" i="1"/>
  <c r="S4734" i="1"/>
  <c r="S4735" i="1"/>
  <c r="S4736" i="1"/>
  <c r="S4737" i="1"/>
  <c r="S4738" i="1"/>
  <c r="S4739" i="1"/>
  <c r="S4740" i="1"/>
  <c r="S4741" i="1"/>
  <c r="S4742" i="1"/>
  <c r="S4743" i="1"/>
  <c r="S4744" i="1"/>
  <c r="S4745" i="1"/>
  <c r="S4746" i="1"/>
  <c r="S4747" i="1"/>
  <c r="S4748" i="1"/>
  <c r="S4749" i="1"/>
  <c r="S4750" i="1"/>
  <c r="S4751" i="1"/>
  <c r="S4752" i="1"/>
  <c r="S4753" i="1"/>
  <c r="S4754" i="1"/>
  <c r="S4755" i="1"/>
  <c r="S4756" i="1"/>
  <c r="S4757" i="1"/>
  <c r="S4758" i="1"/>
  <c r="S4759" i="1"/>
  <c r="S4760" i="1"/>
  <c r="S4761" i="1"/>
  <c r="S4762" i="1"/>
  <c r="S4763" i="1"/>
  <c r="S4764" i="1"/>
  <c r="S4765" i="1"/>
  <c r="S4766" i="1"/>
  <c r="S4767" i="1"/>
  <c r="S4768" i="1"/>
  <c r="S4769" i="1"/>
  <c r="S4770" i="1"/>
  <c r="S4771" i="1"/>
  <c r="S4772" i="1"/>
  <c r="S4773" i="1"/>
  <c r="S4774" i="1"/>
  <c r="S4775" i="1"/>
  <c r="S4776" i="1"/>
  <c r="S4777" i="1"/>
  <c r="S4778" i="1"/>
  <c r="S4779" i="1"/>
  <c r="S4780" i="1"/>
  <c r="S4781" i="1"/>
  <c r="S4782" i="1"/>
  <c r="S4783" i="1"/>
  <c r="S4784" i="1"/>
  <c r="S4785" i="1"/>
  <c r="S4786" i="1"/>
  <c r="S4787" i="1"/>
  <c r="S4788" i="1"/>
  <c r="S4789" i="1"/>
  <c r="S4790" i="1"/>
  <c r="S4791" i="1"/>
  <c r="S4792" i="1"/>
  <c r="S4793" i="1"/>
  <c r="S4794" i="1"/>
  <c r="S4795" i="1"/>
  <c r="S4796" i="1"/>
  <c r="S4797" i="1"/>
  <c r="S4798" i="1"/>
  <c r="S4799" i="1"/>
  <c r="S4800" i="1"/>
  <c r="S4801" i="1"/>
  <c r="S4802" i="1"/>
  <c r="S4803" i="1"/>
  <c r="S4804" i="1"/>
  <c r="S4805" i="1"/>
  <c r="S4806" i="1"/>
  <c r="S4807" i="1"/>
  <c r="S4808" i="1"/>
  <c r="S4809" i="1"/>
  <c r="S4810" i="1"/>
  <c r="S4811" i="1"/>
  <c r="S4812" i="1"/>
  <c r="S4813" i="1"/>
  <c r="S4814" i="1"/>
  <c r="S4815" i="1"/>
  <c r="S4816" i="1"/>
  <c r="S4817" i="1"/>
  <c r="S4818" i="1"/>
  <c r="S4819" i="1"/>
  <c r="S4820" i="1"/>
  <c r="S4821" i="1"/>
  <c r="S4822" i="1"/>
  <c r="S4823" i="1"/>
  <c r="S4824" i="1"/>
  <c r="S4825" i="1"/>
  <c r="S4826" i="1"/>
  <c r="S4827" i="1"/>
  <c r="S4828" i="1"/>
  <c r="S4829" i="1"/>
  <c r="S4830" i="1"/>
  <c r="S4831" i="1"/>
  <c r="S4832" i="1"/>
  <c r="S4833" i="1"/>
  <c r="S4834" i="1"/>
  <c r="S4835" i="1"/>
  <c r="S4836" i="1"/>
  <c r="S4837" i="1"/>
  <c r="S4838" i="1"/>
  <c r="S4839" i="1"/>
  <c r="S4840" i="1"/>
  <c r="S4841" i="1"/>
  <c r="S4842" i="1"/>
  <c r="S4843" i="1"/>
  <c r="S4844" i="1"/>
  <c r="S4845" i="1"/>
  <c r="S4846" i="1"/>
  <c r="S4847" i="1"/>
  <c r="S4848" i="1"/>
  <c r="S4849" i="1"/>
  <c r="S4850" i="1"/>
  <c r="S4851" i="1"/>
  <c r="S4852" i="1"/>
  <c r="S4853" i="1"/>
  <c r="S4854" i="1"/>
  <c r="S4855" i="1"/>
  <c r="S4856" i="1"/>
  <c r="S4857" i="1"/>
  <c r="S4858" i="1"/>
  <c r="S4859" i="1"/>
  <c r="S4860" i="1"/>
  <c r="S4861" i="1"/>
  <c r="S4862" i="1"/>
  <c r="S4863" i="1"/>
  <c r="S4864" i="1"/>
  <c r="S4865" i="1"/>
  <c r="S4866" i="1"/>
  <c r="S4867" i="1"/>
  <c r="S4868" i="1"/>
  <c r="S4869" i="1"/>
  <c r="S4870" i="1"/>
  <c r="S4871" i="1"/>
  <c r="S4872" i="1"/>
  <c r="S4873" i="1"/>
  <c r="S4874" i="1"/>
  <c r="S4875" i="1"/>
  <c r="S4876" i="1"/>
  <c r="S4877" i="1"/>
  <c r="S4878" i="1"/>
  <c r="S4879" i="1"/>
  <c r="S4880" i="1"/>
  <c r="S4881" i="1"/>
  <c r="S4882" i="1"/>
  <c r="S4883" i="1"/>
  <c r="S4884" i="1"/>
  <c r="S4885" i="1"/>
  <c r="S4886" i="1"/>
  <c r="S4887" i="1"/>
  <c r="S4888" i="1"/>
  <c r="S4889" i="1"/>
  <c r="S4890" i="1"/>
  <c r="S4891" i="1"/>
  <c r="S4892" i="1"/>
  <c r="S4893" i="1"/>
  <c r="S4894" i="1"/>
  <c r="S4895" i="1"/>
  <c r="S4896" i="1"/>
  <c r="S4897" i="1"/>
  <c r="S4898" i="1"/>
  <c r="S4899" i="1"/>
  <c r="S4900" i="1"/>
  <c r="S4901" i="1"/>
  <c r="S4902" i="1"/>
  <c r="S4903" i="1"/>
  <c r="S4904" i="1"/>
  <c r="S4905" i="1"/>
  <c r="S4906" i="1"/>
  <c r="S4907" i="1"/>
  <c r="S4908" i="1"/>
  <c r="S4909" i="1"/>
  <c r="S4910" i="1"/>
  <c r="S4911" i="1"/>
  <c r="S4912" i="1"/>
  <c r="S4913" i="1"/>
  <c r="S4914" i="1"/>
  <c r="S4915" i="1"/>
  <c r="S4916" i="1"/>
  <c r="S4917" i="1"/>
  <c r="S4918" i="1"/>
  <c r="S4919" i="1"/>
  <c r="S4920" i="1"/>
  <c r="S4921" i="1"/>
  <c r="S4922" i="1"/>
  <c r="S4923" i="1"/>
  <c r="S4924" i="1"/>
  <c r="S4925" i="1"/>
  <c r="S4926" i="1"/>
  <c r="S4927" i="1"/>
  <c r="S4928" i="1"/>
  <c r="S4929" i="1"/>
  <c r="S4930" i="1"/>
  <c r="S4931" i="1"/>
  <c r="S4932" i="1"/>
  <c r="S4933" i="1"/>
  <c r="S4934" i="1"/>
  <c r="S4935" i="1"/>
  <c r="S4936" i="1"/>
  <c r="S4937" i="1"/>
  <c r="S4938" i="1"/>
  <c r="S4939" i="1"/>
  <c r="S4940" i="1"/>
  <c r="S4941" i="1"/>
  <c r="S4942" i="1"/>
  <c r="S4943" i="1"/>
  <c r="S4944" i="1"/>
  <c r="S4945" i="1"/>
  <c r="S4946" i="1"/>
  <c r="S4947" i="1"/>
  <c r="S4948" i="1"/>
  <c r="S4949" i="1"/>
  <c r="S4950" i="1"/>
  <c r="S4951" i="1"/>
  <c r="S4952" i="1"/>
  <c r="S4953" i="1"/>
  <c r="S4954" i="1"/>
  <c r="S4955" i="1"/>
  <c r="S4956" i="1"/>
  <c r="S4957" i="1"/>
  <c r="S4958" i="1"/>
  <c r="S4959" i="1"/>
  <c r="S4960" i="1"/>
  <c r="S4961" i="1"/>
  <c r="S4962" i="1"/>
  <c r="S4963" i="1"/>
  <c r="S4964" i="1"/>
  <c r="S4965" i="1"/>
  <c r="S4966" i="1"/>
  <c r="S4967" i="1"/>
  <c r="S4968" i="1"/>
  <c r="S4969" i="1"/>
  <c r="S4970" i="1"/>
  <c r="S4971" i="1"/>
  <c r="S4972" i="1"/>
  <c r="S4973" i="1"/>
  <c r="S4974" i="1"/>
  <c r="S4975" i="1"/>
  <c r="S4976" i="1"/>
  <c r="S4977" i="1"/>
  <c r="S4978" i="1"/>
  <c r="S4979" i="1"/>
  <c r="S4980" i="1"/>
  <c r="S4981" i="1"/>
  <c r="S4982" i="1"/>
  <c r="S4983" i="1"/>
  <c r="S4984" i="1"/>
  <c r="S4985" i="1"/>
  <c r="S4986" i="1"/>
  <c r="S4987" i="1"/>
  <c r="S4988" i="1"/>
  <c r="S4989" i="1"/>
  <c r="S4990" i="1"/>
  <c r="S4991" i="1"/>
  <c r="S4992" i="1"/>
  <c r="S4993" i="1"/>
  <c r="S4994" i="1"/>
  <c r="S4995" i="1"/>
  <c r="S4996" i="1"/>
  <c r="S4997" i="1"/>
  <c r="S4998" i="1"/>
  <c r="S4999" i="1"/>
  <c r="S5000" i="1"/>
  <c r="S5001" i="1"/>
  <c r="S5002" i="1"/>
  <c r="S5003" i="1"/>
  <c r="S5004" i="1"/>
  <c r="S5005" i="1"/>
  <c r="S5006" i="1"/>
  <c r="S5007" i="1"/>
  <c r="S5008" i="1"/>
  <c r="S5009" i="1"/>
  <c r="S5010" i="1"/>
  <c r="S5011" i="1"/>
  <c r="S5012" i="1"/>
  <c r="S5013" i="1"/>
  <c r="S5014" i="1"/>
  <c r="S5015" i="1"/>
  <c r="S5016" i="1"/>
  <c r="S5017" i="1"/>
  <c r="S5018" i="1"/>
  <c r="S5019" i="1"/>
  <c r="S5020" i="1"/>
  <c r="S5021" i="1"/>
  <c r="S5022" i="1"/>
  <c r="S5023" i="1"/>
  <c r="S5024" i="1"/>
  <c r="S5025" i="1"/>
  <c r="S5026" i="1"/>
  <c r="S5027" i="1"/>
  <c r="S5028" i="1"/>
  <c r="S5029" i="1"/>
  <c r="S5030" i="1"/>
  <c r="S5031" i="1"/>
  <c r="S5032" i="1"/>
  <c r="S5033" i="1"/>
  <c r="S5034" i="1"/>
  <c r="S5035" i="1"/>
  <c r="S5036" i="1"/>
  <c r="S5037" i="1"/>
  <c r="S5038" i="1"/>
  <c r="S5039" i="1"/>
  <c r="S5040" i="1"/>
  <c r="S5041" i="1"/>
  <c r="S5042" i="1"/>
  <c r="S5043" i="1"/>
  <c r="S5044" i="1"/>
  <c r="S5045" i="1"/>
  <c r="S5046" i="1"/>
  <c r="S5047" i="1"/>
  <c r="S5048" i="1"/>
  <c r="S5049" i="1"/>
  <c r="S5050" i="1"/>
  <c r="S5051" i="1"/>
  <c r="S5052" i="1"/>
  <c r="S5053" i="1"/>
  <c r="S5054" i="1"/>
  <c r="S5055" i="1"/>
  <c r="S5056" i="1"/>
  <c r="S5057" i="1"/>
  <c r="S5058" i="1"/>
  <c r="S5059" i="1"/>
  <c r="S5060" i="1"/>
  <c r="S5061" i="1"/>
  <c r="S5062" i="1"/>
  <c r="S5063" i="1"/>
  <c r="S5064" i="1"/>
  <c r="S5065" i="1"/>
  <c r="S5066" i="1"/>
  <c r="S5067" i="1"/>
  <c r="S5068" i="1"/>
  <c r="S5069" i="1"/>
  <c r="S5070" i="1"/>
  <c r="S5071" i="1"/>
  <c r="S5072" i="1"/>
  <c r="S5073" i="1"/>
  <c r="S5074" i="1"/>
  <c r="S5075" i="1"/>
  <c r="S5076" i="1"/>
  <c r="S5077" i="1"/>
  <c r="S5078" i="1"/>
  <c r="S5079" i="1"/>
  <c r="S5080" i="1"/>
  <c r="S5081" i="1"/>
  <c r="S5082" i="1"/>
  <c r="S5083" i="1"/>
  <c r="S5084" i="1"/>
  <c r="S5085" i="1"/>
  <c r="S5086" i="1"/>
  <c r="S5087" i="1"/>
  <c r="S5088" i="1"/>
  <c r="S5089" i="1"/>
  <c r="S5090" i="1"/>
  <c r="S5091" i="1"/>
  <c r="S5092" i="1"/>
  <c r="S5093" i="1"/>
  <c r="S5094" i="1"/>
  <c r="S5095" i="1"/>
  <c r="S5096" i="1"/>
  <c r="S5097" i="1"/>
  <c r="S5098" i="1"/>
  <c r="S5099" i="1"/>
  <c r="S5100" i="1"/>
  <c r="S5101" i="1"/>
  <c r="S5102" i="1"/>
  <c r="S5103" i="1"/>
  <c r="S5104" i="1"/>
  <c r="S5105" i="1"/>
  <c r="S5106" i="1"/>
  <c r="S5107" i="1"/>
  <c r="S5108" i="1"/>
  <c r="S5109" i="1"/>
  <c r="S5110" i="1"/>
  <c r="S5111" i="1"/>
  <c r="S5112" i="1"/>
  <c r="S5113" i="1"/>
  <c r="S5114" i="1"/>
  <c r="S5115" i="1"/>
  <c r="S5116" i="1"/>
  <c r="S5117" i="1"/>
  <c r="S5118" i="1"/>
  <c r="S5119" i="1"/>
  <c r="S5120" i="1"/>
  <c r="S5121" i="1"/>
  <c r="S5122" i="1"/>
  <c r="S5123" i="1"/>
  <c r="S5124" i="1"/>
  <c r="S5125" i="1"/>
  <c r="S5126" i="1"/>
  <c r="S5127" i="1"/>
  <c r="S5128" i="1"/>
  <c r="S5129" i="1"/>
  <c r="S5130" i="1"/>
  <c r="S5131" i="1"/>
  <c r="S5132" i="1"/>
  <c r="S5133" i="1"/>
  <c r="S5134" i="1"/>
  <c r="S5135" i="1"/>
  <c r="S5136" i="1"/>
  <c r="S5137" i="1"/>
  <c r="S5138" i="1"/>
  <c r="S5139" i="1"/>
  <c r="S5140" i="1"/>
  <c r="S5141" i="1"/>
  <c r="S5142" i="1"/>
  <c r="S5143" i="1"/>
  <c r="S5144" i="1"/>
  <c r="S5145" i="1"/>
  <c r="S5146" i="1"/>
  <c r="S5147" i="1"/>
  <c r="S5148" i="1"/>
  <c r="S5149" i="1"/>
  <c r="S5150" i="1"/>
  <c r="S5151" i="1"/>
  <c r="S5152" i="1"/>
  <c r="S5153" i="1"/>
  <c r="S5154" i="1"/>
  <c r="S5155" i="1"/>
  <c r="S5156" i="1"/>
  <c r="S5157" i="1"/>
  <c r="S5158" i="1"/>
  <c r="S5159" i="1"/>
  <c r="S5160" i="1"/>
  <c r="S5161" i="1"/>
  <c r="S5162" i="1"/>
  <c r="S5163" i="1"/>
  <c r="S5164" i="1"/>
  <c r="S5165" i="1"/>
  <c r="S5166" i="1"/>
  <c r="S5167" i="1"/>
  <c r="S5168" i="1"/>
  <c r="S5169" i="1"/>
  <c r="S5170" i="1"/>
  <c r="S5171" i="1"/>
  <c r="S5172" i="1"/>
  <c r="S5173" i="1"/>
  <c r="S5174" i="1"/>
  <c r="S5175" i="1"/>
  <c r="S5176" i="1"/>
  <c r="S5177" i="1"/>
  <c r="S5178" i="1"/>
  <c r="S5179" i="1"/>
  <c r="S5180" i="1"/>
  <c r="S5181" i="1"/>
  <c r="S5182" i="1"/>
  <c r="S5183" i="1"/>
  <c r="S5184" i="1"/>
  <c r="S5185" i="1"/>
  <c r="S5186" i="1"/>
  <c r="S5187" i="1"/>
  <c r="S5188" i="1"/>
  <c r="S5189" i="1"/>
  <c r="S5190" i="1"/>
  <c r="S5191" i="1"/>
  <c r="S5192" i="1"/>
  <c r="S5193" i="1"/>
  <c r="S5194" i="1"/>
  <c r="S5195" i="1"/>
  <c r="S5196" i="1"/>
  <c r="S5197" i="1"/>
  <c r="S5198" i="1"/>
  <c r="S5199" i="1"/>
  <c r="S5200" i="1"/>
  <c r="S5201" i="1"/>
  <c r="S5202" i="1"/>
  <c r="S5203" i="1"/>
  <c r="S5204" i="1"/>
  <c r="S5205" i="1"/>
  <c r="S5206" i="1"/>
  <c r="S5207" i="1"/>
  <c r="S5208" i="1"/>
  <c r="S5209" i="1"/>
  <c r="S5210" i="1"/>
  <c r="S5211" i="1"/>
  <c r="S5212" i="1"/>
  <c r="S5213" i="1"/>
  <c r="S5214" i="1"/>
  <c r="S5215" i="1"/>
  <c r="S5216" i="1"/>
  <c r="S5217" i="1"/>
  <c r="S5218" i="1"/>
  <c r="S5219" i="1"/>
  <c r="S5220" i="1"/>
  <c r="S5221" i="1"/>
  <c r="S5222" i="1"/>
  <c r="S5223" i="1"/>
  <c r="S5224" i="1"/>
  <c r="S5225" i="1"/>
  <c r="S5226" i="1"/>
  <c r="S5227" i="1"/>
  <c r="S5228" i="1"/>
  <c r="S2" i="1"/>
  <c r="K35" i="9"/>
  <c r="K36" i="9"/>
  <c r="L36" i="9"/>
  <c r="N37" i="9"/>
  <c r="Q36" i="9"/>
  <c r="Q37" i="9"/>
  <c r="T36" i="9"/>
  <c r="T37" i="9"/>
  <c r="K37" i="9"/>
  <c r="E35" i="9"/>
  <c r="I44" i="10" s="1"/>
  <c r="AU5" i="2"/>
  <c r="AU6" i="2"/>
  <c r="AU7" i="2"/>
  <c r="AU8" i="2"/>
  <c r="AU9" i="2"/>
  <c r="AU10" i="2"/>
  <c r="AU11" i="2"/>
  <c r="AU12" i="2"/>
  <c r="AU13" i="2"/>
  <c r="AU14" i="2"/>
  <c r="AU15" i="2"/>
  <c r="AU16" i="2"/>
  <c r="AU17" i="2"/>
  <c r="AU18" i="2"/>
  <c r="AU19" i="2"/>
  <c r="AU20" i="2"/>
  <c r="AU21" i="2"/>
  <c r="AU22" i="2"/>
  <c r="AU23" i="2"/>
  <c r="AU24" i="2"/>
  <c r="AU25" i="2"/>
  <c r="AU26" i="2"/>
  <c r="AU27" i="2"/>
  <c r="AU28" i="2"/>
  <c r="AU29" i="2"/>
  <c r="AU30" i="2"/>
  <c r="AU31" i="2"/>
  <c r="AU32" i="2"/>
  <c r="AU33" i="2"/>
  <c r="AU34" i="2"/>
  <c r="AU35" i="2"/>
  <c r="AU36" i="2"/>
  <c r="AU37" i="2"/>
  <c r="AU38" i="2"/>
  <c r="AU39" i="2"/>
  <c r="AU40" i="2"/>
  <c r="AU41" i="2"/>
  <c r="AU42" i="2"/>
  <c r="AU43" i="2"/>
  <c r="AU44" i="2"/>
  <c r="AU45" i="2"/>
  <c r="AU46" i="2"/>
  <c r="AU47" i="2"/>
  <c r="AU48" i="2"/>
  <c r="AU49" i="2"/>
  <c r="AU50" i="2"/>
  <c r="AU51" i="2"/>
  <c r="AU52" i="2"/>
  <c r="AU53" i="2"/>
  <c r="AU54" i="2"/>
  <c r="AU55" i="2"/>
  <c r="AU56" i="2"/>
  <c r="AU57" i="2"/>
  <c r="AU58" i="2"/>
  <c r="AU59" i="2"/>
  <c r="AU60" i="2"/>
  <c r="AU61" i="2"/>
  <c r="AU62" i="2"/>
  <c r="AU63" i="2"/>
  <c r="AU64" i="2"/>
  <c r="AU65" i="2"/>
  <c r="AU66" i="2"/>
  <c r="AU67" i="2"/>
  <c r="AU68" i="2"/>
  <c r="AU69" i="2"/>
  <c r="AU70" i="2"/>
  <c r="AU71" i="2"/>
  <c r="AU72" i="2"/>
  <c r="AU73" i="2"/>
  <c r="AU74" i="2"/>
  <c r="AU75" i="2"/>
  <c r="AU76" i="2"/>
  <c r="AU77" i="2"/>
  <c r="AU78" i="2"/>
  <c r="AU79" i="2"/>
  <c r="AU80" i="2"/>
  <c r="AU81" i="2"/>
  <c r="AU82" i="2"/>
  <c r="AU83" i="2"/>
  <c r="AU84" i="2"/>
  <c r="AU85" i="2"/>
  <c r="AU86" i="2"/>
  <c r="AU87" i="2"/>
  <c r="AU88" i="2"/>
  <c r="AU89" i="2"/>
  <c r="AU90" i="2"/>
  <c r="AU91" i="2"/>
  <c r="AU92" i="2"/>
  <c r="AU93" i="2"/>
  <c r="AU94" i="2"/>
  <c r="AU95" i="2"/>
  <c r="AU96" i="2"/>
  <c r="AU97" i="2"/>
  <c r="AU98" i="2"/>
  <c r="AU99" i="2"/>
  <c r="AU100" i="2"/>
  <c r="AU101" i="2"/>
  <c r="AU102" i="2"/>
  <c r="AU103" i="2"/>
  <c r="AU104" i="2"/>
  <c r="AU105" i="2"/>
  <c r="AU106" i="2"/>
  <c r="AU107" i="2"/>
  <c r="AU108" i="2"/>
  <c r="AU109" i="2"/>
  <c r="AU110" i="2"/>
  <c r="AU111" i="2"/>
  <c r="AU112" i="2"/>
  <c r="AU113" i="2"/>
  <c r="AU114" i="2"/>
  <c r="AU115" i="2"/>
  <c r="AU116" i="2"/>
  <c r="AU117" i="2"/>
  <c r="AU118" i="2"/>
  <c r="AU119" i="2"/>
  <c r="AU120" i="2"/>
  <c r="AU121" i="2"/>
  <c r="AU122" i="2"/>
  <c r="AU123" i="2"/>
  <c r="AU124" i="2"/>
  <c r="AU125" i="2"/>
  <c r="AU126" i="2"/>
  <c r="AU127" i="2"/>
  <c r="AU128" i="2"/>
  <c r="AU129" i="2"/>
  <c r="AU130" i="2"/>
  <c r="AU131" i="2"/>
  <c r="AU132" i="2"/>
  <c r="AU133" i="2"/>
  <c r="AU134" i="2"/>
  <c r="AU135" i="2"/>
  <c r="AU136" i="2"/>
  <c r="AU137" i="2"/>
  <c r="AU138" i="2"/>
  <c r="AU139" i="2"/>
  <c r="AU140" i="2"/>
  <c r="AU141" i="2"/>
  <c r="AU142" i="2"/>
  <c r="AU143" i="2"/>
  <c r="AU144" i="2"/>
  <c r="AU145" i="2"/>
  <c r="AU146" i="2"/>
  <c r="AU147" i="2"/>
  <c r="AU148" i="2"/>
  <c r="AU149" i="2"/>
  <c r="AU150" i="2"/>
  <c r="AU151" i="2"/>
  <c r="AU152" i="2"/>
  <c r="AU153" i="2"/>
  <c r="AU154" i="2"/>
  <c r="AU155" i="2"/>
  <c r="AU156" i="2"/>
  <c r="AU157" i="2"/>
  <c r="AU158" i="2"/>
  <c r="AU159" i="2"/>
  <c r="AU160" i="2"/>
  <c r="AU161" i="2"/>
  <c r="AU162" i="2"/>
  <c r="AU163" i="2"/>
  <c r="AU164" i="2"/>
  <c r="AU165" i="2"/>
  <c r="AU166" i="2"/>
  <c r="AU167" i="2"/>
  <c r="AU168" i="2"/>
  <c r="AU169" i="2"/>
  <c r="AU170" i="2"/>
  <c r="AU171" i="2"/>
  <c r="AU172" i="2"/>
  <c r="AU173" i="2"/>
  <c r="AU174" i="2"/>
  <c r="AU175" i="2"/>
  <c r="AU176" i="2"/>
  <c r="AU177" i="2"/>
  <c r="AU178" i="2"/>
  <c r="AU179" i="2"/>
  <c r="AU180" i="2"/>
  <c r="AU181" i="2"/>
  <c r="AU182" i="2"/>
  <c r="AU183" i="2"/>
  <c r="AU184" i="2"/>
  <c r="AU185" i="2"/>
  <c r="AU186" i="2"/>
  <c r="AU187" i="2"/>
  <c r="AU188" i="2"/>
  <c r="AU189" i="2"/>
  <c r="AU190" i="2"/>
  <c r="AU191" i="2"/>
  <c r="AU192" i="2"/>
  <c r="AU193" i="2"/>
  <c r="AU194" i="2"/>
  <c r="AU195" i="2"/>
  <c r="AU196" i="2"/>
  <c r="AU197" i="2"/>
  <c r="AU198" i="2"/>
  <c r="AU199" i="2"/>
  <c r="AU200" i="2"/>
  <c r="AU201" i="2"/>
  <c r="AU202" i="2"/>
  <c r="AU203" i="2"/>
  <c r="AU204" i="2"/>
  <c r="AU205" i="2"/>
  <c r="AU206" i="2"/>
  <c r="AU207" i="2"/>
  <c r="AU208" i="2"/>
  <c r="AU209" i="2"/>
  <c r="AU210" i="2"/>
  <c r="AU211" i="2"/>
  <c r="AU212" i="2"/>
  <c r="AU213" i="2"/>
  <c r="AU214" i="2"/>
  <c r="AU215" i="2"/>
  <c r="AU216" i="2"/>
  <c r="AU217" i="2"/>
  <c r="AU218" i="2"/>
  <c r="AU219" i="2"/>
  <c r="AU220" i="2"/>
  <c r="AU221" i="2"/>
  <c r="AU222" i="2"/>
  <c r="AU223" i="2"/>
  <c r="AU224" i="2"/>
  <c r="AU225" i="2"/>
  <c r="AU226" i="2"/>
  <c r="AU227" i="2"/>
  <c r="AU228" i="2"/>
  <c r="AU229" i="2"/>
  <c r="AU230" i="2"/>
  <c r="AU231" i="2"/>
  <c r="AU232" i="2"/>
  <c r="AU233" i="2"/>
  <c r="AU234" i="2"/>
  <c r="AU235" i="2"/>
  <c r="AU236" i="2"/>
  <c r="AU237" i="2"/>
  <c r="AU238" i="2"/>
  <c r="AU239" i="2"/>
  <c r="AU240" i="2"/>
  <c r="AU241" i="2"/>
  <c r="AU242" i="2"/>
  <c r="AU243" i="2"/>
  <c r="AU244" i="2"/>
  <c r="AU245" i="2"/>
  <c r="AU246" i="2"/>
  <c r="AU247" i="2"/>
  <c r="AU248" i="2"/>
  <c r="AU249" i="2"/>
  <c r="AU250" i="2"/>
  <c r="AU251" i="2"/>
  <c r="AU252" i="2"/>
  <c r="AU253" i="2"/>
  <c r="AU254" i="2"/>
  <c r="AU255" i="2"/>
  <c r="AU256" i="2"/>
  <c r="AU257" i="2"/>
  <c r="AU258" i="2"/>
  <c r="AU259" i="2"/>
  <c r="AU260" i="2"/>
  <c r="AU261" i="2"/>
  <c r="AU262" i="2"/>
  <c r="AU263" i="2"/>
  <c r="AU264" i="2"/>
  <c r="AU265" i="2"/>
  <c r="AU266" i="2"/>
  <c r="AU267" i="2"/>
  <c r="AU268" i="2"/>
  <c r="AU269" i="2"/>
  <c r="AU270" i="2"/>
  <c r="AU271" i="2"/>
  <c r="AU272" i="2"/>
  <c r="AU273" i="2"/>
  <c r="AU274" i="2"/>
  <c r="AU275" i="2"/>
  <c r="AU276" i="2"/>
  <c r="AU277" i="2"/>
  <c r="AU278" i="2"/>
  <c r="AU279" i="2"/>
  <c r="AU280" i="2"/>
  <c r="AU281" i="2"/>
  <c r="AU282" i="2"/>
  <c r="AU283" i="2"/>
  <c r="AU284" i="2"/>
  <c r="AU285" i="2"/>
  <c r="AU286" i="2"/>
  <c r="AU287" i="2"/>
  <c r="AU288" i="2"/>
  <c r="AU289" i="2"/>
  <c r="AU290" i="2"/>
  <c r="AU291" i="2"/>
  <c r="AU292" i="2"/>
  <c r="AU293" i="2"/>
  <c r="AU294" i="2"/>
  <c r="AU295" i="2"/>
  <c r="AU296" i="2"/>
  <c r="AU297" i="2"/>
  <c r="AU298" i="2"/>
  <c r="AU299" i="2"/>
  <c r="AU300" i="2"/>
  <c r="AU301" i="2"/>
  <c r="AU302" i="2"/>
  <c r="AU303" i="2"/>
  <c r="AU304" i="2"/>
  <c r="AU305" i="2"/>
  <c r="AU306" i="2"/>
  <c r="AU307" i="2"/>
  <c r="AU308" i="2"/>
  <c r="AU309" i="2"/>
  <c r="AU310" i="2"/>
  <c r="AU311" i="2"/>
  <c r="AU312" i="2"/>
  <c r="AU313" i="2"/>
  <c r="AU314" i="2"/>
  <c r="AU315" i="2"/>
  <c r="AU316" i="2"/>
  <c r="AU317" i="2"/>
  <c r="AU318" i="2"/>
  <c r="AU319" i="2"/>
  <c r="AU320" i="2"/>
  <c r="AU321" i="2"/>
  <c r="AU322" i="2"/>
  <c r="AU323" i="2"/>
  <c r="AU324" i="2"/>
  <c r="AU325" i="2"/>
  <c r="AU326" i="2"/>
  <c r="AU327" i="2"/>
  <c r="AU328" i="2"/>
  <c r="AU329" i="2"/>
  <c r="AU330" i="2"/>
  <c r="AU331" i="2"/>
  <c r="AU332" i="2"/>
  <c r="AU333" i="2"/>
  <c r="AU334" i="2"/>
  <c r="AU335" i="2"/>
  <c r="AU336" i="2"/>
  <c r="AU337" i="2"/>
  <c r="AU338" i="2"/>
  <c r="AU339" i="2"/>
  <c r="AU340" i="2"/>
  <c r="AU341" i="2"/>
  <c r="AU342" i="2"/>
  <c r="AU343" i="2"/>
  <c r="AU344" i="2"/>
  <c r="AU345" i="2"/>
  <c r="AU346" i="2"/>
  <c r="AU347" i="2"/>
  <c r="AU348" i="2"/>
  <c r="AU349" i="2"/>
  <c r="AU350" i="2"/>
  <c r="AU351" i="2"/>
  <c r="AU352" i="2"/>
  <c r="AU353" i="2"/>
  <c r="AU354" i="2"/>
  <c r="AU355" i="2"/>
  <c r="AU356" i="2"/>
  <c r="AU357" i="2"/>
  <c r="AU358" i="2"/>
  <c r="AU359" i="2"/>
  <c r="AU360" i="2"/>
  <c r="AU361" i="2"/>
  <c r="AU362" i="2"/>
  <c r="AU363" i="2"/>
  <c r="AU364" i="2"/>
  <c r="AU365" i="2"/>
  <c r="AU366" i="2"/>
  <c r="AU367" i="2"/>
  <c r="AU368" i="2"/>
  <c r="AU369" i="2"/>
  <c r="AU370" i="2"/>
  <c r="AU371" i="2"/>
  <c r="AU372" i="2"/>
  <c r="AU373" i="2"/>
  <c r="AU374" i="2"/>
  <c r="AU375" i="2"/>
  <c r="AU376" i="2"/>
  <c r="AU377" i="2"/>
  <c r="AU378" i="2"/>
  <c r="AU379" i="2"/>
  <c r="AU380" i="2"/>
  <c r="AU381" i="2"/>
  <c r="AU382" i="2"/>
  <c r="AU383" i="2"/>
  <c r="AU384" i="2"/>
  <c r="AU385" i="2"/>
  <c r="AU386" i="2"/>
  <c r="AU387" i="2"/>
  <c r="AU388" i="2"/>
  <c r="AU389" i="2"/>
  <c r="AU390" i="2"/>
  <c r="AU391" i="2"/>
  <c r="AU392" i="2"/>
  <c r="AU393" i="2"/>
  <c r="AU394" i="2"/>
  <c r="AU395" i="2"/>
  <c r="AU396" i="2"/>
  <c r="AU397" i="2"/>
  <c r="AU398" i="2"/>
  <c r="AU399" i="2"/>
  <c r="AU400" i="2"/>
  <c r="AU401" i="2"/>
  <c r="AU402" i="2"/>
  <c r="AU403" i="2"/>
  <c r="AU404" i="2"/>
  <c r="AU405" i="2"/>
  <c r="AU406" i="2"/>
  <c r="AU407" i="2"/>
  <c r="AU408" i="2"/>
  <c r="AU409" i="2"/>
  <c r="AU410" i="2"/>
  <c r="AU411" i="2"/>
  <c r="AU412" i="2"/>
  <c r="AU413" i="2"/>
  <c r="AU414" i="2"/>
  <c r="AU415" i="2"/>
  <c r="AU416" i="2"/>
  <c r="AU417" i="2"/>
  <c r="AU418" i="2"/>
  <c r="AU419" i="2"/>
  <c r="AU420" i="2"/>
  <c r="AU421" i="2"/>
  <c r="AU422" i="2"/>
  <c r="AU423" i="2"/>
  <c r="AU424" i="2"/>
  <c r="AU425" i="2"/>
  <c r="AU426" i="2"/>
  <c r="AU427" i="2"/>
  <c r="AU428" i="2"/>
  <c r="AU429" i="2"/>
  <c r="AU430" i="2"/>
  <c r="AU431" i="2"/>
  <c r="AU432" i="2"/>
  <c r="AU433" i="2"/>
  <c r="AU434" i="2"/>
  <c r="AU435" i="2"/>
  <c r="AU436" i="2"/>
  <c r="AU437" i="2"/>
  <c r="AU438" i="2"/>
  <c r="AU439" i="2"/>
  <c r="AU440" i="2"/>
  <c r="AU441" i="2"/>
  <c r="AU442" i="2"/>
  <c r="AU443" i="2"/>
  <c r="AU444" i="2"/>
  <c r="AU445" i="2"/>
  <c r="AU446" i="2"/>
  <c r="AU447" i="2"/>
  <c r="AU448" i="2"/>
  <c r="AU449" i="2"/>
  <c r="AU450" i="2"/>
  <c r="AU451" i="2"/>
  <c r="AU452" i="2"/>
  <c r="AU453" i="2"/>
  <c r="AU454" i="2"/>
  <c r="AU455" i="2"/>
  <c r="AU456" i="2"/>
  <c r="AU457" i="2"/>
  <c r="AU458" i="2"/>
  <c r="AU459" i="2"/>
  <c r="AU460" i="2"/>
  <c r="AU461" i="2"/>
  <c r="AU462" i="2"/>
  <c r="AU463" i="2"/>
  <c r="AU464" i="2"/>
  <c r="AU465" i="2"/>
  <c r="AU466" i="2"/>
  <c r="AU467" i="2"/>
  <c r="AU468" i="2"/>
  <c r="AU469" i="2"/>
  <c r="AU470" i="2"/>
  <c r="AU471" i="2"/>
  <c r="AU472" i="2"/>
  <c r="AU473" i="2"/>
  <c r="AU474" i="2"/>
  <c r="AU475" i="2"/>
  <c r="AU476" i="2"/>
  <c r="AU477" i="2"/>
  <c r="AU478" i="2"/>
  <c r="AU479" i="2"/>
  <c r="AU480" i="2"/>
  <c r="AU481" i="2"/>
  <c r="AU482" i="2"/>
  <c r="AU483" i="2"/>
  <c r="AU484" i="2"/>
  <c r="AU485" i="2"/>
  <c r="AU486" i="2"/>
  <c r="AU487" i="2"/>
  <c r="AU488" i="2"/>
  <c r="AU489" i="2"/>
  <c r="AU490" i="2"/>
  <c r="AU491" i="2"/>
  <c r="AU492" i="2"/>
  <c r="AU493" i="2"/>
  <c r="AU494" i="2"/>
  <c r="AU495" i="2"/>
  <c r="AU496" i="2"/>
  <c r="AU497" i="2"/>
  <c r="AU498" i="2"/>
  <c r="AU499" i="2"/>
  <c r="AU500" i="2"/>
  <c r="AU501" i="2"/>
  <c r="AU502" i="2"/>
  <c r="AU503" i="2"/>
  <c r="AU504" i="2"/>
  <c r="AU505" i="2"/>
  <c r="AU506" i="2"/>
  <c r="AU507" i="2"/>
  <c r="AU508" i="2"/>
  <c r="AU509" i="2"/>
  <c r="AU510" i="2"/>
  <c r="AU511" i="2"/>
  <c r="AU512" i="2"/>
  <c r="AU513" i="2"/>
  <c r="AU514" i="2"/>
  <c r="AU515" i="2"/>
  <c r="AU516" i="2"/>
  <c r="AU517" i="2"/>
  <c r="AU518" i="2"/>
  <c r="AU519" i="2"/>
  <c r="AU520" i="2"/>
  <c r="AU521" i="2"/>
  <c r="AU522" i="2"/>
  <c r="AU523" i="2"/>
  <c r="AU524" i="2"/>
  <c r="AU525" i="2"/>
  <c r="AU526" i="2"/>
  <c r="AU527" i="2"/>
  <c r="AU528" i="2"/>
  <c r="AU529" i="2"/>
  <c r="AU530" i="2"/>
  <c r="AU531" i="2"/>
  <c r="AU532" i="2"/>
  <c r="AU533" i="2"/>
  <c r="AU534" i="2"/>
  <c r="AU535" i="2"/>
  <c r="AU536" i="2"/>
  <c r="AU537" i="2"/>
  <c r="AU538" i="2"/>
  <c r="AU539" i="2"/>
  <c r="AU540" i="2"/>
  <c r="AU541" i="2"/>
  <c r="AU542" i="2"/>
  <c r="AU543" i="2"/>
  <c r="AU544" i="2"/>
  <c r="AU545" i="2"/>
  <c r="AU546" i="2"/>
  <c r="AU547" i="2"/>
  <c r="AU548" i="2"/>
  <c r="AU549" i="2"/>
  <c r="AU550" i="2"/>
  <c r="AU551" i="2"/>
  <c r="AU552" i="2"/>
  <c r="AU553" i="2"/>
  <c r="AU554" i="2"/>
  <c r="AU555" i="2"/>
  <c r="AU556" i="2"/>
  <c r="AU557" i="2"/>
  <c r="AU558" i="2"/>
  <c r="AU559" i="2"/>
  <c r="AU560" i="2"/>
  <c r="AU561" i="2"/>
  <c r="AU562" i="2"/>
  <c r="AU563" i="2"/>
  <c r="AU564" i="2"/>
  <c r="AU565" i="2"/>
  <c r="AU566" i="2"/>
  <c r="AU567" i="2"/>
  <c r="AU568" i="2"/>
  <c r="AU569" i="2"/>
  <c r="AU570" i="2"/>
  <c r="AU571" i="2"/>
  <c r="AU572" i="2"/>
  <c r="AU573" i="2"/>
  <c r="AU574" i="2"/>
  <c r="AU575" i="2"/>
  <c r="AU576" i="2"/>
  <c r="AU577" i="2"/>
  <c r="AU578" i="2"/>
  <c r="AU579" i="2"/>
  <c r="AU580" i="2"/>
  <c r="AU581" i="2"/>
  <c r="AU582" i="2"/>
  <c r="AU583" i="2"/>
  <c r="AU584" i="2"/>
  <c r="AU585" i="2"/>
  <c r="AU586" i="2"/>
  <c r="AU587" i="2"/>
  <c r="AU588" i="2"/>
  <c r="AU589" i="2"/>
  <c r="AU590" i="2"/>
  <c r="AU591" i="2"/>
  <c r="AU592" i="2"/>
  <c r="AU593" i="2"/>
  <c r="AU594" i="2"/>
  <c r="AU595" i="2"/>
  <c r="AU596" i="2"/>
  <c r="AU597" i="2"/>
  <c r="AU598" i="2"/>
  <c r="AU599" i="2"/>
  <c r="AU600" i="2"/>
  <c r="AU601" i="2"/>
  <c r="AU602" i="2"/>
  <c r="AU603" i="2"/>
  <c r="AU604" i="2"/>
  <c r="AU605" i="2"/>
  <c r="AU606" i="2"/>
  <c r="AU607" i="2"/>
  <c r="AU608" i="2"/>
  <c r="AU609" i="2"/>
  <c r="AU610" i="2"/>
  <c r="AU611" i="2"/>
  <c r="AU612" i="2"/>
  <c r="AU613" i="2"/>
  <c r="AU614" i="2"/>
  <c r="AU615" i="2"/>
  <c r="AU616" i="2"/>
  <c r="AU617" i="2"/>
  <c r="AU618" i="2"/>
  <c r="AU619" i="2"/>
  <c r="AU620" i="2"/>
  <c r="AU621" i="2"/>
  <c r="AU622" i="2"/>
  <c r="AU623" i="2"/>
  <c r="AU624" i="2"/>
  <c r="AU625" i="2"/>
  <c r="AU626" i="2"/>
  <c r="AU627" i="2"/>
  <c r="AU628" i="2"/>
  <c r="AU629" i="2"/>
  <c r="AU630" i="2"/>
  <c r="AU631" i="2"/>
  <c r="AU632" i="2"/>
  <c r="AU633" i="2"/>
  <c r="AU634" i="2"/>
  <c r="AU635" i="2"/>
  <c r="AU636" i="2"/>
  <c r="AU637" i="2"/>
  <c r="AU638" i="2"/>
  <c r="AU639" i="2"/>
  <c r="AU640" i="2"/>
  <c r="AU641" i="2"/>
  <c r="AU642" i="2"/>
  <c r="AU643" i="2"/>
  <c r="AU644" i="2"/>
  <c r="AU645" i="2"/>
  <c r="AU646" i="2"/>
  <c r="AU647" i="2"/>
  <c r="AU648" i="2"/>
  <c r="AU649" i="2"/>
  <c r="AU650" i="2"/>
  <c r="AU651" i="2"/>
  <c r="AU652" i="2"/>
  <c r="AU653" i="2"/>
  <c r="AU654" i="2"/>
  <c r="AU655" i="2"/>
  <c r="AU656" i="2"/>
  <c r="AU657" i="2"/>
  <c r="AU658" i="2"/>
  <c r="AU659" i="2"/>
  <c r="AU660" i="2"/>
  <c r="AU661" i="2"/>
  <c r="AU662" i="2"/>
  <c r="AU663" i="2"/>
  <c r="AU664" i="2"/>
  <c r="AU665" i="2"/>
  <c r="AU666" i="2"/>
  <c r="AU667" i="2"/>
  <c r="AU668" i="2"/>
  <c r="AU669" i="2"/>
  <c r="AU670" i="2"/>
  <c r="AU671" i="2"/>
  <c r="AU672" i="2"/>
  <c r="AU673" i="2"/>
  <c r="AU674" i="2"/>
  <c r="AU675" i="2"/>
  <c r="AU676" i="2"/>
  <c r="AU677" i="2"/>
  <c r="AU678" i="2"/>
  <c r="AU679" i="2"/>
  <c r="AU680" i="2"/>
  <c r="AU681" i="2"/>
  <c r="AU682" i="2"/>
  <c r="AU683" i="2"/>
  <c r="AU684" i="2"/>
  <c r="AU685" i="2"/>
  <c r="AU686" i="2"/>
  <c r="AU687" i="2"/>
  <c r="AU688" i="2"/>
  <c r="AU689" i="2"/>
  <c r="AU690" i="2"/>
  <c r="AU691" i="2"/>
  <c r="AU692" i="2"/>
  <c r="AU693" i="2"/>
  <c r="AU694" i="2"/>
  <c r="AU695" i="2"/>
  <c r="AU696" i="2"/>
  <c r="AU697" i="2"/>
  <c r="AU698" i="2"/>
  <c r="AU699" i="2"/>
  <c r="AU700" i="2"/>
  <c r="AU701" i="2"/>
  <c r="AU702" i="2"/>
  <c r="AU703" i="2"/>
  <c r="AU704" i="2"/>
  <c r="AU705" i="2"/>
  <c r="AU706" i="2"/>
  <c r="AU707" i="2"/>
  <c r="AU708" i="2"/>
  <c r="AU709" i="2"/>
  <c r="AU710" i="2"/>
  <c r="AU711" i="2"/>
  <c r="AU712" i="2"/>
  <c r="AU713" i="2"/>
  <c r="AU714" i="2"/>
  <c r="AU715" i="2"/>
  <c r="AU716" i="2"/>
  <c r="AU717" i="2"/>
  <c r="AU718" i="2"/>
  <c r="AU719" i="2"/>
  <c r="AU720" i="2"/>
  <c r="AU721" i="2"/>
  <c r="AU722" i="2"/>
  <c r="AU723" i="2"/>
  <c r="AU724" i="2"/>
  <c r="AU725" i="2"/>
  <c r="AU726" i="2"/>
  <c r="AU727" i="2"/>
  <c r="AU728" i="2"/>
  <c r="AU729" i="2"/>
  <c r="AU730" i="2"/>
  <c r="AU731" i="2"/>
  <c r="AU732" i="2"/>
  <c r="AU733" i="2"/>
  <c r="AU734" i="2"/>
  <c r="AU735" i="2"/>
  <c r="AU736" i="2"/>
  <c r="AU737" i="2"/>
  <c r="AU738" i="2"/>
  <c r="AU739" i="2"/>
  <c r="AU740" i="2"/>
  <c r="AU741" i="2"/>
  <c r="AU742" i="2"/>
  <c r="AU743" i="2"/>
  <c r="AU744" i="2"/>
  <c r="AU745" i="2"/>
  <c r="AU746" i="2"/>
  <c r="AU747" i="2"/>
  <c r="AU748" i="2"/>
  <c r="AU749" i="2"/>
  <c r="AU750" i="2"/>
  <c r="AU751" i="2"/>
  <c r="AU752" i="2"/>
  <c r="AU753" i="2"/>
  <c r="AU754" i="2"/>
  <c r="AU755" i="2"/>
  <c r="AU756" i="2"/>
  <c r="AU757" i="2"/>
  <c r="AU758" i="2"/>
  <c r="AU759" i="2"/>
  <c r="AU760" i="2"/>
  <c r="AU761" i="2"/>
  <c r="AU762" i="2"/>
  <c r="AU763" i="2"/>
  <c r="AU764" i="2"/>
  <c r="AU765" i="2"/>
  <c r="AU766" i="2"/>
  <c r="AU767" i="2"/>
  <c r="AU768" i="2"/>
  <c r="AU769" i="2"/>
  <c r="AU770" i="2"/>
  <c r="AU771" i="2"/>
  <c r="AU772" i="2"/>
  <c r="AU773" i="2"/>
  <c r="AU774" i="2"/>
  <c r="AU775" i="2"/>
  <c r="AU776" i="2"/>
  <c r="AU4" i="2"/>
  <c r="AJ7" i="4"/>
  <c r="AJ8" i="4"/>
  <c r="AJ9" i="4"/>
  <c r="AJ10" i="4"/>
  <c r="AJ11" i="4"/>
  <c r="AJ12" i="4"/>
  <c r="AJ13" i="4"/>
  <c r="AJ14" i="4"/>
  <c r="AJ15" i="4"/>
  <c r="AJ16" i="4"/>
  <c r="AJ17" i="4"/>
  <c r="AJ18" i="4"/>
  <c r="AJ19" i="4"/>
  <c r="AJ20" i="4"/>
  <c r="AJ21" i="4"/>
  <c r="AJ22" i="4"/>
  <c r="AJ23" i="4"/>
  <c r="AJ24" i="4"/>
  <c r="AJ25" i="4"/>
  <c r="AJ26" i="4"/>
  <c r="AJ27" i="4"/>
  <c r="AJ28" i="4"/>
  <c r="AJ29" i="4"/>
  <c r="AJ30" i="4"/>
  <c r="AJ31" i="4"/>
  <c r="AJ32" i="4"/>
  <c r="AJ33" i="4"/>
  <c r="AJ34" i="4"/>
  <c r="AJ35" i="4"/>
  <c r="AJ36" i="4"/>
  <c r="AJ37" i="4"/>
  <c r="AJ38" i="4"/>
  <c r="AJ39" i="4"/>
  <c r="AJ40" i="4"/>
  <c r="AJ41" i="4"/>
  <c r="AJ42" i="4"/>
  <c r="AJ43" i="4"/>
  <c r="AJ44" i="4"/>
  <c r="AJ45" i="4"/>
  <c r="AJ46" i="4"/>
  <c r="AJ47" i="4"/>
  <c r="AJ48" i="4"/>
  <c r="AJ49" i="4"/>
  <c r="AJ50" i="4"/>
  <c r="AJ51" i="4"/>
  <c r="AJ52" i="4"/>
  <c r="AJ53" i="4"/>
  <c r="AJ54" i="4"/>
  <c r="AJ55" i="4"/>
  <c r="AJ56" i="4"/>
  <c r="AJ57" i="4"/>
  <c r="AJ58" i="4"/>
  <c r="AJ59" i="4"/>
  <c r="AJ60" i="4"/>
  <c r="AJ61" i="4"/>
  <c r="AJ62" i="4"/>
  <c r="AJ63" i="4"/>
  <c r="AJ64" i="4"/>
  <c r="AJ65" i="4"/>
  <c r="AJ66" i="4"/>
  <c r="AJ67" i="4"/>
  <c r="AJ68" i="4"/>
  <c r="AJ69" i="4"/>
  <c r="AJ70" i="4"/>
  <c r="AJ71" i="4"/>
  <c r="AJ72" i="4"/>
  <c r="AJ73" i="4"/>
  <c r="AJ74" i="4"/>
  <c r="AJ75" i="4"/>
  <c r="AJ76" i="4"/>
  <c r="AJ77" i="4"/>
  <c r="AJ78" i="4"/>
  <c r="AJ79" i="4"/>
  <c r="AJ80" i="4"/>
  <c r="AJ81" i="4"/>
  <c r="AJ82" i="4"/>
  <c r="AJ83" i="4"/>
  <c r="AJ84" i="4"/>
  <c r="AJ85" i="4"/>
  <c r="AJ86" i="4"/>
  <c r="AJ87" i="4"/>
  <c r="AJ88" i="4"/>
  <c r="AJ89" i="4"/>
  <c r="AJ90" i="4"/>
  <c r="AJ91" i="4"/>
  <c r="AJ92" i="4"/>
  <c r="AJ93" i="4"/>
  <c r="AJ94" i="4"/>
  <c r="AJ95" i="4"/>
  <c r="AJ96" i="4"/>
  <c r="AJ97" i="4"/>
  <c r="AJ98" i="4"/>
  <c r="AJ99" i="4"/>
  <c r="AJ100" i="4"/>
  <c r="AJ101" i="4"/>
  <c r="AJ102" i="4"/>
  <c r="AJ103" i="4"/>
  <c r="AJ104" i="4"/>
  <c r="AJ105" i="4"/>
  <c r="AJ106" i="4"/>
  <c r="AJ107" i="4"/>
  <c r="AJ108" i="4"/>
  <c r="AJ109" i="4"/>
  <c r="AJ110" i="4"/>
  <c r="AJ111" i="4"/>
  <c r="AJ112" i="4"/>
  <c r="AJ113" i="4"/>
  <c r="AJ114" i="4"/>
  <c r="AJ115" i="4"/>
  <c r="AJ116" i="4"/>
  <c r="AJ117" i="4"/>
  <c r="AJ118" i="4"/>
  <c r="AJ119" i="4"/>
  <c r="AJ120" i="4"/>
  <c r="AJ121" i="4"/>
  <c r="AJ122" i="4"/>
  <c r="AJ123" i="4"/>
  <c r="AJ124" i="4"/>
  <c r="AJ125" i="4"/>
  <c r="AJ126" i="4"/>
  <c r="AJ127" i="4"/>
  <c r="AJ128" i="4"/>
  <c r="AJ129" i="4"/>
  <c r="AJ130" i="4"/>
  <c r="AJ131" i="4"/>
  <c r="AJ132" i="4"/>
  <c r="AJ133" i="4"/>
  <c r="AJ134" i="4"/>
  <c r="AJ135" i="4"/>
  <c r="AJ136" i="4"/>
  <c r="AJ137" i="4"/>
  <c r="AJ138" i="4"/>
  <c r="AJ139" i="4"/>
  <c r="AJ140" i="4"/>
  <c r="AJ141" i="4"/>
  <c r="AJ142" i="4"/>
  <c r="AJ143" i="4"/>
  <c r="AJ144" i="4"/>
  <c r="AJ145" i="4"/>
  <c r="AJ146" i="4"/>
  <c r="AJ147" i="4"/>
  <c r="AJ148" i="4"/>
  <c r="AJ149" i="4"/>
  <c r="AJ150" i="4"/>
  <c r="AJ151" i="4"/>
  <c r="AJ152" i="4"/>
  <c r="AJ153" i="4"/>
  <c r="AJ154" i="4"/>
  <c r="AJ155" i="4"/>
  <c r="AJ156" i="4"/>
  <c r="AJ157" i="4"/>
  <c r="AJ158" i="4"/>
  <c r="AJ159" i="4"/>
  <c r="AJ160" i="4"/>
  <c r="AJ161" i="4"/>
  <c r="AJ162" i="4"/>
  <c r="AJ163" i="4"/>
  <c r="AJ164" i="4"/>
  <c r="AJ165" i="4"/>
  <c r="AJ166" i="4"/>
  <c r="AJ167" i="4"/>
  <c r="AJ168" i="4"/>
  <c r="AJ169" i="4"/>
  <c r="AJ170" i="4"/>
  <c r="AJ171" i="4"/>
  <c r="AJ172" i="4"/>
  <c r="AJ173" i="4"/>
  <c r="AJ174" i="4"/>
  <c r="AJ175" i="4"/>
  <c r="AJ176" i="4"/>
  <c r="AJ177" i="4"/>
  <c r="AJ178" i="4"/>
  <c r="AJ179" i="4"/>
  <c r="AJ180" i="4"/>
  <c r="AJ181" i="4"/>
  <c r="AJ182" i="4"/>
  <c r="AJ183" i="4"/>
  <c r="AJ184" i="4"/>
  <c r="AJ185" i="4"/>
  <c r="AJ186" i="4"/>
  <c r="AJ187" i="4"/>
  <c r="AJ188" i="4"/>
  <c r="AJ189" i="4"/>
  <c r="AJ190" i="4"/>
  <c r="AJ191" i="4"/>
  <c r="AJ192" i="4"/>
  <c r="AJ193" i="4"/>
  <c r="AJ194" i="4"/>
  <c r="AJ195" i="4"/>
  <c r="AJ196" i="4"/>
  <c r="AJ197" i="4"/>
  <c r="AJ198" i="4"/>
  <c r="AJ199" i="4"/>
  <c r="AJ200" i="4"/>
  <c r="AJ201" i="4"/>
  <c r="AJ202" i="4"/>
  <c r="AJ203" i="4"/>
  <c r="AJ204" i="4"/>
  <c r="AJ205" i="4"/>
  <c r="AJ206" i="4"/>
  <c r="AJ207" i="4"/>
  <c r="AJ208" i="4"/>
  <c r="AJ209" i="4"/>
  <c r="AJ210" i="4"/>
  <c r="AJ211" i="4"/>
  <c r="AJ212" i="4"/>
  <c r="AJ213" i="4"/>
  <c r="AJ214" i="4"/>
  <c r="AJ215" i="4"/>
  <c r="AJ216" i="4"/>
  <c r="AJ217" i="4"/>
  <c r="AJ218" i="4"/>
  <c r="AJ219" i="4"/>
  <c r="AJ220" i="4"/>
  <c r="AJ221" i="4"/>
  <c r="AJ222" i="4"/>
  <c r="AJ223" i="4"/>
  <c r="AJ224" i="4"/>
  <c r="AJ225" i="4"/>
  <c r="AJ226" i="4"/>
  <c r="AJ227" i="4"/>
  <c r="AJ228" i="4"/>
  <c r="AJ229" i="4"/>
  <c r="AJ230" i="4"/>
  <c r="AJ231" i="4"/>
  <c r="AJ232" i="4"/>
  <c r="AJ233" i="4"/>
  <c r="AJ234" i="4"/>
  <c r="AJ235" i="4"/>
  <c r="AJ236" i="4"/>
  <c r="AJ237" i="4"/>
  <c r="AJ238" i="4"/>
  <c r="AJ239" i="4"/>
  <c r="AJ240" i="4"/>
  <c r="AJ241" i="4"/>
  <c r="AJ242" i="4"/>
  <c r="AJ243" i="4"/>
  <c r="AJ244" i="4"/>
  <c r="AJ245" i="4"/>
  <c r="AJ246" i="4"/>
  <c r="AJ247" i="4"/>
  <c r="AJ248" i="4"/>
  <c r="AJ249" i="4"/>
  <c r="AJ250" i="4"/>
  <c r="AJ251" i="4"/>
  <c r="AJ252" i="4"/>
  <c r="AJ253" i="4"/>
  <c r="AJ254" i="4"/>
  <c r="AJ255" i="4"/>
  <c r="AJ256" i="4"/>
  <c r="AJ257" i="4"/>
  <c r="AJ258" i="4"/>
  <c r="AJ259" i="4"/>
  <c r="AJ260" i="4"/>
  <c r="AJ261" i="4"/>
  <c r="AJ262" i="4"/>
  <c r="AJ263" i="4"/>
  <c r="AJ264" i="4"/>
  <c r="AJ265" i="4"/>
  <c r="AJ266" i="4"/>
  <c r="AJ267" i="4"/>
  <c r="AJ268" i="4"/>
  <c r="AJ269" i="4"/>
  <c r="AJ270" i="4"/>
  <c r="AJ271" i="4"/>
  <c r="AJ272" i="4"/>
  <c r="AJ273" i="4"/>
  <c r="AJ274" i="4"/>
  <c r="AJ275" i="4"/>
  <c r="AJ276" i="4"/>
  <c r="AJ277" i="4"/>
  <c r="AJ278" i="4"/>
  <c r="AJ279" i="4"/>
  <c r="AJ280" i="4"/>
  <c r="AJ281" i="4"/>
  <c r="AJ282" i="4"/>
  <c r="AJ283" i="4"/>
  <c r="AJ284" i="4"/>
  <c r="AJ285" i="4"/>
  <c r="AJ286" i="4"/>
  <c r="AJ287" i="4"/>
  <c r="AJ288" i="4"/>
  <c r="AJ289" i="4"/>
  <c r="AJ290" i="4"/>
  <c r="AJ291" i="4"/>
  <c r="AJ292" i="4"/>
  <c r="AJ293" i="4"/>
  <c r="AJ294" i="4"/>
  <c r="AJ295" i="4"/>
  <c r="AJ296" i="4"/>
  <c r="AJ297" i="4"/>
  <c r="AJ298" i="4"/>
  <c r="AJ299" i="4"/>
  <c r="AJ300" i="4"/>
  <c r="AJ301" i="4"/>
  <c r="AJ302" i="4"/>
  <c r="AJ303" i="4"/>
  <c r="AJ304" i="4"/>
  <c r="AJ305" i="4"/>
  <c r="AJ306" i="4"/>
  <c r="AJ307" i="4"/>
  <c r="AJ308" i="4"/>
  <c r="AJ309" i="4"/>
  <c r="AJ310" i="4"/>
  <c r="AJ311" i="4"/>
  <c r="AJ312" i="4"/>
  <c r="AJ313" i="4"/>
  <c r="AJ314" i="4"/>
  <c r="AJ315" i="4"/>
  <c r="AJ316" i="4"/>
  <c r="AJ317" i="4"/>
  <c r="AJ318" i="4"/>
  <c r="AJ319" i="4"/>
  <c r="AJ320" i="4"/>
  <c r="AJ321" i="4"/>
  <c r="AJ322" i="4"/>
  <c r="AJ323" i="4"/>
  <c r="AJ324" i="4"/>
  <c r="AJ325" i="4"/>
  <c r="AJ326" i="4"/>
  <c r="AJ327" i="4"/>
  <c r="AJ328" i="4"/>
  <c r="AJ329" i="4"/>
  <c r="AJ330" i="4"/>
  <c r="AJ331" i="4"/>
  <c r="AJ332" i="4"/>
  <c r="AJ333" i="4"/>
  <c r="AJ334" i="4"/>
  <c r="AJ335" i="4"/>
  <c r="AJ336" i="4"/>
  <c r="AJ337" i="4"/>
  <c r="AJ338" i="4"/>
  <c r="AJ339" i="4"/>
  <c r="AJ340" i="4"/>
  <c r="AJ341" i="4"/>
  <c r="AJ342" i="4"/>
  <c r="AJ343" i="4"/>
  <c r="AJ344" i="4"/>
  <c r="AJ345" i="4"/>
  <c r="AJ346" i="4"/>
  <c r="AJ347" i="4"/>
  <c r="AJ348" i="4"/>
  <c r="AJ349" i="4"/>
  <c r="AJ350" i="4"/>
  <c r="AJ351" i="4"/>
  <c r="AJ352" i="4"/>
  <c r="AJ353" i="4"/>
  <c r="AJ354" i="4"/>
  <c r="AJ355" i="4"/>
  <c r="AJ356" i="4"/>
  <c r="AJ357" i="4"/>
  <c r="AJ358" i="4"/>
  <c r="AJ359" i="4"/>
  <c r="AJ360" i="4"/>
  <c r="AJ361" i="4"/>
  <c r="AJ362" i="4"/>
  <c r="AJ363" i="4"/>
  <c r="AJ364" i="4"/>
  <c r="AJ365" i="4"/>
  <c r="AJ366" i="4"/>
  <c r="AJ367" i="4"/>
  <c r="AJ368" i="4"/>
  <c r="AJ369" i="4"/>
  <c r="AJ370" i="4"/>
  <c r="AJ371" i="4"/>
  <c r="AJ372" i="4"/>
  <c r="AJ373" i="4"/>
  <c r="AJ374" i="4"/>
  <c r="AJ375" i="4"/>
  <c r="AJ376" i="4"/>
  <c r="AJ377" i="4"/>
  <c r="AJ378" i="4"/>
  <c r="AJ379" i="4"/>
  <c r="AJ380" i="4"/>
  <c r="AJ381" i="4"/>
  <c r="AJ382" i="4"/>
  <c r="AJ383" i="4"/>
  <c r="AJ384" i="4"/>
  <c r="AJ385" i="4"/>
  <c r="AJ386" i="4"/>
  <c r="AJ387" i="4"/>
  <c r="AJ388" i="4"/>
  <c r="AJ389" i="4"/>
  <c r="AJ390" i="4"/>
  <c r="AJ391" i="4"/>
  <c r="AJ392" i="4"/>
  <c r="AJ393" i="4"/>
  <c r="AJ394" i="4"/>
  <c r="AJ395" i="4"/>
  <c r="AJ396" i="4"/>
  <c r="AJ397" i="4"/>
  <c r="AJ398" i="4"/>
  <c r="AJ399" i="4"/>
  <c r="AJ400" i="4"/>
  <c r="AJ401" i="4"/>
  <c r="AJ402" i="4"/>
  <c r="AJ403" i="4"/>
  <c r="AJ404" i="4"/>
  <c r="AJ405" i="4"/>
  <c r="AJ406" i="4"/>
  <c r="AJ407" i="4"/>
  <c r="AJ408" i="4"/>
  <c r="AJ409" i="4"/>
  <c r="AJ410" i="4"/>
  <c r="AJ411" i="4"/>
  <c r="AJ412" i="4"/>
  <c r="AJ413" i="4"/>
  <c r="AJ414" i="4"/>
  <c r="AJ415" i="4"/>
  <c r="AJ416" i="4"/>
  <c r="AJ417" i="4"/>
  <c r="AJ418" i="4"/>
  <c r="AJ419" i="4"/>
  <c r="AJ420" i="4"/>
  <c r="AJ421" i="4"/>
  <c r="AJ422" i="4"/>
  <c r="AJ423" i="4"/>
  <c r="AJ424" i="4"/>
  <c r="AJ425" i="4"/>
  <c r="AJ426" i="4"/>
  <c r="AJ427" i="4"/>
  <c r="AJ428" i="4"/>
  <c r="AJ429" i="4"/>
  <c r="AJ430" i="4"/>
  <c r="AJ431" i="4"/>
  <c r="AJ432" i="4"/>
  <c r="AJ433" i="4"/>
  <c r="AJ434" i="4"/>
  <c r="AJ435" i="4"/>
  <c r="AJ436" i="4"/>
  <c r="AJ437" i="4"/>
  <c r="AJ438" i="4"/>
  <c r="AJ439" i="4"/>
  <c r="AJ440" i="4"/>
  <c r="AJ441" i="4"/>
  <c r="AJ442" i="4"/>
  <c r="AJ443" i="4"/>
  <c r="AJ444" i="4"/>
  <c r="AJ445" i="4"/>
  <c r="AJ446" i="4"/>
  <c r="AJ447" i="4"/>
  <c r="AJ448" i="4"/>
  <c r="AJ449" i="4"/>
  <c r="AJ450" i="4"/>
  <c r="AJ451" i="4"/>
  <c r="AJ452" i="4"/>
  <c r="AJ453" i="4"/>
  <c r="AJ454" i="4"/>
  <c r="AJ455" i="4"/>
  <c r="AJ456" i="4"/>
  <c r="AJ457" i="4"/>
  <c r="AJ458" i="4"/>
  <c r="AJ459" i="4"/>
  <c r="AJ460" i="4"/>
  <c r="AJ461" i="4"/>
  <c r="AJ462" i="4"/>
  <c r="AJ463" i="4"/>
  <c r="AJ464" i="4"/>
  <c r="AJ465" i="4"/>
  <c r="AJ466" i="4"/>
  <c r="AJ467" i="4"/>
  <c r="AJ468" i="4"/>
  <c r="AJ469" i="4"/>
  <c r="AJ470" i="4"/>
  <c r="AJ471" i="4"/>
  <c r="AJ472" i="4"/>
  <c r="AJ473" i="4"/>
  <c r="AJ474" i="4"/>
  <c r="AJ475" i="4"/>
  <c r="AJ476" i="4"/>
  <c r="AJ477" i="4"/>
  <c r="AJ478" i="4"/>
  <c r="AJ479" i="4"/>
  <c r="AJ480" i="4"/>
  <c r="AJ481" i="4"/>
  <c r="AJ482" i="4"/>
  <c r="AJ483" i="4"/>
  <c r="AJ484" i="4"/>
  <c r="AJ485" i="4"/>
  <c r="AJ486" i="4"/>
  <c r="AJ487" i="4"/>
  <c r="AJ488" i="4"/>
  <c r="AJ489" i="4"/>
  <c r="AJ490" i="4"/>
  <c r="AJ491" i="4"/>
  <c r="AJ492" i="4"/>
  <c r="AJ493" i="4"/>
  <c r="AJ494" i="4"/>
  <c r="AJ495" i="4"/>
  <c r="AJ496" i="4"/>
  <c r="AJ497" i="4"/>
  <c r="AJ498" i="4"/>
  <c r="AJ499" i="4"/>
  <c r="AJ500" i="4"/>
  <c r="AJ501" i="4"/>
  <c r="AJ502" i="4"/>
  <c r="AJ503" i="4"/>
  <c r="AJ504" i="4"/>
  <c r="AJ505" i="4"/>
  <c r="AJ506" i="4"/>
  <c r="AJ507" i="4"/>
  <c r="AJ508" i="4"/>
  <c r="AJ509" i="4"/>
  <c r="AJ510" i="4"/>
  <c r="AJ511" i="4"/>
  <c r="AJ512" i="4"/>
  <c r="AJ513" i="4"/>
  <c r="AJ514" i="4"/>
  <c r="AJ515" i="4"/>
  <c r="AJ516" i="4"/>
  <c r="AJ517" i="4"/>
  <c r="AJ518" i="4"/>
  <c r="AJ519" i="4"/>
  <c r="AJ520" i="4"/>
  <c r="AJ521" i="4"/>
  <c r="AJ522" i="4"/>
  <c r="AJ523" i="4"/>
  <c r="AJ524" i="4"/>
  <c r="AJ525" i="4"/>
  <c r="AJ526" i="4"/>
  <c r="AJ527" i="4"/>
  <c r="AJ528" i="4"/>
  <c r="AJ529" i="4"/>
  <c r="AJ530" i="4"/>
  <c r="AJ531" i="4"/>
  <c r="AJ532" i="4"/>
  <c r="AJ533" i="4"/>
  <c r="AJ534" i="4"/>
  <c r="AJ535" i="4"/>
  <c r="AJ536" i="4"/>
  <c r="AJ537" i="4"/>
  <c r="AJ538" i="4"/>
  <c r="AJ539" i="4"/>
  <c r="AJ540" i="4"/>
  <c r="AJ541" i="4"/>
  <c r="AJ542" i="4"/>
  <c r="AJ543" i="4"/>
  <c r="AJ544" i="4"/>
  <c r="AJ545" i="4"/>
  <c r="AJ546" i="4"/>
  <c r="AJ547" i="4"/>
  <c r="AJ548" i="4"/>
  <c r="AJ549" i="4"/>
  <c r="AJ550" i="4"/>
  <c r="AJ551" i="4"/>
  <c r="AJ552" i="4"/>
  <c r="AJ553" i="4"/>
  <c r="AJ554" i="4"/>
  <c r="AJ555" i="4"/>
  <c r="AJ556" i="4"/>
  <c r="AJ557" i="4"/>
  <c r="AJ558" i="4"/>
  <c r="AJ559" i="4"/>
  <c r="AJ560" i="4"/>
  <c r="AJ561" i="4"/>
  <c r="AJ562" i="4"/>
  <c r="AJ563" i="4"/>
  <c r="AJ564" i="4"/>
  <c r="AJ565" i="4"/>
  <c r="AJ566" i="4"/>
  <c r="AJ567" i="4"/>
  <c r="AJ568" i="4"/>
  <c r="AJ569" i="4"/>
  <c r="AJ570" i="4"/>
  <c r="AJ571" i="4"/>
  <c r="AJ572" i="4"/>
  <c r="AJ573" i="4"/>
  <c r="AJ574" i="4"/>
  <c r="AJ575" i="4"/>
  <c r="AJ576" i="4"/>
  <c r="AJ577" i="4"/>
  <c r="AJ578" i="4"/>
  <c r="AJ579" i="4"/>
  <c r="AJ580" i="4"/>
  <c r="AJ581" i="4"/>
  <c r="AJ582" i="4"/>
  <c r="AJ583" i="4"/>
  <c r="AJ584" i="4"/>
  <c r="AJ585" i="4"/>
  <c r="AJ586" i="4"/>
  <c r="AJ587" i="4"/>
  <c r="AJ588" i="4"/>
  <c r="AJ589" i="4"/>
  <c r="AJ590" i="4"/>
  <c r="AJ591" i="4"/>
  <c r="AJ592" i="4"/>
  <c r="AJ593" i="4"/>
  <c r="AJ594" i="4"/>
  <c r="AJ595" i="4"/>
  <c r="AJ596" i="4"/>
  <c r="AJ597" i="4"/>
  <c r="AJ598" i="4"/>
  <c r="AJ599" i="4"/>
  <c r="AJ600" i="4"/>
  <c r="AJ601" i="4"/>
  <c r="AJ602" i="4"/>
  <c r="AJ603" i="4"/>
  <c r="AJ604" i="4"/>
  <c r="AJ605" i="4"/>
  <c r="AJ606" i="4"/>
  <c r="AJ607" i="4"/>
  <c r="AJ608" i="4"/>
  <c r="AJ609" i="4"/>
  <c r="AJ610" i="4"/>
  <c r="AJ611" i="4"/>
  <c r="AJ612" i="4"/>
  <c r="AJ613" i="4"/>
  <c r="AJ614" i="4"/>
  <c r="AJ615" i="4"/>
  <c r="AJ616" i="4"/>
  <c r="AJ617" i="4"/>
  <c r="AJ618" i="4"/>
  <c r="AJ619" i="4"/>
  <c r="AJ620" i="4"/>
  <c r="AJ621" i="4"/>
  <c r="AJ622" i="4"/>
  <c r="AJ623" i="4"/>
  <c r="AJ624" i="4"/>
  <c r="AJ625" i="4"/>
  <c r="AJ626" i="4"/>
  <c r="AJ627" i="4"/>
  <c r="AJ628" i="4"/>
  <c r="AJ629" i="4"/>
  <c r="AJ630" i="4"/>
  <c r="AJ631" i="4"/>
  <c r="AJ632" i="4"/>
  <c r="AJ633" i="4"/>
  <c r="AJ634" i="4"/>
  <c r="AJ635" i="4"/>
  <c r="AJ636" i="4"/>
  <c r="AJ637" i="4"/>
  <c r="AJ638" i="4"/>
  <c r="AJ639" i="4"/>
  <c r="AJ640" i="4"/>
  <c r="AJ641" i="4"/>
  <c r="AJ642" i="4"/>
  <c r="AJ643" i="4"/>
  <c r="AJ644" i="4"/>
  <c r="AJ645" i="4"/>
  <c r="AJ646" i="4"/>
  <c r="AJ647" i="4"/>
  <c r="AJ648" i="4"/>
  <c r="AJ649" i="4"/>
  <c r="AJ650" i="4"/>
  <c r="AJ651" i="4"/>
  <c r="AJ652" i="4"/>
  <c r="AJ653" i="4"/>
  <c r="AJ654" i="4"/>
  <c r="AJ655" i="4"/>
  <c r="AJ656" i="4"/>
  <c r="AJ657" i="4"/>
  <c r="AJ658" i="4"/>
  <c r="AJ659" i="4"/>
  <c r="AJ660" i="4"/>
  <c r="AJ661" i="4"/>
  <c r="AJ662" i="4"/>
  <c r="AJ663" i="4"/>
  <c r="AJ664" i="4"/>
  <c r="AJ665" i="4"/>
  <c r="AJ666" i="4"/>
  <c r="AJ667" i="4"/>
  <c r="AJ668" i="4"/>
  <c r="AJ669" i="4"/>
  <c r="AJ670" i="4"/>
  <c r="AJ671" i="4"/>
  <c r="AJ672" i="4"/>
  <c r="AJ673" i="4"/>
  <c r="AJ674" i="4"/>
  <c r="AJ675" i="4"/>
  <c r="AJ676" i="4"/>
  <c r="AJ677" i="4"/>
  <c r="AJ678" i="4"/>
  <c r="AJ679" i="4"/>
  <c r="AJ680" i="4"/>
  <c r="AJ681" i="4"/>
  <c r="AJ682" i="4"/>
  <c r="AJ683" i="4"/>
  <c r="AJ684" i="4"/>
  <c r="AJ685" i="4"/>
  <c r="AJ686" i="4"/>
  <c r="AJ687" i="4"/>
  <c r="AJ688" i="4"/>
  <c r="AJ689" i="4"/>
  <c r="AJ690" i="4"/>
  <c r="AJ691" i="4"/>
  <c r="AJ692" i="4"/>
  <c r="AJ693" i="4"/>
  <c r="AJ694" i="4"/>
  <c r="AJ695" i="4"/>
  <c r="AJ696" i="4"/>
  <c r="AJ697" i="4"/>
  <c r="AJ698" i="4"/>
  <c r="AJ699" i="4"/>
  <c r="AJ700" i="4"/>
  <c r="AJ701" i="4"/>
  <c r="AJ702" i="4"/>
  <c r="AJ703" i="4"/>
  <c r="AJ704" i="4"/>
  <c r="AJ705" i="4"/>
  <c r="AJ706" i="4"/>
  <c r="AJ707" i="4"/>
  <c r="AJ708" i="4"/>
  <c r="AJ709" i="4"/>
  <c r="AJ710" i="4"/>
  <c r="AJ711" i="4"/>
  <c r="AJ712" i="4"/>
  <c r="AJ713" i="4"/>
  <c r="AJ714" i="4"/>
  <c r="AJ715" i="4"/>
  <c r="AJ716" i="4"/>
  <c r="AJ717" i="4"/>
  <c r="AJ718" i="4"/>
  <c r="AJ719" i="4"/>
  <c r="AJ720" i="4"/>
  <c r="AJ721" i="4"/>
  <c r="AJ722" i="4"/>
  <c r="AJ723" i="4"/>
  <c r="AJ724" i="4"/>
  <c r="AJ725" i="4"/>
  <c r="AJ726" i="4"/>
  <c r="AJ727" i="4"/>
  <c r="AJ728" i="4"/>
  <c r="AJ729" i="4"/>
  <c r="AJ730" i="4"/>
  <c r="AJ731" i="4"/>
  <c r="AJ732" i="4"/>
  <c r="AJ733" i="4"/>
  <c r="AJ734" i="4"/>
  <c r="AJ735" i="4"/>
  <c r="AJ736" i="4"/>
  <c r="AJ737" i="4"/>
  <c r="AJ738" i="4"/>
  <c r="AJ739" i="4"/>
  <c r="AJ740" i="4"/>
  <c r="AJ741" i="4"/>
  <c r="AJ742" i="4"/>
  <c r="AJ743" i="4"/>
  <c r="AJ744" i="4"/>
  <c r="AJ745" i="4"/>
  <c r="AJ746" i="4"/>
  <c r="AJ747" i="4"/>
  <c r="AJ748" i="4"/>
  <c r="AJ749" i="4"/>
  <c r="AJ750" i="4"/>
  <c r="AJ751" i="4"/>
  <c r="AJ752" i="4"/>
  <c r="AJ753" i="4"/>
  <c r="AJ754" i="4"/>
  <c r="AJ755" i="4"/>
  <c r="AJ756" i="4"/>
  <c r="AJ757" i="4"/>
  <c r="AJ758" i="4"/>
  <c r="AJ759" i="4"/>
  <c r="AJ760" i="4"/>
  <c r="AJ761" i="4"/>
  <c r="AJ762" i="4"/>
  <c r="AJ763" i="4"/>
  <c r="AJ764" i="4"/>
  <c r="AJ765" i="4"/>
  <c r="AJ766" i="4"/>
  <c r="AJ767" i="4"/>
  <c r="AJ768" i="4"/>
  <c r="AJ769" i="4"/>
  <c r="AJ770" i="4"/>
  <c r="AJ771" i="4"/>
  <c r="AJ772" i="4"/>
  <c r="AJ773" i="4"/>
  <c r="AJ774" i="4"/>
  <c r="AJ775" i="4"/>
  <c r="AJ776" i="4"/>
  <c r="AJ777" i="4"/>
  <c r="AJ778" i="4"/>
  <c r="AJ6" i="4"/>
  <c r="J21" i="10"/>
  <c r="I21" i="10"/>
  <c r="J39" i="10" l="1"/>
  <c r="J23" i="10"/>
  <c r="J35" i="10"/>
  <c r="I23" i="10" a="1"/>
  <c r="I23" i="10" s="1"/>
  <c r="J41" i="10"/>
  <c r="J37" i="10"/>
  <c r="J33" i="10"/>
  <c r="J31" i="10"/>
  <c r="J29" i="10"/>
  <c r="J27" i="10"/>
  <c r="J25" i="10"/>
  <c r="K23" i="10" a="1"/>
  <c r="K23" i="10" s="1"/>
  <c r="J42" i="10"/>
  <c r="J40" i="10"/>
  <c r="J38" i="10"/>
  <c r="J36" i="10"/>
  <c r="J34" i="10"/>
  <c r="J32" i="10"/>
  <c r="J30" i="10"/>
  <c r="J28" i="10"/>
  <c r="J26" i="10"/>
  <c r="J24" i="10"/>
  <c r="R3" i="1"/>
  <c r="R4" i="1"/>
  <c r="R5" i="1"/>
  <c r="R6" i="1"/>
  <c r="R7" i="1"/>
  <c r="R8" i="1"/>
  <c r="R9" i="1"/>
  <c r="R10" i="1"/>
  <c r="R11" i="1"/>
  <c r="R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3" i="1"/>
  <c r="R124" i="1"/>
  <c r="R125" i="1"/>
  <c r="R126" i="1"/>
  <c r="R127" i="1"/>
  <c r="R128" i="1"/>
  <c r="R129" i="1"/>
  <c r="R130" i="1"/>
  <c r="R131" i="1"/>
  <c r="R132" i="1"/>
  <c r="R133" i="1"/>
  <c r="R134" i="1"/>
  <c r="R135" i="1"/>
  <c r="R136" i="1"/>
  <c r="R137" i="1"/>
  <c r="R138" i="1"/>
  <c r="R139" i="1"/>
  <c r="R140" i="1"/>
  <c r="R141" i="1"/>
  <c r="R142" i="1"/>
  <c r="R143" i="1"/>
  <c r="R144" i="1"/>
  <c r="R145" i="1"/>
  <c r="R146" i="1"/>
  <c r="R147" i="1"/>
  <c r="R148" i="1"/>
  <c r="R149" i="1"/>
  <c r="R150" i="1"/>
  <c r="R151" i="1"/>
  <c r="R152" i="1"/>
  <c r="R153" i="1"/>
  <c r="R154" i="1"/>
  <c r="R155" i="1"/>
  <c r="R156" i="1"/>
  <c r="R157" i="1"/>
  <c r="R158" i="1"/>
  <c r="R159" i="1"/>
  <c r="R160" i="1"/>
  <c r="R161" i="1"/>
  <c r="R162" i="1"/>
  <c r="R163" i="1"/>
  <c r="R164" i="1"/>
  <c r="R165" i="1"/>
  <c r="R166" i="1"/>
  <c r="R167" i="1"/>
  <c r="R168" i="1"/>
  <c r="R169" i="1"/>
  <c r="R170" i="1"/>
  <c r="R171" i="1"/>
  <c r="R172" i="1"/>
  <c r="R173" i="1"/>
  <c r="R174" i="1"/>
  <c r="R175" i="1"/>
  <c r="R176" i="1"/>
  <c r="R177" i="1"/>
  <c r="R178" i="1"/>
  <c r="R179" i="1"/>
  <c r="R180" i="1"/>
  <c r="R181" i="1"/>
  <c r="R182" i="1"/>
  <c r="R183" i="1"/>
  <c r="R184" i="1"/>
  <c r="R185" i="1"/>
  <c r="R186" i="1"/>
  <c r="R187" i="1"/>
  <c r="R188" i="1"/>
  <c r="R189" i="1"/>
  <c r="R190" i="1"/>
  <c r="R191" i="1"/>
  <c r="R192" i="1"/>
  <c r="R193" i="1"/>
  <c r="R194" i="1"/>
  <c r="R195" i="1"/>
  <c r="R196" i="1"/>
  <c r="R197" i="1"/>
  <c r="R198" i="1"/>
  <c r="R199" i="1"/>
  <c r="R200" i="1"/>
  <c r="R201" i="1"/>
  <c r="R202" i="1"/>
  <c r="R203" i="1"/>
  <c r="R204" i="1"/>
  <c r="R205" i="1"/>
  <c r="R206" i="1"/>
  <c r="R207" i="1"/>
  <c r="R208" i="1"/>
  <c r="R209" i="1"/>
  <c r="R210" i="1"/>
  <c r="R211" i="1"/>
  <c r="R212" i="1"/>
  <c r="R213" i="1"/>
  <c r="R214" i="1"/>
  <c r="R215" i="1"/>
  <c r="R216" i="1"/>
  <c r="R217" i="1"/>
  <c r="R218" i="1"/>
  <c r="R219" i="1"/>
  <c r="R220" i="1"/>
  <c r="R221" i="1"/>
  <c r="R222" i="1"/>
  <c r="R223" i="1"/>
  <c r="R224" i="1"/>
  <c r="R225" i="1"/>
  <c r="R226" i="1"/>
  <c r="R227" i="1"/>
  <c r="R228" i="1"/>
  <c r="R229" i="1"/>
  <c r="R230" i="1"/>
  <c r="R231" i="1"/>
  <c r="R232" i="1"/>
  <c r="R233" i="1"/>
  <c r="R234" i="1"/>
  <c r="R235" i="1"/>
  <c r="R236" i="1"/>
  <c r="R237" i="1"/>
  <c r="R238" i="1"/>
  <c r="R239" i="1"/>
  <c r="R240" i="1"/>
  <c r="R241" i="1"/>
  <c r="R242" i="1"/>
  <c r="R243" i="1"/>
  <c r="R244" i="1"/>
  <c r="R245" i="1"/>
  <c r="R246" i="1"/>
  <c r="R247" i="1"/>
  <c r="R248" i="1"/>
  <c r="R249" i="1"/>
  <c r="R250" i="1"/>
  <c r="R251" i="1"/>
  <c r="R252" i="1"/>
  <c r="R253" i="1"/>
  <c r="R254" i="1"/>
  <c r="R255" i="1"/>
  <c r="R256" i="1"/>
  <c r="R257" i="1"/>
  <c r="R258" i="1"/>
  <c r="R259" i="1"/>
  <c r="R260" i="1"/>
  <c r="R261" i="1"/>
  <c r="R262" i="1"/>
  <c r="R263" i="1"/>
  <c r="R264" i="1"/>
  <c r="R265" i="1"/>
  <c r="R266" i="1"/>
  <c r="R267" i="1"/>
  <c r="R268" i="1"/>
  <c r="R269" i="1"/>
  <c r="R270" i="1"/>
  <c r="R271" i="1"/>
  <c r="R272" i="1"/>
  <c r="R273" i="1"/>
  <c r="R274" i="1"/>
  <c r="R275" i="1"/>
  <c r="R276" i="1"/>
  <c r="R277" i="1"/>
  <c r="R278" i="1"/>
  <c r="R279" i="1"/>
  <c r="R280" i="1"/>
  <c r="R281" i="1"/>
  <c r="R282" i="1"/>
  <c r="R283" i="1"/>
  <c r="R284" i="1"/>
  <c r="R285" i="1"/>
  <c r="R286" i="1"/>
  <c r="R287" i="1"/>
  <c r="R288" i="1"/>
  <c r="R289" i="1"/>
  <c r="R290" i="1"/>
  <c r="R291" i="1"/>
  <c r="R292" i="1"/>
  <c r="R293" i="1"/>
  <c r="R294" i="1"/>
  <c r="R295" i="1"/>
  <c r="R296" i="1"/>
  <c r="R297" i="1"/>
  <c r="R298" i="1"/>
  <c r="R299" i="1"/>
  <c r="R300" i="1"/>
  <c r="R301" i="1"/>
  <c r="R302" i="1"/>
  <c r="R303" i="1"/>
  <c r="R304" i="1"/>
  <c r="R305" i="1"/>
  <c r="R306" i="1"/>
  <c r="R307" i="1"/>
  <c r="R308" i="1"/>
  <c r="R309" i="1"/>
  <c r="R310" i="1"/>
  <c r="R311" i="1"/>
  <c r="R312" i="1"/>
  <c r="R313" i="1"/>
  <c r="R314" i="1"/>
  <c r="R315" i="1"/>
  <c r="R316" i="1"/>
  <c r="R317" i="1"/>
  <c r="R318" i="1"/>
  <c r="R319" i="1"/>
  <c r="R320" i="1"/>
  <c r="R321" i="1"/>
  <c r="R322" i="1"/>
  <c r="R323" i="1"/>
  <c r="R324" i="1"/>
  <c r="R325" i="1"/>
  <c r="R326" i="1"/>
  <c r="R327" i="1"/>
  <c r="R328" i="1"/>
  <c r="R329" i="1"/>
  <c r="R330" i="1"/>
  <c r="R331" i="1"/>
  <c r="R332" i="1"/>
  <c r="R333" i="1"/>
  <c r="R334" i="1"/>
  <c r="R335" i="1"/>
  <c r="R336" i="1"/>
  <c r="R337" i="1"/>
  <c r="R338" i="1"/>
  <c r="R339" i="1"/>
  <c r="R340" i="1"/>
  <c r="R341" i="1"/>
  <c r="R342" i="1"/>
  <c r="R343" i="1"/>
  <c r="R344" i="1"/>
  <c r="R345" i="1"/>
  <c r="R346" i="1"/>
  <c r="R347" i="1"/>
  <c r="R348" i="1"/>
  <c r="R349" i="1"/>
  <c r="R350" i="1"/>
  <c r="R351" i="1"/>
  <c r="R352" i="1"/>
  <c r="R353" i="1"/>
  <c r="R354" i="1"/>
  <c r="R355" i="1"/>
  <c r="R356" i="1"/>
  <c r="R357" i="1"/>
  <c r="R358" i="1"/>
  <c r="R359" i="1"/>
  <c r="R360" i="1"/>
  <c r="R361" i="1"/>
  <c r="R362" i="1"/>
  <c r="R363" i="1"/>
  <c r="R364" i="1"/>
  <c r="R365" i="1"/>
  <c r="R366" i="1"/>
  <c r="R367" i="1"/>
  <c r="R368" i="1"/>
  <c r="R369" i="1"/>
  <c r="R370" i="1"/>
  <c r="R371" i="1"/>
  <c r="R372" i="1"/>
  <c r="R373" i="1"/>
  <c r="R374" i="1"/>
  <c r="R375" i="1"/>
  <c r="R376" i="1"/>
  <c r="R377" i="1"/>
  <c r="R378" i="1"/>
  <c r="R379" i="1"/>
  <c r="R380" i="1"/>
  <c r="R381" i="1"/>
  <c r="R382" i="1"/>
  <c r="R383" i="1"/>
  <c r="R384" i="1"/>
  <c r="R385" i="1"/>
  <c r="R386" i="1"/>
  <c r="R387" i="1"/>
  <c r="R388" i="1"/>
  <c r="R389" i="1"/>
  <c r="R390" i="1"/>
  <c r="R391" i="1"/>
  <c r="R392" i="1"/>
  <c r="R393" i="1"/>
  <c r="R394" i="1"/>
  <c r="R395" i="1"/>
  <c r="R396" i="1"/>
  <c r="R397" i="1"/>
  <c r="R398" i="1"/>
  <c r="R399" i="1"/>
  <c r="R400" i="1"/>
  <c r="R401" i="1"/>
  <c r="R402" i="1"/>
  <c r="R403" i="1"/>
  <c r="R404" i="1"/>
  <c r="R405" i="1"/>
  <c r="R406" i="1"/>
  <c r="R407" i="1"/>
  <c r="R408" i="1"/>
  <c r="R409" i="1"/>
  <c r="R410" i="1"/>
  <c r="R411" i="1"/>
  <c r="R412" i="1"/>
  <c r="R413" i="1"/>
  <c r="R414" i="1"/>
  <c r="R415" i="1"/>
  <c r="R416" i="1"/>
  <c r="R417" i="1"/>
  <c r="R418" i="1"/>
  <c r="R419" i="1"/>
  <c r="R420" i="1"/>
  <c r="R421" i="1"/>
  <c r="R422" i="1"/>
  <c r="R423" i="1"/>
  <c r="R424" i="1"/>
  <c r="R425" i="1"/>
  <c r="R426" i="1"/>
  <c r="R427" i="1"/>
  <c r="R428" i="1"/>
  <c r="R429" i="1"/>
  <c r="R430" i="1"/>
  <c r="R431" i="1"/>
  <c r="R432" i="1"/>
  <c r="R433" i="1"/>
  <c r="R434" i="1"/>
  <c r="R435" i="1"/>
  <c r="R436" i="1"/>
  <c r="R437" i="1"/>
  <c r="R438" i="1"/>
  <c r="R439" i="1"/>
  <c r="R440" i="1"/>
  <c r="R441" i="1"/>
  <c r="R442" i="1"/>
  <c r="R443" i="1"/>
  <c r="R444" i="1"/>
  <c r="R445" i="1"/>
  <c r="R446" i="1"/>
  <c r="R447" i="1"/>
  <c r="R448" i="1"/>
  <c r="R449" i="1"/>
  <c r="R450" i="1"/>
  <c r="R451" i="1"/>
  <c r="R452" i="1"/>
  <c r="R453" i="1"/>
  <c r="R454" i="1"/>
  <c r="R455" i="1"/>
  <c r="R456" i="1"/>
  <c r="R457" i="1"/>
  <c r="R458" i="1"/>
  <c r="R459" i="1"/>
  <c r="R460" i="1"/>
  <c r="R461" i="1"/>
  <c r="R462" i="1"/>
  <c r="R463" i="1"/>
  <c r="R464" i="1"/>
  <c r="R465" i="1"/>
  <c r="R466" i="1"/>
  <c r="R467" i="1"/>
  <c r="R468" i="1"/>
  <c r="R469" i="1"/>
  <c r="R470" i="1"/>
  <c r="R471" i="1"/>
  <c r="R472" i="1"/>
  <c r="R473" i="1"/>
  <c r="R474" i="1"/>
  <c r="R475" i="1"/>
  <c r="R476" i="1"/>
  <c r="R477" i="1"/>
  <c r="R478" i="1"/>
  <c r="R479" i="1"/>
  <c r="R480" i="1"/>
  <c r="R481" i="1"/>
  <c r="R482" i="1"/>
  <c r="R483" i="1"/>
  <c r="R484" i="1"/>
  <c r="R485" i="1"/>
  <c r="R486" i="1"/>
  <c r="R487" i="1"/>
  <c r="R488" i="1"/>
  <c r="R489" i="1"/>
  <c r="R490" i="1"/>
  <c r="R491" i="1"/>
  <c r="R492" i="1"/>
  <c r="R493" i="1"/>
  <c r="R494" i="1"/>
  <c r="R495" i="1"/>
  <c r="R496" i="1"/>
  <c r="R497" i="1"/>
  <c r="R498" i="1"/>
  <c r="R499" i="1"/>
  <c r="R500" i="1"/>
  <c r="R501" i="1"/>
  <c r="R502" i="1"/>
  <c r="R503" i="1"/>
  <c r="R504" i="1"/>
  <c r="R505" i="1"/>
  <c r="R506" i="1"/>
  <c r="R507" i="1"/>
  <c r="R508" i="1"/>
  <c r="R509" i="1"/>
  <c r="R510" i="1"/>
  <c r="R511" i="1"/>
  <c r="R512" i="1"/>
  <c r="R513" i="1"/>
  <c r="R514" i="1"/>
  <c r="R515" i="1"/>
  <c r="R516" i="1"/>
  <c r="R517" i="1"/>
  <c r="R518" i="1"/>
  <c r="R519" i="1"/>
  <c r="R520" i="1"/>
  <c r="R521" i="1"/>
  <c r="R522" i="1"/>
  <c r="R523" i="1"/>
  <c r="R524" i="1"/>
  <c r="R525" i="1"/>
  <c r="R526" i="1"/>
  <c r="R527" i="1"/>
  <c r="R528" i="1"/>
  <c r="R529" i="1"/>
  <c r="R530" i="1"/>
  <c r="R531" i="1"/>
  <c r="R532" i="1"/>
  <c r="R533" i="1"/>
  <c r="R534" i="1"/>
  <c r="R535" i="1"/>
  <c r="R536" i="1"/>
  <c r="R537" i="1"/>
  <c r="R538" i="1"/>
  <c r="R539" i="1"/>
  <c r="R540" i="1"/>
  <c r="R541" i="1"/>
  <c r="R542" i="1"/>
  <c r="R543" i="1"/>
  <c r="R544" i="1"/>
  <c r="R545" i="1"/>
  <c r="R546" i="1"/>
  <c r="R547" i="1"/>
  <c r="R548" i="1"/>
  <c r="R549" i="1"/>
  <c r="R550" i="1"/>
  <c r="R551" i="1"/>
  <c r="R552" i="1"/>
  <c r="R553" i="1"/>
  <c r="R554" i="1"/>
  <c r="R555" i="1"/>
  <c r="R556" i="1"/>
  <c r="R557" i="1"/>
  <c r="R558" i="1"/>
  <c r="R559" i="1"/>
  <c r="R560" i="1"/>
  <c r="R561" i="1"/>
  <c r="R562" i="1"/>
  <c r="R563" i="1"/>
  <c r="R564" i="1"/>
  <c r="R565" i="1"/>
  <c r="R566" i="1"/>
  <c r="R567" i="1"/>
  <c r="R568" i="1"/>
  <c r="R569" i="1"/>
  <c r="R570" i="1"/>
  <c r="R571" i="1"/>
  <c r="R572" i="1"/>
  <c r="R573" i="1"/>
  <c r="R574" i="1"/>
  <c r="R575" i="1"/>
  <c r="R576" i="1"/>
  <c r="R577" i="1"/>
  <c r="R578" i="1"/>
  <c r="R579" i="1"/>
  <c r="R580" i="1"/>
  <c r="R581" i="1"/>
  <c r="R582" i="1"/>
  <c r="R583" i="1"/>
  <c r="R584" i="1"/>
  <c r="R585" i="1"/>
  <c r="R586" i="1"/>
  <c r="R587" i="1"/>
  <c r="R588" i="1"/>
  <c r="R589" i="1"/>
  <c r="R590" i="1"/>
  <c r="R591" i="1"/>
  <c r="R592" i="1"/>
  <c r="R593" i="1"/>
  <c r="R594" i="1"/>
  <c r="R595" i="1"/>
  <c r="R596" i="1"/>
  <c r="R597" i="1"/>
  <c r="R598" i="1"/>
  <c r="R599" i="1"/>
  <c r="R600" i="1"/>
  <c r="R601" i="1"/>
  <c r="R602" i="1"/>
  <c r="R603" i="1"/>
  <c r="R604" i="1"/>
  <c r="R605" i="1"/>
  <c r="R606" i="1"/>
  <c r="R607" i="1"/>
  <c r="R608" i="1"/>
  <c r="R609" i="1"/>
  <c r="R610" i="1"/>
  <c r="R611" i="1"/>
  <c r="R612" i="1"/>
  <c r="R613" i="1"/>
  <c r="R614" i="1"/>
  <c r="R615" i="1"/>
  <c r="R616" i="1"/>
  <c r="R617" i="1"/>
  <c r="R618" i="1"/>
  <c r="R619" i="1"/>
  <c r="R620" i="1"/>
  <c r="R621" i="1"/>
  <c r="R622" i="1"/>
  <c r="R623" i="1"/>
  <c r="R624" i="1"/>
  <c r="R625" i="1"/>
  <c r="R626" i="1"/>
  <c r="R627" i="1"/>
  <c r="R628" i="1"/>
  <c r="R629" i="1"/>
  <c r="R630" i="1"/>
  <c r="R631" i="1"/>
  <c r="R632" i="1"/>
  <c r="R633" i="1"/>
  <c r="R634" i="1"/>
  <c r="R635" i="1"/>
  <c r="R636" i="1"/>
  <c r="R637" i="1"/>
  <c r="R638" i="1"/>
  <c r="R639" i="1"/>
  <c r="R640" i="1"/>
  <c r="R641" i="1"/>
  <c r="R642" i="1"/>
  <c r="R643" i="1"/>
  <c r="R644" i="1"/>
  <c r="R645" i="1"/>
  <c r="R646" i="1"/>
  <c r="R647" i="1"/>
  <c r="R648" i="1"/>
  <c r="R649" i="1"/>
  <c r="R650" i="1"/>
  <c r="R651" i="1"/>
  <c r="R652" i="1"/>
  <c r="R653" i="1"/>
  <c r="R654" i="1"/>
  <c r="R655" i="1"/>
  <c r="R656" i="1"/>
  <c r="R657" i="1"/>
  <c r="R658" i="1"/>
  <c r="R659" i="1"/>
  <c r="R660" i="1"/>
  <c r="R661" i="1"/>
  <c r="R662" i="1"/>
  <c r="R663" i="1"/>
  <c r="R664" i="1"/>
  <c r="R665" i="1"/>
  <c r="R666" i="1"/>
  <c r="R667" i="1"/>
  <c r="R668" i="1"/>
  <c r="R669" i="1"/>
  <c r="R670" i="1"/>
  <c r="R671" i="1"/>
  <c r="R672" i="1"/>
  <c r="R673" i="1"/>
  <c r="R674" i="1"/>
  <c r="R675" i="1"/>
  <c r="R676" i="1"/>
  <c r="R677" i="1"/>
  <c r="R678" i="1"/>
  <c r="R679" i="1"/>
  <c r="R680" i="1"/>
  <c r="R681" i="1"/>
  <c r="R682" i="1"/>
  <c r="R683" i="1"/>
  <c r="R684" i="1"/>
  <c r="R685" i="1"/>
  <c r="R686" i="1"/>
  <c r="R687" i="1"/>
  <c r="R688" i="1"/>
  <c r="R689" i="1"/>
  <c r="R690" i="1"/>
  <c r="R691" i="1"/>
  <c r="R692" i="1"/>
  <c r="R693" i="1"/>
  <c r="R694" i="1"/>
  <c r="R695" i="1"/>
  <c r="R696" i="1"/>
  <c r="R697" i="1"/>
  <c r="R698" i="1"/>
  <c r="R699" i="1"/>
  <c r="R700" i="1"/>
  <c r="R701" i="1"/>
  <c r="R702" i="1"/>
  <c r="R703" i="1"/>
  <c r="R704" i="1"/>
  <c r="R705" i="1"/>
  <c r="R706" i="1"/>
  <c r="R707" i="1"/>
  <c r="R708" i="1"/>
  <c r="R709" i="1"/>
  <c r="R710" i="1"/>
  <c r="R711" i="1"/>
  <c r="R712" i="1"/>
  <c r="R713" i="1"/>
  <c r="R714" i="1"/>
  <c r="R715" i="1"/>
  <c r="R716" i="1"/>
  <c r="R717" i="1"/>
  <c r="R718" i="1"/>
  <c r="R719" i="1"/>
  <c r="R720" i="1"/>
  <c r="R721" i="1"/>
  <c r="R722" i="1"/>
  <c r="R723" i="1"/>
  <c r="R724" i="1"/>
  <c r="R725" i="1"/>
  <c r="R726" i="1"/>
  <c r="R727" i="1"/>
  <c r="R728" i="1"/>
  <c r="R729" i="1"/>
  <c r="R730" i="1"/>
  <c r="R731" i="1"/>
  <c r="R732" i="1"/>
  <c r="R733" i="1"/>
  <c r="R734" i="1"/>
  <c r="R735" i="1"/>
  <c r="R736" i="1"/>
  <c r="R737" i="1"/>
  <c r="R738" i="1"/>
  <c r="R739" i="1"/>
  <c r="R740" i="1"/>
  <c r="R741" i="1"/>
  <c r="R742" i="1"/>
  <c r="R743" i="1"/>
  <c r="R744" i="1"/>
  <c r="R745" i="1"/>
  <c r="R746" i="1"/>
  <c r="R747" i="1"/>
  <c r="R748" i="1"/>
  <c r="R749" i="1"/>
  <c r="R750" i="1"/>
  <c r="R751" i="1"/>
  <c r="R752" i="1"/>
  <c r="R753" i="1"/>
  <c r="R754" i="1"/>
  <c r="R755" i="1"/>
  <c r="R756" i="1"/>
  <c r="R757" i="1"/>
  <c r="R758" i="1"/>
  <c r="R759" i="1"/>
  <c r="R760" i="1"/>
  <c r="R761" i="1"/>
  <c r="R762" i="1"/>
  <c r="R763" i="1"/>
  <c r="R764" i="1"/>
  <c r="R765" i="1"/>
  <c r="R766" i="1"/>
  <c r="R767" i="1"/>
  <c r="R768" i="1"/>
  <c r="R769" i="1"/>
  <c r="R770" i="1"/>
  <c r="R771" i="1"/>
  <c r="R772" i="1"/>
  <c r="R773" i="1"/>
  <c r="R774" i="1"/>
  <c r="R775" i="1"/>
  <c r="R776" i="1"/>
  <c r="R777" i="1"/>
  <c r="R778" i="1"/>
  <c r="R779" i="1"/>
  <c r="R780" i="1"/>
  <c r="R781" i="1"/>
  <c r="R782" i="1"/>
  <c r="R783" i="1"/>
  <c r="R784" i="1"/>
  <c r="R785" i="1"/>
  <c r="R786" i="1"/>
  <c r="R787" i="1"/>
  <c r="R788" i="1"/>
  <c r="R789" i="1"/>
  <c r="R790" i="1"/>
  <c r="R791" i="1"/>
  <c r="R792" i="1"/>
  <c r="R793" i="1"/>
  <c r="R794" i="1"/>
  <c r="R795" i="1"/>
  <c r="R796" i="1"/>
  <c r="R797" i="1"/>
  <c r="R798" i="1"/>
  <c r="R799" i="1"/>
  <c r="R800" i="1"/>
  <c r="R801" i="1"/>
  <c r="R802" i="1"/>
  <c r="R803" i="1"/>
  <c r="R804" i="1"/>
  <c r="R805" i="1"/>
  <c r="R806" i="1"/>
  <c r="R807" i="1"/>
  <c r="R808" i="1"/>
  <c r="R809" i="1"/>
  <c r="R810" i="1"/>
  <c r="R811" i="1"/>
  <c r="R812" i="1"/>
  <c r="R813" i="1"/>
  <c r="R814" i="1"/>
  <c r="R815" i="1"/>
  <c r="R816" i="1"/>
  <c r="R817" i="1"/>
  <c r="R818" i="1"/>
  <c r="R819" i="1"/>
  <c r="R820" i="1"/>
  <c r="R821" i="1"/>
  <c r="R822" i="1"/>
  <c r="R823" i="1"/>
  <c r="R824" i="1"/>
  <c r="R825" i="1"/>
  <c r="R826" i="1"/>
  <c r="R827" i="1"/>
  <c r="R828" i="1"/>
  <c r="R829" i="1"/>
  <c r="R830" i="1"/>
  <c r="R831" i="1"/>
  <c r="R832" i="1"/>
  <c r="R833" i="1"/>
  <c r="R834" i="1"/>
  <c r="R835" i="1"/>
  <c r="R836" i="1"/>
  <c r="R837" i="1"/>
  <c r="R838" i="1"/>
  <c r="R839" i="1"/>
  <c r="R840" i="1"/>
  <c r="R841" i="1"/>
  <c r="R842" i="1"/>
  <c r="R843" i="1"/>
  <c r="R844" i="1"/>
  <c r="R845" i="1"/>
  <c r="R846" i="1"/>
  <c r="R847" i="1"/>
  <c r="R848" i="1"/>
  <c r="R849" i="1"/>
  <c r="R850" i="1"/>
  <c r="R851" i="1"/>
  <c r="R852" i="1"/>
  <c r="R853" i="1"/>
  <c r="R854" i="1"/>
  <c r="R855" i="1"/>
  <c r="R856" i="1"/>
  <c r="R857" i="1"/>
  <c r="R858" i="1"/>
  <c r="R859" i="1"/>
  <c r="R860" i="1"/>
  <c r="R861" i="1"/>
  <c r="R862" i="1"/>
  <c r="R863" i="1"/>
  <c r="R864" i="1"/>
  <c r="R865" i="1"/>
  <c r="R866" i="1"/>
  <c r="R867" i="1"/>
  <c r="R868" i="1"/>
  <c r="R869" i="1"/>
  <c r="R870" i="1"/>
  <c r="R871" i="1"/>
  <c r="R872" i="1"/>
  <c r="R873" i="1"/>
  <c r="R874" i="1"/>
  <c r="R875" i="1"/>
  <c r="R876" i="1"/>
  <c r="R877" i="1"/>
  <c r="R878" i="1"/>
  <c r="R879" i="1"/>
  <c r="R880" i="1"/>
  <c r="R881" i="1"/>
  <c r="R882" i="1"/>
  <c r="R883" i="1"/>
  <c r="R884" i="1"/>
  <c r="R885" i="1"/>
  <c r="R886" i="1"/>
  <c r="R887" i="1"/>
  <c r="R888" i="1"/>
  <c r="R889" i="1"/>
  <c r="R890" i="1"/>
  <c r="R891" i="1"/>
  <c r="R892" i="1"/>
  <c r="R893" i="1"/>
  <c r="R894" i="1"/>
  <c r="R895" i="1"/>
  <c r="R896" i="1"/>
  <c r="R897" i="1"/>
  <c r="R898" i="1"/>
  <c r="R899" i="1"/>
  <c r="R900" i="1"/>
  <c r="R901" i="1"/>
  <c r="R902" i="1"/>
  <c r="R903" i="1"/>
  <c r="R904" i="1"/>
  <c r="R905" i="1"/>
  <c r="R906" i="1"/>
  <c r="R907" i="1"/>
  <c r="R908" i="1"/>
  <c r="R909" i="1"/>
  <c r="R910" i="1"/>
  <c r="R911" i="1"/>
  <c r="R912" i="1"/>
  <c r="R913" i="1"/>
  <c r="R914" i="1"/>
  <c r="R915" i="1"/>
  <c r="R916" i="1"/>
  <c r="R917" i="1"/>
  <c r="R918" i="1"/>
  <c r="R919" i="1"/>
  <c r="R920" i="1"/>
  <c r="R921" i="1"/>
  <c r="R922" i="1"/>
  <c r="R923" i="1"/>
  <c r="R924" i="1"/>
  <c r="R925" i="1"/>
  <c r="R926" i="1"/>
  <c r="R927" i="1"/>
  <c r="R928" i="1"/>
  <c r="R929" i="1"/>
  <c r="R930" i="1"/>
  <c r="R931" i="1"/>
  <c r="R932" i="1"/>
  <c r="R933" i="1"/>
  <c r="R934" i="1"/>
  <c r="R935" i="1"/>
  <c r="R936" i="1"/>
  <c r="R937" i="1"/>
  <c r="R938" i="1"/>
  <c r="R939" i="1"/>
  <c r="R940" i="1"/>
  <c r="R941" i="1"/>
  <c r="R942" i="1"/>
  <c r="R943" i="1"/>
  <c r="R944" i="1"/>
  <c r="R945" i="1"/>
  <c r="R946" i="1"/>
  <c r="R947" i="1"/>
  <c r="R948" i="1"/>
  <c r="R949" i="1"/>
  <c r="R950" i="1"/>
  <c r="R951" i="1"/>
  <c r="R952" i="1"/>
  <c r="R953" i="1"/>
  <c r="R954" i="1"/>
  <c r="R955" i="1"/>
  <c r="R956" i="1"/>
  <c r="R957" i="1"/>
  <c r="R958" i="1"/>
  <c r="R959" i="1"/>
  <c r="R960" i="1"/>
  <c r="R961" i="1"/>
  <c r="R962" i="1"/>
  <c r="R963" i="1"/>
  <c r="R964" i="1"/>
  <c r="R965" i="1"/>
  <c r="R966" i="1"/>
  <c r="R967" i="1"/>
  <c r="R968" i="1"/>
  <c r="R969" i="1"/>
  <c r="R970" i="1"/>
  <c r="R971" i="1"/>
  <c r="R972" i="1"/>
  <c r="R973" i="1"/>
  <c r="R974" i="1"/>
  <c r="R975" i="1"/>
  <c r="R976" i="1"/>
  <c r="R977" i="1"/>
  <c r="R978" i="1"/>
  <c r="R979" i="1"/>
  <c r="R980" i="1"/>
  <c r="R981" i="1"/>
  <c r="R982" i="1"/>
  <c r="R983" i="1"/>
  <c r="R984" i="1"/>
  <c r="R985" i="1"/>
  <c r="R986" i="1"/>
  <c r="R987" i="1"/>
  <c r="R988" i="1"/>
  <c r="R989" i="1"/>
  <c r="R990" i="1"/>
  <c r="R991" i="1"/>
  <c r="R992" i="1"/>
  <c r="R993" i="1"/>
  <c r="R994" i="1"/>
  <c r="R995" i="1"/>
  <c r="R996" i="1"/>
  <c r="R997" i="1"/>
  <c r="R998" i="1"/>
  <c r="R999" i="1"/>
  <c r="R1000" i="1"/>
  <c r="R1001" i="1"/>
  <c r="R1002" i="1"/>
  <c r="R1003" i="1"/>
  <c r="R1004" i="1"/>
  <c r="R1005" i="1"/>
  <c r="R1006" i="1"/>
  <c r="R1007" i="1"/>
  <c r="R1008" i="1"/>
  <c r="R1009" i="1"/>
  <c r="R1010" i="1"/>
  <c r="R1011" i="1"/>
  <c r="R1012" i="1"/>
  <c r="R1013" i="1"/>
  <c r="R1014" i="1"/>
  <c r="R1015" i="1"/>
  <c r="R1016" i="1"/>
  <c r="R1017" i="1"/>
  <c r="R1018" i="1"/>
  <c r="R1019" i="1"/>
  <c r="R1020" i="1"/>
  <c r="R1021" i="1"/>
  <c r="R1022" i="1"/>
  <c r="R1023" i="1"/>
  <c r="R1024" i="1"/>
  <c r="R1025" i="1"/>
  <c r="R1026" i="1"/>
  <c r="R1027" i="1"/>
  <c r="R1028" i="1"/>
  <c r="R1029" i="1"/>
  <c r="R1030" i="1"/>
  <c r="R1031" i="1"/>
  <c r="R1032" i="1"/>
  <c r="R1033" i="1"/>
  <c r="R1034" i="1"/>
  <c r="R1035" i="1"/>
  <c r="R1036" i="1"/>
  <c r="R1037" i="1"/>
  <c r="R1038" i="1"/>
  <c r="R1039" i="1"/>
  <c r="R1040" i="1"/>
  <c r="R1041" i="1"/>
  <c r="R1042" i="1"/>
  <c r="R1043" i="1"/>
  <c r="R1044" i="1"/>
  <c r="R1045" i="1"/>
  <c r="R1046" i="1"/>
  <c r="R1047" i="1"/>
  <c r="R1048" i="1"/>
  <c r="R1049" i="1"/>
  <c r="R1050" i="1"/>
  <c r="R1051" i="1"/>
  <c r="R1052" i="1"/>
  <c r="R1053" i="1"/>
  <c r="R1054" i="1"/>
  <c r="R1055" i="1"/>
  <c r="R1056" i="1"/>
  <c r="R1057" i="1"/>
  <c r="R1058" i="1"/>
  <c r="R1059" i="1"/>
  <c r="R1060" i="1"/>
  <c r="R1061" i="1"/>
  <c r="R1062" i="1"/>
  <c r="R1063" i="1"/>
  <c r="R1064" i="1"/>
  <c r="R1065" i="1"/>
  <c r="R1066" i="1"/>
  <c r="R1067" i="1"/>
  <c r="R1068" i="1"/>
  <c r="R1069" i="1"/>
  <c r="R1070" i="1"/>
  <c r="R1071" i="1"/>
  <c r="R1072" i="1"/>
  <c r="R1073" i="1"/>
  <c r="R1074" i="1"/>
  <c r="R1075" i="1"/>
  <c r="R1076" i="1"/>
  <c r="R1077" i="1"/>
  <c r="R1078" i="1"/>
  <c r="R1079" i="1"/>
  <c r="R1080" i="1"/>
  <c r="R1081" i="1"/>
  <c r="R1082" i="1"/>
  <c r="R1083" i="1"/>
  <c r="R1084" i="1"/>
  <c r="R1085" i="1"/>
  <c r="R1086" i="1"/>
  <c r="R1087" i="1"/>
  <c r="R1088" i="1"/>
  <c r="R1089" i="1"/>
  <c r="R1090" i="1"/>
  <c r="R1091" i="1"/>
  <c r="R1092" i="1"/>
  <c r="R1093" i="1"/>
  <c r="R1094" i="1"/>
  <c r="R1095" i="1"/>
  <c r="R1096" i="1"/>
  <c r="R1097" i="1"/>
  <c r="R1098" i="1"/>
  <c r="R1099" i="1"/>
  <c r="R1100" i="1"/>
  <c r="R1101" i="1"/>
  <c r="R1102" i="1"/>
  <c r="R1103" i="1"/>
  <c r="R1104" i="1"/>
  <c r="R1105" i="1"/>
  <c r="R1106" i="1"/>
  <c r="R1107" i="1"/>
  <c r="R1108" i="1"/>
  <c r="R1109" i="1"/>
  <c r="R1110" i="1"/>
  <c r="R1111" i="1"/>
  <c r="R1112" i="1"/>
  <c r="R1113" i="1"/>
  <c r="R1114" i="1"/>
  <c r="R1115" i="1"/>
  <c r="R1116" i="1"/>
  <c r="R1117" i="1"/>
  <c r="R1118" i="1"/>
  <c r="R1119" i="1"/>
  <c r="R1120" i="1"/>
  <c r="R1121" i="1"/>
  <c r="R1122" i="1"/>
  <c r="R1123" i="1"/>
  <c r="R1124" i="1"/>
  <c r="R1125" i="1"/>
  <c r="R1126" i="1"/>
  <c r="R1127" i="1"/>
  <c r="R1128" i="1"/>
  <c r="R1129" i="1"/>
  <c r="R1130" i="1"/>
  <c r="R1131" i="1"/>
  <c r="R1132" i="1"/>
  <c r="R1133" i="1"/>
  <c r="R1134" i="1"/>
  <c r="R1135" i="1"/>
  <c r="R1136" i="1"/>
  <c r="R1137" i="1"/>
  <c r="R1138" i="1"/>
  <c r="R1139" i="1"/>
  <c r="R1140" i="1"/>
  <c r="R1141" i="1"/>
  <c r="R1142" i="1"/>
  <c r="R1143" i="1"/>
  <c r="R1144" i="1"/>
  <c r="R1145" i="1"/>
  <c r="R1146" i="1"/>
  <c r="R1147" i="1"/>
  <c r="R1148" i="1"/>
  <c r="R1149" i="1"/>
  <c r="R1150" i="1"/>
  <c r="R1151" i="1"/>
  <c r="R1152" i="1"/>
  <c r="R1153" i="1"/>
  <c r="R1154" i="1"/>
  <c r="R1155" i="1"/>
  <c r="R1156" i="1"/>
  <c r="R1157" i="1"/>
  <c r="R1158" i="1"/>
  <c r="R1159" i="1"/>
  <c r="R1160" i="1"/>
  <c r="R1161" i="1"/>
  <c r="R1162" i="1"/>
  <c r="R1163" i="1"/>
  <c r="R1164" i="1"/>
  <c r="R1165" i="1"/>
  <c r="R1166" i="1"/>
  <c r="R1167" i="1"/>
  <c r="R1168" i="1"/>
  <c r="R1169" i="1"/>
  <c r="R1170" i="1"/>
  <c r="R1171" i="1"/>
  <c r="R1172" i="1"/>
  <c r="R1173" i="1"/>
  <c r="R1174" i="1"/>
  <c r="R1175" i="1"/>
  <c r="R1176" i="1"/>
  <c r="R1177" i="1"/>
  <c r="R1178" i="1"/>
  <c r="R1179" i="1"/>
  <c r="R1180" i="1"/>
  <c r="R1181" i="1"/>
  <c r="R1182" i="1"/>
  <c r="R1183" i="1"/>
  <c r="R1184" i="1"/>
  <c r="R1185" i="1"/>
  <c r="R1186" i="1"/>
  <c r="R1187" i="1"/>
  <c r="R1188" i="1"/>
  <c r="R1189" i="1"/>
  <c r="R1190" i="1"/>
  <c r="R1191" i="1"/>
  <c r="R1192" i="1"/>
  <c r="R1193" i="1"/>
  <c r="R1194" i="1"/>
  <c r="R1195" i="1"/>
  <c r="R1196" i="1"/>
  <c r="R1197" i="1"/>
  <c r="R1198" i="1"/>
  <c r="R1199" i="1"/>
  <c r="R1200" i="1"/>
  <c r="R1201" i="1"/>
  <c r="R1202" i="1"/>
  <c r="R1203" i="1"/>
  <c r="R1204" i="1"/>
  <c r="R1205" i="1"/>
  <c r="R1206" i="1"/>
  <c r="R1207" i="1"/>
  <c r="R1208" i="1"/>
  <c r="R1209" i="1"/>
  <c r="R1210" i="1"/>
  <c r="R1211" i="1"/>
  <c r="R1212" i="1"/>
  <c r="R1213" i="1"/>
  <c r="R1214" i="1"/>
  <c r="R1215" i="1"/>
  <c r="R1216" i="1"/>
  <c r="R1217" i="1"/>
  <c r="R1218" i="1"/>
  <c r="R1219" i="1"/>
  <c r="R1220" i="1"/>
  <c r="R1221" i="1"/>
  <c r="R1222" i="1"/>
  <c r="R1223" i="1"/>
  <c r="R1224" i="1"/>
  <c r="R1225" i="1"/>
  <c r="R1226" i="1"/>
  <c r="R1227" i="1"/>
  <c r="R1228" i="1"/>
  <c r="R1229" i="1"/>
  <c r="R1230" i="1"/>
  <c r="R1231" i="1"/>
  <c r="R1232" i="1"/>
  <c r="R1233" i="1"/>
  <c r="R1234" i="1"/>
  <c r="R1235" i="1"/>
  <c r="R1236" i="1"/>
  <c r="R1237" i="1"/>
  <c r="R1238" i="1"/>
  <c r="R1239" i="1"/>
  <c r="R1240" i="1"/>
  <c r="R1241" i="1"/>
  <c r="R1242" i="1"/>
  <c r="R1243" i="1"/>
  <c r="R1244" i="1"/>
  <c r="R1245" i="1"/>
  <c r="R1246" i="1"/>
  <c r="R1247" i="1"/>
  <c r="R1248" i="1"/>
  <c r="R1249" i="1"/>
  <c r="R1250" i="1"/>
  <c r="R1251" i="1"/>
  <c r="R1252" i="1"/>
  <c r="R1253" i="1"/>
  <c r="R1254" i="1"/>
  <c r="R1255" i="1"/>
  <c r="R1256" i="1"/>
  <c r="R1257" i="1"/>
  <c r="R1258" i="1"/>
  <c r="R1259" i="1"/>
  <c r="R1260" i="1"/>
  <c r="R1261" i="1"/>
  <c r="R1262" i="1"/>
  <c r="R1263" i="1"/>
  <c r="R1264" i="1"/>
  <c r="R1265" i="1"/>
  <c r="R1266" i="1"/>
  <c r="R1267" i="1"/>
  <c r="R1268" i="1"/>
  <c r="R1269" i="1"/>
  <c r="R1270" i="1"/>
  <c r="R1271" i="1"/>
  <c r="R1272" i="1"/>
  <c r="R1273" i="1"/>
  <c r="R1274" i="1"/>
  <c r="R1275" i="1"/>
  <c r="R1276" i="1"/>
  <c r="R1277" i="1"/>
  <c r="R1278" i="1"/>
  <c r="R1279" i="1"/>
  <c r="R1280" i="1"/>
  <c r="R1281" i="1"/>
  <c r="R1282" i="1"/>
  <c r="R1283" i="1"/>
  <c r="R1284" i="1"/>
  <c r="R1285" i="1"/>
  <c r="R1286" i="1"/>
  <c r="R1287" i="1"/>
  <c r="R1288" i="1"/>
  <c r="R1289" i="1"/>
  <c r="R1290" i="1"/>
  <c r="R1291" i="1"/>
  <c r="R1292" i="1"/>
  <c r="R1293" i="1"/>
  <c r="R1294" i="1"/>
  <c r="R1295" i="1"/>
  <c r="R1296" i="1"/>
  <c r="R1297" i="1"/>
  <c r="R1298" i="1"/>
  <c r="R1299" i="1"/>
  <c r="R1300" i="1"/>
  <c r="R1301" i="1"/>
  <c r="R1302" i="1"/>
  <c r="R1303" i="1"/>
  <c r="R1304" i="1"/>
  <c r="R1305" i="1"/>
  <c r="R1306" i="1"/>
  <c r="R1307" i="1"/>
  <c r="R1308" i="1"/>
  <c r="R1309" i="1"/>
  <c r="R1310" i="1"/>
  <c r="R1311" i="1"/>
  <c r="R1312" i="1"/>
  <c r="R1313" i="1"/>
  <c r="R1314" i="1"/>
  <c r="R1315" i="1"/>
  <c r="R1316" i="1"/>
  <c r="R1317" i="1"/>
  <c r="R1318" i="1"/>
  <c r="R1319" i="1"/>
  <c r="R1320" i="1"/>
  <c r="R1321" i="1"/>
  <c r="R1322" i="1"/>
  <c r="R1323" i="1"/>
  <c r="R1324" i="1"/>
  <c r="R1325" i="1"/>
  <c r="R1326" i="1"/>
  <c r="R1327" i="1"/>
  <c r="R1328" i="1"/>
  <c r="R1329" i="1"/>
  <c r="R1330" i="1"/>
  <c r="R1331" i="1"/>
  <c r="R1332" i="1"/>
  <c r="R1333" i="1"/>
  <c r="R1334" i="1"/>
  <c r="R1335" i="1"/>
  <c r="R1336" i="1"/>
  <c r="R1337" i="1"/>
  <c r="R1338" i="1"/>
  <c r="R1339" i="1"/>
  <c r="R1340" i="1"/>
  <c r="R1341" i="1"/>
  <c r="R1342" i="1"/>
  <c r="R1343" i="1"/>
  <c r="R1344" i="1"/>
  <c r="R1345" i="1"/>
  <c r="R1346" i="1"/>
  <c r="R1347" i="1"/>
  <c r="R1348" i="1"/>
  <c r="R1349" i="1"/>
  <c r="R1350" i="1"/>
  <c r="R1351" i="1"/>
  <c r="R1352" i="1"/>
  <c r="R1353" i="1"/>
  <c r="R1354" i="1"/>
  <c r="R1355" i="1"/>
  <c r="R1356" i="1"/>
  <c r="R1357" i="1"/>
  <c r="R1358" i="1"/>
  <c r="R1359" i="1"/>
  <c r="R1360" i="1"/>
  <c r="R1361" i="1"/>
  <c r="R1362" i="1"/>
  <c r="R1363" i="1"/>
  <c r="R1364" i="1"/>
  <c r="R1365" i="1"/>
  <c r="R1366" i="1"/>
  <c r="R1367" i="1"/>
  <c r="R1368" i="1"/>
  <c r="R1369" i="1"/>
  <c r="R1370" i="1"/>
  <c r="R1371" i="1"/>
  <c r="R1372" i="1"/>
  <c r="R1373" i="1"/>
  <c r="R1374" i="1"/>
  <c r="R1375" i="1"/>
  <c r="R1376" i="1"/>
  <c r="R1377" i="1"/>
  <c r="R1378" i="1"/>
  <c r="R1379" i="1"/>
  <c r="R1380" i="1"/>
  <c r="R1381" i="1"/>
  <c r="R1382" i="1"/>
  <c r="R1383" i="1"/>
  <c r="R1384" i="1"/>
  <c r="R1385" i="1"/>
  <c r="R1386" i="1"/>
  <c r="R1387" i="1"/>
  <c r="R1388" i="1"/>
  <c r="R1389" i="1"/>
  <c r="R1390" i="1"/>
  <c r="R1391" i="1"/>
  <c r="R1392" i="1"/>
  <c r="R1393" i="1"/>
  <c r="R1394" i="1"/>
  <c r="R1395" i="1"/>
  <c r="R1396" i="1"/>
  <c r="R1397" i="1"/>
  <c r="R1398" i="1"/>
  <c r="R1399" i="1"/>
  <c r="R1400" i="1"/>
  <c r="R1401" i="1"/>
  <c r="R1402" i="1"/>
  <c r="R1403" i="1"/>
  <c r="R1404" i="1"/>
  <c r="R1405" i="1"/>
  <c r="R1406" i="1"/>
  <c r="R1407" i="1"/>
  <c r="R1408" i="1"/>
  <c r="R1409" i="1"/>
  <c r="R1410" i="1"/>
  <c r="R1411" i="1"/>
  <c r="R1412" i="1"/>
  <c r="R1413" i="1"/>
  <c r="R1414" i="1"/>
  <c r="R1415" i="1"/>
  <c r="R1416" i="1"/>
  <c r="R1417" i="1"/>
  <c r="R1418" i="1"/>
  <c r="R1419" i="1"/>
  <c r="R1420" i="1"/>
  <c r="R1421" i="1"/>
  <c r="R1422" i="1"/>
  <c r="R1423" i="1"/>
  <c r="R1424" i="1"/>
  <c r="R1425" i="1"/>
  <c r="R1426" i="1"/>
  <c r="R1427" i="1"/>
  <c r="R1428" i="1"/>
  <c r="R1429" i="1"/>
  <c r="R1430" i="1"/>
  <c r="R1431" i="1"/>
  <c r="R1432" i="1"/>
  <c r="R1433" i="1"/>
  <c r="R1434" i="1"/>
  <c r="R1435" i="1"/>
  <c r="R1436" i="1"/>
  <c r="R1437" i="1"/>
  <c r="R1438" i="1"/>
  <c r="R1439" i="1"/>
  <c r="R1440" i="1"/>
  <c r="R1441" i="1"/>
  <c r="R1442" i="1"/>
  <c r="R1443" i="1"/>
  <c r="R1444" i="1"/>
  <c r="R1445" i="1"/>
  <c r="R1446" i="1"/>
  <c r="R1447" i="1"/>
  <c r="R1448" i="1"/>
  <c r="R1449" i="1"/>
  <c r="R1450" i="1"/>
  <c r="R1451" i="1"/>
  <c r="R1452" i="1"/>
  <c r="R1453" i="1"/>
  <c r="R1454" i="1"/>
  <c r="R1455" i="1"/>
  <c r="R1456" i="1"/>
  <c r="R1457" i="1"/>
  <c r="R1458" i="1"/>
  <c r="R1459" i="1"/>
  <c r="R1460" i="1"/>
  <c r="R1461" i="1"/>
  <c r="R1462" i="1"/>
  <c r="R1463" i="1"/>
  <c r="R1464" i="1"/>
  <c r="R1465" i="1"/>
  <c r="R1466" i="1"/>
  <c r="R1467" i="1"/>
  <c r="R1468" i="1"/>
  <c r="R1469" i="1"/>
  <c r="R1470" i="1"/>
  <c r="R1471" i="1"/>
  <c r="R1472" i="1"/>
  <c r="R1473" i="1"/>
  <c r="R1474" i="1"/>
  <c r="R1475" i="1"/>
  <c r="R1476" i="1"/>
  <c r="R1477" i="1"/>
  <c r="R1478" i="1"/>
  <c r="R1479" i="1"/>
  <c r="R1480" i="1"/>
  <c r="R1481" i="1"/>
  <c r="R1482" i="1"/>
  <c r="R1483" i="1"/>
  <c r="R1484" i="1"/>
  <c r="R1485" i="1"/>
  <c r="R1486" i="1"/>
  <c r="R1487" i="1"/>
  <c r="R1488" i="1"/>
  <c r="R1489" i="1"/>
  <c r="R1490" i="1"/>
  <c r="R1491" i="1"/>
  <c r="R1492" i="1"/>
  <c r="R1493" i="1"/>
  <c r="R1494" i="1"/>
  <c r="R1495" i="1"/>
  <c r="R1496" i="1"/>
  <c r="R1497" i="1"/>
  <c r="R1498" i="1"/>
  <c r="R1499" i="1"/>
  <c r="R1500" i="1"/>
  <c r="R1501" i="1"/>
  <c r="R1502" i="1"/>
  <c r="R1503" i="1"/>
  <c r="R1504" i="1"/>
  <c r="R1505" i="1"/>
  <c r="R1506" i="1"/>
  <c r="R1507" i="1"/>
  <c r="R1508" i="1"/>
  <c r="R1509" i="1"/>
  <c r="R1510" i="1"/>
  <c r="R1511" i="1"/>
  <c r="R1512" i="1"/>
  <c r="R1513" i="1"/>
  <c r="R1514" i="1"/>
  <c r="R1515" i="1"/>
  <c r="R1516" i="1"/>
  <c r="R1517" i="1"/>
  <c r="R1518" i="1"/>
  <c r="R1519" i="1"/>
  <c r="R1520" i="1"/>
  <c r="R1521" i="1"/>
  <c r="R1522" i="1"/>
  <c r="R1523" i="1"/>
  <c r="R1524" i="1"/>
  <c r="R1525" i="1"/>
  <c r="R1526" i="1"/>
  <c r="R1527" i="1"/>
  <c r="R1528" i="1"/>
  <c r="R1529" i="1"/>
  <c r="R1530" i="1"/>
  <c r="R1531" i="1"/>
  <c r="R1532" i="1"/>
  <c r="R1533" i="1"/>
  <c r="R1534" i="1"/>
  <c r="R1535" i="1"/>
  <c r="R1536" i="1"/>
  <c r="R1537" i="1"/>
  <c r="R1538" i="1"/>
  <c r="R1539" i="1"/>
  <c r="R1540" i="1"/>
  <c r="R1541" i="1"/>
  <c r="R1542" i="1"/>
  <c r="R1543" i="1"/>
  <c r="R1544" i="1"/>
  <c r="R1545" i="1"/>
  <c r="R1546" i="1"/>
  <c r="R1547" i="1"/>
  <c r="R1548" i="1"/>
  <c r="R1549" i="1"/>
  <c r="R1550" i="1"/>
  <c r="R1551" i="1"/>
  <c r="R1552" i="1"/>
  <c r="R1553" i="1"/>
  <c r="R1554" i="1"/>
  <c r="R1555" i="1"/>
  <c r="R1556" i="1"/>
  <c r="R1557" i="1"/>
  <c r="R1558" i="1"/>
  <c r="R1559" i="1"/>
  <c r="R1560" i="1"/>
  <c r="R1561" i="1"/>
  <c r="R1562" i="1"/>
  <c r="R1563" i="1"/>
  <c r="R1564" i="1"/>
  <c r="R1565" i="1"/>
  <c r="R1566" i="1"/>
  <c r="R1567" i="1"/>
  <c r="R1568" i="1"/>
  <c r="R1569" i="1"/>
  <c r="R1570" i="1"/>
  <c r="R1571" i="1"/>
  <c r="R1572" i="1"/>
  <c r="R1573" i="1"/>
  <c r="R1574" i="1"/>
  <c r="R1575" i="1"/>
  <c r="R1576" i="1"/>
  <c r="R1577" i="1"/>
  <c r="R1578" i="1"/>
  <c r="R1579" i="1"/>
  <c r="R1580" i="1"/>
  <c r="R1581" i="1"/>
  <c r="R1582" i="1"/>
  <c r="R1583" i="1"/>
  <c r="R1584" i="1"/>
  <c r="R1585" i="1"/>
  <c r="R1586" i="1"/>
  <c r="R1587" i="1"/>
  <c r="R1588" i="1"/>
  <c r="R1589" i="1"/>
  <c r="R1590" i="1"/>
  <c r="R1591" i="1"/>
  <c r="R1592" i="1"/>
  <c r="R1593" i="1"/>
  <c r="R1594" i="1"/>
  <c r="R1595" i="1"/>
  <c r="R1596" i="1"/>
  <c r="R1597" i="1"/>
  <c r="R1598" i="1"/>
  <c r="R1599" i="1"/>
  <c r="R1600" i="1"/>
  <c r="R1601" i="1"/>
  <c r="R1602" i="1"/>
  <c r="R1603" i="1"/>
  <c r="R1604" i="1"/>
  <c r="R1605" i="1"/>
  <c r="R1606" i="1"/>
  <c r="R1607" i="1"/>
  <c r="R1608" i="1"/>
  <c r="R1609" i="1"/>
  <c r="R1610" i="1"/>
  <c r="R1611" i="1"/>
  <c r="R1612" i="1"/>
  <c r="R1613" i="1"/>
  <c r="R1614" i="1"/>
  <c r="R1615" i="1"/>
  <c r="R1616" i="1"/>
  <c r="R1617" i="1"/>
  <c r="R1618" i="1"/>
  <c r="R1619" i="1"/>
  <c r="R1620" i="1"/>
  <c r="R1621" i="1"/>
  <c r="R1622" i="1"/>
  <c r="R1623" i="1"/>
  <c r="R1624" i="1"/>
  <c r="R1625" i="1"/>
  <c r="R1626" i="1"/>
  <c r="R1627" i="1"/>
  <c r="R1628" i="1"/>
  <c r="R1629" i="1"/>
  <c r="R1630" i="1"/>
  <c r="R1631" i="1"/>
  <c r="R1632" i="1"/>
  <c r="R1633" i="1"/>
  <c r="R1634" i="1"/>
  <c r="R1635" i="1"/>
  <c r="R1636" i="1"/>
  <c r="R1637" i="1"/>
  <c r="R1638" i="1"/>
  <c r="R1639" i="1"/>
  <c r="R1640" i="1"/>
  <c r="R1641" i="1"/>
  <c r="R1642" i="1"/>
  <c r="R1643" i="1"/>
  <c r="R1644" i="1"/>
  <c r="R1645" i="1"/>
  <c r="R1646" i="1"/>
  <c r="R1647" i="1"/>
  <c r="R1648" i="1"/>
  <c r="R1649" i="1"/>
  <c r="R1650" i="1"/>
  <c r="R1651" i="1"/>
  <c r="R1652" i="1"/>
  <c r="R1653" i="1"/>
  <c r="R1654" i="1"/>
  <c r="R1655" i="1"/>
  <c r="R1656" i="1"/>
  <c r="R1657" i="1"/>
  <c r="R1658" i="1"/>
  <c r="R1659" i="1"/>
  <c r="R1660" i="1"/>
  <c r="R1661" i="1"/>
  <c r="R1662" i="1"/>
  <c r="R1663" i="1"/>
  <c r="R1664" i="1"/>
  <c r="R1665" i="1"/>
  <c r="R1666" i="1"/>
  <c r="R1667" i="1"/>
  <c r="R1668" i="1"/>
  <c r="R1669" i="1"/>
  <c r="R1670" i="1"/>
  <c r="R1671" i="1"/>
  <c r="R1672" i="1"/>
  <c r="R1673" i="1"/>
  <c r="R1674" i="1"/>
  <c r="R1675" i="1"/>
  <c r="R1676" i="1"/>
  <c r="R1677" i="1"/>
  <c r="R1678" i="1"/>
  <c r="R1679" i="1"/>
  <c r="R1680" i="1"/>
  <c r="R1681" i="1"/>
  <c r="R1682" i="1"/>
  <c r="R1683" i="1"/>
  <c r="R1684" i="1"/>
  <c r="R1685" i="1"/>
  <c r="R1686" i="1"/>
  <c r="R1687" i="1"/>
  <c r="R1688" i="1"/>
  <c r="R1689" i="1"/>
  <c r="R1690" i="1"/>
  <c r="R1691" i="1"/>
  <c r="R1692" i="1"/>
  <c r="R1693" i="1"/>
  <c r="R1694" i="1"/>
  <c r="R1695" i="1"/>
  <c r="R1696" i="1"/>
  <c r="R1697" i="1"/>
  <c r="R1698" i="1"/>
  <c r="R1699" i="1"/>
  <c r="R1700" i="1"/>
  <c r="R1701" i="1"/>
  <c r="R1702" i="1"/>
  <c r="R1703" i="1"/>
  <c r="R1704" i="1"/>
  <c r="R1705" i="1"/>
  <c r="R1706" i="1"/>
  <c r="R1707" i="1"/>
  <c r="R1708" i="1"/>
  <c r="R1709" i="1"/>
  <c r="R1710" i="1"/>
  <c r="R1711" i="1"/>
  <c r="R1712" i="1"/>
  <c r="R1713" i="1"/>
  <c r="R1714" i="1"/>
  <c r="R1715" i="1"/>
  <c r="R1716" i="1"/>
  <c r="R1717" i="1"/>
  <c r="R1718" i="1"/>
  <c r="R1719" i="1"/>
  <c r="R1720" i="1"/>
  <c r="R1721" i="1"/>
  <c r="R1722" i="1"/>
  <c r="R1723" i="1"/>
  <c r="R1724" i="1"/>
  <c r="R1725" i="1"/>
  <c r="R1726" i="1"/>
  <c r="R1727" i="1"/>
  <c r="R1728" i="1"/>
  <c r="R1729" i="1"/>
  <c r="R1730" i="1"/>
  <c r="R1731" i="1"/>
  <c r="R1732" i="1"/>
  <c r="R1733" i="1"/>
  <c r="R1734" i="1"/>
  <c r="R1735" i="1"/>
  <c r="R1736" i="1"/>
  <c r="R1737" i="1"/>
  <c r="R1738" i="1"/>
  <c r="R1739" i="1"/>
  <c r="R1740" i="1"/>
  <c r="R1741" i="1"/>
  <c r="R1742" i="1"/>
  <c r="R1743" i="1"/>
  <c r="R1744" i="1"/>
  <c r="R1745" i="1"/>
  <c r="R1746" i="1"/>
  <c r="R1747" i="1"/>
  <c r="R1748" i="1"/>
  <c r="R1749" i="1"/>
  <c r="R1750" i="1"/>
  <c r="R1751" i="1"/>
  <c r="R1752" i="1"/>
  <c r="R1753" i="1"/>
  <c r="R1754" i="1"/>
  <c r="R1755" i="1"/>
  <c r="R1756" i="1"/>
  <c r="R1757" i="1"/>
  <c r="R1758" i="1"/>
  <c r="R1759" i="1"/>
  <c r="R1760" i="1"/>
  <c r="R1761" i="1"/>
  <c r="R1762" i="1"/>
  <c r="R1763" i="1"/>
  <c r="R1764" i="1"/>
  <c r="R1765" i="1"/>
  <c r="R1766" i="1"/>
  <c r="R1767" i="1"/>
  <c r="R1768" i="1"/>
  <c r="R1769" i="1"/>
  <c r="R1770" i="1"/>
  <c r="R1771" i="1"/>
  <c r="R1772" i="1"/>
  <c r="R1773" i="1"/>
  <c r="R1774" i="1"/>
  <c r="R1775" i="1"/>
  <c r="R1776" i="1"/>
  <c r="R1777" i="1"/>
  <c r="R1778" i="1"/>
  <c r="R1779" i="1"/>
  <c r="R1780" i="1"/>
  <c r="R1781" i="1"/>
  <c r="R1782" i="1"/>
  <c r="R1783" i="1"/>
  <c r="R1784" i="1"/>
  <c r="R1785" i="1"/>
  <c r="R1786" i="1"/>
  <c r="R1787" i="1"/>
  <c r="R1788" i="1"/>
  <c r="R1789" i="1"/>
  <c r="R1790" i="1"/>
  <c r="R1791" i="1"/>
  <c r="R1792" i="1"/>
  <c r="R1793" i="1"/>
  <c r="R1794" i="1"/>
  <c r="R1795" i="1"/>
  <c r="R1796" i="1"/>
  <c r="R1797" i="1"/>
  <c r="R1798" i="1"/>
  <c r="R1799" i="1"/>
  <c r="R1800" i="1"/>
  <c r="R1801" i="1"/>
  <c r="R1802" i="1"/>
  <c r="R1803" i="1"/>
  <c r="R1804" i="1"/>
  <c r="R1805" i="1"/>
  <c r="R1806" i="1"/>
  <c r="R1807" i="1"/>
  <c r="R1808" i="1"/>
  <c r="R1809" i="1"/>
  <c r="R1810" i="1"/>
  <c r="R1811" i="1"/>
  <c r="R1812" i="1"/>
  <c r="R1813" i="1"/>
  <c r="R1814" i="1"/>
  <c r="R1815" i="1"/>
  <c r="R1816" i="1"/>
  <c r="R1817" i="1"/>
  <c r="R1818" i="1"/>
  <c r="R1819" i="1"/>
  <c r="R1820" i="1"/>
  <c r="R1821" i="1"/>
  <c r="R1822" i="1"/>
  <c r="R1823" i="1"/>
  <c r="R1824" i="1"/>
  <c r="R1825" i="1"/>
  <c r="R1826" i="1"/>
  <c r="R1827" i="1"/>
  <c r="R1828" i="1"/>
  <c r="R1829" i="1"/>
  <c r="R1830" i="1"/>
  <c r="R1831" i="1"/>
  <c r="R1832" i="1"/>
  <c r="R1833" i="1"/>
  <c r="R1834" i="1"/>
  <c r="R1835" i="1"/>
  <c r="R1836" i="1"/>
  <c r="R1837" i="1"/>
  <c r="R1838" i="1"/>
  <c r="R1839" i="1"/>
  <c r="R1840" i="1"/>
  <c r="R1841" i="1"/>
  <c r="R1842" i="1"/>
  <c r="R1843" i="1"/>
  <c r="R1844" i="1"/>
  <c r="R1845" i="1"/>
  <c r="R1846" i="1"/>
  <c r="R1847" i="1"/>
  <c r="R1848" i="1"/>
  <c r="R1849" i="1"/>
  <c r="R1850" i="1"/>
  <c r="R1851" i="1"/>
  <c r="R1852" i="1"/>
  <c r="R1853" i="1"/>
  <c r="R1854" i="1"/>
  <c r="R1855" i="1"/>
  <c r="R1856" i="1"/>
  <c r="R1857" i="1"/>
  <c r="R1858" i="1"/>
  <c r="R1859" i="1"/>
  <c r="R1860" i="1"/>
  <c r="R1861" i="1"/>
  <c r="R1862" i="1"/>
  <c r="R1863" i="1"/>
  <c r="R1864" i="1"/>
  <c r="R1865" i="1"/>
  <c r="R1866" i="1"/>
  <c r="R1867" i="1"/>
  <c r="R1868" i="1"/>
  <c r="R1869" i="1"/>
  <c r="R1870" i="1"/>
  <c r="R1871" i="1"/>
  <c r="R1872" i="1"/>
  <c r="R1873" i="1"/>
  <c r="R1874" i="1"/>
  <c r="R1875" i="1"/>
  <c r="R1876" i="1"/>
  <c r="R1877" i="1"/>
  <c r="R1878" i="1"/>
  <c r="R1879" i="1"/>
  <c r="R1880" i="1"/>
  <c r="R1881" i="1"/>
  <c r="R1882" i="1"/>
  <c r="R1883" i="1"/>
  <c r="R1884" i="1"/>
  <c r="R1885" i="1"/>
  <c r="R1886" i="1"/>
  <c r="R1887" i="1"/>
  <c r="R1888" i="1"/>
  <c r="R1889" i="1"/>
  <c r="R1890" i="1"/>
  <c r="R1891" i="1"/>
  <c r="R1892" i="1"/>
  <c r="R1893" i="1"/>
  <c r="R1894" i="1"/>
  <c r="R1895" i="1"/>
  <c r="R1896" i="1"/>
  <c r="R1897" i="1"/>
  <c r="R1898" i="1"/>
  <c r="R1899" i="1"/>
  <c r="R1900" i="1"/>
  <c r="R1901" i="1"/>
  <c r="R1902" i="1"/>
  <c r="R1903" i="1"/>
  <c r="R1904" i="1"/>
  <c r="R1905" i="1"/>
  <c r="R1906" i="1"/>
  <c r="R1907" i="1"/>
  <c r="R1908" i="1"/>
  <c r="R1909" i="1"/>
  <c r="R1910" i="1"/>
  <c r="R1911" i="1"/>
  <c r="R1912" i="1"/>
  <c r="R1913" i="1"/>
  <c r="R1914" i="1"/>
  <c r="R1915" i="1"/>
  <c r="R1916" i="1"/>
  <c r="R1917" i="1"/>
  <c r="R1918" i="1"/>
  <c r="R1919" i="1"/>
  <c r="R1920" i="1"/>
  <c r="R1921" i="1"/>
  <c r="R1922" i="1"/>
  <c r="R1923" i="1"/>
  <c r="R1924" i="1"/>
  <c r="R1925" i="1"/>
  <c r="R1926" i="1"/>
  <c r="R1927" i="1"/>
  <c r="R1928" i="1"/>
  <c r="R1929" i="1"/>
  <c r="R1930" i="1"/>
  <c r="R1931" i="1"/>
  <c r="R1932" i="1"/>
  <c r="R1933" i="1"/>
  <c r="R1934" i="1"/>
  <c r="R1935" i="1"/>
  <c r="R1936" i="1"/>
  <c r="R1937" i="1"/>
  <c r="R1938" i="1"/>
  <c r="R1939" i="1"/>
  <c r="R1940" i="1"/>
  <c r="R1941" i="1"/>
  <c r="R1942" i="1"/>
  <c r="R1943" i="1"/>
  <c r="R1944" i="1"/>
  <c r="R1945" i="1"/>
  <c r="R1946" i="1"/>
  <c r="R1947" i="1"/>
  <c r="R1948" i="1"/>
  <c r="R1949" i="1"/>
  <c r="R1950" i="1"/>
  <c r="R1951" i="1"/>
  <c r="R1952" i="1"/>
  <c r="R1953" i="1"/>
  <c r="R1954" i="1"/>
  <c r="R1955" i="1"/>
  <c r="R1956" i="1"/>
  <c r="R1957" i="1"/>
  <c r="R1958" i="1"/>
  <c r="R1959" i="1"/>
  <c r="R1960" i="1"/>
  <c r="R1961" i="1"/>
  <c r="R1962" i="1"/>
  <c r="R1963" i="1"/>
  <c r="R1964" i="1"/>
  <c r="R1965" i="1"/>
  <c r="R1966" i="1"/>
  <c r="R1967" i="1"/>
  <c r="R1968" i="1"/>
  <c r="R1969" i="1"/>
  <c r="R1970" i="1"/>
  <c r="R1971" i="1"/>
  <c r="R1972" i="1"/>
  <c r="R1973" i="1"/>
  <c r="R1974" i="1"/>
  <c r="R1975" i="1"/>
  <c r="R1976" i="1"/>
  <c r="R1977" i="1"/>
  <c r="R1978" i="1"/>
  <c r="R1979" i="1"/>
  <c r="R1980" i="1"/>
  <c r="R1981" i="1"/>
  <c r="R1982" i="1"/>
  <c r="R1983" i="1"/>
  <c r="R1984" i="1"/>
  <c r="R1985" i="1"/>
  <c r="R1986" i="1"/>
  <c r="R1987" i="1"/>
  <c r="R1988" i="1"/>
  <c r="R1989" i="1"/>
  <c r="R1990" i="1"/>
  <c r="R1991" i="1"/>
  <c r="R1992" i="1"/>
  <c r="R1993" i="1"/>
  <c r="R1994" i="1"/>
  <c r="R1995" i="1"/>
  <c r="R1996" i="1"/>
  <c r="R1997" i="1"/>
  <c r="R1998" i="1"/>
  <c r="R1999" i="1"/>
  <c r="R2000" i="1"/>
  <c r="R2001" i="1"/>
  <c r="R2002" i="1"/>
  <c r="R2003" i="1"/>
  <c r="R2004" i="1"/>
  <c r="R2005" i="1"/>
  <c r="R2006" i="1"/>
  <c r="R2007" i="1"/>
  <c r="R2008" i="1"/>
  <c r="R2009" i="1"/>
  <c r="R2010" i="1"/>
  <c r="R2011" i="1"/>
  <c r="R2012" i="1"/>
  <c r="R2013" i="1"/>
  <c r="R2014" i="1"/>
  <c r="R2015" i="1"/>
  <c r="R2016" i="1"/>
  <c r="R2017" i="1"/>
  <c r="R2018" i="1"/>
  <c r="R2019" i="1"/>
  <c r="R2020" i="1"/>
  <c r="R2021" i="1"/>
  <c r="R2022" i="1"/>
  <c r="R2023" i="1"/>
  <c r="R2024" i="1"/>
  <c r="R2025" i="1"/>
  <c r="R2026" i="1"/>
  <c r="R2027" i="1"/>
  <c r="R2028" i="1"/>
  <c r="R2029" i="1"/>
  <c r="R2030" i="1"/>
  <c r="R2031" i="1"/>
  <c r="R2032" i="1"/>
  <c r="R2033" i="1"/>
  <c r="R2034" i="1"/>
  <c r="R2035" i="1"/>
  <c r="R2036" i="1"/>
  <c r="R2037" i="1"/>
  <c r="R2038" i="1"/>
  <c r="R2039" i="1"/>
  <c r="R2040" i="1"/>
  <c r="R2041" i="1"/>
  <c r="R2042" i="1"/>
  <c r="R2043" i="1"/>
  <c r="R2044" i="1"/>
  <c r="R2045" i="1"/>
  <c r="R2046" i="1"/>
  <c r="R2047" i="1"/>
  <c r="R2048" i="1"/>
  <c r="R2049" i="1"/>
  <c r="R2050" i="1"/>
  <c r="R2051" i="1"/>
  <c r="R2052" i="1"/>
  <c r="R2053" i="1"/>
  <c r="R2054" i="1"/>
  <c r="R2055" i="1"/>
  <c r="R2056" i="1"/>
  <c r="R2057" i="1"/>
  <c r="R2058" i="1"/>
  <c r="R2059" i="1"/>
  <c r="R2060" i="1"/>
  <c r="R2061" i="1"/>
  <c r="R2062" i="1"/>
  <c r="R2063" i="1"/>
  <c r="R2064" i="1"/>
  <c r="R2065" i="1"/>
  <c r="R2066" i="1"/>
  <c r="R2067" i="1"/>
  <c r="R2068" i="1"/>
  <c r="R2069" i="1"/>
  <c r="R2070" i="1"/>
  <c r="R2071" i="1"/>
  <c r="R2072" i="1"/>
  <c r="R2073" i="1"/>
  <c r="R2074" i="1"/>
  <c r="R2075" i="1"/>
  <c r="R2076" i="1"/>
  <c r="R2077" i="1"/>
  <c r="R2078" i="1"/>
  <c r="R2079" i="1"/>
  <c r="R2080" i="1"/>
  <c r="R2081" i="1"/>
  <c r="R2082" i="1"/>
  <c r="R2083" i="1"/>
  <c r="R2084" i="1"/>
  <c r="R2085" i="1"/>
  <c r="R2086" i="1"/>
  <c r="R2087" i="1"/>
  <c r="R2088" i="1"/>
  <c r="R2089" i="1"/>
  <c r="R2090" i="1"/>
  <c r="R2091" i="1"/>
  <c r="R2092" i="1"/>
  <c r="R2093" i="1"/>
  <c r="R2094" i="1"/>
  <c r="R2095" i="1"/>
  <c r="R2096" i="1"/>
  <c r="R2097" i="1"/>
  <c r="R2098" i="1"/>
  <c r="R2099" i="1"/>
  <c r="R2100" i="1"/>
  <c r="R2101" i="1"/>
  <c r="R2102" i="1"/>
  <c r="R2103" i="1"/>
  <c r="R2104" i="1"/>
  <c r="R2105" i="1"/>
  <c r="R2106" i="1"/>
  <c r="R2107" i="1"/>
  <c r="R2108" i="1"/>
  <c r="R2109" i="1"/>
  <c r="R2110" i="1"/>
  <c r="R2111" i="1"/>
  <c r="R2112" i="1"/>
  <c r="R2113" i="1"/>
  <c r="R2114" i="1"/>
  <c r="R2115" i="1"/>
  <c r="R2116" i="1"/>
  <c r="R2117" i="1"/>
  <c r="R2118" i="1"/>
  <c r="R2119" i="1"/>
  <c r="R2120" i="1"/>
  <c r="R2121" i="1"/>
  <c r="R2122" i="1"/>
  <c r="R2123" i="1"/>
  <c r="R2124" i="1"/>
  <c r="R2125" i="1"/>
  <c r="R2126" i="1"/>
  <c r="R2127" i="1"/>
  <c r="R2128" i="1"/>
  <c r="R2129" i="1"/>
  <c r="R2130" i="1"/>
  <c r="R2131" i="1"/>
  <c r="R2132" i="1"/>
  <c r="R2133" i="1"/>
  <c r="R2134" i="1"/>
  <c r="R2135" i="1"/>
  <c r="R2136" i="1"/>
  <c r="R2137" i="1"/>
  <c r="R2138" i="1"/>
  <c r="R2139" i="1"/>
  <c r="R2140" i="1"/>
  <c r="R2141" i="1"/>
  <c r="R2142" i="1"/>
  <c r="R2143" i="1"/>
  <c r="R2144" i="1"/>
  <c r="R2145" i="1"/>
  <c r="R2146" i="1"/>
  <c r="R2147" i="1"/>
  <c r="R2148" i="1"/>
  <c r="R2149" i="1"/>
  <c r="R2150" i="1"/>
  <c r="R2151" i="1"/>
  <c r="R2152" i="1"/>
  <c r="R2153" i="1"/>
  <c r="R2154" i="1"/>
  <c r="R2155" i="1"/>
  <c r="R2156" i="1"/>
  <c r="R2157" i="1"/>
  <c r="R2158" i="1"/>
  <c r="R2159" i="1"/>
  <c r="R2160" i="1"/>
  <c r="R2161" i="1"/>
  <c r="R2162" i="1"/>
  <c r="R2163" i="1"/>
  <c r="R2164" i="1"/>
  <c r="R2165" i="1"/>
  <c r="R2166" i="1"/>
  <c r="R2167" i="1"/>
  <c r="R2168" i="1"/>
  <c r="R2169" i="1"/>
  <c r="R2170" i="1"/>
  <c r="R2171" i="1"/>
  <c r="R2172" i="1"/>
  <c r="R2173" i="1"/>
  <c r="R2174" i="1"/>
  <c r="R2175" i="1"/>
  <c r="R2176" i="1"/>
  <c r="R2177" i="1"/>
  <c r="R2178" i="1"/>
  <c r="R2179" i="1"/>
  <c r="R2180" i="1"/>
  <c r="R2181" i="1"/>
  <c r="R2182" i="1"/>
  <c r="R2183" i="1"/>
  <c r="R2184" i="1"/>
  <c r="R2185" i="1"/>
  <c r="R2186" i="1"/>
  <c r="R2187" i="1"/>
  <c r="R2188" i="1"/>
  <c r="R2189" i="1"/>
  <c r="R2190" i="1"/>
  <c r="R2191" i="1"/>
  <c r="R2192" i="1"/>
  <c r="R2193" i="1"/>
  <c r="R2194" i="1"/>
  <c r="R2195" i="1"/>
  <c r="R2196" i="1"/>
  <c r="R2197" i="1"/>
  <c r="R2198" i="1"/>
  <c r="R2199" i="1"/>
  <c r="R2200" i="1"/>
  <c r="R2201" i="1"/>
  <c r="R2202" i="1"/>
  <c r="R2203" i="1"/>
  <c r="R2204" i="1"/>
  <c r="R2205" i="1"/>
  <c r="R2206" i="1"/>
  <c r="R2207" i="1"/>
  <c r="R2208" i="1"/>
  <c r="R2209" i="1"/>
  <c r="R2210" i="1"/>
  <c r="R2211" i="1"/>
  <c r="R2212" i="1"/>
  <c r="R2213" i="1"/>
  <c r="R2214" i="1"/>
  <c r="R2215" i="1"/>
  <c r="R2216" i="1"/>
  <c r="R2217" i="1"/>
  <c r="R2218" i="1"/>
  <c r="R2219" i="1"/>
  <c r="R2220" i="1"/>
  <c r="R2221" i="1"/>
  <c r="R2222" i="1"/>
  <c r="R2223" i="1"/>
  <c r="R2224" i="1"/>
  <c r="R2225" i="1"/>
  <c r="R2226" i="1"/>
  <c r="R2227" i="1"/>
  <c r="R2228" i="1"/>
  <c r="R2229" i="1"/>
  <c r="R2230" i="1"/>
  <c r="R2231" i="1"/>
  <c r="R2232" i="1"/>
  <c r="R2233" i="1"/>
  <c r="R2234" i="1"/>
  <c r="R2235" i="1"/>
  <c r="R2236" i="1"/>
  <c r="R2237" i="1"/>
  <c r="R2238" i="1"/>
  <c r="R2239" i="1"/>
  <c r="R2240" i="1"/>
  <c r="R2241" i="1"/>
  <c r="R2242" i="1"/>
  <c r="R2243" i="1"/>
  <c r="R2244" i="1"/>
  <c r="R2245" i="1"/>
  <c r="R2246" i="1"/>
  <c r="R2247" i="1"/>
  <c r="R2248" i="1"/>
  <c r="R2249" i="1"/>
  <c r="R2250" i="1"/>
  <c r="R2251" i="1"/>
  <c r="R2252" i="1"/>
  <c r="R2253" i="1"/>
  <c r="R2254" i="1"/>
  <c r="R2255" i="1"/>
  <c r="R2256" i="1"/>
  <c r="R2257" i="1"/>
  <c r="R2258" i="1"/>
  <c r="R2259" i="1"/>
  <c r="R2260" i="1"/>
  <c r="R2261" i="1"/>
  <c r="R2262" i="1"/>
  <c r="R2263" i="1"/>
  <c r="R2264" i="1"/>
  <c r="R2265" i="1"/>
  <c r="R2266" i="1"/>
  <c r="R2267" i="1"/>
  <c r="R2268" i="1"/>
  <c r="R2269" i="1"/>
  <c r="R2270" i="1"/>
  <c r="R2271" i="1"/>
  <c r="R2272" i="1"/>
  <c r="R2273" i="1"/>
  <c r="R2274" i="1"/>
  <c r="R2275" i="1"/>
  <c r="R2276" i="1"/>
  <c r="R2277" i="1"/>
  <c r="R2278" i="1"/>
  <c r="R2279" i="1"/>
  <c r="R2280" i="1"/>
  <c r="R2281" i="1"/>
  <c r="R2282" i="1"/>
  <c r="R2283" i="1"/>
  <c r="R2284" i="1"/>
  <c r="R2285" i="1"/>
  <c r="R2286" i="1"/>
  <c r="R2287" i="1"/>
  <c r="R2288" i="1"/>
  <c r="R2289" i="1"/>
  <c r="R2290" i="1"/>
  <c r="R2291" i="1"/>
  <c r="R2292" i="1"/>
  <c r="R2293" i="1"/>
  <c r="R2294" i="1"/>
  <c r="R2295" i="1"/>
  <c r="R2296" i="1"/>
  <c r="R2297" i="1"/>
  <c r="R2298" i="1"/>
  <c r="R2299" i="1"/>
  <c r="R2300" i="1"/>
  <c r="R2301" i="1"/>
  <c r="R2302" i="1"/>
  <c r="R2303" i="1"/>
  <c r="R2304" i="1"/>
  <c r="R2305" i="1"/>
  <c r="R2306" i="1"/>
  <c r="R2307" i="1"/>
  <c r="R2308" i="1"/>
  <c r="R2309" i="1"/>
  <c r="R2310" i="1"/>
  <c r="R2311" i="1"/>
  <c r="R2312" i="1"/>
  <c r="R2313" i="1"/>
  <c r="R2314" i="1"/>
  <c r="R2315" i="1"/>
  <c r="R2316" i="1"/>
  <c r="R2317" i="1"/>
  <c r="R2318" i="1"/>
  <c r="R2319" i="1"/>
  <c r="R2320" i="1"/>
  <c r="R2321" i="1"/>
  <c r="R2322" i="1"/>
  <c r="R2323" i="1"/>
  <c r="R2324" i="1"/>
  <c r="R2325" i="1"/>
  <c r="R2326" i="1"/>
  <c r="R2327" i="1"/>
  <c r="R2328" i="1"/>
  <c r="R2329" i="1"/>
  <c r="R2330" i="1"/>
  <c r="R2331" i="1"/>
  <c r="R2332" i="1"/>
  <c r="R2333" i="1"/>
  <c r="R2334" i="1"/>
  <c r="R2335" i="1"/>
  <c r="R2336" i="1"/>
  <c r="R2337" i="1"/>
  <c r="R2338" i="1"/>
  <c r="R2339" i="1"/>
  <c r="R2340" i="1"/>
  <c r="R2341" i="1"/>
  <c r="R2342" i="1"/>
  <c r="R2343" i="1"/>
  <c r="R2344" i="1"/>
  <c r="R2345" i="1"/>
  <c r="R2346" i="1"/>
  <c r="R2347" i="1"/>
  <c r="R2348" i="1"/>
  <c r="R2349" i="1"/>
  <c r="R2350" i="1"/>
  <c r="R2351" i="1"/>
  <c r="R2352" i="1"/>
  <c r="R2353" i="1"/>
  <c r="R2354" i="1"/>
  <c r="R2355" i="1"/>
  <c r="R2356" i="1"/>
  <c r="R2357" i="1"/>
  <c r="R2358" i="1"/>
  <c r="R2359" i="1"/>
  <c r="R2360" i="1"/>
  <c r="R2361" i="1"/>
  <c r="R2362" i="1"/>
  <c r="R2363" i="1"/>
  <c r="R2364" i="1"/>
  <c r="R2365" i="1"/>
  <c r="R2366" i="1"/>
  <c r="R2367" i="1"/>
  <c r="R2368" i="1"/>
  <c r="R2369" i="1"/>
  <c r="R2370" i="1"/>
  <c r="R2371" i="1"/>
  <c r="R2372" i="1"/>
  <c r="R2373" i="1"/>
  <c r="R2374" i="1"/>
  <c r="R2375" i="1"/>
  <c r="R2376" i="1"/>
  <c r="R2377" i="1"/>
  <c r="R2378" i="1"/>
  <c r="R2379" i="1"/>
  <c r="R2380" i="1"/>
  <c r="R2381" i="1"/>
  <c r="R2382" i="1"/>
  <c r="R2383" i="1"/>
  <c r="R2384" i="1"/>
  <c r="R2385" i="1"/>
  <c r="R2386" i="1"/>
  <c r="R2387" i="1"/>
  <c r="R2388" i="1"/>
  <c r="R2389" i="1"/>
  <c r="R2390" i="1"/>
  <c r="R2391" i="1"/>
  <c r="R2392" i="1"/>
  <c r="R2393" i="1"/>
  <c r="R2394" i="1"/>
  <c r="R2395" i="1"/>
  <c r="R2396" i="1"/>
  <c r="R2397" i="1"/>
  <c r="R2398" i="1"/>
  <c r="R2399" i="1"/>
  <c r="R2400" i="1"/>
  <c r="R2401" i="1"/>
  <c r="R2402" i="1"/>
  <c r="R2403" i="1"/>
  <c r="R2404" i="1"/>
  <c r="R2405" i="1"/>
  <c r="R2406" i="1"/>
  <c r="R2407" i="1"/>
  <c r="R2408" i="1"/>
  <c r="R2409" i="1"/>
  <c r="R2410" i="1"/>
  <c r="R2411" i="1"/>
  <c r="R2412" i="1"/>
  <c r="R2413" i="1"/>
  <c r="R2414" i="1"/>
  <c r="R2415" i="1"/>
  <c r="R2416" i="1"/>
  <c r="R2417" i="1"/>
  <c r="R2418" i="1"/>
  <c r="R2419" i="1"/>
  <c r="R2420" i="1"/>
  <c r="R2421" i="1"/>
  <c r="R2422" i="1"/>
  <c r="R2423" i="1"/>
  <c r="R2424" i="1"/>
  <c r="R2425" i="1"/>
  <c r="R2426" i="1"/>
  <c r="R2427" i="1"/>
  <c r="R2428" i="1"/>
  <c r="R2429" i="1"/>
  <c r="R2430" i="1"/>
  <c r="R2431" i="1"/>
  <c r="R2432" i="1"/>
  <c r="R2433" i="1"/>
  <c r="R2434" i="1"/>
  <c r="R2435" i="1"/>
  <c r="R2436" i="1"/>
  <c r="R2437" i="1"/>
  <c r="R2438" i="1"/>
  <c r="R2439" i="1"/>
  <c r="R2440" i="1"/>
  <c r="R2441" i="1"/>
  <c r="R2442" i="1"/>
  <c r="R2443" i="1"/>
  <c r="R2444" i="1"/>
  <c r="R2445" i="1"/>
  <c r="R2446" i="1"/>
  <c r="R2447" i="1"/>
  <c r="R2448" i="1"/>
  <c r="R2449" i="1"/>
  <c r="R2450" i="1"/>
  <c r="R2451" i="1"/>
  <c r="R2452" i="1"/>
  <c r="R2453" i="1"/>
  <c r="R2454" i="1"/>
  <c r="R2455" i="1"/>
  <c r="R2456" i="1"/>
  <c r="R2457" i="1"/>
  <c r="R2458" i="1"/>
  <c r="R2459" i="1"/>
  <c r="R2460" i="1"/>
  <c r="R2461" i="1"/>
  <c r="R2462" i="1"/>
  <c r="R2463" i="1"/>
  <c r="R2464" i="1"/>
  <c r="R2465" i="1"/>
  <c r="R2466" i="1"/>
  <c r="R2467" i="1"/>
  <c r="R2468" i="1"/>
  <c r="R2469" i="1"/>
  <c r="R2470" i="1"/>
  <c r="R2471" i="1"/>
  <c r="R2472" i="1"/>
  <c r="R2473" i="1"/>
  <c r="R2474" i="1"/>
  <c r="R2475" i="1"/>
  <c r="R2476" i="1"/>
  <c r="R2477" i="1"/>
  <c r="R2478" i="1"/>
  <c r="R2479" i="1"/>
  <c r="R2480" i="1"/>
  <c r="R2481" i="1"/>
  <c r="R2482" i="1"/>
  <c r="R2483" i="1"/>
  <c r="R2484" i="1"/>
  <c r="R2485" i="1"/>
  <c r="R2486" i="1"/>
  <c r="R2487" i="1"/>
  <c r="R2488" i="1"/>
  <c r="R2489" i="1"/>
  <c r="R2490" i="1"/>
  <c r="R2491" i="1"/>
  <c r="R2492" i="1"/>
  <c r="R2493" i="1"/>
  <c r="R2494" i="1"/>
  <c r="R2495" i="1"/>
  <c r="R2496" i="1"/>
  <c r="R2497" i="1"/>
  <c r="R2498" i="1"/>
  <c r="R2499" i="1"/>
  <c r="R2500" i="1"/>
  <c r="R2501" i="1"/>
  <c r="R2502" i="1"/>
  <c r="R2503" i="1"/>
  <c r="R2504" i="1"/>
  <c r="R2505" i="1"/>
  <c r="R2506" i="1"/>
  <c r="R2507" i="1"/>
  <c r="R2508" i="1"/>
  <c r="R2509" i="1"/>
  <c r="R2510" i="1"/>
  <c r="R2511" i="1"/>
  <c r="R2512" i="1"/>
  <c r="R2513" i="1"/>
  <c r="R2514" i="1"/>
  <c r="R2515" i="1"/>
  <c r="R2516" i="1"/>
  <c r="R2517" i="1"/>
  <c r="R2518" i="1"/>
  <c r="R2519" i="1"/>
  <c r="R2520" i="1"/>
  <c r="R2521" i="1"/>
  <c r="R2522" i="1"/>
  <c r="R2523" i="1"/>
  <c r="R2524" i="1"/>
  <c r="R2525" i="1"/>
  <c r="R2526" i="1"/>
  <c r="R2527" i="1"/>
  <c r="R2528" i="1"/>
  <c r="R2529" i="1"/>
  <c r="R2530" i="1"/>
  <c r="R2531" i="1"/>
  <c r="R2532" i="1"/>
  <c r="R2533" i="1"/>
  <c r="R2534" i="1"/>
  <c r="R2535" i="1"/>
  <c r="R2536" i="1"/>
  <c r="R2537" i="1"/>
  <c r="R2538" i="1"/>
  <c r="R2539" i="1"/>
  <c r="R2540" i="1"/>
  <c r="R2541" i="1"/>
  <c r="R2542" i="1"/>
  <c r="R2543" i="1"/>
  <c r="R2544" i="1"/>
  <c r="R2545" i="1"/>
  <c r="R2546" i="1"/>
  <c r="R2547" i="1"/>
  <c r="R2548" i="1"/>
  <c r="R2549" i="1"/>
  <c r="R2550" i="1"/>
  <c r="R2551" i="1"/>
  <c r="R2552" i="1"/>
  <c r="R2553" i="1"/>
  <c r="R2554" i="1"/>
  <c r="R2555" i="1"/>
  <c r="R2556" i="1"/>
  <c r="R2557" i="1"/>
  <c r="R2558" i="1"/>
  <c r="R2559" i="1"/>
  <c r="R2560" i="1"/>
  <c r="R2561" i="1"/>
  <c r="R2562" i="1"/>
  <c r="R2563" i="1"/>
  <c r="R2564" i="1"/>
  <c r="R2565" i="1"/>
  <c r="R2566" i="1"/>
  <c r="R2567" i="1"/>
  <c r="R2568" i="1"/>
  <c r="R2569" i="1"/>
  <c r="R2570" i="1"/>
  <c r="R2571" i="1"/>
  <c r="R2572" i="1"/>
  <c r="R2573" i="1"/>
  <c r="R2574" i="1"/>
  <c r="R2575" i="1"/>
  <c r="R2576" i="1"/>
  <c r="R2577" i="1"/>
  <c r="R2578" i="1"/>
  <c r="R2579" i="1"/>
  <c r="R2580" i="1"/>
  <c r="R2581" i="1"/>
  <c r="R2582" i="1"/>
  <c r="R2583" i="1"/>
  <c r="R2584" i="1"/>
  <c r="R2585" i="1"/>
  <c r="R2586" i="1"/>
  <c r="R2587" i="1"/>
  <c r="R2588" i="1"/>
  <c r="R2589" i="1"/>
  <c r="R2590" i="1"/>
  <c r="R2591" i="1"/>
  <c r="R2592" i="1"/>
  <c r="R2593" i="1"/>
  <c r="R2594" i="1"/>
  <c r="R2595" i="1"/>
  <c r="R2596" i="1"/>
  <c r="R2597" i="1"/>
  <c r="R2598" i="1"/>
  <c r="R2599" i="1"/>
  <c r="R2600" i="1"/>
  <c r="R2601" i="1"/>
  <c r="R2602" i="1"/>
  <c r="R2603" i="1"/>
  <c r="R2604" i="1"/>
  <c r="R2605" i="1"/>
  <c r="R2606" i="1"/>
  <c r="R2607" i="1"/>
  <c r="R2608" i="1"/>
  <c r="R2609" i="1"/>
  <c r="R2610" i="1"/>
  <c r="R2611" i="1"/>
  <c r="R2612" i="1"/>
  <c r="R2613" i="1"/>
  <c r="R2614" i="1"/>
  <c r="R2615" i="1"/>
  <c r="R2616" i="1"/>
  <c r="R2617" i="1"/>
  <c r="R2618" i="1"/>
  <c r="R2619" i="1"/>
  <c r="R2620" i="1"/>
  <c r="R2621" i="1"/>
  <c r="R2622" i="1"/>
  <c r="R2623" i="1"/>
  <c r="R2624" i="1"/>
  <c r="R2625" i="1"/>
  <c r="R2626" i="1"/>
  <c r="R2627" i="1"/>
  <c r="R2628" i="1"/>
  <c r="R2629" i="1"/>
  <c r="R2630" i="1"/>
  <c r="R2631" i="1"/>
  <c r="R2632" i="1"/>
  <c r="R2633" i="1"/>
  <c r="R2634" i="1"/>
  <c r="R2635" i="1"/>
  <c r="R2636" i="1"/>
  <c r="R2637" i="1"/>
  <c r="R2638" i="1"/>
  <c r="R2639" i="1"/>
  <c r="R2640" i="1"/>
  <c r="R2641" i="1"/>
  <c r="R2642" i="1"/>
  <c r="R2643" i="1"/>
  <c r="R2644" i="1"/>
  <c r="R2645" i="1"/>
  <c r="R2646" i="1"/>
  <c r="R2647" i="1"/>
  <c r="R2648" i="1"/>
  <c r="R2649" i="1"/>
  <c r="R2650" i="1"/>
  <c r="R2651" i="1"/>
  <c r="R2652" i="1"/>
  <c r="R2653" i="1"/>
  <c r="R2654" i="1"/>
  <c r="R2655" i="1"/>
  <c r="R2656" i="1"/>
  <c r="R2657" i="1"/>
  <c r="R2658" i="1"/>
  <c r="R2659" i="1"/>
  <c r="R2660" i="1"/>
  <c r="R2661" i="1"/>
  <c r="R2662" i="1"/>
  <c r="R2663" i="1"/>
  <c r="R2664" i="1"/>
  <c r="R2665" i="1"/>
  <c r="R2666" i="1"/>
  <c r="R2667" i="1"/>
  <c r="R2668" i="1"/>
  <c r="R2669" i="1"/>
  <c r="R2670" i="1"/>
  <c r="R2671" i="1"/>
  <c r="R2672" i="1"/>
  <c r="R2673" i="1"/>
  <c r="R2674" i="1"/>
  <c r="R2675" i="1"/>
  <c r="R2676" i="1"/>
  <c r="R2677" i="1"/>
  <c r="R2678" i="1"/>
  <c r="R2679" i="1"/>
  <c r="R2680" i="1"/>
  <c r="R2681" i="1"/>
  <c r="R2682" i="1"/>
  <c r="R2683" i="1"/>
  <c r="R2684" i="1"/>
  <c r="R2685" i="1"/>
  <c r="R2686" i="1"/>
  <c r="R2687" i="1"/>
  <c r="R2688" i="1"/>
  <c r="R2689" i="1"/>
  <c r="R2690" i="1"/>
  <c r="R2691" i="1"/>
  <c r="R2692" i="1"/>
  <c r="R2693" i="1"/>
  <c r="R2694" i="1"/>
  <c r="R2695" i="1"/>
  <c r="R2696" i="1"/>
  <c r="R2697" i="1"/>
  <c r="R2698" i="1"/>
  <c r="R2699" i="1"/>
  <c r="R2700" i="1"/>
  <c r="R2701" i="1"/>
  <c r="R2702" i="1"/>
  <c r="R2703" i="1"/>
  <c r="R2704" i="1"/>
  <c r="R2705" i="1"/>
  <c r="R2706" i="1"/>
  <c r="R2707" i="1"/>
  <c r="R2708" i="1"/>
  <c r="R2709" i="1"/>
  <c r="R2710" i="1"/>
  <c r="R2711" i="1"/>
  <c r="R2712" i="1"/>
  <c r="R2713" i="1"/>
  <c r="R2714" i="1"/>
  <c r="R2715" i="1"/>
  <c r="R2716" i="1"/>
  <c r="R2717" i="1"/>
  <c r="R2718" i="1"/>
  <c r="R2719" i="1"/>
  <c r="R2720" i="1"/>
  <c r="R2721" i="1"/>
  <c r="R2722" i="1"/>
  <c r="R2723" i="1"/>
  <c r="R2724" i="1"/>
  <c r="R2725" i="1"/>
  <c r="R2726" i="1"/>
  <c r="R2727" i="1"/>
  <c r="R2728" i="1"/>
  <c r="R2729" i="1"/>
  <c r="R2730" i="1"/>
  <c r="R2731" i="1"/>
  <c r="R2732" i="1"/>
  <c r="R2733" i="1"/>
  <c r="R2734" i="1"/>
  <c r="R2735" i="1"/>
  <c r="R2736" i="1"/>
  <c r="R2737" i="1"/>
  <c r="R2738" i="1"/>
  <c r="R2739" i="1"/>
  <c r="R2740" i="1"/>
  <c r="R2741" i="1"/>
  <c r="R2742" i="1"/>
  <c r="R2743" i="1"/>
  <c r="R2744" i="1"/>
  <c r="R2745" i="1"/>
  <c r="R2746" i="1"/>
  <c r="R2747" i="1"/>
  <c r="R2748" i="1"/>
  <c r="R2749" i="1"/>
  <c r="R2750" i="1"/>
  <c r="R2751" i="1"/>
  <c r="R2752" i="1"/>
  <c r="R2753" i="1"/>
  <c r="R2754" i="1"/>
  <c r="R2755" i="1"/>
  <c r="R2756" i="1"/>
  <c r="R2757" i="1"/>
  <c r="R2758" i="1"/>
  <c r="R2759" i="1"/>
  <c r="R2760" i="1"/>
  <c r="R2761" i="1"/>
  <c r="R2762" i="1"/>
  <c r="R2763" i="1"/>
  <c r="R2764" i="1"/>
  <c r="R2765" i="1"/>
  <c r="R2766" i="1"/>
  <c r="R2767" i="1"/>
  <c r="R2768" i="1"/>
  <c r="R2769" i="1"/>
  <c r="R2770" i="1"/>
  <c r="R2771" i="1"/>
  <c r="R2772" i="1"/>
  <c r="R2773" i="1"/>
  <c r="R2774" i="1"/>
  <c r="R2775" i="1"/>
  <c r="R2776" i="1"/>
  <c r="R2777" i="1"/>
  <c r="R2778" i="1"/>
  <c r="R2779" i="1"/>
  <c r="R2780" i="1"/>
  <c r="R2781" i="1"/>
  <c r="R2782" i="1"/>
  <c r="R2783" i="1"/>
  <c r="R2784" i="1"/>
  <c r="R2785" i="1"/>
  <c r="R2786" i="1"/>
  <c r="R2787" i="1"/>
  <c r="R2788" i="1"/>
  <c r="R2789" i="1"/>
  <c r="R2790" i="1"/>
  <c r="R2791" i="1"/>
  <c r="R2792" i="1"/>
  <c r="R2793" i="1"/>
  <c r="R2794" i="1"/>
  <c r="R2795" i="1"/>
  <c r="R2796" i="1"/>
  <c r="R2797" i="1"/>
  <c r="R2798" i="1"/>
  <c r="R2799" i="1"/>
  <c r="R2800" i="1"/>
  <c r="R2801" i="1"/>
  <c r="R2802" i="1"/>
  <c r="R2803" i="1"/>
  <c r="R2804" i="1"/>
  <c r="R2805" i="1"/>
  <c r="R2806" i="1"/>
  <c r="R2807" i="1"/>
  <c r="R2808" i="1"/>
  <c r="R2809" i="1"/>
  <c r="R2810" i="1"/>
  <c r="R2811" i="1"/>
  <c r="R2812" i="1"/>
  <c r="R2813" i="1"/>
  <c r="R2814" i="1"/>
  <c r="R2815" i="1"/>
  <c r="R2816" i="1"/>
  <c r="R2817" i="1"/>
  <c r="R2818" i="1"/>
  <c r="R2819" i="1"/>
  <c r="R2820" i="1"/>
  <c r="R2821" i="1"/>
  <c r="R2822" i="1"/>
  <c r="R2823" i="1"/>
  <c r="R2824" i="1"/>
  <c r="R2825" i="1"/>
  <c r="R2826" i="1"/>
  <c r="R2827" i="1"/>
  <c r="R2828" i="1"/>
  <c r="R2829" i="1"/>
  <c r="R2830" i="1"/>
  <c r="R2831" i="1"/>
  <c r="R2832" i="1"/>
  <c r="R2833" i="1"/>
  <c r="R2834" i="1"/>
  <c r="R2835" i="1"/>
  <c r="R2836" i="1"/>
  <c r="R2837" i="1"/>
  <c r="R2838" i="1"/>
  <c r="R2839" i="1"/>
  <c r="R2840" i="1"/>
  <c r="R2841" i="1"/>
  <c r="R2842" i="1"/>
  <c r="R2843" i="1"/>
  <c r="R2844" i="1"/>
  <c r="R2845" i="1"/>
  <c r="R2846" i="1"/>
  <c r="R2847" i="1"/>
  <c r="R2848" i="1"/>
  <c r="R2849" i="1"/>
  <c r="R2850" i="1"/>
  <c r="R2851" i="1"/>
  <c r="R2852" i="1"/>
  <c r="R2853" i="1"/>
  <c r="R2854" i="1"/>
  <c r="R2855" i="1"/>
  <c r="R2856" i="1"/>
  <c r="R2857" i="1"/>
  <c r="R2858" i="1"/>
  <c r="R2859" i="1"/>
  <c r="R2860" i="1"/>
  <c r="R2861" i="1"/>
  <c r="R2862" i="1"/>
  <c r="R2863" i="1"/>
  <c r="R2864" i="1"/>
  <c r="R2865" i="1"/>
  <c r="R2866" i="1"/>
  <c r="R2867" i="1"/>
  <c r="R2868" i="1"/>
  <c r="R2869" i="1"/>
  <c r="R2870" i="1"/>
  <c r="R2871" i="1"/>
  <c r="R2872" i="1"/>
  <c r="R2873" i="1"/>
  <c r="R2874" i="1"/>
  <c r="R2875" i="1"/>
  <c r="R2876" i="1"/>
  <c r="R2877" i="1"/>
  <c r="R2878" i="1"/>
  <c r="R2879" i="1"/>
  <c r="R2880" i="1"/>
  <c r="R2881" i="1"/>
  <c r="R2882" i="1"/>
  <c r="R2883" i="1"/>
  <c r="R2884" i="1"/>
  <c r="R2885" i="1"/>
  <c r="R2886" i="1"/>
  <c r="R2887" i="1"/>
  <c r="R2888" i="1"/>
  <c r="R2889" i="1"/>
  <c r="R2890" i="1"/>
  <c r="R2891" i="1"/>
  <c r="R2892" i="1"/>
  <c r="R2893" i="1"/>
  <c r="R2894" i="1"/>
  <c r="R2895" i="1"/>
  <c r="R2896" i="1"/>
  <c r="R2897" i="1"/>
  <c r="R2898" i="1"/>
  <c r="R2899" i="1"/>
  <c r="R2900" i="1"/>
  <c r="R2901" i="1"/>
  <c r="R2902" i="1"/>
  <c r="R2903" i="1"/>
  <c r="R2904" i="1"/>
  <c r="R2905" i="1"/>
  <c r="R2906" i="1"/>
  <c r="R2907" i="1"/>
  <c r="R2908" i="1"/>
  <c r="R2909" i="1"/>
  <c r="R2910" i="1"/>
  <c r="R2911" i="1"/>
  <c r="R2912" i="1"/>
  <c r="R2913" i="1"/>
  <c r="R2914" i="1"/>
  <c r="R2915" i="1"/>
  <c r="R2916" i="1"/>
  <c r="R2917" i="1"/>
  <c r="R2918" i="1"/>
  <c r="R2919" i="1"/>
  <c r="R2920" i="1"/>
  <c r="R2921" i="1"/>
  <c r="R2922" i="1"/>
  <c r="R2923" i="1"/>
  <c r="R2924" i="1"/>
  <c r="R2925" i="1"/>
  <c r="R2926" i="1"/>
  <c r="R2927" i="1"/>
  <c r="R2928" i="1"/>
  <c r="R2929" i="1"/>
  <c r="R2930" i="1"/>
  <c r="R2931" i="1"/>
  <c r="R2932" i="1"/>
  <c r="R2933" i="1"/>
  <c r="R2934" i="1"/>
  <c r="R2935" i="1"/>
  <c r="R2936" i="1"/>
  <c r="R2937" i="1"/>
  <c r="R2938" i="1"/>
  <c r="R2939" i="1"/>
  <c r="R2940" i="1"/>
  <c r="R2941" i="1"/>
  <c r="R2942" i="1"/>
  <c r="R2943" i="1"/>
  <c r="R2944" i="1"/>
  <c r="R2945" i="1"/>
  <c r="R2946" i="1"/>
  <c r="R2947" i="1"/>
  <c r="R2948" i="1"/>
  <c r="R2949" i="1"/>
  <c r="R2950" i="1"/>
  <c r="R2951" i="1"/>
  <c r="R2952" i="1"/>
  <c r="R2953" i="1"/>
  <c r="R2954" i="1"/>
  <c r="R2955" i="1"/>
  <c r="R2956" i="1"/>
  <c r="R2957" i="1"/>
  <c r="R2958" i="1"/>
  <c r="R2959" i="1"/>
  <c r="R2960" i="1"/>
  <c r="R2961" i="1"/>
  <c r="R2962" i="1"/>
  <c r="R2963" i="1"/>
  <c r="R2964" i="1"/>
  <c r="R2965" i="1"/>
  <c r="R2966" i="1"/>
  <c r="R2967" i="1"/>
  <c r="R2968" i="1"/>
  <c r="R2969" i="1"/>
  <c r="R2970" i="1"/>
  <c r="R2971" i="1"/>
  <c r="R2972" i="1"/>
  <c r="R2973" i="1"/>
  <c r="R2974" i="1"/>
  <c r="R2975" i="1"/>
  <c r="R2976" i="1"/>
  <c r="R2977" i="1"/>
  <c r="R2978" i="1"/>
  <c r="R2979" i="1"/>
  <c r="R2980" i="1"/>
  <c r="R2981" i="1"/>
  <c r="R2982" i="1"/>
  <c r="R2983" i="1"/>
  <c r="R2984" i="1"/>
  <c r="R2985" i="1"/>
  <c r="R2986" i="1"/>
  <c r="R2987" i="1"/>
  <c r="R2988" i="1"/>
  <c r="R2989" i="1"/>
  <c r="R2990" i="1"/>
  <c r="R2991" i="1"/>
  <c r="R2992" i="1"/>
  <c r="R2993" i="1"/>
  <c r="R2994" i="1"/>
  <c r="R2995" i="1"/>
  <c r="R2996" i="1"/>
  <c r="R2997" i="1"/>
  <c r="R2998" i="1"/>
  <c r="R2999" i="1"/>
  <c r="R3000" i="1"/>
  <c r="R3001" i="1"/>
  <c r="R3002" i="1"/>
  <c r="R3003" i="1"/>
  <c r="R3004" i="1"/>
  <c r="R3005" i="1"/>
  <c r="R3006" i="1"/>
  <c r="R3007" i="1"/>
  <c r="R3008" i="1"/>
  <c r="R3009" i="1"/>
  <c r="R3010" i="1"/>
  <c r="R3011" i="1"/>
  <c r="R3012" i="1"/>
  <c r="R3013" i="1"/>
  <c r="R3014" i="1"/>
  <c r="R3015" i="1"/>
  <c r="R3016" i="1"/>
  <c r="R3017" i="1"/>
  <c r="R3018" i="1"/>
  <c r="R3019" i="1"/>
  <c r="R3020" i="1"/>
  <c r="R3021" i="1"/>
  <c r="R3022" i="1"/>
  <c r="R3023" i="1"/>
  <c r="R3024" i="1"/>
  <c r="R3025" i="1"/>
  <c r="R3026" i="1"/>
  <c r="R3027" i="1"/>
  <c r="R3028" i="1"/>
  <c r="R3029" i="1"/>
  <c r="R3030" i="1"/>
  <c r="R3031" i="1"/>
  <c r="R3032" i="1"/>
  <c r="R3033" i="1"/>
  <c r="R3034" i="1"/>
  <c r="R3035" i="1"/>
  <c r="R3036" i="1"/>
  <c r="R3037" i="1"/>
  <c r="R3038" i="1"/>
  <c r="R3039" i="1"/>
  <c r="R3040" i="1"/>
  <c r="R3041" i="1"/>
  <c r="R3042" i="1"/>
  <c r="R3043" i="1"/>
  <c r="R3044" i="1"/>
  <c r="R3045" i="1"/>
  <c r="R3046" i="1"/>
  <c r="R3047" i="1"/>
  <c r="R3048" i="1"/>
  <c r="R3049" i="1"/>
  <c r="R3050" i="1"/>
  <c r="R3051" i="1"/>
  <c r="R3052" i="1"/>
  <c r="R3053" i="1"/>
  <c r="R3054" i="1"/>
  <c r="R3055" i="1"/>
  <c r="R3056" i="1"/>
  <c r="R3057" i="1"/>
  <c r="R3058" i="1"/>
  <c r="R3059" i="1"/>
  <c r="R3060" i="1"/>
  <c r="R3061" i="1"/>
  <c r="R3062" i="1"/>
  <c r="R3063" i="1"/>
  <c r="R3064" i="1"/>
  <c r="R3065" i="1"/>
  <c r="R3066" i="1"/>
  <c r="R3067" i="1"/>
  <c r="R3068" i="1"/>
  <c r="R3069" i="1"/>
  <c r="R3070" i="1"/>
  <c r="R3071" i="1"/>
  <c r="R3072" i="1"/>
  <c r="R3073" i="1"/>
  <c r="R3074" i="1"/>
  <c r="R3075" i="1"/>
  <c r="R3076" i="1"/>
  <c r="R3077" i="1"/>
  <c r="R3078" i="1"/>
  <c r="R3079" i="1"/>
  <c r="R3080" i="1"/>
  <c r="R3081" i="1"/>
  <c r="R3082" i="1"/>
  <c r="R3083" i="1"/>
  <c r="R3084" i="1"/>
  <c r="R3085" i="1"/>
  <c r="R3086" i="1"/>
  <c r="R3087" i="1"/>
  <c r="R3088" i="1"/>
  <c r="R3089" i="1"/>
  <c r="R3090" i="1"/>
  <c r="R3091" i="1"/>
  <c r="R3092" i="1"/>
  <c r="R3093" i="1"/>
  <c r="R3094" i="1"/>
  <c r="R3095" i="1"/>
  <c r="R3096" i="1"/>
  <c r="R3097" i="1"/>
  <c r="R3098" i="1"/>
  <c r="R3099" i="1"/>
  <c r="R3100" i="1"/>
  <c r="R3101" i="1"/>
  <c r="R3102" i="1"/>
  <c r="R3103" i="1"/>
  <c r="R3104" i="1"/>
  <c r="R3105" i="1"/>
  <c r="R3106" i="1"/>
  <c r="R3107" i="1"/>
  <c r="R3108" i="1"/>
  <c r="R3109" i="1"/>
  <c r="R3110" i="1"/>
  <c r="R3111" i="1"/>
  <c r="R3112" i="1"/>
  <c r="R3113" i="1"/>
  <c r="R3114" i="1"/>
  <c r="R3115" i="1"/>
  <c r="R3116" i="1"/>
  <c r="R3117" i="1"/>
  <c r="R3118" i="1"/>
  <c r="R3119" i="1"/>
  <c r="R3120" i="1"/>
  <c r="R3121" i="1"/>
  <c r="R3122" i="1"/>
  <c r="R3123" i="1"/>
  <c r="R3124" i="1"/>
  <c r="R3125" i="1"/>
  <c r="R3126" i="1"/>
  <c r="R3127" i="1"/>
  <c r="R3128" i="1"/>
  <c r="R3129" i="1"/>
  <c r="R3130" i="1"/>
  <c r="R3131" i="1"/>
  <c r="R3132" i="1"/>
  <c r="R3133" i="1"/>
  <c r="R3134" i="1"/>
  <c r="R3135" i="1"/>
  <c r="R3136" i="1"/>
  <c r="R3137" i="1"/>
  <c r="R3138" i="1"/>
  <c r="R3139" i="1"/>
  <c r="R3140" i="1"/>
  <c r="R3141" i="1"/>
  <c r="R3142" i="1"/>
  <c r="R3143" i="1"/>
  <c r="R3144" i="1"/>
  <c r="R3145" i="1"/>
  <c r="R3146" i="1"/>
  <c r="R3147" i="1"/>
  <c r="R3148" i="1"/>
  <c r="R3149" i="1"/>
  <c r="R3150" i="1"/>
  <c r="R3151" i="1"/>
  <c r="R3152" i="1"/>
  <c r="R3153" i="1"/>
  <c r="R3154" i="1"/>
  <c r="R3155" i="1"/>
  <c r="R3156" i="1"/>
  <c r="R3157" i="1"/>
  <c r="R3158" i="1"/>
  <c r="R3159" i="1"/>
  <c r="R3160" i="1"/>
  <c r="R3161" i="1"/>
  <c r="R3162" i="1"/>
  <c r="R3163" i="1"/>
  <c r="R3164" i="1"/>
  <c r="R3165" i="1"/>
  <c r="R3166" i="1"/>
  <c r="R3167" i="1"/>
  <c r="R3168" i="1"/>
  <c r="R3169" i="1"/>
  <c r="R3170" i="1"/>
  <c r="R3171" i="1"/>
  <c r="R3172" i="1"/>
  <c r="R3173" i="1"/>
  <c r="R3174" i="1"/>
  <c r="R3175" i="1"/>
  <c r="R3176" i="1"/>
  <c r="R3177" i="1"/>
  <c r="R3178" i="1"/>
  <c r="R3179" i="1"/>
  <c r="R3180" i="1"/>
  <c r="R3181" i="1"/>
  <c r="R3182" i="1"/>
  <c r="R3183" i="1"/>
  <c r="R3184" i="1"/>
  <c r="R3185" i="1"/>
  <c r="R3186" i="1"/>
  <c r="R3187" i="1"/>
  <c r="R3188" i="1"/>
  <c r="R3189" i="1"/>
  <c r="R3190" i="1"/>
  <c r="R3191" i="1"/>
  <c r="R3192" i="1"/>
  <c r="R3193" i="1"/>
  <c r="R3194" i="1"/>
  <c r="R3195" i="1"/>
  <c r="R3196" i="1"/>
  <c r="R3197" i="1"/>
  <c r="R3198" i="1"/>
  <c r="R3199" i="1"/>
  <c r="R3200" i="1"/>
  <c r="R3201" i="1"/>
  <c r="R3202" i="1"/>
  <c r="R3203" i="1"/>
  <c r="R3204" i="1"/>
  <c r="R3205" i="1"/>
  <c r="R3206" i="1"/>
  <c r="R3207" i="1"/>
  <c r="R3208" i="1"/>
  <c r="R3209" i="1"/>
  <c r="R3210" i="1"/>
  <c r="R3211" i="1"/>
  <c r="R3212" i="1"/>
  <c r="R3213" i="1"/>
  <c r="R3214" i="1"/>
  <c r="R3215" i="1"/>
  <c r="R3216" i="1"/>
  <c r="R3217" i="1"/>
  <c r="R3218" i="1"/>
  <c r="R3219" i="1"/>
  <c r="R3220" i="1"/>
  <c r="R3221" i="1"/>
  <c r="R3222" i="1"/>
  <c r="R3223" i="1"/>
  <c r="R3224" i="1"/>
  <c r="R3225" i="1"/>
  <c r="R3226" i="1"/>
  <c r="R3227" i="1"/>
  <c r="R3228" i="1"/>
  <c r="R3229" i="1"/>
  <c r="R3230" i="1"/>
  <c r="R3231" i="1"/>
  <c r="R3232" i="1"/>
  <c r="R3233" i="1"/>
  <c r="R3234" i="1"/>
  <c r="R3235" i="1"/>
  <c r="R3236" i="1"/>
  <c r="R3237" i="1"/>
  <c r="R3238" i="1"/>
  <c r="R3239" i="1"/>
  <c r="R3240" i="1"/>
  <c r="R3241" i="1"/>
  <c r="R3242" i="1"/>
  <c r="R3243" i="1"/>
  <c r="R3244" i="1"/>
  <c r="R3245" i="1"/>
  <c r="R3246" i="1"/>
  <c r="R3247" i="1"/>
  <c r="R3248" i="1"/>
  <c r="R3249" i="1"/>
  <c r="R3250" i="1"/>
  <c r="R3251" i="1"/>
  <c r="R3252" i="1"/>
  <c r="R3253" i="1"/>
  <c r="R3254" i="1"/>
  <c r="R3255" i="1"/>
  <c r="R3256" i="1"/>
  <c r="R3257" i="1"/>
  <c r="R3258" i="1"/>
  <c r="R3259" i="1"/>
  <c r="R3260" i="1"/>
  <c r="R3261" i="1"/>
  <c r="R3262" i="1"/>
  <c r="R3263" i="1"/>
  <c r="R3264" i="1"/>
  <c r="R3265" i="1"/>
  <c r="R3266" i="1"/>
  <c r="R3267" i="1"/>
  <c r="R3268" i="1"/>
  <c r="R3269" i="1"/>
  <c r="R3270" i="1"/>
  <c r="R3271" i="1"/>
  <c r="R3272" i="1"/>
  <c r="R3273" i="1"/>
  <c r="R3274" i="1"/>
  <c r="R3275" i="1"/>
  <c r="R3276" i="1"/>
  <c r="R3277" i="1"/>
  <c r="R3278" i="1"/>
  <c r="R3279" i="1"/>
  <c r="R3280" i="1"/>
  <c r="R3281" i="1"/>
  <c r="R3282" i="1"/>
  <c r="R3283" i="1"/>
  <c r="R3284" i="1"/>
  <c r="R3285" i="1"/>
  <c r="R3286" i="1"/>
  <c r="R3287" i="1"/>
  <c r="R3288" i="1"/>
  <c r="R3289" i="1"/>
  <c r="R3290" i="1"/>
  <c r="R3291" i="1"/>
  <c r="R3292" i="1"/>
  <c r="R3293" i="1"/>
  <c r="R3294" i="1"/>
  <c r="R3295" i="1"/>
  <c r="R3296" i="1"/>
  <c r="R3297" i="1"/>
  <c r="R3298" i="1"/>
  <c r="R3299" i="1"/>
  <c r="R3300" i="1"/>
  <c r="R3301" i="1"/>
  <c r="R3302" i="1"/>
  <c r="R3303" i="1"/>
  <c r="R3304" i="1"/>
  <c r="R3305" i="1"/>
  <c r="R3306" i="1"/>
  <c r="R3307" i="1"/>
  <c r="R3308" i="1"/>
  <c r="R3309" i="1"/>
  <c r="R3310" i="1"/>
  <c r="R3311" i="1"/>
  <c r="R3312" i="1"/>
  <c r="R3313" i="1"/>
  <c r="R3314" i="1"/>
  <c r="R3315" i="1"/>
  <c r="R3316" i="1"/>
  <c r="R3317" i="1"/>
  <c r="R3318" i="1"/>
  <c r="R3319" i="1"/>
  <c r="R3320" i="1"/>
  <c r="R3321" i="1"/>
  <c r="R3322" i="1"/>
  <c r="R3323" i="1"/>
  <c r="R3324" i="1"/>
  <c r="R3325" i="1"/>
  <c r="R3326" i="1"/>
  <c r="R3327" i="1"/>
  <c r="R3328" i="1"/>
  <c r="R3329" i="1"/>
  <c r="R3330" i="1"/>
  <c r="R3331" i="1"/>
  <c r="R3332" i="1"/>
  <c r="R3333" i="1"/>
  <c r="R3334" i="1"/>
  <c r="R3335" i="1"/>
  <c r="R3336" i="1"/>
  <c r="R3337" i="1"/>
  <c r="R3338" i="1"/>
  <c r="R3339" i="1"/>
  <c r="R3340" i="1"/>
  <c r="R3341" i="1"/>
  <c r="R3342" i="1"/>
  <c r="R3343" i="1"/>
  <c r="R3344" i="1"/>
  <c r="R3345" i="1"/>
  <c r="R3346" i="1"/>
  <c r="R3347" i="1"/>
  <c r="R3348" i="1"/>
  <c r="R3349" i="1"/>
  <c r="R3350" i="1"/>
  <c r="R3351" i="1"/>
  <c r="R3352" i="1"/>
  <c r="R3353" i="1"/>
  <c r="R3354" i="1"/>
  <c r="R3355" i="1"/>
  <c r="R3356" i="1"/>
  <c r="R3357" i="1"/>
  <c r="R3358" i="1"/>
  <c r="R3359" i="1"/>
  <c r="R3360" i="1"/>
  <c r="R3361" i="1"/>
  <c r="R3362" i="1"/>
  <c r="R3363" i="1"/>
  <c r="R3364" i="1"/>
  <c r="R3365" i="1"/>
  <c r="R3366" i="1"/>
  <c r="R3367" i="1"/>
  <c r="R3368" i="1"/>
  <c r="R3369" i="1"/>
  <c r="R3370" i="1"/>
  <c r="R3371" i="1"/>
  <c r="R3372" i="1"/>
  <c r="R3373" i="1"/>
  <c r="R3374" i="1"/>
  <c r="R3375" i="1"/>
  <c r="R3376" i="1"/>
  <c r="R3377" i="1"/>
  <c r="R3378" i="1"/>
  <c r="R3379" i="1"/>
  <c r="R3380" i="1"/>
  <c r="R3381" i="1"/>
  <c r="R3382" i="1"/>
  <c r="R3383" i="1"/>
  <c r="R3384" i="1"/>
  <c r="R3385" i="1"/>
  <c r="R3386" i="1"/>
  <c r="R3387" i="1"/>
  <c r="R3388" i="1"/>
  <c r="R3389" i="1"/>
  <c r="R3390" i="1"/>
  <c r="R3391" i="1"/>
  <c r="R3392" i="1"/>
  <c r="R3393" i="1"/>
  <c r="R3394" i="1"/>
  <c r="R3395" i="1"/>
  <c r="R3396" i="1"/>
  <c r="R3397" i="1"/>
  <c r="R3398" i="1"/>
  <c r="R3399" i="1"/>
  <c r="R3400" i="1"/>
  <c r="R3401" i="1"/>
  <c r="R3402" i="1"/>
  <c r="R3403" i="1"/>
  <c r="R3404" i="1"/>
  <c r="R3405" i="1"/>
  <c r="R3406" i="1"/>
  <c r="R3407" i="1"/>
  <c r="R3408" i="1"/>
  <c r="R3409" i="1"/>
  <c r="R3410" i="1"/>
  <c r="R3411" i="1"/>
  <c r="R3412" i="1"/>
  <c r="R3413" i="1"/>
  <c r="R3414" i="1"/>
  <c r="R3415" i="1"/>
  <c r="R3416" i="1"/>
  <c r="R3417" i="1"/>
  <c r="R3418" i="1"/>
  <c r="R3419" i="1"/>
  <c r="R3420" i="1"/>
  <c r="R3421" i="1"/>
  <c r="R3422" i="1"/>
  <c r="R3423" i="1"/>
  <c r="R3424" i="1"/>
  <c r="R3425" i="1"/>
  <c r="R3426" i="1"/>
  <c r="R3427" i="1"/>
  <c r="R3428" i="1"/>
  <c r="R3429" i="1"/>
  <c r="R3430" i="1"/>
  <c r="R3431" i="1"/>
  <c r="R3432" i="1"/>
  <c r="R3433" i="1"/>
  <c r="R3434" i="1"/>
  <c r="R3435" i="1"/>
  <c r="R3436" i="1"/>
  <c r="R3437" i="1"/>
  <c r="R3438" i="1"/>
  <c r="R3439" i="1"/>
  <c r="R3440" i="1"/>
  <c r="R3441" i="1"/>
  <c r="R3442" i="1"/>
  <c r="R3443" i="1"/>
  <c r="R3444" i="1"/>
  <c r="R3445" i="1"/>
  <c r="R3446" i="1"/>
  <c r="R3447" i="1"/>
  <c r="R3448" i="1"/>
  <c r="R3449" i="1"/>
  <c r="R3450" i="1"/>
  <c r="R3451" i="1"/>
  <c r="R3452" i="1"/>
  <c r="R3453" i="1"/>
  <c r="R3454" i="1"/>
  <c r="R3455" i="1"/>
  <c r="R3456" i="1"/>
  <c r="R3457" i="1"/>
  <c r="R3458" i="1"/>
  <c r="R3459" i="1"/>
  <c r="R3460" i="1"/>
  <c r="R3461" i="1"/>
  <c r="R3462" i="1"/>
  <c r="R3463" i="1"/>
  <c r="R3464" i="1"/>
  <c r="R3465" i="1"/>
  <c r="R3466" i="1"/>
  <c r="R3467" i="1"/>
  <c r="R3468" i="1"/>
  <c r="R3469" i="1"/>
  <c r="R3470" i="1"/>
  <c r="R3471" i="1"/>
  <c r="R3472" i="1"/>
  <c r="R3473" i="1"/>
  <c r="R3474" i="1"/>
  <c r="R3475" i="1"/>
  <c r="R3476" i="1"/>
  <c r="R3477" i="1"/>
  <c r="R3478" i="1"/>
  <c r="R3479" i="1"/>
  <c r="R3480" i="1"/>
  <c r="R3481" i="1"/>
  <c r="R3482" i="1"/>
  <c r="R3483" i="1"/>
  <c r="R3484" i="1"/>
  <c r="R3485" i="1"/>
  <c r="R3486" i="1"/>
  <c r="R3487" i="1"/>
  <c r="R3488" i="1"/>
  <c r="R3489" i="1"/>
  <c r="R3490" i="1"/>
  <c r="R3491" i="1"/>
  <c r="R3492" i="1"/>
  <c r="R3493" i="1"/>
  <c r="R3494" i="1"/>
  <c r="R3495" i="1"/>
  <c r="R3496" i="1"/>
  <c r="R3497" i="1"/>
  <c r="R3498" i="1"/>
  <c r="R3499" i="1"/>
  <c r="R3500" i="1"/>
  <c r="R3501" i="1"/>
  <c r="R3502" i="1"/>
  <c r="R3503" i="1"/>
  <c r="R3504" i="1"/>
  <c r="R3505" i="1"/>
  <c r="R3506" i="1"/>
  <c r="R3507" i="1"/>
  <c r="R3508" i="1"/>
  <c r="R3509" i="1"/>
  <c r="R3510" i="1"/>
  <c r="R3511" i="1"/>
  <c r="R3512" i="1"/>
  <c r="R3513" i="1"/>
  <c r="R3514" i="1"/>
  <c r="R3515" i="1"/>
  <c r="R3516" i="1"/>
  <c r="R3517" i="1"/>
  <c r="R3518" i="1"/>
  <c r="R3519" i="1"/>
  <c r="R3520" i="1"/>
  <c r="R3521" i="1"/>
  <c r="R3522" i="1"/>
  <c r="R3523" i="1"/>
  <c r="R3524" i="1"/>
  <c r="R3525" i="1"/>
  <c r="R3526" i="1"/>
  <c r="R3527" i="1"/>
  <c r="R3528" i="1"/>
  <c r="R3529" i="1"/>
  <c r="R3530" i="1"/>
  <c r="R3531" i="1"/>
  <c r="R3532" i="1"/>
  <c r="R3533" i="1"/>
  <c r="R3534" i="1"/>
  <c r="R3535" i="1"/>
  <c r="R3536" i="1"/>
  <c r="R3537" i="1"/>
  <c r="R3538" i="1"/>
  <c r="R3539" i="1"/>
  <c r="R3540" i="1"/>
  <c r="R3541" i="1"/>
  <c r="R3542" i="1"/>
  <c r="R3543" i="1"/>
  <c r="R3544" i="1"/>
  <c r="R3545" i="1"/>
  <c r="R3546" i="1"/>
  <c r="R3547" i="1"/>
  <c r="R3548" i="1"/>
  <c r="R3549" i="1"/>
  <c r="R3550" i="1"/>
  <c r="R3551" i="1"/>
  <c r="R3552" i="1"/>
  <c r="R3553" i="1"/>
  <c r="R3554" i="1"/>
  <c r="R3555" i="1"/>
  <c r="R3556" i="1"/>
  <c r="R3557" i="1"/>
  <c r="R3558" i="1"/>
  <c r="R3559" i="1"/>
  <c r="R3560" i="1"/>
  <c r="R3561" i="1"/>
  <c r="R3562" i="1"/>
  <c r="R3563" i="1"/>
  <c r="R3564" i="1"/>
  <c r="R3565" i="1"/>
  <c r="R3566" i="1"/>
  <c r="R3567" i="1"/>
  <c r="R3568" i="1"/>
  <c r="R3569" i="1"/>
  <c r="R3570" i="1"/>
  <c r="R3571" i="1"/>
  <c r="R3572" i="1"/>
  <c r="R3573" i="1"/>
  <c r="R3574" i="1"/>
  <c r="R3575" i="1"/>
  <c r="R3576" i="1"/>
  <c r="R3577" i="1"/>
  <c r="R3578" i="1"/>
  <c r="R3579" i="1"/>
  <c r="R3580" i="1"/>
  <c r="R3581" i="1"/>
  <c r="R3582" i="1"/>
  <c r="R3583" i="1"/>
  <c r="R3584" i="1"/>
  <c r="R3585" i="1"/>
  <c r="R3586" i="1"/>
  <c r="R3587" i="1"/>
  <c r="R3588" i="1"/>
  <c r="R3589" i="1"/>
  <c r="R3590" i="1"/>
  <c r="R3591" i="1"/>
  <c r="R3592" i="1"/>
  <c r="R3593" i="1"/>
  <c r="R3594" i="1"/>
  <c r="R3595" i="1"/>
  <c r="R3596" i="1"/>
  <c r="R3597" i="1"/>
  <c r="R3598" i="1"/>
  <c r="R3599" i="1"/>
  <c r="R3600" i="1"/>
  <c r="R3601" i="1"/>
  <c r="R3602" i="1"/>
  <c r="R3603" i="1"/>
  <c r="R3604" i="1"/>
  <c r="R3605" i="1"/>
  <c r="R3606" i="1"/>
  <c r="R3607" i="1"/>
  <c r="R3608" i="1"/>
  <c r="R3609" i="1"/>
  <c r="R3610" i="1"/>
  <c r="R3611" i="1"/>
  <c r="R3612" i="1"/>
  <c r="R3613" i="1"/>
  <c r="R3614" i="1"/>
  <c r="R3615" i="1"/>
  <c r="R3616" i="1"/>
  <c r="R3617" i="1"/>
  <c r="R3618" i="1"/>
  <c r="R3619" i="1"/>
  <c r="R3620" i="1"/>
  <c r="R3621" i="1"/>
  <c r="R3622" i="1"/>
  <c r="R3623" i="1"/>
  <c r="R3624" i="1"/>
  <c r="R3625" i="1"/>
  <c r="R3626" i="1"/>
  <c r="R3627" i="1"/>
  <c r="R3628" i="1"/>
  <c r="R3629" i="1"/>
  <c r="R3630" i="1"/>
  <c r="R3631" i="1"/>
  <c r="R3632" i="1"/>
  <c r="R3633" i="1"/>
  <c r="R3634" i="1"/>
  <c r="R3635" i="1"/>
  <c r="R3636" i="1"/>
  <c r="R3637" i="1"/>
  <c r="R3638" i="1"/>
  <c r="R3639" i="1"/>
  <c r="R3640" i="1"/>
  <c r="R3641" i="1"/>
  <c r="R3642" i="1"/>
  <c r="R3643" i="1"/>
  <c r="R3644" i="1"/>
  <c r="R3645" i="1"/>
  <c r="R3646" i="1"/>
  <c r="R3647" i="1"/>
  <c r="R3648" i="1"/>
  <c r="R3649" i="1"/>
  <c r="R3650" i="1"/>
  <c r="R3651" i="1"/>
  <c r="R3652" i="1"/>
  <c r="R3653" i="1"/>
  <c r="R3654" i="1"/>
  <c r="R3655" i="1"/>
  <c r="R3656" i="1"/>
  <c r="R3657" i="1"/>
  <c r="R3658" i="1"/>
  <c r="R3659" i="1"/>
  <c r="R3660" i="1"/>
  <c r="R3661" i="1"/>
  <c r="R3662" i="1"/>
  <c r="R3663" i="1"/>
  <c r="R3664" i="1"/>
  <c r="R3665" i="1"/>
  <c r="R3666" i="1"/>
  <c r="R3667" i="1"/>
  <c r="R3668" i="1"/>
  <c r="R3669" i="1"/>
  <c r="R3670" i="1"/>
  <c r="R3671" i="1"/>
  <c r="R3672" i="1"/>
  <c r="R3673" i="1"/>
  <c r="R3674" i="1"/>
  <c r="R3675" i="1"/>
  <c r="R3676" i="1"/>
  <c r="R3677" i="1"/>
  <c r="R3678" i="1"/>
  <c r="R3679" i="1"/>
  <c r="R3680" i="1"/>
  <c r="R3681" i="1"/>
  <c r="R3682" i="1"/>
  <c r="R3683" i="1"/>
  <c r="R3684" i="1"/>
  <c r="R3685" i="1"/>
  <c r="R3686" i="1"/>
  <c r="R3687" i="1"/>
  <c r="R3688" i="1"/>
  <c r="R3689" i="1"/>
  <c r="R3690" i="1"/>
  <c r="R3691" i="1"/>
  <c r="R3692" i="1"/>
  <c r="R3693" i="1"/>
  <c r="R3694" i="1"/>
  <c r="R3695" i="1"/>
  <c r="R3696" i="1"/>
  <c r="R3697" i="1"/>
  <c r="R3698" i="1"/>
  <c r="R3699" i="1"/>
  <c r="R3700" i="1"/>
  <c r="R3701" i="1"/>
  <c r="R3702" i="1"/>
  <c r="R3703" i="1"/>
  <c r="R3704" i="1"/>
  <c r="R3705" i="1"/>
  <c r="R3706" i="1"/>
  <c r="R3707" i="1"/>
  <c r="R3708" i="1"/>
  <c r="R3709" i="1"/>
  <c r="R3710" i="1"/>
  <c r="R3711" i="1"/>
  <c r="R3712" i="1"/>
  <c r="R3713" i="1"/>
  <c r="R3714" i="1"/>
  <c r="R3715" i="1"/>
  <c r="R3716" i="1"/>
  <c r="R3717" i="1"/>
  <c r="R3718" i="1"/>
  <c r="R3719" i="1"/>
  <c r="R3720" i="1"/>
  <c r="R3721" i="1"/>
  <c r="R3722" i="1"/>
  <c r="R3723" i="1"/>
  <c r="R3724" i="1"/>
  <c r="R3725" i="1"/>
  <c r="R3726" i="1"/>
  <c r="R3727" i="1"/>
  <c r="R3728" i="1"/>
  <c r="R3729" i="1"/>
  <c r="R3730" i="1"/>
  <c r="R3731" i="1"/>
  <c r="R3732" i="1"/>
  <c r="R3733" i="1"/>
  <c r="R3734" i="1"/>
  <c r="R3735" i="1"/>
  <c r="R3736" i="1"/>
  <c r="R3737" i="1"/>
  <c r="R3738" i="1"/>
  <c r="R3739" i="1"/>
  <c r="R3740" i="1"/>
  <c r="R3741" i="1"/>
  <c r="R3742" i="1"/>
  <c r="R3743" i="1"/>
  <c r="R3744" i="1"/>
  <c r="R3745" i="1"/>
  <c r="R3746" i="1"/>
  <c r="R3747" i="1"/>
  <c r="R3748" i="1"/>
  <c r="R3749" i="1"/>
  <c r="R3750" i="1"/>
  <c r="R3751" i="1"/>
  <c r="R3752" i="1"/>
  <c r="R3753" i="1"/>
  <c r="R3754" i="1"/>
  <c r="R3755" i="1"/>
  <c r="R3756" i="1"/>
  <c r="R3757" i="1"/>
  <c r="R3758" i="1"/>
  <c r="R3759" i="1"/>
  <c r="R3760" i="1"/>
  <c r="R3761" i="1"/>
  <c r="R3762" i="1"/>
  <c r="R3763" i="1"/>
  <c r="R3764" i="1"/>
  <c r="R3765" i="1"/>
  <c r="R3766" i="1"/>
  <c r="R3767" i="1"/>
  <c r="R3768" i="1"/>
  <c r="R3769" i="1"/>
  <c r="R3770" i="1"/>
  <c r="R3771" i="1"/>
  <c r="R3772" i="1"/>
  <c r="R3773" i="1"/>
  <c r="R3774" i="1"/>
  <c r="R3775" i="1"/>
  <c r="R3776" i="1"/>
  <c r="R3777" i="1"/>
  <c r="R3778" i="1"/>
  <c r="R3779" i="1"/>
  <c r="R3780" i="1"/>
  <c r="R3781" i="1"/>
  <c r="R3782" i="1"/>
  <c r="R3783" i="1"/>
  <c r="R3784" i="1"/>
  <c r="R3785" i="1"/>
  <c r="R3786" i="1"/>
  <c r="R3787" i="1"/>
  <c r="R3788" i="1"/>
  <c r="R3789" i="1"/>
  <c r="R3790" i="1"/>
  <c r="R3791" i="1"/>
  <c r="R3792" i="1"/>
  <c r="R3793" i="1"/>
  <c r="R3794" i="1"/>
  <c r="R3795" i="1"/>
  <c r="R3796" i="1"/>
  <c r="R3797" i="1"/>
  <c r="R3798" i="1"/>
  <c r="R3799" i="1"/>
  <c r="R3800" i="1"/>
  <c r="R3801" i="1"/>
  <c r="R3802" i="1"/>
  <c r="R3803" i="1"/>
  <c r="R3804" i="1"/>
  <c r="R3805" i="1"/>
  <c r="R3806" i="1"/>
  <c r="R3807" i="1"/>
  <c r="R3808" i="1"/>
  <c r="R3809" i="1"/>
  <c r="R3810" i="1"/>
  <c r="R3811" i="1"/>
  <c r="R3812" i="1"/>
  <c r="R3813" i="1"/>
  <c r="R3814" i="1"/>
  <c r="R3815" i="1"/>
  <c r="R3816" i="1"/>
  <c r="R3817" i="1"/>
  <c r="R3818" i="1"/>
  <c r="R3819" i="1"/>
  <c r="R3820" i="1"/>
  <c r="R3821" i="1"/>
  <c r="R3822" i="1"/>
  <c r="R3823" i="1"/>
  <c r="R3824" i="1"/>
  <c r="R3825" i="1"/>
  <c r="R3826" i="1"/>
  <c r="R3827" i="1"/>
  <c r="R3828" i="1"/>
  <c r="R3829" i="1"/>
  <c r="R3830" i="1"/>
  <c r="R3831" i="1"/>
  <c r="R3832" i="1"/>
  <c r="R3833" i="1"/>
  <c r="R3834" i="1"/>
  <c r="R3835" i="1"/>
  <c r="R3836" i="1"/>
  <c r="R3837" i="1"/>
  <c r="R3838" i="1"/>
  <c r="R3839" i="1"/>
  <c r="R3840" i="1"/>
  <c r="R3841" i="1"/>
  <c r="R3842" i="1"/>
  <c r="R3843" i="1"/>
  <c r="R3844" i="1"/>
  <c r="R3845" i="1"/>
  <c r="R3846" i="1"/>
  <c r="R3847" i="1"/>
  <c r="R3848" i="1"/>
  <c r="R3849" i="1"/>
  <c r="R3850" i="1"/>
  <c r="R3851" i="1"/>
  <c r="R3852" i="1"/>
  <c r="R3853" i="1"/>
  <c r="R3854" i="1"/>
  <c r="R3855" i="1"/>
  <c r="R3856" i="1"/>
  <c r="R3857" i="1"/>
  <c r="R3858" i="1"/>
  <c r="R3859" i="1"/>
  <c r="R3860" i="1"/>
  <c r="R3861" i="1"/>
  <c r="R3862" i="1"/>
  <c r="R3863" i="1"/>
  <c r="R3864" i="1"/>
  <c r="R3865" i="1"/>
  <c r="R3866" i="1"/>
  <c r="R3867" i="1"/>
  <c r="R3868" i="1"/>
  <c r="R3869" i="1"/>
  <c r="R3870" i="1"/>
  <c r="R3871" i="1"/>
  <c r="R3872" i="1"/>
  <c r="R3873" i="1"/>
  <c r="R3874" i="1"/>
  <c r="R3875" i="1"/>
  <c r="R3876" i="1"/>
  <c r="R3877" i="1"/>
  <c r="R3878" i="1"/>
  <c r="R3879" i="1"/>
  <c r="R3880" i="1"/>
  <c r="R3881" i="1"/>
  <c r="R3882" i="1"/>
  <c r="R3883" i="1"/>
  <c r="R3884" i="1"/>
  <c r="R3885" i="1"/>
  <c r="R3886" i="1"/>
  <c r="R3887" i="1"/>
  <c r="R3888" i="1"/>
  <c r="R3889" i="1"/>
  <c r="R3890" i="1"/>
  <c r="R3891" i="1"/>
  <c r="R3892" i="1"/>
  <c r="R3893" i="1"/>
  <c r="R3894" i="1"/>
  <c r="R3895" i="1"/>
  <c r="R3896" i="1"/>
  <c r="R3897" i="1"/>
  <c r="R3898" i="1"/>
  <c r="R3899" i="1"/>
  <c r="R3900" i="1"/>
  <c r="R3901" i="1"/>
  <c r="R3902" i="1"/>
  <c r="R3903" i="1"/>
  <c r="R3904" i="1"/>
  <c r="R3905" i="1"/>
  <c r="R3906" i="1"/>
  <c r="R3907" i="1"/>
  <c r="R3908" i="1"/>
  <c r="R3909" i="1"/>
  <c r="R3910" i="1"/>
  <c r="R3911" i="1"/>
  <c r="R3912" i="1"/>
  <c r="R3913" i="1"/>
  <c r="R3914" i="1"/>
  <c r="R3915" i="1"/>
  <c r="R3916" i="1"/>
  <c r="R3917" i="1"/>
  <c r="R3918" i="1"/>
  <c r="R3919" i="1"/>
  <c r="R3920" i="1"/>
  <c r="R3921" i="1"/>
  <c r="R3922" i="1"/>
  <c r="R3923" i="1"/>
  <c r="R3924" i="1"/>
  <c r="R3925" i="1"/>
  <c r="R3926" i="1"/>
  <c r="R3927" i="1"/>
  <c r="R3928" i="1"/>
  <c r="R3929" i="1"/>
  <c r="R3930" i="1"/>
  <c r="R3931" i="1"/>
  <c r="R3932" i="1"/>
  <c r="R3933" i="1"/>
  <c r="R3934" i="1"/>
  <c r="R3935" i="1"/>
  <c r="R3936" i="1"/>
  <c r="R3937" i="1"/>
  <c r="R3938" i="1"/>
  <c r="R3939" i="1"/>
  <c r="R3940" i="1"/>
  <c r="R3941" i="1"/>
  <c r="R3942" i="1"/>
  <c r="R3943" i="1"/>
  <c r="R3944" i="1"/>
  <c r="R3945" i="1"/>
  <c r="R3946" i="1"/>
  <c r="R3947" i="1"/>
  <c r="R3948" i="1"/>
  <c r="R3949" i="1"/>
  <c r="R3950" i="1"/>
  <c r="R3951" i="1"/>
  <c r="R3952" i="1"/>
  <c r="R3953" i="1"/>
  <c r="R3954" i="1"/>
  <c r="R3955" i="1"/>
  <c r="R3956" i="1"/>
  <c r="R3957" i="1"/>
  <c r="R3958" i="1"/>
  <c r="R3959" i="1"/>
  <c r="R3960" i="1"/>
  <c r="R3961" i="1"/>
  <c r="R3962" i="1"/>
  <c r="R3963" i="1"/>
  <c r="R3964" i="1"/>
  <c r="R3965" i="1"/>
  <c r="R3966" i="1"/>
  <c r="R3967" i="1"/>
  <c r="R3968" i="1"/>
  <c r="R3969" i="1"/>
  <c r="R3970" i="1"/>
  <c r="R3971" i="1"/>
  <c r="R3972" i="1"/>
  <c r="R3973" i="1"/>
  <c r="R3974" i="1"/>
  <c r="R3975" i="1"/>
  <c r="R3976" i="1"/>
  <c r="R3977" i="1"/>
  <c r="R3978" i="1"/>
  <c r="R3979" i="1"/>
  <c r="R3980" i="1"/>
  <c r="R3981" i="1"/>
  <c r="R3982" i="1"/>
  <c r="R3983" i="1"/>
  <c r="R3984" i="1"/>
  <c r="R3985" i="1"/>
  <c r="R3986" i="1"/>
  <c r="R3987" i="1"/>
  <c r="R3988" i="1"/>
  <c r="R3989" i="1"/>
  <c r="R3990" i="1"/>
  <c r="R3991" i="1"/>
  <c r="R3992" i="1"/>
  <c r="R3993" i="1"/>
  <c r="R3994" i="1"/>
  <c r="R3995" i="1"/>
  <c r="R3996" i="1"/>
  <c r="R3997" i="1"/>
  <c r="R3998" i="1"/>
  <c r="R3999" i="1"/>
  <c r="R4000" i="1"/>
  <c r="R4001" i="1"/>
  <c r="R4002" i="1"/>
  <c r="R4003" i="1"/>
  <c r="R4004" i="1"/>
  <c r="R4005" i="1"/>
  <c r="R4006" i="1"/>
  <c r="R4007" i="1"/>
  <c r="R4008" i="1"/>
  <c r="R4009" i="1"/>
  <c r="R4010" i="1"/>
  <c r="R4011" i="1"/>
  <c r="R4012" i="1"/>
  <c r="R4013" i="1"/>
  <c r="R4014" i="1"/>
  <c r="R4015" i="1"/>
  <c r="R4016" i="1"/>
  <c r="R4017" i="1"/>
  <c r="R4018" i="1"/>
  <c r="R4019" i="1"/>
  <c r="R4020" i="1"/>
  <c r="R4021" i="1"/>
  <c r="R4022" i="1"/>
  <c r="R4023" i="1"/>
  <c r="R4024" i="1"/>
  <c r="R4025" i="1"/>
  <c r="R4026" i="1"/>
  <c r="R4027" i="1"/>
  <c r="R4028" i="1"/>
  <c r="R4029" i="1"/>
  <c r="R4030" i="1"/>
  <c r="R4031" i="1"/>
  <c r="R4032" i="1"/>
  <c r="R4033" i="1"/>
  <c r="R4034" i="1"/>
  <c r="R4035" i="1"/>
  <c r="R4036" i="1"/>
  <c r="R4037" i="1"/>
  <c r="R4038" i="1"/>
  <c r="R4039" i="1"/>
  <c r="R4040" i="1"/>
  <c r="R4041" i="1"/>
  <c r="R4042" i="1"/>
  <c r="R4043" i="1"/>
  <c r="R4044" i="1"/>
  <c r="R4045" i="1"/>
  <c r="R4046" i="1"/>
  <c r="R4047" i="1"/>
  <c r="R4048" i="1"/>
  <c r="R4049" i="1"/>
  <c r="R4050" i="1"/>
  <c r="R4051" i="1"/>
  <c r="R4052" i="1"/>
  <c r="R4053" i="1"/>
  <c r="R4054" i="1"/>
  <c r="R4055" i="1"/>
  <c r="R4056" i="1"/>
  <c r="R4057" i="1"/>
  <c r="R4058" i="1"/>
  <c r="R4059" i="1"/>
  <c r="R4060" i="1"/>
  <c r="R4061" i="1"/>
  <c r="R4062" i="1"/>
  <c r="R4063" i="1"/>
  <c r="R4064" i="1"/>
  <c r="R4065" i="1"/>
  <c r="R4066" i="1"/>
  <c r="R4067" i="1"/>
  <c r="R4068" i="1"/>
  <c r="R4069" i="1"/>
  <c r="R4070" i="1"/>
  <c r="R4071" i="1"/>
  <c r="R4072" i="1"/>
  <c r="R4073" i="1"/>
  <c r="R4074" i="1"/>
  <c r="R4075" i="1"/>
  <c r="R4076" i="1"/>
  <c r="R4077" i="1"/>
  <c r="R4078" i="1"/>
  <c r="R4079" i="1"/>
  <c r="R4080" i="1"/>
  <c r="R4081" i="1"/>
  <c r="R4082" i="1"/>
  <c r="R4083" i="1"/>
  <c r="R4084" i="1"/>
  <c r="R4085" i="1"/>
  <c r="R4086" i="1"/>
  <c r="R4087" i="1"/>
  <c r="R4088" i="1"/>
  <c r="R4089" i="1"/>
  <c r="R4090" i="1"/>
  <c r="R4091" i="1"/>
  <c r="R4092" i="1"/>
  <c r="R4093" i="1"/>
  <c r="R4094" i="1"/>
  <c r="R4095" i="1"/>
  <c r="R4096" i="1"/>
  <c r="R4097" i="1"/>
  <c r="R4098" i="1"/>
  <c r="R4099" i="1"/>
  <c r="R4100" i="1"/>
  <c r="R4101" i="1"/>
  <c r="R4102" i="1"/>
  <c r="R4103" i="1"/>
  <c r="R4104" i="1"/>
  <c r="R4105" i="1"/>
  <c r="R4106" i="1"/>
  <c r="R4107" i="1"/>
  <c r="R4108" i="1"/>
  <c r="R4109" i="1"/>
  <c r="R4110" i="1"/>
  <c r="R4111" i="1"/>
  <c r="R4112" i="1"/>
  <c r="R4113" i="1"/>
  <c r="R4114" i="1"/>
  <c r="R4115" i="1"/>
  <c r="R4116" i="1"/>
  <c r="R4117" i="1"/>
  <c r="R4118" i="1"/>
  <c r="R4119" i="1"/>
  <c r="R4120" i="1"/>
  <c r="R4121" i="1"/>
  <c r="R4122" i="1"/>
  <c r="R4123" i="1"/>
  <c r="R4124" i="1"/>
  <c r="R4125" i="1"/>
  <c r="R4126" i="1"/>
  <c r="R4127" i="1"/>
  <c r="R4128" i="1"/>
  <c r="R4129" i="1"/>
  <c r="R4130" i="1"/>
  <c r="R4131" i="1"/>
  <c r="R4132" i="1"/>
  <c r="R4133" i="1"/>
  <c r="R4134" i="1"/>
  <c r="R4135" i="1"/>
  <c r="R4136" i="1"/>
  <c r="R4137" i="1"/>
  <c r="R4138" i="1"/>
  <c r="R4139" i="1"/>
  <c r="R4140" i="1"/>
  <c r="R4141" i="1"/>
  <c r="R4142" i="1"/>
  <c r="R4143" i="1"/>
  <c r="R4144" i="1"/>
  <c r="R4145" i="1"/>
  <c r="R4146" i="1"/>
  <c r="R4147" i="1"/>
  <c r="R4148" i="1"/>
  <c r="R4149" i="1"/>
  <c r="R4150" i="1"/>
  <c r="R4151" i="1"/>
  <c r="R4152" i="1"/>
  <c r="R4153" i="1"/>
  <c r="R4154" i="1"/>
  <c r="R4155" i="1"/>
  <c r="R4156" i="1"/>
  <c r="R4157" i="1"/>
  <c r="R4158" i="1"/>
  <c r="R4159" i="1"/>
  <c r="R4160" i="1"/>
  <c r="R4161" i="1"/>
  <c r="R4162" i="1"/>
  <c r="R4163" i="1"/>
  <c r="R4164" i="1"/>
  <c r="R4165" i="1"/>
  <c r="R4166" i="1"/>
  <c r="R4167" i="1"/>
  <c r="R4168" i="1"/>
  <c r="R4169" i="1"/>
  <c r="R4170" i="1"/>
  <c r="R4171" i="1"/>
  <c r="R4172" i="1"/>
  <c r="R4173" i="1"/>
  <c r="R4174" i="1"/>
  <c r="R4175" i="1"/>
  <c r="R4176" i="1"/>
  <c r="R4177" i="1"/>
  <c r="R4178" i="1"/>
  <c r="R4179" i="1"/>
  <c r="R4180" i="1"/>
  <c r="R4181" i="1"/>
  <c r="R4182" i="1"/>
  <c r="R4183" i="1"/>
  <c r="R4184" i="1"/>
  <c r="R4185" i="1"/>
  <c r="R4186" i="1"/>
  <c r="R4187" i="1"/>
  <c r="R4188" i="1"/>
  <c r="R4189" i="1"/>
  <c r="R4190" i="1"/>
  <c r="R4191" i="1"/>
  <c r="R4192" i="1"/>
  <c r="R4193" i="1"/>
  <c r="R4194" i="1"/>
  <c r="R4195" i="1"/>
  <c r="R4196" i="1"/>
  <c r="R4197" i="1"/>
  <c r="R4198" i="1"/>
  <c r="R4199" i="1"/>
  <c r="R4200" i="1"/>
  <c r="R4201" i="1"/>
  <c r="R4202" i="1"/>
  <c r="R4203" i="1"/>
  <c r="R4204" i="1"/>
  <c r="R4205" i="1"/>
  <c r="R4206" i="1"/>
  <c r="R4207" i="1"/>
  <c r="R4208" i="1"/>
  <c r="R4209" i="1"/>
  <c r="R4210" i="1"/>
  <c r="R4211" i="1"/>
  <c r="R4212" i="1"/>
  <c r="R4213" i="1"/>
  <c r="R4214" i="1"/>
  <c r="R4215" i="1"/>
  <c r="R4216" i="1"/>
  <c r="R4217" i="1"/>
  <c r="R4218" i="1"/>
  <c r="R4219" i="1"/>
  <c r="R4220" i="1"/>
  <c r="R4221" i="1"/>
  <c r="R4222" i="1"/>
  <c r="R4223" i="1"/>
  <c r="R4224" i="1"/>
  <c r="R4225" i="1"/>
  <c r="R4226" i="1"/>
  <c r="R4227" i="1"/>
  <c r="R4228" i="1"/>
  <c r="R4229" i="1"/>
  <c r="R4230" i="1"/>
  <c r="R4231" i="1"/>
  <c r="R4232" i="1"/>
  <c r="R4233" i="1"/>
  <c r="R4234" i="1"/>
  <c r="R4235" i="1"/>
  <c r="R4236" i="1"/>
  <c r="R4237" i="1"/>
  <c r="R4238" i="1"/>
  <c r="R4239" i="1"/>
  <c r="R4240" i="1"/>
  <c r="R4241" i="1"/>
  <c r="R4242" i="1"/>
  <c r="R4243" i="1"/>
  <c r="R4244" i="1"/>
  <c r="R4245" i="1"/>
  <c r="R4246" i="1"/>
  <c r="R4247" i="1"/>
  <c r="R4248" i="1"/>
  <c r="R4249" i="1"/>
  <c r="R4250" i="1"/>
  <c r="R4251" i="1"/>
  <c r="R4252" i="1"/>
  <c r="R4253" i="1"/>
  <c r="R4254" i="1"/>
  <c r="R4255" i="1"/>
  <c r="R4256" i="1"/>
  <c r="R4257" i="1"/>
  <c r="R4258" i="1"/>
  <c r="R4259" i="1"/>
  <c r="R4260" i="1"/>
  <c r="R4261" i="1"/>
  <c r="R4262" i="1"/>
  <c r="R4263" i="1"/>
  <c r="R4264" i="1"/>
  <c r="R4265" i="1"/>
  <c r="R4266" i="1"/>
  <c r="R4267" i="1"/>
  <c r="R4268" i="1"/>
  <c r="R4269" i="1"/>
  <c r="R4270" i="1"/>
  <c r="R4271" i="1"/>
  <c r="R4272" i="1"/>
  <c r="R4273" i="1"/>
  <c r="R4274" i="1"/>
  <c r="R4275" i="1"/>
  <c r="R4276" i="1"/>
  <c r="R4277" i="1"/>
  <c r="R4278" i="1"/>
  <c r="R4279" i="1"/>
  <c r="R4280" i="1"/>
  <c r="R4281" i="1"/>
  <c r="R4282" i="1"/>
  <c r="R4283" i="1"/>
  <c r="R4284" i="1"/>
  <c r="R4285" i="1"/>
  <c r="R4286" i="1"/>
  <c r="R4287" i="1"/>
  <c r="R4288" i="1"/>
  <c r="R4289" i="1"/>
  <c r="R4290" i="1"/>
  <c r="R4291" i="1"/>
  <c r="R4292" i="1"/>
  <c r="R4293" i="1"/>
  <c r="R4294" i="1"/>
  <c r="R4295" i="1"/>
  <c r="R4296" i="1"/>
  <c r="R4297" i="1"/>
  <c r="R4298" i="1"/>
  <c r="R4299" i="1"/>
  <c r="R4300" i="1"/>
  <c r="R4301" i="1"/>
  <c r="R4302" i="1"/>
  <c r="R4303" i="1"/>
  <c r="R4304" i="1"/>
  <c r="R4305" i="1"/>
  <c r="R4306" i="1"/>
  <c r="R4307" i="1"/>
  <c r="R4308" i="1"/>
  <c r="R4309" i="1"/>
  <c r="R4310" i="1"/>
  <c r="R4311" i="1"/>
  <c r="R4312" i="1"/>
  <c r="R4313" i="1"/>
  <c r="R4314" i="1"/>
  <c r="R4315" i="1"/>
  <c r="R4316" i="1"/>
  <c r="R4317" i="1"/>
  <c r="R4318" i="1"/>
  <c r="R4319" i="1"/>
  <c r="R4320" i="1"/>
  <c r="R4321" i="1"/>
  <c r="R4322" i="1"/>
  <c r="R4323" i="1"/>
  <c r="R4324" i="1"/>
  <c r="R4325" i="1"/>
  <c r="R4326" i="1"/>
  <c r="R4327" i="1"/>
  <c r="R4328" i="1"/>
  <c r="R4329" i="1"/>
  <c r="R4330" i="1"/>
  <c r="R4331" i="1"/>
  <c r="R4332" i="1"/>
  <c r="R4333" i="1"/>
  <c r="R4334" i="1"/>
  <c r="R4335" i="1"/>
  <c r="R4336" i="1"/>
  <c r="R4337" i="1"/>
  <c r="R4338" i="1"/>
  <c r="R4339" i="1"/>
  <c r="R4340" i="1"/>
  <c r="R4341" i="1"/>
  <c r="R4342" i="1"/>
  <c r="R4343" i="1"/>
  <c r="R4344" i="1"/>
  <c r="R4345" i="1"/>
  <c r="R4346" i="1"/>
  <c r="R4347" i="1"/>
  <c r="R4348" i="1"/>
  <c r="R4349" i="1"/>
  <c r="R4350" i="1"/>
  <c r="R4351" i="1"/>
  <c r="R4352" i="1"/>
  <c r="R4353" i="1"/>
  <c r="R4354" i="1"/>
  <c r="R4355" i="1"/>
  <c r="R4356" i="1"/>
  <c r="R4357" i="1"/>
  <c r="R4358" i="1"/>
  <c r="R4359" i="1"/>
  <c r="R4360" i="1"/>
  <c r="R4361" i="1"/>
  <c r="R4362" i="1"/>
  <c r="R4363" i="1"/>
  <c r="R4364" i="1"/>
  <c r="R4365" i="1"/>
  <c r="R4366" i="1"/>
  <c r="R4367" i="1"/>
  <c r="R4368" i="1"/>
  <c r="R4369" i="1"/>
  <c r="R4370" i="1"/>
  <c r="R4371" i="1"/>
  <c r="R4372" i="1"/>
  <c r="R4373" i="1"/>
  <c r="R4374" i="1"/>
  <c r="R4375" i="1"/>
  <c r="R4376" i="1"/>
  <c r="R4377" i="1"/>
  <c r="R4378" i="1"/>
  <c r="R4379" i="1"/>
  <c r="R4380" i="1"/>
  <c r="R4381" i="1"/>
  <c r="R4382" i="1"/>
  <c r="R4383" i="1"/>
  <c r="R4384" i="1"/>
  <c r="R4385" i="1"/>
  <c r="R4386" i="1"/>
  <c r="R4387" i="1"/>
  <c r="R4388" i="1"/>
  <c r="R4389" i="1"/>
  <c r="R4390" i="1"/>
  <c r="R4391" i="1"/>
  <c r="R4392" i="1"/>
  <c r="R4393" i="1"/>
  <c r="R4394" i="1"/>
  <c r="R4395" i="1"/>
  <c r="R4396" i="1"/>
  <c r="R4397" i="1"/>
  <c r="R4398" i="1"/>
  <c r="R4399" i="1"/>
  <c r="R4400" i="1"/>
  <c r="R4401" i="1"/>
  <c r="R4402" i="1"/>
  <c r="R4403" i="1"/>
  <c r="R4404" i="1"/>
  <c r="R4405" i="1"/>
  <c r="R4406" i="1"/>
  <c r="R4407" i="1"/>
  <c r="R4408" i="1"/>
  <c r="R4409" i="1"/>
  <c r="R4410" i="1"/>
  <c r="R4411" i="1"/>
  <c r="R4412" i="1"/>
  <c r="R4413" i="1"/>
  <c r="R4414" i="1"/>
  <c r="R4415" i="1"/>
  <c r="R4416" i="1"/>
  <c r="R4417" i="1"/>
  <c r="R4418" i="1"/>
  <c r="R4419" i="1"/>
  <c r="R4420" i="1"/>
  <c r="R4421" i="1"/>
  <c r="R4422" i="1"/>
  <c r="R4423" i="1"/>
  <c r="R4424" i="1"/>
  <c r="R4425" i="1"/>
  <c r="R4426" i="1"/>
  <c r="R4427" i="1"/>
  <c r="R4428" i="1"/>
  <c r="R4429" i="1"/>
  <c r="R4430" i="1"/>
  <c r="R4431" i="1"/>
  <c r="R4432" i="1"/>
  <c r="R4433" i="1"/>
  <c r="R4434" i="1"/>
  <c r="R4435" i="1"/>
  <c r="R4436" i="1"/>
  <c r="R4437" i="1"/>
  <c r="R4438" i="1"/>
  <c r="R4439" i="1"/>
  <c r="R4440" i="1"/>
  <c r="R4441" i="1"/>
  <c r="R4442" i="1"/>
  <c r="R4443" i="1"/>
  <c r="R4444" i="1"/>
  <c r="R4445" i="1"/>
  <c r="R4446" i="1"/>
  <c r="R4447" i="1"/>
  <c r="R4448" i="1"/>
  <c r="R4449" i="1"/>
  <c r="R4450" i="1"/>
  <c r="R4451" i="1"/>
  <c r="R4452" i="1"/>
  <c r="R4453" i="1"/>
  <c r="R4454" i="1"/>
  <c r="R4455" i="1"/>
  <c r="R4456" i="1"/>
  <c r="R4457" i="1"/>
  <c r="R4458" i="1"/>
  <c r="R4459" i="1"/>
  <c r="R4460" i="1"/>
  <c r="R4461" i="1"/>
  <c r="R4462" i="1"/>
  <c r="R4463" i="1"/>
  <c r="R4464" i="1"/>
  <c r="R4465" i="1"/>
  <c r="R4466" i="1"/>
  <c r="R4467" i="1"/>
  <c r="R4468" i="1"/>
  <c r="R4469" i="1"/>
  <c r="R4470" i="1"/>
  <c r="R4471" i="1"/>
  <c r="R4472" i="1"/>
  <c r="R4473" i="1"/>
  <c r="R4474" i="1"/>
  <c r="R4475" i="1"/>
  <c r="R4476" i="1"/>
  <c r="R4477" i="1"/>
  <c r="R4478" i="1"/>
  <c r="R4479" i="1"/>
  <c r="R4480" i="1"/>
  <c r="R4481" i="1"/>
  <c r="R4482" i="1"/>
  <c r="R4483" i="1"/>
  <c r="R4484" i="1"/>
  <c r="R4485" i="1"/>
  <c r="R4486" i="1"/>
  <c r="R4487" i="1"/>
  <c r="R4488" i="1"/>
  <c r="R4489" i="1"/>
  <c r="R4490" i="1"/>
  <c r="R4491" i="1"/>
  <c r="R4492" i="1"/>
  <c r="R4493" i="1"/>
  <c r="R4494" i="1"/>
  <c r="R4495" i="1"/>
  <c r="R4496" i="1"/>
  <c r="R4497" i="1"/>
  <c r="R4498" i="1"/>
  <c r="R4499" i="1"/>
  <c r="R4500" i="1"/>
  <c r="R4501" i="1"/>
  <c r="R4502" i="1"/>
  <c r="R4503" i="1"/>
  <c r="R4504" i="1"/>
  <c r="R4505" i="1"/>
  <c r="R4506" i="1"/>
  <c r="R4507" i="1"/>
  <c r="R4508" i="1"/>
  <c r="R4509" i="1"/>
  <c r="R4510" i="1"/>
  <c r="R4511" i="1"/>
  <c r="R4512" i="1"/>
  <c r="R4513" i="1"/>
  <c r="R4514" i="1"/>
  <c r="R4515" i="1"/>
  <c r="R4516" i="1"/>
  <c r="R4517" i="1"/>
  <c r="R4518" i="1"/>
  <c r="R4519" i="1"/>
  <c r="R4520" i="1"/>
  <c r="R4521" i="1"/>
  <c r="R4522" i="1"/>
  <c r="R4523" i="1"/>
  <c r="R4524" i="1"/>
  <c r="R4525" i="1"/>
  <c r="R4526" i="1"/>
  <c r="R4527" i="1"/>
  <c r="R4528" i="1"/>
  <c r="R4529" i="1"/>
  <c r="R4530" i="1"/>
  <c r="R4531" i="1"/>
  <c r="R4532" i="1"/>
  <c r="R4533" i="1"/>
  <c r="R4534" i="1"/>
  <c r="R4535" i="1"/>
  <c r="R4536" i="1"/>
  <c r="R4537" i="1"/>
  <c r="R4538" i="1"/>
  <c r="R4539" i="1"/>
  <c r="R4540" i="1"/>
  <c r="R4541" i="1"/>
  <c r="R4542" i="1"/>
  <c r="R4543" i="1"/>
  <c r="R4544" i="1"/>
  <c r="R4545" i="1"/>
  <c r="R4546" i="1"/>
  <c r="R4547" i="1"/>
  <c r="R4548" i="1"/>
  <c r="R4549" i="1"/>
  <c r="R4550" i="1"/>
  <c r="R4551" i="1"/>
  <c r="R4552" i="1"/>
  <c r="R4553" i="1"/>
  <c r="R4554" i="1"/>
  <c r="R4555" i="1"/>
  <c r="R4556" i="1"/>
  <c r="R4557" i="1"/>
  <c r="R4558" i="1"/>
  <c r="R4559" i="1"/>
  <c r="R4560" i="1"/>
  <c r="R4561" i="1"/>
  <c r="R4562" i="1"/>
  <c r="R4563" i="1"/>
  <c r="R4564" i="1"/>
  <c r="R4565" i="1"/>
  <c r="R4566" i="1"/>
  <c r="R4567" i="1"/>
  <c r="R4568" i="1"/>
  <c r="R4569" i="1"/>
  <c r="R4570" i="1"/>
  <c r="R4571" i="1"/>
  <c r="R4572" i="1"/>
  <c r="R4573" i="1"/>
  <c r="R4574" i="1"/>
  <c r="R4575" i="1"/>
  <c r="R4576" i="1"/>
  <c r="R4577" i="1"/>
  <c r="R4578" i="1"/>
  <c r="R4579" i="1"/>
  <c r="R4580" i="1"/>
  <c r="R4581" i="1"/>
  <c r="R4582" i="1"/>
  <c r="R4583" i="1"/>
  <c r="R4584" i="1"/>
  <c r="R4585" i="1"/>
  <c r="R4586" i="1"/>
  <c r="R4587" i="1"/>
  <c r="R4588" i="1"/>
  <c r="R4589" i="1"/>
  <c r="R4590" i="1"/>
  <c r="R4591" i="1"/>
  <c r="R4592" i="1"/>
  <c r="R4593" i="1"/>
  <c r="R4594" i="1"/>
  <c r="R4595" i="1"/>
  <c r="R4596" i="1"/>
  <c r="R4597" i="1"/>
  <c r="R4598" i="1"/>
  <c r="R4599" i="1"/>
  <c r="R4600" i="1"/>
  <c r="R4601" i="1"/>
  <c r="R4602" i="1"/>
  <c r="R4603" i="1"/>
  <c r="R4604" i="1"/>
  <c r="R4605" i="1"/>
  <c r="R4606" i="1"/>
  <c r="R4607" i="1"/>
  <c r="R4608" i="1"/>
  <c r="R4609" i="1"/>
  <c r="R4610" i="1"/>
  <c r="R4611" i="1"/>
  <c r="R4612" i="1"/>
  <c r="R4613" i="1"/>
  <c r="R4614" i="1"/>
  <c r="R4615" i="1"/>
  <c r="R4616" i="1"/>
  <c r="R4617" i="1"/>
  <c r="R4618" i="1"/>
  <c r="R4619" i="1"/>
  <c r="R4620" i="1"/>
  <c r="R4621" i="1"/>
  <c r="R4622" i="1"/>
  <c r="R4623" i="1"/>
  <c r="R4624" i="1"/>
  <c r="R4625" i="1"/>
  <c r="R4626" i="1"/>
  <c r="R4627" i="1"/>
  <c r="R4628" i="1"/>
  <c r="R4629" i="1"/>
  <c r="R4630" i="1"/>
  <c r="R4631" i="1"/>
  <c r="R4632" i="1"/>
  <c r="R4633" i="1"/>
  <c r="R4634" i="1"/>
  <c r="R4635" i="1"/>
  <c r="R4636" i="1"/>
  <c r="R4637" i="1"/>
  <c r="R4638" i="1"/>
  <c r="R4639" i="1"/>
  <c r="R4640" i="1"/>
  <c r="R4641" i="1"/>
  <c r="R4642" i="1"/>
  <c r="R4643" i="1"/>
  <c r="R4644" i="1"/>
  <c r="R4645" i="1"/>
  <c r="R4646" i="1"/>
  <c r="R4647" i="1"/>
  <c r="R4648" i="1"/>
  <c r="R4649" i="1"/>
  <c r="R4650" i="1"/>
  <c r="R4651" i="1"/>
  <c r="R4652" i="1"/>
  <c r="R4653" i="1"/>
  <c r="R4654" i="1"/>
  <c r="R4655" i="1"/>
  <c r="R4656" i="1"/>
  <c r="R4657" i="1"/>
  <c r="R4658" i="1"/>
  <c r="R4659" i="1"/>
  <c r="R4660" i="1"/>
  <c r="R4661" i="1"/>
  <c r="R4662" i="1"/>
  <c r="R4663" i="1"/>
  <c r="R4664" i="1"/>
  <c r="R4665" i="1"/>
  <c r="R4666" i="1"/>
  <c r="R4667" i="1"/>
  <c r="R4668" i="1"/>
  <c r="R4669" i="1"/>
  <c r="R4670" i="1"/>
  <c r="R4671" i="1"/>
  <c r="R4672" i="1"/>
  <c r="R4673" i="1"/>
  <c r="R4674" i="1"/>
  <c r="R4675" i="1"/>
  <c r="R4676" i="1"/>
  <c r="R4677" i="1"/>
  <c r="R4678" i="1"/>
  <c r="R4679" i="1"/>
  <c r="R4680" i="1"/>
  <c r="R4681" i="1"/>
  <c r="R4682" i="1"/>
  <c r="R4683" i="1"/>
  <c r="R4684" i="1"/>
  <c r="R4685" i="1"/>
  <c r="R4686" i="1"/>
  <c r="R4687" i="1"/>
  <c r="R4688" i="1"/>
  <c r="R4689" i="1"/>
  <c r="R4690" i="1"/>
  <c r="R4691" i="1"/>
  <c r="R4692" i="1"/>
  <c r="R4693" i="1"/>
  <c r="R4694" i="1"/>
  <c r="R4695" i="1"/>
  <c r="R4696" i="1"/>
  <c r="R4697" i="1"/>
  <c r="R4698" i="1"/>
  <c r="R4699" i="1"/>
  <c r="R4700" i="1"/>
  <c r="R4701" i="1"/>
  <c r="R4702" i="1"/>
  <c r="R4703" i="1"/>
  <c r="R4704" i="1"/>
  <c r="R4705" i="1"/>
  <c r="R4706" i="1"/>
  <c r="R4707" i="1"/>
  <c r="R4708" i="1"/>
  <c r="R4709" i="1"/>
  <c r="R4710" i="1"/>
  <c r="R4711" i="1"/>
  <c r="R4712" i="1"/>
  <c r="R4713" i="1"/>
  <c r="R4714" i="1"/>
  <c r="R4715" i="1"/>
  <c r="R4716" i="1"/>
  <c r="R4717" i="1"/>
  <c r="R4718" i="1"/>
  <c r="R4719" i="1"/>
  <c r="R4720" i="1"/>
  <c r="R4721" i="1"/>
  <c r="R4722" i="1"/>
  <c r="R4723" i="1"/>
  <c r="R4724" i="1"/>
  <c r="R4725" i="1"/>
  <c r="R4726" i="1"/>
  <c r="R4727" i="1"/>
  <c r="R4728" i="1"/>
  <c r="R4729" i="1"/>
  <c r="R4730" i="1"/>
  <c r="R4731" i="1"/>
  <c r="R4732" i="1"/>
  <c r="R4733" i="1"/>
  <c r="R4734" i="1"/>
  <c r="R4735" i="1"/>
  <c r="R4736" i="1"/>
  <c r="R4737" i="1"/>
  <c r="R4738" i="1"/>
  <c r="R4739" i="1"/>
  <c r="R4740" i="1"/>
  <c r="R4741" i="1"/>
  <c r="R4742" i="1"/>
  <c r="R4743" i="1"/>
  <c r="R4744" i="1"/>
  <c r="R4745" i="1"/>
  <c r="R4746" i="1"/>
  <c r="R4747" i="1"/>
  <c r="R4748" i="1"/>
  <c r="R4749" i="1"/>
  <c r="R4750" i="1"/>
  <c r="R4751" i="1"/>
  <c r="R4752" i="1"/>
  <c r="R4753" i="1"/>
  <c r="R4754" i="1"/>
  <c r="R4755" i="1"/>
  <c r="R4756" i="1"/>
  <c r="R4757" i="1"/>
  <c r="R4758" i="1"/>
  <c r="R4759" i="1"/>
  <c r="R4760" i="1"/>
  <c r="R4761" i="1"/>
  <c r="R4762" i="1"/>
  <c r="R4763" i="1"/>
  <c r="R4764" i="1"/>
  <c r="R4765" i="1"/>
  <c r="R4766" i="1"/>
  <c r="R4767" i="1"/>
  <c r="R4768" i="1"/>
  <c r="R4769" i="1"/>
  <c r="R4770" i="1"/>
  <c r="R4771" i="1"/>
  <c r="R4772" i="1"/>
  <c r="R4773" i="1"/>
  <c r="R4774" i="1"/>
  <c r="R4775" i="1"/>
  <c r="R4776" i="1"/>
  <c r="R4777" i="1"/>
  <c r="R4778" i="1"/>
  <c r="R4779" i="1"/>
  <c r="R4780" i="1"/>
  <c r="R4781" i="1"/>
  <c r="R4782" i="1"/>
  <c r="R4783" i="1"/>
  <c r="R4784" i="1"/>
  <c r="R4785" i="1"/>
  <c r="R4786" i="1"/>
  <c r="R4787" i="1"/>
  <c r="R4788" i="1"/>
  <c r="R4789" i="1"/>
  <c r="R4790" i="1"/>
  <c r="R4791" i="1"/>
  <c r="R4792" i="1"/>
  <c r="R4793" i="1"/>
  <c r="R4794" i="1"/>
  <c r="R4795" i="1"/>
  <c r="R4796" i="1"/>
  <c r="R4797" i="1"/>
  <c r="R4798" i="1"/>
  <c r="R4799" i="1"/>
  <c r="R4800" i="1"/>
  <c r="R4801" i="1"/>
  <c r="R4802" i="1"/>
  <c r="R4803" i="1"/>
  <c r="R4804" i="1"/>
  <c r="R4805" i="1"/>
  <c r="R4806" i="1"/>
  <c r="R4807" i="1"/>
  <c r="R4808" i="1"/>
  <c r="R4809" i="1"/>
  <c r="R4810" i="1"/>
  <c r="R4811" i="1"/>
  <c r="R4812" i="1"/>
  <c r="R4813" i="1"/>
  <c r="R4814" i="1"/>
  <c r="R4815" i="1"/>
  <c r="R4816" i="1"/>
  <c r="R4817" i="1"/>
  <c r="R4818" i="1"/>
  <c r="R4819" i="1"/>
  <c r="R4820" i="1"/>
  <c r="R4821" i="1"/>
  <c r="R4822" i="1"/>
  <c r="R4823" i="1"/>
  <c r="R4824" i="1"/>
  <c r="R4825" i="1"/>
  <c r="R4826" i="1"/>
  <c r="R4827" i="1"/>
  <c r="R4828" i="1"/>
  <c r="R4829" i="1"/>
  <c r="R4830" i="1"/>
  <c r="R4831" i="1"/>
  <c r="R4832" i="1"/>
  <c r="R4833" i="1"/>
  <c r="R4834" i="1"/>
  <c r="R4835" i="1"/>
  <c r="R4836" i="1"/>
  <c r="R4837" i="1"/>
  <c r="R4838" i="1"/>
  <c r="R4839" i="1"/>
  <c r="R4840" i="1"/>
  <c r="R4841" i="1"/>
  <c r="R4842" i="1"/>
  <c r="R4843" i="1"/>
  <c r="R4844" i="1"/>
  <c r="R4845" i="1"/>
  <c r="R4846" i="1"/>
  <c r="R4847" i="1"/>
  <c r="R4848" i="1"/>
  <c r="R4849" i="1"/>
  <c r="R4850" i="1"/>
  <c r="R4851" i="1"/>
  <c r="R4852" i="1"/>
  <c r="R4853" i="1"/>
  <c r="R4854" i="1"/>
  <c r="R4855" i="1"/>
  <c r="R4856" i="1"/>
  <c r="R4857" i="1"/>
  <c r="R4858" i="1"/>
  <c r="R4859" i="1"/>
  <c r="R4860" i="1"/>
  <c r="R4861" i="1"/>
  <c r="R4862" i="1"/>
  <c r="R4863" i="1"/>
  <c r="R4864" i="1"/>
  <c r="R4865" i="1"/>
  <c r="R4866" i="1"/>
  <c r="R4867" i="1"/>
  <c r="R4868" i="1"/>
  <c r="R4869" i="1"/>
  <c r="R4870" i="1"/>
  <c r="R4871" i="1"/>
  <c r="R4872" i="1"/>
  <c r="R4873" i="1"/>
  <c r="R4874" i="1"/>
  <c r="R4875" i="1"/>
  <c r="R4876" i="1"/>
  <c r="R4877" i="1"/>
  <c r="R4878" i="1"/>
  <c r="R4879" i="1"/>
  <c r="R4880" i="1"/>
  <c r="R4881" i="1"/>
  <c r="R4882" i="1"/>
  <c r="R4883" i="1"/>
  <c r="R4884" i="1"/>
  <c r="R4885" i="1"/>
  <c r="R4886" i="1"/>
  <c r="R4887" i="1"/>
  <c r="R4888" i="1"/>
  <c r="R4889" i="1"/>
  <c r="R4890" i="1"/>
  <c r="R4891" i="1"/>
  <c r="R4892" i="1"/>
  <c r="R4893" i="1"/>
  <c r="R4894" i="1"/>
  <c r="R4895" i="1"/>
  <c r="R4896" i="1"/>
  <c r="R4897" i="1"/>
  <c r="R4898" i="1"/>
  <c r="R4899" i="1"/>
  <c r="R4900" i="1"/>
  <c r="R4901" i="1"/>
  <c r="R4902" i="1"/>
  <c r="R4903" i="1"/>
  <c r="R4904" i="1"/>
  <c r="R4905" i="1"/>
  <c r="R4906" i="1"/>
  <c r="R4907" i="1"/>
  <c r="R4908" i="1"/>
  <c r="R4909" i="1"/>
  <c r="R4910" i="1"/>
  <c r="R4911" i="1"/>
  <c r="R4912" i="1"/>
  <c r="R4913" i="1"/>
  <c r="R4914" i="1"/>
  <c r="R4915" i="1"/>
  <c r="R4916" i="1"/>
  <c r="R4917" i="1"/>
  <c r="R4918" i="1"/>
  <c r="R4919" i="1"/>
  <c r="R4920" i="1"/>
  <c r="R4921" i="1"/>
  <c r="R4922" i="1"/>
  <c r="R4923" i="1"/>
  <c r="R4924" i="1"/>
  <c r="R4925" i="1"/>
  <c r="R4926" i="1"/>
  <c r="R4927" i="1"/>
  <c r="R4928" i="1"/>
  <c r="R4929" i="1"/>
  <c r="R4930" i="1"/>
  <c r="R4931" i="1"/>
  <c r="R4932" i="1"/>
  <c r="R4933" i="1"/>
  <c r="R4934" i="1"/>
  <c r="R4935" i="1"/>
  <c r="R4936" i="1"/>
  <c r="R4937" i="1"/>
  <c r="R4938" i="1"/>
  <c r="R4939" i="1"/>
  <c r="R4940" i="1"/>
  <c r="R4941" i="1"/>
  <c r="R4942" i="1"/>
  <c r="R4943" i="1"/>
  <c r="R4944" i="1"/>
  <c r="R4945" i="1"/>
  <c r="R4946" i="1"/>
  <c r="R4947" i="1"/>
  <c r="R4948" i="1"/>
  <c r="R4949" i="1"/>
  <c r="R4950" i="1"/>
  <c r="R4951" i="1"/>
  <c r="R4952" i="1"/>
  <c r="R4953" i="1"/>
  <c r="R4954" i="1"/>
  <c r="R4955" i="1"/>
  <c r="R4956" i="1"/>
  <c r="R4957" i="1"/>
  <c r="R4958" i="1"/>
  <c r="R4959" i="1"/>
  <c r="R4960" i="1"/>
  <c r="R4961" i="1"/>
  <c r="R4962" i="1"/>
  <c r="R4963" i="1"/>
  <c r="R4964" i="1"/>
  <c r="R4965" i="1"/>
  <c r="R4966" i="1"/>
  <c r="R4967" i="1"/>
  <c r="R4968" i="1"/>
  <c r="R4969" i="1"/>
  <c r="R4970" i="1"/>
  <c r="R4971" i="1"/>
  <c r="R4972" i="1"/>
  <c r="R4973" i="1"/>
  <c r="R4974" i="1"/>
  <c r="R4975" i="1"/>
  <c r="R4976" i="1"/>
  <c r="R4977" i="1"/>
  <c r="R4978" i="1"/>
  <c r="R4979" i="1"/>
  <c r="R4980" i="1"/>
  <c r="R4981" i="1"/>
  <c r="R4982" i="1"/>
  <c r="R4983" i="1"/>
  <c r="R4984" i="1"/>
  <c r="R4985" i="1"/>
  <c r="R4986" i="1"/>
  <c r="R4987" i="1"/>
  <c r="R4988" i="1"/>
  <c r="R4989" i="1"/>
  <c r="R4990" i="1"/>
  <c r="R4991" i="1"/>
  <c r="R4992" i="1"/>
  <c r="R4993" i="1"/>
  <c r="R4994" i="1"/>
  <c r="R4995" i="1"/>
  <c r="R4996" i="1"/>
  <c r="R4997" i="1"/>
  <c r="R4998" i="1"/>
  <c r="R4999" i="1"/>
  <c r="R5000" i="1"/>
  <c r="R5001" i="1"/>
  <c r="R5002" i="1"/>
  <c r="R5003" i="1"/>
  <c r="R5004" i="1"/>
  <c r="R5005" i="1"/>
  <c r="R5006" i="1"/>
  <c r="R5007" i="1"/>
  <c r="R5008" i="1"/>
  <c r="R5009" i="1"/>
  <c r="R5010" i="1"/>
  <c r="R5011" i="1"/>
  <c r="R5012" i="1"/>
  <c r="R5013" i="1"/>
  <c r="R5014" i="1"/>
  <c r="R5015" i="1"/>
  <c r="R5016" i="1"/>
  <c r="R5017" i="1"/>
  <c r="R5018" i="1"/>
  <c r="R5019" i="1"/>
  <c r="R5020" i="1"/>
  <c r="R5021" i="1"/>
  <c r="R5022" i="1"/>
  <c r="R5023" i="1"/>
  <c r="R5024" i="1"/>
  <c r="R5025" i="1"/>
  <c r="R5026" i="1"/>
  <c r="R5027" i="1"/>
  <c r="R5028" i="1"/>
  <c r="R5029" i="1"/>
  <c r="R5030" i="1"/>
  <c r="R5031" i="1"/>
  <c r="R5032" i="1"/>
  <c r="R5033" i="1"/>
  <c r="R5034" i="1"/>
  <c r="R5035" i="1"/>
  <c r="R5036" i="1"/>
  <c r="R5037" i="1"/>
  <c r="R5038" i="1"/>
  <c r="R5039" i="1"/>
  <c r="R5040" i="1"/>
  <c r="R5041" i="1"/>
  <c r="R5042" i="1"/>
  <c r="R5043" i="1"/>
  <c r="R5044" i="1"/>
  <c r="R5045" i="1"/>
  <c r="R5046" i="1"/>
  <c r="R5047" i="1"/>
  <c r="R5048" i="1"/>
  <c r="R5049" i="1"/>
  <c r="R5050" i="1"/>
  <c r="R5051" i="1"/>
  <c r="R5052" i="1"/>
  <c r="R5053" i="1"/>
  <c r="R5054" i="1"/>
  <c r="R5055" i="1"/>
  <c r="R5056" i="1"/>
  <c r="R5057" i="1"/>
  <c r="R5058" i="1"/>
  <c r="R5059" i="1"/>
  <c r="R5060" i="1"/>
  <c r="R5061" i="1"/>
  <c r="R5062" i="1"/>
  <c r="R5063" i="1"/>
  <c r="R5064" i="1"/>
  <c r="R5065" i="1"/>
  <c r="R5066" i="1"/>
  <c r="R5067" i="1"/>
  <c r="R5068" i="1"/>
  <c r="R5069" i="1"/>
  <c r="R5070" i="1"/>
  <c r="R5071" i="1"/>
  <c r="R5072" i="1"/>
  <c r="R5073" i="1"/>
  <c r="R5074" i="1"/>
  <c r="R5075" i="1"/>
  <c r="R5076" i="1"/>
  <c r="R5077" i="1"/>
  <c r="R5078" i="1"/>
  <c r="R5079" i="1"/>
  <c r="R5080" i="1"/>
  <c r="R5081" i="1"/>
  <c r="R5082" i="1"/>
  <c r="R5083" i="1"/>
  <c r="R5084" i="1"/>
  <c r="R5085" i="1"/>
  <c r="R5086" i="1"/>
  <c r="R5087" i="1"/>
  <c r="R5088" i="1"/>
  <c r="R5089" i="1"/>
  <c r="R5090" i="1"/>
  <c r="R5091" i="1"/>
  <c r="R5092" i="1"/>
  <c r="R5093" i="1"/>
  <c r="R5094" i="1"/>
  <c r="R5095" i="1"/>
  <c r="R5096" i="1"/>
  <c r="R5097" i="1"/>
  <c r="R5098" i="1"/>
  <c r="R5099" i="1"/>
  <c r="R5100" i="1"/>
  <c r="R5101" i="1"/>
  <c r="R5102" i="1"/>
  <c r="R5103" i="1"/>
  <c r="R5104" i="1"/>
  <c r="R5105" i="1"/>
  <c r="R5106" i="1"/>
  <c r="R5107" i="1"/>
  <c r="R5108" i="1"/>
  <c r="R5109" i="1"/>
  <c r="R5110" i="1"/>
  <c r="R5111" i="1"/>
  <c r="R5112" i="1"/>
  <c r="R5113" i="1"/>
  <c r="R5114" i="1"/>
  <c r="R5115" i="1"/>
  <c r="R5116" i="1"/>
  <c r="R5117" i="1"/>
  <c r="R5118" i="1"/>
  <c r="R5119" i="1"/>
  <c r="R5120" i="1"/>
  <c r="R5121" i="1"/>
  <c r="R5122" i="1"/>
  <c r="R5123" i="1"/>
  <c r="R5124" i="1"/>
  <c r="R5125" i="1"/>
  <c r="R5126" i="1"/>
  <c r="R5127" i="1"/>
  <c r="R5128" i="1"/>
  <c r="R5129" i="1"/>
  <c r="R5130" i="1"/>
  <c r="R5131" i="1"/>
  <c r="R5132" i="1"/>
  <c r="R5133" i="1"/>
  <c r="R5134" i="1"/>
  <c r="R5135" i="1"/>
  <c r="R5136" i="1"/>
  <c r="R5137" i="1"/>
  <c r="R5138" i="1"/>
  <c r="R5139" i="1"/>
  <c r="R5140" i="1"/>
  <c r="R5141" i="1"/>
  <c r="R5142" i="1"/>
  <c r="R5143" i="1"/>
  <c r="R5144" i="1"/>
  <c r="R5145" i="1"/>
  <c r="R5146" i="1"/>
  <c r="R5147" i="1"/>
  <c r="R5148" i="1"/>
  <c r="R5149" i="1"/>
  <c r="R5150" i="1"/>
  <c r="R5151" i="1"/>
  <c r="R5152" i="1"/>
  <c r="R5153" i="1"/>
  <c r="R5154" i="1"/>
  <c r="R5155" i="1"/>
  <c r="R5156" i="1"/>
  <c r="R5157" i="1"/>
  <c r="R5158" i="1"/>
  <c r="R5159" i="1"/>
  <c r="R5160" i="1"/>
  <c r="R5161" i="1"/>
  <c r="R5162" i="1"/>
  <c r="R5163" i="1"/>
  <c r="R5164" i="1"/>
  <c r="R5165" i="1"/>
  <c r="R5166" i="1"/>
  <c r="R5167" i="1"/>
  <c r="R5168" i="1"/>
  <c r="R5169" i="1"/>
  <c r="R5170" i="1"/>
  <c r="R5171" i="1"/>
  <c r="R5172" i="1"/>
  <c r="R5173" i="1"/>
  <c r="R5174" i="1"/>
  <c r="R5175" i="1"/>
  <c r="R5176" i="1"/>
  <c r="R5177" i="1"/>
  <c r="R5178" i="1"/>
  <c r="R5179" i="1"/>
  <c r="R5180" i="1"/>
  <c r="R5181" i="1"/>
  <c r="R5182" i="1"/>
  <c r="R5183" i="1"/>
  <c r="R5184" i="1"/>
  <c r="R5185" i="1"/>
  <c r="R5186" i="1"/>
  <c r="R5187" i="1"/>
  <c r="R5188" i="1"/>
  <c r="R5189" i="1"/>
  <c r="R5190" i="1"/>
  <c r="R5191" i="1"/>
  <c r="R5192" i="1"/>
  <c r="R5193" i="1"/>
  <c r="R5194" i="1"/>
  <c r="R5195" i="1"/>
  <c r="R5196" i="1"/>
  <c r="R5197" i="1"/>
  <c r="R5198" i="1"/>
  <c r="R5199" i="1"/>
  <c r="R5200" i="1"/>
  <c r="R5201" i="1"/>
  <c r="R5202" i="1"/>
  <c r="R5203" i="1"/>
  <c r="R5204" i="1"/>
  <c r="R5205" i="1"/>
  <c r="R5206" i="1"/>
  <c r="R5207" i="1"/>
  <c r="R5208" i="1"/>
  <c r="R5209" i="1"/>
  <c r="R5210" i="1"/>
  <c r="R5211" i="1"/>
  <c r="R5212" i="1"/>
  <c r="R5213" i="1"/>
  <c r="R5214" i="1"/>
  <c r="R5215" i="1"/>
  <c r="R5216" i="1"/>
  <c r="R5217" i="1"/>
  <c r="R5218" i="1"/>
  <c r="R5219" i="1"/>
  <c r="R5220" i="1"/>
  <c r="R5221" i="1"/>
  <c r="R5222" i="1"/>
  <c r="R5223" i="1"/>
  <c r="R5224" i="1"/>
  <c r="R5225" i="1"/>
  <c r="R5226" i="1"/>
  <c r="R5227" i="1"/>
  <c r="R5228" i="1"/>
  <c r="R2" i="1"/>
  <c r="F3" i="9"/>
  <c r="F4" i="9"/>
  <c r="F5" i="9"/>
  <c r="F6" i="9"/>
  <c r="F7" i="9"/>
  <c r="F8" i="9"/>
  <c r="F9" i="9"/>
  <c r="F10" i="9"/>
  <c r="F11" i="9"/>
  <c r="F12" i="9"/>
  <c r="F13" i="9"/>
  <c r="F14" i="9"/>
  <c r="F15" i="9"/>
  <c r="F16" i="9"/>
  <c r="F17" i="9"/>
  <c r="F18" i="9"/>
  <c r="F19" i="9"/>
  <c r="F20" i="9"/>
  <c r="F21" i="9"/>
  <c r="F22" i="9"/>
  <c r="F23" i="9"/>
  <c r="F24" i="9"/>
  <c r="F25" i="9"/>
  <c r="B35" i="9"/>
  <c r="P3" i="1"/>
  <c r="P4" i="1"/>
  <c r="P5" i="1"/>
  <c r="P6" i="1"/>
  <c r="P7" i="1"/>
  <c r="P8" i="1"/>
  <c r="P9" i="1"/>
  <c r="P10" i="1"/>
  <c r="P11" i="1"/>
  <c r="P12" i="1"/>
  <c r="P13" i="1"/>
  <c r="P14" i="1"/>
  <c r="P15" i="1"/>
  <c r="P16" i="1"/>
  <c r="P17" i="1"/>
  <c r="P18" i="1"/>
  <c r="P19" i="1"/>
  <c r="P20" i="1"/>
  <c r="P21" i="1"/>
  <c r="P22" i="1"/>
  <c r="P23" i="1"/>
  <c r="P24" i="1"/>
  <c r="P25" i="1"/>
  <c r="P26" i="1"/>
  <c r="P27" i="1"/>
  <c r="P28" i="1"/>
  <c r="P29" i="1"/>
  <c r="P30" i="1"/>
  <c r="P31" i="1"/>
  <c r="P32" i="1"/>
  <c r="P33" i="1"/>
  <c r="P34" i="1"/>
  <c r="P35" i="1"/>
  <c r="P36" i="1"/>
  <c r="P37" i="1"/>
  <c r="P38" i="1"/>
  <c r="P39" i="1"/>
  <c r="P40" i="1"/>
  <c r="P41" i="1"/>
  <c r="P42" i="1"/>
  <c r="P43" i="1"/>
  <c r="P44" i="1"/>
  <c r="P45" i="1"/>
  <c r="P46" i="1"/>
  <c r="P47" i="1"/>
  <c r="P48" i="1"/>
  <c r="P49" i="1"/>
  <c r="P50" i="1"/>
  <c r="P51" i="1"/>
  <c r="P52" i="1"/>
  <c r="P53" i="1"/>
  <c r="P54" i="1"/>
  <c r="P55" i="1"/>
  <c r="P56" i="1"/>
  <c r="P57" i="1"/>
  <c r="P58" i="1"/>
  <c r="P59" i="1"/>
  <c r="P60" i="1"/>
  <c r="P61" i="1"/>
  <c r="P62" i="1"/>
  <c r="P63" i="1"/>
  <c r="P64" i="1"/>
  <c r="P65" i="1"/>
  <c r="P66" i="1"/>
  <c r="P67" i="1"/>
  <c r="P68" i="1"/>
  <c r="P69" i="1"/>
  <c r="P70" i="1"/>
  <c r="P71" i="1"/>
  <c r="P72" i="1"/>
  <c r="P73" i="1"/>
  <c r="P74" i="1"/>
  <c r="P75" i="1"/>
  <c r="P76" i="1"/>
  <c r="P77" i="1"/>
  <c r="P78" i="1"/>
  <c r="P79" i="1"/>
  <c r="P80" i="1"/>
  <c r="P81" i="1"/>
  <c r="P82" i="1"/>
  <c r="P83" i="1"/>
  <c r="P84" i="1"/>
  <c r="P85" i="1"/>
  <c r="P86" i="1"/>
  <c r="P87" i="1"/>
  <c r="P88" i="1"/>
  <c r="P89" i="1"/>
  <c r="P90" i="1"/>
  <c r="P91" i="1"/>
  <c r="P92" i="1"/>
  <c r="P93" i="1"/>
  <c r="P94" i="1"/>
  <c r="P95" i="1"/>
  <c r="P96" i="1"/>
  <c r="P97" i="1"/>
  <c r="P98" i="1"/>
  <c r="P99" i="1"/>
  <c r="P100" i="1"/>
  <c r="P101" i="1"/>
  <c r="P102" i="1"/>
  <c r="P103" i="1"/>
  <c r="P104" i="1"/>
  <c r="P105" i="1"/>
  <c r="P106" i="1"/>
  <c r="P107" i="1"/>
  <c r="P108" i="1"/>
  <c r="P109" i="1"/>
  <c r="P110" i="1"/>
  <c r="P111" i="1"/>
  <c r="P112" i="1"/>
  <c r="P113" i="1"/>
  <c r="P114" i="1"/>
  <c r="P115" i="1"/>
  <c r="P116" i="1"/>
  <c r="P117" i="1"/>
  <c r="P118" i="1"/>
  <c r="P119" i="1"/>
  <c r="P120" i="1"/>
  <c r="P121" i="1"/>
  <c r="P122" i="1"/>
  <c r="P123" i="1"/>
  <c r="P124" i="1"/>
  <c r="P125" i="1"/>
  <c r="P126" i="1"/>
  <c r="P127" i="1"/>
  <c r="P128" i="1"/>
  <c r="P129" i="1"/>
  <c r="P130" i="1"/>
  <c r="P131" i="1"/>
  <c r="P132" i="1"/>
  <c r="P133" i="1"/>
  <c r="P134" i="1"/>
  <c r="P135" i="1"/>
  <c r="P136" i="1"/>
  <c r="P137" i="1"/>
  <c r="P138" i="1"/>
  <c r="P139" i="1"/>
  <c r="P140" i="1"/>
  <c r="P141" i="1"/>
  <c r="P142" i="1"/>
  <c r="P143" i="1"/>
  <c r="P144" i="1"/>
  <c r="P145" i="1"/>
  <c r="P146" i="1"/>
  <c r="P147" i="1"/>
  <c r="P148" i="1"/>
  <c r="P149" i="1"/>
  <c r="P150" i="1"/>
  <c r="P151" i="1"/>
  <c r="P152" i="1"/>
  <c r="P153" i="1"/>
  <c r="P154" i="1"/>
  <c r="P155" i="1"/>
  <c r="P156" i="1"/>
  <c r="P157" i="1"/>
  <c r="P158" i="1"/>
  <c r="P159" i="1"/>
  <c r="P160" i="1"/>
  <c r="P161" i="1"/>
  <c r="P162" i="1"/>
  <c r="P163" i="1"/>
  <c r="P164" i="1"/>
  <c r="P165" i="1"/>
  <c r="P166" i="1"/>
  <c r="P167" i="1"/>
  <c r="P168" i="1"/>
  <c r="P169" i="1"/>
  <c r="P170" i="1"/>
  <c r="P171" i="1"/>
  <c r="P172" i="1"/>
  <c r="P173" i="1"/>
  <c r="P174" i="1"/>
  <c r="P175" i="1"/>
  <c r="P176" i="1"/>
  <c r="P177" i="1"/>
  <c r="P178" i="1"/>
  <c r="P179" i="1"/>
  <c r="P180" i="1"/>
  <c r="P181" i="1"/>
  <c r="P182" i="1"/>
  <c r="P183" i="1"/>
  <c r="P184" i="1"/>
  <c r="P185" i="1"/>
  <c r="P186" i="1"/>
  <c r="P187" i="1"/>
  <c r="P188" i="1"/>
  <c r="P189" i="1"/>
  <c r="P190" i="1"/>
  <c r="P191" i="1"/>
  <c r="P192" i="1"/>
  <c r="P193" i="1"/>
  <c r="P194" i="1"/>
  <c r="P195" i="1"/>
  <c r="P196" i="1"/>
  <c r="P197" i="1"/>
  <c r="P198" i="1"/>
  <c r="P199" i="1"/>
  <c r="P200" i="1"/>
  <c r="P201" i="1"/>
  <c r="P202" i="1"/>
  <c r="P203" i="1"/>
  <c r="P204" i="1"/>
  <c r="P205" i="1"/>
  <c r="P206" i="1"/>
  <c r="P207" i="1"/>
  <c r="P208" i="1"/>
  <c r="P209" i="1"/>
  <c r="P210" i="1"/>
  <c r="P211" i="1"/>
  <c r="P212" i="1"/>
  <c r="P213" i="1"/>
  <c r="P214" i="1"/>
  <c r="P215" i="1"/>
  <c r="P216" i="1"/>
  <c r="P217" i="1"/>
  <c r="P218" i="1"/>
  <c r="P219" i="1"/>
  <c r="P220" i="1"/>
  <c r="P221" i="1"/>
  <c r="P222" i="1"/>
  <c r="P223" i="1"/>
  <c r="P224" i="1"/>
  <c r="P225" i="1"/>
  <c r="P226" i="1"/>
  <c r="P227" i="1"/>
  <c r="P228" i="1"/>
  <c r="P229" i="1"/>
  <c r="P230" i="1"/>
  <c r="P231" i="1"/>
  <c r="P232" i="1"/>
  <c r="P233" i="1"/>
  <c r="P234" i="1"/>
  <c r="P235" i="1"/>
  <c r="P236" i="1"/>
  <c r="P237" i="1"/>
  <c r="P238" i="1"/>
  <c r="P239" i="1"/>
  <c r="P240" i="1"/>
  <c r="P241" i="1"/>
  <c r="P242" i="1"/>
  <c r="P243" i="1"/>
  <c r="P244" i="1"/>
  <c r="P245" i="1"/>
  <c r="P246" i="1"/>
  <c r="P247" i="1"/>
  <c r="P248" i="1"/>
  <c r="P249" i="1"/>
  <c r="P250" i="1"/>
  <c r="P251" i="1"/>
  <c r="P252" i="1"/>
  <c r="P253" i="1"/>
  <c r="P254" i="1"/>
  <c r="P255" i="1"/>
  <c r="P256" i="1"/>
  <c r="P257" i="1"/>
  <c r="P258" i="1"/>
  <c r="P259" i="1"/>
  <c r="P260" i="1"/>
  <c r="P261" i="1"/>
  <c r="P262" i="1"/>
  <c r="P263" i="1"/>
  <c r="P264" i="1"/>
  <c r="P265" i="1"/>
  <c r="P266" i="1"/>
  <c r="P267" i="1"/>
  <c r="P268" i="1"/>
  <c r="P269" i="1"/>
  <c r="P270" i="1"/>
  <c r="P271" i="1"/>
  <c r="P272" i="1"/>
  <c r="P273" i="1"/>
  <c r="P274" i="1"/>
  <c r="P275" i="1"/>
  <c r="P276" i="1"/>
  <c r="P277" i="1"/>
  <c r="P278" i="1"/>
  <c r="P279" i="1"/>
  <c r="P280" i="1"/>
  <c r="P281" i="1"/>
  <c r="P282" i="1"/>
  <c r="P283" i="1"/>
  <c r="P284" i="1"/>
  <c r="P285" i="1"/>
  <c r="P286" i="1"/>
  <c r="P287" i="1"/>
  <c r="P288" i="1"/>
  <c r="P289" i="1"/>
  <c r="P290" i="1"/>
  <c r="P291" i="1"/>
  <c r="P292" i="1"/>
  <c r="P293" i="1"/>
  <c r="P294" i="1"/>
  <c r="P295" i="1"/>
  <c r="P296" i="1"/>
  <c r="P297" i="1"/>
  <c r="P298" i="1"/>
  <c r="P299" i="1"/>
  <c r="P300" i="1"/>
  <c r="P301" i="1"/>
  <c r="P302" i="1"/>
  <c r="P303" i="1"/>
  <c r="P304" i="1"/>
  <c r="P305" i="1"/>
  <c r="P306" i="1"/>
  <c r="P307" i="1"/>
  <c r="P308" i="1"/>
  <c r="P309" i="1"/>
  <c r="P310" i="1"/>
  <c r="P311" i="1"/>
  <c r="P312" i="1"/>
  <c r="P313" i="1"/>
  <c r="P314" i="1"/>
  <c r="P315" i="1"/>
  <c r="P316" i="1"/>
  <c r="P317" i="1"/>
  <c r="P318" i="1"/>
  <c r="P319" i="1"/>
  <c r="P320" i="1"/>
  <c r="P321" i="1"/>
  <c r="P322" i="1"/>
  <c r="P323" i="1"/>
  <c r="P324" i="1"/>
  <c r="P325" i="1"/>
  <c r="P326" i="1"/>
  <c r="P327" i="1"/>
  <c r="P328" i="1"/>
  <c r="P329" i="1"/>
  <c r="P330" i="1"/>
  <c r="P331" i="1"/>
  <c r="P332" i="1"/>
  <c r="P333" i="1"/>
  <c r="P334" i="1"/>
  <c r="P335" i="1"/>
  <c r="P336" i="1"/>
  <c r="P337" i="1"/>
  <c r="P338" i="1"/>
  <c r="P339" i="1"/>
  <c r="P340" i="1"/>
  <c r="P341" i="1"/>
  <c r="P342" i="1"/>
  <c r="P343" i="1"/>
  <c r="P344" i="1"/>
  <c r="P345" i="1"/>
  <c r="P346" i="1"/>
  <c r="P347" i="1"/>
  <c r="P348" i="1"/>
  <c r="P349" i="1"/>
  <c r="P350" i="1"/>
  <c r="P351" i="1"/>
  <c r="P352" i="1"/>
  <c r="P353" i="1"/>
  <c r="P354" i="1"/>
  <c r="P355" i="1"/>
  <c r="P356" i="1"/>
  <c r="P357" i="1"/>
  <c r="P358" i="1"/>
  <c r="P359" i="1"/>
  <c r="P360" i="1"/>
  <c r="P361" i="1"/>
  <c r="P362" i="1"/>
  <c r="P363" i="1"/>
  <c r="P364" i="1"/>
  <c r="P365" i="1"/>
  <c r="P366" i="1"/>
  <c r="P367" i="1"/>
  <c r="P368" i="1"/>
  <c r="P369" i="1"/>
  <c r="P370" i="1"/>
  <c r="P371" i="1"/>
  <c r="P372" i="1"/>
  <c r="P373" i="1"/>
  <c r="P374" i="1"/>
  <c r="P375" i="1"/>
  <c r="P376" i="1"/>
  <c r="P377" i="1"/>
  <c r="P378" i="1"/>
  <c r="P379" i="1"/>
  <c r="P380" i="1"/>
  <c r="P381" i="1"/>
  <c r="P382" i="1"/>
  <c r="P383" i="1"/>
  <c r="P384" i="1"/>
  <c r="P385" i="1"/>
  <c r="P386" i="1"/>
  <c r="P387" i="1"/>
  <c r="P388" i="1"/>
  <c r="P389" i="1"/>
  <c r="P390" i="1"/>
  <c r="P391" i="1"/>
  <c r="P392" i="1"/>
  <c r="P393" i="1"/>
  <c r="P394" i="1"/>
  <c r="P395" i="1"/>
  <c r="P396" i="1"/>
  <c r="P397" i="1"/>
  <c r="P398" i="1"/>
  <c r="P399" i="1"/>
  <c r="P400" i="1"/>
  <c r="P401" i="1"/>
  <c r="P402" i="1"/>
  <c r="P403" i="1"/>
  <c r="P404" i="1"/>
  <c r="P405" i="1"/>
  <c r="P406" i="1"/>
  <c r="P407" i="1"/>
  <c r="P408" i="1"/>
  <c r="P409" i="1"/>
  <c r="P410" i="1"/>
  <c r="P411" i="1"/>
  <c r="P412" i="1"/>
  <c r="P413" i="1"/>
  <c r="P414" i="1"/>
  <c r="P415" i="1"/>
  <c r="P416" i="1"/>
  <c r="P417" i="1"/>
  <c r="P418" i="1"/>
  <c r="P419" i="1"/>
  <c r="P420" i="1"/>
  <c r="P421" i="1"/>
  <c r="P422" i="1"/>
  <c r="P423" i="1"/>
  <c r="P424" i="1"/>
  <c r="P425" i="1"/>
  <c r="P426" i="1"/>
  <c r="P427" i="1"/>
  <c r="P428" i="1"/>
  <c r="P429" i="1"/>
  <c r="P430" i="1"/>
  <c r="P431" i="1"/>
  <c r="P432" i="1"/>
  <c r="P433" i="1"/>
  <c r="P434" i="1"/>
  <c r="P435" i="1"/>
  <c r="P436" i="1"/>
  <c r="P437" i="1"/>
  <c r="P438" i="1"/>
  <c r="P439" i="1"/>
  <c r="P440" i="1"/>
  <c r="P441" i="1"/>
  <c r="P442" i="1"/>
  <c r="P443" i="1"/>
  <c r="P444" i="1"/>
  <c r="P445" i="1"/>
  <c r="P446" i="1"/>
  <c r="P447" i="1"/>
  <c r="P448" i="1"/>
  <c r="P449" i="1"/>
  <c r="P450" i="1"/>
  <c r="P451" i="1"/>
  <c r="P452" i="1"/>
  <c r="P453" i="1"/>
  <c r="P454" i="1"/>
  <c r="P455" i="1"/>
  <c r="P456" i="1"/>
  <c r="P457" i="1"/>
  <c r="P458" i="1"/>
  <c r="P459" i="1"/>
  <c r="P460" i="1"/>
  <c r="P461" i="1"/>
  <c r="P462" i="1"/>
  <c r="P463" i="1"/>
  <c r="P464" i="1"/>
  <c r="P465" i="1"/>
  <c r="P466" i="1"/>
  <c r="P467" i="1"/>
  <c r="P468" i="1"/>
  <c r="P469" i="1"/>
  <c r="P470" i="1"/>
  <c r="P471" i="1"/>
  <c r="P472" i="1"/>
  <c r="P473" i="1"/>
  <c r="P474" i="1"/>
  <c r="P475" i="1"/>
  <c r="P476" i="1"/>
  <c r="P477" i="1"/>
  <c r="P478" i="1"/>
  <c r="P479" i="1"/>
  <c r="P480" i="1"/>
  <c r="P481" i="1"/>
  <c r="P482" i="1"/>
  <c r="P483" i="1"/>
  <c r="P484" i="1"/>
  <c r="P485" i="1"/>
  <c r="P486" i="1"/>
  <c r="P487" i="1"/>
  <c r="P488" i="1"/>
  <c r="P489" i="1"/>
  <c r="P490" i="1"/>
  <c r="P491" i="1"/>
  <c r="P492" i="1"/>
  <c r="P493" i="1"/>
  <c r="P494" i="1"/>
  <c r="P495" i="1"/>
  <c r="P496" i="1"/>
  <c r="P497" i="1"/>
  <c r="P498" i="1"/>
  <c r="P499" i="1"/>
  <c r="P500" i="1"/>
  <c r="P501" i="1"/>
  <c r="P502" i="1"/>
  <c r="P503" i="1"/>
  <c r="P504" i="1"/>
  <c r="P505" i="1"/>
  <c r="P506" i="1"/>
  <c r="P507" i="1"/>
  <c r="P508" i="1"/>
  <c r="P509" i="1"/>
  <c r="P510" i="1"/>
  <c r="P511" i="1"/>
  <c r="P512" i="1"/>
  <c r="P513" i="1"/>
  <c r="P514" i="1"/>
  <c r="P515" i="1"/>
  <c r="P516" i="1"/>
  <c r="P517" i="1"/>
  <c r="P518" i="1"/>
  <c r="P519" i="1"/>
  <c r="P520" i="1"/>
  <c r="P521" i="1"/>
  <c r="P522" i="1"/>
  <c r="P523" i="1"/>
  <c r="P524" i="1"/>
  <c r="P525" i="1"/>
  <c r="P526" i="1"/>
  <c r="P527" i="1"/>
  <c r="P528" i="1"/>
  <c r="P529" i="1"/>
  <c r="P530" i="1"/>
  <c r="P531" i="1"/>
  <c r="P532" i="1"/>
  <c r="P533" i="1"/>
  <c r="P534" i="1"/>
  <c r="P535" i="1"/>
  <c r="P536" i="1"/>
  <c r="P537" i="1"/>
  <c r="P538" i="1"/>
  <c r="P539" i="1"/>
  <c r="P540" i="1"/>
  <c r="P541" i="1"/>
  <c r="P542" i="1"/>
  <c r="P543" i="1"/>
  <c r="P544" i="1"/>
  <c r="P545" i="1"/>
  <c r="P546" i="1"/>
  <c r="P547" i="1"/>
  <c r="P548" i="1"/>
  <c r="P549" i="1"/>
  <c r="P550" i="1"/>
  <c r="P551" i="1"/>
  <c r="P552" i="1"/>
  <c r="P553" i="1"/>
  <c r="P554" i="1"/>
  <c r="P555" i="1"/>
  <c r="P556" i="1"/>
  <c r="P557" i="1"/>
  <c r="P558" i="1"/>
  <c r="P559" i="1"/>
  <c r="P560" i="1"/>
  <c r="P561" i="1"/>
  <c r="P562" i="1"/>
  <c r="P563" i="1"/>
  <c r="P564" i="1"/>
  <c r="P565" i="1"/>
  <c r="P566" i="1"/>
  <c r="P567" i="1"/>
  <c r="P568" i="1"/>
  <c r="P569" i="1"/>
  <c r="P570" i="1"/>
  <c r="P571" i="1"/>
  <c r="P572" i="1"/>
  <c r="P573" i="1"/>
  <c r="P574" i="1"/>
  <c r="P575" i="1"/>
  <c r="P576" i="1"/>
  <c r="P577" i="1"/>
  <c r="P578" i="1"/>
  <c r="P579" i="1"/>
  <c r="P580" i="1"/>
  <c r="P581" i="1"/>
  <c r="P582" i="1"/>
  <c r="P583" i="1"/>
  <c r="P584" i="1"/>
  <c r="P585" i="1"/>
  <c r="P586" i="1"/>
  <c r="P587" i="1"/>
  <c r="P588" i="1"/>
  <c r="P589" i="1"/>
  <c r="P590" i="1"/>
  <c r="P591" i="1"/>
  <c r="P592" i="1"/>
  <c r="P593" i="1"/>
  <c r="P594" i="1"/>
  <c r="P595" i="1"/>
  <c r="P596" i="1"/>
  <c r="P597" i="1"/>
  <c r="P598" i="1"/>
  <c r="P599" i="1"/>
  <c r="P600" i="1"/>
  <c r="P601" i="1"/>
  <c r="P602" i="1"/>
  <c r="P603" i="1"/>
  <c r="P604" i="1"/>
  <c r="P605" i="1"/>
  <c r="P606" i="1"/>
  <c r="P607" i="1"/>
  <c r="P608" i="1"/>
  <c r="P609" i="1"/>
  <c r="P610" i="1"/>
  <c r="P611" i="1"/>
  <c r="P612" i="1"/>
  <c r="P613" i="1"/>
  <c r="P614" i="1"/>
  <c r="P615" i="1"/>
  <c r="P616" i="1"/>
  <c r="P617" i="1"/>
  <c r="P618" i="1"/>
  <c r="P619" i="1"/>
  <c r="P620" i="1"/>
  <c r="P621" i="1"/>
  <c r="P622" i="1"/>
  <c r="P623" i="1"/>
  <c r="P624" i="1"/>
  <c r="P625" i="1"/>
  <c r="P626" i="1"/>
  <c r="P627" i="1"/>
  <c r="P628" i="1"/>
  <c r="P629" i="1"/>
  <c r="P630" i="1"/>
  <c r="P631" i="1"/>
  <c r="P632" i="1"/>
  <c r="P633" i="1"/>
  <c r="P634" i="1"/>
  <c r="P635" i="1"/>
  <c r="P636" i="1"/>
  <c r="P637" i="1"/>
  <c r="P638" i="1"/>
  <c r="P639" i="1"/>
  <c r="P640" i="1"/>
  <c r="P641" i="1"/>
  <c r="P642" i="1"/>
  <c r="P643" i="1"/>
  <c r="P644" i="1"/>
  <c r="P645" i="1"/>
  <c r="P646" i="1"/>
  <c r="P647" i="1"/>
  <c r="P648" i="1"/>
  <c r="P649" i="1"/>
  <c r="P650" i="1"/>
  <c r="P651" i="1"/>
  <c r="P652" i="1"/>
  <c r="P653" i="1"/>
  <c r="P654" i="1"/>
  <c r="P655" i="1"/>
  <c r="P656" i="1"/>
  <c r="P657" i="1"/>
  <c r="P658" i="1"/>
  <c r="P659" i="1"/>
  <c r="P660" i="1"/>
  <c r="P661" i="1"/>
  <c r="P662" i="1"/>
  <c r="P663" i="1"/>
  <c r="P664" i="1"/>
  <c r="P665" i="1"/>
  <c r="P666" i="1"/>
  <c r="P667" i="1"/>
  <c r="P668" i="1"/>
  <c r="P669" i="1"/>
  <c r="P670" i="1"/>
  <c r="P671" i="1"/>
  <c r="P672" i="1"/>
  <c r="P673" i="1"/>
  <c r="P674" i="1"/>
  <c r="P675" i="1"/>
  <c r="P676" i="1"/>
  <c r="P677" i="1"/>
  <c r="P678" i="1"/>
  <c r="P679" i="1"/>
  <c r="P680" i="1"/>
  <c r="P681" i="1"/>
  <c r="P682" i="1"/>
  <c r="P683" i="1"/>
  <c r="P684" i="1"/>
  <c r="P685" i="1"/>
  <c r="P686" i="1"/>
  <c r="P687" i="1"/>
  <c r="P688" i="1"/>
  <c r="P689" i="1"/>
  <c r="P690" i="1"/>
  <c r="P691" i="1"/>
  <c r="P692" i="1"/>
  <c r="P693" i="1"/>
  <c r="P694" i="1"/>
  <c r="P695" i="1"/>
  <c r="P696" i="1"/>
  <c r="P697" i="1"/>
  <c r="P698" i="1"/>
  <c r="P699" i="1"/>
  <c r="P700" i="1"/>
  <c r="P701" i="1"/>
  <c r="P702" i="1"/>
  <c r="P703" i="1"/>
  <c r="P704" i="1"/>
  <c r="P705" i="1"/>
  <c r="P706" i="1"/>
  <c r="P707" i="1"/>
  <c r="P708" i="1"/>
  <c r="P709" i="1"/>
  <c r="P710" i="1"/>
  <c r="P711" i="1"/>
  <c r="P712" i="1"/>
  <c r="P713" i="1"/>
  <c r="P714" i="1"/>
  <c r="P715" i="1"/>
  <c r="P716" i="1"/>
  <c r="P717" i="1"/>
  <c r="P718" i="1"/>
  <c r="P719" i="1"/>
  <c r="P720" i="1"/>
  <c r="P721" i="1"/>
  <c r="P722" i="1"/>
  <c r="P723" i="1"/>
  <c r="P724" i="1"/>
  <c r="P725" i="1"/>
  <c r="P726" i="1"/>
  <c r="P727" i="1"/>
  <c r="P728" i="1"/>
  <c r="P729" i="1"/>
  <c r="P730" i="1"/>
  <c r="P731" i="1"/>
  <c r="P732" i="1"/>
  <c r="P733" i="1"/>
  <c r="P734" i="1"/>
  <c r="P735" i="1"/>
  <c r="P736" i="1"/>
  <c r="P737" i="1"/>
  <c r="P738" i="1"/>
  <c r="P739" i="1"/>
  <c r="P740" i="1"/>
  <c r="P741" i="1"/>
  <c r="P742" i="1"/>
  <c r="P743" i="1"/>
  <c r="P744" i="1"/>
  <c r="P745" i="1"/>
  <c r="P746" i="1"/>
  <c r="P747" i="1"/>
  <c r="P748" i="1"/>
  <c r="P749" i="1"/>
  <c r="P750" i="1"/>
  <c r="P751" i="1"/>
  <c r="P752" i="1"/>
  <c r="P753" i="1"/>
  <c r="P754" i="1"/>
  <c r="P755" i="1"/>
  <c r="P756" i="1"/>
  <c r="P757" i="1"/>
  <c r="P758" i="1"/>
  <c r="P759" i="1"/>
  <c r="P760" i="1"/>
  <c r="P761" i="1"/>
  <c r="P762" i="1"/>
  <c r="P763" i="1"/>
  <c r="P764" i="1"/>
  <c r="P765" i="1"/>
  <c r="P766" i="1"/>
  <c r="P767" i="1"/>
  <c r="P768" i="1"/>
  <c r="P769" i="1"/>
  <c r="P770" i="1"/>
  <c r="P771" i="1"/>
  <c r="P772" i="1"/>
  <c r="P773" i="1"/>
  <c r="P774" i="1"/>
  <c r="P775" i="1"/>
  <c r="P776" i="1"/>
  <c r="P777" i="1"/>
  <c r="P778" i="1"/>
  <c r="P779" i="1"/>
  <c r="P780" i="1"/>
  <c r="P781" i="1"/>
  <c r="P782" i="1"/>
  <c r="P783" i="1"/>
  <c r="P784" i="1"/>
  <c r="P785" i="1"/>
  <c r="P786" i="1"/>
  <c r="P787" i="1"/>
  <c r="P788" i="1"/>
  <c r="P789" i="1"/>
  <c r="P790" i="1"/>
  <c r="P791" i="1"/>
  <c r="P792" i="1"/>
  <c r="P793" i="1"/>
  <c r="P794" i="1"/>
  <c r="P795" i="1"/>
  <c r="P796" i="1"/>
  <c r="P797" i="1"/>
  <c r="P798" i="1"/>
  <c r="P799" i="1"/>
  <c r="P800" i="1"/>
  <c r="P801" i="1"/>
  <c r="P802" i="1"/>
  <c r="P803" i="1"/>
  <c r="P804" i="1"/>
  <c r="P805" i="1"/>
  <c r="P806" i="1"/>
  <c r="P807" i="1"/>
  <c r="P808" i="1"/>
  <c r="P809" i="1"/>
  <c r="P810" i="1"/>
  <c r="P811" i="1"/>
  <c r="P812" i="1"/>
  <c r="P813" i="1"/>
  <c r="P814" i="1"/>
  <c r="P815" i="1"/>
  <c r="P816" i="1"/>
  <c r="P817" i="1"/>
  <c r="P818" i="1"/>
  <c r="P819" i="1"/>
  <c r="P820" i="1"/>
  <c r="P821" i="1"/>
  <c r="P822" i="1"/>
  <c r="P823" i="1"/>
  <c r="P824" i="1"/>
  <c r="P825" i="1"/>
  <c r="P826" i="1"/>
  <c r="P827" i="1"/>
  <c r="P828" i="1"/>
  <c r="P829" i="1"/>
  <c r="P830" i="1"/>
  <c r="P831" i="1"/>
  <c r="P832" i="1"/>
  <c r="P833" i="1"/>
  <c r="P834" i="1"/>
  <c r="P835" i="1"/>
  <c r="P836" i="1"/>
  <c r="P837" i="1"/>
  <c r="P838" i="1"/>
  <c r="P839" i="1"/>
  <c r="P840" i="1"/>
  <c r="P841" i="1"/>
  <c r="P842" i="1"/>
  <c r="P843" i="1"/>
  <c r="P844" i="1"/>
  <c r="P845" i="1"/>
  <c r="P846" i="1"/>
  <c r="P847" i="1"/>
  <c r="P848" i="1"/>
  <c r="P849" i="1"/>
  <c r="P850" i="1"/>
  <c r="P851" i="1"/>
  <c r="P852" i="1"/>
  <c r="P853" i="1"/>
  <c r="P854" i="1"/>
  <c r="P855" i="1"/>
  <c r="P856" i="1"/>
  <c r="P857" i="1"/>
  <c r="P858" i="1"/>
  <c r="P859" i="1"/>
  <c r="P860" i="1"/>
  <c r="P861" i="1"/>
  <c r="P862" i="1"/>
  <c r="P863" i="1"/>
  <c r="P864" i="1"/>
  <c r="P865" i="1"/>
  <c r="P866" i="1"/>
  <c r="P867" i="1"/>
  <c r="P868" i="1"/>
  <c r="P869" i="1"/>
  <c r="P870" i="1"/>
  <c r="P871" i="1"/>
  <c r="P872" i="1"/>
  <c r="P873" i="1"/>
  <c r="P874" i="1"/>
  <c r="P875" i="1"/>
  <c r="P876" i="1"/>
  <c r="P877" i="1"/>
  <c r="P878" i="1"/>
  <c r="P879" i="1"/>
  <c r="P880" i="1"/>
  <c r="P881" i="1"/>
  <c r="P882" i="1"/>
  <c r="P883" i="1"/>
  <c r="P884" i="1"/>
  <c r="P885" i="1"/>
  <c r="P886" i="1"/>
  <c r="P887" i="1"/>
  <c r="P888" i="1"/>
  <c r="P889" i="1"/>
  <c r="P890" i="1"/>
  <c r="P891" i="1"/>
  <c r="P892" i="1"/>
  <c r="P893" i="1"/>
  <c r="P894" i="1"/>
  <c r="P895" i="1"/>
  <c r="P896" i="1"/>
  <c r="P897" i="1"/>
  <c r="P898" i="1"/>
  <c r="P899" i="1"/>
  <c r="P900" i="1"/>
  <c r="P901" i="1"/>
  <c r="P902" i="1"/>
  <c r="P903" i="1"/>
  <c r="P904" i="1"/>
  <c r="P905" i="1"/>
  <c r="P906" i="1"/>
  <c r="P907" i="1"/>
  <c r="P908" i="1"/>
  <c r="P909" i="1"/>
  <c r="P910" i="1"/>
  <c r="P911" i="1"/>
  <c r="P912" i="1"/>
  <c r="P913" i="1"/>
  <c r="P914" i="1"/>
  <c r="P915" i="1"/>
  <c r="P916" i="1"/>
  <c r="P917" i="1"/>
  <c r="P918" i="1"/>
  <c r="P919" i="1"/>
  <c r="P920" i="1"/>
  <c r="P921" i="1"/>
  <c r="P922" i="1"/>
  <c r="P923" i="1"/>
  <c r="P924" i="1"/>
  <c r="P925" i="1"/>
  <c r="P926" i="1"/>
  <c r="P927" i="1"/>
  <c r="P928" i="1"/>
  <c r="P929" i="1"/>
  <c r="P930" i="1"/>
  <c r="P931" i="1"/>
  <c r="P932" i="1"/>
  <c r="P933" i="1"/>
  <c r="P934" i="1"/>
  <c r="P935" i="1"/>
  <c r="P936" i="1"/>
  <c r="P937" i="1"/>
  <c r="P938" i="1"/>
  <c r="P939" i="1"/>
  <c r="P940" i="1"/>
  <c r="P941" i="1"/>
  <c r="P942" i="1"/>
  <c r="P943" i="1"/>
  <c r="P944" i="1"/>
  <c r="P945" i="1"/>
  <c r="P946" i="1"/>
  <c r="P947" i="1"/>
  <c r="P948" i="1"/>
  <c r="P949" i="1"/>
  <c r="P950" i="1"/>
  <c r="P951" i="1"/>
  <c r="P952" i="1"/>
  <c r="P953" i="1"/>
  <c r="P954" i="1"/>
  <c r="P955" i="1"/>
  <c r="P956" i="1"/>
  <c r="P957" i="1"/>
  <c r="P958" i="1"/>
  <c r="P959" i="1"/>
  <c r="P960" i="1"/>
  <c r="P961" i="1"/>
  <c r="P962" i="1"/>
  <c r="P963" i="1"/>
  <c r="P964" i="1"/>
  <c r="P965" i="1"/>
  <c r="P966" i="1"/>
  <c r="P967" i="1"/>
  <c r="P968" i="1"/>
  <c r="P969" i="1"/>
  <c r="P970" i="1"/>
  <c r="P971" i="1"/>
  <c r="P972" i="1"/>
  <c r="P973" i="1"/>
  <c r="P974" i="1"/>
  <c r="P975" i="1"/>
  <c r="P976" i="1"/>
  <c r="P977" i="1"/>
  <c r="P978" i="1"/>
  <c r="P979" i="1"/>
  <c r="P980" i="1"/>
  <c r="P981" i="1"/>
  <c r="P982" i="1"/>
  <c r="P983" i="1"/>
  <c r="P984" i="1"/>
  <c r="P985" i="1"/>
  <c r="P986" i="1"/>
  <c r="P987" i="1"/>
  <c r="P988" i="1"/>
  <c r="P989" i="1"/>
  <c r="P990" i="1"/>
  <c r="P991" i="1"/>
  <c r="P992" i="1"/>
  <c r="P993" i="1"/>
  <c r="P994" i="1"/>
  <c r="P995" i="1"/>
  <c r="P996" i="1"/>
  <c r="P997" i="1"/>
  <c r="P998" i="1"/>
  <c r="P999" i="1"/>
  <c r="P1000" i="1"/>
  <c r="P1001" i="1"/>
  <c r="P1002" i="1"/>
  <c r="P1003" i="1"/>
  <c r="P1004" i="1"/>
  <c r="P1005" i="1"/>
  <c r="P1006" i="1"/>
  <c r="P1007" i="1"/>
  <c r="P1008" i="1"/>
  <c r="P1009" i="1"/>
  <c r="P1010" i="1"/>
  <c r="P1011" i="1"/>
  <c r="P1012" i="1"/>
  <c r="P1013" i="1"/>
  <c r="P1014" i="1"/>
  <c r="P1015" i="1"/>
  <c r="P1016" i="1"/>
  <c r="P1017" i="1"/>
  <c r="P1018" i="1"/>
  <c r="P1019" i="1"/>
  <c r="P1020" i="1"/>
  <c r="P1021" i="1"/>
  <c r="P1022" i="1"/>
  <c r="P1023" i="1"/>
  <c r="P1024" i="1"/>
  <c r="P1025" i="1"/>
  <c r="P1026" i="1"/>
  <c r="P1027" i="1"/>
  <c r="P1028" i="1"/>
  <c r="P1029" i="1"/>
  <c r="P1030" i="1"/>
  <c r="P1031" i="1"/>
  <c r="P1032" i="1"/>
  <c r="P1033" i="1"/>
  <c r="P1034" i="1"/>
  <c r="P1035" i="1"/>
  <c r="P1036" i="1"/>
  <c r="P1037" i="1"/>
  <c r="P1038" i="1"/>
  <c r="P1039" i="1"/>
  <c r="P1040" i="1"/>
  <c r="P1041" i="1"/>
  <c r="P1042" i="1"/>
  <c r="P1043" i="1"/>
  <c r="P1044" i="1"/>
  <c r="P1045" i="1"/>
  <c r="P1046" i="1"/>
  <c r="P1047" i="1"/>
  <c r="P1048" i="1"/>
  <c r="P1049" i="1"/>
  <c r="P1050" i="1"/>
  <c r="P1051" i="1"/>
  <c r="P1052" i="1"/>
  <c r="P1053" i="1"/>
  <c r="P1054" i="1"/>
  <c r="P1055" i="1"/>
  <c r="P1056" i="1"/>
  <c r="P1057" i="1"/>
  <c r="P1058" i="1"/>
  <c r="P1059" i="1"/>
  <c r="P1060" i="1"/>
  <c r="P1061" i="1"/>
  <c r="P1062" i="1"/>
  <c r="P1063" i="1"/>
  <c r="P1064" i="1"/>
  <c r="P1065" i="1"/>
  <c r="P1066" i="1"/>
  <c r="P1067" i="1"/>
  <c r="P1068" i="1"/>
  <c r="P1069" i="1"/>
  <c r="P1070" i="1"/>
  <c r="P1071" i="1"/>
  <c r="P1072" i="1"/>
  <c r="P1073" i="1"/>
  <c r="P1074" i="1"/>
  <c r="P1075" i="1"/>
  <c r="P1076" i="1"/>
  <c r="P1077" i="1"/>
  <c r="P1078" i="1"/>
  <c r="P1079" i="1"/>
  <c r="P1080" i="1"/>
  <c r="P1081" i="1"/>
  <c r="P1082" i="1"/>
  <c r="P1083" i="1"/>
  <c r="P1084" i="1"/>
  <c r="P1085" i="1"/>
  <c r="P1086" i="1"/>
  <c r="P1087" i="1"/>
  <c r="P1088" i="1"/>
  <c r="P1089" i="1"/>
  <c r="P1090" i="1"/>
  <c r="P1091" i="1"/>
  <c r="P1092" i="1"/>
  <c r="P1093" i="1"/>
  <c r="P1094" i="1"/>
  <c r="P1095" i="1"/>
  <c r="P1096" i="1"/>
  <c r="P1097" i="1"/>
  <c r="P1098" i="1"/>
  <c r="P1099" i="1"/>
  <c r="P1100" i="1"/>
  <c r="P1101" i="1"/>
  <c r="P1102" i="1"/>
  <c r="P1103" i="1"/>
  <c r="P1104" i="1"/>
  <c r="P1105" i="1"/>
  <c r="P1106" i="1"/>
  <c r="P1107" i="1"/>
  <c r="P1108" i="1"/>
  <c r="P1109" i="1"/>
  <c r="P1110" i="1"/>
  <c r="P1111" i="1"/>
  <c r="P1112" i="1"/>
  <c r="P1113" i="1"/>
  <c r="P1114" i="1"/>
  <c r="P1115" i="1"/>
  <c r="P1116" i="1"/>
  <c r="P1117" i="1"/>
  <c r="P1118" i="1"/>
  <c r="P1119" i="1"/>
  <c r="P1120" i="1"/>
  <c r="P1121" i="1"/>
  <c r="P1122" i="1"/>
  <c r="P1123" i="1"/>
  <c r="P1124" i="1"/>
  <c r="P1125" i="1"/>
  <c r="P1126" i="1"/>
  <c r="P1127" i="1"/>
  <c r="P1128" i="1"/>
  <c r="P1129" i="1"/>
  <c r="P1130" i="1"/>
  <c r="P1131" i="1"/>
  <c r="P1132" i="1"/>
  <c r="P1133" i="1"/>
  <c r="P1134" i="1"/>
  <c r="P1135" i="1"/>
  <c r="P1136" i="1"/>
  <c r="P1137" i="1"/>
  <c r="P1138" i="1"/>
  <c r="P1139" i="1"/>
  <c r="P1140" i="1"/>
  <c r="P1141" i="1"/>
  <c r="P1142" i="1"/>
  <c r="P1143" i="1"/>
  <c r="P1144" i="1"/>
  <c r="P1145" i="1"/>
  <c r="P1146" i="1"/>
  <c r="P1147" i="1"/>
  <c r="P1148" i="1"/>
  <c r="P1149" i="1"/>
  <c r="P1150" i="1"/>
  <c r="P1151" i="1"/>
  <c r="P1152" i="1"/>
  <c r="P1153" i="1"/>
  <c r="P1154" i="1"/>
  <c r="P1155" i="1"/>
  <c r="P1156" i="1"/>
  <c r="P1157" i="1"/>
  <c r="P1158" i="1"/>
  <c r="P1159" i="1"/>
  <c r="P1160" i="1"/>
  <c r="P1161" i="1"/>
  <c r="P1162" i="1"/>
  <c r="P1163" i="1"/>
  <c r="P1164" i="1"/>
  <c r="P1165" i="1"/>
  <c r="P1166" i="1"/>
  <c r="P1167" i="1"/>
  <c r="P1168" i="1"/>
  <c r="P1169" i="1"/>
  <c r="P1170" i="1"/>
  <c r="P1171" i="1"/>
  <c r="P1172" i="1"/>
  <c r="P1173" i="1"/>
  <c r="P1174" i="1"/>
  <c r="P1175" i="1"/>
  <c r="P1176" i="1"/>
  <c r="P1177" i="1"/>
  <c r="P1178" i="1"/>
  <c r="P1179" i="1"/>
  <c r="P1180" i="1"/>
  <c r="P1181" i="1"/>
  <c r="P1182" i="1"/>
  <c r="P1183" i="1"/>
  <c r="P1184" i="1"/>
  <c r="P1185" i="1"/>
  <c r="P1186" i="1"/>
  <c r="P1187" i="1"/>
  <c r="P1188" i="1"/>
  <c r="P1189" i="1"/>
  <c r="P1190" i="1"/>
  <c r="P1191" i="1"/>
  <c r="P1192" i="1"/>
  <c r="P1193" i="1"/>
  <c r="P1194" i="1"/>
  <c r="P1195" i="1"/>
  <c r="P1196" i="1"/>
  <c r="P1197" i="1"/>
  <c r="P1198" i="1"/>
  <c r="P1199" i="1"/>
  <c r="P1200" i="1"/>
  <c r="P1201" i="1"/>
  <c r="P1202" i="1"/>
  <c r="P1203" i="1"/>
  <c r="P1204" i="1"/>
  <c r="P1205" i="1"/>
  <c r="P1206" i="1"/>
  <c r="P1207" i="1"/>
  <c r="P1208" i="1"/>
  <c r="P1209" i="1"/>
  <c r="P1210" i="1"/>
  <c r="P1211" i="1"/>
  <c r="P1212" i="1"/>
  <c r="P1213" i="1"/>
  <c r="P1214" i="1"/>
  <c r="P1215" i="1"/>
  <c r="P1216" i="1"/>
  <c r="P1217" i="1"/>
  <c r="P1218" i="1"/>
  <c r="P1219" i="1"/>
  <c r="P1220" i="1"/>
  <c r="P1221" i="1"/>
  <c r="P1222" i="1"/>
  <c r="P1223" i="1"/>
  <c r="P1224" i="1"/>
  <c r="P1225" i="1"/>
  <c r="P1226" i="1"/>
  <c r="P1227" i="1"/>
  <c r="P1228" i="1"/>
  <c r="P1229" i="1"/>
  <c r="P1230" i="1"/>
  <c r="P1231" i="1"/>
  <c r="P1232" i="1"/>
  <c r="P1233" i="1"/>
  <c r="P1234" i="1"/>
  <c r="P1235" i="1"/>
  <c r="P1236" i="1"/>
  <c r="P1237" i="1"/>
  <c r="P1238" i="1"/>
  <c r="P1239" i="1"/>
  <c r="P1240" i="1"/>
  <c r="P1241" i="1"/>
  <c r="P1242" i="1"/>
  <c r="P1243" i="1"/>
  <c r="P1244" i="1"/>
  <c r="P1245" i="1"/>
  <c r="P1246" i="1"/>
  <c r="P1247" i="1"/>
  <c r="P1248" i="1"/>
  <c r="P1249" i="1"/>
  <c r="P1250" i="1"/>
  <c r="P1251" i="1"/>
  <c r="P1252" i="1"/>
  <c r="P1253" i="1"/>
  <c r="P1254" i="1"/>
  <c r="P1255" i="1"/>
  <c r="P1256" i="1"/>
  <c r="P1257" i="1"/>
  <c r="P1258" i="1"/>
  <c r="P1259" i="1"/>
  <c r="P1260" i="1"/>
  <c r="P1261" i="1"/>
  <c r="P1262" i="1"/>
  <c r="P1263" i="1"/>
  <c r="P1264" i="1"/>
  <c r="P1265" i="1"/>
  <c r="P1266" i="1"/>
  <c r="P1267" i="1"/>
  <c r="P1268" i="1"/>
  <c r="P1269" i="1"/>
  <c r="P1270" i="1"/>
  <c r="P1271" i="1"/>
  <c r="P1272" i="1"/>
  <c r="P1273" i="1"/>
  <c r="P1274" i="1"/>
  <c r="P1275" i="1"/>
  <c r="P1276" i="1"/>
  <c r="P1277" i="1"/>
  <c r="P1278" i="1"/>
  <c r="P1279" i="1"/>
  <c r="P1280" i="1"/>
  <c r="P1281" i="1"/>
  <c r="P1282" i="1"/>
  <c r="P1283" i="1"/>
  <c r="P1284" i="1"/>
  <c r="P1285" i="1"/>
  <c r="P1286" i="1"/>
  <c r="P1287" i="1"/>
  <c r="P1288" i="1"/>
  <c r="P1289" i="1"/>
  <c r="P1290" i="1"/>
  <c r="P1291" i="1"/>
  <c r="P1292" i="1"/>
  <c r="P1293" i="1"/>
  <c r="P1294" i="1"/>
  <c r="P1295" i="1"/>
  <c r="P1296" i="1"/>
  <c r="P1297" i="1"/>
  <c r="P1298" i="1"/>
  <c r="P1299" i="1"/>
  <c r="P1300" i="1"/>
  <c r="P1301" i="1"/>
  <c r="P1302" i="1"/>
  <c r="P1303" i="1"/>
  <c r="P1304" i="1"/>
  <c r="P1305" i="1"/>
  <c r="P1306" i="1"/>
  <c r="P1307" i="1"/>
  <c r="P1308" i="1"/>
  <c r="P1309" i="1"/>
  <c r="P1310" i="1"/>
  <c r="P1311" i="1"/>
  <c r="P1312" i="1"/>
  <c r="P1313" i="1"/>
  <c r="P1314" i="1"/>
  <c r="P1315" i="1"/>
  <c r="P1316" i="1"/>
  <c r="P1317" i="1"/>
  <c r="P1318" i="1"/>
  <c r="P1319" i="1"/>
  <c r="P1320" i="1"/>
  <c r="P1321" i="1"/>
  <c r="P1322" i="1"/>
  <c r="P1323" i="1"/>
  <c r="P1324" i="1"/>
  <c r="P1325" i="1"/>
  <c r="P1326" i="1"/>
  <c r="P1327" i="1"/>
  <c r="P1328" i="1"/>
  <c r="P1329" i="1"/>
  <c r="P1330" i="1"/>
  <c r="P1331" i="1"/>
  <c r="P1332" i="1"/>
  <c r="P1333" i="1"/>
  <c r="P1334" i="1"/>
  <c r="P1335" i="1"/>
  <c r="P1336" i="1"/>
  <c r="P1337" i="1"/>
  <c r="P1338" i="1"/>
  <c r="P1339" i="1"/>
  <c r="P1340" i="1"/>
  <c r="P1341" i="1"/>
  <c r="P1342" i="1"/>
  <c r="P1343" i="1"/>
  <c r="P1344" i="1"/>
  <c r="P1345" i="1"/>
  <c r="P1346" i="1"/>
  <c r="P1347" i="1"/>
  <c r="P1348" i="1"/>
  <c r="P1349" i="1"/>
  <c r="P1350" i="1"/>
  <c r="P1351" i="1"/>
  <c r="P1352" i="1"/>
  <c r="P1353" i="1"/>
  <c r="P1354" i="1"/>
  <c r="P1355" i="1"/>
  <c r="P1356" i="1"/>
  <c r="P1357" i="1"/>
  <c r="P1358" i="1"/>
  <c r="P1359" i="1"/>
  <c r="P1360" i="1"/>
  <c r="P1361" i="1"/>
  <c r="P1362" i="1"/>
  <c r="P1363" i="1"/>
  <c r="P1364" i="1"/>
  <c r="P1365" i="1"/>
  <c r="P1366" i="1"/>
  <c r="P1367" i="1"/>
  <c r="P1368" i="1"/>
  <c r="P1369" i="1"/>
  <c r="P1370" i="1"/>
  <c r="P1371" i="1"/>
  <c r="P1372" i="1"/>
  <c r="P1373" i="1"/>
  <c r="P1374" i="1"/>
  <c r="P1375" i="1"/>
  <c r="P1376" i="1"/>
  <c r="P1377" i="1"/>
  <c r="P1378" i="1"/>
  <c r="P1379" i="1"/>
  <c r="P1380" i="1"/>
  <c r="P1381" i="1"/>
  <c r="P1382" i="1"/>
  <c r="P1383" i="1"/>
  <c r="P1384" i="1"/>
  <c r="P1385" i="1"/>
  <c r="P1386" i="1"/>
  <c r="P1387" i="1"/>
  <c r="P1388" i="1"/>
  <c r="P1389" i="1"/>
  <c r="P1390" i="1"/>
  <c r="P1391" i="1"/>
  <c r="P1392" i="1"/>
  <c r="P1393" i="1"/>
  <c r="P1394" i="1"/>
  <c r="P1395" i="1"/>
  <c r="P1396" i="1"/>
  <c r="P1397" i="1"/>
  <c r="P1398" i="1"/>
  <c r="P1399" i="1"/>
  <c r="P1400" i="1"/>
  <c r="P1401" i="1"/>
  <c r="P1402" i="1"/>
  <c r="P1403" i="1"/>
  <c r="P1404" i="1"/>
  <c r="P1405" i="1"/>
  <c r="P1406" i="1"/>
  <c r="P1407" i="1"/>
  <c r="P1408" i="1"/>
  <c r="P1409" i="1"/>
  <c r="P1410" i="1"/>
  <c r="P1411" i="1"/>
  <c r="P1412" i="1"/>
  <c r="P1413" i="1"/>
  <c r="P1414" i="1"/>
  <c r="P1415" i="1"/>
  <c r="P1416" i="1"/>
  <c r="P1417" i="1"/>
  <c r="P1418" i="1"/>
  <c r="P1419" i="1"/>
  <c r="P1420" i="1"/>
  <c r="P1421" i="1"/>
  <c r="P1422" i="1"/>
  <c r="P1423" i="1"/>
  <c r="P1424" i="1"/>
  <c r="P1425" i="1"/>
  <c r="P1426" i="1"/>
  <c r="P1427" i="1"/>
  <c r="P1428" i="1"/>
  <c r="P1429" i="1"/>
  <c r="P1430" i="1"/>
  <c r="P1431" i="1"/>
  <c r="P1432" i="1"/>
  <c r="P1433" i="1"/>
  <c r="P1434" i="1"/>
  <c r="P1435" i="1"/>
  <c r="P1436" i="1"/>
  <c r="P1437" i="1"/>
  <c r="P1438" i="1"/>
  <c r="P1439" i="1"/>
  <c r="P1440" i="1"/>
  <c r="P1441" i="1"/>
  <c r="P1442" i="1"/>
  <c r="P1443" i="1"/>
  <c r="P1444" i="1"/>
  <c r="P1445" i="1"/>
  <c r="P1446" i="1"/>
  <c r="P1447" i="1"/>
  <c r="P1448" i="1"/>
  <c r="P1449" i="1"/>
  <c r="P1450" i="1"/>
  <c r="P1451" i="1"/>
  <c r="P1452" i="1"/>
  <c r="P1453" i="1"/>
  <c r="P1454" i="1"/>
  <c r="P1455" i="1"/>
  <c r="P1456" i="1"/>
  <c r="P1457" i="1"/>
  <c r="P1458" i="1"/>
  <c r="P1459" i="1"/>
  <c r="P1460" i="1"/>
  <c r="P1461" i="1"/>
  <c r="P1462" i="1"/>
  <c r="P1463" i="1"/>
  <c r="P1464" i="1"/>
  <c r="P1465" i="1"/>
  <c r="P1466" i="1"/>
  <c r="P1467" i="1"/>
  <c r="P1468" i="1"/>
  <c r="P1469" i="1"/>
  <c r="P1470" i="1"/>
  <c r="P1471" i="1"/>
  <c r="P1472" i="1"/>
  <c r="P1473" i="1"/>
  <c r="P1474" i="1"/>
  <c r="P1475" i="1"/>
  <c r="P1476" i="1"/>
  <c r="P1477" i="1"/>
  <c r="P1478" i="1"/>
  <c r="P1479" i="1"/>
  <c r="P1480" i="1"/>
  <c r="P1481" i="1"/>
  <c r="P1482" i="1"/>
  <c r="P1483" i="1"/>
  <c r="P1484" i="1"/>
  <c r="P1485" i="1"/>
  <c r="P1486" i="1"/>
  <c r="P1487" i="1"/>
  <c r="P1488" i="1"/>
  <c r="P1489" i="1"/>
  <c r="P1490" i="1"/>
  <c r="P1491" i="1"/>
  <c r="P1492" i="1"/>
  <c r="P1493" i="1"/>
  <c r="P1494" i="1"/>
  <c r="P1495" i="1"/>
  <c r="P1496" i="1"/>
  <c r="P1497" i="1"/>
  <c r="P1498" i="1"/>
  <c r="P1499" i="1"/>
  <c r="P1500" i="1"/>
  <c r="P1501" i="1"/>
  <c r="P1502" i="1"/>
  <c r="P1503" i="1"/>
  <c r="P1504" i="1"/>
  <c r="P1505" i="1"/>
  <c r="P1506" i="1"/>
  <c r="P1507" i="1"/>
  <c r="P1508" i="1"/>
  <c r="P1509" i="1"/>
  <c r="P1510" i="1"/>
  <c r="P1511" i="1"/>
  <c r="P1512" i="1"/>
  <c r="P1513" i="1"/>
  <c r="P1514" i="1"/>
  <c r="P1515" i="1"/>
  <c r="P1516" i="1"/>
  <c r="P1517" i="1"/>
  <c r="P1518" i="1"/>
  <c r="P1519" i="1"/>
  <c r="P1520" i="1"/>
  <c r="P1521" i="1"/>
  <c r="P1522" i="1"/>
  <c r="P1523" i="1"/>
  <c r="P1524" i="1"/>
  <c r="P1525" i="1"/>
  <c r="P1526" i="1"/>
  <c r="P1527" i="1"/>
  <c r="P1528" i="1"/>
  <c r="P1529" i="1"/>
  <c r="P1530" i="1"/>
  <c r="P1531" i="1"/>
  <c r="P1532" i="1"/>
  <c r="P1533" i="1"/>
  <c r="P1534" i="1"/>
  <c r="P1535" i="1"/>
  <c r="P1536" i="1"/>
  <c r="P1537" i="1"/>
  <c r="P1538" i="1"/>
  <c r="P1539" i="1"/>
  <c r="P1540" i="1"/>
  <c r="P1541" i="1"/>
  <c r="P1542" i="1"/>
  <c r="P1543" i="1"/>
  <c r="P1544" i="1"/>
  <c r="P1545" i="1"/>
  <c r="P1546" i="1"/>
  <c r="P1547" i="1"/>
  <c r="P1548" i="1"/>
  <c r="P1549" i="1"/>
  <c r="P1550" i="1"/>
  <c r="P1551" i="1"/>
  <c r="P1552" i="1"/>
  <c r="P1553" i="1"/>
  <c r="P1554" i="1"/>
  <c r="P1555" i="1"/>
  <c r="P1556" i="1"/>
  <c r="P1557" i="1"/>
  <c r="P1558" i="1"/>
  <c r="P1559" i="1"/>
  <c r="P1560" i="1"/>
  <c r="P1561" i="1"/>
  <c r="P1562" i="1"/>
  <c r="P1563" i="1"/>
  <c r="P1564" i="1"/>
  <c r="P1565" i="1"/>
  <c r="P1566" i="1"/>
  <c r="P1567" i="1"/>
  <c r="P1568" i="1"/>
  <c r="P1569" i="1"/>
  <c r="P1570" i="1"/>
  <c r="P1571" i="1"/>
  <c r="P1572" i="1"/>
  <c r="P1573" i="1"/>
  <c r="P1574" i="1"/>
  <c r="P1575" i="1"/>
  <c r="P1576" i="1"/>
  <c r="P1577" i="1"/>
  <c r="P1578" i="1"/>
  <c r="P1579" i="1"/>
  <c r="P1580" i="1"/>
  <c r="P1581" i="1"/>
  <c r="P1582" i="1"/>
  <c r="P1583" i="1"/>
  <c r="P1584" i="1"/>
  <c r="P1585" i="1"/>
  <c r="P1586" i="1"/>
  <c r="P1587" i="1"/>
  <c r="P1588" i="1"/>
  <c r="P1589" i="1"/>
  <c r="P1590" i="1"/>
  <c r="P1591" i="1"/>
  <c r="P1592" i="1"/>
  <c r="P1593" i="1"/>
  <c r="P1594" i="1"/>
  <c r="P1595" i="1"/>
  <c r="P1596" i="1"/>
  <c r="P1597" i="1"/>
  <c r="P1598" i="1"/>
  <c r="P1599" i="1"/>
  <c r="P1600" i="1"/>
  <c r="P1601" i="1"/>
  <c r="P1602" i="1"/>
  <c r="P1603" i="1"/>
  <c r="P1604" i="1"/>
  <c r="P1605" i="1"/>
  <c r="P1606" i="1"/>
  <c r="P1607" i="1"/>
  <c r="P1608" i="1"/>
  <c r="P1609" i="1"/>
  <c r="P1610" i="1"/>
  <c r="P1611" i="1"/>
  <c r="P1612" i="1"/>
  <c r="P1613" i="1"/>
  <c r="P1614" i="1"/>
  <c r="P1615" i="1"/>
  <c r="P1616" i="1"/>
  <c r="P1617" i="1"/>
  <c r="P1618" i="1"/>
  <c r="P1619" i="1"/>
  <c r="P1620" i="1"/>
  <c r="P1621" i="1"/>
  <c r="P1622" i="1"/>
  <c r="P1623" i="1"/>
  <c r="P1624" i="1"/>
  <c r="P1625" i="1"/>
  <c r="P1626" i="1"/>
  <c r="P1627" i="1"/>
  <c r="P1628" i="1"/>
  <c r="P1629" i="1"/>
  <c r="P1630" i="1"/>
  <c r="P1631" i="1"/>
  <c r="P1632" i="1"/>
  <c r="P1633" i="1"/>
  <c r="P1634" i="1"/>
  <c r="P1635" i="1"/>
  <c r="P1636" i="1"/>
  <c r="P1637" i="1"/>
  <c r="P1638" i="1"/>
  <c r="P1639" i="1"/>
  <c r="P1640" i="1"/>
  <c r="P1641" i="1"/>
  <c r="P1642" i="1"/>
  <c r="P1643" i="1"/>
  <c r="P1644" i="1"/>
  <c r="P1645" i="1"/>
  <c r="P1646" i="1"/>
  <c r="P1647" i="1"/>
  <c r="P1648" i="1"/>
  <c r="P1649" i="1"/>
  <c r="P1650" i="1"/>
  <c r="P1651" i="1"/>
  <c r="P1652" i="1"/>
  <c r="P1653" i="1"/>
  <c r="P1654" i="1"/>
  <c r="P1655" i="1"/>
  <c r="P1656" i="1"/>
  <c r="P1657" i="1"/>
  <c r="P1658" i="1"/>
  <c r="P1659" i="1"/>
  <c r="P1660" i="1"/>
  <c r="P1661" i="1"/>
  <c r="P1662" i="1"/>
  <c r="P1663" i="1"/>
  <c r="P1664" i="1"/>
  <c r="P1665" i="1"/>
  <c r="P1666" i="1"/>
  <c r="P1667" i="1"/>
  <c r="P1668" i="1"/>
  <c r="P1669" i="1"/>
  <c r="P1670" i="1"/>
  <c r="P1671" i="1"/>
  <c r="P1672" i="1"/>
  <c r="P1673" i="1"/>
  <c r="P1674" i="1"/>
  <c r="P1675" i="1"/>
  <c r="P1676" i="1"/>
  <c r="P1677" i="1"/>
  <c r="P1678" i="1"/>
  <c r="P1679" i="1"/>
  <c r="P1680" i="1"/>
  <c r="P1681" i="1"/>
  <c r="P1682" i="1"/>
  <c r="P1683" i="1"/>
  <c r="P1684" i="1"/>
  <c r="P1685" i="1"/>
  <c r="P1686" i="1"/>
  <c r="P1687" i="1"/>
  <c r="P1688" i="1"/>
  <c r="P1689" i="1"/>
  <c r="P1690" i="1"/>
  <c r="P1691" i="1"/>
  <c r="P1692" i="1"/>
  <c r="P1693" i="1"/>
  <c r="P1694" i="1"/>
  <c r="P1695" i="1"/>
  <c r="P1696" i="1"/>
  <c r="P1697" i="1"/>
  <c r="P1698" i="1"/>
  <c r="P1699" i="1"/>
  <c r="P1700" i="1"/>
  <c r="P1701" i="1"/>
  <c r="P1702" i="1"/>
  <c r="P1703" i="1"/>
  <c r="P1704" i="1"/>
  <c r="P1705" i="1"/>
  <c r="P1706" i="1"/>
  <c r="P1707" i="1"/>
  <c r="P1708" i="1"/>
  <c r="P1709" i="1"/>
  <c r="P1710" i="1"/>
  <c r="P1711" i="1"/>
  <c r="P1712" i="1"/>
  <c r="P1713" i="1"/>
  <c r="P1714" i="1"/>
  <c r="P1715" i="1"/>
  <c r="P1716" i="1"/>
  <c r="P1717" i="1"/>
  <c r="P1718" i="1"/>
  <c r="P1719" i="1"/>
  <c r="P1720" i="1"/>
  <c r="P1721" i="1"/>
  <c r="P1722" i="1"/>
  <c r="P1723" i="1"/>
  <c r="P1724" i="1"/>
  <c r="P1725" i="1"/>
  <c r="P1726" i="1"/>
  <c r="P1727" i="1"/>
  <c r="P1728" i="1"/>
  <c r="P1729" i="1"/>
  <c r="P1730" i="1"/>
  <c r="P1731" i="1"/>
  <c r="P1732" i="1"/>
  <c r="P1733" i="1"/>
  <c r="P1734" i="1"/>
  <c r="P1735" i="1"/>
  <c r="P1736" i="1"/>
  <c r="P1737" i="1"/>
  <c r="P1738" i="1"/>
  <c r="P1739" i="1"/>
  <c r="P1740" i="1"/>
  <c r="P1741" i="1"/>
  <c r="P1742" i="1"/>
  <c r="P1743" i="1"/>
  <c r="P1744" i="1"/>
  <c r="P1745" i="1"/>
  <c r="P1746" i="1"/>
  <c r="P1747" i="1"/>
  <c r="P1748" i="1"/>
  <c r="P1749" i="1"/>
  <c r="P1750" i="1"/>
  <c r="P1751" i="1"/>
  <c r="P1752" i="1"/>
  <c r="P1753" i="1"/>
  <c r="P1754" i="1"/>
  <c r="P1755" i="1"/>
  <c r="P1756" i="1"/>
  <c r="P1757" i="1"/>
  <c r="P1758" i="1"/>
  <c r="P1759" i="1"/>
  <c r="P1760" i="1"/>
  <c r="P1761" i="1"/>
  <c r="P1762" i="1"/>
  <c r="P1763" i="1"/>
  <c r="P1764" i="1"/>
  <c r="P1765" i="1"/>
  <c r="P1766" i="1"/>
  <c r="P1767" i="1"/>
  <c r="P1768" i="1"/>
  <c r="P1769" i="1"/>
  <c r="P1770" i="1"/>
  <c r="P1771" i="1"/>
  <c r="P1772" i="1"/>
  <c r="P1773" i="1"/>
  <c r="P1774" i="1"/>
  <c r="P1775" i="1"/>
  <c r="P1776" i="1"/>
  <c r="P1777" i="1"/>
  <c r="P1778" i="1"/>
  <c r="P1779" i="1"/>
  <c r="P1780" i="1"/>
  <c r="P1781" i="1"/>
  <c r="P1782" i="1"/>
  <c r="P1783" i="1"/>
  <c r="P1784" i="1"/>
  <c r="P1785" i="1"/>
  <c r="P1786" i="1"/>
  <c r="P1787" i="1"/>
  <c r="P1788" i="1"/>
  <c r="P1789" i="1"/>
  <c r="P1790" i="1"/>
  <c r="P1791" i="1"/>
  <c r="P1792" i="1"/>
  <c r="P1793" i="1"/>
  <c r="P1794" i="1"/>
  <c r="P1795" i="1"/>
  <c r="P1796" i="1"/>
  <c r="P1797" i="1"/>
  <c r="P1798" i="1"/>
  <c r="P1799" i="1"/>
  <c r="P1800" i="1"/>
  <c r="P1801" i="1"/>
  <c r="P1802" i="1"/>
  <c r="P1803" i="1"/>
  <c r="P1804" i="1"/>
  <c r="P1805" i="1"/>
  <c r="P1806" i="1"/>
  <c r="P1807" i="1"/>
  <c r="P1808" i="1"/>
  <c r="P1809" i="1"/>
  <c r="P1810" i="1"/>
  <c r="P1811" i="1"/>
  <c r="P1812" i="1"/>
  <c r="P1813" i="1"/>
  <c r="P1814" i="1"/>
  <c r="P1815" i="1"/>
  <c r="P1816" i="1"/>
  <c r="P1817" i="1"/>
  <c r="P1818" i="1"/>
  <c r="P1819" i="1"/>
  <c r="P1820" i="1"/>
  <c r="P1821" i="1"/>
  <c r="P1822" i="1"/>
  <c r="P1823" i="1"/>
  <c r="P1824" i="1"/>
  <c r="P1825" i="1"/>
  <c r="P1826" i="1"/>
  <c r="P1827" i="1"/>
  <c r="P1828" i="1"/>
  <c r="P1829" i="1"/>
  <c r="P1830" i="1"/>
  <c r="P1831" i="1"/>
  <c r="P1832" i="1"/>
  <c r="P1833" i="1"/>
  <c r="P1834" i="1"/>
  <c r="P1835" i="1"/>
  <c r="P1836" i="1"/>
  <c r="P1837" i="1"/>
  <c r="P1838" i="1"/>
  <c r="P1839" i="1"/>
  <c r="P1840" i="1"/>
  <c r="P1841" i="1"/>
  <c r="P1842" i="1"/>
  <c r="P1843" i="1"/>
  <c r="P1844" i="1"/>
  <c r="P1845" i="1"/>
  <c r="P1846" i="1"/>
  <c r="P1847" i="1"/>
  <c r="P1848" i="1"/>
  <c r="P1849" i="1"/>
  <c r="P1850" i="1"/>
  <c r="P1851" i="1"/>
  <c r="P1852" i="1"/>
  <c r="P1853" i="1"/>
  <c r="P1854" i="1"/>
  <c r="P1855" i="1"/>
  <c r="P1856" i="1"/>
  <c r="P1857" i="1"/>
  <c r="P1858" i="1"/>
  <c r="P1859" i="1"/>
  <c r="P1860" i="1"/>
  <c r="P1861" i="1"/>
  <c r="P1862" i="1"/>
  <c r="P1863" i="1"/>
  <c r="P1864" i="1"/>
  <c r="P1865" i="1"/>
  <c r="P1866" i="1"/>
  <c r="P1867" i="1"/>
  <c r="P1868" i="1"/>
  <c r="P1869" i="1"/>
  <c r="P1870" i="1"/>
  <c r="P1871" i="1"/>
  <c r="P1872" i="1"/>
  <c r="P1873" i="1"/>
  <c r="P1874" i="1"/>
  <c r="P1875" i="1"/>
  <c r="P1876" i="1"/>
  <c r="P1877" i="1"/>
  <c r="P1878" i="1"/>
  <c r="P1879" i="1"/>
  <c r="P1880" i="1"/>
  <c r="P1881" i="1"/>
  <c r="P1882" i="1"/>
  <c r="P1883" i="1"/>
  <c r="P1884" i="1"/>
  <c r="P1885" i="1"/>
  <c r="P1886" i="1"/>
  <c r="P1887" i="1"/>
  <c r="P1888" i="1"/>
  <c r="P1889" i="1"/>
  <c r="P1890" i="1"/>
  <c r="P1891" i="1"/>
  <c r="P1892" i="1"/>
  <c r="P1893" i="1"/>
  <c r="P1894" i="1"/>
  <c r="P1895" i="1"/>
  <c r="P1896" i="1"/>
  <c r="P1897" i="1"/>
  <c r="P1898" i="1"/>
  <c r="P1899" i="1"/>
  <c r="P1900" i="1"/>
  <c r="P1901" i="1"/>
  <c r="P1902" i="1"/>
  <c r="P1903" i="1"/>
  <c r="P1904" i="1"/>
  <c r="P1905" i="1"/>
  <c r="P1906" i="1"/>
  <c r="P1907" i="1"/>
  <c r="P1908" i="1"/>
  <c r="P1909" i="1"/>
  <c r="P1910" i="1"/>
  <c r="P1911" i="1"/>
  <c r="P1912" i="1"/>
  <c r="P1913" i="1"/>
  <c r="P1914" i="1"/>
  <c r="P1915" i="1"/>
  <c r="P1916" i="1"/>
  <c r="P1917" i="1"/>
  <c r="P1918" i="1"/>
  <c r="P1919" i="1"/>
  <c r="P1920" i="1"/>
  <c r="P1921" i="1"/>
  <c r="P1922" i="1"/>
  <c r="P1923" i="1"/>
  <c r="P1924" i="1"/>
  <c r="P1925" i="1"/>
  <c r="P1926" i="1"/>
  <c r="P1927" i="1"/>
  <c r="P1928" i="1"/>
  <c r="P1929" i="1"/>
  <c r="P1930" i="1"/>
  <c r="P1931" i="1"/>
  <c r="P1932" i="1"/>
  <c r="P1933" i="1"/>
  <c r="P1934" i="1"/>
  <c r="P1935" i="1"/>
  <c r="P1936" i="1"/>
  <c r="P1937" i="1"/>
  <c r="P1938" i="1"/>
  <c r="P1939" i="1"/>
  <c r="P1940" i="1"/>
  <c r="P1941" i="1"/>
  <c r="P1942" i="1"/>
  <c r="P1943" i="1"/>
  <c r="P1944" i="1"/>
  <c r="P1945" i="1"/>
  <c r="P1946" i="1"/>
  <c r="P1947" i="1"/>
  <c r="P1948" i="1"/>
  <c r="P1949" i="1"/>
  <c r="P1950" i="1"/>
  <c r="P1951" i="1"/>
  <c r="P1952" i="1"/>
  <c r="P1953" i="1"/>
  <c r="P1954" i="1"/>
  <c r="P1955" i="1"/>
  <c r="P1956" i="1"/>
  <c r="P1957" i="1"/>
  <c r="P1958" i="1"/>
  <c r="P1959" i="1"/>
  <c r="P1960" i="1"/>
  <c r="P1961" i="1"/>
  <c r="P1962" i="1"/>
  <c r="P1963" i="1"/>
  <c r="P1964" i="1"/>
  <c r="P1965" i="1"/>
  <c r="P1966" i="1"/>
  <c r="P1967" i="1"/>
  <c r="P1968" i="1"/>
  <c r="P1969" i="1"/>
  <c r="P1970" i="1"/>
  <c r="P1971" i="1"/>
  <c r="P1972" i="1"/>
  <c r="P1973" i="1"/>
  <c r="P1974" i="1"/>
  <c r="P1975" i="1"/>
  <c r="P1976" i="1"/>
  <c r="P1977" i="1"/>
  <c r="P1978" i="1"/>
  <c r="P1979" i="1"/>
  <c r="P1980" i="1"/>
  <c r="P1981" i="1"/>
  <c r="P1982" i="1"/>
  <c r="P1983" i="1"/>
  <c r="P1984" i="1"/>
  <c r="P1985" i="1"/>
  <c r="P1986" i="1"/>
  <c r="P1987" i="1"/>
  <c r="P1988" i="1"/>
  <c r="P1989" i="1"/>
  <c r="P1990" i="1"/>
  <c r="P1991" i="1"/>
  <c r="P1992" i="1"/>
  <c r="P1993" i="1"/>
  <c r="P1994" i="1"/>
  <c r="P1995" i="1"/>
  <c r="P1996" i="1"/>
  <c r="P1997" i="1"/>
  <c r="P1998" i="1"/>
  <c r="P1999" i="1"/>
  <c r="P2000" i="1"/>
  <c r="P2001" i="1"/>
  <c r="P2002" i="1"/>
  <c r="P2003" i="1"/>
  <c r="P2004" i="1"/>
  <c r="P2005" i="1"/>
  <c r="P2006" i="1"/>
  <c r="P2007" i="1"/>
  <c r="P2008" i="1"/>
  <c r="P2009" i="1"/>
  <c r="P2010" i="1"/>
  <c r="P2011" i="1"/>
  <c r="P2012" i="1"/>
  <c r="P2013" i="1"/>
  <c r="P2014" i="1"/>
  <c r="P2015" i="1"/>
  <c r="P2016" i="1"/>
  <c r="P2017" i="1"/>
  <c r="P2018" i="1"/>
  <c r="P2019" i="1"/>
  <c r="P2020" i="1"/>
  <c r="P2021" i="1"/>
  <c r="P2022" i="1"/>
  <c r="P2023" i="1"/>
  <c r="P2024" i="1"/>
  <c r="P2025" i="1"/>
  <c r="P2026" i="1"/>
  <c r="P2027" i="1"/>
  <c r="P2028" i="1"/>
  <c r="P2029" i="1"/>
  <c r="P2030" i="1"/>
  <c r="P2031" i="1"/>
  <c r="P2032" i="1"/>
  <c r="P2033" i="1"/>
  <c r="P2034" i="1"/>
  <c r="P2035" i="1"/>
  <c r="P2036" i="1"/>
  <c r="P2037" i="1"/>
  <c r="P2038" i="1"/>
  <c r="P2039" i="1"/>
  <c r="P2040" i="1"/>
  <c r="P2041" i="1"/>
  <c r="P2042" i="1"/>
  <c r="P2043" i="1"/>
  <c r="P2044" i="1"/>
  <c r="P2045" i="1"/>
  <c r="P2046" i="1"/>
  <c r="P2047" i="1"/>
  <c r="P2048" i="1"/>
  <c r="P2049" i="1"/>
  <c r="P2050" i="1"/>
  <c r="P2051" i="1"/>
  <c r="P2052" i="1"/>
  <c r="P2053" i="1"/>
  <c r="P2054" i="1"/>
  <c r="P2055" i="1"/>
  <c r="P2056" i="1"/>
  <c r="P2057" i="1"/>
  <c r="P2058" i="1"/>
  <c r="P2059" i="1"/>
  <c r="P2060" i="1"/>
  <c r="P2061" i="1"/>
  <c r="P2062" i="1"/>
  <c r="P2063" i="1"/>
  <c r="P2064" i="1"/>
  <c r="P2065" i="1"/>
  <c r="P2066" i="1"/>
  <c r="P2067" i="1"/>
  <c r="P2068" i="1"/>
  <c r="P2069" i="1"/>
  <c r="P2070" i="1"/>
  <c r="P2071" i="1"/>
  <c r="P2072" i="1"/>
  <c r="P2073" i="1"/>
  <c r="P2074" i="1"/>
  <c r="P2075" i="1"/>
  <c r="P2076" i="1"/>
  <c r="P2077" i="1"/>
  <c r="P2078" i="1"/>
  <c r="P2079" i="1"/>
  <c r="P2080" i="1"/>
  <c r="P2081" i="1"/>
  <c r="P2082" i="1"/>
  <c r="P2083" i="1"/>
  <c r="P2084" i="1"/>
  <c r="P2085" i="1"/>
  <c r="P2086" i="1"/>
  <c r="P2087" i="1"/>
  <c r="P2088" i="1"/>
  <c r="P2089" i="1"/>
  <c r="P2090" i="1"/>
  <c r="P2091" i="1"/>
  <c r="P2092" i="1"/>
  <c r="P2093" i="1"/>
  <c r="P2094" i="1"/>
  <c r="P2095" i="1"/>
  <c r="P2096" i="1"/>
  <c r="P2097" i="1"/>
  <c r="P2098" i="1"/>
  <c r="P2099" i="1"/>
  <c r="P2100" i="1"/>
  <c r="P2101" i="1"/>
  <c r="P2102" i="1"/>
  <c r="P2103" i="1"/>
  <c r="P2104" i="1"/>
  <c r="P2105" i="1"/>
  <c r="P2106" i="1"/>
  <c r="P2107" i="1"/>
  <c r="P2108" i="1"/>
  <c r="P2109" i="1"/>
  <c r="P2110" i="1"/>
  <c r="P2111" i="1"/>
  <c r="P2112" i="1"/>
  <c r="P2113" i="1"/>
  <c r="P2114" i="1"/>
  <c r="P2115" i="1"/>
  <c r="P2116" i="1"/>
  <c r="P2117" i="1"/>
  <c r="P2118" i="1"/>
  <c r="P2119" i="1"/>
  <c r="P2120" i="1"/>
  <c r="P2121" i="1"/>
  <c r="P2122" i="1"/>
  <c r="P2123" i="1"/>
  <c r="P2124" i="1"/>
  <c r="P2125" i="1"/>
  <c r="P2126" i="1"/>
  <c r="P2127" i="1"/>
  <c r="P2128" i="1"/>
  <c r="P2129" i="1"/>
  <c r="P2130" i="1"/>
  <c r="P2131" i="1"/>
  <c r="P2132" i="1"/>
  <c r="P2133" i="1"/>
  <c r="P2134" i="1"/>
  <c r="P2135" i="1"/>
  <c r="P2136" i="1"/>
  <c r="P2137" i="1"/>
  <c r="P2138" i="1"/>
  <c r="P2139" i="1"/>
  <c r="P2140" i="1"/>
  <c r="P2141" i="1"/>
  <c r="P2142" i="1"/>
  <c r="P2143" i="1"/>
  <c r="P2144" i="1"/>
  <c r="P2145" i="1"/>
  <c r="P2146" i="1"/>
  <c r="P2147" i="1"/>
  <c r="P2148" i="1"/>
  <c r="P2149" i="1"/>
  <c r="P2150" i="1"/>
  <c r="P2151" i="1"/>
  <c r="P2152" i="1"/>
  <c r="P2153" i="1"/>
  <c r="P2154" i="1"/>
  <c r="P2155" i="1"/>
  <c r="P2156" i="1"/>
  <c r="P2157" i="1"/>
  <c r="P2158" i="1"/>
  <c r="P2159" i="1"/>
  <c r="P2160" i="1"/>
  <c r="P2161" i="1"/>
  <c r="P2162" i="1"/>
  <c r="P2163" i="1"/>
  <c r="P2164" i="1"/>
  <c r="P2165" i="1"/>
  <c r="P2166" i="1"/>
  <c r="P2167" i="1"/>
  <c r="P2168" i="1"/>
  <c r="P2169" i="1"/>
  <c r="P2170" i="1"/>
  <c r="P2171" i="1"/>
  <c r="P2172" i="1"/>
  <c r="P2173" i="1"/>
  <c r="P2174" i="1"/>
  <c r="P2175" i="1"/>
  <c r="P2176" i="1"/>
  <c r="P2177" i="1"/>
  <c r="P2178" i="1"/>
  <c r="P2179" i="1"/>
  <c r="P2180" i="1"/>
  <c r="P2181" i="1"/>
  <c r="P2182" i="1"/>
  <c r="P2183" i="1"/>
  <c r="P2184" i="1"/>
  <c r="P2185" i="1"/>
  <c r="P2186" i="1"/>
  <c r="P2187" i="1"/>
  <c r="P2188" i="1"/>
  <c r="P2189" i="1"/>
  <c r="P2190" i="1"/>
  <c r="P2191" i="1"/>
  <c r="P2192" i="1"/>
  <c r="P2193" i="1"/>
  <c r="P2194" i="1"/>
  <c r="P2195" i="1"/>
  <c r="P2196" i="1"/>
  <c r="P2197" i="1"/>
  <c r="P2198" i="1"/>
  <c r="P2199" i="1"/>
  <c r="P2200" i="1"/>
  <c r="P2201" i="1"/>
  <c r="P2202" i="1"/>
  <c r="P2203" i="1"/>
  <c r="P2204" i="1"/>
  <c r="P2205" i="1"/>
  <c r="P2206" i="1"/>
  <c r="P2207" i="1"/>
  <c r="P2208" i="1"/>
  <c r="P2209" i="1"/>
  <c r="P2210" i="1"/>
  <c r="P2211" i="1"/>
  <c r="P2212" i="1"/>
  <c r="P2213" i="1"/>
  <c r="P2214" i="1"/>
  <c r="P2215" i="1"/>
  <c r="P2216" i="1"/>
  <c r="P2217" i="1"/>
  <c r="P2218" i="1"/>
  <c r="P2219" i="1"/>
  <c r="P2220" i="1"/>
  <c r="P2221" i="1"/>
  <c r="P2222" i="1"/>
  <c r="P2223" i="1"/>
  <c r="P2224" i="1"/>
  <c r="P2225" i="1"/>
  <c r="P2226" i="1"/>
  <c r="P2227" i="1"/>
  <c r="P2228" i="1"/>
  <c r="P2229" i="1"/>
  <c r="P2230" i="1"/>
  <c r="P2231" i="1"/>
  <c r="P2232" i="1"/>
  <c r="P2233" i="1"/>
  <c r="P2234" i="1"/>
  <c r="P2235" i="1"/>
  <c r="P2236" i="1"/>
  <c r="P2237" i="1"/>
  <c r="P2238" i="1"/>
  <c r="P2239" i="1"/>
  <c r="P2240" i="1"/>
  <c r="P2241" i="1"/>
  <c r="P2242" i="1"/>
  <c r="P2243" i="1"/>
  <c r="P2244" i="1"/>
  <c r="P2245" i="1"/>
  <c r="P2246" i="1"/>
  <c r="P2247" i="1"/>
  <c r="P2248" i="1"/>
  <c r="P2249" i="1"/>
  <c r="P2250" i="1"/>
  <c r="P2251" i="1"/>
  <c r="P2252" i="1"/>
  <c r="P2253" i="1"/>
  <c r="P2254" i="1"/>
  <c r="P2255" i="1"/>
  <c r="P2256" i="1"/>
  <c r="P2257" i="1"/>
  <c r="P2258" i="1"/>
  <c r="P2259" i="1"/>
  <c r="P2260" i="1"/>
  <c r="P2261" i="1"/>
  <c r="P2262" i="1"/>
  <c r="P2263" i="1"/>
  <c r="P2264" i="1"/>
  <c r="P2265" i="1"/>
  <c r="P2266" i="1"/>
  <c r="P2267" i="1"/>
  <c r="P2268" i="1"/>
  <c r="P2269" i="1"/>
  <c r="P2270" i="1"/>
  <c r="P2271" i="1"/>
  <c r="P2272" i="1"/>
  <c r="P2273" i="1"/>
  <c r="P2274" i="1"/>
  <c r="P2275" i="1"/>
  <c r="P2276" i="1"/>
  <c r="P2277" i="1"/>
  <c r="P2278" i="1"/>
  <c r="P2279" i="1"/>
  <c r="P2280" i="1"/>
  <c r="P2281" i="1"/>
  <c r="P2282" i="1"/>
  <c r="P2283" i="1"/>
  <c r="P2284" i="1"/>
  <c r="P2285" i="1"/>
  <c r="P2286" i="1"/>
  <c r="P2287" i="1"/>
  <c r="P2288" i="1"/>
  <c r="P2289" i="1"/>
  <c r="P2290" i="1"/>
  <c r="P2291" i="1"/>
  <c r="P2292" i="1"/>
  <c r="P2293" i="1"/>
  <c r="P2294" i="1"/>
  <c r="P2295" i="1"/>
  <c r="P2296" i="1"/>
  <c r="P2297" i="1"/>
  <c r="P2298" i="1"/>
  <c r="P2299" i="1"/>
  <c r="P2300" i="1"/>
  <c r="P2301" i="1"/>
  <c r="P2302" i="1"/>
  <c r="P2303" i="1"/>
  <c r="P2304" i="1"/>
  <c r="P2305" i="1"/>
  <c r="P2306" i="1"/>
  <c r="P2307" i="1"/>
  <c r="P2308" i="1"/>
  <c r="P2309" i="1"/>
  <c r="P2310" i="1"/>
  <c r="P2311" i="1"/>
  <c r="P2312" i="1"/>
  <c r="P2313" i="1"/>
  <c r="P2314" i="1"/>
  <c r="P2315" i="1"/>
  <c r="P2316" i="1"/>
  <c r="P2317" i="1"/>
  <c r="P2318" i="1"/>
  <c r="P2319" i="1"/>
  <c r="P2320" i="1"/>
  <c r="P2321" i="1"/>
  <c r="P2322" i="1"/>
  <c r="P2323" i="1"/>
  <c r="P2324" i="1"/>
  <c r="P2325" i="1"/>
  <c r="P2326" i="1"/>
  <c r="P2327" i="1"/>
  <c r="P2328" i="1"/>
  <c r="P2329" i="1"/>
  <c r="P2330" i="1"/>
  <c r="P2331" i="1"/>
  <c r="P2332" i="1"/>
  <c r="P2333" i="1"/>
  <c r="P2334" i="1"/>
  <c r="P2335" i="1"/>
  <c r="P2336" i="1"/>
  <c r="P2337" i="1"/>
  <c r="P2338" i="1"/>
  <c r="P2339" i="1"/>
  <c r="P2340" i="1"/>
  <c r="P2341" i="1"/>
  <c r="P2342" i="1"/>
  <c r="P2343" i="1"/>
  <c r="P2344" i="1"/>
  <c r="P2345" i="1"/>
  <c r="P2346" i="1"/>
  <c r="P2347" i="1"/>
  <c r="P2348" i="1"/>
  <c r="P2349" i="1"/>
  <c r="P2350" i="1"/>
  <c r="P2351" i="1"/>
  <c r="P2352" i="1"/>
  <c r="P2353" i="1"/>
  <c r="P2354" i="1"/>
  <c r="P2355" i="1"/>
  <c r="P2356" i="1"/>
  <c r="P2357" i="1"/>
  <c r="P2358" i="1"/>
  <c r="P2359" i="1"/>
  <c r="P2360" i="1"/>
  <c r="P2361" i="1"/>
  <c r="P2362" i="1"/>
  <c r="P2363" i="1"/>
  <c r="P2364" i="1"/>
  <c r="P2365" i="1"/>
  <c r="P2366" i="1"/>
  <c r="P2367" i="1"/>
  <c r="P2368" i="1"/>
  <c r="P2369" i="1"/>
  <c r="P2370" i="1"/>
  <c r="P2371" i="1"/>
  <c r="P2372" i="1"/>
  <c r="P2373" i="1"/>
  <c r="P2374" i="1"/>
  <c r="P2375" i="1"/>
  <c r="P2376" i="1"/>
  <c r="P2377" i="1"/>
  <c r="P2378" i="1"/>
  <c r="P2379" i="1"/>
  <c r="P2380" i="1"/>
  <c r="P2381" i="1"/>
  <c r="P2382" i="1"/>
  <c r="P2383" i="1"/>
  <c r="P2384" i="1"/>
  <c r="P2385" i="1"/>
  <c r="P2386" i="1"/>
  <c r="P2387" i="1"/>
  <c r="P2388" i="1"/>
  <c r="P2389" i="1"/>
  <c r="P2390" i="1"/>
  <c r="P2391" i="1"/>
  <c r="P2392" i="1"/>
  <c r="P2393" i="1"/>
  <c r="P2394" i="1"/>
  <c r="P2395" i="1"/>
  <c r="P2396" i="1"/>
  <c r="P2397" i="1"/>
  <c r="P2398" i="1"/>
  <c r="P2399" i="1"/>
  <c r="P2400" i="1"/>
  <c r="P2401" i="1"/>
  <c r="P2402" i="1"/>
  <c r="P2403" i="1"/>
  <c r="P2404" i="1"/>
  <c r="P2405" i="1"/>
  <c r="P2406" i="1"/>
  <c r="P2407" i="1"/>
  <c r="P2408" i="1"/>
  <c r="P2409" i="1"/>
  <c r="P2410" i="1"/>
  <c r="P2411" i="1"/>
  <c r="P2412" i="1"/>
  <c r="P2413" i="1"/>
  <c r="P2414" i="1"/>
  <c r="P2415" i="1"/>
  <c r="P2416" i="1"/>
  <c r="P2417" i="1"/>
  <c r="P2418" i="1"/>
  <c r="P2419" i="1"/>
  <c r="P2420" i="1"/>
  <c r="P2421" i="1"/>
  <c r="P2422" i="1"/>
  <c r="P2423" i="1"/>
  <c r="P2424" i="1"/>
  <c r="P2425" i="1"/>
  <c r="P2426" i="1"/>
  <c r="P2427" i="1"/>
  <c r="P2428" i="1"/>
  <c r="P2429" i="1"/>
  <c r="P2430" i="1"/>
  <c r="P2431" i="1"/>
  <c r="P2432" i="1"/>
  <c r="P2433" i="1"/>
  <c r="P2434" i="1"/>
  <c r="P2435" i="1"/>
  <c r="P2436" i="1"/>
  <c r="P2437" i="1"/>
  <c r="P2438" i="1"/>
  <c r="P2439" i="1"/>
  <c r="P2440" i="1"/>
  <c r="P2441" i="1"/>
  <c r="P2442" i="1"/>
  <c r="P2443" i="1"/>
  <c r="P2444" i="1"/>
  <c r="P2445" i="1"/>
  <c r="P2446" i="1"/>
  <c r="P2447" i="1"/>
  <c r="P2448" i="1"/>
  <c r="P2449" i="1"/>
  <c r="P2450" i="1"/>
  <c r="P2451" i="1"/>
  <c r="P2452" i="1"/>
  <c r="P2453" i="1"/>
  <c r="P2454" i="1"/>
  <c r="P2455" i="1"/>
  <c r="P2456" i="1"/>
  <c r="P2457" i="1"/>
  <c r="P2458" i="1"/>
  <c r="P2459" i="1"/>
  <c r="P2460" i="1"/>
  <c r="P2461" i="1"/>
  <c r="P2462" i="1"/>
  <c r="P2463" i="1"/>
  <c r="P2464" i="1"/>
  <c r="P2465" i="1"/>
  <c r="P2466" i="1"/>
  <c r="P2467" i="1"/>
  <c r="P2468" i="1"/>
  <c r="P2469" i="1"/>
  <c r="P2470" i="1"/>
  <c r="P2471" i="1"/>
  <c r="P2472" i="1"/>
  <c r="P2473" i="1"/>
  <c r="P2474" i="1"/>
  <c r="P2475" i="1"/>
  <c r="P2476" i="1"/>
  <c r="P2477" i="1"/>
  <c r="P2478" i="1"/>
  <c r="P2479" i="1"/>
  <c r="P2480" i="1"/>
  <c r="P2481" i="1"/>
  <c r="P2482" i="1"/>
  <c r="P2483" i="1"/>
  <c r="P2484" i="1"/>
  <c r="P2485" i="1"/>
  <c r="P2486" i="1"/>
  <c r="P2487" i="1"/>
  <c r="P2488" i="1"/>
  <c r="P2489" i="1"/>
  <c r="P2490" i="1"/>
  <c r="P2491" i="1"/>
  <c r="P2492" i="1"/>
  <c r="P2493" i="1"/>
  <c r="P2494" i="1"/>
  <c r="P2495" i="1"/>
  <c r="P2496" i="1"/>
  <c r="P2497" i="1"/>
  <c r="P2498" i="1"/>
  <c r="P2499" i="1"/>
  <c r="P2500" i="1"/>
  <c r="P2501" i="1"/>
  <c r="P2502" i="1"/>
  <c r="P2503" i="1"/>
  <c r="P2504" i="1"/>
  <c r="P2505" i="1"/>
  <c r="P2506" i="1"/>
  <c r="P2507" i="1"/>
  <c r="P2508" i="1"/>
  <c r="P2509" i="1"/>
  <c r="P2510" i="1"/>
  <c r="P2511" i="1"/>
  <c r="P2512" i="1"/>
  <c r="P2513" i="1"/>
  <c r="P2514" i="1"/>
  <c r="P2515" i="1"/>
  <c r="P2516" i="1"/>
  <c r="P2517" i="1"/>
  <c r="P2518" i="1"/>
  <c r="P2519" i="1"/>
  <c r="P2520" i="1"/>
  <c r="P2521" i="1"/>
  <c r="P2522" i="1"/>
  <c r="P2523" i="1"/>
  <c r="P2524" i="1"/>
  <c r="P2525" i="1"/>
  <c r="P2526" i="1"/>
  <c r="P2527" i="1"/>
  <c r="P2528" i="1"/>
  <c r="P2529" i="1"/>
  <c r="P2530" i="1"/>
  <c r="P2531" i="1"/>
  <c r="P2532" i="1"/>
  <c r="P2533" i="1"/>
  <c r="P2534" i="1"/>
  <c r="P2535" i="1"/>
  <c r="P2536" i="1"/>
  <c r="P2537" i="1"/>
  <c r="P2538" i="1"/>
  <c r="P2539" i="1"/>
  <c r="P2540" i="1"/>
  <c r="P2541" i="1"/>
  <c r="P2542" i="1"/>
  <c r="P2543" i="1"/>
  <c r="P2544" i="1"/>
  <c r="P2545" i="1"/>
  <c r="P2546" i="1"/>
  <c r="P2547" i="1"/>
  <c r="P2548" i="1"/>
  <c r="P2549" i="1"/>
  <c r="P2550" i="1"/>
  <c r="P2551" i="1"/>
  <c r="P2552" i="1"/>
  <c r="P2553" i="1"/>
  <c r="P2554" i="1"/>
  <c r="P2555" i="1"/>
  <c r="P2556" i="1"/>
  <c r="P2557" i="1"/>
  <c r="P2558" i="1"/>
  <c r="P2559" i="1"/>
  <c r="P2560" i="1"/>
  <c r="P2561" i="1"/>
  <c r="P2562" i="1"/>
  <c r="P2563" i="1"/>
  <c r="P2564" i="1"/>
  <c r="P2565" i="1"/>
  <c r="P2566" i="1"/>
  <c r="P2567" i="1"/>
  <c r="P2568" i="1"/>
  <c r="P2569" i="1"/>
  <c r="P2570" i="1"/>
  <c r="P2571" i="1"/>
  <c r="P2572" i="1"/>
  <c r="P2573" i="1"/>
  <c r="P2574" i="1"/>
  <c r="P2575" i="1"/>
  <c r="P2576" i="1"/>
  <c r="P2577" i="1"/>
  <c r="P2578" i="1"/>
  <c r="P2579" i="1"/>
  <c r="P2580" i="1"/>
  <c r="P2581" i="1"/>
  <c r="P2582" i="1"/>
  <c r="P2583" i="1"/>
  <c r="P2584" i="1"/>
  <c r="P2585" i="1"/>
  <c r="P2586" i="1"/>
  <c r="P2587" i="1"/>
  <c r="P2588" i="1"/>
  <c r="P2589" i="1"/>
  <c r="P2590" i="1"/>
  <c r="P2591" i="1"/>
  <c r="P2592" i="1"/>
  <c r="P2593" i="1"/>
  <c r="P2594" i="1"/>
  <c r="P2595" i="1"/>
  <c r="P2596" i="1"/>
  <c r="P2597" i="1"/>
  <c r="P2598" i="1"/>
  <c r="P2599" i="1"/>
  <c r="P2600" i="1"/>
  <c r="P2601" i="1"/>
  <c r="P2602" i="1"/>
  <c r="P2603" i="1"/>
  <c r="P2604" i="1"/>
  <c r="P2605" i="1"/>
  <c r="P2606" i="1"/>
  <c r="P2607" i="1"/>
  <c r="P2608" i="1"/>
  <c r="P2609" i="1"/>
  <c r="P2610" i="1"/>
  <c r="P2611" i="1"/>
  <c r="P2612" i="1"/>
  <c r="P2613" i="1"/>
  <c r="P2614" i="1"/>
  <c r="P2615" i="1"/>
  <c r="P2616" i="1"/>
  <c r="P2617" i="1"/>
  <c r="P2618" i="1"/>
  <c r="P2619" i="1"/>
  <c r="P2620" i="1"/>
  <c r="P2621" i="1"/>
  <c r="P2622" i="1"/>
  <c r="P2623" i="1"/>
  <c r="P2624" i="1"/>
  <c r="P2625" i="1"/>
  <c r="P2626" i="1"/>
  <c r="P2627" i="1"/>
  <c r="P2628" i="1"/>
  <c r="P2629" i="1"/>
  <c r="P2630" i="1"/>
  <c r="P2631" i="1"/>
  <c r="P2632" i="1"/>
  <c r="P2633" i="1"/>
  <c r="P2634" i="1"/>
  <c r="P2635" i="1"/>
  <c r="P2636" i="1"/>
  <c r="P2637" i="1"/>
  <c r="P2638" i="1"/>
  <c r="P2639" i="1"/>
  <c r="P2640" i="1"/>
  <c r="P2641" i="1"/>
  <c r="P2642" i="1"/>
  <c r="P2643" i="1"/>
  <c r="P2644" i="1"/>
  <c r="P2645" i="1"/>
  <c r="P2646" i="1"/>
  <c r="P2647" i="1"/>
  <c r="P2648" i="1"/>
  <c r="P2649" i="1"/>
  <c r="P2650" i="1"/>
  <c r="P2651" i="1"/>
  <c r="P2652" i="1"/>
  <c r="P2653" i="1"/>
  <c r="P2654" i="1"/>
  <c r="P2655" i="1"/>
  <c r="P2656" i="1"/>
  <c r="P2657" i="1"/>
  <c r="P2658" i="1"/>
  <c r="P2659" i="1"/>
  <c r="P2660" i="1"/>
  <c r="P2661" i="1"/>
  <c r="P2662" i="1"/>
  <c r="P2663" i="1"/>
  <c r="P2664" i="1"/>
  <c r="P2665" i="1"/>
  <c r="P2666" i="1"/>
  <c r="P2667" i="1"/>
  <c r="P2668" i="1"/>
  <c r="P2669" i="1"/>
  <c r="P2670" i="1"/>
  <c r="P2671" i="1"/>
  <c r="P2672" i="1"/>
  <c r="P2673" i="1"/>
  <c r="P2674" i="1"/>
  <c r="P2675" i="1"/>
  <c r="P2676" i="1"/>
  <c r="P2677" i="1"/>
  <c r="P2678" i="1"/>
  <c r="P2679" i="1"/>
  <c r="P2680" i="1"/>
  <c r="P2681" i="1"/>
  <c r="P2682" i="1"/>
  <c r="P2683" i="1"/>
  <c r="P2684" i="1"/>
  <c r="P2685" i="1"/>
  <c r="P2686" i="1"/>
  <c r="P2687" i="1"/>
  <c r="P2688" i="1"/>
  <c r="P2689" i="1"/>
  <c r="P2690" i="1"/>
  <c r="P2691" i="1"/>
  <c r="P2692" i="1"/>
  <c r="P2693" i="1"/>
  <c r="P2694" i="1"/>
  <c r="P2695" i="1"/>
  <c r="P2696" i="1"/>
  <c r="P2697" i="1"/>
  <c r="P2698" i="1"/>
  <c r="P2699" i="1"/>
  <c r="P2700" i="1"/>
  <c r="P2701" i="1"/>
  <c r="P2702" i="1"/>
  <c r="P2703" i="1"/>
  <c r="P2704" i="1"/>
  <c r="P2705" i="1"/>
  <c r="P2706" i="1"/>
  <c r="P2707" i="1"/>
  <c r="P2708" i="1"/>
  <c r="P2709" i="1"/>
  <c r="P2710" i="1"/>
  <c r="P2711" i="1"/>
  <c r="P2712" i="1"/>
  <c r="P2713" i="1"/>
  <c r="P2714" i="1"/>
  <c r="P2715" i="1"/>
  <c r="P2716" i="1"/>
  <c r="P2717" i="1"/>
  <c r="P2718" i="1"/>
  <c r="P2719" i="1"/>
  <c r="P2720" i="1"/>
  <c r="P2721" i="1"/>
  <c r="P2722" i="1"/>
  <c r="P2723" i="1"/>
  <c r="P2724" i="1"/>
  <c r="P2725" i="1"/>
  <c r="P2726" i="1"/>
  <c r="P2727" i="1"/>
  <c r="P2728" i="1"/>
  <c r="P2729" i="1"/>
  <c r="P2730" i="1"/>
  <c r="P2731" i="1"/>
  <c r="P2732" i="1"/>
  <c r="P2733" i="1"/>
  <c r="P2734" i="1"/>
  <c r="P2735" i="1"/>
  <c r="P2736" i="1"/>
  <c r="P2737" i="1"/>
  <c r="P2738" i="1"/>
  <c r="P2739" i="1"/>
  <c r="P2740" i="1"/>
  <c r="P2741" i="1"/>
  <c r="P2742" i="1"/>
  <c r="P2743" i="1"/>
  <c r="P2744" i="1"/>
  <c r="P2745" i="1"/>
  <c r="P2746" i="1"/>
  <c r="P2747" i="1"/>
  <c r="P2748" i="1"/>
  <c r="P2749" i="1"/>
  <c r="P2750" i="1"/>
  <c r="P2751" i="1"/>
  <c r="P2752" i="1"/>
  <c r="P2753" i="1"/>
  <c r="P2754" i="1"/>
  <c r="P2755" i="1"/>
  <c r="P2756" i="1"/>
  <c r="P2757" i="1"/>
  <c r="P2758" i="1"/>
  <c r="P2759" i="1"/>
  <c r="P2760" i="1"/>
  <c r="P2761" i="1"/>
  <c r="P2762" i="1"/>
  <c r="P2763" i="1"/>
  <c r="P2764" i="1"/>
  <c r="P2765" i="1"/>
  <c r="P2766" i="1"/>
  <c r="P2767" i="1"/>
  <c r="P2768" i="1"/>
  <c r="P2769" i="1"/>
  <c r="P2770" i="1"/>
  <c r="P2771" i="1"/>
  <c r="P2772" i="1"/>
  <c r="P2773" i="1"/>
  <c r="P2774" i="1"/>
  <c r="P2775" i="1"/>
  <c r="P2776" i="1"/>
  <c r="P2777" i="1"/>
  <c r="P2778" i="1"/>
  <c r="P2779" i="1"/>
  <c r="P2780" i="1"/>
  <c r="P2781" i="1"/>
  <c r="P2782" i="1"/>
  <c r="P2783" i="1"/>
  <c r="P2784" i="1"/>
  <c r="P2785" i="1"/>
  <c r="P2786" i="1"/>
  <c r="P2787" i="1"/>
  <c r="P2788" i="1"/>
  <c r="P2789" i="1"/>
  <c r="P2790" i="1"/>
  <c r="P2791" i="1"/>
  <c r="P2792" i="1"/>
  <c r="P2793" i="1"/>
  <c r="P2794" i="1"/>
  <c r="P2795" i="1"/>
  <c r="P2796" i="1"/>
  <c r="P2797" i="1"/>
  <c r="P2798" i="1"/>
  <c r="P2799" i="1"/>
  <c r="P2800" i="1"/>
  <c r="P2801" i="1"/>
  <c r="P2802" i="1"/>
  <c r="P2803" i="1"/>
  <c r="P2804" i="1"/>
  <c r="P2805" i="1"/>
  <c r="P2806" i="1"/>
  <c r="P2807" i="1"/>
  <c r="P2808" i="1"/>
  <c r="P2809" i="1"/>
  <c r="P2810" i="1"/>
  <c r="P2811" i="1"/>
  <c r="P2812" i="1"/>
  <c r="P2813" i="1"/>
  <c r="P2814" i="1"/>
  <c r="P2815" i="1"/>
  <c r="P2816" i="1"/>
  <c r="P2817" i="1"/>
  <c r="P2818" i="1"/>
  <c r="P2819" i="1"/>
  <c r="P2820" i="1"/>
  <c r="P2821" i="1"/>
  <c r="P2822" i="1"/>
  <c r="P2823" i="1"/>
  <c r="P2824" i="1"/>
  <c r="P2825" i="1"/>
  <c r="P2826" i="1"/>
  <c r="P2827" i="1"/>
  <c r="P2828" i="1"/>
  <c r="P2829" i="1"/>
  <c r="P2830" i="1"/>
  <c r="P2831" i="1"/>
  <c r="P2832" i="1"/>
  <c r="P2833" i="1"/>
  <c r="P2834" i="1"/>
  <c r="P2835" i="1"/>
  <c r="P2836" i="1"/>
  <c r="P2837" i="1"/>
  <c r="P2838" i="1"/>
  <c r="P2839" i="1"/>
  <c r="P2840" i="1"/>
  <c r="P2841" i="1"/>
  <c r="P2842" i="1"/>
  <c r="P2843" i="1"/>
  <c r="P2844" i="1"/>
  <c r="P2845" i="1"/>
  <c r="P2846" i="1"/>
  <c r="P2847" i="1"/>
  <c r="P2848" i="1"/>
  <c r="P2849" i="1"/>
  <c r="P2850" i="1"/>
  <c r="P2851" i="1"/>
  <c r="P2852" i="1"/>
  <c r="P2853" i="1"/>
  <c r="P2854" i="1"/>
  <c r="P2855" i="1"/>
  <c r="P2856" i="1"/>
  <c r="P2857" i="1"/>
  <c r="P2858" i="1"/>
  <c r="P2859" i="1"/>
  <c r="P2860" i="1"/>
  <c r="P2861" i="1"/>
  <c r="P2862" i="1"/>
  <c r="P2863" i="1"/>
  <c r="P2864" i="1"/>
  <c r="P2865" i="1"/>
  <c r="P2866" i="1"/>
  <c r="P2867" i="1"/>
  <c r="P2868" i="1"/>
  <c r="P2869" i="1"/>
  <c r="P2870" i="1"/>
  <c r="P2871" i="1"/>
  <c r="P2872" i="1"/>
  <c r="P2873" i="1"/>
  <c r="P2874" i="1"/>
  <c r="P2875" i="1"/>
  <c r="P2876" i="1"/>
  <c r="P2877" i="1"/>
  <c r="P2878" i="1"/>
  <c r="P2879" i="1"/>
  <c r="P2880" i="1"/>
  <c r="P2881" i="1"/>
  <c r="P2882" i="1"/>
  <c r="P2883" i="1"/>
  <c r="P2884" i="1"/>
  <c r="P2885" i="1"/>
  <c r="P2886" i="1"/>
  <c r="P2887" i="1"/>
  <c r="P2888" i="1"/>
  <c r="P2889" i="1"/>
  <c r="P2890" i="1"/>
  <c r="P2891" i="1"/>
  <c r="P2892" i="1"/>
  <c r="P2893" i="1"/>
  <c r="P2894" i="1"/>
  <c r="P2895" i="1"/>
  <c r="P2896" i="1"/>
  <c r="P2897" i="1"/>
  <c r="P2898" i="1"/>
  <c r="P2899" i="1"/>
  <c r="P2900" i="1"/>
  <c r="P2901" i="1"/>
  <c r="P2902" i="1"/>
  <c r="P2903" i="1"/>
  <c r="P2904" i="1"/>
  <c r="P2905" i="1"/>
  <c r="P2906" i="1"/>
  <c r="P2907" i="1"/>
  <c r="P2908" i="1"/>
  <c r="P2909" i="1"/>
  <c r="P2910" i="1"/>
  <c r="P2911" i="1"/>
  <c r="P2912" i="1"/>
  <c r="P2913" i="1"/>
  <c r="P2914" i="1"/>
  <c r="P2915" i="1"/>
  <c r="P2916" i="1"/>
  <c r="P2917" i="1"/>
  <c r="P2918" i="1"/>
  <c r="P2919" i="1"/>
  <c r="P2920" i="1"/>
  <c r="P2921" i="1"/>
  <c r="P2922" i="1"/>
  <c r="P2923" i="1"/>
  <c r="P2924" i="1"/>
  <c r="P2925" i="1"/>
  <c r="P2926" i="1"/>
  <c r="P2927" i="1"/>
  <c r="P2928" i="1"/>
  <c r="P2929" i="1"/>
  <c r="P2930" i="1"/>
  <c r="P2931" i="1"/>
  <c r="P2932" i="1"/>
  <c r="P2933" i="1"/>
  <c r="P2934" i="1"/>
  <c r="P2935" i="1"/>
  <c r="P2936" i="1"/>
  <c r="P2937" i="1"/>
  <c r="P2938" i="1"/>
  <c r="P2939" i="1"/>
  <c r="P2940" i="1"/>
  <c r="P2941" i="1"/>
  <c r="P2942" i="1"/>
  <c r="P2943" i="1"/>
  <c r="P2944" i="1"/>
  <c r="P2945" i="1"/>
  <c r="P2946" i="1"/>
  <c r="P2947" i="1"/>
  <c r="P2948" i="1"/>
  <c r="P2949" i="1"/>
  <c r="P2950" i="1"/>
  <c r="P2951" i="1"/>
  <c r="P2952" i="1"/>
  <c r="P2953" i="1"/>
  <c r="P2954" i="1"/>
  <c r="P2955" i="1"/>
  <c r="P2956" i="1"/>
  <c r="P2957" i="1"/>
  <c r="P2958" i="1"/>
  <c r="P2959" i="1"/>
  <c r="P2960" i="1"/>
  <c r="P2961" i="1"/>
  <c r="P2962" i="1"/>
  <c r="P2963" i="1"/>
  <c r="P2964" i="1"/>
  <c r="P2965" i="1"/>
  <c r="P2966" i="1"/>
  <c r="P2967" i="1"/>
  <c r="P2968" i="1"/>
  <c r="P2969" i="1"/>
  <c r="P2970" i="1"/>
  <c r="P2971" i="1"/>
  <c r="P2972" i="1"/>
  <c r="P2973" i="1"/>
  <c r="P2974" i="1"/>
  <c r="P2975" i="1"/>
  <c r="P2976" i="1"/>
  <c r="P2977" i="1"/>
  <c r="P2978" i="1"/>
  <c r="P2979" i="1"/>
  <c r="P2980" i="1"/>
  <c r="P2981" i="1"/>
  <c r="P2982" i="1"/>
  <c r="P2983" i="1"/>
  <c r="P2984" i="1"/>
  <c r="P2985" i="1"/>
  <c r="P2986" i="1"/>
  <c r="P2987" i="1"/>
  <c r="P2988" i="1"/>
  <c r="P2989" i="1"/>
  <c r="P2990" i="1"/>
  <c r="P2991" i="1"/>
  <c r="P2992" i="1"/>
  <c r="P2993" i="1"/>
  <c r="P2994" i="1"/>
  <c r="P2995" i="1"/>
  <c r="P2996" i="1"/>
  <c r="P2997" i="1"/>
  <c r="P2998" i="1"/>
  <c r="P2999" i="1"/>
  <c r="P3000" i="1"/>
  <c r="P3001" i="1"/>
  <c r="P3002" i="1"/>
  <c r="P3003" i="1"/>
  <c r="P3004" i="1"/>
  <c r="P3005" i="1"/>
  <c r="P3006" i="1"/>
  <c r="P3007" i="1"/>
  <c r="P3008" i="1"/>
  <c r="P3009" i="1"/>
  <c r="P3010" i="1"/>
  <c r="P3011" i="1"/>
  <c r="P3012" i="1"/>
  <c r="P3013" i="1"/>
  <c r="P3014" i="1"/>
  <c r="P3015" i="1"/>
  <c r="P3016" i="1"/>
  <c r="P3017" i="1"/>
  <c r="P3018" i="1"/>
  <c r="P3019" i="1"/>
  <c r="P3020" i="1"/>
  <c r="P3021" i="1"/>
  <c r="P3022" i="1"/>
  <c r="P3023" i="1"/>
  <c r="P3024" i="1"/>
  <c r="P3025" i="1"/>
  <c r="P3026" i="1"/>
  <c r="P3027" i="1"/>
  <c r="P3028" i="1"/>
  <c r="P3029" i="1"/>
  <c r="P3030" i="1"/>
  <c r="P3031" i="1"/>
  <c r="P3032" i="1"/>
  <c r="P3033" i="1"/>
  <c r="P3034" i="1"/>
  <c r="P3035" i="1"/>
  <c r="P3036" i="1"/>
  <c r="P3037" i="1"/>
  <c r="P3038" i="1"/>
  <c r="P3039" i="1"/>
  <c r="P3040" i="1"/>
  <c r="P3041" i="1"/>
  <c r="P3042" i="1"/>
  <c r="P3043" i="1"/>
  <c r="P3044" i="1"/>
  <c r="P3045" i="1"/>
  <c r="P3046" i="1"/>
  <c r="P3047" i="1"/>
  <c r="P3048" i="1"/>
  <c r="P3049" i="1"/>
  <c r="P3050" i="1"/>
  <c r="P3051" i="1"/>
  <c r="P3052" i="1"/>
  <c r="P3053" i="1"/>
  <c r="P3054" i="1"/>
  <c r="P3055" i="1"/>
  <c r="P3056" i="1"/>
  <c r="P3057" i="1"/>
  <c r="P3058" i="1"/>
  <c r="P3059" i="1"/>
  <c r="P3060" i="1"/>
  <c r="P3061" i="1"/>
  <c r="P3062" i="1"/>
  <c r="P3063" i="1"/>
  <c r="P3064" i="1"/>
  <c r="P3065" i="1"/>
  <c r="P3066" i="1"/>
  <c r="P3067" i="1"/>
  <c r="P3068" i="1"/>
  <c r="P3069" i="1"/>
  <c r="P3070" i="1"/>
  <c r="P3071" i="1"/>
  <c r="P3072" i="1"/>
  <c r="P3073" i="1"/>
  <c r="P3074" i="1"/>
  <c r="P3075" i="1"/>
  <c r="P3076" i="1"/>
  <c r="P3077" i="1"/>
  <c r="P3078" i="1"/>
  <c r="P3079" i="1"/>
  <c r="P3080" i="1"/>
  <c r="P3081" i="1"/>
  <c r="P3082" i="1"/>
  <c r="P3083" i="1"/>
  <c r="P3084" i="1"/>
  <c r="P3085" i="1"/>
  <c r="P3086" i="1"/>
  <c r="P3087" i="1"/>
  <c r="P3088" i="1"/>
  <c r="P3089" i="1"/>
  <c r="P3090" i="1"/>
  <c r="P3091" i="1"/>
  <c r="P3092" i="1"/>
  <c r="P3093" i="1"/>
  <c r="P3094" i="1"/>
  <c r="P3095" i="1"/>
  <c r="P3096" i="1"/>
  <c r="P3097" i="1"/>
  <c r="P3098" i="1"/>
  <c r="P3099" i="1"/>
  <c r="P3100" i="1"/>
  <c r="P3101" i="1"/>
  <c r="P3102" i="1"/>
  <c r="P3103" i="1"/>
  <c r="P3104" i="1"/>
  <c r="P3105" i="1"/>
  <c r="P3106" i="1"/>
  <c r="P3107" i="1"/>
  <c r="P3108" i="1"/>
  <c r="P3109" i="1"/>
  <c r="P3110" i="1"/>
  <c r="P3111" i="1"/>
  <c r="P3112" i="1"/>
  <c r="P3113" i="1"/>
  <c r="P3114" i="1"/>
  <c r="P3115" i="1"/>
  <c r="P3116" i="1"/>
  <c r="P3117" i="1"/>
  <c r="P3118" i="1"/>
  <c r="P3119" i="1"/>
  <c r="P3120" i="1"/>
  <c r="P3121" i="1"/>
  <c r="P3122" i="1"/>
  <c r="P3123" i="1"/>
  <c r="P3124" i="1"/>
  <c r="P3125" i="1"/>
  <c r="P3126" i="1"/>
  <c r="P3127" i="1"/>
  <c r="P3128" i="1"/>
  <c r="P3129" i="1"/>
  <c r="P3130" i="1"/>
  <c r="P3131" i="1"/>
  <c r="P3132" i="1"/>
  <c r="P3133" i="1"/>
  <c r="P3134" i="1"/>
  <c r="P3135" i="1"/>
  <c r="P3136" i="1"/>
  <c r="P3137" i="1"/>
  <c r="P3138" i="1"/>
  <c r="P3139" i="1"/>
  <c r="P3140" i="1"/>
  <c r="P3141" i="1"/>
  <c r="P3142" i="1"/>
  <c r="P3143" i="1"/>
  <c r="P3144" i="1"/>
  <c r="P3145" i="1"/>
  <c r="P3146" i="1"/>
  <c r="P3147" i="1"/>
  <c r="P3148" i="1"/>
  <c r="P3149" i="1"/>
  <c r="P3150" i="1"/>
  <c r="P3151" i="1"/>
  <c r="P3152" i="1"/>
  <c r="P3153" i="1"/>
  <c r="P3154" i="1"/>
  <c r="P3155" i="1"/>
  <c r="P3156" i="1"/>
  <c r="P3157" i="1"/>
  <c r="P3158" i="1"/>
  <c r="P3159" i="1"/>
  <c r="P3160" i="1"/>
  <c r="P3161" i="1"/>
  <c r="P3162" i="1"/>
  <c r="P3163" i="1"/>
  <c r="P3164" i="1"/>
  <c r="P3165" i="1"/>
  <c r="P3166" i="1"/>
  <c r="P3167" i="1"/>
  <c r="P3168" i="1"/>
  <c r="P3169" i="1"/>
  <c r="P3170" i="1"/>
  <c r="P3171" i="1"/>
  <c r="P3172" i="1"/>
  <c r="P3173" i="1"/>
  <c r="P3174" i="1"/>
  <c r="P3175" i="1"/>
  <c r="P3176" i="1"/>
  <c r="P3177" i="1"/>
  <c r="P3178" i="1"/>
  <c r="P3179" i="1"/>
  <c r="P3180" i="1"/>
  <c r="P3181" i="1"/>
  <c r="P3182" i="1"/>
  <c r="P3183" i="1"/>
  <c r="P3184" i="1"/>
  <c r="P3185" i="1"/>
  <c r="P3186" i="1"/>
  <c r="P3187" i="1"/>
  <c r="P3188" i="1"/>
  <c r="P3189" i="1"/>
  <c r="P3190" i="1"/>
  <c r="P3191" i="1"/>
  <c r="P3192" i="1"/>
  <c r="P3193" i="1"/>
  <c r="P3194" i="1"/>
  <c r="P3195" i="1"/>
  <c r="P3196" i="1"/>
  <c r="P3197" i="1"/>
  <c r="P3198" i="1"/>
  <c r="P3199" i="1"/>
  <c r="P3200" i="1"/>
  <c r="P3201" i="1"/>
  <c r="P3202" i="1"/>
  <c r="P3203" i="1"/>
  <c r="P3204" i="1"/>
  <c r="P3205" i="1"/>
  <c r="P3206" i="1"/>
  <c r="P3207" i="1"/>
  <c r="P3208" i="1"/>
  <c r="P3209" i="1"/>
  <c r="P3210" i="1"/>
  <c r="P3211" i="1"/>
  <c r="P3212" i="1"/>
  <c r="P3213" i="1"/>
  <c r="P3214" i="1"/>
  <c r="P3215" i="1"/>
  <c r="P3216" i="1"/>
  <c r="P3217" i="1"/>
  <c r="P3218" i="1"/>
  <c r="P3219" i="1"/>
  <c r="P3220" i="1"/>
  <c r="P3221" i="1"/>
  <c r="P3222" i="1"/>
  <c r="P3223" i="1"/>
  <c r="P3224" i="1"/>
  <c r="P3225" i="1"/>
  <c r="P3226" i="1"/>
  <c r="P3227" i="1"/>
  <c r="P3228" i="1"/>
  <c r="P3229" i="1"/>
  <c r="P3230" i="1"/>
  <c r="P3231" i="1"/>
  <c r="P3232" i="1"/>
  <c r="P3233" i="1"/>
  <c r="P3234" i="1"/>
  <c r="P3235" i="1"/>
  <c r="P3236" i="1"/>
  <c r="P3237" i="1"/>
  <c r="P3238" i="1"/>
  <c r="P3239" i="1"/>
  <c r="P3240" i="1"/>
  <c r="P3241" i="1"/>
  <c r="P3242" i="1"/>
  <c r="P3243" i="1"/>
  <c r="P3244" i="1"/>
  <c r="P3245" i="1"/>
  <c r="P3246" i="1"/>
  <c r="P3247" i="1"/>
  <c r="P3248" i="1"/>
  <c r="P3249" i="1"/>
  <c r="P3250" i="1"/>
  <c r="P3251" i="1"/>
  <c r="P3252" i="1"/>
  <c r="P3253" i="1"/>
  <c r="P3254" i="1"/>
  <c r="P3255" i="1"/>
  <c r="P3256" i="1"/>
  <c r="P3257" i="1"/>
  <c r="P3258" i="1"/>
  <c r="P3259" i="1"/>
  <c r="P3260" i="1"/>
  <c r="P3261" i="1"/>
  <c r="P3262" i="1"/>
  <c r="P3263" i="1"/>
  <c r="P3264" i="1"/>
  <c r="P3265" i="1"/>
  <c r="P3266" i="1"/>
  <c r="P3267" i="1"/>
  <c r="P3268" i="1"/>
  <c r="P3269" i="1"/>
  <c r="P3270" i="1"/>
  <c r="P3271" i="1"/>
  <c r="P3272" i="1"/>
  <c r="P3273" i="1"/>
  <c r="P3274" i="1"/>
  <c r="P3275" i="1"/>
  <c r="P3276" i="1"/>
  <c r="P3277" i="1"/>
  <c r="P3278" i="1"/>
  <c r="P3279" i="1"/>
  <c r="P3280" i="1"/>
  <c r="P3281" i="1"/>
  <c r="P3282" i="1"/>
  <c r="P3283" i="1"/>
  <c r="P3284" i="1"/>
  <c r="P3285" i="1"/>
  <c r="P3286" i="1"/>
  <c r="P3287" i="1"/>
  <c r="P3288" i="1"/>
  <c r="P3289" i="1"/>
  <c r="P3290" i="1"/>
  <c r="P3291" i="1"/>
  <c r="P3292" i="1"/>
  <c r="P3293" i="1"/>
  <c r="P3294" i="1"/>
  <c r="P3295" i="1"/>
  <c r="P3296" i="1"/>
  <c r="P3297" i="1"/>
  <c r="P3298" i="1"/>
  <c r="P3299" i="1"/>
  <c r="P3300" i="1"/>
  <c r="P3301" i="1"/>
  <c r="P3302" i="1"/>
  <c r="P3303" i="1"/>
  <c r="P3304" i="1"/>
  <c r="P3305" i="1"/>
  <c r="P3306" i="1"/>
  <c r="P3307" i="1"/>
  <c r="P3308" i="1"/>
  <c r="P3309" i="1"/>
  <c r="P3310" i="1"/>
  <c r="P3311" i="1"/>
  <c r="P3312" i="1"/>
  <c r="P3313" i="1"/>
  <c r="P3314" i="1"/>
  <c r="P3315" i="1"/>
  <c r="P3316" i="1"/>
  <c r="P3317" i="1"/>
  <c r="P3318" i="1"/>
  <c r="P3319" i="1"/>
  <c r="P3320" i="1"/>
  <c r="P3321" i="1"/>
  <c r="P3322" i="1"/>
  <c r="P3323" i="1"/>
  <c r="P3324" i="1"/>
  <c r="P3325" i="1"/>
  <c r="P3326" i="1"/>
  <c r="P3327" i="1"/>
  <c r="P3328" i="1"/>
  <c r="P3329" i="1"/>
  <c r="P3330" i="1"/>
  <c r="P3331" i="1"/>
  <c r="P3332" i="1"/>
  <c r="P3333" i="1"/>
  <c r="P3334" i="1"/>
  <c r="P3335" i="1"/>
  <c r="P3336" i="1"/>
  <c r="P3337" i="1"/>
  <c r="P3338" i="1"/>
  <c r="P3339" i="1"/>
  <c r="P3340" i="1"/>
  <c r="P3341" i="1"/>
  <c r="P3342" i="1"/>
  <c r="P3343" i="1"/>
  <c r="P3344" i="1"/>
  <c r="P3345" i="1"/>
  <c r="P3346" i="1"/>
  <c r="P3347" i="1"/>
  <c r="P3348" i="1"/>
  <c r="P3349" i="1"/>
  <c r="P3350" i="1"/>
  <c r="P3351" i="1"/>
  <c r="P3352" i="1"/>
  <c r="P3353" i="1"/>
  <c r="P3354" i="1"/>
  <c r="P3355" i="1"/>
  <c r="P3356" i="1"/>
  <c r="P3357" i="1"/>
  <c r="P3358" i="1"/>
  <c r="P3359" i="1"/>
  <c r="P3360" i="1"/>
  <c r="P3361" i="1"/>
  <c r="P3362" i="1"/>
  <c r="P3363" i="1"/>
  <c r="P3364" i="1"/>
  <c r="P3365" i="1"/>
  <c r="P3366" i="1"/>
  <c r="P3367" i="1"/>
  <c r="P3368" i="1"/>
  <c r="P3369" i="1"/>
  <c r="P3370" i="1"/>
  <c r="P3371" i="1"/>
  <c r="P3372" i="1"/>
  <c r="P3373" i="1"/>
  <c r="P3374" i="1"/>
  <c r="P3375" i="1"/>
  <c r="P3376" i="1"/>
  <c r="P3377" i="1"/>
  <c r="P3378" i="1"/>
  <c r="P3379" i="1"/>
  <c r="P3380" i="1"/>
  <c r="P3381" i="1"/>
  <c r="P3382" i="1"/>
  <c r="P3383" i="1"/>
  <c r="P3384" i="1"/>
  <c r="P3385" i="1"/>
  <c r="P3386" i="1"/>
  <c r="P3387" i="1"/>
  <c r="P3388" i="1"/>
  <c r="P3389" i="1"/>
  <c r="P3390" i="1"/>
  <c r="P3391" i="1"/>
  <c r="P3392" i="1"/>
  <c r="P3393" i="1"/>
  <c r="P3394" i="1"/>
  <c r="P3395" i="1"/>
  <c r="P3396" i="1"/>
  <c r="P3397" i="1"/>
  <c r="P3398" i="1"/>
  <c r="P3399" i="1"/>
  <c r="P3400" i="1"/>
  <c r="P3401" i="1"/>
  <c r="P3402" i="1"/>
  <c r="P3403" i="1"/>
  <c r="P3404" i="1"/>
  <c r="P3405" i="1"/>
  <c r="P3406" i="1"/>
  <c r="P3407" i="1"/>
  <c r="P3408" i="1"/>
  <c r="P3409" i="1"/>
  <c r="P3410" i="1"/>
  <c r="P3411" i="1"/>
  <c r="P3412" i="1"/>
  <c r="P3413" i="1"/>
  <c r="P3414" i="1"/>
  <c r="P3415" i="1"/>
  <c r="P3416" i="1"/>
  <c r="P3417" i="1"/>
  <c r="P3418" i="1"/>
  <c r="P3419" i="1"/>
  <c r="P3420" i="1"/>
  <c r="P3421" i="1"/>
  <c r="P3422" i="1"/>
  <c r="P3423" i="1"/>
  <c r="P3424" i="1"/>
  <c r="P3425" i="1"/>
  <c r="P3426" i="1"/>
  <c r="P3427" i="1"/>
  <c r="P3428" i="1"/>
  <c r="P3429" i="1"/>
  <c r="P3430" i="1"/>
  <c r="P3431" i="1"/>
  <c r="P3432" i="1"/>
  <c r="P3433" i="1"/>
  <c r="P3434" i="1"/>
  <c r="P3435" i="1"/>
  <c r="P3436" i="1"/>
  <c r="P3437" i="1"/>
  <c r="P3438" i="1"/>
  <c r="P3439" i="1"/>
  <c r="P3440" i="1"/>
  <c r="P3441" i="1"/>
  <c r="P3442" i="1"/>
  <c r="P3443" i="1"/>
  <c r="P3444" i="1"/>
  <c r="P3445" i="1"/>
  <c r="P3446" i="1"/>
  <c r="P3447" i="1"/>
  <c r="P3448" i="1"/>
  <c r="P3449" i="1"/>
  <c r="P3450" i="1"/>
  <c r="P3451" i="1"/>
  <c r="P3452" i="1"/>
  <c r="P3453" i="1"/>
  <c r="P3454" i="1"/>
  <c r="P3455" i="1"/>
  <c r="P3456" i="1"/>
  <c r="P3457" i="1"/>
  <c r="P3458" i="1"/>
  <c r="P3459" i="1"/>
  <c r="P3460" i="1"/>
  <c r="P3461" i="1"/>
  <c r="P3462" i="1"/>
  <c r="P3463" i="1"/>
  <c r="P3464" i="1"/>
  <c r="P3465" i="1"/>
  <c r="P3466" i="1"/>
  <c r="P3467" i="1"/>
  <c r="P3468" i="1"/>
  <c r="P3469" i="1"/>
  <c r="P3470" i="1"/>
  <c r="P3471" i="1"/>
  <c r="P3472" i="1"/>
  <c r="P3473" i="1"/>
  <c r="P3474" i="1"/>
  <c r="P3475" i="1"/>
  <c r="P3476" i="1"/>
  <c r="P3477" i="1"/>
  <c r="P3478" i="1"/>
  <c r="P3479" i="1"/>
  <c r="P3480" i="1"/>
  <c r="P3481" i="1"/>
  <c r="P3482" i="1"/>
  <c r="P3483" i="1"/>
  <c r="P3484" i="1"/>
  <c r="P3485" i="1"/>
  <c r="P3486" i="1"/>
  <c r="P3487" i="1"/>
  <c r="P3488" i="1"/>
  <c r="P3489" i="1"/>
  <c r="P3490" i="1"/>
  <c r="P3491" i="1"/>
  <c r="P3492" i="1"/>
  <c r="P3493" i="1"/>
  <c r="P3494" i="1"/>
  <c r="P3495" i="1"/>
  <c r="P3496" i="1"/>
  <c r="P3497" i="1"/>
  <c r="P3498" i="1"/>
  <c r="P3499" i="1"/>
  <c r="P3500" i="1"/>
  <c r="P3501" i="1"/>
  <c r="P3502" i="1"/>
  <c r="P3503" i="1"/>
  <c r="P3504" i="1"/>
  <c r="P3505" i="1"/>
  <c r="P3506" i="1"/>
  <c r="P3507" i="1"/>
  <c r="P3508" i="1"/>
  <c r="P3509" i="1"/>
  <c r="P3510" i="1"/>
  <c r="P3511" i="1"/>
  <c r="P3512" i="1"/>
  <c r="P3513" i="1"/>
  <c r="P3514" i="1"/>
  <c r="P3515" i="1"/>
  <c r="P3516" i="1"/>
  <c r="P3517" i="1"/>
  <c r="P3518" i="1"/>
  <c r="P3519" i="1"/>
  <c r="P3520" i="1"/>
  <c r="P3521" i="1"/>
  <c r="P3522" i="1"/>
  <c r="P3523" i="1"/>
  <c r="P3524" i="1"/>
  <c r="P3525" i="1"/>
  <c r="P3526" i="1"/>
  <c r="P3527" i="1"/>
  <c r="P3528" i="1"/>
  <c r="P3529" i="1"/>
  <c r="P3530" i="1"/>
  <c r="P3531" i="1"/>
  <c r="P3532" i="1"/>
  <c r="P3533" i="1"/>
  <c r="P3534" i="1"/>
  <c r="P3535" i="1"/>
  <c r="P3536" i="1"/>
  <c r="P3537" i="1"/>
  <c r="P3538" i="1"/>
  <c r="P3539" i="1"/>
  <c r="P3540" i="1"/>
  <c r="P3541" i="1"/>
  <c r="P3542" i="1"/>
  <c r="P3543" i="1"/>
  <c r="P3544" i="1"/>
  <c r="P3545" i="1"/>
  <c r="P3546" i="1"/>
  <c r="P3547" i="1"/>
  <c r="P3548" i="1"/>
  <c r="P3549" i="1"/>
  <c r="P3550" i="1"/>
  <c r="P3551" i="1"/>
  <c r="P3552" i="1"/>
  <c r="P3553" i="1"/>
  <c r="P3554" i="1"/>
  <c r="P3555" i="1"/>
  <c r="P3556" i="1"/>
  <c r="P3557" i="1"/>
  <c r="P3558" i="1"/>
  <c r="P3559" i="1"/>
  <c r="P3560" i="1"/>
  <c r="P3561" i="1"/>
  <c r="P3562" i="1"/>
  <c r="P3563" i="1"/>
  <c r="P3564" i="1"/>
  <c r="P3565" i="1"/>
  <c r="P3566" i="1"/>
  <c r="P3567" i="1"/>
  <c r="P3568" i="1"/>
  <c r="P3569" i="1"/>
  <c r="P3570" i="1"/>
  <c r="P3571" i="1"/>
  <c r="P3572" i="1"/>
  <c r="P3573" i="1"/>
  <c r="P3574" i="1"/>
  <c r="P3575" i="1"/>
  <c r="P3576" i="1"/>
  <c r="P3577" i="1"/>
  <c r="P3578" i="1"/>
  <c r="P3579" i="1"/>
  <c r="P3580" i="1"/>
  <c r="P3581" i="1"/>
  <c r="P3582" i="1"/>
  <c r="P3583" i="1"/>
  <c r="P3584" i="1"/>
  <c r="P3585" i="1"/>
  <c r="P3586" i="1"/>
  <c r="P3587" i="1"/>
  <c r="P3588" i="1"/>
  <c r="P3589" i="1"/>
  <c r="P3590" i="1"/>
  <c r="P3591" i="1"/>
  <c r="P3592" i="1"/>
  <c r="P3593" i="1"/>
  <c r="P3594" i="1"/>
  <c r="P3595" i="1"/>
  <c r="P3596" i="1"/>
  <c r="P3597" i="1"/>
  <c r="P3598" i="1"/>
  <c r="P3599" i="1"/>
  <c r="P3600" i="1"/>
  <c r="P3601" i="1"/>
  <c r="P3602" i="1"/>
  <c r="P3603" i="1"/>
  <c r="P3604" i="1"/>
  <c r="P3605" i="1"/>
  <c r="P3606" i="1"/>
  <c r="P3607" i="1"/>
  <c r="P3608" i="1"/>
  <c r="P3609" i="1"/>
  <c r="P3610" i="1"/>
  <c r="P3611" i="1"/>
  <c r="P3612" i="1"/>
  <c r="P3613" i="1"/>
  <c r="P3614" i="1"/>
  <c r="P3615" i="1"/>
  <c r="P3616" i="1"/>
  <c r="P3617" i="1"/>
  <c r="P3618" i="1"/>
  <c r="P3619" i="1"/>
  <c r="P3620" i="1"/>
  <c r="P3621" i="1"/>
  <c r="P3622" i="1"/>
  <c r="P3623" i="1"/>
  <c r="P3624" i="1"/>
  <c r="P3625" i="1"/>
  <c r="P3626" i="1"/>
  <c r="P3627" i="1"/>
  <c r="P3628" i="1"/>
  <c r="P3629" i="1"/>
  <c r="P3630" i="1"/>
  <c r="P3631" i="1"/>
  <c r="P3632" i="1"/>
  <c r="P3633" i="1"/>
  <c r="P3634" i="1"/>
  <c r="P3635" i="1"/>
  <c r="P3636" i="1"/>
  <c r="P3637" i="1"/>
  <c r="P3638" i="1"/>
  <c r="P3639" i="1"/>
  <c r="P3640" i="1"/>
  <c r="P3641" i="1"/>
  <c r="P3642" i="1"/>
  <c r="P3643" i="1"/>
  <c r="P3644" i="1"/>
  <c r="P3645" i="1"/>
  <c r="P3646" i="1"/>
  <c r="P3647" i="1"/>
  <c r="P3648" i="1"/>
  <c r="P3649" i="1"/>
  <c r="P3650" i="1"/>
  <c r="P3651" i="1"/>
  <c r="P3652" i="1"/>
  <c r="P3653" i="1"/>
  <c r="P3654" i="1"/>
  <c r="P3655" i="1"/>
  <c r="P3656" i="1"/>
  <c r="P3657" i="1"/>
  <c r="P3658" i="1"/>
  <c r="P3659" i="1"/>
  <c r="P3660" i="1"/>
  <c r="P3661" i="1"/>
  <c r="P3662" i="1"/>
  <c r="P3663" i="1"/>
  <c r="P3664" i="1"/>
  <c r="P3665" i="1"/>
  <c r="P3666" i="1"/>
  <c r="P3667" i="1"/>
  <c r="P3668" i="1"/>
  <c r="P3669" i="1"/>
  <c r="P3670" i="1"/>
  <c r="P3671" i="1"/>
  <c r="P3672" i="1"/>
  <c r="P3673" i="1"/>
  <c r="P3674" i="1"/>
  <c r="P3675" i="1"/>
  <c r="P3676" i="1"/>
  <c r="P3677" i="1"/>
  <c r="P3678" i="1"/>
  <c r="P3679" i="1"/>
  <c r="P3680" i="1"/>
  <c r="P3681" i="1"/>
  <c r="P3682" i="1"/>
  <c r="P3683" i="1"/>
  <c r="P3684" i="1"/>
  <c r="P3685" i="1"/>
  <c r="P3686" i="1"/>
  <c r="P3687" i="1"/>
  <c r="P3688" i="1"/>
  <c r="P3689" i="1"/>
  <c r="P3690" i="1"/>
  <c r="P3691" i="1"/>
  <c r="P3692" i="1"/>
  <c r="P3693" i="1"/>
  <c r="P3694" i="1"/>
  <c r="P3695" i="1"/>
  <c r="P3696" i="1"/>
  <c r="P3697" i="1"/>
  <c r="P3698" i="1"/>
  <c r="P3699" i="1"/>
  <c r="P3700" i="1"/>
  <c r="P3701" i="1"/>
  <c r="P3702" i="1"/>
  <c r="P3703" i="1"/>
  <c r="P3704" i="1"/>
  <c r="P3705" i="1"/>
  <c r="P3706" i="1"/>
  <c r="P3707" i="1"/>
  <c r="P3708" i="1"/>
  <c r="P3709" i="1"/>
  <c r="P3710" i="1"/>
  <c r="P3711" i="1"/>
  <c r="P3712" i="1"/>
  <c r="P3713" i="1"/>
  <c r="P3714" i="1"/>
  <c r="P3715" i="1"/>
  <c r="P3716" i="1"/>
  <c r="P3717" i="1"/>
  <c r="P3718" i="1"/>
  <c r="P3719" i="1"/>
  <c r="P3720" i="1"/>
  <c r="P3721" i="1"/>
  <c r="P3722" i="1"/>
  <c r="P3723" i="1"/>
  <c r="P3724" i="1"/>
  <c r="P3725" i="1"/>
  <c r="P3726" i="1"/>
  <c r="P3727" i="1"/>
  <c r="P3728" i="1"/>
  <c r="P3729" i="1"/>
  <c r="P3730" i="1"/>
  <c r="P3731" i="1"/>
  <c r="P3732" i="1"/>
  <c r="P3733" i="1"/>
  <c r="P3734" i="1"/>
  <c r="P3735" i="1"/>
  <c r="P3736" i="1"/>
  <c r="P3737" i="1"/>
  <c r="P3738" i="1"/>
  <c r="P3739" i="1"/>
  <c r="P3740" i="1"/>
  <c r="P3741" i="1"/>
  <c r="P3742" i="1"/>
  <c r="P3743" i="1"/>
  <c r="P3744" i="1"/>
  <c r="P3745" i="1"/>
  <c r="P3746" i="1"/>
  <c r="P3747" i="1"/>
  <c r="P3748" i="1"/>
  <c r="P3749" i="1"/>
  <c r="P3750" i="1"/>
  <c r="P3751" i="1"/>
  <c r="P3752" i="1"/>
  <c r="P3753" i="1"/>
  <c r="P3754" i="1"/>
  <c r="P3755" i="1"/>
  <c r="P3756" i="1"/>
  <c r="P3757" i="1"/>
  <c r="P3758" i="1"/>
  <c r="P3759" i="1"/>
  <c r="P3760" i="1"/>
  <c r="P3761" i="1"/>
  <c r="P3762" i="1"/>
  <c r="P3763" i="1"/>
  <c r="P3764" i="1"/>
  <c r="P3765" i="1"/>
  <c r="P3766" i="1"/>
  <c r="P3767" i="1"/>
  <c r="P3768" i="1"/>
  <c r="P3769" i="1"/>
  <c r="P3770" i="1"/>
  <c r="P3771" i="1"/>
  <c r="P3772" i="1"/>
  <c r="P3773" i="1"/>
  <c r="P3774" i="1"/>
  <c r="P3775" i="1"/>
  <c r="P3776" i="1"/>
  <c r="P3777" i="1"/>
  <c r="P3778" i="1"/>
  <c r="P3779" i="1"/>
  <c r="P3780" i="1"/>
  <c r="P3781" i="1"/>
  <c r="P3782" i="1"/>
  <c r="P3783" i="1"/>
  <c r="P3784" i="1"/>
  <c r="P3785" i="1"/>
  <c r="P3786" i="1"/>
  <c r="P3787" i="1"/>
  <c r="P3788" i="1"/>
  <c r="P3789" i="1"/>
  <c r="P3790" i="1"/>
  <c r="P3791" i="1"/>
  <c r="P3792" i="1"/>
  <c r="P3793" i="1"/>
  <c r="P3794" i="1"/>
  <c r="P3795" i="1"/>
  <c r="P3796" i="1"/>
  <c r="P3797" i="1"/>
  <c r="P3798" i="1"/>
  <c r="P3799" i="1"/>
  <c r="P3800" i="1"/>
  <c r="P3801" i="1"/>
  <c r="P3802" i="1"/>
  <c r="P3803" i="1"/>
  <c r="P3804" i="1"/>
  <c r="P3805" i="1"/>
  <c r="P3806" i="1"/>
  <c r="P3807" i="1"/>
  <c r="P3808" i="1"/>
  <c r="P3809" i="1"/>
  <c r="P3810" i="1"/>
  <c r="P3811" i="1"/>
  <c r="P3812" i="1"/>
  <c r="P3813" i="1"/>
  <c r="P3814" i="1"/>
  <c r="P3815" i="1"/>
  <c r="P3816" i="1"/>
  <c r="P3817" i="1"/>
  <c r="P3818" i="1"/>
  <c r="P3819" i="1"/>
  <c r="P3820" i="1"/>
  <c r="P3821" i="1"/>
  <c r="P3822" i="1"/>
  <c r="P3823" i="1"/>
  <c r="P3824" i="1"/>
  <c r="P3825" i="1"/>
  <c r="P3826" i="1"/>
  <c r="P3827" i="1"/>
  <c r="P3828" i="1"/>
  <c r="P3829" i="1"/>
  <c r="P3830" i="1"/>
  <c r="P3831" i="1"/>
  <c r="P3832" i="1"/>
  <c r="P3833" i="1"/>
  <c r="P3834" i="1"/>
  <c r="P3835" i="1"/>
  <c r="P3836" i="1"/>
  <c r="P3837" i="1"/>
  <c r="P3838" i="1"/>
  <c r="P3839" i="1"/>
  <c r="P3840" i="1"/>
  <c r="P3841" i="1"/>
  <c r="P3842" i="1"/>
  <c r="P3843" i="1"/>
  <c r="P3844" i="1"/>
  <c r="P3845" i="1"/>
  <c r="P3846" i="1"/>
  <c r="P3847" i="1"/>
  <c r="P3848" i="1"/>
  <c r="P3849" i="1"/>
  <c r="P3850" i="1"/>
  <c r="P3851" i="1"/>
  <c r="P3852" i="1"/>
  <c r="P3853" i="1"/>
  <c r="P3854" i="1"/>
  <c r="P3855" i="1"/>
  <c r="P3856" i="1"/>
  <c r="P3857" i="1"/>
  <c r="P3858" i="1"/>
  <c r="P3859" i="1"/>
  <c r="P3860" i="1"/>
  <c r="P3861" i="1"/>
  <c r="P3862" i="1"/>
  <c r="P3863" i="1"/>
  <c r="P3864" i="1"/>
  <c r="P3865" i="1"/>
  <c r="P3866" i="1"/>
  <c r="P3867" i="1"/>
  <c r="P3868" i="1"/>
  <c r="P3869" i="1"/>
  <c r="P3870" i="1"/>
  <c r="P3871" i="1"/>
  <c r="P3872" i="1"/>
  <c r="P3873" i="1"/>
  <c r="P3874" i="1"/>
  <c r="P3875" i="1"/>
  <c r="P3876" i="1"/>
  <c r="P3877" i="1"/>
  <c r="P3878" i="1"/>
  <c r="P3879" i="1"/>
  <c r="P3880" i="1"/>
  <c r="P3881" i="1"/>
  <c r="P3882" i="1"/>
  <c r="P3883" i="1"/>
  <c r="P3884" i="1"/>
  <c r="P3885" i="1"/>
  <c r="P3886" i="1"/>
  <c r="P3887" i="1"/>
  <c r="P3888" i="1"/>
  <c r="P3889" i="1"/>
  <c r="P3890" i="1"/>
  <c r="P3891" i="1"/>
  <c r="P3892" i="1"/>
  <c r="P3893" i="1"/>
  <c r="P3894" i="1"/>
  <c r="P3895" i="1"/>
  <c r="P3896" i="1"/>
  <c r="P3897" i="1"/>
  <c r="P3898" i="1"/>
  <c r="P3899" i="1"/>
  <c r="P3900" i="1"/>
  <c r="P3901" i="1"/>
  <c r="P3902" i="1"/>
  <c r="P3903" i="1"/>
  <c r="P3904" i="1"/>
  <c r="P3905" i="1"/>
  <c r="P3906" i="1"/>
  <c r="P3907" i="1"/>
  <c r="P3908" i="1"/>
  <c r="P3909" i="1"/>
  <c r="P3910" i="1"/>
  <c r="P3911" i="1"/>
  <c r="P3912" i="1"/>
  <c r="P3913" i="1"/>
  <c r="P3914" i="1"/>
  <c r="P3915" i="1"/>
  <c r="P3916" i="1"/>
  <c r="P3917" i="1"/>
  <c r="P3918" i="1"/>
  <c r="P3919" i="1"/>
  <c r="P3920" i="1"/>
  <c r="P3921" i="1"/>
  <c r="P3922" i="1"/>
  <c r="P3923" i="1"/>
  <c r="P3924" i="1"/>
  <c r="P3925" i="1"/>
  <c r="P3926" i="1"/>
  <c r="P3927" i="1"/>
  <c r="P3928" i="1"/>
  <c r="P3929" i="1"/>
  <c r="P3930" i="1"/>
  <c r="P3931" i="1"/>
  <c r="P3932" i="1"/>
  <c r="P3933" i="1"/>
  <c r="P3934" i="1"/>
  <c r="P3935" i="1"/>
  <c r="P3936" i="1"/>
  <c r="P3937" i="1"/>
  <c r="P3938" i="1"/>
  <c r="P3939" i="1"/>
  <c r="P3940" i="1"/>
  <c r="P3941" i="1"/>
  <c r="P3942" i="1"/>
  <c r="P3943" i="1"/>
  <c r="P3944" i="1"/>
  <c r="P3945" i="1"/>
  <c r="P3946" i="1"/>
  <c r="P3947" i="1"/>
  <c r="P3948" i="1"/>
  <c r="P3949" i="1"/>
  <c r="P3950" i="1"/>
  <c r="P3951" i="1"/>
  <c r="P3952" i="1"/>
  <c r="P3953" i="1"/>
  <c r="P3954" i="1"/>
  <c r="P3955" i="1"/>
  <c r="P3956" i="1"/>
  <c r="P3957" i="1"/>
  <c r="P3958" i="1"/>
  <c r="P3959" i="1"/>
  <c r="P3960" i="1"/>
  <c r="P3961" i="1"/>
  <c r="P3962" i="1"/>
  <c r="P3963" i="1"/>
  <c r="P3964" i="1"/>
  <c r="P3965" i="1"/>
  <c r="P3966" i="1"/>
  <c r="P3967" i="1"/>
  <c r="P3968" i="1"/>
  <c r="P3969" i="1"/>
  <c r="P3970" i="1"/>
  <c r="P3971" i="1"/>
  <c r="P3972" i="1"/>
  <c r="P3973" i="1"/>
  <c r="P3974" i="1"/>
  <c r="P3975" i="1"/>
  <c r="P3976" i="1"/>
  <c r="P3977" i="1"/>
  <c r="P3978" i="1"/>
  <c r="P3979" i="1"/>
  <c r="P3980" i="1"/>
  <c r="P3981" i="1"/>
  <c r="P3982" i="1"/>
  <c r="P3983" i="1"/>
  <c r="P3984" i="1"/>
  <c r="P3985" i="1"/>
  <c r="P3986" i="1"/>
  <c r="P3987" i="1"/>
  <c r="P3988" i="1"/>
  <c r="P3989" i="1"/>
  <c r="P3990" i="1"/>
  <c r="P3991" i="1"/>
  <c r="P3992" i="1"/>
  <c r="P3993" i="1"/>
  <c r="P3994" i="1"/>
  <c r="P3995" i="1"/>
  <c r="P3996" i="1"/>
  <c r="P3997" i="1"/>
  <c r="P3998" i="1"/>
  <c r="P3999" i="1"/>
  <c r="P4000" i="1"/>
  <c r="P4001" i="1"/>
  <c r="P4002" i="1"/>
  <c r="P4003" i="1"/>
  <c r="P4004" i="1"/>
  <c r="P4005" i="1"/>
  <c r="P4006" i="1"/>
  <c r="P4007" i="1"/>
  <c r="P4008" i="1"/>
  <c r="P4009" i="1"/>
  <c r="P4010" i="1"/>
  <c r="P4011" i="1"/>
  <c r="P4012" i="1"/>
  <c r="P4013" i="1"/>
  <c r="P4014" i="1"/>
  <c r="P4015" i="1"/>
  <c r="P4016" i="1"/>
  <c r="P4017" i="1"/>
  <c r="P4018" i="1"/>
  <c r="P4019" i="1"/>
  <c r="P4020" i="1"/>
  <c r="P4021" i="1"/>
  <c r="P4022" i="1"/>
  <c r="P4023" i="1"/>
  <c r="P4024" i="1"/>
  <c r="P4025" i="1"/>
  <c r="P4026" i="1"/>
  <c r="P4027" i="1"/>
  <c r="P4028" i="1"/>
  <c r="P4029" i="1"/>
  <c r="P4030" i="1"/>
  <c r="P4031" i="1"/>
  <c r="P4032" i="1"/>
  <c r="P4033" i="1"/>
  <c r="P4034" i="1"/>
  <c r="P4035" i="1"/>
  <c r="P4036" i="1"/>
  <c r="P4037" i="1"/>
  <c r="P4038" i="1"/>
  <c r="P4039" i="1"/>
  <c r="P4040" i="1"/>
  <c r="P4041" i="1"/>
  <c r="P4042" i="1"/>
  <c r="P4043" i="1"/>
  <c r="P4044" i="1"/>
  <c r="P4045" i="1"/>
  <c r="P4046" i="1"/>
  <c r="P4047" i="1"/>
  <c r="P4048" i="1"/>
  <c r="P4049" i="1"/>
  <c r="P4050" i="1"/>
  <c r="P4051" i="1"/>
  <c r="P4052" i="1"/>
  <c r="P4053" i="1"/>
  <c r="P4054" i="1"/>
  <c r="P4055" i="1"/>
  <c r="P4056" i="1"/>
  <c r="P4057" i="1"/>
  <c r="P4058" i="1"/>
  <c r="P4059" i="1"/>
  <c r="P4060" i="1"/>
  <c r="P4061" i="1"/>
  <c r="P4062" i="1"/>
  <c r="P4063" i="1"/>
  <c r="P4064" i="1"/>
  <c r="P4065" i="1"/>
  <c r="P4066" i="1"/>
  <c r="P4067" i="1"/>
  <c r="P4068" i="1"/>
  <c r="P4069" i="1"/>
  <c r="P4070" i="1"/>
  <c r="P4071" i="1"/>
  <c r="P4072" i="1"/>
  <c r="P4073" i="1"/>
  <c r="P4074" i="1"/>
  <c r="P4075" i="1"/>
  <c r="P4076" i="1"/>
  <c r="P4077" i="1"/>
  <c r="P4078" i="1"/>
  <c r="P4079" i="1"/>
  <c r="P4080" i="1"/>
  <c r="P4081" i="1"/>
  <c r="P4082" i="1"/>
  <c r="P4083" i="1"/>
  <c r="P4084" i="1"/>
  <c r="P4085" i="1"/>
  <c r="P4086" i="1"/>
  <c r="P4087" i="1"/>
  <c r="P4088" i="1"/>
  <c r="P4089" i="1"/>
  <c r="P4090" i="1"/>
  <c r="P4091" i="1"/>
  <c r="P4092" i="1"/>
  <c r="P4093" i="1"/>
  <c r="P4094" i="1"/>
  <c r="P4095" i="1"/>
  <c r="P4096" i="1"/>
  <c r="P4097" i="1"/>
  <c r="P4098" i="1"/>
  <c r="P4099" i="1"/>
  <c r="P4100" i="1"/>
  <c r="P4101" i="1"/>
  <c r="P4102" i="1"/>
  <c r="P4103" i="1"/>
  <c r="P4104" i="1"/>
  <c r="P4105" i="1"/>
  <c r="P4106" i="1"/>
  <c r="P4107" i="1"/>
  <c r="P4108" i="1"/>
  <c r="P4109" i="1"/>
  <c r="P4110" i="1"/>
  <c r="P4111" i="1"/>
  <c r="P4112" i="1"/>
  <c r="P4113" i="1"/>
  <c r="P4114" i="1"/>
  <c r="P4115" i="1"/>
  <c r="P4116" i="1"/>
  <c r="P4117" i="1"/>
  <c r="P4118" i="1"/>
  <c r="P4119" i="1"/>
  <c r="P4120" i="1"/>
  <c r="P4121" i="1"/>
  <c r="P4122" i="1"/>
  <c r="P4123" i="1"/>
  <c r="P4124" i="1"/>
  <c r="P4125" i="1"/>
  <c r="P4126" i="1"/>
  <c r="P4127" i="1"/>
  <c r="P4128" i="1"/>
  <c r="P4129" i="1"/>
  <c r="P4130" i="1"/>
  <c r="P4131" i="1"/>
  <c r="P4132" i="1"/>
  <c r="P4133" i="1"/>
  <c r="P4134" i="1"/>
  <c r="P4135" i="1"/>
  <c r="P4136" i="1"/>
  <c r="P4137" i="1"/>
  <c r="P4138" i="1"/>
  <c r="P4139" i="1"/>
  <c r="P4140" i="1"/>
  <c r="P4141" i="1"/>
  <c r="P4142" i="1"/>
  <c r="P4143" i="1"/>
  <c r="P4144" i="1"/>
  <c r="P4145" i="1"/>
  <c r="P4146" i="1"/>
  <c r="P4147" i="1"/>
  <c r="P4148" i="1"/>
  <c r="P4149" i="1"/>
  <c r="P4150" i="1"/>
  <c r="P4151" i="1"/>
  <c r="P4152" i="1"/>
  <c r="P4153" i="1"/>
  <c r="P4154" i="1"/>
  <c r="P4155" i="1"/>
  <c r="P4156" i="1"/>
  <c r="P4157" i="1"/>
  <c r="P4158" i="1"/>
  <c r="P4159" i="1"/>
  <c r="P4160" i="1"/>
  <c r="P4161" i="1"/>
  <c r="P4162" i="1"/>
  <c r="P4163" i="1"/>
  <c r="P4164" i="1"/>
  <c r="P4165" i="1"/>
  <c r="P4166" i="1"/>
  <c r="P4167" i="1"/>
  <c r="P4168" i="1"/>
  <c r="P4169" i="1"/>
  <c r="P4170" i="1"/>
  <c r="P4171" i="1"/>
  <c r="P4172" i="1"/>
  <c r="P4173" i="1"/>
  <c r="P4174" i="1"/>
  <c r="P4175" i="1"/>
  <c r="P4176" i="1"/>
  <c r="P4177" i="1"/>
  <c r="P4178" i="1"/>
  <c r="P4179" i="1"/>
  <c r="P4180" i="1"/>
  <c r="P4181" i="1"/>
  <c r="P4182" i="1"/>
  <c r="P4183" i="1"/>
  <c r="P4184" i="1"/>
  <c r="P4185" i="1"/>
  <c r="P4186" i="1"/>
  <c r="P4187" i="1"/>
  <c r="P4188" i="1"/>
  <c r="P4189" i="1"/>
  <c r="P4190" i="1"/>
  <c r="P4191" i="1"/>
  <c r="P4192" i="1"/>
  <c r="P4193" i="1"/>
  <c r="P4194" i="1"/>
  <c r="P4195" i="1"/>
  <c r="P4196" i="1"/>
  <c r="P4197" i="1"/>
  <c r="P4198" i="1"/>
  <c r="P4199" i="1"/>
  <c r="P4200" i="1"/>
  <c r="P4201" i="1"/>
  <c r="P4202" i="1"/>
  <c r="P4203" i="1"/>
  <c r="P4204" i="1"/>
  <c r="P4205" i="1"/>
  <c r="P4206" i="1"/>
  <c r="P4207" i="1"/>
  <c r="P4208" i="1"/>
  <c r="P4209" i="1"/>
  <c r="P4210" i="1"/>
  <c r="P4211" i="1"/>
  <c r="P4212" i="1"/>
  <c r="P4213" i="1"/>
  <c r="P4214" i="1"/>
  <c r="P4215" i="1"/>
  <c r="P4216" i="1"/>
  <c r="P4217" i="1"/>
  <c r="P4218" i="1"/>
  <c r="P4219" i="1"/>
  <c r="P4220" i="1"/>
  <c r="P4221" i="1"/>
  <c r="P4222" i="1"/>
  <c r="P4223" i="1"/>
  <c r="P4224" i="1"/>
  <c r="P4225" i="1"/>
  <c r="P4226" i="1"/>
  <c r="P4227" i="1"/>
  <c r="P4228" i="1"/>
  <c r="P4229" i="1"/>
  <c r="P4230" i="1"/>
  <c r="P4231" i="1"/>
  <c r="P4232" i="1"/>
  <c r="P4233" i="1"/>
  <c r="P4234" i="1"/>
  <c r="P4235" i="1"/>
  <c r="P4236" i="1"/>
  <c r="P4237" i="1"/>
  <c r="P4238" i="1"/>
  <c r="P4239" i="1"/>
  <c r="P4240" i="1"/>
  <c r="P4241" i="1"/>
  <c r="P4242" i="1"/>
  <c r="P4243" i="1"/>
  <c r="P4244" i="1"/>
  <c r="P4245" i="1"/>
  <c r="P4246" i="1"/>
  <c r="P4247" i="1"/>
  <c r="P4248" i="1"/>
  <c r="P4249" i="1"/>
  <c r="P4250" i="1"/>
  <c r="P4251" i="1"/>
  <c r="P4252" i="1"/>
  <c r="P4253" i="1"/>
  <c r="P4254" i="1"/>
  <c r="P4255" i="1"/>
  <c r="P4256" i="1"/>
  <c r="P4257" i="1"/>
  <c r="P4258" i="1"/>
  <c r="P4259" i="1"/>
  <c r="P4260" i="1"/>
  <c r="P4261" i="1"/>
  <c r="P4262" i="1"/>
  <c r="P4263" i="1"/>
  <c r="P4264" i="1"/>
  <c r="P4265" i="1"/>
  <c r="P4266" i="1"/>
  <c r="P4267" i="1"/>
  <c r="P4268" i="1"/>
  <c r="P4269" i="1"/>
  <c r="P4270" i="1"/>
  <c r="P4271" i="1"/>
  <c r="P4272" i="1"/>
  <c r="P4273" i="1"/>
  <c r="P4274" i="1"/>
  <c r="P4275" i="1"/>
  <c r="P4276" i="1"/>
  <c r="P4277" i="1"/>
  <c r="P4278" i="1"/>
  <c r="P4279" i="1"/>
  <c r="P4280" i="1"/>
  <c r="P4281" i="1"/>
  <c r="P4282" i="1"/>
  <c r="P4283" i="1"/>
  <c r="P4284" i="1"/>
  <c r="P4285" i="1"/>
  <c r="P4286" i="1"/>
  <c r="P4287" i="1"/>
  <c r="P4288" i="1"/>
  <c r="P4289" i="1"/>
  <c r="P4290" i="1"/>
  <c r="P4291" i="1"/>
  <c r="P4292" i="1"/>
  <c r="P4293" i="1"/>
  <c r="P4294" i="1"/>
  <c r="P4295" i="1"/>
  <c r="P4296" i="1"/>
  <c r="P4297" i="1"/>
  <c r="P4298" i="1"/>
  <c r="P4299" i="1"/>
  <c r="P4300" i="1"/>
  <c r="P4301" i="1"/>
  <c r="P4302" i="1"/>
  <c r="P4303" i="1"/>
  <c r="P4304" i="1"/>
  <c r="P4305" i="1"/>
  <c r="P4306" i="1"/>
  <c r="P4307" i="1"/>
  <c r="P4308" i="1"/>
  <c r="P4309" i="1"/>
  <c r="P4310" i="1"/>
  <c r="P4311" i="1"/>
  <c r="P4312" i="1"/>
  <c r="P4313" i="1"/>
  <c r="P4314" i="1"/>
  <c r="P4315" i="1"/>
  <c r="P4316" i="1"/>
  <c r="P4317" i="1"/>
  <c r="P4318" i="1"/>
  <c r="P4319" i="1"/>
  <c r="P4320" i="1"/>
  <c r="P4321" i="1"/>
  <c r="P4322" i="1"/>
  <c r="P4323" i="1"/>
  <c r="P4324" i="1"/>
  <c r="P4325" i="1"/>
  <c r="P4326" i="1"/>
  <c r="P4327" i="1"/>
  <c r="P4328" i="1"/>
  <c r="P4329" i="1"/>
  <c r="P4330" i="1"/>
  <c r="P4331" i="1"/>
  <c r="P4332" i="1"/>
  <c r="P4333" i="1"/>
  <c r="P4334" i="1"/>
  <c r="P4335" i="1"/>
  <c r="P4336" i="1"/>
  <c r="P4337" i="1"/>
  <c r="P4338" i="1"/>
  <c r="P4339" i="1"/>
  <c r="P4340" i="1"/>
  <c r="P4341" i="1"/>
  <c r="P4342" i="1"/>
  <c r="P4343" i="1"/>
  <c r="P4344" i="1"/>
  <c r="P4345" i="1"/>
  <c r="P4346" i="1"/>
  <c r="P4347" i="1"/>
  <c r="P4348" i="1"/>
  <c r="P4349" i="1"/>
  <c r="P4350" i="1"/>
  <c r="P4351" i="1"/>
  <c r="P4352" i="1"/>
  <c r="P4353" i="1"/>
  <c r="P4354" i="1"/>
  <c r="P4355" i="1"/>
  <c r="P4356" i="1"/>
  <c r="P4357" i="1"/>
  <c r="P4358" i="1"/>
  <c r="P4359" i="1"/>
  <c r="P4360" i="1"/>
  <c r="P4361" i="1"/>
  <c r="P4362" i="1"/>
  <c r="P4363" i="1"/>
  <c r="P4364" i="1"/>
  <c r="P4365" i="1"/>
  <c r="P4366" i="1"/>
  <c r="P4367" i="1"/>
  <c r="P4368" i="1"/>
  <c r="P4369" i="1"/>
  <c r="P4370" i="1"/>
  <c r="P4371" i="1"/>
  <c r="P4372" i="1"/>
  <c r="P4373" i="1"/>
  <c r="P4374" i="1"/>
  <c r="P4375" i="1"/>
  <c r="P4376" i="1"/>
  <c r="P4377" i="1"/>
  <c r="P4378" i="1"/>
  <c r="P4379" i="1"/>
  <c r="P4380" i="1"/>
  <c r="P4381" i="1"/>
  <c r="P4382" i="1"/>
  <c r="P4383" i="1"/>
  <c r="P4384" i="1"/>
  <c r="P4385" i="1"/>
  <c r="P4386" i="1"/>
  <c r="P4387" i="1"/>
  <c r="P4388" i="1"/>
  <c r="P4389" i="1"/>
  <c r="P4390" i="1"/>
  <c r="P4391" i="1"/>
  <c r="P4392" i="1"/>
  <c r="P4393" i="1"/>
  <c r="P4394" i="1"/>
  <c r="P4395" i="1"/>
  <c r="P4396" i="1"/>
  <c r="P4397" i="1"/>
  <c r="P4398" i="1"/>
  <c r="P4399" i="1"/>
  <c r="P4400" i="1"/>
  <c r="P4401" i="1"/>
  <c r="P4402" i="1"/>
  <c r="P4403" i="1"/>
  <c r="P4404" i="1"/>
  <c r="P4405" i="1"/>
  <c r="P4406" i="1"/>
  <c r="P4407" i="1"/>
  <c r="P4408" i="1"/>
  <c r="P4409" i="1"/>
  <c r="P4410" i="1"/>
  <c r="P4411" i="1"/>
  <c r="P4412" i="1"/>
  <c r="P4413" i="1"/>
  <c r="P4414" i="1"/>
  <c r="P4415" i="1"/>
  <c r="P4416" i="1"/>
  <c r="P4417" i="1"/>
  <c r="P4418" i="1"/>
  <c r="P4419" i="1"/>
  <c r="P4420" i="1"/>
  <c r="P4421" i="1"/>
  <c r="P4422" i="1"/>
  <c r="P4423" i="1"/>
  <c r="P4424" i="1"/>
  <c r="P4425" i="1"/>
  <c r="P4426" i="1"/>
  <c r="P4427" i="1"/>
  <c r="P4428" i="1"/>
  <c r="P4429" i="1"/>
  <c r="P4430" i="1"/>
  <c r="P4431" i="1"/>
  <c r="P4432" i="1"/>
  <c r="P4433" i="1"/>
  <c r="P4434" i="1"/>
  <c r="P4435" i="1"/>
  <c r="P4436" i="1"/>
  <c r="P4437" i="1"/>
  <c r="P4438" i="1"/>
  <c r="P4439" i="1"/>
  <c r="P4440" i="1"/>
  <c r="P4441" i="1"/>
  <c r="P4442" i="1"/>
  <c r="P4443" i="1"/>
  <c r="P4444" i="1"/>
  <c r="P4445" i="1"/>
  <c r="P4446" i="1"/>
  <c r="P4447" i="1"/>
  <c r="P4448" i="1"/>
  <c r="P4449" i="1"/>
  <c r="P4450" i="1"/>
  <c r="P4451" i="1"/>
  <c r="P4452" i="1"/>
  <c r="P4453" i="1"/>
  <c r="P4454" i="1"/>
  <c r="P4455" i="1"/>
  <c r="P4456" i="1"/>
  <c r="P4457" i="1"/>
  <c r="P4458" i="1"/>
  <c r="P4459" i="1"/>
  <c r="P4460" i="1"/>
  <c r="P4461" i="1"/>
  <c r="P4462" i="1"/>
  <c r="P4463" i="1"/>
  <c r="P4464" i="1"/>
  <c r="P4465" i="1"/>
  <c r="P4466" i="1"/>
  <c r="P4467" i="1"/>
  <c r="P4468" i="1"/>
  <c r="P4469" i="1"/>
  <c r="P4470" i="1"/>
  <c r="P4471" i="1"/>
  <c r="P4472" i="1"/>
  <c r="P4473" i="1"/>
  <c r="P4474" i="1"/>
  <c r="P4475" i="1"/>
  <c r="P4476" i="1"/>
  <c r="P4477" i="1"/>
  <c r="P4478" i="1"/>
  <c r="P4479" i="1"/>
  <c r="P4480" i="1"/>
  <c r="P4481" i="1"/>
  <c r="P4482" i="1"/>
  <c r="P4483" i="1"/>
  <c r="P4484" i="1"/>
  <c r="P4485" i="1"/>
  <c r="P4486" i="1"/>
  <c r="P4487" i="1"/>
  <c r="P4488" i="1"/>
  <c r="P4489" i="1"/>
  <c r="P4490" i="1"/>
  <c r="P4491" i="1"/>
  <c r="P4492" i="1"/>
  <c r="P4493" i="1"/>
  <c r="P4494" i="1"/>
  <c r="P4495" i="1"/>
  <c r="P4496" i="1"/>
  <c r="P4497" i="1"/>
  <c r="P4498" i="1"/>
  <c r="P4499" i="1"/>
  <c r="P4500" i="1"/>
  <c r="P4501" i="1"/>
  <c r="P4502" i="1"/>
  <c r="P4503" i="1"/>
  <c r="P4504" i="1"/>
  <c r="P4505" i="1"/>
  <c r="P4506" i="1"/>
  <c r="P4507" i="1"/>
  <c r="P4508" i="1"/>
  <c r="P4509" i="1"/>
  <c r="P4510" i="1"/>
  <c r="P4511" i="1"/>
  <c r="P4512" i="1"/>
  <c r="P4513" i="1"/>
  <c r="P4514" i="1"/>
  <c r="P4515" i="1"/>
  <c r="P4516" i="1"/>
  <c r="P4517" i="1"/>
  <c r="P4518" i="1"/>
  <c r="P4519" i="1"/>
  <c r="P4520" i="1"/>
  <c r="P4521" i="1"/>
  <c r="P4522" i="1"/>
  <c r="P4523" i="1"/>
  <c r="P4524" i="1"/>
  <c r="P4525" i="1"/>
  <c r="P4526" i="1"/>
  <c r="P4527" i="1"/>
  <c r="P4528" i="1"/>
  <c r="P4529" i="1"/>
  <c r="P4530" i="1"/>
  <c r="P4531" i="1"/>
  <c r="P4532" i="1"/>
  <c r="P4533" i="1"/>
  <c r="P4534" i="1"/>
  <c r="P4535" i="1"/>
  <c r="P4536" i="1"/>
  <c r="P4537" i="1"/>
  <c r="P4538" i="1"/>
  <c r="P4539" i="1"/>
  <c r="P4540" i="1"/>
  <c r="P4541" i="1"/>
  <c r="P4542" i="1"/>
  <c r="P4543" i="1"/>
  <c r="P4544" i="1"/>
  <c r="P4545" i="1"/>
  <c r="P4546" i="1"/>
  <c r="P4547" i="1"/>
  <c r="P4548" i="1"/>
  <c r="P4549" i="1"/>
  <c r="P4550" i="1"/>
  <c r="P4551" i="1"/>
  <c r="P4552" i="1"/>
  <c r="P4553" i="1"/>
  <c r="P4554" i="1"/>
  <c r="P4555" i="1"/>
  <c r="P4556" i="1"/>
  <c r="P4557" i="1"/>
  <c r="P4558" i="1"/>
  <c r="P4559" i="1"/>
  <c r="P4560" i="1"/>
  <c r="P4561" i="1"/>
  <c r="P4562" i="1"/>
  <c r="P4563" i="1"/>
  <c r="P4564" i="1"/>
  <c r="P4565" i="1"/>
  <c r="P4566" i="1"/>
  <c r="P4567" i="1"/>
  <c r="P4568" i="1"/>
  <c r="P4569" i="1"/>
  <c r="P4570" i="1"/>
  <c r="P4571" i="1"/>
  <c r="P4572" i="1"/>
  <c r="P4573" i="1"/>
  <c r="P4574" i="1"/>
  <c r="P4575" i="1"/>
  <c r="P4576" i="1"/>
  <c r="P4577" i="1"/>
  <c r="P4578" i="1"/>
  <c r="P4579" i="1"/>
  <c r="P4580" i="1"/>
  <c r="P4581" i="1"/>
  <c r="P4582" i="1"/>
  <c r="P4583" i="1"/>
  <c r="P4584" i="1"/>
  <c r="P4585" i="1"/>
  <c r="P4586" i="1"/>
  <c r="P4587" i="1"/>
  <c r="P4588" i="1"/>
  <c r="P4589" i="1"/>
  <c r="P4590" i="1"/>
  <c r="P4591" i="1"/>
  <c r="P4592" i="1"/>
  <c r="P4593" i="1"/>
  <c r="P4594" i="1"/>
  <c r="P4595" i="1"/>
  <c r="P4596" i="1"/>
  <c r="P4597" i="1"/>
  <c r="P4598" i="1"/>
  <c r="P4599" i="1"/>
  <c r="P4600" i="1"/>
  <c r="P4601" i="1"/>
  <c r="P4602" i="1"/>
  <c r="P4603" i="1"/>
  <c r="P4604" i="1"/>
  <c r="P4605" i="1"/>
  <c r="P4606" i="1"/>
  <c r="P4607" i="1"/>
  <c r="P4608" i="1"/>
  <c r="P4609" i="1"/>
  <c r="P4610" i="1"/>
  <c r="P4611" i="1"/>
  <c r="P4612" i="1"/>
  <c r="P4613" i="1"/>
  <c r="P4614" i="1"/>
  <c r="P4615" i="1"/>
  <c r="P4616" i="1"/>
  <c r="P4617" i="1"/>
  <c r="P4618" i="1"/>
  <c r="P4619" i="1"/>
  <c r="P4620" i="1"/>
  <c r="P4621" i="1"/>
  <c r="P4622" i="1"/>
  <c r="P4623" i="1"/>
  <c r="P4624" i="1"/>
  <c r="P4625" i="1"/>
  <c r="P4626" i="1"/>
  <c r="P4627" i="1"/>
  <c r="P4628" i="1"/>
  <c r="P4629" i="1"/>
  <c r="P4630" i="1"/>
  <c r="P4631" i="1"/>
  <c r="P4632" i="1"/>
  <c r="P4633" i="1"/>
  <c r="P4634" i="1"/>
  <c r="P4635" i="1"/>
  <c r="P4636" i="1"/>
  <c r="P4637" i="1"/>
  <c r="P4638" i="1"/>
  <c r="P4639" i="1"/>
  <c r="P4640" i="1"/>
  <c r="P4641" i="1"/>
  <c r="P4642" i="1"/>
  <c r="P4643" i="1"/>
  <c r="P4644" i="1"/>
  <c r="P4645" i="1"/>
  <c r="P4646" i="1"/>
  <c r="P4647" i="1"/>
  <c r="P4648" i="1"/>
  <c r="P4649" i="1"/>
  <c r="P4650" i="1"/>
  <c r="P4651" i="1"/>
  <c r="P4652" i="1"/>
  <c r="P4653" i="1"/>
  <c r="P4654" i="1"/>
  <c r="P4655" i="1"/>
  <c r="P4656" i="1"/>
  <c r="P4657" i="1"/>
  <c r="P4658" i="1"/>
  <c r="P4659" i="1"/>
  <c r="P4660" i="1"/>
  <c r="P4661" i="1"/>
  <c r="P4662" i="1"/>
  <c r="P4663" i="1"/>
  <c r="P4664" i="1"/>
  <c r="P4665" i="1"/>
  <c r="P4666" i="1"/>
  <c r="P4667" i="1"/>
  <c r="P4668" i="1"/>
  <c r="P4669" i="1"/>
  <c r="P4670" i="1"/>
  <c r="P4671" i="1"/>
  <c r="P4672" i="1"/>
  <c r="P4673" i="1"/>
  <c r="P4674" i="1"/>
  <c r="P4675" i="1"/>
  <c r="P4676" i="1"/>
  <c r="P4677" i="1"/>
  <c r="P4678" i="1"/>
  <c r="P4679" i="1"/>
  <c r="P4680" i="1"/>
  <c r="P4681" i="1"/>
  <c r="P4682" i="1"/>
  <c r="P4683" i="1"/>
  <c r="P4684" i="1"/>
  <c r="P4685" i="1"/>
  <c r="P4686" i="1"/>
  <c r="P4687" i="1"/>
  <c r="P4688" i="1"/>
  <c r="P4689" i="1"/>
  <c r="P4690" i="1"/>
  <c r="P4691" i="1"/>
  <c r="P4692" i="1"/>
  <c r="P4693" i="1"/>
  <c r="P4694" i="1"/>
  <c r="P4695" i="1"/>
  <c r="P4696" i="1"/>
  <c r="P4697" i="1"/>
  <c r="P4698" i="1"/>
  <c r="P4699" i="1"/>
  <c r="P4700" i="1"/>
  <c r="P4701" i="1"/>
  <c r="P4702" i="1"/>
  <c r="P4703" i="1"/>
  <c r="P4704" i="1"/>
  <c r="P4705" i="1"/>
  <c r="P4706" i="1"/>
  <c r="P4707" i="1"/>
  <c r="P4708" i="1"/>
  <c r="P4709" i="1"/>
  <c r="P4710" i="1"/>
  <c r="P4711" i="1"/>
  <c r="P4712" i="1"/>
  <c r="P4713" i="1"/>
  <c r="P4714" i="1"/>
  <c r="P4715" i="1"/>
  <c r="P4716" i="1"/>
  <c r="P4717" i="1"/>
  <c r="P4718" i="1"/>
  <c r="P4719" i="1"/>
  <c r="P4720" i="1"/>
  <c r="P4721" i="1"/>
  <c r="P4722" i="1"/>
  <c r="P4723" i="1"/>
  <c r="P4724" i="1"/>
  <c r="P4725" i="1"/>
  <c r="P4726" i="1"/>
  <c r="P4727" i="1"/>
  <c r="P4728" i="1"/>
  <c r="P4729" i="1"/>
  <c r="P4730" i="1"/>
  <c r="P4731" i="1"/>
  <c r="P4732" i="1"/>
  <c r="P4733" i="1"/>
  <c r="P4734" i="1"/>
  <c r="P4735" i="1"/>
  <c r="P4736" i="1"/>
  <c r="P4737" i="1"/>
  <c r="P4738" i="1"/>
  <c r="P4739" i="1"/>
  <c r="P4740" i="1"/>
  <c r="P4741" i="1"/>
  <c r="P4742" i="1"/>
  <c r="P4743" i="1"/>
  <c r="P4744" i="1"/>
  <c r="P4745" i="1"/>
  <c r="P4746" i="1"/>
  <c r="P4747" i="1"/>
  <c r="P4748" i="1"/>
  <c r="P4749" i="1"/>
  <c r="P4750" i="1"/>
  <c r="P4751" i="1"/>
  <c r="P4752" i="1"/>
  <c r="P4753" i="1"/>
  <c r="P4754" i="1"/>
  <c r="P4755" i="1"/>
  <c r="P4756" i="1"/>
  <c r="P4757" i="1"/>
  <c r="P4758" i="1"/>
  <c r="P4759" i="1"/>
  <c r="P4760" i="1"/>
  <c r="P4761" i="1"/>
  <c r="P4762" i="1"/>
  <c r="P4763" i="1"/>
  <c r="P4764" i="1"/>
  <c r="P4765" i="1"/>
  <c r="P4766" i="1"/>
  <c r="P4767" i="1"/>
  <c r="P4768" i="1"/>
  <c r="P4769" i="1"/>
  <c r="P4770" i="1"/>
  <c r="P4771" i="1"/>
  <c r="P4772" i="1"/>
  <c r="P4773" i="1"/>
  <c r="P4774" i="1"/>
  <c r="P4775" i="1"/>
  <c r="P4776" i="1"/>
  <c r="P4777" i="1"/>
  <c r="P4778" i="1"/>
  <c r="P4779" i="1"/>
  <c r="P4780" i="1"/>
  <c r="P4781" i="1"/>
  <c r="P4782" i="1"/>
  <c r="P4783" i="1"/>
  <c r="P4784" i="1"/>
  <c r="P4785" i="1"/>
  <c r="P4786" i="1"/>
  <c r="P4787" i="1"/>
  <c r="P4788" i="1"/>
  <c r="P4789" i="1"/>
  <c r="P4790" i="1"/>
  <c r="P4791" i="1"/>
  <c r="P4792" i="1"/>
  <c r="P4793" i="1"/>
  <c r="P4794" i="1"/>
  <c r="P4795" i="1"/>
  <c r="P4796" i="1"/>
  <c r="P4797" i="1"/>
  <c r="P4798" i="1"/>
  <c r="P4799" i="1"/>
  <c r="P4800" i="1"/>
  <c r="P4801" i="1"/>
  <c r="P4802" i="1"/>
  <c r="P4803" i="1"/>
  <c r="P4804" i="1"/>
  <c r="P4805" i="1"/>
  <c r="P4806" i="1"/>
  <c r="P4807" i="1"/>
  <c r="P4808" i="1"/>
  <c r="P4809" i="1"/>
  <c r="P4810" i="1"/>
  <c r="P4811" i="1"/>
  <c r="P4812" i="1"/>
  <c r="P4813" i="1"/>
  <c r="P4814" i="1"/>
  <c r="P4815" i="1"/>
  <c r="P4816" i="1"/>
  <c r="P4817" i="1"/>
  <c r="P4818" i="1"/>
  <c r="P4819" i="1"/>
  <c r="P4820" i="1"/>
  <c r="P4821" i="1"/>
  <c r="P4822" i="1"/>
  <c r="P4823" i="1"/>
  <c r="P4824" i="1"/>
  <c r="P4825" i="1"/>
  <c r="P4826" i="1"/>
  <c r="P4827" i="1"/>
  <c r="P4828" i="1"/>
  <c r="P4829" i="1"/>
  <c r="P4830" i="1"/>
  <c r="P4831" i="1"/>
  <c r="P4832" i="1"/>
  <c r="P4833" i="1"/>
  <c r="P4834" i="1"/>
  <c r="P4835" i="1"/>
  <c r="P4836" i="1"/>
  <c r="P4837" i="1"/>
  <c r="P4838" i="1"/>
  <c r="P4839" i="1"/>
  <c r="P4840" i="1"/>
  <c r="P4841" i="1"/>
  <c r="P4842" i="1"/>
  <c r="P4843" i="1"/>
  <c r="P4844" i="1"/>
  <c r="P4845" i="1"/>
  <c r="P4846" i="1"/>
  <c r="P4847" i="1"/>
  <c r="P4848" i="1"/>
  <c r="P4849" i="1"/>
  <c r="P4850" i="1"/>
  <c r="P4851" i="1"/>
  <c r="P4852" i="1"/>
  <c r="P4853" i="1"/>
  <c r="P4854" i="1"/>
  <c r="P4855" i="1"/>
  <c r="P4856" i="1"/>
  <c r="P4857" i="1"/>
  <c r="P4858" i="1"/>
  <c r="P4859" i="1"/>
  <c r="P4860" i="1"/>
  <c r="P4861" i="1"/>
  <c r="P4862" i="1"/>
  <c r="P4863" i="1"/>
  <c r="P4864" i="1"/>
  <c r="P4865" i="1"/>
  <c r="P4866" i="1"/>
  <c r="P4867" i="1"/>
  <c r="P4868" i="1"/>
  <c r="P4869" i="1"/>
  <c r="P4870" i="1"/>
  <c r="P4871" i="1"/>
  <c r="P4872" i="1"/>
  <c r="P4873" i="1"/>
  <c r="P4874" i="1"/>
  <c r="P4875" i="1"/>
  <c r="P4876" i="1"/>
  <c r="P4877" i="1"/>
  <c r="P4878" i="1"/>
  <c r="P4879" i="1"/>
  <c r="P4880" i="1"/>
  <c r="P4881" i="1"/>
  <c r="P4882" i="1"/>
  <c r="P4883" i="1"/>
  <c r="P4884" i="1"/>
  <c r="P4885" i="1"/>
  <c r="P4886" i="1"/>
  <c r="P4887" i="1"/>
  <c r="P4888" i="1"/>
  <c r="P4889" i="1"/>
  <c r="P4890" i="1"/>
  <c r="P4891" i="1"/>
  <c r="P4892" i="1"/>
  <c r="P4893" i="1"/>
  <c r="P4894" i="1"/>
  <c r="P4895" i="1"/>
  <c r="P4896" i="1"/>
  <c r="P4897" i="1"/>
  <c r="P4898" i="1"/>
  <c r="P4899" i="1"/>
  <c r="P4900" i="1"/>
  <c r="P4901" i="1"/>
  <c r="P4902" i="1"/>
  <c r="P4903" i="1"/>
  <c r="P4904" i="1"/>
  <c r="P4905" i="1"/>
  <c r="P4906" i="1"/>
  <c r="P4907" i="1"/>
  <c r="P4908" i="1"/>
  <c r="P4909" i="1"/>
  <c r="P4910" i="1"/>
  <c r="P4911" i="1"/>
  <c r="P4912" i="1"/>
  <c r="P4913" i="1"/>
  <c r="P4914" i="1"/>
  <c r="P4915" i="1"/>
  <c r="P4916" i="1"/>
  <c r="P4917" i="1"/>
  <c r="P4918" i="1"/>
  <c r="P4919" i="1"/>
  <c r="P4920" i="1"/>
  <c r="P4921" i="1"/>
  <c r="P4922" i="1"/>
  <c r="P4923" i="1"/>
  <c r="P4924" i="1"/>
  <c r="P4925" i="1"/>
  <c r="P4926" i="1"/>
  <c r="P4927" i="1"/>
  <c r="P4928" i="1"/>
  <c r="P4929" i="1"/>
  <c r="P4930" i="1"/>
  <c r="P4931" i="1"/>
  <c r="P4932" i="1"/>
  <c r="P4933" i="1"/>
  <c r="P4934" i="1"/>
  <c r="P4935" i="1"/>
  <c r="P4936" i="1"/>
  <c r="P4937" i="1"/>
  <c r="P4938" i="1"/>
  <c r="P4939" i="1"/>
  <c r="P4940" i="1"/>
  <c r="P4941" i="1"/>
  <c r="P4942" i="1"/>
  <c r="P4943" i="1"/>
  <c r="P4944" i="1"/>
  <c r="P4945" i="1"/>
  <c r="P4946" i="1"/>
  <c r="P4947" i="1"/>
  <c r="P4948" i="1"/>
  <c r="P4949" i="1"/>
  <c r="P4950" i="1"/>
  <c r="P4951" i="1"/>
  <c r="P4952" i="1"/>
  <c r="P4953" i="1"/>
  <c r="P4954" i="1"/>
  <c r="P4955" i="1"/>
  <c r="P4956" i="1"/>
  <c r="P4957" i="1"/>
  <c r="P4958" i="1"/>
  <c r="P4959" i="1"/>
  <c r="P4960" i="1"/>
  <c r="P4961" i="1"/>
  <c r="P4962" i="1"/>
  <c r="P4963" i="1"/>
  <c r="P4964" i="1"/>
  <c r="P4965" i="1"/>
  <c r="P4966" i="1"/>
  <c r="P4967" i="1"/>
  <c r="P4968" i="1"/>
  <c r="P4969" i="1"/>
  <c r="P4970" i="1"/>
  <c r="P4971" i="1"/>
  <c r="P4972" i="1"/>
  <c r="P4973" i="1"/>
  <c r="P4974" i="1"/>
  <c r="P4975" i="1"/>
  <c r="P4976" i="1"/>
  <c r="P4977" i="1"/>
  <c r="P4978" i="1"/>
  <c r="P4979" i="1"/>
  <c r="P4980" i="1"/>
  <c r="P4981" i="1"/>
  <c r="P4982" i="1"/>
  <c r="P4983" i="1"/>
  <c r="P4984" i="1"/>
  <c r="P4985" i="1"/>
  <c r="P4986" i="1"/>
  <c r="P4987" i="1"/>
  <c r="P4988" i="1"/>
  <c r="P4989" i="1"/>
  <c r="P4990" i="1"/>
  <c r="P4991" i="1"/>
  <c r="P4992" i="1"/>
  <c r="P4993" i="1"/>
  <c r="P4994" i="1"/>
  <c r="P4995" i="1"/>
  <c r="P4996" i="1"/>
  <c r="P4997" i="1"/>
  <c r="P4998" i="1"/>
  <c r="P4999" i="1"/>
  <c r="P5000" i="1"/>
  <c r="P5001" i="1"/>
  <c r="P5002" i="1"/>
  <c r="P5003" i="1"/>
  <c r="P5004" i="1"/>
  <c r="P5005" i="1"/>
  <c r="P5006" i="1"/>
  <c r="P5007" i="1"/>
  <c r="P5008" i="1"/>
  <c r="P5009" i="1"/>
  <c r="P5010" i="1"/>
  <c r="P5011" i="1"/>
  <c r="P5012" i="1"/>
  <c r="P5013" i="1"/>
  <c r="P5014" i="1"/>
  <c r="P5015" i="1"/>
  <c r="P5016" i="1"/>
  <c r="P5017" i="1"/>
  <c r="P5018" i="1"/>
  <c r="P5019" i="1"/>
  <c r="P5020" i="1"/>
  <c r="P5021" i="1"/>
  <c r="P5022" i="1"/>
  <c r="P5023" i="1"/>
  <c r="P5024" i="1"/>
  <c r="P5025" i="1"/>
  <c r="P5026" i="1"/>
  <c r="P5027" i="1"/>
  <c r="P5028" i="1"/>
  <c r="P5029" i="1"/>
  <c r="P5030" i="1"/>
  <c r="P5031" i="1"/>
  <c r="P5032" i="1"/>
  <c r="P5033" i="1"/>
  <c r="P5034" i="1"/>
  <c r="P5035" i="1"/>
  <c r="P5036" i="1"/>
  <c r="P5037" i="1"/>
  <c r="P5038" i="1"/>
  <c r="P5039" i="1"/>
  <c r="P5040" i="1"/>
  <c r="P5041" i="1"/>
  <c r="P5042" i="1"/>
  <c r="P5043" i="1"/>
  <c r="P5044" i="1"/>
  <c r="P5045" i="1"/>
  <c r="P5046" i="1"/>
  <c r="P5047" i="1"/>
  <c r="P5048" i="1"/>
  <c r="P5049" i="1"/>
  <c r="P5050" i="1"/>
  <c r="P5051" i="1"/>
  <c r="P5052" i="1"/>
  <c r="P5053" i="1"/>
  <c r="P5054" i="1"/>
  <c r="P5055" i="1"/>
  <c r="P5056" i="1"/>
  <c r="P5057" i="1"/>
  <c r="P5058" i="1"/>
  <c r="P5059" i="1"/>
  <c r="P5060" i="1"/>
  <c r="P5061" i="1"/>
  <c r="P5062" i="1"/>
  <c r="P5063" i="1"/>
  <c r="P5064" i="1"/>
  <c r="P5065" i="1"/>
  <c r="P5066" i="1"/>
  <c r="P5067" i="1"/>
  <c r="P5068" i="1"/>
  <c r="P5069" i="1"/>
  <c r="P5070" i="1"/>
  <c r="P5071" i="1"/>
  <c r="P5072" i="1"/>
  <c r="P5073" i="1"/>
  <c r="P5074" i="1"/>
  <c r="P5075" i="1"/>
  <c r="P5076" i="1"/>
  <c r="P5077" i="1"/>
  <c r="P5078" i="1"/>
  <c r="P5079" i="1"/>
  <c r="P5080" i="1"/>
  <c r="P5081" i="1"/>
  <c r="P5082" i="1"/>
  <c r="P5083" i="1"/>
  <c r="P5084" i="1"/>
  <c r="P5085" i="1"/>
  <c r="P5086" i="1"/>
  <c r="P5087" i="1"/>
  <c r="P5088" i="1"/>
  <c r="P5089" i="1"/>
  <c r="P5090" i="1"/>
  <c r="P5091" i="1"/>
  <c r="P5092" i="1"/>
  <c r="P5093" i="1"/>
  <c r="P5094" i="1"/>
  <c r="P5095" i="1"/>
  <c r="P5096" i="1"/>
  <c r="P5097" i="1"/>
  <c r="P5098" i="1"/>
  <c r="P5099" i="1"/>
  <c r="P5100" i="1"/>
  <c r="P5101" i="1"/>
  <c r="P5102" i="1"/>
  <c r="P5103" i="1"/>
  <c r="P5104" i="1"/>
  <c r="P5105" i="1"/>
  <c r="P5106" i="1"/>
  <c r="P5107" i="1"/>
  <c r="P5108" i="1"/>
  <c r="P5109" i="1"/>
  <c r="P5110" i="1"/>
  <c r="P5111" i="1"/>
  <c r="P5112" i="1"/>
  <c r="P5113" i="1"/>
  <c r="P5114" i="1"/>
  <c r="P5115" i="1"/>
  <c r="P5116" i="1"/>
  <c r="P5117" i="1"/>
  <c r="P5118" i="1"/>
  <c r="P5119" i="1"/>
  <c r="P5120" i="1"/>
  <c r="P5121" i="1"/>
  <c r="P5122" i="1"/>
  <c r="P5123" i="1"/>
  <c r="P5124" i="1"/>
  <c r="P5125" i="1"/>
  <c r="P5126" i="1"/>
  <c r="P5127" i="1"/>
  <c r="P5128" i="1"/>
  <c r="P5129" i="1"/>
  <c r="P5130" i="1"/>
  <c r="P5131" i="1"/>
  <c r="P5132" i="1"/>
  <c r="P5133" i="1"/>
  <c r="P5134" i="1"/>
  <c r="P5135" i="1"/>
  <c r="P5136" i="1"/>
  <c r="P5137" i="1"/>
  <c r="P5138" i="1"/>
  <c r="P5139" i="1"/>
  <c r="P5140" i="1"/>
  <c r="P5141" i="1"/>
  <c r="P5142" i="1"/>
  <c r="P5143" i="1"/>
  <c r="P5144" i="1"/>
  <c r="P5145" i="1"/>
  <c r="P5146" i="1"/>
  <c r="P5147" i="1"/>
  <c r="P5148" i="1"/>
  <c r="P5149" i="1"/>
  <c r="P5150" i="1"/>
  <c r="P5151" i="1"/>
  <c r="P5152" i="1"/>
  <c r="P5153" i="1"/>
  <c r="P5154" i="1"/>
  <c r="P5155" i="1"/>
  <c r="P5156" i="1"/>
  <c r="P5157" i="1"/>
  <c r="P5158" i="1"/>
  <c r="P5159" i="1"/>
  <c r="P5160" i="1"/>
  <c r="P5161" i="1"/>
  <c r="P5162" i="1"/>
  <c r="P5163" i="1"/>
  <c r="P5164" i="1"/>
  <c r="P5165" i="1"/>
  <c r="P5166" i="1"/>
  <c r="P5167" i="1"/>
  <c r="P5168" i="1"/>
  <c r="P5169" i="1"/>
  <c r="P5170" i="1"/>
  <c r="P5171" i="1"/>
  <c r="P5172" i="1"/>
  <c r="P5173" i="1"/>
  <c r="P5174" i="1"/>
  <c r="P5175" i="1"/>
  <c r="P5176" i="1"/>
  <c r="P5177" i="1"/>
  <c r="P5178" i="1"/>
  <c r="P5179" i="1"/>
  <c r="P5180" i="1"/>
  <c r="P5181" i="1"/>
  <c r="P5182" i="1"/>
  <c r="P5183" i="1"/>
  <c r="P5184" i="1"/>
  <c r="P5185" i="1"/>
  <c r="P5186" i="1"/>
  <c r="P5187" i="1"/>
  <c r="P5188" i="1"/>
  <c r="P5189" i="1"/>
  <c r="P5190" i="1"/>
  <c r="P5191" i="1"/>
  <c r="P5192" i="1"/>
  <c r="P5193" i="1"/>
  <c r="P5194" i="1"/>
  <c r="P5195" i="1"/>
  <c r="P5196" i="1"/>
  <c r="P5197" i="1"/>
  <c r="P5198" i="1"/>
  <c r="P5199" i="1"/>
  <c r="P5200" i="1"/>
  <c r="P5201" i="1"/>
  <c r="P5202" i="1"/>
  <c r="P5203" i="1"/>
  <c r="P5204" i="1"/>
  <c r="P5205" i="1"/>
  <c r="P5206" i="1"/>
  <c r="P5207" i="1"/>
  <c r="P5208" i="1"/>
  <c r="P5209" i="1"/>
  <c r="P5210" i="1"/>
  <c r="P5211" i="1"/>
  <c r="P5212" i="1"/>
  <c r="P5213" i="1"/>
  <c r="P5214" i="1"/>
  <c r="P5215" i="1"/>
  <c r="P5216" i="1"/>
  <c r="P5217" i="1"/>
  <c r="P5218" i="1"/>
  <c r="P5219" i="1"/>
  <c r="P5220" i="1"/>
  <c r="P5221" i="1"/>
  <c r="P5222" i="1"/>
  <c r="P5223" i="1"/>
  <c r="P5224" i="1"/>
  <c r="P5225" i="1"/>
  <c r="P5226" i="1"/>
  <c r="P5227" i="1"/>
  <c r="P5228" i="1"/>
  <c r="P2" i="1"/>
  <c r="M3" i="1"/>
  <c r="M4" i="1"/>
  <c r="M5" i="1"/>
  <c r="M6"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997" i="1"/>
  <c r="M998" i="1"/>
  <c r="M999" i="1"/>
  <c r="M1000" i="1"/>
  <c r="M1001" i="1"/>
  <c r="M1002" i="1"/>
  <c r="M1003" i="1"/>
  <c r="M1004" i="1"/>
  <c r="M1005" i="1"/>
  <c r="M1006" i="1"/>
  <c r="M1007" i="1"/>
  <c r="M1008" i="1"/>
  <c r="M1009" i="1"/>
  <c r="M1010" i="1"/>
  <c r="M1011" i="1"/>
  <c r="M1012" i="1"/>
  <c r="M1013" i="1"/>
  <c r="M1014" i="1"/>
  <c r="M1015" i="1"/>
  <c r="M1016" i="1"/>
  <c r="M1017" i="1"/>
  <c r="M1018" i="1"/>
  <c r="M1019" i="1"/>
  <c r="M1020" i="1"/>
  <c r="M1021" i="1"/>
  <c r="M1022" i="1"/>
  <c r="M1023" i="1"/>
  <c r="M1024" i="1"/>
  <c r="M1025" i="1"/>
  <c r="M1026" i="1"/>
  <c r="M1027" i="1"/>
  <c r="M1028" i="1"/>
  <c r="M1029" i="1"/>
  <c r="M1030" i="1"/>
  <c r="M1031" i="1"/>
  <c r="M1032" i="1"/>
  <c r="M1033" i="1"/>
  <c r="M1034" i="1"/>
  <c r="M1035" i="1"/>
  <c r="M1036" i="1"/>
  <c r="M1037" i="1"/>
  <c r="M1038" i="1"/>
  <c r="M1039" i="1"/>
  <c r="M1040" i="1"/>
  <c r="M1041" i="1"/>
  <c r="M1042" i="1"/>
  <c r="M1043" i="1"/>
  <c r="M1044" i="1"/>
  <c r="M1045" i="1"/>
  <c r="M1046" i="1"/>
  <c r="M1047" i="1"/>
  <c r="M1048" i="1"/>
  <c r="M1049" i="1"/>
  <c r="M1050" i="1"/>
  <c r="M1051" i="1"/>
  <c r="M1052" i="1"/>
  <c r="M1053" i="1"/>
  <c r="M1054" i="1"/>
  <c r="M1055" i="1"/>
  <c r="M1056" i="1"/>
  <c r="M1057" i="1"/>
  <c r="M1058" i="1"/>
  <c r="M1059" i="1"/>
  <c r="M1060" i="1"/>
  <c r="M1061" i="1"/>
  <c r="M1062" i="1"/>
  <c r="M1063" i="1"/>
  <c r="M1064" i="1"/>
  <c r="M1065" i="1"/>
  <c r="M1066" i="1"/>
  <c r="M1067" i="1"/>
  <c r="M1068" i="1"/>
  <c r="M1069" i="1"/>
  <c r="M1070" i="1"/>
  <c r="M1071" i="1"/>
  <c r="M1072" i="1"/>
  <c r="M1073" i="1"/>
  <c r="M1074" i="1"/>
  <c r="M1075" i="1"/>
  <c r="M1076" i="1"/>
  <c r="M1077" i="1"/>
  <c r="M1078" i="1"/>
  <c r="M1079" i="1"/>
  <c r="M1080" i="1"/>
  <c r="M1081" i="1"/>
  <c r="M1082" i="1"/>
  <c r="M1083" i="1"/>
  <c r="M1084" i="1"/>
  <c r="M1085" i="1"/>
  <c r="M1086" i="1"/>
  <c r="M1087" i="1"/>
  <c r="M1088" i="1"/>
  <c r="M1089" i="1"/>
  <c r="M1090" i="1"/>
  <c r="M1091" i="1"/>
  <c r="M1092" i="1"/>
  <c r="M1093" i="1"/>
  <c r="M1094" i="1"/>
  <c r="M1095" i="1"/>
  <c r="M1096" i="1"/>
  <c r="M1097" i="1"/>
  <c r="M1098" i="1"/>
  <c r="M1099" i="1"/>
  <c r="M1100" i="1"/>
  <c r="M1101" i="1"/>
  <c r="M1102" i="1"/>
  <c r="M1103" i="1"/>
  <c r="M1104" i="1"/>
  <c r="M1105" i="1"/>
  <c r="M1106" i="1"/>
  <c r="M1107" i="1"/>
  <c r="M1108" i="1"/>
  <c r="M1109" i="1"/>
  <c r="M1110" i="1"/>
  <c r="M1111" i="1"/>
  <c r="M1112" i="1"/>
  <c r="M1113" i="1"/>
  <c r="M1114" i="1"/>
  <c r="M1115" i="1"/>
  <c r="M1116" i="1"/>
  <c r="M1117" i="1"/>
  <c r="M1118" i="1"/>
  <c r="M1119" i="1"/>
  <c r="M1120" i="1"/>
  <c r="M1121" i="1"/>
  <c r="M1122" i="1"/>
  <c r="M1123" i="1"/>
  <c r="M1124" i="1"/>
  <c r="M1125" i="1"/>
  <c r="M1126" i="1"/>
  <c r="M1127" i="1"/>
  <c r="M1128" i="1"/>
  <c r="M1129" i="1"/>
  <c r="M1130" i="1"/>
  <c r="M1131" i="1"/>
  <c r="M1132" i="1"/>
  <c r="M1133" i="1"/>
  <c r="M1134" i="1"/>
  <c r="M1135" i="1"/>
  <c r="M1136" i="1"/>
  <c r="M1137" i="1"/>
  <c r="M1138" i="1"/>
  <c r="M1139" i="1"/>
  <c r="M1140" i="1"/>
  <c r="M1141" i="1"/>
  <c r="M1142" i="1"/>
  <c r="M1143" i="1"/>
  <c r="M1144" i="1"/>
  <c r="M1145" i="1"/>
  <c r="M1146" i="1"/>
  <c r="M1147" i="1"/>
  <c r="M1148" i="1"/>
  <c r="M1149" i="1"/>
  <c r="M1150" i="1"/>
  <c r="M1151" i="1"/>
  <c r="M1152" i="1"/>
  <c r="M1153" i="1"/>
  <c r="M1154" i="1"/>
  <c r="M1155" i="1"/>
  <c r="M1156" i="1"/>
  <c r="M1157" i="1"/>
  <c r="M1158" i="1"/>
  <c r="M1159" i="1"/>
  <c r="M1160" i="1"/>
  <c r="M1161" i="1"/>
  <c r="M1162" i="1"/>
  <c r="M1163" i="1"/>
  <c r="M1164" i="1"/>
  <c r="M1165" i="1"/>
  <c r="M1166" i="1"/>
  <c r="M1167" i="1"/>
  <c r="M1168" i="1"/>
  <c r="M1169" i="1"/>
  <c r="M1170" i="1"/>
  <c r="M1171" i="1"/>
  <c r="M1172" i="1"/>
  <c r="M1173" i="1"/>
  <c r="M1174" i="1"/>
  <c r="M1175" i="1"/>
  <c r="M1176" i="1"/>
  <c r="M1177" i="1"/>
  <c r="M1178" i="1"/>
  <c r="M1179" i="1"/>
  <c r="M1180" i="1"/>
  <c r="M1181" i="1"/>
  <c r="M1182" i="1"/>
  <c r="M1183" i="1"/>
  <c r="M1184" i="1"/>
  <c r="M1185" i="1"/>
  <c r="M1186" i="1"/>
  <c r="M1187" i="1"/>
  <c r="M1188" i="1"/>
  <c r="M1189" i="1"/>
  <c r="M1190" i="1"/>
  <c r="M1191" i="1"/>
  <c r="M1192" i="1"/>
  <c r="M1193" i="1"/>
  <c r="M1194" i="1"/>
  <c r="M1195" i="1"/>
  <c r="M1196" i="1"/>
  <c r="M1197" i="1"/>
  <c r="M1198" i="1"/>
  <c r="M1199" i="1"/>
  <c r="M1200" i="1"/>
  <c r="M1201" i="1"/>
  <c r="M1202" i="1"/>
  <c r="M1203" i="1"/>
  <c r="M1204" i="1"/>
  <c r="M1205" i="1"/>
  <c r="M1206" i="1"/>
  <c r="M1207" i="1"/>
  <c r="M1208" i="1"/>
  <c r="M1209" i="1"/>
  <c r="M1210" i="1"/>
  <c r="M1211" i="1"/>
  <c r="M1212" i="1"/>
  <c r="M1213" i="1"/>
  <c r="M1214" i="1"/>
  <c r="M1215" i="1"/>
  <c r="M1216" i="1"/>
  <c r="M1217" i="1"/>
  <c r="M1218" i="1"/>
  <c r="M1219" i="1"/>
  <c r="M1220" i="1"/>
  <c r="M1221" i="1"/>
  <c r="M1222" i="1"/>
  <c r="M1223" i="1"/>
  <c r="M1224" i="1"/>
  <c r="M1225" i="1"/>
  <c r="M1226" i="1"/>
  <c r="M1227" i="1"/>
  <c r="M1228" i="1"/>
  <c r="M1229" i="1"/>
  <c r="M1230" i="1"/>
  <c r="M1231" i="1"/>
  <c r="M1232" i="1"/>
  <c r="M1233" i="1"/>
  <c r="M1234" i="1"/>
  <c r="M1235" i="1"/>
  <c r="M1236" i="1"/>
  <c r="M1237" i="1"/>
  <c r="M1238" i="1"/>
  <c r="M1239" i="1"/>
  <c r="M1240" i="1"/>
  <c r="M1241" i="1"/>
  <c r="M1242" i="1"/>
  <c r="M1243" i="1"/>
  <c r="M1244" i="1"/>
  <c r="M1245" i="1"/>
  <c r="M1246" i="1"/>
  <c r="M1247" i="1"/>
  <c r="M1248" i="1"/>
  <c r="M1249" i="1"/>
  <c r="M1250" i="1"/>
  <c r="M1251" i="1"/>
  <c r="M1252" i="1"/>
  <c r="M1253" i="1"/>
  <c r="M1254" i="1"/>
  <c r="M1255" i="1"/>
  <c r="M1256" i="1"/>
  <c r="M1257" i="1"/>
  <c r="M1258" i="1"/>
  <c r="M1259" i="1"/>
  <c r="M1260" i="1"/>
  <c r="M1261" i="1"/>
  <c r="M1262" i="1"/>
  <c r="M1263" i="1"/>
  <c r="M1264" i="1"/>
  <c r="M1265" i="1"/>
  <c r="M1266" i="1"/>
  <c r="M1267" i="1"/>
  <c r="M1268" i="1"/>
  <c r="M1269" i="1"/>
  <c r="M1270" i="1"/>
  <c r="M1271" i="1"/>
  <c r="M1272" i="1"/>
  <c r="M1273" i="1"/>
  <c r="M1274" i="1"/>
  <c r="M1275" i="1"/>
  <c r="M1276" i="1"/>
  <c r="M1277" i="1"/>
  <c r="M1278" i="1"/>
  <c r="M1279" i="1"/>
  <c r="M1280" i="1"/>
  <c r="M1281" i="1"/>
  <c r="M1282" i="1"/>
  <c r="M1283" i="1"/>
  <c r="M1284" i="1"/>
  <c r="M1285" i="1"/>
  <c r="M1286" i="1"/>
  <c r="M1287" i="1"/>
  <c r="M1288" i="1"/>
  <c r="M1289" i="1"/>
  <c r="M1290" i="1"/>
  <c r="M1291" i="1"/>
  <c r="M1292" i="1"/>
  <c r="M1293" i="1"/>
  <c r="M1294" i="1"/>
  <c r="M1295" i="1"/>
  <c r="M1296" i="1"/>
  <c r="M1297" i="1"/>
  <c r="M1298" i="1"/>
  <c r="M1299" i="1"/>
  <c r="M1300" i="1"/>
  <c r="M1301" i="1"/>
  <c r="M1302" i="1"/>
  <c r="M1303" i="1"/>
  <c r="M1304" i="1"/>
  <c r="M1305" i="1"/>
  <c r="M1306" i="1"/>
  <c r="M1307" i="1"/>
  <c r="M1308" i="1"/>
  <c r="M1309" i="1"/>
  <c r="M1310" i="1"/>
  <c r="M1311" i="1"/>
  <c r="M1312" i="1"/>
  <c r="M1313" i="1"/>
  <c r="M1314" i="1"/>
  <c r="M1315" i="1"/>
  <c r="M1316" i="1"/>
  <c r="M1317" i="1"/>
  <c r="M1318" i="1"/>
  <c r="M1319" i="1"/>
  <c r="M1320" i="1"/>
  <c r="M1321" i="1"/>
  <c r="M1322" i="1"/>
  <c r="M1323" i="1"/>
  <c r="M1324" i="1"/>
  <c r="M1325" i="1"/>
  <c r="M1326" i="1"/>
  <c r="M1327" i="1"/>
  <c r="M1328" i="1"/>
  <c r="M1329" i="1"/>
  <c r="M1330" i="1"/>
  <c r="M1331" i="1"/>
  <c r="M1332" i="1"/>
  <c r="M1333" i="1"/>
  <c r="M1334" i="1"/>
  <c r="M1335" i="1"/>
  <c r="M1336" i="1"/>
  <c r="M1337" i="1"/>
  <c r="M1338" i="1"/>
  <c r="M1339" i="1"/>
  <c r="M1340" i="1"/>
  <c r="M1341" i="1"/>
  <c r="M1342" i="1"/>
  <c r="M1343" i="1"/>
  <c r="M1344" i="1"/>
  <c r="M1345" i="1"/>
  <c r="M1346" i="1"/>
  <c r="M1347" i="1"/>
  <c r="M1348" i="1"/>
  <c r="M1349" i="1"/>
  <c r="M1350" i="1"/>
  <c r="M1351" i="1"/>
  <c r="M1352" i="1"/>
  <c r="M1353" i="1"/>
  <c r="M1354" i="1"/>
  <c r="M1355" i="1"/>
  <c r="M1356" i="1"/>
  <c r="M1357" i="1"/>
  <c r="M1358" i="1"/>
  <c r="M1359" i="1"/>
  <c r="M1360" i="1"/>
  <c r="M1361" i="1"/>
  <c r="M1362" i="1"/>
  <c r="M1363" i="1"/>
  <c r="M1364" i="1"/>
  <c r="M1365" i="1"/>
  <c r="M1366" i="1"/>
  <c r="M1367" i="1"/>
  <c r="M1368" i="1"/>
  <c r="M1369" i="1"/>
  <c r="M1370" i="1"/>
  <c r="M1371" i="1"/>
  <c r="M1372" i="1"/>
  <c r="M1373" i="1"/>
  <c r="M1374" i="1"/>
  <c r="M1375" i="1"/>
  <c r="M1376" i="1"/>
  <c r="M1377" i="1"/>
  <c r="M1378" i="1"/>
  <c r="M1379" i="1"/>
  <c r="M1380" i="1"/>
  <c r="M1381" i="1"/>
  <c r="M1382" i="1"/>
  <c r="M1383" i="1"/>
  <c r="M1384" i="1"/>
  <c r="M1385" i="1"/>
  <c r="M1386" i="1"/>
  <c r="M1387" i="1"/>
  <c r="M1388" i="1"/>
  <c r="M1389" i="1"/>
  <c r="M1390" i="1"/>
  <c r="M1391" i="1"/>
  <c r="M1392" i="1"/>
  <c r="M1393" i="1"/>
  <c r="M1394" i="1"/>
  <c r="M1395" i="1"/>
  <c r="M1396" i="1"/>
  <c r="M1397" i="1"/>
  <c r="M1398" i="1"/>
  <c r="M1399" i="1"/>
  <c r="M1400" i="1"/>
  <c r="M1401" i="1"/>
  <c r="M1402" i="1"/>
  <c r="M1403" i="1"/>
  <c r="M1404" i="1"/>
  <c r="M1405" i="1"/>
  <c r="M1406" i="1"/>
  <c r="M1407" i="1"/>
  <c r="M1408" i="1"/>
  <c r="M1409" i="1"/>
  <c r="M1410" i="1"/>
  <c r="M1411" i="1"/>
  <c r="M1412" i="1"/>
  <c r="M1413" i="1"/>
  <c r="M1414" i="1"/>
  <c r="M1415" i="1"/>
  <c r="M1416" i="1"/>
  <c r="M1417" i="1"/>
  <c r="M1418" i="1"/>
  <c r="M1419" i="1"/>
  <c r="M1420" i="1"/>
  <c r="M1421" i="1"/>
  <c r="M1422" i="1"/>
  <c r="M1423" i="1"/>
  <c r="M1424" i="1"/>
  <c r="M1425" i="1"/>
  <c r="M1426" i="1"/>
  <c r="M1427" i="1"/>
  <c r="M1428" i="1"/>
  <c r="M1429" i="1"/>
  <c r="M1430" i="1"/>
  <c r="M1431" i="1"/>
  <c r="M1432" i="1"/>
  <c r="M1433" i="1"/>
  <c r="M1434" i="1"/>
  <c r="M1435" i="1"/>
  <c r="M1436" i="1"/>
  <c r="M1437" i="1"/>
  <c r="M1438" i="1"/>
  <c r="M1439" i="1"/>
  <c r="M1440" i="1"/>
  <c r="M1441" i="1"/>
  <c r="M1442" i="1"/>
  <c r="M1443" i="1"/>
  <c r="M1444" i="1"/>
  <c r="M1445" i="1"/>
  <c r="M1446" i="1"/>
  <c r="M1447" i="1"/>
  <c r="M1448" i="1"/>
  <c r="M1449" i="1"/>
  <c r="M1450" i="1"/>
  <c r="M1451" i="1"/>
  <c r="M1452" i="1"/>
  <c r="M1453" i="1"/>
  <c r="M1454" i="1"/>
  <c r="M1455" i="1"/>
  <c r="M1456" i="1"/>
  <c r="M1457" i="1"/>
  <c r="M1458" i="1"/>
  <c r="M1459" i="1"/>
  <c r="M1460" i="1"/>
  <c r="M1461" i="1"/>
  <c r="M1462" i="1"/>
  <c r="M1463" i="1"/>
  <c r="M1464" i="1"/>
  <c r="M1465" i="1"/>
  <c r="M1466" i="1"/>
  <c r="M1467" i="1"/>
  <c r="M1468" i="1"/>
  <c r="M1469" i="1"/>
  <c r="M1470" i="1"/>
  <c r="M1471" i="1"/>
  <c r="M1472" i="1"/>
  <c r="M1473" i="1"/>
  <c r="M1474" i="1"/>
  <c r="M1475" i="1"/>
  <c r="M1476" i="1"/>
  <c r="M1477" i="1"/>
  <c r="M1478" i="1"/>
  <c r="M1479" i="1"/>
  <c r="M1480" i="1"/>
  <c r="M1481" i="1"/>
  <c r="M1482" i="1"/>
  <c r="M1483" i="1"/>
  <c r="M1484" i="1"/>
  <c r="M1485" i="1"/>
  <c r="M1486" i="1"/>
  <c r="M1487" i="1"/>
  <c r="M1488" i="1"/>
  <c r="M1489" i="1"/>
  <c r="M1490" i="1"/>
  <c r="M1491" i="1"/>
  <c r="M1492" i="1"/>
  <c r="M1493" i="1"/>
  <c r="M1494" i="1"/>
  <c r="M1495" i="1"/>
  <c r="M1496" i="1"/>
  <c r="M1497" i="1"/>
  <c r="M1498" i="1"/>
  <c r="M1499" i="1"/>
  <c r="M1500" i="1"/>
  <c r="M1501" i="1"/>
  <c r="M1502" i="1"/>
  <c r="M1503" i="1"/>
  <c r="M1504" i="1"/>
  <c r="M1505" i="1"/>
  <c r="M1506" i="1"/>
  <c r="M1507" i="1"/>
  <c r="M1508" i="1"/>
  <c r="M1509" i="1"/>
  <c r="M1510" i="1"/>
  <c r="M1511" i="1"/>
  <c r="M1512" i="1"/>
  <c r="M1513" i="1"/>
  <c r="M1514" i="1"/>
  <c r="M1515" i="1"/>
  <c r="M1516" i="1"/>
  <c r="M1517" i="1"/>
  <c r="M1518" i="1"/>
  <c r="M1519" i="1"/>
  <c r="M1520" i="1"/>
  <c r="M1521" i="1"/>
  <c r="M1522" i="1"/>
  <c r="M1523" i="1"/>
  <c r="M1524" i="1"/>
  <c r="M1525" i="1"/>
  <c r="M1526" i="1"/>
  <c r="M1527" i="1"/>
  <c r="M1528" i="1"/>
  <c r="M1529" i="1"/>
  <c r="M1530" i="1"/>
  <c r="M1531" i="1"/>
  <c r="M1532" i="1"/>
  <c r="M1533" i="1"/>
  <c r="M1534" i="1"/>
  <c r="M1535" i="1"/>
  <c r="M1536" i="1"/>
  <c r="M1537" i="1"/>
  <c r="M1538" i="1"/>
  <c r="M1539" i="1"/>
  <c r="M1540" i="1"/>
  <c r="M1541" i="1"/>
  <c r="M1542" i="1"/>
  <c r="M1543" i="1"/>
  <c r="M1544" i="1"/>
  <c r="M1545" i="1"/>
  <c r="M1546" i="1"/>
  <c r="M1547" i="1"/>
  <c r="M1548" i="1"/>
  <c r="M1549" i="1"/>
  <c r="M1550" i="1"/>
  <c r="M1551" i="1"/>
  <c r="M1552" i="1"/>
  <c r="M1553" i="1"/>
  <c r="M1554" i="1"/>
  <c r="M1555" i="1"/>
  <c r="M1556" i="1"/>
  <c r="M1557" i="1"/>
  <c r="M1558" i="1"/>
  <c r="M1559" i="1"/>
  <c r="M1560" i="1"/>
  <c r="M1561" i="1"/>
  <c r="M1562" i="1"/>
  <c r="M1563" i="1"/>
  <c r="M1564" i="1"/>
  <c r="M1565" i="1"/>
  <c r="M1566" i="1"/>
  <c r="M1567" i="1"/>
  <c r="M1568" i="1"/>
  <c r="M1569" i="1"/>
  <c r="M1570" i="1"/>
  <c r="M1571" i="1"/>
  <c r="M1572" i="1"/>
  <c r="M1573" i="1"/>
  <c r="M1574" i="1"/>
  <c r="M1575" i="1"/>
  <c r="M1576" i="1"/>
  <c r="M1577" i="1"/>
  <c r="M1578" i="1"/>
  <c r="M1579" i="1"/>
  <c r="M1580" i="1"/>
  <c r="M1581" i="1"/>
  <c r="M1582" i="1"/>
  <c r="M1583" i="1"/>
  <c r="M1584" i="1"/>
  <c r="M1585" i="1"/>
  <c r="M1586" i="1"/>
  <c r="M1587" i="1"/>
  <c r="M1588" i="1"/>
  <c r="M1589" i="1"/>
  <c r="M1590" i="1"/>
  <c r="M1591" i="1"/>
  <c r="M1592" i="1"/>
  <c r="M1593" i="1"/>
  <c r="M1594" i="1"/>
  <c r="M1595" i="1"/>
  <c r="M1596" i="1"/>
  <c r="M1597" i="1"/>
  <c r="M1598" i="1"/>
  <c r="M1599" i="1"/>
  <c r="M1600" i="1"/>
  <c r="M1601" i="1"/>
  <c r="M1602" i="1"/>
  <c r="M1603" i="1"/>
  <c r="M1604" i="1"/>
  <c r="M1605" i="1"/>
  <c r="M1606" i="1"/>
  <c r="M1607" i="1"/>
  <c r="M1608" i="1"/>
  <c r="M1609" i="1"/>
  <c r="M1610" i="1"/>
  <c r="M1611" i="1"/>
  <c r="M1612" i="1"/>
  <c r="M1613" i="1"/>
  <c r="M1614" i="1"/>
  <c r="M1615" i="1"/>
  <c r="M1616" i="1"/>
  <c r="M1617" i="1"/>
  <c r="M1618" i="1"/>
  <c r="M1619" i="1"/>
  <c r="M1620" i="1"/>
  <c r="M1621" i="1"/>
  <c r="M1622" i="1"/>
  <c r="M1623" i="1"/>
  <c r="M1624" i="1"/>
  <c r="M1625" i="1"/>
  <c r="M1626" i="1"/>
  <c r="M1627" i="1"/>
  <c r="M1628" i="1"/>
  <c r="M1629" i="1"/>
  <c r="M1630" i="1"/>
  <c r="M1631" i="1"/>
  <c r="M1632" i="1"/>
  <c r="M1633" i="1"/>
  <c r="M1634" i="1"/>
  <c r="M1635" i="1"/>
  <c r="M1636" i="1"/>
  <c r="M1637" i="1"/>
  <c r="M1638" i="1"/>
  <c r="M1639" i="1"/>
  <c r="M1640" i="1"/>
  <c r="M1641" i="1"/>
  <c r="M1642" i="1"/>
  <c r="M1643" i="1"/>
  <c r="M1644" i="1"/>
  <c r="M1645" i="1"/>
  <c r="M1646" i="1"/>
  <c r="M1647" i="1"/>
  <c r="M1648" i="1"/>
  <c r="M1649" i="1"/>
  <c r="M1650" i="1"/>
  <c r="M1651" i="1"/>
  <c r="M1652" i="1"/>
  <c r="M1653" i="1"/>
  <c r="M1654" i="1"/>
  <c r="M1655" i="1"/>
  <c r="M1656" i="1"/>
  <c r="M1657" i="1"/>
  <c r="M1658" i="1"/>
  <c r="M1659" i="1"/>
  <c r="M1660" i="1"/>
  <c r="M1661" i="1"/>
  <c r="M1662" i="1"/>
  <c r="M1663" i="1"/>
  <c r="M1664" i="1"/>
  <c r="M1665" i="1"/>
  <c r="M1666" i="1"/>
  <c r="M1667" i="1"/>
  <c r="M1668" i="1"/>
  <c r="M1669" i="1"/>
  <c r="M1670" i="1"/>
  <c r="M1671" i="1"/>
  <c r="M1672" i="1"/>
  <c r="M1673" i="1"/>
  <c r="M1674" i="1"/>
  <c r="M1675" i="1"/>
  <c r="M1676" i="1"/>
  <c r="M1677" i="1"/>
  <c r="M1678" i="1"/>
  <c r="M1679" i="1"/>
  <c r="M1680" i="1"/>
  <c r="M1681" i="1"/>
  <c r="M1682" i="1"/>
  <c r="M1683" i="1"/>
  <c r="M1684" i="1"/>
  <c r="M1685" i="1"/>
  <c r="M1686" i="1"/>
  <c r="M1687" i="1"/>
  <c r="M1688" i="1"/>
  <c r="M1689" i="1"/>
  <c r="M1690" i="1"/>
  <c r="M1691" i="1"/>
  <c r="M1692" i="1"/>
  <c r="M1693" i="1"/>
  <c r="M1694" i="1"/>
  <c r="M1695" i="1"/>
  <c r="M1696" i="1"/>
  <c r="M1697" i="1"/>
  <c r="M1698" i="1"/>
  <c r="M1699" i="1"/>
  <c r="M1700" i="1"/>
  <c r="M1701" i="1"/>
  <c r="M1702" i="1"/>
  <c r="M1703" i="1"/>
  <c r="M1704" i="1"/>
  <c r="M1705" i="1"/>
  <c r="M1706" i="1"/>
  <c r="M1707" i="1"/>
  <c r="M1708" i="1"/>
  <c r="M1709" i="1"/>
  <c r="M1710" i="1"/>
  <c r="M1711" i="1"/>
  <c r="M1712" i="1"/>
  <c r="M1713" i="1"/>
  <c r="M1714" i="1"/>
  <c r="M1715" i="1"/>
  <c r="M1716" i="1"/>
  <c r="M1717" i="1"/>
  <c r="M1718" i="1"/>
  <c r="M1719" i="1"/>
  <c r="M1720" i="1"/>
  <c r="M1721" i="1"/>
  <c r="M1722" i="1"/>
  <c r="M1723" i="1"/>
  <c r="M1724" i="1"/>
  <c r="M1725" i="1"/>
  <c r="M1726" i="1"/>
  <c r="M1727" i="1"/>
  <c r="M1728" i="1"/>
  <c r="M1729" i="1"/>
  <c r="M1730" i="1"/>
  <c r="M1731" i="1"/>
  <c r="M1732" i="1"/>
  <c r="M1733" i="1"/>
  <c r="M1734" i="1"/>
  <c r="M1735" i="1"/>
  <c r="M1736" i="1"/>
  <c r="M1737" i="1"/>
  <c r="M1738" i="1"/>
  <c r="M1739" i="1"/>
  <c r="M1740" i="1"/>
  <c r="M1741" i="1"/>
  <c r="M1742" i="1"/>
  <c r="M1743" i="1"/>
  <c r="M1744" i="1"/>
  <c r="M1745" i="1"/>
  <c r="M1746" i="1"/>
  <c r="M1747" i="1"/>
  <c r="M1748" i="1"/>
  <c r="M1749" i="1"/>
  <c r="M1750" i="1"/>
  <c r="M1751" i="1"/>
  <c r="M1752" i="1"/>
  <c r="M1753" i="1"/>
  <c r="M1754" i="1"/>
  <c r="M1755" i="1"/>
  <c r="M1756" i="1"/>
  <c r="M1757" i="1"/>
  <c r="M1758" i="1"/>
  <c r="M1759" i="1"/>
  <c r="M1760" i="1"/>
  <c r="M1761" i="1"/>
  <c r="M1762" i="1"/>
  <c r="M1763" i="1"/>
  <c r="M1764" i="1"/>
  <c r="M1765" i="1"/>
  <c r="M1766" i="1"/>
  <c r="M1767" i="1"/>
  <c r="M1768" i="1"/>
  <c r="M1769" i="1"/>
  <c r="M1770" i="1"/>
  <c r="M1771" i="1"/>
  <c r="M1772" i="1"/>
  <c r="M1773" i="1"/>
  <c r="M1774" i="1"/>
  <c r="M1775" i="1"/>
  <c r="M1776" i="1"/>
  <c r="M1777" i="1"/>
  <c r="M1778" i="1"/>
  <c r="M1779" i="1"/>
  <c r="M1780" i="1"/>
  <c r="M1781" i="1"/>
  <c r="M1782" i="1"/>
  <c r="M1783" i="1"/>
  <c r="M1784" i="1"/>
  <c r="M1785" i="1"/>
  <c r="M1786" i="1"/>
  <c r="M1787" i="1"/>
  <c r="M1788" i="1"/>
  <c r="M1789" i="1"/>
  <c r="M1790" i="1"/>
  <c r="M1791" i="1"/>
  <c r="M1792" i="1"/>
  <c r="M1793" i="1"/>
  <c r="M1794" i="1"/>
  <c r="M1795" i="1"/>
  <c r="M1796" i="1"/>
  <c r="M1797" i="1"/>
  <c r="M1798" i="1"/>
  <c r="M1799" i="1"/>
  <c r="M1800" i="1"/>
  <c r="M1801" i="1"/>
  <c r="M1802" i="1"/>
  <c r="M1803" i="1"/>
  <c r="M1804" i="1"/>
  <c r="M1805" i="1"/>
  <c r="M1806" i="1"/>
  <c r="M1807" i="1"/>
  <c r="M1808" i="1"/>
  <c r="M1809" i="1"/>
  <c r="M1810" i="1"/>
  <c r="M1811" i="1"/>
  <c r="M1812" i="1"/>
  <c r="M1813" i="1"/>
  <c r="M1814" i="1"/>
  <c r="M1815" i="1"/>
  <c r="M1816" i="1"/>
  <c r="M1817" i="1"/>
  <c r="M1818" i="1"/>
  <c r="M1819" i="1"/>
  <c r="M1820" i="1"/>
  <c r="M1821" i="1"/>
  <c r="M1822" i="1"/>
  <c r="M1823" i="1"/>
  <c r="M1824" i="1"/>
  <c r="M1825" i="1"/>
  <c r="M1826" i="1"/>
  <c r="M1827" i="1"/>
  <c r="M1828" i="1"/>
  <c r="M1829" i="1"/>
  <c r="M1830" i="1"/>
  <c r="M1831" i="1"/>
  <c r="M1832" i="1"/>
  <c r="M1833" i="1"/>
  <c r="M1834" i="1"/>
  <c r="M1835" i="1"/>
  <c r="M1836" i="1"/>
  <c r="M1837" i="1"/>
  <c r="M1838" i="1"/>
  <c r="M1839" i="1"/>
  <c r="M1840" i="1"/>
  <c r="M1841" i="1"/>
  <c r="M1842" i="1"/>
  <c r="M1843" i="1"/>
  <c r="M1844" i="1"/>
  <c r="M1845" i="1"/>
  <c r="M1846" i="1"/>
  <c r="M1847" i="1"/>
  <c r="M1848" i="1"/>
  <c r="M1849" i="1"/>
  <c r="M1850" i="1"/>
  <c r="M1851" i="1"/>
  <c r="M1852" i="1"/>
  <c r="M1853" i="1"/>
  <c r="M1854" i="1"/>
  <c r="M1855" i="1"/>
  <c r="M1856" i="1"/>
  <c r="M1857" i="1"/>
  <c r="M1858" i="1"/>
  <c r="M1859" i="1"/>
  <c r="M1860" i="1"/>
  <c r="M1861" i="1"/>
  <c r="M1862" i="1"/>
  <c r="M1863" i="1"/>
  <c r="M1864" i="1"/>
  <c r="M1865" i="1"/>
  <c r="M1866" i="1"/>
  <c r="M1867" i="1"/>
  <c r="M1868" i="1"/>
  <c r="M1869" i="1"/>
  <c r="M1870" i="1"/>
  <c r="M1871" i="1"/>
  <c r="M1872" i="1"/>
  <c r="M1873" i="1"/>
  <c r="M1874" i="1"/>
  <c r="M1875" i="1"/>
  <c r="M1876" i="1"/>
  <c r="M1877" i="1"/>
  <c r="M1878" i="1"/>
  <c r="M1879" i="1"/>
  <c r="M1880" i="1"/>
  <c r="M1881" i="1"/>
  <c r="M1882" i="1"/>
  <c r="M1883" i="1"/>
  <c r="M1884" i="1"/>
  <c r="M1885" i="1"/>
  <c r="M1886" i="1"/>
  <c r="M1887" i="1"/>
  <c r="M1888" i="1"/>
  <c r="M1889" i="1"/>
  <c r="M1890" i="1"/>
  <c r="M1891" i="1"/>
  <c r="M1892" i="1"/>
  <c r="M1893" i="1"/>
  <c r="M1894" i="1"/>
  <c r="M1895" i="1"/>
  <c r="M1896" i="1"/>
  <c r="M1897" i="1"/>
  <c r="M1898" i="1"/>
  <c r="M1899" i="1"/>
  <c r="M1900" i="1"/>
  <c r="M1901" i="1"/>
  <c r="M1902" i="1"/>
  <c r="M1903" i="1"/>
  <c r="M1904" i="1"/>
  <c r="M1905" i="1"/>
  <c r="M1906" i="1"/>
  <c r="M1907" i="1"/>
  <c r="M1908" i="1"/>
  <c r="M1909" i="1"/>
  <c r="M1910" i="1"/>
  <c r="M1911" i="1"/>
  <c r="M1912" i="1"/>
  <c r="M1913" i="1"/>
  <c r="M1914" i="1"/>
  <c r="M1915" i="1"/>
  <c r="M1916" i="1"/>
  <c r="M1917" i="1"/>
  <c r="M1918" i="1"/>
  <c r="M1919" i="1"/>
  <c r="M1920" i="1"/>
  <c r="M1921" i="1"/>
  <c r="M1922" i="1"/>
  <c r="M1923" i="1"/>
  <c r="M1924" i="1"/>
  <c r="M1925" i="1"/>
  <c r="M1926" i="1"/>
  <c r="M1927" i="1"/>
  <c r="M1928" i="1"/>
  <c r="M1929" i="1"/>
  <c r="M1930" i="1"/>
  <c r="M1931" i="1"/>
  <c r="M1932" i="1"/>
  <c r="M1933" i="1"/>
  <c r="M1934" i="1"/>
  <c r="M1935" i="1"/>
  <c r="M1936" i="1"/>
  <c r="M1937" i="1"/>
  <c r="M1938" i="1"/>
  <c r="M1939" i="1"/>
  <c r="M1940" i="1"/>
  <c r="M1941" i="1"/>
  <c r="M1942" i="1"/>
  <c r="M1943" i="1"/>
  <c r="M1944" i="1"/>
  <c r="M1945" i="1"/>
  <c r="M1946" i="1"/>
  <c r="M1947" i="1"/>
  <c r="M1948" i="1"/>
  <c r="M1949" i="1"/>
  <c r="M1950" i="1"/>
  <c r="M1951" i="1"/>
  <c r="M1952" i="1"/>
  <c r="M1953" i="1"/>
  <c r="M1954" i="1"/>
  <c r="M1955" i="1"/>
  <c r="M1956" i="1"/>
  <c r="M1957" i="1"/>
  <c r="M1958" i="1"/>
  <c r="M1959" i="1"/>
  <c r="M1960" i="1"/>
  <c r="M1961" i="1"/>
  <c r="M1962" i="1"/>
  <c r="M1963" i="1"/>
  <c r="M1964" i="1"/>
  <c r="M1965" i="1"/>
  <c r="M1966" i="1"/>
  <c r="M1967" i="1"/>
  <c r="M1968" i="1"/>
  <c r="M1969" i="1"/>
  <c r="M1970" i="1"/>
  <c r="M1971" i="1"/>
  <c r="M1972" i="1"/>
  <c r="M1973" i="1"/>
  <c r="M1974" i="1"/>
  <c r="M1975" i="1"/>
  <c r="M1976" i="1"/>
  <c r="M1977" i="1"/>
  <c r="M1978" i="1"/>
  <c r="M1979" i="1"/>
  <c r="M1980" i="1"/>
  <c r="M1981" i="1"/>
  <c r="M1982" i="1"/>
  <c r="M1983" i="1"/>
  <c r="M1984" i="1"/>
  <c r="M1985" i="1"/>
  <c r="M1986" i="1"/>
  <c r="M1987" i="1"/>
  <c r="M1988" i="1"/>
  <c r="M1989" i="1"/>
  <c r="M1990" i="1"/>
  <c r="M1991" i="1"/>
  <c r="M1992" i="1"/>
  <c r="M1993" i="1"/>
  <c r="M1994" i="1"/>
  <c r="M1995" i="1"/>
  <c r="M1996" i="1"/>
  <c r="M1997" i="1"/>
  <c r="M1998" i="1"/>
  <c r="M1999" i="1"/>
  <c r="M2000" i="1"/>
  <c r="M2001" i="1"/>
  <c r="M2002" i="1"/>
  <c r="M2003" i="1"/>
  <c r="M2004" i="1"/>
  <c r="M2005" i="1"/>
  <c r="M2006" i="1"/>
  <c r="M2007" i="1"/>
  <c r="M2008" i="1"/>
  <c r="M2009" i="1"/>
  <c r="M2010" i="1"/>
  <c r="M2011" i="1"/>
  <c r="M2012" i="1"/>
  <c r="M2013" i="1"/>
  <c r="M2014" i="1"/>
  <c r="M2015" i="1"/>
  <c r="M2016" i="1"/>
  <c r="M2017" i="1"/>
  <c r="M2018" i="1"/>
  <c r="M2019" i="1"/>
  <c r="M2020" i="1"/>
  <c r="M2021" i="1"/>
  <c r="M2022" i="1"/>
  <c r="M2023" i="1"/>
  <c r="M2024" i="1"/>
  <c r="M2025" i="1"/>
  <c r="M2026" i="1"/>
  <c r="M2027" i="1"/>
  <c r="M2028" i="1"/>
  <c r="M2029" i="1"/>
  <c r="M2030" i="1"/>
  <c r="M2031" i="1"/>
  <c r="M2032" i="1"/>
  <c r="M2033" i="1"/>
  <c r="M2034" i="1"/>
  <c r="M2035" i="1"/>
  <c r="M2036" i="1"/>
  <c r="M2037" i="1"/>
  <c r="M2038" i="1"/>
  <c r="M2039" i="1"/>
  <c r="M2040" i="1"/>
  <c r="M2041" i="1"/>
  <c r="M2042" i="1"/>
  <c r="M2043" i="1"/>
  <c r="M2044" i="1"/>
  <c r="M2045" i="1"/>
  <c r="M2046" i="1"/>
  <c r="M2047" i="1"/>
  <c r="M2048" i="1"/>
  <c r="M2049" i="1"/>
  <c r="M2050" i="1"/>
  <c r="M2051" i="1"/>
  <c r="M2052" i="1"/>
  <c r="M2053" i="1"/>
  <c r="M2054" i="1"/>
  <c r="M2055" i="1"/>
  <c r="M2056" i="1"/>
  <c r="M2057" i="1"/>
  <c r="M2058" i="1"/>
  <c r="M2059" i="1"/>
  <c r="M2060" i="1"/>
  <c r="M2061" i="1"/>
  <c r="M2062" i="1"/>
  <c r="M2063" i="1"/>
  <c r="M2064" i="1"/>
  <c r="M2065" i="1"/>
  <c r="M2066" i="1"/>
  <c r="M2067" i="1"/>
  <c r="M2068" i="1"/>
  <c r="M2069" i="1"/>
  <c r="M2070" i="1"/>
  <c r="M2071" i="1"/>
  <c r="M2072" i="1"/>
  <c r="M2073" i="1"/>
  <c r="M2074" i="1"/>
  <c r="M2075" i="1"/>
  <c r="M2076" i="1"/>
  <c r="M2077" i="1"/>
  <c r="M2078" i="1"/>
  <c r="M2079" i="1"/>
  <c r="M2080" i="1"/>
  <c r="M2081" i="1"/>
  <c r="M2082" i="1"/>
  <c r="M2083" i="1"/>
  <c r="M2084" i="1"/>
  <c r="M2085" i="1"/>
  <c r="M2086" i="1"/>
  <c r="M2087" i="1"/>
  <c r="M2088" i="1"/>
  <c r="M2089" i="1"/>
  <c r="M2090" i="1"/>
  <c r="M2091" i="1"/>
  <c r="M2092" i="1"/>
  <c r="M2093" i="1"/>
  <c r="M2094" i="1"/>
  <c r="M2095" i="1"/>
  <c r="M2096" i="1"/>
  <c r="M2097" i="1"/>
  <c r="M2098" i="1"/>
  <c r="M2099" i="1"/>
  <c r="M2100" i="1"/>
  <c r="M2101" i="1"/>
  <c r="M2102" i="1"/>
  <c r="M2103" i="1"/>
  <c r="M2104" i="1"/>
  <c r="M2105" i="1"/>
  <c r="M2106" i="1"/>
  <c r="M2107" i="1"/>
  <c r="M2108" i="1"/>
  <c r="M2109" i="1"/>
  <c r="M2110" i="1"/>
  <c r="M2111" i="1"/>
  <c r="M2112" i="1"/>
  <c r="M2113" i="1"/>
  <c r="M2114" i="1"/>
  <c r="M2115" i="1"/>
  <c r="M2116" i="1"/>
  <c r="M2117" i="1"/>
  <c r="M2118" i="1"/>
  <c r="M2119" i="1"/>
  <c r="M2120" i="1"/>
  <c r="M2121" i="1"/>
  <c r="M2122" i="1"/>
  <c r="M2123" i="1"/>
  <c r="M2124" i="1"/>
  <c r="M2125" i="1"/>
  <c r="M2126" i="1"/>
  <c r="M2127" i="1"/>
  <c r="M2128" i="1"/>
  <c r="M2129" i="1"/>
  <c r="M2130" i="1"/>
  <c r="M2131" i="1"/>
  <c r="M2132" i="1"/>
  <c r="M2133" i="1"/>
  <c r="M2134" i="1"/>
  <c r="M2135" i="1"/>
  <c r="M2136" i="1"/>
  <c r="M2137" i="1"/>
  <c r="M2138" i="1"/>
  <c r="M2139" i="1"/>
  <c r="M2140" i="1"/>
  <c r="M2141" i="1"/>
  <c r="M2142" i="1"/>
  <c r="M2143" i="1"/>
  <c r="M2144" i="1"/>
  <c r="M2145" i="1"/>
  <c r="M2146" i="1"/>
  <c r="M2147" i="1"/>
  <c r="M2148" i="1"/>
  <c r="M2149" i="1"/>
  <c r="M2150" i="1"/>
  <c r="M2151" i="1"/>
  <c r="M2152" i="1"/>
  <c r="M2153" i="1"/>
  <c r="M2154" i="1"/>
  <c r="M2155" i="1"/>
  <c r="M2156" i="1"/>
  <c r="M2157" i="1"/>
  <c r="M2158" i="1"/>
  <c r="M2159" i="1"/>
  <c r="M2160" i="1"/>
  <c r="M2161" i="1"/>
  <c r="M2162" i="1"/>
  <c r="M2163" i="1"/>
  <c r="M2164" i="1"/>
  <c r="M2165" i="1"/>
  <c r="M2166" i="1"/>
  <c r="M2167" i="1"/>
  <c r="M2168" i="1"/>
  <c r="M2169" i="1"/>
  <c r="M2170" i="1"/>
  <c r="M2171" i="1"/>
  <c r="M2172" i="1"/>
  <c r="M2173" i="1"/>
  <c r="M2174" i="1"/>
  <c r="M2175" i="1"/>
  <c r="M2176" i="1"/>
  <c r="M2177" i="1"/>
  <c r="M2178" i="1"/>
  <c r="M2179" i="1"/>
  <c r="M2180" i="1"/>
  <c r="M2181" i="1"/>
  <c r="M2182" i="1"/>
  <c r="M2183" i="1"/>
  <c r="M2184" i="1"/>
  <c r="M2185" i="1"/>
  <c r="M2186" i="1"/>
  <c r="M2187" i="1"/>
  <c r="M2188" i="1"/>
  <c r="M2189" i="1"/>
  <c r="M2190" i="1"/>
  <c r="M2191" i="1"/>
  <c r="M2192" i="1"/>
  <c r="M2193" i="1"/>
  <c r="M2194" i="1"/>
  <c r="M2195" i="1"/>
  <c r="M2196" i="1"/>
  <c r="M2197" i="1"/>
  <c r="M2198" i="1"/>
  <c r="M2199" i="1"/>
  <c r="M2200" i="1"/>
  <c r="M2201" i="1"/>
  <c r="M2202" i="1"/>
  <c r="M2203" i="1"/>
  <c r="M2204" i="1"/>
  <c r="M2205" i="1"/>
  <c r="M2206" i="1"/>
  <c r="M2207" i="1"/>
  <c r="M2208" i="1"/>
  <c r="M2209" i="1"/>
  <c r="M2210" i="1"/>
  <c r="M2211" i="1"/>
  <c r="M2212" i="1"/>
  <c r="M2213" i="1"/>
  <c r="M2214" i="1"/>
  <c r="M2215" i="1"/>
  <c r="M2216" i="1"/>
  <c r="M2217" i="1"/>
  <c r="M2218" i="1"/>
  <c r="M2219" i="1"/>
  <c r="M2220" i="1"/>
  <c r="M2221" i="1"/>
  <c r="M2222" i="1"/>
  <c r="M2223" i="1"/>
  <c r="M2224" i="1"/>
  <c r="M2225" i="1"/>
  <c r="M2226" i="1"/>
  <c r="M2227" i="1"/>
  <c r="M2228" i="1"/>
  <c r="M2229" i="1"/>
  <c r="M2230" i="1"/>
  <c r="M2231" i="1"/>
  <c r="M2232" i="1"/>
  <c r="M2233" i="1"/>
  <c r="M2234" i="1"/>
  <c r="M2235" i="1"/>
  <c r="M2236" i="1"/>
  <c r="M2237" i="1"/>
  <c r="M2238" i="1"/>
  <c r="M2239" i="1"/>
  <c r="M2240" i="1"/>
  <c r="M2241" i="1"/>
  <c r="M2242" i="1"/>
  <c r="M2243" i="1"/>
  <c r="M2244" i="1"/>
  <c r="M2245" i="1"/>
  <c r="M2246" i="1"/>
  <c r="M2247" i="1"/>
  <c r="M2248" i="1"/>
  <c r="M2249" i="1"/>
  <c r="M2250" i="1"/>
  <c r="M2251" i="1"/>
  <c r="M2252" i="1"/>
  <c r="M2253" i="1"/>
  <c r="M2254" i="1"/>
  <c r="M2255" i="1"/>
  <c r="M2256" i="1"/>
  <c r="M2257" i="1"/>
  <c r="M2258" i="1"/>
  <c r="M2259" i="1"/>
  <c r="M2260" i="1"/>
  <c r="M2261" i="1"/>
  <c r="M2262" i="1"/>
  <c r="M2263" i="1"/>
  <c r="M2264" i="1"/>
  <c r="M2265" i="1"/>
  <c r="M2266" i="1"/>
  <c r="M2267" i="1"/>
  <c r="M2268" i="1"/>
  <c r="M2269" i="1"/>
  <c r="M2270" i="1"/>
  <c r="M2271" i="1"/>
  <c r="M2272" i="1"/>
  <c r="M2273" i="1"/>
  <c r="M2274" i="1"/>
  <c r="M2275" i="1"/>
  <c r="M2276" i="1"/>
  <c r="M2277" i="1"/>
  <c r="M2278" i="1"/>
  <c r="M2279" i="1"/>
  <c r="M2280" i="1"/>
  <c r="M2281" i="1"/>
  <c r="M2282" i="1"/>
  <c r="M2283" i="1"/>
  <c r="M2284" i="1"/>
  <c r="M2285" i="1"/>
  <c r="M2286" i="1"/>
  <c r="M2287" i="1"/>
  <c r="M2288" i="1"/>
  <c r="M2289" i="1"/>
  <c r="M2290" i="1"/>
  <c r="M2291" i="1"/>
  <c r="M2292" i="1"/>
  <c r="M2293" i="1"/>
  <c r="M2294" i="1"/>
  <c r="M2295" i="1"/>
  <c r="M2296" i="1"/>
  <c r="M2297" i="1"/>
  <c r="M2298" i="1"/>
  <c r="M2299" i="1"/>
  <c r="M2300" i="1"/>
  <c r="M2301" i="1"/>
  <c r="M2302" i="1"/>
  <c r="M2303" i="1"/>
  <c r="M2304" i="1"/>
  <c r="M2305" i="1"/>
  <c r="M2306" i="1"/>
  <c r="M2307" i="1"/>
  <c r="M2308" i="1"/>
  <c r="M2309" i="1"/>
  <c r="M2310" i="1"/>
  <c r="M2311" i="1"/>
  <c r="M2312" i="1"/>
  <c r="M2313" i="1"/>
  <c r="M2314" i="1"/>
  <c r="M2315" i="1"/>
  <c r="M2316" i="1"/>
  <c r="M2317" i="1"/>
  <c r="M2318" i="1"/>
  <c r="M2319" i="1"/>
  <c r="M2320" i="1"/>
  <c r="M2321" i="1"/>
  <c r="M2322" i="1"/>
  <c r="M2323" i="1"/>
  <c r="M2324" i="1"/>
  <c r="M2325" i="1"/>
  <c r="M2326" i="1"/>
  <c r="M2327" i="1"/>
  <c r="M2328" i="1"/>
  <c r="M2329" i="1"/>
  <c r="M2330" i="1"/>
  <c r="M2331" i="1"/>
  <c r="M2332" i="1"/>
  <c r="M2333" i="1"/>
  <c r="M2334" i="1"/>
  <c r="M2335" i="1"/>
  <c r="M2336" i="1"/>
  <c r="M2337" i="1"/>
  <c r="M2338" i="1"/>
  <c r="M2339" i="1"/>
  <c r="M2340" i="1"/>
  <c r="M2341" i="1"/>
  <c r="M2342" i="1"/>
  <c r="M2343" i="1"/>
  <c r="M2344" i="1"/>
  <c r="M2345" i="1"/>
  <c r="M2346" i="1"/>
  <c r="M2347" i="1"/>
  <c r="M2348" i="1"/>
  <c r="M2349" i="1"/>
  <c r="M2350" i="1"/>
  <c r="M2351" i="1"/>
  <c r="M2352" i="1"/>
  <c r="M2353" i="1"/>
  <c r="M2354" i="1"/>
  <c r="M2355" i="1"/>
  <c r="M2356" i="1"/>
  <c r="M2357" i="1"/>
  <c r="M2358" i="1"/>
  <c r="M2359" i="1"/>
  <c r="M2360" i="1"/>
  <c r="M2361" i="1"/>
  <c r="M2362" i="1"/>
  <c r="M2363" i="1"/>
  <c r="M2364" i="1"/>
  <c r="M2365" i="1"/>
  <c r="M2366" i="1"/>
  <c r="M2367" i="1"/>
  <c r="M2368" i="1"/>
  <c r="M2369" i="1"/>
  <c r="M2370" i="1"/>
  <c r="M2371" i="1"/>
  <c r="M2372" i="1"/>
  <c r="M2373" i="1"/>
  <c r="M2374" i="1"/>
  <c r="M2375" i="1"/>
  <c r="M2376" i="1"/>
  <c r="M2377" i="1"/>
  <c r="M2378" i="1"/>
  <c r="M2379" i="1"/>
  <c r="M2380" i="1"/>
  <c r="M2381" i="1"/>
  <c r="M2382" i="1"/>
  <c r="M2383" i="1"/>
  <c r="M2384" i="1"/>
  <c r="M2385" i="1"/>
  <c r="M2386" i="1"/>
  <c r="M2387" i="1"/>
  <c r="M2388" i="1"/>
  <c r="M2389" i="1"/>
  <c r="M2390" i="1"/>
  <c r="M2391" i="1"/>
  <c r="M2392" i="1"/>
  <c r="M2393" i="1"/>
  <c r="M2394" i="1"/>
  <c r="M2395" i="1"/>
  <c r="M2396" i="1"/>
  <c r="M2397" i="1"/>
  <c r="M2398" i="1"/>
  <c r="M2399" i="1"/>
  <c r="M2400" i="1"/>
  <c r="M2401" i="1"/>
  <c r="M2402" i="1"/>
  <c r="M2403" i="1"/>
  <c r="M2404" i="1"/>
  <c r="M2405" i="1"/>
  <c r="M2406" i="1"/>
  <c r="M2407" i="1"/>
  <c r="M2408" i="1"/>
  <c r="M2409" i="1"/>
  <c r="M2410" i="1"/>
  <c r="M2411" i="1"/>
  <c r="M2412" i="1"/>
  <c r="M2413" i="1"/>
  <c r="M2414" i="1"/>
  <c r="M2415" i="1"/>
  <c r="M2416" i="1"/>
  <c r="M2417" i="1"/>
  <c r="M2418" i="1"/>
  <c r="M2419" i="1"/>
  <c r="M2420" i="1"/>
  <c r="M2421" i="1"/>
  <c r="M2422" i="1"/>
  <c r="M2423" i="1"/>
  <c r="M2424" i="1"/>
  <c r="M2425" i="1"/>
  <c r="M2426" i="1"/>
  <c r="M2427" i="1"/>
  <c r="M2428" i="1"/>
  <c r="M2429" i="1"/>
  <c r="M2430" i="1"/>
  <c r="M2431" i="1"/>
  <c r="M2432" i="1"/>
  <c r="M2433" i="1"/>
  <c r="M2434" i="1"/>
  <c r="M2435" i="1"/>
  <c r="M2436" i="1"/>
  <c r="M2437" i="1"/>
  <c r="M2438" i="1"/>
  <c r="M2439" i="1"/>
  <c r="M2440" i="1"/>
  <c r="M2441" i="1"/>
  <c r="M2442" i="1"/>
  <c r="M2443" i="1"/>
  <c r="M2444" i="1"/>
  <c r="M2445" i="1"/>
  <c r="M2446" i="1"/>
  <c r="M2447" i="1"/>
  <c r="M2448" i="1"/>
  <c r="M2449" i="1"/>
  <c r="M2450" i="1"/>
  <c r="M2451" i="1"/>
  <c r="M2452" i="1"/>
  <c r="M2453" i="1"/>
  <c r="M2454" i="1"/>
  <c r="M2455" i="1"/>
  <c r="M2456" i="1"/>
  <c r="M2457" i="1"/>
  <c r="M2458" i="1"/>
  <c r="M2459" i="1"/>
  <c r="M2460" i="1"/>
  <c r="M2461" i="1"/>
  <c r="M2462" i="1"/>
  <c r="M2463" i="1"/>
  <c r="M2464" i="1"/>
  <c r="M2465" i="1"/>
  <c r="M2466" i="1"/>
  <c r="M2467" i="1"/>
  <c r="M2468" i="1"/>
  <c r="M2469" i="1"/>
  <c r="M2470" i="1"/>
  <c r="M2471" i="1"/>
  <c r="M2472" i="1"/>
  <c r="M2473" i="1"/>
  <c r="M2474" i="1"/>
  <c r="M2475" i="1"/>
  <c r="M2476" i="1"/>
  <c r="M2477" i="1"/>
  <c r="M2478" i="1"/>
  <c r="M2479" i="1"/>
  <c r="M2480" i="1"/>
  <c r="M2481" i="1"/>
  <c r="M2482" i="1"/>
  <c r="M2483" i="1"/>
  <c r="M2484" i="1"/>
  <c r="M2485" i="1"/>
  <c r="M2486" i="1"/>
  <c r="M2487" i="1"/>
  <c r="M2488" i="1"/>
  <c r="M2489" i="1"/>
  <c r="M2490" i="1"/>
  <c r="M2491" i="1"/>
  <c r="M2492" i="1"/>
  <c r="M2493" i="1"/>
  <c r="M2494" i="1"/>
  <c r="M2495" i="1"/>
  <c r="M2496" i="1"/>
  <c r="M2497" i="1"/>
  <c r="M2498" i="1"/>
  <c r="M2499" i="1"/>
  <c r="M2500" i="1"/>
  <c r="M2501" i="1"/>
  <c r="M2502" i="1"/>
  <c r="M2503" i="1"/>
  <c r="M2504" i="1"/>
  <c r="M2505" i="1"/>
  <c r="M2506" i="1"/>
  <c r="M2507" i="1"/>
  <c r="M2508" i="1"/>
  <c r="M2509" i="1"/>
  <c r="M2510" i="1"/>
  <c r="M2511" i="1"/>
  <c r="M2512" i="1"/>
  <c r="M2513" i="1"/>
  <c r="M2514" i="1"/>
  <c r="M2515" i="1"/>
  <c r="M2516" i="1"/>
  <c r="M2517" i="1"/>
  <c r="M2518" i="1"/>
  <c r="M2519" i="1"/>
  <c r="M2520" i="1"/>
  <c r="M2521" i="1"/>
  <c r="M2522" i="1"/>
  <c r="M2523" i="1"/>
  <c r="M2524" i="1"/>
  <c r="M2525" i="1"/>
  <c r="M2526" i="1"/>
  <c r="M2527" i="1"/>
  <c r="M2528" i="1"/>
  <c r="M2529" i="1"/>
  <c r="M2530" i="1"/>
  <c r="M2531" i="1"/>
  <c r="M2532" i="1"/>
  <c r="M2533" i="1"/>
  <c r="M2534" i="1"/>
  <c r="M2535" i="1"/>
  <c r="M2536" i="1"/>
  <c r="M2537" i="1"/>
  <c r="M2538" i="1"/>
  <c r="M2539" i="1"/>
  <c r="M2540" i="1"/>
  <c r="M2541" i="1"/>
  <c r="M2542" i="1"/>
  <c r="M2543" i="1"/>
  <c r="M2544" i="1"/>
  <c r="M2545" i="1"/>
  <c r="M2546" i="1"/>
  <c r="M2547" i="1"/>
  <c r="M2548" i="1"/>
  <c r="M2549" i="1"/>
  <c r="M2550" i="1"/>
  <c r="M2551" i="1"/>
  <c r="M2552" i="1"/>
  <c r="M2553" i="1"/>
  <c r="M2554" i="1"/>
  <c r="M2555" i="1"/>
  <c r="M2556" i="1"/>
  <c r="M2557" i="1"/>
  <c r="M2558" i="1"/>
  <c r="M2559" i="1"/>
  <c r="M2560" i="1"/>
  <c r="M2561" i="1"/>
  <c r="M2562" i="1"/>
  <c r="M2563" i="1"/>
  <c r="M2564" i="1"/>
  <c r="M2565" i="1"/>
  <c r="M2566" i="1"/>
  <c r="M2567" i="1"/>
  <c r="M2568" i="1"/>
  <c r="M2569" i="1"/>
  <c r="M2570" i="1"/>
  <c r="M2571" i="1"/>
  <c r="M2572" i="1"/>
  <c r="M2573" i="1"/>
  <c r="M2574" i="1"/>
  <c r="M2575" i="1"/>
  <c r="M2576" i="1"/>
  <c r="M2577" i="1"/>
  <c r="M2578" i="1"/>
  <c r="M2579" i="1"/>
  <c r="M2580" i="1"/>
  <c r="M2581" i="1"/>
  <c r="M2582" i="1"/>
  <c r="M2583" i="1"/>
  <c r="M2584" i="1"/>
  <c r="M2585" i="1"/>
  <c r="M2586" i="1"/>
  <c r="M2587" i="1"/>
  <c r="M2588" i="1"/>
  <c r="M2589" i="1"/>
  <c r="M2590" i="1"/>
  <c r="M2591" i="1"/>
  <c r="M2592" i="1"/>
  <c r="M2593" i="1"/>
  <c r="M2594" i="1"/>
  <c r="M2595" i="1"/>
  <c r="M2596" i="1"/>
  <c r="M2597" i="1"/>
  <c r="M2598" i="1"/>
  <c r="M2599" i="1"/>
  <c r="M2600" i="1"/>
  <c r="M2601" i="1"/>
  <c r="M2602" i="1"/>
  <c r="M2603" i="1"/>
  <c r="M2604" i="1"/>
  <c r="M2605" i="1"/>
  <c r="M2606" i="1"/>
  <c r="M2607" i="1"/>
  <c r="M2608" i="1"/>
  <c r="M2609" i="1"/>
  <c r="M2610" i="1"/>
  <c r="M2611" i="1"/>
  <c r="M2612" i="1"/>
  <c r="M2613" i="1"/>
  <c r="M2614" i="1"/>
  <c r="M2615" i="1"/>
  <c r="M2616" i="1"/>
  <c r="M2617" i="1"/>
  <c r="M2618" i="1"/>
  <c r="M2619" i="1"/>
  <c r="M2620" i="1"/>
  <c r="M2621" i="1"/>
  <c r="M2622" i="1"/>
  <c r="M2623" i="1"/>
  <c r="M2624" i="1"/>
  <c r="M2625" i="1"/>
  <c r="M2626" i="1"/>
  <c r="M2627" i="1"/>
  <c r="M2628" i="1"/>
  <c r="M2629" i="1"/>
  <c r="M2630" i="1"/>
  <c r="M2631" i="1"/>
  <c r="M2632" i="1"/>
  <c r="M2633" i="1"/>
  <c r="M2634" i="1"/>
  <c r="M2635" i="1"/>
  <c r="M2636" i="1"/>
  <c r="M2637" i="1"/>
  <c r="M2638" i="1"/>
  <c r="M2639" i="1"/>
  <c r="M2640" i="1"/>
  <c r="M2641" i="1"/>
  <c r="M2642" i="1"/>
  <c r="M2643" i="1"/>
  <c r="M2644" i="1"/>
  <c r="M2645" i="1"/>
  <c r="M2646" i="1"/>
  <c r="M2647" i="1"/>
  <c r="M2648" i="1"/>
  <c r="M2649" i="1"/>
  <c r="M2650" i="1"/>
  <c r="M2651" i="1"/>
  <c r="M2652" i="1"/>
  <c r="M2653" i="1"/>
  <c r="M2654" i="1"/>
  <c r="M2655" i="1"/>
  <c r="M2656" i="1"/>
  <c r="M2657" i="1"/>
  <c r="M2658" i="1"/>
  <c r="M2659" i="1"/>
  <c r="M2660" i="1"/>
  <c r="M2661" i="1"/>
  <c r="M2662" i="1"/>
  <c r="M2663" i="1"/>
  <c r="M2664" i="1"/>
  <c r="M2665" i="1"/>
  <c r="M2666" i="1"/>
  <c r="M2667" i="1"/>
  <c r="M2668" i="1"/>
  <c r="M2669" i="1"/>
  <c r="M2670" i="1"/>
  <c r="M2671" i="1"/>
  <c r="M2672" i="1"/>
  <c r="M2673" i="1"/>
  <c r="M2674" i="1"/>
  <c r="M2675" i="1"/>
  <c r="M2676" i="1"/>
  <c r="M2677" i="1"/>
  <c r="M2678" i="1"/>
  <c r="M2679" i="1"/>
  <c r="M2680" i="1"/>
  <c r="M2681" i="1"/>
  <c r="M2682" i="1"/>
  <c r="M2683" i="1"/>
  <c r="M2684" i="1"/>
  <c r="M2685" i="1"/>
  <c r="M2686" i="1"/>
  <c r="M2687" i="1"/>
  <c r="M2688" i="1"/>
  <c r="M2689" i="1"/>
  <c r="M2690" i="1"/>
  <c r="M2691" i="1"/>
  <c r="M2692" i="1"/>
  <c r="M2693" i="1"/>
  <c r="M2694" i="1"/>
  <c r="M2695" i="1"/>
  <c r="M2696" i="1"/>
  <c r="M2697" i="1"/>
  <c r="M2698" i="1"/>
  <c r="M2699" i="1"/>
  <c r="M2700" i="1"/>
  <c r="M2701" i="1"/>
  <c r="M2702" i="1"/>
  <c r="M2703" i="1"/>
  <c r="M2704" i="1"/>
  <c r="M2705" i="1"/>
  <c r="M2706" i="1"/>
  <c r="M2707" i="1"/>
  <c r="M2708" i="1"/>
  <c r="M2709" i="1"/>
  <c r="M2710" i="1"/>
  <c r="M2711" i="1"/>
  <c r="M2712" i="1"/>
  <c r="M2713" i="1"/>
  <c r="M2714" i="1"/>
  <c r="M2715" i="1"/>
  <c r="M2716" i="1"/>
  <c r="M2717" i="1"/>
  <c r="M2718" i="1"/>
  <c r="M2719" i="1"/>
  <c r="M2720" i="1"/>
  <c r="M2721" i="1"/>
  <c r="M2722" i="1"/>
  <c r="M2723" i="1"/>
  <c r="M2724" i="1"/>
  <c r="M2725" i="1"/>
  <c r="M2726" i="1"/>
  <c r="M2727" i="1"/>
  <c r="M2728" i="1"/>
  <c r="M2729" i="1"/>
  <c r="M2730" i="1"/>
  <c r="M2731" i="1"/>
  <c r="M2732" i="1"/>
  <c r="M2733" i="1"/>
  <c r="M2734" i="1"/>
  <c r="M2735" i="1"/>
  <c r="M2736" i="1"/>
  <c r="M2737" i="1"/>
  <c r="M2738" i="1"/>
  <c r="M2739" i="1"/>
  <c r="M2740" i="1"/>
  <c r="M2741" i="1"/>
  <c r="M2742" i="1"/>
  <c r="M2743" i="1"/>
  <c r="M2744" i="1"/>
  <c r="M2745" i="1"/>
  <c r="M2746" i="1"/>
  <c r="M2747" i="1"/>
  <c r="M2748" i="1"/>
  <c r="M2749" i="1"/>
  <c r="M2750" i="1"/>
  <c r="M2751" i="1"/>
  <c r="M2752" i="1"/>
  <c r="M2753" i="1"/>
  <c r="M2754" i="1"/>
  <c r="M2755" i="1"/>
  <c r="M2756" i="1"/>
  <c r="M2757" i="1"/>
  <c r="M2758" i="1"/>
  <c r="M2759" i="1"/>
  <c r="M2760" i="1"/>
  <c r="M2761" i="1"/>
  <c r="M2762" i="1"/>
  <c r="M2763" i="1"/>
  <c r="M2764" i="1"/>
  <c r="M2765" i="1"/>
  <c r="M2766" i="1"/>
  <c r="M2767" i="1"/>
  <c r="M2768" i="1"/>
  <c r="M2769" i="1"/>
  <c r="M2770" i="1"/>
  <c r="M2771" i="1"/>
  <c r="M2772" i="1"/>
  <c r="M2773" i="1"/>
  <c r="M2774" i="1"/>
  <c r="M2775" i="1"/>
  <c r="M2776" i="1"/>
  <c r="M2777" i="1"/>
  <c r="M2778" i="1"/>
  <c r="M2779" i="1"/>
  <c r="M2780" i="1"/>
  <c r="M2781" i="1"/>
  <c r="M2782" i="1"/>
  <c r="M2783" i="1"/>
  <c r="M2784" i="1"/>
  <c r="M2785" i="1"/>
  <c r="M2786" i="1"/>
  <c r="M2787" i="1"/>
  <c r="M2788" i="1"/>
  <c r="M2789" i="1"/>
  <c r="M2790" i="1"/>
  <c r="M2791" i="1"/>
  <c r="M2792" i="1"/>
  <c r="M2793" i="1"/>
  <c r="M2794" i="1"/>
  <c r="M2795" i="1"/>
  <c r="M2796" i="1"/>
  <c r="M2797" i="1"/>
  <c r="M2798" i="1"/>
  <c r="M2799" i="1"/>
  <c r="M2800" i="1"/>
  <c r="M2801" i="1"/>
  <c r="M2802" i="1"/>
  <c r="M2803" i="1"/>
  <c r="M2804" i="1"/>
  <c r="M2805" i="1"/>
  <c r="M2806" i="1"/>
  <c r="M2807" i="1"/>
  <c r="M2808" i="1"/>
  <c r="M2809" i="1"/>
  <c r="M2810" i="1"/>
  <c r="M2811" i="1"/>
  <c r="M2812" i="1"/>
  <c r="M2813" i="1"/>
  <c r="M2814" i="1"/>
  <c r="M2815" i="1"/>
  <c r="M2816" i="1"/>
  <c r="M2817" i="1"/>
  <c r="M2818" i="1"/>
  <c r="M2819" i="1"/>
  <c r="M2820" i="1"/>
  <c r="M2821" i="1"/>
  <c r="M2822" i="1"/>
  <c r="M2823" i="1"/>
  <c r="M2824" i="1"/>
  <c r="M2825" i="1"/>
  <c r="M2826" i="1"/>
  <c r="M2827" i="1"/>
  <c r="M2828" i="1"/>
  <c r="M2829" i="1"/>
  <c r="M2830" i="1"/>
  <c r="M2831" i="1"/>
  <c r="M2832" i="1"/>
  <c r="M2833" i="1"/>
  <c r="M2834" i="1"/>
  <c r="M2835" i="1"/>
  <c r="M2836" i="1"/>
  <c r="M2837" i="1"/>
  <c r="M2838" i="1"/>
  <c r="M2839" i="1"/>
  <c r="M2840" i="1"/>
  <c r="M2841" i="1"/>
  <c r="M2842" i="1"/>
  <c r="M2843" i="1"/>
  <c r="M2844" i="1"/>
  <c r="M2845" i="1"/>
  <c r="M2846" i="1"/>
  <c r="M2847" i="1"/>
  <c r="M2848" i="1"/>
  <c r="M2849" i="1"/>
  <c r="M2850" i="1"/>
  <c r="M2851" i="1"/>
  <c r="M2852" i="1"/>
  <c r="M2853" i="1"/>
  <c r="M2854" i="1"/>
  <c r="M2855" i="1"/>
  <c r="M2856" i="1"/>
  <c r="M2857" i="1"/>
  <c r="M2858" i="1"/>
  <c r="M2859" i="1"/>
  <c r="M2860" i="1"/>
  <c r="M2861" i="1"/>
  <c r="M2862" i="1"/>
  <c r="M2863" i="1"/>
  <c r="M2864" i="1"/>
  <c r="M2865" i="1"/>
  <c r="M2866" i="1"/>
  <c r="M2867" i="1"/>
  <c r="M2868" i="1"/>
  <c r="M2869" i="1"/>
  <c r="M2870" i="1"/>
  <c r="M2871" i="1"/>
  <c r="M2872" i="1"/>
  <c r="M2873" i="1"/>
  <c r="M2874" i="1"/>
  <c r="M2875" i="1"/>
  <c r="M2876" i="1"/>
  <c r="M2877" i="1"/>
  <c r="M2878" i="1"/>
  <c r="M2879" i="1"/>
  <c r="M2880" i="1"/>
  <c r="M2881" i="1"/>
  <c r="M2882" i="1"/>
  <c r="M2883" i="1"/>
  <c r="M2884" i="1"/>
  <c r="M2885" i="1"/>
  <c r="M2886" i="1"/>
  <c r="M2887" i="1"/>
  <c r="M2888" i="1"/>
  <c r="M2889" i="1"/>
  <c r="M2890" i="1"/>
  <c r="M2891" i="1"/>
  <c r="M2892" i="1"/>
  <c r="M2893" i="1"/>
  <c r="M2894" i="1"/>
  <c r="M2895" i="1"/>
  <c r="M2896" i="1"/>
  <c r="M2897" i="1"/>
  <c r="M2898" i="1"/>
  <c r="M2899" i="1"/>
  <c r="M2900" i="1"/>
  <c r="M2901" i="1"/>
  <c r="M2902" i="1"/>
  <c r="M2903" i="1"/>
  <c r="M2904" i="1"/>
  <c r="M2905" i="1"/>
  <c r="M2906" i="1"/>
  <c r="M2907" i="1"/>
  <c r="M2908" i="1"/>
  <c r="M2909" i="1"/>
  <c r="M2910" i="1"/>
  <c r="M2911" i="1"/>
  <c r="M2912" i="1"/>
  <c r="M2913" i="1"/>
  <c r="M2914" i="1"/>
  <c r="M2915" i="1"/>
  <c r="M2916" i="1"/>
  <c r="M2917" i="1"/>
  <c r="M2918" i="1"/>
  <c r="M2919" i="1"/>
  <c r="M2920" i="1"/>
  <c r="M2921" i="1"/>
  <c r="M2922" i="1"/>
  <c r="M2923" i="1"/>
  <c r="M2924" i="1"/>
  <c r="M2925" i="1"/>
  <c r="M2926" i="1"/>
  <c r="M2927" i="1"/>
  <c r="M2928" i="1"/>
  <c r="M2929" i="1"/>
  <c r="M2930" i="1"/>
  <c r="M2931" i="1"/>
  <c r="M2932" i="1"/>
  <c r="M2933" i="1"/>
  <c r="M2934" i="1"/>
  <c r="M2935" i="1"/>
  <c r="M2936" i="1"/>
  <c r="M2937" i="1"/>
  <c r="M2938" i="1"/>
  <c r="M2939" i="1"/>
  <c r="M2940" i="1"/>
  <c r="M2941" i="1"/>
  <c r="M2942" i="1"/>
  <c r="M2943" i="1"/>
  <c r="M2944" i="1"/>
  <c r="M2945" i="1"/>
  <c r="M2946" i="1"/>
  <c r="M2947" i="1"/>
  <c r="M2948" i="1"/>
  <c r="M2949" i="1"/>
  <c r="M2950" i="1"/>
  <c r="M2951" i="1"/>
  <c r="M2952" i="1"/>
  <c r="M2953" i="1"/>
  <c r="M2954" i="1"/>
  <c r="M2955" i="1"/>
  <c r="M2956" i="1"/>
  <c r="M2957" i="1"/>
  <c r="M2958" i="1"/>
  <c r="M2959" i="1"/>
  <c r="M2960" i="1"/>
  <c r="M2961" i="1"/>
  <c r="M2962" i="1"/>
  <c r="M2963" i="1"/>
  <c r="M2964" i="1"/>
  <c r="M2965" i="1"/>
  <c r="M2966" i="1"/>
  <c r="M2967" i="1"/>
  <c r="M2968" i="1"/>
  <c r="M2969" i="1"/>
  <c r="M2970" i="1"/>
  <c r="M2971" i="1"/>
  <c r="M2972" i="1"/>
  <c r="M2973" i="1"/>
  <c r="M2974" i="1"/>
  <c r="M2975" i="1"/>
  <c r="M2976" i="1"/>
  <c r="M2977" i="1"/>
  <c r="M2978" i="1"/>
  <c r="M2979" i="1"/>
  <c r="M2980" i="1"/>
  <c r="M2981" i="1"/>
  <c r="M2982" i="1"/>
  <c r="M2983" i="1"/>
  <c r="M2984" i="1"/>
  <c r="M2985" i="1"/>
  <c r="M2986" i="1"/>
  <c r="M2987" i="1"/>
  <c r="M2988" i="1"/>
  <c r="M2989" i="1"/>
  <c r="M2990" i="1"/>
  <c r="M2991" i="1"/>
  <c r="M2992" i="1"/>
  <c r="M2993" i="1"/>
  <c r="M2994" i="1"/>
  <c r="M2995" i="1"/>
  <c r="M2996" i="1"/>
  <c r="M2997" i="1"/>
  <c r="M2998" i="1"/>
  <c r="M2999" i="1"/>
  <c r="M3000" i="1"/>
  <c r="M3001" i="1"/>
  <c r="M3002" i="1"/>
  <c r="M3003" i="1"/>
  <c r="M3004" i="1"/>
  <c r="M3005" i="1"/>
  <c r="M3006" i="1"/>
  <c r="M3007" i="1"/>
  <c r="M3008" i="1"/>
  <c r="M3009" i="1"/>
  <c r="M3010" i="1"/>
  <c r="M3011" i="1"/>
  <c r="M3012" i="1"/>
  <c r="M3013" i="1"/>
  <c r="M3014" i="1"/>
  <c r="M3015" i="1"/>
  <c r="M3016" i="1"/>
  <c r="M3017" i="1"/>
  <c r="M3018" i="1"/>
  <c r="M3019" i="1"/>
  <c r="M3020" i="1"/>
  <c r="M3021" i="1"/>
  <c r="M3022" i="1"/>
  <c r="M3023" i="1"/>
  <c r="M3024" i="1"/>
  <c r="M3025" i="1"/>
  <c r="M3026" i="1"/>
  <c r="M3027" i="1"/>
  <c r="M3028" i="1"/>
  <c r="M3029" i="1"/>
  <c r="M3030" i="1"/>
  <c r="M3031" i="1"/>
  <c r="M3032" i="1"/>
  <c r="M3033" i="1"/>
  <c r="M3034" i="1"/>
  <c r="M3035" i="1"/>
  <c r="M3036" i="1"/>
  <c r="M3037" i="1"/>
  <c r="M3038" i="1"/>
  <c r="M3039" i="1"/>
  <c r="M3040" i="1"/>
  <c r="M3041" i="1"/>
  <c r="M3042" i="1"/>
  <c r="M3043" i="1"/>
  <c r="M3044" i="1"/>
  <c r="M3045" i="1"/>
  <c r="M3046" i="1"/>
  <c r="M3047" i="1"/>
  <c r="M3048" i="1"/>
  <c r="M3049" i="1"/>
  <c r="M3050" i="1"/>
  <c r="M3051" i="1"/>
  <c r="M3052" i="1"/>
  <c r="M3053" i="1"/>
  <c r="M3054" i="1"/>
  <c r="M3055" i="1"/>
  <c r="M3056" i="1"/>
  <c r="M3057" i="1"/>
  <c r="M3058" i="1"/>
  <c r="M3059" i="1"/>
  <c r="M3060" i="1"/>
  <c r="M3061" i="1"/>
  <c r="M3062" i="1"/>
  <c r="M3063" i="1"/>
  <c r="M3064" i="1"/>
  <c r="M3065" i="1"/>
  <c r="M3066" i="1"/>
  <c r="M3067" i="1"/>
  <c r="M3068" i="1"/>
  <c r="M3069" i="1"/>
  <c r="M3070" i="1"/>
  <c r="M3071" i="1"/>
  <c r="M3072" i="1"/>
  <c r="M3073" i="1"/>
  <c r="M3074" i="1"/>
  <c r="M3075" i="1"/>
  <c r="M3076" i="1"/>
  <c r="M3077" i="1"/>
  <c r="M3078" i="1"/>
  <c r="M3079" i="1"/>
  <c r="M3080" i="1"/>
  <c r="M3081" i="1"/>
  <c r="M3082" i="1"/>
  <c r="M3083" i="1"/>
  <c r="M3084" i="1"/>
  <c r="M3085" i="1"/>
  <c r="M3086" i="1"/>
  <c r="M3087" i="1"/>
  <c r="M3088" i="1"/>
  <c r="M3089" i="1"/>
  <c r="M3090" i="1"/>
  <c r="M3091" i="1"/>
  <c r="M3092" i="1"/>
  <c r="M3093" i="1"/>
  <c r="M3094" i="1"/>
  <c r="M3095" i="1"/>
  <c r="M3096" i="1"/>
  <c r="M3097" i="1"/>
  <c r="M3098" i="1"/>
  <c r="M3099" i="1"/>
  <c r="M3100" i="1"/>
  <c r="M3101" i="1"/>
  <c r="M3102" i="1"/>
  <c r="M3103" i="1"/>
  <c r="M3104" i="1"/>
  <c r="M3105" i="1"/>
  <c r="M3106" i="1"/>
  <c r="M3107" i="1"/>
  <c r="M3108" i="1"/>
  <c r="M3109" i="1"/>
  <c r="M3110" i="1"/>
  <c r="M3111" i="1"/>
  <c r="M3112" i="1"/>
  <c r="M3113" i="1"/>
  <c r="M3114" i="1"/>
  <c r="M3115" i="1"/>
  <c r="M3116" i="1"/>
  <c r="M3117" i="1"/>
  <c r="M3118" i="1"/>
  <c r="M3119" i="1"/>
  <c r="M3120" i="1"/>
  <c r="M3121" i="1"/>
  <c r="M3122" i="1"/>
  <c r="M3123" i="1"/>
  <c r="M3124" i="1"/>
  <c r="M3125" i="1"/>
  <c r="M3126" i="1"/>
  <c r="M3127" i="1"/>
  <c r="M3128" i="1"/>
  <c r="M3129" i="1"/>
  <c r="M3130" i="1"/>
  <c r="M3131" i="1"/>
  <c r="M3132" i="1"/>
  <c r="M3133" i="1"/>
  <c r="M3134" i="1"/>
  <c r="M3135" i="1"/>
  <c r="M3136" i="1"/>
  <c r="M3137" i="1"/>
  <c r="M3138" i="1"/>
  <c r="M3139" i="1"/>
  <c r="M3140" i="1"/>
  <c r="M3141" i="1"/>
  <c r="M3142" i="1"/>
  <c r="M3143" i="1"/>
  <c r="M3144" i="1"/>
  <c r="M3145" i="1"/>
  <c r="M3146" i="1"/>
  <c r="M3147" i="1"/>
  <c r="M3148" i="1"/>
  <c r="M3149" i="1"/>
  <c r="M3150" i="1"/>
  <c r="M3151" i="1"/>
  <c r="M3152" i="1"/>
  <c r="M3153" i="1"/>
  <c r="M3154" i="1"/>
  <c r="M3155" i="1"/>
  <c r="M3156" i="1"/>
  <c r="M3157" i="1"/>
  <c r="M3158" i="1"/>
  <c r="M3159" i="1"/>
  <c r="M3160" i="1"/>
  <c r="M3161" i="1"/>
  <c r="M3162" i="1"/>
  <c r="M3163" i="1"/>
  <c r="M3164" i="1"/>
  <c r="M3165" i="1"/>
  <c r="M3166" i="1"/>
  <c r="M3167" i="1"/>
  <c r="M3168" i="1"/>
  <c r="M3169" i="1"/>
  <c r="M3170" i="1"/>
  <c r="M3171" i="1"/>
  <c r="M3172" i="1"/>
  <c r="M3173" i="1"/>
  <c r="M3174" i="1"/>
  <c r="M3175" i="1"/>
  <c r="M3176" i="1"/>
  <c r="M3177" i="1"/>
  <c r="M3178" i="1"/>
  <c r="M3179" i="1"/>
  <c r="M3180" i="1"/>
  <c r="M3181" i="1"/>
  <c r="M3182" i="1"/>
  <c r="M3183" i="1"/>
  <c r="M3184" i="1"/>
  <c r="M3185" i="1"/>
  <c r="M3186" i="1"/>
  <c r="M3187" i="1"/>
  <c r="M3188" i="1"/>
  <c r="M3189" i="1"/>
  <c r="M3190" i="1"/>
  <c r="M3191" i="1"/>
  <c r="M3192" i="1"/>
  <c r="M3193" i="1"/>
  <c r="M3194" i="1"/>
  <c r="M3195" i="1"/>
  <c r="M3196" i="1"/>
  <c r="M3197" i="1"/>
  <c r="M3198" i="1"/>
  <c r="M3199" i="1"/>
  <c r="M3200" i="1"/>
  <c r="M3201" i="1"/>
  <c r="M3202" i="1"/>
  <c r="M3203" i="1"/>
  <c r="M3204" i="1"/>
  <c r="M3205" i="1"/>
  <c r="M3206" i="1"/>
  <c r="M3207" i="1"/>
  <c r="M3208" i="1"/>
  <c r="M3209" i="1"/>
  <c r="M3210" i="1"/>
  <c r="M3211" i="1"/>
  <c r="M3212" i="1"/>
  <c r="M3213" i="1"/>
  <c r="M3214" i="1"/>
  <c r="M3215" i="1"/>
  <c r="M3216" i="1"/>
  <c r="M3217" i="1"/>
  <c r="M3218" i="1"/>
  <c r="M3219" i="1"/>
  <c r="M3220" i="1"/>
  <c r="M3221" i="1"/>
  <c r="M3222" i="1"/>
  <c r="M3223" i="1"/>
  <c r="M3224" i="1"/>
  <c r="M3225" i="1"/>
  <c r="M3226" i="1"/>
  <c r="M3227" i="1"/>
  <c r="M3228" i="1"/>
  <c r="M3229" i="1"/>
  <c r="M3230" i="1"/>
  <c r="M3231" i="1"/>
  <c r="M3232" i="1"/>
  <c r="M3233" i="1"/>
  <c r="M3234" i="1"/>
  <c r="M3235" i="1"/>
  <c r="M3236" i="1"/>
  <c r="M3237" i="1"/>
  <c r="M3238" i="1"/>
  <c r="M3239" i="1"/>
  <c r="M3240" i="1"/>
  <c r="M3241" i="1"/>
  <c r="M3242" i="1"/>
  <c r="M3243" i="1"/>
  <c r="M3244" i="1"/>
  <c r="M3245" i="1"/>
  <c r="M3246" i="1"/>
  <c r="M3247" i="1"/>
  <c r="M3248" i="1"/>
  <c r="M3249" i="1"/>
  <c r="M3250" i="1"/>
  <c r="M3251" i="1"/>
  <c r="M3252" i="1"/>
  <c r="M3253" i="1"/>
  <c r="M3254" i="1"/>
  <c r="M3255" i="1"/>
  <c r="M3256" i="1"/>
  <c r="M3257" i="1"/>
  <c r="M3258" i="1"/>
  <c r="M3259" i="1"/>
  <c r="M3260" i="1"/>
  <c r="M3261" i="1"/>
  <c r="M3262" i="1"/>
  <c r="M3263" i="1"/>
  <c r="M3264" i="1"/>
  <c r="M3265" i="1"/>
  <c r="M3266" i="1"/>
  <c r="M3267" i="1"/>
  <c r="M3268" i="1"/>
  <c r="M3269" i="1"/>
  <c r="M3270" i="1"/>
  <c r="M3271" i="1"/>
  <c r="M3272" i="1"/>
  <c r="M3273" i="1"/>
  <c r="M3274" i="1"/>
  <c r="M3275" i="1"/>
  <c r="M3276" i="1"/>
  <c r="M3277" i="1"/>
  <c r="M3278" i="1"/>
  <c r="M3279" i="1"/>
  <c r="M3280" i="1"/>
  <c r="M3281" i="1"/>
  <c r="M3282" i="1"/>
  <c r="M3283" i="1"/>
  <c r="M3284" i="1"/>
  <c r="M3285" i="1"/>
  <c r="M3286" i="1"/>
  <c r="M3287" i="1"/>
  <c r="M3288" i="1"/>
  <c r="M3289" i="1"/>
  <c r="M3290" i="1"/>
  <c r="M3291" i="1"/>
  <c r="M3292" i="1"/>
  <c r="M3293" i="1"/>
  <c r="M3294" i="1"/>
  <c r="M3295" i="1"/>
  <c r="M3296" i="1"/>
  <c r="M3297" i="1"/>
  <c r="M3298" i="1"/>
  <c r="M3299" i="1"/>
  <c r="M3300" i="1"/>
  <c r="M3301" i="1"/>
  <c r="M3302" i="1"/>
  <c r="M3303" i="1"/>
  <c r="M3304" i="1"/>
  <c r="M3305" i="1"/>
  <c r="M3306" i="1"/>
  <c r="M3307" i="1"/>
  <c r="M3308" i="1"/>
  <c r="M3309" i="1"/>
  <c r="M3310" i="1"/>
  <c r="M3311" i="1"/>
  <c r="M3312" i="1"/>
  <c r="M3313" i="1"/>
  <c r="M3314" i="1"/>
  <c r="M3315" i="1"/>
  <c r="M3316" i="1"/>
  <c r="M3317" i="1"/>
  <c r="M3318" i="1"/>
  <c r="M3319" i="1"/>
  <c r="M3320" i="1"/>
  <c r="M3321" i="1"/>
  <c r="M3322" i="1"/>
  <c r="M3323" i="1"/>
  <c r="M3324" i="1"/>
  <c r="M3325" i="1"/>
  <c r="M3326" i="1"/>
  <c r="M3327" i="1"/>
  <c r="M3328" i="1"/>
  <c r="M3329" i="1"/>
  <c r="M3330" i="1"/>
  <c r="M3331" i="1"/>
  <c r="M3332" i="1"/>
  <c r="M3333" i="1"/>
  <c r="M3334" i="1"/>
  <c r="M3335" i="1"/>
  <c r="M3336" i="1"/>
  <c r="M3337" i="1"/>
  <c r="M3338" i="1"/>
  <c r="M3339" i="1"/>
  <c r="M3340" i="1"/>
  <c r="M3341" i="1"/>
  <c r="M3342" i="1"/>
  <c r="M3343" i="1"/>
  <c r="M3344" i="1"/>
  <c r="M3345" i="1"/>
  <c r="M3346" i="1"/>
  <c r="M3347" i="1"/>
  <c r="M3348" i="1"/>
  <c r="M3349" i="1"/>
  <c r="M3350" i="1"/>
  <c r="M3351" i="1"/>
  <c r="M3352" i="1"/>
  <c r="M3353" i="1"/>
  <c r="M3354" i="1"/>
  <c r="M3355" i="1"/>
  <c r="M3356" i="1"/>
  <c r="M3357" i="1"/>
  <c r="M3358" i="1"/>
  <c r="M3359" i="1"/>
  <c r="M3360" i="1"/>
  <c r="M3361" i="1"/>
  <c r="M3362" i="1"/>
  <c r="M3363" i="1"/>
  <c r="M3364" i="1"/>
  <c r="M3365" i="1"/>
  <c r="M3366" i="1"/>
  <c r="M3367" i="1"/>
  <c r="M3368" i="1"/>
  <c r="M3369" i="1"/>
  <c r="M3370" i="1"/>
  <c r="M3371" i="1"/>
  <c r="M3372" i="1"/>
  <c r="M3373" i="1"/>
  <c r="M3374" i="1"/>
  <c r="M3375" i="1"/>
  <c r="M3376" i="1"/>
  <c r="M3377" i="1"/>
  <c r="M3378" i="1"/>
  <c r="M3379" i="1"/>
  <c r="M3380" i="1"/>
  <c r="M3381" i="1"/>
  <c r="M3382" i="1"/>
  <c r="M3383" i="1"/>
  <c r="M3384" i="1"/>
  <c r="M3385" i="1"/>
  <c r="M3386" i="1"/>
  <c r="M3387" i="1"/>
  <c r="M3388" i="1"/>
  <c r="M3389" i="1"/>
  <c r="M3390" i="1"/>
  <c r="M3391" i="1"/>
  <c r="M3392" i="1"/>
  <c r="M3393" i="1"/>
  <c r="M3394" i="1"/>
  <c r="M3395" i="1"/>
  <c r="M3396" i="1"/>
  <c r="M3397" i="1"/>
  <c r="M3398" i="1"/>
  <c r="M3399" i="1"/>
  <c r="M3400" i="1"/>
  <c r="M3401" i="1"/>
  <c r="M3402" i="1"/>
  <c r="M3403" i="1"/>
  <c r="M3404" i="1"/>
  <c r="M3405" i="1"/>
  <c r="M3406" i="1"/>
  <c r="M3407" i="1"/>
  <c r="M3408" i="1"/>
  <c r="M3409" i="1"/>
  <c r="M3410" i="1"/>
  <c r="M3411" i="1"/>
  <c r="M3412" i="1"/>
  <c r="M3413" i="1"/>
  <c r="M3414" i="1"/>
  <c r="M3415" i="1"/>
  <c r="M3416" i="1"/>
  <c r="M3417" i="1"/>
  <c r="M3418" i="1"/>
  <c r="M3419" i="1"/>
  <c r="M3420" i="1"/>
  <c r="M3421" i="1"/>
  <c r="M3422" i="1"/>
  <c r="M3423" i="1"/>
  <c r="M3424" i="1"/>
  <c r="M3425" i="1"/>
  <c r="M3426" i="1"/>
  <c r="M3427" i="1"/>
  <c r="M3428" i="1"/>
  <c r="M3429" i="1"/>
  <c r="M3430" i="1"/>
  <c r="M3431" i="1"/>
  <c r="M3432" i="1"/>
  <c r="M3433" i="1"/>
  <c r="M3434" i="1"/>
  <c r="M3435" i="1"/>
  <c r="M3436" i="1"/>
  <c r="M3437" i="1"/>
  <c r="M3438" i="1"/>
  <c r="M3439" i="1"/>
  <c r="M3440" i="1"/>
  <c r="M3441" i="1"/>
  <c r="M3442" i="1"/>
  <c r="M3443" i="1"/>
  <c r="M3444" i="1"/>
  <c r="M3445" i="1"/>
  <c r="M3446" i="1"/>
  <c r="M3447" i="1"/>
  <c r="M3448" i="1"/>
  <c r="M3449" i="1"/>
  <c r="M3450" i="1"/>
  <c r="M3451" i="1"/>
  <c r="M3452" i="1"/>
  <c r="M3453" i="1"/>
  <c r="M3454" i="1"/>
  <c r="M3455" i="1"/>
  <c r="M3456" i="1"/>
  <c r="M3457" i="1"/>
  <c r="M3458" i="1"/>
  <c r="M3459" i="1"/>
  <c r="M3460" i="1"/>
  <c r="M3461" i="1"/>
  <c r="M3462" i="1"/>
  <c r="M3463" i="1"/>
  <c r="M3464" i="1"/>
  <c r="M3465" i="1"/>
  <c r="M3466" i="1"/>
  <c r="M3467" i="1"/>
  <c r="M3468" i="1"/>
  <c r="M3469" i="1"/>
  <c r="M3470" i="1"/>
  <c r="M3471" i="1"/>
  <c r="M3472" i="1"/>
  <c r="M3473" i="1"/>
  <c r="M3474" i="1"/>
  <c r="M3475" i="1"/>
  <c r="M3476" i="1"/>
  <c r="M3477" i="1"/>
  <c r="M3478" i="1"/>
  <c r="M3479" i="1"/>
  <c r="M3480" i="1"/>
  <c r="M3481" i="1"/>
  <c r="M3482" i="1"/>
  <c r="M3483" i="1"/>
  <c r="M3484" i="1"/>
  <c r="M3485" i="1"/>
  <c r="M3486" i="1"/>
  <c r="M3487" i="1"/>
  <c r="M3488" i="1"/>
  <c r="M3489" i="1"/>
  <c r="M3490" i="1"/>
  <c r="M3491" i="1"/>
  <c r="M3492" i="1"/>
  <c r="M3493" i="1"/>
  <c r="M3494" i="1"/>
  <c r="M3495" i="1"/>
  <c r="M3496" i="1"/>
  <c r="M3497" i="1"/>
  <c r="M3498" i="1"/>
  <c r="M3499" i="1"/>
  <c r="M3500" i="1"/>
  <c r="M3501" i="1"/>
  <c r="M3502" i="1"/>
  <c r="M3503" i="1"/>
  <c r="M3504" i="1"/>
  <c r="M3505" i="1"/>
  <c r="M3506" i="1"/>
  <c r="M3507" i="1"/>
  <c r="M3508" i="1"/>
  <c r="M3509" i="1"/>
  <c r="M3510" i="1"/>
  <c r="M3511" i="1"/>
  <c r="M3512" i="1"/>
  <c r="M3513" i="1"/>
  <c r="M3514" i="1"/>
  <c r="M3515" i="1"/>
  <c r="M3516" i="1"/>
  <c r="M3517" i="1"/>
  <c r="M3518" i="1"/>
  <c r="M3519" i="1"/>
  <c r="M3520" i="1"/>
  <c r="M3521" i="1"/>
  <c r="M3522" i="1"/>
  <c r="M3523" i="1"/>
  <c r="M3524" i="1"/>
  <c r="M3525" i="1"/>
  <c r="M3526" i="1"/>
  <c r="M3527" i="1"/>
  <c r="M3528" i="1"/>
  <c r="M3529" i="1"/>
  <c r="M3530" i="1"/>
  <c r="M3531" i="1"/>
  <c r="M3532" i="1"/>
  <c r="M3533" i="1"/>
  <c r="M3534" i="1"/>
  <c r="M3535" i="1"/>
  <c r="M3536" i="1"/>
  <c r="M3537" i="1"/>
  <c r="M3538" i="1"/>
  <c r="M3539" i="1"/>
  <c r="M3540" i="1"/>
  <c r="M3541" i="1"/>
  <c r="M3542" i="1"/>
  <c r="M3543" i="1"/>
  <c r="M3544" i="1"/>
  <c r="M3545" i="1"/>
  <c r="M3546" i="1"/>
  <c r="M3547" i="1"/>
  <c r="M3548" i="1"/>
  <c r="M3549" i="1"/>
  <c r="M3550" i="1"/>
  <c r="M3551" i="1"/>
  <c r="M3552" i="1"/>
  <c r="M3553" i="1"/>
  <c r="M3554" i="1"/>
  <c r="M3555" i="1"/>
  <c r="M3556" i="1"/>
  <c r="M3557" i="1"/>
  <c r="M3558" i="1"/>
  <c r="M3559" i="1"/>
  <c r="M3560" i="1"/>
  <c r="M3561" i="1"/>
  <c r="M3562" i="1"/>
  <c r="M3563" i="1"/>
  <c r="M3564" i="1"/>
  <c r="M3565" i="1"/>
  <c r="M3566" i="1"/>
  <c r="M3567" i="1"/>
  <c r="M3568" i="1"/>
  <c r="M3569" i="1"/>
  <c r="M3570" i="1"/>
  <c r="M3571" i="1"/>
  <c r="M3572" i="1"/>
  <c r="M3573" i="1"/>
  <c r="M3574" i="1"/>
  <c r="M3575" i="1"/>
  <c r="M3576" i="1"/>
  <c r="M3577" i="1"/>
  <c r="M3578" i="1"/>
  <c r="M3579" i="1"/>
  <c r="M3580" i="1"/>
  <c r="M3581" i="1"/>
  <c r="M3582" i="1"/>
  <c r="M3583" i="1"/>
  <c r="M3584" i="1"/>
  <c r="M3585" i="1"/>
  <c r="M3586" i="1"/>
  <c r="M3587" i="1"/>
  <c r="M3588" i="1"/>
  <c r="M3589" i="1"/>
  <c r="M3590" i="1"/>
  <c r="M3591" i="1"/>
  <c r="M3592" i="1"/>
  <c r="M3593" i="1"/>
  <c r="M3594" i="1"/>
  <c r="M3595" i="1"/>
  <c r="M3596" i="1"/>
  <c r="M3597" i="1"/>
  <c r="M3598" i="1"/>
  <c r="M3599" i="1"/>
  <c r="M3600" i="1"/>
  <c r="M3601" i="1"/>
  <c r="M3602" i="1"/>
  <c r="M3603" i="1"/>
  <c r="M3604" i="1"/>
  <c r="M3605" i="1"/>
  <c r="M3606" i="1"/>
  <c r="M3607" i="1"/>
  <c r="M3608" i="1"/>
  <c r="M3609" i="1"/>
  <c r="M3610" i="1"/>
  <c r="M3611" i="1"/>
  <c r="M3612" i="1"/>
  <c r="M3613" i="1"/>
  <c r="M3614" i="1"/>
  <c r="M3615" i="1"/>
  <c r="M3616" i="1"/>
  <c r="M3617" i="1"/>
  <c r="M3618" i="1"/>
  <c r="M3619" i="1"/>
  <c r="M3620" i="1"/>
  <c r="M3621" i="1"/>
  <c r="M3622" i="1"/>
  <c r="M3623" i="1"/>
  <c r="M3624" i="1"/>
  <c r="M3625" i="1"/>
  <c r="M3626" i="1"/>
  <c r="M3627" i="1"/>
  <c r="M3628" i="1"/>
  <c r="M3629" i="1"/>
  <c r="M3630" i="1"/>
  <c r="M3631" i="1"/>
  <c r="M3632" i="1"/>
  <c r="M3633" i="1"/>
  <c r="M3634" i="1"/>
  <c r="M3635" i="1"/>
  <c r="M3636" i="1"/>
  <c r="M3637" i="1"/>
  <c r="M3638" i="1"/>
  <c r="M3639" i="1"/>
  <c r="M3640" i="1"/>
  <c r="M3641" i="1"/>
  <c r="M3642" i="1"/>
  <c r="M3643" i="1"/>
  <c r="M3644" i="1"/>
  <c r="M3645" i="1"/>
  <c r="M3646" i="1"/>
  <c r="M3647" i="1"/>
  <c r="M3648" i="1"/>
  <c r="M3649" i="1"/>
  <c r="M3650" i="1"/>
  <c r="M3651" i="1"/>
  <c r="M3652" i="1"/>
  <c r="M3653" i="1"/>
  <c r="M3654" i="1"/>
  <c r="M3655" i="1"/>
  <c r="M3656" i="1"/>
  <c r="M3657" i="1"/>
  <c r="M3658" i="1"/>
  <c r="M3659" i="1"/>
  <c r="M3660" i="1"/>
  <c r="M3661" i="1"/>
  <c r="M3662" i="1"/>
  <c r="M3663" i="1"/>
  <c r="M3664" i="1"/>
  <c r="M3665" i="1"/>
  <c r="M3666" i="1"/>
  <c r="M3667" i="1"/>
  <c r="M3668" i="1"/>
  <c r="M3669" i="1"/>
  <c r="M3670" i="1"/>
  <c r="M3671" i="1"/>
  <c r="M3672" i="1"/>
  <c r="M3673" i="1"/>
  <c r="M3674" i="1"/>
  <c r="M3675" i="1"/>
  <c r="M3676" i="1"/>
  <c r="M3677" i="1"/>
  <c r="M3678" i="1"/>
  <c r="M3679" i="1"/>
  <c r="M3680" i="1"/>
  <c r="M3681" i="1"/>
  <c r="M3682" i="1"/>
  <c r="M3683" i="1"/>
  <c r="M3684" i="1"/>
  <c r="M3685" i="1"/>
  <c r="M3686" i="1"/>
  <c r="M3687" i="1"/>
  <c r="M3688" i="1"/>
  <c r="M3689" i="1"/>
  <c r="M3690" i="1"/>
  <c r="M3691" i="1"/>
  <c r="M3692" i="1"/>
  <c r="M3693" i="1"/>
  <c r="M3694" i="1"/>
  <c r="M3695" i="1"/>
  <c r="M3696" i="1"/>
  <c r="M3697" i="1"/>
  <c r="M3698" i="1"/>
  <c r="M3699" i="1"/>
  <c r="M3700" i="1"/>
  <c r="M3701" i="1"/>
  <c r="M3702" i="1"/>
  <c r="M3703" i="1"/>
  <c r="M3704" i="1"/>
  <c r="M3705" i="1"/>
  <c r="M3706" i="1"/>
  <c r="M3707" i="1"/>
  <c r="M3708" i="1"/>
  <c r="M3709" i="1"/>
  <c r="M3710" i="1"/>
  <c r="M3711" i="1"/>
  <c r="M3712" i="1"/>
  <c r="M3713" i="1"/>
  <c r="M3714" i="1"/>
  <c r="M3715" i="1"/>
  <c r="M3716" i="1"/>
  <c r="M3717" i="1"/>
  <c r="M3718" i="1"/>
  <c r="M3719" i="1"/>
  <c r="M3720" i="1"/>
  <c r="M3721" i="1"/>
  <c r="M3722" i="1"/>
  <c r="M3723" i="1"/>
  <c r="M3724" i="1"/>
  <c r="M3725" i="1"/>
  <c r="M3726" i="1"/>
  <c r="M3727" i="1"/>
  <c r="M3728" i="1"/>
  <c r="M3729" i="1"/>
  <c r="M3730" i="1"/>
  <c r="M3731" i="1"/>
  <c r="M3732" i="1"/>
  <c r="M3733" i="1"/>
  <c r="M3734" i="1"/>
  <c r="M3735" i="1"/>
  <c r="M3736" i="1"/>
  <c r="M3737" i="1"/>
  <c r="M3738" i="1"/>
  <c r="M3739" i="1"/>
  <c r="M3740" i="1"/>
  <c r="M3741" i="1"/>
  <c r="M3742" i="1"/>
  <c r="M3743" i="1"/>
  <c r="M3744" i="1"/>
  <c r="M3745" i="1"/>
  <c r="M3746" i="1"/>
  <c r="M3747" i="1"/>
  <c r="M3748" i="1"/>
  <c r="M3749" i="1"/>
  <c r="M3750" i="1"/>
  <c r="M3751" i="1"/>
  <c r="M3752" i="1"/>
  <c r="M3753" i="1"/>
  <c r="M3754" i="1"/>
  <c r="M3755" i="1"/>
  <c r="M3756" i="1"/>
  <c r="M3757" i="1"/>
  <c r="M3758" i="1"/>
  <c r="M3759" i="1"/>
  <c r="M3760" i="1"/>
  <c r="M3761" i="1"/>
  <c r="M3762" i="1"/>
  <c r="M3763" i="1"/>
  <c r="M3764" i="1"/>
  <c r="M3765" i="1"/>
  <c r="M3766" i="1"/>
  <c r="M3767" i="1"/>
  <c r="M3768" i="1"/>
  <c r="M3769" i="1"/>
  <c r="M3770" i="1"/>
  <c r="M3771" i="1"/>
  <c r="M3772" i="1"/>
  <c r="M3773" i="1"/>
  <c r="M3774" i="1"/>
  <c r="M3775" i="1"/>
  <c r="M3776" i="1"/>
  <c r="M3777" i="1"/>
  <c r="M3778" i="1"/>
  <c r="M3779" i="1"/>
  <c r="M3780" i="1"/>
  <c r="M3781" i="1"/>
  <c r="M3782" i="1"/>
  <c r="M3783" i="1"/>
  <c r="M3784" i="1"/>
  <c r="M3785" i="1"/>
  <c r="M3786" i="1"/>
  <c r="M3787" i="1"/>
  <c r="M3788" i="1"/>
  <c r="M3789" i="1"/>
  <c r="M3790" i="1"/>
  <c r="M3791" i="1"/>
  <c r="M3792" i="1"/>
  <c r="M3793" i="1"/>
  <c r="M3794" i="1"/>
  <c r="M3795" i="1"/>
  <c r="M3796" i="1"/>
  <c r="M3797" i="1"/>
  <c r="M3798" i="1"/>
  <c r="M3799" i="1"/>
  <c r="M3800" i="1"/>
  <c r="M3801" i="1"/>
  <c r="M3802" i="1"/>
  <c r="M3803" i="1"/>
  <c r="M3804" i="1"/>
  <c r="M3805" i="1"/>
  <c r="M3806" i="1"/>
  <c r="M3807" i="1"/>
  <c r="M3808" i="1"/>
  <c r="M3809" i="1"/>
  <c r="M3810" i="1"/>
  <c r="M3811" i="1"/>
  <c r="M3812" i="1"/>
  <c r="M3813" i="1"/>
  <c r="M3814" i="1"/>
  <c r="M3815" i="1"/>
  <c r="M3816" i="1"/>
  <c r="M3817" i="1"/>
  <c r="M3818" i="1"/>
  <c r="M3819" i="1"/>
  <c r="M3820" i="1"/>
  <c r="M3821" i="1"/>
  <c r="M3822" i="1"/>
  <c r="M3823" i="1"/>
  <c r="M3824" i="1"/>
  <c r="M3825" i="1"/>
  <c r="M3826" i="1"/>
  <c r="M3827" i="1"/>
  <c r="M3828" i="1"/>
  <c r="M3829" i="1"/>
  <c r="M3830" i="1"/>
  <c r="M3831" i="1"/>
  <c r="M3832" i="1"/>
  <c r="M3833" i="1"/>
  <c r="M3834" i="1"/>
  <c r="M3835" i="1"/>
  <c r="M3836" i="1"/>
  <c r="M3837" i="1"/>
  <c r="M3838" i="1"/>
  <c r="M3839" i="1"/>
  <c r="M3840" i="1"/>
  <c r="M3841" i="1"/>
  <c r="M3842" i="1"/>
  <c r="M3843" i="1"/>
  <c r="M3844" i="1"/>
  <c r="M3845" i="1"/>
  <c r="M3846" i="1"/>
  <c r="M3847" i="1"/>
  <c r="M3848" i="1"/>
  <c r="M3849" i="1"/>
  <c r="M3850" i="1"/>
  <c r="M3851" i="1"/>
  <c r="M3852" i="1"/>
  <c r="M3853" i="1"/>
  <c r="M3854" i="1"/>
  <c r="M3855" i="1"/>
  <c r="M3856" i="1"/>
  <c r="M3857" i="1"/>
  <c r="M3858" i="1"/>
  <c r="M3859" i="1"/>
  <c r="M3860" i="1"/>
  <c r="M3861" i="1"/>
  <c r="M3862" i="1"/>
  <c r="M3863" i="1"/>
  <c r="M3864" i="1"/>
  <c r="M3865" i="1"/>
  <c r="M3866" i="1"/>
  <c r="M3867" i="1"/>
  <c r="M3868" i="1"/>
  <c r="M3869" i="1"/>
  <c r="M3870" i="1"/>
  <c r="M3871" i="1"/>
  <c r="M3872" i="1"/>
  <c r="M3873" i="1"/>
  <c r="M3874" i="1"/>
  <c r="M3875" i="1"/>
  <c r="M3876" i="1"/>
  <c r="M3877" i="1"/>
  <c r="M3878" i="1"/>
  <c r="M3879" i="1"/>
  <c r="M3880" i="1"/>
  <c r="M3881" i="1"/>
  <c r="M3882" i="1"/>
  <c r="M3883" i="1"/>
  <c r="M3884" i="1"/>
  <c r="M3885" i="1"/>
  <c r="M3886" i="1"/>
  <c r="M3887" i="1"/>
  <c r="M3888" i="1"/>
  <c r="M3889" i="1"/>
  <c r="M3890" i="1"/>
  <c r="M3891" i="1"/>
  <c r="M3892" i="1"/>
  <c r="M3893" i="1"/>
  <c r="M3894" i="1"/>
  <c r="M3895" i="1"/>
  <c r="M3896" i="1"/>
  <c r="M3897" i="1"/>
  <c r="M3898" i="1"/>
  <c r="M3899" i="1"/>
  <c r="M3900" i="1"/>
  <c r="M3901" i="1"/>
  <c r="M3902" i="1"/>
  <c r="M3903" i="1"/>
  <c r="M3904" i="1"/>
  <c r="M3905" i="1"/>
  <c r="M3906" i="1"/>
  <c r="M3907" i="1"/>
  <c r="M3908" i="1"/>
  <c r="M3909" i="1"/>
  <c r="M3910" i="1"/>
  <c r="M3911" i="1"/>
  <c r="M3912" i="1"/>
  <c r="M3913" i="1"/>
  <c r="M3914" i="1"/>
  <c r="M3915" i="1"/>
  <c r="M3916" i="1"/>
  <c r="M3917" i="1"/>
  <c r="M3918" i="1"/>
  <c r="M3919" i="1"/>
  <c r="M3920" i="1"/>
  <c r="M3921" i="1"/>
  <c r="M3922" i="1"/>
  <c r="M3923" i="1"/>
  <c r="M3924" i="1"/>
  <c r="M3925" i="1"/>
  <c r="M3926" i="1"/>
  <c r="M3927" i="1"/>
  <c r="M3928" i="1"/>
  <c r="M3929" i="1"/>
  <c r="M3930" i="1"/>
  <c r="M3931" i="1"/>
  <c r="M3932" i="1"/>
  <c r="M3933" i="1"/>
  <c r="M3934" i="1"/>
  <c r="M3935" i="1"/>
  <c r="M3936" i="1"/>
  <c r="M3937" i="1"/>
  <c r="M3938" i="1"/>
  <c r="M3939" i="1"/>
  <c r="M3940" i="1"/>
  <c r="M3941" i="1"/>
  <c r="M3942" i="1"/>
  <c r="M3943" i="1"/>
  <c r="M3944" i="1"/>
  <c r="M3945" i="1"/>
  <c r="M3946" i="1"/>
  <c r="M3947" i="1"/>
  <c r="M3948" i="1"/>
  <c r="M3949" i="1"/>
  <c r="M3950" i="1"/>
  <c r="M3951" i="1"/>
  <c r="M3952" i="1"/>
  <c r="M3953" i="1"/>
  <c r="M3954" i="1"/>
  <c r="M3955" i="1"/>
  <c r="M3956" i="1"/>
  <c r="M3957" i="1"/>
  <c r="M3958" i="1"/>
  <c r="M3959" i="1"/>
  <c r="M3960" i="1"/>
  <c r="M3961" i="1"/>
  <c r="M3962" i="1"/>
  <c r="M3963" i="1"/>
  <c r="M3964" i="1"/>
  <c r="M3965" i="1"/>
  <c r="M3966" i="1"/>
  <c r="M3967" i="1"/>
  <c r="M3968" i="1"/>
  <c r="M3969" i="1"/>
  <c r="M3970" i="1"/>
  <c r="M3971" i="1"/>
  <c r="M3972" i="1"/>
  <c r="M3973" i="1"/>
  <c r="M3974" i="1"/>
  <c r="M3975" i="1"/>
  <c r="M3976" i="1"/>
  <c r="M3977" i="1"/>
  <c r="M3978" i="1"/>
  <c r="M3979" i="1"/>
  <c r="M3980" i="1"/>
  <c r="M3981" i="1"/>
  <c r="M3982" i="1"/>
  <c r="M3983" i="1"/>
  <c r="M3984" i="1"/>
  <c r="M3985" i="1"/>
  <c r="M3986" i="1"/>
  <c r="M3987" i="1"/>
  <c r="M3988" i="1"/>
  <c r="M3989" i="1"/>
  <c r="M3990" i="1"/>
  <c r="M3991" i="1"/>
  <c r="M3992" i="1"/>
  <c r="M3993" i="1"/>
  <c r="M3994" i="1"/>
  <c r="M3995" i="1"/>
  <c r="M3996" i="1"/>
  <c r="M3997" i="1"/>
  <c r="M3998" i="1"/>
  <c r="M3999" i="1"/>
  <c r="M4000" i="1"/>
  <c r="M4001" i="1"/>
  <c r="M4002" i="1"/>
  <c r="M4003" i="1"/>
  <c r="M4004" i="1"/>
  <c r="M4005" i="1"/>
  <c r="M4006" i="1"/>
  <c r="M4007" i="1"/>
  <c r="M4008" i="1"/>
  <c r="M4009" i="1"/>
  <c r="M4010" i="1"/>
  <c r="M4011" i="1"/>
  <c r="M4012" i="1"/>
  <c r="M4013" i="1"/>
  <c r="M4014" i="1"/>
  <c r="M4015" i="1"/>
  <c r="M4016" i="1"/>
  <c r="M4017" i="1"/>
  <c r="M4018" i="1"/>
  <c r="M4019" i="1"/>
  <c r="M4020" i="1"/>
  <c r="M4021" i="1"/>
  <c r="M4022" i="1"/>
  <c r="M4023" i="1"/>
  <c r="M4024" i="1"/>
  <c r="M4025" i="1"/>
  <c r="M4026" i="1"/>
  <c r="M4027" i="1"/>
  <c r="M4028" i="1"/>
  <c r="M4029" i="1"/>
  <c r="M4030" i="1"/>
  <c r="M4031" i="1"/>
  <c r="M4032" i="1"/>
  <c r="M4033" i="1"/>
  <c r="M4034" i="1"/>
  <c r="M4035" i="1"/>
  <c r="M4036" i="1"/>
  <c r="M4037" i="1"/>
  <c r="M4038" i="1"/>
  <c r="M4039" i="1"/>
  <c r="M4040" i="1"/>
  <c r="M4041" i="1"/>
  <c r="M4042" i="1"/>
  <c r="M4043" i="1"/>
  <c r="M4044" i="1"/>
  <c r="M4045" i="1"/>
  <c r="M4046" i="1"/>
  <c r="M4047" i="1"/>
  <c r="M4048" i="1"/>
  <c r="M4049" i="1"/>
  <c r="M4050" i="1"/>
  <c r="M4051" i="1"/>
  <c r="M4052" i="1"/>
  <c r="M4053" i="1"/>
  <c r="M4054" i="1"/>
  <c r="M4055" i="1"/>
  <c r="M4056" i="1"/>
  <c r="M4057" i="1"/>
  <c r="M4058" i="1"/>
  <c r="M4059" i="1"/>
  <c r="M4060" i="1"/>
  <c r="M4061" i="1"/>
  <c r="M4062" i="1"/>
  <c r="M4063" i="1"/>
  <c r="M4064" i="1"/>
  <c r="M4065" i="1"/>
  <c r="M4066" i="1"/>
  <c r="M4067" i="1"/>
  <c r="M4068" i="1"/>
  <c r="M4069" i="1"/>
  <c r="M4070" i="1"/>
  <c r="M4071" i="1"/>
  <c r="M4072" i="1"/>
  <c r="M4073" i="1"/>
  <c r="M4074" i="1"/>
  <c r="M4075" i="1"/>
  <c r="M4076" i="1"/>
  <c r="M4077" i="1"/>
  <c r="M4078" i="1"/>
  <c r="M4079" i="1"/>
  <c r="M4080" i="1"/>
  <c r="M4081" i="1"/>
  <c r="M4082" i="1"/>
  <c r="M4083" i="1"/>
  <c r="M4084" i="1"/>
  <c r="M4085" i="1"/>
  <c r="M4086" i="1"/>
  <c r="M4087" i="1"/>
  <c r="M4088" i="1"/>
  <c r="M4089" i="1"/>
  <c r="M4090" i="1"/>
  <c r="M4091" i="1"/>
  <c r="M4092" i="1"/>
  <c r="M4093" i="1"/>
  <c r="M4094" i="1"/>
  <c r="M4095" i="1"/>
  <c r="M4096" i="1"/>
  <c r="M4097" i="1"/>
  <c r="M4098" i="1"/>
  <c r="M4099" i="1"/>
  <c r="M4100" i="1"/>
  <c r="M4101" i="1"/>
  <c r="M4102" i="1"/>
  <c r="M4103" i="1"/>
  <c r="M4104" i="1"/>
  <c r="M4105" i="1"/>
  <c r="M4106" i="1"/>
  <c r="M4107" i="1"/>
  <c r="M4108" i="1"/>
  <c r="M4109" i="1"/>
  <c r="M4110" i="1"/>
  <c r="M4111" i="1"/>
  <c r="M4112" i="1"/>
  <c r="M4113" i="1"/>
  <c r="M4114" i="1"/>
  <c r="M4115" i="1"/>
  <c r="M4116" i="1"/>
  <c r="M4117" i="1"/>
  <c r="M4118" i="1"/>
  <c r="M4119" i="1"/>
  <c r="M4120" i="1"/>
  <c r="M4121" i="1"/>
  <c r="M4122" i="1"/>
  <c r="M4123" i="1"/>
  <c r="M4124" i="1"/>
  <c r="M4125" i="1"/>
  <c r="M4126" i="1"/>
  <c r="M4127" i="1"/>
  <c r="M4128" i="1"/>
  <c r="M4129" i="1"/>
  <c r="M4130" i="1"/>
  <c r="M4131" i="1"/>
  <c r="M4132" i="1"/>
  <c r="M4133" i="1"/>
  <c r="M4134" i="1"/>
  <c r="M4135" i="1"/>
  <c r="M4136" i="1"/>
  <c r="M4137" i="1"/>
  <c r="M4138" i="1"/>
  <c r="M4139" i="1"/>
  <c r="M4140" i="1"/>
  <c r="M4141" i="1"/>
  <c r="M4142" i="1"/>
  <c r="M4143" i="1"/>
  <c r="M4144" i="1"/>
  <c r="M4145" i="1"/>
  <c r="M4146" i="1"/>
  <c r="M4147" i="1"/>
  <c r="M4148" i="1"/>
  <c r="M4149" i="1"/>
  <c r="M4150" i="1"/>
  <c r="M4151" i="1"/>
  <c r="M4152" i="1"/>
  <c r="M4153" i="1"/>
  <c r="M4154" i="1"/>
  <c r="M4155" i="1"/>
  <c r="M4156" i="1"/>
  <c r="M4157" i="1"/>
  <c r="M4158" i="1"/>
  <c r="M4159" i="1"/>
  <c r="M4160" i="1"/>
  <c r="M4161" i="1"/>
  <c r="M4162" i="1"/>
  <c r="M4163" i="1"/>
  <c r="M4164" i="1"/>
  <c r="M4165" i="1"/>
  <c r="M4166" i="1"/>
  <c r="M4167" i="1"/>
  <c r="M4168" i="1"/>
  <c r="M4169" i="1"/>
  <c r="M4170" i="1"/>
  <c r="M4171" i="1"/>
  <c r="M4172" i="1"/>
  <c r="M4173" i="1"/>
  <c r="M4174" i="1"/>
  <c r="M4175" i="1"/>
  <c r="M4176" i="1"/>
  <c r="M4177" i="1"/>
  <c r="M4178" i="1"/>
  <c r="M4179" i="1"/>
  <c r="M4180" i="1"/>
  <c r="M4181" i="1"/>
  <c r="M4182" i="1"/>
  <c r="M4183" i="1"/>
  <c r="M4184" i="1"/>
  <c r="M4185" i="1"/>
  <c r="M4186" i="1"/>
  <c r="M4187" i="1"/>
  <c r="M4188" i="1"/>
  <c r="M4189" i="1"/>
  <c r="M4190" i="1"/>
  <c r="M4191" i="1"/>
  <c r="M4192" i="1"/>
  <c r="M4193" i="1"/>
  <c r="M4194" i="1"/>
  <c r="M4195" i="1"/>
  <c r="M4196" i="1"/>
  <c r="M4197" i="1"/>
  <c r="M4198" i="1"/>
  <c r="M4199" i="1"/>
  <c r="M4200" i="1"/>
  <c r="M4201" i="1"/>
  <c r="M4202" i="1"/>
  <c r="M4203" i="1"/>
  <c r="M4204" i="1"/>
  <c r="M4205" i="1"/>
  <c r="M4206" i="1"/>
  <c r="M4207" i="1"/>
  <c r="M4208" i="1"/>
  <c r="M4209" i="1"/>
  <c r="M4210" i="1"/>
  <c r="M4211" i="1"/>
  <c r="M4212" i="1"/>
  <c r="M4213" i="1"/>
  <c r="M4214" i="1"/>
  <c r="M4215" i="1"/>
  <c r="M4216" i="1"/>
  <c r="M4217" i="1"/>
  <c r="M4218" i="1"/>
  <c r="M4219" i="1"/>
  <c r="M4220" i="1"/>
  <c r="M4221" i="1"/>
  <c r="M4222" i="1"/>
  <c r="M4223" i="1"/>
  <c r="M4224" i="1"/>
  <c r="M4225" i="1"/>
  <c r="M4226" i="1"/>
  <c r="M4227" i="1"/>
  <c r="M4228" i="1"/>
  <c r="M4229" i="1"/>
  <c r="M4230" i="1"/>
  <c r="M4231" i="1"/>
  <c r="M4232" i="1"/>
  <c r="M4233" i="1"/>
  <c r="M4234" i="1"/>
  <c r="M4235" i="1"/>
  <c r="M4236" i="1"/>
  <c r="M4237" i="1"/>
  <c r="M4238" i="1"/>
  <c r="M4239" i="1"/>
  <c r="M4240" i="1"/>
  <c r="M4241" i="1"/>
  <c r="M4242" i="1"/>
  <c r="M4243" i="1"/>
  <c r="M4244" i="1"/>
  <c r="M4245" i="1"/>
  <c r="M4246" i="1"/>
  <c r="M4247" i="1"/>
  <c r="M4248" i="1"/>
  <c r="M4249" i="1"/>
  <c r="M4250" i="1"/>
  <c r="M4251" i="1"/>
  <c r="M4252" i="1"/>
  <c r="M4253" i="1"/>
  <c r="M4254" i="1"/>
  <c r="M4255" i="1"/>
  <c r="M4256" i="1"/>
  <c r="M4257" i="1"/>
  <c r="M4258" i="1"/>
  <c r="M4259" i="1"/>
  <c r="M4260" i="1"/>
  <c r="M4261" i="1"/>
  <c r="M4262" i="1"/>
  <c r="M4263" i="1"/>
  <c r="M4264" i="1"/>
  <c r="M4265" i="1"/>
  <c r="M4266" i="1"/>
  <c r="M4267" i="1"/>
  <c r="M4268" i="1"/>
  <c r="M4269" i="1"/>
  <c r="M4270" i="1"/>
  <c r="M4271" i="1"/>
  <c r="M4272" i="1"/>
  <c r="M4273" i="1"/>
  <c r="M4274" i="1"/>
  <c r="M4275" i="1"/>
  <c r="M4276" i="1"/>
  <c r="M4277" i="1"/>
  <c r="M4278" i="1"/>
  <c r="M4279" i="1"/>
  <c r="M4280" i="1"/>
  <c r="M4281" i="1"/>
  <c r="M4282" i="1"/>
  <c r="M4283" i="1"/>
  <c r="M4284" i="1"/>
  <c r="M4285" i="1"/>
  <c r="M4286" i="1"/>
  <c r="M4287" i="1"/>
  <c r="M4288" i="1"/>
  <c r="M4289" i="1"/>
  <c r="M4290" i="1"/>
  <c r="M4291" i="1"/>
  <c r="M4292" i="1"/>
  <c r="M4293" i="1"/>
  <c r="M4294" i="1"/>
  <c r="M4295" i="1"/>
  <c r="M4296" i="1"/>
  <c r="M4297" i="1"/>
  <c r="M4298" i="1"/>
  <c r="M4299" i="1"/>
  <c r="M4300" i="1"/>
  <c r="M4301" i="1"/>
  <c r="M4302" i="1"/>
  <c r="M4303" i="1"/>
  <c r="M4304" i="1"/>
  <c r="M4305" i="1"/>
  <c r="M4306" i="1"/>
  <c r="M4307" i="1"/>
  <c r="M4308" i="1"/>
  <c r="M4309" i="1"/>
  <c r="M4310" i="1"/>
  <c r="M4311" i="1"/>
  <c r="M4312" i="1"/>
  <c r="M4313" i="1"/>
  <c r="M4314" i="1"/>
  <c r="M4315" i="1"/>
  <c r="M4316" i="1"/>
  <c r="M4317" i="1"/>
  <c r="M4318" i="1"/>
  <c r="M4319" i="1"/>
  <c r="M4320" i="1"/>
  <c r="M4321" i="1"/>
  <c r="M4322" i="1"/>
  <c r="M4323" i="1"/>
  <c r="M4324" i="1"/>
  <c r="M4325" i="1"/>
  <c r="M4326" i="1"/>
  <c r="M4327" i="1"/>
  <c r="M4328" i="1"/>
  <c r="M4329" i="1"/>
  <c r="M4330" i="1"/>
  <c r="M4331" i="1"/>
  <c r="M4332" i="1"/>
  <c r="M4333" i="1"/>
  <c r="M4334" i="1"/>
  <c r="M4335" i="1"/>
  <c r="M4336" i="1"/>
  <c r="M4337" i="1"/>
  <c r="M4338" i="1"/>
  <c r="M4339" i="1"/>
  <c r="M4340" i="1"/>
  <c r="M4341" i="1"/>
  <c r="M4342" i="1"/>
  <c r="M4343" i="1"/>
  <c r="M4344" i="1"/>
  <c r="M4345" i="1"/>
  <c r="M4346" i="1"/>
  <c r="M4347" i="1"/>
  <c r="M4348" i="1"/>
  <c r="M4349" i="1"/>
  <c r="M4350" i="1"/>
  <c r="M4351" i="1"/>
  <c r="M4352" i="1"/>
  <c r="M4353" i="1"/>
  <c r="M4354" i="1"/>
  <c r="M4355" i="1"/>
  <c r="M4356" i="1"/>
  <c r="M4357" i="1"/>
  <c r="M4358" i="1"/>
  <c r="M4359" i="1"/>
  <c r="M4360" i="1"/>
  <c r="M4361" i="1"/>
  <c r="M4362" i="1"/>
  <c r="M4363" i="1"/>
  <c r="M4364" i="1"/>
  <c r="M4365" i="1"/>
  <c r="M4366" i="1"/>
  <c r="M4367" i="1"/>
  <c r="M4368" i="1"/>
  <c r="M4369" i="1"/>
  <c r="M4370" i="1"/>
  <c r="M4371" i="1"/>
  <c r="M4372" i="1"/>
  <c r="M4373" i="1"/>
  <c r="M4374" i="1"/>
  <c r="M4375" i="1"/>
  <c r="M4376" i="1"/>
  <c r="M4377" i="1"/>
  <c r="M4378" i="1"/>
  <c r="M4379" i="1"/>
  <c r="M4380" i="1"/>
  <c r="M4381" i="1"/>
  <c r="M4382" i="1"/>
  <c r="M4383" i="1"/>
  <c r="M4384" i="1"/>
  <c r="M4385" i="1"/>
  <c r="M4386" i="1"/>
  <c r="M4387" i="1"/>
  <c r="M4388" i="1"/>
  <c r="M4389" i="1"/>
  <c r="M4390" i="1"/>
  <c r="M4391" i="1"/>
  <c r="M4392" i="1"/>
  <c r="M4393" i="1"/>
  <c r="M4394" i="1"/>
  <c r="M4395" i="1"/>
  <c r="M4396" i="1"/>
  <c r="M4397" i="1"/>
  <c r="M4398" i="1"/>
  <c r="M4399" i="1"/>
  <c r="M4400" i="1"/>
  <c r="M4401" i="1"/>
  <c r="M4402" i="1"/>
  <c r="M4403" i="1"/>
  <c r="M4404" i="1"/>
  <c r="M4405" i="1"/>
  <c r="M4406" i="1"/>
  <c r="M4407" i="1"/>
  <c r="M4408" i="1"/>
  <c r="M4409" i="1"/>
  <c r="M4410" i="1"/>
  <c r="M4411" i="1"/>
  <c r="M4412" i="1"/>
  <c r="M4413" i="1"/>
  <c r="M4414" i="1"/>
  <c r="M4415" i="1"/>
  <c r="M4416" i="1"/>
  <c r="M4417" i="1"/>
  <c r="M4418" i="1"/>
  <c r="M4419" i="1"/>
  <c r="M4420" i="1"/>
  <c r="M4421" i="1"/>
  <c r="M4422" i="1"/>
  <c r="M4423" i="1"/>
  <c r="M4424" i="1"/>
  <c r="M4425" i="1"/>
  <c r="M4426" i="1"/>
  <c r="M4427" i="1"/>
  <c r="M4428" i="1"/>
  <c r="M4429" i="1"/>
  <c r="M4430" i="1"/>
  <c r="M4431" i="1"/>
  <c r="M4432" i="1"/>
  <c r="M4433" i="1"/>
  <c r="M4434" i="1"/>
  <c r="M4435" i="1"/>
  <c r="M4436" i="1"/>
  <c r="M4437" i="1"/>
  <c r="M4438" i="1"/>
  <c r="M4439" i="1"/>
  <c r="M4440" i="1"/>
  <c r="M4441" i="1"/>
  <c r="M4442" i="1"/>
  <c r="M4443" i="1"/>
  <c r="M4444" i="1"/>
  <c r="M4445" i="1"/>
  <c r="M4446" i="1"/>
  <c r="M4447" i="1"/>
  <c r="M4448" i="1"/>
  <c r="M4449" i="1"/>
  <c r="M4450" i="1"/>
  <c r="M4451" i="1"/>
  <c r="M4452" i="1"/>
  <c r="M4453" i="1"/>
  <c r="M4454" i="1"/>
  <c r="M4455" i="1"/>
  <c r="M4456" i="1"/>
  <c r="M4457" i="1"/>
  <c r="M4458" i="1"/>
  <c r="M4459" i="1"/>
  <c r="M4460" i="1"/>
  <c r="M4461" i="1"/>
  <c r="M4462" i="1"/>
  <c r="M4463" i="1"/>
  <c r="M4464" i="1"/>
  <c r="M4465" i="1"/>
  <c r="M4466" i="1"/>
  <c r="M4467" i="1"/>
  <c r="M4468" i="1"/>
  <c r="M4469" i="1"/>
  <c r="M4470" i="1"/>
  <c r="M4471" i="1"/>
  <c r="M4472" i="1"/>
  <c r="M4473" i="1"/>
  <c r="M4474" i="1"/>
  <c r="M4475" i="1"/>
  <c r="M4476" i="1"/>
  <c r="M4477" i="1"/>
  <c r="M4478" i="1"/>
  <c r="M4479" i="1"/>
  <c r="M4480" i="1"/>
  <c r="M4481" i="1"/>
  <c r="M4482" i="1"/>
  <c r="M4483" i="1"/>
  <c r="M4484" i="1"/>
  <c r="M4485" i="1"/>
  <c r="M4486" i="1"/>
  <c r="M4487" i="1"/>
  <c r="M4488" i="1"/>
  <c r="M4489" i="1"/>
  <c r="M4490" i="1"/>
  <c r="M4491" i="1"/>
  <c r="M4492" i="1"/>
  <c r="M4493" i="1"/>
  <c r="M4494" i="1"/>
  <c r="M4495" i="1"/>
  <c r="M4496" i="1"/>
  <c r="M4497" i="1"/>
  <c r="M4498" i="1"/>
  <c r="M4499" i="1"/>
  <c r="M4500" i="1"/>
  <c r="M4501" i="1"/>
  <c r="M4502" i="1"/>
  <c r="M4503" i="1"/>
  <c r="M4504" i="1"/>
  <c r="M4505" i="1"/>
  <c r="M4506" i="1"/>
  <c r="M4507" i="1"/>
  <c r="M4508" i="1"/>
  <c r="M4509" i="1"/>
  <c r="M4510" i="1"/>
  <c r="M4511" i="1"/>
  <c r="M4512" i="1"/>
  <c r="M4513" i="1"/>
  <c r="M4514" i="1"/>
  <c r="M4515" i="1"/>
  <c r="M4516" i="1"/>
  <c r="M4517" i="1"/>
  <c r="M4518" i="1"/>
  <c r="M4519" i="1"/>
  <c r="M4520" i="1"/>
  <c r="M4521" i="1"/>
  <c r="M4522" i="1"/>
  <c r="M4523" i="1"/>
  <c r="M4524" i="1"/>
  <c r="M4525" i="1"/>
  <c r="M4526" i="1"/>
  <c r="M4527" i="1"/>
  <c r="M4528" i="1"/>
  <c r="M4529" i="1"/>
  <c r="M4530" i="1"/>
  <c r="M4531" i="1"/>
  <c r="M4532" i="1"/>
  <c r="M4533" i="1"/>
  <c r="M4534" i="1"/>
  <c r="M4535" i="1"/>
  <c r="M4536" i="1"/>
  <c r="M4537" i="1"/>
  <c r="M4538" i="1"/>
  <c r="M4539" i="1"/>
  <c r="M4540" i="1"/>
  <c r="M4541" i="1"/>
  <c r="M4542" i="1"/>
  <c r="M4543" i="1"/>
  <c r="M4544" i="1"/>
  <c r="M4545" i="1"/>
  <c r="M4546" i="1"/>
  <c r="M4547" i="1"/>
  <c r="M4548" i="1"/>
  <c r="M4549" i="1"/>
  <c r="M4550" i="1"/>
  <c r="M4551" i="1"/>
  <c r="M4552" i="1"/>
  <c r="M4553" i="1"/>
  <c r="M4554" i="1"/>
  <c r="M4555" i="1"/>
  <c r="M4556" i="1"/>
  <c r="M4557" i="1"/>
  <c r="M4558" i="1"/>
  <c r="M4559" i="1"/>
  <c r="M4560" i="1"/>
  <c r="M4561" i="1"/>
  <c r="M4562" i="1"/>
  <c r="M4563" i="1"/>
  <c r="M4564" i="1"/>
  <c r="M4565" i="1"/>
  <c r="M4566" i="1"/>
  <c r="M4567" i="1"/>
  <c r="M4568" i="1"/>
  <c r="M4569" i="1"/>
  <c r="M4570" i="1"/>
  <c r="M4571" i="1"/>
  <c r="M4572" i="1"/>
  <c r="M4573" i="1"/>
  <c r="M4574" i="1"/>
  <c r="M4575" i="1"/>
  <c r="M4576" i="1"/>
  <c r="M4577" i="1"/>
  <c r="M4578" i="1"/>
  <c r="M4579" i="1"/>
  <c r="M4580" i="1"/>
  <c r="M4581" i="1"/>
  <c r="M4582" i="1"/>
  <c r="M4583" i="1"/>
  <c r="M4584" i="1"/>
  <c r="M4585" i="1"/>
  <c r="M4586" i="1"/>
  <c r="M4587" i="1"/>
  <c r="M4588" i="1"/>
  <c r="M4589" i="1"/>
  <c r="M4590" i="1"/>
  <c r="M4591" i="1"/>
  <c r="M4592" i="1"/>
  <c r="M4593" i="1"/>
  <c r="M4594" i="1"/>
  <c r="M4595" i="1"/>
  <c r="M4596" i="1"/>
  <c r="M4597" i="1"/>
  <c r="M4598" i="1"/>
  <c r="M4599" i="1"/>
  <c r="M4600" i="1"/>
  <c r="M4601" i="1"/>
  <c r="M4602" i="1"/>
  <c r="M4603" i="1"/>
  <c r="M4604" i="1"/>
  <c r="M4605" i="1"/>
  <c r="M4606" i="1"/>
  <c r="M4607" i="1"/>
  <c r="M4608" i="1"/>
  <c r="M4609" i="1"/>
  <c r="M4610" i="1"/>
  <c r="M4611" i="1"/>
  <c r="M4612" i="1"/>
  <c r="M4613" i="1"/>
  <c r="M4614" i="1"/>
  <c r="M4615" i="1"/>
  <c r="M4616" i="1"/>
  <c r="M4617" i="1"/>
  <c r="M4618" i="1"/>
  <c r="M4619" i="1"/>
  <c r="M4620" i="1"/>
  <c r="M4621" i="1"/>
  <c r="M4622" i="1"/>
  <c r="M4623" i="1"/>
  <c r="M4624" i="1"/>
  <c r="M4625" i="1"/>
  <c r="M4626" i="1"/>
  <c r="M4627" i="1"/>
  <c r="M4628" i="1"/>
  <c r="M4629" i="1"/>
  <c r="M4630" i="1"/>
  <c r="M4631" i="1"/>
  <c r="M4632" i="1"/>
  <c r="M4633" i="1"/>
  <c r="M4634" i="1"/>
  <c r="M4635" i="1"/>
  <c r="M4636" i="1"/>
  <c r="M4637" i="1"/>
  <c r="M4638" i="1"/>
  <c r="M4639" i="1"/>
  <c r="M4640" i="1"/>
  <c r="M4641" i="1"/>
  <c r="M4642" i="1"/>
  <c r="M4643" i="1"/>
  <c r="M4644" i="1"/>
  <c r="M4645" i="1"/>
  <c r="M4646" i="1"/>
  <c r="M4647" i="1"/>
  <c r="M4648" i="1"/>
  <c r="M4649" i="1"/>
  <c r="M4650" i="1"/>
  <c r="M4651" i="1"/>
  <c r="M4652" i="1"/>
  <c r="M4653" i="1"/>
  <c r="M4654" i="1"/>
  <c r="M4655" i="1"/>
  <c r="M4656" i="1"/>
  <c r="M4657" i="1"/>
  <c r="M4658" i="1"/>
  <c r="M4659" i="1"/>
  <c r="M4660" i="1"/>
  <c r="M4661" i="1"/>
  <c r="M4662" i="1"/>
  <c r="M4663" i="1"/>
  <c r="M4664" i="1"/>
  <c r="M4665" i="1"/>
  <c r="M4666" i="1"/>
  <c r="M4667" i="1"/>
  <c r="M4668" i="1"/>
  <c r="M4669" i="1"/>
  <c r="M4670" i="1"/>
  <c r="M4671" i="1"/>
  <c r="M4672" i="1"/>
  <c r="M4673" i="1"/>
  <c r="M4674" i="1"/>
  <c r="M4675" i="1"/>
  <c r="M4676" i="1"/>
  <c r="M4677" i="1"/>
  <c r="M4678" i="1"/>
  <c r="M4679" i="1"/>
  <c r="M4680" i="1"/>
  <c r="M4681" i="1"/>
  <c r="M4682" i="1"/>
  <c r="M4683" i="1"/>
  <c r="M4684" i="1"/>
  <c r="M4685" i="1"/>
  <c r="M4686" i="1"/>
  <c r="M4687" i="1"/>
  <c r="M4688" i="1"/>
  <c r="M4689" i="1"/>
  <c r="M4690" i="1"/>
  <c r="M4691" i="1"/>
  <c r="M4692" i="1"/>
  <c r="M4693" i="1"/>
  <c r="M4694" i="1"/>
  <c r="M4695" i="1"/>
  <c r="M4696" i="1"/>
  <c r="M4697" i="1"/>
  <c r="M4698" i="1"/>
  <c r="M4699" i="1"/>
  <c r="M4700" i="1"/>
  <c r="M4701" i="1"/>
  <c r="M4702" i="1"/>
  <c r="M4703" i="1"/>
  <c r="M4704" i="1"/>
  <c r="M4705" i="1"/>
  <c r="M4706" i="1"/>
  <c r="M4707" i="1"/>
  <c r="M4708" i="1"/>
  <c r="M4709" i="1"/>
  <c r="M4710" i="1"/>
  <c r="M4711" i="1"/>
  <c r="M4712" i="1"/>
  <c r="M4713" i="1"/>
  <c r="M4714" i="1"/>
  <c r="M4715" i="1"/>
  <c r="M4716" i="1"/>
  <c r="M4717" i="1"/>
  <c r="M4718" i="1"/>
  <c r="M4719" i="1"/>
  <c r="M4720" i="1"/>
  <c r="M4721" i="1"/>
  <c r="M4722" i="1"/>
  <c r="M4723" i="1"/>
  <c r="M4724" i="1"/>
  <c r="M4725" i="1"/>
  <c r="M4726" i="1"/>
  <c r="M4727" i="1"/>
  <c r="M4728" i="1"/>
  <c r="M4729" i="1"/>
  <c r="M4730" i="1"/>
  <c r="M4731" i="1"/>
  <c r="M4732" i="1"/>
  <c r="M4733" i="1"/>
  <c r="M4734" i="1"/>
  <c r="M4735" i="1"/>
  <c r="M4736" i="1"/>
  <c r="M4737" i="1"/>
  <c r="M4738" i="1"/>
  <c r="M4739" i="1"/>
  <c r="M4740" i="1"/>
  <c r="M4741" i="1"/>
  <c r="M4742" i="1"/>
  <c r="M4743" i="1"/>
  <c r="M4744" i="1"/>
  <c r="M4745" i="1"/>
  <c r="M4746" i="1"/>
  <c r="M4747" i="1"/>
  <c r="M4748" i="1"/>
  <c r="M4749" i="1"/>
  <c r="M4750" i="1"/>
  <c r="M4751" i="1"/>
  <c r="M4752" i="1"/>
  <c r="M4753" i="1"/>
  <c r="M4754" i="1"/>
  <c r="M4755" i="1"/>
  <c r="M4756" i="1"/>
  <c r="M4757" i="1"/>
  <c r="M4758" i="1"/>
  <c r="M4759" i="1"/>
  <c r="M4760" i="1"/>
  <c r="M4761" i="1"/>
  <c r="M4762" i="1"/>
  <c r="M4763" i="1"/>
  <c r="M4764" i="1"/>
  <c r="M4765" i="1"/>
  <c r="M4766" i="1"/>
  <c r="M4767" i="1"/>
  <c r="M4768" i="1"/>
  <c r="M4769" i="1"/>
  <c r="M4770" i="1"/>
  <c r="M4771" i="1"/>
  <c r="M4772" i="1"/>
  <c r="M4773" i="1"/>
  <c r="M4774" i="1"/>
  <c r="M4775" i="1"/>
  <c r="M4776" i="1"/>
  <c r="M4777" i="1"/>
  <c r="M4778" i="1"/>
  <c r="M4779" i="1"/>
  <c r="M4780" i="1"/>
  <c r="M4781" i="1"/>
  <c r="M4782" i="1"/>
  <c r="M4783" i="1"/>
  <c r="M4784" i="1"/>
  <c r="M4785" i="1"/>
  <c r="M4786" i="1"/>
  <c r="M4787" i="1"/>
  <c r="M4788" i="1"/>
  <c r="M4789" i="1"/>
  <c r="M4790" i="1"/>
  <c r="M4791" i="1"/>
  <c r="M4792" i="1"/>
  <c r="M4793" i="1"/>
  <c r="M4794" i="1"/>
  <c r="M4795" i="1"/>
  <c r="M4796" i="1"/>
  <c r="M4797" i="1"/>
  <c r="M4798" i="1"/>
  <c r="M4799" i="1"/>
  <c r="M4800" i="1"/>
  <c r="M4801" i="1"/>
  <c r="M4802" i="1"/>
  <c r="M4803" i="1"/>
  <c r="M4804" i="1"/>
  <c r="M4805" i="1"/>
  <c r="M4806" i="1"/>
  <c r="M4807" i="1"/>
  <c r="M4808" i="1"/>
  <c r="M4809" i="1"/>
  <c r="M4810" i="1"/>
  <c r="M4811" i="1"/>
  <c r="M4812" i="1"/>
  <c r="M4813" i="1"/>
  <c r="M4814" i="1"/>
  <c r="M4815" i="1"/>
  <c r="M4816" i="1"/>
  <c r="M4817" i="1"/>
  <c r="M4818" i="1"/>
  <c r="M4819" i="1"/>
  <c r="M4820" i="1"/>
  <c r="M4821" i="1"/>
  <c r="M4822" i="1"/>
  <c r="M4823" i="1"/>
  <c r="M4824" i="1"/>
  <c r="M4825" i="1"/>
  <c r="M4826" i="1"/>
  <c r="M4827" i="1"/>
  <c r="M4828" i="1"/>
  <c r="M4829" i="1"/>
  <c r="M4830" i="1"/>
  <c r="M4831" i="1"/>
  <c r="M4832" i="1"/>
  <c r="M4833" i="1"/>
  <c r="M4834" i="1"/>
  <c r="M4835" i="1"/>
  <c r="M4836" i="1"/>
  <c r="M4837" i="1"/>
  <c r="M4838" i="1"/>
  <c r="M4839" i="1"/>
  <c r="M4840" i="1"/>
  <c r="M4841" i="1"/>
  <c r="M4842" i="1"/>
  <c r="M4843" i="1"/>
  <c r="M4844" i="1"/>
  <c r="M4845" i="1"/>
  <c r="M4846" i="1"/>
  <c r="M4847" i="1"/>
  <c r="M4848" i="1"/>
  <c r="M4849" i="1"/>
  <c r="M4850" i="1"/>
  <c r="M4851" i="1"/>
  <c r="M4852" i="1"/>
  <c r="M4853" i="1"/>
  <c r="M4854" i="1"/>
  <c r="M4855" i="1"/>
  <c r="M4856" i="1"/>
  <c r="M4857" i="1"/>
  <c r="M4858" i="1"/>
  <c r="M4859" i="1"/>
  <c r="M4860" i="1"/>
  <c r="M4861" i="1"/>
  <c r="M4862" i="1"/>
  <c r="M4863" i="1"/>
  <c r="M4864" i="1"/>
  <c r="M4865" i="1"/>
  <c r="M4866" i="1"/>
  <c r="M4867" i="1"/>
  <c r="M4868" i="1"/>
  <c r="M4869" i="1"/>
  <c r="M4870" i="1"/>
  <c r="M4871" i="1"/>
  <c r="M4872" i="1"/>
  <c r="M4873" i="1"/>
  <c r="M4874" i="1"/>
  <c r="M4875" i="1"/>
  <c r="M4876" i="1"/>
  <c r="M4877" i="1"/>
  <c r="M4878" i="1"/>
  <c r="M4879" i="1"/>
  <c r="M4880" i="1"/>
  <c r="M4881" i="1"/>
  <c r="M4882" i="1"/>
  <c r="M4883" i="1"/>
  <c r="M4884" i="1"/>
  <c r="M4885" i="1"/>
  <c r="M4886" i="1"/>
  <c r="M4887" i="1"/>
  <c r="M4888" i="1"/>
  <c r="M4889" i="1"/>
  <c r="M4890" i="1"/>
  <c r="M4891" i="1"/>
  <c r="M4892" i="1"/>
  <c r="M4893" i="1"/>
  <c r="M4894" i="1"/>
  <c r="M4895" i="1"/>
  <c r="M4896" i="1"/>
  <c r="M4897" i="1"/>
  <c r="M4898" i="1"/>
  <c r="M4899" i="1"/>
  <c r="M4900" i="1"/>
  <c r="M4901" i="1"/>
  <c r="M4902" i="1"/>
  <c r="M4903" i="1"/>
  <c r="M4904" i="1"/>
  <c r="M4905" i="1"/>
  <c r="M4906" i="1"/>
  <c r="M4907" i="1"/>
  <c r="M4908" i="1"/>
  <c r="M4909" i="1"/>
  <c r="M4910" i="1"/>
  <c r="M4911" i="1"/>
  <c r="M4912" i="1"/>
  <c r="M4913" i="1"/>
  <c r="M4914" i="1"/>
  <c r="M4915" i="1"/>
  <c r="M4916" i="1"/>
  <c r="M4917" i="1"/>
  <c r="M4918" i="1"/>
  <c r="M4919" i="1"/>
  <c r="M4920" i="1"/>
  <c r="M4921" i="1"/>
  <c r="M4922" i="1"/>
  <c r="M4923" i="1"/>
  <c r="M4924" i="1"/>
  <c r="M4925" i="1"/>
  <c r="M4926" i="1"/>
  <c r="M4927" i="1"/>
  <c r="M4928" i="1"/>
  <c r="M4929" i="1"/>
  <c r="M4930" i="1"/>
  <c r="M4931" i="1"/>
  <c r="M4932" i="1"/>
  <c r="M4933" i="1"/>
  <c r="M4934" i="1"/>
  <c r="M4935" i="1"/>
  <c r="M4936" i="1"/>
  <c r="M4937" i="1"/>
  <c r="M4938" i="1"/>
  <c r="M4939" i="1"/>
  <c r="M4940" i="1"/>
  <c r="M4941" i="1"/>
  <c r="M4942" i="1"/>
  <c r="M4943" i="1"/>
  <c r="M4944" i="1"/>
  <c r="M4945" i="1"/>
  <c r="M4946" i="1"/>
  <c r="M4947" i="1"/>
  <c r="M4948" i="1"/>
  <c r="M4949" i="1"/>
  <c r="M4950" i="1"/>
  <c r="M4951" i="1"/>
  <c r="M4952" i="1"/>
  <c r="M4953" i="1"/>
  <c r="M4954" i="1"/>
  <c r="M4955" i="1"/>
  <c r="M4956" i="1"/>
  <c r="M4957" i="1"/>
  <c r="M4958" i="1"/>
  <c r="M4959" i="1"/>
  <c r="M4960" i="1"/>
  <c r="M4961" i="1"/>
  <c r="M4962" i="1"/>
  <c r="M4963" i="1"/>
  <c r="M4964" i="1"/>
  <c r="M4965" i="1"/>
  <c r="M4966" i="1"/>
  <c r="M4967" i="1"/>
  <c r="M4968" i="1"/>
  <c r="M4969" i="1"/>
  <c r="M4970" i="1"/>
  <c r="M4971" i="1"/>
  <c r="M4972" i="1"/>
  <c r="M4973" i="1"/>
  <c r="M4974" i="1"/>
  <c r="M4975" i="1"/>
  <c r="M4976" i="1"/>
  <c r="M4977" i="1"/>
  <c r="M4978" i="1"/>
  <c r="M4979" i="1"/>
  <c r="M4980" i="1"/>
  <c r="M4981" i="1"/>
  <c r="M4982" i="1"/>
  <c r="M4983" i="1"/>
  <c r="M4984" i="1"/>
  <c r="M4985" i="1"/>
  <c r="M4986" i="1"/>
  <c r="M4987" i="1"/>
  <c r="M4988" i="1"/>
  <c r="M4989" i="1"/>
  <c r="M4990" i="1"/>
  <c r="M4991" i="1"/>
  <c r="M4992" i="1"/>
  <c r="M4993" i="1"/>
  <c r="M4994" i="1"/>
  <c r="M4995" i="1"/>
  <c r="M4996" i="1"/>
  <c r="M4997" i="1"/>
  <c r="M4998" i="1"/>
  <c r="M4999" i="1"/>
  <c r="M5000" i="1"/>
  <c r="M5001" i="1"/>
  <c r="M5002" i="1"/>
  <c r="M5003" i="1"/>
  <c r="M5004" i="1"/>
  <c r="M5005" i="1"/>
  <c r="M5006" i="1"/>
  <c r="M5007" i="1"/>
  <c r="M5008" i="1"/>
  <c r="M5009" i="1"/>
  <c r="M5010" i="1"/>
  <c r="M5011" i="1"/>
  <c r="M5012" i="1"/>
  <c r="M5013" i="1"/>
  <c r="M5014" i="1"/>
  <c r="M5015" i="1"/>
  <c r="M5016" i="1"/>
  <c r="M5017" i="1"/>
  <c r="M5018" i="1"/>
  <c r="M5019" i="1"/>
  <c r="M5020" i="1"/>
  <c r="M5021" i="1"/>
  <c r="M5022" i="1"/>
  <c r="M5023" i="1"/>
  <c r="M5024" i="1"/>
  <c r="M5025" i="1"/>
  <c r="M5026" i="1"/>
  <c r="M5027" i="1"/>
  <c r="M5028" i="1"/>
  <c r="M5029" i="1"/>
  <c r="M5030" i="1"/>
  <c r="M5031" i="1"/>
  <c r="M5032" i="1"/>
  <c r="M5033" i="1"/>
  <c r="M5034" i="1"/>
  <c r="M5035" i="1"/>
  <c r="M5036" i="1"/>
  <c r="M5037" i="1"/>
  <c r="M5038" i="1"/>
  <c r="M5039" i="1"/>
  <c r="M5040" i="1"/>
  <c r="M5041" i="1"/>
  <c r="M5042" i="1"/>
  <c r="M5043" i="1"/>
  <c r="M5044" i="1"/>
  <c r="M5045" i="1"/>
  <c r="M5046" i="1"/>
  <c r="M5047" i="1"/>
  <c r="M5048" i="1"/>
  <c r="M5049" i="1"/>
  <c r="M5050" i="1"/>
  <c r="M5051" i="1"/>
  <c r="M5052" i="1"/>
  <c r="M5053" i="1"/>
  <c r="M5054" i="1"/>
  <c r="M5055" i="1"/>
  <c r="M5056" i="1"/>
  <c r="M5057" i="1"/>
  <c r="M5058" i="1"/>
  <c r="M5059" i="1"/>
  <c r="M5060" i="1"/>
  <c r="M5061" i="1"/>
  <c r="M5062" i="1"/>
  <c r="M5063" i="1"/>
  <c r="M5064" i="1"/>
  <c r="M5065" i="1"/>
  <c r="M5066" i="1"/>
  <c r="M5067" i="1"/>
  <c r="M5068" i="1"/>
  <c r="M5069" i="1"/>
  <c r="M5070" i="1"/>
  <c r="M5071" i="1"/>
  <c r="M5072" i="1"/>
  <c r="M5073" i="1"/>
  <c r="M5074" i="1"/>
  <c r="M5075" i="1"/>
  <c r="M5076" i="1"/>
  <c r="M5077" i="1"/>
  <c r="M5078" i="1"/>
  <c r="M5079" i="1"/>
  <c r="M5080" i="1"/>
  <c r="M5081" i="1"/>
  <c r="M5082" i="1"/>
  <c r="M5083" i="1"/>
  <c r="M5084" i="1"/>
  <c r="M5085" i="1"/>
  <c r="M5086" i="1"/>
  <c r="M5087" i="1"/>
  <c r="M5088" i="1"/>
  <c r="M5089" i="1"/>
  <c r="M5090" i="1"/>
  <c r="M5091" i="1"/>
  <c r="M5092" i="1"/>
  <c r="M5093" i="1"/>
  <c r="M5094" i="1"/>
  <c r="M5095" i="1"/>
  <c r="M5096" i="1"/>
  <c r="M5097" i="1"/>
  <c r="M5098" i="1"/>
  <c r="M5099" i="1"/>
  <c r="M5100" i="1"/>
  <c r="M5101" i="1"/>
  <c r="M5102" i="1"/>
  <c r="M5103" i="1"/>
  <c r="M5104" i="1"/>
  <c r="M5105" i="1"/>
  <c r="M5106" i="1"/>
  <c r="M5107" i="1"/>
  <c r="M5108" i="1"/>
  <c r="M5109" i="1"/>
  <c r="M5110" i="1"/>
  <c r="M5111" i="1"/>
  <c r="M5112" i="1"/>
  <c r="M5113" i="1"/>
  <c r="M5114" i="1"/>
  <c r="M5115" i="1"/>
  <c r="M5116" i="1"/>
  <c r="M5117" i="1"/>
  <c r="M5118" i="1"/>
  <c r="M5119" i="1"/>
  <c r="M5120" i="1"/>
  <c r="M5121" i="1"/>
  <c r="M5122" i="1"/>
  <c r="M5123" i="1"/>
  <c r="M5124" i="1"/>
  <c r="M5125" i="1"/>
  <c r="M5126" i="1"/>
  <c r="M5127" i="1"/>
  <c r="M5128" i="1"/>
  <c r="M5129" i="1"/>
  <c r="M5130" i="1"/>
  <c r="M5131" i="1"/>
  <c r="M5132" i="1"/>
  <c r="M5133" i="1"/>
  <c r="M5134" i="1"/>
  <c r="M5135" i="1"/>
  <c r="M5136" i="1"/>
  <c r="M5137" i="1"/>
  <c r="M5138" i="1"/>
  <c r="M5139" i="1"/>
  <c r="M5140" i="1"/>
  <c r="M5141" i="1"/>
  <c r="M5142" i="1"/>
  <c r="M5143" i="1"/>
  <c r="M5144" i="1"/>
  <c r="M5145" i="1"/>
  <c r="M5146" i="1"/>
  <c r="M5147" i="1"/>
  <c r="M5148" i="1"/>
  <c r="M5149" i="1"/>
  <c r="M5150" i="1"/>
  <c r="M5151" i="1"/>
  <c r="M5152" i="1"/>
  <c r="M5153" i="1"/>
  <c r="M5154" i="1"/>
  <c r="M5155" i="1"/>
  <c r="M5156" i="1"/>
  <c r="M5157" i="1"/>
  <c r="M5158" i="1"/>
  <c r="M5159" i="1"/>
  <c r="M5160" i="1"/>
  <c r="M5161" i="1"/>
  <c r="M5162" i="1"/>
  <c r="M5163" i="1"/>
  <c r="M5164" i="1"/>
  <c r="M5165" i="1"/>
  <c r="M5166" i="1"/>
  <c r="M5167" i="1"/>
  <c r="M5168" i="1"/>
  <c r="M5169" i="1"/>
  <c r="M5170" i="1"/>
  <c r="M5171" i="1"/>
  <c r="M5172" i="1"/>
  <c r="M5173" i="1"/>
  <c r="M5174" i="1"/>
  <c r="M5175" i="1"/>
  <c r="M5176" i="1"/>
  <c r="M5177" i="1"/>
  <c r="M5178" i="1"/>
  <c r="M5179" i="1"/>
  <c r="M5180" i="1"/>
  <c r="M5181" i="1"/>
  <c r="M5182" i="1"/>
  <c r="M5183" i="1"/>
  <c r="M5184" i="1"/>
  <c r="M5185" i="1"/>
  <c r="M5186" i="1"/>
  <c r="M5187" i="1"/>
  <c r="M5188" i="1"/>
  <c r="M5189" i="1"/>
  <c r="M5190" i="1"/>
  <c r="M5191" i="1"/>
  <c r="M5192" i="1"/>
  <c r="M5193" i="1"/>
  <c r="M5194" i="1"/>
  <c r="M5195" i="1"/>
  <c r="M5196" i="1"/>
  <c r="M5197" i="1"/>
  <c r="M5198" i="1"/>
  <c r="M5199" i="1"/>
  <c r="M5200" i="1"/>
  <c r="M5201" i="1"/>
  <c r="M5202" i="1"/>
  <c r="M5203" i="1"/>
  <c r="M5204" i="1"/>
  <c r="M5205" i="1"/>
  <c r="M5206" i="1"/>
  <c r="M5207" i="1"/>
  <c r="M5208" i="1"/>
  <c r="M5209" i="1"/>
  <c r="M5210" i="1"/>
  <c r="M5211" i="1"/>
  <c r="M5212" i="1"/>
  <c r="M5213" i="1"/>
  <c r="M5214" i="1"/>
  <c r="M5215" i="1"/>
  <c r="M5216" i="1"/>
  <c r="M5217" i="1"/>
  <c r="M5218" i="1"/>
  <c r="M5219" i="1"/>
  <c r="M5220" i="1"/>
  <c r="M5221" i="1"/>
  <c r="M5222" i="1"/>
  <c r="M5223" i="1"/>
  <c r="M5224" i="1"/>
  <c r="M5225" i="1"/>
  <c r="M5226" i="1"/>
  <c r="M5227" i="1"/>
  <c r="M5228" i="1"/>
  <c r="M2" i="1"/>
  <c r="L3" i="1"/>
  <c r="L4" i="1"/>
  <c r="L5" i="1"/>
  <c r="L6" i="1"/>
  <c r="L7" i="1"/>
  <c r="L8" i="1"/>
  <c r="L9" i="1"/>
  <c r="L10" i="1"/>
  <c r="L11" i="1"/>
  <c r="L12" i="1"/>
  <c r="L13" i="1"/>
  <c r="L14" i="1"/>
  <c r="L15" i="1"/>
  <c r="L16" i="1"/>
  <c r="L17" i="1"/>
  <c r="L18" i="1"/>
  <c r="L19" i="1"/>
  <c r="L20" i="1"/>
  <c r="L21" i="1"/>
  <c r="L22" i="1"/>
  <c r="L23" i="1"/>
  <c r="L24" i="1"/>
  <c r="L25" i="1"/>
  <c r="L26" i="1"/>
  <c r="L27" i="1"/>
  <c r="L28" i="1"/>
  <c r="L29" i="1"/>
  <c r="L30" i="1"/>
  <c r="L31" i="1"/>
  <c r="L32" i="1"/>
  <c r="L33" i="1"/>
  <c r="L34" i="1"/>
  <c r="L35" i="1"/>
  <c r="L36" i="1"/>
  <c r="L37"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132" i="1"/>
  <c r="L133" i="1"/>
  <c r="L134" i="1"/>
  <c r="L135" i="1"/>
  <c r="L136" i="1"/>
  <c r="L137" i="1"/>
  <c r="L138" i="1"/>
  <c r="L139" i="1"/>
  <c r="L140" i="1"/>
  <c r="L141" i="1"/>
  <c r="L142" i="1"/>
  <c r="L143" i="1"/>
  <c r="L144" i="1"/>
  <c r="L145" i="1"/>
  <c r="L146" i="1"/>
  <c r="L147" i="1"/>
  <c r="L148" i="1"/>
  <c r="L149" i="1"/>
  <c r="L150" i="1"/>
  <c r="L151" i="1"/>
  <c r="L152" i="1"/>
  <c r="L153" i="1"/>
  <c r="L154" i="1"/>
  <c r="L155" i="1"/>
  <c r="L156" i="1"/>
  <c r="L157" i="1"/>
  <c r="L158" i="1"/>
  <c r="L159" i="1"/>
  <c r="L160" i="1"/>
  <c r="L161" i="1"/>
  <c r="L162" i="1"/>
  <c r="L163" i="1"/>
  <c r="L164" i="1"/>
  <c r="L165" i="1"/>
  <c r="L166" i="1"/>
  <c r="L167" i="1"/>
  <c r="L168" i="1"/>
  <c r="L169" i="1"/>
  <c r="L170" i="1"/>
  <c r="L171" i="1"/>
  <c r="L172" i="1"/>
  <c r="L173" i="1"/>
  <c r="L174" i="1"/>
  <c r="L175" i="1"/>
  <c r="L176" i="1"/>
  <c r="L177" i="1"/>
  <c r="L178" i="1"/>
  <c r="L179" i="1"/>
  <c r="L180" i="1"/>
  <c r="L181" i="1"/>
  <c r="L182" i="1"/>
  <c r="L183" i="1"/>
  <c r="L184" i="1"/>
  <c r="L185" i="1"/>
  <c r="L186" i="1"/>
  <c r="L187" i="1"/>
  <c r="L188" i="1"/>
  <c r="L189" i="1"/>
  <c r="L190" i="1"/>
  <c r="L191" i="1"/>
  <c r="L192" i="1"/>
  <c r="L193" i="1"/>
  <c r="L194" i="1"/>
  <c r="L195" i="1"/>
  <c r="L196" i="1"/>
  <c r="L197" i="1"/>
  <c r="L198" i="1"/>
  <c r="L199" i="1"/>
  <c r="L200" i="1"/>
  <c r="L201" i="1"/>
  <c r="L202" i="1"/>
  <c r="L203" i="1"/>
  <c r="L204" i="1"/>
  <c r="L205" i="1"/>
  <c r="L206" i="1"/>
  <c r="L207" i="1"/>
  <c r="L208" i="1"/>
  <c r="L209" i="1"/>
  <c r="L210" i="1"/>
  <c r="L211" i="1"/>
  <c r="L212" i="1"/>
  <c r="L213" i="1"/>
  <c r="L214" i="1"/>
  <c r="L215" i="1"/>
  <c r="L216" i="1"/>
  <c r="L217" i="1"/>
  <c r="L218" i="1"/>
  <c r="L219" i="1"/>
  <c r="L220" i="1"/>
  <c r="L221" i="1"/>
  <c r="L222" i="1"/>
  <c r="L223" i="1"/>
  <c r="L224" i="1"/>
  <c r="L225" i="1"/>
  <c r="L226" i="1"/>
  <c r="L227" i="1"/>
  <c r="L228" i="1"/>
  <c r="L229" i="1"/>
  <c r="L230" i="1"/>
  <c r="L231" i="1"/>
  <c r="L232" i="1"/>
  <c r="L233" i="1"/>
  <c r="L234" i="1"/>
  <c r="L235" i="1"/>
  <c r="L236" i="1"/>
  <c r="L237" i="1"/>
  <c r="L238" i="1"/>
  <c r="L239" i="1"/>
  <c r="L240" i="1"/>
  <c r="L241" i="1"/>
  <c r="L242" i="1"/>
  <c r="L243" i="1"/>
  <c r="L244" i="1"/>
  <c r="L245" i="1"/>
  <c r="L246" i="1"/>
  <c r="L247" i="1"/>
  <c r="L248" i="1"/>
  <c r="L249" i="1"/>
  <c r="L250" i="1"/>
  <c r="L251" i="1"/>
  <c r="L252" i="1"/>
  <c r="L253" i="1"/>
  <c r="L254" i="1"/>
  <c r="L255" i="1"/>
  <c r="L256" i="1"/>
  <c r="L257" i="1"/>
  <c r="L258" i="1"/>
  <c r="L259" i="1"/>
  <c r="L260" i="1"/>
  <c r="L261" i="1"/>
  <c r="L262" i="1"/>
  <c r="L263" i="1"/>
  <c r="L264" i="1"/>
  <c r="L265" i="1"/>
  <c r="L266" i="1"/>
  <c r="L267" i="1"/>
  <c r="L268" i="1"/>
  <c r="L269" i="1"/>
  <c r="L270" i="1"/>
  <c r="L271" i="1"/>
  <c r="L272" i="1"/>
  <c r="L273" i="1"/>
  <c r="L274" i="1"/>
  <c r="L275" i="1"/>
  <c r="L276" i="1"/>
  <c r="L277" i="1"/>
  <c r="L278" i="1"/>
  <c r="L279" i="1"/>
  <c r="L280" i="1"/>
  <c r="L281" i="1"/>
  <c r="L282" i="1"/>
  <c r="L283" i="1"/>
  <c r="L284" i="1"/>
  <c r="L285" i="1"/>
  <c r="L286" i="1"/>
  <c r="L287" i="1"/>
  <c r="L288" i="1"/>
  <c r="L289" i="1"/>
  <c r="L290" i="1"/>
  <c r="L291" i="1"/>
  <c r="L292" i="1"/>
  <c r="L293" i="1"/>
  <c r="L294" i="1"/>
  <c r="L295" i="1"/>
  <c r="L296" i="1"/>
  <c r="L297" i="1"/>
  <c r="L298" i="1"/>
  <c r="L299" i="1"/>
  <c r="L300" i="1"/>
  <c r="L301" i="1"/>
  <c r="L302" i="1"/>
  <c r="L303" i="1"/>
  <c r="L304" i="1"/>
  <c r="L305" i="1"/>
  <c r="L306" i="1"/>
  <c r="L307" i="1"/>
  <c r="L308" i="1"/>
  <c r="L309" i="1"/>
  <c r="L310" i="1"/>
  <c r="L311" i="1"/>
  <c r="L312" i="1"/>
  <c r="L313" i="1"/>
  <c r="L314" i="1"/>
  <c r="L315" i="1"/>
  <c r="L316" i="1"/>
  <c r="L317" i="1"/>
  <c r="L318" i="1"/>
  <c r="L319" i="1"/>
  <c r="L320" i="1"/>
  <c r="L321" i="1"/>
  <c r="L322" i="1"/>
  <c r="L323" i="1"/>
  <c r="L324" i="1"/>
  <c r="L325" i="1"/>
  <c r="L326" i="1"/>
  <c r="L327" i="1"/>
  <c r="L328" i="1"/>
  <c r="L329" i="1"/>
  <c r="L330" i="1"/>
  <c r="L331" i="1"/>
  <c r="L332" i="1"/>
  <c r="L333" i="1"/>
  <c r="L334" i="1"/>
  <c r="L335" i="1"/>
  <c r="L336" i="1"/>
  <c r="L337" i="1"/>
  <c r="L338" i="1"/>
  <c r="L339" i="1"/>
  <c r="L340" i="1"/>
  <c r="L341" i="1"/>
  <c r="L342" i="1"/>
  <c r="L343" i="1"/>
  <c r="L344" i="1"/>
  <c r="L345" i="1"/>
  <c r="L346" i="1"/>
  <c r="L347" i="1"/>
  <c r="L348" i="1"/>
  <c r="L349" i="1"/>
  <c r="L350" i="1"/>
  <c r="L351" i="1"/>
  <c r="L352" i="1"/>
  <c r="L353" i="1"/>
  <c r="L354" i="1"/>
  <c r="L355" i="1"/>
  <c r="L356" i="1"/>
  <c r="L357" i="1"/>
  <c r="L358" i="1"/>
  <c r="L359" i="1"/>
  <c r="L360" i="1"/>
  <c r="L361" i="1"/>
  <c r="L362" i="1"/>
  <c r="L363" i="1"/>
  <c r="L364" i="1"/>
  <c r="L365" i="1"/>
  <c r="L366" i="1"/>
  <c r="L367" i="1"/>
  <c r="L368" i="1"/>
  <c r="L369" i="1"/>
  <c r="L370" i="1"/>
  <c r="L371" i="1"/>
  <c r="L372" i="1"/>
  <c r="L373" i="1"/>
  <c r="L374" i="1"/>
  <c r="L375" i="1"/>
  <c r="L376" i="1"/>
  <c r="L377" i="1"/>
  <c r="L378" i="1"/>
  <c r="L379" i="1"/>
  <c r="L380" i="1"/>
  <c r="L381" i="1"/>
  <c r="L382" i="1"/>
  <c r="L383" i="1"/>
  <c r="L384" i="1"/>
  <c r="L385" i="1"/>
  <c r="L386" i="1"/>
  <c r="L387" i="1"/>
  <c r="L388" i="1"/>
  <c r="L389" i="1"/>
  <c r="L390" i="1"/>
  <c r="L391" i="1"/>
  <c r="L392" i="1"/>
  <c r="L393" i="1"/>
  <c r="L394" i="1"/>
  <c r="L395" i="1"/>
  <c r="L396" i="1"/>
  <c r="L397" i="1"/>
  <c r="L398" i="1"/>
  <c r="L399" i="1"/>
  <c r="L400" i="1"/>
  <c r="L401" i="1"/>
  <c r="L402" i="1"/>
  <c r="L403" i="1"/>
  <c r="L404" i="1"/>
  <c r="L405" i="1"/>
  <c r="L406" i="1"/>
  <c r="L407" i="1"/>
  <c r="L408" i="1"/>
  <c r="L409" i="1"/>
  <c r="L410" i="1"/>
  <c r="L411" i="1"/>
  <c r="L412" i="1"/>
  <c r="L413" i="1"/>
  <c r="L414" i="1"/>
  <c r="L415" i="1"/>
  <c r="L416" i="1"/>
  <c r="L417" i="1"/>
  <c r="L418" i="1"/>
  <c r="L419" i="1"/>
  <c r="L420" i="1"/>
  <c r="L421" i="1"/>
  <c r="L422" i="1"/>
  <c r="L423" i="1"/>
  <c r="L424" i="1"/>
  <c r="L425" i="1"/>
  <c r="L426" i="1"/>
  <c r="L427" i="1"/>
  <c r="L428" i="1"/>
  <c r="L429" i="1"/>
  <c r="L430" i="1"/>
  <c r="L431" i="1"/>
  <c r="L432" i="1"/>
  <c r="L433" i="1"/>
  <c r="L434" i="1"/>
  <c r="L435" i="1"/>
  <c r="L436" i="1"/>
  <c r="L437" i="1"/>
  <c r="L438" i="1"/>
  <c r="L439" i="1"/>
  <c r="L440" i="1"/>
  <c r="L441" i="1"/>
  <c r="L442" i="1"/>
  <c r="L443" i="1"/>
  <c r="L444" i="1"/>
  <c r="L445" i="1"/>
  <c r="L446" i="1"/>
  <c r="L447" i="1"/>
  <c r="L448" i="1"/>
  <c r="L449" i="1"/>
  <c r="L450" i="1"/>
  <c r="L451" i="1"/>
  <c r="L452" i="1"/>
  <c r="L453" i="1"/>
  <c r="L454" i="1"/>
  <c r="L455" i="1"/>
  <c r="L456" i="1"/>
  <c r="L457" i="1"/>
  <c r="L458" i="1"/>
  <c r="L459" i="1"/>
  <c r="L460" i="1"/>
  <c r="L461" i="1"/>
  <c r="L462" i="1"/>
  <c r="L463" i="1"/>
  <c r="L464" i="1"/>
  <c r="L465" i="1"/>
  <c r="L466" i="1"/>
  <c r="L467" i="1"/>
  <c r="L468" i="1"/>
  <c r="L469" i="1"/>
  <c r="L470" i="1"/>
  <c r="L471" i="1"/>
  <c r="L472" i="1"/>
  <c r="L473" i="1"/>
  <c r="L474" i="1"/>
  <c r="L475" i="1"/>
  <c r="L476" i="1"/>
  <c r="L477" i="1"/>
  <c r="L478" i="1"/>
  <c r="L479" i="1"/>
  <c r="L480" i="1"/>
  <c r="L481" i="1"/>
  <c r="L482" i="1"/>
  <c r="L483" i="1"/>
  <c r="L484" i="1"/>
  <c r="L485" i="1"/>
  <c r="L486" i="1"/>
  <c r="L487" i="1"/>
  <c r="L488" i="1"/>
  <c r="L489" i="1"/>
  <c r="L490" i="1"/>
  <c r="L491" i="1"/>
  <c r="L492" i="1"/>
  <c r="L493" i="1"/>
  <c r="L494" i="1"/>
  <c r="L495" i="1"/>
  <c r="L496" i="1"/>
  <c r="L497" i="1"/>
  <c r="L498" i="1"/>
  <c r="L499" i="1"/>
  <c r="L500" i="1"/>
  <c r="L501" i="1"/>
  <c r="L502" i="1"/>
  <c r="L503" i="1"/>
  <c r="L504" i="1"/>
  <c r="L505" i="1"/>
  <c r="L506" i="1"/>
  <c r="L507" i="1"/>
  <c r="L508" i="1"/>
  <c r="L509" i="1"/>
  <c r="L510" i="1"/>
  <c r="L511" i="1"/>
  <c r="L512" i="1"/>
  <c r="L513" i="1"/>
  <c r="L514" i="1"/>
  <c r="L515" i="1"/>
  <c r="L516" i="1"/>
  <c r="L517" i="1"/>
  <c r="L518" i="1"/>
  <c r="L519" i="1"/>
  <c r="L520" i="1"/>
  <c r="L521" i="1"/>
  <c r="L522" i="1"/>
  <c r="L523" i="1"/>
  <c r="L524" i="1"/>
  <c r="L525" i="1"/>
  <c r="L526" i="1"/>
  <c r="L527" i="1"/>
  <c r="L528" i="1"/>
  <c r="L529" i="1"/>
  <c r="L530" i="1"/>
  <c r="L531" i="1"/>
  <c r="L532" i="1"/>
  <c r="L533" i="1"/>
  <c r="L534" i="1"/>
  <c r="L535" i="1"/>
  <c r="L536" i="1"/>
  <c r="L537" i="1"/>
  <c r="L538" i="1"/>
  <c r="L539" i="1"/>
  <c r="L540" i="1"/>
  <c r="L541" i="1"/>
  <c r="L542" i="1"/>
  <c r="L543" i="1"/>
  <c r="L544" i="1"/>
  <c r="L545" i="1"/>
  <c r="L546" i="1"/>
  <c r="L547" i="1"/>
  <c r="L548" i="1"/>
  <c r="L549" i="1"/>
  <c r="L550" i="1"/>
  <c r="L551" i="1"/>
  <c r="L552" i="1"/>
  <c r="L553" i="1"/>
  <c r="L554" i="1"/>
  <c r="L555" i="1"/>
  <c r="L556" i="1"/>
  <c r="L557" i="1"/>
  <c r="L558" i="1"/>
  <c r="L559" i="1"/>
  <c r="L560" i="1"/>
  <c r="L561" i="1"/>
  <c r="L562" i="1"/>
  <c r="L563" i="1"/>
  <c r="L564" i="1"/>
  <c r="L565" i="1"/>
  <c r="L566" i="1"/>
  <c r="L567" i="1"/>
  <c r="L568" i="1"/>
  <c r="L569" i="1"/>
  <c r="L570" i="1"/>
  <c r="L571" i="1"/>
  <c r="L572" i="1"/>
  <c r="L573" i="1"/>
  <c r="L574" i="1"/>
  <c r="L575" i="1"/>
  <c r="L576" i="1"/>
  <c r="L577" i="1"/>
  <c r="L578" i="1"/>
  <c r="L579" i="1"/>
  <c r="L580" i="1"/>
  <c r="L581" i="1"/>
  <c r="L582" i="1"/>
  <c r="L583" i="1"/>
  <c r="L584" i="1"/>
  <c r="L585" i="1"/>
  <c r="L586" i="1"/>
  <c r="L587" i="1"/>
  <c r="L588" i="1"/>
  <c r="L589" i="1"/>
  <c r="L590" i="1"/>
  <c r="L591" i="1"/>
  <c r="L592" i="1"/>
  <c r="L593" i="1"/>
  <c r="L594" i="1"/>
  <c r="L595" i="1"/>
  <c r="L596" i="1"/>
  <c r="L597" i="1"/>
  <c r="L598" i="1"/>
  <c r="L599" i="1"/>
  <c r="L600" i="1"/>
  <c r="L601" i="1"/>
  <c r="L602" i="1"/>
  <c r="L603" i="1"/>
  <c r="L604" i="1"/>
  <c r="L605" i="1"/>
  <c r="L606" i="1"/>
  <c r="L607" i="1"/>
  <c r="L608" i="1"/>
  <c r="L609" i="1"/>
  <c r="L610" i="1"/>
  <c r="L611" i="1"/>
  <c r="L612" i="1"/>
  <c r="L613" i="1"/>
  <c r="L614" i="1"/>
  <c r="L615" i="1"/>
  <c r="L616" i="1"/>
  <c r="L617" i="1"/>
  <c r="L618" i="1"/>
  <c r="L619" i="1"/>
  <c r="L620" i="1"/>
  <c r="L621" i="1"/>
  <c r="L622" i="1"/>
  <c r="L623" i="1"/>
  <c r="L624" i="1"/>
  <c r="L625" i="1"/>
  <c r="L626" i="1"/>
  <c r="L627" i="1"/>
  <c r="L628" i="1"/>
  <c r="L629" i="1"/>
  <c r="L630" i="1"/>
  <c r="L631" i="1"/>
  <c r="L632" i="1"/>
  <c r="L633" i="1"/>
  <c r="L634" i="1"/>
  <c r="L635" i="1"/>
  <c r="L636" i="1"/>
  <c r="L637" i="1"/>
  <c r="L638" i="1"/>
  <c r="L639" i="1"/>
  <c r="L640" i="1"/>
  <c r="L641" i="1"/>
  <c r="L642" i="1"/>
  <c r="L643" i="1"/>
  <c r="L644" i="1"/>
  <c r="L645" i="1"/>
  <c r="L646" i="1"/>
  <c r="L647" i="1"/>
  <c r="L648" i="1"/>
  <c r="L649" i="1"/>
  <c r="L650" i="1"/>
  <c r="L651" i="1"/>
  <c r="L652" i="1"/>
  <c r="L653" i="1"/>
  <c r="L654" i="1"/>
  <c r="L655" i="1"/>
  <c r="L656" i="1"/>
  <c r="L657" i="1"/>
  <c r="L658" i="1"/>
  <c r="L659" i="1"/>
  <c r="L660" i="1"/>
  <c r="L661" i="1"/>
  <c r="L662" i="1"/>
  <c r="L663" i="1"/>
  <c r="L664" i="1"/>
  <c r="L665" i="1"/>
  <c r="L666" i="1"/>
  <c r="L667" i="1"/>
  <c r="L668" i="1"/>
  <c r="L669" i="1"/>
  <c r="L670" i="1"/>
  <c r="L671" i="1"/>
  <c r="L672" i="1"/>
  <c r="L673" i="1"/>
  <c r="L674" i="1"/>
  <c r="L675" i="1"/>
  <c r="L676" i="1"/>
  <c r="L677" i="1"/>
  <c r="L678" i="1"/>
  <c r="L679" i="1"/>
  <c r="L680" i="1"/>
  <c r="L681" i="1"/>
  <c r="L682" i="1"/>
  <c r="L683" i="1"/>
  <c r="L684" i="1"/>
  <c r="L685" i="1"/>
  <c r="L686" i="1"/>
  <c r="L687" i="1"/>
  <c r="L688" i="1"/>
  <c r="L689" i="1"/>
  <c r="L690" i="1"/>
  <c r="L691" i="1"/>
  <c r="L692" i="1"/>
  <c r="L693" i="1"/>
  <c r="L694" i="1"/>
  <c r="L695" i="1"/>
  <c r="L696" i="1"/>
  <c r="L697" i="1"/>
  <c r="L698" i="1"/>
  <c r="L699" i="1"/>
  <c r="L700" i="1"/>
  <c r="L701" i="1"/>
  <c r="L702" i="1"/>
  <c r="L703" i="1"/>
  <c r="L704" i="1"/>
  <c r="L705" i="1"/>
  <c r="L706" i="1"/>
  <c r="L707" i="1"/>
  <c r="L708" i="1"/>
  <c r="L709" i="1"/>
  <c r="L710" i="1"/>
  <c r="L711" i="1"/>
  <c r="L712" i="1"/>
  <c r="L713" i="1"/>
  <c r="L714" i="1"/>
  <c r="L715" i="1"/>
  <c r="L716" i="1"/>
  <c r="L717" i="1"/>
  <c r="L718" i="1"/>
  <c r="L719" i="1"/>
  <c r="L720" i="1"/>
  <c r="L721" i="1"/>
  <c r="L722" i="1"/>
  <c r="L723" i="1"/>
  <c r="L724" i="1"/>
  <c r="L725" i="1"/>
  <c r="L726" i="1"/>
  <c r="L727" i="1"/>
  <c r="L728" i="1"/>
  <c r="L729" i="1"/>
  <c r="L730" i="1"/>
  <c r="L731" i="1"/>
  <c r="L732" i="1"/>
  <c r="L733" i="1"/>
  <c r="L734" i="1"/>
  <c r="L735" i="1"/>
  <c r="L736" i="1"/>
  <c r="L737" i="1"/>
  <c r="L738" i="1"/>
  <c r="L739" i="1"/>
  <c r="L740" i="1"/>
  <c r="L741" i="1"/>
  <c r="L742" i="1"/>
  <c r="L743" i="1"/>
  <c r="L744" i="1"/>
  <c r="L745" i="1"/>
  <c r="L746" i="1"/>
  <c r="L747" i="1"/>
  <c r="L748" i="1"/>
  <c r="L749" i="1"/>
  <c r="L750" i="1"/>
  <c r="L751" i="1"/>
  <c r="L752" i="1"/>
  <c r="L753" i="1"/>
  <c r="L754" i="1"/>
  <c r="L755" i="1"/>
  <c r="L756" i="1"/>
  <c r="L757" i="1"/>
  <c r="L758" i="1"/>
  <c r="L759" i="1"/>
  <c r="L760" i="1"/>
  <c r="L761" i="1"/>
  <c r="L762" i="1"/>
  <c r="L763" i="1"/>
  <c r="L764" i="1"/>
  <c r="L765" i="1"/>
  <c r="L766" i="1"/>
  <c r="L767" i="1"/>
  <c r="L768" i="1"/>
  <c r="L769" i="1"/>
  <c r="L770" i="1"/>
  <c r="L771" i="1"/>
  <c r="L772" i="1"/>
  <c r="L773" i="1"/>
  <c r="L774" i="1"/>
  <c r="L775" i="1"/>
  <c r="L776" i="1"/>
  <c r="L777" i="1"/>
  <c r="L778" i="1"/>
  <c r="L779" i="1"/>
  <c r="L780" i="1"/>
  <c r="L781" i="1"/>
  <c r="L782" i="1"/>
  <c r="L783" i="1"/>
  <c r="L784" i="1"/>
  <c r="L785" i="1"/>
  <c r="L786" i="1"/>
  <c r="L787" i="1"/>
  <c r="L788" i="1"/>
  <c r="L789" i="1"/>
  <c r="L790" i="1"/>
  <c r="L791" i="1"/>
  <c r="L792" i="1"/>
  <c r="L793" i="1"/>
  <c r="L794" i="1"/>
  <c r="L795" i="1"/>
  <c r="L796" i="1"/>
  <c r="L797" i="1"/>
  <c r="L798" i="1"/>
  <c r="L799" i="1"/>
  <c r="L800" i="1"/>
  <c r="L801" i="1"/>
  <c r="L802" i="1"/>
  <c r="L803" i="1"/>
  <c r="L804" i="1"/>
  <c r="L805" i="1"/>
  <c r="L806" i="1"/>
  <c r="L807" i="1"/>
  <c r="L808" i="1"/>
  <c r="L809" i="1"/>
  <c r="L810" i="1"/>
  <c r="L811" i="1"/>
  <c r="L812" i="1"/>
  <c r="L813" i="1"/>
  <c r="L814" i="1"/>
  <c r="L815" i="1"/>
  <c r="L816" i="1"/>
  <c r="L817" i="1"/>
  <c r="L818" i="1"/>
  <c r="L819" i="1"/>
  <c r="L820" i="1"/>
  <c r="L821" i="1"/>
  <c r="L822" i="1"/>
  <c r="L823" i="1"/>
  <c r="L824" i="1"/>
  <c r="L825" i="1"/>
  <c r="L826" i="1"/>
  <c r="L827" i="1"/>
  <c r="L828" i="1"/>
  <c r="L829" i="1"/>
  <c r="L830" i="1"/>
  <c r="L831" i="1"/>
  <c r="L832" i="1"/>
  <c r="L833" i="1"/>
  <c r="L834" i="1"/>
  <c r="L835" i="1"/>
  <c r="L836" i="1"/>
  <c r="L837" i="1"/>
  <c r="L838" i="1"/>
  <c r="L839" i="1"/>
  <c r="L840" i="1"/>
  <c r="L841" i="1"/>
  <c r="L842" i="1"/>
  <c r="L843" i="1"/>
  <c r="L844" i="1"/>
  <c r="L845" i="1"/>
  <c r="L846" i="1"/>
  <c r="L847" i="1"/>
  <c r="L848" i="1"/>
  <c r="L849" i="1"/>
  <c r="L850" i="1"/>
  <c r="L851" i="1"/>
  <c r="L852" i="1"/>
  <c r="L853" i="1"/>
  <c r="L854" i="1"/>
  <c r="L855" i="1"/>
  <c r="L856" i="1"/>
  <c r="L857" i="1"/>
  <c r="L858" i="1"/>
  <c r="L859" i="1"/>
  <c r="L860" i="1"/>
  <c r="L861" i="1"/>
  <c r="L862" i="1"/>
  <c r="L863" i="1"/>
  <c r="L864" i="1"/>
  <c r="L865" i="1"/>
  <c r="L866" i="1"/>
  <c r="L867" i="1"/>
  <c r="L868" i="1"/>
  <c r="L869" i="1"/>
  <c r="L870" i="1"/>
  <c r="L871" i="1"/>
  <c r="L872" i="1"/>
  <c r="L873" i="1"/>
  <c r="L874" i="1"/>
  <c r="L875" i="1"/>
  <c r="L876" i="1"/>
  <c r="L877" i="1"/>
  <c r="L878" i="1"/>
  <c r="L879" i="1"/>
  <c r="L880" i="1"/>
  <c r="L881" i="1"/>
  <c r="L882" i="1"/>
  <c r="L883" i="1"/>
  <c r="L884" i="1"/>
  <c r="L885" i="1"/>
  <c r="L886" i="1"/>
  <c r="L887" i="1"/>
  <c r="L888" i="1"/>
  <c r="L889" i="1"/>
  <c r="L890" i="1"/>
  <c r="L891" i="1"/>
  <c r="L892" i="1"/>
  <c r="L893" i="1"/>
  <c r="L894" i="1"/>
  <c r="L895" i="1"/>
  <c r="L896" i="1"/>
  <c r="L897" i="1"/>
  <c r="L898" i="1"/>
  <c r="L899" i="1"/>
  <c r="L900" i="1"/>
  <c r="L901" i="1"/>
  <c r="L902" i="1"/>
  <c r="L903" i="1"/>
  <c r="L904" i="1"/>
  <c r="L905" i="1"/>
  <c r="L906" i="1"/>
  <c r="L907" i="1"/>
  <c r="L908" i="1"/>
  <c r="L909" i="1"/>
  <c r="L910" i="1"/>
  <c r="L911" i="1"/>
  <c r="L912" i="1"/>
  <c r="L913" i="1"/>
  <c r="L914" i="1"/>
  <c r="L915" i="1"/>
  <c r="L916" i="1"/>
  <c r="L917" i="1"/>
  <c r="L918" i="1"/>
  <c r="L919" i="1"/>
  <c r="L920" i="1"/>
  <c r="L921" i="1"/>
  <c r="L922" i="1"/>
  <c r="L923" i="1"/>
  <c r="L924" i="1"/>
  <c r="L925" i="1"/>
  <c r="L926" i="1"/>
  <c r="L927" i="1"/>
  <c r="L928" i="1"/>
  <c r="L929" i="1"/>
  <c r="L930" i="1"/>
  <c r="L931" i="1"/>
  <c r="L932" i="1"/>
  <c r="L933" i="1"/>
  <c r="L934" i="1"/>
  <c r="L935" i="1"/>
  <c r="L936" i="1"/>
  <c r="L937" i="1"/>
  <c r="L938" i="1"/>
  <c r="L939" i="1"/>
  <c r="L940" i="1"/>
  <c r="L941" i="1"/>
  <c r="L942" i="1"/>
  <c r="L943" i="1"/>
  <c r="L944" i="1"/>
  <c r="L945" i="1"/>
  <c r="L946" i="1"/>
  <c r="L947" i="1"/>
  <c r="L948" i="1"/>
  <c r="L949" i="1"/>
  <c r="L950" i="1"/>
  <c r="L951" i="1"/>
  <c r="L952" i="1"/>
  <c r="L953" i="1"/>
  <c r="L954" i="1"/>
  <c r="L955" i="1"/>
  <c r="L956" i="1"/>
  <c r="L957" i="1"/>
  <c r="L958" i="1"/>
  <c r="L959" i="1"/>
  <c r="L960" i="1"/>
  <c r="L961" i="1"/>
  <c r="L962" i="1"/>
  <c r="L963" i="1"/>
  <c r="L964" i="1"/>
  <c r="L965" i="1"/>
  <c r="L966" i="1"/>
  <c r="L967" i="1"/>
  <c r="L968" i="1"/>
  <c r="L969" i="1"/>
  <c r="L970" i="1"/>
  <c r="L971" i="1"/>
  <c r="L972" i="1"/>
  <c r="L973" i="1"/>
  <c r="L974" i="1"/>
  <c r="L975" i="1"/>
  <c r="L976" i="1"/>
  <c r="L977" i="1"/>
  <c r="L978" i="1"/>
  <c r="L979" i="1"/>
  <c r="L980" i="1"/>
  <c r="L981" i="1"/>
  <c r="L982" i="1"/>
  <c r="L983" i="1"/>
  <c r="L984" i="1"/>
  <c r="L985" i="1"/>
  <c r="L986" i="1"/>
  <c r="L987" i="1"/>
  <c r="L988" i="1"/>
  <c r="L989" i="1"/>
  <c r="L990" i="1"/>
  <c r="L991" i="1"/>
  <c r="L992" i="1"/>
  <c r="L993" i="1"/>
  <c r="L994" i="1"/>
  <c r="L995" i="1"/>
  <c r="L996" i="1"/>
  <c r="L997" i="1"/>
  <c r="L998" i="1"/>
  <c r="L999" i="1"/>
  <c r="L1000" i="1"/>
  <c r="L1001" i="1"/>
  <c r="L1002" i="1"/>
  <c r="L1003" i="1"/>
  <c r="L1004" i="1"/>
  <c r="L1005" i="1"/>
  <c r="L1006" i="1"/>
  <c r="L1007" i="1"/>
  <c r="L1008" i="1"/>
  <c r="L1009" i="1"/>
  <c r="L1010" i="1"/>
  <c r="L1011" i="1"/>
  <c r="L1012" i="1"/>
  <c r="L1013" i="1"/>
  <c r="L1014" i="1"/>
  <c r="L1015" i="1"/>
  <c r="L1016" i="1"/>
  <c r="L1017" i="1"/>
  <c r="L1018" i="1"/>
  <c r="L1019" i="1"/>
  <c r="L1020" i="1"/>
  <c r="L1021" i="1"/>
  <c r="L1022" i="1"/>
  <c r="L1023" i="1"/>
  <c r="L1024" i="1"/>
  <c r="L1025" i="1"/>
  <c r="L1026" i="1"/>
  <c r="L1027" i="1"/>
  <c r="L1028" i="1"/>
  <c r="L1029" i="1"/>
  <c r="L1030" i="1"/>
  <c r="L1031" i="1"/>
  <c r="L1032" i="1"/>
  <c r="L1033" i="1"/>
  <c r="L1034" i="1"/>
  <c r="L1035" i="1"/>
  <c r="L1036" i="1"/>
  <c r="L1037" i="1"/>
  <c r="L1038" i="1"/>
  <c r="L1039" i="1"/>
  <c r="L1040" i="1"/>
  <c r="L1041" i="1"/>
  <c r="L1042" i="1"/>
  <c r="L1043" i="1"/>
  <c r="L1044" i="1"/>
  <c r="L1045" i="1"/>
  <c r="L1046" i="1"/>
  <c r="L1047" i="1"/>
  <c r="L1048" i="1"/>
  <c r="L1049" i="1"/>
  <c r="L1050" i="1"/>
  <c r="L1051" i="1"/>
  <c r="L1052" i="1"/>
  <c r="L1053" i="1"/>
  <c r="L1054" i="1"/>
  <c r="L1055" i="1"/>
  <c r="L1056" i="1"/>
  <c r="L1057" i="1"/>
  <c r="L1058" i="1"/>
  <c r="L1059" i="1"/>
  <c r="L1060" i="1"/>
  <c r="L1061" i="1"/>
  <c r="L1062" i="1"/>
  <c r="L1063" i="1"/>
  <c r="L1064" i="1"/>
  <c r="L1065" i="1"/>
  <c r="L1066" i="1"/>
  <c r="L1067" i="1"/>
  <c r="L1068" i="1"/>
  <c r="L1069" i="1"/>
  <c r="L1070" i="1"/>
  <c r="L1071" i="1"/>
  <c r="L1072" i="1"/>
  <c r="L1073" i="1"/>
  <c r="L1074" i="1"/>
  <c r="L1075" i="1"/>
  <c r="L1076" i="1"/>
  <c r="L1077" i="1"/>
  <c r="L1078" i="1"/>
  <c r="L1079" i="1"/>
  <c r="L1080" i="1"/>
  <c r="L1081" i="1"/>
  <c r="L1082" i="1"/>
  <c r="L1083" i="1"/>
  <c r="L1084" i="1"/>
  <c r="L1085" i="1"/>
  <c r="L1086" i="1"/>
  <c r="L1087" i="1"/>
  <c r="L1088" i="1"/>
  <c r="L1089" i="1"/>
  <c r="L1090" i="1"/>
  <c r="L1091" i="1"/>
  <c r="L1092" i="1"/>
  <c r="L1093" i="1"/>
  <c r="L1094" i="1"/>
  <c r="L1095" i="1"/>
  <c r="L1096" i="1"/>
  <c r="L1097" i="1"/>
  <c r="L1098" i="1"/>
  <c r="L1099" i="1"/>
  <c r="L1100" i="1"/>
  <c r="L1101" i="1"/>
  <c r="L1102" i="1"/>
  <c r="L1103" i="1"/>
  <c r="L1104" i="1"/>
  <c r="L1105" i="1"/>
  <c r="L1106" i="1"/>
  <c r="L1107" i="1"/>
  <c r="L1108" i="1"/>
  <c r="L1109" i="1"/>
  <c r="L1110" i="1"/>
  <c r="L1111" i="1"/>
  <c r="L1112" i="1"/>
  <c r="L1113" i="1"/>
  <c r="L1114" i="1"/>
  <c r="L1115" i="1"/>
  <c r="L1116" i="1"/>
  <c r="L1117" i="1"/>
  <c r="L1118" i="1"/>
  <c r="L1119" i="1"/>
  <c r="L1120" i="1"/>
  <c r="L1121" i="1"/>
  <c r="L1122" i="1"/>
  <c r="L1123" i="1"/>
  <c r="L1124" i="1"/>
  <c r="L1125" i="1"/>
  <c r="L1126" i="1"/>
  <c r="L1127" i="1"/>
  <c r="L1128" i="1"/>
  <c r="L1129" i="1"/>
  <c r="L1130" i="1"/>
  <c r="L1131" i="1"/>
  <c r="L1132" i="1"/>
  <c r="L1133" i="1"/>
  <c r="L1134" i="1"/>
  <c r="L1135" i="1"/>
  <c r="L1136" i="1"/>
  <c r="L1137" i="1"/>
  <c r="L1138" i="1"/>
  <c r="L1139" i="1"/>
  <c r="L1140" i="1"/>
  <c r="L1141" i="1"/>
  <c r="L1142" i="1"/>
  <c r="L1143" i="1"/>
  <c r="L1144" i="1"/>
  <c r="L1145" i="1"/>
  <c r="L1146" i="1"/>
  <c r="L1147" i="1"/>
  <c r="L1148" i="1"/>
  <c r="L1149" i="1"/>
  <c r="L1150" i="1"/>
  <c r="L1151" i="1"/>
  <c r="L1152" i="1"/>
  <c r="L1153" i="1"/>
  <c r="L1154" i="1"/>
  <c r="L1155" i="1"/>
  <c r="L1156" i="1"/>
  <c r="L1157" i="1"/>
  <c r="L1158" i="1"/>
  <c r="L1159" i="1"/>
  <c r="L1160" i="1"/>
  <c r="L1161" i="1"/>
  <c r="L1162" i="1"/>
  <c r="L1163" i="1"/>
  <c r="L1164" i="1"/>
  <c r="L1165" i="1"/>
  <c r="L1166" i="1"/>
  <c r="L1167" i="1"/>
  <c r="L1168" i="1"/>
  <c r="L1169" i="1"/>
  <c r="L1170" i="1"/>
  <c r="L1171" i="1"/>
  <c r="L1172" i="1"/>
  <c r="L1173" i="1"/>
  <c r="L1174" i="1"/>
  <c r="L1175" i="1"/>
  <c r="L1176" i="1"/>
  <c r="L1177" i="1"/>
  <c r="L1178" i="1"/>
  <c r="L1179" i="1"/>
  <c r="L1180" i="1"/>
  <c r="L1181" i="1"/>
  <c r="L1182" i="1"/>
  <c r="L1183" i="1"/>
  <c r="L1184" i="1"/>
  <c r="L1185" i="1"/>
  <c r="L1186" i="1"/>
  <c r="L1187" i="1"/>
  <c r="L1188" i="1"/>
  <c r="L1189" i="1"/>
  <c r="L1190" i="1"/>
  <c r="L1191" i="1"/>
  <c r="L1192" i="1"/>
  <c r="L1193" i="1"/>
  <c r="L1194" i="1"/>
  <c r="L1195" i="1"/>
  <c r="L1196" i="1"/>
  <c r="L1197" i="1"/>
  <c r="L1198" i="1"/>
  <c r="L1199" i="1"/>
  <c r="L1200" i="1"/>
  <c r="L1201" i="1"/>
  <c r="L1202" i="1"/>
  <c r="L1203" i="1"/>
  <c r="L1204" i="1"/>
  <c r="L1205" i="1"/>
  <c r="L1206" i="1"/>
  <c r="L1207" i="1"/>
  <c r="L1208" i="1"/>
  <c r="L1209" i="1"/>
  <c r="L1210" i="1"/>
  <c r="L1211" i="1"/>
  <c r="L1212" i="1"/>
  <c r="L1213" i="1"/>
  <c r="L1214" i="1"/>
  <c r="L1215" i="1"/>
  <c r="L1216" i="1"/>
  <c r="L1217" i="1"/>
  <c r="L1218" i="1"/>
  <c r="L1219" i="1"/>
  <c r="L1220" i="1"/>
  <c r="L1221" i="1"/>
  <c r="L1222" i="1"/>
  <c r="L1223" i="1"/>
  <c r="L1224" i="1"/>
  <c r="L1225" i="1"/>
  <c r="L1226" i="1"/>
  <c r="L1227" i="1"/>
  <c r="L1228" i="1"/>
  <c r="L1229" i="1"/>
  <c r="L1230" i="1"/>
  <c r="L1231" i="1"/>
  <c r="L1232" i="1"/>
  <c r="L1233" i="1"/>
  <c r="L1234" i="1"/>
  <c r="L1235" i="1"/>
  <c r="L1236" i="1"/>
  <c r="L1237" i="1"/>
  <c r="L1238" i="1"/>
  <c r="L1239" i="1"/>
  <c r="L1240" i="1"/>
  <c r="L1241" i="1"/>
  <c r="L1242" i="1"/>
  <c r="L1243" i="1"/>
  <c r="L1244" i="1"/>
  <c r="L1245" i="1"/>
  <c r="L1246" i="1"/>
  <c r="L1247" i="1"/>
  <c r="L1248" i="1"/>
  <c r="L1249" i="1"/>
  <c r="L1250" i="1"/>
  <c r="L1251" i="1"/>
  <c r="L1252" i="1"/>
  <c r="L1253" i="1"/>
  <c r="L1254" i="1"/>
  <c r="L1255" i="1"/>
  <c r="L1256" i="1"/>
  <c r="L1257" i="1"/>
  <c r="L1258" i="1"/>
  <c r="L1259" i="1"/>
  <c r="L1260" i="1"/>
  <c r="L1261" i="1"/>
  <c r="L1262" i="1"/>
  <c r="L1263" i="1"/>
  <c r="L1264" i="1"/>
  <c r="L1265" i="1"/>
  <c r="L1266" i="1"/>
  <c r="L1267" i="1"/>
  <c r="L1268" i="1"/>
  <c r="L1269" i="1"/>
  <c r="L1270" i="1"/>
  <c r="L1271" i="1"/>
  <c r="L1272" i="1"/>
  <c r="L1273" i="1"/>
  <c r="L1274" i="1"/>
  <c r="L1275" i="1"/>
  <c r="L1276" i="1"/>
  <c r="L1277" i="1"/>
  <c r="L1278" i="1"/>
  <c r="L1279" i="1"/>
  <c r="L1280" i="1"/>
  <c r="L1281" i="1"/>
  <c r="L1282" i="1"/>
  <c r="L1283" i="1"/>
  <c r="L1284" i="1"/>
  <c r="L1285" i="1"/>
  <c r="L1286" i="1"/>
  <c r="L1287" i="1"/>
  <c r="L1288" i="1"/>
  <c r="L1289" i="1"/>
  <c r="L1290" i="1"/>
  <c r="L1291" i="1"/>
  <c r="L1292" i="1"/>
  <c r="L1293" i="1"/>
  <c r="L1294" i="1"/>
  <c r="L1295" i="1"/>
  <c r="L1296" i="1"/>
  <c r="L1297" i="1"/>
  <c r="L1298" i="1"/>
  <c r="L1299" i="1"/>
  <c r="L1300" i="1"/>
  <c r="L1301" i="1"/>
  <c r="L1302" i="1"/>
  <c r="L1303" i="1"/>
  <c r="L1304" i="1"/>
  <c r="L1305" i="1"/>
  <c r="L1306" i="1"/>
  <c r="L1307" i="1"/>
  <c r="L1308" i="1"/>
  <c r="L1309" i="1"/>
  <c r="L1310" i="1"/>
  <c r="L1311" i="1"/>
  <c r="L1312" i="1"/>
  <c r="L1313" i="1"/>
  <c r="L1314" i="1"/>
  <c r="L1315" i="1"/>
  <c r="L1316" i="1"/>
  <c r="L1317" i="1"/>
  <c r="L1318" i="1"/>
  <c r="L1319" i="1"/>
  <c r="L1320" i="1"/>
  <c r="L1321" i="1"/>
  <c r="L1322" i="1"/>
  <c r="L1323" i="1"/>
  <c r="L1324" i="1"/>
  <c r="L1325" i="1"/>
  <c r="L1326" i="1"/>
  <c r="L1327" i="1"/>
  <c r="L1328" i="1"/>
  <c r="L1329" i="1"/>
  <c r="L1330" i="1"/>
  <c r="L1331" i="1"/>
  <c r="L1332" i="1"/>
  <c r="L1333" i="1"/>
  <c r="L1334" i="1"/>
  <c r="L1335" i="1"/>
  <c r="L1336" i="1"/>
  <c r="L1337" i="1"/>
  <c r="L1338" i="1"/>
  <c r="L1339" i="1"/>
  <c r="L1340" i="1"/>
  <c r="L1341" i="1"/>
  <c r="L1342" i="1"/>
  <c r="L1343" i="1"/>
  <c r="L1344" i="1"/>
  <c r="L1345" i="1"/>
  <c r="L1346" i="1"/>
  <c r="L1347" i="1"/>
  <c r="L1348" i="1"/>
  <c r="L1349" i="1"/>
  <c r="L1350" i="1"/>
  <c r="L1351" i="1"/>
  <c r="L1352" i="1"/>
  <c r="L1353" i="1"/>
  <c r="L1354" i="1"/>
  <c r="L1355" i="1"/>
  <c r="L1356" i="1"/>
  <c r="L1357" i="1"/>
  <c r="L1358" i="1"/>
  <c r="L1359" i="1"/>
  <c r="L1360" i="1"/>
  <c r="L1361" i="1"/>
  <c r="L1362" i="1"/>
  <c r="L1363" i="1"/>
  <c r="L1364" i="1"/>
  <c r="L1365" i="1"/>
  <c r="L1366" i="1"/>
  <c r="L1367" i="1"/>
  <c r="L1368" i="1"/>
  <c r="L1369" i="1"/>
  <c r="L1370" i="1"/>
  <c r="L1371" i="1"/>
  <c r="L1372" i="1"/>
  <c r="L1373" i="1"/>
  <c r="L1374" i="1"/>
  <c r="L1375" i="1"/>
  <c r="L1376" i="1"/>
  <c r="L1377" i="1"/>
  <c r="L1378" i="1"/>
  <c r="L1379" i="1"/>
  <c r="L1380" i="1"/>
  <c r="L1381" i="1"/>
  <c r="L1382" i="1"/>
  <c r="L1383" i="1"/>
  <c r="L1384" i="1"/>
  <c r="L1385" i="1"/>
  <c r="L1386" i="1"/>
  <c r="L1387" i="1"/>
  <c r="L1388" i="1"/>
  <c r="L1389" i="1"/>
  <c r="L1390" i="1"/>
  <c r="L1391" i="1"/>
  <c r="L1392" i="1"/>
  <c r="L1393" i="1"/>
  <c r="L1394" i="1"/>
  <c r="L1395" i="1"/>
  <c r="L1396" i="1"/>
  <c r="L1397" i="1"/>
  <c r="L1398" i="1"/>
  <c r="L1399" i="1"/>
  <c r="L1400" i="1"/>
  <c r="L1401" i="1"/>
  <c r="L1402" i="1"/>
  <c r="L1403" i="1"/>
  <c r="L1404" i="1"/>
  <c r="L1405" i="1"/>
  <c r="L1406" i="1"/>
  <c r="L1407" i="1"/>
  <c r="L1408" i="1"/>
  <c r="L1409" i="1"/>
  <c r="L1410" i="1"/>
  <c r="L1411" i="1"/>
  <c r="L1412" i="1"/>
  <c r="L1413" i="1"/>
  <c r="L1414" i="1"/>
  <c r="L1415" i="1"/>
  <c r="L1416" i="1"/>
  <c r="L1417" i="1"/>
  <c r="L1418" i="1"/>
  <c r="L1419" i="1"/>
  <c r="L1420" i="1"/>
  <c r="L1421" i="1"/>
  <c r="L1422" i="1"/>
  <c r="L1423" i="1"/>
  <c r="L1424" i="1"/>
  <c r="L1425" i="1"/>
  <c r="L1426" i="1"/>
  <c r="L1427" i="1"/>
  <c r="L1428" i="1"/>
  <c r="L1429" i="1"/>
  <c r="L1430" i="1"/>
  <c r="L1431" i="1"/>
  <c r="L1432" i="1"/>
  <c r="L1433" i="1"/>
  <c r="L1434" i="1"/>
  <c r="L1435" i="1"/>
  <c r="L1436" i="1"/>
  <c r="L1437" i="1"/>
  <c r="L1438" i="1"/>
  <c r="L1439" i="1"/>
  <c r="L1440" i="1"/>
  <c r="L1441" i="1"/>
  <c r="L1442" i="1"/>
  <c r="L1443" i="1"/>
  <c r="L1444" i="1"/>
  <c r="L1445" i="1"/>
  <c r="L1446" i="1"/>
  <c r="L1447" i="1"/>
  <c r="L1448" i="1"/>
  <c r="L1449" i="1"/>
  <c r="L1450" i="1"/>
  <c r="L1451" i="1"/>
  <c r="L1452" i="1"/>
  <c r="L1453" i="1"/>
  <c r="L1454" i="1"/>
  <c r="L1455" i="1"/>
  <c r="L1456" i="1"/>
  <c r="L1457" i="1"/>
  <c r="L1458" i="1"/>
  <c r="L1459" i="1"/>
  <c r="L1460" i="1"/>
  <c r="L1461" i="1"/>
  <c r="L1462" i="1"/>
  <c r="L1463" i="1"/>
  <c r="L1464" i="1"/>
  <c r="L1465" i="1"/>
  <c r="L1466" i="1"/>
  <c r="L1467" i="1"/>
  <c r="L1468" i="1"/>
  <c r="L1469" i="1"/>
  <c r="L1470" i="1"/>
  <c r="L1471" i="1"/>
  <c r="L1472" i="1"/>
  <c r="L1473" i="1"/>
  <c r="L1474" i="1"/>
  <c r="L1475" i="1"/>
  <c r="L1476" i="1"/>
  <c r="L1477" i="1"/>
  <c r="L1478" i="1"/>
  <c r="L1479" i="1"/>
  <c r="L1480" i="1"/>
  <c r="L1481" i="1"/>
  <c r="L1482" i="1"/>
  <c r="L1483" i="1"/>
  <c r="L1484" i="1"/>
  <c r="L1485" i="1"/>
  <c r="L1486" i="1"/>
  <c r="L1487" i="1"/>
  <c r="L1488" i="1"/>
  <c r="L1489" i="1"/>
  <c r="L1490" i="1"/>
  <c r="L1491" i="1"/>
  <c r="L1492" i="1"/>
  <c r="L1493" i="1"/>
  <c r="L1494" i="1"/>
  <c r="L1495" i="1"/>
  <c r="L1496" i="1"/>
  <c r="L1497" i="1"/>
  <c r="L1498" i="1"/>
  <c r="L1499" i="1"/>
  <c r="L1500" i="1"/>
  <c r="L1501" i="1"/>
  <c r="L1502" i="1"/>
  <c r="L1503" i="1"/>
  <c r="L1504" i="1"/>
  <c r="L1505" i="1"/>
  <c r="L1506" i="1"/>
  <c r="L1507" i="1"/>
  <c r="L1508" i="1"/>
  <c r="L1509" i="1"/>
  <c r="L1510" i="1"/>
  <c r="L1511" i="1"/>
  <c r="L1512" i="1"/>
  <c r="L1513" i="1"/>
  <c r="L1514" i="1"/>
  <c r="L1515" i="1"/>
  <c r="L1516" i="1"/>
  <c r="L1517" i="1"/>
  <c r="L1518" i="1"/>
  <c r="L1519" i="1"/>
  <c r="L1520" i="1"/>
  <c r="L1521" i="1"/>
  <c r="L1522" i="1"/>
  <c r="L1523" i="1"/>
  <c r="L1524" i="1"/>
  <c r="L1525" i="1"/>
  <c r="L1526" i="1"/>
  <c r="L1527" i="1"/>
  <c r="L1528" i="1"/>
  <c r="L1529" i="1"/>
  <c r="L1530" i="1"/>
  <c r="L1531" i="1"/>
  <c r="L1532" i="1"/>
  <c r="L1533" i="1"/>
  <c r="L1534" i="1"/>
  <c r="L1535" i="1"/>
  <c r="L1536" i="1"/>
  <c r="L1537" i="1"/>
  <c r="L1538" i="1"/>
  <c r="L1539" i="1"/>
  <c r="L1540" i="1"/>
  <c r="L1541" i="1"/>
  <c r="L1542" i="1"/>
  <c r="L1543" i="1"/>
  <c r="L1544" i="1"/>
  <c r="L1545" i="1"/>
  <c r="L1546" i="1"/>
  <c r="L1547" i="1"/>
  <c r="L1548" i="1"/>
  <c r="L1549" i="1"/>
  <c r="L1550" i="1"/>
  <c r="L1551" i="1"/>
  <c r="L1552" i="1"/>
  <c r="L1553" i="1"/>
  <c r="L1554" i="1"/>
  <c r="L1555" i="1"/>
  <c r="L1556" i="1"/>
  <c r="L1557" i="1"/>
  <c r="L1558" i="1"/>
  <c r="L1559" i="1"/>
  <c r="L1560" i="1"/>
  <c r="L1561" i="1"/>
  <c r="L1562" i="1"/>
  <c r="L1563" i="1"/>
  <c r="L1564" i="1"/>
  <c r="L1565" i="1"/>
  <c r="L1566" i="1"/>
  <c r="L1567" i="1"/>
  <c r="L1568" i="1"/>
  <c r="L1569" i="1"/>
  <c r="L1570" i="1"/>
  <c r="L1571" i="1"/>
  <c r="L1572" i="1"/>
  <c r="L1573" i="1"/>
  <c r="L1574" i="1"/>
  <c r="L1575" i="1"/>
  <c r="L1576" i="1"/>
  <c r="L1577" i="1"/>
  <c r="L1578" i="1"/>
  <c r="L1579" i="1"/>
  <c r="L1580" i="1"/>
  <c r="L1581" i="1"/>
  <c r="L1582" i="1"/>
  <c r="L1583" i="1"/>
  <c r="L1584" i="1"/>
  <c r="L1585" i="1"/>
  <c r="L1586" i="1"/>
  <c r="L1587" i="1"/>
  <c r="L1588" i="1"/>
  <c r="L1589" i="1"/>
  <c r="L1590" i="1"/>
  <c r="L1591" i="1"/>
  <c r="L1592" i="1"/>
  <c r="L1593" i="1"/>
  <c r="L1594" i="1"/>
  <c r="L1595" i="1"/>
  <c r="L1596" i="1"/>
  <c r="L1597" i="1"/>
  <c r="L1598" i="1"/>
  <c r="L1599" i="1"/>
  <c r="L1600" i="1"/>
  <c r="L1601" i="1"/>
  <c r="L1602" i="1"/>
  <c r="L1603" i="1"/>
  <c r="L1604" i="1"/>
  <c r="L1605" i="1"/>
  <c r="L1606" i="1"/>
  <c r="L1607" i="1"/>
  <c r="L1608" i="1"/>
  <c r="L1609" i="1"/>
  <c r="L1610" i="1"/>
  <c r="L1611" i="1"/>
  <c r="L1612" i="1"/>
  <c r="L1613" i="1"/>
  <c r="L1614" i="1"/>
  <c r="L1615" i="1"/>
  <c r="L1616" i="1"/>
  <c r="L1617" i="1"/>
  <c r="L1618" i="1"/>
  <c r="L1619" i="1"/>
  <c r="L1620" i="1"/>
  <c r="L1621" i="1"/>
  <c r="L1622" i="1"/>
  <c r="L1623" i="1"/>
  <c r="L1624" i="1"/>
  <c r="L1625" i="1"/>
  <c r="L1626" i="1"/>
  <c r="L1627" i="1"/>
  <c r="L1628" i="1"/>
  <c r="L1629" i="1"/>
  <c r="L1630" i="1"/>
  <c r="L1631" i="1"/>
  <c r="L1632" i="1"/>
  <c r="L1633" i="1"/>
  <c r="L1634" i="1"/>
  <c r="L1635" i="1"/>
  <c r="L1636" i="1"/>
  <c r="L1637" i="1"/>
  <c r="L1638" i="1"/>
  <c r="L1639" i="1"/>
  <c r="L1640" i="1"/>
  <c r="L1641" i="1"/>
  <c r="L1642" i="1"/>
  <c r="L1643" i="1"/>
  <c r="L1644" i="1"/>
  <c r="L1645" i="1"/>
  <c r="L1646" i="1"/>
  <c r="L1647" i="1"/>
  <c r="L1648" i="1"/>
  <c r="L1649" i="1"/>
  <c r="L1650" i="1"/>
  <c r="L1651" i="1"/>
  <c r="L1652" i="1"/>
  <c r="L1653" i="1"/>
  <c r="L1654" i="1"/>
  <c r="L1655" i="1"/>
  <c r="L1656" i="1"/>
  <c r="L1657" i="1"/>
  <c r="L1658" i="1"/>
  <c r="L1659" i="1"/>
  <c r="L1660" i="1"/>
  <c r="L1661" i="1"/>
  <c r="L1662" i="1"/>
  <c r="L1663" i="1"/>
  <c r="L1664" i="1"/>
  <c r="L1665" i="1"/>
  <c r="L1666" i="1"/>
  <c r="L1667" i="1"/>
  <c r="L1668" i="1"/>
  <c r="L1669" i="1"/>
  <c r="L1670" i="1"/>
  <c r="L1671" i="1"/>
  <c r="L1672" i="1"/>
  <c r="L1673" i="1"/>
  <c r="L1674" i="1"/>
  <c r="L1675" i="1"/>
  <c r="L1676" i="1"/>
  <c r="L1677" i="1"/>
  <c r="L1678" i="1"/>
  <c r="L1679" i="1"/>
  <c r="L1680" i="1"/>
  <c r="L1681" i="1"/>
  <c r="L1682" i="1"/>
  <c r="L1683" i="1"/>
  <c r="L1684" i="1"/>
  <c r="L1685" i="1"/>
  <c r="L1686" i="1"/>
  <c r="L1687" i="1"/>
  <c r="L1688" i="1"/>
  <c r="L1689" i="1"/>
  <c r="L1690" i="1"/>
  <c r="L1691" i="1"/>
  <c r="L1692" i="1"/>
  <c r="L1693" i="1"/>
  <c r="L1694" i="1"/>
  <c r="L1695" i="1"/>
  <c r="L1696" i="1"/>
  <c r="L1697" i="1"/>
  <c r="L1698" i="1"/>
  <c r="L1699" i="1"/>
  <c r="L1700" i="1"/>
  <c r="L1701" i="1"/>
  <c r="L1702" i="1"/>
  <c r="L1703" i="1"/>
  <c r="L1704" i="1"/>
  <c r="L1705" i="1"/>
  <c r="L1706" i="1"/>
  <c r="L1707" i="1"/>
  <c r="L1708" i="1"/>
  <c r="L1709" i="1"/>
  <c r="L1710" i="1"/>
  <c r="L1711" i="1"/>
  <c r="L1712" i="1"/>
  <c r="L1713" i="1"/>
  <c r="L1714" i="1"/>
  <c r="L1715" i="1"/>
  <c r="L1716" i="1"/>
  <c r="L1717" i="1"/>
  <c r="L1718" i="1"/>
  <c r="L1719" i="1"/>
  <c r="L1720" i="1"/>
  <c r="L1721" i="1"/>
  <c r="L1722" i="1"/>
  <c r="L1723" i="1"/>
  <c r="L1724" i="1"/>
  <c r="L1725" i="1"/>
  <c r="L1726" i="1"/>
  <c r="L1727" i="1"/>
  <c r="L1728" i="1"/>
  <c r="L1729" i="1"/>
  <c r="L1730" i="1"/>
  <c r="L1731" i="1"/>
  <c r="L1732" i="1"/>
  <c r="L1733" i="1"/>
  <c r="L1734" i="1"/>
  <c r="L1735" i="1"/>
  <c r="L1736" i="1"/>
  <c r="L1737" i="1"/>
  <c r="L1738" i="1"/>
  <c r="L1739" i="1"/>
  <c r="L1740" i="1"/>
  <c r="L1741" i="1"/>
  <c r="L1742" i="1"/>
  <c r="L1743" i="1"/>
  <c r="L1744" i="1"/>
  <c r="L1745" i="1"/>
  <c r="L1746" i="1"/>
  <c r="L1747" i="1"/>
  <c r="L1748" i="1"/>
  <c r="L1749" i="1"/>
  <c r="L1750" i="1"/>
  <c r="L1751" i="1"/>
  <c r="L1752" i="1"/>
  <c r="L1753" i="1"/>
  <c r="L1754" i="1"/>
  <c r="L1755" i="1"/>
  <c r="L1756" i="1"/>
  <c r="L1757" i="1"/>
  <c r="L1758" i="1"/>
  <c r="L1759" i="1"/>
  <c r="L1760" i="1"/>
  <c r="L1761" i="1"/>
  <c r="L1762" i="1"/>
  <c r="L1763" i="1"/>
  <c r="L1764" i="1"/>
  <c r="L1765" i="1"/>
  <c r="L1766" i="1"/>
  <c r="L1767" i="1"/>
  <c r="L1768" i="1"/>
  <c r="L1769" i="1"/>
  <c r="L1770" i="1"/>
  <c r="L1771" i="1"/>
  <c r="L1772" i="1"/>
  <c r="L1773" i="1"/>
  <c r="L1774" i="1"/>
  <c r="L1775" i="1"/>
  <c r="L1776" i="1"/>
  <c r="L1777" i="1"/>
  <c r="L1778" i="1"/>
  <c r="L1779" i="1"/>
  <c r="L1780" i="1"/>
  <c r="L1781" i="1"/>
  <c r="L1782" i="1"/>
  <c r="L1783" i="1"/>
  <c r="L1784" i="1"/>
  <c r="L1785" i="1"/>
  <c r="L1786" i="1"/>
  <c r="L1787" i="1"/>
  <c r="L1788" i="1"/>
  <c r="L1789" i="1"/>
  <c r="L1790" i="1"/>
  <c r="L1791" i="1"/>
  <c r="L1792" i="1"/>
  <c r="L1793" i="1"/>
  <c r="L1794" i="1"/>
  <c r="L1795" i="1"/>
  <c r="L1796" i="1"/>
  <c r="L1797" i="1"/>
  <c r="L1798" i="1"/>
  <c r="L1799" i="1"/>
  <c r="L1800" i="1"/>
  <c r="L1801" i="1"/>
  <c r="L1802" i="1"/>
  <c r="L1803" i="1"/>
  <c r="L1804" i="1"/>
  <c r="L1805" i="1"/>
  <c r="L1806" i="1"/>
  <c r="L1807" i="1"/>
  <c r="L1808" i="1"/>
  <c r="L1809" i="1"/>
  <c r="L1810" i="1"/>
  <c r="L1811" i="1"/>
  <c r="L1812" i="1"/>
  <c r="L1813" i="1"/>
  <c r="L1814" i="1"/>
  <c r="L1815" i="1"/>
  <c r="L1816" i="1"/>
  <c r="L1817" i="1"/>
  <c r="L1818" i="1"/>
  <c r="L1819" i="1"/>
  <c r="L1820" i="1"/>
  <c r="L1821" i="1"/>
  <c r="L1822" i="1"/>
  <c r="L1823" i="1"/>
  <c r="L1824" i="1"/>
  <c r="L1825" i="1"/>
  <c r="L1826" i="1"/>
  <c r="L1827" i="1"/>
  <c r="L1828" i="1"/>
  <c r="L1829" i="1"/>
  <c r="L1830" i="1"/>
  <c r="L1831" i="1"/>
  <c r="L1832" i="1"/>
  <c r="L1833" i="1"/>
  <c r="L1834" i="1"/>
  <c r="L1835" i="1"/>
  <c r="L1836" i="1"/>
  <c r="L1837" i="1"/>
  <c r="L1838" i="1"/>
  <c r="L1839" i="1"/>
  <c r="L1840" i="1"/>
  <c r="L1841" i="1"/>
  <c r="L1842" i="1"/>
  <c r="L1843" i="1"/>
  <c r="L1844" i="1"/>
  <c r="L1845" i="1"/>
  <c r="L1846" i="1"/>
  <c r="L1847" i="1"/>
  <c r="L1848" i="1"/>
  <c r="L1849" i="1"/>
  <c r="L1850" i="1"/>
  <c r="L1851" i="1"/>
  <c r="L1852" i="1"/>
  <c r="L1853" i="1"/>
  <c r="L1854" i="1"/>
  <c r="L1855" i="1"/>
  <c r="L1856" i="1"/>
  <c r="L1857" i="1"/>
  <c r="L1858" i="1"/>
  <c r="L1859" i="1"/>
  <c r="L1860" i="1"/>
  <c r="L1861" i="1"/>
  <c r="L1862" i="1"/>
  <c r="L1863" i="1"/>
  <c r="L1864" i="1"/>
  <c r="L1865" i="1"/>
  <c r="L1866" i="1"/>
  <c r="L1867" i="1"/>
  <c r="L1868" i="1"/>
  <c r="L1869" i="1"/>
  <c r="L1870" i="1"/>
  <c r="L1871" i="1"/>
  <c r="L1872" i="1"/>
  <c r="L1873" i="1"/>
  <c r="L1874" i="1"/>
  <c r="L1875" i="1"/>
  <c r="L1876" i="1"/>
  <c r="L1877" i="1"/>
  <c r="L1878" i="1"/>
  <c r="L1879" i="1"/>
  <c r="L1880" i="1"/>
  <c r="L1881" i="1"/>
  <c r="L1882" i="1"/>
  <c r="L1883" i="1"/>
  <c r="L1884" i="1"/>
  <c r="L1885" i="1"/>
  <c r="L1886" i="1"/>
  <c r="L1887" i="1"/>
  <c r="L1888" i="1"/>
  <c r="L1889" i="1"/>
  <c r="L1890" i="1"/>
  <c r="L1891" i="1"/>
  <c r="L1892" i="1"/>
  <c r="L1893" i="1"/>
  <c r="L1894" i="1"/>
  <c r="L1895" i="1"/>
  <c r="L1896" i="1"/>
  <c r="L1897" i="1"/>
  <c r="L1898" i="1"/>
  <c r="L1899" i="1"/>
  <c r="L1900" i="1"/>
  <c r="L1901" i="1"/>
  <c r="L1902" i="1"/>
  <c r="L1903" i="1"/>
  <c r="L1904" i="1"/>
  <c r="L1905" i="1"/>
  <c r="L1906" i="1"/>
  <c r="L1907" i="1"/>
  <c r="L1908" i="1"/>
  <c r="L1909" i="1"/>
  <c r="L1910" i="1"/>
  <c r="L1911" i="1"/>
  <c r="L1912" i="1"/>
  <c r="L1913" i="1"/>
  <c r="L1914" i="1"/>
  <c r="L1915" i="1"/>
  <c r="L1916" i="1"/>
  <c r="L1917" i="1"/>
  <c r="L1918" i="1"/>
  <c r="L1919" i="1"/>
  <c r="L1920" i="1"/>
  <c r="L1921" i="1"/>
  <c r="L1922" i="1"/>
  <c r="L1923" i="1"/>
  <c r="L1924" i="1"/>
  <c r="L1925" i="1"/>
  <c r="L1926" i="1"/>
  <c r="L1927" i="1"/>
  <c r="L1928" i="1"/>
  <c r="L1929" i="1"/>
  <c r="L1930" i="1"/>
  <c r="L1931" i="1"/>
  <c r="L1932" i="1"/>
  <c r="L1933" i="1"/>
  <c r="L1934" i="1"/>
  <c r="L1935" i="1"/>
  <c r="L1936" i="1"/>
  <c r="L1937" i="1"/>
  <c r="L1938" i="1"/>
  <c r="L1939" i="1"/>
  <c r="L1940" i="1"/>
  <c r="L1941" i="1"/>
  <c r="L1942" i="1"/>
  <c r="L1943" i="1"/>
  <c r="L1944" i="1"/>
  <c r="L1945" i="1"/>
  <c r="L1946" i="1"/>
  <c r="L1947" i="1"/>
  <c r="L1948" i="1"/>
  <c r="L1949" i="1"/>
  <c r="L1950" i="1"/>
  <c r="L1951" i="1"/>
  <c r="L1952" i="1"/>
  <c r="L1953" i="1"/>
  <c r="L1954" i="1"/>
  <c r="L1955" i="1"/>
  <c r="L1956" i="1"/>
  <c r="L1957" i="1"/>
  <c r="L1958" i="1"/>
  <c r="L1959" i="1"/>
  <c r="L1960" i="1"/>
  <c r="L1961" i="1"/>
  <c r="L1962" i="1"/>
  <c r="L1963" i="1"/>
  <c r="L1964" i="1"/>
  <c r="L1965" i="1"/>
  <c r="L1966" i="1"/>
  <c r="L1967" i="1"/>
  <c r="L1968" i="1"/>
  <c r="L1969" i="1"/>
  <c r="L1970" i="1"/>
  <c r="L1971" i="1"/>
  <c r="L1972" i="1"/>
  <c r="L1973" i="1"/>
  <c r="L1974" i="1"/>
  <c r="L1975" i="1"/>
  <c r="L1976" i="1"/>
  <c r="L1977" i="1"/>
  <c r="L1978" i="1"/>
  <c r="L1979" i="1"/>
  <c r="L1980" i="1"/>
  <c r="L1981" i="1"/>
  <c r="L1982" i="1"/>
  <c r="L1983" i="1"/>
  <c r="L1984" i="1"/>
  <c r="L1985" i="1"/>
  <c r="L1986" i="1"/>
  <c r="L1987" i="1"/>
  <c r="L1988" i="1"/>
  <c r="L1989" i="1"/>
  <c r="L1990" i="1"/>
  <c r="L1991" i="1"/>
  <c r="L1992" i="1"/>
  <c r="L1993" i="1"/>
  <c r="L1994" i="1"/>
  <c r="L1995" i="1"/>
  <c r="L1996" i="1"/>
  <c r="L1997" i="1"/>
  <c r="L1998" i="1"/>
  <c r="L1999" i="1"/>
  <c r="L2000" i="1"/>
  <c r="L2001" i="1"/>
  <c r="L2002" i="1"/>
  <c r="L2003" i="1"/>
  <c r="L2004" i="1"/>
  <c r="L2005" i="1"/>
  <c r="L2006" i="1"/>
  <c r="L2007" i="1"/>
  <c r="L2008" i="1"/>
  <c r="L2009" i="1"/>
  <c r="L2010" i="1"/>
  <c r="L2011" i="1"/>
  <c r="L2012" i="1"/>
  <c r="L2013" i="1"/>
  <c r="L2014" i="1"/>
  <c r="L2015" i="1"/>
  <c r="L2016" i="1"/>
  <c r="L2017" i="1"/>
  <c r="L2018" i="1"/>
  <c r="L2019" i="1"/>
  <c r="L2020" i="1"/>
  <c r="L2021" i="1"/>
  <c r="L2022" i="1"/>
  <c r="L2023" i="1"/>
  <c r="L2024" i="1"/>
  <c r="L2025" i="1"/>
  <c r="L2026" i="1"/>
  <c r="L2027" i="1"/>
  <c r="L2028" i="1"/>
  <c r="L2029" i="1"/>
  <c r="L2030" i="1"/>
  <c r="L2031" i="1"/>
  <c r="L2032" i="1"/>
  <c r="L2033" i="1"/>
  <c r="L2034" i="1"/>
  <c r="L2035" i="1"/>
  <c r="L2036" i="1"/>
  <c r="L2037" i="1"/>
  <c r="L2038" i="1"/>
  <c r="L2039" i="1"/>
  <c r="L2040" i="1"/>
  <c r="L2041" i="1"/>
  <c r="L2042" i="1"/>
  <c r="L2043" i="1"/>
  <c r="L2044" i="1"/>
  <c r="L2045" i="1"/>
  <c r="L2046" i="1"/>
  <c r="L2047" i="1"/>
  <c r="L2048" i="1"/>
  <c r="L2049" i="1"/>
  <c r="L2050" i="1"/>
  <c r="L2051" i="1"/>
  <c r="L2052" i="1"/>
  <c r="L2053" i="1"/>
  <c r="L2054" i="1"/>
  <c r="L2055" i="1"/>
  <c r="L2056" i="1"/>
  <c r="L2057" i="1"/>
  <c r="L2058" i="1"/>
  <c r="L2059" i="1"/>
  <c r="L2060" i="1"/>
  <c r="L2061" i="1"/>
  <c r="L2062" i="1"/>
  <c r="L2063" i="1"/>
  <c r="L2064" i="1"/>
  <c r="L2065" i="1"/>
  <c r="L2066" i="1"/>
  <c r="L2067" i="1"/>
  <c r="L2068" i="1"/>
  <c r="L2069" i="1"/>
  <c r="L2070" i="1"/>
  <c r="L2071" i="1"/>
  <c r="L2072" i="1"/>
  <c r="L2073" i="1"/>
  <c r="L2074" i="1"/>
  <c r="L2075" i="1"/>
  <c r="L2076" i="1"/>
  <c r="L2077" i="1"/>
  <c r="L2078" i="1"/>
  <c r="L2079" i="1"/>
  <c r="L2080" i="1"/>
  <c r="L2081" i="1"/>
  <c r="L2082" i="1"/>
  <c r="L2083" i="1"/>
  <c r="L2084" i="1"/>
  <c r="L2085" i="1"/>
  <c r="L2086" i="1"/>
  <c r="L2087" i="1"/>
  <c r="L2088" i="1"/>
  <c r="L2089" i="1"/>
  <c r="L2090" i="1"/>
  <c r="L2091" i="1"/>
  <c r="L2092" i="1"/>
  <c r="L2093" i="1"/>
  <c r="L2094" i="1"/>
  <c r="L2095" i="1"/>
  <c r="L2096" i="1"/>
  <c r="L2097" i="1"/>
  <c r="L2098" i="1"/>
  <c r="L2099" i="1"/>
  <c r="L2100" i="1"/>
  <c r="L2101" i="1"/>
  <c r="L2102" i="1"/>
  <c r="L2103" i="1"/>
  <c r="L2104" i="1"/>
  <c r="L2105" i="1"/>
  <c r="L2106" i="1"/>
  <c r="L2107" i="1"/>
  <c r="L2108" i="1"/>
  <c r="L2109" i="1"/>
  <c r="L2110" i="1"/>
  <c r="L2111" i="1"/>
  <c r="L2112" i="1"/>
  <c r="L2113" i="1"/>
  <c r="L2114" i="1"/>
  <c r="L2115" i="1"/>
  <c r="L2116" i="1"/>
  <c r="L2117" i="1"/>
  <c r="L2118" i="1"/>
  <c r="L2119" i="1"/>
  <c r="L2120" i="1"/>
  <c r="L2121" i="1"/>
  <c r="L2122" i="1"/>
  <c r="L2123" i="1"/>
  <c r="L2124" i="1"/>
  <c r="L2125" i="1"/>
  <c r="L2126" i="1"/>
  <c r="L2127" i="1"/>
  <c r="L2128" i="1"/>
  <c r="L2129" i="1"/>
  <c r="L2130" i="1"/>
  <c r="L2131" i="1"/>
  <c r="L2132" i="1"/>
  <c r="L2133" i="1"/>
  <c r="L2134" i="1"/>
  <c r="L2135" i="1"/>
  <c r="L2136" i="1"/>
  <c r="L2137" i="1"/>
  <c r="L2138" i="1"/>
  <c r="L2139" i="1"/>
  <c r="L2140" i="1"/>
  <c r="L2141" i="1"/>
  <c r="L2142" i="1"/>
  <c r="L2143" i="1"/>
  <c r="L2144" i="1"/>
  <c r="L2145" i="1"/>
  <c r="L2146" i="1"/>
  <c r="L2147" i="1"/>
  <c r="L2148" i="1"/>
  <c r="L2149" i="1"/>
  <c r="L2150" i="1"/>
  <c r="L2151" i="1"/>
  <c r="L2152" i="1"/>
  <c r="L2153" i="1"/>
  <c r="L2154" i="1"/>
  <c r="L2155" i="1"/>
  <c r="L2156" i="1"/>
  <c r="L2157" i="1"/>
  <c r="L2158" i="1"/>
  <c r="L2159" i="1"/>
  <c r="L2160" i="1"/>
  <c r="L2161" i="1"/>
  <c r="L2162" i="1"/>
  <c r="L2163" i="1"/>
  <c r="L2164" i="1"/>
  <c r="L2165" i="1"/>
  <c r="L2166" i="1"/>
  <c r="L2167" i="1"/>
  <c r="L2168" i="1"/>
  <c r="L2169" i="1"/>
  <c r="L2170" i="1"/>
  <c r="L2171" i="1"/>
  <c r="L2172" i="1"/>
  <c r="L2173" i="1"/>
  <c r="L2174" i="1"/>
  <c r="L2175" i="1"/>
  <c r="L2176" i="1"/>
  <c r="L2177" i="1"/>
  <c r="L2178" i="1"/>
  <c r="L2179" i="1"/>
  <c r="L2180" i="1"/>
  <c r="L2181" i="1"/>
  <c r="L2182" i="1"/>
  <c r="L2183" i="1"/>
  <c r="L2184" i="1"/>
  <c r="L2185" i="1"/>
  <c r="L2186" i="1"/>
  <c r="L2187" i="1"/>
  <c r="L2188" i="1"/>
  <c r="L2189" i="1"/>
  <c r="L2190" i="1"/>
  <c r="L2191" i="1"/>
  <c r="L2192" i="1"/>
  <c r="L2193" i="1"/>
  <c r="L2194" i="1"/>
  <c r="L2195" i="1"/>
  <c r="L2196" i="1"/>
  <c r="L2197" i="1"/>
  <c r="L2198" i="1"/>
  <c r="L2199" i="1"/>
  <c r="L2200" i="1"/>
  <c r="L2201" i="1"/>
  <c r="L2202" i="1"/>
  <c r="L2203" i="1"/>
  <c r="L2204" i="1"/>
  <c r="L2205" i="1"/>
  <c r="L2206" i="1"/>
  <c r="L2207" i="1"/>
  <c r="L2208" i="1"/>
  <c r="L2209" i="1"/>
  <c r="L2210" i="1"/>
  <c r="L2211" i="1"/>
  <c r="L2212" i="1"/>
  <c r="L2213" i="1"/>
  <c r="L2214" i="1"/>
  <c r="L2215" i="1"/>
  <c r="L2216" i="1"/>
  <c r="L2217" i="1"/>
  <c r="L2218" i="1"/>
  <c r="L2219" i="1"/>
  <c r="L2220" i="1"/>
  <c r="L2221" i="1"/>
  <c r="L2222" i="1"/>
  <c r="L2223" i="1"/>
  <c r="L2224" i="1"/>
  <c r="L2225" i="1"/>
  <c r="L2226" i="1"/>
  <c r="L2227" i="1"/>
  <c r="L2228" i="1"/>
  <c r="L2229" i="1"/>
  <c r="L2230" i="1"/>
  <c r="L2231" i="1"/>
  <c r="L2232" i="1"/>
  <c r="L2233" i="1"/>
  <c r="L2234" i="1"/>
  <c r="L2235" i="1"/>
  <c r="L2236" i="1"/>
  <c r="L2237" i="1"/>
  <c r="L2238" i="1"/>
  <c r="L2239" i="1"/>
  <c r="L2240" i="1"/>
  <c r="L2241" i="1"/>
  <c r="L2242" i="1"/>
  <c r="L2243" i="1"/>
  <c r="L2244" i="1"/>
  <c r="L2245" i="1"/>
  <c r="L2246" i="1"/>
  <c r="L2247" i="1"/>
  <c r="L2248" i="1"/>
  <c r="L2249" i="1"/>
  <c r="L2250" i="1"/>
  <c r="L2251" i="1"/>
  <c r="L2252" i="1"/>
  <c r="L2253" i="1"/>
  <c r="L2254" i="1"/>
  <c r="L2255" i="1"/>
  <c r="L2256" i="1"/>
  <c r="L2257" i="1"/>
  <c r="L2258" i="1"/>
  <c r="L2259" i="1"/>
  <c r="L2260" i="1"/>
  <c r="L2261" i="1"/>
  <c r="L2262" i="1"/>
  <c r="L2263" i="1"/>
  <c r="L2264" i="1"/>
  <c r="L2265" i="1"/>
  <c r="L2266" i="1"/>
  <c r="L2267" i="1"/>
  <c r="L2268" i="1"/>
  <c r="L2269" i="1"/>
  <c r="L2270" i="1"/>
  <c r="L2271" i="1"/>
  <c r="L2272" i="1"/>
  <c r="L2273" i="1"/>
  <c r="L2274" i="1"/>
  <c r="L2275" i="1"/>
  <c r="L2276" i="1"/>
  <c r="L2277" i="1"/>
  <c r="L2278" i="1"/>
  <c r="L2279" i="1"/>
  <c r="L2280" i="1"/>
  <c r="L2281" i="1"/>
  <c r="L2282" i="1"/>
  <c r="L2283" i="1"/>
  <c r="L2284" i="1"/>
  <c r="L2285" i="1"/>
  <c r="L2286" i="1"/>
  <c r="L2287" i="1"/>
  <c r="L2288" i="1"/>
  <c r="L2289" i="1"/>
  <c r="L2290" i="1"/>
  <c r="L2291" i="1"/>
  <c r="L2292" i="1"/>
  <c r="L2293" i="1"/>
  <c r="L2294" i="1"/>
  <c r="L2295" i="1"/>
  <c r="L2296" i="1"/>
  <c r="L2297" i="1"/>
  <c r="L2298" i="1"/>
  <c r="L2299" i="1"/>
  <c r="L2300" i="1"/>
  <c r="L2301" i="1"/>
  <c r="L2302" i="1"/>
  <c r="L2303" i="1"/>
  <c r="L2304" i="1"/>
  <c r="L2305" i="1"/>
  <c r="L2306" i="1"/>
  <c r="L2307" i="1"/>
  <c r="L2308" i="1"/>
  <c r="L2309" i="1"/>
  <c r="L2310" i="1"/>
  <c r="L2311" i="1"/>
  <c r="L2312" i="1"/>
  <c r="L2313" i="1"/>
  <c r="L2314" i="1"/>
  <c r="L2315" i="1"/>
  <c r="L2316" i="1"/>
  <c r="L2317" i="1"/>
  <c r="L2318" i="1"/>
  <c r="L2319" i="1"/>
  <c r="L2320" i="1"/>
  <c r="L2321" i="1"/>
  <c r="L2322" i="1"/>
  <c r="L2323" i="1"/>
  <c r="L2324" i="1"/>
  <c r="L2325" i="1"/>
  <c r="L2326" i="1"/>
  <c r="L2327" i="1"/>
  <c r="L2328" i="1"/>
  <c r="L2329" i="1"/>
  <c r="L2330" i="1"/>
  <c r="L2331" i="1"/>
  <c r="L2332" i="1"/>
  <c r="L2333" i="1"/>
  <c r="L2334" i="1"/>
  <c r="L2335" i="1"/>
  <c r="L2336" i="1"/>
  <c r="L2337" i="1"/>
  <c r="L2338" i="1"/>
  <c r="L2339" i="1"/>
  <c r="L2340" i="1"/>
  <c r="L2341" i="1"/>
  <c r="L2342" i="1"/>
  <c r="L2343" i="1"/>
  <c r="L2344" i="1"/>
  <c r="L2345" i="1"/>
  <c r="L2346" i="1"/>
  <c r="L2347" i="1"/>
  <c r="L2348" i="1"/>
  <c r="L2349" i="1"/>
  <c r="L2350" i="1"/>
  <c r="L2351" i="1"/>
  <c r="L2352" i="1"/>
  <c r="L2353" i="1"/>
  <c r="L2354" i="1"/>
  <c r="L2355" i="1"/>
  <c r="L2356" i="1"/>
  <c r="L2357" i="1"/>
  <c r="L2358" i="1"/>
  <c r="L2359" i="1"/>
  <c r="L2360" i="1"/>
  <c r="L2361" i="1"/>
  <c r="L2362" i="1"/>
  <c r="L2363" i="1"/>
  <c r="L2364" i="1"/>
  <c r="L2365" i="1"/>
  <c r="L2366" i="1"/>
  <c r="L2367" i="1"/>
  <c r="L2368" i="1"/>
  <c r="L2369" i="1"/>
  <c r="L2370" i="1"/>
  <c r="L2371" i="1"/>
  <c r="L2372" i="1"/>
  <c r="L2373" i="1"/>
  <c r="L2374" i="1"/>
  <c r="L2375" i="1"/>
  <c r="L2376" i="1"/>
  <c r="L2377" i="1"/>
  <c r="L2378" i="1"/>
  <c r="L2379" i="1"/>
  <c r="L2380" i="1"/>
  <c r="L2381" i="1"/>
  <c r="L2382" i="1"/>
  <c r="L2383" i="1"/>
  <c r="L2384" i="1"/>
  <c r="L2385" i="1"/>
  <c r="L2386" i="1"/>
  <c r="L2387" i="1"/>
  <c r="L2388" i="1"/>
  <c r="L2389" i="1"/>
  <c r="L2390" i="1"/>
  <c r="L2391" i="1"/>
  <c r="L2392" i="1"/>
  <c r="L2393" i="1"/>
  <c r="L2394" i="1"/>
  <c r="L2395" i="1"/>
  <c r="L2396" i="1"/>
  <c r="L2397" i="1"/>
  <c r="L2398" i="1"/>
  <c r="L2399" i="1"/>
  <c r="L2400" i="1"/>
  <c r="L2401" i="1"/>
  <c r="L2402" i="1"/>
  <c r="L2403" i="1"/>
  <c r="L2404" i="1"/>
  <c r="L2405" i="1"/>
  <c r="L2406" i="1"/>
  <c r="L2407" i="1"/>
  <c r="L2408" i="1"/>
  <c r="L2409" i="1"/>
  <c r="L2410" i="1"/>
  <c r="L2411" i="1"/>
  <c r="L2412" i="1"/>
  <c r="L2413" i="1"/>
  <c r="L2414" i="1"/>
  <c r="L2415" i="1"/>
  <c r="L2416" i="1"/>
  <c r="L2417" i="1"/>
  <c r="L2418" i="1"/>
  <c r="L2419" i="1"/>
  <c r="L2420" i="1"/>
  <c r="L2421" i="1"/>
  <c r="L2422" i="1"/>
  <c r="L2423" i="1"/>
  <c r="L2424" i="1"/>
  <c r="L2425" i="1"/>
  <c r="L2426" i="1"/>
  <c r="L2427" i="1"/>
  <c r="L2428" i="1"/>
  <c r="L2429" i="1"/>
  <c r="L2430" i="1"/>
  <c r="L2431" i="1"/>
  <c r="L2432" i="1"/>
  <c r="L2433" i="1"/>
  <c r="L2434" i="1"/>
  <c r="L2435" i="1"/>
  <c r="L2436" i="1"/>
  <c r="L2437" i="1"/>
  <c r="L2438" i="1"/>
  <c r="L2439" i="1"/>
  <c r="L2440" i="1"/>
  <c r="L2441" i="1"/>
  <c r="L2442" i="1"/>
  <c r="L2443" i="1"/>
  <c r="L2444" i="1"/>
  <c r="L2445" i="1"/>
  <c r="L2446" i="1"/>
  <c r="L2447" i="1"/>
  <c r="L2448" i="1"/>
  <c r="L2449" i="1"/>
  <c r="L2450" i="1"/>
  <c r="L2451" i="1"/>
  <c r="L2452" i="1"/>
  <c r="L2453" i="1"/>
  <c r="L2454" i="1"/>
  <c r="L2455" i="1"/>
  <c r="L2456" i="1"/>
  <c r="L2457" i="1"/>
  <c r="L2458" i="1"/>
  <c r="L2459" i="1"/>
  <c r="L2460" i="1"/>
  <c r="L2461" i="1"/>
  <c r="L2462" i="1"/>
  <c r="L2463" i="1"/>
  <c r="L2464" i="1"/>
  <c r="L2465" i="1"/>
  <c r="L2466" i="1"/>
  <c r="L2467" i="1"/>
  <c r="L2468" i="1"/>
  <c r="L2469" i="1"/>
  <c r="L2470" i="1"/>
  <c r="L2471" i="1"/>
  <c r="L2472" i="1"/>
  <c r="L2473" i="1"/>
  <c r="L2474" i="1"/>
  <c r="L2475" i="1"/>
  <c r="L2476" i="1"/>
  <c r="L2477" i="1"/>
  <c r="L2478" i="1"/>
  <c r="L2479" i="1"/>
  <c r="L2480" i="1"/>
  <c r="L2481" i="1"/>
  <c r="L2482" i="1"/>
  <c r="L2483" i="1"/>
  <c r="L2484" i="1"/>
  <c r="L2485" i="1"/>
  <c r="L2486" i="1"/>
  <c r="L2487" i="1"/>
  <c r="L2488" i="1"/>
  <c r="L2489" i="1"/>
  <c r="L2490" i="1"/>
  <c r="L2491" i="1"/>
  <c r="L2492" i="1"/>
  <c r="L2493" i="1"/>
  <c r="L2494" i="1"/>
  <c r="L2495" i="1"/>
  <c r="L2496" i="1"/>
  <c r="L2497" i="1"/>
  <c r="L2498" i="1"/>
  <c r="L2499" i="1"/>
  <c r="L2500" i="1"/>
  <c r="L2501" i="1"/>
  <c r="L2502" i="1"/>
  <c r="L2503" i="1"/>
  <c r="L2504" i="1"/>
  <c r="L2505" i="1"/>
  <c r="L2506" i="1"/>
  <c r="L2507" i="1"/>
  <c r="L2508" i="1"/>
  <c r="L2509" i="1"/>
  <c r="L2510" i="1"/>
  <c r="L2511" i="1"/>
  <c r="L2512" i="1"/>
  <c r="L2513" i="1"/>
  <c r="L2514" i="1"/>
  <c r="L2515" i="1"/>
  <c r="L2516" i="1"/>
  <c r="L2517" i="1"/>
  <c r="L2518" i="1"/>
  <c r="L2519" i="1"/>
  <c r="L2520" i="1"/>
  <c r="L2521" i="1"/>
  <c r="L2522" i="1"/>
  <c r="L2523" i="1"/>
  <c r="L2524" i="1"/>
  <c r="L2525" i="1"/>
  <c r="L2526" i="1"/>
  <c r="L2527" i="1"/>
  <c r="L2528" i="1"/>
  <c r="L2529" i="1"/>
  <c r="L2530" i="1"/>
  <c r="L2531" i="1"/>
  <c r="L2532" i="1"/>
  <c r="L2533" i="1"/>
  <c r="L2534" i="1"/>
  <c r="L2535" i="1"/>
  <c r="L2536" i="1"/>
  <c r="L2537" i="1"/>
  <c r="L2538" i="1"/>
  <c r="L2539" i="1"/>
  <c r="L2540" i="1"/>
  <c r="L2541" i="1"/>
  <c r="L2542" i="1"/>
  <c r="L2543" i="1"/>
  <c r="L2544" i="1"/>
  <c r="L2545" i="1"/>
  <c r="L2546" i="1"/>
  <c r="L2547" i="1"/>
  <c r="L2548" i="1"/>
  <c r="L2549" i="1"/>
  <c r="L2550" i="1"/>
  <c r="L2551" i="1"/>
  <c r="L2552" i="1"/>
  <c r="L2553" i="1"/>
  <c r="L2554" i="1"/>
  <c r="L2555" i="1"/>
  <c r="L2556" i="1"/>
  <c r="L2557" i="1"/>
  <c r="L2558" i="1"/>
  <c r="L2559" i="1"/>
  <c r="L2560" i="1"/>
  <c r="L2561" i="1"/>
  <c r="L2562" i="1"/>
  <c r="L2563" i="1"/>
  <c r="L2564" i="1"/>
  <c r="L2565" i="1"/>
  <c r="L2566" i="1"/>
  <c r="L2567" i="1"/>
  <c r="L2568" i="1"/>
  <c r="L2569" i="1"/>
  <c r="L2570" i="1"/>
  <c r="L2571" i="1"/>
  <c r="L2572" i="1"/>
  <c r="L2573" i="1"/>
  <c r="L2574" i="1"/>
  <c r="L2575" i="1"/>
  <c r="L2576" i="1"/>
  <c r="L2577" i="1"/>
  <c r="L2578" i="1"/>
  <c r="L2579" i="1"/>
  <c r="L2580" i="1"/>
  <c r="L2581" i="1"/>
  <c r="L2582" i="1"/>
  <c r="L2583" i="1"/>
  <c r="L2584" i="1"/>
  <c r="L2585" i="1"/>
  <c r="L2586" i="1"/>
  <c r="L2587" i="1"/>
  <c r="L2588" i="1"/>
  <c r="L2589" i="1"/>
  <c r="L2590" i="1"/>
  <c r="L2591" i="1"/>
  <c r="L2592" i="1"/>
  <c r="L2593" i="1"/>
  <c r="L2594" i="1"/>
  <c r="L2595" i="1"/>
  <c r="L2596" i="1"/>
  <c r="L2597" i="1"/>
  <c r="L2598" i="1"/>
  <c r="L2599" i="1"/>
  <c r="L2600" i="1"/>
  <c r="L2601" i="1"/>
  <c r="L2602" i="1"/>
  <c r="L2603" i="1"/>
  <c r="L2604" i="1"/>
  <c r="L2605" i="1"/>
  <c r="L2606" i="1"/>
  <c r="L2607" i="1"/>
  <c r="L2608" i="1"/>
  <c r="L2609" i="1"/>
  <c r="L2610" i="1"/>
  <c r="L2611" i="1"/>
  <c r="L2612" i="1"/>
  <c r="L2613" i="1"/>
  <c r="L2614" i="1"/>
  <c r="L2615" i="1"/>
  <c r="L2616" i="1"/>
  <c r="L2617" i="1"/>
  <c r="L2618" i="1"/>
  <c r="L2619" i="1"/>
  <c r="L2620" i="1"/>
  <c r="L2621" i="1"/>
  <c r="L2622" i="1"/>
  <c r="L2623" i="1"/>
  <c r="L2624" i="1"/>
  <c r="L2625" i="1"/>
  <c r="L2626" i="1"/>
  <c r="L2627" i="1"/>
  <c r="L2628" i="1"/>
  <c r="L2629" i="1"/>
  <c r="L2630" i="1"/>
  <c r="L2631" i="1"/>
  <c r="L2632" i="1"/>
  <c r="L2633" i="1"/>
  <c r="L2634" i="1"/>
  <c r="L2635" i="1"/>
  <c r="L2636" i="1"/>
  <c r="L2637" i="1"/>
  <c r="L2638" i="1"/>
  <c r="L2639" i="1"/>
  <c r="L2640" i="1"/>
  <c r="L2641" i="1"/>
  <c r="L2642" i="1"/>
  <c r="L2643" i="1"/>
  <c r="L2644" i="1"/>
  <c r="L2645" i="1"/>
  <c r="L2646" i="1"/>
  <c r="L2647" i="1"/>
  <c r="L2648" i="1"/>
  <c r="L2649" i="1"/>
  <c r="L2650" i="1"/>
  <c r="L2651" i="1"/>
  <c r="L2652" i="1"/>
  <c r="L2653" i="1"/>
  <c r="L2654" i="1"/>
  <c r="L2655" i="1"/>
  <c r="L2656" i="1"/>
  <c r="L2657" i="1"/>
  <c r="L2658" i="1"/>
  <c r="L2659" i="1"/>
  <c r="L2660" i="1"/>
  <c r="L2661" i="1"/>
  <c r="L2662" i="1"/>
  <c r="L2663" i="1"/>
  <c r="L2664" i="1"/>
  <c r="L2665" i="1"/>
  <c r="L2666" i="1"/>
  <c r="L2667" i="1"/>
  <c r="L2668" i="1"/>
  <c r="L2669" i="1"/>
  <c r="L2670" i="1"/>
  <c r="L2671" i="1"/>
  <c r="L2672" i="1"/>
  <c r="L2673" i="1"/>
  <c r="L2674" i="1"/>
  <c r="L2675" i="1"/>
  <c r="L2676" i="1"/>
  <c r="L2677" i="1"/>
  <c r="L2678" i="1"/>
  <c r="L2679" i="1"/>
  <c r="L2680" i="1"/>
  <c r="L2681" i="1"/>
  <c r="L2682" i="1"/>
  <c r="L2683" i="1"/>
  <c r="L2684" i="1"/>
  <c r="L2685" i="1"/>
  <c r="L2686" i="1"/>
  <c r="L2687" i="1"/>
  <c r="L2688" i="1"/>
  <c r="L2689" i="1"/>
  <c r="L2690" i="1"/>
  <c r="L2691" i="1"/>
  <c r="L2692" i="1"/>
  <c r="L2693" i="1"/>
  <c r="L2694" i="1"/>
  <c r="L2695" i="1"/>
  <c r="L2696" i="1"/>
  <c r="L2697" i="1"/>
  <c r="L2698" i="1"/>
  <c r="L2699" i="1"/>
  <c r="L2700" i="1"/>
  <c r="L2701" i="1"/>
  <c r="L2702" i="1"/>
  <c r="L2703" i="1"/>
  <c r="L2704" i="1"/>
  <c r="L2705" i="1"/>
  <c r="L2706" i="1"/>
  <c r="L2707" i="1"/>
  <c r="L2708" i="1"/>
  <c r="L2709" i="1"/>
  <c r="L2710" i="1"/>
  <c r="L2711" i="1"/>
  <c r="L2712" i="1"/>
  <c r="L2713" i="1"/>
  <c r="L2714" i="1"/>
  <c r="L2715" i="1"/>
  <c r="L2716" i="1"/>
  <c r="L2717" i="1"/>
  <c r="L2718" i="1"/>
  <c r="L2719" i="1"/>
  <c r="L2720" i="1"/>
  <c r="L2721" i="1"/>
  <c r="L2722" i="1"/>
  <c r="L2723" i="1"/>
  <c r="L2724" i="1"/>
  <c r="L2725" i="1"/>
  <c r="L2726" i="1"/>
  <c r="L2727" i="1"/>
  <c r="L2728" i="1"/>
  <c r="L2729" i="1"/>
  <c r="L2730" i="1"/>
  <c r="L2731" i="1"/>
  <c r="L2732" i="1"/>
  <c r="L2733" i="1"/>
  <c r="L2734" i="1"/>
  <c r="L2735" i="1"/>
  <c r="L2736" i="1"/>
  <c r="L2737" i="1"/>
  <c r="L2738" i="1"/>
  <c r="L2739" i="1"/>
  <c r="L2740" i="1"/>
  <c r="L2741" i="1"/>
  <c r="L2742" i="1"/>
  <c r="L2743" i="1"/>
  <c r="L2744" i="1"/>
  <c r="L2745" i="1"/>
  <c r="L2746" i="1"/>
  <c r="L2747" i="1"/>
  <c r="L2748" i="1"/>
  <c r="L2749" i="1"/>
  <c r="L2750" i="1"/>
  <c r="L2751" i="1"/>
  <c r="L2752" i="1"/>
  <c r="L2753" i="1"/>
  <c r="L2754" i="1"/>
  <c r="L2755" i="1"/>
  <c r="L2756" i="1"/>
  <c r="L2757" i="1"/>
  <c r="L2758" i="1"/>
  <c r="L2759" i="1"/>
  <c r="L2760" i="1"/>
  <c r="L2761" i="1"/>
  <c r="L2762" i="1"/>
  <c r="L2763" i="1"/>
  <c r="L2764" i="1"/>
  <c r="L2765" i="1"/>
  <c r="L2766" i="1"/>
  <c r="L2767" i="1"/>
  <c r="L2768" i="1"/>
  <c r="L2769" i="1"/>
  <c r="L2770" i="1"/>
  <c r="L2771" i="1"/>
  <c r="L2772" i="1"/>
  <c r="L2773" i="1"/>
  <c r="L2774" i="1"/>
  <c r="L2775" i="1"/>
  <c r="L2776" i="1"/>
  <c r="L2777" i="1"/>
  <c r="L2778" i="1"/>
  <c r="L2779" i="1"/>
  <c r="L2780" i="1"/>
  <c r="L2781" i="1"/>
  <c r="L2782" i="1"/>
  <c r="L2783" i="1"/>
  <c r="L2784" i="1"/>
  <c r="L2785" i="1"/>
  <c r="L2786" i="1"/>
  <c r="L2787" i="1"/>
  <c r="L2788" i="1"/>
  <c r="L2789" i="1"/>
  <c r="L2790" i="1"/>
  <c r="L2791" i="1"/>
  <c r="L2792" i="1"/>
  <c r="L2793" i="1"/>
  <c r="L2794" i="1"/>
  <c r="L2795" i="1"/>
  <c r="L2796" i="1"/>
  <c r="L2797" i="1"/>
  <c r="L2798" i="1"/>
  <c r="L2799" i="1"/>
  <c r="L2800" i="1"/>
  <c r="L2801" i="1"/>
  <c r="L2802" i="1"/>
  <c r="L2803" i="1"/>
  <c r="L2804" i="1"/>
  <c r="L2805" i="1"/>
  <c r="L2806" i="1"/>
  <c r="L2807" i="1"/>
  <c r="L2808" i="1"/>
  <c r="L2809" i="1"/>
  <c r="L2810" i="1"/>
  <c r="L2811" i="1"/>
  <c r="L2812" i="1"/>
  <c r="L2813" i="1"/>
  <c r="L2814" i="1"/>
  <c r="L2815" i="1"/>
  <c r="L2816" i="1"/>
  <c r="L2817" i="1"/>
  <c r="L2818" i="1"/>
  <c r="L2819" i="1"/>
  <c r="L2820" i="1"/>
  <c r="L2821" i="1"/>
  <c r="L2822" i="1"/>
  <c r="L2823" i="1"/>
  <c r="L2824" i="1"/>
  <c r="L2825" i="1"/>
  <c r="L2826" i="1"/>
  <c r="L2827" i="1"/>
  <c r="L2828" i="1"/>
  <c r="L2829" i="1"/>
  <c r="L2830" i="1"/>
  <c r="L2831" i="1"/>
  <c r="L2832" i="1"/>
  <c r="L2833" i="1"/>
  <c r="L2834" i="1"/>
  <c r="L2835" i="1"/>
  <c r="L2836" i="1"/>
  <c r="L2837" i="1"/>
  <c r="L2838" i="1"/>
  <c r="L2839" i="1"/>
  <c r="L2840" i="1"/>
  <c r="L2841" i="1"/>
  <c r="L2842" i="1"/>
  <c r="L2843" i="1"/>
  <c r="L2844" i="1"/>
  <c r="L2845" i="1"/>
  <c r="L2846" i="1"/>
  <c r="L2847" i="1"/>
  <c r="L2848" i="1"/>
  <c r="L2849" i="1"/>
  <c r="L2850" i="1"/>
  <c r="L2851" i="1"/>
  <c r="L2852" i="1"/>
  <c r="L2853" i="1"/>
  <c r="L2854" i="1"/>
  <c r="L2855" i="1"/>
  <c r="L2856" i="1"/>
  <c r="L2857" i="1"/>
  <c r="L2858" i="1"/>
  <c r="L2859" i="1"/>
  <c r="L2860" i="1"/>
  <c r="L2861" i="1"/>
  <c r="L2862" i="1"/>
  <c r="L2863" i="1"/>
  <c r="L2864" i="1"/>
  <c r="L2865" i="1"/>
  <c r="L2866" i="1"/>
  <c r="L2867" i="1"/>
  <c r="L2868" i="1"/>
  <c r="L2869" i="1"/>
  <c r="L2870" i="1"/>
  <c r="L2871" i="1"/>
  <c r="L2872" i="1"/>
  <c r="L2873" i="1"/>
  <c r="L2874" i="1"/>
  <c r="L2875" i="1"/>
  <c r="L2876" i="1"/>
  <c r="L2877" i="1"/>
  <c r="L2878" i="1"/>
  <c r="L2879" i="1"/>
  <c r="L2880" i="1"/>
  <c r="L2881" i="1"/>
  <c r="L2882" i="1"/>
  <c r="L2883" i="1"/>
  <c r="L2884" i="1"/>
  <c r="L2885" i="1"/>
  <c r="L2886" i="1"/>
  <c r="L2887" i="1"/>
  <c r="L2888" i="1"/>
  <c r="L2889" i="1"/>
  <c r="L2890" i="1"/>
  <c r="L2891" i="1"/>
  <c r="L2892" i="1"/>
  <c r="L2893" i="1"/>
  <c r="L2894" i="1"/>
  <c r="L2895" i="1"/>
  <c r="L2896" i="1"/>
  <c r="L2897" i="1"/>
  <c r="L2898" i="1"/>
  <c r="L2899" i="1"/>
  <c r="L2900" i="1"/>
  <c r="L2901" i="1"/>
  <c r="L2902" i="1"/>
  <c r="L2903" i="1"/>
  <c r="L2904" i="1"/>
  <c r="L2905" i="1"/>
  <c r="L2906" i="1"/>
  <c r="L2907" i="1"/>
  <c r="L2908" i="1"/>
  <c r="L2909" i="1"/>
  <c r="L2910" i="1"/>
  <c r="L2911" i="1"/>
  <c r="L2912" i="1"/>
  <c r="L2913" i="1"/>
  <c r="L2914" i="1"/>
  <c r="L2915" i="1"/>
  <c r="L2916" i="1"/>
  <c r="L2917" i="1"/>
  <c r="L2918" i="1"/>
  <c r="L2919" i="1"/>
  <c r="L2920" i="1"/>
  <c r="L2921" i="1"/>
  <c r="L2922" i="1"/>
  <c r="L2923" i="1"/>
  <c r="L2924" i="1"/>
  <c r="L2925" i="1"/>
  <c r="L2926" i="1"/>
  <c r="L2927" i="1"/>
  <c r="L2928" i="1"/>
  <c r="L2929" i="1"/>
  <c r="L2930" i="1"/>
  <c r="L2931" i="1"/>
  <c r="L2932" i="1"/>
  <c r="L2933" i="1"/>
  <c r="L2934" i="1"/>
  <c r="L2935" i="1"/>
  <c r="L2936" i="1"/>
  <c r="L2937" i="1"/>
  <c r="L2938" i="1"/>
  <c r="L2939" i="1"/>
  <c r="L2940" i="1"/>
  <c r="L2941" i="1"/>
  <c r="L2942" i="1"/>
  <c r="L2943" i="1"/>
  <c r="L2944" i="1"/>
  <c r="L2945" i="1"/>
  <c r="L2946" i="1"/>
  <c r="L2947" i="1"/>
  <c r="L2948" i="1"/>
  <c r="L2949" i="1"/>
  <c r="L2950" i="1"/>
  <c r="L2951" i="1"/>
  <c r="L2952" i="1"/>
  <c r="L2953" i="1"/>
  <c r="L2954" i="1"/>
  <c r="L2955" i="1"/>
  <c r="L2956" i="1"/>
  <c r="L2957" i="1"/>
  <c r="L2958" i="1"/>
  <c r="L2959" i="1"/>
  <c r="L2960" i="1"/>
  <c r="L2961" i="1"/>
  <c r="L2962" i="1"/>
  <c r="L2963" i="1"/>
  <c r="L2964" i="1"/>
  <c r="L2965" i="1"/>
  <c r="L2966" i="1"/>
  <c r="L2967" i="1"/>
  <c r="L2968" i="1"/>
  <c r="L2969" i="1"/>
  <c r="L2970" i="1"/>
  <c r="L2971" i="1"/>
  <c r="L2972" i="1"/>
  <c r="L2973" i="1"/>
  <c r="L2974" i="1"/>
  <c r="L2975" i="1"/>
  <c r="L2976" i="1"/>
  <c r="L2977" i="1"/>
  <c r="L2978" i="1"/>
  <c r="L2979" i="1"/>
  <c r="L2980" i="1"/>
  <c r="L2981" i="1"/>
  <c r="L2982" i="1"/>
  <c r="L2983" i="1"/>
  <c r="L2984" i="1"/>
  <c r="L2985" i="1"/>
  <c r="L2986" i="1"/>
  <c r="L2987" i="1"/>
  <c r="L2988" i="1"/>
  <c r="L2989" i="1"/>
  <c r="L2990" i="1"/>
  <c r="L2991" i="1"/>
  <c r="L2992" i="1"/>
  <c r="L2993" i="1"/>
  <c r="L2994" i="1"/>
  <c r="L2995" i="1"/>
  <c r="L2996" i="1"/>
  <c r="L2997" i="1"/>
  <c r="L2998" i="1"/>
  <c r="L2999" i="1"/>
  <c r="L3000" i="1"/>
  <c r="L3001" i="1"/>
  <c r="L3002" i="1"/>
  <c r="L3003" i="1"/>
  <c r="L3004" i="1"/>
  <c r="L3005" i="1"/>
  <c r="L3006" i="1"/>
  <c r="L3007" i="1"/>
  <c r="L3008" i="1"/>
  <c r="L3009" i="1"/>
  <c r="L3010" i="1"/>
  <c r="L3011" i="1"/>
  <c r="L3012" i="1"/>
  <c r="L3013" i="1"/>
  <c r="L3014" i="1"/>
  <c r="L3015" i="1"/>
  <c r="L3016" i="1"/>
  <c r="L3017" i="1"/>
  <c r="L3018" i="1"/>
  <c r="L3019" i="1"/>
  <c r="L3020" i="1"/>
  <c r="L3021" i="1"/>
  <c r="L3022" i="1"/>
  <c r="L3023" i="1"/>
  <c r="L3024" i="1"/>
  <c r="L3025" i="1"/>
  <c r="L3026" i="1"/>
  <c r="L3027" i="1"/>
  <c r="L3028" i="1"/>
  <c r="L3029" i="1"/>
  <c r="L3030" i="1"/>
  <c r="L3031" i="1"/>
  <c r="L3032" i="1"/>
  <c r="L3033" i="1"/>
  <c r="L3034" i="1"/>
  <c r="L3035" i="1"/>
  <c r="L3036" i="1"/>
  <c r="L3037" i="1"/>
  <c r="L3038" i="1"/>
  <c r="L3039" i="1"/>
  <c r="L3040" i="1"/>
  <c r="L3041" i="1"/>
  <c r="L3042" i="1"/>
  <c r="L3043" i="1"/>
  <c r="L3044" i="1"/>
  <c r="L3045" i="1"/>
  <c r="L3046" i="1"/>
  <c r="L3047" i="1"/>
  <c r="L3048" i="1"/>
  <c r="L3049" i="1"/>
  <c r="L3050" i="1"/>
  <c r="L3051" i="1"/>
  <c r="L3052" i="1"/>
  <c r="L3053" i="1"/>
  <c r="L3054" i="1"/>
  <c r="L3055" i="1"/>
  <c r="L3056" i="1"/>
  <c r="L3057" i="1"/>
  <c r="L3058" i="1"/>
  <c r="L3059" i="1"/>
  <c r="L3060" i="1"/>
  <c r="L3061" i="1"/>
  <c r="L3062" i="1"/>
  <c r="L3063" i="1"/>
  <c r="L3064" i="1"/>
  <c r="L3065" i="1"/>
  <c r="L3066" i="1"/>
  <c r="L3067" i="1"/>
  <c r="L3068" i="1"/>
  <c r="L3069" i="1"/>
  <c r="L3070" i="1"/>
  <c r="L3071" i="1"/>
  <c r="L3072" i="1"/>
  <c r="L3073" i="1"/>
  <c r="L3074" i="1"/>
  <c r="L3075" i="1"/>
  <c r="L3076" i="1"/>
  <c r="L3077" i="1"/>
  <c r="L3078" i="1"/>
  <c r="L3079" i="1"/>
  <c r="L3080" i="1"/>
  <c r="L3081" i="1"/>
  <c r="L3082" i="1"/>
  <c r="L3083" i="1"/>
  <c r="L3084" i="1"/>
  <c r="L3085" i="1"/>
  <c r="L3086" i="1"/>
  <c r="L3087" i="1"/>
  <c r="L3088" i="1"/>
  <c r="L3089" i="1"/>
  <c r="L3090" i="1"/>
  <c r="L3091" i="1"/>
  <c r="L3092" i="1"/>
  <c r="L3093" i="1"/>
  <c r="L3094" i="1"/>
  <c r="L3095" i="1"/>
  <c r="L3096" i="1"/>
  <c r="L3097" i="1"/>
  <c r="L3098" i="1"/>
  <c r="L3099" i="1"/>
  <c r="L3100" i="1"/>
  <c r="L3101" i="1"/>
  <c r="L3102" i="1"/>
  <c r="L3103" i="1"/>
  <c r="L3104" i="1"/>
  <c r="L3105" i="1"/>
  <c r="L3106" i="1"/>
  <c r="L3107" i="1"/>
  <c r="L3108" i="1"/>
  <c r="L3109" i="1"/>
  <c r="L3110" i="1"/>
  <c r="L3111" i="1"/>
  <c r="L3112" i="1"/>
  <c r="L3113" i="1"/>
  <c r="L3114" i="1"/>
  <c r="L3115" i="1"/>
  <c r="L3116" i="1"/>
  <c r="L3117" i="1"/>
  <c r="L3118" i="1"/>
  <c r="L3119" i="1"/>
  <c r="L3120" i="1"/>
  <c r="L3121" i="1"/>
  <c r="L3122" i="1"/>
  <c r="L3123" i="1"/>
  <c r="L3124" i="1"/>
  <c r="L3125" i="1"/>
  <c r="L3126" i="1"/>
  <c r="L3127" i="1"/>
  <c r="L3128" i="1"/>
  <c r="L3129" i="1"/>
  <c r="L3130" i="1"/>
  <c r="L3131" i="1"/>
  <c r="L3132" i="1"/>
  <c r="L3133" i="1"/>
  <c r="L3134" i="1"/>
  <c r="L3135" i="1"/>
  <c r="L3136" i="1"/>
  <c r="L3137" i="1"/>
  <c r="L3138" i="1"/>
  <c r="L3139" i="1"/>
  <c r="L3140" i="1"/>
  <c r="L3141" i="1"/>
  <c r="L3142" i="1"/>
  <c r="L3143" i="1"/>
  <c r="L3144" i="1"/>
  <c r="L3145" i="1"/>
  <c r="L3146" i="1"/>
  <c r="L3147" i="1"/>
  <c r="L3148" i="1"/>
  <c r="L3149" i="1"/>
  <c r="L3150" i="1"/>
  <c r="L3151" i="1"/>
  <c r="L3152" i="1"/>
  <c r="L3153" i="1"/>
  <c r="L3154" i="1"/>
  <c r="L3155" i="1"/>
  <c r="L3156" i="1"/>
  <c r="L3157" i="1"/>
  <c r="L3158" i="1"/>
  <c r="L3159" i="1"/>
  <c r="L3160" i="1"/>
  <c r="L3161" i="1"/>
  <c r="L3162" i="1"/>
  <c r="L3163" i="1"/>
  <c r="L3164" i="1"/>
  <c r="L3165" i="1"/>
  <c r="L3166" i="1"/>
  <c r="L3167" i="1"/>
  <c r="L3168" i="1"/>
  <c r="L3169" i="1"/>
  <c r="L3170" i="1"/>
  <c r="L3171" i="1"/>
  <c r="L3172" i="1"/>
  <c r="L3173" i="1"/>
  <c r="L3174" i="1"/>
  <c r="L3175" i="1"/>
  <c r="L3176" i="1"/>
  <c r="L3177" i="1"/>
  <c r="L3178" i="1"/>
  <c r="L3179" i="1"/>
  <c r="L3180" i="1"/>
  <c r="L3181" i="1"/>
  <c r="L3182" i="1"/>
  <c r="L3183" i="1"/>
  <c r="L3184" i="1"/>
  <c r="L3185" i="1"/>
  <c r="L3186" i="1"/>
  <c r="L3187" i="1"/>
  <c r="L3188" i="1"/>
  <c r="L3189" i="1"/>
  <c r="L3190" i="1"/>
  <c r="L3191" i="1"/>
  <c r="L3192" i="1"/>
  <c r="L3193" i="1"/>
  <c r="L3194" i="1"/>
  <c r="L3195" i="1"/>
  <c r="L3196" i="1"/>
  <c r="L3197" i="1"/>
  <c r="L3198" i="1"/>
  <c r="L3199" i="1"/>
  <c r="L3200" i="1"/>
  <c r="L3201" i="1"/>
  <c r="L3202" i="1"/>
  <c r="L3203" i="1"/>
  <c r="L3204" i="1"/>
  <c r="L3205" i="1"/>
  <c r="L3206" i="1"/>
  <c r="L3207" i="1"/>
  <c r="L3208" i="1"/>
  <c r="L3209" i="1"/>
  <c r="L3210" i="1"/>
  <c r="L3211" i="1"/>
  <c r="L3212" i="1"/>
  <c r="L3213" i="1"/>
  <c r="L3214" i="1"/>
  <c r="L3215" i="1"/>
  <c r="L3216" i="1"/>
  <c r="L3217" i="1"/>
  <c r="L3218" i="1"/>
  <c r="L3219" i="1"/>
  <c r="L3220" i="1"/>
  <c r="L3221" i="1"/>
  <c r="L3222" i="1"/>
  <c r="L3223" i="1"/>
  <c r="L3224" i="1"/>
  <c r="L3225" i="1"/>
  <c r="L3226" i="1"/>
  <c r="L3227" i="1"/>
  <c r="L3228" i="1"/>
  <c r="L3229" i="1"/>
  <c r="L3230" i="1"/>
  <c r="L3231" i="1"/>
  <c r="L3232" i="1"/>
  <c r="L3233" i="1"/>
  <c r="L3234" i="1"/>
  <c r="L3235" i="1"/>
  <c r="L3236" i="1"/>
  <c r="L3237" i="1"/>
  <c r="L3238" i="1"/>
  <c r="L3239" i="1"/>
  <c r="L3240" i="1"/>
  <c r="L3241" i="1"/>
  <c r="L3242" i="1"/>
  <c r="L3243" i="1"/>
  <c r="L3244" i="1"/>
  <c r="L3245" i="1"/>
  <c r="L3246" i="1"/>
  <c r="L3247" i="1"/>
  <c r="L3248" i="1"/>
  <c r="L3249" i="1"/>
  <c r="L3250" i="1"/>
  <c r="L3251" i="1"/>
  <c r="L3252" i="1"/>
  <c r="L3253" i="1"/>
  <c r="L3254" i="1"/>
  <c r="L3255" i="1"/>
  <c r="L3256" i="1"/>
  <c r="L3257" i="1"/>
  <c r="L3258" i="1"/>
  <c r="L3259" i="1"/>
  <c r="L3260" i="1"/>
  <c r="L3261" i="1"/>
  <c r="L3262" i="1"/>
  <c r="L3263" i="1"/>
  <c r="L3264" i="1"/>
  <c r="L3265" i="1"/>
  <c r="L3266" i="1"/>
  <c r="L3267" i="1"/>
  <c r="L3268" i="1"/>
  <c r="L3269" i="1"/>
  <c r="L3270" i="1"/>
  <c r="L3271" i="1"/>
  <c r="L3272" i="1"/>
  <c r="L3273" i="1"/>
  <c r="L3274" i="1"/>
  <c r="L3275" i="1"/>
  <c r="L3276" i="1"/>
  <c r="L3277" i="1"/>
  <c r="L3278" i="1"/>
  <c r="L3279" i="1"/>
  <c r="L3280" i="1"/>
  <c r="L3281" i="1"/>
  <c r="L3282" i="1"/>
  <c r="L3283" i="1"/>
  <c r="L3284" i="1"/>
  <c r="L3285" i="1"/>
  <c r="L3286" i="1"/>
  <c r="L3287" i="1"/>
  <c r="L3288" i="1"/>
  <c r="L3289" i="1"/>
  <c r="L3290" i="1"/>
  <c r="L3291" i="1"/>
  <c r="L3292" i="1"/>
  <c r="L3293" i="1"/>
  <c r="L3294" i="1"/>
  <c r="L3295" i="1"/>
  <c r="L3296" i="1"/>
  <c r="L3297" i="1"/>
  <c r="L3298" i="1"/>
  <c r="L3299" i="1"/>
  <c r="L3300" i="1"/>
  <c r="L3301" i="1"/>
  <c r="L3302" i="1"/>
  <c r="L3303" i="1"/>
  <c r="L3304" i="1"/>
  <c r="L3305" i="1"/>
  <c r="L3306" i="1"/>
  <c r="L3307" i="1"/>
  <c r="L3308" i="1"/>
  <c r="L3309" i="1"/>
  <c r="L3310" i="1"/>
  <c r="L3311" i="1"/>
  <c r="L3312" i="1"/>
  <c r="L3313" i="1"/>
  <c r="L3314" i="1"/>
  <c r="L3315" i="1"/>
  <c r="L3316" i="1"/>
  <c r="L3317" i="1"/>
  <c r="L3318" i="1"/>
  <c r="L3319" i="1"/>
  <c r="L3320" i="1"/>
  <c r="L3321" i="1"/>
  <c r="L3322" i="1"/>
  <c r="L3323" i="1"/>
  <c r="L3324" i="1"/>
  <c r="L3325" i="1"/>
  <c r="L3326" i="1"/>
  <c r="L3327" i="1"/>
  <c r="L3328" i="1"/>
  <c r="L3329" i="1"/>
  <c r="L3330" i="1"/>
  <c r="L3331" i="1"/>
  <c r="L3332" i="1"/>
  <c r="L3333" i="1"/>
  <c r="L3334" i="1"/>
  <c r="L3335" i="1"/>
  <c r="L3336" i="1"/>
  <c r="L3337" i="1"/>
  <c r="L3338" i="1"/>
  <c r="L3339" i="1"/>
  <c r="L3340" i="1"/>
  <c r="L3341" i="1"/>
  <c r="L3342" i="1"/>
  <c r="L3343" i="1"/>
  <c r="L3344" i="1"/>
  <c r="L3345" i="1"/>
  <c r="L3346" i="1"/>
  <c r="L3347" i="1"/>
  <c r="L3348" i="1"/>
  <c r="L3349" i="1"/>
  <c r="L3350" i="1"/>
  <c r="L3351" i="1"/>
  <c r="L3352" i="1"/>
  <c r="L3353" i="1"/>
  <c r="L3354" i="1"/>
  <c r="L3355" i="1"/>
  <c r="L3356" i="1"/>
  <c r="L3357" i="1"/>
  <c r="L3358" i="1"/>
  <c r="L3359" i="1"/>
  <c r="L3360" i="1"/>
  <c r="L3361" i="1"/>
  <c r="L3362" i="1"/>
  <c r="L3363" i="1"/>
  <c r="L3364" i="1"/>
  <c r="L3365" i="1"/>
  <c r="L3366" i="1"/>
  <c r="L3367" i="1"/>
  <c r="L3368" i="1"/>
  <c r="L3369" i="1"/>
  <c r="L3370" i="1"/>
  <c r="L3371" i="1"/>
  <c r="L3372" i="1"/>
  <c r="L3373" i="1"/>
  <c r="L3374" i="1"/>
  <c r="L3375" i="1"/>
  <c r="L3376" i="1"/>
  <c r="L3377" i="1"/>
  <c r="L3378" i="1"/>
  <c r="L3379" i="1"/>
  <c r="L3380" i="1"/>
  <c r="L3381" i="1"/>
  <c r="L3382" i="1"/>
  <c r="L3383" i="1"/>
  <c r="L3384" i="1"/>
  <c r="L3385" i="1"/>
  <c r="L3386" i="1"/>
  <c r="L3387" i="1"/>
  <c r="L3388" i="1"/>
  <c r="L3389" i="1"/>
  <c r="L3390" i="1"/>
  <c r="L3391" i="1"/>
  <c r="L3392" i="1"/>
  <c r="L3393" i="1"/>
  <c r="L3394" i="1"/>
  <c r="L3395" i="1"/>
  <c r="L3396" i="1"/>
  <c r="L3397" i="1"/>
  <c r="L3398" i="1"/>
  <c r="L3399" i="1"/>
  <c r="L3400" i="1"/>
  <c r="L3401" i="1"/>
  <c r="L3402" i="1"/>
  <c r="L3403" i="1"/>
  <c r="L3404" i="1"/>
  <c r="L3405" i="1"/>
  <c r="L3406" i="1"/>
  <c r="L3407" i="1"/>
  <c r="L3408" i="1"/>
  <c r="L3409" i="1"/>
  <c r="L3410" i="1"/>
  <c r="L3411" i="1"/>
  <c r="L3412" i="1"/>
  <c r="L3413" i="1"/>
  <c r="L3414" i="1"/>
  <c r="L3415" i="1"/>
  <c r="L3416" i="1"/>
  <c r="L3417" i="1"/>
  <c r="L3418" i="1"/>
  <c r="L3419" i="1"/>
  <c r="L3420" i="1"/>
  <c r="L3421" i="1"/>
  <c r="L3422" i="1"/>
  <c r="L3423" i="1"/>
  <c r="L3424" i="1"/>
  <c r="L3425" i="1"/>
  <c r="L3426" i="1"/>
  <c r="L3427" i="1"/>
  <c r="L3428" i="1"/>
  <c r="L3429" i="1"/>
  <c r="L3430" i="1"/>
  <c r="L3431" i="1"/>
  <c r="L3432" i="1"/>
  <c r="L3433" i="1"/>
  <c r="L3434" i="1"/>
  <c r="L3435" i="1"/>
  <c r="L3436" i="1"/>
  <c r="L3437" i="1"/>
  <c r="L3438" i="1"/>
  <c r="L3439" i="1"/>
  <c r="L3440" i="1"/>
  <c r="L3441" i="1"/>
  <c r="L3442" i="1"/>
  <c r="L3443" i="1"/>
  <c r="L3444" i="1"/>
  <c r="L3445" i="1"/>
  <c r="L3446" i="1"/>
  <c r="L3447" i="1"/>
  <c r="L3448" i="1"/>
  <c r="L3449" i="1"/>
  <c r="L3450" i="1"/>
  <c r="L3451" i="1"/>
  <c r="L3452" i="1"/>
  <c r="L3453" i="1"/>
  <c r="L3454" i="1"/>
  <c r="L3455" i="1"/>
  <c r="L3456" i="1"/>
  <c r="L3457" i="1"/>
  <c r="L3458" i="1"/>
  <c r="L3459" i="1"/>
  <c r="L3460" i="1"/>
  <c r="L3461" i="1"/>
  <c r="L3462" i="1"/>
  <c r="L3463" i="1"/>
  <c r="L3464" i="1"/>
  <c r="L3465" i="1"/>
  <c r="L3466" i="1"/>
  <c r="L3467" i="1"/>
  <c r="L3468" i="1"/>
  <c r="L3469" i="1"/>
  <c r="L3470" i="1"/>
  <c r="L3471" i="1"/>
  <c r="L3472" i="1"/>
  <c r="L3473" i="1"/>
  <c r="L3474" i="1"/>
  <c r="L3475" i="1"/>
  <c r="L3476" i="1"/>
  <c r="L3477" i="1"/>
  <c r="L3478" i="1"/>
  <c r="L3479" i="1"/>
  <c r="L3480" i="1"/>
  <c r="L3481" i="1"/>
  <c r="L3482" i="1"/>
  <c r="L3483" i="1"/>
  <c r="L3484" i="1"/>
  <c r="L3485" i="1"/>
  <c r="L3486" i="1"/>
  <c r="L3487" i="1"/>
  <c r="L3488" i="1"/>
  <c r="L3489" i="1"/>
  <c r="L3490" i="1"/>
  <c r="L3491" i="1"/>
  <c r="L3492" i="1"/>
  <c r="L3493" i="1"/>
  <c r="L3494" i="1"/>
  <c r="L3495" i="1"/>
  <c r="L3496" i="1"/>
  <c r="L3497" i="1"/>
  <c r="L3498" i="1"/>
  <c r="L3499" i="1"/>
  <c r="L3500" i="1"/>
  <c r="L3501" i="1"/>
  <c r="L3502" i="1"/>
  <c r="L3503" i="1"/>
  <c r="L3504" i="1"/>
  <c r="L3505" i="1"/>
  <c r="L3506" i="1"/>
  <c r="L3507" i="1"/>
  <c r="L3508" i="1"/>
  <c r="L3509" i="1"/>
  <c r="L3510" i="1"/>
  <c r="L3511" i="1"/>
  <c r="L3512" i="1"/>
  <c r="L3513" i="1"/>
  <c r="L3514" i="1"/>
  <c r="L3515" i="1"/>
  <c r="L3516" i="1"/>
  <c r="L3517" i="1"/>
  <c r="L3518" i="1"/>
  <c r="L3519" i="1"/>
  <c r="L3520" i="1"/>
  <c r="L3521" i="1"/>
  <c r="L3522" i="1"/>
  <c r="L3523" i="1"/>
  <c r="L3524" i="1"/>
  <c r="L3525" i="1"/>
  <c r="L3526" i="1"/>
  <c r="L3527" i="1"/>
  <c r="L3528" i="1"/>
  <c r="L3529" i="1"/>
  <c r="L3530" i="1"/>
  <c r="L3531" i="1"/>
  <c r="L3532" i="1"/>
  <c r="L3533" i="1"/>
  <c r="L3534" i="1"/>
  <c r="L3535" i="1"/>
  <c r="L3536" i="1"/>
  <c r="L3537" i="1"/>
  <c r="L3538" i="1"/>
  <c r="L3539" i="1"/>
  <c r="L3540" i="1"/>
  <c r="L3541" i="1"/>
  <c r="L3542" i="1"/>
  <c r="L3543" i="1"/>
  <c r="L3544" i="1"/>
  <c r="L3545" i="1"/>
  <c r="L3546" i="1"/>
  <c r="L3547" i="1"/>
  <c r="L3548" i="1"/>
  <c r="L3549" i="1"/>
  <c r="L3550" i="1"/>
  <c r="L3551" i="1"/>
  <c r="L3552" i="1"/>
  <c r="L3553" i="1"/>
  <c r="L3554" i="1"/>
  <c r="L3555" i="1"/>
  <c r="L3556" i="1"/>
  <c r="L3557" i="1"/>
  <c r="L3558" i="1"/>
  <c r="L3559" i="1"/>
  <c r="L3560" i="1"/>
  <c r="L3561" i="1"/>
  <c r="L3562" i="1"/>
  <c r="L3563" i="1"/>
  <c r="L3564" i="1"/>
  <c r="L3565" i="1"/>
  <c r="L3566" i="1"/>
  <c r="L3567" i="1"/>
  <c r="L3568" i="1"/>
  <c r="L3569" i="1"/>
  <c r="L3570" i="1"/>
  <c r="L3571" i="1"/>
  <c r="L3572" i="1"/>
  <c r="L3573" i="1"/>
  <c r="L3574" i="1"/>
  <c r="L3575" i="1"/>
  <c r="L3576" i="1"/>
  <c r="L3577" i="1"/>
  <c r="L3578" i="1"/>
  <c r="L3579" i="1"/>
  <c r="L3580" i="1"/>
  <c r="L3581" i="1"/>
  <c r="L3582" i="1"/>
  <c r="L3583" i="1"/>
  <c r="L3584" i="1"/>
  <c r="L3585" i="1"/>
  <c r="L3586" i="1"/>
  <c r="L3587" i="1"/>
  <c r="L3588" i="1"/>
  <c r="L3589" i="1"/>
  <c r="L3590" i="1"/>
  <c r="L3591" i="1"/>
  <c r="L3592" i="1"/>
  <c r="L3593" i="1"/>
  <c r="L3594" i="1"/>
  <c r="L3595" i="1"/>
  <c r="L3596" i="1"/>
  <c r="L3597" i="1"/>
  <c r="L3598" i="1"/>
  <c r="L3599" i="1"/>
  <c r="L3600" i="1"/>
  <c r="L3601" i="1"/>
  <c r="L3602" i="1"/>
  <c r="L3603" i="1"/>
  <c r="L3604" i="1"/>
  <c r="L3605" i="1"/>
  <c r="L3606" i="1"/>
  <c r="L3607" i="1"/>
  <c r="L3608" i="1"/>
  <c r="L3609" i="1"/>
  <c r="L3610" i="1"/>
  <c r="L3611" i="1"/>
  <c r="L3612" i="1"/>
  <c r="L3613" i="1"/>
  <c r="L3614" i="1"/>
  <c r="L3615" i="1"/>
  <c r="L3616" i="1"/>
  <c r="L3617" i="1"/>
  <c r="L3618" i="1"/>
  <c r="L3619" i="1"/>
  <c r="L3620" i="1"/>
  <c r="L3621" i="1"/>
  <c r="L3622" i="1"/>
  <c r="L3623" i="1"/>
  <c r="L3624" i="1"/>
  <c r="L3625" i="1"/>
  <c r="L3626" i="1"/>
  <c r="L3627" i="1"/>
  <c r="L3628" i="1"/>
  <c r="L3629" i="1"/>
  <c r="L3630" i="1"/>
  <c r="L3631" i="1"/>
  <c r="L3632" i="1"/>
  <c r="L3633" i="1"/>
  <c r="L3634" i="1"/>
  <c r="L3635" i="1"/>
  <c r="L3636" i="1"/>
  <c r="L3637" i="1"/>
  <c r="L3638" i="1"/>
  <c r="L3639" i="1"/>
  <c r="L3640" i="1"/>
  <c r="L3641" i="1"/>
  <c r="L3642" i="1"/>
  <c r="L3643" i="1"/>
  <c r="L3644" i="1"/>
  <c r="L3645" i="1"/>
  <c r="L3646" i="1"/>
  <c r="L3647" i="1"/>
  <c r="L3648" i="1"/>
  <c r="L3649" i="1"/>
  <c r="L3650" i="1"/>
  <c r="L3651" i="1"/>
  <c r="L3652" i="1"/>
  <c r="L3653" i="1"/>
  <c r="L3654" i="1"/>
  <c r="L3655" i="1"/>
  <c r="L3656" i="1"/>
  <c r="L3657" i="1"/>
  <c r="L3658" i="1"/>
  <c r="L3659" i="1"/>
  <c r="L3660" i="1"/>
  <c r="L3661" i="1"/>
  <c r="L3662" i="1"/>
  <c r="L3663" i="1"/>
  <c r="L3664" i="1"/>
  <c r="L3665" i="1"/>
  <c r="L3666" i="1"/>
  <c r="L3667" i="1"/>
  <c r="L3668" i="1"/>
  <c r="L3669" i="1"/>
  <c r="L3670" i="1"/>
  <c r="L3671" i="1"/>
  <c r="L3672" i="1"/>
  <c r="L3673" i="1"/>
  <c r="L3674" i="1"/>
  <c r="L3675" i="1"/>
  <c r="L3676" i="1"/>
  <c r="L3677" i="1"/>
  <c r="L3678" i="1"/>
  <c r="L3679" i="1"/>
  <c r="L3680" i="1"/>
  <c r="L3681" i="1"/>
  <c r="L3682" i="1"/>
  <c r="L3683" i="1"/>
  <c r="L3684" i="1"/>
  <c r="L3685" i="1"/>
  <c r="L3686" i="1"/>
  <c r="L3687" i="1"/>
  <c r="L3688" i="1"/>
  <c r="L3689" i="1"/>
  <c r="L3690" i="1"/>
  <c r="L3691" i="1"/>
  <c r="L3692" i="1"/>
  <c r="L3693" i="1"/>
  <c r="L3694" i="1"/>
  <c r="L3695" i="1"/>
  <c r="L3696" i="1"/>
  <c r="L3697" i="1"/>
  <c r="L3698" i="1"/>
  <c r="L3699" i="1"/>
  <c r="L3700" i="1"/>
  <c r="L3701" i="1"/>
  <c r="L3702" i="1"/>
  <c r="L3703" i="1"/>
  <c r="L3704" i="1"/>
  <c r="L3705" i="1"/>
  <c r="L3706" i="1"/>
  <c r="L3707" i="1"/>
  <c r="L3708" i="1"/>
  <c r="L3709" i="1"/>
  <c r="L3710" i="1"/>
  <c r="L3711" i="1"/>
  <c r="L3712" i="1"/>
  <c r="L3713" i="1"/>
  <c r="L3714" i="1"/>
  <c r="L3715" i="1"/>
  <c r="L3716" i="1"/>
  <c r="L3717" i="1"/>
  <c r="L3718" i="1"/>
  <c r="L3719" i="1"/>
  <c r="L3720" i="1"/>
  <c r="L3721" i="1"/>
  <c r="L3722" i="1"/>
  <c r="L3723" i="1"/>
  <c r="L3724" i="1"/>
  <c r="L3725" i="1"/>
  <c r="L3726" i="1"/>
  <c r="L3727" i="1"/>
  <c r="L3728" i="1"/>
  <c r="L3729" i="1"/>
  <c r="L3730" i="1"/>
  <c r="L3731" i="1"/>
  <c r="L3732" i="1"/>
  <c r="L3733" i="1"/>
  <c r="L3734" i="1"/>
  <c r="L3735" i="1"/>
  <c r="L3736" i="1"/>
  <c r="L3737" i="1"/>
  <c r="L3738" i="1"/>
  <c r="L3739" i="1"/>
  <c r="L3740" i="1"/>
  <c r="L3741" i="1"/>
  <c r="L3742" i="1"/>
  <c r="L3743" i="1"/>
  <c r="L3744" i="1"/>
  <c r="L3745" i="1"/>
  <c r="L3746" i="1"/>
  <c r="L3747" i="1"/>
  <c r="L3748" i="1"/>
  <c r="L3749" i="1"/>
  <c r="L3750" i="1"/>
  <c r="L3751" i="1"/>
  <c r="L3752" i="1"/>
  <c r="L3753" i="1"/>
  <c r="L3754" i="1"/>
  <c r="L3755" i="1"/>
  <c r="L3756" i="1"/>
  <c r="L3757" i="1"/>
  <c r="L3758" i="1"/>
  <c r="L3759" i="1"/>
  <c r="L3760" i="1"/>
  <c r="L3761" i="1"/>
  <c r="L3762" i="1"/>
  <c r="L3763" i="1"/>
  <c r="L3764" i="1"/>
  <c r="L3765" i="1"/>
  <c r="L3766" i="1"/>
  <c r="L3767" i="1"/>
  <c r="L3768" i="1"/>
  <c r="L3769" i="1"/>
  <c r="L3770" i="1"/>
  <c r="L3771" i="1"/>
  <c r="L3772" i="1"/>
  <c r="L3773" i="1"/>
  <c r="L3774" i="1"/>
  <c r="L3775" i="1"/>
  <c r="L3776" i="1"/>
  <c r="L3777" i="1"/>
  <c r="L3778" i="1"/>
  <c r="L3779" i="1"/>
  <c r="L3780" i="1"/>
  <c r="L3781" i="1"/>
  <c r="L3782" i="1"/>
  <c r="L3783" i="1"/>
  <c r="L3784" i="1"/>
  <c r="L3785" i="1"/>
  <c r="L3786" i="1"/>
  <c r="L3787" i="1"/>
  <c r="L3788" i="1"/>
  <c r="L3789" i="1"/>
  <c r="L3790" i="1"/>
  <c r="L3791" i="1"/>
  <c r="L3792" i="1"/>
  <c r="L3793" i="1"/>
  <c r="L3794" i="1"/>
  <c r="L3795" i="1"/>
  <c r="L3796" i="1"/>
  <c r="L3797" i="1"/>
  <c r="L3798" i="1"/>
  <c r="L3799" i="1"/>
  <c r="L3800" i="1"/>
  <c r="L3801" i="1"/>
  <c r="L3802" i="1"/>
  <c r="L3803" i="1"/>
  <c r="L3804" i="1"/>
  <c r="L3805" i="1"/>
  <c r="L3806" i="1"/>
  <c r="L3807" i="1"/>
  <c r="L3808" i="1"/>
  <c r="L3809" i="1"/>
  <c r="L3810" i="1"/>
  <c r="L3811" i="1"/>
  <c r="L3812" i="1"/>
  <c r="L3813" i="1"/>
  <c r="L3814" i="1"/>
  <c r="L3815" i="1"/>
  <c r="L3816" i="1"/>
  <c r="L3817" i="1"/>
  <c r="L3818" i="1"/>
  <c r="L3819" i="1"/>
  <c r="L3820" i="1"/>
  <c r="L3821" i="1"/>
  <c r="L3822" i="1"/>
  <c r="L3823" i="1"/>
  <c r="L3824" i="1"/>
  <c r="L3825" i="1"/>
  <c r="L3826" i="1"/>
  <c r="L3827" i="1"/>
  <c r="L3828" i="1"/>
  <c r="L3829" i="1"/>
  <c r="L3830" i="1"/>
  <c r="L3831" i="1"/>
  <c r="L3832" i="1"/>
  <c r="L3833" i="1"/>
  <c r="L3834" i="1"/>
  <c r="L3835" i="1"/>
  <c r="L3836" i="1"/>
  <c r="L3837" i="1"/>
  <c r="L3838" i="1"/>
  <c r="L3839" i="1"/>
  <c r="L3840" i="1"/>
  <c r="L3841" i="1"/>
  <c r="L3842" i="1"/>
  <c r="L3843" i="1"/>
  <c r="L3844" i="1"/>
  <c r="L3845" i="1"/>
  <c r="L3846" i="1"/>
  <c r="L3847" i="1"/>
  <c r="L3848" i="1"/>
  <c r="L3849" i="1"/>
  <c r="L3850" i="1"/>
  <c r="L3851" i="1"/>
  <c r="L3852" i="1"/>
  <c r="L3853" i="1"/>
  <c r="L3854" i="1"/>
  <c r="L3855" i="1"/>
  <c r="L3856" i="1"/>
  <c r="L3857" i="1"/>
  <c r="L3858" i="1"/>
  <c r="L3859" i="1"/>
  <c r="L3860" i="1"/>
  <c r="L3861" i="1"/>
  <c r="L3862" i="1"/>
  <c r="L3863" i="1"/>
  <c r="L3864" i="1"/>
  <c r="L3865" i="1"/>
  <c r="L3866" i="1"/>
  <c r="L3867" i="1"/>
  <c r="L3868" i="1"/>
  <c r="L3869" i="1"/>
  <c r="L3870" i="1"/>
  <c r="L3871" i="1"/>
  <c r="L3872" i="1"/>
  <c r="L3873" i="1"/>
  <c r="L3874" i="1"/>
  <c r="L3875" i="1"/>
  <c r="L3876" i="1"/>
  <c r="L3877" i="1"/>
  <c r="L3878" i="1"/>
  <c r="L3879" i="1"/>
  <c r="L3880" i="1"/>
  <c r="L3881" i="1"/>
  <c r="L3882" i="1"/>
  <c r="L3883" i="1"/>
  <c r="L3884" i="1"/>
  <c r="L3885" i="1"/>
  <c r="L3886" i="1"/>
  <c r="L3887" i="1"/>
  <c r="L3888" i="1"/>
  <c r="L3889" i="1"/>
  <c r="L3890" i="1"/>
  <c r="L3891" i="1"/>
  <c r="L3892" i="1"/>
  <c r="L3893" i="1"/>
  <c r="L3894" i="1"/>
  <c r="L3895" i="1"/>
  <c r="L3896" i="1"/>
  <c r="L3897" i="1"/>
  <c r="L3898" i="1"/>
  <c r="L3899" i="1"/>
  <c r="L3900" i="1"/>
  <c r="L3901" i="1"/>
  <c r="L3902" i="1"/>
  <c r="L3903" i="1"/>
  <c r="L3904" i="1"/>
  <c r="L3905" i="1"/>
  <c r="L3906" i="1"/>
  <c r="L3907" i="1"/>
  <c r="L3908" i="1"/>
  <c r="L3909" i="1"/>
  <c r="L3910" i="1"/>
  <c r="L3911" i="1"/>
  <c r="L3912" i="1"/>
  <c r="L3913" i="1"/>
  <c r="L3914" i="1"/>
  <c r="L3915" i="1"/>
  <c r="L3916" i="1"/>
  <c r="L3917" i="1"/>
  <c r="L3918" i="1"/>
  <c r="L3919" i="1"/>
  <c r="L3920" i="1"/>
  <c r="L3921" i="1"/>
  <c r="L3922" i="1"/>
  <c r="L3923" i="1"/>
  <c r="L3924" i="1"/>
  <c r="L3925" i="1"/>
  <c r="L3926" i="1"/>
  <c r="L3927" i="1"/>
  <c r="L3928" i="1"/>
  <c r="L3929" i="1"/>
  <c r="L3930" i="1"/>
  <c r="L3931" i="1"/>
  <c r="L3932" i="1"/>
  <c r="L3933" i="1"/>
  <c r="L3934" i="1"/>
  <c r="L3935" i="1"/>
  <c r="L3936" i="1"/>
  <c r="L3937" i="1"/>
  <c r="L3938" i="1"/>
  <c r="L3939" i="1"/>
  <c r="L3940" i="1"/>
  <c r="L3941" i="1"/>
  <c r="L3942" i="1"/>
  <c r="L3943" i="1"/>
  <c r="L3944" i="1"/>
  <c r="L3945" i="1"/>
  <c r="L3946" i="1"/>
  <c r="L3947" i="1"/>
  <c r="L3948" i="1"/>
  <c r="L3949" i="1"/>
  <c r="L3950" i="1"/>
  <c r="L3951" i="1"/>
  <c r="L3952" i="1"/>
  <c r="L3953" i="1"/>
  <c r="L3954" i="1"/>
  <c r="L3955" i="1"/>
  <c r="L3956" i="1"/>
  <c r="L3957" i="1"/>
  <c r="L3958" i="1"/>
  <c r="L3959" i="1"/>
  <c r="L3960" i="1"/>
  <c r="L3961" i="1"/>
  <c r="L3962" i="1"/>
  <c r="L3963" i="1"/>
  <c r="L3964" i="1"/>
  <c r="L3965" i="1"/>
  <c r="L3966" i="1"/>
  <c r="L3967" i="1"/>
  <c r="L3968" i="1"/>
  <c r="L3969" i="1"/>
  <c r="L3970" i="1"/>
  <c r="L3971" i="1"/>
  <c r="L3972" i="1"/>
  <c r="L3973" i="1"/>
  <c r="L3974" i="1"/>
  <c r="L3975" i="1"/>
  <c r="L3976" i="1"/>
  <c r="L3977" i="1"/>
  <c r="L3978" i="1"/>
  <c r="L3979" i="1"/>
  <c r="L3980" i="1"/>
  <c r="L3981" i="1"/>
  <c r="L3982" i="1"/>
  <c r="L3983" i="1"/>
  <c r="L3984" i="1"/>
  <c r="L3985" i="1"/>
  <c r="L3986" i="1"/>
  <c r="L3987" i="1"/>
  <c r="L3988" i="1"/>
  <c r="L3989" i="1"/>
  <c r="L3990" i="1"/>
  <c r="L3991" i="1"/>
  <c r="L3992" i="1"/>
  <c r="L3993" i="1"/>
  <c r="L3994" i="1"/>
  <c r="L3995" i="1"/>
  <c r="L3996" i="1"/>
  <c r="L3997" i="1"/>
  <c r="L3998" i="1"/>
  <c r="L3999" i="1"/>
  <c r="L4000" i="1"/>
  <c r="L4001" i="1"/>
  <c r="L4002" i="1"/>
  <c r="L4003" i="1"/>
  <c r="L4004" i="1"/>
  <c r="L4005" i="1"/>
  <c r="L4006" i="1"/>
  <c r="L4007" i="1"/>
  <c r="L4008" i="1"/>
  <c r="L4009" i="1"/>
  <c r="L4010" i="1"/>
  <c r="L4011" i="1"/>
  <c r="L4012" i="1"/>
  <c r="L4013" i="1"/>
  <c r="L4014" i="1"/>
  <c r="L4015" i="1"/>
  <c r="L4016" i="1"/>
  <c r="L4017" i="1"/>
  <c r="L4018" i="1"/>
  <c r="L4019" i="1"/>
  <c r="L4020" i="1"/>
  <c r="L4021" i="1"/>
  <c r="L4022" i="1"/>
  <c r="L4023" i="1"/>
  <c r="L4024" i="1"/>
  <c r="L4025" i="1"/>
  <c r="L4026" i="1"/>
  <c r="L4027" i="1"/>
  <c r="L4028" i="1"/>
  <c r="L4029" i="1"/>
  <c r="L4030" i="1"/>
  <c r="L4031" i="1"/>
  <c r="L4032" i="1"/>
  <c r="L4033" i="1"/>
  <c r="L4034" i="1"/>
  <c r="L4035" i="1"/>
  <c r="L4036" i="1"/>
  <c r="L4037" i="1"/>
  <c r="L4038" i="1"/>
  <c r="L4039" i="1"/>
  <c r="L4040" i="1"/>
  <c r="L4041" i="1"/>
  <c r="L4042" i="1"/>
  <c r="L4043" i="1"/>
  <c r="L4044" i="1"/>
  <c r="L4045" i="1"/>
  <c r="L4046" i="1"/>
  <c r="L4047" i="1"/>
  <c r="L4048" i="1"/>
  <c r="L4049" i="1"/>
  <c r="L4050" i="1"/>
  <c r="L4051" i="1"/>
  <c r="L4052" i="1"/>
  <c r="L4053" i="1"/>
  <c r="L4054" i="1"/>
  <c r="L4055" i="1"/>
  <c r="L4056" i="1"/>
  <c r="L4057" i="1"/>
  <c r="L4058" i="1"/>
  <c r="L4059" i="1"/>
  <c r="L4060" i="1"/>
  <c r="L4061" i="1"/>
  <c r="L4062" i="1"/>
  <c r="L4063" i="1"/>
  <c r="L4064" i="1"/>
  <c r="L4065" i="1"/>
  <c r="L4066" i="1"/>
  <c r="L4067" i="1"/>
  <c r="L4068" i="1"/>
  <c r="L4069" i="1"/>
  <c r="L4070" i="1"/>
  <c r="L4071" i="1"/>
  <c r="L4072" i="1"/>
  <c r="L4073" i="1"/>
  <c r="L4074" i="1"/>
  <c r="L4075" i="1"/>
  <c r="L4076" i="1"/>
  <c r="L4077" i="1"/>
  <c r="L4078" i="1"/>
  <c r="L4079" i="1"/>
  <c r="L4080" i="1"/>
  <c r="L4081" i="1"/>
  <c r="L4082" i="1"/>
  <c r="L4083" i="1"/>
  <c r="L4084" i="1"/>
  <c r="L4085" i="1"/>
  <c r="L4086" i="1"/>
  <c r="L4087" i="1"/>
  <c r="L4088" i="1"/>
  <c r="L4089" i="1"/>
  <c r="L4090" i="1"/>
  <c r="L4091" i="1"/>
  <c r="L4092" i="1"/>
  <c r="L4093" i="1"/>
  <c r="L4094" i="1"/>
  <c r="L4095" i="1"/>
  <c r="L4096" i="1"/>
  <c r="L4097" i="1"/>
  <c r="L4098" i="1"/>
  <c r="L4099" i="1"/>
  <c r="L4100" i="1"/>
  <c r="L4101" i="1"/>
  <c r="L4102" i="1"/>
  <c r="L4103" i="1"/>
  <c r="L4104" i="1"/>
  <c r="L4105" i="1"/>
  <c r="L4106" i="1"/>
  <c r="L4107" i="1"/>
  <c r="L4108" i="1"/>
  <c r="L4109" i="1"/>
  <c r="L4110" i="1"/>
  <c r="L4111" i="1"/>
  <c r="L4112" i="1"/>
  <c r="L4113" i="1"/>
  <c r="L4114" i="1"/>
  <c r="L4115" i="1"/>
  <c r="L4116" i="1"/>
  <c r="L4117" i="1"/>
  <c r="L4118" i="1"/>
  <c r="L4119" i="1"/>
  <c r="L4120" i="1"/>
  <c r="L4121" i="1"/>
  <c r="L4122" i="1"/>
  <c r="L4123" i="1"/>
  <c r="L4124" i="1"/>
  <c r="L4125" i="1"/>
  <c r="L4126" i="1"/>
  <c r="L4127" i="1"/>
  <c r="L4128" i="1"/>
  <c r="L4129" i="1"/>
  <c r="L4130" i="1"/>
  <c r="L4131" i="1"/>
  <c r="L4132" i="1"/>
  <c r="L4133" i="1"/>
  <c r="L4134" i="1"/>
  <c r="L4135" i="1"/>
  <c r="L4136" i="1"/>
  <c r="L4137" i="1"/>
  <c r="L4138" i="1"/>
  <c r="L4139" i="1"/>
  <c r="L4140" i="1"/>
  <c r="L4141" i="1"/>
  <c r="L4142" i="1"/>
  <c r="L4143" i="1"/>
  <c r="L4144" i="1"/>
  <c r="L4145" i="1"/>
  <c r="L4146" i="1"/>
  <c r="L4147" i="1"/>
  <c r="L4148" i="1"/>
  <c r="L4149" i="1"/>
  <c r="L4150" i="1"/>
  <c r="L4151" i="1"/>
  <c r="L4152" i="1"/>
  <c r="L4153" i="1"/>
  <c r="L4154" i="1"/>
  <c r="L4155" i="1"/>
  <c r="L4156" i="1"/>
  <c r="L4157" i="1"/>
  <c r="L4158" i="1"/>
  <c r="L4159" i="1"/>
  <c r="L4160" i="1"/>
  <c r="L4161" i="1"/>
  <c r="L4162" i="1"/>
  <c r="L4163" i="1"/>
  <c r="L4164" i="1"/>
  <c r="L4165" i="1"/>
  <c r="L4166" i="1"/>
  <c r="L4167" i="1"/>
  <c r="L4168" i="1"/>
  <c r="L4169" i="1"/>
  <c r="L4170" i="1"/>
  <c r="L4171" i="1"/>
  <c r="L4172" i="1"/>
  <c r="L4173" i="1"/>
  <c r="L4174" i="1"/>
  <c r="L4175" i="1"/>
  <c r="L4176" i="1"/>
  <c r="L4177" i="1"/>
  <c r="L4178" i="1"/>
  <c r="L4179" i="1"/>
  <c r="L4180" i="1"/>
  <c r="L4181" i="1"/>
  <c r="L4182" i="1"/>
  <c r="L4183" i="1"/>
  <c r="L4184" i="1"/>
  <c r="L4185" i="1"/>
  <c r="L4186" i="1"/>
  <c r="L4187" i="1"/>
  <c r="L4188" i="1"/>
  <c r="L4189" i="1"/>
  <c r="L4190" i="1"/>
  <c r="L4191" i="1"/>
  <c r="L4192" i="1"/>
  <c r="L4193" i="1"/>
  <c r="L4194" i="1"/>
  <c r="L4195" i="1"/>
  <c r="L4196" i="1"/>
  <c r="L4197" i="1"/>
  <c r="L4198" i="1"/>
  <c r="L4199" i="1"/>
  <c r="L4200" i="1"/>
  <c r="L4201" i="1"/>
  <c r="L4202" i="1"/>
  <c r="L4203" i="1"/>
  <c r="L4204" i="1"/>
  <c r="L4205" i="1"/>
  <c r="L4206" i="1"/>
  <c r="L4207" i="1"/>
  <c r="L4208" i="1"/>
  <c r="L4209" i="1"/>
  <c r="L4210" i="1"/>
  <c r="L4211" i="1"/>
  <c r="L4212" i="1"/>
  <c r="L4213" i="1"/>
  <c r="L4214" i="1"/>
  <c r="L4215" i="1"/>
  <c r="L4216" i="1"/>
  <c r="L4217" i="1"/>
  <c r="L4218" i="1"/>
  <c r="L4219" i="1"/>
  <c r="L4220" i="1"/>
  <c r="L4221" i="1"/>
  <c r="L4222" i="1"/>
  <c r="L4223" i="1"/>
  <c r="L4224" i="1"/>
  <c r="L4225" i="1"/>
  <c r="L4226" i="1"/>
  <c r="L4227" i="1"/>
  <c r="L4228" i="1"/>
  <c r="L4229" i="1"/>
  <c r="L4230" i="1"/>
  <c r="L4231" i="1"/>
  <c r="L4232" i="1"/>
  <c r="L4233" i="1"/>
  <c r="L4234" i="1"/>
  <c r="L4235" i="1"/>
  <c r="L4236" i="1"/>
  <c r="L4237" i="1"/>
  <c r="L4238" i="1"/>
  <c r="L4239" i="1"/>
  <c r="L4240" i="1"/>
  <c r="L4241" i="1"/>
  <c r="L4242" i="1"/>
  <c r="L4243" i="1"/>
  <c r="L4244" i="1"/>
  <c r="L4245" i="1"/>
  <c r="L4246" i="1"/>
  <c r="L4247" i="1"/>
  <c r="L4248" i="1"/>
  <c r="L4249" i="1"/>
  <c r="L4250" i="1"/>
  <c r="L4251" i="1"/>
  <c r="L4252" i="1"/>
  <c r="L4253" i="1"/>
  <c r="L4254" i="1"/>
  <c r="L4255" i="1"/>
  <c r="L4256" i="1"/>
  <c r="L4257" i="1"/>
  <c r="L4258" i="1"/>
  <c r="L4259" i="1"/>
  <c r="L4260" i="1"/>
  <c r="L4261" i="1"/>
  <c r="L4262" i="1"/>
  <c r="L4263" i="1"/>
  <c r="L4264" i="1"/>
  <c r="L4265" i="1"/>
  <c r="L4266" i="1"/>
  <c r="L4267" i="1"/>
  <c r="L4268" i="1"/>
  <c r="L4269" i="1"/>
  <c r="L4270" i="1"/>
  <c r="L4271" i="1"/>
  <c r="L4272" i="1"/>
  <c r="L4273" i="1"/>
  <c r="L4274" i="1"/>
  <c r="L4275" i="1"/>
  <c r="L4276" i="1"/>
  <c r="L4277" i="1"/>
  <c r="L4278" i="1"/>
  <c r="L4279" i="1"/>
  <c r="L4280" i="1"/>
  <c r="L4281" i="1"/>
  <c r="L4282" i="1"/>
  <c r="L4283" i="1"/>
  <c r="L4284" i="1"/>
  <c r="L4285" i="1"/>
  <c r="L4286" i="1"/>
  <c r="L4287" i="1"/>
  <c r="L4288" i="1"/>
  <c r="L4289" i="1"/>
  <c r="L4290" i="1"/>
  <c r="L4291" i="1"/>
  <c r="L4292" i="1"/>
  <c r="L4293" i="1"/>
  <c r="L4294" i="1"/>
  <c r="L4295" i="1"/>
  <c r="L4296" i="1"/>
  <c r="L4297" i="1"/>
  <c r="L4298" i="1"/>
  <c r="L4299" i="1"/>
  <c r="L4300" i="1"/>
  <c r="L4301" i="1"/>
  <c r="L4302" i="1"/>
  <c r="L4303" i="1"/>
  <c r="L4304" i="1"/>
  <c r="L4305" i="1"/>
  <c r="L4306" i="1"/>
  <c r="L4307" i="1"/>
  <c r="L4308" i="1"/>
  <c r="L4309" i="1"/>
  <c r="L4310" i="1"/>
  <c r="L4311" i="1"/>
  <c r="L4312" i="1"/>
  <c r="L4313" i="1"/>
  <c r="L4314" i="1"/>
  <c r="L4315" i="1"/>
  <c r="L4316" i="1"/>
  <c r="L4317" i="1"/>
  <c r="L4318" i="1"/>
  <c r="L4319" i="1"/>
  <c r="L4320" i="1"/>
  <c r="L4321" i="1"/>
  <c r="L4322" i="1"/>
  <c r="L4323" i="1"/>
  <c r="L4324" i="1"/>
  <c r="L4325" i="1"/>
  <c r="L4326" i="1"/>
  <c r="L4327" i="1"/>
  <c r="L4328" i="1"/>
  <c r="L4329" i="1"/>
  <c r="L4330" i="1"/>
  <c r="L4331" i="1"/>
  <c r="L4332" i="1"/>
  <c r="L4333" i="1"/>
  <c r="L4334" i="1"/>
  <c r="L4335" i="1"/>
  <c r="L4336" i="1"/>
  <c r="L4337" i="1"/>
  <c r="L4338" i="1"/>
  <c r="L4339" i="1"/>
  <c r="L4340" i="1"/>
  <c r="L4341" i="1"/>
  <c r="L4342" i="1"/>
  <c r="L4343" i="1"/>
  <c r="L4344" i="1"/>
  <c r="L4345" i="1"/>
  <c r="L4346" i="1"/>
  <c r="L4347" i="1"/>
  <c r="L4348" i="1"/>
  <c r="L4349" i="1"/>
  <c r="L4350" i="1"/>
  <c r="L4351" i="1"/>
  <c r="L4352" i="1"/>
  <c r="L4353" i="1"/>
  <c r="L4354" i="1"/>
  <c r="L4355" i="1"/>
  <c r="L4356" i="1"/>
  <c r="L4357" i="1"/>
  <c r="L4358" i="1"/>
  <c r="L4359" i="1"/>
  <c r="L4360" i="1"/>
  <c r="L4361" i="1"/>
  <c r="L4362" i="1"/>
  <c r="L4363" i="1"/>
  <c r="L4364" i="1"/>
  <c r="L4365" i="1"/>
  <c r="L4366" i="1"/>
  <c r="L4367" i="1"/>
  <c r="L4368" i="1"/>
  <c r="L4369" i="1"/>
  <c r="L4370" i="1"/>
  <c r="L4371" i="1"/>
  <c r="L4372" i="1"/>
  <c r="L4373" i="1"/>
  <c r="L4374" i="1"/>
  <c r="L4375" i="1"/>
  <c r="L4376" i="1"/>
  <c r="L4377" i="1"/>
  <c r="L4378" i="1"/>
  <c r="L4379" i="1"/>
  <c r="L4380" i="1"/>
  <c r="L4381" i="1"/>
  <c r="L4382" i="1"/>
  <c r="L4383" i="1"/>
  <c r="L4384" i="1"/>
  <c r="L4385" i="1"/>
  <c r="L4386" i="1"/>
  <c r="L4387" i="1"/>
  <c r="L4388" i="1"/>
  <c r="L4389" i="1"/>
  <c r="L4390" i="1"/>
  <c r="L4391" i="1"/>
  <c r="L4392" i="1"/>
  <c r="L4393" i="1"/>
  <c r="L4394" i="1"/>
  <c r="L4395" i="1"/>
  <c r="L4396" i="1"/>
  <c r="L4397" i="1"/>
  <c r="L4398" i="1"/>
  <c r="L4399" i="1"/>
  <c r="L4400" i="1"/>
  <c r="L4401" i="1"/>
  <c r="L4402" i="1"/>
  <c r="L4403" i="1"/>
  <c r="L4404" i="1"/>
  <c r="L4405" i="1"/>
  <c r="L4406" i="1"/>
  <c r="L4407" i="1"/>
  <c r="L4408" i="1"/>
  <c r="L4409" i="1"/>
  <c r="L4410" i="1"/>
  <c r="L4411" i="1"/>
  <c r="L4412" i="1"/>
  <c r="L4413" i="1"/>
  <c r="L4414" i="1"/>
  <c r="L4415" i="1"/>
  <c r="L4416" i="1"/>
  <c r="L4417" i="1"/>
  <c r="L4418" i="1"/>
  <c r="L4419" i="1"/>
  <c r="L4420" i="1"/>
  <c r="L4421" i="1"/>
  <c r="L4422" i="1"/>
  <c r="L4423" i="1"/>
  <c r="L4424" i="1"/>
  <c r="L4425" i="1"/>
  <c r="L4426" i="1"/>
  <c r="L4427" i="1"/>
  <c r="L4428" i="1"/>
  <c r="L4429" i="1"/>
  <c r="L4430" i="1"/>
  <c r="L4431" i="1"/>
  <c r="L4432" i="1"/>
  <c r="L4433" i="1"/>
  <c r="L4434" i="1"/>
  <c r="L4435" i="1"/>
  <c r="L4436" i="1"/>
  <c r="L4437" i="1"/>
  <c r="L4438" i="1"/>
  <c r="L4439" i="1"/>
  <c r="L4440" i="1"/>
  <c r="L4441" i="1"/>
  <c r="L4442" i="1"/>
  <c r="L4443" i="1"/>
  <c r="L4444" i="1"/>
  <c r="L4445" i="1"/>
  <c r="L4446" i="1"/>
  <c r="L4447" i="1"/>
  <c r="L4448" i="1"/>
  <c r="L4449" i="1"/>
  <c r="L4450" i="1"/>
  <c r="L4451" i="1"/>
  <c r="L4452" i="1"/>
  <c r="L4453" i="1"/>
  <c r="L4454" i="1"/>
  <c r="L4455" i="1"/>
  <c r="L4456" i="1"/>
  <c r="L4457" i="1"/>
  <c r="L4458" i="1"/>
  <c r="L4459" i="1"/>
  <c r="L4460" i="1"/>
  <c r="L4461" i="1"/>
  <c r="L4462" i="1"/>
  <c r="L4463" i="1"/>
  <c r="L4464" i="1"/>
  <c r="L4465" i="1"/>
  <c r="L4466" i="1"/>
  <c r="L4467" i="1"/>
  <c r="L4468" i="1"/>
  <c r="L4469" i="1"/>
  <c r="L4470" i="1"/>
  <c r="L4471" i="1"/>
  <c r="L4472" i="1"/>
  <c r="L4473" i="1"/>
  <c r="L4474" i="1"/>
  <c r="L4475" i="1"/>
  <c r="L4476" i="1"/>
  <c r="L4477" i="1"/>
  <c r="L4478" i="1"/>
  <c r="L4479" i="1"/>
  <c r="L4480" i="1"/>
  <c r="L4481" i="1"/>
  <c r="L4482" i="1"/>
  <c r="L4483" i="1"/>
  <c r="L4484" i="1"/>
  <c r="L4485" i="1"/>
  <c r="L4486" i="1"/>
  <c r="L4487" i="1"/>
  <c r="L4488" i="1"/>
  <c r="L4489" i="1"/>
  <c r="L4490" i="1"/>
  <c r="L4491" i="1"/>
  <c r="L4492" i="1"/>
  <c r="L4493" i="1"/>
  <c r="L4494" i="1"/>
  <c r="L4495" i="1"/>
  <c r="L4496" i="1"/>
  <c r="L4497" i="1"/>
  <c r="L4498" i="1"/>
  <c r="L4499" i="1"/>
  <c r="L4500" i="1"/>
  <c r="L4501" i="1"/>
  <c r="L4502" i="1"/>
  <c r="L4503" i="1"/>
  <c r="L4504" i="1"/>
  <c r="L4505" i="1"/>
  <c r="L4506" i="1"/>
  <c r="L4507" i="1"/>
  <c r="L4508" i="1"/>
  <c r="L4509" i="1"/>
  <c r="L4510" i="1"/>
  <c r="L4511" i="1"/>
  <c r="L4512" i="1"/>
  <c r="L4513" i="1"/>
  <c r="L4514" i="1"/>
  <c r="L4515" i="1"/>
  <c r="L4516" i="1"/>
  <c r="L4517" i="1"/>
  <c r="L4518" i="1"/>
  <c r="L4519" i="1"/>
  <c r="L4520" i="1"/>
  <c r="L4521" i="1"/>
  <c r="L4522" i="1"/>
  <c r="L4523" i="1"/>
  <c r="L4524" i="1"/>
  <c r="L4525" i="1"/>
  <c r="L4526" i="1"/>
  <c r="L4527" i="1"/>
  <c r="L4528" i="1"/>
  <c r="L4529" i="1"/>
  <c r="L4530" i="1"/>
  <c r="L4531" i="1"/>
  <c r="L4532" i="1"/>
  <c r="L4533" i="1"/>
  <c r="L4534" i="1"/>
  <c r="L4535" i="1"/>
  <c r="L4536" i="1"/>
  <c r="L4537" i="1"/>
  <c r="L4538" i="1"/>
  <c r="L4539" i="1"/>
  <c r="L4540" i="1"/>
  <c r="L4541" i="1"/>
  <c r="L4542" i="1"/>
  <c r="L4543" i="1"/>
  <c r="L4544" i="1"/>
  <c r="L4545" i="1"/>
  <c r="L4546" i="1"/>
  <c r="L4547" i="1"/>
  <c r="L4548" i="1"/>
  <c r="L4549" i="1"/>
  <c r="L4550" i="1"/>
  <c r="L4551" i="1"/>
  <c r="L4552" i="1"/>
  <c r="L4553" i="1"/>
  <c r="L4554" i="1"/>
  <c r="L4555" i="1"/>
  <c r="L4556" i="1"/>
  <c r="L4557" i="1"/>
  <c r="L4558" i="1"/>
  <c r="L4559" i="1"/>
  <c r="L4560" i="1"/>
  <c r="L4561" i="1"/>
  <c r="L4562" i="1"/>
  <c r="L4563" i="1"/>
  <c r="L4564" i="1"/>
  <c r="L4565" i="1"/>
  <c r="L4566" i="1"/>
  <c r="L4567" i="1"/>
  <c r="L4568" i="1"/>
  <c r="L4569" i="1"/>
  <c r="L4570" i="1"/>
  <c r="L4571" i="1"/>
  <c r="L4572" i="1"/>
  <c r="L4573" i="1"/>
  <c r="L4574" i="1"/>
  <c r="L4575" i="1"/>
  <c r="L4576" i="1"/>
  <c r="L4577" i="1"/>
  <c r="L4578" i="1"/>
  <c r="L4579" i="1"/>
  <c r="L4580" i="1"/>
  <c r="L4581" i="1"/>
  <c r="L4582" i="1"/>
  <c r="L4583" i="1"/>
  <c r="L4584" i="1"/>
  <c r="L4585" i="1"/>
  <c r="L4586" i="1"/>
  <c r="L4587" i="1"/>
  <c r="L4588" i="1"/>
  <c r="L4589" i="1"/>
  <c r="L4590" i="1"/>
  <c r="L4591" i="1"/>
  <c r="L4592" i="1"/>
  <c r="L4593" i="1"/>
  <c r="L4594" i="1"/>
  <c r="L4595" i="1"/>
  <c r="L4596" i="1"/>
  <c r="L4597" i="1"/>
  <c r="L4598" i="1"/>
  <c r="L4599" i="1"/>
  <c r="L4600" i="1"/>
  <c r="L4601" i="1"/>
  <c r="L4602" i="1"/>
  <c r="L4603" i="1"/>
  <c r="L4604" i="1"/>
  <c r="L4605" i="1"/>
  <c r="L4606" i="1"/>
  <c r="L4607" i="1"/>
  <c r="L4608" i="1"/>
  <c r="L4609" i="1"/>
  <c r="L4610" i="1"/>
  <c r="L4611" i="1"/>
  <c r="L4612" i="1"/>
  <c r="L4613" i="1"/>
  <c r="L4614" i="1"/>
  <c r="L4615" i="1"/>
  <c r="L4616" i="1"/>
  <c r="L4617" i="1"/>
  <c r="L4618" i="1"/>
  <c r="L4619" i="1"/>
  <c r="L4620" i="1"/>
  <c r="L4621" i="1"/>
  <c r="L4622" i="1"/>
  <c r="L4623" i="1"/>
  <c r="L4624" i="1"/>
  <c r="L4625" i="1"/>
  <c r="L4626" i="1"/>
  <c r="L4627" i="1"/>
  <c r="L4628" i="1"/>
  <c r="L4629" i="1"/>
  <c r="L4630" i="1"/>
  <c r="L4631" i="1"/>
  <c r="L4632" i="1"/>
  <c r="L4633" i="1"/>
  <c r="L4634" i="1"/>
  <c r="L4635" i="1"/>
  <c r="L4636" i="1"/>
  <c r="L4637" i="1"/>
  <c r="L4638" i="1"/>
  <c r="L4639" i="1"/>
  <c r="L4640" i="1"/>
  <c r="L4641" i="1"/>
  <c r="L4642" i="1"/>
  <c r="L4643" i="1"/>
  <c r="L4644" i="1"/>
  <c r="L4645" i="1"/>
  <c r="L4646" i="1"/>
  <c r="L4647" i="1"/>
  <c r="L4648" i="1"/>
  <c r="L4649" i="1"/>
  <c r="L4650" i="1"/>
  <c r="L4651" i="1"/>
  <c r="L4652" i="1"/>
  <c r="L4653" i="1"/>
  <c r="L4654" i="1"/>
  <c r="L4655" i="1"/>
  <c r="L4656" i="1"/>
  <c r="L4657" i="1"/>
  <c r="L4658" i="1"/>
  <c r="L4659" i="1"/>
  <c r="L4660" i="1"/>
  <c r="L4661" i="1"/>
  <c r="L4662" i="1"/>
  <c r="L4663" i="1"/>
  <c r="L4664" i="1"/>
  <c r="L4665" i="1"/>
  <c r="L4666" i="1"/>
  <c r="L4667" i="1"/>
  <c r="L4668" i="1"/>
  <c r="L4669" i="1"/>
  <c r="L4670" i="1"/>
  <c r="L4671" i="1"/>
  <c r="L4672" i="1"/>
  <c r="L4673" i="1"/>
  <c r="L4674" i="1"/>
  <c r="L4675" i="1"/>
  <c r="L4676" i="1"/>
  <c r="L4677" i="1"/>
  <c r="L4678" i="1"/>
  <c r="L4679" i="1"/>
  <c r="L4680" i="1"/>
  <c r="L4681" i="1"/>
  <c r="L4682" i="1"/>
  <c r="L4683" i="1"/>
  <c r="L4684" i="1"/>
  <c r="L4685" i="1"/>
  <c r="L4686" i="1"/>
  <c r="L4687" i="1"/>
  <c r="L4688" i="1"/>
  <c r="L4689" i="1"/>
  <c r="L4690" i="1"/>
  <c r="L4691" i="1"/>
  <c r="L4692" i="1"/>
  <c r="L4693" i="1"/>
  <c r="L4694" i="1"/>
  <c r="L4695" i="1"/>
  <c r="L4696" i="1"/>
  <c r="L4697" i="1"/>
  <c r="L4698" i="1"/>
  <c r="L4699" i="1"/>
  <c r="L4700" i="1"/>
  <c r="L4701" i="1"/>
  <c r="L4702" i="1"/>
  <c r="L4703" i="1"/>
  <c r="L4704" i="1"/>
  <c r="L4705" i="1"/>
  <c r="L4706" i="1"/>
  <c r="L4707" i="1"/>
  <c r="L4708" i="1"/>
  <c r="L4709" i="1"/>
  <c r="L4710" i="1"/>
  <c r="L4711" i="1"/>
  <c r="L4712" i="1"/>
  <c r="L4713" i="1"/>
  <c r="L4714" i="1"/>
  <c r="L4715" i="1"/>
  <c r="L4716" i="1"/>
  <c r="L4717" i="1"/>
  <c r="L4718" i="1"/>
  <c r="L4719" i="1"/>
  <c r="L4720" i="1"/>
  <c r="L4721" i="1"/>
  <c r="L4722" i="1"/>
  <c r="L4723" i="1"/>
  <c r="L4724" i="1"/>
  <c r="L4725" i="1"/>
  <c r="L4726" i="1"/>
  <c r="L4727" i="1"/>
  <c r="L4728" i="1"/>
  <c r="L4729" i="1"/>
  <c r="L4730" i="1"/>
  <c r="L4731" i="1"/>
  <c r="L4732" i="1"/>
  <c r="L4733" i="1"/>
  <c r="L4734" i="1"/>
  <c r="L4735" i="1"/>
  <c r="L4736" i="1"/>
  <c r="L4737" i="1"/>
  <c r="L4738" i="1"/>
  <c r="L4739" i="1"/>
  <c r="L4740" i="1"/>
  <c r="L4741" i="1"/>
  <c r="L4742" i="1"/>
  <c r="L4743" i="1"/>
  <c r="L4744" i="1"/>
  <c r="L4745" i="1"/>
  <c r="L4746" i="1"/>
  <c r="L4747" i="1"/>
  <c r="L4748" i="1"/>
  <c r="L4749" i="1"/>
  <c r="L4750" i="1"/>
  <c r="L4751" i="1"/>
  <c r="L4752" i="1"/>
  <c r="L4753" i="1"/>
  <c r="L4754" i="1"/>
  <c r="L4755" i="1"/>
  <c r="L4756" i="1"/>
  <c r="L4757" i="1"/>
  <c r="L4758" i="1"/>
  <c r="L4759" i="1"/>
  <c r="L4760" i="1"/>
  <c r="L4761" i="1"/>
  <c r="L4762" i="1"/>
  <c r="L4763" i="1"/>
  <c r="L4764" i="1"/>
  <c r="L4765" i="1"/>
  <c r="L4766" i="1"/>
  <c r="L4767" i="1"/>
  <c r="L4768" i="1"/>
  <c r="L4769" i="1"/>
  <c r="L4770" i="1"/>
  <c r="L4771" i="1"/>
  <c r="L4772" i="1"/>
  <c r="L4773" i="1"/>
  <c r="L4774" i="1"/>
  <c r="L4775" i="1"/>
  <c r="L4776" i="1"/>
  <c r="L4777" i="1"/>
  <c r="L4778" i="1"/>
  <c r="L4779" i="1"/>
  <c r="L4780" i="1"/>
  <c r="L4781" i="1"/>
  <c r="L4782" i="1"/>
  <c r="L4783" i="1"/>
  <c r="L4784" i="1"/>
  <c r="L4785" i="1"/>
  <c r="L4786" i="1"/>
  <c r="L4787" i="1"/>
  <c r="L4788" i="1"/>
  <c r="L4789" i="1"/>
  <c r="L4790" i="1"/>
  <c r="L4791" i="1"/>
  <c r="L4792" i="1"/>
  <c r="L4793" i="1"/>
  <c r="L4794" i="1"/>
  <c r="L4795" i="1"/>
  <c r="L4796" i="1"/>
  <c r="L4797" i="1"/>
  <c r="L4798" i="1"/>
  <c r="L4799" i="1"/>
  <c r="L4800" i="1"/>
  <c r="L4801" i="1"/>
  <c r="L4802" i="1"/>
  <c r="L4803" i="1"/>
  <c r="L4804" i="1"/>
  <c r="L4805" i="1"/>
  <c r="L4806" i="1"/>
  <c r="L4807" i="1"/>
  <c r="L4808" i="1"/>
  <c r="L4809" i="1"/>
  <c r="L4810" i="1"/>
  <c r="L4811" i="1"/>
  <c r="L4812" i="1"/>
  <c r="L4813" i="1"/>
  <c r="L4814" i="1"/>
  <c r="L4815" i="1"/>
  <c r="L4816" i="1"/>
  <c r="L4817" i="1"/>
  <c r="L4818" i="1"/>
  <c r="L4819" i="1"/>
  <c r="L4820" i="1"/>
  <c r="L4821" i="1"/>
  <c r="L4822" i="1"/>
  <c r="L4823" i="1"/>
  <c r="L4824" i="1"/>
  <c r="L4825" i="1"/>
  <c r="L4826" i="1"/>
  <c r="L4827" i="1"/>
  <c r="L4828" i="1"/>
  <c r="L4829" i="1"/>
  <c r="L4830" i="1"/>
  <c r="L4831" i="1"/>
  <c r="L4832" i="1"/>
  <c r="L4833" i="1"/>
  <c r="L4834" i="1"/>
  <c r="L4835" i="1"/>
  <c r="L4836" i="1"/>
  <c r="L4837" i="1"/>
  <c r="L4838" i="1"/>
  <c r="L4839" i="1"/>
  <c r="L4840" i="1"/>
  <c r="L4841" i="1"/>
  <c r="L4842" i="1"/>
  <c r="L4843" i="1"/>
  <c r="L4844" i="1"/>
  <c r="L4845" i="1"/>
  <c r="L4846" i="1"/>
  <c r="L4847" i="1"/>
  <c r="L4848" i="1"/>
  <c r="L4849" i="1"/>
  <c r="L4850" i="1"/>
  <c r="L4851" i="1"/>
  <c r="L4852" i="1"/>
  <c r="L4853" i="1"/>
  <c r="L4854" i="1"/>
  <c r="L4855" i="1"/>
  <c r="L4856" i="1"/>
  <c r="L4857" i="1"/>
  <c r="L4858" i="1"/>
  <c r="L4859" i="1"/>
  <c r="L4860" i="1"/>
  <c r="L4861" i="1"/>
  <c r="L4862" i="1"/>
  <c r="L4863" i="1"/>
  <c r="L4864" i="1"/>
  <c r="L4865" i="1"/>
  <c r="L4866" i="1"/>
  <c r="L4867" i="1"/>
  <c r="L4868" i="1"/>
  <c r="L4869" i="1"/>
  <c r="L4870" i="1"/>
  <c r="L4871" i="1"/>
  <c r="L4872" i="1"/>
  <c r="L4873" i="1"/>
  <c r="L4874" i="1"/>
  <c r="L4875" i="1"/>
  <c r="L4876" i="1"/>
  <c r="L4877" i="1"/>
  <c r="L4878" i="1"/>
  <c r="L4879" i="1"/>
  <c r="L4880" i="1"/>
  <c r="L4881" i="1"/>
  <c r="L4882" i="1"/>
  <c r="L4883" i="1"/>
  <c r="L4884" i="1"/>
  <c r="L4885" i="1"/>
  <c r="L4886" i="1"/>
  <c r="L4887" i="1"/>
  <c r="L4888" i="1"/>
  <c r="L4889" i="1"/>
  <c r="L4890" i="1"/>
  <c r="L4891" i="1"/>
  <c r="L4892" i="1"/>
  <c r="L4893" i="1"/>
  <c r="L4894" i="1"/>
  <c r="L4895" i="1"/>
  <c r="L4896" i="1"/>
  <c r="L4897" i="1"/>
  <c r="L4898" i="1"/>
  <c r="L4899" i="1"/>
  <c r="L4900" i="1"/>
  <c r="L4901" i="1"/>
  <c r="L4902" i="1"/>
  <c r="L4903" i="1"/>
  <c r="L4904" i="1"/>
  <c r="L4905" i="1"/>
  <c r="L4906" i="1"/>
  <c r="L4907" i="1"/>
  <c r="L4908" i="1"/>
  <c r="L4909" i="1"/>
  <c r="L4910" i="1"/>
  <c r="L4911" i="1"/>
  <c r="L4912" i="1"/>
  <c r="L4913" i="1"/>
  <c r="L4914" i="1"/>
  <c r="L4915" i="1"/>
  <c r="L4916" i="1"/>
  <c r="L4917" i="1"/>
  <c r="L4918" i="1"/>
  <c r="L4919" i="1"/>
  <c r="L4920" i="1"/>
  <c r="L4921" i="1"/>
  <c r="L4922" i="1"/>
  <c r="L4923" i="1"/>
  <c r="L4924" i="1"/>
  <c r="L4925" i="1"/>
  <c r="L4926" i="1"/>
  <c r="L4927" i="1"/>
  <c r="L4928" i="1"/>
  <c r="L4929" i="1"/>
  <c r="L4930" i="1"/>
  <c r="L4931" i="1"/>
  <c r="L4932" i="1"/>
  <c r="L4933" i="1"/>
  <c r="L4934" i="1"/>
  <c r="L4935" i="1"/>
  <c r="L4936" i="1"/>
  <c r="L4937" i="1"/>
  <c r="L4938" i="1"/>
  <c r="L4939" i="1"/>
  <c r="L4940" i="1"/>
  <c r="L4941" i="1"/>
  <c r="L4942" i="1"/>
  <c r="L4943" i="1"/>
  <c r="L4944" i="1"/>
  <c r="L4945" i="1"/>
  <c r="L4946" i="1"/>
  <c r="L4947" i="1"/>
  <c r="L4948" i="1"/>
  <c r="L4949" i="1"/>
  <c r="L4950" i="1"/>
  <c r="L4951" i="1"/>
  <c r="L4952" i="1"/>
  <c r="L4953" i="1"/>
  <c r="L4954" i="1"/>
  <c r="L4955" i="1"/>
  <c r="L4956" i="1"/>
  <c r="L4957" i="1"/>
  <c r="L4958" i="1"/>
  <c r="L4959" i="1"/>
  <c r="L4960" i="1"/>
  <c r="L4961" i="1"/>
  <c r="L4962" i="1"/>
  <c r="L4963" i="1"/>
  <c r="L4964" i="1"/>
  <c r="L4965" i="1"/>
  <c r="L4966" i="1"/>
  <c r="L4967" i="1"/>
  <c r="L4968" i="1"/>
  <c r="L4969" i="1"/>
  <c r="L4970" i="1"/>
  <c r="L4971" i="1"/>
  <c r="L4972" i="1"/>
  <c r="L4973" i="1"/>
  <c r="L4974" i="1"/>
  <c r="L4975" i="1"/>
  <c r="L4976" i="1"/>
  <c r="L4977" i="1"/>
  <c r="L4978" i="1"/>
  <c r="L4979" i="1"/>
  <c r="L4980" i="1"/>
  <c r="L4981" i="1"/>
  <c r="L4982" i="1"/>
  <c r="L4983" i="1"/>
  <c r="L4984" i="1"/>
  <c r="L4985" i="1"/>
  <c r="L4986" i="1"/>
  <c r="L4987" i="1"/>
  <c r="L4988" i="1"/>
  <c r="L4989" i="1"/>
  <c r="L4990" i="1"/>
  <c r="L4991" i="1"/>
  <c r="L4992" i="1"/>
  <c r="L4993" i="1"/>
  <c r="L4994" i="1"/>
  <c r="L4995" i="1"/>
  <c r="L4996" i="1"/>
  <c r="L4997" i="1"/>
  <c r="L4998" i="1"/>
  <c r="L4999" i="1"/>
  <c r="L5000" i="1"/>
  <c r="L5001" i="1"/>
  <c r="L5002" i="1"/>
  <c r="L5003" i="1"/>
  <c r="L5004" i="1"/>
  <c r="L5005" i="1"/>
  <c r="L5006" i="1"/>
  <c r="L5007" i="1"/>
  <c r="L5008" i="1"/>
  <c r="L5009" i="1"/>
  <c r="L5010" i="1"/>
  <c r="L5011" i="1"/>
  <c r="L5012" i="1"/>
  <c r="L5013" i="1"/>
  <c r="L5014" i="1"/>
  <c r="L5015" i="1"/>
  <c r="L5016" i="1"/>
  <c r="L5017" i="1"/>
  <c r="L5018" i="1"/>
  <c r="L5019" i="1"/>
  <c r="L5020" i="1"/>
  <c r="L5021" i="1"/>
  <c r="L5022" i="1"/>
  <c r="L5023" i="1"/>
  <c r="L5024" i="1"/>
  <c r="L5025" i="1"/>
  <c r="L5026" i="1"/>
  <c r="L5027" i="1"/>
  <c r="L5028" i="1"/>
  <c r="L5029" i="1"/>
  <c r="L5030" i="1"/>
  <c r="L5031" i="1"/>
  <c r="L5032" i="1"/>
  <c r="L5033" i="1"/>
  <c r="L5034" i="1"/>
  <c r="L5035" i="1"/>
  <c r="L5036" i="1"/>
  <c r="L5037" i="1"/>
  <c r="L5038" i="1"/>
  <c r="L5039" i="1"/>
  <c r="L5040" i="1"/>
  <c r="L5041" i="1"/>
  <c r="L5042" i="1"/>
  <c r="L5043" i="1"/>
  <c r="L5044" i="1"/>
  <c r="L5045" i="1"/>
  <c r="L5046" i="1"/>
  <c r="L5047" i="1"/>
  <c r="L5048" i="1"/>
  <c r="L5049" i="1"/>
  <c r="L5050" i="1"/>
  <c r="L5051" i="1"/>
  <c r="L5052" i="1"/>
  <c r="L5053" i="1"/>
  <c r="L5054" i="1"/>
  <c r="L5055" i="1"/>
  <c r="L5056" i="1"/>
  <c r="L5057" i="1"/>
  <c r="L5058" i="1"/>
  <c r="L5059" i="1"/>
  <c r="L5060" i="1"/>
  <c r="L5061" i="1"/>
  <c r="L5062" i="1"/>
  <c r="L5063" i="1"/>
  <c r="L5064" i="1"/>
  <c r="L5065" i="1"/>
  <c r="L5066" i="1"/>
  <c r="L5067" i="1"/>
  <c r="L5068" i="1"/>
  <c r="L5069" i="1"/>
  <c r="L5070" i="1"/>
  <c r="L5071" i="1"/>
  <c r="L5072" i="1"/>
  <c r="L5073" i="1"/>
  <c r="L5074" i="1"/>
  <c r="L5075" i="1"/>
  <c r="L5076" i="1"/>
  <c r="L5077" i="1"/>
  <c r="L5078" i="1"/>
  <c r="L5079" i="1"/>
  <c r="L5080" i="1"/>
  <c r="L5081" i="1"/>
  <c r="L5082" i="1"/>
  <c r="L5083" i="1"/>
  <c r="L5084" i="1"/>
  <c r="L5085" i="1"/>
  <c r="L5086" i="1"/>
  <c r="L5087" i="1"/>
  <c r="L5088" i="1"/>
  <c r="L5089" i="1"/>
  <c r="L5090" i="1"/>
  <c r="L5091" i="1"/>
  <c r="L5092" i="1"/>
  <c r="L5093" i="1"/>
  <c r="L5094" i="1"/>
  <c r="L5095" i="1"/>
  <c r="L5096" i="1"/>
  <c r="L5097" i="1"/>
  <c r="L5098" i="1"/>
  <c r="L5099" i="1"/>
  <c r="L5100" i="1"/>
  <c r="L5101" i="1"/>
  <c r="L5102" i="1"/>
  <c r="L5103" i="1"/>
  <c r="L5104" i="1"/>
  <c r="L5105" i="1"/>
  <c r="L5106" i="1"/>
  <c r="L5107" i="1"/>
  <c r="L5108" i="1"/>
  <c r="L5109" i="1"/>
  <c r="L5110" i="1"/>
  <c r="L5111" i="1"/>
  <c r="L5112" i="1"/>
  <c r="L5113" i="1"/>
  <c r="L5114" i="1"/>
  <c r="L5115" i="1"/>
  <c r="L5116" i="1"/>
  <c r="L5117" i="1"/>
  <c r="L5118" i="1"/>
  <c r="L5119" i="1"/>
  <c r="L5120" i="1"/>
  <c r="L5121" i="1"/>
  <c r="L5122" i="1"/>
  <c r="L5123" i="1"/>
  <c r="L5124" i="1"/>
  <c r="L5125" i="1"/>
  <c r="L5126" i="1"/>
  <c r="L5127" i="1"/>
  <c r="L5128" i="1"/>
  <c r="L5129" i="1"/>
  <c r="L5130" i="1"/>
  <c r="L5131" i="1"/>
  <c r="L5132" i="1"/>
  <c r="L5133" i="1"/>
  <c r="L5134" i="1"/>
  <c r="L5135" i="1"/>
  <c r="L5136" i="1"/>
  <c r="L5137" i="1"/>
  <c r="L5138" i="1"/>
  <c r="L5139" i="1"/>
  <c r="L5140" i="1"/>
  <c r="L5141" i="1"/>
  <c r="L5142" i="1"/>
  <c r="L5143" i="1"/>
  <c r="L5144" i="1"/>
  <c r="L5145" i="1"/>
  <c r="L5146" i="1"/>
  <c r="L5147" i="1"/>
  <c r="L5148" i="1"/>
  <c r="L5149" i="1"/>
  <c r="L5150" i="1"/>
  <c r="L5151" i="1"/>
  <c r="L5152" i="1"/>
  <c r="L5153" i="1"/>
  <c r="L5154" i="1"/>
  <c r="L5155" i="1"/>
  <c r="L5156" i="1"/>
  <c r="L5157" i="1"/>
  <c r="L5158" i="1"/>
  <c r="L5159" i="1"/>
  <c r="L5160" i="1"/>
  <c r="L5161" i="1"/>
  <c r="L5162" i="1"/>
  <c r="L5163" i="1"/>
  <c r="L5164" i="1"/>
  <c r="L5165" i="1"/>
  <c r="L5166" i="1"/>
  <c r="L5167" i="1"/>
  <c r="L5168" i="1"/>
  <c r="L5169" i="1"/>
  <c r="L5170" i="1"/>
  <c r="L5171" i="1"/>
  <c r="L5172" i="1"/>
  <c r="L5173" i="1"/>
  <c r="L5174" i="1"/>
  <c r="L5175" i="1"/>
  <c r="L5176" i="1"/>
  <c r="L5177" i="1"/>
  <c r="L5178" i="1"/>
  <c r="L5179" i="1"/>
  <c r="L5180" i="1"/>
  <c r="L5181" i="1"/>
  <c r="L5182" i="1"/>
  <c r="L5183" i="1"/>
  <c r="L5184" i="1"/>
  <c r="L5185" i="1"/>
  <c r="L5186" i="1"/>
  <c r="L5187" i="1"/>
  <c r="L5188" i="1"/>
  <c r="L5189" i="1"/>
  <c r="L5190" i="1"/>
  <c r="L5191" i="1"/>
  <c r="L5192" i="1"/>
  <c r="L5193" i="1"/>
  <c r="L5194" i="1"/>
  <c r="L5195" i="1"/>
  <c r="L5196" i="1"/>
  <c r="L5197" i="1"/>
  <c r="L5198" i="1"/>
  <c r="L5199" i="1"/>
  <c r="L5200" i="1"/>
  <c r="L5201" i="1"/>
  <c r="L5202" i="1"/>
  <c r="L5203" i="1"/>
  <c r="L5204" i="1"/>
  <c r="L5205" i="1"/>
  <c r="L5206" i="1"/>
  <c r="L5207" i="1"/>
  <c r="L5208" i="1"/>
  <c r="L5209" i="1"/>
  <c r="L5210" i="1"/>
  <c r="L5211" i="1"/>
  <c r="L5212" i="1"/>
  <c r="L5213" i="1"/>
  <c r="L5214" i="1"/>
  <c r="L5215" i="1"/>
  <c r="L5216" i="1"/>
  <c r="L5217" i="1"/>
  <c r="L5218" i="1"/>
  <c r="L5219" i="1"/>
  <c r="L5220" i="1"/>
  <c r="L5221" i="1"/>
  <c r="L5222" i="1"/>
  <c r="L5223" i="1"/>
  <c r="L5224" i="1"/>
  <c r="L5225" i="1"/>
  <c r="L5226" i="1"/>
  <c r="L5227" i="1"/>
  <c r="L5228" i="1"/>
  <c r="L2" i="1"/>
  <c r="J3" i="1"/>
  <c r="J4" i="1"/>
  <c r="J5" i="1"/>
  <c r="J6" i="1"/>
  <c r="J7"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86" i="1"/>
  <c r="J487" i="1"/>
  <c r="J488" i="1"/>
  <c r="J489" i="1"/>
  <c r="J490" i="1"/>
  <c r="J491" i="1"/>
  <c r="J492"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83" i="1"/>
  <c r="J584" i="1"/>
  <c r="J585" i="1"/>
  <c r="J586" i="1"/>
  <c r="J587" i="1"/>
  <c r="J588" i="1"/>
  <c r="J589"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83" i="1"/>
  <c r="J684" i="1"/>
  <c r="J685" i="1"/>
  <c r="J686" i="1"/>
  <c r="J687" i="1"/>
  <c r="J688" i="1"/>
  <c r="J689"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83" i="1"/>
  <c r="J784" i="1"/>
  <c r="J785" i="1"/>
  <c r="J786" i="1"/>
  <c r="J787" i="1"/>
  <c r="J788" i="1"/>
  <c r="J789"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83" i="1"/>
  <c r="J884" i="1"/>
  <c r="J885" i="1"/>
  <c r="J886" i="1"/>
  <c r="J887" i="1"/>
  <c r="J888" i="1"/>
  <c r="J889"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84" i="1"/>
  <c r="J985" i="1"/>
  <c r="J986" i="1"/>
  <c r="J987" i="1"/>
  <c r="J988" i="1"/>
  <c r="J989" i="1"/>
  <c r="J990" i="1"/>
  <c r="J991" i="1"/>
  <c r="J992" i="1"/>
  <c r="J993" i="1"/>
  <c r="J994" i="1"/>
  <c r="J995" i="1"/>
  <c r="J996" i="1"/>
  <c r="J997" i="1"/>
  <c r="J998" i="1"/>
  <c r="J999" i="1"/>
  <c r="J1000" i="1"/>
  <c r="J1001" i="1"/>
  <c r="J1002" i="1"/>
  <c r="J1003" i="1"/>
  <c r="J1004" i="1"/>
  <c r="J1005" i="1"/>
  <c r="J1006" i="1"/>
  <c r="J1007" i="1"/>
  <c r="J1008" i="1"/>
  <c r="J1009" i="1"/>
  <c r="J1010" i="1"/>
  <c r="J1011" i="1"/>
  <c r="J1012" i="1"/>
  <c r="J1013" i="1"/>
  <c r="J1014" i="1"/>
  <c r="J1015" i="1"/>
  <c r="J1016" i="1"/>
  <c r="J1017" i="1"/>
  <c r="J1018" i="1"/>
  <c r="J1019" i="1"/>
  <c r="J1020" i="1"/>
  <c r="J1021" i="1"/>
  <c r="J1022" i="1"/>
  <c r="J1023" i="1"/>
  <c r="J1024" i="1"/>
  <c r="J1025" i="1"/>
  <c r="J1026" i="1"/>
  <c r="J1027" i="1"/>
  <c r="J1028" i="1"/>
  <c r="J1029" i="1"/>
  <c r="J1030" i="1"/>
  <c r="J1031" i="1"/>
  <c r="J1032" i="1"/>
  <c r="J1033" i="1"/>
  <c r="J1034" i="1"/>
  <c r="J1035" i="1"/>
  <c r="J1036" i="1"/>
  <c r="J1037" i="1"/>
  <c r="J1038" i="1"/>
  <c r="J1039" i="1"/>
  <c r="J1040" i="1"/>
  <c r="J1041" i="1"/>
  <c r="J1042" i="1"/>
  <c r="J1043" i="1"/>
  <c r="J1044" i="1"/>
  <c r="J1045" i="1"/>
  <c r="J1046" i="1"/>
  <c r="J1047" i="1"/>
  <c r="J1048" i="1"/>
  <c r="J1049" i="1"/>
  <c r="J1050" i="1"/>
  <c r="J1051" i="1"/>
  <c r="J1052" i="1"/>
  <c r="J1053" i="1"/>
  <c r="J1054" i="1"/>
  <c r="J1055" i="1"/>
  <c r="J1056" i="1"/>
  <c r="J1057" i="1"/>
  <c r="J1058" i="1"/>
  <c r="J1059" i="1"/>
  <c r="J1060" i="1"/>
  <c r="J1061" i="1"/>
  <c r="J1062" i="1"/>
  <c r="J1063" i="1"/>
  <c r="J1064" i="1"/>
  <c r="J1065" i="1"/>
  <c r="J1066" i="1"/>
  <c r="J1067" i="1"/>
  <c r="J1068" i="1"/>
  <c r="J1069" i="1"/>
  <c r="J1070" i="1"/>
  <c r="J1071" i="1"/>
  <c r="J1072" i="1"/>
  <c r="J1073" i="1"/>
  <c r="J1074" i="1"/>
  <c r="J1075" i="1"/>
  <c r="J1076" i="1"/>
  <c r="J1077" i="1"/>
  <c r="J1078" i="1"/>
  <c r="J1079" i="1"/>
  <c r="J1080" i="1"/>
  <c r="J1081" i="1"/>
  <c r="J1082" i="1"/>
  <c r="J1083" i="1"/>
  <c r="J1084" i="1"/>
  <c r="J1085" i="1"/>
  <c r="J1086" i="1"/>
  <c r="J1087" i="1"/>
  <c r="J1088" i="1"/>
  <c r="J1089" i="1"/>
  <c r="J1090" i="1"/>
  <c r="J1091" i="1"/>
  <c r="J1092" i="1"/>
  <c r="J1093" i="1"/>
  <c r="J1094" i="1"/>
  <c r="J1095" i="1"/>
  <c r="J1096" i="1"/>
  <c r="J1097" i="1"/>
  <c r="J1098" i="1"/>
  <c r="J1099" i="1"/>
  <c r="J1100" i="1"/>
  <c r="J1101" i="1"/>
  <c r="J1102" i="1"/>
  <c r="J1103" i="1"/>
  <c r="J1104" i="1"/>
  <c r="J1105" i="1"/>
  <c r="J1106" i="1"/>
  <c r="J1107" i="1"/>
  <c r="J1108" i="1"/>
  <c r="J1109" i="1"/>
  <c r="J1110" i="1"/>
  <c r="J1111" i="1"/>
  <c r="J1112" i="1"/>
  <c r="J1113" i="1"/>
  <c r="J1114" i="1"/>
  <c r="J1115" i="1"/>
  <c r="J1116" i="1"/>
  <c r="J1117" i="1"/>
  <c r="J1118" i="1"/>
  <c r="J1119" i="1"/>
  <c r="J1120" i="1"/>
  <c r="J1121" i="1"/>
  <c r="J1122" i="1"/>
  <c r="J1123" i="1"/>
  <c r="J1124" i="1"/>
  <c r="J1125" i="1"/>
  <c r="J1126" i="1"/>
  <c r="J1127" i="1"/>
  <c r="J1128" i="1"/>
  <c r="J1129" i="1"/>
  <c r="J1130" i="1"/>
  <c r="J1131" i="1"/>
  <c r="J1132" i="1"/>
  <c r="J1133" i="1"/>
  <c r="J1134" i="1"/>
  <c r="J1135" i="1"/>
  <c r="J1136" i="1"/>
  <c r="J1137" i="1"/>
  <c r="J1138" i="1"/>
  <c r="J1139" i="1"/>
  <c r="J1140" i="1"/>
  <c r="J1141" i="1"/>
  <c r="J1142" i="1"/>
  <c r="J1143" i="1"/>
  <c r="J1144" i="1"/>
  <c r="J1145" i="1"/>
  <c r="J1146" i="1"/>
  <c r="J1147" i="1"/>
  <c r="J1148" i="1"/>
  <c r="J1149" i="1"/>
  <c r="J1150" i="1"/>
  <c r="J1151" i="1"/>
  <c r="J1152" i="1"/>
  <c r="J1153" i="1"/>
  <c r="J1154" i="1"/>
  <c r="J1155" i="1"/>
  <c r="J1156" i="1"/>
  <c r="J1157" i="1"/>
  <c r="J1158" i="1"/>
  <c r="J1159" i="1"/>
  <c r="J1160" i="1"/>
  <c r="J1161" i="1"/>
  <c r="J1162" i="1"/>
  <c r="J1163" i="1"/>
  <c r="J1164" i="1"/>
  <c r="J1165" i="1"/>
  <c r="J1166" i="1"/>
  <c r="J1167" i="1"/>
  <c r="J1168" i="1"/>
  <c r="J1169" i="1"/>
  <c r="J1170" i="1"/>
  <c r="J1171" i="1"/>
  <c r="J1172" i="1"/>
  <c r="J1173" i="1"/>
  <c r="J1174" i="1"/>
  <c r="J1175" i="1"/>
  <c r="J1176" i="1"/>
  <c r="J1177" i="1"/>
  <c r="J1178" i="1"/>
  <c r="J1179" i="1"/>
  <c r="J1180" i="1"/>
  <c r="J1181" i="1"/>
  <c r="J1182" i="1"/>
  <c r="J1183" i="1"/>
  <c r="J1184" i="1"/>
  <c r="J1185" i="1"/>
  <c r="J1186" i="1"/>
  <c r="J1187" i="1"/>
  <c r="J1188" i="1"/>
  <c r="J1189" i="1"/>
  <c r="J1190" i="1"/>
  <c r="J1191" i="1"/>
  <c r="J1192" i="1"/>
  <c r="J1193" i="1"/>
  <c r="J1194" i="1"/>
  <c r="J1195" i="1"/>
  <c r="J1196" i="1"/>
  <c r="J1197" i="1"/>
  <c r="J1198" i="1"/>
  <c r="J1199" i="1"/>
  <c r="J1200" i="1"/>
  <c r="J1201" i="1"/>
  <c r="J1202" i="1"/>
  <c r="J1203" i="1"/>
  <c r="J1204" i="1"/>
  <c r="J1205" i="1"/>
  <c r="J1206" i="1"/>
  <c r="J1207" i="1"/>
  <c r="J1208" i="1"/>
  <c r="J1209" i="1"/>
  <c r="J1210" i="1"/>
  <c r="J1211" i="1"/>
  <c r="J1212" i="1"/>
  <c r="J1213" i="1"/>
  <c r="J1214" i="1"/>
  <c r="J1215" i="1"/>
  <c r="J1216" i="1"/>
  <c r="J1217" i="1"/>
  <c r="J1218" i="1"/>
  <c r="J1219" i="1"/>
  <c r="J1220" i="1"/>
  <c r="J1221" i="1"/>
  <c r="J1222" i="1"/>
  <c r="J1223" i="1"/>
  <c r="J1224" i="1"/>
  <c r="J1225" i="1"/>
  <c r="J1226" i="1"/>
  <c r="J1227" i="1"/>
  <c r="J1228" i="1"/>
  <c r="J1229" i="1"/>
  <c r="J1230" i="1"/>
  <c r="J1231" i="1"/>
  <c r="J1232" i="1"/>
  <c r="J1233" i="1"/>
  <c r="J1234" i="1"/>
  <c r="J1235" i="1"/>
  <c r="J1236" i="1"/>
  <c r="J1237" i="1"/>
  <c r="J1238" i="1"/>
  <c r="J1239" i="1"/>
  <c r="J1240" i="1"/>
  <c r="J1241" i="1"/>
  <c r="J1242" i="1"/>
  <c r="J1243" i="1"/>
  <c r="J1244" i="1"/>
  <c r="J1245" i="1"/>
  <c r="J1246" i="1"/>
  <c r="J1247" i="1"/>
  <c r="J1248" i="1"/>
  <c r="J1249" i="1"/>
  <c r="J1250" i="1"/>
  <c r="J1251" i="1"/>
  <c r="J1252" i="1"/>
  <c r="J1253" i="1"/>
  <c r="J1254" i="1"/>
  <c r="J1255" i="1"/>
  <c r="J1256" i="1"/>
  <c r="J1257" i="1"/>
  <c r="J1258" i="1"/>
  <c r="J1259" i="1"/>
  <c r="J1260" i="1"/>
  <c r="J1261" i="1"/>
  <c r="J1262" i="1"/>
  <c r="J1263" i="1"/>
  <c r="J1264" i="1"/>
  <c r="J1265" i="1"/>
  <c r="J1266" i="1"/>
  <c r="J1267" i="1"/>
  <c r="J1268" i="1"/>
  <c r="J1269" i="1"/>
  <c r="J1270" i="1"/>
  <c r="J1271" i="1"/>
  <c r="J1272" i="1"/>
  <c r="J1273" i="1"/>
  <c r="J1274" i="1"/>
  <c r="J1275" i="1"/>
  <c r="J1276" i="1"/>
  <c r="J1277" i="1"/>
  <c r="J1278" i="1"/>
  <c r="J1279" i="1"/>
  <c r="J1280" i="1"/>
  <c r="J1281" i="1"/>
  <c r="J1282" i="1"/>
  <c r="J1283" i="1"/>
  <c r="J1284" i="1"/>
  <c r="J1285" i="1"/>
  <c r="J1286" i="1"/>
  <c r="J1287" i="1"/>
  <c r="J1288" i="1"/>
  <c r="J1289" i="1"/>
  <c r="J1290" i="1"/>
  <c r="J1291" i="1"/>
  <c r="J1292" i="1"/>
  <c r="J1293" i="1"/>
  <c r="J1294" i="1"/>
  <c r="J1295" i="1"/>
  <c r="J1296" i="1"/>
  <c r="J1297" i="1"/>
  <c r="J1298" i="1"/>
  <c r="J1299" i="1"/>
  <c r="J1300" i="1"/>
  <c r="J1301" i="1"/>
  <c r="J1302" i="1"/>
  <c r="J1303" i="1"/>
  <c r="J1304" i="1"/>
  <c r="J1305" i="1"/>
  <c r="J1306" i="1"/>
  <c r="J1307" i="1"/>
  <c r="J1308" i="1"/>
  <c r="J1309" i="1"/>
  <c r="J1310" i="1"/>
  <c r="J1311" i="1"/>
  <c r="J1312" i="1"/>
  <c r="J1313" i="1"/>
  <c r="J1314" i="1"/>
  <c r="J1315" i="1"/>
  <c r="J1316" i="1"/>
  <c r="J1317" i="1"/>
  <c r="J1318" i="1"/>
  <c r="J1319" i="1"/>
  <c r="J1320" i="1"/>
  <c r="J1321" i="1"/>
  <c r="J1322" i="1"/>
  <c r="J1323" i="1"/>
  <c r="J1324" i="1"/>
  <c r="J1325" i="1"/>
  <c r="J1326" i="1"/>
  <c r="J1327" i="1"/>
  <c r="J1328" i="1"/>
  <c r="J1329" i="1"/>
  <c r="J1330" i="1"/>
  <c r="J1331" i="1"/>
  <c r="J1332" i="1"/>
  <c r="J1333" i="1"/>
  <c r="J1334" i="1"/>
  <c r="J1335" i="1"/>
  <c r="J1336" i="1"/>
  <c r="J1337" i="1"/>
  <c r="J1338" i="1"/>
  <c r="J1339" i="1"/>
  <c r="J1340" i="1"/>
  <c r="J1341" i="1"/>
  <c r="J1342" i="1"/>
  <c r="J1343" i="1"/>
  <c r="J1344" i="1"/>
  <c r="J1345" i="1"/>
  <c r="J1346" i="1"/>
  <c r="J1347" i="1"/>
  <c r="J1348" i="1"/>
  <c r="J1349" i="1"/>
  <c r="J1350" i="1"/>
  <c r="J1351" i="1"/>
  <c r="J1352" i="1"/>
  <c r="J1353" i="1"/>
  <c r="J1354" i="1"/>
  <c r="J1355" i="1"/>
  <c r="J1356" i="1"/>
  <c r="J1357" i="1"/>
  <c r="J1358" i="1"/>
  <c r="J1359" i="1"/>
  <c r="J1360" i="1"/>
  <c r="J1361" i="1"/>
  <c r="J1362" i="1"/>
  <c r="J1363" i="1"/>
  <c r="J1364" i="1"/>
  <c r="J1365" i="1"/>
  <c r="J1366" i="1"/>
  <c r="J1367" i="1"/>
  <c r="J1368" i="1"/>
  <c r="J1369" i="1"/>
  <c r="J1370" i="1"/>
  <c r="J1371" i="1"/>
  <c r="J1372" i="1"/>
  <c r="J1373" i="1"/>
  <c r="J1374" i="1"/>
  <c r="J1375" i="1"/>
  <c r="J1376" i="1"/>
  <c r="J1377" i="1"/>
  <c r="J1378" i="1"/>
  <c r="J1379" i="1"/>
  <c r="J1380" i="1"/>
  <c r="J1381" i="1"/>
  <c r="J1382" i="1"/>
  <c r="J1383" i="1"/>
  <c r="J1384" i="1"/>
  <c r="J1385" i="1"/>
  <c r="J1386" i="1"/>
  <c r="J1387" i="1"/>
  <c r="J1388" i="1"/>
  <c r="J1389" i="1"/>
  <c r="J1390" i="1"/>
  <c r="J1391" i="1"/>
  <c r="J1392" i="1"/>
  <c r="J1393" i="1"/>
  <c r="J1394" i="1"/>
  <c r="J1395" i="1"/>
  <c r="J1396" i="1"/>
  <c r="J1397" i="1"/>
  <c r="J1398" i="1"/>
  <c r="J1399" i="1"/>
  <c r="J1400" i="1"/>
  <c r="J1401" i="1"/>
  <c r="J1402" i="1"/>
  <c r="J1403" i="1"/>
  <c r="J1404" i="1"/>
  <c r="J1405" i="1"/>
  <c r="J1406" i="1"/>
  <c r="J1407" i="1"/>
  <c r="J1408" i="1"/>
  <c r="J1409" i="1"/>
  <c r="J1410" i="1"/>
  <c r="J1411" i="1"/>
  <c r="J1412" i="1"/>
  <c r="J1413" i="1"/>
  <c r="J1414" i="1"/>
  <c r="J1415" i="1"/>
  <c r="J1416" i="1"/>
  <c r="J1417" i="1"/>
  <c r="J1418" i="1"/>
  <c r="J1419" i="1"/>
  <c r="J1420" i="1"/>
  <c r="J1421" i="1"/>
  <c r="J1422" i="1"/>
  <c r="J1423" i="1"/>
  <c r="J1424" i="1"/>
  <c r="J1425" i="1"/>
  <c r="J1426" i="1"/>
  <c r="J1427" i="1"/>
  <c r="J1428" i="1"/>
  <c r="J1429" i="1"/>
  <c r="J1430" i="1"/>
  <c r="J1431" i="1"/>
  <c r="J1432" i="1"/>
  <c r="J1433" i="1"/>
  <c r="J1434" i="1"/>
  <c r="J1435" i="1"/>
  <c r="J1436" i="1"/>
  <c r="J1437" i="1"/>
  <c r="J1438" i="1"/>
  <c r="J1439" i="1"/>
  <c r="J1440" i="1"/>
  <c r="J1441" i="1"/>
  <c r="J1442" i="1"/>
  <c r="J1443" i="1"/>
  <c r="J1444" i="1"/>
  <c r="J1445" i="1"/>
  <c r="J1446" i="1"/>
  <c r="J1447" i="1"/>
  <c r="J1448" i="1"/>
  <c r="J1449" i="1"/>
  <c r="J1450" i="1"/>
  <c r="J1451" i="1"/>
  <c r="J1452" i="1"/>
  <c r="J1453" i="1"/>
  <c r="J1454" i="1"/>
  <c r="J1455" i="1"/>
  <c r="J1456" i="1"/>
  <c r="J1457" i="1"/>
  <c r="J1458" i="1"/>
  <c r="J1459" i="1"/>
  <c r="J1460" i="1"/>
  <c r="J1461" i="1"/>
  <c r="J1462" i="1"/>
  <c r="J1463" i="1"/>
  <c r="J1464" i="1"/>
  <c r="J1465" i="1"/>
  <c r="J1466" i="1"/>
  <c r="J1467" i="1"/>
  <c r="J1468" i="1"/>
  <c r="J1469" i="1"/>
  <c r="J1470" i="1"/>
  <c r="J1471" i="1"/>
  <c r="J1472" i="1"/>
  <c r="J1473" i="1"/>
  <c r="J1474" i="1"/>
  <c r="J1475" i="1"/>
  <c r="J1476" i="1"/>
  <c r="J1477" i="1"/>
  <c r="J1478" i="1"/>
  <c r="J1479" i="1"/>
  <c r="J1480" i="1"/>
  <c r="J1481" i="1"/>
  <c r="J1482" i="1"/>
  <c r="J1483" i="1"/>
  <c r="J1484" i="1"/>
  <c r="J1485" i="1"/>
  <c r="J1486" i="1"/>
  <c r="J1487" i="1"/>
  <c r="J1488" i="1"/>
  <c r="J1489" i="1"/>
  <c r="J1490" i="1"/>
  <c r="J1491" i="1"/>
  <c r="J1492" i="1"/>
  <c r="J1493" i="1"/>
  <c r="J1494" i="1"/>
  <c r="J1495" i="1"/>
  <c r="J1496" i="1"/>
  <c r="J1497" i="1"/>
  <c r="J1498" i="1"/>
  <c r="J1499" i="1"/>
  <c r="J1500" i="1"/>
  <c r="J1501" i="1"/>
  <c r="J1502" i="1"/>
  <c r="J1503" i="1"/>
  <c r="J1504" i="1"/>
  <c r="J1505" i="1"/>
  <c r="J1506" i="1"/>
  <c r="J1507" i="1"/>
  <c r="J1508" i="1"/>
  <c r="J1509" i="1"/>
  <c r="J1510" i="1"/>
  <c r="J1511" i="1"/>
  <c r="J1512" i="1"/>
  <c r="J1513" i="1"/>
  <c r="J1514" i="1"/>
  <c r="J1515" i="1"/>
  <c r="J1516" i="1"/>
  <c r="J1517" i="1"/>
  <c r="J1518" i="1"/>
  <c r="J1519" i="1"/>
  <c r="J1520" i="1"/>
  <c r="J1521" i="1"/>
  <c r="J1522" i="1"/>
  <c r="J1523" i="1"/>
  <c r="J1524" i="1"/>
  <c r="J1525" i="1"/>
  <c r="J1526" i="1"/>
  <c r="J1527" i="1"/>
  <c r="J1528" i="1"/>
  <c r="J1529" i="1"/>
  <c r="J1530" i="1"/>
  <c r="J1531" i="1"/>
  <c r="J1532" i="1"/>
  <c r="J1533" i="1"/>
  <c r="J1534" i="1"/>
  <c r="J1535" i="1"/>
  <c r="J1536" i="1"/>
  <c r="J1537" i="1"/>
  <c r="J1538" i="1"/>
  <c r="J1539" i="1"/>
  <c r="J1540" i="1"/>
  <c r="J1541" i="1"/>
  <c r="J1542" i="1"/>
  <c r="J1543" i="1"/>
  <c r="J1544" i="1"/>
  <c r="J1545" i="1"/>
  <c r="J1546" i="1"/>
  <c r="J1547" i="1"/>
  <c r="J1548" i="1"/>
  <c r="J1549" i="1"/>
  <c r="J1550" i="1"/>
  <c r="J1551" i="1"/>
  <c r="J1552" i="1"/>
  <c r="J1553" i="1"/>
  <c r="J1554" i="1"/>
  <c r="J1555" i="1"/>
  <c r="J1556" i="1"/>
  <c r="J1557" i="1"/>
  <c r="J1558" i="1"/>
  <c r="J1559" i="1"/>
  <c r="J1560" i="1"/>
  <c r="J1561" i="1"/>
  <c r="J1562" i="1"/>
  <c r="J1563" i="1"/>
  <c r="J1564" i="1"/>
  <c r="J1565" i="1"/>
  <c r="J1566" i="1"/>
  <c r="J1567" i="1"/>
  <c r="J1568" i="1"/>
  <c r="J1569" i="1"/>
  <c r="J1570" i="1"/>
  <c r="J1571" i="1"/>
  <c r="J1572" i="1"/>
  <c r="J1573" i="1"/>
  <c r="J1574" i="1"/>
  <c r="J1575" i="1"/>
  <c r="J1576" i="1"/>
  <c r="J1577" i="1"/>
  <c r="J1578" i="1"/>
  <c r="J1579" i="1"/>
  <c r="J1580" i="1"/>
  <c r="J1581" i="1"/>
  <c r="J1582" i="1"/>
  <c r="J1583" i="1"/>
  <c r="J1584" i="1"/>
  <c r="J1585" i="1"/>
  <c r="J1586" i="1"/>
  <c r="J1587" i="1"/>
  <c r="J1588" i="1"/>
  <c r="J1589" i="1"/>
  <c r="J1590" i="1"/>
  <c r="J1591" i="1"/>
  <c r="J1592" i="1"/>
  <c r="J1593" i="1"/>
  <c r="J1594" i="1"/>
  <c r="J1595" i="1"/>
  <c r="J1596" i="1"/>
  <c r="J1597" i="1"/>
  <c r="J1598" i="1"/>
  <c r="J1599" i="1"/>
  <c r="J1600" i="1"/>
  <c r="J1601" i="1"/>
  <c r="J1602" i="1"/>
  <c r="J1603" i="1"/>
  <c r="J1604" i="1"/>
  <c r="J1605" i="1"/>
  <c r="J1606" i="1"/>
  <c r="J1607" i="1"/>
  <c r="J1608" i="1"/>
  <c r="J1609" i="1"/>
  <c r="J1610" i="1"/>
  <c r="J1611" i="1"/>
  <c r="J1612" i="1"/>
  <c r="J1613" i="1"/>
  <c r="J1614" i="1"/>
  <c r="J1615" i="1"/>
  <c r="J1616" i="1"/>
  <c r="J1617" i="1"/>
  <c r="J1618" i="1"/>
  <c r="J1619" i="1"/>
  <c r="J1620" i="1"/>
  <c r="J1621" i="1"/>
  <c r="J1622" i="1"/>
  <c r="J1623" i="1"/>
  <c r="J1624" i="1"/>
  <c r="J1625" i="1"/>
  <c r="J1626" i="1"/>
  <c r="J1627" i="1"/>
  <c r="J1628" i="1"/>
  <c r="J1629" i="1"/>
  <c r="J1630" i="1"/>
  <c r="J1631" i="1"/>
  <c r="J1632" i="1"/>
  <c r="J1633" i="1"/>
  <c r="J1634" i="1"/>
  <c r="J1635" i="1"/>
  <c r="J1636" i="1"/>
  <c r="J1637" i="1"/>
  <c r="J1638" i="1"/>
  <c r="J1639" i="1"/>
  <c r="J1640" i="1"/>
  <c r="J1641" i="1"/>
  <c r="J1642" i="1"/>
  <c r="J1643" i="1"/>
  <c r="J1644" i="1"/>
  <c r="J1645" i="1"/>
  <c r="J1646" i="1"/>
  <c r="J1647" i="1"/>
  <c r="J1648" i="1"/>
  <c r="J1649" i="1"/>
  <c r="J1650" i="1"/>
  <c r="J1651" i="1"/>
  <c r="J1652" i="1"/>
  <c r="J1653" i="1"/>
  <c r="J1654" i="1"/>
  <c r="J1655" i="1"/>
  <c r="J1656" i="1"/>
  <c r="J1657" i="1"/>
  <c r="J1658" i="1"/>
  <c r="J1659" i="1"/>
  <c r="J1660" i="1"/>
  <c r="J1661" i="1"/>
  <c r="J1662" i="1"/>
  <c r="J1663" i="1"/>
  <c r="J1664" i="1"/>
  <c r="J1665" i="1"/>
  <c r="J1666" i="1"/>
  <c r="J1667" i="1"/>
  <c r="J1668" i="1"/>
  <c r="J1669" i="1"/>
  <c r="J1670" i="1"/>
  <c r="J1671" i="1"/>
  <c r="J1672" i="1"/>
  <c r="J1673" i="1"/>
  <c r="J1674" i="1"/>
  <c r="J1675" i="1"/>
  <c r="J1676" i="1"/>
  <c r="J1677" i="1"/>
  <c r="J1678" i="1"/>
  <c r="J1679" i="1"/>
  <c r="J1680" i="1"/>
  <c r="J1681" i="1"/>
  <c r="J1682" i="1"/>
  <c r="J1683" i="1"/>
  <c r="J1684" i="1"/>
  <c r="J1685" i="1"/>
  <c r="J1686" i="1"/>
  <c r="J1687" i="1"/>
  <c r="J1688" i="1"/>
  <c r="J1689" i="1"/>
  <c r="J1690" i="1"/>
  <c r="J1691" i="1"/>
  <c r="J1692" i="1"/>
  <c r="J1693" i="1"/>
  <c r="J1694" i="1"/>
  <c r="J1695" i="1"/>
  <c r="J1696" i="1"/>
  <c r="J1697" i="1"/>
  <c r="J1698" i="1"/>
  <c r="J1699" i="1"/>
  <c r="J1700" i="1"/>
  <c r="J1701" i="1"/>
  <c r="J1702" i="1"/>
  <c r="J1703" i="1"/>
  <c r="J1704" i="1"/>
  <c r="J1705" i="1"/>
  <c r="J1706" i="1"/>
  <c r="J1707" i="1"/>
  <c r="J1708" i="1"/>
  <c r="J1709" i="1"/>
  <c r="J1710" i="1"/>
  <c r="J1711" i="1"/>
  <c r="J1712" i="1"/>
  <c r="J1713" i="1"/>
  <c r="J1714" i="1"/>
  <c r="J1715" i="1"/>
  <c r="J1716" i="1"/>
  <c r="J1717" i="1"/>
  <c r="J1718" i="1"/>
  <c r="J1719" i="1"/>
  <c r="J1720" i="1"/>
  <c r="J1721" i="1"/>
  <c r="J1722" i="1"/>
  <c r="J1723" i="1"/>
  <c r="J1724" i="1"/>
  <c r="J1725" i="1"/>
  <c r="J1726" i="1"/>
  <c r="J1727" i="1"/>
  <c r="J1728" i="1"/>
  <c r="J1729" i="1"/>
  <c r="J1730" i="1"/>
  <c r="J1731" i="1"/>
  <c r="J1732" i="1"/>
  <c r="J1733" i="1"/>
  <c r="J1734" i="1"/>
  <c r="J1735" i="1"/>
  <c r="J1736" i="1"/>
  <c r="J1737" i="1"/>
  <c r="J1738" i="1"/>
  <c r="J1739" i="1"/>
  <c r="J1740" i="1"/>
  <c r="J1741" i="1"/>
  <c r="J1742" i="1"/>
  <c r="J1743" i="1"/>
  <c r="J1744" i="1"/>
  <c r="J1745" i="1"/>
  <c r="J1746" i="1"/>
  <c r="J1747" i="1"/>
  <c r="J1748" i="1"/>
  <c r="J1749" i="1"/>
  <c r="J1750" i="1"/>
  <c r="J1751" i="1"/>
  <c r="J1752" i="1"/>
  <c r="J1753" i="1"/>
  <c r="J1754" i="1"/>
  <c r="J1755" i="1"/>
  <c r="J1756" i="1"/>
  <c r="J1757" i="1"/>
  <c r="J1758" i="1"/>
  <c r="J1759" i="1"/>
  <c r="J1760" i="1"/>
  <c r="J1761" i="1"/>
  <c r="J1762" i="1"/>
  <c r="J1763" i="1"/>
  <c r="J1764" i="1"/>
  <c r="J1765" i="1"/>
  <c r="J1766" i="1"/>
  <c r="J1767" i="1"/>
  <c r="J1768" i="1"/>
  <c r="J1769" i="1"/>
  <c r="J1770" i="1"/>
  <c r="J1771" i="1"/>
  <c r="J1772" i="1"/>
  <c r="J1773" i="1"/>
  <c r="J1774" i="1"/>
  <c r="J1775" i="1"/>
  <c r="J1776" i="1"/>
  <c r="J1777" i="1"/>
  <c r="J1778" i="1"/>
  <c r="J1779" i="1"/>
  <c r="J1780" i="1"/>
  <c r="J1781" i="1"/>
  <c r="J1782" i="1"/>
  <c r="J1783" i="1"/>
  <c r="J1784" i="1"/>
  <c r="J1785" i="1"/>
  <c r="J1786" i="1"/>
  <c r="J1787" i="1"/>
  <c r="J1788" i="1"/>
  <c r="J1789" i="1"/>
  <c r="J1790" i="1"/>
  <c r="J1791" i="1"/>
  <c r="J1792" i="1"/>
  <c r="J1793" i="1"/>
  <c r="J1794" i="1"/>
  <c r="J1795" i="1"/>
  <c r="J1796" i="1"/>
  <c r="J1797" i="1"/>
  <c r="J1798" i="1"/>
  <c r="J1799" i="1"/>
  <c r="J1800" i="1"/>
  <c r="J1801" i="1"/>
  <c r="J1802" i="1"/>
  <c r="J1803" i="1"/>
  <c r="J1804" i="1"/>
  <c r="J1805" i="1"/>
  <c r="J1806" i="1"/>
  <c r="J1807" i="1"/>
  <c r="J1808" i="1"/>
  <c r="J1809" i="1"/>
  <c r="J1810" i="1"/>
  <c r="J1811" i="1"/>
  <c r="J1812" i="1"/>
  <c r="J1813" i="1"/>
  <c r="J1814" i="1"/>
  <c r="J1815" i="1"/>
  <c r="J1816" i="1"/>
  <c r="J1817" i="1"/>
  <c r="J1818" i="1"/>
  <c r="J1819" i="1"/>
  <c r="J1820" i="1"/>
  <c r="J1821" i="1"/>
  <c r="J1822" i="1"/>
  <c r="J1823" i="1"/>
  <c r="J1824" i="1"/>
  <c r="J1825" i="1"/>
  <c r="J1826" i="1"/>
  <c r="J1827" i="1"/>
  <c r="J1828" i="1"/>
  <c r="J1829" i="1"/>
  <c r="J1830" i="1"/>
  <c r="J1831" i="1"/>
  <c r="J1832" i="1"/>
  <c r="J1833" i="1"/>
  <c r="J1834" i="1"/>
  <c r="J1835" i="1"/>
  <c r="J1836" i="1"/>
  <c r="J1837" i="1"/>
  <c r="J1838" i="1"/>
  <c r="J1839" i="1"/>
  <c r="J1840" i="1"/>
  <c r="J1841" i="1"/>
  <c r="J1842" i="1"/>
  <c r="J1843" i="1"/>
  <c r="J1844" i="1"/>
  <c r="J1845" i="1"/>
  <c r="J1846" i="1"/>
  <c r="J1847" i="1"/>
  <c r="J1848" i="1"/>
  <c r="J1849" i="1"/>
  <c r="J1850" i="1"/>
  <c r="J1851" i="1"/>
  <c r="J1852" i="1"/>
  <c r="J1853" i="1"/>
  <c r="J1854" i="1"/>
  <c r="J1855" i="1"/>
  <c r="J1856" i="1"/>
  <c r="J1857" i="1"/>
  <c r="J1858" i="1"/>
  <c r="J1859" i="1"/>
  <c r="J1860" i="1"/>
  <c r="J1861" i="1"/>
  <c r="J1862" i="1"/>
  <c r="J1863" i="1"/>
  <c r="J1864" i="1"/>
  <c r="J1865" i="1"/>
  <c r="J1866" i="1"/>
  <c r="J1867" i="1"/>
  <c r="J1868" i="1"/>
  <c r="J1869" i="1"/>
  <c r="J1870" i="1"/>
  <c r="J1871" i="1"/>
  <c r="J1872" i="1"/>
  <c r="J1873" i="1"/>
  <c r="J1874" i="1"/>
  <c r="J1875" i="1"/>
  <c r="J1876" i="1"/>
  <c r="J1877" i="1"/>
  <c r="J1878" i="1"/>
  <c r="J1879" i="1"/>
  <c r="J1880" i="1"/>
  <c r="J1881" i="1"/>
  <c r="J1882" i="1"/>
  <c r="J1883" i="1"/>
  <c r="J1884" i="1"/>
  <c r="J1885" i="1"/>
  <c r="J1886" i="1"/>
  <c r="J1887" i="1"/>
  <c r="J1888" i="1"/>
  <c r="J1889" i="1"/>
  <c r="J1890" i="1"/>
  <c r="J1891" i="1"/>
  <c r="J1892" i="1"/>
  <c r="J1893" i="1"/>
  <c r="J1894" i="1"/>
  <c r="J1895" i="1"/>
  <c r="J1896" i="1"/>
  <c r="J1897" i="1"/>
  <c r="J1898" i="1"/>
  <c r="J1899" i="1"/>
  <c r="J1900" i="1"/>
  <c r="J1901" i="1"/>
  <c r="J1902" i="1"/>
  <c r="J1903" i="1"/>
  <c r="J1904" i="1"/>
  <c r="J1905" i="1"/>
  <c r="J1906" i="1"/>
  <c r="J1907" i="1"/>
  <c r="J1908" i="1"/>
  <c r="J1909" i="1"/>
  <c r="J1910" i="1"/>
  <c r="J1911" i="1"/>
  <c r="J1912" i="1"/>
  <c r="J1913" i="1"/>
  <c r="J1914" i="1"/>
  <c r="J1915" i="1"/>
  <c r="J1916" i="1"/>
  <c r="J1917" i="1"/>
  <c r="J1918" i="1"/>
  <c r="J1919" i="1"/>
  <c r="J1920" i="1"/>
  <c r="J1921" i="1"/>
  <c r="J1922" i="1"/>
  <c r="J1923" i="1"/>
  <c r="J1924" i="1"/>
  <c r="J1925" i="1"/>
  <c r="J1926" i="1"/>
  <c r="J1927" i="1"/>
  <c r="J1928" i="1"/>
  <c r="J1929" i="1"/>
  <c r="J1930" i="1"/>
  <c r="J1931" i="1"/>
  <c r="J1932" i="1"/>
  <c r="J1933" i="1"/>
  <c r="J1934" i="1"/>
  <c r="J1935" i="1"/>
  <c r="J1936" i="1"/>
  <c r="J1937" i="1"/>
  <c r="J1938" i="1"/>
  <c r="J1939" i="1"/>
  <c r="J1940" i="1"/>
  <c r="J1941" i="1"/>
  <c r="J1942" i="1"/>
  <c r="J1943" i="1"/>
  <c r="J1944" i="1"/>
  <c r="J1945" i="1"/>
  <c r="J1946" i="1"/>
  <c r="J1947" i="1"/>
  <c r="J1948" i="1"/>
  <c r="J1949" i="1"/>
  <c r="J1950" i="1"/>
  <c r="J1951" i="1"/>
  <c r="J1952" i="1"/>
  <c r="J1953" i="1"/>
  <c r="J1954" i="1"/>
  <c r="J1955" i="1"/>
  <c r="J1956" i="1"/>
  <c r="J1957" i="1"/>
  <c r="J1958" i="1"/>
  <c r="J1959" i="1"/>
  <c r="J1960" i="1"/>
  <c r="J1961" i="1"/>
  <c r="J1962" i="1"/>
  <c r="J1963" i="1"/>
  <c r="J1964" i="1"/>
  <c r="J1965" i="1"/>
  <c r="J1966" i="1"/>
  <c r="J1967" i="1"/>
  <c r="J1968" i="1"/>
  <c r="J1969" i="1"/>
  <c r="J1970" i="1"/>
  <c r="J1971" i="1"/>
  <c r="J1972" i="1"/>
  <c r="J1973" i="1"/>
  <c r="J1974" i="1"/>
  <c r="J1975" i="1"/>
  <c r="J1976" i="1"/>
  <c r="J1977" i="1"/>
  <c r="J1978" i="1"/>
  <c r="J1979" i="1"/>
  <c r="J1980" i="1"/>
  <c r="J1981" i="1"/>
  <c r="J1982" i="1"/>
  <c r="J1983" i="1"/>
  <c r="J1984" i="1"/>
  <c r="J1985" i="1"/>
  <c r="J1986" i="1"/>
  <c r="J1987" i="1"/>
  <c r="J1988" i="1"/>
  <c r="J1989" i="1"/>
  <c r="J1990" i="1"/>
  <c r="J1991" i="1"/>
  <c r="J1992" i="1"/>
  <c r="J1993" i="1"/>
  <c r="J1994" i="1"/>
  <c r="J1995" i="1"/>
  <c r="J1996" i="1"/>
  <c r="J1997" i="1"/>
  <c r="J1998" i="1"/>
  <c r="J1999" i="1"/>
  <c r="J2000" i="1"/>
  <c r="J2001" i="1"/>
  <c r="J2002" i="1"/>
  <c r="J2003" i="1"/>
  <c r="J2004" i="1"/>
  <c r="J2005" i="1"/>
  <c r="J2006" i="1"/>
  <c r="J2007" i="1"/>
  <c r="J2008" i="1"/>
  <c r="J2009" i="1"/>
  <c r="J2010" i="1"/>
  <c r="J2011" i="1"/>
  <c r="J2012" i="1"/>
  <c r="J2013" i="1"/>
  <c r="J2014" i="1"/>
  <c r="J2015" i="1"/>
  <c r="J2016" i="1"/>
  <c r="J2017" i="1"/>
  <c r="J2018" i="1"/>
  <c r="J2019" i="1"/>
  <c r="J2020" i="1"/>
  <c r="J2021" i="1"/>
  <c r="J2022" i="1"/>
  <c r="J2023" i="1"/>
  <c r="J2024" i="1"/>
  <c r="J2025" i="1"/>
  <c r="J2026" i="1"/>
  <c r="J2027" i="1"/>
  <c r="J2028" i="1"/>
  <c r="J2029" i="1"/>
  <c r="J2030" i="1"/>
  <c r="J2031" i="1"/>
  <c r="J2032" i="1"/>
  <c r="J2033" i="1"/>
  <c r="J2034" i="1"/>
  <c r="J2035" i="1"/>
  <c r="J2036" i="1"/>
  <c r="J2037" i="1"/>
  <c r="J2038" i="1"/>
  <c r="J2039" i="1"/>
  <c r="J2040" i="1"/>
  <c r="J2041" i="1"/>
  <c r="J2042" i="1"/>
  <c r="J2043" i="1"/>
  <c r="J2044" i="1"/>
  <c r="J2045" i="1"/>
  <c r="J2046" i="1"/>
  <c r="J2047" i="1"/>
  <c r="J2048" i="1"/>
  <c r="J2049" i="1"/>
  <c r="J2050" i="1"/>
  <c r="J2051" i="1"/>
  <c r="J2052" i="1"/>
  <c r="J2053" i="1"/>
  <c r="J2054" i="1"/>
  <c r="J2055" i="1"/>
  <c r="J2056" i="1"/>
  <c r="J2057" i="1"/>
  <c r="J2058" i="1"/>
  <c r="J2059" i="1"/>
  <c r="J2060" i="1"/>
  <c r="J2061" i="1"/>
  <c r="J2062" i="1"/>
  <c r="J2063" i="1"/>
  <c r="J2064" i="1"/>
  <c r="J2065" i="1"/>
  <c r="J2066" i="1"/>
  <c r="J2067" i="1"/>
  <c r="J2068" i="1"/>
  <c r="J2069" i="1"/>
  <c r="J2070" i="1"/>
  <c r="J2071" i="1"/>
  <c r="J2072" i="1"/>
  <c r="J2073" i="1"/>
  <c r="J2074" i="1"/>
  <c r="J2075" i="1"/>
  <c r="J2076" i="1"/>
  <c r="J2077" i="1"/>
  <c r="J2078" i="1"/>
  <c r="J2079" i="1"/>
  <c r="J2080" i="1"/>
  <c r="J2081" i="1"/>
  <c r="J2082" i="1"/>
  <c r="J2083" i="1"/>
  <c r="J2084" i="1"/>
  <c r="J2085" i="1"/>
  <c r="J2086" i="1"/>
  <c r="J2087" i="1"/>
  <c r="J2088" i="1"/>
  <c r="J2089" i="1"/>
  <c r="J2090" i="1"/>
  <c r="J2091" i="1"/>
  <c r="J2092" i="1"/>
  <c r="J2093" i="1"/>
  <c r="J2094" i="1"/>
  <c r="J2095" i="1"/>
  <c r="J2096" i="1"/>
  <c r="J2097" i="1"/>
  <c r="J2098" i="1"/>
  <c r="J2099" i="1"/>
  <c r="J2100" i="1"/>
  <c r="J2101" i="1"/>
  <c r="J2102" i="1"/>
  <c r="J2103" i="1"/>
  <c r="J2104" i="1"/>
  <c r="J2105" i="1"/>
  <c r="J2106" i="1"/>
  <c r="J2107" i="1"/>
  <c r="J2108" i="1"/>
  <c r="J2109" i="1"/>
  <c r="J2110" i="1"/>
  <c r="J2111" i="1"/>
  <c r="J2112" i="1"/>
  <c r="J2113" i="1"/>
  <c r="J2114" i="1"/>
  <c r="J2115" i="1"/>
  <c r="J2116" i="1"/>
  <c r="J2117" i="1"/>
  <c r="J2118" i="1"/>
  <c r="J2119" i="1"/>
  <c r="J2120" i="1"/>
  <c r="J2121" i="1"/>
  <c r="J2122" i="1"/>
  <c r="J2123" i="1"/>
  <c r="J2124" i="1"/>
  <c r="J2125" i="1"/>
  <c r="J2126" i="1"/>
  <c r="J2127" i="1"/>
  <c r="J2128" i="1"/>
  <c r="J2129" i="1"/>
  <c r="J2130" i="1"/>
  <c r="J2131" i="1"/>
  <c r="J2132" i="1"/>
  <c r="J2133" i="1"/>
  <c r="J2134" i="1"/>
  <c r="J2135" i="1"/>
  <c r="J2136" i="1"/>
  <c r="J2137" i="1"/>
  <c r="J2138" i="1"/>
  <c r="J2139" i="1"/>
  <c r="J2140" i="1"/>
  <c r="J2141" i="1"/>
  <c r="J2142" i="1"/>
  <c r="J2143" i="1"/>
  <c r="J2144" i="1"/>
  <c r="J2145" i="1"/>
  <c r="J2146" i="1"/>
  <c r="J2147" i="1"/>
  <c r="J2148" i="1"/>
  <c r="J2149" i="1"/>
  <c r="J2150" i="1"/>
  <c r="J2151" i="1"/>
  <c r="J2152" i="1"/>
  <c r="J2153" i="1"/>
  <c r="J2154" i="1"/>
  <c r="J2155" i="1"/>
  <c r="J2156" i="1"/>
  <c r="J2157" i="1"/>
  <c r="J2158" i="1"/>
  <c r="J2159" i="1"/>
  <c r="J2160" i="1"/>
  <c r="J2161" i="1"/>
  <c r="J2162" i="1"/>
  <c r="J2163" i="1"/>
  <c r="J2164" i="1"/>
  <c r="J2165" i="1"/>
  <c r="J2166" i="1"/>
  <c r="J2167" i="1"/>
  <c r="J2168" i="1"/>
  <c r="J2169" i="1"/>
  <c r="J2170" i="1"/>
  <c r="J2171" i="1"/>
  <c r="J2172" i="1"/>
  <c r="J2173" i="1"/>
  <c r="J2174" i="1"/>
  <c r="J2175" i="1"/>
  <c r="J2176" i="1"/>
  <c r="J2177" i="1"/>
  <c r="J2178" i="1"/>
  <c r="J2179" i="1"/>
  <c r="J2180" i="1"/>
  <c r="J2181" i="1"/>
  <c r="J2182" i="1"/>
  <c r="J2183" i="1"/>
  <c r="J2184" i="1"/>
  <c r="J2185" i="1"/>
  <c r="J2186" i="1"/>
  <c r="J2187" i="1"/>
  <c r="J2188" i="1"/>
  <c r="J2189" i="1"/>
  <c r="J2190" i="1"/>
  <c r="J2191" i="1"/>
  <c r="J2192" i="1"/>
  <c r="J2193" i="1"/>
  <c r="J2194" i="1"/>
  <c r="J2195" i="1"/>
  <c r="J2196" i="1"/>
  <c r="J2197" i="1"/>
  <c r="J2198" i="1"/>
  <c r="J2199" i="1"/>
  <c r="J2200" i="1"/>
  <c r="J2201" i="1"/>
  <c r="J2202" i="1"/>
  <c r="J2203" i="1"/>
  <c r="J2204" i="1"/>
  <c r="J2205" i="1"/>
  <c r="J2206" i="1"/>
  <c r="J2207" i="1"/>
  <c r="J2208" i="1"/>
  <c r="J2209" i="1"/>
  <c r="J2210" i="1"/>
  <c r="J2211" i="1"/>
  <c r="J2212" i="1"/>
  <c r="J2213" i="1"/>
  <c r="J2214" i="1"/>
  <c r="J2215" i="1"/>
  <c r="J2216" i="1"/>
  <c r="J2217" i="1"/>
  <c r="J2218" i="1"/>
  <c r="J2219" i="1"/>
  <c r="J2220" i="1"/>
  <c r="J2221" i="1"/>
  <c r="J2222" i="1"/>
  <c r="J2223" i="1"/>
  <c r="J2224" i="1"/>
  <c r="J2225" i="1"/>
  <c r="J2226" i="1"/>
  <c r="J2227" i="1"/>
  <c r="J2228" i="1"/>
  <c r="J2229" i="1"/>
  <c r="J2230" i="1"/>
  <c r="J2231" i="1"/>
  <c r="J2232" i="1"/>
  <c r="J2233" i="1"/>
  <c r="J2234" i="1"/>
  <c r="J2235" i="1"/>
  <c r="J2236" i="1"/>
  <c r="J2237" i="1"/>
  <c r="J2238" i="1"/>
  <c r="J2239" i="1"/>
  <c r="J2240" i="1"/>
  <c r="J2241" i="1"/>
  <c r="J2242" i="1"/>
  <c r="J2243" i="1"/>
  <c r="J2244" i="1"/>
  <c r="J2245" i="1"/>
  <c r="J2246" i="1"/>
  <c r="J2247" i="1"/>
  <c r="J2248" i="1"/>
  <c r="J2249" i="1"/>
  <c r="J2250" i="1"/>
  <c r="J2251" i="1"/>
  <c r="J2252" i="1"/>
  <c r="J2253" i="1"/>
  <c r="J2254" i="1"/>
  <c r="J2255" i="1"/>
  <c r="J2256" i="1"/>
  <c r="J2257" i="1"/>
  <c r="J2258" i="1"/>
  <c r="J2259" i="1"/>
  <c r="J2260" i="1"/>
  <c r="J2261" i="1"/>
  <c r="J2262" i="1"/>
  <c r="J2263" i="1"/>
  <c r="J2264" i="1"/>
  <c r="J2265" i="1"/>
  <c r="J2266" i="1"/>
  <c r="J2267" i="1"/>
  <c r="J2268" i="1"/>
  <c r="J2269" i="1"/>
  <c r="J2270" i="1"/>
  <c r="J2271" i="1"/>
  <c r="J2272" i="1"/>
  <c r="J2273" i="1"/>
  <c r="J2274" i="1"/>
  <c r="J2275" i="1"/>
  <c r="J2276" i="1"/>
  <c r="J2277" i="1"/>
  <c r="J2278" i="1"/>
  <c r="J2279" i="1"/>
  <c r="J2280" i="1"/>
  <c r="J2281" i="1"/>
  <c r="J2282" i="1"/>
  <c r="J2283" i="1"/>
  <c r="J2284" i="1"/>
  <c r="J2285" i="1"/>
  <c r="J2286" i="1"/>
  <c r="J2287" i="1"/>
  <c r="J2288" i="1"/>
  <c r="J2289" i="1"/>
  <c r="J2290" i="1"/>
  <c r="J2291" i="1"/>
  <c r="J2292" i="1"/>
  <c r="J2293" i="1"/>
  <c r="J2294" i="1"/>
  <c r="J2295" i="1"/>
  <c r="J2296" i="1"/>
  <c r="J2297" i="1"/>
  <c r="J2298" i="1"/>
  <c r="J2299" i="1"/>
  <c r="J2300" i="1"/>
  <c r="J2301" i="1"/>
  <c r="J2302" i="1"/>
  <c r="J2303" i="1"/>
  <c r="J2304" i="1"/>
  <c r="J2305" i="1"/>
  <c r="J2306" i="1"/>
  <c r="J2307" i="1"/>
  <c r="J2308" i="1"/>
  <c r="J2309" i="1"/>
  <c r="J2310" i="1"/>
  <c r="J2311" i="1"/>
  <c r="J2312" i="1"/>
  <c r="J2313" i="1"/>
  <c r="J2314" i="1"/>
  <c r="J2315" i="1"/>
  <c r="J2316" i="1"/>
  <c r="J2317" i="1"/>
  <c r="J2318" i="1"/>
  <c r="J2319" i="1"/>
  <c r="J2320" i="1"/>
  <c r="J2321" i="1"/>
  <c r="J2322" i="1"/>
  <c r="J2323" i="1"/>
  <c r="J2324" i="1"/>
  <c r="J2325" i="1"/>
  <c r="J2326" i="1"/>
  <c r="J2327" i="1"/>
  <c r="J2328" i="1"/>
  <c r="J2329" i="1"/>
  <c r="J2330" i="1"/>
  <c r="J2331" i="1"/>
  <c r="J2332" i="1"/>
  <c r="J2333" i="1"/>
  <c r="J2334" i="1"/>
  <c r="J2335" i="1"/>
  <c r="J2336" i="1"/>
  <c r="J2337" i="1"/>
  <c r="J2338" i="1"/>
  <c r="J2339" i="1"/>
  <c r="J2340" i="1"/>
  <c r="J2341" i="1"/>
  <c r="J2342" i="1"/>
  <c r="J2343" i="1"/>
  <c r="J2344" i="1"/>
  <c r="J2345" i="1"/>
  <c r="J2346" i="1"/>
  <c r="J2347" i="1"/>
  <c r="J2348" i="1"/>
  <c r="J2349" i="1"/>
  <c r="J2350" i="1"/>
  <c r="J2351" i="1"/>
  <c r="J2352" i="1"/>
  <c r="J2353" i="1"/>
  <c r="J2354" i="1"/>
  <c r="J2355" i="1"/>
  <c r="J2356" i="1"/>
  <c r="J2357" i="1"/>
  <c r="J2358" i="1"/>
  <c r="J2359" i="1"/>
  <c r="J2360" i="1"/>
  <c r="J2361" i="1"/>
  <c r="J2362" i="1"/>
  <c r="J2363" i="1"/>
  <c r="J2364" i="1"/>
  <c r="J2365" i="1"/>
  <c r="J2366" i="1"/>
  <c r="J2367" i="1"/>
  <c r="J2368" i="1"/>
  <c r="J2369" i="1"/>
  <c r="J2370" i="1"/>
  <c r="J2371" i="1"/>
  <c r="J2372" i="1"/>
  <c r="J2373" i="1"/>
  <c r="J2374" i="1"/>
  <c r="J2375" i="1"/>
  <c r="J2376" i="1"/>
  <c r="J2377" i="1"/>
  <c r="J2378" i="1"/>
  <c r="J2379" i="1"/>
  <c r="J2380" i="1"/>
  <c r="J2381" i="1"/>
  <c r="J2382" i="1"/>
  <c r="J2383" i="1"/>
  <c r="J2384" i="1"/>
  <c r="J2385" i="1"/>
  <c r="J2386" i="1"/>
  <c r="J2387" i="1"/>
  <c r="J2388" i="1"/>
  <c r="J2389" i="1"/>
  <c r="J2390" i="1"/>
  <c r="J2391" i="1"/>
  <c r="J2392" i="1"/>
  <c r="J2393" i="1"/>
  <c r="J2394" i="1"/>
  <c r="J2395" i="1"/>
  <c r="J2396" i="1"/>
  <c r="J2397" i="1"/>
  <c r="J2398" i="1"/>
  <c r="J2399" i="1"/>
  <c r="J2400" i="1"/>
  <c r="J2401" i="1"/>
  <c r="J2402" i="1"/>
  <c r="J2403" i="1"/>
  <c r="J2404" i="1"/>
  <c r="J2405" i="1"/>
  <c r="J2406" i="1"/>
  <c r="J2407" i="1"/>
  <c r="J2408" i="1"/>
  <c r="J2409" i="1"/>
  <c r="J2410" i="1"/>
  <c r="J2411" i="1"/>
  <c r="J2412" i="1"/>
  <c r="J2413" i="1"/>
  <c r="J2414" i="1"/>
  <c r="J2415" i="1"/>
  <c r="J2416" i="1"/>
  <c r="J2417" i="1"/>
  <c r="J2418" i="1"/>
  <c r="J2419" i="1"/>
  <c r="J2420" i="1"/>
  <c r="J2421" i="1"/>
  <c r="J2422" i="1"/>
  <c r="J2423" i="1"/>
  <c r="J2424" i="1"/>
  <c r="J2425" i="1"/>
  <c r="J2426" i="1"/>
  <c r="J2427" i="1"/>
  <c r="J2428" i="1"/>
  <c r="J2429" i="1"/>
  <c r="J2430" i="1"/>
  <c r="J2431" i="1"/>
  <c r="J2432" i="1"/>
  <c r="J2433" i="1"/>
  <c r="J2434" i="1"/>
  <c r="J2435" i="1"/>
  <c r="J2436" i="1"/>
  <c r="J2437" i="1"/>
  <c r="J2438" i="1"/>
  <c r="J2439" i="1"/>
  <c r="J2440" i="1"/>
  <c r="J2441" i="1"/>
  <c r="J2442" i="1"/>
  <c r="J2443" i="1"/>
  <c r="J2444" i="1"/>
  <c r="J2445" i="1"/>
  <c r="J2446" i="1"/>
  <c r="J2447" i="1"/>
  <c r="J2448" i="1"/>
  <c r="J2449" i="1"/>
  <c r="J2450" i="1"/>
  <c r="J2451" i="1"/>
  <c r="J2452" i="1"/>
  <c r="J2453" i="1"/>
  <c r="J2454" i="1"/>
  <c r="J2455" i="1"/>
  <c r="J2456" i="1"/>
  <c r="J2457" i="1"/>
  <c r="J2458" i="1"/>
  <c r="J2459" i="1"/>
  <c r="J2460" i="1"/>
  <c r="J2461" i="1"/>
  <c r="J2462" i="1"/>
  <c r="J2463" i="1"/>
  <c r="J2464" i="1"/>
  <c r="J2465" i="1"/>
  <c r="J2466" i="1"/>
  <c r="J2467" i="1"/>
  <c r="J2468" i="1"/>
  <c r="J2469" i="1"/>
  <c r="J2470" i="1"/>
  <c r="J2471" i="1"/>
  <c r="J2472" i="1"/>
  <c r="J2473" i="1"/>
  <c r="J2474" i="1"/>
  <c r="J2475" i="1"/>
  <c r="J2476" i="1"/>
  <c r="J2477" i="1"/>
  <c r="J2478" i="1"/>
  <c r="J2479" i="1"/>
  <c r="J2480" i="1"/>
  <c r="J2481" i="1"/>
  <c r="J2482" i="1"/>
  <c r="J2483" i="1"/>
  <c r="J2484" i="1"/>
  <c r="J2485" i="1"/>
  <c r="J2486" i="1"/>
  <c r="J2487" i="1"/>
  <c r="J2488" i="1"/>
  <c r="J2489" i="1"/>
  <c r="J2490" i="1"/>
  <c r="J2491" i="1"/>
  <c r="J2492" i="1"/>
  <c r="J2493" i="1"/>
  <c r="J2494" i="1"/>
  <c r="J2495" i="1"/>
  <c r="J2496" i="1"/>
  <c r="J2497" i="1"/>
  <c r="J2498" i="1"/>
  <c r="J2499" i="1"/>
  <c r="J2500" i="1"/>
  <c r="J2501" i="1"/>
  <c r="J2502" i="1"/>
  <c r="J2503" i="1"/>
  <c r="J2504" i="1"/>
  <c r="J2505" i="1"/>
  <c r="J2506" i="1"/>
  <c r="J2507" i="1"/>
  <c r="J2508" i="1"/>
  <c r="J2509" i="1"/>
  <c r="J2510" i="1"/>
  <c r="J2511" i="1"/>
  <c r="J2512" i="1"/>
  <c r="J2513" i="1"/>
  <c r="J2514" i="1"/>
  <c r="J2515" i="1"/>
  <c r="J2516" i="1"/>
  <c r="J2517" i="1"/>
  <c r="J2518" i="1"/>
  <c r="J2519" i="1"/>
  <c r="J2520" i="1"/>
  <c r="J2521" i="1"/>
  <c r="J2522" i="1"/>
  <c r="J2523" i="1"/>
  <c r="J2524" i="1"/>
  <c r="J2525" i="1"/>
  <c r="J2526" i="1"/>
  <c r="J2527" i="1"/>
  <c r="J2528" i="1"/>
  <c r="J2529" i="1"/>
  <c r="J2530" i="1"/>
  <c r="J2531" i="1"/>
  <c r="J2532" i="1"/>
  <c r="J2533" i="1"/>
  <c r="J2534" i="1"/>
  <c r="J2535" i="1"/>
  <c r="J2536" i="1"/>
  <c r="J2537" i="1"/>
  <c r="J2538" i="1"/>
  <c r="J2539" i="1"/>
  <c r="J2540" i="1"/>
  <c r="J2541" i="1"/>
  <c r="J2542" i="1"/>
  <c r="J2543" i="1"/>
  <c r="J2544" i="1"/>
  <c r="J2545" i="1"/>
  <c r="J2546" i="1"/>
  <c r="J2547" i="1"/>
  <c r="J2548" i="1"/>
  <c r="J2549" i="1"/>
  <c r="J2550" i="1"/>
  <c r="J2551" i="1"/>
  <c r="J2552" i="1"/>
  <c r="J2553" i="1"/>
  <c r="J2554" i="1"/>
  <c r="J2555" i="1"/>
  <c r="J2556" i="1"/>
  <c r="J2557" i="1"/>
  <c r="J2558" i="1"/>
  <c r="J2559" i="1"/>
  <c r="J2560" i="1"/>
  <c r="J2561" i="1"/>
  <c r="J2562" i="1"/>
  <c r="J2563" i="1"/>
  <c r="J2564" i="1"/>
  <c r="J2565" i="1"/>
  <c r="J2566" i="1"/>
  <c r="J2567" i="1"/>
  <c r="J2568" i="1"/>
  <c r="J2569" i="1"/>
  <c r="J2570" i="1"/>
  <c r="J2571" i="1"/>
  <c r="J2572" i="1"/>
  <c r="J2573" i="1"/>
  <c r="J2574" i="1"/>
  <c r="J2575" i="1"/>
  <c r="J2576" i="1"/>
  <c r="J2577" i="1"/>
  <c r="J2578" i="1"/>
  <c r="J2579" i="1"/>
  <c r="J2580" i="1"/>
  <c r="J2581" i="1"/>
  <c r="J2582" i="1"/>
  <c r="J2583" i="1"/>
  <c r="J2584" i="1"/>
  <c r="J2585" i="1"/>
  <c r="J2586" i="1"/>
  <c r="J2587" i="1"/>
  <c r="J2588" i="1"/>
  <c r="J2589" i="1"/>
  <c r="J2590" i="1"/>
  <c r="J2591" i="1"/>
  <c r="J2592" i="1"/>
  <c r="J2593" i="1"/>
  <c r="J2594" i="1"/>
  <c r="J2595" i="1"/>
  <c r="J2596" i="1"/>
  <c r="J2597" i="1"/>
  <c r="J2598" i="1"/>
  <c r="J2599" i="1"/>
  <c r="J2600" i="1"/>
  <c r="J2601" i="1"/>
  <c r="J2602" i="1"/>
  <c r="J2603" i="1"/>
  <c r="J2604" i="1"/>
  <c r="J2605" i="1"/>
  <c r="J2606" i="1"/>
  <c r="J2607" i="1"/>
  <c r="J2608" i="1"/>
  <c r="J2609" i="1"/>
  <c r="J2610" i="1"/>
  <c r="J2611" i="1"/>
  <c r="J2612" i="1"/>
  <c r="J2613" i="1"/>
  <c r="J2614" i="1"/>
  <c r="J2615" i="1"/>
  <c r="J2616" i="1"/>
  <c r="J2617" i="1"/>
  <c r="J2618" i="1"/>
  <c r="J2619" i="1"/>
  <c r="J2620" i="1"/>
  <c r="J2621" i="1"/>
  <c r="J2622" i="1"/>
  <c r="J2623" i="1"/>
  <c r="J2624" i="1"/>
  <c r="J2625" i="1"/>
  <c r="J2626" i="1"/>
  <c r="J2627" i="1"/>
  <c r="J2628" i="1"/>
  <c r="J2629" i="1"/>
  <c r="J2630" i="1"/>
  <c r="J2631" i="1"/>
  <c r="J2632" i="1"/>
  <c r="J2633" i="1"/>
  <c r="J2634" i="1"/>
  <c r="J2635" i="1"/>
  <c r="J2636" i="1"/>
  <c r="J2637" i="1"/>
  <c r="J2638" i="1"/>
  <c r="J2639" i="1"/>
  <c r="J2640" i="1"/>
  <c r="J2641" i="1"/>
  <c r="J2642" i="1"/>
  <c r="J2643" i="1"/>
  <c r="J2644" i="1"/>
  <c r="J2645" i="1"/>
  <c r="J2646" i="1"/>
  <c r="J2647" i="1"/>
  <c r="J2648" i="1"/>
  <c r="J2649" i="1"/>
  <c r="J2650" i="1"/>
  <c r="J2651" i="1"/>
  <c r="J2652" i="1"/>
  <c r="J2653" i="1"/>
  <c r="J2654" i="1"/>
  <c r="J2655" i="1"/>
  <c r="J2656" i="1"/>
  <c r="J2657" i="1"/>
  <c r="J2658" i="1"/>
  <c r="J2659" i="1"/>
  <c r="J2660" i="1"/>
  <c r="J2661" i="1"/>
  <c r="J2662" i="1"/>
  <c r="J2663" i="1"/>
  <c r="J2664" i="1"/>
  <c r="J2665" i="1"/>
  <c r="J2666" i="1"/>
  <c r="J2667" i="1"/>
  <c r="J2668" i="1"/>
  <c r="J2669" i="1"/>
  <c r="J2670" i="1"/>
  <c r="J2671" i="1"/>
  <c r="J2672" i="1"/>
  <c r="J2673" i="1"/>
  <c r="J2674" i="1"/>
  <c r="J2675" i="1"/>
  <c r="J2676" i="1"/>
  <c r="J2677" i="1"/>
  <c r="J2678" i="1"/>
  <c r="J2679" i="1"/>
  <c r="J2680" i="1"/>
  <c r="J2681" i="1"/>
  <c r="J2682" i="1"/>
  <c r="J2683" i="1"/>
  <c r="J2684" i="1"/>
  <c r="J2685" i="1"/>
  <c r="J2686" i="1"/>
  <c r="J2687" i="1"/>
  <c r="J2688" i="1"/>
  <c r="J2689" i="1"/>
  <c r="J2690" i="1"/>
  <c r="J2691" i="1"/>
  <c r="J2692" i="1"/>
  <c r="J2693" i="1"/>
  <c r="J2694" i="1"/>
  <c r="J2695" i="1"/>
  <c r="J2696" i="1"/>
  <c r="J2697" i="1"/>
  <c r="J2698" i="1"/>
  <c r="J2699" i="1"/>
  <c r="J2700" i="1"/>
  <c r="J2701" i="1"/>
  <c r="J2702" i="1"/>
  <c r="J2703" i="1"/>
  <c r="J2704" i="1"/>
  <c r="J2705" i="1"/>
  <c r="J2706" i="1"/>
  <c r="J2707" i="1"/>
  <c r="J2708" i="1"/>
  <c r="J2709" i="1"/>
  <c r="J2710" i="1"/>
  <c r="J2711" i="1"/>
  <c r="J2712" i="1"/>
  <c r="J2713" i="1"/>
  <c r="J2714" i="1"/>
  <c r="J2715" i="1"/>
  <c r="J2716" i="1"/>
  <c r="J2717" i="1"/>
  <c r="J2718" i="1"/>
  <c r="J2719" i="1"/>
  <c r="J2720" i="1"/>
  <c r="J2721" i="1"/>
  <c r="J2722" i="1"/>
  <c r="J2723" i="1"/>
  <c r="J2724" i="1"/>
  <c r="J2725" i="1"/>
  <c r="J2726" i="1"/>
  <c r="J2727" i="1"/>
  <c r="J2728" i="1"/>
  <c r="J2729" i="1"/>
  <c r="J2730" i="1"/>
  <c r="J2731" i="1"/>
  <c r="J2732" i="1"/>
  <c r="J2733" i="1"/>
  <c r="J2734" i="1"/>
  <c r="J2735" i="1"/>
  <c r="J2736" i="1"/>
  <c r="J2737" i="1"/>
  <c r="J2738" i="1"/>
  <c r="J2739" i="1"/>
  <c r="J2740" i="1"/>
  <c r="J2741" i="1"/>
  <c r="J2742" i="1"/>
  <c r="J2743" i="1"/>
  <c r="J2744" i="1"/>
  <c r="J2745" i="1"/>
  <c r="J2746" i="1"/>
  <c r="J2747" i="1"/>
  <c r="J2748" i="1"/>
  <c r="J2749" i="1"/>
  <c r="J2750" i="1"/>
  <c r="J2751" i="1"/>
  <c r="J2752" i="1"/>
  <c r="J2753" i="1"/>
  <c r="J2754" i="1"/>
  <c r="J2755" i="1"/>
  <c r="J2756" i="1"/>
  <c r="J2757" i="1"/>
  <c r="J2758" i="1"/>
  <c r="J2759" i="1"/>
  <c r="J2760" i="1"/>
  <c r="J2761" i="1"/>
  <c r="J2762" i="1"/>
  <c r="J2763" i="1"/>
  <c r="J2764" i="1"/>
  <c r="J2765" i="1"/>
  <c r="J2766" i="1"/>
  <c r="J2767" i="1"/>
  <c r="J2768" i="1"/>
  <c r="J2769" i="1"/>
  <c r="J2770" i="1"/>
  <c r="J2771" i="1"/>
  <c r="J2772" i="1"/>
  <c r="J2773" i="1"/>
  <c r="J2774" i="1"/>
  <c r="J2775" i="1"/>
  <c r="J2776" i="1"/>
  <c r="J2777" i="1"/>
  <c r="J2778" i="1"/>
  <c r="J2779" i="1"/>
  <c r="J2780" i="1"/>
  <c r="J2781" i="1"/>
  <c r="J2782" i="1"/>
  <c r="J2783" i="1"/>
  <c r="J2784" i="1"/>
  <c r="J2785" i="1"/>
  <c r="J2786" i="1"/>
  <c r="J2787" i="1"/>
  <c r="J2788" i="1"/>
  <c r="J2789" i="1"/>
  <c r="J2790" i="1"/>
  <c r="J2791" i="1"/>
  <c r="J2792" i="1"/>
  <c r="J2793" i="1"/>
  <c r="J2794" i="1"/>
  <c r="J2795" i="1"/>
  <c r="J2796" i="1"/>
  <c r="J2797" i="1"/>
  <c r="J2798" i="1"/>
  <c r="J2799" i="1"/>
  <c r="J2800" i="1"/>
  <c r="J2801" i="1"/>
  <c r="J2802" i="1"/>
  <c r="J2803" i="1"/>
  <c r="J2804" i="1"/>
  <c r="J2805" i="1"/>
  <c r="J2806" i="1"/>
  <c r="J2807" i="1"/>
  <c r="J2808" i="1"/>
  <c r="J2809" i="1"/>
  <c r="J2810" i="1"/>
  <c r="J2811" i="1"/>
  <c r="J2812" i="1"/>
  <c r="J2813" i="1"/>
  <c r="J2814" i="1"/>
  <c r="J2815" i="1"/>
  <c r="J2816" i="1"/>
  <c r="J2817" i="1"/>
  <c r="J2818" i="1"/>
  <c r="J2819" i="1"/>
  <c r="J2820" i="1"/>
  <c r="J2821" i="1"/>
  <c r="J2822" i="1"/>
  <c r="J2823" i="1"/>
  <c r="J2824" i="1"/>
  <c r="J2825" i="1"/>
  <c r="J2826" i="1"/>
  <c r="J2827" i="1"/>
  <c r="J2828" i="1"/>
  <c r="J2829" i="1"/>
  <c r="J2830" i="1"/>
  <c r="J2831" i="1"/>
  <c r="J2832" i="1"/>
  <c r="J2833" i="1"/>
  <c r="J2834" i="1"/>
  <c r="J2835" i="1"/>
  <c r="J2836" i="1"/>
  <c r="J2837" i="1"/>
  <c r="J2838" i="1"/>
  <c r="J2839" i="1"/>
  <c r="J2840" i="1"/>
  <c r="J2841" i="1"/>
  <c r="J2842" i="1"/>
  <c r="J2843" i="1"/>
  <c r="J2844" i="1"/>
  <c r="J2845" i="1"/>
  <c r="J2846" i="1"/>
  <c r="J2847" i="1"/>
  <c r="J2848" i="1"/>
  <c r="J2849" i="1"/>
  <c r="J2850" i="1"/>
  <c r="J2851" i="1"/>
  <c r="J2852" i="1"/>
  <c r="J2853" i="1"/>
  <c r="J2854" i="1"/>
  <c r="J2855" i="1"/>
  <c r="J2856" i="1"/>
  <c r="J2857" i="1"/>
  <c r="J2858" i="1"/>
  <c r="J2859" i="1"/>
  <c r="J2860" i="1"/>
  <c r="J2861" i="1"/>
  <c r="J2862" i="1"/>
  <c r="J2863" i="1"/>
  <c r="J2864" i="1"/>
  <c r="J2865" i="1"/>
  <c r="J2866" i="1"/>
  <c r="J2867" i="1"/>
  <c r="J2868" i="1"/>
  <c r="J2869" i="1"/>
  <c r="J2870" i="1"/>
  <c r="J2871" i="1"/>
  <c r="J2872" i="1"/>
  <c r="J2873" i="1"/>
  <c r="J2874" i="1"/>
  <c r="J2875" i="1"/>
  <c r="J2876" i="1"/>
  <c r="J2877" i="1"/>
  <c r="J2878" i="1"/>
  <c r="J2879" i="1"/>
  <c r="J2880" i="1"/>
  <c r="J2881" i="1"/>
  <c r="J2882" i="1"/>
  <c r="J2883" i="1"/>
  <c r="J2884" i="1"/>
  <c r="J2885" i="1"/>
  <c r="J2886" i="1"/>
  <c r="J2887" i="1"/>
  <c r="J2888" i="1"/>
  <c r="J2889" i="1"/>
  <c r="J2890" i="1"/>
  <c r="J2891" i="1"/>
  <c r="J2892" i="1"/>
  <c r="J2893" i="1"/>
  <c r="J2894" i="1"/>
  <c r="J2895" i="1"/>
  <c r="J2896" i="1"/>
  <c r="J2897" i="1"/>
  <c r="J2898" i="1"/>
  <c r="J2899" i="1"/>
  <c r="J2900" i="1"/>
  <c r="J2901" i="1"/>
  <c r="J2902" i="1"/>
  <c r="J2903" i="1"/>
  <c r="J2904" i="1"/>
  <c r="J2905" i="1"/>
  <c r="J2906" i="1"/>
  <c r="J2907" i="1"/>
  <c r="J2908" i="1"/>
  <c r="J2909" i="1"/>
  <c r="J2910" i="1"/>
  <c r="J2911" i="1"/>
  <c r="J2912" i="1"/>
  <c r="J2913" i="1"/>
  <c r="J2914" i="1"/>
  <c r="J2915" i="1"/>
  <c r="J2916" i="1"/>
  <c r="J2917" i="1"/>
  <c r="J2918" i="1"/>
  <c r="J2919" i="1"/>
  <c r="J2920" i="1"/>
  <c r="J2921" i="1"/>
  <c r="J2922" i="1"/>
  <c r="J2923" i="1"/>
  <c r="J2924" i="1"/>
  <c r="J2925" i="1"/>
  <c r="J2926" i="1"/>
  <c r="J2927" i="1"/>
  <c r="J2928" i="1"/>
  <c r="J2929" i="1"/>
  <c r="J2930" i="1"/>
  <c r="J2931" i="1"/>
  <c r="J2932" i="1"/>
  <c r="J2933" i="1"/>
  <c r="J2934" i="1"/>
  <c r="J2935" i="1"/>
  <c r="J2936" i="1"/>
  <c r="J2937" i="1"/>
  <c r="J2938" i="1"/>
  <c r="J2939" i="1"/>
  <c r="J2940" i="1"/>
  <c r="J2941" i="1"/>
  <c r="J2942" i="1"/>
  <c r="J2943" i="1"/>
  <c r="J2944" i="1"/>
  <c r="J2945" i="1"/>
  <c r="J2946" i="1"/>
  <c r="J2947" i="1"/>
  <c r="J2948" i="1"/>
  <c r="J2949" i="1"/>
  <c r="J2950" i="1"/>
  <c r="J2951" i="1"/>
  <c r="J2952" i="1"/>
  <c r="J2953" i="1"/>
  <c r="J2954" i="1"/>
  <c r="J2955" i="1"/>
  <c r="J2956" i="1"/>
  <c r="J2957" i="1"/>
  <c r="J2958" i="1"/>
  <c r="J2959" i="1"/>
  <c r="J2960" i="1"/>
  <c r="J2961" i="1"/>
  <c r="J2962" i="1"/>
  <c r="J2963" i="1"/>
  <c r="J2964" i="1"/>
  <c r="J2965" i="1"/>
  <c r="J2966" i="1"/>
  <c r="J2967" i="1"/>
  <c r="J2968" i="1"/>
  <c r="J2969" i="1"/>
  <c r="J2970" i="1"/>
  <c r="J2971" i="1"/>
  <c r="J2972" i="1"/>
  <c r="J2973" i="1"/>
  <c r="J2974" i="1"/>
  <c r="J2975" i="1"/>
  <c r="J2976" i="1"/>
  <c r="J2977" i="1"/>
  <c r="J2978" i="1"/>
  <c r="J2979" i="1"/>
  <c r="J2980" i="1"/>
  <c r="J2981" i="1"/>
  <c r="J2982" i="1"/>
  <c r="J2983" i="1"/>
  <c r="J2984" i="1"/>
  <c r="J2985" i="1"/>
  <c r="J2986" i="1"/>
  <c r="J2987" i="1"/>
  <c r="J2988" i="1"/>
  <c r="J2989" i="1"/>
  <c r="J2990" i="1"/>
  <c r="J2991" i="1"/>
  <c r="J2992" i="1"/>
  <c r="J2993" i="1"/>
  <c r="J2994" i="1"/>
  <c r="J2995" i="1"/>
  <c r="J2996" i="1"/>
  <c r="J2997" i="1"/>
  <c r="J2998" i="1"/>
  <c r="J2999" i="1"/>
  <c r="J3000" i="1"/>
  <c r="J3001" i="1"/>
  <c r="J3002" i="1"/>
  <c r="J3003" i="1"/>
  <c r="J3004" i="1"/>
  <c r="J3005" i="1"/>
  <c r="J3006" i="1"/>
  <c r="J3007" i="1"/>
  <c r="J3008" i="1"/>
  <c r="J3009" i="1"/>
  <c r="J3010" i="1"/>
  <c r="J3011" i="1"/>
  <c r="J3012" i="1"/>
  <c r="J3013" i="1"/>
  <c r="J3014" i="1"/>
  <c r="J3015" i="1"/>
  <c r="J3016" i="1"/>
  <c r="J3017" i="1"/>
  <c r="J3018" i="1"/>
  <c r="J3019" i="1"/>
  <c r="J3020" i="1"/>
  <c r="J3021" i="1"/>
  <c r="J3022" i="1"/>
  <c r="J3023" i="1"/>
  <c r="J3024" i="1"/>
  <c r="J3025" i="1"/>
  <c r="J3026" i="1"/>
  <c r="J3027" i="1"/>
  <c r="J3028" i="1"/>
  <c r="J3029" i="1"/>
  <c r="J3030" i="1"/>
  <c r="J3031" i="1"/>
  <c r="J3032" i="1"/>
  <c r="J3033" i="1"/>
  <c r="J3034" i="1"/>
  <c r="J3035" i="1"/>
  <c r="J3036" i="1"/>
  <c r="J3037" i="1"/>
  <c r="J3038" i="1"/>
  <c r="J3039" i="1"/>
  <c r="J3040" i="1"/>
  <c r="J3041" i="1"/>
  <c r="J3042" i="1"/>
  <c r="J3043" i="1"/>
  <c r="J3044" i="1"/>
  <c r="J3045" i="1"/>
  <c r="J3046" i="1"/>
  <c r="J3047" i="1"/>
  <c r="J3048" i="1"/>
  <c r="J3049" i="1"/>
  <c r="J3050" i="1"/>
  <c r="J3051" i="1"/>
  <c r="J3052" i="1"/>
  <c r="J3053" i="1"/>
  <c r="J3054" i="1"/>
  <c r="J3055" i="1"/>
  <c r="J3056" i="1"/>
  <c r="J3057" i="1"/>
  <c r="J3058" i="1"/>
  <c r="J3059" i="1"/>
  <c r="J3060" i="1"/>
  <c r="J3061" i="1"/>
  <c r="J3062" i="1"/>
  <c r="J3063" i="1"/>
  <c r="J3064" i="1"/>
  <c r="J3065" i="1"/>
  <c r="J3066" i="1"/>
  <c r="J3067" i="1"/>
  <c r="J3068" i="1"/>
  <c r="J3069" i="1"/>
  <c r="J3070" i="1"/>
  <c r="J3071" i="1"/>
  <c r="J3072" i="1"/>
  <c r="J3073" i="1"/>
  <c r="J3074" i="1"/>
  <c r="J3075" i="1"/>
  <c r="J3076" i="1"/>
  <c r="J3077" i="1"/>
  <c r="J3078" i="1"/>
  <c r="J3079" i="1"/>
  <c r="J3080" i="1"/>
  <c r="J3081" i="1"/>
  <c r="J3082" i="1"/>
  <c r="J3083" i="1"/>
  <c r="J3084" i="1"/>
  <c r="J3085" i="1"/>
  <c r="J3086" i="1"/>
  <c r="J3087" i="1"/>
  <c r="J3088" i="1"/>
  <c r="J3089" i="1"/>
  <c r="J3090" i="1"/>
  <c r="J3091" i="1"/>
  <c r="J3092" i="1"/>
  <c r="J3093" i="1"/>
  <c r="J3094" i="1"/>
  <c r="J3095" i="1"/>
  <c r="J3096" i="1"/>
  <c r="J3097" i="1"/>
  <c r="J3098" i="1"/>
  <c r="J3099" i="1"/>
  <c r="J3100" i="1"/>
  <c r="J3101" i="1"/>
  <c r="J3102" i="1"/>
  <c r="J3103" i="1"/>
  <c r="J3104" i="1"/>
  <c r="J3105" i="1"/>
  <c r="J3106" i="1"/>
  <c r="J3107" i="1"/>
  <c r="J3108" i="1"/>
  <c r="J3109" i="1"/>
  <c r="J3110" i="1"/>
  <c r="J3111" i="1"/>
  <c r="J3112" i="1"/>
  <c r="J3113" i="1"/>
  <c r="J3114" i="1"/>
  <c r="J3115" i="1"/>
  <c r="J3116" i="1"/>
  <c r="J3117" i="1"/>
  <c r="J3118" i="1"/>
  <c r="J3119" i="1"/>
  <c r="J3120" i="1"/>
  <c r="J3121" i="1"/>
  <c r="J3122" i="1"/>
  <c r="J3123" i="1"/>
  <c r="J3124" i="1"/>
  <c r="J3125" i="1"/>
  <c r="J3126" i="1"/>
  <c r="J3127" i="1"/>
  <c r="J3128" i="1"/>
  <c r="J3129" i="1"/>
  <c r="J3130" i="1"/>
  <c r="J3131" i="1"/>
  <c r="J3132" i="1"/>
  <c r="J3133" i="1"/>
  <c r="J3134" i="1"/>
  <c r="J3135" i="1"/>
  <c r="J3136" i="1"/>
  <c r="J3137" i="1"/>
  <c r="J3138" i="1"/>
  <c r="J3139" i="1"/>
  <c r="J3140" i="1"/>
  <c r="J3141" i="1"/>
  <c r="J3142" i="1"/>
  <c r="J3143" i="1"/>
  <c r="J3144" i="1"/>
  <c r="J3145" i="1"/>
  <c r="J3146" i="1"/>
  <c r="J3147" i="1"/>
  <c r="J3148" i="1"/>
  <c r="J3149" i="1"/>
  <c r="J3150" i="1"/>
  <c r="J3151" i="1"/>
  <c r="J3152" i="1"/>
  <c r="J3153" i="1"/>
  <c r="J3154" i="1"/>
  <c r="J3155" i="1"/>
  <c r="J3156" i="1"/>
  <c r="J3157" i="1"/>
  <c r="J3158" i="1"/>
  <c r="J3159" i="1"/>
  <c r="J3160" i="1"/>
  <c r="J3161" i="1"/>
  <c r="J3162" i="1"/>
  <c r="J3163" i="1"/>
  <c r="J3164" i="1"/>
  <c r="J3165" i="1"/>
  <c r="J3166" i="1"/>
  <c r="J3167" i="1"/>
  <c r="J3168" i="1"/>
  <c r="J3169" i="1"/>
  <c r="J3170" i="1"/>
  <c r="J3171" i="1"/>
  <c r="J3172" i="1"/>
  <c r="J3173" i="1"/>
  <c r="J3174" i="1"/>
  <c r="J3175" i="1"/>
  <c r="J3176" i="1"/>
  <c r="J3177" i="1"/>
  <c r="J3178" i="1"/>
  <c r="J3179" i="1"/>
  <c r="J3180" i="1"/>
  <c r="J3181" i="1"/>
  <c r="J3182" i="1"/>
  <c r="J3183" i="1"/>
  <c r="J3184" i="1"/>
  <c r="J3185" i="1"/>
  <c r="J3186" i="1"/>
  <c r="J3187" i="1"/>
  <c r="J3188" i="1"/>
  <c r="J3189" i="1"/>
  <c r="J3190" i="1"/>
  <c r="J3191" i="1"/>
  <c r="J3192" i="1"/>
  <c r="J3193" i="1"/>
  <c r="J3194" i="1"/>
  <c r="J3195" i="1"/>
  <c r="J3196" i="1"/>
  <c r="J3197" i="1"/>
  <c r="J3198" i="1"/>
  <c r="J3199" i="1"/>
  <c r="J3200" i="1"/>
  <c r="J3201" i="1"/>
  <c r="J3202" i="1"/>
  <c r="J3203" i="1"/>
  <c r="J3204" i="1"/>
  <c r="J3205" i="1"/>
  <c r="J3206" i="1"/>
  <c r="J3207" i="1"/>
  <c r="J3208" i="1"/>
  <c r="J3209" i="1"/>
  <c r="J3210" i="1"/>
  <c r="J3211" i="1"/>
  <c r="J3212" i="1"/>
  <c r="J3213" i="1"/>
  <c r="J3214" i="1"/>
  <c r="J3215" i="1"/>
  <c r="J3216" i="1"/>
  <c r="J3217" i="1"/>
  <c r="J3218" i="1"/>
  <c r="J3219" i="1"/>
  <c r="J3220" i="1"/>
  <c r="J3221" i="1"/>
  <c r="J3222" i="1"/>
  <c r="J3223" i="1"/>
  <c r="J3224" i="1"/>
  <c r="J3225" i="1"/>
  <c r="J3226" i="1"/>
  <c r="J3227" i="1"/>
  <c r="J3228" i="1"/>
  <c r="J3229" i="1"/>
  <c r="J3230" i="1"/>
  <c r="J3231" i="1"/>
  <c r="J3232" i="1"/>
  <c r="J3233" i="1"/>
  <c r="J3234" i="1"/>
  <c r="J3235" i="1"/>
  <c r="J3236" i="1"/>
  <c r="J3237" i="1"/>
  <c r="J3238" i="1"/>
  <c r="J3239" i="1"/>
  <c r="J3240" i="1"/>
  <c r="J3241" i="1"/>
  <c r="J3242" i="1"/>
  <c r="J3243" i="1"/>
  <c r="J3244" i="1"/>
  <c r="J3245" i="1"/>
  <c r="J3246" i="1"/>
  <c r="J3247" i="1"/>
  <c r="J3248" i="1"/>
  <c r="J3249" i="1"/>
  <c r="J3250" i="1"/>
  <c r="J3251" i="1"/>
  <c r="J3252" i="1"/>
  <c r="J3253" i="1"/>
  <c r="J3254" i="1"/>
  <c r="J3255" i="1"/>
  <c r="J3256" i="1"/>
  <c r="J3257" i="1"/>
  <c r="J3258" i="1"/>
  <c r="J3259" i="1"/>
  <c r="J3260" i="1"/>
  <c r="J3261" i="1"/>
  <c r="J3262" i="1"/>
  <c r="J3263" i="1"/>
  <c r="J3264" i="1"/>
  <c r="J3265" i="1"/>
  <c r="J3266" i="1"/>
  <c r="J3267" i="1"/>
  <c r="J3268" i="1"/>
  <c r="J3269" i="1"/>
  <c r="J3270" i="1"/>
  <c r="J3271" i="1"/>
  <c r="J3272" i="1"/>
  <c r="J3273" i="1"/>
  <c r="J3274" i="1"/>
  <c r="J3275" i="1"/>
  <c r="J3276" i="1"/>
  <c r="J3277" i="1"/>
  <c r="J3278" i="1"/>
  <c r="J3279" i="1"/>
  <c r="J3280" i="1"/>
  <c r="J3281" i="1"/>
  <c r="J3282" i="1"/>
  <c r="J3283" i="1"/>
  <c r="J3284" i="1"/>
  <c r="J3285" i="1"/>
  <c r="J3286" i="1"/>
  <c r="J3287" i="1"/>
  <c r="J3288" i="1"/>
  <c r="J3289" i="1"/>
  <c r="J3290" i="1"/>
  <c r="J3291" i="1"/>
  <c r="J3292" i="1"/>
  <c r="J3293" i="1"/>
  <c r="J3294" i="1"/>
  <c r="J3295" i="1"/>
  <c r="J3296" i="1"/>
  <c r="J3297" i="1"/>
  <c r="J3298" i="1"/>
  <c r="J3299" i="1"/>
  <c r="J3300" i="1"/>
  <c r="J3301" i="1"/>
  <c r="J3302" i="1"/>
  <c r="J3303" i="1"/>
  <c r="J3304" i="1"/>
  <c r="J3305" i="1"/>
  <c r="J3306" i="1"/>
  <c r="J3307" i="1"/>
  <c r="J3308" i="1"/>
  <c r="J3309" i="1"/>
  <c r="J3310" i="1"/>
  <c r="J3311" i="1"/>
  <c r="J3312" i="1"/>
  <c r="J3313" i="1"/>
  <c r="J3314" i="1"/>
  <c r="J3315" i="1"/>
  <c r="J3316" i="1"/>
  <c r="J3317" i="1"/>
  <c r="J3318" i="1"/>
  <c r="J3319" i="1"/>
  <c r="J3320" i="1"/>
  <c r="J3321" i="1"/>
  <c r="J3322" i="1"/>
  <c r="J3323" i="1"/>
  <c r="J3324" i="1"/>
  <c r="J3325" i="1"/>
  <c r="J3326" i="1"/>
  <c r="J3327" i="1"/>
  <c r="J3328" i="1"/>
  <c r="J3329" i="1"/>
  <c r="J3330" i="1"/>
  <c r="J3331" i="1"/>
  <c r="J3332" i="1"/>
  <c r="J3333" i="1"/>
  <c r="J3334" i="1"/>
  <c r="J3335" i="1"/>
  <c r="J3336" i="1"/>
  <c r="J3337" i="1"/>
  <c r="J3338" i="1"/>
  <c r="J3339" i="1"/>
  <c r="J3340" i="1"/>
  <c r="J3341" i="1"/>
  <c r="J3342" i="1"/>
  <c r="J3343" i="1"/>
  <c r="J3344" i="1"/>
  <c r="J3345" i="1"/>
  <c r="J3346" i="1"/>
  <c r="J3347" i="1"/>
  <c r="J3348" i="1"/>
  <c r="J3349" i="1"/>
  <c r="J3350" i="1"/>
  <c r="J3351" i="1"/>
  <c r="J3352" i="1"/>
  <c r="J3353" i="1"/>
  <c r="J3354" i="1"/>
  <c r="J3355" i="1"/>
  <c r="J3356" i="1"/>
  <c r="J3357" i="1"/>
  <c r="J3358" i="1"/>
  <c r="J3359" i="1"/>
  <c r="J3360" i="1"/>
  <c r="J3361" i="1"/>
  <c r="J3362" i="1"/>
  <c r="J3363" i="1"/>
  <c r="J3364" i="1"/>
  <c r="J3365" i="1"/>
  <c r="J3366" i="1"/>
  <c r="J3367" i="1"/>
  <c r="J3368" i="1"/>
  <c r="J3369" i="1"/>
  <c r="J3370" i="1"/>
  <c r="J3371" i="1"/>
  <c r="J3372" i="1"/>
  <c r="J3373" i="1"/>
  <c r="J3374" i="1"/>
  <c r="J3375" i="1"/>
  <c r="J3376" i="1"/>
  <c r="J3377" i="1"/>
  <c r="J3378" i="1"/>
  <c r="J3379" i="1"/>
  <c r="J3380" i="1"/>
  <c r="J3381" i="1"/>
  <c r="J3382" i="1"/>
  <c r="J3383" i="1"/>
  <c r="J3384" i="1"/>
  <c r="J3385" i="1"/>
  <c r="J3386" i="1"/>
  <c r="J3387" i="1"/>
  <c r="J3388" i="1"/>
  <c r="J3389" i="1"/>
  <c r="J3390" i="1"/>
  <c r="J3391" i="1"/>
  <c r="J3392" i="1"/>
  <c r="J3393" i="1"/>
  <c r="J3394" i="1"/>
  <c r="J3395" i="1"/>
  <c r="J3396" i="1"/>
  <c r="J3397" i="1"/>
  <c r="J3398" i="1"/>
  <c r="J3399" i="1"/>
  <c r="J3400" i="1"/>
  <c r="J3401" i="1"/>
  <c r="J3402" i="1"/>
  <c r="J3403" i="1"/>
  <c r="J3404" i="1"/>
  <c r="J3405" i="1"/>
  <c r="J3406" i="1"/>
  <c r="J3407" i="1"/>
  <c r="J3408" i="1"/>
  <c r="J3409" i="1"/>
  <c r="J3410" i="1"/>
  <c r="J3411" i="1"/>
  <c r="J3412" i="1"/>
  <c r="J3413" i="1"/>
  <c r="J3414" i="1"/>
  <c r="J3415" i="1"/>
  <c r="J3416" i="1"/>
  <c r="J3417" i="1"/>
  <c r="J3418" i="1"/>
  <c r="J3419" i="1"/>
  <c r="J3420" i="1"/>
  <c r="J3421" i="1"/>
  <c r="J3422" i="1"/>
  <c r="J3423" i="1"/>
  <c r="J3424" i="1"/>
  <c r="J3425" i="1"/>
  <c r="J3426" i="1"/>
  <c r="J3427" i="1"/>
  <c r="J3428" i="1"/>
  <c r="J3429" i="1"/>
  <c r="J3430" i="1"/>
  <c r="J3431" i="1"/>
  <c r="J3432" i="1"/>
  <c r="J3433" i="1"/>
  <c r="J3434" i="1"/>
  <c r="J3435" i="1"/>
  <c r="J3436" i="1"/>
  <c r="J3437" i="1"/>
  <c r="J3438" i="1"/>
  <c r="J3439" i="1"/>
  <c r="J3440" i="1"/>
  <c r="J3441" i="1"/>
  <c r="J3442" i="1"/>
  <c r="J3443" i="1"/>
  <c r="J3444" i="1"/>
  <c r="J3445" i="1"/>
  <c r="J3446" i="1"/>
  <c r="J3447" i="1"/>
  <c r="J3448" i="1"/>
  <c r="J3449" i="1"/>
  <c r="J3450" i="1"/>
  <c r="J3451" i="1"/>
  <c r="J3452" i="1"/>
  <c r="J3453" i="1"/>
  <c r="J3454" i="1"/>
  <c r="J3455" i="1"/>
  <c r="J3456" i="1"/>
  <c r="J3457" i="1"/>
  <c r="J3458" i="1"/>
  <c r="J3459" i="1"/>
  <c r="J3460" i="1"/>
  <c r="J3461" i="1"/>
  <c r="J3462" i="1"/>
  <c r="J3463" i="1"/>
  <c r="J3464" i="1"/>
  <c r="J3465" i="1"/>
  <c r="J3466" i="1"/>
  <c r="J3467" i="1"/>
  <c r="J3468" i="1"/>
  <c r="J3469" i="1"/>
  <c r="J3470" i="1"/>
  <c r="J3471" i="1"/>
  <c r="J3472" i="1"/>
  <c r="J3473" i="1"/>
  <c r="J3474" i="1"/>
  <c r="J3475" i="1"/>
  <c r="J3476" i="1"/>
  <c r="J3477" i="1"/>
  <c r="J3478" i="1"/>
  <c r="J3479" i="1"/>
  <c r="J3480" i="1"/>
  <c r="J3481" i="1"/>
  <c r="J3482" i="1"/>
  <c r="J3483" i="1"/>
  <c r="J3484" i="1"/>
  <c r="J3485" i="1"/>
  <c r="J3486" i="1"/>
  <c r="J3487" i="1"/>
  <c r="J3488" i="1"/>
  <c r="J3489" i="1"/>
  <c r="J3490" i="1"/>
  <c r="J3491" i="1"/>
  <c r="J3492" i="1"/>
  <c r="J3493" i="1"/>
  <c r="J3494" i="1"/>
  <c r="J3495" i="1"/>
  <c r="J3496" i="1"/>
  <c r="J3497" i="1"/>
  <c r="J3498" i="1"/>
  <c r="J3499" i="1"/>
  <c r="J3500" i="1"/>
  <c r="J3501" i="1"/>
  <c r="J3502" i="1"/>
  <c r="J3503" i="1"/>
  <c r="J3504" i="1"/>
  <c r="J3505" i="1"/>
  <c r="J3506" i="1"/>
  <c r="J3507" i="1"/>
  <c r="J3508" i="1"/>
  <c r="J3509" i="1"/>
  <c r="J3510" i="1"/>
  <c r="J3511" i="1"/>
  <c r="J3512" i="1"/>
  <c r="J3513" i="1"/>
  <c r="J3514" i="1"/>
  <c r="J3515" i="1"/>
  <c r="J3516" i="1"/>
  <c r="J3517" i="1"/>
  <c r="J3518" i="1"/>
  <c r="J3519" i="1"/>
  <c r="J3520" i="1"/>
  <c r="J3521" i="1"/>
  <c r="J3522" i="1"/>
  <c r="J3523" i="1"/>
  <c r="J3524" i="1"/>
  <c r="J3525" i="1"/>
  <c r="J3526" i="1"/>
  <c r="J3527" i="1"/>
  <c r="J3528" i="1"/>
  <c r="J3529" i="1"/>
  <c r="J3530" i="1"/>
  <c r="J3531" i="1"/>
  <c r="J3532" i="1"/>
  <c r="J3533" i="1"/>
  <c r="J3534" i="1"/>
  <c r="J3535" i="1"/>
  <c r="J3536" i="1"/>
  <c r="J3537" i="1"/>
  <c r="J3538" i="1"/>
  <c r="J3539" i="1"/>
  <c r="J3540" i="1"/>
  <c r="J3541" i="1"/>
  <c r="J3542" i="1"/>
  <c r="J3543" i="1"/>
  <c r="J3544" i="1"/>
  <c r="J3545" i="1"/>
  <c r="J3546" i="1"/>
  <c r="J3547" i="1"/>
  <c r="J3548" i="1"/>
  <c r="J3549" i="1"/>
  <c r="J3550" i="1"/>
  <c r="J3551" i="1"/>
  <c r="J3552" i="1"/>
  <c r="J3553" i="1"/>
  <c r="J3554" i="1"/>
  <c r="J3555" i="1"/>
  <c r="J3556" i="1"/>
  <c r="J3557" i="1"/>
  <c r="J3558" i="1"/>
  <c r="J3559" i="1"/>
  <c r="J3560" i="1"/>
  <c r="J3561" i="1"/>
  <c r="J3562" i="1"/>
  <c r="J3563" i="1"/>
  <c r="J3564" i="1"/>
  <c r="J3565" i="1"/>
  <c r="J3566" i="1"/>
  <c r="J3567" i="1"/>
  <c r="J3568" i="1"/>
  <c r="J3569" i="1"/>
  <c r="J3570" i="1"/>
  <c r="J3571" i="1"/>
  <c r="J3572" i="1"/>
  <c r="J3573" i="1"/>
  <c r="J3574" i="1"/>
  <c r="J3575" i="1"/>
  <c r="J3576" i="1"/>
  <c r="J3577" i="1"/>
  <c r="J3578" i="1"/>
  <c r="J3579" i="1"/>
  <c r="J3580" i="1"/>
  <c r="J3581" i="1"/>
  <c r="J3582" i="1"/>
  <c r="J3583" i="1"/>
  <c r="J3584" i="1"/>
  <c r="J3585" i="1"/>
  <c r="J3586" i="1"/>
  <c r="J3587" i="1"/>
  <c r="J3588" i="1"/>
  <c r="J3589" i="1"/>
  <c r="J3590" i="1"/>
  <c r="J3591" i="1"/>
  <c r="J3592" i="1"/>
  <c r="J3593" i="1"/>
  <c r="J3594" i="1"/>
  <c r="J3595" i="1"/>
  <c r="J3596" i="1"/>
  <c r="J3597" i="1"/>
  <c r="J3598" i="1"/>
  <c r="J3599" i="1"/>
  <c r="J3600" i="1"/>
  <c r="J3601" i="1"/>
  <c r="J3602" i="1"/>
  <c r="J3603" i="1"/>
  <c r="J3604" i="1"/>
  <c r="J3605" i="1"/>
  <c r="J3606" i="1"/>
  <c r="J3607" i="1"/>
  <c r="J3608" i="1"/>
  <c r="J3609" i="1"/>
  <c r="J3610" i="1"/>
  <c r="J3611" i="1"/>
  <c r="J3612" i="1"/>
  <c r="J3613" i="1"/>
  <c r="J3614" i="1"/>
  <c r="J3615" i="1"/>
  <c r="J3616" i="1"/>
  <c r="J3617" i="1"/>
  <c r="J3618" i="1"/>
  <c r="J3619" i="1"/>
  <c r="J3620" i="1"/>
  <c r="J3621" i="1"/>
  <c r="J3622" i="1"/>
  <c r="J3623" i="1"/>
  <c r="J3624" i="1"/>
  <c r="J3625" i="1"/>
  <c r="J3626" i="1"/>
  <c r="J3627" i="1"/>
  <c r="J3628" i="1"/>
  <c r="J3629" i="1"/>
  <c r="J3630" i="1"/>
  <c r="J3631" i="1"/>
  <c r="J3632" i="1"/>
  <c r="J3633" i="1"/>
  <c r="J3634" i="1"/>
  <c r="J3635" i="1"/>
  <c r="J3636" i="1"/>
  <c r="J3637" i="1"/>
  <c r="J3638" i="1"/>
  <c r="J3639" i="1"/>
  <c r="J3640" i="1"/>
  <c r="J3641" i="1"/>
  <c r="J3642" i="1"/>
  <c r="J3643" i="1"/>
  <c r="J3644" i="1"/>
  <c r="J3645" i="1"/>
  <c r="J3646" i="1"/>
  <c r="J3647" i="1"/>
  <c r="J3648" i="1"/>
  <c r="J3649" i="1"/>
  <c r="J3650" i="1"/>
  <c r="J3651" i="1"/>
  <c r="J3652" i="1"/>
  <c r="J3653" i="1"/>
  <c r="J3654" i="1"/>
  <c r="J3655" i="1"/>
  <c r="J3656" i="1"/>
  <c r="J3657" i="1"/>
  <c r="J3658" i="1"/>
  <c r="J3659" i="1"/>
  <c r="J3660" i="1"/>
  <c r="J3661" i="1"/>
  <c r="J3662" i="1"/>
  <c r="J3663" i="1"/>
  <c r="J3664" i="1"/>
  <c r="J3665" i="1"/>
  <c r="J3666" i="1"/>
  <c r="J3667" i="1"/>
  <c r="J3668" i="1"/>
  <c r="J3669" i="1"/>
  <c r="J3670" i="1"/>
  <c r="J3671" i="1"/>
  <c r="J3672" i="1"/>
  <c r="J3673" i="1"/>
  <c r="J3674" i="1"/>
  <c r="J3675" i="1"/>
  <c r="J3676" i="1"/>
  <c r="J3677" i="1"/>
  <c r="J3678" i="1"/>
  <c r="J3679" i="1"/>
  <c r="J3680" i="1"/>
  <c r="J3681" i="1"/>
  <c r="J3682" i="1"/>
  <c r="J3683" i="1"/>
  <c r="J3684" i="1"/>
  <c r="J3685" i="1"/>
  <c r="J3686" i="1"/>
  <c r="J3687" i="1"/>
  <c r="J3688" i="1"/>
  <c r="J3689" i="1"/>
  <c r="J3690" i="1"/>
  <c r="J3691" i="1"/>
  <c r="J3692" i="1"/>
  <c r="J3693" i="1"/>
  <c r="J3694" i="1"/>
  <c r="J3695" i="1"/>
  <c r="J3696" i="1"/>
  <c r="J3697" i="1"/>
  <c r="J3698" i="1"/>
  <c r="J3699" i="1"/>
  <c r="J3700" i="1"/>
  <c r="J3701" i="1"/>
  <c r="J3702" i="1"/>
  <c r="J3703" i="1"/>
  <c r="J3704" i="1"/>
  <c r="J3705" i="1"/>
  <c r="J3706" i="1"/>
  <c r="J3707" i="1"/>
  <c r="J3708" i="1"/>
  <c r="J3709" i="1"/>
  <c r="J3710" i="1"/>
  <c r="J3711" i="1"/>
  <c r="J3712" i="1"/>
  <c r="J3713" i="1"/>
  <c r="J3714" i="1"/>
  <c r="J3715" i="1"/>
  <c r="J3716" i="1"/>
  <c r="J3717" i="1"/>
  <c r="J3718" i="1"/>
  <c r="J3719" i="1"/>
  <c r="J3720" i="1"/>
  <c r="J3721" i="1"/>
  <c r="J3722" i="1"/>
  <c r="J3723" i="1"/>
  <c r="J3724" i="1"/>
  <c r="J3725" i="1"/>
  <c r="J3726" i="1"/>
  <c r="J3727" i="1"/>
  <c r="J3728" i="1"/>
  <c r="J3729" i="1"/>
  <c r="J3730" i="1"/>
  <c r="J3731" i="1"/>
  <c r="J3732" i="1"/>
  <c r="J3733" i="1"/>
  <c r="J3734" i="1"/>
  <c r="J3735" i="1"/>
  <c r="J3736" i="1"/>
  <c r="J3737" i="1"/>
  <c r="J3738" i="1"/>
  <c r="J3739" i="1"/>
  <c r="J3740" i="1"/>
  <c r="J3741" i="1"/>
  <c r="J3742" i="1"/>
  <c r="J3743" i="1"/>
  <c r="J3744" i="1"/>
  <c r="J3745" i="1"/>
  <c r="J3746" i="1"/>
  <c r="J3747" i="1"/>
  <c r="J3748" i="1"/>
  <c r="J3749" i="1"/>
  <c r="J3750" i="1"/>
  <c r="J3751" i="1"/>
  <c r="J3752" i="1"/>
  <c r="J3753" i="1"/>
  <c r="J3754" i="1"/>
  <c r="J3755" i="1"/>
  <c r="J3756" i="1"/>
  <c r="J3757" i="1"/>
  <c r="J3758" i="1"/>
  <c r="J3759" i="1"/>
  <c r="J3760" i="1"/>
  <c r="J3761" i="1"/>
  <c r="J3762" i="1"/>
  <c r="J3763" i="1"/>
  <c r="J3764" i="1"/>
  <c r="J3765" i="1"/>
  <c r="J3766" i="1"/>
  <c r="J3767" i="1"/>
  <c r="J3768" i="1"/>
  <c r="J3769" i="1"/>
  <c r="J3770" i="1"/>
  <c r="J3771" i="1"/>
  <c r="J3772" i="1"/>
  <c r="J3773" i="1"/>
  <c r="J3774" i="1"/>
  <c r="J3775" i="1"/>
  <c r="J3776" i="1"/>
  <c r="J3777" i="1"/>
  <c r="J3778" i="1"/>
  <c r="J3779" i="1"/>
  <c r="J3780" i="1"/>
  <c r="J3781" i="1"/>
  <c r="J3782" i="1"/>
  <c r="J3783" i="1"/>
  <c r="J3784" i="1"/>
  <c r="J3785" i="1"/>
  <c r="J3786" i="1"/>
  <c r="J3787" i="1"/>
  <c r="J3788" i="1"/>
  <c r="J3789" i="1"/>
  <c r="J3790" i="1"/>
  <c r="J3791" i="1"/>
  <c r="J3792" i="1"/>
  <c r="J3793" i="1"/>
  <c r="J3794" i="1"/>
  <c r="J3795" i="1"/>
  <c r="J3796" i="1"/>
  <c r="J3797" i="1"/>
  <c r="J3798" i="1"/>
  <c r="J3799" i="1"/>
  <c r="J3800" i="1"/>
  <c r="J3801" i="1"/>
  <c r="J3802" i="1"/>
  <c r="J3803" i="1"/>
  <c r="J3804" i="1"/>
  <c r="J3805" i="1"/>
  <c r="J3806" i="1"/>
  <c r="J3807" i="1"/>
  <c r="J3808" i="1"/>
  <c r="J3809" i="1"/>
  <c r="J3810" i="1"/>
  <c r="J3811" i="1"/>
  <c r="J3812" i="1"/>
  <c r="J3813" i="1"/>
  <c r="J3814" i="1"/>
  <c r="J3815" i="1"/>
  <c r="J3816" i="1"/>
  <c r="J3817" i="1"/>
  <c r="J3818" i="1"/>
  <c r="J3819" i="1"/>
  <c r="J3820" i="1"/>
  <c r="J3821" i="1"/>
  <c r="J3822" i="1"/>
  <c r="J3823" i="1"/>
  <c r="J3824" i="1"/>
  <c r="J3825" i="1"/>
  <c r="J3826" i="1"/>
  <c r="J3827" i="1"/>
  <c r="J3828" i="1"/>
  <c r="J3829" i="1"/>
  <c r="J3830" i="1"/>
  <c r="J3831" i="1"/>
  <c r="J3832" i="1"/>
  <c r="J3833" i="1"/>
  <c r="J3834" i="1"/>
  <c r="J3835" i="1"/>
  <c r="J3836" i="1"/>
  <c r="J3837" i="1"/>
  <c r="J3838" i="1"/>
  <c r="J3839" i="1"/>
  <c r="J3840" i="1"/>
  <c r="J3841" i="1"/>
  <c r="J3842" i="1"/>
  <c r="J3843" i="1"/>
  <c r="J3844" i="1"/>
  <c r="J3845" i="1"/>
  <c r="J3846" i="1"/>
  <c r="J3847" i="1"/>
  <c r="J3848" i="1"/>
  <c r="J3849" i="1"/>
  <c r="J3850" i="1"/>
  <c r="J3851" i="1"/>
  <c r="J3852" i="1"/>
  <c r="J3853" i="1"/>
  <c r="J3854" i="1"/>
  <c r="J3855" i="1"/>
  <c r="J3856" i="1"/>
  <c r="J3857" i="1"/>
  <c r="J3858" i="1"/>
  <c r="J3859" i="1"/>
  <c r="J3860" i="1"/>
  <c r="J3861" i="1"/>
  <c r="J3862" i="1"/>
  <c r="J3863" i="1"/>
  <c r="J3864" i="1"/>
  <c r="J3865" i="1"/>
  <c r="J3866" i="1"/>
  <c r="J3867" i="1"/>
  <c r="J3868" i="1"/>
  <c r="J3869" i="1"/>
  <c r="J3870" i="1"/>
  <c r="J3871" i="1"/>
  <c r="J3872" i="1"/>
  <c r="J3873" i="1"/>
  <c r="J3874" i="1"/>
  <c r="J3875" i="1"/>
  <c r="J3876" i="1"/>
  <c r="J3877" i="1"/>
  <c r="J3878" i="1"/>
  <c r="J3879" i="1"/>
  <c r="J3880" i="1"/>
  <c r="J3881" i="1"/>
  <c r="J3882" i="1"/>
  <c r="J3883" i="1"/>
  <c r="J3884" i="1"/>
  <c r="J3885" i="1"/>
  <c r="J3886" i="1"/>
  <c r="J3887" i="1"/>
  <c r="J3888" i="1"/>
  <c r="J3889" i="1"/>
  <c r="J3890" i="1"/>
  <c r="J3891" i="1"/>
  <c r="J3892" i="1"/>
  <c r="J3893" i="1"/>
  <c r="J3894" i="1"/>
  <c r="J3895" i="1"/>
  <c r="J3896" i="1"/>
  <c r="J3897" i="1"/>
  <c r="J3898" i="1"/>
  <c r="J3899" i="1"/>
  <c r="J3900" i="1"/>
  <c r="J3901" i="1"/>
  <c r="J3902" i="1"/>
  <c r="J3903" i="1"/>
  <c r="J3904" i="1"/>
  <c r="J3905" i="1"/>
  <c r="J3906" i="1"/>
  <c r="J3907" i="1"/>
  <c r="J3908" i="1"/>
  <c r="J3909" i="1"/>
  <c r="J3910" i="1"/>
  <c r="J3911" i="1"/>
  <c r="J3912" i="1"/>
  <c r="J3913" i="1"/>
  <c r="J3914" i="1"/>
  <c r="J3915" i="1"/>
  <c r="J3916" i="1"/>
  <c r="J3917" i="1"/>
  <c r="J3918" i="1"/>
  <c r="J3919" i="1"/>
  <c r="J3920" i="1"/>
  <c r="J3921" i="1"/>
  <c r="J3922" i="1"/>
  <c r="J3923" i="1"/>
  <c r="J3924" i="1"/>
  <c r="J3925" i="1"/>
  <c r="J3926" i="1"/>
  <c r="J3927" i="1"/>
  <c r="J3928" i="1"/>
  <c r="J3929" i="1"/>
  <c r="J3930" i="1"/>
  <c r="J3931" i="1"/>
  <c r="J3932" i="1"/>
  <c r="J3933" i="1"/>
  <c r="J3934" i="1"/>
  <c r="J3935" i="1"/>
  <c r="J3936" i="1"/>
  <c r="J3937" i="1"/>
  <c r="J3938" i="1"/>
  <c r="J3939" i="1"/>
  <c r="J3940" i="1"/>
  <c r="J3941" i="1"/>
  <c r="J3942" i="1"/>
  <c r="J3943" i="1"/>
  <c r="J3944" i="1"/>
  <c r="J3945" i="1"/>
  <c r="J3946" i="1"/>
  <c r="J3947" i="1"/>
  <c r="J3948" i="1"/>
  <c r="J3949" i="1"/>
  <c r="J3950" i="1"/>
  <c r="J3951" i="1"/>
  <c r="J3952" i="1"/>
  <c r="J3953" i="1"/>
  <c r="J3954" i="1"/>
  <c r="J3955" i="1"/>
  <c r="J3956" i="1"/>
  <c r="J3957" i="1"/>
  <c r="J3958" i="1"/>
  <c r="J3959" i="1"/>
  <c r="J3960" i="1"/>
  <c r="J3961" i="1"/>
  <c r="J3962" i="1"/>
  <c r="J3963" i="1"/>
  <c r="J3964" i="1"/>
  <c r="J3965" i="1"/>
  <c r="J3966" i="1"/>
  <c r="J3967" i="1"/>
  <c r="J3968" i="1"/>
  <c r="J3969" i="1"/>
  <c r="J3970" i="1"/>
  <c r="J3971" i="1"/>
  <c r="J3972" i="1"/>
  <c r="J3973" i="1"/>
  <c r="J3974" i="1"/>
  <c r="J3975" i="1"/>
  <c r="J3976" i="1"/>
  <c r="J3977" i="1"/>
  <c r="J3978" i="1"/>
  <c r="J3979" i="1"/>
  <c r="J3980" i="1"/>
  <c r="J3981" i="1"/>
  <c r="J3982" i="1"/>
  <c r="J3983" i="1"/>
  <c r="J3984" i="1"/>
  <c r="J3985" i="1"/>
  <c r="J3986" i="1"/>
  <c r="J3987" i="1"/>
  <c r="J3988" i="1"/>
  <c r="J3989" i="1"/>
  <c r="J3990" i="1"/>
  <c r="J3991" i="1"/>
  <c r="J3992" i="1"/>
  <c r="J3993" i="1"/>
  <c r="J3994" i="1"/>
  <c r="J3995" i="1"/>
  <c r="J3996" i="1"/>
  <c r="J3997" i="1"/>
  <c r="J3998" i="1"/>
  <c r="J3999" i="1"/>
  <c r="J4000" i="1"/>
  <c r="J4001" i="1"/>
  <c r="J4002" i="1"/>
  <c r="J4003" i="1"/>
  <c r="J4004" i="1"/>
  <c r="J4005" i="1"/>
  <c r="J4006" i="1"/>
  <c r="J4007" i="1"/>
  <c r="J4008" i="1"/>
  <c r="J4009" i="1"/>
  <c r="J4010" i="1"/>
  <c r="J4011" i="1"/>
  <c r="J4012" i="1"/>
  <c r="J4013" i="1"/>
  <c r="J4014" i="1"/>
  <c r="J4015" i="1"/>
  <c r="J4016" i="1"/>
  <c r="J4017" i="1"/>
  <c r="J4018" i="1"/>
  <c r="J4019" i="1"/>
  <c r="J4020" i="1"/>
  <c r="J4021" i="1"/>
  <c r="J4022" i="1"/>
  <c r="J4023" i="1"/>
  <c r="J4024" i="1"/>
  <c r="J4025" i="1"/>
  <c r="J4026" i="1"/>
  <c r="J4027" i="1"/>
  <c r="J4028" i="1"/>
  <c r="J4029" i="1"/>
  <c r="J4030" i="1"/>
  <c r="J4031" i="1"/>
  <c r="J4032" i="1"/>
  <c r="J4033" i="1"/>
  <c r="J4034" i="1"/>
  <c r="J4035" i="1"/>
  <c r="J4036" i="1"/>
  <c r="J4037" i="1"/>
  <c r="J4038" i="1"/>
  <c r="J4039" i="1"/>
  <c r="J4040" i="1"/>
  <c r="J4041" i="1"/>
  <c r="J4042" i="1"/>
  <c r="J4043" i="1"/>
  <c r="J4044" i="1"/>
  <c r="J4045" i="1"/>
  <c r="J4046" i="1"/>
  <c r="J4047" i="1"/>
  <c r="J4048" i="1"/>
  <c r="J4049" i="1"/>
  <c r="J4050" i="1"/>
  <c r="J4051" i="1"/>
  <c r="J4052" i="1"/>
  <c r="J4053" i="1"/>
  <c r="J4054" i="1"/>
  <c r="J4055" i="1"/>
  <c r="J4056" i="1"/>
  <c r="J4057" i="1"/>
  <c r="J4058" i="1"/>
  <c r="J4059" i="1"/>
  <c r="J4060" i="1"/>
  <c r="J4061" i="1"/>
  <c r="J4062" i="1"/>
  <c r="J4063" i="1"/>
  <c r="J4064" i="1"/>
  <c r="J4065" i="1"/>
  <c r="J4066" i="1"/>
  <c r="J4067" i="1"/>
  <c r="J4068" i="1"/>
  <c r="J4069" i="1"/>
  <c r="J4070" i="1"/>
  <c r="J4071" i="1"/>
  <c r="J4072" i="1"/>
  <c r="J4073" i="1"/>
  <c r="J4074" i="1"/>
  <c r="J4075" i="1"/>
  <c r="J4076" i="1"/>
  <c r="J4077" i="1"/>
  <c r="J4078" i="1"/>
  <c r="J4079" i="1"/>
  <c r="J4080" i="1"/>
  <c r="J4081" i="1"/>
  <c r="J4082" i="1"/>
  <c r="J4083" i="1"/>
  <c r="J4084" i="1"/>
  <c r="J4085" i="1"/>
  <c r="J4086" i="1"/>
  <c r="J4087" i="1"/>
  <c r="J4088" i="1"/>
  <c r="J4089" i="1"/>
  <c r="J4090" i="1"/>
  <c r="J4091" i="1"/>
  <c r="J4092" i="1"/>
  <c r="J4093" i="1"/>
  <c r="J4094" i="1"/>
  <c r="J4095" i="1"/>
  <c r="J4096" i="1"/>
  <c r="J4097" i="1"/>
  <c r="J4098" i="1"/>
  <c r="J4099" i="1"/>
  <c r="J4100" i="1"/>
  <c r="J4101" i="1"/>
  <c r="J4102" i="1"/>
  <c r="J4103" i="1"/>
  <c r="J4104" i="1"/>
  <c r="J4105" i="1"/>
  <c r="J4106" i="1"/>
  <c r="J4107" i="1"/>
  <c r="J4108" i="1"/>
  <c r="J4109" i="1"/>
  <c r="J4110" i="1"/>
  <c r="J4111" i="1"/>
  <c r="J4112" i="1"/>
  <c r="J4113" i="1"/>
  <c r="J4114" i="1"/>
  <c r="J4115" i="1"/>
  <c r="J4116" i="1"/>
  <c r="J4117" i="1"/>
  <c r="J4118" i="1"/>
  <c r="J4119" i="1"/>
  <c r="J4120" i="1"/>
  <c r="J4121" i="1"/>
  <c r="J4122" i="1"/>
  <c r="J4123" i="1"/>
  <c r="J4124" i="1"/>
  <c r="J4125" i="1"/>
  <c r="J4126" i="1"/>
  <c r="J4127" i="1"/>
  <c r="J4128" i="1"/>
  <c r="J4129" i="1"/>
  <c r="J4130" i="1"/>
  <c r="J4131" i="1"/>
  <c r="J4132" i="1"/>
  <c r="J4133" i="1"/>
  <c r="J4134" i="1"/>
  <c r="J4135" i="1"/>
  <c r="J4136" i="1"/>
  <c r="J4137" i="1"/>
  <c r="J4138" i="1"/>
  <c r="J4139" i="1"/>
  <c r="J4140" i="1"/>
  <c r="J4141" i="1"/>
  <c r="J4142" i="1"/>
  <c r="J4143" i="1"/>
  <c r="J4144" i="1"/>
  <c r="J4145" i="1"/>
  <c r="J4146" i="1"/>
  <c r="J4147" i="1"/>
  <c r="J4148" i="1"/>
  <c r="J4149" i="1"/>
  <c r="J4150" i="1"/>
  <c r="J4151" i="1"/>
  <c r="J4152" i="1"/>
  <c r="J4153" i="1"/>
  <c r="J4154" i="1"/>
  <c r="J4155" i="1"/>
  <c r="J4156" i="1"/>
  <c r="J4157" i="1"/>
  <c r="J4158" i="1"/>
  <c r="J4159" i="1"/>
  <c r="J4160" i="1"/>
  <c r="J4161" i="1"/>
  <c r="J4162" i="1"/>
  <c r="J4163" i="1"/>
  <c r="J4164" i="1"/>
  <c r="J4165" i="1"/>
  <c r="J4166" i="1"/>
  <c r="J4167" i="1"/>
  <c r="J4168" i="1"/>
  <c r="J4169" i="1"/>
  <c r="J4170" i="1"/>
  <c r="J4171" i="1"/>
  <c r="J4172" i="1"/>
  <c r="J4173" i="1"/>
  <c r="J4174" i="1"/>
  <c r="J4175" i="1"/>
  <c r="J4176" i="1"/>
  <c r="J4177" i="1"/>
  <c r="J4178" i="1"/>
  <c r="J4179" i="1"/>
  <c r="J4180" i="1"/>
  <c r="J4181" i="1"/>
  <c r="J4182" i="1"/>
  <c r="J4183" i="1"/>
  <c r="J4184" i="1"/>
  <c r="J4185" i="1"/>
  <c r="J4186" i="1"/>
  <c r="J4187" i="1"/>
  <c r="J4188" i="1"/>
  <c r="J4189" i="1"/>
  <c r="J4190" i="1"/>
  <c r="J4191" i="1"/>
  <c r="J4192" i="1"/>
  <c r="J4193" i="1"/>
  <c r="J4194" i="1"/>
  <c r="J4195" i="1"/>
  <c r="J4196" i="1"/>
  <c r="J4197" i="1"/>
  <c r="J4198" i="1"/>
  <c r="J4199" i="1"/>
  <c r="J4200" i="1"/>
  <c r="J4201" i="1"/>
  <c r="J4202" i="1"/>
  <c r="J4203" i="1"/>
  <c r="J4204" i="1"/>
  <c r="J4205" i="1"/>
  <c r="J4206" i="1"/>
  <c r="J4207" i="1"/>
  <c r="J4208" i="1"/>
  <c r="J4209" i="1"/>
  <c r="J4210" i="1"/>
  <c r="J4211" i="1"/>
  <c r="J4212" i="1"/>
  <c r="J4213" i="1"/>
  <c r="J4214" i="1"/>
  <c r="J4215" i="1"/>
  <c r="J4216" i="1"/>
  <c r="J4217" i="1"/>
  <c r="J4218" i="1"/>
  <c r="J4219" i="1"/>
  <c r="J4220" i="1"/>
  <c r="J4221" i="1"/>
  <c r="J4222" i="1"/>
  <c r="J4223" i="1"/>
  <c r="J4224" i="1"/>
  <c r="J4225" i="1"/>
  <c r="J4226" i="1"/>
  <c r="J4227" i="1"/>
  <c r="J4228" i="1"/>
  <c r="J4229" i="1"/>
  <c r="J4230" i="1"/>
  <c r="J4231" i="1"/>
  <c r="J4232" i="1"/>
  <c r="J4233" i="1"/>
  <c r="J4234" i="1"/>
  <c r="J4235" i="1"/>
  <c r="J4236" i="1"/>
  <c r="J4237" i="1"/>
  <c r="J4238" i="1"/>
  <c r="J4239" i="1"/>
  <c r="J4240" i="1"/>
  <c r="J4241" i="1"/>
  <c r="J4242" i="1"/>
  <c r="J4243" i="1"/>
  <c r="J4244" i="1"/>
  <c r="J4245" i="1"/>
  <c r="J4246" i="1"/>
  <c r="J4247" i="1"/>
  <c r="J4248" i="1"/>
  <c r="J4249" i="1"/>
  <c r="J4250" i="1"/>
  <c r="J4251" i="1"/>
  <c r="J4252" i="1"/>
  <c r="J4253" i="1"/>
  <c r="J4254" i="1"/>
  <c r="J4255" i="1"/>
  <c r="J4256" i="1"/>
  <c r="J4257" i="1"/>
  <c r="J4258" i="1"/>
  <c r="J4259" i="1"/>
  <c r="J4260" i="1"/>
  <c r="J4261" i="1"/>
  <c r="J4262" i="1"/>
  <c r="J4263" i="1"/>
  <c r="J4264" i="1"/>
  <c r="J4265" i="1"/>
  <c r="J4266" i="1"/>
  <c r="J4267" i="1"/>
  <c r="J4268" i="1"/>
  <c r="J4269" i="1"/>
  <c r="J4270" i="1"/>
  <c r="J4271" i="1"/>
  <c r="J4272" i="1"/>
  <c r="J4273" i="1"/>
  <c r="J4274" i="1"/>
  <c r="J4275" i="1"/>
  <c r="J4276" i="1"/>
  <c r="J4277" i="1"/>
  <c r="J4278" i="1"/>
  <c r="J4279" i="1"/>
  <c r="J4280" i="1"/>
  <c r="J4281" i="1"/>
  <c r="J4282" i="1"/>
  <c r="J4283" i="1"/>
  <c r="J4284" i="1"/>
  <c r="J4285" i="1"/>
  <c r="J4286" i="1"/>
  <c r="J4287" i="1"/>
  <c r="J4288" i="1"/>
  <c r="J4289" i="1"/>
  <c r="J4290" i="1"/>
  <c r="J4291" i="1"/>
  <c r="J4292" i="1"/>
  <c r="J4293" i="1"/>
  <c r="J4294" i="1"/>
  <c r="J4295" i="1"/>
  <c r="J4296" i="1"/>
  <c r="J4297" i="1"/>
  <c r="J4298" i="1"/>
  <c r="J4299" i="1"/>
  <c r="J4300" i="1"/>
  <c r="J4301" i="1"/>
  <c r="J4302" i="1"/>
  <c r="J4303" i="1"/>
  <c r="J4304" i="1"/>
  <c r="J4305" i="1"/>
  <c r="J4306" i="1"/>
  <c r="J4307" i="1"/>
  <c r="J4308" i="1"/>
  <c r="J4309" i="1"/>
  <c r="J4310" i="1"/>
  <c r="J4311" i="1"/>
  <c r="J4312" i="1"/>
  <c r="J4313" i="1"/>
  <c r="J4314" i="1"/>
  <c r="J4315" i="1"/>
  <c r="J4316" i="1"/>
  <c r="J4317" i="1"/>
  <c r="J4318" i="1"/>
  <c r="J4319" i="1"/>
  <c r="J4320" i="1"/>
  <c r="J4321" i="1"/>
  <c r="J4322" i="1"/>
  <c r="J4323" i="1"/>
  <c r="J4324" i="1"/>
  <c r="J4325" i="1"/>
  <c r="J4326" i="1"/>
  <c r="J4327" i="1"/>
  <c r="J4328" i="1"/>
  <c r="J4329" i="1"/>
  <c r="J4330" i="1"/>
  <c r="J4331" i="1"/>
  <c r="J4332" i="1"/>
  <c r="J4333" i="1"/>
  <c r="J4334" i="1"/>
  <c r="J4335" i="1"/>
  <c r="J4336" i="1"/>
  <c r="J4337" i="1"/>
  <c r="J4338" i="1"/>
  <c r="J4339" i="1"/>
  <c r="J4340" i="1"/>
  <c r="J4341" i="1"/>
  <c r="J4342" i="1"/>
  <c r="J4343" i="1"/>
  <c r="J4344" i="1"/>
  <c r="J4345" i="1"/>
  <c r="J4346" i="1"/>
  <c r="J4347" i="1"/>
  <c r="J4348" i="1"/>
  <c r="J4349" i="1"/>
  <c r="J4350" i="1"/>
  <c r="J4351" i="1"/>
  <c r="J4352" i="1"/>
  <c r="J4353" i="1"/>
  <c r="J4354" i="1"/>
  <c r="J4355" i="1"/>
  <c r="J4356" i="1"/>
  <c r="J4357" i="1"/>
  <c r="J4358" i="1"/>
  <c r="J4359" i="1"/>
  <c r="J4360" i="1"/>
  <c r="J4361" i="1"/>
  <c r="J4362" i="1"/>
  <c r="J4363" i="1"/>
  <c r="J4364" i="1"/>
  <c r="J4365" i="1"/>
  <c r="J4366" i="1"/>
  <c r="J4367" i="1"/>
  <c r="J4368" i="1"/>
  <c r="J4369" i="1"/>
  <c r="J4370" i="1"/>
  <c r="J4371" i="1"/>
  <c r="J4372" i="1"/>
  <c r="J4373" i="1"/>
  <c r="J4374" i="1"/>
  <c r="J4375" i="1"/>
  <c r="J4376" i="1"/>
  <c r="J4377" i="1"/>
  <c r="J4378" i="1"/>
  <c r="J4379" i="1"/>
  <c r="J4380" i="1"/>
  <c r="J4381" i="1"/>
  <c r="J4382" i="1"/>
  <c r="J4383" i="1"/>
  <c r="J4384" i="1"/>
  <c r="J4385" i="1"/>
  <c r="J4386" i="1"/>
  <c r="J4387" i="1"/>
  <c r="J4388" i="1"/>
  <c r="J4389" i="1"/>
  <c r="J4390" i="1"/>
  <c r="J4391" i="1"/>
  <c r="J4392" i="1"/>
  <c r="J4393" i="1"/>
  <c r="J4394" i="1"/>
  <c r="J4395" i="1"/>
  <c r="J4396" i="1"/>
  <c r="J4397" i="1"/>
  <c r="J4398" i="1"/>
  <c r="J4399" i="1"/>
  <c r="J4400" i="1"/>
  <c r="J4401" i="1"/>
  <c r="J4402" i="1"/>
  <c r="J4403" i="1"/>
  <c r="J4404" i="1"/>
  <c r="J4405" i="1"/>
  <c r="J4406" i="1"/>
  <c r="J4407" i="1"/>
  <c r="J4408" i="1"/>
  <c r="J4409" i="1"/>
  <c r="J4410" i="1"/>
  <c r="J4411" i="1"/>
  <c r="J4412" i="1"/>
  <c r="J4413" i="1"/>
  <c r="J4414" i="1"/>
  <c r="J4415" i="1"/>
  <c r="J4416" i="1"/>
  <c r="J4417" i="1"/>
  <c r="J4418" i="1"/>
  <c r="J4419" i="1"/>
  <c r="J4420" i="1"/>
  <c r="J4421" i="1"/>
  <c r="J4422" i="1"/>
  <c r="J4423" i="1"/>
  <c r="J4424" i="1"/>
  <c r="J4425" i="1"/>
  <c r="J4426" i="1"/>
  <c r="J4427" i="1"/>
  <c r="J4428" i="1"/>
  <c r="J4429" i="1"/>
  <c r="J4430" i="1"/>
  <c r="J4431" i="1"/>
  <c r="J4432" i="1"/>
  <c r="J4433" i="1"/>
  <c r="J4434" i="1"/>
  <c r="J4435" i="1"/>
  <c r="J4436" i="1"/>
  <c r="J4437" i="1"/>
  <c r="J4438" i="1"/>
  <c r="J4439" i="1"/>
  <c r="J4440" i="1"/>
  <c r="J4441" i="1"/>
  <c r="J4442" i="1"/>
  <c r="J4443" i="1"/>
  <c r="J4444" i="1"/>
  <c r="J4445" i="1"/>
  <c r="J4446" i="1"/>
  <c r="J4447" i="1"/>
  <c r="J4448" i="1"/>
  <c r="J4449" i="1"/>
  <c r="J4450" i="1"/>
  <c r="J4451" i="1"/>
  <c r="J4452" i="1"/>
  <c r="J4453" i="1"/>
  <c r="J4454" i="1"/>
  <c r="J4455" i="1"/>
  <c r="J4456" i="1"/>
  <c r="J4457" i="1"/>
  <c r="J4458" i="1"/>
  <c r="J4459" i="1"/>
  <c r="J4460" i="1"/>
  <c r="J4461" i="1"/>
  <c r="J4462" i="1"/>
  <c r="J4463" i="1"/>
  <c r="J4464" i="1"/>
  <c r="J4465" i="1"/>
  <c r="J4466" i="1"/>
  <c r="J4467" i="1"/>
  <c r="J4468" i="1"/>
  <c r="J4469" i="1"/>
  <c r="J4470" i="1"/>
  <c r="J4471" i="1"/>
  <c r="J4472" i="1"/>
  <c r="J4473" i="1"/>
  <c r="J4474" i="1"/>
  <c r="J4475" i="1"/>
  <c r="J4476" i="1"/>
  <c r="J4477" i="1"/>
  <c r="J4478" i="1"/>
  <c r="J4479" i="1"/>
  <c r="J4480" i="1"/>
  <c r="J4481" i="1"/>
  <c r="J4482" i="1"/>
  <c r="J4483" i="1"/>
  <c r="J4484" i="1"/>
  <c r="J4485" i="1"/>
  <c r="J4486" i="1"/>
  <c r="J4487" i="1"/>
  <c r="J4488" i="1"/>
  <c r="J4489" i="1"/>
  <c r="J4490" i="1"/>
  <c r="J4491" i="1"/>
  <c r="J4492" i="1"/>
  <c r="J4493" i="1"/>
  <c r="J4494" i="1"/>
  <c r="J4495" i="1"/>
  <c r="J4496" i="1"/>
  <c r="J4497" i="1"/>
  <c r="J4498" i="1"/>
  <c r="J4499" i="1"/>
  <c r="J4500" i="1"/>
  <c r="J4501" i="1"/>
  <c r="J4502" i="1"/>
  <c r="J4503" i="1"/>
  <c r="J4504" i="1"/>
  <c r="J4505" i="1"/>
  <c r="J4506" i="1"/>
  <c r="J4507" i="1"/>
  <c r="J4508" i="1"/>
  <c r="J4509" i="1"/>
  <c r="J4510" i="1"/>
  <c r="J4511" i="1"/>
  <c r="J4512" i="1"/>
  <c r="J4513" i="1"/>
  <c r="J4514" i="1"/>
  <c r="J4515" i="1"/>
  <c r="J4516" i="1"/>
  <c r="J4517" i="1"/>
  <c r="J4518" i="1"/>
  <c r="J4519" i="1"/>
  <c r="J4520" i="1"/>
  <c r="J4521" i="1"/>
  <c r="J4522" i="1"/>
  <c r="J4523" i="1"/>
  <c r="J4524" i="1"/>
  <c r="J4525" i="1"/>
  <c r="J4526" i="1"/>
  <c r="J4527" i="1"/>
  <c r="J4528" i="1"/>
  <c r="J4529" i="1"/>
  <c r="J4530" i="1"/>
  <c r="J4531" i="1"/>
  <c r="J4532" i="1"/>
  <c r="J4533" i="1"/>
  <c r="J4534" i="1"/>
  <c r="J4535" i="1"/>
  <c r="J4536" i="1"/>
  <c r="J4537" i="1"/>
  <c r="J4538" i="1"/>
  <c r="J4539" i="1"/>
  <c r="J4540" i="1"/>
  <c r="J4541" i="1"/>
  <c r="J4542" i="1"/>
  <c r="J4543" i="1"/>
  <c r="J4544" i="1"/>
  <c r="J4545" i="1"/>
  <c r="J4546" i="1"/>
  <c r="J4547" i="1"/>
  <c r="J4548" i="1"/>
  <c r="J4549" i="1"/>
  <c r="J4550" i="1"/>
  <c r="J4551" i="1"/>
  <c r="J4552" i="1"/>
  <c r="J4553" i="1"/>
  <c r="J4554" i="1"/>
  <c r="J4555" i="1"/>
  <c r="J4556" i="1"/>
  <c r="J4557" i="1"/>
  <c r="J4558" i="1"/>
  <c r="J4559" i="1"/>
  <c r="J4560" i="1"/>
  <c r="J4561" i="1"/>
  <c r="J4562" i="1"/>
  <c r="J4563" i="1"/>
  <c r="J4564" i="1"/>
  <c r="J4565" i="1"/>
  <c r="J4566" i="1"/>
  <c r="J4567" i="1"/>
  <c r="J4568" i="1"/>
  <c r="J4569" i="1"/>
  <c r="J4570" i="1"/>
  <c r="J4571" i="1"/>
  <c r="J4572" i="1"/>
  <c r="J4573" i="1"/>
  <c r="J4574" i="1"/>
  <c r="J4575" i="1"/>
  <c r="J4576" i="1"/>
  <c r="J4577" i="1"/>
  <c r="J4578" i="1"/>
  <c r="J4579" i="1"/>
  <c r="J4580" i="1"/>
  <c r="J4581" i="1"/>
  <c r="J4582" i="1"/>
  <c r="J4583" i="1"/>
  <c r="J4584" i="1"/>
  <c r="J4585" i="1"/>
  <c r="J4586" i="1"/>
  <c r="J4587" i="1"/>
  <c r="J4588" i="1"/>
  <c r="J4589" i="1"/>
  <c r="J4590" i="1"/>
  <c r="J4591" i="1"/>
  <c r="J4592" i="1"/>
  <c r="J4593" i="1"/>
  <c r="J4594" i="1"/>
  <c r="J4595" i="1"/>
  <c r="J4596" i="1"/>
  <c r="J4597" i="1"/>
  <c r="J4598" i="1"/>
  <c r="J4599" i="1"/>
  <c r="J4600" i="1"/>
  <c r="J4601" i="1"/>
  <c r="J4602" i="1"/>
  <c r="J4603" i="1"/>
  <c r="J4604" i="1"/>
  <c r="J4605" i="1"/>
  <c r="J4606" i="1"/>
  <c r="J4607" i="1"/>
  <c r="J4608" i="1"/>
  <c r="J4609" i="1"/>
  <c r="J4610" i="1"/>
  <c r="J4611" i="1"/>
  <c r="J4612" i="1"/>
  <c r="J4613" i="1"/>
  <c r="J4614" i="1"/>
  <c r="J4615" i="1"/>
  <c r="J4616" i="1"/>
  <c r="J4617" i="1"/>
  <c r="J4618" i="1"/>
  <c r="J4619" i="1"/>
  <c r="J4620" i="1"/>
  <c r="J4621" i="1"/>
  <c r="J4622" i="1"/>
  <c r="J4623" i="1"/>
  <c r="J4624" i="1"/>
  <c r="J4625" i="1"/>
  <c r="J4626" i="1"/>
  <c r="J4627" i="1"/>
  <c r="J4628" i="1"/>
  <c r="J4629" i="1"/>
  <c r="J4630" i="1"/>
  <c r="J4631" i="1"/>
  <c r="J4632" i="1"/>
  <c r="J4633" i="1"/>
  <c r="J4634" i="1"/>
  <c r="J4635" i="1"/>
  <c r="J4636" i="1"/>
  <c r="J4637" i="1"/>
  <c r="J4638" i="1"/>
  <c r="J4639" i="1"/>
  <c r="J4640" i="1"/>
  <c r="J4641" i="1"/>
  <c r="J4642" i="1"/>
  <c r="J4643" i="1"/>
  <c r="J4644" i="1"/>
  <c r="J4645" i="1"/>
  <c r="J4646" i="1"/>
  <c r="J4647" i="1"/>
  <c r="J4648" i="1"/>
  <c r="J4649" i="1"/>
  <c r="J4650" i="1"/>
  <c r="J4651" i="1"/>
  <c r="J4652" i="1"/>
  <c r="J4653" i="1"/>
  <c r="J4654" i="1"/>
  <c r="J4655" i="1"/>
  <c r="J4656" i="1"/>
  <c r="J4657" i="1"/>
  <c r="J4658" i="1"/>
  <c r="J4659" i="1"/>
  <c r="J4660" i="1"/>
  <c r="J4661" i="1"/>
  <c r="J4662" i="1"/>
  <c r="J4663" i="1"/>
  <c r="J4664" i="1"/>
  <c r="J4665" i="1"/>
  <c r="J4666" i="1"/>
  <c r="J4667" i="1"/>
  <c r="J4668" i="1"/>
  <c r="J4669" i="1"/>
  <c r="J4670" i="1"/>
  <c r="J4671" i="1"/>
  <c r="J4672" i="1"/>
  <c r="J4673" i="1"/>
  <c r="J4674" i="1"/>
  <c r="J4675" i="1"/>
  <c r="J4676" i="1"/>
  <c r="J4677" i="1"/>
  <c r="J4678" i="1"/>
  <c r="J4679" i="1"/>
  <c r="J4680" i="1"/>
  <c r="J4681" i="1"/>
  <c r="J4682" i="1"/>
  <c r="J4683" i="1"/>
  <c r="J4684" i="1"/>
  <c r="J4685" i="1"/>
  <c r="J4686" i="1"/>
  <c r="J4687" i="1"/>
  <c r="J4688" i="1"/>
  <c r="J4689" i="1"/>
  <c r="J4690" i="1"/>
  <c r="J4691" i="1"/>
  <c r="J4692" i="1"/>
  <c r="J4693" i="1"/>
  <c r="J4694" i="1"/>
  <c r="J4695" i="1"/>
  <c r="J4696" i="1"/>
  <c r="J4697" i="1"/>
  <c r="J4698" i="1"/>
  <c r="J4699" i="1"/>
  <c r="J4700" i="1"/>
  <c r="J4701" i="1"/>
  <c r="J4702" i="1"/>
  <c r="J4703" i="1"/>
  <c r="J4704" i="1"/>
  <c r="J4705" i="1"/>
  <c r="J4706" i="1"/>
  <c r="J4707" i="1"/>
  <c r="J4708" i="1"/>
  <c r="J4709" i="1"/>
  <c r="J4710" i="1"/>
  <c r="J4711" i="1"/>
  <c r="J4712" i="1"/>
  <c r="J4713" i="1"/>
  <c r="J4714" i="1"/>
  <c r="J4715" i="1"/>
  <c r="J4716" i="1"/>
  <c r="J4717" i="1"/>
  <c r="J4718" i="1"/>
  <c r="J4719" i="1"/>
  <c r="J4720" i="1"/>
  <c r="J4721" i="1"/>
  <c r="J4722" i="1"/>
  <c r="J4723" i="1"/>
  <c r="J4724" i="1"/>
  <c r="J4725" i="1"/>
  <c r="J4726" i="1"/>
  <c r="J4727" i="1"/>
  <c r="J4728" i="1"/>
  <c r="J4729" i="1"/>
  <c r="J4730" i="1"/>
  <c r="J4731" i="1"/>
  <c r="J4732" i="1"/>
  <c r="J4733" i="1"/>
  <c r="J4734" i="1"/>
  <c r="J4735" i="1"/>
  <c r="J4736" i="1"/>
  <c r="J4737" i="1"/>
  <c r="J4738" i="1"/>
  <c r="J4739" i="1"/>
  <c r="J4740" i="1"/>
  <c r="J4741" i="1"/>
  <c r="J4742" i="1"/>
  <c r="J4743" i="1"/>
  <c r="J4744" i="1"/>
  <c r="J4745" i="1"/>
  <c r="J4746" i="1"/>
  <c r="J4747" i="1"/>
  <c r="J4748" i="1"/>
  <c r="J4749" i="1"/>
  <c r="J4750" i="1"/>
  <c r="J4751" i="1"/>
  <c r="J4752" i="1"/>
  <c r="J4753" i="1"/>
  <c r="J4754" i="1"/>
  <c r="J4755" i="1"/>
  <c r="J4756" i="1"/>
  <c r="J4757" i="1"/>
  <c r="J4758" i="1"/>
  <c r="J4759" i="1"/>
  <c r="J4760" i="1"/>
  <c r="J4761" i="1"/>
  <c r="J4762" i="1"/>
  <c r="J4763" i="1"/>
  <c r="J4764" i="1"/>
  <c r="J4765" i="1"/>
  <c r="J4766" i="1"/>
  <c r="J4767" i="1"/>
  <c r="J4768" i="1"/>
  <c r="J4769" i="1"/>
  <c r="J4770" i="1"/>
  <c r="J4771" i="1"/>
  <c r="J4772" i="1"/>
  <c r="J4773" i="1"/>
  <c r="J4774" i="1"/>
  <c r="J4775" i="1"/>
  <c r="J4776" i="1"/>
  <c r="J4777" i="1"/>
  <c r="J4778" i="1"/>
  <c r="J4779" i="1"/>
  <c r="J4780" i="1"/>
  <c r="J4781" i="1"/>
  <c r="J4782" i="1"/>
  <c r="J4783" i="1"/>
  <c r="J4784" i="1"/>
  <c r="J4785" i="1"/>
  <c r="J4786" i="1"/>
  <c r="J4787" i="1"/>
  <c r="J4788" i="1"/>
  <c r="J4789" i="1"/>
  <c r="J4790" i="1"/>
  <c r="J4791" i="1"/>
  <c r="J4792" i="1"/>
  <c r="J4793" i="1"/>
  <c r="J4794" i="1"/>
  <c r="J4795" i="1"/>
  <c r="J4796" i="1"/>
  <c r="J4797" i="1"/>
  <c r="J4798" i="1"/>
  <c r="J4799" i="1"/>
  <c r="J4800" i="1"/>
  <c r="J4801" i="1"/>
  <c r="J4802" i="1"/>
  <c r="J4803" i="1"/>
  <c r="J4804" i="1"/>
  <c r="J4805" i="1"/>
  <c r="J4806" i="1"/>
  <c r="J4807" i="1"/>
  <c r="J4808" i="1"/>
  <c r="J4809" i="1"/>
  <c r="J4810" i="1"/>
  <c r="J4811" i="1"/>
  <c r="J4812" i="1"/>
  <c r="J4813" i="1"/>
  <c r="J4814" i="1"/>
  <c r="J4815" i="1"/>
  <c r="J4816" i="1"/>
  <c r="J4817" i="1"/>
  <c r="J4818" i="1"/>
  <c r="J4819" i="1"/>
  <c r="J4820" i="1"/>
  <c r="J4821" i="1"/>
  <c r="J4822" i="1"/>
  <c r="J4823" i="1"/>
  <c r="J4824" i="1"/>
  <c r="J4825" i="1"/>
  <c r="J4826" i="1"/>
  <c r="J4827" i="1"/>
  <c r="J4828" i="1"/>
  <c r="J4829" i="1"/>
  <c r="J4830" i="1"/>
  <c r="J4831" i="1"/>
  <c r="J4832" i="1"/>
  <c r="J4833" i="1"/>
  <c r="J4834" i="1"/>
  <c r="J4835" i="1"/>
  <c r="J4836" i="1"/>
  <c r="J4837" i="1"/>
  <c r="J4838" i="1"/>
  <c r="J4839" i="1"/>
  <c r="J4840" i="1"/>
  <c r="J4841" i="1"/>
  <c r="J4842" i="1"/>
  <c r="J4843" i="1"/>
  <c r="J4844" i="1"/>
  <c r="J4845" i="1"/>
  <c r="J4846" i="1"/>
  <c r="J4847" i="1"/>
  <c r="J4848" i="1"/>
  <c r="J4849" i="1"/>
  <c r="J4850" i="1"/>
  <c r="J4851" i="1"/>
  <c r="J4852" i="1"/>
  <c r="J4853" i="1"/>
  <c r="J4854" i="1"/>
  <c r="J4855" i="1"/>
  <c r="J4856" i="1"/>
  <c r="J4857" i="1"/>
  <c r="J4858" i="1"/>
  <c r="J4859" i="1"/>
  <c r="J4860" i="1"/>
  <c r="J4861" i="1"/>
  <c r="J4862" i="1"/>
  <c r="J4863" i="1"/>
  <c r="J4864" i="1"/>
  <c r="J4865" i="1"/>
  <c r="J4866" i="1"/>
  <c r="J4867" i="1"/>
  <c r="J4868" i="1"/>
  <c r="J4869" i="1"/>
  <c r="J4870" i="1"/>
  <c r="J4871" i="1"/>
  <c r="J4872" i="1"/>
  <c r="J4873" i="1"/>
  <c r="J4874" i="1"/>
  <c r="J4875" i="1"/>
  <c r="J4876" i="1"/>
  <c r="J4877" i="1"/>
  <c r="J4878" i="1"/>
  <c r="J4879" i="1"/>
  <c r="J4880" i="1"/>
  <c r="J4881" i="1"/>
  <c r="J4882" i="1"/>
  <c r="J4883" i="1"/>
  <c r="J4884" i="1"/>
  <c r="J4885" i="1"/>
  <c r="J4886" i="1"/>
  <c r="J4887" i="1"/>
  <c r="J4888" i="1"/>
  <c r="J4889" i="1"/>
  <c r="J4890" i="1"/>
  <c r="J4891" i="1"/>
  <c r="J4892" i="1"/>
  <c r="J4893" i="1"/>
  <c r="J4894" i="1"/>
  <c r="J4895" i="1"/>
  <c r="J4896" i="1"/>
  <c r="J4897" i="1"/>
  <c r="J4898" i="1"/>
  <c r="J4899" i="1"/>
  <c r="J4900" i="1"/>
  <c r="J4901" i="1"/>
  <c r="J4902" i="1"/>
  <c r="J4903" i="1"/>
  <c r="J4904" i="1"/>
  <c r="J4905" i="1"/>
  <c r="J4906" i="1"/>
  <c r="J4907" i="1"/>
  <c r="J4908" i="1"/>
  <c r="J4909" i="1"/>
  <c r="J4910" i="1"/>
  <c r="J4911" i="1"/>
  <c r="J4912" i="1"/>
  <c r="J4913" i="1"/>
  <c r="J4914" i="1"/>
  <c r="J4915" i="1"/>
  <c r="J4916" i="1"/>
  <c r="J4917" i="1"/>
  <c r="J4918" i="1"/>
  <c r="J4919" i="1"/>
  <c r="J4920" i="1"/>
  <c r="J4921" i="1"/>
  <c r="J4922" i="1"/>
  <c r="J4923" i="1"/>
  <c r="J4924" i="1"/>
  <c r="J4925" i="1"/>
  <c r="J4926" i="1"/>
  <c r="J4927" i="1"/>
  <c r="J4928" i="1"/>
  <c r="J4929" i="1"/>
  <c r="J4930" i="1"/>
  <c r="J4931" i="1"/>
  <c r="J4932" i="1"/>
  <c r="J4933" i="1"/>
  <c r="J4934" i="1"/>
  <c r="J4935" i="1"/>
  <c r="J4936" i="1"/>
  <c r="J4937" i="1"/>
  <c r="J4938" i="1"/>
  <c r="J4939" i="1"/>
  <c r="J4940" i="1"/>
  <c r="J4941" i="1"/>
  <c r="J4942" i="1"/>
  <c r="J4943" i="1"/>
  <c r="J4944" i="1"/>
  <c r="J4945" i="1"/>
  <c r="J4946" i="1"/>
  <c r="J4947" i="1"/>
  <c r="J4948" i="1"/>
  <c r="J4949" i="1"/>
  <c r="J4950" i="1"/>
  <c r="J4951" i="1"/>
  <c r="J4952" i="1"/>
  <c r="J4953" i="1"/>
  <c r="J4954" i="1"/>
  <c r="J4955" i="1"/>
  <c r="J4956" i="1"/>
  <c r="J4957" i="1"/>
  <c r="J4958" i="1"/>
  <c r="J4959" i="1"/>
  <c r="J4960" i="1"/>
  <c r="J4961" i="1"/>
  <c r="J4962" i="1"/>
  <c r="J4963" i="1"/>
  <c r="J4964" i="1"/>
  <c r="J4965" i="1"/>
  <c r="J4966" i="1"/>
  <c r="J4967" i="1"/>
  <c r="J4968" i="1"/>
  <c r="J4969" i="1"/>
  <c r="J4970" i="1"/>
  <c r="J4971" i="1"/>
  <c r="J4972" i="1"/>
  <c r="J4973" i="1"/>
  <c r="J4974" i="1"/>
  <c r="J4975" i="1"/>
  <c r="J4976" i="1"/>
  <c r="J4977" i="1"/>
  <c r="J4978" i="1"/>
  <c r="J4979" i="1"/>
  <c r="J4980" i="1"/>
  <c r="J4981" i="1"/>
  <c r="J4982" i="1"/>
  <c r="J4983" i="1"/>
  <c r="J4984" i="1"/>
  <c r="J4985" i="1"/>
  <c r="J4986" i="1"/>
  <c r="J4987" i="1"/>
  <c r="J4988" i="1"/>
  <c r="J4989" i="1"/>
  <c r="J4990" i="1"/>
  <c r="J4991" i="1"/>
  <c r="J4992" i="1"/>
  <c r="J4993" i="1"/>
  <c r="J4994" i="1"/>
  <c r="J4995" i="1"/>
  <c r="J4996" i="1"/>
  <c r="J4997" i="1"/>
  <c r="J4998" i="1"/>
  <c r="J4999" i="1"/>
  <c r="J5000" i="1"/>
  <c r="J5001" i="1"/>
  <c r="J5002" i="1"/>
  <c r="J5003" i="1"/>
  <c r="J5004" i="1"/>
  <c r="J5005" i="1"/>
  <c r="J5006" i="1"/>
  <c r="J5007" i="1"/>
  <c r="J5008" i="1"/>
  <c r="J5009" i="1"/>
  <c r="J5010" i="1"/>
  <c r="J5011" i="1"/>
  <c r="J5012" i="1"/>
  <c r="J5013" i="1"/>
  <c r="J5014" i="1"/>
  <c r="J5015" i="1"/>
  <c r="J5016" i="1"/>
  <c r="J5017" i="1"/>
  <c r="J5018" i="1"/>
  <c r="J5019" i="1"/>
  <c r="J5020" i="1"/>
  <c r="J5021" i="1"/>
  <c r="J5022" i="1"/>
  <c r="J5023" i="1"/>
  <c r="J5024" i="1"/>
  <c r="J5025" i="1"/>
  <c r="J5026" i="1"/>
  <c r="J5027" i="1"/>
  <c r="J5028" i="1"/>
  <c r="J5029" i="1"/>
  <c r="J5030" i="1"/>
  <c r="J5031" i="1"/>
  <c r="J5032" i="1"/>
  <c r="J5033" i="1"/>
  <c r="J5034" i="1"/>
  <c r="J5035" i="1"/>
  <c r="J5036" i="1"/>
  <c r="J5037" i="1"/>
  <c r="J5038" i="1"/>
  <c r="J5039" i="1"/>
  <c r="J5040" i="1"/>
  <c r="J5041" i="1"/>
  <c r="J5042" i="1"/>
  <c r="J5043" i="1"/>
  <c r="J5044" i="1"/>
  <c r="J5045" i="1"/>
  <c r="J5046" i="1"/>
  <c r="J5047" i="1"/>
  <c r="J5048" i="1"/>
  <c r="J5049" i="1"/>
  <c r="J5050" i="1"/>
  <c r="J5051" i="1"/>
  <c r="J5052" i="1"/>
  <c r="J5053" i="1"/>
  <c r="J5054" i="1"/>
  <c r="J5055" i="1"/>
  <c r="J5056" i="1"/>
  <c r="J5057" i="1"/>
  <c r="J5058" i="1"/>
  <c r="J5059" i="1"/>
  <c r="J5060" i="1"/>
  <c r="J5061" i="1"/>
  <c r="J5062" i="1"/>
  <c r="J5063" i="1"/>
  <c r="J5064" i="1"/>
  <c r="J5065" i="1"/>
  <c r="J5066" i="1"/>
  <c r="J5067" i="1"/>
  <c r="J5068" i="1"/>
  <c r="J5069" i="1"/>
  <c r="J5070" i="1"/>
  <c r="J5071" i="1"/>
  <c r="J5072" i="1"/>
  <c r="J5073" i="1"/>
  <c r="J5074" i="1"/>
  <c r="J5075" i="1"/>
  <c r="J5076" i="1"/>
  <c r="J5077" i="1"/>
  <c r="J5078" i="1"/>
  <c r="J5079" i="1"/>
  <c r="J5080" i="1"/>
  <c r="J5081" i="1"/>
  <c r="J5082" i="1"/>
  <c r="J5083" i="1"/>
  <c r="J5084" i="1"/>
  <c r="J5085" i="1"/>
  <c r="J5086" i="1"/>
  <c r="J5087" i="1"/>
  <c r="J5088" i="1"/>
  <c r="J5089" i="1"/>
  <c r="J5090" i="1"/>
  <c r="J5091" i="1"/>
  <c r="J5092" i="1"/>
  <c r="J5093" i="1"/>
  <c r="J5094" i="1"/>
  <c r="J5095" i="1"/>
  <c r="J5096" i="1"/>
  <c r="J5097" i="1"/>
  <c r="J5098" i="1"/>
  <c r="J5099" i="1"/>
  <c r="J5100" i="1"/>
  <c r="J5101" i="1"/>
  <c r="J5102" i="1"/>
  <c r="J5103" i="1"/>
  <c r="J5104" i="1"/>
  <c r="J5105" i="1"/>
  <c r="J5106" i="1"/>
  <c r="J5107" i="1"/>
  <c r="J5108" i="1"/>
  <c r="J5109" i="1"/>
  <c r="J5110" i="1"/>
  <c r="J5111" i="1"/>
  <c r="J5112" i="1"/>
  <c r="J5113" i="1"/>
  <c r="J5114" i="1"/>
  <c r="J5115" i="1"/>
  <c r="J5116" i="1"/>
  <c r="J5117" i="1"/>
  <c r="J5118" i="1"/>
  <c r="J5119" i="1"/>
  <c r="J5120" i="1"/>
  <c r="J5121" i="1"/>
  <c r="J5122" i="1"/>
  <c r="J5123" i="1"/>
  <c r="J5124" i="1"/>
  <c r="J5125" i="1"/>
  <c r="J5126" i="1"/>
  <c r="J5127" i="1"/>
  <c r="J5128" i="1"/>
  <c r="J5129" i="1"/>
  <c r="J5130" i="1"/>
  <c r="J5131" i="1"/>
  <c r="J5132" i="1"/>
  <c r="J5133" i="1"/>
  <c r="J5134" i="1"/>
  <c r="J5135" i="1"/>
  <c r="J5136" i="1"/>
  <c r="J5137" i="1"/>
  <c r="J5138" i="1"/>
  <c r="J5139" i="1"/>
  <c r="J5140" i="1"/>
  <c r="J5141" i="1"/>
  <c r="J5142" i="1"/>
  <c r="J5143" i="1"/>
  <c r="J5144" i="1"/>
  <c r="J5145" i="1"/>
  <c r="J5146" i="1"/>
  <c r="J5147" i="1"/>
  <c r="J5148" i="1"/>
  <c r="J5149" i="1"/>
  <c r="J5150" i="1"/>
  <c r="J5151" i="1"/>
  <c r="J5152" i="1"/>
  <c r="J5153" i="1"/>
  <c r="J5154" i="1"/>
  <c r="J5155" i="1"/>
  <c r="J5156" i="1"/>
  <c r="J5157" i="1"/>
  <c r="J5158" i="1"/>
  <c r="J5159" i="1"/>
  <c r="J5160" i="1"/>
  <c r="J5161" i="1"/>
  <c r="J5162" i="1"/>
  <c r="J5163" i="1"/>
  <c r="J5164" i="1"/>
  <c r="J5165" i="1"/>
  <c r="J5166" i="1"/>
  <c r="J5167" i="1"/>
  <c r="J5168" i="1"/>
  <c r="J5169" i="1"/>
  <c r="J5170" i="1"/>
  <c r="J5171" i="1"/>
  <c r="J5172" i="1"/>
  <c r="J5173" i="1"/>
  <c r="J5174" i="1"/>
  <c r="J5175" i="1"/>
  <c r="J5176" i="1"/>
  <c r="J5177" i="1"/>
  <c r="J5178" i="1"/>
  <c r="J5179" i="1"/>
  <c r="J5180" i="1"/>
  <c r="J5181" i="1"/>
  <c r="J5182" i="1"/>
  <c r="J5183" i="1"/>
  <c r="J5184" i="1"/>
  <c r="J5185" i="1"/>
  <c r="J5186" i="1"/>
  <c r="J5187" i="1"/>
  <c r="J5188" i="1"/>
  <c r="J5189" i="1"/>
  <c r="J5190" i="1"/>
  <c r="J5191" i="1"/>
  <c r="J5192" i="1"/>
  <c r="J5193" i="1"/>
  <c r="J5194" i="1"/>
  <c r="J5195" i="1"/>
  <c r="J5196" i="1"/>
  <c r="J5197" i="1"/>
  <c r="J5198" i="1"/>
  <c r="J5199" i="1"/>
  <c r="J5200" i="1"/>
  <c r="J5201" i="1"/>
  <c r="J5202" i="1"/>
  <c r="J5203" i="1"/>
  <c r="J5204" i="1"/>
  <c r="J5205" i="1"/>
  <c r="J5206" i="1"/>
  <c r="J5207" i="1"/>
  <c r="J5208" i="1"/>
  <c r="J5209" i="1"/>
  <c r="J5210" i="1"/>
  <c r="J5211" i="1"/>
  <c r="J5212" i="1"/>
  <c r="J5213" i="1"/>
  <c r="J5214" i="1"/>
  <c r="J5215" i="1"/>
  <c r="J5216" i="1"/>
  <c r="J5217" i="1"/>
  <c r="J5218" i="1"/>
  <c r="J5219" i="1"/>
  <c r="J5220" i="1"/>
  <c r="J5221" i="1"/>
  <c r="J5222" i="1"/>
  <c r="J5223" i="1"/>
  <c r="J5224" i="1"/>
  <c r="J5225" i="1"/>
  <c r="J5226" i="1"/>
  <c r="J5227" i="1"/>
  <c r="J5228" i="1"/>
  <c r="J2" i="1"/>
  <c r="I3" i="1"/>
  <c r="I4" i="1"/>
  <c r="I5" i="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997" i="1"/>
  <c r="I998" i="1"/>
  <c r="I999" i="1"/>
  <c r="I1000" i="1"/>
  <c r="I1001" i="1"/>
  <c r="I1002" i="1"/>
  <c r="I1003" i="1"/>
  <c r="I1004" i="1"/>
  <c r="I1005" i="1"/>
  <c r="I1006" i="1"/>
  <c r="I1007" i="1"/>
  <c r="I1008" i="1"/>
  <c r="I1009" i="1"/>
  <c r="I1010" i="1"/>
  <c r="I1011" i="1"/>
  <c r="I1012" i="1"/>
  <c r="I1013" i="1"/>
  <c r="I1014" i="1"/>
  <c r="I1015" i="1"/>
  <c r="I1016" i="1"/>
  <c r="I1017" i="1"/>
  <c r="I1018" i="1"/>
  <c r="I1019" i="1"/>
  <c r="I1020" i="1"/>
  <c r="I1021" i="1"/>
  <c r="I1022" i="1"/>
  <c r="I1023" i="1"/>
  <c r="I1024" i="1"/>
  <c r="I1025" i="1"/>
  <c r="I1026" i="1"/>
  <c r="I1027" i="1"/>
  <c r="I1028" i="1"/>
  <c r="I1029" i="1"/>
  <c r="I1030" i="1"/>
  <c r="I1031" i="1"/>
  <c r="I1032" i="1"/>
  <c r="I1033" i="1"/>
  <c r="I1034" i="1"/>
  <c r="I1035" i="1"/>
  <c r="I1036" i="1"/>
  <c r="I1037" i="1"/>
  <c r="I1038" i="1"/>
  <c r="I1039" i="1"/>
  <c r="I1040" i="1"/>
  <c r="I1041" i="1"/>
  <c r="I1042" i="1"/>
  <c r="I1043" i="1"/>
  <c r="I1044" i="1"/>
  <c r="I1045" i="1"/>
  <c r="I1046" i="1"/>
  <c r="I1047" i="1"/>
  <c r="I1048" i="1"/>
  <c r="I1049" i="1"/>
  <c r="I1050" i="1"/>
  <c r="I1051" i="1"/>
  <c r="I1052" i="1"/>
  <c r="I1053" i="1"/>
  <c r="I1054" i="1"/>
  <c r="I1055" i="1"/>
  <c r="I1056" i="1"/>
  <c r="I1057" i="1"/>
  <c r="I1058" i="1"/>
  <c r="I1059" i="1"/>
  <c r="I1060" i="1"/>
  <c r="I1061" i="1"/>
  <c r="I1062" i="1"/>
  <c r="I1063" i="1"/>
  <c r="I1064" i="1"/>
  <c r="I1065" i="1"/>
  <c r="I1066" i="1"/>
  <c r="I1067" i="1"/>
  <c r="I1068" i="1"/>
  <c r="I1069" i="1"/>
  <c r="I1070" i="1"/>
  <c r="I1071" i="1"/>
  <c r="I1072" i="1"/>
  <c r="I1073" i="1"/>
  <c r="I1074" i="1"/>
  <c r="I1075" i="1"/>
  <c r="I1076" i="1"/>
  <c r="I1077" i="1"/>
  <c r="I1078" i="1"/>
  <c r="I1079" i="1"/>
  <c r="I1080" i="1"/>
  <c r="I1081" i="1"/>
  <c r="I1082" i="1"/>
  <c r="I1083" i="1"/>
  <c r="I1084" i="1"/>
  <c r="I1085" i="1"/>
  <c r="I1086" i="1"/>
  <c r="I1087" i="1"/>
  <c r="I1088" i="1"/>
  <c r="I1089" i="1"/>
  <c r="I1090" i="1"/>
  <c r="I1091" i="1"/>
  <c r="I1092" i="1"/>
  <c r="I1093" i="1"/>
  <c r="I1094" i="1"/>
  <c r="I1095" i="1"/>
  <c r="I1096" i="1"/>
  <c r="I1097" i="1"/>
  <c r="I1098" i="1"/>
  <c r="I1099" i="1"/>
  <c r="I1100" i="1"/>
  <c r="I1101" i="1"/>
  <c r="I1102" i="1"/>
  <c r="I1103" i="1"/>
  <c r="I1104" i="1"/>
  <c r="I1105" i="1"/>
  <c r="I1106" i="1"/>
  <c r="I1107" i="1"/>
  <c r="I1108" i="1"/>
  <c r="I1109" i="1"/>
  <c r="I1110" i="1"/>
  <c r="I1111" i="1"/>
  <c r="I1112" i="1"/>
  <c r="I1113" i="1"/>
  <c r="I1114" i="1"/>
  <c r="I1115" i="1"/>
  <c r="I1116" i="1"/>
  <c r="I1117" i="1"/>
  <c r="I1118" i="1"/>
  <c r="I1119" i="1"/>
  <c r="I1120" i="1"/>
  <c r="I1121" i="1"/>
  <c r="I1122" i="1"/>
  <c r="I1123" i="1"/>
  <c r="I1124" i="1"/>
  <c r="I1125" i="1"/>
  <c r="I1126" i="1"/>
  <c r="I1127" i="1"/>
  <c r="I1128" i="1"/>
  <c r="I1129" i="1"/>
  <c r="I1130" i="1"/>
  <c r="I1131" i="1"/>
  <c r="I1132" i="1"/>
  <c r="I1133" i="1"/>
  <c r="I1134" i="1"/>
  <c r="I1135" i="1"/>
  <c r="I1136" i="1"/>
  <c r="I1137" i="1"/>
  <c r="I1138" i="1"/>
  <c r="I1139" i="1"/>
  <c r="I1140" i="1"/>
  <c r="I1141" i="1"/>
  <c r="I1142" i="1"/>
  <c r="I1143" i="1"/>
  <c r="I1144" i="1"/>
  <c r="I1145" i="1"/>
  <c r="I1146" i="1"/>
  <c r="I1147" i="1"/>
  <c r="I1148" i="1"/>
  <c r="I1149" i="1"/>
  <c r="I1150" i="1"/>
  <c r="I1151" i="1"/>
  <c r="I1152" i="1"/>
  <c r="I1153" i="1"/>
  <c r="I1154" i="1"/>
  <c r="I1155" i="1"/>
  <c r="I1156" i="1"/>
  <c r="I1157" i="1"/>
  <c r="I1158" i="1"/>
  <c r="I1159" i="1"/>
  <c r="I1160" i="1"/>
  <c r="I1161" i="1"/>
  <c r="I1162" i="1"/>
  <c r="I1163" i="1"/>
  <c r="I1164" i="1"/>
  <c r="I1165" i="1"/>
  <c r="I1166" i="1"/>
  <c r="I1167" i="1"/>
  <c r="I1168" i="1"/>
  <c r="I1169" i="1"/>
  <c r="I1170" i="1"/>
  <c r="I1171" i="1"/>
  <c r="I1172" i="1"/>
  <c r="I1173" i="1"/>
  <c r="I1174" i="1"/>
  <c r="I1175" i="1"/>
  <c r="I1176" i="1"/>
  <c r="I1177" i="1"/>
  <c r="I1178" i="1"/>
  <c r="I1179" i="1"/>
  <c r="I1180" i="1"/>
  <c r="I1181" i="1"/>
  <c r="I1182" i="1"/>
  <c r="I1183" i="1"/>
  <c r="I1184" i="1"/>
  <c r="I1185" i="1"/>
  <c r="I1186" i="1"/>
  <c r="I1187" i="1"/>
  <c r="I1188" i="1"/>
  <c r="I1189" i="1"/>
  <c r="I1190" i="1"/>
  <c r="I1191" i="1"/>
  <c r="I1192" i="1"/>
  <c r="I1193" i="1"/>
  <c r="I1194" i="1"/>
  <c r="I1195" i="1"/>
  <c r="I1196" i="1"/>
  <c r="I1197" i="1"/>
  <c r="I1198" i="1"/>
  <c r="I1199" i="1"/>
  <c r="I1200" i="1"/>
  <c r="I1201" i="1"/>
  <c r="I1202" i="1"/>
  <c r="I1203" i="1"/>
  <c r="I1204" i="1"/>
  <c r="I1205" i="1"/>
  <c r="I1206" i="1"/>
  <c r="I1207" i="1"/>
  <c r="I1208" i="1"/>
  <c r="I1209" i="1"/>
  <c r="I1210" i="1"/>
  <c r="I1211" i="1"/>
  <c r="I1212" i="1"/>
  <c r="I1213" i="1"/>
  <c r="I1214" i="1"/>
  <c r="I1215" i="1"/>
  <c r="I1216" i="1"/>
  <c r="I1217" i="1"/>
  <c r="I1218" i="1"/>
  <c r="I1219" i="1"/>
  <c r="I1220" i="1"/>
  <c r="I1221" i="1"/>
  <c r="I1222" i="1"/>
  <c r="I1223" i="1"/>
  <c r="I1224" i="1"/>
  <c r="I1225" i="1"/>
  <c r="I1226" i="1"/>
  <c r="I1227" i="1"/>
  <c r="I1228" i="1"/>
  <c r="I1229" i="1"/>
  <c r="I1230" i="1"/>
  <c r="I1231" i="1"/>
  <c r="I1232" i="1"/>
  <c r="I1233" i="1"/>
  <c r="I1234" i="1"/>
  <c r="I1235" i="1"/>
  <c r="I1236" i="1"/>
  <c r="I1237" i="1"/>
  <c r="I1238" i="1"/>
  <c r="I1239" i="1"/>
  <c r="I1240" i="1"/>
  <c r="I1241" i="1"/>
  <c r="I1242" i="1"/>
  <c r="I1243" i="1"/>
  <c r="I1244" i="1"/>
  <c r="I1245" i="1"/>
  <c r="I1246" i="1"/>
  <c r="I1247" i="1"/>
  <c r="I1248" i="1"/>
  <c r="I1249" i="1"/>
  <c r="I1250" i="1"/>
  <c r="I1251" i="1"/>
  <c r="I1252" i="1"/>
  <c r="I1253" i="1"/>
  <c r="I1254" i="1"/>
  <c r="I1255" i="1"/>
  <c r="I1256" i="1"/>
  <c r="I1257" i="1"/>
  <c r="I1258" i="1"/>
  <c r="I1259" i="1"/>
  <c r="I1260" i="1"/>
  <c r="I1261" i="1"/>
  <c r="I1262" i="1"/>
  <c r="I1263" i="1"/>
  <c r="I1264" i="1"/>
  <c r="I1265" i="1"/>
  <c r="I1266" i="1"/>
  <c r="I1267" i="1"/>
  <c r="I1268" i="1"/>
  <c r="I1269" i="1"/>
  <c r="I1270" i="1"/>
  <c r="I1271" i="1"/>
  <c r="I1272" i="1"/>
  <c r="I1273" i="1"/>
  <c r="I1274" i="1"/>
  <c r="I1275" i="1"/>
  <c r="I1276" i="1"/>
  <c r="I1277" i="1"/>
  <c r="I1278" i="1"/>
  <c r="I1279" i="1"/>
  <c r="I1280" i="1"/>
  <c r="I1281" i="1"/>
  <c r="I1282" i="1"/>
  <c r="I1283" i="1"/>
  <c r="I1284" i="1"/>
  <c r="I1285" i="1"/>
  <c r="I1286" i="1"/>
  <c r="I1287" i="1"/>
  <c r="I1288" i="1"/>
  <c r="I1289" i="1"/>
  <c r="I1290" i="1"/>
  <c r="I1291" i="1"/>
  <c r="I1292" i="1"/>
  <c r="I1293" i="1"/>
  <c r="I1294" i="1"/>
  <c r="I1295" i="1"/>
  <c r="I1296" i="1"/>
  <c r="I1297" i="1"/>
  <c r="I1298" i="1"/>
  <c r="I1299" i="1"/>
  <c r="I1300" i="1"/>
  <c r="I1301" i="1"/>
  <c r="I1302" i="1"/>
  <c r="I1303" i="1"/>
  <c r="I1304" i="1"/>
  <c r="I1305" i="1"/>
  <c r="I1306" i="1"/>
  <c r="I1307" i="1"/>
  <c r="I1308" i="1"/>
  <c r="I1309" i="1"/>
  <c r="I1310" i="1"/>
  <c r="I1311" i="1"/>
  <c r="I1312" i="1"/>
  <c r="I1313" i="1"/>
  <c r="I1314" i="1"/>
  <c r="I1315" i="1"/>
  <c r="I1316" i="1"/>
  <c r="I1317" i="1"/>
  <c r="I1318" i="1"/>
  <c r="I1319" i="1"/>
  <c r="I1320" i="1"/>
  <c r="I1321" i="1"/>
  <c r="I1322" i="1"/>
  <c r="I1323" i="1"/>
  <c r="I1324" i="1"/>
  <c r="I1325" i="1"/>
  <c r="I1326" i="1"/>
  <c r="I1327" i="1"/>
  <c r="I1328" i="1"/>
  <c r="I1329" i="1"/>
  <c r="I1330" i="1"/>
  <c r="I1331" i="1"/>
  <c r="I1332" i="1"/>
  <c r="I1333" i="1"/>
  <c r="I1334" i="1"/>
  <c r="I1335" i="1"/>
  <c r="I1336" i="1"/>
  <c r="I1337" i="1"/>
  <c r="I1338" i="1"/>
  <c r="I1339" i="1"/>
  <c r="I1340" i="1"/>
  <c r="I1341" i="1"/>
  <c r="I1342" i="1"/>
  <c r="I1343" i="1"/>
  <c r="I1344" i="1"/>
  <c r="I1345" i="1"/>
  <c r="I1346" i="1"/>
  <c r="I1347" i="1"/>
  <c r="I1348" i="1"/>
  <c r="I1349" i="1"/>
  <c r="I1350" i="1"/>
  <c r="I1351" i="1"/>
  <c r="I1352" i="1"/>
  <c r="I1353" i="1"/>
  <c r="I1354" i="1"/>
  <c r="I1355" i="1"/>
  <c r="I1356" i="1"/>
  <c r="I1357" i="1"/>
  <c r="I1358" i="1"/>
  <c r="I1359" i="1"/>
  <c r="I1360" i="1"/>
  <c r="I1361" i="1"/>
  <c r="I1362" i="1"/>
  <c r="I1363" i="1"/>
  <c r="I1364" i="1"/>
  <c r="I1365" i="1"/>
  <c r="I1366" i="1"/>
  <c r="I1367" i="1"/>
  <c r="I1368" i="1"/>
  <c r="I1369" i="1"/>
  <c r="I1370" i="1"/>
  <c r="I1371" i="1"/>
  <c r="I1372" i="1"/>
  <c r="I1373" i="1"/>
  <c r="I1374" i="1"/>
  <c r="I1375" i="1"/>
  <c r="I1376" i="1"/>
  <c r="I1377" i="1"/>
  <c r="I1378" i="1"/>
  <c r="I1379" i="1"/>
  <c r="I1380" i="1"/>
  <c r="I1381" i="1"/>
  <c r="I1382" i="1"/>
  <c r="I1383" i="1"/>
  <c r="I1384" i="1"/>
  <c r="I1385" i="1"/>
  <c r="I1386" i="1"/>
  <c r="I1387" i="1"/>
  <c r="I1388" i="1"/>
  <c r="I1389" i="1"/>
  <c r="I1390" i="1"/>
  <c r="I1391" i="1"/>
  <c r="I1392" i="1"/>
  <c r="I1393" i="1"/>
  <c r="I1394" i="1"/>
  <c r="I1395" i="1"/>
  <c r="I1396" i="1"/>
  <c r="I1397" i="1"/>
  <c r="I1398" i="1"/>
  <c r="I1399" i="1"/>
  <c r="I1400" i="1"/>
  <c r="I1401" i="1"/>
  <c r="I1402" i="1"/>
  <c r="I1403" i="1"/>
  <c r="I1404" i="1"/>
  <c r="I1405" i="1"/>
  <c r="I1406" i="1"/>
  <c r="I1407" i="1"/>
  <c r="I1408" i="1"/>
  <c r="I1409" i="1"/>
  <c r="I1410" i="1"/>
  <c r="I1411" i="1"/>
  <c r="I1412" i="1"/>
  <c r="I1413" i="1"/>
  <c r="I1414" i="1"/>
  <c r="I1415" i="1"/>
  <c r="I1416" i="1"/>
  <c r="I1417" i="1"/>
  <c r="I1418" i="1"/>
  <c r="I1419" i="1"/>
  <c r="I1420" i="1"/>
  <c r="I1421" i="1"/>
  <c r="I1422" i="1"/>
  <c r="I1423" i="1"/>
  <c r="I1424" i="1"/>
  <c r="I1425" i="1"/>
  <c r="I1426" i="1"/>
  <c r="I1427" i="1"/>
  <c r="I1428" i="1"/>
  <c r="I1429" i="1"/>
  <c r="I1430" i="1"/>
  <c r="I1431" i="1"/>
  <c r="I1432" i="1"/>
  <c r="I1433" i="1"/>
  <c r="I1434" i="1"/>
  <c r="I1435" i="1"/>
  <c r="I1436" i="1"/>
  <c r="I1437" i="1"/>
  <c r="I1438" i="1"/>
  <c r="I1439" i="1"/>
  <c r="I1440" i="1"/>
  <c r="I1441" i="1"/>
  <c r="I1442" i="1"/>
  <c r="I1443" i="1"/>
  <c r="I1444" i="1"/>
  <c r="I1445" i="1"/>
  <c r="I1446" i="1"/>
  <c r="I1447" i="1"/>
  <c r="I1448" i="1"/>
  <c r="I1449" i="1"/>
  <c r="I1450" i="1"/>
  <c r="I1451" i="1"/>
  <c r="I1452" i="1"/>
  <c r="I1453" i="1"/>
  <c r="I1454" i="1"/>
  <c r="I1455" i="1"/>
  <c r="I1456" i="1"/>
  <c r="I1457" i="1"/>
  <c r="I1458" i="1"/>
  <c r="I1459" i="1"/>
  <c r="I1460" i="1"/>
  <c r="I1461" i="1"/>
  <c r="I1462" i="1"/>
  <c r="I1463" i="1"/>
  <c r="I1464" i="1"/>
  <c r="I1465" i="1"/>
  <c r="I1466" i="1"/>
  <c r="I1467" i="1"/>
  <c r="I1468" i="1"/>
  <c r="I1469" i="1"/>
  <c r="I1470" i="1"/>
  <c r="I1471" i="1"/>
  <c r="I1472" i="1"/>
  <c r="I1473" i="1"/>
  <c r="I1474" i="1"/>
  <c r="I1475" i="1"/>
  <c r="I1476" i="1"/>
  <c r="I1477" i="1"/>
  <c r="I1478" i="1"/>
  <c r="I1479" i="1"/>
  <c r="I1480" i="1"/>
  <c r="I1481" i="1"/>
  <c r="I1482" i="1"/>
  <c r="I1483" i="1"/>
  <c r="I1484" i="1"/>
  <c r="I1485" i="1"/>
  <c r="I1486" i="1"/>
  <c r="I1487" i="1"/>
  <c r="I1488" i="1"/>
  <c r="I1489" i="1"/>
  <c r="I1490" i="1"/>
  <c r="I1491" i="1"/>
  <c r="I1492" i="1"/>
  <c r="I1493" i="1"/>
  <c r="I1494" i="1"/>
  <c r="I1495" i="1"/>
  <c r="I1496" i="1"/>
  <c r="I1497" i="1"/>
  <c r="I1498" i="1"/>
  <c r="I1499" i="1"/>
  <c r="I1500" i="1"/>
  <c r="I1501" i="1"/>
  <c r="I1502" i="1"/>
  <c r="I1503" i="1"/>
  <c r="I1504" i="1"/>
  <c r="I1505" i="1"/>
  <c r="I1506" i="1"/>
  <c r="I1507" i="1"/>
  <c r="I1508" i="1"/>
  <c r="I1509" i="1"/>
  <c r="I1510" i="1"/>
  <c r="I1511" i="1"/>
  <c r="I1512" i="1"/>
  <c r="I1513" i="1"/>
  <c r="I1514" i="1"/>
  <c r="I1515" i="1"/>
  <c r="I1516" i="1"/>
  <c r="I1517" i="1"/>
  <c r="I1518" i="1"/>
  <c r="I1519" i="1"/>
  <c r="I1520" i="1"/>
  <c r="I1521" i="1"/>
  <c r="I1522" i="1"/>
  <c r="I1523" i="1"/>
  <c r="I1524" i="1"/>
  <c r="I1525" i="1"/>
  <c r="I1526" i="1"/>
  <c r="I1527" i="1"/>
  <c r="I1528" i="1"/>
  <c r="I1529" i="1"/>
  <c r="I1530" i="1"/>
  <c r="I1531" i="1"/>
  <c r="I1532" i="1"/>
  <c r="I1533" i="1"/>
  <c r="I1534" i="1"/>
  <c r="I1535" i="1"/>
  <c r="I1536" i="1"/>
  <c r="I1537" i="1"/>
  <c r="I1538" i="1"/>
  <c r="I1539" i="1"/>
  <c r="I1540" i="1"/>
  <c r="I1541" i="1"/>
  <c r="I1542" i="1"/>
  <c r="I1543" i="1"/>
  <c r="I1544" i="1"/>
  <c r="I1545" i="1"/>
  <c r="I1546" i="1"/>
  <c r="I1547" i="1"/>
  <c r="I1548" i="1"/>
  <c r="I1549" i="1"/>
  <c r="I1550" i="1"/>
  <c r="I1551" i="1"/>
  <c r="I1552" i="1"/>
  <c r="I1553" i="1"/>
  <c r="I1554" i="1"/>
  <c r="I1555" i="1"/>
  <c r="I1556" i="1"/>
  <c r="I1557" i="1"/>
  <c r="I1558" i="1"/>
  <c r="I1559" i="1"/>
  <c r="I1560" i="1"/>
  <c r="I1561" i="1"/>
  <c r="I1562" i="1"/>
  <c r="I1563" i="1"/>
  <c r="I1564" i="1"/>
  <c r="I1565" i="1"/>
  <c r="I1566" i="1"/>
  <c r="I1567" i="1"/>
  <c r="I1568" i="1"/>
  <c r="I1569" i="1"/>
  <c r="I1570" i="1"/>
  <c r="I1571" i="1"/>
  <c r="I1572" i="1"/>
  <c r="I1573" i="1"/>
  <c r="I1574" i="1"/>
  <c r="I1575" i="1"/>
  <c r="I1576" i="1"/>
  <c r="I1577" i="1"/>
  <c r="I1578" i="1"/>
  <c r="I1579" i="1"/>
  <c r="I1580" i="1"/>
  <c r="I1581" i="1"/>
  <c r="I1582" i="1"/>
  <c r="I1583" i="1"/>
  <c r="I1584" i="1"/>
  <c r="I1585" i="1"/>
  <c r="I1586" i="1"/>
  <c r="I1587" i="1"/>
  <c r="I1588" i="1"/>
  <c r="I1589" i="1"/>
  <c r="I1590" i="1"/>
  <c r="I1591" i="1"/>
  <c r="I1592" i="1"/>
  <c r="I1593" i="1"/>
  <c r="I1594" i="1"/>
  <c r="I1595" i="1"/>
  <c r="I1596" i="1"/>
  <c r="I1597" i="1"/>
  <c r="I1598" i="1"/>
  <c r="I1599" i="1"/>
  <c r="I1600" i="1"/>
  <c r="I1601" i="1"/>
  <c r="I1602" i="1"/>
  <c r="I1603" i="1"/>
  <c r="I1604" i="1"/>
  <c r="I1605" i="1"/>
  <c r="I1606" i="1"/>
  <c r="I1607" i="1"/>
  <c r="I1608" i="1"/>
  <c r="I1609" i="1"/>
  <c r="I1610" i="1"/>
  <c r="I1611" i="1"/>
  <c r="I1612" i="1"/>
  <c r="I1613" i="1"/>
  <c r="I1614" i="1"/>
  <c r="I1615" i="1"/>
  <c r="I1616" i="1"/>
  <c r="I1617" i="1"/>
  <c r="I1618" i="1"/>
  <c r="I1619" i="1"/>
  <c r="I1620" i="1"/>
  <c r="I1621" i="1"/>
  <c r="I1622" i="1"/>
  <c r="I1623" i="1"/>
  <c r="I1624" i="1"/>
  <c r="I1625" i="1"/>
  <c r="I1626" i="1"/>
  <c r="I1627" i="1"/>
  <c r="I1628" i="1"/>
  <c r="I1629" i="1"/>
  <c r="I1630" i="1"/>
  <c r="I1631" i="1"/>
  <c r="I1632" i="1"/>
  <c r="I1633" i="1"/>
  <c r="I1634" i="1"/>
  <c r="I1635" i="1"/>
  <c r="I1636" i="1"/>
  <c r="I1637" i="1"/>
  <c r="I1638" i="1"/>
  <c r="I1639" i="1"/>
  <c r="I1640" i="1"/>
  <c r="I1641" i="1"/>
  <c r="I1642" i="1"/>
  <c r="I1643" i="1"/>
  <c r="I1644" i="1"/>
  <c r="I1645" i="1"/>
  <c r="I1646" i="1"/>
  <c r="I1647" i="1"/>
  <c r="I1648" i="1"/>
  <c r="I1649" i="1"/>
  <c r="I1650" i="1"/>
  <c r="I1651" i="1"/>
  <c r="I1652" i="1"/>
  <c r="I1653" i="1"/>
  <c r="I1654" i="1"/>
  <c r="I1655" i="1"/>
  <c r="I1656" i="1"/>
  <c r="I1657" i="1"/>
  <c r="I1658" i="1"/>
  <c r="I1659" i="1"/>
  <c r="I1660" i="1"/>
  <c r="I1661" i="1"/>
  <c r="I1662" i="1"/>
  <c r="I1663" i="1"/>
  <c r="I1664" i="1"/>
  <c r="I1665" i="1"/>
  <c r="I1666" i="1"/>
  <c r="I1667" i="1"/>
  <c r="I1668" i="1"/>
  <c r="I1669" i="1"/>
  <c r="I1670" i="1"/>
  <c r="I1671" i="1"/>
  <c r="I1672" i="1"/>
  <c r="I1673" i="1"/>
  <c r="I1674" i="1"/>
  <c r="I1675" i="1"/>
  <c r="I1676" i="1"/>
  <c r="I1677" i="1"/>
  <c r="I1678" i="1"/>
  <c r="I1679" i="1"/>
  <c r="I1680" i="1"/>
  <c r="I1681" i="1"/>
  <c r="I1682" i="1"/>
  <c r="I1683" i="1"/>
  <c r="I1684" i="1"/>
  <c r="I1685" i="1"/>
  <c r="I1686" i="1"/>
  <c r="I1687" i="1"/>
  <c r="I1688" i="1"/>
  <c r="I1689" i="1"/>
  <c r="I1690" i="1"/>
  <c r="I1691" i="1"/>
  <c r="I1692" i="1"/>
  <c r="I1693" i="1"/>
  <c r="I1694" i="1"/>
  <c r="I1695" i="1"/>
  <c r="I1696" i="1"/>
  <c r="I1697" i="1"/>
  <c r="I1698" i="1"/>
  <c r="I1699" i="1"/>
  <c r="I1700" i="1"/>
  <c r="I1701" i="1"/>
  <c r="I1702" i="1"/>
  <c r="I1703" i="1"/>
  <c r="I1704" i="1"/>
  <c r="I1705" i="1"/>
  <c r="I1706" i="1"/>
  <c r="I1707" i="1"/>
  <c r="I1708" i="1"/>
  <c r="I1709" i="1"/>
  <c r="I1710" i="1"/>
  <c r="I1711" i="1"/>
  <c r="I1712" i="1"/>
  <c r="I1713" i="1"/>
  <c r="I1714" i="1"/>
  <c r="I1715" i="1"/>
  <c r="I1716" i="1"/>
  <c r="I1717" i="1"/>
  <c r="I1718" i="1"/>
  <c r="I1719" i="1"/>
  <c r="I1720" i="1"/>
  <c r="I1721" i="1"/>
  <c r="I1722" i="1"/>
  <c r="I1723" i="1"/>
  <c r="I1724" i="1"/>
  <c r="I1725" i="1"/>
  <c r="I1726" i="1"/>
  <c r="I1727" i="1"/>
  <c r="I1728" i="1"/>
  <c r="I1729" i="1"/>
  <c r="I1730" i="1"/>
  <c r="I1731" i="1"/>
  <c r="I1732" i="1"/>
  <c r="I1733" i="1"/>
  <c r="I1734" i="1"/>
  <c r="I1735" i="1"/>
  <c r="I1736" i="1"/>
  <c r="I1737" i="1"/>
  <c r="I1738" i="1"/>
  <c r="I1739" i="1"/>
  <c r="I1740" i="1"/>
  <c r="I1741" i="1"/>
  <c r="I1742" i="1"/>
  <c r="I1743" i="1"/>
  <c r="I1744" i="1"/>
  <c r="I1745" i="1"/>
  <c r="I1746" i="1"/>
  <c r="I1747" i="1"/>
  <c r="I1748" i="1"/>
  <c r="I1749" i="1"/>
  <c r="I1750" i="1"/>
  <c r="I1751" i="1"/>
  <c r="I1752" i="1"/>
  <c r="I1753" i="1"/>
  <c r="I1754" i="1"/>
  <c r="I1755" i="1"/>
  <c r="I1756" i="1"/>
  <c r="I1757" i="1"/>
  <c r="I1758" i="1"/>
  <c r="I1759" i="1"/>
  <c r="I1760" i="1"/>
  <c r="I1761" i="1"/>
  <c r="I1762" i="1"/>
  <c r="I1763" i="1"/>
  <c r="I1764" i="1"/>
  <c r="I1765" i="1"/>
  <c r="I1766" i="1"/>
  <c r="I1767" i="1"/>
  <c r="I1768" i="1"/>
  <c r="I1769" i="1"/>
  <c r="I1770" i="1"/>
  <c r="I1771" i="1"/>
  <c r="I1772" i="1"/>
  <c r="I1773" i="1"/>
  <c r="I1774" i="1"/>
  <c r="I1775" i="1"/>
  <c r="I1776" i="1"/>
  <c r="I1777" i="1"/>
  <c r="I1778" i="1"/>
  <c r="I1779" i="1"/>
  <c r="I1780" i="1"/>
  <c r="I1781" i="1"/>
  <c r="I1782" i="1"/>
  <c r="I1783" i="1"/>
  <c r="I1784" i="1"/>
  <c r="I1785" i="1"/>
  <c r="I1786" i="1"/>
  <c r="I1787" i="1"/>
  <c r="I1788" i="1"/>
  <c r="I1789" i="1"/>
  <c r="I1790" i="1"/>
  <c r="I1791" i="1"/>
  <c r="I1792" i="1"/>
  <c r="I1793" i="1"/>
  <c r="I1794" i="1"/>
  <c r="I1795" i="1"/>
  <c r="I1796" i="1"/>
  <c r="I1797" i="1"/>
  <c r="I1798" i="1"/>
  <c r="I1799" i="1"/>
  <c r="I1800" i="1"/>
  <c r="I1801" i="1"/>
  <c r="I1802" i="1"/>
  <c r="I1803" i="1"/>
  <c r="I1804" i="1"/>
  <c r="I1805" i="1"/>
  <c r="I1806" i="1"/>
  <c r="I1807" i="1"/>
  <c r="I1808" i="1"/>
  <c r="I1809" i="1"/>
  <c r="I1810" i="1"/>
  <c r="I1811" i="1"/>
  <c r="I1812" i="1"/>
  <c r="I1813" i="1"/>
  <c r="I1814" i="1"/>
  <c r="I1815" i="1"/>
  <c r="I1816" i="1"/>
  <c r="I1817" i="1"/>
  <c r="I1818" i="1"/>
  <c r="I1819" i="1"/>
  <c r="I1820" i="1"/>
  <c r="I1821" i="1"/>
  <c r="I1822" i="1"/>
  <c r="I1823" i="1"/>
  <c r="I1824" i="1"/>
  <c r="I1825" i="1"/>
  <c r="I1826" i="1"/>
  <c r="I1827" i="1"/>
  <c r="I1828" i="1"/>
  <c r="I1829" i="1"/>
  <c r="I1830" i="1"/>
  <c r="I1831" i="1"/>
  <c r="I1832" i="1"/>
  <c r="I1833" i="1"/>
  <c r="I1834" i="1"/>
  <c r="I1835" i="1"/>
  <c r="I1836" i="1"/>
  <c r="I1837" i="1"/>
  <c r="I1838" i="1"/>
  <c r="I1839" i="1"/>
  <c r="I1840" i="1"/>
  <c r="I1841" i="1"/>
  <c r="I1842" i="1"/>
  <c r="I1843" i="1"/>
  <c r="I1844" i="1"/>
  <c r="I1845" i="1"/>
  <c r="I1846" i="1"/>
  <c r="I1847" i="1"/>
  <c r="I1848" i="1"/>
  <c r="I1849" i="1"/>
  <c r="I1850" i="1"/>
  <c r="I1851" i="1"/>
  <c r="I1852" i="1"/>
  <c r="I1853" i="1"/>
  <c r="I1854" i="1"/>
  <c r="I1855" i="1"/>
  <c r="I1856" i="1"/>
  <c r="I1857" i="1"/>
  <c r="I1858" i="1"/>
  <c r="I1859" i="1"/>
  <c r="I1860" i="1"/>
  <c r="I1861" i="1"/>
  <c r="I1862" i="1"/>
  <c r="I1863" i="1"/>
  <c r="I1864" i="1"/>
  <c r="I1865" i="1"/>
  <c r="I1866" i="1"/>
  <c r="I1867" i="1"/>
  <c r="I1868" i="1"/>
  <c r="I1869" i="1"/>
  <c r="I1870" i="1"/>
  <c r="I1871" i="1"/>
  <c r="I1872" i="1"/>
  <c r="I1873" i="1"/>
  <c r="I1874" i="1"/>
  <c r="I1875" i="1"/>
  <c r="I1876" i="1"/>
  <c r="I1877" i="1"/>
  <c r="I1878" i="1"/>
  <c r="I1879" i="1"/>
  <c r="I1880" i="1"/>
  <c r="I1881" i="1"/>
  <c r="I1882" i="1"/>
  <c r="I1883" i="1"/>
  <c r="I1884" i="1"/>
  <c r="I1885" i="1"/>
  <c r="I1886" i="1"/>
  <c r="I1887" i="1"/>
  <c r="I1888" i="1"/>
  <c r="I1889" i="1"/>
  <c r="I1890" i="1"/>
  <c r="I1891" i="1"/>
  <c r="I1892" i="1"/>
  <c r="I1893" i="1"/>
  <c r="I1894" i="1"/>
  <c r="I1895" i="1"/>
  <c r="I1896" i="1"/>
  <c r="I1897" i="1"/>
  <c r="I1898" i="1"/>
  <c r="I1899" i="1"/>
  <c r="I1900" i="1"/>
  <c r="I1901" i="1"/>
  <c r="I1902" i="1"/>
  <c r="I1903" i="1"/>
  <c r="I1904" i="1"/>
  <c r="I1905" i="1"/>
  <c r="I1906" i="1"/>
  <c r="I1907" i="1"/>
  <c r="I1908" i="1"/>
  <c r="I1909" i="1"/>
  <c r="I1910" i="1"/>
  <c r="I1911" i="1"/>
  <c r="I1912" i="1"/>
  <c r="I1913" i="1"/>
  <c r="I1914" i="1"/>
  <c r="I1915" i="1"/>
  <c r="I1916" i="1"/>
  <c r="I1917" i="1"/>
  <c r="I1918" i="1"/>
  <c r="I1919" i="1"/>
  <c r="I1920" i="1"/>
  <c r="I1921" i="1"/>
  <c r="I1922" i="1"/>
  <c r="I1923" i="1"/>
  <c r="I1924" i="1"/>
  <c r="I1925" i="1"/>
  <c r="I1926" i="1"/>
  <c r="I1927" i="1"/>
  <c r="I1928" i="1"/>
  <c r="I1929" i="1"/>
  <c r="I1930" i="1"/>
  <c r="I1931" i="1"/>
  <c r="I1932" i="1"/>
  <c r="I1933" i="1"/>
  <c r="I1934" i="1"/>
  <c r="I1935" i="1"/>
  <c r="I1936" i="1"/>
  <c r="I1937" i="1"/>
  <c r="I1938" i="1"/>
  <c r="I1939" i="1"/>
  <c r="I1940" i="1"/>
  <c r="I1941" i="1"/>
  <c r="I1942" i="1"/>
  <c r="I1943" i="1"/>
  <c r="I1944" i="1"/>
  <c r="I1945" i="1"/>
  <c r="I1946" i="1"/>
  <c r="I1947" i="1"/>
  <c r="I1948" i="1"/>
  <c r="I1949" i="1"/>
  <c r="I1950" i="1"/>
  <c r="I1951" i="1"/>
  <c r="I1952" i="1"/>
  <c r="I1953" i="1"/>
  <c r="I1954" i="1"/>
  <c r="I1955" i="1"/>
  <c r="I1956" i="1"/>
  <c r="I1957" i="1"/>
  <c r="I1958" i="1"/>
  <c r="I1959" i="1"/>
  <c r="I1960" i="1"/>
  <c r="I1961" i="1"/>
  <c r="I1962" i="1"/>
  <c r="I1963" i="1"/>
  <c r="I1964" i="1"/>
  <c r="I1965" i="1"/>
  <c r="I1966" i="1"/>
  <c r="I1967" i="1"/>
  <c r="I1968" i="1"/>
  <c r="I1969" i="1"/>
  <c r="I1970" i="1"/>
  <c r="I1971" i="1"/>
  <c r="I1972" i="1"/>
  <c r="I1973" i="1"/>
  <c r="I1974" i="1"/>
  <c r="I1975" i="1"/>
  <c r="I1976" i="1"/>
  <c r="I1977" i="1"/>
  <c r="I1978" i="1"/>
  <c r="I1979" i="1"/>
  <c r="I1980" i="1"/>
  <c r="I1981" i="1"/>
  <c r="I1982" i="1"/>
  <c r="I1983" i="1"/>
  <c r="I1984" i="1"/>
  <c r="I1985" i="1"/>
  <c r="I1986" i="1"/>
  <c r="I1987" i="1"/>
  <c r="I1988" i="1"/>
  <c r="I1989" i="1"/>
  <c r="I1990" i="1"/>
  <c r="I1991" i="1"/>
  <c r="I1992" i="1"/>
  <c r="I1993" i="1"/>
  <c r="I1994" i="1"/>
  <c r="I1995" i="1"/>
  <c r="I1996" i="1"/>
  <c r="I1997" i="1"/>
  <c r="I1998" i="1"/>
  <c r="I1999" i="1"/>
  <c r="I2000" i="1"/>
  <c r="I2001" i="1"/>
  <c r="I2002" i="1"/>
  <c r="I2003" i="1"/>
  <c r="I2004" i="1"/>
  <c r="I2005" i="1"/>
  <c r="I2006" i="1"/>
  <c r="I2007" i="1"/>
  <c r="I2008" i="1"/>
  <c r="I2009" i="1"/>
  <c r="I2010" i="1"/>
  <c r="I2011" i="1"/>
  <c r="I2012" i="1"/>
  <c r="I2013" i="1"/>
  <c r="I2014" i="1"/>
  <c r="I2015" i="1"/>
  <c r="I2016" i="1"/>
  <c r="I2017" i="1"/>
  <c r="I2018" i="1"/>
  <c r="I2019" i="1"/>
  <c r="I2020" i="1"/>
  <c r="I2021" i="1"/>
  <c r="I2022" i="1"/>
  <c r="I2023" i="1"/>
  <c r="I2024" i="1"/>
  <c r="I2025" i="1"/>
  <c r="I2026" i="1"/>
  <c r="I2027" i="1"/>
  <c r="I2028" i="1"/>
  <c r="I2029" i="1"/>
  <c r="I2030" i="1"/>
  <c r="I2031" i="1"/>
  <c r="I2032" i="1"/>
  <c r="I2033" i="1"/>
  <c r="I2034" i="1"/>
  <c r="I2035" i="1"/>
  <c r="I2036" i="1"/>
  <c r="I2037" i="1"/>
  <c r="I2038" i="1"/>
  <c r="I2039" i="1"/>
  <c r="I2040" i="1"/>
  <c r="I2041" i="1"/>
  <c r="I2042" i="1"/>
  <c r="I2043" i="1"/>
  <c r="I2044" i="1"/>
  <c r="I2045" i="1"/>
  <c r="I2046" i="1"/>
  <c r="I2047" i="1"/>
  <c r="I2048" i="1"/>
  <c r="I2049" i="1"/>
  <c r="I2050" i="1"/>
  <c r="I2051" i="1"/>
  <c r="I2052" i="1"/>
  <c r="I2053" i="1"/>
  <c r="I2054" i="1"/>
  <c r="I2055" i="1"/>
  <c r="I2056" i="1"/>
  <c r="I2057" i="1"/>
  <c r="I2058" i="1"/>
  <c r="I2059" i="1"/>
  <c r="I2060" i="1"/>
  <c r="I2061" i="1"/>
  <c r="I2062" i="1"/>
  <c r="I2063" i="1"/>
  <c r="I2064" i="1"/>
  <c r="I2065" i="1"/>
  <c r="I2066" i="1"/>
  <c r="I2067" i="1"/>
  <c r="I2068" i="1"/>
  <c r="I2069" i="1"/>
  <c r="I2070" i="1"/>
  <c r="I2071" i="1"/>
  <c r="I2072" i="1"/>
  <c r="I2073" i="1"/>
  <c r="I2074" i="1"/>
  <c r="I2075" i="1"/>
  <c r="I2076" i="1"/>
  <c r="I2077" i="1"/>
  <c r="I2078" i="1"/>
  <c r="I2079" i="1"/>
  <c r="I2080" i="1"/>
  <c r="I2081" i="1"/>
  <c r="I2082" i="1"/>
  <c r="I2083" i="1"/>
  <c r="I2084" i="1"/>
  <c r="I2085" i="1"/>
  <c r="I2086" i="1"/>
  <c r="I2087" i="1"/>
  <c r="I2088" i="1"/>
  <c r="I2089" i="1"/>
  <c r="I2090" i="1"/>
  <c r="I2091" i="1"/>
  <c r="I2092" i="1"/>
  <c r="I2093" i="1"/>
  <c r="I2094" i="1"/>
  <c r="I2095" i="1"/>
  <c r="I2096" i="1"/>
  <c r="I2097" i="1"/>
  <c r="I2098" i="1"/>
  <c r="I2099" i="1"/>
  <c r="I2100" i="1"/>
  <c r="I2101" i="1"/>
  <c r="I2102" i="1"/>
  <c r="I2103" i="1"/>
  <c r="I2104" i="1"/>
  <c r="I2105" i="1"/>
  <c r="I2106" i="1"/>
  <c r="I2107" i="1"/>
  <c r="I2108" i="1"/>
  <c r="I2109" i="1"/>
  <c r="I2110" i="1"/>
  <c r="I2111" i="1"/>
  <c r="I2112" i="1"/>
  <c r="I2113" i="1"/>
  <c r="I2114" i="1"/>
  <c r="I2115" i="1"/>
  <c r="I2116" i="1"/>
  <c r="I2117" i="1"/>
  <c r="I2118" i="1"/>
  <c r="I2119" i="1"/>
  <c r="I2120" i="1"/>
  <c r="I2121" i="1"/>
  <c r="I2122" i="1"/>
  <c r="I2123" i="1"/>
  <c r="I2124" i="1"/>
  <c r="I2125" i="1"/>
  <c r="I2126" i="1"/>
  <c r="I2127" i="1"/>
  <c r="I2128" i="1"/>
  <c r="I2129" i="1"/>
  <c r="I2130" i="1"/>
  <c r="I2131" i="1"/>
  <c r="I2132" i="1"/>
  <c r="I2133" i="1"/>
  <c r="I2134" i="1"/>
  <c r="I2135" i="1"/>
  <c r="I2136" i="1"/>
  <c r="I2137" i="1"/>
  <c r="I2138" i="1"/>
  <c r="I2139" i="1"/>
  <c r="I2140" i="1"/>
  <c r="I2141" i="1"/>
  <c r="I2142" i="1"/>
  <c r="I2143" i="1"/>
  <c r="I2144" i="1"/>
  <c r="I2145" i="1"/>
  <c r="I2146" i="1"/>
  <c r="I2147" i="1"/>
  <c r="I2148" i="1"/>
  <c r="I2149" i="1"/>
  <c r="I2150" i="1"/>
  <c r="I2151" i="1"/>
  <c r="I2152" i="1"/>
  <c r="I2153" i="1"/>
  <c r="I2154" i="1"/>
  <c r="I2155" i="1"/>
  <c r="I2156" i="1"/>
  <c r="I2157" i="1"/>
  <c r="I2158" i="1"/>
  <c r="I2159" i="1"/>
  <c r="I2160" i="1"/>
  <c r="I2161" i="1"/>
  <c r="I2162" i="1"/>
  <c r="I2163" i="1"/>
  <c r="I2164" i="1"/>
  <c r="I2165" i="1"/>
  <c r="I2166" i="1"/>
  <c r="I2167" i="1"/>
  <c r="I2168" i="1"/>
  <c r="I2169" i="1"/>
  <c r="I2170" i="1"/>
  <c r="I2171" i="1"/>
  <c r="I2172" i="1"/>
  <c r="I2173" i="1"/>
  <c r="I2174" i="1"/>
  <c r="I2175" i="1"/>
  <c r="I2176" i="1"/>
  <c r="I2177" i="1"/>
  <c r="I2178" i="1"/>
  <c r="I2179" i="1"/>
  <c r="I2180" i="1"/>
  <c r="I2181" i="1"/>
  <c r="I2182" i="1"/>
  <c r="I2183" i="1"/>
  <c r="I2184" i="1"/>
  <c r="I2185" i="1"/>
  <c r="I2186" i="1"/>
  <c r="I2187" i="1"/>
  <c r="I2188" i="1"/>
  <c r="I2189" i="1"/>
  <c r="I2190" i="1"/>
  <c r="I2191" i="1"/>
  <c r="I2192" i="1"/>
  <c r="I2193" i="1"/>
  <c r="I2194" i="1"/>
  <c r="I2195" i="1"/>
  <c r="I2196" i="1"/>
  <c r="I2197" i="1"/>
  <c r="I2198" i="1"/>
  <c r="I2199" i="1"/>
  <c r="I2200" i="1"/>
  <c r="I2201" i="1"/>
  <c r="I2202" i="1"/>
  <c r="I2203" i="1"/>
  <c r="I2204" i="1"/>
  <c r="I2205" i="1"/>
  <c r="I2206" i="1"/>
  <c r="I2207" i="1"/>
  <c r="I2208" i="1"/>
  <c r="I2209" i="1"/>
  <c r="I2210" i="1"/>
  <c r="I2211" i="1"/>
  <c r="I2212" i="1"/>
  <c r="I2213" i="1"/>
  <c r="I2214" i="1"/>
  <c r="I2215" i="1"/>
  <c r="I2216" i="1"/>
  <c r="I2217" i="1"/>
  <c r="I2218" i="1"/>
  <c r="I2219" i="1"/>
  <c r="I2220" i="1"/>
  <c r="I2221" i="1"/>
  <c r="I2222" i="1"/>
  <c r="I2223" i="1"/>
  <c r="I2224" i="1"/>
  <c r="I2225" i="1"/>
  <c r="I2226" i="1"/>
  <c r="I2227" i="1"/>
  <c r="I2228" i="1"/>
  <c r="I2229" i="1"/>
  <c r="I2230" i="1"/>
  <c r="I2231" i="1"/>
  <c r="I2232" i="1"/>
  <c r="I2233" i="1"/>
  <c r="I2234" i="1"/>
  <c r="I2235" i="1"/>
  <c r="I2236" i="1"/>
  <c r="I2237" i="1"/>
  <c r="I2238" i="1"/>
  <c r="I2239" i="1"/>
  <c r="I2240" i="1"/>
  <c r="I2241" i="1"/>
  <c r="I2242" i="1"/>
  <c r="I2243" i="1"/>
  <c r="I2244" i="1"/>
  <c r="I2245" i="1"/>
  <c r="I2246" i="1"/>
  <c r="I2247" i="1"/>
  <c r="I2248" i="1"/>
  <c r="I2249" i="1"/>
  <c r="I2250" i="1"/>
  <c r="I2251" i="1"/>
  <c r="I2252" i="1"/>
  <c r="I2253" i="1"/>
  <c r="I2254" i="1"/>
  <c r="I2255" i="1"/>
  <c r="I2256" i="1"/>
  <c r="I2257" i="1"/>
  <c r="I2258" i="1"/>
  <c r="I2259" i="1"/>
  <c r="I2260" i="1"/>
  <c r="I2261" i="1"/>
  <c r="I2262" i="1"/>
  <c r="I2263" i="1"/>
  <c r="I2264" i="1"/>
  <c r="I2265" i="1"/>
  <c r="I2266" i="1"/>
  <c r="I2267" i="1"/>
  <c r="I2268" i="1"/>
  <c r="I2269" i="1"/>
  <c r="I2270" i="1"/>
  <c r="I2271" i="1"/>
  <c r="I2272" i="1"/>
  <c r="I2273" i="1"/>
  <c r="I2274" i="1"/>
  <c r="I2275" i="1"/>
  <c r="I2276" i="1"/>
  <c r="I2277" i="1"/>
  <c r="I2278" i="1"/>
  <c r="I2279" i="1"/>
  <c r="I2280" i="1"/>
  <c r="I2281" i="1"/>
  <c r="I2282" i="1"/>
  <c r="I2283" i="1"/>
  <c r="I2284" i="1"/>
  <c r="I2285" i="1"/>
  <c r="I2286" i="1"/>
  <c r="I2287" i="1"/>
  <c r="I2288" i="1"/>
  <c r="I2289" i="1"/>
  <c r="I2290" i="1"/>
  <c r="I2291" i="1"/>
  <c r="I2292" i="1"/>
  <c r="I2293" i="1"/>
  <c r="I2294" i="1"/>
  <c r="I2295" i="1"/>
  <c r="I2296" i="1"/>
  <c r="I2297" i="1"/>
  <c r="I2298" i="1"/>
  <c r="I2299" i="1"/>
  <c r="I2300" i="1"/>
  <c r="I2301" i="1"/>
  <c r="I2302" i="1"/>
  <c r="I2303" i="1"/>
  <c r="I2304" i="1"/>
  <c r="I2305" i="1"/>
  <c r="I2306" i="1"/>
  <c r="I2307" i="1"/>
  <c r="I2308" i="1"/>
  <c r="I2309" i="1"/>
  <c r="I2310" i="1"/>
  <c r="I2311" i="1"/>
  <c r="I2312" i="1"/>
  <c r="I2313" i="1"/>
  <c r="I2314" i="1"/>
  <c r="I2315" i="1"/>
  <c r="I2316" i="1"/>
  <c r="I2317" i="1"/>
  <c r="I2318" i="1"/>
  <c r="I2319" i="1"/>
  <c r="I2320" i="1"/>
  <c r="I2321" i="1"/>
  <c r="I2322" i="1"/>
  <c r="I2323" i="1"/>
  <c r="I2324" i="1"/>
  <c r="I2325" i="1"/>
  <c r="I2326" i="1"/>
  <c r="I2327" i="1"/>
  <c r="I2328" i="1"/>
  <c r="I2329" i="1"/>
  <c r="I2330" i="1"/>
  <c r="I2331" i="1"/>
  <c r="I2332" i="1"/>
  <c r="I2333" i="1"/>
  <c r="I2334" i="1"/>
  <c r="I2335" i="1"/>
  <c r="I2336" i="1"/>
  <c r="I2337" i="1"/>
  <c r="I2338" i="1"/>
  <c r="I2339" i="1"/>
  <c r="I2340" i="1"/>
  <c r="I2341" i="1"/>
  <c r="I2342" i="1"/>
  <c r="I2343" i="1"/>
  <c r="I2344" i="1"/>
  <c r="I2345" i="1"/>
  <c r="I2346" i="1"/>
  <c r="I2347" i="1"/>
  <c r="I2348" i="1"/>
  <c r="I2349" i="1"/>
  <c r="I2350" i="1"/>
  <c r="I2351" i="1"/>
  <c r="I2352" i="1"/>
  <c r="I2353" i="1"/>
  <c r="I2354" i="1"/>
  <c r="I2355" i="1"/>
  <c r="I2356" i="1"/>
  <c r="I2357" i="1"/>
  <c r="I2358" i="1"/>
  <c r="I2359" i="1"/>
  <c r="I2360" i="1"/>
  <c r="I2361" i="1"/>
  <c r="I2362" i="1"/>
  <c r="I2363" i="1"/>
  <c r="I2364" i="1"/>
  <c r="I2365" i="1"/>
  <c r="I2366" i="1"/>
  <c r="I2367" i="1"/>
  <c r="I2368" i="1"/>
  <c r="I2369" i="1"/>
  <c r="I2370" i="1"/>
  <c r="I2371" i="1"/>
  <c r="I2372" i="1"/>
  <c r="I2373" i="1"/>
  <c r="I2374" i="1"/>
  <c r="I2375" i="1"/>
  <c r="I2376" i="1"/>
  <c r="I2377" i="1"/>
  <c r="I2378" i="1"/>
  <c r="I2379" i="1"/>
  <c r="I2380" i="1"/>
  <c r="I2381" i="1"/>
  <c r="I2382" i="1"/>
  <c r="I2383" i="1"/>
  <c r="I2384" i="1"/>
  <c r="I2385" i="1"/>
  <c r="I2386" i="1"/>
  <c r="I2387" i="1"/>
  <c r="I2388" i="1"/>
  <c r="I2389" i="1"/>
  <c r="I2390" i="1"/>
  <c r="I2391" i="1"/>
  <c r="I2392" i="1"/>
  <c r="I2393" i="1"/>
  <c r="I2394" i="1"/>
  <c r="I2395" i="1"/>
  <c r="I2396" i="1"/>
  <c r="I2397" i="1"/>
  <c r="I2398" i="1"/>
  <c r="I2399" i="1"/>
  <c r="I2400" i="1"/>
  <c r="I2401" i="1"/>
  <c r="I2402" i="1"/>
  <c r="I2403" i="1"/>
  <c r="I2404" i="1"/>
  <c r="I2405" i="1"/>
  <c r="I2406" i="1"/>
  <c r="I2407" i="1"/>
  <c r="I2408" i="1"/>
  <c r="I2409" i="1"/>
  <c r="I2410" i="1"/>
  <c r="I2411" i="1"/>
  <c r="I2412" i="1"/>
  <c r="I2413" i="1"/>
  <c r="I2414" i="1"/>
  <c r="I2415" i="1"/>
  <c r="I2416" i="1"/>
  <c r="I2417" i="1"/>
  <c r="I2418" i="1"/>
  <c r="I2419" i="1"/>
  <c r="I2420" i="1"/>
  <c r="I2421" i="1"/>
  <c r="I2422" i="1"/>
  <c r="I2423" i="1"/>
  <c r="I2424" i="1"/>
  <c r="I2425" i="1"/>
  <c r="I2426" i="1"/>
  <c r="I2427" i="1"/>
  <c r="I2428" i="1"/>
  <c r="I2429" i="1"/>
  <c r="I2430" i="1"/>
  <c r="I2431" i="1"/>
  <c r="I2432" i="1"/>
  <c r="I2433" i="1"/>
  <c r="I2434" i="1"/>
  <c r="I2435" i="1"/>
  <c r="I2436" i="1"/>
  <c r="I2437" i="1"/>
  <c r="I2438" i="1"/>
  <c r="I2439" i="1"/>
  <c r="I2440" i="1"/>
  <c r="I2441" i="1"/>
  <c r="I2442" i="1"/>
  <c r="I2443" i="1"/>
  <c r="I2444" i="1"/>
  <c r="I2445" i="1"/>
  <c r="I2446" i="1"/>
  <c r="I2447" i="1"/>
  <c r="I2448" i="1"/>
  <c r="I2449" i="1"/>
  <c r="I2450" i="1"/>
  <c r="I2451" i="1"/>
  <c r="I2452" i="1"/>
  <c r="I2453" i="1"/>
  <c r="I2454" i="1"/>
  <c r="I2455" i="1"/>
  <c r="I2456" i="1"/>
  <c r="I2457" i="1"/>
  <c r="I2458" i="1"/>
  <c r="I2459" i="1"/>
  <c r="I2460" i="1"/>
  <c r="I2461" i="1"/>
  <c r="I2462" i="1"/>
  <c r="I2463" i="1"/>
  <c r="I2464" i="1"/>
  <c r="I2465" i="1"/>
  <c r="I2466" i="1"/>
  <c r="I2467" i="1"/>
  <c r="I2468" i="1"/>
  <c r="I2469" i="1"/>
  <c r="I2470" i="1"/>
  <c r="I2471" i="1"/>
  <c r="I2472" i="1"/>
  <c r="I2473" i="1"/>
  <c r="I2474" i="1"/>
  <c r="I2475" i="1"/>
  <c r="I2476" i="1"/>
  <c r="I2477" i="1"/>
  <c r="I2478" i="1"/>
  <c r="I2479" i="1"/>
  <c r="I2480" i="1"/>
  <c r="I2481" i="1"/>
  <c r="I2482" i="1"/>
  <c r="I2483" i="1"/>
  <c r="I2484" i="1"/>
  <c r="I2485" i="1"/>
  <c r="I2486" i="1"/>
  <c r="I2487" i="1"/>
  <c r="I2488" i="1"/>
  <c r="I2489" i="1"/>
  <c r="I2490" i="1"/>
  <c r="I2491" i="1"/>
  <c r="I2492" i="1"/>
  <c r="I2493" i="1"/>
  <c r="I2494" i="1"/>
  <c r="I2495" i="1"/>
  <c r="I2496" i="1"/>
  <c r="I2497" i="1"/>
  <c r="I2498" i="1"/>
  <c r="I2499" i="1"/>
  <c r="I2500" i="1"/>
  <c r="I2501" i="1"/>
  <c r="I2502" i="1"/>
  <c r="I2503" i="1"/>
  <c r="I2504" i="1"/>
  <c r="I2505" i="1"/>
  <c r="I2506" i="1"/>
  <c r="I2507" i="1"/>
  <c r="I2508" i="1"/>
  <c r="I2509" i="1"/>
  <c r="I2510" i="1"/>
  <c r="I2511" i="1"/>
  <c r="I2512" i="1"/>
  <c r="I2513" i="1"/>
  <c r="I2514" i="1"/>
  <c r="I2515" i="1"/>
  <c r="I2516" i="1"/>
  <c r="I2517" i="1"/>
  <c r="I2518" i="1"/>
  <c r="I2519" i="1"/>
  <c r="I2520" i="1"/>
  <c r="I2521" i="1"/>
  <c r="I2522" i="1"/>
  <c r="I2523" i="1"/>
  <c r="I2524" i="1"/>
  <c r="I2525" i="1"/>
  <c r="I2526" i="1"/>
  <c r="I2527" i="1"/>
  <c r="I2528" i="1"/>
  <c r="I2529" i="1"/>
  <c r="I2530" i="1"/>
  <c r="I2531" i="1"/>
  <c r="I2532" i="1"/>
  <c r="I2533" i="1"/>
  <c r="I2534" i="1"/>
  <c r="I2535" i="1"/>
  <c r="I2536" i="1"/>
  <c r="I2537" i="1"/>
  <c r="I2538" i="1"/>
  <c r="I2539" i="1"/>
  <c r="I2540" i="1"/>
  <c r="I2541" i="1"/>
  <c r="I2542" i="1"/>
  <c r="I2543" i="1"/>
  <c r="I2544" i="1"/>
  <c r="I2545" i="1"/>
  <c r="I2546" i="1"/>
  <c r="I2547" i="1"/>
  <c r="I2548" i="1"/>
  <c r="I2549" i="1"/>
  <c r="I2550" i="1"/>
  <c r="I2551" i="1"/>
  <c r="I2552" i="1"/>
  <c r="I2553" i="1"/>
  <c r="I2554" i="1"/>
  <c r="I2555" i="1"/>
  <c r="I2556" i="1"/>
  <c r="I2557" i="1"/>
  <c r="I2558" i="1"/>
  <c r="I2559" i="1"/>
  <c r="I2560" i="1"/>
  <c r="I2561" i="1"/>
  <c r="I2562" i="1"/>
  <c r="I2563" i="1"/>
  <c r="I2564" i="1"/>
  <c r="I2565" i="1"/>
  <c r="I2566" i="1"/>
  <c r="I2567" i="1"/>
  <c r="I2568" i="1"/>
  <c r="I2569" i="1"/>
  <c r="I2570" i="1"/>
  <c r="I2571" i="1"/>
  <c r="I2572" i="1"/>
  <c r="I2573" i="1"/>
  <c r="I2574" i="1"/>
  <c r="I2575" i="1"/>
  <c r="I2576" i="1"/>
  <c r="I2577" i="1"/>
  <c r="I2578" i="1"/>
  <c r="I2579" i="1"/>
  <c r="I2580" i="1"/>
  <c r="I2581" i="1"/>
  <c r="I2582" i="1"/>
  <c r="I2583" i="1"/>
  <c r="I2584" i="1"/>
  <c r="I2585" i="1"/>
  <c r="I2586" i="1"/>
  <c r="I2587" i="1"/>
  <c r="I2588" i="1"/>
  <c r="I2589" i="1"/>
  <c r="I2590" i="1"/>
  <c r="I2591" i="1"/>
  <c r="I2592" i="1"/>
  <c r="I2593" i="1"/>
  <c r="I2594" i="1"/>
  <c r="I2595" i="1"/>
  <c r="I2596" i="1"/>
  <c r="I2597" i="1"/>
  <c r="I2598" i="1"/>
  <c r="I2599" i="1"/>
  <c r="I2600" i="1"/>
  <c r="I2601" i="1"/>
  <c r="I2602" i="1"/>
  <c r="I2603" i="1"/>
  <c r="I2604" i="1"/>
  <c r="I2605" i="1"/>
  <c r="I2606" i="1"/>
  <c r="I2607" i="1"/>
  <c r="I2608" i="1"/>
  <c r="I2609" i="1"/>
  <c r="I2610" i="1"/>
  <c r="I2611" i="1"/>
  <c r="I2612" i="1"/>
  <c r="I2613" i="1"/>
  <c r="I2614" i="1"/>
  <c r="I2615" i="1"/>
  <c r="I2616" i="1"/>
  <c r="I2617" i="1"/>
  <c r="I2618" i="1"/>
  <c r="I2619" i="1"/>
  <c r="I2620" i="1"/>
  <c r="I2621" i="1"/>
  <c r="I2622" i="1"/>
  <c r="I2623" i="1"/>
  <c r="I2624" i="1"/>
  <c r="I2625" i="1"/>
  <c r="I2626" i="1"/>
  <c r="I2627" i="1"/>
  <c r="I2628" i="1"/>
  <c r="I2629" i="1"/>
  <c r="I2630" i="1"/>
  <c r="I2631" i="1"/>
  <c r="I2632" i="1"/>
  <c r="I2633" i="1"/>
  <c r="I2634" i="1"/>
  <c r="I2635" i="1"/>
  <c r="I2636" i="1"/>
  <c r="I2637" i="1"/>
  <c r="I2638" i="1"/>
  <c r="I2639" i="1"/>
  <c r="I2640" i="1"/>
  <c r="I2641" i="1"/>
  <c r="I2642" i="1"/>
  <c r="I2643" i="1"/>
  <c r="I2644" i="1"/>
  <c r="I2645" i="1"/>
  <c r="I2646" i="1"/>
  <c r="I2647" i="1"/>
  <c r="I2648" i="1"/>
  <c r="I2649" i="1"/>
  <c r="I2650" i="1"/>
  <c r="I2651" i="1"/>
  <c r="I2652" i="1"/>
  <c r="I2653" i="1"/>
  <c r="I2654" i="1"/>
  <c r="I2655" i="1"/>
  <c r="I2656" i="1"/>
  <c r="I2657" i="1"/>
  <c r="I2658" i="1"/>
  <c r="I2659" i="1"/>
  <c r="I2660" i="1"/>
  <c r="I2661" i="1"/>
  <c r="I2662" i="1"/>
  <c r="I2663" i="1"/>
  <c r="I2664" i="1"/>
  <c r="I2665" i="1"/>
  <c r="I2666" i="1"/>
  <c r="I2667" i="1"/>
  <c r="I2668" i="1"/>
  <c r="I2669" i="1"/>
  <c r="I2670" i="1"/>
  <c r="I2671" i="1"/>
  <c r="I2672" i="1"/>
  <c r="I2673" i="1"/>
  <c r="I2674" i="1"/>
  <c r="I2675" i="1"/>
  <c r="I2676" i="1"/>
  <c r="I2677" i="1"/>
  <c r="I2678" i="1"/>
  <c r="I2679" i="1"/>
  <c r="I2680" i="1"/>
  <c r="I2681" i="1"/>
  <c r="I2682" i="1"/>
  <c r="I2683" i="1"/>
  <c r="I2684" i="1"/>
  <c r="I2685" i="1"/>
  <c r="I2686" i="1"/>
  <c r="I2687" i="1"/>
  <c r="I2688" i="1"/>
  <c r="I2689" i="1"/>
  <c r="I2690" i="1"/>
  <c r="I2691" i="1"/>
  <c r="I2692" i="1"/>
  <c r="I2693" i="1"/>
  <c r="I2694" i="1"/>
  <c r="I2695" i="1"/>
  <c r="I2696" i="1"/>
  <c r="I2697" i="1"/>
  <c r="I2698" i="1"/>
  <c r="I2699" i="1"/>
  <c r="I2700" i="1"/>
  <c r="I2701" i="1"/>
  <c r="I2702" i="1"/>
  <c r="I2703" i="1"/>
  <c r="I2704" i="1"/>
  <c r="I2705" i="1"/>
  <c r="I2706" i="1"/>
  <c r="I2707" i="1"/>
  <c r="I2708" i="1"/>
  <c r="I2709" i="1"/>
  <c r="I2710" i="1"/>
  <c r="I2711" i="1"/>
  <c r="I2712" i="1"/>
  <c r="I2713" i="1"/>
  <c r="I2714" i="1"/>
  <c r="I2715" i="1"/>
  <c r="I2716" i="1"/>
  <c r="I2717" i="1"/>
  <c r="I2718" i="1"/>
  <c r="I2719" i="1"/>
  <c r="I2720" i="1"/>
  <c r="I2721" i="1"/>
  <c r="I2722" i="1"/>
  <c r="I2723" i="1"/>
  <c r="I2724" i="1"/>
  <c r="I2725" i="1"/>
  <c r="I2726" i="1"/>
  <c r="I2727" i="1"/>
  <c r="I2728" i="1"/>
  <c r="I2729" i="1"/>
  <c r="I2730" i="1"/>
  <c r="I2731" i="1"/>
  <c r="I2732" i="1"/>
  <c r="I2733" i="1"/>
  <c r="I2734" i="1"/>
  <c r="I2735" i="1"/>
  <c r="I2736" i="1"/>
  <c r="I2737" i="1"/>
  <c r="I2738" i="1"/>
  <c r="I2739" i="1"/>
  <c r="I2740" i="1"/>
  <c r="I2741" i="1"/>
  <c r="I2742" i="1"/>
  <c r="I2743" i="1"/>
  <c r="I2744" i="1"/>
  <c r="I2745" i="1"/>
  <c r="I2746" i="1"/>
  <c r="I2747" i="1"/>
  <c r="I2748" i="1"/>
  <c r="I2749" i="1"/>
  <c r="I2750" i="1"/>
  <c r="I2751" i="1"/>
  <c r="I2752" i="1"/>
  <c r="I2753" i="1"/>
  <c r="I2754" i="1"/>
  <c r="I2755" i="1"/>
  <c r="I2756" i="1"/>
  <c r="I2757" i="1"/>
  <c r="I2758" i="1"/>
  <c r="I2759" i="1"/>
  <c r="I2760" i="1"/>
  <c r="I2761" i="1"/>
  <c r="I2762" i="1"/>
  <c r="I2763" i="1"/>
  <c r="I2764" i="1"/>
  <c r="I2765" i="1"/>
  <c r="I2766" i="1"/>
  <c r="I2767" i="1"/>
  <c r="I2768" i="1"/>
  <c r="I2769" i="1"/>
  <c r="I2770" i="1"/>
  <c r="I2771" i="1"/>
  <c r="I2772" i="1"/>
  <c r="I2773" i="1"/>
  <c r="I2774" i="1"/>
  <c r="I2775" i="1"/>
  <c r="I2776" i="1"/>
  <c r="I2777" i="1"/>
  <c r="I2778" i="1"/>
  <c r="I2779" i="1"/>
  <c r="I2780" i="1"/>
  <c r="I2781" i="1"/>
  <c r="I2782" i="1"/>
  <c r="I2783" i="1"/>
  <c r="I2784" i="1"/>
  <c r="I2785" i="1"/>
  <c r="I2786" i="1"/>
  <c r="I2787" i="1"/>
  <c r="I2788" i="1"/>
  <c r="I2789" i="1"/>
  <c r="I2790" i="1"/>
  <c r="I2791" i="1"/>
  <c r="I2792" i="1"/>
  <c r="I2793" i="1"/>
  <c r="I2794" i="1"/>
  <c r="I2795" i="1"/>
  <c r="I2796" i="1"/>
  <c r="I2797" i="1"/>
  <c r="I2798" i="1"/>
  <c r="I2799" i="1"/>
  <c r="I2800" i="1"/>
  <c r="I2801" i="1"/>
  <c r="I2802" i="1"/>
  <c r="I2803" i="1"/>
  <c r="I2804" i="1"/>
  <c r="I2805" i="1"/>
  <c r="I2806" i="1"/>
  <c r="I2807" i="1"/>
  <c r="I2808" i="1"/>
  <c r="I2809" i="1"/>
  <c r="I2810" i="1"/>
  <c r="I2811" i="1"/>
  <c r="I2812" i="1"/>
  <c r="I2813" i="1"/>
  <c r="I2814" i="1"/>
  <c r="I2815" i="1"/>
  <c r="I2816" i="1"/>
  <c r="I2817" i="1"/>
  <c r="I2818" i="1"/>
  <c r="I2819" i="1"/>
  <c r="I2820" i="1"/>
  <c r="I2821" i="1"/>
  <c r="I2822" i="1"/>
  <c r="I2823" i="1"/>
  <c r="I2824" i="1"/>
  <c r="I2825" i="1"/>
  <c r="I2826" i="1"/>
  <c r="I2827" i="1"/>
  <c r="I2828" i="1"/>
  <c r="I2829" i="1"/>
  <c r="I2830" i="1"/>
  <c r="I2831" i="1"/>
  <c r="I2832" i="1"/>
  <c r="I2833" i="1"/>
  <c r="I2834" i="1"/>
  <c r="I2835" i="1"/>
  <c r="I2836" i="1"/>
  <c r="I2837" i="1"/>
  <c r="I2838" i="1"/>
  <c r="I2839" i="1"/>
  <c r="I2840" i="1"/>
  <c r="I2841" i="1"/>
  <c r="I2842" i="1"/>
  <c r="I2843" i="1"/>
  <c r="I2844" i="1"/>
  <c r="I2845" i="1"/>
  <c r="I2846" i="1"/>
  <c r="I2847" i="1"/>
  <c r="I2848" i="1"/>
  <c r="I2849" i="1"/>
  <c r="I2850" i="1"/>
  <c r="I2851" i="1"/>
  <c r="I2852" i="1"/>
  <c r="I2853" i="1"/>
  <c r="I2854" i="1"/>
  <c r="I2855" i="1"/>
  <c r="I2856" i="1"/>
  <c r="I2857" i="1"/>
  <c r="I2858" i="1"/>
  <c r="I2859" i="1"/>
  <c r="I2860" i="1"/>
  <c r="I2861" i="1"/>
  <c r="I2862" i="1"/>
  <c r="I2863" i="1"/>
  <c r="I2864" i="1"/>
  <c r="I2865" i="1"/>
  <c r="I2866" i="1"/>
  <c r="I2867" i="1"/>
  <c r="I2868" i="1"/>
  <c r="I2869" i="1"/>
  <c r="I2870" i="1"/>
  <c r="I2871" i="1"/>
  <c r="I2872" i="1"/>
  <c r="I2873" i="1"/>
  <c r="I2874" i="1"/>
  <c r="I2875" i="1"/>
  <c r="I2876" i="1"/>
  <c r="I2877" i="1"/>
  <c r="I2878" i="1"/>
  <c r="I2879" i="1"/>
  <c r="I2880" i="1"/>
  <c r="I2881" i="1"/>
  <c r="I2882" i="1"/>
  <c r="I2883" i="1"/>
  <c r="I2884" i="1"/>
  <c r="I2885" i="1"/>
  <c r="I2886" i="1"/>
  <c r="I2887" i="1"/>
  <c r="I2888" i="1"/>
  <c r="I2889" i="1"/>
  <c r="I2890" i="1"/>
  <c r="I2891" i="1"/>
  <c r="I2892" i="1"/>
  <c r="I2893" i="1"/>
  <c r="I2894" i="1"/>
  <c r="I2895" i="1"/>
  <c r="I2896" i="1"/>
  <c r="I2897" i="1"/>
  <c r="I2898" i="1"/>
  <c r="I2899" i="1"/>
  <c r="I2900" i="1"/>
  <c r="I2901" i="1"/>
  <c r="I2902" i="1"/>
  <c r="I2903" i="1"/>
  <c r="I2904" i="1"/>
  <c r="I2905" i="1"/>
  <c r="I2906" i="1"/>
  <c r="I2907" i="1"/>
  <c r="I2908" i="1"/>
  <c r="I2909" i="1"/>
  <c r="I2910" i="1"/>
  <c r="I2911" i="1"/>
  <c r="I2912" i="1"/>
  <c r="I2913" i="1"/>
  <c r="I2914" i="1"/>
  <c r="I2915" i="1"/>
  <c r="I2916" i="1"/>
  <c r="I2917" i="1"/>
  <c r="I2918" i="1"/>
  <c r="I2919" i="1"/>
  <c r="I2920" i="1"/>
  <c r="I2921" i="1"/>
  <c r="I2922" i="1"/>
  <c r="I2923" i="1"/>
  <c r="I2924" i="1"/>
  <c r="I2925" i="1"/>
  <c r="I2926" i="1"/>
  <c r="I2927" i="1"/>
  <c r="I2928" i="1"/>
  <c r="I2929" i="1"/>
  <c r="I2930" i="1"/>
  <c r="I2931" i="1"/>
  <c r="I2932" i="1"/>
  <c r="I2933" i="1"/>
  <c r="I2934" i="1"/>
  <c r="I2935" i="1"/>
  <c r="I2936" i="1"/>
  <c r="I2937" i="1"/>
  <c r="I2938" i="1"/>
  <c r="I2939" i="1"/>
  <c r="I2940" i="1"/>
  <c r="I2941" i="1"/>
  <c r="I2942" i="1"/>
  <c r="I2943" i="1"/>
  <c r="I2944" i="1"/>
  <c r="I2945" i="1"/>
  <c r="I2946" i="1"/>
  <c r="I2947" i="1"/>
  <c r="I2948" i="1"/>
  <c r="I2949" i="1"/>
  <c r="I2950" i="1"/>
  <c r="I2951" i="1"/>
  <c r="I2952" i="1"/>
  <c r="I2953" i="1"/>
  <c r="I2954" i="1"/>
  <c r="I2955" i="1"/>
  <c r="I2956" i="1"/>
  <c r="I2957" i="1"/>
  <c r="I2958" i="1"/>
  <c r="I2959" i="1"/>
  <c r="I2960" i="1"/>
  <c r="I2961" i="1"/>
  <c r="I2962" i="1"/>
  <c r="I2963" i="1"/>
  <c r="I2964" i="1"/>
  <c r="I2965" i="1"/>
  <c r="I2966" i="1"/>
  <c r="I2967" i="1"/>
  <c r="I2968" i="1"/>
  <c r="I2969" i="1"/>
  <c r="I2970" i="1"/>
  <c r="I2971" i="1"/>
  <c r="I2972" i="1"/>
  <c r="I2973" i="1"/>
  <c r="I2974" i="1"/>
  <c r="I2975" i="1"/>
  <c r="I2976" i="1"/>
  <c r="I2977" i="1"/>
  <c r="I2978" i="1"/>
  <c r="I2979" i="1"/>
  <c r="I2980" i="1"/>
  <c r="I2981" i="1"/>
  <c r="I2982" i="1"/>
  <c r="I2983" i="1"/>
  <c r="I2984" i="1"/>
  <c r="I2985" i="1"/>
  <c r="I2986" i="1"/>
  <c r="I2987" i="1"/>
  <c r="I2988" i="1"/>
  <c r="I2989" i="1"/>
  <c r="I2990" i="1"/>
  <c r="I2991" i="1"/>
  <c r="I2992" i="1"/>
  <c r="I2993" i="1"/>
  <c r="I2994" i="1"/>
  <c r="I2995" i="1"/>
  <c r="I2996" i="1"/>
  <c r="I2997" i="1"/>
  <c r="I2998" i="1"/>
  <c r="I2999" i="1"/>
  <c r="I3000" i="1"/>
  <c r="I3001" i="1"/>
  <c r="I3002" i="1"/>
  <c r="I3003" i="1"/>
  <c r="I3004" i="1"/>
  <c r="I3005" i="1"/>
  <c r="I3006" i="1"/>
  <c r="I3007" i="1"/>
  <c r="I3008" i="1"/>
  <c r="I3009" i="1"/>
  <c r="I3010" i="1"/>
  <c r="I3011" i="1"/>
  <c r="I3012" i="1"/>
  <c r="I3013" i="1"/>
  <c r="I3014" i="1"/>
  <c r="I3015" i="1"/>
  <c r="I3016" i="1"/>
  <c r="I3017" i="1"/>
  <c r="I3018" i="1"/>
  <c r="I3019" i="1"/>
  <c r="I3020" i="1"/>
  <c r="I3021" i="1"/>
  <c r="I3022" i="1"/>
  <c r="I3023" i="1"/>
  <c r="I3024" i="1"/>
  <c r="I3025" i="1"/>
  <c r="I3026" i="1"/>
  <c r="I3027" i="1"/>
  <c r="I3028" i="1"/>
  <c r="I3029" i="1"/>
  <c r="I3030" i="1"/>
  <c r="I3031" i="1"/>
  <c r="I3032" i="1"/>
  <c r="I3033" i="1"/>
  <c r="I3034" i="1"/>
  <c r="I3035" i="1"/>
  <c r="I3036" i="1"/>
  <c r="I3037" i="1"/>
  <c r="I3038" i="1"/>
  <c r="I3039" i="1"/>
  <c r="I3040" i="1"/>
  <c r="I3041" i="1"/>
  <c r="I3042" i="1"/>
  <c r="I3043" i="1"/>
  <c r="I3044" i="1"/>
  <c r="I3045" i="1"/>
  <c r="I3046" i="1"/>
  <c r="I3047" i="1"/>
  <c r="I3048" i="1"/>
  <c r="I3049" i="1"/>
  <c r="I3050" i="1"/>
  <c r="I3051" i="1"/>
  <c r="I3052" i="1"/>
  <c r="I3053" i="1"/>
  <c r="I3054" i="1"/>
  <c r="I3055" i="1"/>
  <c r="I3056" i="1"/>
  <c r="I3057" i="1"/>
  <c r="I3058" i="1"/>
  <c r="I3059" i="1"/>
  <c r="I3060" i="1"/>
  <c r="I3061" i="1"/>
  <c r="I3062" i="1"/>
  <c r="I3063" i="1"/>
  <c r="I3064" i="1"/>
  <c r="I3065" i="1"/>
  <c r="I3066" i="1"/>
  <c r="I3067" i="1"/>
  <c r="I3068" i="1"/>
  <c r="I3069" i="1"/>
  <c r="I3070" i="1"/>
  <c r="I3071" i="1"/>
  <c r="I3072" i="1"/>
  <c r="I3073" i="1"/>
  <c r="I3074" i="1"/>
  <c r="I3075" i="1"/>
  <c r="I3076" i="1"/>
  <c r="I3077" i="1"/>
  <c r="I3078" i="1"/>
  <c r="I3079" i="1"/>
  <c r="I3080" i="1"/>
  <c r="I3081" i="1"/>
  <c r="I3082" i="1"/>
  <c r="I3083" i="1"/>
  <c r="I3084" i="1"/>
  <c r="I3085" i="1"/>
  <c r="I3086" i="1"/>
  <c r="I3087" i="1"/>
  <c r="I3088" i="1"/>
  <c r="I3089" i="1"/>
  <c r="I3090" i="1"/>
  <c r="I3091" i="1"/>
  <c r="I3092" i="1"/>
  <c r="I3093" i="1"/>
  <c r="I3094" i="1"/>
  <c r="I3095" i="1"/>
  <c r="I3096" i="1"/>
  <c r="I3097" i="1"/>
  <c r="I3098" i="1"/>
  <c r="I3099" i="1"/>
  <c r="I3100" i="1"/>
  <c r="I3101" i="1"/>
  <c r="I3102" i="1"/>
  <c r="I3103" i="1"/>
  <c r="I3104" i="1"/>
  <c r="I3105" i="1"/>
  <c r="I3106" i="1"/>
  <c r="I3107" i="1"/>
  <c r="I3108" i="1"/>
  <c r="I3109" i="1"/>
  <c r="I3110" i="1"/>
  <c r="I3111" i="1"/>
  <c r="I3112" i="1"/>
  <c r="I3113" i="1"/>
  <c r="I3114" i="1"/>
  <c r="I3115" i="1"/>
  <c r="I3116" i="1"/>
  <c r="I3117" i="1"/>
  <c r="I3118" i="1"/>
  <c r="I3119" i="1"/>
  <c r="I3120" i="1"/>
  <c r="I3121" i="1"/>
  <c r="I3122" i="1"/>
  <c r="I3123" i="1"/>
  <c r="I3124" i="1"/>
  <c r="I3125" i="1"/>
  <c r="I3126" i="1"/>
  <c r="I3127" i="1"/>
  <c r="I3128" i="1"/>
  <c r="I3129" i="1"/>
  <c r="I3130" i="1"/>
  <c r="I3131" i="1"/>
  <c r="I3132" i="1"/>
  <c r="I3133" i="1"/>
  <c r="I3134" i="1"/>
  <c r="I3135" i="1"/>
  <c r="I3136" i="1"/>
  <c r="I3137" i="1"/>
  <c r="I3138" i="1"/>
  <c r="I3139" i="1"/>
  <c r="I3140" i="1"/>
  <c r="I3141" i="1"/>
  <c r="I3142" i="1"/>
  <c r="I3143" i="1"/>
  <c r="I3144" i="1"/>
  <c r="I3145" i="1"/>
  <c r="I3146" i="1"/>
  <c r="I3147" i="1"/>
  <c r="I3148" i="1"/>
  <c r="I3149" i="1"/>
  <c r="I3150" i="1"/>
  <c r="I3151" i="1"/>
  <c r="I3152" i="1"/>
  <c r="I3153" i="1"/>
  <c r="I3154" i="1"/>
  <c r="I3155" i="1"/>
  <c r="I3156" i="1"/>
  <c r="I3157" i="1"/>
  <c r="I3158" i="1"/>
  <c r="I3159" i="1"/>
  <c r="I3160" i="1"/>
  <c r="I3161" i="1"/>
  <c r="I3162" i="1"/>
  <c r="I3163" i="1"/>
  <c r="I3164" i="1"/>
  <c r="I3165" i="1"/>
  <c r="I3166" i="1"/>
  <c r="I3167" i="1"/>
  <c r="I3168" i="1"/>
  <c r="I3169" i="1"/>
  <c r="I3170" i="1"/>
  <c r="I3171" i="1"/>
  <c r="I3172" i="1"/>
  <c r="I3173" i="1"/>
  <c r="I3174" i="1"/>
  <c r="I3175" i="1"/>
  <c r="I3176" i="1"/>
  <c r="I3177" i="1"/>
  <c r="I3178" i="1"/>
  <c r="I3179" i="1"/>
  <c r="I3180" i="1"/>
  <c r="I3181" i="1"/>
  <c r="I3182" i="1"/>
  <c r="I3183" i="1"/>
  <c r="I3184" i="1"/>
  <c r="I3185" i="1"/>
  <c r="I3186" i="1"/>
  <c r="I3187" i="1"/>
  <c r="I3188" i="1"/>
  <c r="I3189" i="1"/>
  <c r="I3190" i="1"/>
  <c r="I3191" i="1"/>
  <c r="I3192" i="1"/>
  <c r="I3193" i="1"/>
  <c r="I3194" i="1"/>
  <c r="I3195" i="1"/>
  <c r="I3196" i="1"/>
  <c r="I3197" i="1"/>
  <c r="I3198" i="1"/>
  <c r="I3199" i="1"/>
  <c r="I3200" i="1"/>
  <c r="I3201" i="1"/>
  <c r="I3202" i="1"/>
  <c r="I3203" i="1"/>
  <c r="I3204" i="1"/>
  <c r="I3205" i="1"/>
  <c r="I3206" i="1"/>
  <c r="I3207" i="1"/>
  <c r="I3208" i="1"/>
  <c r="I3209" i="1"/>
  <c r="I3210" i="1"/>
  <c r="I3211" i="1"/>
  <c r="I3212" i="1"/>
  <c r="I3213" i="1"/>
  <c r="I3214" i="1"/>
  <c r="I3215" i="1"/>
  <c r="I3216" i="1"/>
  <c r="I3217" i="1"/>
  <c r="I3218" i="1"/>
  <c r="I3219" i="1"/>
  <c r="I3220" i="1"/>
  <c r="I3221" i="1"/>
  <c r="I3222" i="1"/>
  <c r="I3223" i="1"/>
  <c r="I3224" i="1"/>
  <c r="I3225" i="1"/>
  <c r="I3226" i="1"/>
  <c r="I3227" i="1"/>
  <c r="I3228" i="1"/>
  <c r="I3229" i="1"/>
  <c r="I3230" i="1"/>
  <c r="I3231" i="1"/>
  <c r="I3232" i="1"/>
  <c r="I3233" i="1"/>
  <c r="I3234" i="1"/>
  <c r="I3235" i="1"/>
  <c r="I3236" i="1"/>
  <c r="I3237" i="1"/>
  <c r="I3238" i="1"/>
  <c r="I3239" i="1"/>
  <c r="I3240" i="1"/>
  <c r="I3241" i="1"/>
  <c r="I3242" i="1"/>
  <c r="I3243" i="1"/>
  <c r="I3244" i="1"/>
  <c r="I3245" i="1"/>
  <c r="I3246" i="1"/>
  <c r="I3247" i="1"/>
  <c r="I3248" i="1"/>
  <c r="I3249" i="1"/>
  <c r="I3250" i="1"/>
  <c r="I3251" i="1"/>
  <c r="I3252" i="1"/>
  <c r="I3253" i="1"/>
  <c r="I3254" i="1"/>
  <c r="I3255" i="1"/>
  <c r="I3256" i="1"/>
  <c r="I3257" i="1"/>
  <c r="I3258" i="1"/>
  <c r="I3259" i="1"/>
  <c r="I3260" i="1"/>
  <c r="I3261" i="1"/>
  <c r="I3262" i="1"/>
  <c r="I3263" i="1"/>
  <c r="I3264" i="1"/>
  <c r="I3265" i="1"/>
  <c r="I3266" i="1"/>
  <c r="I3267" i="1"/>
  <c r="I3268" i="1"/>
  <c r="I3269" i="1"/>
  <c r="I3270" i="1"/>
  <c r="I3271" i="1"/>
  <c r="I3272" i="1"/>
  <c r="I3273" i="1"/>
  <c r="I3274" i="1"/>
  <c r="I3275" i="1"/>
  <c r="I3276" i="1"/>
  <c r="I3277" i="1"/>
  <c r="I3278" i="1"/>
  <c r="I3279" i="1"/>
  <c r="I3280" i="1"/>
  <c r="I3281" i="1"/>
  <c r="I3282" i="1"/>
  <c r="I3283" i="1"/>
  <c r="I3284" i="1"/>
  <c r="I3285" i="1"/>
  <c r="I3286" i="1"/>
  <c r="I3287" i="1"/>
  <c r="I3288" i="1"/>
  <c r="I3289" i="1"/>
  <c r="I3290" i="1"/>
  <c r="I3291" i="1"/>
  <c r="I3292" i="1"/>
  <c r="I3293" i="1"/>
  <c r="I3294" i="1"/>
  <c r="I3295" i="1"/>
  <c r="I3296" i="1"/>
  <c r="I3297" i="1"/>
  <c r="I3298" i="1"/>
  <c r="I3299" i="1"/>
  <c r="I3300" i="1"/>
  <c r="I3301" i="1"/>
  <c r="I3302" i="1"/>
  <c r="I3303" i="1"/>
  <c r="I3304" i="1"/>
  <c r="I3305" i="1"/>
  <c r="I3306" i="1"/>
  <c r="I3307" i="1"/>
  <c r="I3308" i="1"/>
  <c r="I3309" i="1"/>
  <c r="I3310" i="1"/>
  <c r="I3311" i="1"/>
  <c r="I3312" i="1"/>
  <c r="I3313" i="1"/>
  <c r="I3314" i="1"/>
  <c r="I3315" i="1"/>
  <c r="I3316" i="1"/>
  <c r="I3317" i="1"/>
  <c r="I3318" i="1"/>
  <c r="I3319" i="1"/>
  <c r="I3320" i="1"/>
  <c r="I3321" i="1"/>
  <c r="I3322" i="1"/>
  <c r="I3323" i="1"/>
  <c r="I3324" i="1"/>
  <c r="I3325" i="1"/>
  <c r="I3326" i="1"/>
  <c r="I3327" i="1"/>
  <c r="I3328" i="1"/>
  <c r="I3329" i="1"/>
  <c r="I3330" i="1"/>
  <c r="I3331" i="1"/>
  <c r="I3332" i="1"/>
  <c r="I3333" i="1"/>
  <c r="I3334" i="1"/>
  <c r="I3335" i="1"/>
  <c r="I3336" i="1"/>
  <c r="I3337" i="1"/>
  <c r="I3338" i="1"/>
  <c r="I3339" i="1"/>
  <c r="I3340" i="1"/>
  <c r="I3341" i="1"/>
  <c r="I3342" i="1"/>
  <c r="I3343" i="1"/>
  <c r="I3344" i="1"/>
  <c r="I3345" i="1"/>
  <c r="I3346" i="1"/>
  <c r="I3347" i="1"/>
  <c r="I3348" i="1"/>
  <c r="I3349" i="1"/>
  <c r="I3350" i="1"/>
  <c r="I3351" i="1"/>
  <c r="I3352" i="1"/>
  <c r="I3353" i="1"/>
  <c r="I3354" i="1"/>
  <c r="I3355" i="1"/>
  <c r="I3356" i="1"/>
  <c r="I3357" i="1"/>
  <c r="I3358" i="1"/>
  <c r="I3359" i="1"/>
  <c r="I3360" i="1"/>
  <c r="I3361" i="1"/>
  <c r="I3362" i="1"/>
  <c r="I3363" i="1"/>
  <c r="I3364" i="1"/>
  <c r="I3365" i="1"/>
  <c r="I3366" i="1"/>
  <c r="I3367" i="1"/>
  <c r="I3368" i="1"/>
  <c r="I3369" i="1"/>
  <c r="I3370" i="1"/>
  <c r="I3371" i="1"/>
  <c r="I3372" i="1"/>
  <c r="I3373" i="1"/>
  <c r="I3374" i="1"/>
  <c r="I3375" i="1"/>
  <c r="I3376" i="1"/>
  <c r="I3377" i="1"/>
  <c r="I3378" i="1"/>
  <c r="I3379" i="1"/>
  <c r="I3380" i="1"/>
  <c r="I3381" i="1"/>
  <c r="I3382" i="1"/>
  <c r="I3383" i="1"/>
  <c r="I3384" i="1"/>
  <c r="I3385" i="1"/>
  <c r="I3386" i="1"/>
  <c r="I3387" i="1"/>
  <c r="I3388" i="1"/>
  <c r="I3389" i="1"/>
  <c r="I3390" i="1"/>
  <c r="I3391" i="1"/>
  <c r="I3392" i="1"/>
  <c r="I3393" i="1"/>
  <c r="I3394" i="1"/>
  <c r="I3395" i="1"/>
  <c r="I3396" i="1"/>
  <c r="I3397" i="1"/>
  <c r="I3398" i="1"/>
  <c r="I3399" i="1"/>
  <c r="I3400" i="1"/>
  <c r="I3401" i="1"/>
  <c r="I3402" i="1"/>
  <c r="I3403" i="1"/>
  <c r="I3404" i="1"/>
  <c r="I3405" i="1"/>
  <c r="I3406" i="1"/>
  <c r="I3407" i="1"/>
  <c r="I3408" i="1"/>
  <c r="I3409" i="1"/>
  <c r="I3410" i="1"/>
  <c r="I3411" i="1"/>
  <c r="I3412" i="1"/>
  <c r="I3413" i="1"/>
  <c r="I3414" i="1"/>
  <c r="I3415" i="1"/>
  <c r="I3416" i="1"/>
  <c r="I3417" i="1"/>
  <c r="I3418" i="1"/>
  <c r="I3419" i="1"/>
  <c r="I3420" i="1"/>
  <c r="I3421" i="1"/>
  <c r="I3422" i="1"/>
  <c r="I3423" i="1"/>
  <c r="I3424" i="1"/>
  <c r="I3425" i="1"/>
  <c r="I3426" i="1"/>
  <c r="I3427" i="1"/>
  <c r="I3428" i="1"/>
  <c r="I3429" i="1"/>
  <c r="I3430" i="1"/>
  <c r="I3431" i="1"/>
  <c r="I3432" i="1"/>
  <c r="I3433" i="1"/>
  <c r="I3434" i="1"/>
  <c r="I3435" i="1"/>
  <c r="I3436" i="1"/>
  <c r="I3437" i="1"/>
  <c r="I3438" i="1"/>
  <c r="I3439" i="1"/>
  <c r="I3440" i="1"/>
  <c r="I3441" i="1"/>
  <c r="I3442" i="1"/>
  <c r="I3443" i="1"/>
  <c r="I3444" i="1"/>
  <c r="I3445" i="1"/>
  <c r="I3446" i="1"/>
  <c r="I3447" i="1"/>
  <c r="I3448" i="1"/>
  <c r="I3449" i="1"/>
  <c r="I3450" i="1"/>
  <c r="I3451" i="1"/>
  <c r="I3452" i="1"/>
  <c r="I3453" i="1"/>
  <c r="I3454" i="1"/>
  <c r="I3455" i="1"/>
  <c r="I3456" i="1"/>
  <c r="I3457" i="1"/>
  <c r="I3458" i="1"/>
  <c r="I3459" i="1"/>
  <c r="I3460" i="1"/>
  <c r="I3461" i="1"/>
  <c r="I3462" i="1"/>
  <c r="I3463" i="1"/>
  <c r="I3464" i="1"/>
  <c r="I3465" i="1"/>
  <c r="I3466" i="1"/>
  <c r="I3467" i="1"/>
  <c r="I3468" i="1"/>
  <c r="I3469" i="1"/>
  <c r="I3470" i="1"/>
  <c r="I3471" i="1"/>
  <c r="I3472" i="1"/>
  <c r="I3473" i="1"/>
  <c r="I3474" i="1"/>
  <c r="I3475" i="1"/>
  <c r="I3476" i="1"/>
  <c r="I3477" i="1"/>
  <c r="I3478" i="1"/>
  <c r="I3479" i="1"/>
  <c r="I3480" i="1"/>
  <c r="I3481" i="1"/>
  <c r="I3482" i="1"/>
  <c r="I3483" i="1"/>
  <c r="I3484" i="1"/>
  <c r="I3485" i="1"/>
  <c r="I3486" i="1"/>
  <c r="I3487" i="1"/>
  <c r="I3488" i="1"/>
  <c r="I3489" i="1"/>
  <c r="I3490" i="1"/>
  <c r="I3491" i="1"/>
  <c r="I3492" i="1"/>
  <c r="I3493" i="1"/>
  <c r="I3494" i="1"/>
  <c r="I3495" i="1"/>
  <c r="I3496" i="1"/>
  <c r="I3497" i="1"/>
  <c r="I3498" i="1"/>
  <c r="I3499" i="1"/>
  <c r="I3500" i="1"/>
  <c r="I3501" i="1"/>
  <c r="I3502" i="1"/>
  <c r="I3503" i="1"/>
  <c r="I3504" i="1"/>
  <c r="I3505" i="1"/>
  <c r="I3506" i="1"/>
  <c r="I3507" i="1"/>
  <c r="I3508" i="1"/>
  <c r="I3509" i="1"/>
  <c r="I3510" i="1"/>
  <c r="I3511" i="1"/>
  <c r="I3512" i="1"/>
  <c r="I3513" i="1"/>
  <c r="I3514" i="1"/>
  <c r="I3515" i="1"/>
  <c r="I3516" i="1"/>
  <c r="I3517" i="1"/>
  <c r="I3518" i="1"/>
  <c r="I3519" i="1"/>
  <c r="I3520" i="1"/>
  <c r="I3521" i="1"/>
  <c r="I3522" i="1"/>
  <c r="I3523" i="1"/>
  <c r="I3524" i="1"/>
  <c r="I3525" i="1"/>
  <c r="I3526" i="1"/>
  <c r="I3527" i="1"/>
  <c r="I3528" i="1"/>
  <c r="I3529" i="1"/>
  <c r="I3530" i="1"/>
  <c r="I3531" i="1"/>
  <c r="I3532" i="1"/>
  <c r="I3533" i="1"/>
  <c r="I3534" i="1"/>
  <c r="I3535" i="1"/>
  <c r="I3536" i="1"/>
  <c r="I3537" i="1"/>
  <c r="I3538" i="1"/>
  <c r="I3539" i="1"/>
  <c r="I3540" i="1"/>
  <c r="I3541" i="1"/>
  <c r="I3542" i="1"/>
  <c r="I3543" i="1"/>
  <c r="I3544" i="1"/>
  <c r="I3545" i="1"/>
  <c r="I3546" i="1"/>
  <c r="I3547" i="1"/>
  <c r="I3548" i="1"/>
  <c r="I3549" i="1"/>
  <c r="I3550" i="1"/>
  <c r="I3551" i="1"/>
  <c r="I3552" i="1"/>
  <c r="I3553" i="1"/>
  <c r="I3554" i="1"/>
  <c r="I3555" i="1"/>
  <c r="I3556" i="1"/>
  <c r="I3557" i="1"/>
  <c r="I3558" i="1"/>
  <c r="I3559" i="1"/>
  <c r="I3560" i="1"/>
  <c r="I3561" i="1"/>
  <c r="I3562" i="1"/>
  <c r="I3563" i="1"/>
  <c r="I3564" i="1"/>
  <c r="I3565" i="1"/>
  <c r="I3566" i="1"/>
  <c r="I3567" i="1"/>
  <c r="I3568" i="1"/>
  <c r="I3569" i="1"/>
  <c r="I3570" i="1"/>
  <c r="I3571" i="1"/>
  <c r="I3572" i="1"/>
  <c r="I3573" i="1"/>
  <c r="I3574" i="1"/>
  <c r="I3575" i="1"/>
  <c r="I3576" i="1"/>
  <c r="I3577" i="1"/>
  <c r="I3578" i="1"/>
  <c r="I3579" i="1"/>
  <c r="I3580" i="1"/>
  <c r="I3581" i="1"/>
  <c r="I3582" i="1"/>
  <c r="I3583" i="1"/>
  <c r="I3584" i="1"/>
  <c r="I3585" i="1"/>
  <c r="I3586" i="1"/>
  <c r="I3587" i="1"/>
  <c r="I3588" i="1"/>
  <c r="I3589" i="1"/>
  <c r="I3590" i="1"/>
  <c r="I3591" i="1"/>
  <c r="I3592" i="1"/>
  <c r="I3593" i="1"/>
  <c r="I3594" i="1"/>
  <c r="I3595" i="1"/>
  <c r="I3596" i="1"/>
  <c r="I3597" i="1"/>
  <c r="I3598" i="1"/>
  <c r="I3599" i="1"/>
  <c r="I3600" i="1"/>
  <c r="I3601" i="1"/>
  <c r="I3602" i="1"/>
  <c r="I3603" i="1"/>
  <c r="I3604" i="1"/>
  <c r="I3605" i="1"/>
  <c r="I3606" i="1"/>
  <c r="I3607" i="1"/>
  <c r="I3608" i="1"/>
  <c r="I3609" i="1"/>
  <c r="I3610" i="1"/>
  <c r="I3611" i="1"/>
  <c r="I3612" i="1"/>
  <c r="I3613" i="1"/>
  <c r="I3614" i="1"/>
  <c r="I3615" i="1"/>
  <c r="I3616" i="1"/>
  <c r="I3617" i="1"/>
  <c r="I3618" i="1"/>
  <c r="I3619" i="1"/>
  <c r="I3620" i="1"/>
  <c r="I3621" i="1"/>
  <c r="I3622" i="1"/>
  <c r="I3623" i="1"/>
  <c r="I3624" i="1"/>
  <c r="I3625" i="1"/>
  <c r="I3626" i="1"/>
  <c r="I3627" i="1"/>
  <c r="I3628" i="1"/>
  <c r="I3629" i="1"/>
  <c r="I3630" i="1"/>
  <c r="I3631" i="1"/>
  <c r="I3632" i="1"/>
  <c r="I3633" i="1"/>
  <c r="I3634" i="1"/>
  <c r="I3635" i="1"/>
  <c r="I3636" i="1"/>
  <c r="I3637" i="1"/>
  <c r="I3638" i="1"/>
  <c r="I3639" i="1"/>
  <c r="I3640" i="1"/>
  <c r="I3641" i="1"/>
  <c r="I3642" i="1"/>
  <c r="I3643" i="1"/>
  <c r="I3644" i="1"/>
  <c r="I3645" i="1"/>
  <c r="I3646" i="1"/>
  <c r="I3647" i="1"/>
  <c r="I3648" i="1"/>
  <c r="I3649" i="1"/>
  <c r="I3650" i="1"/>
  <c r="I3651" i="1"/>
  <c r="I3652" i="1"/>
  <c r="I3653" i="1"/>
  <c r="I3654" i="1"/>
  <c r="I3655" i="1"/>
  <c r="I3656" i="1"/>
  <c r="I3657" i="1"/>
  <c r="I3658" i="1"/>
  <c r="I3659" i="1"/>
  <c r="I3660" i="1"/>
  <c r="I3661" i="1"/>
  <c r="I3662" i="1"/>
  <c r="I3663" i="1"/>
  <c r="I3664" i="1"/>
  <c r="I3665" i="1"/>
  <c r="I3666" i="1"/>
  <c r="I3667" i="1"/>
  <c r="I3668" i="1"/>
  <c r="I3669" i="1"/>
  <c r="I3670" i="1"/>
  <c r="I3671" i="1"/>
  <c r="I3672" i="1"/>
  <c r="I3673" i="1"/>
  <c r="I3674" i="1"/>
  <c r="I3675" i="1"/>
  <c r="I3676" i="1"/>
  <c r="I3677" i="1"/>
  <c r="I3678" i="1"/>
  <c r="I3679" i="1"/>
  <c r="I3680" i="1"/>
  <c r="I3681" i="1"/>
  <c r="I3682" i="1"/>
  <c r="I3683" i="1"/>
  <c r="I3684" i="1"/>
  <c r="I3685" i="1"/>
  <c r="I3686" i="1"/>
  <c r="I3687" i="1"/>
  <c r="I3688" i="1"/>
  <c r="I3689" i="1"/>
  <c r="I3690" i="1"/>
  <c r="I3691" i="1"/>
  <c r="I3692" i="1"/>
  <c r="I3693" i="1"/>
  <c r="I3694" i="1"/>
  <c r="I3695" i="1"/>
  <c r="I3696" i="1"/>
  <c r="I3697" i="1"/>
  <c r="I3698" i="1"/>
  <c r="I3699" i="1"/>
  <c r="I3700" i="1"/>
  <c r="I3701" i="1"/>
  <c r="I3702" i="1"/>
  <c r="I3703" i="1"/>
  <c r="I3704" i="1"/>
  <c r="I3705" i="1"/>
  <c r="I3706" i="1"/>
  <c r="I3707" i="1"/>
  <c r="I3708" i="1"/>
  <c r="I3709" i="1"/>
  <c r="I3710" i="1"/>
  <c r="I3711" i="1"/>
  <c r="I3712" i="1"/>
  <c r="I3713" i="1"/>
  <c r="I3714" i="1"/>
  <c r="I3715" i="1"/>
  <c r="I3716" i="1"/>
  <c r="I3717" i="1"/>
  <c r="I3718" i="1"/>
  <c r="I3719" i="1"/>
  <c r="I3720" i="1"/>
  <c r="I3721" i="1"/>
  <c r="I3722" i="1"/>
  <c r="I3723" i="1"/>
  <c r="I3724" i="1"/>
  <c r="I3725" i="1"/>
  <c r="I3726" i="1"/>
  <c r="I3727" i="1"/>
  <c r="I3728" i="1"/>
  <c r="I3729" i="1"/>
  <c r="I3730" i="1"/>
  <c r="I3731" i="1"/>
  <c r="I3732" i="1"/>
  <c r="I3733" i="1"/>
  <c r="I3734" i="1"/>
  <c r="I3735" i="1"/>
  <c r="I3736" i="1"/>
  <c r="I3737" i="1"/>
  <c r="I3738" i="1"/>
  <c r="I3739" i="1"/>
  <c r="I3740" i="1"/>
  <c r="I3741" i="1"/>
  <c r="I3742" i="1"/>
  <c r="I3743" i="1"/>
  <c r="I3744" i="1"/>
  <c r="I3745" i="1"/>
  <c r="I3746" i="1"/>
  <c r="I3747" i="1"/>
  <c r="I3748" i="1"/>
  <c r="I3749" i="1"/>
  <c r="I3750" i="1"/>
  <c r="I3751" i="1"/>
  <c r="I3752" i="1"/>
  <c r="I3753" i="1"/>
  <c r="I3754" i="1"/>
  <c r="I3755" i="1"/>
  <c r="I3756" i="1"/>
  <c r="I3757" i="1"/>
  <c r="I3758" i="1"/>
  <c r="I3759" i="1"/>
  <c r="I3760" i="1"/>
  <c r="I3761" i="1"/>
  <c r="I3762" i="1"/>
  <c r="I3763" i="1"/>
  <c r="I3764" i="1"/>
  <c r="I3765" i="1"/>
  <c r="I3766" i="1"/>
  <c r="I3767" i="1"/>
  <c r="I3768" i="1"/>
  <c r="I3769" i="1"/>
  <c r="I3770" i="1"/>
  <c r="I3771" i="1"/>
  <c r="I3772" i="1"/>
  <c r="I3773" i="1"/>
  <c r="I3774" i="1"/>
  <c r="I3775" i="1"/>
  <c r="I3776" i="1"/>
  <c r="I3777" i="1"/>
  <c r="I3778" i="1"/>
  <c r="I3779" i="1"/>
  <c r="I3780" i="1"/>
  <c r="I3781" i="1"/>
  <c r="I3782" i="1"/>
  <c r="I3783" i="1"/>
  <c r="I3784" i="1"/>
  <c r="I3785" i="1"/>
  <c r="I3786" i="1"/>
  <c r="I3787" i="1"/>
  <c r="I3788" i="1"/>
  <c r="I3789" i="1"/>
  <c r="I3790" i="1"/>
  <c r="I3791" i="1"/>
  <c r="I3792" i="1"/>
  <c r="I3793" i="1"/>
  <c r="I3794" i="1"/>
  <c r="I3795" i="1"/>
  <c r="I3796" i="1"/>
  <c r="I3797" i="1"/>
  <c r="I3798" i="1"/>
  <c r="I3799" i="1"/>
  <c r="I3800" i="1"/>
  <c r="I3801" i="1"/>
  <c r="I3802" i="1"/>
  <c r="I3803" i="1"/>
  <c r="I3804" i="1"/>
  <c r="I3805" i="1"/>
  <c r="I3806" i="1"/>
  <c r="I3807" i="1"/>
  <c r="I3808" i="1"/>
  <c r="I3809" i="1"/>
  <c r="I3810" i="1"/>
  <c r="I3811" i="1"/>
  <c r="I3812" i="1"/>
  <c r="I3813" i="1"/>
  <c r="I3814" i="1"/>
  <c r="I3815" i="1"/>
  <c r="I3816" i="1"/>
  <c r="I3817" i="1"/>
  <c r="I3818" i="1"/>
  <c r="I3819" i="1"/>
  <c r="I3820" i="1"/>
  <c r="I3821" i="1"/>
  <c r="I3822" i="1"/>
  <c r="I3823" i="1"/>
  <c r="I3824" i="1"/>
  <c r="I3825" i="1"/>
  <c r="I3826" i="1"/>
  <c r="I3827" i="1"/>
  <c r="I3828" i="1"/>
  <c r="I3829" i="1"/>
  <c r="I3830" i="1"/>
  <c r="I3831" i="1"/>
  <c r="I3832" i="1"/>
  <c r="I3833" i="1"/>
  <c r="I3834" i="1"/>
  <c r="I3835" i="1"/>
  <c r="I3836" i="1"/>
  <c r="I3837" i="1"/>
  <c r="I3838" i="1"/>
  <c r="I3839" i="1"/>
  <c r="I3840" i="1"/>
  <c r="I3841" i="1"/>
  <c r="I3842" i="1"/>
  <c r="I3843" i="1"/>
  <c r="I3844" i="1"/>
  <c r="I3845" i="1"/>
  <c r="I3846" i="1"/>
  <c r="I3847" i="1"/>
  <c r="I3848" i="1"/>
  <c r="I3849" i="1"/>
  <c r="I3850" i="1"/>
  <c r="I3851" i="1"/>
  <c r="I3852" i="1"/>
  <c r="I3853" i="1"/>
  <c r="I3854" i="1"/>
  <c r="I3855" i="1"/>
  <c r="I3856" i="1"/>
  <c r="I3857" i="1"/>
  <c r="I3858" i="1"/>
  <c r="I3859" i="1"/>
  <c r="I3860" i="1"/>
  <c r="I3861" i="1"/>
  <c r="I3862" i="1"/>
  <c r="I3863" i="1"/>
  <c r="I3864" i="1"/>
  <c r="I3865" i="1"/>
  <c r="I3866" i="1"/>
  <c r="I3867" i="1"/>
  <c r="I3868" i="1"/>
  <c r="I3869" i="1"/>
  <c r="I3870" i="1"/>
  <c r="I3871" i="1"/>
  <c r="I3872" i="1"/>
  <c r="I3873" i="1"/>
  <c r="I3874" i="1"/>
  <c r="I3875" i="1"/>
  <c r="I3876" i="1"/>
  <c r="I3877" i="1"/>
  <c r="I3878" i="1"/>
  <c r="I3879" i="1"/>
  <c r="I3880" i="1"/>
  <c r="I3881" i="1"/>
  <c r="I3882" i="1"/>
  <c r="I3883" i="1"/>
  <c r="I3884" i="1"/>
  <c r="I3885" i="1"/>
  <c r="I3886" i="1"/>
  <c r="I3887" i="1"/>
  <c r="I3888" i="1"/>
  <c r="I3889" i="1"/>
  <c r="I3890" i="1"/>
  <c r="I3891" i="1"/>
  <c r="I3892" i="1"/>
  <c r="I3893" i="1"/>
  <c r="I3894" i="1"/>
  <c r="I3895" i="1"/>
  <c r="I3896" i="1"/>
  <c r="I3897" i="1"/>
  <c r="I3898" i="1"/>
  <c r="I3899" i="1"/>
  <c r="I3900" i="1"/>
  <c r="I3901" i="1"/>
  <c r="I3902" i="1"/>
  <c r="I3903" i="1"/>
  <c r="I3904" i="1"/>
  <c r="I3905" i="1"/>
  <c r="I3906" i="1"/>
  <c r="I3907" i="1"/>
  <c r="I3908" i="1"/>
  <c r="I3909" i="1"/>
  <c r="I3910" i="1"/>
  <c r="I3911" i="1"/>
  <c r="I3912" i="1"/>
  <c r="I3913" i="1"/>
  <c r="I3914" i="1"/>
  <c r="I3915" i="1"/>
  <c r="I3916" i="1"/>
  <c r="I3917" i="1"/>
  <c r="I3918" i="1"/>
  <c r="I3919" i="1"/>
  <c r="I3920" i="1"/>
  <c r="I3921" i="1"/>
  <c r="I3922" i="1"/>
  <c r="I3923" i="1"/>
  <c r="I3924" i="1"/>
  <c r="I3925" i="1"/>
  <c r="I3926" i="1"/>
  <c r="I3927" i="1"/>
  <c r="I3928" i="1"/>
  <c r="I3929" i="1"/>
  <c r="I3930" i="1"/>
  <c r="I3931" i="1"/>
  <c r="I3932" i="1"/>
  <c r="I3933" i="1"/>
  <c r="I3934" i="1"/>
  <c r="I3935" i="1"/>
  <c r="I3936" i="1"/>
  <c r="I3937" i="1"/>
  <c r="I3938" i="1"/>
  <c r="I3939" i="1"/>
  <c r="I3940" i="1"/>
  <c r="I3941" i="1"/>
  <c r="I3942" i="1"/>
  <c r="I3943" i="1"/>
  <c r="I3944" i="1"/>
  <c r="I3945" i="1"/>
  <c r="I3946" i="1"/>
  <c r="I3947" i="1"/>
  <c r="I3948" i="1"/>
  <c r="I3949" i="1"/>
  <c r="I3950" i="1"/>
  <c r="I3951" i="1"/>
  <c r="I3952" i="1"/>
  <c r="I3953" i="1"/>
  <c r="I3954" i="1"/>
  <c r="I3955" i="1"/>
  <c r="I3956" i="1"/>
  <c r="I3957" i="1"/>
  <c r="I3958" i="1"/>
  <c r="I3959" i="1"/>
  <c r="I3960" i="1"/>
  <c r="I3961" i="1"/>
  <c r="I3962" i="1"/>
  <c r="I3963" i="1"/>
  <c r="I3964" i="1"/>
  <c r="I3965" i="1"/>
  <c r="I3966" i="1"/>
  <c r="I3967" i="1"/>
  <c r="I3968" i="1"/>
  <c r="I3969" i="1"/>
  <c r="I3970" i="1"/>
  <c r="I3971" i="1"/>
  <c r="I3972" i="1"/>
  <c r="I3973" i="1"/>
  <c r="I3974" i="1"/>
  <c r="I3975" i="1"/>
  <c r="I3976" i="1"/>
  <c r="I3977" i="1"/>
  <c r="I3978" i="1"/>
  <c r="I3979" i="1"/>
  <c r="I3980" i="1"/>
  <c r="I3981" i="1"/>
  <c r="I3982" i="1"/>
  <c r="I3983" i="1"/>
  <c r="I3984" i="1"/>
  <c r="I3985" i="1"/>
  <c r="I3986" i="1"/>
  <c r="I3987" i="1"/>
  <c r="I3988" i="1"/>
  <c r="I3989" i="1"/>
  <c r="I3990" i="1"/>
  <c r="I3991" i="1"/>
  <c r="I3992" i="1"/>
  <c r="I3993" i="1"/>
  <c r="I3994" i="1"/>
  <c r="I3995" i="1"/>
  <c r="I3996" i="1"/>
  <c r="I3997" i="1"/>
  <c r="I3998" i="1"/>
  <c r="I3999" i="1"/>
  <c r="I4000" i="1"/>
  <c r="I4001" i="1"/>
  <c r="I4002" i="1"/>
  <c r="I4003" i="1"/>
  <c r="I4004" i="1"/>
  <c r="I4005" i="1"/>
  <c r="I4006" i="1"/>
  <c r="I4007" i="1"/>
  <c r="I4008" i="1"/>
  <c r="I4009" i="1"/>
  <c r="I4010" i="1"/>
  <c r="I4011" i="1"/>
  <c r="I4012" i="1"/>
  <c r="I4013" i="1"/>
  <c r="I4014" i="1"/>
  <c r="I4015" i="1"/>
  <c r="I4016" i="1"/>
  <c r="I4017" i="1"/>
  <c r="I4018" i="1"/>
  <c r="I4019" i="1"/>
  <c r="I4020" i="1"/>
  <c r="I4021" i="1"/>
  <c r="I4022" i="1"/>
  <c r="I4023" i="1"/>
  <c r="I4024" i="1"/>
  <c r="I4025" i="1"/>
  <c r="I4026" i="1"/>
  <c r="I4027" i="1"/>
  <c r="I4028" i="1"/>
  <c r="I4029" i="1"/>
  <c r="I4030" i="1"/>
  <c r="I4031" i="1"/>
  <c r="I4032" i="1"/>
  <c r="I4033" i="1"/>
  <c r="I4034" i="1"/>
  <c r="I4035" i="1"/>
  <c r="I4036" i="1"/>
  <c r="I4037" i="1"/>
  <c r="I4038" i="1"/>
  <c r="I4039" i="1"/>
  <c r="I4040" i="1"/>
  <c r="I4041" i="1"/>
  <c r="I4042" i="1"/>
  <c r="I4043" i="1"/>
  <c r="I4044" i="1"/>
  <c r="I4045" i="1"/>
  <c r="I4046" i="1"/>
  <c r="I4047" i="1"/>
  <c r="I4048" i="1"/>
  <c r="I4049" i="1"/>
  <c r="I4050" i="1"/>
  <c r="I4051" i="1"/>
  <c r="I4052" i="1"/>
  <c r="I4053" i="1"/>
  <c r="I4054" i="1"/>
  <c r="I4055" i="1"/>
  <c r="I4056" i="1"/>
  <c r="I4057" i="1"/>
  <c r="I4058" i="1"/>
  <c r="I4059" i="1"/>
  <c r="I4060" i="1"/>
  <c r="I4061" i="1"/>
  <c r="I4062" i="1"/>
  <c r="I4063" i="1"/>
  <c r="I4064" i="1"/>
  <c r="I4065" i="1"/>
  <c r="I4066" i="1"/>
  <c r="I4067" i="1"/>
  <c r="I4068" i="1"/>
  <c r="I4069" i="1"/>
  <c r="I4070" i="1"/>
  <c r="I4071" i="1"/>
  <c r="I4072" i="1"/>
  <c r="I4073" i="1"/>
  <c r="I4074" i="1"/>
  <c r="I4075" i="1"/>
  <c r="I4076" i="1"/>
  <c r="I4077" i="1"/>
  <c r="I4078" i="1"/>
  <c r="I4079" i="1"/>
  <c r="I4080" i="1"/>
  <c r="I4081" i="1"/>
  <c r="I4082" i="1"/>
  <c r="I4083" i="1"/>
  <c r="I4084" i="1"/>
  <c r="I4085" i="1"/>
  <c r="I4086" i="1"/>
  <c r="I4087" i="1"/>
  <c r="I4088" i="1"/>
  <c r="I4089" i="1"/>
  <c r="I4090" i="1"/>
  <c r="I4091" i="1"/>
  <c r="I4092" i="1"/>
  <c r="I4093" i="1"/>
  <c r="I4094" i="1"/>
  <c r="I4095" i="1"/>
  <c r="I4096" i="1"/>
  <c r="I4097" i="1"/>
  <c r="I4098" i="1"/>
  <c r="I4099" i="1"/>
  <c r="I4100" i="1"/>
  <c r="I4101" i="1"/>
  <c r="I4102" i="1"/>
  <c r="I4103" i="1"/>
  <c r="I4104" i="1"/>
  <c r="I4105" i="1"/>
  <c r="I4106" i="1"/>
  <c r="I4107" i="1"/>
  <c r="I4108" i="1"/>
  <c r="I4109" i="1"/>
  <c r="I4110" i="1"/>
  <c r="I4111" i="1"/>
  <c r="I4112" i="1"/>
  <c r="I4113" i="1"/>
  <c r="I4114" i="1"/>
  <c r="I4115" i="1"/>
  <c r="I4116" i="1"/>
  <c r="I4117" i="1"/>
  <c r="I4118" i="1"/>
  <c r="I4119" i="1"/>
  <c r="I4120" i="1"/>
  <c r="I4121" i="1"/>
  <c r="I4122" i="1"/>
  <c r="I4123" i="1"/>
  <c r="I4124" i="1"/>
  <c r="I4125" i="1"/>
  <c r="I4126" i="1"/>
  <c r="I4127" i="1"/>
  <c r="I4128" i="1"/>
  <c r="I4129" i="1"/>
  <c r="I4130" i="1"/>
  <c r="I4131" i="1"/>
  <c r="I4132" i="1"/>
  <c r="I4133" i="1"/>
  <c r="I4134" i="1"/>
  <c r="I4135" i="1"/>
  <c r="I4136" i="1"/>
  <c r="I4137" i="1"/>
  <c r="I4138" i="1"/>
  <c r="I4139" i="1"/>
  <c r="I4140" i="1"/>
  <c r="I4141" i="1"/>
  <c r="I4142" i="1"/>
  <c r="I4143" i="1"/>
  <c r="I4144" i="1"/>
  <c r="I4145" i="1"/>
  <c r="I4146" i="1"/>
  <c r="I4147" i="1"/>
  <c r="I4148" i="1"/>
  <c r="I4149" i="1"/>
  <c r="I4150" i="1"/>
  <c r="I4151" i="1"/>
  <c r="I4152" i="1"/>
  <c r="I4153" i="1"/>
  <c r="I4154" i="1"/>
  <c r="I4155" i="1"/>
  <c r="I4156" i="1"/>
  <c r="I4157" i="1"/>
  <c r="I4158" i="1"/>
  <c r="I4159" i="1"/>
  <c r="I4160" i="1"/>
  <c r="I4161" i="1"/>
  <c r="I4162" i="1"/>
  <c r="I4163" i="1"/>
  <c r="I4164" i="1"/>
  <c r="I4165" i="1"/>
  <c r="I4166" i="1"/>
  <c r="I4167" i="1"/>
  <c r="I4168" i="1"/>
  <c r="I4169" i="1"/>
  <c r="I4170" i="1"/>
  <c r="I4171" i="1"/>
  <c r="I4172" i="1"/>
  <c r="I4173" i="1"/>
  <c r="I4174" i="1"/>
  <c r="I4175" i="1"/>
  <c r="I4176" i="1"/>
  <c r="I4177" i="1"/>
  <c r="I4178" i="1"/>
  <c r="I4179" i="1"/>
  <c r="I4180" i="1"/>
  <c r="I4181" i="1"/>
  <c r="I4182" i="1"/>
  <c r="I4183" i="1"/>
  <c r="I4184" i="1"/>
  <c r="I4185" i="1"/>
  <c r="I4186" i="1"/>
  <c r="I4187" i="1"/>
  <c r="I4188" i="1"/>
  <c r="I4189" i="1"/>
  <c r="I4190" i="1"/>
  <c r="I4191" i="1"/>
  <c r="I4192" i="1"/>
  <c r="I4193" i="1"/>
  <c r="I4194" i="1"/>
  <c r="I4195" i="1"/>
  <c r="I4196" i="1"/>
  <c r="I4197" i="1"/>
  <c r="I4198" i="1"/>
  <c r="I4199" i="1"/>
  <c r="I4200" i="1"/>
  <c r="I4201" i="1"/>
  <c r="I4202" i="1"/>
  <c r="I4203" i="1"/>
  <c r="I4204" i="1"/>
  <c r="I4205" i="1"/>
  <c r="I4206" i="1"/>
  <c r="I4207" i="1"/>
  <c r="I4208" i="1"/>
  <c r="I4209" i="1"/>
  <c r="I4210" i="1"/>
  <c r="I4211" i="1"/>
  <c r="I4212" i="1"/>
  <c r="I4213" i="1"/>
  <c r="I4214" i="1"/>
  <c r="I4215" i="1"/>
  <c r="I4216" i="1"/>
  <c r="I4217" i="1"/>
  <c r="I4218" i="1"/>
  <c r="I4219" i="1"/>
  <c r="I4220" i="1"/>
  <c r="I4221" i="1"/>
  <c r="I4222" i="1"/>
  <c r="I4223" i="1"/>
  <c r="I4224" i="1"/>
  <c r="I4225" i="1"/>
  <c r="I4226" i="1"/>
  <c r="I4227" i="1"/>
  <c r="I4228" i="1"/>
  <c r="I4229" i="1"/>
  <c r="I4230" i="1"/>
  <c r="I4231" i="1"/>
  <c r="I4232" i="1"/>
  <c r="I4233" i="1"/>
  <c r="I4234" i="1"/>
  <c r="I4235" i="1"/>
  <c r="I4236" i="1"/>
  <c r="I4237" i="1"/>
  <c r="I4238" i="1"/>
  <c r="I4239" i="1"/>
  <c r="I4240" i="1"/>
  <c r="I4241" i="1"/>
  <c r="I4242" i="1"/>
  <c r="I4243" i="1"/>
  <c r="I4244" i="1"/>
  <c r="I4245" i="1"/>
  <c r="I4246" i="1"/>
  <c r="I4247" i="1"/>
  <c r="I4248" i="1"/>
  <c r="I4249" i="1"/>
  <c r="I4250" i="1"/>
  <c r="I4251" i="1"/>
  <c r="I4252" i="1"/>
  <c r="I4253" i="1"/>
  <c r="I4254" i="1"/>
  <c r="I4255" i="1"/>
  <c r="I4256" i="1"/>
  <c r="I4257" i="1"/>
  <c r="I4258" i="1"/>
  <c r="I4259" i="1"/>
  <c r="I4260" i="1"/>
  <c r="I4261" i="1"/>
  <c r="I4262" i="1"/>
  <c r="I4263" i="1"/>
  <c r="I4264" i="1"/>
  <c r="I4265" i="1"/>
  <c r="I4266" i="1"/>
  <c r="I4267" i="1"/>
  <c r="I4268" i="1"/>
  <c r="I4269" i="1"/>
  <c r="I4270" i="1"/>
  <c r="I4271" i="1"/>
  <c r="I4272" i="1"/>
  <c r="I4273" i="1"/>
  <c r="I4274" i="1"/>
  <c r="I4275" i="1"/>
  <c r="I4276" i="1"/>
  <c r="I4277" i="1"/>
  <c r="I4278" i="1"/>
  <c r="I4279" i="1"/>
  <c r="I4280" i="1"/>
  <c r="I4281" i="1"/>
  <c r="I4282" i="1"/>
  <c r="I4283" i="1"/>
  <c r="I4284" i="1"/>
  <c r="I4285" i="1"/>
  <c r="I4286" i="1"/>
  <c r="I4287" i="1"/>
  <c r="I4288" i="1"/>
  <c r="I4289" i="1"/>
  <c r="I4290" i="1"/>
  <c r="I4291" i="1"/>
  <c r="I4292" i="1"/>
  <c r="I4293" i="1"/>
  <c r="I4294" i="1"/>
  <c r="I4295" i="1"/>
  <c r="I4296" i="1"/>
  <c r="I4297" i="1"/>
  <c r="I4298" i="1"/>
  <c r="I4299" i="1"/>
  <c r="I4300" i="1"/>
  <c r="I4301" i="1"/>
  <c r="I4302" i="1"/>
  <c r="I4303" i="1"/>
  <c r="I4304" i="1"/>
  <c r="I4305" i="1"/>
  <c r="I4306" i="1"/>
  <c r="I4307" i="1"/>
  <c r="I4308" i="1"/>
  <c r="I4309" i="1"/>
  <c r="I4310" i="1"/>
  <c r="I4311" i="1"/>
  <c r="I4312" i="1"/>
  <c r="I4313" i="1"/>
  <c r="I4314" i="1"/>
  <c r="I4315" i="1"/>
  <c r="I4316" i="1"/>
  <c r="I4317" i="1"/>
  <c r="I4318" i="1"/>
  <c r="I4319" i="1"/>
  <c r="I4320" i="1"/>
  <c r="I4321" i="1"/>
  <c r="I4322" i="1"/>
  <c r="I4323" i="1"/>
  <c r="I4324" i="1"/>
  <c r="I4325" i="1"/>
  <c r="I4326" i="1"/>
  <c r="I4327" i="1"/>
  <c r="I4328" i="1"/>
  <c r="I4329" i="1"/>
  <c r="I4330" i="1"/>
  <c r="I4331" i="1"/>
  <c r="I4332" i="1"/>
  <c r="I4333" i="1"/>
  <c r="I4334" i="1"/>
  <c r="I4335" i="1"/>
  <c r="I4336" i="1"/>
  <c r="I4337" i="1"/>
  <c r="I4338" i="1"/>
  <c r="I4339" i="1"/>
  <c r="I4340" i="1"/>
  <c r="I4341" i="1"/>
  <c r="I4342" i="1"/>
  <c r="I4343" i="1"/>
  <c r="I4344" i="1"/>
  <c r="I4345" i="1"/>
  <c r="I4346" i="1"/>
  <c r="I4347" i="1"/>
  <c r="I4348" i="1"/>
  <c r="I4349" i="1"/>
  <c r="I4350" i="1"/>
  <c r="I4351" i="1"/>
  <c r="I4352" i="1"/>
  <c r="I4353" i="1"/>
  <c r="I4354" i="1"/>
  <c r="I4355" i="1"/>
  <c r="I4356" i="1"/>
  <c r="I4357" i="1"/>
  <c r="I4358" i="1"/>
  <c r="I4359" i="1"/>
  <c r="I4360" i="1"/>
  <c r="I4361" i="1"/>
  <c r="I4362" i="1"/>
  <c r="I4363" i="1"/>
  <c r="I4364" i="1"/>
  <c r="I4365" i="1"/>
  <c r="I4366" i="1"/>
  <c r="I4367" i="1"/>
  <c r="I4368" i="1"/>
  <c r="I4369" i="1"/>
  <c r="I4370" i="1"/>
  <c r="I4371" i="1"/>
  <c r="I4372" i="1"/>
  <c r="I4373" i="1"/>
  <c r="I4374" i="1"/>
  <c r="I4375" i="1"/>
  <c r="I4376" i="1"/>
  <c r="I4377" i="1"/>
  <c r="I4378" i="1"/>
  <c r="I4379" i="1"/>
  <c r="I4380" i="1"/>
  <c r="I4381" i="1"/>
  <c r="I4382" i="1"/>
  <c r="I4383" i="1"/>
  <c r="I4384" i="1"/>
  <c r="I4385" i="1"/>
  <c r="I4386" i="1"/>
  <c r="I4387" i="1"/>
  <c r="I4388" i="1"/>
  <c r="I4389" i="1"/>
  <c r="I4390" i="1"/>
  <c r="I4391" i="1"/>
  <c r="I4392" i="1"/>
  <c r="I4393" i="1"/>
  <c r="I4394" i="1"/>
  <c r="I4395" i="1"/>
  <c r="I4396" i="1"/>
  <c r="I4397" i="1"/>
  <c r="I4398" i="1"/>
  <c r="I4399" i="1"/>
  <c r="I4400" i="1"/>
  <c r="I4401" i="1"/>
  <c r="I4402" i="1"/>
  <c r="I4403" i="1"/>
  <c r="I4404" i="1"/>
  <c r="I4405" i="1"/>
  <c r="I4406" i="1"/>
  <c r="I4407" i="1"/>
  <c r="I4408" i="1"/>
  <c r="I4409" i="1"/>
  <c r="I4410" i="1"/>
  <c r="I4411" i="1"/>
  <c r="I4412" i="1"/>
  <c r="I4413" i="1"/>
  <c r="I4414" i="1"/>
  <c r="I4415" i="1"/>
  <c r="I4416" i="1"/>
  <c r="I4417" i="1"/>
  <c r="I4418" i="1"/>
  <c r="I4419" i="1"/>
  <c r="I4420" i="1"/>
  <c r="I4421" i="1"/>
  <c r="I4422" i="1"/>
  <c r="I4423" i="1"/>
  <c r="I4424" i="1"/>
  <c r="I4425" i="1"/>
  <c r="I4426" i="1"/>
  <c r="I4427" i="1"/>
  <c r="I4428" i="1"/>
  <c r="I4429" i="1"/>
  <c r="I4430" i="1"/>
  <c r="I4431" i="1"/>
  <c r="I4432" i="1"/>
  <c r="I4433" i="1"/>
  <c r="I4434" i="1"/>
  <c r="I4435" i="1"/>
  <c r="I4436" i="1"/>
  <c r="I4437" i="1"/>
  <c r="I4438" i="1"/>
  <c r="I4439" i="1"/>
  <c r="I4440" i="1"/>
  <c r="I4441" i="1"/>
  <c r="I4442" i="1"/>
  <c r="I4443" i="1"/>
  <c r="I4444" i="1"/>
  <c r="I4445" i="1"/>
  <c r="I4446" i="1"/>
  <c r="I4447" i="1"/>
  <c r="I4448" i="1"/>
  <c r="I4449" i="1"/>
  <c r="I4450" i="1"/>
  <c r="I4451" i="1"/>
  <c r="I4452" i="1"/>
  <c r="I4453" i="1"/>
  <c r="I4454" i="1"/>
  <c r="I4455" i="1"/>
  <c r="I4456" i="1"/>
  <c r="I4457" i="1"/>
  <c r="I4458" i="1"/>
  <c r="I4459" i="1"/>
  <c r="I4460" i="1"/>
  <c r="I4461" i="1"/>
  <c r="I4462" i="1"/>
  <c r="I4463" i="1"/>
  <c r="I4464" i="1"/>
  <c r="I4465" i="1"/>
  <c r="I4466" i="1"/>
  <c r="I4467" i="1"/>
  <c r="I4468" i="1"/>
  <c r="I4469" i="1"/>
  <c r="I4470" i="1"/>
  <c r="I4471" i="1"/>
  <c r="I4472" i="1"/>
  <c r="I4473" i="1"/>
  <c r="I4474" i="1"/>
  <c r="I4475" i="1"/>
  <c r="I4476" i="1"/>
  <c r="I4477" i="1"/>
  <c r="I4478" i="1"/>
  <c r="I4479" i="1"/>
  <c r="I4480" i="1"/>
  <c r="I4481" i="1"/>
  <c r="I4482" i="1"/>
  <c r="I4483" i="1"/>
  <c r="I4484" i="1"/>
  <c r="I4485" i="1"/>
  <c r="I4486" i="1"/>
  <c r="I4487" i="1"/>
  <c r="I4488" i="1"/>
  <c r="I4489" i="1"/>
  <c r="I4490" i="1"/>
  <c r="I4491" i="1"/>
  <c r="I4492" i="1"/>
  <c r="I4493" i="1"/>
  <c r="I4494" i="1"/>
  <c r="I4495" i="1"/>
  <c r="I4496" i="1"/>
  <c r="I4497" i="1"/>
  <c r="I4498" i="1"/>
  <c r="I4499" i="1"/>
  <c r="I4500" i="1"/>
  <c r="I4501" i="1"/>
  <c r="I4502" i="1"/>
  <c r="I4503" i="1"/>
  <c r="I4504" i="1"/>
  <c r="I4505" i="1"/>
  <c r="I4506" i="1"/>
  <c r="I4507" i="1"/>
  <c r="I4508" i="1"/>
  <c r="I4509" i="1"/>
  <c r="I4510" i="1"/>
  <c r="I4511" i="1"/>
  <c r="I4512" i="1"/>
  <c r="I4513" i="1"/>
  <c r="I4514" i="1"/>
  <c r="I4515" i="1"/>
  <c r="I4516" i="1"/>
  <c r="I4517" i="1"/>
  <c r="I4518" i="1"/>
  <c r="I4519" i="1"/>
  <c r="I4520" i="1"/>
  <c r="I4521" i="1"/>
  <c r="I4522" i="1"/>
  <c r="I4523" i="1"/>
  <c r="I4524" i="1"/>
  <c r="I4525" i="1"/>
  <c r="I4526" i="1"/>
  <c r="I4527" i="1"/>
  <c r="I4528" i="1"/>
  <c r="I4529" i="1"/>
  <c r="I4530" i="1"/>
  <c r="I4531" i="1"/>
  <c r="I4532" i="1"/>
  <c r="I4533" i="1"/>
  <c r="I4534" i="1"/>
  <c r="I4535" i="1"/>
  <c r="I4536" i="1"/>
  <c r="I4537" i="1"/>
  <c r="I4538" i="1"/>
  <c r="I4539" i="1"/>
  <c r="I4540" i="1"/>
  <c r="I4541" i="1"/>
  <c r="I4542" i="1"/>
  <c r="I4543" i="1"/>
  <c r="I4544" i="1"/>
  <c r="I4545" i="1"/>
  <c r="I4546" i="1"/>
  <c r="I4547" i="1"/>
  <c r="I4548" i="1"/>
  <c r="I4549" i="1"/>
  <c r="I4550" i="1"/>
  <c r="I4551" i="1"/>
  <c r="I4552" i="1"/>
  <c r="I4553" i="1"/>
  <c r="I4554" i="1"/>
  <c r="I4555" i="1"/>
  <c r="I4556" i="1"/>
  <c r="I4557" i="1"/>
  <c r="I4558" i="1"/>
  <c r="I4559" i="1"/>
  <c r="I4560" i="1"/>
  <c r="I4561" i="1"/>
  <c r="I4562" i="1"/>
  <c r="I4563" i="1"/>
  <c r="I4564" i="1"/>
  <c r="I4565" i="1"/>
  <c r="I4566" i="1"/>
  <c r="I4567" i="1"/>
  <c r="I4568" i="1"/>
  <c r="I4569" i="1"/>
  <c r="I4570" i="1"/>
  <c r="I4571" i="1"/>
  <c r="I4572" i="1"/>
  <c r="I4573" i="1"/>
  <c r="I4574" i="1"/>
  <c r="I4575" i="1"/>
  <c r="I4576" i="1"/>
  <c r="I4577" i="1"/>
  <c r="I4578" i="1"/>
  <c r="I4579" i="1"/>
  <c r="I4580" i="1"/>
  <c r="I4581" i="1"/>
  <c r="I4582" i="1"/>
  <c r="I4583" i="1"/>
  <c r="I4584" i="1"/>
  <c r="I4585" i="1"/>
  <c r="I4586" i="1"/>
  <c r="I4587" i="1"/>
  <c r="I4588" i="1"/>
  <c r="I4589" i="1"/>
  <c r="I4590" i="1"/>
  <c r="I4591" i="1"/>
  <c r="I4592" i="1"/>
  <c r="I4593" i="1"/>
  <c r="I4594" i="1"/>
  <c r="I4595" i="1"/>
  <c r="I4596" i="1"/>
  <c r="I4597" i="1"/>
  <c r="I4598" i="1"/>
  <c r="I4599" i="1"/>
  <c r="I4600" i="1"/>
  <c r="I4601" i="1"/>
  <c r="I4602" i="1"/>
  <c r="I4603" i="1"/>
  <c r="I4604" i="1"/>
  <c r="I4605" i="1"/>
  <c r="I4606" i="1"/>
  <c r="I4607" i="1"/>
  <c r="I4608" i="1"/>
  <c r="I4609" i="1"/>
  <c r="I4610" i="1"/>
  <c r="I4611" i="1"/>
  <c r="I4612" i="1"/>
  <c r="I4613" i="1"/>
  <c r="I4614" i="1"/>
  <c r="I4615" i="1"/>
  <c r="I4616" i="1"/>
  <c r="I4617" i="1"/>
  <c r="I4618" i="1"/>
  <c r="I4619" i="1"/>
  <c r="I4620" i="1"/>
  <c r="I4621" i="1"/>
  <c r="I4622" i="1"/>
  <c r="I4623" i="1"/>
  <c r="I4624" i="1"/>
  <c r="I4625" i="1"/>
  <c r="I4626" i="1"/>
  <c r="I4627" i="1"/>
  <c r="I4628" i="1"/>
  <c r="I4629" i="1"/>
  <c r="I4630" i="1"/>
  <c r="I4631" i="1"/>
  <c r="I4632" i="1"/>
  <c r="I4633" i="1"/>
  <c r="I4634" i="1"/>
  <c r="I4635" i="1"/>
  <c r="I4636" i="1"/>
  <c r="I4637" i="1"/>
  <c r="I4638" i="1"/>
  <c r="I4639" i="1"/>
  <c r="I4640" i="1"/>
  <c r="I4641" i="1"/>
  <c r="I4642" i="1"/>
  <c r="I4643" i="1"/>
  <c r="I4644" i="1"/>
  <c r="I4645" i="1"/>
  <c r="I4646" i="1"/>
  <c r="I4647" i="1"/>
  <c r="I4648" i="1"/>
  <c r="I4649" i="1"/>
  <c r="I4650" i="1"/>
  <c r="I4651" i="1"/>
  <c r="I4652" i="1"/>
  <c r="I4653" i="1"/>
  <c r="I4654" i="1"/>
  <c r="I4655" i="1"/>
  <c r="I4656" i="1"/>
  <c r="I4657" i="1"/>
  <c r="I4658" i="1"/>
  <c r="I4659" i="1"/>
  <c r="I4660" i="1"/>
  <c r="I4661" i="1"/>
  <c r="I4662" i="1"/>
  <c r="I4663" i="1"/>
  <c r="I4664" i="1"/>
  <c r="I4665" i="1"/>
  <c r="I4666" i="1"/>
  <c r="I4667" i="1"/>
  <c r="I4668" i="1"/>
  <c r="I4669" i="1"/>
  <c r="I4670" i="1"/>
  <c r="I4671" i="1"/>
  <c r="I4672" i="1"/>
  <c r="I4673" i="1"/>
  <c r="I4674" i="1"/>
  <c r="I4675" i="1"/>
  <c r="I4676" i="1"/>
  <c r="I4677" i="1"/>
  <c r="I4678" i="1"/>
  <c r="I4679" i="1"/>
  <c r="I4680" i="1"/>
  <c r="I4681" i="1"/>
  <c r="I4682" i="1"/>
  <c r="I4683" i="1"/>
  <c r="I4684" i="1"/>
  <c r="I4685" i="1"/>
  <c r="I4686" i="1"/>
  <c r="I4687" i="1"/>
  <c r="I4688" i="1"/>
  <c r="I4689" i="1"/>
  <c r="I4690" i="1"/>
  <c r="I4691" i="1"/>
  <c r="I4692" i="1"/>
  <c r="I4693" i="1"/>
  <c r="I4694" i="1"/>
  <c r="I4695" i="1"/>
  <c r="I4696" i="1"/>
  <c r="I4697" i="1"/>
  <c r="I4698" i="1"/>
  <c r="I4699" i="1"/>
  <c r="I4700" i="1"/>
  <c r="I4701" i="1"/>
  <c r="I4702" i="1"/>
  <c r="I4703" i="1"/>
  <c r="I4704" i="1"/>
  <c r="I4705" i="1"/>
  <c r="I4706" i="1"/>
  <c r="I4707" i="1"/>
  <c r="I4708" i="1"/>
  <c r="I4709" i="1"/>
  <c r="I4710" i="1"/>
  <c r="I4711" i="1"/>
  <c r="I4712" i="1"/>
  <c r="I4713" i="1"/>
  <c r="I4714" i="1"/>
  <c r="I4715" i="1"/>
  <c r="I4716" i="1"/>
  <c r="I4717" i="1"/>
  <c r="I4718" i="1"/>
  <c r="I4719" i="1"/>
  <c r="I4720" i="1"/>
  <c r="I4721" i="1"/>
  <c r="I4722" i="1"/>
  <c r="I4723" i="1"/>
  <c r="I4724" i="1"/>
  <c r="I4725" i="1"/>
  <c r="I4726" i="1"/>
  <c r="I4727" i="1"/>
  <c r="I4728" i="1"/>
  <c r="I4729" i="1"/>
  <c r="I4730" i="1"/>
  <c r="I4731" i="1"/>
  <c r="I4732" i="1"/>
  <c r="I4733" i="1"/>
  <c r="I4734" i="1"/>
  <c r="I4735" i="1"/>
  <c r="I4736" i="1"/>
  <c r="I4737" i="1"/>
  <c r="I4738" i="1"/>
  <c r="I4739" i="1"/>
  <c r="I4740" i="1"/>
  <c r="I4741" i="1"/>
  <c r="I4742" i="1"/>
  <c r="I4743" i="1"/>
  <c r="I4744" i="1"/>
  <c r="I4745" i="1"/>
  <c r="I4746" i="1"/>
  <c r="I4747" i="1"/>
  <c r="I4748" i="1"/>
  <c r="I4749" i="1"/>
  <c r="I4750" i="1"/>
  <c r="I4751" i="1"/>
  <c r="I4752" i="1"/>
  <c r="I4753" i="1"/>
  <c r="I4754" i="1"/>
  <c r="I4755" i="1"/>
  <c r="I4756" i="1"/>
  <c r="I4757" i="1"/>
  <c r="I4758" i="1"/>
  <c r="I4759" i="1"/>
  <c r="I4760" i="1"/>
  <c r="I4761" i="1"/>
  <c r="I4762" i="1"/>
  <c r="I4763" i="1"/>
  <c r="I4764" i="1"/>
  <c r="I4765" i="1"/>
  <c r="I4766" i="1"/>
  <c r="I4767" i="1"/>
  <c r="I4768" i="1"/>
  <c r="I4769" i="1"/>
  <c r="I4770" i="1"/>
  <c r="I4771" i="1"/>
  <c r="I4772" i="1"/>
  <c r="I4773" i="1"/>
  <c r="I4774" i="1"/>
  <c r="I4775" i="1"/>
  <c r="I4776" i="1"/>
  <c r="I4777" i="1"/>
  <c r="I4778" i="1"/>
  <c r="I4779" i="1"/>
  <c r="I4780" i="1"/>
  <c r="I4781" i="1"/>
  <c r="I4782" i="1"/>
  <c r="I4783" i="1"/>
  <c r="I4784" i="1"/>
  <c r="I4785" i="1"/>
  <c r="I4786" i="1"/>
  <c r="I4787" i="1"/>
  <c r="I4788" i="1"/>
  <c r="I4789" i="1"/>
  <c r="I4790" i="1"/>
  <c r="I4791" i="1"/>
  <c r="I4792" i="1"/>
  <c r="I4793" i="1"/>
  <c r="I4794" i="1"/>
  <c r="I4795" i="1"/>
  <c r="I4796" i="1"/>
  <c r="I4797" i="1"/>
  <c r="I4798" i="1"/>
  <c r="I4799" i="1"/>
  <c r="I4800" i="1"/>
  <c r="I4801" i="1"/>
  <c r="I4802" i="1"/>
  <c r="I4803" i="1"/>
  <c r="I4804" i="1"/>
  <c r="I4805" i="1"/>
  <c r="I4806" i="1"/>
  <c r="I4807" i="1"/>
  <c r="I4808" i="1"/>
  <c r="I4809" i="1"/>
  <c r="I4810" i="1"/>
  <c r="I4811" i="1"/>
  <c r="I4812" i="1"/>
  <c r="I4813" i="1"/>
  <c r="I4814" i="1"/>
  <c r="I4815" i="1"/>
  <c r="I4816" i="1"/>
  <c r="I4817" i="1"/>
  <c r="I4818" i="1"/>
  <c r="I4819" i="1"/>
  <c r="I4820" i="1"/>
  <c r="I4821" i="1"/>
  <c r="I4822" i="1"/>
  <c r="I4823" i="1"/>
  <c r="I4824" i="1"/>
  <c r="I4825" i="1"/>
  <c r="I4826" i="1"/>
  <c r="I4827" i="1"/>
  <c r="I4828" i="1"/>
  <c r="I4829" i="1"/>
  <c r="I4830" i="1"/>
  <c r="I4831" i="1"/>
  <c r="I4832" i="1"/>
  <c r="I4833" i="1"/>
  <c r="I4834" i="1"/>
  <c r="I4835" i="1"/>
  <c r="I4836" i="1"/>
  <c r="I4837" i="1"/>
  <c r="I4838" i="1"/>
  <c r="I4839" i="1"/>
  <c r="I4840" i="1"/>
  <c r="I4841" i="1"/>
  <c r="I4842" i="1"/>
  <c r="I4843" i="1"/>
  <c r="I4844" i="1"/>
  <c r="I4845" i="1"/>
  <c r="I4846" i="1"/>
  <c r="I4847" i="1"/>
  <c r="I4848" i="1"/>
  <c r="I4849" i="1"/>
  <c r="I4850" i="1"/>
  <c r="I4851" i="1"/>
  <c r="I4852" i="1"/>
  <c r="I4853" i="1"/>
  <c r="I4854" i="1"/>
  <c r="I4855" i="1"/>
  <c r="I4856" i="1"/>
  <c r="I4857" i="1"/>
  <c r="I4858" i="1"/>
  <c r="I4859" i="1"/>
  <c r="I4860" i="1"/>
  <c r="I4861" i="1"/>
  <c r="I4862" i="1"/>
  <c r="I4863" i="1"/>
  <c r="I4864" i="1"/>
  <c r="I4865" i="1"/>
  <c r="I4866" i="1"/>
  <c r="I4867" i="1"/>
  <c r="I4868" i="1"/>
  <c r="I4869" i="1"/>
  <c r="I4870" i="1"/>
  <c r="I4871" i="1"/>
  <c r="I4872" i="1"/>
  <c r="I4873" i="1"/>
  <c r="I4874" i="1"/>
  <c r="I4875" i="1"/>
  <c r="I4876" i="1"/>
  <c r="I4877" i="1"/>
  <c r="I4878" i="1"/>
  <c r="I4879" i="1"/>
  <c r="I4880" i="1"/>
  <c r="I4881" i="1"/>
  <c r="I4882" i="1"/>
  <c r="I4883" i="1"/>
  <c r="I4884" i="1"/>
  <c r="I4885" i="1"/>
  <c r="I4886" i="1"/>
  <c r="I4887" i="1"/>
  <c r="I4888" i="1"/>
  <c r="I4889" i="1"/>
  <c r="I4890" i="1"/>
  <c r="I4891" i="1"/>
  <c r="I4892" i="1"/>
  <c r="I4893" i="1"/>
  <c r="I4894" i="1"/>
  <c r="I4895" i="1"/>
  <c r="I4896" i="1"/>
  <c r="I4897" i="1"/>
  <c r="I4898" i="1"/>
  <c r="I4899" i="1"/>
  <c r="I4900" i="1"/>
  <c r="I4901" i="1"/>
  <c r="I4902" i="1"/>
  <c r="I4903" i="1"/>
  <c r="I4904" i="1"/>
  <c r="I4905" i="1"/>
  <c r="I4906" i="1"/>
  <c r="I4907" i="1"/>
  <c r="I4908" i="1"/>
  <c r="I4909" i="1"/>
  <c r="I4910" i="1"/>
  <c r="I4911" i="1"/>
  <c r="I4912" i="1"/>
  <c r="I4913" i="1"/>
  <c r="I4914" i="1"/>
  <c r="I4915" i="1"/>
  <c r="I4916" i="1"/>
  <c r="I4917" i="1"/>
  <c r="I4918" i="1"/>
  <c r="I4919" i="1"/>
  <c r="I4920" i="1"/>
  <c r="I4921" i="1"/>
  <c r="I4922" i="1"/>
  <c r="I4923" i="1"/>
  <c r="I4924" i="1"/>
  <c r="I4925" i="1"/>
  <c r="I4926" i="1"/>
  <c r="I4927" i="1"/>
  <c r="I4928" i="1"/>
  <c r="I4929" i="1"/>
  <c r="I4930" i="1"/>
  <c r="I4931" i="1"/>
  <c r="I4932" i="1"/>
  <c r="I4933" i="1"/>
  <c r="I4934" i="1"/>
  <c r="I4935" i="1"/>
  <c r="I4936" i="1"/>
  <c r="I4937" i="1"/>
  <c r="I4938" i="1"/>
  <c r="I4939" i="1"/>
  <c r="I4940" i="1"/>
  <c r="I4941" i="1"/>
  <c r="I4942" i="1"/>
  <c r="I4943" i="1"/>
  <c r="I4944" i="1"/>
  <c r="I4945" i="1"/>
  <c r="I4946" i="1"/>
  <c r="I4947" i="1"/>
  <c r="I4948" i="1"/>
  <c r="I4949" i="1"/>
  <c r="I4950" i="1"/>
  <c r="I4951" i="1"/>
  <c r="I4952" i="1"/>
  <c r="I4953" i="1"/>
  <c r="I4954" i="1"/>
  <c r="I4955" i="1"/>
  <c r="I4956" i="1"/>
  <c r="I4957" i="1"/>
  <c r="I4958" i="1"/>
  <c r="I4959" i="1"/>
  <c r="I4960" i="1"/>
  <c r="I4961" i="1"/>
  <c r="I4962" i="1"/>
  <c r="I4963" i="1"/>
  <c r="I4964" i="1"/>
  <c r="I4965" i="1"/>
  <c r="I4966" i="1"/>
  <c r="I4967" i="1"/>
  <c r="I4968" i="1"/>
  <c r="I4969" i="1"/>
  <c r="I4970" i="1"/>
  <c r="I4971" i="1"/>
  <c r="I4972" i="1"/>
  <c r="I4973" i="1"/>
  <c r="I4974" i="1"/>
  <c r="I4975" i="1"/>
  <c r="I4976" i="1"/>
  <c r="I4977" i="1"/>
  <c r="I4978" i="1"/>
  <c r="I4979" i="1"/>
  <c r="I4980" i="1"/>
  <c r="I4981" i="1"/>
  <c r="I4982" i="1"/>
  <c r="I4983" i="1"/>
  <c r="I4984" i="1"/>
  <c r="I4985" i="1"/>
  <c r="I4986" i="1"/>
  <c r="I4987" i="1"/>
  <c r="I4988" i="1"/>
  <c r="I4989" i="1"/>
  <c r="I4990" i="1"/>
  <c r="I4991" i="1"/>
  <c r="I4992" i="1"/>
  <c r="I4993" i="1"/>
  <c r="I4994" i="1"/>
  <c r="I4995" i="1"/>
  <c r="I4996" i="1"/>
  <c r="I4997" i="1"/>
  <c r="I4998" i="1"/>
  <c r="I4999" i="1"/>
  <c r="I5000" i="1"/>
  <c r="I5001" i="1"/>
  <c r="I5002" i="1"/>
  <c r="I5003" i="1"/>
  <c r="I5004" i="1"/>
  <c r="I5005" i="1"/>
  <c r="I5006" i="1"/>
  <c r="I5007" i="1"/>
  <c r="I5008" i="1"/>
  <c r="I5009" i="1"/>
  <c r="I5010" i="1"/>
  <c r="I5011" i="1"/>
  <c r="I5012" i="1"/>
  <c r="I5013" i="1"/>
  <c r="I5014" i="1"/>
  <c r="I5015" i="1"/>
  <c r="I5016" i="1"/>
  <c r="I5017" i="1"/>
  <c r="I5018" i="1"/>
  <c r="I5019" i="1"/>
  <c r="I5020" i="1"/>
  <c r="I5021" i="1"/>
  <c r="I5022" i="1"/>
  <c r="I5023" i="1"/>
  <c r="I5024" i="1"/>
  <c r="I5025" i="1"/>
  <c r="I5026" i="1"/>
  <c r="I5027" i="1"/>
  <c r="I5028" i="1"/>
  <c r="I5029" i="1"/>
  <c r="I5030" i="1"/>
  <c r="I5031" i="1"/>
  <c r="I5032" i="1"/>
  <c r="I5033" i="1"/>
  <c r="I5034" i="1"/>
  <c r="I5035" i="1"/>
  <c r="I5036" i="1"/>
  <c r="I5037" i="1"/>
  <c r="I5038" i="1"/>
  <c r="I5039" i="1"/>
  <c r="I5040" i="1"/>
  <c r="I5041" i="1"/>
  <c r="I5042" i="1"/>
  <c r="I5043" i="1"/>
  <c r="I5044" i="1"/>
  <c r="I5045" i="1"/>
  <c r="I5046" i="1"/>
  <c r="I5047" i="1"/>
  <c r="I5048" i="1"/>
  <c r="I5049" i="1"/>
  <c r="I5050" i="1"/>
  <c r="I5051" i="1"/>
  <c r="I5052" i="1"/>
  <c r="I5053" i="1"/>
  <c r="I5054" i="1"/>
  <c r="I5055" i="1"/>
  <c r="I5056" i="1"/>
  <c r="I5057" i="1"/>
  <c r="I5058" i="1"/>
  <c r="I5059" i="1"/>
  <c r="I5060" i="1"/>
  <c r="I5061" i="1"/>
  <c r="I5062" i="1"/>
  <c r="I5063" i="1"/>
  <c r="I5064" i="1"/>
  <c r="I5065" i="1"/>
  <c r="I5066" i="1"/>
  <c r="I5067" i="1"/>
  <c r="I5068" i="1"/>
  <c r="I5069" i="1"/>
  <c r="I5070" i="1"/>
  <c r="I5071" i="1"/>
  <c r="I5072" i="1"/>
  <c r="I5073" i="1"/>
  <c r="I5074" i="1"/>
  <c r="I5075" i="1"/>
  <c r="I5076" i="1"/>
  <c r="I5077" i="1"/>
  <c r="I5078" i="1"/>
  <c r="I5079" i="1"/>
  <c r="I5080" i="1"/>
  <c r="I5081" i="1"/>
  <c r="I5082" i="1"/>
  <c r="I5083" i="1"/>
  <c r="I5084" i="1"/>
  <c r="I5085" i="1"/>
  <c r="I5086" i="1"/>
  <c r="I5087" i="1"/>
  <c r="I5088" i="1"/>
  <c r="I5089" i="1"/>
  <c r="I5090" i="1"/>
  <c r="I5091" i="1"/>
  <c r="I5092" i="1"/>
  <c r="I5093" i="1"/>
  <c r="I5094" i="1"/>
  <c r="I5095" i="1"/>
  <c r="I5096" i="1"/>
  <c r="I5097" i="1"/>
  <c r="I5098" i="1"/>
  <c r="I5099" i="1"/>
  <c r="I5100" i="1"/>
  <c r="I5101" i="1"/>
  <c r="I5102" i="1"/>
  <c r="I5103" i="1"/>
  <c r="I5104" i="1"/>
  <c r="I5105" i="1"/>
  <c r="I5106" i="1"/>
  <c r="I5107" i="1"/>
  <c r="I5108" i="1"/>
  <c r="I5109" i="1"/>
  <c r="I5110" i="1"/>
  <c r="I5111" i="1"/>
  <c r="I5112" i="1"/>
  <c r="I5113" i="1"/>
  <c r="I5114" i="1"/>
  <c r="I5115" i="1"/>
  <c r="I5116" i="1"/>
  <c r="I5117" i="1"/>
  <c r="I5118" i="1"/>
  <c r="I5119" i="1"/>
  <c r="I5120" i="1"/>
  <c r="I5121" i="1"/>
  <c r="I5122" i="1"/>
  <c r="I5123" i="1"/>
  <c r="I5124" i="1"/>
  <c r="I5125" i="1"/>
  <c r="I5126" i="1"/>
  <c r="I5127" i="1"/>
  <c r="I5128" i="1"/>
  <c r="I5129" i="1"/>
  <c r="I5130" i="1"/>
  <c r="I5131" i="1"/>
  <c r="I5132" i="1"/>
  <c r="I5133" i="1"/>
  <c r="I5134" i="1"/>
  <c r="I5135" i="1"/>
  <c r="I5136" i="1"/>
  <c r="I5137" i="1"/>
  <c r="I5138" i="1"/>
  <c r="I5139" i="1"/>
  <c r="I5140" i="1"/>
  <c r="I5141" i="1"/>
  <c r="I5142" i="1"/>
  <c r="I5143" i="1"/>
  <c r="I5144" i="1"/>
  <c r="I5145" i="1"/>
  <c r="I5146" i="1"/>
  <c r="I5147" i="1"/>
  <c r="I5148" i="1"/>
  <c r="I5149" i="1"/>
  <c r="I5150" i="1"/>
  <c r="I5151" i="1"/>
  <c r="I5152" i="1"/>
  <c r="I5153" i="1"/>
  <c r="I5154" i="1"/>
  <c r="I5155" i="1"/>
  <c r="I5156" i="1"/>
  <c r="I5157" i="1"/>
  <c r="I5158" i="1"/>
  <c r="I5159" i="1"/>
  <c r="I5160" i="1"/>
  <c r="I5161" i="1"/>
  <c r="I5162" i="1"/>
  <c r="I5163" i="1"/>
  <c r="I5164" i="1"/>
  <c r="I5165" i="1"/>
  <c r="I5166" i="1"/>
  <c r="I5167" i="1"/>
  <c r="I5168" i="1"/>
  <c r="I5169" i="1"/>
  <c r="I5170" i="1"/>
  <c r="I5171" i="1"/>
  <c r="I5172" i="1"/>
  <c r="I5173" i="1"/>
  <c r="I5174" i="1"/>
  <c r="I5175" i="1"/>
  <c r="I5176" i="1"/>
  <c r="I5177" i="1"/>
  <c r="I5178" i="1"/>
  <c r="I5179" i="1"/>
  <c r="I5180" i="1"/>
  <c r="I5181" i="1"/>
  <c r="I5182" i="1"/>
  <c r="I5183" i="1"/>
  <c r="I5184" i="1"/>
  <c r="I5185" i="1"/>
  <c r="I5186" i="1"/>
  <c r="I5187" i="1"/>
  <c r="I5188" i="1"/>
  <c r="I5189" i="1"/>
  <c r="I5190" i="1"/>
  <c r="I5191" i="1"/>
  <c r="I5192" i="1"/>
  <c r="I5193" i="1"/>
  <c r="I5194" i="1"/>
  <c r="I5195" i="1"/>
  <c r="I5196" i="1"/>
  <c r="I5197" i="1"/>
  <c r="I5198" i="1"/>
  <c r="I5199" i="1"/>
  <c r="I5200" i="1"/>
  <c r="I5201" i="1"/>
  <c r="I5202" i="1"/>
  <c r="I5203" i="1"/>
  <c r="I5204" i="1"/>
  <c r="I5205" i="1"/>
  <c r="I5206" i="1"/>
  <c r="I5207" i="1"/>
  <c r="I5208" i="1"/>
  <c r="I5209" i="1"/>
  <c r="I5210" i="1"/>
  <c r="I5211" i="1"/>
  <c r="I5212" i="1"/>
  <c r="I5213" i="1"/>
  <c r="I5214" i="1"/>
  <c r="I5215" i="1"/>
  <c r="I5216" i="1"/>
  <c r="I5217" i="1"/>
  <c r="I5218" i="1"/>
  <c r="I5219" i="1"/>
  <c r="I5220" i="1"/>
  <c r="I5221" i="1"/>
  <c r="I5222" i="1"/>
  <c r="I5223" i="1"/>
  <c r="I5224" i="1"/>
  <c r="I5225" i="1"/>
  <c r="I5226" i="1"/>
  <c r="I5227" i="1"/>
  <c r="I5228" i="1"/>
  <c r="I2" i="1"/>
  <c r="I27" i="10" l="1"/>
  <c r="I24" i="10"/>
  <c r="I35" i="10"/>
  <c r="I40" i="10"/>
  <c r="I31" i="10"/>
  <c r="I39" i="10"/>
  <c r="I32" i="10"/>
  <c r="I34" i="10"/>
  <c r="AH24" i="10"/>
  <c r="AH23" i="10"/>
  <c r="I25" i="10"/>
  <c r="I29" i="10"/>
  <c r="I33" i="10"/>
  <c r="I37" i="10"/>
  <c r="I41" i="10"/>
  <c r="I28" i="10"/>
  <c r="I36" i="10"/>
  <c r="I26" i="10"/>
  <c r="I42" i="10"/>
  <c r="I30" i="10"/>
  <c r="I38" i="10"/>
  <c r="K5228" i="1"/>
  <c r="N5228" i="1" s="1"/>
  <c r="K5226" i="1"/>
  <c r="N5226" i="1" s="1"/>
  <c r="K5224" i="1"/>
  <c r="N5224" i="1" s="1"/>
  <c r="K5222" i="1"/>
  <c r="N5222" i="1" s="1"/>
  <c r="K5220" i="1"/>
  <c r="N5220" i="1" s="1"/>
  <c r="K5218" i="1"/>
  <c r="N5218" i="1" s="1"/>
  <c r="K5216" i="1"/>
  <c r="N5216" i="1" s="1"/>
  <c r="K5214" i="1"/>
  <c r="N5214" i="1" s="1"/>
  <c r="K5212" i="1"/>
  <c r="N5212" i="1" s="1"/>
  <c r="K5210" i="1"/>
  <c r="N5210" i="1" s="1"/>
  <c r="K5208" i="1"/>
  <c r="N5208" i="1" s="1"/>
  <c r="K5206" i="1"/>
  <c r="N5206" i="1" s="1"/>
  <c r="K5204" i="1"/>
  <c r="N5204" i="1" s="1"/>
  <c r="K5202" i="1"/>
  <c r="N5202" i="1" s="1"/>
  <c r="K5200" i="1"/>
  <c r="N5200" i="1" s="1"/>
  <c r="K5198" i="1"/>
  <c r="N5198" i="1" s="1"/>
  <c r="K5196" i="1"/>
  <c r="N5196" i="1" s="1"/>
  <c r="K5194" i="1"/>
  <c r="N5194" i="1" s="1"/>
  <c r="K5192" i="1"/>
  <c r="N5192" i="1" s="1"/>
  <c r="K5190" i="1"/>
  <c r="N5190" i="1" s="1"/>
  <c r="K5188" i="1"/>
  <c r="N5188" i="1" s="1"/>
  <c r="K5186" i="1"/>
  <c r="N5186" i="1" s="1"/>
  <c r="K5184" i="1"/>
  <c r="N5184" i="1" s="1"/>
  <c r="K5182" i="1"/>
  <c r="N5182" i="1" s="1"/>
  <c r="K5180" i="1"/>
  <c r="N5180" i="1" s="1"/>
  <c r="K5178" i="1"/>
  <c r="N5178" i="1" s="1"/>
  <c r="K5176" i="1"/>
  <c r="N5176" i="1" s="1"/>
  <c r="K5174" i="1"/>
  <c r="N5174" i="1" s="1"/>
  <c r="K5172" i="1"/>
  <c r="N5172" i="1" s="1"/>
  <c r="K5170" i="1"/>
  <c r="N5170" i="1" s="1"/>
  <c r="K5168" i="1"/>
  <c r="N5168" i="1" s="1"/>
  <c r="K5166" i="1"/>
  <c r="N5166" i="1" s="1"/>
  <c r="K5164" i="1"/>
  <c r="N5164" i="1" s="1"/>
  <c r="K5162" i="1"/>
  <c r="N5162" i="1" s="1"/>
  <c r="K5160" i="1"/>
  <c r="N5160" i="1" s="1"/>
  <c r="K5158" i="1"/>
  <c r="N5158" i="1" s="1"/>
  <c r="K5156" i="1"/>
  <c r="N5156" i="1" s="1"/>
  <c r="K5154" i="1"/>
  <c r="N5154" i="1" s="1"/>
  <c r="K5152" i="1"/>
  <c r="N5152" i="1" s="1"/>
  <c r="K5150" i="1"/>
  <c r="N5150" i="1" s="1"/>
  <c r="K5148" i="1"/>
  <c r="N5148" i="1" s="1"/>
  <c r="K5146" i="1"/>
  <c r="N5146" i="1" s="1"/>
  <c r="K5144" i="1"/>
  <c r="N5144" i="1" s="1"/>
  <c r="K5142" i="1"/>
  <c r="N5142" i="1" s="1"/>
  <c r="K5140" i="1"/>
  <c r="N5140" i="1" s="1"/>
  <c r="K5138" i="1"/>
  <c r="N5138" i="1" s="1"/>
  <c r="K5136" i="1"/>
  <c r="N5136" i="1" s="1"/>
  <c r="K5134" i="1"/>
  <c r="N5134" i="1" s="1"/>
  <c r="K5132" i="1"/>
  <c r="N5132" i="1" s="1"/>
  <c r="K5130" i="1"/>
  <c r="N5130" i="1" s="1"/>
  <c r="K5128" i="1"/>
  <c r="N5128" i="1" s="1"/>
  <c r="K5126" i="1"/>
  <c r="N5126" i="1" s="1"/>
  <c r="K5124" i="1"/>
  <c r="N5124" i="1" s="1"/>
  <c r="K5122" i="1"/>
  <c r="N5122" i="1" s="1"/>
  <c r="K5120" i="1"/>
  <c r="N5120" i="1" s="1"/>
  <c r="K5118" i="1"/>
  <c r="N5118" i="1" s="1"/>
  <c r="K5116" i="1"/>
  <c r="N5116" i="1" s="1"/>
  <c r="K5114" i="1"/>
  <c r="N5114" i="1" s="1"/>
  <c r="K5112" i="1"/>
  <c r="N5112" i="1" s="1"/>
  <c r="K5110" i="1"/>
  <c r="N5110" i="1" s="1"/>
  <c r="K5108" i="1"/>
  <c r="N5108" i="1" s="1"/>
  <c r="K5106" i="1"/>
  <c r="N5106" i="1" s="1"/>
  <c r="K5104" i="1"/>
  <c r="N5104" i="1" s="1"/>
  <c r="K5102" i="1"/>
  <c r="N5102" i="1" s="1"/>
  <c r="K5100" i="1"/>
  <c r="N5100" i="1" s="1"/>
  <c r="K5098" i="1"/>
  <c r="N5098" i="1" s="1"/>
  <c r="K5096" i="1"/>
  <c r="N5096" i="1" s="1"/>
  <c r="K5094" i="1"/>
  <c r="N5094" i="1" s="1"/>
  <c r="K5092" i="1"/>
  <c r="N5092" i="1" s="1"/>
  <c r="K5090" i="1"/>
  <c r="N5090" i="1" s="1"/>
  <c r="K5088" i="1"/>
  <c r="N5088" i="1" s="1"/>
  <c r="K5086" i="1"/>
  <c r="N5086" i="1" s="1"/>
  <c r="K5084" i="1"/>
  <c r="N5084" i="1" s="1"/>
  <c r="K5082" i="1"/>
  <c r="N5082" i="1" s="1"/>
  <c r="K5080" i="1"/>
  <c r="N5080" i="1" s="1"/>
  <c r="K5078" i="1"/>
  <c r="N5078" i="1" s="1"/>
  <c r="K5076" i="1"/>
  <c r="N5076" i="1" s="1"/>
  <c r="K5074" i="1"/>
  <c r="N5074" i="1" s="1"/>
  <c r="K5072" i="1"/>
  <c r="N5072" i="1" s="1"/>
  <c r="K5070" i="1"/>
  <c r="N5070" i="1" s="1"/>
  <c r="K5068" i="1"/>
  <c r="N5068" i="1" s="1"/>
  <c r="K5066" i="1"/>
  <c r="N5066" i="1" s="1"/>
  <c r="K5064" i="1"/>
  <c r="N5064" i="1" s="1"/>
  <c r="K5062" i="1"/>
  <c r="N5062" i="1" s="1"/>
  <c r="K5060" i="1"/>
  <c r="N5060" i="1" s="1"/>
  <c r="K5058" i="1"/>
  <c r="N5058" i="1" s="1"/>
  <c r="K5056" i="1"/>
  <c r="N5056" i="1" s="1"/>
  <c r="K5054" i="1"/>
  <c r="N5054" i="1" s="1"/>
  <c r="K5052" i="1"/>
  <c r="N5052" i="1" s="1"/>
  <c r="K5050" i="1"/>
  <c r="N5050" i="1" s="1"/>
  <c r="K5048" i="1"/>
  <c r="N5048" i="1" s="1"/>
  <c r="K5046" i="1"/>
  <c r="N5046" i="1" s="1"/>
  <c r="K5044" i="1"/>
  <c r="N5044" i="1" s="1"/>
  <c r="K5042" i="1"/>
  <c r="N5042" i="1" s="1"/>
  <c r="K5040" i="1"/>
  <c r="N5040" i="1" s="1"/>
  <c r="K5038" i="1"/>
  <c r="N5038" i="1" s="1"/>
  <c r="K5036" i="1"/>
  <c r="N5036" i="1" s="1"/>
  <c r="K5034" i="1"/>
  <c r="N5034" i="1" s="1"/>
  <c r="K5032" i="1"/>
  <c r="N5032" i="1" s="1"/>
  <c r="K5030" i="1"/>
  <c r="N5030" i="1" s="1"/>
  <c r="K5028" i="1"/>
  <c r="N5028" i="1" s="1"/>
  <c r="K5026" i="1"/>
  <c r="N5026" i="1" s="1"/>
  <c r="K5024" i="1"/>
  <c r="N5024" i="1" s="1"/>
  <c r="K5022" i="1"/>
  <c r="N5022" i="1" s="1"/>
  <c r="K5020" i="1"/>
  <c r="N5020" i="1" s="1"/>
  <c r="K5018" i="1"/>
  <c r="N5018" i="1" s="1"/>
  <c r="K5016" i="1"/>
  <c r="N5016" i="1" s="1"/>
  <c r="K5014" i="1"/>
  <c r="N5014" i="1" s="1"/>
  <c r="K5012" i="1"/>
  <c r="N5012" i="1" s="1"/>
  <c r="K5010" i="1"/>
  <c r="N5010" i="1" s="1"/>
  <c r="K5008" i="1"/>
  <c r="N5008" i="1" s="1"/>
  <c r="K5006" i="1"/>
  <c r="N5006" i="1" s="1"/>
  <c r="K5004" i="1"/>
  <c r="N5004" i="1" s="1"/>
  <c r="K5002" i="1"/>
  <c r="N5002" i="1" s="1"/>
  <c r="K5000" i="1"/>
  <c r="N5000" i="1" s="1"/>
  <c r="K4998" i="1"/>
  <c r="N4998" i="1" s="1"/>
  <c r="K4996" i="1"/>
  <c r="N4996" i="1" s="1"/>
  <c r="K4994" i="1"/>
  <c r="N4994" i="1" s="1"/>
  <c r="K4992" i="1"/>
  <c r="N4992" i="1" s="1"/>
  <c r="K4990" i="1"/>
  <c r="N4990" i="1" s="1"/>
  <c r="K4988" i="1"/>
  <c r="N4988" i="1" s="1"/>
  <c r="K4986" i="1"/>
  <c r="N4986" i="1" s="1"/>
  <c r="K4984" i="1"/>
  <c r="N4984" i="1" s="1"/>
  <c r="K4982" i="1"/>
  <c r="N4982" i="1" s="1"/>
  <c r="K4980" i="1"/>
  <c r="N4980" i="1" s="1"/>
  <c r="K4978" i="1"/>
  <c r="N4978" i="1" s="1"/>
  <c r="K4976" i="1"/>
  <c r="N4976" i="1" s="1"/>
  <c r="K4974" i="1"/>
  <c r="N4974" i="1" s="1"/>
  <c r="K4972" i="1"/>
  <c r="N4972" i="1" s="1"/>
  <c r="K4970" i="1"/>
  <c r="N4970" i="1" s="1"/>
  <c r="K4968" i="1"/>
  <c r="N4968" i="1" s="1"/>
  <c r="K4966" i="1"/>
  <c r="N4966" i="1" s="1"/>
  <c r="K4964" i="1"/>
  <c r="N4964" i="1" s="1"/>
  <c r="K4962" i="1"/>
  <c r="N4962" i="1" s="1"/>
  <c r="K4960" i="1"/>
  <c r="N4960" i="1" s="1"/>
  <c r="K4958" i="1"/>
  <c r="N4958" i="1" s="1"/>
  <c r="K4956" i="1"/>
  <c r="N4956" i="1" s="1"/>
  <c r="K4954" i="1"/>
  <c r="N4954" i="1" s="1"/>
  <c r="K4952" i="1"/>
  <c r="N4952" i="1" s="1"/>
  <c r="K4950" i="1"/>
  <c r="N4950" i="1" s="1"/>
  <c r="K4948" i="1"/>
  <c r="N4948" i="1" s="1"/>
  <c r="K4946" i="1"/>
  <c r="N4946" i="1" s="1"/>
  <c r="K4944" i="1"/>
  <c r="N4944" i="1" s="1"/>
  <c r="K4942" i="1"/>
  <c r="N4942" i="1" s="1"/>
  <c r="K4940" i="1"/>
  <c r="N4940" i="1" s="1"/>
  <c r="K4938" i="1"/>
  <c r="N4938" i="1" s="1"/>
  <c r="K4936" i="1"/>
  <c r="N4936" i="1" s="1"/>
  <c r="K4934" i="1"/>
  <c r="N4934" i="1" s="1"/>
  <c r="K4932" i="1"/>
  <c r="N4932" i="1" s="1"/>
  <c r="K4930" i="1"/>
  <c r="N4930" i="1" s="1"/>
  <c r="K4928" i="1"/>
  <c r="N4928" i="1" s="1"/>
  <c r="K4926" i="1"/>
  <c r="N4926" i="1" s="1"/>
  <c r="K4924" i="1"/>
  <c r="N4924" i="1" s="1"/>
  <c r="K4922" i="1"/>
  <c r="N4922" i="1" s="1"/>
  <c r="K4920" i="1"/>
  <c r="N4920" i="1" s="1"/>
  <c r="K4918" i="1"/>
  <c r="N4918" i="1" s="1"/>
  <c r="K4916" i="1"/>
  <c r="N4916" i="1" s="1"/>
  <c r="K4914" i="1"/>
  <c r="N4914" i="1" s="1"/>
  <c r="K4912" i="1"/>
  <c r="N4912" i="1" s="1"/>
  <c r="K4910" i="1"/>
  <c r="N4910" i="1" s="1"/>
  <c r="K4908" i="1"/>
  <c r="N4908" i="1" s="1"/>
  <c r="K4906" i="1"/>
  <c r="N4906" i="1" s="1"/>
  <c r="K4904" i="1"/>
  <c r="N4904" i="1" s="1"/>
  <c r="K4902" i="1"/>
  <c r="N4902" i="1" s="1"/>
  <c r="K4900" i="1"/>
  <c r="N4900" i="1" s="1"/>
  <c r="K4898" i="1"/>
  <c r="N4898" i="1" s="1"/>
  <c r="K4896" i="1"/>
  <c r="N4896" i="1" s="1"/>
  <c r="K4894" i="1"/>
  <c r="N4894" i="1" s="1"/>
  <c r="K4892" i="1"/>
  <c r="N4892" i="1" s="1"/>
  <c r="K4890" i="1"/>
  <c r="N4890" i="1" s="1"/>
  <c r="K4888" i="1"/>
  <c r="N4888" i="1" s="1"/>
  <c r="K4886" i="1"/>
  <c r="N4886" i="1" s="1"/>
  <c r="K4884" i="1"/>
  <c r="N4884" i="1" s="1"/>
  <c r="K4882" i="1"/>
  <c r="N4882" i="1" s="1"/>
  <c r="K4880" i="1"/>
  <c r="N4880" i="1" s="1"/>
  <c r="K4878" i="1"/>
  <c r="N4878" i="1" s="1"/>
  <c r="K4876" i="1"/>
  <c r="N4876" i="1" s="1"/>
  <c r="K4874" i="1"/>
  <c r="N4874" i="1" s="1"/>
  <c r="K4872" i="1"/>
  <c r="N4872" i="1" s="1"/>
  <c r="K4870" i="1"/>
  <c r="N4870" i="1" s="1"/>
  <c r="K4868" i="1"/>
  <c r="N4868" i="1" s="1"/>
  <c r="K4866" i="1"/>
  <c r="N4866" i="1" s="1"/>
  <c r="K4864" i="1"/>
  <c r="N4864" i="1" s="1"/>
  <c r="K4862" i="1"/>
  <c r="N4862" i="1" s="1"/>
  <c r="K4860" i="1"/>
  <c r="N4860" i="1" s="1"/>
  <c r="K4858" i="1"/>
  <c r="N4858" i="1" s="1"/>
  <c r="K4856" i="1"/>
  <c r="N4856" i="1" s="1"/>
  <c r="K4854" i="1"/>
  <c r="N4854" i="1" s="1"/>
  <c r="K4852" i="1"/>
  <c r="N4852" i="1" s="1"/>
  <c r="K4850" i="1"/>
  <c r="N4850" i="1" s="1"/>
  <c r="K4848" i="1"/>
  <c r="N4848" i="1" s="1"/>
  <c r="K4846" i="1"/>
  <c r="N4846" i="1" s="1"/>
  <c r="K4844" i="1"/>
  <c r="N4844" i="1" s="1"/>
  <c r="K4842" i="1"/>
  <c r="N4842" i="1" s="1"/>
  <c r="K4840" i="1"/>
  <c r="N4840" i="1" s="1"/>
  <c r="K4838" i="1"/>
  <c r="N4838" i="1" s="1"/>
  <c r="K4836" i="1"/>
  <c r="N4836" i="1" s="1"/>
  <c r="K4834" i="1"/>
  <c r="N4834" i="1" s="1"/>
  <c r="K4832" i="1"/>
  <c r="N4832" i="1" s="1"/>
  <c r="K4830" i="1"/>
  <c r="N4830" i="1" s="1"/>
  <c r="K4828" i="1"/>
  <c r="N4828" i="1" s="1"/>
  <c r="K4826" i="1"/>
  <c r="N4826" i="1" s="1"/>
  <c r="K4824" i="1"/>
  <c r="N4824" i="1" s="1"/>
  <c r="K4822" i="1"/>
  <c r="N4822" i="1" s="1"/>
  <c r="K4820" i="1"/>
  <c r="N4820" i="1" s="1"/>
  <c r="K4818" i="1"/>
  <c r="N4818" i="1" s="1"/>
  <c r="K4816" i="1"/>
  <c r="N4816" i="1" s="1"/>
  <c r="K4814" i="1"/>
  <c r="N4814" i="1" s="1"/>
  <c r="K4812" i="1"/>
  <c r="N4812" i="1" s="1"/>
  <c r="K4810" i="1"/>
  <c r="N4810" i="1" s="1"/>
  <c r="K4808" i="1"/>
  <c r="N4808" i="1" s="1"/>
  <c r="K4806" i="1"/>
  <c r="N4806" i="1" s="1"/>
  <c r="K4804" i="1"/>
  <c r="N4804" i="1" s="1"/>
  <c r="K4802" i="1"/>
  <c r="N4802" i="1" s="1"/>
  <c r="K4800" i="1"/>
  <c r="N4800" i="1" s="1"/>
  <c r="K4798" i="1"/>
  <c r="N4798" i="1" s="1"/>
  <c r="K4796" i="1"/>
  <c r="N4796" i="1" s="1"/>
  <c r="K4794" i="1"/>
  <c r="N4794" i="1" s="1"/>
  <c r="K4792" i="1"/>
  <c r="N4792" i="1" s="1"/>
  <c r="K4790" i="1"/>
  <c r="N4790" i="1" s="1"/>
  <c r="K4788" i="1"/>
  <c r="N4788" i="1" s="1"/>
  <c r="K4786" i="1"/>
  <c r="N4786" i="1" s="1"/>
  <c r="K4784" i="1"/>
  <c r="N4784" i="1" s="1"/>
  <c r="K4782" i="1"/>
  <c r="N4782" i="1" s="1"/>
  <c r="K4780" i="1"/>
  <c r="N4780" i="1" s="1"/>
  <c r="K4778" i="1"/>
  <c r="N4778" i="1" s="1"/>
  <c r="K4776" i="1"/>
  <c r="N4776" i="1" s="1"/>
  <c r="K4774" i="1"/>
  <c r="N4774" i="1" s="1"/>
  <c r="K4772" i="1"/>
  <c r="N4772" i="1" s="1"/>
  <c r="K4770" i="1"/>
  <c r="N4770" i="1" s="1"/>
  <c r="K4768" i="1"/>
  <c r="N4768" i="1" s="1"/>
  <c r="K4766" i="1"/>
  <c r="N4766" i="1" s="1"/>
  <c r="K4764" i="1"/>
  <c r="N4764" i="1" s="1"/>
  <c r="K4762" i="1"/>
  <c r="N4762" i="1" s="1"/>
  <c r="K4760" i="1"/>
  <c r="N4760" i="1" s="1"/>
  <c r="K4758" i="1"/>
  <c r="N4758" i="1" s="1"/>
  <c r="K4756" i="1"/>
  <c r="N4756" i="1" s="1"/>
  <c r="K4754" i="1"/>
  <c r="N4754" i="1" s="1"/>
  <c r="K4752" i="1"/>
  <c r="N4752" i="1" s="1"/>
  <c r="K4750" i="1"/>
  <c r="N4750" i="1" s="1"/>
  <c r="K4748" i="1"/>
  <c r="N4748" i="1" s="1"/>
  <c r="K4746" i="1"/>
  <c r="N4746" i="1" s="1"/>
  <c r="K4744" i="1"/>
  <c r="N4744" i="1" s="1"/>
  <c r="K4742" i="1"/>
  <c r="N4742" i="1" s="1"/>
  <c r="K4740" i="1"/>
  <c r="N4740" i="1" s="1"/>
  <c r="K4738" i="1"/>
  <c r="N4738" i="1" s="1"/>
  <c r="K4736" i="1"/>
  <c r="N4736" i="1" s="1"/>
  <c r="K4734" i="1"/>
  <c r="N4734" i="1" s="1"/>
  <c r="K4732" i="1"/>
  <c r="N4732" i="1" s="1"/>
  <c r="K4730" i="1"/>
  <c r="N4730" i="1" s="1"/>
  <c r="K4728" i="1"/>
  <c r="N4728" i="1" s="1"/>
  <c r="K4726" i="1"/>
  <c r="N4726" i="1" s="1"/>
  <c r="K4724" i="1"/>
  <c r="N4724" i="1" s="1"/>
  <c r="K4722" i="1"/>
  <c r="N4722" i="1" s="1"/>
  <c r="K4720" i="1"/>
  <c r="N4720" i="1" s="1"/>
  <c r="K4718" i="1"/>
  <c r="N4718" i="1" s="1"/>
  <c r="K4716" i="1"/>
  <c r="N4716" i="1" s="1"/>
  <c r="K4714" i="1"/>
  <c r="N4714" i="1" s="1"/>
  <c r="K4712" i="1"/>
  <c r="N4712" i="1" s="1"/>
  <c r="K4710" i="1"/>
  <c r="N4710" i="1" s="1"/>
  <c r="K4708" i="1"/>
  <c r="N4708" i="1" s="1"/>
  <c r="K4706" i="1"/>
  <c r="N4706" i="1" s="1"/>
  <c r="K4704" i="1"/>
  <c r="N4704" i="1" s="1"/>
  <c r="K4702" i="1"/>
  <c r="N4702" i="1" s="1"/>
  <c r="K4700" i="1"/>
  <c r="N4700" i="1" s="1"/>
  <c r="K4698" i="1"/>
  <c r="N4698" i="1" s="1"/>
  <c r="K4696" i="1"/>
  <c r="N4696" i="1" s="1"/>
  <c r="K4694" i="1"/>
  <c r="N4694" i="1" s="1"/>
  <c r="K4692" i="1"/>
  <c r="N4692" i="1" s="1"/>
  <c r="K4690" i="1"/>
  <c r="N4690" i="1" s="1"/>
  <c r="K4688" i="1"/>
  <c r="N4688" i="1" s="1"/>
  <c r="K4686" i="1"/>
  <c r="N4686" i="1" s="1"/>
  <c r="K4684" i="1"/>
  <c r="N4684" i="1" s="1"/>
  <c r="K4682" i="1"/>
  <c r="N4682" i="1" s="1"/>
  <c r="K4680" i="1"/>
  <c r="N4680" i="1" s="1"/>
  <c r="K4678" i="1"/>
  <c r="N4678" i="1" s="1"/>
  <c r="K4676" i="1"/>
  <c r="N4676" i="1" s="1"/>
  <c r="K4674" i="1"/>
  <c r="N4674" i="1" s="1"/>
  <c r="K4672" i="1"/>
  <c r="N4672" i="1" s="1"/>
  <c r="K4670" i="1"/>
  <c r="N4670" i="1" s="1"/>
  <c r="K4668" i="1"/>
  <c r="N4668" i="1" s="1"/>
  <c r="K4666" i="1"/>
  <c r="N4666" i="1" s="1"/>
  <c r="K4664" i="1"/>
  <c r="N4664" i="1" s="1"/>
  <c r="K4662" i="1"/>
  <c r="N4662" i="1" s="1"/>
  <c r="K4660" i="1"/>
  <c r="N4660" i="1" s="1"/>
  <c r="K4658" i="1"/>
  <c r="N4658" i="1" s="1"/>
  <c r="K4656" i="1"/>
  <c r="N4656" i="1" s="1"/>
  <c r="K4654" i="1"/>
  <c r="N4654" i="1" s="1"/>
  <c r="K4652" i="1"/>
  <c r="N4652" i="1" s="1"/>
  <c r="K4650" i="1"/>
  <c r="N4650" i="1" s="1"/>
  <c r="K4648" i="1"/>
  <c r="N4648" i="1" s="1"/>
  <c r="K4646" i="1"/>
  <c r="N4646" i="1" s="1"/>
  <c r="K4644" i="1"/>
  <c r="N4644" i="1" s="1"/>
  <c r="K4642" i="1"/>
  <c r="N4642" i="1" s="1"/>
  <c r="K4640" i="1"/>
  <c r="N4640" i="1" s="1"/>
  <c r="K4638" i="1"/>
  <c r="N4638" i="1" s="1"/>
  <c r="K4636" i="1"/>
  <c r="N4636" i="1" s="1"/>
  <c r="K4634" i="1"/>
  <c r="N4634" i="1" s="1"/>
  <c r="K4632" i="1"/>
  <c r="N4632" i="1" s="1"/>
  <c r="K4630" i="1"/>
  <c r="N4630" i="1" s="1"/>
  <c r="K4628" i="1"/>
  <c r="N4628" i="1" s="1"/>
  <c r="K4626" i="1"/>
  <c r="N4626" i="1" s="1"/>
  <c r="K4624" i="1"/>
  <c r="N4624" i="1" s="1"/>
  <c r="K4622" i="1"/>
  <c r="N4622" i="1" s="1"/>
  <c r="K4620" i="1"/>
  <c r="N4620" i="1" s="1"/>
  <c r="K4618" i="1"/>
  <c r="N4618" i="1" s="1"/>
  <c r="K4616" i="1"/>
  <c r="N4616" i="1" s="1"/>
  <c r="K4614" i="1"/>
  <c r="N4614" i="1" s="1"/>
  <c r="K4612" i="1"/>
  <c r="N4612" i="1" s="1"/>
  <c r="K4610" i="1"/>
  <c r="N4610" i="1" s="1"/>
  <c r="K4608" i="1"/>
  <c r="N4608" i="1" s="1"/>
  <c r="K4606" i="1"/>
  <c r="N4606" i="1" s="1"/>
  <c r="K4604" i="1"/>
  <c r="N4604" i="1" s="1"/>
  <c r="K4602" i="1"/>
  <c r="N4602" i="1" s="1"/>
  <c r="K4600" i="1"/>
  <c r="N4600" i="1" s="1"/>
  <c r="K4598" i="1"/>
  <c r="N4598" i="1" s="1"/>
  <c r="K4596" i="1"/>
  <c r="N4596" i="1" s="1"/>
  <c r="K4594" i="1"/>
  <c r="N4594" i="1" s="1"/>
  <c r="K4592" i="1"/>
  <c r="N4592" i="1" s="1"/>
  <c r="K4590" i="1"/>
  <c r="N4590" i="1" s="1"/>
  <c r="K4588" i="1"/>
  <c r="N4588" i="1" s="1"/>
  <c r="K4586" i="1"/>
  <c r="N4586" i="1" s="1"/>
  <c r="K4584" i="1"/>
  <c r="N4584" i="1" s="1"/>
  <c r="K4582" i="1"/>
  <c r="N4582" i="1" s="1"/>
  <c r="K4580" i="1"/>
  <c r="N4580" i="1" s="1"/>
  <c r="K4578" i="1"/>
  <c r="N4578" i="1" s="1"/>
  <c r="K4576" i="1"/>
  <c r="N4576" i="1" s="1"/>
  <c r="K4574" i="1"/>
  <c r="N4574" i="1" s="1"/>
  <c r="K4572" i="1"/>
  <c r="N4572" i="1" s="1"/>
  <c r="K4570" i="1"/>
  <c r="N4570" i="1" s="1"/>
  <c r="K4568" i="1"/>
  <c r="N4568" i="1" s="1"/>
  <c r="K4566" i="1"/>
  <c r="N4566" i="1" s="1"/>
  <c r="K4564" i="1"/>
  <c r="N4564" i="1" s="1"/>
  <c r="K4562" i="1"/>
  <c r="N4562" i="1" s="1"/>
  <c r="K4560" i="1"/>
  <c r="N4560" i="1" s="1"/>
  <c r="K4558" i="1"/>
  <c r="N4558" i="1" s="1"/>
  <c r="K4556" i="1"/>
  <c r="N4556" i="1" s="1"/>
  <c r="K4554" i="1"/>
  <c r="N4554" i="1" s="1"/>
  <c r="K4552" i="1"/>
  <c r="N4552" i="1" s="1"/>
  <c r="K4550" i="1"/>
  <c r="N4550" i="1" s="1"/>
  <c r="K4548" i="1"/>
  <c r="N4548" i="1" s="1"/>
  <c r="K4546" i="1"/>
  <c r="N4546" i="1" s="1"/>
  <c r="K4544" i="1"/>
  <c r="N4544" i="1" s="1"/>
  <c r="K4542" i="1"/>
  <c r="N4542" i="1" s="1"/>
  <c r="K4540" i="1"/>
  <c r="N4540" i="1" s="1"/>
  <c r="K4538" i="1"/>
  <c r="N4538" i="1" s="1"/>
  <c r="K4536" i="1"/>
  <c r="N4536" i="1" s="1"/>
  <c r="K4534" i="1"/>
  <c r="N4534" i="1" s="1"/>
  <c r="K4532" i="1"/>
  <c r="N4532" i="1" s="1"/>
  <c r="K4530" i="1"/>
  <c r="N4530" i="1" s="1"/>
  <c r="K4528" i="1"/>
  <c r="N4528" i="1" s="1"/>
  <c r="K4526" i="1"/>
  <c r="N4526" i="1" s="1"/>
  <c r="K4524" i="1"/>
  <c r="N4524" i="1" s="1"/>
  <c r="K4522" i="1"/>
  <c r="N4522" i="1" s="1"/>
  <c r="K4520" i="1"/>
  <c r="N4520" i="1" s="1"/>
  <c r="K4518" i="1"/>
  <c r="N4518" i="1" s="1"/>
  <c r="K4516" i="1"/>
  <c r="N4516" i="1" s="1"/>
  <c r="K4514" i="1"/>
  <c r="N4514" i="1" s="1"/>
  <c r="K4512" i="1"/>
  <c r="N4512" i="1" s="1"/>
  <c r="K4510" i="1"/>
  <c r="N4510" i="1" s="1"/>
  <c r="K4508" i="1"/>
  <c r="N4508" i="1" s="1"/>
  <c r="K4506" i="1"/>
  <c r="N4506" i="1" s="1"/>
  <c r="K4504" i="1"/>
  <c r="N4504" i="1" s="1"/>
  <c r="K4502" i="1"/>
  <c r="N4502" i="1" s="1"/>
  <c r="K4500" i="1"/>
  <c r="N4500" i="1" s="1"/>
  <c r="K4498" i="1"/>
  <c r="N4498" i="1" s="1"/>
  <c r="K4496" i="1"/>
  <c r="N4496" i="1" s="1"/>
  <c r="K4494" i="1"/>
  <c r="N4494" i="1" s="1"/>
  <c r="K4492" i="1"/>
  <c r="N4492" i="1" s="1"/>
  <c r="K4490" i="1"/>
  <c r="N4490" i="1" s="1"/>
  <c r="K4488" i="1"/>
  <c r="N4488" i="1" s="1"/>
  <c r="K4486" i="1"/>
  <c r="N4486" i="1" s="1"/>
  <c r="K4484" i="1"/>
  <c r="N4484" i="1" s="1"/>
  <c r="K4482" i="1"/>
  <c r="N4482" i="1" s="1"/>
  <c r="K4480" i="1"/>
  <c r="N4480" i="1" s="1"/>
  <c r="K4478" i="1"/>
  <c r="N4478" i="1" s="1"/>
  <c r="K4476" i="1"/>
  <c r="N4476" i="1" s="1"/>
  <c r="K4474" i="1"/>
  <c r="N4474" i="1" s="1"/>
  <c r="K4472" i="1"/>
  <c r="N4472" i="1" s="1"/>
  <c r="K4470" i="1"/>
  <c r="N4470" i="1" s="1"/>
  <c r="K4468" i="1"/>
  <c r="N4468" i="1" s="1"/>
  <c r="K4466" i="1"/>
  <c r="N4466" i="1" s="1"/>
  <c r="K4464" i="1"/>
  <c r="N4464" i="1" s="1"/>
  <c r="K4462" i="1"/>
  <c r="N4462" i="1" s="1"/>
  <c r="K4460" i="1"/>
  <c r="N4460" i="1" s="1"/>
  <c r="K4458" i="1"/>
  <c r="N4458" i="1" s="1"/>
  <c r="K4456" i="1"/>
  <c r="N4456" i="1" s="1"/>
  <c r="K4454" i="1"/>
  <c r="N4454" i="1" s="1"/>
  <c r="K4452" i="1"/>
  <c r="N4452" i="1" s="1"/>
  <c r="K4450" i="1"/>
  <c r="N4450" i="1" s="1"/>
  <c r="K4448" i="1"/>
  <c r="N4448" i="1" s="1"/>
  <c r="K4446" i="1"/>
  <c r="N4446" i="1" s="1"/>
  <c r="K4444" i="1"/>
  <c r="N4444" i="1" s="1"/>
  <c r="K4442" i="1"/>
  <c r="N4442" i="1" s="1"/>
  <c r="K4440" i="1"/>
  <c r="N4440" i="1" s="1"/>
  <c r="K4438" i="1"/>
  <c r="N4438" i="1" s="1"/>
  <c r="K4436" i="1"/>
  <c r="N4436" i="1" s="1"/>
  <c r="K4434" i="1"/>
  <c r="N4434" i="1" s="1"/>
  <c r="K4432" i="1"/>
  <c r="N4432" i="1" s="1"/>
  <c r="K4430" i="1"/>
  <c r="N4430" i="1" s="1"/>
  <c r="K4428" i="1"/>
  <c r="N4428" i="1" s="1"/>
  <c r="K4426" i="1"/>
  <c r="N4426" i="1" s="1"/>
  <c r="K4424" i="1"/>
  <c r="N4424" i="1" s="1"/>
  <c r="K4422" i="1"/>
  <c r="N4422" i="1" s="1"/>
  <c r="K4420" i="1"/>
  <c r="N4420" i="1" s="1"/>
  <c r="K4418" i="1"/>
  <c r="N4418" i="1" s="1"/>
  <c r="K4416" i="1"/>
  <c r="N4416" i="1" s="1"/>
  <c r="K4414" i="1"/>
  <c r="N4414" i="1" s="1"/>
  <c r="K4412" i="1"/>
  <c r="N4412" i="1" s="1"/>
  <c r="K4410" i="1"/>
  <c r="N4410" i="1" s="1"/>
  <c r="K4408" i="1"/>
  <c r="N4408" i="1" s="1"/>
  <c r="K4406" i="1"/>
  <c r="N4406" i="1" s="1"/>
  <c r="K4404" i="1"/>
  <c r="N4404" i="1" s="1"/>
  <c r="K4402" i="1"/>
  <c r="N4402" i="1" s="1"/>
  <c r="K4400" i="1"/>
  <c r="N4400" i="1" s="1"/>
  <c r="K4398" i="1"/>
  <c r="N4398" i="1" s="1"/>
  <c r="K4396" i="1"/>
  <c r="N4396" i="1" s="1"/>
  <c r="K4394" i="1"/>
  <c r="N4394" i="1" s="1"/>
  <c r="K4392" i="1"/>
  <c r="N4392" i="1" s="1"/>
  <c r="K4390" i="1"/>
  <c r="N4390" i="1" s="1"/>
  <c r="K4388" i="1"/>
  <c r="N4388" i="1" s="1"/>
  <c r="K4386" i="1"/>
  <c r="N4386" i="1" s="1"/>
  <c r="K4384" i="1"/>
  <c r="N4384" i="1" s="1"/>
  <c r="K4382" i="1"/>
  <c r="N4382" i="1" s="1"/>
  <c r="K4380" i="1"/>
  <c r="N4380" i="1" s="1"/>
  <c r="K4378" i="1"/>
  <c r="N4378" i="1" s="1"/>
  <c r="K4376" i="1"/>
  <c r="N4376" i="1" s="1"/>
  <c r="K4374" i="1"/>
  <c r="N4374" i="1" s="1"/>
  <c r="K4372" i="1"/>
  <c r="N4372" i="1" s="1"/>
  <c r="K4370" i="1"/>
  <c r="N4370" i="1" s="1"/>
  <c r="K4368" i="1"/>
  <c r="N4368" i="1" s="1"/>
  <c r="K4366" i="1"/>
  <c r="N4366" i="1" s="1"/>
  <c r="K4364" i="1"/>
  <c r="N4364" i="1" s="1"/>
  <c r="K4362" i="1"/>
  <c r="N4362" i="1" s="1"/>
  <c r="K4360" i="1"/>
  <c r="N4360" i="1" s="1"/>
  <c r="K4358" i="1"/>
  <c r="N4358" i="1" s="1"/>
  <c r="K4356" i="1"/>
  <c r="N4356" i="1" s="1"/>
  <c r="K4354" i="1"/>
  <c r="N4354" i="1" s="1"/>
  <c r="K4352" i="1"/>
  <c r="N4352" i="1" s="1"/>
  <c r="K4350" i="1"/>
  <c r="N4350" i="1" s="1"/>
  <c r="K4348" i="1"/>
  <c r="N4348" i="1" s="1"/>
  <c r="K4346" i="1"/>
  <c r="N4346" i="1" s="1"/>
  <c r="K4344" i="1"/>
  <c r="N4344" i="1" s="1"/>
  <c r="K4342" i="1"/>
  <c r="N4342" i="1" s="1"/>
  <c r="K4340" i="1"/>
  <c r="N4340" i="1" s="1"/>
  <c r="K4338" i="1"/>
  <c r="N4338" i="1" s="1"/>
  <c r="K4336" i="1"/>
  <c r="N4336" i="1" s="1"/>
  <c r="K4334" i="1"/>
  <c r="N4334" i="1" s="1"/>
  <c r="K4332" i="1"/>
  <c r="N4332" i="1" s="1"/>
  <c r="K4330" i="1"/>
  <c r="N4330" i="1" s="1"/>
  <c r="K4328" i="1"/>
  <c r="N4328" i="1" s="1"/>
  <c r="K4326" i="1"/>
  <c r="N4326" i="1" s="1"/>
  <c r="K4324" i="1"/>
  <c r="N4324" i="1" s="1"/>
  <c r="K4322" i="1"/>
  <c r="N4322" i="1" s="1"/>
  <c r="K4320" i="1"/>
  <c r="N4320" i="1" s="1"/>
  <c r="K4318" i="1"/>
  <c r="N4318" i="1" s="1"/>
  <c r="K4316" i="1"/>
  <c r="N4316" i="1" s="1"/>
  <c r="K4314" i="1"/>
  <c r="N4314" i="1" s="1"/>
  <c r="K4312" i="1"/>
  <c r="N4312" i="1" s="1"/>
  <c r="K4310" i="1"/>
  <c r="N4310" i="1" s="1"/>
  <c r="K4308" i="1"/>
  <c r="N4308" i="1" s="1"/>
  <c r="K4306" i="1"/>
  <c r="N4306" i="1" s="1"/>
  <c r="K4304" i="1"/>
  <c r="N4304" i="1" s="1"/>
  <c r="K4302" i="1"/>
  <c r="N4302" i="1" s="1"/>
  <c r="K4300" i="1"/>
  <c r="N4300" i="1" s="1"/>
  <c r="K4298" i="1"/>
  <c r="N4298" i="1" s="1"/>
  <c r="K4296" i="1"/>
  <c r="N4296" i="1" s="1"/>
  <c r="K4294" i="1"/>
  <c r="N4294" i="1" s="1"/>
  <c r="K4292" i="1"/>
  <c r="N4292" i="1" s="1"/>
  <c r="K4290" i="1"/>
  <c r="N4290" i="1" s="1"/>
  <c r="K4288" i="1"/>
  <c r="N4288" i="1" s="1"/>
  <c r="K4286" i="1"/>
  <c r="N4286" i="1" s="1"/>
  <c r="K4284" i="1"/>
  <c r="N4284" i="1" s="1"/>
  <c r="K4282" i="1"/>
  <c r="N4282" i="1" s="1"/>
  <c r="K4280" i="1"/>
  <c r="N4280" i="1" s="1"/>
  <c r="K4278" i="1"/>
  <c r="N4278" i="1" s="1"/>
  <c r="K4276" i="1"/>
  <c r="N4276" i="1" s="1"/>
  <c r="K4274" i="1"/>
  <c r="N4274" i="1" s="1"/>
  <c r="K4272" i="1"/>
  <c r="N4272" i="1" s="1"/>
  <c r="K4270" i="1"/>
  <c r="N4270" i="1" s="1"/>
  <c r="K4268" i="1"/>
  <c r="N4268" i="1" s="1"/>
  <c r="K4266" i="1"/>
  <c r="N4266" i="1" s="1"/>
  <c r="K4264" i="1"/>
  <c r="N4264" i="1" s="1"/>
  <c r="K4262" i="1"/>
  <c r="N4262" i="1" s="1"/>
  <c r="K4260" i="1"/>
  <c r="N4260" i="1" s="1"/>
  <c r="K4258" i="1"/>
  <c r="N4258" i="1" s="1"/>
  <c r="K4256" i="1"/>
  <c r="N4256" i="1" s="1"/>
  <c r="K4254" i="1"/>
  <c r="N4254" i="1" s="1"/>
  <c r="K4252" i="1"/>
  <c r="N4252" i="1" s="1"/>
  <c r="K4250" i="1"/>
  <c r="N4250" i="1" s="1"/>
  <c r="K4248" i="1"/>
  <c r="N4248" i="1" s="1"/>
  <c r="K4246" i="1"/>
  <c r="N4246" i="1" s="1"/>
  <c r="K4244" i="1"/>
  <c r="N4244" i="1" s="1"/>
  <c r="K4242" i="1"/>
  <c r="N4242" i="1" s="1"/>
  <c r="K4240" i="1"/>
  <c r="N4240" i="1" s="1"/>
  <c r="K4238" i="1"/>
  <c r="N4238" i="1" s="1"/>
  <c r="K4236" i="1"/>
  <c r="N4236" i="1" s="1"/>
  <c r="K4234" i="1"/>
  <c r="N4234" i="1" s="1"/>
  <c r="K4232" i="1"/>
  <c r="N4232" i="1" s="1"/>
  <c r="K4230" i="1"/>
  <c r="N4230" i="1" s="1"/>
  <c r="K4228" i="1"/>
  <c r="N4228" i="1" s="1"/>
  <c r="K4226" i="1"/>
  <c r="N4226" i="1" s="1"/>
  <c r="K4224" i="1"/>
  <c r="N4224" i="1" s="1"/>
  <c r="K4222" i="1"/>
  <c r="N4222" i="1" s="1"/>
  <c r="K4220" i="1"/>
  <c r="N4220" i="1" s="1"/>
  <c r="K4218" i="1"/>
  <c r="N4218" i="1" s="1"/>
  <c r="K4216" i="1"/>
  <c r="N4216" i="1" s="1"/>
  <c r="K4214" i="1"/>
  <c r="N4214" i="1" s="1"/>
  <c r="K4212" i="1"/>
  <c r="N4212" i="1" s="1"/>
  <c r="K4210" i="1"/>
  <c r="N4210" i="1" s="1"/>
  <c r="K4208" i="1"/>
  <c r="N4208" i="1" s="1"/>
  <c r="K4206" i="1"/>
  <c r="N4206" i="1" s="1"/>
  <c r="K4204" i="1"/>
  <c r="N4204" i="1" s="1"/>
  <c r="K4202" i="1"/>
  <c r="N4202" i="1" s="1"/>
  <c r="K4200" i="1"/>
  <c r="N4200" i="1" s="1"/>
  <c r="K4198" i="1"/>
  <c r="N4198" i="1" s="1"/>
  <c r="K4196" i="1"/>
  <c r="N4196" i="1" s="1"/>
  <c r="K4194" i="1"/>
  <c r="N4194" i="1" s="1"/>
  <c r="K4192" i="1"/>
  <c r="N4192" i="1" s="1"/>
  <c r="K4190" i="1"/>
  <c r="N4190" i="1" s="1"/>
  <c r="K4188" i="1"/>
  <c r="N4188" i="1" s="1"/>
  <c r="K4186" i="1"/>
  <c r="N4186" i="1" s="1"/>
  <c r="K4184" i="1"/>
  <c r="N4184" i="1" s="1"/>
  <c r="K4182" i="1"/>
  <c r="N4182" i="1" s="1"/>
  <c r="K4180" i="1"/>
  <c r="N4180" i="1" s="1"/>
  <c r="K4178" i="1"/>
  <c r="N4178" i="1" s="1"/>
  <c r="K4176" i="1"/>
  <c r="N4176" i="1" s="1"/>
  <c r="K4174" i="1"/>
  <c r="N4174" i="1" s="1"/>
  <c r="K4172" i="1"/>
  <c r="N4172" i="1" s="1"/>
  <c r="K4170" i="1"/>
  <c r="N4170" i="1" s="1"/>
  <c r="K4168" i="1"/>
  <c r="N4168" i="1" s="1"/>
  <c r="K4166" i="1"/>
  <c r="N4166" i="1" s="1"/>
  <c r="K4164" i="1"/>
  <c r="N4164" i="1" s="1"/>
  <c r="K4162" i="1"/>
  <c r="N4162" i="1" s="1"/>
  <c r="K4160" i="1"/>
  <c r="N4160" i="1" s="1"/>
  <c r="K4158" i="1"/>
  <c r="N4158" i="1" s="1"/>
  <c r="K4156" i="1"/>
  <c r="N4156" i="1" s="1"/>
  <c r="K4154" i="1"/>
  <c r="N4154" i="1" s="1"/>
  <c r="K4152" i="1"/>
  <c r="N4152" i="1" s="1"/>
  <c r="K4150" i="1"/>
  <c r="N4150" i="1" s="1"/>
  <c r="K4148" i="1"/>
  <c r="N4148" i="1" s="1"/>
  <c r="K4146" i="1"/>
  <c r="N4146" i="1" s="1"/>
  <c r="K4144" i="1"/>
  <c r="N4144" i="1" s="1"/>
  <c r="K4142" i="1"/>
  <c r="N4142" i="1" s="1"/>
  <c r="K4140" i="1"/>
  <c r="N4140" i="1" s="1"/>
  <c r="K4138" i="1"/>
  <c r="N4138" i="1" s="1"/>
  <c r="K4136" i="1"/>
  <c r="N4136" i="1" s="1"/>
  <c r="K4134" i="1"/>
  <c r="N4134" i="1" s="1"/>
  <c r="K4132" i="1"/>
  <c r="N4132" i="1" s="1"/>
  <c r="K4130" i="1"/>
  <c r="N4130" i="1" s="1"/>
  <c r="K4128" i="1"/>
  <c r="N4128" i="1" s="1"/>
  <c r="K4126" i="1"/>
  <c r="N4126" i="1" s="1"/>
  <c r="K4124" i="1"/>
  <c r="N4124" i="1" s="1"/>
  <c r="K4122" i="1"/>
  <c r="N4122" i="1" s="1"/>
  <c r="K4120" i="1"/>
  <c r="N4120" i="1" s="1"/>
  <c r="K4118" i="1"/>
  <c r="N4118" i="1" s="1"/>
  <c r="K4116" i="1"/>
  <c r="N4116" i="1" s="1"/>
  <c r="K4114" i="1"/>
  <c r="N4114" i="1" s="1"/>
  <c r="K4112" i="1"/>
  <c r="N4112" i="1" s="1"/>
  <c r="K4110" i="1"/>
  <c r="N4110" i="1" s="1"/>
  <c r="K4108" i="1"/>
  <c r="N4108" i="1" s="1"/>
  <c r="K4106" i="1"/>
  <c r="N4106" i="1" s="1"/>
  <c r="K4104" i="1"/>
  <c r="N4104" i="1" s="1"/>
  <c r="K4102" i="1"/>
  <c r="N4102" i="1" s="1"/>
  <c r="K4100" i="1"/>
  <c r="N4100" i="1" s="1"/>
  <c r="K4098" i="1"/>
  <c r="N4098" i="1" s="1"/>
  <c r="K4096" i="1"/>
  <c r="N4096" i="1" s="1"/>
  <c r="K4094" i="1"/>
  <c r="N4094" i="1" s="1"/>
  <c r="K4092" i="1"/>
  <c r="N4092" i="1" s="1"/>
  <c r="K4090" i="1"/>
  <c r="N4090" i="1" s="1"/>
  <c r="K4088" i="1"/>
  <c r="N4088" i="1" s="1"/>
  <c r="K4086" i="1"/>
  <c r="N4086" i="1" s="1"/>
  <c r="K4084" i="1"/>
  <c r="N4084" i="1" s="1"/>
  <c r="K4082" i="1"/>
  <c r="N4082" i="1" s="1"/>
  <c r="K4080" i="1"/>
  <c r="N4080" i="1" s="1"/>
  <c r="K4078" i="1"/>
  <c r="N4078" i="1" s="1"/>
  <c r="K4076" i="1"/>
  <c r="N4076" i="1" s="1"/>
  <c r="K4074" i="1"/>
  <c r="N4074" i="1" s="1"/>
  <c r="K4072" i="1"/>
  <c r="N4072" i="1" s="1"/>
  <c r="K4070" i="1"/>
  <c r="N4070" i="1" s="1"/>
  <c r="K4068" i="1"/>
  <c r="N4068" i="1" s="1"/>
  <c r="K4066" i="1"/>
  <c r="N4066" i="1" s="1"/>
  <c r="K4064" i="1"/>
  <c r="N4064" i="1" s="1"/>
  <c r="K4062" i="1"/>
  <c r="N4062" i="1" s="1"/>
  <c r="K4060" i="1"/>
  <c r="N4060" i="1" s="1"/>
  <c r="K4058" i="1"/>
  <c r="N4058" i="1" s="1"/>
  <c r="K4056" i="1"/>
  <c r="N4056" i="1" s="1"/>
  <c r="K4054" i="1"/>
  <c r="N4054" i="1" s="1"/>
  <c r="K4052" i="1"/>
  <c r="N4052" i="1" s="1"/>
  <c r="K4050" i="1"/>
  <c r="N4050" i="1" s="1"/>
  <c r="K4048" i="1"/>
  <c r="N4048" i="1" s="1"/>
  <c r="K4046" i="1"/>
  <c r="N4046" i="1" s="1"/>
  <c r="K4044" i="1"/>
  <c r="N4044" i="1" s="1"/>
  <c r="K4042" i="1"/>
  <c r="N4042" i="1" s="1"/>
  <c r="K4040" i="1"/>
  <c r="N4040" i="1" s="1"/>
  <c r="K4038" i="1"/>
  <c r="N4038" i="1" s="1"/>
  <c r="K4036" i="1"/>
  <c r="N4036" i="1" s="1"/>
  <c r="K4034" i="1"/>
  <c r="N4034" i="1" s="1"/>
  <c r="K4032" i="1"/>
  <c r="N4032" i="1" s="1"/>
  <c r="K4030" i="1"/>
  <c r="N4030" i="1" s="1"/>
  <c r="K4028" i="1"/>
  <c r="N4028" i="1" s="1"/>
  <c r="K4026" i="1"/>
  <c r="N4026" i="1" s="1"/>
  <c r="K4024" i="1"/>
  <c r="N4024" i="1" s="1"/>
  <c r="K4022" i="1"/>
  <c r="N4022" i="1" s="1"/>
  <c r="K4020" i="1"/>
  <c r="N4020" i="1" s="1"/>
  <c r="K4018" i="1"/>
  <c r="N4018" i="1" s="1"/>
  <c r="K4016" i="1"/>
  <c r="N4016" i="1" s="1"/>
  <c r="K4014" i="1"/>
  <c r="N4014" i="1" s="1"/>
  <c r="K4012" i="1"/>
  <c r="N4012" i="1" s="1"/>
  <c r="K4010" i="1"/>
  <c r="N4010" i="1" s="1"/>
  <c r="K4008" i="1"/>
  <c r="N4008" i="1" s="1"/>
  <c r="K4006" i="1"/>
  <c r="N4006" i="1" s="1"/>
  <c r="K4004" i="1"/>
  <c r="N4004" i="1" s="1"/>
  <c r="K4002" i="1"/>
  <c r="N4002" i="1" s="1"/>
  <c r="K4000" i="1"/>
  <c r="N4000" i="1" s="1"/>
  <c r="K3998" i="1"/>
  <c r="N3998" i="1" s="1"/>
  <c r="K3996" i="1"/>
  <c r="N3996" i="1" s="1"/>
  <c r="K3994" i="1"/>
  <c r="N3994" i="1" s="1"/>
  <c r="K3992" i="1"/>
  <c r="N3992" i="1" s="1"/>
  <c r="K3990" i="1"/>
  <c r="N3990" i="1" s="1"/>
  <c r="K3988" i="1"/>
  <c r="N3988" i="1" s="1"/>
  <c r="K3986" i="1"/>
  <c r="N3986" i="1" s="1"/>
  <c r="K3984" i="1"/>
  <c r="N3984" i="1" s="1"/>
  <c r="K3982" i="1"/>
  <c r="N3982" i="1" s="1"/>
  <c r="K3980" i="1"/>
  <c r="N3980" i="1" s="1"/>
  <c r="K3978" i="1"/>
  <c r="N3978" i="1" s="1"/>
  <c r="K3976" i="1"/>
  <c r="N3976" i="1" s="1"/>
  <c r="K3974" i="1"/>
  <c r="N3974" i="1" s="1"/>
  <c r="K3972" i="1"/>
  <c r="N3972" i="1" s="1"/>
  <c r="K3970" i="1"/>
  <c r="N3970" i="1" s="1"/>
  <c r="K3968" i="1"/>
  <c r="N3968" i="1" s="1"/>
  <c r="K3966" i="1"/>
  <c r="N3966" i="1" s="1"/>
  <c r="K3964" i="1"/>
  <c r="N3964" i="1" s="1"/>
  <c r="K3962" i="1"/>
  <c r="N3962" i="1" s="1"/>
  <c r="K3960" i="1"/>
  <c r="N3960" i="1" s="1"/>
  <c r="K3958" i="1"/>
  <c r="N3958" i="1" s="1"/>
  <c r="K3956" i="1"/>
  <c r="N3956" i="1" s="1"/>
  <c r="K3954" i="1"/>
  <c r="N3954" i="1" s="1"/>
  <c r="K3952" i="1"/>
  <c r="N3952" i="1" s="1"/>
  <c r="K3950" i="1"/>
  <c r="N3950" i="1" s="1"/>
  <c r="K3948" i="1"/>
  <c r="N3948" i="1" s="1"/>
  <c r="K3946" i="1"/>
  <c r="N3946" i="1" s="1"/>
  <c r="K3944" i="1"/>
  <c r="N3944" i="1" s="1"/>
  <c r="K3942" i="1"/>
  <c r="N3942" i="1" s="1"/>
  <c r="K3940" i="1"/>
  <c r="N3940" i="1" s="1"/>
  <c r="K3938" i="1"/>
  <c r="N3938" i="1" s="1"/>
  <c r="K3936" i="1"/>
  <c r="N3936" i="1" s="1"/>
  <c r="K3934" i="1"/>
  <c r="N3934" i="1" s="1"/>
  <c r="K3932" i="1"/>
  <c r="N3932" i="1" s="1"/>
  <c r="K3930" i="1"/>
  <c r="N3930" i="1" s="1"/>
  <c r="K3928" i="1"/>
  <c r="N3928" i="1" s="1"/>
  <c r="K3926" i="1"/>
  <c r="N3926" i="1" s="1"/>
  <c r="K3924" i="1"/>
  <c r="N3924" i="1" s="1"/>
  <c r="K3922" i="1"/>
  <c r="N3922" i="1" s="1"/>
  <c r="K3920" i="1"/>
  <c r="N3920" i="1" s="1"/>
  <c r="K3918" i="1"/>
  <c r="N3918" i="1" s="1"/>
  <c r="K3916" i="1"/>
  <c r="N3916" i="1" s="1"/>
  <c r="K3914" i="1"/>
  <c r="N3914" i="1" s="1"/>
  <c r="K3912" i="1"/>
  <c r="N3912" i="1" s="1"/>
  <c r="K3910" i="1"/>
  <c r="N3910" i="1" s="1"/>
  <c r="K3908" i="1"/>
  <c r="N3908" i="1" s="1"/>
  <c r="K3906" i="1"/>
  <c r="N3906" i="1" s="1"/>
  <c r="K3904" i="1"/>
  <c r="N3904" i="1" s="1"/>
  <c r="K3902" i="1"/>
  <c r="N3902" i="1" s="1"/>
  <c r="K3900" i="1"/>
  <c r="N3900" i="1" s="1"/>
  <c r="K3898" i="1"/>
  <c r="N3898" i="1" s="1"/>
  <c r="K3896" i="1"/>
  <c r="N3896" i="1" s="1"/>
  <c r="K3894" i="1"/>
  <c r="N3894" i="1" s="1"/>
  <c r="K3892" i="1"/>
  <c r="N3892" i="1" s="1"/>
  <c r="K3890" i="1"/>
  <c r="N3890" i="1" s="1"/>
  <c r="K3888" i="1"/>
  <c r="N3888" i="1" s="1"/>
  <c r="K3886" i="1"/>
  <c r="N3886" i="1" s="1"/>
  <c r="K3884" i="1"/>
  <c r="N3884" i="1" s="1"/>
  <c r="K3882" i="1"/>
  <c r="N3882" i="1" s="1"/>
  <c r="K3880" i="1"/>
  <c r="N3880" i="1" s="1"/>
  <c r="K3878" i="1"/>
  <c r="N3878" i="1" s="1"/>
  <c r="K3876" i="1"/>
  <c r="N3876" i="1" s="1"/>
  <c r="K3874" i="1"/>
  <c r="N3874" i="1" s="1"/>
  <c r="K3872" i="1"/>
  <c r="N3872" i="1" s="1"/>
  <c r="K3870" i="1"/>
  <c r="N3870" i="1" s="1"/>
  <c r="K3868" i="1"/>
  <c r="N3868" i="1" s="1"/>
  <c r="K3866" i="1"/>
  <c r="N3866" i="1" s="1"/>
  <c r="K3864" i="1"/>
  <c r="N3864" i="1" s="1"/>
  <c r="K3862" i="1"/>
  <c r="N3862" i="1" s="1"/>
  <c r="K3860" i="1"/>
  <c r="N3860" i="1" s="1"/>
  <c r="K3858" i="1"/>
  <c r="N3858" i="1" s="1"/>
  <c r="K3856" i="1"/>
  <c r="N3856" i="1" s="1"/>
  <c r="K3854" i="1"/>
  <c r="N3854" i="1" s="1"/>
  <c r="K3852" i="1"/>
  <c r="N3852" i="1" s="1"/>
  <c r="K3850" i="1"/>
  <c r="N3850" i="1" s="1"/>
  <c r="K3848" i="1"/>
  <c r="N3848" i="1" s="1"/>
  <c r="K3846" i="1"/>
  <c r="N3846" i="1" s="1"/>
  <c r="K3844" i="1"/>
  <c r="N3844" i="1" s="1"/>
  <c r="K3842" i="1"/>
  <c r="N3842" i="1" s="1"/>
  <c r="K3840" i="1"/>
  <c r="N3840" i="1" s="1"/>
  <c r="K3838" i="1"/>
  <c r="N3838" i="1" s="1"/>
  <c r="K3836" i="1"/>
  <c r="N3836" i="1" s="1"/>
  <c r="K3834" i="1"/>
  <c r="N3834" i="1" s="1"/>
  <c r="K3832" i="1"/>
  <c r="N3832" i="1" s="1"/>
  <c r="K3830" i="1"/>
  <c r="N3830" i="1" s="1"/>
  <c r="K3828" i="1"/>
  <c r="N3828" i="1" s="1"/>
  <c r="K3826" i="1"/>
  <c r="N3826" i="1" s="1"/>
  <c r="K3824" i="1"/>
  <c r="N3824" i="1" s="1"/>
  <c r="K3822" i="1"/>
  <c r="N3822" i="1" s="1"/>
  <c r="K3820" i="1"/>
  <c r="N3820" i="1" s="1"/>
  <c r="K3818" i="1"/>
  <c r="N3818" i="1" s="1"/>
  <c r="K3816" i="1"/>
  <c r="N3816" i="1" s="1"/>
  <c r="K3814" i="1"/>
  <c r="N3814" i="1" s="1"/>
  <c r="K3812" i="1"/>
  <c r="N3812" i="1" s="1"/>
  <c r="K3810" i="1"/>
  <c r="N3810" i="1" s="1"/>
  <c r="K3808" i="1"/>
  <c r="N3808" i="1" s="1"/>
  <c r="K3806" i="1"/>
  <c r="N3806" i="1" s="1"/>
  <c r="K3804" i="1"/>
  <c r="N3804" i="1" s="1"/>
  <c r="K3802" i="1"/>
  <c r="N3802" i="1" s="1"/>
  <c r="K3800" i="1"/>
  <c r="N3800" i="1" s="1"/>
  <c r="K3798" i="1"/>
  <c r="N3798" i="1" s="1"/>
  <c r="K3796" i="1"/>
  <c r="N3796" i="1" s="1"/>
  <c r="K3794" i="1"/>
  <c r="N3794" i="1" s="1"/>
  <c r="K3792" i="1"/>
  <c r="N3792" i="1" s="1"/>
  <c r="K3790" i="1"/>
  <c r="N3790" i="1" s="1"/>
  <c r="K3788" i="1"/>
  <c r="N3788" i="1" s="1"/>
  <c r="K3786" i="1"/>
  <c r="N3786" i="1" s="1"/>
  <c r="K3784" i="1"/>
  <c r="N3784" i="1" s="1"/>
  <c r="K3782" i="1"/>
  <c r="N3782" i="1" s="1"/>
  <c r="K3780" i="1"/>
  <c r="N3780" i="1" s="1"/>
  <c r="K3778" i="1"/>
  <c r="N3778" i="1" s="1"/>
  <c r="K3776" i="1"/>
  <c r="N3776" i="1" s="1"/>
  <c r="K3774" i="1"/>
  <c r="N3774" i="1" s="1"/>
  <c r="K3772" i="1"/>
  <c r="N3772" i="1" s="1"/>
  <c r="K3770" i="1"/>
  <c r="N3770" i="1" s="1"/>
  <c r="K3768" i="1"/>
  <c r="N3768" i="1" s="1"/>
  <c r="K3766" i="1"/>
  <c r="N3766" i="1" s="1"/>
  <c r="K3764" i="1"/>
  <c r="N3764" i="1" s="1"/>
  <c r="K3762" i="1"/>
  <c r="N3762" i="1" s="1"/>
  <c r="K3760" i="1"/>
  <c r="N3760" i="1" s="1"/>
  <c r="K3758" i="1"/>
  <c r="N3758" i="1" s="1"/>
  <c r="K3756" i="1"/>
  <c r="N3756" i="1" s="1"/>
  <c r="K3754" i="1"/>
  <c r="N3754" i="1" s="1"/>
  <c r="K3752" i="1"/>
  <c r="N3752" i="1" s="1"/>
  <c r="K3750" i="1"/>
  <c r="N3750" i="1" s="1"/>
  <c r="K3748" i="1"/>
  <c r="N3748" i="1" s="1"/>
  <c r="K3746" i="1"/>
  <c r="N3746" i="1" s="1"/>
  <c r="K3744" i="1"/>
  <c r="N3744" i="1" s="1"/>
  <c r="K3742" i="1"/>
  <c r="N3742" i="1" s="1"/>
  <c r="K3740" i="1"/>
  <c r="N3740" i="1" s="1"/>
  <c r="K3738" i="1"/>
  <c r="N3738" i="1" s="1"/>
  <c r="K3736" i="1"/>
  <c r="N3736" i="1" s="1"/>
  <c r="K3734" i="1"/>
  <c r="N3734" i="1" s="1"/>
  <c r="K3732" i="1"/>
  <c r="N3732" i="1" s="1"/>
  <c r="K3730" i="1"/>
  <c r="N3730" i="1" s="1"/>
  <c r="K3728" i="1"/>
  <c r="N3728" i="1" s="1"/>
  <c r="K3726" i="1"/>
  <c r="N3726" i="1" s="1"/>
  <c r="K3724" i="1"/>
  <c r="N3724" i="1" s="1"/>
  <c r="K3722" i="1"/>
  <c r="N3722" i="1" s="1"/>
  <c r="K3720" i="1"/>
  <c r="N3720" i="1" s="1"/>
  <c r="K3718" i="1"/>
  <c r="N3718" i="1" s="1"/>
  <c r="K3716" i="1"/>
  <c r="N3716" i="1" s="1"/>
  <c r="K3714" i="1"/>
  <c r="N3714" i="1" s="1"/>
  <c r="K3712" i="1"/>
  <c r="N3712" i="1" s="1"/>
  <c r="K3710" i="1"/>
  <c r="N3710" i="1" s="1"/>
  <c r="K3708" i="1"/>
  <c r="N3708" i="1" s="1"/>
  <c r="K3706" i="1"/>
  <c r="N3706" i="1" s="1"/>
  <c r="K3704" i="1"/>
  <c r="N3704" i="1" s="1"/>
  <c r="K3702" i="1"/>
  <c r="N3702" i="1" s="1"/>
  <c r="K3700" i="1"/>
  <c r="N3700" i="1" s="1"/>
  <c r="K3698" i="1"/>
  <c r="N3698" i="1" s="1"/>
  <c r="K3696" i="1"/>
  <c r="N3696" i="1" s="1"/>
  <c r="K3694" i="1"/>
  <c r="N3694" i="1" s="1"/>
  <c r="K3692" i="1"/>
  <c r="N3692" i="1" s="1"/>
  <c r="K3690" i="1"/>
  <c r="N3690" i="1" s="1"/>
  <c r="K3688" i="1"/>
  <c r="N3688" i="1" s="1"/>
  <c r="K3686" i="1"/>
  <c r="N3686" i="1" s="1"/>
  <c r="K3684" i="1"/>
  <c r="N3684" i="1" s="1"/>
  <c r="K3682" i="1"/>
  <c r="N3682" i="1" s="1"/>
  <c r="K3680" i="1"/>
  <c r="N3680" i="1" s="1"/>
  <c r="K3678" i="1"/>
  <c r="N3678" i="1" s="1"/>
  <c r="K3676" i="1"/>
  <c r="N3676" i="1" s="1"/>
  <c r="K3674" i="1"/>
  <c r="N3674" i="1" s="1"/>
  <c r="K3672" i="1"/>
  <c r="N3672" i="1" s="1"/>
  <c r="K3670" i="1"/>
  <c r="N3670" i="1" s="1"/>
  <c r="K3668" i="1"/>
  <c r="N3668" i="1" s="1"/>
  <c r="K3666" i="1"/>
  <c r="N3666" i="1" s="1"/>
  <c r="K3664" i="1"/>
  <c r="N3664" i="1" s="1"/>
  <c r="K3662" i="1"/>
  <c r="N3662" i="1" s="1"/>
  <c r="K3660" i="1"/>
  <c r="N3660" i="1" s="1"/>
  <c r="K3658" i="1"/>
  <c r="N3658" i="1" s="1"/>
  <c r="K3656" i="1"/>
  <c r="N3656" i="1" s="1"/>
  <c r="K3654" i="1"/>
  <c r="N3654" i="1" s="1"/>
  <c r="K3652" i="1"/>
  <c r="N3652" i="1" s="1"/>
  <c r="K3650" i="1"/>
  <c r="N3650" i="1" s="1"/>
  <c r="K3648" i="1"/>
  <c r="N3648" i="1" s="1"/>
  <c r="K3646" i="1"/>
  <c r="N3646" i="1" s="1"/>
  <c r="K3644" i="1"/>
  <c r="N3644" i="1" s="1"/>
  <c r="K3642" i="1"/>
  <c r="N3642" i="1" s="1"/>
  <c r="K3640" i="1"/>
  <c r="N3640" i="1" s="1"/>
  <c r="K3638" i="1"/>
  <c r="N3638" i="1" s="1"/>
  <c r="K3636" i="1"/>
  <c r="N3636" i="1" s="1"/>
  <c r="K3634" i="1"/>
  <c r="N3634" i="1" s="1"/>
  <c r="K3632" i="1"/>
  <c r="N3632" i="1" s="1"/>
  <c r="K3630" i="1"/>
  <c r="N3630" i="1" s="1"/>
  <c r="K3628" i="1"/>
  <c r="N3628" i="1" s="1"/>
  <c r="K3626" i="1"/>
  <c r="N3626" i="1" s="1"/>
  <c r="K3624" i="1"/>
  <c r="N3624" i="1" s="1"/>
  <c r="K3622" i="1"/>
  <c r="N3622" i="1" s="1"/>
  <c r="K3620" i="1"/>
  <c r="N3620" i="1" s="1"/>
  <c r="K3618" i="1"/>
  <c r="N3618" i="1" s="1"/>
  <c r="K3616" i="1"/>
  <c r="N3616" i="1" s="1"/>
  <c r="K3614" i="1"/>
  <c r="N3614" i="1" s="1"/>
  <c r="K3612" i="1"/>
  <c r="N3612" i="1" s="1"/>
  <c r="K3610" i="1"/>
  <c r="N3610" i="1" s="1"/>
  <c r="K3608" i="1"/>
  <c r="N3608" i="1" s="1"/>
  <c r="K3606" i="1"/>
  <c r="N3606" i="1" s="1"/>
  <c r="K3604" i="1"/>
  <c r="N3604" i="1" s="1"/>
  <c r="K3602" i="1"/>
  <c r="N3602" i="1" s="1"/>
  <c r="K3600" i="1"/>
  <c r="N3600" i="1" s="1"/>
  <c r="K3598" i="1"/>
  <c r="N3598" i="1" s="1"/>
  <c r="K3596" i="1"/>
  <c r="N3596" i="1" s="1"/>
  <c r="K3594" i="1"/>
  <c r="N3594" i="1" s="1"/>
  <c r="K3592" i="1"/>
  <c r="N3592" i="1" s="1"/>
  <c r="K3590" i="1"/>
  <c r="N3590" i="1" s="1"/>
  <c r="K3588" i="1"/>
  <c r="N3588" i="1" s="1"/>
  <c r="K3586" i="1"/>
  <c r="N3586" i="1" s="1"/>
  <c r="K3584" i="1"/>
  <c r="N3584" i="1" s="1"/>
  <c r="K3582" i="1"/>
  <c r="N3582" i="1" s="1"/>
  <c r="K3580" i="1"/>
  <c r="N3580" i="1" s="1"/>
  <c r="K3578" i="1"/>
  <c r="N3578" i="1" s="1"/>
  <c r="K3576" i="1"/>
  <c r="N3576" i="1" s="1"/>
  <c r="K3574" i="1"/>
  <c r="N3574" i="1" s="1"/>
  <c r="K3572" i="1"/>
  <c r="N3572" i="1" s="1"/>
  <c r="K3570" i="1"/>
  <c r="N3570" i="1" s="1"/>
  <c r="K3568" i="1"/>
  <c r="N3568" i="1" s="1"/>
  <c r="K3566" i="1"/>
  <c r="N3566" i="1" s="1"/>
  <c r="K3564" i="1"/>
  <c r="N3564" i="1" s="1"/>
  <c r="K3562" i="1"/>
  <c r="N3562" i="1" s="1"/>
  <c r="K3560" i="1"/>
  <c r="N3560" i="1" s="1"/>
  <c r="K3558" i="1"/>
  <c r="N3558" i="1" s="1"/>
  <c r="K3556" i="1"/>
  <c r="N3556" i="1" s="1"/>
  <c r="K3554" i="1"/>
  <c r="N3554" i="1" s="1"/>
  <c r="K3552" i="1"/>
  <c r="N3552" i="1" s="1"/>
  <c r="K3550" i="1"/>
  <c r="N3550" i="1" s="1"/>
  <c r="K3548" i="1"/>
  <c r="N3548" i="1" s="1"/>
  <c r="K3546" i="1"/>
  <c r="N3546" i="1" s="1"/>
  <c r="K3544" i="1"/>
  <c r="N3544" i="1" s="1"/>
  <c r="K3542" i="1"/>
  <c r="N3542" i="1" s="1"/>
  <c r="K3540" i="1"/>
  <c r="N3540" i="1" s="1"/>
  <c r="K3538" i="1"/>
  <c r="N3538" i="1" s="1"/>
  <c r="K3536" i="1"/>
  <c r="N3536" i="1" s="1"/>
  <c r="K3534" i="1"/>
  <c r="N3534" i="1" s="1"/>
  <c r="K3532" i="1"/>
  <c r="N3532" i="1" s="1"/>
  <c r="K3530" i="1"/>
  <c r="N3530" i="1" s="1"/>
  <c r="K3528" i="1"/>
  <c r="N3528" i="1" s="1"/>
  <c r="K3526" i="1"/>
  <c r="N3526" i="1" s="1"/>
  <c r="K3524" i="1"/>
  <c r="N3524" i="1" s="1"/>
  <c r="K3522" i="1"/>
  <c r="N3522" i="1" s="1"/>
  <c r="K3520" i="1"/>
  <c r="N3520" i="1" s="1"/>
  <c r="K3518" i="1"/>
  <c r="N3518" i="1" s="1"/>
  <c r="K3516" i="1"/>
  <c r="N3516" i="1" s="1"/>
  <c r="K3514" i="1"/>
  <c r="N3514" i="1" s="1"/>
  <c r="K3512" i="1"/>
  <c r="N3512" i="1" s="1"/>
  <c r="K3510" i="1"/>
  <c r="N3510" i="1" s="1"/>
  <c r="K3508" i="1"/>
  <c r="N3508" i="1" s="1"/>
  <c r="K3506" i="1"/>
  <c r="N3506" i="1" s="1"/>
  <c r="K3504" i="1"/>
  <c r="N3504" i="1" s="1"/>
  <c r="K3502" i="1"/>
  <c r="N3502" i="1" s="1"/>
  <c r="K3500" i="1"/>
  <c r="N3500" i="1" s="1"/>
  <c r="K3498" i="1"/>
  <c r="N3498" i="1" s="1"/>
  <c r="K3496" i="1"/>
  <c r="N3496" i="1" s="1"/>
  <c r="K3494" i="1"/>
  <c r="N3494" i="1" s="1"/>
  <c r="K3492" i="1"/>
  <c r="N3492" i="1" s="1"/>
  <c r="K3490" i="1"/>
  <c r="N3490" i="1" s="1"/>
  <c r="K3488" i="1"/>
  <c r="N3488" i="1" s="1"/>
  <c r="K3486" i="1"/>
  <c r="N3486" i="1" s="1"/>
  <c r="K3484" i="1"/>
  <c r="N3484" i="1" s="1"/>
  <c r="K3482" i="1"/>
  <c r="N3482" i="1" s="1"/>
  <c r="K3480" i="1"/>
  <c r="N3480" i="1" s="1"/>
  <c r="K3478" i="1"/>
  <c r="N3478" i="1" s="1"/>
  <c r="K3476" i="1"/>
  <c r="N3476" i="1" s="1"/>
  <c r="K3474" i="1"/>
  <c r="N3474" i="1" s="1"/>
  <c r="K3472" i="1"/>
  <c r="N3472" i="1" s="1"/>
  <c r="K3470" i="1"/>
  <c r="N3470" i="1" s="1"/>
  <c r="K3468" i="1"/>
  <c r="N3468" i="1" s="1"/>
  <c r="K3466" i="1"/>
  <c r="N3466" i="1" s="1"/>
  <c r="K3464" i="1"/>
  <c r="N3464" i="1" s="1"/>
  <c r="K3462" i="1"/>
  <c r="N3462" i="1" s="1"/>
  <c r="K3460" i="1"/>
  <c r="N3460" i="1" s="1"/>
  <c r="K3458" i="1"/>
  <c r="N3458" i="1" s="1"/>
  <c r="K3456" i="1"/>
  <c r="N3456" i="1" s="1"/>
  <c r="K3454" i="1"/>
  <c r="N3454" i="1" s="1"/>
  <c r="K3452" i="1"/>
  <c r="N3452" i="1" s="1"/>
  <c r="K3450" i="1"/>
  <c r="N3450" i="1" s="1"/>
  <c r="K3448" i="1"/>
  <c r="N3448" i="1" s="1"/>
  <c r="K3446" i="1"/>
  <c r="N3446" i="1" s="1"/>
  <c r="K3444" i="1"/>
  <c r="N3444" i="1" s="1"/>
  <c r="K3442" i="1"/>
  <c r="N3442" i="1" s="1"/>
  <c r="K3440" i="1"/>
  <c r="N3440" i="1" s="1"/>
  <c r="K3438" i="1"/>
  <c r="N3438" i="1" s="1"/>
  <c r="K3436" i="1"/>
  <c r="N3436" i="1" s="1"/>
  <c r="K3434" i="1"/>
  <c r="N3434" i="1" s="1"/>
  <c r="K3432" i="1"/>
  <c r="N3432" i="1" s="1"/>
  <c r="K3430" i="1"/>
  <c r="N3430" i="1" s="1"/>
  <c r="K3428" i="1"/>
  <c r="N3428" i="1" s="1"/>
  <c r="K3426" i="1"/>
  <c r="N3426" i="1" s="1"/>
  <c r="K3424" i="1"/>
  <c r="N3424" i="1" s="1"/>
  <c r="K3422" i="1"/>
  <c r="N3422" i="1" s="1"/>
  <c r="K3420" i="1"/>
  <c r="N3420" i="1" s="1"/>
  <c r="K3418" i="1"/>
  <c r="N3418" i="1" s="1"/>
  <c r="K3416" i="1"/>
  <c r="N3416" i="1" s="1"/>
  <c r="K3414" i="1"/>
  <c r="N3414" i="1" s="1"/>
  <c r="K3412" i="1"/>
  <c r="N3412" i="1" s="1"/>
  <c r="K3410" i="1"/>
  <c r="N3410" i="1" s="1"/>
  <c r="K3408" i="1"/>
  <c r="N3408" i="1" s="1"/>
  <c r="K3406" i="1"/>
  <c r="N3406" i="1" s="1"/>
  <c r="K3404" i="1"/>
  <c r="N3404" i="1" s="1"/>
  <c r="K3402" i="1"/>
  <c r="N3402" i="1" s="1"/>
  <c r="K3400" i="1"/>
  <c r="N3400" i="1" s="1"/>
  <c r="K3398" i="1"/>
  <c r="N3398" i="1" s="1"/>
  <c r="K3396" i="1"/>
  <c r="N3396" i="1" s="1"/>
  <c r="K3394" i="1"/>
  <c r="N3394" i="1" s="1"/>
  <c r="K3392" i="1"/>
  <c r="N3392" i="1" s="1"/>
  <c r="K3390" i="1"/>
  <c r="N3390" i="1" s="1"/>
  <c r="K3388" i="1"/>
  <c r="N3388" i="1" s="1"/>
  <c r="K3386" i="1"/>
  <c r="N3386" i="1" s="1"/>
  <c r="K3384" i="1"/>
  <c r="N3384" i="1" s="1"/>
  <c r="K3382" i="1"/>
  <c r="N3382" i="1" s="1"/>
  <c r="K3380" i="1"/>
  <c r="N3380" i="1" s="1"/>
  <c r="K3378" i="1"/>
  <c r="N3378" i="1" s="1"/>
  <c r="K3376" i="1"/>
  <c r="N3376" i="1" s="1"/>
  <c r="K3374" i="1"/>
  <c r="N3374" i="1" s="1"/>
  <c r="K3372" i="1"/>
  <c r="N3372" i="1" s="1"/>
  <c r="K3370" i="1"/>
  <c r="N3370" i="1" s="1"/>
  <c r="K3368" i="1"/>
  <c r="N3368" i="1" s="1"/>
  <c r="K3366" i="1"/>
  <c r="N3366" i="1" s="1"/>
  <c r="K3364" i="1"/>
  <c r="N3364" i="1" s="1"/>
  <c r="K3362" i="1"/>
  <c r="N3362" i="1" s="1"/>
  <c r="K3360" i="1"/>
  <c r="N3360" i="1" s="1"/>
  <c r="K3358" i="1"/>
  <c r="N3358" i="1" s="1"/>
  <c r="K3356" i="1"/>
  <c r="N3356" i="1" s="1"/>
  <c r="K3354" i="1"/>
  <c r="N3354" i="1" s="1"/>
  <c r="K3352" i="1"/>
  <c r="N3352" i="1" s="1"/>
  <c r="K3350" i="1"/>
  <c r="N3350" i="1" s="1"/>
  <c r="K3348" i="1"/>
  <c r="N3348" i="1" s="1"/>
  <c r="K3346" i="1"/>
  <c r="N3346" i="1" s="1"/>
  <c r="K3344" i="1"/>
  <c r="N3344" i="1" s="1"/>
  <c r="K3342" i="1"/>
  <c r="N3342" i="1" s="1"/>
  <c r="K3340" i="1"/>
  <c r="N3340" i="1" s="1"/>
  <c r="K3338" i="1"/>
  <c r="N3338" i="1" s="1"/>
  <c r="K3336" i="1"/>
  <c r="N3336" i="1" s="1"/>
  <c r="K3334" i="1"/>
  <c r="N3334" i="1" s="1"/>
  <c r="K3332" i="1"/>
  <c r="N3332" i="1" s="1"/>
  <c r="K3330" i="1"/>
  <c r="N3330" i="1" s="1"/>
  <c r="K3328" i="1"/>
  <c r="N3328" i="1" s="1"/>
  <c r="K3326" i="1"/>
  <c r="N3326" i="1" s="1"/>
  <c r="K3324" i="1"/>
  <c r="N3324" i="1" s="1"/>
  <c r="K3322" i="1"/>
  <c r="N3322" i="1" s="1"/>
  <c r="K3320" i="1"/>
  <c r="N3320" i="1" s="1"/>
  <c r="K3318" i="1"/>
  <c r="N3318" i="1" s="1"/>
  <c r="K3316" i="1"/>
  <c r="N3316" i="1" s="1"/>
  <c r="K3314" i="1"/>
  <c r="N3314" i="1" s="1"/>
  <c r="K3312" i="1"/>
  <c r="N3312" i="1" s="1"/>
  <c r="K3310" i="1"/>
  <c r="N3310" i="1" s="1"/>
  <c r="K3308" i="1"/>
  <c r="N3308" i="1" s="1"/>
  <c r="K3306" i="1"/>
  <c r="N3306" i="1" s="1"/>
  <c r="K3304" i="1"/>
  <c r="N3304" i="1" s="1"/>
  <c r="K3302" i="1"/>
  <c r="N3302" i="1" s="1"/>
  <c r="K3300" i="1"/>
  <c r="N3300" i="1" s="1"/>
  <c r="K3298" i="1"/>
  <c r="N3298" i="1" s="1"/>
  <c r="K3296" i="1"/>
  <c r="N3296" i="1" s="1"/>
  <c r="K3294" i="1"/>
  <c r="N3294" i="1" s="1"/>
  <c r="K3292" i="1"/>
  <c r="N3292" i="1" s="1"/>
  <c r="K3290" i="1"/>
  <c r="N3290" i="1" s="1"/>
  <c r="K3288" i="1"/>
  <c r="N3288" i="1" s="1"/>
  <c r="K3286" i="1"/>
  <c r="N3286" i="1" s="1"/>
  <c r="K3284" i="1"/>
  <c r="N3284" i="1" s="1"/>
  <c r="K3282" i="1"/>
  <c r="N3282" i="1" s="1"/>
  <c r="K3280" i="1"/>
  <c r="N3280" i="1" s="1"/>
  <c r="K3278" i="1"/>
  <c r="N3278" i="1" s="1"/>
  <c r="K3276" i="1"/>
  <c r="N3276" i="1" s="1"/>
  <c r="K3274" i="1"/>
  <c r="N3274" i="1" s="1"/>
  <c r="K3272" i="1"/>
  <c r="N3272" i="1" s="1"/>
  <c r="K3270" i="1"/>
  <c r="N3270" i="1" s="1"/>
  <c r="K3268" i="1"/>
  <c r="N3268" i="1" s="1"/>
  <c r="K3266" i="1"/>
  <c r="N3266" i="1" s="1"/>
  <c r="K3264" i="1"/>
  <c r="N3264" i="1" s="1"/>
  <c r="K3262" i="1"/>
  <c r="N3262" i="1" s="1"/>
  <c r="K3260" i="1"/>
  <c r="N3260" i="1" s="1"/>
  <c r="K3258" i="1"/>
  <c r="N3258" i="1" s="1"/>
  <c r="K3256" i="1"/>
  <c r="N3256" i="1" s="1"/>
  <c r="K3254" i="1"/>
  <c r="N3254" i="1" s="1"/>
  <c r="K3252" i="1"/>
  <c r="N3252" i="1" s="1"/>
  <c r="K3250" i="1"/>
  <c r="N3250" i="1" s="1"/>
  <c r="K3248" i="1"/>
  <c r="N3248" i="1" s="1"/>
  <c r="K3246" i="1"/>
  <c r="N3246" i="1" s="1"/>
  <c r="K3244" i="1"/>
  <c r="N3244" i="1" s="1"/>
  <c r="K3242" i="1"/>
  <c r="N3242" i="1" s="1"/>
  <c r="K3240" i="1"/>
  <c r="N3240" i="1" s="1"/>
  <c r="K3238" i="1"/>
  <c r="N3238" i="1" s="1"/>
  <c r="K3236" i="1"/>
  <c r="N3236" i="1" s="1"/>
  <c r="K3234" i="1"/>
  <c r="N3234" i="1" s="1"/>
  <c r="K3232" i="1"/>
  <c r="N3232" i="1" s="1"/>
  <c r="K3230" i="1"/>
  <c r="N3230" i="1" s="1"/>
  <c r="K3228" i="1"/>
  <c r="N3228" i="1" s="1"/>
  <c r="K3226" i="1"/>
  <c r="N3226" i="1" s="1"/>
  <c r="K3224" i="1"/>
  <c r="N3224" i="1" s="1"/>
  <c r="K3222" i="1"/>
  <c r="N3222" i="1" s="1"/>
  <c r="K3220" i="1"/>
  <c r="N3220" i="1" s="1"/>
  <c r="K3218" i="1"/>
  <c r="N3218" i="1" s="1"/>
  <c r="K3216" i="1"/>
  <c r="N3216" i="1" s="1"/>
  <c r="K3214" i="1"/>
  <c r="N3214" i="1" s="1"/>
  <c r="K3212" i="1"/>
  <c r="N3212" i="1" s="1"/>
  <c r="K3210" i="1"/>
  <c r="N3210" i="1" s="1"/>
  <c r="K3208" i="1"/>
  <c r="N3208" i="1" s="1"/>
  <c r="K3206" i="1"/>
  <c r="N3206" i="1" s="1"/>
  <c r="K3204" i="1"/>
  <c r="N3204" i="1" s="1"/>
  <c r="K3202" i="1"/>
  <c r="N3202" i="1" s="1"/>
  <c r="K3200" i="1"/>
  <c r="N3200" i="1" s="1"/>
  <c r="K3198" i="1"/>
  <c r="N3198" i="1" s="1"/>
  <c r="K3196" i="1"/>
  <c r="N3196" i="1" s="1"/>
  <c r="K3194" i="1"/>
  <c r="N3194" i="1" s="1"/>
  <c r="K3192" i="1"/>
  <c r="N3192" i="1" s="1"/>
  <c r="K3190" i="1"/>
  <c r="N3190" i="1" s="1"/>
  <c r="K3188" i="1"/>
  <c r="N3188" i="1" s="1"/>
  <c r="K3186" i="1"/>
  <c r="N3186" i="1" s="1"/>
  <c r="K3184" i="1"/>
  <c r="N3184" i="1" s="1"/>
  <c r="K3182" i="1"/>
  <c r="N3182" i="1" s="1"/>
  <c r="K3180" i="1"/>
  <c r="N3180" i="1" s="1"/>
  <c r="K3178" i="1"/>
  <c r="N3178" i="1" s="1"/>
  <c r="K3176" i="1"/>
  <c r="N3176" i="1" s="1"/>
  <c r="K3174" i="1"/>
  <c r="N3174" i="1" s="1"/>
  <c r="K3172" i="1"/>
  <c r="N3172" i="1" s="1"/>
  <c r="K3170" i="1"/>
  <c r="N3170" i="1" s="1"/>
  <c r="K3168" i="1"/>
  <c r="N3168" i="1" s="1"/>
  <c r="K3166" i="1"/>
  <c r="N3166" i="1" s="1"/>
  <c r="K3164" i="1"/>
  <c r="N3164" i="1" s="1"/>
  <c r="K3162" i="1"/>
  <c r="N3162" i="1" s="1"/>
  <c r="K3160" i="1"/>
  <c r="N3160" i="1" s="1"/>
  <c r="K3158" i="1"/>
  <c r="N3158" i="1" s="1"/>
  <c r="K3156" i="1"/>
  <c r="N3156" i="1" s="1"/>
  <c r="K3154" i="1"/>
  <c r="N3154" i="1" s="1"/>
  <c r="K3152" i="1"/>
  <c r="N3152" i="1" s="1"/>
  <c r="K3150" i="1"/>
  <c r="N3150" i="1" s="1"/>
  <c r="K3148" i="1"/>
  <c r="N3148" i="1" s="1"/>
  <c r="K3146" i="1"/>
  <c r="N3146" i="1" s="1"/>
  <c r="K3144" i="1"/>
  <c r="N3144" i="1" s="1"/>
  <c r="K3142" i="1"/>
  <c r="N3142" i="1" s="1"/>
  <c r="K3140" i="1"/>
  <c r="N3140" i="1" s="1"/>
  <c r="K3138" i="1"/>
  <c r="N3138" i="1" s="1"/>
  <c r="K3136" i="1"/>
  <c r="N3136" i="1" s="1"/>
  <c r="K3134" i="1"/>
  <c r="N3134" i="1" s="1"/>
  <c r="K3132" i="1"/>
  <c r="N3132" i="1" s="1"/>
  <c r="K3130" i="1"/>
  <c r="N3130" i="1" s="1"/>
  <c r="K3128" i="1"/>
  <c r="N3128" i="1" s="1"/>
  <c r="K3126" i="1"/>
  <c r="N3126" i="1" s="1"/>
  <c r="K3124" i="1"/>
  <c r="N3124" i="1" s="1"/>
  <c r="K3122" i="1"/>
  <c r="N3122" i="1" s="1"/>
  <c r="K3120" i="1"/>
  <c r="N3120" i="1" s="1"/>
  <c r="K3118" i="1"/>
  <c r="N3118" i="1" s="1"/>
  <c r="K3116" i="1"/>
  <c r="N3116" i="1" s="1"/>
  <c r="K3114" i="1"/>
  <c r="N3114" i="1" s="1"/>
  <c r="K3112" i="1"/>
  <c r="N3112" i="1" s="1"/>
  <c r="K3110" i="1"/>
  <c r="N3110" i="1" s="1"/>
  <c r="K3108" i="1"/>
  <c r="N3108" i="1" s="1"/>
  <c r="K3106" i="1"/>
  <c r="N3106" i="1" s="1"/>
  <c r="K3104" i="1"/>
  <c r="N3104" i="1" s="1"/>
  <c r="K3102" i="1"/>
  <c r="N3102" i="1" s="1"/>
  <c r="K3100" i="1"/>
  <c r="N3100" i="1" s="1"/>
  <c r="K3098" i="1"/>
  <c r="N3098" i="1" s="1"/>
  <c r="K3096" i="1"/>
  <c r="N3096" i="1" s="1"/>
  <c r="K3094" i="1"/>
  <c r="N3094" i="1" s="1"/>
  <c r="K3092" i="1"/>
  <c r="N3092" i="1" s="1"/>
  <c r="K3090" i="1"/>
  <c r="N3090" i="1" s="1"/>
  <c r="K3088" i="1"/>
  <c r="N3088" i="1" s="1"/>
  <c r="K3086" i="1"/>
  <c r="N3086" i="1" s="1"/>
  <c r="K3084" i="1"/>
  <c r="N3084" i="1" s="1"/>
  <c r="K3082" i="1"/>
  <c r="N3082" i="1" s="1"/>
  <c r="K3080" i="1"/>
  <c r="N3080" i="1" s="1"/>
  <c r="K3078" i="1"/>
  <c r="N3078" i="1" s="1"/>
  <c r="K3076" i="1"/>
  <c r="N3076" i="1" s="1"/>
  <c r="K3074" i="1"/>
  <c r="N3074" i="1" s="1"/>
  <c r="K3072" i="1"/>
  <c r="N3072" i="1" s="1"/>
  <c r="K3070" i="1"/>
  <c r="N3070" i="1" s="1"/>
  <c r="K3068" i="1"/>
  <c r="N3068" i="1" s="1"/>
  <c r="K3066" i="1"/>
  <c r="N3066" i="1" s="1"/>
  <c r="K3064" i="1"/>
  <c r="N3064" i="1" s="1"/>
  <c r="K3062" i="1"/>
  <c r="N3062" i="1" s="1"/>
  <c r="K3060" i="1"/>
  <c r="N3060" i="1" s="1"/>
  <c r="K3058" i="1"/>
  <c r="N3058" i="1" s="1"/>
  <c r="K3056" i="1"/>
  <c r="N3056" i="1" s="1"/>
  <c r="K3054" i="1"/>
  <c r="N3054" i="1" s="1"/>
  <c r="K3052" i="1"/>
  <c r="N3052" i="1" s="1"/>
  <c r="K3050" i="1"/>
  <c r="N3050" i="1" s="1"/>
  <c r="K3048" i="1"/>
  <c r="N3048" i="1" s="1"/>
  <c r="K3046" i="1"/>
  <c r="N3046" i="1" s="1"/>
  <c r="K3044" i="1"/>
  <c r="N3044" i="1" s="1"/>
  <c r="K3042" i="1"/>
  <c r="N3042" i="1" s="1"/>
  <c r="K3040" i="1"/>
  <c r="N3040" i="1" s="1"/>
  <c r="K3038" i="1"/>
  <c r="N3038" i="1" s="1"/>
  <c r="K3036" i="1"/>
  <c r="N3036" i="1" s="1"/>
  <c r="K3034" i="1"/>
  <c r="N3034" i="1" s="1"/>
  <c r="K3032" i="1"/>
  <c r="N3032" i="1" s="1"/>
  <c r="K3030" i="1"/>
  <c r="N3030" i="1" s="1"/>
  <c r="K3028" i="1"/>
  <c r="N3028" i="1" s="1"/>
  <c r="K3026" i="1"/>
  <c r="N3026" i="1" s="1"/>
  <c r="K3024" i="1"/>
  <c r="N3024" i="1" s="1"/>
  <c r="K3022" i="1"/>
  <c r="N3022" i="1" s="1"/>
  <c r="K3020" i="1"/>
  <c r="N3020" i="1" s="1"/>
  <c r="K3018" i="1"/>
  <c r="N3018" i="1" s="1"/>
  <c r="K3016" i="1"/>
  <c r="N3016" i="1" s="1"/>
  <c r="K3014" i="1"/>
  <c r="N3014" i="1" s="1"/>
  <c r="K3012" i="1"/>
  <c r="N3012" i="1" s="1"/>
  <c r="K3010" i="1"/>
  <c r="N3010" i="1" s="1"/>
  <c r="K3008" i="1"/>
  <c r="N3008" i="1" s="1"/>
  <c r="K3006" i="1"/>
  <c r="N3006" i="1" s="1"/>
  <c r="K3004" i="1"/>
  <c r="N3004" i="1" s="1"/>
  <c r="K3002" i="1"/>
  <c r="N3002" i="1" s="1"/>
  <c r="K3000" i="1"/>
  <c r="N3000" i="1" s="1"/>
  <c r="K2998" i="1"/>
  <c r="N2998" i="1" s="1"/>
  <c r="K2996" i="1"/>
  <c r="N2996" i="1" s="1"/>
  <c r="K2994" i="1"/>
  <c r="N2994" i="1" s="1"/>
  <c r="K2992" i="1"/>
  <c r="N2992" i="1" s="1"/>
  <c r="K2990" i="1"/>
  <c r="N2990" i="1" s="1"/>
  <c r="K2988" i="1"/>
  <c r="N2988" i="1" s="1"/>
  <c r="K2986" i="1"/>
  <c r="N2986" i="1" s="1"/>
  <c r="K2984" i="1"/>
  <c r="N2984" i="1" s="1"/>
  <c r="K2982" i="1"/>
  <c r="N2982" i="1" s="1"/>
  <c r="K2980" i="1"/>
  <c r="N2980" i="1" s="1"/>
  <c r="K2978" i="1"/>
  <c r="N2978" i="1" s="1"/>
  <c r="K2976" i="1"/>
  <c r="N2976" i="1" s="1"/>
  <c r="K2974" i="1"/>
  <c r="N2974" i="1" s="1"/>
  <c r="K2972" i="1"/>
  <c r="N2972" i="1" s="1"/>
  <c r="K2970" i="1"/>
  <c r="N2970" i="1" s="1"/>
  <c r="K2968" i="1"/>
  <c r="N2968" i="1" s="1"/>
  <c r="K2966" i="1"/>
  <c r="N2966" i="1" s="1"/>
  <c r="K2964" i="1"/>
  <c r="N2964" i="1" s="1"/>
  <c r="K2962" i="1"/>
  <c r="N2962" i="1" s="1"/>
  <c r="K2960" i="1"/>
  <c r="N2960" i="1" s="1"/>
  <c r="K2958" i="1"/>
  <c r="N2958" i="1" s="1"/>
  <c r="K2956" i="1"/>
  <c r="N2956" i="1" s="1"/>
  <c r="K2954" i="1"/>
  <c r="N2954" i="1" s="1"/>
  <c r="K2952" i="1"/>
  <c r="N2952" i="1" s="1"/>
  <c r="K2950" i="1"/>
  <c r="N2950" i="1" s="1"/>
  <c r="K2948" i="1"/>
  <c r="N2948" i="1" s="1"/>
  <c r="K2946" i="1"/>
  <c r="N2946" i="1" s="1"/>
  <c r="K2944" i="1"/>
  <c r="N2944" i="1" s="1"/>
  <c r="K2942" i="1"/>
  <c r="N2942" i="1" s="1"/>
  <c r="K2940" i="1"/>
  <c r="N2940" i="1" s="1"/>
  <c r="K2938" i="1"/>
  <c r="N2938" i="1" s="1"/>
  <c r="K2936" i="1"/>
  <c r="N2936" i="1" s="1"/>
  <c r="K2934" i="1"/>
  <c r="N2934" i="1" s="1"/>
  <c r="K2932" i="1"/>
  <c r="N2932" i="1" s="1"/>
  <c r="K2930" i="1"/>
  <c r="N2930" i="1" s="1"/>
  <c r="K2928" i="1"/>
  <c r="N2928" i="1" s="1"/>
  <c r="K2926" i="1"/>
  <c r="N2926" i="1" s="1"/>
  <c r="K2924" i="1"/>
  <c r="N2924" i="1" s="1"/>
  <c r="K2922" i="1"/>
  <c r="N2922" i="1" s="1"/>
  <c r="K2920" i="1"/>
  <c r="N2920" i="1" s="1"/>
  <c r="K2918" i="1"/>
  <c r="N2918" i="1" s="1"/>
  <c r="K2916" i="1"/>
  <c r="N2916" i="1" s="1"/>
  <c r="K2914" i="1"/>
  <c r="N2914" i="1" s="1"/>
  <c r="K2912" i="1"/>
  <c r="N2912" i="1" s="1"/>
  <c r="K2910" i="1"/>
  <c r="N2910" i="1" s="1"/>
  <c r="K2908" i="1"/>
  <c r="N2908" i="1" s="1"/>
  <c r="K2906" i="1"/>
  <c r="N2906" i="1" s="1"/>
  <c r="K2904" i="1"/>
  <c r="N2904" i="1" s="1"/>
  <c r="K2902" i="1"/>
  <c r="N2902" i="1" s="1"/>
  <c r="K2900" i="1"/>
  <c r="N2900" i="1" s="1"/>
  <c r="K2898" i="1"/>
  <c r="N2898" i="1" s="1"/>
  <c r="K2896" i="1"/>
  <c r="N2896" i="1" s="1"/>
  <c r="K2894" i="1"/>
  <c r="N2894" i="1" s="1"/>
  <c r="K2892" i="1"/>
  <c r="N2892" i="1" s="1"/>
  <c r="K2890" i="1"/>
  <c r="N2890" i="1" s="1"/>
  <c r="K2888" i="1"/>
  <c r="N2888" i="1" s="1"/>
  <c r="K2886" i="1"/>
  <c r="N2886" i="1" s="1"/>
  <c r="K2884" i="1"/>
  <c r="N2884" i="1" s="1"/>
  <c r="K2882" i="1"/>
  <c r="N2882" i="1" s="1"/>
  <c r="K2880" i="1"/>
  <c r="N2880" i="1" s="1"/>
  <c r="K2878" i="1"/>
  <c r="N2878" i="1" s="1"/>
  <c r="K2876" i="1"/>
  <c r="N2876" i="1" s="1"/>
  <c r="K2874" i="1"/>
  <c r="N2874" i="1" s="1"/>
  <c r="K2872" i="1"/>
  <c r="N2872" i="1" s="1"/>
  <c r="K2870" i="1"/>
  <c r="N2870" i="1" s="1"/>
  <c r="K2868" i="1"/>
  <c r="N2868" i="1" s="1"/>
  <c r="K2866" i="1"/>
  <c r="N2866" i="1" s="1"/>
  <c r="K2864" i="1"/>
  <c r="N2864" i="1" s="1"/>
  <c r="K2862" i="1"/>
  <c r="N2862" i="1" s="1"/>
  <c r="K2860" i="1"/>
  <c r="N2860" i="1" s="1"/>
  <c r="K2858" i="1"/>
  <c r="N2858" i="1" s="1"/>
  <c r="K2856" i="1"/>
  <c r="N2856" i="1" s="1"/>
  <c r="K2854" i="1"/>
  <c r="N2854" i="1" s="1"/>
  <c r="K2852" i="1"/>
  <c r="N2852" i="1" s="1"/>
  <c r="K2850" i="1"/>
  <c r="N2850" i="1" s="1"/>
  <c r="K2848" i="1"/>
  <c r="N2848" i="1" s="1"/>
  <c r="K2846" i="1"/>
  <c r="N2846" i="1" s="1"/>
  <c r="K2844" i="1"/>
  <c r="N2844" i="1" s="1"/>
  <c r="K2842" i="1"/>
  <c r="N2842" i="1" s="1"/>
  <c r="K2840" i="1"/>
  <c r="N2840" i="1" s="1"/>
  <c r="K2838" i="1"/>
  <c r="N2838" i="1" s="1"/>
  <c r="K2836" i="1"/>
  <c r="N2836" i="1" s="1"/>
  <c r="K2834" i="1"/>
  <c r="N2834" i="1" s="1"/>
  <c r="K2832" i="1"/>
  <c r="N2832" i="1" s="1"/>
  <c r="K2830" i="1"/>
  <c r="N2830" i="1" s="1"/>
  <c r="K2828" i="1"/>
  <c r="N2828" i="1" s="1"/>
  <c r="K2826" i="1"/>
  <c r="N2826" i="1" s="1"/>
  <c r="K2824" i="1"/>
  <c r="N2824" i="1" s="1"/>
  <c r="K2822" i="1"/>
  <c r="N2822" i="1" s="1"/>
  <c r="K2820" i="1"/>
  <c r="N2820" i="1" s="1"/>
  <c r="K2818" i="1"/>
  <c r="N2818" i="1" s="1"/>
  <c r="K2816" i="1"/>
  <c r="N2816" i="1" s="1"/>
  <c r="K2814" i="1"/>
  <c r="N2814" i="1" s="1"/>
  <c r="K2812" i="1"/>
  <c r="N2812" i="1" s="1"/>
  <c r="K2810" i="1"/>
  <c r="N2810" i="1" s="1"/>
  <c r="K2808" i="1"/>
  <c r="N2808" i="1" s="1"/>
  <c r="K2806" i="1"/>
  <c r="N2806" i="1" s="1"/>
  <c r="K2804" i="1"/>
  <c r="N2804" i="1" s="1"/>
  <c r="K2802" i="1"/>
  <c r="N2802" i="1" s="1"/>
  <c r="K2800" i="1"/>
  <c r="N2800" i="1" s="1"/>
  <c r="K2798" i="1"/>
  <c r="N2798" i="1" s="1"/>
  <c r="K2796" i="1"/>
  <c r="N2796" i="1" s="1"/>
  <c r="K2794" i="1"/>
  <c r="N2794" i="1" s="1"/>
  <c r="K2792" i="1"/>
  <c r="N2792" i="1" s="1"/>
  <c r="K2790" i="1"/>
  <c r="N2790" i="1" s="1"/>
  <c r="K2788" i="1"/>
  <c r="N2788" i="1" s="1"/>
  <c r="K2786" i="1"/>
  <c r="N2786" i="1" s="1"/>
  <c r="K2784" i="1"/>
  <c r="N2784" i="1" s="1"/>
  <c r="K2782" i="1"/>
  <c r="N2782" i="1" s="1"/>
  <c r="K2780" i="1"/>
  <c r="N2780" i="1" s="1"/>
  <c r="K2778" i="1"/>
  <c r="N2778" i="1" s="1"/>
  <c r="K2776" i="1"/>
  <c r="N2776" i="1" s="1"/>
  <c r="K2774" i="1"/>
  <c r="N2774" i="1" s="1"/>
  <c r="K2772" i="1"/>
  <c r="N2772" i="1" s="1"/>
  <c r="K2770" i="1"/>
  <c r="N2770" i="1" s="1"/>
  <c r="K2768" i="1"/>
  <c r="N2768" i="1" s="1"/>
  <c r="K2766" i="1"/>
  <c r="N2766" i="1" s="1"/>
  <c r="K2764" i="1"/>
  <c r="N2764" i="1" s="1"/>
  <c r="K2762" i="1"/>
  <c r="N2762" i="1" s="1"/>
  <c r="K2760" i="1"/>
  <c r="N2760" i="1" s="1"/>
  <c r="K2758" i="1"/>
  <c r="N2758" i="1" s="1"/>
  <c r="K2756" i="1"/>
  <c r="N2756" i="1" s="1"/>
  <c r="K2754" i="1"/>
  <c r="N2754" i="1" s="1"/>
  <c r="K2752" i="1"/>
  <c r="N2752" i="1" s="1"/>
  <c r="K2750" i="1"/>
  <c r="N2750" i="1" s="1"/>
  <c r="K2748" i="1"/>
  <c r="N2748" i="1" s="1"/>
  <c r="K2746" i="1"/>
  <c r="N2746" i="1" s="1"/>
  <c r="K2744" i="1"/>
  <c r="N2744" i="1" s="1"/>
  <c r="K2742" i="1"/>
  <c r="N2742" i="1" s="1"/>
  <c r="K2740" i="1"/>
  <c r="N2740" i="1" s="1"/>
  <c r="K2738" i="1"/>
  <c r="N2738" i="1" s="1"/>
  <c r="K2736" i="1"/>
  <c r="N2736" i="1" s="1"/>
  <c r="K2734" i="1"/>
  <c r="N2734" i="1" s="1"/>
  <c r="K2732" i="1"/>
  <c r="N2732" i="1" s="1"/>
  <c r="K2730" i="1"/>
  <c r="N2730" i="1" s="1"/>
  <c r="K2728" i="1"/>
  <c r="N2728" i="1" s="1"/>
  <c r="K2726" i="1"/>
  <c r="N2726" i="1" s="1"/>
  <c r="K2724" i="1"/>
  <c r="N2724" i="1" s="1"/>
  <c r="K2722" i="1"/>
  <c r="N2722" i="1" s="1"/>
  <c r="K2720" i="1"/>
  <c r="N2720" i="1" s="1"/>
  <c r="K2718" i="1"/>
  <c r="N2718" i="1" s="1"/>
  <c r="K2716" i="1"/>
  <c r="N2716" i="1" s="1"/>
  <c r="K2714" i="1"/>
  <c r="N2714" i="1" s="1"/>
  <c r="K2712" i="1"/>
  <c r="N2712" i="1" s="1"/>
  <c r="K2710" i="1"/>
  <c r="N2710" i="1" s="1"/>
  <c r="K2708" i="1"/>
  <c r="N2708" i="1" s="1"/>
  <c r="K2706" i="1"/>
  <c r="N2706" i="1" s="1"/>
  <c r="K2704" i="1"/>
  <c r="N2704" i="1" s="1"/>
  <c r="K2702" i="1"/>
  <c r="N2702" i="1" s="1"/>
  <c r="K2700" i="1"/>
  <c r="N2700" i="1" s="1"/>
  <c r="K2698" i="1"/>
  <c r="N2698" i="1" s="1"/>
  <c r="K2696" i="1"/>
  <c r="N2696" i="1" s="1"/>
  <c r="K2694" i="1"/>
  <c r="N2694" i="1" s="1"/>
  <c r="K2692" i="1"/>
  <c r="N2692" i="1" s="1"/>
  <c r="K2690" i="1"/>
  <c r="N2690" i="1" s="1"/>
  <c r="K2688" i="1"/>
  <c r="N2688" i="1" s="1"/>
  <c r="K2686" i="1"/>
  <c r="N2686" i="1" s="1"/>
  <c r="K2684" i="1"/>
  <c r="N2684" i="1" s="1"/>
  <c r="K2682" i="1"/>
  <c r="N2682" i="1" s="1"/>
  <c r="K2680" i="1"/>
  <c r="N2680" i="1" s="1"/>
  <c r="K2678" i="1"/>
  <c r="N2678" i="1" s="1"/>
  <c r="K2676" i="1"/>
  <c r="N2676" i="1" s="1"/>
  <c r="K2674" i="1"/>
  <c r="N2674" i="1" s="1"/>
  <c r="K2672" i="1"/>
  <c r="N2672" i="1" s="1"/>
  <c r="K2670" i="1"/>
  <c r="N2670" i="1" s="1"/>
  <c r="K2668" i="1"/>
  <c r="N2668" i="1" s="1"/>
  <c r="K2666" i="1"/>
  <c r="N2666" i="1" s="1"/>
  <c r="K2664" i="1"/>
  <c r="N2664" i="1" s="1"/>
  <c r="K2662" i="1"/>
  <c r="N2662" i="1" s="1"/>
  <c r="K2660" i="1"/>
  <c r="N2660" i="1" s="1"/>
  <c r="K2658" i="1"/>
  <c r="N2658" i="1" s="1"/>
  <c r="K2656" i="1"/>
  <c r="N2656" i="1" s="1"/>
  <c r="K2654" i="1"/>
  <c r="N2654" i="1" s="1"/>
  <c r="K2652" i="1"/>
  <c r="N2652" i="1" s="1"/>
  <c r="K2650" i="1"/>
  <c r="N2650" i="1" s="1"/>
  <c r="K2648" i="1"/>
  <c r="N2648" i="1" s="1"/>
  <c r="K2646" i="1"/>
  <c r="N2646" i="1" s="1"/>
  <c r="K2644" i="1"/>
  <c r="N2644" i="1" s="1"/>
  <c r="K2642" i="1"/>
  <c r="N2642" i="1" s="1"/>
  <c r="K2640" i="1"/>
  <c r="N2640" i="1" s="1"/>
  <c r="K2638" i="1"/>
  <c r="N2638" i="1" s="1"/>
  <c r="K2636" i="1"/>
  <c r="N2636" i="1" s="1"/>
  <c r="K2634" i="1"/>
  <c r="N2634" i="1" s="1"/>
  <c r="K2632" i="1"/>
  <c r="N2632" i="1" s="1"/>
  <c r="K2630" i="1"/>
  <c r="N2630" i="1" s="1"/>
  <c r="K2628" i="1"/>
  <c r="N2628" i="1" s="1"/>
  <c r="K2626" i="1"/>
  <c r="N2626" i="1" s="1"/>
  <c r="K2624" i="1"/>
  <c r="N2624" i="1" s="1"/>
  <c r="K2622" i="1"/>
  <c r="N2622" i="1" s="1"/>
  <c r="K2620" i="1"/>
  <c r="N2620" i="1" s="1"/>
  <c r="K2618" i="1"/>
  <c r="N2618" i="1" s="1"/>
  <c r="K2616" i="1"/>
  <c r="N2616" i="1" s="1"/>
  <c r="K2614" i="1"/>
  <c r="N2614" i="1" s="1"/>
  <c r="K2612" i="1"/>
  <c r="N2612" i="1" s="1"/>
  <c r="K2610" i="1"/>
  <c r="N2610" i="1" s="1"/>
  <c r="K2608" i="1"/>
  <c r="N2608" i="1" s="1"/>
  <c r="K2606" i="1"/>
  <c r="N2606" i="1" s="1"/>
  <c r="K2604" i="1"/>
  <c r="N2604" i="1" s="1"/>
  <c r="K2602" i="1"/>
  <c r="N2602" i="1" s="1"/>
  <c r="K2600" i="1"/>
  <c r="N2600" i="1" s="1"/>
  <c r="K2598" i="1"/>
  <c r="N2598" i="1" s="1"/>
  <c r="K2596" i="1"/>
  <c r="N2596" i="1" s="1"/>
  <c r="K2594" i="1"/>
  <c r="N2594" i="1" s="1"/>
  <c r="K2592" i="1"/>
  <c r="N2592" i="1" s="1"/>
  <c r="K2590" i="1"/>
  <c r="N2590" i="1" s="1"/>
  <c r="K2588" i="1"/>
  <c r="N2588" i="1" s="1"/>
  <c r="K2586" i="1"/>
  <c r="N2586" i="1" s="1"/>
  <c r="K2584" i="1"/>
  <c r="N2584" i="1" s="1"/>
  <c r="K2582" i="1"/>
  <c r="N2582" i="1" s="1"/>
  <c r="K2580" i="1"/>
  <c r="N2580" i="1" s="1"/>
  <c r="K2578" i="1"/>
  <c r="N2578" i="1" s="1"/>
  <c r="K2576" i="1"/>
  <c r="N2576" i="1" s="1"/>
  <c r="K2574" i="1"/>
  <c r="N2574" i="1" s="1"/>
  <c r="K2572" i="1"/>
  <c r="N2572" i="1" s="1"/>
  <c r="K2570" i="1"/>
  <c r="N2570" i="1" s="1"/>
  <c r="K2568" i="1"/>
  <c r="N2568" i="1" s="1"/>
  <c r="K2566" i="1"/>
  <c r="N2566" i="1" s="1"/>
  <c r="K2564" i="1"/>
  <c r="N2564" i="1" s="1"/>
  <c r="K2562" i="1"/>
  <c r="N2562" i="1" s="1"/>
  <c r="K2560" i="1"/>
  <c r="N2560" i="1" s="1"/>
  <c r="K2558" i="1"/>
  <c r="N2558" i="1" s="1"/>
  <c r="K2556" i="1"/>
  <c r="N2556" i="1" s="1"/>
  <c r="K2554" i="1"/>
  <c r="N2554" i="1" s="1"/>
  <c r="K2552" i="1"/>
  <c r="N2552" i="1" s="1"/>
  <c r="K2550" i="1"/>
  <c r="N2550" i="1" s="1"/>
  <c r="K2548" i="1"/>
  <c r="N2548" i="1" s="1"/>
  <c r="K2546" i="1"/>
  <c r="N2546" i="1" s="1"/>
  <c r="K2544" i="1"/>
  <c r="N2544" i="1" s="1"/>
  <c r="K2542" i="1"/>
  <c r="N2542" i="1" s="1"/>
  <c r="K2540" i="1"/>
  <c r="N2540" i="1" s="1"/>
  <c r="K2538" i="1"/>
  <c r="N2538" i="1" s="1"/>
  <c r="K2536" i="1"/>
  <c r="N2536" i="1" s="1"/>
  <c r="K2534" i="1"/>
  <c r="N2534" i="1" s="1"/>
  <c r="K2532" i="1"/>
  <c r="N2532" i="1" s="1"/>
  <c r="K2530" i="1"/>
  <c r="N2530" i="1" s="1"/>
  <c r="K2528" i="1"/>
  <c r="N2528" i="1" s="1"/>
  <c r="K2526" i="1"/>
  <c r="N2526" i="1" s="1"/>
  <c r="K2524" i="1"/>
  <c r="N2524" i="1" s="1"/>
  <c r="K2522" i="1"/>
  <c r="N2522" i="1" s="1"/>
  <c r="K2520" i="1"/>
  <c r="N2520" i="1" s="1"/>
  <c r="K2518" i="1"/>
  <c r="N2518" i="1" s="1"/>
  <c r="K2516" i="1"/>
  <c r="N2516" i="1" s="1"/>
  <c r="K2514" i="1"/>
  <c r="N2514" i="1" s="1"/>
  <c r="K2512" i="1"/>
  <c r="N2512" i="1" s="1"/>
  <c r="K2510" i="1"/>
  <c r="N2510" i="1" s="1"/>
  <c r="K2508" i="1"/>
  <c r="N2508" i="1" s="1"/>
  <c r="K2506" i="1"/>
  <c r="N2506" i="1" s="1"/>
  <c r="K2504" i="1"/>
  <c r="N2504" i="1" s="1"/>
  <c r="K2502" i="1"/>
  <c r="N2502" i="1" s="1"/>
  <c r="K2500" i="1"/>
  <c r="N2500" i="1" s="1"/>
  <c r="K2498" i="1"/>
  <c r="N2498" i="1" s="1"/>
  <c r="K2496" i="1"/>
  <c r="N2496" i="1" s="1"/>
  <c r="K2494" i="1"/>
  <c r="N2494" i="1" s="1"/>
  <c r="K2492" i="1"/>
  <c r="N2492" i="1" s="1"/>
  <c r="K2490" i="1"/>
  <c r="N2490" i="1" s="1"/>
  <c r="K2488" i="1"/>
  <c r="N2488" i="1" s="1"/>
  <c r="K2486" i="1"/>
  <c r="N2486" i="1" s="1"/>
  <c r="K2484" i="1"/>
  <c r="N2484" i="1" s="1"/>
  <c r="K2482" i="1"/>
  <c r="N2482" i="1" s="1"/>
  <c r="K2480" i="1"/>
  <c r="N2480" i="1" s="1"/>
  <c r="K2478" i="1"/>
  <c r="N2478" i="1" s="1"/>
  <c r="K2476" i="1"/>
  <c r="N2476" i="1" s="1"/>
  <c r="K2474" i="1"/>
  <c r="N2474" i="1" s="1"/>
  <c r="K2472" i="1"/>
  <c r="N2472" i="1" s="1"/>
  <c r="K2470" i="1"/>
  <c r="N2470" i="1" s="1"/>
  <c r="K2468" i="1"/>
  <c r="N2468" i="1" s="1"/>
  <c r="K2466" i="1"/>
  <c r="N2466" i="1" s="1"/>
  <c r="K2464" i="1"/>
  <c r="N2464" i="1" s="1"/>
  <c r="K2462" i="1"/>
  <c r="N2462" i="1" s="1"/>
  <c r="K2460" i="1"/>
  <c r="N2460" i="1" s="1"/>
  <c r="K2458" i="1"/>
  <c r="N2458" i="1" s="1"/>
  <c r="K2456" i="1"/>
  <c r="N2456" i="1" s="1"/>
  <c r="K2454" i="1"/>
  <c r="N2454" i="1" s="1"/>
  <c r="K2452" i="1"/>
  <c r="N2452" i="1" s="1"/>
  <c r="K2450" i="1"/>
  <c r="N2450" i="1" s="1"/>
  <c r="K2448" i="1"/>
  <c r="N2448" i="1" s="1"/>
  <c r="K2446" i="1"/>
  <c r="N2446" i="1" s="1"/>
  <c r="K2444" i="1"/>
  <c r="N2444" i="1" s="1"/>
  <c r="K2442" i="1"/>
  <c r="N2442" i="1" s="1"/>
  <c r="K2440" i="1"/>
  <c r="N2440" i="1" s="1"/>
  <c r="K2438" i="1"/>
  <c r="N2438" i="1" s="1"/>
  <c r="K2436" i="1"/>
  <c r="N2436" i="1" s="1"/>
  <c r="K2434" i="1"/>
  <c r="N2434" i="1" s="1"/>
  <c r="K2432" i="1"/>
  <c r="N2432" i="1" s="1"/>
  <c r="K2430" i="1"/>
  <c r="N2430" i="1" s="1"/>
  <c r="K2428" i="1"/>
  <c r="N2428" i="1" s="1"/>
  <c r="K2426" i="1"/>
  <c r="N2426" i="1" s="1"/>
  <c r="K2424" i="1"/>
  <c r="N2424" i="1" s="1"/>
  <c r="K2422" i="1"/>
  <c r="N2422" i="1" s="1"/>
  <c r="K2420" i="1"/>
  <c r="N2420" i="1" s="1"/>
  <c r="K2418" i="1"/>
  <c r="N2418" i="1" s="1"/>
  <c r="K2416" i="1"/>
  <c r="N2416" i="1" s="1"/>
  <c r="K2414" i="1"/>
  <c r="N2414" i="1" s="1"/>
  <c r="K2412" i="1"/>
  <c r="N2412" i="1" s="1"/>
  <c r="K2410" i="1"/>
  <c r="N2410" i="1" s="1"/>
  <c r="K2408" i="1"/>
  <c r="N2408" i="1" s="1"/>
  <c r="K2406" i="1"/>
  <c r="N2406" i="1" s="1"/>
  <c r="K2404" i="1"/>
  <c r="N2404" i="1" s="1"/>
  <c r="K2402" i="1"/>
  <c r="N2402" i="1" s="1"/>
  <c r="K2400" i="1"/>
  <c r="N2400" i="1" s="1"/>
  <c r="K2398" i="1"/>
  <c r="N2398" i="1" s="1"/>
  <c r="K2396" i="1"/>
  <c r="N2396" i="1" s="1"/>
  <c r="K2394" i="1"/>
  <c r="N2394" i="1" s="1"/>
  <c r="K2392" i="1"/>
  <c r="N2392" i="1" s="1"/>
  <c r="K2390" i="1"/>
  <c r="N2390" i="1" s="1"/>
  <c r="K2388" i="1"/>
  <c r="N2388" i="1" s="1"/>
  <c r="K2386" i="1"/>
  <c r="N2386" i="1" s="1"/>
  <c r="K2384" i="1"/>
  <c r="N2384" i="1" s="1"/>
  <c r="K2382" i="1"/>
  <c r="N2382" i="1" s="1"/>
  <c r="K2380" i="1"/>
  <c r="N2380" i="1" s="1"/>
  <c r="K2378" i="1"/>
  <c r="N2378" i="1" s="1"/>
  <c r="K2376" i="1"/>
  <c r="N2376" i="1" s="1"/>
  <c r="K2374" i="1"/>
  <c r="N2374" i="1" s="1"/>
  <c r="K2372" i="1"/>
  <c r="N2372" i="1" s="1"/>
  <c r="K2370" i="1"/>
  <c r="N2370" i="1" s="1"/>
  <c r="K2368" i="1"/>
  <c r="N2368" i="1" s="1"/>
  <c r="K2366" i="1"/>
  <c r="N2366" i="1" s="1"/>
  <c r="K2364" i="1"/>
  <c r="N2364" i="1" s="1"/>
  <c r="K2362" i="1"/>
  <c r="N2362" i="1" s="1"/>
  <c r="K2360" i="1"/>
  <c r="N2360" i="1" s="1"/>
  <c r="K2358" i="1"/>
  <c r="N2358" i="1" s="1"/>
  <c r="K2356" i="1"/>
  <c r="N2356" i="1" s="1"/>
  <c r="K2354" i="1"/>
  <c r="N2354" i="1" s="1"/>
  <c r="K2352" i="1"/>
  <c r="N2352" i="1" s="1"/>
  <c r="K2350" i="1"/>
  <c r="N2350" i="1" s="1"/>
  <c r="K2348" i="1"/>
  <c r="N2348" i="1" s="1"/>
  <c r="K2346" i="1"/>
  <c r="N2346" i="1" s="1"/>
  <c r="K2344" i="1"/>
  <c r="N2344" i="1" s="1"/>
  <c r="K2342" i="1"/>
  <c r="N2342" i="1" s="1"/>
  <c r="K2340" i="1"/>
  <c r="N2340" i="1" s="1"/>
  <c r="K2338" i="1"/>
  <c r="N2338" i="1" s="1"/>
  <c r="K2336" i="1"/>
  <c r="N2336" i="1" s="1"/>
  <c r="K2334" i="1"/>
  <c r="N2334" i="1" s="1"/>
  <c r="K2332" i="1"/>
  <c r="N2332" i="1" s="1"/>
  <c r="K2330" i="1"/>
  <c r="N2330" i="1" s="1"/>
  <c r="K2328" i="1"/>
  <c r="N2328" i="1" s="1"/>
  <c r="K2326" i="1"/>
  <c r="N2326" i="1" s="1"/>
  <c r="K2324" i="1"/>
  <c r="N2324" i="1" s="1"/>
  <c r="K2322" i="1"/>
  <c r="N2322" i="1" s="1"/>
  <c r="K2320" i="1"/>
  <c r="N2320" i="1" s="1"/>
  <c r="K2318" i="1"/>
  <c r="N2318" i="1" s="1"/>
  <c r="K2316" i="1"/>
  <c r="N2316" i="1" s="1"/>
  <c r="K2314" i="1"/>
  <c r="N2314" i="1" s="1"/>
  <c r="K2312" i="1"/>
  <c r="N2312" i="1" s="1"/>
  <c r="K2310" i="1"/>
  <c r="N2310" i="1" s="1"/>
  <c r="K2308" i="1"/>
  <c r="N2308" i="1" s="1"/>
  <c r="K2306" i="1"/>
  <c r="N2306" i="1" s="1"/>
  <c r="K2304" i="1"/>
  <c r="N2304" i="1" s="1"/>
  <c r="K2302" i="1"/>
  <c r="N2302" i="1" s="1"/>
  <c r="K2300" i="1"/>
  <c r="N2300" i="1" s="1"/>
  <c r="K2298" i="1"/>
  <c r="N2298" i="1" s="1"/>
  <c r="K2296" i="1"/>
  <c r="N2296" i="1" s="1"/>
  <c r="K2294" i="1"/>
  <c r="N2294" i="1" s="1"/>
  <c r="K2292" i="1"/>
  <c r="N2292" i="1" s="1"/>
  <c r="K2290" i="1"/>
  <c r="N2290" i="1" s="1"/>
  <c r="K2288" i="1"/>
  <c r="N2288" i="1" s="1"/>
  <c r="K2286" i="1"/>
  <c r="N2286" i="1" s="1"/>
  <c r="K2284" i="1"/>
  <c r="N2284" i="1" s="1"/>
  <c r="K2282" i="1"/>
  <c r="N2282" i="1" s="1"/>
  <c r="K2280" i="1"/>
  <c r="N2280" i="1" s="1"/>
  <c r="K2278" i="1"/>
  <c r="N2278" i="1" s="1"/>
  <c r="K2276" i="1"/>
  <c r="N2276" i="1" s="1"/>
  <c r="K2274" i="1"/>
  <c r="N2274" i="1" s="1"/>
  <c r="K2272" i="1"/>
  <c r="N2272" i="1" s="1"/>
  <c r="K2270" i="1"/>
  <c r="N2270" i="1" s="1"/>
  <c r="K2268" i="1"/>
  <c r="N2268" i="1" s="1"/>
  <c r="K2266" i="1"/>
  <c r="N2266" i="1" s="1"/>
  <c r="K2264" i="1"/>
  <c r="N2264" i="1" s="1"/>
  <c r="K2262" i="1"/>
  <c r="N2262" i="1" s="1"/>
  <c r="K2260" i="1"/>
  <c r="N2260" i="1" s="1"/>
  <c r="K2258" i="1"/>
  <c r="N2258" i="1" s="1"/>
  <c r="K2256" i="1"/>
  <c r="N2256" i="1" s="1"/>
  <c r="K2254" i="1"/>
  <c r="N2254" i="1" s="1"/>
  <c r="K2252" i="1"/>
  <c r="N2252" i="1" s="1"/>
  <c r="K2250" i="1"/>
  <c r="N2250" i="1" s="1"/>
  <c r="K2248" i="1"/>
  <c r="N2248" i="1" s="1"/>
  <c r="K2246" i="1"/>
  <c r="N2246" i="1" s="1"/>
  <c r="K2244" i="1"/>
  <c r="N2244" i="1" s="1"/>
  <c r="K2242" i="1"/>
  <c r="N2242" i="1" s="1"/>
  <c r="K2240" i="1"/>
  <c r="N2240" i="1" s="1"/>
  <c r="K2238" i="1"/>
  <c r="N2238" i="1" s="1"/>
  <c r="K2236" i="1"/>
  <c r="N2236" i="1" s="1"/>
  <c r="K2234" i="1"/>
  <c r="N2234" i="1" s="1"/>
  <c r="K2232" i="1"/>
  <c r="N2232" i="1" s="1"/>
  <c r="K2230" i="1"/>
  <c r="N2230" i="1" s="1"/>
  <c r="K2228" i="1"/>
  <c r="N2228" i="1" s="1"/>
  <c r="K2226" i="1"/>
  <c r="N2226" i="1" s="1"/>
  <c r="K2224" i="1"/>
  <c r="N2224" i="1" s="1"/>
  <c r="K2222" i="1"/>
  <c r="N2222" i="1" s="1"/>
  <c r="K2220" i="1"/>
  <c r="N2220" i="1" s="1"/>
  <c r="K2218" i="1"/>
  <c r="N2218" i="1" s="1"/>
  <c r="K2216" i="1"/>
  <c r="N2216" i="1" s="1"/>
  <c r="K2214" i="1"/>
  <c r="N2214" i="1" s="1"/>
  <c r="K2212" i="1"/>
  <c r="N2212" i="1" s="1"/>
  <c r="K2210" i="1"/>
  <c r="N2210" i="1" s="1"/>
  <c r="K2208" i="1"/>
  <c r="N2208" i="1" s="1"/>
  <c r="K2206" i="1"/>
  <c r="N2206" i="1" s="1"/>
  <c r="K2204" i="1"/>
  <c r="N2204" i="1" s="1"/>
  <c r="K2202" i="1"/>
  <c r="N2202" i="1" s="1"/>
  <c r="K2200" i="1"/>
  <c r="N2200" i="1" s="1"/>
  <c r="K2198" i="1"/>
  <c r="N2198" i="1" s="1"/>
  <c r="K2196" i="1"/>
  <c r="N2196" i="1" s="1"/>
  <c r="K2194" i="1"/>
  <c r="N2194" i="1" s="1"/>
  <c r="K2192" i="1"/>
  <c r="N2192" i="1" s="1"/>
  <c r="K2190" i="1"/>
  <c r="N2190" i="1" s="1"/>
  <c r="K2188" i="1"/>
  <c r="N2188" i="1" s="1"/>
  <c r="K2186" i="1"/>
  <c r="N2186" i="1" s="1"/>
  <c r="K2184" i="1"/>
  <c r="N2184" i="1" s="1"/>
  <c r="K2182" i="1"/>
  <c r="N2182" i="1" s="1"/>
  <c r="K2180" i="1"/>
  <c r="N2180" i="1" s="1"/>
  <c r="K2178" i="1"/>
  <c r="N2178" i="1" s="1"/>
  <c r="K2176" i="1"/>
  <c r="N2176" i="1" s="1"/>
  <c r="K2174" i="1"/>
  <c r="N2174" i="1" s="1"/>
  <c r="K2172" i="1"/>
  <c r="N2172" i="1" s="1"/>
  <c r="K2170" i="1"/>
  <c r="N2170" i="1" s="1"/>
  <c r="K2168" i="1"/>
  <c r="N2168" i="1" s="1"/>
  <c r="K2166" i="1"/>
  <c r="N2166" i="1" s="1"/>
  <c r="K2164" i="1"/>
  <c r="N2164" i="1" s="1"/>
  <c r="K2162" i="1"/>
  <c r="N2162" i="1" s="1"/>
  <c r="K2160" i="1"/>
  <c r="N2160" i="1" s="1"/>
  <c r="K2158" i="1"/>
  <c r="N2158" i="1" s="1"/>
  <c r="K2156" i="1"/>
  <c r="N2156" i="1" s="1"/>
  <c r="K2154" i="1"/>
  <c r="N2154" i="1" s="1"/>
  <c r="K2152" i="1"/>
  <c r="N2152" i="1" s="1"/>
  <c r="K2150" i="1"/>
  <c r="N2150" i="1" s="1"/>
  <c r="K2148" i="1"/>
  <c r="N2148" i="1" s="1"/>
  <c r="K2146" i="1"/>
  <c r="N2146" i="1" s="1"/>
  <c r="K2144" i="1"/>
  <c r="N2144" i="1" s="1"/>
  <c r="K2142" i="1"/>
  <c r="N2142" i="1" s="1"/>
  <c r="K2140" i="1"/>
  <c r="N2140" i="1" s="1"/>
  <c r="K2138" i="1"/>
  <c r="N2138" i="1" s="1"/>
  <c r="K2136" i="1"/>
  <c r="N2136" i="1" s="1"/>
  <c r="K2134" i="1"/>
  <c r="N2134" i="1" s="1"/>
  <c r="K2132" i="1"/>
  <c r="N2132" i="1" s="1"/>
  <c r="K2130" i="1"/>
  <c r="N2130" i="1" s="1"/>
  <c r="K2128" i="1"/>
  <c r="N2128" i="1" s="1"/>
  <c r="K2126" i="1"/>
  <c r="N2126" i="1" s="1"/>
  <c r="K2124" i="1"/>
  <c r="N2124" i="1" s="1"/>
  <c r="K2122" i="1"/>
  <c r="N2122" i="1" s="1"/>
  <c r="K2120" i="1"/>
  <c r="N2120" i="1" s="1"/>
  <c r="K2118" i="1"/>
  <c r="N2118" i="1" s="1"/>
  <c r="K2116" i="1"/>
  <c r="N2116" i="1" s="1"/>
  <c r="K2114" i="1"/>
  <c r="N2114" i="1" s="1"/>
  <c r="K2112" i="1"/>
  <c r="N2112" i="1" s="1"/>
  <c r="K2110" i="1"/>
  <c r="N2110" i="1" s="1"/>
  <c r="K2108" i="1"/>
  <c r="N2108" i="1" s="1"/>
  <c r="K2106" i="1"/>
  <c r="N2106" i="1" s="1"/>
  <c r="K2104" i="1"/>
  <c r="N2104" i="1" s="1"/>
  <c r="K2102" i="1"/>
  <c r="N2102" i="1" s="1"/>
  <c r="K2100" i="1"/>
  <c r="N2100" i="1" s="1"/>
  <c r="K2098" i="1"/>
  <c r="N2098" i="1" s="1"/>
  <c r="K2096" i="1"/>
  <c r="N2096" i="1" s="1"/>
  <c r="K2094" i="1"/>
  <c r="N2094" i="1" s="1"/>
  <c r="K2092" i="1"/>
  <c r="N2092" i="1" s="1"/>
  <c r="K2090" i="1"/>
  <c r="N2090" i="1" s="1"/>
  <c r="K2088" i="1"/>
  <c r="N2088" i="1" s="1"/>
  <c r="K2086" i="1"/>
  <c r="N2086" i="1" s="1"/>
  <c r="K2084" i="1"/>
  <c r="N2084" i="1" s="1"/>
  <c r="K2082" i="1"/>
  <c r="N2082" i="1" s="1"/>
  <c r="K2080" i="1"/>
  <c r="N2080" i="1" s="1"/>
  <c r="K2078" i="1"/>
  <c r="N2078" i="1" s="1"/>
  <c r="K2076" i="1"/>
  <c r="N2076" i="1" s="1"/>
  <c r="K2074" i="1"/>
  <c r="N2074" i="1" s="1"/>
  <c r="K2072" i="1"/>
  <c r="N2072" i="1" s="1"/>
  <c r="K2070" i="1"/>
  <c r="N2070" i="1" s="1"/>
  <c r="K2068" i="1"/>
  <c r="N2068" i="1" s="1"/>
  <c r="K2066" i="1"/>
  <c r="N2066" i="1" s="1"/>
  <c r="K2064" i="1"/>
  <c r="N2064" i="1" s="1"/>
  <c r="K2062" i="1"/>
  <c r="N2062" i="1" s="1"/>
  <c r="K2060" i="1"/>
  <c r="N2060" i="1" s="1"/>
  <c r="K2058" i="1"/>
  <c r="N2058" i="1" s="1"/>
  <c r="K2056" i="1"/>
  <c r="N2056" i="1" s="1"/>
  <c r="K2054" i="1"/>
  <c r="N2054" i="1" s="1"/>
  <c r="K2052" i="1"/>
  <c r="N2052" i="1" s="1"/>
  <c r="K2050" i="1"/>
  <c r="N2050" i="1" s="1"/>
  <c r="K2048" i="1"/>
  <c r="N2048" i="1" s="1"/>
  <c r="K2046" i="1"/>
  <c r="N2046" i="1" s="1"/>
  <c r="K2044" i="1"/>
  <c r="N2044" i="1" s="1"/>
  <c r="K2042" i="1"/>
  <c r="N2042" i="1" s="1"/>
  <c r="K2040" i="1"/>
  <c r="N2040" i="1" s="1"/>
  <c r="K2038" i="1"/>
  <c r="N2038" i="1" s="1"/>
  <c r="K2036" i="1"/>
  <c r="N2036" i="1" s="1"/>
  <c r="K2034" i="1"/>
  <c r="N2034" i="1" s="1"/>
  <c r="K2032" i="1"/>
  <c r="N2032" i="1" s="1"/>
  <c r="K2030" i="1"/>
  <c r="N2030" i="1" s="1"/>
  <c r="K2028" i="1"/>
  <c r="N2028" i="1" s="1"/>
  <c r="K2026" i="1"/>
  <c r="N2026" i="1" s="1"/>
  <c r="K2024" i="1"/>
  <c r="N2024" i="1" s="1"/>
  <c r="K2022" i="1"/>
  <c r="N2022" i="1" s="1"/>
  <c r="K2020" i="1"/>
  <c r="N2020" i="1" s="1"/>
  <c r="K2018" i="1"/>
  <c r="N2018" i="1" s="1"/>
  <c r="K2016" i="1"/>
  <c r="N2016" i="1" s="1"/>
  <c r="K2014" i="1"/>
  <c r="N2014" i="1" s="1"/>
  <c r="K2012" i="1"/>
  <c r="N2012" i="1" s="1"/>
  <c r="K2010" i="1"/>
  <c r="N2010" i="1" s="1"/>
  <c r="K2008" i="1"/>
  <c r="N2008" i="1" s="1"/>
  <c r="K2006" i="1"/>
  <c r="N2006" i="1" s="1"/>
  <c r="K2004" i="1"/>
  <c r="N2004" i="1" s="1"/>
  <c r="K2002" i="1"/>
  <c r="N2002" i="1" s="1"/>
  <c r="K2000" i="1"/>
  <c r="N2000" i="1" s="1"/>
  <c r="K1998" i="1"/>
  <c r="N1998" i="1" s="1"/>
  <c r="K1996" i="1"/>
  <c r="N1996" i="1" s="1"/>
  <c r="K1994" i="1"/>
  <c r="N1994" i="1" s="1"/>
  <c r="K1992" i="1"/>
  <c r="N1992" i="1" s="1"/>
  <c r="K1990" i="1"/>
  <c r="N1990" i="1" s="1"/>
  <c r="K1988" i="1"/>
  <c r="N1988" i="1" s="1"/>
  <c r="K1986" i="1"/>
  <c r="N1986" i="1" s="1"/>
  <c r="K1984" i="1"/>
  <c r="N1984" i="1" s="1"/>
  <c r="K1982" i="1"/>
  <c r="N1982" i="1" s="1"/>
  <c r="K1980" i="1"/>
  <c r="N1980" i="1" s="1"/>
  <c r="K1978" i="1"/>
  <c r="N1978" i="1" s="1"/>
  <c r="K1976" i="1"/>
  <c r="N1976" i="1" s="1"/>
  <c r="K1974" i="1"/>
  <c r="N1974" i="1" s="1"/>
  <c r="K1972" i="1"/>
  <c r="N1972" i="1" s="1"/>
  <c r="K1970" i="1"/>
  <c r="N1970" i="1" s="1"/>
  <c r="K1968" i="1"/>
  <c r="N1968" i="1" s="1"/>
  <c r="K1966" i="1"/>
  <c r="N1966" i="1" s="1"/>
  <c r="K1964" i="1"/>
  <c r="N1964" i="1" s="1"/>
  <c r="K1962" i="1"/>
  <c r="N1962" i="1" s="1"/>
  <c r="K1960" i="1"/>
  <c r="N1960" i="1" s="1"/>
  <c r="K1958" i="1"/>
  <c r="N1958" i="1" s="1"/>
  <c r="K1956" i="1"/>
  <c r="N1956" i="1" s="1"/>
  <c r="K1954" i="1"/>
  <c r="N1954" i="1" s="1"/>
  <c r="K1952" i="1"/>
  <c r="N1952" i="1" s="1"/>
  <c r="K1950" i="1"/>
  <c r="N1950" i="1" s="1"/>
  <c r="K1948" i="1"/>
  <c r="N1948" i="1" s="1"/>
  <c r="K1946" i="1"/>
  <c r="N1946" i="1" s="1"/>
  <c r="K1944" i="1"/>
  <c r="N1944" i="1" s="1"/>
  <c r="K1942" i="1"/>
  <c r="N1942" i="1" s="1"/>
  <c r="K1940" i="1"/>
  <c r="N1940" i="1" s="1"/>
  <c r="K1938" i="1"/>
  <c r="N1938" i="1" s="1"/>
  <c r="K1936" i="1"/>
  <c r="N1936" i="1" s="1"/>
  <c r="K1934" i="1"/>
  <c r="N1934" i="1" s="1"/>
  <c r="K1932" i="1"/>
  <c r="N1932" i="1" s="1"/>
  <c r="K1930" i="1"/>
  <c r="N1930" i="1" s="1"/>
  <c r="K1928" i="1"/>
  <c r="N1928" i="1" s="1"/>
  <c r="K1926" i="1"/>
  <c r="N1926" i="1" s="1"/>
  <c r="K1924" i="1"/>
  <c r="N1924" i="1" s="1"/>
  <c r="K1922" i="1"/>
  <c r="N1922" i="1" s="1"/>
  <c r="K1920" i="1"/>
  <c r="N1920" i="1" s="1"/>
  <c r="K1918" i="1"/>
  <c r="N1918" i="1" s="1"/>
  <c r="K1916" i="1"/>
  <c r="N1916" i="1" s="1"/>
  <c r="K1914" i="1"/>
  <c r="N1914" i="1" s="1"/>
  <c r="K1912" i="1"/>
  <c r="N1912" i="1" s="1"/>
  <c r="K1910" i="1"/>
  <c r="N1910" i="1" s="1"/>
  <c r="K1908" i="1"/>
  <c r="N1908" i="1" s="1"/>
  <c r="K1906" i="1"/>
  <c r="N1906" i="1" s="1"/>
  <c r="K1904" i="1"/>
  <c r="N1904" i="1" s="1"/>
  <c r="K1902" i="1"/>
  <c r="N1902" i="1" s="1"/>
  <c r="K1900" i="1"/>
  <c r="N1900" i="1" s="1"/>
  <c r="K1898" i="1"/>
  <c r="N1898" i="1" s="1"/>
  <c r="K1896" i="1"/>
  <c r="N1896" i="1" s="1"/>
  <c r="K1894" i="1"/>
  <c r="N1894" i="1" s="1"/>
  <c r="K1892" i="1"/>
  <c r="N1892" i="1" s="1"/>
  <c r="K1890" i="1"/>
  <c r="N1890" i="1" s="1"/>
  <c r="K1888" i="1"/>
  <c r="N1888" i="1" s="1"/>
  <c r="K1886" i="1"/>
  <c r="N1886" i="1" s="1"/>
  <c r="K1884" i="1"/>
  <c r="N1884" i="1" s="1"/>
  <c r="K1882" i="1"/>
  <c r="N1882" i="1" s="1"/>
  <c r="K1880" i="1"/>
  <c r="N1880" i="1" s="1"/>
  <c r="K1878" i="1"/>
  <c r="N1878" i="1" s="1"/>
  <c r="K1876" i="1"/>
  <c r="N1876" i="1" s="1"/>
  <c r="K1874" i="1"/>
  <c r="N1874" i="1" s="1"/>
  <c r="K1872" i="1"/>
  <c r="N1872" i="1" s="1"/>
  <c r="K1870" i="1"/>
  <c r="N1870" i="1" s="1"/>
  <c r="K1868" i="1"/>
  <c r="N1868" i="1" s="1"/>
  <c r="K1866" i="1"/>
  <c r="N1866" i="1" s="1"/>
  <c r="K1864" i="1"/>
  <c r="N1864" i="1" s="1"/>
  <c r="K1862" i="1"/>
  <c r="N1862" i="1" s="1"/>
  <c r="K1860" i="1"/>
  <c r="N1860" i="1" s="1"/>
  <c r="K1858" i="1"/>
  <c r="N1858" i="1" s="1"/>
  <c r="K1856" i="1"/>
  <c r="N1856" i="1" s="1"/>
  <c r="K1854" i="1"/>
  <c r="N1854" i="1" s="1"/>
  <c r="K1852" i="1"/>
  <c r="N1852" i="1" s="1"/>
  <c r="K1850" i="1"/>
  <c r="N1850" i="1" s="1"/>
  <c r="K1848" i="1"/>
  <c r="N1848" i="1" s="1"/>
  <c r="K1846" i="1"/>
  <c r="N1846" i="1" s="1"/>
  <c r="K1844" i="1"/>
  <c r="N1844" i="1" s="1"/>
  <c r="K1842" i="1"/>
  <c r="N1842" i="1" s="1"/>
  <c r="K1840" i="1"/>
  <c r="N1840" i="1" s="1"/>
  <c r="K1838" i="1"/>
  <c r="N1838" i="1" s="1"/>
  <c r="K1836" i="1"/>
  <c r="N1836" i="1" s="1"/>
  <c r="K1834" i="1"/>
  <c r="N1834" i="1" s="1"/>
  <c r="K1832" i="1"/>
  <c r="N1832" i="1" s="1"/>
  <c r="K1830" i="1"/>
  <c r="N1830" i="1" s="1"/>
  <c r="K1828" i="1"/>
  <c r="N1828" i="1" s="1"/>
  <c r="K1826" i="1"/>
  <c r="N1826" i="1" s="1"/>
  <c r="K1824" i="1"/>
  <c r="N1824" i="1" s="1"/>
  <c r="K1822" i="1"/>
  <c r="N1822" i="1" s="1"/>
  <c r="K1820" i="1"/>
  <c r="N1820" i="1" s="1"/>
  <c r="K1818" i="1"/>
  <c r="N1818" i="1" s="1"/>
  <c r="K1816" i="1"/>
  <c r="N1816" i="1" s="1"/>
  <c r="K1814" i="1"/>
  <c r="N1814" i="1" s="1"/>
  <c r="K1812" i="1"/>
  <c r="N1812" i="1" s="1"/>
  <c r="K1810" i="1"/>
  <c r="N1810" i="1" s="1"/>
  <c r="K1808" i="1"/>
  <c r="N1808" i="1" s="1"/>
  <c r="K1806" i="1"/>
  <c r="N1806" i="1" s="1"/>
  <c r="K1804" i="1"/>
  <c r="N1804" i="1" s="1"/>
  <c r="K1802" i="1"/>
  <c r="N1802" i="1" s="1"/>
  <c r="K1800" i="1"/>
  <c r="N1800" i="1" s="1"/>
  <c r="K1798" i="1"/>
  <c r="N1798" i="1" s="1"/>
  <c r="K1796" i="1"/>
  <c r="N1796" i="1" s="1"/>
  <c r="K1794" i="1"/>
  <c r="N1794" i="1" s="1"/>
  <c r="K1792" i="1"/>
  <c r="N1792" i="1" s="1"/>
  <c r="K1790" i="1"/>
  <c r="N1790" i="1" s="1"/>
  <c r="K1788" i="1"/>
  <c r="N1788" i="1" s="1"/>
  <c r="K1786" i="1"/>
  <c r="N1786" i="1" s="1"/>
  <c r="K1784" i="1"/>
  <c r="N1784" i="1" s="1"/>
  <c r="K1782" i="1"/>
  <c r="N1782" i="1" s="1"/>
  <c r="K1780" i="1"/>
  <c r="N1780" i="1" s="1"/>
  <c r="K1778" i="1"/>
  <c r="N1778" i="1" s="1"/>
  <c r="K1776" i="1"/>
  <c r="N1776" i="1" s="1"/>
  <c r="K1774" i="1"/>
  <c r="N1774" i="1" s="1"/>
  <c r="K1772" i="1"/>
  <c r="N1772" i="1" s="1"/>
  <c r="K1770" i="1"/>
  <c r="N1770" i="1" s="1"/>
  <c r="K1768" i="1"/>
  <c r="N1768" i="1" s="1"/>
  <c r="K1766" i="1"/>
  <c r="N1766" i="1" s="1"/>
  <c r="K1764" i="1"/>
  <c r="N1764" i="1" s="1"/>
  <c r="K1762" i="1"/>
  <c r="N1762" i="1" s="1"/>
  <c r="K1760" i="1"/>
  <c r="N1760" i="1" s="1"/>
  <c r="K1758" i="1"/>
  <c r="N1758" i="1" s="1"/>
  <c r="K1756" i="1"/>
  <c r="N1756" i="1" s="1"/>
  <c r="K1754" i="1"/>
  <c r="N1754" i="1" s="1"/>
  <c r="K1752" i="1"/>
  <c r="N1752" i="1" s="1"/>
  <c r="K1750" i="1"/>
  <c r="N1750" i="1" s="1"/>
  <c r="K1748" i="1"/>
  <c r="N1748" i="1" s="1"/>
  <c r="K1746" i="1"/>
  <c r="N1746" i="1" s="1"/>
  <c r="K1744" i="1"/>
  <c r="N1744" i="1" s="1"/>
  <c r="K1742" i="1"/>
  <c r="N1742" i="1" s="1"/>
  <c r="K1740" i="1"/>
  <c r="N1740" i="1" s="1"/>
  <c r="K1738" i="1"/>
  <c r="N1738" i="1" s="1"/>
  <c r="K1736" i="1"/>
  <c r="N1736" i="1" s="1"/>
  <c r="K1734" i="1"/>
  <c r="N1734" i="1" s="1"/>
  <c r="K1732" i="1"/>
  <c r="N1732" i="1" s="1"/>
  <c r="K1730" i="1"/>
  <c r="N1730" i="1" s="1"/>
  <c r="K1728" i="1"/>
  <c r="N1728" i="1" s="1"/>
  <c r="K1726" i="1"/>
  <c r="N1726" i="1" s="1"/>
  <c r="K1724" i="1"/>
  <c r="N1724" i="1" s="1"/>
  <c r="K1722" i="1"/>
  <c r="N1722" i="1" s="1"/>
  <c r="K1720" i="1"/>
  <c r="N1720" i="1" s="1"/>
  <c r="K1718" i="1"/>
  <c r="N1718" i="1" s="1"/>
  <c r="K1716" i="1"/>
  <c r="N1716" i="1" s="1"/>
  <c r="K1714" i="1"/>
  <c r="N1714" i="1" s="1"/>
  <c r="K1712" i="1"/>
  <c r="N1712" i="1" s="1"/>
  <c r="K1710" i="1"/>
  <c r="N1710" i="1" s="1"/>
  <c r="K1708" i="1"/>
  <c r="N1708" i="1" s="1"/>
  <c r="K1706" i="1"/>
  <c r="N1706" i="1" s="1"/>
  <c r="K1704" i="1"/>
  <c r="N1704" i="1" s="1"/>
  <c r="K1702" i="1"/>
  <c r="N1702" i="1" s="1"/>
  <c r="K1700" i="1"/>
  <c r="N1700" i="1" s="1"/>
  <c r="K1698" i="1"/>
  <c r="N1698" i="1" s="1"/>
  <c r="K1696" i="1"/>
  <c r="N1696" i="1" s="1"/>
  <c r="K1694" i="1"/>
  <c r="N1694" i="1" s="1"/>
  <c r="K1692" i="1"/>
  <c r="N1692" i="1" s="1"/>
  <c r="K1690" i="1"/>
  <c r="N1690" i="1" s="1"/>
  <c r="K1688" i="1"/>
  <c r="N1688" i="1" s="1"/>
  <c r="K1686" i="1"/>
  <c r="N1686" i="1" s="1"/>
  <c r="K1684" i="1"/>
  <c r="N1684" i="1" s="1"/>
  <c r="K1682" i="1"/>
  <c r="N1682" i="1" s="1"/>
  <c r="K1680" i="1"/>
  <c r="N1680" i="1" s="1"/>
  <c r="K1678" i="1"/>
  <c r="N1678" i="1" s="1"/>
  <c r="K1676" i="1"/>
  <c r="N1676" i="1" s="1"/>
  <c r="K1674" i="1"/>
  <c r="N1674" i="1" s="1"/>
  <c r="K1672" i="1"/>
  <c r="N1672" i="1" s="1"/>
  <c r="K1670" i="1"/>
  <c r="N1670" i="1" s="1"/>
  <c r="K1668" i="1"/>
  <c r="N1668" i="1" s="1"/>
  <c r="K1666" i="1"/>
  <c r="N1666" i="1" s="1"/>
  <c r="K1664" i="1"/>
  <c r="N1664" i="1" s="1"/>
  <c r="K1662" i="1"/>
  <c r="N1662" i="1" s="1"/>
  <c r="K1660" i="1"/>
  <c r="N1660" i="1" s="1"/>
  <c r="K1658" i="1"/>
  <c r="N1658" i="1" s="1"/>
  <c r="K1656" i="1"/>
  <c r="N1656" i="1" s="1"/>
  <c r="K1654" i="1"/>
  <c r="N1654" i="1" s="1"/>
  <c r="K1652" i="1"/>
  <c r="N1652" i="1" s="1"/>
  <c r="K1650" i="1"/>
  <c r="N1650" i="1" s="1"/>
  <c r="K1648" i="1"/>
  <c r="N1648" i="1" s="1"/>
  <c r="K1646" i="1"/>
  <c r="N1646" i="1" s="1"/>
  <c r="K1644" i="1"/>
  <c r="N1644" i="1" s="1"/>
  <c r="K1642" i="1"/>
  <c r="N1642" i="1" s="1"/>
  <c r="K1640" i="1"/>
  <c r="N1640" i="1" s="1"/>
  <c r="K1638" i="1"/>
  <c r="N1638" i="1" s="1"/>
  <c r="K1636" i="1"/>
  <c r="N1636" i="1" s="1"/>
  <c r="K1634" i="1"/>
  <c r="N1634" i="1" s="1"/>
  <c r="K1632" i="1"/>
  <c r="N1632" i="1" s="1"/>
  <c r="K1630" i="1"/>
  <c r="N1630" i="1" s="1"/>
  <c r="K1628" i="1"/>
  <c r="N1628" i="1" s="1"/>
  <c r="K1626" i="1"/>
  <c r="N1626" i="1" s="1"/>
  <c r="K1624" i="1"/>
  <c r="N1624" i="1" s="1"/>
  <c r="K1622" i="1"/>
  <c r="N1622" i="1" s="1"/>
  <c r="K1620" i="1"/>
  <c r="N1620" i="1" s="1"/>
  <c r="K1618" i="1"/>
  <c r="N1618" i="1" s="1"/>
  <c r="K1616" i="1"/>
  <c r="N1616" i="1" s="1"/>
  <c r="K1614" i="1"/>
  <c r="N1614" i="1" s="1"/>
  <c r="K1612" i="1"/>
  <c r="N1612" i="1" s="1"/>
  <c r="K1610" i="1"/>
  <c r="N1610" i="1" s="1"/>
  <c r="K1608" i="1"/>
  <c r="N1608" i="1" s="1"/>
  <c r="K1606" i="1"/>
  <c r="N1606" i="1" s="1"/>
  <c r="K1604" i="1"/>
  <c r="N1604" i="1" s="1"/>
  <c r="K1602" i="1"/>
  <c r="N1602" i="1" s="1"/>
  <c r="K1600" i="1"/>
  <c r="N1600" i="1" s="1"/>
  <c r="K1598" i="1"/>
  <c r="N1598" i="1" s="1"/>
  <c r="K1596" i="1"/>
  <c r="N1596" i="1" s="1"/>
  <c r="K1594" i="1"/>
  <c r="N1594" i="1" s="1"/>
  <c r="K1592" i="1"/>
  <c r="N1592" i="1" s="1"/>
  <c r="K1590" i="1"/>
  <c r="N1590" i="1" s="1"/>
  <c r="K1588" i="1"/>
  <c r="N1588" i="1" s="1"/>
  <c r="K1586" i="1"/>
  <c r="N1586" i="1" s="1"/>
  <c r="K1584" i="1"/>
  <c r="N1584" i="1" s="1"/>
  <c r="K1582" i="1"/>
  <c r="N1582" i="1" s="1"/>
  <c r="K1580" i="1"/>
  <c r="N1580" i="1" s="1"/>
  <c r="K1578" i="1"/>
  <c r="N1578" i="1" s="1"/>
  <c r="K1576" i="1"/>
  <c r="N1576" i="1" s="1"/>
  <c r="K1574" i="1"/>
  <c r="N1574" i="1" s="1"/>
  <c r="K1572" i="1"/>
  <c r="N1572" i="1" s="1"/>
  <c r="K1570" i="1"/>
  <c r="N1570" i="1" s="1"/>
  <c r="K1568" i="1"/>
  <c r="N1568" i="1" s="1"/>
  <c r="K1566" i="1"/>
  <c r="N1566" i="1" s="1"/>
  <c r="K1564" i="1"/>
  <c r="N1564" i="1" s="1"/>
  <c r="K1562" i="1"/>
  <c r="N1562" i="1" s="1"/>
  <c r="K1560" i="1"/>
  <c r="N1560" i="1" s="1"/>
  <c r="K1558" i="1"/>
  <c r="N1558" i="1" s="1"/>
  <c r="K1556" i="1"/>
  <c r="N1556" i="1" s="1"/>
  <c r="K1554" i="1"/>
  <c r="N1554" i="1" s="1"/>
  <c r="K1552" i="1"/>
  <c r="N1552" i="1" s="1"/>
  <c r="K1550" i="1"/>
  <c r="N1550" i="1" s="1"/>
  <c r="K1548" i="1"/>
  <c r="N1548" i="1" s="1"/>
  <c r="K1546" i="1"/>
  <c r="N1546" i="1" s="1"/>
  <c r="K1544" i="1"/>
  <c r="N1544" i="1" s="1"/>
  <c r="K1542" i="1"/>
  <c r="N1542" i="1" s="1"/>
  <c r="K1540" i="1"/>
  <c r="N1540" i="1" s="1"/>
  <c r="K1538" i="1"/>
  <c r="N1538" i="1" s="1"/>
  <c r="K1536" i="1"/>
  <c r="N1536" i="1" s="1"/>
  <c r="K1534" i="1"/>
  <c r="N1534" i="1" s="1"/>
  <c r="K1532" i="1"/>
  <c r="N1532" i="1" s="1"/>
  <c r="K1530" i="1"/>
  <c r="N1530" i="1" s="1"/>
  <c r="K1528" i="1"/>
  <c r="N1528" i="1" s="1"/>
  <c r="K1526" i="1"/>
  <c r="N1526" i="1" s="1"/>
  <c r="K1524" i="1"/>
  <c r="N1524" i="1" s="1"/>
  <c r="K1522" i="1"/>
  <c r="N1522" i="1" s="1"/>
  <c r="K1520" i="1"/>
  <c r="N1520" i="1" s="1"/>
  <c r="K1518" i="1"/>
  <c r="N1518" i="1" s="1"/>
  <c r="K1516" i="1"/>
  <c r="N1516" i="1" s="1"/>
  <c r="K1514" i="1"/>
  <c r="N1514" i="1" s="1"/>
  <c r="K1512" i="1"/>
  <c r="N1512" i="1" s="1"/>
  <c r="K1510" i="1"/>
  <c r="N1510" i="1" s="1"/>
  <c r="K1508" i="1"/>
  <c r="N1508" i="1" s="1"/>
  <c r="K1506" i="1"/>
  <c r="N1506" i="1" s="1"/>
  <c r="K1504" i="1"/>
  <c r="N1504" i="1" s="1"/>
  <c r="K1502" i="1"/>
  <c r="N1502" i="1" s="1"/>
  <c r="K1500" i="1"/>
  <c r="N1500" i="1" s="1"/>
  <c r="K1498" i="1"/>
  <c r="N1498" i="1" s="1"/>
  <c r="K1496" i="1"/>
  <c r="N1496" i="1" s="1"/>
  <c r="K1494" i="1"/>
  <c r="N1494" i="1" s="1"/>
  <c r="K1492" i="1"/>
  <c r="N1492" i="1" s="1"/>
  <c r="K1490" i="1"/>
  <c r="N1490" i="1" s="1"/>
  <c r="K1488" i="1"/>
  <c r="N1488" i="1" s="1"/>
  <c r="K1486" i="1"/>
  <c r="N1486" i="1" s="1"/>
  <c r="K1484" i="1"/>
  <c r="N1484" i="1" s="1"/>
  <c r="K1482" i="1"/>
  <c r="N1482" i="1" s="1"/>
  <c r="K1480" i="1"/>
  <c r="N1480" i="1" s="1"/>
  <c r="K1478" i="1"/>
  <c r="N1478" i="1" s="1"/>
  <c r="K1476" i="1"/>
  <c r="N1476" i="1" s="1"/>
  <c r="K1474" i="1"/>
  <c r="N1474" i="1" s="1"/>
  <c r="K1472" i="1"/>
  <c r="N1472" i="1" s="1"/>
  <c r="K1470" i="1"/>
  <c r="N1470" i="1" s="1"/>
  <c r="K1468" i="1"/>
  <c r="N1468" i="1" s="1"/>
  <c r="K1466" i="1"/>
  <c r="N1466" i="1" s="1"/>
  <c r="K1464" i="1"/>
  <c r="N1464" i="1" s="1"/>
  <c r="K1462" i="1"/>
  <c r="N1462" i="1" s="1"/>
  <c r="K1460" i="1"/>
  <c r="N1460" i="1" s="1"/>
  <c r="K1458" i="1"/>
  <c r="N1458" i="1" s="1"/>
  <c r="K1456" i="1"/>
  <c r="N1456" i="1" s="1"/>
  <c r="K1454" i="1"/>
  <c r="N1454" i="1" s="1"/>
  <c r="K1452" i="1"/>
  <c r="N1452" i="1" s="1"/>
  <c r="K1450" i="1"/>
  <c r="N1450" i="1" s="1"/>
  <c r="K1448" i="1"/>
  <c r="N1448" i="1" s="1"/>
  <c r="K1446" i="1"/>
  <c r="N1446" i="1" s="1"/>
  <c r="K1444" i="1"/>
  <c r="N1444" i="1" s="1"/>
  <c r="K1442" i="1"/>
  <c r="N1442" i="1" s="1"/>
  <c r="K1440" i="1"/>
  <c r="N1440" i="1" s="1"/>
  <c r="K1438" i="1"/>
  <c r="N1438" i="1" s="1"/>
  <c r="K1436" i="1"/>
  <c r="N1436" i="1" s="1"/>
  <c r="K1434" i="1"/>
  <c r="N1434" i="1" s="1"/>
  <c r="K1432" i="1"/>
  <c r="N1432" i="1" s="1"/>
  <c r="K1430" i="1"/>
  <c r="N1430" i="1" s="1"/>
  <c r="K1428" i="1"/>
  <c r="N1428" i="1" s="1"/>
  <c r="K1426" i="1"/>
  <c r="N1426" i="1" s="1"/>
  <c r="K1424" i="1"/>
  <c r="N1424" i="1" s="1"/>
  <c r="K1422" i="1"/>
  <c r="N1422" i="1" s="1"/>
  <c r="K1420" i="1"/>
  <c r="N1420" i="1" s="1"/>
  <c r="K1418" i="1"/>
  <c r="N1418" i="1" s="1"/>
  <c r="K1416" i="1"/>
  <c r="N1416" i="1" s="1"/>
  <c r="K1414" i="1"/>
  <c r="N1414" i="1" s="1"/>
  <c r="K1412" i="1"/>
  <c r="N1412" i="1" s="1"/>
  <c r="K1410" i="1"/>
  <c r="N1410" i="1" s="1"/>
  <c r="K1408" i="1"/>
  <c r="N1408" i="1" s="1"/>
  <c r="K1406" i="1"/>
  <c r="N1406" i="1" s="1"/>
  <c r="K1404" i="1"/>
  <c r="N1404" i="1" s="1"/>
  <c r="K1402" i="1"/>
  <c r="N1402" i="1" s="1"/>
  <c r="K1400" i="1"/>
  <c r="N1400" i="1" s="1"/>
  <c r="K1398" i="1"/>
  <c r="N1398" i="1" s="1"/>
  <c r="K1396" i="1"/>
  <c r="N1396" i="1" s="1"/>
  <c r="K1394" i="1"/>
  <c r="N1394" i="1" s="1"/>
  <c r="K1392" i="1"/>
  <c r="N1392" i="1" s="1"/>
  <c r="K1390" i="1"/>
  <c r="N1390" i="1" s="1"/>
  <c r="K1388" i="1"/>
  <c r="N1388" i="1" s="1"/>
  <c r="K1386" i="1"/>
  <c r="N1386" i="1" s="1"/>
  <c r="K1384" i="1"/>
  <c r="N1384" i="1" s="1"/>
  <c r="K1382" i="1"/>
  <c r="N1382" i="1" s="1"/>
  <c r="K1380" i="1"/>
  <c r="N1380" i="1" s="1"/>
  <c r="K1378" i="1"/>
  <c r="N1378" i="1" s="1"/>
  <c r="K1376" i="1"/>
  <c r="N1376" i="1" s="1"/>
  <c r="K1374" i="1"/>
  <c r="N1374" i="1" s="1"/>
  <c r="K1372" i="1"/>
  <c r="N1372" i="1" s="1"/>
  <c r="K1370" i="1"/>
  <c r="N1370" i="1" s="1"/>
  <c r="K1368" i="1"/>
  <c r="N1368" i="1" s="1"/>
  <c r="K1366" i="1"/>
  <c r="N1366" i="1" s="1"/>
  <c r="K1364" i="1"/>
  <c r="N1364" i="1" s="1"/>
  <c r="K1362" i="1"/>
  <c r="N1362" i="1" s="1"/>
  <c r="K1360" i="1"/>
  <c r="N1360" i="1" s="1"/>
  <c r="K1358" i="1"/>
  <c r="N1358" i="1" s="1"/>
  <c r="K1356" i="1"/>
  <c r="N1356" i="1" s="1"/>
  <c r="K1354" i="1"/>
  <c r="N1354" i="1" s="1"/>
  <c r="K1352" i="1"/>
  <c r="N1352" i="1" s="1"/>
  <c r="K1350" i="1"/>
  <c r="N1350" i="1" s="1"/>
  <c r="K1348" i="1"/>
  <c r="N1348" i="1" s="1"/>
  <c r="K1346" i="1"/>
  <c r="N1346" i="1" s="1"/>
  <c r="K1344" i="1"/>
  <c r="N1344" i="1" s="1"/>
  <c r="K1342" i="1"/>
  <c r="N1342" i="1" s="1"/>
  <c r="K1340" i="1"/>
  <c r="N1340" i="1" s="1"/>
  <c r="K1338" i="1"/>
  <c r="N1338" i="1" s="1"/>
  <c r="K1336" i="1"/>
  <c r="N1336" i="1" s="1"/>
  <c r="K1334" i="1"/>
  <c r="N1334" i="1" s="1"/>
  <c r="K1332" i="1"/>
  <c r="N1332" i="1" s="1"/>
  <c r="K1330" i="1"/>
  <c r="N1330" i="1" s="1"/>
  <c r="K1328" i="1"/>
  <c r="N1328" i="1" s="1"/>
  <c r="K1326" i="1"/>
  <c r="N1326" i="1" s="1"/>
  <c r="K1324" i="1"/>
  <c r="N1324" i="1" s="1"/>
  <c r="K1322" i="1"/>
  <c r="N1322" i="1" s="1"/>
  <c r="K1320" i="1"/>
  <c r="N1320" i="1" s="1"/>
  <c r="K1318" i="1"/>
  <c r="N1318" i="1" s="1"/>
  <c r="K1316" i="1"/>
  <c r="N1316" i="1" s="1"/>
  <c r="K1314" i="1"/>
  <c r="N1314" i="1" s="1"/>
  <c r="K1312" i="1"/>
  <c r="N1312" i="1" s="1"/>
  <c r="K1310" i="1"/>
  <c r="N1310" i="1" s="1"/>
  <c r="K1308" i="1"/>
  <c r="N1308" i="1" s="1"/>
  <c r="K1306" i="1"/>
  <c r="N1306" i="1" s="1"/>
  <c r="K1304" i="1"/>
  <c r="N1304" i="1" s="1"/>
  <c r="K1302" i="1"/>
  <c r="N1302" i="1" s="1"/>
  <c r="K1300" i="1"/>
  <c r="N1300" i="1" s="1"/>
  <c r="K1298" i="1"/>
  <c r="N1298" i="1" s="1"/>
  <c r="K1296" i="1"/>
  <c r="N1296" i="1" s="1"/>
  <c r="K1294" i="1"/>
  <c r="N1294" i="1" s="1"/>
  <c r="K1292" i="1"/>
  <c r="N1292" i="1" s="1"/>
  <c r="K1290" i="1"/>
  <c r="N1290" i="1" s="1"/>
  <c r="K1288" i="1"/>
  <c r="N1288" i="1" s="1"/>
  <c r="K1286" i="1"/>
  <c r="N1286" i="1" s="1"/>
  <c r="K1284" i="1"/>
  <c r="N1284" i="1" s="1"/>
  <c r="K1282" i="1"/>
  <c r="N1282" i="1" s="1"/>
  <c r="K1280" i="1"/>
  <c r="N1280" i="1" s="1"/>
  <c r="K1278" i="1"/>
  <c r="N1278" i="1" s="1"/>
  <c r="K1276" i="1"/>
  <c r="N1276" i="1" s="1"/>
  <c r="K1274" i="1"/>
  <c r="N1274" i="1" s="1"/>
  <c r="K1272" i="1"/>
  <c r="N1272" i="1" s="1"/>
  <c r="K1270" i="1"/>
  <c r="N1270" i="1" s="1"/>
  <c r="K1268" i="1"/>
  <c r="N1268" i="1" s="1"/>
  <c r="K1266" i="1"/>
  <c r="N1266" i="1" s="1"/>
  <c r="K1264" i="1"/>
  <c r="N1264" i="1" s="1"/>
  <c r="K1262" i="1"/>
  <c r="N1262" i="1" s="1"/>
  <c r="K1260" i="1"/>
  <c r="N1260" i="1" s="1"/>
  <c r="K1258" i="1"/>
  <c r="N1258" i="1" s="1"/>
  <c r="K1256" i="1"/>
  <c r="N1256" i="1" s="1"/>
  <c r="K1254" i="1"/>
  <c r="N1254" i="1" s="1"/>
  <c r="K1252" i="1"/>
  <c r="N1252" i="1" s="1"/>
  <c r="K1250" i="1"/>
  <c r="N1250" i="1" s="1"/>
  <c r="K1248" i="1"/>
  <c r="N1248" i="1" s="1"/>
  <c r="K1246" i="1"/>
  <c r="N1246" i="1" s="1"/>
  <c r="K1244" i="1"/>
  <c r="N1244" i="1" s="1"/>
  <c r="K1242" i="1"/>
  <c r="N1242" i="1" s="1"/>
  <c r="K1240" i="1"/>
  <c r="N1240" i="1" s="1"/>
  <c r="K1238" i="1"/>
  <c r="N1238" i="1" s="1"/>
  <c r="K1236" i="1"/>
  <c r="N1236" i="1" s="1"/>
  <c r="K1234" i="1"/>
  <c r="N1234" i="1" s="1"/>
  <c r="K1232" i="1"/>
  <c r="N1232" i="1" s="1"/>
  <c r="K1230" i="1"/>
  <c r="N1230" i="1" s="1"/>
  <c r="K1228" i="1"/>
  <c r="N1228" i="1" s="1"/>
  <c r="K1226" i="1"/>
  <c r="N1226" i="1" s="1"/>
  <c r="K1224" i="1"/>
  <c r="N1224" i="1" s="1"/>
  <c r="K1222" i="1"/>
  <c r="N1222" i="1" s="1"/>
  <c r="K1220" i="1"/>
  <c r="N1220" i="1" s="1"/>
  <c r="K1218" i="1"/>
  <c r="N1218" i="1" s="1"/>
  <c r="K1216" i="1"/>
  <c r="N1216" i="1" s="1"/>
  <c r="K1214" i="1"/>
  <c r="N1214" i="1" s="1"/>
  <c r="K1212" i="1"/>
  <c r="N1212" i="1" s="1"/>
  <c r="K1210" i="1"/>
  <c r="N1210" i="1" s="1"/>
  <c r="K1208" i="1"/>
  <c r="N1208" i="1" s="1"/>
  <c r="K1206" i="1"/>
  <c r="N1206" i="1" s="1"/>
  <c r="K1204" i="1"/>
  <c r="N1204" i="1" s="1"/>
  <c r="K1202" i="1"/>
  <c r="N1202" i="1" s="1"/>
  <c r="K1200" i="1"/>
  <c r="N1200" i="1" s="1"/>
  <c r="K1198" i="1"/>
  <c r="N1198" i="1" s="1"/>
  <c r="K1196" i="1"/>
  <c r="N1196" i="1" s="1"/>
  <c r="K1194" i="1"/>
  <c r="N1194" i="1" s="1"/>
  <c r="K1192" i="1"/>
  <c r="N1192" i="1" s="1"/>
  <c r="K1190" i="1"/>
  <c r="N1190" i="1" s="1"/>
  <c r="K1188" i="1"/>
  <c r="N1188" i="1" s="1"/>
  <c r="K1186" i="1"/>
  <c r="N1186" i="1" s="1"/>
  <c r="K1184" i="1"/>
  <c r="N1184" i="1" s="1"/>
  <c r="K1182" i="1"/>
  <c r="N1182" i="1" s="1"/>
  <c r="K1180" i="1"/>
  <c r="N1180" i="1" s="1"/>
  <c r="K1178" i="1"/>
  <c r="N1178" i="1" s="1"/>
  <c r="K1176" i="1"/>
  <c r="N1176" i="1" s="1"/>
  <c r="K1174" i="1"/>
  <c r="N1174" i="1" s="1"/>
  <c r="K1172" i="1"/>
  <c r="N1172" i="1" s="1"/>
  <c r="K1170" i="1"/>
  <c r="N1170" i="1" s="1"/>
  <c r="K1168" i="1"/>
  <c r="N1168" i="1" s="1"/>
  <c r="K1166" i="1"/>
  <c r="N1166" i="1" s="1"/>
  <c r="K1164" i="1"/>
  <c r="N1164" i="1" s="1"/>
  <c r="K1162" i="1"/>
  <c r="N1162" i="1" s="1"/>
  <c r="K1160" i="1"/>
  <c r="N1160" i="1" s="1"/>
  <c r="K1158" i="1"/>
  <c r="N1158" i="1" s="1"/>
  <c r="K1156" i="1"/>
  <c r="N1156" i="1" s="1"/>
  <c r="K1154" i="1"/>
  <c r="N1154" i="1" s="1"/>
  <c r="K1152" i="1"/>
  <c r="N1152" i="1" s="1"/>
  <c r="K1150" i="1"/>
  <c r="N1150" i="1" s="1"/>
  <c r="K1148" i="1"/>
  <c r="N1148" i="1" s="1"/>
  <c r="K1146" i="1"/>
  <c r="N1146" i="1" s="1"/>
  <c r="K1144" i="1"/>
  <c r="N1144" i="1" s="1"/>
  <c r="K1142" i="1"/>
  <c r="N1142" i="1" s="1"/>
  <c r="K1140" i="1"/>
  <c r="N1140" i="1" s="1"/>
  <c r="K1138" i="1"/>
  <c r="N1138" i="1" s="1"/>
  <c r="K1136" i="1"/>
  <c r="N1136" i="1" s="1"/>
  <c r="K1134" i="1"/>
  <c r="N1134" i="1" s="1"/>
  <c r="K1132" i="1"/>
  <c r="N1132" i="1" s="1"/>
  <c r="K1130" i="1"/>
  <c r="N1130" i="1" s="1"/>
  <c r="K1128" i="1"/>
  <c r="N1128" i="1" s="1"/>
  <c r="K1126" i="1"/>
  <c r="N1126" i="1" s="1"/>
  <c r="K1124" i="1"/>
  <c r="N1124" i="1" s="1"/>
  <c r="K1122" i="1"/>
  <c r="N1122" i="1" s="1"/>
  <c r="K1120" i="1"/>
  <c r="N1120" i="1" s="1"/>
  <c r="K1118" i="1"/>
  <c r="N1118" i="1" s="1"/>
  <c r="K1116" i="1"/>
  <c r="N1116" i="1" s="1"/>
  <c r="K1114" i="1"/>
  <c r="N1114" i="1" s="1"/>
  <c r="K1112" i="1"/>
  <c r="N1112" i="1" s="1"/>
  <c r="K1110" i="1"/>
  <c r="N1110" i="1" s="1"/>
  <c r="K1108" i="1"/>
  <c r="N1108" i="1" s="1"/>
  <c r="K1106" i="1"/>
  <c r="N1106" i="1" s="1"/>
  <c r="K1104" i="1"/>
  <c r="N1104" i="1" s="1"/>
  <c r="K1102" i="1"/>
  <c r="N1102" i="1" s="1"/>
  <c r="K1100" i="1"/>
  <c r="N1100" i="1" s="1"/>
  <c r="K1098" i="1"/>
  <c r="N1098" i="1" s="1"/>
  <c r="K1096" i="1"/>
  <c r="N1096" i="1" s="1"/>
  <c r="K1094" i="1"/>
  <c r="N1094" i="1" s="1"/>
  <c r="K1092" i="1"/>
  <c r="N1092" i="1" s="1"/>
  <c r="K1090" i="1"/>
  <c r="N1090" i="1" s="1"/>
  <c r="K1088" i="1"/>
  <c r="N1088" i="1" s="1"/>
  <c r="K1086" i="1"/>
  <c r="N1086" i="1" s="1"/>
  <c r="K1084" i="1"/>
  <c r="N1084" i="1" s="1"/>
  <c r="K1082" i="1"/>
  <c r="N1082" i="1" s="1"/>
  <c r="K1080" i="1"/>
  <c r="N1080" i="1" s="1"/>
  <c r="K1078" i="1"/>
  <c r="N1078" i="1" s="1"/>
  <c r="K1076" i="1"/>
  <c r="N1076" i="1" s="1"/>
  <c r="K1074" i="1"/>
  <c r="N1074" i="1" s="1"/>
  <c r="K1072" i="1"/>
  <c r="N1072" i="1" s="1"/>
  <c r="K1070" i="1"/>
  <c r="N1070" i="1" s="1"/>
  <c r="K1068" i="1"/>
  <c r="N1068" i="1" s="1"/>
  <c r="K1066" i="1"/>
  <c r="N1066" i="1" s="1"/>
  <c r="K1064" i="1"/>
  <c r="N1064" i="1" s="1"/>
  <c r="K1062" i="1"/>
  <c r="N1062" i="1" s="1"/>
  <c r="K1060" i="1"/>
  <c r="N1060" i="1" s="1"/>
  <c r="K1058" i="1"/>
  <c r="N1058" i="1" s="1"/>
  <c r="K1056" i="1"/>
  <c r="N1056" i="1" s="1"/>
  <c r="K1054" i="1"/>
  <c r="N1054" i="1" s="1"/>
  <c r="K1052" i="1"/>
  <c r="N1052" i="1" s="1"/>
  <c r="K1050" i="1"/>
  <c r="N1050" i="1" s="1"/>
  <c r="K1048" i="1"/>
  <c r="N1048" i="1" s="1"/>
  <c r="K1046" i="1"/>
  <c r="N1046" i="1" s="1"/>
  <c r="K1044" i="1"/>
  <c r="N1044" i="1" s="1"/>
  <c r="K1042" i="1"/>
  <c r="N1042" i="1" s="1"/>
  <c r="K1040" i="1"/>
  <c r="N1040" i="1" s="1"/>
  <c r="K1038" i="1"/>
  <c r="N1038" i="1" s="1"/>
  <c r="K1036" i="1"/>
  <c r="N1036" i="1" s="1"/>
  <c r="K1034" i="1"/>
  <c r="N1034" i="1" s="1"/>
  <c r="K1032" i="1"/>
  <c r="N1032" i="1" s="1"/>
  <c r="K1030" i="1"/>
  <c r="N1030" i="1" s="1"/>
  <c r="K1028" i="1"/>
  <c r="N1028" i="1" s="1"/>
  <c r="K1026" i="1"/>
  <c r="N1026" i="1" s="1"/>
  <c r="K1024" i="1"/>
  <c r="N1024" i="1" s="1"/>
  <c r="K1022" i="1"/>
  <c r="N1022" i="1" s="1"/>
  <c r="K1020" i="1"/>
  <c r="N1020" i="1" s="1"/>
  <c r="K1018" i="1"/>
  <c r="N1018" i="1" s="1"/>
  <c r="K1016" i="1"/>
  <c r="N1016" i="1" s="1"/>
  <c r="K1014" i="1"/>
  <c r="N1014" i="1" s="1"/>
  <c r="K1012" i="1"/>
  <c r="N1012" i="1" s="1"/>
  <c r="K1010" i="1"/>
  <c r="N1010" i="1" s="1"/>
  <c r="K1008" i="1"/>
  <c r="N1008" i="1" s="1"/>
  <c r="K1006" i="1"/>
  <c r="N1006" i="1" s="1"/>
  <c r="K1004" i="1"/>
  <c r="N1004" i="1" s="1"/>
  <c r="K1002" i="1"/>
  <c r="N1002" i="1" s="1"/>
  <c r="K1000" i="1"/>
  <c r="N1000" i="1" s="1"/>
  <c r="K998" i="1"/>
  <c r="N998" i="1" s="1"/>
  <c r="K996" i="1"/>
  <c r="N996" i="1" s="1"/>
  <c r="K994" i="1"/>
  <c r="N994" i="1" s="1"/>
  <c r="K992" i="1"/>
  <c r="N992" i="1" s="1"/>
  <c r="K990" i="1"/>
  <c r="N990" i="1" s="1"/>
  <c r="K988" i="1"/>
  <c r="N988" i="1" s="1"/>
  <c r="K986" i="1"/>
  <c r="N986" i="1" s="1"/>
  <c r="K984" i="1"/>
  <c r="N984" i="1" s="1"/>
  <c r="K982" i="1"/>
  <c r="N982" i="1" s="1"/>
  <c r="K980" i="1"/>
  <c r="N980" i="1" s="1"/>
  <c r="K978" i="1"/>
  <c r="N978" i="1" s="1"/>
  <c r="K976" i="1"/>
  <c r="N976" i="1" s="1"/>
  <c r="K974" i="1"/>
  <c r="N974" i="1" s="1"/>
  <c r="K972" i="1"/>
  <c r="N972" i="1" s="1"/>
  <c r="K970" i="1"/>
  <c r="N970" i="1" s="1"/>
  <c r="K968" i="1"/>
  <c r="N968" i="1" s="1"/>
  <c r="K966" i="1"/>
  <c r="N966" i="1" s="1"/>
  <c r="K964" i="1"/>
  <c r="N964" i="1" s="1"/>
  <c r="K962" i="1"/>
  <c r="N962" i="1" s="1"/>
  <c r="K960" i="1"/>
  <c r="N960" i="1" s="1"/>
  <c r="K958" i="1"/>
  <c r="N958" i="1" s="1"/>
  <c r="K956" i="1"/>
  <c r="N956" i="1" s="1"/>
  <c r="K954" i="1"/>
  <c r="N954" i="1" s="1"/>
  <c r="K952" i="1"/>
  <c r="N952" i="1" s="1"/>
  <c r="K950" i="1"/>
  <c r="N950" i="1" s="1"/>
  <c r="K948" i="1"/>
  <c r="N948" i="1" s="1"/>
  <c r="K946" i="1"/>
  <c r="N946" i="1" s="1"/>
  <c r="K944" i="1"/>
  <c r="N944" i="1" s="1"/>
  <c r="K942" i="1"/>
  <c r="N942" i="1" s="1"/>
  <c r="K940" i="1"/>
  <c r="N940" i="1" s="1"/>
  <c r="K938" i="1"/>
  <c r="N938" i="1" s="1"/>
  <c r="K936" i="1"/>
  <c r="N936" i="1" s="1"/>
  <c r="K934" i="1"/>
  <c r="N934" i="1" s="1"/>
  <c r="K932" i="1"/>
  <c r="N932" i="1" s="1"/>
  <c r="K930" i="1"/>
  <c r="N930" i="1" s="1"/>
  <c r="K928" i="1"/>
  <c r="N928" i="1" s="1"/>
  <c r="K926" i="1"/>
  <c r="N926" i="1" s="1"/>
  <c r="K924" i="1"/>
  <c r="N924" i="1" s="1"/>
  <c r="K922" i="1"/>
  <c r="N922" i="1" s="1"/>
  <c r="K920" i="1"/>
  <c r="N920" i="1" s="1"/>
  <c r="K918" i="1"/>
  <c r="N918" i="1" s="1"/>
  <c r="K916" i="1"/>
  <c r="N916" i="1" s="1"/>
  <c r="K914" i="1"/>
  <c r="N914" i="1" s="1"/>
  <c r="K912" i="1"/>
  <c r="N912" i="1" s="1"/>
  <c r="K910" i="1"/>
  <c r="N910" i="1" s="1"/>
  <c r="K908" i="1"/>
  <c r="N908" i="1" s="1"/>
  <c r="K906" i="1"/>
  <c r="N906" i="1" s="1"/>
  <c r="K904" i="1"/>
  <c r="N904" i="1" s="1"/>
  <c r="K902" i="1"/>
  <c r="N902" i="1" s="1"/>
  <c r="K900" i="1"/>
  <c r="N900" i="1" s="1"/>
  <c r="K898" i="1"/>
  <c r="N898" i="1" s="1"/>
  <c r="K896" i="1"/>
  <c r="N896" i="1" s="1"/>
  <c r="K894" i="1"/>
  <c r="N894" i="1" s="1"/>
  <c r="K892" i="1"/>
  <c r="N892" i="1" s="1"/>
  <c r="K890" i="1"/>
  <c r="N890" i="1" s="1"/>
  <c r="K888" i="1"/>
  <c r="N888" i="1" s="1"/>
  <c r="K886" i="1"/>
  <c r="N886" i="1" s="1"/>
  <c r="K884" i="1"/>
  <c r="N884" i="1" s="1"/>
  <c r="K882" i="1"/>
  <c r="N882" i="1" s="1"/>
  <c r="K880" i="1"/>
  <c r="N880" i="1" s="1"/>
  <c r="K878" i="1"/>
  <c r="N878" i="1" s="1"/>
  <c r="K876" i="1"/>
  <c r="N876" i="1" s="1"/>
  <c r="K874" i="1"/>
  <c r="N874" i="1" s="1"/>
  <c r="K872" i="1"/>
  <c r="N872" i="1" s="1"/>
  <c r="K870" i="1"/>
  <c r="N870" i="1" s="1"/>
  <c r="K868" i="1"/>
  <c r="N868" i="1" s="1"/>
  <c r="K866" i="1"/>
  <c r="N866" i="1" s="1"/>
  <c r="K864" i="1"/>
  <c r="N864" i="1" s="1"/>
  <c r="K862" i="1"/>
  <c r="N862" i="1" s="1"/>
  <c r="K860" i="1"/>
  <c r="N860" i="1" s="1"/>
  <c r="K858" i="1"/>
  <c r="N858" i="1" s="1"/>
  <c r="K856" i="1"/>
  <c r="N856" i="1" s="1"/>
  <c r="K854" i="1"/>
  <c r="N854" i="1" s="1"/>
  <c r="K852" i="1"/>
  <c r="N852" i="1" s="1"/>
  <c r="K850" i="1"/>
  <c r="N850" i="1" s="1"/>
  <c r="K848" i="1"/>
  <c r="N848" i="1" s="1"/>
  <c r="K846" i="1"/>
  <c r="N846" i="1" s="1"/>
  <c r="K844" i="1"/>
  <c r="N844" i="1" s="1"/>
  <c r="K842" i="1"/>
  <c r="N842" i="1" s="1"/>
  <c r="K840" i="1"/>
  <c r="N840" i="1" s="1"/>
  <c r="K838" i="1"/>
  <c r="N838" i="1" s="1"/>
  <c r="K836" i="1"/>
  <c r="N836" i="1" s="1"/>
  <c r="K834" i="1"/>
  <c r="N834" i="1" s="1"/>
  <c r="K832" i="1"/>
  <c r="N832" i="1" s="1"/>
  <c r="K830" i="1"/>
  <c r="N830" i="1" s="1"/>
  <c r="K828" i="1"/>
  <c r="N828" i="1" s="1"/>
  <c r="K826" i="1"/>
  <c r="N826" i="1" s="1"/>
  <c r="K824" i="1"/>
  <c r="N824" i="1" s="1"/>
  <c r="K822" i="1"/>
  <c r="N822" i="1" s="1"/>
  <c r="K820" i="1"/>
  <c r="N820" i="1" s="1"/>
  <c r="K818" i="1"/>
  <c r="N818" i="1" s="1"/>
  <c r="K816" i="1"/>
  <c r="N816" i="1" s="1"/>
  <c r="K814" i="1"/>
  <c r="N814" i="1" s="1"/>
  <c r="K812" i="1"/>
  <c r="N812" i="1" s="1"/>
  <c r="K810" i="1"/>
  <c r="N810" i="1" s="1"/>
  <c r="K808" i="1"/>
  <c r="N808" i="1" s="1"/>
  <c r="K806" i="1"/>
  <c r="N806" i="1" s="1"/>
  <c r="K804" i="1"/>
  <c r="N804" i="1" s="1"/>
  <c r="K802" i="1"/>
  <c r="N802" i="1" s="1"/>
  <c r="K800" i="1"/>
  <c r="N800" i="1" s="1"/>
  <c r="K798" i="1"/>
  <c r="N798" i="1" s="1"/>
  <c r="K796" i="1"/>
  <c r="N796" i="1" s="1"/>
  <c r="K794" i="1"/>
  <c r="N794" i="1" s="1"/>
  <c r="K792" i="1"/>
  <c r="N792" i="1" s="1"/>
  <c r="K790" i="1"/>
  <c r="N790" i="1" s="1"/>
  <c r="K788" i="1"/>
  <c r="N788" i="1" s="1"/>
  <c r="K786" i="1"/>
  <c r="N786" i="1" s="1"/>
  <c r="K784" i="1"/>
  <c r="N784" i="1" s="1"/>
  <c r="K782" i="1"/>
  <c r="N782" i="1" s="1"/>
  <c r="K780" i="1"/>
  <c r="N780" i="1" s="1"/>
  <c r="K778" i="1"/>
  <c r="N778" i="1" s="1"/>
  <c r="K776" i="1"/>
  <c r="N776" i="1" s="1"/>
  <c r="K774" i="1"/>
  <c r="N774" i="1" s="1"/>
  <c r="K772" i="1"/>
  <c r="N772" i="1" s="1"/>
  <c r="K770" i="1"/>
  <c r="N770" i="1" s="1"/>
  <c r="K768" i="1"/>
  <c r="N768" i="1" s="1"/>
  <c r="K766" i="1"/>
  <c r="N766" i="1" s="1"/>
  <c r="K764" i="1"/>
  <c r="N764" i="1" s="1"/>
  <c r="K762" i="1"/>
  <c r="N762" i="1" s="1"/>
  <c r="K760" i="1"/>
  <c r="N760" i="1" s="1"/>
  <c r="K758" i="1"/>
  <c r="N758" i="1" s="1"/>
  <c r="K756" i="1"/>
  <c r="N756" i="1" s="1"/>
  <c r="K754" i="1"/>
  <c r="N754" i="1" s="1"/>
  <c r="K752" i="1"/>
  <c r="N752" i="1" s="1"/>
  <c r="K750" i="1"/>
  <c r="N750" i="1" s="1"/>
  <c r="K748" i="1"/>
  <c r="N748" i="1" s="1"/>
  <c r="K746" i="1"/>
  <c r="N746" i="1" s="1"/>
  <c r="K744" i="1"/>
  <c r="N744" i="1" s="1"/>
  <c r="K742" i="1"/>
  <c r="N742" i="1" s="1"/>
  <c r="K740" i="1"/>
  <c r="N740" i="1" s="1"/>
  <c r="K738" i="1"/>
  <c r="N738" i="1" s="1"/>
  <c r="K736" i="1"/>
  <c r="N736" i="1" s="1"/>
  <c r="K734" i="1"/>
  <c r="N734" i="1" s="1"/>
  <c r="K732" i="1"/>
  <c r="N732" i="1" s="1"/>
  <c r="K730" i="1"/>
  <c r="N730" i="1" s="1"/>
  <c r="K728" i="1"/>
  <c r="N728" i="1" s="1"/>
  <c r="K726" i="1"/>
  <c r="N726" i="1" s="1"/>
  <c r="K724" i="1"/>
  <c r="N724" i="1" s="1"/>
  <c r="K722" i="1"/>
  <c r="N722" i="1" s="1"/>
  <c r="K720" i="1"/>
  <c r="N720" i="1" s="1"/>
  <c r="K718" i="1"/>
  <c r="N718" i="1" s="1"/>
  <c r="K716" i="1"/>
  <c r="N716" i="1" s="1"/>
  <c r="K714" i="1"/>
  <c r="N714" i="1" s="1"/>
  <c r="K712" i="1"/>
  <c r="N712" i="1" s="1"/>
  <c r="K710" i="1"/>
  <c r="N710" i="1" s="1"/>
  <c r="K708" i="1"/>
  <c r="N708" i="1" s="1"/>
  <c r="K706" i="1"/>
  <c r="N706" i="1" s="1"/>
  <c r="K704" i="1"/>
  <c r="N704" i="1" s="1"/>
  <c r="K702" i="1"/>
  <c r="N702" i="1" s="1"/>
  <c r="K700" i="1"/>
  <c r="N700" i="1" s="1"/>
  <c r="K698" i="1"/>
  <c r="N698" i="1" s="1"/>
  <c r="K696" i="1"/>
  <c r="N696" i="1" s="1"/>
  <c r="K694" i="1"/>
  <c r="N694" i="1" s="1"/>
  <c r="K692" i="1"/>
  <c r="N692" i="1" s="1"/>
  <c r="K690" i="1"/>
  <c r="N690" i="1" s="1"/>
  <c r="K688" i="1"/>
  <c r="N688" i="1" s="1"/>
  <c r="K686" i="1"/>
  <c r="N686" i="1" s="1"/>
  <c r="K684" i="1"/>
  <c r="N684" i="1" s="1"/>
  <c r="K682" i="1"/>
  <c r="N682" i="1" s="1"/>
  <c r="K680" i="1"/>
  <c r="N680" i="1" s="1"/>
  <c r="K678" i="1"/>
  <c r="N678" i="1" s="1"/>
  <c r="K676" i="1"/>
  <c r="N676" i="1" s="1"/>
  <c r="K674" i="1"/>
  <c r="N674" i="1" s="1"/>
  <c r="K672" i="1"/>
  <c r="N672" i="1" s="1"/>
  <c r="K670" i="1"/>
  <c r="N670" i="1" s="1"/>
  <c r="K668" i="1"/>
  <c r="N668" i="1" s="1"/>
  <c r="K666" i="1"/>
  <c r="N666" i="1" s="1"/>
  <c r="K664" i="1"/>
  <c r="N664" i="1" s="1"/>
  <c r="K662" i="1"/>
  <c r="N662" i="1" s="1"/>
  <c r="K660" i="1"/>
  <c r="N660" i="1" s="1"/>
  <c r="K658" i="1"/>
  <c r="N658" i="1" s="1"/>
  <c r="K656" i="1"/>
  <c r="N656" i="1" s="1"/>
  <c r="K654" i="1"/>
  <c r="N654" i="1" s="1"/>
  <c r="K652" i="1"/>
  <c r="N652" i="1" s="1"/>
  <c r="K650" i="1"/>
  <c r="N650" i="1" s="1"/>
  <c r="K648" i="1"/>
  <c r="N648" i="1" s="1"/>
  <c r="K646" i="1"/>
  <c r="N646" i="1" s="1"/>
  <c r="K644" i="1"/>
  <c r="N644" i="1" s="1"/>
  <c r="K642" i="1"/>
  <c r="N642" i="1" s="1"/>
  <c r="K640" i="1"/>
  <c r="N640" i="1" s="1"/>
  <c r="K638" i="1"/>
  <c r="N638" i="1" s="1"/>
  <c r="K636" i="1"/>
  <c r="N636" i="1" s="1"/>
  <c r="K634" i="1"/>
  <c r="N634" i="1" s="1"/>
  <c r="K632" i="1"/>
  <c r="N632" i="1" s="1"/>
  <c r="K630" i="1"/>
  <c r="N630" i="1" s="1"/>
  <c r="K628" i="1"/>
  <c r="N628" i="1" s="1"/>
  <c r="K626" i="1"/>
  <c r="N626" i="1" s="1"/>
  <c r="K624" i="1"/>
  <c r="N624" i="1" s="1"/>
  <c r="K622" i="1"/>
  <c r="N622" i="1" s="1"/>
  <c r="K620" i="1"/>
  <c r="N620" i="1" s="1"/>
  <c r="K618" i="1"/>
  <c r="N618" i="1" s="1"/>
  <c r="K616" i="1"/>
  <c r="N616" i="1" s="1"/>
  <c r="K614" i="1"/>
  <c r="N614" i="1" s="1"/>
  <c r="K612" i="1"/>
  <c r="N612" i="1" s="1"/>
  <c r="K610" i="1"/>
  <c r="N610" i="1" s="1"/>
  <c r="K608" i="1"/>
  <c r="N608" i="1" s="1"/>
  <c r="K606" i="1"/>
  <c r="N606" i="1" s="1"/>
  <c r="K604" i="1"/>
  <c r="N604" i="1" s="1"/>
  <c r="K602" i="1"/>
  <c r="N602" i="1" s="1"/>
  <c r="K600" i="1"/>
  <c r="N600" i="1" s="1"/>
  <c r="K598" i="1"/>
  <c r="N598" i="1" s="1"/>
  <c r="K596" i="1"/>
  <c r="N596" i="1" s="1"/>
  <c r="K594" i="1"/>
  <c r="N594" i="1" s="1"/>
  <c r="K592" i="1"/>
  <c r="N592" i="1" s="1"/>
  <c r="K590" i="1"/>
  <c r="N590" i="1" s="1"/>
  <c r="K588" i="1"/>
  <c r="N588" i="1" s="1"/>
  <c r="K586" i="1"/>
  <c r="N586" i="1" s="1"/>
  <c r="K584" i="1"/>
  <c r="N584" i="1" s="1"/>
  <c r="K582" i="1"/>
  <c r="N582" i="1" s="1"/>
  <c r="K580" i="1"/>
  <c r="N580" i="1" s="1"/>
  <c r="K578" i="1"/>
  <c r="N578" i="1" s="1"/>
  <c r="K576" i="1"/>
  <c r="N576" i="1" s="1"/>
  <c r="K574" i="1"/>
  <c r="N574" i="1" s="1"/>
  <c r="K572" i="1"/>
  <c r="N572" i="1" s="1"/>
  <c r="K570" i="1"/>
  <c r="N570" i="1" s="1"/>
  <c r="K568" i="1"/>
  <c r="N568" i="1" s="1"/>
  <c r="K566" i="1"/>
  <c r="N566" i="1" s="1"/>
  <c r="K564" i="1"/>
  <c r="N564" i="1" s="1"/>
  <c r="K562" i="1"/>
  <c r="N562" i="1" s="1"/>
  <c r="K560" i="1"/>
  <c r="N560" i="1" s="1"/>
  <c r="K558" i="1"/>
  <c r="N558" i="1" s="1"/>
  <c r="K556" i="1"/>
  <c r="N556" i="1" s="1"/>
  <c r="K554" i="1"/>
  <c r="N554" i="1" s="1"/>
  <c r="K552" i="1"/>
  <c r="N552" i="1" s="1"/>
  <c r="K550" i="1"/>
  <c r="N550" i="1" s="1"/>
  <c r="K548" i="1"/>
  <c r="N548" i="1" s="1"/>
  <c r="K546" i="1"/>
  <c r="N546" i="1" s="1"/>
  <c r="K544" i="1"/>
  <c r="N544" i="1" s="1"/>
  <c r="K542" i="1"/>
  <c r="N542" i="1" s="1"/>
  <c r="K540" i="1"/>
  <c r="N540" i="1" s="1"/>
  <c r="K538" i="1"/>
  <c r="N538" i="1" s="1"/>
  <c r="K536" i="1"/>
  <c r="N536" i="1" s="1"/>
  <c r="K534" i="1"/>
  <c r="N534" i="1" s="1"/>
  <c r="K532" i="1"/>
  <c r="N532" i="1" s="1"/>
  <c r="K530" i="1"/>
  <c r="N530" i="1" s="1"/>
  <c r="K528" i="1"/>
  <c r="N528" i="1" s="1"/>
  <c r="K526" i="1"/>
  <c r="N526" i="1" s="1"/>
  <c r="K524" i="1"/>
  <c r="N524" i="1" s="1"/>
  <c r="K522" i="1"/>
  <c r="N522" i="1" s="1"/>
  <c r="K520" i="1"/>
  <c r="N520" i="1" s="1"/>
  <c r="K518" i="1"/>
  <c r="N518" i="1" s="1"/>
  <c r="K516" i="1"/>
  <c r="N516" i="1" s="1"/>
  <c r="K514" i="1"/>
  <c r="N514" i="1" s="1"/>
  <c r="K512" i="1"/>
  <c r="N512" i="1" s="1"/>
  <c r="K510" i="1"/>
  <c r="N510" i="1" s="1"/>
  <c r="K508" i="1"/>
  <c r="N508" i="1" s="1"/>
  <c r="K506" i="1"/>
  <c r="N506" i="1" s="1"/>
  <c r="K504" i="1"/>
  <c r="N504" i="1" s="1"/>
  <c r="K502" i="1"/>
  <c r="N502" i="1" s="1"/>
  <c r="K500" i="1"/>
  <c r="N500" i="1" s="1"/>
  <c r="K498" i="1"/>
  <c r="N498" i="1" s="1"/>
  <c r="K496" i="1"/>
  <c r="N496" i="1" s="1"/>
  <c r="K494" i="1"/>
  <c r="N494" i="1" s="1"/>
  <c r="K492" i="1"/>
  <c r="N492" i="1" s="1"/>
  <c r="K490" i="1"/>
  <c r="N490" i="1" s="1"/>
  <c r="K488" i="1"/>
  <c r="N488" i="1" s="1"/>
  <c r="K486" i="1"/>
  <c r="N486" i="1" s="1"/>
  <c r="K484" i="1"/>
  <c r="N484" i="1" s="1"/>
  <c r="K482" i="1"/>
  <c r="N482" i="1" s="1"/>
  <c r="K480" i="1"/>
  <c r="N480" i="1" s="1"/>
  <c r="K478" i="1"/>
  <c r="N478" i="1" s="1"/>
  <c r="K476" i="1"/>
  <c r="N476" i="1" s="1"/>
  <c r="K474" i="1"/>
  <c r="N474" i="1" s="1"/>
  <c r="K472" i="1"/>
  <c r="N472" i="1" s="1"/>
  <c r="K470" i="1"/>
  <c r="N470" i="1" s="1"/>
  <c r="K468" i="1"/>
  <c r="N468" i="1" s="1"/>
  <c r="K466" i="1"/>
  <c r="N466" i="1" s="1"/>
  <c r="K464" i="1"/>
  <c r="N464" i="1" s="1"/>
  <c r="K462" i="1"/>
  <c r="N462" i="1" s="1"/>
  <c r="K460" i="1"/>
  <c r="N460" i="1" s="1"/>
  <c r="K458" i="1"/>
  <c r="N458" i="1" s="1"/>
  <c r="K456" i="1"/>
  <c r="N456" i="1" s="1"/>
  <c r="K454" i="1"/>
  <c r="N454" i="1" s="1"/>
  <c r="K452" i="1"/>
  <c r="N452" i="1" s="1"/>
  <c r="K450" i="1"/>
  <c r="N450" i="1" s="1"/>
  <c r="K448" i="1"/>
  <c r="N448" i="1" s="1"/>
  <c r="K446" i="1"/>
  <c r="N446" i="1" s="1"/>
  <c r="K444" i="1"/>
  <c r="N444" i="1" s="1"/>
  <c r="K442" i="1"/>
  <c r="N442" i="1" s="1"/>
  <c r="K440" i="1"/>
  <c r="N440" i="1" s="1"/>
  <c r="K438" i="1"/>
  <c r="N438" i="1" s="1"/>
  <c r="K436" i="1"/>
  <c r="N436" i="1" s="1"/>
  <c r="K434" i="1"/>
  <c r="N434" i="1" s="1"/>
  <c r="K432" i="1"/>
  <c r="N432" i="1" s="1"/>
  <c r="K430" i="1"/>
  <c r="N430" i="1" s="1"/>
  <c r="K428" i="1"/>
  <c r="N428" i="1" s="1"/>
  <c r="K426" i="1"/>
  <c r="N426" i="1" s="1"/>
  <c r="K424" i="1"/>
  <c r="N424" i="1" s="1"/>
  <c r="K422" i="1"/>
  <c r="N422" i="1" s="1"/>
  <c r="K420" i="1"/>
  <c r="N420" i="1" s="1"/>
  <c r="K418" i="1"/>
  <c r="N418" i="1" s="1"/>
  <c r="K416" i="1"/>
  <c r="N416" i="1" s="1"/>
  <c r="K414" i="1"/>
  <c r="N414" i="1" s="1"/>
  <c r="K412" i="1"/>
  <c r="N412" i="1" s="1"/>
  <c r="K410" i="1"/>
  <c r="N410" i="1" s="1"/>
  <c r="K408" i="1"/>
  <c r="N408" i="1" s="1"/>
  <c r="K406" i="1"/>
  <c r="N406" i="1" s="1"/>
  <c r="K404" i="1"/>
  <c r="N404" i="1" s="1"/>
  <c r="K402" i="1"/>
  <c r="N402" i="1" s="1"/>
  <c r="K400" i="1"/>
  <c r="N400" i="1" s="1"/>
  <c r="K398" i="1"/>
  <c r="N398" i="1" s="1"/>
  <c r="K396" i="1"/>
  <c r="N396" i="1" s="1"/>
  <c r="K394" i="1"/>
  <c r="N394" i="1" s="1"/>
  <c r="K392" i="1"/>
  <c r="N392" i="1" s="1"/>
  <c r="K390" i="1"/>
  <c r="N390" i="1" s="1"/>
  <c r="K388" i="1"/>
  <c r="N388" i="1" s="1"/>
  <c r="K386" i="1"/>
  <c r="N386" i="1" s="1"/>
  <c r="K384" i="1"/>
  <c r="N384" i="1" s="1"/>
  <c r="K382" i="1"/>
  <c r="N382" i="1" s="1"/>
  <c r="K380" i="1"/>
  <c r="N380" i="1" s="1"/>
  <c r="K378" i="1"/>
  <c r="N378" i="1" s="1"/>
  <c r="K376" i="1"/>
  <c r="N376" i="1" s="1"/>
  <c r="K374" i="1"/>
  <c r="N374" i="1" s="1"/>
  <c r="K372" i="1"/>
  <c r="N372" i="1" s="1"/>
  <c r="K370" i="1"/>
  <c r="N370" i="1" s="1"/>
  <c r="K368" i="1"/>
  <c r="N368" i="1" s="1"/>
  <c r="K366" i="1"/>
  <c r="N366" i="1" s="1"/>
  <c r="K364" i="1"/>
  <c r="N364" i="1" s="1"/>
  <c r="K362" i="1"/>
  <c r="N362" i="1" s="1"/>
  <c r="K360" i="1"/>
  <c r="N360" i="1" s="1"/>
  <c r="K358" i="1"/>
  <c r="N358" i="1" s="1"/>
  <c r="K356" i="1"/>
  <c r="N356" i="1" s="1"/>
  <c r="K354" i="1"/>
  <c r="N354" i="1" s="1"/>
  <c r="K352" i="1"/>
  <c r="N352" i="1" s="1"/>
  <c r="K350" i="1"/>
  <c r="N350" i="1" s="1"/>
  <c r="K348" i="1"/>
  <c r="N348" i="1" s="1"/>
  <c r="K346" i="1"/>
  <c r="N346" i="1" s="1"/>
  <c r="K344" i="1"/>
  <c r="N344" i="1" s="1"/>
  <c r="K342" i="1"/>
  <c r="N342" i="1" s="1"/>
  <c r="K340" i="1"/>
  <c r="N340" i="1" s="1"/>
  <c r="K338" i="1"/>
  <c r="N338" i="1" s="1"/>
  <c r="K336" i="1"/>
  <c r="N336" i="1" s="1"/>
  <c r="K334" i="1"/>
  <c r="N334" i="1" s="1"/>
  <c r="K332" i="1"/>
  <c r="N332" i="1" s="1"/>
  <c r="K330" i="1"/>
  <c r="N330" i="1" s="1"/>
  <c r="K328" i="1"/>
  <c r="N328" i="1" s="1"/>
  <c r="K326" i="1"/>
  <c r="N326" i="1" s="1"/>
  <c r="K324" i="1"/>
  <c r="N324" i="1" s="1"/>
  <c r="K322" i="1"/>
  <c r="N322" i="1" s="1"/>
  <c r="K320" i="1"/>
  <c r="N320" i="1" s="1"/>
  <c r="K318" i="1"/>
  <c r="N318" i="1" s="1"/>
  <c r="K316" i="1"/>
  <c r="N316" i="1" s="1"/>
  <c r="K314" i="1"/>
  <c r="N314" i="1" s="1"/>
  <c r="K312" i="1"/>
  <c r="N312" i="1" s="1"/>
  <c r="K310" i="1"/>
  <c r="N310" i="1" s="1"/>
  <c r="K308" i="1"/>
  <c r="N308" i="1" s="1"/>
  <c r="K306" i="1"/>
  <c r="N306" i="1" s="1"/>
  <c r="K304" i="1"/>
  <c r="N304" i="1" s="1"/>
  <c r="K302" i="1"/>
  <c r="N302" i="1" s="1"/>
  <c r="K300" i="1"/>
  <c r="N300" i="1" s="1"/>
  <c r="K298" i="1"/>
  <c r="N298" i="1" s="1"/>
  <c r="K296" i="1"/>
  <c r="N296" i="1" s="1"/>
  <c r="K294" i="1"/>
  <c r="N294" i="1" s="1"/>
  <c r="K292" i="1"/>
  <c r="N292" i="1" s="1"/>
  <c r="K290" i="1"/>
  <c r="N290" i="1" s="1"/>
  <c r="K288" i="1"/>
  <c r="N288" i="1" s="1"/>
  <c r="K286" i="1"/>
  <c r="N286" i="1" s="1"/>
  <c r="K284" i="1"/>
  <c r="N284" i="1" s="1"/>
  <c r="K282" i="1"/>
  <c r="N282" i="1" s="1"/>
  <c r="K280" i="1"/>
  <c r="N280" i="1" s="1"/>
  <c r="K278" i="1"/>
  <c r="N278" i="1" s="1"/>
  <c r="K276" i="1"/>
  <c r="N276" i="1" s="1"/>
  <c r="K274" i="1"/>
  <c r="N274" i="1" s="1"/>
  <c r="K272" i="1"/>
  <c r="N272" i="1" s="1"/>
  <c r="K270" i="1"/>
  <c r="N270" i="1" s="1"/>
  <c r="K268" i="1"/>
  <c r="N268" i="1" s="1"/>
  <c r="K266" i="1"/>
  <c r="N266" i="1" s="1"/>
  <c r="K264" i="1"/>
  <c r="N264" i="1" s="1"/>
  <c r="K262" i="1"/>
  <c r="N262" i="1" s="1"/>
  <c r="K260" i="1"/>
  <c r="N260" i="1" s="1"/>
  <c r="K258" i="1"/>
  <c r="N258" i="1" s="1"/>
  <c r="K256" i="1"/>
  <c r="N256" i="1" s="1"/>
  <c r="K254" i="1"/>
  <c r="N254" i="1" s="1"/>
  <c r="K252" i="1"/>
  <c r="N252" i="1" s="1"/>
  <c r="K250" i="1"/>
  <c r="N250" i="1" s="1"/>
  <c r="K248" i="1"/>
  <c r="N248" i="1" s="1"/>
  <c r="K246" i="1"/>
  <c r="N246" i="1" s="1"/>
  <c r="K244" i="1"/>
  <c r="N244" i="1" s="1"/>
  <c r="K242" i="1"/>
  <c r="N242" i="1" s="1"/>
  <c r="K240" i="1"/>
  <c r="N240" i="1" s="1"/>
  <c r="K238" i="1"/>
  <c r="N238" i="1" s="1"/>
  <c r="K236" i="1"/>
  <c r="N236" i="1" s="1"/>
  <c r="K234" i="1"/>
  <c r="N234" i="1" s="1"/>
  <c r="K232" i="1"/>
  <c r="N232" i="1" s="1"/>
  <c r="K230" i="1"/>
  <c r="N230" i="1" s="1"/>
  <c r="K228" i="1"/>
  <c r="N228" i="1" s="1"/>
  <c r="K226" i="1"/>
  <c r="N226" i="1" s="1"/>
  <c r="K224" i="1"/>
  <c r="N224" i="1" s="1"/>
  <c r="K222" i="1"/>
  <c r="N222" i="1" s="1"/>
  <c r="K220" i="1"/>
  <c r="N220" i="1" s="1"/>
  <c r="K218" i="1"/>
  <c r="N218" i="1" s="1"/>
  <c r="K216" i="1"/>
  <c r="N216" i="1" s="1"/>
  <c r="K214" i="1"/>
  <c r="N214" i="1" s="1"/>
  <c r="K212" i="1"/>
  <c r="N212" i="1" s="1"/>
  <c r="K210" i="1"/>
  <c r="N210" i="1" s="1"/>
  <c r="K208" i="1"/>
  <c r="N208" i="1" s="1"/>
  <c r="K206" i="1"/>
  <c r="N206" i="1" s="1"/>
  <c r="K204" i="1"/>
  <c r="N204" i="1" s="1"/>
  <c r="K202" i="1"/>
  <c r="N202" i="1" s="1"/>
  <c r="K200" i="1"/>
  <c r="N200" i="1" s="1"/>
  <c r="K198" i="1"/>
  <c r="N198" i="1" s="1"/>
  <c r="K196" i="1"/>
  <c r="N196" i="1" s="1"/>
  <c r="K194" i="1"/>
  <c r="N194" i="1" s="1"/>
  <c r="K192" i="1"/>
  <c r="N192" i="1" s="1"/>
  <c r="K190" i="1"/>
  <c r="N190" i="1" s="1"/>
  <c r="K188" i="1"/>
  <c r="N188" i="1" s="1"/>
  <c r="K186" i="1"/>
  <c r="N186" i="1" s="1"/>
  <c r="K184" i="1"/>
  <c r="N184" i="1" s="1"/>
  <c r="K182" i="1"/>
  <c r="N182" i="1" s="1"/>
  <c r="K180" i="1"/>
  <c r="N180" i="1" s="1"/>
  <c r="K178" i="1"/>
  <c r="N178" i="1" s="1"/>
  <c r="K176" i="1"/>
  <c r="N176" i="1" s="1"/>
  <c r="K174" i="1"/>
  <c r="N174" i="1" s="1"/>
  <c r="K172" i="1"/>
  <c r="N172" i="1" s="1"/>
  <c r="K170" i="1"/>
  <c r="N170" i="1" s="1"/>
  <c r="K168" i="1"/>
  <c r="N168" i="1" s="1"/>
  <c r="K166" i="1"/>
  <c r="N166" i="1" s="1"/>
  <c r="K164" i="1"/>
  <c r="N164" i="1" s="1"/>
  <c r="K162" i="1"/>
  <c r="N162" i="1" s="1"/>
  <c r="K160" i="1"/>
  <c r="N160" i="1" s="1"/>
  <c r="K158" i="1"/>
  <c r="N158" i="1" s="1"/>
  <c r="K156" i="1"/>
  <c r="N156" i="1" s="1"/>
  <c r="K154" i="1"/>
  <c r="N154" i="1" s="1"/>
  <c r="K152" i="1"/>
  <c r="N152" i="1" s="1"/>
  <c r="K150" i="1"/>
  <c r="N150" i="1" s="1"/>
  <c r="K148" i="1"/>
  <c r="N148" i="1" s="1"/>
  <c r="K146" i="1"/>
  <c r="N146" i="1" s="1"/>
  <c r="K144" i="1"/>
  <c r="N144" i="1" s="1"/>
  <c r="K142" i="1"/>
  <c r="N142" i="1" s="1"/>
  <c r="K140" i="1"/>
  <c r="N140" i="1" s="1"/>
  <c r="K138" i="1"/>
  <c r="N138" i="1" s="1"/>
  <c r="K136" i="1"/>
  <c r="N136" i="1" s="1"/>
  <c r="K134" i="1"/>
  <c r="N134" i="1" s="1"/>
  <c r="K132" i="1"/>
  <c r="N132" i="1" s="1"/>
  <c r="K130" i="1"/>
  <c r="N130" i="1" s="1"/>
  <c r="K128" i="1"/>
  <c r="N128" i="1" s="1"/>
  <c r="K126" i="1"/>
  <c r="N126" i="1" s="1"/>
  <c r="K124" i="1"/>
  <c r="N124" i="1" s="1"/>
  <c r="K122" i="1"/>
  <c r="N122" i="1" s="1"/>
  <c r="K120" i="1"/>
  <c r="N120" i="1" s="1"/>
  <c r="K118" i="1"/>
  <c r="N118" i="1" s="1"/>
  <c r="K116" i="1"/>
  <c r="N116" i="1" s="1"/>
  <c r="K114" i="1"/>
  <c r="N114" i="1" s="1"/>
  <c r="K112" i="1"/>
  <c r="N112" i="1" s="1"/>
  <c r="K110" i="1"/>
  <c r="N110" i="1" s="1"/>
  <c r="K108" i="1"/>
  <c r="N108" i="1" s="1"/>
  <c r="K106" i="1"/>
  <c r="N106" i="1" s="1"/>
  <c r="K104" i="1"/>
  <c r="N104" i="1" s="1"/>
  <c r="K102" i="1"/>
  <c r="N102" i="1" s="1"/>
  <c r="K100" i="1"/>
  <c r="N100" i="1" s="1"/>
  <c r="K98" i="1"/>
  <c r="N98" i="1" s="1"/>
  <c r="K96" i="1"/>
  <c r="N96" i="1" s="1"/>
  <c r="K94" i="1"/>
  <c r="N94" i="1" s="1"/>
  <c r="K92" i="1"/>
  <c r="N92" i="1" s="1"/>
  <c r="K90" i="1"/>
  <c r="N90" i="1" s="1"/>
  <c r="K88" i="1"/>
  <c r="N88" i="1" s="1"/>
  <c r="K86" i="1"/>
  <c r="N86" i="1" s="1"/>
  <c r="K84" i="1"/>
  <c r="N84" i="1" s="1"/>
  <c r="K82" i="1"/>
  <c r="N82" i="1" s="1"/>
  <c r="K80" i="1"/>
  <c r="N80" i="1" s="1"/>
  <c r="K78" i="1"/>
  <c r="N78" i="1" s="1"/>
  <c r="K76" i="1"/>
  <c r="N76" i="1" s="1"/>
  <c r="K74" i="1"/>
  <c r="N74" i="1" s="1"/>
  <c r="K72" i="1"/>
  <c r="N72" i="1" s="1"/>
  <c r="K70" i="1"/>
  <c r="N70" i="1" s="1"/>
  <c r="K68" i="1"/>
  <c r="N68" i="1" s="1"/>
  <c r="K66" i="1"/>
  <c r="N66" i="1" s="1"/>
  <c r="K64" i="1"/>
  <c r="N64" i="1" s="1"/>
  <c r="K62" i="1"/>
  <c r="N62" i="1" s="1"/>
  <c r="K60" i="1"/>
  <c r="N60" i="1" s="1"/>
  <c r="K58" i="1"/>
  <c r="N58" i="1" s="1"/>
  <c r="K56" i="1"/>
  <c r="N56" i="1" s="1"/>
  <c r="K54" i="1"/>
  <c r="N54" i="1" s="1"/>
  <c r="K52" i="1"/>
  <c r="N52" i="1" s="1"/>
  <c r="K50" i="1"/>
  <c r="N50" i="1" s="1"/>
  <c r="K48" i="1"/>
  <c r="N48" i="1" s="1"/>
  <c r="K46" i="1"/>
  <c r="N46" i="1" s="1"/>
  <c r="K44" i="1"/>
  <c r="N44" i="1" s="1"/>
  <c r="K42" i="1"/>
  <c r="N42" i="1" s="1"/>
  <c r="K40" i="1"/>
  <c r="N40" i="1" s="1"/>
  <c r="K38" i="1"/>
  <c r="N38" i="1" s="1"/>
  <c r="K36" i="1"/>
  <c r="N36" i="1" s="1"/>
  <c r="K34" i="1"/>
  <c r="N34" i="1" s="1"/>
  <c r="K32" i="1"/>
  <c r="N32" i="1" s="1"/>
  <c r="K30" i="1"/>
  <c r="N30" i="1" s="1"/>
  <c r="K28" i="1"/>
  <c r="N28" i="1" s="1"/>
  <c r="K26" i="1"/>
  <c r="N26" i="1" s="1"/>
  <c r="K24" i="1"/>
  <c r="N24" i="1" s="1"/>
  <c r="K22" i="1"/>
  <c r="N22" i="1" s="1"/>
  <c r="K20" i="1"/>
  <c r="N20" i="1" s="1"/>
  <c r="K18" i="1"/>
  <c r="N18" i="1" s="1"/>
  <c r="K16" i="1"/>
  <c r="N16" i="1" s="1"/>
  <c r="K14" i="1"/>
  <c r="N14" i="1" s="1"/>
  <c r="K12" i="1"/>
  <c r="N12" i="1" s="1"/>
  <c r="K10" i="1"/>
  <c r="N10" i="1" s="1"/>
  <c r="K8" i="1"/>
  <c r="N8" i="1" s="1"/>
  <c r="K6" i="1"/>
  <c r="N6" i="1" s="1"/>
  <c r="K4" i="1"/>
  <c r="N4" i="1" s="1"/>
  <c r="K2" i="1"/>
  <c r="N2" i="1" s="1"/>
  <c r="K5227" i="1"/>
  <c r="N5227" i="1" s="1"/>
  <c r="K5225" i="1"/>
  <c r="N5225" i="1" s="1"/>
  <c r="K5223" i="1"/>
  <c r="N5223" i="1" s="1"/>
  <c r="K5221" i="1"/>
  <c r="N5221" i="1" s="1"/>
  <c r="K5219" i="1"/>
  <c r="N5219" i="1" s="1"/>
  <c r="K5217" i="1"/>
  <c r="N5217" i="1" s="1"/>
  <c r="K5215" i="1"/>
  <c r="N5215" i="1" s="1"/>
  <c r="K5213" i="1"/>
  <c r="N5213" i="1" s="1"/>
  <c r="K5211" i="1"/>
  <c r="N5211" i="1" s="1"/>
  <c r="K5209" i="1"/>
  <c r="N5209" i="1" s="1"/>
  <c r="K5207" i="1"/>
  <c r="N5207" i="1" s="1"/>
  <c r="K5205" i="1"/>
  <c r="N5205" i="1" s="1"/>
  <c r="K5203" i="1"/>
  <c r="N5203" i="1" s="1"/>
  <c r="K5201" i="1"/>
  <c r="N5201" i="1" s="1"/>
  <c r="K5199" i="1"/>
  <c r="N5199" i="1" s="1"/>
  <c r="K5197" i="1"/>
  <c r="N5197" i="1" s="1"/>
  <c r="K5195" i="1"/>
  <c r="N5195" i="1" s="1"/>
  <c r="K5193" i="1"/>
  <c r="N5193" i="1" s="1"/>
  <c r="K5191" i="1"/>
  <c r="N5191" i="1" s="1"/>
  <c r="K5189" i="1"/>
  <c r="N5189" i="1" s="1"/>
  <c r="K5187" i="1"/>
  <c r="N5187" i="1" s="1"/>
  <c r="K5185" i="1"/>
  <c r="N5185" i="1" s="1"/>
  <c r="K5183" i="1"/>
  <c r="N5183" i="1" s="1"/>
  <c r="K5181" i="1"/>
  <c r="N5181" i="1" s="1"/>
  <c r="K5179" i="1"/>
  <c r="N5179" i="1" s="1"/>
  <c r="K5177" i="1"/>
  <c r="N5177" i="1" s="1"/>
  <c r="K5175" i="1"/>
  <c r="N5175" i="1" s="1"/>
  <c r="K5173" i="1"/>
  <c r="N5173" i="1" s="1"/>
  <c r="K5171" i="1"/>
  <c r="N5171" i="1" s="1"/>
  <c r="K5169" i="1"/>
  <c r="N5169" i="1" s="1"/>
  <c r="K5167" i="1"/>
  <c r="N5167" i="1" s="1"/>
  <c r="K5165" i="1"/>
  <c r="N5165" i="1" s="1"/>
  <c r="K5163" i="1"/>
  <c r="N5163" i="1" s="1"/>
  <c r="K5161" i="1"/>
  <c r="N5161" i="1" s="1"/>
  <c r="K5159" i="1"/>
  <c r="N5159" i="1" s="1"/>
  <c r="K5157" i="1"/>
  <c r="N5157" i="1" s="1"/>
  <c r="K5155" i="1"/>
  <c r="N5155" i="1" s="1"/>
  <c r="K5153" i="1"/>
  <c r="N5153" i="1" s="1"/>
  <c r="K5151" i="1"/>
  <c r="N5151" i="1" s="1"/>
  <c r="K5149" i="1"/>
  <c r="N5149" i="1" s="1"/>
  <c r="K5147" i="1"/>
  <c r="N5147" i="1" s="1"/>
  <c r="K5145" i="1"/>
  <c r="N5145" i="1" s="1"/>
  <c r="K5143" i="1"/>
  <c r="N5143" i="1" s="1"/>
  <c r="K5141" i="1"/>
  <c r="N5141" i="1" s="1"/>
  <c r="K5139" i="1"/>
  <c r="N5139" i="1" s="1"/>
  <c r="K5137" i="1"/>
  <c r="N5137" i="1" s="1"/>
  <c r="K5135" i="1"/>
  <c r="N5135" i="1" s="1"/>
  <c r="K5133" i="1"/>
  <c r="N5133" i="1" s="1"/>
  <c r="K5131" i="1"/>
  <c r="N5131" i="1" s="1"/>
  <c r="K5129" i="1"/>
  <c r="N5129" i="1" s="1"/>
  <c r="K5127" i="1"/>
  <c r="N5127" i="1" s="1"/>
  <c r="K5125" i="1"/>
  <c r="N5125" i="1" s="1"/>
  <c r="K5123" i="1"/>
  <c r="N5123" i="1" s="1"/>
  <c r="K5121" i="1"/>
  <c r="N5121" i="1" s="1"/>
  <c r="K5119" i="1"/>
  <c r="N5119" i="1" s="1"/>
  <c r="K5117" i="1"/>
  <c r="N5117" i="1" s="1"/>
  <c r="K5115" i="1"/>
  <c r="N5115" i="1" s="1"/>
  <c r="K5113" i="1"/>
  <c r="N5113" i="1" s="1"/>
  <c r="K5111" i="1"/>
  <c r="N5111" i="1" s="1"/>
  <c r="K5109" i="1"/>
  <c r="N5109" i="1" s="1"/>
  <c r="K5107" i="1"/>
  <c r="N5107" i="1" s="1"/>
  <c r="K5105" i="1"/>
  <c r="N5105" i="1" s="1"/>
  <c r="K5103" i="1"/>
  <c r="N5103" i="1" s="1"/>
  <c r="K5101" i="1"/>
  <c r="N5101" i="1" s="1"/>
  <c r="K5099" i="1"/>
  <c r="N5099" i="1" s="1"/>
  <c r="K5097" i="1"/>
  <c r="N5097" i="1" s="1"/>
  <c r="K5095" i="1"/>
  <c r="N5095" i="1" s="1"/>
  <c r="K5093" i="1"/>
  <c r="N5093" i="1" s="1"/>
  <c r="K5091" i="1"/>
  <c r="N5091" i="1" s="1"/>
  <c r="K5089" i="1"/>
  <c r="N5089" i="1" s="1"/>
  <c r="K5087" i="1"/>
  <c r="N5087" i="1" s="1"/>
  <c r="K5085" i="1"/>
  <c r="N5085" i="1" s="1"/>
  <c r="K5083" i="1"/>
  <c r="N5083" i="1" s="1"/>
  <c r="K5081" i="1"/>
  <c r="N5081" i="1" s="1"/>
  <c r="K5079" i="1"/>
  <c r="N5079" i="1" s="1"/>
  <c r="K5077" i="1"/>
  <c r="N5077" i="1" s="1"/>
  <c r="K5075" i="1"/>
  <c r="N5075" i="1" s="1"/>
  <c r="K5073" i="1"/>
  <c r="N5073" i="1" s="1"/>
  <c r="K5071" i="1"/>
  <c r="N5071" i="1" s="1"/>
  <c r="K5069" i="1"/>
  <c r="N5069" i="1" s="1"/>
  <c r="K5067" i="1"/>
  <c r="N5067" i="1" s="1"/>
  <c r="K5065" i="1"/>
  <c r="N5065" i="1" s="1"/>
  <c r="K5063" i="1"/>
  <c r="N5063" i="1" s="1"/>
  <c r="K5061" i="1"/>
  <c r="N5061" i="1" s="1"/>
  <c r="K5059" i="1"/>
  <c r="N5059" i="1" s="1"/>
  <c r="K5057" i="1"/>
  <c r="N5057" i="1" s="1"/>
  <c r="K5055" i="1"/>
  <c r="N5055" i="1" s="1"/>
  <c r="K5053" i="1"/>
  <c r="N5053" i="1" s="1"/>
  <c r="K5051" i="1"/>
  <c r="N5051" i="1" s="1"/>
  <c r="K5049" i="1"/>
  <c r="N5049" i="1" s="1"/>
  <c r="K5047" i="1"/>
  <c r="N5047" i="1" s="1"/>
  <c r="K5045" i="1"/>
  <c r="N5045" i="1" s="1"/>
  <c r="K5043" i="1"/>
  <c r="N5043" i="1" s="1"/>
  <c r="K5041" i="1"/>
  <c r="N5041" i="1" s="1"/>
  <c r="K5039" i="1"/>
  <c r="N5039" i="1" s="1"/>
  <c r="K5037" i="1"/>
  <c r="N5037" i="1" s="1"/>
  <c r="K5035" i="1"/>
  <c r="N5035" i="1" s="1"/>
  <c r="K5033" i="1"/>
  <c r="N5033" i="1" s="1"/>
  <c r="K5031" i="1"/>
  <c r="N5031" i="1" s="1"/>
  <c r="K5029" i="1"/>
  <c r="N5029" i="1" s="1"/>
  <c r="K5027" i="1"/>
  <c r="N5027" i="1" s="1"/>
  <c r="K5025" i="1"/>
  <c r="N5025" i="1" s="1"/>
  <c r="K5023" i="1"/>
  <c r="N5023" i="1" s="1"/>
  <c r="K5021" i="1"/>
  <c r="N5021" i="1" s="1"/>
  <c r="K5019" i="1"/>
  <c r="N5019" i="1" s="1"/>
  <c r="K5017" i="1"/>
  <c r="N5017" i="1" s="1"/>
  <c r="K5015" i="1"/>
  <c r="N5015" i="1" s="1"/>
  <c r="K5013" i="1"/>
  <c r="N5013" i="1" s="1"/>
  <c r="K5011" i="1"/>
  <c r="N5011" i="1" s="1"/>
  <c r="K5009" i="1"/>
  <c r="N5009" i="1" s="1"/>
  <c r="K5007" i="1"/>
  <c r="N5007" i="1" s="1"/>
  <c r="K5005" i="1"/>
  <c r="N5005" i="1" s="1"/>
  <c r="K5003" i="1"/>
  <c r="N5003" i="1" s="1"/>
  <c r="K5001" i="1"/>
  <c r="N5001" i="1" s="1"/>
  <c r="K4999" i="1"/>
  <c r="N4999" i="1" s="1"/>
  <c r="K4997" i="1"/>
  <c r="N4997" i="1" s="1"/>
  <c r="K4995" i="1"/>
  <c r="N4995" i="1" s="1"/>
  <c r="K4993" i="1"/>
  <c r="N4993" i="1" s="1"/>
  <c r="K4991" i="1"/>
  <c r="N4991" i="1" s="1"/>
  <c r="K4989" i="1"/>
  <c r="N4989" i="1" s="1"/>
  <c r="K4987" i="1"/>
  <c r="N4987" i="1" s="1"/>
  <c r="K4985" i="1"/>
  <c r="N4985" i="1" s="1"/>
  <c r="K4983" i="1"/>
  <c r="N4983" i="1" s="1"/>
  <c r="K4981" i="1"/>
  <c r="N4981" i="1" s="1"/>
  <c r="K4979" i="1"/>
  <c r="N4979" i="1" s="1"/>
  <c r="K4977" i="1"/>
  <c r="N4977" i="1" s="1"/>
  <c r="K4975" i="1"/>
  <c r="N4975" i="1" s="1"/>
  <c r="K4973" i="1"/>
  <c r="N4973" i="1" s="1"/>
  <c r="K4971" i="1"/>
  <c r="N4971" i="1" s="1"/>
  <c r="K4969" i="1"/>
  <c r="N4969" i="1" s="1"/>
  <c r="K4967" i="1"/>
  <c r="N4967" i="1" s="1"/>
  <c r="K4965" i="1"/>
  <c r="N4965" i="1" s="1"/>
  <c r="K4963" i="1"/>
  <c r="N4963" i="1" s="1"/>
  <c r="K4961" i="1"/>
  <c r="N4961" i="1" s="1"/>
  <c r="K4959" i="1"/>
  <c r="N4959" i="1" s="1"/>
  <c r="K4957" i="1"/>
  <c r="N4957" i="1" s="1"/>
  <c r="K4955" i="1"/>
  <c r="N4955" i="1" s="1"/>
  <c r="K4953" i="1"/>
  <c r="N4953" i="1" s="1"/>
  <c r="K4951" i="1"/>
  <c r="N4951" i="1" s="1"/>
  <c r="K4949" i="1"/>
  <c r="N4949" i="1" s="1"/>
  <c r="K4947" i="1"/>
  <c r="N4947" i="1" s="1"/>
  <c r="K4945" i="1"/>
  <c r="N4945" i="1" s="1"/>
  <c r="K4943" i="1"/>
  <c r="N4943" i="1" s="1"/>
  <c r="K4941" i="1"/>
  <c r="N4941" i="1" s="1"/>
  <c r="K4939" i="1"/>
  <c r="N4939" i="1" s="1"/>
  <c r="K4937" i="1"/>
  <c r="N4937" i="1" s="1"/>
  <c r="K4935" i="1"/>
  <c r="N4935" i="1" s="1"/>
  <c r="K4933" i="1"/>
  <c r="N4933" i="1" s="1"/>
  <c r="K4931" i="1"/>
  <c r="N4931" i="1" s="1"/>
  <c r="K4929" i="1"/>
  <c r="N4929" i="1" s="1"/>
  <c r="K4927" i="1"/>
  <c r="N4927" i="1" s="1"/>
  <c r="K4925" i="1"/>
  <c r="N4925" i="1" s="1"/>
  <c r="K4923" i="1"/>
  <c r="N4923" i="1" s="1"/>
  <c r="K4921" i="1"/>
  <c r="N4921" i="1" s="1"/>
  <c r="K4919" i="1"/>
  <c r="N4919" i="1" s="1"/>
  <c r="K4917" i="1"/>
  <c r="N4917" i="1" s="1"/>
  <c r="K4915" i="1"/>
  <c r="N4915" i="1" s="1"/>
  <c r="K4913" i="1"/>
  <c r="N4913" i="1" s="1"/>
  <c r="K4911" i="1"/>
  <c r="N4911" i="1" s="1"/>
  <c r="K4909" i="1"/>
  <c r="N4909" i="1" s="1"/>
  <c r="K4907" i="1"/>
  <c r="N4907" i="1" s="1"/>
  <c r="K4905" i="1"/>
  <c r="N4905" i="1" s="1"/>
  <c r="K4903" i="1"/>
  <c r="N4903" i="1" s="1"/>
  <c r="K4901" i="1"/>
  <c r="N4901" i="1" s="1"/>
  <c r="K4899" i="1"/>
  <c r="N4899" i="1" s="1"/>
  <c r="K4897" i="1"/>
  <c r="N4897" i="1" s="1"/>
  <c r="K4895" i="1"/>
  <c r="N4895" i="1" s="1"/>
  <c r="K4893" i="1"/>
  <c r="N4893" i="1" s="1"/>
  <c r="K4891" i="1"/>
  <c r="N4891" i="1" s="1"/>
  <c r="K4889" i="1"/>
  <c r="N4889" i="1" s="1"/>
  <c r="K4887" i="1"/>
  <c r="N4887" i="1" s="1"/>
  <c r="K4885" i="1"/>
  <c r="N4885" i="1" s="1"/>
  <c r="K4883" i="1"/>
  <c r="N4883" i="1" s="1"/>
  <c r="K4881" i="1"/>
  <c r="N4881" i="1" s="1"/>
  <c r="K4879" i="1"/>
  <c r="N4879" i="1" s="1"/>
  <c r="K4877" i="1"/>
  <c r="N4877" i="1" s="1"/>
  <c r="K4875" i="1"/>
  <c r="N4875" i="1" s="1"/>
  <c r="K4873" i="1"/>
  <c r="N4873" i="1" s="1"/>
  <c r="K4871" i="1"/>
  <c r="N4871" i="1" s="1"/>
  <c r="K4869" i="1"/>
  <c r="N4869" i="1" s="1"/>
  <c r="K4867" i="1"/>
  <c r="N4867" i="1" s="1"/>
  <c r="K4865" i="1"/>
  <c r="N4865" i="1" s="1"/>
  <c r="K4863" i="1"/>
  <c r="N4863" i="1" s="1"/>
  <c r="K4861" i="1"/>
  <c r="N4861" i="1" s="1"/>
  <c r="K4859" i="1"/>
  <c r="N4859" i="1" s="1"/>
  <c r="K4857" i="1"/>
  <c r="N4857" i="1" s="1"/>
  <c r="K4855" i="1"/>
  <c r="N4855" i="1" s="1"/>
  <c r="K4853" i="1"/>
  <c r="N4853" i="1" s="1"/>
  <c r="K4851" i="1"/>
  <c r="N4851" i="1" s="1"/>
  <c r="K4849" i="1"/>
  <c r="N4849" i="1" s="1"/>
  <c r="K4847" i="1"/>
  <c r="N4847" i="1" s="1"/>
  <c r="K4845" i="1"/>
  <c r="N4845" i="1" s="1"/>
  <c r="K4843" i="1"/>
  <c r="N4843" i="1" s="1"/>
  <c r="K4841" i="1"/>
  <c r="N4841" i="1" s="1"/>
  <c r="K4839" i="1"/>
  <c r="N4839" i="1" s="1"/>
  <c r="K4837" i="1"/>
  <c r="N4837" i="1" s="1"/>
  <c r="K4835" i="1"/>
  <c r="N4835" i="1" s="1"/>
  <c r="K4833" i="1"/>
  <c r="N4833" i="1" s="1"/>
  <c r="K4831" i="1"/>
  <c r="N4831" i="1" s="1"/>
  <c r="K4829" i="1"/>
  <c r="N4829" i="1" s="1"/>
  <c r="K4827" i="1"/>
  <c r="N4827" i="1" s="1"/>
  <c r="K4825" i="1"/>
  <c r="N4825" i="1" s="1"/>
  <c r="K4823" i="1"/>
  <c r="N4823" i="1" s="1"/>
  <c r="K4821" i="1"/>
  <c r="N4821" i="1" s="1"/>
  <c r="K4819" i="1"/>
  <c r="N4819" i="1" s="1"/>
  <c r="K4817" i="1"/>
  <c r="N4817" i="1" s="1"/>
  <c r="K4815" i="1"/>
  <c r="N4815" i="1" s="1"/>
  <c r="K4813" i="1"/>
  <c r="N4813" i="1" s="1"/>
  <c r="K4811" i="1"/>
  <c r="N4811" i="1" s="1"/>
  <c r="K4809" i="1"/>
  <c r="N4809" i="1" s="1"/>
  <c r="K4807" i="1"/>
  <c r="N4807" i="1" s="1"/>
  <c r="K4805" i="1"/>
  <c r="N4805" i="1" s="1"/>
  <c r="K4803" i="1"/>
  <c r="N4803" i="1" s="1"/>
  <c r="K4801" i="1"/>
  <c r="N4801" i="1" s="1"/>
  <c r="K4799" i="1"/>
  <c r="N4799" i="1" s="1"/>
  <c r="K4797" i="1"/>
  <c r="N4797" i="1" s="1"/>
  <c r="K4795" i="1"/>
  <c r="N4795" i="1" s="1"/>
  <c r="K4793" i="1"/>
  <c r="N4793" i="1" s="1"/>
  <c r="K4791" i="1"/>
  <c r="N4791" i="1" s="1"/>
  <c r="K4789" i="1"/>
  <c r="N4789" i="1" s="1"/>
  <c r="K4787" i="1"/>
  <c r="N4787" i="1" s="1"/>
  <c r="K4785" i="1"/>
  <c r="N4785" i="1" s="1"/>
  <c r="K4783" i="1"/>
  <c r="N4783" i="1" s="1"/>
  <c r="K4781" i="1"/>
  <c r="N4781" i="1" s="1"/>
  <c r="K4779" i="1"/>
  <c r="N4779" i="1" s="1"/>
  <c r="K4777" i="1"/>
  <c r="N4777" i="1" s="1"/>
  <c r="K4775" i="1"/>
  <c r="N4775" i="1" s="1"/>
  <c r="K4773" i="1"/>
  <c r="N4773" i="1" s="1"/>
  <c r="K4771" i="1"/>
  <c r="N4771" i="1" s="1"/>
  <c r="K4769" i="1"/>
  <c r="N4769" i="1" s="1"/>
  <c r="K4767" i="1"/>
  <c r="N4767" i="1" s="1"/>
  <c r="K4765" i="1"/>
  <c r="N4765" i="1" s="1"/>
  <c r="K4763" i="1"/>
  <c r="N4763" i="1" s="1"/>
  <c r="K4761" i="1"/>
  <c r="N4761" i="1" s="1"/>
  <c r="K4759" i="1"/>
  <c r="N4759" i="1" s="1"/>
  <c r="K4757" i="1"/>
  <c r="N4757" i="1" s="1"/>
  <c r="K4755" i="1"/>
  <c r="N4755" i="1" s="1"/>
  <c r="K4753" i="1"/>
  <c r="N4753" i="1" s="1"/>
  <c r="K4751" i="1"/>
  <c r="N4751" i="1" s="1"/>
  <c r="K4749" i="1"/>
  <c r="N4749" i="1" s="1"/>
  <c r="K4747" i="1"/>
  <c r="N4747" i="1" s="1"/>
  <c r="K4745" i="1"/>
  <c r="N4745" i="1" s="1"/>
  <c r="K4743" i="1"/>
  <c r="N4743" i="1" s="1"/>
  <c r="K4741" i="1"/>
  <c r="N4741" i="1" s="1"/>
  <c r="K4739" i="1"/>
  <c r="N4739" i="1" s="1"/>
  <c r="K4737" i="1"/>
  <c r="N4737" i="1" s="1"/>
  <c r="K4735" i="1"/>
  <c r="N4735" i="1" s="1"/>
  <c r="K4733" i="1"/>
  <c r="N4733" i="1" s="1"/>
  <c r="K4731" i="1"/>
  <c r="N4731" i="1" s="1"/>
  <c r="K4729" i="1"/>
  <c r="N4729" i="1" s="1"/>
  <c r="K4727" i="1"/>
  <c r="N4727" i="1" s="1"/>
  <c r="K4725" i="1"/>
  <c r="N4725" i="1" s="1"/>
  <c r="K4723" i="1"/>
  <c r="N4723" i="1" s="1"/>
  <c r="K4721" i="1"/>
  <c r="N4721" i="1" s="1"/>
  <c r="K4719" i="1"/>
  <c r="N4719" i="1" s="1"/>
  <c r="K4717" i="1"/>
  <c r="N4717" i="1" s="1"/>
  <c r="K4715" i="1"/>
  <c r="N4715" i="1" s="1"/>
  <c r="K4713" i="1"/>
  <c r="N4713" i="1" s="1"/>
  <c r="K4711" i="1"/>
  <c r="N4711" i="1" s="1"/>
  <c r="K4709" i="1"/>
  <c r="N4709" i="1" s="1"/>
  <c r="K4707" i="1"/>
  <c r="N4707" i="1" s="1"/>
  <c r="K4705" i="1"/>
  <c r="N4705" i="1" s="1"/>
  <c r="K4703" i="1"/>
  <c r="N4703" i="1" s="1"/>
  <c r="K4701" i="1"/>
  <c r="N4701" i="1" s="1"/>
  <c r="K4699" i="1"/>
  <c r="N4699" i="1" s="1"/>
  <c r="K4697" i="1"/>
  <c r="N4697" i="1" s="1"/>
  <c r="K4695" i="1"/>
  <c r="N4695" i="1" s="1"/>
  <c r="K4693" i="1"/>
  <c r="N4693" i="1" s="1"/>
  <c r="K4691" i="1"/>
  <c r="N4691" i="1" s="1"/>
  <c r="K4689" i="1"/>
  <c r="N4689" i="1" s="1"/>
  <c r="K4687" i="1"/>
  <c r="N4687" i="1" s="1"/>
  <c r="K4685" i="1"/>
  <c r="N4685" i="1" s="1"/>
  <c r="K4683" i="1"/>
  <c r="N4683" i="1" s="1"/>
  <c r="K4681" i="1"/>
  <c r="N4681" i="1" s="1"/>
  <c r="K4679" i="1"/>
  <c r="N4679" i="1" s="1"/>
  <c r="K4677" i="1"/>
  <c r="N4677" i="1" s="1"/>
  <c r="K4675" i="1"/>
  <c r="N4675" i="1" s="1"/>
  <c r="K4673" i="1"/>
  <c r="N4673" i="1" s="1"/>
  <c r="K4671" i="1"/>
  <c r="N4671" i="1" s="1"/>
  <c r="K4669" i="1"/>
  <c r="N4669" i="1" s="1"/>
  <c r="K4667" i="1"/>
  <c r="N4667" i="1" s="1"/>
  <c r="K4665" i="1"/>
  <c r="N4665" i="1" s="1"/>
  <c r="K4663" i="1"/>
  <c r="N4663" i="1" s="1"/>
  <c r="K4661" i="1"/>
  <c r="N4661" i="1" s="1"/>
  <c r="K4659" i="1"/>
  <c r="N4659" i="1" s="1"/>
  <c r="K4657" i="1"/>
  <c r="N4657" i="1" s="1"/>
  <c r="K4655" i="1"/>
  <c r="N4655" i="1" s="1"/>
  <c r="K4653" i="1"/>
  <c r="N4653" i="1" s="1"/>
  <c r="K4651" i="1"/>
  <c r="N4651" i="1" s="1"/>
  <c r="K4649" i="1"/>
  <c r="N4649" i="1" s="1"/>
  <c r="K4647" i="1"/>
  <c r="N4647" i="1" s="1"/>
  <c r="K4645" i="1"/>
  <c r="N4645" i="1" s="1"/>
  <c r="K4643" i="1"/>
  <c r="N4643" i="1" s="1"/>
  <c r="K4641" i="1"/>
  <c r="N4641" i="1" s="1"/>
  <c r="K4639" i="1"/>
  <c r="N4639" i="1" s="1"/>
  <c r="K4637" i="1"/>
  <c r="N4637" i="1" s="1"/>
  <c r="K4635" i="1"/>
  <c r="N4635" i="1" s="1"/>
  <c r="K4633" i="1"/>
  <c r="N4633" i="1" s="1"/>
  <c r="K4631" i="1"/>
  <c r="N4631" i="1" s="1"/>
  <c r="K4629" i="1"/>
  <c r="N4629" i="1" s="1"/>
  <c r="K4627" i="1"/>
  <c r="N4627" i="1" s="1"/>
  <c r="K4625" i="1"/>
  <c r="N4625" i="1" s="1"/>
  <c r="K4623" i="1"/>
  <c r="N4623" i="1" s="1"/>
  <c r="K4621" i="1"/>
  <c r="N4621" i="1" s="1"/>
  <c r="K4619" i="1"/>
  <c r="N4619" i="1" s="1"/>
  <c r="K4617" i="1"/>
  <c r="N4617" i="1" s="1"/>
  <c r="K4615" i="1"/>
  <c r="N4615" i="1" s="1"/>
  <c r="K4613" i="1"/>
  <c r="N4613" i="1" s="1"/>
  <c r="K4611" i="1"/>
  <c r="N4611" i="1" s="1"/>
  <c r="K4609" i="1"/>
  <c r="N4609" i="1" s="1"/>
  <c r="K4607" i="1"/>
  <c r="N4607" i="1" s="1"/>
  <c r="K4605" i="1"/>
  <c r="N4605" i="1" s="1"/>
  <c r="K4603" i="1"/>
  <c r="N4603" i="1" s="1"/>
  <c r="K4601" i="1"/>
  <c r="N4601" i="1" s="1"/>
  <c r="K4599" i="1"/>
  <c r="N4599" i="1" s="1"/>
  <c r="K4597" i="1"/>
  <c r="N4597" i="1" s="1"/>
  <c r="K4595" i="1"/>
  <c r="N4595" i="1" s="1"/>
  <c r="K4593" i="1"/>
  <c r="N4593" i="1" s="1"/>
  <c r="K4591" i="1"/>
  <c r="N4591" i="1" s="1"/>
  <c r="K4589" i="1"/>
  <c r="N4589" i="1" s="1"/>
  <c r="K4587" i="1"/>
  <c r="N4587" i="1" s="1"/>
  <c r="K4585" i="1"/>
  <c r="N4585" i="1" s="1"/>
  <c r="K4583" i="1"/>
  <c r="N4583" i="1" s="1"/>
  <c r="K4581" i="1"/>
  <c r="N4581" i="1" s="1"/>
  <c r="K4579" i="1"/>
  <c r="N4579" i="1" s="1"/>
  <c r="K4577" i="1"/>
  <c r="N4577" i="1" s="1"/>
  <c r="K4575" i="1"/>
  <c r="N4575" i="1" s="1"/>
  <c r="K4573" i="1"/>
  <c r="N4573" i="1" s="1"/>
  <c r="K4571" i="1"/>
  <c r="N4571" i="1" s="1"/>
  <c r="K4569" i="1"/>
  <c r="N4569" i="1" s="1"/>
  <c r="K4567" i="1"/>
  <c r="N4567" i="1" s="1"/>
  <c r="K4565" i="1"/>
  <c r="N4565" i="1" s="1"/>
  <c r="K4563" i="1"/>
  <c r="N4563" i="1" s="1"/>
  <c r="K4561" i="1"/>
  <c r="N4561" i="1" s="1"/>
  <c r="K4559" i="1"/>
  <c r="N4559" i="1" s="1"/>
  <c r="K4557" i="1"/>
  <c r="N4557" i="1" s="1"/>
  <c r="K4555" i="1"/>
  <c r="N4555" i="1" s="1"/>
  <c r="K4553" i="1"/>
  <c r="N4553" i="1" s="1"/>
  <c r="K4551" i="1"/>
  <c r="N4551" i="1" s="1"/>
  <c r="K4549" i="1"/>
  <c r="N4549" i="1" s="1"/>
  <c r="K4547" i="1"/>
  <c r="N4547" i="1" s="1"/>
  <c r="K4545" i="1"/>
  <c r="N4545" i="1" s="1"/>
  <c r="K4543" i="1"/>
  <c r="N4543" i="1" s="1"/>
  <c r="K4541" i="1"/>
  <c r="N4541" i="1" s="1"/>
  <c r="K4539" i="1"/>
  <c r="N4539" i="1" s="1"/>
  <c r="K4537" i="1"/>
  <c r="N4537" i="1" s="1"/>
  <c r="K4535" i="1"/>
  <c r="N4535" i="1" s="1"/>
  <c r="K4533" i="1"/>
  <c r="N4533" i="1" s="1"/>
  <c r="K4531" i="1"/>
  <c r="N4531" i="1" s="1"/>
  <c r="K4529" i="1"/>
  <c r="N4529" i="1" s="1"/>
  <c r="K4527" i="1"/>
  <c r="N4527" i="1" s="1"/>
  <c r="K4525" i="1"/>
  <c r="N4525" i="1" s="1"/>
  <c r="K4523" i="1"/>
  <c r="N4523" i="1" s="1"/>
  <c r="K4521" i="1"/>
  <c r="N4521" i="1" s="1"/>
  <c r="K4519" i="1"/>
  <c r="N4519" i="1" s="1"/>
  <c r="K4517" i="1"/>
  <c r="N4517" i="1" s="1"/>
  <c r="K4515" i="1"/>
  <c r="N4515" i="1" s="1"/>
  <c r="K4513" i="1"/>
  <c r="N4513" i="1" s="1"/>
  <c r="K4511" i="1"/>
  <c r="N4511" i="1" s="1"/>
  <c r="K4509" i="1"/>
  <c r="N4509" i="1" s="1"/>
  <c r="K4507" i="1"/>
  <c r="N4507" i="1" s="1"/>
  <c r="K4505" i="1"/>
  <c r="N4505" i="1" s="1"/>
  <c r="K4503" i="1"/>
  <c r="N4503" i="1" s="1"/>
  <c r="K4501" i="1"/>
  <c r="N4501" i="1" s="1"/>
  <c r="K4499" i="1"/>
  <c r="N4499" i="1" s="1"/>
  <c r="K4497" i="1"/>
  <c r="N4497" i="1" s="1"/>
  <c r="K4495" i="1"/>
  <c r="N4495" i="1" s="1"/>
  <c r="K4493" i="1"/>
  <c r="N4493" i="1" s="1"/>
  <c r="K4491" i="1"/>
  <c r="N4491" i="1" s="1"/>
  <c r="K4489" i="1"/>
  <c r="N4489" i="1" s="1"/>
  <c r="K4487" i="1"/>
  <c r="N4487" i="1" s="1"/>
  <c r="K4485" i="1"/>
  <c r="N4485" i="1" s="1"/>
  <c r="K4483" i="1"/>
  <c r="N4483" i="1" s="1"/>
  <c r="K4481" i="1"/>
  <c r="N4481" i="1" s="1"/>
  <c r="K4479" i="1"/>
  <c r="N4479" i="1" s="1"/>
  <c r="K4477" i="1"/>
  <c r="N4477" i="1" s="1"/>
  <c r="K4475" i="1"/>
  <c r="N4475" i="1" s="1"/>
  <c r="K4473" i="1"/>
  <c r="N4473" i="1" s="1"/>
  <c r="K4471" i="1"/>
  <c r="N4471" i="1" s="1"/>
  <c r="K4469" i="1"/>
  <c r="N4469" i="1" s="1"/>
  <c r="K4467" i="1"/>
  <c r="N4467" i="1" s="1"/>
  <c r="K4465" i="1"/>
  <c r="N4465" i="1" s="1"/>
  <c r="K4463" i="1"/>
  <c r="N4463" i="1" s="1"/>
  <c r="K4461" i="1"/>
  <c r="N4461" i="1" s="1"/>
  <c r="K4459" i="1"/>
  <c r="N4459" i="1" s="1"/>
  <c r="K4457" i="1"/>
  <c r="N4457" i="1" s="1"/>
  <c r="K4455" i="1"/>
  <c r="N4455" i="1" s="1"/>
  <c r="K4453" i="1"/>
  <c r="N4453" i="1" s="1"/>
  <c r="K4451" i="1"/>
  <c r="N4451" i="1" s="1"/>
  <c r="K4449" i="1"/>
  <c r="N4449" i="1" s="1"/>
  <c r="K4447" i="1"/>
  <c r="N4447" i="1" s="1"/>
  <c r="K4445" i="1"/>
  <c r="N4445" i="1" s="1"/>
  <c r="K4443" i="1"/>
  <c r="N4443" i="1" s="1"/>
  <c r="K4441" i="1"/>
  <c r="N4441" i="1" s="1"/>
  <c r="K4439" i="1"/>
  <c r="N4439" i="1" s="1"/>
  <c r="K4437" i="1"/>
  <c r="N4437" i="1" s="1"/>
  <c r="K4435" i="1"/>
  <c r="N4435" i="1" s="1"/>
  <c r="K4433" i="1"/>
  <c r="N4433" i="1" s="1"/>
  <c r="K4431" i="1"/>
  <c r="N4431" i="1" s="1"/>
  <c r="K4429" i="1"/>
  <c r="N4429" i="1" s="1"/>
  <c r="K4427" i="1"/>
  <c r="N4427" i="1" s="1"/>
  <c r="K4425" i="1"/>
  <c r="N4425" i="1" s="1"/>
  <c r="K4423" i="1"/>
  <c r="N4423" i="1" s="1"/>
  <c r="K4421" i="1"/>
  <c r="N4421" i="1" s="1"/>
  <c r="K4419" i="1"/>
  <c r="N4419" i="1" s="1"/>
  <c r="K4417" i="1"/>
  <c r="N4417" i="1" s="1"/>
  <c r="K4415" i="1"/>
  <c r="N4415" i="1" s="1"/>
  <c r="K4413" i="1"/>
  <c r="N4413" i="1" s="1"/>
  <c r="K4411" i="1"/>
  <c r="N4411" i="1" s="1"/>
  <c r="K4409" i="1"/>
  <c r="N4409" i="1" s="1"/>
  <c r="K4407" i="1"/>
  <c r="N4407" i="1" s="1"/>
  <c r="K4405" i="1"/>
  <c r="N4405" i="1" s="1"/>
  <c r="K4403" i="1"/>
  <c r="N4403" i="1" s="1"/>
  <c r="K4401" i="1"/>
  <c r="N4401" i="1" s="1"/>
  <c r="K4399" i="1"/>
  <c r="N4399" i="1" s="1"/>
  <c r="K4397" i="1"/>
  <c r="N4397" i="1" s="1"/>
  <c r="K4395" i="1"/>
  <c r="N4395" i="1" s="1"/>
  <c r="K4393" i="1"/>
  <c r="N4393" i="1" s="1"/>
  <c r="K4391" i="1"/>
  <c r="N4391" i="1" s="1"/>
  <c r="K4389" i="1"/>
  <c r="N4389" i="1" s="1"/>
  <c r="K4387" i="1"/>
  <c r="N4387" i="1" s="1"/>
  <c r="K4385" i="1"/>
  <c r="N4385" i="1" s="1"/>
  <c r="K4383" i="1"/>
  <c r="N4383" i="1" s="1"/>
  <c r="K4381" i="1"/>
  <c r="N4381" i="1" s="1"/>
  <c r="K4379" i="1"/>
  <c r="N4379" i="1" s="1"/>
  <c r="K4377" i="1"/>
  <c r="N4377" i="1" s="1"/>
  <c r="K4375" i="1"/>
  <c r="N4375" i="1" s="1"/>
  <c r="K4373" i="1"/>
  <c r="N4373" i="1" s="1"/>
  <c r="K4371" i="1"/>
  <c r="N4371" i="1" s="1"/>
  <c r="K4369" i="1"/>
  <c r="N4369" i="1" s="1"/>
  <c r="K4367" i="1"/>
  <c r="N4367" i="1" s="1"/>
  <c r="K4365" i="1"/>
  <c r="N4365" i="1" s="1"/>
  <c r="K4363" i="1"/>
  <c r="N4363" i="1" s="1"/>
  <c r="K4361" i="1"/>
  <c r="N4361" i="1" s="1"/>
  <c r="K4359" i="1"/>
  <c r="N4359" i="1" s="1"/>
  <c r="K4357" i="1"/>
  <c r="N4357" i="1" s="1"/>
  <c r="K4355" i="1"/>
  <c r="N4355" i="1" s="1"/>
  <c r="K4353" i="1"/>
  <c r="N4353" i="1" s="1"/>
  <c r="K4351" i="1"/>
  <c r="N4351" i="1" s="1"/>
  <c r="K4349" i="1"/>
  <c r="N4349" i="1" s="1"/>
  <c r="K4347" i="1"/>
  <c r="N4347" i="1" s="1"/>
  <c r="K4345" i="1"/>
  <c r="N4345" i="1" s="1"/>
  <c r="K4343" i="1"/>
  <c r="N4343" i="1" s="1"/>
  <c r="K4341" i="1"/>
  <c r="N4341" i="1" s="1"/>
  <c r="K4339" i="1"/>
  <c r="N4339" i="1" s="1"/>
  <c r="K4337" i="1"/>
  <c r="N4337" i="1" s="1"/>
  <c r="K4335" i="1"/>
  <c r="N4335" i="1" s="1"/>
  <c r="K4333" i="1"/>
  <c r="N4333" i="1" s="1"/>
  <c r="K4331" i="1"/>
  <c r="N4331" i="1" s="1"/>
  <c r="K4329" i="1"/>
  <c r="N4329" i="1" s="1"/>
  <c r="K4327" i="1"/>
  <c r="N4327" i="1" s="1"/>
  <c r="K4325" i="1"/>
  <c r="N4325" i="1" s="1"/>
  <c r="K4323" i="1"/>
  <c r="N4323" i="1" s="1"/>
  <c r="K4321" i="1"/>
  <c r="N4321" i="1" s="1"/>
  <c r="K4319" i="1"/>
  <c r="N4319" i="1" s="1"/>
  <c r="K4317" i="1"/>
  <c r="N4317" i="1" s="1"/>
  <c r="K4315" i="1"/>
  <c r="N4315" i="1" s="1"/>
  <c r="K4313" i="1"/>
  <c r="N4313" i="1" s="1"/>
  <c r="K4311" i="1"/>
  <c r="N4311" i="1" s="1"/>
  <c r="K4309" i="1"/>
  <c r="N4309" i="1" s="1"/>
  <c r="K4307" i="1"/>
  <c r="N4307" i="1" s="1"/>
  <c r="K4305" i="1"/>
  <c r="N4305" i="1" s="1"/>
  <c r="K4303" i="1"/>
  <c r="N4303" i="1" s="1"/>
  <c r="K4301" i="1"/>
  <c r="N4301" i="1" s="1"/>
  <c r="K4299" i="1"/>
  <c r="N4299" i="1" s="1"/>
  <c r="K4297" i="1"/>
  <c r="N4297" i="1" s="1"/>
  <c r="K4295" i="1"/>
  <c r="N4295" i="1" s="1"/>
  <c r="K4293" i="1"/>
  <c r="N4293" i="1" s="1"/>
  <c r="K4291" i="1"/>
  <c r="N4291" i="1" s="1"/>
  <c r="K4289" i="1"/>
  <c r="N4289" i="1" s="1"/>
  <c r="K4287" i="1"/>
  <c r="N4287" i="1" s="1"/>
  <c r="K4285" i="1"/>
  <c r="N4285" i="1" s="1"/>
  <c r="K4283" i="1"/>
  <c r="N4283" i="1" s="1"/>
  <c r="K4281" i="1"/>
  <c r="N4281" i="1" s="1"/>
  <c r="K4279" i="1"/>
  <c r="N4279" i="1" s="1"/>
  <c r="K4277" i="1"/>
  <c r="N4277" i="1" s="1"/>
  <c r="K4275" i="1"/>
  <c r="N4275" i="1" s="1"/>
  <c r="K4273" i="1"/>
  <c r="N4273" i="1" s="1"/>
  <c r="K4271" i="1"/>
  <c r="N4271" i="1" s="1"/>
  <c r="K4269" i="1"/>
  <c r="N4269" i="1" s="1"/>
  <c r="K4267" i="1"/>
  <c r="N4267" i="1" s="1"/>
  <c r="K4265" i="1"/>
  <c r="N4265" i="1" s="1"/>
  <c r="K4263" i="1"/>
  <c r="N4263" i="1" s="1"/>
  <c r="K4261" i="1"/>
  <c r="N4261" i="1" s="1"/>
  <c r="K4259" i="1"/>
  <c r="N4259" i="1" s="1"/>
  <c r="K4257" i="1"/>
  <c r="N4257" i="1" s="1"/>
  <c r="K4255" i="1"/>
  <c r="N4255" i="1" s="1"/>
  <c r="K4253" i="1"/>
  <c r="N4253" i="1" s="1"/>
  <c r="K4251" i="1"/>
  <c r="N4251" i="1" s="1"/>
  <c r="K4249" i="1"/>
  <c r="N4249" i="1" s="1"/>
  <c r="K4247" i="1"/>
  <c r="N4247" i="1" s="1"/>
  <c r="K4245" i="1"/>
  <c r="N4245" i="1" s="1"/>
  <c r="K4243" i="1"/>
  <c r="N4243" i="1" s="1"/>
  <c r="K4241" i="1"/>
  <c r="N4241" i="1" s="1"/>
  <c r="K4239" i="1"/>
  <c r="N4239" i="1" s="1"/>
  <c r="K4237" i="1"/>
  <c r="N4237" i="1" s="1"/>
  <c r="K4235" i="1"/>
  <c r="N4235" i="1" s="1"/>
  <c r="K4233" i="1"/>
  <c r="N4233" i="1" s="1"/>
  <c r="K4231" i="1"/>
  <c r="N4231" i="1" s="1"/>
  <c r="K4229" i="1"/>
  <c r="N4229" i="1" s="1"/>
  <c r="K4227" i="1"/>
  <c r="N4227" i="1" s="1"/>
  <c r="K4225" i="1"/>
  <c r="N4225" i="1" s="1"/>
  <c r="K4223" i="1"/>
  <c r="N4223" i="1" s="1"/>
  <c r="K4221" i="1"/>
  <c r="N4221" i="1" s="1"/>
  <c r="K4219" i="1"/>
  <c r="N4219" i="1" s="1"/>
  <c r="K4217" i="1"/>
  <c r="N4217" i="1" s="1"/>
  <c r="K4215" i="1"/>
  <c r="N4215" i="1" s="1"/>
  <c r="K4213" i="1"/>
  <c r="N4213" i="1" s="1"/>
  <c r="K4211" i="1"/>
  <c r="N4211" i="1" s="1"/>
  <c r="K4209" i="1"/>
  <c r="N4209" i="1" s="1"/>
  <c r="K4207" i="1"/>
  <c r="N4207" i="1" s="1"/>
  <c r="K4205" i="1"/>
  <c r="N4205" i="1" s="1"/>
  <c r="K4203" i="1"/>
  <c r="N4203" i="1" s="1"/>
  <c r="K4201" i="1"/>
  <c r="N4201" i="1" s="1"/>
  <c r="K4199" i="1"/>
  <c r="N4199" i="1" s="1"/>
  <c r="K4197" i="1"/>
  <c r="N4197" i="1" s="1"/>
  <c r="K4195" i="1"/>
  <c r="N4195" i="1" s="1"/>
  <c r="K4193" i="1"/>
  <c r="N4193" i="1" s="1"/>
  <c r="K4191" i="1"/>
  <c r="N4191" i="1" s="1"/>
  <c r="K4189" i="1"/>
  <c r="N4189" i="1" s="1"/>
  <c r="K4187" i="1"/>
  <c r="N4187" i="1" s="1"/>
  <c r="K4185" i="1"/>
  <c r="N4185" i="1" s="1"/>
  <c r="K4183" i="1"/>
  <c r="N4183" i="1" s="1"/>
  <c r="K4181" i="1"/>
  <c r="N4181" i="1" s="1"/>
  <c r="K4179" i="1"/>
  <c r="N4179" i="1" s="1"/>
  <c r="K4177" i="1"/>
  <c r="N4177" i="1" s="1"/>
  <c r="K4175" i="1"/>
  <c r="N4175" i="1" s="1"/>
  <c r="K4173" i="1"/>
  <c r="N4173" i="1" s="1"/>
  <c r="K4171" i="1"/>
  <c r="N4171" i="1" s="1"/>
  <c r="K4169" i="1"/>
  <c r="N4169" i="1" s="1"/>
  <c r="K4167" i="1"/>
  <c r="N4167" i="1" s="1"/>
  <c r="K4165" i="1"/>
  <c r="N4165" i="1" s="1"/>
  <c r="K4163" i="1"/>
  <c r="N4163" i="1" s="1"/>
  <c r="K4161" i="1"/>
  <c r="N4161" i="1" s="1"/>
  <c r="K4159" i="1"/>
  <c r="N4159" i="1" s="1"/>
  <c r="K4157" i="1"/>
  <c r="N4157" i="1" s="1"/>
  <c r="K4155" i="1"/>
  <c r="N4155" i="1" s="1"/>
  <c r="K4153" i="1"/>
  <c r="N4153" i="1" s="1"/>
  <c r="K4151" i="1"/>
  <c r="N4151" i="1" s="1"/>
  <c r="K4149" i="1"/>
  <c r="N4149" i="1" s="1"/>
  <c r="K4147" i="1"/>
  <c r="N4147" i="1" s="1"/>
  <c r="K4145" i="1"/>
  <c r="N4145" i="1" s="1"/>
  <c r="K4143" i="1"/>
  <c r="N4143" i="1" s="1"/>
  <c r="K4141" i="1"/>
  <c r="N4141" i="1" s="1"/>
  <c r="K4139" i="1"/>
  <c r="N4139" i="1" s="1"/>
  <c r="K4137" i="1"/>
  <c r="N4137" i="1" s="1"/>
  <c r="K4135" i="1"/>
  <c r="N4135" i="1" s="1"/>
  <c r="K4133" i="1"/>
  <c r="N4133" i="1" s="1"/>
  <c r="K4131" i="1"/>
  <c r="N4131" i="1" s="1"/>
  <c r="K4129" i="1"/>
  <c r="N4129" i="1" s="1"/>
  <c r="K4127" i="1"/>
  <c r="N4127" i="1" s="1"/>
  <c r="K4125" i="1"/>
  <c r="N4125" i="1" s="1"/>
  <c r="K4123" i="1"/>
  <c r="N4123" i="1" s="1"/>
  <c r="K4121" i="1"/>
  <c r="N4121" i="1" s="1"/>
  <c r="K4119" i="1"/>
  <c r="N4119" i="1" s="1"/>
  <c r="K4117" i="1"/>
  <c r="N4117" i="1" s="1"/>
  <c r="K4115" i="1"/>
  <c r="N4115" i="1" s="1"/>
  <c r="K4113" i="1"/>
  <c r="N4113" i="1" s="1"/>
  <c r="K4111" i="1"/>
  <c r="N4111" i="1" s="1"/>
  <c r="K4109" i="1"/>
  <c r="N4109" i="1" s="1"/>
  <c r="K4107" i="1"/>
  <c r="N4107" i="1" s="1"/>
  <c r="K4105" i="1"/>
  <c r="N4105" i="1" s="1"/>
  <c r="K4103" i="1"/>
  <c r="N4103" i="1" s="1"/>
  <c r="K4101" i="1"/>
  <c r="N4101" i="1" s="1"/>
  <c r="K4099" i="1"/>
  <c r="N4099" i="1" s="1"/>
  <c r="K4097" i="1"/>
  <c r="N4097" i="1" s="1"/>
  <c r="K4095" i="1"/>
  <c r="N4095" i="1" s="1"/>
  <c r="K4093" i="1"/>
  <c r="N4093" i="1" s="1"/>
  <c r="K4091" i="1"/>
  <c r="N4091" i="1" s="1"/>
  <c r="K4089" i="1"/>
  <c r="N4089" i="1" s="1"/>
  <c r="K4087" i="1"/>
  <c r="N4087" i="1" s="1"/>
  <c r="K4085" i="1"/>
  <c r="N4085" i="1" s="1"/>
  <c r="K4083" i="1"/>
  <c r="N4083" i="1" s="1"/>
  <c r="K4081" i="1"/>
  <c r="N4081" i="1" s="1"/>
  <c r="K4079" i="1"/>
  <c r="N4079" i="1" s="1"/>
  <c r="K4077" i="1"/>
  <c r="N4077" i="1" s="1"/>
  <c r="K4075" i="1"/>
  <c r="N4075" i="1" s="1"/>
  <c r="K4073" i="1"/>
  <c r="N4073" i="1" s="1"/>
  <c r="K4071" i="1"/>
  <c r="N4071" i="1" s="1"/>
  <c r="K4069" i="1"/>
  <c r="N4069" i="1" s="1"/>
  <c r="K4067" i="1"/>
  <c r="N4067" i="1" s="1"/>
  <c r="K4065" i="1"/>
  <c r="N4065" i="1" s="1"/>
  <c r="K4063" i="1"/>
  <c r="N4063" i="1" s="1"/>
  <c r="K4061" i="1"/>
  <c r="N4061" i="1" s="1"/>
  <c r="K4059" i="1"/>
  <c r="N4059" i="1" s="1"/>
  <c r="K4057" i="1"/>
  <c r="N4057" i="1" s="1"/>
  <c r="K4055" i="1"/>
  <c r="N4055" i="1" s="1"/>
  <c r="K4053" i="1"/>
  <c r="N4053" i="1" s="1"/>
  <c r="K4051" i="1"/>
  <c r="N4051" i="1" s="1"/>
  <c r="K4049" i="1"/>
  <c r="N4049" i="1" s="1"/>
  <c r="K4047" i="1"/>
  <c r="N4047" i="1" s="1"/>
  <c r="K4045" i="1"/>
  <c r="N4045" i="1" s="1"/>
  <c r="K4043" i="1"/>
  <c r="N4043" i="1" s="1"/>
  <c r="K4041" i="1"/>
  <c r="N4041" i="1" s="1"/>
  <c r="K4039" i="1"/>
  <c r="N4039" i="1" s="1"/>
  <c r="K4037" i="1"/>
  <c r="N4037" i="1" s="1"/>
  <c r="K4035" i="1"/>
  <c r="N4035" i="1" s="1"/>
  <c r="K4033" i="1"/>
  <c r="N4033" i="1" s="1"/>
  <c r="K4031" i="1"/>
  <c r="N4031" i="1" s="1"/>
  <c r="K4029" i="1"/>
  <c r="N4029" i="1" s="1"/>
  <c r="K4027" i="1"/>
  <c r="N4027" i="1" s="1"/>
  <c r="K4025" i="1"/>
  <c r="N4025" i="1" s="1"/>
  <c r="K4023" i="1"/>
  <c r="N4023" i="1" s="1"/>
  <c r="K4021" i="1"/>
  <c r="N4021" i="1" s="1"/>
  <c r="K4019" i="1"/>
  <c r="N4019" i="1" s="1"/>
  <c r="K4017" i="1"/>
  <c r="N4017" i="1" s="1"/>
  <c r="K4015" i="1"/>
  <c r="N4015" i="1" s="1"/>
  <c r="K4013" i="1"/>
  <c r="N4013" i="1" s="1"/>
  <c r="K4011" i="1"/>
  <c r="N4011" i="1" s="1"/>
  <c r="K4009" i="1"/>
  <c r="N4009" i="1" s="1"/>
  <c r="K4007" i="1"/>
  <c r="N4007" i="1" s="1"/>
  <c r="K4005" i="1"/>
  <c r="N4005" i="1" s="1"/>
  <c r="K4003" i="1"/>
  <c r="N4003" i="1" s="1"/>
  <c r="K4001" i="1"/>
  <c r="N4001" i="1" s="1"/>
  <c r="K3999" i="1"/>
  <c r="N3999" i="1" s="1"/>
  <c r="K3997" i="1"/>
  <c r="N3997" i="1" s="1"/>
  <c r="K3995" i="1"/>
  <c r="N3995" i="1" s="1"/>
  <c r="K3993" i="1"/>
  <c r="N3993" i="1" s="1"/>
  <c r="K3991" i="1"/>
  <c r="N3991" i="1" s="1"/>
  <c r="K3989" i="1"/>
  <c r="N3989" i="1" s="1"/>
  <c r="K3987" i="1"/>
  <c r="N3987" i="1" s="1"/>
  <c r="K3985" i="1"/>
  <c r="N3985" i="1" s="1"/>
  <c r="K3983" i="1"/>
  <c r="N3983" i="1" s="1"/>
  <c r="K3981" i="1"/>
  <c r="N3981" i="1" s="1"/>
  <c r="K3979" i="1"/>
  <c r="N3979" i="1" s="1"/>
  <c r="K3977" i="1"/>
  <c r="N3977" i="1" s="1"/>
  <c r="K3975" i="1"/>
  <c r="N3975" i="1" s="1"/>
  <c r="K3973" i="1"/>
  <c r="N3973" i="1" s="1"/>
  <c r="K3971" i="1"/>
  <c r="N3971" i="1" s="1"/>
  <c r="K3969" i="1"/>
  <c r="N3969" i="1" s="1"/>
  <c r="K3967" i="1"/>
  <c r="N3967" i="1" s="1"/>
  <c r="K3965" i="1"/>
  <c r="N3965" i="1" s="1"/>
  <c r="K3963" i="1"/>
  <c r="N3963" i="1" s="1"/>
  <c r="K3961" i="1"/>
  <c r="N3961" i="1" s="1"/>
  <c r="K3959" i="1"/>
  <c r="N3959" i="1" s="1"/>
  <c r="K3957" i="1"/>
  <c r="N3957" i="1" s="1"/>
  <c r="K3955" i="1"/>
  <c r="N3955" i="1" s="1"/>
  <c r="K3953" i="1"/>
  <c r="N3953" i="1" s="1"/>
  <c r="K3951" i="1"/>
  <c r="N3951" i="1" s="1"/>
  <c r="K3949" i="1"/>
  <c r="N3949" i="1" s="1"/>
  <c r="K3947" i="1"/>
  <c r="N3947" i="1" s="1"/>
  <c r="K3945" i="1"/>
  <c r="N3945" i="1" s="1"/>
  <c r="K3943" i="1"/>
  <c r="N3943" i="1" s="1"/>
  <c r="K3941" i="1"/>
  <c r="N3941" i="1" s="1"/>
  <c r="K3939" i="1"/>
  <c r="N3939" i="1" s="1"/>
  <c r="K3937" i="1"/>
  <c r="N3937" i="1" s="1"/>
  <c r="K3935" i="1"/>
  <c r="N3935" i="1" s="1"/>
  <c r="K3933" i="1"/>
  <c r="N3933" i="1" s="1"/>
  <c r="K3931" i="1"/>
  <c r="N3931" i="1" s="1"/>
  <c r="K3929" i="1"/>
  <c r="N3929" i="1" s="1"/>
  <c r="K3927" i="1"/>
  <c r="N3927" i="1" s="1"/>
  <c r="K3925" i="1"/>
  <c r="N3925" i="1" s="1"/>
  <c r="K3923" i="1"/>
  <c r="N3923" i="1" s="1"/>
  <c r="K3921" i="1"/>
  <c r="N3921" i="1" s="1"/>
  <c r="K3919" i="1"/>
  <c r="N3919" i="1" s="1"/>
  <c r="K3917" i="1"/>
  <c r="N3917" i="1" s="1"/>
  <c r="K3915" i="1"/>
  <c r="N3915" i="1" s="1"/>
  <c r="K3913" i="1"/>
  <c r="N3913" i="1" s="1"/>
  <c r="K3911" i="1"/>
  <c r="N3911" i="1" s="1"/>
  <c r="K3909" i="1"/>
  <c r="N3909" i="1" s="1"/>
  <c r="K3907" i="1"/>
  <c r="N3907" i="1" s="1"/>
  <c r="K3905" i="1"/>
  <c r="N3905" i="1" s="1"/>
  <c r="K3903" i="1"/>
  <c r="N3903" i="1" s="1"/>
  <c r="K3901" i="1"/>
  <c r="N3901" i="1" s="1"/>
  <c r="K3899" i="1"/>
  <c r="N3899" i="1" s="1"/>
  <c r="K3897" i="1"/>
  <c r="N3897" i="1" s="1"/>
  <c r="K3895" i="1"/>
  <c r="N3895" i="1" s="1"/>
  <c r="K3893" i="1"/>
  <c r="N3893" i="1" s="1"/>
  <c r="K3891" i="1"/>
  <c r="N3891" i="1" s="1"/>
  <c r="K3889" i="1"/>
  <c r="N3889" i="1" s="1"/>
  <c r="K3887" i="1"/>
  <c r="N3887" i="1" s="1"/>
  <c r="K3885" i="1"/>
  <c r="N3885" i="1" s="1"/>
  <c r="K3883" i="1"/>
  <c r="N3883" i="1" s="1"/>
  <c r="K3881" i="1"/>
  <c r="N3881" i="1" s="1"/>
  <c r="K3879" i="1"/>
  <c r="N3879" i="1" s="1"/>
  <c r="K3877" i="1"/>
  <c r="N3877" i="1" s="1"/>
  <c r="K3875" i="1"/>
  <c r="N3875" i="1" s="1"/>
  <c r="K3873" i="1"/>
  <c r="N3873" i="1" s="1"/>
  <c r="K3871" i="1"/>
  <c r="N3871" i="1" s="1"/>
  <c r="K3869" i="1"/>
  <c r="N3869" i="1" s="1"/>
  <c r="K3867" i="1"/>
  <c r="N3867" i="1" s="1"/>
  <c r="K3865" i="1"/>
  <c r="N3865" i="1" s="1"/>
  <c r="K3863" i="1"/>
  <c r="N3863" i="1" s="1"/>
  <c r="K3861" i="1"/>
  <c r="N3861" i="1" s="1"/>
  <c r="K3859" i="1"/>
  <c r="N3859" i="1" s="1"/>
  <c r="K3857" i="1"/>
  <c r="N3857" i="1" s="1"/>
  <c r="K3855" i="1"/>
  <c r="N3855" i="1" s="1"/>
  <c r="K3853" i="1"/>
  <c r="N3853" i="1" s="1"/>
  <c r="K3851" i="1"/>
  <c r="N3851" i="1" s="1"/>
  <c r="K3849" i="1"/>
  <c r="N3849" i="1" s="1"/>
  <c r="K3847" i="1"/>
  <c r="N3847" i="1" s="1"/>
  <c r="K3845" i="1"/>
  <c r="N3845" i="1" s="1"/>
  <c r="K3843" i="1"/>
  <c r="N3843" i="1" s="1"/>
  <c r="K3841" i="1"/>
  <c r="N3841" i="1" s="1"/>
  <c r="K3839" i="1"/>
  <c r="N3839" i="1" s="1"/>
  <c r="K3837" i="1"/>
  <c r="N3837" i="1" s="1"/>
  <c r="K3835" i="1"/>
  <c r="N3835" i="1" s="1"/>
  <c r="K3833" i="1"/>
  <c r="N3833" i="1" s="1"/>
  <c r="K3831" i="1"/>
  <c r="N3831" i="1" s="1"/>
  <c r="K3829" i="1"/>
  <c r="N3829" i="1" s="1"/>
  <c r="K3827" i="1"/>
  <c r="N3827" i="1" s="1"/>
  <c r="K3825" i="1"/>
  <c r="N3825" i="1" s="1"/>
  <c r="K3823" i="1"/>
  <c r="N3823" i="1" s="1"/>
  <c r="K3821" i="1"/>
  <c r="N3821" i="1" s="1"/>
  <c r="K3819" i="1"/>
  <c r="N3819" i="1" s="1"/>
  <c r="K3817" i="1"/>
  <c r="N3817" i="1" s="1"/>
  <c r="K3815" i="1"/>
  <c r="N3815" i="1" s="1"/>
  <c r="K3813" i="1"/>
  <c r="N3813" i="1" s="1"/>
  <c r="K3811" i="1"/>
  <c r="N3811" i="1" s="1"/>
  <c r="K3809" i="1"/>
  <c r="N3809" i="1" s="1"/>
  <c r="K3807" i="1"/>
  <c r="N3807" i="1" s="1"/>
  <c r="K3805" i="1"/>
  <c r="N3805" i="1" s="1"/>
  <c r="K3803" i="1"/>
  <c r="N3803" i="1" s="1"/>
  <c r="K3801" i="1"/>
  <c r="N3801" i="1" s="1"/>
  <c r="K3799" i="1"/>
  <c r="N3799" i="1" s="1"/>
  <c r="K3797" i="1"/>
  <c r="N3797" i="1" s="1"/>
  <c r="K3795" i="1"/>
  <c r="N3795" i="1" s="1"/>
  <c r="K3793" i="1"/>
  <c r="N3793" i="1" s="1"/>
  <c r="K3791" i="1"/>
  <c r="N3791" i="1" s="1"/>
  <c r="K3789" i="1"/>
  <c r="N3789" i="1" s="1"/>
  <c r="K3787" i="1"/>
  <c r="N3787" i="1" s="1"/>
  <c r="K3785" i="1"/>
  <c r="N3785" i="1" s="1"/>
  <c r="K3783" i="1"/>
  <c r="N3783" i="1" s="1"/>
  <c r="K3781" i="1"/>
  <c r="N3781" i="1" s="1"/>
  <c r="K3779" i="1"/>
  <c r="N3779" i="1" s="1"/>
  <c r="K3777" i="1"/>
  <c r="N3777" i="1" s="1"/>
  <c r="K3775" i="1"/>
  <c r="N3775" i="1" s="1"/>
  <c r="K3773" i="1"/>
  <c r="N3773" i="1" s="1"/>
  <c r="K3771" i="1"/>
  <c r="N3771" i="1" s="1"/>
  <c r="K3769" i="1"/>
  <c r="N3769" i="1" s="1"/>
  <c r="K3767" i="1"/>
  <c r="N3767" i="1" s="1"/>
  <c r="K3765" i="1"/>
  <c r="N3765" i="1" s="1"/>
  <c r="K3763" i="1"/>
  <c r="N3763" i="1" s="1"/>
  <c r="K3761" i="1"/>
  <c r="N3761" i="1" s="1"/>
  <c r="K3759" i="1"/>
  <c r="N3759" i="1" s="1"/>
  <c r="K3757" i="1"/>
  <c r="N3757" i="1" s="1"/>
  <c r="K3755" i="1"/>
  <c r="N3755" i="1" s="1"/>
  <c r="K3753" i="1"/>
  <c r="N3753" i="1" s="1"/>
  <c r="K3751" i="1"/>
  <c r="N3751" i="1" s="1"/>
  <c r="K3749" i="1"/>
  <c r="N3749" i="1" s="1"/>
  <c r="K3747" i="1"/>
  <c r="N3747" i="1" s="1"/>
  <c r="K3745" i="1"/>
  <c r="N3745" i="1" s="1"/>
  <c r="K3743" i="1"/>
  <c r="N3743" i="1" s="1"/>
  <c r="K3741" i="1"/>
  <c r="N3741" i="1" s="1"/>
  <c r="K3739" i="1"/>
  <c r="N3739" i="1" s="1"/>
  <c r="K3737" i="1"/>
  <c r="N3737" i="1" s="1"/>
  <c r="K3735" i="1"/>
  <c r="N3735" i="1" s="1"/>
  <c r="K3733" i="1"/>
  <c r="N3733" i="1" s="1"/>
  <c r="K3731" i="1"/>
  <c r="N3731" i="1" s="1"/>
  <c r="K3729" i="1"/>
  <c r="N3729" i="1" s="1"/>
  <c r="K3727" i="1"/>
  <c r="N3727" i="1" s="1"/>
  <c r="K3725" i="1"/>
  <c r="N3725" i="1" s="1"/>
  <c r="K3723" i="1"/>
  <c r="N3723" i="1" s="1"/>
  <c r="K3721" i="1"/>
  <c r="N3721" i="1" s="1"/>
  <c r="K3719" i="1"/>
  <c r="N3719" i="1" s="1"/>
  <c r="K3717" i="1"/>
  <c r="N3717" i="1" s="1"/>
  <c r="K3715" i="1"/>
  <c r="N3715" i="1" s="1"/>
  <c r="K3713" i="1"/>
  <c r="N3713" i="1" s="1"/>
  <c r="K3711" i="1"/>
  <c r="N3711" i="1" s="1"/>
  <c r="K3709" i="1"/>
  <c r="N3709" i="1" s="1"/>
  <c r="K3707" i="1"/>
  <c r="N3707" i="1" s="1"/>
  <c r="K3705" i="1"/>
  <c r="N3705" i="1" s="1"/>
  <c r="K3703" i="1"/>
  <c r="N3703" i="1" s="1"/>
  <c r="K3701" i="1"/>
  <c r="N3701" i="1" s="1"/>
  <c r="K3699" i="1"/>
  <c r="N3699" i="1" s="1"/>
  <c r="K3697" i="1"/>
  <c r="N3697" i="1" s="1"/>
  <c r="K3695" i="1"/>
  <c r="N3695" i="1" s="1"/>
  <c r="K3693" i="1"/>
  <c r="N3693" i="1" s="1"/>
  <c r="K3691" i="1"/>
  <c r="N3691" i="1" s="1"/>
  <c r="K3689" i="1"/>
  <c r="N3689" i="1" s="1"/>
  <c r="K3687" i="1"/>
  <c r="N3687" i="1" s="1"/>
  <c r="K3685" i="1"/>
  <c r="N3685" i="1" s="1"/>
  <c r="K3683" i="1"/>
  <c r="N3683" i="1" s="1"/>
  <c r="K3681" i="1"/>
  <c r="N3681" i="1" s="1"/>
  <c r="K3679" i="1"/>
  <c r="N3679" i="1" s="1"/>
  <c r="K3677" i="1"/>
  <c r="N3677" i="1" s="1"/>
  <c r="K3675" i="1"/>
  <c r="N3675" i="1" s="1"/>
  <c r="K3673" i="1"/>
  <c r="N3673" i="1" s="1"/>
  <c r="K3671" i="1"/>
  <c r="N3671" i="1" s="1"/>
  <c r="K3669" i="1"/>
  <c r="N3669" i="1" s="1"/>
  <c r="K3667" i="1"/>
  <c r="N3667" i="1" s="1"/>
  <c r="K3665" i="1"/>
  <c r="N3665" i="1" s="1"/>
  <c r="K3663" i="1"/>
  <c r="N3663" i="1" s="1"/>
  <c r="K3661" i="1"/>
  <c r="N3661" i="1" s="1"/>
  <c r="K3659" i="1"/>
  <c r="N3659" i="1" s="1"/>
  <c r="K3657" i="1"/>
  <c r="N3657" i="1" s="1"/>
  <c r="K3655" i="1"/>
  <c r="N3655" i="1" s="1"/>
  <c r="K3653" i="1"/>
  <c r="N3653" i="1" s="1"/>
  <c r="K3651" i="1"/>
  <c r="N3651" i="1" s="1"/>
  <c r="K3649" i="1"/>
  <c r="N3649" i="1" s="1"/>
  <c r="K3647" i="1"/>
  <c r="N3647" i="1" s="1"/>
  <c r="K3645" i="1"/>
  <c r="N3645" i="1" s="1"/>
  <c r="K3643" i="1"/>
  <c r="N3643" i="1" s="1"/>
  <c r="K3641" i="1"/>
  <c r="N3641" i="1" s="1"/>
  <c r="K3639" i="1"/>
  <c r="N3639" i="1" s="1"/>
  <c r="K3637" i="1"/>
  <c r="N3637" i="1" s="1"/>
  <c r="K3635" i="1"/>
  <c r="N3635" i="1" s="1"/>
  <c r="K3633" i="1"/>
  <c r="N3633" i="1" s="1"/>
  <c r="K3631" i="1"/>
  <c r="N3631" i="1" s="1"/>
  <c r="K3629" i="1"/>
  <c r="N3629" i="1" s="1"/>
  <c r="K3627" i="1"/>
  <c r="N3627" i="1" s="1"/>
  <c r="K3625" i="1"/>
  <c r="N3625" i="1" s="1"/>
  <c r="K3623" i="1"/>
  <c r="N3623" i="1" s="1"/>
  <c r="K3621" i="1"/>
  <c r="N3621" i="1" s="1"/>
  <c r="K3619" i="1"/>
  <c r="N3619" i="1" s="1"/>
  <c r="K3617" i="1"/>
  <c r="N3617" i="1" s="1"/>
  <c r="K3615" i="1"/>
  <c r="N3615" i="1" s="1"/>
  <c r="K3613" i="1"/>
  <c r="N3613" i="1" s="1"/>
  <c r="K3611" i="1"/>
  <c r="N3611" i="1" s="1"/>
  <c r="K3609" i="1"/>
  <c r="N3609" i="1" s="1"/>
  <c r="K3607" i="1"/>
  <c r="N3607" i="1" s="1"/>
  <c r="K3605" i="1"/>
  <c r="N3605" i="1" s="1"/>
  <c r="K3603" i="1"/>
  <c r="N3603" i="1" s="1"/>
  <c r="K3601" i="1"/>
  <c r="N3601" i="1" s="1"/>
  <c r="K3599" i="1"/>
  <c r="N3599" i="1" s="1"/>
  <c r="K3597" i="1"/>
  <c r="N3597" i="1" s="1"/>
  <c r="K3595" i="1"/>
  <c r="N3595" i="1" s="1"/>
  <c r="K3593" i="1"/>
  <c r="N3593" i="1" s="1"/>
  <c r="K3591" i="1"/>
  <c r="N3591" i="1" s="1"/>
  <c r="K3589" i="1"/>
  <c r="N3589" i="1" s="1"/>
  <c r="K3587" i="1"/>
  <c r="N3587" i="1" s="1"/>
  <c r="K3585" i="1"/>
  <c r="N3585" i="1" s="1"/>
  <c r="K3583" i="1"/>
  <c r="N3583" i="1" s="1"/>
  <c r="K3581" i="1"/>
  <c r="N3581" i="1" s="1"/>
  <c r="K3579" i="1"/>
  <c r="N3579" i="1" s="1"/>
  <c r="K3577" i="1"/>
  <c r="N3577" i="1" s="1"/>
  <c r="K3575" i="1"/>
  <c r="N3575" i="1" s="1"/>
  <c r="K3573" i="1"/>
  <c r="N3573" i="1" s="1"/>
  <c r="K3571" i="1"/>
  <c r="N3571" i="1" s="1"/>
  <c r="K3569" i="1"/>
  <c r="N3569" i="1" s="1"/>
  <c r="K3567" i="1"/>
  <c r="N3567" i="1" s="1"/>
  <c r="K3565" i="1"/>
  <c r="N3565" i="1" s="1"/>
  <c r="K3563" i="1"/>
  <c r="N3563" i="1" s="1"/>
  <c r="K3561" i="1"/>
  <c r="N3561" i="1" s="1"/>
  <c r="K3559" i="1"/>
  <c r="N3559" i="1" s="1"/>
  <c r="K3557" i="1"/>
  <c r="N3557" i="1" s="1"/>
  <c r="K3555" i="1"/>
  <c r="N3555" i="1" s="1"/>
  <c r="K3553" i="1"/>
  <c r="N3553" i="1" s="1"/>
  <c r="K3551" i="1"/>
  <c r="N3551" i="1" s="1"/>
  <c r="K3549" i="1"/>
  <c r="N3549" i="1" s="1"/>
  <c r="K3547" i="1"/>
  <c r="N3547" i="1" s="1"/>
  <c r="K3545" i="1"/>
  <c r="N3545" i="1" s="1"/>
  <c r="K3543" i="1"/>
  <c r="N3543" i="1" s="1"/>
  <c r="K3541" i="1"/>
  <c r="N3541" i="1" s="1"/>
  <c r="K3539" i="1"/>
  <c r="N3539" i="1" s="1"/>
  <c r="K3537" i="1"/>
  <c r="N3537" i="1" s="1"/>
  <c r="K3535" i="1"/>
  <c r="N3535" i="1" s="1"/>
  <c r="K3533" i="1"/>
  <c r="N3533" i="1" s="1"/>
  <c r="K3531" i="1"/>
  <c r="N3531" i="1" s="1"/>
  <c r="K3529" i="1"/>
  <c r="N3529" i="1" s="1"/>
  <c r="K3527" i="1"/>
  <c r="N3527" i="1" s="1"/>
  <c r="K3525" i="1"/>
  <c r="N3525" i="1" s="1"/>
  <c r="K3523" i="1"/>
  <c r="N3523" i="1" s="1"/>
  <c r="K3521" i="1"/>
  <c r="N3521" i="1" s="1"/>
  <c r="K3519" i="1"/>
  <c r="N3519" i="1" s="1"/>
  <c r="K3517" i="1"/>
  <c r="N3517" i="1" s="1"/>
  <c r="K3515" i="1"/>
  <c r="N3515" i="1" s="1"/>
  <c r="K3513" i="1"/>
  <c r="N3513" i="1" s="1"/>
  <c r="K3511" i="1"/>
  <c r="N3511" i="1" s="1"/>
  <c r="K3509" i="1"/>
  <c r="N3509" i="1" s="1"/>
  <c r="K3507" i="1"/>
  <c r="N3507" i="1" s="1"/>
  <c r="K3505" i="1"/>
  <c r="N3505" i="1" s="1"/>
  <c r="K3503" i="1"/>
  <c r="N3503" i="1" s="1"/>
  <c r="K3501" i="1"/>
  <c r="N3501" i="1" s="1"/>
  <c r="K3499" i="1"/>
  <c r="N3499" i="1" s="1"/>
  <c r="K3497" i="1"/>
  <c r="N3497" i="1" s="1"/>
  <c r="K3495" i="1"/>
  <c r="N3495" i="1" s="1"/>
  <c r="K3493" i="1"/>
  <c r="N3493" i="1" s="1"/>
  <c r="K3491" i="1"/>
  <c r="N3491" i="1" s="1"/>
  <c r="K3489" i="1"/>
  <c r="N3489" i="1" s="1"/>
  <c r="K3487" i="1"/>
  <c r="N3487" i="1" s="1"/>
  <c r="K3485" i="1"/>
  <c r="N3485" i="1" s="1"/>
  <c r="K3483" i="1"/>
  <c r="N3483" i="1" s="1"/>
  <c r="K3481" i="1"/>
  <c r="N3481" i="1" s="1"/>
  <c r="K3479" i="1"/>
  <c r="N3479" i="1" s="1"/>
  <c r="K3477" i="1"/>
  <c r="N3477" i="1" s="1"/>
  <c r="K3475" i="1"/>
  <c r="N3475" i="1" s="1"/>
  <c r="K3473" i="1"/>
  <c r="N3473" i="1" s="1"/>
  <c r="K3471" i="1"/>
  <c r="N3471" i="1" s="1"/>
  <c r="K3469" i="1"/>
  <c r="N3469" i="1" s="1"/>
  <c r="K3467" i="1"/>
  <c r="N3467" i="1" s="1"/>
  <c r="K3465" i="1"/>
  <c r="N3465" i="1" s="1"/>
  <c r="K3463" i="1"/>
  <c r="N3463" i="1" s="1"/>
  <c r="K3461" i="1"/>
  <c r="N3461" i="1" s="1"/>
  <c r="K3459" i="1"/>
  <c r="N3459" i="1" s="1"/>
  <c r="K3457" i="1"/>
  <c r="N3457" i="1" s="1"/>
  <c r="K3455" i="1"/>
  <c r="N3455" i="1" s="1"/>
  <c r="K3453" i="1"/>
  <c r="N3453" i="1" s="1"/>
  <c r="K3451" i="1"/>
  <c r="N3451" i="1" s="1"/>
  <c r="K3449" i="1"/>
  <c r="N3449" i="1" s="1"/>
  <c r="K3447" i="1"/>
  <c r="N3447" i="1" s="1"/>
  <c r="K3445" i="1"/>
  <c r="N3445" i="1" s="1"/>
  <c r="K3443" i="1"/>
  <c r="N3443" i="1" s="1"/>
  <c r="K3441" i="1"/>
  <c r="N3441" i="1" s="1"/>
  <c r="K3439" i="1"/>
  <c r="N3439" i="1" s="1"/>
  <c r="K3437" i="1"/>
  <c r="N3437" i="1" s="1"/>
  <c r="K3435" i="1"/>
  <c r="N3435" i="1" s="1"/>
  <c r="K3433" i="1"/>
  <c r="N3433" i="1" s="1"/>
  <c r="K3431" i="1"/>
  <c r="N3431" i="1" s="1"/>
  <c r="K3429" i="1"/>
  <c r="N3429" i="1" s="1"/>
  <c r="K3427" i="1"/>
  <c r="N3427" i="1" s="1"/>
  <c r="K3425" i="1"/>
  <c r="N3425" i="1" s="1"/>
  <c r="K3423" i="1"/>
  <c r="N3423" i="1" s="1"/>
  <c r="K3421" i="1"/>
  <c r="N3421" i="1" s="1"/>
  <c r="K3419" i="1"/>
  <c r="N3419" i="1" s="1"/>
  <c r="K3417" i="1"/>
  <c r="N3417" i="1" s="1"/>
  <c r="K3415" i="1"/>
  <c r="N3415" i="1" s="1"/>
  <c r="K3413" i="1"/>
  <c r="N3413" i="1" s="1"/>
  <c r="K3411" i="1"/>
  <c r="N3411" i="1" s="1"/>
  <c r="K3409" i="1"/>
  <c r="N3409" i="1" s="1"/>
  <c r="K3407" i="1"/>
  <c r="N3407" i="1" s="1"/>
  <c r="K3405" i="1"/>
  <c r="N3405" i="1" s="1"/>
  <c r="K3403" i="1"/>
  <c r="N3403" i="1" s="1"/>
  <c r="K3401" i="1"/>
  <c r="N3401" i="1" s="1"/>
  <c r="K3399" i="1"/>
  <c r="N3399" i="1" s="1"/>
  <c r="K3397" i="1"/>
  <c r="N3397" i="1" s="1"/>
  <c r="K3395" i="1"/>
  <c r="N3395" i="1" s="1"/>
  <c r="K3393" i="1"/>
  <c r="N3393" i="1" s="1"/>
  <c r="K3391" i="1"/>
  <c r="N3391" i="1" s="1"/>
  <c r="K3389" i="1"/>
  <c r="N3389" i="1" s="1"/>
  <c r="K3387" i="1"/>
  <c r="N3387" i="1" s="1"/>
  <c r="K3385" i="1"/>
  <c r="N3385" i="1" s="1"/>
  <c r="K3383" i="1"/>
  <c r="N3383" i="1" s="1"/>
  <c r="K3381" i="1"/>
  <c r="N3381" i="1" s="1"/>
  <c r="K3379" i="1"/>
  <c r="N3379" i="1" s="1"/>
  <c r="K3377" i="1"/>
  <c r="N3377" i="1" s="1"/>
  <c r="K3375" i="1"/>
  <c r="N3375" i="1" s="1"/>
  <c r="K3373" i="1"/>
  <c r="N3373" i="1" s="1"/>
  <c r="K3371" i="1"/>
  <c r="N3371" i="1" s="1"/>
  <c r="K3369" i="1"/>
  <c r="N3369" i="1" s="1"/>
  <c r="K3367" i="1"/>
  <c r="N3367" i="1" s="1"/>
  <c r="K3365" i="1"/>
  <c r="N3365" i="1" s="1"/>
  <c r="K3363" i="1"/>
  <c r="N3363" i="1" s="1"/>
  <c r="K3361" i="1"/>
  <c r="N3361" i="1" s="1"/>
  <c r="K3359" i="1"/>
  <c r="N3359" i="1" s="1"/>
  <c r="K3357" i="1"/>
  <c r="N3357" i="1" s="1"/>
  <c r="K3355" i="1"/>
  <c r="N3355" i="1" s="1"/>
  <c r="K3353" i="1"/>
  <c r="N3353" i="1" s="1"/>
  <c r="K3351" i="1"/>
  <c r="N3351" i="1" s="1"/>
  <c r="K3349" i="1"/>
  <c r="N3349" i="1" s="1"/>
  <c r="K3347" i="1"/>
  <c r="N3347" i="1" s="1"/>
  <c r="K3345" i="1"/>
  <c r="N3345" i="1" s="1"/>
  <c r="K3343" i="1"/>
  <c r="N3343" i="1" s="1"/>
  <c r="K3341" i="1"/>
  <c r="N3341" i="1" s="1"/>
  <c r="K3339" i="1"/>
  <c r="N3339" i="1" s="1"/>
  <c r="K3337" i="1"/>
  <c r="N3337" i="1" s="1"/>
  <c r="K3335" i="1"/>
  <c r="N3335" i="1" s="1"/>
  <c r="K3333" i="1"/>
  <c r="N3333" i="1" s="1"/>
  <c r="K3331" i="1"/>
  <c r="N3331" i="1" s="1"/>
  <c r="K3329" i="1"/>
  <c r="N3329" i="1" s="1"/>
  <c r="K3327" i="1"/>
  <c r="N3327" i="1" s="1"/>
  <c r="K3325" i="1"/>
  <c r="N3325" i="1" s="1"/>
  <c r="K3323" i="1"/>
  <c r="N3323" i="1" s="1"/>
  <c r="K3321" i="1"/>
  <c r="N3321" i="1" s="1"/>
  <c r="K3319" i="1"/>
  <c r="N3319" i="1" s="1"/>
  <c r="K3317" i="1"/>
  <c r="N3317" i="1" s="1"/>
  <c r="K3315" i="1"/>
  <c r="N3315" i="1" s="1"/>
  <c r="K3313" i="1"/>
  <c r="N3313" i="1" s="1"/>
  <c r="K3311" i="1"/>
  <c r="N3311" i="1" s="1"/>
  <c r="K3309" i="1"/>
  <c r="N3309" i="1" s="1"/>
  <c r="K3307" i="1"/>
  <c r="N3307" i="1" s="1"/>
  <c r="K3305" i="1"/>
  <c r="N3305" i="1" s="1"/>
  <c r="K3303" i="1"/>
  <c r="N3303" i="1" s="1"/>
  <c r="K3301" i="1"/>
  <c r="N3301" i="1" s="1"/>
  <c r="K3299" i="1"/>
  <c r="N3299" i="1" s="1"/>
  <c r="K3297" i="1"/>
  <c r="N3297" i="1" s="1"/>
  <c r="K3295" i="1"/>
  <c r="N3295" i="1" s="1"/>
  <c r="K3293" i="1"/>
  <c r="N3293" i="1" s="1"/>
  <c r="K3291" i="1"/>
  <c r="N3291" i="1" s="1"/>
  <c r="K3289" i="1"/>
  <c r="N3289" i="1" s="1"/>
  <c r="K3287" i="1"/>
  <c r="N3287" i="1" s="1"/>
  <c r="K3285" i="1"/>
  <c r="N3285" i="1" s="1"/>
  <c r="K3283" i="1"/>
  <c r="N3283" i="1" s="1"/>
  <c r="K3281" i="1"/>
  <c r="N3281" i="1" s="1"/>
  <c r="K3279" i="1"/>
  <c r="N3279" i="1" s="1"/>
  <c r="K3277" i="1"/>
  <c r="N3277" i="1" s="1"/>
  <c r="K3275" i="1"/>
  <c r="N3275" i="1" s="1"/>
  <c r="K3273" i="1"/>
  <c r="N3273" i="1" s="1"/>
  <c r="K3271" i="1"/>
  <c r="N3271" i="1" s="1"/>
  <c r="K3269" i="1"/>
  <c r="N3269" i="1" s="1"/>
  <c r="K3267" i="1"/>
  <c r="N3267" i="1" s="1"/>
  <c r="K3265" i="1"/>
  <c r="N3265" i="1" s="1"/>
  <c r="K3263" i="1"/>
  <c r="N3263" i="1" s="1"/>
  <c r="K3261" i="1"/>
  <c r="N3261" i="1" s="1"/>
  <c r="K3259" i="1"/>
  <c r="N3259" i="1" s="1"/>
  <c r="K3257" i="1"/>
  <c r="N3257" i="1" s="1"/>
  <c r="K3255" i="1"/>
  <c r="N3255" i="1" s="1"/>
  <c r="K3253" i="1"/>
  <c r="N3253" i="1" s="1"/>
  <c r="K3251" i="1"/>
  <c r="N3251" i="1" s="1"/>
  <c r="K3249" i="1"/>
  <c r="N3249" i="1" s="1"/>
  <c r="K3247" i="1"/>
  <c r="N3247" i="1" s="1"/>
  <c r="K3245" i="1"/>
  <c r="N3245" i="1" s="1"/>
  <c r="K3243" i="1"/>
  <c r="N3243" i="1" s="1"/>
  <c r="K3241" i="1"/>
  <c r="N3241" i="1" s="1"/>
  <c r="K3239" i="1"/>
  <c r="N3239" i="1" s="1"/>
  <c r="K3237" i="1"/>
  <c r="N3237" i="1" s="1"/>
  <c r="K3235" i="1"/>
  <c r="N3235" i="1" s="1"/>
  <c r="K3233" i="1"/>
  <c r="N3233" i="1" s="1"/>
  <c r="K3231" i="1"/>
  <c r="N3231" i="1" s="1"/>
  <c r="K3229" i="1"/>
  <c r="N3229" i="1" s="1"/>
  <c r="K3227" i="1"/>
  <c r="N3227" i="1" s="1"/>
  <c r="K3225" i="1"/>
  <c r="N3225" i="1" s="1"/>
  <c r="K3223" i="1"/>
  <c r="N3223" i="1" s="1"/>
  <c r="K3221" i="1"/>
  <c r="N3221" i="1" s="1"/>
  <c r="K3219" i="1"/>
  <c r="N3219" i="1" s="1"/>
  <c r="K3217" i="1"/>
  <c r="N3217" i="1" s="1"/>
  <c r="K3215" i="1"/>
  <c r="N3215" i="1" s="1"/>
  <c r="K3213" i="1"/>
  <c r="N3213" i="1" s="1"/>
  <c r="K3211" i="1"/>
  <c r="N3211" i="1" s="1"/>
  <c r="K3209" i="1"/>
  <c r="N3209" i="1" s="1"/>
  <c r="K3207" i="1"/>
  <c r="N3207" i="1" s="1"/>
  <c r="K3205" i="1"/>
  <c r="N3205" i="1" s="1"/>
  <c r="K3203" i="1"/>
  <c r="N3203" i="1" s="1"/>
  <c r="K3201" i="1"/>
  <c r="N3201" i="1" s="1"/>
  <c r="K3199" i="1"/>
  <c r="N3199" i="1" s="1"/>
  <c r="K3197" i="1"/>
  <c r="N3197" i="1" s="1"/>
  <c r="K3195" i="1"/>
  <c r="N3195" i="1" s="1"/>
  <c r="K3193" i="1"/>
  <c r="N3193" i="1" s="1"/>
  <c r="K3191" i="1"/>
  <c r="N3191" i="1" s="1"/>
  <c r="K3189" i="1"/>
  <c r="N3189" i="1" s="1"/>
  <c r="K3187" i="1"/>
  <c r="N3187" i="1" s="1"/>
  <c r="K3185" i="1"/>
  <c r="N3185" i="1" s="1"/>
  <c r="K3183" i="1"/>
  <c r="N3183" i="1" s="1"/>
  <c r="K3181" i="1"/>
  <c r="N3181" i="1" s="1"/>
  <c r="K3179" i="1"/>
  <c r="N3179" i="1" s="1"/>
  <c r="K3177" i="1"/>
  <c r="N3177" i="1" s="1"/>
  <c r="K3175" i="1"/>
  <c r="N3175" i="1" s="1"/>
  <c r="K3173" i="1"/>
  <c r="N3173" i="1" s="1"/>
  <c r="K3171" i="1"/>
  <c r="N3171" i="1" s="1"/>
  <c r="K3169" i="1"/>
  <c r="N3169" i="1" s="1"/>
  <c r="K3167" i="1"/>
  <c r="N3167" i="1" s="1"/>
  <c r="K3165" i="1"/>
  <c r="N3165" i="1" s="1"/>
  <c r="K3163" i="1"/>
  <c r="N3163" i="1" s="1"/>
  <c r="K3161" i="1"/>
  <c r="N3161" i="1" s="1"/>
  <c r="K3159" i="1"/>
  <c r="N3159" i="1" s="1"/>
  <c r="K3157" i="1"/>
  <c r="N3157" i="1" s="1"/>
  <c r="K3155" i="1"/>
  <c r="N3155" i="1" s="1"/>
  <c r="K3153" i="1"/>
  <c r="N3153" i="1" s="1"/>
  <c r="K3151" i="1"/>
  <c r="N3151" i="1" s="1"/>
  <c r="K3149" i="1"/>
  <c r="N3149" i="1" s="1"/>
  <c r="K3147" i="1"/>
  <c r="N3147" i="1" s="1"/>
  <c r="K3145" i="1"/>
  <c r="N3145" i="1" s="1"/>
  <c r="K3143" i="1"/>
  <c r="N3143" i="1" s="1"/>
  <c r="K3141" i="1"/>
  <c r="N3141" i="1" s="1"/>
  <c r="K3139" i="1"/>
  <c r="N3139" i="1" s="1"/>
  <c r="K3137" i="1"/>
  <c r="N3137" i="1" s="1"/>
  <c r="K3135" i="1"/>
  <c r="N3135" i="1" s="1"/>
  <c r="K3133" i="1"/>
  <c r="N3133" i="1" s="1"/>
  <c r="K3131" i="1"/>
  <c r="N3131" i="1" s="1"/>
  <c r="K3129" i="1"/>
  <c r="N3129" i="1" s="1"/>
  <c r="K3127" i="1"/>
  <c r="N3127" i="1" s="1"/>
  <c r="K3125" i="1"/>
  <c r="N3125" i="1" s="1"/>
  <c r="K3123" i="1"/>
  <c r="N3123" i="1" s="1"/>
  <c r="K3121" i="1"/>
  <c r="N3121" i="1" s="1"/>
  <c r="K3119" i="1"/>
  <c r="N3119" i="1" s="1"/>
  <c r="K3117" i="1"/>
  <c r="N3117" i="1" s="1"/>
  <c r="K3115" i="1"/>
  <c r="N3115" i="1" s="1"/>
  <c r="K3113" i="1"/>
  <c r="N3113" i="1" s="1"/>
  <c r="K3111" i="1"/>
  <c r="N3111" i="1" s="1"/>
  <c r="K3109" i="1"/>
  <c r="N3109" i="1" s="1"/>
  <c r="K3107" i="1"/>
  <c r="N3107" i="1" s="1"/>
  <c r="K3105" i="1"/>
  <c r="N3105" i="1" s="1"/>
  <c r="K3103" i="1"/>
  <c r="N3103" i="1" s="1"/>
  <c r="K3101" i="1"/>
  <c r="N3101" i="1" s="1"/>
  <c r="K3099" i="1"/>
  <c r="N3099" i="1" s="1"/>
  <c r="K3097" i="1"/>
  <c r="N3097" i="1" s="1"/>
  <c r="K3095" i="1"/>
  <c r="N3095" i="1" s="1"/>
  <c r="K3093" i="1"/>
  <c r="N3093" i="1" s="1"/>
  <c r="K3091" i="1"/>
  <c r="N3091" i="1" s="1"/>
  <c r="K3089" i="1"/>
  <c r="N3089" i="1" s="1"/>
  <c r="K3087" i="1"/>
  <c r="N3087" i="1" s="1"/>
  <c r="K3085" i="1"/>
  <c r="N3085" i="1" s="1"/>
  <c r="K3083" i="1"/>
  <c r="N3083" i="1" s="1"/>
  <c r="K3081" i="1"/>
  <c r="N3081" i="1" s="1"/>
  <c r="K3079" i="1"/>
  <c r="N3079" i="1" s="1"/>
  <c r="K3077" i="1"/>
  <c r="N3077" i="1" s="1"/>
  <c r="K3075" i="1"/>
  <c r="N3075" i="1" s="1"/>
  <c r="K3073" i="1"/>
  <c r="N3073" i="1" s="1"/>
  <c r="K3071" i="1"/>
  <c r="N3071" i="1" s="1"/>
  <c r="K3069" i="1"/>
  <c r="N3069" i="1" s="1"/>
  <c r="K3067" i="1"/>
  <c r="N3067" i="1" s="1"/>
  <c r="K3065" i="1"/>
  <c r="N3065" i="1" s="1"/>
  <c r="K3063" i="1"/>
  <c r="N3063" i="1" s="1"/>
  <c r="K3061" i="1"/>
  <c r="N3061" i="1" s="1"/>
  <c r="K3059" i="1"/>
  <c r="N3059" i="1" s="1"/>
  <c r="K3057" i="1"/>
  <c r="N3057" i="1" s="1"/>
  <c r="K3055" i="1"/>
  <c r="N3055" i="1" s="1"/>
  <c r="K3053" i="1"/>
  <c r="N3053" i="1" s="1"/>
  <c r="K3051" i="1"/>
  <c r="N3051" i="1" s="1"/>
  <c r="K3049" i="1"/>
  <c r="N3049" i="1" s="1"/>
  <c r="K3047" i="1"/>
  <c r="N3047" i="1" s="1"/>
  <c r="K3045" i="1"/>
  <c r="N3045" i="1" s="1"/>
  <c r="K3043" i="1"/>
  <c r="N3043" i="1" s="1"/>
  <c r="K3041" i="1"/>
  <c r="N3041" i="1" s="1"/>
  <c r="K3039" i="1"/>
  <c r="N3039" i="1" s="1"/>
  <c r="K3037" i="1"/>
  <c r="N3037" i="1" s="1"/>
  <c r="K3035" i="1"/>
  <c r="N3035" i="1" s="1"/>
  <c r="K3033" i="1"/>
  <c r="N3033" i="1" s="1"/>
  <c r="K3031" i="1"/>
  <c r="N3031" i="1" s="1"/>
  <c r="K3029" i="1"/>
  <c r="N3029" i="1" s="1"/>
  <c r="K3027" i="1"/>
  <c r="N3027" i="1" s="1"/>
  <c r="K3025" i="1"/>
  <c r="N3025" i="1" s="1"/>
  <c r="K3023" i="1"/>
  <c r="N3023" i="1" s="1"/>
  <c r="K3021" i="1"/>
  <c r="N3021" i="1" s="1"/>
  <c r="K3019" i="1"/>
  <c r="N3019" i="1" s="1"/>
  <c r="K3017" i="1"/>
  <c r="N3017" i="1" s="1"/>
  <c r="K3015" i="1"/>
  <c r="N3015" i="1" s="1"/>
  <c r="K3013" i="1"/>
  <c r="N3013" i="1" s="1"/>
  <c r="K3011" i="1"/>
  <c r="N3011" i="1" s="1"/>
  <c r="K3009" i="1"/>
  <c r="N3009" i="1" s="1"/>
  <c r="K3007" i="1"/>
  <c r="N3007" i="1" s="1"/>
  <c r="K3005" i="1"/>
  <c r="N3005" i="1" s="1"/>
  <c r="K3003" i="1"/>
  <c r="N3003" i="1" s="1"/>
  <c r="K3001" i="1"/>
  <c r="N3001" i="1" s="1"/>
  <c r="K2999" i="1"/>
  <c r="N2999" i="1" s="1"/>
  <c r="K2997" i="1"/>
  <c r="N2997" i="1" s="1"/>
  <c r="K2995" i="1"/>
  <c r="N2995" i="1" s="1"/>
  <c r="K2993" i="1"/>
  <c r="N2993" i="1" s="1"/>
  <c r="K2991" i="1"/>
  <c r="N2991" i="1" s="1"/>
  <c r="K2989" i="1"/>
  <c r="N2989" i="1" s="1"/>
  <c r="K2987" i="1"/>
  <c r="N2987" i="1" s="1"/>
  <c r="K2985" i="1"/>
  <c r="N2985" i="1" s="1"/>
  <c r="K2983" i="1"/>
  <c r="N2983" i="1" s="1"/>
  <c r="K2981" i="1"/>
  <c r="N2981" i="1" s="1"/>
  <c r="K2979" i="1"/>
  <c r="N2979" i="1" s="1"/>
  <c r="K2977" i="1"/>
  <c r="N2977" i="1" s="1"/>
  <c r="K2975" i="1"/>
  <c r="N2975" i="1" s="1"/>
  <c r="K2973" i="1"/>
  <c r="N2973" i="1" s="1"/>
  <c r="K2971" i="1"/>
  <c r="N2971" i="1" s="1"/>
  <c r="K2969" i="1"/>
  <c r="N2969" i="1" s="1"/>
  <c r="K2967" i="1"/>
  <c r="N2967" i="1" s="1"/>
  <c r="K2965" i="1"/>
  <c r="N2965" i="1" s="1"/>
  <c r="K2963" i="1"/>
  <c r="N2963" i="1" s="1"/>
  <c r="K2961" i="1"/>
  <c r="N2961" i="1" s="1"/>
  <c r="K2959" i="1"/>
  <c r="N2959" i="1" s="1"/>
  <c r="K2957" i="1"/>
  <c r="N2957" i="1" s="1"/>
  <c r="K2955" i="1"/>
  <c r="N2955" i="1" s="1"/>
  <c r="K2953" i="1"/>
  <c r="N2953" i="1" s="1"/>
  <c r="K2951" i="1"/>
  <c r="N2951" i="1" s="1"/>
  <c r="K2949" i="1"/>
  <c r="N2949" i="1" s="1"/>
  <c r="K2947" i="1"/>
  <c r="N2947" i="1" s="1"/>
  <c r="K2945" i="1"/>
  <c r="N2945" i="1" s="1"/>
  <c r="K2943" i="1"/>
  <c r="N2943" i="1" s="1"/>
  <c r="K2941" i="1"/>
  <c r="N2941" i="1" s="1"/>
  <c r="K2939" i="1"/>
  <c r="N2939" i="1" s="1"/>
  <c r="K2937" i="1"/>
  <c r="N2937" i="1" s="1"/>
  <c r="K2935" i="1"/>
  <c r="N2935" i="1" s="1"/>
  <c r="K2933" i="1"/>
  <c r="N2933" i="1" s="1"/>
  <c r="K2931" i="1"/>
  <c r="N2931" i="1" s="1"/>
  <c r="K2929" i="1"/>
  <c r="N2929" i="1" s="1"/>
  <c r="K2927" i="1"/>
  <c r="N2927" i="1" s="1"/>
  <c r="K2925" i="1"/>
  <c r="N2925" i="1" s="1"/>
  <c r="K2923" i="1"/>
  <c r="N2923" i="1" s="1"/>
  <c r="K2921" i="1"/>
  <c r="N2921" i="1" s="1"/>
  <c r="K2919" i="1"/>
  <c r="N2919" i="1" s="1"/>
  <c r="K2917" i="1"/>
  <c r="N2917" i="1" s="1"/>
  <c r="K2915" i="1"/>
  <c r="N2915" i="1" s="1"/>
  <c r="K2913" i="1"/>
  <c r="N2913" i="1" s="1"/>
  <c r="K2911" i="1"/>
  <c r="N2911" i="1" s="1"/>
  <c r="K2909" i="1"/>
  <c r="N2909" i="1" s="1"/>
  <c r="K2907" i="1"/>
  <c r="N2907" i="1" s="1"/>
  <c r="K2905" i="1"/>
  <c r="N2905" i="1" s="1"/>
  <c r="K2903" i="1"/>
  <c r="N2903" i="1" s="1"/>
  <c r="K2901" i="1"/>
  <c r="N2901" i="1" s="1"/>
  <c r="K2899" i="1"/>
  <c r="N2899" i="1" s="1"/>
  <c r="K2897" i="1"/>
  <c r="N2897" i="1" s="1"/>
  <c r="K2895" i="1"/>
  <c r="N2895" i="1" s="1"/>
  <c r="K2893" i="1"/>
  <c r="N2893" i="1" s="1"/>
  <c r="K2891" i="1"/>
  <c r="N2891" i="1" s="1"/>
  <c r="K2889" i="1"/>
  <c r="N2889" i="1" s="1"/>
  <c r="K2887" i="1"/>
  <c r="N2887" i="1" s="1"/>
  <c r="K2885" i="1"/>
  <c r="N2885" i="1" s="1"/>
  <c r="K2883" i="1"/>
  <c r="N2883" i="1" s="1"/>
  <c r="K2881" i="1"/>
  <c r="N2881" i="1" s="1"/>
  <c r="K2879" i="1"/>
  <c r="N2879" i="1" s="1"/>
  <c r="K2877" i="1"/>
  <c r="N2877" i="1" s="1"/>
  <c r="K2875" i="1"/>
  <c r="N2875" i="1" s="1"/>
  <c r="K2873" i="1"/>
  <c r="N2873" i="1" s="1"/>
  <c r="K2871" i="1"/>
  <c r="N2871" i="1" s="1"/>
  <c r="K2869" i="1"/>
  <c r="N2869" i="1" s="1"/>
  <c r="K2867" i="1"/>
  <c r="N2867" i="1" s="1"/>
  <c r="K2865" i="1"/>
  <c r="N2865" i="1" s="1"/>
  <c r="K2863" i="1"/>
  <c r="N2863" i="1" s="1"/>
  <c r="K2861" i="1"/>
  <c r="N2861" i="1" s="1"/>
  <c r="K2859" i="1"/>
  <c r="N2859" i="1" s="1"/>
  <c r="K2857" i="1"/>
  <c r="N2857" i="1" s="1"/>
  <c r="K2855" i="1"/>
  <c r="N2855" i="1" s="1"/>
  <c r="K2853" i="1"/>
  <c r="N2853" i="1" s="1"/>
  <c r="K2851" i="1"/>
  <c r="N2851" i="1" s="1"/>
  <c r="K2849" i="1"/>
  <c r="N2849" i="1" s="1"/>
  <c r="K2847" i="1"/>
  <c r="N2847" i="1" s="1"/>
  <c r="K2845" i="1"/>
  <c r="N2845" i="1" s="1"/>
  <c r="K2843" i="1"/>
  <c r="N2843" i="1" s="1"/>
  <c r="K2841" i="1"/>
  <c r="N2841" i="1" s="1"/>
  <c r="K2839" i="1"/>
  <c r="N2839" i="1" s="1"/>
  <c r="K2837" i="1"/>
  <c r="N2837" i="1" s="1"/>
  <c r="K2835" i="1"/>
  <c r="N2835" i="1" s="1"/>
  <c r="K2833" i="1"/>
  <c r="N2833" i="1" s="1"/>
  <c r="K2831" i="1"/>
  <c r="N2831" i="1" s="1"/>
  <c r="K2829" i="1"/>
  <c r="N2829" i="1" s="1"/>
  <c r="K2827" i="1"/>
  <c r="N2827" i="1" s="1"/>
  <c r="K2825" i="1"/>
  <c r="N2825" i="1" s="1"/>
  <c r="K2823" i="1"/>
  <c r="N2823" i="1" s="1"/>
  <c r="K2821" i="1"/>
  <c r="N2821" i="1" s="1"/>
  <c r="K2819" i="1"/>
  <c r="N2819" i="1" s="1"/>
  <c r="K2817" i="1"/>
  <c r="N2817" i="1" s="1"/>
  <c r="K2815" i="1"/>
  <c r="N2815" i="1" s="1"/>
  <c r="K2813" i="1"/>
  <c r="N2813" i="1" s="1"/>
  <c r="K2811" i="1"/>
  <c r="N2811" i="1" s="1"/>
  <c r="K2809" i="1"/>
  <c r="N2809" i="1" s="1"/>
  <c r="K2807" i="1"/>
  <c r="N2807" i="1" s="1"/>
  <c r="K2805" i="1"/>
  <c r="N2805" i="1" s="1"/>
  <c r="K2803" i="1"/>
  <c r="N2803" i="1" s="1"/>
  <c r="K2801" i="1"/>
  <c r="N2801" i="1" s="1"/>
  <c r="K2799" i="1"/>
  <c r="N2799" i="1" s="1"/>
  <c r="K2797" i="1"/>
  <c r="N2797" i="1" s="1"/>
  <c r="K2795" i="1"/>
  <c r="N2795" i="1" s="1"/>
  <c r="K2793" i="1"/>
  <c r="N2793" i="1" s="1"/>
  <c r="K2791" i="1"/>
  <c r="N2791" i="1" s="1"/>
  <c r="K2789" i="1"/>
  <c r="N2789" i="1" s="1"/>
  <c r="K2787" i="1"/>
  <c r="N2787" i="1" s="1"/>
  <c r="K2785" i="1"/>
  <c r="N2785" i="1" s="1"/>
  <c r="K2783" i="1"/>
  <c r="N2783" i="1" s="1"/>
  <c r="K2781" i="1"/>
  <c r="N2781" i="1" s="1"/>
  <c r="K2779" i="1"/>
  <c r="N2779" i="1" s="1"/>
  <c r="K2777" i="1"/>
  <c r="N2777" i="1" s="1"/>
  <c r="K2775" i="1"/>
  <c r="N2775" i="1" s="1"/>
  <c r="K2773" i="1"/>
  <c r="N2773" i="1" s="1"/>
  <c r="K2771" i="1"/>
  <c r="N2771" i="1" s="1"/>
  <c r="K2769" i="1"/>
  <c r="N2769" i="1" s="1"/>
  <c r="K2767" i="1"/>
  <c r="N2767" i="1" s="1"/>
  <c r="K2765" i="1"/>
  <c r="N2765" i="1" s="1"/>
  <c r="K2763" i="1"/>
  <c r="N2763" i="1" s="1"/>
  <c r="K2761" i="1"/>
  <c r="N2761" i="1" s="1"/>
  <c r="K2759" i="1"/>
  <c r="N2759" i="1" s="1"/>
  <c r="K2757" i="1"/>
  <c r="N2757" i="1" s="1"/>
  <c r="K2755" i="1"/>
  <c r="N2755" i="1" s="1"/>
  <c r="K2753" i="1"/>
  <c r="N2753" i="1" s="1"/>
  <c r="K2751" i="1"/>
  <c r="N2751" i="1" s="1"/>
  <c r="K2749" i="1"/>
  <c r="N2749" i="1" s="1"/>
  <c r="K2747" i="1"/>
  <c r="N2747" i="1" s="1"/>
  <c r="K2745" i="1"/>
  <c r="N2745" i="1" s="1"/>
  <c r="K2743" i="1"/>
  <c r="N2743" i="1" s="1"/>
  <c r="K2741" i="1"/>
  <c r="N2741" i="1" s="1"/>
  <c r="K2739" i="1"/>
  <c r="N2739" i="1" s="1"/>
  <c r="K2737" i="1"/>
  <c r="N2737" i="1" s="1"/>
  <c r="K2735" i="1"/>
  <c r="N2735" i="1" s="1"/>
  <c r="K2733" i="1"/>
  <c r="N2733" i="1" s="1"/>
  <c r="K2731" i="1"/>
  <c r="N2731" i="1" s="1"/>
  <c r="K2729" i="1"/>
  <c r="N2729" i="1" s="1"/>
  <c r="K2727" i="1"/>
  <c r="N2727" i="1" s="1"/>
  <c r="K2725" i="1"/>
  <c r="N2725" i="1" s="1"/>
  <c r="K2723" i="1"/>
  <c r="N2723" i="1" s="1"/>
  <c r="K2721" i="1"/>
  <c r="N2721" i="1" s="1"/>
  <c r="K2719" i="1"/>
  <c r="N2719" i="1" s="1"/>
  <c r="K2717" i="1"/>
  <c r="N2717" i="1" s="1"/>
  <c r="K2715" i="1"/>
  <c r="N2715" i="1" s="1"/>
  <c r="K2713" i="1"/>
  <c r="N2713" i="1" s="1"/>
  <c r="K2711" i="1"/>
  <c r="N2711" i="1" s="1"/>
  <c r="K2709" i="1"/>
  <c r="N2709" i="1" s="1"/>
  <c r="K2707" i="1"/>
  <c r="N2707" i="1" s="1"/>
  <c r="K2705" i="1"/>
  <c r="N2705" i="1" s="1"/>
  <c r="K2703" i="1"/>
  <c r="N2703" i="1" s="1"/>
  <c r="K2701" i="1"/>
  <c r="N2701" i="1" s="1"/>
  <c r="K2699" i="1"/>
  <c r="N2699" i="1" s="1"/>
  <c r="K2697" i="1"/>
  <c r="N2697" i="1" s="1"/>
  <c r="K2695" i="1"/>
  <c r="N2695" i="1" s="1"/>
  <c r="K2693" i="1"/>
  <c r="N2693" i="1" s="1"/>
  <c r="K2691" i="1"/>
  <c r="N2691" i="1" s="1"/>
  <c r="K2689" i="1"/>
  <c r="N2689" i="1" s="1"/>
  <c r="K2687" i="1"/>
  <c r="N2687" i="1" s="1"/>
  <c r="K2685" i="1"/>
  <c r="N2685" i="1" s="1"/>
  <c r="K2683" i="1"/>
  <c r="N2683" i="1" s="1"/>
  <c r="K2681" i="1"/>
  <c r="N2681" i="1" s="1"/>
  <c r="K2679" i="1"/>
  <c r="N2679" i="1" s="1"/>
  <c r="K2677" i="1"/>
  <c r="N2677" i="1" s="1"/>
  <c r="K2675" i="1"/>
  <c r="N2675" i="1" s="1"/>
  <c r="K2673" i="1"/>
  <c r="N2673" i="1" s="1"/>
  <c r="K2671" i="1"/>
  <c r="N2671" i="1" s="1"/>
  <c r="K2669" i="1"/>
  <c r="N2669" i="1" s="1"/>
  <c r="K2667" i="1"/>
  <c r="N2667" i="1" s="1"/>
  <c r="K2665" i="1"/>
  <c r="N2665" i="1" s="1"/>
  <c r="K2663" i="1"/>
  <c r="N2663" i="1" s="1"/>
  <c r="K2661" i="1"/>
  <c r="N2661" i="1" s="1"/>
  <c r="K2659" i="1"/>
  <c r="N2659" i="1" s="1"/>
  <c r="K2657" i="1"/>
  <c r="N2657" i="1" s="1"/>
  <c r="K2655" i="1"/>
  <c r="N2655" i="1" s="1"/>
  <c r="K2653" i="1"/>
  <c r="N2653" i="1" s="1"/>
  <c r="K2651" i="1"/>
  <c r="N2651" i="1" s="1"/>
  <c r="K2649" i="1"/>
  <c r="N2649" i="1" s="1"/>
  <c r="K2647" i="1"/>
  <c r="N2647" i="1" s="1"/>
  <c r="K2645" i="1"/>
  <c r="N2645" i="1" s="1"/>
  <c r="K2643" i="1"/>
  <c r="N2643" i="1" s="1"/>
  <c r="K2641" i="1"/>
  <c r="N2641" i="1" s="1"/>
  <c r="K2639" i="1"/>
  <c r="N2639" i="1" s="1"/>
  <c r="K2637" i="1"/>
  <c r="N2637" i="1" s="1"/>
  <c r="K2635" i="1"/>
  <c r="N2635" i="1" s="1"/>
  <c r="K2633" i="1"/>
  <c r="N2633" i="1" s="1"/>
  <c r="K2631" i="1"/>
  <c r="N2631" i="1" s="1"/>
  <c r="K2629" i="1"/>
  <c r="N2629" i="1" s="1"/>
  <c r="K2627" i="1"/>
  <c r="N2627" i="1" s="1"/>
  <c r="K2625" i="1"/>
  <c r="N2625" i="1" s="1"/>
  <c r="K2623" i="1"/>
  <c r="N2623" i="1" s="1"/>
  <c r="K2621" i="1"/>
  <c r="N2621" i="1" s="1"/>
  <c r="K2619" i="1"/>
  <c r="N2619" i="1" s="1"/>
  <c r="K2617" i="1"/>
  <c r="N2617" i="1" s="1"/>
  <c r="K2615" i="1"/>
  <c r="N2615" i="1" s="1"/>
  <c r="K2613" i="1"/>
  <c r="N2613" i="1" s="1"/>
  <c r="K2611" i="1"/>
  <c r="N2611" i="1" s="1"/>
  <c r="K2609" i="1"/>
  <c r="N2609" i="1" s="1"/>
  <c r="K2607" i="1"/>
  <c r="N2607" i="1" s="1"/>
  <c r="K2605" i="1"/>
  <c r="N2605" i="1" s="1"/>
  <c r="K2603" i="1"/>
  <c r="N2603" i="1" s="1"/>
  <c r="K2601" i="1"/>
  <c r="N2601" i="1" s="1"/>
  <c r="K2599" i="1"/>
  <c r="N2599" i="1" s="1"/>
  <c r="K2597" i="1"/>
  <c r="N2597" i="1" s="1"/>
  <c r="K2595" i="1"/>
  <c r="N2595" i="1" s="1"/>
  <c r="K2593" i="1"/>
  <c r="N2593" i="1" s="1"/>
  <c r="K2591" i="1"/>
  <c r="N2591" i="1" s="1"/>
  <c r="K2589" i="1"/>
  <c r="N2589" i="1" s="1"/>
  <c r="K2587" i="1"/>
  <c r="N2587" i="1" s="1"/>
  <c r="K2585" i="1"/>
  <c r="N2585" i="1" s="1"/>
  <c r="K2583" i="1"/>
  <c r="N2583" i="1" s="1"/>
  <c r="K2581" i="1"/>
  <c r="N2581" i="1" s="1"/>
  <c r="K2579" i="1"/>
  <c r="N2579" i="1" s="1"/>
  <c r="K2577" i="1"/>
  <c r="N2577" i="1" s="1"/>
  <c r="K2575" i="1"/>
  <c r="N2575" i="1" s="1"/>
  <c r="K2573" i="1"/>
  <c r="N2573" i="1" s="1"/>
  <c r="K2571" i="1"/>
  <c r="N2571" i="1" s="1"/>
  <c r="K2569" i="1"/>
  <c r="N2569" i="1" s="1"/>
  <c r="K2567" i="1"/>
  <c r="N2567" i="1" s="1"/>
  <c r="K2565" i="1"/>
  <c r="N2565" i="1" s="1"/>
  <c r="K2563" i="1"/>
  <c r="N2563" i="1" s="1"/>
  <c r="K2561" i="1"/>
  <c r="N2561" i="1" s="1"/>
  <c r="K2559" i="1"/>
  <c r="N2559" i="1" s="1"/>
  <c r="K2557" i="1"/>
  <c r="N2557" i="1" s="1"/>
  <c r="K2555" i="1"/>
  <c r="N2555" i="1" s="1"/>
  <c r="K2553" i="1"/>
  <c r="N2553" i="1" s="1"/>
  <c r="K2551" i="1"/>
  <c r="N2551" i="1" s="1"/>
  <c r="K2549" i="1"/>
  <c r="N2549" i="1" s="1"/>
  <c r="K2547" i="1"/>
  <c r="N2547" i="1" s="1"/>
  <c r="K2545" i="1"/>
  <c r="N2545" i="1" s="1"/>
  <c r="K2543" i="1"/>
  <c r="N2543" i="1" s="1"/>
  <c r="K2541" i="1"/>
  <c r="N2541" i="1" s="1"/>
  <c r="K2539" i="1"/>
  <c r="N2539" i="1" s="1"/>
  <c r="K2537" i="1"/>
  <c r="N2537" i="1" s="1"/>
  <c r="K2535" i="1"/>
  <c r="N2535" i="1" s="1"/>
  <c r="K2533" i="1"/>
  <c r="N2533" i="1" s="1"/>
  <c r="K2531" i="1"/>
  <c r="N2531" i="1" s="1"/>
  <c r="K2529" i="1"/>
  <c r="N2529" i="1" s="1"/>
  <c r="K2527" i="1"/>
  <c r="N2527" i="1" s="1"/>
  <c r="K2525" i="1"/>
  <c r="N2525" i="1" s="1"/>
  <c r="K2523" i="1"/>
  <c r="N2523" i="1" s="1"/>
  <c r="K2521" i="1"/>
  <c r="N2521" i="1" s="1"/>
  <c r="K2519" i="1"/>
  <c r="N2519" i="1" s="1"/>
  <c r="K2517" i="1"/>
  <c r="N2517" i="1" s="1"/>
  <c r="K2515" i="1"/>
  <c r="N2515" i="1" s="1"/>
  <c r="K2513" i="1"/>
  <c r="N2513" i="1" s="1"/>
  <c r="K2511" i="1"/>
  <c r="N2511" i="1" s="1"/>
  <c r="K2509" i="1"/>
  <c r="N2509" i="1" s="1"/>
  <c r="K2507" i="1"/>
  <c r="N2507" i="1" s="1"/>
  <c r="K2505" i="1"/>
  <c r="N2505" i="1" s="1"/>
  <c r="K2503" i="1"/>
  <c r="N2503" i="1" s="1"/>
  <c r="K2501" i="1"/>
  <c r="N2501" i="1" s="1"/>
  <c r="K2499" i="1"/>
  <c r="N2499" i="1" s="1"/>
  <c r="K2497" i="1"/>
  <c r="N2497" i="1" s="1"/>
  <c r="K2495" i="1"/>
  <c r="N2495" i="1" s="1"/>
  <c r="K2493" i="1"/>
  <c r="N2493" i="1" s="1"/>
  <c r="K2491" i="1"/>
  <c r="N2491" i="1" s="1"/>
  <c r="K2489" i="1"/>
  <c r="N2489" i="1" s="1"/>
  <c r="K2487" i="1"/>
  <c r="N2487" i="1" s="1"/>
  <c r="K2485" i="1"/>
  <c r="N2485" i="1" s="1"/>
  <c r="K2483" i="1"/>
  <c r="N2483" i="1" s="1"/>
  <c r="K2481" i="1"/>
  <c r="N2481" i="1" s="1"/>
  <c r="K2479" i="1"/>
  <c r="N2479" i="1" s="1"/>
  <c r="K2477" i="1"/>
  <c r="N2477" i="1" s="1"/>
  <c r="K2475" i="1"/>
  <c r="N2475" i="1" s="1"/>
  <c r="K2473" i="1"/>
  <c r="N2473" i="1" s="1"/>
  <c r="K2471" i="1"/>
  <c r="N2471" i="1" s="1"/>
  <c r="K2469" i="1"/>
  <c r="N2469" i="1" s="1"/>
  <c r="K2467" i="1"/>
  <c r="N2467" i="1" s="1"/>
  <c r="K2465" i="1"/>
  <c r="N2465" i="1" s="1"/>
  <c r="K2463" i="1"/>
  <c r="N2463" i="1" s="1"/>
  <c r="K2461" i="1"/>
  <c r="N2461" i="1" s="1"/>
  <c r="K2459" i="1"/>
  <c r="N2459" i="1" s="1"/>
  <c r="K2457" i="1"/>
  <c r="N2457" i="1" s="1"/>
  <c r="K2455" i="1"/>
  <c r="N2455" i="1" s="1"/>
  <c r="K2453" i="1"/>
  <c r="N2453" i="1" s="1"/>
  <c r="K2451" i="1"/>
  <c r="N2451" i="1" s="1"/>
  <c r="K2449" i="1"/>
  <c r="N2449" i="1" s="1"/>
  <c r="K2447" i="1"/>
  <c r="N2447" i="1" s="1"/>
  <c r="K2445" i="1"/>
  <c r="N2445" i="1" s="1"/>
  <c r="K2443" i="1"/>
  <c r="N2443" i="1" s="1"/>
  <c r="K2441" i="1"/>
  <c r="N2441" i="1" s="1"/>
  <c r="K2439" i="1"/>
  <c r="N2439" i="1" s="1"/>
  <c r="K2437" i="1"/>
  <c r="N2437" i="1" s="1"/>
  <c r="K2435" i="1"/>
  <c r="N2435" i="1" s="1"/>
  <c r="K2433" i="1"/>
  <c r="N2433" i="1" s="1"/>
  <c r="K2431" i="1"/>
  <c r="N2431" i="1" s="1"/>
  <c r="K2429" i="1"/>
  <c r="N2429" i="1" s="1"/>
  <c r="K2427" i="1"/>
  <c r="N2427" i="1" s="1"/>
  <c r="K2425" i="1"/>
  <c r="N2425" i="1" s="1"/>
  <c r="K2423" i="1"/>
  <c r="N2423" i="1" s="1"/>
  <c r="K2421" i="1"/>
  <c r="N2421" i="1" s="1"/>
  <c r="K2419" i="1"/>
  <c r="N2419" i="1" s="1"/>
  <c r="K2417" i="1"/>
  <c r="N2417" i="1" s="1"/>
  <c r="K2415" i="1"/>
  <c r="N2415" i="1" s="1"/>
  <c r="K2413" i="1"/>
  <c r="N2413" i="1" s="1"/>
  <c r="K2411" i="1"/>
  <c r="N2411" i="1" s="1"/>
  <c r="K2409" i="1"/>
  <c r="N2409" i="1" s="1"/>
  <c r="K2407" i="1"/>
  <c r="N2407" i="1" s="1"/>
  <c r="K2405" i="1"/>
  <c r="N2405" i="1" s="1"/>
  <c r="K2403" i="1"/>
  <c r="N2403" i="1" s="1"/>
  <c r="K2401" i="1"/>
  <c r="N2401" i="1" s="1"/>
  <c r="K2399" i="1"/>
  <c r="N2399" i="1" s="1"/>
  <c r="K2397" i="1"/>
  <c r="N2397" i="1" s="1"/>
  <c r="K2395" i="1"/>
  <c r="N2395" i="1" s="1"/>
  <c r="K2393" i="1"/>
  <c r="N2393" i="1" s="1"/>
  <c r="K2391" i="1"/>
  <c r="N2391" i="1" s="1"/>
  <c r="K2389" i="1"/>
  <c r="N2389" i="1" s="1"/>
  <c r="K2387" i="1"/>
  <c r="N2387" i="1" s="1"/>
  <c r="K2385" i="1"/>
  <c r="N2385" i="1" s="1"/>
  <c r="K2383" i="1"/>
  <c r="N2383" i="1" s="1"/>
  <c r="K2381" i="1"/>
  <c r="N2381" i="1" s="1"/>
  <c r="K2379" i="1"/>
  <c r="N2379" i="1" s="1"/>
  <c r="K2377" i="1"/>
  <c r="N2377" i="1" s="1"/>
  <c r="K2375" i="1"/>
  <c r="N2375" i="1" s="1"/>
  <c r="K2373" i="1"/>
  <c r="N2373" i="1" s="1"/>
  <c r="K2371" i="1"/>
  <c r="N2371" i="1" s="1"/>
  <c r="K2369" i="1"/>
  <c r="N2369" i="1" s="1"/>
  <c r="K2367" i="1"/>
  <c r="N2367" i="1" s="1"/>
  <c r="K2365" i="1"/>
  <c r="N2365" i="1" s="1"/>
  <c r="K2363" i="1"/>
  <c r="N2363" i="1" s="1"/>
  <c r="K2361" i="1"/>
  <c r="N2361" i="1" s="1"/>
  <c r="K2359" i="1"/>
  <c r="N2359" i="1" s="1"/>
  <c r="K2357" i="1"/>
  <c r="N2357" i="1" s="1"/>
  <c r="K2355" i="1"/>
  <c r="N2355" i="1" s="1"/>
  <c r="K2353" i="1"/>
  <c r="N2353" i="1" s="1"/>
  <c r="K2351" i="1"/>
  <c r="N2351" i="1" s="1"/>
  <c r="K2349" i="1"/>
  <c r="N2349" i="1" s="1"/>
  <c r="K2347" i="1"/>
  <c r="N2347" i="1" s="1"/>
  <c r="K2345" i="1"/>
  <c r="N2345" i="1" s="1"/>
  <c r="K2343" i="1"/>
  <c r="N2343" i="1" s="1"/>
  <c r="K2341" i="1"/>
  <c r="N2341" i="1" s="1"/>
  <c r="K2339" i="1"/>
  <c r="N2339" i="1" s="1"/>
  <c r="K2337" i="1"/>
  <c r="N2337" i="1" s="1"/>
  <c r="K2335" i="1"/>
  <c r="N2335" i="1" s="1"/>
  <c r="K2333" i="1"/>
  <c r="N2333" i="1" s="1"/>
  <c r="K2331" i="1"/>
  <c r="N2331" i="1" s="1"/>
  <c r="K2329" i="1"/>
  <c r="N2329" i="1" s="1"/>
  <c r="K2327" i="1"/>
  <c r="N2327" i="1" s="1"/>
  <c r="K2325" i="1"/>
  <c r="N2325" i="1" s="1"/>
  <c r="K2323" i="1"/>
  <c r="N2323" i="1" s="1"/>
  <c r="K2321" i="1"/>
  <c r="N2321" i="1" s="1"/>
  <c r="K2319" i="1"/>
  <c r="N2319" i="1" s="1"/>
  <c r="K2317" i="1"/>
  <c r="N2317" i="1" s="1"/>
  <c r="K2315" i="1"/>
  <c r="N2315" i="1" s="1"/>
  <c r="K2313" i="1"/>
  <c r="N2313" i="1" s="1"/>
  <c r="K2311" i="1"/>
  <c r="N2311" i="1" s="1"/>
  <c r="K2309" i="1"/>
  <c r="N2309" i="1" s="1"/>
  <c r="K2307" i="1"/>
  <c r="N2307" i="1" s="1"/>
  <c r="K2305" i="1"/>
  <c r="N2305" i="1" s="1"/>
  <c r="K2303" i="1"/>
  <c r="N2303" i="1" s="1"/>
  <c r="K2301" i="1"/>
  <c r="N2301" i="1" s="1"/>
  <c r="K2299" i="1"/>
  <c r="N2299" i="1" s="1"/>
  <c r="K2297" i="1"/>
  <c r="N2297" i="1" s="1"/>
  <c r="K2295" i="1"/>
  <c r="N2295" i="1" s="1"/>
  <c r="K2293" i="1"/>
  <c r="N2293" i="1" s="1"/>
  <c r="K2291" i="1"/>
  <c r="N2291" i="1" s="1"/>
  <c r="K2289" i="1"/>
  <c r="N2289" i="1" s="1"/>
  <c r="K2287" i="1"/>
  <c r="N2287" i="1" s="1"/>
  <c r="K2285" i="1"/>
  <c r="N2285" i="1" s="1"/>
  <c r="K2283" i="1"/>
  <c r="N2283" i="1" s="1"/>
  <c r="K2281" i="1"/>
  <c r="N2281" i="1" s="1"/>
  <c r="K2279" i="1"/>
  <c r="N2279" i="1" s="1"/>
  <c r="K2277" i="1"/>
  <c r="N2277" i="1" s="1"/>
  <c r="K2275" i="1"/>
  <c r="N2275" i="1" s="1"/>
  <c r="K2273" i="1"/>
  <c r="N2273" i="1" s="1"/>
  <c r="K2271" i="1"/>
  <c r="N2271" i="1" s="1"/>
  <c r="K2269" i="1"/>
  <c r="N2269" i="1" s="1"/>
  <c r="K2267" i="1"/>
  <c r="N2267" i="1" s="1"/>
  <c r="K2265" i="1"/>
  <c r="N2265" i="1" s="1"/>
  <c r="K2263" i="1"/>
  <c r="N2263" i="1" s="1"/>
  <c r="K2261" i="1"/>
  <c r="N2261" i="1" s="1"/>
  <c r="K2259" i="1"/>
  <c r="N2259" i="1" s="1"/>
  <c r="K2257" i="1"/>
  <c r="N2257" i="1" s="1"/>
  <c r="K2255" i="1"/>
  <c r="N2255" i="1" s="1"/>
  <c r="K2253" i="1"/>
  <c r="N2253" i="1" s="1"/>
  <c r="K2251" i="1"/>
  <c r="N2251" i="1" s="1"/>
  <c r="K2249" i="1"/>
  <c r="N2249" i="1" s="1"/>
  <c r="K2247" i="1"/>
  <c r="N2247" i="1" s="1"/>
  <c r="K2245" i="1"/>
  <c r="N2245" i="1" s="1"/>
  <c r="K2243" i="1"/>
  <c r="N2243" i="1" s="1"/>
  <c r="K2241" i="1"/>
  <c r="N2241" i="1" s="1"/>
  <c r="K2239" i="1"/>
  <c r="N2239" i="1" s="1"/>
  <c r="K2237" i="1"/>
  <c r="N2237" i="1" s="1"/>
  <c r="K2235" i="1"/>
  <c r="N2235" i="1" s="1"/>
  <c r="K2233" i="1"/>
  <c r="N2233" i="1" s="1"/>
  <c r="K2231" i="1"/>
  <c r="N2231" i="1" s="1"/>
  <c r="K2229" i="1"/>
  <c r="N2229" i="1" s="1"/>
  <c r="K2227" i="1"/>
  <c r="N2227" i="1" s="1"/>
  <c r="K2225" i="1"/>
  <c r="N2225" i="1" s="1"/>
  <c r="K2223" i="1"/>
  <c r="N2223" i="1" s="1"/>
  <c r="K2221" i="1"/>
  <c r="N2221" i="1" s="1"/>
  <c r="K2219" i="1"/>
  <c r="N2219" i="1" s="1"/>
  <c r="K2217" i="1"/>
  <c r="N2217" i="1" s="1"/>
  <c r="K2215" i="1"/>
  <c r="N2215" i="1" s="1"/>
  <c r="K2213" i="1"/>
  <c r="N2213" i="1" s="1"/>
  <c r="K2211" i="1"/>
  <c r="N2211" i="1" s="1"/>
  <c r="K2209" i="1"/>
  <c r="N2209" i="1" s="1"/>
  <c r="K2207" i="1"/>
  <c r="N2207" i="1" s="1"/>
  <c r="K2205" i="1"/>
  <c r="N2205" i="1" s="1"/>
  <c r="K2203" i="1"/>
  <c r="N2203" i="1" s="1"/>
  <c r="K2201" i="1"/>
  <c r="N2201" i="1" s="1"/>
  <c r="K2199" i="1"/>
  <c r="N2199" i="1" s="1"/>
  <c r="K2197" i="1"/>
  <c r="N2197" i="1" s="1"/>
  <c r="K2195" i="1"/>
  <c r="N2195" i="1" s="1"/>
  <c r="K2193" i="1"/>
  <c r="N2193" i="1" s="1"/>
  <c r="K2191" i="1"/>
  <c r="N2191" i="1" s="1"/>
  <c r="K2189" i="1"/>
  <c r="N2189" i="1" s="1"/>
  <c r="K2187" i="1"/>
  <c r="N2187" i="1" s="1"/>
  <c r="K2185" i="1"/>
  <c r="N2185" i="1" s="1"/>
  <c r="K2183" i="1"/>
  <c r="N2183" i="1" s="1"/>
  <c r="K2181" i="1"/>
  <c r="N2181" i="1" s="1"/>
  <c r="K2179" i="1"/>
  <c r="N2179" i="1" s="1"/>
  <c r="K2177" i="1"/>
  <c r="N2177" i="1" s="1"/>
  <c r="K2175" i="1"/>
  <c r="N2175" i="1" s="1"/>
  <c r="K2173" i="1"/>
  <c r="N2173" i="1" s="1"/>
  <c r="K2171" i="1"/>
  <c r="N2171" i="1" s="1"/>
  <c r="K2169" i="1"/>
  <c r="N2169" i="1" s="1"/>
  <c r="K2167" i="1"/>
  <c r="N2167" i="1" s="1"/>
  <c r="K2165" i="1"/>
  <c r="N2165" i="1" s="1"/>
  <c r="K2163" i="1"/>
  <c r="N2163" i="1" s="1"/>
  <c r="K2161" i="1"/>
  <c r="N2161" i="1" s="1"/>
  <c r="K2159" i="1"/>
  <c r="N2159" i="1" s="1"/>
  <c r="K2157" i="1"/>
  <c r="N2157" i="1" s="1"/>
  <c r="K2155" i="1"/>
  <c r="N2155" i="1" s="1"/>
  <c r="K2153" i="1"/>
  <c r="N2153" i="1" s="1"/>
  <c r="K2151" i="1"/>
  <c r="N2151" i="1" s="1"/>
  <c r="K2149" i="1"/>
  <c r="N2149" i="1" s="1"/>
  <c r="K2147" i="1"/>
  <c r="N2147" i="1" s="1"/>
  <c r="K2145" i="1"/>
  <c r="N2145" i="1" s="1"/>
  <c r="K2143" i="1"/>
  <c r="N2143" i="1" s="1"/>
  <c r="K2141" i="1"/>
  <c r="N2141" i="1" s="1"/>
  <c r="K2139" i="1"/>
  <c r="N2139" i="1" s="1"/>
  <c r="K2137" i="1"/>
  <c r="N2137" i="1" s="1"/>
  <c r="K2135" i="1"/>
  <c r="N2135" i="1" s="1"/>
  <c r="K2133" i="1"/>
  <c r="N2133" i="1" s="1"/>
  <c r="K2131" i="1"/>
  <c r="N2131" i="1" s="1"/>
  <c r="K2129" i="1"/>
  <c r="N2129" i="1" s="1"/>
  <c r="K2127" i="1"/>
  <c r="N2127" i="1" s="1"/>
  <c r="K2125" i="1"/>
  <c r="N2125" i="1" s="1"/>
  <c r="K2123" i="1"/>
  <c r="N2123" i="1" s="1"/>
  <c r="K2121" i="1"/>
  <c r="N2121" i="1" s="1"/>
  <c r="K2119" i="1"/>
  <c r="N2119" i="1" s="1"/>
  <c r="K2117" i="1"/>
  <c r="N2117" i="1" s="1"/>
  <c r="K2115" i="1"/>
  <c r="N2115" i="1" s="1"/>
  <c r="K2113" i="1"/>
  <c r="N2113" i="1" s="1"/>
  <c r="K2111" i="1"/>
  <c r="N2111" i="1" s="1"/>
  <c r="K2109" i="1"/>
  <c r="N2109" i="1" s="1"/>
  <c r="K2107" i="1"/>
  <c r="N2107" i="1" s="1"/>
  <c r="K2105" i="1"/>
  <c r="N2105" i="1" s="1"/>
  <c r="K2103" i="1"/>
  <c r="N2103" i="1" s="1"/>
  <c r="K2101" i="1"/>
  <c r="N2101" i="1" s="1"/>
  <c r="K2099" i="1"/>
  <c r="N2099" i="1" s="1"/>
  <c r="K2097" i="1"/>
  <c r="N2097" i="1" s="1"/>
  <c r="K2095" i="1"/>
  <c r="N2095" i="1" s="1"/>
  <c r="K2093" i="1"/>
  <c r="N2093" i="1" s="1"/>
  <c r="K2091" i="1"/>
  <c r="N2091" i="1" s="1"/>
  <c r="K2089" i="1"/>
  <c r="N2089" i="1" s="1"/>
  <c r="K2087" i="1"/>
  <c r="N2087" i="1" s="1"/>
  <c r="K2085" i="1"/>
  <c r="N2085" i="1" s="1"/>
  <c r="K2083" i="1"/>
  <c r="N2083" i="1" s="1"/>
  <c r="K2081" i="1"/>
  <c r="N2081" i="1" s="1"/>
  <c r="K2079" i="1"/>
  <c r="N2079" i="1" s="1"/>
  <c r="K2077" i="1"/>
  <c r="N2077" i="1" s="1"/>
  <c r="K2075" i="1"/>
  <c r="N2075" i="1" s="1"/>
  <c r="K2073" i="1"/>
  <c r="N2073" i="1" s="1"/>
  <c r="K2071" i="1"/>
  <c r="N2071" i="1" s="1"/>
  <c r="K2069" i="1"/>
  <c r="N2069" i="1" s="1"/>
  <c r="K2067" i="1"/>
  <c r="N2067" i="1" s="1"/>
  <c r="K2065" i="1"/>
  <c r="N2065" i="1" s="1"/>
  <c r="K2063" i="1"/>
  <c r="N2063" i="1" s="1"/>
  <c r="K2061" i="1"/>
  <c r="N2061" i="1" s="1"/>
  <c r="K2059" i="1"/>
  <c r="N2059" i="1" s="1"/>
  <c r="K2057" i="1"/>
  <c r="N2057" i="1" s="1"/>
  <c r="K2055" i="1"/>
  <c r="N2055" i="1" s="1"/>
  <c r="K2053" i="1"/>
  <c r="N2053" i="1" s="1"/>
  <c r="K2051" i="1"/>
  <c r="N2051" i="1" s="1"/>
  <c r="K2049" i="1"/>
  <c r="N2049" i="1" s="1"/>
  <c r="K2047" i="1"/>
  <c r="N2047" i="1" s="1"/>
  <c r="K2045" i="1"/>
  <c r="N2045" i="1" s="1"/>
  <c r="K2043" i="1"/>
  <c r="N2043" i="1" s="1"/>
  <c r="K2041" i="1"/>
  <c r="N2041" i="1" s="1"/>
  <c r="K2039" i="1"/>
  <c r="N2039" i="1" s="1"/>
  <c r="K2037" i="1"/>
  <c r="N2037" i="1" s="1"/>
  <c r="K2035" i="1"/>
  <c r="N2035" i="1" s="1"/>
  <c r="K2033" i="1"/>
  <c r="N2033" i="1" s="1"/>
  <c r="K2031" i="1"/>
  <c r="N2031" i="1" s="1"/>
  <c r="K2029" i="1"/>
  <c r="N2029" i="1" s="1"/>
  <c r="K2027" i="1"/>
  <c r="N2027" i="1" s="1"/>
  <c r="K2025" i="1"/>
  <c r="N2025" i="1" s="1"/>
  <c r="K2023" i="1"/>
  <c r="N2023" i="1" s="1"/>
  <c r="K2021" i="1"/>
  <c r="N2021" i="1" s="1"/>
  <c r="K2019" i="1"/>
  <c r="N2019" i="1" s="1"/>
  <c r="K2017" i="1"/>
  <c r="N2017" i="1" s="1"/>
  <c r="K2015" i="1"/>
  <c r="N2015" i="1" s="1"/>
  <c r="K2013" i="1"/>
  <c r="N2013" i="1" s="1"/>
  <c r="K2011" i="1"/>
  <c r="N2011" i="1" s="1"/>
  <c r="K2009" i="1"/>
  <c r="N2009" i="1" s="1"/>
  <c r="K2007" i="1"/>
  <c r="N2007" i="1" s="1"/>
  <c r="K2005" i="1"/>
  <c r="N2005" i="1" s="1"/>
  <c r="K2003" i="1"/>
  <c r="N2003" i="1" s="1"/>
  <c r="K2001" i="1"/>
  <c r="N2001" i="1" s="1"/>
  <c r="K1999" i="1"/>
  <c r="N1999" i="1" s="1"/>
  <c r="K1997" i="1"/>
  <c r="N1997" i="1" s="1"/>
  <c r="K1995" i="1"/>
  <c r="N1995" i="1" s="1"/>
  <c r="K1993" i="1"/>
  <c r="N1993" i="1" s="1"/>
  <c r="K1991" i="1"/>
  <c r="N1991" i="1" s="1"/>
  <c r="K1989" i="1"/>
  <c r="N1989" i="1" s="1"/>
  <c r="K1987" i="1"/>
  <c r="N1987" i="1" s="1"/>
  <c r="K1985" i="1"/>
  <c r="N1985" i="1" s="1"/>
  <c r="K1983" i="1"/>
  <c r="N1983" i="1" s="1"/>
  <c r="K1981" i="1"/>
  <c r="N1981" i="1" s="1"/>
  <c r="K1979" i="1"/>
  <c r="N1979" i="1" s="1"/>
  <c r="K1977" i="1"/>
  <c r="N1977" i="1" s="1"/>
  <c r="K1975" i="1"/>
  <c r="N1975" i="1" s="1"/>
  <c r="K1973" i="1"/>
  <c r="N1973" i="1" s="1"/>
  <c r="K1971" i="1"/>
  <c r="N1971" i="1" s="1"/>
  <c r="K1969" i="1"/>
  <c r="N1969" i="1" s="1"/>
  <c r="K1967" i="1"/>
  <c r="N1967" i="1" s="1"/>
  <c r="K1965" i="1"/>
  <c r="N1965" i="1" s="1"/>
  <c r="K1963" i="1"/>
  <c r="N1963" i="1" s="1"/>
  <c r="K1961" i="1"/>
  <c r="N1961" i="1" s="1"/>
  <c r="K1959" i="1"/>
  <c r="N1959" i="1" s="1"/>
  <c r="K1957" i="1"/>
  <c r="N1957" i="1" s="1"/>
  <c r="K1955" i="1"/>
  <c r="N1955" i="1" s="1"/>
  <c r="K1953" i="1"/>
  <c r="N1953" i="1" s="1"/>
  <c r="K1951" i="1"/>
  <c r="N1951" i="1" s="1"/>
  <c r="K1949" i="1"/>
  <c r="N1949" i="1" s="1"/>
  <c r="K1947" i="1"/>
  <c r="N1947" i="1" s="1"/>
  <c r="K1945" i="1"/>
  <c r="N1945" i="1" s="1"/>
  <c r="K1943" i="1"/>
  <c r="N1943" i="1" s="1"/>
  <c r="K1941" i="1"/>
  <c r="N1941" i="1" s="1"/>
  <c r="K1939" i="1"/>
  <c r="N1939" i="1" s="1"/>
  <c r="K1937" i="1"/>
  <c r="N1937" i="1" s="1"/>
  <c r="K1935" i="1"/>
  <c r="N1935" i="1" s="1"/>
  <c r="K1933" i="1"/>
  <c r="N1933" i="1" s="1"/>
  <c r="K1931" i="1"/>
  <c r="N1931" i="1" s="1"/>
  <c r="K1929" i="1"/>
  <c r="N1929" i="1" s="1"/>
  <c r="K1927" i="1"/>
  <c r="N1927" i="1" s="1"/>
  <c r="K1925" i="1"/>
  <c r="N1925" i="1" s="1"/>
  <c r="K1923" i="1"/>
  <c r="N1923" i="1" s="1"/>
  <c r="K1921" i="1"/>
  <c r="N1921" i="1" s="1"/>
  <c r="K1919" i="1"/>
  <c r="N1919" i="1" s="1"/>
  <c r="K1917" i="1"/>
  <c r="N1917" i="1" s="1"/>
  <c r="K1915" i="1"/>
  <c r="N1915" i="1" s="1"/>
  <c r="K1913" i="1"/>
  <c r="N1913" i="1" s="1"/>
  <c r="K1911" i="1"/>
  <c r="N1911" i="1" s="1"/>
  <c r="K1909" i="1"/>
  <c r="N1909" i="1" s="1"/>
  <c r="K1907" i="1"/>
  <c r="N1907" i="1" s="1"/>
  <c r="K1905" i="1"/>
  <c r="N1905" i="1" s="1"/>
  <c r="K1903" i="1"/>
  <c r="N1903" i="1" s="1"/>
  <c r="K1901" i="1"/>
  <c r="N1901" i="1" s="1"/>
  <c r="K1899" i="1"/>
  <c r="N1899" i="1" s="1"/>
  <c r="K1897" i="1"/>
  <c r="N1897" i="1" s="1"/>
  <c r="K1895" i="1"/>
  <c r="N1895" i="1" s="1"/>
  <c r="K1893" i="1"/>
  <c r="N1893" i="1" s="1"/>
  <c r="K1891" i="1"/>
  <c r="N1891" i="1" s="1"/>
  <c r="K1889" i="1"/>
  <c r="N1889" i="1" s="1"/>
  <c r="K1887" i="1"/>
  <c r="N1887" i="1" s="1"/>
  <c r="K1885" i="1"/>
  <c r="N1885" i="1" s="1"/>
  <c r="K1883" i="1"/>
  <c r="N1883" i="1" s="1"/>
  <c r="K1881" i="1"/>
  <c r="N1881" i="1" s="1"/>
  <c r="K1879" i="1"/>
  <c r="N1879" i="1" s="1"/>
  <c r="K1877" i="1"/>
  <c r="N1877" i="1" s="1"/>
  <c r="K1875" i="1"/>
  <c r="N1875" i="1" s="1"/>
  <c r="K1873" i="1"/>
  <c r="N1873" i="1" s="1"/>
  <c r="K1871" i="1"/>
  <c r="N1871" i="1" s="1"/>
  <c r="K1869" i="1"/>
  <c r="N1869" i="1" s="1"/>
  <c r="K1867" i="1"/>
  <c r="N1867" i="1" s="1"/>
  <c r="K1865" i="1"/>
  <c r="N1865" i="1" s="1"/>
  <c r="K1863" i="1"/>
  <c r="N1863" i="1" s="1"/>
  <c r="K1861" i="1"/>
  <c r="N1861" i="1" s="1"/>
  <c r="K1859" i="1"/>
  <c r="N1859" i="1" s="1"/>
  <c r="K1857" i="1"/>
  <c r="N1857" i="1" s="1"/>
  <c r="K1855" i="1"/>
  <c r="N1855" i="1" s="1"/>
  <c r="K1853" i="1"/>
  <c r="N1853" i="1" s="1"/>
  <c r="K1851" i="1"/>
  <c r="N1851" i="1" s="1"/>
  <c r="K1849" i="1"/>
  <c r="N1849" i="1" s="1"/>
  <c r="K1847" i="1"/>
  <c r="N1847" i="1" s="1"/>
  <c r="K1845" i="1"/>
  <c r="N1845" i="1" s="1"/>
  <c r="K1843" i="1"/>
  <c r="N1843" i="1" s="1"/>
  <c r="K1841" i="1"/>
  <c r="N1841" i="1" s="1"/>
  <c r="K1839" i="1"/>
  <c r="N1839" i="1" s="1"/>
  <c r="K1837" i="1"/>
  <c r="N1837" i="1" s="1"/>
  <c r="K1835" i="1"/>
  <c r="N1835" i="1" s="1"/>
  <c r="K1833" i="1"/>
  <c r="N1833" i="1" s="1"/>
  <c r="K1831" i="1"/>
  <c r="N1831" i="1" s="1"/>
  <c r="K1829" i="1"/>
  <c r="N1829" i="1" s="1"/>
  <c r="K1827" i="1"/>
  <c r="N1827" i="1" s="1"/>
  <c r="K1825" i="1"/>
  <c r="N1825" i="1" s="1"/>
  <c r="K1823" i="1"/>
  <c r="N1823" i="1" s="1"/>
  <c r="K1821" i="1"/>
  <c r="N1821" i="1" s="1"/>
  <c r="K1819" i="1"/>
  <c r="N1819" i="1" s="1"/>
  <c r="K1817" i="1"/>
  <c r="N1817" i="1" s="1"/>
  <c r="K1815" i="1"/>
  <c r="N1815" i="1" s="1"/>
  <c r="K1813" i="1"/>
  <c r="N1813" i="1" s="1"/>
  <c r="K1811" i="1"/>
  <c r="N1811" i="1" s="1"/>
  <c r="K1809" i="1"/>
  <c r="N1809" i="1" s="1"/>
  <c r="K1807" i="1"/>
  <c r="N1807" i="1" s="1"/>
  <c r="K1805" i="1"/>
  <c r="N1805" i="1" s="1"/>
  <c r="K1803" i="1"/>
  <c r="N1803" i="1" s="1"/>
  <c r="K1801" i="1"/>
  <c r="N1801" i="1" s="1"/>
  <c r="K1799" i="1"/>
  <c r="N1799" i="1" s="1"/>
  <c r="K1797" i="1"/>
  <c r="N1797" i="1" s="1"/>
  <c r="K1795" i="1"/>
  <c r="N1795" i="1" s="1"/>
  <c r="K1793" i="1"/>
  <c r="N1793" i="1" s="1"/>
  <c r="K1791" i="1"/>
  <c r="N1791" i="1" s="1"/>
  <c r="K1789" i="1"/>
  <c r="N1789" i="1" s="1"/>
  <c r="K1787" i="1"/>
  <c r="N1787" i="1" s="1"/>
  <c r="K1785" i="1"/>
  <c r="N1785" i="1" s="1"/>
  <c r="K1783" i="1"/>
  <c r="N1783" i="1" s="1"/>
  <c r="K1781" i="1"/>
  <c r="N1781" i="1" s="1"/>
  <c r="K1779" i="1"/>
  <c r="N1779" i="1" s="1"/>
  <c r="K1777" i="1"/>
  <c r="N1777" i="1" s="1"/>
  <c r="K1775" i="1"/>
  <c r="N1775" i="1" s="1"/>
  <c r="K1773" i="1"/>
  <c r="N1773" i="1" s="1"/>
  <c r="K1771" i="1"/>
  <c r="N1771" i="1" s="1"/>
  <c r="K1769" i="1"/>
  <c r="N1769" i="1" s="1"/>
  <c r="K1767" i="1"/>
  <c r="N1767" i="1" s="1"/>
  <c r="K1765" i="1"/>
  <c r="N1765" i="1" s="1"/>
  <c r="K1763" i="1"/>
  <c r="N1763" i="1" s="1"/>
  <c r="K1761" i="1"/>
  <c r="N1761" i="1" s="1"/>
  <c r="K1759" i="1"/>
  <c r="N1759" i="1" s="1"/>
  <c r="K1757" i="1"/>
  <c r="N1757" i="1" s="1"/>
  <c r="K1755" i="1"/>
  <c r="N1755" i="1" s="1"/>
  <c r="K1753" i="1"/>
  <c r="N1753" i="1" s="1"/>
  <c r="K1751" i="1"/>
  <c r="N1751" i="1" s="1"/>
  <c r="K1749" i="1"/>
  <c r="N1749" i="1" s="1"/>
  <c r="K1747" i="1"/>
  <c r="N1747" i="1" s="1"/>
  <c r="K1745" i="1"/>
  <c r="N1745" i="1" s="1"/>
  <c r="K1743" i="1"/>
  <c r="N1743" i="1" s="1"/>
  <c r="K1741" i="1"/>
  <c r="N1741" i="1" s="1"/>
  <c r="K1739" i="1"/>
  <c r="N1739" i="1" s="1"/>
  <c r="K1737" i="1"/>
  <c r="N1737" i="1" s="1"/>
  <c r="K1735" i="1"/>
  <c r="N1735" i="1" s="1"/>
  <c r="K1733" i="1"/>
  <c r="N1733" i="1" s="1"/>
  <c r="K1731" i="1"/>
  <c r="N1731" i="1" s="1"/>
  <c r="K1729" i="1"/>
  <c r="N1729" i="1" s="1"/>
  <c r="K1727" i="1"/>
  <c r="N1727" i="1" s="1"/>
  <c r="K1725" i="1"/>
  <c r="N1725" i="1" s="1"/>
  <c r="K1723" i="1"/>
  <c r="N1723" i="1" s="1"/>
  <c r="K1721" i="1"/>
  <c r="N1721" i="1" s="1"/>
  <c r="K1719" i="1"/>
  <c r="N1719" i="1" s="1"/>
  <c r="K1717" i="1"/>
  <c r="N1717" i="1" s="1"/>
  <c r="K1715" i="1"/>
  <c r="N1715" i="1" s="1"/>
  <c r="K1713" i="1"/>
  <c r="N1713" i="1" s="1"/>
  <c r="K1711" i="1"/>
  <c r="N1711" i="1" s="1"/>
  <c r="K1709" i="1"/>
  <c r="N1709" i="1" s="1"/>
  <c r="K1707" i="1"/>
  <c r="N1707" i="1" s="1"/>
  <c r="K1705" i="1"/>
  <c r="N1705" i="1" s="1"/>
  <c r="K1703" i="1"/>
  <c r="N1703" i="1" s="1"/>
  <c r="K1701" i="1"/>
  <c r="N1701" i="1" s="1"/>
  <c r="K1699" i="1"/>
  <c r="N1699" i="1" s="1"/>
  <c r="K1697" i="1"/>
  <c r="N1697" i="1" s="1"/>
  <c r="K1695" i="1"/>
  <c r="N1695" i="1" s="1"/>
  <c r="K1693" i="1"/>
  <c r="N1693" i="1" s="1"/>
  <c r="K1691" i="1"/>
  <c r="N1691" i="1" s="1"/>
  <c r="K1689" i="1"/>
  <c r="N1689" i="1" s="1"/>
  <c r="K1687" i="1"/>
  <c r="N1687" i="1" s="1"/>
  <c r="K1685" i="1"/>
  <c r="N1685" i="1" s="1"/>
  <c r="K1683" i="1"/>
  <c r="N1683" i="1" s="1"/>
  <c r="K1681" i="1"/>
  <c r="N1681" i="1" s="1"/>
  <c r="K1679" i="1"/>
  <c r="N1679" i="1" s="1"/>
  <c r="K1677" i="1"/>
  <c r="N1677" i="1" s="1"/>
  <c r="K1675" i="1"/>
  <c r="N1675" i="1" s="1"/>
  <c r="K1673" i="1"/>
  <c r="N1673" i="1" s="1"/>
  <c r="K1671" i="1"/>
  <c r="N1671" i="1" s="1"/>
  <c r="K1669" i="1"/>
  <c r="N1669" i="1" s="1"/>
  <c r="K1667" i="1"/>
  <c r="N1667" i="1" s="1"/>
  <c r="K1665" i="1"/>
  <c r="N1665" i="1" s="1"/>
  <c r="K1663" i="1"/>
  <c r="N1663" i="1" s="1"/>
  <c r="K1661" i="1"/>
  <c r="N1661" i="1" s="1"/>
  <c r="K1659" i="1"/>
  <c r="N1659" i="1" s="1"/>
  <c r="K1657" i="1"/>
  <c r="N1657" i="1" s="1"/>
  <c r="K1655" i="1"/>
  <c r="N1655" i="1" s="1"/>
  <c r="K1653" i="1"/>
  <c r="N1653" i="1" s="1"/>
  <c r="K1651" i="1"/>
  <c r="N1651" i="1" s="1"/>
  <c r="K1649" i="1"/>
  <c r="N1649" i="1" s="1"/>
  <c r="K1647" i="1"/>
  <c r="N1647" i="1" s="1"/>
  <c r="K1645" i="1"/>
  <c r="N1645" i="1" s="1"/>
  <c r="K1643" i="1"/>
  <c r="N1643" i="1" s="1"/>
  <c r="K1641" i="1"/>
  <c r="N1641" i="1" s="1"/>
  <c r="K1639" i="1"/>
  <c r="N1639" i="1" s="1"/>
  <c r="K1637" i="1"/>
  <c r="N1637" i="1" s="1"/>
  <c r="K1635" i="1"/>
  <c r="N1635" i="1" s="1"/>
  <c r="K1633" i="1"/>
  <c r="N1633" i="1" s="1"/>
  <c r="K1631" i="1"/>
  <c r="N1631" i="1" s="1"/>
  <c r="K1629" i="1"/>
  <c r="N1629" i="1" s="1"/>
  <c r="K1627" i="1"/>
  <c r="N1627" i="1" s="1"/>
  <c r="K1625" i="1"/>
  <c r="N1625" i="1" s="1"/>
  <c r="K1623" i="1"/>
  <c r="N1623" i="1" s="1"/>
  <c r="K1621" i="1"/>
  <c r="N1621" i="1" s="1"/>
  <c r="K1619" i="1"/>
  <c r="N1619" i="1" s="1"/>
  <c r="K1617" i="1"/>
  <c r="N1617" i="1" s="1"/>
  <c r="K1615" i="1"/>
  <c r="N1615" i="1" s="1"/>
  <c r="K1613" i="1"/>
  <c r="N1613" i="1" s="1"/>
  <c r="K1611" i="1"/>
  <c r="N1611" i="1" s="1"/>
  <c r="K1609" i="1"/>
  <c r="N1609" i="1" s="1"/>
  <c r="K1607" i="1"/>
  <c r="N1607" i="1" s="1"/>
  <c r="K1605" i="1"/>
  <c r="N1605" i="1" s="1"/>
  <c r="K1603" i="1"/>
  <c r="N1603" i="1" s="1"/>
  <c r="K1601" i="1"/>
  <c r="N1601" i="1" s="1"/>
  <c r="K1599" i="1"/>
  <c r="N1599" i="1" s="1"/>
  <c r="K1597" i="1"/>
  <c r="N1597" i="1" s="1"/>
  <c r="K1595" i="1"/>
  <c r="N1595" i="1" s="1"/>
  <c r="K1593" i="1"/>
  <c r="N1593" i="1" s="1"/>
  <c r="K1591" i="1"/>
  <c r="N1591" i="1" s="1"/>
  <c r="K1589" i="1"/>
  <c r="N1589" i="1" s="1"/>
  <c r="K1587" i="1"/>
  <c r="N1587" i="1" s="1"/>
  <c r="K1585" i="1"/>
  <c r="N1585" i="1" s="1"/>
  <c r="K1583" i="1"/>
  <c r="N1583" i="1" s="1"/>
  <c r="K1581" i="1"/>
  <c r="N1581" i="1" s="1"/>
  <c r="K1579" i="1"/>
  <c r="N1579" i="1" s="1"/>
  <c r="K1577" i="1"/>
  <c r="N1577" i="1" s="1"/>
  <c r="K1575" i="1"/>
  <c r="N1575" i="1" s="1"/>
  <c r="K1573" i="1"/>
  <c r="N1573" i="1" s="1"/>
  <c r="K1571" i="1"/>
  <c r="N1571" i="1" s="1"/>
  <c r="K1569" i="1"/>
  <c r="N1569" i="1" s="1"/>
  <c r="K1567" i="1"/>
  <c r="N1567" i="1" s="1"/>
  <c r="K1565" i="1"/>
  <c r="N1565" i="1" s="1"/>
  <c r="K1563" i="1"/>
  <c r="N1563" i="1" s="1"/>
  <c r="K1561" i="1"/>
  <c r="N1561" i="1" s="1"/>
  <c r="K1559" i="1"/>
  <c r="N1559" i="1" s="1"/>
  <c r="K1557" i="1"/>
  <c r="N1557" i="1" s="1"/>
  <c r="K1555" i="1"/>
  <c r="N1555" i="1" s="1"/>
  <c r="K1553" i="1"/>
  <c r="N1553" i="1" s="1"/>
  <c r="K1551" i="1"/>
  <c r="N1551" i="1" s="1"/>
  <c r="K1549" i="1"/>
  <c r="N1549" i="1" s="1"/>
  <c r="K1547" i="1"/>
  <c r="N1547" i="1" s="1"/>
  <c r="K1545" i="1"/>
  <c r="N1545" i="1" s="1"/>
  <c r="K1543" i="1"/>
  <c r="N1543" i="1" s="1"/>
  <c r="K1541" i="1"/>
  <c r="N1541" i="1" s="1"/>
  <c r="K1539" i="1"/>
  <c r="N1539" i="1" s="1"/>
  <c r="K1537" i="1"/>
  <c r="N1537" i="1" s="1"/>
  <c r="K1535" i="1"/>
  <c r="N1535" i="1" s="1"/>
  <c r="K1533" i="1"/>
  <c r="N1533" i="1" s="1"/>
  <c r="K1531" i="1"/>
  <c r="N1531" i="1" s="1"/>
  <c r="K1529" i="1"/>
  <c r="N1529" i="1" s="1"/>
  <c r="K1527" i="1"/>
  <c r="N1527" i="1" s="1"/>
  <c r="K1525" i="1"/>
  <c r="N1525" i="1" s="1"/>
  <c r="K1523" i="1"/>
  <c r="N1523" i="1" s="1"/>
  <c r="K1521" i="1"/>
  <c r="N1521" i="1" s="1"/>
  <c r="K1519" i="1"/>
  <c r="N1519" i="1" s="1"/>
  <c r="K1517" i="1"/>
  <c r="N1517" i="1" s="1"/>
  <c r="K1515" i="1"/>
  <c r="N1515" i="1" s="1"/>
  <c r="K1513" i="1"/>
  <c r="N1513" i="1" s="1"/>
  <c r="K1511" i="1"/>
  <c r="N1511" i="1" s="1"/>
  <c r="K1509" i="1"/>
  <c r="N1509" i="1" s="1"/>
  <c r="K1507" i="1"/>
  <c r="N1507" i="1" s="1"/>
  <c r="K1505" i="1"/>
  <c r="N1505" i="1" s="1"/>
  <c r="K1503" i="1"/>
  <c r="N1503" i="1" s="1"/>
  <c r="K1501" i="1"/>
  <c r="N1501" i="1" s="1"/>
  <c r="K1499" i="1"/>
  <c r="N1499" i="1" s="1"/>
  <c r="K1497" i="1"/>
  <c r="N1497" i="1" s="1"/>
  <c r="K1495" i="1"/>
  <c r="N1495" i="1" s="1"/>
  <c r="K1493" i="1"/>
  <c r="N1493" i="1" s="1"/>
  <c r="K1491" i="1"/>
  <c r="N1491" i="1" s="1"/>
  <c r="K1489" i="1"/>
  <c r="N1489" i="1" s="1"/>
  <c r="K1487" i="1"/>
  <c r="N1487" i="1" s="1"/>
  <c r="K1485" i="1"/>
  <c r="N1485" i="1" s="1"/>
  <c r="K1483" i="1"/>
  <c r="N1483" i="1" s="1"/>
  <c r="K1481" i="1"/>
  <c r="N1481" i="1" s="1"/>
  <c r="K1479" i="1"/>
  <c r="N1479" i="1" s="1"/>
  <c r="K1477" i="1"/>
  <c r="N1477" i="1" s="1"/>
  <c r="K1475" i="1"/>
  <c r="N1475" i="1" s="1"/>
  <c r="K1473" i="1"/>
  <c r="N1473" i="1" s="1"/>
  <c r="K1471" i="1"/>
  <c r="N1471" i="1" s="1"/>
  <c r="K1469" i="1"/>
  <c r="N1469" i="1" s="1"/>
  <c r="K1467" i="1"/>
  <c r="N1467" i="1" s="1"/>
  <c r="K1465" i="1"/>
  <c r="N1465" i="1" s="1"/>
  <c r="K1463" i="1"/>
  <c r="N1463" i="1" s="1"/>
  <c r="K1461" i="1"/>
  <c r="N1461" i="1" s="1"/>
  <c r="K1459" i="1"/>
  <c r="N1459" i="1" s="1"/>
  <c r="K1457" i="1"/>
  <c r="N1457" i="1" s="1"/>
  <c r="K1455" i="1"/>
  <c r="N1455" i="1" s="1"/>
  <c r="K1453" i="1"/>
  <c r="N1453" i="1" s="1"/>
  <c r="K1451" i="1"/>
  <c r="N1451" i="1" s="1"/>
  <c r="K1449" i="1"/>
  <c r="N1449" i="1" s="1"/>
  <c r="K1447" i="1"/>
  <c r="N1447" i="1" s="1"/>
  <c r="K1445" i="1"/>
  <c r="N1445" i="1" s="1"/>
  <c r="K1443" i="1"/>
  <c r="N1443" i="1" s="1"/>
  <c r="K1441" i="1"/>
  <c r="N1441" i="1" s="1"/>
  <c r="K1439" i="1"/>
  <c r="N1439" i="1" s="1"/>
  <c r="K1437" i="1"/>
  <c r="N1437" i="1" s="1"/>
  <c r="K1435" i="1"/>
  <c r="N1435" i="1" s="1"/>
  <c r="K1433" i="1"/>
  <c r="N1433" i="1" s="1"/>
  <c r="K1431" i="1"/>
  <c r="N1431" i="1" s="1"/>
  <c r="K1429" i="1"/>
  <c r="N1429" i="1" s="1"/>
  <c r="K1427" i="1"/>
  <c r="N1427" i="1" s="1"/>
  <c r="K1425" i="1"/>
  <c r="N1425" i="1" s="1"/>
  <c r="K1423" i="1"/>
  <c r="N1423" i="1" s="1"/>
  <c r="K1421" i="1"/>
  <c r="N1421" i="1" s="1"/>
  <c r="K1419" i="1"/>
  <c r="N1419" i="1" s="1"/>
  <c r="K1417" i="1"/>
  <c r="N1417" i="1" s="1"/>
  <c r="K1415" i="1"/>
  <c r="N1415" i="1" s="1"/>
  <c r="K1413" i="1"/>
  <c r="N1413" i="1" s="1"/>
  <c r="K1411" i="1"/>
  <c r="N1411" i="1" s="1"/>
  <c r="K1409" i="1"/>
  <c r="N1409" i="1" s="1"/>
  <c r="K1407" i="1"/>
  <c r="N1407" i="1" s="1"/>
  <c r="K1405" i="1"/>
  <c r="N1405" i="1" s="1"/>
  <c r="K1403" i="1"/>
  <c r="N1403" i="1" s="1"/>
  <c r="K1401" i="1"/>
  <c r="N1401" i="1" s="1"/>
  <c r="K1399" i="1"/>
  <c r="N1399" i="1" s="1"/>
  <c r="K1397" i="1"/>
  <c r="N1397" i="1" s="1"/>
  <c r="K1395" i="1"/>
  <c r="N1395" i="1" s="1"/>
  <c r="K1393" i="1"/>
  <c r="N1393" i="1" s="1"/>
  <c r="K1391" i="1"/>
  <c r="N1391" i="1" s="1"/>
  <c r="K1389" i="1"/>
  <c r="N1389" i="1" s="1"/>
  <c r="K1387" i="1"/>
  <c r="N1387" i="1" s="1"/>
  <c r="K1385" i="1"/>
  <c r="N1385" i="1" s="1"/>
  <c r="K1383" i="1"/>
  <c r="N1383" i="1" s="1"/>
  <c r="K1381" i="1"/>
  <c r="N1381" i="1" s="1"/>
  <c r="K1379" i="1"/>
  <c r="N1379" i="1" s="1"/>
  <c r="K1377" i="1"/>
  <c r="N1377" i="1" s="1"/>
  <c r="K1375" i="1"/>
  <c r="N1375" i="1" s="1"/>
  <c r="K1373" i="1"/>
  <c r="N1373" i="1" s="1"/>
  <c r="K1371" i="1"/>
  <c r="N1371" i="1" s="1"/>
  <c r="K1369" i="1"/>
  <c r="N1369" i="1" s="1"/>
  <c r="K1367" i="1"/>
  <c r="N1367" i="1" s="1"/>
  <c r="K1365" i="1"/>
  <c r="N1365" i="1" s="1"/>
  <c r="K1363" i="1"/>
  <c r="N1363" i="1" s="1"/>
  <c r="K1361" i="1"/>
  <c r="N1361" i="1" s="1"/>
  <c r="K1359" i="1"/>
  <c r="N1359" i="1" s="1"/>
  <c r="K1357" i="1"/>
  <c r="N1357" i="1" s="1"/>
  <c r="K1355" i="1"/>
  <c r="N1355" i="1" s="1"/>
  <c r="K1353" i="1"/>
  <c r="N1353" i="1" s="1"/>
  <c r="K1351" i="1"/>
  <c r="N1351" i="1" s="1"/>
  <c r="K1349" i="1"/>
  <c r="N1349" i="1" s="1"/>
  <c r="K1347" i="1"/>
  <c r="N1347" i="1" s="1"/>
  <c r="K1345" i="1"/>
  <c r="N1345" i="1" s="1"/>
  <c r="K1343" i="1"/>
  <c r="N1343" i="1" s="1"/>
  <c r="K1341" i="1"/>
  <c r="N1341" i="1" s="1"/>
  <c r="K1339" i="1"/>
  <c r="N1339" i="1" s="1"/>
  <c r="K1337" i="1"/>
  <c r="N1337" i="1" s="1"/>
  <c r="K1335" i="1"/>
  <c r="N1335" i="1" s="1"/>
  <c r="K1333" i="1"/>
  <c r="N1333" i="1" s="1"/>
  <c r="K1331" i="1"/>
  <c r="N1331" i="1" s="1"/>
  <c r="K1329" i="1"/>
  <c r="N1329" i="1" s="1"/>
  <c r="K1327" i="1"/>
  <c r="N1327" i="1" s="1"/>
  <c r="K1325" i="1"/>
  <c r="N1325" i="1" s="1"/>
  <c r="K1323" i="1"/>
  <c r="N1323" i="1" s="1"/>
  <c r="K1321" i="1"/>
  <c r="N1321" i="1" s="1"/>
  <c r="K1319" i="1"/>
  <c r="N1319" i="1" s="1"/>
  <c r="K1317" i="1"/>
  <c r="N1317" i="1" s="1"/>
  <c r="K1315" i="1"/>
  <c r="N1315" i="1" s="1"/>
  <c r="K1313" i="1"/>
  <c r="N1313" i="1" s="1"/>
  <c r="K1311" i="1"/>
  <c r="N1311" i="1" s="1"/>
  <c r="K1309" i="1"/>
  <c r="N1309" i="1" s="1"/>
  <c r="K1307" i="1"/>
  <c r="N1307" i="1" s="1"/>
  <c r="K1305" i="1"/>
  <c r="N1305" i="1" s="1"/>
  <c r="K1303" i="1"/>
  <c r="N1303" i="1" s="1"/>
  <c r="K1301" i="1"/>
  <c r="N1301" i="1" s="1"/>
  <c r="K1299" i="1"/>
  <c r="N1299" i="1" s="1"/>
  <c r="K1297" i="1"/>
  <c r="N1297" i="1" s="1"/>
  <c r="K1295" i="1"/>
  <c r="N1295" i="1" s="1"/>
  <c r="K1293" i="1"/>
  <c r="N1293" i="1" s="1"/>
  <c r="K1291" i="1"/>
  <c r="N1291" i="1" s="1"/>
  <c r="K1289" i="1"/>
  <c r="N1289" i="1" s="1"/>
  <c r="K1287" i="1"/>
  <c r="N1287" i="1" s="1"/>
  <c r="K1285" i="1"/>
  <c r="N1285" i="1" s="1"/>
  <c r="K1283" i="1"/>
  <c r="N1283" i="1" s="1"/>
  <c r="K1281" i="1"/>
  <c r="N1281" i="1" s="1"/>
  <c r="K1279" i="1"/>
  <c r="N1279" i="1" s="1"/>
  <c r="K1277" i="1"/>
  <c r="N1277" i="1" s="1"/>
  <c r="K1275" i="1"/>
  <c r="N1275" i="1" s="1"/>
  <c r="K1273" i="1"/>
  <c r="N1273" i="1" s="1"/>
  <c r="K1271" i="1"/>
  <c r="N1271" i="1" s="1"/>
  <c r="K1269" i="1"/>
  <c r="N1269" i="1" s="1"/>
  <c r="K1267" i="1"/>
  <c r="N1267" i="1" s="1"/>
  <c r="K1265" i="1"/>
  <c r="N1265" i="1" s="1"/>
  <c r="K1263" i="1"/>
  <c r="N1263" i="1" s="1"/>
  <c r="K1261" i="1"/>
  <c r="N1261" i="1" s="1"/>
  <c r="K1259" i="1"/>
  <c r="N1259" i="1" s="1"/>
  <c r="K1257" i="1"/>
  <c r="N1257" i="1" s="1"/>
  <c r="K1255" i="1"/>
  <c r="N1255" i="1" s="1"/>
  <c r="K1253" i="1"/>
  <c r="N1253" i="1" s="1"/>
  <c r="K1251" i="1"/>
  <c r="N1251" i="1" s="1"/>
  <c r="K1249" i="1"/>
  <c r="N1249" i="1" s="1"/>
  <c r="K1247" i="1"/>
  <c r="N1247" i="1" s="1"/>
  <c r="K1245" i="1"/>
  <c r="N1245" i="1" s="1"/>
  <c r="K1243" i="1"/>
  <c r="N1243" i="1" s="1"/>
  <c r="K1241" i="1"/>
  <c r="N1241" i="1" s="1"/>
  <c r="K1239" i="1"/>
  <c r="N1239" i="1" s="1"/>
  <c r="K1237" i="1"/>
  <c r="N1237" i="1" s="1"/>
  <c r="K1235" i="1"/>
  <c r="N1235" i="1" s="1"/>
  <c r="K1233" i="1"/>
  <c r="N1233" i="1" s="1"/>
  <c r="K1231" i="1"/>
  <c r="N1231" i="1" s="1"/>
  <c r="K1229" i="1"/>
  <c r="N1229" i="1" s="1"/>
  <c r="K1227" i="1"/>
  <c r="N1227" i="1" s="1"/>
  <c r="K1225" i="1"/>
  <c r="N1225" i="1" s="1"/>
  <c r="K1223" i="1"/>
  <c r="N1223" i="1" s="1"/>
  <c r="K1221" i="1"/>
  <c r="N1221" i="1" s="1"/>
  <c r="K1219" i="1"/>
  <c r="N1219" i="1" s="1"/>
  <c r="K1217" i="1"/>
  <c r="N1217" i="1" s="1"/>
  <c r="K1215" i="1"/>
  <c r="N1215" i="1" s="1"/>
  <c r="K1213" i="1"/>
  <c r="N1213" i="1" s="1"/>
  <c r="K1211" i="1"/>
  <c r="N1211" i="1" s="1"/>
  <c r="K1209" i="1"/>
  <c r="N1209" i="1" s="1"/>
  <c r="K1207" i="1"/>
  <c r="N1207" i="1" s="1"/>
  <c r="K1205" i="1"/>
  <c r="N1205" i="1" s="1"/>
  <c r="K1203" i="1"/>
  <c r="N1203" i="1" s="1"/>
  <c r="K1201" i="1"/>
  <c r="N1201" i="1" s="1"/>
  <c r="K1199" i="1"/>
  <c r="N1199" i="1" s="1"/>
  <c r="K1197" i="1"/>
  <c r="N1197" i="1" s="1"/>
  <c r="K1195" i="1"/>
  <c r="N1195" i="1" s="1"/>
  <c r="K1193" i="1"/>
  <c r="N1193" i="1" s="1"/>
  <c r="K1191" i="1"/>
  <c r="N1191" i="1" s="1"/>
  <c r="K1189" i="1"/>
  <c r="N1189" i="1" s="1"/>
  <c r="K1187" i="1"/>
  <c r="N1187" i="1" s="1"/>
  <c r="K1185" i="1"/>
  <c r="N1185" i="1" s="1"/>
  <c r="K1183" i="1"/>
  <c r="N1183" i="1" s="1"/>
  <c r="K1181" i="1"/>
  <c r="N1181" i="1" s="1"/>
  <c r="K1179" i="1"/>
  <c r="N1179" i="1" s="1"/>
  <c r="K1177" i="1"/>
  <c r="N1177" i="1" s="1"/>
  <c r="K1175" i="1"/>
  <c r="N1175" i="1" s="1"/>
  <c r="K1173" i="1"/>
  <c r="N1173" i="1" s="1"/>
  <c r="K1171" i="1"/>
  <c r="N1171" i="1" s="1"/>
  <c r="K1169" i="1"/>
  <c r="N1169" i="1" s="1"/>
  <c r="K1167" i="1"/>
  <c r="N1167" i="1" s="1"/>
  <c r="K1165" i="1"/>
  <c r="N1165" i="1" s="1"/>
  <c r="K1163" i="1"/>
  <c r="N1163" i="1" s="1"/>
  <c r="K1161" i="1"/>
  <c r="N1161" i="1" s="1"/>
  <c r="K1159" i="1"/>
  <c r="N1159" i="1" s="1"/>
  <c r="K1157" i="1"/>
  <c r="N1157" i="1" s="1"/>
  <c r="K1155" i="1"/>
  <c r="N1155" i="1" s="1"/>
  <c r="K1153" i="1"/>
  <c r="N1153" i="1" s="1"/>
  <c r="K1151" i="1"/>
  <c r="N1151" i="1" s="1"/>
  <c r="K1149" i="1"/>
  <c r="N1149" i="1" s="1"/>
  <c r="K1147" i="1"/>
  <c r="N1147" i="1" s="1"/>
  <c r="K1145" i="1"/>
  <c r="N1145" i="1" s="1"/>
  <c r="K1143" i="1"/>
  <c r="N1143" i="1" s="1"/>
  <c r="K1141" i="1"/>
  <c r="N1141" i="1" s="1"/>
  <c r="K1139" i="1"/>
  <c r="N1139" i="1" s="1"/>
  <c r="K1137" i="1"/>
  <c r="N1137" i="1" s="1"/>
  <c r="K1135" i="1"/>
  <c r="N1135" i="1" s="1"/>
  <c r="K1133" i="1"/>
  <c r="N1133" i="1" s="1"/>
  <c r="K1131" i="1"/>
  <c r="N1131" i="1" s="1"/>
  <c r="K1129" i="1"/>
  <c r="N1129" i="1" s="1"/>
  <c r="K1127" i="1"/>
  <c r="N1127" i="1" s="1"/>
  <c r="K1125" i="1"/>
  <c r="N1125" i="1" s="1"/>
  <c r="K1123" i="1"/>
  <c r="N1123" i="1" s="1"/>
  <c r="K1121" i="1"/>
  <c r="N1121" i="1" s="1"/>
  <c r="K1119" i="1"/>
  <c r="N1119" i="1" s="1"/>
  <c r="K1117" i="1"/>
  <c r="N1117" i="1" s="1"/>
  <c r="K1115" i="1"/>
  <c r="N1115" i="1" s="1"/>
  <c r="K1113" i="1"/>
  <c r="N1113" i="1" s="1"/>
  <c r="K1111" i="1"/>
  <c r="N1111" i="1" s="1"/>
  <c r="K1109" i="1"/>
  <c r="N1109" i="1" s="1"/>
  <c r="K1107" i="1"/>
  <c r="N1107" i="1" s="1"/>
  <c r="K1105" i="1"/>
  <c r="N1105" i="1" s="1"/>
  <c r="K1103" i="1"/>
  <c r="N1103" i="1" s="1"/>
  <c r="K1101" i="1"/>
  <c r="N1101" i="1" s="1"/>
  <c r="K1099" i="1"/>
  <c r="N1099" i="1" s="1"/>
  <c r="K1097" i="1"/>
  <c r="N1097" i="1" s="1"/>
  <c r="K1095" i="1"/>
  <c r="N1095" i="1" s="1"/>
  <c r="K1093" i="1"/>
  <c r="N1093" i="1" s="1"/>
  <c r="K1091" i="1"/>
  <c r="N1091" i="1" s="1"/>
  <c r="K1089" i="1"/>
  <c r="N1089" i="1" s="1"/>
  <c r="K1087" i="1"/>
  <c r="N1087" i="1" s="1"/>
  <c r="K1085" i="1"/>
  <c r="N1085" i="1" s="1"/>
  <c r="K1083" i="1"/>
  <c r="N1083" i="1" s="1"/>
  <c r="K1081" i="1"/>
  <c r="N1081" i="1" s="1"/>
  <c r="K1079" i="1"/>
  <c r="N1079" i="1" s="1"/>
  <c r="K1077" i="1"/>
  <c r="N1077" i="1" s="1"/>
  <c r="K1075" i="1"/>
  <c r="N1075" i="1" s="1"/>
  <c r="K1073" i="1"/>
  <c r="N1073" i="1" s="1"/>
  <c r="K1071" i="1"/>
  <c r="N1071" i="1" s="1"/>
  <c r="K1069" i="1"/>
  <c r="N1069" i="1" s="1"/>
  <c r="K1067" i="1"/>
  <c r="N1067" i="1" s="1"/>
  <c r="K1065" i="1"/>
  <c r="N1065" i="1" s="1"/>
  <c r="K1063" i="1"/>
  <c r="N1063" i="1" s="1"/>
  <c r="K1061" i="1"/>
  <c r="N1061" i="1" s="1"/>
  <c r="K1059" i="1"/>
  <c r="N1059" i="1" s="1"/>
  <c r="K1057" i="1"/>
  <c r="N1057" i="1" s="1"/>
  <c r="K1055" i="1"/>
  <c r="N1055" i="1" s="1"/>
  <c r="K1053" i="1"/>
  <c r="N1053" i="1" s="1"/>
  <c r="K1051" i="1"/>
  <c r="N1051" i="1" s="1"/>
  <c r="K1049" i="1"/>
  <c r="N1049" i="1" s="1"/>
  <c r="K1047" i="1"/>
  <c r="N1047" i="1" s="1"/>
  <c r="K1045" i="1"/>
  <c r="N1045" i="1" s="1"/>
  <c r="K1043" i="1"/>
  <c r="N1043" i="1" s="1"/>
  <c r="K1041" i="1"/>
  <c r="N1041" i="1" s="1"/>
  <c r="K1039" i="1"/>
  <c r="N1039" i="1" s="1"/>
  <c r="K1037" i="1"/>
  <c r="N1037" i="1" s="1"/>
  <c r="K1035" i="1"/>
  <c r="N1035" i="1" s="1"/>
  <c r="K1033" i="1"/>
  <c r="N1033" i="1" s="1"/>
  <c r="K1031" i="1"/>
  <c r="N1031" i="1" s="1"/>
  <c r="K1029" i="1"/>
  <c r="N1029" i="1" s="1"/>
  <c r="K1027" i="1"/>
  <c r="N1027" i="1" s="1"/>
  <c r="K1025" i="1"/>
  <c r="N1025" i="1" s="1"/>
  <c r="K1023" i="1"/>
  <c r="N1023" i="1" s="1"/>
  <c r="K1021" i="1"/>
  <c r="N1021" i="1" s="1"/>
  <c r="K1019" i="1"/>
  <c r="N1019" i="1" s="1"/>
  <c r="K1017" i="1"/>
  <c r="N1017" i="1" s="1"/>
  <c r="K1015" i="1"/>
  <c r="N1015" i="1" s="1"/>
  <c r="K1013" i="1"/>
  <c r="N1013" i="1" s="1"/>
  <c r="K1011" i="1"/>
  <c r="N1011" i="1" s="1"/>
  <c r="K1009" i="1"/>
  <c r="N1009" i="1" s="1"/>
  <c r="K1007" i="1"/>
  <c r="N1007" i="1" s="1"/>
  <c r="K1005" i="1"/>
  <c r="N1005" i="1" s="1"/>
  <c r="K1003" i="1"/>
  <c r="N1003" i="1" s="1"/>
  <c r="K1001" i="1"/>
  <c r="N1001" i="1" s="1"/>
  <c r="K999" i="1"/>
  <c r="N999" i="1" s="1"/>
  <c r="K997" i="1"/>
  <c r="N997" i="1" s="1"/>
  <c r="K995" i="1"/>
  <c r="N995" i="1" s="1"/>
  <c r="K993" i="1"/>
  <c r="N993" i="1" s="1"/>
  <c r="K991" i="1"/>
  <c r="N991" i="1" s="1"/>
  <c r="K989" i="1"/>
  <c r="N989" i="1" s="1"/>
  <c r="K987" i="1"/>
  <c r="N987" i="1" s="1"/>
  <c r="K985" i="1"/>
  <c r="N985" i="1" s="1"/>
  <c r="K983" i="1"/>
  <c r="N983" i="1" s="1"/>
  <c r="K981" i="1"/>
  <c r="N981" i="1" s="1"/>
  <c r="K979" i="1"/>
  <c r="N979" i="1" s="1"/>
  <c r="K977" i="1"/>
  <c r="N977" i="1" s="1"/>
  <c r="K975" i="1"/>
  <c r="N975" i="1" s="1"/>
  <c r="K973" i="1"/>
  <c r="N973" i="1" s="1"/>
  <c r="K971" i="1"/>
  <c r="N971" i="1" s="1"/>
  <c r="K969" i="1"/>
  <c r="N969" i="1" s="1"/>
  <c r="K967" i="1"/>
  <c r="N967" i="1" s="1"/>
  <c r="K965" i="1"/>
  <c r="N965" i="1" s="1"/>
  <c r="K963" i="1"/>
  <c r="N963" i="1" s="1"/>
  <c r="K961" i="1"/>
  <c r="N961" i="1" s="1"/>
  <c r="K959" i="1"/>
  <c r="N959" i="1" s="1"/>
  <c r="K957" i="1"/>
  <c r="N957" i="1" s="1"/>
  <c r="K955" i="1"/>
  <c r="N955" i="1" s="1"/>
  <c r="K953" i="1"/>
  <c r="N953" i="1" s="1"/>
  <c r="K951" i="1"/>
  <c r="N951" i="1" s="1"/>
  <c r="K949" i="1"/>
  <c r="N949" i="1" s="1"/>
  <c r="K947" i="1"/>
  <c r="N947" i="1" s="1"/>
  <c r="K945" i="1"/>
  <c r="N945" i="1" s="1"/>
  <c r="K943" i="1"/>
  <c r="N943" i="1" s="1"/>
  <c r="K941" i="1"/>
  <c r="N941" i="1" s="1"/>
  <c r="K939" i="1"/>
  <c r="N939" i="1" s="1"/>
  <c r="K937" i="1"/>
  <c r="N937" i="1" s="1"/>
  <c r="K935" i="1"/>
  <c r="N935" i="1" s="1"/>
  <c r="K933" i="1"/>
  <c r="N933" i="1" s="1"/>
  <c r="K931" i="1"/>
  <c r="N931" i="1" s="1"/>
  <c r="K929" i="1"/>
  <c r="N929" i="1" s="1"/>
  <c r="K927" i="1"/>
  <c r="N927" i="1" s="1"/>
  <c r="K925" i="1"/>
  <c r="N925" i="1" s="1"/>
  <c r="K923" i="1"/>
  <c r="N923" i="1" s="1"/>
  <c r="K921" i="1"/>
  <c r="N921" i="1" s="1"/>
  <c r="K919" i="1"/>
  <c r="N919" i="1" s="1"/>
  <c r="K917" i="1"/>
  <c r="N917" i="1" s="1"/>
  <c r="K915" i="1"/>
  <c r="N915" i="1" s="1"/>
  <c r="K913" i="1"/>
  <c r="N913" i="1" s="1"/>
  <c r="K911" i="1"/>
  <c r="N911" i="1" s="1"/>
  <c r="K909" i="1"/>
  <c r="N909" i="1" s="1"/>
  <c r="K907" i="1"/>
  <c r="N907" i="1" s="1"/>
  <c r="K905" i="1"/>
  <c r="N905" i="1" s="1"/>
  <c r="K903" i="1"/>
  <c r="N903" i="1" s="1"/>
  <c r="K901" i="1"/>
  <c r="N901" i="1" s="1"/>
  <c r="K899" i="1"/>
  <c r="N899" i="1" s="1"/>
  <c r="K897" i="1"/>
  <c r="N897" i="1" s="1"/>
  <c r="K895" i="1"/>
  <c r="N895" i="1" s="1"/>
  <c r="K893" i="1"/>
  <c r="N893" i="1" s="1"/>
  <c r="K891" i="1"/>
  <c r="N891" i="1" s="1"/>
  <c r="K889" i="1"/>
  <c r="N889" i="1" s="1"/>
  <c r="K887" i="1"/>
  <c r="N887" i="1" s="1"/>
  <c r="K885" i="1"/>
  <c r="N885" i="1" s="1"/>
  <c r="K883" i="1"/>
  <c r="N883" i="1" s="1"/>
  <c r="K881" i="1"/>
  <c r="N881" i="1" s="1"/>
  <c r="K879" i="1"/>
  <c r="N879" i="1" s="1"/>
  <c r="K877" i="1"/>
  <c r="N877" i="1" s="1"/>
  <c r="K875" i="1"/>
  <c r="N875" i="1" s="1"/>
  <c r="K873" i="1"/>
  <c r="N873" i="1" s="1"/>
  <c r="K871" i="1"/>
  <c r="N871" i="1" s="1"/>
  <c r="K869" i="1"/>
  <c r="N869" i="1" s="1"/>
  <c r="K867" i="1"/>
  <c r="N867" i="1" s="1"/>
  <c r="K865" i="1"/>
  <c r="N865" i="1" s="1"/>
  <c r="K863" i="1"/>
  <c r="N863" i="1" s="1"/>
  <c r="K861" i="1"/>
  <c r="N861" i="1" s="1"/>
  <c r="K859" i="1"/>
  <c r="N859" i="1" s="1"/>
  <c r="K857" i="1"/>
  <c r="N857" i="1" s="1"/>
  <c r="K855" i="1"/>
  <c r="N855" i="1" s="1"/>
  <c r="K853" i="1"/>
  <c r="N853" i="1" s="1"/>
  <c r="K851" i="1"/>
  <c r="N851" i="1" s="1"/>
  <c r="K849" i="1"/>
  <c r="N849" i="1" s="1"/>
  <c r="K847" i="1"/>
  <c r="N847" i="1" s="1"/>
  <c r="K845" i="1"/>
  <c r="N845" i="1" s="1"/>
  <c r="K843" i="1"/>
  <c r="N843" i="1" s="1"/>
  <c r="K841" i="1"/>
  <c r="N841" i="1" s="1"/>
  <c r="K839" i="1"/>
  <c r="N839" i="1" s="1"/>
  <c r="K837" i="1"/>
  <c r="N837" i="1" s="1"/>
  <c r="K835" i="1"/>
  <c r="N835" i="1" s="1"/>
  <c r="K833" i="1"/>
  <c r="N833" i="1" s="1"/>
  <c r="K831" i="1"/>
  <c r="N831" i="1" s="1"/>
  <c r="K829" i="1"/>
  <c r="N829" i="1" s="1"/>
  <c r="K827" i="1"/>
  <c r="N827" i="1" s="1"/>
  <c r="K825" i="1"/>
  <c r="N825" i="1" s="1"/>
  <c r="K823" i="1"/>
  <c r="N823" i="1" s="1"/>
  <c r="K821" i="1"/>
  <c r="N821" i="1" s="1"/>
  <c r="K819" i="1"/>
  <c r="N819" i="1" s="1"/>
  <c r="K817" i="1"/>
  <c r="N817" i="1" s="1"/>
  <c r="K815" i="1"/>
  <c r="N815" i="1" s="1"/>
  <c r="K813" i="1"/>
  <c r="N813" i="1" s="1"/>
  <c r="K811" i="1"/>
  <c r="N811" i="1" s="1"/>
  <c r="K809" i="1"/>
  <c r="N809" i="1" s="1"/>
  <c r="K807" i="1"/>
  <c r="N807" i="1" s="1"/>
  <c r="K805" i="1"/>
  <c r="N805" i="1" s="1"/>
  <c r="K803" i="1"/>
  <c r="N803" i="1" s="1"/>
  <c r="K801" i="1"/>
  <c r="N801" i="1" s="1"/>
  <c r="K799" i="1"/>
  <c r="N799" i="1" s="1"/>
  <c r="K797" i="1"/>
  <c r="N797" i="1" s="1"/>
  <c r="K795" i="1"/>
  <c r="N795" i="1" s="1"/>
  <c r="K793" i="1"/>
  <c r="N793" i="1" s="1"/>
  <c r="K791" i="1"/>
  <c r="N791" i="1" s="1"/>
  <c r="K789" i="1"/>
  <c r="N789" i="1" s="1"/>
  <c r="K787" i="1"/>
  <c r="N787" i="1" s="1"/>
  <c r="K785" i="1"/>
  <c r="N785" i="1" s="1"/>
  <c r="K783" i="1"/>
  <c r="N783" i="1" s="1"/>
  <c r="K781" i="1"/>
  <c r="N781" i="1" s="1"/>
  <c r="K779" i="1"/>
  <c r="N779" i="1" s="1"/>
  <c r="K777" i="1"/>
  <c r="N777" i="1" s="1"/>
  <c r="K775" i="1"/>
  <c r="N775" i="1" s="1"/>
  <c r="K773" i="1"/>
  <c r="N773" i="1" s="1"/>
  <c r="K771" i="1"/>
  <c r="N771" i="1" s="1"/>
  <c r="K769" i="1"/>
  <c r="N769" i="1" s="1"/>
  <c r="K767" i="1"/>
  <c r="N767" i="1" s="1"/>
  <c r="K765" i="1"/>
  <c r="N765" i="1" s="1"/>
  <c r="K763" i="1"/>
  <c r="N763" i="1" s="1"/>
  <c r="K761" i="1"/>
  <c r="N761" i="1" s="1"/>
  <c r="K759" i="1"/>
  <c r="N759" i="1" s="1"/>
  <c r="K757" i="1"/>
  <c r="N757" i="1" s="1"/>
  <c r="K755" i="1"/>
  <c r="N755" i="1" s="1"/>
  <c r="K753" i="1"/>
  <c r="N753" i="1" s="1"/>
  <c r="K751" i="1"/>
  <c r="N751" i="1" s="1"/>
  <c r="K749" i="1"/>
  <c r="N749" i="1" s="1"/>
  <c r="K747" i="1"/>
  <c r="N747" i="1" s="1"/>
  <c r="K745" i="1"/>
  <c r="N745" i="1" s="1"/>
  <c r="K743" i="1"/>
  <c r="N743" i="1" s="1"/>
  <c r="K741" i="1"/>
  <c r="N741" i="1" s="1"/>
  <c r="K739" i="1"/>
  <c r="N739" i="1" s="1"/>
  <c r="K737" i="1"/>
  <c r="N737" i="1" s="1"/>
  <c r="K735" i="1"/>
  <c r="N735" i="1" s="1"/>
  <c r="K733" i="1"/>
  <c r="N733" i="1" s="1"/>
  <c r="K731" i="1"/>
  <c r="N731" i="1" s="1"/>
  <c r="K729" i="1"/>
  <c r="N729" i="1" s="1"/>
  <c r="K727" i="1"/>
  <c r="N727" i="1" s="1"/>
  <c r="K725" i="1"/>
  <c r="N725" i="1" s="1"/>
  <c r="K723" i="1"/>
  <c r="N723" i="1" s="1"/>
  <c r="K721" i="1"/>
  <c r="N721" i="1" s="1"/>
  <c r="K719" i="1"/>
  <c r="N719" i="1" s="1"/>
  <c r="K717" i="1"/>
  <c r="N717" i="1" s="1"/>
  <c r="K715" i="1"/>
  <c r="N715" i="1" s="1"/>
  <c r="K713" i="1"/>
  <c r="N713" i="1" s="1"/>
  <c r="K711" i="1"/>
  <c r="N711" i="1" s="1"/>
  <c r="K709" i="1"/>
  <c r="N709" i="1" s="1"/>
  <c r="K707" i="1"/>
  <c r="N707" i="1" s="1"/>
  <c r="K705" i="1"/>
  <c r="N705" i="1" s="1"/>
  <c r="K703" i="1"/>
  <c r="N703" i="1" s="1"/>
  <c r="K701" i="1"/>
  <c r="N701" i="1" s="1"/>
  <c r="K699" i="1"/>
  <c r="N699" i="1" s="1"/>
  <c r="K697" i="1"/>
  <c r="N697" i="1" s="1"/>
  <c r="K695" i="1"/>
  <c r="N695" i="1" s="1"/>
  <c r="K693" i="1"/>
  <c r="N693" i="1" s="1"/>
  <c r="K691" i="1"/>
  <c r="N691" i="1" s="1"/>
  <c r="K689" i="1"/>
  <c r="N689" i="1" s="1"/>
  <c r="K687" i="1"/>
  <c r="N687" i="1" s="1"/>
  <c r="K685" i="1"/>
  <c r="N685" i="1" s="1"/>
  <c r="K683" i="1"/>
  <c r="N683" i="1" s="1"/>
  <c r="K681" i="1"/>
  <c r="N681" i="1" s="1"/>
  <c r="K679" i="1"/>
  <c r="N679" i="1" s="1"/>
  <c r="K677" i="1"/>
  <c r="N677" i="1" s="1"/>
  <c r="K675" i="1"/>
  <c r="N675" i="1" s="1"/>
  <c r="K673" i="1"/>
  <c r="N673" i="1" s="1"/>
  <c r="K671" i="1"/>
  <c r="N671" i="1" s="1"/>
  <c r="K669" i="1"/>
  <c r="N669" i="1" s="1"/>
  <c r="K667" i="1"/>
  <c r="N667" i="1" s="1"/>
  <c r="K665" i="1"/>
  <c r="N665" i="1" s="1"/>
  <c r="K663" i="1"/>
  <c r="N663" i="1" s="1"/>
  <c r="K661" i="1"/>
  <c r="N661" i="1" s="1"/>
  <c r="K659" i="1"/>
  <c r="N659" i="1" s="1"/>
  <c r="K657" i="1"/>
  <c r="N657" i="1" s="1"/>
  <c r="K655" i="1"/>
  <c r="N655" i="1" s="1"/>
  <c r="K653" i="1"/>
  <c r="N653" i="1" s="1"/>
  <c r="K651" i="1"/>
  <c r="N651" i="1" s="1"/>
  <c r="K649" i="1"/>
  <c r="N649" i="1" s="1"/>
  <c r="K647" i="1"/>
  <c r="N647" i="1" s="1"/>
  <c r="K645" i="1"/>
  <c r="N645" i="1" s="1"/>
  <c r="K643" i="1"/>
  <c r="N643" i="1" s="1"/>
  <c r="K641" i="1"/>
  <c r="N641" i="1" s="1"/>
  <c r="K639" i="1"/>
  <c r="N639" i="1" s="1"/>
  <c r="K637" i="1"/>
  <c r="N637" i="1" s="1"/>
  <c r="K635" i="1"/>
  <c r="N635" i="1" s="1"/>
  <c r="K633" i="1"/>
  <c r="N633" i="1" s="1"/>
  <c r="K631" i="1"/>
  <c r="N631" i="1" s="1"/>
  <c r="K629" i="1"/>
  <c r="N629" i="1" s="1"/>
  <c r="K627" i="1"/>
  <c r="N627" i="1" s="1"/>
  <c r="K625" i="1"/>
  <c r="N625" i="1" s="1"/>
  <c r="K623" i="1"/>
  <c r="N623" i="1" s="1"/>
  <c r="K621" i="1"/>
  <c r="N621" i="1" s="1"/>
  <c r="K619" i="1"/>
  <c r="N619" i="1" s="1"/>
  <c r="K617" i="1"/>
  <c r="N617" i="1" s="1"/>
  <c r="K615" i="1"/>
  <c r="N615" i="1" s="1"/>
  <c r="K613" i="1"/>
  <c r="N613" i="1" s="1"/>
  <c r="K611" i="1"/>
  <c r="N611" i="1" s="1"/>
  <c r="K609" i="1"/>
  <c r="N609" i="1" s="1"/>
  <c r="K607" i="1"/>
  <c r="N607" i="1" s="1"/>
  <c r="K605" i="1"/>
  <c r="N605" i="1" s="1"/>
  <c r="K603" i="1"/>
  <c r="N603" i="1" s="1"/>
  <c r="K601" i="1"/>
  <c r="N601" i="1" s="1"/>
  <c r="K599" i="1"/>
  <c r="N599" i="1" s="1"/>
  <c r="K597" i="1"/>
  <c r="N597" i="1" s="1"/>
  <c r="K595" i="1"/>
  <c r="N595" i="1" s="1"/>
  <c r="K593" i="1"/>
  <c r="N593" i="1" s="1"/>
  <c r="K591" i="1"/>
  <c r="N591" i="1" s="1"/>
  <c r="K589" i="1"/>
  <c r="N589" i="1" s="1"/>
  <c r="K587" i="1"/>
  <c r="N587" i="1" s="1"/>
  <c r="K585" i="1"/>
  <c r="N585" i="1" s="1"/>
  <c r="K583" i="1"/>
  <c r="N583" i="1" s="1"/>
  <c r="K581" i="1"/>
  <c r="N581" i="1" s="1"/>
  <c r="K579" i="1"/>
  <c r="N579" i="1" s="1"/>
  <c r="K577" i="1"/>
  <c r="N577" i="1" s="1"/>
  <c r="K575" i="1"/>
  <c r="N575" i="1" s="1"/>
  <c r="K573" i="1"/>
  <c r="N573" i="1" s="1"/>
  <c r="K571" i="1"/>
  <c r="N571" i="1" s="1"/>
  <c r="K569" i="1"/>
  <c r="N569" i="1" s="1"/>
  <c r="K567" i="1"/>
  <c r="N567" i="1" s="1"/>
  <c r="K565" i="1"/>
  <c r="N565" i="1" s="1"/>
  <c r="K563" i="1"/>
  <c r="N563" i="1" s="1"/>
  <c r="K561" i="1"/>
  <c r="N561" i="1" s="1"/>
  <c r="K559" i="1"/>
  <c r="N559" i="1" s="1"/>
  <c r="K557" i="1"/>
  <c r="N557" i="1" s="1"/>
  <c r="K555" i="1"/>
  <c r="N555" i="1" s="1"/>
  <c r="K553" i="1"/>
  <c r="N553" i="1" s="1"/>
  <c r="K551" i="1"/>
  <c r="N551" i="1" s="1"/>
  <c r="K549" i="1"/>
  <c r="N549" i="1" s="1"/>
  <c r="K547" i="1"/>
  <c r="N547" i="1" s="1"/>
  <c r="K545" i="1"/>
  <c r="N545" i="1" s="1"/>
  <c r="K543" i="1"/>
  <c r="N543" i="1" s="1"/>
  <c r="K541" i="1"/>
  <c r="N541" i="1" s="1"/>
  <c r="K539" i="1"/>
  <c r="N539" i="1" s="1"/>
  <c r="K537" i="1"/>
  <c r="N537" i="1" s="1"/>
  <c r="K535" i="1"/>
  <c r="N535" i="1" s="1"/>
  <c r="K533" i="1"/>
  <c r="N533" i="1" s="1"/>
  <c r="K531" i="1"/>
  <c r="N531" i="1" s="1"/>
  <c r="K529" i="1"/>
  <c r="N529" i="1" s="1"/>
  <c r="K527" i="1"/>
  <c r="N527" i="1" s="1"/>
  <c r="K525" i="1"/>
  <c r="N525" i="1" s="1"/>
  <c r="K523" i="1"/>
  <c r="N523" i="1" s="1"/>
  <c r="K521" i="1"/>
  <c r="N521" i="1" s="1"/>
  <c r="K519" i="1"/>
  <c r="N519" i="1" s="1"/>
  <c r="K517" i="1"/>
  <c r="N517" i="1" s="1"/>
  <c r="K515" i="1"/>
  <c r="N515" i="1" s="1"/>
  <c r="K513" i="1"/>
  <c r="N513" i="1" s="1"/>
  <c r="K511" i="1"/>
  <c r="N511" i="1" s="1"/>
  <c r="K509" i="1"/>
  <c r="N509" i="1" s="1"/>
  <c r="K507" i="1"/>
  <c r="N507" i="1" s="1"/>
  <c r="K505" i="1"/>
  <c r="N505" i="1" s="1"/>
  <c r="K503" i="1"/>
  <c r="N503" i="1" s="1"/>
  <c r="K501" i="1"/>
  <c r="N501" i="1" s="1"/>
  <c r="K499" i="1"/>
  <c r="N499" i="1" s="1"/>
  <c r="K497" i="1"/>
  <c r="N497" i="1" s="1"/>
  <c r="K495" i="1"/>
  <c r="N495" i="1" s="1"/>
  <c r="K493" i="1"/>
  <c r="N493" i="1" s="1"/>
  <c r="K491" i="1"/>
  <c r="N491" i="1" s="1"/>
  <c r="K489" i="1"/>
  <c r="N489" i="1" s="1"/>
  <c r="K487" i="1"/>
  <c r="N487" i="1" s="1"/>
  <c r="K485" i="1"/>
  <c r="N485" i="1" s="1"/>
  <c r="K483" i="1"/>
  <c r="N483" i="1" s="1"/>
  <c r="K481" i="1"/>
  <c r="N481" i="1" s="1"/>
  <c r="K479" i="1"/>
  <c r="N479" i="1" s="1"/>
  <c r="K477" i="1"/>
  <c r="N477" i="1" s="1"/>
  <c r="K475" i="1"/>
  <c r="N475" i="1" s="1"/>
  <c r="K473" i="1"/>
  <c r="N473" i="1" s="1"/>
  <c r="K471" i="1"/>
  <c r="N471" i="1" s="1"/>
  <c r="K469" i="1"/>
  <c r="N469" i="1" s="1"/>
  <c r="K467" i="1"/>
  <c r="N467" i="1" s="1"/>
  <c r="K465" i="1"/>
  <c r="N465" i="1" s="1"/>
  <c r="K463" i="1"/>
  <c r="N463" i="1" s="1"/>
  <c r="K461" i="1"/>
  <c r="N461" i="1" s="1"/>
  <c r="K459" i="1"/>
  <c r="N459" i="1" s="1"/>
  <c r="K457" i="1"/>
  <c r="N457" i="1" s="1"/>
  <c r="K455" i="1"/>
  <c r="N455" i="1" s="1"/>
  <c r="K453" i="1"/>
  <c r="N453" i="1" s="1"/>
  <c r="K451" i="1"/>
  <c r="N451" i="1" s="1"/>
  <c r="K449" i="1"/>
  <c r="N449" i="1" s="1"/>
  <c r="K447" i="1"/>
  <c r="N447" i="1" s="1"/>
  <c r="K445" i="1"/>
  <c r="N445" i="1" s="1"/>
  <c r="K443" i="1"/>
  <c r="N443" i="1" s="1"/>
  <c r="K441" i="1"/>
  <c r="N441" i="1" s="1"/>
  <c r="K439" i="1"/>
  <c r="N439" i="1" s="1"/>
  <c r="K437" i="1"/>
  <c r="N437" i="1" s="1"/>
  <c r="K435" i="1"/>
  <c r="N435" i="1" s="1"/>
  <c r="K433" i="1"/>
  <c r="N433" i="1" s="1"/>
  <c r="K431" i="1"/>
  <c r="N431" i="1" s="1"/>
  <c r="K429" i="1"/>
  <c r="N429" i="1" s="1"/>
  <c r="K427" i="1"/>
  <c r="N427" i="1" s="1"/>
  <c r="K425" i="1"/>
  <c r="N425" i="1" s="1"/>
  <c r="K423" i="1"/>
  <c r="N423" i="1" s="1"/>
  <c r="K421" i="1"/>
  <c r="N421" i="1" s="1"/>
  <c r="K419" i="1"/>
  <c r="N419" i="1" s="1"/>
  <c r="K417" i="1"/>
  <c r="N417" i="1" s="1"/>
  <c r="K415" i="1"/>
  <c r="N415" i="1" s="1"/>
  <c r="K413" i="1"/>
  <c r="N413" i="1" s="1"/>
  <c r="K411" i="1"/>
  <c r="N411" i="1" s="1"/>
  <c r="K409" i="1"/>
  <c r="N409" i="1" s="1"/>
  <c r="K407" i="1"/>
  <c r="N407" i="1" s="1"/>
  <c r="K405" i="1"/>
  <c r="N405" i="1" s="1"/>
  <c r="K403" i="1"/>
  <c r="N403" i="1" s="1"/>
  <c r="K401" i="1"/>
  <c r="N401" i="1" s="1"/>
  <c r="K399" i="1"/>
  <c r="N399" i="1" s="1"/>
  <c r="K397" i="1"/>
  <c r="N397" i="1" s="1"/>
  <c r="K395" i="1"/>
  <c r="N395" i="1" s="1"/>
  <c r="K393" i="1"/>
  <c r="N393" i="1" s="1"/>
  <c r="K391" i="1"/>
  <c r="N391" i="1" s="1"/>
  <c r="K389" i="1"/>
  <c r="N389" i="1" s="1"/>
  <c r="K387" i="1"/>
  <c r="N387" i="1" s="1"/>
  <c r="K385" i="1"/>
  <c r="N385" i="1" s="1"/>
  <c r="K383" i="1"/>
  <c r="N383" i="1" s="1"/>
  <c r="K381" i="1"/>
  <c r="N381" i="1" s="1"/>
  <c r="K379" i="1"/>
  <c r="N379" i="1" s="1"/>
  <c r="K377" i="1"/>
  <c r="N377" i="1" s="1"/>
  <c r="K375" i="1"/>
  <c r="N375" i="1" s="1"/>
  <c r="K373" i="1"/>
  <c r="N373" i="1" s="1"/>
  <c r="K371" i="1"/>
  <c r="N371" i="1" s="1"/>
  <c r="K369" i="1"/>
  <c r="N369" i="1" s="1"/>
  <c r="K367" i="1"/>
  <c r="N367" i="1" s="1"/>
  <c r="K365" i="1"/>
  <c r="N365" i="1" s="1"/>
  <c r="K363" i="1"/>
  <c r="N363" i="1" s="1"/>
  <c r="K361" i="1"/>
  <c r="N361" i="1" s="1"/>
  <c r="K359" i="1"/>
  <c r="N359" i="1" s="1"/>
  <c r="K357" i="1"/>
  <c r="N357" i="1" s="1"/>
  <c r="K355" i="1"/>
  <c r="N355" i="1" s="1"/>
  <c r="K353" i="1"/>
  <c r="N353" i="1" s="1"/>
  <c r="K351" i="1"/>
  <c r="N351" i="1" s="1"/>
  <c r="K349" i="1"/>
  <c r="N349" i="1" s="1"/>
  <c r="K347" i="1"/>
  <c r="N347" i="1" s="1"/>
  <c r="K345" i="1"/>
  <c r="N345" i="1" s="1"/>
  <c r="K343" i="1"/>
  <c r="N343" i="1" s="1"/>
  <c r="K341" i="1"/>
  <c r="N341" i="1" s="1"/>
  <c r="K339" i="1"/>
  <c r="N339" i="1" s="1"/>
  <c r="K337" i="1"/>
  <c r="N337" i="1" s="1"/>
  <c r="K335" i="1"/>
  <c r="N335" i="1" s="1"/>
  <c r="K333" i="1"/>
  <c r="N333" i="1" s="1"/>
  <c r="K331" i="1"/>
  <c r="N331" i="1" s="1"/>
  <c r="K329" i="1"/>
  <c r="N329" i="1" s="1"/>
  <c r="K327" i="1"/>
  <c r="N327" i="1" s="1"/>
  <c r="K325" i="1"/>
  <c r="N325" i="1" s="1"/>
  <c r="K323" i="1"/>
  <c r="N323" i="1" s="1"/>
  <c r="K321" i="1"/>
  <c r="N321" i="1" s="1"/>
  <c r="K319" i="1"/>
  <c r="N319" i="1" s="1"/>
  <c r="K317" i="1"/>
  <c r="N317" i="1" s="1"/>
  <c r="K315" i="1"/>
  <c r="N315" i="1" s="1"/>
  <c r="K313" i="1"/>
  <c r="N313" i="1" s="1"/>
  <c r="K311" i="1"/>
  <c r="N311" i="1" s="1"/>
  <c r="K309" i="1"/>
  <c r="N309" i="1" s="1"/>
  <c r="K307" i="1"/>
  <c r="N307" i="1" s="1"/>
  <c r="K305" i="1"/>
  <c r="N305" i="1" s="1"/>
  <c r="K303" i="1"/>
  <c r="N303" i="1" s="1"/>
  <c r="K301" i="1"/>
  <c r="N301" i="1" s="1"/>
  <c r="K299" i="1"/>
  <c r="N299" i="1" s="1"/>
  <c r="K297" i="1"/>
  <c r="N297" i="1" s="1"/>
  <c r="K295" i="1"/>
  <c r="N295" i="1" s="1"/>
  <c r="K293" i="1"/>
  <c r="N293" i="1" s="1"/>
  <c r="K291" i="1"/>
  <c r="N291" i="1" s="1"/>
  <c r="K289" i="1"/>
  <c r="N289" i="1" s="1"/>
  <c r="K287" i="1"/>
  <c r="N287" i="1" s="1"/>
  <c r="K285" i="1"/>
  <c r="N285" i="1" s="1"/>
  <c r="K283" i="1"/>
  <c r="N283" i="1" s="1"/>
  <c r="K281" i="1"/>
  <c r="N281" i="1" s="1"/>
  <c r="K279" i="1"/>
  <c r="N279" i="1" s="1"/>
  <c r="K277" i="1"/>
  <c r="N277" i="1" s="1"/>
  <c r="K275" i="1"/>
  <c r="N275" i="1" s="1"/>
  <c r="K273" i="1"/>
  <c r="N273" i="1" s="1"/>
  <c r="K271" i="1"/>
  <c r="N271" i="1" s="1"/>
  <c r="K269" i="1"/>
  <c r="N269" i="1" s="1"/>
  <c r="K267" i="1"/>
  <c r="N267" i="1" s="1"/>
  <c r="K265" i="1"/>
  <c r="N265" i="1" s="1"/>
  <c r="K263" i="1"/>
  <c r="N263" i="1" s="1"/>
  <c r="K261" i="1"/>
  <c r="N261" i="1" s="1"/>
  <c r="K259" i="1"/>
  <c r="N259" i="1" s="1"/>
  <c r="K257" i="1"/>
  <c r="N257" i="1" s="1"/>
  <c r="K255" i="1"/>
  <c r="N255" i="1" s="1"/>
  <c r="K253" i="1"/>
  <c r="N253" i="1" s="1"/>
  <c r="K251" i="1"/>
  <c r="N251" i="1" s="1"/>
  <c r="K249" i="1"/>
  <c r="N249" i="1" s="1"/>
  <c r="K247" i="1"/>
  <c r="N247" i="1" s="1"/>
  <c r="K245" i="1"/>
  <c r="N245" i="1" s="1"/>
  <c r="K243" i="1"/>
  <c r="N243" i="1" s="1"/>
  <c r="K241" i="1"/>
  <c r="N241" i="1" s="1"/>
  <c r="K239" i="1"/>
  <c r="N239" i="1" s="1"/>
  <c r="K237" i="1"/>
  <c r="N237" i="1" s="1"/>
  <c r="K235" i="1"/>
  <c r="N235" i="1" s="1"/>
  <c r="K233" i="1"/>
  <c r="N233" i="1" s="1"/>
  <c r="K231" i="1"/>
  <c r="N231" i="1" s="1"/>
  <c r="K229" i="1"/>
  <c r="N229" i="1" s="1"/>
  <c r="K227" i="1"/>
  <c r="N227" i="1" s="1"/>
  <c r="K225" i="1"/>
  <c r="N225" i="1" s="1"/>
  <c r="K223" i="1"/>
  <c r="N223" i="1" s="1"/>
  <c r="K221" i="1"/>
  <c r="N221" i="1" s="1"/>
  <c r="K219" i="1"/>
  <c r="N219" i="1" s="1"/>
  <c r="K217" i="1"/>
  <c r="N217" i="1" s="1"/>
  <c r="K215" i="1"/>
  <c r="N215" i="1" s="1"/>
  <c r="K213" i="1"/>
  <c r="N213" i="1" s="1"/>
  <c r="K211" i="1"/>
  <c r="N211" i="1" s="1"/>
  <c r="K209" i="1"/>
  <c r="N209" i="1" s="1"/>
  <c r="K207" i="1"/>
  <c r="N207" i="1" s="1"/>
  <c r="K205" i="1"/>
  <c r="N205" i="1" s="1"/>
  <c r="K203" i="1"/>
  <c r="N203" i="1" s="1"/>
  <c r="K201" i="1"/>
  <c r="N201" i="1" s="1"/>
  <c r="K199" i="1"/>
  <c r="N199" i="1" s="1"/>
  <c r="K197" i="1"/>
  <c r="N197" i="1" s="1"/>
  <c r="K195" i="1"/>
  <c r="N195" i="1" s="1"/>
  <c r="K193" i="1"/>
  <c r="N193" i="1" s="1"/>
  <c r="K191" i="1"/>
  <c r="N191" i="1" s="1"/>
  <c r="K189" i="1"/>
  <c r="N189" i="1" s="1"/>
  <c r="K187" i="1"/>
  <c r="N187" i="1" s="1"/>
  <c r="K185" i="1"/>
  <c r="N185" i="1" s="1"/>
  <c r="K183" i="1"/>
  <c r="N183" i="1" s="1"/>
  <c r="K181" i="1"/>
  <c r="N181" i="1" s="1"/>
  <c r="K179" i="1"/>
  <c r="N179" i="1" s="1"/>
  <c r="K177" i="1"/>
  <c r="N177" i="1" s="1"/>
  <c r="K175" i="1"/>
  <c r="N175" i="1" s="1"/>
  <c r="K173" i="1"/>
  <c r="N173" i="1" s="1"/>
  <c r="K171" i="1"/>
  <c r="N171" i="1" s="1"/>
  <c r="K169" i="1"/>
  <c r="N169" i="1" s="1"/>
  <c r="K167" i="1"/>
  <c r="N167" i="1" s="1"/>
  <c r="K165" i="1"/>
  <c r="N165" i="1" s="1"/>
  <c r="K163" i="1"/>
  <c r="N163" i="1" s="1"/>
  <c r="K161" i="1"/>
  <c r="N161" i="1" s="1"/>
  <c r="K159" i="1"/>
  <c r="N159" i="1" s="1"/>
  <c r="K157" i="1"/>
  <c r="N157" i="1" s="1"/>
  <c r="K155" i="1"/>
  <c r="N155" i="1" s="1"/>
  <c r="K153" i="1"/>
  <c r="N153" i="1" s="1"/>
  <c r="K151" i="1"/>
  <c r="N151" i="1" s="1"/>
  <c r="K149" i="1"/>
  <c r="N149" i="1" s="1"/>
  <c r="K147" i="1"/>
  <c r="N147" i="1" s="1"/>
  <c r="K145" i="1"/>
  <c r="N145" i="1" s="1"/>
  <c r="K143" i="1"/>
  <c r="N143" i="1" s="1"/>
  <c r="K141" i="1"/>
  <c r="N141" i="1" s="1"/>
  <c r="K139" i="1"/>
  <c r="N139" i="1" s="1"/>
  <c r="K137" i="1"/>
  <c r="N137" i="1" s="1"/>
  <c r="K135" i="1"/>
  <c r="N135" i="1" s="1"/>
  <c r="K133" i="1"/>
  <c r="N133" i="1" s="1"/>
  <c r="K131" i="1"/>
  <c r="N131" i="1" s="1"/>
  <c r="K129" i="1"/>
  <c r="N129" i="1" s="1"/>
  <c r="K127" i="1"/>
  <c r="N127" i="1" s="1"/>
  <c r="K125" i="1"/>
  <c r="N125" i="1" s="1"/>
  <c r="K123" i="1"/>
  <c r="N123" i="1" s="1"/>
  <c r="K121" i="1"/>
  <c r="N121" i="1" s="1"/>
  <c r="K119" i="1"/>
  <c r="N119" i="1" s="1"/>
  <c r="K117" i="1"/>
  <c r="N117" i="1" s="1"/>
  <c r="K115" i="1"/>
  <c r="N115" i="1" s="1"/>
  <c r="K113" i="1"/>
  <c r="N113" i="1" s="1"/>
  <c r="K111" i="1"/>
  <c r="N111" i="1" s="1"/>
  <c r="K109" i="1"/>
  <c r="N109" i="1" s="1"/>
  <c r="K107" i="1"/>
  <c r="N107" i="1" s="1"/>
  <c r="K105" i="1"/>
  <c r="N105" i="1" s="1"/>
  <c r="K103" i="1"/>
  <c r="N103" i="1" s="1"/>
  <c r="K101" i="1"/>
  <c r="N101" i="1" s="1"/>
  <c r="K99" i="1"/>
  <c r="N99" i="1" s="1"/>
  <c r="K97" i="1"/>
  <c r="N97" i="1" s="1"/>
  <c r="K95" i="1"/>
  <c r="N95" i="1" s="1"/>
  <c r="K93" i="1"/>
  <c r="N93" i="1" s="1"/>
  <c r="K91" i="1"/>
  <c r="N91" i="1" s="1"/>
  <c r="K89" i="1"/>
  <c r="N89" i="1" s="1"/>
  <c r="K87" i="1"/>
  <c r="N87" i="1" s="1"/>
  <c r="K85" i="1"/>
  <c r="N85" i="1" s="1"/>
  <c r="K83" i="1"/>
  <c r="N83" i="1" s="1"/>
  <c r="K81" i="1"/>
  <c r="N81" i="1" s="1"/>
  <c r="K79" i="1"/>
  <c r="N79" i="1" s="1"/>
  <c r="K77" i="1"/>
  <c r="N77" i="1" s="1"/>
  <c r="K75" i="1"/>
  <c r="N75" i="1" s="1"/>
  <c r="K73" i="1"/>
  <c r="N73" i="1" s="1"/>
  <c r="K71" i="1"/>
  <c r="N71" i="1" s="1"/>
  <c r="K69" i="1"/>
  <c r="N69" i="1" s="1"/>
  <c r="K67" i="1"/>
  <c r="N67" i="1" s="1"/>
  <c r="K65" i="1"/>
  <c r="N65" i="1" s="1"/>
  <c r="K63" i="1"/>
  <c r="N63" i="1" s="1"/>
  <c r="K61" i="1"/>
  <c r="N61" i="1" s="1"/>
  <c r="K59" i="1"/>
  <c r="N59" i="1" s="1"/>
  <c r="K57" i="1"/>
  <c r="N57" i="1" s="1"/>
  <c r="K55" i="1"/>
  <c r="N55" i="1" s="1"/>
  <c r="K53" i="1"/>
  <c r="N53" i="1" s="1"/>
  <c r="K51" i="1"/>
  <c r="N51" i="1" s="1"/>
  <c r="K49" i="1"/>
  <c r="N49" i="1" s="1"/>
  <c r="K47" i="1"/>
  <c r="N47" i="1" s="1"/>
  <c r="K45" i="1"/>
  <c r="N45" i="1" s="1"/>
  <c r="K43" i="1"/>
  <c r="N43" i="1" s="1"/>
  <c r="K41" i="1"/>
  <c r="N41" i="1" s="1"/>
  <c r="K39" i="1"/>
  <c r="N39" i="1" s="1"/>
  <c r="K37" i="1"/>
  <c r="N37" i="1" s="1"/>
  <c r="K35" i="1"/>
  <c r="N35" i="1" s="1"/>
  <c r="K33" i="1"/>
  <c r="N33" i="1" s="1"/>
  <c r="K31" i="1"/>
  <c r="N31" i="1" s="1"/>
  <c r="K29" i="1"/>
  <c r="N29" i="1" s="1"/>
  <c r="K27" i="1"/>
  <c r="N27" i="1" s="1"/>
  <c r="K25" i="1"/>
  <c r="N25" i="1" s="1"/>
  <c r="K23" i="1"/>
  <c r="N23" i="1" s="1"/>
  <c r="K21" i="1"/>
  <c r="N21" i="1" s="1"/>
  <c r="K19" i="1"/>
  <c r="N19" i="1" s="1"/>
  <c r="K17" i="1"/>
  <c r="N17" i="1" s="1"/>
  <c r="K15" i="1"/>
  <c r="N15" i="1" s="1"/>
  <c r="K13" i="1"/>
  <c r="N13" i="1" s="1"/>
  <c r="K11" i="1"/>
  <c r="N11" i="1" s="1"/>
  <c r="K9" i="1"/>
  <c r="N9" i="1" s="1"/>
  <c r="K7" i="1"/>
  <c r="N7" i="1" s="1"/>
  <c r="K5" i="1"/>
  <c r="N5" i="1" s="1"/>
  <c r="K3" i="1"/>
  <c r="N3" i="1" s="1"/>
  <c r="M23" i="10"/>
  <c r="AE23" i="10"/>
  <c r="U23" i="10"/>
  <c r="AE25" i="10"/>
  <c r="Q23" i="10"/>
  <c r="Y23" i="10"/>
  <c r="Q24" i="10"/>
  <c r="P23" i="10"/>
  <c r="AQ23" i="10"/>
  <c r="AO24" i="10"/>
  <c r="AY26" i="10"/>
  <c r="AF23" i="10"/>
  <c r="X27" i="10"/>
  <c r="AS27" i="10"/>
  <c r="O23" i="10"/>
  <c r="S23" i="10"/>
  <c r="W23" i="10"/>
  <c r="AA23" i="10"/>
  <c r="AI23" i="10"/>
  <c r="AY23" i="10"/>
  <c r="Y24" i="10"/>
  <c r="O25" i="10"/>
  <c r="S26" i="10"/>
  <c r="L23" i="10"/>
  <c r="X23" i="10"/>
  <c r="AV23" i="10"/>
  <c r="N26" i="10"/>
  <c r="N28" i="10"/>
  <c r="AL23" i="10"/>
  <c r="AY29" i="10"/>
  <c r="N32" i="10"/>
  <c r="Q32" i="10"/>
  <c r="AM23" i="10"/>
  <c r="AU23" i="10"/>
  <c r="M24" i="10"/>
  <c r="U24" i="10"/>
  <c r="AG24" i="10"/>
  <c r="AW24" i="10"/>
  <c r="W25" i="10"/>
  <c r="AS25" i="10"/>
  <c r="AI26" i="10"/>
  <c r="AN23" i="10"/>
  <c r="N24" i="10"/>
  <c r="X25" i="10"/>
  <c r="AT26" i="10"/>
  <c r="AN27" i="10"/>
  <c r="AJ28" i="10"/>
  <c r="V23" i="10"/>
  <c r="AH25" i="10"/>
  <c r="S29" i="10"/>
  <c r="M31" i="10"/>
  <c r="L30" i="10"/>
  <c r="R34" i="10"/>
  <c r="AC23" i="10"/>
  <c r="AG23" i="10"/>
  <c r="AK23" i="10"/>
  <c r="AO23" i="10"/>
  <c r="AS23" i="10"/>
  <c r="AW23" i="10"/>
  <c r="K24" i="10"/>
  <c r="O24" i="10"/>
  <c r="S24" i="10"/>
  <c r="W24" i="10"/>
  <c r="AC24" i="10"/>
  <c r="AK24" i="10"/>
  <c r="AS24" i="10"/>
  <c r="K25" i="10"/>
  <c r="S25" i="10"/>
  <c r="AA25" i="10"/>
  <c r="AK25" i="10"/>
  <c r="K26" i="10"/>
  <c r="AA26" i="10"/>
  <c r="AQ26" i="10"/>
  <c r="T23" i="10"/>
  <c r="AB23" i="10"/>
  <c r="AJ23" i="10"/>
  <c r="AR23" i="10"/>
  <c r="AZ23" i="10"/>
  <c r="V24" i="10"/>
  <c r="AX24" i="10"/>
  <c r="AN25" i="10"/>
  <c r="AD26" i="10"/>
  <c r="P27" i="10"/>
  <c r="AF27" i="10"/>
  <c r="AV27" i="10"/>
  <c r="V28" i="10"/>
  <c r="AZ28" i="10"/>
  <c r="N23" i="10"/>
  <c r="AD23" i="10"/>
  <c r="L24" i="10"/>
  <c r="M27" i="10"/>
  <c r="AI28" i="10"/>
  <c r="AI29" i="10"/>
  <c r="Y30" i="10"/>
  <c r="R23" i="10"/>
  <c r="AY27" i="10"/>
  <c r="X31" i="10"/>
  <c r="N33" i="10"/>
  <c r="Z23" i="10"/>
  <c r="Q34" i="10"/>
  <c r="S36" i="10"/>
  <c r="AA24" i="10"/>
  <c r="AE24" i="10"/>
  <c r="AI24" i="10"/>
  <c r="AM24" i="10"/>
  <c r="AQ24" i="10"/>
  <c r="AU24" i="10"/>
  <c r="AY24" i="10"/>
  <c r="M25" i="10"/>
  <c r="Q25" i="10"/>
  <c r="U25" i="10"/>
  <c r="Y25" i="10"/>
  <c r="AC25" i="10"/>
  <c r="AG25" i="10"/>
  <c r="AO25" i="10"/>
  <c r="AW25" i="10"/>
  <c r="O26" i="10"/>
  <c r="W26" i="10"/>
  <c r="AE26" i="10"/>
  <c r="AM26" i="10"/>
  <c r="AU26" i="10"/>
  <c r="R24" i="10"/>
  <c r="Z24" i="10"/>
  <c r="AP24" i="10"/>
  <c r="P25" i="10"/>
  <c r="AF25" i="10"/>
  <c r="AV25" i="10"/>
  <c r="V26" i="10"/>
  <c r="AL26" i="10"/>
  <c r="L27" i="10"/>
  <c r="T27" i="10"/>
  <c r="AB27" i="10"/>
  <c r="AJ27" i="10"/>
  <c r="AR27" i="10"/>
  <c r="AZ27" i="10"/>
  <c r="R28" i="10"/>
  <c r="AB28" i="10"/>
  <c r="AR28" i="10"/>
  <c r="AR24" i="10"/>
  <c r="X26" i="10"/>
  <c r="AC27" i="10"/>
  <c r="S28" i="10"/>
  <c r="AY28" i="10"/>
  <c r="AA29" i="10"/>
  <c r="AQ29" i="10"/>
  <c r="Q30" i="10"/>
  <c r="AM30" i="10"/>
  <c r="AT25" i="10"/>
  <c r="V29" i="10"/>
  <c r="AR30" i="10"/>
  <c r="AN31" i="10"/>
  <c r="AD32" i="10"/>
  <c r="R30" i="10"/>
  <c r="AA33" i="10"/>
  <c r="AP23" i="10"/>
  <c r="R36" i="10"/>
  <c r="T38" i="10"/>
  <c r="AI25" i="10"/>
  <c r="AM25" i="10"/>
  <c r="AQ25" i="10"/>
  <c r="AU25" i="10"/>
  <c r="AY25" i="10"/>
  <c r="M26" i="10"/>
  <c r="Q26" i="10"/>
  <c r="U26" i="10"/>
  <c r="Y26" i="10"/>
  <c r="AC26" i="10"/>
  <c r="AG26" i="10"/>
  <c r="AK26" i="10"/>
  <c r="AO26" i="10"/>
  <c r="AS26" i="10"/>
  <c r="AW26" i="10"/>
  <c r="K27" i="10"/>
  <c r="AD24" i="10"/>
  <c r="AL24" i="10"/>
  <c r="AT24" i="10"/>
  <c r="L25" i="10"/>
  <c r="T25" i="10"/>
  <c r="AB25" i="10"/>
  <c r="AJ25" i="10"/>
  <c r="AR25" i="10"/>
  <c r="AZ25" i="10"/>
  <c r="R26" i="10"/>
  <c r="Z26" i="10"/>
  <c r="AH26" i="10"/>
  <c r="AP26" i="10"/>
  <c r="AX26" i="10"/>
  <c r="N27" i="10"/>
  <c r="R27" i="10"/>
  <c r="V27" i="10"/>
  <c r="Z27" i="10"/>
  <c r="AD27" i="10"/>
  <c r="AH27" i="10"/>
  <c r="AL27" i="10"/>
  <c r="AP27" i="10"/>
  <c r="AT27" i="10"/>
  <c r="AX27" i="10"/>
  <c r="L28" i="10"/>
  <c r="P28" i="10"/>
  <c r="T28" i="10"/>
  <c r="X28" i="10"/>
  <c r="AF28" i="10"/>
  <c r="AN28" i="10"/>
  <c r="AV28" i="10"/>
  <c r="AB24" i="10"/>
  <c r="R25" i="10"/>
  <c r="AX25" i="10"/>
  <c r="AN26" i="10"/>
  <c r="U27" i="10"/>
  <c r="AK27" i="10"/>
  <c r="K28" i="10"/>
  <c r="AA28" i="10"/>
  <c r="AQ28" i="10"/>
  <c r="O29" i="10"/>
  <c r="W29" i="10"/>
  <c r="AE29" i="10"/>
  <c r="AM29" i="10"/>
  <c r="AU29" i="10"/>
  <c r="M30" i="10"/>
  <c r="U30" i="10"/>
  <c r="AE30" i="10"/>
  <c r="AU30" i="10"/>
  <c r="X24" i="10"/>
  <c r="S27" i="10"/>
  <c r="AO28" i="10"/>
  <c r="AL29" i="10"/>
  <c r="AB30" i="10"/>
  <c r="P31" i="10"/>
  <c r="AF31" i="10"/>
  <c r="AV31" i="10"/>
  <c r="V32" i="10"/>
  <c r="AN32" i="10"/>
  <c r="U28" i="10"/>
  <c r="AA31" i="10"/>
  <c r="AW32" i="10"/>
  <c r="AQ33" i="10"/>
  <c r="AG34" i="10"/>
  <c r="S32" i="10"/>
  <c r="AB35" i="10"/>
  <c r="AF24" i="10"/>
  <c r="S38" i="10"/>
  <c r="U40" i="10"/>
  <c r="Z28" i="10"/>
  <c r="AD28" i="10"/>
  <c r="AH28" i="10"/>
  <c r="AL28" i="10"/>
  <c r="AP28" i="10"/>
  <c r="AT28" i="10"/>
  <c r="AX28" i="10"/>
  <c r="L29" i="10"/>
  <c r="AT23" i="10"/>
  <c r="T24" i="10"/>
  <c r="AJ24" i="10"/>
  <c r="AZ24" i="10"/>
  <c r="Z25" i="10"/>
  <c r="AP25" i="10"/>
  <c r="P26" i="10"/>
  <c r="AF26" i="10"/>
  <c r="AV26" i="10"/>
  <c r="Q27" i="10"/>
  <c r="Y27" i="10"/>
  <c r="AG27" i="10"/>
  <c r="AO27" i="10"/>
  <c r="AW27" i="10"/>
  <c r="O28" i="10"/>
  <c r="W28" i="10"/>
  <c r="AE28" i="10"/>
  <c r="AM28" i="10"/>
  <c r="AU28" i="10"/>
  <c r="M29" i="10"/>
  <c r="Q29" i="10"/>
  <c r="U29" i="10"/>
  <c r="Y29" i="10"/>
  <c r="AC29" i="10"/>
  <c r="AG29" i="10"/>
  <c r="AK29" i="10"/>
  <c r="AO29" i="10"/>
  <c r="AS29" i="10"/>
  <c r="AW29" i="10"/>
  <c r="K30" i="10"/>
  <c r="O30" i="10"/>
  <c r="S30" i="10"/>
  <c r="W30" i="10"/>
  <c r="AA30" i="10"/>
  <c r="AI30" i="10"/>
  <c r="AQ30" i="10"/>
  <c r="AY30" i="10"/>
  <c r="AX23" i="10"/>
  <c r="N25" i="10"/>
  <c r="AJ26" i="10"/>
  <c r="AI27" i="10"/>
  <c r="Y28" i="10"/>
  <c r="N29" i="10"/>
  <c r="AD29" i="10"/>
  <c r="AT29" i="10"/>
  <c r="T30" i="10"/>
  <c r="AJ30" i="10"/>
  <c r="AZ30" i="10"/>
  <c r="T31" i="10"/>
  <c r="AB31" i="10"/>
  <c r="AJ31" i="10"/>
  <c r="AR31" i="10"/>
  <c r="AZ31" i="10"/>
  <c r="R32" i="10"/>
  <c r="Z32" i="10"/>
  <c r="AH32" i="10"/>
  <c r="AV32" i="10"/>
  <c r="AB26" i="10"/>
  <c r="AB29" i="10"/>
  <c r="AX30" i="10"/>
  <c r="AQ31" i="10"/>
  <c r="AG32" i="10"/>
  <c r="S33" i="10"/>
  <c r="AI33" i="10"/>
  <c r="AY33" i="10"/>
  <c r="Y34" i="10"/>
  <c r="AQ34" i="10"/>
  <c r="V30" i="10"/>
  <c r="AB33" i="10"/>
  <c r="AX34" i="10"/>
  <c r="AR35" i="10"/>
  <c r="AH36" i="10"/>
  <c r="T34" i="10"/>
  <c r="AC37" i="10"/>
  <c r="L26" i="10"/>
  <c r="T40" i="10"/>
  <c r="AS39" i="10"/>
  <c r="AC30" i="10"/>
  <c r="AG30" i="10"/>
  <c r="AK30" i="10"/>
  <c r="AO30" i="10"/>
  <c r="AS30" i="10"/>
  <c r="AW30" i="10"/>
  <c r="K31" i="10"/>
  <c r="AN24" i="10"/>
  <c r="AD25" i="10"/>
  <c r="T26" i="10"/>
  <c r="AZ26" i="10"/>
  <c r="AA27" i="10"/>
  <c r="AQ27" i="10"/>
  <c r="Q28" i="10"/>
  <c r="AG28" i="10"/>
  <c r="AW28" i="10"/>
  <c r="R29" i="10"/>
  <c r="Z29" i="10"/>
  <c r="AH29" i="10"/>
  <c r="AP29" i="10"/>
  <c r="AX29" i="10"/>
  <c r="P30" i="10"/>
  <c r="X30" i="10"/>
  <c r="AF30" i="10"/>
  <c r="AN30" i="10"/>
  <c r="AV30" i="10"/>
  <c r="N31" i="10"/>
  <c r="R31" i="10"/>
  <c r="V31" i="10"/>
  <c r="Z31" i="10"/>
  <c r="AD31" i="10"/>
  <c r="AH31" i="10"/>
  <c r="AL31" i="10"/>
  <c r="AP31" i="10"/>
  <c r="AT31" i="10"/>
  <c r="AX31" i="10"/>
  <c r="L32" i="10"/>
  <c r="P32" i="10"/>
  <c r="T32" i="10"/>
  <c r="X32" i="10"/>
  <c r="AB32" i="10"/>
  <c r="AF32" i="10"/>
  <c r="AJ32" i="10"/>
  <c r="AR32" i="10"/>
  <c r="AZ32" i="10"/>
  <c r="AV24" i="10"/>
  <c r="AE27" i="10"/>
  <c r="K29" i="10"/>
  <c r="AR29" i="10"/>
  <c r="AH30" i="10"/>
  <c r="S31" i="10"/>
  <c r="AI31" i="10"/>
  <c r="AY31" i="10"/>
  <c r="Y32" i="10"/>
  <c r="AO32" i="10"/>
  <c r="O33" i="10"/>
  <c r="W33" i="10"/>
  <c r="AE33" i="10"/>
  <c r="AM33" i="10"/>
  <c r="AU33" i="10"/>
  <c r="M34" i="10"/>
  <c r="U34" i="10"/>
  <c r="AC34" i="10"/>
  <c r="AK34" i="10"/>
  <c r="AY34" i="10"/>
  <c r="AC28" i="10"/>
  <c r="AC31" i="10"/>
  <c r="AY32" i="10"/>
  <c r="AR33" i="10"/>
  <c r="AH34" i="10"/>
  <c r="T35" i="10"/>
  <c r="AJ35" i="10"/>
  <c r="AZ35" i="10"/>
  <c r="Z36" i="10"/>
  <c r="AR36" i="10"/>
  <c r="W32" i="10"/>
  <c r="AC35" i="10"/>
  <c r="AY36" i="10"/>
  <c r="AS37" i="10"/>
  <c r="AI38" i="10"/>
  <c r="U36" i="10"/>
  <c r="AD39" i="10"/>
  <c r="M28" i="10"/>
  <c r="U42" i="10"/>
  <c r="Z38" i="10"/>
  <c r="AL32" i="10"/>
  <c r="AP32" i="10"/>
  <c r="AT32" i="10"/>
  <c r="AX32" i="10"/>
  <c r="L33" i="10"/>
  <c r="P24" i="10"/>
  <c r="AL25" i="10"/>
  <c r="O27" i="10"/>
  <c r="AU27" i="10"/>
  <c r="AK28" i="10"/>
  <c r="T29" i="10"/>
  <c r="AJ29" i="10"/>
  <c r="AZ29" i="10"/>
  <c r="Z30" i="10"/>
  <c r="AP30" i="10"/>
  <c r="O31" i="10"/>
  <c r="W31" i="10"/>
  <c r="AE31" i="10"/>
  <c r="AM31" i="10"/>
  <c r="AU31" i="10"/>
  <c r="M32" i="10"/>
  <c r="U32" i="10"/>
  <c r="AC32" i="10"/>
  <c r="AK32" i="10"/>
  <c r="AS32" i="10"/>
  <c r="K33" i="10"/>
  <c r="Q33" i="10"/>
  <c r="U33" i="10"/>
  <c r="Y33" i="10"/>
  <c r="AC33" i="10"/>
  <c r="AG33" i="10"/>
  <c r="AK33" i="10"/>
  <c r="AO33" i="10"/>
  <c r="AS33" i="10"/>
  <c r="AW33" i="10"/>
  <c r="K34" i="10"/>
  <c r="O34" i="10"/>
  <c r="S34" i="10"/>
  <c r="W34" i="10"/>
  <c r="AA34" i="10"/>
  <c r="AE34" i="10"/>
  <c r="AI34" i="10"/>
  <c r="AM34" i="10"/>
  <c r="AU34" i="10"/>
  <c r="M35" i="10"/>
  <c r="AR26" i="10"/>
  <c r="AF29" i="10"/>
  <c r="L31" i="10"/>
  <c r="AS31" i="10"/>
  <c r="AI32" i="10"/>
  <c r="T33" i="10"/>
  <c r="AJ33" i="10"/>
  <c r="AZ33" i="10"/>
  <c r="Z34" i="10"/>
  <c r="AP34" i="10"/>
  <c r="P35" i="10"/>
  <c r="X35" i="10"/>
  <c r="AF35" i="10"/>
  <c r="AN35" i="10"/>
  <c r="AV35" i="10"/>
  <c r="N36" i="10"/>
  <c r="V36" i="10"/>
  <c r="AD36" i="10"/>
  <c r="AL36" i="10"/>
  <c r="AZ36" i="10"/>
  <c r="AD30" i="10"/>
  <c r="AD33" i="10"/>
  <c r="AZ34" i="10"/>
  <c r="AS35" i="10"/>
  <c r="AI36" i="10"/>
  <c r="U37" i="10"/>
  <c r="AK37" i="10"/>
  <c r="K38" i="10"/>
  <c r="AA38" i="10"/>
  <c r="AS38" i="10"/>
  <c r="X34" i="10"/>
  <c r="AD37" i="10"/>
  <c r="AZ38" i="10"/>
  <c r="AT39" i="10"/>
  <c r="AJ40" i="10"/>
  <c r="V38" i="10"/>
  <c r="AE41" i="10"/>
  <c r="N30" i="10"/>
  <c r="L42" i="10"/>
  <c r="AF41" i="10"/>
  <c r="AO34" i="10"/>
  <c r="AS34" i="10"/>
  <c r="AW34" i="10"/>
  <c r="K35" i="10"/>
  <c r="O35" i="10"/>
  <c r="V25" i="10"/>
  <c r="AM27" i="10"/>
  <c r="P29" i="10"/>
  <c r="AV29" i="10"/>
  <c r="AL30" i="10"/>
  <c r="U31" i="10"/>
  <c r="AK31" i="10"/>
  <c r="K32" i="10"/>
  <c r="AA32" i="10"/>
  <c r="AQ32" i="10"/>
  <c r="P33" i="10"/>
  <c r="X33" i="10"/>
  <c r="AF33" i="10"/>
  <c r="AN33" i="10"/>
  <c r="AV33" i="10"/>
  <c r="N34" i="10"/>
  <c r="V34" i="10"/>
  <c r="AD34" i="10"/>
  <c r="AL34" i="10"/>
  <c r="AT34" i="10"/>
  <c r="L35" i="10"/>
  <c r="R35" i="10"/>
  <c r="V35" i="10"/>
  <c r="Z35" i="10"/>
  <c r="AD35" i="10"/>
  <c r="AH35" i="10"/>
  <c r="AL35" i="10"/>
  <c r="AP35" i="10"/>
  <c r="AT35" i="10"/>
  <c r="AX35" i="10"/>
  <c r="L36" i="10"/>
  <c r="P36" i="10"/>
  <c r="T36" i="10"/>
  <c r="X36" i="10"/>
  <c r="AB36" i="10"/>
  <c r="AF36" i="10"/>
  <c r="AJ36" i="10"/>
  <c r="AN36" i="10"/>
  <c r="AV36" i="10"/>
  <c r="N37" i="10"/>
  <c r="AS28" i="10"/>
  <c r="AG31" i="10"/>
  <c r="M33" i="10"/>
  <c r="AT33" i="10"/>
  <c r="AJ34" i="10"/>
  <c r="U35" i="10"/>
  <c r="AK35" i="10"/>
  <c r="K36" i="10"/>
  <c r="AA36" i="10"/>
  <c r="AQ36" i="10"/>
  <c r="Q37" i="10"/>
  <c r="Y37" i="10"/>
  <c r="AG37" i="10"/>
  <c r="AO37" i="10"/>
  <c r="AW37" i="10"/>
  <c r="O38" i="10"/>
  <c r="W38" i="10"/>
  <c r="AE38" i="10"/>
  <c r="AM38" i="10"/>
  <c r="K39" i="10"/>
  <c r="AE32" i="10"/>
  <c r="AE35" i="10"/>
  <c r="K37" i="10"/>
  <c r="AT37" i="10"/>
  <c r="AJ38" i="10"/>
  <c r="V39" i="10"/>
  <c r="AL39" i="10"/>
  <c r="L40" i="10"/>
  <c r="AB40" i="10"/>
  <c r="AT40" i="10"/>
  <c r="Y36" i="10"/>
  <c r="AE39" i="10"/>
  <c r="K41" i="10"/>
  <c r="AU41" i="10"/>
  <c r="AK42" i="10"/>
  <c r="AB37" i="10"/>
  <c r="V41" i="10"/>
  <c r="AR42" i="10"/>
  <c r="W40" i="10"/>
  <c r="V42" i="10"/>
  <c r="AP36" i="10"/>
  <c r="AT36" i="10"/>
  <c r="AX36" i="10"/>
  <c r="L37" i="10"/>
  <c r="P37" i="10"/>
  <c r="W27" i="10"/>
  <c r="AN29" i="10"/>
  <c r="Q31" i="10"/>
  <c r="AW31" i="10"/>
  <c r="AM32" i="10"/>
  <c r="V33" i="10"/>
  <c r="AL33" i="10"/>
  <c r="L34" i="10"/>
  <c r="AB34" i="10"/>
  <c r="AR34" i="10"/>
  <c r="Q35" i="10"/>
  <c r="Y35" i="10"/>
  <c r="AG35" i="10"/>
  <c r="AO35" i="10"/>
  <c r="AW35" i="10"/>
  <c r="O36" i="10"/>
  <c r="W36" i="10"/>
  <c r="AE36" i="10"/>
  <c r="AM36" i="10"/>
  <c r="AU36" i="10"/>
  <c r="M37" i="10"/>
  <c r="S37" i="10"/>
  <c r="W37" i="10"/>
  <c r="AA37" i="10"/>
  <c r="AE37" i="10"/>
  <c r="AI37" i="10"/>
  <c r="AM37" i="10"/>
  <c r="AQ37" i="10"/>
  <c r="AU37" i="10"/>
  <c r="AY37" i="10"/>
  <c r="M38" i="10"/>
  <c r="Q38" i="10"/>
  <c r="U38" i="10"/>
  <c r="Y38" i="10"/>
  <c r="AC38" i="10"/>
  <c r="AG38" i="10"/>
  <c r="AK38" i="10"/>
  <c r="AO38" i="10"/>
  <c r="AW38" i="10"/>
  <c r="O39" i="10"/>
  <c r="AT30" i="10"/>
  <c r="AH33" i="10"/>
  <c r="N35" i="10"/>
  <c r="AU35" i="10"/>
  <c r="AK36" i="10"/>
  <c r="V37" i="10"/>
  <c r="AL37" i="10"/>
  <c r="L38" i="10"/>
  <c r="AB38" i="10"/>
  <c r="AR38" i="10"/>
  <c r="R39" i="10"/>
  <c r="Z39" i="10"/>
  <c r="AH39" i="10"/>
  <c r="AP39" i="10"/>
  <c r="AX39" i="10"/>
  <c r="P40" i="10"/>
  <c r="X40" i="10"/>
  <c r="AF40" i="10"/>
  <c r="AN40" i="10"/>
  <c r="L41" i="10"/>
  <c r="AF34" i="10"/>
  <c r="AF37" i="10"/>
  <c r="L39" i="10"/>
  <c r="AU39" i="10"/>
  <c r="AK40" i="10"/>
  <c r="W41" i="10"/>
  <c r="AM41" i="10"/>
  <c r="M42" i="10"/>
  <c r="AC42" i="10"/>
  <c r="AS42" i="10"/>
  <c r="AV34" i="10"/>
  <c r="AX38" i="10"/>
  <c r="AI40" i="10"/>
  <c r="AL41" i="10"/>
  <c r="AB42" i="10"/>
  <c r="AG36" i="10"/>
  <c r="AG39" i="10"/>
  <c r="M41" i="10"/>
  <c r="AV41" i="10"/>
  <c r="AL42" i="10"/>
  <c r="AQ38" i="10"/>
  <c r="AU38" i="10"/>
  <c r="AY38" i="10"/>
  <c r="M39" i="10"/>
  <c r="Q39" i="10"/>
  <c r="X29" i="10"/>
  <c r="AO31" i="10"/>
  <c r="R33" i="10"/>
  <c r="AX33" i="10"/>
  <c r="AN34" i="10"/>
  <c r="W35" i="10"/>
  <c r="AM35" i="10"/>
  <c r="M36" i="10"/>
  <c r="AC36" i="10"/>
  <c r="AS36" i="10"/>
  <c r="R37" i="10"/>
  <c r="Z37" i="10"/>
  <c r="AH37" i="10"/>
  <c r="AP37" i="10"/>
  <c r="AX37" i="10"/>
  <c r="P38" i="10"/>
  <c r="X38" i="10"/>
  <c r="AF38" i="10"/>
  <c r="AN38" i="10"/>
  <c r="AV38" i="10"/>
  <c r="N39" i="10"/>
  <c r="T39" i="10"/>
  <c r="X39" i="10"/>
  <c r="AB39" i="10"/>
  <c r="AF39" i="10"/>
  <c r="AJ39" i="10"/>
  <c r="AN39" i="10"/>
  <c r="AR39" i="10"/>
  <c r="AV39" i="10"/>
  <c r="AZ39" i="10"/>
  <c r="N40" i="10"/>
  <c r="R40" i="10"/>
  <c r="V40" i="10"/>
  <c r="Z40" i="10"/>
  <c r="AD40" i="10"/>
  <c r="AH40" i="10"/>
  <c r="AL40" i="10"/>
  <c r="AP40" i="10"/>
  <c r="AX40" i="10"/>
  <c r="P41" i="10"/>
  <c r="AU32" i="10"/>
  <c r="AI35" i="10"/>
  <c r="O37" i="10"/>
  <c r="AV37" i="10"/>
  <c r="AL38" i="10"/>
  <c r="W39" i="10"/>
  <c r="AM39" i="10"/>
  <c r="M40" i="10"/>
  <c r="AC40" i="10"/>
  <c r="AS40" i="10"/>
  <c r="S41" i="10"/>
  <c r="AA41" i="10"/>
  <c r="AI41" i="10"/>
  <c r="AQ41" i="10"/>
  <c r="AY41" i="10"/>
  <c r="Q42" i="10"/>
  <c r="Y42" i="10"/>
  <c r="AG42" i="10"/>
  <c r="AO42" i="10"/>
  <c r="AW42" i="10"/>
  <c r="Z33" i="10"/>
  <c r="Q36" i="10"/>
  <c r="R38" i="10"/>
  <c r="AC39" i="10"/>
  <c r="S40" i="10"/>
  <c r="AY40" i="10"/>
  <c r="AD41" i="10"/>
  <c r="AT41" i="10"/>
  <c r="T42" i="10"/>
  <c r="AJ42" i="10"/>
  <c r="AZ42" i="10"/>
  <c r="AJ37" i="10"/>
  <c r="P39" i="10"/>
  <c r="AW39" i="10"/>
  <c r="AM40" i="10"/>
  <c r="X41" i="10"/>
  <c r="AN41" i="10"/>
  <c r="N42" i="10"/>
  <c r="AD42" i="10"/>
  <c r="AT42" i="10"/>
  <c r="AR40" i="10"/>
  <c r="AV40" i="10"/>
  <c r="AZ40" i="10"/>
  <c r="N41" i="10"/>
  <c r="R41" i="10"/>
  <c r="Y31" i="10"/>
  <c r="AP33" i="10"/>
  <c r="S35" i="10"/>
  <c r="AY35" i="10"/>
  <c r="AO36" i="10"/>
  <c r="X37" i="10"/>
  <c r="AN37" i="10"/>
  <c r="N38" i="10"/>
  <c r="AD38" i="10"/>
  <c r="AT38" i="10"/>
  <c r="S39" i="10"/>
  <c r="AA39" i="10"/>
  <c r="AI39" i="10"/>
  <c r="AQ39" i="10"/>
  <c r="AY39" i="10"/>
  <c r="Q40" i="10"/>
  <c r="Y40" i="10"/>
  <c r="AG40" i="10"/>
  <c r="AO40" i="10"/>
  <c r="AW40" i="10"/>
  <c r="O41" i="10"/>
  <c r="U41" i="10"/>
  <c r="Y41" i="10"/>
  <c r="AC41" i="10"/>
  <c r="AG41" i="10"/>
  <c r="AK41" i="10"/>
  <c r="AO41" i="10"/>
  <c r="AS41" i="10"/>
  <c r="AW41" i="10"/>
  <c r="K42" i="10"/>
  <c r="O42" i="10"/>
  <c r="S42" i="10"/>
  <c r="W42" i="10"/>
  <c r="AA42" i="10"/>
  <c r="AE42" i="10"/>
  <c r="AI42" i="10"/>
  <c r="AM42" i="10"/>
  <c r="AQ42" i="10"/>
  <c r="AU42" i="10"/>
  <c r="AY42" i="10"/>
  <c r="O32" i="10"/>
  <c r="P34" i="10"/>
  <c r="AA35" i="10"/>
  <c r="AW36" i="10"/>
  <c r="AR37" i="10"/>
  <c r="AH38" i="10"/>
  <c r="U39" i="10"/>
  <c r="AK39" i="10"/>
  <c r="K40" i="10"/>
  <c r="AA40" i="10"/>
  <c r="AQ40" i="10"/>
  <c r="Q41" i="10"/>
  <c r="Z41" i="10"/>
  <c r="AH41" i="10"/>
  <c r="AP41" i="10"/>
  <c r="AX41" i="10"/>
  <c r="P42" i="10"/>
  <c r="X42" i="10"/>
  <c r="AF42" i="10"/>
  <c r="AN42" i="10"/>
  <c r="AV42" i="10"/>
  <c r="AQ35" i="10"/>
  <c r="T37" i="10"/>
  <c r="AZ37" i="10"/>
  <c r="AP38" i="10"/>
  <c r="Y39" i="10"/>
  <c r="AO39" i="10"/>
  <c r="O40" i="10"/>
  <c r="AE40" i="10"/>
  <c r="AU40" i="10"/>
  <c r="T41" i="10"/>
  <c r="AB41" i="10"/>
  <c r="AJ41" i="10"/>
  <c r="AR41" i="10"/>
  <c r="AZ41" i="10"/>
  <c r="R42" i="10"/>
  <c r="Z42" i="10"/>
  <c r="AH42" i="10"/>
  <c r="AP42" i="10"/>
  <c r="AX42" i="10"/>
  <c r="Q2" i="1"/>
  <c r="O2" i="1"/>
  <c r="O3" i="1" s="1"/>
  <c r="O4" i="1" s="1"/>
  <c r="O5" i="1" s="1"/>
  <c r="O6" i="1" s="1"/>
  <c r="O7" i="1" s="1"/>
  <c r="O8" i="1" s="1"/>
  <c r="O9" i="1" s="1"/>
  <c r="O10" i="1" s="1"/>
  <c r="O11" i="1" s="1"/>
  <c r="O12" i="1" s="1"/>
  <c r="O13" i="1" s="1"/>
  <c r="O14" i="1" s="1"/>
  <c r="O15" i="1" s="1"/>
  <c r="O16" i="1" s="1"/>
  <c r="O17" i="1" s="1"/>
  <c r="O18" i="1" s="1"/>
  <c r="O19" i="1" s="1"/>
  <c r="O20" i="1" s="1"/>
  <c r="O21" i="1" s="1"/>
  <c r="O22" i="1" s="1"/>
  <c r="O23" i="1" s="1"/>
  <c r="O24" i="1" s="1"/>
  <c r="O25" i="1" s="1"/>
  <c r="O26" i="1" s="1"/>
  <c r="O27" i="1" s="1"/>
  <c r="O28" i="1" s="1"/>
  <c r="O29" i="1" s="1"/>
  <c r="O30" i="1" s="1"/>
  <c r="O31" i="1" s="1"/>
  <c r="O32" i="1" s="1"/>
  <c r="O33" i="1" s="1"/>
  <c r="O34" i="1" s="1"/>
  <c r="O35" i="1" s="1"/>
  <c r="O36" i="1" s="1"/>
  <c r="O37" i="1" s="1"/>
  <c r="O38" i="1" s="1"/>
  <c r="O39" i="1" s="1"/>
  <c r="O40" i="1" s="1"/>
  <c r="O41" i="1" s="1"/>
  <c r="O42" i="1" s="1"/>
  <c r="O43" i="1" s="1"/>
  <c r="O44" i="1" s="1"/>
  <c r="O45" i="1" s="1"/>
  <c r="O46" i="1" s="1"/>
  <c r="O47" i="1" s="1"/>
  <c r="O48" i="1" s="1"/>
  <c r="O49" i="1" s="1"/>
  <c r="O50" i="1" s="1"/>
  <c r="O51" i="1" s="1"/>
  <c r="O52" i="1" s="1"/>
  <c r="O53" i="1" s="1"/>
  <c r="O54" i="1" s="1"/>
  <c r="O55" i="1" s="1"/>
  <c r="O56" i="1" s="1"/>
  <c r="O57" i="1" s="1"/>
  <c r="O58" i="1" s="1"/>
  <c r="O59" i="1" s="1"/>
  <c r="O60" i="1" s="1"/>
  <c r="O61" i="1" s="1"/>
  <c r="O62" i="1" s="1"/>
  <c r="O63" i="1" s="1"/>
  <c r="O64" i="1" s="1"/>
  <c r="O65" i="1" s="1"/>
  <c r="O66" i="1" s="1"/>
  <c r="O67" i="1" s="1"/>
  <c r="O68" i="1" s="1"/>
  <c r="O69" i="1" s="1"/>
  <c r="O70" i="1" s="1"/>
  <c r="O71" i="1" s="1"/>
  <c r="O72" i="1" s="1"/>
  <c r="O73" i="1" s="1"/>
  <c r="O74" i="1" s="1"/>
  <c r="O75" i="1" s="1"/>
  <c r="O76" i="1" s="1"/>
  <c r="O77" i="1" s="1"/>
  <c r="O78" i="1" s="1"/>
  <c r="O79" i="1" s="1"/>
  <c r="O80" i="1" s="1"/>
  <c r="O81" i="1" s="1"/>
  <c r="O82" i="1" s="1"/>
  <c r="O83" i="1" s="1"/>
  <c r="O84" i="1" s="1"/>
  <c r="O85" i="1" s="1"/>
  <c r="O86" i="1" s="1"/>
  <c r="O87" i="1" s="1"/>
  <c r="O88" i="1" s="1"/>
  <c r="O89" i="1" s="1"/>
  <c r="O90" i="1" s="1"/>
  <c r="O91" i="1" s="1"/>
  <c r="O92" i="1" s="1"/>
  <c r="O93" i="1" s="1"/>
  <c r="O94" i="1" s="1"/>
  <c r="O95" i="1" s="1"/>
  <c r="O96" i="1" s="1"/>
  <c r="O97" i="1" s="1"/>
  <c r="O98" i="1" s="1"/>
  <c r="O99" i="1" s="1"/>
  <c r="O100" i="1" s="1"/>
  <c r="O101" i="1" s="1"/>
  <c r="O102" i="1" s="1"/>
  <c r="O103" i="1" s="1"/>
  <c r="O104" i="1" s="1"/>
  <c r="O105" i="1" s="1"/>
  <c r="O106" i="1" s="1"/>
  <c r="O107" i="1" s="1"/>
  <c r="O108" i="1" s="1"/>
  <c r="O109" i="1" s="1"/>
  <c r="O110" i="1" s="1"/>
  <c r="O111" i="1" s="1"/>
  <c r="O112" i="1" s="1"/>
  <c r="O113" i="1" s="1"/>
  <c r="O114" i="1" s="1"/>
  <c r="O115" i="1" s="1"/>
  <c r="O116" i="1" s="1"/>
  <c r="O117" i="1" s="1"/>
  <c r="O118" i="1" s="1"/>
  <c r="O119" i="1" s="1"/>
  <c r="O120" i="1" s="1"/>
  <c r="O121" i="1" s="1"/>
  <c r="O122" i="1" s="1"/>
  <c r="O123" i="1" s="1"/>
  <c r="O124" i="1" s="1"/>
  <c r="O125" i="1" s="1"/>
  <c r="O126" i="1" s="1"/>
  <c r="O127" i="1" s="1"/>
  <c r="O128" i="1" s="1"/>
  <c r="O129" i="1" s="1"/>
  <c r="O130" i="1" s="1"/>
  <c r="O131" i="1" s="1"/>
  <c r="O132" i="1" s="1"/>
  <c r="O133" i="1" s="1"/>
  <c r="O134" i="1" s="1"/>
  <c r="O135" i="1" s="1"/>
  <c r="O136" i="1" s="1"/>
  <c r="O137" i="1" s="1"/>
  <c r="O138" i="1" s="1"/>
  <c r="O139" i="1" s="1"/>
  <c r="O140" i="1" s="1"/>
  <c r="O141" i="1" s="1"/>
  <c r="O142" i="1" s="1"/>
  <c r="O143" i="1" s="1"/>
  <c r="O144" i="1" s="1"/>
  <c r="O145" i="1" s="1"/>
  <c r="O146" i="1" s="1"/>
  <c r="O147" i="1" s="1"/>
  <c r="O148" i="1" s="1"/>
  <c r="O149" i="1" s="1"/>
  <c r="O150" i="1" s="1"/>
  <c r="O151" i="1" s="1"/>
  <c r="O152" i="1" s="1"/>
  <c r="O153" i="1" s="1"/>
  <c r="O154" i="1" s="1"/>
  <c r="O155" i="1" s="1"/>
  <c r="O156" i="1" s="1"/>
  <c r="O157" i="1" s="1"/>
  <c r="O158" i="1" s="1"/>
  <c r="O159" i="1" s="1"/>
  <c r="O160" i="1" s="1"/>
  <c r="O161" i="1" s="1"/>
  <c r="O162" i="1" s="1"/>
  <c r="O163" i="1" s="1"/>
  <c r="O164" i="1" s="1"/>
  <c r="O165" i="1" s="1"/>
  <c r="O166" i="1" s="1"/>
  <c r="O167" i="1" s="1"/>
  <c r="O168" i="1" s="1"/>
  <c r="O169" i="1" s="1"/>
  <c r="O170" i="1" s="1"/>
  <c r="O171" i="1" s="1"/>
  <c r="O172" i="1" s="1"/>
  <c r="O173" i="1" s="1"/>
  <c r="O174" i="1" s="1"/>
  <c r="O175" i="1" s="1"/>
  <c r="O176" i="1" s="1"/>
  <c r="O177" i="1" s="1"/>
  <c r="O178" i="1" s="1"/>
  <c r="O179" i="1" s="1"/>
  <c r="O180" i="1" s="1"/>
  <c r="O181" i="1" s="1"/>
  <c r="O182" i="1" s="1"/>
  <c r="O183" i="1" s="1"/>
  <c r="O184" i="1" s="1"/>
  <c r="O185" i="1" s="1"/>
  <c r="O186" i="1" s="1"/>
  <c r="O187" i="1" s="1"/>
  <c r="O188" i="1" s="1"/>
  <c r="O189" i="1" s="1"/>
  <c r="O190" i="1" s="1"/>
  <c r="O191" i="1" s="1"/>
  <c r="O192" i="1" s="1"/>
  <c r="O193" i="1" s="1"/>
  <c r="O194" i="1" s="1"/>
  <c r="O195" i="1" s="1"/>
  <c r="O196" i="1" s="1"/>
  <c r="O197" i="1" s="1"/>
  <c r="O198" i="1" s="1"/>
  <c r="O199" i="1" s="1"/>
  <c r="O200" i="1" s="1"/>
  <c r="O201" i="1" s="1"/>
  <c r="O202" i="1" s="1"/>
  <c r="O203" i="1" s="1"/>
  <c r="O204" i="1" s="1"/>
  <c r="O205" i="1" s="1"/>
  <c r="O206" i="1" s="1"/>
  <c r="O207" i="1" s="1"/>
  <c r="O208" i="1" s="1"/>
  <c r="O209" i="1" s="1"/>
  <c r="O210" i="1" s="1"/>
  <c r="O211" i="1" s="1"/>
  <c r="O212" i="1" s="1"/>
  <c r="O213" i="1" s="1"/>
  <c r="O214" i="1" s="1"/>
  <c r="O215" i="1" s="1"/>
  <c r="O216" i="1" s="1"/>
  <c r="O217" i="1" s="1"/>
  <c r="O218" i="1" s="1"/>
  <c r="O219" i="1" s="1"/>
  <c r="O220" i="1" s="1"/>
  <c r="O221" i="1" s="1"/>
  <c r="O222" i="1" s="1"/>
  <c r="O223" i="1" s="1"/>
  <c r="O224" i="1" s="1"/>
  <c r="O225" i="1" s="1"/>
  <c r="O226" i="1" s="1"/>
  <c r="O227" i="1" s="1"/>
  <c r="O228" i="1" s="1"/>
  <c r="O229" i="1" s="1"/>
  <c r="O230" i="1" s="1"/>
  <c r="O231" i="1" s="1"/>
  <c r="O232" i="1" s="1"/>
  <c r="O233" i="1" s="1"/>
  <c r="O234" i="1" s="1"/>
  <c r="O235" i="1" s="1"/>
  <c r="O236" i="1" s="1"/>
  <c r="O237" i="1" s="1"/>
  <c r="O238" i="1" s="1"/>
  <c r="O239" i="1" s="1"/>
  <c r="O240" i="1" s="1"/>
  <c r="O241" i="1" s="1"/>
  <c r="O242" i="1" s="1"/>
  <c r="O243" i="1" s="1"/>
  <c r="O244" i="1" s="1"/>
  <c r="O245" i="1" s="1"/>
  <c r="O246" i="1" s="1"/>
  <c r="O247" i="1" s="1"/>
  <c r="O248" i="1" s="1"/>
  <c r="O249" i="1" s="1"/>
  <c r="O250" i="1" s="1"/>
  <c r="O251" i="1" s="1"/>
  <c r="O252" i="1" s="1"/>
  <c r="O253" i="1" s="1"/>
  <c r="O254" i="1" s="1"/>
  <c r="O255" i="1" s="1"/>
  <c r="O256" i="1" s="1"/>
  <c r="O257" i="1" s="1"/>
  <c r="O258" i="1" s="1"/>
  <c r="O259" i="1" s="1"/>
  <c r="O260" i="1" s="1"/>
  <c r="O261" i="1" s="1"/>
  <c r="O262" i="1" s="1"/>
  <c r="O263" i="1" s="1"/>
  <c r="O264" i="1" s="1"/>
  <c r="O265" i="1" s="1"/>
  <c r="O266" i="1" s="1"/>
  <c r="O267" i="1" s="1"/>
  <c r="O268" i="1" s="1"/>
  <c r="O269" i="1" s="1"/>
  <c r="O270" i="1" s="1"/>
  <c r="O271" i="1" s="1"/>
  <c r="O272" i="1" s="1"/>
  <c r="O273" i="1" s="1"/>
  <c r="O274" i="1" s="1"/>
  <c r="O275" i="1" s="1"/>
  <c r="O276" i="1" s="1"/>
  <c r="O277" i="1" s="1"/>
  <c r="O278" i="1" s="1"/>
  <c r="O279" i="1" s="1"/>
  <c r="O280" i="1" s="1"/>
  <c r="O281" i="1" s="1"/>
  <c r="O282" i="1" s="1"/>
  <c r="O283" i="1" s="1"/>
  <c r="O284" i="1" s="1"/>
  <c r="O285" i="1" s="1"/>
  <c r="O286" i="1" s="1"/>
  <c r="O287" i="1" s="1"/>
  <c r="O288" i="1" s="1"/>
  <c r="O289" i="1" s="1"/>
  <c r="O290" i="1" s="1"/>
  <c r="O291" i="1" s="1"/>
  <c r="O292" i="1" s="1"/>
  <c r="O293" i="1" s="1"/>
  <c r="O294" i="1" s="1"/>
  <c r="O295" i="1" s="1"/>
  <c r="O296" i="1" s="1"/>
  <c r="O297" i="1" s="1"/>
  <c r="O298" i="1" s="1"/>
  <c r="O299" i="1" s="1"/>
  <c r="O300" i="1" s="1"/>
  <c r="O301" i="1" s="1"/>
  <c r="O302" i="1" s="1"/>
  <c r="O303" i="1" s="1"/>
  <c r="O304" i="1" s="1"/>
  <c r="O305" i="1" s="1"/>
  <c r="O306" i="1" s="1"/>
  <c r="O307" i="1" s="1"/>
  <c r="O308" i="1" s="1"/>
  <c r="O309" i="1" s="1"/>
  <c r="O310" i="1" s="1"/>
  <c r="O311" i="1" s="1"/>
  <c r="O312" i="1" s="1"/>
  <c r="O313" i="1" s="1"/>
  <c r="O314" i="1" s="1"/>
  <c r="O315" i="1" s="1"/>
  <c r="O316" i="1" s="1"/>
  <c r="O317" i="1" s="1"/>
  <c r="O318" i="1" s="1"/>
  <c r="O319" i="1" s="1"/>
  <c r="O320" i="1" s="1"/>
  <c r="O321" i="1" s="1"/>
  <c r="O322" i="1" s="1"/>
  <c r="O323" i="1" s="1"/>
  <c r="O324" i="1" s="1"/>
  <c r="O325" i="1" s="1"/>
  <c r="O326" i="1" s="1"/>
  <c r="O327" i="1" s="1"/>
  <c r="O328" i="1" s="1"/>
  <c r="O329" i="1" s="1"/>
  <c r="O330" i="1" s="1"/>
  <c r="O331" i="1" s="1"/>
  <c r="O332" i="1" s="1"/>
  <c r="O333" i="1" s="1"/>
  <c r="O334" i="1" s="1"/>
  <c r="O335" i="1" s="1"/>
  <c r="O336" i="1" s="1"/>
  <c r="O337" i="1" s="1"/>
  <c r="O338" i="1" s="1"/>
  <c r="O339" i="1" s="1"/>
  <c r="O340" i="1" s="1"/>
  <c r="O341" i="1" s="1"/>
  <c r="O342" i="1" s="1"/>
  <c r="O343" i="1" s="1"/>
  <c r="O344" i="1" s="1"/>
  <c r="O345" i="1" s="1"/>
  <c r="O346" i="1" s="1"/>
  <c r="O347" i="1" s="1"/>
  <c r="O348" i="1" s="1"/>
  <c r="O349" i="1" s="1"/>
  <c r="O350" i="1" s="1"/>
  <c r="O351" i="1" s="1"/>
  <c r="O352" i="1" s="1"/>
  <c r="O353" i="1" s="1"/>
  <c r="O354" i="1" s="1"/>
  <c r="O355" i="1" s="1"/>
  <c r="O356" i="1" s="1"/>
  <c r="O357" i="1" s="1"/>
  <c r="O358" i="1" s="1"/>
  <c r="O359" i="1" s="1"/>
  <c r="O360" i="1" s="1"/>
  <c r="O361" i="1" s="1"/>
  <c r="O362" i="1" s="1"/>
  <c r="O363" i="1" s="1"/>
  <c r="O364" i="1" s="1"/>
  <c r="O365" i="1" s="1"/>
  <c r="O366" i="1" s="1"/>
  <c r="O367" i="1" s="1"/>
  <c r="O368" i="1" s="1"/>
  <c r="O369" i="1" s="1"/>
  <c r="O370" i="1" s="1"/>
  <c r="O371" i="1" s="1"/>
  <c r="O372" i="1" s="1"/>
  <c r="O373" i="1" s="1"/>
  <c r="O374" i="1" s="1"/>
  <c r="O375" i="1" s="1"/>
  <c r="O376" i="1" s="1"/>
  <c r="O377" i="1" s="1"/>
  <c r="O378" i="1" s="1"/>
  <c r="O379" i="1" s="1"/>
  <c r="O380" i="1" s="1"/>
  <c r="O381" i="1" s="1"/>
  <c r="O382" i="1" s="1"/>
  <c r="O383" i="1" s="1"/>
  <c r="O384" i="1" s="1"/>
  <c r="O385" i="1" s="1"/>
  <c r="O386" i="1" s="1"/>
  <c r="O387" i="1" s="1"/>
  <c r="O388" i="1" s="1"/>
  <c r="O389" i="1" s="1"/>
  <c r="O390" i="1" s="1"/>
  <c r="O391" i="1" s="1"/>
  <c r="O392" i="1" s="1"/>
  <c r="O393" i="1" s="1"/>
  <c r="O394" i="1" s="1"/>
  <c r="O395" i="1" s="1"/>
  <c r="O396" i="1" s="1"/>
  <c r="O397" i="1" s="1"/>
  <c r="O398" i="1" s="1"/>
  <c r="O399" i="1" s="1"/>
  <c r="O400" i="1" s="1"/>
  <c r="O401" i="1" s="1"/>
  <c r="O402" i="1" s="1"/>
  <c r="O403" i="1" s="1"/>
  <c r="O404" i="1" s="1"/>
  <c r="O405" i="1" s="1"/>
  <c r="O406" i="1" s="1"/>
  <c r="O407" i="1" s="1"/>
  <c r="O408" i="1" s="1"/>
  <c r="O409" i="1" s="1"/>
  <c r="O410" i="1" s="1"/>
  <c r="O411" i="1" s="1"/>
  <c r="O412" i="1" s="1"/>
  <c r="O413" i="1" s="1"/>
  <c r="O414" i="1" s="1"/>
  <c r="O415" i="1" s="1"/>
  <c r="O416" i="1" s="1"/>
  <c r="O417" i="1" s="1"/>
  <c r="O418" i="1" s="1"/>
  <c r="O419" i="1" s="1"/>
  <c r="O420" i="1" s="1"/>
  <c r="O421" i="1" s="1"/>
  <c r="O422" i="1" s="1"/>
  <c r="O423" i="1" s="1"/>
  <c r="O424" i="1" s="1"/>
  <c r="O425" i="1" s="1"/>
  <c r="O426" i="1" s="1"/>
  <c r="O427" i="1" s="1"/>
  <c r="O428" i="1" s="1"/>
  <c r="O429" i="1" s="1"/>
  <c r="O430" i="1" s="1"/>
  <c r="O431" i="1" s="1"/>
  <c r="O432" i="1" s="1"/>
  <c r="O433" i="1" s="1"/>
  <c r="O434" i="1" s="1"/>
  <c r="O435" i="1" s="1"/>
  <c r="O436" i="1" s="1"/>
  <c r="O437" i="1" s="1"/>
  <c r="O438" i="1" s="1"/>
  <c r="O439" i="1" s="1"/>
  <c r="O440" i="1" s="1"/>
  <c r="O441" i="1" s="1"/>
  <c r="O442" i="1" s="1"/>
  <c r="O443" i="1" s="1"/>
  <c r="O444" i="1" s="1"/>
  <c r="O445" i="1" s="1"/>
  <c r="O446" i="1" s="1"/>
  <c r="O447" i="1" s="1"/>
  <c r="O448" i="1" s="1"/>
  <c r="O449" i="1" s="1"/>
  <c r="O450" i="1" s="1"/>
  <c r="O451" i="1" s="1"/>
  <c r="O452" i="1" s="1"/>
  <c r="O453" i="1" s="1"/>
  <c r="O454" i="1" s="1"/>
  <c r="O455" i="1" s="1"/>
  <c r="O456" i="1" s="1"/>
  <c r="O457" i="1" s="1"/>
  <c r="O458" i="1" s="1"/>
  <c r="O459" i="1" s="1"/>
  <c r="O460" i="1" s="1"/>
  <c r="O461" i="1" s="1"/>
  <c r="O462" i="1" s="1"/>
  <c r="O463" i="1" s="1"/>
  <c r="O464" i="1" s="1"/>
  <c r="O465" i="1" s="1"/>
  <c r="O466" i="1" s="1"/>
  <c r="O467" i="1" s="1"/>
  <c r="O468" i="1" s="1"/>
  <c r="O469" i="1" s="1"/>
  <c r="O470" i="1" s="1"/>
  <c r="O471" i="1" s="1"/>
  <c r="O472" i="1" s="1"/>
  <c r="O473" i="1" s="1"/>
  <c r="O474" i="1" s="1"/>
  <c r="O475" i="1" s="1"/>
  <c r="O476" i="1" s="1"/>
  <c r="O477" i="1" s="1"/>
  <c r="O478" i="1" s="1"/>
  <c r="O479" i="1" s="1"/>
  <c r="O480" i="1" s="1"/>
  <c r="O481" i="1" s="1"/>
  <c r="O482" i="1" s="1"/>
  <c r="O483" i="1" s="1"/>
  <c r="O484" i="1" s="1"/>
  <c r="O485" i="1" s="1"/>
  <c r="O486" i="1" s="1"/>
  <c r="O487" i="1" s="1"/>
  <c r="O488" i="1" s="1"/>
  <c r="O489" i="1" s="1"/>
  <c r="O490" i="1" s="1"/>
  <c r="O491" i="1" s="1"/>
  <c r="O492" i="1" s="1"/>
  <c r="O493" i="1" s="1"/>
  <c r="O494" i="1" s="1"/>
  <c r="O495" i="1" s="1"/>
  <c r="O496" i="1" s="1"/>
  <c r="O497" i="1" s="1"/>
  <c r="O498" i="1" s="1"/>
  <c r="O499" i="1" s="1"/>
  <c r="O500" i="1" s="1"/>
  <c r="O501" i="1" s="1"/>
  <c r="O502" i="1" s="1"/>
  <c r="O503" i="1" s="1"/>
  <c r="O504" i="1" s="1"/>
  <c r="O505" i="1" s="1"/>
  <c r="O506" i="1" s="1"/>
  <c r="O507" i="1" s="1"/>
  <c r="O508" i="1" s="1"/>
  <c r="O509" i="1" s="1"/>
  <c r="O510" i="1" s="1"/>
  <c r="O511" i="1" s="1"/>
  <c r="O512" i="1" s="1"/>
  <c r="O513" i="1" s="1"/>
  <c r="O514" i="1" s="1"/>
  <c r="O515" i="1" s="1"/>
  <c r="O516" i="1" s="1"/>
  <c r="O517" i="1" s="1"/>
  <c r="O518" i="1" s="1"/>
  <c r="O519" i="1" s="1"/>
  <c r="O520" i="1" s="1"/>
  <c r="O521" i="1" s="1"/>
  <c r="O522" i="1" s="1"/>
  <c r="O523" i="1" s="1"/>
  <c r="O524" i="1" s="1"/>
  <c r="O525" i="1" s="1"/>
  <c r="O526" i="1" s="1"/>
  <c r="O527" i="1" s="1"/>
  <c r="O528" i="1" s="1"/>
  <c r="O529" i="1" s="1"/>
  <c r="O530" i="1" s="1"/>
  <c r="O531" i="1" s="1"/>
  <c r="O532" i="1" s="1"/>
  <c r="O533" i="1" s="1"/>
  <c r="O534" i="1" s="1"/>
  <c r="O535" i="1" s="1"/>
  <c r="O536" i="1" s="1"/>
  <c r="O537" i="1" s="1"/>
  <c r="O538" i="1" s="1"/>
  <c r="O539" i="1" s="1"/>
  <c r="O540" i="1" s="1"/>
  <c r="O541" i="1" s="1"/>
  <c r="O542" i="1" s="1"/>
  <c r="O543" i="1" s="1"/>
  <c r="O544" i="1" s="1"/>
  <c r="O545" i="1" s="1"/>
  <c r="O546" i="1" s="1"/>
  <c r="O547" i="1" s="1"/>
  <c r="O548" i="1" s="1"/>
  <c r="O549" i="1" s="1"/>
  <c r="O550" i="1" s="1"/>
  <c r="O551" i="1" s="1"/>
  <c r="O552" i="1" s="1"/>
  <c r="O553" i="1" s="1"/>
  <c r="O554" i="1" s="1"/>
  <c r="O555" i="1" s="1"/>
  <c r="O556" i="1" s="1"/>
  <c r="O557" i="1" s="1"/>
  <c r="O558" i="1" s="1"/>
  <c r="O559" i="1" s="1"/>
  <c r="O560" i="1" s="1"/>
  <c r="O561" i="1" s="1"/>
  <c r="O562" i="1" s="1"/>
  <c r="O563" i="1" s="1"/>
  <c r="O564" i="1" s="1"/>
  <c r="O565" i="1" s="1"/>
  <c r="O566" i="1" s="1"/>
  <c r="O567" i="1" s="1"/>
  <c r="O568" i="1" s="1"/>
  <c r="O569" i="1" s="1"/>
  <c r="O570" i="1" s="1"/>
  <c r="O571" i="1" s="1"/>
  <c r="O572" i="1" s="1"/>
  <c r="O573" i="1" s="1"/>
  <c r="O574" i="1" s="1"/>
  <c r="O575" i="1" s="1"/>
  <c r="O576" i="1" s="1"/>
  <c r="O577" i="1" s="1"/>
  <c r="O578" i="1" s="1"/>
  <c r="O579" i="1" s="1"/>
  <c r="O580" i="1" s="1"/>
  <c r="O581" i="1" s="1"/>
  <c r="O582" i="1" s="1"/>
  <c r="O583" i="1" s="1"/>
  <c r="O584" i="1" s="1"/>
  <c r="O585" i="1" s="1"/>
  <c r="O586" i="1" s="1"/>
  <c r="O587" i="1" s="1"/>
  <c r="O588" i="1" s="1"/>
  <c r="O589" i="1" s="1"/>
  <c r="O590" i="1" s="1"/>
  <c r="O591" i="1" s="1"/>
  <c r="O592" i="1" s="1"/>
  <c r="O593" i="1" s="1"/>
  <c r="O594" i="1" s="1"/>
  <c r="O595" i="1" s="1"/>
  <c r="O596" i="1" s="1"/>
  <c r="O597" i="1" s="1"/>
  <c r="O598" i="1" s="1"/>
  <c r="O599" i="1" s="1"/>
  <c r="O600" i="1" s="1"/>
  <c r="O601" i="1" s="1"/>
  <c r="O602" i="1" s="1"/>
  <c r="O603" i="1" s="1"/>
  <c r="O604" i="1" s="1"/>
  <c r="O605" i="1" s="1"/>
  <c r="O606" i="1" s="1"/>
  <c r="O607" i="1" s="1"/>
  <c r="O608" i="1" s="1"/>
  <c r="O609" i="1" s="1"/>
  <c r="O610" i="1" s="1"/>
  <c r="O611" i="1" s="1"/>
  <c r="O612" i="1" s="1"/>
  <c r="O613" i="1" s="1"/>
  <c r="O614" i="1" s="1"/>
  <c r="O615" i="1" s="1"/>
  <c r="O616" i="1" s="1"/>
  <c r="O617" i="1" s="1"/>
  <c r="O618" i="1" s="1"/>
  <c r="O619" i="1" s="1"/>
  <c r="O620" i="1" s="1"/>
  <c r="O621" i="1" s="1"/>
  <c r="O622" i="1" s="1"/>
  <c r="O623" i="1" s="1"/>
  <c r="O624" i="1" s="1"/>
  <c r="O625" i="1" s="1"/>
  <c r="O626" i="1" s="1"/>
  <c r="O627" i="1" s="1"/>
  <c r="O628" i="1" s="1"/>
  <c r="O629" i="1" s="1"/>
  <c r="O630" i="1" s="1"/>
  <c r="O631" i="1" s="1"/>
  <c r="O632" i="1" s="1"/>
  <c r="O633" i="1" s="1"/>
  <c r="O634" i="1" s="1"/>
  <c r="O635" i="1" s="1"/>
  <c r="O636" i="1" s="1"/>
  <c r="O637" i="1" s="1"/>
  <c r="O638" i="1" s="1"/>
  <c r="O639" i="1" s="1"/>
  <c r="O640" i="1" s="1"/>
  <c r="O641" i="1" s="1"/>
  <c r="O642" i="1" s="1"/>
  <c r="O643" i="1" s="1"/>
  <c r="O644" i="1" s="1"/>
  <c r="O645" i="1" s="1"/>
  <c r="O646" i="1" s="1"/>
  <c r="O647" i="1" s="1"/>
  <c r="O648" i="1" s="1"/>
  <c r="O649" i="1" s="1"/>
  <c r="O650" i="1" s="1"/>
  <c r="O651" i="1" s="1"/>
  <c r="O652" i="1" s="1"/>
  <c r="O653" i="1" s="1"/>
  <c r="O654" i="1" s="1"/>
  <c r="O655" i="1" s="1"/>
  <c r="O656" i="1" s="1"/>
  <c r="O657" i="1" s="1"/>
  <c r="O658" i="1" s="1"/>
  <c r="O659" i="1" s="1"/>
  <c r="O660" i="1" s="1"/>
  <c r="O661" i="1" s="1"/>
  <c r="O662" i="1" s="1"/>
  <c r="O663" i="1" s="1"/>
  <c r="O664" i="1" s="1"/>
  <c r="O665" i="1" s="1"/>
  <c r="O666" i="1" s="1"/>
  <c r="O667" i="1" s="1"/>
  <c r="O668" i="1" s="1"/>
  <c r="O669" i="1" s="1"/>
  <c r="O670" i="1" s="1"/>
  <c r="O671" i="1" s="1"/>
  <c r="O672" i="1" s="1"/>
  <c r="O673" i="1" s="1"/>
  <c r="O674" i="1" s="1"/>
  <c r="O675" i="1" s="1"/>
  <c r="O676" i="1" s="1"/>
  <c r="O677" i="1" s="1"/>
  <c r="O678" i="1" s="1"/>
  <c r="O679" i="1" s="1"/>
  <c r="O680" i="1" s="1"/>
  <c r="O681" i="1" s="1"/>
  <c r="O682" i="1" s="1"/>
  <c r="O683" i="1" s="1"/>
  <c r="O684" i="1" s="1"/>
  <c r="O685" i="1" s="1"/>
  <c r="O686" i="1" s="1"/>
  <c r="O687" i="1" s="1"/>
  <c r="O688" i="1" s="1"/>
  <c r="O689" i="1" s="1"/>
  <c r="O690" i="1" s="1"/>
  <c r="O691" i="1" s="1"/>
  <c r="O692" i="1" s="1"/>
  <c r="O693" i="1" s="1"/>
  <c r="O694" i="1" s="1"/>
  <c r="O695" i="1" s="1"/>
  <c r="O696" i="1" s="1"/>
  <c r="O697" i="1" s="1"/>
  <c r="O698" i="1" s="1"/>
  <c r="O699" i="1" s="1"/>
  <c r="O700" i="1" s="1"/>
  <c r="O701" i="1" s="1"/>
  <c r="O702" i="1" s="1"/>
  <c r="O703" i="1" s="1"/>
  <c r="O704" i="1" s="1"/>
  <c r="O705" i="1" s="1"/>
  <c r="O706" i="1" s="1"/>
  <c r="O707" i="1" s="1"/>
  <c r="O708" i="1" s="1"/>
  <c r="O709" i="1" s="1"/>
  <c r="O710" i="1" s="1"/>
  <c r="O711" i="1" s="1"/>
  <c r="O712" i="1" s="1"/>
  <c r="O713" i="1" s="1"/>
  <c r="O714" i="1" s="1"/>
  <c r="O715" i="1" s="1"/>
  <c r="O716" i="1" s="1"/>
  <c r="O717" i="1" s="1"/>
  <c r="O718" i="1" s="1"/>
  <c r="O719" i="1" s="1"/>
  <c r="O720" i="1" s="1"/>
  <c r="O721" i="1" s="1"/>
  <c r="O722" i="1" s="1"/>
  <c r="O723" i="1" s="1"/>
  <c r="O724" i="1" s="1"/>
  <c r="O725" i="1" s="1"/>
  <c r="O726" i="1" s="1"/>
  <c r="O727" i="1" s="1"/>
  <c r="O728" i="1" s="1"/>
  <c r="O729" i="1" s="1"/>
  <c r="O730" i="1" s="1"/>
  <c r="O731" i="1" s="1"/>
  <c r="O732" i="1" s="1"/>
  <c r="O733" i="1" s="1"/>
  <c r="O734" i="1" s="1"/>
  <c r="O735" i="1" s="1"/>
  <c r="O736" i="1" s="1"/>
  <c r="O737" i="1" s="1"/>
  <c r="O738" i="1" s="1"/>
  <c r="O739" i="1" s="1"/>
  <c r="O740" i="1" s="1"/>
  <c r="O741" i="1" s="1"/>
  <c r="O742" i="1" s="1"/>
  <c r="O743" i="1" s="1"/>
  <c r="O744" i="1" s="1"/>
  <c r="O745" i="1" s="1"/>
  <c r="O746" i="1" s="1"/>
  <c r="O747" i="1" s="1"/>
  <c r="O748" i="1" s="1"/>
  <c r="O749" i="1" s="1"/>
  <c r="O750" i="1" s="1"/>
  <c r="O751" i="1" s="1"/>
  <c r="O752" i="1" s="1"/>
  <c r="O753" i="1" s="1"/>
  <c r="O754" i="1" s="1"/>
  <c r="O755" i="1" s="1"/>
  <c r="O756" i="1" s="1"/>
  <c r="O757" i="1" s="1"/>
  <c r="O758" i="1" s="1"/>
  <c r="O759" i="1" s="1"/>
  <c r="O760" i="1" s="1"/>
  <c r="O761" i="1" s="1"/>
  <c r="O762" i="1" s="1"/>
  <c r="O763" i="1" s="1"/>
  <c r="O764" i="1" s="1"/>
  <c r="O765" i="1" s="1"/>
  <c r="O766" i="1" s="1"/>
  <c r="O767" i="1" s="1"/>
  <c r="O768" i="1" s="1"/>
  <c r="O769" i="1" s="1"/>
  <c r="O770" i="1" s="1"/>
  <c r="O771" i="1" s="1"/>
  <c r="O772" i="1" s="1"/>
  <c r="O773" i="1" s="1"/>
  <c r="O774" i="1" s="1"/>
  <c r="O775" i="1" s="1"/>
  <c r="O776" i="1" s="1"/>
  <c r="O777" i="1" s="1"/>
  <c r="O778" i="1" s="1"/>
  <c r="O779" i="1" s="1"/>
  <c r="O780" i="1" s="1"/>
  <c r="O781" i="1" s="1"/>
  <c r="O782" i="1" s="1"/>
  <c r="O783" i="1" s="1"/>
  <c r="O784" i="1" s="1"/>
  <c r="O785" i="1" s="1"/>
  <c r="O786" i="1" s="1"/>
  <c r="O787" i="1" s="1"/>
  <c r="O788" i="1" s="1"/>
  <c r="O789" i="1" s="1"/>
  <c r="O790" i="1" s="1"/>
  <c r="O791" i="1" s="1"/>
  <c r="O792" i="1" s="1"/>
  <c r="O793" i="1" s="1"/>
  <c r="O794" i="1" s="1"/>
  <c r="O795" i="1" s="1"/>
  <c r="O796" i="1" s="1"/>
  <c r="O797" i="1" s="1"/>
  <c r="O798" i="1" s="1"/>
  <c r="O799" i="1" s="1"/>
  <c r="O800" i="1" s="1"/>
  <c r="O801" i="1" s="1"/>
  <c r="O802" i="1" s="1"/>
  <c r="O803" i="1" s="1"/>
  <c r="O804" i="1" s="1"/>
  <c r="O805" i="1" s="1"/>
  <c r="O806" i="1" s="1"/>
  <c r="O807" i="1" s="1"/>
  <c r="O808" i="1" s="1"/>
  <c r="O809" i="1" s="1"/>
  <c r="O810" i="1" s="1"/>
  <c r="O811" i="1" s="1"/>
  <c r="O812" i="1" s="1"/>
  <c r="O813" i="1" s="1"/>
  <c r="O814" i="1" s="1"/>
  <c r="O815" i="1" s="1"/>
  <c r="O816" i="1" s="1"/>
  <c r="O817" i="1" s="1"/>
  <c r="O818" i="1" s="1"/>
  <c r="O819" i="1" s="1"/>
  <c r="O820" i="1" s="1"/>
  <c r="O821" i="1" s="1"/>
  <c r="O822" i="1" s="1"/>
  <c r="O823" i="1" s="1"/>
  <c r="O824" i="1" s="1"/>
  <c r="O825" i="1" s="1"/>
  <c r="O826" i="1" s="1"/>
  <c r="O827" i="1" s="1"/>
  <c r="O828" i="1" s="1"/>
  <c r="O829" i="1" s="1"/>
  <c r="O830" i="1" s="1"/>
  <c r="O831" i="1" s="1"/>
  <c r="O832" i="1" s="1"/>
  <c r="O833" i="1" s="1"/>
  <c r="O834" i="1" s="1"/>
  <c r="O835" i="1" s="1"/>
  <c r="O836" i="1" s="1"/>
  <c r="O837" i="1" s="1"/>
  <c r="O838" i="1" s="1"/>
  <c r="O839" i="1" s="1"/>
  <c r="O840" i="1" s="1"/>
  <c r="O841" i="1" s="1"/>
  <c r="O842" i="1" s="1"/>
  <c r="O843" i="1" s="1"/>
  <c r="O844" i="1" s="1"/>
  <c r="O845" i="1" s="1"/>
  <c r="O846" i="1" s="1"/>
  <c r="O847" i="1" s="1"/>
  <c r="O848" i="1" s="1"/>
  <c r="O849" i="1" s="1"/>
  <c r="O850" i="1" s="1"/>
  <c r="O851" i="1" s="1"/>
  <c r="O852" i="1" s="1"/>
  <c r="O853" i="1" s="1"/>
  <c r="O854" i="1" s="1"/>
  <c r="O855" i="1" s="1"/>
  <c r="O856" i="1" s="1"/>
  <c r="O857" i="1" s="1"/>
  <c r="O858" i="1" s="1"/>
  <c r="O859" i="1" s="1"/>
  <c r="O860" i="1" s="1"/>
  <c r="O861" i="1" s="1"/>
  <c r="O862" i="1" s="1"/>
  <c r="O863" i="1" s="1"/>
  <c r="O864" i="1" s="1"/>
  <c r="O865" i="1" s="1"/>
  <c r="O866" i="1" s="1"/>
  <c r="O867" i="1" s="1"/>
  <c r="O868" i="1" s="1"/>
  <c r="O869" i="1" s="1"/>
  <c r="O870" i="1" s="1"/>
  <c r="O871" i="1" s="1"/>
  <c r="O872" i="1" s="1"/>
  <c r="O873" i="1" s="1"/>
  <c r="O874" i="1" s="1"/>
  <c r="O875" i="1" s="1"/>
  <c r="O876" i="1" s="1"/>
  <c r="O877" i="1" s="1"/>
  <c r="O878" i="1" s="1"/>
  <c r="O879" i="1" s="1"/>
  <c r="O880" i="1" s="1"/>
  <c r="O881" i="1" s="1"/>
  <c r="O882" i="1" s="1"/>
  <c r="O883" i="1" s="1"/>
  <c r="O884" i="1" s="1"/>
  <c r="O885" i="1" s="1"/>
  <c r="O886" i="1" s="1"/>
  <c r="O887" i="1" s="1"/>
  <c r="O888" i="1" s="1"/>
  <c r="O889" i="1" s="1"/>
  <c r="O890" i="1" s="1"/>
  <c r="O891" i="1" s="1"/>
  <c r="O892" i="1" s="1"/>
  <c r="O893" i="1" s="1"/>
  <c r="O894" i="1" s="1"/>
  <c r="O895" i="1" s="1"/>
  <c r="O896" i="1" s="1"/>
  <c r="O897" i="1" s="1"/>
  <c r="O898" i="1" s="1"/>
  <c r="O899" i="1" s="1"/>
  <c r="O900" i="1" s="1"/>
  <c r="O901" i="1" s="1"/>
  <c r="O902" i="1" s="1"/>
  <c r="O903" i="1" s="1"/>
  <c r="O904" i="1" s="1"/>
  <c r="O905" i="1" s="1"/>
  <c r="O906" i="1" s="1"/>
  <c r="O907" i="1" s="1"/>
  <c r="O908" i="1" s="1"/>
  <c r="O909" i="1" s="1"/>
  <c r="O910" i="1" s="1"/>
  <c r="O911" i="1" s="1"/>
  <c r="O912" i="1" s="1"/>
  <c r="O913" i="1" s="1"/>
  <c r="O914" i="1" s="1"/>
  <c r="O915" i="1" s="1"/>
  <c r="O916" i="1" s="1"/>
  <c r="O917" i="1" s="1"/>
  <c r="O918" i="1" s="1"/>
  <c r="O919" i="1" s="1"/>
  <c r="O920" i="1" s="1"/>
  <c r="O921" i="1" s="1"/>
  <c r="O922" i="1" s="1"/>
  <c r="O923" i="1" s="1"/>
  <c r="O924" i="1" s="1"/>
  <c r="O925" i="1" s="1"/>
  <c r="O926" i="1" s="1"/>
  <c r="O927" i="1" s="1"/>
  <c r="O928" i="1" s="1"/>
  <c r="O929" i="1" s="1"/>
  <c r="O930" i="1" s="1"/>
  <c r="O931" i="1" s="1"/>
  <c r="O932" i="1" s="1"/>
  <c r="O933" i="1" s="1"/>
  <c r="O934" i="1" s="1"/>
  <c r="O935" i="1" s="1"/>
  <c r="O936" i="1" s="1"/>
  <c r="O937" i="1" s="1"/>
  <c r="O938" i="1" s="1"/>
  <c r="O939" i="1" s="1"/>
  <c r="O940" i="1" s="1"/>
  <c r="O941" i="1" s="1"/>
  <c r="O942" i="1" s="1"/>
  <c r="O943" i="1" s="1"/>
  <c r="O944" i="1" s="1"/>
  <c r="O945" i="1" s="1"/>
  <c r="O946" i="1" s="1"/>
  <c r="O947" i="1" s="1"/>
  <c r="O948" i="1" s="1"/>
  <c r="O949" i="1" s="1"/>
  <c r="O950" i="1" s="1"/>
  <c r="O951" i="1" s="1"/>
  <c r="O952" i="1" s="1"/>
  <c r="O953" i="1" s="1"/>
  <c r="O954" i="1" s="1"/>
  <c r="O955" i="1" s="1"/>
  <c r="O956" i="1" s="1"/>
  <c r="O957" i="1" s="1"/>
  <c r="O958" i="1" s="1"/>
  <c r="O959" i="1" s="1"/>
  <c r="O960" i="1" s="1"/>
  <c r="O961" i="1" s="1"/>
  <c r="O962" i="1" s="1"/>
  <c r="O963" i="1" s="1"/>
  <c r="O964" i="1" s="1"/>
  <c r="O965" i="1" s="1"/>
  <c r="O966" i="1" s="1"/>
  <c r="O967" i="1" s="1"/>
  <c r="O968" i="1" s="1"/>
  <c r="O969" i="1" s="1"/>
  <c r="O970" i="1" s="1"/>
  <c r="O971" i="1" s="1"/>
  <c r="O972" i="1" s="1"/>
  <c r="O973" i="1" s="1"/>
  <c r="O974" i="1" s="1"/>
  <c r="O975" i="1" s="1"/>
  <c r="O976" i="1" s="1"/>
  <c r="O977" i="1" s="1"/>
  <c r="O978" i="1" s="1"/>
  <c r="O979" i="1" s="1"/>
  <c r="O980" i="1" s="1"/>
  <c r="O981" i="1" s="1"/>
  <c r="O982" i="1" s="1"/>
  <c r="O983" i="1" s="1"/>
  <c r="O984" i="1" s="1"/>
  <c r="O985" i="1" s="1"/>
  <c r="O986" i="1" s="1"/>
  <c r="O987" i="1" s="1"/>
  <c r="O988" i="1" s="1"/>
  <c r="O989" i="1" s="1"/>
  <c r="O990" i="1" s="1"/>
  <c r="O991" i="1" s="1"/>
  <c r="O992" i="1" s="1"/>
  <c r="O993" i="1" s="1"/>
  <c r="O994" i="1" s="1"/>
  <c r="O995" i="1" s="1"/>
  <c r="O996" i="1" s="1"/>
  <c r="O997" i="1" s="1"/>
  <c r="O998" i="1" s="1"/>
  <c r="O999" i="1" s="1"/>
  <c r="O1000" i="1" s="1"/>
  <c r="O1001" i="1" s="1"/>
  <c r="O1002" i="1" s="1"/>
  <c r="O1003" i="1" s="1"/>
  <c r="O1004" i="1" s="1"/>
  <c r="O1005" i="1" s="1"/>
  <c r="O1006" i="1" s="1"/>
  <c r="O1007" i="1" s="1"/>
  <c r="O1008" i="1" s="1"/>
  <c r="O1009" i="1" s="1"/>
  <c r="O1010" i="1" s="1"/>
  <c r="O1011" i="1" s="1"/>
  <c r="O1012" i="1" s="1"/>
  <c r="O1013" i="1" s="1"/>
  <c r="O1014" i="1" s="1"/>
  <c r="O1015" i="1" s="1"/>
  <c r="O1016" i="1" s="1"/>
  <c r="O1017" i="1" s="1"/>
  <c r="O1018" i="1" s="1"/>
  <c r="O1019" i="1" s="1"/>
  <c r="O1020" i="1" s="1"/>
  <c r="O1021" i="1" s="1"/>
  <c r="O1022" i="1" s="1"/>
  <c r="O1023" i="1" s="1"/>
  <c r="O1024" i="1" s="1"/>
  <c r="O1025" i="1" s="1"/>
  <c r="O1026" i="1" s="1"/>
  <c r="O1027" i="1" s="1"/>
  <c r="O1028" i="1" s="1"/>
  <c r="O1029" i="1" s="1"/>
  <c r="O1030" i="1" s="1"/>
  <c r="O1031" i="1" s="1"/>
  <c r="O1032" i="1" s="1"/>
  <c r="O1033" i="1" s="1"/>
  <c r="O1034" i="1" s="1"/>
  <c r="O1035" i="1" s="1"/>
  <c r="O1036" i="1" s="1"/>
  <c r="O1037" i="1" s="1"/>
  <c r="O1038" i="1" s="1"/>
  <c r="O1039" i="1" s="1"/>
  <c r="O1040" i="1" s="1"/>
  <c r="O1041" i="1" s="1"/>
  <c r="O1042" i="1" s="1"/>
  <c r="O1043" i="1" s="1"/>
  <c r="O1044" i="1" s="1"/>
  <c r="O1045" i="1" s="1"/>
  <c r="O1046" i="1" s="1"/>
  <c r="O1047" i="1" s="1"/>
  <c r="O1048" i="1" s="1"/>
  <c r="O1049" i="1" s="1"/>
  <c r="O1050" i="1" s="1"/>
  <c r="O1051" i="1" s="1"/>
  <c r="O1052" i="1" s="1"/>
  <c r="O1053" i="1" s="1"/>
  <c r="O1054" i="1" s="1"/>
  <c r="O1055" i="1" s="1"/>
  <c r="O1056" i="1" s="1"/>
  <c r="O1057" i="1" s="1"/>
  <c r="O1058" i="1" s="1"/>
  <c r="O1059" i="1" s="1"/>
  <c r="O1060" i="1" s="1"/>
  <c r="O1061" i="1" s="1"/>
  <c r="O1062" i="1" s="1"/>
  <c r="O1063" i="1" s="1"/>
  <c r="O1064" i="1" s="1"/>
  <c r="O1065" i="1" s="1"/>
  <c r="O1066" i="1" s="1"/>
  <c r="O1067" i="1" s="1"/>
  <c r="O1068" i="1" s="1"/>
  <c r="O1069" i="1" s="1"/>
  <c r="O1070" i="1" s="1"/>
  <c r="O1071" i="1" s="1"/>
  <c r="O1072" i="1" s="1"/>
  <c r="O1073" i="1" s="1"/>
  <c r="O1074" i="1" s="1"/>
  <c r="O1075" i="1" s="1"/>
  <c r="O1076" i="1" s="1"/>
  <c r="O1077" i="1" s="1"/>
  <c r="O1078" i="1" s="1"/>
  <c r="O1079" i="1" s="1"/>
  <c r="O1080" i="1" s="1"/>
  <c r="O1081" i="1" s="1"/>
  <c r="O1082" i="1" s="1"/>
  <c r="O1083" i="1" s="1"/>
  <c r="O1084" i="1" s="1"/>
  <c r="O1085" i="1" s="1"/>
  <c r="O1086" i="1" s="1"/>
  <c r="O1087" i="1" s="1"/>
  <c r="O1088" i="1" s="1"/>
  <c r="O1089" i="1" s="1"/>
  <c r="O1090" i="1" s="1"/>
  <c r="O1091" i="1" s="1"/>
  <c r="O1092" i="1" s="1"/>
  <c r="O1093" i="1" s="1"/>
  <c r="O1094" i="1" s="1"/>
  <c r="O1095" i="1" s="1"/>
  <c r="O1096" i="1" s="1"/>
  <c r="O1097" i="1" s="1"/>
  <c r="O1098" i="1" s="1"/>
  <c r="O1099" i="1" s="1"/>
  <c r="O1100" i="1" s="1"/>
  <c r="O1101" i="1" s="1"/>
  <c r="O1102" i="1" s="1"/>
  <c r="O1103" i="1" s="1"/>
  <c r="O1104" i="1" s="1"/>
  <c r="O1105" i="1" s="1"/>
  <c r="O1106" i="1" s="1"/>
  <c r="O1107" i="1" s="1"/>
  <c r="O1108" i="1" s="1"/>
  <c r="O1109" i="1" s="1"/>
  <c r="O1110" i="1" s="1"/>
  <c r="O1111" i="1" s="1"/>
  <c r="O1112" i="1" s="1"/>
  <c r="O1113" i="1" s="1"/>
  <c r="O1114" i="1" s="1"/>
  <c r="O1115" i="1" s="1"/>
  <c r="O1116" i="1" s="1"/>
  <c r="O1117" i="1" s="1"/>
  <c r="O1118" i="1" s="1"/>
  <c r="O1119" i="1" s="1"/>
  <c r="O1120" i="1" s="1"/>
  <c r="O1121" i="1" s="1"/>
  <c r="O1122" i="1" s="1"/>
  <c r="O1123" i="1" s="1"/>
  <c r="O1124" i="1" s="1"/>
  <c r="O1125" i="1" s="1"/>
  <c r="O1126" i="1" s="1"/>
  <c r="O1127" i="1" s="1"/>
  <c r="O1128" i="1" s="1"/>
  <c r="O1129" i="1" s="1"/>
  <c r="O1130" i="1" s="1"/>
  <c r="O1131" i="1" s="1"/>
  <c r="O1132" i="1" s="1"/>
  <c r="O1133" i="1" s="1"/>
  <c r="O1134" i="1" s="1"/>
  <c r="O1135" i="1" s="1"/>
  <c r="O1136" i="1" s="1"/>
  <c r="O1137" i="1" s="1"/>
  <c r="O1138" i="1" s="1"/>
  <c r="O1139" i="1" s="1"/>
  <c r="O1140" i="1" s="1"/>
  <c r="O1141" i="1" s="1"/>
  <c r="O1142" i="1" s="1"/>
  <c r="O1143" i="1" s="1"/>
  <c r="O1144" i="1" s="1"/>
  <c r="O1145" i="1" s="1"/>
  <c r="O1146" i="1" s="1"/>
  <c r="O1147" i="1" s="1"/>
  <c r="O1148" i="1" s="1"/>
  <c r="O1149" i="1" s="1"/>
  <c r="O1150" i="1" s="1"/>
  <c r="O1151" i="1" s="1"/>
  <c r="O1152" i="1" s="1"/>
  <c r="O1153" i="1" s="1"/>
  <c r="O1154" i="1" s="1"/>
  <c r="O1155" i="1" s="1"/>
  <c r="O1156" i="1" s="1"/>
  <c r="O1157" i="1" s="1"/>
  <c r="O1158" i="1" s="1"/>
  <c r="O1159" i="1" s="1"/>
  <c r="O1160" i="1" s="1"/>
  <c r="O1161" i="1" s="1"/>
  <c r="O1162" i="1" s="1"/>
  <c r="O1163" i="1" s="1"/>
  <c r="O1164" i="1" s="1"/>
  <c r="O1165" i="1" s="1"/>
  <c r="O1166" i="1" s="1"/>
  <c r="O1167" i="1" s="1"/>
  <c r="O1168" i="1" s="1"/>
  <c r="O1169" i="1" s="1"/>
  <c r="O1170" i="1" s="1"/>
  <c r="O1171" i="1" s="1"/>
  <c r="O1172" i="1" s="1"/>
  <c r="O1173" i="1" s="1"/>
  <c r="O1174" i="1" s="1"/>
  <c r="O1175" i="1" s="1"/>
  <c r="O1176" i="1" s="1"/>
  <c r="O1177" i="1" s="1"/>
  <c r="O1178" i="1" s="1"/>
  <c r="O1179" i="1" s="1"/>
  <c r="O1180" i="1" s="1"/>
  <c r="O1181" i="1" s="1"/>
  <c r="O1182" i="1" s="1"/>
  <c r="O1183" i="1" s="1"/>
  <c r="O1184" i="1" s="1"/>
  <c r="O1185" i="1" s="1"/>
  <c r="O1186" i="1" s="1"/>
  <c r="O1187" i="1" s="1"/>
  <c r="O1188" i="1" s="1"/>
  <c r="O1189" i="1" s="1"/>
  <c r="O1190" i="1" s="1"/>
  <c r="O1191" i="1" s="1"/>
  <c r="O1192" i="1" s="1"/>
  <c r="O1193" i="1" s="1"/>
  <c r="O1194" i="1" s="1"/>
  <c r="O1195" i="1" s="1"/>
  <c r="O1196" i="1" s="1"/>
  <c r="O1197" i="1" s="1"/>
  <c r="O1198" i="1" s="1"/>
  <c r="O1199" i="1" s="1"/>
  <c r="O1200" i="1" s="1"/>
  <c r="O1201" i="1" s="1"/>
  <c r="O1202" i="1" s="1"/>
  <c r="O1203" i="1" s="1"/>
  <c r="O1204" i="1" s="1"/>
  <c r="O1205" i="1" s="1"/>
  <c r="O1206" i="1" s="1"/>
  <c r="O1207" i="1" s="1"/>
  <c r="O1208" i="1" s="1"/>
  <c r="O1209" i="1" s="1"/>
  <c r="O1210" i="1" s="1"/>
  <c r="O1211" i="1" s="1"/>
  <c r="O1212" i="1" s="1"/>
  <c r="O1213" i="1" s="1"/>
  <c r="O1214" i="1" s="1"/>
  <c r="O1215" i="1" s="1"/>
  <c r="O1216" i="1" s="1"/>
  <c r="O1217" i="1" s="1"/>
  <c r="O1218" i="1" s="1"/>
  <c r="O1219" i="1" s="1"/>
  <c r="O1220" i="1" s="1"/>
  <c r="O1221" i="1" s="1"/>
  <c r="O1222" i="1" s="1"/>
  <c r="O1223" i="1" s="1"/>
  <c r="O1224" i="1" s="1"/>
  <c r="O1225" i="1" s="1"/>
  <c r="O1226" i="1" s="1"/>
  <c r="O1227" i="1" s="1"/>
  <c r="O1228" i="1" s="1"/>
  <c r="O1229" i="1" s="1"/>
  <c r="O1230" i="1" s="1"/>
  <c r="O1231" i="1" s="1"/>
  <c r="O1232" i="1" s="1"/>
  <c r="O1233" i="1" s="1"/>
  <c r="O1234" i="1" s="1"/>
  <c r="O1235" i="1" s="1"/>
  <c r="O1236" i="1" s="1"/>
  <c r="O1237" i="1" s="1"/>
  <c r="O1238" i="1" s="1"/>
  <c r="O1239" i="1" s="1"/>
  <c r="O1240" i="1" s="1"/>
  <c r="O1241" i="1" s="1"/>
  <c r="O1242" i="1" s="1"/>
  <c r="O1243" i="1" s="1"/>
  <c r="O1244" i="1" s="1"/>
  <c r="O1245" i="1" s="1"/>
  <c r="O1246" i="1" s="1"/>
  <c r="O1247" i="1" s="1"/>
  <c r="O1248" i="1" s="1"/>
  <c r="O1249" i="1" s="1"/>
  <c r="O1250" i="1" s="1"/>
  <c r="O1251" i="1" s="1"/>
  <c r="O1252" i="1" s="1"/>
  <c r="O1253" i="1" s="1"/>
  <c r="O1254" i="1" s="1"/>
  <c r="O1255" i="1" s="1"/>
  <c r="O1256" i="1" s="1"/>
  <c r="O1257" i="1" s="1"/>
  <c r="O1258" i="1" s="1"/>
  <c r="O1259" i="1" s="1"/>
  <c r="O1260" i="1" s="1"/>
  <c r="O1261" i="1" s="1"/>
  <c r="O1262" i="1" s="1"/>
  <c r="O1263" i="1" s="1"/>
  <c r="O1264" i="1" s="1"/>
  <c r="O1265" i="1" s="1"/>
  <c r="O1266" i="1" s="1"/>
  <c r="O1267" i="1" s="1"/>
  <c r="O1268" i="1" s="1"/>
  <c r="O1269" i="1" s="1"/>
  <c r="O1270" i="1" s="1"/>
  <c r="O1271" i="1" s="1"/>
  <c r="O1272" i="1" s="1"/>
  <c r="O1273" i="1" s="1"/>
  <c r="O1274" i="1" s="1"/>
  <c r="O1275" i="1" s="1"/>
  <c r="O1276" i="1" s="1"/>
  <c r="O1277" i="1" s="1"/>
  <c r="O1278" i="1" s="1"/>
  <c r="O1279" i="1" s="1"/>
  <c r="O1280" i="1" s="1"/>
  <c r="O1281" i="1" s="1"/>
  <c r="O1282" i="1" s="1"/>
  <c r="O1283" i="1" s="1"/>
  <c r="O1284" i="1" s="1"/>
  <c r="O1285" i="1" s="1"/>
  <c r="O1286" i="1" s="1"/>
  <c r="O1287" i="1" s="1"/>
  <c r="O1288" i="1" s="1"/>
  <c r="O1289" i="1" s="1"/>
  <c r="O1290" i="1" s="1"/>
  <c r="O1291" i="1" s="1"/>
  <c r="O1292" i="1" s="1"/>
  <c r="O1293" i="1" s="1"/>
  <c r="O1294" i="1" s="1"/>
  <c r="O1295" i="1" s="1"/>
  <c r="O1296" i="1" s="1"/>
  <c r="O1297" i="1" s="1"/>
  <c r="O1298" i="1" s="1"/>
  <c r="O1299" i="1" s="1"/>
  <c r="O1300" i="1" s="1"/>
  <c r="O1301" i="1" s="1"/>
  <c r="O1302" i="1" s="1"/>
  <c r="O1303" i="1" s="1"/>
  <c r="O1304" i="1" s="1"/>
  <c r="O1305" i="1" s="1"/>
  <c r="O1306" i="1" s="1"/>
  <c r="O1307" i="1" s="1"/>
  <c r="O1308" i="1" s="1"/>
  <c r="O1309" i="1" s="1"/>
  <c r="O1310" i="1" s="1"/>
  <c r="O1311" i="1" s="1"/>
  <c r="O1312" i="1" s="1"/>
  <c r="O1313" i="1" s="1"/>
  <c r="O1314" i="1" s="1"/>
  <c r="O1315" i="1" s="1"/>
  <c r="O1316" i="1" s="1"/>
  <c r="O1317" i="1" s="1"/>
  <c r="O1318" i="1" s="1"/>
  <c r="O1319" i="1" s="1"/>
  <c r="O1320" i="1" s="1"/>
  <c r="O1321" i="1" s="1"/>
  <c r="O1322" i="1" s="1"/>
  <c r="O1323" i="1" s="1"/>
  <c r="O1324" i="1" s="1"/>
  <c r="O1325" i="1" s="1"/>
  <c r="O1326" i="1" s="1"/>
  <c r="O1327" i="1" s="1"/>
  <c r="O1328" i="1" s="1"/>
  <c r="O1329" i="1" s="1"/>
  <c r="O1330" i="1" s="1"/>
  <c r="O1331" i="1" s="1"/>
  <c r="O1332" i="1" s="1"/>
  <c r="O1333" i="1" s="1"/>
  <c r="O1334" i="1" s="1"/>
  <c r="O1335" i="1" s="1"/>
  <c r="O1336" i="1" s="1"/>
  <c r="O1337" i="1" s="1"/>
  <c r="O1338" i="1" s="1"/>
  <c r="O1339" i="1" s="1"/>
  <c r="O1340" i="1" s="1"/>
  <c r="O1341" i="1" s="1"/>
  <c r="O1342" i="1" s="1"/>
  <c r="O1343" i="1" s="1"/>
  <c r="O1344" i="1" s="1"/>
  <c r="O1345" i="1" s="1"/>
  <c r="O1346" i="1" s="1"/>
  <c r="O1347" i="1" s="1"/>
  <c r="O1348" i="1" s="1"/>
  <c r="O1349" i="1" s="1"/>
  <c r="O1350" i="1" s="1"/>
  <c r="O1351" i="1" s="1"/>
  <c r="O1352" i="1" s="1"/>
  <c r="O1353" i="1" s="1"/>
  <c r="O1354" i="1" s="1"/>
  <c r="O1355" i="1" s="1"/>
  <c r="O1356" i="1" s="1"/>
  <c r="O1357" i="1" s="1"/>
  <c r="O1358" i="1" s="1"/>
  <c r="O1359" i="1" s="1"/>
  <c r="O1360" i="1" s="1"/>
  <c r="O1361" i="1" s="1"/>
  <c r="O1362" i="1" s="1"/>
  <c r="O1363" i="1" s="1"/>
  <c r="O1364" i="1" s="1"/>
  <c r="O1365" i="1" s="1"/>
  <c r="O1366" i="1" s="1"/>
  <c r="O1367" i="1" s="1"/>
  <c r="O1368" i="1" s="1"/>
  <c r="O1369" i="1" s="1"/>
  <c r="O1370" i="1" s="1"/>
  <c r="O1371" i="1" s="1"/>
  <c r="O1372" i="1" s="1"/>
  <c r="O1373" i="1" s="1"/>
  <c r="O1374" i="1" s="1"/>
  <c r="O1375" i="1" s="1"/>
  <c r="O1376" i="1" s="1"/>
  <c r="O1377" i="1" s="1"/>
  <c r="O1378" i="1" s="1"/>
  <c r="O1379" i="1" s="1"/>
  <c r="O1380" i="1" s="1"/>
  <c r="O1381" i="1" s="1"/>
  <c r="O1382" i="1" s="1"/>
  <c r="O1383" i="1" s="1"/>
  <c r="O1384" i="1" s="1"/>
  <c r="O1385" i="1" s="1"/>
  <c r="O1386" i="1" s="1"/>
  <c r="O1387" i="1" s="1"/>
  <c r="O1388" i="1" s="1"/>
  <c r="O1389" i="1" s="1"/>
  <c r="O1390" i="1" s="1"/>
  <c r="O1391" i="1" s="1"/>
  <c r="O1392" i="1" s="1"/>
  <c r="O1393" i="1" s="1"/>
  <c r="O1394" i="1" s="1"/>
  <c r="O1395" i="1" s="1"/>
  <c r="O1396" i="1" s="1"/>
  <c r="O1397" i="1" s="1"/>
  <c r="O1398" i="1" s="1"/>
  <c r="O1399" i="1" s="1"/>
  <c r="O1400" i="1" s="1"/>
  <c r="O1401" i="1" s="1"/>
  <c r="O1402" i="1" s="1"/>
  <c r="O1403" i="1" s="1"/>
  <c r="O1404" i="1" s="1"/>
  <c r="O1405" i="1" s="1"/>
  <c r="O1406" i="1" s="1"/>
  <c r="O1407" i="1" s="1"/>
  <c r="O1408" i="1" s="1"/>
  <c r="O1409" i="1" s="1"/>
  <c r="O1410" i="1" s="1"/>
  <c r="O1411" i="1" s="1"/>
  <c r="O1412" i="1" s="1"/>
  <c r="O1413" i="1" s="1"/>
  <c r="O1414" i="1" s="1"/>
  <c r="O1415" i="1" s="1"/>
  <c r="O1416" i="1" s="1"/>
  <c r="O1417" i="1" s="1"/>
  <c r="O1418" i="1" s="1"/>
  <c r="O1419" i="1" s="1"/>
  <c r="O1420" i="1" s="1"/>
  <c r="O1421" i="1" s="1"/>
  <c r="O1422" i="1" s="1"/>
  <c r="O1423" i="1" s="1"/>
  <c r="O1424" i="1" s="1"/>
  <c r="O1425" i="1" s="1"/>
  <c r="O1426" i="1" s="1"/>
  <c r="O1427" i="1" s="1"/>
  <c r="O1428" i="1" s="1"/>
  <c r="O1429" i="1" s="1"/>
  <c r="O1430" i="1" s="1"/>
  <c r="O1431" i="1" s="1"/>
  <c r="O1432" i="1" s="1"/>
  <c r="O1433" i="1" s="1"/>
  <c r="O1434" i="1" s="1"/>
  <c r="O1435" i="1" s="1"/>
  <c r="O1436" i="1" s="1"/>
  <c r="O1437" i="1" s="1"/>
  <c r="O1438" i="1" s="1"/>
  <c r="O1439" i="1" s="1"/>
  <c r="O1440" i="1" s="1"/>
  <c r="O1441" i="1" s="1"/>
  <c r="O1442" i="1" s="1"/>
  <c r="O1443" i="1" s="1"/>
  <c r="O1444" i="1" s="1"/>
  <c r="O1445" i="1" s="1"/>
  <c r="O1446" i="1" s="1"/>
  <c r="O1447" i="1" s="1"/>
  <c r="O1448" i="1" s="1"/>
  <c r="O1449" i="1" s="1"/>
  <c r="O1450" i="1" s="1"/>
  <c r="O1451" i="1" s="1"/>
  <c r="O1452" i="1" s="1"/>
  <c r="O1453" i="1" s="1"/>
  <c r="O1454" i="1" s="1"/>
  <c r="O1455" i="1" s="1"/>
  <c r="O1456" i="1" s="1"/>
  <c r="O1457" i="1" s="1"/>
  <c r="O1458" i="1" s="1"/>
  <c r="O1459" i="1" s="1"/>
  <c r="O1460" i="1" s="1"/>
  <c r="O1461" i="1" s="1"/>
  <c r="O1462" i="1" s="1"/>
  <c r="O1463" i="1" s="1"/>
  <c r="O1464" i="1" s="1"/>
  <c r="O1465" i="1" s="1"/>
  <c r="O1466" i="1" s="1"/>
  <c r="O1467" i="1" s="1"/>
  <c r="O1468" i="1" s="1"/>
  <c r="O1469" i="1" s="1"/>
  <c r="O1470" i="1" s="1"/>
  <c r="O1471" i="1" s="1"/>
  <c r="O1472" i="1" s="1"/>
  <c r="O1473" i="1" s="1"/>
  <c r="O1474" i="1" s="1"/>
  <c r="O1475" i="1" s="1"/>
  <c r="O1476" i="1" s="1"/>
  <c r="O1477" i="1" s="1"/>
  <c r="O1478" i="1" s="1"/>
  <c r="O1479" i="1" s="1"/>
  <c r="O1480" i="1" s="1"/>
  <c r="O1481" i="1" s="1"/>
  <c r="O1482" i="1" s="1"/>
  <c r="O1483" i="1" s="1"/>
  <c r="O1484" i="1" s="1"/>
  <c r="O1485" i="1" s="1"/>
  <c r="O1486" i="1" s="1"/>
  <c r="O1487" i="1" s="1"/>
  <c r="O1488" i="1" s="1"/>
  <c r="O1489" i="1" s="1"/>
  <c r="O1490" i="1" s="1"/>
  <c r="O1491" i="1" s="1"/>
  <c r="O1492" i="1" s="1"/>
  <c r="O1493" i="1" s="1"/>
  <c r="O1494" i="1" s="1"/>
  <c r="O1495" i="1" s="1"/>
  <c r="O1496" i="1" s="1"/>
  <c r="O1497" i="1" s="1"/>
  <c r="O1498" i="1" s="1"/>
  <c r="O1499" i="1" s="1"/>
  <c r="O1500" i="1" s="1"/>
  <c r="O1501" i="1" s="1"/>
  <c r="O1502" i="1" s="1"/>
  <c r="O1503" i="1" s="1"/>
  <c r="O1504" i="1" s="1"/>
  <c r="O1505" i="1" s="1"/>
  <c r="O1506" i="1" s="1"/>
  <c r="O1507" i="1" s="1"/>
  <c r="O1508" i="1" s="1"/>
  <c r="O1509" i="1" s="1"/>
  <c r="O1510" i="1" s="1"/>
  <c r="O1511" i="1" s="1"/>
  <c r="O1512" i="1" s="1"/>
  <c r="O1513" i="1" s="1"/>
  <c r="O1514" i="1" s="1"/>
  <c r="O1515" i="1" s="1"/>
  <c r="O1516" i="1" s="1"/>
  <c r="O1517" i="1" s="1"/>
  <c r="O1518" i="1" s="1"/>
  <c r="O1519" i="1" s="1"/>
  <c r="O1520" i="1" s="1"/>
  <c r="O1521" i="1" s="1"/>
  <c r="O1522" i="1" s="1"/>
  <c r="O1523" i="1" s="1"/>
  <c r="O1524" i="1" s="1"/>
  <c r="O1525" i="1" s="1"/>
  <c r="O1526" i="1" s="1"/>
  <c r="O1527" i="1" s="1"/>
  <c r="O1528" i="1" s="1"/>
  <c r="O1529" i="1" s="1"/>
  <c r="O1530" i="1" s="1"/>
  <c r="O1531" i="1" s="1"/>
  <c r="O1532" i="1" s="1"/>
  <c r="O1533" i="1" s="1"/>
  <c r="O1534" i="1" s="1"/>
  <c r="O1535" i="1" s="1"/>
  <c r="O1536" i="1" s="1"/>
  <c r="O1537" i="1" s="1"/>
  <c r="O1538" i="1" s="1"/>
  <c r="O1539" i="1" s="1"/>
  <c r="O1540" i="1" s="1"/>
  <c r="O1541" i="1" s="1"/>
  <c r="O1542" i="1" s="1"/>
  <c r="O1543" i="1" s="1"/>
  <c r="O1544" i="1" s="1"/>
  <c r="O1545" i="1" s="1"/>
  <c r="O1546" i="1" s="1"/>
  <c r="O1547" i="1" s="1"/>
  <c r="O1548" i="1" s="1"/>
  <c r="O1549" i="1" s="1"/>
  <c r="O1550" i="1" s="1"/>
  <c r="O1551" i="1" s="1"/>
  <c r="O1552" i="1" s="1"/>
  <c r="O1553" i="1" s="1"/>
  <c r="O1554" i="1" s="1"/>
  <c r="O1555" i="1" s="1"/>
  <c r="O1556" i="1" s="1"/>
  <c r="O1557" i="1" s="1"/>
  <c r="O1558" i="1" s="1"/>
  <c r="O1559" i="1" s="1"/>
  <c r="O1560" i="1" s="1"/>
  <c r="O1561" i="1" s="1"/>
  <c r="O1562" i="1" s="1"/>
  <c r="O1563" i="1" s="1"/>
  <c r="O1564" i="1" s="1"/>
  <c r="O1565" i="1" s="1"/>
  <c r="O1566" i="1" s="1"/>
  <c r="O1567" i="1" s="1"/>
  <c r="O1568" i="1" s="1"/>
  <c r="O1569" i="1" s="1"/>
  <c r="O1570" i="1" s="1"/>
  <c r="O1571" i="1" s="1"/>
  <c r="O1572" i="1" s="1"/>
  <c r="O1573" i="1" s="1"/>
  <c r="O1574" i="1" s="1"/>
  <c r="O1575" i="1" s="1"/>
  <c r="O1576" i="1" s="1"/>
  <c r="O1577" i="1" s="1"/>
  <c r="O1578" i="1" s="1"/>
  <c r="O1579" i="1" s="1"/>
  <c r="O1580" i="1" s="1"/>
  <c r="O1581" i="1" s="1"/>
  <c r="O1582" i="1" s="1"/>
  <c r="O1583" i="1" s="1"/>
  <c r="O1584" i="1" s="1"/>
  <c r="O1585" i="1" s="1"/>
  <c r="O1586" i="1" s="1"/>
  <c r="O1587" i="1" s="1"/>
  <c r="O1588" i="1" s="1"/>
  <c r="O1589" i="1" s="1"/>
  <c r="O1590" i="1" s="1"/>
  <c r="O1591" i="1" s="1"/>
  <c r="O1592" i="1" s="1"/>
  <c r="O1593" i="1" s="1"/>
  <c r="O1594" i="1" s="1"/>
  <c r="O1595" i="1" s="1"/>
  <c r="O1596" i="1" s="1"/>
  <c r="O1597" i="1" s="1"/>
  <c r="O1598" i="1" s="1"/>
  <c r="O1599" i="1" s="1"/>
  <c r="O1600" i="1" s="1"/>
  <c r="O1601" i="1" s="1"/>
  <c r="O1602" i="1" s="1"/>
  <c r="O1603" i="1" s="1"/>
  <c r="O1604" i="1" s="1"/>
  <c r="O1605" i="1" s="1"/>
  <c r="O1606" i="1" s="1"/>
  <c r="O1607" i="1" s="1"/>
  <c r="O1608" i="1" s="1"/>
  <c r="O1609" i="1" s="1"/>
  <c r="O1610" i="1" s="1"/>
  <c r="O1611" i="1" s="1"/>
  <c r="O1612" i="1" s="1"/>
  <c r="O1613" i="1" s="1"/>
  <c r="O1614" i="1" s="1"/>
  <c r="O1615" i="1" s="1"/>
  <c r="O1616" i="1" s="1"/>
  <c r="O1617" i="1" s="1"/>
  <c r="O1618" i="1" s="1"/>
  <c r="O1619" i="1" s="1"/>
  <c r="O1620" i="1" s="1"/>
  <c r="O1621" i="1" s="1"/>
  <c r="O1622" i="1" s="1"/>
  <c r="O1623" i="1" s="1"/>
  <c r="O1624" i="1" s="1"/>
  <c r="O1625" i="1" s="1"/>
  <c r="O1626" i="1" s="1"/>
  <c r="O1627" i="1" s="1"/>
  <c r="O1628" i="1" s="1"/>
  <c r="O1629" i="1" s="1"/>
  <c r="O1630" i="1" s="1"/>
  <c r="O1631" i="1" s="1"/>
  <c r="O1632" i="1" s="1"/>
  <c r="O1633" i="1" s="1"/>
  <c r="O1634" i="1" s="1"/>
  <c r="O1635" i="1" s="1"/>
  <c r="O1636" i="1" s="1"/>
  <c r="O1637" i="1" s="1"/>
  <c r="O1638" i="1" s="1"/>
  <c r="O1639" i="1" s="1"/>
  <c r="O1640" i="1" s="1"/>
  <c r="O1641" i="1" s="1"/>
  <c r="O1642" i="1" s="1"/>
  <c r="O1643" i="1" s="1"/>
  <c r="O1644" i="1" s="1"/>
  <c r="O1645" i="1" s="1"/>
  <c r="O1646" i="1" s="1"/>
  <c r="O1647" i="1" s="1"/>
  <c r="O1648" i="1" s="1"/>
  <c r="O1649" i="1" s="1"/>
  <c r="O1650" i="1" s="1"/>
  <c r="O1651" i="1" s="1"/>
  <c r="O1652" i="1" s="1"/>
  <c r="O1653" i="1" s="1"/>
  <c r="O1654" i="1" s="1"/>
  <c r="O1655" i="1" s="1"/>
  <c r="O1656" i="1" s="1"/>
  <c r="O1657" i="1" s="1"/>
  <c r="O1658" i="1" s="1"/>
  <c r="O1659" i="1" s="1"/>
  <c r="O1660" i="1" s="1"/>
  <c r="O1661" i="1" s="1"/>
  <c r="O1662" i="1" s="1"/>
  <c r="O1663" i="1" s="1"/>
  <c r="O1664" i="1" s="1"/>
  <c r="O1665" i="1" s="1"/>
  <c r="O1666" i="1" s="1"/>
  <c r="O1667" i="1" s="1"/>
  <c r="O1668" i="1" s="1"/>
  <c r="O1669" i="1" s="1"/>
  <c r="O1670" i="1" s="1"/>
  <c r="O1671" i="1" s="1"/>
  <c r="O1672" i="1" s="1"/>
  <c r="O1673" i="1" s="1"/>
  <c r="O1674" i="1" s="1"/>
  <c r="O1675" i="1" s="1"/>
  <c r="O1676" i="1" s="1"/>
  <c r="O1677" i="1" s="1"/>
  <c r="O1678" i="1" s="1"/>
  <c r="O1679" i="1" s="1"/>
  <c r="O1680" i="1" s="1"/>
  <c r="O1681" i="1" s="1"/>
  <c r="O1682" i="1" s="1"/>
  <c r="O1683" i="1" s="1"/>
  <c r="O1684" i="1" s="1"/>
  <c r="O1685" i="1" s="1"/>
  <c r="O1686" i="1" s="1"/>
  <c r="O1687" i="1" s="1"/>
  <c r="O1688" i="1" s="1"/>
  <c r="O1689" i="1" s="1"/>
  <c r="O1690" i="1" s="1"/>
  <c r="O1691" i="1" s="1"/>
  <c r="O1692" i="1" s="1"/>
  <c r="O1693" i="1" s="1"/>
  <c r="O1694" i="1" s="1"/>
  <c r="O1695" i="1" s="1"/>
  <c r="O1696" i="1" s="1"/>
  <c r="O1697" i="1" s="1"/>
  <c r="O1698" i="1" s="1"/>
  <c r="O1699" i="1" s="1"/>
  <c r="O1700" i="1" s="1"/>
  <c r="O1701" i="1" s="1"/>
  <c r="O1702" i="1" s="1"/>
  <c r="O1703" i="1" s="1"/>
  <c r="O1704" i="1" s="1"/>
  <c r="O1705" i="1" s="1"/>
  <c r="O1706" i="1" s="1"/>
  <c r="O1707" i="1" s="1"/>
  <c r="O1708" i="1" s="1"/>
  <c r="O1709" i="1" s="1"/>
  <c r="O1710" i="1" s="1"/>
  <c r="O1711" i="1" s="1"/>
  <c r="O1712" i="1" s="1"/>
  <c r="O1713" i="1" s="1"/>
  <c r="O1714" i="1" s="1"/>
  <c r="O1715" i="1" s="1"/>
  <c r="O1716" i="1" s="1"/>
  <c r="O1717" i="1" s="1"/>
  <c r="O1718" i="1" s="1"/>
  <c r="O1719" i="1" s="1"/>
  <c r="O1720" i="1" s="1"/>
  <c r="O1721" i="1" s="1"/>
  <c r="O1722" i="1" s="1"/>
  <c r="O1723" i="1" s="1"/>
  <c r="O1724" i="1" s="1"/>
  <c r="O1725" i="1" s="1"/>
  <c r="O1726" i="1" s="1"/>
  <c r="O1727" i="1" s="1"/>
  <c r="O1728" i="1" s="1"/>
  <c r="O1729" i="1" s="1"/>
  <c r="O1730" i="1" s="1"/>
  <c r="O1731" i="1" s="1"/>
  <c r="O1732" i="1" s="1"/>
  <c r="O1733" i="1" s="1"/>
  <c r="O1734" i="1" s="1"/>
  <c r="O1735" i="1" s="1"/>
  <c r="O1736" i="1" s="1"/>
  <c r="O1737" i="1" s="1"/>
  <c r="O1738" i="1" s="1"/>
  <c r="O1739" i="1" s="1"/>
  <c r="O1740" i="1" s="1"/>
  <c r="O1741" i="1" s="1"/>
  <c r="O1742" i="1" s="1"/>
  <c r="O1743" i="1" s="1"/>
  <c r="O1744" i="1" s="1"/>
  <c r="O1745" i="1" s="1"/>
  <c r="O1746" i="1" s="1"/>
  <c r="O1747" i="1" s="1"/>
  <c r="O1748" i="1" s="1"/>
  <c r="O1749" i="1" s="1"/>
  <c r="O1750" i="1" s="1"/>
  <c r="O1751" i="1" s="1"/>
  <c r="O1752" i="1" s="1"/>
  <c r="O1753" i="1" s="1"/>
  <c r="O1754" i="1" s="1"/>
  <c r="O1755" i="1" s="1"/>
  <c r="O1756" i="1" s="1"/>
  <c r="O1757" i="1" s="1"/>
  <c r="O1758" i="1" s="1"/>
  <c r="O1759" i="1" s="1"/>
  <c r="O1760" i="1" s="1"/>
  <c r="O1761" i="1" s="1"/>
  <c r="O1762" i="1" s="1"/>
  <c r="O1763" i="1" s="1"/>
  <c r="O1764" i="1" s="1"/>
  <c r="O1765" i="1" s="1"/>
  <c r="O1766" i="1" s="1"/>
  <c r="O1767" i="1" s="1"/>
  <c r="O1768" i="1" s="1"/>
  <c r="O1769" i="1" s="1"/>
  <c r="O1770" i="1" s="1"/>
  <c r="O1771" i="1" s="1"/>
  <c r="O1772" i="1" s="1"/>
  <c r="O1773" i="1" s="1"/>
  <c r="O1774" i="1" s="1"/>
  <c r="O1775" i="1" s="1"/>
  <c r="O1776" i="1" s="1"/>
  <c r="O1777" i="1" s="1"/>
  <c r="O1778" i="1" s="1"/>
  <c r="O1779" i="1" s="1"/>
  <c r="O1780" i="1" s="1"/>
  <c r="O1781" i="1" s="1"/>
  <c r="O1782" i="1" s="1"/>
  <c r="O1783" i="1" s="1"/>
  <c r="O1784" i="1" s="1"/>
  <c r="O1785" i="1" s="1"/>
  <c r="O1786" i="1" s="1"/>
  <c r="O1787" i="1" s="1"/>
  <c r="O1788" i="1" s="1"/>
  <c r="O1789" i="1" s="1"/>
  <c r="O1790" i="1" s="1"/>
  <c r="O1791" i="1" s="1"/>
  <c r="O1792" i="1" s="1"/>
  <c r="O1793" i="1" s="1"/>
  <c r="O1794" i="1" s="1"/>
  <c r="O1795" i="1" s="1"/>
  <c r="O1796" i="1" s="1"/>
  <c r="O1797" i="1" s="1"/>
  <c r="O1798" i="1" s="1"/>
  <c r="O1799" i="1" s="1"/>
  <c r="O1800" i="1" s="1"/>
  <c r="O1801" i="1" s="1"/>
  <c r="O1802" i="1" s="1"/>
  <c r="O1803" i="1" s="1"/>
  <c r="O1804" i="1" s="1"/>
  <c r="O1805" i="1" s="1"/>
  <c r="O1806" i="1" s="1"/>
  <c r="O1807" i="1" s="1"/>
  <c r="O1808" i="1" s="1"/>
  <c r="O1809" i="1" s="1"/>
  <c r="O1810" i="1" s="1"/>
  <c r="O1811" i="1" s="1"/>
  <c r="O1812" i="1" s="1"/>
  <c r="O1813" i="1" s="1"/>
  <c r="O1814" i="1" s="1"/>
  <c r="O1815" i="1" s="1"/>
  <c r="O1816" i="1" s="1"/>
  <c r="O1817" i="1" s="1"/>
  <c r="O1818" i="1" s="1"/>
  <c r="O1819" i="1" s="1"/>
  <c r="O1820" i="1" s="1"/>
  <c r="O1821" i="1" s="1"/>
  <c r="O1822" i="1" s="1"/>
  <c r="O1823" i="1" s="1"/>
  <c r="O1824" i="1" s="1"/>
  <c r="O1825" i="1" s="1"/>
  <c r="O1826" i="1" s="1"/>
  <c r="O1827" i="1" s="1"/>
  <c r="O1828" i="1" s="1"/>
  <c r="O1829" i="1" s="1"/>
  <c r="O1830" i="1" s="1"/>
  <c r="O1831" i="1" s="1"/>
  <c r="O1832" i="1" s="1"/>
  <c r="O1833" i="1" s="1"/>
  <c r="O1834" i="1" s="1"/>
  <c r="O1835" i="1" s="1"/>
  <c r="O1836" i="1" s="1"/>
  <c r="O1837" i="1" s="1"/>
  <c r="O1838" i="1" s="1"/>
  <c r="O1839" i="1" s="1"/>
  <c r="O1840" i="1" s="1"/>
  <c r="O1841" i="1" s="1"/>
  <c r="O1842" i="1" s="1"/>
  <c r="O1843" i="1" s="1"/>
  <c r="O1844" i="1" s="1"/>
  <c r="O1845" i="1" s="1"/>
  <c r="O1846" i="1" s="1"/>
  <c r="O1847" i="1" s="1"/>
  <c r="O1848" i="1" s="1"/>
  <c r="O1849" i="1" s="1"/>
  <c r="O1850" i="1" s="1"/>
  <c r="O1851" i="1" s="1"/>
  <c r="O1852" i="1" s="1"/>
  <c r="O1853" i="1" s="1"/>
  <c r="O1854" i="1" s="1"/>
  <c r="O1855" i="1" s="1"/>
  <c r="O1856" i="1" s="1"/>
  <c r="O1857" i="1" s="1"/>
  <c r="O1858" i="1" s="1"/>
  <c r="O1859" i="1" s="1"/>
  <c r="O1860" i="1" s="1"/>
  <c r="O1861" i="1" s="1"/>
  <c r="O1862" i="1" s="1"/>
  <c r="O1863" i="1" s="1"/>
  <c r="O1864" i="1" s="1"/>
  <c r="O1865" i="1" s="1"/>
  <c r="O1866" i="1" s="1"/>
  <c r="O1867" i="1" s="1"/>
  <c r="O1868" i="1" s="1"/>
  <c r="O1869" i="1" s="1"/>
  <c r="O1870" i="1" s="1"/>
  <c r="O1871" i="1" s="1"/>
  <c r="O1872" i="1" s="1"/>
  <c r="O1873" i="1" s="1"/>
  <c r="O1874" i="1" s="1"/>
  <c r="O1875" i="1" s="1"/>
  <c r="O1876" i="1" s="1"/>
  <c r="O1877" i="1" s="1"/>
  <c r="O1878" i="1" s="1"/>
  <c r="O1879" i="1" s="1"/>
  <c r="O1880" i="1" s="1"/>
  <c r="O1881" i="1" s="1"/>
  <c r="O1882" i="1" s="1"/>
  <c r="O1883" i="1" s="1"/>
  <c r="O1884" i="1" s="1"/>
  <c r="O1885" i="1" s="1"/>
  <c r="O1886" i="1" s="1"/>
  <c r="O1887" i="1" s="1"/>
  <c r="O1888" i="1" s="1"/>
  <c r="O1889" i="1" s="1"/>
  <c r="O1890" i="1" s="1"/>
  <c r="O1891" i="1" s="1"/>
  <c r="O1892" i="1" s="1"/>
  <c r="O1893" i="1" s="1"/>
  <c r="O1894" i="1" s="1"/>
  <c r="O1895" i="1" s="1"/>
  <c r="O1896" i="1" s="1"/>
  <c r="O1897" i="1" s="1"/>
  <c r="O1898" i="1" s="1"/>
  <c r="O1899" i="1" s="1"/>
  <c r="O1900" i="1" s="1"/>
  <c r="O1901" i="1" s="1"/>
  <c r="O1902" i="1" s="1"/>
  <c r="O1903" i="1" s="1"/>
  <c r="O1904" i="1" s="1"/>
  <c r="O1905" i="1" s="1"/>
  <c r="O1906" i="1" s="1"/>
  <c r="O1907" i="1" s="1"/>
  <c r="O1908" i="1" s="1"/>
  <c r="O1909" i="1" s="1"/>
  <c r="O1910" i="1" s="1"/>
  <c r="O1911" i="1" s="1"/>
  <c r="O1912" i="1" s="1"/>
  <c r="O1913" i="1" s="1"/>
  <c r="O1914" i="1" s="1"/>
  <c r="O1915" i="1" s="1"/>
  <c r="O1916" i="1" s="1"/>
  <c r="O1917" i="1" s="1"/>
  <c r="O1918" i="1" s="1"/>
  <c r="O1919" i="1" s="1"/>
  <c r="O1920" i="1" s="1"/>
  <c r="O1921" i="1" s="1"/>
  <c r="O1922" i="1" s="1"/>
  <c r="O1923" i="1" s="1"/>
  <c r="O1924" i="1" s="1"/>
  <c r="O1925" i="1" s="1"/>
  <c r="O1926" i="1" s="1"/>
  <c r="O1927" i="1" s="1"/>
  <c r="O1928" i="1" s="1"/>
  <c r="O1929" i="1" s="1"/>
  <c r="O1930" i="1" s="1"/>
  <c r="O1931" i="1" s="1"/>
  <c r="O1932" i="1" s="1"/>
  <c r="O1933" i="1" s="1"/>
  <c r="O1934" i="1" s="1"/>
  <c r="O1935" i="1" s="1"/>
  <c r="O1936" i="1" s="1"/>
  <c r="O1937" i="1" s="1"/>
  <c r="O1938" i="1" s="1"/>
  <c r="O1939" i="1" s="1"/>
  <c r="O1940" i="1" s="1"/>
  <c r="O1941" i="1" s="1"/>
  <c r="O1942" i="1" s="1"/>
  <c r="O1943" i="1" s="1"/>
  <c r="O1944" i="1" s="1"/>
  <c r="O1945" i="1" s="1"/>
  <c r="O1946" i="1" s="1"/>
  <c r="O1947" i="1" s="1"/>
  <c r="O1948" i="1" s="1"/>
  <c r="O1949" i="1" s="1"/>
  <c r="O1950" i="1" s="1"/>
  <c r="O1951" i="1" s="1"/>
  <c r="O1952" i="1" s="1"/>
  <c r="O1953" i="1" s="1"/>
  <c r="O1954" i="1" s="1"/>
  <c r="O1955" i="1" s="1"/>
  <c r="O1956" i="1" s="1"/>
  <c r="O1957" i="1" s="1"/>
  <c r="O1958" i="1" s="1"/>
  <c r="O1959" i="1" s="1"/>
  <c r="O1960" i="1" s="1"/>
  <c r="O1961" i="1" s="1"/>
  <c r="O1962" i="1" s="1"/>
  <c r="O1963" i="1" s="1"/>
  <c r="O1964" i="1" s="1"/>
  <c r="O1965" i="1" s="1"/>
  <c r="O1966" i="1" s="1"/>
  <c r="O1967" i="1" s="1"/>
  <c r="O1968" i="1" s="1"/>
  <c r="O1969" i="1" s="1"/>
  <c r="O1970" i="1" s="1"/>
  <c r="O1971" i="1" s="1"/>
  <c r="O1972" i="1" s="1"/>
  <c r="O1973" i="1" s="1"/>
  <c r="O1974" i="1" s="1"/>
  <c r="O1975" i="1" s="1"/>
  <c r="O1976" i="1" s="1"/>
  <c r="O1977" i="1" s="1"/>
  <c r="O1978" i="1" s="1"/>
  <c r="O1979" i="1" s="1"/>
  <c r="O1980" i="1" s="1"/>
  <c r="O1981" i="1" s="1"/>
  <c r="O1982" i="1" s="1"/>
  <c r="O1983" i="1" s="1"/>
  <c r="O1984" i="1" s="1"/>
  <c r="O1985" i="1" s="1"/>
  <c r="O1986" i="1" s="1"/>
  <c r="O1987" i="1" s="1"/>
  <c r="O1988" i="1" s="1"/>
  <c r="O1989" i="1" s="1"/>
  <c r="O1990" i="1" s="1"/>
  <c r="O1991" i="1" s="1"/>
  <c r="O1992" i="1" s="1"/>
  <c r="O1993" i="1" s="1"/>
  <c r="O1994" i="1" s="1"/>
  <c r="O1995" i="1" s="1"/>
  <c r="O1996" i="1" s="1"/>
  <c r="O1997" i="1" s="1"/>
  <c r="O1998" i="1" s="1"/>
  <c r="O1999" i="1" s="1"/>
  <c r="O2000" i="1" s="1"/>
  <c r="O2001" i="1" s="1"/>
  <c r="O2002" i="1" s="1"/>
  <c r="O2003" i="1" s="1"/>
  <c r="O2004" i="1" s="1"/>
  <c r="O2005" i="1" s="1"/>
  <c r="O2006" i="1" s="1"/>
  <c r="O2007" i="1" s="1"/>
  <c r="O2008" i="1" s="1"/>
  <c r="O2009" i="1" s="1"/>
  <c r="O2010" i="1" s="1"/>
  <c r="O2011" i="1" s="1"/>
  <c r="O2012" i="1" s="1"/>
  <c r="O2013" i="1" s="1"/>
  <c r="O2014" i="1" s="1"/>
  <c r="O2015" i="1" s="1"/>
  <c r="O2016" i="1" s="1"/>
  <c r="O2017" i="1" s="1"/>
  <c r="O2018" i="1" s="1"/>
  <c r="O2019" i="1" s="1"/>
  <c r="O2020" i="1" s="1"/>
  <c r="O2021" i="1" s="1"/>
  <c r="O2022" i="1" s="1"/>
  <c r="O2023" i="1" s="1"/>
  <c r="O2024" i="1" s="1"/>
  <c r="O2025" i="1" s="1"/>
  <c r="O2026" i="1" s="1"/>
  <c r="O2027" i="1" s="1"/>
  <c r="O2028" i="1" s="1"/>
  <c r="O2029" i="1" s="1"/>
  <c r="O2030" i="1" s="1"/>
  <c r="O2031" i="1" s="1"/>
  <c r="O2032" i="1" s="1"/>
  <c r="O2033" i="1" s="1"/>
  <c r="O2034" i="1" s="1"/>
  <c r="O2035" i="1" s="1"/>
  <c r="O2036" i="1" s="1"/>
  <c r="O2037" i="1" s="1"/>
  <c r="O2038" i="1" s="1"/>
  <c r="O2039" i="1" s="1"/>
  <c r="O2040" i="1" s="1"/>
  <c r="O2041" i="1" s="1"/>
  <c r="O2042" i="1" s="1"/>
  <c r="O2043" i="1" s="1"/>
  <c r="O2044" i="1" s="1"/>
  <c r="O2045" i="1" s="1"/>
  <c r="O2046" i="1" s="1"/>
  <c r="O2047" i="1" s="1"/>
  <c r="O2048" i="1" s="1"/>
  <c r="O2049" i="1" s="1"/>
  <c r="O2050" i="1" s="1"/>
  <c r="O2051" i="1" s="1"/>
  <c r="O2052" i="1" s="1"/>
  <c r="O2053" i="1" s="1"/>
  <c r="O2054" i="1" s="1"/>
  <c r="O2055" i="1" s="1"/>
  <c r="O2056" i="1" s="1"/>
  <c r="O2057" i="1" s="1"/>
  <c r="O2058" i="1" s="1"/>
  <c r="O2059" i="1" s="1"/>
  <c r="O2060" i="1" s="1"/>
  <c r="O2061" i="1" s="1"/>
  <c r="O2062" i="1" s="1"/>
  <c r="O2063" i="1" s="1"/>
  <c r="O2064" i="1" s="1"/>
  <c r="O2065" i="1" s="1"/>
  <c r="O2066" i="1" s="1"/>
  <c r="O2067" i="1" s="1"/>
  <c r="O2068" i="1" s="1"/>
  <c r="O2069" i="1" s="1"/>
  <c r="O2070" i="1" s="1"/>
  <c r="O2071" i="1" s="1"/>
  <c r="O2072" i="1" s="1"/>
  <c r="O2073" i="1" s="1"/>
  <c r="O2074" i="1" s="1"/>
  <c r="O2075" i="1" s="1"/>
  <c r="O2076" i="1" s="1"/>
  <c r="O2077" i="1" s="1"/>
  <c r="O2078" i="1" s="1"/>
  <c r="O2079" i="1" s="1"/>
  <c r="O2080" i="1" s="1"/>
  <c r="O2081" i="1" s="1"/>
  <c r="O2082" i="1" s="1"/>
  <c r="O2083" i="1" s="1"/>
  <c r="O2084" i="1" s="1"/>
  <c r="O2085" i="1" s="1"/>
  <c r="O2086" i="1" s="1"/>
  <c r="O2087" i="1" s="1"/>
  <c r="O2088" i="1" s="1"/>
  <c r="O2089" i="1" s="1"/>
  <c r="O2090" i="1" s="1"/>
  <c r="O2091" i="1" s="1"/>
  <c r="O2092" i="1" s="1"/>
  <c r="O2093" i="1" s="1"/>
  <c r="O2094" i="1" s="1"/>
  <c r="O2095" i="1" s="1"/>
  <c r="O2096" i="1" s="1"/>
  <c r="O2097" i="1" s="1"/>
  <c r="O2098" i="1" s="1"/>
  <c r="O2099" i="1" s="1"/>
  <c r="O2100" i="1" s="1"/>
  <c r="O2101" i="1" s="1"/>
  <c r="O2102" i="1" s="1"/>
  <c r="O2103" i="1" s="1"/>
  <c r="O2104" i="1" s="1"/>
  <c r="O2105" i="1" s="1"/>
  <c r="O2106" i="1" s="1"/>
  <c r="O2107" i="1" s="1"/>
  <c r="O2108" i="1" s="1"/>
  <c r="O2109" i="1" s="1"/>
  <c r="O2110" i="1" s="1"/>
  <c r="O2111" i="1" s="1"/>
  <c r="O2112" i="1" s="1"/>
  <c r="O2113" i="1" s="1"/>
  <c r="O2114" i="1" s="1"/>
  <c r="O2115" i="1" s="1"/>
  <c r="O2116" i="1" s="1"/>
  <c r="O2117" i="1" s="1"/>
  <c r="O2118" i="1" s="1"/>
  <c r="O2119" i="1" s="1"/>
  <c r="O2120" i="1" s="1"/>
  <c r="O2121" i="1" s="1"/>
  <c r="O2122" i="1" s="1"/>
  <c r="O2123" i="1" s="1"/>
  <c r="O2124" i="1" s="1"/>
  <c r="O2125" i="1" s="1"/>
  <c r="O2126" i="1" s="1"/>
  <c r="O2127" i="1" s="1"/>
  <c r="O2128" i="1" s="1"/>
  <c r="O2129" i="1" s="1"/>
  <c r="O2130" i="1" s="1"/>
  <c r="O2131" i="1" s="1"/>
  <c r="O2132" i="1" s="1"/>
  <c r="O2133" i="1" s="1"/>
  <c r="O2134" i="1" s="1"/>
  <c r="O2135" i="1" s="1"/>
  <c r="O2136" i="1" s="1"/>
  <c r="O2137" i="1" s="1"/>
  <c r="O2138" i="1" s="1"/>
  <c r="O2139" i="1" s="1"/>
  <c r="O2140" i="1" s="1"/>
  <c r="O2141" i="1" s="1"/>
  <c r="O2142" i="1" s="1"/>
  <c r="O2143" i="1" s="1"/>
  <c r="O2144" i="1" s="1"/>
  <c r="O2145" i="1" s="1"/>
  <c r="O2146" i="1" s="1"/>
  <c r="O2147" i="1" s="1"/>
  <c r="O2148" i="1" s="1"/>
  <c r="O2149" i="1" s="1"/>
  <c r="O2150" i="1" s="1"/>
  <c r="O2151" i="1" s="1"/>
  <c r="O2152" i="1" s="1"/>
  <c r="O2153" i="1" s="1"/>
  <c r="O2154" i="1" s="1"/>
  <c r="O2155" i="1" s="1"/>
  <c r="O2156" i="1" s="1"/>
  <c r="O2157" i="1" s="1"/>
  <c r="O2158" i="1" s="1"/>
  <c r="O2159" i="1" s="1"/>
  <c r="O2160" i="1" s="1"/>
  <c r="O2161" i="1" s="1"/>
  <c r="O2162" i="1" s="1"/>
  <c r="O2163" i="1" s="1"/>
  <c r="O2164" i="1" s="1"/>
  <c r="O2165" i="1" s="1"/>
  <c r="O2166" i="1" s="1"/>
  <c r="O2167" i="1" s="1"/>
  <c r="O2168" i="1" s="1"/>
  <c r="O2169" i="1" s="1"/>
  <c r="O2170" i="1" s="1"/>
  <c r="O2171" i="1" s="1"/>
  <c r="O2172" i="1" s="1"/>
  <c r="O2173" i="1" s="1"/>
  <c r="O2174" i="1" s="1"/>
  <c r="O2175" i="1" s="1"/>
  <c r="O2176" i="1" s="1"/>
  <c r="O2177" i="1" s="1"/>
  <c r="O2178" i="1" s="1"/>
  <c r="O2179" i="1" s="1"/>
  <c r="O2180" i="1" s="1"/>
  <c r="O2181" i="1" s="1"/>
  <c r="O2182" i="1" s="1"/>
  <c r="O2183" i="1" s="1"/>
  <c r="O2184" i="1" s="1"/>
  <c r="O2185" i="1" s="1"/>
  <c r="O2186" i="1" s="1"/>
  <c r="O2187" i="1" s="1"/>
  <c r="O2188" i="1" s="1"/>
  <c r="O2189" i="1" s="1"/>
  <c r="O2190" i="1" s="1"/>
  <c r="O2191" i="1" s="1"/>
  <c r="O2192" i="1" s="1"/>
  <c r="O2193" i="1" s="1"/>
  <c r="O2194" i="1" s="1"/>
  <c r="O2195" i="1" s="1"/>
  <c r="O2196" i="1" s="1"/>
  <c r="O2197" i="1" s="1"/>
  <c r="O2198" i="1" s="1"/>
  <c r="O2199" i="1" s="1"/>
  <c r="O2200" i="1" s="1"/>
  <c r="O2201" i="1" s="1"/>
  <c r="O2202" i="1" s="1"/>
  <c r="O2203" i="1" s="1"/>
  <c r="O2204" i="1" s="1"/>
  <c r="O2205" i="1" s="1"/>
  <c r="O2206" i="1" s="1"/>
  <c r="O2207" i="1" s="1"/>
  <c r="O2208" i="1" s="1"/>
  <c r="O2209" i="1" s="1"/>
  <c r="O2210" i="1" s="1"/>
  <c r="O2211" i="1" s="1"/>
  <c r="O2212" i="1" s="1"/>
  <c r="O2213" i="1" s="1"/>
  <c r="O2214" i="1" s="1"/>
  <c r="O2215" i="1" s="1"/>
  <c r="O2216" i="1" s="1"/>
  <c r="O2217" i="1" s="1"/>
  <c r="O2218" i="1" s="1"/>
  <c r="O2219" i="1" s="1"/>
  <c r="O2220" i="1" s="1"/>
  <c r="O2221" i="1" s="1"/>
  <c r="O2222" i="1" s="1"/>
  <c r="O2223" i="1" s="1"/>
  <c r="O2224" i="1" s="1"/>
  <c r="O2225" i="1" s="1"/>
  <c r="O2226" i="1" s="1"/>
  <c r="O2227" i="1" s="1"/>
  <c r="O2228" i="1" s="1"/>
  <c r="O2229" i="1" s="1"/>
  <c r="O2230" i="1" s="1"/>
  <c r="O2231" i="1" s="1"/>
  <c r="O2232" i="1" s="1"/>
  <c r="O2233" i="1" s="1"/>
  <c r="O2234" i="1" s="1"/>
  <c r="O2235" i="1" s="1"/>
  <c r="O2236" i="1" s="1"/>
  <c r="O2237" i="1" s="1"/>
  <c r="O2238" i="1" s="1"/>
  <c r="O2239" i="1" s="1"/>
  <c r="O2240" i="1" s="1"/>
  <c r="O2241" i="1" s="1"/>
  <c r="O2242" i="1" s="1"/>
  <c r="O2243" i="1" s="1"/>
  <c r="O2244" i="1" s="1"/>
  <c r="O2245" i="1" s="1"/>
  <c r="O2246" i="1" s="1"/>
  <c r="O2247" i="1" s="1"/>
  <c r="O2248" i="1" s="1"/>
  <c r="O2249" i="1" s="1"/>
  <c r="O2250" i="1" s="1"/>
  <c r="O2251" i="1" s="1"/>
  <c r="O2252" i="1" s="1"/>
  <c r="O2253" i="1" s="1"/>
  <c r="O2254" i="1" s="1"/>
  <c r="O2255" i="1" s="1"/>
  <c r="O2256" i="1" s="1"/>
  <c r="O2257" i="1" s="1"/>
  <c r="O2258" i="1" s="1"/>
  <c r="O2259" i="1" s="1"/>
  <c r="O2260" i="1" s="1"/>
  <c r="O2261" i="1" s="1"/>
  <c r="O2262" i="1" s="1"/>
  <c r="O2263" i="1" s="1"/>
  <c r="O2264" i="1" s="1"/>
  <c r="O2265" i="1" s="1"/>
  <c r="O2266" i="1" s="1"/>
  <c r="O2267" i="1" s="1"/>
  <c r="O2268" i="1" s="1"/>
  <c r="O2269" i="1" s="1"/>
  <c r="O2270" i="1" s="1"/>
  <c r="O2271" i="1" s="1"/>
  <c r="O2272" i="1" s="1"/>
  <c r="O2273" i="1" s="1"/>
  <c r="O2274" i="1" s="1"/>
  <c r="O2275" i="1" s="1"/>
  <c r="O2276" i="1" s="1"/>
  <c r="O2277" i="1" s="1"/>
  <c r="O2278" i="1" s="1"/>
  <c r="O2279" i="1" s="1"/>
  <c r="O2280" i="1" s="1"/>
  <c r="O2281" i="1" s="1"/>
  <c r="O2282" i="1" s="1"/>
  <c r="O2283" i="1" s="1"/>
  <c r="O2284" i="1" s="1"/>
  <c r="O2285" i="1" s="1"/>
  <c r="O2286" i="1" s="1"/>
  <c r="O2287" i="1" s="1"/>
  <c r="O2288" i="1" s="1"/>
  <c r="O2289" i="1" s="1"/>
  <c r="O2290" i="1" s="1"/>
  <c r="O2291" i="1" s="1"/>
  <c r="O2292" i="1" s="1"/>
  <c r="O2293" i="1" s="1"/>
  <c r="O2294" i="1" s="1"/>
  <c r="O2295" i="1" s="1"/>
  <c r="O2296" i="1" s="1"/>
  <c r="O2297" i="1" s="1"/>
  <c r="O2298" i="1" s="1"/>
  <c r="O2299" i="1" s="1"/>
  <c r="O2300" i="1" s="1"/>
  <c r="O2301" i="1" s="1"/>
  <c r="O2302" i="1" s="1"/>
  <c r="O2303" i="1" s="1"/>
  <c r="O2304" i="1" s="1"/>
  <c r="O2305" i="1" s="1"/>
  <c r="O2306" i="1" s="1"/>
  <c r="O2307" i="1" s="1"/>
  <c r="O2308" i="1" s="1"/>
  <c r="O2309" i="1" s="1"/>
  <c r="O2310" i="1" s="1"/>
  <c r="O2311" i="1" s="1"/>
  <c r="O2312" i="1" s="1"/>
  <c r="O2313" i="1" s="1"/>
  <c r="O2314" i="1" s="1"/>
  <c r="O2315" i="1" s="1"/>
  <c r="O2316" i="1" s="1"/>
  <c r="O2317" i="1" s="1"/>
  <c r="O2318" i="1" s="1"/>
  <c r="O2319" i="1" s="1"/>
  <c r="O2320" i="1" s="1"/>
  <c r="O2321" i="1" s="1"/>
  <c r="O2322" i="1" s="1"/>
  <c r="O2323" i="1" s="1"/>
  <c r="O2324" i="1" s="1"/>
  <c r="O2325" i="1" s="1"/>
  <c r="O2326" i="1" s="1"/>
  <c r="O2327" i="1" s="1"/>
  <c r="O2328" i="1" s="1"/>
  <c r="O2329" i="1" s="1"/>
  <c r="O2330" i="1" s="1"/>
  <c r="O2331" i="1" s="1"/>
  <c r="O2332" i="1" s="1"/>
  <c r="O2333" i="1" s="1"/>
  <c r="O2334" i="1" s="1"/>
  <c r="O2335" i="1" s="1"/>
  <c r="O2336" i="1" s="1"/>
  <c r="O2337" i="1" s="1"/>
  <c r="O2338" i="1" s="1"/>
  <c r="O2339" i="1" s="1"/>
  <c r="O2340" i="1" s="1"/>
  <c r="O2341" i="1" s="1"/>
  <c r="O2342" i="1" s="1"/>
  <c r="O2343" i="1" s="1"/>
  <c r="O2344" i="1" s="1"/>
  <c r="O2345" i="1" s="1"/>
  <c r="O2346" i="1" s="1"/>
  <c r="O2347" i="1" s="1"/>
  <c r="O2348" i="1" s="1"/>
  <c r="O2349" i="1" s="1"/>
  <c r="O2350" i="1" s="1"/>
  <c r="O2351" i="1" s="1"/>
  <c r="O2352" i="1" s="1"/>
  <c r="O2353" i="1" s="1"/>
  <c r="O2354" i="1" s="1"/>
  <c r="O2355" i="1" s="1"/>
  <c r="O2356" i="1" s="1"/>
  <c r="O2357" i="1" s="1"/>
  <c r="O2358" i="1" s="1"/>
  <c r="O2359" i="1" s="1"/>
  <c r="O2360" i="1" s="1"/>
  <c r="O2361" i="1" s="1"/>
  <c r="O2362" i="1" s="1"/>
  <c r="O2363" i="1" s="1"/>
  <c r="O2364" i="1" s="1"/>
  <c r="O2365" i="1" s="1"/>
  <c r="O2366" i="1" s="1"/>
  <c r="O2367" i="1" s="1"/>
  <c r="O2368" i="1" s="1"/>
  <c r="O2369" i="1" s="1"/>
  <c r="O2370" i="1" s="1"/>
  <c r="O2371" i="1" s="1"/>
  <c r="O2372" i="1" s="1"/>
  <c r="O2373" i="1" s="1"/>
  <c r="O2374" i="1" s="1"/>
  <c r="O2375" i="1" s="1"/>
  <c r="O2376" i="1" s="1"/>
  <c r="O2377" i="1" s="1"/>
  <c r="O2378" i="1" s="1"/>
  <c r="O2379" i="1" s="1"/>
  <c r="O2380" i="1" s="1"/>
  <c r="O2381" i="1" s="1"/>
  <c r="O2382" i="1" s="1"/>
  <c r="O2383" i="1" s="1"/>
  <c r="O2384" i="1" s="1"/>
  <c r="O2385" i="1" s="1"/>
  <c r="O2386" i="1" s="1"/>
  <c r="O2387" i="1" s="1"/>
  <c r="O2388" i="1" s="1"/>
  <c r="O2389" i="1" s="1"/>
  <c r="O2390" i="1" s="1"/>
  <c r="O2391" i="1" s="1"/>
  <c r="O2392" i="1" s="1"/>
  <c r="O2393" i="1" s="1"/>
  <c r="O2394" i="1" s="1"/>
  <c r="O2395" i="1" s="1"/>
  <c r="O2396" i="1" s="1"/>
  <c r="O2397" i="1" s="1"/>
  <c r="O2398" i="1" s="1"/>
  <c r="O2399" i="1" s="1"/>
  <c r="O2400" i="1" s="1"/>
  <c r="O2401" i="1" s="1"/>
  <c r="O2402" i="1" s="1"/>
  <c r="O2403" i="1" s="1"/>
  <c r="O2404" i="1" s="1"/>
  <c r="O2405" i="1" s="1"/>
  <c r="O2406" i="1" s="1"/>
  <c r="O2407" i="1" s="1"/>
  <c r="O2408" i="1" s="1"/>
  <c r="O2409" i="1" s="1"/>
  <c r="O2410" i="1" s="1"/>
  <c r="O2411" i="1" s="1"/>
  <c r="O2412" i="1" s="1"/>
  <c r="O2413" i="1" s="1"/>
  <c r="O2414" i="1" s="1"/>
  <c r="O2415" i="1" s="1"/>
  <c r="O2416" i="1" s="1"/>
  <c r="O2417" i="1" s="1"/>
  <c r="O2418" i="1" s="1"/>
  <c r="O2419" i="1" s="1"/>
  <c r="O2420" i="1" s="1"/>
  <c r="O2421" i="1" s="1"/>
  <c r="O2422" i="1" s="1"/>
  <c r="O2423" i="1" s="1"/>
  <c r="O2424" i="1" s="1"/>
  <c r="O2425" i="1" s="1"/>
  <c r="O2426" i="1" s="1"/>
  <c r="O2427" i="1" s="1"/>
  <c r="O2428" i="1" s="1"/>
  <c r="O2429" i="1" s="1"/>
  <c r="O2430" i="1" s="1"/>
  <c r="O2431" i="1" s="1"/>
  <c r="O2432" i="1" s="1"/>
  <c r="O2433" i="1" s="1"/>
  <c r="O2434" i="1" s="1"/>
  <c r="O2435" i="1" s="1"/>
  <c r="O2436" i="1" s="1"/>
  <c r="O2437" i="1" s="1"/>
  <c r="O2438" i="1" s="1"/>
  <c r="O2439" i="1" s="1"/>
  <c r="O2440" i="1" s="1"/>
  <c r="O2441" i="1" s="1"/>
  <c r="O2442" i="1" s="1"/>
  <c r="O2443" i="1" s="1"/>
  <c r="O2444" i="1" s="1"/>
  <c r="O2445" i="1" s="1"/>
  <c r="O2446" i="1" s="1"/>
  <c r="O2447" i="1" s="1"/>
  <c r="O2448" i="1" s="1"/>
  <c r="O2449" i="1" s="1"/>
  <c r="O2450" i="1" s="1"/>
  <c r="O2451" i="1" s="1"/>
  <c r="O2452" i="1" s="1"/>
  <c r="O2453" i="1" s="1"/>
  <c r="O2454" i="1" s="1"/>
  <c r="O2455" i="1" s="1"/>
  <c r="O2456" i="1" s="1"/>
  <c r="O2457" i="1" s="1"/>
  <c r="O2458" i="1" s="1"/>
  <c r="O2459" i="1" s="1"/>
  <c r="O2460" i="1" s="1"/>
  <c r="O2461" i="1" s="1"/>
  <c r="O2462" i="1" s="1"/>
  <c r="O2463" i="1" s="1"/>
  <c r="O2464" i="1" s="1"/>
  <c r="O2465" i="1" s="1"/>
  <c r="O2466" i="1" s="1"/>
  <c r="O2467" i="1" s="1"/>
  <c r="O2468" i="1" s="1"/>
  <c r="O2469" i="1" s="1"/>
  <c r="O2470" i="1" s="1"/>
  <c r="O2471" i="1" s="1"/>
  <c r="O2472" i="1" s="1"/>
  <c r="O2473" i="1" s="1"/>
  <c r="O2474" i="1" s="1"/>
  <c r="O2475" i="1" s="1"/>
  <c r="O2476" i="1" s="1"/>
  <c r="O2477" i="1" s="1"/>
  <c r="O2478" i="1" s="1"/>
  <c r="O2479" i="1" s="1"/>
  <c r="O2480" i="1" s="1"/>
  <c r="O2481" i="1" s="1"/>
  <c r="O2482" i="1" s="1"/>
  <c r="O2483" i="1" s="1"/>
  <c r="O2484" i="1" s="1"/>
  <c r="O2485" i="1" s="1"/>
  <c r="O2486" i="1" s="1"/>
  <c r="O2487" i="1" s="1"/>
  <c r="O2488" i="1" s="1"/>
  <c r="O2489" i="1" s="1"/>
  <c r="O2490" i="1" s="1"/>
  <c r="O2491" i="1" s="1"/>
  <c r="O2492" i="1" s="1"/>
  <c r="O2493" i="1" s="1"/>
  <c r="O2494" i="1" s="1"/>
  <c r="O2495" i="1" s="1"/>
  <c r="O2496" i="1" s="1"/>
  <c r="O2497" i="1" s="1"/>
  <c r="O2498" i="1" s="1"/>
  <c r="O2499" i="1" s="1"/>
  <c r="O2500" i="1" s="1"/>
  <c r="O2501" i="1" s="1"/>
  <c r="O2502" i="1" s="1"/>
  <c r="O2503" i="1" s="1"/>
  <c r="O2504" i="1" s="1"/>
  <c r="O2505" i="1" s="1"/>
  <c r="O2506" i="1" s="1"/>
  <c r="O2507" i="1" s="1"/>
  <c r="O2508" i="1" s="1"/>
  <c r="O2509" i="1" s="1"/>
  <c r="O2510" i="1" s="1"/>
  <c r="O2511" i="1" s="1"/>
  <c r="O2512" i="1" s="1"/>
  <c r="O2513" i="1" s="1"/>
  <c r="O2514" i="1" s="1"/>
  <c r="O2515" i="1" s="1"/>
  <c r="O2516" i="1" s="1"/>
  <c r="O2517" i="1" s="1"/>
  <c r="O2518" i="1" s="1"/>
  <c r="O2519" i="1" s="1"/>
  <c r="O2520" i="1" s="1"/>
  <c r="O2521" i="1" s="1"/>
  <c r="O2522" i="1" s="1"/>
  <c r="O2523" i="1" s="1"/>
  <c r="O2524" i="1" s="1"/>
  <c r="O2525" i="1" s="1"/>
  <c r="O2526" i="1" s="1"/>
  <c r="O2527" i="1" s="1"/>
  <c r="O2528" i="1" s="1"/>
  <c r="O2529" i="1" s="1"/>
  <c r="O2530" i="1" s="1"/>
  <c r="O2531" i="1" s="1"/>
  <c r="O2532" i="1" s="1"/>
  <c r="O2533" i="1" s="1"/>
  <c r="O2534" i="1" s="1"/>
  <c r="O2535" i="1" s="1"/>
  <c r="O2536" i="1" s="1"/>
  <c r="O2537" i="1" s="1"/>
  <c r="O2538" i="1" s="1"/>
  <c r="O2539" i="1" s="1"/>
  <c r="O2540" i="1" s="1"/>
  <c r="O2541" i="1" s="1"/>
  <c r="O2542" i="1" s="1"/>
  <c r="O2543" i="1" s="1"/>
  <c r="O2544" i="1" s="1"/>
  <c r="O2545" i="1" s="1"/>
  <c r="O2546" i="1" s="1"/>
  <c r="O2547" i="1" s="1"/>
  <c r="O2548" i="1" s="1"/>
  <c r="O2549" i="1" s="1"/>
  <c r="O2550" i="1" s="1"/>
  <c r="O2551" i="1" s="1"/>
  <c r="O2552" i="1" s="1"/>
  <c r="O2553" i="1" s="1"/>
  <c r="O2554" i="1" s="1"/>
  <c r="O2555" i="1" s="1"/>
  <c r="O2556" i="1" s="1"/>
  <c r="O2557" i="1" s="1"/>
  <c r="O2558" i="1" s="1"/>
  <c r="O2559" i="1" s="1"/>
  <c r="O2560" i="1" s="1"/>
  <c r="O2561" i="1" s="1"/>
  <c r="O2562" i="1" s="1"/>
  <c r="O2563" i="1" s="1"/>
  <c r="O2564" i="1" s="1"/>
  <c r="O2565" i="1" s="1"/>
  <c r="O2566" i="1" s="1"/>
  <c r="O2567" i="1" s="1"/>
  <c r="O2568" i="1" s="1"/>
  <c r="O2569" i="1" s="1"/>
  <c r="O2570" i="1" s="1"/>
  <c r="O2571" i="1" s="1"/>
  <c r="O2572" i="1" s="1"/>
  <c r="O2573" i="1" s="1"/>
  <c r="O2574" i="1" s="1"/>
  <c r="O2575" i="1" s="1"/>
  <c r="O2576" i="1" s="1"/>
  <c r="O2577" i="1" s="1"/>
  <c r="O2578" i="1" s="1"/>
  <c r="O2579" i="1" s="1"/>
  <c r="O2580" i="1" s="1"/>
  <c r="O2581" i="1" s="1"/>
  <c r="O2582" i="1" s="1"/>
  <c r="O2583" i="1" s="1"/>
  <c r="O2584" i="1" s="1"/>
  <c r="O2585" i="1" s="1"/>
  <c r="O2586" i="1" s="1"/>
  <c r="O2587" i="1" s="1"/>
  <c r="O2588" i="1" s="1"/>
  <c r="O2589" i="1" s="1"/>
  <c r="O2590" i="1" s="1"/>
  <c r="O2591" i="1" s="1"/>
  <c r="O2592" i="1" s="1"/>
  <c r="O2593" i="1" s="1"/>
  <c r="O2594" i="1" s="1"/>
  <c r="O2595" i="1" s="1"/>
  <c r="O2596" i="1" s="1"/>
  <c r="O2597" i="1" s="1"/>
  <c r="O2598" i="1" s="1"/>
  <c r="O2599" i="1" s="1"/>
  <c r="O2600" i="1" s="1"/>
  <c r="O2601" i="1" s="1"/>
  <c r="O2602" i="1" s="1"/>
  <c r="O2603" i="1" s="1"/>
  <c r="O2604" i="1" s="1"/>
  <c r="O2605" i="1" s="1"/>
  <c r="O2606" i="1" s="1"/>
  <c r="O2607" i="1" s="1"/>
  <c r="O2608" i="1" s="1"/>
  <c r="O2609" i="1" s="1"/>
  <c r="O2610" i="1" s="1"/>
  <c r="O2611" i="1" s="1"/>
  <c r="O2612" i="1" s="1"/>
  <c r="O2613" i="1" s="1"/>
  <c r="O2614" i="1" s="1"/>
  <c r="O2615" i="1" s="1"/>
  <c r="O2616" i="1" s="1"/>
  <c r="O2617" i="1" s="1"/>
  <c r="O2618" i="1" s="1"/>
  <c r="O2619" i="1" s="1"/>
  <c r="O2620" i="1" s="1"/>
  <c r="O2621" i="1" s="1"/>
  <c r="O2622" i="1" s="1"/>
  <c r="O2623" i="1" s="1"/>
  <c r="O2624" i="1" s="1"/>
  <c r="O2625" i="1" s="1"/>
  <c r="O2626" i="1" s="1"/>
  <c r="O2627" i="1" s="1"/>
  <c r="O2628" i="1" s="1"/>
  <c r="O2629" i="1" s="1"/>
  <c r="O2630" i="1" s="1"/>
  <c r="O2631" i="1" s="1"/>
  <c r="O2632" i="1" s="1"/>
  <c r="O2633" i="1" s="1"/>
  <c r="O2634" i="1" s="1"/>
  <c r="O2635" i="1" s="1"/>
  <c r="O2636" i="1" s="1"/>
  <c r="O2637" i="1" s="1"/>
  <c r="O2638" i="1" s="1"/>
  <c r="O2639" i="1" s="1"/>
  <c r="O2640" i="1" s="1"/>
  <c r="O2641" i="1" s="1"/>
  <c r="O2642" i="1" s="1"/>
  <c r="O2643" i="1" s="1"/>
  <c r="O2644" i="1" s="1"/>
  <c r="O2645" i="1" s="1"/>
  <c r="O2646" i="1" s="1"/>
  <c r="O2647" i="1" s="1"/>
  <c r="O2648" i="1" s="1"/>
  <c r="O2649" i="1" s="1"/>
  <c r="O2650" i="1" s="1"/>
  <c r="O2651" i="1" s="1"/>
  <c r="O2652" i="1" s="1"/>
  <c r="O2653" i="1" s="1"/>
  <c r="O2654" i="1" s="1"/>
  <c r="O2655" i="1" s="1"/>
  <c r="O2656" i="1" s="1"/>
  <c r="O2657" i="1" s="1"/>
  <c r="O2658" i="1" s="1"/>
  <c r="O2659" i="1" s="1"/>
  <c r="O2660" i="1" s="1"/>
  <c r="O2661" i="1" s="1"/>
  <c r="O2662" i="1" s="1"/>
  <c r="O2663" i="1" s="1"/>
  <c r="O2664" i="1" s="1"/>
  <c r="O2665" i="1" s="1"/>
  <c r="O2666" i="1" s="1"/>
  <c r="O2667" i="1" s="1"/>
  <c r="O2668" i="1" s="1"/>
  <c r="O2669" i="1" s="1"/>
  <c r="O2670" i="1" s="1"/>
  <c r="O2671" i="1" s="1"/>
  <c r="O2672" i="1" s="1"/>
  <c r="O2673" i="1" s="1"/>
  <c r="O2674" i="1" s="1"/>
  <c r="O2675" i="1" s="1"/>
  <c r="O2676" i="1" s="1"/>
  <c r="O2677" i="1" s="1"/>
  <c r="O2678" i="1" s="1"/>
  <c r="O2679" i="1" s="1"/>
  <c r="O2680" i="1" s="1"/>
  <c r="O2681" i="1" s="1"/>
  <c r="O2682" i="1" s="1"/>
  <c r="O2683" i="1" s="1"/>
  <c r="O2684" i="1" s="1"/>
  <c r="O2685" i="1" s="1"/>
  <c r="O2686" i="1" s="1"/>
  <c r="O2687" i="1" s="1"/>
  <c r="O2688" i="1" s="1"/>
  <c r="O2689" i="1" s="1"/>
  <c r="O2690" i="1" s="1"/>
  <c r="O2691" i="1" s="1"/>
  <c r="O2692" i="1" s="1"/>
  <c r="O2693" i="1" s="1"/>
  <c r="O2694" i="1" s="1"/>
  <c r="O2695" i="1" s="1"/>
  <c r="O2696" i="1" s="1"/>
  <c r="O2697" i="1" s="1"/>
  <c r="O2698" i="1" s="1"/>
  <c r="O2699" i="1" s="1"/>
  <c r="O2700" i="1" s="1"/>
  <c r="O2701" i="1" s="1"/>
  <c r="O2702" i="1" s="1"/>
  <c r="O2703" i="1" s="1"/>
  <c r="O2704" i="1" s="1"/>
  <c r="O2705" i="1" s="1"/>
  <c r="O2706" i="1" s="1"/>
  <c r="O2707" i="1" s="1"/>
  <c r="O2708" i="1" s="1"/>
  <c r="O2709" i="1" s="1"/>
  <c r="O2710" i="1" s="1"/>
  <c r="O2711" i="1" s="1"/>
  <c r="O2712" i="1" s="1"/>
  <c r="O2713" i="1" s="1"/>
  <c r="O2714" i="1" s="1"/>
  <c r="O2715" i="1" s="1"/>
  <c r="O2716" i="1" s="1"/>
  <c r="O2717" i="1" s="1"/>
  <c r="O2718" i="1" s="1"/>
  <c r="O2719" i="1" s="1"/>
  <c r="O2720" i="1" s="1"/>
  <c r="O2721" i="1" s="1"/>
  <c r="O2722" i="1" s="1"/>
  <c r="O2723" i="1" s="1"/>
  <c r="O2724" i="1" s="1"/>
  <c r="O2725" i="1" s="1"/>
  <c r="O2726" i="1" s="1"/>
  <c r="O2727" i="1" s="1"/>
  <c r="O2728" i="1" s="1"/>
  <c r="O2729" i="1" s="1"/>
  <c r="O2730" i="1" s="1"/>
  <c r="O2731" i="1" s="1"/>
  <c r="O2732" i="1" s="1"/>
  <c r="O2733" i="1" s="1"/>
  <c r="O2734" i="1" s="1"/>
  <c r="O2735" i="1" s="1"/>
  <c r="O2736" i="1" s="1"/>
  <c r="O2737" i="1" s="1"/>
  <c r="O2738" i="1" s="1"/>
  <c r="O2739" i="1" s="1"/>
  <c r="O2740" i="1" s="1"/>
  <c r="O2741" i="1" s="1"/>
  <c r="O2742" i="1" s="1"/>
  <c r="O2743" i="1" s="1"/>
  <c r="O2744" i="1" s="1"/>
  <c r="O2745" i="1" s="1"/>
  <c r="O2746" i="1" s="1"/>
  <c r="O2747" i="1" s="1"/>
  <c r="O2748" i="1" s="1"/>
  <c r="O2749" i="1" s="1"/>
  <c r="O2750" i="1" s="1"/>
  <c r="O2751" i="1" s="1"/>
  <c r="O2752" i="1" s="1"/>
  <c r="O2753" i="1" s="1"/>
  <c r="O2754" i="1" s="1"/>
  <c r="O2755" i="1" s="1"/>
  <c r="O2756" i="1" s="1"/>
  <c r="O2757" i="1" s="1"/>
  <c r="O2758" i="1" s="1"/>
  <c r="O2759" i="1" s="1"/>
  <c r="O2760" i="1" s="1"/>
  <c r="O2761" i="1" s="1"/>
  <c r="O2762" i="1" s="1"/>
  <c r="O2763" i="1" s="1"/>
  <c r="O2764" i="1" s="1"/>
  <c r="O2765" i="1" s="1"/>
  <c r="O2766" i="1" s="1"/>
  <c r="O2767" i="1" s="1"/>
  <c r="O2768" i="1" s="1"/>
  <c r="O2769" i="1" s="1"/>
  <c r="O2770" i="1" s="1"/>
  <c r="O2771" i="1" s="1"/>
  <c r="O2772" i="1" s="1"/>
  <c r="O2773" i="1" s="1"/>
  <c r="O2774" i="1" s="1"/>
  <c r="O2775" i="1" s="1"/>
  <c r="O2776" i="1" s="1"/>
  <c r="O2777" i="1" s="1"/>
  <c r="O2778" i="1" s="1"/>
  <c r="O2779" i="1" s="1"/>
  <c r="O2780" i="1" s="1"/>
  <c r="O2781" i="1" s="1"/>
  <c r="O2782" i="1" s="1"/>
  <c r="O2783" i="1" s="1"/>
  <c r="O2784" i="1" s="1"/>
  <c r="O2785" i="1" s="1"/>
  <c r="O2786" i="1" s="1"/>
  <c r="O2787" i="1" s="1"/>
  <c r="O2788" i="1" s="1"/>
  <c r="O2789" i="1" s="1"/>
  <c r="O2790" i="1" s="1"/>
  <c r="O2791" i="1" s="1"/>
  <c r="O2792" i="1" s="1"/>
  <c r="O2793" i="1" s="1"/>
  <c r="O2794" i="1" s="1"/>
  <c r="O2795" i="1" s="1"/>
  <c r="O2796" i="1" s="1"/>
  <c r="O2797" i="1" s="1"/>
  <c r="O2798" i="1" s="1"/>
  <c r="O2799" i="1" s="1"/>
  <c r="O2800" i="1" s="1"/>
  <c r="O2801" i="1" s="1"/>
  <c r="O2802" i="1" s="1"/>
  <c r="O2803" i="1" s="1"/>
  <c r="O2804" i="1" s="1"/>
  <c r="O2805" i="1" s="1"/>
  <c r="O2806" i="1" s="1"/>
  <c r="O2807" i="1" s="1"/>
  <c r="O2808" i="1" s="1"/>
  <c r="O2809" i="1" s="1"/>
  <c r="O2810" i="1" s="1"/>
  <c r="O2811" i="1" s="1"/>
  <c r="O2812" i="1" s="1"/>
  <c r="O2813" i="1" s="1"/>
  <c r="O2814" i="1" s="1"/>
  <c r="O2815" i="1" s="1"/>
  <c r="O2816" i="1" s="1"/>
  <c r="O2817" i="1" s="1"/>
  <c r="O2818" i="1" s="1"/>
  <c r="O2819" i="1" s="1"/>
  <c r="O2820" i="1" s="1"/>
  <c r="O2821" i="1" s="1"/>
  <c r="O2822" i="1" s="1"/>
  <c r="O2823" i="1" s="1"/>
  <c r="O2824" i="1" s="1"/>
  <c r="O2825" i="1" s="1"/>
  <c r="O2826" i="1" s="1"/>
  <c r="O2827" i="1" s="1"/>
  <c r="O2828" i="1" s="1"/>
  <c r="O2829" i="1" s="1"/>
  <c r="O2830" i="1" s="1"/>
  <c r="O2831" i="1" s="1"/>
  <c r="O2832" i="1" s="1"/>
  <c r="O2833" i="1" s="1"/>
  <c r="O2834" i="1" s="1"/>
  <c r="O2835" i="1" s="1"/>
  <c r="O2836" i="1" s="1"/>
  <c r="O2837" i="1" s="1"/>
  <c r="O2838" i="1" s="1"/>
  <c r="O2839" i="1" s="1"/>
  <c r="O2840" i="1" s="1"/>
  <c r="O2841" i="1" s="1"/>
  <c r="O2842" i="1" s="1"/>
  <c r="O2843" i="1" s="1"/>
  <c r="O2844" i="1" s="1"/>
  <c r="O2845" i="1" s="1"/>
  <c r="O2846" i="1" s="1"/>
  <c r="O2847" i="1" s="1"/>
  <c r="O2848" i="1" s="1"/>
  <c r="O2849" i="1" s="1"/>
  <c r="O2850" i="1" s="1"/>
  <c r="O2851" i="1" s="1"/>
  <c r="O2852" i="1" s="1"/>
  <c r="O2853" i="1" s="1"/>
  <c r="O2854" i="1" s="1"/>
  <c r="O2855" i="1" s="1"/>
  <c r="O2856" i="1" s="1"/>
  <c r="O2857" i="1" s="1"/>
  <c r="O2858" i="1" s="1"/>
  <c r="O2859" i="1" s="1"/>
  <c r="O2860" i="1" s="1"/>
  <c r="O2861" i="1" s="1"/>
  <c r="O2862" i="1" s="1"/>
  <c r="O2863" i="1" s="1"/>
  <c r="O2864" i="1" s="1"/>
  <c r="O2865" i="1" s="1"/>
  <c r="O2866" i="1" s="1"/>
  <c r="O2867" i="1" s="1"/>
  <c r="O2868" i="1" s="1"/>
  <c r="O2869" i="1" s="1"/>
  <c r="O2870" i="1" s="1"/>
  <c r="O2871" i="1" s="1"/>
  <c r="O2872" i="1" s="1"/>
  <c r="O2873" i="1" s="1"/>
  <c r="O2874" i="1" s="1"/>
  <c r="O2875" i="1" s="1"/>
  <c r="O2876" i="1" s="1"/>
  <c r="O2877" i="1" s="1"/>
  <c r="O2878" i="1" s="1"/>
  <c r="O2879" i="1" s="1"/>
  <c r="O2880" i="1" s="1"/>
  <c r="O2881" i="1" s="1"/>
  <c r="O2882" i="1" s="1"/>
  <c r="O2883" i="1" s="1"/>
  <c r="O2884" i="1" s="1"/>
  <c r="O2885" i="1" s="1"/>
  <c r="O2886" i="1" s="1"/>
  <c r="O2887" i="1" s="1"/>
  <c r="O2888" i="1" s="1"/>
  <c r="O2889" i="1" s="1"/>
  <c r="O2890" i="1" s="1"/>
  <c r="O2891" i="1" s="1"/>
  <c r="O2892" i="1" s="1"/>
  <c r="O2893" i="1" s="1"/>
  <c r="O2894" i="1" s="1"/>
  <c r="O2895" i="1" s="1"/>
  <c r="O2896" i="1" s="1"/>
  <c r="O2897" i="1" s="1"/>
  <c r="O2898" i="1" s="1"/>
  <c r="O2899" i="1" s="1"/>
  <c r="O2900" i="1" s="1"/>
  <c r="O2901" i="1" s="1"/>
  <c r="O2902" i="1" s="1"/>
  <c r="O2903" i="1" s="1"/>
  <c r="O2904" i="1" s="1"/>
  <c r="O2905" i="1" s="1"/>
  <c r="O2906" i="1" s="1"/>
  <c r="O2907" i="1" s="1"/>
  <c r="O2908" i="1" s="1"/>
  <c r="O2909" i="1" s="1"/>
  <c r="O2910" i="1" s="1"/>
  <c r="O2911" i="1" s="1"/>
  <c r="O2912" i="1" s="1"/>
  <c r="O2913" i="1" s="1"/>
  <c r="O2914" i="1" s="1"/>
  <c r="O2915" i="1" s="1"/>
  <c r="O2916" i="1" s="1"/>
  <c r="O2917" i="1" s="1"/>
  <c r="O2918" i="1" s="1"/>
  <c r="O2919" i="1" s="1"/>
  <c r="O2920" i="1" s="1"/>
  <c r="O2921" i="1" s="1"/>
  <c r="O2922" i="1" s="1"/>
  <c r="O2923" i="1" s="1"/>
  <c r="O2924" i="1" s="1"/>
  <c r="O2925" i="1" s="1"/>
  <c r="O2926" i="1" s="1"/>
  <c r="O2927" i="1" s="1"/>
  <c r="O2928" i="1" s="1"/>
  <c r="O2929" i="1" s="1"/>
  <c r="O2930" i="1" s="1"/>
  <c r="O2931" i="1" s="1"/>
  <c r="O2932" i="1" s="1"/>
  <c r="O2933" i="1" s="1"/>
  <c r="O2934" i="1" s="1"/>
  <c r="O2935" i="1" s="1"/>
  <c r="O2936" i="1" s="1"/>
  <c r="O2937" i="1" s="1"/>
  <c r="O2938" i="1" s="1"/>
  <c r="O2939" i="1" s="1"/>
  <c r="O2940" i="1" s="1"/>
  <c r="O2941" i="1" s="1"/>
  <c r="O2942" i="1" s="1"/>
  <c r="O2943" i="1" s="1"/>
  <c r="O2944" i="1" s="1"/>
  <c r="O2945" i="1" s="1"/>
  <c r="O2946" i="1" s="1"/>
  <c r="O2947" i="1" s="1"/>
  <c r="O2948" i="1" s="1"/>
  <c r="O2949" i="1" s="1"/>
  <c r="O2950" i="1" s="1"/>
  <c r="O2951" i="1" s="1"/>
  <c r="O2952" i="1" s="1"/>
  <c r="O2953" i="1" s="1"/>
  <c r="O2954" i="1" s="1"/>
  <c r="O2955" i="1" s="1"/>
  <c r="O2956" i="1" s="1"/>
  <c r="O2957" i="1" s="1"/>
  <c r="O2958" i="1" s="1"/>
  <c r="O2959" i="1" s="1"/>
  <c r="O2960" i="1" s="1"/>
  <c r="O2961" i="1" s="1"/>
  <c r="O2962" i="1" s="1"/>
  <c r="O2963" i="1" s="1"/>
  <c r="O2964" i="1" s="1"/>
  <c r="O2965" i="1" s="1"/>
  <c r="O2966" i="1" s="1"/>
  <c r="O2967" i="1" s="1"/>
  <c r="O2968" i="1" s="1"/>
  <c r="O2969" i="1" s="1"/>
  <c r="O2970" i="1" s="1"/>
  <c r="O2971" i="1" s="1"/>
  <c r="O2972" i="1" s="1"/>
  <c r="O2973" i="1" s="1"/>
  <c r="O2974" i="1" s="1"/>
  <c r="O2975" i="1" s="1"/>
  <c r="O2976" i="1" s="1"/>
  <c r="O2977" i="1" s="1"/>
  <c r="O2978" i="1" s="1"/>
  <c r="O2979" i="1" s="1"/>
  <c r="O2980" i="1" s="1"/>
  <c r="O2981" i="1" s="1"/>
  <c r="O2982" i="1" s="1"/>
  <c r="O2983" i="1" s="1"/>
  <c r="O2984" i="1" s="1"/>
  <c r="O2985" i="1" s="1"/>
  <c r="O2986" i="1" s="1"/>
  <c r="O2987" i="1" s="1"/>
  <c r="O2988" i="1" s="1"/>
  <c r="O2989" i="1" s="1"/>
  <c r="O2990" i="1" s="1"/>
  <c r="O2991" i="1" s="1"/>
  <c r="O2992" i="1" s="1"/>
  <c r="O2993" i="1" s="1"/>
  <c r="O2994" i="1" s="1"/>
  <c r="O2995" i="1" s="1"/>
  <c r="O2996" i="1" s="1"/>
  <c r="O2997" i="1" s="1"/>
  <c r="O2998" i="1" s="1"/>
  <c r="O2999" i="1" s="1"/>
  <c r="O3000" i="1" s="1"/>
  <c r="O3001" i="1" s="1"/>
  <c r="O3002" i="1" s="1"/>
  <c r="O3003" i="1" s="1"/>
  <c r="O3004" i="1" s="1"/>
  <c r="O3005" i="1" s="1"/>
  <c r="O3006" i="1" s="1"/>
  <c r="O3007" i="1" s="1"/>
  <c r="O3008" i="1" s="1"/>
  <c r="O3009" i="1" s="1"/>
  <c r="O3010" i="1" s="1"/>
  <c r="O3011" i="1" s="1"/>
  <c r="O3012" i="1" s="1"/>
  <c r="O3013" i="1" s="1"/>
  <c r="O3014" i="1" s="1"/>
  <c r="O3015" i="1" s="1"/>
  <c r="O3016" i="1" s="1"/>
  <c r="O3017" i="1" s="1"/>
  <c r="O3018" i="1" s="1"/>
  <c r="O3019" i="1" s="1"/>
  <c r="O3020" i="1" s="1"/>
  <c r="O3021" i="1" s="1"/>
  <c r="O3022" i="1" s="1"/>
  <c r="O3023" i="1" s="1"/>
  <c r="O3024" i="1" s="1"/>
  <c r="O3025" i="1" s="1"/>
  <c r="O3026" i="1" s="1"/>
  <c r="O3027" i="1" s="1"/>
  <c r="O3028" i="1" s="1"/>
  <c r="O3029" i="1" s="1"/>
  <c r="O3030" i="1" s="1"/>
  <c r="O3031" i="1" s="1"/>
  <c r="O3032" i="1" s="1"/>
  <c r="O3033" i="1" s="1"/>
  <c r="O3034" i="1" s="1"/>
  <c r="O3035" i="1" s="1"/>
  <c r="O3036" i="1" s="1"/>
  <c r="O3037" i="1" s="1"/>
  <c r="O3038" i="1" s="1"/>
  <c r="O3039" i="1" s="1"/>
  <c r="O3040" i="1" s="1"/>
  <c r="O3041" i="1" s="1"/>
  <c r="O3042" i="1" s="1"/>
  <c r="O3043" i="1" s="1"/>
  <c r="O3044" i="1" s="1"/>
  <c r="O3045" i="1" s="1"/>
  <c r="O3046" i="1" s="1"/>
  <c r="O3047" i="1" s="1"/>
  <c r="O3048" i="1" s="1"/>
  <c r="O3049" i="1" s="1"/>
  <c r="O3050" i="1" s="1"/>
  <c r="O3051" i="1" s="1"/>
  <c r="O3052" i="1" s="1"/>
  <c r="O3053" i="1" s="1"/>
  <c r="O3054" i="1" s="1"/>
  <c r="O3055" i="1" s="1"/>
  <c r="O3056" i="1" s="1"/>
  <c r="O3057" i="1" s="1"/>
  <c r="O3058" i="1" s="1"/>
  <c r="O3059" i="1" s="1"/>
  <c r="O3060" i="1" s="1"/>
  <c r="O3061" i="1" s="1"/>
  <c r="O3062" i="1" s="1"/>
  <c r="O3063" i="1" s="1"/>
  <c r="O3064" i="1" s="1"/>
  <c r="O3065" i="1" s="1"/>
  <c r="O3066" i="1" s="1"/>
  <c r="O3067" i="1" s="1"/>
  <c r="O3068" i="1" s="1"/>
  <c r="O3069" i="1" s="1"/>
  <c r="O3070" i="1" s="1"/>
  <c r="O3071" i="1" s="1"/>
  <c r="O3072" i="1" s="1"/>
  <c r="O3073" i="1" s="1"/>
  <c r="O3074" i="1" s="1"/>
  <c r="O3075" i="1" s="1"/>
  <c r="O3076" i="1" s="1"/>
  <c r="O3077" i="1" s="1"/>
  <c r="O3078" i="1" s="1"/>
  <c r="O3079" i="1" s="1"/>
  <c r="O3080" i="1" s="1"/>
  <c r="O3081" i="1" s="1"/>
  <c r="O3082" i="1" s="1"/>
  <c r="O3083" i="1" s="1"/>
  <c r="O3084" i="1" s="1"/>
  <c r="O3085" i="1" s="1"/>
  <c r="O3086" i="1" s="1"/>
  <c r="O3087" i="1" s="1"/>
  <c r="O3088" i="1" s="1"/>
  <c r="O3089" i="1" s="1"/>
  <c r="O3090" i="1" s="1"/>
  <c r="O3091" i="1" s="1"/>
  <c r="O3092" i="1" s="1"/>
  <c r="O3093" i="1" s="1"/>
  <c r="O3094" i="1" s="1"/>
  <c r="O3095" i="1" s="1"/>
  <c r="O3096" i="1" s="1"/>
  <c r="O3097" i="1" s="1"/>
  <c r="O3098" i="1" s="1"/>
  <c r="O3099" i="1" s="1"/>
  <c r="O3100" i="1" s="1"/>
  <c r="O3101" i="1" s="1"/>
  <c r="O3102" i="1" s="1"/>
  <c r="O3103" i="1" s="1"/>
  <c r="O3104" i="1" s="1"/>
  <c r="O3105" i="1" s="1"/>
  <c r="O3106" i="1" s="1"/>
  <c r="O3107" i="1" s="1"/>
  <c r="O3108" i="1" s="1"/>
  <c r="O3109" i="1" s="1"/>
  <c r="O3110" i="1" s="1"/>
  <c r="O3111" i="1" s="1"/>
  <c r="O3112" i="1" s="1"/>
  <c r="O3113" i="1" s="1"/>
  <c r="O3114" i="1" s="1"/>
  <c r="O3115" i="1" s="1"/>
  <c r="O3116" i="1" s="1"/>
  <c r="O3117" i="1" s="1"/>
  <c r="O3118" i="1" s="1"/>
  <c r="O3119" i="1" s="1"/>
  <c r="O3120" i="1" s="1"/>
  <c r="O3121" i="1" s="1"/>
  <c r="O3122" i="1" s="1"/>
  <c r="O3123" i="1" s="1"/>
  <c r="O3124" i="1" s="1"/>
  <c r="O3125" i="1" s="1"/>
  <c r="O3126" i="1" s="1"/>
  <c r="O3127" i="1" s="1"/>
  <c r="O3128" i="1" s="1"/>
  <c r="O3129" i="1" s="1"/>
  <c r="O3130" i="1" s="1"/>
  <c r="O3131" i="1" s="1"/>
  <c r="O3132" i="1" s="1"/>
  <c r="O3133" i="1" s="1"/>
  <c r="O3134" i="1" s="1"/>
  <c r="O3135" i="1" s="1"/>
  <c r="O3136" i="1" s="1"/>
  <c r="O3137" i="1" s="1"/>
  <c r="O3138" i="1" s="1"/>
  <c r="O3139" i="1" s="1"/>
  <c r="O3140" i="1" s="1"/>
  <c r="O3141" i="1" s="1"/>
  <c r="O3142" i="1" s="1"/>
  <c r="O3143" i="1" s="1"/>
  <c r="O3144" i="1" s="1"/>
  <c r="O3145" i="1" s="1"/>
  <c r="O3146" i="1" s="1"/>
  <c r="O3147" i="1" s="1"/>
  <c r="O3148" i="1" s="1"/>
  <c r="O3149" i="1" s="1"/>
  <c r="O3150" i="1" s="1"/>
  <c r="O3151" i="1" s="1"/>
  <c r="O3152" i="1" s="1"/>
  <c r="O3153" i="1" s="1"/>
  <c r="O3154" i="1" s="1"/>
  <c r="O3155" i="1" s="1"/>
  <c r="O3156" i="1" s="1"/>
  <c r="O3157" i="1" s="1"/>
  <c r="O3158" i="1" s="1"/>
  <c r="O3159" i="1" s="1"/>
  <c r="O3160" i="1" s="1"/>
  <c r="O3161" i="1" s="1"/>
  <c r="O3162" i="1" s="1"/>
  <c r="O3163" i="1" s="1"/>
  <c r="O3164" i="1" s="1"/>
  <c r="O3165" i="1" s="1"/>
  <c r="O3166" i="1" s="1"/>
  <c r="O3167" i="1" s="1"/>
  <c r="O3168" i="1" s="1"/>
  <c r="O3169" i="1" s="1"/>
  <c r="O3170" i="1" s="1"/>
  <c r="O3171" i="1" s="1"/>
  <c r="O3172" i="1" s="1"/>
  <c r="O3173" i="1" s="1"/>
  <c r="O3174" i="1" s="1"/>
  <c r="O3175" i="1" s="1"/>
  <c r="O3176" i="1" s="1"/>
  <c r="O3177" i="1" s="1"/>
  <c r="O3178" i="1" s="1"/>
  <c r="O3179" i="1" s="1"/>
  <c r="O3180" i="1" s="1"/>
  <c r="O3181" i="1" s="1"/>
  <c r="O3182" i="1" s="1"/>
  <c r="O3183" i="1" s="1"/>
  <c r="O3184" i="1" s="1"/>
  <c r="O3185" i="1" s="1"/>
  <c r="O3186" i="1" s="1"/>
  <c r="O3187" i="1" s="1"/>
  <c r="O3188" i="1" s="1"/>
  <c r="O3189" i="1" s="1"/>
  <c r="O3190" i="1" s="1"/>
  <c r="O3191" i="1" s="1"/>
  <c r="O3192" i="1" s="1"/>
  <c r="O3193" i="1" s="1"/>
  <c r="O3194" i="1" s="1"/>
  <c r="O3195" i="1" s="1"/>
  <c r="O3196" i="1" s="1"/>
  <c r="O3197" i="1" s="1"/>
  <c r="O3198" i="1" s="1"/>
  <c r="O3199" i="1" s="1"/>
  <c r="O3200" i="1" s="1"/>
  <c r="O3201" i="1" s="1"/>
  <c r="O3202" i="1" s="1"/>
  <c r="O3203" i="1" s="1"/>
  <c r="O3204" i="1" s="1"/>
  <c r="O3205" i="1" s="1"/>
  <c r="O3206" i="1" s="1"/>
  <c r="O3207" i="1" s="1"/>
  <c r="O3208" i="1" s="1"/>
  <c r="O3209" i="1" s="1"/>
  <c r="O3210" i="1" s="1"/>
  <c r="O3211" i="1" s="1"/>
  <c r="O3212" i="1" s="1"/>
  <c r="O3213" i="1" s="1"/>
  <c r="O3214" i="1" s="1"/>
  <c r="O3215" i="1" s="1"/>
  <c r="O3216" i="1" s="1"/>
  <c r="O3217" i="1" s="1"/>
  <c r="O3218" i="1" s="1"/>
  <c r="O3219" i="1" s="1"/>
  <c r="O3220" i="1" s="1"/>
  <c r="O3221" i="1" s="1"/>
  <c r="O3222" i="1" s="1"/>
  <c r="O3223" i="1" s="1"/>
  <c r="O3224" i="1" s="1"/>
  <c r="O3225" i="1" s="1"/>
  <c r="O3226" i="1" s="1"/>
  <c r="O3227" i="1" s="1"/>
  <c r="O3228" i="1" s="1"/>
  <c r="O3229" i="1" s="1"/>
  <c r="O3230" i="1" s="1"/>
  <c r="O3231" i="1" s="1"/>
  <c r="O3232" i="1" s="1"/>
  <c r="O3233" i="1" s="1"/>
  <c r="O3234" i="1" s="1"/>
  <c r="O3235" i="1" s="1"/>
  <c r="O3236" i="1" s="1"/>
  <c r="O3237" i="1" s="1"/>
  <c r="O3238" i="1" s="1"/>
  <c r="O3239" i="1" s="1"/>
  <c r="O3240" i="1" s="1"/>
  <c r="O3241" i="1" s="1"/>
  <c r="O3242" i="1" s="1"/>
  <c r="O3243" i="1" s="1"/>
  <c r="O3244" i="1" s="1"/>
  <c r="O3245" i="1" s="1"/>
  <c r="O3246" i="1" s="1"/>
  <c r="O3247" i="1" s="1"/>
  <c r="O3248" i="1" s="1"/>
  <c r="O3249" i="1" s="1"/>
  <c r="O3250" i="1" s="1"/>
  <c r="O3251" i="1" s="1"/>
  <c r="O3252" i="1" s="1"/>
  <c r="O3253" i="1" s="1"/>
  <c r="O3254" i="1" s="1"/>
  <c r="O3255" i="1" s="1"/>
  <c r="O3256" i="1" s="1"/>
  <c r="O3257" i="1" s="1"/>
  <c r="O3258" i="1" s="1"/>
  <c r="O3259" i="1" s="1"/>
  <c r="O3260" i="1" s="1"/>
  <c r="O3261" i="1" s="1"/>
  <c r="O3262" i="1" s="1"/>
  <c r="O3263" i="1" s="1"/>
  <c r="O3264" i="1" s="1"/>
  <c r="O3265" i="1" s="1"/>
  <c r="O3266" i="1" s="1"/>
  <c r="O3267" i="1" s="1"/>
  <c r="O3268" i="1" s="1"/>
  <c r="O3269" i="1" s="1"/>
  <c r="O3270" i="1" s="1"/>
  <c r="O3271" i="1" s="1"/>
  <c r="O3272" i="1" s="1"/>
  <c r="O3273" i="1" s="1"/>
  <c r="O3274" i="1" s="1"/>
  <c r="O3275" i="1" s="1"/>
  <c r="O3276" i="1" s="1"/>
  <c r="O3277" i="1" s="1"/>
  <c r="O3278" i="1" s="1"/>
  <c r="O3279" i="1" s="1"/>
  <c r="O3280" i="1" s="1"/>
  <c r="O3281" i="1" s="1"/>
  <c r="O3282" i="1" s="1"/>
  <c r="O3283" i="1" s="1"/>
  <c r="O3284" i="1" s="1"/>
  <c r="O3285" i="1" s="1"/>
  <c r="O3286" i="1" s="1"/>
  <c r="O3287" i="1" s="1"/>
  <c r="O3288" i="1" s="1"/>
  <c r="O3289" i="1" s="1"/>
  <c r="O3290" i="1" s="1"/>
  <c r="O3291" i="1" s="1"/>
  <c r="O3292" i="1" s="1"/>
  <c r="O3293" i="1" s="1"/>
  <c r="O3294" i="1" s="1"/>
  <c r="O3295" i="1" s="1"/>
  <c r="O3296" i="1" s="1"/>
  <c r="O3297" i="1" s="1"/>
  <c r="O3298" i="1" s="1"/>
  <c r="O3299" i="1" s="1"/>
  <c r="O3300" i="1" s="1"/>
  <c r="O3301" i="1" s="1"/>
  <c r="O3302" i="1" s="1"/>
  <c r="O3303" i="1" s="1"/>
  <c r="O3304" i="1" s="1"/>
  <c r="O3305" i="1" s="1"/>
  <c r="O3306" i="1" s="1"/>
  <c r="O3307" i="1" s="1"/>
  <c r="O3308" i="1" s="1"/>
  <c r="O3309" i="1" s="1"/>
  <c r="O3310" i="1" s="1"/>
  <c r="O3311" i="1" s="1"/>
  <c r="O3312" i="1" s="1"/>
  <c r="O3313" i="1" s="1"/>
  <c r="O3314" i="1" s="1"/>
  <c r="O3315" i="1" s="1"/>
  <c r="O3316" i="1" s="1"/>
  <c r="O3317" i="1" s="1"/>
  <c r="O3318" i="1" s="1"/>
  <c r="O3319" i="1" s="1"/>
  <c r="O3320" i="1" s="1"/>
  <c r="O3321" i="1" s="1"/>
  <c r="O3322" i="1" s="1"/>
  <c r="O3323" i="1" s="1"/>
  <c r="O3324" i="1" s="1"/>
  <c r="O3325" i="1" s="1"/>
  <c r="O3326" i="1" s="1"/>
  <c r="O3327" i="1" s="1"/>
  <c r="O3328" i="1" s="1"/>
  <c r="O3329" i="1" s="1"/>
  <c r="O3330" i="1" s="1"/>
  <c r="O3331" i="1" s="1"/>
  <c r="O3332" i="1" s="1"/>
  <c r="O3333" i="1" s="1"/>
  <c r="O3334" i="1" s="1"/>
  <c r="O3335" i="1" s="1"/>
  <c r="O3336" i="1" s="1"/>
  <c r="O3337" i="1" s="1"/>
  <c r="O3338" i="1" s="1"/>
  <c r="O3339" i="1" s="1"/>
  <c r="O3340" i="1" s="1"/>
  <c r="O3341" i="1" s="1"/>
  <c r="O3342" i="1" s="1"/>
  <c r="O3343" i="1" s="1"/>
  <c r="O3344" i="1" s="1"/>
  <c r="O3345" i="1" s="1"/>
  <c r="O3346" i="1" s="1"/>
  <c r="O3347" i="1" s="1"/>
  <c r="O3348" i="1" s="1"/>
  <c r="O3349" i="1" s="1"/>
  <c r="O3350" i="1" s="1"/>
  <c r="O3351" i="1" s="1"/>
  <c r="O3352" i="1" s="1"/>
  <c r="O3353" i="1" s="1"/>
  <c r="O3354" i="1" s="1"/>
  <c r="O3355" i="1" s="1"/>
  <c r="O3356" i="1" s="1"/>
  <c r="O3357" i="1" s="1"/>
  <c r="O3358" i="1" s="1"/>
  <c r="O3359" i="1" s="1"/>
  <c r="O3360" i="1" s="1"/>
  <c r="O3361" i="1" s="1"/>
  <c r="O3362" i="1" s="1"/>
  <c r="O3363" i="1" s="1"/>
  <c r="O3364" i="1" s="1"/>
  <c r="O3365" i="1" s="1"/>
  <c r="O3366" i="1" s="1"/>
  <c r="O3367" i="1" s="1"/>
  <c r="O3368" i="1" s="1"/>
  <c r="O3369" i="1" s="1"/>
  <c r="O3370" i="1" s="1"/>
  <c r="O3371" i="1" s="1"/>
  <c r="O3372" i="1" s="1"/>
  <c r="O3373" i="1" s="1"/>
  <c r="O3374" i="1" s="1"/>
  <c r="O3375" i="1" s="1"/>
  <c r="O3376" i="1" s="1"/>
  <c r="O3377" i="1" s="1"/>
  <c r="O3378" i="1" s="1"/>
  <c r="O3379" i="1" s="1"/>
  <c r="O3380" i="1" s="1"/>
  <c r="O3381" i="1" s="1"/>
  <c r="O3382" i="1" s="1"/>
  <c r="O3383" i="1" s="1"/>
  <c r="O3384" i="1" s="1"/>
  <c r="O3385" i="1" s="1"/>
  <c r="O3386" i="1" s="1"/>
  <c r="O3387" i="1" s="1"/>
  <c r="O3388" i="1" s="1"/>
  <c r="O3389" i="1" s="1"/>
  <c r="O3390" i="1" s="1"/>
  <c r="O3391" i="1" s="1"/>
  <c r="O3392" i="1" s="1"/>
  <c r="O3393" i="1" s="1"/>
  <c r="O3394" i="1" s="1"/>
  <c r="O3395" i="1" s="1"/>
  <c r="O3396" i="1" s="1"/>
  <c r="O3397" i="1" s="1"/>
  <c r="O3398" i="1" s="1"/>
  <c r="O3399" i="1" s="1"/>
  <c r="O3400" i="1" s="1"/>
  <c r="O3401" i="1" s="1"/>
  <c r="O3402" i="1" s="1"/>
  <c r="O3403" i="1" s="1"/>
  <c r="O3404" i="1" s="1"/>
  <c r="O3405" i="1" s="1"/>
  <c r="O3406" i="1" s="1"/>
  <c r="O3407" i="1" s="1"/>
  <c r="O3408" i="1" s="1"/>
  <c r="O3409" i="1" s="1"/>
  <c r="O3410" i="1" s="1"/>
  <c r="O3411" i="1" s="1"/>
  <c r="O3412" i="1" s="1"/>
  <c r="O3413" i="1" s="1"/>
  <c r="O3414" i="1" s="1"/>
  <c r="O3415" i="1" s="1"/>
  <c r="O3416" i="1" s="1"/>
  <c r="O3417" i="1" s="1"/>
  <c r="O3418" i="1" s="1"/>
  <c r="O3419" i="1" s="1"/>
  <c r="O3420" i="1" s="1"/>
  <c r="O3421" i="1" s="1"/>
  <c r="O3422" i="1" s="1"/>
  <c r="O3423" i="1" s="1"/>
  <c r="O3424" i="1" s="1"/>
  <c r="O3425" i="1" s="1"/>
  <c r="O3426" i="1" s="1"/>
  <c r="O3427" i="1" s="1"/>
  <c r="O3428" i="1" s="1"/>
  <c r="O3429" i="1" s="1"/>
  <c r="O3430" i="1" s="1"/>
  <c r="O3431" i="1" s="1"/>
  <c r="O3432" i="1" s="1"/>
  <c r="O3433" i="1" s="1"/>
  <c r="O3434" i="1" s="1"/>
  <c r="O3435" i="1" s="1"/>
  <c r="O3436" i="1" s="1"/>
  <c r="O3437" i="1" s="1"/>
  <c r="O3438" i="1" s="1"/>
  <c r="O3439" i="1" s="1"/>
  <c r="O3440" i="1" s="1"/>
  <c r="O3441" i="1" s="1"/>
  <c r="O3442" i="1" s="1"/>
  <c r="O3443" i="1" s="1"/>
  <c r="O3444" i="1" s="1"/>
  <c r="O3445" i="1" s="1"/>
  <c r="O3446" i="1" s="1"/>
  <c r="O3447" i="1" s="1"/>
  <c r="O3448" i="1" s="1"/>
  <c r="O3449" i="1" s="1"/>
  <c r="O3450" i="1" s="1"/>
  <c r="O3451" i="1" s="1"/>
  <c r="O3452" i="1" s="1"/>
  <c r="O3453" i="1" s="1"/>
  <c r="O3454" i="1" s="1"/>
  <c r="O3455" i="1" s="1"/>
  <c r="O3456" i="1" s="1"/>
  <c r="O3457" i="1" s="1"/>
  <c r="O3458" i="1" s="1"/>
  <c r="O3459" i="1" s="1"/>
  <c r="O3460" i="1" s="1"/>
  <c r="O3461" i="1" s="1"/>
  <c r="O3462" i="1" s="1"/>
  <c r="O3463" i="1" s="1"/>
  <c r="O3464" i="1" s="1"/>
  <c r="O3465" i="1" s="1"/>
  <c r="O3466" i="1" s="1"/>
  <c r="O3467" i="1" s="1"/>
  <c r="O3468" i="1" s="1"/>
  <c r="O3469" i="1" s="1"/>
  <c r="O3470" i="1" s="1"/>
  <c r="O3471" i="1" s="1"/>
  <c r="O3472" i="1" s="1"/>
  <c r="O3473" i="1" s="1"/>
  <c r="O3474" i="1" s="1"/>
  <c r="O3475" i="1" s="1"/>
  <c r="O3476" i="1" s="1"/>
  <c r="O3477" i="1" s="1"/>
  <c r="O3478" i="1" s="1"/>
  <c r="O3479" i="1" s="1"/>
  <c r="O3480" i="1" s="1"/>
  <c r="O3481" i="1" s="1"/>
  <c r="O3482" i="1" s="1"/>
  <c r="O3483" i="1" s="1"/>
  <c r="O3484" i="1" s="1"/>
  <c r="O3485" i="1" s="1"/>
  <c r="O3486" i="1" s="1"/>
  <c r="O3487" i="1" s="1"/>
  <c r="O3488" i="1" s="1"/>
  <c r="O3489" i="1" s="1"/>
  <c r="O3490" i="1" s="1"/>
  <c r="O3491" i="1" s="1"/>
  <c r="O3492" i="1" s="1"/>
  <c r="O3493" i="1" s="1"/>
  <c r="O3494" i="1" s="1"/>
  <c r="O3495" i="1" s="1"/>
  <c r="O3496" i="1" s="1"/>
  <c r="O3497" i="1" s="1"/>
  <c r="O3498" i="1" s="1"/>
  <c r="O3499" i="1" s="1"/>
  <c r="O3500" i="1" s="1"/>
  <c r="O3501" i="1" s="1"/>
  <c r="O3502" i="1" s="1"/>
  <c r="O3503" i="1" s="1"/>
  <c r="O3504" i="1" s="1"/>
  <c r="O3505" i="1" s="1"/>
  <c r="O3506" i="1" s="1"/>
  <c r="O3507" i="1" s="1"/>
  <c r="O3508" i="1" s="1"/>
  <c r="O3509" i="1" s="1"/>
  <c r="O3510" i="1" s="1"/>
  <c r="O3511" i="1" s="1"/>
  <c r="O3512" i="1" s="1"/>
  <c r="O3513" i="1" s="1"/>
  <c r="O3514" i="1" s="1"/>
  <c r="O3515" i="1" s="1"/>
  <c r="O3516" i="1" s="1"/>
  <c r="O3517" i="1" s="1"/>
  <c r="O3518" i="1" s="1"/>
  <c r="O3519" i="1" s="1"/>
  <c r="O3520" i="1" s="1"/>
  <c r="O3521" i="1" s="1"/>
  <c r="O3522" i="1" s="1"/>
  <c r="O3523" i="1" s="1"/>
  <c r="O3524" i="1" s="1"/>
  <c r="O3525" i="1" s="1"/>
  <c r="O3526" i="1" s="1"/>
  <c r="O3527" i="1" s="1"/>
  <c r="O3528" i="1" s="1"/>
  <c r="O3529" i="1" s="1"/>
  <c r="O3530" i="1" s="1"/>
  <c r="O3531" i="1" s="1"/>
  <c r="O3532" i="1" s="1"/>
  <c r="O3533" i="1" s="1"/>
  <c r="O3534" i="1" s="1"/>
  <c r="O3535" i="1" s="1"/>
  <c r="O3536" i="1" s="1"/>
  <c r="O3537" i="1" s="1"/>
  <c r="O3538" i="1" s="1"/>
  <c r="O3539" i="1" s="1"/>
  <c r="O3540" i="1" s="1"/>
  <c r="O3541" i="1" s="1"/>
  <c r="O3542" i="1" s="1"/>
  <c r="O3543" i="1" s="1"/>
  <c r="O3544" i="1" s="1"/>
  <c r="O3545" i="1" s="1"/>
  <c r="O3546" i="1" s="1"/>
  <c r="O3547" i="1" s="1"/>
  <c r="O3548" i="1" s="1"/>
  <c r="O3549" i="1" s="1"/>
  <c r="O3550" i="1" s="1"/>
  <c r="O3551" i="1" s="1"/>
  <c r="O3552" i="1" s="1"/>
  <c r="O3553" i="1" s="1"/>
  <c r="O3554" i="1" s="1"/>
  <c r="O3555" i="1" s="1"/>
  <c r="O3556" i="1" s="1"/>
  <c r="O3557" i="1" s="1"/>
  <c r="O3558" i="1" s="1"/>
  <c r="O3559" i="1" s="1"/>
  <c r="O3560" i="1" s="1"/>
  <c r="O3561" i="1" s="1"/>
  <c r="O3562" i="1" s="1"/>
  <c r="O3563" i="1" s="1"/>
  <c r="O3564" i="1" s="1"/>
  <c r="O3565" i="1" s="1"/>
  <c r="O3566" i="1" s="1"/>
  <c r="O3567" i="1" s="1"/>
  <c r="O3568" i="1" s="1"/>
  <c r="O3569" i="1" s="1"/>
  <c r="O3570" i="1" s="1"/>
  <c r="O3571" i="1" s="1"/>
  <c r="O3572" i="1" s="1"/>
  <c r="O3573" i="1" s="1"/>
  <c r="O3574" i="1" s="1"/>
  <c r="O3575" i="1" s="1"/>
  <c r="O3576" i="1" s="1"/>
  <c r="O3577" i="1" s="1"/>
  <c r="O3578" i="1" s="1"/>
  <c r="O3579" i="1" s="1"/>
  <c r="O3580" i="1" s="1"/>
  <c r="O3581" i="1" s="1"/>
  <c r="O3582" i="1" s="1"/>
  <c r="O3583" i="1" s="1"/>
  <c r="O3584" i="1" s="1"/>
  <c r="O3585" i="1" s="1"/>
  <c r="O3586" i="1" s="1"/>
  <c r="O3587" i="1" s="1"/>
  <c r="O3588" i="1" s="1"/>
  <c r="O3589" i="1" s="1"/>
  <c r="O3590" i="1" s="1"/>
  <c r="O3591" i="1" s="1"/>
  <c r="O3592" i="1" s="1"/>
  <c r="O3593" i="1" s="1"/>
  <c r="O3594" i="1" s="1"/>
  <c r="O3595" i="1" s="1"/>
  <c r="O3596" i="1" s="1"/>
  <c r="O3597" i="1" s="1"/>
  <c r="O3598" i="1" s="1"/>
  <c r="O3599" i="1" s="1"/>
  <c r="O3600" i="1" s="1"/>
  <c r="O3601" i="1" s="1"/>
  <c r="O3602" i="1" s="1"/>
  <c r="O3603" i="1" s="1"/>
  <c r="O3604" i="1" s="1"/>
  <c r="O3605" i="1" s="1"/>
  <c r="O3606" i="1" s="1"/>
  <c r="O3607" i="1" s="1"/>
  <c r="O3608" i="1" s="1"/>
  <c r="O3609" i="1" s="1"/>
  <c r="O3610" i="1" s="1"/>
  <c r="O3611" i="1" s="1"/>
  <c r="O3612" i="1" s="1"/>
  <c r="O3613" i="1" s="1"/>
  <c r="O3614" i="1" s="1"/>
  <c r="O3615" i="1" s="1"/>
  <c r="O3616" i="1" s="1"/>
  <c r="O3617" i="1" s="1"/>
  <c r="O3618" i="1" s="1"/>
  <c r="O3619" i="1" s="1"/>
  <c r="O3620" i="1" s="1"/>
  <c r="O3621" i="1" s="1"/>
  <c r="O3622" i="1" s="1"/>
  <c r="O3623" i="1" s="1"/>
  <c r="O3624" i="1" s="1"/>
  <c r="O3625" i="1" s="1"/>
  <c r="O3626" i="1" s="1"/>
  <c r="O3627" i="1" s="1"/>
  <c r="O3628" i="1" s="1"/>
  <c r="O3629" i="1" s="1"/>
  <c r="O3630" i="1" s="1"/>
  <c r="O3631" i="1" s="1"/>
  <c r="O3632" i="1" s="1"/>
  <c r="O3633" i="1" s="1"/>
  <c r="O3634" i="1" s="1"/>
  <c r="O3635" i="1" s="1"/>
  <c r="O3636" i="1" s="1"/>
  <c r="O3637" i="1" s="1"/>
  <c r="O3638" i="1" s="1"/>
  <c r="O3639" i="1" s="1"/>
  <c r="O3640" i="1" s="1"/>
  <c r="O3641" i="1" s="1"/>
  <c r="O3642" i="1" s="1"/>
  <c r="O3643" i="1" s="1"/>
  <c r="O3644" i="1" s="1"/>
  <c r="O3645" i="1" s="1"/>
  <c r="O3646" i="1" s="1"/>
  <c r="O3647" i="1" s="1"/>
  <c r="O3648" i="1" s="1"/>
  <c r="O3649" i="1" s="1"/>
  <c r="O3650" i="1" s="1"/>
  <c r="O3651" i="1" s="1"/>
  <c r="O3652" i="1" s="1"/>
  <c r="O3653" i="1" s="1"/>
  <c r="O3654" i="1" s="1"/>
  <c r="O3655" i="1" s="1"/>
  <c r="O3656" i="1" s="1"/>
  <c r="O3657" i="1" s="1"/>
  <c r="O3658" i="1" s="1"/>
  <c r="O3659" i="1" s="1"/>
  <c r="O3660" i="1" s="1"/>
  <c r="O3661" i="1" s="1"/>
  <c r="O3662" i="1" s="1"/>
  <c r="O3663" i="1" s="1"/>
  <c r="O3664" i="1" s="1"/>
  <c r="O3665" i="1" s="1"/>
  <c r="O3666" i="1" s="1"/>
  <c r="O3667" i="1" s="1"/>
  <c r="O3668" i="1" s="1"/>
  <c r="O3669" i="1" s="1"/>
  <c r="O3670" i="1" s="1"/>
  <c r="O3671" i="1" s="1"/>
  <c r="O3672" i="1" s="1"/>
  <c r="O3673" i="1" s="1"/>
  <c r="O3674" i="1" s="1"/>
  <c r="O3675" i="1" s="1"/>
  <c r="O3676" i="1" s="1"/>
  <c r="O3677" i="1" s="1"/>
  <c r="O3678" i="1" s="1"/>
  <c r="O3679" i="1" s="1"/>
  <c r="O3680" i="1" s="1"/>
  <c r="O3681" i="1" s="1"/>
  <c r="O3682" i="1" s="1"/>
  <c r="O3683" i="1" s="1"/>
  <c r="O3684" i="1" s="1"/>
  <c r="O3685" i="1" s="1"/>
  <c r="O3686" i="1" s="1"/>
  <c r="O3687" i="1" s="1"/>
  <c r="O3688" i="1" s="1"/>
  <c r="O3689" i="1" s="1"/>
  <c r="O3690" i="1" s="1"/>
  <c r="O3691" i="1" s="1"/>
  <c r="O3692" i="1" s="1"/>
  <c r="O3693" i="1" s="1"/>
  <c r="O3694" i="1" s="1"/>
  <c r="O3695" i="1" s="1"/>
  <c r="O3696" i="1" s="1"/>
  <c r="O3697" i="1" s="1"/>
  <c r="O3698" i="1" s="1"/>
  <c r="O3699" i="1" s="1"/>
  <c r="O3700" i="1" s="1"/>
  <c r="O3701" i="1" s="1"/>
  <c r="O3702" i="1" s="1"/>
  <c r="O3703" i="1" s="1"/>
  <c r="O3704" i="1" s="1"/>
  <c r="O3705" i="1" s="1"/>
  <c r="O3706" i="1" s="1"/>
  <c r="O3707" i="1" s="1"/>
  <c r="O3708" i="1" s="1"/>
  <c r="O3709" i="1" s="1"/>
  <c r="O3710" i="1" s="1"/>
  <c r="O3711" i="1" s="1"/>
  <c r="O3712" i="1" s="1"/>
  <c r="O3713" i="1" s="1"/>
  <c r="O3714" i="1" s="1"/>
  <c r="O3715" i="1" s="1"/>
  <c r="O3716" i="1" s="1"/>
  <c r="O3717" i="1" s="1"/>
  <c r="O3718" i="1" s="1"/>
  <c r="O3719" i="1" s="1"/>
  <c r="O3720" i="1" s="1"/>
  <c r="O3721" i="1" s="1"/>
  <c r="O3722" i="1" s="1"/>
  <c r="O3723" i="1" s="1"/>
  <c r="O3724" i="1" s="1"/>
  <c r="O3725" i="1" s="1"/>
  <c r="O3726" i="1" s="1"/>
  <c r="O3727" i="1" s="1"/>
  <c r="O3728" i="1" s="1"/>
  <c r="O3729" i="1" s="1"/>
  <c r="O3730" i="1" s="1"/>
  <c r="O3731" i="1" s="1"/>
  <c r="O3732" i="1" s="1"/>
  <c r="O3733" i="1" s="1"/>
  <c r="O3734" i="1" s="1"/>
  <c r="O3735" i="1" s="1"/>
  <c r="O3736" i="1" s="1"/>
  <c r="O3737" i="1" s="1"/>
  <c r="O3738" i="1" s="1"/>
  <c r="O3739" i="1" s="1"/>
  <c r="O3740" i="1" s="1"/>
  <c r="O3741" i="1" s="1"/>
  <c r="O3742" i="1" s="1"/>
  <c r="O3743" i="1" s="1"/>
  <c r="O3744" i="1" s="1"/>
  <c r="O3745" i="1" s="1"/>
  <c r="O3746" i="1" s="1"/>
  <c r="O3747" i="1" s="1"/>
  <c r="O3748" i="1" s="1"/>
  <c r="O3749" i="1" s="1"/>
  <c r="O3750" i="1" s="1"/>
  <c r="O3751" i="1" s="1"/>
  <c r="O3752" i="1" s="1"/>
  <c r="O3753" i="1" s="1"/>
  <c r="O3754" i="1" s="1"/>
  <c r="O3755" i="1" s="1"/>
  <c r="O3756" i="1" s="1"/>
  <c r="O3757" i="1" s="1"/>
  <c r="O3758" i="1" s="1"/>
  <c r="O3759" i="1" s="1"/>
  <c r="O3760" i="1" s="1"/>
  <c r="O3761" i="1" s="1"/>
  <c r="O3762" i="1" s="1"/>
  <c r="O3763" i="1" s="1"/>
  <c r="O3764" i="1" s="1"/>
  <c r="O3765" i="1" s="1"/>
  <c r="O3766" i="1" s="1"/>
  <c r="O3767" i="1" s="1"/>
  <c r="O3768" i="1" s="1"/>
  <c r="O3769" i="1" s="1"/>
  <c r="O3770" i="1" s="1"/>
  <c r="O3771" i="1" s="1"/>
  <c r="O3772" i="1" s="1"/>
  <c r="O3773" i="1" s="1"/>
  <c r="O3774" i="1" s="1"/>
  <c r="O3775" i="1" s="1"/>
  <c r="O3776" i="1" s="1"/>
  <c r="O3777" i="1" s="1"/>
  <c r="O3778" i="1" s="1"/>
  <c r="O3779" i="1" s="1"/>
  <c r="O3780" i="1" s="1"/>
  <c r="O3781" i="1" s="1"/>
  <c r="O3782" i="1" s="1"/>
  <c r="O3783" i="1" s="1"/>
  <c r="O3784" i="1" s="1"/>
  <c r="O3785" i="1" s="1"/>
  <c r="O3786" i="1" s="1"/>
  <c r="O3787" i="1" s="1"/>
  <c r="O3788" i="1" s="1"/>
  <c r="O3789" i="1" s="1"/>
  <c r="O3790" i="1" s="1"/>
  <c r="O3791" i="1" s="1"/>
  <c r="O3792" i="1" s="1"/>
  <c r="O3793" i="1" s="1"/>
  <c r="O3794" i="1" s="1"/>
  <c r="O3795" i="1" s="1"/>
  <c r="O3796" i="1" s="1"/>
  <c r="O3797" i="1" s="1"/>
  <c r="O3798" i="1" s="1"/>
  <c r="O3799" i="1" s="1"/>
  <c r="O3800" i="1" s="1"/>
  <c r="O3801" i="1" s="1"/>
  <c r="O3802" i="1" s="1"/>
  <c r="O3803" i="1" s="1"/>
  <c r="O3804" i="1" s="1"/>
  <c r="O3805" i="1" s="1"/>
  <c r="O3806" i="1" s="1"/>
  <c r="O3807" i="1" s="1"/>
  <c r="O3808" i="1" s="1"/>
  <c r="O3809" i="1" s="1"/>
  <c r="O3810" i="1" s="1"/>
  <c r="O3811" i="1" s="1"/>
  <c r="O3812" i="1" s="1"/>
  <c r="O3813" i="1" s="1"/>
  <c r="O3814" i="1" s="1"/>
  <c r="O3815" i="1" s="1"/>
  <c r="O3816" i="1" s="1"/>
  <c r="O3817" i="1" s="1"/>
  <c r="O3818" i="1" s="1"/>
  <c r="O3819" i="1" s="1"/>
  <c r="O3820" i="1" s="1"/>
  <c r="O3821" i="1" s="1"/>
  <c r="O3822" i="1" s="1"/>
  <c r="O3823" i="1" s="1"/>
  <c r="O3824" i="1" s="1"/>
  <c r="O3825" i="1" s="1"/>
  <c r="O3826" i="1" s="1"/>
  <c r="O3827" i="1" s="1"/>
  <c r="O3828" i="1" s="1"/>
  <c r="O3829" i="1" s="1"/>
  <c r="O3830" i="1" s="1"/>
  <c r="O3831" i="1" s="1"/>
  <c r="O3832" i="1" s="1"/>
  <c r="O3833" i="1" s="1"/>
  <c r="O3834" i="1" s="1"/>
  <c r="O3835" i="1" s="1"/>
  <c r="O3836" i="1" s="1"/>
  <c r="O3837" i="1" s="1"/>
  <c r="O3838" i="1" s="1"/>
  <c r="O3839" i="1" s="1"/>
  <c r="O3840" i="1" s="1"/>
  <c r="O3841" i="1" s="1"/>
  <c r="O3842" i="1" s="1"/>
  <c r="O3843" i="1" s="1"/>
  <c r="O3844" i="1" s="1"/>
  <c r="O3845" i="1" s="1"/>
  <c r="O3846" i="1" s="1"/>
  <c r="O3847" i="1" s="1"/>
  <c r="O3848" i="1" s="1"/>
  <c r="O3849" i="1" s="1"/>
  <c r="O3850" i="1" s="1"/>
  <c r="O3851" i="1" s="1"/>
  <c r="O3852" i="1" s="1"/>
  <c r="O3853" i="1" s="1"/>
  <c r="O3854" i="1" s="1"/>
  <c r="O3855" i="1" s="1"/>
  <c r="O3856" i="1" s="1"/>
  <c r="O3857" i="1" s="1"/>
  <c r="O3858" i="1" s="1"/>
  <c r="O3859" i="1" s="1"/>
  <c r="O3860" i="1" s="1"/>
  <c r="O3861" i="1" s="1"/>
  <c r="O3862" i="1" s="1"/>
  <c r="O3863" i="1" s="1"/>
  <c r="O3864" i="1" s="1"/>
  <c r="O3865" i="1" s="1"/>
  <c r="O3866" i="1" s="1"/>
  <c r="O3867" i="1" s="1"/>
  <c r="O3868" i="1" s="1"/>
  <c r="O3869" i="1" s="1"/>
  <c r="O3870" i="1" s="1"/>
  <c r="O3871" i="1" s="1"/>
  <c r="O3872" i="1" s="1"/>
  <c r="O3873" i="1" s="1"/>
  <c r="O3874" i="1" s="1"/>
  <c r="O3875" i="1" s="1"/>
  <c r="O3876" i="1" s="1"/>
  <c r="O3877" i="1" s="1"/>
  <c r="O3878" i="1" s="1"/>
  <c r="O3879" i="1" s="1"/>
  <c r="O3880" i="1" s="1"/>
  <c r="O3881" i="1" s="1"/>
  <c r="O3882" i="1" s="1"/>
  <c r="O3883" i="1" s="1"/>
  <c r="O3884" i="1" s="1"/>
  <c r="O3885" i="1" s="1"/>
  <c r="O3886" i="1" s="1"/>
  <c r="O3887" i="1" s="1"/>
  <c r="O3888" i="1" s="1"/>
  <c r="O3889" i="1" s="1"/>
  <c r="O3890" i="1" s="1"/>
  <c r="O3891" i="1" s="1"/>
  <c r="O3892" i="1" s="1"/>
  <c r="O3893" i="1" s="1"/>
  <c r="O3894" i="1" s="1"/>
  <c r="O3895" i="1" s="1"/>
  <c r="O3896" i="1" s="1"/>
  <c r="O3897" i="1" s="1"/>
  <c r="O3898" i="1" s="1"/>
  <c r="O3899" i="1" s="1"/>
  <c r="O3900" i="1" s="1"/>
  <c r="O3901" i="1" s="1"/>
  <c r="O3902" i="1" s="1"/>
  <c r="O3903" i="1" s="1"/>
  <c r="O3904" i="1" s="1"/>
  <c r="O3905" i="1" s="1"/>
  <c r="O3906" i="1" s="1"/>
  <c r="O3907" i="1" s="1"/>
  <c r="O3908" i="1" s="1"/>
  <c r="O3909" i="1" s="1"/>
  <c r="O3910" i="1" s="1"/>
  <c r="O3911" i="1" s="1"/>
  <c r="O3912" i="1" s="1"/>
  <c r="O3913" i="1" s="1"/>
  <c r="O3914" i="1" s="1"/>
  <c r="O3915" i="1" s="1"/>
  <c r="O3916" i="1" s="1"/>
  <c r="O3917" i="1" s="1"/>
  <c r="O3918" i="1" s="1"/>
  <c r="O3919" i="1" s="1"/>
  <c r="O3920" i="1" s="1"/>
  <c r="O3921" i="1" s="1"/>
  <c r="O3922" i="1" s="1"/>
  <c r="O3923" i="1" s="1"/>
  <c r="O3924" i="1" s="1"/>
  <c r="O3925" i="1" s="1"/>
  <c r="O3926" i="1" s="1"/>
  <c r="O3927" i="1" s="1"/>
  <c r="O3928" i="1" s="1"/>
  <c r="O3929" i="1" s="1"/>
  <c r="O3930" i="1" s="1"/>
  <c r="O3931" i="1" s="1"/>
  <c r="O3932" i="1" s="1"/>
  <c r="O3933" i="1" s="1"/>
  <c r="O3934" i="1" s="1"/>
  <c r="O3935" i="1" s="1"/>
  <c r="O3936" i="1" s="1"/>
  <c r="O3937" i="1" s="1"/>
  <c r="O3938" i="1" s="1"/>
  <c r="O3939" i="1" s="1"/>
  <c r="O3940" i="1" s="1"/>
  <c r="O3941" i="1" s="1"/>
  <c r="O3942" i="1" s="1"/>
  <c r="O3943" i="1" s="1"/>
  <c r="O3944" i="1" s="1"/>
  <c r="O3945" i="1" s="1"/>
  <c r="O3946" i="1" s="1"/>
  <c r="O3947" i="1" s="1"/>
  <c r="O3948" i="1" s="1"/>
  <c r="O3949" i="1" s="1"/>
  <c r="O3950" i="1" s="1"/>
  <c r="O3951" i="1" s="1"/>
  <c r="O3952" i="1" s="1"/>
  <c r="O3953" i="1" s="1"/>
  <c r="O3954" i="1" s="1"/>
  <c r="O3955" i="1" s="1"/>
  <c r="O3956" i="1" s="1"/>
  <c r="O3957" i="1" s="1"/>
  <c r="O3958" i="1" s="1"/>
  <c r="O3959" i="1" s="1"/>
  <c r="O3960" i="1" s="1"/>
  <c r="O3961" i="1" s="1"/>
  <c r="O3962" i="1" s="1"/>
  <c r="O3963" i="1" s="1"/>
  <c r="O3964" i="1" s="1"/>
  <c r="O3965" i="1" s="1"/>
  <c r="O3966" i="1" s="1"/>
  <c r="O3967" i="1" s="1"/>
  <c r="O3968" i="1" s="1"/>
  <c r="O3969" i="1" s="1"/>
  <c r="O3970" i="1" s="1"/>
  <c r="O3971" i="1" s="1"/>
  <c r="O3972" i="1" s="1"/>
  <c r="O3973" i="1" s="1"/>
  <c r="O3974" i="1" s="1"/>
  <c r="O3975" i="1" s="1"/>
  <c r="O3976" i="1" s="1"/>
  <c r="O3977" i="1" s="1"/>
  <c r="O3978" i="1" s="1"/>
  <c r="O3979" i="1" s="1"/>
  <c r="O3980" i="1" s="1"/>
  <c r="O3981" i="1" s="1"/>
  <c r="O3982" i="1" s="1"/>
  <c r="O3983" i="1" s="1"/>
  <c r="O3984" i="1" s="1"/>
  <c r="O3985" i="1" s="1"/>
  <c r="O3986" i="1" s="1"/>
  <c r="O3987" i="1" s="1"/>
  <c r="O3988" i="1" s="1"/>
  <c r="O3989" i="1" s="1"/>
  <c r="O3990" i="1" s="1"/>
  <c r="O3991" i="1" s="1"/>
  <c r="O3992" i="1" s="1"/>
  <c r="O3993" i="1" s="1"/>
  <c r="O3994" i="1" s="1"/>
  <c r="O3995" i="1" s="1"/>
  <c r="O3996" i="1" s="1"/>
  <c r="O3997" i="1" s="1"/>
  <c r="O3998" i="1" s="1"/>
  <c r="O3999" i="1" s="1"/>
  <c r="O4000" i="1" s="1"/>
  <c r="O4001" i="1" s="1"/>
  <c r="O4002" i="1" s="1"/>
  <c r="O4003" i="1" s="1"/>
  <c r="O4004" i="1" s="1"/>
  <c r="O4005" i="1" s="1"/>
  <c r="O4006" i="1" s="1"/>
  <c r="O4007" i="1" s="1"/>
  <c r="O4008" i="1" s="1"/>
  <c r="O4009" i="1" s="1"/>
  <c r="O4010" i="1" s="1"/>
  <c r="O4011" i="1" s="1"/>
  <c r="O4012" i="1" s="1"/>
  <c r="O4013" i="1" s="1"/>
  <c r="O4014" i="1" s="1"/>
  <c r="O4015" i="1" s="1"/>
  <c r="O4016" i="1" s="1"/>
  <c r="O4017" i="1" s="1"/>
  <c r="O4018" i="1" s="1"/>
  <c r="O4019" i="1" s="1"/>
  <c r="O4020" i="1" s="1"/>
  <c r="O4021" i="1" s="1"/>
  <c r="O4022" i="1" s="1"/>
  <c r="O4023" i="1" s="1"/>
  <c r="O4024" i="1" s="1"/>
  <c r="O4025" i="1" s="1"/>
  <c r="O4026" i="1" s="1"/>
  <c r="O4027" i="1" s="1"/>
  <c r="O4028" i="1" s="1"/>
  <c r="O4029" i="1" s="1"/>
  <c r="O4030" i="1" s="1"/>
  <c r="O4031" i="1" s="1"/>
  <c r="O4032" i="1" s="1"/>
  <c r="O4033" i="1" s="1"/>
  <c r="O4034" i="1" s="1"/>
  <c r="O4035" i="1" s="1"/>
  <c r="O4036" i="1" s="1"/>
  <c r="O4037" i="1" s="1"/>
  <c r="O4038" i="1" s="1"/>
  <c r="O4039" i="1" s="1"/>
  <c r="O4040" i="1" s="1"/>
  <c r="O4041" i="1" s="1"/>
  <c r="O4042" i="1" s="1"/>
  <c r="O4043" i="1" s="1"/>
  <c r="O4044" i="1" s="1"/>
  <c r="O4045" i="1" s="1"/>
  <c r="O4046" i="1" s="1"/>
  <c r="O4047" i="1" s="1"/>
  <c r="O4048" i="1" s="1"/>
  <c r="O4049" i="1" s="1"/>
  <c r="O4050" i="1" s="1"/>
  <c r="O4051" i="1" s="1"/>
  <c r="O4052" i="1" s="1"/>
  <c r="O4053" i="1" s="1"/>
  <c r="O4054" i="1" s="1"/>
  <c r="O4055" i="1" s="1"/>
  <c r="O4056" i="1" s="1"/>
  <c r="O4057" i="1" s="1"/>
  <c r="O4058" i="1" s="1"/>
  <c r="O4059" i="1" s="1"/>
  <c r="O4060" i="1" s="1"/>
  <c r="O4061" i="1" s="1"/>
  <c r="O4062" i="1" s="1"/>
  <c r="O4063" i="1" s="1"/>
  <c r="O4064" i="1" s="1"/>
  <c r="O4065" i="1" s="1"/>
  <c r="O4066" i="1" s="1"/>
  <c r="O4067" i="1" s="1"/>
  <c r="O4068" i="1" s="1"/>
  <c r="O4069" i="1" s="1"/>
  <c r="O4070" i="1" s="1"/>
  <c r="O4071" i="1" s="1"/>
  <c r="O4072" i="1" s="1"/>
  <c r="O4073" i="1" s="1"/>
  <c r="O4074" i="1" s="1"/>
  <c r="O4075" i="1" s="1"/>
  <c r="O4076" i="1" s="1"/>
  <c r="O4077" i="1" s="1"/>
  <c r="O4078" i="1" s="1"/>
  <c r="O4079" i="1" s="1"/>
  <c r="O4080" i="1" s="1"/>
  <c r="O4081" i="1" s="1"/>
  <c r="O4082" i="1" s="1"/>
  <c r="O4083" i="1" s="1"/>
  <c r="O4084" i="1" s="1"/>
  <c r="O4085" i="1" s="1"/>
  <c r="O4086" i="1" s="1"/>
  <c r="O4087" i="1" s="1"/>
  <c r="O4088" i="1" s="1"/>
  <c r="O4089" i="1" s="1"/>
  <c r="O4090" i="1" s="1"/>
  <c r="O4091" i="1" s="1"/>
  <c r="O4092" i="1" s="1"/>
  <c r="O4093" i="1" s="1"/>
  <c r="O4094" i="1" s="1"/>
  <c r="O4095" i="1" s="1"/>
  <c r="O4096" i="1" s="1"/>
  <c r="O4097" i="1" s="1"/>
  <c r="O4098" i="1" s="1"/>
  <c r="O4099" i="1" s="1"/>
  <c r="O4100" i="1" s="1"/>
  <c r="O4101" i="1" s="1"/>
  <c r="O4102" i="1" s="1"/>
  <c r="O4103" i="1" s="1"/>
  <c r="O4104" i="1" s="1"/>
  <c r="O4105" i="1" s="1"/>
  <c r="O4106" i="1" s="1"/>
  <c r="O4107" i="1" s="1"/>
  <c r="O4108" i="1" s="1"/>
  <c r="O4109" i="1" s="1"/>
  <c r="O4110" i="1" s="1"/>
  <c r="O4111" i="1" s="1"/>
  <c r="O4112" i="1" s="1"/>
  <c r="O4113" i="1" s="1"/>
  <c r="O4114" i="1" s="1"/>
  <c r="O4115" i="1" s="1"/>
  <c r="O4116" i="1" s="1"/>
  <c r="O4117" i="1" s="1"/>
  <c r="O4118" i="1" s="1"/>
  <c r="O4119" i="1" s="1"/>
  <c r="O4120" i="1" s="1"/>
  <c r="O4121" i="1" s="1"/>
  <c r="O4122" i="1" s="1"/>
  <c r="O4123" i="1" s="1"/>
  <c r="O4124" i="1" s="1"/>
  <c r="O4125" i="1" s="1"/>
  <c r="O4126" i="1" s="1"/>
  <c r="O4127" i="1" s="1"/>
  <c r="O4128" i="1" s="1"/>
  <c r="O4129" i="1" s="1"/>
  <c r="O4130" i="1" s="1"/>
  <c r="O4131" i="1" s="1"/>
  <c r="O4132" i="1" s="1"/>
  <c r="O4133" i="1" s="1"/>
  <c r="O4134" i="1" s="1"/>
  <c r="O4135" i="1" s="1"/>
  <c r="O4136" i="1" s="1"/>
  <c r="O4137" i="1" s="1"/>
  <c r="O4138" i="1" s="1"/>
  <c r="O4139" i="1" s="1"/>
  <c r="O4140" i="1" s="1"/>
  <c r="O4141" i="1" s="1"/>
  <c r="O4142" i="1" s="1"/>
  <c r="O4143" i="1" s="1"/>
  <c r="O4144" i="1" s="1"/>
  <c r="O4145" i="1" s="1"/>
  <c r="O4146" i="1" s="1"/>
  <c r="O4147" i="1" s="1"/>
  <c r="O4148" i="1" s="1"/>
  <c r="O4149" i="1" s="1"/>
  <c r="O4150" i="1" s="1"/>
  <c r="O4151" i="1" s="1"/>
  <c r="O4152" i="1" s="1"/>
  <c r="O4153" i="1" s="1"/>
  <c r="O4154" i="1" s="1"/>
  <c r="O4155" i="1" s="1"/>
  <c r="O4156" i="1" s="1"/>
  <c r="O4157" i="1" s="1"/>
  <c r="O4158" i="1" s="1"/>
  <c r="O4159" i="1" s="1"/>
  <c r="O4160" i="1" s="1"/>
  <c r="O4161" i="1" s="1"/>
  <c r="O4162" i="1" s="1"/>
  <c r="O4163" i="1" s="1"/>
  <c r="O4164" i="1" s="1"/>
  <c r="O4165" i="1" s="1"/>
  <c r="O4166" i="1" s="1"/>
  <c r="O4167" i="1" s="1"/>
  <c r="O4168" i="1" s="1"/>
  <c r="O4169" i="1" s="1"/>
  <c r="O4170" i="1" s="1"/>
  <c r="O4171" i="1" s="1"/>
  <c r="O4172" i="1" s="1"/>
  <c r="O4173" i="1" s="1"/>
  <c r="O4174" i="1" s="1"/>
  <c r="O4175" i="1" s="1"/>
  <c r="O4176" i="1" s="1"/>
  <c r="O4177" i="1" s="1"/>
  <c r="O4178" i="1" s="1"/>
  <c r="O4179" i="1" s="1"/>
  <c r="O4180" i="1" s="1"/>
  <c r="O4181" i="1" s="1"/>
  <c r="O4182" i="1" s="1"/>
  <c r="O4183" i="1" s="1"/>
  <c r="O4184" i="1" s="1"/>
  <c r="O4185" i="1" s="1"/>
  <c r="O4186" i="1" s="1"/>
  <c r="O4187" i="1" s="1"/>
  <c r="O4188" i="1" s="1"/>
  <c r="O4189" i="1" s="1"/>
  <c r="O4190" i="1" s="1"/>
  <c r="O4191" i="1" s="1"/>
  <c r="O4192" i="1" s="1"/>
  <c r="O4193" i="1" s="1"/>
  <c r="O4194" i="1" s="1"/>
  <c r="O4195" i="1" s="1"/>
  <c r="O4196" i="1" s="1"/>
  <c r="O4197" i="1" s="1"/>
  <c r="O4198" i="1" s="1"/>
  <c r="O4199" i="1" s="1"/>
  <c r="O4200" i="1" s="1"/>
  <c r="O4201" i="1" s="1"/>
  <c r="O4202" i="1" s="1"/>
  <c r="O4203" i="1" s="1"/>
  <c r="O4204" i="1" s="1"/>
  <c r="O4205" i="1" s="1"/>
  <c r="O4206" i="1" s="1"/>
  <c r="O4207" i="1" s="1"/>
  <c r="O4208" i="1" s="1"/>
  <c r="O4209" i="1" s="1"/>
  <c r="O4210" i="1" s="1"/>
  <c r="O4211" i="1" s="1"/>
  <c r="O4212" i="1" s="1"/>
  <c r="O4213" i="1" s="1"/>
  <c r="O4214" i="1" s="1"/>
  <c r="O4215" i="1" s="1"/>
  <c r="O4216" i="1" s="1"/>
  <c r="O4217" i="1" s="1"/>
  <c r="O4218" i="1" s="1"/>
  <c r="O4219" i="1" s="1"/>
  <c r="O4220" i="1" s="1"/>
  <c r="O4221" i="1" s="1"/>
  <c r="O4222" i="1" s="1"/>
  <c r="O4223" i="1" s="1"/>
  <c r="O4224" i="1" s="1"/>
  <c r="O4225" i="1" s="1"/>
  <c r="O4226" i="1" s="1"/>
  <c r="O4227" i="1" s="1"/>
  <c r="O4228" i="1" s="1"/>
  <c r="O4229" i="1" s="1"/>
  <c r="O4230" i="1" s="1"/>
  <c r="O4231" i="1" s="1"/>
  <c r="O4232" i="1" s="1"/>
  <c r="O4233" i="1" s="1"/>
  <c r="O4234" i="1" s="1"/>
  <c r="O4235" i="1" s="1"/>
  <c r="O4236" i="1" s="1"/>
  <c r="O4237" i="1" s="1"/>
  <c r="O4238" i="1" s="1"/>
  <c r="O4239" i="1" s="1"/>
  <c r="O4240" i="1" s="1"/>
  <c r="O4241" i="1" s="1"/>
  <c r="O4242" i="1" s="1"/>
  <c r="O4243" i="1" s="1"/>
  <c r="O4244" i="1" s="1"/>
  <c r="O4245" i="1" s="1"/>
  <c r="O4246" i="1" s="1"/>
  <c r="O4247" i="1" s="1"/>
  <c r="O4248" i="1" s="1"/>
  <c r="O4249" i="1" s="1"/>
  <c r="O4250" i="1" s="1"/>
  <c r="O4251" i="1" s="1"/>
  <c r="O4252" i="1" s="1"/>
  <c r="O4253" i="1" s="1"/>
  <c r="O4254" i="1" s="1"/>
  <c r="O4255" i="1" s="1"/>
  <c r="O4256" i="1" s="1"/>
  <c r="O4257" i="1" s="1"/>
  <c r="O4258" i="1" s="1"/>
  <c r="O4259" i="1" s="1"/>
  <c r="O4260" i="1" s="1"/>
  <c r="O4261" i="1" s="1"/>
  <c r="O4262" i="1" s="1"/>
  <c r="O4263" i="1" s="1"/>
  <c r="O4264" i="1" s="1"/>
  <c r="O4265" i="1" s="1"/>
  <c r="O4266" i="1" s="1"/>
  <c r="O4267" i="1" s="1"/>
  <c r="O4268" i="1" s="1"/>
  <c r="O4269" i="1" s="1"/>
  <c r="O4270" i="1" s="1"/>
  <c r="O4271" i="1" s="1"/>
  <c r="O4272" i="1" s="1"/>
  <c r="O4273" i="1" s="1"/>
  <c r="O4274" i="1" s="1"/>
  <c r="O4275" i="1" s="1"/>
  <c r="O4276" i="1" s="1"/>
  <c r="O4277" i="1" s="1"/>
  <c r="O4278" i="1" s="1"/>
  <c r="O4279" i="1" s="1"/>
  <c r="O4280" i="1" s="1"/>
  <c r="O4281" i="1" s="1"/>
  <c r="O4282" i="1" s="1"/>
  <c r="O4283" i="1" s="1"/>
  <c r="O4284" i="1" s="1"/>
  <c r="O4285" i="1" s="1"/>
  <c r="O4286" i="1" s="1"/>
  <c r="O4287" i="1" s="1"/>
  <c r="O4288" i="1" s="1"/>
  <c r="O4289" i="1" s="1"/>
  <c r="O4290" i="1" s="1"/>
  <c r="O4291" i="1" s="1"/>
  <c r="O4292" i="1" s="1"/>
  <c r="O4293" i="1" s="1"/>
  <c r="O4294" i="1" s="1"/>
  <c r="O4295" i="1" s="1"/>
  <c r="O4296" i="1" s="1"/>
  <c r="O4297" i="1" s="1"/>
  <c r="O4298" i="1" s="1"/>
  <c r="O4299" i="1" s="1"/>
  <c r="O4300" i="1" s="1"/>
  <c r="O4301" i="1" s="1"/>
  <c r="O4302" i="1" s="1"/>
  <c r="O4303" i="1" s="1"/>
  <c r="O4304" i="1" s="1"/>
  <c r="O4305" i="1" s="1"/>
  <c r="O4306" i="1" s="1"/>
  <c r="O4307" i="1" s="1"/>
  <c r="O4308" i="1" s="1"/>
  <c r="O4309" i="1" s="1"/>
  <c r="O4310" i="1" s="1"/>
  <c r="O4311" i="1" s="1"/>
  <c r="O4312" i="1" s="1"/>
  <c r="O4313" i="1" s="1"/>
  <c r="O4314" i="1" s="1"/>
  <c r="O4315" i="1" s="1"/>
  <c r="O4316" i="1" s="1"/>
  <c r="O4317" i="1" s="1"/>
  <c r="O4318" i="1" s="1"/>
  <c r="O4319" i="1" s="1"/>
  <c r="O4320" i="1" s="1"/>
  <c r="O4321" i="1" s="1"/>
  <c r="O4322" i="1" s="1"/>
  <c r="O4323" i="1" s="1"/>
  <c r="O4324" i="1" s="1"/>
  <c r="O4325" i="1" s="1"/>
  <c r="O4326" i="1" s="1"/>
  <c r="O4327" i="1" s="1"/>
  <c r="O4328" i="1" s="1"/>
  <c r="O4329" i="1" s="1"/>
  <c r="O4330" i="1" s="1"/>
  <c r="O4331" i="1" s="1"/>
  <c r="O4332" i="1" s="1"/>
  <c r="O4333" i="1" s="1"/>
  <c r="O4334" i="1" s="1"/>
  <c r="O4335" i="1" s="1"/>
  <c r="O4336" i="1" s="1"/>
  <c r="O4337" i="1" s="1"/>
  <c r="O4338" i="1" s="1"/>
  <c r="O4339" i="1" s="1"/>
  <c r="O4340" i="1" s="1"/>
  <c r="O4341" i="1" s="1"/>
  <c r="O4342" i="1" s="1"/>
  <c r="O4343" i="1" s="1"/>
  <c r="O4344" i="1" s="1"/>
  <c r="O4345" i="1" s="1"/>
  <c r="O4346" i="1" s="1"/>
  <c r="O4347" i="1" s="1"/>
  <c r="O4348" i="1" s="1"/>
  <c r="O4349" i="1" s="1"/>
  <c r="O4350" i="1" s="1"/>
  <c r="O4351" i="1" s="1"/>
  <c r="O4352" i="1" s="1"/>
  <c r="O4353" i="1" s="1"/>
  <c r="O4354" i="1" s="1"/>
  <c r="O4355" i="1" s="1"/>
  <c r="O4356" i="1" s="1"/>
  <c r="O4357" i="1" s="1"/>
  <c r="O4358" i="1" s="1"/>
  <c r="O4359" i="1" s="1"/>
  <c r="O4360" i="1" s="1"/>
  <c r="O4361" i="1" s="1"/>
  <c r="O4362" i="1" s="1"/>
  <c r="O4363" i="1" s="1"/>
  <c r="O4364" i="1" s="1"/>
  <c r="O4365" i="1" s="1"/>
  <c r="O4366" i="1" s="1"/>
  <c r="O4367" i="1" s="1"/>
  <c r="O4368" i="1" s="1"/>
  <c r="O4369" i="1" s="1"/>
  <c r="O4370" i="1" s="1"/>
  <c r="O4371" i="1" s="1"/>
  <c r="O4372" i="1" s="1"/>
  <c r="O4373" i="1" s="1"/>
  <c r="O4374" i="1" s="1"/>
  <c r="O4375" i="1" s="1"/>
  <c r="O4376" i="1" s="1"/>
  <c r="O4377" i="1" s="1"/>
  <c r="O4378" i="1" s="1"/>
  <c r="O4379" i="1" s="1"/>
  <c r="O4380" i="1" s="1"/>
  <c r="O4381" i="1" s="1"/>
  <c r="O4382" i="1" s="1"/>
  <c r="O4383" i="1" s="1"/>
  <c r="O4384" i="1" s="1"/>
  <c r="O4385" i="1" s="1"/>
  <c r="O4386" i="1" s="1"/>
  <c r="O4387" i="1" s="1"/>
  <c r="O4388" i="1" s="1"/>
  <c r="O4389" i="1" s="1"/>
  <c r="O4390" i="1" s="1"/>
  <c r="O4391" i="1" s="1"/>
  <c r="O4392" i="1" s="1"/>
  <c r="O4393" i="1" s="1"/>
  <c r="O4394" i="1" s="1"/>
  <c r="O4395" i="1" s="1"/>
  <c r="O4396" i="1" s="1"/>
  <c r="O4397" i="1" s="1"/>
  <c r="O4398" i="1" s="1"/>
  <c r="O4399" i="1" s="1"/>
  <c r="O4400" i="1" s="1"/>
  <c r="O4401" i="1" s="1"/>
  <c r="O4402" i="1" s="1"/>
  <c r="O4403" i="1" s="1"/>
  <c r="O4404" i="1" s="1"/>
  <c r="O4405" i="1" s="1"/>
  <c r="O4406" i="1" s="1"/>
  <c r="O4407" i="1" s="1"/>
  <c r="O4408" i="1" s="1"/>
  <c r="O4409" i="1" s="1"/>
  <c r="O4410" i="1" s="1"/>
  <c r="O4411" i="1" s="1"/>
  <c r="O4412" i="1" s="1"/>
  <c r="O4413" i="1" s="1"/>
  <c r="O4414" i="1" s="1"/>
  <c r="O4415" i="1" s="1"/>
  <c r="O4416" i="1" s="1"/>
  <c r="O4417" i="1" s="1"/>
  <c r="O4418" i="1" s="1"/>
  <c r="O4419" i="1" s="1"/>
  <c r="O4420" i="1" s="1"/>
  <c r="O4421" i="1" s="1"/>
  <c r="O4422" i="1" s="1"/>
  <c r="O4423" i="1" s="1"/>
  <c r="O4424" i="1" s="1"/>
  <c r="O4425" i="1" s="1"/>
  <c r="O4426" i="1" s="1"/>
  <c r="O4427" i="1" s="1"/>
  <c r="O4428" i="1" s="1"/>
  <c r="O4429" i="1" s="1"/>
  <c r="O4430" i="1" s="1"/>
  <c r="O4431" i="1" s="1"/>
  <c r="O4432" i="1" s="1"/>
  <c r="O4433" i="1" s="1"/>
  <c r="O4434" i="1" s="1"/>
  <c r="O4435" i="1" s="1"/>
  <c r="O4436" i="1" s="1"/>
  <c r="O4437" i="1" s="1"/>
  <c r="O4438" i="1" s="1"/>
  <c r="O4439" i="1" s="1"/>
  <c r="O4440" i="1" s="1"/>
  <c r="O4441" i="1" s="1"/>
  <c r="O4442" i="1" s="1"/>
  <c r="O4443" i="1" s="1"/>
  <c r="O4444" i="1" s="1"/>
  <c r="O4445" i="1" s="1"/>
  <c r="O4446" i="1" s="1"/>
  <c r="O4447" i="1" s="1"/>
  <c r="O4448" i="1" s="1"/>
  <c r="O4449" i="1" s="1"/>
  <c r="O4450" i="1" s="1"/>
  <c r="O4451" i="1" s="1"/>
  <c r="O4452" i="1" s="1"/>
  <c r="O4453" i="1" s="1"/>
  <c r="O4454" i="1" s="1"/>
  <c r="O4455" i="1" s="1"/>
  <c r="O4456" i="1" s="1"/>
  <c r="O4457" i="1" s="1"/>
  <c r="O4458" i="1" s="1"/>
  <c r="O4459" i="1" s="1"/>
  <c r="O4460" i="1" s="1"/>
  <c r="O4461" i="1" s="1"/>
  <c r="O4462" i="1" s="1"/>
  <c r="O4463" i="1" s="1"/>
  <c r="O4464" i="1" s="1"/>
  <c r="O4465" i="1" s="1"/>
  <c r="O4466" i="1" s="1"/>
  <c r="O4467" i="1" s="1"/>
  <c r="O4468" i="1" s="1"/>
  <c r="O4469" i="1" s="1"/>
  <c r="O4470" i="1" s="1"/>
  <c r="O4471" i="1" s="1"/>
  <c r="O4472" i="1" s="1"/>
  <c r="O4473" i="1" s="1"/>
  <c r="O4474" i="1" s="1"/>
  <c r="O4475" i="1" s="1"/>
  <c r="O4476" i="1" s="1"/>
  <c r="O4477" i="1" s="1"/>
  <c r="O4478" i="1" s="1"/>
  <c r="O4479" i="1" s="1"/>
  <c r="O4480" i="1" s="1"/>
  <c r="O4481" i="1" s="1"/>
  <c r="O4482" i="1" s="1"/>
  <c r="O4483" i="1" s="1"/>
  <c r="O4484" i="1" s="1"/>
  <c r="O4485" i="1" s="1"/>
  <c r="O4486" i="1" s="1"/>
  <c r="O4487" i="1" s="1"/>
  <c r="O4488" i="1" s="1"/>
  <c r="O4489" i="1" s="1"/>
  <c r="O4490" i="1" s="1"/>
  <c r="O4491" i="1" s="1"/>
  <c r="O4492" i="1" s="1"/>
  <c r="O4493" i="1" s="1"/>
  <c r="O4494" i="1" s="1"/>
  <c r="O4495" i="1" s="1"/>
  <c r="O4496" i="1" s="1"/>
  <c r="O4497" i="1" s="1"/>
  <c r="O4498" i="1" s="1"/>
  <c r="O4499" i="1" s="1"/>
  <c r="O4500" i="1" s="1"/>
  <c r="O4501" i="1" s="1"/>
  <c r="O4502" i="1" s="1"/>
  <c r="O4503" i="1" s="1"/>
  <c r="O4504" i="1" s="1"/>
  <c r="O4505" i="1" s="1"/>
  <c r="O4506" i="1" s="1"/>
  <c r="O4507" i="1" s="1"/>
  <c r="O4508" i="1" s="1"/>
  <c r="O4509" i="1" s="1"/>
  <c r="O4510" i="1" s="1"/>
  <c r="O4511" i="1" s="1"/>
  <c r="O4512" i="1" s="1"/>
  <c r="O4513" i="1" s="1"/>
  <c r="O4514" i="1" s="1"/>
  <c r="O4515" i="1" s="1"/>
  <c r="O4516" i="1" s="1"/>
  <c r="O4517" i="1" s="1"/>
  <c r="O4518" i="1" s="1"/>
  <c r="O4519" i="1" s="1"/>
  <c r="O4520" i="1" s="1"/>
  <c r="O4521" i="1" s="1"/>
  <c r="O4522" i="1" s="1"/>
  <c r="O4523" i="1" s="1"/>
  <c r="O4524" i="1" s="1"/>
  <c r="O4525" i="1" s="1"/>
  <c r="O4526" i="1" s="1"/>
  <c r="O4527" i="1" s="1"/>
  <c r="O4528" i="1" s="1"/>
  <c r="O4529" i="1" s="1"/>
  <c r="O4530" i="1" s="1"/>
  <c r="O4531" i="1" s="1"/>
  <c r="O4532" i="1" s="1"/>
  <c r="O4533" i="1" s="1"/>
  <c r="O4534" i="1" s="1"/>
  <c r="O4535" i="1" s="1"/>
  <c r="O4536" i="1" s="1"/>
  <c r="O4537" i="1" s="1"/>
  <c r="O4538" i="1" s="1"/>
  <c r="O4539" i="1" s="1"/>
  <c r="O4540" i="1" s="1"/>
  <c r="O4541" i="1" s="1"/>
  <c r="O4542" i="1" s="1"/>
  <c r="O4543" i="1" s="1"/>
  <c r="O4544" i="1" s="1"/>
  <c r="O4545" i="1" s="1"/>
  <c r="O4546" i="1" s="1"/>
  <c r="O4547" i="1" s="1"/>
  <c r="O4548" i="1" s="1"/>
  <c r="O4549" i="1" s="1"/>
  <c r="O4550" i="1" s="1"/>
  <c r="O4551" i="1" s="1"/>
  <c r="O4552" i="1" s="1"/>
  <c r="O4553" i="1" s="1"/>
  <c r="O4554" i="1" s="1"/>
  <c r="O4555" i="1" s="1"/>
  <c r="O4556" i="1" s="1"/>
  <c r="O4557" i="1" s="1"/>
  <c r="O4558" i="1" s="1"/>
  <c r="O4559" i="1" s="1"/>
  <c r="O4560" i="1" s="1"/>
  <c r="O4561" i="1" s="1"/>
  <c r="O4562" i="1" s="1"/>
  <c r="O4563" i="1" s="1"/>
  <c r="O4564" i="1" s="1"/>
  <c r="O4565" i="1" s="1"/>
  <c r="O4566" i="1" s="1"/>
  <c r="O4567" i="1" s="1"/>
  <c r="O4568" i="1" s="1"/>
  <c r="O4569" i="1" s="1"/>
  <c r="O4570" i="1" s="1"/>
  <c r="O4571" i="1" s="1"/>
  <c r="O4572" i="1" s="1"/>
  <c r="O4573" i="1" s="1"/>
  <c r="O4574" i="1" s="1"/>
  <c r="O4575" i="1" s="1"/>
  <c r="O4576" i="1" s="1"/>
  <c r="O4577" i="1" s="1"/>
  <c r="O4578" i="1" s="1"/>
  <c r="O4579" i="1" s="1"/>
  <c r="O4580" i="1" s="1"/>
  <c r="O4581" i="1" s="1"/>
  <c r="O4582" i="1" s="1"/>
  <c r="O4583" i="1" s="1"/>
  <c r="O4584" i="1" s="1"/>
  <c r="O4585" i="1" s="1"/>
  <c r="O4586" i="1" s="1"/>
  <c r="O4587" i="1" s="1"/>
  <c r="O4588" i="1" s="1"/>
  <c r="O4589" i="1" s="1"/>
  <c r="O4590" i="1" s="1"/>
  <c r="O4591" i="1" s="1"/>
  <c r="O4592" i="1" s="1"/>
  <c r="O4593" i="1" s="1"/>
  <c r="O4594" i="1" s="1"/>
  <c r="O4595" i="1" s="1"/>
  <c r="O4596" i="1" s="1"/>
  <c r="O4597" i="1" s="1"/>
  <c r="O4598" i="1" s="1"/>
  <c r="O4599" i="1" s="1"/>
  <c r="O4600" i="1" s="1"/>
  <c r="O4601" i="1" s="1"/>
  <c r="O4602" i="1" s="1"/>
  <c r="O4603" i="1" s="1"/>
  <c r="O4604" i="1" s="1"/>
  <c r="O4605" i="1" s="1"/>
  <c r="O4606" i="1" s="1"/>
  <c r="O4607" i="1" s="1"/>
  <c r="O4608" i="1" s="1"/>
  <c r="O4609" i="1" s="1"/>
  <c r="O4610" i="1" s="1"/>
  <c r="O4611" i="1" s="1"/>
  <c r="O4612" i="1" s="1"/>
  <c r="O4613" i="1" s="1"/>
  <c r="O4614" i="1" s="1"/>
  <c r="O4615" i="1" s="1"/>
  <c r="O4616" i="1" s="1"/>
  <c r="O4617" i="1" s="1"/>
  <c r="O4618" i="1" s="1"/>
  <c r="O4619" i="1" s="1"/>
  <c r="O4620" i="1" s="1"/>
  <c r="O4621" i="1" s="1"/>
  <c r="O4622" i="1" s="1"/>
  <c r="O4623" i="1" s="1"/>
  <c r="O4624" i="1" s="1"/>
  <c r="O4625" i="1" s="1"/>
  <c r="O4626" i="1" s="1"/>
  <c r="O4627" i="1" s="1"/>
  <c r="O4628" i="1" s="1"/>
  <c r="O4629" i="1" s="1"/>
  <c r="O4630" i="1" s="1"/>
  <c r="O4631" i="1" s="1"/>
  <c r="O4632" i="1" s="1"/>
  <c r="O4633" i="1" s="1"/>
  <c r="O4634" i="1" s="1"/>
  <c r="O4635" i="1" s="1"/>
  <c r="O4636" i="1" s="1"/>
  <c r="O4637" i="1" s="1"/>
  <c r="O4638" i="1" s="1"/>
  <c r="O4639" i="1" s="1"/>
  <c r="O4640" i="1" s="1"/>
  <c r="O4641" i="1" s="1"/>
  <c r="O4642" i="1" s="1"/>
  <c r="O4643" i="1" s="1"/>
  <c r="O4644" i="1" s="1"/>
  <c r="O4645" i="1" s="1"/>
  <c r="O4646" i="1" s="1"/>
  <c r="O4647" i="1" s="1"/>
  <c r="O4648" i="1" s="1"/>
  <c r="O4649" i="1" s="1"/>
  <c r="O4650" i="1" s="1"/>
  <c r="O4651" i="1" s="1"/>
  <c r="O4652" i="1" s="1"/>
  <c r="O4653" i="1" s="1"/>
  <c r="O4654" i="1" s="1"/>
  <c r="O4655" i="1" s="1"/>
  <c r="O4656" i="1" s="1"/>
  <c r="O4657" i="1" s="1"/>
  <c r="O4658" i="1" s="1"/>
  <c r="O4659" i="1" s="1"/>
  <c r="O4660" i="1" s="1"/>
  <c r="O4661" i="1" s="1"/>
  <c r="O4662" i="1" s="1"/>
  <c r="O4663" i="1" s="1"/>
  <c r="O4664" i="1" s="1"/>
  <c r="O4665" i="1" s="1"/>
  <c r="O4666" i="1" s="1"/>
  <c r="O4667" i="1" s="1"/>
  <c r="O4668" i="1" s="1"/>
  <c r="O4669" i="1" s="1"/>
  <c r="O4670" i="1" s="1"/>
  <c r="O4671" i="1" s="1"/>
  <c r="O4672" i="1" s="1"/>
  <c r="O4673" i="1" s="1"/>
  <c r="O4674" i="1" s="1"/>
  <c r="O4675" i="1" s="1"/>
  <c r="O4676" i="1" s="1"/>
  <c r="O4677" i="1" s="1"/>
  <c r="O4678" i="1" s="1"/>
  <c r="O4679" i="1" s="1"/>
  <c r="O4680" i="1" s="1"/>
  <c r="O4681" i="1" s="1"/>
  <c r="O4682" i="1" s="1"/>
  <c r="O4683" i="1" s="1"/>
  <c r="O4684" i="1" s="1"/>
  <c r="O4685" i="1" s="1"/>
  <c r="O4686" i="1" s="1"/>
  <c r="O4687" i="1" s="1"/>
  <c r="O4688" i="1" s="1"/>
  <c r="O4689" i="1" s="1"/>
  <c r="O4690" i="1" s="1"/>
  <c r="O4691" i="1" s="1"/>
  <c r="O4692" i="1" s="1"/>
  <c r="O4693" i="1" s="1"/>
  <c r="O4694" i="1" s="1"/>
  <c r="O4695" i="1" s="1"/>
  <c r="O4696" i="1" s="1"/>
  <c r="O4697" i="1" s="1"/>
  <c r="O4698" i="1" s="1"/>
  <c r="O4699" i="1" s="1"/>
  <c r="O4700" i="1" s="1"/>
  <c r="O4701" i="1" s="1"/>
  <c r="O4702" i="1" s="1"/>
  <c r="O4703" i="1" s="1"/>
  <c r="O4704" i="1" s="1"/>
  <c r="O4705" i="1" s="1"/>
  <c r="O4706" i="1" s="1"/>
  <c r="O4707" i="1" s="1"/>
  <c r="O4708" i="1" s="1"/>
  <c r="O4709" i="1" s="1"/>
  <c r="O4710" i="1" s="1"/>
  <c r="O4711" i="1" s="1"/>
  <c r="O4712" i="1" s="1"/>
  <c r="O4713" i="1" s="1"/>
  <c r="O4714" i="1" s="1"/>
  <c r="O4715" i="1" s="1"/>
  <c r="O4716" i="1" s="1"/>
  <c r="O4717" i="1" s="1"/>
  <c r="O4718" i="1" s="1"/>
  <c r="O4719" i="1" s="1"/>
  <c r="O4720" i="1" s="1"/>
  <c r="O4721" i="1" s="1"/>
  <c r="O4722" i="1" s="1"/>
  <c r="O4723" i="1" s="1"/>
  <c r="O4724" i="1" s="1"/>
  <c r="O4725" i="1" s="1"/>
  <c r="O4726" i="1" s="1"/>
  <c r="O4727" i="1" s="1"/>
  <c r="O4728" i="1" s="1"/>
  <c r="O4729" i="1" s="1"/>
  <c r="O4730" i="1" s="1"/>
  <c r="O4731" i="1" s="1"/>
  <c r="O4732" i="1" s="1"/>
  <c r="O4733" i="1" s="1"/>
  <c r="O4734" i="1" s="1"/>
  <c r="O4735" i="1" s="1"/>
  <c r="O4736" i="1" s="1"/>
  <c r="O4737" i="1" s="1"/>
  <c r="O4738" i="1" s="1"/>
  <c r="O4739" i="1" s="1"/>
  <c r="O4740" i="1" s="1"/>
  <c r="O4741" i="1" s="1"/>
  <c r="O4742" i="1" s="1"/>
  <c r="O4743" i="1" s="1"/>
  <c r="O4744" i="1" s="1"/>
  <c r="O4745" i="1" s="1"/>
  <c r="O4746" i="1" s="1"/>
  <c r="O4747" i="1" s="1"/>
  <c r="O4748" i="1" s="1"/>
  <c r="O4749" i="1" s="1"/>
  <c r="O4750" i="1" s="1"/>
  <c r="O4751" i="1" s="1"/>
  <c r="O4752" i="1" s="1"/>
  <c r="O4753" i="1" s="1"/>
  <c r="O4754" i="1" s="1"/>
  <c r="O4755" i="1" s="1"/>
  <c r="O4756" i="1" s="1"/>
  <c r="O4757" i="1" s="1"/>
  <c r="O4758" i="1" s="1"/>
  <c r="O4759" i="1" s="1"/>
  <c r="O4760" i="1" s="1"/>
  <c r="O4761" i="1" s="1"/>
  <c r="O4762" i="1" s="1"/>
  <c r="O4763" i="1" s="1"/>
  <c r="O4764" i="1" s="1"/>
  <c r="O4765" i="1" s="1"/>
  <c r="O4766" i="1" s="1"/>
  <c r="O4767" i="1" s="1"/>
  <c r="O4768" i="1" s="1"/>
  <c r="O4769" i="1" s="1"/>
  <c r="O4770" i="1" s="1"/>
  <c r="O4771" i="1" s="1"/>
  <c r="O4772" i="1" s="1"/>
  <c r="O4773" i="1" s="1"/>
  <c r="O4774" i="1" s="1"/>
  <c r="O4775" i="1" s="1"/>
  <c r="O4776" i="1" s="1"/>
  <c r="O4777" i="1" s="1"/>
  <c r="O4778" i="1" s="1"/>
  <c r="O4779" i="1" s="1"/>
  <c r="O4780" i="1" s="1"/>
  <c r="O4781" i="1" s="1"/>
  <c r="O4782" i="1" s="1"/>
  <c r="O4783" i="1" s="1"/>
  <c r="O4784" i="1" s="1"/>
  <c r="O4785" i="1" s="1"/>
  <c r="O4786" i="1" s="1"/>
  <c r="O4787" i="1" s="1"/>
  <c r="O4788" i="1" s="1"/>
  <c r="O4789" i="1" s="1"/>
  <c r="O4790" i="1" s="1"/>
  <c r="O4791" i="1" s="1"/>
  <c r="O4792" i="1" s="1"/>
  <c r="O4793" i="1" s="1"/>
  <c r="O4794" i="1" s="1"/>
  <c r="O4795" i="1" s="1"/>
  <c r="O4796" i="1" s="1"/>
  <c r="O4797" i="1" s="1"/>
  <c r="O4798" i="1" s="1"/>
  <c r="O4799" i="1" s="1"/>
  <c r="O4800" i="1" s="1"/>
  <c r="O4801" i="1" s="1"/>
  <c r="O4802" i="1" s="1"/>
  <c r="O4803" i="1" s="1"/>
  <c r="O4804" i="1" s="1"/>
  <c r="O4805" i="1" s="1"/>
  <c r="O4806" i="1" s="1"/>
  <c r="O4807" i="1" s="1"/>
  <c r="O4808" i="1" s="1"/>
  <c r="O4809" i="1" s="1"/>
  <c r="O4810" i="1" s="1"/>
  <c r="O4811" i="1" s="1"/>
  <c r="O4812" i="1" s="1"/>
  <c r="O4813" i="1" s="1"/>
  <c r="O4814" i="1" s="1"/>
  <c r="O4815" i="1" s="1"/>
  <c r="O4816" i="1" s="1"/>
  <c r="O4817" i="1" s="1"/>
  <c r="O4818" i="1" s="1"/>
  <c r="O4819" i="1" s="1"/>
  <c r="O4820" i="1" s="1"/>
  <c r="O4821" i="1" s="1"/>
  <c r="O4822" i="1" s="1"/>
  <c r="O4823" i="1" s="1"/>
  <c r="O4824" i="1" s="1"/>
  <c r="O4825" i="1" s="1"/>
  <c r="O4826" i="1" s="1"/>
  <c r="O4827" i="1" s="1"/>
  <c r="O4828" i="1" s="1"/>
  <c r="O4829" i="1" s="1"/>
  <c r="O4830" i="1" s="1"/>
  <c r="O4831" i="1" s="1"/>
  <c r="O4832" i="1" s="1"/>
  <c r="O4833" i="1" s="1"/>
  <c r="O4834" i="1" s="1"/>
  <c r="O4835" i="1" s="1"/>
  <c r="O4836" i="1" s="1"/>
  <c r="O4837" i="1" s="1"/>
  <c r="O4838" i="1" s="1"/>
  <c r="O4839" i="1" s="1"/>
  <c r="O4840" i="1" s="1"/>
  <c r="O4841" i="1" s="1"/>
  <c r="O4842" i="1" s="1"/>
  <c r="O4843" i="1" s="1"/>
  <c r="O4844" i="1" s="1"/>
  <c r="O4845" i="1" s="1"/>
  <c r="O4846" i="1" s="1"/>
  <c r="O4847" i="1" s="1"/>
  <c r="O4848" i="1" s="1"/>
  <c r="O4849" i="1" s="1"/>
  <c r="O4850" i="1" s="1"/>
  <c r="O4851" i="1" s="1"/>
  <c r="O4852" i="1" s="1"/>
  <c r="O4853" i="1" s="1"/>
  <c r="O4854" i="1" s="1"/>
  <c r="O4855" i="1" s="1"/>
  <c r="O4856" i="1" s="1"/>
  <c r="O4857" i="1" s="1"/>
  <c r="O4858" i="1" s="1"/>
  <c r="O4859" i="1" s="1"/>
  <c r="O4860" i="1" s="1"/>
  <c r="O4861" i="1" s="1"/>
  <c r="O4862" i="1" s="1"/>
  <c r="O4863" i="1" s="1"/>
  <c r="O4864" i="1" s="1"/>
  <c r="O4865" i="1" s="1"/>
  <c r="O4866" i="1" s="1"/>
  <c r="O4867" i="1" s="1"/>
  <c r="O4868" i="1" s="1"/>
  <c r="O4869" i="1" s="1"/>
  <c r="O4870" i="1" s="1"/>
  <c r="O4871" i="1" s="1"/>
  <c r="O4872" i="1" s="1"/>
  <c r="O4873" i="1" s="1"/>
  <c r="O4874" i="1" s="1"/>
  <c r="O4875" i="1" s="1"/>
  <c r="O4876" i="1" s="1"/>
  <c r="O4877" i="1" s="1"/>
  <c r="O4878" i="1" s="1"/>
  <c r="O4879" i="1" s="1"/>
  <c r="O4880" i="1" s="1"/>
  <c r="O4881" i="1" s="1"/>
  <c r="O4882" i="1" s="1"/>
  <c r="O4883" i="1" s="1"/>
  <c r="O4884" i="1" s="1"/>
  <c r="O4885" i="1" s="1"/>
  <c r="O4886" i="1" s="1"/>
  <c r="O4887" i="1" s="1"/>
  <c r="O4888" i="1" s="1"/>
  <c r="O4889" i="1" s="1"/>
  <c r="O4890" i="1" s="1"/>
  <c r="O4891" i="1" s="1"/>
  <c r="O4892" i="1" s="1"/>
  <c r="O4893" i="1" s="1"/>
  <c r="O4894" i="1" s="1"/>
  <c r="O4895" i="1" s="1"/>
  <c r="O4896" i="1" s="1"/>
  <c r="O4897" i="1" s="1"/>
  <c r="O4898" i="1" s="1"/>
  <c r="O4899" i="1" s="1"/>
  <c r="O4900" i="1" s="1"/>
  <c r="O4901" i="1" s="1"/>
  <c r="O4902" i="1" s="1"/>
  <c r="O4903" i="1" s="1"/>
  <c r="O4904" i="1" s="1"/>
  <c r="O4905" i="1" s="1"/>
  <c r="O4906" i="1" s="1"/>
  <c r="O4907" i="1" s="1"/>
  <c r="O4908" i="1" s="1"/>
  <c r="O4909" i="1" s="1"/>
  <c r="O4910" i="1" s="1"/>
  <c r="O4911" i="1" s="1"/>
  <c r="O4912" i="1" s="1"/>
  <c r="O4913" i="1" s="1"/>
  <c r="O4914" i="1" s="1"/>
  <c r="O4915" i="1" s="1"/>
  <c r="O4916" i="1" s="1"/>
  <c r="O4917" i="1" s="1"/>
  <c r="O4918" i="1" s="1"/>
  <c r="O4919" i="1" s="1"/>
  <c r="O4920" i="1" s="1"/>
  <c r="O4921" i="1" s="1"/>
  <c r="O4922" i="1" s="1"/>
  <c r="O4923" i="1" s="1"/>
  <c r="O4924" i="1" s="1"/>
  <c r="O4925" i="1" s="1"/>
  <c r="O4926" i="1" s="1"/>
  <c r="O4927" i="1" s="1"/>
  <c r="O4928" i="1" s="1"/>
  <c r="O4929" i="1" s="1"/>
  <c r="O4930" i="1" s="1"/>
  <c r="O4931" i="1" s="1"/>
  <c r="O4932" i="1" s="1"/>
  <c r="O4933" i="1" s="1"/>
  <c r="O4934" i="1" s="1"/>
  <c r="O4935" i="1" s="1"/>
  <c r="O4936" i="1" s="1"/>
  <c r="O4937" i="1" s="1"/>
  <c r="O4938" i="1" s="1"/>
  <c r="O4939" i="1" s="1"/>
  <c r="O4940" i="1" s="1"/>
  <c r="O4941" i="1" s="1"/>
  <c r="O4942" i="1" s="1"/>
  <c r="O4943" i="1" s="1"/>
  <c r="O4944" i="1" s="1"/>
  <c r="O4945" i="1" s="1"/>
  <c r="O4946" i="1" s="1"/>
  <c r="O4947" i="1" s="1"/>
  <c r="O4948" i="1" s="1"/>
  <c r="O4949" i="1" s="1"/>
  <c r="O4950" i="1" s="1"/>
  <c r="O4951" i="1" s="1"/>
  <c r="O4952" i="1" s="1"/>
  <c r="O4953" i="1" s="1"/>
  <c r="O4954" i="1" s="1"/>
  <c r="O4955" i="1" s="1"/>
  <c r="O4956" i="1" s="1"/>
  <c r="O4957" i="1" s="1"/>
  <c r="O4958" i="1" s="1"/>
  <c r="O4959" i="1" s="1"/>
  <c r="O4960" i="1" s="1"/>
  <c r="O4961" i="1" s="1"/>
  <c r="O4962" i="1" s="1"/>
  <c r="O4963" i="1" s="1"/>
  <c r="O4964" i="1" s="1"/>
  <c r="O4965" i="1" s="1"/>
  <c r="O4966" i="1" s="1"/>
  <c r="O4967" i="1" s="1"/>
  <c r="O4968" i="1" s="1"/>
  <c r="O4969" i="1" s="1"/>
  <c r="O4970" i="1" s="1"/>
  <c r="O4971" i="1" s="1"/>
  <c r="O4972" i="1" s="1"/>
  <c r="O4973" i="1" s="1"/>
  <c r="O4974" i="1" s="1"/>
  <c r="O4975" i="1" s="1"/>
  <c r="O4976" i="1" s="1"/>
  <c r="O4977" i="1" s="1"/>
  <c r="O4978" i="1" s="1"/>
  <c r="O4979" i="1" s="1"/>
  <c r="O4980" i="1" s="1"/>
  <c r="O4981" i="1" s="1"/>
  <c r="O4982" i="1" s="1"/>
  <c r="O4983" i="1" s="1"/>
  <c r="O4984" i="1" s="1"/>
  <c r="O4985" i="1" s="1"/>
  <c r="O4986" i="1" s="1"/>
  <c r="O4987" i="1" s="1"/>
  <c r="O4988" i="1" s="1"/>
  <c r="O4989" i="1" s="1"/>
  <c r="O4990" i="1" s="1"/>
  <c r="O4991" i="1" s="1"/>
  <c r="O4992" i="1" s="1"/>
  <c r="O4993" i="1" s="1"/>
  <c r="O4994" i="1" s="1"/>
  <c r="O4995" i="1" s="1"/>
  <c r="O4996" i="1" s="1"/>
  <c r="O4997" i="1" s="1"/>
  <c r="O4998" i="1" s="1"/>
  <c r="O4999" i="1" s="1"/>
  <c r="O5000" i="1" s="1"/>
  <c r="O5001" i="1" s="1"/>
  <c r="O5002" i="1" s="1"/>
  <c r="O5003" i="1" s="1"/>
  <c r="O5004" i="1" s="1"/>
  <c r="O5005" i="1" s="1"/>
  <c r="O5006" i="1" s="1"/>
  <c r="O5007" i="1" s="1"/>
  <c r="O5008" i="1" s="1"/>
  <c r="O5009" i="1" s="1"/>
  <c r="O5010" i="1" s="1"/>
  <c r="O5011" i="1" s="1"/>
  <c r="O5012" i="1" s="1"/>
  <c r="O5013" i="1" s="1"/>
  <c r="O5014" i="1" s="1"/>
  <c r="O5015" i="1" s="1"/>
  <c r="O5016" i="1" s="1"/>
  <c r="O5017" i="1" s="1"/>
  <c r="O5018" i="1" s="1"/>
  <c r="O5019" i="1" s="1"/>
  <c r="O5020" i="1" s="1"/>
  <c r="O5021" i="1" s="1"/>
  <c r="O5022" i="1" s="1"/>
  <c r="O5023" i="1" s="1"/>
  <c r="O5024" i="1" s="1"/>
  <c r="O5025" i="1" s="1"/>
  <c r="O5026" i="1" s="1"/>
  <c r="O5027" i="1" s="1"/>
  <c r="O5028" i="1" s="1"/>
  <c r="O5029" i="1" s="1"/>
  <c r="O5030" i="1" s="1"/>
  <c r="O5031" i="1" s="1"/>
  <c r="O5032" i="1" s="1"/>
  <c r="O5033" i="1" s="1"/>
  <c r="O5034" i="1" s="1"/>
  <c r="O5035" i="1" s="1"/>
  <c r="O5036" i="1" s="1"/>
  <c r="O5037" i="1" s="1"/>
  <c r="O5038" i="1" s="1"/>
  <c r="O5039" i="1" s="1"/>
  <c r="O5040" i="1" s="1"/>
  <c r="O5041" i="1" s="1"/>
  <c r="O5042" i="1" s="1"/>
  <c r="O5043" i="1" s="1"/>
  <c r="O5044" i="1" s="1"/>
  <c r="O5045" i="1" s="1"/>
  <c r="O5046" i="1" s="1"/>
  <c r="O5047" i="1" s="1"/>
  <c r="O5048" i="1" s="1"/>
  <c r="O5049" i="1" s="1"/>
  <c r="O5050" i="1" s="1"/>
  <c r="O5051" i="1" s="1"/>
  <c r="O5052" i="1" s="1"/>
  <c r="O5053" i="1" s="1"/>
  <c r="O5054" i="1" s="1"/>
  <c r="O5055" i="1" s="1"/>
  <c r="O5056" i="1" s="1"/>
  <c r="O5057" i="1" s="1"/>
  <c r="O5058" i="1" s="1"/>
  <c r="O5059" i="1" s="1"/>
  <c r="O5060" i="1" s="1"/>
  <c r="O5061" i="1" s="1"/>
  <c r="O5062" i="1" s="1"/>
  <c r="O5063" i="1" s="1"/>
  <c r="O5064" i="1" s="1"/>
  <c r="O5065" i="1" s="1"/>
  <c r="O5066" i="1" s="1"/>
  <c r="O5067" i="1" s="1"/>
  <c r="O5068" i="1" s="1"/>
  <c r="O5069" i="1" s="1"/>
  <c r="O5070" i="1" s="1"/>
  <c r="O5071" i="1" s="1"/>
  <c r="O5072" i="1" s="1"/>
  <c r="O5073" i="1" s="1"/>
  <c r="O5074" i="1" s="1"/>
  <c r="O5075" i="1" s="1"/>
  <c r="O5076" i="1" s="1"/>
  <c r="O5077" i="1" s="1"/>
  <c r="O5078" i="1" s="1"/>
  <c r="O5079" i="1" s="1"/>
  <c r="O5080" i="1" s="1"/>
  <c r="O5081" i="1" s="1"/>
  <c r="O5082" i="1" s="1"/>
  <c r="O5083" i="1" s="1"/>
  <c r="O5084" i="1" s="1"/>
  <c r="O5085" i="1" s="1"/>
  <c r="O5086" i="1" s="1"/>
  <c r="O5087" i="1" s="1"/>
  <c r="O5088" i="1" s="1"/>
  <c r="O5089" i="1" s="1"/>
  <c r="O5090" i="1" s="1"/>
  <c r="O5091" i="1" s="1"/>
  <c r="O5092" i="1" s="1"/>
  <c r="O5093" i="1" s="1"/>
  <c r="O5094" i="1" s="1"/>
  <c r="O5095" i="1" s="1"/>
  <c r="O5096" i="1" s="1"/>
  <c r="O5097" i="1" s="1"/>
  <c r="O5098" i="1" s="1"/>
  <c r="O5099" i="1" s="1"/>
  <c r="O5100" i="1" s="1"/>
  <c r="O5101" i="1" s="1"/>
  <c r="O5102" i="1" s="1"/>
  <c r="O5103" i="1" s="1"/>
  <c r="O5104" i="1" s="1"/>
  <c r="O5105" i="1" s="1"/>
  <c r="O5106" i="1" s="1"/>
  <c r="O5107" i="1" s="1"/>
  <c r="O5108" i="1" s="1"/>
  <c r="O5109" i="1" s="1"/>
  <c r="O5110" i="1" s="1"/>
  <c r="O5111" i="1" s="1"/>
  <c r="O5112" i="1" s="1"/>
  <c r="O5113" i="1" s="1"/>
  <c r="O5114" i="1" s="1"/>
  <c r="O5115" i="1" s="1"/>
  <c r="O5116" i="1" s="1"/>
  <c r="O5117" i="1" s="1"/>
  <c r="O5118" i="1" s="1"/>
  <c r="O5119" i="1" s="1"/>
  <c r="O5120" i="1" s="1"/>
  <c r="O5121" i="1" s="1"/>
  <c r="O5122" i="1" s="1"/>
  <c r="O5123" i="1" s="1"/>
  <c r="O5124" i="1" s="1"/>
  <c r="O5125" i="1" s="1"/>
  <c r="O5126" i="1" s="1"/>
  <c r="O5127" i="1" s="1"/>
  <c r="O5128" i="1" s="1"/>
  <c r="O5129" i="1" s="1"/>
  <c r="O5130" i="1" s="1"/>
  <c r="O5131" i="1" s="1"/>
  <c r="O5132" i="1" s="1"/>
  <c r="O5133" i="1" s="1"/>
  <c r="O5134" i="1" s="1"/>
  <c r="O5135" i="1" s="1"/>
  <c r="O5136" i="1" s="1"/>
  <c r="O5137" i="1" s="1"/>
  <c r="O5138" i="1" s="1"/>
  <c r="O5139" i="1" s="1"/>
  <c r="O5140" i="1" s="1"/>
  <c r="O5141" i="1" s="1"/>
  <c r="O5142" i="1" s="1"/>
  <c r="O5143" i="1" s="1"/>
  <c r="O5144" i="1" s="1"/>
  <c r="O5145" i="1" s="1"/>
  <c r="O5146" i="1" s="1"/>
  <c r="O5147" i="1" s="1"/>
  <c r="O5148" i="1" s="1"/>
  <c r="O5149" i="1" s="1"/>
  <c r="O5150" i="1" s="1"/>
  <c r="O5151" i="1" s="1"/>
  <c r="O5152" i="1" s="1"/>
  <c r="O5153" i="1" s="1"/>
  <c r="O5154" i="1" s="1"/>
  <c r="O5155" i="1" s="1"/>
  <c r="O5156" i="1" s="1"/>
  <c r="O5157" i="1" s="1"/>
  <c r="O5158" i="1" s="1"/>
  <c r="O5159" i="1" s="1"/>
  <c r="O5160" i="1" s="1"/>
  <c r="O5161" i="1" s="1"/>
  <c r="O5162" i="1" s="1"/>
  <c r="O5163" i="1" s="1"/>
  <c r="O5164" i="1" s="1"/>
  <c r="O5165" i="1" s="1"/>
  <c r="O5166" i="1" s="1"/>
  <c r="O5167" i="1" s="1"/>
  <c r="O5168" i="1" s="1"/>
  <c r="O5169" i="1" s="1"/>
  <c r="O5170" i="1" s="1"/>
  <c r="O5171" i="1" s="1"/>
  <c r="O5172" i="1" s="1"/>
  <c r="O5173" i="1" s="1"/>
  <c r="O5174" i="1" s="1"/>
  <c r="O5175" i="1" s="1"/>
  <c r="O5176" i="1" s="1"/>
  <c r="O5177" i="1" s="1"/>
  <c r="O5178" i="1" s="1"/>
  <c r="O5179" i="1" s="1"/>
  <c r="O5180" i="1" s="1"/>
  <c r="O5181" i="1" s="1"/>
  <c r="O5182" i="1" s="1"/>
  <c r="O5183" i="1" s="1"/>
  <c r="O5184" i="1" s="1"/>
  <c r="O5185" i="1" s="1"/>
  <c r="O5186" i="1" s="1"/>
  <c r="O5187" i="1" s="1"/>
  <c r="O5188" i="1" s="1"/>
  <c r="O5189" i="1" s="1"/>
  <c r="O5190" i="1" s="1"/>
  <c r="O5191" i="1" s="1"/>
  <c r="O5192" i="1" s="1"/>
  <c r="O5193" i="1" s="1"/>
  <c r="O5194" i="1" s="1"/>
  <c r="O5195" i="1" s="1"/>
  <c r="O5196" i="1" s="1"/>
  <c r="O5197" i="1" s="1"/>
  <c r="O5198" i="1" s="1"/>
  <c r="O5199" i="1" s="1"/>
  <c r="O5200" i="1" s="1"/>
  <c r="O5201" i="1" s="1"/>
  <c r="O5202" i="1" s="1"/>
  <c r="O5203" i="1" s="1"/>
  <c r="O5204" i="1" s="1"/>
  <c r="O5205" i="1" s="1"/>
  <c r="O5206" i="1" s="1"/>
  <c r="O5207" i="1" s="1"/>
  <c r="O5208" i="1" s="1"/>
  <c r="O5209" i="1" s="1"/>
  <c r="O5210" i="1" s="1"/>
  <c r="O5211" i="1" s="1"/>
  <c r="O5212" i="1" s="1"/>
  <c r="O5213" i="1" s="1"/>
  <c r="O5214" i="1" s="1"/>
  <c r="O5215" i="1" s="1"/>
  <c r="O5216" i="1" s="1"/>
  <c r="O5217" i="1" s="1"/>
  <c r="O5218" i="1" s="1"/>
  <c r="O5219" i="1" s="1"/>
  <c r="O5220" i="1" s="1"/>
  <c r="O5221" i="1" s="1"/>
  <c r="O5222" i="1" s="1"/>
  <c r="O5223" i="1" s="1"/>
  <c r="O5224" i="1" s="1"/>
  <c r="O5225" i="1" s="1"/>
  <c r="O5226" i="1" s="1"/>
  <c r="O5227" i="1" s="1"/>
  <c r="O5228" i="1" s="1"/>
  <c r="Q5227" i="1"/>
  <c r="Q5225" i="1"/>
  <c r="Q5223" i="1"/>
  <c r="Q5221" i="1"/>
  <c r="Q5219" i="1"/>
  <c r="Q5217" i="1"/>
  <c r="Q5215" i="1"/>
  <c r="Q5213" i="1"/>
  <c r="Q5211" i="1"/>
  <c r="Q5209" i="1"/>
  <c r="Q5207" i="1"/>
  <c r="Q5205" i="1"/>
  <c r="Q5203" i="1"/>
  <c r="Q5201" i="1"/>
  <c r="Q5199" i="1"/>
  <c r="Q5197" i="1"/>
  <c r="Q5195" i="1"/>
  <c r="Q5193" i="1"/>
  <c r="Q5191" i="1"/>
  <c r="Q5189" i="1"/>
  <c r="Q5187" i="1"/>
  <c r="Q5185" i="1"/>
  <c r="Q5183" i="1"/>
  <c r="Q5181" i="1"/>
  <c r="Q5179" i="1"/>
  <c r="Q5177" i="1"/>
  <c r="Q5175" i="1"/>
  <c r="Q5173" i="1"/>
  <c r="Q5171" i="1"/>
  <c r="Q5169" i="1"/>
  <c r="Q5167" i="1"/>
  <c r="Q5165" i="1"/>
  <c r="Q5163" i="1"/>
  <c r="Q5161" i="1"/>
  <c r="Q5159" i="1"/>
  <c r="Q5157" i="1"/>
  <c r="Q5155" i="1"/>
  <c r="Q5153" i="1"/>
  <c r="Q5151" i="1"/>
  <c r="Q5149" i="1"/>
  <c r="Q5147" i="1"/>
  <c r="Q5145" i="1"/>
  <c r="Q5143" i="1"/>
  <c r="Q5141" i="1"/>
  <c r="Q5139" i="1"/>
  <c r="Q5137" i="1"/>
  <c r="Q5135" i="1"/>
  <c r="Q5133" i="1"/>
  <c r="Q5131" i="1"/>
  <c r="Q5129" i="1"/>
  <c r="Q5127" i="1"/>
  <c r="Q5125" i="1"/>
  <c r="Q5123" i="1"/>
  <c r="Q5121" i="1"/>
  <c r="Q5119" i="1"/>
  <c r="Q5117" i="1"/>
  <c r="Q5115" i="1"/>
  <c r="Q5113" i="1"/>
  <c r="Q5111" i="1"/>
  <c r="Q5109" i="1"/>
  <c r="Q5107" i="1"/>
  <c r="Q5105" i="1"/>
  <c r="Q5103" i="1"/>
  <c r="Q5101" i="1"/>
  <c r="Q5099" i="1"/>
  <c r="Q5097" i="1"/>
  <c r="Q5095" i="1"/>
  <c r="Q5093" i="1"/>
  <c r="Q5091" i="1"/>
  <c r="Q5089" i="1"/>
  <c r="Q5087" i="1"/>
  <c r="Q5085" i="1"/>
  <c r="Q5083" i="1"/>
  <c r="Q5081" i="1"/>
  <c r="Q5079" i="1"/>
  <c r="Q5077" i="1"/>
  <c r="Q5075" i="1"/>
  <c r="Q5073" i="1"/>
  <c r="Q5071" i="1"/>
  <c r="Q5069" i="1"/>
  <c r="Q5067" i="1"/>
  <c r="Q5065" i="1"/>
  <c r="Q5063" i="1"/>
  <c r="Q5061" i="1"/>
  <c r="Q5059" i="1"/>
  <c r="Q5057" i="1"/>
  <c r="Q5055" i="1"/>
  <c r="Q5053" i="1"/>
  <c r="Q5051" i="1"/>
  <c r="Q5049" i="1"/>
  <c r="Q5047" i="1"/>
  <c r="Q5045" i="1"/>
  <c r="Q5031" i="1"/>
  <c r="Q5027" i="1"/>
  <c r="Q5023" i="1"/>
  <c r="Q5019" i="1"/>
  <c r="Q5015" i="1"/>
  <c r="Q5011" i="1"/>
  <c r="Q5005" i="1"/>
  <c r="Q5001" i="1"/>
  <c r="Q4997" i="1"/>
  <c r="Q4993" i="1"/>
  <c r="Q4987" i="1"/>
  <c r="Q4983" i="1"/>
  <c r="Q4979" i="1"/>
  <c r="Q4975" i="1"/>
  <c r="Q4969" i="1"/>
  <c r="Q4965" i="1"/>
  <c r="Q4963" i="1"/>
  <c r="Q4959" i="1"/>
  <c r="Q4955" i="1"/>
  <c r="Q4951" i="1"/>
  <c r="Q4947" i="1"/>
  <c r="Q4943" i="1"/>
  <c r="Q4939" i="1"/>
  <c r="Q4935" i="1"/>
  <c r="Q4929" i="1"/>
  <c r="Q4925" i="1"/>
  <c r="Q4921" i="1"/>
  <c r="Q4917" i="1"/>
  <c r="Q4913" i="1"/>
  <c r="Q4909" i="1"/>
  <c r="Q4905" i="1"/>
  <c r="Q4901" i="1"/>
  <c r="Q4899" i="1"/>
  <c r="Q4895" i="1"/>
  <c r="Q4891" i="1"/>
  <c r="Q4887" i="1"/>
  <c r="Q4883" i="1"/>
  <c r="Q4879" i="1"/>
  <c r="Q4875" i="1"/>
  <c r="Q4871" i="1"/>
  <c r="Q4867" i="1"/>
  <c r="Q4863" i="1"/>
  <c r="Q4859" i="1"/>
  <c r="Q4855" i="1"/>
  <c r="Q4851" i="1"/>
  <c r="Q4847" i="1"/>
  <c r="Q4843" i="1"/>
  <c r="Q4839" i="1"/>
  <c r="Q4835" i="1"/>
  <c r="Q4831" i="1"/>
  <c r="Q4827" i="1"/>
  <c r="Q4823" i="1"/>
  <c r="Q4819" i="1"/>
  <c r="Q4815" i="1"/>
  <c r="Q4811" i="1"/>
  <c r="Q4807" i="1"/>
  <c r="Q4801" i="1"/>
  <c r="Q4797" i="1"/>
  <c r="Q4793" i="1"/>
  <c r="Q4789" i="1"/>
  <c r="Q4785" i="1"/>
  <c r="Q4781" i="1"/>
  <c r="Q4777" i="1"/>
  <c r="Q4773" i="1"/>
  <c r="Q4771" i="1"/>
  <c r="Q4767" i="1"/>
  <c r="Q4763" i="1"/>
  <c r="Q4759" i="1"/>
  <c r="Q4755" i="1"/>
  <c r="Q4751" i="1"/>
  <c r="Q4747" i="1"/>
  <c r="Q4743" i="1"/>
  <c r="Q4739" i="1"/>
  <c r="Q4735" i="1"/>
  <c r="Q4731" i="1"/>
  <c r="Q4727" i="1"/>
  <c r="Q4723" i="1"/>
  <c r="Q4719" i="1"/>
  <c r="Q4715" i="1"/>
  <c r="Q4711" i="1"/>
  <c r="Q4707" i="1"/>
  <c r="Q4705" i="1"/>
  <c r="Q4701" i="1"/>
  <c r="Q4697" i="1"/>
  <c r="Q4693" i="1"/>
  <c r="Q4689" i="1"/>
  <c r="Q4685" i="1"/>
  <c r="Q4681" i="1"/>
  <c r="Q4675" i="1"/>
  <c r="Q4671" i="1"/>
  <c r="Q4667" i="1"/>
  <c r="Q4663" i="1"/>
  <c r="Q4659" i="1"/>
  <c r="Q4655" i="1"/>
  <c r="Q4651" i="1"/>
  <c r="Q4647" i="1"/>
  <c r="Q4643" i="1"/>
  <c r="Q4639" i="1"/>
  <c r="Q4637" i="1"/>
  <c r="Q4633" i="1"/>
  <c r="Q4629" i="1"/>
  <c r="Q4625" i="1"/>
  <c r="Q4621" i="1"/>
  <c r="Q4617" i="1"/>
  <c r="Q4613" i="1"/>
  <c r="Q4609" i="1"/>
  <c r="Q4605" i="1"/>
  <c r="Q4603" i="1"/>
  <c r="Q4599" i="1"/>
  <c r="Q4595" i="1"/>
  <c r="Q4591" i="1"/>
  <c r="Q4589" i="1"/>
  <c r="Q4585" i="1"/>
  <c r="Q4581" i="1"/>
  <c r="Q4577" i="1"/>
  <c r="Q4573" i="1"/>
  <c r="Q4569" i="1"/>
  <c r="Q4565" i="1"/>
  <c r="Q4561" i="1"/>
  <c r="Q4557" i="1"/>
  <c r="Q4551" i="1"/>
  <c r="Q4547" i="1"/>
  <c r="Q4543" i="1"/>
  <c r="Q4539" i="1"/>
  <c r="Q4535" i="1"/>
  <c r="Q4531" i="1"/>
  <c r="Q4527" i="1"/>
  <c r="Q4523" i="1"/>
  <c r="Q4519" i="1"/>
  <c r="Q4513" i="1"/>
  <c r="Q4509" i="1"/>
  <c r="Q4505" i="1"/>
  <c r="Q4501" i="1"/>
  <c r="Q4497" i="1"/>
  <c r="Q4491" i="1"/>
  <c r="Q4487" i="1"/>
  <c r="Q4483" i="1"/>
  <c r="Q4479" i="1"/>
  <c r="Q4475" i="1"/>
  <c r="Q4471" i="1"/>
  <c r="Q4467" i="1"/>
  <c r="Q4463" i="1"/>
  <c r="Q4459" i="1"/>
  <c r="Q4455" i="1"/>
  <c r="Q4451" i="1"/>
  <c r="Q4445" i="1"/>
  <c r="Q4441" i="1"/>
  <c r="Q4437" i="1"/>
  <c r="Q4433" i="1"/>
  <c r="Q4429" i="1"/>
  <c r="Q4425" i="1"/>
  <c r="Q4421" i="1"/>
  <c r="Q4417" i="1"/>
  <c r="Q4413" i="1"/>
  <c r="Q4409" i="1"/>
  <c r="Q4405" i="1"/>
  <c r="Q4401" i="1"/>
  <c r="Q4397" i="1"/>
  <c r="Q4393" i="1"/>
  <c r="Q4391" i="1"/>
  <c r="Q4387" i="1"/>
  <c r="Q4383" i="1"/>
  <c r="Q4379" i="1"/>
  <c r="Q4375" i="1"/>
  <c r="Q4371" i="1"/>
  <c r="Q4367" i="1"/>
  <c r="Q4363" i="1"/>
  <c r="Q4359" i="1"/>
  <c r="Q4355" i="1"/>
  <c r="Q4351" i="1"/>
  <c r="Q4347" i="1"/>
  <c r="Q4343" i="1"/>
  <c r="Q4339" i="1"/>
  <c r="Q4335" i="1"/>
  <c r="Q4331" i="1"/>
  <c r="Q4325" i="1"/>
  <c r="Q4323" i="1"/>
  <c r="Q4319" i="1"/>
  <c r="Q4315" i="1"/>
  <c r="Q4311" i="1"/>
  <c r="Q4307" i="1"/>
  <c r="Q4303" i="1"/>
  <c r="Q4299" i="1"/>
  <c r="Q4295" i="1"/>
  <c r="Q4289" i="1"/>
  <c r="Q4287" i="1"/>
  <c r="Q4281" i="1"/>
  <c r="Q4279" i="1"/>
  <c r="Q4275" i="1"/>
  <c r="Q4271" i="1"/>
  <c r="Q4269" i="1"/>
  <c r="Q4265" i="1"/>
  <c r="Q4261" i="1"/>
  <c r="Q4257" i="1"/>
  <c r="Q4253" i="1"/>
  <c r="Q4249" i="1"/>
  <c r="Q4245" i="1"/>
  <c r="Q4241" i="1"/>
  <c r="Q4237" i="1"/>
  <c r="Q4233" i="1"/>
  <c r="Q4227" i="1"/>
  <c r="Q4223" i="1"/>
  <c r="Q4221" i="1"/>
  <c r="Q4215" i="1"/>
  <c r="Q4211" i="1"/>
  <c r="Q4207" i="1"/>
  <c r="Q4203" i="1"/>
  <c r="Q4199" i="1"/>
  <c r="Q4195" i="1"/>
  <c r="Q4193" i="1"/>
  <c r="Q4187" i="1"/>
  <c r="Q4183" i="1"/>
  <c r="Q4179" i="1"/>
  <c r="Q4175" i="1"/>
  <c r="Q4171" i="1"/>
  <c r="Q4167" i="1"/>
  <c r="Q4161" i="1"/>
  <c r="Q4157" i="1"/>
  <c r="Q4153" i="1"/>
  <c r="Q4149" i="1"/>
  <c r="Q4145" i="1"/>
  <c r="Q4141" i="1"/>
  <c r="Q4137" i="1"/>
  <c r="Q4133" i="1"/>
  <c r="Q4129" i="1"/>
  <c r="Q4125" i="1"/>
  <c r="Q4121" i="1"/>
  <c r="Q4117" i="1"/>
  <c r="Q4113" i="1"/>
  <c r="Q4109" i="1"/>
  <c r="Q4105" i="1"/>
  <c r="Q4101" i="1"/>
  <c r="Q4097" i="1"/>
  <c r="Q4093" i="1"/>
  <c r="Q4089" i="1"/>
  <c r="Q4085" i="1"/>
  <c r="Q4081" i="1"/>
  <c r="Q4077" i="1"/>
  <c r="Q4073" i="1"/>
  <c r="Q4069" i="1"/>
  <c r="Q4067" i="1"/>
  <c r="Q4063" i="1"/>
  <c r="Q4059" i="1"/>
  <c r="Q4055" i="1"/>
  <c r="Q4051" i="1"/>
  <c r="Q4047" i="1"/>
  <c r="Q4043" i="1"/>
  <c r="Q4039" i="1"/>
  <c r="Q4033" i="1"/>
  <c r="Q4029" i="1"/>
  <c r="Q4025" i="1"/>
  <c r="Q4021" i="1"/>
  <c r="Q4017" i="1"/>
  <c r="Q4013" i="1"/>
  <c r="Q4009" i="1"/>
  <c r="Q4005" i="1"/>
  <c r="Q4001" i="1"/>
  <c r="Q3997" i="1"/>
  <c r="Q3993" i="1"/>
  <c r="Q3989" i="1"/>
  <c r="Q3985" i="1"/>
  <c r="Q3981" i="1"/>
  <c r="Q3977" i="1"/>
  <c r="Q3971" i="1"/>
  <c r="Q3967" i="1"/>
  <c r="Q3963" i="1"/>
  <c r="Q3959" i="1"/>
  <c r="Q3955" i="1"/>
  <c r="Q3951" i="1"/>
  <c r="Q3947" i="1"/>
  <c r="Q3943" i="1"/>
  <c r="Q3939" i="1"/>
  <c r="Q3935" i="1"/>
  <c r="Q3929" i="1"/>
  <c r="Q3925" i="1"/>
  <c r="Q3921" i="1"/>
  <c r="Q3917" i="1"/>
  <c r="Q3913" i="1"/>
  <c r="Q3909" i="1"/>
  <c r="Q3905" i="1"/>
  <c r="Q3901" i="1"/>
  <c r="Q3897" i="1"/>
  <c r="Q3893" i="1"/>
  <c r="Q3889" i="1"/>
  <c r="Q3885" i="1"/>
  <c r="Q3881" i="1"/>
  <c r="Q3877" i="1"/>
  <c r="Q3873" i="1"/>
  <c r="Q3869" i="1"/>
  <c r="Q3865" i="1"/>
  <c r="Q3861" i="1"/>
  <c r="Q3857" i="1"/>
  <c r="Q3853" i="1"/>
  <c r="Q3849" i="1"/>
  <c r="Q3845" i="1"/>
  <c r="Q3841" i="1"/>
  <c r="Q3837" i="1"/>
  <c r="Q3833" i="1"/>
  <c r="Q3829" i="1"/>
  <c r="Q3825" i="1"/>
  <c r="Q3821" i="1"/>
  <c r="Q3817" i="1"/>
  <c r="Q3815" i="1"/>
  <c r="Q3811" i="1"/>
  <c r="Q3807" i="1"/>
  <c r="Q3803" i="1"/>
  <c r="Q3799" i="1"/>
  <c r="Q3795" i="1"/>
  <c r="Q3791" i="1"/>
  <c r="Q3787" i="1"/>
  <c r="Q3783" i="1"/>
  <c r="Q3779" i="1"/>
  <c r="Q3775" i="1"/>
  <c r="Q3771" i="1"/>
  <c r="Q3767" i="1"/>
  <c r="Q3763" i="1"/>
  <c r="Q3759" i="1"/>
  <c r="Q3757" i="1"/>
  <c r="Q3753" i="1"/>
  <c r="Q3749" i="1"/>
  <c r="Q3747" i="1"/>
  <c r="Q3743" i="1"/>
  <c r="Q3739" i="1"/>
  <c r="Q3733" i="1"/>
  <c r="Q3729" i="1"/>
  <c r="Q3725" i="1"/>
  <c r="Q3721" i="1"/>
  <c r="Q3717" i="1"/>
  <c r="Q3713" i="1"/>
  <c r="Q3709" i="1"/>
  <c r="Q3703" i="1"/>
  <c r="Q3653" i="1"/>
  <c r="Q5228" i="1"/>
  <c r="Q5226" i="1"/>
  <c r="Q5224" i="1"/>
  <c r="Q5222" i="1"/>
  <c r="Q5220" i="1"/>
  <c r="Q5218" i="1"/>
  <c r="Q5216" i="1"/>
  <c r="Q5214" i="1"/>
  <c r="Q5212" i="1"/>
  <c r="Q5210" i="1"/>
  <c r="Q5208" i="1"/>
  <c r="Q5206" i="1"/>
  <c r="Q5204" i="1"/>
  <c r="Q5202" i="1"/>
  <c r="Q5200" i="1"/>
  <c r="Q5198" i="1"/>
  <c r="Q5196" i="1"/>
  <c r="Q5194" i="1"/>
  <c r="Q5192" i="1"/>
  <c r="Q5190" i="1"/>
  <c r="Q5188" i="1"/>
  <c r="Q5186" i="1"/>
  <c r="Q5184" i="1"/>
  <c r="Q5182" i="1"/>
  <c r="Q5180" i="1"/>
  <c r="Q5178" i="1"/>
  <c r="Q5176" i="1"/>
  <c r="Q5174" i="1"/>
  <c r="Q5172" i="1"/>
  <c r="Q5170" i="1"/>
  <c r="Q5168" i="1"/>
  <c r="Q5166" i="1"/>
  <c r="Q5164" i="1"/>
  <c r="Q5162" i="1"/>
  <c r="Q5160" i="1"/>
  <c r="Q5158" i="1"/>
  <c r="Q5156" i="1"/>
  <c r="Q5154" i="1"/>
  <c r="Q5152" i="1"/>
  <c r="Q5150" i="1"/>
  <c r="Q5148" i="1"/>
  <c r="Q5146" i="1"/>
  <c r="Q5144" i="1"/>
  <c r="Q5142" i="1"/>
  <c r="Q5140" i="1"/>
  <c r="Q5138" i="1"/>
  <c r="Q5136" i="1"/>
  <c r="Q5134" i="1"/>
  <c r="Q5132" i="1"/>
  <c r="Q5130" i="1"/>
  <c r="Q5128" i="1"/>
  <c r="Q5126" i="1"/>
  <c r="Q5124" i="1"/>
  <c r="Q5122" i="1"/>
  <c r="Q5120" i="1"/>
  <c r="Q5118" i="1"/>
  <c r="Q5116" i="1"/>
  <c r="Q5114" i="1"/>
  <c r="Q5112" i="1"/>
  <c r="Q5110" i="1"/>
  <c r="Q5108" i="1"/>
  <c r="Q5106" i="1"/>
  <c r="Q5104" i="1"/>
  <c r="Q5102" i="1"/>
  <c r="Q5100" i="1"/>
  <c r="Q5098" i="1"/>
  <c r="Q5096" i="1"/>
  <c r="Q5094" i="1"/>
  <c r="Q5092" i="1"/>
  <c r="Q5090" i="1"/>
  <c r="Q5088" i="1"/>
  <c r="Q5086" i="1"/>
  <c r="Q5084" i="1"/>
  <c r="Q5082" i="1"/>
  <c r="Q5080" i="1"/>
  <c r="Q5078" i="1"/>
  <c r="Q5076" i="1"/>
  <c r="Q5074" i="1"/>
  <c r="Q5072" i="1"/>
  <c r="Q5070" i="1"/>
  <c r="Q5068" i="1"/>
  <c r="Q5066" i="1"/>
  <c r="Q5064" i="1"/>
  <c r="Q5062" i="1"/>
  <c r="Q5060" i="1"/>
  <c r="Q5058" i="1"/>
  <c r="Q5056" i="1"/>
  <c r="Q5054" i="1"/>
  <c r="Q5052" i="1"/>
  <c r="Q5050" i="1"/>
  <c r="Q5048" i="1"/>
  <c r="Q5046" i="1"/>
  <c r="Q5044" i="1"/>
  <c r="Q5042" i="1"/>
  <c r="Q5040" i="1"/>
  <c r="Q5038" i="1"/>
  <c r="Q5036" i="1"/>
  <c r="Q5034" i="1"/>
  <c r="Q5032" i="1"/>
  <c r="Q5030" i="1"/>
  <c r="Q5028" i="1"/>
  <c r="Q5026" i="1"/>
  <c r="Q5024" i="1"/>
  <c r="Q5022" i="1"/>
  <c r="Q5020" i="1"/>
  <c r="Q5018" i="1"/>
  <c r="Q5016" i="1"/>
  <c r="Q5014" i="1"/>
  <c r="Q5012" i="1"/>
  <c r="Q5010" i="1"/>
  <c r="Q5008" i="1"/>
  <c r="Q5006" i="1"/>
  <c r="Q5004" i="1"/>
  <c r="Q5002" i="1"/>
  <c r="Q5000" i="1"/>
  <c r="Q4998" i="1"/>
  <c r="Q4996" i="1"/>
  <c r="Q4994" i="1"/>
  <c r="Q4992" i="1"/>
  <c r="Q4990" i="1"/>
  <c r="Q4988" i="1"/>
  <c r="Q4986" i="1"/>
  <c r="Q4984" i="1"/>
  <c r="Q4982" i="1"/>
  <c r="Q4980" i="1"/>
  <c r="Q5043" i="1"/>
  <c r="Q5041" i="1"/>
  <c r="Q5039" i="1"/>
  <c r="Q5037" i="1"/>
  <c r="Q5035" i="1"/>
  <c r="Q5033" i="1"/>
  <c r="Q5029" i="1"/>
  <c r="Q5025" i="1"/>
  <c r="Q5021" i="1"/>
  <c r="Q5017" i="1"/>
  <c r="Q5013" i="1"/>
  <c r="Q5009" i="1"/>
  <c r="Q5007" i="1"/>
  <c r="Q5003" i="1"/>
  <c r="Q4999" i="1"/>
  <c r="Q4995" i="1"/>
  <c r="Q4991" i="1"/>
  <c r="Q4989" i="1"/>
  <c r="Q4985" i="1"/>
  <c r="Q4981" i="1"/>
  <c r="Q4977" i="1"/>
  <c r="Q4973" i="1"/>
  <c r="Q4971" i="1"/>
  <c r="Q4967" i="1"/>
  <c r="Q4961" i="1"/>
  <c r="Q4957" i="1"/>
  <c r="Q4953" i="1"/>
  <c r="Q4949" i="1"/>
  <c r="Q4945" i="1"/>
  <c r="Q4941" i="1"/>
  <c r="Q4937" i="1"/>
  <c r="Q4933" i="1"/>
  <c r="Q4931" i="1"/>
  <c r="Q4927" i="1"/>
  <c r="Q4923" i="1"/>
  <c r="Q4919" i="1"/>
  <c r="Q4915" i="1"/>
  <c r="Q4911" i="1"/>
  <c r="Q4907" i="1"/>
  <c r="Q4903" i="1"/>
  <c r="Q4897" i="1"/>
  <c r="Q4893" i="1"/>
  <c r="Q4889" i="1"/>
  <c r="Q4885" i="1"/>
  <c r="Q4881" i="1"/>
  <c r="Q4877" i="1"/>
  <c r="Q4873" i="1"/>
  <c r="Q4869" i="1"/>
  <c r="Q4865" i="1"/>
  <c r="Q4861" i="1"/>
  <c r="Q4857" i="1"/>
  <c r="Q4853" i="1"/>
  <c r="Q4849" i="1"/>
  <c r="Q4845" i="1"/>
  <c r="Q4841" i="1"/>
  <c r="Q4837" i="1"/>
  <c r="Q4833" i="1"/>
  <c r="Q4829" i="1"/>
  <c r="Q4825" i="1"/>
  <c r="Q4821" i="1"/>
  <c r="Q4817" i="1"/>
  <c r="Q4813" i="1"/>
  <c r="Q4809" i="1"/>
  <c r="Q4805" i="1"/>
  <c r="Q4803" i="1"/>
  <c r="Q4799" i="1"/>
  <c r="Q4795" i="1"/>
  <c r="Q4791" i="1"/>
  <c r="Q4787" i="1"/>
  <c r="Q4783" i="1"/>
  <c r="Q4779" i="1"/>
  <c r="Q4775" i="1"/>
  <c r="Q4769" i="1"/>
  <c r="Q4765" i="1"/>
  <c r="Q4761" i="1"/>
  <c r="Q4757" i="1"/>
  <c r="Q4753" i="1"/>
  <c r="Q4749" i="1"/>
  <c r="Q4745" i="1"/>
  <c r="Q4741" i="1"/>
  <c r="Q4737" i="1"/>
  <c r="Q4733" i="1"/>
  <c r="Q4729" i="1"/>
  <c r="Q4725" i="1"/>
  <c r="Q4721" i="1"/>
  <c r="Q4717" i="1"/>
  <c r="Q4713" i="1"/>
  <c r="Q4709" i="1"/>
  <c r="Q4703" i="1"/>
  <c r="Q4699" i="1"/>
  <c r="Q4695" i="1"/>
  <c r="Q4691" i="1"/>
  <c r="Q4687" i="1"/>
  <c r="Q4683" i="1"/>
  <c r="Q4679" i="1"/>
  <c r="Q4677" i="1"/>
  <c r="Q4673" i="1"/>
  <c r="Q4669" i="1"/>
  <c r="Q4665" i="1"/>
  <c r="Q4661" i="1"/>
  <c r="Q4657" i="1"/>
  <c r="Q4653" i="1"/>
  <c r="Q4649" i="1"/>
  <c r="Q4645" i="1"/>
  <c r="Q4641" i="1"/>
  <c r="Q4635" i="1"/>
  <c r="Q4631" i="1"/>
  <c r="Q4627" i="1"/>
  <c r="Q4623" i="1"/>
  <c r="Q4619" i="1"/>
  <c r="Q4615" i="1"/>
  <c r="Q4611" i="1"/>
  <c r="Q4607" i="1"/>
  <c r="Q4601" i="1"/>
  <c r="Q4597" i="1"/>
  <c r="Q4593" i="1"/>
  <c r="Q4587" i="1"/>
  <c r="Q4583" i="1"/>
  <c r="Q4579" i="1"/>
  <c r="Q4575" i="1"/>
  <c r="Q4571" i="1"/>
  <c r="Q4567" i="1"/>
  <c r="Q4563" i="1"/>
  <c r="Q4559" i="1"/>
  <c r="Q4555" i="1"/>
  <c r="Q4553" i="1"/>
  <c r="Q4549" i="1"/>
  <c r="Q4545" i="1"/>
  <c r="Q4541" i="1"/>
  <c r="Q4537" i="1"/>
  <c r="Q4533" i="1"/>
  <c r="Q4529" i="1"/>
  <c r="Q4525" i="1"/>
  <c r="Q4521" i="1"/>
  <c r="Q4517" i="1"/>
  <c r="Q4515" i="1"/>
  <c r="Q4511" i="1"/>
  <c r="Q4507" i="1"/>
  <c r="Q4503" i="1"/>
  <c r="Q4499" i="1"/>
  <c r="Q4495" i="1"/>
  <c r="Q4493" i="1"/>
  <c r="Q4489" i="1"/>
  <c r="Q4485" i="1"/>
  <c r="Q4481" i="1"/>
  <c r="Q4477" i="1"/>
  <c r="Q4473" i="1"/>
  <c r="Q4469" i="1"/>
  <c r="Q4465" i="1"/>
  <c r="Q4461" i="1"/>
  <c r="Q4457" i="1"/>
  <c r="Q4453" i="1"/>
  <c r="Q4449" i="1"/>
  <c r="Q4447" i="1"/>
  <c r="Q4443" i="1"/>
  <c r="Q4439" i="1"/>
  <c r="Q4435" i="1"/>
  <c r="Q4431" i="1"/>
  <c r="Q4427" i="1"/>
  <c r="Q4423" i="1"/>
  <c r="Q4419" i="1"/>
  <c r="Q4415" i="1"/>
  <c r="Q4411" i="1"/>
  <c r="Q4407" i="1"/>
  <c r="Q4403" i="1"/>
  <c r="Q4399" i="1"/>
  <c r="Q4395" i="1"/>
  <c r="Q4389" i="1"/>
  <c r="Q4385" i="1"/>
  <c r="Q4381" i="1"/>
  <c r="Q4377" i="1"/>
  <c r="Q4373" i="1"/>
  <c r="Q4369" i="1"/>
  <c r="Q4365" i="1"/>
  <c r="Q4361" i="1"/>
  <c r="Q4357" i="1"/>
  <c r="Q4353" i="1"/>
  <c r="Q4349" i="1"/>
  <c r="Q4345" i="1"/>
  <c r="Q4341" i="1"/>
  <c r="Q4337" i="1"/>
  <c r="Q4333" i="1"/>
  <c r="Q4329" i="1"/>
  <c r="Q4327" i="1"/>
  <c r="Q4321" i="1"/>
  <c r="Q4317" i="1"/>
  <c r="Q4313" i="1"/>
  <c r="Q4309" i="1"/>
  <c r="Q4305" i="1"/>
  <c r="Q4301" i="1"/>
  <c r="Q4297" i="1"/>
  <c r="Q4293" i="1"/>
  <c r="Q4291" i="1"/>
  <c r="Q4285" i="1"/>
  <c r="Q4283" i="1"/>
  <c r="Q4277" i="1"/>
  <c r="Q4273" i="1"/>
  <c r="Q4267" i="1"/>
  <c r="Q4263" i="1"/>
  <c r="Q4259" i="1"/>
  <c r="Q4255" i="1"/>
  <c r="Q4251" i="1"/>
  <c r="Q4247" i="1"/>
  <c r="Q4243" i="1"/>
  <c r="Q4239" i="1"/>
  <c r="Q4235" i="1"/>
  <c r="Q4231" i="1"/>
  <c r="Q4229" i="1"/>
  <c r="Q4225" i="1"/>
  <c r="Q4219" i="1"/>
  <c r="Q4217" i="1"/>
  <c r="Q4213" i="1"/>
  <c r="Q4209" i="1"/>
  <c r="Q4205" i="1"/>
  <c r="Q4201" i="1"/>
  <c r="Q4197" i="1"/>
  <c r="Q4191" i="1"/>
  <c r="Q4189" i="1"/>
  <c r="Q4185" i="1"/>
  <c r="Q4181" i="1"/>
  <c r="Q4177" i="1"/>
  <c r="Q4173" i="1"/>
  <c r="Q4169" i="1"/>
  <c r="Q4165" i="1"/>
  <c r="Q4163" i="1"/>
  <c r="Q4159" i="1"/>
  <c r="Q4155" i="1"/>
  <c r="Q4151" i="1"/>
  <c r="Q4147" i="1"/>
  <c r="Q4143" i="1"/>
  <c r="Q4139" i="1"/>
  <c r="Q4135" i="1"/>
  <c r="Q4131" i="1"/>
  <c r="Q4127" i="1"/>
  <c r="Q4123" i="1"/>
  <c r="Q4119" i="1"/>
  <c r="Q4115" i="1"/>
  <c r="Q4111" i="1"/>
  <c r="Q4107" i="1"/>
  <c r="Q4103" i="1"/>
  <c r="Q4099" i="1"/>
  <c r="Q4095" i="1"/>
  <c r="Q4091" i="1"/>
  <c r="Q4087" i="1"/>
  <c r="Q4083" i="1"/>
  <c r="Q4079" i="1"/>
  <c r="Q4075" i="1"/>
  <c r="Q4071" i="1"/>
  <c r="Q4065" i="1"/>
  <c r="Q4061" i="1"/>
  <c r="Q4057" i="1"/>
  <c r="Q4053" i="1"/>
  <c r="Q4049" i="1"/>
  <c r="Q4045" i="1"/>
  <c r="Q4041" i="1"/>
  <c r="Q4037" i="1"/>
  <c r="Q4035" i="1"/>
  <c r="Q4031" i="1"/>
  <c r="Q4027" i="1"/>
  <c r="Q4023" i="1"/>
  <c r="Q4019" i="1"/>
  <c r="Q4015" i="1"/>
  <c r="Q4011" i="1"/>
  <c r="Q4007" i="1"/>
  <c r="Q4003" i="1"/>
  <c r="Q3999" i="1"/>
  <c r="Q3995" i="1"/>
  <c r="Q3991" i="1"/>
  <c r="Q3987" i="1"/>
  <c r="Q3983" i="1"/>
  <c r="Q3979" i="1"/>
  <c r="Q3975" i="1"/>
  <c r="Q3973" i="1"/>
  <c r="Q3969" i="1"/>
  <c r="Q3965" i="1"/>
  <c r="Q3961" i="1"/>
  <c r="Q3957" i="1"/>
  <c r="Q3953" i="1"/>
  <c r="Q3949" i="1"/>
  <c r="Q3945" i="1"/>
  <c r="Q3941" i="1"/>
  <c r="Q3937" i="1"/>
  <c r="Q3933" i="1"/>
  <c r="Q3931" i="1"/>
  <c r="Q3927" i="1"/>
  <c r="Q3923" i="1"/>
  <c r="Q3919" i="1"/>
  <c r="Q3915" i="1"/>
  <c r="Q3911" i="1"/>
  <c r="Q3907" i="1"/>
  <c r="Q3903" i="1"/>
  <c r="Q3899" i="1"/>
  <c r="Q3895" i="1"/>
  <c r="Q3891" i="1"/>
  <c r="Q3887" i="1"/>
  <c r="Q3883" i="1"/>
  <c r="Q3879" i="1"/>
  <c r="Q3875" i="1"/>
  <c r="Q3871" i="1"/>
  <c r="Q3867" i="1"/>
  <c r="Q3863" i="1"/>
  <c r="Q3859" i="1"/>
  <c r="Q3855" i="1"/>
  <c r="Q3851" i="1"/>
  <c r="Q3847" i="1"/>
  <c r="Q3843" i="1"/>
  <c r="Q3839" i="1"/>
  <c r="Q3835" i="1"/>
  <c r="Q3831" i="1"/>
  <c r="Q3827" i="1"/>
  <c r="Q3823" i="1"/>
  <c r="Q3819" i="1"/>
  <c r="Q3813" i="1"/>
  <c r="Q3809" i="1"/>
  <c r="Q3805" i="1"/>
  <c r="Q3801" i="1"/>
  <c r="Q3797" i="1"/>
  <c r="Q3793" i="1"/>
  <c r="Q3789" i="1"/>
  <c r="Q3785" i="1"/>
  <c r="Q3781" i="1"/>
  <c r="Q3777" i="1"/>
  <c r="Q3773" i="1"/>
  <c r="Q3769" i="1"/>
  <c r="Q3765" i="1"/>
  <c r="Q3761" i="1"/>
  <c r="Q3755" i="1"/>
  <c r="Q3751" i="1"/>
  <c r="Q3745" i="1"/>
  <c r="Q3741" i="1"/>
  <c r="Q3737" i="1"/>
  <c r="Q3735" i="1"/>
  <c r="Q3731" i="1"/>
  <c r="Q3727" i="1"/>
  <c r="Q3723" i="1"/>
  <c r="Q3719" i="1"/>
  <c r="Q3715" i="1"/>
  <c r="Q3711" i="1"/>
  <c r="Q3707" i="1"/>
  <c r="Q3705" i="1"/>
  <c r="Q3701" i="1"/>
  <c r="Q3699" i="1"/>
  <c r="Q3697" i="1"/>
  <c r="Q3695" i="1"/>
  <c r="Q3693" i="1"/>
  <c r="Q3691" i="1"/>
  <c r="Q3689" i="1"/>
  <c r="Q3687" i="1"/>
  <c r="Q3685" i="1"/>
  <c r="Q3683" i="1"/>
  <c r="Q3681" i="1"/>
  <c r="Q3679" i="1"/>
  <c r="Q3677" i="1"/>
  <c r="Q3675" i="1"/>
  <c r="Q3673" i="1"/>
  <c r="Q3671" i="1"/>
  <c r="Q3669" i="1"/>
  <c r="Q3667" i="1"/>
  <c r="Q3665" i="1"/>
  <c r="Q3663" i="1"/>
  <c r="Q3661" i="1"/>
  <c r="Q3659" i="1"/>
  <c r="Q3657" i="1"/>
  <c r="Q3655" i="1"/>
  <c r="Q3651" i="1"/>
  <c r="Q3649" i="1"/>
  <c r="Q3647" i="1"/>
  <c r="Q3645" i="1"/>
  <c r="Q3643" i="1"/>
  <c r="Q3641" i="1"/>
  <c r="Q3639" i="1"/>
  <c r="Q3637" i="1"/>
  <c r="Q3635" i="1"/>
  <c r="Q3633" i="1"/>
  <c r="Q3631" i="1"/>
  <c r="Q3629" i="1"/>
  <c r="Q3627" i="1"/>
  <c r="Q3625" i="1"/>
  <c r="Q3623" i="1"/>
  <c r="Q3621" i="1"/>
  <c r="Q3619" i="1"/>
  <c r="Q3617" i="1"/>
  <c r="Q3615" i="1"/>
  <c r="Q3613" i="1"/>
  <c r="Q3611" i="1"/>
  <c r="Q3609" i="1"/>
  <c r="Q3607" i="1"/>
  <c r="Q3605" i="1"/>
  <c r="Q3603" i="1"/>
  <c r="Q3601" i="1"/>
  <c r="Q3599" i="1"/>
  <c r="Q3597" i="1"/>
  <c r="Q3595" i="1"/>
  <c r="Q3593" i="1"/>
  <c r="Q3591" i="1"/>
  <c r="Q3589" i="1"/>
  <c r="Q3587" i="1"/>
  <c r="Q3585" i="1"/>
  <c r="Q3583" i="1"/>
  <c r="Q3581" i="1"/>
  <c r="Q3579" i="1"/>
  <c r="Q3577" i="1"/>
  <c r="Q3575" i="1"/>
  <c r="Q3573" i="1"/>
  <c r="Q3571" i="1"/>
  <c r="Q3569" i="1"/>
  <c r="Q3567" i="1"/>
  <c r="Q3565" i="1"/>
  <c r="Q3563" i="1"/>
  <c r="Q3561" i="1"/>
  <c r="Q3559" i="1"/>
  <c r="Q3557" i="1"/>
  <c r="Q3555" i="1"/>
  <c r="Q3553" i="1"/>
  <c r="Q3551" i="1"/>
  <c r="Q3549" i="1"/>
  <c r="Q3547" i="1"/>
  <c r="Q3545" i="1"/>
  <c r="Q3543" i="1"/>
  <c r="Q3541" i="1"/>
  <c r="Q3539" i="1"/>
  <c r="Q3537" i="1"/>
  <c r="Q3535" i="1"/>
  <c r="Q3533" i="1"/>
  <c r="Q3531" i="1"/>
  <c r="Q3529" i="1"/>
  <c r="Q3527" i="1"/>
  <c r="Q3525" i="1"/>
  <c r="Q3523" i="1"/>
  <c r="Q3521" i="1"/>
  <c r="Q3519" i="1"/>
  <c r="Q3517" i="1"/>
  <c r="Q3515" i="1"/>
  <c r="Q3513" i="1"/>
  <c r="Q3511" i="1"/>
  <c r="Q3509" i="1"/>
  <c r="Q3507" i="1"/>
  <c r="Q3505" i="1"/>
  <c r="Q3503" i="1"/>
  <c r="Q3501" i="1"/>
  <c r="Q3499" i="1"/>
  <c r="Q3497" i="1"/>
  <c r="Q3495" i="1"/>
  <c r="Q3493" i="1"/>
  <c r="Q3491" i="1"/>
  <c r="Q3489" i="1"/>
  <c r="Q3487" i="1"/>
  <c r="Q3485" i="1"/>
  <c r="Q3483" i="1"/>
  <c r="Q3481" i="1"/>
  <c r="Q3479" i="1"/>
  <c r="Q3477" i="1"/>
  <c r="Q3475" i="1"/>
  <c r="Q3473" i="1"/>
  <c r="Q3471" i="1"/>
  <c r="Q3469" i="1"/>
  <c r="Q3467" i="1"/>
  <c r="Q3465" i="1"/>
  <c r="Q3463" i="1"/>
  <c r="Q3461" i="1"/>
  <c r="Q3459" i="1"/>
  <c r="Q3457" i="1"/>
  <c r="Q3455" i="1"/>
  <c r="Q3453" i="1"/>
  <c r="Q3451" i="1"/>
  <c r="Q3449" i="1"/>
  <c r="Q3447" i="1"/>
  <c r="Q3445" i="1"/>
  <c r="Q3443" i="1"/>
  <c r="Q3441" i="1"/>
  <c r="Q3439" i="1"/>
  <c r="Q3437" i="1"/>
  <c r="Q3435" i="1"/>
  <c r="Q3433" i="1"/>
  <c r="Q3431" i="1"/>
  <c r="Q3429" i="1"/>
  <c r="Q3427" i="1"/>
  <c r="Q3425" i="1"/>
  <c r="Q3423" i="1"/>
  <c r="Q3421" i="1"/>
  <c r="Q3419" i="1"/>
  <c r="Q3417" i="1"/>
  <c r="Q3415" i="1"/>
  <c r="Q3413" i="1"/>
  <c r="Q3411" i="1"/>
  <c r="Q3409" i="1"/>
  <c r="Q3407" i="1"/>
  <c r="Q3405" i="1"/>
  <c r="Q3403" i="1"/>
  <c r="Q3401" i="1"/>
  <c r="Q3399" i="1"/>
  <c r="Q3397" i="1"/>
  <c r="Q3395" i="1"/>
  <c r="Q3393" i="1"/>
  <c r="Q3391" i="1"/>
  <c r="Q3389" i="1"/>
  <c r="Q3387" i="1"/>
  <c r="Q3385" i="1"/>
  <c r="Q3383" i="1"/>
  <c r="Q3381" i="1"/>
  <c r="Q3379" i="1"/>
  <c r="Q3377" i="1"/>
  <c r="Q3375" i="1"/>
  <c r="Q3373" i="1"/>
  <c r="Q3371" i="1"/>
  <c r="Q3369" i="1"/>
  <c r="Q3367" i="1"/>
  <c r="Q3365" i="1"/>
  <c r="Q3363" i="1"/>
  <c r="Q3361" i="1"/>
  <c r="Q3359" i="1"/>
  <c r="Q3357" i="1"/>
  <c r="Q3355" i="1"/>
  <c r="Q3353" i="1"/>
  <c r="Q3351" i="1"/>
  <c r="Q3349" i="1"/>
  <c r="Q3347" i="1"/>
  <c r="Q3345" i="1"/>
  <c r="Q3343" i="1"/>
  <c r="Q3341" i="1"/>
  <c r="Q3339" i="1"/>
  <c r="Q3337" i="1"/>
  <c r="Q3335" i="1"/>
  <c r="Q3333" i="1"/>
  <c r="Q3331" i="1"/>
  <c r="Q3329" i="1"/>
  <c r="Q3327" i="1"/>
  <c r="Q3325" i="1"/>
  <c r="Q3323" i="1"/>
  <c r="Q3321" i="1"/>
  <c r="Q3319" i="1"/>
  <c r="Q3317" i="1"/>
  <c r="Q3315" i="1"/>
  <c r="Q3313" i="1"/>
  <c r="Q3311" i="1"/>
  <c r="Q3309" i="1"/>
  <c r="Q3307" i="1"/>
  <c r="Q3305" i="1"/>
  <c r="Q3303" i="1"/>
  <c r="Q3301" i="1"/>
  <c r="Q3299" i="1"/>
  <c r="Q3297" i="1"/>
  <c r="Q3295" i="1"/>
  <c r="Q3293" i="1"/>
  <c r="Q3291" i="1"/>
  <c r="Q3289" i="1"/>
  <c r="Q3287" i="1"/>
  <c r="Q3285" i="1"/>
  <c r="Q3283" i="1"/>
  <c r="Q3281" i="1"/>
  <c r="Q3279" i="1"/>
  <c r="Q3277" i="1"/>
  <c r="Q3275" i="1"/>
  <c r="Q3273" i="1"/>
  <c r="Q3271" i="1"/>
  <c r="Q3269" i="1"/>
  <c r="Q3267" i="1"/>
  <c r="Q3265" i="1"/>
  <c r="Q3263" i="1"/>
  <c r="Q3261" i="1"/>
  <c r="Q3259" i="1"/>
  <c r="Q3257" i="1"/>
  <c r="Q3255" i="1"/>
  <c r="Q3253" i="1"/>
  <c r="Q3251" i="1"/>
  <c r="Q3249" i="1"/>
  <c r="Q3247" i="1"/>
  <c r="Q3245" i="1"/>
  <c r="Q3243" i="1"/>
  <c r="Q3241" i="1"/>
  <c r="Q3239" i="1"/>
  <c r="Q3237" i="1"/>
  <c r="Q3235" i="1"/>
  <c r="Q3233" i="1"/>
  <c r="Q3231" i="1"/>
  <c r="Q3229" i="1"/>
  <c r="Q3227" i="1"/>
  <c r="Q3225" i="1"/>
  <c r="Q3223" i="1"/>
  <c r="Q3221" i="1"/>
  <c r="Q3219" i="1"/>
  <c r="Q3217" i="1"/>
  <c r="Q3215" i="1"/>
  <c r="Q3213" i="1"/>
  <c r="Q3211" i="1"/>
  <c r="Q3209" i="1"/>
  <c r="Q3207" i="1"/>
  <c r="Q3205" i="1"/>
  <c r="Q3203" i="1"/>
  <c r="Q3201" i="1"/>
  <c r="Q3199" i="1"/>
  <c r="Q3197" i="1"/>
  <c r="Q3195" i="1"/>
  <c r="Q3193" i="1"/>
  <c r="Q3191" i="1"/>
  <c r="Q3189" i="1"/>
  <c r="Q3187" i="1"/>
  <c r="Q3185" i="1"/>
  <c r="Q3183" i="1"/>
  <c r="Q3181" i="1"/>
  <c r="Q3179" i="1"/>
  <c r="Q3177" i="1"/>
  <c r="Q3175" i="1"/>
  <c r="Q3173" i="1"/>
  <c r="Q3171" i="1"/>
  <c r="Q3169" i="1"/>
  <c r="Q3167" i="1"/>
  <c r="Q3165" i="1"/>
  <c r="Q3163" i="1"/>
  <c r="Q3161" i="1"/>
  <c r="Q3159" i="1"/>
  <c r="Q3157" i="1"/>
  <c r="Q3155" i="1"/>
  <c r="Q3153" i="1"/>
  <c r="Q3151" i="1"/>
  <c r="Q3149" i="1"/>
  <c r="Q3147" i="1"/>
  <c r="Q3145" i="1"/>
  <c r="Q3143" i="1"/>
  <c r="Q3141" i="1"/>
  <c r="Q3139" i="1"/>
  <c r="Q3137" i="1"/>
  <c r="Q3135" i="1"/>
  <c r="Q3133" i="1"/>
  <c r="Q3131" i="1"/>
  <c r="Q3129" i="1"/>
  <c r="Q3127" i="1"/>
  <c r="Q3125" i="1"/>
  <c r="Q3123" i="1"/>
  <c r="Q3121" i="1"/>
  <c r="Q3119" i="1"/>
  <c r="Q3117" i="1"/>
  <c r="Q3115" i="1"/>
  <c r="Q3113" i="1"/>
  <c r="Q3111" i="1"/>
  <c r="Q3109" i="1"/>
  <c r="Q3107" i="1"/>
  <c r="Q3105" i="1"/>
  <c r="Q3103" i="1"/>
  <c r="Q3101" i="1"/>
  <c r="Q3099" i="1"/>
  <c r="Q3097" i="1"/>
  <c r="Q3095" i="1"/>
  <c r="Q3093" i="1"/>
  <c r="Q3091" i="1"/>
  <c r="Q3089" i="1"/>
  <c r="Q3087" i="1"/>
  <c r="Q3085" i="1"/>
  <c r="Q3083" i="1"/>
  <c r="Q3081" i="1"/>
  <c r="Q3079" i="1"/>
  <c r="Q3077" i="1"/>
  <c r="Q3075" i="1"/>
  <c r="Q3073" i="1"/>
  <c r="Q3071" i="1"/>
  <c r="Q3069" i="1"/>
  <c r="Q3067" i="1"/>
  <c r="Q3065" i="1"/>
  <c r="Q3063" i="1"/>
  <c r="Q3061" i="1"/>
  <c r="Q3059" i="1"/>
  <c r="Q3057" i="1"/>
  <c r="Q3055" i="1"/>
  <c r="Q3053" i="1"/>
  <c r="Q3051" i="1"/>
  <c r="Q4978" i="1"/>
  <c r="Q4974" i="1"/>
  <c r="Q4970" i="1"/>
  <c r="Q4966" i="1"/>
  <c r="Q4962" i="1"/>
  <c r="Q4958" i="1"/>
  <c r="Q4954" i="1"/>
  <c r="Q4950" i="1"/>
  <c r="Q4946" i="1"/>
  <c r="Q4942" i="1"/>
  <c r="Q4938" i="1"/>
  <c r="Q4934" i="1"/>
  <c r="Q4930" i="1"/>
  <c r="Q4926" i="1"/>
  <c r="Q4922" i="1"/>
  <c r="Q4918" i="1"/>
  <c r="Q4914" i="1"/>
  <c r="Q4910" i="1"/>
  <c r="Q4906" i="1"/>
  <c r="Q4902" i="1"/>
  <c r="Q4898" i="1"/>
  <c r="Q4894" i="1"/>
  <c r="Q4890" i="1"/>
  <c r="Q4886" i="1"/>
  <c r="Q4882" i="1"/>
  <c r="Q4878" i="1"/>
  <c r="Q4874" i="1"/>
  <c r="Q4870" i="1"/>
  <c r="Q4866" i="1"/>
  <c r="Q4862" i="1"/>
  <c r="Q4858" i="1"/>
  <c r="Q4854" i="1"/>
  <c r="Q4850" i="1"/>
  <c r="Q4846" i="1"/>
  <c r="Q4842" i="1"/>
  <c r="Q4838" i="1"/>
  <c r="Q4834" i="1"/>
  <c r="Q4830" i="1"/>
  <c r="Q4826" i="1"/>
  <c r="Q4822" i="1"/>
  <c r="Q4818" i="1"/>
  <c r="Q4814" i="1"/>
  <c r="Q4810" i="1"/>
  <c r="Q4806" i="1"/>
  <c r="Q4802" i="1"/>
  <c r="Q4798" i="1"/>
  <c r="Q4794" i="1"/>
  <c r="Q4790" i="1"/>
  <c r="Q4784" i="1"/>
  <c r="Q4780" i="1"/>
  <c r="Q4776" i="1"/>
  <c r="Q4772" i="1"/>
  <c r="Q4766" i="1"/>
  <c r="Q4762" i="1"/>
  <c r="Q4758" i="1"/>
  <c r="Q4754" i="1"/>
  <c r="Q4750" i="1"/>
  <c r="Q4746" i="1"/>
  <c r="Q4742" i="1"/>
  <c r="Q4738" i="1"/>
  <c r="Q4734" i="1"/>
  <c r="Q4730" i="1"/>
  <c r="Q4726" i="1"/>
  <c r="Q4722" i="1"/>
  <c r="Q4718" i="1"/>
  <c r="Q4714" i="1"/>
  <c r="Q4710" i="1"/>
  <c r="Q4706" i="1"/>
  <c r="Q4702" i="1"/>
  <c r="Q4698" i="1"/>
  <c r="Q4696" i="1"/>
  <c r="Q4692" i="1"/>
  <c r="Q4688" i="1"/>
  <c r="Q4684" i="1"/>
  <c r="Q4680" i="1"/>
  <c r="Q4676" i="1"/>
  <c r="Q4672" i="1"/>
  <c r="Q4668" i="1"/>
  <c r="Q4664" i="1"/>
  <c r="Q4660" i="1"/>
  <c r="Q4656" i="1"/>
  <c r="Q4652" i="1"/>
  <c r="Q4648" i="1"/>
  <c r="Q4644" i="1"/>
  <c r="Q4640" i="1"/>
  <c r="Q4636" i="1"/>
  <c r="Q4632" i="1"/>
  <c r="Q4628" i="1"/>
  <c r="Q4624" i="1"/>
  <c r="Q4620" i="1"/>
  <c r="Q4616" i="1"/>
  <c r="Q4612" i="1"/>
  <c r="Q4608" i="1"/>
  <c r="Q4604" i="1"/>
  <c r="Q4600" i="1"/>
  <c r="Q4596" i="1"/>
  <c r="Q4592" i="1"/>
  <c r="Q4588" i="1"/>
  <c r="Q4584" i="1"/>
  <c r="Q4580" i="1"/>
  <c r="Q4576" i="1"/>
  <c r="Q4572" i="1"/>
  <c r="Q4568" i="1"/>
  <c r="Q4564" i="1"/>
  <c r="Q4560" i="1"/>
  <c r="Q4556" i="1"/>
  <c r="Q4552" i="1"/>
  <c r="Q4548" i="1"/>
  <c r="Q4544" i="1"/>
  <c r="Q4540" i="1"/>
  <c r="Q4536" i="1"/>
  <c r="Q4532" i="1"/>
  <c r="Q4526" i="1"/>
  <c r="Q4522" i="1"/>
  <c r="Q4518" i="1"/>
  <c r="Q4514" i="1"/>
  <c r="Q4510" i="1"/>
  <c r="Q4506" i="1"/>
  <c r="Q4502" i="1"/>
  <c r="Q4498" i="1"/>
  <c r="Q4494" i="1"/>
  <c r="Q4490" i="1"/>
  <c r="Q4486" i="1"/>
  <c r="Q4482" i="1"/>
  <c r="Q4478" i="1"/>
  <c r="Q4474" i="1"/>
  <c r="Q4470" i="1"/>
  <c r="Q4466" i="1"/>
  <c r="Q4462" i="1"/>
  <c r="Q4458" i="1"/>
  <c r="Q4454" i="1"/>
  <c r="Q4450" i="1"/>
  <c r="Q4446" i="1"/>
  <c r="Q4442" i="1"/>
  <c r="Q4436" i="1"/>
  <c r="Q4432" i="1"/>
  <c r="Q4428" i="1"/>
  <c r="Q4424" i="1"/>
  <c r="Q4422" i="1"/>
  <c r="Q4418" i="1"/>
  <c r="Q4414" i="1"/>
  <c r="Q4410" i="1"/>
  <c r="Q4406" i="1"/>
  <c r="Q4402" i="1"/>
  <c r="Q4396" i="1"/>
  <c r="Q4392" i="1"/>
  <c r="Q4388" i="1"/>
  <c r="Q4386" i="1"/>
  <c r="Q4382" i="1"/>
  <c r="Q4378" i="1"/>
  <c r="Q4374" i="1"/>
  <c r="Q4370" i="1"/>
  <c r="Q4366" i="1"/>
  <c r="Q4362" i="1"/>
  <c r="Q4358" i="1"/>
  <c r="Q4354" i="1"/>
  <c r="Q4350" i="1"/>
  <c r="Q4346" i="1"/>
  <c r="Q4342" i="1"/>
  <c r="Q4338" i="1"/>
  <c r="Q4334" i="1"/>
  <c r="Q4328" i="1"/>
  <c r="Q4324" i="1"/>
  <c r="Q4320" i="1"/>
  <c r="Q4316" i="1"/>
  <c r="Q4312" i="1"/>
  <c r="Q4308" i="1"/>
  <c r="Q4304" i="1"/>
  <c r="Q4300" i="1"/>
  <c r="Q4296" i="1"/>
  <c r="Q4292" i="1"/>
  <c r="Q4288" i="1"/>
  <c r="Q4284" i="1"/>
  <c r="Q4280" i="1"/>
  <c r="Q4276" i="1"/>
  <c r="Q4272" i="1"/>
  <c r="Q4268" i="1"/>
  <c r="Q4264" i="1"/>
  <c r="Q4260" i="1"/>
  <c r="Q4256" i="1"/>
  <c r="Q4252" i="1"/>
  <c r="Q4248" i="1"/>
  <c r="Q4244" i="1"/>
  <c r="Q4240" i="1"/>
  <c r="Q4236" i="1"/>
  <c r="Q4232" i="1"/>
  <c r="Q4228" i="1"/>
  <c r="Q4224" i="1"/>
  <c r="Q4220" i="1"/>
  <c r="Q4216" i="1"/>
  <c r="Q4212" i="1"/>
  <c r="Q4208" i="1"/>
  <c r="Q4204" i="1"/>
  <c r="Q4200" i="1"/>
  <c r="Q4194" i="1"/>
  <c r="Q4190" i="1"/>
  <c r="Q4186" i="1"/>
  <c r="Q4182" i="1"/>
  <c r="Q4178" i="1"/>
  <c r="Q4174" i="1"/>
  <c r="Q4168" i="1"/>
  <c r="Q4136" i="1"/>
  <c r="Q3049" i="1"/>
  <c r="Q3047" i="1"/>
  <c r="Q3045" i="1"/>
  <c r="Q3043" i="1"/>
  <c r="Q3041" i="1"/>
  <c r="Q3039" i="1"/>
  <c r="Q3037" i="1"/>
  <c r="Q3035" i="1"/>
  <c r="Q3033" i="1"/>
  <c r="Q3031" i="1"/>
  <c r="Q3029" i="1"/>
  <c r="Q3027" i="1"/>
  <c r="Q3025" i="1"/>
  <c r="Q3023" i="1"/>
  <c r="Q3021" i="1"/>
  <c r="Q3019" i="1"/>
  <c r="Q3017" i="1"/>
  <c r="Q3015" i="1"/>
  <c r="Q3013" i="1"/>
  <c r="Q3011" i="1"/>
  <c r="Q3009" i="1"/>
  <c r="Q3007" i="1"/>
  <c r="Q3005" i="1"/>
  <c r="Q3003" i="1"/>
  <c r="Q3001" i="1"/>
  <c r="Q2999" i="1"/>
  <c r="Q2997" i="1"/>
  <c r="Q2995" i="1"/>
  <c r="Q2993" i="1"/>
  <c r="Q2991" i="1"/>
  <c r="Q2989" i="1"/>
  <c r="Q2987" i="1"/>
  <c r="Q2985" i="1"/>
  <c r="Q2983" i="1"/>
  <c r="Q2981" i="1"/>
  <c r="Q2979" i="1"/>
  <c r="Q2977" i="1"/>
  <c r="Q2975" i="1"/>
  <c r="Q2973" i="1"/>
  <c r="Q2971" i="1"/>
  <c r="Q2969" i="1"/>
  <c r="Q2967" i="1"/>
  <c r="Q2965" i="1"/>
  <c r="Q2963" i="1"/>
  <c r="Q2961" i="1"/>
  <c r="Q2959" i="1"/>
  <c r="Q2957" i="1"/>
  <c r="Q2955" i="1"/>
  <c r="Q2953" i="1"/>
  <c r="Q2951" i="1"/>
  <c r="Q2949" i="1"/>
  <c r="Q2947" i="1"/>
  <c r="Q2945" i="1"/>
  <c r="Q2943" i="1"/>
  <c r="Q2941" i="1"/>
  <c r="Q2939" i="1"/>
  <c r="Q2937" i="1"/>
  <c r="Q2935" i="1"/>
  <c r="Q2933" i="1"/>
  <c r="Q2931" i="1"/>
  <c r="Q2929" i="1"/>
  <c r="Q2927" i="1"/>
  <c r="Q2925" i="1"/>
  <c r="Q2923" i="1"/>
  <c r="Q2921" i="1"/>
  <c r="Q2919" i="1"/>
  <c r="Q2917" i="1"/>
  <c r="Q2915" i="1"/>
  <c r="Q2913" i="1"/>
  <c r="Q2911" i="1"/>
  <c r="Q2909" i="1"/>
  <c r="Q2907" i="1"/>
  <c r="Q2905" i="1"/>
  <c r="Q2903" i="1"/>
  <c r="Q2901" i="1"/>
  <c r="Q2899" i="1"/>
  <c r="Q2897" i="1"/>
  <c r="Q2895" i="1"/>
  <c r="Q2893" i="1"/>
  <c r="Q2891" i="1"/>
  <c r="Q2889" i="1"/>
  <c r="Q2887" i="1"/>
  <c r="Q2885" i="1"/>
  <c r="Q2883" i="1"/>
  <c r="Q2881" i="1"/>
  <c r="Q2879" i="1"/>
  <c r="Q2877" i="1"/>
  <c r="Q2875" i="1"/>
  <c r="Q2873" i="1"/>
  <c r="Q2871" i="1"/>
  <c r="Q2869" i="1"/>
  <c r="Q2867" i="1"/>
  <c r="Q2865" i="1"/>
  <c r="Q2863" i="1"/>
  <c r="Q2861" i="1"/>
  <c r="Q2859" i="1"/>
  <c r="Q2857" i="1"/>
  <c r="Q2855" i="1"/>
  <c r="Q2853" i="1"/>
  <c r="Q2851" i="1"/>
  <c r="Q2849" i="1"/>
  <c r="Q2847" i="1"/>
  <c r="Q2845" i="1"/>
  <c r="Q2843" i="1"/>
  <c r="Q2841" i="1"/>
  <c r="Q2839" i="1"/>
  <c r="Q2837" i="1"/>
  <c r="Q2835" i="1"/>
  <c r="Q2833" i="1"/>
  <c r="Q2831" i="1"/>
  <c r="Q2829" i="1"/>
  <c r="Q2827" i="1"/>
  <c r="Q2825" i="1"/>
  <c r="Q2823" i="1"/>
  <c r="Q2821" i="1"/>
  <c r="Q2819" i="1"/>
  <c r="Q2817" i="1"/>
  <c r="Q2815" i="1"/>
  <c r="Q2813" i="1"/>
  <c r="Q2811" i="1"/>
  <c r="Q2809" i="1"/>
  <c r="Q2807" i="1"/>
  <c r="Q2805" i="1"/>
  <c r="Q2803" i="1"/>
  <c r="Q2801" i="1"/>
  <c r="Q2799" i="1"/>
  <c r="Q2797" i="1"/>
  <c r="Q2795" i="1"/>
  <c r="Q2793" i="1"/>
  <c r="Q2791" i="1"/>
  <c r="Q2789" i="1"/>
  <c r="Q2787" i="1"/>
  <c r="Q2785" i="1"/>
  <c r="Q2783" i="1"/>
  <c r="Q2781" i="1"/>
  <c r="Q2779" i="1"/>
  <c r="Q2777" i="1"/>
  <c r="Q2775" i="1"/>
  <c r="Q2773" i="1"/>
  <c r="Q2771" i="1"/>
  <c r="Q2769" i="1"/>
  <c r="Q2767" i="1"/>
  <c r="Q2765" i="1"/>
  <c r="Q2763" i="1"/>
  <c r="Q2761" i="1"/>
  <c r="Q2759" i="1"/>
  <c r="Q2757" i="1"/>
  <c r="Q2755" i="1"/>
  <c r="Q2753" i="1"/>
  <c r="Q2751" i="1"/>
  <c r="Q2749" i="1"/>
  <c r="Q2747" i="1"/>
  <c r="Q2745" i="1"/>
  <c r="Q2743" i="1"/>
  <c r="Q2741" i="1"/>
  <c r="Q2739" i="1"/>
  <c r="Q2737" i="1"/>
  <c r="Q2735" i="1"/>
  <c r="Q2733" i="1"/>
  <c r="Q2731" i="1"/>
  <c r="Q2729" i="1"/>
  <c r="Q2727" i="1"/>
  <c r="Q2725" i="1"/>
  <c r="Q2723" i="1"/>
  <c r="Q2721" i="1"/>
  <c r="Q2719" i="1"/>
  <c r="Q2717" i="1"/>
  <c r="Q2715" i="1"/>
  <c r="Q2713" i="1"/>
  <c r="Q2711" i="1"/>
  <c r="Q2709" i="1"/>
  <c r="Q2707" i="1"/>
  <c r="Q2705" i="1"/>
  <c r="Q2703" i="1"/>
  <c r="Q2701" i="1"/>
  <c r="Q2699" i="1"/>
  <c r="Q2697" i="1"/>
  <c r="Q2695" i="1"/>
  <c r="Q2693" i="1"/>
  <c r="Q2691" i="1"/>
  <c r="Q2689" i="1"/>
  <c r="Q2687" i="1"/>
  <c r="Q2685" i="1"/>
  <c r="Q2683" i="1"/>
  <c r="Q2681" i="1"/>
  <c r="Q2679" i="1"/>
  <c r="Q2677" i="1"/>
  <c r="Q2675" i="1"/>
  <c r="Q2673" i="1"/>
  <c r="Q2671" i="1"/>
  <c r="Q2669" i="1"/>
  <c r="Q2667" i="1"/>
  <c r="Q2665" i="1"/>
  <c r="Q2663" i="1"/>
  <c r="Q2661" i="1"/>
  <c r="Q2659" i="1"/>
  <c r="Q2657" i="1"/>
  <c r="Q2655" i="1"/>
  <c r="Q2653" i="1"/>
  <c r="Q2651" i="1"/>
  <c r="Q2649" i="1"/>
  <c r="Q2647" i="1"/>
  <c r="Q2645" i="1"/>
  <c r="Q2643" i="1"/>
  <c r="Q2641" i="1"/>
  <c r="Q2639" i="1"/>
  <c r="Q2637" i="1"/>
  <c r="Q2635" i="1"/>
  <c r="Q2633" i="1"/>
  <c r="Q2631" i="1"/>
  <c r="Q2629" i="1"/>
  <c r="Q2627" i="1"/>
  <c r="Q2625" i="1"/>
  <c r="Q2623" i="1"/>
  <c r="Q2621" i="1"/>
  <c r="Q2619" i="1"/>
  <c r="Q2617" i="1"/>
  <c r="Q2615" i="1"/>
  <c r="Q2613" i="1"/>
  <c r="Q2611" i="1"/>
  <c r="Q2609" i="1"/>
  <c r="Q2607" i="1"/>
  <c r="Q2605" i="1"/>
  <c r="Q2603" i="1"/>
  <c r="Q2601" i="1"/>
  <c r="Q2599" i="1"/>
  <c r="Q2597" i="1"/>
  <c r="Q2595" i="1"/>
  <c r="Q2593" i="1"/>
  <c r="Q2591" i="1"/>
  <c r="Q2589" i="1"/>
  <c r="Q2587" i="1"/>
  <c r="Q2585" i="1"/>
  <c r="Q2583" i="1"/>
  <c r="Q2581" i="1"/>
  <c r="Q2579" i="1"/>
  <c r="Q2577" i="1"/>
  <c r="Q2575" i="1"/>
  <c r="Q2573" i="1"/>
  <c r="Q2571" i="1"/>
  <c r="Q2569" i="1"/>
  <c r="Q2567" i="1"/>
  <c r="Q2565" i="1"/>
  <c r="Q2563" i="1"/>
  <c r="Q2561" i="1"/>
  <c r="Q2559" i="1"/>
  <c r="Q2557" i="1"/>
  <c r="Q2555" i="1"/>
  <c r="Q2553" i="1"/>
  <c r="Q2551" i="1"/>
  <c r="Q2549" i="1"/>
  <c r="Q2547" i="1"/>
  <c r="Q2545" i="1"/>
  <c r="Q2543" i="1"/>
  <c r="Q2541" i="1"/>
  <c r="Q2539" i="1"/>
  <c r="Q2537" i="1"/>
  <c r="Q2535" i="1"/>
  <c r="Q2533" i="1"/>
  <c r="Q2531" i="1"/>
  <c r="Q2529" i="1"/>
  <c r="Q2527" i="1"/>
  <c r="Q2525" i="1"/>
  <c r="Q2523" i="1"/>
  <c r="Q2521" i="1"/>
  <c r="Q2519" i="1"/>
  <c r="Q2517" i="1"/>
  <c r="Q2515" i="1"/>
  <c r="Q2513" i="1"/>
  <c r="Q2511" i="1"/>
  <c r="Q2509" i="1"/>
  <c r="Q2507" i="1"/>
  <c r="Q2505" i="1"/>
  <c r="Q2503" i="1"/>
  <c r="Q2501" i="1"/>
  <c r="Q2499" i="1"/>
  <c r="Q2497" i="1"/>
  <c r="Q2495" i="1"/>
  <c r="Q2493" i="1"/>
  <c r="Q2491" i="1"/>
  <c r="Q2489" i="1"/>
  <c r="Q2487" i="1"/>
  <c r="Q2485" i="1"/>
  <c r="Q2483" i="1"/>
  <c r="Q2481" i="1"/>
  <c r="Q2479" i="1"/>
  <c r="Q2477" i="1"/>
  <c r="Q2475" i="1"/>
  <c r="Q2473" i="1"/>
  <c r="Q2471" i="1"/>
  <c r="Q2469" i="1"/>
  <c r="Q2467" i="1"/>
  <c r="Q2465" i="1"/>
  <c r="Q2463" i="1"/>
  <c r="Q2461" i="1"/>
  <c r="Q2459" i="1"/>
  <c r="Q2457" i="1"/>
  <c r="Q2455" i="1"/>
  <c r="Q2453" i="1"/>
  <c r="Q2451" i="1"/>
  <c r="Q2449" i="1"/>
  <c r="Q2447" i="1"/>
  <c r="Q2445" i="1"/>
  <c r="Q2443" i="1"/>
  <c r="Q2441" i="1"/>
  <c r="Q2439" i="1"/>
  <c r="Q2437" i="1"/>
  <c r="Q2435" i="1"/>
  <c r="Q2433" i="1"/>
  <c r="Q2431" i="1"/>
  <c r="Q2429" i="1"/>
  <c r="Q2427" i="1"/>
  <c r="Q2425" i="1"/>
  <c r="Q2423" i="1"/>
  <c r="Q2421" i="1"/>
  <c r="Q2419" i="1"/>
  <c r="Q2417" i="1"/>
  <c r="Q2415" i="1"/>
  <c r="Q2413" i="1"/>
  <c r="Q2411" i="1"/>
  <c r="Q2409" i="1"/>
  <c r="Q2407" i="1"/>
  <c r="Q2405" i="1"/>
  <c r="Q2403" i="1"/>
  <c r="Q2401" i="1"/>
  <c r="Q2399" i="1"/>
  <c r="Q2397" i="1"/>
  <c r="Q2395" i="1"/>
  <c r="Q2393" i="1"/>
  <c r="Q2391" i="1"/>
  <c r="Q2389" i="1"/>
  <c r="Q2387" i="1"/>
  <c r="Q2385" i="1"/>
  <c r="Q2383" i="1"/>
  <c r="Q2381" i="1"/>
  <c r="Q2379" i="1"/>
  <c r="Q2377" i="1"/>
  <c r="Q2375" i="1"/>
  <c r="Q2373" i="1"/>
  <c r="Q2371" i="1"/>
  <c r="Q2369" i="1"/>
  <c r="Q2367" i="1"/>
  <c r="Q2365" i="1"/>
  <c r="Q2363" i="1"/>
  <c r="Q2361" i="1"/>
  <c r="Q2359" i="1"/>
  <c r="Q2357" i="1"/>
  <c r="Q2355" i="1"/>
  <c r="Q2353" i="1"/>
  <c r="Q2351" i="1"/>
  <c r="Q2349" i="1"/>
  <c r="Q2347" i="1"/>
  <c r="Q2345" i="1"/>
  <c r="Q2343" i="1"/>
  <c r="Q2341" i="1"/>
  <c r="Q2339" i="1"/>
  <c r="Q2337" i="1"/>
  <c r="Q2335" i="1"/>
  <c r="Q2333" i="1"/>
  <c r="Q2331" i="1"/>
  <c r="Q2329" i="1"/>
  <c r="Q2327" i="1"/>
  <c r="Q2325" i="1"/>
  <c r="Q2323" i="1"/>
  <c r="Q2321" i="1"/>
  <c r="Q2319" i="1"/>
  <c r="Q2317" i="1"/>
  <c r="Q2315" i="1"/>
  <c r="Q2313" i="1"/>
  <c r="Q2311" i="1"/>
  <c r="Q2309" i="1"/>
  <c r="Q2307" i="1"/>
  <c r="Q2305" i="1"/>
  <c r="Q2303" i="1"/>
  <c r="Q2301" i="1"/>
  <c r="Q2299" i="1"/>
  <c r="Q2297" i="1"/>
  <c r="Q2295" i="1"/>
  <c r="Q2293" i="1"/>
  <c r="Q2291" i="1"/>
  <c r="Q2289" i="1"/>
  <c r="Q2287" i="1"/>
  <c r="Q2285" i="1"/>
  <c r="Q2283" i="1"/>
  <c r="Q2281" i="1"/>
  <c r="Q2279" i="1"/>
  <c r="Q2277" i="1"/>
  <c r="Q2275" i="1"/>
  <c r="Q2273" i="1"/>
  <c r="Q2271" i="1"/>
  <c r="Q2269" i="1"/>
  <c r="Q2267" i="1"/>
  <c r="Q2265" i="1"/>
  <c r="Q2263" i="1"/>
  <c r="Q2261" i="1"/>
  <c r="Q2259" i="1"/>
  <c r="Q2257" i="1"/>
  <c r="Q2255" i="1"/>
  <c r="Q2253" i="1"/>
  <c r="Q2251" i="1"/>
  <c r="Q2249" i="1"/>
  <c r="Q2247" i="1"/>
  <c r="Q2245" i="1"/>
  <c r="Q2243" i="1"/>
  <c r="Q2241" i="1"/>
  <c r="Q2239" i="1"/>
  <c r="Q2237" i="1"/>
  <c r="Q2235" i="1"/>
  <c r="Q2233" i="1"/>
  <c r="Q2231" i="1"/>
  <c r="Q2229" i="1"/>
  <c r="Q2227" i="1"/>
  <c r="Q2225" i="1"/>
  <c r="Q2223" i="1"/>
  <c r="Q2221" i="1"/>
  <c r="Q2219" i="1"/>
  <c r="Q2217" i="1"/>
  <c r="Q2215" i="1"/>
  <c r="Q2213" i="1"/>
  <c r="Q2211" i="1"/>
  <c r="Q2209" i="1"/>
  <c r="Q2207" i="1"/>
  <c r="Q2205" i="1"/>
  <c r="Q2203" i="1"/>
  <c r="Q2201" i="1"/>
  <c r="Q2199" i="1"/>
  <c r="Q2197" i="1"/>
  <c r="Q2195" i="1"/>
  <c r="Q2193" i="1"/>
  <c r="Q2191" i="1"/>
  <c r="Q2189" i="1"/>
  <c r="Q2187" i="1"/>
  <c r="Q2185" i="1"/>
  <c r="Q2183" i="1"/>
  <c r="Q2181" i="1"/>
  <c r="Q2179" i="1"/>
  <c r="Q2177" i="1"/>
  <c r="Q2175" i="1"/>
  <c r="Q2173" i="1"/>
  <c r="Q2171" i="1"/>
  <c r="Q2169" i="1"/>
  <c r="Q2167" i="1"/>
  <c r="Q2165" i="1"/>
  <c r="Q2163" i="1"/>
  <c r="Q2161" i="1"/>
  <c r="Q2159" i="1"/>
  <c r="Q2157" i="1"/>
  <c r="Q2155" i="1"/>
  <c r="Q2153" i="1"/>
  <c r="Q2151" i="1"/>
  <c r="Q2149" i="1"/>
  <c r="Q2147" i="1"/>
  <c r="Q2145" i="1"/>
  <c r="Q2143" i="1"/>
  <c r="Q2141" i="1"/>
  <c r="Q2139" i="1"/>
  <c r="Q2137" i="1"/>
  <c r="Q2135" i="1"/>
  <c r="Q2133" i="1"/>
  <c r="Q2131" i="1"/>
  <c r="Q2129" i="1"/>
  <c r="Q2127" i="1"/>
  <c r="Q2125" i="1"/>
  <c r="Q2123" i="1"/>
  <c r="Q2121" i="1"/>
  <c r="Q2119" i="1"/>
  <c r="Q2117" i="1"/>
  <c r="Q2115" i="1"/>
  <c r="Q2113" i="1"/>
  <c r="Q2111" i="1"/>
  <c r="Q2109" i="1"/>
  <c r="Q2107" i="1"/>
  <c r="Q2105" i="1"/>
  <c r="Q2103" i="1"/>
  <c r="Q2101" i="1"/>
  <c r="Q2099" i="1"/>
  <c r="Q2097" i="1"/>
  <c r="Q2095" i="1"/>
  <c r="Q2093" i="1"/>
  <c r="Q2091" i="1"/>
  <c r="Q2089" i="1"/>
  <c r="Q2087" i="1"/>
  <c r="Q2085" i="1"/>
  <c r="Q2083" i="1"/>
  <c r="Q2081" i="1"/>
  <c r="Q2079" i="1"/>
  <c r="Q2077" i="1"/>
  <c r="Q2075" i="1"/>
  <c r="Q2073" i="1"/>
  <c r="Q2071" i="1"/>
  <c r="Q2069" i="1"/>
  <c r="Q2067" i="1"/>
  <c r="Q2065" i="1"/>
  <c r="Q2063" i="1"/>
  <c r="Q2061" i="1"/>
  <c r="Q2059" i="1"/>
  <c r="Q2057" i="1"/>
  <c r="Q2055" i="1"/>
  <c r="Q2053" i="1"/>
  <c r="Q2051" i="1"/>
  <c r="Q2049" i="1"/>
  <c r="Q2047" i="1"/>
  <c r="Q2045" i="1"/>
  <c r="Q2043" i="1"/>
  <c r="Q2041" i="1"/>
  <c r="Q2039" i="1"/>
  <c r="Q2037" i="1"/>
  <c r="Q2035" i="1"/>
  <c r="Q2033" i="1"/>
  <c r="Q2031" i="1"/>
  <c r="Q2029" i="1"/>
  <c r="Q2027" i="1"/>
  <c r="Q2025" i="1"/>
  <c r="Q2023" i="1"/>
  <c r="Q2021" i="1"/>
  <c r="Q2019" i="1"/>
  <c r="Q2017" i="1"/>
  <c r="Q2015" i="1"/>
  <c r="Q2013" i="1"/>
  <c r="Q2011" i="1"/>
  <c r="Q2009" i="1"/>
  <c r="Q2007" i="1"/>
  <c r="Q2005" i="1"/>
  <c r="Q2003" i="1"/>
  <c r="Q2001" i="1"/>
  <c r="Q1999" i="1"/>
  <c r="Q1997" i="1"/>
  <c r="Q1995" i="1"/>
  <c r="Q1993" i="1"/>
  <c r="Q1991" i="1"/>
  <c r="Q1989" i="1"/>
  <c r="Q1987" i="1"/>
  <c r="Q1985" i="1"/>
  <c r="Q1983" i="1"/>
  <c r="Q1981" i="1"/>
  <c r="Q1979" i="1"/>
  <c r="Q1977" i="1"/>
  <c r="Q1975" i="1"/>
  <c r="Q1973" i="1"/>
  <c r="Q1971" i="1"/>
  <c r="Q1969" i="1"/>
  <c r="Q1967" i="1"/>
  <c r="Q1965" i="1"/>
  <c r="Q1963" i="1"/>
  <c r="Q1961" i="1"/>
  <c r="Q1959" i="1"/>
  <c r="Q1957" i="1"/>
  <c r="Q1955" i="1"/>
  <c r="Q1953" i="1"/>
  <c r="Q1951" i="1"/>
  <c r="Q1949" i="1"/>
  <c r="Q1947" i="1"/>
  <c r="Q1945" i="1"/>
  <c r="Q1943" i="1"/>
  <c r="Q1941" i="1"/>
  <c r="Q1939" i="1"/>
  <c r="Q1937" i="1"/>
  <c r="Q1935" i="1"/>
  <c r="Q1933" i="1"/>
  <c r="Q1931" i="1"/>
  <c r="Q1929" i="1"/>
  <c r="Q1927" i="1"/>
  <c r="Q1925" i="1"/>
  <c r="Q1923" i="1"/>
  <c r="Q1921" i="1"/>
  <c r="Q1919" i="1"/>
  <c r="Q1917" i="1"/>
  <c r="Q1915" i="1"/>
  <c r="Q1913" i="1"/>
  <c r="Q1911" i="1"/>
  <c r="Q1909" i="1"/>
  <c r="Q1907" i="1"/>
  <c r="Q1905" i="1"/>
  <c r="Q1903" i="1"/>
  <c r="Q1901" i="1"/>
  <c r="Q1899" i="1"/>
  <c r="Q1897" i="1"/>
  <c r="Q1895" i="1"/>
  <c r="Q1893" i="1"/>
  <c r="Q1891" i="1"/>
  <c r="Q1889" i="1"/>
  <c r="Q1887" i="1"/>
  <c r="Q1885" i="1"/>
  <c r="Q1883" i="1"/>
  <c r="Q1881" i="1"/>
  <c r="Q1879" i="1"/>
  <c r="Q1877" i="1"/>
  <c r="Q1875" i="1"/>
  <c r="Q1873" i="1"/>
  <c r="Q1871" i="1"/>
  <c r="Q1869" i="1"/>
  <c r="Q1867" i="1"/>
  <c r="Q1865" i="1"/>
  <c r="Q1863" i="1"/>
  <c r="Q1861" i="1"/>
  <c r="Q1859" i="1"/>
  <c r="Q1857" i="1"/>
  <c r="Q1855" i="1"/>
  <c r="Q1853" i="1"/>
  <c r="Q1851" i="1"/>
  <c r="Q1849" i="1"/>
  <c r="Q1847" i="1"/>
  <c r="Q1845" i="1"/>
  <c r="Q1843" i="1"/>
  <c r="Q1841" i="1"/>
  <c r="Q1839" i="1"/>
  <c r="Q1837" i="1"/>
  <c r="Q1835" i="1"/>
  <c r="Q1833" i="1"/>
  <c r="Q1831" i="1"/>
  <c r="Q1829" i="1"/>
  <c r="Q1827" i="1"/>
  <c r="Q1825" i="1"/>
  <c r="Q1823" i="1"/>
  <c r="Q1821" i="1"/>
  <c r="Q1819" i="1"/>
  <c r="Q1817" i="1"/>
  <c r="Q1815" i="1"/>
  <c r="Q1813" i="1"/>
  <c r="Q1811" i="1"/>
  <c r="Q1809" i="1"/>
  <c r="Q1807" i="1"/>
  <c r="Q1805" i="1"/>
  <c r="Q1803" i="1"/>
  <c r="Q1801" i="1"/>
  <c r="Q1799" i="1"/>
  <c r="Q1797" i="1"/>
  <c r="Q1795" i="1"/>
  <c r="Q1793" i="1"/>
  <c r="Q1791" i="1"/>
  <c r="Q1789" i="1"/>
  <c r="Q1787" i="1"/>
  <c r="Q1785" i="1"/>
  <c r="Q1783" i="1"/>
  <c r="Q1781" i="1"/>
  <c r="Q1779" i="1"/>
  <c r="Q1777" i="1"/>
  <c r="Q1775" i="1"/>
  <c r="Q1773" i="1"/>
  <c r="Q1771" i="1"/>
  <c r="Q1769" i="1"/>
  <c r="Q1767" i="1"/>
  <c r="Q1765" i="1"/>
  <c r="Q1763" i="1"/>
  <c r="Q1761" i="1"/>
  <c r="Q1759" i="1"/>
  <c r="Q1757" i="1"/>
  <c r="Q1755" i="1"/>
  <c r="Q1753" i="1"/>
  <c r="Q1751" i="1"/>
  <c r="Q1749" i="1"/>
  <c r="Q1747" i="1"/>
  <c r="Q1745" i="1"/>
  <c r="Q1743" i="1"/>
  <c r="Q1741" i="1"/>
  <c r="Q1739" i="1"/>
  <c r="Q1737" i="1"/>
  <c r="Q1735" i="1"/>
  <c r="Q1733" i="1"/>
  <c r="Q1731" i="1"/>
  <c r="Q1729" i="1"/>
  <c r="Q1727" i="1"/>
  <c r="Q1725" i="1"/>
  <c r="Q1723" i="1"/>
  <c r="Q1721" i="1"/>
  <c r="Q1719" i="1"/>
  <c r="Q1717" i="1"/>
  <c r="Q1715" i="1"/>
  <c r="Q1713" i="1"/>
  <c r="Q1711" i="1"/>
  <c r="Q1709" i="1"/>
  <c r="Q1707" i="1"/>
  <c r="Q1705" i="1"/>
  <c r="Q1703" i="1"/>
  <c r="Q1701" i="1"/>
  <c r="Q1699" i="1"/>
  <c r="Q1697" i="1"/>
  <c r="Q1695" i="1"/>
  <c r="Q1693" i="1"/>
  <c r="Q1691" i="1"/>
  <c r="Q1689" i="1"/>
  <c r="Q1687" i="1"/>
  <c r="Q1685" i="1"/>
  <c r="Q1683" i="1"/>
  <c r="Q1681" i="1"/>
  <c r="Q1679" i="1"/>
  <c r="Q1677" i="1"/>
  <c r="Q1675" i="1"/>
  <c r="Q1673" i="1"/>
  <c r="Q1671" i="1"/>
  <c r="Q1669" i="1"/>
  <c r="Q1667" i="1"/>
  <c r="Q1665" i="1"/>
  <c r="Q1663" i="1"/>
  <c r="Q1661" i="1"/>
  <c r="Q1659" i="1"/>
  <c r="Q1657" i="1"/>
  <c r="Q1655" i="1"/>
  <c r="Q1653" i="1"/>
  <c r="Q1651" i="1"/>
  <c r="Q1649" i="1"/>
  <c r="Q1647" i="1"/>
  <c r="Q1645" i="1"/>
  <c r="Q1643" i="1"/>
  <c r="Q1641" i="1"/>
  <c r="Q1639" i="1"/>
  <c r="Q1637" i="1"/>
  <c r="Q1635" i="1"/>
  <c r="Q1633" i="1"/>
  <c r="Q1631" i="1"/>
  <c r="Q1629" i="1"/>
  <c r="Q1627" i="1"/>
  <c r="Q1625" i="1"/>
  <c r="Q1623" i="1"/>
  <c r="Q1621" i="1"/>
  <c r="Q1619" i="1"/>
  <c r="Q1617" i="1"/>
  <c r="Q1615" i="1"/>
  <c r="Q1613" i="1"/>
  <c r="Q1611" i="1"/>
  <c r="Q1609" i="1"/>
  <c r="Q1607" i="1"/>
  <c r="Q1605" i="1"/>
  <c r="Q1603" i="1"/>
  <c r="Q1601" i="1"/>
  <c r="Q1599" i="1"/>
  <c r="Q1597" i="1"/>
  <c r="Q1595" i="1"/>
  <c r="Q1593" i="1"/>
  <c r="Q1591" i="1"/>
  <c r="Q1589" i="1"/>
  <c r="Q1587" i="1"/>
  <c r="Q1585" i="1"/>
  <c r="Q1583" i="1"/>
  <c r="Q1581" i="1"/>
  <c r="Q1579" i="1"/>
  <c r="Q1577" i="1"/>
  <c r="Q1575" i="1"/>
  <c r="Q1573" i="1"/>
  <c r="Q1571" i="1"/>
  <c r="Q1569" i="1"/>
  <c r="Q1567" i="1"/>
  <c r="Q1565" i="1"/>
  <c r="Q1563" i="1"/>
  <c r="Q1561" i="1"/>
  <c r="Q1559" i="1"/>
  <c r="Q1557" i="1"/>
  <c r="Q1555" i="1"/>
  <c r="Q1553" i="1"/>
  <c r="Q1551" i="1"/>
  <c r="Q1549" i="1"/>
  <c r="Q1547" i="1"/>
  <c r="Q1545" i="1"/>
  <c r="Q1543" i="1"/>
  <c r="Q1541" i="1"/>
  <c r="Q1539" i="1"/>
  <c r="Q1537" i="1"/>
  <c r="Q1535" i="1"/>
  <c r="Q1533" i="1"/>
  <c r="Q1531" i="1"/>
  <c r="Q1529" i="1"/>
  <c r="Q1527" i="1"/>
  <c r="Q1525" i="1"/>
  <c r="Q1523" i="1"/>
  <c r="Q1521" i="1"/>
  <c r="Q1519" i="1"/>
  <c r="Q1517" i="1"/>
  <c r="Q1515" i="1"/>
  <c r="Q1513" i="1"/>
  <c r="Q1511" i="1"/>
  <c r="Q1509" i="1"/>
  <c r="Q1507" i="1"/>
  <c r="Q1505" i="1"/>
  <c r="Q1503" i="1"/>
  <c r="Q1501" i="1"/>
  <c r="Q1499" i="1"/>
  <c r="Q1497" i="1"/>
  <c r="Q1495" i="1"/>
  <c r="Q1493" i="1"/>
  <c r="Q1491" i="1"/>
  <c r="Q1489" i="1"/>
  <c r="Q1487" i="1"/>
  <c r="Q1485" i="1"/>
  <c r="Q1483" i="1"/>
  <c r="Q1481" i="1"/>
  <c r="Q1479" i="1"/>
  <c r="Q1477" i="1"/>
  <c r="Q1475" i="1"/>
  <c r="Q1473" i="1"/>
  <c r="Q1471" i="1"/>
  <c r="Q1469" i="1"/>
  <c r="Q1467" i="1"/>
  <c r="Q1465" i="1"/>
  <c r="Q1463" i="1"/>
  <c r="Q1461" i="1"/>
  <c r="Q1459" i="1"/>
  <c r="Q1457" i="1"/>
  <c r="Q1455" i="1"/>
  <c r="Q1453" i="1"/>
  <c r="Q1451" i="1"/>
  <c r="Q1449" i="1"/>
  <c r="Q1447" i="1"/>
  <c r="Q1445" i="1"/>
  <c r="Q1443" i="1"/>
  <c r="Q1441" i="1"/>
  <c r="Q1439" i="1"/>
  <c r="Q1437" i="1"/>
  <c r="Q1435" i="1"/>
  <c r="Q1433" i="1"/>
  <c r="Q1431" i="1"/>
  <c r="Q1429" i="1"/>
  <c r="Q1427" i="1"/>
  <c r="Q1425" i="1"/>
  <c r="Q1423" i="1"/>
  <c r="Q1421" i="1"/>
  <c r="Q1419" i="1"/>
  <c r="Q1417" i="1"/>
  <c r="Q1415" i="1"/>
  <c r="Q1413" i="1"/>
  <c r="Q1411" i="1"/>
  <c r="Q1409" i="1"/>
  <c r="Q1407" i="1"/>
  <c r="Q1405" i="1"/>
  <c r="Q1403" i="1"/>
  <c r="Q1401" i="1"/>
  <c r="Q1399" i="1"/>
  <c r="Q1397" i="1"/>
  <c r="Q1395" i="1"/>
  <c r="Q1393" i="1"/>
  <c r="Q1391" i="1"/>
  <c r="Q1389" i="1"/>
  <c r="Q1387" i="1"/>
  <c r="Q1385" i="1"/>
  <c r="Q1383" i="1"/>
  <c r="Q1381" i="1"/>
  <c r="Q1379" i="1"/>
  <c r="Q1377" i="1"/>
  <c r="Q1375" i="1"/>
  <c r="Q1373" i="1"/>
  <c r="Q1371" i="1"/>
  <c r="Q1369" i="1"/>
  <c r="Q1367" i="1"/>
  <c r="Q1365" i="1"/>
  <c r="Q1363" i="1"/>
  <c r="Q1361" i="1"/>
  <c r="Q1359" i="1"/>
  <c r="Q1357" i="1"/>
  <c r="Q1355" i="1"/>
  <c r="Q1353" i="1"/>
  <c r="Q1351" i="1"/>
  <c r="Q1349" i="1"/>
  <c r="Q1347" i="1"/>
  <c r="Q1345" i="1"/>
  <c r="Q1343" i="1"/>
  <c r="Q1341" i="1"/>
  <c r="Q1339" i="1"/>
  <c r="Q1337" i="1"/>
  <c r="Q1335" i="1"/>
  <c r="Q1333" i="1"/>
  <c r="Q1331" i="1"/>
  <c r="Q1329" i="1"/>
  <c r="Q1327" i="1"/>
  <c r="Q1325" i="1"/>
  <c r="Q1323" i="1"/>
  <c r="Q1321" i="1"/>
  <c r="Q1319" i="1"/>
  <c r="Q1317" i="1"/>
  <c r="Q1315" i="1"/>
  <c r="Q1313" i="1"/>
  <c r="Q1311" i="1"/>
  <c r="Q1309" i="1"/>
  <c r="Q1307" i="1"/>
  <c r="Q1305" i="1"/>
  <c r="Q1303" i="1"/>
  <c r="Q1301" i="1"/>
  <c r="Q1299" i="1"/>
  <c r="Q1297" i="1"/>
  <c r="Q1295" i="1"/>
  <c r="Q1293" i="1"/>
  <c r="Q1291" i="1"/>
  <c r="Q1289" i="1"/>
  <c r="Q1287" i="1"/>
  <c r="Q1285" i="1"/>
  <c r="Q1283" i="1"/>
  <c r="Q1281" i="1"/>
  <c r="Q1279" i="1"/>
  <c r="Q1277" i="1"/>
  <c r="Q1275" i="1"/>
  <c r="Q1273" i="1"/>
  <c r="Q1271" i="1"/>
  <c r="Q1269" i="1"/>
  <c r="Q1267" i="1"/>
  <c r="Q1265" i="1"/>
  <c r="Q1263" i="1"/>
  <c r="Q1261" i="1"/>
  <c r="Q1259" i="1"/>
  <c r="Q1257" i="1"/>
  <c r="Q1255" i="1"/>
  <c r="Q1253" i="1"/>
  <c r="Q1251" i="1"/>
  <c r="Q1249" i="1"/>
  <c r="Q1247" i="1"/>
  <c r="Q1245" i="1"/>
  <c r="Q1243" i="1"/>
  <c r="Q1241" i="1"/>
  <c r="Q1239" i="1"/>
  <c r="Q1237" i="1"/>
  <c r="Q1235" i="1"/>
  <c r="Q1233" i="1"/>
  <c r="Q1231" i="1"/>
  <c r="Q1229" i="1"/>
  <c r="Q1227" i="1"/>
  <c r="Q1225" i="1"/>
  <c r="Q1223" i="1"/>
  <c r="Q1221" i="1"/>
  <c r="Q1219" i="1"/>
  <c r="Q1217" i="1"/>
  <c r="Q1215" i="1"/>
  <c r="Q1213" i="1"/>
  <c r="Q1211" i="1"/>
  <c r="Q1209" i="1"/>
  <c r="Q1207" i="1"/>
  <c r="Q1205" i="1"/>
  <c r="Q1203" i="1"/>
  <c r="Q1201" i="1"/>
  <c r="Q1199" i="1"/>
  <c r="Q1197" i="1"/>
  <c r="Q1195" i="1"/>
  <c r="Q1193" i="1"/>
  <c r="Q1191" i="1"/>
  <c r="Q1189" i="1"/>
  <c r="Q1187" i="1"/>
  <c r="Q1185" i="1"/>
  <c r="Q1183" i="1"/>
  <c r="Q1181" i="1"/>
  <c r="Q1179" i="1"/>
  <c r="Q1177" i="1"/>
  <c r="Q1175" i="1"/>
  <c r="Q1173" i="1"/>
  <c r="Q1171" i="1"/>
  <c r="Q1169" i="1"/>
  <c r="Q1167" i="1"/>
  <c r="Q1165" i="1"/>
  <c r="Q1163" i="1"/>
  <c r="Q1161" i="1"/>
  <c r="Q1159" i="1"/>
  <c r="Q1157" i="1"/>
  <c r="Q1155" i="1"/>
  <c r="Q1153" i="1"/>
  <c r="Q1151" i="1"/>
  <c r="Q1149" i="1"/>
  <c r="Q1147" i="1"/>
  <c r="Q1145" i="1"/>
  <c r="Q1143" i="1"/>
  <c r="Q1141" i="1"/>
  <c r="Q1139" i="1"/>
  <c r="Q1137" i="1"/>
  <c r="Q1135" i="1"/>
  <c r="Q1133" i="1"/>
  <c r="Q1131" i="1"/>
  <c r="Q1129" i="1"/>
  <c r="Q1127" i="1"/>
  <c r="Q1125" i="1"/>
  <c r="Q1123" i="1"/>
  <c r="Q1121" i="1"/>
  <c r="Q1119" i="1"/>
  <c r="Q1117" i="1"/>
  <c r="Q1115" i="1"/>
  <c r="Q1113" i="1"/>
  <c r="Q1111" i="1"/>
  <c r="Q1109" i="1"/>
  <c r="Q1107" i="1"/>
  <c r="Q1105" i="1"/>
  <c r="Q1103" i="1"/>
  <c r="Q1101" i="1"/>
  <c r="Q1099" i="1"/>
  <c r="Q1097" i="1"/>
  <c r="Q1095" i="1"/>
  <c r="Q1093" i="1"/>
  <c r="Q1091" i="1"/>
  <c r="Q1089" i="1"/>
  <c r="Q1087" i="1"/>
  <c r="Q1085" i="1"/>
  <c r="Q1083" i="1"/>
  <c r="Q1081" i="1"/>
  <c r="Q1079" i="1"/>
  <c r="Q1077" i="1"/>
  <c r="Q1075" i="1"/>
  <c r="Q1073" i="1"/>
  <c r="Q1071" i="1"/>
  <c r="Q1069" i="1"/>
  <c r="Q1067" i="1"/>
  <c r="Q1065" i="1"/>
  <c r="Q1063" i="1"/>
  <c r="Q1061" i="1"/>
  <c r="Q1059" i="1"/>
  <c r="Q1057" i="1"/>
  <c r="Q1055" i="1"/>
  <c r="Q1053" i="1"/>
  <c r="Q1051" i="1"/>
  <c r="Q1049" i="1"/>
  <c r="Q1047" i="1"/>
  <c r="Q1045" i="1"/>
  <c r="Q1043" i="1"/>
  <c r="Q1041" i="1"/>
  <c r="Q1039" i="1"/>
  <c r="Q1037" i="1"/>
  <c r="Q1035" i="1"/>
  <c r="Q1033" i="1"/>
  <c r="Q1031" i="1"/>
  <c r="Q1029" i="1"/>
  <c r="Q1027" i="1"/>
  <c r="Q1025" i="1"/>
  <c r="Q1023" i="1"/>
  <c r="Q1021" i="1"/>
  <c r="Q1019" i="1"/>
  <c r="Q1017" i="1"/>
  <c r="Q1015" i="1"/>
  <c r="Q1013" i="1"/>
  <c r="Q1011" i="1"/>
  <c r="Q1009" i="1"/>
  <c r="Q1007" i="1"/>
  <c r="Q1005" i="1"/>
  <c r="Q1003" i="1"/>
  <c r="Q1001" i="1"/>
  <c r="Q999" i="1"/>
  <c r="Q997" i="1"/>
  <c r="Q995" i="1"/>
  <c r="Q993" i="1"/>
  <c r="Q991" i="1"/>
  <c r="Q989" i="1"/>
  <c r="Q987" i="1"/>
  <c r="Q985" i="1"/>
  <c r="Q983" i="1"/>
  <c r="Q981" i="1"/>
  <c r="Q979" i="1"/>
  <c r="Q977" i="1"/>
  <c r="Q975" i="1"/>
  <c r="Q973" i="1"/>
  <c r="Q971" i="1"/>
  <c r="Q969" i="1"/>
  <c r="Q967" i="1"/>
  <c r="Q965" i="1"/>
  <c r="Q963" i="1"/>
  <c r="Q961" i="1"/>
  <c r="Q959" i="1"/>
  <c r="Q957" i="1"/>
  <c r="Q955" i="1"/>
  <c r="Q953" i="1"/>
  <c r="Q951" i="1"/>
  <c r="Q949" i="1"/>
  <c r="Q947" i="1"/>
  <c r="Q945" i="1"/>
  <c r="Q943" i="1"/>
  <c r="Q941" i="1"/>
  <c r="Q939" i="1"/>
  <c r="Q937" i="1"/>
  <c r="Q935" i="1"/>
  <c r="Q933" i="1"/>
  <c r="Q931" i="1"/>
  <c r="Q929" i="1"/>
  <c r="Q927" i="1"/>
  <c r="Q925" i="1"/>
  <c r="Q923" i="1"/>
  <c r="Q921" i="1"/>
  <c r="Q919" i="1"/>
  <c r="Q917" i="1"/>
  <c r="Q915" i="1"/>
  <c r="Q913" i="1"/>
  <c r="Q911" i="1"/>
  <c r="Q909" i="1"/>
  <c r="Q907" i="1"/>
  <c r="Q905" i="1"/>
  <c r="Q903" i="1"/>
  <c r="Q901" i="1"/>
  <c r="Q899" i="1"/>
  <c r="Q897" i="1"/>
  <c r="Q895" i="1"/>
  <c r="Q893" i="1"/>
  <c r="Q891" i="1"/>
  <c r="Q889" i="1"/>
  <c r="Q887" i="1"/>
  <c r="Q885" i="1"/>
  <c r="Q883" i="1"/>
  <c r="Q881" i="1"/>
  <c r="Q879" i="1"/>
  <c r="Q877" i="1"/>
  <c r="Q875" i="1"/>
  <c r="Q873" i="1"/>
  <c r="Q871" i="1"/>
  <c r="Q869" i="1"/>
  <c r="Q867" i="1"/>
  <c r="Q865" i="1"/>
  <c r="Q863" i="1"/>
  <c r="Q861" i="1"/>
  <c r="Q859" i="1"/>
  <c r="Q857" i="1"/>
  <c r="Q855" i="1"/>
  <c r="Q853" i="1"/>
  <c r="Q851" i="1"/>
  <c r="Q849" i="1"/>
  <c r="Q847" i="1"/>
  <c r="Q845" i="1"/>
  <c r="Q843" i="1"/>
  <c r="Q841" i="1"/>
  <c r="Q839" i="1"/>
  <c r="Q837" i="1"/>
  <c r="Q835" i="1"/>
  <c r="Q833" i="1"/>
  <c r="Q831" i="1"/>
  <c r="Q829" i="1"/>
  <c r="Q827" i="1"/>
  <c r="Q825" i="1"/>
  <c r="Q823" i="1"/>
  <c r="Q821" i="1"/>
  <c r="Q819" i="1"/>
  <c r="Q817" i="1"/>
  <c r="Q815" i="1"/>
  <c r="Q813" i="1"/>
  <c r="Q811" i="1"/>
  <c r="Q809" i="1"/>
  <c r="Q807" i="1"/>
  <c r="Q805" i="1"/>
  <c r="Q803" i="1"/>
  <c r="Q801" i="1"/>
  <c r="Q799" i="1"/>
  <c r="Q797" i="1"/>
  <c r="Q795" i="1"/>
  <c r="Q793" i="1"/>
  <c r="Q791" i="1"/>
  <c r="Q789" i="1"/>
  <c r="Q787" i="1"/>
  <c r="Q785" i="1"/>
  <c r="Q783" i="1"/>
  <c r="Q781" i="1"/>
  <c r="Q779" i="1"/>
  <c r="Q777" i="1"/>
  <c r="Q775" i="1"/>
  <c r="Q773" i="1"/>
  <c r="Q771" i="1"/>
  <c r="Q769" i="1"/>
  <c r="Q767" i="1"/>
  <c r="Q765" i="1"/>
  <c r="Q763" i="1"/>
  <c r="Q761" i="1"/>
  <c r="Q759" i="1"/>
  <c r="Q757" i="1"/>
  <c r="Q755" i="1"/>
  <c r="Q753" i="1"/>
  <c r="Q751" i="1"/>
  <c r="Q749" i="1"/>
  <c r="Q747" i="1"/>
  <c r="Q745" i="1"/>
  <c r="Q743" i="1"/>
  <c r="Q741" i="1"/>
  <c r="Q739" i="1"/>
  <c r="Q737" i="1"/>
  <c r="Q735" i="1"/>
  <c r="Q733" i="1"/>
  <c r="Q731" i="1"/>
  <c r="Q729" i="1"/>
  <c r="Q727" i="1"/>
  <c r="Q725" i="1"/>
  <c r="Q723" i="1"/>
  <c r="Q721" i="1"/>
  <c r="Q719" i="1"/>
  <c r="Q717" i="1"/>
  <c r="Q715" i="1"/>
  <c r="Q713" i="1"/>
  <c r="Q711" i="1"/>
  <c r="Q709" i="1"/>
  <c r="Q707" i="1"/>
  <c r="Q705" i="1"/>
  <c r="Q703" i="1"/>
  <c r="Q701" i="1"/>
  <c r="Q699" i="1"/>
  <c r="Q697" i="1"/>
  <c r="Q695" i="1"/>
  <c r="Q693" i="1"/>
  <c r="Q691" i="1"/>
  <c r="Q689" i="1"/>
  <c r="Q687" i="1"/>
  <c r="Q685" i="1"/>
  <c r="Q683" i="1"/>
  <c r="Q681" i="1"/>
  <c r="Q679" i="1"/>
  <c r="Q677" i="1"/>
  <c r="Q675" i="1"/>
  <c r="Q673" i="1"/>
  <c r="Q671" i="1"/>
  <c r="Q669" i="1"/>
  <c r="Q667" i="1"/>
  <c r="Q665" i="1"/>
  <c r="Q663" i="1"/>
  <c r="Q661" i="1"/>
  <c r="Q659" i="1"/>
  <c r="Q657" i="1"/>
  <c r="Q655" i="1"/>
  <c r="Q653" i="1"/>
  <c r="Q651" i="1"/>
  <c r="Q649" i="1"/>
  <c r="Q647" i="1"/>
  <c r="Q645" i="1"/>
  <c r="Q643" i="1"/>
  <c r="Q641" i="1"/>
  <c r="Q639" i="1"/>
  <c r="Q637" i="1"/>
  <c r="Q635" i="1"/>
  <c r="Q633" i="1"/>
  <c r="Q631" i="1"/>
  <c r="Q629" i="1"/>
  <c r="Q627" i="1"/>
  <c r="Q625" i="1"/>
  <c r="Q623" i="1"/>
  <c r="Q621" i="1"/>
  <c r="Q619" i="1"/>
  <c r="Q617" i="1"/>
  <c r="Q615" i="1"/>
  <c r="Q613" i="1"/>
  <c r="Q611" i="1"/>
  <c r="Q609" i="1"/>
  <c r="Q607" i="1"/>
  <c r="Q605" i="1"/>
  <c r="Q603" i="1"/>
  <c r="Q601" i="1"/>
  <c r="Q599" i="1"/>
  <c r="Q597" i="1"/>
  <c r="Q595" i="1"/>
  <c r="Q593" i="1"/>
  <c r="Q591" i="1"/>
  <c r="Q589" i="1"/>
  <c r="Q587" i="1"/>
  <c r="Q585" i="1"/>
  <c r="Q583" i="1"/>
  <c r="Q581" i="1"/>
  <c r="Q579" i="1"/>
  <c r="Q577" i="1"/>
  <c r="Q575" i="1"/>
  <c r="Q573" i="1"/>
  <c r="Q571" i="1"/>
  <c r="Q569" i="1"/>
  <c r="Q567" i="1"/>
  <c r="Q565" i="1"/>
  <c r="Q563" i="1"/>
  <c r="Q561" i="1"/>
  <c r="Q559" i="1"/>
  <c r="Q557" i="1"/>
  <c r="Q555" i="1"/>
  <c r="Q553" i="1"/>
  <c r="Q551" i="1"/>
  <c r="Q549" i="1"/>
  <c r="Q547" i="1"/>
  <c r="Q545" i="1"/>
  <c r="Q543" i="1"/>
  <c r="Q541" i="1"/>
  <c r="Q539" i="1"/>
  <c r="Q537" i="1"/>
  <c r="Q535" i="1"/>
  <c r="Q533" i="1"/>
  <c r="Q531" i="1"/>
  <c r="Q529" i="1"/>
  <c r="Q527" i="1"/>
  <c r="Q525" i="1"/>
  <c r="Q523" i="1"/>
  <c r="Q521" i="1"/>
  <c r="Q519" i="1"/>
  <c r="Q517" i="1"/>
  <c r="Q515" i="1"/>
  <c r="Q513" i="1"/>
  <c r="Q511" i="1"/>
  <c r="Q509" i="1"/>
  <c r="Q507" i="1"/>
  <c r="Q505" i="1"/>
  <c r="Q503" i="1"/>
  <c r="Q501" i="1"/>
  <c r="Q499" i="1"/>
  <c r="Q497" i="1"/>
  <c r="Q495" i="1"/>
  <c r="Q493" i="1"/>
  <c r="Q491" i="1"/>
  <c r="Q489" i="1"/>
  <c r="Q487" i="1"/>
  <c r="Q485" i="1"/>
  <c r="Q483" i="1"/>
  <c r="Q481" i="1"/>
  <c r="Q479" i="1"/>
  <c r="Q477" i="1"/>
  <c r="Q475" i="1"/>
  <c r="Q473" i="1"/>
  <c r="Q471" i="1"/>
  <c r="Q469" i="1"/>
  <c r="Q467" i="1"/>
  <c r="Q465" i="1"/>
  <c r="Q463" i="1"/>
  <c r="Q461" i="1"/>
  <c r="Q459" i="1"/>
  <c r="Q457" i="1"/>
  <c r="Q455" i="1"/>
  <c r="Q453" i="1"/>
  <c r="Q451" i="1"/>
  <c r="Q449" i="1"/>
  <c r="Q447" i="1"/>
  <c r="Q445" i="1"/>
  <c r="Q443" i="1"/>
  <c r="Q441" i="1"/>
  <c r="Q439" i="1"/>
  <c r="Q437" i="1"/>
  <c r="Q435" i="1"/>
  <c r="Q433" i="1"/>
  <c r="Q431" i="1"/>
  <c r="Q429" i="1"/>
  <c r="Q427" i="1"/>
  <c r="Q425" i="1"/>
  <c r="Q423" i="1"/>
  <c r="Q421" i="1"/>
  <c r="Q419" i="1"/>
  <c r="Q417" i="1"/>
  <c r="Q415" i="1"/>
  <c r="Q413" i="1"/>
  <c r="Q411" i="1"/>
  <c r="Q409" i="1"/>
  <c r="Q407" i="1"/>
  <c r="Q405" i="1"/>
  <c r="Q403" i="1"/>
  <c r="Q401" i="1"/>
  <c r="Q399" i="1"/>
  <c r="Q397" i="1"/>
  <c r="Q395" i="1"/>
  <c r="Q393" i="1"/>
  <c r="Q391" i="1"/>
  <c r="Q389" i="1"/>
  <c r="Q387" i="1"/>
  <c r="Q385" i="1"/>
  <c r="Q383" i="1"/>
  <c r="Q381" i="1"/>
  <c r="Q379" i="1"/>
  <c r="Q377" i="1"/>
  <c r="Q375" i="1"/>
  <c r="Q373" i="1"/>
  <c r="Q371" i="1"/>
  <c r="Q369" i="1"/>
  <c r="Q367" i="1"/>
  <c r="Q365" i="1"/>
  <c r="Q363" i="1"/>
  <c r="Q361" i="1"/>
  <c r="Q359" i="1"/>
  <c r="Q357" i="1"/>
  <c r="Q355" i="1"/>
  <c r="Q353" i="1"/>
  <c r="Q351" i="1"/>
  <c r="Q349" i="1"/>
  <c r="Q347" i="1"/>
  <c r="Q345" i="1"/>
  <c r="Q343" i="1"/>
  <c r="Q341" i="1"/>
  <c r="Q339" i="1"/>
  <c r="Q337" i="1"/>
  <c r="Q335" i="1"/>
  <c r="Q333" i="1"/>
  <c r="Q331" i="1"/>
  <c r="Q329" i="1"/>
  <c r="Q327" i="1"/>
  <c r="Q325" i="1"/>
  <c r="Q323" i="1"/>
  <c r="Q321" i="1"/>
  <c r="Q319" i="1"/>
  <c r="Q317" i="1"/>
  <c r="Q315" i="1"/>
  <c r="Q313" i="1"/>
  <c r="Q311" i="1"/>
  <c r="Q309" i="1"/>
  <c r="Q307" i="1"/>
  <c r="Q305" i="1"/>
  <c r="Q303" i="1"/>
  <c r="Q301" i="1"/>
  <c r="Q299" i="1"/>
  <c r="Q297" i="1"/>
  <c r="Q295" i="1"/>
  <c r="Q293" i="1"/>
  <c r="Q291" i="1"/>
  <c r="Q289" i="1"/>
  <c r="Q287" i="1"/>
  <c r="Q285" i="1"/>
  <c r="Q283" i="1"/>
  <c r="Q281" i="1"/>
  <c r="Q279" i="1"/>
  <c r="Q277" i="1"/>
  <c r="Q275" i="1"/>
  <c r="Q273" i="1"/>
  <c r="Q271" i="1"/>
  <c r="Q269" i="1"/>
  <c r="Q267" i="1"/>
  <c r="Q265" i="1"/>
  <c r="Q263" i="1"/>
  <c r="Q261" i="1"/>
  <c r="Q259" i="1"/>
  <c r="Q257" i="1"/>
  <c r="Q255" i="1"/>
  <c r="Q253" i="1"/>
  <c r="Q251" i="1"/>
  <c r="Q249" i="1"/>
  <c r="Q247" i="1"/>
  <c r="Q245" i="1"/>
  <c r="Q243" i="1"/>
  <c r="Q241" i="1"/>
  <c r="Q239" i="1"/>
  <c r="Q237" i="1"/>
  <c r="Q235" i="1"/>
  <c r="Q233" i="1"/>
  <c r="Q231" i="1"/>
  <c r="Q229" i="1"/>
  <c r="Q227" i="1"/>
  <c r="Q225" i="1"/>
  <c r="Q223" i="1"/>
  <c r="Q221" i="1"/>
  <c r="Q219" i="1"/>
  <c r="Q217" i="1"/>
  <c r="Q215" i="1"/>
  <c r="Q213" i="1"/>
  <c r="Q211" i="1"/>
  <c r="Q209" i="1"/>
  <c r="Q207" i="1"/>
  <c r="Q205" i="1"/>
  <c r="Q203" i="1"/>
  <c r="Q201" i="1"/>
  <c r="Q199" i="1"/>
  <c r="Q197" i="1"/>
  <c r="Q195" i="1"/>
  <c r="Q193" i="1"/>
  <c r="Q191" i="1"/>
  <c r="Q189" i="1"/>
  <c r="Q187" i="1"/>
  <c r="Q185" i="1"/>
  <c r="Q183" i="1"/>
  <c r="Q181" i="1"/>
  <c r="Q179" i="1"/>
  <c r="Q177" i="1"/>
  <c r="Q175" i="1"/>
  <c r="Q173" i="1"/>
  <c r="Q171" i="1"/>
  <c r="Q169" i="1"/>
  <c r="Q167" i="1"/>
  <c r="Q165" i="1"/>
  <c r="Q163" i="1"/>
  <c r="Q161" i="1"/>
  <c r="Q159" i="1"/>
  <c r="Q157" i="1"/>
  <c r="Q155" i="1"/>
  <c r="Q153" i="1"/>
  <c r="Q151" i="1"/>
  <c r="Q149" i="1"/>
  <c r="Q147" i="1"/>
  <c r="Q145" i="1"/>
  <c r="Q143" i="1"/>
  <c r="Q141" i="1"/>
  <c r="Q139" i="1"/>
  <c r="Q137" i="1"/>
  <c r="Q135" i="1"/>
  <c r="Q133" i="1"/>
  <c r="Q131" i="1"/>
  <c r="Q129" i="1"/>
  <c r="Q127" i="1"/>
  <c r="Q125" i="1"/>
  <c r="Q123" i="1"/>
  <c r="Q121" i="1"/>
  <c r="Q119" i="1"/>
  <c r="Q117" i="1"/>
  <c r="Q115" i="1"/>
  <c r="Q113" i="1"/>
  <c r="Q111" i="1"/>
  <c r="Q109" i="1"/>
  <c r="Q107" i="1"/>
  <c r="Q105" i="1"/>
  <c r="Q103" i="1"/>
  <c r="Q101" i="1"/>
  <c r="Q99" i="1"/>
  <c r="Q97" i="1"/>
  <c r="Q95" i="1"/>
  <c r="Q93" i="1"/>
  <c r="Q91" i="1"/>
  <c r="Q89" i="1"/>
  <c r="Q87" i="1"/>
  <c r="Q85" i="1"/>
  <c r="Q83" i="1"/>
  <c r="Q81" i="1"/>
  <c r="Q79" i="1"/>
  <c r="Q77" i="1"/>
  <c r="Q75" i="1"/>
  <c r="Q73" i="1"/>
  <c r="Q71" i="1"/>
  <c r="Q69" i="1"/>
  <c r="Q67" i="1"/>
  <c r="Q65" i="1"/>
  <c r="Q63" i="1"/>
  <c r="Q61" i="1"/>
  <c r="Q59" i="1"/>
  <c r="Q57" i="1"/>
  <c r="Q55" i="1"/>
  <c r="Q53" i="1"/>
  <c r="Q51" i="1"/>
  <c r="Q49" i="1"/>
  <c r="Q47" i="1"/>
  <c r="Q45" i="1"/>
  <c r="Q43" i="1"/>
  <c r="Q41" i="1"/>
  <c r="Q39" i="1"/>
  <c r="Q37" i="1"/>
  <c r="Q35" i="1"/>
  <c r="Q33" i="1"/>
  <c r="Q31" i="1"/>
  <c r="Q29" i="1"/>
  <c r="Q27" i="1"/>
  <c r="Q25" i="1"/>
  <c r="Q23" i="1"/>
  <c r="Q21" i="1"/>
  <c r="Q19" i="1"/>
  <c r="Q17" i="1"/>
  <c r="Q15" i="1"/>
  <c r="Q13" i="1"/>
  <c r="Q11" i="1"/>
  <c r="Q9" i="1"/>
  <c r="Q7" i="1"/>
  <c r="Q5" i="1"/>
  <c r="Q3" i="1"/>
  <c r="Q4976" i="1"/>
  <c r="Q4972" i="1"/>
  <c r="Q4968" i="1"/>
  <c r="Q4964" i="1"/>
  <c r="Q4960" i="1"/>
  <c r="Q4956" i="1"/>
  <c r="Q4952" i="1"/>
  <c r="Q4948" i="1"/>
  <c r="Q4944" i="1"/>
  <c r="Q4940" i="1"/>
  <c r="Q4936" i="1"/>
  <c r="Q4932" i="1"/>
  <c r="Q4928" i="1"/>
  <c r="Q4924" i="1"/>
  <c r="Q4920" i="1"/>
  <c r="Q4916" i="1"/>
  <c r="Q4912" i="1"/>
  <c r="Q4908" i="1"/>
  <c r="Q4904" i="1"/>
  <c r="Q4900" i="1"/>
  <c r="Q4896" i="1"/>
  <c r="Q4892" i="1"/>
  <c r="Q4888" i="1"/>
  <c r="Q4884" i="1"/>
  <c r="Q4880" i="1"/>
  <c r="Q4876" i="1"/>
  <c r="Q4872" i="1"/>
  <c r="Q4868" i="1"/>
  <c r="Q4864" i="1"/>
  <c r="Q4860" i="1"/>
  <c r="Q4856" i="1"/>
  <c r="Q4852" i="1"/>
  <c r="Q4848" i="1"/>
  <c r="Q4844" i="1"/>
  <c r="Q4840" i="1"/>
  <c r="Q4836" i="1"/>
  <c r="Q4832" i="1"/>
  <c r="Q4828" i="1"/>
  <c r="Q4824" i="1"/>
  <c r="Q4820" i="1"/>
  <c r="Q4816" i="1"/>
  <c r="Q4812" i="1"/>
  <c r="Q4808" i="1"/>
  <c r="Q4804" i="1"/>
  <c r="Q4800" i="1"/>
  <c r="Q4796" i="1"/>
  <c r="Q4792" i="1"/>
  <c r="Q4788" i="1"/>
  <c r="Q4786" i="1"/>
  <c r="Q4782" i="1"/>
  <c r="Q4778" i="1"/>
  <c r="Q4774" i="1"/>
  <c r="Q4770" i="1"/>
  <c r="Q4768" i="1"/>
  <c r="Q4764" i="1"/>
  <c r="Q4760" i="1"/>
  <c r="Q4756" i="1"/>
  <c r="Q4752" i="1"/>
  <c r="Q4748" i="1"/>
  <c r="Q4744" i="1"/>
  <c r="Q4740" i="1"/>
  <c r="Q4736" i="1"/>
  <c r="Q4732" i="1"/>
  <c r="Q4728" i="1"/>
  <c r="Q4724" i="1"/>
  <c r="Q4720" i="1"/>
  <c r="Q4716" i="1"/>
  <c r="Q4712" i="1"/>
  <c r="Q4708" i="1"/>
  <c r="Q4704" i="1"/>
  <c r="Q4700" i="1"/>
  <c r="Q4694" i="1"/>
  <c r="Q4690" i="1"/>
  <c r="Q4686" i="1"/>
  <c r="Q4682" i="1"/>
  <c r="Q4678" i="1"/>
  <c r="Q4674" i="1"/>
  <c r="Q4670" i="1"/>
  <c r="Q4666" i="1"/>
  <c r="Q4662" i="1"/>
  <c r="Q4658" i="1"/>
  <c r="Q4654" i="1"/>
  <c r="Q4650" i="1"/>
  <c r="Q4646" i="1"/>
  <c r="Q4642" i="1"/>
  <c r="Q4638" i="1"/>
  <c r="Q4634" i="1"/>
  <c r="Q4630" i="1"/>
  <c r="Q4626" i="1"/>
  <c r="Q4622" i="1"/>
  <c r="Q4618" i="1"/>
  <c r="Q4614" i="1"/>
  <c r="Q4610" i="1"/>
  <c r="Q4606" i="1"/>
  <c r="Q4602" i="1"/>
  <c r="Q4598" i="1"/>
  <c r="Q4594" i="1"/>
  <c r="Q4590" i="1"/>
  <c r="Q4586" i="1"/>
  <c r="Q4582" i="1"/>
  <c r="Q4578" i="1"/>
  <c r="Q4574" i="1"/>
  <c r="Q4570" i="1"/>
  <c r="Q4566" i="1"/>
  <c r="Q4562" i="1"/>
  <c r="Q4558" i="1"/>
  <c r="Q4554" i="1"/>
  <c r="Q4550" i="1"/>
  <c r="Q4546" i="1"/>
  <c r="Q4542" i="1"/>
  <c r="Q4538" i="1"/>
  <c r="Q4534" i="1"/>
  <c r="Q4530" i="1"/>
  <c r="Q4528" i="1"/>
  <c r="Q4524" i="1"/>
  <c r="Q4520" i="1"/>
  <c r="Q4516" i="1"/>
  <c r="Q4512" i="1"/>
  <c r="Q4508" i="1"/>
  <c r="Q4504" i="1"/>
  <c r="Q4500" i="1"/>
  <c r="Q4496" i="1"/>
  <c r="Q4492" i="1"/>
  <c r="Q4488" i="1"/>
  <c r="Q4484" i="1"/>
  <c r="Q4480" i="1"/>
  <c r="Q4476" i="1"/>
  <c r="Q4472" i="1"/>
  <c r="Q4468" i="1"/>
  <c r="Q4464" i="1"/>
  <c r="Q4460" i="1"/>
  <c r="Q4456" i="1"/>
  <c r="Q4452" i="1"/>
  <c r="Q4448" i="1"/>
  <c r="Q4444" i="1"/>
  <c r="Q4440" i="1"/>
  <c r="Q4438" i="1"/>
  <c r="Q4434" i="1"/>
  <c r="Q4430" i="1"/>
  <c r="Q4426" i="1"/>
  <c r="Q4420" i="1"/>
  <c r="Q4416" i="1"/>
  <c r="Q4412" i="1"/>
  <c r="Q4408" i="1"/>
  <c r="Q4404" i="1"/>
  <c r="Q4400" i="1"/>
  <c r="Q4398" i="1"/>
  <c r="Q4394" i="1"/>
  <c r="Q4390" i="1"/>
  <c r="Q4384" i="1"/>
  <c r="Q4380" i="1"/>
  <c r="Q4376" i="1"/>
  <c r="Q4372" i="1"/>
  <c r="Q4368" i="1"/>
  <c r="Q4364" i="1"/>
  <c r="Q4360" i="1"/>
  <c r="Q4356" i="1"/>
  <c r="Q4352" i="1"/>
  <c r="Q4348" i="1"/>
  <c r="Q4344" i="1"/>
  <c r="Q4340" i="1"/>
  <c r="Q4336" i="1"/>
  <c r="Q4332" i="1"/>
  <c r="Q4330" i="1"/>
  <c r="Q4326" i="1"/>
  <c r="Q4322" i="1"/>
  <c r="Q4318" i="1"/>
  <c r="Q4314" i="1"/>
  <c r="Q4310" i="1"/>
  <c r="Q4306" i="1"/>
  <c r="Q4302" i="1"/>
  <c r="Q4298" i="1"/>
  <c r="Q4294" i="1"/>
  <c r="Q4290" i="1"/>
  <c r="Q4286" i="1"/>
  <c r="Q4282" i="1"/>
  <c r="Q4278" i="1"/>
  <c r="Q4274" i="1"/>
  <c r="Q4270" i="1"/>
  <c r="Q4266" i="1"/>
  <c r="Q4262" i="1"/>
  <c r="Q4258" i="1"/>
  <c r="Q4254" i="1"/>
  <c r="Q4250" i="1"/>
  <c r="Q4246" i="1"/>
  <c r="Q4242" i="1"/>
  <c r="Q4238" i="1"/>
  <c r="Q4234" i="1"/>
  <c r="Q4230" i="1"/>
  <c r="Q4226" i="1"/>
  <c r="Q4222" i="1"/>
  <c r="Q4218" i="1"/>
  <c r="Q4214" i="1"/>
  <c r="Q4210" i="1"/>
  <c r="Q4206" i="1"/>
  <c r="Q4202" i="1"/>
  <c r="Q4198" i="1"/>
  <c r="Q4196" i="1"/>
  <c r="Q4192" i="1"/>
  <c r="Q4188" i="1"/>
  <c r="Q4184" i="1"/>
  <c r="Q4180" i="1"/>
  <c r="Q4176" i="1"/>
  <c r="Q4172" i="1"/>
  <c r="Q4170" i="1"/>
  <c r="Q4166" i="1"/>
  <c r="Q4164" i="1"/>
  <c r="Q4162" i="1"/>
  <c r="Q4160" i="1"/>
  <c r="Q4158" i="1"/>
  <c r="Q4156" i="1"/>
  <c r="Q4154" i="1"/>
  <c r="Q4152" i="1"/>
  <c r="Q4150" i="1"/>
  <c r="Q4148" i="1"/>
  <c r="Q4146" i="1"/>
  <c r="Q4144" i="1"/>
  <c r="Q4142" i="1"/>
  <c r="Q4140" i="1"/>
  <c r="Q4138" i="1"/>
  <c r="Q4134" i="1"/>
  <c r="Q4132" i="1"/>
  <c r="Q4130" i="1"/>
  <c r="Q4128" i="1"/>
  <c r="Q4126" i="1"/>
  <c r="Q4124" i="1"/>
  <c r="Q4122" i="1"/>
  <c r="Q4120" i="1"/>
  <c r="Q4118" i="1"/>
  <c r="Q4116" i="1"/>
  <c r="Q4114" i="1"/>
  <c r="Q4112" i="1"/>
  <c r="Q4110" i="1"/>
  <c r="Q4108" i="1"/>
  <c r="Q4106" i="1"/>
  <c r="Q4104" i="1"/>
  <c r="Q4102" i="1"/>
  <c r="Q4100" i="1"/>
  <c r="Q4098" i="1"/>
  <c r="Q4096" i="1"/>
  <c r="Q4094" i="1"/>
  <c r="Q4092" i="1"/>
  <c r="Q4090" i="1"/>
  <c r="Q4088" i="1"/>
  <c r="Q4086" i="1"/>
  <c r="Q4084" i="1"/>
  <c r="Q4082" i="1"/>
  <c r="Q4080" i="1"/>
  <c r="Q4078" i="1"/>
  <c r="Q4076" i="1"/>
  <c r="Q4074" i="1"/>
  <c r="Q4072" i="1"/>
  <c r="Q4070" i="1"/>
  <c r="Q4068" i="1"/>
  <c r="Q4066" i="1"/>
  <c r="Q4064" i="1"/>
  <c r="Q4062" i="1"/>
  <c r="Q4060" i="1"/>
  <c r="Q4058" i="1"/>
  <c r="Q4056" i="1"/>
  <c r="Q4054" i="1"/>
  <c r="Q4052" i="1"/>
  <c r="Q4050" i="1"/>
  <c r="Q4048" i="1"/>
  <c r="Q4046" i="1"/>
  <c r="Q4044" i="1"/>
  <c r="Q4042" i="1"/>
  <c r="Q4040" i="1"/>
  <c r="Q4038" i="1"/>
  <c r="Q4036" i="1"/>
  <c r="Q4034" i="1"/>
  <c r="Q4032" i="1"/>
  <c r="Q4030" i="1"/>
  <c r="Q4028" i="1"/>
  <c r="Q4026" i="1"/>
  <c r="Q4024" i="1"/>
  <c r="Q4022" i="1"/>
  <c r="Q4020" i="1"/>
  <c r="Q4018" i="1"/>
  <c r="Q4016" i="1"/>
  <c r="Q4014" i="1"/>
  <c r="Q4012" i="1"/>
  <c r="Q4010" i="1"/>
  <c r="Q4008" i="1"/>
  <c r="Q4006" i="1"/>
  <c r="Q4004" i="1"/>
  <c r="Q4002" i="1"/>
  <c r="Q4000" i="1"/>
  <c r="Q3998" i="1"/>
  <c r="Q3996" i="1"/>
  <c r="Q3994" i="1"/>
  <c r="Q3992" i="1"/>
  <c r="Q3990" i="1"/>
  <c r="Q3988" i="1"/>
  <c r="Q3986" i="1"/>
  <c r="Q3984" i="1"/>
  <c r="Q3982" i="1"/>
  <c r="Q3980" i="1"/>
  <c r="Q3978" i="1"/>
  <c r="Q3976" i="1"/>
  <c r="Q3974" i="1"/>
  <c r="Q3972" i="1"/>
  <c r="Q3970" i="1"/>
  <c r="Q3968" i="1"/>
  <c r="Q3966" i="1"/>
  <c r="Q3964" i="1"/>
  <c r="Q3962" i="1"/>
  <c r="Q3960" i="1"/>
  <c r="Q3958" i="1"/>
  <c r="Q3956" i="1"/>
  <c r="Q3954" i="1"/>
  <c r="Q3952" i="1"/>
  <c r="Q3950" i="1"/>
  <c r="Q3948" i="1"/>
  <c r="Q3946" i="1"/>
  <c r="Q3944" i="1"/>
  <c r="Q3942" i="1"/>
  <c r="Q3940" i="1"/>
  <c r="Q3938" i="1"/>
  <c r="Q3936" i="1"/>
  <c r="Q3934" i="1"/>
  <c r="Q3932" i="1"/>
  <c r="Q3930" i="1"/>
  <c r="Q3928" i="1"/>
  <c r="Q3926" i="1"/>
  <c r="Q3924" i="1"/>
  <c r="Q3922" i="1"/>
  <c r="Q3920" i="1"/>
  <c r="Q3918" i="1"/>
  <c r="Q3916" i="1"/>
  <c r="Q3914" i="1"/>
  <c r="Q3912" i="1"/>
  <c r="Q3910" i="1"/>
  <c r="Q3908" i="1"/>
  <c r="Q3906" i="1"/>
  <c r="Q3904" i="1"/>
  <c r="Q3902" i="1"/>
  <c r="Q3900" i="1"/>
  <c r="Q3898" i="1"/>
  <c r="Q3896" i="1"/>
  <c r="Q3894" i="1"/>
  <c r="Q3892" i="1"/>
  <c r="Q3890" i="1"/>
  <c r="Q3888" i="1"/>
  <c r="Q3886" i="1"/>
  <c r="Q3884" i="1"/>
  <c r="Q3882" i="1"/>
  <c r="Q3880" i="1"/>
  <c r="Q3878" i="1"/>
  <c r="Q3876" i="1"/>
  <c r="Q3874" i="1"/>
  <c r="Q3872" i="1"/>
  <c r="Q3870" i="1"/>
  <c r="Q3868" i="1"/>
  <c r="Q3866" i="1"/>
  <c r="Q3864" i="1"/>
  <c r="Q3862" i="1"/>
  <c r="Q3860" i="1"/>
  <c r="Q3858" i="1"/>
  <c r="Q3856" i="1"/>
  <c r="Q3854" i="1"/>
  <c r="Q3852" i="1"/>
  <c r="Q3850" i="1"/>
  <c r="Q3848" i="1"/>
  <c r="Q3846" i="1"/>
  <c r="Q3844" i="1"/>
  <c r="Q3842" i="1"/>
  <c r="Q3840" i="1"/>
  <c r="Q3838" i="1"/>
  <c r="Q3836" i="1"/>
  <c r="Q3834" i="1"/>
  <c r="Q3832" i="1"/>
  <c r="Q3830" i="1"/>
  <c r="Q3828" i="1"/>
  <c r="Q3826" i="1"/>
  <c r="Q3824" i="1"/>
  <c r="Q3822" i="1"/>
  <c r="Q3820" i="1"/>
  <c r="Q3818" i="1"/>
  <c r="Q3816" i="1"/>
  <c r="Q3814" i="1"/>
  <c r="Q3812" i="1"/>
  <c r="Q3810" i="1"/>
  <c r="Q3808" i="1"/>
  <c r="Q3806" i="1"/>
  <c r="Q3804" i="1"/>
  <c r="Q3802" i="1"/>
  <c r="Q3800" i="1"/>
  <c r="Q3798" i="1"/>
  <c r="Q3796" i="1"/>
  <c r="Q3794" i="1"/>
  <c r="Q3792" i="1"/>
  <c r="Q3790" i="1"/>
  <c r="Q3788" i="1"/>
  <c r="Q3786" i="1"/>
  <c r="Q3784" i="1"/>
  <c r="Q3782" i="1"/>
  <c r="Q3780" i="1"/>
  <c r="Q3778" i="1"/>
  <c r="Q3776" i="1"/>
  <c r="Q3774" i="1"/>
  <c r="Q3772" i="1"/>
  <c r="Q3770" i="1"/>
  <c r="Q3768" i="1"/>
  <c r="Q3766" i="1"/>
  <c r="Q3764" i="1"/>
  <c r="Q3762" i="1"/>
  <c r="Q3760" i="1"/>
  <c r="Q3758" i="1"/>
  <c r="Q3756" i="1"/>
  <c r="Q3754" i="1"/>
  <c r="Q3752" i="1"/>
  <c r="Q3750" i="1"/>
  <c r="Q3748" i="1"/>
  <c r="Q3746" i="1"/>
  <c r="Q3744" i="1"/>
  <c r="Q3742" i="1"/>
  <c r="Q3740" i="1"/>
  <c r="Q3738" i="1"/>
  <c r="Q3736" i="1"/>
  <c r="Q3734" i="1"/>
  <c r="Q3732" i="1"/>
  <c r="Q3730" i="1"/>
  <c r="Q3728" i="1"/>
  <c r="Q3726" i="1"/>
  <c r="Q3724" i="1"/>
  <c r="Q3722" i="1"/>
  <c r="Q3720" i="1"/>
  <c r="Q3718" i="1"/>
  <c r="Q3716" i="1"/>
  <c r="Q3714" i="1"/>
  <c r="Q3712" i="1"/>
  <c r="Q3710" i="1"/>
  <c r="Q3708" i="1"/>
  <c r="Q3706" i="1"/>
  <c r="Q3704" i="1"/>
  <c r="Q3702" i="1"/>
  <c r="Q3700" i="1"/>
  <c r="Q3698" i="1"/>
  <c r="Q3696" i="1"/>
  <c r="Q3694" i="1"/>
  <c r="Q3692" i="1"/>
  <c r="Q3690" i="1"/>
  <c r="Q3688" i="1"/>
  <c r="Q3686" i="1"/>
  <c r="Q3684" i="1"/>
  <c r="Q3682" i="1"/>
  <c r="Q3680" i="1"/>
  <c r="Q3678" i="1"/>
  <c r="Q3676" i="1"/>
  <c r="Q3674" i="1"/>
  <c r="Q3672" i="1"/>
  <c r="Q3670" i="1"/>
  <c r="Q3668" i="1"/>
  <c r="Q3666" i="1"/>
  <c r="Q3664" i="1"/>
  <c r="Q3662" i="1"/>
  <c r="Q3660" i="1"/>
  <c r="Q3658" i="1"/>
  <c r="Q3656" i="1"/>
  <c r="Q3654" i="1"/>
  <c r="Q3652" i="1"/>
  <c r="Q3650" i="1"/>
  <c r="Q3648" i="1"/>
  <c r="Q3646" i="1"/>
  <c r="Q3644" i="1"/>
  <c r="Q3642" i="1"/>
  <c r="Q3640" i="1"/>
  <c r="Q3638" i="1"/>
  <c r="Q3636" i="1"/>
  <c r="Q3634" i="1"/>
  <c r="Q3632" i="1"/>
  <c r="Q3630" i="1"/>
  <c r="Q3628" i="1"/>
  <c r="Q3626" i="1"/>
  <c r="Q3624" i="1"/>
  <c r="Q3622" i="1"/>
  <c r="Q3620" i="1"/>
  <c r="Q3618" i="1"/>
  <c r="Q3616" i="1"/>
  <c r="Q3614" i="1"/>
  <c r="Q3612" i="1"/>
  <c r="Q3610" i="1"/>
  <c r="Q3608" i="1"/>
  <c r="Q3606" i="1"/>
  <c r="Q3604" i="1"/>
  <c r="Q3602" i="1"/>
  <c r="Q3600" i="1"/>
  <c r="Q3598" i="1"/>
  <c r="Q3596" i="1"/>
  <c r="Q3594" i="1"/>
  <c r="Q3592" i="1"/>
  <c r="Q3590" i="1"/>
  <c r="Q3588" i="1"/>
  <c r="Q3586" i="1"/>
  <c r="Q3584" i="1"/>
  <c r="Q3582" i="1"/>
  <c r="Q3580" i="1"/>
  <c r="Q3578" i="1"/>
  <c r="Q3576" i="1"/>
  <c r="Q3574" i="1"/>
  <c r="Q3572" i="1"/>
  <c r="Q3570" i="1"/>
  <c r="Q3568" i="1"/>
  <c r="Q3566" i="1"/>
  <c r="Q3564" i="1"/>
  <c r="Q3562" i="1"/>
  <c r="Q3560" i="1"/>
  <c r="Q3558" i="1"/>
  <c r="Q3556" i="1"/>
  <c r="Q3554" i="1"/>
  <c r="Q3552" i="1"/>
  <c r="Q3550" i="1"/>
  <c r="Q3548" i="1"/>
  <c r="Q3546" i="1"/>
  <c r="Q3544" i="1"/>
  <c r="Q3542" i="1"/>
  <c r="Q3540" i="1"/>
  <c r="Q3538" i="1"/>
  <c r="Q3536" i="1"/>
  <c r="Q3534" i="1"/>
  <c r="Q3532" i="1"/>
  <c r="Q3530" i="1"/>
  <c r="Q3528" i="1"/>
  <c r="Q3526" i="1"/>
  <c r="Q3524" i="1"/>
  <c r="Q3522" i="1"/>
  <c r="Q3520" i="1"/>
  <c r="Q3518" i="1"/>
  <c r="Q3516" i="1"/>
  <c r="Q3514" i="1"/>
  <c r="Q3512" i="1"/>
  <c r="Q3510" i="1"/>
  <c r="Q3508" i="1"/>
  <c r="Q3506" i="1"/>
  <c r="Q3504" i="1"/>
  <c r="Q3502" i="1"/>
  <c r="Q3500" i="1"/>
  <c r="Q3498" i="1"/>
  <c r="Q3496" i="1"/>
  <c r="Q3494" i="1"/>
  <c r="Q3492" i="1"/>
  <c r="Q3490" i="1"/>
  <c r="Q3488" i="1"/>
  <c r="Q3486" i="1"/>
  <c r="Q3484" i="1"/>
  <c r="Q3482" i="1"/>
  <c r="Q3480" i="1"/>
  <c r="Q3478" i="1"/>
  <c r="Q3476" i="1"/>
  <c r="Q3474" i="1"/>
  <c r="Q3472" i="1"/>
  <c r="Q3470" i="1"/>
  <c r="Q3468" i="1"/>
  <c r="Q3466" i="1"/>
  <c r="Q3464" i="1"/>
  <c r="Q3462" i="1"/>
  <c r="Q3460" i="1"/>
  <c r="Q3458" i="1"/>
  <c r="Q3456" i="1"/>
  <c r="Q3454" i="1"/>
  <c r="Q3452" i="1"/>
  <c r="Q3450" i="1"/>
  <c r="Q3448" i="1"/>
  <c r="Q3446" i="1"/>
  <c r="Q3444" i="1"/>
  <c r="Q3442" i="1"/>
  <c r="Q3440" i="1"/>
  <c r="Q3438" i="1"/>
  <c r="Q3436" i="1"/>
  <c r="Q3434" i="1"/>
  <c r="Q3432" i="1"/>
  <c r="Q3430" i="1"/>
  <c r="Q3428" i="1"/>
  <c r="Q3426" i="1"/>
  <c r="Q3424" i="1"/>
  <c r="Q3422" i="1"/>
  <c r="Q3420" i="1"/>
  <c r="Q3418" i="1"/>
  <c r="Q3416" i="1"/>
  <c r="Q3414" i="1"/>
  <c r="Q3412" i="1"/>
  <c r="Q3410" i="1"/>
  <c r="Q3408" i="1"/>
  <c r="Q3406" i="1"/>
  <c r="Q3404" i="1"/>
  <c r="Q3402" i="1"/>
  <c r="Q3400" i="1"/>
  <c r="Q3398" i="1"/>
  <c r="Q3396" i="1"/>
  <c r="Q3394" i="1"/>
  <c r="Q3392" i="1"/>
  <c r="Q3390" i="1"/>
  <c r="Q3388" i="1"/>
  <c r="Q3386" i="1"/>
  <c r="Q3384" i="1"/>
  <c r="Q3382" i="1"/>
  <c r="Q3380" i="1"/>
  <c r="Q3378" i="1"/>
  <c r="Q3376" i="1"/>
  <c r="Q3374" i="1"/>
  <c r="Q3372" i="1"/>
  <c r="Q3370" i="1"/>
  <c r="Q3368" i="1"/>
  <c r="Q3366" i="1"/>
  <c r="Q3364" i="1"/>
  <c r="Q3362" i="1"/>
  <c r="Q3360" i="1"/>
  <c r="Q3358" i="1"/>
  <c r="Q3356" i="1"/>
  <c r="Q3354" i="1"/>
  <c r="Q3352" i="1"/>
  <c r="Q3350" i="1"/>
  <c r="Q3348" i="1"/>
  <c r="Q3346" i="1"/>
  <c r="Q3344" i="1"/>
  <c r="Q3342" i="1"/>
  <c r="Q3340" i="1"/>
  <c r="Q3338" i="1"/>
  <c r="Q3336" i="1"/>
  <c r="Q3334" i="1"/>
  <c r="Q3332" i="1"/>
  <c r="Q3330" i="1"/>
  <c r="Q3328" i="1"/>
  <c r="Q3326" i="1"/>
  <c r="Q3324" i="1"/>
  <c r="Q3322" i="1"/>
  <c r="Q3320" i="1"/>
  <c r="Q3318" i="1"/>
  <c r="Q3316" i="1"/>
  <c r="Q3314" i="1"/>
  <c r="Q3312" i="1"/>
  <c r="Q3310" i="1"/>
  <c r="Q3308" i="1"/>
  <c r="Q3306" i="1"/>
  <c r="Q3304" i="1"/>
  <c r="Q3302" i="1"/>
  <c r="Q3300" i="1"/>
  <c r="Q3298" i="1"/>
  <c r="Q3296" i="1"/>
  <c r="Q3294" i="1"/>
  <c r="Q3292" i="1"/>
  <c r="Q3290" i="1"/>
  <c r="Q3288" i="1"/>
  <c r="Q3286" i="1"/>
  <c r="Q3284" i="1"/>
  <c r="Q3282" i="1"/>
  <c r="Q3280" i="1"/>
  <c r="Q3278" i="1"/>
  <c r="Q3276" i="1"/>
  <c r="Q3274" i="1"/>
  <c r="Q3272" i="1"/>
  <c r="Q3270" i="1"/>
  <c r="Q3268" i="1"/>
  <c r="Q3266" i="1"/>
  <c r="Q3264" i="1"/>
  <c r="Q3262" i="1"/>
  <c r="Q3260" i="1"/>
  <c r="Q3258" i="1"/>
  <c r="Q3256" i="1"/>
  <c r="Q3254" i="1"/>
  <c r="Q3252" i="1"/>
  <c r="Q3250" i="1"/>
  <c r="Q3248" i="1"/>
  <c r="Q3246" i="1"/>
  <c r="Q3244" i="1"/>
  <c r="Q3242" i="1"/>
  <c r="Q3240" i="1"/>
  <c r="Q3238" i="1"/>
  <c r="Q3236" i="1"/>
  <c r="Q3234" i="1"/>
  <c r="Q3232" i="1"/>
  <c r="Q3230" i="1"/>
  <c r="Q3228" i="1"/>
  <c r="Q3226" i="1"/>
  <c r="Q3224" i="1"/>
  <c r="Q3222" i="1"/>
  <c r="Q3220" i="1"/>
  <c r="Q3218" i="1"/>
  <c r="Q3216" i="1"/>
  <c r="Q3214" i="1"/>
  <c r="Q3212" i="1"/>
  <c r="Q3210" i="1"/>
  <c r="Q3208" i="1"/>
  <c r="Q3206" i="1"/>
  <c r="Q3204" i="1"/>
  <c r="Q3202" i="1"/>
  <c r="Q3200" i="1"/>
  <c r="Q3198" i="1"/>
  <c r="Q3196" i="1"/>
  <c r="Q3194" i="1"/>
  <c r="Q3192" i="1"/>
  <c r="Q3190" i="1"/>
  <c r="Q3188" i="1"/>
  <c r="Q3186" i="1"/>
  <c r="Q3184" i="1"/>
  <c r="Q3182" i="1"/>
  <c r="Q3180" i="1"/>
  <c r="Q3178" i="1"/>
  <c r="Q3176" i="1"/>
  <c r="Q3174" i="1"/>
  <c r="Q3172" i="1"/>
  <c r="Q3170" i="1"/>
  <c r="Q3168" i="1"/>
  <c r="Q3166" i="1"/>
  <c r="Q3164" i="1"/>
  <c r="Q3162" i="1"/>
  <c r="Q3160" i="1"/>
  <c r="Q3158" i="1"/>
  <c r="Q3156" i="1"/>
  <c r="Q3154" i="1"/>
  <c r="Q3152" i="1"/>
  <c r="Q3150" i="1"/>
  <c r="Q3148" i="1"/>
  <c r="Q3146" i="1"/>
  <c r="Q3144" i="1"/>
  <c r="Q3142" i="1"/>
  <c r="Q3140" i="1"/>
  <c r="Q3138" i="1"/>
  <c r="Q3136" i="1"/>
  <c r="Q3134" i="1"/>
  <c r="Q3132" i="1"/>
  <c r="Q3130" i="1"/>
  <c r="Q3128" i="1"/>
  <c r="Q3126" i="1"/>
  <c r="Q3124" i="1"/>
  <c r="Q3122" i="1"/>
  <c r="Q3120" i="1"/>
  <c r="Q3118" i="1"/>
  <c r="Q3116" i="1"/>
  <c r="Q3114" i="1"/>
  <c r="Q3112" i="1"/>
  <c r="Q3110" i="1"/>
  <c r="Q3108" i="1"/>
  <c r="Q3106" i="1"/>
  <c r="Q3104" i="1"/>
  <c r="Q3102" i="1"/>
  <c r="Q3100" i="1"/>
  <c r="Q3098" i="1"/>
  <c r="Q3096" i="1"/>
  <c r="Q3094" i="1"/>
  <c r="Q3092" i="1"/>
  <c r="Q3090" i="1"/>
  <c r="Q3088" i="1"/>
  <c r="Q3086" i="1"/>
  <c r="Q3084" i="1"/>
  <c r="Q3082" i="1"/>
  <c r="Q3080" i="1"/>
  <c r="Q3078" i="1"/>
  <c r="Q3076" i="1"/>
  <c r="Q3074" i="1"/>
  <c r="Q3072" i="1"/>
  <c r="Q3070" i="1"/>
  <c r="Q3068" i="1"/>
  <c r="Q3066" i="1"/>
  <c r="Q3064" i="1"/>
  <c r="Q3062" i="1"/>
  <c r="Q3060" i="1"/>
  <c r="Q3058" i="1"/>
  <c r="Q3056" i="1"/>
  <c r="Q3054" i="1"/>
  <c r="Q3052" i="1"/>
  <c r="Q3050" i="1"/>
  <c r="Q3048" i="1"/>
  <c r="Q3046" i="1"/>
  <c r="Q3044" i="1"/>
  <c r="Q3042" i="1"/>
  <c r="Q3040" i="1"/>
  <c r="Q3038" i="1"/>
  <c r="Q3036" i="1"/>
  <c r="Q3034" i="1"/>
  <c r="Q3032" i="1"/>
  <c r="Q3030" i="1"/>
  <c r="Q3028" i="1"/>
  <c r="Q3026" i="1"/>
  <c r="Q3024" i="1"/>
  <c r="Q3022" i="1"/>
  <c r="Q3020" i="1"/>
  <c r="Q3018" i="1"/>
  <c r="Q3016" i="1"/>
  <c r="Q3014" i="1"/>
  <c r="Q3012" i="1"/>
  <c r="Q3010" i="1"/>
  <c r="Q3008" i="1"/>
  <c r="Q3006" i="1"/>
  <c r="Q3004" i="1"/>
  <c r="Q3002" i="1"/>
  <c r="Q3000" i="1"/>
  <c r="Q2998" i="1"/>
  <c r="Q2996" i="1"/>
  <c r="Q2994" i="1"/>
  <c r="Q2992" i="1"/>
  <c r="Q2990" i="1"/>
  <c r="Q2988" i="1"/>
  <c r="Q2986" i="1"/>
  <c r="Q2984" i="1"/>
  <c r="Q2982" i="1"/>
  <c r="Q2980" i="1"/>
  <c r="Q2978" i="1"/>
  <c r="Q2976" i="1"/>
  <c r="Q2974" i="1"/>
  <c r="Q2972" i="1"/>
  <c r="Q2970" i="1"/>
  <c r="Q2968" i="1"/>
  <c r="Q2966" i="1"/>
  <c r="Q2964" i="1"/>
  <c r="Q2962" i="1"/>
  <c r="Q2960" i="1"/>
  <c r="Q2958" i="1"/>
  <c r="Q2956" i="1"/>
  <c r="Q2954" i="1"/>
  <c r="Q2952" i="1"/>
  <c r="Q2950" i="1"/>
  <c r="Q2948" i="1"/>
  <c r="Q2946" i="1"/>
  <c r="Q2944" i="1"/>
  <c r="Q2942" i="1"/>
  <c r="Q2940" i="1"/>
  <c r="Q2938" i="1"/>
  <c r="Q2936" i="1"/>
  <c r="Q2934" i="1"/>
  <c r="Q2932" i="1"/>
  <c r="Q2930" i="1"/>
  <c r="Q2928" i="1"/>
  <c r="Q2926" i="1"/>
  <c r="Q2924" i="1"/>
  <c r="Q2922" i="1"/>
  <c r="Q2920" i="1"/>
  <c r="Q2918" i="1"/>
  <c r="Q2916" i="1"/>
  <c r="Q2914" i="1"/>
  <c r="Q2912" i="1"/>
  <c r="Q2910" i="1"/>
  <c r="Q2908" i="1"/>
  <c r="Q2906" i="1"/>
  <c r="Q2904" i="1"/>
  <c r="Q2902" i="1"/>
  <c r="Q2900" i="1"/>
  <c r="Q2898" i="1"/>
  <c r="Q2896" i="1"/>
  <c r="Q2894" i="1"/>
  <c r="Q2892" i="1"/>
  <c r="Q2890" i="1"/>
  <c r="Q2888" i="1"/>
  <c r="Q2886" i="1"/>
  <c r="Q2884" i="1"/>
  <c r="Q2882" i="1"/>
  <c r="Q2880" i="1"/>
  <c r="Q2878" i="1"/>
  <c r="Q2876" i="1"/>
  <c r="Q2874" i="1"/>
  <c r="Q2872" i="1"/>
  <c r="Q2870" i="1"/>
  <c r="Q2868" i="1"/>
  <c r="Q2866" i="1"/>
  <c r="Q2864" i="1"/>
  <c r="Q2862" i="1"/>
  <c r="Q2860" i="1"/>
  <c r="Q2858" i="1"/>
  <c r="Q2856" i="1"/>
  <c r="Q2854" i="1"/>
  <c r="Q2852" i="1"/>
  <c r="Q2850" i="1"/>
  <c r="Q2848" i="1"/>
  <c r="Q2846" i="1"/>
  <c r="Q2844" i="1"/>
  <c r="Q2842" i="1"/>
  <c r="Q2840" i="1"/>
  <c r="Q2838" i="1"/>
  <c r="Q2836" i="1"/>
  <c r="Q2834" i="1"/>
  <c r="Q2832" i="1"/>
  <c r="Q2830" i="1"/>
  <c r="Q2828" i="1"/>
  <c r="Q2826" i="1"/>
  <c r="Q2824" i="1"/>
  <c r="Q2822" i="1"/>
  <c r="Q2820" i="1"/>
  <c r="Q2818" i="1"/>
  <c r="Q2816" i="1"/>
  <c r="Q2814" i="1"/>
  <c r="Q2812" i="1"/>
  <c r="Q2810" i="1"/>
  <c r="Q2808" i="1"/>
  <c r="Q2806" i="1"/>
  <c r="Q2804" i="1"/>
  <c r="Q2802" i="1"/>
  <c r="Q2800" i="1"/>
  <c r="Q2798" i="1"/>
  <c r="Q2796" i="1"/>
  <c r="Q2794" i="1"/>
  <c r="Q2792" i="1"/>
  <c r="Q2790" i="1"/>
  <c r="Q2788" i="1"/>
  <c r="Q2786" i="1"/>
  <c r="Q2784" i="1"/>
  <c r="Q2782" i="1"/>
  <c r="Q2780" i="1"/>
  <c r="Q2778" i="1"/>
  <c r="Q2776" i="1"/>
  <c r="Q2774" i="1"/>
  <c r="Q2772" i="1"/>
  <c r="Q2770" i="1"/>
  <c r="Q2768" i="1"/>
  <c r="Q2766" i="1"/>
  <c r="Q2764" i="1"/>
  <c r="Q2762" i="1"/>
  <c r="Q2760" i="1"/>
  <c r="Q2758" i="1"/>
  <c r="Q2756" i="1"/>
  <c r="Q2754" i="1"/>
  <c r="Q2752" i="1"/>
  <c r="Q2750" i="1"/>
  <c r="Q2748" i="1"/>
  <c r="Q2746" i="1"/>
  <c r="Q2744" i="1"/>
  <c r="Q2742" i="1"/>
  <c r="Q2740" i="1"/>
  <c r="Q2738" i="1"/>
  <c r="Q2736" i="1"/>
  <c r="Q2734" i="1"/>
  <c r="Q2732" i="1"/>
  <c r="Q2730" i="1"/>
  <c r="Q2728" i="1"/>
  <c r="Q2726" i="1"/>
  <c r="Q2724" i="1"/>
  <c r="Q2722" i="1"/>
  <c r="Q2720" i="1"/>
  <c r="Q2718" i="1"/>
  <c r="Q2716" i="1"/>
  <c r="Q2714" i="1"/>
  <c r="Q2712" i="1"/>
  <c r="Q2710" i="1"/>
  <c r="Q2708" i="1"/>
  <c r="Q2706" i="1"/>
  <c r="Q2704" i="1"/>
  <c r="Q2702" i="1"/>
  <c r="Q2700" i="1"/>
  <c r="Q2698" i="1"/>
  <c r="Q2696" i="1"/>
  <c r="Q2694" i="1"/>
  <c r="Q2692" i="1"/>
  <c r="Q2690" i="1"/>
  <c r="Q2688" i="1"/>
  <c r="Q2686" i="1"/>
  <c r="Q2684" i="1"/>
  <c r="Q2682" i="1"/>
  <c r="Q2680" i="1"/>
  <c r="Q2678" i="1"/>
  <c r="Q2676" i="1"/>
  <c r="Q2674" i="1"/>
  <c r="Q2672" i="1"/>
  <c r="Q2670" i="1"/>
  <c r="Q2668" i="1"/>
  <c r="Q2666" i="1"/>
  <c r="Q2664" i="1"/>
  <c r="Q2662" i="1"/>
  <c r="Q2660" i="1"/>
  <c r="Q2658" i="1"/>
  <c r="Q2656" i="1"/>
  <c r="Q2654" i="1"/>
  <c r="Q2652" i="1"/>
  <c r="Q2650" i="1"/>
  <c r="Q2648" i="1"/>
  <c r="Q2646" i="1"/>
  <c r="Q2644" i="1"/>
  <c r="Q2642" i="1"/>
  <c r="Q2640" i="1"/>
  <c r="Q2638" i="1"/>
  <c r="Q2636" i="1"/>
  <c r="Q2634" i="1"/>
  <c r="Q2632" i="1"/>
  <c r="Q2630" i="1"/>
  <c r="Q2628" i="1"/>
  <c r="Q2626" i="1"/>
  <c r="Q2624" i="1"/>
  <c r="Q2622" i="1"/>
  <c r="Q2620" i="1"/>
  <c r="Q2618" i="1"/>
  <c r="Q2616" i="1"/>
  <c r="Q2614" i="1"/>
  <c r="Q2612" i="1"/>
  <c r="Q2610" i="1"/>
  <c r="Q2608" i="1"/>
  <c r="Q2606" i="1"/>
  <c r="Q2604" i="1"/>
  <c r="Q2602" i="1"/>
  <c r="Q2600" i="1"/>
  <c r="Q2598" i="1"/>
  <c r="Q2596" i="1"/>
  <c r="Q2594" i="1"/>
  <c r="Q2592" i="1"/>
  <c r="Q2590" i="1"/>
  <c r="Q2588" i="1"/>
  <c r="Q2586" i="1"/>
  <c r="Q2584" i="1"/>
  <c r="Q2582" i="1"/>
  <c r="Q2580" i="1"/>
  <c r="Q2578" i="1"/>
  <c r="Q2576" i="1"/>
  <c r="Q2574" i="1"/>
  <c r="Q2572" i="1"/>
  <c r="Q2570" i="1"/>
  <c r="Q2568" i="1"/>
  <c r="Q2566" i="1"/>
  <c r="Q2564" i="1"/>
  <c r="Q2562" i="1"/>
  <c r="Q2560" i="1"/>
  <c r="Q2558" i="1"/>
  <c r="Q2556" i="1"/>
  <c r="Q2554" i="1"/>
  <c r="Q2552" i="1"/>
  <c r="Q2550" i="1"/>
  <c r="Q2548" i="1"/>
  <c r="Q2546" i="1"/>
  <c r="Q2544" i="1"/>
  <c r="Q2542" i="1"/>
  <c r="Q2540" i="1"/>
  <c r="Q2538" i="1"/>
  <c r="Q2536" i="1"/>
  <c r="Q2534" i="1"/>
  <c r="Q2532" i="1"/>
  <c r="Q2530" i="1"/>
  <c r="Q2528" i="1"/>
  <c r="Q2526" i="1"/>
  <c r="Q2524" i="1"/>
  <c r="Q2522" i="1"/>
  <c r="Q2520" i="1"/>
  <c r="Q2518" i="1"/>
  <c r="Q2516" i="1"/>
  <c r="Q2514" i="1"/>
  <c r="Q2512" i="1"/>
  <c r="Q2510" i="1"/>
  <c r="Q2508" i="1"/>
  <c r="Q2506" i="1"/>
  <c r="Q2504" i="1"/>
  <c r="Q2502" i="1"/>
  <c r="Q2500" i="1"/>
  <c r="Q2498" i="1"/>
  <c r="Q2496" i="1"/>
  <c r="Q2494" i="1"/>
  <c r="Q2492" i="1"/>
  <c r="Q2490" i="1"/>
  <c r="Q2488" i="1"/>
  <c r="Q2486" i="1"/>
  <c r="Q2484" i="1"/>
  <c r="Q2482" i="1"/>
  <c r="Q2480" i="1"/>
  <c r="Q2478" i="1"/>
  <c r="Q2476" i="1"/>
  <c r="Q2474" i="1"/>
  <c r="Q2472" i="1"/>
  <c r="Q2470" i="1"/>
  <c r="Q2468" i="1"/>
  <c r="Q2466" i="1"/>
  <c r="Q2464" i="1"/>
  <c r="Q2462" i="1"/>
  <c r="Q2460" i="1"/>
  <c r="Q2458" i="1"/>
  <c r="Q2456" i="1"/>
  <c r="Q2454" i="1"/>
  <c r="Q2452" i="1"/>
  <c r="Q2450" i="1"/>
  <c r="Q2448" i="1"/>
  <c r="Q2446" i="1"/>
  <c r="Q2444" i="1"/>
  <c r="Q2442" i="1"/>
  <c r="Q2440" i="1"/>
  <c r="Q2438" i="1"/>
  <c r="Q2436" i="1"/>
  <c r="Q2434" i="1"/>
  <c r="Q2432" i="1"/>
  <c r="Q2430" i="1"/>
  <c r="Q2428" i="1"/>
  <c r="Q2426" i="1"/>
  <c r="Q2424" i="1"/>
  <c r="Q2422" i="1"/>
  <c r="Q2420" i="1"/>
  <c r="Q2418" i="1"/>
  <c r="Q2416" i="1"/>
  <c r="Q2414" i="1"/>
  <c r="Q2412" i="1"/>
  <c r="Q2410" i="1"/>
  <c r="Q2408" i="1"/>
  <c r="Q2406" i="1"/>
  <c r="Q2404" i="1"/>
  <c r="Q2402" i="1"/>
  <c r="Q2400" i="1"/>
  <c r="Q2398" i="1"/>
  <c r="Q2396" i="1"/>
  <c r="Q2394" i="1"/>
  <c r="Q2392" i="1"/>
  <c r="Q2390" i="1"/>
  <c r="Q2388" i="1"/>
  <c r="Q2386" i="1"/>
  <c r="Q2384" i="1"/>
  <c r="Q2382" i="1"/>
  <c r="Q2380" i="1"/>
  <c r="Q2378" i="1"/>
  <c r="Q2376" i="1"/>
  <c r="Q2374" i="1"/>
  <c r="Q2372" i="1"/>
  <c r="Q2370" i="1"/>
  <c r="Q2368" i="1"/>
  <c r="Q2366" i="1"/>
  <c r="Q2364" i="1"/>
  <c r="Q2362" i="1"/>
  <c r="Q2360" i="1"/>
  <c r="Q2358" i="1"/>
  <c r="Q2356" i="1"/>
  <c r="Q2354" i="1"/>
  <c r="Q2352" i="1"/>
  <c r="Q2350" i="1"/>
  <c r="Q2348" i="1"/>
  <c r="Q2346" i="1"/>
  <c r="Q2344" i="1"/>
  <c r="Q2342" i="1"/>
  <c r="Q2340" i="1"/>
  <c r="Q2338" i="1"/>
  <c r="Q2336" i="1"/>
  <c r="Q2334" i="1"/>
  <c r="Q2332" i="1"/>
  <c r="Q2330" i="1"/>
  <c r="Q2328" i="1"/>
  <c r="Q2326" i="1"/>
  <c r="Q2324" i="1"/>
  <c r="Q2322" i="1"/>
  <c r="Q2320" i="1"/>
  <c r="Q2318" i="1"/>
  <c r="Q2316" i="1"/>
  <c r="Q2314" i="1"/>
  <c r="Q2312" i="1"/>
  <c r="Q2310" i="1"/>
  <c r="Q2308" i="1"/>
  <c r="Q2306" i="1"/>
  <c r="Q2304" i="1"/>
  <c r="Q2302" i="1"/>
  <c r="Q2300" i="1"/>
  <c r="Q2298" i="1"/>
  <c r="Q2296" i="1"/>
  <c r="Q2294" i="1"/>
  <c r="Q2292" i="1"/>
  <c r="Q2290" i="1"/>
  <c r="Q2288" i="1"/>
  <c r="Q2286" i="1"/>
  <c r="Q2284" i="1"/>
  <c r="Q2282" i="1"/>
  <c r="Q2280" i="1"/>
  <c r="Q2278" i="1"/>
  <c r="Q2276" i="1"/>
  <c r="Q2274" i="1"/>
  <c r="Q2272" i="1"/>
  <c r="Q2270" i="1"/>
  <c r="Q2268" i="1"/>
  <c r="Q2266" i="1"/>
  <c r="Q2264" i="1"/>
  <c r="Q2262" i="1"/>
  <c r="Q2260" i="1"/>
  <c r="Q2258" i="1"/>
  <c r="Q2256" i="1"/>
  <c r="Q2254" i="1"/>
  <c r="Q2252" i="1"/>
  <c r="Q2250" i="1"/>
  <c r="Q2248" i="1"/>
  <c r="Q2246" i="1"/>
  <c r="Q2244" i="1"/>
  <c r="Q2242" i="1"/>
  <c r="Q2240" i="1"/>
  <c r="Q2238" i="1"/>
  <c r="Q2236" i="1"/>
  <c r="Q2234" i="1"/>
  <c r="Q2232" i="1"/>
  <c r="Q2230" i="1"/>
  <c r="Q2228" i="1"/>
  <c r="Q2226" i="1"/>
  <c r="Q2224" i="1"/>
  <c r="Q2222" i="1"/>
  <c r="Q2220" i="1"/>
  <c r="Q2218" i="1"/>
  <c r="Q2216" i="1"/>
  <c r="Q2214" i="1"/>
  <c r="Q2212" i="1"/>
  <c r="Q2210" i="1"/>
  <c r="Q2208" i="1"/>
  <c r="Q2206" i="1"/>
  <c r="Q2204" i="1"/>
  <c r="Q2202" i="1"/>
  <c r="Q2200" i="1"/>
  <c r="Q2198" i="1"/>
  <c r="Q2196" i="1"/>
  <c r="Q2194" i="1"/>
  <c r="Q2192" i="1"/>
  <c r="Q2190" i="1"/>
  <c r="Q2188" i="1"/>
  <c r="Q2186" i="1"/>
  <c r="Q2184" i="1"/>
  <c r="Q2182" i="1"/>
  <c r="Q2180" i="1"/>
  <c r="Q2178" i="1"/>
  <c r="Q2176" i="1"/>
  <c r="Q2174" i="1"/>
  <c r="Q2172" i="1"/>
  <c r="Q2170" i="1"/>
  <c r="Q2168" i="1"/>
  <c r="Q2166" i="1"/>
  <c r="Q2164" i="1"/>
  <c r="Q2162" i="1"/>
  <c r="Q2160" i="1"/>
  <c r="Q2158" i="1"/>
  <c r="Q2156" i="1"/>
  <c r="Q2154" i="1"/>
  <c r="Q2152" i="1"/>
  <c r="Q2150" i="1"/>
  <c r="Q2148" i="1"/>
  <c r="Q2146" i="1"/>
  <c r="Q2144" i="1"/>
  <c r="Q2142" i="1"/>
  <c r="Q2140" i="1"/>
  <c r="Q2138" i="1"/>
  <c r="Q2136" i="1"/>
  <c r="Q2134" i="1"/>
  <c r="Q2132" i="1"/>
  <c r="Q2130" i="1"/>
  <c r="Q2128" i="1"/>
  <c r="Q2126" i="1"/>
  <c r="Q2124" i="1"/>
  <c r="Q2122" i="1"/>
  <c r="Q2120" i="1"/>
  <c r="Q2118" i="1"/>
  <c r="Q2116" i="1"/>
  <c r="Q2114" i="1"/>
  <c r="Q2112" i="1"/>
  <c r="Q2110" i="1"/>
  <c r="Q2108" i="1"/>
  <c r="Q2106" i="1"/>
  <c r="Q2104" i="1"/>
  <c r="Q2102" i="1"/>
  <c r="Q2100" i="1"/>
  <c r="Q2098" i="1"/>
  <c r="Q2096" i="1"/>
  <c r="Q2094" i="1"/>
  <c r="Q2092" i="1"/>
  <c r="Q2090" i="1"/>
  <c r="Q2088" i="1"/>
  <c r="Q2086" i="1"/>
  <c r="Q2084" i="1"/>
  <c r="Q2082" i="1"/>
  <c r="Q2080" i="1"/>
  <c r="Q2078" i="1"/>
  <c r="Q2076" i="1"/>
  <c r="Q2074" i="1"/>
  <c r="Q2072" i="1"/>
  <c r="Q2070" i="1"/>
  <c r="Q2068" i="1"/>
  <c r="Q2066" i="1"/>
  <c r="Q2064" i="1"/>
  <c r="Q2062" i="1"/>
  <c r="Q2060" i="1"/>
  <c r="Q2058" i="1"/>
  <c r="Q2056" i="1"/>
  <c r="Q2054" i="1"/>
  <c r="Q2052" i="1"/>
  <c r="Q2050" i="1"/>
  <c r="Q2048" i="1"/>
  <c r="Q2046" i="1"/>
  <c r="Q2044" i="1"/>
  <c r="Q2042" i="1"/>
  <c r="Q2040" i="1"/>
  <c r="Q2038" i="1"/>
  <c r="Q2036" i="1"/>
  <c r="Q2034" i="1"/>
  <c r="Q2032" i="1"/>
  <c r="Q2030" i="1"/>
  <c r="Q2028" i="1"/>
  <c r="Q2026" i="1"/>
  <c r="Q2024" i="1"/>
  <c r="Q2022" i="1"/>
  <c r="Q2020" i="1"/>
  <c r="Q2018" i="1"/>
  <c r="Q2016" i="1"/>
  <c r="Q2014" i="1"/>
  <c r="Q2012" i="1"/>
  <c r="Q2010" i="1"/>
  <c r="Q2008" i="1"/>
  <c r="Q2006" i="1"/>
  <c r="Q2004" i="1"/>
  <c r="Q2002" i="1"/>
  <c r="Q2000" i="1"/>
  <c r="Q1998" i="1"/>
  <c r="Q1996" i="1"/>
  <c r="Q1994" i="1"/>
  <c r="Q1992" i="1"/>
  <c r="Q1990" i="1"/>
  <c r="Q1988" i="1"/>
  <c r="Q1986" i="1"/>
  <c r="Q1984" i="1"/>
  <c r="Q1982" i="1"/>
  <c r="Q1980" i="1"/>
  <c r="Q1978" i="1"/>
  <c r="Q1976" i="1"/>
  <c r="Q1974" i="1"/>
  <c r="Q1972" i="1"/>
  <c r="Q1970" i="1"/>
  <c r="Q1968" i="1"/>
  <c r="Q1966" i="1"/>
  <c r="Q1964" i="1"/>
  <c r="Q1962" i="1"/>
  <c r="Q1960" i="1"/>
  <c r="Q1958" i="1"/>
  <c r="Q1956" i="1"/>
  <c r="Q1954" i="1"/>
  <c r="Q1952" i="1"/>
  <c r="Q1950" i="1"/>
  <c r="Q1948" i="1"/>
  <c r="Q1946" i="1"/>
  <c r="Q1944" i="1"/>
  <c r="Q1942" i="1"/>
  <c r="Q1940" i="1"/>
  <c r="Q1938" i="1"/>
  <c r="Q1936" i="1"/>
  <c r="Q1934" i="1"/>
  <c r="Q1932" i="1"/>
  <c r="Q1930" i="1"/>
  <c r="Q1928" i="1"/>
  <c r="Q1926" i="1"/>
  <c r="Q1924" i="1"/>
  <c r="Q1922" i="1"/>
  <c r="Q1920" i="1"/>
  <c r="Q1918" i="1"/>
  <c r="Q1916" i="1"/>
  <c r="Q1914" i="1"/>
  <c r="Q1912" i="1"/>
  <c r="Q1910" i="1"/>
  <c r="Q1908" i="1"/>
  <c r="Q1906" i="1"/>
  <c r="Q1904" i="1"/>
  <c r="Q1902" i="1"/>
  <c r="Q1900" i="1"/>
  <c r="Q1898" i="1"/>
  <c r="Q1896" i="1"/>
  <c r="Q1894" i="1"/>
  <c r="Q1892" i="1"/>
  <c r="Q1890" i="1"/>
  <c r="Q1888" i="1"/>
  <c r="Q1886" i="1"/>
  <c r="Q1884" i="1"/>
  <c r="Q1882" i="1"/>
  <c r="Q1880" i="1"/>
  <c r="Q1878" i="1"/>
  <c r="Q1876" i="1"/>
  <c r="Q1874" i="1"/>
  <c r="Q1872" i="1"/>
  <c r="Q1870" i="1"/>
  <c r="Q1868" i="1"/>
  <c r="Q1866" i="1"/>
  <c r="Q1864" i="1"/>
  <c r="Q1862" i="1"/>
  <c r="Q1860" i="1"/>
  <c r="Q1858" i="1"/>
  <c r="Q1856" i="1"/>
  <c r="Q1854" i="1"/>
  <c r="Q1852" i="1"/>
  <c r="Q1850" i="1"/>
  <c r="Q1848" i="1"/>
  <c r="Q1846" i="1"/>
  <c r="Q1844" i="1"/>
  <c r="Q1842" i="1"/>
  <c r="Q1840" i="1"/>
  <c r="Q1838" i="1"/>
  <c r="Q1836" i="1"/>
  <c r="Q1834" i="1"/>
  <c r="Q1832" i="1"/>
  <c r="Q1830" i="1"/>
  <c r="Q1828" i="1"/>
  <c r="Q1826" i="1"/>
  <c r="Q1824" i="1"/>
  <c r="Q1822" i="1"/>
  <c r="Q1820" i="1"/>
  <c r="Q1818" i="1"/>
  <c r="Q1816" i="1"/>
  <c r="Q1814" i="1"/>
  <c r="Q1812" i="1"/>
  <c r="Q1810" i="1"/>
  <c r="Q1808" i="1"/>
  <c r="Q1806" i="1"/>
  <c r="Q1804" i="1"/>
  <c r="Q1802" i="1"/>
  <c r="Q1800" i="1"/>
  <c r="Q1798" i="1"/>
  <c r="Q1796" i="1"/>
  <c r="Q1794" i="1"/>
  <c r="Q1792" i="1"/>
  <c r="Q1790" i="1"/>
  <c r="Q1788" i="1"/>
  <c r="Q1786" i="1"/>
  <c r="Q1784" i="1"/>
  <c r="Q1782" i="1"/>
  <c r="Q1780" i="1"/>
  <c r="Q1778" i="1"/>
  <c r="Q1776" i="1"/>
  <c r="Q1774" i="1"/>
  <c r="Q1772" i="1"/>
  <c r="Q1770" i="1"/>
  <c r="Q1768" i="1"/>
  <c r="Q1766" i="1"/>
  <c r="Q1764" i="1"/>
  <c r="Q1762" i="1"/>
  <c r="Q1760" i="1"/>
  <c r="Q1758" i="1"/>
  <c r="Q1756" i="1"/>
  <c r="Q1754" i="1"/>
  <c r="Q1752" i="1"/>
  <c r="Q1750" i="1"/>
  <c r="Q1748" i="1"/>
  <c r="Q1746" i="1"/>
  <c r="Q1744" i="1"/>
  <c r="Q1742" i="1"/>
  <c r="Q1740" i="1"/>
  <c r="Q1738" i="1"/>
  <c r="Q1736" i="1"/>
  <c r="Q1734" i="1"/>
  <c r="Q1732" i="1"/>
  <c r="Q1730" i="1"/>
  <c r="Q1728" i="1"/>
  <c r="Q1726" i="1"/>
  <c r="Q1724" i="1"/>
  <c r="Q1722" i="1"/>
  <c r="Q1720" i="1"/>
  <c r="Q1718" i="1"/>
  <c r="Q1716" i="1"/>
  <c r="Q1714" i="1"/>
  <c r="Q1712" i="1"/>
  <c r="Q1710" i="1"/>
  <c r="Q1708" i="1"/>
  <c r="Q1706" i="1"/>
  <c r="Q1704" i="1"/>
  <c r="Q1702" i="1"/>
  <c r="Q1700" i="1"/>
  <c r="Q1698" i="1"/>
  <c r="Q1696" i="1"/>
  <c r="Q1694" i="1"/>
  <c r="Q1692" i="1"/>
  <c r="Q1690" i="1"/>
  <c r="Q1688" i="1"/>
  <c r="Q1686" i="1"/>
  <c r="Q1684" i="1"/>
  <c r="Q1682" i="1"/>
  <c r="Q1680" i="1"/>
  <c r="Q1678" i="1"/>
  <c r="Q1676" i="1"/>
  <c r="Q1674" i="1"/>
  <c r="Q1672" i="1"/>
  <c r="Q1670" i="1"/>
  <c r="Q1668" i="1"/>
  <c r="Q1666" i="1"/>
  <c r="Q1664" i="1"/>
  <c r="Q1662" i="1"/>
  <c r="Q1660" i="1"/>
  <c r="Q1658" i="1"/>
  <c r="Q1656" i="1"/>
  <c r="Q1654" i="1"/>
  <c r="Q1652" i="1"/>
  <c r="Q1650" i="1"/>
  <c r="Q1648" i="1"/>
  <c r="Q1646" i="1"/>
  <c r="Q1644" i="1"/>
  <c r="Q1642" i="1"/>
  <c r="Q1640" i="1"/>
  <c r="Q1638" i="1"/>
  <c r="Q1636" i="1"/>
  <c r="Q1634" i="1"/>
  <c r="Q1632" i="1"/>
  <c r="Q1630" i="1"/>
  <c r="Q1628" i="1"/>
  <c r="Q1626" i="1"/>
  <c r="Q1624" i="1"/>
  <c r="Q1622" i="1"/>
  <c r="Q1620" i="1"/>
  <c r="Q1618" i="1"/>
  <c r="Q1616" i="1"/>
  <c r="Q1614" i="1"/>
  <c r="Q1612" i="1"/>
  <c r="Q1610" i="1"/>
  <c r="Q1608" i="1"/>
  <c r="Q1606" i="1"/>
  <c r="Q1604" i="1"/>
  <c r="Q1602" i="1"/>
  <c r="Q1600" i="1"/>
  <c r="Q1598" i="1"/>
  <c r="Q1596" i="1"/>
  <c r="Q1594" i="1"/>
  <c r="Q1592" i="1"/>
  <c r="Q1590" i="1"/>
  <c r="Q1588" i="1"/>
  <c r="Q1586" i="1"/>
  <c r="Q1584" i="1"/>
  <c r="Q1582" i="1"/>
  <c r="Q1580" i="1"/>
  <c r="Q1578" i="1"/>
  <c r="Q1576" i="1"/>
  <c r="Q1574" i="1"/>
  <c r="Q1572" i="1"/>
  <c r="Q1570" i="1"/>
  <c r="Q1568" i="1"/>
  <c r="Q1566" i="1"/>
  <c r="Q1564" i="1"/>
  <c r="Q1562" i="1"/>
  <c r="Q1560" i="1"/>
  <c r="Q1558" i="1"/>
  <c r="Q1556" i="1"/>
  <c r="Q1554" i="1"/>
  <c r="Q1552" i="1"/>
  <c r="Q1550" i="1"/>
  <c r="Q1548" i="1"/>
  <c r="Q1546" i="1"/>
  <c r="Q1544" i="1"/>
  <c r="Q1542" i="1"/>
  <c r="Q1540" i="1"/>
  <c r="Q1538" i="1"/>
  <c r="Q1536" i="1"/>
  <c r="Q1534" i="1"/>
  <c r="Q1532" i="1"/>
  <c r="Q1530" i="1"/>
  <c r="Q1528" i="1"/>
  <c r="Q1526" i="1"/>
  <c r="Q1524" i="1"/>
  <c r="Q1522" i="1"/>
  <c r="Q1520" i="1"/>
  <c r="Q1518" i="1"/>
  <c r="Q1516" i="1"/>
  <c r="Q1514" i="1"/>
  <c r="Q1512" i="1"/>
  <c r="Q1510" i="1"/>
  <c r="Q1508" i="1"/>
  <c r="Q1506" i="1"/>
  <c r="Q1504" i="1"/>
  <c r="Q1502" i="1"/>
  <c r="Q1500" i="1"/>
  <c r="Q1498" i="1"/>
  <c r="Q1496" i="1"/>
  <c r="Q1494" i="1"/>
  <c r="Q1492" i="1"/>
  <c r="Q1490" i="1"/>
  <c r="Q1488" i="1"/>
  <c r="Q1486" i="1"/>
  <c r="Q1484" i="1"/>
  <c r="Q1482" i="1"/>
  <c r="Q1480" i="1"/>
  <c r="Q1478" i="1"/>
  <c r="Q1476" i="1"/>
  <c r="Q1474" i="1"/>
  <c r="Q1472" i="1"/>
  <c r="Q1470" i="1"/>
  <c r="Q1468" i="1"/>
  <c r="Q1466" i="1"/>
  <c r="Q1464" i="1"/>
  <c r="Q1462" i="1"/>
  <c r="Q1460" i="1"/>
  <c r="Q1458" i="1"/>
  <c r="Q1456" i="1"/>
  <c r="Q1454" i="1"/>
  <c r="Q1452" i="1"/>
  <c r="Q1450" i="1"/>
  <c r="Q1448" i="1"/>
  <c r="Q1446" i="1"/>
  <c r="Q1444" i="1"/>
  <c r="Q1442" i="1"/>
  <c r="Q1440" i="1"/>
  <c r="Q1438" i="1"/>
  <c r="Q1436" i="1"/>
  <c r="Q1434" i="1"/>
  <c r="Q1432" i="1"/>
  <c r="Q1430" i="1"/>
  <c r="Q1428" i="1"/>
  <c r="Q1426" i="1"/>
  <c r="Q1424" i="1"/>
  <c r="Q1422" i="1"/>
  <c r="Q1420" i="1"/>
  <c r="Q1418" i="1"/>
  <c r="Q1416" i="1"/>
  <c r="Q1414" i="1"/>
  <c r="Q1412" i="1"/>
  <c r="Q1410" i="1"/>
  <c r="Q1408" i="1"/>
  <c r="Q1406" i="1"/>
  <c r="Q1404" i="1"/>
  <c r="Q1402" i="1"/>
  <c r="Q1400" i="1"/>
  <c r="Q1398" i="1"/>
  <c r="Q1396" i="1"/>
  <c r="Q1394" i="1"/>
  <c r="Q1392" i="1"/>
  <c r="Q1390" i="1"/>
  <c r="Q1388" i="1"/>
  <c r="Q1386" i="1"/>
  <c r="Q1384" i="1"/>
  <c r="Q1382" i="1"/>
  <c r="Q1380" i="1"/>
  <c r="Q1378" i="1"/>
  <c r="Q1376" i="1"/>
  <c r="Q1374" i="1"/>
  <c r="Q1372" i="1"/>
  <c r="Q1370" i="1"/>
  <c r="Q1368" i="1"/>
  <c r="Q1366" i="1"/>
  <c r="Q1364" i="1"/>
  <c r="Q1362" i="1"/>
  <c r="Q1360" i="1"/>
  <c r="Q1358" i="1"/>
  <c r="Q1356" i="1"/>
  <c r="Q1354" i="1"/>
  <c r="Q1352" i="1"/>
  <c r="Q1350" i="1"/>
  <c r="Q1348" i="1"/>
  <c r="Q1346" i="1"/>
  <c r="Q1344" i="1"/>
  <c r="Q1342" i="1"/>
  <c r="Q1340" i="1"/>
  <c r="Q1338" i="1"/>
  <c r="Q1336" i="1"/>
  <c r="Q1334" i="1"/>
  <c r="Q1332" i="1"/>
  <c r="Q1330" i="1"/>
  <c r="Q1328" i="1"/>
  <c r="Q1326" i="1"/>
  <c r="Q1324" i="1"/>
  <c r="Q1322" i="1"/>
  <c r="Q1320" i="1"/>
  <c r="Q1318" i="1"/>
  <c r="Q1316" i="1"/>
  <c r="Q1314" i="1"/>
  <c r="Q1312" i="1"/>
  <c r="Q1310" i="1"/>
  <c r="Q1308" i="1"/>
  <c r="Q1306" i="1"/>
  <c r="Q1304" i="1"/>
  <c r="Q1302" i="1"/>
  <c r="Q1300" i="1"/>
  <c r="Q1298" i="1"/>
  <c r="Q1296" i="1"/>
  <c r="Q1294" i="1"/>
  <c r="Q1292" i="1"/>
  <c r="Q1290" i="1"/>
  <c r="Q1288" i="1"/>
  <c r="Q1286" i="1"/>
  <c r="Q1284" i="1"/>
  <c r="Q1282" i="1"/>
  <c r="Q1280" i="1"/>
  <c r="Q1278" i="1"/>
  <c r="Q1276" i="1"/>
  <c r="Q1274" i="1"/>
  <c r="Q1272" i="1"/>
  <c r="Q1270" i="1"/>
  <c r="Q1268" i="1"/>
  <c r="Q1266" i="1"/>
  <c r="Q1264" i="1"/>
  <c r="Q1262" i="1"/>
  <c r="Q1260" i="1"/>
  <c r="Q1258" i="1"/>
  <c r="Q1256" i="1"/>
  <c r="Q1254" i="1"/>
  <c r="Q1252" i="1"/>
  <c r="Q1250" i="1"/>
  <c r="Q1248" i="1"/>
  <c r="Q1246" i="1"/>
  <c r="Q1244" i="1"/>
  <c r="Q1242" i="1"/>
  <c r="Q1240" i="1"/>
  <c r="Q1238" i="1"/>
  <c r="Q1236" i="1"/>
  <c r="Q1234" i="1"/>
  <c r="Q1232" i="1"/>
  <c r="Q1230" i="1"/>
  <c r="Q1228" i="1"/>
  <c r="Q1226" i="1"/>
  <c r="Q1224" i="1"/>
  <c r="Q1222" i="1"/>
  <c r="Q1220" i="1"/>
  <c r="Q1218" i="1"/>
  <c r="Q1216" i="1"/>
  <c r="Q1214" i="1"/>
  <c r="Q1212" i="1"/>
  <c r="Q1210" i="1"/>
  <c r="Q1208" i="1"/>
  <c r="Q1206" i="1"/>
  <c r="Q1204" i="1"/>
  <c r="Q1202" i="1"/>
  <c r="Q1200" i="1"/>
  <c r="Q1198" i="1"/>
  <c r="Q1196" i="1"/>
  <c r="Q1194" i="1"/>
  <c r="Q1192" i="1"/>
  <c r="Q1190" i="1"/>
  <c r="Q1188" i="1"/>
  <c r="Q1186" i="1"/>
  <c r="Q1184" i="1"/>
  <c r="Q1182" i="1"/>
  <c r="Q1180" i="1"/>
  <c r="Q1178" i="1"/>
  <c r="Q1176" i="1"/>
  <c r="Q1174" i="1"/>
  <c r="Q1172" i="1"/>
  <c r="Q1170" i="1"/>
  <c r="Q1168" i="1"/>
  <c r="Q1166" i="1"/>
  <c r="Q1164" i="1"/>
  <c r="Q1162" i="1"/>
  <c r="Q1160" i="1"/>
  <c r="Q1158" i="1"/>
  <c r="Q1156" i="1"/>
  <c r="Q1154" i="1"/>
  <c r="Q1152" i="1"/>
  <c r="Q1150" i="1"/>
  <c r="Q1148" i="1"/>
  <c r="Q1146" i="1"/>
  <c r="Q1144" i="1"/>
  <c r="Q1142" i="1"/>
  <c r="Q1140" i="1"/>
  <c r="Q1138" i="1"/>
  <c r="Q1136" i="1"/>
  <c r="Q1134" i="1"/>
  <c r="Q1132" i="1"/>
  <c r="Q1130" i="1"/>
  <c r="Q1128" i="1"/>
  <c r="Q1126" i="1"/>
  <c r="Q1124" i="1"/>
  <c r="Q1122" i="1"/>
  <c r="Q1120" i="1"/>
  <c r="Q1118" i="1"/>
  <c r="Q1116" i="1"/>
  <c r="Q1114" i="1"/>
  <c r="Q1112" i="1"/>
  <c r="Q1110" i="1"/>
  <c r="Q1108" i="1"/>
  <c r="Q1106" i="1"/>
  <c r="Q1104" i="1"/>
  <c r="Q1102" i="1"/>
  <c r="Q1100" i="1"/>
  <c r="Q1098" i="1"/>
  <c r="Q1096" i="1"/>
  <c r="Q1094" i="1"/>
  <c r="Q1092" i="1"/>
  <c r="Q1090" i="1"/>
  <c r="Q1088" i="1"/>
  <c r="Q1086" i="1"/>
  <c r="Q1084" i="1"/>
  <c r="Q1082" i="1"/>
  <c r="Q1080" i="1"/>
  <c r="Q1078" i="1"/>
  <c r="Q1076" i="1"/>
  <c r="Q1074" i="1"/>
  <c r="Q1072" i="1"/>
  <c r="Q1070" i="1"/>
  <c r="Q1068" i="1"/>
  <c r="Q1066" i="1"/>
  <c r="Q1064" i="1"/>
  <c r="Q1062" i="1"/>
  <c r="Q1060" i="1"/>
  <c r="Q1058" i="1"/>
  <c r="Q1056" i="1"/>
  <c r="Q1054" i="1"/>
  <c r="Q1052" i="1"/>
  <c r="Q1050" i="1"/>
  <c r="Q1048" i="1"/>
  <c r="Q1046" i="1"/>
  <c r="Q1044" i="1"/>
  <c r="Q1042" i="1"/>
  <c r="Q1040" i="1"/>
  <c r="Q1038" i="1"/>
  <c r="Q1036" i="1"/>
  <c r="Q1034" i="1"/>
  <c r="Q1032" i="1"/>
  <c r="Q1030" i="1"/>
  <c r="Q1028" i="1"/>
  <c r="Q1026" i="1"/>
  <c r="Q1024" i="1"/>
  <c r="Q1022" i="1"/>
  <c r="Q1020" i="1"/>
  <c r="Q1018" i="1"/>
  <c r="Q1016" i="1"/>
  <c r="Q1014" i="1"/>
  <c r="Q1012" i="1"/>
  <c r="Q1010" i="1"/>
  <c r="Q1008" i="1"/>
  <c r="Q1006" i="1"/>
  <c r="Q1004" i="1"/>
  <c r="Q1002" i="1"/>
  <c r="Q1000" i="1"/>
  <c r="Q998" i="1"/>
  <c r="Q996" i="1"/>
  <c r="Q994" i="1"/>
  <c r="Q992" i="1"/>
  <c r="Q990" i="1"/>
  <c r="Q988" i="1"/>
  <c r="Q986" i="1"/>
  <c r="Q984" i="1"/>
  <c r="Q982" i="1"/>
  <c r="Q980" i="1"/>
  <c r="Q978" i="1"/>
  <c r="Q976" i="1"/>
  <c r="Q974" i="1"/>
  <c r="Q972" i="1"/>
  <c r="Q970" i="1"/>
  <c r="Q968" i="1"/>
  <c r="Q966" i="1"/>
  <c r="Q964" i="1"/>
  <c r="Q962" i="1"/>
  <c r="Q960" i="1"/>
  <c r="Q958" i="1"/>
  <c r="Q956" i="1"/>
  <c r="Q954" i="1"/>
  <c r="Q952" i="1"/>
  <c r="Q950" i="1"/>
  <c r="Q948" i="1"/>
  <c r="Q946" i="1"/>
  <c r="Q944" i="1"/>
  <c r="Q942" i="1"/>
  <c r="Q940" i="1"/>
  <c r="Q938" i="1"/>
  <c r="Q936" i="1"/>
  <c r="Q934" i="1"/>
  <c r="Q932" i="1"/>
  <c r="Q930" i="1"/>
  <c r="Q928" i="1"/>
  <c r="Q926" i="1"/>
  <c r="Q924" i="1"/>
  <c r="Q922" i="1"/>
  <c r="Q920" i="1"/>
  <c r="Q918" i="1"/>
  <c r="Q916" i="1"/>
  <c r="Q914" i="1"/>
  <c r="Q912" i="1"/>
  <c r="Q910" i="1"/>
  <c r="Q908" i="1"/>
  <c r="Q906" i="1"/>
  <c r="Q904" i="1"/>
  <c r="Q902" i="1"/>
  <c r="Q900" i="1"/>
  <c r="Q898" i="1"/>
  <c r="Q896" i="1"/>
  <c r="Q894" i="1"/>
  <c r="Q892" i="1"/>
  <c r="Q890" i="1"/>
  <c r="Q888" i="1"/>
  <c r="Q886" i="1"/>
  <c r="Q884" i="1"/>
  <c r="Q882" i="1"/>
  <c r="Q880" i="1"/>
  <c r="Q878" i="1"/>
  <c r="Q876" i="1"/>
  <c r="Q874" i="1"/>
  <c r="Q872" i="1"/>
  <c r="Q870" i="1"/>
  <c r="Q868" i="1"/>
  <c r="Q866" i="1"/>
  <c r="Q864" i="1"/>
  <c r="Q862" i="1"/>
  <c r="Q860" i="1"/>
  <c r="Q858" i="1"/>
  <c r="Q856" i="1"/>
  <c r="Q854" i="1"/>
  <c r="Q852" i="1"/>
  <c r="Q850" i="1"/>
  <c r="Q848" i="1"/>
  <c r="Q846" i="1"/>
  <c r="Q844" i="1"/>
  <c r="Q842" i="1"/>
  <c r="Q840" i="1"/>
  <c r="Q838" i="1"/>
  <c r="Q836" i="1"/>
  <c r="Q834" i="1"/>
  <c r="Q832" i="1"/>
  <c r="Q830" i="1"/>
  <c r="Q828" i="1"/>
  <c r="Q826" i="1"/>
  <c r="Q824" i="1"/>
  <c r="Q822" i="1"/>
  <c r="Q820" i="1"/>
  <c r="Q818" i="1"/>
  <c r="Q816" i="1"/>
  <c r="Q814" i="1"/>
  <c r="Q812" i="1"/>
  <c r="Q810" i="1"/>
  <c r="Q808" i="1"/>
  <c r="Q806" i="1"/>
  <c r="Q804" i="1"/>
  <c r="Q802" i="1"/>
  <c r="Q800" i="1"/>
  <c r="Q798" i="1"/>
  <c r="Q796" i="1"/>
  <c r="Q794" i="1"/>
  <c r="Q792" i="1"/>
  <c r="Q790" i="1"/>
  <c r="Q788" i="1"/>
  <c r="Q786" i="1"/>
  <c r="Q784" i="1"/>
  <c r="Q782" i="1"/>
  <c r="Q780" i="1"/>
  <c r="Q778" i="1"/>
  <c r="Q776" i="1"/>
  <c r="Q774" i="1"/>
  <c r="Q772" i="1"/>
  <c r="Q770" i="1"/>
  <c r="Q768" i="1"/>
  <c r="Q766" i="1"/>
  <c r="Q764" i="1"/>
  <c r="Q762" i="1"/>
  <c r="Q760" i="1"/>
  <c r="Q758" i="1"/>
  <c r="Q756" i="1"/>
  <c r="Q754" i="1"/>
  <c r="Q752" i="1"/>
  <c r="Q750" i="1"/>
  <c r="Q748" i="1"/>
  <c r="Q746" i="1"/>
  <c r="Q744" i="1"/>
  <c r="Q742" i="1"/>
  <c r="Q740" i="1"/>
  <c r="Q738" i="1"/>
  <c r="Q736" i="1"/>
  <c r="Q734" i="1"/>
  <c r="Q732" i="1"/>
  <c r="Q730" i="1"/>
  <c r="Q728" i="1"/>
  <c r="Q726" i="1"/>
  <c r="Q724" i="1"/>
  <c r="Q722" i="1"/>
  <c r="Q720" i="1"/>
  <c r="Q718" i="1"/>
  <c r="Q716" i="1"/>
  <c r="Q714" i="1"/>
  <c r="Q712" i="1"/>
  <c r="Q710" i="1"/>
  <c r="Q708" i="1"/>
  <c r="Q706" i="1"/>
  <c r="Q704" i="1"/>
  <c r="Q702" i="1"/>
  <c r="Q700" i="1"/>
  <c r="Q698" i="1"/>
  <c r="Q696" i="1"/>
  <c r="Q694" i="1"/>
  <c r="Q692" i="1"/>
  <c r="Q690" i="1"/>
  <c r="Q688" i="1"/>
  <c r="Q686" i="1"/>
  <c r="Q684" i="1"/>
  <c r="Q682" i="1"/>
  <c r="Q680" i="1"/>
  <c r="Q678" i="1"/>
  <c r="Q676" i="1"/>
  <c r="Q674" i="1"/>
  <c r="Q672" i="1"/>
  <c r="Q670" i="1"/>
  <c r="Q668" i="1"/>
  <c r="Q666" i="1"/>
  <c r="Q664" i="1"/>
  <c r="Q662" i="1"/>
  <c r="Q660" i="1"/>
  <c r="Q658" i="1"/>
  <c r="Q656" i="1"/>
  <c r="Q654" i="1"/>
  <c r="Q652" i="1"/>
  <c r="Q650" i="1"/>
  <c r="Q648" i="1"/>
  <c r="Q646" i="1"/>
  <c r="Q644" i="1"/>
  <c r="Q642" i="1"/>
  <c r="Q640" i="1"/>
  <c r="Q638" i="1"/>
  <c r="Q636" i="1"/>
  <c r="Q634" i="1"/>
  <c r="Q632" i="1"/>
  <c r="Q630" i="1"/>
  <c r="Q628" i="1"/>
  <c r="Q626" i="1"/>
  <c r="Q624" i="1"/>
  <c r="Q622" i="1"/>
  <c r="Q620" i="1"/>
  <c r="Q618" i="1"/>
  <c r="Q616" i="1"/>
  <c r="Q614" i="1"/>
  <c r="Q612" i="1"/>
  <c r="Q610" i="1"/>
  <c r="Q608" i="1"/>
  <c r="Q606" i="1"/>
  <c r="Q604" i="1"/>
  <c r="Q602" i="1"/>
  <c r="Q600" i="1"/>
  <c r="Q598" i="1"/>
  <c r="Q596" i="1"/>
  <c r="Q594" i="1"/>
  <c r="Q592" i="1"/>
  <c r="Q590" i="1"/>
  <c r="Q588" i="1"/>
  <c r="Q586" i="1"/>
  <c r="Q584" i="1"/>
  <c r="Q582" i="1"/>
  <c r="Q580" i="1"/>
  <c r="Q578" i="1"/>
  <c r="Q576" i="1"/>
  <c r="Q574" i="1"/>
  <c r="Q572" i="1"/>
  <c r="Q570" i="1"/>
  <c r="Q568" i="1"/>
  <c r="Q566" i="1"/>
  <c r="Q564" i="1"/>
  <c r="Q562" i="1"/>
  <c r="Q560" i="1"/>
  <c r="Q558" i="1"/>
  <c r="Q556" i="1"/>
  <c r="Q554" i="1"/>
  <c r="Q552" i="1"/>
  <c r="Q550" i="1"/>
  <c r="Q548" i="1"/>
  <c r="Q546" i="1"/>
  <c r="Q544" i="1"/>
  <c r="Q542" i="1"/>
  <c r="Q540" i="1"/>
  <c r="Q538" i="1"/>
  <c r="Q536" i="1"/>
  <c r="Q534" i="1"/>
  <c r="Q532" i="1"/>
  <c r="Q530" i="1"/>
  <c r="Q528" i="1"/>
  <c r="Q526" i="1"/>
  <c r="Q524" i="1"/>
  <c r="Q522" i="1"/>
  <c r="Q520" i="1"/>
  <c r="Q518" i="1"/>
  <c r="Q516" i="1"/>
  <c r="Q514" i="1"/>
  <c r="Q512" i="1"/>
  <c r="Q510" i="1"/>
  <c r="Q508" i="1"/>
  <c r="Q506" i="1"/>
  <c r="Q504" i="1"/>
  <c r="Q502" i="1"/>
  <c r="Q500" i="1"/>
  <c r="Q498" i="1"/>
  <c r="Q496" i="1"/>
  <c r="Q494" i="1"/>
  <c r="Q492" i="1"/>
  <c r="Q490" i="1"/>
  <c r="Q488" i="1"/>
  <c r="Q486" i="1"/>
  <c r="Q484" i="1"/>
  <c r="Q482" i="1"/>
  <c r="Q480" i="1"/>
  <c r="Q478" i="1"/>
  <c r="Q476" i="1"/>
  <c r="Q474" i="1"/>
  <c r="Q472" i="1"/>
  <c r="Q470" i="1"/>
  <c r="Q468" i="1"/>
  <c r="Q466" i="1"/>
  <c r="Q464" i="1"/>
  <c r="Q462" i="1"/>
  <c r="Q460" i="1"/>
  <c r="Q458" i="1"/>
  <c r="Q456" i="1"/>
  <c r="Q454" i="1"/>
  <c r="Q452" i="1"/>
  <c r="Q450" i="1"/>
  <c r="Q448" i="1"/>
  <c r="Q446" i="1"/>
  <c r="Q444" i="1"/>
  <c r="Q442" i="1"/>
  <c r="Q440" i="1"/>
  <c r="Q438" i="1"/>
  <c r="Q436" i="1"/>
  <c r="Q434" i="1"/>
  <c r="Q432" i="1"/>
  <c r="Q430" i="1"/>
  <c r="Q428" i="1"/>
  <c r="Q426" i="1"/>
  <c r="Q424" i="1"/>
  <c r="Q422" i="1"/>
  <c r="Q420" i="1"/>
  <c r="Q418" i="1"/>
  <c r="Q416" i="1"/>
  <c r="Q414" i="1"/>
  <c r="Q412" i="1"/>
  <c r="Q410" i="1"/>
  <c r="Q408" i="1"/>
  <c r="Q406" i="1"/>
  <c r="Q404" i="1"/>
  <c r="Q402" i="1"/>
  <c r="Q400" i="1"/>
  <c r="Q398" i="1"/>
  <c r="Q396" i="1"/>
  <c r="Q394" i="1"/>
  <c r="Q392" i="1"/>
  <c r="Q390" i="1"/>
  <c r="Q388" i="1"/>
  <c r="Q386" i="1"/>
  <c r="Q384" i="1"/>
  <c r="Q382" i="1"/>
  <c r="Q380" i="1"/>
  <c r="Q378" i="1"/>
  <c r="Q376" i="1"/>
  <c r="Q374" i="1"/>
  <c r="Q372" i="1"/>
  <c r="Q370" i="1"/>
  <c r="Q368" i="1"/>
  <c r="Q366" i="1"/>
  <c r="Q364" i="1"/>
  <c r="Q362" i="1"/>
  <c r="Q360" i="1"/>
  <c r="Q358" i="1"/>
  <c r="Q356" i="1"/>
  <c r="Q354" i="1"/>
  <c r="Q352" i="1"/>
  <c r="Q350" i="1"/>
  <c r="Q348" i="1"/>
  <c r="Q346" i="1"/>
  <c r="Q344" i="1"/>
  <c r="Q342" i="1"/>
  <c r="Q340" i="1"/>
  <c r="Q338" i="1"/>
  <c r="Q336" i="1"/>
  <c r="Q334" i="1"/>
  <c r="Q332" i="1"/>
  <c r="Q330" i="1"/>
  <c r="Q328" i="1"/>
  <c r="Q326" i="1"/>
  <c r="Q324" i="1"/>
  <c r="Q322" i="1"/>
  <c r="Q320" i="1"/>
  <c r="Q318" i="1"/>
  <c r="Q316" i="1"/>
  <c r="Q314" i="1"/>
  <c r="Q312" i="1"/>
  <c r="Q310" i="1"/>
  <c r="Q308" i="1"/>
  <c r="Q306" i="1"/>
  <c r="Q304" i="1"/>
  <c r="Q302" i="1"/>
  <c r="Q300" i="1"/>
  <c r="Q298" i="1"/>
  <c r="Q296" i="1"/>
  <c r="Q294" i="1"/>
  <c r="Q292" i="1"/>
  <c r="Q290" i="1"/>
  <c r="Q288" i="1"/>
  <c r="Q286" i="1"/>
  <c r="Q284" i="1"/>
  <c r="Q282" i="1"/>
  <c r="Q280" i="1"/>
  <c r="Q278" i="1"/>
  <c r="Q276" i="1"/>
  <c r="Q274" i="1"/>
  <c r="Q272" i="1"/>
  <c r="Q270" i="1"/>
  <c r="Q268" i="1"/>
  <c r="Q266" i="1"/>
  <c r="Q264" i="1"/>
  <c r="Q262" i="1"/>
  <c r="Q260" i="1"/>
  <c r="Q258" i="1"/>
  <c r="Q256" i="1"/>
  <c r="Q254" i="1"/>
  <c r="Q252" i="1"/>
  <c r="Q250" i="1"/>
  <c r="Q248" i="1"/>
  <c r="Q246" i="1"/>
  <c r="Q244" i="1"/>
  <c r="Q242" i="1"/>
  <c r="Q240" i="1"/>
  <c r="Q238" i="1"/>
  <c r="Q236" i="1"/>
  <c r="Q234" i="1"/>
  <c r="Q232" i="1"/>
  <c r="Q230" i="1"/>
  <c r="Q228" i="1"/>
  <c r="Q226" i="1"/>
  <c r="Q224" i="1"/>
  <c r="Q222" i="1"/>
  <c r="Q220" i="1"/>
  <c r="Q218" i="1"/>
  <c r="Q216" i="1"/>
  <c r="Q214" i="1"/>
  <c r="Q212" i="1"/>
  <c r="Q210" i="1"/>
  <c r="Q208" i="1"/>
  <c r="Q206" i="1"/>
  <c r="Q204" i="1"/>
  <c r="Q202" i="1"/>
  <c r="Q200" i="1"/>
  <c r="Q198" i="1"/>
  <c r="Q196" i="1"/>
  <c r="Q194" i="1"/>
  <c r="Q192" i="1"/>
  <c r="Q190" i="1"/>
  <c r="Q188" i="1"/>
  <c r="Q186" i="1"/>
  <c r="Q184" i="1"/>
  <c r="Q182" i="1"/>
  <c r="Q180" i="1"/>
  <c r="Q178" i="1"/>
  <c r="Q176" i="1"/>
  <c r="Q174" i="1"/>
  <c r="Q172" i="1"/>
  <c r="Q170" i="1"/>
  <c r="Q168" i="1"/>
  <c r="Q166" i="1"/>
  <c r="Q164" i="1"/>
  <c r="Q162" i="1"/>
  <c r="Q160" i="1"/>
  <c r="Q158" i="1"/>
  <c r="Q156" i="1"/>
  <c r="Q154" i="1"/>
  <c r="Q152" i="1"/>
  <c r="Q150" i="1"/>
  <c r="Q148" i="1"/>
  <c r="Q146" i="1"/>
  <c r="Q144" i="1"/>
  <c r="Q142" i="1"/>
  <c r="Q140" i="1"/>
  <c r="Q138" i="1"/>
  <c r="Q136" i="1"/>
  <c r="Q134" i="1"/>
  <c r="Q132" i="1"/>
  <c r="Q130" i="1"/>
  <c r="Q128" i="1"/>
  <c r="Q126" i="1"/>
  <c r="Q124" i="1"/>
  <c r="Q122" i="1"/>
  <c r="Q120" i="1"/>
  <c r="Q118" i="1"/>
  <c r="Q116" i="1"/>
  <c r="Q114" i="1"/>
  <c r="Q112" i="1"/>
  <c r="Q110" i="1"/>
  <c r="Q108" i="1"/>
  <c r="Q106" i="1"/>
  <c r="Q104" i="1"/>
  <c r="Q102" i="1"/>
  <c r="Q100" i="1"/>
  <c r="Q98" i="1"/>
  <c r="Q96" i="1"/>
  <c r="Q94" i="1"/>
  <c r="Q92" i="1"/>
  <c r="Q90" i="1"/>
  <c r="Q88" i="1"/>
  <c r="Q86" i="1"/>
  <c r="Q84" i="1"/>
  <c r="Q82" i="1"/>
  <c r="Q80" i="1"/>
  <c r="Q78" i="1"/>
  <c r="Q76" i="1"/>
  <c r="Q74" i="1"/>
  <c r="Q72" i="1"/>
  <c r="Q70" i="1"/>
  <c r="Q68" i="1"/>
  <c r="Q66" i="1"/>
  <c r="Q64" i="1"/>
  <c r="Q62" i="1"/>
  <c r="Q60" i="1"/>
  <c r="Q58" i="1"/>
  <c r="Q56" i="1"/>
  <c r="Q54" i="1"/>
  <c r="Q52" i="1"/>
  <c r="Q50" i="1"/>
  <c r="Q48" i="1"/>
  <c r="Q46" i="1"/>
  <c r="Q44" i="1"/>
  <c r="Q42" i="1"/>
  <c r="Q40" i="1"/>
  <c r="Q38" i="1"/>
  <c r="Q36" i="1"/>
  <c r="Q34" i="1"/>
  <c r="Q32" i="1"/>
  <c r="Q30" i="1"/>
  <c r="Q28" i="1"/>
  <c r="Q26" i="1"/>
  <c r="Q24" i="1"/>
  <c r="Q22" i="1"/>
  <c r="Q20" i="1"/>
  <c r="Q18" i="1"/>
  <c r="Q16" i="1"/>
  <c r="Q14" i="1"/>
  <c r="Q12" i="1"/>
  <c r="Q10" i="1"/>
  <c r="Q8" i="1"/>
  <c r="Q6" i="1"/>
  <c r="Q4" i="1"/>
  <c r="I28" i="9"/>
  <c r="C28" i="9"/>
  <c r="I27" i="9"/>
  <c r="C27" i="9"/>
  <c r="L35" i="9" s="1"/>
  <c r="C776" i="2"/>
  <c r="C775" i="2"/>
  <c r="C774" i="2"/>
  <c r="C773" i="2"/>
  <c r="C772" i="2"/>
  <c r="C771" i="2"/>
  <c r="C770" i="2"/>
  <c r="C769" i="2"/>
  <c r="C768" i="2"/>
  <c r="C767" i="2"/>
  <c r="C766" i="2"/>
  <c r="C765" i="2"/>
  <c r="C764" i="2"/>
  <c r="C763" i="2"/>
  <c r="C762" i="2"/>
  <c r="C761" i="2"/>
  <c r="C760" i="2"/>
  <c r="C759" i="2"/>
  <c r="C758" i="2"/>
  <c r="C757" i="2"/>
  <c r="C756" i="2"/>
  <c r="C755" i="2"/>
  <c r="C754" i="2"/>
  <c r="C753" i="2"/>
  <c r="C752" i="2"/>
  <c r="C751" i="2"/>
  <c r="C750" i="2"/>
  <c r="C749" i="2"/>
  <c r="C748" i="2"/>
  <c r="C747" i="2"/>
  <c r="C746" i="2"/>
  <c r="C745" i="2"/>
  <c r="C744" i="2"/>
  <c r="C743" i="2"/>
  <c r="C742" i="2"/>
  <c r="C741" i="2"/>
  <c r="C740" i="2"/>
  <c r="C739" i="2"/>
  <c r="C738" i="2"/>
  <c r="C737" i="2"/>
  <c r="C736" i="2"/>
  <c r="C735" i="2"/>
  <c r="C734" i="2"/>
  <c r="C733" i="2"/>
  <c r="C732" i="2"/>
  <c r="C731" i="2"/>
  <c r="C730" i="2"/>
  <c r="C729" i="2"/>
  <c r="C728" i="2"/>
  <c r="C727" i="2"/>
  <c r="C726" i="2"/>
  <c r="C725" i="2"/>
  <c r="C724" i="2"/>
  <c r="C723" i="2"/>
  <c r="C722" i="2"/>
  <c r="C721" i="2"/>
  <c r="C720" i="2"/>
  <c r="C719" i="2"/>
  <c r="C718" i="2"/>
  <c r="C717" i="2"/>
  <c r="C716" i="2"/>
  <c r="C715" i="2"/>
  <c r="C714" i="2"/>
  <c r="C713" i="2"/>
  <c r="C712" i="2"/>
  <c r="C711" i="2"/>
  <c r="C710" i="2"/>
  <c r="C709" i="2"/>
  <c r="C708" i="2"/>
  <c r="C707" i="2"/>
  <c r="C706" i="2"/>
  <c r="C705" i="2"/>
  <c r="C704" i="2"/>
  <c r="C703" i="2"/>
  <c r="C702" i="2"/>
  <c r="C701" i="2"/>
  <c r="C700" i="2"/>
  <c r="C699" i="2"/>
  <c r="C698" i="2"/>
  <c r="C697" i="2"/>
  <c r="C696" i="2"/>
  <c r="C695" i="2"/>
  <c r="C694" i="2"/>
  <c r="C693" i="2"/>
  <c r="C692" i="2"/>
  <c r="C691" i="2"/>
  <c r="C690" i="2"/>
  <c r="C689" i="2"/>
  <c r="C688" i="2"/>
  <c r="C687" i="2"/>
  <c r="C686" i="2"/>
  <c r="C685" i="2"/>
  <c r="C684" i="2"/>
  <c r="C683" i="2"/>
  <c r="C682" i="2"/>
  <c r="C681" i="2"/>
  <c r="C680" i="2"/>
  <c r="C679" i="2"/>
  <c r="C678" i="2"/>
  <c r="C677" i="2"/>
  <c r="C676" i="2"/>
  <c r="C675" i="2"/>
  <c r="C674" i="2"/>
  <c r="C673" i="2"/>
  <c r="C672" i="2"/>
  <c r="C671" i="2"/>
  <c r="C670" i="2"/>
  <c r="C669" i="2"/>
  <c r="C668" i="2"/>
  <c r="C667" i="2"/>
  <c r="C666" i="2"/>
  <c r="C665" i="2"/>
  <c r="C664" i="2"/>
  <c r="C663" i="2"/>
  <c r="C662" i="2"/>
  <c r="C661" i="2"/>
  <c r="C660" i="2"/>
  <c r="C659" i="2"/>
  <c r="C658" i="2"/>
  <c r="C657" i="2"/>
  <c r="C656" i="2"/>
  <c r="C655" i="2"/>
  <c r="C654" i="2"/>
  <c r="C653" i="2"/>
  <c r="C652" i="2"/>
  <c r="C651" i="2"/>
  <c r="C650" i="2"/>
  <c r="C649" i="2"/>
  <c r="C648" i="2"/>
  <c r="C647" i="2"/>
  <c r="C646" i="2"/>
  <c r="C645" i="2"/>
  <c r="C644" i="2"/>
  <c r="C643" i="2"/>
  <c r="C642" i="2"/>
  <c r="C641" i="2"/>
  <c r="C640" i="2"/>
  <c r="C639" i="2"/>
  <c r="C638" i="2"/>
  <c r="C637" i="2"/>
  <c r="C636" i="2"/>
  <c r="C635" i="2"/>
  <c r="C634" i="2"/>
  <c r="C633" i="2"/>
  <c r="C632" i="2"/>
  <c r="C631" i="2"/>
  <c r="C630" i="2"/>
  <c r="C629" i="2"/>
  <c r="C628" i="2"/>
  <c r="C627" i="2"/>
  <c r="C626" i="2"/>
  <c r="C625" i="2"/>
  <c r="C624" i="2"/>
  <c r="C623" i="2"/>
  <c r="C622" i="2"/>
  <c r="C621" i="2"/>
  <c r="C620" i="2"/>
  <c r="C619" i="2"/>
  <c r="C618" i="2"/>
  <c r="C617" i="2"/>
  <c r="C616" i="2"/>
  <c r="C615" i="2"/>
  <c r="C614" i="2"/>
  <c r="C613" i="2"/>
  <c r="C612" i="2"/>
  <c r="C611" i="2"/>
  <c r="C610" i="2"/>
  <c r="C609" i="2"/>
  <c r="C608" i="2"/>
  <c r="C607" i="2"/>
  <c r="C606" i="2"/>
  <c r="C605" i="2"/>
  <c r="C604" i="2"/>
  <c r="C603" i="2"/>
  <c r="C602" i="2"/>
  <c r="C601" i="2"/>
  <c r="C600" i="2"/>
  <c r="C599" i="2"/>
  <c r="C598" i="2"/>
  <c r="C597" i="2"/>
  <c r="C596" i="2"/>
  <c r="C595" i="2"/>
  <c r="C594" i="2"/>
  <c r="C593" i="2"/>
  <c r="C592" i="2"/>
  <c r="C591" i="2"/>
  <c r="C590" i="2"/>
  <c r="C589" i="2"/>
  <c r="C588" i="2"/>
  <c r="C587" i="2"/>
  <c r="C586" i="2"/>
  <c r="C585" i="2"/>
  <c r="C584" i="2"/>
  <c r="C583" i="2"/>
  <c r="C582" i="2"/>
  <c r="C581" i="2"/>
  <c r="C580" i="2"/>
  <c r="C579" i="2"/>
  <c r="C578" i="2"/>
  <c r="C577" i="2"/>
  <c r="C576" i="2"/>
  <c r="C575" i="2"/>
  <c r="C574" i="2"/>
  <c r="C573" i="2"/>
  <c r="C572" i="2"/>
  <c r="C571" i="2"/>
  <c r="C570" i="2"/>
  <c r="C569" i="2"/>
  <c r="C568" i="2"/>
  <c r="C567" i="2"/>
  <c r="C566" i="2"/>
  <c r="C565" i="2"/>
  <c r="C564" i="2"/>
  <c r="C563" i="2"/>
  <c r="C562" i="2"/>
  <c r="C561" i="2"/>
  <c r="C560" i="2"/>
  <c r="C559" i="2"/>
  <c r="C558" i="2"/>
  <c r="C557" i="2"/>
  <c r="C556" i="2"/>
  <c r="C555" i="2"/>
  <c r="C554" i="2"/>
  <c r="C553" i="2"/>
  <c r="C552" i="2"/>
  <c r="C551" i="2"/>
  <c r="C550" i="2"/>
  <c r="C549" i="2"/>
  <c r="C548" i="2"/>
  <c r="C547" i="2"/>
  <c r="C546" i="2"/>
  <c r="C545" i="2"/>
  <c r="C544" i="2"/>
  <c r="C543" i="2"/>
  <c r="C542" i="2"/>
  <c r="C541" i="2"/>
  <c r="C540" i="2"/>
  <c r="C539" i="2"/>
  <c r="C538" i="2"/>
  <c r="C537" i="2"/>
  <c r="C536" i="2"/>
  <c r="C535" i="2"/>
  <c r="C534" i="2"/>
  <c r="C533" i="2"/>
  <c r="C532" i="2"/>
  <c r="C531" i="2"/>
  <c r="C530" i="2"/>
  <c r="C529" i="2"/>
  <c r="C528" i="2"/>
  <c r="C527" i="2"/>
  <c r="C526" i="2"/>
  <c r="C525" i="2"/>
  <c r="C524" i="2"/>
  <c r="C523" i="2"/>
  <c r="C522" i="2"/>
  <c r="C521" i="2"/>
  <c r="C520" i="2"/>
  <c r="C519" i="2"/>
  <c r="C518" i="2"/>
  <c r="C517" i="2"/>
  <c r="C516" i="2"/>
  <c r="C515" i="2"/>
  <c r="C514" i="2"/>
  <c r="C513" i="2"/>
  <c r="C512" i="2"/>
  <c r="C511" i="2"/>
  <c r="C510" i="2"/>
  <c r="C509" i="2"/>
  <c r="C508" i="2"/>
  <c r="C507" i="2"/>
  <c r="C506" i="2"/>
  <c r="C505" i="2"/>
  <c r="C504" i="2"/>
  <c r="C503" i="2"/>
  <c r="C502" i="2"/>
  <c r="C501" i="2"/>
  <c r="C500" i="2"/>
  <c r="C499" i="2"/>
  <c r="C498" i="2"/>
  <c r="C497" i="2"/>
  <c r="C496" i="2"/>
  <c r="C495" i="2"/>
  <c r="C494" i="2"/>
  <c r="C493" i="2"/>
  <c r="C492" i="2"/>
  <c r="C491" i="2"/>
  <c r="C490" i="2"/>
  <c r="C489" i="2"/>
  <c r="C488" i="2"/>
  <c r="C487" i="2"/>
  <c r="C486" i="2"/>
  <c r="C485" i="2"/>
  <c r="C484" i="2"/>
  <c r="C483" i="2"/>
  <c r="C482" i="2"/>
  <c r="C481" i="2"/>
  <c r="C480" i="2"/>
  <c r="C479" i="2"/>
  <c r="C478" i="2"/>
  <c r="C477" i="2"/>
  <c r="C476" i="2"/>
  <c r="C475" i="2"/>
  <c r="C474" i="2"/>
  <c r="C473" i="2"/>
  <c r="C472" i="2"/>
  <c r="C471" i="2"/>
  <c r="C470" i="2"/>
  <c r="C469" i="2"/>
  <c r="C468" i="2"/>
  <c r="C467" i="2"/>
  <c r="C466" i="2"/>
  <c r="C465" i="2"/>
  <c r="C464" i="2"/>
  <c r="C463" i="2"/>
  <c r="C462" i="2"/>
  <c r="C461" i="2"/>
  <c r="C460" i="2"/>
  <c r="C459" i="2"/>
  <c r="C458" i="2"/>
  <c r="C457" i="2"/>
  <c r="C456" i="2"/>
  <c r="C455" i="2"/>
  <c r="C454" i="2"/>
  <c r="C453" i="2"/>
  <c r="C452" i="2"/>
  <c r="C451" i="2"/>
  <c r="C450" i="2"/>
  <c r="C449" i="2"/>
  <c r="C448" i="2"/>
  <c r="C447" i="2"/>
  <c r="C446" i="2"/>
  <c r="C445" i="2"/>
  <c r="C444" i="2"/>
  <c r="C443" i="2"/>
  <c r="C442" i="2"/>
  <c r="C441" i="2"/>
  <c r="C440" i="2"/>
  <c r="C439" i="2"/>
  <c r="C438" i="2"/>
  <c r="C437" i="2"/>
  <c r="C436" i="2"/>
  <c r="C435" i="2"/>
  <c r="C434" i="2"/>
  <c r="C433" i="2"/>
  <c r="C432" i="2"/>
  <c r="C431" i="2"/>
  <c r="C430" i="2"/>
  <c r="C429" i="2"/>
  <c r="C428" i="2"/>
  <c r="C427" i="2"/>
  <c r="C426" i="2"/>
  <c r="C425" i="2"/>
  <c r="C424" i="2"/>
  <c r="C423" i="2"/>
  <c r="C422" i="2"/>
  <c r="C421" i="2"/>
  <c r="C420" i="2"/>
  <c r="C419" i="2"/>
  <c r="C418" i="2"/>
  <c r="C417" i="2"/>
  <c r="C416" i="2"/>
  <c r="C415" i="2"/>
  <c r="C414" i="2"/>
  <c r="C413" i="2"/>
  <c r="C412" i="2"/>
  <c r="C411" i="2"/>
  <c r="C410" i="2"/>
  <c r="C409" i="2"/>
  <c r="C408" i="2"/>
  <c r="C407" i="2"/>
  <c r="C406" i="2"/>
  <c r="C405" i="2"/>
  <c r="C404" i="2"/>
  <c r="C403" i="2"/>
  <c r="C402" i="2"/>
  <c r="C401" i="2"/>
  <c r="C400" i="2"/>
  <c r="C399" i="2"/>
  <c r="C398" i="2"/>
  <c r="C397" i="2"/>
  <c r="C396" i="2"/>
  <c r="C395" i="2"/>
  <c r="C394" i="2"/>
  <c r="C393" i="2"/>
  <c r="C392" i="2"/>
  <c r="C391" i="2"/>
  <c r="C390" i="2"/>
  <c r="C389" i="2"/>
  <c r="C388" i="2"/>
  <c r="C387" i="2"/>
  <c r="C386" i="2"/>
  <c r="C385" i="2"/>
  <c r="C384" i="2"/>
  <c r="C383" i="2"/>
  <c r="C382" i="2"/>
  <c r="C381" i="2"/>
  <c r="C380" i="2"/>
  <c r="C379" i="2"/>
  <c r="C378" i="2"/>
  <c r="C377" i="2"/>
  <c r="C376" i="2"/>
  <c r="C375" i="2"/>
  <c r="C374" i="2"/>
  <c r="C373" i="2"/>
  <c r="C372" i="2"/>
  <c r="C371" i="2"/>
  <c r="C370" i="2"/>
  <c r="C369" i="2"/>
  <c r="C368" i="2"/>
  <c r="C367" i="2"/>
  <c r="C366" i="2"/>
  <c r="C365" i="2"/>
  <c r="C364" i="2"/>
  <c r="C363" i="2"/>
  <c r="C362" i="2"/>
  <c r="C361" i="2"/>
  <c r="C360" i="2"/>
  <c r="C359" i="2"/>
  <c r="C358" i="2"/>
  <c r="C357" i="2"/>
  <c r="C356" i="2"/>
  <c r="C355" i="2"/>
  <c r="C354" i="2"/>
  <c r="C353" i="2"/>
  <c r="C352" i="2"/>
  <c r="C351" i="2"/>
  <c r="C350" i="2"/>
  <c r="C349" i="2"/>
  <c r="C348" i="2"/>
  <c r="C347" i="2"/>
  <c r="C346" i="2"/>
  <c r="C345" i="2"/>
  <c r="C344" i="2"/>
  <c r="C343" i="2"/>
  <c r="C342" i="2"/>
  <c r="C341" i="2"/>
  <c r="C340" i="2"/>
  <c r="C339" i="2"/>
  <c r="C338" i="2"/>
  <c r="C337" i="2"/>
  <c r="C336" i="2"/>
  <c r="C335" i="2"/>
  <c r="C334" i="2"/>
  <c r="C333" i="2"/>
  <c r="C332" i="2"/>
  <c r="C331" i="2"/>
  <c r="C330" i="2"/>
  <c r="C329" i="2"/>
  <c r="C328" i="2"/>
  <c r="C327" i="2"/>
  <c r="C326" i="2"/>
  <c r="C325" i="2"/>
  <c r="C324" i="2"/>
  <c r="C323" i="2"/>
  <c r="C322" i="2"/>
  <c r="C321" i="2"/>
  <c r="C320" i="2"/>
  <c r="C319" i="2"/>
  <c r="C318" i="2"/>
  <c r="C317" i="2"/>
  <c r="C316" i="2"/>
  <c r="C315" i="2"/>
  <c r="C314" i="2"/>
  <c r="C313" i="2"/>
  <c r="C312" i="2"/>
  <c r="C311" i="2"/>
  <c r="C310" i="2"/>
  <c r="C309" i="2"/>
  <c r="C308" i="2"/>
  <c r="C307" i="2"/>
  <c r="C306" i="2"/>
  <c r="C305" i="2"/>
  <c r="C304" i="2"/>
  <c r="C303" i="2"/>
  <c r="C302" i="2"/>
  <c r="C301" i="2"/>
  <c r="C300" i="2"/>
  <c r="C299" i="2"/>
  <c r="C298" i="2"/>
  <c r="C297" i="2"/>
  <c r="C296" i="2"/>
  <c r="C295" i="2"/>
  <c r="C294" i="2"/>
  <c r="C293" i="2"/>
  <c r="C292" i="2"/>
  <c r="C291" i="2"/>
  <c r="C290" i="2"/>
  <c r="C289" i="2"/>
  <c r="C288" i="2"/>
  <c r="C287" i="2"/>
  <c r="C286" i="2"/>
  <c r="C285" i="2"/>
  <c r="C284" i="2"/>
  <c r="C283" i="2"/>
  <c r="C282" i="2"/>
  <c r="C281" i="2"/>
  <c r="C280" i="2"/>
  <c r="C279" i="2"/>
  <c r="C278" i="2"/>
  <c r="C277" i="2"/>
  <c r="C276" i="2"/>
  <c r="C275" i="2"/>
  <c r="C274" i="2"/>
  <c r="C273" i="2"/>
  <c r="C272" i="2"/>
  <c r="C271" i="2"/>
  <c r="C270" i="2"/>
  <c r="C269" i="2"/>
  <c r="C268" i="2"/>
  <c r="C267" i="2"/>
  <c r="C266" i="2"/>
  <c r="C265" i="2"/>
  <c r="C264" i="2"/>
  <c r="C263" i="2"/>
  <c r="C262" i="2"/>
  <c r="C261" i="2"/>
  <c r="C260" i="2"/>
  <c r="C259" i="2"/>
  <c r="C258" i="2"/>
  <c r="C257" i="2"/>
  <c r="C256" i="2"/>
  <c r="C255" i="2"/>
  <c r="C254" i="2"/>
  <c r="C253" i="2"/>
  <c r="C252" i="2"/>
  <c r="C251" i="2"/>
  <c r="C250" i="2"/>
  <c r="C249" i="2"/>
  <c r="C248" i="2"/>
  <c r="C247" i="2"/>
  <c r="C246" i="2"/>
  <c r="C245" i="2"/>
  <c r="C244" i="2"/>
  <c r="C243" i="2"/>
  <c r="C242" i="2"/>
  <c r="C241" i="2"/>
  <c r="C240" i="2"/>
  <c r="C239" i="2"/>
  <c r="C238" i="2"/>
  <c r="C237" i="2"/>
  <c r="C236" i="2"/>
  <c r="C235" i="2"/>
  <c r="C234" i="2"/>
  <c r="C233" i="2"/>
  <c r="C232" i="2"/>
  <c r="C231" i="2"/>
  <c r="C230" i="2"/>
  <c r="C229" i="2"/>
  <c r="C228" i="2"/>
  <c r="C227" i="2"/>
  <c r="C226" i="2"/>
  <c r="C225" i="2"/>
  <c r="C224" i="2"/>
  <c r="C223" i="2"/>
  <c r="C222" i="2"/>
  <c r="C221" i="2"/>
  <c r="C220" i="2"/>
  <c r="C219" i="2"/>
  <c r="C218" i="2"/>
  <c r="C217" i="2"/>
  <c r="C216" i="2"/>
  <c r="C215" i="2"/>
  <c r="C214" i="2"/>
  <c r="C213" i="2"/>
  <c r="C212" i="2"/>
  <c r="C211" i="2"/>
  <c r="C210" i="2"/>
  <c r="C209" i="2"/>
  <c r="C208" i="2"/>
  <c r="C207" i="2"/>
  <c r="C206" i="2"/>
  <c r="C205" i="2"/>
  <c r="C204" i="2"/>
  <c r="C203" i="2"/>
  <c r="C202" i="2"/>
  <c r="C201" i="2"/>
  <c r="C200" i="2"/>
  <c r="C199" i="2"/>
  <c r="C198" i="2"/>
  <c r="C197" i="2"/>
  <c r="C196" i="2"/>
  <c r="C195" i="2"/>
  <c r="C194" i="2"/>
  <c r="C193" i="2"/>
  <c r="C192" i="2"/>
  <c r="C191" i="2"/>
  <c r="C190" i="2"/>
  <c r="C189" i="2"/>
  <c r="C188" i="2"/>
  <c r="C187" i="2"/>
  <c r="C186" i="2"/>
  <c r="C185" i="2"/>
  <c r="C184" i="2"/>
  <c r="C183" i="2"/>
  <c r="C182" i="2"/>
  <c r="C181" i="2"/>
  <c r="C180" i="2"/>
  <c r="C179" i="2"/>
  <c r="C178" i="2"/>
  <c r="C177" i="2"/>
  <c r="C176" i="2"/>
  <c r="C175" i="2"/>
  <c r="C174" i="2"/>
  <c r="C173" i="2"/>
  <c r="C172" i="2"/>
  <c r="C171" i="2"/>
  <c r="C170" i="2"/>
  <c r="C169" i="2"/>
  <c r="C168" i="2"/>
  <c r="C167" i="2"/>
  <c r="C166" i="2"/>
  <c r="C165" i="2"/>
  <c r="C164" i="2"/>
  <c r="C163" i="2"/>
  <c r="C162" i="2"/>
  <c r="C161" i="2"/>
  <c r="C160" i="2"/>
  <c r="C159" i="2"/>
  <c r="C158" i="2"/>
  <c r="C157" i="2"/>
  <c r="C156" i="2"/>
  <c r="C155" i="2"/>
  <c r="C154" i="2"/>
  <c r="C153" i="2"/>
  <c r="C152" i="2"/>
  <c r="C151" i="2"/>
  <c r="C150" i="2"/>
  <c r="C149" i="2"/>
  <c r="C148" i="2"/>
  <c r="C147" i="2"/>
  <c r="C146" i="2"/>
  <c r="C145" i="2"/>
  <c r="C144" i="2"/>
  <c r="C143" i="2"/>
  <c r="C142" i="2"/>
  <c r="C141" i="2"/>
  <c r="C140" i="2"/>
  <c r="C139" i="2"/>
  <c r="C138" i="2"/>
  <c r="C137" i="2"/>
  <c r="C136" i="2"/>
  <c r="C135" i="2"/>
  <c r="C134" i="2"/>
  <c r="C133" i="2"/>
  <c r="C132" i="2"/>
  <c r="C131" i="2"/>
  <c r="C130" i="2"/>
  <c r="C129" i="2"/>
  <c r="C128" i="2"/>
  <c r="C127" i="2"/>
  <c r="C126" i="2"/>
  <c r="C125" i="2"/>
  <c r="C124" i="2"/>
  <c r="C123" i="2"/>
  <c r="C122" i="2"/>
  <c r="C121" i="2"/>
  <c r="C120" i="2"/>
  <c r="C119" i="2"/>
  <c r="C118" i="2"/>
  <c r="C117" i="2"/>
  <c r="C116" i="2"/>
  <c r="C115" i="2"/>
  <c r="C114" i="2"/>
  <c r="C113" i="2"/>
  <c r="C112" i="2"/>
  <c r="C111" i="2"/>
  <c r="C110" i="2"/>
  <c r="C109" i="2"/>
  <c r="C108" i="2"/>
  <c r="C107" i="2"/>
  <c r="C106" i="2"/>
  <c r="C105" i="2"/>
  <c r="C104" i="2"/>
  <c r="C103" i="2"/>
  <c r="C102" i="2"/>
  <c r="C101" i="2"/>
  <c r="C100" i="2"/>
  <c r="C99" i="2"/>
  <c r="C98" i="2"/>
  <c r="C97" i="2"/>
  <c r="C96" i="2"/>
  <c r="C95" i="2"/>
  <c r="C94" i="2"/>
  <c r="C93" i="2"/>
  <c r="C92" i="2"/>
  <c r="C91" i="2"/>
  <c r="C90" i="2"/>
  <c r="C89" i="2"/>
  <c r="C88" i="2"/>
  <c r="C87" i="2"/>
  <c r="C86" i="2"/>
  <c r="C85" i="2"/>
  <c r="C84" i="2"/>
  <c r="C83" i="2"/>
  <c r="C82" i="2"/>
  <c r="C81" i="2"/>
  <c r="C80" i="2"/>
  <c r="C79" i="2"/>
  <c r="C78" i="2"/>
  <c r="C77" i="2"/>
  <c r="C76" i="2"/>
  <c r="C75" i="2"/>
  <c r="C74" i="2"/>
  <c r="C73" i="2"/>
  <c r="C72" i="2"/>
  <c r="C71" i="2"/>
  <c r="C70" i="2"/>
  <c r="C69" i="2"/>
  <c r="C68" i="2"/>
  <c r="C67" i="2"/>
  <c r="C66" i="2"/>
  <c r="C65" i="2"/>
  <c r="C64" i="2"/>
  <c r="C63" i="2"/>
  <c r="C62" i="2"/>
  <c r="C61" i="2"/>
  <c r="C60" i="2"/>
  <c r="C59" i="2"/>
  <c r="C58" i="2"/>
  <c r="C57" i="2"/>
  <c r="C56" i="2"/>
  <c r="C55" i="2"/>
  <c r="C54" i="2"/>
  <c r="C53" i="2"/>
  <c r="C52" i="2"/>
  <c r="C51" i="2"/>
  <c r="C50" i="2"/>
  <c r="C49" i="2"/>
  <c r="C48" i="2"/>
  <c r="C47" i="2"/>
  <c r="C46" i="2"/>
  <c r="C45" i="2"/>
  <c r="C44" i="2"/>
  <c r="C43" i="2"/>
  <c r="C42" i="2"/>
  <c r="C41" i="2"/>
  <c r="C40" i="2"/>
  <c r="C39" i="2"/>
  <c r="C38" i="2"/>
  <c r="C37" i="2"/>
  <c r="C36" i="2"/>
  <c r="C35" i="2"/>
  <c r="C34" i="2"/>
  <c r="C33" i="2"/>
  <c r="C32" i="2"/>
  <c r="C31" i="2"/>
  <c r="C30" i="2"/>
  <c r="C29" i="2"/>
  <c r="C28" i="2"/>
  <c r="C27" i="2"/>
  <c r="C26" i="2"/>
  <c r="C25" i="2"/>
  <c r="C24" i="2"/>
  <c r="C23" i="2"/>
  <c r="C22" i="2"/>
  <c r="C21" i="2"/>
  <c r="C20" i="2"/>
  <c r="C19" i="2"/>
  <c r="C18" i="2"/>
  <c r="C17" i="2"/>
  <c r="C16" i="2"/>
  <c r="C15" i="2"/>
  <c r="C14" i="2"/>
  <c r="C13" i="2"/>
  <c r="C12" i="2"/>
  <c r="C11" i="2"/>
  <c r="C10" i="2"/>
  <c r="C9" i="2"/>
  <c r="C8" i="2"/>
  <c r="C7" i="2"/>
  <c r="C6" i="2"/>
  <c r="C5" i="2"/>
  <c r="C4" i="2"/>
  <c r="AI778" i="4"/>
  <c r="AH778" i="4"/>
  <c r="BY778" i="4" s="1"/>
  <c r="AI777" i="4"/>
  <c r="AH777" i="4"/>
  <c r="BY777" i="4" s="1"/>
  <c r="AI776" i="4"/>
  <c r="AH776" i="4"/>
  <c r="BY776" i="4" s="1"/>
  <c r="AI775" i="4"/>
  <c r="AH775" i="4"/>
  <c r="BY775" i="4" s="1"/>
  <c r="AI774" i="4"/>
  <c r="AH774" i="4"/>
  <c r="AI773" i="4"/>
  <c r="AH773" i="4"/>
  <c r="AI772" i="4"/>
  <c r="AH772" i="4"/>
  <c r="BY772" i="4" s="1"/>
  <c r="AI771" i="4"/>
  <c r="AH771" i="4"/>
  <c r="BR771" i="4" s="1"/>
  <c r="AI770" i="4"/>
  <c r="AH770" i="4"/>
  <c r="BX770" i="4" s="1"/>
  <c r="AI769" i="4"/>
  <c r="AH769" i="4"/>
  <c r="BY769" i="4" s="1"/>
  <c r="AI768" i="4"/>
  <c r="AH768" i="4"/>
  <c r="BY768" i="4" s="1"/>
  <c r="AI767" i="4"/>
  <c r="AH767" i="4"/>
  <c r="BX767" i="4" s="1"/>
  <c r="AI766" i="4"/>
  <c r="AH766" i="4"/>
  <c r="BX766" i="4" s="1"/>
  <c r="AI765" i="4"/>
  <c r="AH765" i="4"/>
  <c r="BL765" i="4" s="1"/>
  <c r="AI764" i="4"/>
  <c r="AH764" i="4"/>
  <c r="BY764" i="4" s="1"/>
  <c r="AI763" i="4"/>
  <c r="AH763" i="4"/>
  <c r="BZ763" i="4" s="1"/>
  <c r="AI762" i="4"/>
  <c r="AH762" i="4"/>
  <c r="BY762" i="4" s="1"/>
  <c r="AI761" i="4"/>
  <c r="AH761" i="4"/>
  <c r="BY761" i="4" s="1"/>
  <c r="AI760" i="4"/>
  <c r="AH760" i="4"/>
  <c r="BY760" i="4" s="1"/>
  <c r="AI759" i="4"/>
  <c r="AH759" i="4"/>
  <c r="BY759" i="4" s="1"/>
  <c r="AI758" i="4"/>
  <c r="AH758" i="4"/>
  <c r="BY758" i="4" s="1"/>
  <c r="AI757" i="4"/>
  <c r="AH757" i="4"/>
  <c r="BY757" i="4" s="1"/>
  <c r="AI756" i="4"/>
  <c r="AH756" i="4"/>
  <c r="BY756" i="4" s="1"/>
  <c r="AI755" i="4"/>
  <c r="AH755" i="4"/>
  <c r="BY755" i="4" s="1"/>
  <c r="AI754" i="4"/>
  <c r="AH754" i="4"/>
  <c r="BY754" i="4" s="1"/>
  <c r="AI753" i="4"/>
  <c r="AH753" i="4"/>
  <c r="BY753" i="4" s="1"/>
  <c r="AI752" i="4"/>
  <c r="AH752" i="4"/>
  <c r="BY752" i="4" s="1"/>
  <c r="AI751" i="4"/>
  <c r="AH751" i="4"/>
  <c r="AI750" i="4"/>
  <c r="AH750" i="4"/>
  <c r="BT750" i="4" s="1"/>
  <c r="AI749" i="4"/>
  <c r="AH749" i="4"/>
  <c r="BY749" i="4" s="1"/>
  <c r="AI748" i="4"/>
  <c r="AH748" i="4"/>
  <c r="BV748" i="4" s="1"/>
  <c r="AI747" i="4"/>
  <c r="AH747" i="4"/>
  <c r="BX747" i="4" s="1"/>
  <c r="AI746" i="4"/>
  <c r="AH746" i="4"/>
  <c r="BL746" i="4" s="1"/>
  <c r="AI745" i="4"/>
  <c r="AH745" i="4"/>
  <c r="BY745" i="4" s="1"/>
  <c r="AI744" i="4"/>
  <c r="AH744" i="4"/>
  <c r="BY744" i="4" s="1"/>
  <c r="AI743" i="4"/>
  <c r="AH743" i="4"/>
  <c r="BY743" i="4" s="1"/>
  <c r="AI742" i="4"/>
  <c r="AH742" i="4"/>
  <c r="BY742" i="4" s="1"/>
  <c r="AI741" i="4"/>
  <c r="AH741" i="4"/>
  <c r="BY741" i="4" s="1"/>
  <c r="AI740" i="4"/>
  <c r="AH740" i="4"/>
  <c r="BY740" i="4" s="1"/>
  <c r="AI739" i="4"/>
  <c r="AH739" i="4"/>
  <c r="BY739" i="4" s="1"/>
  <c r="AI738" i="4"/>
  <c r="AH738" i="4"/>
  <c r="BY738" i="4" s="1"/>
  <c r="AI737" i="4"/>
  <c r="AH737" i="4"/>
  <c r="BY737" i="4" s="1"/>
  <c r="AI736" i="4"/>
  <c r="AH736" i="4"/>
  <c r="BY736" i="4" s="1"/>
  <c r="AI735" i="4"/>
  <c r="AH735" i="4"/>
  <c r="BY735" i="4" s="1"/>
  <c r="AI734" i="4"/>
  <c r="AH734" i="4"/>
  <c r="BY734" i="4" s="1"/>
  <c r="AI733" i="4"/>
  <c r="AH733" i="4"/>
  <c r="BX733" i="4" s="1"/>
  <c r="AI732" i="4"/>
  <c r="AH732" i="4"/>
  <c r="AI731" i="4"/>
  <c r="AH731" i="4"/>
  <c r="AI730" i="4"/>
  <c r="AH730" i="4"/>
  <c r="BL730" i="4" s="1"/>
  <c r="AI729" i="4"/>
  <c r="AH729" i="4"/>
  <c r="BY729" i="4" s="1"/>
  <c r="AI728" i="4"/>
  <c r="AH728" i="4"/>
  <c r="BY728" i="4" s="1"/>
  <c r="AI727" i="4"/>
  <c r="AH727" i="4"/>
  <c r="AI726" i="4"/>
  <c r="AH726" i="4"/>
  <c r="BY726" i="4" s="1"/>
  <c r="AI725" i="4"/>
  <c r="AH725" i="4"/>
  <c r="BY725" i="4" s="1"/>
  <c r="AI724" i="4"/>
  <c r="AH724" i="4"/>
  <c r="BY724" i="4" s="1"/>
  <c r="AI723" i="4"/>
  <c r="AH723" i="4"/>
  <c r="BY723" i="4" s="1"/>
  <c r="AI722" i="4"/>
  <c r="AH722" i="4"/>
  <c r="BY722" i="4" s="1"/>
  <c r="AI721" i="4"/>
  <c r="AH721" i="4"/>
  <c r="BX721" i="4" s="1"/>
  <c r="AI720" i="4"/>
  <c r="AH720" i="4"/>
  <c r="BY720" i="4" s="1"/>
  <c r="AI719" i="4"/>
  <c r="AH719" i="4"/>
  <c r="BY719" i="4" s="1"/>
  <c r="AI718" i="4"/>
  <c r="AH718" i="4"/>
  <c r="BY718" i="4" s="1"/>
  <c r="AI717" i="4"/>
  <c r="AH717" i="4"/>
  <c r="BY717" i="4" s="1"/>
  <c r="AI716" i="4"/>
  <c r="AH716" i="4"/>
  <c r="BY716" i="4" s="1"/>
  <c r="AI715" i="4"/>
  <c r="AH715" i="4"/>
  <c r="BY715" i="4" s="1"/>
  <c r="AI714" i="4"/>
  <c r="AH714" i="4"/>
  <c r="BY714" i="4" s="1"/>
  <c r="AI713" i="4"/>
  <c r="AH713" i="4"/>
  <c r="BY713" i="4" s="1"/>
  <c r="AI712" i="4"/>
  <c r="AH712" i="4"/>
  <c r="BY712" i="4" s="1"/>
  <c r="AI711" i="4"/>
  <c r="AH711" i="4"/>
  <c r="BY711" i="4" s="1"/>
  <c r="AI710" i="4"/>
  <c r="AH710" i="4"/>
  <c r="BY710" i="4" s="1"/>
  <c r="AI709" i="4"/>
  <c r="AH709" i="4"/>
  <c r="AI708" i="4"/>
  <c r="AH708" i="4"/>
  <c r="BW708" i="4" s="1"/>
  <c r="AI707" i="4"/>
  <c r="AH707" i="4"/>
  <c r="AI706" i="4"/>
  <c r="AH706" i="4"/>
  <c r="BW706" i="4" s="1"/>
  <c r="AI705" i="4"/>
  <c r="AH705" i="4"/>
  <c r="AI704" i="4"/>
  <c r="AH704" i="4"/>
  <c r="BS704" i="4" s="1"/>
  <c r="AI703" i="4"/>
  <c r="AH703" i="4"/>
  <c r="AI702" i="4"/>
  <c r="AH702" i="4"/>
  <c r="BW702" i="4" s="1"/>
  <c r="AI701" i="4"/>
  <c r="AH701" i="4"/>
  <c r="AI700" i="4"/>
  <c r="AH700" i="4"/>
  <c r="BW700" i="4" s="1"/>
  <c r="AI699" i="4"/>
  <c r="AH699" i="4"/>
  <c r="AI698" i="4"/>
  <c r="AH698" i="4"/>
  <c r="BW698" i="4" s="1"/>
  <c r="AI697" i="4"/>
  <c r="AH697" i="4"/>
  <c r="AI696" i="4"/>
  <c r="AH696" i="4"/>
  <c r="BW696" i="4" s="1"/>
  <c r="AI695" i="4"/>
  <c r="AH695" i="4"/>
  <c r="AI694" i="4"/>
  <c r="AH694" i="4"/>
  <c r="BW694" i="4" s="1"/>
  <c r="AI693" i="4"/>
  <c r="AH693" i="4"/>
  <c r="AI692" i="4"/>
  <c r="AH692" i="4"/>
  <c r="BW692" i="4" s="1"/>
  <c r="AI691" i="4"/>
  <c r="AH691" i="4"/>
  <c r="AI690" i="4"/>
  <c r="AH690" i="4"/>
  <c r="BW690" i="4" s="1"/>
  <c r="AI689" i="4"/>
  <c r="AH689" i="4"/>
  <c r="AI688" i="4"/>
  <c r="AH688" i="4"/>
  <c r="BW688" i="4" s="1"/>
  <c r="AI687" i="4"/>
  <c r="AH687" i="4"/>
  <c r="AI686" i="4"/>
  <c r="AH686" i="4"/>
  <c r="BS686" i="4" s="1"/>
  <c r="AI685" i="4"/>
  <c r="AH685" i="4"/>
  <c r="AI684" i="4"/>
  <c r="AH684" i="4"/>
  <c r="BW684" i="4" s="1"/>
  <c r="AI683" i="4"/>
  <c r="AH683" i="4"/>
  <c r="AI682" i="4"/>
  <c r="AH682" i="4"/>
  <c r="BW682" i="4" s="1"/>
  <c r="AI681" i="4"/>
  <c r="AH681" i="4"/>
  <c r="AI680" i="4"/>
  <c r="AH680" i="4"/>
  <c r="BW680" i="4" s="1"/>
  <c r="AI679" i="4"/>
  <c r="AH679" i="4"/>
  <c r="AI678" i="4"/>
  <c r="AH678" i="4"/>
  <c r="BW678" i="4" s="1"/>
  <c r="AI677" i="4"/>
  <c r="AH677" i="4"/>
  <c r="AI676" i="4"/>
  <c r="AH676" i="4"/>
  <c r="BW676" i="4" s="1"/>
  <c r="AI675" i="4"/>
  <c r="AH675" i="4"/>
  <c r="AI674" i="4"/>
  <c r="AH674" i="4"/>
  <c r="BW674" i="4" s="1"/>
  <c r="AI673" i="4"/>
  <c r="AH673" i="4"/>
  <c r="AI672" i="4"/>
  <c r="AH672" i="4"/>
  <c r="BW672" i="4" s="1"/>
  <c r="AI671" i="4"/>
  <c r="AH671" i="4"/>
  <c r="AI670" i="4"/>
  <c r="AH670" i="4"/>
  <c r="BW670" i="4" s="1"/>
  <c r="AI669" i="4"/>
  <c r="AH669" i="4"/>
  <c r="AI668" i="4"/>
  <c r="AH668" i="4"/>
  <c r="BW668" i="4" s="1"/>
  <c r="AI667" i="4"/>
  <c r="AH667" i="4"/>
  <c r="AI666" i="4"/>
  <c r="AH666" i="4"/>
  <c r="BW666" i="4" s="1"/>
  <c r="AI665" i="4"/>
  <c r="AH665" i="4"/>
  <c r="AI664" i="4"/>
  <c r="AH664" i="4"/>
  <c r="BW664" i="4" s="1"/>
  <c r="AI663" i="4"/>
  <c r="AH663" i="4"/>
  <c r="AI662" i="4"/>
  <c r="AH662" i="4"/>
  <c r="BW662" i="4" s="1"/>
  <c r="AI661" i="4"/>
  <c r="AH661" i="4"/>
  <c r="AI660" i="4"/>
  <c r="AH660" i="4"/>
  <c r="BW660" i="4" s="1"/>
  <c r="AI659" i="4"/>
  <c r="AH659" i="4"/>
  <c r="AI658" i="4"/>
  <c r="AH658" i="4"/>
  <c r="BW658" i="4" s="1"/>
  <c r="AI657" i="4"/>
  <c r="AH657" i="4"/>
  <c r="AI656" i="4"/>
  <c r="AH656" i="4"/>
  <c r="BW656" i="4" s="1"/>
  <c r="AI655" i="4"/>
  <c r="AH655" i="4"/>
  <c r="AI654" i="4"/>
  <c r="AH654" i="4"/>
  <c r="BW654" i="4" s="1"/>
  <c r="AI653" i="4"/>
  <c r="AH653" i="4"/>
  <c r="AI652" i="4"/>
  <c r="AH652" i="4"/>
  <c r="BW652" i="4" s="1"/>
  <c r="AI651" i="4"/>
  <c r="AH651" i="4"/>
  <c r="AI650" i="4"/>
  <c r="AH650" i="4"/>
  <c r="BW650" i="4" s="1"/>
  <c r="AI649" i="4"/>
  <c r="AH649" i="4"/>
  <c r="AI648" i="4"/>
  <c r="AH648" i="4"/>
  <c r="BW648" i="4" s="1"/>
  <c r="AI647" i="4"/>
  <c r="AH647" i="4"/>
  <c r="BW647" i="4" s="1"/>
  <c r="AI646" i="4"/>
  <c r="AH646" i="4"/>
  <c r="BW646" i="4" s="1"/>
  <c r="AI645" i="4"/>
  <c r="AH645" i="4"/>
  <c r="BS645" i="4" s="1"/>
  <c r="AI644" i="4"/>
  <c r="AH644" i="4"/>
  <c r="BW644" i="4" s="1"/>
  <c r="AI643" i="4"/>
  <c r="AH643" i="4"/>
  <c r="BW643" i="4" s="1"/>
  <c r="AI642" i="4"/>
  <c r="AH642" i="4"/>
  <c r="BW642" i="4" s="1"/>
  <c r="AI641" i="4"/>
  <c r="AH641" i="4"/>
  <c r="BW641" i="4" s="1"/>
  <c r="AI640" i="4"/>
  <c r="AH640" i="4"/>
  <c r="BW640" i="4" s="1"/>
  <c r="AI639" i="4"/>
  <c r="AH639" i="4"/>
  <c r="BS639" i="4" s="1"/>
  <c r="AI638" i="4"/>
  <c r="AH638" i="4"/>
  <c r="BW638" i="4" s="1"/>
  <c r="AI637" i="4"/>
  <c r="AH637" i="4"/>
  <c r="BW637" i="4" s="1"/>
  <c r="AI636" i="4"/>
  <c r="AH636" i="4"/>
  <c r="BW636" i="4" s="1"/>
  <c r="AI635" i="4"/>
  <c r="AH635" i="4"/>
  <c r="BW635" i="4" s="1"/>
  <c r="AI634" i="4"/>
  <c r="AH634" i="4"/>
  <c r="BW634" i="4" s="1"/>
  <c r="AI633" i="4"/>
  <c r="AH633" i="4"/>
  <c r="BW633" i="4" s="1"/>
  <c r="AI632" i="4"/>
  <c r="AH632" i="4"/>
  <c r="BW632" i="4" s="1"/>
  <c r="AI631" i="4"/>
  <c r="AH631" i="4"/>
  <c r="BS631" i="4" s="1"/>
  <c r="AI630" i="4"/>
  <c r="AH630" i="4"/>
  <c r="BW630" i="4" s="1"/>
  <c r="AI629" i="4"/>
  <c r="AH629" i="4"/>
  <c r="AI628" i="4"/>
  <c r="AH628" i="4"/>
  <c r="BW628" i="4" s="1"/>
  <c r="AI627" i="4"/>
  <c r="AH627" i="4"/>
  <c r="AI626" i="4"/>
  <c r="AH626" i="4"/>
  <c r="BW626" i="4" s="1"/>
  <c r="AI625" i="4"/>
  <c r="AH625" i="4"/>
  <c r="AI624" i="4"/>
  <c r="AH624" i="4"/>
  <c r="BW624" i="4" s="1"/>
  <c r="AI623" i="4"/>
  <c r="AH623" i="4"/>
  <c r="AI622" i="4"/>
  <c r="AH622" i="4"/>
  <c r="BW622" i="4" s="1"/>
  <c r="AI621" i="4"/>
  <c r="AH621" i="4"/>
  <c r="AI620" i="4"/>
  <c r="AH620" i="4"/>
  <c r="BW620" i="4" s="1"/>
  <c r="AI619" i="4"/>
  <c r="AH619" i="4"/>
  <c r="AI618" i="4"/>
  <c r="AH618" i="4"/>
  <c r="BW618" i="4" s="1"/>
  <c r="AI617" i="4"/>
  <c r="AH617" i="4"/>
  <c r="AI616" i="4"/>
  <c r="AH616" i="4"/>
  <c r="BW616" i="4" s="1"/>
  <c r="AI615" i="4"/>
  <c r="AH615" i="4"/>
  <c r="AI614" i="4"/>
  <c r="AH614" i="4"/>
  <c r="BW614" i="4" s="1"/>
  <c r="AI613" i="4"/>
  <c r="AH613" i="4"/>
  <c r="AI612" i="4"/>
  <c r="AH612" i="4"/>
  <c r="BW612" i="4" s="1"/>
  <c r="AI611" i="4"/>
  <c r="AH611" i="4"/>
  <c r="AI610" i="4"/>
  <c r="AH610" i="4"/>
  <c r="BW610" i="4" s="1"/>
  <c r="AI609" i="4"/>
  <c r="AH609" i="4"/>
  <c r="AI608" i="4"/>
  <c r="AH608" i="4"/>
  <c r="BW608" i="4" s="1"/>
  <c r="AI607" i="4"/>
  <c r="AH607" i="4"/>
  <c r="AI606" i="4"/>
  <c r="AH606" i="4"/>
  <c r="BW606" i="4" s="1"/>
  <c r="AI605" i="4"/>
  <c r="AH605" i="4"/>
  <c r="BW605" i="4" s="1"/>
  <c r="AI604" i="4"/>
  <c r="AH604" i="4"/>
  <c r="BW604" i="4" s="1"/>
  <c r="AI603" i="4"/>
  <c r="AH603" i="4"/>
  <c r="AI602" i="4"/>
  <c r="AH602" i="4"/>
  <c r="BW602" i="4" s="1"/>
  <c r="AI601" i="4"/>
  <c r="AH601" i="4"/>
  <c r="AI600" i="4"/>
  <c r="AH600" i="4"/>
  <c r="BW600" i="4" s="1"/>
  <c r="AI599" i="4"/>
  <c r="AH599" i="4"/>
  <c r="AU599" i="4" s="1"/>
  <c r="AI598" i="4"/>
  <c r="AH598" i="4"/>
  <c r="BW598" i="4" s="1"/>
  <c r="AI597" i="4"/>
  <c r="AH597" i="4"/>
  <c r="AI596" i="4"/>
  <c r="AH596" i="4"/>
  <c r="BW596" i="4" s="1"/>
  <c r="AI595" i="4"/>
  <c r="AH595" i="4"/>
  <c r="BW595" i="4" s="1"/>
  <c r="AI594" i="4"/>
  <c r="AH594" i="4"/>
  <c r="BW594" i="4" s="1"/>
  <c r="AI593" i="4"/>
  <c r="AH593" i="4"/>
  <c r="BS593" i="4" s="1"/>
  <c r="AI592" i="4"/>
  <c r="AH592" i="4"/>
  <c r="BW592" i="4" s="1"/>
  <c r="AI591" i="4"/>
  <c r="AH591" i="4"/>
  <c r="BS591" i="4" s="1"/>
  <c r="AI590" i="4"/>
  <c r="AH590" i="4"/>
  <c r="BW590" i="4" s="1"/>
  <c r="AI589" i="4"/>
  <c r="AH589" i="4"/>
  <c r="AI588" i="4"/>
  <c r="AH588" i="4"/>
  <c r="BW588" i="4" s="1"/>
  <c r="AI587" i="4"/>
  <c r="AH587" i="4"/>
  <c r="BW587" i="4" s="1"/>
  <c r="AI586" i="4"/>
  <c r="AH586" i="4"/>
  <c r="BW586" i="4" s="1"/>
  <c r="AI585" i="4"/>
  <c r="AH585" i="4"/>
  <c r="AY585" i="4" s="1"/>
  <c r="AI584" i="4"/>
  <c r="AH584" i="4"/>
  <c r="BW584" i="4" s="1"/>
  <c r="AI583" i="4"/>
  <c r="AH583" i="4"/>
  <c r="AI582" i="4"/>
  <c r="AH582" i="4"/>
  <c r="BW582" i="4" s="1"/>
  <c r="AI581" i="4"/>
  <c r="AH581" i="4"/>
  <c r="BW581" i="4" s="1"/>
  <c r="AI580" i="4"/>
  <c r="AH580" i="4"/>
  <c r="BW580" i="4" s="1"/>
  <c r="AI579" i="4"/>
  <c r="AH579" i="4"/>
  <c r="BS579" i="4" s="1"/>
  <c r="AI578" i="4"/>
  <c r="AH578" i="4"/>
  <c r="BW578" i="4" s="1"/>
  <c r="AI577" i="4"/>
  <c r="AH577" i="4"/>
  <c r="AY577" i="4" s="1"/>
  <c r="AI576" i="4"/>
  <c r="AH576" i="4"/>
  <c r="BW576" i="4" s="1"/>
  <c r="AI575" i="4"/>
  <c r="AH575" i="4"/>
  <c r="AI574" i="4"/>
  <c r="AH574" i="4"/>
  <c r="BW574" i="4" s="1"/>
  <c r="AI573" i="4"/>
  <c r="AH573" i="4"/>
  <c r="AI572" i="4"/>
  <c r="AH572" i="4"/>
  <c r="BW572" i="4" s="1"/>
  <c r="AI571" i="4"/>
  <c r="AH571" i="4"/>
  <c r="BC571" i="4" s="1"/>
  <c r="AI570" i="4"/>
  <c r="AH570" i="4"/>
  <c r="BW570" i="4" s="1"/>
  <c r="AI569" i="4"/>
  <c r="AH569" i="4"/>
  <c r="BW569" i="4" s="1"/>
  <c r="AI568" i="4"/>
  <c r="AH568" i="4"/>
  <c r="BW568" i="4" s="1"/>
  <c r="AI567" i="4"/>
  <c r="AH567" i="4"/>
  <c r="BS567" i="4" s="1"/>
  <c r="AI566" i="4"/>
  <c r="AH566" i="4"/>
  <c r="BW566" i="4" s="1"/>
  <c r="AI565" i="4"/>
  <c r="AH565" i="4"/>
  <c r="BS565" i="4" s="1"/>
  <c r="AI564" i="4"/>
  <c r="AH564" i="4"/>
  <c r="BW564" i="4" s="1"/>
  <c r="AI563" i="4"/>
  <c r="AH563" i="4"/>
  <c r="BO563" i="4" s="1"/>
  <c r="AI562" i="4"/>
  <c r="AH562" i="4"/>
  <c r="BW562" i="4" s="1"/>
  <c r="AI561" i="4"/>
  <c r="AH561" i="4"/>
  <c r="BK561" i="4" s="1"/>
  <c r="AI560" i="4"/>
  <c r="AH560" i="4"/>
  <c r="BW560" i="4" s="1"/>
  <c r="AI559" i="4"/>
  <c r="AH559" i="4"/>
  <c r="BW559" i="4" s="1"/>
  <c r="AI558" i="4"/>
  <c r="AH558" i="4"/>
  <c r="BW558" i="4" s="1"/>
  <c r="AI557" i="4"/>
  <c r="AH557" i="4"/>
  <c r="BS557" i="4" s="1"/>
  <c r="AI556" i="4"/>
  <c r="AH556" i="4"/>
  <c r="BW556" i="4" s="1"/>
  <c r="AI555" i="4"/>
  <c r="AH555" i="4"/>
  <c r="BW555" i="4" s="1"/>
  <c r="AI554" i="4"/>
  <c r="AH554" i="4"/>
  <c r="BW554" i="4" s="1"/>
  <c r="AI553" i="4"/>
  <c r="AH553" i="4"/>
  <c r="AI552" i="4"/>
  <c r="AH552" i="4"/>
  <c r="BW552" i="4" s="1"/>
  <c r="AI551" i="4"/>
  <c r="AH551" i="4"/>
  <c r="BW551" i="4" s="1"/>
  <c r="AI550" i="4"/>
  <c r="AH550" i="4"/>
  <c r="BW550" i="4" s="1"/>
  <c r="AI549" i="4"/>
  <c r="AH549" i="4"/>
  <c r="BS549" i="4" s="1"/>
  <c r="AI548" i="4"/>
  <c r="AH548" i="4"/>
  <c r="BW548" i="4" s="1"/>
  <c r="AI547" i="4"/>
  <c r="AH547" i="4"/>
  <c r="BO547" i="4" s="1"/>
  <c r="AI546" i="4"/>
  <c r="AH546" i="4"/>
  <c r="BW546" i="4" s="1"/>
  <c r="AI545" i="4"/>
  <c r="AH545" i="4"/>
  <c r="AU545" i="4" s="1"/>
  <c r="AI544" i="4"/>
  <c r="AH544" i="4"/>
  <c r="BW544" i="4" s="1"/>
  <c r="AI543" i="4"/>
  <c r="AH543" i="4"/>
  <c r="BW543" i="4" s="1"/>
  <c r="AI542" i="4"/>
  <c r="AH542" i="4"/>
  <c r="BW542" i="4" s="1"/>
  <c r="AI541" i="4"/>
  <c r="AH541" i="4"/>
  <c r="AY541" i="4" s="1"/>
  <c r="AI540" i="4"/>
  <c r="AH540" i="4"/>
  <c r="BW540" i="4" s="1"/>
  <c r="AI539" i="4"/>
  <c r="AH539" i="4"/>
  <c r="BW539" i="4" s="1"/>
  <c r="AI538" i="4"/>
  <c r="AH538" i="4"/>
  <c r="BW538" i="4" s="1"/>
  <c r="AI537" i="4"/>
  <c r="AH537" i="4"/>
  <c r="AY537" i="4" s="1"/>
  <c r="AI536" i="4"/>
  <c r="AH536" i="4"/>
  <c r="BW536" i="4" s="1"/>
  <c r="AI535" i="4"/>
  <c r="AH535" i="4"/>
  <c r="BK535" i="4" s="1"/>
  <c r="AI534" i="4"/>
  <c r="AH534" i="4"/>
  <c r="BW534" i="4" s="1"/>
  <c r="AI533" i="4"/>
  <c r="AH533" i="4"/>
  <c r="BS533" i="4" s="1"/>
  <c r="AI532" i="4"/>
  <c r="AH532" i="4"/>
  <c r="BW532" i="4" s="1"/>
  <c r="AI531" i="4"/>
  <c r="AH531" i="4"/>
  <c r="BW531" i="4" s="1"/>
  <c r="AI530" i="4"/>
  <c r="AH530" i="4"/>
  <c r="BW530" i="4" s="1"/>
  <c r="AI529" i="4"/>
  <c r="AH529" i="4"/>
  <c r="BS529" i="4" s="1"/>
  <c r="AI528" i="4"/>
  <c r="AH528" i="4"/>
  <c r="BW528" i="4" s="1"/>
  <c r="AI527" i="4"/>
  <c r="AH527" i="4"/>
  <c r="BS527" i="4" s="1"/>
  <c r="AI526" i="4"/>
  <c r="AH526" i="4"/>
  <c r="BW526" i="4" s="1"/>
  <c r="AI525" i="4"/>
  <c r="AH525" i="4"/>
  <c r="BW525" i="4" s="1"/>
  <c r="AI524" i="4"/>
  <c r="AH524" i="4"/>
  <c r="BW524" i="4" s="1"/>
  <c r="AI523" i="4"/>
  <c r="AH523" i="4"/>
  <c r="BW523" i="4" s="1"/>
  <c r="AI522" i="4"/>
  <c r="AH522" i="4"/>
  <c r="BW522" i="4" s="1"/>
  <c r="AI521" i="4"/>
  <c r="AH521" i="4"/>
  <c r="BW521" i="4" s="1"/>
  <c r="AI520" i="4"/>
  <c r="AH520" i="4"/>
  <c r="BW520" i="4" s="1"/>
  <c r="AI519" i="4"/>
  <c r="AH519" i="4"/>
  <c r="BS519" i="4" s="1"/>
  <c r="AI518" i="4"/>
  <c r="AH518" i="4"/>
  <c r="BW518" i="4" s="1"/>
  <c r="AI517" i="4"/>
  <c r="AH517" i="4"/>
  <c r="BW517" i="4" s="1"/>
  <c r="AI516" i="4"/>
  <c r="AH516" i="4"/>
  <c r="BW516" i="4" s="1"/>
  <c r="AI515" i="4"/>
  <c r="AH515" i="4"/>
  <c r="BW515" i="4" s="1"/>
  <c r="AI514" i="4"/>
  <c r="AH514" i="4"/>
  <c r="BW514" i="4" s="1"/>
  <c r="AI513" i="4"/>
  <c r="AH513" i="4"/>
  <c r="BS513" i="4" s="1"/>
  <c r="AI512" i="4"/>
  <c r="AH512" i="4"/>
  <c r="BW512" i="4" s="1"/>
  <c r="AI511" i="4"/>
  <c r="AH511" i="4"/>
  <c r="BS511" i="4" s="1"/>
  <c r="AI510" i="4"/>
  <c r="AH510" i="4"/>
  <c r="BW510" i="4" s="1"/>
  <c r="AI509" i="4"/>
  <c r="AH509" i="4"/>
  <c r="BW509" i="4" s="1"/>
  <c r="AI508" i="4"/>
  <c r="AH508" i="4"/>
  <c r="BW508" i="4" s="1"/>
  <c r="AI507" i="4"/>
  <c r="AH507" i="4"/>
  <c r="BW507" i="4" s="1"/>
  <c r="AI506" i="4"/>
  <c r="AH506" i="4"/>
  <c r="BW506" i="4" s="1"/>
  <c r="AI505" i="4"/>
  <c r="AH505" i="4"/>
  <c r="BW505" i="4" s="1"/>
  <c r="AI504" i="4"/>
  <c r="AH504" i="4"/>
  <c r="BW504" i="4" s="1"/>
  <c r="AI503" i="4"/>
  <c r="AH503" i="4"/>
  <c r="BW503" i="4" s="1"/>
  <c r="AI502" i="4"/>
  <c r="AH502" i="4"/>
  <c r="BW502" i="4" s="1"/>
  <c r="AI501" i="4"/>
  <c r="AH501" i="4"/>
  <c r="BS501" i="4" s="1"/>
  <c r="AI500" i="4"/>
  <c r="AH500" i="4"/>
  <c r="BW500" i="4" s="1"/>
  <c r="AI499" i="4"/>
  <c r="AH499" i="4"/>
  <c r="BW499" i="4" s="1"/>
  <c r="AI498" i="4"/>
  <c r="AH498" i="4"/>
  <c r="BW498" i="4" s="1"/>
  <c r="AI497" i="4"/>
  <c r="AH497" i="4"/>
  <c r="BS497" i="4" s="1"/>
  <c r="AI496" i="4"/>
  <c r="AH496" i="4"/>
  <c r="BW496" i="4" s="1"/>
  <c r="AI495" i="4"/>
  <c r="AH495" i="4"/>
  <c r="BW495" i="4" s="1"/>
  <c r="AI494" i="4"/>
  <c r="AH494" i="4"/>
  <c r="BW494" i="4" s="1"/>
  <c r="AI493" i="4"/>
  <c r="AH493" i="4"/>
  <c r="BS493" i="4" s="1"/>
  <c r="AI492" i="4"/>
  <c r="AH492" i="4"/>
  <c r="BW492" i="4" s="1"/>
  <c r="AI491" i="4"/>
  <c r="AH491" i="4"/>
  <c r="BS491" i="4" s="1"/>
  <c r="AI490" i="4"/>
  <c r="AH490" i="4"/>
  <c r="BW490" i="4" s="1"/>
  <c r="AI489" i="4"/>
  <c r="AH489" i="4"/>
  <c r="BW489" i="4" s="1"/>
  <c r="AI488" i="4"/>
  <c r="AH488" i="4"/>
  <c r="BW488" i="4" s="1"/>
  <c r="AI487" i="4"/>
  <c r="AH487" i="4"/>
  <c r="BW487" i="4" s="1"/>
  <c r="AI486" i="4"/>
  <c r="AH486" i="4"/>
  <c r="BW486" i="4" s="1"/>
  <c r="AI485" i="4"/>
  <c r="AH485" i="4"/>
  <c r="BS485" i="4" s="1"/>
  <c r="AI484" i="4"/>
  <c r="AH484" i="4"/>
  <c r="BW484" i="4" s="1"/>
  <c r="AI483" i="4"/>
  <c r="AH483" i="4"/>
  <c r="BS483" i="4" s="1"/>
  <c r="AI482" i="4"/>
  <c r="AH482" i="4"/>
  <c r="BW482" i="4" s="1"/>
  <c r="AI481" i="4"/>
  <c r="AH481" i="4"/>
  <c r="BS481" i="4" s="1"/>
  <c r="AI480" i="4"/>
  <c r="AH480" i="4"/>
  <c r="BW480" i="4" s="1"/>
  <c r="AI479" i="4"/>
  <c r="AH479" i="4"/>
  <c r="BS479" i="4" s="1"/>
  <c r="AI478" i="4"/>
  <c r="AH478" i="4"/>
  <c r="BW478" i="4" s="1"/>
  <c r="AI477" i="4"/>
  <c r="AH477" i="4"/>
  <c r="BS477" i="4" s="1"/>
  <c r="AI476" i="4"/>
  <c r="AH476" i="4"/>
  <c r="BW476" i="4" s="1"/>
  <c r="AI475" i="4"/>
  <c r="AH475" i="4"/>
  <c r="BW475" i="4" s="1"/>
  <c r="AI474" i="4"/>
  <c r="AH474" i="4"/>
  <c r="BW474" i="4" s="1"/>
  <c r="AI473" i="4"/>
  <c r="AH473" i="4"/>
  <c r="BS473" i="4" s="1"/>
  <c r="AI472" i="4"/>
  <c r="AH472" i="4"/>
  <c r="BW472" i="4" s="1"/>
  <c r="AI471" i="4"/>
  <c r="AH471" i="4"/>
  <c r="BS471" i="4" s="1"/>
  <c r="AI470" i="4"/>
  <c r="AH470" i="4"/>
  <c r="BW470" i="4" s="1"/>
  <c r="AI469" i="4"/>
  <c r="AH469" i="4"/>
  <c r="BW469" i="4" s="1"/>
  <c r="AI468" i="4"/>
  <c r="AH468" i="4"/>
  <c r="BW468" i="4" s="1"/>
  <c r="AI467" i="4"/>
  <c r="AH467" i="4"/>
  <c r="BW467" i="4" s="1"/>
  <c r="AI466" i="4"/>
  <c r="AH466" i="4"/>
  <c r="BW466" i="4" s="1"/>
  <c r="AI465" i="4"/>
  <c r="AH465" i="4"/>
  <c r="BS465" i="4" s="1"/>
  <c r="AI464" i="4"/>
  <c r="AH464" i="4"/>
  <c r="BW464" i="4" s="1"/>
  <c r="AI463" i="4"/>
  <c r="AH463" i="4"/>
  <c r="BS463" i="4" s="1"/>
  <c r="AI462" i="4"/>
  <c r="AH462" i="4"/>
  <c r="BW462" i="4" s="1"/>
  <c r="AI461" i="4"/>
  <c r="AH461" i="4"/>
  <c r="BW461" i="4" s="1"/>
  <c r="AI460" i="4"/>
  <c r="AH460" i="4"/>
  <c r="BW460" i="4" s="1"/>
  <c r="AI459" i="4"/>
  <c r="AH459" i="4"/>
  <c r="BW459" i="4" s="1"/>
  <c r="AI458" i="4"/>
  <c r="AH458" i="4"/>
  <c r="BW458" i="4" s="1"/>
  <c r="AI457" i="4"/>
  <c r="AH457" i="4"/>
  <c r="BS457" i="4" s="1"/>
  <c r="AI456" i="4"/>
  <c r="AH456" i="4"/>
  <c r="BY456" i="4" s="1"/>
  <c r="AI455" i="4"/>
  <c r="AH455" i="4"/>
  <c r="BZ455" i="4" s="1"/>
  <c r="AI454" i="4"/>
  <c r="AH454" i="4"/>
  <c r="BW454" i="4" s="1"/>
  <c r="AI453" i="4"/>
  <c r="AH453" i="4"/>
  <c r="BS453" i="4" s="1"/>
  <c r="AI452" i="4"/>
  <c r="AH452" i="4"/>
  <c r="BW452" i="4" s="1"/>
  <c r="AI451" i="4"/>
  <c r="AH451" i="4"/>
  <c r="AI450" i="4"/>
  <c r="AH450" i="4"/>
  <c r="BW450" i="4" s="1"/>
  <c r="AI449" i="4"/>
  <c r="AH449" i="4"/>
  <c r="AI448" i="4"/>
  <c r="AH448" i="4"/>
  <c r="BW448" i="4" s="1"/>
  <c r="AI447" i="4"/>
  <c r="AH447" i="4"/>
  <c r="AI446" i="4"/>
  <c r="AH446" i="4"/>
  <c r="BW446" i="4" s="1"/>
  <c r="AI445" i="4"/>
  <c r="AH445" i="4"/>
  <c r="BW445" i="4" s="1"/>
  <c r="AI444" i="4"/>
  <c r="AH444" i="4"/>
  <c r="BW444" i="4" s="1"/>
  <c r="AI443" i="4"/>
  <c r="AH443" i="4"/>
  <c r="AI442" i="4"/>
  <c r="AH442" i="4"/>
  <c r="BW442" i="4" s="1"/>
  <c r="AI441" i="4"/>
  <c r="AH441" i="4"/>
  <c r="BS441" i="4" s="1"/>
  <c r="AI440" i="4"/>
  <c r="AH440" i="4"/>
  <c r="BW440" i="4" s="1"/>
  <c r="AI439" i="4"/>
  <c r="AH439" i="4"/>
  <c r="BS439" i="4" s="1"/>
  <c r="AI438" i="4"/>
  <c r="AH438" i="4"/>
  <c r="BW438" i="4" s="1"/>
  <c r="AI437" i="4"/>
  <c r="AH437" i="4"/>
  <c r="AI436" i="4"/>
  <c r="AH436" i="4"/>
  <c r="BW436" i="4" s="1"/>
  <c r="AI435" i="4"/>
  <c r="AH435" i="4"/>
  <c r="AI434" i="4"/>
  <c r="AH434" i="4"/>
  <c r="BW434" i="4" s="1"/>
  <c r="AI433" i="4"/>
  <c r="AH433" i="4"/>
  <c r="AY433" i="4" s="1"/>
  <c r="AI432" i="4"/>
  <c r="AH432" i="4"/>
  <c r="BW432" i="4" s="1"/>
  <c r="AI431" i="4"/>
  <c r="AH431" i="4"/>
  <c r="BW431" i="4" s="1"/>
  <c r="AI430" i="4"/>
  <c r="AH430" i="4"/>
  <c r="BW430" i="4" s="1"/>
  <c r="AI429" i="4"/>
  <c r="AH429" i="4"/>
  <c r="AI428" i="4"/>
  <c r="AH428" i="4"/>
  <c r="BW428" i="4" s="1"/>
  <c r="AI427" i="4"/>
  <c r="AH427" i="4"/>
  <c r="BS427" i="4" s="1"/>
  <c r="AI426" i="4"/>
  <c r="AH426" i="4"/>
  <c r="BW426" i="4" s="1"/>
  <c r="AI425" i="4"/>
  <c r="AH425" i="4"/>
  <c r="BW425" i="4" s="1"/>
  <c r="AI424" i="4"/>
  <c r="AH424" i="4"/>
  <c r="BW424" i="4" s="1"/>
  <c r="AI423" i="4"/>
  <c r="AH423" i="4"/>
  <c r="AI422" i="4"/>
  <c r="AH422" i="4"/>
  <c r="BW422" i="4" s="1"/>
  <c r="AI421" i="4"/>
  <c r="AH421" i="4"/>
  <c r="AI420" i="4"/>
  <c r="AH420" i="4"/>
  <c r="BW420" i="4" s="1"/>
  <c r="AI419" i="4"/>
  <c r="AH419" i="4"/>
  <c r="AI418" i="4"/>
  <c r="AH418" i="4"/>
  <c r="BW418" i="4" s="1"/>
  <c r="AI417" i="4"/>
  <c r="AH417" i="4"/>
  <c r="BY417" i="4" s="1"/>
  <c r="AI416" i="4"/>
  <c r="AH416" i="4"/>
  <c r="BZ416" i="4" s="1"/>
  <c r="AI415" i="4"/>
  <c r="AH415" i="4"/>
  <c r="BY415" i="4" s="1"/>
  <c r="AI414" i="4"/>
  <c r="AH414" i="4"/>
  <c r="BZ414" i="4" s="1"/>
  <c r="AI413" i="4"/>
  <c r="AH413" i="4"/>
  <c r="BY413" i="4" s="1"/>
  <c r="AI412" i="4"/>
  <c r="AH412" i="4"/>
  <c r="BZ412" i="4" s="1"/>
  <c r="AI411" i="4"/>
  <c r="AH411" i="4"/>
  <c r="BY411" i="4" s="1"/>
  <c r="AI410" i="4"/>
  <c r="AH410" i="4"/>
  <c r="BZ410" i="4" s="1"/>
  <c r="AI409" i="4"/>
  <c r="AH409" i="4"/>
  <c r="BY409" i="4" s="1"/>
  <c r="AI408" i="4"/>
  <c r="AH408" i="4"/>
  <c r="BZ408" i="4" s="1"/>
  <c r="AI407" i="4"/>
  <c r="AH407" i="4"/>
  <c r="BY407" i="4" s="1"/>
  <c r="AI406" i="4"/>
  <c r="AH406" i="4"/>
  <c r="BZ406" i="4" s="1"/>
  <c r="AI405" i="4"/>
  <c r="AH405" i="4"/>
  <c r="BY405" i="4" s="1"/>
  <c r="AI404" i="4"/>
  <c r="AH404" i="4"/>
  <c r="BY404" i="4" s="1"/>
  <c r="AI403" i="4"/>
  <c r="AH403" i="4"/>
  <c r="BZ403" i="4" s="1"/>
  <c r="AI402" i="4"/>
  <c r="AH402" i="4"/>
  <c r="BY402" i="4" s="1"/>
  <c r="AI401" i="4"/>
  <c r="AH401" i="4"/>
  <c r="BZ401" i="4" s="1"/>
  <c r="AI400" i="4"/>
  <c r="AH400" i="4"/>
  <c r="BY400" i="4" s="1"/>
  <c r="AI399" i="4"/>
  <c r="AH399" i="4"/>
  <c r="BZ399" i="4" s="1"/>
  <c r="AI398" i="4"/>
  <c r="AH398" i="4"/>
  <c r="BY398" i="4" s="1"/>
  <c r="AI397" i="4"/>
  <c r="AH397" i="4"/>
  <c r="BZ397" i="4" s="1"/>
  <c r="AI396" i="4"/>
  <c r="AH396" i="4"/>
  <c r="BY396" i="4" s="1"/>
  <c r="AI395" i="4"/>
  <c r="AH395" i="4"/>
  <c r="BZ395" i="4" s="1"/>
  <c r="AI394" i="4"/>
  <c r="AH394" i="4"/>
  <c r="BY394" i="4" s="1"/>
  <c r="AI393" i="4"/>
  <c r="AH393" i="4"/>
  <c r="BZ393" i="4" s="1"/>
  <c r="AI392" i="4"/>
  <c r="AH392" i="4"/>
  <c r="BY392" i="4" s="1"/>
  <c r="AI391" i="4"/>
  <c r="AH391" i="4"/>
  <c r="BZ391" i="4" s="1"/>
  <c r="AI390" i="4"/>
  <c r="AH390" i="4"/>
  <c r="BY390" i="4" s="1"/>
  <c r="AI389" i="4"/>
  <c r="AH389" i="4"/>
  <c r="BZ389" i="4" s="1"/>
  <c r="AI388" i="4"/>
  <c r="AH388" i="4"/>
  <c r="BW388" i="4" s="1"/>
  <c r="AI387" i="4"/>
  <c r="AH387" i="4"/>
  <c r="BZ387" i="4" s="1"/>
  <c r="AI386" i="4"/>
  <c r="AH386" i="4"/>
  <c r="BW386" i="4" s="1"/>
  <c r="AI385" i="4"/>
  <c r="AH385" i="4"/>
  <c r="BZ385" i="4" s="1"/>
  <c r="AI384" i="4"/>
  <c r="AH384" i="4"/>
  <c r="BY384" i="4" s="1"/>
  <c r="AI383" i="4"/>
  <c r="AH383" i="4"/>
  <c r="BZ383" i="4" s="1"/>
  <c r="AI382" i="4"/>
  <c r="AH382" i="4"/>
  <c r="BY382" i="4" s="1"/>
  <c r="AI381" i="4"/>
  <c r="AH381" i="4"/>
  <c r="BY381" i="4" s="1"/>
  <c r="AI380" i="4"/>
  <c r="AH380" i="4"/>
  <c r="BY380" i="4" s="1"/>
  <c r="AI379" i="4"/>
  <c r="AH379" i="4"/>
  <c r="BZ379" i="4" s="1"/>
  <c r="AI378" i="4"/>
  <c r="AH378" i="4"/>
  <c r="BY378" i="4" s="1"/>
  <c r="AI377" i="4"/>
  <c r="AH377" i="4"/>
  <c r="BZ377" i="4" s="1"/>
  <c r="AI376" i="4"/>
  <c r="AH376" i="4"/>
  <c r="BY376" i="4" s="1"/>
  <c r="AI375" i="4"/>
  <c r="AH375" i="4"/>
  <c r="BZ375" i="4" s="1"/>
  <c r="AI374" i="4"/>
  <c r="AH374" i="4"/>
  <c r="BY374" i="4" s="1"/>
  <c r="AI373" i="4"/>
  <c r="AH373" i="4"/>
  <c r="BZ373" i="4" s="1"/>
  <c r="AI372" i="4"/>
  <c r="AH372" i="4"/>
  <c r="BY372" i="4" s="1"/>
  <c r="AI371" i="4"/>
  <c r="AH371" i="4"/>
  <c r="BZ371" i="4" s="1"/>
  <c r="AI370" i="4"/>
  <c r="AH370" i="4"/>
  <c r="BY370" i="4" s="1"/>
  <c r="AI369" i="4"/>
  <c r="AH369" i="4"/>
  <c r="BZ369" i="4" s="1"/>
  <c r="AI368" i="4"/>
  <c r="AH368" i="4"/>
  <c r="BZ368" i="4" s="1"/>
  <c r="AI367" i="4"/>
  <c r="AH367" i="4"/>
  <c r="BZ367" i="4" s="1"/>
  <c r="AI366" i="4"/>
  <c r="AH366" i="4"/>
  <c r="BY366" i="4" s="1"/>
  <c r="AI365" i="4"/>
  <c r="AH365" i="4"/>
  <c r="BZ365" i="4" s="1"/>
  <c r="AI364" i="4"/>
  <c r="AH364" i="4"/>
  <c r="BY364" i="4" s="1"/>
  <c r="AI363" i="4"/>
  <c r="AH363" i="4"/>
  <c r="BZ363" i="4" s="1"/>
  <c r="AI362" i="4"/>
  <c r="AH362" i="4"/>
  <c r="BY362" i="4" s="1"/>
  <c r="AI361" i="4"/>
  <c r="AH361" i="4"/>
  <c r="BZ361" i="4" s="1"/>
  <c r="AI360" i="4"/>
  <c r="AH360" i="4"/>
  <c r="BY360" i="4" s="1"/>
  <c r="AI359" i="4"/>
  <c r="AH359" i="4"/>
  <c r="BZ359" i="4" s="1"/>
  <c r="AI358" i="4"/>
  <c r="AH358" i="4"/>
  <c r="BY358" i="4" s="1"/>
  <c r="AI357" i="4"/>
  <c r="AH357" i="4"/>
  <c r="BZ357" i="4" s="1"/>
  <c r="AI356" i="4"/>
  <c r="AH356" i="4"/>
  <c r="BY356" i="4" s="1"/>
  <c r="AI355" i="4"/>
  <c r="AH355" i="4"/>
  <c r="BZ355" i="4" s="1"/>
  <c r="AI354" i="4"/>
  <c r="AH354" i="4"/>
  <c r="BW354" i="4" s="1"/>
  <c r="AI353" i="4"/>
  <c r="AH353" i="4"/>
  <c r="BZ353" i="4" s="1"/>
  <c r="AI352" i="4"/>
  <c r="AH352" i="4"/>
  <c r="BY352" i="4" s="1"/>
  <c r="AI351" i="4"/>
  <c r="AH351" i="4"/>
  <c r="BZ351" i="4" s="1"/>
  <c r="AI350" i="4"/>
  <c r="AH350" i="4"/>
  <c r="BZ350" i="4" s="1"/>
  <c r="AI349" i="4"/>
  <c r="AH349" i="4"/>
  <c r="BY349" i="4" s="1"/>
  <c r="AI348" i="4"/>
  <c r="AH348" i="4"/>
  <c r="BY348" i="4" s="1"/>
  <c r="AI347" i="4"/>
  <c r="AH347" i="4"/>
  <c r="BZ347" i="4" s="1"/>
  <c r="AI346" i="4"/>
  <c r="AH346" i="4"/>
  <c r="BZ346" i="4" s="1"/>
  <c r="AI345" i="4"/>
  <c r="AH345" i="4"/>
  <c r="BY345" i="4" s="1"/>
  <c r="AI344" i="4"/>
  <c r="AH344" i="4"/>
  <c r="BY344" i="4" s="1"/>
  <c r="AI343" i="4"/>
  <c r="AH343" i="4"/>
  <c r="BZ343" i="4" s="1"/>
  <c r="AI342" i="4"/>
  <c r="AH342" i="4"/>
  <c r="BY342" i="4" s="1"/>
  <c r="AI341" i="4"/>
  <c r="AH341" i="4"/>
  <c r="BZ341" i="4" s="1"/>
  <c r="AI340" i="4"/>
  <c r="AH340" i="4"/>
  <c r="BY340" i="4" s="1"/>
  <c r="AI339" i="4"/>
  <c r="AH339" i="4"/>
  <c r="BY339" i="4" s="1"/>
  <c r="AI338" i="4"/>
  <c r="AH338" i="4"/>
  <c r="BY338" i="4" s="1"/>
  <c r="AI337" i="4"/>
  <c r="AH337" i="4"/>
  <c r="BZ337" i="4" s="1"/>
  <c r="AI336" i="4"/>
  <c r="AH336" i="4"/>
  <c r="BY336" i="4" s="1"/>
  <c r="AI335" i="4"/>
  <c r="AH335" i="4"/>
  <c r="BZ335" i="4" s="1"/>
  <c r="AI334" i="4"/>
  <c r="AH334" i="4"/>
  <c r="BZ334" i="4" s="1"/>
  <c r="AI333" i="4"/>
  <c r="AH333" i="4"/>
  <c r="BY333" i="4" s="1"/>
  <c r="AI332" i="4"/>
  <c r="AH332" i="4"/>
  <c r="BY332" i="4" s="1"/>
  <c r="AI331" i="4"/>
  <c r="AH331" i="4"/>
  <c r="BZ331" i="4" s="1"/>
  <c r="AI330" i="4"/>
  <c r="AH330" i="4"/>
  <c r="BW330" i="4" s="1"/>
  <c r="AI329" i="4"/>
  <c r="AH329" i="4"/>
  <c r="BZ329" i="4" s="1"/>
  <c r="AI328" i="4"/>
  <c r="AH328" i="4"/>
  <c r="BY328" i="4" s="1"/>
  <c r="AI327" i="4"/>
  <c r="AH327" i="4"/>
  <c r="BZ327" i="4" s="1"/>
  <c r="AI326" i="4"/>
  <c r="AH326" i="4"/>
  <c r="BY326" i="4" s="1"/>
  <c r="AI325" i="4"/>
  <c r="AH325" i="4"/>
  <c r="BZ325" i="4" s="1"/>
  <c r="AI324" i="4"/>
  <c r="AH324" i="4"/>
  <c r="BY324" i="4" s="1"/>
  <c r="AI323" i="4"/>
  <c r="AH323" i="4"/>
  <c r="BZ323" i="4" s="1"/>
  <c r="AI322" i="4"/>
  <c r="AH322" i="4"/>
  <c r="BY322" i="4" s="1"/>
  <c r="AI321" i="4"/>
  <c r="AH321" i="4"/>
  <c r="BZ321" i="4" s="1"/>
  <c r="AI320" i="4"/>
  <c r="AH320" i="4"/>
  <c r="BY320" i="4" s="1"/>
  <c r="AI319" i="4"/>
  <c r="AH319" i="4"/>
  <c r="BZ319" i="4" s="1"/>
  <c r="AI318" i="4"/>
  <c r="AH318" i="4"/>
  <c r="BY318" i="4" s="1"/>
  <c r="AI317" i="4"/>
  <c r="AH317" i="4"/>
  <c r="BZ317" i="4" s="1"/>
  <c r="AI316" i="4"/>
  <c r="AH316" i="4"/>
  <c r="BW316" i="4" s="1"/>
  <c r="AI315" i="4"/>
  <c r="AH315" i="4"/>
  <c r="BZ315" i="4" s="1"/>
  <c r="AI314" i="4"/>
  <c r="AH314" i="4"/>
  <c r="BZ314" i="4" s="1"/>
  <c r="AI313" i="4"/>
  <c r="AH313" i="4"/>
  <c r="BY313" i="4" s="1"/>
  <c r="AI312" i="4"/>
  <c r="AH312" i="4"/>
  <c r="BY312" i="4" s="1"/>
  <c r="AI311" i="4"/>
  <c r="AH311" i="4"/>
  <c r="BZ311" i="4" s="1"/>
  <c r="AI310" i="4"/>
  <c r="AH310" i="4"/>
  <c r="BZ310" i="4" s="1"/>
  <c r="AI309" i="4"/>
  <c r="AH309" i="4"/>
  <c r="BY309" i="4" s="1"/>
  <c r="AI308" i="4"/>
  <c r="AH308" i="4"/>
  <c r="BZ308" i="4" s="1"/>
  <c r="AI307" i="4"/>
  <c r="AH307" i="4"/>
  <c r="BY307" i="4" s="1"/>
  <c r="AI306" i="4"/>
  <c r="AH306" i="4"/>
  <c r="BY306" i="4" s="1"/>
  <c r="AI305" i="4"/>
  <c r="AH305" i="4"/>
  <c r="BZ305" i="4" s="1"/>
  <c r="AI304" i="4"/>
  <c r="AH304" i="4"/>
  <c r="BY304" i="4" s="1"/>
  <c r="AI303" i="4"/>
  <c r="AH303" i="4"/>
  <c r="BZ303" i="4" s="1"/>
  <c r="AI302" i="4"/>
  <c r="AH302" i="4"/>
  <c r="BZ302" i="4" s="1"/>
  <c r="AI301" i="4"/>
  <c r="AH301" i="4"/>
  <c r="BY301" i="4" s="1"/>
  <c r="AI300" i="4"/>
  <c r="AH300" i="4"/>
  <c r="BY300" i="4" s="1"/>
  <c r="AI299" i="4"/>
  <c r="AH299" i="4"/>
  <c r="BZ299" i="4" s="1"/>
  <c r="AI298" i="4"/>
  <c r="AH298" i="4"/>
  <c r="BZ298" i="4" s="1"/>
  <c r="AI297" i="4"/>
  <c r="AH297" i="4"/>
  <c r="BY297" i="4" s="1"/>
  <c r="AI296" i="4"/>
  <c r="AH296" i="4"/>
  <c r="BY296" i="4" s="1"/>
  <c r="AI295" i="4"/>
  <c r="AH295" i="4"/>
  <c r="BZ295" i="4" s="1"/>
  <c r="AI294" i="4"/>
  <c r="AH294" i="4"/>
  <c r="BY294" i="4" s="1"/>
  <c r="AI293" i="4"/>
  <c r="AH293" i="4"/>
  <c r="BZ293" i="4" s="1"/>
  <c r="AI292" i="4"/>
  <c r="AH292" i="4"/>
  <c r="BY292" i="4" s="1"/>
  <c r="AI291" i="4"/>
  <c r="AH291" i="4"/>
  <c r="BZ291" i="4" s="1"/>
  <c r="AI290" i="4"/>
  <c r="AH290" i="4"/>
  <c r="BY290" i="4" s="1"/>
  <c r="AI289" i="4"/>
  <c r="AH289" i="4"/>
  <c r="BZ289" i="4" s="1"/>
  <c r="AI288" i="4"/>
  <c r="AH288" i="4"/>
  <c r="BY288" i="4" s="1"/>
  <c r="AI287" i="4"/>
  <c r="AH287" i="4"/>
  <c r="BZ287" i="4" s="1"/>
  <c r="AI286" i="4"/>
  <c r="AH286" i="4"/>
  <c r="BY286" i="4" s="1"/>
  <c r="AI285" i="4"/>
  <c r="AH285" i="4"/>
  <c r="BZ285" i="4" s="1"/>
  <c r="AI284" i="4"/>
  <c r="AH284" i="4"/>
  <c r="BY284" i="4" s="1"/>
  <c r="AI283" i="4"/>
  <c r="AH283" i="4"/>
  <c r="BZ283" i="4" s="1"/>
  <c r="AI282" i="4"/>
  <c r="AH282" i="4"/>
  <c r="BY282" i="4" s="1"/>
  <c r="AI281" i="4"/>
  <c r="AH281" i="4"/>
  <c r="BZ281" i="4" s="1"/>
  <c r="AI280" i="4"/>
  <c r="AH280" i="4"/>
  <c r="BY280" i="4" s="1"/>
  <c r="AI279" i="4"/>
  <c r="AH279" i="4"/>
  <c r="BZ279" i="4" s="1"/>
  <c r="AI278" i="4"/>
  <c r="AH278" i="4"/>
  <c r="BO278" i="4" s="1"/>
  <c r="AI277" i="4"/>
  <c r="AH277" i="4"/>
  <c r="BY277" i="4" s="1"/>
  <c r="AI276" i="4"/>
  <c r="AH276" i="4"/>
  <c r="BU276" i="4" s="1"/>
  <c r="AI275" i="4"/>
  <c r="AH275" i="4"/>
  <c r="BY275" i="4" s="1"/>
  <c r="AI274" i="4"/>
  <c r="AH274" i="4"/>
  <c r="BY274" i="4" s="1"/>
  <c r="AI273" i="4"/>
  <c r="AH273" i="4"/>
  <c r="BZ273" i="4" s="1"/>
  <c r="AI272" i="4"/>
  <c r="AH272" i="4"/>
  <c r="BY272" i="4" s="1"/>
  <c r="AI271" i="4"/>
  <c r="AH271" i="4"/>
  <c r="BZ271" i="4" s="1"/>
  <c r="AI270" i="4"/>
  <c r="AH270" i="4"/>
  <c r="BY270" i="4" s="1"/>
  <c r="AI269" i="4"/>
  <c r="AH269" i="4"/>
  <c r="BZ269" i="4" s="1"/>
  <c r="AI268" i="4"/>
  <c r="AH268" i="4"/>
  <c r="BZ268" i="4" s="1"/>
  <c r="AI267" i="4"/>
  <c r="AH267" i="4"/>
  <c r="BZ267" i="4" s="1"/>
  <c r="AI266" i="4"/>
  <c r="AH266" i="4"/>
  <c r="BW266" i="4" s="1"/>
  <c r="AI265" i="4"/>
  <c r="AH265" i="4"/>
  <c r="BZ265" i="4" s="1"/>
  <c r="AI264" i="4"/>
  <c r="AH264" i="4"/>
  <c r="BY264" i="4" s="1"/>
  <c r="AI263" i="4"/>
  <c r="AH263" i="4"/>
  <c r="BZ263" i="4" s="1"/>
  <c r="AI262" i="4"/>
  <c r="AH262" i="4"/>
  <c r="BY262" i="4" s="1"/>
  <c r="AI261" i="4"/>
  <c r="AH261" i="4"/>
  <c r="BZ261" i="4" s="1"/>
  <c r="AI260" i="4"/>
  <c r="AH260" i="4"/>
  <c r="BW260" i="4" s="1"/>
  <c r="AI259" i="4"/>
  <c r="AH259" i="4"/>
  <c r="BZ259" i="4" s="1"/>
  <c r="AI258" i="4"/>
  <c r="AH258" i="4"/>
  <c r="BY258" i="4" s="1"/>
  <c r="AI257" i="4"/>
  <c r="AH257" i="4"/>
  <c r="BZ257" i="4" s="1"/>
  <c r="AI256" i="4"/>
  <c r="AH256" i="4"/>
  <c r="BW256" i="4" s="1"/>
  <c r="AI255" i="4"/>
  <c r="AH255" i="4"/>
  <c r="BY255" i="4" s="1"/>
  <c r="AI254" i="4"/>
  <c r="AH254" i="4"/>
  <c r="BZ254" i="4" s="1"/>
  <c r="AI253" i="4"/>
  <c r="AH253" i="4"/>
  <c r="BY253" i="4" s="1"/>
  <c r="AI252" i="4"/>
  <c r="AH252" i="4"/>
  <c r="BY252" i="4" s="1"/>
  <c r="AI251" i="4"/>
  <c r="AH251" i="4"/>
  <c r="AU251" i="4" s="1"/>
  <c r="AI250" i="4"/>
  <c r="AH250" i="4"/>
  <c r="BW250" i="4" s="1"/>
  <c r="AI249" i="4"/>
  <c r="AH249" i="4"/>
  <c r="BW249" i="4" s="1"/>
  <c r="AI248" i="4"/>
  <c r="AH248" i="4"/>
  <c r="BS248" i="4" s="1"/>
  <c r="AI247" i="4"/>
  <c r="AH247" i="4"/>
  <c r="BW247" i="4" s="1"/>
  <c r="AI246" i="4"/>
  <c r="AH246" i="4"/>
  <c r="BG246" i="4" s="1"/>
  <c r="AI245" i="4"/>
  <c r="AH245" i="4"/>
  <c r="BW245" i="4" s="1"/>
  <c r="AI244" i="4"/>
  <c r="AH244" i="4"/>
  <c r="AI243" i="4"/>
  <c r="AH243" i="4"/>
  <c r="BW243" i="4" s="1"/>
  <c r="AI242" i="4"/>
  <c r="AH242" i="4"/>
  <c r="BW242" i="4" s="1"/>
  <c r="AI241" i="4"/>
  <c r="AH241" i="4"/>
  <c r="BW241" i="4" s="1"/>
  <c r="AI240" i="4"/>
  <c r="AH240" i="4"/>
  <c r="AY240" i="4" s="1"/>
  <c r="AI239" i="4"/>
  <c r="AH239" i="4"/>
  <c r="BW239" i="4" s="1"/>
  <c r="AI238" i="4"/>
  <c r="AH238" i="4"/>
  <c r="AI237" i="4"/>
  <c r="AH237" i="4"/>
  <c r="BW237" i="4" s="1"/>
  <c r="AI236" i="4"/>
  <c r="AH236" i="4"/>
  <c r="AY236" i="4" s="1"/>
  <c r="AI235" i="4"/>
  <c r="AH235" i="4"/>
  <c r="BW235" i="4" s="1"/>
  <c r="AI234" i="4"/>
  <c r="AH234" i="4"/>
  <c r="BC234" i="4" s="1"/>
  <c r="AI233" i="4"/>
  <c r="AH233" i="4"/>
  <c r="BW233" i="4" s="1"/>
  <c r="AI232" i="4"/>
  <c r="AH232" i="4"/>
  <c r="BW232" i="4" s="1"/>
  <c r="AI231" i="4"/>
  <c r="AH231" i="4"/>
  <c r="BW231" i="4" s="1"/>
  <c r="AI230" i="4"/>
  <c r="AH230" i="4"/>
  <c r="AI229" i="4"/>
  <c r="AH229" i="4"/>
  <c r="BW229" i="4" s="1"/>
  <c r="AI228" i="4"/>
  <c r="AH228" i="4"/>
  <c r="BW228" i="4" s="1"/>
  <c r="AI227" i="4"/>
  <c r="AH227" i="4"/>
  <c r="BW227" i="4" s="1"/>
  <c r="AI226" i="4"/>
  <c r="AH226" i="4"/>
  <c r="BS226" i="4" s="1"/>
  <c r="AI225" i="4"/>
  <c r="AH225" i="4"/>
  <c r="BW225" i="4" s="1"/>
  <c r="AI224" i="4"/>
  <c r="AH224" i="4"/>
  <c r="BG224" i="4" s="1"/>
  <c r="AI223" i="4"/>
  <c r="AH223" i="4"/>
  <c r="BW223" i="4" s="1"/>
  <c r="AI222" i="4"/>
  <c r="AH222" i="4"/>
  <c r="BW222" i="4" s="1"/>
  <c r="AI221" i="4"/>
  <c r="AH221" i="4"/>
  <c r="BW221" i="4" s="1"/>
  <c r="AI220" i="4"/>
  <c r="AH220" i="4"/>
  <c r="BG220" i="4" s="1"/>
  <c r="AI219" i="4"/>
  <c r="AH219" i="4"/>
  <c r="BW219" i="4" s="1"/>
  <c r="AI218" i="4"/>
  <c r="AH218" i="4"/>
  <c r="BW218" i="4" s="1"/>
  <c r="AI217" i="4"/>
  <c r="AH217" i="4"/>
  <c r="BW217" i="4" s="1"/>
  <c r="AI216" i="4"/>
  <c r="AH216" i="4"/>
  <c r="BO216" i="4" s="1"/>
  <c r="AI215" i="4"/>
  <c r="AH215" i="4"/>
  <c r="BW215" i="4" s="1"/>
  <c r="AI214" i="4"/>
  <c r="AH214" i="4"/>
  <c r="BW214" i="4" s="1"/>
  <c r="AI213" i="4"/>
  <c r="AH213" i="4"/>
  <c r="BW213" i="4" s="1"/>
  <c r="AI212" i="4"/>
  <c r="AH212" i="4"/>
  <c r="AI211" i="4"/>
  <c r="AH211" i="4"/>
  <c r="BW211" i="4" s="1"/>
  <c r="AI210" i="4"/>
  <c r="AH210" i="4"/>
  <c r="AI209" i="4"/>
  <c r="AH209" i="4"/>
  <c r="BW209" i="4" s="1"/>
  <c r="AI208" i="4"/>
  <c r="AH208" i="4"/>
  <c r="AI207" i="4"/>
  <c r="AH207" i="4"/>
  <c r="BW207" i="4" s="1"/>
  <c r="AI206" i="4"/>
  <c r="AH206" i="4"/>
  <c r="BW206" i="4" s="1"/>
  <c r="AI205" i="4"/>
  <c r="AH205" i="4"/>
  <c r="BW205" i="4" s="1"/>
  <c r="AI204" i="4"/>
  <c r="AH204" i="4"/>
  <c r="BS204" i="4" s="1"/>
  <c r="AI203" i="4"/>
  <c r="AH203" i="4"/>
  <c r="BW203" i="4" s="1"/>
  <c r="AI202" i="4"/>
  <c r="AH202" i="4"/>
  <c r="BW202" i="4" s="1"/>
  <c r="AI201" i="4"/>
  <c r="AH201" i="4"/>
  <c r="BW201" i="4" s="1"/>
  <c r="AI200" i="4"/>
  <c r="AH200" i="4"/>
  <c r="BW200" i="4" s="1"/>
  <c r="AI199" i="4"/>
  <c r="AH199" i="4"/>
  <c r="BW199" i="4" s="1"/>
  <c r="AI198" i="4"/>
  <c r="AH198" i="4"/>
  <c r="BW198" i="4" s="1"/>
  <c r="AI197" i="4"/>
  <c r="AH197" i="4"/>
  <c r="BW197" i="4" s="1"/>
  <c r="AI196" i="4"/>
  <c r="AH196" i="4"/>
  <c r="AI195" i="4"/>
  <c r="AH195" i="4"/>
  <c r="BW195" i="4" s="1"/>
  <c r="AI194" i="4"/>
  <c r="AH194" i="4"/>
  <c r="AI193" i="4"/>
  <c r="AH193" i="4"/>
  <c r="BW193" i="4" s="1"/>
  <c r="AI192" i="4"/>
  <c r="AH192" i="4"/>
  <c r="BS192" i="4" s="1"/>
  <c r="AI191" i="4"/>
  <c r="AH191" i="4"/>
  <c r="BW191" i="4" s="1"/>
  <c r="AI190" i="4"/>
  <c r="AH190" i="4"/>
  <c r="BW190" i="4" s="1"/>
  <c r="AI189" i="4"/>
  <c r="AH189" i="4"/>
  <c r="BW189" i="4" s="1"/>
  <c r="AI188" i="4"/>
  <c r="AH188" i="4"/>
  <c r="BS188" i="4" s="1"/>
  <c r="AI187" i="4"/>
  <c r="AH187" i="4"/>
  <c r="BW187" i="4" s="1"/>
  <c r="AI186" i="4"/>
  <c r="AH186" i="4"/>
  <c r="BW186" i="4" s="1"/>
  <c r="AI185" i="4"/>
  <c r="AH185" i="4"/>
  <c r="BW185" i="4" s="1"/>
  <c r="AI184" i="4"/>
  <c r="AH184" i="4"/>
  <c r="BW184" i="4" s="1"/>
  <c r="AI183" i="4"/>
  <c r="AH183" i="4"/>
  <c r="BW183" i="4" s="1"/>
  <c r="AI182" i="4"/>
  <c r="AH182" i="4"/>
  <c r="AI181" i="4"/>
  <c r="AH181" i="4"/>
  <c r="BW181" i="4" s="1"/>
  <c r="AI180" i="4"/>
  <c r="AH180" i="4"/>
  <c r="BS180" i="4" s="1"/>
  <c r="AI179" i="4"/>
  <c r="AH179" i="4"/>
  <c r="BW179" i="4" s="1"/>
  <c r="AI178" i="4"/>
  <c r="AH178" i="4"/>
  <c r="BS178" i="4" s="1"/>
  <c r="AI177" i="4"/>
  <c r="AH177" i="4"/>
  <c r="BW177" i="4" s="1"/>
  <c r="AI176" i="4"/>
  <c r="AH176" i="4"/>
  <c r="BW176" i="4" s="1"/>
  <c r="AI175" i="4"/>
  <c r="AH175" i="4"/>
  <c r="BW175" i="4" s="1"/>
  <c r="AI174" i="4"/>
  <c r="AH174" i="4"/>
  <c r="BW174" i="4" s="1"/>
  <c r="AI173" i="4"/>
  <c r="AH173" i="4"/>
  <c r="BW173" i="4" s="1"/>
  <c r="AI172" i="4"/>
  <c r="AH172" i="4"/>
  <c r="BS172" i="4" s="1"/>
  <c r="AI171" i="4"/>
  <c r="AH171" i="4"/>
  <c r="BW171" i="4" s="1"/>
  <c r="AI170" i="4"/>
  <c r="AH170" i="4"/>
  <c r="BS170" i="4" s="1"/>
  <c r="AI169" i="4"/>
  <c r="AH169" i="4"/>
  <c r="BW169" i="4" s="1"/>
  <c r="AI168" i="4"/>
  <c r="AH168" i="4"/>
  <c r="BW168" i="4" s="1"/>
  <c r="AI167" i="4"/>
  <c r="AH167" i="4"/>
  <c r="BW167" i="4" s="1"/>
  <c r="AI166" i="4"/>
  <c r="AH166" i="4"/>
  <c r="BS166" i="4" s="1"/>
  <c r="AI165" i="4"/>
  <c r="AH165" i="4"/>
  <c r="BW165" i="4" s="1"/>
  <c r="AI164" i="4"/>
  <c r="AH164" i="4"/>
  <c r="BW164" i="4" s="1"/>
  <c r="AI163" i="4"/>
  <c r="AH163" i="4"/>
  <c r="BW163" i="4" s="1"/>
  <c r="AI162" i="4"/>
  <c r="AH162" i="4"/>
  <c r="BS162" i="4" s="1"/>
  <c r="AI161" i="4"/>
  <c r="AH161" i="4"/>
  <c r="BW161" i="4" s="1"/>
  <c r="AI160" i="4"/>
  <c r="AH160" i="4"/>
  <c r="BW160" i="4" s="1"/>
  <c r="AI159" i="4"/>
  <c r="AH159" i="4"/>
  <c r="BW159" i="4" s="1"/>
  <c r="AI158" i="4"/>
  <c r="AH158" i="4"/>
  <c r="BS158" i="4" s="1"/>
  <c r="AI157" i="4"/>
  <c r="AH157" i="4"/>
  <c r="BW157" i="4" s="1"/>
  <c r="AI156" i="4"/>
  <c r="AH156" i="4"/>
  <c r="BW156" i="4" s="1"/>
  <c r="AI155" i="4"/>
  <c r="AH155" i="4"/>
  <c r="BW155" i="4" s="1"/>
  <c r="AI154" i="4"/>
  <c r="AH154" i="4"/>
  <c r="BS154" i="4" s="1"/>
  <c r="AI153" i="4"/>
  <c r="AH153" i="4"/>
  <c r="BW153" i="4" s="1"/>
  <c r="AI152" i="4"/>
  <c r="AH152" i="4"/>
  <c r="BW152" i="4" s="1"/>
  <c r="AI151" i="4"/>
  <c r="AH151" i="4"/>
  <c r="BW151" i="4" s="1"/>
  <c r="AI150" i="4"/>
  <c r="AH150" i="4"/>
  <c r="BS150" i="4" s="1"/>
  <c r="AI149" i="4"/>
  <c r="AH149" i="4"/>
  <c r="BW149" i="4" s="1"/>
  <c r="AI148" i="4"/>
  <c r="AH148" i="4"/>
  <c r="BW148" i="4" s="1"/>
  <c r="AI147" i="4"/>
  <c r="AH147" i="4"/>
  <c r="BW147" i="4" s="1"/>
  <c r="AI146" i="4"/>
  <c r="AH146" i="4"/>
  <c r="BS146" i="4" s="1"/>
  <c r="AI145" i="4"/>
  <c r="AH145" i="4"/>
  <c r="BW145" i="4" s="1"/>
  <c r="AI144" i="4"/>
  <c r="AH144" i="4"/>
  <c r="BS144" i="4" s="1"/>
  <c r="AI143" i="4"/>
  <c r="AH143" i="4"/>
  <c r="BW143" i="4" s="1"/>
  <c r="AI142" i="4"/>
  <c r="AH142" i="4"/>
  <c r="BS142" i="4" s="1"/>
  <c r="AI141" i="4"/>
  <c r="AH141" i="4"/>
  <c r="BW141" i="4" s="1"/>
  <c r="AI140" i="4"/>
  <c r="AH140" i="4"/>
  <c r="BW140" i="4" s="1"/>
  <c r="AI139" i="4"/>
  <c r="AH139" i="4"/>
  <c r="BW139" i="4" s="1"/>
  <c r="AI138" i="4"/>
  <c r="AH138" i="4"/>
  <c r="BS138" i="4" s="1"/>
  <c r="AI137" i="4"/>
  <c r="AH137" i="4"/>
  <c r="BW137" i="4" s="1"/>
  <c r="AI136" i="4"/>
  <c r="AH136" i="4"/>
  <c r="BW136" i="4" s="1"/>
  <c r="AI135" i="4"/>
  <c r="AH135" i="4"/>
  <c r="BW135" i="4" s="1"/>
  <c r="AI134" i="4"/>
  <c r="AH134" i="4"/>
  <c r="BS134" i="4" s="1"/>
  <c r="AI133" i="4"/>
  <c r="AH133" i="4"/>
  <c r="BW133" i="4" s="1"/>
  <c r="AI132" i="4"/>
  <c r="AH132" i="4"/>
  <c r="BW132" i="4" s="1"/>
  <c r="AI131" i="4"/>
  <c r="AH131" i="4"/>
  <c r="BW131" i="4" s="1"/>
  <c r="AI130" i="4"/>
  <c r="AH130" i="4"/>
  <c r="BS130" i="4" s="1"/>
  <c r="AI129" i="4"/>
  <c r="AH129" i="4"/>
  <c r="BW129" i="4" s="1"/>
  <c r="AI128" i="4"/>
  <c r="AH128" i="4"/>
  <c r="BW128" i="4" s="1"/>
  <c r="AI127" i="4"/>
  <c r="AH127" i="4"/>
  <c r="BW127" i="4" s="1"/>
  <c r="AI126" i="4"/>
  <c r="AH126" i="4"/>
  <c r="BW126" i="4" s="1"/>
  <c r="AI125" i="4"/>
  <c r="AH125" i="4"/>
  <c r="BW125" i="4" s="1"/>
  <c r="AI124" i="4"/>
  <c r="AH124" i="4"/>
  <c r="BW124" i="4" s="1"/>
  <c r="AI123" i="4"/>
  <c r="AH123" i="4"/>
  <c r="BW123" i="4" s="1"/>
  <c r="AI122" i="4"/>
  <c r="AH122" i="4"/>
  <c r="BW122" i="4" s="1"/>
  <c r="AI121" i="4"/>
  <c r="AH121" i="4"/>
  <c r="BW121" i="4" s="1"/>
  <c r="AI120" i="4"/>
  <c r="AH120" i="4"/>
  <c r="BS120" i="4" s="1"/>
  <c r="AI119" i="4"/>
  <c r="AH119" i="4"/>
  <c r="BW119" i="4" s="1"/>
  <c r="AI118" i="4"/>
  <c r="AH118" i="4"/>
  <c r="BS118" i="4" s="1"/>
  <c r="AI117" i="4"/>
  <c r="AH117" i="4"/>
  <c r="BW117" i="4" s="1"/>
  <c r="AI116" i="4"/>
  <c r="AH116" i="4"/>
  <c r="BS116" i="4" s="1"/>
  <c r="AI115" i="4"/>
  <c r="AH115" i="4"/>
  <c r="BW115" i="4" s="1"/>
  <c r="AI114" i="4"/>
  <c r="AH114" i="4"/>
  <c r="BS114" i="4" s="1"/>
  <c r="AI113" i="4"/>
  <c r="AH113" i="4"/>
  <c r="BW113" i="4" s="1"/>
  <c r="AI112" i="4"/>
  <c r="AH112" i="4"/>
  <c r="BW112" i="4" s="1"/>
  <c r="AI111" i="4"/>
  <c r="AH111" i="4"/>
  <c r="BW111" i="4" s="1"/>
  <c r="AI110" i="4"/>
  <c r="AH110" i="4"/>
  <c r="BS110" i="4" s="1"/>
  <c r="AI109" i="4"/>
  <c r="AH109" i="4"/>
  <c r="BW109" i="4" s="1"/>
  <c r="AI108" i="4"/>
  <c r="AH108" i="4"/>
  <c r="BS108" i="4" s="1"/>
  <c r="AI107" i="4"/>
  <c r="AH107" i="4"/>
  <c r="BW107" i="4" s="1"/>
  <c r="AI106" i="4"/>
  <c r="AH106" i="4"/>
  <c r="BW106" i="4" s="1"/>
  <c r="AI105" i="4"/>
  <c r="AH105" i="4"/>
  <c r="BW105" i="4" s="1"/>
  <c r="AI104" i="4"/>
  <c r="AH104" i="4"/>
  <c r="BS104" i="4" s="1"/>
  <c r="AI103" i="4"/>
  <c r="AH103" i="4"/>
  <c r="BW103" i="4" s="1"/>
  <c r="AI102" i="4"/>
  <c r="AH102" i="4"/>
  <c r="BW102" i="4" s="1"/>
  <c r="AI101" i="4"/>
  <c r="AH101" i="4"/>
  <c r="BW101" i="4" s="1"/>
  <c r="AI100" i="4"/>
  <c r="AH100" i="4"/>
  <c r="BS100" i="4" s="1"/>
  <c r="AI99" i="4"/>
  <c r="AH99" i="4"/>
  <c r="BW99" i="4" s="1"/>
  <c r="AI98" i="4"/>
  <c r="AH98" i="4"/>
  <c r="BW98" i="4" s="1"/>
  <c r="AI97" i="4"/>
  <c r="AH97" i="4"/>
  <c r="BW97" i="4" s="1"/>
  <c r="AI96" i="4"/>
  <c r="AH96" i="4"/>
  <c r="BW96" i="4" s="1"/>
  <c r="AI95" i="4"/>
  <c r="AH95" i="4"/>
  <c r="BW95" i="4" s="1"/>
  <c r="AI94" i="4"/>
  <c r="AH94" i="4"/>
  <c r="BW94" i="4" s="1"/>
  <c r="AI93" i="4"/>
  <c r="AH93" i="4"/>
  <c r="BW93" i="4" s="1"/>
  <c r="AI92" i="4"/>
  <c r="AH92" i="4"/>
  <c r="BS92" i="4" s="1"/>
  <c r="AI91" i="4"/>
  <c r="AH91" i="4"/>
  <c r="BW91" i="4" s="1"/>
  <c r="AI90" i="4"/>
  <c r="AH90" i="4"/>
  <c r="BW90" i="4" s="1"/>
  <c r="AI89" i="4"/>
  <c r="AH89" i="4"/>
  <c r="BW89" i="4" s="1"/>
  <c r="AI88" i="4"/>
  <c r="AH88" i="4"/>
  <c r="BW88" i="4" s="1"/>
  <c r="AI87" i="4"/>
  <c r="AH87" i="4"/>
  <c r="BW87" i="4" s="1"/>
  <c r="AI86" i="4"/>
  <c r="AH86" i="4"/>
  <c r="BS86" i="4" s="1"/>
  <c r="AI85" i="4"/>
  <c r="AH85" i="4"/>
  <c r="BW85" i="4" s="1"/>
  <c r="AI84" i="4"/>
  <c r="AH84" i="4"/>
  <c r="BS84" i="4" s="1"/>
  <c r="AI83" i="4"/>
  <c r="AH83" i="4"/>
  <c r="BW83" i="4" s="1"/>
  <c r="AI82" i="4"/>
  <c r="AH82" i="4"/>
  <c r="BS82" i="4" s="1"/>
  <c r="AI81" i="4"/>
  <c r="AH81" i="4"/>
  <c r="BW81" i="4" s="1"/>
  <c r="AI80" i="4"/>
  <c r="AH80" i="4"/>
  <c r="BS80" i="4" s="1"/>
  <c r="AI79" i="4"/>
  <c r="AH79" i="4"/>
  <c r="BW79" i="4" s="1"/>
  <c r="AI78" i="4"/>
  <c r="AH78" i="4"/>
  <c r="BW78" i="4" s="1"/>
  <c r="AI77" i="4"/>
  <c r="AH77" i="4"/>
  <c r="BW77" i="4" s="1"/>
  <c r="AI76" i="4"/>
  <c r="AH76" i="4"/>
  <c r="BS76" i="4" s="1"/>
  <c r="AI75" i="4"/>
  <c r="AH75" i="4"/>
  <c r="BW75" i="4" s="1"/>
  <c r="AI74" i="4"/>
  <c r="AH74" i="4"/>
  <c r="BW74" i="4" s="1"/>
  <c r="AI73" i="4"/>
  <c r="AH73" i="4"/>
  <c r="BW73" i="4" s="1"/>
  <c r="AI72" i="4"/>
  <c r="AH72" i="4"/>
  <c r="AI71" i="4"/>
  <c r="AH71" i="4"/>
  <c r="BW71" i="4" s="1"/>
  <c r="AI70" i="4"/>
  <c r="AH70" i="4"/>
  <c r="BS70" i="4" s="1"/>
  <c r="AI69" i="4"/>
  <c r="AH69" i="4"/>
  <c r="BW69" i="4" s="1"/>
  <c r="AI68" i="4"/>
  <c r="AH68" i="4"/>
  <c r="BK68" i="4" s="1"/>
  <c r="AI67" i="4"/>
  <c r="AH67" i="4"/>
  <c r="BW67" i="4" s="1"/>
  <c r="AI66" i="4"/>
  <c r="AH66" i="4"/>
  <c r="BS66" i="4" s="1"/>
  <c r="AI65" i="4"/>
  <c r="AH65" i="4"/>
  <c r="BW65" i="4" s="1"/>
  <c r="AI64" i="4"/>
  <c r="AH64" i="4"/>
  <c r="BS64" i="4" s="1"/>
  <c r="AI63" i="4"/>
  <c r="AH63" i="4"/>
  <c r="BW63" i="4" s="1"/>
  <c r="AI62" i="4"/>
  <c r="AH62" i="4"/>
  <c r="BW62" i="4" s="1"/>
  <c r="AI61" i="4"/>
  <c r="AH61" i="4"/>
  <c r="BW61" i="4" s="1"/>
  <c r="AI60" i="4"/>
  <c r="AH60" i="4"/>
  <c r="BW60" i="4" s="1"/>
  <c r="AI59" i="4"/>
  <c r="AH59" i="4"/>
  <c r="BW59" i="4" s="1"/>
  <c r="AI58" i="4"/>
  <c r="AH58" i="4"/>
  <c r="BG58" i="4" s="1"/>
  <c r="AI57" i="4"/>
  <c r="AH57" i="4"/>
  <c r="BW57" i="4" s="1"/>
  <c r="AI56" i="4"/>
  <c r="AH56" i="4"/>
  <c r="BS56" i="4" s="1"/>
  <c r="AI55" i="4"/>
  <c r="AH55" i="4"/>
  <c r="BW55" i="4" s="1"/>
  <c r="AI54" i="4"/>
  <c r="AH54" i="4"/>
  <c r="BK54" i="4" s="1"/>
  <c r="AI53" i="4"/>
  <c r="AH53" i="4"/>
  <c r="BW53" i="4" s="1"/>
  <c r="AI52" i="4"/>
  <c r="AH52" i="4"/>
  <c r="BS52" i="4" s="1"/>
  <c r="AI51" i="4"/>
  <c r="AH51" i="4"/>
  <c r="BW51" i="4" s="1"/>
  <c r="AI50" i="4"/>
  <c r="AH50" i="4"/>
  <c r="AI49" i="4"/>
  <c r="AH49" i="4"/>
  <c r="BW49" i="4" s="1"/>
  <c r="AI48" i="4"/>
  <c r="AH48" i="4"/>
  <c r="BS48" i="4" s="1"/>
  <c r="AI47" i="4"/>
  <c r="AH47" i="4"/>
  <c r="BW47" i="4" s="1"/>
  <c r="AI46" i="4"/>
  <c r="AH46" i="4"/>
  <c r="BS46" i="4" s="1"/>
  <c r="AI45" i="4"/>
  <c r="AH45" i="4"/>
  <c r="BW45" i="4" s="1"/>
  <c r="AI44" i="4"/>
  <c r="AH44" i="4"/>
  <c r="AI43" i="4"/>
  <c r="AH43" i="4"/>
  <c r="BW43" i="4" s="1"/>
  <c r="AI42" i="4"/>
  <c r="AH42" i="4"/>
  <c r="BG42" i="4" s="1"/>
  <c r="AI41" i="4"/>
  <c r="AH41" i="4"/>
  <c r="BW41" i="4" s="1"/>
  <c r="AI40" i="4"/>
  <c r="AH40" i="4"/>
  <c r="AI39" i="4"/>
  <c r="AH39" i="4"/>
  <c r="BW39" i="4" s="1"/>
  <c r="AI38" i="4"/>
  <c r="AH38" i="4"/>
  <c r="BS38" i="4" s="1"/>
  <c r="AI37" i="4"/>
  <c r="AH37" i="4"/>
  <c r="BW37" i="4" s="1"/>
  <c r="AI36" i="4"/>
  <c r="AH36" i="4"/>
  <c r="BK36" i="4" s="1"/>
  <c r="AI35" i="4"/>
  <c r="AH35" i="4"/>
  <c r="BW35" i="4" s="1"/>
  <c r="AI34" i="4"/>
  <c r="AH34" i="4"/>
  <c r="BO34" i="4" s="1"/>
  <c r="AI33" i="4"/>
  <c r="AH33" i="4"/>
  <c r="BW33" i="4" s="1"/>
  <c r="AI32" i="4"/>
  <c r="AH32" i="4"/>
  <c r="AI31" i="4"/>
  <c r="AH31" i="4"/>
  <c r="BW31" i="4" s="1"/>
  <c r="AI30" i="4"/>
  <c r="AH30" i="4"/>
  <c r="BS30" i="4" s="1"/>
  <c r="AI29" i="4"/>
  <c r="AH29" i="4"/>
  <c r="BW29" i="4" s="1"/>
  <c r="AI28" i="4"/>
  <c r="AH28" i="4"/>
  <c r="AI27" i="4"/>
  <c r="AH27" i="4"/>
  <c r="BW27" i="4" s="1"/>
  <c r="AI26" i="4"/>
  <c r="AH26" i="4"/>
  <c r="BG26" i="4" s="1"/>
  <c r="AI25" i="4"/>
  <c r="AH25" i="4"/>
  <c r="BW25" i="4" s="1"/>
  <c r="AI24" i="4"/>
  <c r="AH24" i="4"/>
  <c r="BS24" i="4" s="1"/>
  <c r="AI23" i="4"/>
  <c r="AH23" i="4"/>
  <c r="BW23" i="4" s="1"/>
  <c r="AI22" i="4"/>
  <c r="AH22" i="4"/>
  <c r="BK22" i="4" s="1"/>
  <c r="AI21" i="4"/>
  <c r="AH21" i="4"/>
  <c r="BW21" i="4" s="1"/>
  <c r="AI20" i="4"/>
  <c r="AH20" i="4"/>
  <c r="BS20" i="4" s="1"/>
  <c r="AI19" i="4"/>
  <c r="AH19" i="4"/>
  <c r="BW19" i="4" s="1"/>
  <c r="AI18" i="4"/>
  <c r="AH18" i="4"/>
  <c r="AI17" i="4"/>
  <c r="AH17" i="4"/>
  <c r="BW17" i="4" s="1"/>
  <c r="AI16" i="4"/>
  <c r="AH16" i="4"/>
  <c r="AI15" i="4"/>
  <c r="AH15" i="4"/>
  <c r="BW15" i="4" s="1"/>
  <c r="AI14" i="4"/>
  <c r="AH14" i="4"/>
  <c r="BG14" i="4" s="1"/>
  <c r="AI13" i="4"/>
  <c r="AH13" i="4"/>
  <c r="BW13" i="4" s="1"/>
  <c r="AI12" i="4"/>
  <c r="AH12" i="4"/>
  <c r="BS12" i="4" s="1"/>
  <c r="AI11" i="4"/>
  <c r="AH11" i="4"/>
  <c r="BW11" i="4" s="1"/>
  <c r="AI10" i="4"/>
  <c r="AH10" i="4"/>
  <c r="BW10" i="4" s="1"/>
  <c r="AI9" i="4"/>
  <c r="AH9" i="4"/>
  <c r="AI8" i="4"/>
  <c r="AH8" i="4"/>
  <c r="BK8" i="4" s="1"/>
  <c r="AI7" i="4"/>
  <c r="AH7" i="4"/>
  <c r="BW7" i="4" s="1"/>
  <c r="AI6" i="4"/>
  <c r="AH6" i="4"/>
  <c r="AN778" i="4"/>
  <c r="AN777" i="4"/>
  <c r="AV776" i="4"/>
  <c r="AR776" i="4"/>
  <c r="AN776" i="4"/>
  <c r="AL775" i="4"/>
  <c r="AL773" i="4"/>
  <c r="AL772" i="4"/>
  <c r="AL771" i="4"/>
  <c r="AR769" i="4"/>
  <c r="AN769" i="4"/>
  <c r="AP768" i="4"/>
  <c r="AL768" i="4"/>
  <c r="AL766" i="4"/>
  <c r="AN765" i="4"/>
  <c r="AN764" i="4"/>
  <c r="AL763" i="4"/>
  <c r="AX762" i="4"/>
  <c r="AT762" i="4"/>
  <c r="AP762" i="4"/>
  <c r="AL762" i="4"/>
  <c r="AP760" i="4"/>
  <c r="AL760" i="4"/>
  <c r="AL759" i="4"/>
  <c r="AL757" i="4"/>
  <c r="AL755" i="4"/>
  <c r="AL754" i="4"/>
  <c r="AL752" i="4"/>
  <c r="AL751" i="4"/>
  <c r="AN750" i="4"/>
  <c r="AN749" i="4"/>
  <c r="AR748" i="4"/>
  <c r="AN748" i="4"/>
  <c r="AL747" i="4"/>
  <c r="AR746" i="4"/>
  <c r="AN746" i="4"/>
  <c r="AR745" i="4"/>
  <c r="AN745" i="4"/>
  <c r="AN744" i="4"/>
  <c r="AP778" i="4"/>
  <c r="AL777" i="4"/>
  <c r="AP776" i="4"/>
  <c r="AL774" i="4"/>
  <c r="AN771" i="4"/>
  <c r="AP769" i="4"/>
  <c r="AN768" i="4"/>
  <c r="AP765" i="4"/>
  <c r="AL764" i="4"/>
  <c r="AV762" i="4"/>
  <c r="AN762" i="4"/>
  <c r="AN760" i="4"/>
  <c r="AL758" i="4"/>
  <c r="AN754" i="4"/>
  <c r="AN751" i="4"/>
  <c r="AL750" i="4"/>
  <c r="AP748" i="4"/>
  <c r="AT746" i="4"/>
  <c r="AL746" i="4"/>
  <c r="AL745" i="4"/>
  <c r="AL743" i="4"/>
  <c r="AL741" i="4"/>
  <c r="AR739" i="4"/>
  <c r="AN739" i="4"/>
  <c r="AN738" i="4"/>
  <c r="AT737" i="4"/>
  <c r="AP737" i="4"/>
  <c r="AL737" i="4"/>
  <c r="AP736" i="4"/>
  <c r="AL736" i="4"/>
  <c r="AN735" i="4"/>
  <c r="AV734" i="4"/>
  <c r="AR734" i="4"/>
  <c r="AN734" i="4"/>
  <c r="BB733" i="4"/>
  <c r="AX733" i="4"/>
  <c r="AT733" i="4"/>
  <c r="AP733" i="4"/>
  <c r="AL733" i="4"/>
  <c r="AN732" i="4"/>
  <c r="AL731" i="4"/>
  <c r="AN730" i="4"/>
  <c r="AR729" i="4"/>
  <c r="AN729" i="4"/>
  <c r="AT728" i="4"/>
  <c r="AP728" i="4"/>
  <c r="AL728" i="4"/>
  <c r="AP727" i="4"/>
  <c r="AL727" i="4"/>
  <c r="AR726" i="4"/>
  <c r="AN726" i="4"/>
  <c r="AN725" i="4"/>
  <c r="AL724" i="4"/>
  <c r="AN723" i="4"/>
  <c r="AP722" i="4"/>
  <c r="AL722" i="4"/>
  <c r="AL721" i="4"/>
  <c r="AN720" i="4"/>
  <c r="AN719" i="4"/>
  <c r="AT718" i="4"/>
  <c r="AP718" i="4"/>
  <c r="AL718" i="4"/>
  <c r="AN716" i="4"/>
  <c r="AL715" i="4"/>
  <c r="AN714" i="4"/>
  <c r="AL713" i="4"/>
  <c r="AM647" i="4"/>
  <c r="AM641" i="4"/>
  <c r="AM633" i="4"/>
  <c r="AM605" i="4"/>
  <c r="AM595" i="4"/>
  <c r="AM591" i="4"/>
  <c r="AM587" i="4"/>
  <c r="AM581" i="4"/>
  <c r="AM579" i="4"/>
  <c r="BW575" i="4"/>
  <c r="BO575" i="4"/>
  <c r="BG575" i="4"/>
  <c r="AY575" i="4"/>
  <c r="AQ575" i="4"/>
  <c r="AQ571" i="4"/>
  <c r="AM569" i="4"/>
  <c r="AM567" i="4"/>
  <c r="AY561" i="4"/>
  <c r="AQ561" i="4"/>
  <c r="AM559" i="4"/>
  <c r="AU557" i="4"/>
  <c r="AM557" i="4"/>
  <c r="AQ555" i="4"/>
  <c r="AM551" i="4"/>
  <c r="AU543" i="4"/>
  <c r="AM543" i="4"/>
  <c r="AU539" i="4"/>
  <c r="AM539" i="4"/>
  <c r="AQ533" i="4"/>
  <c r="AM531" i="4"/>
  <c r="AM529" i="4"/>
  <c r="AM527" i="4"/>
  <c r="AM523" i="4"/>
  <c r="AM517" i="4"/>
  <c r="AQ513" i="4"/>
  <c r="AM509" i="4"/>
  <c r="AM505" i="4"/>
  <c r="AM499" i="4"/>
  <c r="AM489" i="4"/>
  <c r="AQ485" i="4"/>
  <c r="AM475" i="4"/>
  <c r="AM471" i="4"/>
  <c r="AM467" i="4"/>
  <c r="AM465" i="4"/>
  <c r="AM459" i="4"/>
  <c r="AP457" i="4"/>
  <c r="AL457" i="4"/>
  <c r="AM706" i="4"/>
  <c r="AQ696" i="4"/>
  <c r="AM688" i="4"/>
  <c r="AM686" i="4"/>
  <c r="AM678" i="4"/>
  <c r="AQ674" i="4"/>
  <c r="AU656" i="4"/>
  <c r="AM656" i="4"/>
  <c r="AM453" i="4"/>
  <c r="AQ441" i="4"/>
  <c r="AU433" i="4"/>
  <c r="AM433" i="4"/>
  <c r="AM429" i="4"/>
  <c r="AU427" i="4"/>
  <c r="AM427" i="4"/>
  <c r="AM250" i="4"/>
  <c r="AQ244" i="4"/>
  <c r="AM242" i="4"/>
  <c r="AM236" i="4"/>
  <c r="AM234" i="4"/>
  <c r="AM230" i="4"/>
  <c r="AU224" i="4"/>
  <c r="AM224" i="4"/>
  <c r="AM220" i="4"/>
  <c r="AM216" i="4"/>
  <c r="AM212" i="4"/>
  <c r="AM210" i="4"/>
  <c r="AM208" i="4"/>
  <c r="AM198" i="4"/>
  <c r="AM190" i="4"/>
  <c r="AM184" i="4"/>
  <c r="AM180" i="4"/>
  <c r="AQ178" i="4"/>
  <c r="AM174" i="4"/>
  <c r="AU168" i="4"/>
  <c r="AM168" i="4"/>
  <c r="AM164" i="4"/>
  <c r="AM160" i="4"/>
  <c r="AM156" i="4"/>
  <c r="AM152" i="4"/>
  <c r="AM148" i="4"/>
  <c r="AM144" i="4"/>
  <c r="AM140" i="4"/>
  <c r="AM136" i="4"/>
  <c r="AM132" i="4"/>
  <c r="AQ124" i="4"/>
  <c r="AM122" i="4"/>
  <c r="AM112" i="4"/>
  <c r="AM110" i="4"/>
  <c r="AM106" i="4"/>
  <c r="AM102" i="4"/>
  <c r="AQ96" i="4"/>
  <c r="AM94" i="4"/>
  <c r="AM88" i="4"/>
  <c r="AM86" i="4"/>
  <c r="AM84" i="4"/>
  <c r="AM82" i="4"/>
  <c r="AY80" i="4"/>
  <c r="AQ80" i="4"/>
  <c r="AM78" i="4"/>
  <c r="AQ74" i="4"/>
  <c r="AM72" i="4"/>
  <c r="AM68" i="4"/>
  <c r="AM60" i="4"/>
  <c r="AM54" i="4"/>
  <c r="AM50" i="4"/>
  <c r="AM44" i="4"/>
  <c r="AM22" i="4"/>
  <c r="AM18" i="4"/>
  <c r="AM8" i="4"/>
  <c r="AM6" i="4"/>
  <c r="AL778" i="4"/>
  <c r="AT776" i="4"/>
  <c r="AL776" i="4"/>
  <c r="AN772" i="4"/>
  <c r="AL770" i="4"/>
  <c r="AL769" i="4"/>
  <c r="AL767" i="4"/>
  <c r="AL765" i="4"/>
  <c r="AZ762" i="4"/>
  <c r="AR762" i="4"/>
  <c r="AL761" i="4"/>
  <c r="AN759" i="4"/>
  <c r="AL756" i="4"/>
  <c r="AL753" i="4"/>
  <c r="AP750" i="4"/>
  <c r="AL749" i="4"/>
  <c r="AL748" i="4"/>
  <c r="AP746" i="4"/>
  <c r="AP745" i="4"/>
  <c r="AL744" i="4"/>
  <c r="AL742" i="4"/>
  <c r="AL740" i="4"/>
  <c r="AP739" i="4"/>
  <c r="AL739" i="4"/>
  <c r="AL738" i="4"/>
  <c r="AR737" i="4"/>
  <c r="AN737" i="4"/>
  <c r="AR736" i="4"/>
  <c r="AN736" i="4"/>
  <c r="AP735" i="4"/>
  <c r="AL735" i="4"/>
  <c r="AT734" i="4"/>
  <c r="AP734" i="4"/>
  <c r="AL734" i="4"/>
  <c r="AZ733" i="4"/>
  <c r="AV733" i="4"/>
  <c r="AR733" i="4"/>
  <c r="AN733" i="4"/>
  <c r="AP732" i="4"/>
  <c r="AL732" i="4"/>
  <c r="AP730" i="4"/>
  <c r="AL730" i="4"/>
  <c r="AP729" i="4"/>
  <c r="AL729" i="4"/>
  <c r="AR728" i="4"/>
  <c r="AN728" i="4"/>
  <c r="AR727" i="4"/>
  <c r="AN727" i="4"/>
  <c r="AT726" i="4"/>
  <c r="AP726" i="4"/>
  <c r="AL726" i="4"/>
  <c r="AL725" i="4"/>
  <c r="AP723" i="4"/>
  <c r="AL723" i="4"/>
  <c r="AN721" i="4"/>
  <c r="AL720" i="4"/>
  <c r="AR718" i="4"/>
  <c r="AL717" i="4"/>
  <c r="AP714" i="4"/>
  <c r="AL712" i="4"/>
  <c r="AM639" i="4"/>
  <c r="AM603" i="4"/>
  <c r="AM589" i="4"/>
  <c r="AQ579" i="4"/>
  <c r="BS575" i="4"/>
  <c r="BC575" i="4"/>
  <c r="AM575" i="4"/>
  <c r="AQ567" i="4"/>
  <c r="AU561" i="4"/>
  <c r="AY557" i="4"/>
  <c r="AU555" i="4"/>
  <c r="AM547" i="4"/>
  <c r="AM541" i="4"/>
  <c r="AM537" i="4"/>
  <c r="AQ529" i="4"/>
  <c r="AM525" i="4"/>
  <c r="AM515" i="4"/>
  <c r="AM507" i="4"/>
  <c r="AM495" i="4"/>
  <c r="AM485" i="4"/>
  <c r="AM469" i="4"/>
  <c r="AM461" i="4"/>
  <c r="AN457" i="4"/>
  <c r="AM704" i="4"/>
  <c r="AQ686" i="4"/>
  <c r="AU674" i="4"/>
  <c r="AQ656" i="4"/>
  <c r="AM445" i="4"/>
  <c r="AQ433" i="4"/>
  <c r="AY427" i="4"/>
  <c r="AM425" i="4"/>
  <c r="AM244" i="4"/>
  <c r="AQ234" i="4"/>
  <c r="AM228" i="4"/>
  <c r="AM222" i="4"/>
  <c r="AM214" i="4"/>
  <c r="AQ208" i="4"/>
  <c r="AM192" i="4"/>
  <c r="AQ180" i="4"/>
  <c r="AM178" i="4"/>
  <c r="AQ168" i="4"/>
  <c r="AM162" i="4"/>
  <c r="AM154" i="4"/>
  <c r="AQ144" i="4"/>
  <c r="AM138" i="4"/>
  <c r="AM130" i="4"/>
  <c r="AM114" i="4"/>
  <c r="AM108" i="4"/>
  <c r="AM100" i="4"/>
  <c r="AM92" i="4"/>
  <c r="AQ84" i="4"/>
  <c r="BC80" i="4"/>
  <c r="AM80" i="4"/>
  <c r="AM74" i="4"/>
  <c r="AM64" i="4"/>
  <c r="AM52" i="4"/>
  <c r="AQ40" i="4"/>
  <c r="AM38" i="4"/>
  <c r="AM30" i="4"/>
  <c r="AM20" i="4"/>
  <c r="AQ6" i="4"/>
  <c r="AM40" i="4"/>
  <c r="AN722" i="4"/>
  <c r="AP720" i="4"/>
  <c r="AL719" i="4"/>
  <c r="AN718" i="4"/>
  <c r="AL716" i="4"/>
  <c r="AL714" i="4"/>
  <c r="AM645" i="4"/>
  <c r="AM631" i="4"/>
  <c r="AQ591" i="4"/>
  <c r="AM585" i="4"/>
  <c r="AM577" i="4"/>
  <c r="BK575" i="4"/>
  <c r="AU575" i="4"/>
  <c r="AM571" i="4"/>
  <c r="AM563" i="4"/>
  <c r="AM561" i="4"/>
  <c r="AQ557" i="4"/>
  <c r="AM555" i="4"/>
  <c r="AQ543" i="4"/>
  <c r="AQ539" i="4"/>
  <c r="AM533" i="4"/>
  <c r="AQ527" i="4"/>
  <c r="AM521" i="4"/>
  <c r="AM513" i="4"/>
  <c r="AM503" i="4"/>
  <c r="AM487" i="4"/>
  <c r="AQ471" i="4"/>
  <c r="AQ465" i="4"/>
  <c r="AR457" i="4"/>
  <c r="AL456" i="4"/>
  <c r="AM696" i="4"/>
  <c r="AQ678" i="4"/>
  <c r="AM674" i="4"/>
  <c r="AQ453" i="4"/>
  <c r="AM441" i="4"/>
  <c r="AM431" i="4"/>
  <c r="AQ427" i="4"/>
  <c r="AM246" i="4"/>
  <c r="AM240" i="4"/>
  <c r="AM232" i="4"/>
  <c r="AQ224" i="4"/>
  <c r="AM218" i="4"/>
  <c r="AQ210" i="4"/>
  <c r="AM204" i="4"/>
  <c r="AM188" i="4"/>
  <c r="AU178" i="4"/>
  <c r="AM170" i="4"/>
  <c r="AM166" i="4"/>
  <c r="AM158" i="4"/>
  <c r="AM150" i="4"/>
  <c r="AM142" i="4"/>
  <c r="AM134" i="4"/>
  <c r="AM124" i="4"/>
  <c r="AQ110" i="4"/>
  <c r="AM104" i="4"/>
  <c r="AM96" i="4"/>
  <c r="AQ86" i="4"/>
  <c r="AQ82" i="4"/>
  <c r="AU80" i="4"/>
  <c r="AM76" i="4"/>
  <c r="AM70" i="4"/>
  <c r="AM56" i="4"/>
  <c r="AM46" i="4"/>
  <c r="AU38" i="4"/>
  <c r="AQ34" i="4"/>
  <c r="AM24" i="4"/>
  <c r="AM12" i="4"/>
  <c r="BT716" i="4" l="1"/>
  <c r="BO118" i="4"/>
  <c r="BS122" i="4"/>
  <c r="BS136" i="4"/>
  <c r="BW144" i="4"/>
  <c r="BO172" i="4"/>
  <c r="BS232" i="4"/>
  <c r="BS559" i="4"/>
  <c r="BS569" i="4"/>
  <c r="BS581" i="4"/>
  <c r="BS647" i="4"/>
  <c r="BD725" i="4"/>
  <c r="BF735" i="4"/>
  <c r="BB743" i="4"/>
  <c r="BB753" i="4"/>
  <c r="BP762" i="4"/>
  <c r="BS132" i="4"/>
  <c r="BS140" i="4"/>
  <c r="BO146" i="4"/>
  <c r="BS228" i="4"/>
  <c r="BO549" i="4"/>
  <c r="BW567" i="4"/>
  <c r="BW579" i="4"/>
  <c r="BS641" i="4"/>
  <c r="BD716" i="4"/>
  <c r="BH721" i="4"/>
  <c r="BT725" i="4"/>
  <c r="BV735" i="4"/>
  <c r="BR743" i="4"/>
  <c r="BR753" i="4"/>
  <c r="BS16" i="4"/>
  <c r="BO16" i="4"/>
  <c r="AY16" i="4"/>
  <c r="BW28" i="4"/>
  <c r="BS28" i="4"/>
  <c r="BC28" i="4"/>
  <c r="BO40" i="4"/>
  <c r="BS32" i="4"/>
  <c r="BO32" i="4"/>
  <c r="AY32" i="4"/>
  <c r="BW44" i="4"/>
  <c r="BS44" i="4"/>
  <c r="BC44" i="4"/>
  <c r="AY48" i="4"/>
  <c r="BC60" i="4"/>
  <c r="AY66" i="4"/>
  <c r="AY118" i="4"/>
  <c r="BC122" i="4"/>
  <c r="BC132" i="4"/>
  <c r="BC136" i="4"/>
  <c r="BC140" i="4"/>
  <c r="BG144" i="4"/>
  <c r="AY146" i="4"/>
  <c r="AY172" i="4"/>
  <c r="BC228" i="4"/>
  <c r="BC232" i="4"/>
  <c r="BS234" i="4"/>
  <c r="BC240" i="4"/>
  <c r="BS242" i="4"/>
  <c r="BO248" i="4"/>
  <c r="BC459" i="4"/>
  <c r="AY463" i="4"/>
  <c r="BC475" i="4"/>
  <c r="BC489" i="4"/>
  <c r="AY497" i="4"/>
  <c r="BC531" i="4"/>
  <c r="BO537" i="4"/>
  <c r="BK545" i="4"/>
  <c r="BO577" i="4"/>
  <c r="BC587" i="4"/>
  <c r="BG591" i="4"/>
  <c r="AY593" i="4"/>
  <c r="BC641" i="4"/>
  <c r="BC647" i="4"/>
  <c r="BK674" i="4"/>
  <c r="BB715" i="4"/>
  <c r="BR715" i="4"/>
  <c r="AV716" i="4"/>
  <c r="BL716" i="4"/>
  <c r="AV721" i="4"/>
  <c r="BB724" i="4"/>
  <c r="BR724" i="4"/>
  <c r="AV725" i="4"/>
  <c r="BL725" i="4"/>
  <c r="AX735" i="4"/>
  <c r="BN735" i="4"/>
  <c r="AT743" i="4"/>
  <c r="BJ743" i="4"/>
  <c r="BZ743" i="4"/>
  <c r="BD744" i="4"/>
  <c r="BT744" i="4"/>
  <c r="BD749" i="4"/>
  <c r="BT749" i="4"/>
  <c r="BB752" i="4"/>
  <c r="BR752" i="4"/>
  <c r="AT753" i="4"/>
  <c r="BJ753" i="4"/>
  <c r="BZ753" i="4"/>
  <c r="BD754" i="4"/>
  <c r="BT754" i="4"/>
  <c r="BB761" i="4"/>
  <c r="BR761" i="4"/>
  <c r="BH762" i="4"/>
  <c r="BX762" i="4"/>
  <c r="BD764" i="4"/>
  <c r="BT764" i="4"/>
  <c r="BP770" i="4"/>
  <c r="BD772" i="4"/>
  <c r="BT772" i="4"/>
  <c r="BD777" i="4"/>
  <c r="BT777" i="4"/>
  <c r="F27" i="9"/>
  <c r="BO48" i="4"/>
  <c r="BS60" i="4"/>
  <c r="BO66" i="4"/>
  <c r="BO236" i="4"/>
  <c r="BC242" i="4"/>
  <c r="AY248" i="4"/>
  <c r="BO427" i="4"/>
  <c r="BS459" i="4"/>
  <c r="BO463" i="4"/>
  <c r="BS475" i="4"/>
  <c r="BS489" i="4"/>
  <c r="BO497" i="4"/>
  <c r="BS531" i="4"/>
  <c r="BK539" i="4"/>
  <c r="AY549" i="4"/>
  <c r="BC559" i="4"/>
  <c r="BG567" i="4"/>
  <c r="BC569" i="4"/>
  <c r="BS571" i="4"/>
  <c r="BG579" i="4"/>
  <c r="BC581" i="4"/>
  <c r="BO585" i="4"/>
  <c r="BS587" i="4"/>
  <c r="BW591" i="4"/>
  <c r="BO593" i="4"/>
  <c r="AT715" i="4"/>
  <c r="BJ715" i="4"/>
  <c r="BZ715" i="4"/>
  <c r="AT724" i="4"/>
  <c r="BJ724" i="4"/>
  <c r="BZ724" i="4"/>
  <c r="AV744" i="4"/>
  <c r="BL744" i="4"/>
  <c r="AV749" i="4"/>
  <c r="BL749" i="4"/>
  <c r="AT752" i="4"/>
  <c r="BJ752" i="4"/>
  <c r="BZ752" i="4"/>
  <c r="AV754" i="4"/>
  <c r="BL754" i="4"/>
  <c r="AT761" i="4"/>
  <c r="BJ761" i="4"/>
  <c r="BZ761" i="4"/>
  <c r="AV764" i="4"/>
  <c r="BL764" i="4"/>
  <c r="AZ770" i="4"/>
  <c r="AV772" i="4"/>
  <c r="BL772" i="4"/>
  <c r="AV777" i="4"/>
  <c r="BL777" i="4"/>
  <c r="C29" i="9"/>
  <c r="L37" i="9" s="1"/>
  <c r="BS6" i="4"/>
  <c r="BW6" i="4"/>
  <c r="BG6" i="4"/>
  <c r="AY6" i="4"/>
  <c r="BO6" i="4"/>
  <c r="BW18" i="4"/>
  <c r="BS18" i="4"/>
  <c r="BC18" i="4"/>
  <c r="AU18" i="4"/>
  <c r="BW22" i="4"/>
  <c r="BS22" i="4"/>
  <c r="BC22" i="4"/>
  <c r="AU22" i="4"/>
  <c r="BS26" i="4"/>
  <c r="BO26" i="4"/>
  <c r="AY26" i="4"/>
  <c r="AQ26" i="4"/>
  <c r="BW26" i="4"/>
  <c r="BW50" i="4"/>
  <c r="BS50" i="4"/>
  <c r="BC50" i="4"/>
  <c r="AU50" i="4"/>
  <c r="BW54" i="4"/>
  <c r="BS54" i="4"/>
  <c r="BC54" i="4"/>
  <c r="AU54" i="4"/>
  <c r="BS58" i="4"/>
  <c r="BO58" i="4"/>
  <c r="AY58" i="4"/>
  <c r="AQ58" i="4"/>
  <c r="BW58" i="4"/>
  <c r="BW8" i="4"/>
  <c r="BS8" i="4"/>
  <c r="BC8" i="4"/>
  <c r="AU8" i="4"/>
  <c r="BS14" i="4"/>
  <c r="BO14" i="4"/>
  <c r="AY14" i="4"/>
  <c r="AQ14" i="4"/>
  <c r="BW14" i="4"/>
  <c r="BK18" i="4"/>
  <c r="BS34" i="4"/>
  <c r="BW34" i="4"/>
  <c r="BG34" i="4"/>
  <c r="AY34" i="4"/>
  <c r="BW36" i="4"/>
  <c r="BS36" i="4"/>
  <c r="BC36" i="4"/>
  <c r="AU36" i="4"/>
  <c r="BS40" i="4"/>
  <c r="BW40" i="4"/>
  <c r="BG40" i="4"/>
  <c r="AY40" i="4"/>
  <c r="BS42" i="4"/>
  <c r="BO42" i="4"/>
  <c r="AY42" i="4"/>
  <c r="AQ42" i="4"/>
  <c r="BW42" i="4"/>
  <c r="BK50" i="4"/>
  <c r="BW68" i="4"/>
  <c r="BS68" i="4"/>
  <c r="BC68" i="4"/>
  <c r="AU68" i="4"/>
  <c r="BW72" i="4"/>
  <c r="BS72" i="4"/>
  <c r="BC72" i="4"/>
  <c r="BK72" i="4"/>
  <c r="AU72" i="4"/>
  <c r="AU78" i="4"/>
  <c r="BK78" i="4"/>
  <c r="BO82" i="4"/>
  <c r="AY84" i="4"/>
  <c r="BO84" i="4"/>
  <c r="AY86" i="4"/>
  <c r="BO86" i="4"/>
  <c r="AU102" i="4"/>
  <c r="AU106" i="4"/>
  <c r="BK106" i="4"/>
  <c r="AY110" i="4"/>
  <c r="AQ120" i="4"/>
  <c r="BW120" i="4"/>
  <c r="AU148" i="4"/>
  <c r="BK160" i="4"/>
  <c r="AU164" i="4"/>
  <c r="BC168" i="4"/>
  <c r="AU174" i="4"/>
  <c r="BK174" i="4"/>
  <c r="AU184" i="4"/>
  <c r="BK184" i="4"/>
  <c r="AU190" i="4"/>
  <c r="BK190" i="4"/>
  <c r="AU198" i="4"/>
  <c r="BK198" i="4"/>
  <c r="AU214" i="4"/>
  <c r="BK214" i="4"/>
  <c r="AY216" i="4"/>
  <c r="AU222" i="4"/>
  <c r="BK222" i="4"/>
  <c r="BG226" i="4"/>
  <c r="AQ16" i="4"/>
  <c r="BG16" i="4"/>
  <c r="BW16" i="4"/>
  <c r="AU28" i="4"/>
  <c r="BK28" i="4"/>
  <c r="AQ32" i="4"/>
  <c r="BG32" i="4"/>
  <c r="BW32" i="4"/>
  <c r="AU44" i="4"/>
  <c r="BK44" i="4"/>
  <c r="AQ48" i="4"/>
  <c r="BG48" i="4"/>
  <c r="BW48" i="4"/>
  <c r="AU60" i="4"/>
  <c r="BK60" i="4"/>
  <c r="AQ66" i="4"/>
  <c r="BG66" i="4"/>
  <c r="BW66" i="4"/>
  <c r="BC78" i="4"/>
  <c r="BS78" i="4"/>
  <c r="BG82" i="4"/>
  <c r="BW82" i="4"/>
  <c r="BG84" i="4"/>
  <c r="BW84" i="4"/>
  <c r="BG86" i="4"/>
  <c r="BW86" i="4"/>
  <c r="BC88" i="4"/>
  <c r="BS88" i="4"/>
  <c r="BC94" i="4"/>
  <c r="BS94" i="4"/>
  <c r="BC102" i="4"/>
  <c r="BS102" i="4"/>
  <c r="BC106" i="4"/>
  <c r="BS106" i="4"/>
  <c r="BG110" i="4"/>
  <c r="BW110" i="4"/>
  <c r="BC112" i="4"/>
  <c r="BS112" i="4"/>
  <c r="AY116" i="4"/>
  <c r="BO116" i="4"/>
  <c r="AQ118" i="4"/>
  <c r="BG118" i="4"/>
  <c r="BW118" i="4"/>
  <c r="AY120" i="4"/>
  <c r="BO120" i="4"/>
  <c r="AU122" i="4"/>
  <c r="BK122" i="4"/>
  <c r="AU132" i="4"/>
  <c r="BK132" i="4"/>
  <c r="AU136" i="4"/>
  <c r="BK136" i="4"/>
  <c r="AU140" i="4"/>
  <c r="BK140" i="4"/>
  <c r="AY144" i="4"/>
  <c r="BO144" i="4"/>
  <c r="AQ146" i="4"/>
  <c r="BG146" i="4"/>
  <c r="BW146" i="4"/>
  <c r="BC148" i="4"/>
  <c r="BS148" i="4"/>
  <c r="BC152" i="4"/>
  <c r="BS152" i="4"/>
  <c r="BC156" i="4"/>
  <c r="BS156" i="4"/>
  <c r="BC160" i="4"/>
  <c r="BS160" i="4"/>
  <c r="BC164" i="4"/>
  <c r="BS164" i="4"/>
  <c r="BK168" i="4"/>
  <c r="AQ172" i="4"/>
  <c r="BG172" i="4"/>
  <c r="BW172" i="4"/>
  <c r="BC174" i="4"/>
  <c r="BS174" i="4"/>
  <c r="BG180" i="4"/>
  <c r="BW180" i="4"/>
  <c r="BC184" i="4"/>
  <c r="BS184" i="4"/>
  <c r="BC190" i="4"/>
  <c r="BS190" i="4"/>
  <c r="BC198" i="4"/>
  <c r="BS198" i="4"/>
  <c r="AY206" i="4"/>
  <c r="BO206" i="4"/>
  <c r="BC214" i="4"/>
  <c r="BS214" i="4"/>
  <c r="BC218" i="4"/>
  <c r="BS218" i="4"/>
  <c r="BC222" i="4"/>
  <c r="BS222" i="4"/>
  <c r="BW224" i="4"/>
  <c r="AY226" i="4"/>
  <c r="BO226" i="4"/>
  <c r="AU228" i="4"/>
  <c r="BK228" i="4"/>
  <c r="AU232" i="4"/>
  <c r="BK232" i="4"/>
  <c r="AU240" i="4"/>
  <c r="AU242" i="4"/>
  <c r="BK242" i="4"/>
  <c r="AQ248" i="4"/>
  <c r="BG248" i="4"/>
  <c r="BW248" i="4"/>
  <c r="BC250" i="4"/>
  <c r="BS250" i="4"/>
  <c r="BW429" i="4"/>
  <c r="BK429" i="4"/>
  <c r="AU429" i="4"/>
  <c r="BS429" i="4"/>
  <c r="BC429" i="4"/>
  <c r="AY82" i="4"/>
  <c r="AU88" i="4"/>
  <c r="BK88" i="4"/>
  <c r="AU94" i="4"/>
  <c r="BK94" i="4"/>
  <c r="BK102" i="4"/>
  <c r="BO110" i="4"/>
  <c r="AU112" i="4"/>
  <c r="BK112" i="4"/>
  <c r="AQ116" i="4"/>
  <c r="BG116" i="4"/>
  <c r="BW116" i="4"/>
  <c r="BG120" i="4"/>
  <c r="BK148" i="4"/>
  <c r="AU152" i="4"/>
  <c r="BK152" i="4"/>
  <c r="AU156" i="4"/>
  <c r="BK156" i="4"/>
  <c r="AU160" i="4"/>
  <c r="BK164" i="4"/>
  <c r="BS168" i="4"/>
  <c r="AY180" i="4"/>
  <c r="BO180" i="4"/>
  <c r="AQ206" i="4"/>
  <c r="BG206" i="4"/>
  <c r="AU218" i="4"/>
  <c r="BK218" i="4"/>
  <c r="AQ226" i="4"/>
  <c r="BW226" i="4"/>
  <c r="AU250" i="4"/>
  <c r="BK250" i="4"/>
  <c r="BG427" i="4"/>
  <c r="BW427" i="4"/>
  <c r="BG453" i="4"/>
  <c r="BW453" i="4"/>
  <c r="AT456" i="4"/>
  <c r="BB456" i="4"/>
  <c r="BJ456" i="4"/>
  <c r="BR456" i="4"/>
  <c r="BZ456" i="4"/>
  <c r="AZ457" i="4"/>
  <c r="BO457" i="4"/>
  <c r="AU459" i="4"/>
  <c r="BK459" i="4"/>
  <c r="AQ463" i="4"/>
  <c r="BG463" i="4"/>
  <c r="BW463" i="4"/>
  <c r="BG465" i="4"/>
  <c r="BW465" i="4"/>
  <c r="BC467" i="4"/>
  <c r="BS467" i="4"/>
  <c r="BG471" i="4"/>
  <c r="BW471" i="4"/>
  <c r="AY473" i="4"/>
  <c r="BO473" i="4"/>
  <c r="AU475" i="4"/>
  <c r="BK475" i="4"/>
  <c r="AU489" i="4"/>
  <c r="BK489" i="4"/>
  <c r="AQ497" i="4"/>
  <c r="BG497" i="4"/>
  <c r="BW497" i="4"/>
  <c r="BC499" i="4"/>
  <c r="BS499" i="4"/>
  <c r="BC505" i="4"/>
  <c r="BS505" i="4"/>
  <c r="BC509" i="4"/>
  <c r="BS509" i="4"/>
  <c r="BC517" i="4"/>
  <c r="BS517" i="4"/>
  <c r="BC523" i="4"/>
  <c r="BS523" i="4"/>
  <c r="BG527" i="4"/>
  <c r="BW527" i="4"/>
  <c r="BG529" i="4"/>
  <c r="AU531" i="4"/>
  <c r="BK531" i="4"/>
  <c r="BC539" i="4"/>
  <c r="BS539" i="4"/>
  <c r="BO541" i="4"/>
  <c r="BK543" i="4"/>
  <c r="AQ549" i="4"/>
  <c r="BG549" i="4"/>
  <c r="BW549" i="4"/>
  <c r="BC551" i="4"/>
  <c r="BS551" i="4"/>
  <c r="BO557" i="4"/>
  <c r="AU559" i="4"/>
  <c r="BK559" i="4"/>
  <c r="AY565" i="4"/>
  <c r="BO565" i="4"/>
  <c r="AY567" i="4"/>
  <c r="BO567" i="4"/>
  <c r="AU569" i="4"/>
  <c r="BK569" i="4"/>
  <c r="AY579" i="4"/>
  <c r="BO579" i="4"/>
  <c r="AU581" i="4"/>
  <c r="BK581" i="4"/>
  <c r="AU587" i="4"/>
  <c r="BK587" i="4"/>
  <c r="AY591" i="4"/>
  <c r="BO591" i="4"/>
  <c r="AQ593" i="4"/>
  <c r="BG593" i="4"/>
  <c r="BW593" i="4"/>
  <c r="BC595" i="4"/>
  <c r="BS595" i="4"/>
  <c r="BK599" i="4"/>
  <c r="BC605" i="4"/>
  <c r="BS605" i="4"/>
  <c r="BC633" i="4"/>
  <c r="BS633" i="4"/>
  <c r="AY686" i="4"/>
  <c r="BO686" i="4"/>
  <c r="AU688" i="4"/>
  <c r="BK688" i="4"/>
  <c r="AU706" i="4"/>
  <c r="BK706" i="4"/>
  <c r="AT714" i="4"/>
  <c r="BB714" i="4"/>
  <c r="BJ714" i="4"/>
  <c r="BR714" i="4"/>
  <c r="BZ714" i="4"/>
  <c r="AT720" i="4"/>
  <c r="BB720" i="4"/>
  <c r="BJ720" i="4"/>
  <c r="BR720" i="4"/>
  <c r="BZ720" i="4"/>
  <c r="AY453" i="4"/>
  <c r="BO453" i="4"/>
  <c r="AP456" i="4"/>
  <c r="AX456" i="4"/>
  <c r="BF456" i="4"/>
  <c r="BN456" i="4"/>
  <c r="BV456" i="4"/>
  <c r="AV457" i="4"/>
  <c r="BG457" i="4"/>
  <c r="BW457" i="4"/>
  <c r="AY465" i="4"/>
  <c r="BO465" i="4"/>
  <c r="AU467" i="4"/>
  <c r="BK467" i="4"/>
  <c r="AY471" i="4"/>
  <c r="BO471" i="4"/>
  <c r="AQ473" i="4"/>
  <c r="BG473" i="4"/>
  <c r="BW473" i="4"/>
  <c r="AU499" i="4"/>
  <c r="BK499" i="4"/>
  <c r="AU505" i="4"/>
  <c r="BK505" i="4"/>
  <c r="AU509" i="4"/>
  <c r="BK509" i="4"/>
  <c r="AU517" i="4"/>
  <c r="BK517" i="4"/>
  <c r="AU523" i="4"/>
  <c r="BK523" i="4"/>
  <c r="AY527" i="4"/>
  <c r="BO527" i="4"/>
  <c r="AY529" i="4"/>
  <c r="BO529" i="4"/>
  <c r="BC543" i="4"/>
  <c r="BS543" i="4"/>
  <c r="AU551" i="4"/>
  <c r="BK551" i="4"/>
  <c r="BG557" i="4"/>
  <c r="BW557" i="4"/>
  <c r="AQ565" i="4"/>
  <c r="BG565" i="4"/>
  <c r="BW565" i="4"/>
  <c r="AU595" i="4"/>
  <c r="BK595" i="4"/>
  <c r="AU605" i="4"/>
  <c r="BK605" i="4"/>
  <c r="AU633" i="4"/>
  <c r="BK633" i="4"/>
  <c r="AU641" i="4"/>
  <c r="BK641" i="4"/>
  <c r="AU647" i="4"/>
  <c r="BK647" i="4"/>
  <c r="BC674" i="4"/>
  <c r="BS674" i="4"/>
  <c r="BG686" i="4"/>
  <c r="BW686" i="4"/>
  <c r="BC688" i="4"/>
  <c r="BS688" i="4"/>
  <c r="BC706" i="4"/>
  <c r="BS706" i="4"/>
  <c r="AX714" i="4"/>
  <c r="BF714" i="4"/>
  <c r="BN714" i="4"/>
  <c r="BV714" i="4"/>
  <c r="AP715" i="4"/>
  <c r="AX715" i="4"/>
  <c r="BF715" i="4"/>
  <c r="BN715" i="4"/>
  <c r="BV715" i="4"/>
  <c r="AR716" i="4"/>
  <c r="AZ716" i="4"/>
  <c r="BH716" i="4"/>
  <c r="BP716" i="4"/>
  <c r="BX716" i="4"/>
  <c r="AX720" i="4"/>
  <c r="BF720" i="4"/>
  <c r="BN720" i="4"/>
  <c r="BV720" i="4"/>
  <c r="BY721" i="4"/>
  <c r="BT721" i="4"/>
  <c r="BL721" i="4"/>
  <c r="BD721" i="4"/>
  <c r="AR721" i="4"/>
  <c r="AZ721" i="4"/>
  <c r="BP721" i="4"/>
  <c r="AP724" i="4"/>
  <c r="AX724" i="4"/>
  <c r="BF724" i="4"/>
  <c r="BN724" i="4"/>
  <c r="BV724" i="4"/>
  <c r="AR725" i="4"/>
  <c r="AZ725" i="4"/>
  <c r="BH725" i="4"/>
  <c r="BP725" i="4"/>
  <c r="BX725" i="4"/>
  <c r="BB728" i="4"/>
  <c r="BJ728" i="4"/>
  <c r="BR728" i="4"/>
  <c r="BZ728" i="4"/>
  <c r="AZ729" i="4"/>
  <c r="BH729" i="4"/>
  <c r="BP729" i="4"/>
  <c r="BX729" i="4"/>
  <c r="BD730" i="4"/>
  <c r="BT730" i="4"/>
  <c r="AV736" i="4"/>
  <c r="BD736" i="4"/>
  <c r="BL736" i="4"/>
  <c r="BT736" i="4"/>
  <c r="AV739" i="4"/>
  <c r="BD739" i="4"/>
  <c r="BL739" i="4"/>
  <c r="BT739" i="4"/>
  <c r="AP743" i="4"/>
  <c r="AX743" i="4"/>
  <c r="BF743" i="4"/>
  <c r="BN743" i="4"/>
  <c r="BV743" i="4"/>
  <c r="AR744" i="4"/>
  <c r="AZ744" i="4"/>
  <c r="BH744" i="4"/>
  <c r="BP744" i="4"/>
  <c r="BX744" i="4"/>
  <c r="BD746" i="4"/>
  <c r="BT746" i="4"/>
  <c r="AP752" i="4"/>
  <c r="AX752" i="4"/>
  <c r="BF752" i="4"/>
  <c r="BN752" i="4"/>
  <c r="BV752" i="4"/>
  <c r="AP753" i="4"/>
  <c r="AX753" i="4"/>
  <c r="BF753" i="4"/>
  <c r="BN753" i="4"/>
  <c r="BV753" i="4"/>
  <c r="AR754" i="4"/>
  <c r="AZ754" i="4"/>
  <c r="BH754" i="4"/>
  <c r="BP754" i="4"/>
  <c r="BX754" i="4"/>
  <c r="AV759" i="4"/>
  <c r="BD759" i="4"/>
  <c r="BL759" i="4"/>
  <c r="BT759" i="4"/>
  <c r="AP761" i="4"/>
  <c r="AX761" i="4"/>
  <c r="BF761" i="4"/>
  <c r="BN761" i="4"/>
  <c r="BV761" i="4"/>
  <c r="BD762" i="4"/>
  <c r="BL762" i="4"/>
  <c r="BT762" i="4"/>
  <c r="AR764" i="4"/>
  <c r="AZ764" i="4"/>
  <c r="BH764" i="4"/>
  <c r="BP764" i="4"/>
  <c r="BX764" i="4"/>
  <c r="BD765" i="4"/>
  <c r="BT765" i="4"/>
  <c r="AT771" i="4"/>
  <c r="BJ771" i="4"/>
  <c r="BZ771" i="4"/>
  <c r="AR777" i="4"/>
  <c r="AZ777" i="4"/>
  <c r="BH777" i="4"/>
  <c r="BP777" i="4"/>
  <c r="BX777" i="4"/>
  <c r="AX728" i="4"/>
  <c r="BF728" i="4"/>
  <c r="BN728" i="4"/>
  <c r="BV728" i="4"/>
  <c r="AV729" i="4"/>
  <c r="BD729" i="4"/>
  <c r="BL729" i="4"/>
  <c r="BT729" i="4"/>
  <c r="AV730" i="4"/>
  <c r="AT735" i="4"/>
  <c r="BB735" i="4"/>
  <c r="BJ735" i="4"/>
  <c r="BR735" i="4"/>
  <c r="BZ735" i="4"/>
  <c r="AZ736" i="4"/>
  <c r="BH736" i="4"/>
  <c r="BP736" i="4"/>
  <c r="BX736" i="4"/>
  <c r="AZ739" i="4"/>
  <c r="BH739" i="4"/>
  <c r="BP739" i="4"/>
  <c r="BX739" i="4"/>
  <c r="AX746" i="4"/>
  <c r="AR749" i="4"/>
  <c r="AZ749" i="4"/>
  <c r="BH749" i="4"/>
  <c r="BP749" i="4"/>
  <c r="BX749" i="4"/>
  <c r="AR759" i="4"/>
  <c r="AZ759" i="4"/>
  <c r="BH759" i="4"/>
  <c r="BP759" i="4"/>
  <c r="BX759" i="4"/>
  <c r="AV765" i="4"/>
  <c r="AR770" i="4"/>
  <c r="BH770" i="4"/>
  <c r="BB771" i="4"/>
  <c r="AR772" i="4"/>
  <c r="AZ772" i="4"/>
  <c r="BH772" i="4"/>
  <c r="BP772" i="4"/>
  <c r="BX772" i="4"/>
  <c r="AY64" i="4"/>
  <c r="BO64" i="4"/>
  <c r="AQ70" i="4"/>
  <c r="AY70" i="4"/>
  <c r="BG70" i="4"/>
  <c r="BO70" i="4"/>
  <c r="BW70" i="4"/>
  <c r="BC74" i="4"/>
  <c r="BK74" i="4"/>
  <c r="BS74" i="4"/>
  <c r="AQ76" i="4"/>
  <c r="AY76" i="4"/>
  <c r="BG76" i="4"/>
  <c r="BO76" i="4"/>
  <c r="BW76" i="4"/>
  <c r="BG80" i="4"/>
  <c r="BO80" i="4"/>
  <c r="BW80" i="4"/>
  <c r="AQ108" i="4"/>
  <c r="AY108" i="4"/>
  <c r="BG108" i="4"/>
  <c r="BO108" i="4"/>
  <c r="BW108" i="4"/>
  <c r="AQ130" i="4"/>
  <c r="AY130" i="4"/>
  <c r="BG130" i="4"/>
  <c r="BO130" i="4"/>
  <c r="BW130" i="4"/>
  <c r="AY150" i="4"/>
  <c r="BW150" i="4"/>
  <c r="AQ158" i="4"/>
  <c r="AY158" i="4"/>
  <c r="BG158" i="4"/>
  <c r="BO158" i="4"/>
  <c r="BW158" i="4"/>
  <c r="AQ162" i="4"/>
  <c r="AY162" i="4"/>
  <c r="BG162" i="4"/>
  <c r="BO162" i="4"/>
  <c r="BW162" i="4"/>
  <c r="BO166" i="4"/>
  <c r="AM186" i="4"/>
  <c r="AU186" i="4"/>
  <c r="BC186" i="4"/>
  <c r="BK186" i="4"/>
  <c r="BS186" i="4"/>
  <c r="AQ188" i="4"/>
  <c r="BW188" i="4"/>
  <c r="AY192" i="4"/>
  <c r="BO192" i="4"/>
  <c r="AQ204" i="4"/>
  <c r="AY204" i="4"/>
  <c r="BG204" i="4"/>
  <c r="BO204" i="4"/>
  <c r="BW204" i="4"/>
  <c r="AQ220" i="4"/>
  <c r="BS230" i="4"/>
  <c r="BK230" i="4"/>
  <c r="BC230" i="4"/>
  <c r="AU230" i="4"/>
  <c r="AQ230" i="4"/>
  <c r="BG230" i="4"/>
  <c r="BW230" i="4"/>
  <c r="AQ246" i="4"/>
  <c r="AM10" i="4"/>
  <c r="AU10" i="4"/>
  <c r="BC10" i="4"/>
  <c r="BK10" i="4"/>
  <c r="BS10" i="4"/>
  <c r="AQ12" i="4"/>
  <c r="AY12" i="4"/>
  <c r="BG12" i="4"/>
  <c r="BO12" i="4"/>
  <c r="BW12" i="4"/>
  <c r="AQ20" i="4"/>
  <c r="AY20" i="4"/>
  <c r="BG20" i="4"/>
  <c r="BO20" i="4"/>
  <c r="BW20" i="4"/>
  <c r="AQ24" i="4"/>
  <c r="AY24" i="4"/>
  <c r="BG24" i="4"/>
  <c r="BO24" i="4"/>
  <c r="BW24" i="4"/>
  <c r="AQ30" i="4"/>
  <c r="AY30" i="4"/>
  <c r="BG30" i="4"/>
  <c r="BO30" i="4"/>
  <c r="BW30" i="4"/>
  <c r="AY38" i="4"/>
  <c r="BG38" i="4"/>
  <c r="BO38" i="4"/>
  <c r="BW38" i="4"/>
  <c r="AQ46" i="4"/>
  <c r="AY46" i="4"/>
  <c r="BG46" i="4"/>
  <c r="BO46" i="4"/>
  <c r="BW46" i="4"/>
  <c r="AQ52" i="4"/>
  <c r="AY52" i="4"/>
  <c r="BG52" i="4"/>
  <c r="BO52" i="4"/>
  <c r="BW52" i="4"/>
  <c r="AQ56" i="4"/>
  <c r="AY56" i="4"/>
  <c r="BG56" i="4"/>
  <c r="BO56" i="4"/>
  <c r="BW56" i="4"/>
  <c r="AM62" i="4"/>
  <c r="AU62" i="4"/>
  <c r="BC62" i="4"/>
  <c r="BK62" i="4"/>
  <c r="BS62" i="4"/>
  <c r="AQ64" i="4"/>
  <c r="BG64" i="4"/>
  <c r="BW64" i="4"/>
  <c r="AU74" i="4"/>
  <c r="AM90" i="4"/>
  <c r="AU90" i="4"/>
  <c r="BC90" i="4"/>
  <c r="BK90" i="4"/>
  <c r="BS90" i="4"/>
  <c r="AQ92" i="4"/>
  <c r="AY92" i="4"/>
  <c r="BG92" i="4"/>
  <c r="BO92" i="4"/>
  <c r="BW92" i="4"/>
  <c r="AU96" i="4"/>
  <c r="BC96" i="4"/>
  <c r="BK96" i="4"/>
  <c r="BS96" i="4"/>
  <c r="AM98" i="4"/>
  <c r="AU98" i="4"/>
  <c r="BC98" i="4"/>
  <c r="BK98" i="4"/>
  <c r="BS98" i="4"/>
  <c r="AQ100" i="4"/>
  <c r="AY100" i="4"/>
  <c r="BG100" i="4"/>
  <c r="BO100" i="4"/>
  <c r="BW100" i="4"/>
  <c r="AQ104" i="4"/>
  <c r="AY104" i="4"/>
  <c r="BG104" i="4"/>
  <c r="BO104" i="4"/>
  <c r="BW104" i="4"/>
  <c r="AQ114" i="4"/>
  <c r="AY114" i="4"/>
  <c r="BG114" i="4"/>
  <c r="BO114" i="4"/>
  <c r="BW114" i="4"/>
  <c r="AU124" i="4"/>
  <c r="BC124" i="4"/>
  <c r="BK124" i="4"/>
  <c r="BS124" i="4"/>
  <c r="AM126" i="4"/>
  <c r="AU126" i="4"/>
  <c r="BC126" i="4"/>
  <c r="BK126" i="4"/>
  <c r="BS126" i="4"/>
  <c r="AM128" i="4"/>
  <c r="AU128" i="4"/>
  <c r="BC128" i="4"/>
  <c r="BK128" i="4"/>
  <c r="BS128" i="4"/>
  <c r="AQ134" i="4"/>
  <c r="AY134" i="4"/>
  <c r="BG134" i="4"/>
  <c r="BO134" i="4"/>
  <c r="BW134" i="4"/>
  <c r="AQ138" i="4"/>
  <c r="AY138" i="4"/>
  <c r="BG138" i="4"/>
  <c r="BO138" i="4"/>
  <c r="BW138" i="4"/>
  <c r="AQ142" i="4"/>
  <c r="AY142" i="4"/>
  <c r="BG142" i="4"/>
  <c r="BO142" i="4"/>
  <c r="BW142" i="4"/>
  <c r="AQ150" i="4"/>
  <c r="BG150" i="4"/>
  <c r="BO150" i="4"/>
  <c r="AQ154" i="4"/>
  <c r="AY154" i="4"/>
  <c r="BG154" i="4"/>
  <c r="BO154" i="4"/>
  <c r="BW154" i="4"/>
  <c r="AQ166" i="4"/>
  <c r="AY166" i="4"/>
  <c r="BG166" i="4"/>
  <c r="BW166" i="4"/>
  <c r="AQ170" i="4"/>
  <c r="AY170" i="4"/>
  <c r="BG170" i="4"/>
  <c r="BO170" i="4"/>
  <c r="BW170" i="4"/>
  <c r="AM176" i="4"/>
  <c r="AU176" i="4"/>
  <c r="BC176" i="4"/>
  <c r="BK176" i="4"/>
  <c r="BS176" i="4"/>
  <c r="AY178" i="4"/>
  <c r="BG178" i="4"/>
  <c r="BO178" i="4"/>
  <c r="BW178" i="4"/>
  <c r="AY188" i="4"/>
  <c r="BG188" i="4"/>
  <c r="BO188" i="4"/>
  <c r="AQ192" i="4"/>
  <c r="BG192" i="4"/>
  <c r="BW192" i="4"/>
  <c r="AM200" i="4"/>
  <c r="AU200" i="4"/>
  <c r="BC200" i="4"/>
  <c r="BK200" i="4"/>
  <c r="BS200" i="4"/>
  <c r="AM202" i="4"/>
  <c r="AU202" i="4"/>
  <c r="BC202" i="4"/>
  <c r="BK202" i="4"/>
  <c r="BS202" i="4"/>
  <c r="BW208" i="4"/>
  <c r="BO208" i="4"/>
  <c r="BG208" i="4"/>
  <c r="AY208" i="4"/>
  <c r="AU208" i="4"/>
  <c r="BK208" i="4"/>
  <c r="BW210" i="4"/>
  <c r="BO210" i="4"/>
  <c r="BG210" i="4"/>
  <c r="AY210" i="4"/>
  <c r="AU210" i="4"/>
  <c r="BK210" i="4"/>
  <c r="BS212" i="4"/>
  <c r="BK212" i="4"/>
  <c r="BC212" i="4"/>
  <c r="AU212" i="4"/>
  <c r="AQ212" i="4"/>
  <c r="BG212" i="4"/>
  <c r="BW212" i="4"/>
  <c r="BS220" i="4"/>
  <c r="BK220" i="4"/>
  <c r="BC220" i="4"/>
  <c r="AU220" i="4"/>
  <c r="BW220" i="4"/>
  <c r="BW244" i="4"/>
  <c r="BO244" i="4"/>
  <c r="BG244" i="4"/>
  <c r="AY244" i="4"/>
  <c r="AU244" i="4"/>
  <c r="BK244" i="4"/>
  <c r="BS246" i="4"/>
  <c r="BK246" i="4"/>
  <c r="BC246" i="4"/>
  <c r="AU246" i="4"/>
  <c r="BW246" i="4"/>
  <c r="AU6" i="4"/>
  <c r="BC6" i="4"/>
  <c r="BK6" i="4"/>
  <c r="AQ8" i="4"/>
  <c r="AY8" i="4"/>
  <c r="BG8" i="4"/>
  <c r="BO8" i="4"/>
  <c r="AQ10" i="4"/>
  <c r="AY10" i="4"/>
  <c r="BG10" i="4"/>
  <c r="BO10" i="4"/>
  <c r="AU12" i="4"/>
  <c r="BC12" i="4"/>
  <c r="BK12" i="4"/>
  <c r="AM14" i="4"/>
  <c r="AU14" i="4"/>
  <c r="BC14" i="4"/>
  <c r="BK14" i="4"/>
  <c r="AM16" i="4"/>
  <c r="AU16" i="4"/>
  <c r="BC16" i="4"/>
  <c r="BK16" i="4"/>
  <c r="AQ18" i="4"/>
  <c r="AY18" i="4"/>
  <c r="BG18" i="4"/>
  <c r="BO18" i="4"/>
  <c r="AU20" i="4"/>
  <c r="BC20" i="4"/>
  <c r="BK20" i="4"/>
  <c r="AQ22" i="4"/>
  <c r="AY22" i="4"/>
  <c r="BG22" i="4"/>
  <c r="BO22" i="4"/>
  <c r="AU24" i="4"/>
  <c r="BC24" i="4"/>
  <c r="BK24" i="4"/>
  <c r="AM26" i="4"/>
  <c r="AU26" i="4"/>
  <c r="BC26" i="4"/>
  <c r="BK26" i="4"/>
  <c r="AQ28" i="4"/>
  <c r="AY28" i="4"/>
  <c r="BG28" i="4"/>
  <c r="BO28" i="4"/>
  <c r="AU30" i="4"/>
  <c r="BC30" i="4"/>
  <c r="BK30" i="4"/>
  <c r="AM32" i="4"/>
  <c r="AU32" i="4"/>
  <c r="BC32" i="4"/>
  <c r="BK32" i="4"/>
  <c r="AU34" i="4"/>
  <c r="BC34" i="4"/>
  <c r="BK34" i="4"/>
  <c r="AQ36" i="4"/>
  <c r="AY36" i="4"/>
  <c r="BG36" i="4"/>
  <c r="BO36" i="4"/>
  <c r="BC38" i="4"/>
  <c r="BK38" i="4"/>
  <c r="AU40" i="4"/>
  <c r="BC40" i="4"/>
  <c r="BK40" i="4"/>
  <c r="AM42" i="4"/>
  <c r="AU42" i="4"/>
  <c r="BC42" i="4"/>
  <c r="BK42" i="4"/>
  <c r="AQ44" i="4"/>
  <c r="AY44" i="4"/>
  <c r="BG44" i="4"/>
  <c r="BO44" i="4"/>
  <c r="AU46" i="4"/>
  <c r="BC46" i="4"/>
  <c r="BK46" i="4"/>
  <c r="AM48" i="4"/>
  <c r="AU48" i="4"/>
  <c r="BC48" i="4"/>
  <c r="BK48" i="4"/>
  <c r="AQ50" i="4"/>
  <c r="AY50" i="4"/>
  <c r="BG50" i="4"/>
  <c r="BO50" i="4"/>
  <c r="AU52" i="4"/>
  <c r="BC52" i="4"/>
  <c r="BK52" i="4"/>
  <c r="AQ54" i="4"/>
  <c r="AY54" i="4"/>
  <c r="BG54" i="4"/>
  <c r="BO54" i="4"/>
  <c r="AU56" i="4"/>
  <c r="BC56" i="4"/>
  <c r="BK56" i="4"/>
  <c r="AM58" i="4"/>
  <c r="AU58" i="4"/>
  <c r="BC58" i="4"/>
  <c r="BK58" i="4"/>
  <c r="AQ60" i="4"/>
  <c r="AY60" i="4"/>
  <c r="BG60" i="4"/>
  <c r="BO60" i="4"/>
  <c r="AQ62" i="4"/>
  <c r="AY62" i="4"/>
  <c r="BG62" i="4"/>
  <c r="BO62" i="4"/>
  <c r="AU64" i="4"/>
  <c r="BC64" i="4"/>
  <c r="BK64" i="4"/>
  <c r="AM66" i="4"/>
  <c r="AU66" i="4"/>
  <c r="BC66" i="4"/>
  <c r="BK66" i="4"/>
  <c r="AQ68" i="4"/>
  <c r="AY68" i="4"/>
  <c r="BG68" i="4"/>
  <c r="BO68" i="4"/>
  <c r="AU70" i="4"/>
  <c r="BC70" i="4"/>
  <c r="BK70" i="4"/>
  <c r="AQ72" i="4"/>
  <c r="AY72" i="4"/>
  <c r="BG72" i="4"/>
  <c r="BO72" i="4"/>
  <c r="AY74" i="4"/>
  <c r="BG74" i="4"/>
  <c r="BO74" i="4"/>
  <c r="AU76" i="4"/>
  <c r="BC76" i="4"/>
  <c r="BK76" i="4"/>
  <c r="AQ78" i="4"/>
  <c r="AY78" i="4"/>
  <c r="BG78" i="4"/>
  <c r="BO78" i="4"/>
  <c r="BK80" i="4"/>
  <c r="AU82" i="4"/>
  <c r="BC82" i="4"/>
  <c r="BK82" i="4"/>
  <c r="AU84" i="4"/>
  <c r="BC84" i="4"/>
  <c r="BK84" i="4"/>
  <c r="AU86" i="4"/>
  <c r="BC86" i="4"/>
  <c r="BK86" i="4"/>
  <c r="AQ88" i="4"/>
  <c r="AY88" i="4"/>
  <c r="BG88" i="4"/>
  <c r="BO88" i="4"/>
  <c r="AQ90" i="4"/>
  <c r="AY90" i="4"/>
  <c r="BG90" i="4"/>
  <c r="BO90" i="4"/>
  <c r="AU92" i="4"/>
  <c r="BC92" i="4"/>
  <c r="BK92" i="4"/>
  <c r="AQ94" i="4"/>
  <c r="AY94" i="4"/>
  <c r="BG94" i="4"/>
  <c r="BO94" i="4"/>
  <c r="AY96" i="4"/>
  <c r="BG96" i="4"/>
  <c r="BO96" i="4"/>
  <c r="AQ98" i="4"/>
  <c r="AY98" i="4"/>
  <c r="BG98" i="4"/>
  <c r="BO98" i="4"/>
  <c r="AU100" i="4"/>
  <c r="BC100" i="4"/>
  <c r="BK100" i="4"/>
  <c r="AQ102" i="4"/>
  <c r="AY102" i="4"/>
  <c r="BG102" i="4"/>
  <c r="BO102" i="4"/>
  <c r="AU104" i="4"/>
  <c r="BC104" i="4"/>
  <c r="BK104" i="4"/>
  <c r="AQ106" i="4"/>
  <c r="AY106" i="4"/>
  <c r="BG106" i="4"/>
  <c r="BO106" i="4"/>
  <c r="AU108" i="4"/>
  <c r="BC108" i="4"/>
  <c r="BK108" i="4"/>
  <c r="AU110" i="4"/>
  <c r="BC110" i="4"/>
  <c r="BK110" i="4"/>
  <c r="AQ112" i="4"/>
  <c r="AY112" i="4"/>
  <c r="BG112" i="4"/>
  <c r="BO112" i="4"/>
  <c r="AU114" i="4"/>
  <c r="BC114" i="4"/>
  <c r="BK114" i="4"/>
  <c r="AM116" i="4"/>
  <c r="AU116" i="4"/>
  <c r="BC116" i="4"/>
  <c r="BK116" i="4"/>
  <c r="AM118" i="4"/>
  <c r="AU118" i="4"/>
  <c r="BC118" i="4"/>
  <c r="BK118" i="4"/>
  <c r="AM120" i="4"/>
  <c r="AU120" i="4"/>
  <c r="BC120" i="4"/>
  <c r="BK120" i="4"/>
  <c r="AQ122" i="4"/>
  <c r="AY122" i="4"/>
  <c r="BG122" i="4"/>
  <c r="BO122" i="4"/>
  <c r="AY124" i="4"/>
  <c r="BG124" i="4"/>
  <c r="BO124" i="4"/>
  <c r="AQ126" i="4"/>
  <c r="AY126" i="4"/>
  <c r="BG126" i="4"/>
  <c r="BO126" i="4"/>
  <c r="AQ128" i="4"/>
  <c r="AY128" i="4"/>
  <c r="BG128" i="4"/>
  <c r="BO128" i="4"/>
  <c r="AU130" i="4"/>
  <c r="BC130" i="4"/>
  <c r="BK130" i="4"/>
  <c r="AQ132" i="4"/>
  <c r="AY132" i="4"/>
  <c r="BG132" i="4"/>
  <c r="BO132" i="4"/>
  <c r="AU134" i="4"/>
  <c r="BC134" i="4"/>
  <c r="BK134" i="4"/>
  <c r="AQ136" i="4"/>
  <c r="AY136" i="4"/>
  <c r="BG136" i="4"/>
  <c r="BO136" i="4"/>
  <c r="AU138" i="4"/>
  <c r="BC138" i="4"/>
  <c r="BK138" i="4"/>
  <c r="AQ140" i="4"/>
  <c r="AY140" i="4"/>
  <c r="BG140" i="4"/>
  <c r="BO140" i="4"/>
  <c r="AU142" i="4"/>
  <c r="BC142" i="4"/>
  <c r="BK142" i="4"/>
  <c r="AU144" i="4"/>
  <c r="BC144" i="4"/>
  <c r="BK144" i="4"/>
  <c r="AM146" i="4"/>
  <c r="AU146" i="4"/>
  <c r="BC146" i="4"/>
  <c r="BK146" i="4"/>
  <c r="AQ148" i="4"/>
  <c r="AY148" i="4"/>
  <c r="BG148" i="4"/>
  <c r="BO148" i="4"/>
  <c r="AU150" i="4"/>
  <c r="BC150" i="4"/>
  <c r="BK150" i="4"/>
  <c r="AQ152" i="4"/>
  <c r="AY152" i="4"/>
  <c r="BG152" i="4"/>
  <c r="BO152" i="4"/>
  <c r="AU154" i="4"/>
  <c r="BC154" i="4"/>
  <c r="BK154" i="4"/>
  <c r="AQ156" i="4"/>
  <c r="AY156" i="4"/>
  <c r="BG156" i="4"/>
  <c r="BO156" i="4"/>
  <c r="AU158" i="4"/>
  <c r="BC158" i="4"/>
  <c r="BK158" i="4"/>
  <c r="AQ160" i="4"/>
  <c r="AY160" i="4"/>
  <c r="BG160" i="4"/>
  <c r="BO160" i="4"/>
  <c r="AU162" i="4"/>
  <c r="BC162" i="4"/>
  <c r="BK162" i="4"/>
  <c r="AQ164" i="4"/>
  <c r="AY164" i="4"/>
  <c r="BG164" i="4"/>
  <c r="BO164" i="4"/>
  <c r="AU166" i="4"/>
  <c r="BC166" i="4"/>
  <c r="BK166" i="4"/>
  <c r="AY168" i="4"/>
  <c r="BG168" i="4"/>
  <c r="BO168" i="4"/>
  <c r="AU170" i="4"/>
  <c r="BC170" i="4"/>
  <c r="BK170" i="4"/>
  <c r="AM172" i="4"/>
  <c r="AU172" i="4"/>
  <c r="BC172" i="4"/>
  <c r="BK172" i="4"/>
  <c r="AQ174" i="4"/>
  <c r="AY174" i="4"/>
  <c r="BG174" i="4"/>
  <c r="BO174" i="4"/>
  <c r="AQ176" i="4"/>
  <c r="AY176" i="4"/>
  <c r="BG176" i="4"/>
  <c r="BO176" i="4"/>
  <c r="BC178" i="4"/>
  <c r="BK178" i="4"/>
  <c r="AU180" i="4"/>
  <c r="BC180" i="4"/>
  <c r="BK180" i="4"/>
  <c r="AQ184" i="4"/>
  <c r="AY184" i="4"/>
  <c r="BG184" i="4"/>
  <c r="BO184" i="4"/>
  <c r="AQ186" i="4"/>
  <c r="AY186" i="4"/>
  <c r="BG186" i="4"/>
  <c r="BO186" i="4"/>
  <c r="AU188" i="4"/>
  <c r="BC188" i="4"/>
  <c r="BK188" i="4"/>
  <c r="AQ190" i="4"/>
  <c r="AY190" i="4"/>
  <c r="BG190" i="4"/>
  <c r="BO190" i="4"/>
  <c r="AU192" i="4"/>
  <c r="BC192" i="4"/>
  <c r="BK192" i="4"/>
  <c r="AQ198" i="4"/>
  <c r="AY198" i="4"/>
  <c r="BG198" i="4"/>
  <c r="BO198" i="4"/>
  <c r="AQ200" i="4"/>
  <c r="AY200" i="4"/>
  <c r="BG200" i="4"/>
  <c r="BO200" i="4"/>
  <c r="AQ202" i="4"/>
  <c r="AY202" i="4"/>
  <c r="BG202" i="4"/>
  <c r="BO202" i="4"/>
  <c r="AU204" i="4"/>
  <c r="BC204" i="4"/>
  <c r="BK204" i="4"/>
  <c r="AM206" i="4"/>
  <c r="AU206" i="4"/>
  <c r="BC206" i="4"/>
  <c r="BK206" i="4"/>
  <c r="BS206" i="4"/>
  <c r="BC208" i="4"/>
  <c r="BS208" i="4"/>
  <c r="BC210" i="4"/>
  <c r="BS210" i="4"/>
  <c r="AY212" i="4"/>
  <c r="BO212" i="4"/>
  <c r="BS216" i="4"/>
  <c r="BK216" i="4"/>
  <c r="BC216" i="4"/>
  <c r="AU216" i="4"/>
  <c r="AQ216" i="4"/>
  <c r="BG216" i="4"/>
  <c r="BW216" i="4"/>
  <c r="AY220" i="4"/>
  <c r="BO220" i="4"/>
  <c r="BS224" i="4"/>
  <c r="BK224" i="4"/>
  <c r="BC224" i="4"/>
  <c r="AY224" i="4"/>
  <c r="BO224" i="4"/>
  <c r="AY230" i="4"/>
  <c r="BO230" i="4"/>
  <c r="BW234" i="4"/>
  <c r="BO234" i="4"/>
  <c r="BG234" i="4"/>
  <c r="AY234" i="4"/>
  <c r="AU234" i="4"/>
  <c r="BK234" i="4"/>
  <c r="BS236" i="4"/>
  <c r="BK236" i="4"/>
  <c r="BC236" i="4"/>
  <c r="AU236" i="4"/>
  <c r="AQ236" i="4"/>
  <c r="BG236" i="4"/>
  <c r="BW236" i="4"/>
  <c r="BC244" i="4"/>
  <c r="BS244" i="4"/>
  <c r="AY246" i="4"/>
  <c r="BO246" i="4"/>
  <c r="AQ214" i="4"/>
  <c r="AY214" i="4"/>
  <c r="BG214" i="4"/>
  <c r="BO214" i="4"/>
  <c r="AQ218" i="4"/>
  <c r="AY218" i="4"/>
  <c r="BG218" i="4"/>
  <c r="BO218" i="4"/>
  <c r="AQ222" i="4"/>
  <c r="AY222" i="4"/>
  <c r="BG222" i="4"/>
  <c r="BO222" i="4"/>
  <c r="AM226" i="4"/>
  <c r="AU226" i="4"/>
  <c r="BC226" i="4"/>
  <c r="BK226" i="4"/>
  <c r="AQ228" i="4"/>
  <c r="AY228" i="4"/>
  <c r="BG228" i="4"/>
  <c r="BO228" i="4"/>
  <c r="AQ232" i="4"/>
  <c r="AY232" i="4"/>
  <c r="BG232" i="4"/>
  <c r="BO232" i="4"/>
  <c r="AQ240" i="4"/>
  <c r="AQ242" i="4"/>
  <c r="AY242" i="4"/>
  <c r="BG242" i="4"/>
  <c r="BO242" i="4"/>
  <c r="AM248" i="4"/>
  <c r="AU248" i="4"/>
  <c r="BC248" i="4"/>
  <c r="BK248" i="4"/>
  <c r="AQ250" i="4"/>
  <c r="AY250" i="4"/>
  <c r="BG250" i="4"/>
  <c r="BO250" i="4"/>
  <c r="AU425" i="4"/>
  <c r="BC425" i="4"/>
  <c r="BK425" i="4"/>
  <c r="BS425" i="4"/>
  <c r="BC427" i="4"/>
  <c r="BK427" i="4"/>
  <c r="AQ429" i="4"/>
  <c r="AY429" i="4"/>
  <c r="BG429" i="4"/>
  <c r="BO429" i="4"/>
  <c r="AU431" i="4"/>
  <c r="BC431" i="4"/>
  <c r="BK431" i="4"/>
  <c r="BS431" i="4"/>
  <c r="AQ439" i="4"/>
  <c r="AY439" i="4"/>
  <c r="BG439" i="4"/>
  <c r="BO439" i="4"/>
  <c r="BW439" i="4"/>
  <c r="AY441" i="4"/>
  <c r="BG441" i="4"/>
  <c r="BO441" i="4"/>
  <c r="BW441" i="4"/>
  <c r="AU445" i="4"/>
  <c r="BC445" i="4"/>
  <c r="BK445" i="4"/>
  <c r="BS445" i="4"/>
  <c r="AU453" i="4"/>
  <c r="BC453" i="4"/>
  <c r="BK453" i="4"/>
  <c r="AN456" i="4"/>
  <c r="AR456" i="4"/>
  <c r="AV456" i="4"/>
  <c r="AZ456" i="4"/>
  <c r="BD456" i="4"/>
  <c r="BH456" i="4"/>
  <c r="BL456" i="4"/>
  <c r="BP456" i="4"/>
  <c r="BT456" i="4"/>
  <c r="BX456" i="4"/>
  <c r="AT457" i="4"/>
  <c r="AX457" i="4"/>
  <c r="BC457" i="4"/>
  <c r="BK457" i="4"/>
  <c r="AQ459" i="4"/>
  <c r="AY459" i="4"/>
  <c r="BG459" i="4"/>
  <c r="BO459" i="4"/>
  <c r="AU461" i="4"/>
  <c r="BC461" i="4"/>
  <c r="BK461" i="4"/>
  <c r="BS461" i="4"/>
  <c r="AM463" i="4"/>
  <c r="AU463" i="4"/>
  <c r="BC463" i="4"/>
  <c r="BK463" i="4"/>
  <c r="AU465" i="4"/>
  <c r="BC465" i="4"/>
  <c r="BK465" i="4"/>
  <c r="AQ467" i="4"/>
  <c r="AY467" i="4"/>
  <c r="BG467" i="4"/>
  <c r="BO467" i="4"/>
  <c r="AU469" i="4"/>
  <c r="BC469" i="4"/>
  <c r="BK469" i="4"/>
  <c r="BS469" i="4"/>
  <c r="AU471" i="4"/>
  <c r="BC471" i="4"/>
  <c r="BK471" i="4"/>
  <c r="AM473" i="4"/>
  <c r="AU473" i="4"/>
  <c r="BC473" i="4"/>
  <c r="BK473" i="4"/>
  <c r="AQ475" i="4"/>
  <c r="AY475" i="4"/>
  <c r="BG475" i="4"/>
  <c r="BO475" i="4"/>
  <c r="AQ477" i="4"/>
  <c r="AY477" i="4"/>
  <c r="BG477" i="4"/>
  <c r="BO477" i="4"/>
  <c r="BW477" i="4"/>
  <c r="AQ479" i="4"/>
  <c r="AY479" i="4"/>
  <c r="BG479" i="4"/>
  <c r="BO479" i="4"/>
  <c r="BW479" i="4"/>
  <c r="AQ481" i="4"/>
  <c r="AY481" i="4"/>
  <c r="BG481" i="4"/>
  <c r="BO481" i="4"/>
  <c r="BW481" i="4"/>
  <c r="AQ483" i="4"/>
  <c r="AY483" i="4"/>
  <c r="BG483" i="4"/>
  <c r="BO483" i="4"/>
  <c r="BW483" i="4"/>
  <c r="AY485" i="4"/>
  <c r="BG485" i="4"/>
  <c r="BO485" i="4"/>
  <c r="BW485" i="4"/>
  <c r="AU487" i="4"/>
  <c r="BC487" i="4"/>
  <c r="BK487" i="4"/>
  <c r="BS487" i="4"/>
  <c r="AQ489" i="4"/>
  <c r="AY489" i="4"/>
  <c r="BG489" i="4"/>
  <c r="BO489" i="4"/>
  <c r="AQ491" i="4"/>
  <c r="AY491" i="4"/>
  <c r="BG491" i="4"/>
  <c r="BO491" i="4"/>
  <c r="BW491" i="4"/>
  <c r="AQ493" i="4"/>
  <c r="AY493" i="4"/>
  <c r="BG493" i="4"/>
  <c r="BO493" i="4"/>
  <c r="BW493" i="4"/>
  <c r="AU495" i="4"/>
  <c r="BC495" i="4"/>
  <c r="BK495" i="4"/>
  <c r="BS495" i="4"/>
  <c r="AM497" i="4"/>
  <c r="AU497" i="4"/>
  <c r="BC497" i="4"/>
  <c r="BK497" i="4"/>
  <c r="AQ499" i="4"/>
  <c r="AY499" i="4"/>
  <c r="BG499" i="4"/>
  <c r="BO499" i="4"/>
  <c r="AQ501" i="4"/>
  <c r="AY501" i="4"/>
  <c r="BG501" i="4"/>
  <c r="BO501" i="4"/>
  <c r="BW501" i="4"/>
  <c r="AU503" i="4"/>
  <c r="BC503" i="4"/>
  <c r="BK503" i="4"/>
  <c r="BS503" i="4"/>
  <c r="AQ505" i="4"/>
  <c r="AY505" i="4"/>
  <c r="BG505" i="4"/>
  <c r="BO505" i="4"/>
  <c r="AU507" i="4"/>
  <c r="BC507" i="4"/>
  <c r="BK507" i="4"/>
  <c r="BS507" i="4"/>
  <c r="AQ509" i="4"/>
  <c r="AY509" i="4"/>
  <c r="BG509" i="4"/>
  <c r="BO509" i="4"/>
  <c r="AQ511" i="4"/>
  <c r="AY511" i="4"/>
  <c r="BG511" i="4"/>
  <c r="BO511" i="4"/>
  <c r="BW511" i="4"/>
  <c r="AY513" i="4"/>
  <c r="BG513" i="4"/>
  <c r="BO513" i="4"/>
  <c r="BW513" i="4"/>
  <c r="AU515" i="4"/>
  <c r="BC515" i="4"/>
  <c r="BK515" i="4"/>
  <c r="BS515" i="4"/>
  <c r="AQ517" i="4"/>
  <c r="AY517" i="4"/>
  <c r="BG517" i="4"/>
  <c r="BO517" i="4"/>
  <c r="AQ519" i="4"/>
  <c r="AY519" i="4"/>
  <c r="BG519" i="4"/>
  <c r="BO519" i="4"/>
  <c r="BW519" i="4"/>
  <c r="AU521" i="4"/>
  <c r="BC521" i="4"/>
  <c r="BK521" i="4"/>
  <c r="BS521" i="4"/>
  <c r="AQ523" i="4"/>
  <c r="AY523" i="4"/>
  <c r="BG523" i="4"/>
  <c r="BO523" i="4"/>
  <c r="AU525" i="4"/>
  <c r="BC525" i="4"/>
  <c r="BK525" i="4"/>
  <c r="BS525" i="4"/>
  <c r="AU527" i="4"/>
  <c r="BC527" i="4"/>
  <c r="BK527" i="4"/>
  <c r="AU529" i="4"/>
  <c r="BC529" i="4"/>
  <c r="BK529" i="4"/>
  <c r="BW529" i="4"/>
  <c r="BC533" i="4"/>
  <c r="AU535" i="4"/>
  <c r="BS537" i="4"/>
  <c r="BK537" i="4"/>
  <c r="BC537" i="4"/>
  <c r="AU537" i="4"/>
  <c r="AQ537" i="4"/>
  <c r="BG537" i="4"/>
  <c r="BW537" i="4"/>
  <c r="BS541" i="4"/>
  <c r="BK541" i="4"/>
  <c r="BC541" i="4"/>
  <c r="AU541" i="4"/>
  <c r="AQ541" i="4"/>
  <c r="BG541" i="4"/>
  <c r="BW541" i="4"/>
  <c r="BW545" i="4"/>
  <c r="BO545" i="4"/>
  <c r="BG545" i="4"/>
  <c r="AY545" i="4"/>
  <c r="AQ545" i="4"/>
  <c r="AM545" i="4"/>
  <c r="BC545" i="4"/>
  <c r="BS545" i="4"/>
  <c r="AY547" i="4"/>
  <c r="BG555" i="4"/>
  <c r="BW561" i="4"/>
  <c r="BO561" i="4"/>
  <c r="BG561" i="4"/>
  <c r="BC561" i="4"/>
  <c r="BS561" i="4"/>
  <c r="AY563" i="4"/>
  <c r="BW583" i="4"/>
  <c r="BO583" i="4"/>
  <c r="BG583" i="4"/>
  <c r="AY583" i="4"/>
  <c r="AQ583" i="4"/>
  <c r="AM583" i="4"/>
  <c r="BC583" i="4"/>
  <c r="BS583" i="4"/>
  <c r="BS589" i="4"/>
  <c r="BK589" i="4"/>
  <c r="BC589" i="4"/>
  <c r="AU589" i="4"/>
  <c r="AQ589" i="4"/>
  <c r="BG589" i="4"/>
  <c r="BW589" i="4"/>
  <c r="BW597" i="4"/>
  <c r="BO597" i="4"/>
  <c r="BG597" i="4"/>
  <c r="AY597" i="4"/>
  <c r="AQ597" i="4"/>
  <c r="AM597" i="4"/>
  <c r="BC597" i="4"/>
  <c r="BS597" i="4"/>
  <c r="BS603" i="4"/>
  <c r="BK603" i="4"/>
  <c r="BC603" i="4"/>
  <c r="AU603" i="4"/>
  <c r="AQ603" i="4"/>
  <c r="BG603" i="4"/>
  <c r="BW603" i="4"/>
  <c r="AQ425" i="4"/>
  <c r="AY425" i="4"/>
  <c r="BG425" i="4"/>
  <c r="BO425" i="4"/>
  <c r="AQ431" i="4"/>
  <c r="AY431" i="4"/>
  <c r="BG431" i="4"/>
  <c r="BO431" i="4"/>
  <c r="AM439" i="4"/>
  <c r="AU439" i="4"/>
  <c r="BC439" i="4"/>
  <c r="BK439" i="4"/>
  <c r="AU441" i="4"/>
  <c r="BC441" i="4"/>
  <c r="BK441" i="4"/>
  <c r="AQ445" i="4"/>
  <c r="AY445" i="4"/>
  <c r="BG445" i="4"/>
  <c r="BO445" i="4"/>
  <c r="AQ461" i="4"/>
  <c r="AY461" i="4"/>
  <c r="BG461" i="4"/>
  <c r="BO461" i="4"/>
  <c r="AQ469" i="4"/>
  <c r="AY469" i="4"/>
  <c r="BG469" i="4"/>
  <c r="BO469" i="4"/>
  <c r="AM477" i="4"/>
  <c r="AU477" i="4"/>
  <c r="BC477" i="4"/>
  <c r="BK477" i="4"/>
  <c r="AM479" i="4"/>
  <c r="AU479" i="4"/>
  <c r="BC479" i="4"/>
  <c r="BK479" i="4"/>
  <c r="AM481" i="4"/>
  <c r="AU481" i="4"/>
  <c r="BC481" i="4"/>
  <c r="BK481" i="4"/>
  <c r="AM483" i="4"/>
  <c r="AU483" i="4"/>
  <c r="BC483" i="4"/>
  <c r="BK483" i="4"/>
  <c r="AU485" i="4"/>
  <c r="BC485" i="4"/>
  <c r="BK485" i="4"/>
  <c r="AQ487" i="4"/>
  <c r="AY487" i="4"/>
  <c r="BG487" i="4"/>
  <c r="BO487" i="4"/>
  <c r="AM491" i="4"/>
  <c r="AU491" i="4"/>
  <c r="BC491" i="4"/>
  <c r="BK491" i="4"/>
  <c r="AM493" i="4"/>
  <c r="AU493" i="4"/>
  <c r="BC493" i="4"/>
  <c r="BK493" i="4"/>
  <c r="AQ495" i="4"/>
  <c r="AY495" i="4"/>
  <c r="BG495" i="4"/>
  <c r="BO495" i="4"/>
  <c r="AM501" i="4"/>
  <c r="AU501" i="4"/>
  <c r="BC501" i="4"/>
  <c r="BK501" i="4"/>
  <c r="AQ503" i="4"/>
  <c r="AY503" i="4"/>
  <c r="BG503" i="4"/>
  <c r="BO503" i="4"/>
  <c r="AQ507" i="4"/>
  <c r="AY507" i="4"/>
  <c r="BG507" i="4"/>
  <c r="BO507" i="4"/>
  <c r="AM511" i="4"/>
  <c r="AU511" i="4"/>
  <c r="BC511" i="4"/>
  <c r="BK511" i="4"/>
  <c r="AU513" i="4"/>
  <c r="BC513" i="4"/>
  <c r="BK513" i="4"/>
  <c r="AQ515" i="4"/>
  <c r="AY515" i="4"/>
  <c r="BG515" i="4"/>
  <c r="BO515" i="4"/>
  <c r="AM519" i="4"/>
  <c r="AU519" i="4"/>
  <c r="BC519" i="4"/>
  <c r="BK519" i="4"/>
  <c r="AQ521" i="4"/>
  <c r="AY521" i="4"/>
  <c r="BG521" i="4"/>
  <c r="BO521" i="4"/>
  <c r="AQ525" i="4"/>
  <c r="AY525" i="4"/>
  <c r="BG525" i="4"/>
  <c r="BO525" i="4"/>
  <c r="BW533" i="4"/>
  <c r="BO533" i="4"/>
  <c r="BG533" i="4"/>
  <c r="AY533" i="4"/>
  <c r="AU533" i="4"/>
  <c r="BK533" i="4"/>
  <c r="BW535" i="4"/>
  <c r="BO535" i="4"/>
  <c r="BG535" i="4"/>
  <c r="AY535" i="4"/>
  <c r="AQ535" i="4"/>
  <c r="AM535" i="4"/>
  <c r="BC535" i="4"/>
  <c r="BS535" i="4"/>
  <c r="BS547" i="4"/>
  <c r="BK547" i="4"/>
  <c r="BC547" i="4"/>
  <c r="AU547" i="4"/>
  <c r="AQ547" i="4"/>
  <c r="BG547" i="4"/>
  <c r="BW547" i="4"/>
  <c r="BS555" i="4"/>
  <c r="BK555" i="4"/>
  <c r="BC555" i="4"/>
  <c r="AY555" i="4"/>
  <c r="BO555" i="4"/>
  <c r="BS563" i="4"/>
  <c r="BK563" i="4"/>
  <c r="BC563" i="4"/>
  <c r="AU563" i="4"/>
  <c r="AQ563" i="4"/>
  <c r="BG563" i="4"/>
  <c r="BW563" i="4"/>
  <c r="BW571" i="4"/>
  <c r="BO571" i="4"/>
  <c r="BG571" i="4"/>
  <c r="AY571" i="4"/>
  <c r="AU571" i="4"/>
  <c r="BK571" i="4"/>
  <c r="BS577" i="4"/>
  <c r="BK577" i="4"/>
  <c r="BC577" i="4"/>
  <c r="AU577" i="4"/>
  <c r="AQ577" i="4"/>
  <c r="BG577" i="4"/>
  <c r="BW577" i="4"/>
  <c r="AU583" i="4"/>
  <c r="BK583" i="4"/>
  <c r="BS585" i="4"/>
  <c r="BK585" i="4"/>
  <c r="BC585" i="4"/>
  <c r="AU585" i="4"/>
  <c r="AQ585" i="4"/>
  <c r="BG585" i="4"/>
  <c r="BW585" i="4"/>
  <c r="AY589" i="4"/>
  <c r="BO589" i="4"/>
  <c r="AU597" i="4"/>
  <c r="BK597" i="4"/>
  <c r="BW599" i="4"/>
  <c r="BO599" i="4"/>
  <c r="BG599" i="4"/>
  <c r="AY599" i="4"/>
  <c r="AQ599" i="4"/>
  <c r="AM599" i="4"/>
  <c r="BC599" i="4"/>
  <c r="BS599" i="4"/>
  <c r="AY603" i="4"/>
  <c r="BO603" i="4"/>
  <c r="AQ631" i="4"/>
  <c r="AY631" i="4"/>
  <c r="BG631" i="4"/>
  <c r="BO631" i="4"/>
  <c r="BW631" i="4"/>
  <c r="AM635" i="4"/>
  <c r="AU635" i="4"/>
  <c r="BC635" i="4"/>
  <c r="BK635" i="4"/>
  <c r="BS635" i="4"/>
  <c r="AM637" i="4"/>
  <c r="AU637" i="4"/>
  <c r="BC637" i="4"/>
  <c r="BK637" i="4"/>
  <c r="BS637" i="4"/>
  <c r="AQ639" i="4"/>
  <c r="AY639" i="4"/>
  <c r="BG639" i="4"/>
  <c r="BO639" i="4"/>
  <c r="BW639" i="4"/>
  <c r="AM643" i="4"/>
  <c r="AU643" i="4"/>
  <c r="BC643" i="4"/>
  <c r="BK643" i="4"/>
  <c r="BS643" i="4"/>
  <c r="AQ645" i="4"/>
  <c r="AY645" i="4"/>
  <c r="BG645" i="4"/>
  <c r="BO645" i="4"/>
  <c r="BW645" i="4"/>
  <c r="AM652" i="4"/>
  <c r="AU652" i="4"/>
  <c r="BC652" i="4"/>
  <c r="BK652" i="4"/>
  <c r="BS652" i="4"/>
  <c r="AY656" i="4"/>
  <c r="AU678" i="4"/>
  <c r="BC678" i="4"/>
  <c r="BK678" i="4"/>
  <c r="AU696" i="4"/>
  <c r="BC696" i="4"/>
  <c r="BK696" i="4"/>
  <c r="BS696" i="4"/>
  <c r="AQ704" i="4"/>
  <c r="AY704" i="4"/>
  <c r="BG704" i="4"/>
  <c r="BO704" i="4"/>
  <c r="BW704" i="4"/>
  <c r="AN712" i="4"/>
  <c r="AR712" i="4"/>
  <c r="AV712" i="4"/>
  <c r="AZ712" i="4"/>
  <c r="BD712" i="4"/>
  <c r="BH712" i="4"/>
  <c r="BL712" i="4"/>
  <c r="BP712" i="4"/>
  <c r="BT712" i="4"/>
  <c r="BX712" i="4"/>
  <c r="AN713" i="4"/>
  <c r="AR713" i="4"/>
  <c r="AV713" i="4"/>
  <c r="AZ713" i="4"/>
  <c r="BD713" i="4"/>
  <c r="BH713" i="4"/>
  <c r="BL713" i="4"/>
  <c r="BP713" i="4"/>
  <c r="BT713" i="4"/>
  <c r="BX713" i="4"/>
  <c r="AR714" i="4"/>
  <c r="AV714" i="4"/>
  <c r="AZ714" i="4"/>
  <c r="BD714" i="4"/>
  <c r="BH714" i="4"/>
  <c r="BL714" i="4"/>
  <c r="BP714" i="4"/>
  <c r="BT714" i="4"/>
  <c r="BX714" i="4"/>
  <c r="AN715" i="4"/>
  <c r="AR715" i="4"/>
  <c r="AV715" i="4"/>
  <c r="AZ715" i="4"/>
  <c r="BD715" i="4"/>
  <c r="BH715" i="4"/>
  <c r="BL715" i="4"/>
  <c r="BP715" i="4"/>
  <c r="BT715" i="4"/>
  <c r="BX715" i="4"/>
  <c r="AP716" i="4"/>
  <c r="AT716" i="4"/>
  <c r="AX716" i="4"/>
  <c r="BB716" i="4"/>
  <c r="BF716" i="4"/>
  <c r="BJ716" i="4"/>
  <c r="BN716" i="4"/>
  <c r="BR716" i="4"/>
  <c r="BV716" i="4"/>
  <c r="BZ716" i="4"/>
  <c r="AP717" i="4"/>
  <c r="AT717" i="4"/>
  <c r="AX717" i="4"/>
  <c r="BB717" i="4"/>
  <c r="BF717" i="4"/>
  <c r="BJ717" i="4"/>
  <c r="BN717" i="4"/>
  <c r="BR717" i="4"/>
  <c r="BV717" i="4"/>
  <c r="BZ717" i="4"/>
  <c r="AX718" i="4"/>
  <c r="BB718" i="4"/>
  <c r="BF718" i="4"/>
  <c r="BJ718" i="4"/>
  <c r="BN718" i="4"/>
  <c r="BR718" i="4"/>
  <c r="BV718" i="4"/>
  <c r="BZ718" i="4"/>
  <c r="AR719" i="4"/>
  <c r="AV719" i="4"/>
  <c r="AZ719" i="4"/>
  <c r="BD719" i="4"/>
  <c r="BH719" i="4"/>
  <c r="BL719" i="4"/>
  <c r="BP719" i="4"/>
  <c r="BT719" i="4"/>
  <c r="BX719" i="4"/>
  <c r="AR720" i="4"/>
  <c r="AV720" i="4"/>
  <c r="AZ720" i="4"/>
  <c r="BD720" i="4"/>
  <c r="BH720" i="4"/>
  <c r="BL720" i="4"/>
  <c r="BP720" i="4"/>
  <c r="BT720" i="4"/>
  <c r="BX720" i="4"/>
  <c r="AP721" i="4"/>
  <c r="AT721" i="4"/>
  <c r="AX721" i="4"/>
  <c r="BB721" i="4"/>
  <c r="BF721" i="4"/>
  <c r="BJ721" i="4"/>
  <c r="BN721" i="4"/>
  <c r="BR721" i="4"/>
  <c r="BV721" i="4"/>
  <c r="BZ721" i="4"/>
  <c r="AT722" i="4"/>
  <c r="AX722" i="4"/>
  <c r="BB722" i="4"/>
  <c r="BF722" i="4"/>
  <c r="BJ722" i="4"/>
  <c r="BN722" i="4"/>
  <c r="BR722" i="4"/>
  <c r="BV722" i="4"/>
  <c r="BZ722" i="4"/>
  <c r="AT723" i="4"/>
  <c r="AX723" i="4"/>
  <c r="BB723" i="4"/>
  <c r="BF723" i="4"/>
  <c r="BJ723" i="4"/>
  <c r="BN723" i="4"/>
  <c r="BR723" i="4"/>
  <c r="BV723" i="4"/>
  <c r="BZ723" i="4"/>
  <c r="AV726" i="4"/>
  <c r="AZ726" i="4"/>
  <c r="BD726" i="4"/>
  <c r="BH726" i="4"/>
  <c r="BL726" i="4"/>
  <c r="BP726" i="4"/>
  <c r="BT726" i="4"/>
  <c r="BX726" i="4"/>
  <c r="BY727" i="4"/>
  <c r="BX727" i="4"/>
  <c r="BT727" i="4"/>
  <c r="BP727" i="4"/>
  <c r="BL727" i="4"/>
  <c r="BH727" i="4"/>
  <c r="BD727" i="4"/>
  <c r="AZ727" i="4"/>
  <c r="AV727" i="4"/>
  <c r="AT727" i="4"/>
  <c r="BB727" i="4"/>
  <c r="BJ727" i="4"/>
  <c r="BR727" i="4"/>
  <c r="BZ727" i="4"/>
  <c r="BY731" i="4"/>
  <c r="BZ731" i="4"/>
  <c r="BV731" i="4"/>
  <c r="BR731" i="4"/>
  <c r="BN731" i="4"/>
  <c r="BJ731" i="4"/>
  <c r="BF731" i="4"/>
  <c r="BB731" i="4"/>
  <c r="AX731" i="4"/>
  <c r="AT731" i="4"/>
  <c r="AP731" i="4"/>
  <c r="AN731" i="4"/>
  <c r="AV731" i="4"/>
  <c r="BD731" i="4"/>
  <c r="BL731" i="4"/>
  <c r="BT731" i="4"/>
  <c r="BY732" i="4"/>
  <c r="BZ732" i="4"/>
  <c r="BV732" i="4"/>
  <c r="BR732" i="4"/>
  <c r="BN732" i="4"/>
  <c r="BJ732" i="4"/>
  <c r="BF732" i="4"/>
  <c r="BB732" i="4"/>
  <c r="AX732" i="4"/>
  <c r="AT732" i="4"/>
  <c r="AR732" i="4"/>
  <c r="AZ732" i="4"/>
  <c r="BH732" i="4"/>
  <c r="BP732" i="4"/>
  <c r="BX732" i="4"/>
  <c r="BH733" i="4"/>
  <c r="BP733" i="4"/>
  <c r="AQ531" i="4"/>
  <c r="AY531" i="4"/>
  <c r="BG531" i="4"/>
  <c r="BO531" i="4"/>
  <c r="AY539" i="4"/>
  <c r="BG539" i="4"/>
  <c r="BO539" i="4"/>
  <c r="AY543" i="4"/>
  <c r="BG543" i="4"/>
  <c r="BO543" i="4"/>
  <c r="AM549" i="4"/>
  <c r="AU549" i="4"/>
  <c r="BC549" i="4"/>
  <c r="BK549" i="4"/>
  <c r="AQ551" i="4"/>
  <c r="AY551" i="4"/>
  <c r="BG551" i="4"/>
  <c r="BO551" i="4"/>
  <c r="BC557" i="4"/>
  <c r="BK557" i="4"/>
  <c r="AQ559" i="4"/>
  <c r="AY559" i="4"/>
  <c r="BG559" i="4"/>
  <c r="BO559" i="4"/>
  <c r="AM565" i="4"/>
  <c r="AU565" i="4"/>
  <c r="BC565" i="4"/>
  <c r="BK565" i="4"/>
  <c r="AU567" i="4"/>
  <c r="BC567" i="4"/>
  <c r="BK567" i="4"/>
  <c r="AQ569" i="4"/>
  <c r="AY569" i="4"/>
  <c r="BG569" i="4"/>
  <c r="BO569" i="4"/>
  <c r="AU579" i="4"/>
  <c r="BC579" i="4"/>
  <c r="BK579" i="4"/>
  <c r="AQ581" i="4"/>
  <c r="AY581" i="4"/>
  <c r="BG581" i="4"/>
  <c r="BO581" i="4"/>
  <c r="AQ587" i="4"/>
  <c r="AY587" i="4"/>
  <c r="BG587" i="4"/>
  <c r="BO587" i="4"/>
  <c r="AU591" i="4"/>
  <c r="BC591" i="4"/>
  <c r="BK591" i="4"/>
  <c r="AM593" i="4"/>
  <c r="AU593" i="4"/>
  <c r="BC593" i="4"/>
  <c r="BK593" i="4"/>
  <c r="AQ595" i="4"/>
  <c r="AY595" i="4"/>
  <c r="BG595" i="4"/>
  <c r="BO595" i="4"/>
  <c r="AQ605" i="4"/>
  <c r="AY605" i="4"/>
  <c r="BG605" i="4"/>
  <c r="BO605" i="4"/>
  <c r="AU631" i="4"/>
  <c r="BC631" i="4"/>
  <c r="BK631" i="4"/>
  <c r="AQ633" i="4"/>
  <c r="AY633" i="4"/>
  <c r="BG633" i="4"/>
  <c r="BO633" i="4"/>
  <c r="AQ635" i="4"/>
  <c r="AY635" i="4"/>
  <c r="BG635" i="4"/>
  <c r="BO635" i="4"/>
  <c r="AQ637" i="4"/>
  <c r="AY637" i="4"/>
  <c r="BG637" i="4"/>
  <c r="BO637" i="4"/>
  <c r="AU639" i="4"/>
  <c r="BC639" i="4"/>
  <c r="BK639" i="4"/>
  <c r="AQ641" i="4"/>
  <c r="AY641" i="4"/>
  <c r="BG641" i="4"/>
  <c r="BO641" i="4"/>
  <c r="AQ643" i="4"/>
  <c r="AY643" i="4"/>
  <c r="BG643" i="4"/>
  <c r="BO643" i="4"/>
  <c r="AU645" i="4"/>
  <c r="BC645" i="4"/>
  <c r="BK645" i="4"/>
  <c r="AQ647" i="4"/>
  <c r="AY647" i="4"/>
  <c r="BG647" i="4"/>
  <c r="BO647" i="4"/>
  <c r="AQ652" i="4"/>
  <c r="AY652" i="4"/>
  <c r="BG652" i="4"/>
  <c r="BO652" i="4"/>
  <c r="AY674" i="4"/>
  <c r="BG674" i="4"/>
  <c r="BO674" i="4"/>
  <c r="AY678" i="4"/>
  <c r="BG678" i="4"/>
  <c r="AU686" i="4"/>
  <c r="BC686" i="4"/>
  <c r="BK686" i="4"/>
  <c r="AQ688" i="4"/>
  <c r="AY688" i="4"/>
  <c r="BG688" i="4"/>
  <c r="BO688" i="4"/>
  <c r="AY696" i="4"/>
  <c r="BG696" i="4"/>
  <c r="BO696" i="4"/>
  <c r="AU704" i="4"/>
  <c r="BC704" i="4"/>
  <c r="BK704" i="4"/>
  <c r="AQ706" i="4"/>
  <c r="AY706" i="4"/>
  <c r="BG706" i="4"/>
  <c r="BO706" i="4"/>
  <c r="AP712" i="4"/>
  <c r="AT712" i="4"/>
  <c r="AX712" i="4"/>
  <c r="BB712" i="4"/>
  <c r="BF712" i="4"/>
  <c r="BJ712" i="4"/>
  <c r="BN712" i="4"/>
  <c r="BR712" i="4"/>
  <c r="BV712" i="4"/>
  <c r="BZ712" i="4"/>
  <c r="AP713" i="4"/>
  <c r="AT713" i="4"/>
  <c r="AX713" i="4"/>
  <c r="BB713" i="4"/>
  <c r="BF713" i="4"/>
  <c r="BJ713" i="4"/>
  <c r="BN713" i="4"/>
  <c r="BR713" i="4"/>
  <c r="BV713" i="4"/>
  <c r="BZ713" i="4"/>
  <c r="AN717" i="4"/>
  <c r="AR717" i="4"/>
  <c r="AV717" i="4"/>
  <c r="AZ717" i="4"/>
  <c r="BD717" i="4"/>
  <c r="BH717" i="4"/>
  <c r="BL717" i="4"/>
  <c r="BP717" i="4"/>
  <c r="BT717" i="4"/>
  <c r="BX717" i="4"/>
  <c r="AV718" i="4"/>
  <c r="AZ718" i="4"/>
  <c r="BD718" i="4"/>
  <c r="BH718" i="4"/>
  <c r="BL718" i="4"/>
  <c r="BP718" i="4"/>
  <c r="BT718" i="4"/>
  <c r="BX718" i="4"/>
  <c r="AP719" i="4"/>
  <c r="AT719" i="4"/>
  <c r="AX719" i="4"/>
  <c r="BB719" i="4"/>
  <c r="BF719" i="4"/>
  <c r="BJ719" i="4"/>
  <c r="BN719" i="4"/>
  <c r="BR719" i="4"/>
  <c r="BV719" i="4"/>
  <c r="BZ719" i="4"/>
  <c r="AR722" i="4"/>
  <c r="AV722" i="4"/>
  <c r="AZ722" i="4"/>
  <c r="BD722" i="4"/>
  <c r="BH722" i="4"/>
  <c r="BL722" i="4"/>
  <c r="BP722" i="4"/>
  <c r="BT722" i="4"/>
  <c r="BX722" i="4"/>
  <c r="AR723" i="4"/>
  <c r="AV723" i="4"/>
  <c r="AZ723" i="4"/>
  <c r="BD723" i="4"/>
  <c r="BH723" i="4"/>
  <c r="BL723" i="4"/>
  <c r="BP723" i="4"/>
  <c r="BT723" i="4"/>
  <c r="BX723" i="4"/>
  <c r="AN724" i="4"/>
  <c r="AR724" i="4"/>
  <c r="AV724" i="4"/>
  <c r="AZ724" i="4"/>
  <c r="BD724" i="4"/>
  <c r="BH724" i="4"/>
  <c r="BL724" i="4"/>
  <c r="BP724" i="4"/>
  <c r="BT724" i="4"/>
  <c r="BX724" i="4"/>
  <c r="AP725" i="4"/>
  <c r="AT725" i="4"/>
  <c r="AX725" i="4"/>
  <c r="BB725" i="4"/>
  <c r="BF725" i="4"/>
  <c r="BJ725" i="4"/>
  <c r="BN725" i="4"/>
  <c r="BR725" i="4"/>
  <c r="BV725" i="4"/>
  <c r="BZ725" i="4"/>
  <c r="AX726" i="4"/>
  <c r="BB726" i="4"/>
  <c r="BF726" i="4"/>
  <c r="BJ726" i="4"/>
  <c r="BN726" i="4"/>
  <c r="BR726" i="4"/>
  <c r="BV726" i="4"/>
  <c r="BZ726" i="4"/>
  <c r="AX727" i="4"/>
  <c r="BF727" i="4"/>
  <c r="BN727" i="4"/>
  <c r="BV727" i="4"/>
  <c r="BY730" i="4"/>
  <c r="BZ730" i="4"/>
  <c r="BV730" i="4"/>
  <c r="BR730" i="4"/>
  <c r="BN730" i="4"/>
  <c r="BJ730" i="4"/>
  <c r="BF730" i="4"/>
  <c r="BB730" i="4"/>
  <c r="AX730" i="4"/>
  <c r="AT730" i="4"/>
  <c r="AR730" i="4"/>
  <c r="AZ730" i="4"/>
  <c r="BH730" i="4"/>
  <c r="BP730" i="4"/>
  <c r="BX730" i="4"/>
  <c r="AR731" i="4"/>
  <c r="AZ731" i="4"/>
  <c r="BH731" i="4"/>
  <c r="BP731" i="4"/>
  <c r="BX731" i="4"/>
  <c r="AV732" i="4"/>
  <c r="BD732" i="4"/>
  <c r="BL732" i="4"/>
  <c r="BT732" i="4"/>
  <c r="BY733" i="4"/>
  <c r="BZ733" i="4"/>
  <c r="BV733" i="4"/>
  <c r="BR733" i="4"/>
  <c r="BN733" i="4"/>
  <c r="BJ733" i="4"/>
  <c r="BF733" i="4"/>
  <c r="BD733" i="4"/>
  <c r="BL733" i="4"/>
  <c r="BT733" i="4"/>
  <c r="AX734" i="4"/>
  <c r="BB734" i="4"/>
  <c r="BF734" i="4"/>
  <c r="BJ734" i="4"/>
  <c r="BN734" i="4"/>
  <c r="BR734" i="4"/>
  <c r="BV734" i="4"/>
  <c r="BZ734" i="4"/>
  <c r="AV737" i="4"/>
  <c r="AZ737" i="4"/>
  <c r="BD737" i="4"/>
  <c r="BH737" i="4"/>
  <c r="BL737" i="4"/>
  <c r="BP737" i="4"/>
  <c r="BT737" i="4"/>
  <c r="BX737" i="4"/>
  <c r="AP738" i="4"/>
  <c r="AT738" i="4"/>
  <c r="AX738" i="4"/>
  <c r="BB738" i="4"/>
  <c r="BF738" i="4"/>
  <c r="BJ738" i="4"/>
  <c r="BN738" i="4"/>
  <c r="BR738" i="4"/>
  <c r="BV738" i="4"/>
  <c r="BZ738" i="4"/>
  <c r="AN740" i="4"/>
  <c r="AR740" i="4"/>
  <c r="AV740" i="4"/>
  <c r="AZ740" i="4"/>
  <c r="BD740" i="4"/>
  <c r="BH740" i="4"/>
  <c r="BL740" i="4"/>
  <c r="BP740" i="4"/>
  <c r="BT740" i="4"/>
  <c r="BX740" i="4"/>
  <c r="AN741" i="4"/>
  <c r="AR741" i="4"/>
  <c r="AV741" i="4"/>
  <c r="AZ741" i="4"/>
  <c r="BD741" i="4"/>
  <c r="BH741" i="4"/>
  <c r="BL741" i="4"/>
  <c r="BP741" i="4"/>
  <c r="BT741" i="4"/>
  <c r="BX741" i="4"/>
  <c r="AN742" i="4"/>
  <c r="AR742" i="4"/>
  <c r="AV742" i="4"/>
  <c r="AZ742" i="4"/>
  <c r="BD742" i="4"/>
  <c r="BH742" i="4"/>
  <c r="BL742" i="4"/>
  <c r="BP742" i="4"/>
  <c r="BT742" i="4"/>
  <c r="BX742" i="4"/>
  <c r="AN743" i="4"/>
  <c r="AR743" i="4"/>
  <c r="AV743" i="4"/>
  <c r="AZ743" i="4"/>
  <c r="BD743" i="4"/>
  <c r="BH743" i="4"/>
  <c r="BL743" i="4"/>
  <c r="BP743" i="4"/>
  <c r="BT743" i="4"/>
  <c r="BX743" i="4"/>
  <c r="AP744" i="4"/>
  <c r="AT744" i="4"/>
  <c r="AX744" i="4"/>
  <c r="BB744" i="4"/>
  <c r="BF744" i="4"/>
  <c r="BJ744" i="4"/>
  <c r="BN744" i="4"/>
  <c r="BR744" i="4"/>
  <c r="BV744" i="4"/>
  <c r="BZ744" i="4"/>
  <c r="AV745" i="4"/>
  <c r="AZ745" i="4"/>
  <c r="BD745" i="4"/>
  <c r="BH745" i="4"/>
  <c r="BL745" i="4"/>
  <c r="BP745" i="4"/>
  <c r="BT745" i="4"/>
  <c r="BX745" i="4"/>
  <c r="BY746" i="4"/>
  <c r="BZ746" i="4"/>
  <c r="BV746" i="4"/>
  <c r="BR746" i="4"/>
  <c r="BN746" i="4"/>
  <c r="BJ746" i="4"/>
  <c r="BF746" i="4"/>
  <c r="BB746" i="4"/>
  <c r="AV746" i="4"/>
  <c r="AZ746" i="4"/>
  <c r="BH746" i="4"/>
  <c r="BP746" i="4"/>
  <c r="BX746" i="4"/>
  <c r="AR747" i="4"/>
  <c r="AZ747" i="4"/>
  <c r="BH747" i="4"/>
  <c r="BP747" i="4"/>
  <c r="AX748" i="4"/>
  <c r="BF748" i="4"/>
  <c r="BN748" i="4"/>
  <c r="AV750" i="4"/>
  <c r="BD750" i="4"/>
  <c r="BL750" i="4"/>
  <c r="BY751" i="4"/>
  <c r="BX751" i="4"/>
  <c r="BT751" i="4"/>
  <c r="BP751" i="4"/>
  <c r="BL751" i="4"/>
  <c r="BH751" i="4"/>
  <c r="BD751" i="4"/>
  <c r="AZ751" i="4"/>
  <c r="AV751" i="4"/>
  <c r="AR751" i="4"/>
  <c r="AP751" i="4"/>
  <c r="AX751" i="4"/>
  <c r="BF751" i="4"/>
  <c r="BN751" i="4"/>
  <c r="BV751" i="4"/>
  <c r="AV728" i="4"/>
  <c r="AZ728" i="4"/>
  <c r="BD728" i="4"/>
  <c r="BH728" i="4"/>
  <c r="BL728" i="4"/>
  <c r="BP728" i="4"/>
  <c r="BT728" i="4"/>
  <c r="BX728" i="4"/>
  <c r="AT729" i="4"/>
  <c r="AX729" i="4"/>
  <c r="BB729" i="4"/>
  <c r="BF729" i="4"/>
  <c r="BJ729" i="4"/>
  <c r="BN729" i="4"/>
  <c r="BR729" i="4"/>
  <c r="BV729" i="4"/>
  <c r="BZ729" i="4"/>
  <c r="AZ734" i="4"/>
  <c r="BD734" i="4"/>
  <c r="BH734" i="4"/>
  <c r="BL734" i="4"/>
  <c r="BP734" i="4"/>
  <c r="BT734" i="4"/>
  <c r="BX734" i="4"/>
  <c r="AR735" i="4"/>
  <c r="AV735" i="4"/>
  <c r="AZ735" i="4"/>
  <c r="BD735" i="4"/>
  <c r="BH735" i="4"/>
  <c r="BL735" i="4"/>
  <c r="BP735" i="4"/>
  <c r="BT735" i="4"/>
  <c r="BX735" i="4"/>
  <c r="AT736" i="4"/>
  <c r="AX736" i="4"/>
  <c r="BB736" i="4"/>
  <c r="BF736" i="4"/>
  <c r="BJ736" i="4"/>
  <c r="BN736" i="4"/>
  <c r="BR736" i="4"/>
  <c r="BV736" i="4"/>
  <c r="BZ736" i="4"/>
  <c r="AX737" i="4"/>
  <c r="BB737" i="4"/>
  <c r="BF737" i="4"/>
  <c r="BJ737" i="4"/>
  <c r="BN737" i="4"/>
  <c r="BR737" i="4"/>
  <c r="BV737" i="4"/>
  <c r="BZ737" i="4"/>
  <c r="AR738" i="4"/>
  <c r="AV738" i="4"/>
  <c r="AZ738" i="4"/>
  <c r="BD738" i="4"/>
  <c r="BH738" i="4"/>
  <c r="BL738" i="4"/>
  <c r="BP738" i="4"/>
  <c r="BT738" i="4"/>
  <c r="BX738" i="4"/>
  <c r="AT739" i="4"/>
  <c r="AX739" i="4"/>
  <c r="BB739" i="4"/>
  <c r="BF739" i="4"/>
  <c r="BJ739" i="4"/>
  <c r="BN739" i="4"/>
  <c r="BR739" i="4"/>
  <c r="BV739" i="4"/>
  <c r="BZ739" i="4"/>
  <c r="AP740" i="4"/>
  <c r="AT740" i="4"/>
  <c r="AX740" i="4"/>
  <c r="BB740" i="4"/>
  <c r="BF740" i="4"/>
  <c r="BJ740" i="4"/>
  <c r="BN740" i="4"/>
  <c r="BR740" i="4"/>
  <c r="BV740" i="4"/>
  <c r="BZ740" i="4"/>
  <c r="AP741" i="4"/>
  <c r="AT741" i="4"/>
  <c r="AX741" i="4"/>
  <c r="BB741" i="4"/>
  <c r="BF741" i="4"/>
  <c r="BJ741" i="4"/>
  <c r="BN741" i="4"/>
  <c r="BR741" i="4"/>
  <c r="BV741" i="4"/>
  <c r="BZ741" i="4"/>
  <c r="AP742" i="4"/>
  <c r="AT742" i="4"/>
  <c r="AX742" i="4"/>
  <c r="BB742" i="4"/>
  <c r="BF742" i="4"/>
  <c r="BJ742" i="4"/>
  <c r="BN742" i="4"/>
  <c r="BR742" i="4"/>
  <c r="BV742" i="4"/>
  <c r="BZ742" i="4"/>
  <c r="AT745" i="4"/>
  <c r="AX745" i="4"/>
  <c r="BB745" i="4"/>
  <c r="BF745" i="4"/>
  <c r="BJ745" i="4"/>
  <c r="BN745" i="4"/>
  <c r="BR745" i="4"/>
  <c r="BV745" i="4"/>
  <c r="BZ745" i="4"/>
  <c r="BY747" i="4"/>
  <c r="BZ747" i="4"/>
  <c r="BV747" i="4"/>
  <c r="BR747" i="4"/>
  <c r="BN747" i="4"/>
  <c r="BJ747" i="4"/>
  <c r="BF747" i="4"/>
  <c r="BB747" i="4"/>
  <c r="AX747" i="4"/>
  <c r="AT747" i="4"/>
  <c r="AP747" i="4"/>
  <c r="AN747" i="4"/>
  <c r="AV747" i="4"/>
  <c r="BD747" i="4"/>
  <c r="BL747" i="4"/>
  <c r="BT747" i="4"/>
  <c r="BY748" i="4"/>
  <c r="BX748" i="4"/>
  <c r="BT748" i="4"/>
  <c r="BP748" i="4"/>
  <c r="BL748" i="4"/>
  <c r="BH748" i="4"/>
  <c r="BD748" i="4"/>
  <c r="AZ748" i="4"/>
  <c r="AV748" i="4"/>
  <c r="AT748" i="4"/>
  <c r="BB748" i="4"/>
  <c r="BJ748" i="4"/>
  <c r="BR748" i="4"/>
  <c r="BZ748" i="4"/>
  <c r="BY750" i="4"/>
  <c r="BZ750" i="4"/>
  <c r="BV750" i="4"/>
  <c r="BR750" i="4"/>
  <c r="BN750" i="4"/>
  <c r="BJ750" i="4"/>
  <c r="BF750" i="4"/>
  <c r="BB750" i="4"/>
  <c r="AX750" i="4"/>
  <c r="AT750" i="4"/>
  <c r="AR750" i="4"/>
  <c r="AZ750" i="4"/>
  <c r="BH750" i="4"/>
  <c r="BP750" i="4"/>
  <c r="BX750" i="4"/>
  <c r="AT751" i="4"/>
  <c r="BB751" i="4"/>
  <c r="BJ751" i="4"/>
  <c r="BR751" i="4"/>
  <c r="BZ751" i="4"/>
  <c r="AP749" i="4"/>
  <c r="AT749" i="4"/>
  <c r="AX749" i="4"/>
  <c r="BB749" i="4"/>
  <c r="BF749" i="4"/>
  <c r="BJ749" i="4"/>
  <c r="BN749" i="4"/>
  <c r="BR749" i="4"/>
  <c r="BV749" i="4"/>
  <c r="BZ749" i="4"/>
  <c r="AN752" i="4"/>
  <c r="AR752" i="4"/>
  <c r="AV752" i="4"/>
  <c r="AZ752" i="4"/>
  <c r="BD752" i="4"/>
  <c r="BH752" i="4"/>
  <c r="BL752" i="4"/>
  <c r="BP752" i="4"/>
  <c r="BT752" i="4"/>
  <c r="BX752" i="4"/>
  <c r="AN753" i="4"/>
  <c r="AR753" i="4"/>
  <c r="AV753" i="4"/>
  <c r="AZ753" i="4"/>
  <c r="BD753" i="4"/>
  <c r="BH753" i="4"/>
  <c r="BL753" i="4"/>
  <c r="BP753" i="4"/>
  <c r="BT753" i="4"/>
  <c r="BX753" i="4"/>
  <c r="AP754" i="4"/>
  <c r="AT754" i="4"/>
  <c r="AX754" i="4"/>
  <c r="BB754" i="4"/>
  <c r="BF754" i="4"/>
  <c r="BJ754" i="4"/>
  <c r="BN754" i="4"/>
  <c r="BR754" i="4"/>
  <c r="BV754" i="4"/>
  <c r="BZ754" i="4"/>
  <c r="AP755" i="4"/>
  <c r="AT755" i="4"/>
  <c r="AX755" i="4"/>
  <c r="BB755" i="4"/>
  <c r="BF755" i="4"/>
  <c r="BJ755" i="4"/>
  <c r="BN755" i="4"/>
  <c r="BR755" i="4"/>
  <c r="BV755" i="4"/>
  <c r="BZ755" i="4"/>
  <c r="AP756" i="4"/>
  <c r="AT756" i="4"/>
  <c r="AX756" i="4"/>
  <c r="BB756" i="4"/>
  <c r="BF756" i="4"/>
  <c r="BJ756" i="4"/>
  <c r="BN756" i="4"/>
  <c r="BR756" i="4"/>
  <c r="BV756" i="4"/>
  <c r="BZ756" i="4"/>
  <c r="AP757" i="4"/>
  <c r="AT757" i="4"/>
  <c r="AX757" i="4"/>
  <c r="BB757" i="4"/>
  <c r="BF757" i="4"/>
  <c r="BJ757" i="4"/>
  <c r="BN757" i="4"/>
  <c r="BR757" i="4"/>
  <c r="BV757" i="4"/>
  <c r="BZ757" i="4"/>
  <c r="AP758" i="4"/>
  <c r="AT758" i="4"/>
  <c r="AX758" i="4"/>
  <c r="BB758" i="4"/>
  <c r="BF758" i="4"/>
  <c r="BJ758" i="4"/>
  <c r="BN758" i="4"/>
  <c r="BR758" i="4"/>
  <c r="BV758" i="4"/>
  <c r="BZ758" i="4"/>
  <c r="AR760" i="4"/>
  <c r="AV760" i="4"/>
  <c r="AZ760" i="4"/>
  <c r="BD760" i="4"/>
  <c r="BH760" i="4"/>
  <c r="BL760" i="4"/>
  <c r="BP760" i="4"/>
  <c r="BT760" i="4"/>
  <c r="BX760" i="4"/>
  <c r="AN761" i="4"/>
  <c r="AR761" i="4"/>
  <c r="AV761" i="4"/>
  <c r="AZ761" i="4"/>
  <c r="BD761" i="4"/>
  <c r="BH761" i="4"/>
  <c r="BL761" i="4"/>
  <c r="BP761" i="4"/>
  <c r="BT761" i="4"/>
  <c r="BX761" i="4"/>
  <c r="BB762" i="4"/>
  <c r="BF762" i="4"/>
  <c r="BJ762" i="4"/>
  <c r="BN762" i="4"/>
  <c r="BR762" i="4"/>
  <c r="BV762" i="4"/>
  <c r="BZ762" i="4"/>
  <c r="AP763" i="4"/>
  <c r="AT763" i="4"/>
  <c r="BB763" i="4"/>
  <c r="BJ763" i="4"/>
  <c r="BR763" i="4"/>
  <c r="BY765" i="4"/>
  <c r="BZ765" i="4"/>
  <c r="BV765" i="4"/>
  <c r="BR765" i="4"/>
  <c r="BN765" i="4"/>
  <c r="BJ765" i="4"/>
  <c r="BF765" i="4"/>
  <c r="BB765" i="4"/>
  <c r="AX765" i="4"/>
  <c r="AT765" i="4"/>
  <c r="AR765" i="4"/>
  <c r="AZ765" i="4"/>
  <c r="BH765" i="4"/>
  <c r="BP765" i="4"/>
  <c r="BX765" i="4"/>
  <c r="AR766" i="4"/>
  <c r="AZ766" i="4"/>
  <c r="BH766" i="4"/>
  <c r="BP766" i="4"/>
  <c r="AR767" i="4"/>
  <c r="AZ767" i="4"/>
  <c r="BH767" i="4"/>
  <c r="BP767" i="4"/>
  <c r="AN755" i="4"/>
  <c r="AR755" i="4"/>
  <c r="AV755" i="4"/>
  <c r="AZ755" i="4"/>
  <c r="BD755" i="4"/>
  <c r="BH755" i="4"/>
  <c r="BL755" i="4"/>
  <c r="BP755" i="4"/>
  <c r="BT755" i="4"/>
  <c r="BX755" i="4"/>
  <c r="AN756" i="4"/>
  <c r="AR756" i="4"/>
  <c r="AV756" i="4"/>
  <c r="AZ756" i="4"/>
  <c r="BD756" i="4"/>
  <c r="BH756" i="4"/>
  <c r="BL756" i="4"/>
  <c r="BP756" i="4"/>
  <c r="BT756" i="4"/>
  <c r="BX756" i="4"/>
  <c r="AN757" i="4"/>
  <c r="AR757" i="4"/>
  <c r="AV757" i="4"/>
  <c r="AZ757" i="4"/>
  <c r="BD757" i="4"/>
  <c r="BH757" i="4"/>
  <c r="BL757" i="4"/>
  <c r="BP757" i="4"/>
  <c r="BT757" i="4"/>
  <c r="BX757" i="4"/>
  <c r="AN758" i="4"/>
  <c r="AR758" i="4"/>
  <c r="AV758" i="4"/>
  <c r="AZ758" i="4"/>
  <c r="BD758" i="4"/>
  <c r="BH758" i="4"/>
  <c r="BL758" i="4"/>
  <c r="BP758" i="4"/>
  <c r="BT758" i="4"/>
  <c r="BX758" i="4"/>
  <c r="AP759" i="4"/>
  <c r="AT759" i="4"/>
  <c r="AX759" i="4"/>
  <c r="BB759" i="4"/>
  <c r="BF759" i="4"/>
  <c r="BJ759" i="4"/>
  <c r="BN759" i="4"/>
  <c r="BR759" i="4"/>
  <c r="BV759" i="4"/>
  <c r="BZ759" i="4"/>
  <c r="AT760" i="4"/>
  <c r="AX760" i="4"/>
  <c r="BB760" i="4"/>
  <c r="BF760" i="4"/>
  <c r="BJ760" i="4"/>
  <c r="BN760" i="4"/>
  <c r="BR760" i="4"/>
  <c r="BV760" i="4"/>
  <c r="BZ760" i="4"/>
  <c r="BY763" i="4"/>
  <c r="BX763" i="4"/>
  <c r="BT763" i="4"/>
  <c r="BP763" i="4"/>
  <c r="BL763" i="4"/>
  <c r="BH763" i="4"/>
  <c r="BD763" i="4"/>
  <c r="AZ763" i="4"/>
  <c r="AV763" i="4"/>
  <c r="AN763" i="4"/>
  <c r="AR763" i="4"/>
  <c r="AX763" i="4"/>
  <c r="BF763" i="4"/>
  <c r="BN763" i="4"/>
  <c r="BV763" i="4"/>
  <c r="BY766" i="4"/>
  <c r="BZ766" i="4"/>
  <c r="BV766" i="4"/>
  <c r="BR766" i="4"/>
  <c r="BN766" i="4"/>
  <c r="BJ766" i="4"/>
  <c r="BF766" i="4"/>
  <c r="BB766" i="4"/>
  <c r="AX766" i="4"/>
  <c r="AT766" i="4"/>
  <c r="AP766" i="4"/>
  <c r="AN766" i="4"/>
  <c r="AV766" i="4"/>
  <c r="BD766" i="4"/>
  <c r="BL766" i="4"/>
  <c r="BT766" i="4"/>
  <c r="BY767" i="4"/>
  <c r="BZ767" i="4"/>
  <c r="BV767" i="4"/>
  <c r="BR767" i="4"/>
  <c r="BN767" i="4"/>
  <c r="BJ767" i="4"/>
  <c r="BF767" i="4"/>
  <c r="BB767" i="4"/>
  <c r="AX767" i="4"/>
  <c r="AT767" i="4"/>
  <c r="AP767" i="4"/>
  <c r="AN767" i="4"/>
  <c r="AV767" i="4"/>
  <c r="BD767" i="4"/>
  <c r="BL767" i="4"/>
  <c r="BT767" i="4"/>
  <c r="AR768" i="4"/>
  <c r="AV768" i="4"/>
  <c r="AZ768" i="4"/>
  <c r="BD768" i="4"/>
  <c r="BH768" i="4"/>
  <c r="BL768" i="4"/>
  <c r="BP768" i="4"/>
  <c r="BT768" i="4"/>
  <c r="BX768" i="4"/>
  <c r="AT769" i="4"/>
  <c r="AX769" i="4"/>
  <c r="BB769" i="4"/>
  <c r="BF769" i="4"/>
  <c r="BJ769" i="4"/>
  <c r="BN769" i="4"/>
  <c r="BR769" i="4"/>
  <c r="BV769" i="4"/>
  <c r="BZ769" i="4"/>
  <c r="BY773" i="4"/>
  <c r="BZ773" i="4"/>
  <c r="BV773" i="4"/>
  <c r="BR773" i="4"/>
  <c r="BN773" i="4"/>
  <c r="BJ773" i="4"/>
  <c r="BF773" i="4"/>
  <c r="BB773" i="4"/>
  <c r="AX773" i="4"/>
  <c r="AT773" i="4"/>
  <c r="AP773" i="4"/>
  <c r="AN773" i="4"/>
  <c r="AV773" i="4"/>
  <c r="BD773" i="4"/>
  <c r="BL773" i="4"/>
  <c r="BT773" i="4"/>
  <c r="BY774" i="4"/>
  <c r="BZ774" i="4"/>
  <c r="BV774" i="4"/>
  <c r="BR774" i="4"/>
  <c r="BN774" i="4"/>
  <c r="BJ774" i="4"/>
  <c r="BF774" i="4"/>
  <c r="BB774" i="4"/>
  <c r="AX774" i="4"/>
  <c r="AT774" i="4"/>
  <c r="AP774" i="4"/>
  <c r="AN774" i="4"/>
  <c r="AV774" i="4"/>
  <c r="BD774" i="4"/>
  <c r="BL774" i="4"/>
  <c r="BT774" i="4"/>
  <c r="AP764" i="4"/>
  <c r="AT764" i="4"/>
  <c r="AX764" i="4"/>
  <c r="BB764" i="4"/>
  <c r="BF764" i="4"/>
  <c r="BJ764" i="4"/>
  <c r="BN764" i="4"/>
  <c r="BR764" i="4"/>
  <c r="BV764" i="4"/>
  <c r="BZ764" i="4"/>
  <c r="AT768" i="4"/>
  <c r="AX768" i="4"/>
  <c r="BB768" i="4"/>
  <c r="BF768" i="4"/>
  <c r="BJ768" i="4"/>
  <c r="BN768" i="4"/>
  <c r="BR768" i="4"/>
  <c r="BV768" i="4"/>
  <c r="BZ768" i="4"/>
  <c r="AV769" i="4"/>
  <c r="AZ769" i="4"/>
  <c r="BD769" i="4"/>
  <c r="BH769" i="4"/>
  <c r="BL769" i="4"/>
  <c r="BP769" i="4"/>
  <c r="BT769" i="4"/>
  <c r="BX769" i="4"/>
  <c r="BY770" i="4"/>
  <c r="BZ770" i="4"/>
  <c r="BV770" i="4"/>
  <c r="BR770" i="4"/>
  <c r="BN770" i="4"/>
  <c r="BJ770" i="4"/>
  <c r="BF770" i="4"/>
  <c r="BB770" i="4"/>
  <c r="AX770" i="4"/>
  <c r="AT770" i="4"/>
  <c r="AP770" i="4"/>
  <c r="AN770" i="4"/>
  <c r="AV770" i="4"/>
  <c r="BD770" i="4"/>
  <c r="BL770" i="4"/>
  <c r="BT770" i="4"/>
  <c r="BY771" i="4"/>
  <c r="BX771" i="4"/>
  <c r="BT771" i="4"/>
  <c r="BP771" i="4"/>
  <c r="BL771" i="4"/>
  <c r="BH771" i="4"/>
  <c r="BD771" i="4"/>
  <c r="AZ771" i="4"/>
  <c r="AV771" i="4"/>
  <c r="AR771" i="4"/>
  <c r="AP771" i="4"/>
  <c r="AX771" i="4"/>
  <c r="BF771" i="4"/>
  <c r="BN771" i="4"/>
  <c r="BV771" i="4"/>
  <c r="AR773" i="4"/>
  <c r="AZ773" i="4"/>
  <c r="BH773" i="4"/>
  <c r="BP773" i="4"/>
  <c r="BX773" i="4"/>
  <c r="AR774" i="4"/>
  <c r="AZ774" i="4"/>
  <c r="BH774" i="4"/>
  <c r="BP774" i="4"/>
  <c r="BX774" i="4"/>
  <c r="AP772" i="4"/>
  <c r="AT772" i="4"/>
  <c r="AX772" i="4"/>
  <c r="BB772" i="4"/>
  <c r="BF772" i="4"/>
  <c r="BJ772" i="4"/>
  <c r="BN772" i="4"/>
  <c r="BR772" i="4"/>
  <c r="BV772" i="4"/>
  <c r="BZ772" i="4"/>
  <c r="AP775" i="4"/>
  <c r="AT775" i="4"/>
  <c r="AX775" i="4"/>
  <c r="BB775" i="4"/>
  <c r="BF775" i="4"/>
  <c r="BJ775" i="4"/>
  <c r="BN775" i="4"/>
  <c r="BR775" i="4"/>
  <c r="BV775" i="4"/>
  <c r="BZ775" i="4"/>
  <c r="AZ776" i="4"/>
  <c r="BD776" i="4"/>
  <c r="BH776" i="4"/>
  <c r="BL776" i="4"/>
  <c r="BP776" i="4"/>
  <c r="BT776" i="4"/>
  <c r="BX776" i="4"/>
  <c r="AP777" i="4"/>
  <c r="AT777" i="4"/>
  <c r="AX777" i="4"/>
  <c r="BB777" i="4"/>
  <c r="BF777" i="4"/>
  <c r="BJ777" i="4"/>
  <c r="BN777" i="4"/>
  <c r="BR777" i="4"/>
  <c r="BV777" i="4"/>
  <c r="BZ777" i="4"/>
  <c r="AT778" i="4"/>
  <c r="AX778" i="4"/>
  <c r="BB778" i="4"/>
  <c r="BF778" i="4"/>
  <c r="BJ778" i="4"/>
  <c r="BN778" i="4"/>
  <c r="BR778" i="4"/>
  <c r="BV778" i="4"/>
  <c r="BZ778" i="4"/>
  <c r="AN775" i="4"/>
  <c r="AR775" i="4"/>
  <c r="AV775" i="4"/>
  <c r="AZ775" i="4"/>
  <c r="BD775" i="4"/>
  <c r="BH775" i="4"/>
  <c r="BL775" i="4"/>
  <c r="BP775" i="4"/>
  <c r="BT775" i="4"/>
  <c r="BX775" i="4"/>
  <c r="AX776" i="4"/>
  <c r="BB776" i="4"/>
  <c r="BF776" i="4"/>
  <c r="BJ776" i="4"/>
  <c r="BN776" i="4"/>
  <c r="BR776" i="4"/>
  <c r="BV776" i="4"/>
  <c r="BZ776" i="4"/>
  <c r="AR778" i="4"/>
  <c r="AV778" i="4"/>
  <c r="AZ778" i="4"/>
  <c r="BD778" i="4"/>
  <c r="BH778" i="4"/>
  <c r="BL778" i="4"/>
  <c r="BP778" i="4"/>
  <c r="BT778" i="4"/>
  <c r="BX778" i="4"/>
  <c r="BZ9" i="4"/>
  <c r="BX9" i="4"/>
  <c r="BV9" i="4"/>
  <c r="BT9" i="4"/>
  <c r="BR9" i="4"/>
  <c r="BP9" i="4"/>
  <c r="BN9" i="4"/>
  <c r="BL9" i="4"/>
  <c r="BJ9" i="4"/>
  <c r="BH9" i="4"/>
  <c r="BF9" i="4"/>
  <c r="BD9" i="4"/>
  <c r="BB9" i="4"/>
  <c r="AZ9" i="4"/>
  <c r="AX9" i="4"/>
  <c r="AV9" i="4"/>
  <c r="AT9" i="4"/>
  <c r="AR9" i="4"/>
  <c r="AP9" i="4"/>
  <c r="AS9" i="4"/>
  <c r="AW9" i="4"/>
  <c r="BA9" i="4"/>
  <c r="BE9" i="4"/>
  <c r="BI9" i="4"/>
  <c r="BM9" i="4"/>
  <c r="BQ9" i="4"/>
  <c r="BU9" i="4"/>
  <c r="BY9" i="4"/>
  <c r="BZ6" i="4"/>
  <c r="BX6" i="4"/>
  <c r="BV6" i="4"/>
  <c r="BT6" i="4"/>
  <c r="BR6" i="4"/>
  <c r="BP6" i="4"/>
  <c r="BN6" i="4"/>
  <c r="BL6" i="4"/>
  <c r="BJ6" i="4"/>
  <c r="BH6" i="4"/>
  <c r="BF6" i="4"/>
  <c r="BD6" i="4"/>
  <c r="BB6" i="4"/>
  <c r="AZ6" i="4"/>
  <c r="AX6" i="4"/>
  <c r="AV6" i="4"/>
  <c r="AT6" i="4"/>
  <c r="AW6" i="4"/>
  <c r="BA6" i="4"/>
  <c r="BE6" i="4"/>
  <c r="BI6" i="4"/>
  <c r="BM6" i="4"/>
  <c r="BQ6" i="4"/>
  <c r="BU6" i="4"/>
  <c r="BY6" i="4"/>
  <c r="AQ7" i="4"/>
  <c r="AU7" i="4"/>
  <c r="AY7" i="4"/>
  <c r="BC7" i="4"/>
  <c r="BG7" i="4"/>
  <c r="BK7" i="4"/>
  <c r="BO7" i="4"/>
  <c r="BS7" i="4"/>
  <c r="BZ8" i="4"/>
  <c r="BX8" i="4"/>
  <c r="BV8" i="4"/>
  <c r="BT8" i="4"/>
  <c r="BR8" i="4"/>
  <c r="BP8" i="4"/>
  <c r="BN8" i="4"/>
  <c r="BL8" i="4"/>
  <c r="BJ8" i="4"/>
  <c r="BH8" i="4"/>
  <c r="BF8" i="4"/>
  <c r="BD8" i="4"/>
  <c r="BB8" i="4"/>
  <c r="AZ8" i="4"/>
  <c r="AX8" i="4"/>
  <c r="AV8" i="4"/>
  <c r="AT8" i="4"/>
  <c r="AR8" i="4"/>
  <c r="AP8" i="4"/>
  <c r="AN8" i="4"/>
  <c r="AO8" i="4"/>
  <c r="AS8" i="4"/>
  <c r="AW8" i="4"/>
  <c r="BA8" i="4"/>
  <c r="BE8" i="4"/>
  <c r="BI8" i="4"/>
  <c r="BM8" i="4"/>
  <c r="BQ8" i="4"/>
  <c r="BU8" i="4"/>
  <c r="BY8" i="4"/>
  <c r="AQ9" i="4"/>
  <c r="AU9" i="4"/>
  <c r="AY9" i="4"/>
  <c r="BC9" i="4"/>
  <c r="BG9" i="4"/>
  <c r="BK9" i="4"/>
  <c r="BO9" i="4"/>
  <c r="BS9" i="4"/>
  <c r="BW9" i="4"/>
  <c r="BZ10" i="4"/>
  <c r="BX10" i="4"/>
  <c r="BV10" i="4"/>
  <c r="BT10" i="4"/>
  <c r="BR10" i="4"/>
  <c r="BP10" i="4"/>
  <c r="BN10" i="4"/>
  <c r="BL10" i="4"/>
  <c r="BJ10" i="4"/>
  <c r="BH10" i="4"/>
  <c r="BF10" i="4"/>
  <c r="BD10" i="4"/>
  <c r="BB10" i="4"/>
  <c r="AZ10" i="4"/>
  <c r="AX10" i="4"/>
  <c r="AV10" i="4"/>
  <c r="AT10" i="4"/>
  <c r="AR10" i="4"/>
  <c r="AP10" i="4"/>
  <c r="AN10" i="4"/>
  <c r="AO10" i="4"/>
  <c r="AS10" i="4"/>
  <c r="AW10" i="4"/>
  <c r="BA10" i="4"/>
  <c r="BE10" i="4"/>
  <c r="BI10" i="4"/>
  <c r="BM10" i="4"/>
  <c r="BQ10" i="4"/>
  <c r="BU10" i="4"/>
  <c r="BY10" i="4"/>
  <c r="AQ11" i="4"/>
  <c r="AU11" i="4"/>
  <c r="AY11" i="4"/>
  <c r="BC11" i="4"/>
  <c r="BG11" i="4"/>
  <c r="BK11" i="4"/>
  <c r="BO11" i="4"/>
  <c r="BS11" i="4"/>
  <c r="BZ12" i="4"/>
  <c r="BX12" i="4"/>
  <c r="BV12" i="4"/>
  <c r="BT12" i="4"/>
  <c r="BR12" i="4"/>
  <c r="BP12" i="4"/>
  <c r="BN12" i="4"/>
  <c r="BL12" i="4"/>
  <c r="BJ12" i="4"/>
  <c r="BH12" i="4"/>
  <c r="BF12" i="4"/>
  <c r="BD12" i="4"/>
  <c r="BB12" i="4"/>
  <c r="AZ12" i="4"/>
  <c r="AX12" i="4"/>
  <c r="AV12" i="4"/>
  <c r="AT12" i="4"/>
  <c r="AR12" i="4"/>
  <c r="AP12" i="4"/>
  <c r="AN12" i="4"/>
  <c r="AO12" i="4"/>
  <c r="AS12" i="4"/>
  <c r="AW12" i="4"/>
  <c r="BA12" i="4"/>
  <c r="BE12" i="4"/>
  <c r="BI12" i="4"/>
  <c r="BM12" i="4"/>
  <c r="BQ12" i="4"/>
  <c r="BU12" i="4"/>
  <c r="BY12" i="4"/>
  <c r="AM13" i="4"/>
  <c r="AQ13" i="4"/>
  <c r="AU13" i="4"/>
  <c r="AY13" i="4"/>
  <c r="BC13" i="4"/>
  <c r="BG13" i="4"/>
  <c r="BK13" i="4"/>
  <c r="BO13" i="4"/>
  <c r="BS13" i="4"/>
  <c r="BZ14" i="4"/>
  <c r="BX14" i="4"/>
  <c r="BV14" i="4"/>
  <c r="BT14" i="4"/>
  <c r="BR14" i="4"/>
  <c r="BP14" i="4"/>
  <c r="BN14" i="4"/>
  <c r="BL14" i="4"/>
  <c r="BJ14" i="4"/>
  <c r="BH14" i="4"/>
  <c r="BF14" i="4"/>
  <c r="BD14" i="4"/>
  <c r="BB14" i="4"/>
  <c r="AZ14" i="4"/>
  <c r="AX14" i="4"/>
  <c r="AV14" i="4"/>
  <c r="AT14" i="4"/>
  <c r="AR14" i="4"/>
  <c r="AP14" i="4"/>
  <c r="AN14" i="4"/>
  <c r="AO14" i="4"/>
  <c r="AS14" i="4"/>
  <c r="AW14" i="4"/>
  <c r="BA14" i="4"/>
  <c r="BE14" i="4"/>
  <c r="BI14" i="4"/>
  <c r="BM14" i="4"/>
  <c r="BQ14" i="4"/>
  <c r="BU14" i="4"/>
  <c r="BY14" i="4"/>
  <c r="AM15" i="4"/>
  <c r="AQ15" i="4"/>
  <c r="AU15" i="4"/>
  <c r="AY15" i="4"/>
  <c r="BC15" i="4"/>
  <c r="BG15" i="4"/>
  <c r="BK15" i="4"/>
  <c r="BO15" i="4"/>
  <c r="BS15" i="4"/>
  <c r="BZ16" i="4"/>
  <c r="BX16" i="4"/>
  <c r="BV16" i="4"/>
  <c r="BT16" i="4"/>
  <c r="BR16" i="4"/>
  <c r="BP16" i="4"/>
  <c r="BN16" i="4"/>
  <c r="BL16" i="4"/>
  <c r="BJ16" i="4"/>
  <c r="BH16" i="4"/>
  <c r="BF16" i="4"/>
  <c r="BD16" i="4"/>
  <c r="BB16" i="4"/>
  <c r="AZ16" i="4"/>
  <c r="AX16" i="4"/>
  <c r="AV16" i="4"/>
  <c r="AT16" i="4"/>
  <c r="AR16" i="4"/>
  <c r="AP16" i="4"/>
  <c r="AN16" i="4"/>
  <c r="AO16" i="4"/>
  <c r="AS16" i="4"/>
  <c r="AW16" i="4"/>
  <c r="BA16" i="4"/>
  <c r="BE16" i="4"/>
  <c r="BI16" i="4"/>
  <c r="BM16" i="4"/>
  <c r="BQ16" i="4"/>
  <c r="BU16" i="4"/>
  <c r="BY16" i="4"/>
  <c r="AM17" i="4"/>
  <c r="AQ17" i="4"/>
  <c r="AU17" i="4"/>
  <c r="AY17" i="4"/>
  <c r="BC17" i="4"/>
  <c r="BG17" i="4"/>
  <c r="BK17" i="4"/>
  <c r="BO17" i="4"/>
  <c r="BS17" i="4"/>
  <c r="BZ18" i="4"/>
  <c r="BX18" i="4"/>
  <c r="BV18" i="4"/>
  <c r="BT18" i="4"/>
  <c r="BR18" i="4"/>
  <c r="BP18" i="4"/>
  <c r="BN18" i="4"/>
  <c r="BL18" i="4"/>
  <c r="BJ18" i="4"/>
  <c r="BH18" i="4"/>
  <c r="BF18" i="4"/>
  <c r="BD18" i="4"/>
  <c r="BB18" i="4"/>
  <c r="AZ18" i="4"/>
  <c r="AX18" i="4"/>
  <c r="AV18" i="4"/>
  <c r="AT18" i="4"/>
  <c r="AR18" i="4"/>
  <c r="AP18" i="4"/>
  <c r="AN18" i="4"/>
  <c r="AO18" i="4"/>
  <c r="AS18" i="4"/>
  <c r="AW18" i="4"/>
  <c r="BA18" i="4"/>
  <c r="BE18" i="4"/>
  <c r="BI18" i="4"/>
  <c r="BM18" i="4"/>
  <c r="BQ18" i="4"/>
  <c r="BU18" i="4"/>
  <c r="BY18" i="4"/>
  <c r="AQ19" i="4"/>
  <c r="AU19" i="4"/>
  <c r="AY19" i="4"/>
  <c r="BC19" i="4"/>
  <c r="BG19" i="4"/>
  <c r="BK19" i="4"/>
  <c r="BO19" i="4"/>
  <c r="BS19" i="4"/>
  <c r="BZ20" i="4"/>
  <c r="BX20" i="4"/>
  <c r="BV20" i="4"/>
  <c r="BT20" i="4"/>
  <c r="BR20" i="4"/>
  <c r="BP20" i="4"/>
  <c r="BN20" i="4"/>
  <c r="BL20" i="4"/>
  <c r="BJ20" i="4"/>
  <c r="BH20" i="4"/>
  <c r="BF20" i="4"/>
  <c r="BD20" i="4"/>
  <c r="BB20" i="4"/>
  <c r="AZ20" i="4"/>
  <c r="AX20" i="4"/>
  <c r="AV20" i="4"/>
  <c r="AT20" i="4"/>
  <c r="AR20" i="4"/>
  <c r="AP20" i="4"/>
  <c r="AO20" i="4"/>
  <c r="AS20" i="4"/>
  <c r="AW20" i="4"/>
  <c r="BA20" i="4"/>
  <c r="BE20" i="4"/>
  <c r="BI20" i="4"/>
  <c r="BM20" i="4"/>
  <c r="BQ20" i="4"/>
  <c r="BU20" i="4"/>
  <c r="BY20" i="4"/>
  <c r="AQ21" i="4"/>
  <c r="AU21" i="4"/>
  <c r="AY21" i="4"/>
  <c r="BC21" i="4"/>
  <c r="BG21" i="4"/>
  <c r="BK21" i="4"/>
  <c r="BO21" i="4"/>
  <c r="BS21" i="4"/>
  <c r="BZ22" i="4"/>
  <c r="BX22" i="4"/>
  <c r="BV22" i="4"/>
  <c r="BT22" i="4"/>
  <c r="BR22" i="4"/>
  <c r="BP22" i="4"/>
  <c r="BN22" i="4"/>
  <c r="BL22" i="4"/>
  <c r="BJ22" i="4"/>
  <c r="BH22" i="4"/>
  <c r="BF22" i="4"/>
  <c r="BD22" i="4"/>
  <c r="BB22" i="4"/>
  <c r="AZ22" i="4"/>
  <c r="AX22" i="4"/>
  <c r="AV22" i="4"/>
  <c r="AT22" i="4"/>
  <c r="AR22" i="4"/>
  <c r="AP22" i="4"/>
  <c r="AO22" i="4"/>
  <c r="AS22" i="4"/>
  <c r="AW22" i="4"/>
  <c r="BA22" i="4"/>
  <c r="BE22" i="4"/>
  <c r="BI22" i="4"/>
  <c r="BM22" i="4"/>
  <c r="BQ22" i="4"/>
  <c r="BU22" i="4"/>
  <c r="BY22" i="4"/>
  <c r="AQ23" i="4"/>
  <c r="AU23" i="4"/>
  <c r="AY23" i="4"/>
  <c r="BC23" i="4"/>
  <c r="BG23" i="4"/>
  <c r="BK23" i="4"/>
  <c r="BO23" i="4"/>
  <c r="BS23" i="4"/>
  <c r="BZ24" i="4"/>
  <c r="BX24" i="4"/>
  <c r="BV24" i="4"/>
  <c r="BT24" i="4"/>
  <c r="BR24" i="4"/>
  <c r="BP24" i="4"/>
  <c r="BN24" i="4"/>
  <c r="BL24" i="4"/>
  <c r="BJ24" i="4"/>
  <c r="BH24" i="4"/>
  <c r="BF24" i="4"/>
  <c r="BD24" i="4"/>
  <c r="BB24" i="4"/>
  <c r="AZ24" i="4"/>
  <c r="AX24" i="4"/>
  <c r="AV24" i="4"/>
  <c r="AT24" i="4"/>
  <c r="AR24" i="4"/>
  <c r="AP24" i="4"/>
  <c r="AN24" i="4"/>
  <c r="AO24" i="4"/>
  <c r="AS24" i="4"/>
  <c r="AW24" i="4"/>
  <c r="BA24" i="4"/>
  <c r="BE24" i="4"/>
  <c r="BI24" i="4"/>
  <c r="BM24" i="4"/>
  <c r="BQ24" i="4"/>
  <c r="BU24" i="4"/>
  <c r="BY24" i="4"/>
  <c r="AQ25" i="4"/>
  <c r="AU25" i="4"/>
  <c r="AY25" i="4"/>
  <c r="BC25" i="4"/>
  <c r="BG25" i="4"/>
  <c r="BK25" i="4"/>
  <c r="BO25" i="4"/>
  <c r="BS25" i="4"/>
  <c r="BZ26" i="4"/>
  <c r="BX26" i="4"/>
  <c r="BV26" i="4"/>
  <c r="BT26" i="4"/>
  <c r="BR26" i="4"/>
  <c r="BP26" i="4"/>
  <c r="BN26" i="4"/>
  <c r="BL26" i="4"/>
  <c r="BJ26" i="4"/>
  <c r="BH26" i="4"/>
  <c r="BF26" i="4"/>
  <c r="BD26" i="4"/>
  <c r="BB26" i="4"/>
  <c r="AZ26" i="4"/>
  <c r="AX26" i="4"/>
  <c r="AV26" i="4"/>
  <c r="AT26" i="4"/>
  <c r="AR26" i="4"/>
  <c r="AP26" i="4"/>
  <c r="AN26" i="4"/>
  <c r="AO26" i="4"/>
  <c r="AS26" i="4"/>
  <c r="AW26" i="4"/>
  <c r="BA26" i="4"/>
  <c r="BE26" i="4"/>
  <c r="BI26" i="4"/>
  <c r="BM26" i="4"/>
  <c r="BQ26" i="4"/>
  <c r="BU26" i="4"/>
  <c r="BY26" i="4"/>
  <c r="AM27" i="4"/>
  <c r="AQ27" i="4"/>
  <c r="AU27" i="4"/>
  <c r="AY27" i="4"/>
  <c r="BC27" i="4"/>
  <c r="BG27" i="4"/>
  <c r="BK27" i="4"/>
  <c r="BO27" i="4"/>
  <c r="BS27" i="4"/>
  <c r="BZ28" i="4"/>
  <c r="BX28" i="4"/>
  <c r="BV28" i="4"/>
  <c r="BT28" i="4"/>
  <c r="BR28" i="4"/>
  <c r="BP28" i="4"/>
  <c r="BN28" i="4"/>
  <c r="BL28" i="4"/>
  <c r="BJ28" i="4"/>
  <c r="BH28" i="4"/>
  <c r="BF28" i="4"/>
  <c r="BD28" i="4"/>
  <c r="BB28" i="4"/>
  <c r="AZ28" i="4"/>
  <c r="AX28" i="4"/>
  <c r="AV28" i="4"/>
  <c r="AT28" i="4"/>
  <c r="AR28" i="4"/>
  <c r="AP28" i="4"/>
  <c r="AN28" i="4"/>
  <c r="AO28" i="4"/>
  <c r="AS28" i="4"/>
  <c r="AW28" i="4"/>
  <c r="BA28" i="4"/>
  <c r="BE28" i="4"/>
  <c r="BI28" i="4"/>
  <c r="BM28" i="4"/>
  <c r="BQ28" i="4"/>
  <c r="BU28" i="4"/>
  <c r="BY28" i="4"/>
  <c r="AM29" i="4"/>
  <c r="AQ29" i="4"/>
  <c r="AU29" i="4"/>
  <c r="AY29" i="4"/>
  <c r="BC29" i="4"/>
  <c r="BG29" i="4"/>
  <c r="BK29" i="4"/>
  <c r="BO29" i="4"/>
  <c r="BS29" i="4"/>
  <c r="BZ30" i="4"/>
  <c r="BX30" i="4"/>
  <c r="BV30" i="4"/>
  <c r="BT30" i="4"/>
  <c r="BR30" i="4"/>
  <c r="BP30" i="4"/>
  <c r="BN30" i="4"/>
  <c r="BL30" i="4"/>
  <c r="BJ30" i="4"/>
  <c r="BH30" i="4"/>
  <c r="BF30" i="4"/>
  <c r="BD30" i="4"/>
  <c r="BB30" i="4"/>
  <c r="AZ30" i="4"/>
  <c r="AX30" i="4"/>
  <c r="AV30" i="4"/>
  <c r="AT30" i="4"/>
  <c r="AR30" i="4"/>
  <c r="AP30" i="4"/>
  <c r="AS30" i="4"/>
  <c r="AW30" i="4"/>
  <c r="BA30" i="4"/>
  <c r="BE30" i="4"/>
  <c r="BI30" i="4"/>
  <c r="BM30" i="4"/>
  <c r="BQ30" i="4"/>
  <c r="BU30" i="4"/>
  <c r="BY30" i="4"/>
  <c r="AM31" i="4"/>
  <c r="AQ31" i="4"/>
  <c r="AU31" i="4"/>
  <c r="AY31" i="4"/>
  <c r="BC31" i="4"/>
  <c r="BG31" i="4"/>
  <c r="BK31" i="4"/>
  <c r="BO31" i="4"/>
  <c r="BS31" i="4"/>
  <c r="BZ32" i="4"/>
  <c r="BX32" i="4"/>
  <c r="BV32" i="4"/>
  <c r="BT32" i="4"/>
  <c r="BR32" i="4"/>
  <c r="BP32" i="4"/>
  <c r="BN32" i="4"/>
  <c r="BL32" i="4"/>
  <c r="BJ32" i="4"/>
  <c r="BH32" i="4"/>
  <c r="BF32" i="4"/>
  <c r="BD32" i="4"/>
  <c r="BB32" i="4"/>
  <c r="AZ32" i="4"/>
  <c r="AX32" i="4"/>
  <c r="AV32" i="4"/>
  <c r="AT32" i="4"/>
  <c r="AR32" i="4"/>
  <c r="AP32" i="4"/>
  <c r="AN32" i="4"/>
  <c r="AO32" i="4"/>
  <c r="AS32" i="4"/>
  <c r="AW32" i="4"/>
  <c r="BA32" i="4"/>
  <c r="BE32" i="4"/>
  <c r="BI32" i="4"/>
  <c r="BM32" i="4"/>
  <c r="BQ32" i="4"/>
  <c r="BU32" i="4"/>
  <c r="BY32" i="4"/>
  <c r="AM33" i="4"/>
  <c r="AQ33" i="4"/>
  <c r="AU33" i="4"/>
  <c r="AY33" i="4"/>
  <c r="BC33" i="4"/>
  <c r="BG33" i="4"/>
  <c r="BK33" i="4"/>
  <c r="BO33" i="4"/>
  <c r="BS33" i="4"/>
  <c r="BZ34" i="4"/>
  <c r="BX34" i="4"/>
  <c r="BV34" i="4"/>
  <c r="BT34" i="4"/>
  <c r="BR34" i="4"/>
  <c r="BP34" i="4"/>
  <c r="BN34" i="4"/>
  <c r="BL34" i="4"/>
  <c r="BJ34" i="4"/>
  <c r="BH34" i="4"/>
  <c r="BF34" i="4"/>
  <c r="BD34" i="4"/>
  <c r="BB34" i="4"/>
  <c r="AZ34" i="4"/>
  <c r="AX34" i="4"/>
  <c r="AV34" i="4"/>
  <c r="AT34" i="4"/>
  <c r="AW34" i="4"/>
  <c r="BA34" i="4"/>
  <c r="BE34" i="4"/>
  <c r="BI34" i="4"/>
  <c r="BM34" i="4"/>
  <c r="BQ34" i="4"/>
  <c r="BU34" i="4"/>
  <c r="BY34" i="4"/>
  <c r="AQ35" i="4"/>
  <c r="AU35" i="4"/>
  <c r="AY35" i="4"/>
  <c r="BC35" i="4"/>
  <c r="BG35" i="4"/>
  <c r="BK35" i="4"/>
  <c r="BO35" i="4"/>
  <c r="BS35" i="4"/>
  <c r="BZ36" i="4"/>
  <c r="BX36" i="4"/>
  <c r="BV36" i="4"/>
  <c r="BT36" i="4"/>
  <c r="BR36" i="4"/>
  <c r="BP36" i="4"/>
  <c r="BN36" i="4"/>
  <c r="BL36" i="4"/>
  <c r="BJ36" i="4"/>
  <c r="BH36" i="4"/>
  <c r="BF36" i="4"/>
  <c r="BD36" i="4"/>
  <c r="BB36" i="4"/>
  <c r="AZ36" i="4"/>
  <c r="AX36" i="4"/>
  <c r="AV36" i="4"/>
  <c r="AT36" i="4"/>
  <c r="AR36" i="4"/>
  <c r="AP36" i="4"/>
  <c r="AS36" i="4"/>
  <c r="AW36" i="4"/>
  <c r="BA36" i="4"/>
  <c r="BE36" i="4"/>
  <c r="BI36" i="4"/>
  <c r="BM36" i="4"/>
  <c r="BQ36" i="4"/>
  <c r="BU36" i="4"/>
  <c r="BY36" i="4"/>
  <c r="AM37" i="4"/>
  <c r="AQ37" i="4"/>
  <c r="AU37" i="4"/>
  <c r="AY37" i="4"/>
  <c r="BC37" i="4"/>
  <c r="BG37" i="4"/>
  <c r="BK37" i="4"/>
  <c r="BO37" i="4"/>
  <c r="BS37" i="4"/>
  <c r="BZ38" i="4"/>
  <c r="BX38" i="4"/>
  <c r="BV38" i="4"/>
  <c r="BT38" i="4"/>
  <c r="BR38" i="4"/>
  <c r="BP38" i="4"/>
  <c r="BN38" i="4"/>
  <c r="BL38" i="4"/>
  <c r="BJ38" i="4"/>
  <c r="BH38" i="4"/>
  <c r="BF38" i="4"/>
  <c r="BD38" i="4"/>
  <c r="BB38" i="4"/>
  <c r="AZ38" i="4"/>
  <c r="AX38" i="4"/>
  <c r="AV38" i="4"/>
  <c r="AW38" i="4"/>
  <c r="BA38" i="4"/>
  <c r="BE38" i="4"/>
  <c r="BI38" i="4"/>
  <c r="BM38" i="4"/>
  <c r="BQ38" i="4"/>
  <c r="BU38" i="4"/>
  <c r="BY38" i="4"/>
  <c r="AM39" i="4"/>
  <c r="AQ39" i="4"/>
  <c r="AU39" i="4"/>
  <c r="AY39" i="4"/>
  <c r="BC39" i="4"/>
  <c r="BG39" i="4"/>
  <c r="BK39" i="4"/>
  <c r="BO39" i="4"/>
  <c r="BS39" i="4"/>
  <c r="BZ40" i="4"/>
  <c r="BX40" i="4"/>
  <c r="BV40" i="4"/>
  <c r="BT40" i="4"/>
  <c r="BR40" i="4"/>
  <c r="BP40" i="4"/>
  <c r="BN40" i="4"/>
  <c r="BL40" i="4"/>
  <c r="BJ40" i="4"/>
  <c r="BH40" i="4"/>
  <c r="BF40" i="4"/>
  <c r="BD40" i="4"/>
  <c r="BB40" i="4"/>
  <c r="AZ40" i="4"/>
  <c r="AX40" i="4"/>
  <c r="AV40" i="4"/>
  <c r="AT40" i="4"/>
  <c r="AS40" i="4"/>
  <c r="AW40" i="4"/>
  <c r="BA40" i="4"/>
  <c r="BE40" i="4"/>
  <c r="BI40" i="4"/>
  <c r="BM40" i="4"/>
  <c r="BQ40" i="4"/>
  <c r="BU40" i="4"/>
  <c r="BY40" i="4"/>
  <c r="AQ41" i="4"/>
  <c r="AU41" i="4"/>
  <c r="AY41" i="4"/>
  <c r="BC41" i="4"/>
  <c r="BG41" i="4"/>
  <c r="BK41" i="4"/>
  <c r="BO41" i="4"/>
  <c r="BS41" i="4"/>
  <c r="BZ42" i="4"/>
  <c r="BX42" i="4"/>
  <c r="BV42" i="4"/>
  <c r="BT42" i="4"/>
  <c r="BR42" i="4"/>
  <c r="BP42" i="4"/>
  <c r="BN42" i="4"/>
  <c r="BL42" i="4"/>
  <c r="BJ42" i="4"/>
  <c r="BH42" i="4"/>
  <c r="BF42" i="4"/>
  <c r="BD42" i="4"/>
  <c r="BB42" i="4"/>
  <c r="AZ42" i="4"/>
  <c r="AX42" i="4"/>
  <c r="AV42" i="4"/>
  <c r="AT42" i="4"/>
  <c r="AR42" i="4"/>
  <c r="AP42" i="4"/>
  <c r="AN42" i="4"/>
  <c r="AO42" i="4"/>
  <c r="AS42" i="4"/>
  <c r="AW42" i="4"/>
  <c r="BA42" i="4"/>
  <c r="BE42" i="4"/>
  <c r="BI42" i="4"/>
  <c r="BM42" i="4"/>
  <c r="BQ42" i="4"/>
  <c r="BU42" i="4"/>
  <c r="BY42" i="4"/>
  <c r="AU43" i="4"/>
  <c r="AY43" i="4"/>
  <c r="BC43" i="4"/>
  <c r="BG43" i="4"/>
  <c r="BK43" i="4"/>
  <c r="BO43" i="4"/>
  <c r="BS43" i="4"/>
  <c r="BZ44" i="4"/>
  <c r="BX44" i="4"/>
  <c r="BV44" i="4"/>
  <c r="BT44" i="4"/>
  <c r="BR44" i="4"/>
  <c r="BP44" i="4"/>
  <c r="BN44" i="4"/>
  <c r="BL44" i="4"/>
  <c r="BJ44" i="4"/>
  <c r="BH44" i="4"/>
  <c r="BF44" i="4"/>
  <c r="BD44" i="4"/>
  <c r="BB44" i="4"/>
  <c r="AZ44" i="4"/>
  <c r="AX44" i="4"/>
  <c r="AV44" i="4"/>
  <c r="AT44" i="4"/>
  <c r="AR44" i="4"/>
  <c r="AP44" i="4"/>
  <c r="AS44" i="4"/>
  <c r="AW44" i="4"/>
  <c r="BA44" i="4"/>
  <c r="BE44" i="4"/>
  <c r="BI44" i="4"/>
  <c r="BM44" i="4"/>
  <c r="BQ44" i="4"/>
  <c r="BU44" i="4"/>
  <c r="BY44" i="4"/>
  <c r="AM45" i="4"/>
  <c r="AQ45" i="4"/>
  <c r="AU45" i="4"/>
  <c r="AY45" i="4"/>
  <c r="BC45" i="4"/>
  <c r="BG45" i="4"/>
  <c r="BK45" i="4"/>
  <c r="BO45" i="4"/>
  <c r="BS45" i="4"/>
  <c r="BZ46" i="4"/>
  <c r="BX46" i="4"/>
  <c r="BV46" i="4"/>
  <c r="BT46" i="4"/>
  <c r="BR46" i="4"/>
  <c r="BP46" i="4"/>
  <c r="BN46" i="4"/>
  <c r="BL46" i="4"/>
  <c r="BJ46" i="4"/>
  <c r="BH46" i="4"/>
  <c r="BF46" i="4"/>
  <c r="BD46" i="4"/>
  <c r="BB46" i="4"/>
  <c r="AZ46" i="4"/>
  <c r="AX46" i="4"/>
  <c r="AV46" i="4"/>
  <c r="AT46" i="4"/>
  <c r="AR46" i="4"/>
  <c r="AP46" i="4"/>
  <c r="AN46" i="4"/>
  <c r="AO46" i="4"/>
  <c r="AS46" i="4"/>
  <c r="AW46" i="4"/>
  <c r="BA46" i="4"/>
  <c r="BE46" i="4"/>
  <c r="BI46" i="4"/>
  <c r="BM46" i="4"/>
  <c r="BQ46" i="4"/>
  <c r="BU46" i="4"/>
  <c r="BY46" i="4"/>
  <c r="AM47" i="4"/>
  <c r="AQ47" i="4"/>
  <c r="AU47" i="4"/>
  <c r="AY47" i="4"/>
  <c r="BC47" i="4"/>
  <c r="BG47" i="4"/>
  <c r="BK47" i="4"/>
  <c r="BO47" i="4"/>
  <c r="BS47" i="4"/>
  <c r="BZ48" i="4"/>
  <c r="BX48" i="4"/>
  <c r="BV48" i="4"/>
  <c r="BT48" i="4"/>
  <c r="BR48" i="4"/>
  <c r="BP48" i="4"/>
  <c r="BN48" i="4"/>
  <c r="BL48" i="4"/>
  <c r="BJ48" i="4"/>
  <c r="BH48" i="4"/>
  <c r="BF48" i="4"/>
  <c r="BD48" i="4"/>
  <c r="BB48" i="4"/>
  <c r="AZ48" i="4"/>
  <c r="AX48" i="4"/>
  <c r="AV48" i="4"/>
  <c r="AT48" i="4"/>
  <c r="AR48" i="4"/>
  <c r="AP48" i="4"/>
  <c r="AN48" i="4"/>
  <c r="AO48" i="4"/>
  <c r="AS48" i="4"/>
  <c r="AW48" i="4"/>
  <c r="BA48" i="4"/>
  <c r="BE48" i="4"/>
  <c r="BI48" i="4"/>
  <c r="BM48" i="4"/>
  <c r="BQ48" i="4"/>
  <c r="BU48" i="4"/>
  <c r="BY48" i="4"/>
  <c r="AQ49" i="4"/>
  <c r="AU49" i="4"/>
  <c r="AY49" i="4"/>
  <c r="BC49" i="4"/>
  <c r="BG49" i="4"/>
  <c r="BK49" i="4"/>
  <c r="BO49" i="4"/>
  <c r="BS49" i="4"/>
  <c r="BZ50" i="4"/>
  <c r="BX50" i="4"/>
  <c r="BV50" i="4"/>
  <c r="BT50" i="4"/>
  <c r="BR50" i="4"/>
  <c r="BP50" i="4"/>
  <c r="BN50" i="4"/>
  <c r="BL50" i="4"/>
  <c r="BJ50" i="4"/>
  <c r="BH50" i="4"/>
  <c r="BF50" i="4"/>
  <c r="BD50" i="4"/>
  <c r="BB50" i="4"/>
  <c r="AZ50" i="4"/>
  <c r="AX50" i="4"/>
  <c r="AV50" i="4"/>
  <c r="AT50" i="4"/>
  <c r="AR50" i="4"/>
  <c r="AP50" i="4"/>
  <c r="AS50" i="4"/>
  <c r="AW50" i="4"/>
  <c r="BA50" i="4"/>
  <c r="BE50" i="4"/>
  <c r="BI50" i="4"/>
  <c r="BM50" i="4"/>
  <c r="BQ50" i="4"/>
  <c r="BU50" i="4"/>
  <c r="BY50" i="4"/>
  <c r="AM51" i="4"/>
  <c r="AQ51" i="4"/>
  <c r="AU51" i="4"/>
  <c r="AY51" i="4"/>
  <c r="BC51" i="4"/>
  <c r="BG51" i="4"/>
  <c r="BK51" i="4"/>
  <c r="BO51" i="4"/>
  <c r="BS51" i="4"/>
  <c r="BZ52" i="4"/>
  <c r="BX52" i="4"/>
  <c r="BV52" i="4"/>
  <c r="BT52" i="4"/>
  <c r="BR52" i="4"/>
  <c r="BP52" i="4"/>
  <c r="BN52" i="4"/>
  <c r="BL52" i="4"/>
  <c r="BJ52" i="4"/>
  <c r="BH52" i="4"/>
  <c r="BF52" i="4"/>
  <c r="BD52" i="4"/>
  <c r="BB52" i="4"/>
  <c r="AZ52" i="4"/>
  <c r="AX52" i="4"/>
  <c r="AV52" i="4"/>
  <c r="AT52" i="4"/>
  <c r="AR52" i="4"/>
  <c r="AP52" i="4"/>
  <c r="AN52" i="4"/>
  <c r="AO52" i="4"/>
  <c r="AS52" i="4"/>
  <c r="AW52" i="4"/>
  <c r="BA52" i="4"/>
  <c r="BE52" i="4"/>
  <c r="BI52" i="4"/>
  <c r="BM52" i="4"/>
  <c r="BQ52" i="4"/>
  <c r="BU52" i="4"/>
  <c r="BY52" i="4"/>
  <c r="AM53" i="4"/>
  <c r="AQ53" i="4"/>
  <c r="AU53" i="4"/>
  <c r="AY53" i="4"/>
  <c r="BC53" i="4"/>
  <c r="BG53" i="4"/>
  <c r="BK53" i="4"/>
  <c r="BO53" i="4"/>
  <c r="BS53" i="4"/>
  <c r="BZ54" i="4"/>
  <c r="BX54" i="4"/>
  <c r="BV54" i="4"/>
  <c r="BT54" i="4"/>
  <c r="BR54" i="4"/>
  <c r="BP54" i="4"/>
  <c r="BN54" i="4"/>
  <c r="BL54" i="4"/>
  <c r="BJ54" i="4"/>
  <c r="BH54" i="4"/>
  <c r="BF54" i="4"/>
  <c r="BD54" i="4"/>
  <c r="BB54" i="4"/>
  <c r="AZ54" i="4"/>
  <c r="AX54" i="4"/>
  <c r="AV54" i="4"/>
  <c r="AT54" i="4"/>
  <c r="AR54" i="4"/>
  <c r="AS54" i="4"/>
  <c r="AW54" i="4"/>
  <c r="BA54" i="4"/>
  <c r="BE54" i="4"/>
  <c r="BI54" i="4"/>
  <c r="BM54" i="4"/>
  <c r="BQ54" i="4"/>
  <c r="BU54" i="4"/>
  <c r="BY54" i="4"/>
  <c r="AM55" i="4"/>
  <c r="AQ55" i="4"/>
  <c r="AU55" i="4"/>
  <c r="AY55" i="4"/>
  <c r="BC55" i="4"/>
  <c r="BG55" i="4"/>
  <c r="BK55" i="4"/>
  <c r="BO55" i="4"/>
  <c r="BS55" i="4"/>
  <c r="BZ56" i="4"/>
  <c r="BX56" i="4"/>
  <c r="BV56" i="4"/>
  <c r="BT56" i="4"/>
  <c r="BR56" i="4"/>
  <c r="BP56" i="4"/>
  <c r="BN56" i="4"/>
  <c r="BL56" i="4"/>
  <c r="BJ56" i="4"/>
  <c r="BH56" i="4"/>
  <c r="BF56" i="4"/>
  <c r="BD56" i="4"/>
  <c r="BB56" i="4"/>
  <c r="AZ56" i="4"/>
  <c r="AX56" i="4"/>
  <c r="AV56" i="4"/>
  <c r="AT56" i="4"/>
  <c r="AR56" i="4"/>
  <c r="AP56" i="4"/>
  <c r="AN56" i="4"/>
  <c r="AO56" i="4"/>
  <c r="AS56" i="4"/>
  <c r="AW56" i="4"/>
  <c r="BA56" i="4"/>
  <c r="BE56" i="4"/>
  <c r="BI56" i="4"/>
  <c r="BM56" i="4"/>
  <c r="BQ56" i="4"/>
  <c r="BU56" i="4"/>
  <c r="BY56" i="4"/>
  <c r="AQ57" i="4"/>
  <c r="AU57" i="4"/>
  <c r="AY57" i="4"/>
  <c r="BC57" i="4"/>
  <c r="BG57" i="4"/>
  <c r="BK57" i="4"/>
  <c r="BO57" i="4"/>
  <c r="BS57" i="4"/>
  <c r="BZ58" i="4"/>
  <c r="BX58" i="4"/>
  <c r="BV58" i="4"/>
  <c r="BT58" i="4"/>
  <c r="BR58" i="4"/>
  <c r="BP58" i="4"/>
  <c r="BN58" i="4"/>
  <c r="BL58" i="4"/>
  <c r="BJ58" i="4"/>
  <c r="BH58" i="4"/>
  <c r="BF58" i="4"/>
  <c r="BD58" i="4"/>
  <c r="BB58" i="4"/>
  <c r="AZ58" i="4"/>
  <c r="AX58" i="4"/>
  <c r="AV58" i="4"/>
  <c r="AT58" i="4"/>
  <c r="AR58" i="4"/>
  <c r="AP58" i="4"/>
  <c r="AN58" i="4"/>
  <c r="AO58" i="4"/>
  <c r="AS58" i="4"/>
  <c r="AW58" i="4"/>
  <c r="BA58" i="4"/>
  <c r="BE58" i="4"/>
  <c r="BI58" i="4"/>
  <c r="BM58" i="4"/>
  <c r="BQ58" i="4"/>
  <c r="BU58" i="4"/>
  <c r="BY58" i="4"/>
  <c r="AQ59" i="4"/>
  <c r="AU59" i="4"/>
  <c r="AY59" i="4"/>
  <c r="BC59" i="4"/>
  <c r="BG59" i="4"/>
  <c r="BK59" i="4"/>
  <c r="BO59" i="4"/>
  <c r="BS59" i="4"/>
  <c r="BZ60" i="4"/>
  <c r="BX60" i="4"/>
  <c r="BV60" i="4"/>
  <c r="BT60" i="4"/>
  <c r="BR60" i="4"/>
  <c r="BP60" i="4"/>
  <c r="BN60" i="4"/>
  <c r="BL60" i="4"/>
  <c r="BJ60" i="4"/>
  <c r="BH60" i="4"/>
  <c r="BF60" i="4"/>
  <c r="BD60" i="4"/>
  <c r="BB60" i="4"/>
  <c r="AZ60" i="4"/>
  <c r="AX60" i="4"/>
  <c r="AV60" i="4"/>
  <c r="AT60" i="4"/>
  <c r="AR60" i="4"/>
  <c r="AP60" i="4"/>
  <c r="AN60" i="4"/>
  <c r="AO60" i="4"/>
  <c r="AS60" i="4"/>
  <c r="AW60" i="4"/>
  <c r="BA60" i="4"/>
  <c r="BE60" i="4"/>
  <c r="BI60" i="4"/>
  <c r="BM60" i="4"/>
  <c r="BQ60" i="4"/>
  <c r="BU60" i="4"/>
  <c r="BY60" i="4"/>
  <c r="AQ61" i="4"/>
  <c r="AU61" i="4"/>
  <c r="AY61" i="4"/>
  <c r="BC61" i="4"/>
  <c r="BG61" i="4"/>
  <c r="BK61" i="4"/>
  <c r="BO61" i="4"/>
  <c r="BS61" i="4"/>
  <c r="BZ62" i="4"/>
  <c r="BX62" i="4"/>
  <c r="BV62" i="4"/>
  <c r="BT62" i="4"/>
  <c r="BR62" i="4"/>
  <c r="BP62" i="4"/>
  <c r="BN62" i="4"/>
  <c r="BL62" i="4"/>
  <c r="BJ62" i="4"/>
  <c r="BH62" i="4"/>
  <c r="BF62" i="4"/>
  <c r="BD62" i="4"/>
  <c r="BB62" i="4"/>
  <c r="AZ62" i="4"/>
  <c r="AX62" i="4"/>
  <c r="AV62" i="4"/>
  <c r="AT62" i="4"/>
  <c r="AR62" i="4"/>
  <c r="AP62" i="4"/>
  <c r="AN62" i="4"/>
  <c r="AO62" i="4"/>
  <c r="AS62" i="4"/>
  <c r="AW62" i="4"/>
  <c r="BA62" i="4"/>
  <c r="BE62" i="4"/>
  <c r="BI62" i="4"/>
  <c r="BM62" i="4"/>
  <c r="BQ62" i="4"/>
  <c r="BU62" i="4"/>
  <c r="BY62" i="4"/>
  <c r="AQ63" i="4"/>
  <c r="AU63" i="4"/>
  <c r="AY63" i="4"/>
  <c r="BC63" i="4"/>
  <c r="BG63" i="4"/>
  <c r="BK63" i="4"/>
  <c r="BO63" i="4"/>
  <c r="BS63" i="4"/>
  <c r="BZ64" i="4"/>
  <c r="BX64" i="4"/>
  <c r="BV64" i="4"/>
  <c r="BT64" i="4"/>
  <c r="BR64" i="4"/>
  <c r="BP64" i="4"/>
  <c r="BN64" i="4"/>
  <c r="BL64" i="4"/>
  <c r="BJ64" i="4"/>
  <c r="BH64" i="4"/>
  <c r="BF64" i="4"/>
  <c r="BD64" i="4"/>
  <c r="BB64" i="4"/>
  <c r="AZ64" i="4"/>
  <c r="AX64" i="4"/>
  <c r="AV64" i="4"/>
  <c r="AT64" i="4"/>
  <c r="AR64" i="4"/>
  <c r="AS64" i="4"/>
  <c r="AW64" i="4"/>
  <c r="BA64" i="4"/>
  <c r="BE64" i="4"/>
  <c r="BI64" i="4"/>
  <c r="BM64" i="4"/>
  <c r="BQ64" i="4"/>
  <c r="BU64" i="4"/>
  <c r="BY64" i="4"/>
  <c r="AQ65" i="4"/>
  <c r="AU65" i="4"/>
  <c r="AY65" i="4"/>
  <c r="BC65" i="4"/>
  <c r="BG65" i="4"/>
  <c r="BK65" i="4"/>
  <c r="BO65" i="4"/>
  <c r="BS65" i="4"/>
  <c r="BZ66" i="4"/>
  <c r="BX66" i="4"/>
  <c r="BV66" i="4"/>
  <c r="BT66" i="4"/>
  <c r="BR66" i="4"/>
  <c r="BP66" i="4"/>
  <c r="BN66" i="4"/>
  <c r="BL66" i="4"/>
  <c r="BJ66" i="4"/>
  <c r="BH66" i="4"/>
  <c r="BF66" i="4"/>
  <c r="BD66" i="4"/>
  <c r="BB66" i="4"/>
  <c r="AZ66" i="4"/>
  <c r="AX66" i="4"/>
  <c r="AV66" i="4"/>
  <c r="AT66" i="4"/>
  <c r="AR66" i="4"/>
  <c r="AP66" i="4"/>
  <c r="AN66" i="4"/>
  <c r="AO66" i="4"/>
  <c r="AS66" i="4"/>
  <c r="AW66" i="4"/>
  <c r="BA66" i="4"/>
  <c r="BE66" i="4"/>
  <c r="BI66" i="4"/>
  <c r="BM66" i="4"/>
  <c r="BQ66" i="4"/>
  <c r="BU66" i="4"/>
  <c r="BY66" i="4"/>
  <c r="AY67" i="4"/>
  <c r="BC67" i="4"/>
  <c r="BG67" i="4"/>
  <c r="BK67" i="4"/>
  <c r="BO67" i="4"/>
  <c r="BS67" i="4"/>
  <c r="BZ68" i="4"/>
  <c r="BX68" i="4"/>
  <c r="BV68" i="4"/>
  <c r="BT68" i="4"/>
  <c r="BR68" i="4"/>
  <c r="BP68" i="4"/>
  <c r="BN68" i="4"/>
  <c r="BL68" i="4"/>
  <c r="BJ68" i="4"/>
  <c r="BH68" i="4"/>
  <c r="BF68" i="4"/>
  <c r="BD68" i="4"/>
  <c r="BB68" i="4"/>
  <c r="AZ68" i="4"/>
  <c r="AX68" i="4"/>
  <c r="AV68" i="4"/>
  <c r="AT68" i="4"/>
  <c r="AR68" i="4"/>
  <c r="AP68" i="4"/>
  <c r="AO68" i="4"/>
  <c r="AS68" i="4"/>
  <c r="AW68" i="4"/>
  <c r="BA68" i="4"/>
  <c r="BE68" i="4"/>
  <c r="BI68" i="4"/>
  <c r="BM68" i="4"/>
  <c r="BQ68" i="4"/>
  <c r="BU68" i="4"/>
  <c r="BY68" i="4"/>
  <c r="AQ69" i="4"/>
  <c r="AU69" i="4"/>
  <c r="AY69" i="4"/>
  <c r="BC69" i="4"/>
  <c r="BG69" i="4"/>
  <c r="BK69" i="4"/>
  <c r="BO69" i="4"/>
  <c r="BS69" i="4"/>
  <c r="BZ70" i="4"/>
  <c r="BX70" i="4"/>
  <c r="BV70" i="4"/>
  <c r="BT70" i="4"/>
  <c r="BR70" i="4"/>
  <c r="BP70" i="4"/>
  <c r="BN70" i="4"/>
  <c r="BL70" i="4"/>
  <c r="BJ70" i="4"/>
  <c r="BH70" i="4"/>
  <c r="BF70" i="4"/>
  <c r="BD70" i="4"/>
  <c r="BB70" i="4"/>
  <c r="AZ70" i="4"/>
  <c r="AX70" i="4"/>
  <c r="AV70" i="4"/>
  <c r="AT70" i="4"/>
  <c r="AR70" i="4"/>
  <c r="AP70" i="4"/>
  <c r="AN70" i="4"/>
  <c r="AO70" i="4"/>
  <c r="AS70" i="4"/>
  <c r="AW70" i="4"/>
  <c r="BA70" i="4"/>
  <c r="BE70" i="4"/>
  <c r="BI70" i="4"/>
  <c r="BM70" i="4"/>
  <c r="BQ70" i="4"/>
  <c r="BU70" i="4"/>
  <c r="BY70" i="4"/>
  <c r="AQ71" i="4"/>
  <c r="AU71" i="4"/>
  <c r="AY71" i="4"/>
  <c r="BC71" i="4"/>
  <c r="BG71" i="4"/>
  <c r="BK71" i="4"/>
  <c r="BO71" i="4"/>
  <c r="BS71" i="4"/>
  <c r="BZ72" i="4"/>
  <c r="BX72" i="4"/>
  <c r="BV72" i="4"/>
  <c r="BT72" i="4"/>
  <c r="BR72" i="4"/>
  <c r="BP72" i="4"/>
  <c r="BN72" i="4"/>
  <c r="BL72" i="4"/>
  <c r="BJ72" i="4"/>
  <c r="BH72" i="4"/>
  <c r="BF72" i="4"/>
  <c r="BD72" i="4"/>
  <c r="BB72" i="4"/>
  <c r="AZ72" i="4"/>
  <c r="AX72" i="4"/>
  <c r="AV72" i="4"/>
  <c r="AT72" i="4"/>
  <c r="AR72" i="4"/>
  <c r="AP72" i="4"/>
  <c r="AO72" i="4"/>
  <c r="AS72" i="4"/>
  <c r="AW72" i="4"/>
  <c r="BA72" i="4"/>
  <c r="BE72" i="4"/>
  <c r="BI72" i="4"/>
  <c r="BM72" i="4"/>
  <c r="BQ72" i="4"/>
  <c r="BU72" i="4"/>
  <c r="BY72" i="4"/>
  <c r="AQ73" i="4"/>
  <c r="AU73" i="4"/>
  <c r="AY73" i="4"/>
  <c r="BC73" i="4"/>
  <c r="BG73" i="4"/>
  <c r="BK73" i="4"/>
  <c r="BO73" i="4"/>
  <c r="BS73" i="4"/>
  <c r="BZ74" i="4"/>
  <c r="BX74" i="4"/>
  <c r="BV74" i="4"/>
  <c r="BT74" i="4"/>
  <c r="BR74" i="4"/>
  <c r="BP74" i="4"/>
  <c r="BN74" i="4"/>
  <c r="BL74" i="4"/>
  <c r="BJ74" i="4"/>
  <c r="BH74" i="4"/>
  <c r="BF74" i="4"/>
  <c r="BD74" i="4"/>
  <c r="BB74" i="4"/>
  <c r="AZ74" i="4"/>
  <c r="AX74" i="4"/>
  <c r="AV74" i="4"/>
  <c r="AT74" i="4"/>
  <c r="AS74" i="4"/>
  <c r="AW74" i="4"/>
  <c r="BA74" i="4"/>
  <c r="BE74" i="4"/>
  <c r="BI74" i="4"/>
  <c r="BM74" i="4"/>
  <c r="BQ74" i="4"/>
  <c r="BU74" i="4"/>
  <c r="BY74" i="4"/>
  <c r="AQ75" i="4"/>
  <c r="AU75" i="4"/>
  <c r="AY75" i="4"/>
  <c r="BC75" i="4"/>
  <c r="BG75" i="4"/>
  <c r="BK75" i="4"/>
  <c r="BO75" i="4"/>
  <c r="BS75" i="4"/>
  <c r="BZ76" i="4"/>
  <c r="BX76" i="4"/>
  <c r="BV76" i="4"/>
  <c r="BT76" i="4"/>
  <c r="BR76" i="4"/>
  <c r="BP76" i="4"/>
  <c r="BN76" i="4"/>
  <c r="BL76" i="4"/>
  <c r="BJ76" i="4"/>
  <c r="BH76" i="4"/>
  <c r="BF76" i="4"/>
  <c r="BD76" i="4"/>
  <c r="BB76" i="4"/>
  <c r="AZ76" i="4"/>
  <c r="AX76" i="4"/>
  <c r="AV76" i="4"/>
  <c r="AT76" i="4"/>
  <c r="AR76" i="4"/>
  <c r="AP76" i="4"/>
  <c r="AS76" i="4"/>
  <c r="AW76" i="4"/>
  <c r="BA76" i="4"/>
  <c r="BE76" i="4"/>
  <c r="BI76" i="4"/>
  <c r="BM76" i="4"/>
  <c r="BQ76" i="4"/>
  <c r="BU76" i="4"/>
  <c r="BY76" i="4"/>
  <c r="AQ77" i="4"/>
  <c r="AU77" i="4"/>
  <c r="AY77" i="4"/>
  <c r="BC77" i="4"/>
  <c r="BG77" i="4"/>
  <c r="BK77" i="4"/>
  <c r="BO77" i="4"/>
  <c r="BS77" i="4"/>
  <c r="BZ78" i="4"/>
  <c r="BX78" i="4"/>
  <c r="BV78" i="4"/>
  <c r="BT78" i="4"/>
  <c r="BR78" i="4"/>
  <c r="BP78" i="4"/>
  <c r="BN78" i="4"/>
  <c r="BL78" i="4"/>
  <c r="BJ78" i="4"/>
  <c r="BH78" i="4"/>
  <c r="BF78" i="4"/>
  <c r="BD78" i="4"/>
  <c r="BB78" i="4"/>
  <c r="AZ78" i="4"/>
  <c r="AX78" i="4"/>
  <c r="AV78" i="4"/>
  <c r="AT78" i="4"/>
  <c r="AR78" i="4"/>
  <c r="AP78" i="4"/>
  <c r="AN78" i="4"/>
  <c r="AO78" i="4"/>
  <c r="AS78" i="4"/>
  <c r="AW78" i="4"/>
  <c r="BA78" i="4"/>
  <c r="BE78" i="4"/>
  <c r="BI78" i="4"/>
  <c r="BM78" i="4"/>
  <c r="BQ78" i="4"/>
  <c r="BU78" i="4"/>
  <c r="BY78" i="4"/>
  <c r="AQ79" i="4"/>
  <c r="AU79" i="4"/>
  <c r="AY79" i="4"/>
  <c r="BC79" i="4"/>
  <c r="BG79" i="4"/>
  <c r="BK79" i="4"/>
  <c r="BO79" i="4"/>
  <c r="BS79" i="4"/>
  <c r="BZ80" i="4"/>
  <c r="BX80" i="4"/>
  <c r="BV80" i="4"/>
  <c r="BT80" i="4"/>
  <c r="BR80" i="4"/>
  <c r="BP80" i="4"/>
  <c r="BN80" i="4"/>
  <c r="BL80" i="4"/>
  <c r="BJ80" i="4"/>
  <c r="BH80" i="4"/>
  <c r="BF80" i="4"/>
  <c r="BD80" i="4"/>
  <c r="BE80" i="4"/>
  <c r="BI80" i="4"/>
  <c r="BM80" i="4"/>
  <c r="BQ80" i="4"/>
  <c r="BU80" i="4"/>
  <c r="BY80" i="4"/>
  <c r="AM81" i="4"/>
  <c r="AQ81" i="4"/>
  <c r="AU81" i="4"/>
  <c r="AY81" i="4"/>
  <c r="BC81" i="4"/>
  <c r="BG81" i="4"/>
  <c r="BK81" i="4"/>
  <c r="BO81" i="4"/>
  <c r="BS81" i="4"/>
  <c r="BZ82" i="4"/>
  <c r="BX82" i="4"/>
  <c r="BV82" i="4"/>
  <c r="BT82" i="4"/>
  <c r="BR82" i="4"/>
  <c r="BP82" i="4"/>
  <c r="BN82" i="4"/>
  <c r="BL82" i="4"/>
  <c r="BJ82" i="4"/>
  <c r="BH82" i="4"/>
  <c r="BF82" i="4"/>
  <c r="BD82" i="4"/>
  <c r="BB82" i="4"/>
  <c r="AZ82" i="4"/>
  <c r="AX82" i="4"/>
  <c r="AV82" i="4"/>
  <c r="AW82" i="4"/>
  <c r="BA82" i="4"/>
  <c r="BE82" i="4"/>
  <c r="BI82" i="4"/>
  <c r="BM82" i="4"/>
  <c r="BQ82" i="4"/>
  <c r="BU82" i="4"/>
  <c r="BY82" i="4"/>
  <c r="AQ83" i="4"/>
  <c r="AU83" i="4"/>
  <c r="AY83" i="4"/>
  <c r="BC83" i="4"/>
  <c r="BG83" i="4"/>
  <c r="BK83" i="4"/>
  <c r="BO83" i="4"/>
  <c r="BS83" i="4"/>
  <c r="BZ84" i="4"/>
  <c r="BX84" i="4"/>
  <c r="BV84" i="4"/>
  <c r="BT84" i="4"/>
  <c r="BR84" i="4"/>
  <c r="BP84" i="4"/>
  <c r="BN84" i="4"/>
  <c r="BL84" i="4"/>
  <c r="BJ84" i="4"/>
  <c r="BH84" i="4"/>
  <c r="BF84" i="4"/>
  <c r="BD84" i="4"/>
  <c r="BB84" i="4"/>
  <c r="AZ84" i="4"/>
  <c r="AX84" i="4"/>
  <c r="AV84" i="4"/>
  <c r="AT84" i="4"/>
  <c r="AS84" i="4"/>
  <c r="AW84" i="4"/>
  <c r="BA84" i="4"/>
  <c r="BE84" i="4"/>
  <c r="BI84" i="4"/>
  <c r="BM84" i="4"/>
  <c r="BQ84" i="4"/>
  <c r="BU84" i="4"/>
  <c r="BY84" i="4"/>
  <c r="AQ85" i="4"/>
  <c r="AU85" i="4"/>
  <c r="AY85" i="4"/>
  <c r="BC85" i="4"/>
  <c r="BG85" i="4"/>
  <c r="BK85" i="4"/>
  <c r="BO85" i="4"/>
  <c r="BS85" i="4"/>
  <c r="BZ86" i="4"/>
  <c r="BX86" i="4"/>
  <c r="BV86" i="4"/>
  <c r="BT86" i="4"/>
  <c r="BR86" i="4"/>
  <c r="BP86" i="4"/>
  <c r="BN86" i="4"/>
  <c r="BL86" i="4"/>
  <c r="BJ86" i="4"/>
  <c r="BH86" i="4"/>
  <c r="BF86" i="4"/>
  <c r="BD86" i="4"/>
  <c r="BB86" i="4"/>
  <c r="AZ86" i="4"/>
  <c r="AX86" i="4"/>
  <c r="AV86" i="4"/>
  <c r="AT86" i="4"/>
  <c r="AR86" i="4"/>
  <c r="AS86" i="4"/>
  <c r="AW86" i="4"/>
  <c r="BA86" i="4"/>
  <c r="BE86" i="4"/>
  <c r="BI86" i="4"/>
  <c r="BM86" i="4"/>
  <c r="BQ86" i="4"/>
  <c r="BU86" i="4"/>
  <c r="BY86" i="4"/>
  <c r="AQ87" i="4"/>
  <c r="AU87" i="4"/>
  <c r="AY87" i="4"/>
  <c r="BC87" i="4"/>
  <c r="BG87" i="4"/>
  <c r="BK87" i="4"/>
  <c r="BO87" i="4"/>
  <c r="BS87" i="4"/>
  <c r="BZ88" i="4"/>
  <c r="BX88" i="4"/>
  <c r="BV88" i="4"/>
  <c r="BT88" i="4"/>
  <c r="BR88" i="4"/>
  <c r="BP88" i="4"/>
  <c r="BN88" i="4"/>
  <c r="BL88" i="4"/>
  <c r="BJ88" i="4"/>
  <c r="BH88" i="4"/>
  <c r="BF88" i="4"/>
  <c r="BD88" i="4"/>
  <c r="BB88" i="4"/>
  <c r="AZ88" i="4"/>
  <c r="AX88" i="4"/>
  <c r="AV88" i="4"/>
  <c r="AT88" i="4"/>
  <c r="AR88" i="4"/>
  <c r="AP88" i="4"/>
  <c r="AN88" i="4"/>
  <c r="AO88" i="4"/>
  <c r="AS88" i="4"/>
  <c r="AW88" i="4"/>
  <c r="BA88" i="4"/>
  <c r="BE88" i="4"/>
  <c r="BI88" i="4"/>
  <c r="BM88" i="4"/>
  <c r="BQ88" i="4"/>
  <c r="BU88" i="4"/>
  <c r="BY88" i="4"/>
  <c r="AM89" i="4"/>
  <c r="AQ89" i="4"/>
  <c r="AU89" i="4"/>
  <c r="AY89" i="4"/>
  <c r="BC89" i="4"/>
  <c r="BG89" i="4"/>
  <c r="BK89" i="4"/>
  <c r="BO89" i="4"/>
  <c r="BS89" i="4"/>
  <c r="BZ90" i="4"/>
  <c r="BX90" i="4"/>
  <c r="BV90" i="4"/>
  <c r="BT90" i="4"/>
  <c r="BR90" i="4"/>
  <c r="BP90" i="4"/>
  <c r="BN90" i="4"/>
  <c r="BL90" i="4"/>
  <c r="BJ90" i="4"/>
  <c r="BH90" i="4"/>
  <c r="BF90" i="4"/>
  <c r="BD90" i="4"/>
  <c r="BB90" i="4"/>
  <c r="AZ90" i="4"/>
  <c r="AX90" i="4"/>
  <c r="AV90" i="4"/>
  <c r="AT90" i="4"/>
  <c r="AR90" i="4"/>
  <c r="AP90" i="4"/>
  <c r="AN90" i="4"/>
  <c r="AO90" i="4"/>
  <c r="AS90" i="4"/>
  <c r="AW90" i="4"/>
  <c r="BA90" i="4"/>
  <c r="BE90" i="4"/>
  <c r="BI90" i="4"/>
  <c r="BM90" i="4"/>
  <c r="BQ90" i="4"/>
  <c r="BU90" i="4"/>
  <c r="BY90" i="4"/>
  <c r="AQ91" i="4"/>
  <c r="AU91" i="4"/>
  <c r="AY91" i="4"/>
  <c r="BC91" i="4"/>
  <c r="BG91" i="4"/>
  <c r="BK91" i="4"/>
  <c r="BO91" i="4"/>
  <c r="BS91" i="4"/>
  <c r="BZ92" i="4"/>
  <c r="BX92" i="4"/>
  <c r="BV92" i="4"/>
  <c r="BT92" i="4"/>
  <c r="BR92" i="4"/>
  <c r="BP92" i="4"/>
  <c r="BN92" i="4"/>
  <c r="BL92" i="4"/>
  <c r="BJ92" i="4"/>
  <c r="BH92" i="4"/>
  <c r="BF92" i="4"/>
  <c r="BD92" i="4"/>
  <c r="BB92" i="4"/>
  <c r="AZ92" i="4"/>
  <c r="AX92" i="4"/>
  <c r="AV92" i="4"/>
  <c r="AT92" i="4"/>
  <c r="AR92" i="4"/>
  <c r="AP92" i="4"/>
  <c r="AN92" i="4"/>
  <c r="AO92" i="4"/>
  <c r="AS92" i="4"/>
  <c r="AW92" i="4"/>
  <c r="BA92" i="4"/>
  <c r="BE92" i="4"/>
  <c r="BI92" i="4"/>
  <c r="BM92" i="4"/>
  <c r="BQ92" i="4"/>
  <c r="BU92" i="4"/>
  <c r="BY92" i="4"/>
  <c r="AQ93" i="4"/>
  <c r="AU93" i="4"/>
  <c r="AY93" i="4"/>
  <c r="BC93" i="4"/>
  <c r="BG93" i="4"/>
  <c r="BK93" i="4"/>
  <c r="BO93" i="4"/>
  <c r="BS93" i="4"/>
  <c r="BZ94" i="4"/>
  <c r="BX94" i="4"/>
  <c r="BV94" i="4"/>
  <c r="BT94" i="4"/>
  <c r="BR94" i="4"/>
  <c r="BP94" i="4"/>
  <c r="BN94" i="4"/>
  <c r="BL94" i="4"/>
  <c r="BJ94" i="4"/>
  <c r="BH94" i="4"/>
  <c r="BF94" i="4"/>
  <c r="BD94" i="4"/>
  <c r="BB94" i="4"/>
  <c r="AZ94" i="4"/>
  <c r="AX94" i="4"/>
  <c r="AV94" i="4"/>
  <c r="AT94" i="4"/>
  <c r="AR94" i="4"/>
  <c r="AP94" i="4"/>
  <c r="AN94" i="4"/>
  <c r="AO94" i="4"/>
  <c r="AS94" i="4"/>
  <c r="AW94" i="4"/>
  <c r="BA94" i="4"/>
  <c r="BE94" i="4"/>
  <c r="BI94" i="4"/>
  <c r="BM94" i="4"/>
  <c r="BQ94" i="4"/>
  <c r="BU94" i="4"/>
  <c r="BY94" i="4"/>
  <c r="AU95" i="4"/>
  <c r="AY95" i="4"/>
  <c r="BC95" i="4"/>
  <c r="BG95" i="4"/>
  <c r="BK95" i="4"/>
  <c r="BO95" i="4"/>
  <c r="BS95" i="4"/>
  <c r="BZ96" i="4"/>
  <c r="BX96" i="4"/>
  <c r="BV96" i="4"/>
  <c r="BT96" i="4"/>
  <c r="BR96" i="4"/>
  <c r="BP96" i="4"/>
  <c r="BN96" i="4"/>
  <c r="BL96" i="4"/>
  <c r="BJ96" i="4"/>
  <c r="BH96" i="4"/>
  <c r="BF96" i="4"/>
  <c r="BD96" i="4"/>
  <c r="BB96" i="4"/>
  <c r="AZ96" i="4"/>
  <c r="AX96" i="4"/>
  <c r="AV96" i="4"/>
  <c r="AW96" i="4"/>
  <c r="BA96" i="4"/>
  <c r="BE96" i="4"/>
  <c r="BI96" i="4"/>
  <c r="BM96" i="4"/>
  <c r="BQ96" i="4"/>
  <c r="BU96" i="4"/>
  <c r="BY96" i="4"/>
  <c r="AM97" i="4"/>
  <c r="AQ97" i="4"/>
  <c r="AU97" i="4"/>
  <c r="AY97" i="4"/>
  <c r="BC97" i="4"/>
  <c r="BG97" i="4"/>
  <c r="BK97" i="4"/>
  <c r="BO97" i="4"/>
  <c r="BS97" i="4"/>
  <c r="BZ98" i="4"/>
  <c r="BX98" i="4"/>
  <c r="BV98" i="4"/>
  <c r="BT98" i="4"/>
  <c r="BR98" i="4"/>
  <c r="BP98" i="4"/>
  <c r="BN98" i="4"/>
  <c r="BL98" i="4"/>
  <c r="BJ98" i="4"/>
  <c r="BH98" i="4"/>
  <c r="BF98" i="4"/>
  <c r="BD98" i="4"/>
  <c r="BB98" i="4"/>
  <c r="AZ98" i="4"/>
  <c r="AX98" i="4"/>
  <c r="AV98" i="4"/>
  <c r="AT98" i="4"/>
  <c r="AR98" i="4"/>
  <c r="AP98" i="4"/>
  <c r="AN98" i="4"/>
  <c r="AO98" i="4"/>
  <c r="AS98" i="4"/>
  <c r="AW98" i="4"/>
  <c r="BA98" i="4"/>
  <c r="BE98" i="4"/>
  <c r="BI98" i="4"/>
  <c r="BM98" i="4"/>
  <c r="BQ98" i="4"/>
  <c r="BU98" i="4"/>
  <c r="BY98" i="4"/>
  <c r="AY99" i="4"/>
  <c r="BC99" i="4"/>
  <c r="BG99" i="4"/>
  <c r="BK99" i="4"/>
  <c r="BO99" i="4"/>
  <c r="BS99" i="4"/>
  <c r="BZ100" i="4"/>
  <c r="BX100" i="4"/>
  <c r="BV100" i="4"/>
  <c r="BT100" i="4"/>
  <c r="BR100" i="4"/>
  <c r="BP100" i="4"/>
  <c r="BN100" i="4"/>
  <c r="BL100" i="4"/>
  <c r="BJ100" i="4"/>
  <c r="BH100" i="4"/>
  <c r="BF100" i="4"/>
  <c r="BD100" i="4"/>
  <c r="BB100" i="4"/>
  <c r="AZ100" i="4"/>
  <c r="AX100" i="4"/>
  <c r="AV100" i="4"/>
  <c r="AT100" i="4"/>
  <c r="AR100" i="4"/>
  <c r="AP100" i="4"/>
  <c r="AN100" i="4"/>
  <c r="AO100" i="4"/>
  <c r="AS100" i="4"/>
  <c r="AW100" i="4"/>
  <c r="BA100" i="4"/>
  <c r="BE100" i="4"/>
  <c r="BI100" i="4"/>
  <c r="BM100" i="4"/>
  <c r="BQ100" i="4"/>
  <c r="BU100" i="4"/>
  <c r="BY100" i="4"/>
  <c r="AM101" i="4"/>
  <c r="AQ101" i="4"/>
  <c r="AU101" i="4"/>
  <c r="AY101" i="4"/>
  <c r="BC101" i="4"/>
  <c r="BG101" i="4"/>
  <c r="BK101" i="4"/>
  <c r="BO101" i="4"/>
  <c r="BS101" i="4"/>
  <c r="BZ102" i="4"/>
  <c r="BX102" i="4"/>
  <c r="BV102" i="4"/>
  <c r="BT102" i="4"/>
  <c r="BR102" i="4"/>
  <c r="BP102" i="4"/>
  <c r="BN102" i="4"/>
  <c r="BL102" i="4"/>
  <c r="BJ102" i="4"/>
  <c r="BH102" i="4"/>
  <c r="BF102" i="4"/>
  <c r="BD102" i="4"/>
  <c r="BB102" i="4"/>
  <c r="AZ102" i="4"/>
  <c r="AX102" i="4"/>
  <c r="AV102" i="4"/>
  <c r="AT102" i="4"/>
  <c r="AR102" i="4"/>
  <c r="AS102" i="4"/>
  <c r="AW102" i="4"/>
  <c r="BA102" i="4"/>
  <c r="BE102" i="4"/>
  <c r="BI102" i="4"/>
  <c r="BM102" i="4"/>
  <c r="BQ102" i="4"/>
  <c r="BU102" i="4"/>
  <c r="BY102" i="4"/>
  <c r="AQ103" i="4"/>
  <c r="AU103" i="4"/>
  <c r="AY103" i="4"/>
  <c r="BC103" i="4"/>
  <c r="BG103" i="4"/>
  <c r="BK103" i="4"/>
  <c r="BO103" i="4"/>
  <c r="BS103" i="4"/>
  <c r="BZ104" i="4"/>
  <c r="BX104" i="4"/>
  <c r="BV104" i="4"/>
  <c r="BT104" i="4"/>
  <c r="BR104" i="4"/>
  <c r="BP104" i="4"/>
  <c r="BN104" i="4"/>
  <c r="BL104" i="4"/>
  <c r="BJ104" i="4"/>
  <c r="BH104" i="4"/>
  <c r="BF104" i="4"/>
  <c r="BD104" i="4"/>
  <c r="BB104" i="4"/>
  <c r="AZ104" i="4"/>
  <c r="AX104" i="4"/>
  <c r="AV104" i="4"/>
  <c r="AT104" i="4"/>
  <c r="AR104" i="4"/>
  <c r="AP104" i="4"/>
  <c r="AS104" i="4"/>
  <c r="AW104" i="4"/>
  <c r="BA104" i="4"/>
  <c r="BE104" i="4"/>
  <c r="BI104" i="4"/>
  <c r="BM104" i="4"/>
  <c r="BQ104" i="4"/>
  <c r="BU104" i="4"/>
  <c r="BY104" i="4"/>
  <c r="AM105" i="4"/>
  <c r="AQ105" i="4"/>
  <c r="AU105" i="4"/>
  <c r="AY105" i="4"/>
  <c r="BC105" i="4"/>
  <c r="BG105" i="4"/>
  <c r="BK105" i="4"/>
  <c r="BO105" i="4"/>
  <c r="BS105" i="4"/>
  <c r="BZ106" i="4"/>
  <c r="BX106" i="4"/>
  <c r="BV106" i="4"/>
  <c r="BT106" i="4"/>
  <c r="BR106" i="4"/>
  <c r="BP106" i="4"/>
  <c r="BN106" i="4"/>
  <c r="BL106" i="4"/>
  <c r="BJ106" i="4"/>
  <c r="BH106" i="4"/>
  <c r="BF106" i="4"/>
  <c r="BD106" i="4"/>
  <c r="BB106" i="4"/>
  <c r="AZ106" i="4"/>
  <c r="AX106" i="4"/>
  <c r="AV106" i="4"/>
  <c r="AT106" i="4"/>
  <c r="AR106" i="4"/>
  <c r="AP106" i="4"/>
  <c r="AN106" i="4"/>
  <c r="AO106" i="4"/>
  <c r="AS106" i="4"/>
  <c r="AW106" i="4"/>
  <c r="BA106" i="4"/>
  <c r="BE106" i="4"/>
  <c r="BI106" i="4"/>
  <c r="BM106" i="4"/>
  <c r="BQ106" i="4"/>
  <c r="BU106" i="4"/>
  <c r="BY106" i="4"/>
  <c r="AQ107" i="4"/>
  <c r="AU107" i="4"/>
  <c r="AY107" i="4"/>
  <c r="BC107" i="4"/>
  <c r="BG107" i="4"/>
  <c r="BK107" i="4"/>
  <c r="BO107" i="4"/>
  <c r="BS107" i="4"/>
  <c r="BZ108" i="4"/>
  <c r="BX108" i="4"/>
  <c r="BV108" i="4"/>
  <c r="BT108" i="4"/>
  <c r="BR108" i="4"/>
  <c r="BP108" i="4"/>
  <c r="BN108" i="4"/>
  <c r="BL108" i="4"/>
  <c r="BJ108" i="4"/>
  <c r="BH108" i="4"/>
  <c r="BF108" i="4"/>
  <c r="BD108" i="4"/>
  <c r="BB108" i="4"/>
  <c r="AZ108" i="4"/>
  <c r="AX108" i="4"/>
  <c r="AV108" i="4"/>
  <c r="AT108" i="4"/>
  <c r="AR108" i="4"/>
  <c r="AP108" i="4"/>
  <c r="AN108" i="4"/>
  <c r="AO108" i="4"/>
  <c r="AS108" i="4"/>
  <c r="AW108" i="4"/>
  <c r="BA108" i="4"/>
  <c r="BE108" i="4"/>
  <c r="BI108" i="4"/>
  <c r="BM108" i="4"/>
  <c r="BQ108" i="4"/>
  <c r="BU108" i="4"/>
  <c r="BY108" i="4"/>
  <c r="AQ109" i="4"/>
  <c r="AU109" i="4"/>
  <c r="AY109" i="4"/>
  <c r="BC109" i="4"/>
  <c r="BG109" i="4"/>
  <c r="BK109" i="4"/>
  <c r="BO109" i="4"/>
  <c r="BS109" i="4"/>
  <c r="BZ110" i="4"/>
  <c r="BX110" i="4"/>
  <c r="BV110" i="4"/>
  <c r="BT110" i="4"/>
  <c r="BR110" i="4"/>
  <c r="BP110" i="4"/>
  <c r="BN110" i="4"/>
  <c r="BL110" i="4"/>
  <c r="BJ110" i="4"/>
  <c r="BH110" i="4"/>
  <c r="BF110" i="4"/>
  <c r="BD110" i="4"/>
  <c r="BB110" i="4"/>
  <c r="AZ110" i="4"/>
  <c r="AX110" i="4"/>
  <c r="AV110" i="4"/>
  <c r="AT110" i="4"/>
  <c r="AR110" i="4"/>
  <c r="AS110" i="4"/>
  <c r="AW110" i="4"/>
  <c r="BA110" i="4"/>
  <c r="BE110" i="4"/>
  <c r="BI110" i="4"/>
  <c r="BM110" i="4"/>
  <c r="BQ110" i="4"/>
  <c r="BU110" i="4"/>
  <c r="BY110" i="4"/>
  <c r="AQ111" i="4"/>
  <c r="AU111" i="4"/>
  <c r="AY111" i="4"/>
  <c r="BC111" i="4"/>
  <c r="BG111" i="4"/>
  <c r="BK111" i="4"/>
  <c r="BO111" i="4"/>
  <c r="BS111" i="4"/>
  <c r="BZ112" i="4"/>
  <c r="BX112" i="4"/>
  <c r="BV112" i="4"/>
  <c r="BT112" i="4"/>
  <c r="BR112" i="4"/>
  <c r="BP112" i="4"/>
  <c r="BN112" i="4"/>
  <c r="BL112" i="4"/>
  <c r="BJ112" i="4"/>
  <c r="BH112" i="4"/>
  <c r="BF112" i="4"/>
  <c r="BD112" i="4"/>
  <c r="BB112" i="4"/>
  <c r="AZ112" i="4"/>
  <c r="AX112" i="4"/>
  <c r="AV112" i="4"/>
  <c r="AT112" i="4"/>
  <c r="AR112" i="4"/>
  <c r="AP112" i="4"/>
  <c r="AO112" i="4"/>
  <c r="AS112" i="4"/>
  <c r="AW112" i="4"/>
  <c r="BA112" i="4"/>
  <c r="BE112" i="4"/>
  <c r="BI112" i="4"/>
  <c r="BM112" i="4"/>
  <c r="BQ112" i="4"/>
  <c r="BU112" i="4"/>
  <c r="BY112" i="4"/>
  <c r="AM113" i="4"/>
  <c r="AQ113" i="4"/>
  <c r="AU113" i="4"/>
  <c r="AY113" i="4"/>
  <c r="BC113" i="4"/>
  <c r="BG113" i="4"/>
  <c r="BK113" i="4"/>
  <c r="BO113" i="4"/>
  <c r="BS113" i="4"/>
  <c r="BZ114" i="4"/>
  <c r="BX114" i="4"/>
  <c r="BV114" i="4"/>
  <c r="BT114" i="4"/>
  <c r="BR114" i="4"/>
  <c r="BP114" i="4"/>
  <c r="BN114" i="4"/>
  <c r="BL114" i="4"/>
  <c r="BJ114" i="4"/>
  <c r="BH114" i="4"/>
  <c r="BF114" i="4"/>
  <c r="BD114" i="4"/>
  <c r="BB114" i="4"/>
  <c r="AZ114" i="4"/>
  <c r="AX114" i="4"/>
  <c r="AV114" i="4"/>
  <c r="AT114" i="4"/>
  <c r="AR114" i="4"/>
  <c r="AP114" i="4"/>
  <c r="AN114" i="4"/>
  <c r="AO114" i="4"/>
  <c r="AS114" i="4"/>
  <c r="AW114" i="4"/>
  <c r="BA114" i="4"/>
  <c r="BE114" i="4"/>
  <c r="BI114" i="4"/>
  <c r="BM114" i="4"/>
  <c r="BQ114" i="4"/>
  <c r="BU114" i="4"/>
  <c r="BY114" i="4"/>
  <c r="AM115" i="4"/>
  <c r="AQ115" i="4"/>
  <c r="AU115" i="4"/>
  <c r="AY115" i="4"/>
  <c r="BC115" i="4"/>
  <c r="BG115" i="4"/>
  <c r="BK115" i="4"/>
  <c r="BO115" i="4"/>
  <c r="BS115" i="4"/>
  <c r="BZ116" i="4"/>
  <c r="BX116" i="4"/>
  <c r="BV116" i="4"/>
  <c r="BT116" i="4"/>
  <c r="BR116" i="4"/>
  <c r="BP116" i="4"/>
  <c r="BN116" i="4"/>
  <c r="BL116" i="4"/>
  <c r="BJ116" i="4"/>
  <c r="BH116" i="4"/>
  <c r="BF116" i="4"/>
  <c r="BD116" i="4"/>
  <c r="BB116" i="4"/>
  <c r="AZ116" i="4"/>
  <c r="AX116" i="4"/>
  <c r="AV116" i="4"/>
  <c r="AT116" i="4"/>
  <c r="AR116" i="4"/>
  <c r="AP116" i="4"/>
  <c r="AN116" i="4"/>
  <c r="AO116" i="4"/>
  <c r="AS116" i="4"/>
  <c r="AW116" i="4"/>
  <c r="BA116" i="4"/>
  <c r="BE116" i="4"/>
  <c r="BI116" i="4"/>
  <c r="BM116" i="4"/>
  <c r="BQ116" i="4"/>
  <c r="BU116" i="4"/>
  <c r="BY116" i="4"/>
  <c r="AQ117" i="4"/>
  <c r="AU117" i="4"/>
  <c r="AY117" i="4"/>
  <c r="BC117" i="4"/>
  <c r="BG117" i="4"/>
  <c r="BK117" i="4"/>
  <c r="BO117" i="4"/>
  <c r="BS117" i="4"/>
  <c r="BZ118" i="4"/>
  <c r="BX118" i="4"/>
  <c r="BV118" i="4"/>
  <c r="BT118" i="4"/>
  <c r="BR118" i="4"/>
  <c r="BP118" i="4"/>
  <c r="BN118" i="4"/>
  <c r="BL118" i="4"/>
  <c r="BJ118" i="4"/>
  <c r="BH118" i="4"/>
  <c r="BF118" i="4"/>
  <c r="BD118" i="4"/>
  <c r="BB118" i="4"/>
  <c r="AZ118" i="4"/>
  <c r="AX118" i="4"/>
  <c r="AV118" i="4"/>
  <c r="AT118" i="4"/>
  <c r="AR118" i="4"/>
  <c r="AP118" i="4"/>
  <c r="AN118" i="4"/>
  <c r="AO118" i="4"/>
  <c r="AS118" i="4"/>
  <c r="AW118" i="4"/>
  <c r="BA118" i="4"/>
  <c r="BE118" i="4"/>
  <c r="BI118" i="4"/>
  <c r="BM118" i="4"/>
  <c r="BQ118" i="4"/>
  <c r="BU118" i="4"/>
  <c r="BY118" i="4"/>
  <c r="AY119" i="4"/>
  <c r="BC119" i="4"/>
  <c r="BG119" i="4"/>
  <c r="BK119" i="4"/>
  <c r="BO119" i="4"/>
  <c r="BS119" i="4"/>
  <c r="BZ120" i="4"/>
  <c r="BX120" i="4"/>
  <c r="BV120" i="4"/>
  <c r="BT120" i="4"/>
  <c r="BR120" i="4"/>
  <c r="BP120" i="4"/>
  <c r="BN120" i="4"/>
  <c r="BL120" i="4"/>
  <c r="BJ120" i="4"/>
  <c r="BH120" i="4"/>
  <c r="BF120" i="4"/>
  <c r="BD120" i="4"/>
  <c r="BB120" i="4"/>
  <c r="AZ120" i="4"/>
  <c r="AX120" i="4"/>
  <c r="AV120" i="4"/>
  <c r="AT120" i="4"/>
  <c r="AR120" i="4"/>
  <c r="AP120" i="4"/>
  <c r="AN120" i="4"/>
  <c r="AO120" i="4"/>
  <c r="AS120" i="4"/>
  <c r="AW120" i="4"/>
  <c r="BA120" i="4"/>
  <c r="BE120" i="4"/>
  <c r="BI120" i="4"/>
  <c r="BM120" i="4"/>
  <c r="BQ120" i="4"/>
  <c r="BU120" i="4"/>
  <c r="BY120" i="4"/>
  <c r="AM121" i="4"/>
  <c r="AQ121" i="4"/>
  <c r="AU121" i="4"/>
  <c r="AY121" i="4"/>
  <c r="BC121" i="4"/>
  <c r="BG121" i="4"/>
  <c r="BK121" i="4"/>
  <c r="BO121" i="4"/>
  <c r="BS121" i="4"/>
  <c r="BZ122" i="4"/>
  <c r="BX122" i="4"/>
  <c r="BV122" i="4"/>
  <c r="BT122" i="4"/>
  <c r="BR122" i="4"/>
  <c r="BP122" i="4"/>
  <c r="BN122" i="4"/>
  <c r="BL122" i="4"/>
  <c r="BJ122" i="4"/>
  <c r="BH122" i="4"/>
  <c r="BF122" i="4"/>
  <c r="BD122" i="4"/>
  <c r="BB122" i="4"/>
  <c r="AZ122" i="4"/>
  <c r="AX122" i="4"/>
  <c r="AV122" i="4"/>
  <c r="AT122" i="4"/>
  <c r="AR122" i="4"/>
  <c r="AP122" i="4"/>
  <c r="AN122" i="4"/>
  <c r="AO122" i="4"/>
  <c r="AS122" i="4"/>
  <c r="AW122" i="4"/>
  <c r="BA122" i="4"/>
  <c r="BE122" i="4"/>
  <c r="BI122" i="4"/>
  <c r="BM122" i="4"/>
  <c r="BQ122" i="4"/>
  <c r="BU122" i="4"/>
  <c r="BY122" i="4"/>
  <c r="AU123" i="4"/>
  <c r="AY123" i="4"/>
  <c r="BC123" i="4"/>
  <c r="BG123" i="4"/>
  <c r="BK123" i="4"/>
  <c r="BO123" i="4"/>
  <c r="BS123" i="4"/>
  <c r="BZ124" i="4"/>
  <c r="BX124" i="4"/>
  <c r="BV124" i="4"/>
  <c r="BT124" i="4"/>
  <c r="BR124" i="4"/>
  <c r="BP124" i="4"/>
  <c r="BN124" i="4"/>
  <c r="BL124" i="4"/>
  <c r="BJ124" i="4"/>
  <c r="BH124" i="4"/>
  <c r="BF124" i="4"/>
  <c r="BD124" i="4"/>
  <c r="BB124" i="4"/>
  <c r="AZ124" i="4"/>
  <c r="AX124" i="4"/>
  <c r="AV124" i="4"/>
  <c r="AT124" i="4"/>
  <c r="AS124" i="4"/>
  <c r="AW124" i="4"/>
  <c r="BA124" i="4"/>
  <c r="BE124" i="4"/>
  <c r="BI124" i="4"/>
  <c r="BM124" i="4"/>
  <c r="BQ124" i="4"/>
  <c r="BU124" i="4"/>
  <c r="BY124" i="4"/>
  <c r="AQ125" i="4"/>
  <c r="AU125" i="4"/>
  <c r="AY125" i="4"/>
  <c r="BC125" i="4"/>
  <c r="BG125" i="4"/>
  <c r="BK125" i="4"/>
  <c r="BO125" i="4"/>
  <c r="BS125" i="4"/>
  <c r="BZ126" i="4"/>
  <c r="BX126" i="4"/>
  <c r="BV126" i="4"/>
  <c r="BT126" i="4"/>
  <c r="BR126" i="4"/>
  <c r="BP126" i="4"/>
  <c r="BN126" i="4"/>
  <c r="BL126" i="4"/>
  <c r="BJ126" i="4"/>
  <c r="BH126" i="4"/>
  <c r="BF126" i="4"/>
  <c r="BD126" i="4"/>
  <c r="BB126" i="4"/>
  <c r="AZ126" i="4"/>
  <c r="AX126" i="4"/>
  <c r="AV126" i="4"/>
  <c r="AT126" i="4"/>
  <c r="AR126" i="4"/>
  <c r="AP126" i="4"/>
  <c r="AN126" i="4"/>
  <c r="AO126" i="4"/>
  <c r="AS126" i="4"/>
  <c r="AW126" i="4"/>
  <c r="BA126" i="4"/>
  <c r="BE126" i="4"/>
  <c r="BI126" i="4"/>
  <c r="BM126" i="4"/>
  <c r="BQ126" i="4"/>
  <c r="BU126" i="4"/>
  <c r="BY126" i="4"/>
  <c r="AU127" i="4"/>
  <c r="AY127" i="4"/>
  <c r="BC127" i="4"/>
  <c r="BG127" i="4"/>
  <c r="BK127" i="4"/>
  <c r="BO127" i="4"/>
  <c r="BS127" i="4"/>
  <c r="BZ128" i="4"/>
  <c r="BX128" i="4"/>
  <c r="BV128" i="4"/>
  <c r="BT128" i="4"/>
  <c r="BR128" i="4"/>
  <c r="BP128" i="4"/>
  <c r="BN128" i="4"/>
  <c r="BL128" i="4"/>
  <c r="BJ128" i="4"/>
  <c r="BH128" i="4"/>
  <c r="BF128" i="4"/>
  <c r="BD128" i="4"/>
  <c r="BB128" i="4"/>
  <c r="AZ128" i="4"/>
  <c r="AX128" i="4"/>
  <c r="AV128" i="4"/>
  <c r="AT128" i="4"/>
  <c r="AR128" i="4"/>
  <c r="AP128" i="4"/>
  <c r="AN128" i="4"/>
  <c r="AO128" i="4"/>
  <c r="AS128" i="4"/>
  <c r="AW128" i="4"/>
  <c r="BA128" i="4"/>
  <c r="BE128" i="4"/>
  <c r="BI128" i="4"/>
  <c r="BM128" i="4"/>
  <c r="BQ128" i="4"/>
  <c r="BU128" i="4"/>
  <c r="BY128" i="4"/>
  <c r="AM129" i="4"/>
  <c r="AQ129" i="4"/>
  <c r="AU129" i="4"/>
  <c r="AY129" i="4"/>
  <c r="BC129" i="4"/>
  <c r="BG129" i="4"/>
  <c r="BK129" i="4"/>
  <c r="BO129" i="4"/>
  <c r="BS129" i="4"/>
  <c r="BZ130" i="4"/>
  <c r="BX130" i="4"/>
  <c r="BV130" i="4"/>
  <c r="BT130" i="4"/>
  <c r="BR130" i="4"/>
  <c r="BP130" i="4"/>
  <c r="BN130" i="4"/>
  <c r="BL130" i="4"/>
  <c r="BJ130" i="4"/>
  <c r="BH130" i="4"/>
  <c r="BF130" i="4"/>
  <c r="BD130" i="4"/>
  <c r="BB130" i="4"/>
  <c r="AZ130" i="4"/>
  <c r="AX130" i="4"/>
  <c r="AV130" i="4"/>
  <c r="AT130" i="4"/>
  <c r="AR130" i="4"/>
  <c r="AP130" i="4"/>
  <c r="AO130" i="4"/>
  <c r="AS130" i="4"/>
  <c r="AW130" i="4"/>
  <c r="BA130" i="4"/>
  <c r="BE130" i="4"/>
  <c r="BI130" i="4"/>
  <c r="BM130" i="4"/>
  <c r="BQ130" i="4"/>
  <c r="BU130" i="4"/>
  <c r="BY130" i="4"/>
  <c r="AQ131" i="4"/>
  <c r="AU131" i="4"/>
  <c r="AY131" i="4"/>
  <c r="BC131" i="4"/>
  <c r="BG131" i="4"/>
  <c r="BK131" i="4"/>
  <c r="BO131" i="4"/>
  <c r="BS131" i="4"/>
  <c r="BZ132" i="4"/>
  <c r="BX132" i="4"/>
  <c r="BV132" i="4"/>
  <c r="BT132" i="4"/>
  <c r="BR132" i="4"/>
  <c r="BP132" i="4"/>
  <c r="BN132" i="4"/>
  <c r="BL132" i="4"/>
  <c r="BJ132" i="4"/>
  <c r="BH132" i="4"/>
  <c r="BF132" i="4"/>
  <c r="BD132" i="4"/>
  <c r="BB132" i="4"/>
  <c r="AZ132" i="4"/>
  <c r="AX132" i="4"/>
  <c r="AV132" i="4"/>
  <c r="AT132" i="4"/>
  <c r="AR132" i="4"/>
  <c r="AP132" i="4"/>
  <c r="AO132" i="4"/>
  <c r="AS132" i="4"/>
  <c r="AW132" i="4"/>
  <c r="BA132" i="4"/>
  <c r="BE132" i="4"/>
  <c r="BI132" i="4"/>
  <c r="BM132" i="4"/>
  <c r="BQ132" i="4"/>
  <c r="BU132" i="4"/>
  <c r="BY132" i="4"/>
  <c r="AM133" i="4"/>
  <c r="AQ133" i="4"/>
  <c r="AU133" i="4"/>
  <c r="AY133" i="4"/>
  <c r="BC133" i="4"/>
  <c r="BG133" i="4"/>
  <c r="BK133" i="4"/>
  <c r="BO133" i="4"/>
  <c r="BS133" i="4"/>
  <c r="BZ134" i="4"/>
  <c r="BX134" i="4"/>
  <c r="BV134" i="4"/>
  <c r="BT134" i="4"/>
  <c r="BR134" i="4"/>
  <c r="BP134" i="4"/>
  <c r="BN134" i="4"/>
  <c r="BL134" i="4"/>
  <c r="BJ134" i="4"/>
  <c r="BH134" i="4"/>
  <c r="BF134" i="4"/>
  <c r="BD134" i="4"/>
  <c r="BB134" i="4"/>
  <c r="AZ134" i="4"/>
  <c r="AX134" i="4"/>
  <c r="AV134" i="4"/>
  <c r="AT134" i="4"/>
  <c r="AR134" i="4"/>
  <c r="AP134" i="4"/>
  <c r="AN134" i="4"/>
  <c r="AO134" i="4"/>
  <c r="AS134" i="4"/>
  <c r="AW134" i="4"/>
  <c r="BA134" i="4"/>
  <c r="BE134" i="4"/>
  <c r="BI134" i="4"/>
  <c r="BM134" i="4"/>
  <c r="BQ134" i="4"/>
  <c r="BU134" i="4"/>
  <c r="BY134" i="4"/>
  <c r="AQ135" i="4"/>
  <c r="AU135" i="4"/>
  <c r="AY135" i="4"/>
  <c r="BC135" i="4"/>
  <c r="BG135" i="4"/>
  <c r="BK135" i="4"/>
  <c r="BO135" i="4"/>
  <c r="BS135" i="4"/>
  <c r="BZ136" i="4"/>
  <c r="BX136" i="4"/>
  <c r="BV136" i="4"/>
  <c r="BT136" i="4"/>
  <c r="BR136" i="4"/>
  <c r="BP136" i="4"/>
  <c r="BN136" i="4"/>
  <c r="BL136" i="4"/>
  <c r="BJ136" i="4"/>
  <c r="BH136" i="4"/>
  <c r="BF136" i="4"/>
  <c r="BD136" i="4"/>
  <c r="BB136" i="4"/>
  <c r="AZ136" i="4"/>
  <c r="AX136" i="4"/>
  <c r="AV136" i="4"/>
  <c r="AT136" i="4"/>
  <c r="AR136" i="4"/>
  <c r="AP136" i="4"/>
  <c r="AN136" i="4"/>
  <c r="AO136" i="4"/>
  <c r="AS136" i="4"/>
  <c r="AW136" i="4"/>
  <c r="BA136" i="4"/>
  <c r="BE136" i="4"/>
  <c r="BI136" i="4"/>
  <c r="BM136" i="4"/>
  <c r="BQ136" i="4"/>
  <c r="BU136" i="4"/>
  <c r="BY136" i="4"/>
  <c r="AQ137" i="4"/>
  <c r="AU137" i="4"/>
  <c r="AY137" i="4"/>
  <c r="BC137" i="4"/>
  <c r="BG137" i="4"/>
  <c r="BK137" i="4"/>
  <c r="BO137" i="4"/>
  <c r="BS137" i="4"/>
  <c r="BZ138" i="4"/>
  <c r="BX138" i="4"/>
  <c r="BV138" i="4"/>
  <c r="BT138" i="4"/>
  <c r="BR138" i="4"/>
  <c r="BP138" i="4"/>
  <c r="BN138" i="4"/>
  <c r="BL138" i="4"/>
  <c r="BJ138" i="4"/>
  <c r="BH138" i="4"/>
  <c r="BF138" i="4"/>
  <c r="BD138" i="4"/>
  <c r="BB138" i="4"/>
  <c r="AZ138" i="4"/>
  <c r="AX138" i="4"/>
  <c r="AV138" i="4"/>
  <c r="AT138" i="4"/>
  <c r="AR138" i="4"/>
  <c r="AP138" i="4"/>
  <c r="AN138" i="4"/>
  <c r="AO138" i="4"/>
  <c r="AS138" i="4"/>
  <c r="AW138" i="4"/>
  <c r="BA138" i="4"/>
  <c r="BE138" i="4"/>
  <c r="BI138" i="4"/>
  <c r="BM138" i="4"/>
  <c r="BQ138" i="4"/>
  <c r="BU138" i="4"/>
  <c r="BY138" i="4"/>
  <c r="AU139" i="4"/>
  <c r="AY139" i="4"/>
  <c r="BC139" i="4"/>
  <c r="BG139" i="4"/>
  <c r="BK139" i="4"/>
  <c r="BO139" i="4"/>
  <c r="BS139" i="4"/>
  <c r="BZ140" i="4"/>
  <c r="BX140" i="4"/>
  <c r="BV140" i="4"/>
  <c r="BT140" i="4"/>
  <c r="BR140" i="4"/>
  <c r="BP140" i="4"/>
  <c r="BN140" i="4"/>
  <c r="BL140" i="4"/>
  <c r="BJ140" i="4"/>
  <c r="BH140" i="4"/>
  <c r="BF140" i="4"/>
  <c r="BD140" i="4"/>
  <c r="BB140" i="4"/>
  <c r="AZ140" i="4"/>
  <c r="AX140" i="4"/>
  <c r="AV140" i="4"/>
  <c r="AT140" i="4"/>
  <c r="AR140" i="4"/>
  <c r="AP140" i="4"/>
  <c r="AN140" i="4"/>
  <c r="AO140" i="4"/>
  <c r="AS140" i="4"/>
  <c r="AW140" i="4"/>
  <c r="BA140" i="4"/>
  <c r="BE140" i="4"/>
  <c r="BI140" i="4"/>
  <c r="BM140" i="4"/>
  <c r="BQ140" i="4"/>
  <c r="BU140" i="4"/>
  <c r="BY140" i="4"/>
  <c r="AU141" i="4"/>
  <c r="AY141" i="4"/>
  <c r="BC141" i="4"/>
  <c r="BG141" i="4"/>
  <c r="BK141" i="4"/>
  <c r="BO141" i="4"/>
  <c r="BS141" i="4"/>
  <c r="BZ142" i="4"/>
  <c r="BX142" i="4"/>
  <c r="BV142" i="4"/>
  <c r="BT142" i="4"/>
  <c r="BR142" i="4"/>
  <c r="BP142" i="4"/>
  <c r="BN142" i="4"/>
  <c r="BL142" i="4"/>
  <c r="BJ142" i="4"/>
  <c r="BH142" i="4"/>
  <c r="BF142" i="4"/>
  <c r="BD142" i="4"/>
  <c r="BB142" i="4"/>
  <c r="AZ142" i="4"/>
  <c r="AX142" i="4"/>
  <c r="AV142" i="4"/>
  <c r="AT142" i="4"/>
  <c r="AR142" i="4"/>
  <c r="AP142" i="4"/>
  <c r="AS142" i="4"/>
  <c r="AW142" i="4"/>
  <c r="BA142" i="4"/>
  <c r="BE142" i="4"/>
  <c r="BI142" i="4"/>
  <c r="BM142" i="4"/>
  <c r="BQ142" i="4"/>
  <c r="BU142" i="4"/>
  <c r="BY142" i="4"/>
  <c r="AM143" i="4"/>
  <c r="AQ143" i="4"/>
  <c r="AU143" i="4"/>
  <c r="AY143" i="4"/>
  <c r="BC143" i="4"/>
  <c r="BG143" i="4"/>
  <c r="BK143" i="4"/>
  <c r="BO143" i="4"/>
  <c r="BS143" i="4"/>
  <c r="BZ144" i="4"/>
  <c r="BX144" i="4"/>
  <c r="BV144" i="4"/>
  <c r="BT144" i="4"/>
  <c r="BR144" i="4"/>
  <c r="BP144" i="4"/>
  <c r="BN144" i="4"/>
  <c r="BL144" i="4"/>
  <c r="BJ144" i="4"/>
  <c r="BH144" i="4"/>
  <c r="BF144" i="4"/>
  <c r="BD144" i="4"/>
  <c r="BB144" i="4"/>
  <c r="AZ144" i="4"/>
  <c r="AX144" i="4"/>
  <c r="AV144" i="4"/>
  <c r="AT144" i="4"/>
  <c r="AR144" i="4"/>
  <c r="AS144" i="4"/>
  <c r="AW144" i="4"/>
  <c r="BA144" i="4"/>
  <c r="BE144" i="4"/>
  <c r="BI144" i="4"/>
  <c r="BM144" i="4"/>
  <c r="BQ144" i="4"/>
  <c r="BU144" i="4"/>
  <c r="BY144" i="4"/>
  <c r="AQ145" i="4"/>
  <c r="AU145" i="4"/>
  <c r="AY145" i="4"/>
  <c r="BC145" i="4"/>
  <c r="BG145" i="4"/>
  <c r="BK145" i="4"/>
  <c r="BO145" i="4"/>
  <c r="BS145" i="4"/>
  <c r="BZ146" i="4"/>
  <c r="BX146" i="4"/>
  <c r="BV146" i="4"/>
  <c r="BT146" i="4"/>
  <c r="BR146" i="4"/>
  <c r="BP146" i="4"/>
  <c r="BN146" i="4"/>
  <c r="BL146" i="4"/>
  <c r="BJ146" i="4"/>
  <c r="BH146" i="4"/>
  <c r="BF146" i="4"/>
  <c r="BD146" i="4"/>
  <c r="BB146" i="4"/>
  <c r="AZ146" i="4"/>
  <c r="AX146" i="4"/>
  <c r="AV146" i="4"/>
  <c r="AT146" i="4"/>
  <c r="AR146" i="4"/>
  <c r="AP146" i="4"/>
  <c r="AN146" i="4"/>
  <c r="AO146" i="4"/>
  <c r="AS146" i="4"/>
  <c r="AW146" i="4"/>
  <c r="BA146" i="4"/>
  <c r="BE146" i="4"/>
  <c r="BI146" i="4"/>
  <c r="BM146" i="4"/>
  <c r="BQ146" i="4"/>
  <c r="BU146" i="4"/>
  <c r="BY146" i="4"/>
  <c r="AQ147" i="4"/>
  <c r="AU147" i="4"/>
  <c r="AY147" i="4"/>
  <c r="BC147" i="4"/>
  <c r="BG147" i="4"/>
  <c r="BK147" i="4"/>
  <c r="BO147" i="4"/>
  <c r="BS147" i="4"/>
  <c r="BZ148" i="4"/>
  <c r="BX148" i="4"/>
  <c r="BV148" i="4"/>
  <c r="BT148" i="4"/>
  <c r="BR148" i="4"/>
  <c r="BP148" i="4"/>
  <c r="BN148" i="4"/>
  <c r="BL148" i="4"/>
  <c r="BJ148" i="4"/>
  <c r="BH148" i="4"/>
  <c r="BF148" i="4"/>
  <c r="BD148" i="4"/>
  <c r="BB148" i="4"/>
  <c r="AZ148" i="4"/>
  <c r="AX148" i="4"/>
  <c r="AV148" i="4"/>
  <c r="AT148" i="4"/>
  <c r="AR148" i="4"/>
  <c r="AP148" i="4"/>
  <c r="AS148" i="4"/>
  <c r="AW148" i="4"/>
  <c r="BA148" i="4"/>
  <c r="BE148" i="4"/>
  <c r="BI148" i="4"/>
  <c r="BM148" i="4"/>
  <c r="BQ148" i="4"/>
  <c r="BU148" i="4"/>
  <c r="BY148" i="4"/>
  <c r="AQ149" i="4"/>
  <c r="AU149" i="4"/>
  <c r="AY149" i="4"/>
  <c r="BC149" i="4"/>
  <c r="BG149" i="4"/>
  <c r="BK149" i="4"/>
  <c r="BO149" i="4"/>
  <c r="BS149" i="4"/>
  <c r="BZ150" i="4"/>
  <c r="BX150" i="4"/>
  <c r="BV150" i="4"/>
  <c r="BT150" i="4"/>
  <c r="BR150" i="4"/>
  <c r="BP150" i="4"/>
  <c r="BN150" i="4"/>
  <c r="BL150" i="4"/>
  <c r="BJ150" i="4"/>
  <c r="BH150" i="4"/>
  <c r="BF150" i="4"/>
  <c r="BD150" i="4"/>
  <c r="BB150" i="4"/>
  <c r="AZ150" i="4"/>
  <c r="AX150" i="4"/>
  <c r="AV150" i="4"/>
  <c r="AT150" i="4"/>
  <c r="AR150" i="4"/>
  <c r="AP150" i="4"/>
  <c r="AN150" i="4"/>
  <c r="AO150" i="4"/>
  <c r="AS150" i="4"/>
  <c r="AW150" i="4"/>
  <c r="BA150" i="4"/>
  <c r="BE150" i="4"/>
  <c r="BI150" i="4"/>
  <c r="BM150" i="4"/>
  <c r="BQ150" i="4"/>
  <c r="BU150" i="4"/>
  <c r="BY150" i="4"/>
  <c r="AQ151" i="4"/>
  <c r="AU151" i="4"/>
  <c r="AY151" i="4"/>
  <c r="BC151" i="4"/>
  <c r="BG151" i="4"/>
  <c r="BK151" i="4"/>
  <c r="BO151" i="4"/>
  <c r="BS151" i="4"/>
  <c r="BZ152" i="4"/>
  <c r="BX152" i="4"/>
  <c r="BV152" i="4"/>
  <c r="BT152" i="4"/>
  <c r="BR152" i="4"/>
  <c r="BP152" i="4"/>
  <c r="BN152" i="4"/>
  <c r="BL152" i="4"/>
  <c r="BJ152" i="4"/>
  <c r="BH152" i="4"/>
  <c r="BF152" i="4"/>
  <c r="BD152" i="4"/>
  <c r="BB152" i="4"/>
  <c r="AZ152" i="4"/>
  <c r="AX152" i="4"/>
  <c r="AV152" i="4"/>
  <c r="AT152" i="4"/>
  <c r="AR152" i="4"/>
  <c r="AP152" i="4"/>
  <c r="AO152" i="4"/>
  <c r="AS152" i="4"/>
  <c r="AW152" i="4"/>
  <c r="BA152" i="4"/>
  <c r="BE152" i="4"/>
  <c r="BI152" i="4"/>
  <c r="BM152" i="4"/>
  <c r="BQ152" i="4"/>
  <c r="BU152" i="4"/>
  <c r="BY152" i="4"/>
  <c r="AM153" i="4"/>
  <c r="AQ153" i="4"/>
  <c r="AU153" i="4"/>
  <c r="AY153" i="4"/>
  <c r="BC153" i="4"/>
  <c r="BG153" i="4"/>
  <c r="BK153" i="4"/>
  <c r="BO153" i="4"/>
  <c r="BS153" i="4"/>
  <c r="BZ154" i="4"/>
  <c r="BX154" i="4"/>
  <c r="BV154" i="4"/>
  <c r="BT154" i="4"/>
  <c r="BR154" i="4"/>
  <c r="BP154" i="4"/>
  <c r="BN154" i="4"/>
  <c r="BL154" i="4"/>
  <c r="BJ154" i="4"/>
  <c r="BH154" i="4"/>
  <c r="BF154" i="4"/>
  <c r="BD154" i="4"/>
  <c r="BB154" i="4"/>
  <c r="AZ154" i="4"/>
  <c r="AX154" i="4"/>
  <c r="AV154" i="4"/>
  <c r="AT154" i="4"/>
  <c r="AR154" i="4"/>
  <c r="AP154" i="4"/>
  <c r="AO154" i="4"/>
  <c r="AS154" i="4"/>
  <c r="AW154" i="4"/>
  <c r="BA154" i="4"/>
  <c r="BE154" i="4"/>
  <c r="BI154" i="4"/>
  <c r="BM154" i="4"/>
  <c r="BQ154" i="4"/>
  <c r="BU154" i="4"/>
  <c r="BY154" i="4"/>
  <c r="AQ155" i="4"/>
  <c r="AU155" i="4"/>
  <c r="AY155" i="4"/>
  <c r="BC155" i="4"/>
  <c r="BG155" i="4"/>
  <c r="BK155" i="4"/>
  <c r="BO155" i="4"/>
  <c r="BS155" i="4"/>
  <c r="BZ156" i="4"/>
  <c r="BX156" i="4"/>
  <c r="BV156" i="4"/>
  <c r="BT156" i="4"/>
  <c r="BR156" i="4"/>
  <c r="BP156" i="4"/>
  <c r="BN156" i="4"/>
  <c r="BL156" i="4"/>
  <c r="BJ156" i="4"/>
  <c r="BH156" i="4"/>
  <c r="BF156" i="4"/>
  <c r="BD156" i="4"/>
  <c r="BB156" i="4"/>
  <c r="AZ156" i="4"/>
  <c r="AX156" i="4"/>
  <c r="AV156" i="4"/>
  <c r="AT156" i="4"/>
  <c r="AR156" i="4"/>
  <c r="AP156" i="4"/>
  <c r="AN156" i="4"/>
  <c r="AO156" i="4"/>
  <c r="AS156" i="4"/>
  <c r="AW156" i="4"/>
  <c r="BA156" i="4"/>
  <c r="BE156" i="4"/>
  <c r="BI156" i="4"/>
  <c r="BM156" i="4"/>
  <c r="BQ156" i="4"/>
  <c r="BU156" i="4"/>
  <c r="BY156" i="4"/>
  <c r="AQ157" i="4"/>
  <c r="AU157" i="4"/>
  <c r="AY157" i="4"/>
  <c r="BC157" i="4"/>
  <c r="BG157" i="4"/>
  <c r="BK157" i="4"/>
  <c r="BO157" i="4"/>
  <c r="BS157" i="4"/>
  <c r="BZ158" i="4"/>
  <c r="BX158" i="4"/>
  <c r="BV158" i="4"/>
  <c r="BT158" i="4"/>
  <c r="BR158" i="4"/>
  <c r="BP158" i="4"/>
  <c r="BN158" i="4"/>
  <c r="BL158" i="4"/>
  <c r="BJ158" i="4"/>
  <c r="BH158" i="4"/>
  <c r="BF158" i="4"/>
  <c r="BD158" i="4"/>
  <c r="BB158" i="4"/>
  <c r="AZ158" i="4"/>
  <c r="AX158" i="4"/>
  <c r="AV158" i="4"/>
  <c r="AT158" i="4"/>
  <c r="AR158" i="4"/>
  <c r="AP158" i="4"/>
  <c r="AN158" i="4"/>
  <c r="AO158" i="4"/>
  <c r="AS158" i="4"/>
  <c r="AW158" i="4"/>
  <c r="BA158" i="4"/>
  <c r="BE158" i="4"/>
  <c r="BI158" i="4"/>
  <c r="BM158" i="4"/>
  <c r="BQ158" i="4"/>
  <c r="BU158" i="4"/>
  <c r="BY158" i="4"/>
  <c r="AM159" i="4"/>
  <c r="AQ159" i="4"/>
  <c r="AU159" i="4"/>
  <c r="AY159" i="4"/>
  <c r="BC159" i="4"/>
  <c r="BG159" i="4"/>
  <c r="BK159" i="4"/>
  <c r="BO159" i="4"/>
  <c r="BS159" i="4"/>
  <c r="BZ160" i="4"/>
  <c r="BX160" i="4"/>
  <c r="BV160" i="4"/>
  <c r="BT160" i="4"/>
  <c r="BR160" i="4"/>
  <c r="BP160" i="4"/>
  <c r="BN160" i="4"/>
  <c r="BL160" i="4"/>
  <c r="BJ160" i="4"/>
  <c r="BH160" i="4"/>
  <c r="BF160" i="4"/>
  <c r="BD160" i="4"/>
  <c r="BB160" i="4"/>
  <c r="AZ160" i="4"/>
  <c r="AX160" i="4"/>
  <c r="AV160" i="4"/>
  <c r="AT160" i="4"/>
  <c r="AR160" i="4"/>
  <c r="AP160" i="4"/>
  <c r="AS160" i="4"/>
  <c r="AW160" i="4"/>
  <c r="BA160" i="4"/>
  <c r="BE160" i="4"/>
  <c r="BI160" i="4"/>
  <c r="BM160" i="4"/>
  <c r="BQ160" i="4"/>
  <c r="BU160" i="4"/>
  <c r="BY160" i="4"/>
  <c r="AM161" i="4"/>
  <c r="AQ161" i="4"/>
  <c r="AU161" i="4"/>
  <c r="AY161" i="4"/>
  <c r="BC161" i="4"/>
  <c r="BG161" i="4"/>
  <c r="BK161" i="4"/>
  <c r="BO161" i="4"/>
  <c r="BS161" i="4"/>
  <c r="BZ162" i="4"/>
  <c r="BX162" i="4"/>
  <c r="BV162" i="4"/>
  <c r="BT162" i="4"/>
  <c r="BR162" i="4"/>
  <c r="BP162" i="4"/>
  <c r="BN162" i="4"/>
  <c r="BL162" i="4"/>
  <c r="BJ162" i="4"/>
  <c r="BH162" i="4"/>
  <c r="BF162" i="4"/>
  <c r="BD162" i="4"/>
  <c r="BB162" i="4"/>
  <c r="AZ162" i="4"/>
  <c r="AX162" i="4"/>
  <c r="AV162" i="4"/>
  <c r="AT162" i="4"/>
  <c r="AR162" i="4"/>
  <c r="AP162" i="4"/>
  <c r="AN162" i="4"/>
  <c r="AO162" i="4"/>
  <c r="AS162" i="4"/>
  <c r="AW162" i="4"/>
  <c r="BA162" i="4"/>
  <c r="BE162" i="4"/>
  <c r="BI162" i="4"/>
  <c r="BM162" i="4"/>
  <c r="BQ162" i="4"/>
  <c r="BU162" i="4"/>
  <c r="BY162" i="4"/>
  <c r="AQ163" i="4"/>
  <c r="AU163" i="4"/>
  <c r="AY163" i="4"/>
  <c r="BC163" i="4"/>
  <c r="BG163" i="4"/>
  <c r="BK163" i="4"/>
  <c r="BO163" i="4"/>
  <c r="BS163" i="4"/>
  <c r="BZ164" i="4"/>
  <c r="BX164" i="4"/>
  <c r="BV164" i="4"/>
  <c r="BT164" i="4"/>
  <c r="BR164" i="4"/>
  <c r="BP164" i="4"/>
  <c r="BN164" i="4"/>
  <c r="BL164" i="4"/>
  <c r="BJ164" i="4"/>
  <c r="BH164" i="4"/>
  <c r="BF164" i="4"/>
  <c r="BD164" i="4"/>
  <c r="BB164" i="4"/>
  <c r="AZ164" i="4"/>
  <c r="AX164" i="4"/>
  <c r="AV164" i="4"/>
  <c r="AT164" i="4"/>
  <c r="AR164" i="4"/>
  <c r="AP164" i="4"/>
  <c r="AO164" i="4"/>
  <c r="AS164" i="4"/>
  <c r="AW164" i="4"/>
  <c r="BA164" i="4"/>
  <c r="BE164" i="4"/>
  <c r="BI164" i="4"/>
  <c r="BM164" i="4"/>
  <c r="BQ164" i="4"/>
  <c r="BU164" i="4"/>
  <c r="BY164" i="4"/>
  <c r="AU165" i="4"/>
  <c r="AY165" i="4"/>
  <c r="BC165" i="4"/>
  <c r="BG165" i="4"/>
  <c r="BK165" i="4"/>
  <c r="BO165" i="4"/>
  <c r="BS165" i="4"/>
  <c r="BZ166" i="4"/>
  <c r="BX166" i="4"/>
  <c r="BV166" i="4"/>
  <c r="BT166" i="4"/>
  <c r="BR166" i="4"/>
  <c r="BP166" i="4"/>
  <c r="BN166" i="4"/>
  <c r="BL166" i="4"/>
  <c r="BJ166" i="4"/>
  <c r="BH166" i="4"/>
  <c r="BF166" i="4"/>
  <c r="BD166" i="4"/>
  <c r="BB166" i="4"/>
  <c r="AZ166" i="4"/>
  <c r="AX166" i="4"/>
  <c r="AV166" i="4"/>
  <c r="AT166" i="4"/>
  <c r="AR166" i="4"/>
  <c r="AP166" i="4"/>
  <c r="AN166" i="4"/>
  <c r="AO166" i="4"/>
  <c r="AS166" i="4"/>
  <c r="AW166" i="4"/>
  <c r="BA166" i="4"/>
  <c r="BE166" i="4"/>
  <c r="BI166" i="4"/>
  <c r="BM166" i="4"/>
  <c r="BQ166" i="4"/>
  <c r="BU166" i="4"/>
  <c r="BY166" i="4"/>
  <c r="AM167" i="4"/>
  <c r="AQ167" i="4"/>
  <c r="AU167" i="4"/>
  <c r="AY167" i="4"/>
  <c r="BC167" i="4"/>
  <c r="BG167" i="4"/>
  <c r="BK167" i="4"/>
  <c r="BO167" i="4"/>
  <c r="BS167" i="4"/>
  <c r="BZ168" i="4"/>
  <c r="BX168" i="4"/>
  <c r="BV168" i="4"/>
  <c r="BT168" i="4"/>
  <c r="BR168" i="4"/>
  <c r="BP168" i="4"/>
  <c r="BN168" i="4"/>
  <c r="BL168" i="4"/>
  <c r="BJ168" i="4"/>
  <c r="BH168" i="4"/>
  <c r="BF168" i="4"/>
  <c r="BD168" i="4"/>
  <c r="BB168" i="4"/>
  <c r="AZ168" i="4"/>
  <c r="AX168" i="4"/>
  <c r="AW168" i="4"/>
  <c r="BA168" i="4"/>
  <c r="BE168" i="4"/>
  <c r="BI168" i="4"/>
  <c r="BM168" i="4"/>
  <c r="BQ168" i="4"/>
  <c r="BU168" i="4"/>
  <c r="BY168" i="4"/>
  <c r="AQ169" i="4"/>
  <c r="AU169" i="4"/>
  <c r="AY169" i="4"/>
  <c r="BC169" i="4"/>
  <c r="BG169" i="4"/>
  <c r="BK169" i="4"/>
  <c r="BO169" i="4"/>
  <c r="BS169" i="4"/>
  <c r="BZ170" i="4"/>
  <c r="BX170" i="4"/>
  <c r="BV170" i="4"/>
  <c r="BT170" i="4"/>
  <c r="BR170" i="4"/>
  <c r="BP170" i="4"/>
  <c r="BN170" i="4"/>
  <c r="BL170" i="4"/>
  <c r="BJ170" i="4"/>
  <c r="BH170" i="4"/>
  <c r="BF170" i="4"/>
  <c r="BD170" i="4"/>
  <c r="BB170" i="4"/>
  <c r="AZ170" i="4"/>
  <c r="AX170" i="4"/>
  <c r="AV170" i="4"/>
  <c r="AT170" i="4"/>
  <c r="AR170" i="4"/>
  <c r="AP170" i="4"/>
  <c r="AO170" i="4"/>
  <c r="AS170" i="4"/>
  <c r="AW170" i="4"/>
  <c r="BA170" i="4"/>
  <c r="BE170" i="4"/>
  <c r="BI170" i="4"/>
  <c r="BM170" i="4"/>
  <c r="BQ170" i="4"/>
  <c r="BU170" i="4"/>
  <c r="BY170" i="4"/>
  <c r="AQ171" i="4"/>
  <c r="AU171" i="4"/>
  <c r="AY171" i="4"/>
  <c r="BC171" i="4"/>
  <c r="BG171" i="4"/>
  <c r="BK171" i="4"/>
  <c r="BO171" i="4"/>
  <c r="BS171" i="4"/>
  <c r="BZ172" i="4"/>
  <c r="BX172" i="4"/>
  <c r="BV172" i="4"/>
  <c r="BT172" i="4"/>
  <c r="BR172" i="4"/>
  <c r="BP172" i="4"/>
  <c r="BN172" i="4"/>
  <c r="BL172" i="4"/>
  <c r="BJ172" i="4"/>
  <c r="BH172" i="4"/>
  <c r="BF172" i="4"/>
  <c r="BD172" i="4"/>
  <c r="BB172" i="4"/>
  <c r="AZ172" i="4"/>
  <c r="AX172" i="4"/>
  <c r="AV172" i="4"/>
  <c r="AT172" i="4"/>
  <c r="AR172" i="4"/>
  <c r="AP172" i="4"/>
  <c r="AN172" i="4"/>
  <c r="AO172" i="4"/>
  <c r="AS172" i="4"/>
  <c r="AW172" i="4"/>
  <c r="BA172" i="4"/>
  <c r="BE172" i="4"/>
  <c r="BI172" i="4"/>
  <c r="BM172" i="4"/>
  <c r="BQ172" i="4"/>
  <c r="BU172" i="4"/>
  <c r="BY172" i="4"/>
  <c r="AQ173" i="4"/>
  <c r="AU173" i="4"/>
  <c r="AY173" i="4"/>
  <c r="BC173" i="4"/>
  <c r="BG173" i="4"/>
  <c r="BK173" i="4"/>
  <c r="BO173" i="4"/>
  <c r="BS173" i="4"/>
  <c r="BZ174" i="4"/>
  <c r="BX174" i="4"/>
  <c r="BV174" i="4"/>
  <c r="BT174" i="4"/>
  <c r="BR174" i="4"/>
  <c r="BP174" i="4"/>
  <c r="BN174" i="4"/>
  <c r="BL174" i="4"/>
  <c r="BJ174" i="4"/>
  <c r="BH174" i="4"/>
  <c r="BF174" i="4"/>
  <c r="BD174" i="4"/>
  <c r="BB174" i="4"/>
  <c r="AZ174" i="4"/>
  <c r="AX174" i="4"/>
  <c r="AV174" i="4"/>
  <c r="AT174" i="4"/>
  <c r="AR174" i="4"/>
  <c r="AP174" i="4"/>
  <c r="AN174" i="4"/>
  <c r="AO174" i="4"/>
  <c r="AS174" i="4"/>
  <c r="AW174" i="4"/>
  <c r="BA174" i="4"/>
  <c r="BE174" i="4"/>
  <c r="BI174" i="4"/>
  <c r="BM174" i="4"/>
  <c r="BQ174" i="4"/>
  <c r="BU174" i="4"/>
  <c r="BY174" i="4"/>
  <c r="AQ175" i="4"/>
  <c r="AU175" i="4"/>
  <c r="AY175" i="4"/>
  <c r="BC175" i="4"/>
  <c r="BG175" i="4"/>
  <c r="BK175" i="4"/>
  <c r="BO175" i="4"/>
  <c r="BS175" i="4"/>
  <c r="BZ176" i="4"/>
  <c r="BX176" i="4"/>
  <c r="BV176" i="4"/>
  <c r="BT176" i="4"/>
  <c r="BR176" i="4"/>
  <c r="BP176" i="4"/>
  <c r="BN176" i="4"/>
  <c r="BL176" i="4"/>
  <c r="BJ176" i="4"/>
  <c r="BH176" i="4"/>
  <c r="BF176" i="4"/>
  <c r="BD176" i="4"/>
  <c r="BB176" i="4"/>
  <c r="AZ176" i="4"/>
  <c r="AX176" i="4"/>
  <c r="AV176" i="4"/>
  <c r="AT176" i="4"/>
  <c r="AR176" i="4"/>
  <c r="AP176" i="4"/>
  <c r="AN176" i="4"/>
  <c r="AO176" i="4"/>
  <c r="AS176" i="4"/>
  <c r="AW176" i="4"/>
  <c r="BA176" i="4"/>
  <c r="BE176" i="4"/>
  <c r="BI176" i="4"/>
  <c r="BM176" i="4"/>
  <c r="BQ176" i="4"/>
  <c r="BU176" i="4"/>
  <c r="BY176" i="4"/>
  <c r="AM177" i="4"/>
  <c r="AQ177" i="4"/>
  <c r="AU177" i="4"/>
  <c r="AY177" i="4"/>
  <c r="BC177" i="4"/>
  <c r="BG177" i="4"/>
  <c r="BK177" i="4"/>
  <c r="BO177" i="4"/>
  <c r="BS177" i="4"/>
  <c r="BZ178" i="4"/>
  <c r="BX178" i="4"/>
  <c r="BV178" i="4"/>
  <c r="BT178" i="4"/>
  <c r="BR178" i="4"/>
  <c r="BP178" i="4"/>
  <c r="BN178" i="4"/>
  <c r="BL178" i="4"/>
  <c r="BJ178" i="4"/>
  <c r="BH178" i="4"/>
  <c r="BF178" i="4"/>
  <c r="BD178" i="4"/>
  <c r="BB178" i="4"/>
  <c r="AZ178" i="4"/>
  <c r="AX178" i="4"/>
  <c r="AV178" i="4"/>
  <c r="AW178" i="4"/>
  <c r="BA178" i="4"/>
  <c r="BE178" i="4"/>
  <c r="BI178" i="4"/>
  <c r="BM178" i="4"/>
  <c r="BQ178" i="4"/>
  <c r="BU178" i="4"/>
  <c r="BY178" i="4"/>
  <c r="AQ179" i="4"/>
  <c r="AU179" i="4"/>
  <c r="AY179" i="4"/>
  <c r="BC179" i="4"/>
  <c r="BG179" i="4"/>
  <c r="BK179" i="4"/>
  <c r="BO179" i="4"/>
  <c r="BS179" i="4"/>
  <c r="BZ180" i="4"/>
  <c r="BX180" i="4"/>
  <c r="BV180" i="4"/>
  <c r="BT180" i="4"/>
  <c r="BR180" i="4"/>
  <c r="BP180" i="4"/>
  <c r="BN180" i="4"/>
  <c r="BL180" i="4"/>
  <c r="BJ180" i="4"/>
  <c r="BH180" i="4"/>
  <c r="BF180" i="4"/>
  <c r="BD180" i="4"/>
  <c r="BB180" i="4"/>
  <c r="AZ180" i="4"/>
  <c r="AX180" i="4"/>
  <c r="AV180" i="4"/>
  <c r="AT180" i="4"/>
  <c r="AS180" i="4"/>
  <c r="AW180" i="4"/>
  <c r="BA180" i="4"/>
  <c r="BE180" i="4"/>
  <c r="BI180" i="4"/>
  <c r="BM180" i="4"/>
  <c r="BQ180" i="4"/>
  <c r="BU180" i="4"/>
  <c r="BY180" i="4"/>
  <c r="AM181" i="4"/>
  <c r="AQ181" i="4"/>
  <c r="AU181" i="4"/>
  <c r="AY181" i="4"/>
  <c r="BC181" i="4"/>
  <c r="BG181" i="4"/>
  <c r="BK181" i="4"/>
  <c r="BO181" i="4"/>
  <c r="BS181" i="4"/>
  <c r="BZ182" i="4"/>
  <c r="BX182" i="4"/>
  <c r="BV182" i="4"/>
  <c r="BT182" i="4"/>
  <c r="BR182" i="4"/>
  <c r="BP182" i="4"/>
  <c r="BN182" i="4"/>
  <c r="BL182" i="4"/>
  <c r="BJ182" i="4"/>
  <c r="BH182" i="4"/>
  <c r="BF182" i="4"/>
  <c r="BD182" i="4"/>
  <c r="BB182" i="4"/>
  <c r="AZ182" i="4"/>
  <c r="AX182" i="4"/>
  <c r="AV182" i="4"/>
  <c r="AT182" i="4"/>
  <c r="AR182" i="4"/>
  <c r="AS182" i="4"/>
  <c r="AW182" i="4"/>
  <c r="BA182" i="4"/>
  <c r="BE182" i="4"/>
  <c r="BI182" i="4"/>
  <c r="BM182" i="4"/>
  <c r="BQ182" i="4"/>
  <c r="BU182" i="4"/>
  <c r="BY182" i="4"/>
  <c r="AQ183" i="4"/>
  <c r="AU183" i="4"/>
  <c r="AY183" i="4"/>
  <c r="BC183" i="4"/>
  <c r="BG183" i="4"/>
  <c r="BK183" i="4"/>
  <c r="BO183" i="4"/>
  <c r="BS183" i="4"/>
  <c r="BZ184" i="4"/>
  <c r="BX184" i="4"/>
  <c r="BV184" i="4"/>
  <c r="BT184" i="4"/>
  <c r="BR184" i="4"/>
  <c r="BP184" i="4"/>
  <c r="BN184" i="4"/>
  <c r="BL184" i="4"/>
  <c r="BJ184" i="4"/>
  <c r="BH184" i="4"/>
  <c r="BF184" i="4"/>
  <c r="BD184" i="4"/>
  <c r="BB184" i="4"/>
  <c r="AZ184" i="4"/>
  <c r="AX184" i="4"/>
  <c r="AV184" i="4"/>
  <c r="AT184" i="4"/>
  <c r="AR184" i="4"/>
  <c r="AS184" i="4"/>
  <c r="AW184" i="4"/>
  <c r="BA184" i="4"/>
  <c r="BE184" i="4"/>
  <c r="BI184" i="4"/>
  <c r="BM184" i="4"/>
  <c r="BQ184" i="4"/>
  <c r="BU184" i="4"/>
  <c r="BY184" i="4"/>
  <c r="AM185" i="4"/>
  <c r="AQ185" i="4"/>
  <c r="AU185" i="4"/>
  <c r="AY185" i="4"/>
  <c r="BC185" i="4"/>
  <c r="BG185" i="4"/>
  <c r="BK185" i="4"/>
  <c r="BO185" i="4"/>
  <c r="BS185" i="4"/>
  <c r="BZ186" i="4"/>
  <c r="BX186" i="4"/>
  <c r="BV186" i="4"/>
  <c r="BT186" i="4"/>
  <c r="BR186" i="4"/>
  <c r="BP186" i="4"/>
  <c r="BN186" i="4"/>
  <c r="BL186" i="4"/>
  <c r="BJ186" i="4"/>
  <c r="BH186" i="4"/>
  <c r="BF186" i="4"/>
  <c r="BD186" i="4"/>
  <c r="BB186" i="4"/>
  <c r="AZ186" i="4"/>
  <c r="AX186" i="4"/>
  <c r="AV186" i="4"/>
  <c r="AT186" i="4"/>
  <c r="AR186" i="4"/>
  <c r="AP186" i="4"/>
  <c r="AN186" i="4"/>
  <c r="AO186" i="4"/>
  <c r="AS186" i="4"/>
  <c r="AW186" i="4"/>
  <c r="BA186" i="4"/>
  <c r="BE186" i="4"/>
  <c r="BI186" i="4"/>
  <c r="BM186" i="4"/>
  <c r="BQ186" i="4"/>
  <c r="BU186" i="4"/>
  <c r="BY186" i="4"/>
  <c r="AQ187" i="4"/>
  <c r="AU187" i="4"/>
  <c r="AY187" i="4"/>
  <c r="BC187" i="4"/>
  <c r="BG187" i="4"/>
  <c r="BK187" i="4"/>
  <c r="BO187" i="4"/>
  <c r="BS187" i="4"/>
  <c r="BZ188" i="4"/>
  <c r="BX188" i="4"/>
  <c r="BV188" i="4"/>
  <c r="BT188" i="4"/>
  <c r="BR188" i="4"/>
  <c r="BP188" i="4"/>
  <c r="BN188" i="4"/>
  <c r="BL188" i="4"/>
  <c r="BJ188" i="4"/>
  <c r="BH188" i="4"/>
  <c r="BF188" i="4"/>
  <c r="BD188" i="4"/>
  <c r="BB188" i="4"/>
  <c r="AZ188" i="4"/>
  <c r="AX188" i="4"/>
  <c r="AV188" i="4"/>
  <c r="AT188" i="4"/>
  <c r="AR188" i="4"/>
  <c r="AP188" i="4"/>
  <c r="AO188" i="4"/>
  <c r="AS188" i="4"/>
  <c r="AW188" i="4"/>
  <c r="BA188" i="4"/>
  <c r="BE188" i="4"/>
  <c r="BI188" i="4"/>
  <c r="BM188" i="4"/>
  <c r="BQ188" i="4"/>
  <c r="BU188" i="4"/>
  <c r="BY188" i="4"/>
  <c r="AQ189" i="4"/>
  <c r="AU189" i="4"/>
  <c r="AY189" i="4"/>
  <c r="BC189" i="4"/>
  <c r="BG189" i="4"/>
  <c r="BK189" i="4"/>
  <c r="BO189" i="4"/>
  <c r="BS189" i="4"/>
  <c r="BZ190" i="4"/>
  <c r="BX190" i="4"/>
  <c r="BV190" i="4"/>
  <c r="BT190" i="4"/>
  <c r="BR190" i="4"/>
  <c r="BP190" i="4"/>
  <c r="BN190" i="4"/>
  <c r="BL190" i="4"/>
  <c r="BJ190" i="4"/>
  <c r="BH190" i="4"/>
  <c r="BF190" i="4"/>
  <c r="BD190" i="4"/>
  <c r="BB190" i="4"/>
  <c r="AZ190" i="4"/>
  <c r="AX190" i="4"/>
  <c r="AV190" i="4"/>
  <c r="AT190" i="4"/>
  <c r="AR190" i="4"/>
  <c r="AP190" i="4"/>
  <c r="AN190" i="4"/>
  <c r="AO190" i="4"/>
  <c r="AS190" i="4"/>
  <c r="AW190" i="4"/>
  <c r="BA190" i="4"/>
  <c r="BE190" i="4"/>
  <c r="BI190" i="4"/>
  <c r="BM190" i="4"/>
  <c r="BQ190" i="4"/>
  <c r="BU190" i="4"/>
  <c r="BY190" i="4"/>
  <c r="AQ191" i="4"/>
  <c r="AU191" i="4"/>
  <c r="AY191" i="4"/>
  <c r="BC191" i="4"/>
  <c r="BG191" i="4"/>
  <c r="BK191" i="4"/>
  <c r="BO191" i="4"/>
  <c r="BS191" i="4"/>
  <c r="BZ192" i="4"/>
  <c r="BX192" i="4"/>
  <c r="BV192" i="4"/>
  <c r="BT192" i="4"/>
  <c r="BR192" i="4"/>
  <c r="BP192" i="4"/>
  <c r="BN192" i="4"/>
  <c r="BL192" i="4"/>
  <c r="BJ192" i="4"/>
  <c r="BH192" i="4"/>
  <c r="BF192" i="4"/>
  <c r="BD192" i="4"/>
  <c r="BB192" i="4"/>
  <c r="AZ192" i="4"/>
  <c r="AX192" i="4"/>
  <c r="AV192" i="4"/>
  <c r="AT192" i="4"/>
  <c r="AR192" i="4"/>
  <c r="AP192" i="4"/>
  <c r="AS192" i="4"/>
  <c r="AW192" i="4"/>
  <c r="BA192" i="4"/>
  <c r="BE192" i="4"/>
  <c r="BI192" i="4"/>
  <c r="BM192" i="4"/>
  <c r="BQ192" i="4"/>
  <c r="BU192" i="4"/>
  <c r="BY192" i="4"/>
  <c r="AM193" i="4"/>
  <c r="AQ193" i="4"/>
  <c r="AU193" i="4"/>
  <c r="AY193" i="4"/>
  <c r="BC193" i="4"/>
  <c r="BG193" i="4"/>
  <c r="BK193" i="4"/>
  <c r="BO193" i="4"/>
  <c r="BS193" i="4"/>
  <c r="BZ194" i="4"/>
  <c r="BX194" i="4"/>
  <c r="BV194" i="4"/>
  <c r="BT194" i="4"/>
  <c r="BR194" i="4"/>
  <c r="BP194" i="4"/>
  <c r="BN194" i="4"/>
  <c r="BL194" i="4"/>
  <c r="BJ194" i="4"/>
  <c r="BH194" i="4"/>
  <c r="BF194" i="4"/>
  <c r="BD194" i="4"/>
  <c r="BB194" i="4"/>
  <c r="AZ194" i="4"/>
  <c r="AX194" i="4"/>
  <c r="AV194" i="4"/>
  <c r="AT194" i="4"/>
  <c r="AR194" i="4"/>
  <c r="AP194" i="4"/>
  <c r="AO194" i="4"/>
  <c r="AS194" i="4"/>
  <c r="AW194" i="4"/>
  <c r="BA194" i="4"/>
  <c r="BE194" i="4"/>
  <c r="BI194" i="4"/>
  <c r="BM194" i="4"/>
  <c r="BQ194" i="4"/>
  <c r="BU194" i="4"/>
  <c r="BY194" i="4"/>
  <c r="AQ195" i="4"/>
  <c r="AU195" i="4"/>
  <c r="AY195" i="4"/>
  <c r="BC195" i="4"/>
  <c r="BG195" i="4"/>
  <c r="BK195" i="4"/>
  <c r="BO195" i="4"/>
  <c r="BS195" i="4"/>
  <c r="BZ196" i="4"/>
  <c r="BX196" i="4"/>
  <c r="BV196" i="4"/>
  <c r="BT196" i="4"/>
  <c r="BR196" i="4"/>
  <c r="BP196" i="4"/>
  <c r="BN196" i="4"/>
  <c r="BL196" i="4"/>
  <c r="BJ196" i="4"/>
  <c r="BH196" i="4"/>
  <c r="BF196" i="4"/>
  <c r="BD196" i="4"/>
  <c r="BB196" i="4"/>
  <c r="AZ196" i="4"/>
  <c r="AX196" i="4"/>
  <c r="AV196" i="4"/>
  <c r="AT196" i="4"/>
  <c r="AR196" i="4"/>
  <c r="AS196" i="4"/>
  <c r="AW196" i="4"/>
  <c r="BA196" i="4"/>
  <c r="BE196" i="4"/>
  <c r="BI196" i="4"/>
  <c r="BM196" i="4"/>
  <c r="BQ196" i="4"/>
  <c r="BU196" i="4"/>
  <c r="BY196" i="4"/>
  <c r="AU197" i="4"/>
  <c r="AY197" i="4"/>
  <c r="BC197" i="4"/>
  <c r="BG197" i="4"/>
  <c r="BK197" i="4"/>
  <c r="BO197" i="4"/>
  <c r="BS197" i="4"/>
  <c r="BZ198" i="4"/>
  <c r="BX198" i="4"/>
  <c r="BV198" i="4"/>
  <c r="BT198" i="4"/>
  <c r="BR198" i="4"/>
  <c r="BP198" i="4"/>
  <c r="BN198" i="4"/>
  <c r="BL198" i="4"/>
  <c r="BJ198" i="4"/>
  <c r="BH198" i="4"/>
  <c r="BF198" i="4"/>
  <c r="BD198" i="4"/>
  <c r="BB198" i="4"/>
  <c r="AZ198" i="4"/>
  <c r="AX198" i="4"/>
  <c r="AV198" i="4"/>
  <c r="AT198" i="4"/>
  <c r="AR198" i="4"/>
  <c r="AP198" i="4"/>
  <c r="AS198" i="4"/>
  <c r="AW198" i="4"/>
  <c r="BA198" i="4"/>
  <c r="BE198" i="4"/>
  <c r="BI198" i="4"/>
  <c r="BM198" i="4"/>
  <c r="BQ198" i="4"/>
  <c r="BU198" i="4"/>
  <c r="BY198" i="4"/>
  <c r="AQ199" i="4"/>
  <c r="AU199" i="4"/>
  <c r="AY199" i="4"/>
  <c r="BC199" i="4"/>
  <c r="BG199" i="4"/>
  <c r="BK199" i="4"/>
  <c r="BO199" i="4"/>
  <c r="BS199" i="4"/>
  <c r="BZ200" i="4"/>
  <c r="BX200" i="4"/>
  <c r="BV200" i="4"/>
  <c r="BT200" i="4"/>
  <c r="BR200" i="4"/>
  <c r="BP200" i="4"/>
  <c r="BN200" i="4"/>
  <c r="BL200" i="4"/>
  <c r="BJ200" i="4"/>
  <c r="BH200" i="4"/>
  <c r="BF200" i="4"/>
  <c r="BD200" i="4"/>
  <c r="BB200" i="4"/>
  <c r="AZ200" i="4"/>
  <c r="AX200" i="4"/>
  <c r="AV200" i="4"/>
  <c r="AT200" i="4"/>
  <c r="AR200" i="4"/>
  <c r="AP200" i="4"/>
  <c r="AN200" i="4"/>
  <c r="AO200" i="4"/>
  <c r="AS200" i="4"/>
  <c r="AW200" i="4"/>
  <c r="BA200" i="4"/>
  <c r="BE200" i="4"/>
  <c r="BI200" i="4"/>
  <c r="BM200" i="4"/>
  <c r="BQ200" i="4"/>
  <c r="BU200" i="4"/>
  <c r="BY200" i="4"/>
  <c r="AQ201" i="4"/>
  <c r="AU201" i="4"/>
  <c r="AY201" i="4"/>
  <c r="BC201" i="4"/>
  <c r="BG201" i="4"/>
  <c r="BK201" i="4"/>
  <c r="BO201" i="4"/>
  <c r="BS201" i="4"/>
  <c r="BZ202" i="4"/>
  <c r="BX202" i="4"/>
  <c r="BV202" i="4"/>
  <c r="BT202" i="4"/>
  <c r="BR202" i="4"/>
  <c r="BP202" i="4"/>
  <c r="BN202" i="4"/>
  <c r="BL202" i="4"/>
  <c r="BJ202" i="4"/>
  <c r="BH202" i="4"/>
  <c r="BF202" i="4"/>
  <c r="BD202" i="4"/>
  <c r="BB202" i="4"/>
  <c r="AZ202" i="4"/>
  <c r="AX202" i="4"/>
  <c r="AV202" i="4"/>
  <c r="AT202" i="4"/>
  <c r="AR202" i="4"/>
  <c r="AP202" i="4"/>
  <c r="AN202" i="4"/>
  <c r="AO202" i="4"/>
  <c r="AS202" i="4"/>
  <c r="AW202" i="4"/>
  <c r="BA202" i="4"/>
  <c r="BE202" i="4"/>
  <c r="BI202" i="4"/>
  <c r="BM202" i="4"/>
  <c r="BQ202" i="4"/>
  <c r="BU202" i="4"/>
  <c r="BY202" i="4"/>
  <c r="AM203" i="4"/>
  <c r="AQ203" i="4"/>
  <c r="AU203" i="4"/>
  <c r="AY203" i="4"/>
  <c r="BC203" i="4"/>
  <c r="BG203" i="4"/>
  <c r="BK203" i="4"/>
  <c r="BO203" i="4"/>
  <c r="BS203" i="4"/>
  <c r="BZ204" i="4"/>
  <c r="BX204" i="4"/>
  <c r="BV204" i="4"/>
  <c r="BT204" i="4"/>
  <c r="BR204" i="4"/>
  <c r="BP204" i="4"/>
  <c r="BN204" i="4"/>
  <c r="BL204" i="4"/>
  <c r="BJ204" i="4"/>
  <c r="BH204" i="4"/>
  <c r="BF204" i="4"/>
  <c r="BD204" i="4"/>
  <c r="BB204" i="4"/>
  <c r="AZ204" i="4"/>
  <c r="AX204" i="4"/>
  <c r="AV204" i="4"/>
  <c r="AT204" i="4"/>
  <c r="AR204" i="4"/>
  <c r="AP204" i="4"/>
  <c r="AS204" i="4"/>
  <c r="AW204" i="4"/>
  <c r="BA204" i="4"/>
  <c r="BE204" i="4"/>
  <c r="BI204" i="4"/>
  <c r="BM204" i="4"/>
  <c r="BQ204" i="4"/>
  <c r="BU204" i="4"/>
  <c r="BY204" i="4"/>
  <c r="AQ205" i="4"/>
  <c r="AU205" i="4"/>
  <c r="AY205" i="4"/>
  <c r="BC205" i="4"/>
  <c r="BG205" i="4"/>
  <c r="BK205" i="4"/>
  <c r="BO205" i="4"/>
  <c r="BS205" i="4"/>
  <c r="BZ206" i="4"/>
  <c r="BX206" i="4"/>
  <c r="BV206" i="4"/>
  <c r="BT206" i="4"/>
  <c r="BR206" i="4"/>
  <c r="BP206" i="4"/>
  <c r="BN206" i="4"/>
  <c r="BL206" i="4"/>
  <c r="BJ206" i="4"/>
  <c r="BH206" i="4"/>
  <c r="BF206" i="4"/>
  <c r="BD206" i="4"/>
  <c r="BB206" i="4"/>
  <c r="AZ206" i="4"/>
  <c r="AX206" i="4"/>
  <c r="AV206" i="4"/>
  <c r="AT206" i="4"/>
  <c r="AR206" i="4"/>
  <c r="AP206" i="4"/>
  <c r="AN206" i="4"/>
  <c r="AO206" i="4"/>
  <c r="AS206" i="4"/>
  <c r="AW206" i="4"/>
  <c r="BA206" i="4"/>
  <c r="BE206" i="4"/>
  <c r="BI206" i="4"/>
  <c r="BM206" i="4"/>
  <c r="BQ206" i="4"/>
  <c r="BU206" i="4"/>
  <c r="BY206" i="4"/>
  <c r="AQ207" i="4"/>
  <c r="AU207" i="4"/>
  <c r="AY207" i="4"/>
  <c r="BC207" i="4"/>
  <c r="BG207" i="4"/>
  <c r="BK207" i="4"/>
  <c r="BO207" i="4"/>
  <c r="BS207" i="4"/>
  <c r="BZ208" i="4"/>
  <c r="BX208" i="4"/>
  <c r="BV208" i="4"/>
  <c r="BT208" i="4"/>
  <c r="BR208" i="4"/>
  <c r="BP208" i="4"/>
  <c r="BN208" i="4"/>
  <c r="BL208" i="4"/>
  <c r="BJ208" i="4"/>
  <c r="BH208" i="4"/>
  <c r="BF208" i="4"/>
  <c r="BD208" i="4"/>
  <c r="BB208" i="4"/>
  <c r="AZ208" i="4"/>
  <c r="AX208" i="4"/>
  <c r="AV208" i="4"/>
  <c r="AT208" i="4"/>
  <c r="AR208" i="4"/>
  <c r="AS208" i="4"/>
  <c r="AW208" i="4"/>
  <c r="BA208" i="4"/>
  <c r="BE208" i="4"/>
  <c r="BI208" i="4"/>
  <c r="BM208" i="4"/>
  <c r="BQ208" i="4"/>
  <c r="BU208" i="4"/>
  <c r="BY208" i="4"/>
  <c r="AQ209" i="4"/>
  <c r="AU209" i="4"/>
  <c r="AY209" i="4"/>
  <c r="BC209" i="4"/>
  <c r="BG209" i="4"/>
  <c r="BK209" i="4"/>
  <c r="BO209" i="4"/>
  <c r="BS209" i="4"/>
  <c r="BZ210" i="4"/>
  <c r="BX210" i="4"/>
  <c r="BV210" i="4"/>
  <c r="BT210" i="4"/>
  <c r="BR210" i="4"/>
  <c r="BP210" i="4"/>
  <c r="BN210" i="4"/>
  <c r="BL210" i="4"/>
  <c r="BJ210" i="4"/>
  <c r="BH210" i="4"/>
  <c r="BF210" i="4"/>
  <c r="BD210" i="4"/>
  <c r="BB210" i="4"/>
  <c r="AZ210" i="4"/>
  <c r="AX210" i="4"/>
  <c r="AV210" i="4"/>
  <c r="AW210" i="4"/>
  <c r="BA210" i="4"/>
  <c r="BE210" i="4"/>
  <c r="BI210" i="4"/>
  <c r="BM210" i="4"/>
  <c r="BQ210" i="4"/>
  <c r="BU210" i="4"/>
  <c r="BY210" i="4"/>
  <c r="AQ211" i="4"/>
  <c r="AU211" i="4"/>
  <c r="AY211" i="4"/>
  <c r="BC211" i="4"/>
  <c r="BG211" i="4"/>
  <c r="BK211" i="4"/>
  <c r="BO211" i="4"/>
  <c r="BS211" i="4"/>
  <c r="BZ212" i="4"/>
  <c r="BX212" i="4"/>
  <c r="BV212" i="4"/>
  <c r="BT212" i="4"/>
  <c r="BR212" i="4"/>
  <c r="BP212" i="4"/>
  <c r="BN212" i="4"/>
  <c r="BL212" i="4"/>
  <c r="BJ212" i="4"/>
  <c r="BH212" i="4"/>
  <c r="BF212" i="4"/>
  <c r="BD212" i="4"/>
  <c r="BB212" i="4"/>
  <c r="AZ212" i="4"/>
  <c r="AX212" i="4"/>
  <c r="AV212" i="4"/>
  <c r="AT212" i="4"/>
  <c r="AR212" i="4"/>
  <c r="AP212" i="4"/>
  <c r="AO212" i="4"/>
  <c r="AS212" i="4"/>
  <c r="AW212" i="4"/>
  <c r="BA212" i="4"/>
  <c r="BE212" i="4"/>
  <c r="BI212" i="4"/>
  <c r="BM212" i="4"/>
  <c r="BQ212" i="4"/>
  <c r="BU212" i="4"/>
  <c r="BY212" i="4"/>
  <c r="AU213" i="4"/>
  <c r="AY213" i="4"/>
  <c r="BC213" i="4"/>
  <c r="BG213" i="4"/>
  <c r="BK213" i="4"/>
  <c r="BO213" i="4"/>
  <c r="BS213" i="4"/>
  <c r="BZ214" i="4"/>
  <c r="BX214" i="4"/>
  <c r="BV214" i="4"/>
  <c r="BT214" i="4"/>
  <c r="BR214" i="4"/>
  <c r="BP214" i="4"/>
  <c r="BN214" i="4"/>
  <c r="BL214" i="4"/>
  <c r="BJ214" i="4"/>
  <c r="BH214" i="4"/>
  <c r="BF214" i="4"/>
  <c r="BD214" i="4"/>
  <c r="BB214" i="4"/>
  <c r="AZ214" i="4"/>
  <c r="AX214" i="4"/>
  <c r="AV214" i="4"/>
  <c r="AT214" i="4"/>
  <c r="AR214" i="4"/>
  <c r="AP214" i="4"/>
  <c r="AN214" i="4"/>
  <c r="AO214" i="4"/>
  <c r="AS214" i="4"/>
  <c r="AW214" i="4"/>
  <c r="BA214" i="4"/>
  <c r="BE214" i="4"/>
  <c r="BI214" i="4"/>
  <c r="BM214" i="4"/>
  <c r="BQ214" i="4"/>
  <c r="BU214" i="4"/>
  <c r="BY214" i="4"/>
  <c r="AM215" i="4"/>
  <c r="AQ215" i="4"/>
  <c r="AU215" i="4"/>
  <c r="AY215" i="4"/>
  <c r="BC215" i="4"/>
  <c r="BG215" i="4"/>
  <c r="BK215" i="4"/>
  <c r="BO215" i="4"/>
  <c r="BS215" i="4"/>
  <c r="BZ216" i="4"/>
  <c r="BX216" i="4"/>
  <c r="BV216" i="4"/>
  <c r="BT216" i="4"/>
  <c r="BR216" i="4"/>
  <c r="BP216" i="4"/>
  <c r="BN216" i="4"/>
  <c r="BL216" i="4"/>
  <c r="BJ216" i="4"/>
  <c r="BH216" i="4"/>
  <c r="BF216" i="4"/>
  <c r="BD216" i="4"/>
  <c r="BB216" i="4"/>
  <c r="AZ216" i="4"/>
  <c r="AX216" i="4"/>
  <c r="AV216" i="4"/>
  <c r="AT216" i="4"/>
  <c r="AR216" i="4"/>
  <c r="AP216" i="4"/>
  <c r="AN216" i="4"/>
  <c r="AO216" i="4"/>
  <c r="AS216" i="4"/>
  <c r="AW216" i="4"/>
  <c r="BA216" i="4"/>
  <c r="BE216" i="4"/>
  <c r="BI216" i="4"/>
  <c r="BM216" i="4"/>
  <c r="BQ216" i="4"/>
  <c r="BU216" i="4"/>
  <c r="BY216" i="4"/>
  <c r="AU217" i="4"/>
  <c r="AY217" i="4"/>
  <c r="BC217" i="4"/>
  <c r="BG217" i="4"/>
  <c r="BK217" i="4"/>
  <c r="BO217" i="4"/>
  <c r="BS217" i="4"/>
  <c r="BZ218" i="4"/>
  <c r="BX218" i="4"/>
  <c r="BV218" i="4"/>
  <c r="BT218" i="4"/>
  <c r="BR218" i="4"/>
  <c r="BP218" i="4"/>
  <c r="BN218" i="4"/>
  <c r="BL218" i="4"/>
  <c r="BJ218" i="4"/>
  <c r="BH218" i="4"/>
  <c r="BF218" i="4"/>
  <c r="BD218" i="4"/>
  <c r="BB218" i="4"/>
  <c r="AZ218" i="4"/>
  <c r="AX218" i="4"/>
  <c r="AV218" i="4"/>
  <c r="AT218" i="4"/>
  <c r="AR218" i="4"/>
  <c r="AP218" i="4"/>
  <c r="AS218" i="4"/>
  <c r="AW218" i="4"/>
  <c r="BA218" i="4"/>
  <c r="BE218" i="4"/>
  <c r="BI218" i="4"/>
  <c r="BM218" i="4"/>
  <c r="BQ218" i="4"/>
  <c r="BU218" i="4"/>
  <c r="BY218" i="4"/>
  <c r="AQ219" i="4"/>
  <c r="AU219" i="4"/>
  <c r="AY219" i="4"/>
  <c r="BC219" i="4"/>
  <c r="BG219" i="4"/>
  <c r="BK219" i="4"/>
  <c r="BO219" i="4"/>
  <c r="BS219" i="4"/>
  <c r="BZ220" i="4"/>
  <c r="BX220" i="4"/>
  <c r="BV220" i="4"/>
  <c r="BT220" i="4"/>
  <c r="BR220" i="4"/>
  <c r="BP220" i="4"/>
  <c r="BN220" i="4"/>
  <c r="BL220" i="4"/>
  <c r="BJ220" i="4"/>
  <c r="BH220" i="4"/>
  <c r="BF220" i="4"/>
  <c r="BD220" i="4"/>
  <c r="BB220" i="4"/>
  <c r="AZ220" i="4"/>
  <c r="AX220" i="4"/>
  <c r="AV220" i="4"/>
  <c r="AT220" i="4"/>
  <c r="AR220" i="4"/>
  <c r="AP220" i="4"/>
  <c r="AO220" i="4"/>
  <c r="AS220" i="4"/>
  <c r="AW220" i="4"/>
  <c r="BA220" i="4"/>
  <c r="BE220" i="4"/>
  <c r="BI220" i="4"/>
  <c r="BM220" i="4"/>
  <c r="BQ220" i="4"/>
  <c r="BU220" i="4"/>
  <c r="BY220" i="4"/>
  <c r="AQ221" i="4"/>
  <c r="AU221" i="4"/>
  <c r="AY221" i="4"/>
  <c r="BC221" i="4"/>
  <c r="BG221" i="4"/>
  <c r="BK221" i="4"/>
  <c r="BO221" i="4"/>
  <c r="BS221" i="4"/>
  <c r="BZ222" i="4"/>
  <c r="BX222" i="4"/>
  <c r="BV222" i="4"/>
  <c r="BT222" i="4"/>
  <c r="BR222" i="4"/>
  <c r="BP222" i="4"/>
  <c r="BN222" i="4"/>
  <c r="BL222" i="4"/>
  <c r="BJ222" i="4"/>
  <c r="BH222" i="4"/>
  <c r="BF222" i="4"/>
  <c r="BD222" i="4"/>
  <c r="BB222" i="4"/>
  <c r="AZ222" i="4"/>
  <c r="AX222" i="4"/>
  <c r="AV222" i="4"/>
  <c r="AT222" i="4"/>
  <c r="AR222" i="4"/>
  <c r="AS222" i="4"/>
  <c r="AW222" i="4"/>
  <c r="BA222" i="4"/>
  <c r="BE222" i="4"/>
  <c r="BI222" i="4"/>
  <c r="BM222" i="4"/>
  <c r="BQ222" i="4"/>
  <c r="BU222" i="4"/>
  <c r="BY222" i="4"/>
  <c r="AQ223" i="4"/>
  <c r="AU223" i="4"/>
  <c r="AY223" i="4"/>
  <c r="BC223" i="4"/>
  <c r="BG223" i="4"/>
  <c r="BK223" i="4"/>
  <c r="BO223" i="4"/>
  <c r="BS223" i="4"/>
  <c r="BZ224" i="4"/>
  <c r="BX224" i="4"/>
  <c r="BV224" i="4"/>
  <c r="BT224" i="4"/>
  <c r="BR224" i="4"/>
  <c r="BP224" i="4"/>
  <c r="BN224" i="4"/>
  <c r="BL224" i="4"/>
  <c r="BJ224" i="4"/>
  <c r="BH224" i="4"/>
  <c r="BF224" i="4"/>
  <c r="BD224" i="4"/>
  <c r="BB224" i="4"/>
  <c r="AZ224" i="4"/>
  <c r="BA224" i="4"/>
  <c r="BE224" i="4"/>
  <c r="BI224" i="4"/>
  <c r="BM224" i="4"/>
  <c r="BQ224" i="4"/>
  <c r="BU224" i="4"/>
  <c r="BY224" i="4"/>
  <c r="AY225" i="4"/>
  <c r="BC225" i="4"/>
  <c r="BG225" i="4"/>
  <c r="BK225" i="4"/>
  <c r="BO225" i="4"/>
  <c r="BS225" i="4"/>
  <c r="BZ226" i="4"/>
  <c r="BX226" i="4"/>
  <c r="BV226" i="4"/>
  <c r="BT226" i="4"/>
  <c r="BR226" i="4"/>
  <c r="BP226" i="4"/>
  <c r="BN226" i="4"/>
  <c r="BL226" i="4"/>
  <c r="BJ226" i="4"/>
  <c r="BH226" i="4"/>
  <c r="BF226" i="4"/>
  <c r="BD226" i="4"/>
  <c r="BB226" i="4"/>
  <c r="AZ226" i="4"/>
  <c r="AX226" i="4"/>
  <c r="AV226" i="4"/>
  <c r="AT226" i="4"/>
  <c r="AR226" i="4"/>
  <c r="AP226" i="4"/>
  <c r="AN226" i="4"/>
  <c r="AO226" i="4"/>
  <c r="AS226" i="4"/>
  <c r="AW226" i="4"/>
  <c r="BA226" i="4"/>
  <c r="BE226" i="4"/>
  <c r="BI226" i="4"/>
  <c r="BM226" i="4"/>
  <c r="BQ226" i="4"/>
  <c r="BU226" i="4"/>
  <c r="BY226" i="4"/>
  <c r="AQ227" i="4"/>
  <c r="AU227" i="4"/>
  <c r="AY227" i="4"/>
  <c r="BC227" i="4"/>
  <c r="BG227" i="4"/>
  <c r="BK227" i="4"/>
  <c r="BO227" i="4"/>
  <c r="BS227" i="4"/>
  <c r="BZ228" i="4"/>
  <c r="BX228" i="4"/>
  <c r="BV228" i="4"/>
  <c r="BT228" i="4"/>
  <c r="BR228" i="4"/>
  <c r="BP228" i="4"/>
  <c r="BN228" i="4"/>
  <c r="BL228" i="4"/>
  <c r="BJ228" i="4"/>
  <c r="BH228" i="4"/>
  <c r="BF228" i="4"/>
  <c r="BD228" i="4"/>
  <c r="BB228" i="4"/>
  <c r="AZ228" i="4"/>
  <c r="AX228" i="4"/>
  <c r="AV228" i="4"/>
  <c r="AT228" i="4"/>
  <c r="AR228" i="4"/>
  <c r="AP228" i="4"/>
  <c r="AO228" i="4"/>
  <c r="AS228" i="4"/>
  <c r="AW228" i="4"/>
  <c r="BA228" i="4"/>
  <c r="BE228" i="4"/>
  <c r="BI228" i="4"/>
  <c r="BM228" i="4"/>
  <c r="BQ228" i="4"/>
  <c r="BU228" i="4"/>
  <c r="BY228" i="4"/>
  <c r="AM229" i="4"/>
  <c r="AQ229" i="4"/>
  <c r="AU229" i="4"/>
  <c r="AY229" i="4"/>
  <c r="BC229" i="4"/>
  <c r="BG229" i="4"/>
  <c r="BK229" i="4"/>
  <c r="BO229" i="4"/>
  <c r="BS229" i="4"/>
  <c r="BZ230" i="4"/>
  <c r="BX230" i="4"/>
  <c r="BV230" i="4"/>
  <c r="BT230" i="4"/>
  <c r="BR230" i="4"/>
  <c r="BP230" i="4"/>
  <c r="BN230" i="4"/>
  <c r="BL230" i="4"/>
  <c r="BJ230" i="4"/>
  <c r="BH230" i="4"/>
  <c r="BF230" i="4"/>
  <c r="BD230" i="4"/>
  <c r="BB230" i="4"/>
  <c r="AZ230" i="4"/>
  <c r="AX230" i="4"/>
  <c r="AV230" i="4"/>
  <c r="AT230" i="4"/>
  <c r="AR230" i="4"/>
  <c r="AP230" i="4"/>
  <c r="AS230" i="4"/>
  <c r="AW230" i="4"/>
  <c r="BA230" i="4"/>
  <c r="BE230" i="4"/>
  <c r="BI230" i="4"/>
  <c r="BM230" i="4"/>
  <c r="BQ230" i="4"/>
  <c r="BU230" i="4"/>
  <c r="BY230" i="4"/>
  <c r="AQ231" i="4"/>
  <c r="AU231" i="4"/>
  <c r="AY231" i="4"/>
  <c r="BC231" i="4"/>
  <c r="BG231" i="4"/>
  <c r="BK231" i="4"/>
  <c r="BO231" i="4"/>
  <c r="BS231" i="4"/>
  <c r="BZ232" i="4"/>
  <c r="BX232" i="4"/>
  <c r="BV232" i="4"/>
  <c r="BT232" i="4"/>
  <c r="BR232" i="4"/>
  <c r="BP232" i="4"/>
  <c r="BN232" i="4"/>
  <c r="BL232" i="4"/>
  <c r="BJ232" i="4"/>
  <c r="BH232" i="4"/>
  <c r="BF232" i="4"/>
  <c r="BD232" i="4"/>
  <c r="BB232" i="4"/>
  <c r="AZ232" i="4"/>
  <c r="AX232" i="4"/>
  <c r="AV232" i="4"/>
  <c r="AT232" i="4"/>
  <c r="AR232" i="4"/>
  <c r="AP232" i="4"/>
  <c r="AS232" i="4"/>
  <c r="AW232" i="4"/>
  <c r="BA232" i="4"/>
  <c r="BE232" i="4"/>
  <c r="BI232" i="4"/>
  <c r="BM232" i="4"/>
  <c r="BQ232" i="4"/>
  <c r="BU232" i="4"/>
  <c r="BY232" i="4"/>
  <c r="AQ233" i="4"/>
  <c r="AU233" i="4"/>
  <c r="AY233" i="4"/>
  <c r="BC233" i="4"/>
  <c r="BG233" i="4"/>
  <c r="BK233" i="4"/>
  <c r="BO233" i="4"/>
  <c r="BS233" i="4"/>
  <c r="BZ234" i="4"/>
  <c r="BX234" i="4"/>
  <c r="BV234" i="4"/>
  <c r="BT234" i="4"/>
  <c r="BR234" i="4"/>
  <c r="BP234" i="4"/>
  <c r="BN234" i="4"/>
  <c r="BL234" i="4"/>
  <c r="BJ234" i="4"/>
  <c r="BH234" i="4"/>
  <c r="BF234" i="4"/>
  <c r="BD234" i="4"/>
  <c r="BB234" i="4"/>
  <c r="AZ234" i="4"/>
  <c r="AX234" i="4"/>
  <c r="AV234" i="4"/>
  <c r="AT234" i="4"/>
  <c r="AR234" i="4"/>
  <c r="AS234" i="4"/>
  <c r="AW234" i="4"/>
  <c r="BA234" i="4"/>
  <c r="BE234" i="4"/>
  <c r="BI234" i="4"/>
  <c r="BM234" i="4"/>
  <c r="BQ234" i="4"/>
  <c r="BU234" i="4"/>
  <c r="BY234" i="4"/>
  <c r="AU235" i="4"/>
  <c r="AY235" i="4"/>
  <c r="BC235" i="4"/>
  <c r="BG235" i="4"/>
  <c r="BK235" i="4"/>
  <c r="BO235" i="4"/>
  <c r="BS235" i="4"/>
  <c r="BZ236" i="4"/>
  <c r="BX236" i="4"/>
  <c r="BV236" i="4"/>
  <c r="BT236" i="4"/>
  <c r="BR236" i="4"/>
  <c r="BP236" i="4"/>
  <c r="BN236" i="4"/>
  <c r="BL236" i="4"/>
  <c r="BJ236" i="4"/>
  <c r="BH236" i="4"/>
  <c r="BF236" i="4"/>
  <c r="BD236" i="4"/>
  <c r="BB236" i="4"/>
  <c r="AZ236" i="4"/>
  <c r="AX236" i="4"/>
  <c r="AV236" i="4"/>
  <c r="AT236" i="4"/>
  <c r="AR236" i="4"/>
  <c r="AP236" i="4"/>
  <c r="AS236" i="4"/>
  <c r="AW236" i="4"/>
  <c r="BA236" i="4"/>
  <c r="BE236" i="4"/>
  <c r="BI236" i="4"/>
  <c r="BM236" i="4"/>
  <c r="BQ236" i="4"/>
  <c r="BU236" i="4"/>
  <c r="BY236" i="4"/>
  <c r="AQ237" i="4"/>
  <c r="AU237" i="4"/>
  <c r="AY237" i="4"/>
  <c r="BC237" i="4"/>
  <c r="BG237" i="4"/>
  <c r="BK237" i="4"/>
  <c r="BO237" i="4"/>
  <c r="BS237" i="4"/>
  <c r="BZ238" i="4"/>
  <c r="BX238" i="4"/>
  <c r="BV238" i="4"/>
  <c r="BT238" i="4"/>
  <c r="BR238" i="4"/>
  <c r="BP238" i="4"/>
  <c r="BN238" i="4"/>
  <c r="BL238" i="4"/>
  <c r="BJ238" i="4"/>
  <c r="BH238" i="4"/>
  <c r="BF238" i="4"/>
  <c r="BD238" i="4"/>
  <c r="BB238" i="4"/>
  <c r="AZ238" i="4"/>
  <c r="AX238" i="4"/>
  <c r="AV238" i="4"/>
  <c r="AT238" i="4"/>
  <c r="AR238" i="4"/>
  <c r="AP238" i="4"/>
  <c r="AN238" i="4"/>
  <c r="AO238" i="4"/>
  <c r="AS238" i="4"/>
  <c r="AW238" i="4"/>
  <c r="BA238" i="4"/>
  <c r="BE238" i="4"/>
  <c r="BI238" i="4"/>
  <c r="BM238" i="4"/>
  <c r="BQ238" i="4"/>
  <c r="BU238" i="4"/>
  <c r="BY238" i="4"/>
  <c r="AM239" i="4"/>
  <c r="AQ239" i="4"/>
  <c r="AU239" i="4"/>
  <c r="AY239" i="4"/>
  <c r="BC239" i="4"/>
  <c r="BG239" i="4"/>
  <c r="BK239" i="4"/>
  <c r="BO239" i="4"/>
  <c r="BS239" i="4"/>
  <c r="BZ240" i="4"/>
  <c r="BX240" i="4"/>
  <c r="BV240" i="4"/>
  <c r="BT240" i="4"/>
  <c r="BR240" i="4"/>
  <c r="BP240" i="4"/>
  <c r="BN240" i="4"/>
  <c r="BL240" i="4"/>
  <c r="BJ240" i="4"/>
  <c r="BH240" i="4"/>
  <c r="BF240" i="4"/>
  <c r="BD240" i="4"/>
  <c r="BB240" i="4"/>
  <c r="AZ240" i="4"/>
  <c r="AX240" i="4"/>
  <c r="AV240" i="4"/>
  <c r="AT240" i="4"/>
  <c r="AR240" i="4"/>
  <c r="AP240" i="4"/>
  <c r="AN240" i="4"/>
  <c r="AO240" i="4"/>
  <c r="AS240" i="4"/>
  <c r="AW240" i="4"/>
  <c r="BA240" i="4"/>
  <c r="BE240" i="4"/>
  <c r="BI240" i="4"/>
  <c r="BM240" i="4"/>
  <c r="BQ240" i="4"/>
  <c r="BU240" i="4"/>
  <c r="BY240" i="4"/>
  <c r="AQ241" i="4"/>
  <c r="AU241" i="4"/>
  <c r="AY241" i="4"/>
  <c r="BC241" i="4"/>
  <c r="BG241" i="4"/>
  <c r="BK241" i="4"/>
  <c r="BO241" i="4"/>
  <c r="BS241" i="4"/>
  <c r="BZ242" i="4"/>
  <c r="BX242" i="4"/>
  <c r="BV242" i="4"/>
  <c r="BT242" i="4"/>
  <c r="BR242" i="4"/>
  <c r="BP242" i="4"/>
  <c r="BN242" i="4"/>
  <c r="BL242" i="4"/>
  <c r="BJ242" i="4"/>
  <c r="BH242" i="4"/>
  <c r="BF242" i="4"/>
  <c r="BD242" i="4"/>
  <c r="BB242" i="4"/>
  <c r="AZ242" i="4"/>
  <c r="AX242" i="4"/>
  <c r="AV242" i="4"/>
  <c r="AT242" i="4"/>
  <c r="AR242" i="4"/>
  <c r="AP242" i="4"/>
  <c r="AN242" i="4"/>
  <c r="AO242" i="4"/>
  <c r="AS242" i="4"/>
  <c r="AW242" i="4"/>
  <c r="BA242" i="4"/>
  <c r="BE242" i="4"/>
  <c r="BI242" i="4"/>
  <c r="BM242" i="4"/>
  <c r="BQ242" i="4"/>
  <c r="BU242" i="4"/>
  <c r="BY242" i="4"/>
  <c r="AM243" i="4"/>
  <c r="AQ243" i="4"/>
  <c r="AU243" i="4"/>
  <c r="AY243" i="4"/>
  <c r="BC243" i="4"/>
  <c r="BG243" i="4"/>
  <c r="BK243" i="4"/>
  <c r="BO243" i="4"/>
  <c r="BS243" i="4"/>
  <c r="BZ244" i="4"/>
  <c r="BX244" i="4"/>
  <c r="BV244" i="4"/>
  <c r="BT244" i="4"/>
  <c r="BR244" i="4"/>
  <c r="BP244" i="4"/>
  <c r="BN244" i="4"/>
  <c r="BL244" i="4"/>
  <c r="BJ244" i="4"/>
  <c r="BH244" i="4"/>
  <c r="BF244" i="4"/>
  <c r="BD244" i="4"/>
  <c r="BB244" i="4"/>
  <c r="AZ244" i="4"/>
  <c r="AX244" i="4"/>
  <c r="AV244" i="4"/>
  <c r="AT244" i="4"/>
  <c r="AR244" i="4"/>
  <c r="AS244" i="4"/>
  <c r="AW244" i="4"/>
  <c r="BA244" i="4"/>
  <c r="BE244" i="4"/>
  <c r="BI244" i="4"/>
  <c r="BM244" i="4"/>
  <c r="BQ244" i="4"/>
  <c r="BU244" i="4"/>
  <c r="BY244" i="4"/>
  <c r="AQ245" i="4"/>
  <c r="AU245" i="4"/>
  <c r="AY245" i="4"/>
  <c r="BC245" i="4"/>
  <c r="BG245" i="4"/>
  <c r="BK245" i="4"/>
  <c r="BO245" i="4"/>
  <c r="BS245" i="4"/>
  <c r="BZ246" i="4"/>
  <c r="BX246" i="4"/>
  <c r="BV246" i="4"/>
  <c r="BT246" i="4"/>
  <c r="BR246" i="4"/>
  <c r="BP246" i="4"/>
  <c r="BN246" i="4"/>
  <c r="BL246" i="4"/>
  <c r="BJ246" i="4"/>
  <c r="BH246" i="4"/>
  <c r="BF246" i="4"/>
  <c r="BD246" i="4"/>
  <c r="BB246" i="4"/>
  <c r="AZ246" i="4"/>
  <c r="AX246" i="4"/>
  <c r="AV246" i="4"/>
  <c r="AT246" i="4"/>
  <c r="AR246" i="4"/>
  <c r="AP246" i="4"/>
  <c r="AO246" i="4"/>
  <c r="AS246" i="4"/>
  <c r="AW246" i="4"/>
  <c r="BA246" i="4"/>
  <c r="BE246" i="4"/>
  <c r="BI246" i="4"/>
  <c r="BM246" i="4"/>
  <c r="BQ246" i="4"/>
  <c r="BU246" i="4"/>
  <c r="BY246" i="4"/>
  <c r="AQ247" i="4"/>
  <c r="AU247" i="4"/>
  <c r="AY247" i="4"/>
  <c r="BC247" i="4"/>
  <c r="BG247" i="4"/>
  <c r="BK247" i="4"/>
  <c r="BO247" i="4"/>
  <c r="BS247" i="4"/>
  <c r="BZ248" i="4"/>
  <c r="BX248" i="4"/>
  <c r="BV248" i="4"/>
  <c r="BT248" i="4"/>
  <c r="BR248" i="4"/>
  <c r="BP248" i="4"/>
  <c r="BN248" i="4"/>
  <c r="BL248" i="4"/>
  <c r="BJ248" i="4"/>
  <c r="BH248" i="4"/>
  <c r="BF248" i="4"/>
  <c r="BD248" i="4"/>
  <c r="BB248" i="4"/>
  <c r="AZ248" i="4"/>
  <c r="AX248" i="4"/>
  <c r="AV248" i="4"/>
  <c r="AT248" i="4"/>
  <c r="AR248" i="4"/>
  <c r="AP248" i="4"/>
  <c r="AN248" i="4"/>
  <c r="AO248" i="4"/>
  <c r="AS248" i="4"/>
  <c r="AW248" i="4"/>
  <c r="BA248" i="4"/>
  <c r="BE248" i="4"/>
  <c r="BI248" i="4"/>
  <c r="BM248" i="4"/>
  <c r="BQ248" i="4"/>
  <c r="BU248" i="4"/>
  <c r="BY248" i="4"/>
  <c r="AQ249" i="4"/>
  <c r="AU249" i="4"/>
  <c r="AY249" i="4"/>
  <c r="BC249" i="4"/>
  <c r="BG249" i="4"/>
  <c r="BK249" i="4"/>
  <c r="BO249" i="4"/>
  <c r="BS249" i="4"/>
  <c r="BZ250" i="4"/>
  <c r="BX250" i="4"/>
  <c r="BV250" i="4"/>
  <c r="BT250" i="4"/>
  <c r="BR250" i="4"/>
  <c r="BP250" i="4"/>
  <c r="BN250" i="4"/>
  <c r="BL250" i="4"/>
  <c r="BJ250" i="4"/>
  <c r="BH250" i="4"/>
  <c r="BF250" i="4"/>
  <c r="BD250" i="4"/>
  <c r="BB250" i="4"/>
  <c r="AZ250" i="4"/>
  <c r="AX250" i="4"/>
  <c r="AV250" i="4"/>
  <c r="AT250" i="4"/>
  <c r="AR250" i="4"/>
  <c r="AP250" i="4"/>
  <c r="AN250" i="4"/>
  <c r="AO250" i="4"/>
  <c r="AS250" i="4"/>
  <c r="AW250" i="4"/>
  <c r="BA250" i="4"/>
  <c r="BE250" i="4"/>
  <c r="BI250" i="4"/>
  <c r="BM250" i="4"/>
  <c r="BQ250" i="4"/>
  <c r="BU250" i="4"/>
  <c r="BY250" i="4"/>
  <c r="AQ251" i="4"/>
  <c r="BZ7" i="4"/>
  <c r="BX7" i="4"/>
  <c r="BV7" i="4"/>
  <c r="BT7" i="4"/>
  <c r="BR7" i="4"/>
  <c r="BP7" i="4"/>
  <c r="BN7" i="4"/>
  <c r="BL7" i="4"/>
  <c r="BJ7" i="4"/>
  <c r="BH7" i="4"/>
  <c r="BF7" i="4"/>
  <c r="BD7" i="4"/>
  <c r="BB7" i="4"/>
  <c r="AZ7" i="4"/>
  <c r="AX7" i="4"/>
  <c r="AV7" i="4"/>
  <c r="AT7" i="4"/>
  <c r="AR7" i="4"/>
  <c r="AS7" i="4"/>
  <c r="AW7" i="4"/>
  <c r="BA7" i="4"/>
  <c r="BE7" i="4"/>
  <c r="BI7" i="4"/>
  <c r="BM7" i="4"/>
  <c r="BQ7" i="4"/>
  <c r="BU7" i="4"/>
  <c r="BY7" i="4"/>
  <c r="BZ11" i="4"/>
  <c r="BX11" i="4"/>
  <c r="BV11" i="4"/>
  <c r="BT11" i="4"/>
  <c r="BR11" i="4"/>
  <c r="BP11" i="4"/>
  <c r="BN11" i="4"/>
  <c r="BL11" i="4"/>
  <c r="BJ11" i="4"/>
  <c r="BH11" i="4"/>
  <c r="BF11" i="4"/>
  <c r="BD11" i="4"/>
  <c r="BB11" i="4"/>
  <c r="AZ11" i="4"/>
  <c r="AX11" i="4"/>
  <c r="AV11" i="4"/>
  <c r="AT11" i="4"/>
  <c r="AR11" i="4"/>
  <c r="AP11" i="4"/>
  <c r="AN11" i="4"/>
  <c r="AO11" i="4"/>
  <c r="AS11" i="4"/>
  <c r="AW11" i="4"/>
  <c r="BA11" i="4"/>
  <c r="BE11" i="4"/>
  <c r="BI11" i="4"/>
  <c r="BM11" i="4"/>
  <c r="BQ11" i="4"/>
  <c r="BU11" i="4"/>
  <c r="BY11" i="4"/>
  <c r="BZ13" i="4"/>
  <c r="BX13" i="4"/>
  <c r="BV13" i="4"/>
  <c r="BT13" i="4"/>
  <c r="BR13" i="4"/>
  <c r="BP13" i="4"/>
  <c r="BN13" i="4"/>
  <c r="BL13" i="4"/>
  <c r="BJ13" i="4"/>
  <c r="BH13" i="4"/>
  <c r="BF13" i="4"/>
  <c r="BD13" i="4"/>
  <c r="BB13" i="4"/>
  <c r="AZ13" i="4"/>
  <c r="AX13" i="4"/>
  <c r="AV13" i="4"/>
  <c r="AT13" i="4"/>
  <c r="AR13" i="4"/>
  <c r="AP13" i="4"/>
  <c r="AN13" i="4"/>
  <c r="AO13" i="4"/>
  <c r="AS13" i="4"/>
  <c r="AW13" i="4"/>
  <c r="BA13" i="4"/>
  <c r="BE13" i="4"/>
  <c r="BI13" i="4"/>
  <c r="BM13" i="4"/>
  <c r="BQ13" i="4"/>
  <c r="BU13" i="4"/>
  <c r="BY13" i="4"/>
  <c r="BZ15" i="4"/>
  <c r="BX15" i="4"/>
  <c r="BV15" i="4"/>
  <c r="BT15" i="4"/>
  <c r="BR15" i="4"/>
  <c r="BP15" i="4"/>
  <c r="BN15" i="4"/>
  <c r="BL15" i="4"/>
  <c r="BJ15" i="4"/>
  <c r="BH15" i="4"/>
  <c r="BF15" i="4"/>
  <c r="BD15" i="4"/>
  <c r="BB15" i="4"/>
  <c r="AZ15" i="4"/>
  <c r="AX15" i="4"/>
  <c r="AV15" i="4"/>
  <c r="AT15" i="4"/>
  <c r="AR15" i="4"/>
  <c r="AP15" i="4"/>
  <c r="AN15" i="4"/>
  <c r="AO15" i="4"/>
  <c r="AS15" i="4"/>
  <c r="AW15" i="4"/>
  <c r="BA15" i="4"/>
  <c r="BE15" i="4"/>
  <c r="BI15" i="4"/>
  <c r="BM15" i="4"/>
  <c r="BQ15" i="4"/>
  <c r="BU15" i="4"/>
  <c r="BY15" i="4"/>
  <c r="BZ17" i="4"/>
  <c r="BX17" i="4"/>
  <c r="BV17" i="4"/>
  <c r="BT17" i="4"/>
  <c r="BR17" i="4"/>
  <c r="BP17" i="4"/>
  <c r="BN17" i="4"/>
  <c r="BL17" i="4"/>
  <c r="BJ17" i="4"/>
  <c r="BH17" i="4"/>
  <c r="BF17" i="4"/>
  <c r="BD17" i="4"/>
  <c r="BB17" i="4"/>
  <c r="AZ17" i="4"/>
  <c r="AX17" i="4"/>
  <c r="AV17" i="4"/>
  <c r="AT17" i="4"/>
  <c r="AR17" i="4"/>
  <c r="AP17" i="4"/>
  <c r="AN17" i="4"/>
  <c r="AO17" i="4"/>
  <c r="AS17" i="4"/>
  <c r="AW17" i="4"/>
  <c r="BA17" i="4"/>
  <c r="BE17" i="4"/>
  <c r="BI17" i="4"/>
  <c r="BM17" i="4"/>
  <c r="BQ17" i="4"/>
  <c r="BU17" i="4"/>
  <c r="BY17" i="4"/>
  <c r="BZ19" i="4"/>
  <c r="BX19" i="4"/>
  <c r="BV19" i="4"/>
  <c r="BT19" i="4"/>
  <c r="BR19" i="4"/>
  <c r="BP19" i="4"/>
  <c r="BN19" i="4"/>
  <c r="BL19" i="4"/>
  <c r="BJ19" i="4"/>
  <c r="BH19" i="4"/>
  <c r="BF19" i="4"/>
  <c r="BD19" i="4"/>
  <c r="BB19" i="4"/>
  <c r="AZ19" i="4"/>
  <c r="AX19" i="4"/>
  <c r="AV19" i="4"/>
  <c r="AT19" i="4"/>
  <c r="AR19" i="4"/>
  <c r="AP19" i="4"/>
  <c r="AN19" i="4"/>
  <c r="AO19" i="4"/>
  <c r="AS19" i="4"/>
  <c r="AW19" i="4"/>
  <c r="BA19" i="4"/>
  <c r="BE19" i="4"/>
  <c r="BI19" i="4"/>
  <c r="BM19" i="4"/>
  <c r="BQ19" i="4"/>
  <c r="BU19" i="4"/>
  <c r="BY19" i="4"/>
  <c r="BZ21" i="4"/>
  <c r="BX21" i="4"/>
  <c r="BV21" i="4"/>
  <c r="BT21" i="4"/>
  <c r="BR21" i="4"/>
  <c r="BP21" i="4"/>
  <c r="BN21" i="4"/>
  <c r="BL21" i="4"/>
  <c r="BJ21" i="4"/>
  <c r="BH21" i="4"/>
  <c r="BF21" i="4"/>
  <c r="BD21" i="4"/>
  <c r="BB21" i="4"/>
  <c r="AZ21" i="4"/>
  <c r="AX21" i="4"/>
  <c r="AV21" i="4"/>
  <c r="AT21" i="4"/>
  <c r="AR21" i="4"/>
  <c r="AP21" i="4"/>
  <c r="AN21" i="4"/>
  <c r="AO21" i="4"/>
  <c r="AS21" i="4"/>
  <c r="AW21" i="4"/>
  <c r="BA21" i="4"/>
  <c r="BE21" i="4"/>
  <c r="BI21" i="4"/>
  <c r="BM21" i="4"/>
  <c r="BQ21" i="4"/>
  <c r="BU21" i="4"/>
  <c r="BY21" i="4"/>
  <c r="BZ23" i="4"/>
  <c r="BX23" i="4"/>
  <c r="BV23" i="4"/>
  <c r="BT23" i="4"/>
  <c r="BR23" i="4"/>
  <c r="BP23" i="4"/>
  <c r="BN23" i="4"/>
  <c r="BL23" i="4"/>
  <c r="BJ23" i="4"/>
  <c r="BH23" i="4"/>
  <c r="BF23" i="4"/>
  <c r="BD23" i="4"/>
  <c r="BB23" i="4"/>
  <c r="AZ23" i="4"/>
  <c r="AX23" i="4"/>
  <c r="AV23" i="4"/>
  <c r="AT23" i="4"/>
  <c r="AR23" i="4"/>
  <c r="AP23" i="4"/>
  <c r="AS23" i="4"/>
  <c r="AW23" i="4"/>
  <c r="BA23" i="4"/>
  <c r="BE23" i="4"/>
  <c r="BI23" i="4"/>
  <c r="BM23" i="4"/>
  <c r="BQ23" i="4"/>
  <c r="BU23" i="4"/>
  <c r="BY23" i="4"/>
  <c r="BZ25" i="4"/>
  <c r="BX25" i="4"/>
  <c r="BV25" i="4"/>
  <c r="BT25" i="4"/>
  <c r="BR25" i="4"/>
  <c r="BP25" i="4"/>
  <c r="BN25" i="4"/>
  <c r="BL25" i="4"/>
  <c r="BJ25" i="4"/>
  <c r="BH25" i="4"/>
  <c r="BF25" i="4"/>
  <c r="BD25" i="4"/>
  <c r="BB25" i="4"/>
  <c r="AZ25" i="4"/>
  <c r="AX25" i="4"/>
  <c r="AV25" i="4"/>
  <c r="AT25" i="4"/>
  <c r="AR25" i="4"/>
  <c r="AP25" i="4"/>
  <c r="AO25" i="4"/>
  <c r="AS25" i="4"/>
  <c r="AW25" i="4"/>
  <c r="BA25" i="4"/>
  <c r="BE25" i="4"/>
  <c r="BI25" i="4"/>
  <c r="BM25" i="4"/>
  <c r="BQ25" i="4"/>
  <c r="BU25" i="4"/>
  <c r="BY25" i="4"/>
  <c r="BZ27" i="4"/>
  <c r="BX27" i="4"/>
  <c r="BV27" i="4"/>
  <c r="BT27" i="4"/>
  <c r="BR27" i="4"/>
  <c r="BP27" i="4"/>
  <c r="BN27" i="4"/>
  <c r="BL27" i="4"/>
  <c r="BJ27" i="4"/>
  <c r="BH27" i="4"/>
  <c r="BF27" i="4"/>
  <c r="BD27" i="4"/>
  <c r="BB27" i="4"/>
  <c r="AZ27" i="4"/>
  <c r="AX27" i="4"/>
  <c r="AV27" i="4"/>
  <c r="AT27" i="4"/>
  <c r="AR27" i="4"/>
  <c r="AP27" i="4"/>
  <c r="AN27" i="4"/>
  <c r="AO27" i="4"/>
  <c r="AS27" i="4"/>
  <c r="AW27" i="4"/>
  <c r="BA27" i="4"/>
  <c r="BE27" i="4"/>
  <c r="BI27" i="4"/>
  <c r="BM27" i="4"/>
  <c r="BQ27" i="4"/>
  <c r="BU27" i="4"/>
  <c r="BY27" i="4"/>
  <c r="BZ29" i="4"/>
  <c r="BX29" i="4"/>
  <c r="BV29" i="4"/>
  <c r="BT29" i="4"/>
  <c r="BR29" i="4"/>
  <c r="BP29" i="4"/>
  <c r="BN29" i="4"/>
  <c r="BL29" i="4"/>
  <c r="BJ29" i="4"/>
  <c r="BH29" i="4"/>
  <c r="BF29" i="4"/>
  <c r="BD29" i="4"/>
  <c r="BB29" i="4"/>
  <c r="AZ29" i="4"/>
  <c r="AX29" i="4"/>
  <c r="AV29" i="4"/>
  <c r="AT29" i="4"/>
  <c r="AR29" i="4"/>
  <c r="AP29" i="4"/>
  <c r="AN29" i="4"/>
  <c r="AO29" i="4"/>
  <c r="AS29" i="4"/>
  <c r="AW29" i="4"/>
  <c r="BA29" i="4"/>
  <c r="BE29" i="4"/>
  <c r="BI29" i="4"/>
  <c r="BM29" i="4"/>
  <c r="BQ29" i="4"/>
  <c r="BU29" i="4"/>
  <c r="BY29" i="4"/>
  <c r="BZ31" i="4"/>
  <c r="BX31" i="4"/>
  <c r="BV31" i="4"/>
  <c r="BT31" i="4"/>
  <c r="BR31" i="4"/>
  <c r="BP31" i="4"/>
  <c r="BN31" i="4"/>
  <c r="BL31" i="4"/>
  <c r="BJ31" i="4"/>
  <c r="BH31" i="4"/>
  <c r="BF31" i="4"/>
  <c r="BD31" i="4"/>
  <c r="BB31" i="4"/>
  <c r="AZ31" i="4"/>
  <c r="AX31" i="4"/>
  <c r="AV31" i="4"/>
  <c r="AT31" i="4"/>
  <c r="AR31" i="4"/>
  <c r="AP31" i="4"/>
  <c r="AN31" i="4"/>
  <c r="AO31" i="4"/>
  <c r="AS31" i="4"/>
  <c r="AW31" i="4"/>
  <c r="BA31" i="4"/>
  <c r="BE31" i="4"/>
  <c r="BI31" i="4"/>
  <c r="BM31" i="4"/>
  <c r="BQ31" i="4"/>
  <c r="BU31" i="4"/>
  <c r="BY31" i="4"/>
  <c r="BZ33" i="4"/>
  <c r="BX33" i="4"/>
  <c r="BV33" i="4"/>
  <c r="BT33" i="4"/>
  <c r="BR33" i="4"/>
  <c r="BP33" i="4"/>
  <c r="BN33" i="4"/>
  <c r="BL33" i="4"/>
  <c r="BJ33" i="4"/>
  <c r="BH33" i="4"/>
  <c r="BF33" i="4"/>
  <c r="BD33" i="4"/>
  <c r="BB33" i="4"/>
  <c r="AZ33" i="4"/>
  <c r="AX33" i="4"/>
  <c r="AV33" i="4"/>
  <c r="AT33" i="4"/>
  <c r="AR33" i="4"/>
  <c r="AP33" i="4"/>
  <c r="AN33" i="4"/>
  <c r="AO33" i="4"/>
  <c r="AS33" i="4"/>
  <c r="AW33" i="4"/>
  <c r="BA33" i="4"/>
  <c r="BE33" i="4"/>
  <c r="BI33" i="4"/>
  <c r="BM33" i="4"/>
  <c r="BQ33" i="4"/>
  <c r="BU33" i="4"/>
  <c r="BY33" i="4"/>
  <c r="BZ35" i="4"/>
  <c r="BX35" i="4"/>
  <c r="BV35" i="4"/>
  <c r="BT35" i="4"/>
  <c r="BR35" i="4"/>
  <c r="BP35" i="4"/>
  <c r="BN35" i="4"/>
  <c r="BL35" i="4"/>
  <c r="BJ35" i="4"/>
  <c r="BH35" i="4"/>
  <c r="BF35" i="4"/>
  <c r="BD35" i="4"/>
  <c r="BB35" i="4"/>
  <c r="AZ35" i="4"/>
  <c r="AX35" i="4"/>
  <c r="AV35" i="4"/>
  <c r="AT35" i="4"/>
  <c r="AR35" i="4"/>
  <c r="AP35" i="4"/>
  <c r="AO35" i="4"/>
  <c r="AS35" i="4"/>
  <c r="AW35" i="4"/>
  <c r="BA35" i="4"/>
  <c r="BE35" i="4"/>
  <c r="BI35" i="4"/>
  <c r="BM35" i="4"/>
  <c r="BQ35" i="4"/>
  <c r="BU35" i="4"/>
  <c r="BY35" i="4"/>
  <c r="BZ37" i="4"/>
  <c r="BX37" i="4"/>
  <c r="BV37" i="4"/>
  <c r="BT37" i="4"/>
  <c r="BR37" i="4"/>
  <c r="BP37" i="4"/>
  <c r="BN37" i="4"/>
  <c r="BL37" i="4"/>
  <c r="BJ37" i="4"/>
  <c r="BH37" i="4"/>
  <c r="BF37" i="4"/>
  <c r="BD37" i="4"/>
  <c r="BB37" i="4"/>
  <c r="AZ37" i="4"/>
  <c r="AX37" i="4"/>
  <c r="AV37" i="4"/>
  <c r="AT37" i="4"/>
  <c r="AR37" i="4"/>
  <c r="AP37" i="4"/>
  <c r="AN37" i="4"/>
  <c r="AO37" i="4"/>
  <c r="AS37" i="4"/>
  <c r="AW37" i="4"/>
  <c r="BA37" i="4"/>
  <c r="BE37" i="4"/>
  <c r="BI37" i="4"/>
  <c r="BM37" i="4"/>
  <c r="BQ37" i="4"/>
  <c r="BU37" i="4"/>
  <c r="BY37" i="4"/>
  <c r="BZ39" i="4"/>
  <c r="BX39" i="4"/>
  <c r="BV39" i="4"/>
  <c r="BT39" i="4"/>
  <c r="BR39" i="4"/>
  <c r="BP39" i="4"/>
  <c r="BN39" i="4"/>
  <c r="BL39" i="4"/>
  <c r="BJ39" i="4"/>
  <c r="BH39" i="4"/>
  <c r="BF39" i="4"/>
  <c r="BD39" i="4"/>
  <c r="BB39" i="4"/>
  <c r="AZ39" i="4"/>
  <c r="AX39" i="4"/>
  <c r="AV39" i="4"/>
  <c r="AT39" i="4"/>
  <c r="AR39" i="4"/>
  <c r="AP39" i="4"/>
  <c r="AN39" i="4"/>
  <c r="AO39" i="4"/>
  <c r="AS39" i="4"/>
  <c r="AW39" i="4"/>
  <c r="BA39" i="4"/>
  <c r="BE39" i="4"/>
  <c r="BI39" i="4"/>
  <c r="BM39" i="4"/>
  <c r="BQ39" i="4"/>
  <c r="BU39" i="4"/>
  <c r="BY39" i="4"/>
  <c r="BZ41" i="4"/>
  <c r="BX41" i="4"/>
  <c r="BV41" i="4"/>
  <c r="BT41" i="4"/>
  <c r="BR41" i="4"/>
  <c r="BP41" i="4"/>
  <c r="BN41" i="4"/>
  <c r="BL41" i="4"/>
  <c r="BJ41" i="4"/>
  <c r="BH41" i="4"/>
  <c r="BF41" i="4"/>
  <c r="BD41" i="4"/>
  <c r="BB41" i="4"/>
  <c r="AZ41" i="4"/>
  <c r="AX41" i="4"/>
  <c r="AV41" i="4"/>
  <c r="AT41" i="4"/>
  <c r="AR41" i="4"/>
  <c r="AP41" i="4"/>
  <c r="AN41" i="4"/>
  <c r="AO41" i="4"/>
  <c r="AS41" i="4"/>
  <c r="AW41" i="4"/>
  <c r="BA41" i="4"/>
  <c r="BE41" i="4"/>
  <c r="BI41" i="4"/>
  <c r="BM41" i="4"/>
  <c r="BQ41" i="4"/>
  <c r="BU41" i="4"/>
  <c r="BY41" i="4"/>
  <c r="BZ43" i="4"/>
  <c r="BX43" i="4"/>
  <c r="BV43" i="4"/>
  <c r="BT43" i="4"/>
  <c r="BR43" i="4"/>
  <c r="BP43" i="4"/>
  <c r="BN43" i="4"/>
  <c r="BL43" i="4"/>
  <c r="BJ43" i="4"/>
  <c r="BH43" i="4"/>
  <c r="BF43" i="4"/>
  <c r="BD43" i="4"/>
  <c r="BB43" i="4"/>
  <c r="AZ43" i="4"/>
  <c r="AX43" i="4"/>
  <c r="AV43" i="4"/>
  <c r="AT43" i="4"/>
  <c r="AR43" i="4"/>
  <c r="AS43" i="4"/>
  <c r="AW43" i="4"/>
  <c r="BA43" i="4"/>
  <c r="BE43" i="4"/>
  <c r="BI43" i="4"/>
  <c r="BM43" i="4"/>
  <c r="BQ43" i="4"/>
  <c r="BU43" i="4"/>
  <c r="BY43" i="4"/>
  <c r="BZ45" i="4"/>
  <c r="BX45" i="4"/>
  <c r="BV45" i="4"/>
  <c r="BT45" i="4"/>
  <c r="BR45" i="4"/>
  <c r="BP45" i="4"/>
  <c r="BN45" i="4"/>
  <c r="BL45" i="4"/>
  <c r="BJ45" i="4"/>
  <c r="BH45" i="4"/>
  <c r="BF45" i="4"/>
  <c r="BD45" i="4"/>
  <c r="BB45" i="4"/>
  <c r="AZ45" i="4"/>
  <c r="AX45" i="4"/>
  <c r="AV45" i="4"/>
  <c r="AT45" i="4"/>
  <c r="AR45" i="4"/>
  <c r="AP45" i="4"/>
  <c r="AN45" i="4"/>
  <c r="AO45" i="4"/>
  <c r="AS45" i="4"/>
  <c r="AW45" i="4"/>
  <c r="BA45" i="4"/>
  <c r="BE45" i="4"/>
  <c r="BI45" i="4"/>
  <c r="BM45" i="4"/>
  <c r="BQ45" i="4"/>
  <c r="BU45" i="4"/>
  <c r="BY45" i="4"/>
  <c r="BZ47" i="4"/>
  <c r="BX47" i="4"/>
  <c r="BV47" i="4"/>
  <c r="BT47" i="4"/>
  <c r="BR47" i="4"/>
  <c r="BP47" i="4"/>
  <c r="BN47" i="4"/>
  <c r="BL47" i="4"/>
  <c r="BJ47" i="4"/>
  <c r="BH47" i="4"/>
  <c r="BF47" i="4"/>
  <c r="BD47" i="4"/>
  <c r="BB47" i="4"/>
  <c r="AZ47" i="4"/>
  <c r="AX47" i="4"/>
  <c r="AV47" i="4"/>
  <c r="AT47" i="4"/>
  <c r="AR47" i="4"/>
  <c r="AP47" i="4"/>
  <c r="AN47" i="4"/>
  <c r="AO47" i="4"/>
  <c r="AS47" i="4"/>
  <c r="AW47" i="4"/>
  <c r="BA47" i="4"/>
  <c r="BE47" i="4"/>
  <c r="BI47" i="4"/>
  <c r="BM47" i="4"/>
  <c r="BQ47" i="4"/>
  <c r="BU47" i="4"/>
  <c r="BY47" i="4"/>
  <c r="BZ49" i="4"/>
  <c r="BX49" i="4"/>
  <c r="BV49" i="4"/>
  <c r="BT49" i="4"/>
  <c r="BR49" i="4"/>
  <c r="BP49" i="4"/>
  <c r="BN49" i="4"/>
  <c r="BL49" i="4"/>
  <c r="BJ49" i="4"/>
  <c r="BH49" i="4"/>
  <c r="BF49" i="4"/>
  <c r="BD49" i="4"/>
  <c r="BB49" i="4"/>
  <c r="AZ49" i="4"/>
  <c r="AX49" i="4"/>
  <c r="AV49" i="4"/>
  <c r="AT49" i="4"/>
  <c r="AR49" i="4"/>
  <c r="AP49" i="4"/>
  <c r="AN49" i="4"/>
  <c r="AO49" i="4"/>
  <c r="AS49" i="4"/>
  <c r="AW49" i="4"/>
  <c r="BA49" i="4"/>
  <c r="BE49" i="4"/>
  <c r="BI49" i="4"/>
  <c r="BM49" i="4"/>
  <c r="BQ49" i="4"/>
  <c r="BU49" i="4"/>
  <c r="BY49" i="4"/>
  <c r="BZ51" i="4"/>
  <c r="BX51" i="4"/>
  <c r="BV51" i="4"/>
  <c r="BT51" i="4"/>
  <c r="BR51" i="4"/>
  <c r="BP51" i="4"/>
  <c r="BN51" i="4"/>
  <c r="BL51" i="4"/>
  <c r="BJ51" i="4"/>
  <c r="BH51" i="4"/>
  <c r="BF51" i="4"/>
  <c r="BD51" i="4"/>
  <c r="BB51" i="4"/>
  <c r="AZ51" i="4"/>
  <c r="AX51" i="4"/>
  <c r="AV51" i="4"/>
  <c r="AT51" i="4"/>
  <c r="AR51" i="4"/>
  <c r="AP51" i="4"/>
  <c r="AN51" i="4"/>
  <c r="AO51" i="4"/>
  <c r="AS51" i="4"/>
  <c r="AW51" i="4"/>
  <c r="BA51" i="4"/>
  <c r="BE51" i="4"/>
  <c r="BI51" i="4"/>
  <c r="BM51" i="4"/>
  <c r="BQ51" i="4"/>
  <c r="BU51" i="4"/>
  <c r="BY51" i="4"/>
  <c r="BZ53" i="4"/>
  <c r="BX53" i="4"/>
  <c r="BV53" i="4"/>
  <c r="BT53" i="4"/>
  <c r="BR53" i="4"/>
  <c r="BP53" i="4"/>
  <c r="BN53" i="4"/>
  <c r="BL53" i="4"/>
  <c r="BJ53" i="4"/>
  <c r="BH53" i="4"/>
  <c r="BF53" i="4"/>
  <c r="BD53" i="4"/>
  <c r="BB53" i="4"/>
  <c r="AZ53" i="4"/>
  <c r="AX53" i="4"/>
  <c r="AV53" i="4"/>
  <c r="AT53" i="4"/>
  <c r="AR53" i="4"/>
  <c r="AP53" i="4"/>
  <c r="AN53" i="4"/>
  <c r="AO53" i="4"/>
  <c r="AS53" i="4"/>
  <c r="AW53" i="4"/>
  <c r="BA53" i="4"/>
  <c r="BE53" i="4"/>
  <c r="BI53" i="4"/>
  <c r="BM53" i="4"/>
  <c r="BQ53" i="4"/>
  <c r="BU53" i="4"/>
  <c r="BY53" i="4"/>
  <c r="BZ55" i="4"/>
  <c r="BX55" i="4"/>
  <c r="BV55" i="4"/>
  <c r="BT55" i="4"/>
  <c r="BR55" i="4"/>
  <c r="BP55" i="4"/>
  <c r="BN55" i="4"/>
  <c r="BL55" i="4"/>
  <c r="BJ55" i="4"/>
  <c r="BH55" i="4"/>
  <c r="BF55" i="4"/>
  <c r="BD55" i="4"/>
  <c r="BB55" i="4"/>
  <c r="AZ55" i="4"/>
  <c r="AX55" i="4"/>
  <c r="AV55" i="4"/>
  <c r="AT55" i="4"/>
  <c r="AR55" i="4"/>
  <c r="AP55" i="4"/>
  <c r="AN55" i="4"/>
  <c r="AO55" i="4"/>
  <c r="AS55" i="4"/>
  <c r="AW55" i="4"/>
  <c r="BA55" i="4"/>
  <c r="BE55" i="4"/>
  <c r="BI55" i="4"/>
  <c r="BM55" i="4"/>
  <c r="BQ55" i="4"/>
  <c r="BU55" i="4"/>
  <c r="BY55" i="4"/>
  <c r="BZ57" i="4"/>
  <c r="BX57" i="4"/>
  <c r="BV57" i="4"/>
  <c r="BT57" i="4"/>
  <c r="BR57" i="4"/>
  <c r="BP57" i="4"/>
  <c r="BN57" i="4"/>
  <c r="BL57" i="4"/>
  <c r="BJ57" i="4"/>
  <c r="BH57" i="4"/>
  <c r="BF57" i="4"/>
  <c r="BD57" i="4"/>
  <c r="BB57" i="4"/>
  <c r="AZ57" i="4"/>
  <c r="AX57" i="4"/>
  <c r="AV57" i="4"/>
  <c r="AT57" i="4"/>
  <c r="AR57" i="4"/>
  <c r="AP57" i="4"/>
  <c r="AS57" i="4"/>
  <c r="AW57" i="4"/>
  <c r="BA57" i="4"/>
  <c r="BE57" i="4"/>
  <c r="BI57" i="4"/>
  <c r="BM57" i="4"/>
  <c r="BQ57" i="4"/>
  <c r="BU57" i="4"/>
  <c r="BY57" i="4"/>
  <c r="BZ59" i="4"/>
  <c r="BX59" i="4"/>
  <c r="BV59" i="4"/>
  <c r="BT59" i="4"/>
  <c r="BR59" i="4"/>
  <c r="BP59" i="4"/>
  <c r="BN59" i="4"/>
  <c r="BL59" i="4"/>
  <c r="BJ59" i="4"/>
  <c r="BH59" i="4"/>
  <c r="BF59" i="4"/>
  <c r="BD59" i="4"/>
  <c r="BB59" i="4"/>
  <c r="AZ59" i="4"/>
  <c r="AX59" i="4"/>
  <c r="AV59" i="4"/>
  <c r="AT59" i="4"/>
  <c r="AR59" i="4"/>
  <c r="AP59" i="4"/>
  <c r="AN59" i="4"/>
  <c r="AO59" i="4"/>
  <c r="AS59" i="4"/>
  <c r="AW59" i="4"/>
  <c r="BA59" i="4"/>
  <c r="BE59" i="4"/>
  <c r="BI59" i="4"/>
  <c r="BM59" i="4"/>
  <c r="BQ59" i="4"/>
  <c r="BU59" i="4"/>
  <c r="BY59" i="4"/>
  <c r="BZ61" i="4"/>
  <c r="BX61" i="4"/>
  <c r="BV61" i="4"/>
  <c r="BT61" i="4"/>
  <c r="BR61" i="4"/>
  <c r="BP61" i="4"/>
  <c r="BN61" i="4"/>
  <c r="BL61" i="4"/>
  <c r="BJ61" i="4"/>
  <c r="BH61" i="4"/>
  <c r="BF61" i="4"/>
  <c r="BD61" i="4"/>
  <c r="BB61" i="4"/>
  <c r="AZ61" i="4"/>
  <c r="AX61" i="4"/>
  <c r="AV61" i="4"/>
  <c r="AT61" i="4"/>
  <c r="AR61" i="4"/>
  <c r="AP61" i="4"/>
  <c r="AN61" i="4"/>
  <c r="AO61" i="4"/>
  <c r="AS61" i="4"/>
  <c r="AW61" i="4"/>
  <c r="BA61" i="4"/>
  <c r="BE61" i="4"/>
  <c r="BI61" i="4"/>
  <c r="BM61" i="4"/>
  <c r="BQ61" i="4"/>
  <c r="BU61" i="4"/>
  <c r="BY61" i="4"/>
  <c r="BZ63" i="4"/>
  <c r="BX63" i="4"/>
  <c r="BV63" i="4"/>
  <c r="BT63" i="4"/>
  <c r="BR63" i="4"/>
  <c r="BP63" i="4"/>
  <c r="BN63" i="4"/>
  <c r="BL63" i="4"/>
  <c r="BJ63" i="4"/>
  <c r="BH63" i="4"/>
  <c r="BF63" i="4"/>
  <c r="BD63" i="4"/>
  <c r="BB63" i="4"/>
  <c r="AZ63" i="4"/>
  <c r="AX63" i="4"/>
  <c r="AV63" i="4"/>
  <c r="AT63" i="4"/>
  <c r="AR63" i="4"/>
  <c r="AP63" i="4"/>
  <c r="AS63" i="4"/>
  <c r="AW63" i="4"/>
  <c r="BA63" i="4"/>
  <c r="BE63" i="4"/>
  <c r="BI63" i="4"/>
  <c r="BM63" i="4"/>
  <c r="BQ63" i="4"/>
  <c r="BU63" i="4"/>
  <c r="BY63" i="4"/>
  <c r="BZ65" i="4"/>
  <c r="BX65" i="4"/>
  <c r="BV65" i="4"/>
  <c r="BT65" i="4"/>
  <c r="BR65" i="4"/>
  <c r="BP65" i="4"/>
  <c r="BN65" i="4"/>
  <c r="BL65" i="4"/>
  <c r="BJ65" i="4"/>
  <c r="BH65" i="4"/>
  <c r="BF65" i="4"/>
  <c r="BD65" i="4"/>
  <c r="BB65" i="4"/>
  <c r="AZ65" i="4"/>
  <c r="AX65" i="4"/>
  <c r="AV65" i="4"/>
  <c r="AT65" i="4"/>
  <c r="AR65" i="4"/>
  <c r="AP65" i="4"/>
  <c r="AS65" i="4"/>
  <c r="AW65" i="4"/>
  <c r="BA65" i="4"/>
  <c r="BE65" i="4"/>
  <c r="BI65" i="4"/>
  <c r="BM65" i="4"/>
  <c r="BQ65" i="4"/>
  <c r="BU65" i="4"/>
  <c r="BY65" i="4"/>
  <c r="BZ67" i="4"/>
  <c r="BX67" i="4"/>
  <c r="BV67" i="4"/>
  <c r="BT67" i="4"/>
  <c r="BR67" i="4"/>
  <c r="BP67" i="4"/>
  <c r="BN67" i="4"/>
  <c r="BL67" i="4"/>
  <c r="BJ67" i="4"/>
  <c r="BH67" i="4"/>
  <c r="BF67" i="4"/>
  <c r="BD67" i="4"/>
  <c r="BB67" i="4"/>
  <c r="AZ67" i="4"/>
  <c r="AX67" i="4"/>
  <c r="AW67" i="4"/>
  <c r="BA67" i="4"/>
  <c r="BE67" i="4"/>
  <c r="BI67" i="4"/>
  <c r="BM67" i="4"/>
  <c r="BQ67" i="4"/>
  <c r="BU67" i="4"/>
  <c r="BY67" i="4"/>
  <c r="BZ69" i="4"/>
  <c r="BX69" i="4"/>
  <c r="BV69" i="4"/>
  <c r="BT69" i="4"/>
  <c r="BR69" i="4"/>
  <c r="BP69" i="4"/>
  <c r="BN69" i="4"/>
  <c r="BL69" i="4"/>
  <c r="BJ69" i="4"/>
  <c r="BH69" i="4"/>
  <c r="BF69" i="4"/>
  <c r="BD69" i="4"/>
  <c r="BB69" i="4"/>
  <c r="AZ69" i="4"/>
  <c r="AX69" i="4"/>
  <c r="AV69" i="4"/>
  <c r="AT69" i="4"/>
  <c r="AR69" i="4"/>
  <c r="AS69" i="4"/>
  <c r="AW69" i="4"/>
  <c r="BA69" i="4"/>
  <c r="BE69" i="4"/>
  <c r="BI69" i="4"/>
  <c r="BM69" i="4"/>
  <c r="BQ69" i="4"/>
  <c r="BU69" i="4"/>
  <c r="BY69" i="4"/>
  <c r="BZ71" i="4"/>
  <c r="BX71" i="4"/>
  <c r="BV71" i="4"/>
  <c r="BT71" i="4"/>
  <c r="BR71" i="4"/>
  <c r="BP71" i="4"/>
  <c r="BN71" i="4"/>
  <c r="BL71" i="4"/>
  <c r="BJ71" i="4"/>
  <c r="BH71" i="4"/>
  <c r="BF71" i="4"/>
  <c r="BD71" i="4"/>
  <c r="BB71" i="4"/>
  <c r="AZ71" i="4"/>
  <c r="AX71" i="4"/>
  <c r="AV71" i="4"/>
  <c r="AT71" i="4"/>
  <c r="AR71" i="4"/>
  <c r="AP71" i="4"/>
  <c r="AS71" i="4"/>
  <c r="AW71" i="4"/>
  <c r="BA71" i="4"/>
  <c r="BE71" i="4"/>
  <c r="BI71" i="4"/>
  <c r="BM71" i="4"/>
  <c r="BQ71" i="4"/>
  <c r="BU71" i="4"/>
  <c r="BY71" i="4"/>
  <c r="BZ73" i="4"/>
  <c r="BX73" i="4"/>
  <c r="BV73" i="4"/>
  <c r="BT73" i="4"/>
  <c r="BR73" i="4"/>
  <c r="BP73" i="4"/>
  <c r="BN73" i="4"/>
  <c r="BL73" i="4"/>
  <c r="BJ73" i="4"/>
  <c r="BH73" i="4"/>
  <c r="BF73" i="4"/>
  <c r="BD73" i="4"/>
  <c r="BB73" i="4"/>
  <c r="AZ73" i="4"/>
  <c r="AX73" i="4"/>
  <c r="AV73" i="4"/>
  <c r="AT73" i="4"/>
  <c r="AR73" i="4"/>
  <c r="AP73" i="4"/>
  <c r="AS73" i="4"/>
  <c r="AW73" i="4"/>
  <c r="BA73" i="4"/>
  <c r="BE73" i="4"/>
  <c r="BI73" i="4"/>
  <c r="BM73" i="4"/>
  <c r="BQ73" i="4"/>
  <c r="BU73" i="4"/>
  <c r="BY73" i="4"/>
  <c r="BZ75" i="4"/>
  <c r="BX75" i="4"/>
  <c r="BV75" i="4"/>
  <c r="BT75" i="4"/>
  <c r="BR75" i="4"/>
  <c r="BP75" i="4"/>
  <c r="BN75" i="4"/>
  <c r="BL75" i="4"/>
  <c r="BJ75" i="4"/>
  <c r="BH75" i="4"/>
  <c r="BF75" i="4"/>
  <c r="BD75" i="4"/>
  <c r="BB75" i="4"/>
  <c r="AZ75" i="4"/>
  <c r="AX75" i="4"/>
  <c r="AV75" i="4"/>
  <c r="AT75" i="4"/>
  <c r="AR75" i="4"/>
  <c r="AP75" i="4"/>
  <c r="AS75" i="4"/>
  <c r="AW75" i="4"/>
  <c r="BA75" i="4"/>
  <c r="BE75" i="4"/>
  <c r="BI75" i="4"/>
  <c r="BM75" i="4"/>
  <c r="BQ75" i="4"/>
  <c r="BU75" i="4"/>
  <c r="BY75" i="4"/>
  <c r="BZ77" i="4"/>
  <c r="BX77" i="4"/>
  <c r="BV77" i="4"/>
  <c r="BT77" i="4"/>
  <c r="BR77" i="4"/>
  <c r="BP77" i="4"/>
  <c r="BN77" i="4"/>
  <c r="BL77" i="4"/>
  <c r="BJ77" i="4"/>
  <c r="BH77" i="4"/>
  <c r="BF77" i="4"/>
  <c r="BD77" i="4"/>
  <c r="BB77" i="4"/>
  <c r="AZ77" i="4"/>
  <c r="AX77" i="4"/>
  <c r="AV77" i="4"/>
  <c r="AT77" i="4"/>
  <c r="AR77" i="4"/>
  <c r="AS77" i="4"/>
  <c r="AW77" i="4"/>
  <c r="BA77" i="4"/>
  <c r="BE77" i="4"/>
  <c r="BI77" i="4"/>
  <c r="BM77" i="4"/>
  <c r="BQ77" i="4"/>
  <c r="BU77" i="4"/>
  <c r="BY77" i="4"/>
  <c r="BZ79" i="4"/>
  <c r="BX79" i="4"/>
  <c r="BV79" i="4"/>
  <c r="BT79" i="4"/>
  <c r="BR79" i="4"/>
  <c r="BP79" i="4"/>
  <c r="BN79" i="4"/>
  <c r="BL79" i="4"/>
  <c r="BJ79" i="4"/>
  <c r="BH79" i="4"/>
  <c r="BF79" i="4"/>
  <c r="BD79" i="4"/>
  <c r="BB79" i="4"/>
  <c r="AZ79" i="4"/>
  <c r="AX79" i="4"/>
  <c r="AV79" i="4"/>
  <c r="AT79" i="4"/>
  <c r="AR79" i="4"/>
  <c r="AP79" i="4"/>
  <c r="AN79" i="4"/>
  <c r="AO79" i="4"/>
  <c r="AS79" i="4"/>
  <c r="AW79" i="4"/>
  <c r="BA79" i="4"/>
  <c r="BE79" i="4"/>
  <c r="BI79" i="4"/>
  <c r="BM79" i="4"/>
  <c r="BQ79" i="4"/>
  <c r="BU79" i="4"/>
  <c r="BY79" i="4"/>
  <c r="BZ81" i="4"/>
  <c r="BX81" i="4"/>
  <c r="BV81" i="4"/>
  <c r="BT81" i="4"/>
  <c r="BR81" i="4"/>
  <c r="BP81" i="4"/>
  <c r="BN81" i="4"/>
  <c r="BL81" i="4"/>
  <c r="BJ81" i="4"/>
  <c r="BH81" i="4"/>
  <c r="BF81" i="4"/>
  <c r="BD81" i="4"/>
  <c r="BB81" i="4"/>
  <c r="AZ81" i="4"/>
  <c r="AX81" i="4"/>
  <c r="AV81" i="4"/>
  <c r="AT81" i="4"/>
  <c r="AR81" i="4"/>
  <c r="AP81" i="4"/>
  <c r="AN81" i="4"/>
  <c r="AO81" i="4"/>
  <c r="AS81" i="4"/>
  <c r="AW81" i="4"/>
  <c r="BA81" i="4"/>
  <c r="BE81" i="4"/>
  <c r="BI81" i="4"/>
  <c r="BM81" i="4"/>
  <c r="BQ81" i="4"/>
  <c r="BU81" i="4"/>
  <c r="BY81" i="4"/>
  <c r="BZ83" i="4"/>
  <c r="BX83" i="4"/>
  <c r="BV83" i="4"/>
  <c r="BT83" i="4"/>
  <c r="BR83" i="4"/>
  <c r="BP83" i="4"/>
  <c r="BN83" i="4"/>
  <c r="BL83" i="4"/>
  <c r="BJ83" i="4"/>
  <c r="BH83" i="4"/>
  <c r="BF83" i="4"/>
  <c r="BD83" i="4"/>
  <c r="BB83" i="4"/>
  <c r="AZ83" i="4"/>
  <c r="AX83" i="4"/>
  <c r="AV83" i="4"/>
  <c r="AT83" i="4"/>
  <c r="AR83" i="4"/>
  <c r="AP83" i="4"/>
  <c r="AN83" i="4"/>
  <c r="AO83" i="4"/>
  <c r="AS83" i="4"/>
  <c r="AW83" i="4"/>
  <c r="BA83" i="4"/>
  <c r="BE83" i="4"/>
  <c r="BI83" i="4"/>
  <c r="BM83" i="4"/>
  <c r="BQ83" i="4"/>
  <c r="BU83" i="4"/>
  <c r="BY83" i="4"/>
  <c r="BZ85" i="4"/>
  <c r="BX85" i="4"/>
  <c r="BV85" i="4"/>
  <c r="BT85" i="4"/>
  <c r="BR85" i="4"/>
  <c r="BP85" i="4"/>
  <c r="BN85" i="4"/>
  <c r="BL85" i="4"/>
  <c r="BJ85" i="4"/>
  <c r="BH85" i="4"/>
  <c r="BF85" i="4"/>
  <c r="BD85" i="4"/>
  <c r="BB85" i="4"/>
  <c r="AZ85" i="4"/>
  <c r="AX85" i="4"/>
  <c r="AV85" i="4"/>
  <c r="AT85" i="4"/>
  <c r="AR85" i="4"/>
  <c r="AP85" i="4"/>
  <c r="AN85" i="4"/>
  <c r="AO85" i="4"/>
  <c r="AS85" i="4"/>
  <c r="AW85" i="4"/>
  <c r="BA85" i="4"/>
  <c r="BE85" i="4"/>
  <c r="BI85" i="4"/>
  <c r="BM85" i="4"/>
  <c r="BQ85" i="4"/>
  <c r="BU85" i="4"/>
  <c r="BY85" i="4"/>
  <c r="BZ87" i="4"/>
  <c r="BX87" i="4"/>
  <c r="BV87" i="4"/>
  <c r="BT87" i="4"/>
  <c r="BR87" i="4"/>
  <c r="BP87" i="4"/>
  <c r="BN87" i="4"/>
  <c r="BL87" i="4"/>
  <c r="BJ87" i="4"/>
  <c r="BH87" i="4"/>
  <c r="BF87" i="4"/>
  <c r="BD87" i="4"/>
  <c r="BB87" i="4"/>
  <c r="AZ87" i="4"/>
  <c r="AX87" i="4"/>
  <c r="AV87" i="4"/>
  <c r="AT87" i="4"/>
  <c r="AR87" i="4"/>
  <c r="AP87" i="4"/>
  <c r="AO87" i="4"/>
  <c r="AS87" i="4"/>
  <c r="AW87" i="4"/>
  <c r="BA87" i="4"/>
  <c r="BE87" i="4"/>
  <c r="BI87" i="4"/>
  <c r="BM87" i="4"/>
  <c r="BQ87" i="4"/>
  <c r="BU87" i="4"/>
  <c r="BY87" i="4"/>
  <c r="BZ89" i="4"/>
  <c r="BX89" i="4"/>
  <c r="BV89" i="4"/>
  <c r="BT89" i="4"/>
  <c r="BR89" i="4"/>
  <c r="BP89" i="4"/>
  <c r="BN89" i="4"/>
  <c r="BL89" i="4"/>
  <c r="BJ89" i="4"/>
  <c r="BH89" i="4"/>
  <c r="BF89" i="4"/>
  <c r="BD89" i="4"/>
  <c r="BB89" i="4"/>
  <c r="AZ89" i="4"/>
  <c r="AX89" i="4"/>
  <c r="AV89" i="4"/>
  <c r="AT89" i="4"/>
  <c r="AR89" i="4"/>
  <c r="AP89" i="4"/>
  <c r="AN89" i="4"/>
  <c r="AO89" i="4"/>
  <c r="AS89" i="4"/>
  <c r="AW89" i="4"/>
  <c r="BA89" i="4"/>
  <c r="BE89" i="4"/>
  <c r="BI89" i="4"/>
  <c r="BM89" i="4"/>
  <c r="BQ89" i="4"/>
  <c r="BU89" i="4"/>
  <c r="BY89" i="4"/>
  <c r="BZ91" i="4"/>
  <c r="BX91" i="4"/>
  <c r="BV91" i="4"/>
  <c r="BT91" i="4"/>
  <c r="BR91" i="4"/>
  <c r="BP91" i="4"/>
  <c r="BN91" i="4"/>
  <c r="BL91" i="4"/>
  <c r="BJ91" i="4"/>
  <c r="BH91" i="4"/>
  <c r="BF91" i="4"/>
  <c r="BD91" i="4"/>
  <c r="BB91" i="4"/>
  <c r="AZ91" i="4"/>
  <c r="AX91" i="4"/>
  <c r="AV91" i="4"/>
  <c r="AT91" i="4"/>
  <c r="AR91" i="4"/>
  <c r="AP91" i="4"/>
  <c r="AN91" i="4"/>
  <c r="AO91" i="4"/>
  <c r="AS91" i="4"/>
  <c r="AW91" i="4"/>
  <c r="BA91" i="4"/>
  <c r="BE91" i="4"/>
  <c r="BI91" i="4"/>
  <c r="BM91" i="4"/>
  <c r="BQ91" i="4"/>
  <c r="BU91" i="4"/>
  <c r="BY91" i="4"/>
  <c r="BZ93" i="4"/>
  <c r="BX93" i="4"/>
  <c r="BV93" i="4"/>
  <c r="BT93" i="4"/>
  <c r="BR93" i="4"/>
  <c r="BP93" i="4"/>
  <c r="BN93" i="4"/>
  <c r="BL93" i="4"/>
  <c r="BJ93" i="4"/>
  <c r="BH93" i="4"/>
  <c r="BF93" i="4"/>
  <c r="BD93" i="4"/>
  <c r="BB93" i="4"/>
  <c r="AZ93" i="4"/>
  <c r="AX93" i="4"/>
  <c r="AV93" i="4"/>
  <c r="AT93" i="4"/>
  <c r="AR93" i="4"/>
  <c r="AP93" i="4"/>
  <c r="AO93" i="4"/>
  <c r="AS93" i="4"/>
  <c r="AW93" i="4"/>
  <c r="BA93" i="4"/>
  <c r="BE93" i="4"/>
  <c r="BI93" i="4"/>
  <c r="BM93" i="4"/>
  <c r="BQ93" i="4"/>
  <c r="BU93" i="4"/>
  <c r="BY93" i="4"/>
  <c r="BZ95" i="4"/>
  <c r="BX95" i="4"/>
  <c r="BV95" i="4"/>
  <c r="BT95" i="4"/>
  <c r="BR95" i="4"/>
  <c r="BP95" i="4"/>
  <c r="BN95" i="4"/>
  <c r="BL95" i="4"/>
  <c r="BJ95" i="4"/>
  <c r="BH95" i="4"/>
  <c r="BF95" i="4"/>
  <c r="BD95" i="4"/>
  <c r="BB95" i="4"/>
  <c r="AZ95" i="4"/>
  <c r="AX95" i="4"/>
  <c r="AV95" i="4"/>
  <c r="AT95" i="4"/>
  <c r="AW95" i="4"/>
  <c r="BA95" i="4"/>
  <c r="BE95" i="4"/>
  <c r="BI95" i="4"/>
  <c r="BM95" i="4"/>
  <c r="BQ95" i="4"/>
  <c r="BU95" i="4"/>
  <c r="BY95" i="4"/>
  <c r="BZ97" i="4"/>
  <c r="BX97" i="4"/>
  <c r="BV97" i="4"/>
  <c r="BT97" i="4"/>
  <c r="BR97" i="4"/>
  <c r="BP97" i="4"/>
  <c r="BN97" i="4"/>
  <c r="BL97" i="4"/>
  <c r="BJ97" i="4"/>
  <c r="BH97" i="4"/>
  <c r="BF97" i="4"/>
  <c r="BD97" i="4"/>
  <c r="BB97" i="4"/>
  <c r="AZ97" i="4"/>
  <c r="AX97" i="4"/>
  <c r="AV97" i="4"/>
  <c r="AT97" i="4"/>
  <c r="AR97" i="4"/>
  <c r="AP97" i="4"/>
  <c r="AN97" i="4"/>
  <c r="AO97" i="4"/>
  <c r="AS97" i="4"/>
  <c r="AW97" i="4"/>
  <c r="BA97" i="4"/>
  <c r="BE97" i="4"/>
  <c r="BI97" i="4"/>
  <c r="BM97" i="4"/>
  <c r="BQ97" i="4"/>
  <c r="BU97" i="4"/>
  <c r="BY97" i="4"/>
  <c r="BZ99" i="4"/>
  <c r="BX99" i="4"/>
  <c r="BV99" i="4"/>
  <c r="BT99" i="4"/>
  <c r="BR99" i="4"/>
  <c r="BP99" i="4"/>
  <c r="BN99" i="4"/>
  <c r="BL99" i="4"/>
  <c r="BJ99" i="4"/>
  <c r="BH99" i="4"/>
  <c r="BF99" i="4"/>
  <c r="BD99" i="4"/>
  <c r="BB99" i="4"/>
  <c r="AZ99" i="4"/>
  <c r="AX99" i="4"/>
  <c r="AW99" i="4"/>
  <c r="BA99" i="4"/>
  <c r="BE99" i="4"/>
  <c r="BI99" i="4"/>
  <c r="BM99" i="4"/>
  <c r="BQ99" i="4"/>
  <c r="BU99" i="4"/>
  <c r="BY99" i="4"/>
  <c r="BZ101" i="4"/>
  <c r="BX101" i="4"/>
  <c r="BV101" i="4"/>
  <c r="BT101" i="4"/>
  <c r="BR101" i="4"/>
  <c r="BP101" i="4"/>
  <c r="BN101" i="4"/>
  <c r="BL101" i="4"/>
  <c r="BJ101" i="4"/>
  <c r="BH101" i="4"/>
  <c r="BF101" i="4"/>
  <c r="BD101" i="4"/>
  <c r="BB101" i="4"/>
  <c r="AZ101" i="4"/>
  <c r="AX101" i="4"/>
  <c r="AV101" i="4"/>
  <c r="AT101" i="4"/>
  <c r="AR101" i="4"/>
  <c r="AP101" i="4"/>
  <c r="AN101" i="4"/>
  <c r="AO101" i="4"/>
  <c r="AS101" i="4"/>
  <c r="AW101" i="4"/>
  <c r="BA101" i="4"/>
  <c r="BE101" i="4"/>
  <c r="BI101" i="4"/>
  <c r="BM101" i="4"/>
  <c r="BQ101" i="4"/>
  <c r="BU101" i="4"/>
  <c r="BY101" i="4"/>
  <c r="BZ103" i="4"/>
  <c r="BX103" i="4"/>
  <c r="BV103" i="4"/>
  <c r="BT103" i="4"/>
  <c r="BR103" i="4"/>
  <c r="BP103" i="4"/>
  <c r="BN103" i="4"/>
  <c r="BL103" i="4"/>
  <c r="BJ103" i="4"/>
  <c r="BH103" i="4"/>
  <c r="BF103" i="4"/>
  <c r="BD103" i="4"/>
  <c r="BB103" i="4"/>
  <c r="AZ103" i="4"/>
  <c r="AX103" i="4"/>
  <c r="AV103" i="4"/>
  <c r="AT103" i="4"/>
  <c r="AR103" i="4"/>
  <c r="AP103" i="4"/>
  <c r="AN103" i="4"/>
  <c r="AO103" i="4"/>
  <c r="AS103" i="4"/>
  <c r="AW103" i="4"/>
  <c r="BA103" i="4"/>
  <c r="BE103" i="4"/>
  <c r="BI103" i="4"/>
  <c r="BM103" i="4"/>
  <c r="BQ103" i="4"/>
  <c r="BU103" i="4"/>
  <c r="BY103" i="4"/>
  <c r="BZ105" i="4"/>
  <c r="BX105" i="4"/>
  <c r="BV105" i="4"/>
  <c r="BT105" i="4"/>
  <c r="BR105" i="4"/>
  <c r="BP105" i="4"/>
  <c r="BN105" i="4"/>
  <c r="BL105" i="4"/>
  <c r="BJ105" i="4"/>
  <c r="BH105" i="4"/>
  <c r="BF105" i="4"/>
  <c r="BD105" i="4"/>
  <c r="BB105" i="4"/>
  <c r="AZ105" i="4"/>
  <c r="AX105" i="4"/>
  <c r="AV105" i="4"/>
  <c r="AT105" i="4"/>
  <c r="AR105" i="4"/>
  <c r="AP105" i="4"/>
  <c r="AN105" i="4"/>
  <c r="AO105" i="4"/>
  <c r="AS105" i="4"/>
  <c r="AW105" i="4"/>
  <c r="BA105" i="4"/>
  <c r="BE105" i="4"/>
  <c r="BI105" i="4"/>
  <c r="BM105" i="4"/>
  <c r="BQ105" i="4"/>
  <c r="BU105" i="4"/>
  <c r="BY105" i="4"/>
  <c r="BZ107" i="4"/>
  <c r="BX107" i="4"/>
  <c r="BV107" i="4"/>
  <c r="BT107" i="4"/>
  <c r="BR107" i="4"/>
  <c r="BP107" i="4"/>
  <c r="BN107" i="4"/>
  <c r="BL107" i="4"/>
  <c r="BJ107" i="4"/>
  <c r="BH107" i="4"/>
  <c r="BF107" i="4"/>
  <c r="BD107" i="4"/>
  <c r="BB107" i="4"/>
  <c r="AZ107" i="4"/>
  <c r="AX107" i="4"/>
  <c r="AV107" i="4"/>
  <c r="AT107" i="4"/>
  <c r="AR107" i="4"/>
  <c r="AS107" i="4"/>
  <c r="AW107" i="4"/>
  <c r="BA107" i="4"/>
  <c r="BE107" i="4"/>
  <c r="BI107" i="4"/>
  <c r="BM107" i="4"/>
  <c r="BQ107" i="4"/>
  <c r="BU107" i="4"/>
  <c r="BY107" i="4"/>
  <c r="BZ109" i="4"/>
  <c r="BX109" i="4"/>
  <c r="BV109" i="4"/>
  <c r="BT109" i="4"/>
  <c r="BR109" i="4"/>
  <c r="BP109" i="4"/>
  <c r="BN109" i="4"/>
  <c r="BL109" i="4"/>
  <c r="BJ109" i="4"/>
  <c r="BH109" i="4"/>
  <c r="BF109" i="4"/>
  <c r="BD109" i="4"/>
  <c r="BB109" i="4"/>
  <c r="AZ109" i="4"/>
  <c r="AX109" i="4"/>
  <c r="AV109" i="4"/>
  <c r="AT109" i="4"/>
  <c r="AR109" i="4"/>
  <c r="AP109" i="4"/>
  <c r="AN109" i="4"/>
  <c r="AO109" i="4"/>
  <c r="AS109" i="4"/>
  <c r="AW109" i="4"/>
  <c r="BA109" i="4"/>
  <c r="BE109" i="4"/>
  <c r="BI109" i="4"/>
  <c r="BM109" i="4"/>
  <c r="BQ109" i="4"/>
  <c r="BU109" i="4"/>
  <c r="BY109" i="4"/>
  <c r="BZ111" i="4"/>
  <c r="BX111" i="4"/>
  <c r="BV111" i="4"/>
  <c r="BT111" i="4"/>
  <c r="BR111" i="4"/>
  <c r="BP111" i="4"/>
  <c r="BN111" i="4"/>
  <c r="BL111" i="4"/>
  <c r="BJ111" i="4"/>
  <c r="BH111" i="4"/>
  <c r="BF111" i="4"/>
  <c r="BD111" i="4"/>
  <c r="BB111" i="4"/>
  <c r="AZ111" i="4"/>
  <c r="AX111" i="4"/>
  <c r="AV111" i="4"/>
  <c r="AT111" i="4"/>
  <c r="AR111" i="4"/>
  <c r="AP111" i="4"/>
  <c r="AS111" i="4"/>
  <c r="AW111" i="4"/>
  <c r="BA111" i="4"/>
  <c r="BE111" i="4"/>
  <c r="BI111" i="4"/>
  <c r="BM111" i="4"/>
  <c r="BQ111" i="4"/>
  <c r="BU111" i="4"/>
  <c r="BY111" i="4"/>
  <c r="BZ113" i="4"/>
  <c r="BX113" i="4"/>
  <c r="BV113" i="4"/>
  <c r="BT113" i="4"/>
  <c r="BR113" i="4"/>
  <c r="BP113" i="4"/>
  <c r="BN113" i="4"/>
  <c r="BL113" i="4"/>
  <c r="BJ113" i="4"/>
  <c r="BH113" i="4"/>
  <c r="BF113" i="4"/>
  <c r="BD113" i="4"/>
  <c r="BB113" i="4"/>
  <c r="AZ113" i="4"/>
  <c r="AX113" i="4"/>
  <c r="AV113" i="4"/>
  <c r="AT113" i="4"/>
  <c r="AR113" i="4"/>
  <c r="AP113" i="4"/>
  <c r="AN113" i="4"/>
  <c r="AO113" i="4"/>
  <c r="AS113" i="4"/>
  <c r="AW113" i="4"/>
  <c r="BA113" i="4"/>
  <c r="BE113" i="4"/>
  <c r="BI113" i="4"/>
  <c r="BM113" i="4"/>
  <c r="BQ113" i="4"/>
  <c r="BU113" i="4"/>
  <c r="BY113" i="4"/>
  <c r="BZ115" i="4"/>
  <c r="BX115" i="4"/>
  <c r="BV115" i="4"/>
  <c r="BT115" i="4"/>
  <c r="BR115" i="4"/>
  <c r="BP115" i="4"/>
  <c r="BN115" i="4"/>
  <c r="BL115" i="4"/>
  <c r="BJ115" i="4"/>
  <c r="BH115" i="4"/>
  <c r="BF115" i="4"/>
  <c r="BD115" i="4"/>
  <c r="BB115" i="4"/>
  <c r="AZ115" i="4"/>
  <c r="AX115" i="4"/>
  <c r="AV115" i="4"/>
  <c r="AT115" i="4"/>
  <c r="AR115" i="4"/>
  <c r="AP115" i="4"/>
  <c r="AN115" i="4"/>
  <c r="AO115" i="4"/>
  <c r="AS115" i="4"/>
  <c r="AW115" i="4"/>
  <c r="BA115" i="4"/>
  <c r="BE115" i="4"/>
  <c r="BI115" i="4"/>
  <c r="BM115" i="4"/>
  <c r="BQ115" i="4"/>
  <c r="BU115" i="4"/>
  <c r="BY115" i="4"/>
  <c r="BZ117" i="4"/>
  <c r="BX117" i="4"/>
  <c r="BV117" i="4"/>
  <c r="BT117" i="4"/>
  <c r="BR117" i="4"/>
  <c r="BP117" i="4"/>
  <c r="BN117" i="4"/>
  <c r="BL117" i="4"/>
  <c r="BJ117" i="4"/>
  <c r="BH117" i="4"/>
  <c r="BF117" i="4"/>
  <c r="BD117" i="4"/>
  <c r="BB117" i="4"/>
  <c r="AZ117" i="4"/>
  <c r="AX117" i="4"/>
  <c r="AV117" i="4"/>
  <c r="AT117" i="4"/>
  <c r="AR117" i="4"/>
  <c r="AP117" i="4"/>
  <c r="AN117" i="4"/>
  <c r="AO117" i="4"/>
  <c r="AS117" i="4"/>
  <c r="AW117" i="4"/>
  <c r="BA117" i="4"/>
  <c r="BE117" i="4"/>
  <c r="BI117" i="4"/>
  <c r="BM117" i="4"/>
  <c r="BQ117" i="4"/>
  <c r="BU117" i="4"/>
  <c r="BY117" i="4"/>
  <c r="BZ119" i="4"/>
  <c r="BX119" i="4"/>
  <c r="BV119" i="4"/>
  <c r="BT119" i="4"/>
  <c r="BR119" i="4"/>
  <c r="BP119" i="4"/>
  <c r="BN119" i="4"/>
  <c r="BL119" i="4"/>
  <c r="BJ119" i="4"/>
  <c r="BH119" i="4"/>
  <c r="BF119" i="4"/>
  <c r="BD119" i="4"/>
  <c r="BB119" i="4"/>
  <c r="AZ119" i="4"/>
  <c r="AX119" i="4"/>
  <c r="AV119" i="4"/>
  <c r="AW119" i="4"/>
  <c r="BA119" i="4"/>
  <c r="BE119" i="4"/>
  <c r="BI119" i="4"/>
  <c r="BM119" i="4"/>
  <c r="BQ119" i="4"/>
  <c r="BU119" i="4"/>
  <c r="BY119" i="4"/>
  <c r="BZ121" i="4"/>
  <c r="BX121" i="4"/>
  <c r="BV121" i="4"/>
  <c r="BT121" i="4"/>
  <c r="BR121" i="4"/>
  <c r="BP121" i="4"/>
  <c r="BN121" i="4"/>
  <c r="BL121" i="4"/>
  <c r="BJ121" i="4"/>
  <c r="BH121" i="4"/>
  <c r="BF121" i="4"/>
  <c r="BD121" i="4"/>
  <c r="BB121" i="4"/>
  <c r="AZ121" i="4"/>
  <c r="AX121" i="4"/>
  <c r="AV121" i="4"/>
  <c r="AT121" i="4"/>
  <c r="AR121" i="4"/>
  <c r="AP121" i="4"/>
  <c r="AN121" i="4"/>
  <c r="AO121" i="4"/>
  <c r="AS121" i="4"/>
  <c r="AW121" i="4"/>
  <c r="BA121" i="4"/>
  <c r="BE121" i="4"/>
  <c r="BI121" i="4"/>
  <c r="BM121" i="4"/>
  <c r="BQ121" i="4"/>
  <c r="BU121" i="4"/>
  <c r="BY121" i="4"/>
  <c r="BZ123" i="4"/>
  <c r="BX123" i="4"/>
  <c r="BV123" i="4"/>
  <c r="BT123" i="4"/>
  <c r="BR123" i="4"/>
  <c r="BP123" i="4"/>
  <c r="BN123" i="4"/>
  <c r="BL123" i="4"/>
  <c r="BJ123" i="4"/>
  <c r="BH123" i="4"/>
  <c r="BF123" i="4"/>
  <c r="BD123" i="4"/>
  <c r="BB123" i="4"/>
  <c r="AZ123" i="4"/>
  <c r="AX123" i="4"/>
  <c r="AV123" i="4"/>
  <c r="AT123" i="4"/>
  <c r="AW123" i="4"/>
  <c r="BA123" i="4"/>
  <c r="BE123" i="4"/>
  <c r="BI123" i="4"/>
  <c r="BM123" i="4"/>
  <c r="BQ123" i="4"/>
  <c r="BU123" i="4"/>
  <c r="BY123" i="4"/>
  <c r="BZ125" i="4"/>
  <c r="BX125" i="4"/>
  <c r="BV125" i="4"/>
  <c r="BT125" i="4"/>
  <c r="BR125" i="4"/>
  <c r="BP125" i="4"/>
  <c r="BN125" i="4"/>
  <c r="BL125" i="4"/>
  <c r="BJ125" i="4"/>
  <c r="BH125" i="4"/>
  <c r="BF125" i="4"/>
  <c r="BD125" i="4"/>
  <c r="BB125" i="4"/>
  <c r="AZ125" i="4"/>
  <c r="AX125" i="4"/>
  <c r="AV125" i="4"/>
  <c r="AT125" i="4"/>
  <c r="AR125" i="4"/>
  <c r="AS125" i="4"/>
  <c r="AW125" i="4"/>
  <c r="BA125" i="4"/>
  <c r="BE125" i="4"/>
  <c r="BI125" i="4"/>
  <c r="BM125" i="4"/>
  <c r="BQ125" i="4"/>
  <c r="BU125" i="4"/>
  <c r="BY125" i="4"/>
  <c r="BZ127" i="4"/>
  <c r="BX127" i="4"/>
  <c r="BV127" i="4"/>
  <c r="BT127" i="4"/>
  <c r="BR127" i="4"/>
  <c r="BP127" i="4"/>
  <c r="BN127" i="4"/>
  <c r="BL127" i="4"/>
  <c r="BJ127" i="4"/>
  <c r="BH127" i="4"/>
  <c r="BF127" i="4"/>
  <c r="BD127" i="4"/>
  <c r="BB127" i="4"/>
  <c r="AZ127" i="4"/>
  <c r="AX127" i="4"/>
  <c r="AV127" i="4"/>
  <c r="AT127" i="4"/>
  <c r="AS127" i="4"/>
  <c r="AW127" i="4"/>
  <c r="BA127" i="4"/>
  <c r="BE127" i="4"/>
  <c r="BI127" i="4"/>
  <c r="BM127" i="4"/>
  <c r="BQ127" i="4"/>
  <c r="BU127" i="4"/>
  <c r="BY127" i="4"/>
  <c r="BZ129" i="4"/>
  <c r="BX129" i="4"/>
  <c r="BV129" i="4"/>
  <c r="BT129" i="4"/>
  <c r="BR129" i="4"/>
  <c r="BP129" i="4"/>
  <c r="BN129" i="4"/>
  <c r="BL129" i="4"/>
  <c r="BJ129" i="4"/>
  <c r="BH129" i="4"/>
  <c r="BF129" i="4"/>
  <c r="BD129" i="4"/>
  <c r="BB129" i="4"/>
  <c r="AZ129" i="4"/>
  <c r="AX129" i="4"/>
  <c r="AV129" i="4"/>
  <c r="AT129" i="4"/>
  <c r="AR129" i="4"/>
  <c r="AP129" i="4"/>
  <c r="AN129" i="4"/>
  <c r="AO129" i="4"/>
  <c r="AS129" i="4"/>
  <c r="AW129" i="4"/>
  <c r="BA129" i="4"/>
  <c r="BE129" i="4"/>
  <c r="BI129" i="4"/>
  <c r="BM129" i="4"/>
  <c r="BQ129" i="4"/>
  <c r="BU129" i="4"/>
  <c r="BY129" i="4"/>
  <c r="BZ131" i="4"/>
  <c r="BX131" i="4"/>
  <c r="BV131" i="4"/>
  <c r="BT131" i="4"/>
  <c r="BR131" i="4"/>
  <c r="BP131" i="4"/>
  <c r="BN131" i="4"/>
  <c r="BL131" i="4"/>
  <c r="BJ131" i="4"/>
  <c r="BH131" i="4"/>
  <c r="BF131" i="4"/>
  <c r="BD131" i="4"/>
  <c r="BB131" i="4"/>
  <c r="AZ131" i="4"/>
  <c r="AX131" i="4"/>
  <c r="AV131" i="4"/>
  <c r="AT131" i="4"/>
  <c r="AR131" i="4"/>
  <c r="AP131" i="4"/>
  <c r="AN131" i="4"/>
  <c r="AO131" i="4"/>
  <c r="AS131" i="4"/>
  <c r="AW131" i="4"/>
  <c r="BA131" i="4"/>
  <c r="BE131" i="4"/>
  <c r="BI131" i="4"/>
  <c r="BM131" i="4"/>
  <c r="BQ131" i="4"/>
  <c r="BU131" i="4"/>
  <c r="BY131" i="4"/>
  <c r="BZ133" i="4"/>
  <c r="BX133" i="4"/>
  <c r="BV133" i="4"/>
  <c r="BT133" i="4"/>
  <c r="BR133" i="4"/>
  <c r="BP133" i="4"/>
  <c r="BN133" i="4"/>
  <c r="BL133" i="4"/>
  <c r="BJ133" i="4"/>
  <c r="BH133" i="4"/>
  <c r="BF133" i="4"/>
  <c r="BD133" i="4"/>
  <c r="BB133" i="4"/>
  <c r="AZ133" i="4"/>
  <c r="AX133" i="4"/>
  <c r="AV133" i="4"/>
  <c r="AT133" i="4"/>
  <c r="AR133" i="4"/>
  <c r="AP133" i="4"/>
  <c r="AN133" i="4"/>
  <c r="AO133" i="4"/>
  <c r="AS133" i="4"/>
  <c r="AW133" i="4"/>
  <c r="BA133" i="4"/>
  <c r="BE133" i="4"/>
  <c r="BI133" i="4"/>
  <c r="BM133" i="4"/>
  <c r="BQ133" i="4"/>
  <c r="BU133" i="4"/>
  <c r="BY133" i="4"/>
  <c r="BZ135" i="4"/>
  <c r="BX135" i="4"/>
  <c r="BV135" i="4"/>
  <c r="BT135" i="4"/>
  <c r="BR135" i="4"/>
  <c r="BP135" i="4"/>
  <c r="BN135" i="4"/>
  <c r="BL135" i="4"/>
  <c r="BJ135" i="4"/>
  <c r="BH135" i="4"/>
  <c r="BF135" i="4"/>
  <c r="BD135" i="4"/>
  <c r="BB135" i="4"/>
  <c r="AZ135" i="4"/>
  <c r="AX135" i="4"/>
  <c r="AV135" i="4"/>
  <c r="AT135" i="4"/>
  <c r="AR135" i="4"/>
  <c r="AP135" i="4"/>
  <c r="AO135" i="4"/>
  <c r="AS135" i="4"/>
  <c r="AW135" i="4"/>
  <c r="BA135" i="4"/>
  <c r="BE135" i="4"/>
  <c r="BI135" i="4"/>
  <c r="BM135" i="4"/>
  <c r="BQ135" i="4"/>
  <c r="BU135" i="4"/>
  <c r="BY135" i="4"/>
  <c r="BZ137" i="4"/>
  <c r="BX137" i="4"/>
  <c r="BV137" i="4"/>
  <c r="BT137" i="4"/>
  <c r="BR137" i="4"/>
  <c r="BP137" i="4"/>
  <c r="BN137" i="4"/>
  <c r="BL137" i="4"/>
  <c r="BJ137" i="4"/>
  <c r="BH137" i="4"/>
  <c r="BF137" i="4"/>
  <c r="BD137" i="4"/>
  <c r="BB137" i="4"/>
  <c r="AZ137" i="4"/>
  <c r="AX137" i="4"/>
  <c r="AV137" i="4"/>
  <c r="AT137" i="4"/>
  <c r="AR137" i="4"/>
  <c r="AP137" i="4"/>
  <c r="AN137" i="4"/>
  <c r="AO137" i="4"/>
  <c r="AS137" i="4"/>
  <c r="AW137" i="4"/>
  <c r="BA137" i="4"/>
  <c r="BE137" i="4"/>
  <c r="BI137" i="4"/>
  <c r="BM137" i="4"/>
  <c r="BQ137" i="4"/>
  <c r="BU137" i="4"/>
  <c r="BY137" i="4"/>
  <c r="BZ139" i="4"/>
  <c r="BX139" i="4"/>
  <c r="BV139" i="4"/>
  <c r="BT139" i="4"/>
  <c r="BR139" i="4"/>
  <c r="BP139" i="4"/>
  <c r="BN139" i="4"/>
  <c r="BL139" i="4"/>
  <c r="BJ139" i="4"/>
  <c r="BH139" i="4"/>
  <c r="BF139" i="4"/>
  <c r="BD139" i="4"/>
  <c r="BB139" i="4"/>
  <c r="AZ139" i="4"/>
  <c r="AX139" i="4"/>
  <c r="AV139" i="4"/>
  <c r="AT139" i="4"/>
  <c r="AS139" i="4"/>
  <c r="AW139" i="4"/>
  <c r="BA139" i="4"/>
  <c r="BE139" i="4"/>
  <c r="BI139" i="4"/>
  <c r="BM139" i="4"/>
  <c r="BQ139" i="4"/>
  <c r="BU139" i="4"/>
  <c r="BY139" i="4"/>
  <c r="BZ141" i="4"/>
  <c r="BX141" i="4"/>
  <c r="BV141" i="4"/>
  <c r="BT141" i="4"/>
  <c r="BR141" i="4"/>
  <c r="BP141" i="4"/>
  <c r="BN141" i="4"/>
  <c r="BL141" i="4"/>
  <c r="BJ141" i="4"/>
  <c r="BH141" i="4"/>
  <c r="BF141" i="4"/>
  <c r="BD141" i="4"/>
  <c r="BB141" i="4"/>
  <c r="AZ141" i="4"/>
  <c r="AX141" i="4"/>
  <c r="AV141" i="4"/>
  <c r="AT141" i="4"/>
  <c r="AR141" i="4"/>
  <c r="AS141" i="4"/>
  <c r="AW141" i="4"/>
  <c r="BA141" i="4"/>
  <c r="BE141" i="4"/>
  <c r="BI141" i="4"/>
  <c r="BM141" i="4"/>
  <c r="BQ141" i="4"/>
  <c r="BU141" i="4"/>
  <c r="BY141" i="4"/>
  <c r="BZ143" i="4"/>
  <c r="BX143" i="4"/>
  <c r="BV143" i="4"/>
  <c r="BT143" i="4"/>
  <c r="BR143" i="4"/>
  <c r="BP143" i="4"/>
  <c r="BN143" i="4"/>
  <c r="BL143" i="4"/>
  <c r="BJ143" i="4"/>
  <c r="BH143" i="4"/>
  <c r="BF143" i="4"/>
  <c r="BD143" i="4"/>
  <c r="BB143" i="4"/>
  <c r="AZ143" i="4"/>
  <c r="AX143" i="4"/>
  <c r="AV143" i="4"/>
  <c r="AT143" i="4"/>
  <c r="AR143" i="4"/>
  <c r="AP143" i="4"/>
  <c r="AN143" i="4"/>
  <c r="AO143" i="4"/>
  <c r="AS143" i="4"/>
  <c r="AW143" i="4"/>
  <c r="BA143" i="4"/>
  <c r="BE143" i="4"/>
  <c r="BI143" i="4"/>
  <c r="BM143" i="4"/>
  <c r="BQ143" i="4"/>
  <c r="BU143" i="4"/>
  <c r="BY143" i="4"/>
  <c r="BZ145" i="4"/>
  <c r="BX145" i="4"/>
  <c r="BV145" i="4"/>
  <c r="BT145" i="4"/>
  <c r="BR145" i="4"/>
  <c r="BP145" i="4"/>
  <c r="BN145" i="4"/>
  <c r="BL145" i="4"/>
  <c r="BJ145" i="4"/>
  <c r="BH145" i="4"/>
  <c r="BF145" i="4"/>
  <c r="BD145" i="4"/>
  <c r="BB145" i="4"/>
  <c r="AZ145" i="4"/>
  <c r="AX145" i="4"/>
  <c r="AV145" i="4"/>
  <c r="AT145" i="4"/>
  <c r="AR145" i="4"/>
  <c r="AP145" i="4"/>
  <c r="AO145" i="4"/>
  <c r="AS145" i="4"/>
  <c r="AW145" i="4"/>
  <c r="BA145" i="4"/>
  <c r="BE145" i="4"/>
  <c r="BI145" i="4"/>
  <c r="BM145" i="4"/>
  <c r="BQ145" i="4"/>
  <c r="BU145" i="4"/>
  <c r="BY145" i="4"/>
  <c r="BZ147" i="4"/>
  <c r="BX147" i="4"/>
  <c r="BV147" i="4"/>
  <c r="BT147" i="4"/>
  <c r="BR147" i="4"/>
  <c r="BP147" i="4"/>
  <c r="BN147" i="4"/>
  <c r="BL147" i="4"/>
  <c r="BJ147" i="4"/>
  <c r="BH147" i="4"/>
  <c r="BF147" i="4"/>
  <c r="BD147" i="4"/>
  <c r="BB147" i="4"/>
  <c r="AZ147" i="4"/>
  <c r="AX147" i="4"/>
  <c r="AV147" i="4"/>
  <c r="AT147" i="4"/>
  <c r="AR147" i="4"/>
  <c r="AS147" i="4"/>
  <c r="AW147" i="4"/>
  <c r="BA147" i="4"/>
  <c r="BE147" i="4"/>
  <c r="BI147" i="4"/>
  <c r="BM147" i="4"/>
  <c r="BQ147" i="4"/>
  <c r="BU147" i="4"/>
  <c r="BY147" i="4"/>
  <c r="BZ149" i="4"/>
  <c r="BX149" i="4"/>
  <c r="BV149" i="4"/>
  <c r="BT149" i="4"/>
  <c r="BR149" i="4"/>
  <c r="BP149" i="4"/>
  <c r="BN149" i="4"/>
  <c r="BL149" i="4"/>
  <c r="BJ149" i="4"/>
  <c r="BH149" i="4"/>
  <c r="BF149" i="4"/>
  <c r="BD149" i="4"/>
  <c r="BB149" i="4"/>
  <c r="AZ149" i="4"/>
  <c r="AX149" i="4"/>
  <c r="AV149" i="4"/>
  <c r="AT149" i="4"/>
  <c r="AR149" i="4"/>
  <c r="AP149" i="4"/>
  <c r="AS149" i="4"/>
  <c r="AW149" i="4"/>
  <c r="BA149" i="4"/>
  <c r="BE149" i="4"/>
  <c r="BI149" i="4"/>
  <c r="BM149" i="4"/>
  <c r="BQ149" i="4"/>
  <c r="BU149" i="4"/>
  <c r="BY149" i="4"/>
  <c r="BZ151" i="4"/>
  <c r="BX151" i="4"/>
  <c r="BV151" i="4"/>
  <c r="BT151" i="4"/>
  <c r="BR151" i="4"/>
  <c r="BP151" i="4"/>
  <c r="BN151" i="4"/>
  <c r="BL151" i="4"/>
  <c r="BJ151" i="4"/>
  <c r="BH151" i="4"/>
  <c r="BF151" i="4"/>
  <c r="BD151" i="4"/>
  <c r="BB151" i="4"/>
  <c r="AZ151" i="4"/>
  <c r="AX151" i="4"/>
  <c r="AV151" i="4"/>
  <c r="AT151" i="4"/>
  <c r="AR151" i="4"/>
  <c r="AP151" i="4"/>
  <c r="AO151" i="4"/>
  <c r="AS151" i="4"/>
  <c r="AW151" i="4"/>
  <c r="BA151" i="4"/>
  <c r="BE151" i="4"/>
  <c r="BI151" i="4"/>
  <c r="BM151" i="4"/>
  <c r="BQ151" i="4"/>
  <c r="BU151" i="4"/>
  <c r="BY151" i="4"/>
  <c r="BZ153" i="4"/>
  <c r="BX153" i="4"/>
  <c r="BV153" i="4"/>
  <c r="BT153" i="4"/>
  <c r="BR153" i="4"/>
  <c r="BP153" i="4"/>
  <c r="BN153" i="4"/>
  <c r="BL153" i="4"/>
  <c r="BJ153" i="4"/>
  <c r="BH153" i="4"/>
  <c r="BF153" i="4"/>
  <c r="BD153" i="4"/>
  <c r="BB153" i="4"/>
  <c r="AZ153" i="4"/>
  <c r="AX153" i="4"/>
  <c r="AV153" i="4"/>
  <c r="AT153" i="4"/>
  <c r="AR153" i="4"/>
  <c r="AP153" i="4"/>
  <c r="AN153" i="4"/>
  <c r="AO153" i="4"/>
  <c r="AS153" i="4"/>
  <c r="AW153" i="4"/>
  <c r="BA153" i="4"/>
  <c r="BE153" i="4"/>
  <c r="BI153" i="4"/>
  <c r="BM153" i="4"/>
  <c r="BQ153" i="4"/>
  <c r="BU153" i="4"/>
  <c r="BY153" i="4"/>
  <c r="BZ155" i="4"/>
  <c r="BX155" i="4"/>
  <c r="BV155" i="4"/>
  <c r="BT155" i="4"/>
  <c r="BR155" i="4"/>
  <c r="BP155" i="4"/>
  <c r="BN155" i="4"/>
  <c r="BL155" i="4"/>
  <c r="BJ155" i="4"/>
  <c r="BH155" i="4"/>
  <c r="BF155" i="4"/>
  <c r="BD155" i="4"/>
  <c r="BB155" i="4"/>
  <c r="AZ155" i="4"/>
  <c r="AX155" i="4"/>
  <c r="AV155" i="4"/>
  <c r="AT155" i="4"/>
  <c r="AR155" i="4"/>
  <c r="AS155" i="4"/>
  <c r="AW155" i="4"/>
  <c r="BA155" i="4"/>
  <c r="BE155" i="4"/>
  <c r="BI155" i="4"/>
  <c r="BM155" i="4"/>
  <c r="BQ155" i="4"/>
  <c r="BU155" i="4"/>
  <c r="BY155" i="4"/>
  <c r="BZ157" i="4"/>
  <c r="BX157" i="4"/>
  <c r="BV157" i="4"/>
  <c r="BT157" i="4"/>
  <c r="BR157" i="4"/>
  <c r="BP157" i="4"/>
  <c r="BN157" i="4"/>
  <c r="BL157" i="4"/>
  <c r="BJ157" i="4"/>
  <c r="BH157" i="4"/>
  <c r="BF157" i="4"/>
  <c r="BD157" i="4"/>
  <c r="BB157" i="4"/>
  <c r="AZ157" i="4"/>
  <c r="AX157" i="4"/>
  <c r="AV157" i="4"/>
  <c r="AT157" i="4"/>
  <c r="AR157" i="4"/>
  <c r="AP157" i="4"/>
  <c r="AS157" i="4"/>
  <c r="AW157" i="4"/>
  <c r="BA157" i="4"/>
  <c r="BE157" i="4"/>
  <c r="BI157" i="4"/>
  <c r="BM157" i="4"/>
  <c r="BQ157" i="4"/>
  <c r="BU157" i="4"/>
  <c r="BY157" i="4"/>
  <c r="BZ159" i="4"/>
  <c r="BX159" i="4"/>
  <c r="BV159" i="4"/>
  <c r="BT159" i="4"/>
  <c r="BR159" i="4"/>
  <c r="BP159" i="4"/>
  <c r="BN159" i="4"/>
  <c r="BL159" i="4"/>
  <c r="BJ159" i="4"/>
  <c r="BH159" i="4"/>
  <c r="BF159" i="4"/>
  <c r="BD159" i="4"/>
  <c r="BB159" i="4"/>
  <c r="AZ159" i="4"/>
  <c r="AX159" i="4"/>
  <c r="AV159" i="4"/>
  <c r="AT159" i="4"/>
  <c r="AR159" i="4"/>
  <c r="AP159" i="4"/>
  <c r="AN159" i="4"/>
  <c r="AO159" i="4"/>
  <c r="AS159" i="4"/>
  <c r="AW159" i="4"/>
  <c r="BA159" i="4"/>
  <c r="BE159" i="4"/>
  <c r="BI159" i="4"/>
  <c r="BM159" i="4"/>
  <c r="BQ159" i="4"/>
  <c r="BU159" i="4"/>
  <c r="BY159" i="4"/>
  <c r="BZ161" i="4"/>
  <c r="BX161" i="4"/>
  <c r="BV161" i="4"/>
  <c r="BT161" i="4"/>
  <c r="BR161" i="4"/>
  <c r="BP161" i="4"/>
  <c r="BN161" i="4"/>
  <c r="BL161" i="4"/>
  <c r="BJ161" i="4"/>
  <c r="BH161" i="4"/>
  <c r="BF161" i="4"/>
  <c r="BD161" i="4"/>
  <c r="BB161" i="4"/>
  <c r="AZ161" i="4"/>
  <c r="AX161" i="4"/>
  <c r="AV161" i="4"/>
  <c r="AT161" i="4"/>
  <c r="AR161" i="4"/>
  <c r="AP161" i="4"/>
  <c r="AN161" i="4"/>
  <c r="AO161" i="4"/>
  <c r="AS161" i="4"/>
  <c r="AW161" i="4"/>
  <c r="BA161" i="4"/>
  <c r="BE161" i="4"/>
  <c r="BI161" i="4"/>
  <c r="BM161" i="4"/>
  <c r="BQ161" i="4"/>
  <c r="BU161" i="4"/>
  <c r="BY161" i="4"/>
  <c r="BZ163" i="4"/>
  <c r="BX163" i="4"/>
  <c r="BV163" i="4"/>
  <c r="BT163" i="4"/>
  <c r="BR163" i="4"/>
  <c r="BP163" i="4"/>
  <c r="BN163" i="4"/>
  <c r="BL163" i="4"/>
  <c r="BJ163" i="4"/>
  <c r="BH163" i="4"/>
  <c r="BF163" i="4"/>
  <c r="BD163" i="4"/>
  <c r="BB163" i="4"/>
  <c r="AZ163" i="4"/>
  <c r="AX163" i="4"/>
  <c r="AV163" i="4"/>
  <c r="AT163" i="4"/>
  <c r="AR163" i="4"/>
  <c r="AP163" i="4"/>
  <c r="AO163" i="4"/>
  <c r="AS163" i="4"/>
  <c r="AW163" i="4"/>
  <c r="BA163" i="4"/>
  <c r="BE163" i="4"/>
  <c r="BI163" i="4"/>
  <c r="BM163" i="4"/>
  <c r="BQ163" i="4"/>
  <c r="BU163" i="4"/>
  <c r="BY163" i="4"/>
  <c r="BZ165" i="4"/>
  <c r="BX165" i="4"/>
  <c r="BV165" i="4"/>
  <c r="BT165" i="4"/>
  <c r="BR165" i="4"/>
  <c r="BP165" i="4"/>
  <c r="BN165" i="4"/>
  <c r="BL165" i="4"/>
  <c r="BJ165" i="4"/>
  <c r="BH165" i="4"/>
  <c r="BF165" i="4"/>
  <c r="BD165" i="4"/>
  <c r="BB165" i="4"/>
  <c r="AZ165" i="4"/>
  <c r="AX165" i="4"/>
  <c r="AV165" i="4"/>
  <c r="AT165" i="4"/>
  <c r="AS165" i="4"/>
  <c r="AW165" i="4"/>
  <c r="BA165" i="4"/>
  <c r="BE165" i="4"/>
  <c r="BI165" i="4"/>
  <c r="BM165" i="4"/>
  <c r="BQ165" i="4"/>
  <c r="BU165" i="4"/>
  <c r="BY165" i="4"/>
  <c r="BZ167" i="4"/>
  <c r="BX167" i="4"/>
  <c r="BV167" i="4"/>
  <c r="BT167" i="4"/>
  <c r="BR167" i="4"/>
  <c r="BP167" i="4"/>
  <c r="BN167" i="4"/>
  <c r="BL167" i="4"/>
  <c r="BJ167" i="4"/>
  <c r="BH167" i="4"/>
  <c r="BF167" i="4"/>
  <c r="BD167" i="4"/>
  <c r="BB167" i="4"/>
  <c r="AZ167" i="4"/>
  <c r="AX167" i="4"/>
  <c r="AV167" i="4"/>
  <c r="AT167" i="4"/>
  <c r="AR167" i="4"/>
  <c r="AP167" i="4"/>
  <c r="AN167" i="4"/>
  <c r="AO167" i="4"/>
  <c r="AS167" i="4"/>
  <c r="AW167" i="4"/>
  <c r="BA167" i="4"/>
  <c r="BE167" i="4"/>
  <c r="BI167" i="4"/>
  <c r="BM167" i="4"/>
  <c r="BQ167" i="4"/>
  <c r="BU167" i="4"/>
  <c r="BY167" i="4"/>
  <c r="BZ169" i="4"/>
  <c r="BX169" i="4"/>
  <c r="BV169" i="4"/>
  <c r="BT169" i="4"/>
  <c r="BR169" i="4"/>
  <c r="BP169" i="4"/>
  <c r="BN169" i="4"/>
  <c r="BL169" i="4"/>
  <c r="BJ169" i="4"/>
  <c r="BH169" i="4"/>
  <c r="BF169" i="4"/>
  <c r="BD169" i="4"/>
  <c r="BB169" i="4"/>
  <c r="AZ169" i="4"/>
  <c r="AX169" i="4"/>
  <c r="AV169" i="4"/>
  <c r="AT169" i="4"/>
  <c r="AR169" i="4"/>
  <c r="AP169" i="4"/>
  <c r="AN169" i="4"/>
  <c r="AO169" i="4"/>
  <c r="AS169" i="4"/>
  <c r="AW169" i="4"/>
  <c r="BA169" i="4"/>
  <c r="BE169" i="4"/>
  <c r="BI169" i="4"/>
  <c r="BM169" i="4"/>
  <c r="BQ169" i="4"/>
  <c r="BU169" i="4"/>
  <c r="BY169" i="4"/>
  <c r="BZ171" i="4"/>
  <c r="BX171" i="4"/>
  <c r="BV171" i="4"/>
  <c r="BT171" i="4"/>
  <c r="BR171" i="4"/>
  <c r="BP171" i="4"/>
  <c r="BN171" i="4"/>
  <c r="BL171" i="4"/>
  <c r="BJ171" i="4"/>
  <c r="BH171" i="4"/>
  <c r="BF171" i="4"/>
  <c r="BD171" i="4"/>
  <c r="BB171" i="4"/>
  <c r="AZ171" i="4"/>
  <c r="AX171" i="4"/>
  <c r="AV171" i="4"/>
  <c r="AT171" i="4"/>
  <c r="AR171" i="4"/>
  <c r="AP171" i="4"/>
  <c r="AS171" i="4"/>
  <c r="AW171" i="4"/>
  <c r="BA171" i="4"/>
  <c r="BE171" i="4"/>
  <c r="BI171" i="4"/>
  <c r="BM171" i="4"/>
  <c r="BQ171" i="4"/>
  <c r="BU171" i="4"/>
  <c r="BY171" i="4"/>
  <c r="BZ173" i="4"/>
  <c r="BX173" i="4"/>
  <c r="BV173" i="4"/>
  <c r="BT173" i="4"/>
  <c r="BR173" i="4"/>
  <c r="BP173" i="4"/>
  <c r="BN173" i="4"/>
  <c r="BL173" i="4"/>
  <c r="BJ173" i="4"/>
  <c r="BH173" i="4"/>
  <c r="BF173" i="4"/>
  <c r="BD173" i="4"/>
  <c r="BB173" i="4"/>
  <c r="AZ173" i="4"/>
  <c r="AX173" i="4"/>
  <c r="AV173" i="4"/>
  <c r="AT173" i="4"/>
  <c r="AR173" i="4"/>
  <c r="AP173" i="4"/>
  <c r="AN173" i="4"/>
  <c r="AO173" i="4"/>
  <c r="AS173" i="4"/>
  <c r="AW173" i="4"/>
  <c r="BA173" i="4"/>
  <c r="BE173" i="4"/>
  <c r="BI173" i="4"/>
  <c r="BM173" i="4"/>
  <c r="BQ173" i="4"/>
  <c r="BU173" i="4"/>
  <c r="BY173" i="4"/>
  <c r="BZ175" i="4"/>
  <c r="BX175" i="4"/>
  <c r="BV175" i="4"/>
  <c r="BT175" i="4"/>
  <c r="BR175" i="4"/>
  <c r="BP175" i="4"/>
  <c r="BN175" i="4"/>
  <c r="BL175" i="4"/>
  <c r="BJ175" i="4"/>
  <c r="BH175" i="4"/>
  <c r="BF175" i="4"/>
  <c r="BD175" i="4"/>
  <c r="BB175" i="4"/>
  <c r="AZ175" i="4"/>
  <c r="AX175" i="4"/>
  <c r="AV175" i="4"/>
  <c r="AT175" i="4"/>
  <c r="AR175" i="4"/>
  <c r="AP175" i="4"/>
  <c r="AO175" i="4"/>
  <c r="AS175" i="4"/>
  <c r="AW175" i="4"/>
  <c r="BA175" i="4"/>
  <c r="BE175" i="4"/>
  <c r="BI175" i="4"/>
  <c r="BM175" i="4"/>
  <c r="BQ175" i="4"/>
  <c r="BU175" i="4"/>
  <c r="BY175" i="4"/>
  <c r="BZ177" i="4"/>
  <c r="BX177" i="4"/>
  <c r="BV177" i="4"/>
  <c r="BT177" i="4"/>
  <c r="BR177" i="4"/>
  <c r="BP177" i="4"/>
  <c r="BN177" i="4"/>
  <c r="BL177" i="4"/>
  <c r="BJ177" i="4"/>
  <c r="BH177" i="4"/>
  <c r="BF177" i="4"/>
  <c r="BD177" i="4"/>
  <c r="BB177" i="4"/>
  <c r="AZ177" i="4"/>
  <c r="AX177" i="4"/>
  <c r="AV177" i="4"/>
  <c r="AT177" i="4"/>
  <c r="AR177" i="4"/>
  <c r="AP177" i="4"/>
  <c r="AN177" i="4"/>
  <c r="AO177" i="4"/>
  <c r="AS177" i="4"/>
  <c r="AW177" i="4"/>
  <c r="BA177" i="4"/>
  <c r="BE177" i="4"/>
  <c r="BI177" i="4"/>
  <c r="BM177" i="4"/>
  <c r="BQ177" i="4"/>
  <c r="BU177" i="4"/>
  <c r="BY177" i="4"/>
  <c r="BZ179" i="4"/>
  <c r="BX179" i="4"/>
  <c r="BV179" i="4"/>
  <c r="BT179" i="4"/>
  <c r="BR179" i="4"/>
  <c r="BP179" i="4"/>
  <c r="BN179" i="4"/>
  <c r="BL179" i="4"/>
  <c r="BJ179" i="4"/>
  <c r="BH179" i="4"/>
  <c r="BF179" i="4"/>
  <c r="BD179" i="4"/>
  <c r="BB179" i="4"/>
  <c r="AZ179" i="4"/>
  <c r="AX179" i="4"/>
  <c r="AV179" i="4"/>
  <c r="AT179" i="4"/>
  <c r="AR179" i="4"/>
  <c r="AP179" i="4"/>
  <c r="AO179" i="4"/>
  <c r="AS179" i="4"/>
  <c r="AW179" i="4"/>
  <c r="BA179" i="4"/>
  <c r="BE179" i="4"/>
  <c r="BI179" i="4"/>
  <c r="BM179" i="4"/>
  <c r="BQ179" i="4"/>
  <c r="BU179" i="4"/>
  <c r="BY179" i="4"/>
  <c r="BZ181" i="4"/>
  <c r="BX181" i="4"/>
  <c r="BV181" i="4"/>
  <c r="BT181" i="4"/>
  <c r="BR181" i="4"/>
  <c r="BP181" i="4"/>
  <c r="BN181" i="4"/>
  <c r="BL181" i="4"/>
  <c r="BJ181" i="4"/>
  <c r="BH181" i="4"/>
  <c r="BF181" i="4"/>
  <c r="BD181" i="4"/>
  <c r="BB181" i="4"/>
  <c r="AZ181" i="4"/>
  <c r="AX181" i="4"/>
  <c r="AV181" i="4"/>
  <c r="AT181" i="4"/>
  <c r="AR181" i="4"/>
  <c r="AP181" i="4"/>
  <c r="AN181" i="4"/>
  <c r="AO181" i="4"/>
  <c r="AS181" i="4"/>
  <c r="AW181" i="4"/>
  <c r="BA181" i="4"/>
  <c r="BE181" i="4"/>
  <c r="BI181" i="4"/>
  <c r="BM181" i="4"/>
  <c r="BQ181" i="4"/>
  <c r="BU181" i="4"/>
  <c r="BY181" i="4"/>
  <c r="AU182" i="4"/>
  <c r="AY182" i="4"/>
  <c r="BC182" i="4"/>
  <c r="BG182" i="4"/>
  <c r="BK182" i="4"/>
  <c r="BO182" i="4"/>
  <c r="BS182" i="4"/>
  <c r="BW182" i="4"/>
  <c r="BZ183" i="4"/>
  <c r="BX183" i="4"/>
  <c r="BV183" i="4"/>
  <c r="BT183" i="4"/>
  <c r="BR183" i="4"/>
  <c r="BP183" i="4"/>
  <c r="BN183" i="4"/>
  <c r="BL183" i="4"/>
  <c r="BJ183" i="4"/>
  <c r="BH183" i="4"/>
  <c r="BF183" i="4"/>
  <c r="BD183" i="4"/>
  <c r="BB183" i="4"/>
  <c r="AZ183" i="4"/>
  <c r="AX183" i="4"/>
  <c r="AV183" i="4"/>
  <c r="AT183" i="4"/>
  <c r="AR183" i="4"/>
  <c r="AP183" i="4"/>
  <c r="AO183" i="4"/>
  <c r="AS183" i="4"/>
  <c r="AW183" i="4"/>
  <c r="BA183" i="4"/>
  <c r="BE183" i="4"/>
  <c r="BI183" i="4"/>
  <c r="BM183" i="4"/>
  <c r="BQ183" i="4"/>
  <c r="BU183" i="4"/>
  <c r="BY183" i="4"/>
  <c r="BZ185" i="4"/>
  <c r="BX185" i="4"/>
  <c r="BV185" i="4"/>
  <c r="BT185" i="4"/>
  <c r="BR185" i="4"/>
  <c r="BP185" i="4"/>
  <c r="BN185" i="4"/>
  <c r="BL185" i="4"/>
  <c r="BJ185" i="4"/>
  <c r="BH185" i="4"/>
  <c r="BF185" i="4"/>
  <c r="BD185" i="4"/>
  <c r="BB185" i="4"/>
  <c r="AZ185" i="4"/>
  <c r="AX185" i="4"/>
  <c r="AV185" i="4"/>
  <c r="AT185" i="4"/>
  <c r="AR185" i="4"/>
  <c r="AP185" i="4"/>
  <c r="AN185" i="4"/>
  <c r="AO185" i="4"/>
  <c r="AS185" i="4"/>
  <c r="AW185" i="4"/>
  <c r="BA185" i="4"/>
  <c r="BE185" i="4"/>
  <c r="BI185" i="4"/>
  <c r="BM185" i="4"/>
  <c r="BQ185" i="4"/>
  <c r="BU185" i="4"/>
  <c r="BY185" i="4"/>
  <c r="BZ187" i="4"/>
  <c r="BX187" i="4"/>
  <c r="BV187" i="4"/>
  <c r="BT187" i="4"/>
  <c r="BR187" i="4"/>
  <c r="BP187" i="4"/>
  <c r="BN187" i="4"/>
  <c r="BL187" i="4"/>
  <c r="BJ187" i="4"/>
  <c r="BH187" i="4"/>
  <c r="BF187" i="4"/>
  <c r="BD187" i="4"/>
  <c r="BB187" i="4"/>
  <c r="AZ187" i="4"/>
  <c r="AX187" i="4"/>
  <c r="AV187" i="4"/>
  <c r="AT187" i="4"/>
  <c r="AR187" i="4"/>
  <c r="AP187" i="4"/>
  <c r="AO187" i="4"/>
  <c r="AS187" i="4"/>
  <c r="AW187" i="4"/>
  <c r="BA187" i="4"/>
  <c r="BE187" i="4"/>
  <c r="BI187" i="4"/>
  <c r="BM187" i="4"/>
  <c r="BQ187" i="4"/>
  <c r="BU187" i="4"/>
  <c r="BY187" i="4"/>
  <c r="BZ189" i="4"/>
  <c r="BX189" i="4"/>
  <c r="BV189" i="4"/>
  <c r="BT189" i="4"/>
  <c r="BR189" i="4"/>
  <c r="BP189" i="4"/>
  <c r="BN189" i="4"/>
  <c r="BL189" i="4"/>
  <c r="BJ189" i="4"/>
  <c r="BH189" i="4"/>
  <c r="BF189" i="4"/>
  <c r="BD189" i="4"/>
  <c r="BB189" i="4"/>
  <c r="AZ189" i="4"/>
  <c r="AX189" i="4"/>
  <c r="AV189" i="4"/>
  <c r="AT189" i="4"/>
  <c r="AR189" i="4"/>
  <c r="AP189" i="4"/>
  <c r="AO189" i="4"/>
  <c r="AS189" i="4"/>
  <c r="AW189" i="4"/>
  <c r="BA189" i="4"/>
  <c r="BE189" i="4"/>
  <c r="BI189" i="4"/>
  <c r="BM189" i="4"/>
  <c r="BQ189" i="4"/>
  <c r="BU189" i="4"/>
  <c r="BY189" i="4"/>
  <c r="BZ191" i="4"/>
  <c r="BX191" i="4"/>
  <c r="BV191" i="4"/>
  <c r="BT191" i="4"/>
  <c r="BR191" i="4"/>
  <c r="BP191" i="4"/>
  <c r="BN191" i="4"/>
  <c r="BL191" i="4"/>
  <c r="BJ191" i="4"/>
  <c r="BH191" i="4"/>
  <c r="BF191" i="4"/>
  <c r="BD191" i="4"/>
  <c r="BB191" i="4"/>
  <c r="AZ191" i="4"/>
  <c r="AX191" i="4"/>
  <c r="AV191" i="4"/>
  <c r="AT191" i="4"/>
  <c r="AR191" i="4"/>
  <c r="AP191" i="4"/>
  <c r="AO191" i="4"/>
  <c r="AS191" i="4"/>
  <c r="AW191" i="4"/>
  <c r="BA191" i="4"/>
  <c r="BE191" i="4"/>
  <c r="BI191" i="4"/>
  <c r="BM191" i="4"/>
  <c r="BQ191" i="4"/>
  <c r="BU191" i="4"/>
  <c r="BY191" i="4"/>
  <c r="BZ193" i="4"/>
  <c r="BX193" i="4"/>
  <c r="BV193" i="4"/>
  <c r="BT193" i="4"/>
  <c r="BR193" i="4"/>
  <c r="BP193" i="4"/>
  <c r="BN193" i="4"/>
  <c r="BL193" i="4"/>
  <c r="BJ193" i="4"/>
  <c r="BH193" i="4"/>
  <c r="BF193" i="4"/>
  <c r="BD193" i="4"/>
  <c r="BB193" i="4"/>
  <c r="AZ193" i="4"/>
  <c r="AX193" i="4"/>
  <c r="AV193" i="4"/>
  <c r="AT193" i="4"/>
  <c r="AR193" i="4"/>
  <c r="AP193" i="4"/>
  <c r="AN193" i="4"/>
  <c r="AO193" i="4"/>
  <c r="AS193" i="4"/>
  <c r="AW193" i="4"/>
  <c r="BA193" i="4"/>
  <c r="BE193" i="4"/>
  <c r="BI193" i="4"/>
  <c r="BM193" i="4"/>
  <c r="BQ193" i="4"/>
  <c r="BU193" i="4"/>
  <c r="BY193" i="4"/>
  <c r="AQ194" i="4"/>
  <c r="AU194" i="4"/>
  <c r="AY194" i="4"/>
  <c r="BC194" i="4"/>
  <c r="BG194" i="4"/>
  <c r="BK194" i="4"/>
  <c r="BO194" i="4"/>
  <c r="BS194" i="4"/>
  <c r="BW194" i="4"/>
  <c r="BZ195" i="4"/>
  <c r="BX195" i="4"/>
  <c r="BV195" i="4"/>
  <c r="BT195" i="4"/>
  <c r="BR195" i="4"/>
  <c r="BP195" i="4"/>
  <c r="BN195" i="4"/>
  <c r="BL195" i="4"/>
  <c r="BJ195" i="4"/>
  <c r="BH195" i="4"/>
  <c r="BF195" i="4"/>
  <c r="BD195" i="4"/>
  <c r="BB195" i="4"/>
  <c r="AZ195" i="4"/>
  <c r="AX195" i="4"/>
  <c r="AV195" i="4"/>
  <c r="AT195" i="4"/>
  <c r="AR195" i="4"/>
  <c r="AP195" i="4"/>
  <c r="AO195" i="4"/>
  <c r="AS195" i="4"/>
  <c r="AW195" i="4"/>
  <c r="BA195" i="4"/>
  <c r="BE195" i="4"/>
  <c r="BI195" i="4"/>
  <c r="BM195" i="4"/>
  <c r="BQ195" i="4"/>
  <c r="BU195" i="4"/>
  <c r="BY195" i="4"/>
  <c r="AQ196" i="4"/>
  <c r="AU196" i="4"/>
  <c r="AY196" i="4"/>
  <c r="BC196" i="4"/>
  <c r="BG196" i="4"/>
  <c r="BK196" i="4"/>
  <c r="BO196" i="4"/>
  <c r="BS196" i="4"/>
  <c r="BW196" i="4"/>
  <c r="BZ197" i="4"/>
  <c r="BX197" i="4"/>
  <c r="BV197" i="4"/>
  <c r="BT197" i="4"/>
  <c r="BR197" i="4"/>
  <c r="BP197" i="4"/>
  <c r="BN197" i="4"/>
  <c r="BL197" i="4"/>
  <c r="BJ197" i="4"/>
  <c r="BH197" i="4"/>
  <c r="BF197" i="4"/>
  <c r="BD197" i="4"/>
  <c r="BB197" i="4"/>
  <c r="AZ197" i="4"/>
  <c r="AX197" i="4"/>
  <c r="AV197" i="4"/>
  <c r="AT197" i="4"/>
  <c r="AR197" i="4"/>
  <c r="AS197" i="4"/>
  <c r="AW197" i="4"/>
  <c r="BA197" i="4"/>
  <c r="BE197" i="4"/>
  <c r="BI197" i="4"/>
  <c r="BM197" i="4"/>
  <c r="BQ197" i="4"/>
  <c r="BU197" i="4"/>
  <c r="BY197" i="4"/>
  <c r="BZ199" i="4"/>
  <c r="BX199" i="4"/>
  <c r="BV199" i="4"/>
  <c r="BT199" i="4"/>
  <c r="BR199" i="4"/>
  <c r="BP199" i="4"/>
  <c r="BN199" i="4"/>
  <c r="BL199" i="4"/>
  <c r="BJ199" i="4"/>
  <c r="BH199" i="4"/>
  <c r="BF199" i="4"/>
  <c r="BD199" i="4"/>
  <c r="BB199" i="4"/>
  <c r="AZ199" i="4"/>
  <c r="AX199" i="4"/>
  <c r="AV199" i="4"/>
  <c r="AT199" i="4"/>
  <c r="AR199" i="4"/>
  <c r="AP199" i="4"/>
  <c r="AN199" i="4"/>
  <c r="AO199" i="4"/>
  <c r="AS199" i="4"/>
  <c r="AW199" i="4"/>
  <c r="BA199" i="4"/>
  <c r="BE199" i="4"/>
  <c r="BI199" i="4"/>
  <c r="BM199" i="4"/>
  <c r="BQ199" i="4"/>
  <c r="BU199" i="4"/>
  <c r="BY199" i="4"/>
  <c r="BZ201" i="4"/>
  <c r="BX201" i="4"/>
  <c r="BV201" i="4"/>
  <c r="BT201" i="4"/>
  <c r="BR201" i="4"/>
  <c r="BP201" i="4"/>
  <c r="BN201" i="4"/>
  <c r="BL201" i="4"/>
  <c r="BJ201" i="4"/>
  <c r="BH201" i="4"/>
  <c r="BF201" i="4"/>
  <c r="BD201" i="4"/>
  <c r="BB201" i="4"/>
  <c r="AZ201" i="4"/>
  <c r="AX201" i="4"/>
  <c r="AV201" i="4"/>
  <c r="AT201" i="4"/>
  <c r="AR201" i="4"/>
  <c r="AP201" i="4"/>
  <c r="AN201" i="4"/>
  <c r="AO201" i="4"/>
  <c r="AS201" i="4"/>
  <c r="AW201" i="4"/>
  <c r="BA201" i="4"/>
  <c r="BE201" i="4"/>
  <c r="BI201" i="4"/>
  <c r="BM201" i="4"/>
  <c r="BQ201" i="4"/>
  <c r="BU201" i="4"/>
  <c r="BY201" i="4"/>
  <c r="BZ203" i="4"/>
  <c r="BX203" i="4"/>
  <c r="BV203" i="4"/>
  <c r="BT203" i="4"/>
  <c r="BR203" i="4"/>
  <c r="BP203" i="4"/>
  <c r="BN203" i="4"/>
  <c r="BL203" i="4"/>
  <c r="BJ203" i="4"/>
  <c r="BH203" i="4"/>
  <c r="BF203" i="4"/>
  <c r="BD203" i="4"/>
  <c r="BB203" i="4"/>
  <c r="AZ203" i="4"/>
  <c r="AX203" i="4"/>
  <c r="AV203" i="4"/>
  <c r="AT203" i="4"/>
  <c r="AR203" i="4"/>
  <c r="AP203" i="4"/>
  <c r="AN203" i="4"/>
  <c r="AO203" i="4"/>
  <c r="AS203" i="4"/>
  <c r="AW203" i="4"/>
  <c r="BA203" i="4"/>
  <c r="BE203" i="4"/>
  <c r="BI203" i="4"/>
  <c r="BM203" i="4"/>
  <c r="BQ203" i="4"/>
  <c r="BU203" i="4"/>
  <c r="BY203" i="4"/>
  <c r="BZ205" i="4"/>
  <c r="BX205" i="4"/>
  <c r="BV205" i="4"/>
  <c r="BT205" i="4"/>
  <c r="BR205" i="4"/>
  <c r="BP205" i="4"/>
  <c r="BN205" i="4"/>
  <c r="BL205" i="4"/>
  <c r="BJ205" i="4"/>
  <c r="BH205" i="4"/>
  <c r="BF205" i="4"/>
  <c r="BD205" i="4"/>
  <c r="BB205" i="4"/>
  <c r="AZ205" i="4"/>
  <c r="AX205" i="4"/>
  <c r="AV205" i="4"/>
  <c r="AT205" i="4"/>
  <c r="AR205" i="4"/>
  <c r="AP205" i="4"/>
  <c r="AO205" i="4"/>
  <c r="AS205" i="4"/>
  <c r="AW205" i="4"/>
  <c r="BA205" i="4"/>
  <c r="BE205" i="4"/>
  <c r="BI205" i="4"/>
  <c r="BM205" i="4"/>
  <c r="BQ205" i="4"/>
  <c r="BU205" i="4"/>
  <c r="BY205" i="4"/>
  <c r="BZ207" i="4"/>
  <c r="BX207" i="4"/>
  <c r="BV207" i="4"/>
  <c r="BT207" i="4"/>
  <c r="BR207" i="4"/>
  <c r="BP207" i="4"/>
  <c r="BN207" i="4"/>
  <c r="BL207" i="4"/>
  <c r="BJ207" i="4"/>
  <c r="BH207" i="4"/>
  <c r="BF207" i="4"/>
  <c r="BD207" i="4"/>
  <c r="BB207" i="4"/>
  <c r="AZ207" i="4"/>
  <c r="AX207" i="4"/>
  <c r="AV207" i="4"/>
  <c r="AT207" i="4"/>
  <c r="AR207" i="4"/>
  <c r="AP207" i="4"/>
  <c r="AS207" i="4"/>
  <c r="AW207" i="4"/>
  <c r="BA207" i="4"/>
  <c r="BE207" i="4"/>
  <c r="BI207" i="4"/>
  <c r="BM207" i="4"/>
  <c r="BQ207" i="4"/>
  <c r="BU207" i="4"/>
  <c r="BY207" i="4"/>
  <c r="BZ209" i="4"/>
  <c r="BX209" i="4"/>
  <c r="BV209" i="4"/>
  <c r="BT209" i="4"/>
  <c r="BR209" i="4"/>
  <c r="BP209" i="4"/>
  <c r="BN209" i="4"/>
  <c r="BL209" i="4"/>
  <c r="BJ209" i="4"/>
  <c r="BH209" i="4"/>
  <c r="BF209" i="4"/>
  <c r="BD209" i="4"/>
  <c r="BB209" i="4"/>
  <c r="AZ209" i="4"/>
  <c r="AX209" i="4"/>
  <c r="AV209" i="4"/>
  <c r="AT209" i="4"/>
  <c r="AR209" i="4"/>
  <c r="AP209" i="4"/>
  <c r="AN209" i="4"/>
  <c r="AO209" i="4"/>
  <c r="AS209" i="4"/>
  <c r="AW209" i="4"/>
  <c r="BA209" i="4"/>
  <c r="BE209" i="4"/>
  <c r="BI209" i="4"/>
  <c r="BM209" i="4"/>
  <c r="BQ209" i="4"/>
  <c r="BU209" i="4"/>
  <c r="BY209" i="4"/>
  <c r="BZ211" i="4"/>
  <c r="BX211" i="4"/>
  <c r="BV211" i="4"/>
  <c r="BT211" i="4"/>
  <c r="BR211" i="4"/>
  <c r="BP211" i="4"/>
  <c r="BN211" i="4"/>
  <c r="BL211" i="4"/>
  <c r="BJ211" i="4"/>
  <c r="BH211" i="4"/>
  <c r="BF211" i="4"/>
  <c r="BD211" i="4"/>
  <c r="BB211" i="4"/>
  <c r="AZ211" i="4"/>
  <c r="AX211" i="4"/>
  <c r="AV211" i="4"/>
  <c r="AT211" i="4"/>
  <c r="AR211" i="4"/>
  <c r="AP211" i="4"/>
  <c r="AN211" i="4"/>
  <c r="AO211" i="4"/>
  <c r="AS211" i="4"/>
  <c r="AW211" i="4"/>
  <c r="BA211" i="4"/>
  <c r="BE211" i="4"/>
  <c r="BI211" i="4"/>
  <c r="BM211" i="4"/>
  <c r="BQ211" i="4"/>
  <c r="BU211" i="4"/>
  <c r="BY211" i="4"/>
  <c r="BZ213" i="4"/>
  <c r="BX213" i="4"/>
  <c r="BV213" i="4"/>
  <c r="BT213" i="4"/>
  <c r="BR213" i="4"/>
  <c r="BP213" i="4"/>
  <c r="BN213" i="4"/>
  <c r="BL213" i="4"/>
  <c r="BJ213" i="4"/>
  <c r="BH213" i="4"/>
  <c r="BF213" i="4"/>
  <c r="BD213" i="4"/>
  <c r="BB213" i="4"/>
  <c r="AZ213" i="4"/>
  <c r="AX213" i="4"/>
  <c r="AV213" i="4"/>
  <c r="AT213" i="4"/>
  <c r="AS213" i="4"/>
  <c r="AW213" i="4"/>
  <c r="BA213" i="4"/>
  <c r="BE213" i="4"/>
  <c r="BI213" i="4"/>
  <c r="BM213" i="4"/>
  <c r="BQ213" i="4"/>
  <c r="BU213" i="4"/>
  <c r="BY213" i="4"/>
  <c r="BZ215" i="4"/>
  <c r="BX215" i="4"/>
  <c r="BV215" i="4"/>
  <c r="BT215" i="4"/>
  <c r="BR215" i="4"/>
  <c r="BP215" i="4"/>
  <c r="BN215" i="4"/>
  <c r="BL215" i="4"/>
  <c r="BJ215" i="4"/>
  <c r="BH215" i="4"/>
  <c r="BF215" i="4"/>
  <c r="BD215" i="4"/>
  <c r="BB215" i="4"/>
  <c r="AZ215" i="4"/>
  <c r="AX215" i="4"/>
  <c r="AV215" i="4"/>
  <c r="AT215" i="4"/>
  <c r="AR215" i="4"/>
  <c r="AP215" i="4"/>
  <c r="AN215" i="4"/>
  <c r="AO215" i="4"/>
  <c r="AS215" i="4"/>
  <c r="AW215" i="4"/>
  <c r="BA215" i="4"/>
  <c r="BE215" i="4"/>
  <c r="BI215" i="4"/>
  <c r="BM215" i="4"/>
  <c r="BQ215" i="4"/>
  <c r="BU215" i="4"/>
  <c r="BY215" i="4"/>
  <c r="BZ217" i="4"/>
  <c r="BX217" i="4"/>
  <c r="BV217" i="4"/>
  <c r="BT217" i="4"/>
  <c r="BR217" i="4"/>
  <c r="BP217" i="4"/>
  <c r="BN217" i="4"/>
  <c r="BL217" i="4"/>
  <c r="BJ217" i="4"/>
  <c r="BH217" i="4"/>
  <c r="BF217" i="4"/>
  <c r="BD217" i="4"/>
  <c r="BB217" i="4"/>
  <c r="AZ217" i="4"/>
  <c r="AX217" i="4"/>
  <c r="AV217" i="4"/>
  <c r="AT217" i="4"/>
  <c r="AR217" i="4"/>
  <c r="AS217" i="4"/>
  <c r="AW217" i="4"/>
  <c r="BA217" i="4"/>
  <c r="BE217" i="4"/>
  <c r="BI217" i="4"/>
  <c r="BM217" i="4"/>
  <c r="BQ217" i="4"/>
  <c r="BU217" i="4"/>
  <c r="BY217" i="4"/>
  <c r="BZ219" i="4"/>
  <c r="BX219" i="4"/>
  <c r="BV219" i="4"/>
  <c r="BT219" i="4"/>
  <c r="BR219" i="4"/>
  <c r="BP219" i="4"/>
  <c r="BN219" i="4"/>
  <c r="BL219" i="4"/>
  <c r="BJ219" i="4"/>
  <c r="BH219" i="4"/>
  <c r="BF219" i="4"/>
  <c r="BD219" i="4"/>
  <c r="BB219" i="4"/>
  <c r="AZ219" i="4"/>
  <c r="AX219" i="4"/>
  <c r="AV219" i="4"/>
  <c r="AT219" i="4"/>
  <c r="AR219" i="4"/>
  <c r="AP219" i="4"/>
  <c r="AN219" i="4"/>
  <c r="AO219" i="4"/>
  <c r="AS219" i="4"/>
  <c r="AW219" i="4"/>
  <c r="BA219" i="4"/>
  <c r="BE219" i="4"/>
  <c r="BI219" i="4"/>
  <c r="BM219" i="4"/>
  <c r="BQ219" i="4"/>
  <c r="BU219" i="4"/>
  <c r="BY219" i="4"/>
  <c r="BZ221" i="4"/>
  <c r="BX221" i="4"/>
  <c r="BV221" i="4"/>
  <c r="BT221" i="4"/>
  <c r="BR221" i="4"/>
  <c r="BP221" i="4"/>
  <c r="BN221" i="4"/>
  <c r="BL221" i="4"/>
  <c r="BJ221" i="4"/>
  <c r="BH221" i="4"/>
  <c r="BF221" i="4"/>
  <c r="BD221" i="4"/>
  <c r="BB221" i="4"/>
  <c r="AZ221" i="4"/>
  <c r="AX221" i="4"/>
  <c r="AV221" i="4"/>
  <c r="AT221" i="4"/>
  <c r="AR221" i="4"/>
  <c r="AP221" i="4"/>
  <c r="AO221" i="4"/>
  <c r="AS221" i="4"/>
  <c r="AW221" i="4"/>
  <c r="BA221" i="4"/>
  <c r="BE221" i="4"/>
  <c r="BI221" i="4"/>
  <c r="BM221" i="4"/>
  <c r="BQ221" i="4"/>
  <c r="BU221" i="4"/>
  <c r="BY221" i="4"/>
  <c r="BZ223" i="4"/>
  <c r="BX223" i="4"/>
  <c r="BV223" i="4"/>
  <c r="BT223" i="4"/>
  <c r="BR223" i="4"/>
  <c r="BP223" i="4"/>
  <c r="BN223" i="4"/>
  <c r="BL223" i="4"/>
  <c r="BJ223" i="4"/>
  <c r="BH223" i="4"/>
  <c r="BF223" i="4"/>
  <c r="BD223" i="4"/>
  <c r="BB223" i="4"/>
  <c r="AZ223" i="4"/>
  <c r="AX223" i="4"/>
  <c r="AV223" i="4"/>
  <c r="AT223" i="4"/>
  <c r="AR223" i="4"/>
  <c r="AP223" i="4"/>
  <c r="AO223" i="4"/>
  <c r="AS223" i="4"/>
  <c r="AW223" i="4"/>
  <c r="BA223" i="4"/>
  <c r="BE223" i="4"/>
  <c r="BI223" i="4"/>
  <c r="BM223" i="4"/>
  <c r="BQ223" i="4"/>
  <c r="BU223" i="4"/>
  <c r="BY223" i="4"/>
  <c r="BZ225" i="4"/>
  <c r="BX225" i="4"/>
  <c r="BV225" i="4"/>
  <c r="BT225" i="4"/>
  <c r="BR225" i="4"/>
  <c r="BP225" i="4"/>
  <c r="BN225" i="4"/>
  <c r="BL225" i="4"/>
  <c r="BJ225" i="4"/>
  <c r="BH225" i="4"/>
  <c r="BF225" i="4"/>
  <c r="BD225" i="4"/>
  <c r="BB225" i="4"/>
  <c r="AZ225" i="4"/>
  <c r="AX225" i="4"/>
  <c r="BA225" i="4"/>
  <c r="BE225" i="4"/>
  <c r="BI225" i="4"/>
  <c r="BM225" i="4"/>
  <c r="BQ225" i="4"/>
  <c r="BU225" i="4"/>
  <c r="BY225" i="4"/>
  <c r="BZ227" i="4"/>
  <c r="BX227" i="4"/>
  <c r="BV227" i="4"/>
  <c r="BT227" i="4"/>
  <c r="BR227" i="4"/>
  <c r="BP227" i="4"/>
  <c r="BN227" i="4"/>
  <c r="BL227" i="4"/>
  <c r="BJ227" i="4"/>
  <c r="BH227" i="4"/>
  <c r="BF227" i="4"/>
  <c r="BD227" i="4"/>
  <c r="BB227" i="4"/>
  <c r="AZ227" i="4"/>
  <c r="AX227" i="4"/>
  <c r="AV227" i="4"/>
  <c r="AT227" i="4"/>
  <c r="AR227" i="4"/>
  <c r="AS227" i="4"/>
  <c r="AW227" i="4"/>
  <c r="BA227" i="4"/>
  <c r="BE227" i="4"/>
  <c r="BI227" i="4"/>
  <c r="BM227" i="4"/>
  <c r="BQ227" i="4"/>
  <c r="BU227" i="4"/>
  <c r="BY227" i="4"/>
  <c r="BZ229" i="4"/>
  <c r="BX229" i="4"/>
  <c r="BV229" i="4"/>
  <c r="BT229" i="4"/>
  <c r="BR229" i="4"/>
  <c r="BP229" i="4"/>
  <c r="BN229" i="4"/>
  <c r="BL229" i="4"/>
  <c r="BJ229" i="4"/>
  <c r="BH229" i="4"/>
  <c r="BF229" i="4"/>
  <c r="BD229" i="4"/>
  <c r="BB229" i="4"/>
  <c r="AZ229" i="4"/>
  <c r="AX229" i="4"/>
  <c r="AV229" i="4"/>
  <c r="AT229" i="4"/>
  <c r="AR229" i="4"/>
  <c r="AP229" i="4"/>
  <c r="AN229" i="4"/>
  <c r="AO229" i="4"/>
  <c r="AS229" i="4"/>
  <c r="AW229" i="4"/>
  <c r="BA229" i="4"/>
  <c r="BE229" i="4"/>
  <c r="BI229" i="4"/>
  <c r="BM229" i="4"/>
  <c r="BQ229" i="4"/>
  <c r="BU229" i="4"/>
  <c r="BY229" i="4"/>
  <c r="BZ231" i="4"/>
  <c r="BX231" i="4"/>
  <c r="BV231" i="4"/>
  <c r="BT231" i="4"/>
  <c r="BR231" i="4"/>
  <c r="BP231" i="4"/>
  <c r="BN231" i="4"/>
  <c r="BL231" i="4"/>
  <c r="BJ231" i="4"/>
  <c r="BH231" i="4"/>
  <c r="BF231" i="4"/>
  <c r="BD231" i="4"/>
  <c r="BB231" i="4"/>
  <c r="AZ231" i="4"/>
  <c r="AX231" i="4"/>
  <c r="AV231" i="4"/>
  <c r="AT231" i="4"/>
  <c r="AR231" i="4"/>
  <c r="AP231" i="4"/>
  <c r="AS231" i="4"/>
  <c r="AW231" i="4"/>
  <c r="BA231" i="4"/>
  <c r="BE231" i="4"/>
  <c r="BI231" i="4"/>
  <c r="BM231" i="4"/>
  <c r="BQ231" i="4"/>
  <c r="BU231" i="4"/>
  <c r="BY231" i="4"/>
  <c r="BZ233" i="4"/>
  <c r="BX233" i="4"/>
  <c r="BV233" i="4"/>
  <c r="BT233" i="4"/>
  <c r="BR233" i="4"/>
  <c r="BP233" i="4"/>
  <c r="BN233" i="4"/>
  <c r="BL233" i="4"/>
  <c r="BJ233" i="4"/>
  <c r="BH233" i="4"/>
  <c r="BF233" i="4"/>
  <c r="BD233" i="4"/>
  <c r="BB233" i="4"/>
  <c r="AZ233" i="4"/>
  <c r="AX233" i="4"/>
  <c r="AV233" i="4"/>
  <c r="AT233" i="4"/>
  <c r="AR233" i="4"/>
  <c r="AP233" i="4"/>
  <c r="AS233" i="4"/>
  <c r="AW233" i="4"/>
  <c r="BA233" i="4"/>
  <c r="BE233" i="4"/>
  <c r="BI233" i="4"/>
  <c r="BM233" i="4"/>
  <c r="BQ233" i="4"/>
  <c r="BU233" i="4"/>
  <c r="BY233" i="4"/>
  <c r="BZ235" i="4"/>
  <c r="BX235" i="4"/>
  <c r="BV235" i="4"/>
  <c r="BT235" i="4"/>
  <c r="BR235" i="4"/>
  <c r="BP235" i="4"/>
  <c r="BN235" i="4"/>
  <c r="BL235" i="4"/>
  <c r="BJ235" i="4"/>
  <c r="BH235" i="4"/>
  <c r="BF235" i="4"/>
  <c r="BD235" i="4"/>
  <c r="BB235" i="4"/>
  <c r="AZ235" i="4"/>
  <c r="AX235" i="4"/>
  <c r="AV235" i="4"/>
  <c r="AT235" i="4"/>
  <c r="AR235" i="4"/>
  <c r="AS235" i="4"/>
  <c r="AW235" i="4"/>
  <c r="BA235" i="4"/>
  <c r="BE235" i="4"/>
  <c r="BI235" i="4"/>
  <c r="BM235" i="4"/>
  <c r="BQ235" i="4"/>
  <c r="BU235" i="4"/>
  <c r="BY235" i="4"/>
  <c r="BZ237" i="4"/>
  <c r="BX237" i="4"/>
  <c r="BV237" i="4"/>
  <c r="BT237" i="4"/>
  <c r="BR237" i="4"/>
  <c r="BP237" i="4"/>
  <c r="BN237" i="4"/>
  <c r="BL237" i="4"/>
  <c r="BJ237" i="4"/>
  <c r="BH237" i="4"/>
  <c r="BF237" i="4"/>
  <c r="BD237" i="4"/>
  <c r="BB237" i="4"/>
  <c r="AZ237" i="4"/>
  <c r="AX237" i="4"/>
  <c r="AV237" i="4"/>
  <c r="AT237" i="4"/>
  <c r="AR237" i="4"/>
  <c r="AP237" i="4"/>
  <c r="AS237" i="4"/>
  <c r="AW237" i="4"/>
  <c r="BA237" i="4"/>
  <c r="BE237" i="4"/>
  <c r="BI237" i="4"/>
  <c r="BM237" i="4"/>
  <c r="BQ237" i="4"/>
  <c r="BU237" i="4"/>
  <c r="BY237" i="4"/>
  <c r="AQ238" i="4"/>
  <c r="AU238" i="4"/>
  <c r="AY238" i="4"/>
  <c r="BC238" i="4"/>
  <c r="BG238" i="4"/>
  <c r="BK238" i="4"/>
  <c r="BO238" i="4"/>
  <c r="BS238" i="4"/>
  <c r="BW238" i="4"/>
  <c r="BZ239" i="4"/>
  <c r="BX239" i="4"/>
  <c r="BV239" i="4"/>
  <c r="BT239" i="4"/>
  <c r="BR239" i="4"/>
  <c r="BP239" i="4"/>
  <c r="BN239" i="4"/>
  <c r="BL239" i="4"/>
  <c r="BJ239" i="4"/>
  <c r="BH239" i="4"/>
  <c r="BF239" i="4"/>
  <c r="BD239" i="4"/>
  <c r="BB239" i="4"/>
  <c r="AZ239" i="4"/>
  <c r="AX239" i="4"/>
  <c r="AV239" i="4"/>
  <c r="AT239" i="4"/>
  <c r="AR239" i="4"/>
  <c r="AP239" i="4"/>
  <c r="AN239" i="4"/>
  <c r="AO239" i="4"/>
  <c r="AS239" i="4"/>
  <c r="AW239" i="4"/>
  <c r="BA239" i="4"/>
  <c r="BE239" i="4"/>
  <c r="BI239" i="4"/>
  <c r="BM239" i="4"/>
  <c r="BQ239" i="4"/>
  <c r="BU239" i="4"/>
  <c r="BY239" i="4"/>
  <c r="BG240" i="4"/>
  <c r="BK240" i="4"/>
  <c r="BO240" i="4"/>
  <c r="BS240" i="4"/>
  <c r="BW240" i="4"/>
  <c r="BZ241" i="4"/>
  <c r="BX241" i="4"/>
  <c r="BV241" i="4"/>
  <c r="BT241" i="4"/>
  <c r="BR241" i="4"/>
  <c r="BP241" i="4"/>
  <c r="BN241" i="4"/>
  <c r="BL241" i="4"/>
  <c r="BJ241" i="4"/>
  <c r="BH241" i="4"/>
  <c r="BF241" i="4"/>
  <c r="BD241" i="4"/>
  <c r="BB241" i="4"/>
  <c r="AZ241" i="4"/>
  <c r="AX241" i="4"/>
  <c r="AV241" i="4"/>
  <c r="AT241" i="4"/>
  <c r="AR241" i="4"/>
  <c r="AP241" i="4"/>
  <c r="AO241" i="4"/>
  <c r="AS241" i="4"/>
  <c r="AW241" i="4"/>
  <c r="BA241" i="4"/>
  <c r="BE241" i="4"/>
  <c r="BI241" i="4"/>
  <c r="BM241" i="4"/>
  <c r="BQ241" i="4"/>
  <c r="BU241" i="4"/>
  <c r="BY241" i="4"/>
  <c r="BZ243" i="4"/>
  <c r="BX243" i="4"/>
  <c r="BV243" i="4"/>
  <c r="BT243" i="4"/>
  <c r="BR243" i="4"/>
  <c r="BP243" i="4"/>
  <c r="BN243" i="4"/>
  <c r="BL243" i="4"/>
  <c r="BJ243" i="4"/>
  <c r="BH243" i="4"/>
  <c r="BF243" i="4"/>
  <c r="BD243" i="4"/>
  <c r="BB243" i="4"/>
  <c r="AZ243" i="4"/>
  <c r="AX243" i="4"/>
  <c r="AV243" i="4"/>
  <c r="AT243" i="4"/>
  <c r="AR243" i="4"/>
  <c r="AP243" i="4"/>
  <c r="AN243" i="4"/>
  <c r="AO243" i="4"/>
  <c r="AS243" i="4"/>
  <c r="AW243" i="4"/>
  <c r="BA243" i="4"/>
  <c r="BE243" i="4"/>
  <c r="BI243" i="4"/>
  <c r="BM243" i="4"/>
  <c r="BQ243" i="4"/>
  <c r="BU243" i="4"/>
  <c r="BY243" i="4"/>
  <c r="BZ245" i="4"/>
  <c r="BX245" i="4"/>
  <c r="BV245" i="4"/>
  <c r="BT245" i="4"/>
  <c r="BR245" i="4"/>
  <c r="BP245" i="4"/>
  <c r="BN245" i="4"/>
  <c r="BL245" i="4"/>
  <c r="BJ245" i="4"/>
  <c r="BH245" i="4"/>
  <c r="BF245" i="4"/>
  <c r="BD245" i="4"/>
  <c r="BB245" i="4"/>
  <c r="AZ245" i="4"/>
  <c r="AX245" i="4"/>
  <c r="AV245" i="4"/>
  <c r="AT245" i="4"/>
  <c r="AR245" i="4"/>
  <c r="AP245" i="4"/>
  <c r="AN245" i="4"/>
  <c r="AO245" i="4"/>
  <c r="AS245" i="4"/>
  <c r="AW245" i="4"/>
  <c r="BA245" i="4"/>
  <c r="BE245" i="4"/>
  <c r="BI245" i="4"/>
  <c r="BM245" i="4"/>
  <c r="BQ245" i="4"/>
  <c r="BU245" i="4"/>
  <c r="BY245" i="4"/>
  <c r="BZ247" i="4"/>
  <c r="BX247" i="4"/>
  <c r="BV247" i="4"/>
  <c r="BT247" i="4"/>
  <c r="BR247" i="4"/>
  <c r="BP247" i="4"/>
  <c r="BN247" i="4"/>
  <c r="BL247" i="4"/>
  <c r="BJ247" i="4"/>
  <c r="BH247" i="4"/>
  <c r="BF247" i="4"/>
  <c r="BD247" i="4"/>
  <c r="BB247" i="4"/>
  <c r="AZ247" i="4"/>
  <c r="AX247" i="4"/>
  <c r="AV247" i="4"/>
  <c r="AT247" i="4"/>
  <c r="AR247" i="4"/>
  <c r="AP247" i="4"/>
  <c r="AN247" i="4"/>
  <c r="AO247" i="4"/>
  <c r="AS247" i="4"/>
  <c r="AW247" i="4"/>
  <c r="BA247" i="4"/>
  <c r="BE247" i="4"/>
  <c r="BI247" i="4"/>
  <c r="BM247" i="4"/>
  <c r="BQ247" i="4"/>
  <c r="BU247" i="4"/>
  <c r="BY247" i="4"/>
  <c r="BZ249" i="4"/>
  <c r="BX249" i="4"/>
  <c r="BV249" i="4"/>
  <c r="BT249" i="4"/>
  <c r="BR249" i="4"/>
  <c r="BP249" i="4"/>
  <c r="BN249" i="4"/>
  <c r="BL249" i="4"/>
  <c r="BJ249" i="4"/>
  <c r="BH249" i="4"/>
  <c r="BF249" i="4"/>
  <c r="BD249" i="4"/>
  <c r="BB249" i="4"/>
  <c r="AZ249" i="4"/>
  <c r="AX249" i="4"/>
  <c r="AV249" i="4"/>
  <c r="AT249" i="4"/>
  <c r="AR249" i="4"/>
  <c r="AP249" i="4"/>
  <c r="AS249" i="4"/>
  <c r="AW249" i="4"/>
  <c r="BA249" i="4"/>
  <c r="BE249" i="4"/>
  <c r="BI249" i="4"/>
  <c r="BM249" i="4"/>
  <c r="BQ249" i="4"/>
  <c r="BU249" i="4"/>
  <c r="BY249" i="4"/>
  <c r="BZ251" i="4"/>
  <c r="BX251" i="4"/>
  <c r="BV251" i="4"/>
  <c r="BT251" i="4"/>
  <c r="BR251" i="4"/>
  <c r="BP251" i="4"/>
  <c r="BN251" i="4"/>
  <c r="BL251" i="4"/>
  <c r="BJ251" i="4"/>
  <c r="BH251" i="4"/>
  <c r="BF251" i="4"/>
  <c r="BD251" i="4"/>
  <c r="BB251" i="4"/>
  <c r="AZ251" i="4"/>
  <c r="AX251" i="4"/>
  <c r="AV251" i="4"/>
  <c r="AT251" i="4"/>
  <c r="AR251" i="4"/>
  <c r="AP251" i="4"/>
  <c r="AN251" i="4"/>
  <c r="BY251" i="4"/>
  <c r="BW251" i="4"/>
  <c r="BU251" i="4"/>
  <c r="BS251" i="4"/>
  <c r="BQ251" i="4"/>
  <c r="BO251" i="4"/>
  <c r="BM251" i="4"/>
  <c r="BK251" i="4"/>
  <c r="BI251" i="4"/>
  <c r="BG251" i="4"/>
  <c r="BE251" i="4"/>
  <c r="BC251" i="4"/>
  <c r="BA251" i="4"/>
  <c r="AY251" i="4"/>
  <c r="AW251" i="4"/>
  <c r="AO251" i="4"/>
  <c r="AS251" i="4"/>
  <c r="AO254" i="4"/>
  <c r="AQ254" i="4"/>
  <c r="AS254" i="4"/>
  <c r="AU254" i="4"/>
  <c r="AW254" i="4"/>
  <c r="AY254" i="4"/>
  <c r="BA254" i="4"/>
  <c r="BC254" i="4"/>
  <c r="BE254" i="4"/>
  <c r="BG254" i="4"/>
  <c r="BI254" i="4"/>
  <c r="BK254" i="4"/>
  <c r="BM254" i="4"/>
  <c r="BO254" i="4"/>
  <c r="BQ254" i="4"/>
  <c r="BS254" i="4"/>
  <c r="BU254" i="4"/>
  <c r="BW254" i="4"/>
  <c r="BY254" i="4"/>
  <c r="AQ256" i="4"/>
  <c r="AU256" i="4"/>
  <c r="AY256" i="4"/>
  <c r="BA256" i="4"/>
  <c r="BE256" i="4"/>
  <c r="BI256" i="4"/>
  <c r="BM256" i="4"/>
  <c r="BQ256" i="4"/>
  <c r="BU256" i="4"/>
  <c r="BY256" i="4"/>
  <c r="AO257" i="4"/>
  <c r="AQ257" i="4"/>
  <c r="AS257" i="4"/>
  <c r="AU257" i="4"/>
  <c r="AW257" i="4"/>
  <c r="AY257" i="4"/>
  <c r="BA257" i="4"/>
  <c r="BC257" i="4"/>
  <c r="BE257" i="4"/>
  <c r="BG257" i="4"/>
  <c r="BI257" i="4"/>
  <c r="BK257" i="4"/>
  <c r="BM257" i="4"/>
  <c r="BO257" i="4"/>
  <c r="BQ257" i="4"/>
  <c r="BS257" i="4"/>
  <c r="BU257" i="4"/>
  <c r="BW257" i="4"/>
  <c r="BY257" i="4"/>
  <c r="AO259" i="4"/>
  <c r="AQ259" i="4"/>
  <c r="AS259" i="4"/>
  <c r="AU259" i="4"/>
  <c r="AW259" i="4"/>
  <c r="AY259" i="4"/>
  <c r="BA259" i="4"/>
  <c r="BC259" i="4"/>
  <c r="BE259" i="4"/>
  <c r="BG259" i="4"/>
  <c r="BI259" i="4"/>
  <c r="BK259" i="4"/>
  <c r="BM259" i="4"/>
  <c r="BO259" i="4"/>
  <c r="BQ259" i="4"/>
  <c r="BS259" i="4"/>
  <c r="BU259" i="4"/>
  <c r="BW259" i="4"/>
  <c r="BY259" i="4"/>
  <c r="AU260" i="4"/>
  <c r="AY260" i="4"/>
  <c r="BC260" i="4"/>
  <c r="BG260" i="4"/>
  <c r="BI260" i="4"/>
  <c r="BM260" i="4"/>
  <c r="BQ260" i="4"/>
  <c r="BU260" i="4"/>
  <c r="BY260" i="4"/>
  <c r="AM261" i="4"/>
  <c r="AO261" i="4"/>
  <c r="AQ261" i="4"/>
  <c r="AS261" i="4"/>
  <c r="AU261" i="4"/>
  <c r="AW261" i="4"/>
  <c r="AY261" i="4"/>
  <c r="BA261" i="4"/>
  <c r="BC261" i="4"/>
  <c r="BE261" i="4"/>
  <c r="BG261" i="4"/>
  <c r="BI261" i="4"/>
  <c r="BK261" i="4"/>
  <c r="BM261" i="4"/>
  <c r="BO261" i="4"/>
  <c r="BQ261" i="4"/>
  <c r="BS261" i="4"/>
  <c r="BU261" i="4"/>
  <c r="BW261" i="4"/>
  <c r="BY261" i="4"/>
  <c r="AS262" i="4"/>
  <c r="AW262" i="4"/>
  <c r="BA262" i="4"/>
  <c r="BE262" i="4"/>
  <c r="BI262" i="4"/>
  <c r="BM262" i="4"/>
  <c r="BQ262" i="4"/>
  <c r="BU262" i="4"/>
  <c r="BW262" i="4"/>
  <c r="AO263" i="4"/>
  <c r="AQ263" i="4"/>
  <c r="AS263" i="4"/>
  <c r="AU263" i="4"/>
  <c r="AW263" i="4"/>
  <c r="AY263" i="4"/>
  <c r="BA263" i="4"/>
  <c r="BC263" i="4"/>
  <c r="BE263" i="4"/>
  <c r="BG263" i="4"/>
  <c r="BI263" i="4"/>
  <c r="BK263" i="4"/>
  <c r="BM263" i="4"/>
  <c r="BO263" i="4"/>
  <c r="BQ263" i="4"/>
  <c r="BS263" i="4"/>
  <c r="BU263" i="4"/>
  <c r="BW263" i="4"/>
  <c r="BY263" i="4"/>
  <c r="AO265" i="4"/>
  <c r="AQ265" i="4"/>
  <c r="AS265" i="4"/>
  <c r="AU265" i="4"/>
  <c r="AW265" i="4"/>
  <c r="AY265" i="4"/>
  <c r="BA265" i="4"/>
  <c r="BC265" i="4"/>
  <c r="BE265" i="4"/>
  <c r="BG265" i="4"/>
  <c r="BI265" i="4"/>
  <c r="BK265" i="4"/>
  <c r="BM265" i="4"/>
  <c r="BO265" i="4"/>
  <c r="BQ265" i="4"/>
  <c r="BS265" i="4"/>
  <c r="BU265" i="4"/>
  <c r="BW265" i="4"/>
  <c r="BY265" i="4"/>
  <c r="AO266" i="4"/>
  <c r="AQ266" i="4"/>
  <c r="AU266" i="4"/>
  <c r="AY266" i="4"/>
  <c r="BE266" i="4"/>
  <c r="BI266" i="4"/>
  <c r="BM266" i="4"/>
  <c r="BQ266" i="4"/>
  <c r="BS266" i="4"/>
  <c r="BU266" i="4"/>
  <c r="BY266" i="4"/>
  <c r="AO267" i="4"/>
  <c r="AQ267" i="4"/>
  <c r="AS267" i="4"/>
  <c r="AU267" i="4"/>
  <c r="AW267" i="4"/>
  <c r="AY267" i="4"/>
  <c r="BA267" i="4"/>
  <c r="BC267" i="4"/>
  <c r="BE267" i="4"/>
  <c r="BG267" i="4"/>
  <c r="BI267" i="4"/>
  <c r="BK267" i="4"/>
  <c r="BM267" i="4"/>
  <c r="BO267" i="4"/>
  <c r="BQ267" i="4"/>
  <c r="BS267" i="4"/>
  <c r="BU267" i="4"/>
  <c r="BW267" i="4"/>
  <c r="BY267" i="4"/>
  <c r="AO268" i="4"/>
  <c r="AQ268" i="4"/>
  <c r="AS268" i="4"/>
  <c r="AU268" i="4"/>
  <c r="AW268" i="4"/>
  <c r="AY268" i="4"/>
  <c r="BA268" i="4"/>
  <c r="BC268" i="4"/>
  <c r="BE268" i="4"/>
  <c r="BG268" i="4"/>
  <c r="BI268" i="4"/>
  <c r="BK268" i="4"/>
  <c r="BM268" i="4"/>
  <c r="BO268" i="4"/>
  <c r="BQ268" i="4"/>
  <c r="BS268" i="4"/>
  <c r="BU268" i="4"/>
  <c r="BW268" i="4"/>
  <c r="BY268" i="4"/>
  <c r="AO269" i="4"/>
  <c r="AQ269" i="4"/>
  <c r="AS269" i="4"/>
  <c r="AU269" i="4"/>
  <c r="AW269" i="4"/>
  <c r="AY269" i="4"/>
  <c r="BA269" i="4"/>
  <c r="BC269" i="4"/>
  <c r="BE269" i="4"/>
  <c r="BG269" i="4"/>
  <c r="BI269" i="4"/>
  <c r="BK269" i="4"/>
  <c r="BM269" i="4"/>
  <c r="BO269" i="4"/>
  <c r="BQ269" i="4"/>
  <c r="BS269" i="4"/>
  <c r="BU269" i="4"/>
  <c r="BW269" i="4"/>
  <c r="BY269" i="4"/>
  <c r="AU271" i="4"/>
  <c r="AW271" i="4"/>
  <c r="AY271" i="4"/>
  <c r="BA271" i="4"/>
  <c r="BC271" i="4"/>
  <c r="BE271" i="4"/>
  <c r="BG271" i="4"/>
  <c r="BI271" i="4"/>
  <c r="BK271" i="4"/>
  <c r="BM271" i="4"/>
  <c r="BO271" i="4"/>
  <c r="BQ271" i="4"/>
  <c r="BS271" i="4"/>
  <c r="BU271" i="4"/>
  <c r="BW271" i="4"/>
  <c r="BY271" i="4"/>
  <c r="AO273" i="4"/>
  <c r="AQ273" i="4"/>
  <c r="AS273" i="4"/>
  <c r="AU273" i="4"/>
  <c r="AW273" i="4"/>
  <c r="AY273" i="4"/>
  <c r="BA273" i="4"/>
  <c r="BC273" i="4"/>
  <c r="BE273" i="4"/>
  <c r="BG273" i="4"/>
  <c r="BI273" i="4"/>
  <c r="BK273" i="4"/>
  <c r="BM273" i="4"/>
  <c r="BO273" i="4"/>
  <c r="BQ273" i="4"/>
  <c r="BS273" i="4"/>
  <c r="BU273" i="4"/>
  <c r="BW273" i="4"/>
  <c r="BY273" i="4"/>
  <c r="AQ276" i="4"/>
  <c r="AU276" i="4"/>
  <c r="AY276" i="4"/>
  <c r="BC276" i="4"/>
  <c r="BG276" i="4"/>
  <c r="BK276" i="4"/>
  <c r="BO276" i="4"/>
  <c r="BQ276" i="4"/>
  <c r="BS276" i="4"/>
  <c r="BW276" i="4"/>
  <c r="BY276" i="4"/>
  <c r="AO278" i="4"/>
  <c r="AQ278" i="4"/>
  <c r="AS278" i="4"/>
  <c r="AU278" i="4"/>
  <c r="AW278" i="4"/>
  <c r="BA278" i="4"/>
  <c r="BE278" i="4"/>
  <c r="BG278" i="4"/>
  <c r="BI278" i="4"/>
  <c r="BK278" i="4"/>
  <c r="BM278" i="4"/>
  <c r="BQ278" i="4"/>
  <c r="BS278" i="4"/>
  <c r="BU278" i="4"/>
  <c r="BW278" i="4"/>
  <c r="BY278" i="4"/>
  <c r="AO279" i="4"/>
  <c r="AQ279" i="4"/>
  <c r="AS279" i="4"/>
  <c r="AU279" i="4"/>
  <c r="AW279" i="4"/>
  <c r="AY279" i="4"/>
  <c r="BA279" i="4"/>
  <c r="BC279" i="4"/>
  <c r="BE279" i="4"/>
  <c r="BG279" i="4"/>
  <c r="BI279" i="4"/>
  <c r="BK279" i="4"/>
  <c r="BM279" i="4"/>
  <c r="BO279" i="4"/>
  <c r="BQ279" i="4"/>
  <c r="BS279" i="4"/>
  <c r="BU279" i="4"/>
  <c r="BW279" i="4"/>
  <c r="BY279" i="4"/>
  <c r="AO281" i="4"/>
  <c r="AQ281" i="4"/>
  <c r="AS281" i="4"/>
  <c r="AU281" i="4"/>
  <c r="AW281" i="4"/>
  <c r="AY281" i="4"/>
  <c r="BA281" i="4"/>
  <c r="BC281" i="4"/>
  <c r="BE281" i="4"/>
  <c r="BG281" i="4"/>
  <c r="BI281" i="4"/>
  <c r="BK281" i="4"/>
  <c r="BM281" i="4"/>
  <c r="BO281" i="4"/>
  <c r="BQ281" i="4"/>
  <c r="BS281" i="4"/>
  <c r="BU281" i="4"/>
  <c r="BW281" i="4"/>
  <c r="BY281" i="4"/>
  <c r="AQ283" i="4"/>
  <c r="AS283" i="4"/>
  <c r="AU283" i="4"/>
  <c r="AW283" i="4"/>
  <c r="AY283" i="4"/>
  <c r="BA283" i="4"/>
  <c r="BC283" i="4"/>
  <c r="BE283" i="4"/>
  <c r="BG283" i="4"/>
  <c r="BI283" i="4"/>
  <c r="BK283" i="4"/>
  <c r="BM283" i="4"/>
  <c r="BO283" i="4"/>
  <c r="BQ283" i="4"/>
  <c r="BS283" i="4"/>
  <c r="BU283" i="4"/>
  <c r="BW283" i="4"/>
  <c r="BY283" i="4"/>
  <c r="AO285" i="4"/>
  <c r="AQ285" i="4"/>
  <c r="AS285" i="4"/>
  <c r="AU285" i="4"/>
  <c r="AW285" i="4"/>
  <c r="AY285" i="4"/>
  <c r="BA285" i="4"/>
  <c r="BC285" i="4"/>
  <c r="BE285" i="4"/>
  <c r="BG285" i="4"/>
  <c r="BI285" i="4"/>
  <c r="BK285" i="4"/>
  <c r="BM285" i="4"/>
  <c r="BO285" i="4"/>
  <c r="BQ285" i="4"/>
  <c r="BS285" i="4"/>
  <c r="BU285" i="4"/>
  <c r="BW285" i="4"/>
  <c r="BY285" i="4"/>
  <c r="AO287" i="4"/>
  <c r="AQ287" i="4"/>
  <c r="AS287" i="4"/>
  <c r="AU287" i="4"/>
  <c r="AW287" i="4"/>
  <c r="AY287" i="4"/>
  <c r="BA287" i="4"/>
  <c r="BC287" i="4"/>
  <c r="BE287" i="4"/>
  <c r="BG287" i="4"/>
  <c r="BI287" i="4"/>
  <c r="BK287" i="4"/>
  <c r="BM287" i="4"/>
  <c r="BO287" i="4"/>
  <c r="BQ287" i="4"/>
  <c r="BS287" i="4"/>
  <c r="BU287" i="4"/>
  <c r="BW287" i="4"/>
  <c r="BY287" i="4"/>
  <c r="AM289" i="4"/>
  <c r="AO289" i="4"/>
  <c r="AQ289" i="4"/>
  <c r="AS289" i="4"/>
  <c r="AU289" i="4"/>
  <c r="AW289" i="4"/>
  <c r="AY289" i="4"/>
  <c r="BA289" i="4"/>
  <c r="BC289" i="4"/>
  <c r="BE289" i="4"/>
  <c r="BG289" i="4"/>
  <c r="BI289" i="4"/>
  <c r="BK289" i="4"/>
  <c r="BM289" i="4"/>
  <c r="BO289" i="4"/>
  <c r="BQ289" i="4"/>
  <c r="BS289" i="4"/>
  <c r="BU289" i="4"/>
  <c r="BW289" i="4"/>
  <c r="BY289" i="4"/>
  <c r="AO291" i="4"/>
  <c r="AQ291" i="4"/>
  <c r="AS291" i="4"/>
  <c r="AU291" i="4"/>
  <c r="AW291" i="4"/>
  <c r="AY291" i="4"/>
  <c r="BA291" i="4"/>
  <c r="BC291" i="4"/>
  <c r="BE291" i="4"/>
  <c r="BG291" i="4"/>
  <c r="BI291" i="4"/>
  <c r="BK291" i="4"/>
  <c r="BM291" i="4"/>
  <c r="BO291" i="4"/>
  <c r="BQ291" i="4"/>
  <c r="BS291" i="4"/>
  <c r="BU291" i="4"/>
  <c r="BW291" i="4"/>
  <c r="BY291" i="4"/>
  <c r="AS293" i="4"/>
  <c r="AU293" i="4"/>
  <c r="AW293" i="4"/>
  <c r="AY293" i="4"/>
  <c r="BA293" i="4"/>
  <c r="BC293" i="4"/>
  <c r="BE293" i="4"/>
  <c r="BG293" i="4"/>
  <c r="BI293" i="4"/>
  <c r="BK293" i="4"/>
  <c r="BM293" i="4"/>
  <c r="BO293" i="4"/>
  <c r="BQ293" i="4"/>
  <c r="BS293" i="4"/>
  <c r="BU293" i="4"/>
  <c r="BW293" i="4"/>
  <c r="BY293" i="4"/>
  <c r="AM295" i="4"/>
  <c r="AO295" i="4"/>
  <c r="AQ295" i="4"/>
  <c r="AS295" i="4"/>
  <c r="AU295" i="4"/>
  <c r="AW295" i="4"/>
  <c r="AY295" i="4"/>
  <c r="BA295" i="4"/>
  <c r="BC295" i="4"/>
  <c r="BE295" i="4"/>
  <c r="BG295" i="4"/>
  <c r="BI295" i="4"/>
  <c r="BK295" i="4"/>
  <c r="BM295" i="4"/>
  <c r="BO295" i="4"/>
  <c r="BQ295" i="4"/>
  <c r="BS295" i="4"/>
  <c r="BU295" i="4"/>
  <c r="BW295" i="4"/>
  <c r="BY295" i="4"/>
  <c r="AQ298" i="4"/>
  <c r="AS298" i="4"/>
  <c r="AU298" i="4"/>
  <c r="AW298" i="4"/>
  <c r="AY298" i="4"/>
  <c r="BA298" i="4"/>
  <c r="BC298" i="4"/>
  <c r="BE298" i="4"/>
  <c r="BG298" i="4"/>
  <c r="BI298" i="4"/>
  <c r="BK298" i="4"/>
  <c r="BM298" i="4"/>
  <c r="BO298" i="4"/>
  <c r="BQ298" i="4"/>
  <c r="BS298" i="4"/>
  <c r="BU298" i="4"/>
  <c r="BW298" i="4"/>
  <c r="BY298" i="4"/>
  <c r="AM299" i="4"/>
  <c r="AO299" i="4"/>
  <c r="AQ299" i="4"/>
  <c r="AS299" i="4"/>
  <c r="AU299" i="4"/>
  <c r="AW299" i="4"/>
  <c r="AY299" i="4"/>
  <c r="BA299" i="4"/>
  <c r="BC299" i="4"/>
  <c r="BE299" i="4"/>
  <c r="BG299" i="4"/>
  <c r="BI299" i="4"/>
  <c r="BK299" i="4"/>
  <c r="BM299" i="4"/>
  <c r="BO299" i="4"/>
  <c r="BQ299" i="4"/>
  <c r="BS299" i="4"/>
  <c r="BU299" i="4"/>
  <c r="BW299" i="4"/>
  <c r="BY299" i="4"/>
  <c r="AQ302" i="4"/>
  <c r="AS302" i="4"/>
  <c r="AU302" i="4"/>
  <c r="AW302" i="4"/>
  <c r="AY302" i="4"/>
  <c r="BA302" i="4"/>
  <c r="BC302" i="4"/>
  <c r="BE302" i="4"/>
  <c r="BG302" i="4"/>
  <c r="BI302" i="4"/>
  <c r="BK302" i="4"/>
  <c r="BM302" i="4"/>
  <c r="BO302" i="4"/>
  <c r="BQ302" i="4"/>
  <c r="BS302" i="4"/>
  <c r="BU302" i="4"/>
  <c r="BW302" i="4"/>
  <c r="BY302" i="4"/>
  <c r="AO303" i="4"/>
  <c r="AQ303" i="4"/>
  <c r="AS303" i="4"/>
  <c r="AU303" i="4"/>
  <c r="AW303" i="4"/>
  <c r="AY303" i="4"/>
  <c r="BA303" i="4"/>
  <c r="BC303" i="4"/>
  <c r="BE303" i="4"/>
  <c r="BG303" i="4"/>
  <c r="BI303" i="4"/>
  <c r="BK303" i="4"/>
  <c r="BM303" i="4"/>
  <c r="BO303" i="4"/>
  <c r="BQ303" i="4"/>
  <c r="BS303" i="4"/>
  <c r="BU303" i="4"/>
  <c r="BW303" i="4"/>
  <c r="BY303" i="4"/>
  <c r="AQ305" i="4"/>
  <c r="AS305" i="4"/>
  <c r="AU305" i="4"/>
  <c r="AW305" i="4"/>
  <c r="AY305" i="4"/>
  <c r="BA305" i="4"/>
  <c r="BC305" i="4"/>
  <c r="BE305" i="4"/>
  <c r="BG305" i="4"/>
  <c r="BI305" i="4"/>
  <c r="BK305" i="4"/>
  <c r="BM305" i="4"/>
  <c r="BO305" i="4"/>
  <c r="BQ305" i="4"/>
  <c r="BS305" i="4"/>
  <c r="BU305" i="4"/>
  <c r="BW305" i="4"/>
  <c r="BY305" i="4"/>
  <c r="AO308" i="4"/>
  <c r="AQ308" i="4"/>
  <c r="AS308" i="4"/>
  <c r="AU308" i="4"/>
  <c r="AW308" i="4"/>
  <c r="AY308" i="4"/>
  <c r="BA308" i="4"/>
  <c r="BC308" i="4"/>
  <c r="BE308" i="4"/>
  <c r="BG308" i="4"/>
  <c r="BI308" i="4"/>
  <c r="BK308" i="4"/>
  <c r="BM308" i="4"/>
  <c r="BO308" i="4"/>
  <c r="BQ308" i="4"/>
  <c r="BS308" i="4"/>
  <c r="BU308" i="4"/>
  <c r="BW308" i="4"/>
  <c r="BY308" i="4"/>
  <c r="AO310" i="4"/>
  <c r="AQ310" i="4"/>
  <c r="AS310" i="4"/>
  <c r="AU310" i="4"/>
  <c r="AW310" i="4"/>
  <c r="AY310" i="4"/>
  <c r="BA310" i="4"/>
  <c r="BC310" i="4"/>
  <c r="BE310" i="4"/>
  <c r="BG310" i="4"/>
  <c r="BI310" i="4"/>
  <c r="BK310" i="4"/>
  <c r="BM310" i="4"/>
  <c r="BO310" i="4"/>
  <c r="BQ310" i="4"/>
  <c r="BS310" i="4"/>
  <c r="BU310" i="4"/>
  <c r="BW310" i="4"/>
  <c r="BY310" i="4"/>
  <c r="AO311" i="4"/>
  <c r="AQ311" i="4"/>
  <c r="AS311" i="4"/>
  <c r="AU311" i="4"/>
  <c r="AW311" i="4"/>
  <c r="AY311" i="4"/>
  <c r="BA311" i="4"/>
  <c r="BC311" i="4"/>
  <c r="BE311" i="4"/>
  <c r="BG311" i="4"/>
  <c r="BI311" i="4"/>
  <c r="BK311" i="4"/>
  <c r="BM311" i="4"/>
  <c r="BO311" i="4"/>
  <c r="BQ311" i="4"/>
  <c r="BS311" i="4"/>
  <c r="BU311" i="4"/>
  <c r="BW311" i="4"/>
  <c r="BY311" i="4"/>
  <c r="AO314" i="4"/>
  <c r="AQ314" i="4"/>
  <c r="AS314" i="4"/>
  <c r="AU314" i="4"/>
  <c r="AW314" i="4"/>
  <c r="AY314" i="4"/>
  <c r="BA314" i="4"/>
  <c r="BC314" i="4"/>
  <c r="BE314" i="4"/>
  <c r="BG314" i="4"/>
  <c r="BI314" i="4"/>
  <c r="BK314" i="4"/>
  <c r="BM314" i="4"/>
  <c r="BO314" i="4"/>
  <c r="BQ314" i="4"/>
  <c r="BS314" i="4"/>
  <c r="BU314" i="4"/>
  <c r="BW314" i="4"/>
  <c r="BY314" i="4"/>
  <c r="AO315" i="4"/>
  <c r="AQ315" i="4"/>
  <c r="AS315" i="4"/>
  <c r="AU315" i="4"/>
  <c r="AW315" i="4"/>
  <c r="AY315" i="4"/>
  <c r="BA315" i="4"/>
  <c r="BC315" i="4"/>
  <c r="BE315" i="4"/>
  <c r="BG315" i="4"/>
  <c r="BI315" i="4"/>
  <c r="BK315" i="4"/>
  <c r="BM315" i="4"/>
  <c r="BO315" i="4"/>
  <c r="BQ315" i="4"/>
  <c r="BS315" i="4"/>
  <c r="BU315" i="4"/>
  <c r="BW315" i="4"/>
  <c r="BY315" i="4"/>
  <c r="AO316" i="4"/>
  <c r="AS316" i="4"/>
  <c r="AW316" i="4"/>
  <c r="BA316" i="4"/>
  <c r="BE316" i="4"/>
  <c r="BI316" i="4"/>
  <c r="BM316" i="4"/>
  <c r="BQ316" i="4"/>
  <c r="BS316" i="4"/>
  <c r="BU316" i="4"/>
  <c r="BY316" i="4"/>
  <c r="AO317" i="4"/>
  <c r="AQ317" i="4"/>
  <c r="AS317" i="4"/>
  <c r="AU317" i="4"/>
  <c r="AW317" i="4"/>
  <c r="AY317" i="4"/>
  <c r="BA317" i="4"/>
  <c r="BC317" i="4"/>
  <c r="BE317" i="4"/>
  <c r="BG317" i="4"/>
  <c r="BI317" i="4"/>
  <c r="BK317" i="4"/>
  <c r="BM317" i="4"/>
  <c r="BO317" i="4"/>
  <c r="BQ317" i="4"/>
  <c r="BS317" i="4"/>
  <c r="BU317" i="4"/>
  <c r="BW317" i="4"/>
  <c r="BY317" i="4"/>
  <c r="AS319" i="4"/>
  <c r="AU319" i="4"/>
  <c r="AW319" i="4"/>
  <c r="AY319" i="4"/>
  <c r="BA319" i="4"/>
  <c r="BC319" i="4"/>
  <c r="BE319" i="4"/>
  <c r="BG319" i="4"/>
  <c r="BI319" i="4"/>
  <c r="BK319" i="4"/>
  <c r="BM319" i="4"/>
  <c r="BO319" i="4"/>
  <c r="BQ319" i="4"/>
  <c r="BS319" i="4"/>
  <c r="BU319" i="4"/>
  <c r="BW319" i="4"/>
  <c r="BY319" i="4"/>
  <c r="AW321" i="4"/>
  <c r="AY321" i="4"/>
  <c r="BA321" i="4"/>
  <c r="BC321" i="4"/>
  <c r="BE321" i="4"/>
  <c r="BG321" i="4"/>
  <c r="BI321" i="4"/>
  <c r="BK321" i="4"/>
  <c r="BM321" i="4"/>
  <c r="BO321" i="4"/>
  <c r="BQ321" i="4"/>
  <c r="BS321" i="4"/>
  <c r="BU321" i="4"/>
  <c r="BW321" i="4"/>
  <c r="BY321" i="4"/>
  <c r="AQ323" i="4"/>
  <c r="AS323" i="4"/>
  <c r="AU323" i="4"/>
  <c r="AW323" i="4"/>
  <c r="AY323" i="4"/>
  <c r="BA323" i="4"/>
  <c r="BC323" i="4"/>
  <c r="BE323" i="4"/>
  <c r="BG323" i="4"/>
  <c r="BI323" i="4"/>
  <c r="BK323" i="4"/>
  <c r="BM323" i="4"/>
  <c r="BO323" i="4"/>
  <c r="BQ323" i="4"/>
  <c r="BS323" i="4"/>
  <c r="BU323" i="4"/>
  <c r="BW323" i="4"/>
  <c r="BY323" i="4"/>
  <c r="AY325" i="4"/>
  <c r="BA325" i="4"/>
  <c r="BC325" i="4"/>
  <c r="BE325" i="4"/>
  <c r="BG325" i="4"/>
  <c r="BI325" i="4"/>
  <c r="BK325" i="4"/>
  <c r="BM325" i="4"/>
  <c r="BO325" i="4"/>
  <c r="BQ325" i="4"/>
  <c r="BS325" i="4"/>
  <c r="BU325" i="4"/>
  <c r="BW325" i="4"/>
  <c r="BY325" i="4"/>
  <c r="AO327" i="4"/>
  <c r="AQ327" i="4"/>
  <c r="AS327" i="4"/>
  <c r="AU327" i="4"/>
  <c r="AW327" i="4"/>
  <c r="AY327" i="4"/>
  <c r="BA327" i="4"/>
  <c r="BC327" i="4"/>
  <c r="BE327" i="4"/>
  <c r="BG327" i="4"/>
  <c r="BI327" i="4"/>
  <c r="BK327" i="4"/>
  <c r="BM327" i="4"/>
  <c r="BO327" i="4"/>
  <c r="BQ327" i="4"/>
  <c r="BS327" i="4"/>
  <c r="BU327" i="4"/>
  <c r="BW327" i="4"/>
  <c r="BY327" i="4"/>
  <c r="AS329" i="4"/>
  <c r="AU329" i="4"/>
  <c r="AW329" i="4"/>
  <c r="AY329" i="4"/>
  <c r="BA329" i="4"/>
  <c r="BC329" i="4"/>
  <c r="BE329" i="4"/>
  <c r="BG329" i="4"/>
  <c r="BI329" i="4"/>
  <c r="BK329" i="4"/>
  <c r="BM329" i="4"/>
  <c r="BO329" i="4"/>
  <c r="BQ329" i="4"/>
  <c r="BS329" i="4"/>
  <c r="BU329" i="4"/>
  <c r="BW329" i="4"/>
  <c r="BY329" i="4"/>
  <c r="AO330" i="4"/>
  <c r="AQ330" i="4"/>
  <c r="AU330" i="4"/>
  <c r="AY330" i="4"/>
  <c r="BE330" i="4"/>
  <c r="BI330" i="4"/>
  <c r="BM330" i="4"/>
  <c r="BQ330" i="4"/>
  <c r="BU330" i="4"/>
  <c r="BY330" i="4"/>
  <c r="AS331" i="4"/>
  <c r="AU331" i="4"/>
  <c r="AW331" i="4"/>
  <c r="AY331" i="4"/>
  <c r="BA331" i="4"/>
  <c r="BC331" i="4"/>
  <c r="BE331" i="4"/>
  <c r="BG331" i="4"/>
  <c r="BI331" i="4"/>
  <c r="BK331" i="4"/>
  <c r="BM331" i="4"/>
  <c r="BO331" i="4"/>
  <c r="BQ331" i="4"/>
  <c r="BS331" i="4"/>
  <c r="BU331" i="4"/>
  <c r="BW331" i="4"/>
  <c r="BY331" i="4"/>
  <c r="AO332" i="4"/>
  <c r="AS332" i="4"/>
  <c r="AW332" i="4"/>
  <c r="BA332" i="4"/>
  <c r="BE332" i="4"/>
  <c r="BI332" i="4"/>
  <c r="BM332" i="4"/>
  <c r="BQ332" i="4"/>
  <c r="BU332" i="4"/>
  <c r="BW332" i="4"/>
  <c r="AU334" i="4"/>
  <c r="AW334" i="4"/>
  <c r="AY334" i="4"/>
  <c r="BA334" i="4"/>
  <c r="BC334" i="4"/>
  <c r="BE334" i="4"/>
  <c r="BG334" i="4"/>
  <c r="BI334" i="4"/>
  <c r="BK334" i="4"/>
  <c r="BM334" i="4"/>
  <c r="BO334" i="4"/>
  <c r="BQ334" i="4"/>
  <c r="BS334" i="4"/>
  <c r="BU334" i="4"/>
  <c r="BW334" i="4"/>
  <c r="BY334" i="4"/>
  <c r="AU335" i="4"/>
  <c r="AW335" i="4"/>
  <c r="AY335" i="4"/>
  <c r="BA335" i="4"/>
  <c r="BC335" i="4"/>
  <c r="BE335" i="4"/>
  <c r="BG335" i="4"/>
  <c r="BI335" i="4"/>
  <c r="BK335" i="4"/>
  <c r="BM335" i="4"/>
  <c r="BO335" i="4"/>
  <c r="BQ335" i="4"/>
  <c r="BS335" i="4"/>
  <c r="BU335" i="4"/>
  <c r="BW335" i="4"/>
  <c r="BY335" i="4"/>
  <c r="AO337" i="4"/>
  <c r="AQ337" i="4"/>
  <c r="AS337" i="4"/>
  <c r="AU337" i="4"/>
  <c r="AW337" i="4"/>
  <c r="AY337" i="4"/>
  <c r="BA337" i="4"/>
  <c r="BC337" i="4"/>
  <c r="BE337" i="4"/>
  <c r="BG337" i="4"/>
  <c r="BI337" i="4"/>
  <c r="BK337" i="4"/>
  <c r="BM337" i="4"/>
  <c r="BO337" i="4"/>
  <c r="BQ337" i="4"/>
  <c r="BS337" i="4"/>
  <c r="BU337" i="4"/>
  <c r="BW337" i="4"/>
  <c r="BY337" i="4"/>
  <c r="AM340" i="4"/>
  <c r="AQ340" i="4"/>
  <c r="AU340" i="4"/>
  <c r="AY340" i="4"/>
  <c r="BA340" i="4"/>
  <c r="BE340" i="4"/>
  <c r="BI340" i="4"/>
  <c r="BK340" i="4"/>
  <c r="BQ340" i="4"/>
  <c r="BU340" i="4"/>
  <c r="BW340" i="4"/>
  <c r="AQ341" i="4"/>
  <c r="AS341" i="4"/>
  <c r="AU341" i="4"/>
  <c r="AW341" i="4"/>
  <c r="AY341" i="4"/>
  <c r="BA341" i="4"/>
  <c r="BC341" i="4"/>
  <c r="BE341" i="4"/>
  <c r="BG341" i="4"/>
  <c r="BI341" i="4"/>
  <c r="BK341" i="4"/>
  <c r="BM341" i="4"/>
  <c r="BO341" i="4"/>
  <c r="BQ341" i="4"/>
  <c r="BS341" i="4"/>
  <c r="BU341" i="4"/>
  <c r="BW341" i="4"/>
  <c r="BY341" i="4"/>
  <c r="AS343" i="4"/>
  <c r="AU343" i="4"/>
  <c r="AW343" i="4"/>
  <c r="AY343" i="4"/>
  <c r="BA343" i="4"/>
  <c r="BC343" i="4"/>
  <c r="BE343" i="4"/>
  <c r="BG343" i="4"/>
  <c r="BI343" i="4"/>
  <c r="BK343" i="4"/>
  <c r="BM343" i="4"/>
  <c r="BO343" i="4"/>
  <c r="BQ343" i="4"/>
  <c r="BS343" i="4"/>
  <c r="BU343" i="4"/>
  <c r="BW343" i="4"/>
  <c r="BY343" i="4"/>
  <c r="AO346" i="4"/>
  <c r="AQ346" i="4"/>
  <c r="AS346" i="4"/>
  <c r="AU346" i="4"/>
  <c r="AW346" i="4"/>
  <c r="AY346" i="4"/>
  <c r="BA346" i="4"/>
  <c r="BC346" i="4"/>
  <c r="BE346" i="4"/>
  <c r="BG346" i="4"/>
  <c r="BI346" i="4"/>
  <c r="BK346" i="4"/>
  <c r="BM346" i="4"/>
  <c r="BO346" i="4"/>
  <c r="BQ346" i="4"/>
  <c r="BS346" i="4"/>
  <c r="BU346" i="4"/>
  <c r="BW346" i="4"/>
  <c r="BY346" i="4"/>
  <c r="AQ347" i="4"/>
  <c r="AS347" i="4"/>
  <c r="AU347" i="4"/>
  <c r="AW347" i="4"/>
  <c r="AY347" i="4"/>
  <c r="BA347" i="4"/>
  <c r="BC347" i="4"/>
  <c r="BE347" i="4"/>
  <c r="BG347" i="4"/>
  <c r="BI347" i="4"/>
  <c r="BK347" i="4"/>
  <c r="BM347" i="4"/>
  <c r="BO347" i="4"/>
  <c r="BQ347" i="4"/>
  <c r="BS347" i="4"/>
  <c r="BU347" i="4"/>
  <c r="BW347" i="4"/>
  <c r="BY347" i="4"/>
  <c r="AO350" i="4"/>
  <c r="AQ350" i="4"/>
  <c r="AS350" i="4"/>
  <c r="AU350" i="4"/>
  <c r="AW350" i="4"/>
  <c r="AY350" i="4"/>
  <c r="BA350" i="4"/>
  <c r="BC350" i="4"/>
  <c r="BE350" i="4"/>
  <c r="BG350" i="4"/>
  <c r="BI350" i="4"/>
  <c r="BK350" i="4"/>
  <c r="BM350" i="4"/>
  <c r="BO350" i="4"/>
  <c r="BQ350" i="4"/>
  <c r="BS350" i="4"/>
  <c r="BU350" i="4"/>
  <c r="BW350" i="4"/>
  <c r="BY350" i="4"/>
  <c r="AM351" i="4"/>
  <c r="AO351" i="4"/>
  <c r="AQ351" i="4"/>
  <c r="AS351" i="4"/>
  <c r="AU351" i="4"/>
  <c r="AW351" i="4"/>
  <c r="AY351" i="4"/>
  <c r="BA351" i="4"/>
  <c r="BC351" i="4"/>
  <c r="BE351" i="4"/>
  <c r="BG351" i="4"/>
  <c r="BI351" i="4"/>
  <c r="BK351" i="4"/>
  <c r="BM351" i="4"/>
  <c r="BO351" i="4"/>
  <c r="BQ351" i="4"/>
  <c r="BS351" i="4"/>
  <c r="BU351" i="4"/>
  <c r="BW351" i="4"/>
  <c r="BY351" i="4"/>
  <c r="AO352" i="4"/>
  <c r="AS352" i="4"/>
  <c r="AW352" i="4"/>
  <c r="BA352" i="4"/>
  <c r="BE352" i="4"/>
  <c r="BK352" i="4"/>
  <c r="BO352" i="4"/>
  <c r="BS352" i="4"/>
  <c r="BW352" i="4"/>
  <c r="AS353" i="4"/>
  <c r="AU353" i="4"/>
  <c r="AW353" i="4"/>
  <c r="AY353" i="4"/>
  <c r="BA353" i="4"/>
  <c r="BC353" i="4"/>
  <c r="BE353" i="4"/>
  <c r="BG353" i="4"/>
  <c r="BI353" i="4"/>
  <c r="BK353" i="4"/>
  <c r="BM353" i="4"/>
  <c r="BO353" i="4"/>
  <c r="BQ353" i="4"/>
  <c r="BS353" i="4"/>
  <c r="BU353" i="4"/>
  <c r="BW353" i="4"/>
  <c r="BY353" i="4"/>
  <c r="AO354" i="4"/>
  <c r="AS354" i="4"/>
  <c r="AW354" i="4"/>
  <c r="AY354" i="4"/>
  <c r="BC354" i="4"/>
  <c r="BG354" i="4"/>
  <c r="BK354" i="4"/>
  <c r="BO354" i="4"/>
  <c r="BS354" i="4"/>
  <c r="BY354" i="4"/>
  <c r="AQ355" i="4"/>
  <c r="AS355" i="4"/>
  <c r="AU355" i="4"/>
  <c r="AW355" i="4"/>
  <c r="AY355" i="4"/>
  <c r="BA355" i="4"/>
  <c r="BC355" i="4"/>
  <c r="BE355" i="4"/>
  <c r="BG355" i="4"/>
  <c r="BI355" i="4"/>
  <c r="BK355" i="4"/>
  <c r="BM355" i="4"/>
  <c r="BO355" i="4"/>
  <c r="BQ355" i="4"/>
  <c r="BS355" i="4"/>
  <c r="BU355" i="4"/>
  <c r="BW355" i="4"/>
  <c r="BY355" i="4"/>
  <c r="AM357" i="4"/>
  <c r="AO357" i="4"/>
  <c r="AQ357" i="4"/>
  <c r="AS357" i="4"/>
  <c r="AU357" i="4"/>
  <c r="AW357" i="4"/>
  <c r="AY357" i="4"/>
  <c r="BA357" i="4"/>
  <c r="BC357" i="4"/>
  <c r="BE357" i="4"/>
  <c r="BG357" i="4"/>
  <c r="BI357" i="4"/>
  <c r="BK357" i="4"/>
  <c r="BM357" i="4"/>
  <c r="BO357" i="4"/>
  <c r="BQ357" i="4"/>
  <c r="BS357" i="4"/>
  <c r="BU357" i="4"/>
  <c r="BW357" i="4"/>
  <c r="BY357" i="4"/>
  <c r="AO359" i="4"/>
  <c r="AQ359" i="4"/>
  <c r="AS359" i="4"/>
  <c r="AU359" i="4"/>
  <c r="AW359" i="4"/>
  <c r="AY359" i="4"/>
  <c r="BA359" i="4"/>
  <c r="BC359" i="4"/>
  <c r="BE359" i="4"/>
  <c r="BG359" i="4"/>
  <c r="BI359" i="4"/>
  <c r="BK359" i="4"/>
  <c r="BM359" i="4"/>
  <c r="BO359" i="4"/>
  <c r="BQ359" i="4"/>
  <c r="BS359" i="4"/>
  <c r="BU359" i="4"/>
  <c r="BW359" i="4"/>
  <c r="BY359" i="4"/>
  <c r="AM361" i="4"/>
  <c r="AO361" i="4"/>
  <c r="AQ361" i="4"/>
  <c r="AS361" i="4"/>
  <c r="AU361" i="4"/>
  <c r="AW361" i="4"/>
  <c r="AY361" i="4"/>
  <c r="BA361" i="4"/>
  <c r="BC361" i="4"/>
  <c r="BE361" i="4"/>
  <c r="BG361" i="4"/>
  <c r="BI361" i="4"/>
  <c r="BK361" i="4"/>
  <c r="BM361" i="4"/>
  <c r="BO361" i="4"/>
  <c r="BQ361" i="4"/>
  <c r="BS361" i="4"/>
  <c r="BU361" i="4"/>
  <c r="BW361" i="4"/>
  <c r="BY361" i="4"/>
  <c r="AY363" i="4"/>
  <c r="BA363" i="4"/>
  <c r="BC363" i="4"/>
  <c r="BE363" i="4"/>
  <c r="BG363" i="4"/>
  <c r="BI363" i="4"/>
  <c r="BK363" i="4"/>
  <c r="BM363" i="4"/>
  <c r="BO363" i="4"/>
  <c r="BQ363" i="4"/>
  <c r="BS363" i="4"/>
  <c r="BU363" i="4"/>
  <c r="BW363" i="4"/>
  <c r="BY363" i="4"/>
  <c r="AM365" i="4"/>
  <c r="AO365" i="4"/>
  <c r="AQ365" i="4"/>
  <c r="AS365" i="4"/>
  <c r="AU365" i="4"/>
  <c r="AW365" i="4"/>
  <c r="AY365" i="4"/>
  <c r="BA365" i="4"/>
  <c r="BC365" i="4"/>
  <c r="BE365" i="4"/>
  <c r="BG365" i="4"/>
  <c r="BI365" i="4"/>
  <c r="BK365" i="4"/>
  <c r="BM365" i="4"/>
  <c r="BO365" i="4"/>
  <c r="BQ365" i="4"/>
  <c r="BS365" i="4"/>
  <c r="BU365" i="4"/>
  <c r="BW365" i="4"/>
  <c r="BY365" i="4"/>
  <c r="AO367" i="4"/>
  <c r="AQ367" i="4"/>
  <c r="AS367" i="4"/>
  <c r="AU367" i="4"/>
  <c r="AW367" i="4"/>
  <c r="AY367" i="4"/>
  <c r="BA367" i="4"/>
  <c r="BC367" i="4"/>
  <c r="BE367" i="4"/>
  <c r="BG367" i="4"/>
  <c r="BI367" i="4"/>
  <c r="BK367" i="4"/>
  <c r="BM367" i="4"/>
  <c r="BO367" i="4"/>
  <c r="BQ367" i="4"/>
  <c r="BS367" i="4"/>
  <c r="BU367" i="4"/>
  <c r="BW367" i="4"/>
  <c r="BY367" i="4"/>
  <c r="AS368" i="4"/>
  <c r="AU368" i="4"/>
  <c r="AW368" i="4"/>
  <c r="AY368" i="4"/>
  <c r="BA368" i="4"/>
  <c r="BC368" i="4"/>
  <c r="BE368" i="4"/>
  <c r="BG368" i="4"/>
  <c r="BI368" i="4"/>
  <c r="BK368" i="4"/>
  <c r="BM368" i="4"/>
  <c r="BO368" i="4"/>
  <c r="BQ368" i="4"/>
  <c r="BS368" i="4"/>
  <c r="BU368" i="4"/>
  <c r="BW368" i="4"/>
  <c r="BY368" i="4"/>
  <c r="AO369" i="4"/>
  <c r="AQ369" i="4"/>
  <c r="AS369" i="4"/>
  <c r="AU369" i="4"/>
  <c r="AW369" i="4"/>
  <c r="AY369" i="4"/>
  <c r="BA369" i="4"/>
  <c r="BC369" i="4"/>
  <c r="BE369" i="4"/>
  <c r="BG369" i="4"/>
  <c r="BI369" i="4"/>
  <c r="BK369" i="4"/>
  <c r="BM369" i="4"/>
  <c r="BO369" i="4"/>
  <c r="BQ369" i="4"/>
  <c r="BS369" i="4"/>
  <c r="BU369" i="4"/>
  <c r="BW369" i="4"/>
  <c r="BY369" i="4"/>
  <c r="AO371" i="4"/>
  <c r="AQ371" i="4"/>
  <c r="AS371" i="4"/>
  <c r="AU371" i="4"/>
  <c r="AW371" i="4"/>
  <c r="AY371" i="4"/>
  <c r="BA371" i="4"/>
  <c r="BC371" i="4"/>
  <c r="BE371" i="4"/>
  <c r="BG371" i="4"/>
  <c r="BI371" i="4"/>
  <c r="BK371" i="4"/>
  <c r="BM371" i="4"/>
  <c r="BO371" i="4"/>
  <c r="BQ371" i="4"/>
  <c r="BS371" i="4"/>
  <c r="BU371" i="4"/>
  <c r="BW371" i="4"/>
  <c r="BY371" i="4"/>
  <c r="AM373" i="4"/>
  <c r="AO373" i="4"/>
  <c r="AQ373" i="4"/>
  <c r="AS373" i="4"/>
  <c r="AU373" i="4"/>
  <c r="AW373" i="4"/>
  <c r="AY373" i="4"/>
  <c r="BA373" i="4"/>
  <c r="BC373" i="4"/>
  <c r="BE373" i="4"/>
  <c r="BG373" i="4"/>
  <c r="BI373" i="4"/>
  <c r="BK373" i="4"/>
  <c r="BM373" i="4"/>
  <c r="BO373" i="4"/>
  <c r="BQ373" i="4"/>
  <c r="BS373" i="4"/>
  <c r="BU373" i="4"/>
  <c r="BW373" i="4"/>
  <c r="BY373" i="4"/>
  <c r="AY375" i="4"/>
  <c r="BA375" i="4"/>
  <c r="BC375" i="4"/>
  <c r="BE375" i="4"/>
  <c r="BG375" i="4"/>
  <c r="BI375" i="4"/>
  <c r="BK375" i="4"/>
  <c r="BM375" i="4"/>
  <c r="BO375" i="4"/>
  <c r="BQ375" i="4"/>
  <c r="BS375" i="4"/>
  <c r="BU375" i="4"/>
  <c r="BW375" i="4"/>
  <c r="BY375" i="4"/>
  <c r="AO377" i="4"/>
  <c r="AQ377" i="4"/>
  <c r="AS377" i="4"/>
  <c r="AU377" i="4"/>
  <c r="AW377" i="4"/>
  <c r="AY377" i="4"/>
  <c r="BA377" i="4"/>
  <c r="BC377" i="4"/>
  <c r="BE377" i="4"/>
  <c r="BG377" i="4"/>
  <c r="BI377" i="4"/>
  <c r="BK377" i="4"/>
  <c r="BM377" i="4"/>
  <c r="BO377" i="4"/>
  <c r="BQ377" i="4"/>
  <c r="BS377" i="4"/>
  <c r="BU377" i="4"/>
  <c r="BW377" i="4"/>
  <c r="BY377" i="4"/>
  <c r="AQ379" i="4"/>
  <c r="AS379" i="4"/>
  <c r="AU379" i="4"/>
  <c r="AW379" i="4"/>
  <c r="AY379" i="4"/>
  <c r="BA379" i="4"/>
  <c r="BC379" i="4"/>
  <c r="BE379" i="4"/>
  <c r="BG379" i="4"/>
  <c r="BI379" i="4"/>
  <c r="BK379" i="4"/>
  <c r="BM379" i="4"/>
  <c r="BO379" i="4"/>
  <c r="BQ379" i="4"/>
  <c r="BS379" i="4"/>
  <c r="BU379" i="4"/>
  <c r="BW379" i="4"/>
  <c r="BY379" i="4"/>
  <c r="AQ382" i="4"/>
  <c r="AU382" i="4"/>
  <c r="AY382" i="4"/>
  <c r="BC382" i="4"/>
  <c r="BG382" i="4"/>
  <c r="BK382" i="4"/>
  <c r="BO382" i="4"/>
  <c r="BS382" i="4"/>
  <c r="BW382" i="4"/>
  <c r="AO383" i="4"/>
  <c r="AQ383" i="4"/>
  <c r="AS383" i="4"/>
  <c r="AU383" i="4"/>
  <c r="AW383" i="4"/>
  <c r="AY383" i="4"/>
  <c r="BA383" i="4"/>
  <c r="BC383" i="4"/>
  <c r="BE383" i="4"/>
  <c r="BG383" i="4"/>
  <c r="BI383" i="4"/>
  <c r="BK383" i="4"/>
  <c r="BM383" i="4"/>
  <c r="BO383" i="4"/>
  <c r="BQ383" i="4"/>
  <c r="BS383" i="4"/>
  <c r="BU383" i="4"/>
  <c r="BW383" i="4"/>
  <c r="BY383" i="4"/>
  <c r="AQ384" i="4"/>
  <c r="AU384" i="4"/>
  <c r="BA384" i="4"/>
  <c r="BE384" i="4"/>
  <c r="BI384" i="4"/>
  <c r="BM384" i="4"/>
  <c r="BQ384" i="4"/>
  <c r="BU384" i="4"/>
  <c r="BW384" i="4"/>
  <c r="AM385" i="4"/>
  <c r="AO385" i="4"/>
  <c r="AQ385" i="4"/>
  <c r="AS385" i="4"/>
  <c r="AU385" i="4"/>
  <c r="AW385" i="4"/>
  <c r="AY385" i="4"/>
  <c r="BA385" i="4"/>
  <c r="BC385" i="4"/>
  <c r="BE385" i="4"/>
  <c r="BG385" i="4"/>
  <c r="BI385" i="4"/>
  <c r="BK385" i="4"/>
  <c r="BM385" i="4"/>
  <c r="BO385" i="4"/>
  <c r="BQ385" i="4"/>
  <c r="BS385" i="4"/>
  <c r="BU385" i="4"/>
  <c r="BW385" i="4"/>
  <c r="BY385" i="4"/>
  <c r="AS386" i="4"/>
  <c r="AW386" i="4"/>
  <c r="BC386" i="4"/>
  <c r="BG386" i="4"/>
  <c r="BK386" i="4"/>
  <c r="BO386" i="4"/>
  <c r="BQ386" i="4"/>
  <c r="BS386" i="4"/>
  <c r="BU386" i="4"/>
  <c r="BY386" i="4"/>
  <c r="AS387" i="4"/>
  <c r="AU387" i="4"/>
  <c r="AW387" i="4"/>
  <c r="AY387" i="4"/>
  <c r="BA387" i="4"/>
  <c r="BC387" i="4"/>
  <c r="BE387" i="4"/>
  <c r="BG387" i="4"/>
  <c r="BI387" i="4"/>
  <c r="BK387" i="4"/>
  <c r="BM387" i="4"/>
  <c r="BO387" i="4"/>
  <c r="BQ387" i="4"/>
  <c r="BS387" i="4"/>
  <c r="BU387" i="4"/>
  <c r="BW387" i="4"/>
  <c r="BY387" i="4"/>
  <c r="AO388" i="4"/>
  <c r="AS388" i="4"/>
  <c r="AW388" i="4"/>
  <c r="BA388" i="4"/>
  <c r="BE388" i="4"/>
  <c r="BI388" i="4"/>
  <c r="BM388" i="4"/>
  <c r="BO388" i="4"/>
  <c r="BS388" i="4"/>
  <c r="BU388" i="4"/>
  <c r="BY388" i="4"/>
  <c r="AM389" i="4"/>
  <c r="AO389" i="4"/>
  <c r="AQ389" i="4"/>
  <c r="AS389" i="4"/>
  <c r="AU389" i="4"/>
  <c r="AW389" i="4"/>
  <c r="AY389" i="4"/>
  <c r="BA389" i="4"/>
  <c r="BC389" i="4"/>
  <c r="BE389" i="4"/>
  <c r="BG389" i="4"/>
  <c r="BI389" i="4"/>
  <c r="BK389" i="4"/>
  <c r="BM389" i="4"/>
  <c r="BO389" i="4"/>
  <c r="BQ389" i="4"/>
  <c r="BS389" i="4"/>
  <c r="BU389" i="4"/>
  <c r="BW389" i="4"/>
  <c r="BY389" i="4"/>
  <c r="AQ391" i="4"/>
  <c r="AS391" i="4"/>
  <c r="AU391" i="4"/>
  <c r="AW391" i="4"/>
  <c r="AY391" i="4"/>
  <c r="BA391" i="4"/>
  <c r="BC391" i="4"/>
  <c r="BE391" i="4"/>
  <c r="BG391" i="4"/>
  <c r="BI391" i="4"/>
  <c r="BK391" i="4"/>
  <c r="BM391" i="4"/>
  <c r="BO391" i="4"/>
  <c r="BQ391" i="4"/>
  <c r="BS391" i="4"/>
  <c r="BU391" i="4"/>
  <c r="BW391" i="4"/>
  <c r="BY391" i="4"/>
  <c r="AM393" i="4"/>
  <c r="AO393" i="4"/>
  <c r="AQ393" i="4"/>
  <c r="AS393" i="4"/>
  <c r="AU393" i="4"/>
  <c r="AW393" i="4"/>
  <c r="AY393" i="4"/>
  <c r="BA393" i="4"/>
  <c r="BC393" i="4"/>
  <c r="BE393" i="4"/>
  <c r="BG393" i="4"/>
  <c r="BI393" i="4"/>
  <c r="BK393" i="4"/>
  <c r="BM393" i="4"/>
  <c r="BO393" i="4"/>
  <c r="BQ393" i="4"/>
  <c r="BS393" i="4"/>
  <c r="BU393" i="4"/>
  <c r="BW393" i="4"/>
  <c r="BY393" i="4"/>
  <c r="AM395" i="4"/>
  <c r="AO395" i="4"/>
  <c r="AQ395" i="4"/>
  <c r="AS395" i="4"/>
  <c r="AU395" i="4"/>
  <c r="AW395" i="4"/>
  <c r="AY395" i="4"/>
  <c r="BA395" i="4"/>
  <c r="BC395" i="4"/>
  <c r="BE395" i="4"/>
  <c r="BG395" i="4"/>
  <c r="BI395" i="4"/>
  <c r="BK395" i="4"/>
  <c r="BM395" i="4"/>
  <c r="BO395" i="4"/>
  <c r="BQ395" i="4"/>
  <c r="BS395" i="4"/>
  <c r="BU395" i="4"/>
  <c r="BW395" i="4"/>
  <c r="BY395" i="4"/>
  <c r="BA397" i="4"/>
  <c r="BC397" i="4"/>
  <c r="BE397" i="4"/>
  <c r="BG397" i="4"/>
  <c r="BI397" i="4"/>
  <c r="BK397" i="4"/>
  <c r="BM397" i="4"/>
  <c r="BO397" i="4"/>
  <c r="BQ397" i="4"/>
  <c r="BS397" i="4"/>
  <c r="BU397" i="4"/>
  <c r="BW397" i="4"/>
  <c r="BY397" i="4"/>
  <c r="AO399" i="4"/>
  <c r="AQ399" i="4"/>
  <c r="AS399" i="4"/>
  <c r="AU399" i="4"/>
  <c r="AW399" i="4"/>
  <c r="AY399" i="4"/>
  <c r="BA399" i="4"/>
  <c r="BC399" i="4"/>
  <c r="BE399" i="4"/>
  <c r="BG399" i="4"/>
  <c r="BI399" i="4"/>
  <c r="BK399" i="4"/>
  <c r="BM399" i="4"/>
  <c r="BO399" i="4"/>
  <c r="BQ399" i="4"/>
  <c r="BS399" i="4"/>
  <c r="BU399" i="4"/>
  <c r="BW399" i="4"/>
  <c r="BY399" i="4"/>
  <c r="AM401" i="4"/>
  <c r="AO401" i="4"/>
  <c r="AQ401" i="4"/>
  <c r="AS401" i="4"/>
  <c r="AU401" i="4"/>
  <c r="AW401" i="4"/>
  <c r="AY401" i="4"/>
  <c r="BA401" i="4"/>
  <c r="BC401" i="4"/>
  <c r="BE401" i="4"/>
  <c r="BG401" i="4"/>
  <c r="BI401" i="4"/>
  <c r="BK401" i="4"/>
  <c r="BM401" i="4"/>
  <c r="BO401" i="4"/>
  <c r="BQ401" i="4"/>
  <c r="BS401" i="4"/>
  <c r="BU401" i="4"/>
  <c r="BW401" i="4"/>
  <c r="BY401" i="4"/>
  <c r="AO403" i="4"/>
  <c r="AQ403" i="4"/>
  <c r="AS403" i="4"/>
  <c r="AU403" i="4"/>
  <c r="AW403" i="4"/>
  <c r="AY403" i="4"/>
  <c r="BA403" i="4"/>
  <c r="BC403" i="4"/>
  <c r="BE403" i="4"/>
  <c r="BG403" i="4"/>
  <c r="BI403" i="4"/>
  <c r="BK403" i="4"/>
  <c r="BM403" i="4"/>
  <c r="BO403" i="4"/>
  <c r="BQ403" i="4"/>
  <c r="BS403" i="4"/>
  <c r="BU403" i="4"/>
  <c r="BW403" i="4"/>
  <c r="BY403" i="4"/>
  <c r="AO404" i="4"/>
  <c r="AS404" i="4"/>
  <c r="AW404" i="4"/>
  <c r="BA404" i="4"/>
  <c r="BE404" i="4"/>
  <c r="BQ404" i="4"/>
  <c r="AO406" i="4"/>
  <c r="AQ406" i="4"/>
  <c r="AS406" i="4"/>
  <c r="AU406" i="4"/>
  <c r="AW406" i="4"/>
  <c r="AY406" i="4"/>
  <c r="BA406" i="4"/>
  <c r="BC406" i="4"/>
  <c r="BE406" i="4"/>
  <c r="BG406" i="4"/>
  <c r="BI406" i="4"/>
  <c r="BK406" i="4"/>
  <c r="BM406" i="4"/>
  <c r="BO406" i="4"/>
  <c r="BQ406" i="4"/>
  <c r="BS406" i="4"/>
  <c r="BU406" i="4"/>
  <c r="BW406" i="4"/>
  <c r="BY406" i="4"/>
  <c r="AM408" i="4"/>
  <c r="AO408" i="4"/>
  <c r="AQ408" i="4"/>
  <c r="AS408" i="4"/>
  <c r="AU408" i="4"/>
  <c r="AW408" i="4"/>
  <c r="AY408" i="4"/>
  <c r="BA408" i="4"/>
  <c r="BC408" i="4"/>
  <c r="BE408" i="4"/>
  <c r="BG408" i="4"/>
  <c r="BI408" i="4"/>
  <c r="BK408" i="4"/>
  <c r="BM408" i="4"/>
  <c r="BO408" i="4"/>
  <c r="BQ408" i="4"/>
  <c r="BS408" i="4"/>
  <c r="BU408" i="4"/>
  <c r="BW408" i="4"/>
  <c r="BY408" i="4"/>
  <c r="AQ410" i="4"/>
  <c r="AS410" i="4"/>
  <c r="AU410" i="4"/>
  <c r="AW410" i="4"/>
  <c r="AY410" i="4"/>
  <c r="BA410" i="4"/>
  <c r="BC410" i="4"/>
  <c r="BE410" i="4"/>
  <c r="BG410" i="4"/>
  <c r="BI410" i="4"/>
  <c r="BK410" i="4"/>
  <c r="BM410" i="4"/>
  <c r="BO410" i="4"/>
  <c r="BQ410" i="4"/>
  <c r="BS410" i="4"/>
  <c r="BU410" i="4"/>
  <c r="BW410" i="4"/>
  <c r="BY410" i="4"/>
  <c r="AO412" i="4"/>
  <c r="AQ412" i="4"/>
  <c r="AS412" i="4"/>
  <c r="AU412" i="4"/>
  <c r="AW412" i="4"/>
  <c r="AY412" i="4"/>
  <c r="BA412" i="4"/>
  <c r="BC412" i="4"/>
  <c r="BE412" i="4"/>
  <c r="BG412" i="4"/>
  <c r="BI412" i="4"/>
  <c r="BK412" i="4"/>
  <c r="BM412" i="4"/>
  <c r="BO412" i="4"/>
  <c r="BQ412" i="4"/>
  <c r="BS412" i="4"/>
  <c r="BU412" i="4"/>
  <c r="BW412" i="4"/>
  <c r="BY412" i="4"/>
  <c r="AO414" i="4"/>
  <c r="AQ414" i="4"/>
  <c r="AS414" i="4"/>
  <c r="AU414" i="4"/>
  <c r="AW414" i="4"/>
  <c r="AY414" i="4"/>
  <c r="BA414" i="4"/>
  <c r="BC414" i="4"/>
  <c r="BE414" i="4"/>
  <c r="BG414" i="4"/>
  <c r="BI414" i="4"/>
  <c r="BK414" i="4"/>
  <c r="BM414" i="4"/>
  <c r="BO414" i="4"/>
  <c r="BQ414" i="4"/>
  <c r="BS414" i="4"/>
  <c r="BU414" i="4"/>
  <c r="BW414" i="4"/>
  <c r="BY414" i="4"/>
  <c r="AO416" i="4"/>
  <c r="AQ416" i="4"/>
  <c r="AS416" i="4"/>
  <c r="AU416" i="4"/>
  <c r="AW416" i="4"/>
  <c r="AY416" i="4"/>
  <c r="BA416" i="4"/>
  <c r="BC416" i="4"/>
  <c r="BE416" i="4"/>
  <c r="BG416" i="4"/>
  <c r="BI416" i="4"/>
  <c r="BK416" i="4"/>
  <c r="BM416" i="4"/>
  <c r="BO416" i="4"/>
  <c r="BQ416" i="4"/>
  <c r="BS416" i="4"/>
  <c r="BU416" i="4"/>
  <c r="BW416" i="4"/>
  <c r="BY416" i="4"/>
  <c r="AN252" i="4"/>
  <c r="AP252" i="4"/>
  <c r="AR252" i="4"/>
  <c r="AT252" i="4"/>
  <c r="AV252" i="4"/>
  <c r="AX252" i="4"/>
  <c r="AZ252" i="4"/>
  <c r="BB252" i="4"/>
  <c r="BD252" i="4"/>
  <c r="BF252" i="4"/>
  <c r="BH252" i="4"/>
  <c r="BJ252" i="4"/>
  <c r="BL252" i="4"/>
  <c r="BN252" i="4"/>
  <c r="BP252" i="4"/>
  <c r="BR252" i="4"/>
  <c r="BT252" i="4"/>
  <c r="BV252" i="4"/>
  <c r="BX252" i="4"/>
  <c r="BZ252" i="4"/>
  <c r="AT253" i="4"/>
  <c r="AV253" i="4"/>
  <c r="AX253" i="4"/>
  <c r="AZ253" i="4"/>
  <c r="BB253" i="4"/>
  <c r="BD253" i="4"/>
  <c r="BF253" i="4"/>
  <c r="BH253" i="4"/>
  <c r="BJ253" i="4"/>
  <c r="BL253" i="4"/>
  <c r="BN253" i="4"/>
  <c r="BP253" i="4"/>
  <c r="BR253" i="4"/>
  <c r="BT253" i="4"/>
  <c r="BV253" i="4"/>
  <c r="BX253" i="4"/>
  <c r="BZ253" i="4"/>
  <c r="AN254" i="4"/>
  <c r="AP254" i="4"/>
  <c r="AR254" i="4"/>
  <c r="AT254" i="4"/>
  <c r="AV254" i="4"/>
  <c r="AX254" i="4"/>
  <c r="AZ254" i="4"/>
  <c r="BB254" i="4"/>
  <c r="BD254" i="4"/>
  <c r="BF254" i="4"/>
  <c r="BH254" i="4"/>
  <c r="BJ254" i="4"/>
  <c r="BL254" i="4"/>
  <c r="BN254" i="4"/>
  <c r="BP254" i="4"/>
  <c r="BR254" i="4"/>
  <c r="BT254" i="4"/>
  <c r="BV254" i="4"/>
  <c r="BX254" i="4"/>
  <c r="AV255" i="4"/>
  <c r="AX255" i="4"/>
  <c r="AZ255" i="4"/>
  <c r="BB255" i="4"/>
  <c r="BD255" i="4"/>
  <c r="BF255" i="4"/>
  <c r="BH255" i="4"/>
  <c r="BJ255" i="4"/>
  <c r="BL255" i="4"/>
  <c r="BN255" i="4"/>
  <c r="BP255" i="4"/>
  <c r="BR255" i="4"/>
  <c r="BT255" i="4"/>
  <c r="BV255" i="4"/>
  <c r="BX255" i="4"/>
  <c r="BZ255" i="4"/>
  <c r="AN256" i="4"/>
  <c r="AP256" i="4"/>
  <c r="AR256" i="4"/>
  <c r="AT256" i="4"/>
  <c r="AV256" i="4"/>
  <c r="AX256" i="4"/>
  <c r="AZ256" i="4"/>
  <c r="BB256" i="4"/>
  <c r="BD256" i="4"/>
  <c r="BF256" i="4"/>
  <c r="BH256" i="4"/>
  <c r="BJ256" i="4"/>
  <c r="BL256" i="4"/>
  <c r="BN256" i="4"/>
  <c r="BP256" i="4"/>
  <c r="BR256" i="4"/>
  <c r="BT256" i="4"/>
  <c r="BV256" i="4"/>
  <c r="BX256" i="4"/>
  <c r="BZ256" i="4"/>
  <c r="AP257" i="4"/>
  <c r="AR257" i="4"/>
  <c r="AT257" i="4"/>
  <c r="AV257" i="4"/>
  <c r="AX257" i="4"/>
  <c r="AZ257" i="4"/>
  <c r="BB257" i="4"/>
  <c r="BD257" i="4"/>
  <c r="BF257" i="4"/>
  <c r="BH257" i="4"/>
  <c r="BJ257" i="4"/>
  <c r="BL257" i="4"/>
  <c r="BN257" i="4"/>
  <c r="BP257" i="4"/>
  <c r="BR257" i="4"/>
  <c r="BT257" i="4"/>
  <c r="BV257" i="4"/>
  <c r="BX257" i="4"/>
  <c r="AN258" i="4"/>
  <c r="AP258" i="4"/>
  <c r="AR258" i="4"/>
  <c r="AT258" i="4"/>
  <c r="AV258" i="4"/>
  <c r="AX258" i="4"/>
  <c r="AZ258" i="4"/>
  <c r="BB258" i="4"/>
  <c r="BD258" i="4"/>
  <c r="BF258" i="4"/>
  <c r="BH258" i="4"/>
  <c r="BJ258" i="4"/>
  <c r="BL258" i="4"/>
  <c r="BN258" i="4"/>
  <c r="BP258" i="4"/>
  <c r="BR258" i="4"/>
  <c r="BT258" i="4"/>
  <c r="BV258" i="4"/>
  <c r="BX258" i="4"/>
  <c r="BZ258" i="4"/>
  <c r="AN259" i="4"/>
  <c r="AP259" i="4"/>
  <c r="AR259" i="4"/>
  <c r="AT259" i="4"/>
  <c r="AV259" i="4"/>
  <c r="AX259" i="4"/>
  <c r="AZ259" i="4"/>
  <c r="BB259" i="4"/>
  <c r="BD259" i="4"/>
  <c r="BF259" i="4"/>
  <c r="BH259" i="4"/>
  <c r="BJ259" i="4"/>
  <c r="BL259" i="4"/>
  <c r="BN259" i="4"/>
  <c r="BP259" i="4"/>
  <c r="BR259" i="4"/>
  <c r="BT259" i="4"/>
  <c r="BV259" i="4"/>
  <c r="BX259" i="4"/>
  <c r="AR260" i="4"/>
  <c r="AT260" i="4"/>
  <c r="AV260" i="4"/>
  <c r="AX260" i="4"/>
  <c r="AZ260" i="4"/>
  <c r="BB260" i="4"/>
  <c r="BD260" i="4"/>
  <c r="BF260" i="4"/>
  <c r="BH260" i="4"/>
  <c r="BJ260" i="4"/>
  <c r="BL260" i="4"/>
  <c r="BN260" i="4"/>
  <c r="BP260" i="4"/>
  <c r="BR260" i="4"/>
  <c r="BT260" i="4"/>
  <c r="BV260" i="4"/>
  <c r="BX260" i="4"/>
  <c r="BZ260" i="4"/>
  <c r="AN261" i="4"/>
  <c r="AP261" i="4"/>
  <c r="AR261" i="4"/>
  <c r="AT261" i="4"/>
  <c r="AV261" i="4"/>
  <c r="AX261" i="4"/>
  <c r="AZ261" i="4"/>
  <c r="BB261" i="4"/>
  <c r="BD261" i="4"/>
  <c r="BF261" i="4"/>
  <c r="BH261" i="4"/>
  <c r="BJ261" i="4"/>
  <c r="BL261" i="4"/>
  <c r="BN261" i="4"/>
  <c r="BP261" i="4"/>
  <c r="BR261" i="4"/>
  <c r="BT261" i="4"/>
  <c r="BV261" i="4"/>
  <c r="BX261" i="4"/>
  <c r="AP262" i="4"/>
  <c r="AR262" i="4"/>
  <c r="AT262" i="4"/>
  <c r="AV262" i="4"/>
  <c r="AX262" i="4"/>
  <c r="AZ262" i="4"/>
  <c r="BB262" i="4"/>
  <c r="BD262" i="4"/>
  <c r="BF262" i="4"/>
  <c r="BH262" i="4"/>
  <c r="BJ262" i="4"/>
  <c r="BL262" i="4"/>
  <c r="BN262" i="4"/>
  <c r="BP262" i="4"/>
  <c r="BR262" i="4"/>
  <c r="BT262" i="4"/>
  <c r="BV262" i="4"/>
  <c r="BX262" i="4"/>
  <c r="BZ262" i="4"/>
  <c r="AP263" i="4"/>
  <c r="AR263" i="4"/>
  <c r="AT263" i="4"/>
  <c r="AV263" i="4"/>
  <c r="AX263" i="4"/>
  <c r="AZ263" i="4"/>
  <c r="BB263" i="4"/>
  <c r="BD263" i="4"/>
  <c r="BF263" i="4"/>
  <c r="BH263" i="4"/>
  <c r="BJ263" i="4"/>
  <c r="BL263" i="4"/>
  <c r="BN263" i="4"/>
  <c r="BP263" i="4"/>
  <c r="BR263" i="4"/>
  <c r="BT263" i="4"/>
  <c r="BV263" i="4"/>
  <c r="BX263" i="4"/>
  <c r="AT264" i="4"/>
  <c r="AV264" i="4"/>
  <c r="AX264" i="4"/>
  <c r="AZ264" i="4"/>
  <c r="BB264" i="4"/>
  <c r="BD264" i="4"/>
  <c r="BF264" i="4"/>
  <c r="BH264" i="4"/>
  <c r="BJ264" i="4"/>
  <c r="BL264" i="4"/>
  <c r="BN264" i="4"/>
  <c r="BP264" i="4"/>
  <c r="BR264" i="4"/>
  <c r="BT264" i="4"/>
  <c r="BV264" i="4"/>
  <c r="BX264" i="4"/>
  <c r="BZ264" i="4"/>
  <c r="AN265" i="4"/>
  <c r="AP265" i="4"/>
  <c r="AR265" i="4"/>
  <c r="AT265" i="4"/>
  <c r="AV265" i="4"/>
  <c r="AX265" i="4"/>
  <c r="AZ265" i="4"/>
  <c r="BB265" i="4"/>
  <c r="BD265" i="4"/>
  <c r="BF265" i="4"/>
  <c r="BH265" i="4"/>
  <c r="BJ265" i="4"/>
  <c r="BL265" i="4"/>
  <c r="BN265" i="4"/>
  <c r="BP265" i="4"/>
  <c r="BR265" i="4"/>
  <c r="BT265" i="4"/>
  <c r="BV265" i="4"/>
  <c r="BX265" i="4"/>
  <c r="AN266" i="4"/>
  <c r="AP266" i="4"/>
  <c r="AR266" i="4"/>
  <c r="AT266" i="4"/>
  <c r="AV266" i="4"/>
  <c r="AX266" i="4"/>
  <c r="AZ266" i="4"/>
  <c r="BB266" i="4"/>
  <c r="BD266" i="4"/>
  <c r="BF266" i="4"/>
  <c r="BH266" i="4"/>
  <c r="BJ266" i="4"/>
  <c r="BL266" i="4"/>
  <c r="BN266" i="4"/>
  <c r="BP266" i="4"/>
  <c r="BR266" i="4"/>
  <c r="BT266" i="4"/>
  <c r="BV266" i="4"/>
  <c r="BX266" i="4"/>
  <c r="BZ266" i="4"/>
  <c r="AN267" i="4"/>
  <c r="AP267" i="4"/>
  <c r="AR267" i="4"/>
  <c r="AT267" i="4"/>
  <c r="AV267" i="4"/>
  <c r="AX267" i="4"/>
  <c r="AZ267" i="4"/>
  <c r="BB267" i="4"/>
  <c r="BD267" i="4"/>
  <c r="BF267" i="4"/>
  <c r="BH267" i="4"/>
  <c r="BJ267" i="4"/>
  <c r="BL267" i="4"/>
  <c r="BN267" i="4"/>
  <c r="BP267" i="4"/>
  <c r="BR267" i="4"/>
  <c r="BT267" i="4"/>
  <c r="BV267" i="4"/>
  <c r="BX267" i="4"/>
  <c r="AN268" i="4"/>
  <c r="AP268" i="4"/>
  <c r="AR268" i="4"/>
  <c r="AT268" i="4"/>
  <c r="AV268" i="4"/>
  <c r="AX268" i="4"/>
  <c r="AZ268" i="4"/>
  <c r="BB268" i="4"/>
  <c r="BD268" i="4"/>
  <c r="BF268" i="4"/>
  <c r="BH268" i="4"/>
  <c r="BJ268" i="4"/>
  <c r="BL268" i="4"/>
  <c r="BN268" i="4"/>
  <c r="BP268" i="4"/>
  <c r="BR268" i="4"/>
  <c r="BT268" i="4"/>
  <c r="BV268" i="4"/>
  <c r="BX268" i="4"/>
  <c r="AP269" i="4"/>
  <c r="AR269" i="4"/>
  <c r="AT269" i="4"/>
  <c r="AV269" i="4"/>
  <c r="AX269" i="4"/>
  <c r="AZ269" i="4"/>
  <c r="BB269" i="4"/>
  <c r="BD269" i="4"/>
  <c r="BF269" i="4"/>
  <c r="BH269" i="4"/>
  <c r="BJ269" i="4"/>
  <c r="BL269" i="4"/>
  <c r="BN269" i="4"/>
  <c r="BP269" i="4"/>
  <c r="BR269" i="4"/>
  <c r="BT269" i="4"/>
  <c r="BV269" i="4"/>
  <c r="BX269" i="4"/>
  <c r="AN270" i="4"/>
  <c r="AP270" i="4"/>
  <c r="AR270" i="4"/>
  <c r="AT270" i="4"/>
  <c r="AV270" i="4"/>
  <c r="AX270" i="4"/>
  <c r="AZ270" i="4"/>
  <c r="BB270" i="4"/>
  <c r="BD270" i="4"/>
  <c r="BF270" i="4"/>
  <c r="BH270" i="4"/>
  <c r="BJ270" i="4"/>
  <c r="BL270" i="4"/>
  <c r="BN270" i="4"/>
  <c r="BP270" i="4"/>
  <c r="BR270" i="4"/>
  <c r="BT270" i="4"/>
  <c r="BV270" i="4"/>
  <c r="BX270" i="4"/>
  <c r="BZ270" i="4"/>
  <c r="AV271" i="4"/>
  <c r="AX271" i="4"/>
  <c r="AZ271" i="4"/>
  <c r="BB271" i="4"/>
  <c r="BD271" i="4"/>
  <c r="BF271" i="4"/>
  <c r="BH271" i="4"/>
  <c r="BJ271" i="4"/>
  <c r="BL271" i="4"/>
  <c r="BN271" i="4"/>
  <c r="BP271" i="4"/>
  <c r="BR271" i="4"/>
  <c r="BT271" i="4"/>
  <c r="BV271" i="4"/>
  <c r="BX271" i="4"/>
  <c r="AP272" i="4"/>
  <c r="AR272" i="4"/>
  <c r="AT272" i="4"/>
  <c r="AV272" i="4"/>
  <c r="AX272" i="4"/>
  <c r="AZ272" i="4"/>
  <c r="BB272" i="4"/>
  <c r="BD272" i="4"/>
  <c r="BF272" i="4"/>
  <c r="BH272" i="4"/>
  <c r="BJ272" i="4"/>
  <c r="BL272" i="4"/>
  <c r="BN272" i="4"/>
  <c r="BP272" i="4"/>
  <c r="BR272" i="4"/>
  <c r="BT272" i="4"/>
  <c r="BV272" i="4"/>
  <c r="BX272" i="4"/>
  <c r="BZ272" i="4"/>
  <c r="AN273" i="4"/>
  <c r="AP273" i="4"/>
  <c r="AR273" i="4"/>
  <c r="AT273" i="4"/>
  <c r="AV273" i="4"/>
  <c r="AX273" i="4"/>
  <c r="AZ273" i="4"/>
  <c r="BB273" i="4"/>
  <c r="BD273" i="4"/>
  <c r="BF273" i="4"/>
  <c r="BH273" i="4"/>
  <c r="BJ273" i="4"/>
  <c r="BL273" i="4"/>
  <c r="BN273" i="4"/>
  <c r="BP273" i="4"/>
  <c r="BR273" i="4"/>
  <c r="BT273" i="4"/>
  <c r="BV273" i="4"/>
  <c r="BX273" i="4"/>
  <c r="AN274" i="4"/>
  <c r="AP274" i="4"/>
  <c r="AR274" i="4"/>
  <c r="AT274" i="4"/>
  <c r="AV274" i="4"/>
  <c r="AX274" i="4"/>
  <c r="AZ274" i="4"/>
  <c r="BB274" i="4"/>
  <c r="BD274" i="4"/>
  <c r="BF274" i="4"/>
  <c r="BH274" i="4"/>
  <c r="BJ274" i="4"/>
  <c r="BL274" i="4"/>
  <c r="BN274" i="4"/>
  <c r="BP274" i="4"/>
  <c r="BR274" i="4"/>
  <c r="BT274" i="4"/>
  <c r="BV274" i="4"/>
  <c r="BX274" i="4"/>
  <c r="BZ274" i="4"/>
  <c r="AN275" i="4"/>
  <c r="AP275" i="4"/>
  <c r="AR275" i="4"/>
  <c r="AT275" i="4"/>
  <c r="AV275" i="4"/>
  <c r="AX275" i="4"/>
  <c r="AZ275" i="4"/>
  <c r="BB275" i="4"/>
  <c r="BD275" i="4"/>
  <c r="BF275" i="4"/>
  <c r="BH275" i="4"/>
  <c r="BJ275" i="4"/>
  <c r="BL275" i="4"/>
  <c r="BN275" i="4"/>
  <c r="BP275" i="4"/>
  <c r="BR275" i="4"/>
  <c r="BT275" i="4"/>
  <c r="BV275" i="4"/>
  <c r="BX275" i="4"/>
  <c r="BZ275" i="4"/>
  <c r="AN276" i="4"/>
  <c r="AP276" i="4"/>
  <c r="AR276" i="4"/>
  <c r="AT276" i="4"/>
  <c r="AV276" i="4"/>
  <c r="AX276" i="4"/>
  <c r="AZ276" i="4"/>
  <c r="BB276" i="4"/>
  <c r="BD276" i="4"/>
  <c r="BF276" i="4"/>
  <c r="BH276" i="4"/>
  <c r="BJ276" i="4"/>
  <c r="BL276" i="4"/>
  <c r="BN276" i="4"/>
  <c r="BP276" i="4"/>
  <c r="BR276" i="4"/>
  <c r="BT276" i="4"/>
  <c r="BV276" i="4"/>
  <c r="BX276" i="4"/>
  <c r="BZ276" i="4"/>
  <c r="AP277" i="4"/>
  <c r="AR277" i="4"/>
  <c r="AT277" i="4"/>
  <c r="AV277" i="4"/>
  <c r="AX277" i="4"/>
  <c r="AZ277" i="4"/>
  <c r="BB277" i="4"/>
  <c r="BD277" i="4"/>
  <c r="BF277" i="4"/>
  <c r="BH277" i="4"/>
  <c r="BJ277" i="4"/>
  <c r="BL277" i="4"/>
  <c r="BN277" i="4"/>
  <c r="BP277" i="4"/>
  <c r="BR277" i="4"/>
  <c r="BT277" i="4"/>
  <c r="BV277" i="4"/>
  <c r="BX277" i="4"/>
  <c r="BZ277" i="4"/>
  <c r="AP278" i="4"/>
  <c r="AR278" i="4"/>
  <c r="AT278" i="4"/>
  <c r="AV278" i="4"/>
  <c r="AX278" i="4"/>
  <c r="AZ278" i="4"/>
  <c r="BB278" i="4"/>
  <c r="BD278" i="4"/>
  <c r="BF278" i="4"/>
  <c r="BH278" i="4"/>
  <c r="BJ278" i="4"/>
  <c r="BL278" i="4"/>
  <c r="BN278" i="4"/>
  <c r="BP278" i="4"/>
  <c r="BR278" i="4"/>
  <c r="BT278" i="4"/>
  <c r="BV278" i="4"/>
  <c r="BX278" i="4"/>
  <c r="BZ278" i="4"/>
  <c r="AP279" i="4"/>
  <c r="AR279" i="4"/>
  <c r="AT279" i="4"/>
  <c r="AV279" i="4"/>
  <c r="AX279" i="4"/>
  <c r="AZ279" i="4"/>
  <c r="BB279" i="4"/>
  <c r="BD279" i="4"/>
  <c r="BF279" i="4"/>
  <c r="BH279" i="4"/>
  <c r="BJ279" i="4"/>
  <c r="BL279" i="4"/>
  <c r="BN279" i="4"/>
  <c r="BP279" i="4"/>
  <c r="BR279" i="4"/>
  <c r="BT279" i="4"/>
  <c r="BV279" i="4"/>
  <c r="BX279" i="4"/>
  <c r="AN280" i="4"/>
  <c r="AP280" i="4"/>
  <c r="AR280" i="4"/>
  <c r="AT280" i="4"/>
  <c r="AV280" i="4"/>
  <c r="AX280" i="4"/>
  <c r="AZ280" i="4"/>
  <c r="BB280" i="4"/>
  <c r="BD280" i="4"/>
  <c r="BF280" i="4"/>
  <c r="BH280" i="4"/>
  <c r="BJ280" i="4"/>
  <c r="BL280" i="4"/>
  <c r="BN280" i="4"/>
  <c r="BP280" i="4"/>
  <c r="BR280" i="4"/>
  <c r="BT280" i="4"/>
  <c r="BV280" i="4"/>
  <c r="BX280" i="4"/>
  <c r="BZ280" i="4"/>
  <c r="AN281" i="4"/>
  <c r="AP281" i="4"/>
  <c r="AR281" i="4"/>
  <c r="AT281" i="4"/>
  <c r="AV281" i="4"/>
  <c r="AX281" i="4"/>
  <c r="AZ281" i="4"/>
  <c r="BB281" i="4"/>
  <c r="BD281" i="4"/>
  <c r="BF281" i="4"/>
  <c r="BH281" i="4"/>
  <c r="BJ281" i="4"/>
  <c r="BL281" i="4"/>
  <c r="BN281" i="4"/>
  <c r="BP281" i="4"/>
  <c r="BR281" i="4"/>
  <c r="BT281" i="4"/>
  <c r="BV281" i="4"/>
  <c r="BX281" i="4"/>
  <c r="AP282" i="4"/>
  <c r="AR282" i="4"/>
  <c r="AT282" i="4"/>
  <c r="AV282" i="4"/>
  <c r="AX282" i="4"/>
  <c r="AZ282" i="4"/>
  <c r="BB282" i="4"/>
  <c r="BD282" i="4"/>
  <c r="BF282" i="4"/>
  <c r="BH282" i="4"/>
  <c r="BJ282" i="4"/>
  <c r="BL282" i="4"/>
  <c r="BN282" i="4"/>
  <c r="BP282" i="4"/>
  <c r="BR282" i="4"/>
  <c r="BT282" i="4"/>
  <c r="BV282" i="4"/>
  <c r="BX282" i="4"/>
  <c r="BZ282" i="4"/>
  <c r="AR283" i="4"/>
  <c r="AT283" i="4"/>
  <c r="AV283" i="4"/>
  <c r="AX283" i="4"/>
  <c r="AZ283" i="4"/>
  <c r="BB283" i="4"/>
  <c r="BD283" i="4"/>
  <c r="BF283" i="4"/>
  <c r="BH283" i="4"/>
  <c r="BJ283" i="4"/>
  <c r="BL283" i="4"/>
  <c r="BN283" i="4"/>
  <c r="BP283" i="4"/>
  <c r="BR283" i="4"/>
  <c r="BT283" i="4"/>
  <c r="BV283" i="4"/>
  <c r="BX283" i="4"/>
  <c r="AP284" i="4"/>
  <c r="AR284" i="4"/>
  <c r="AT284" i="4"/>
  <c r="AV284" i="4"/>
  <c r="AX284" i="4"/>
  <c r="AZ284" i="4"/>
  <c r="BB284" i="4"/>
  <c r="BD284" i="4"/>
  <c r="BF284" i="4"/>
  <c r="BH284" i="4"/>
  <c r="BJ284" i="4"/>
  <c r="BL284" i="4"/>
  <c r="BN284" i="4"/>
  <c r="BP284" i="4"/>
  <c r="BR284" i="4"/>
  <c r="BT284" i="4"/>
  <c r="BV284" i="4"/>
  <c r="BX284" i="4"/>
  <c r="BZ284" i="4"/>
  <c r="AN285" i="4"/>
  <c r="AP285" i="4"/>
  <c r="AR285" i="4"/>
  <c r="AT285" i="4"/>
  <c r="AV285" i="4"/>
  <c r="AX285" i="4"/>
  <c r="AZ285" i="4"/>
  <c r="BB285" i="4"/>
  <c r="BD285" i="4"/>
  <c r="BF285" i="4"/>
  <c r="BH285" i="4"/>
  <c r="BJ285" i="4"/>
  <c r="BL285" i="4"/>
  <c r="BN285" i="4"/>
  <c r="BP285" i="4"/>
  <c r="BR285" i="4"/>
  <c r="BT285" i="4"/>
  <c r="BV285" i="4"/>
  <c r="BX285" i="4"/>
  <c r="AN286" i="4"/>
  <c r="AP286" i="4"/>
  <c r="AR286" i="4"/>
  <c r="AT286" i="4"/>
  <c r="AV286" i="4"/>
  <c r="AX286" i="4"/>
  <c r="AZ286" i="4"/>
  <c r="BB286" i="4"/>
  <c r="BD286" i="4"/>
  <c r="BF286" i="4"/>
  <c r="BH286" i="4"/>
  <c r="BJ286" i="4"/>
  <c r="BL286" i="4"/>
  <c r="BN286" i="4"/>
  <c r="BP286" i="4"/>
  <c r="BR286" i="4"/>
  <c r="BT286" i="4"/>
  <c r="BV286" i="4"/>
  <c r="BX286" i="4"/>
  <c r="BZ286" i="4"/>
  <c r="AN287" i="4"/>
  <c r="AP287" i="4"/>
  <c r="AR287" i="4"/>
  <c r="AT287" i="4"/>
  <c r="AV287" i="4"/>
  <c r="AX287" i="4"/>
  <c r="AZ287" i="4"/>
  <c r="BB287" i="4"/>
  <c r="BD287" i="4"/>
  <c r="BF287" i="4"/>
  <c r="BH287" i="4"/>
  <c r="BJ287" i="4"/>
  <c r="BL287" i="4"/>
  <c r="BN287" i="4"/>
  <c r="BP287" i="4"/>
  <c r="BR287" i="4"/>
  <c r="BT287" i="4"/>
  <c r="BV287" i="4"/>
  <c r="BX287" i="4"/>
  <c r="AN288" i="4"/>
  <c r="AP288" i="4"/>
  <c r="AR288" i="4"/>
  <c r="AT288" i="4"/>
  <c r="AV288" i="4"/>
  <c r="AX288" i="4"/>
  <c r="AZ288" i="4"/>
  <c r="BB288" i="4"/>
  <c r="BD288" i="4"/>
  <c r="BF288" i="4"/>
  <c r="BH288" i="4"/>
  <c r="BJ288" i="4"/>
  <c r="BL288" i="4"/>
  <c r="BN288" i="4"/>
  <c r="BP288" i="4"/>
  <c r="BR288" i="4"/>
  <c r="BT288" i="4"/>
  <c r="BV288" i="4"/>
  <c r="BX288" i="4"/>
  <c r="BZ288" i="4"/>
  <c r="AN289" i="4"/>
  <c r="AP289" i="4"/>
  <c r="AR289" i="4"/>
  <c r="AT289" i="4"/>
  <c r="AV289" i="4"/>
  <c r="AX289" i="4"/>
  <c r="AZ289" i="4"/>
  <c r="BB289" i="4"/>
  <c r="BD289" i="4"/>
  <c r="BF289" i="4"/>
  <c r="BH289" i="4"/>
  <c r="BJ289" i="4"/>
  <c r="BL289" i="4"/>
  <c r="BN289" i="4"/>
  <c r="BP289" i="4"/>
  <c r="BR289" i="4"/>
  <c r="BT289" i="4"/>
  <c r="BV289" i="4"/>
  <c r="BX289" i="4"/>
  <c r="AN290" i="4"/>
  <c r="AP290" i="4"/>
  <c r="AR290" i="4"/>
  <c r="AT290" i="4"/>
  <c r="AV290" i="4"/>
  <c r="AX290" i="4"/>
  <c r="AZ290" i="4"/>
  <c r="BB290" i="4"/>
  <c r="BD290" i="4"/>
  <c r="BF290" i="4"/>
  <c r="BH290" i="4"/>
  <c r="BJ290" i="4"/>
  <c r="BL290" i="4"/>
  <c r="BN290" i="4"/>
  <c r="BP290" i="4"/>
  <c r="BR290" i="4"/>
  <c r="BT290" i="4"/>
  <c r="BV290" i="4"/>
  <c r="BX290" i="4"/>
  <c r="BZ290" i="4"/>
  <c r="AN291" i="4"/>
  <c r="AP291" i="4"/>
  <c r="AR291" i="4"/>
  <c r="AT291" i="4"/>
  <c r="AV291" i="4"/>
  <c r="AX291" i="4"/>
  <c r="AZ291" i="4"/>
  <c r="BB291" i="4"/>
  <c r="BD291" i="4"/>
  <c r="BF291" i="4"/>
  <c r="BH291" i="4"/>
  <c r="BJ291" i="4"/>
  <c r="BL291" i="4"/>
  <c r="BN291" i="4"/>
  <c r="BP291" i="4"/>
  <c r="BR291" i="4"/>
  <c r="BT291" i="4"/>
  <c r="BV291" i="4"/>
  <c r="BX291" i="4"/>
  <c r="AN292" i="4"/>
  <c r="AP292" i="4"/>
  <c r="AR292" i="4"/>
  <c r="AT292" i="4"/>
  <c r="AV292" i="4"/>
  <c r="AX292" i="4"/>
  <c r="AZ292" i="4"/>
  <c r="BB292" i="4"/>
  <c r="BD292" i="4"/>
  <c r="BF292" i="4"/>
  <c r="BH292" i="4"/>
  <c r="BJ292" i="4"/>
  <c r="BL292" i="4"/>
  <c r="BN292" i="4"/>
  <c r="BP292" i="4"/>
  <c r="BR292" i="4"/>
  <c r="BT292" i="4"/>
  <c r="BV292" i="4"/>
  <c r="BX292" i="4"/>
  <c r="BZ292" i="4"/>
  <c r="AR293" i="4"/>
  <c r="AT293" i="4"/>
  <c r="AV293" i="4"/>
  <c r="AX293" i="4"/>
  <c r="AZ293" i="4"/>
  <c r="BB293" i="4"/>
  <c r="BD293" i="4"/>
  <c r="BF293" i="4"/>
  <c r="BH293" i="4"/>
  <c r="BJ293" i="4"/>
  <c r="BL293" i="4"/>
  <c r="BN293" i="4"/>
  <c r="BP293" i="4"/>
  <c r="BR293" i="4"/>
  <c r="BT293" i="4"/>
  <c r="BV293" i="4"/>
  <c r="BX293" i="4"/>
  <c r="AP294" i="4"/>
  <c r="AR294" i="4"/>
  <c r="AT294" i="4"/>
  <c r="AV294" i="4"/>
  <c r="AX294" i="4"/>
  <c r="AZ294" i="4"/>
  <c r="BB294" i="4"/>
  <c r="BD294" i="4"/>
  <c r="BF294" i="4"/>
  <c r="BH294" i="4"/>
  <c r="BJ294" i="4"/>
  <c r="BL294" i="4"/>
  <c r="BN294" i="4"/>
  <c r="BP294" i="4"/>
  <c r="BR294" i="4"/>
  <c r="BT294" i="4"/>
  <c r="BV294" i="4"/>
  <c r="BX294" i="4"/>
  <c r="BZ294" i="4"/>
  <c r="AN295" i="4"/>
  <c r="AP295" i="4"/>
  <c r="AR295" i="4"/>
  <c r="AT295" i="4"/>
  <c r="AV295" i="4"/>
  <c r="AX295" i="4"/>
  <c r="AZ295" i="4"/>
  <c r="BB295" i="4"/>
  <c r="BD295" i="4"/>
  <c r="BF295" i="4"/>
  <c r="BH295" i="4"/>
  <c r="BJ295" i="4"/>
  <c r="BL295" i="4"/>
  <c r="BN295" i="4"/>
  <c r="BP295" i="4"/>
  <c r="BR295" i="4"/>
  <c r="BT295" i="4"/>
  <c r="BV295" i="4"/>
  <c r="BX295" i="4"/>
  <c r="AN296" i="4"/>
  <c r="AP296" i="4"/>
  <c r="AR296" i="4"/>
  <c r="AT296" i="4"/>
  <c r="AV296" i="4"/>
  <c r="AX296" i="4"/>
  <c r="AZ296" i="4"/>
  <c r="BB296" i="4"/>
  <c r="BD296" i="4"/>
  <c r="BF296" i="4"/>
  <c r="BH296" i="4"/>
  <c r="BJ296" i="4"/>
  <c r="BL296" i="4"/>
  <c r="BN296" i="4"/>
  <c r="BP296" i="4"/>
  <c r="BR296" i="4"/>
  <c r="BT296" i="4"/>
  <c r="BV296" i="4"/>
  <c r="BX296" i="4"/>
  <c r="BZ296" i="4"/>
  <c r="AN297" i="4"/>
  <c r="AP297" i="4"/>
  <c r="AR297" i="4"/>
  <c r="AT297" i="4"/>
  <c r="AV297" i="4"/>
  <c r="AX297" i="4"/>
  <c r="AZ297" i="4"/>
  <c r="BB297" i="4"/>
  <c r="BD297" i="4"/>
  <c r="BF297" i="4"/>
  <c r="BH297" i="4"/>
  <c r="BJ297" i="4"/>
  <c r="BL297" i="4"/>
  <c r="BN297" i="4"/>
  <c r="BP297" i="4"/>
  <c r="BR297" i="4"/>
  <c r="BT297" i="4"/>
  <c r="BV297" i="4"/>
  <c r="BX297" i="4"/>
  <c r="BZ297" i="4"/>
  <c r="AR298" i="4"/>
  <c r="AT298" i="4"/>
  <c r="AV298" i="4"/>
  <c r="AX298" i="4"/>
  <c r="AZ298" i="4"/>
  <c r="BB298" i="4"/>
  <c r="BD298" i="4"/>
  <c r="BF298" i="4"/>
  <c r="BH298" i="4"/>
  <c r="BJ298" i="4"/>
  <c r="BL298" i="4"/>
  <c r="BN298" i="4"/>
  <c r="BP298" i="4"/>
  <c r="BR298" i="4"/>
  <c r="BT298" i="4"/>
  <c r="BV298" i="4"/>
  <c r="BX298" i="4"/>
  <c r="AN299" i="4"/>
  <c r="AP299" i="4"/>
  <c r="AR299" i="4"/>
  <c r="AT299" i="4"/>
  <c r="AV299" i="4"/>
  <c r="AX299" i="4"/>
  <c r="AZ299" i="4"/>
  <c r="BB299" i="4"/>
  <c r="BD299" i="4"/>
  <c r="BF299" i="4"/>
  <c r="BH299" i="4"/>
  <c r="BJ299" i="4"/>
  <c r="BL299" i="4"/>
  <c r="BN299" i="4"/>
  <c r="BP299" i="4"/>
  <c r="BR299" i="4"/>
  <c r="BT299" i="4"/>
  <c r="BV299" i="4"/>
  <c r="BX299" i="4"/>
  <c r="AR300" i="4"/>
  <c r="AT300" i="4"/>
  <c r="AV300" i="4"/>
  <c r="AX300" i="4"/>
  <c r="AZ300" i="4"/>
  <c r="BB300" i="4"/>
  <c r="BD300" i="4"/>
  <c r="BF300" i="4"/>
  <c r="BH300" i="4"/>
  <c r="BJ300" i="4"/>
  <c r="BL300" i="4"/>
  <c r="BN300" i="4"/>
  <c r="BP300" i="4"/>
  <c r="BR300" i="4"/>
  <c r="BT300" i="4"/>
  <c r="BV300" i="4"/>
  <c r="BX300" i="4"/>
  <c r="BZ300" i="4"/>
  <c r="AR301" i="4"/>
  <c r="AT301" i="4"/>
  <c r="AV301" i="4"/>
  <c r="AX301" i="4"/>
  <c r="AZ301" i="4"/>
  <c r="BB301" i="4"/>
  <c r="BD301" i="4"/>
  <c r="BF301" i="4"/>
  <c r="BH301" i="4"/>
  <c r="BJ301" i="4"/>
  <c r="BL301" i="4"/>
  <c r="BN301" i="4"/>
  <c r="BP301" i="4"/>
  <c r="BR301" i="4"/>
  <c r="BT301" i="4"/>
  <c r="BV301" i="4"/>
  <c r="BX301" i="4"/>
  <c r="BZ301" i="4"/>
  <c r="AP302" i="4"/>
  <c r="AR302" i="4"/>
  <c r="AT302" i="4"/>
  <c r="AV302" i="4"/>
  <c r="AX302" i="4"/>
  <c r="AZ302" i="4"/>
  <c r="BB302" i="4"/>
  <c r="BD302" i="4"/>
  <c r="BF302" i="4"/>
  <c r="BH302" i="4"/>
  <c r="BJ302" i="4"/>
  <c r="BL302" i="4"/>
  <c r="BN302" i="4"/>
  <c r="BP302" i="4"/>
  <c r="BR302" i="4"/>
  <c r="BT302" i="4"/>
  <c r="BV302" i="4"/>
  <c r="BX302" i="4"/>
  <c r="AP303" i="4"/>
  <c r="AR303" i="4"/>
  <c r="AT303" i="4"/>
  <c r="AV303" i="4"/>
  <c r="AX303" i="4"/>
  <c r="AZ303" i="4"/>
  <c r="BB303" i="4"/>
  <c r="BD303" i="4"/>
  <c r="BF303" i="4"/>
  <c r="BH303" i="4"/>
  <c r="BJ303" i="4"/>
  <c r="BL303" i="4"/>
  <c r="BN303" i="4"/>
  <c r="BP303" i="4"/>
  <c r="BR303" i="4"/>
  <c r="BT303" i="4"/>
  <c r="BV303" i="4"/>
  <c r="BX303" i="4"/>
  <c r="AN304" i="4"/>
  <c r="AP304" i="4"/>
  <c r="AR304" i="4"/>
  <c r="AT304" i="4"/>
  <c r="AV304" i="4"/>
  <c r="AX304" i="4"/>
  <c r="AZ304" i="4"/>
  <c r="BB304" i="4"/>
  <c r="BD304" i="4"/>
  <c r="BF304" i="4"/>
  <c r="BH304" i="4"/>
  <c r="BJ304" i="4"/>
  <c r="BL304" i="4"/>
  <c r="BN304" i="4"/>
  <c r="BP304" i="4"/>
  <c r="BR304" i="4"/>
  <c r="BT304" i="4"/>
  <c r="BV304" i="4"/>
  <c r="BX304" i="4"/>
  <c r="BZ304" i="4"/>
  <c r="AR305" i="4"/>
  <c r="AT305" i="4"/>
  <c r="AV305" i="4"/>
  <c r="AX305" i="4"/>
  <c r="AZ305" i="4"/>
  <c r="BB305" i="4"/>
  <c r="BD305" i="4"/>
  <c r="BF305" i="4"/>
  <c r="BH305" i="4"/>
  <c r="BJ305" i="4"/>
  <c r="BL305" i="4"/>
  <c r="BN305" i="4"/>
  <c r="BP305" i="4"/>
  <c r="BR305" i="4"/>
  <c r="BT305" i="4"/>
  <c r="BV305" i="4"/>
  <c r="BX305" i="4"/>
  <c r="BF306" i="4"/>
  <c r="BH306" i="4"/>
  <c r="BJ306" i="4"/>
  <c r="BL306" i="4"/>
  <c r="BN306" i="4"/>
  <c r="BP306" i="4"/>
  <c r="BR306" i="4"/>
  <c r="BT306" i="4"/>
  <c r="BV306" i="4"/>
  <c r="BX306" i="4"/>
  <c r="BZ306" i="4"/>
  <c r="AN307" i="4"/>
  <c r="AP307" i="4"/>
  <c r="AR307" i="4"/>
  <c r="AT307" i="4"/>
  <c r="AV307" i="4"/>
  <c r="AX307" i="4"/>
  <c r="AZ307" i="4"/>
  <c r="BB307" i="4"/>
  <c r="BD307" i="4"/>
  <c r="BF307" i="4"/>
  <c r="BH307" i="4"/>
  <c r="BJ307" i="4"/>
  <c r="BL307" i="4"/>
  <c r="BN307" i="4"/>
  <c r="BP307" i="4"/>
  <c r="BR307" i="4"/>
  <c r="BT307" i="4"/>
  <c r="BV307" i="4"/>
  <c r="BX307" i="4"/>
  <c r="BZ307" i="4"/>
  <c r="AN308" i="4"/>
  <c r="AP308" i="4"/>
  <c r="AR308" i="4"/>
  <c r="AT308" i="4"/>
  <c r="AV308" i="4"/>
  <c r="AX308" i="4"/>
  <c r="AZ308" i="4"/>
  <c r="BB308" i="4"/>
  <c r="BD308" i="4"/>
  <c r="BF308" i="4"/>
  <c r="BH308" i="4"/>
  <c r="BJ308" i="4"/>
  <c r="BL308" i="4"/>
  <c r="BN308" i="4"/>
  <c r="BP308" i="4"/>
  <c r="BR308" i="4"/>
  <c r="BT308" i="4"/>
  <c r="BV308" i="4"/>
  <c r="BX308" i="4"/>
  <c r="AN309" i="4"/>
  <c r="AP309" i="4"/>
  <c r="AR309" i="4"/>
  <c r="AT309" i="4"/>
  <c r="AV309" i="4"/>
  <c r="AX309" i="4"/>
  <c r="AZ309" i="4"/>
  <c r="BB309" i="4"/>
  <c r="BD309" i="4"/>
  <c r="BF309" i="4"/>
  <c r="BH309" i="4"/>
  <c r="BJ309" i="4"/>
  <c r="BL309" i="4"/>
  <c r="BN309" i="4"/>
  <c r="BP309" i="4"/>
  <c r="BR309" i="4"/>
  <c r="BT309" i="4"/>
  <c r="BV309" i="4"/>
  <c r="BX309" i="4"/>
  <c r="BZ309" i="4"/>
  <c r="AN310" i="4"/>
  <c r="AP310" i="4"/>
  <c r="AR310" i="4"/>
  <c r="AT310" i="4"/>
  <c r="AV310" i="4"/>
  <c r="AX310" i="4"/>
  <c r="AZ310" i="4"/>
  <c r="BB310" i="4"/>
  <c r="BD310" i="4"/>
  <c r="BF310" i="4"/>
  <c r="BH310" i="4"/>
  <c r="BJ310" i="4"/>
  <c r="BL310" i="4"/>
  <c r="BN310" i="4"/>
  <c r="BP310" i="4"/>
  <c r="BR310" i="4"/>
  <c r="BT310" i="4"/>
  <c r="BV310" i="4"/>
  <c r="BX310" i="4"/>
  <c r="AP311" i="4"/>
  <c r="AR311" i="4"/>
  <c r="AT311" i="4"/>
  <c r="AV311" i="4"/>
  <c r="AX311" i="4"/>
  <c r="AZ311" i="4"/>
  <c r="BB311" i="4"/>
  <c r="BD311" i="4"/>
  <c r="BF311" i="4"/>
  <c r="BH311" i="4"/>
  <c r="BJ311" i="4"/>
  <c r="BL311" i="4"/>
  <c r="BN311" i="4"/>
  <c r="BP311" i="4"/>
  <c r="BR311" i="4"/>
  <c r="BT311" i="4"/>
  <c r="BV311" i="4"/>
  <c r="BX311" i="4"/>
  <c r="AN312" i="4"/>
  <c r="AP312" i="4"/>
  <c r="AR312" i="4"/>
  <c r="AT312" i="4"/>
  <c r="AV312" i="4"/>
  <c r="AX312" i="4"/>
  <c r="AZ312" i="4"/>
  <c r="BB312" i="4"/>
  <c r="BD312" i="4"/>
  <c r="BF312" i="4"/>
  <c r="BH312" i="4"/>
  <c r="BJ312" i="4"/>
  <c r="BL312" i="4"/>
  <c r="BN312" i="4"/>
  <c r="BP312" i="4"/>
  <c r="BR312" i="4"/>
  <c r="BT312" i="4"/>
  <c r="BV312" i="4"/>
  <c r="BX312" i="4"/>
  <c r="BZ312" i="4"/>
  <c r="AR313" i="4"/>
  <c r="AT313" i="4"/>
  <c r="AV313" i="4"/>
  <c r="AX313" i="4"/>
  <c r="AZ313" i="4"/>
  <c r="BB313" i="4"/>
  <c r="BD313" i="4"/>
  <c r="BF313" i="4"/>
  <c r="BH313" i="4"/>
  <c r="BJ313" i="4"/>
  <c r="BL313" i="4"/>
  <c r="BN313" i="4"/>
  <c r="BP313" i="4"/>
  <c r="BR313" i="4"/>
  <c r="BT313" i="4"/>
  <c r="BV313" i="4"/>
  <c r="BX313" i="4"/>
  <c r="BZ313" i="4"/>
  <c r="AN314" i="4"/>
  <c r="AP314" i="4"/>
  <c r="AR314" i="4"/>
  <c r="AT314" i="4"/>
  <c r="AV314" i="4"/>
  <c r="AX314" i="4"/>
  <c r="AZ314" i="4"/>
  <c r="BB314" i="4"/>
  <c r="BD314" i="4"/>
  <c r="BF314" i="4"/>
  <c r="BH314" i="4"/>
  <c r="BJ314" i="4"/>
  <c r="BL314" i="4"/>
  <c r="BN314" i="4"/>
  <c r="BP314" i="4"/>
  <c r="BR314" i="4"/>
  <c r="BT314" i="4"/>
  <c r="BV314" i="4"/>
  <c r="BX314" i="4"/>
  <c r="AN315" i="4"/>
  <c r="AP315" i="4"/>
  <c r="AR315" i="4"/>
  <c r="AT315" i="4"/>
  <c r="AV315" i="4"/>
  <c r="AX315" i="4"/>
  <c r="AZ315" i="4"/>
  <c r="BB315" i="4"/>
  <c r="BD315" i="4"/>
  <c r="BF315" i="4"/>
  <c r="BH315" i="4"/>
  <c r="BJ315" i="4"/>
  <c r="BL315" i="4"/>
  <c r="BN315" i="4"/>
  <c r="BP315" i="4"/>
  <c r="BR315" i="4"/>
  <c r="BT315" i="4"/>
  <c r="BV315" i="4"/>
  <c r="BX315" i="4"/>
  <c r="AN316" i="4"/>
  <c r="AP316" i="4"/>
  <c r="AR316" i="4"/>
  <c r="AT316" i="4"/>
  <c r="AV316" i="4"/>
  <c r="AX316" i="4"/>
  <c r="AZ316" i="4"/>
  <c r="BB316" i="4"/>
  <c r="BD316" i="4"/>
  <c r="BF316" i="4"/>
  <c r="BH316" i="4"/>
  <c r="BJ316" i="4"/>
  <c r="BL316" i="4"/>
  <c r="BN316" i="4"/>
  <c r="BP316" i="4"/>
  <c r="BR316" i="4"/>
  <c r="BT316" i="4"/>
  <c r="BV316" i="4"/>
  <c r="BX316" i="4"/>
  <c r="BZ316" i="4"/>
  <c r="AN317" i="4"/>
  <c r="AP317" i="4"/>
  <c r="AR317" i="4"/>
  <c r="AT317" i="4"/>
  <c r="AV317" i="4"/>
  <c r="AX317" i="4"/>
  <c r="AZ317" i="4"/>
  <c r="BB317" i="4"/>
  <c r="BD317" i="4"/>
  <c r="BF317" i="4"/>
  <c r="BH317" i="4"/>
  <c r="BJ317" i="4"/>
  <c r="BL317" i="4"/>
  <c r="BN317" i="4"/>
  <c r="BP317" i="4"/>
  <c r="BR317" i="4"/>
  <c r="BT317" i="4"/>
  <c r="BV317" i="4"/>
  <c r="BX317" i="4"/>
  <c r="AR318" i="4"/>
  <c r="AT318" i="4"/>
  <c r="AV318" i="4"/>
  <c r="AX318" i="4"/>
  <c r="AZ318" i="4"/>
  <c r="BB318" i="4"/>
  <c r="BD318" i="4"/>
  <c r="BF318" i="4"/>
  <c r="BH318" i="4"/>
  <c r="BJ318" i="4"/>
  <c r="BL318" i="4"/>
  <c r="BN318" i="4"/>
  <c r="BP318" i="4"/>
  <c r="BR318" i="4"/>
  <c r="BT318" i="4"/>
  <c r="BV318" i="4"/>
  <c r="BX318" i="4"/>
  <c r="BZ318" i="4"/>
  <c r="AR319" i="4"/>
  <c r="AT319" i="4"/>
  <c r="AV319" i="4"/>
  <c r="AX319" i="4"/>
  <c r="AZ319" i="4"/>
  <c r="BB319" i="4"/>
  <c r="BD319" i="4"/>
  <c r="BF319" i="4"/>
  <c r="BH319" i="4"/>
  <c r="BJ319" i="4"/>
  <c r="BL319" i="4"/>
  <c r="BN319" i="4"/>
  <c r="BP319" i="4"/>
  <c r="BR319" i="4"/>
  <c r="BT319" i="4"/>
  <c r="BV319" i="4"/>
  <c r="BX319" i="4"/>
  <c r="AP320" i="4"/>
  <c r="AR320" i="4"/>
  <c r="AT320" i="4"/>
  <c r="AV320" i="4"/>
  <c r="AX320" i="4"/>
  <c r="AZ320" i="4"/>
  <c r="BB320" i="4"/>
  <c r="BD320" i="4"/>
  <c r="BF320" i="4"/>
  <c r="BH320" i="4"/>
  <c r="BJ320" i="4"/>
  <c r="BL320" i="4"/>
  <c r="BN320" i="4"/>
  <c r="BP320" i="4"/>
  <c r="BR320" i="4"/>
  <c r="BT320" i="4"/>
  <c r="BV320" i="4"/>
  <c r="BX320" i="4"/>
  <c r="BZ320" i="4"/>
  <c r="AV321" i="4"/>
  <c r="AX321" i="4"/>
  <c r="AZ321" i="4"/>
  <c r="BB321" i="4"/>
  <c r="BD321" i="4"/>
  <c r="BF321" i="4"/>
  <c r="BH321" i="4"/>
  <c r="BJ321" i="4"/>
  <c r="BL321" i="4"/>
  <c r="BN321" i="4"/>
  <c r="BP321" i="4"/>
  <c r="BR321" i="4"/>
  <c r="BT321" i="4"/>
  <c r="BV321" i="4"/>
  <c r="BX321" i="4"/>
  <c r="AN322" i="4"/>
  <c r="AP322" i="4"/>
  <c r="AR322" i="4"/>
  <c r="AT322" i="4"/>
  <c r="AV322" i="4"/>
  <c r="AX322" i="4"/>
  <c r="AZ322" i="4"/>
  <c r="BB322" i="4"/>
  <c r="BD322" i="4"/>
  <c r="BF322" i="4"/>
  <c r="BH322" i="4"/>
  <c r="BJ322" i="4"/>
  <c r="BL322" i="4"/>
  <c r="BN322" i="4"/>
  <c r="BP322" i="4"/>
  <c r="BR322" i="4"/>
  <c r="BT322" i="4"/>
  <c r="BV322" i="4"/>
  <c r="BX322" i="4"/>
  <c r="BZ322" i="4"/>
  <c r="AR323" i="4"/>
  <c r="AT323" i="4"/>
  <c r="AV323" i="4"/>
  <c r="AX323" i="4"/>
  <c r="AZ323" i="4"/>
  <c r="BB323" i="4"/>
  <c r="BD323" i="4"/>
  <c r="BF323" i="4"/>
  <c r="BH323" i="4"/>
  <c r="BJ323" i="4"/>
  <c r="BL323" i="4"/>
  <c r="BN323" i="4"/>
  <c r="BP323" i="4"/>
  <c r="BR323" i="4"/>
  <c r="BT323" i="4"/>
  <c r="BV323" i="4"/>
  <c r="BX323" i="4"/>
  <c r="AT324" i="4"/>
  <c r="AV324" i="4"/>
  <c r="AX324" i="4"/>
  <c r="AZ324" i="4"/>
  <c r="BB324" i="4"/>
  <c r="BD324" i="4"/>
  <c r="BF324" i="4"/>
  <c r="BH324" i="4"/>
  <c r="BJ324" i="4"/>
  <c r="BL324" i="4"/>
  <c r="BN324" i="4"/>
  <c r="BP324" i="4"/>
  <c r="BR324" i="4"/>
  <c r="BT324" i="4"/>
  <c r="BV324" i="4"/>
  <c r="BX324" i="4"/>
  <c r="BZ324" i="4"/>
  <c r="AZ325" i="4"/>
  <c r="BB325" i="4"/>
  <c r="BD325" i="4"/>
  <c r="BF325" i="4"/>
  <c r="BH325" i="4"/>
  <c r="BJ325" i="4"/>
  <c r="BL325" i="4"/>
  <c r="BN325" i="4"/>
  <c r="BP325" i="4"/>
  <c r="BR325" i="4"/>
  <c r="BT325" i="4"/>
  <c r="BV325" i="4"/>
  <c r="BX325" i="4"/>
  <c r="AN326" i="4"/>
  <c r="AP326" i="4"/>
  <c r="AR326" i="4"/>
  <c r="AT326" i="4"/>
  <c r="AV326" i="4"/>
  <c r="AX326" i="4"/>
  <c r="AZ326" i="4"/>
  <c r="BB326" i="4"/>
  <c r="BD326" i="4"/>
  <c r="BF326" i="4"/>
  <c r="BH326" i="4"/>
  <c r="BJ326" i="4"/>
  <c r="BL326" i="4"/>
  <c r="BN326" i="4"/>
  <c r="BP326" i="4"/>
  <c r="BR326" i="4"/>
  <c r="BT326" i="4"/>
  <c r="BV326" i="4"/>
  <c r="BX326" i="4"/>
  <c r="BZ326" i="4"/>
  <c r="AP327" i="4"/>
  <c r="AR327" i="4"/>
  <c r="AT327" i="4"/>
  <c r="AV327" i="4"/>
  <c r="AX327" i="4"/>
  <c r="AZ327" i="4"/>
  <c r="BB327" i="4"/>
  <c r="BD327" i="4"/>
  <c r="BF327" i="4"/>
  <c r="BH327" i="4"/>
  <c r="BJ327" i="4"/>
  <c r="BL327" i="4"/>
  <c r="BN327" i="4"/>
  <c r="BP327" i="4"/>
  <c r="BR327" i="4"/>
  <c r="BT327" i="4"/>
  <c r="BV327" i="4"/>
  <c r="BX327" i="4"/>
  <c r="AN328" i="4"/>
  <c r="AP328" i="4"/>
  <c r="AR328" i="4"/>
  <c r="AT328" i="4"/>
  <c r="AV328" i="4"/>
  <c r="AX328" i="4"/>
  <c r="AZ328" i="4"/>
  <c r="BB328" i="4"/>
  <c r="BD328" i="4"/>
  <c r="BF328" i="4"/>
  <c r="BH328" i="4"/>
  <c r="BJ328" i="4"/>
  <c r="BL328" i="4"/>
  <c r="BN328" i="4"/>
  <c r="BP328" i="4"/>
  <c r="BR328" i="4"/>
  <c r="BT328" i="4"/>
  <c r="BV328" i="4"/>
  <c r="BX328" i="4"/>
  <c r="BZ328" i="4"/>
  <c r="AR329" i="4"/>
  <c r="AT329" i="4"/>
  <c r="AV329" i="4"/>
  <c r="AX329" i="4"/>
  <c r="AZ329" i="4"/>
  <c r="BB329" i="4"/>
  <c r="BD329" i="4"/>
  <c r="BF329" i="4"/>
  <c r="BH329" i="4"/>
  <c r="BJ329" i="4"/>
  <c r="BL329" i="4"/>
  <c r="BN329" i="4"/>
  <c r="BP329" i="4"/>
  <c r="BR329" i="4"/>
  <c r="BT329" i="4"/>
  <c r="BV329" i="4"/>
  <c r="BX329" i="4"/>
  <c r="AP330" i="4"/>
  <c r="AR330" i="4"/>
  <c r="AT330" i="4"/>
  <c r="AV330" i="4"/>
  <c r="AX330" i="4"/>
  <c r="AZ330" i="4"/>
  <c r="BB330" i="4"/>
  <c r="BD330" i="4"/>
  <c r="BF330" i="4"/>
  <c r="BH330" i="4"/>
  <c r="BJ330" i="4"/>
  <c r="BL330" i="4"/>
  <c r="BN330" i="4"/>
  <c r="BP330" i="4"/>
  <c r="BR330" i="4"/>
  <c r="BT330" i="4"/>
  <c r="BV330" i="4"/>
  <c r="BX330" i="4"/>
  <c r="BZ330" i="4"/>
  <c r="AR331" i="4"/>
  <c r="AT331" i="4"/>
  <c r="AV331" i="4"/>
  <c r="AX331" i="4"/>
  <c r="AZ331" i="4"/>
  <c r="BB331" i="4"/>
  <c r="BD331" i="4"/>
  <c r="BF331" i="4"/>
  <c r="BH331" i="4"/>
  <c r="BJ331" i="4"/>
  <c r="BL331" i="4"/>
  <c r="BN331" i="4"/>
  <c r="BP331" i="4"/>
  <c r="BR331" i="4"/>
  <c r="BT331" i="4"/>
  <c r="BV331" i="4"/>
  <c r="BX331" i="4"/>
  <c r="AN332" i="4"/>
  <c r="AP332" i="4"/>
  <c r="AR332" i="4"/>
  <c r="AT332" i="4"/>
  <c r="AV332" i="4"/>
  <c r="AX332" i="4"/>
  <c r="AZ332" i="4"/>
  <c r="BB332" i="4"/>
  <c r="BD332" i="4"/>
  <c r="BF332" i="4"/>
  <c r="BH332" i="4"/>
  <c r="BJ332" i="4"/>
  <c r="BL332" i="4"/>
  <c r="BN332" i="4"/>
  <c r="BP332" i="4"/>
  <c r="BR332" i="4"/>
  <c r="BT332" i="4"/>
  <c r="BV332" i="4"/>
  <c r="BX332" i="4"/>
  <c r="BZ332" i="4"/>
  <c r="AR333" i="4"/>
  <c r="AT333" i="4"/>
  <c r="AV333" i="4"/>
  <c r="AX333" i="4"/>
  <c r="AZ333" i="4"/>
  <c r="BB333" i="4"/>
  <c r="BD333" i="4"/>
  <c r="BF333" i="4"/>
  <c r="BH333" i="4"/>
  <c r="BJ333" i="4"/>
  <c r="BL333" i="4"/>
  <c r="BN333" i="4"/>
  <c r="BP333" i="4"/>
  <c r="BR333" i="4"/>
  <c r="BT333" i="4"/>
  <c r="BV333" i="4"/>
  <c r="BX333" i="4"/>
  <c r="BZ333" i="4"/>
  <c r="AV334" i="4"/>
  <c r="AX334" i="4"/>
  <c r="AZ334" i="4"/>
  <c r="BB334" i="4"/>
  <c r="BD334" i="4"/>
  <c r="BF334" i="4"/>
  <c r="BH334" i="4"/>
  <c r="BJ334" i="4"/>
  <c r="BL334" i="4"/>
  <c r="BN334" i="4"/>
  <c r="BP334" i="4"/>
  <c r="BR334" i="4"/>
  <c r="BT334" i="4"/>
  <c r="BV334" i="4"/>
  <c r="BX334" i="4"/>
  <c r="AV335" i="4"/>
  <c r="AX335" i="4"/>
  <c r="AZ335" i="4"/>
  <c r="BB335" i="4"/>
  <c r="BD335" i="4"/>
  <c r="BF335" i="4"/>
  <c r="BH335" i="4"/>
  <c r="BJ335" i="4"/>
  <c r="BL335" i="4"/>
  <c r="BN335" i="4"/>
  <c r="BP335" i="4"/>
  <c r="BR335" i="4"/>
  <c r="BT335" i="4"/>
  <c r="BV335" i="4"/>
  <c r="BX335" i="4"/>
  <c r="AN336" i="4"/>
  <c r="AP336" i="4"/>
  <c r="AR336" i="4"/>
  <c r="AT336" i="4"/>
  <c r="AV336" i="4"/>
  <c r="AX336" i="4"/>
  <c r="AZ336" i="4"/>
  <c r="BB336" i="4"/>
  <c r="BD336" i="4"/>
  <c r="BF336" i="4"/>
  <c r="BH336" i="4"/>
  <c r="BJ336" i="4"/>
  <c r="BL336" i="4"/>
  <c r="BN336" i="4"/>
  <c r="BP336" i="4"/>
  <c r="BR336" i="4"/>
  <c r="BT336" i="4"/>
  <c r="BV336" i="4"/>
  <c r="BX336" i="4"/>
  <c r="BZ336" i="4"/>
  <c r="AP337" i="4"/>
  <c r="AR337" i="4"/>
  <c r="AT337" i="4"/>
  <c r="AV337" i="4"/>
  <c r="AX337" i="4"/>
  <c r="AZ337" i="4"/>
  <c r="BB337" i="4"/>
  <c r="BD337" i="4"/>
  <c r="BF337" i="4"/>
  <c r="BH337" i="4"/>
  <c r="BJ337" i="4"/>
  <c r="BL337" i="4"/>
  <c r="BN337" i="4"/>
  <c r="BP337" i="4"/>
  <c r="BR337" i="4"/>
  <c r="BT337" i="4"/>
  <c r="BV337" i="4"/>
  <c r="BX337" i="4"/>
  <c r="AN338" i="4"/>
  <c r="AP338" i="4"/>
  <c r="AR338" i="4"/>
  <c r="AT338" i="4"/>
  <c r="AV338" i="4"/>
  <c r="AX338" i="4"/>
  <c r="AZ338" i="4"/>
  <c r="BB338" i="4"/>
  <c r="BD338" i="4"/>
  <c r="BF338" i="4"/>
  <c r="BH338" i="4"/>
  <c r="BJ338" i="4"/>
  <c r="BL338" i="4"/>
  <c r="BN338" i="4"/>
  <c r="BP338" i="4"/>
  <c r="BR338" i="4"/>
  <c r="BT338" i="4"/>
  <c r="BV338" i="4"/>
  <c r="BX338" i="4"/>
  <c r="BZ338" i="4"/>
  <c r="AP339" i="4"/>
  <c r="AR339" i="4"/>
  <c r="AT339" i="4"/>
  <c r="AV339" i="4"/>
  <c r="AX339" i="4"/>
  <c r="AZ339" i="4"/>
  <c r="BB339" i="4"/>
  <c r="BD339" i="4"/>
  <c r="BF339" i="4"/>
  <c r="BH339" i="4"/>
  <c r="BJ339" i="4"/>
  <c r="BL339" i="4"/>
  <c r="BN339" i="4"/>
  <c r="BP339" i="4"/>
  <c r="BR339" i="4"/>
  <c r="BT339" i="4"/>
  <c r="BV339" i="4"/>
  <c r="BX339" i="4"/>
  <c r="BZ339" i="4"/>
  <c r="AN340" i="4"/>
  <c r="AP340" i="4"/>
  <c r="AR340" i="4"/>
  <c r="AT340" i="4"/>
  <c r="AV340" i="4"/>
  <c r="AX340" i="4"/>
  <c r="AZ340" i="4"/>
  <c r="BB340" i="4"/>
  <c r="BD340" i="4"/>
  <c r="BF340" i="4"/>
  <c r="BH340" i="4"/>
  <c r="BJ340" i="4"/>
  <c r="BL340" i="4"/>
  <c r="BN340" i="4"/>
  <c r="BP340" i="4"/>
  <c r="BR340" i="4"/>
  <c r="BT340" i="4"/>
  <c r="BV340" i="4"/>
  <c r="BX340" i="4"/>
  <c r="BZ340" i="4"/>
  <c r="AP341" i="4"/>
  <c r="AR341" i="4"/>
  <c r="AT341" i="4"/>
  <c r="AV341" i="4"/>
  <c r="AX341" i="4"/>
  <c r="AZ341" i="4"/>
  <c r="BB341" i="4"/>
  <c r="BD341" i="4"/>
  <c r="BF341" i="4"/>
  <c r="BH341" i="4"/>
  <c r="BJ341" i="4"/>
  <c r="BL341" i="4"/>
  <c r="BN341" i="4"/>
  <c r="BP341" i="4"/>
  <c r="BR341" i="4"/>
  <c r="BT341" i="4"/>
  <c r="BV341" i="4"/>
  <c r="BX341" i="4"/>
  <c r="AT342" i="4"/>
  <c r="AV342" i="4"/>
  <c r="AX342" i="4"/>
  <c r="AZ342" i="4"/>
  <c r="BB342" i="4"/>
  <c r="BD342" i="4"/>
  <c r="BF342" i="4"/>
  <c r="BH342" i="4"/>
  <c r="BJ342" i="4"/>
  <c r="BL342" i="4"/>
  <c r="BN342" i="4"/>
  <c r="BP342" i="4"/>
  <c r="BR342" i="4"/>
  <c r="BT342" i="4"/>
  <c r="BV342" i="4"/>
  <c r="BX342" i="4"/>
  <c r="BZ342" i="4"/>
  <c r="AT343" i="4"/>
  <c r="AV343" i="4"/>
  <c r="AX343" i="4"/>
  <c r="AZ343" i="4"/>
  <c r="BB343" i="4"/>
  <c r="BD343" i="4"/>
  <c r="BF343" i="4"/>
  <c r="BH343" i="4"/>
  <c r="BJ343" i="4"/>
  <c r="BL343" i="4"/>
  <c r="BN343" i="4"/>
  <c r="BP343" i="4"/>
  <c r="BR343" i="4"/>
  <c r="BT343" i="4"/>
  <c r="BV343" i="4"/>
  <c r="BX343" i="4"/>
  <c r="BF344" i="4"/>
  <c r="BH344" i="4"/>
  <c r="BJ344" i="4"/>
  <c r="BL344" i="4"/>
  <c r="BN344" i="4"/>
  <c r="BP344" i="4"/>
  <c r="BR344" i="4"/>
  <c r="BT344" i="4"/>
  <c r="BV344" i="4"/>
  <c r="BX344" i="4"/>
  <c r="BZ344" i="4"/>
  <c r="AN345" i="4"/>
  <c r="AP345" i="4"/>
  <c r="AR345" i="4"/>
  <c r="AT345" i="4"/>
  <c r="AV345" i="4"/>
  <c r="AX345" i="4"/>
  <c r="AZ345" i="4"/>
  <c r="BB345" i="4"/>
  <c r="BD345" i="4"/>
  <c r="BF345" i="4"/>
  <c r="BH345" i="4"/>
  <c r="BJ345" i="4"/>
  <c r="BL345" i="4"/>
  <c r="BN345" i="4"/>
  <c r="BP345" i="4"/>
  <c r="BR345" i="4"/>
  <c r="BT345" i="4"/>
  <c r="BV345" i="4"/>
  <c r="BX345" i="4"/>
  <c r="BZ345" i="4"/>
  <c r="AP346" i="4"/>
  <c r="AR346" i="4"/>
  <c r="AT346" i="4"/>
  <c r="AV346" i="4"/>
  <c r="AX346" i="4"/>
  <c r="AZ346" i="4"/>
  <c r="BB346" i="4"/>
  <c r="BD346" i="4"/>
  <c r="BF346" i="4"/>
  <c r="BH346" i="4"/>
  <c r="BJ346" i="4"/>
  <c r="BL346" i="4"/>
  <c r="BN346" i="4"/>
  <c r="BP346" i="4"/>
  <c r="BR346" i="4"/>
  <c r="BT346" i="4"/>
  <c r="BV346" i="4"/>
  <c r="BX346" i="4"/>
  <c r="AP347" i="4"/>
  <c r="AR347" i="4"/>
  <c r="AT347" i="4"/>
  <c r="AV347" i="4"/>
  <c r="AX347" i="4"/>
  <c r="AZ347" i="4"/>
  <c r="BB347" i="4"/>
  <c r="BD347" i="4"/>
  <c r="BF347" i="4"/>
  <c r="BH347" i="4"/>
  <c r="BJ347" i="4"/>
  <c r="BL347" i="4"/>
  <c r="BN347" i="4"/>
  <c r="BP347" i="4"/>
  <c r="BR347" i="4"/>
  <c r="BT347" i="4"/>
  <c r="BV347" i="4"/>
  <c r="BX347" i="4"/>
  <c r="AN348" i="4"/>
  <c r="AP348" i="4"/>
  <c r="AR348" i="4"/>
  <c r="AT348" i="4"/>
  <c r="AV348" i="4"/>
  <c r="AX348" i="4"/>
  <c r="AZ348" i="4"/>
  <c r="BB348" i="4"/>
  <c r="BD348" i="4"/>
  <c r="BF348" i="4"/>
  <c r="BH348" i="4"/>
  <c r="BJ348" i="4"/>
  <c r="BL348" i="4"/>
  <c r="BN348" i="4"/>
  <c r="BP348" i="4"/>
  <c r="BR348" i="4"/>
  <c r="BT348" i="4"/>
  <c r="BV348" i="4"/>
  <c r="BX348" i="4"/>
  <c r="BZ348" i="4"/>
  <c r="AR349" i="4"/>
  <c r="AT349" i="4"/>
  <c r="AV349" i="4"/>
  <c r="AX349" i="4"/>
  <c r="AZ349" i="4"/>
  <c r="BB349" i="4"/>
  <c r="BD349" i="4"/>
  <c r="BF349" i="4"/>
  <c r="BH349" i="4"/>
  <c r="BJ349" i="4"/>
  <c r="BL349" i="4"/>
  <c r="BN349" i="4"/>
  <c r="BP349" i="4"/>
  <c r="BR349" i="4"/>
  <c r="BT349" i="4"/>
  <c r="BV349" i="4"/>
  <c r="BX349" i="4"/>
  <c r="BZ349" i="4"/>
  <c r="AP350" i="4"/>
  <c r="AR350" i="4"/>
  <c r="AT350" i="4"/>
  <c r="AV350" i="4"/>
  <c r="AX350" i="4"/>
  <c r="AZ350" i="4"/>
  <c r="BB350" i="4"/>
  <c r="BD350" i="4"/>
  <c r="BF350" i="4"/>
  <c r="BH350" i="4"/>
  <c r="BJ350" i="4"/>
  <c r="BL350" i="4"/>
  <c r="BN350" i="4"/>
  <c r="BP350" i="4"/>
  <c r="BR350" i="4"/>
  <c r="BT350" i="4"/>
  <c r="BV350" i="4"/>
  <c r="BX350" i="4"/>
  <c r="AN351" i="4"/>
  <c r="AP351" i="4"/>
  <c r="AR351" i="4"/>
  <c r="AT351" i="4"/>
  <c r="AV351" i="4"/>
  <c r="AX351" i="4"/>
  <c r="AZ351" i="4"/>
  <c r="BB351" i="4"/>
  <c r="BD351" i="4"/>
  <c r="BF351" i="4"/>
  <c r="BH351" i="4"/>
  <c r="BJ351" i="4"/>
  <c r="BL351" i="4"/>
  <c r="BN351" i="4"/>
  <c r="BP351" i="4"/>
  <c r="BR351" i="4"/>
  <c r="BT351" i="4"/>
  <c r="BV351" i="4"/>
  <c r="BX351" i="4"/>
  <c r="AN352" i="4"/>
  <c r="AP352" i="4"/>
  <c r="AR352" i="4"/>
  <c r="AT352" i="4"/>
  <c r="AV352" i="4"/>
  <c r="AX352" i="4"/>
  <c r="AZ352" i="4"/>
  <c r="BB352" i="4"/>
  <c r="BD352" i="4"/>
  <c r="BF352" i="4"/>
  <c r="BH352" i="4"/>
  <c r="BJ352" i="4"/>
  <c r="BL352" i="4"/>
  <c r="BN352" i="4"/>
  <c r="BP352" i="4"/>
  <c r="BR352" i="4"/>
  <c r="BT352" i="4"/>
  <c r="BV352" i="4"/>
  <c r="BX352" i="4"/>
  <c r="BZ352" i="4"/>
  <c r="AT353" i="4"/>
  <c r="AV353" i="4"/>
  <c r="AX353" i="4"/>
  <c r="AZ353" i="4"/>
  <c r="BB353" i="4"/>
  <c r="BD353" i="4"/>
  <c r="BF353" i="4"/>
  <c r="BH353" i="4"/>
  <c r="BJ353" i="4"/>
  <c r="BL353" i="4"/>
  <c r="BN353" i="4"/>
  <c r="BP353" i="4"/>
  <c r="BR353" i="4"/>
  <c r="BT353" i="4"/>
  <c r="BV353" i="4"/>
  <c r="BX353" i="4"/>
  <c r="AN354" i="4"/>
  <c r="AP354" i="4"/>
  <c r="AR354" i="4"/>
  <c r="AT354" i="4"/>
  <c r="AV354" i="4"/>
  <c r="AX354" i="4"/>
  <c r="AZ354" i="4"/>
  <c r="BB354" i="4"/>
  <c r="BD354" i="4"/>
  <c r="BF354" i="4"/>
  <c r="BH354" i="4"/>
  <c r="BJ354" i="4"/>
  <c r="BL354" i="4"/>
  <c r="BN354" i="4"/>
  <c r="BP354" i="4"/>
  <c r="BR354" i="4"/>
  <c r="BT354" i="4"/>
  <c r="BV354" i="4"/>
  <c r="BX354" i="4"/>
  <c r="BZ354" i="4"/>
  <c r="AR355" i="4"/>
  <c r="AT355" i="4"/>
  <c r="AV355" i="4"/>
  <c r="AX355" i="4"/>
  <c r="AZ355" i="4"/>
  <c r="BB355" i="4"/>
  <c r="BD355" i="4"/>
  <c r="BF355" i="4"/>
  <c r="BH355" i="4"/>
  <c r="BJ355" i="4"/>
  <c r="BL355" i="4"/>
  <c r="BN355" i="4"/>
  <c r="BP355" i="4"/>
  <c r="BR355" i="4"/>
  <c r="BT355" i="4"/>
  <c r="BV355" i="4"/>
  <c r="BX355" i="4"/>
  <c r="AN356" i="4"/>
  <c r="AP356" i="4"/>
  <c r="AR356" i="4"/>
  <c r="AT356" i="4"/>
  <c r="AV356" i="4"/>
  <c r="AX356" i="4"/>
  <c r="AZ356" i="4"/>
  <c r="BB356" i="4"/>
  <c r="BD356" i="4"/>
  <c r="BF356" i="4"/>
  <c r="BH356" i="4"/>
  <c r="BJ356" i="4"/>
  <c r="BL356" i="4"/>
  <c r="BN356" i="4"/>
  <c r="BP356" i="4"/>
  <c r="BR356" i="4"/>
  <c r="BT356" i="4"/>
  <c r="BV356" i="4"/>
  <c r="BX356" i="4"/>
  <c r="BZ356" i="4"/>
  <c r="AN357" i="4"/>
  <c r="AP357" i="4"/>
  <c r="AR357" i="4"/>
  <c r="AT357" i="4"/>
  <c r="AV357" i="4"/>
  <c r="AX357" i="4"/>
  <c r="AZ357" i="4"/>
  <c r="BB357" i="4"/>
  <c r="BD357" i="4"/>
  <c r="BF357" i="4"/>
  <c r="BH357" i="4"/>
  <c r="BJ357" i="4"/>
  <c r="BL357" i="4"/>
  <c r="BN357" i="4"/>
  <c r="BP357" i="4"/>
  <c r="BR357" i="4"/>
  <c r="BT357" i="4"/>
  <c r="BV357" i="4"/>
  <c r="BX357" i="4"/>
  <c r="AN358" i="4"/>
  <c r="AP358" i="4"/>
  <c r="AR358" i="4"/>
  <c r="AT358" i="4"/>
  <c r="AV358" i="4"/>
  <c r="AX358" i="4"/>
  <c r="AZ358" i="4"/>
  <c r="BB358" i="4"/>
  <c r="BD358" i="4"/>
  <c r="BF358" i="4"/>
  <c r="BH358" i="4"/>
  <c r="BJ358" i="4"/>
  <c r="BL358" i="4"/>
  <c r="BN358" i="4"/>
  <c r="BP358" i="4"/>
  <c r="BR358" i="4"/>
  <c r="BT358" i="4"/>
  <c r="BV358" i="4"/>
  <c r="BX358" i="4"/>
  <c r="BZ358" i="4"/>
  <c r="AN359" i="4"/>
  <c r="AP359" i="4"/>
  <c r="AR359" i="4"/>
  <c r="AT359" i="4"/>
  <c r="AV359" i="4"/>
  <c r="AX359" i="4"/>
  <c r="AZ359" i="4"/>
  <c r="BB359" i="4"/>
  <c r="BD359" i="4"/>
  <c r="BF359" i="4"/>
  <c r="BH359" i="4"/>
  <c r="BJ359" i="4"/>
  <c r="BL359" i="4"/>
  <c r="BN359" i="4"/>
  <c r="BP359" i="4"/>
  <c r="BR359" i="4"/>
  <c r="BT359" i="4"/>
  <c r="BV359" i="4"/>
  <c r="BX359" i="4"/>
  <c r="AP360" i="4"/>
  <c r="AR360" i="4"/>
  <c r="AT360" i="4"/>
  <c r="AV360" i="4"/>
  <c r="AX360" i="4"/>
  <c r="AZ360" i="4"/>
  <c r="BB360" i="4"/>
  <c r="BD360" i="4"/>
  <c r="BF360" i="4"/>
  <c r="BH360" i="4"/>
  <c r="BJ360" i="4"/>
  <c r="BL360" i="4"/>
  <c r="BN360" i="4"/>
  <c r="BP360" i="4"/>
  <c r="BR360" i="4"/>
  <c r="BT360" i="4"/>
  <c r="BV360" i="4"/>
  <c r="BX360" i="4"/>
  <c r="BZ360" i="4"/>
  <c r="AN361" i="4"/>
  <c r="AP361" i="4"/>
  <c r="AR361" i="4"/>
  <c r="AT361" i="4"/>
  <c r="AV361" i="4"/>
  <c r="AX361" i="4"/>
  <c r="AZ361" i="4"/>
  <c r="BB361" i="4"/>
  <c r="BD361" i="4"/>
  <c r="BF361" i="4"/>
  <c r="BH361" i="4"/>
  <c r="BJ361" i="4"/>
  <c r="BL361" i="4"/>
  <c r="BN361" i="4"/>
  <c r="BP361" i="4"/>
  <c r="BR361" i="4"/>
  <c r="BT361" i="4"/>
  <c r="BV361" i="4"/>
  <c r="BX361" i="4"/>
  <c r="AP362" i="4"/>
  <c r="AR362" i="4"/>
  <c r="AT362" i="4"/>
  <c r="AV362" i="4"/>
  <c r="AX362" i="4"/>
  <c r="AZ362" i="4"/>
  <c r="BB362" i="4"/>
  <c r="BD362" i="4"/>
  <c r="BF362" i="4"/>
  <c r="BH362" i="4"/>
  <c r="BJ362" i="4"/>
  <c r="BL362" i="4"/>
  <c r="BN362" i="4"/>
  <c r="BP362" i="4"/>
  <c r="BR362" i="4"/>
  <c r="BT362" i="4"/>
  <c r="BV362" i="4"/>
  <c r="BX362" i="4"/>
  <c r="BZ362" i="4"/>
  <c r="AX363" i="4"/>
  <c r="AZ363" i="4"/>
  <c r="BB363" i="4"/>
  <c r="BD363" i="4"/>
  <c r="BF363" i="4"/>
  <c r="BH363" i="4"/>
  <c r="BJ363" i="4"/>
  <c r="BL363" i="4"/>
  <c r="BN363" i="4"/>
  <c r="BP363" i="4"/>
  <c r="BR363" i="4"/>
  <c r="BT363" i="4"/>
  <c r="BV363" i="4"/>
  <c r="BX363" i="4"/>
  <c r="AP364" i="4"/>
  <c r="AR364" i="4"/>
  <c r="AT364" i="4"/>
  <c r="AV364" i="4"/>
  <c r="AX364" i="4"/>
  <c r="AZ364" i="4"/>
  <c r="BB364" i="4"/>
  <c r="BD364" i="4"/>
  <c r="BF364" i="4"/>
  <c r="BH364" i="4"/>
  <c r="BJ364" i="4"/>
  <c r="BL364" i="4"/>
  <c r="BN364" i="4"/>
  <c r="BP364" i="4"/>
  <c r="BR364" i="4"/>
  <c r="BT364" i="4"/>
  <c r="BV364" i="4"/>
  <c r="BX364" i="4"/>
  <c r="BZ364" i="4"/>
  <c r="AN365" i="4"/>
  <c r="AP365" i="4"/>
  <c r="AR365" i="4"/>
  <c r="AT365" i="4"/>
  <c r="AV365" i="4"/>
  <c r="AX365" i="4"/>
  <c r="AZ365" i="4"/>
  <c r="BB365" i="4"/>
  <c r="BD365" i="4"/>
  <c r="BF365" i="4"/>
  <c r="BH365" i="4"/>
  <c r="BJ365" i="4"/>
  <c r="BL365" i="4"/>
  <c r="BN365" i="4"/>
  <c r="BP365" i="4"/>
  <c r="BR365" i="4"/>
  <c r="BT365" i="4"/>
  <c r="BV365" i="4"/>
  <c r="BX365" i="4"/>
  <c r="AP366" i="4"/>
  <c r="AR366" i="4"/>
  <c r="AT366" i="4"/>
  <c r="AV366" i="4"/>
  <c r="AX366" i="4"/>
  <c r="AZ366" i="4"/>
  <c r="BB366" i="4"/>
  <c r="BD366" i="4"/>
  <c r="BF366" i="4"/>
  <c r="BH366" i="4"/>
  <c r="BJ366" i="4"/>
  <c r="BL366" i="4"/>
  <c r="BN366" i="4"/>
  <c r="BP366" i="4"/>
  <c r="BR366" i="4"/>
  <c r="BT366" i="4"/>
  <c r="BV366" i="4"/>
  <c r="BX366" i="4"/>
  <c r="BZ366" i="4"/>
  <c r="AP367" i="4"/>
  <c r="AR367" i="4"/>
  <c r="AT367" i="4"/>
  <c r="AV367" i="4"/>
  <c r="AX367" i="4"/>
  <c r="AZ367" i="4"/>
  <c r="BB367" i="4"/>
  <c r="BD367" i="4"/>
  <c r="BF367" i="4"/>
  <c r="BH367" i="4"/>
  <c r="BJ367" i="4"/>
  <c r="BL367" i="4"/>
  <c r="BN367" i="4"/>
  <c r="BP367" i="4"/>
  <c r="BR367" i="4"/>
  <c r="BT367" i="4"/>
  <c r="BV367" i="4"/>
  <c r="BX367" i="4"/>
  <c r="AR368" i="4"/>
  <c r="AT368" i="4"/>
  <c r="AV368" i="4"/>
  <c r="AX368" i="4"/>
  <c r="AZ368" i="4"/>
  <c r="BB368" i="4"/>
  <c r="BD368" i="4"/>
  <c r="BF368" i="4"/>
  <c r="BH368" i="4"/>
  <c r="BJ368" i="4"/>
  <c r="BL368" i="4"/>
  <c r="BN368" i="4"/>
  <c r="BP368" i="4"/>
  <c r="BR368" i="4"/>
  <c r="BT368" i="4"/>
  <c r="BV368" i="4"/>
  <c r="BX368" i="4"/>
  <c r="AN369" i="4"/>
  <c r="AP369" i="4"/>
  <c r="AR369" i="4"/>
  <c r="AT369" i="4"/>
  <c r="AV369" i="4"/>
  <c r="AX369" i="4"/>
  <c r="AZ369" i="4"/>
  <c r="BB369" i="4"/>
  <c r="BD369" i="4"/>
  <c r="BF369" i="4"/>
  <c r="BH369" i="4"/>
  <c r="BJ369" i="4"/>
  <c r="BL369" i="4"/>
  <c r="BN369" i="4"/>
  <c r="BP369" i="4"/>
  <c r="BR369" i="4"/>
  <c r="BT369" i="4"/>
  <c r="BV369" i="4"/>
  <c r="BX369" i="4"/>
  <c r="AN370" i="4"/>
  <c r="AP370" i="4"/>
  <c r="AR370" i="4"/>
  <c r="AT370" i="4"/>
  <c r="AV370" i="4"/>
  <c r="AX370" i="4"/>
  <c r="AZ370" i="4"/>
  <c r="BB370" i="4"/>
  <c r="BD370" i="4"/>
  <c r="BF370" i="4"/>
  <c r="BH370" i="4"/>
  <c r="BJ370" i="4"/>
  <c r="BL370" i="4"/>
  <c r="BN370" i="4"/>
  <c r="BP370" i="4"/>
  <c r="BR370" i="4"/>
  <c r="BT370" i="4"/>
  <c r="BV370" i="4"/>
  <c r="BX370" i="4"/>
  <c r="BZ370" i="4"/>
  <c r="AN371" i="4"/>
  <c r="AP371" i="4"/>
  <c r="AR371" i="4"/>
  <c r="AT371" i="4"/>
  <c r="AV371" i="4"/>
  <c r="AX371" i="4"/>
  <c r="AZ371" i="4"/>
  <c r="BB371" i="4"/>
  <c r="BD371" i="4"/>
  <c r="BF371" i="4"/>
  <c r="BH371" i="4"/>
  <c r="BJ371" i="4"/>
  <c r="BL371" i="4"/>
  <c r="BN371" i="4"/>
  <c r="BP371" i="4"/>
  <c r="BR371" i="4"/>
  <c r="BT371" i="4"/>
  <c r="BV371" i="4"/>
  <c r="BX371" i="4"/>
  <c r="AN372" i="4"/>
  <c r="AP372" i="4"/>
  <c r="AR372" i="4"/>
  <c r="AT372" i="4"/>
  <c r="AV372" i="4"/>
  <c r="AX372" i="4"/>
  <c r="AZ372" i="4"/>
  <c r="BB372" i="4"/>
  <c r="BD372" i="4"/>
  <c r="BF372" i="4"/>
  <c r="BH372" i="4"/>
  <c r="BJ372" i="4"/>
  <c r="BL372" i="4"/>
  <c r="BN372" i="4"/>
  <c r="BP372" i="4"/>
  <c r="BR372" i="4"/>
  <c r="BT372" i="4"/>
  <c r="BV372" i="4"/>
  <c r="BX372" i="4"/>
  <c r="BZ372" i="4"/>
  <c r="AN373" i="4"/>
  <c r="AP373" i="4"/>
  <c r="AR373" i="4"/>
  <c r="AT373" i="4"/>
  <c r="AV373" i="4"/>
  <c r="AX373" i="4"/>
  <c r="AZ373" i="4"/>
  <c r="BB373" i="4"/>
  <c r="BD373" i="4"/>
  <c r="BF373" i="4"/>
  <c r="BH373" i="4"/>
  <c r="BJ373" i="4"/>
  <c r="BL373" i="4"/>
  <c r="BN373" i="4"/>
  <c r="BP373" i="4"/>
  <c r="BR373" i="4"/>
  <c r="BT373" i="4"/>
  <c r="BV373" i="4"/>
  <c r="BX373" i="4"/>
  <c r="AP374" i="4"/>
  <c r="AR374" i="4"/>
  <c r="AT374" i="4"/>
  <c r="AV374" i="4"/>
  <c r="AX374" i="4"/>
  <c r="AZ374" i="4"/>
  <c r="BB374" i="4"/>
  <c r="BD374" i="4"/>
  <c r="BF374" i="4"/>
  <c r="BH374" i="4"/>
  <c r="BJ374" i="4"/>
  <c r="BL374" i="4"/>
  <c r="BN374" i="4"/>
  <c r="BP374" i="4"/>
  <c r="BR374" i="4"/>
  <c r="BT374" i="4"/>
  <c r="BV374" i="4"/>
  <c r="BX374" i="4"/>
  <c r="BZ374" i="4"/>
  <c r="AZ375" i="4"/>
  <c r="BB375" i="4"/>
  <c r="BD375" i="4"/>
  <c r="BF375" i="4"/>
  <c r="BH375" i="4"/>
  <c r="BJ375" i="4"/>
  <c r="BL375" i="4"/>
  <c r="BN375" i="4"/>
  <c r="BP375" i="4"/>
  <c r="BR375" i="4"/>
  <c r="BT375" i="4"/>
  <c r="BV375" i="4"/>
  <c r="BX375" i="4"/>
  <c r="AN376" i="4"/>
  <c r="AP376" i="4"/>
  <c r="AR376" i="4"/>
  <c r="AT376" i="4"/>
  <c r="AV376" i="4"/>
  <c r="AX376" i="4"/>
  <c r="AZ376" i="4"/>
  <c r="BB376" i="4"/>
  <c r="BD376" i="4"/>
  <c r="BF376" i="4"/>
  <c r="BH376" i="4"/>
  <c r="BJ376" i="4"/>
  <c r="BL376" i="4"/>
  <c r="BN376" i="4"/>
  <c r="BP376" i="4"/>
  <c r="BR376" i="4"/>
  <c r="BT376" i="4"/>
  <c r="BV376" i="4"/>
  <c r="BX376" i="4"/>
  <c r="BZ376" i="4"/>
  <c r="AN377" i="4"/>
  <c r="AP377" i="4"/>
  <c r="AR377" i="4"/>
  <c r="AT377" i="4"/>
  <c r="AV377" i="4"/>
  <c r="AX377" i="4"/>
  <c r="AZ377" i="4"/>
  <c r="BB377" i="4"/>
  <c r="BD377" i="4"/>
  <c r="BF377" i="4"/>
  <c r="BH377" i="4"/>
  <c r="BJ377" i="4"/>
  <c r="BL377" i="4"/>
  <c r="BN377" i="4"/>
  <c r="BP377" i="4"/>
  <c r="BR377" i="4"/>
  <c r="BT377" i="4"/>
  <c r="BV377" i="4"/>
  <c r="BX377" i="4"/>
  <c r="AT378" i="4"/>
  <c r="AV378" i="4"/>
  <c r="AX378" i="4"/>
  <c r="AZ378" i="4"/>
  <c r="BB378" i="4"/>
  <c r="BD378" i="4"/>
  <c r="BF378" i="4"/>
  <c r="BH378" i="4"/>
  <c r="BJ378" i="4"/>
  <c r="BL378" i="4"/>
  <c r="BN378" i="4"/>
  <c r="BP378" i="4"/>
  <c r="BR378" i="4"/>
  <c r="BT378" i="4"/>
  <c r="BV378" i="4"/>
  <c r="BX378" i="4"/>
  <c r="BZ378" i="4"/>
  <c r="AR379" i="4"/>
  <c r="AT379" i="4"/>
  <c r="AV379" i="4"/>
  <c r="AX379" i="4"/>
  <c r="AZ379" i="4"/>
  <c r="BB379" i="4"/>
  <c r="BD379" i="4"/>
  <c r="BF379" i="4"/>
  <c r="BH379" i="4"/>
  <c r="BJ379" i="4"/>
  <c r="BL379" i="4"/>
  <c r="BN379" i="4"/>
  <c r="BP379" i="4"/>
  <c r="BR379" i="4"/>
  <c r="BT379" i="4"/>
  <c r="BV379" i="4"/>
  <c r="BX379" i="4"/>
  <c r="AP380" i="4"/>
  <c r="AR380" i="4"/>
  <c r="AT380" i="4"/>
  <c r="AV380" i="4"/>
  <c r="AX380" i="4"/>
  <c r="AZ380" i="4"/>
  <c r="BB380" i="4"/>
  <c r="BD380" i="4"/>
  <c r="BF380" i="4"/>
  <c r="BH380" i="4"/>
  <c r="BJ380" i="4"/>
  <c r="BL380" i="4"/>
  <c r="BN380" i="4"/>
  <c r="BP380" i="4"/>
  <c r="BR380" i="4"/>
  <c r="BT380" i="4"/>
  <c r="BV380" i="4"/>
  <c r="BX380" i="4"/>
  <c r="BZ380" i="4"/>
  <c r="AR381" i="4"/>
  <c r="AT381" i="4"/>
  <c r="AV381" i="4"/>
  <c r="AX381" i="4"/>
  <c r="AZ381" i="4"/>
  <c r="BB381" i="4"/>
  <c r="BD381" i="4"/>
  <c r="BF381" i="4"/>
  <c r="BH381" i="4"/>
  <c r="BJ381" i="4"/>
  <c r="BL381" i="4"/>
  <c r="BN381" i="4"/>
  <c r="BP381" i="4"/>
  <c r="BR381" i="4"/>
  <c r="BT381" i="4"/>
  <c r="BV381" i="4"/>
  <c r="BX381" i="4"/>
  <c r="BZ381" i="4"/>
  <c r="AN382" i="4"/>
  <c r="AP382" i="4"/>
  <c r="AR382" i="4"/>
  <c r="AT382" i="4"/>
  <c r="AV382" i="4"/>
  <c r="AX382" i="4"/>
  <c r="AZ382" i="4"/>
  <c r="BB382" i="4"/>
  <c r="BD382" i="4"/>
  <c r="BF382" i="4"/>
  <c r="BH382" i="4"/>
  <c r="BJ382" i="4"/>
  <c r="BL382" i="4"/>
  <c r="BN382" i="4"/>
  <c r="BP382" i="4"/>
  <c r="BR382" i="4"/>
  <c r="BT382" i="4"/>
  <c r="BV382" i="4"/>
  <c r="BX382" i="4"/>
  <c r="BZ382" i="4"/>
  <c r="AN383" i="4"/>
  <c r="AP383" i="4"/>
  <c r="AR383" i="4"/>
  <c r="AT383" i="4"/>
  <c r="AV383" i="4"/>
  <c r="AX383" i="4"/>
  <c r="AZ383" i="4"/>
  <c r="BB383" i="4"/>
  <c r="BD383" i="4"/>
  <c r="BF383" i="4"/>
  <c r="BH383" i="4"/>
  <c r="BJ383" i="4"/>
  <c r="BL383" i="4"/>
  <c r="BN383" i="4"/>
  <c r="BP383" i="4"/>
  <c r="BR383" i="4"/>
  <c r="BT383" i="4"/>
  <c r="BV383" i="4"/>
  <c r="BX383" i="4"/>
  <c r="AN384" i="4"/>
  <c r="AP384" i="4"/>
  <c r="AR384" i="4"/>
  <c r="AT384" i="4"/>
  <c r="AV384" i="4"/>
  <c r="AX384" i="4"/>
  <c r="AZ384" i="4"/>
  <c r="BB384" i="4"/>
  <c r="BD384" i="4"/>
  <c r="BF384" i="4"/>
  <c r="BH384" i="4"/>
  <c r="BJ384" i="4"/>
  <c r="BL384" i="4"/>
  <c r="BN384" i="4"/>
  <c r="BP384" i="4"/>
  <c r="BR384" i="4"/>
  <c r="BT384" i="4"/>
  <c r="BV384" i="4"/>
  <c r="BX384" i="4"/>
  <c r="BZ384" i="4"/>
  <c r="AN385" i="4"/>
  <c r="AP385" i="4"/>
  <c r="AR385" i="4"/>
  <c r="AT385" i="4"/>
  <c r="AV385" i="4"/>
  <c r="AX385" i="4"/>
  <c r="AZ385" i="4"/>
  <c r="BB385" i="4"/>
  <c r="BD385" i="4"/>
  <c r="BF385" i="4"/>
  <c r="BH385" i="4"/>
  <c r="BJ385" i="4"/>
  <c r="BL385" i="4"/>
  <c r="BN385" i="4"/>
  <c r="BP385" i="4"/>
  <c r="BR385" i="4"/>
  <c r="BT385" i="4"/>
  <c r="BV385" i="4"/>
  <c r="BX385" i="4"/>
  <c r="AT386" i="4"/>
  <c r="AV386" i="4"/>
  <c r="AX386" i="4"/>
  <c r="AZ386" i="4"/>
  <c r="BB386" i="4"/>
  <c r="BD386" i="4"/>
  <c r="BF386" i="4"/>
  <c r="BH386" i="4"/>
  <c r="BJ386" i="4"/>
  <c r="BL386" i="4"/>
  <c r="BN386" i="4"/>
  <c r="BP386" i="4"/>
  <c r="BR386" i="4"/>
  <c r="BT386" i="4"/>
  <c r="BV386" i="4"/>
  <c r="BX386" i="4"/>
  <c r="BZ386" i="4"/>
  <c r="AR387" i="4"/>
  <c r="AT387" i="4"/>
  <c r="AV387" i="4"/>
  <c r="AX387" i="4"/>
  <c r="AZ387" i="4"/>
  <c r="BB387" i="4"/>
  <c r="BD387" i="4"/>
  <c r="BF387" i="4"/>
  <c r="BH387" i="4"/>
  <c r="BJ387" i="4"/>
  <c r="BL387" i="4"/>
  <c r="BN387" i="4"/>
  <c r="BP387" i="4"/>
  <c r="BR387" i="4"/>
  <c r="BT387" i="4"/>
  <c r="BV387" i="4"/>
  <c r="BX387" i="4"/>
  <c r="AN388" i="4"/>
  <c r="AP388" i="4"/>
  <c r="AR388" i="4"/>
  <c r="AT388" i="4"/>
  <c r="AV388" i="4"/>
  <c r="AX388" i="4"/>
  <c r="AZ388" i="4"/>
  <c r="BB388" i="4"/>
  <c r="BD388" i="4"/>
  <c r="BF388" i="4"/>
  <c r="BH388" i="4"/>
  <c r="BJ388" i="4"/>
  <c r="BL388" i="4"/>
  <c r="BN388" i="4"/>
  <c r="BP388" i="4"/>
  <c r="BR388" i="4"/>
  <c r="BT388" i="4"/>
  <c r="BV388" i="4"/>
  <c r="BX388" i="4"/>
  <c r="BZ388" i="4"/>
  <c r="AN389" i="4"/>
  <c r="AP389" i="4"/>
  <c r="AR389" i="4"/>
  <c r="AT389" i="4"/>
  <c r="AV389" i="4"/>
  <c r="AX389" i="4"/>
  <c r="AZ389" i="4"/>
  <c r="BB389" i="4"/>
  <c r="BD389" i="4"/>
  <c r="BF389" i="4"/>
  <c r="BH389" i="4"/>
  <c r="BJ389" i="4"/>
  <c r="BL389" i="4"/>
  <c r="BN389" i="4"/>
  <c r="BP389" i="4"/>
  <c r="BR389" i="4"/>
  <c r="BT389" i="4"/>
  <c r="BV389" i="4"/>
  <c r="BX389" i="4"/>
  <c r="AV390" i="4"/>
  <c r="AX390" i="4"/>
  <c r="AZ390" i="4"/>
  <c r="BB390" i="4"/>
  <c r="BD390" i="4"/>
  <c r="BF390" i="4"/>
  <c r="BH390" i="4"/>
  <c r="BJ390" i="4"/>
  <c r="BL390" i="4"/>
  <c r="BN390" i="4"/>
  <c r="BP390" i="4"/>
  <c r="BR390" i="4"/>
  <c r="BT390" i="4"/>
  <c r="BV390" i="4"/>
  <c r="BX390" i="4"/>
  <c r="BZ390" i="4"/>
  <c r="AP391" i="4"/>
  <c r="AR391" i="4"/>
  <c r="AT391" i="4"/>
  <c r="AV391" i="4"/>
  <c r="AX391" i="4"/>
  <c r="AZ391" i="4"/>
  <c r="BB391" i="4"/>
  <c r="BD391" i="4"/>
  <c r="BF391" i="4"/>
  <c r="BH391" i="4"/>
  <c r="BJ391" i="4"/>
  <c r="BL391" i="4"/>
  <c r="BN391" i="4"/>
  <c r="BP391" i="4"/>
  <c r="BR391" i="4"/>
  <c r="BT391" i="4"/>
  <c r="BV391" i="4"/>
  <c r="BX391" i="4"/>
  <c r="AN392" i="4"/>
  <c r="AP392" i="4"/>
  <c r="AR392" i="4"/>
  <c r="AT392" i="4"/>
  <c r="AV392" i="4"/>
  <c r="AX392" i="4"/>
  <c r="AZ392" i="4"/>
  <c r="BB392" i="4"/>
  <c r="BD392" i="4"/>
  <c r="BF392" i="4"/>
  <c r="BH392" i="4"/>
  <c r="BJ392" i="4"/>
  <c r="BL392" i="4"/>
  <c r="BN392" i="4"/>
  <c r="BP392" i="4"/>
  <c r="BR392" i="4"/>
  <c r="BT392" i="4"/>
  <c r="BV392" i="4"/>
  <c r="BX392" i="4"/>
  <c r="BZ392" i="4"/>
  <c r="AN393" i="4"/>
  <c r="AP393" i="4"/>
  <c r="AR393" i="4"/>
  <c r="AT393" i="4"/>
  <c r="AV393" i="4"/>
  <c r="AX393" i="4"/>
  <c r="AZ393" i="4"/>
  <c r="BB393" i="4"/>
  <c r="BD393" i="4"/>
  <c r="BF393" i="4"/>
  <c r="BH393" i="4"/>
  <c r="BJ393" i="4"/>
  <c r="BL393" i="4"/>
  <c r="BN393" i="4"/>
  <c r="BP393" i="4"/>
  <c r="BR393" i="4"/>
  <c r="BT393" i="4"/>
  <c r="BV393" i="4"/>
  <c r="BX393" i="4"/>
  <c r="AP394" i="4"/>
  <c r="AR394" i="4"/>
  <c r="AT394" i="4"/>
  <c r="AV394" i="4"/>
  <c r="AX394" i="4"/>
  <c r="AZ394" i="4"/>
  <c r="BB394" i="4"/>
  <c r="BD394" i="4"/>
  <c r="BF394" i="4"/>
  <c r="BH394" i="4"/>
  <c r="BJ394" i="4"/>
  <c r="BL394" i="4"/>
  <c r="BN394" i="4"/>
  <c r="BP394" i="4"/>
  <c r="BR394" i="4"/>
  <c r="BT394" i="4"/>
  <c r="BV394" i="4"/>
  <c r="BX394" i="4"/>
  <c r="BZ394" i="4"/>
  <c r="AN395" i="4"/>
  <c r="AP395" i="4"/>
  <c r="AR395" i="4"/>
  <c r="AT395" i="4"/>
  <c r="AV395" i="4"/>
  <c r="AX395" i="4"/>
  <c r="AZ395" i="4"/>
  <c r="BB395" i="4"/>
  <c r="BD395" i="4"/>
  <c r="BF395" i="4"/>
  <c r="BH395" i="4"/>
  <c r="BJ395" i="4"/>
  <c r="BL395" i="4"/>
  <c r="BN395" i="4"/>
  <c r="BP395" i="4"/>
  <c r="BR395" i="4"/>
  <c r="BT395" i="4"/>
  <c r="BV395" i="4"/>
  <c r="BX395" i="4"/>
  <c r="AT396" i="4"/>
  <c r="AV396" i="4"/>
  <c r="AX396" i="4"/>
  <c r="AZ396" i="4"/>
  <c r="BB396" i="4"/>
  <c r="BD396" i="4"/>
  <c r="BF396" i="4"/>
  <c r="BH396" i="4"/>
  <c r="BJ396" i="4"/>
  <c r="BL396" i="4"/>
  <c r="BN396" i="4"/>
  <c r="BP396" i="4"/>
  <c r="BR396" i="4"/>
  <c r="BT396" i="4"/>
  <c r="BV396" i="4"/>
  <c r="BX396" i="4"/>
  <c r="BZ396" i="4"/>
  <c r="BB397" i="4"/>
  <c r="BD397" i="4"/>
  <c r="BF397" i="4"/>
  <c r="BH397" i="4"/>
  <c r="BJ397" i="4"/>
  <c r="BL397" i="4"/>
  <c r="BN397" i="4"/>
  <c r="BP397" i="4"/>
  <c r="BR397" i="4"/>
  <c r="BT397" i="4"/>
  <c r="BV397" i="4"/>
  <c r="BX397" i="4"/>
  <c r="AR398" i="4"/>
  <c r="AT398" i="4"/>
  <c r="AV398" i="4"/>
  <c r="AX398" i="4"/>
  <c r="AZ398" i="4"/>
  <c r="BB398" i="4"/>
  <c r="BD398" i="4"/>
  <c r="BF398" i="4"/>
  <c r="BH398" i="4"/>
  <c r="BJ398" i="4"/>
  <c r="BL398" i="4"/>
  <c r="BN398" i="4"/>
  <c r="BP398" i="4"/>
  <c r="BR398" i="4"/>
  <c r="BT398" i="4"/>
  <c r="BV398" i="4"/>
  <c r="BX398" i="4"/>
  <c r="BZ398" i="4"/>
  <c r="AN399" i="4"/>
  <c r="AP399" i="4"/>
  <c r="AR399" i="4"/>
  <c r="AT399" i="4"/>
  <c r="AV399" i="4"/>
  <c r="AX399" i="4"/>
  <c r="AZ399" i="4"/>
  <c r="BB399" i="4"/>
  <c r="BD399" i="4"/>
  <c r="BF399" i="4"/>
  <c r="BH399" i="4"/>
  <c r="BJ399" i="4"/>
  <c r="BL399" i="4"/>
  <c r="BN399" i="4"/>
  <c r="BP399" i="4"/>
  <c r="BR399" i="4"/>
  <c r="BT399" i="4"/>
  <c r="BV399" i="4"/>
  <c r="BX399" i="4"/>
  <c r="AT400" i="4"/>
  <c r="AV400" i="4"/>
  <c r="AX400" i="4"/>
  <c r="AZ400" i="4"/>
  <c r="BB400" i="4"/>
  <c r="BD400" i="4"/>
  <c r="BF400" i="4"/>
  <c r="BH400" i="4"/>
  <c r="BJ400" i="4"/>
  <c r="BL400" i="4"/>
  <c r="BN400" i="4"/>
  <c r="BP400" i="4"/>
  <c r="BR400" i="4"/>
  <c r="BT400" i="4"/>
  <c r="BV400" i="4"/>
  <c r="BX400" i="4"/>
  <c r="BZ400" i="4"/>
  <c r="AN401" i="4"/>
  <c r="AP401" i="4"/>
  <c r="AR401" i="4"/>
  <c r="AT401" i="4"/>
  <c r="AV401" i="4"/>
  <c r="AX401" i="4"/>
  <c r="AZ401" i="4"/>
  <c r="BB401" i="4"/>
  <c r="BD401" i="4"/>
  <c r="BF401" i="4"/>
  <c r="BH401" i="4"/>
  <c r="BJ401" i="4"/>
  <c r="BL401" i="4"/>
  <c r="BN401" i="4"/>
  <c r="BP401" i="4"/>
  <c r="BR401" i="4"/>
  <c r="BT401" i="4"/>
  <c r="BV401" i="4"/>
  <c r="BX401" i="4"/>
  <c r="AR402" i="4"/>
  <c r="AT402" i="4"/>
  <c r="AV402" i="4"/>
  <c r="AX402" i="4"/>
  <c r="AZ402" i="4"/>
  <c r="BB402" i="4"/>
  <c r="BD402" i="4"/>
  <c r="BF402" i="4"/>
  <c r="BH402" i="4"/>
  <c r="BJ402" i="4"/>
  <c r="BL402" i="4"/>
  <c r="BN402" i="4"/>
  <c r="BP402" i="4"/>
  <c r="BR402" i="4"/>
  <c r="BT402" i="4"/>
  <c r="BV402" i="4"/>
  <c r="BX402" i="4"/>
  <c r="BZ402" i="4"/>
  <c r="AP403" i="4"/>
  <c r="AR403" i="4"/>
  <c r="AT403" i="4"/>
  <c r="AV403" i="4"/>
  <c r="AX403" i="4"/>
  <c r="AZ403" i="4"/>
  <c r="BB403" i="4"/>
  <c r="BD403" i="4"/>
  <c r="BF403" i="4"/>
  <c r="BH403" i="4"/>
  <c r="BJ403" i="4"/>
  <c r="BL403" i="4"/>
  <c r="BN403" i="4"/>
  <c r="BP403" i="4"/>
  <c r="BR403" i="4"/>
  <c r="BT403" i="4"/>
  <c r="BV403" i="4"/>
  <c r="BX403" i="4"/>
  <c r="AN404" i="4"/>
  <c r="AP404" i="4"/>
  <c r="AR404" i="4"/>
  <c r="AT404" i="4"/>
  <c r="AV404" i="4"/>
  <c r="AX404" i="4"/>
  <c r="AZ404" i="4"/>
  <c r="BB404" i="4"/>
  <c r="BD404" i="4"/>
  <c r="BF404" i="4"/>
  <c r="BH404" i="4"/>
  <c r="BJ404" i="4"/>
  <c r="BL404" i="4"/>
  <c r="BN404" i="4"/>
  <c r="BP404" i="4"/>
  <c r="BR404" i="4"/>
  <c r="BT404" i="4"/>
  <c r="BV404" i="4"/>
  <c r="BX404" i="4"/>
  <c r="BZ404" i="4"/>
  <c r="AX405" i="4"/>
  <c r="AZ405" i="4"/>
  <c r="BB405" i="4"/>
  <c r="BD405" i="4"/>
  <c r="BF405" i="4"/>
  <c r="BH405" i="4"/>
  <c r="BJ405" i="4"/>
  <c r="BL405" i="4"/>
  <c r="BN405" i="4"/>
  <c r="BP405" i="4"/>
  <c r="BR405" i="4"/>
  <c r="BT405" i="4"/>
  <c r="BV405" i="4"/>
  <c r="BX405" i="4"/>
  <c r="BZ405" i="4"/>
  <c r="AP406" i="4"/>
  <c r="AR406" i="4"/>
  <c r="AT406" i="4"/>
  <c r="AV406" i="4"/>
  <c r="AX406" i="4"/>
  <c r="AZ406" i="4"/>
  <c r="BB406" i="4"/>
  <c r="BD406" i="4"/>
  <c r="BF406" i="4"/>
  <c r="BH406" i="4"/>
  <c r="BJ406" i="4"/>
  <c r="BL406" i="4"/>
  <c r="BN406" i="4"/>
  <c r="BP406" i="4"/>
  <c r="BR406" i="4"/>
  <c r="BT406" i="4"/>
  <c r="BV406" i="4"/>
  <c r="BX406" i="4"/>
  <c r="AP407" i="4"/>
  <c r="AR407" i="4"/>
  <c r="AT407" i="4"/>
  <c r="AV407" i="4"/>
  <c r="AX407" i="4"/>
  <c r="AZ407" i="4"/>
  <c r="BB407" i="4"/>
  <c r="BD407" i="4"/>
  <c r="BF407" i="4"/>
  <c r="BH407" i="4"/>
  <c r="BJ407" i="4"/>
  <c r="BL407" i="4"/>
  <c r="BN407" i="4"/>
  <c r="BP407" i="4"/>
  <c r="BR407" i="4"/>
  <c r="BT407" i="4"/>
  <c r="BV407" i="4"/>
  <c r="BX407" i="4"/>
  <c r="BZ407" i="4"/>
  <c r="AN408" i="4"/>
  <c r="AP408" i="4"/>
  <c r="AR408" i="4"/>
  <c r="AT408" i="4"/>
  <c r="AV408" i="4"/>
  <c r="AX408" i="4"/>
  <c r="AZ408" i="4"/>
  <c r="BB408" i="4"/>
  <c r="BD408" i="4"/>
  <c r="BF408" i="4"/>
  <c r="BH408" i="4"/>
  <c r="BJ408" i="4"/>
  <c r="BL408" i="4"/>
  <c r="BN408" i="4"/>
  <c r="BP408" i="4"/>
  <c r="BR408" i="4"/>
  <c r="BT408" i="4"/>
  <c r="BV408" i="4"/>
  <c r="BX408" i="4"/>
  <c r="AN409" i="4"/>
  <c r="AP409" i="4"/>
  <c r="AR409" i="4"/>
  <c r="AT409" i="4"/>
  <c r="AV409" i="4"/>
  <c r="AX409" i="4"/>
  <c r="AZ409" i="4"/>
  <c r="BB409" i="4"/>
  <c r="BD409" i="4"/>
  <c r="BF409" i="4"/>
  <c r="BH409" i="4"/>
  <c r="BJ409" i="4"/>
  <c r="BL409" i="4"/>
  <c r="BN409" i="4"/>
  <c r="BP409" i="4"/>
  <c r="BR409" i="4"/>
  <c r="BT409" i="4"/>
  <c r="BV409" i="4"/>
  <c r="BX409" i="4"/>
  <c r="BZ409" i="4"/>
  <c r="AP410" i="4"/>
  <c r="AR410" i="4"/>
  <c r="AT410" i="4"/>
  <c r="AV410" i="4"/>
  <c r="AX410" i="4"/>
  <c r="AZ410" i="4"/>
  <c r="BB410" i="4"/>
  <c r="BD410" i="4"/>
  <c r="BF410" i="4"/>
  <c r="BH410" i="4"/>
  <c r="BJ410" i="4"/>
  <c r="BL410" i="4"/>
  <c r="BN410" i="4"/>
  <c r="BP410" i="4"/>
  <c r="BR410" i="4"/>
  <c r="BT410" i="4"/>
  <c r="BV410" i="4"/>
  <c r="BX410" i="4"/>
  <c r="AZ411" i="4"/>
  <c r="BB411" i="4"/>
  <c r="BD411" i="4"/>
  <c r="BF411" i="4"/>
  <c r="BH411" i="4"/>
  <c r="BJ411" i="4"/>
  <c r="BL411" i="4"/>
  <c r="BN411" i="4"/>
  <c r="BP411" i="4"/>
  <c r="BR411" i="4"/>
  <c r="BT411" i="4"/>
  <c r="BV411" i="4"/>
  <c r="BX411" i="4"/>
  <c r="BZ411" i="4"/>
  <c r="AN412" i="4"/>
  <c r="AP412" i="4"/>
  <c r="AR412" i="4"/>
  <c r="AT412" i="4"/>
  <c r="AV412" i="4"/>
  <c r="AX412" i="4"/>
  <c r="AZ412" i="4"/>
  <c r="BB412" i="4"/>
  <c r="BD412" i="4"/>
  <c r="BF412" i="4"/>
  <c r="BH412" i="4"/>
  <c r="BJ412" i="4"/>
  <c r="BL412" i="4"/>
  <c r="BN412" i="4"/>
  <c r="BP412" i="4"/>
  <c r="BR412" i="4"/>
  <c r="BT412" i="4"/>
  <c r="BV412" i="4"/>
  <c r="BX412" i="4"/>
  <c r="AN413" i="4"/>
  <c r="AP413" i="4"/>
  <c r="AR413" i="4"/>
  <c r="AT413" i="4"/>
  <c r="AV413" i="4"/>
  <c r="AX413" i="4"/>
  <c r="AZ413" i="4"/>
  <c r="BB413" i="4"/>
  <c r="BD413" i="4"/>
  <c r="BF413" i="4"/>
  <c r="BH413" i="4"/>
  <c r="BJ413" i="4"/>
  <c r="BL413" i="4"/>
  <c r="BN413" i="4"/>
  <c r="BP413" i="4"/>
  <c r="BR413" i="4"/>
  <c r="BT413" i="4"/>
  <c r="BV413" i="4"/>
  <c r="BX413" i="4"/>
  <c r="BZ413" i="4"/>
  <c r="AP414" i="4"/>
  <c r="AR414" i="4"/>
  <c r="AT414" i="4"/>
  <c r="AV414" i="4"/>
  <c r="AX414" i="4"/>
  <c r="AZ414" i="4"/>
  <c r="BB414" i="4"/>
  <c r="BD414" i="4"/>
  <c r="BF414" i="4"/>
  <c r="BH414" i="4"/>
  <c r="BJ414" i="4"/>
  <c r="BL414" i="4"/>
  <c r="BN414" i="4"/>
  <c r="BP414" i="4"/>
  <c r="BR414" i="4"/>
  <c r="BT414" i="4"/>
  <c r="BV414" i="4"/>
  <c r="BX414" i="4"/>
  <c r="AN415" i="4"/>
  <c r="AP415" i="4"/>
  <c r="AR415" i="4"/>
  <c r="AT415" i="4"/>
  <c r="AV415" i="4"/>
  <c r="AX415" i="4"/>
  <c r="AZ415" i="4"/>
  <c r="BB415" i="4"/>
  <c r="BD415" i="4"/>
  <c r="BF415" i="4"/>
  <c r="BH415" i="4"/>
  <c r="BJ415" i="4"/>
  <c r="BL415" i="4"/>
  <c r="BN415" i="4"/>
  <c r="BP415" i="4"/>
  <c r="BR415" i="4"/>
  <c r="BT415" i="4"/>
  <c r="BV415" i="4"/>
  <c r="BX415" i="4"/>
  <c r="BZ415" i="4"/>
  <c r="AP416" i="4"/>
  <c r="AR416" i="4"/>
  <c r="AT416" i="4"/>
  <c r="AV416" i="4"/>
  <c r="AX416" i="4"/>
  <c r="AZ416" i="4"/>
  <c r="BB416" i="4"/>
  <c r="BD416" i="4"/>
  <c r="BF416" i="4"/>
  <c r="BH416" i="4"/>
  <c r="BJ416" i="4"/>
  <c r="BL416" i="4"/>
  <c r="BN416" i="4"/>
  <c r="BP416" i="4"/>
  <c r="BR416" i="4"/>
  <c r="BT416" i="4"/>
  <c r="BV416" i="4"/>
  <c r="BX416" i="4"/>
  <c r="AP417" i="4"/>
  <c r="AR417" i="4"/>
  <c r="AT417" i="4"/>
  <c r="AV417" i="4"/>
  <c r="AX417" i="4"/>
  <c r="AZ417" i="4"/>
  <c r="BB417" i="4"/>
  <c r="BD417" i="4"/>
  <c r="BF417" i="4"/>
  <c r="BH417" i="4"/>
  <c r="BJ417" i="4"/>
  <c r="BL417" i="4"/>
  <c r="BN417" i="4"/>
  <c r="BP417" i="4"/>
  <c r="BR417" i="4"/>
  <c r="BT417" i="4"/>
  <c r="BV417" i="4"/>
  <c r="BX417" i="4"/>
  <c r="BZ417" i="4"/>
  <c r="AR418" i="4"/>
  <c r="AT418" i="4"/>
  <c r="AV418" i="4"/>
  <c r="AX418" i="4"/>
  <c r="AZ418" i="4"/>
  <c r="BB418" i="4"/>
  <c r="BD418" i="4"/>
  <c r="BF418" i="4"/>
  <c r="BH418" i="4"/>
  <c r="BJ418" i="4"/>
  <c r="BL418" i="4"/>
  <c r="BN418" i="4"/>
  <c r="BP418" i="4"/>
  <c r="BR418" i="4"/>
  <c r="BT418" i="4"/>
  <c r="BZ419" i="4"/>
  <c r="BX419" i="4"/>
  <c r="BV419" i="4"/>
  <c r="BT419" i="4"/>
  <c r="BR419" i="4"/>
  <c r="BP419" i="4"/>
  <c r="BN419" i="4"/>
  <c r="BL419" i="4"/>
  <c r="BJ419" i="4"/>
  <c r="BH419" i="4"/>
  <c r="BF419" i="4"/>
  <c r="BD419" i="4"/>
  <c r="BB419" i="4"/>
  <c r="AZ419" i="4"/>
  <c r="AX419" i="4"/>
  <c r="AV419" i="4"/>
  <c r="AT419" i="4"/>
  <c r="AR419" i="4"/>
  <c r="AP419" i="4"/>
  <c r="AO419" i="4"/>
  <c r="AS419" i="4"/>
  <c r="AW419" i="4"/>
  <c r="BA419" i="4"/>
  <c r="BE419" i="4"/>
  <c r="BI419" i="4"/>
  <c r="BM419" i="4"/>
  <c r="BQ419" i="4"/>
  <c r="BU419" i="4"/>
  <c r="BY419" i="4"/>
  <c r="AQ420" i="4"/>
  <c r="AU420" i="4"/>
  <c r="AY420" i="4"/>
  <c r="BC420" i="4"/>
  <c r="BG420" i="4"/>
  <c r="BK420" i="4"/>
  <c r="BO420" i="4"/>
  <c r="BS420" i="4"/>
  <c r="BZ421" i="4"/>
  <c r="BX421" i="4"/>
  <c r="BV421" i="4"/>
  <c r="BT421" i="4"/>
  <c r="BR421" i="4"/>
  <c r="BP421" i="4"/>
  <c r="BN421" i="4"/>
  <c r="BL421" i="4"/>
  <c r="BJ421" i="4"/>
  <c r="BH421" i="4"/>
  <c r="BF421" i="4"/>
  <c r="BD421" i="4"/>
  <c r="BB421" i="4"/>
  <c r="AZ421" i="4"/>
  <c r="AX421" i="4"/>
  <c r="AV421" i="4"/>
  <c r="AT421" i="4"/>
  <c r="AR421" i="4"/>
  <c r="AP421" i="4"/>
  <c r="AN421" i="4"/>
  <c r="AO421" i="4"/>
  <c r="AS421" i="4"/>
  <c r="AW421" i="4"/>
  <c r="BA421" i="4"/>
  <c r="BE421" i="4"/>
  <c r="BI421" i="4"/>
  <c r="BM421" i="4"/>
  <c r="BQ421" i="4"/>
  <c r="BU421" i="4"/>
  <c r="BY421" i="4"/>
  <c r="AQ422" i="4"/>
  <c r="AU422" i="4"/>
  <c r="AY422" i="4"/>
  <c r="BC422" i="4"/>
  <c r="BG422" i="4"/>
  <c r="BK422" i="4"/>
  <c r="BO422" i="4"/>
  <c r="BS422" i="4"/>
  <c r="BZ423" i="4"/>
  <c r="BX423" i="4"/>
  <c r="BV423" i="4"/>
  <c r="BT423" i="4"/>
  <c r="BR423" i="4"/>
  <c r="BP423" i="4"/>
  <c r="BN423" i="4"/>
  <c r="BL423" i="4"/>
  <c r="BJ423" i="4"/>
  <c r="BH423" i="4"/>
  <c r="BF423" i="4"/>
  <c r="BD423" i="4"/>
  <c r="BB423" i="4"/>
  <c r="AZ423" i="4"/>
  <c r="AX423" i="4"/>
  <c r="AV423" i="4"/>
  <c r="AT423" i="4"/>
  <c r="AR423" i="4"/>
  <c r="AP423" i="4"/>
  <c r="AN423" i="4"/>
  <c r="AO423" i="4"/>
  <c r="AS423" i="4"/>
  <c r="AW423" i="4"/>
  <c r="BA423" i="4"/>
  <c r="BE423" i="4"/>
  <c r="BI423" i="4"/>
  <c r="BM423" i="4"/>
  <c r="BQ423" i="4"/>
  <c r="BU423" i="4"/>
  <c r="BY423" i="4"/>
  <c r="AQ424" i="4"/>
  <c r="AU424" i="4"/>
  <c r="AY424" i="4"/>
  <c r="BC424" i="4"/>
  <c r="BG424" i="4"/>
  <c r="BK424" i="4"/>
  <c r="BO424" i="4"/>
  <c r="BS424" i="4"/>
  <c r="BZ425" i="4"/>
  <c r="BX425" i="4"/>
  <c r="BV425" i="4"/>
  <c r="BT425" i="4"/>
  <c r="BR425" i="4"/>
  <c r="BP425" i="4"/>
  <c r="BN425" i="4"/>
  <c r="BL425" i="4"/>
  <c r="BJ425" i="4"/>
  <c r="BH425" i="4"/>
  <c r="BF425" i="4"/>
  <c r="BD425" i="4"/>
  <c r="BB425" i="4"/>
  <c r="AZ425" i="4"/>
  <c r="AX425" i="4"/>
  <c r="AV425" i="4"/>
  <c r="AT425" i="4"/>
  <c r="AR425" i="4"/>
  <c r="AS425" i="4"/>
  <c r="AW425" i="4"/>
  <c r="BA425" i="4"/>
  <c r="BE425" i="4"/>
  <c r="BI425" i="4"/>
  <c r="BM425" i="4"/>
  <c r="BQ425" i="4"/>
  <c r="BU425" i="4"/>
  <c r="BY425" i="4"/>
  <c r="AQ426" i="4"/>
  <c r="AU426" i="4"/>
  <c r="AY426" i="4"/>
  <c r="BC426" i="4"/>
  <c r="BG426" i="4"/>
  <c r="BK426" i="4"/>
  <c r="BO426" i="4"/>
  <c r="BS426" i="4"/>
  <c r="BZ427" i="4"/>
  <c r="BX427" i="4"/>
  <c r="BV427" i="4"/>
  <c r="BT427" i="4"/>
  <c r="BR427" i="4"/>
  <c r="BP427" i="4"/>
  <c r="BN427" i="4"/>
  <c r="BL427" i="4"/>
  <c r="BJ427" i="4"/>
  <c r="BH427" i="4"/>
  <c r="BF427" i="4"/>
  <c r="BD427" i="4"/>
  <c r="BE427" i="4"/>
  <c r="BI427" i="4"/>
  <c r="BM427" i="4"/>
  <c r="BQ427" i="4"/>
  <c r="BU427" i="4"/>
  <c r="BY427" i="4"/>
  <c r="AY428" i="4"/>
  <c r="BC428" i="4"/>
  <c r="BG428" i="4"/>
  <c r="BK428" i="4"/>
  <c r="BO428" i="4"/>
  <c r="BS428" i="4"/>
  <c r="BZ429" i="4"/>
  <c r="BX429" i="4"/>
  <c r="BV429" i="4"/>
  <c r="BT429" i="4"/>
  <c r="BR429" i="4"/>
  <c r="BP429" i="4"/>
  <c r="BN429" i="4"/>
  <c r="BL429" i="4"/>
  <c r="BJ429" i="4"/>
  <c r="BH429" i="4"/>
  <c r="BF429" i="4"/>
  <c r="BD429" i="4"/>
  <c r="BB429" i="4"/>
  <c r="AZ429" i="4"/>
  <c r="AX429" i="4"/>
  <c r="AV429" i="4"/>
  <c r="AT429" i="4"/>
  <c r="AR429" i="4"/>
  <c r="AP429" i="4"/>
  <c r="AN429" i="4"/>
  <c r="AO429" i="4"/>
  <c r="AS429" i="4"/>
  <c r="AW429" i="4"/>
  <c r="BA429" i="4"/>
  <c r="BE429" i="4"/>
  <c r="BI429" i="4"/>
  <c r="BM429" i="4"/>
  <c r="BQ429" i="4"/>
  <c r="BU429" i="4"/>
  <c r="BY429" i="4"/>
  <c r="AQ430" i="4"/>
  <c r="AU430" i="4"/>
  <c r="AY430" i="4"/>
  <c r="BC430" i="4"/>
  <c r="BG430" i="4"/>
  <c r="BK430" i="4"/>
  <c r="BO430" i="4"/>
  <c r="BS430" i="4"/>
  <c r="BZ431" i="4"/>
  <c r="BX431" i="4"/>
  <c r="BV431" i="4"/>
  <c r="BT431" i="4"/>
  <c r="BR431" i="4"/>
  <c r="BP431" i="4"/>
  <c r="BN431" i="4"/>
  <c r="BL431" i="4"/>
  <c r="BJ431" i="4"/>
  <c r="BH431" i="4"/>
  <c r="BF431" i="4"/>
  <c r="BD431" i="4"/>
  <c r="BB431" i="4"/>
  <c r="AZ431" i="4"/>
  <c r="AX431" i="4"/>
  <c r="AV431" i="4"/>
  <c r="AT431" i="4"/>
  <c r="AR431" i="4"/>
  <c r="AP431" i="4"/>
  <c r="AS431" i="4"/>
  <c r="AW431" i="4"/>
  <c r="BA431" i="4"/>
  <c r="BE431" i="4"/>
  <c r="BI431" i="4"/>
  <c r="BM431" i="4"/>
  <c r="BQ431" i="4"/>
  <c r="BU431" i="4"/>
  <c r="BY431" i="4"/>
  <c r="AM432" i="4"/>
  <c r="AQ432" i="4"/>
  <c r="AU432" i="4"/>
  <c r="AY432" i="4"/>
  <c r="BC432" i="4"/>
  <c r="BG432" i="4"/>
  <c r="BK432" i="4"/>
  <c r="BO432" i="4"/>
  <c r="BS432" i="4"/>
  <c r="BZ433" i="4"/>
  <c r="BX433" i="4"/>
  <c r="BV433" i="4"/>
  <c r="BT433" i="4"/>
  <c r="BR433" i="4"/>
  <c r="BP433" i="4"/>
  <c r="BN433" i="4"/>
  <c r="BL433" i="4"/>
  <c r="BJ433" i="4"/>
  <c r="BH433" i="4"/>
  <c r="BF433" i="4"/>
  <c r="BD433" i="4"/>
  <c r="BB433" i="4"/>
  <c r="AZ433" i="4"/>
  <c r="BA433" i="4"/>
  <c r="BE433" i="4"/>
  <c r="BI433" i="4"/>
  <c r="BM433" i="4"/>
  <c r="BQ433" i="4"/>
  <c r="BU433" i="4"/>
  <c r="BY433" i="4"/>
  <c r="AQ434" i="4"/>
  <c r="AU434" i="4"/>
  <c r="AY434" i="4"/>
  <c r="BC434" i="4"/>
  <c r="BG434" i="4"/>
  <c r="BK434" i="4"/>
  <c r="BO434" i="4"/>
  <c r="BS434" i="4"/>
  <c r="BZ435" i="4"/>
  <c r="BX435" i="4"/>
  <c r="BV435" i="4"/>
  <c r="BT435" i="4"/>
  <c r="BR435" i="4"/>
  <c r="BP435" i="4"/>
  <c r="BN435" i="4"/>
  <c r="BL435" i="4"/>
  <c r="BJ435" i="4"/>
  <c r="BH435" i="4"/>
  <c r="BF435" i="4"/>
  <c r="BD435" i="4"/>
  <c r="BB435" i="4"/>
  <c r="AZ435" i="4"/>
  <c r="AX435" i="4"/>
  <c r="AV435" i="4"/>
  <c r="AT435" i="4"/>
  <c r="AR435" i="4"/>
  <c r="AS435" i="4"/>
  <c r="AW435" i="4"/>
  <c r="BA435" i="4"/>
  <c r="BE435" i="4"/>
  <c r="BI435" i="4"/>
  <c r="BM435" i="4"/>
  <c r="BQ435" i="4"/>
  <c r="BU435" i="4"/>
  <c r="BY435" i="4"/>
  <c r="AM436" i="4"/>
  <c r="AQ436" i="4"/>
  <c r="AU436" i="4"/>
  <c r="AY436" i="4"/>
  <c r="BC436" i="4"/>
  <c r="BG436" i="4"/>
  <c r="BK436" i="4"/>
  <c r="BO436" i="4"/>
  <c r="BS436" i="4"/>
  <c r="BZ437" i="4"/>
  <c r="BX437" i="4"/>
  <c r="BV437" i="4"/>
  <c r="BT437" i="4"/>
  <c r="BR437" i="4"/>
  <c r="BP437" i="4"/>
  <c r="BN437" i="4"/>
  <c r="BL437" i="4"/>
  <c r="BJ437" i="4"/>
  <c r="BH437" i="4"/>
  <c r="BF437" i="4"/>
  <c r="BD437" i="4"/>
  <c r="BB437" i="4"/>
  <c r="AZ437" i="4"/>
  <c r="AX437" i="4"/>
  <c r="AV437" i="4"/>
  <c r="AT437" i="4"/>
  <c r="AR437" i="4"/>
  <c r="AP437" i="4"/>
  <c r="AN437" i="4"/>
  <c r="AO437" i="4"/>
  <c r="AS437" i="4"/>
  <c r="AW437" i="4"/>
  <c r="BA437" i="4"/>
  <c r="BE437" i="4"/>
  <c r="BI437" i="4"/>
  <c r="BM437" i="4"/>
  <c r="BQ437" i="4"/>
  <c r="BU437" i="4"/>
  <c r="BY437" i="4"/>
  <c r="AQ438" i="4"/>
  <c r="AU438" i="4"/>
  <c r="AY438" i="4"/>
  <c r="BC438" i="4"/>
  <c r="BG438" i="4"/>
  <c r="BK438" i="4"/>
  <c r="BO438" i="4"/>
  <c r="BS438" i="4"/>
  <c r="BZ439" i="4"/>
  <c r="BX439" i="4"/>
  <c r="BV439" i="4"/>
  <c r="BT439" i="4"/>
  <c r="BR439" i="4"/>
  <c r="BP439" i="4"/>
  <c r="BN439" i="4"/>
  <c r="BL439" i="4"/>
  <c r="BJ439" i="4"/>
  <c r="BH439" i="4"/>
  <c r="BF439" i="4"/>
  <c r="BD439" i="4"/>
  <c r="BB439" i="4"/>
  <c r="AZ439" i="4"/>
  <c r="AX439" i="4"/>
  <c r="AV439" i="4"/>
  <c r="AT439" i="4"/>
  <c r="AR439" i="4"/>
  <c r="AP439" i="4"/>
  <c r="AN439" i="4"/>
  <c r="AO439" i="4"/>
  <c r="AS439" i="4"/>
  <c r="AW439" i="4"/>
  <c r="BA439" i="4"/>
  <c r="BE439" i="4"/>
  <c r="BI439" i="4"/>
  <c r="BM439" i="4"/>
  <c r="BQ439" i="4"/>
  <c r="BU439" i="4"/>
  <c r="BY439" i="4"/>
  <c r="AM440" i="4"/>
  <c r="AQ440" i="4"/>
  <c r="AU440" i="4"/>
  <c r="AY440" i="4"/>
  <c r="BC440" i="4"/>
  <c r="BG440" i="4"/>
  <c r="BK440" i="4"/>
  <c r="BO440" i="4"/>
  <c r="BS440" i="4"/>
  <c r="BZ441" i="4"/>
  <c r="BX441" i="4"/>
  <c r="BV441" i="4"/>
  <c r="BT441" i="4"/>
  <c r="BR441" i="4"/>
  <c r="BP441" i="4"/>
  <c r="BN441" i="4"/>
  <c r="BL441" i="4"/>
  <c r="BJ441" i="4"/>
  <c r="BH441" i="4"/>
  <c r="BF441" i="4"/>
  <c r="BD441" i="4"/>
  <c r="BB441" i="4"/>
  <c r="AZ441" i="4"/>
  <c r="AX441" i="4"/>
  <c r="AV441" i="4"/>
  <c r="AT441" i="4"/>
  <c r="AS441" i="4"/>
  <c r="AW441" i="4"/>
  <c r="BA441" i="4"/>
  <c r="BE441" i="4"/>
  <c r="BI441" i="4"/>
  <c r="BM441" i="4"/>
  <c r="BQ441" i="4"/>
  <c r="BU441" i="4"/>
  <c r="BY441" i="4"/>
  <c r="AQ442" i="4"/>
  <c r="AU442" i="4"/>
  <c r="AY442" i="4"/>
  <c r="BC442" i="4"/>
  <c r="BG442" i="4"/>
  <c r="BK442" i="4"/>
  <c r="BO442" i="4"/>
  <c r="BS442" i="4"/>
  <c r="BZ443" i="4"/>
  <c r="BX443" i="4"/>
  <c r="BV443" i="4"/>
  <c r="BT443" i="4"/>
  <c r="BR443" i="4"/>
  <c r="BP443" i="4"/>
  <c r="BN443" i="4"/>
  <c r="BL443" i="4"/>
  <c r="BJ443" i="4"/>
  <c r="BH443" i="4"/>
  <c r="BF443" i="4"/>
  <c r="BD443" i="4"/>
  <c r="BB443" i="4"/>
  <c r="AZ443" i="4"/>
  <c r="AX443" i="4"/>
  <c r="AV443" i="4"/>
  <c r="AT443" i="4"/>
  <c r="AR443" i="4"/>
  <c r="AP443" i="4"/>
  <c r="AN443" i="4"/>
  <c r="AO443" i="4"/>
  <c r="AS443" i="4"/>
  <c r="AW443" i="4"/>
  <c r="BA443" i="4"/>
  <c r="BE443" i="4"/>
  <c r="BI443" i="4"/>
  <c r="BM443" i="4"/>
  <c r="BQ443" i="4"/>
  <c r="BU443" i="4"/>
  <c r="BY443" i="4"/>
  <c r="AQ444" i="4"/>
  <c r="AU444" i="4"/>
  <c r="AY444" i="4"/>
  <c r="BC444" i="4"/>
  <c r="BG444" i="4"/>
  <c r="BK444" i="4"/>
  <c r="BO444" i="4"/>
  <c r="BS444" i="4"/>
  <c r="BZ445" i="4"/>
  <c r="BX445" i="4"/>
  <c r="BV445" i="4"/>
  <c r="BT445" i="4"/>
  <c r="BR445" i="4"/>
  <c r="BP445" i="4"/>
  <c r="BN445" i="4"/>
  <c r="BL445" i="4"/>
  <c r="BJ445" i="4"/>
  <c r="BH445" i="4"/>
  <c r="BF445" i="4"/>
  <c r="BD445" i="4"/>
  <c r="BB445" i="4"/>
  <c r="AZ445" i="4"/>
  <c r="AX445" i="4"/>
  <c r="AV445" i="4"/>
  <c r="AT445" i="4"/>
  <c r="AR445" i="4"/>
  <c r="AS445" i="4"/>
  <c r="AW445" i="4"/>
  <c r="BA445" i="4"/>
  <c r="BE445" i="4"/>
  <c r="BI445" i="4"/>
  <c r="BM445" i="4"/>
  <c r="BQ445" i="4"/>
  <c r="BU445" i="4"/>
  <c r="BY445" i="4"/>
  <c r="AQ446" i="4"/>
  <c r="AU446" i="4"/>
  <c r="AY446" i="4"/>
  <c r="BC446" i="4"/>
  <c r="BG446" i="4"/>
  <c r="BK446" i="4"/>
  <c r="BO446" i="4"/>
  <c r="BS446" i="4"/>
  <c r="BZ447" i="4"/>
  <c r="BX447" i="4"/>
  <c r="BV447" i="4"/>
  <c r="BT447" i="4"/>
  <c r="BR447" i="4"/>
  <c r="BP447" i="4"/>
  <c r="BN447" i="4"/>
  <c r="BL447" i="4"/>
  <c r="BJ447" i="4"/>
  <c r="BH447" i="4"/>
  <c r="BF447" i="4"/>
  <c r="BD447" i="4"/>
  <c r="BB447" i="4"/>
  <c r="AZ447" i="4"/>
  <c r="AX447" i="4"/>
  <c r="AV447" i="4"/>
  <c r="AT447" i="4"/>
  <c r="AR447" i="4"/>
  <c r="AP447" i="4"/>
  <c r="AN447" i="4"/>
  <c r="AO447" i="4"/>
  <c r="AS447" i="4"/>
  <c r="AW447" i="4"/>
  <c r="BA447" i="4"/>
  <c r="BE447" i="4"/>
  <c r="BI447" i="4"/>
  <c r="BM447" i="4"/>
  <c r="BQ447" i="4"/>
  <c r="BU447" i="4"/>
  <c r="BY447" i="4"/>
  <c r="AQ448" i="4"/>
  <c r="AU448" i="4"/>
  <c r="AY448" i="4"/>
  <c r="BC448" i="4"/>
  <c r="BG448" i="4"/>
  <c r="BK448" i="4"/>
  <c r="BO448" i="4"/>
  <c r="BS448" i="4"/>
  <c r="BZ449" i="4"/>
  <c r="BX449" i="4"/>
  <c r="BV449" i="4"/>
  <c r="BT449" i="4"/>
  <c r="BR449" i="4"/>
  <c r="BP449" i="4"/>
  <c r="BN449" i="4"/>
  <c r="BL449" i="4"/>
  <c r="BJ449" i="4"/>
  <c r="BH449" i="4"/>
  <c r="BF449" i="4"/>
  <c r="BD449" i="4"/>
  <c r="BB449" i="4"/>
  <c r="AZ449" i="4"/>
  <c r="AX449" i="4"/>
  <c r="AV449" i="4"/>
  <c r="AT449" i="4"/>
  <c r="AR449" i="4"/>
  <c r="AP449" i="4"/>
  <c r="AO449" i="4"/>
  <c r="AS449" i="4"/>
  <c r="AW449" i="4"/>
  <c r="BA449" i="4"/>
  <c r="BE449" i="4"/>
  <c r="BI449" i="4"/>
  <c r="BM449" i="4"/>
  <c r="BQ449" i="4"/>
  <c r="BU449" i="4"/>
  <c r="BY449" i="4"/>
  <c r="AQ450" i="4"/>
  <c r="AU450" i="4"/>
  <c r="AY450" i="4"/>
  <c r="BC450" i="4"/>
  <c r="BG450" i="4"/>
  <c r="BK450" i="4"/>
  <c r="BO450" i="4"/>
  <c r="BS450" i="4"/>
  <c r="BZ451" i="4"/>
  <c r="BX451" i="4"/>
  <c r="BV451" i="4"/>
  <c r="BT451" i="4"/>
  <c r="BR451" i="4"/>
  <c r="BP451" i="4"/>
  <c r="BN451" i="4"/>
  <c r="BL451" i="4"/>
  <c r="BJ451" i="4"/>
  <c r="BH451" i="4"/>
  <c r="BF451" i="4"/>
  <c r="BD451" i="4"/>
  <c r="BB451" i="4"/>
  <c r="AZ451" i="4"/>
  <c r="AX451" i="4"/>
  <c r="AV451" i="4"/>
  <c r="AT451" i="4"/>
  <c r="AR451" i="4"/>
  <c r="AP451" i="4"/>
  <c r="AN451" i="4"/>
  <c r="AO451" i="4"/>
  <c r="AS451" i="4"/>
  <c r="AW451" i="4"/>
  <c r="BA451" i="4"/>
  <c r="BE451" i="4"/>
  <c r="BI451" i="4"/>
  <c r="BM451" i="4"/>
  <c r="BQ451" i="4"/>
  <c r="BU451" i="4"/>
  <c r="BY451" i="4"/>
  <c r="AQ452" i="4"/>
  <c r="AU452" i="4"/>
  <c r="AY452" i="4"/>
  <c r="BC452" i="4"/>
  <c r="BG452" i="4"/>
  <c r="BK452" i="4"/>
  <c r="BO452" i="4"/>
  <c r="BS452" i="4"/>
  <c r="BZ453" i="4"/>
  <c r="BX453" i="4"/>
  <c r="BV453" i="4"/>
  <c r="BT453" i="4"/>
  <c r="BR453" i="4"/>
  <c r="BP453" i="4"/>
  <c r="BN453" i="4"/>
  <c r="BL453" i="4"/>
  <c r="BJ453" i="4"/>
  <c r="BH453" i="4"/>
  <c r="BF453" i="4"/>
  <c r="BD453" i="4"/>
  <c r="BB453" i="4"/>
  <c r="AZ453" i="4"/>
  <c r="AX453" i="4"/>
  <c r="AV453" i="4"/>
  <c r="AT453" i="4"/>
  <c r="AW453" i="4"/>
  <c r="BA453" i="4"/>
  <c r="BE453" i="4"/>
  <c r="BI453" i="4"/>
  <c r="BM453" i="4"/>
  <c r="BQ453" i="4"/>
  <c r="BU453" i="4"/>
  <c r="BY453" i="4"/>
  <c r="AQ454" i="4"/>
  <c r="AU454" i="4"/>
  <c r="AY454" i="4"/>
  <c r="BC454" i="4"/>
  <c r="BG454" i="4"/>
  <c r="BK454" i="4"/>
  <c r="BO454" i="4"/>
  <c r="BS454" i="4"/>
  <c r="AM252" i="4"/>
  <c r="AO252" i="4"/>
  <c r="AQ252" i="4"/>
  <c r="AS252" i="4"/>
  <c r="AU252" i="4"/>
  <c r="AW252" i="4"/>
  <c r="AY252" i="4"/>
  <c r="BA252" i="4"/>
  <c r="BC252" i="4"/>
  <c r="BE252" i="4"/>
  <c r="BG252" i="4"/>
  <c r="BI252" i="4"/>
  <c r="BK252" i="4"/>
  <c r="BM252" i="4"/>
  <c r="BO252" i="4"/>
  <c r="BQ252" i="4"/>
  <c r="BS252" i="4"/>
  <c r="BU252" i="4"/>
  <c r="BW252" i="4"/>
  <c r="AU253" i="4"/>
  <c r="AW253" i="4"/>
  <c r="AY253" i="4"/>
  <c r="BA253" i="4"/>
  <c r="BC253" i="4"/>
  <c r="BE253" i="4"/>
  <c r="BG253" i="4"/>
  <c r="BI253" i="4"/>
  <c r="BK253" i="4"/>
  <c r="BM253" i="4"/>
  <c r="BO253" i="4"/>
  <c r="BQ253" i="4"/>
  <c r="BS253" i="4"/>
  <c r="BU253" i="4"/>
  <c r="BW253" i="4"/>
  <c r="AW255" i="4"/>
  <c r="AY255" i="4"/>
  <c r="BA255" i="4"/>
  <c r="BC255" i="4"/>
  <c r="BE255" i="4"/>
  <c r="BG255" i="4"/>
  <c r="BI255" i="4"/>
  <c r="BK255" i="4"/>
  <c r="BM255" i="4"/>
  <c r="BO255" i="4"/>
  <c r="BQ255" i="4"/>
  <c r="BS255" i="4"/>
  <c r="BU255" i="4"/>
  <c r="BW255" i="4"/>
  <c r="AO256" i="4"/>
  <c r="AS256" i="4"/>
  <c r="AW256" i="4"/>
  <c r="BC256" i="4"/>
  <c r="BG256" i="4"/>
  <c r="BK256" i="4"/>
  <c r="BO256" i="4"/>
  <c r="BS256" i="4"/>
  <c r="AO258" i="4"/>
  <c r="AQ258" i="4"/>
  <c r="AS258" i="4"/>
  <c r="AU258" i="4"/>
  <c r="AW258" i="4"/>
  <c r="AY258" i="4"/>
  <c r="BA258" i="4"/>
  <c r="BC258" i="4"/>
  <c r="BE258" i="4"/>
  <c r="BG258" i="4"/>
  <c r="BI258" i="4"/>
  <c r="BK258" i="4"/>
  <c r="BM258" i="4"/>
  <c r="BO258" i="4"/>
  <c r="BQ258" i="4"/>
  <c r="BS258" i="4"/>
  <c r="BU258" i="4"/>
  <c r="BW258" i="4"/>
  <c r="AS260" i="4"/>
  <c r="AW260" i="4"/>
  <c r="BA260" i="4"/>
  <c r="BE260" i="4"/>
  <c r="BK260" i="4"/>
  <c r="BO260" i="4"/>
  <c r="BS260" i="4"/>
  <c r="AQ262" i="4"/>
  <c r="AU262" i="4"/>
  <c r="AY262" i="4"/>
  <c r="BC262" i="4"/>
  <c r="BG262" i="4"/>
  <c r="BK262" i="4"/>
  <c r="BO262" i="4"/>
  <c r="BS262" i="4"/>
  <c r="AS264" i="4"/>
  <c r="AU264" i="4"/>
  <c r="AW264" i="4"/>
  <c r="AY264" i="4"/>
  <c r="BA264" i="4"/>
  <c r="BC264" i="4"/>
  <c r="BE264" i="4"/>
  <c r="BG264" i="4"/>
  <c r="BI264" i="4"/>
  <c r="BK264" i="4"/>
  <c r="BM264" i="4"/>
  <c r="BO264" i="4"/>
  <c r="BQ264" i="4"/>
  <c r="BS264" i="4"/>
  <c r="BU264" i="4"/>
  <c r="BW264" i="4"/>
  <c r="AS266" i="4"/>
  <c r="AW266" i="4"/>
  <c r="BA266" i="4"/>
  <c r="BC266" i="4"/>
  <c r="BG266" i="4"/>
  <c r="BK266" i="4"/>
  <c r="BO266" i="4"/>
  <c r="AM270" i="4"/>
  <c r="AO270" i="4"/>
  <c r="AQ270" i="4"/>
  <c r="AS270" i="4"/>
  <c r="AU270" i="4"/>
  <c r="AW270" i="4"/>
  <c r="AY270" i="4"/>
  <c r="BA270" i="4"/>
  <c r="BC270" i="4"/>
  <c r="BE270" i="4"/>
  <c r="BG270" i="4"/>
  <c r="BI270" i="4"/>
  <c r="BK270" i="4"/>
  <c r="BM270" i="4"/>
  <c r="BO270" i="4"/>
  <c r="BQ270" i="4"/>
  <c r="BS270" i="4"/>
  <c r="BU270" i="4"/>
  <c r="BW270" i="4"/>
  <c r="AQ272" i="4"/>
  <c r="AS272" i="4"/>
  <c r="AU272" i="4"/>
  <c r="AW272" i="4"/>
  <c r="AY272" i="4"/>
  <c r="BA272" i="4"/>
  <c r="BC272" i="4"/>
  <c r="BE272" i="4"/>
  <c r="BG272" i="4"/>
  <c r="BI272" i="4"/>
  <c r="BK272" i="4"/>
  <c r="BM272" i="4"/>
  <c r="BO272" i="4"/>
  <c r="BQ272" i="4"/>
  <c r="BS272" i="4"/>
  <c r="BU272" i="4"/>
  <c r="BW272" i="4"/>
  <c r="AO274" i="4"/>
  <c r="AQ274" i="4"/>
  <c r="AS274" i="4"/>
  <c r="AU274" i="4"/>
  <c r="AW274" i="4"/>
  <c r="AY274" i="4"/>
  <c r="BA274" i="4"/>
  <c r="BC274" i="4"/>
  <c r="BE274" i="4"/>
  <c r="BG274" i="4"/>
  <c r="BI274" i="4"/>
  <c r="BK274" i="4"/>
  <c r="BM274" i="4"/>
  <c r="BO274" i="4"/>
  <c r="BQ274" i="4"/>
  <c r="BS274" i="4"/>
  <c r="BU274" i="4"/>
  <c r="BW274" i="4"/>
  <c r="AM275" i="4"/>
  <c r="AO275" i="4"/>
  <c r="AQ275" i="4"/>
  <c r="AS275" i="4"/>
  <c r="AU275" i="4"/>
  <c r="AW275" i="4"/>
  <c r="AY275" i="4"/>
  <c r="BA275" i="4"/>
  <c r="BC275" i="4"/>
  <c r="BE275" i="4"/>
  <c r="BG275" i="4"/>
  <c r="BI275" i="4"/>
  <c r="BK275" i="4"/>
  <c r="BM275" i="4"/>
  <c r="BO275" i="4"/>
  <c r="BQ275" i="4"/>
  <c r="BS275" i="4"/>
  <c r="BU275" i="4"/>
  <c r="BW275" i="4"/>
  <c r="AO276" i="4"/>
  <c r="AS276" i="4"/>
  <c r="AW276" i="4"/>
  <c r="BA276" i="4"/>
  <c r="BE276" i="4"/>
  <c r="BI276" i="4"/>
  <c r="BM276" i="4"/>
  <c r="AO277" i="4"/>
  <c r="AQ277" i="4"/>
  <c r="AS277" i="4"/>
  <c r="AU277" i="4"/>
  <c r="AW277" i="4"/>
  <c r="AY277" i="4"/>
  <c r="BA277" i="4"/>
  <c r="BC277" i="4"/>
  <c r="BE277" i="4"/>
  <c r="BG277" i="4"/>
  <c r="BI277" i="4"/>
  <c r="BK277" i="4"/>
  <c r="BM277" i="4"/>
  <c r="BO277" i="4"/>
  <c r="BQ277" i="4"/>
  <c r="BS277" i="4"/>
  <c r="BU277" i="4"/>
  <c r="BW277" i="4"/>
  <c r="AY278" i="4"/>
  <c r="BC278" i="4"/>
  <c r="AO280" i="4"/>
  <c r="AQ280" i="4"/>
  <c r="AS280" i="4"/>
  <c r="AU280" i="4"/>
  <c r="AW280" i="4"/>
  <c r="AY280" i="4"/>
  <c r="BA280" i="4"/>
  <c r="BC280" i="4"/>
  <c r="BE280" i="4"/>
  <c r="BG280" i="4"/>
  <c r="BI280" i="4"/>
  <c r="BK280" i="4"/>
  <c r="BM280" i="4"/>
  <c r="BO280" i="4"/>
  <c r="BQ280" i="4"/>
  <c r="BS280" i="4"/>
  <c r="BU280" i="4"/>
  <c r="BW280" i="4"/>
  <c r="AO282" i="4"/>
  <c r="AQ282" i="4"/>
  <c r="AS282" i="4"/>
  <c r="AU282" i="4"/>
  <c r="AW282" i="4"/>
  <c r="AY282" i="4"/>
  <c r="BA282" i="4"/>
  <c r="BC282" i="4"/>
  <c r="BE282" i="4"/>
  <c r="BG282" i="4"/>
  <c r="BI282" i="4"/>
  <c r="BK282" i="4"/>
  <c r="BM282" i="4"/>
  <c r="BO282" i="4"/>
  <c r="BQ282" i="4"/>
  <c r="BS282" i="4"/>
  <c r="BU282" i="4"/>
  <c r="BW282" i="4"/>
  <c r="AO284" i="4"/>
  <c r="AQ284" i="4"/>
  <c r="AS284" i="4"/>
  <c r="AU284" i="4"/>
  <c r="AW284" i="4"/>
  <c r="AY284" i="4"/>
  <c r="BA284" i="4"/>
  <c r="BC284" i="4"/>
  <c r="BE284" i="4"/>
  <c r="BG284" i="4"/>
  <c r="BI284" i="4"/>
  <c r="BK284" i="4"/>
  <c r="BM284" i="4"/>
  <c r="BO284" i="4"/>
  <c r="BQ284" i="4"/>
  <c r="BS284" i="4"/>
  <c r="BU284" i="4"/>
  <c r="BW284" i="4"/>
  <c r="AM286" i="4"/>
  <c r="AO286" i="4"/>
  <c r="AQ286" i="4"/>
  <c r="AS286" i="4"/>
  <c r="AU286" i="4"/>
  <c r="AW286" i="4"/>
  <c r="AY286" i="4"/>
  <c r="BA286" i="4"/>
  <c r="BC286" i="4"/>
  <c r="BE286" i="4"/>
  <c r="BG286" i="4"/>
  <c r="BI286" i="4"/>
  <c r="BK286" i="4"/>
  <c r="BM286" i="4"/>
  <c r="BO286" i="4"/>
  <c r="BQ286" i="4"/>
  <c r="BS286" i="4"/>
  <c r="BU286" i="4"/>
  <c r="BW286" i="4"/>
  <c r="AM288" i="4"/>
  <c r="AO288" i="4"/>
  <c r="AQ288" i="4"/>
  <c r="AS288" i="4"/>
  <c r="AU288" i="4"/>
  <c r="AW288" i="4"/>
  <c r="AY288" i="4"/>
  <c r="BA288" i="4"/>
  <c r="BC288" i="4"/>
  <c r="BE288" i="4"/>
  <c r="BG288" i="4"/>
  <c r="BI288" i="4"/>
  <c r="BK288" i="4"/>
  <c r="BM288" i="4"/>
  <c r="BO288" i="4"/>
  <c r="BQ288" i="4"/>
  <c r="BS288" i="4"/>
  <c r="BU288" i="4"/>
  <c r="BW288" i="4"/>
  <c r="AM290" i="4"/>
  <c r="AO290" i="4"/>
  <c r="AQ290" i="4"/>
  <c r="AS290" i="4"/>
  <c r="AU290" i="4"/>
  <c r="AW290" i="4"/>
  <c r="AY290" i="4"/>
  <c r="BA290" i="4"/>
  <c r="BC290" i="4"/>
  <c r="BE290" i="4"/>
  <c r="BG290" i="4"/>
  <c r="BI290" i="4"/>
  <c r="BK290" i="4"/>
  <c r="BM290" i="4"/>
  <c r="BO290" i="4"/>
  <c r="BQ290" i="4"/>
  <c r="BS290" i="4"/>
  <c r="BU290" i="4"/>
  <c r="BW290" i="4"/>
  <c r="AM292" i="4"/>
  <c r="AO292" i="4"/>
  <c r="AQ292" i="4"/>
  <c r="AS292" i="4"/>
  <c r="AU292" i="4"/>
  <c r="AW292" i="4"/>
  <c r="AY292" i="4"/>
  <c r="BA292" i="4"/>
  <c r="BC292" i="4"/>
  <c r="BE292" i="4"/>
  <c r="BG292" i="4"/>
  <c r="BI292" i="4"/>
  <c r="BK292" i="4"/>
  <c r="BM292" i="4"/>
  <c r="BO292" i="4"/>
  <c r="BQ292" i="4"/>
  <c r="BS292" i="4"/>
  <c r="BU292" i="4"/>
  <c r="BW292" i="4"/>
  <c r="AQ294" i="4"/>
  <c r="AS294" i="4"/>
  <c r="AU294" i="4"/>
  <c r="AW294" i="4"/>
  <c r="AY294" i="4"/>
  <c r="BA294" i="4"/>
  <c r="BC294" i="4"/>
  <c r="BE294" i="4"/>
  <c r="BG294" i="4"/>
  <c r="BI294" i="4"/>
  <c r="BK294" i="4"/>
  <c r="BM294" i="4"/>
  <c r="BO294" i="4"/>
  <c r="BQ294" i="4"/>
  <c r="BS294" i="4"/>
  <c r="BU294" i="4"/>
  <c r="BW294" i="4"/>
  <c r="AO296" i="4"/>
  <c r="AQ296" i="4"/>
  <c r="AS296" i="4"/>
  <c r="AU296" i="4"/>
  <c r="AW296" i="4"/>
  <c r="AY296" i="4"/>
  <c r="BA296" i="4"/>
  <c r="BC296" i="4"/>
  <c r="BE296" i="4"/>
  <c r="BG296" i="4"/>
  <c r="BI296" i="4"/>
  <c r="BK296" i="4"/>
  <c r="BM296" i="4"/>
  <c r="BO296" i="4"/>
  <c r="BQ296" i="4"/>
  <c r="BS296" i="4"/>
  <c r="BU296" i="4"/>
  <c r="BW296" i="4"/>
  <c r="AM297" i="4"/>
  <c r="AO297" i="4"/>
  <c r="AQ297" i="4"/>
  <c r="AS297" i="4"/>
  <c r="AU297" i="4"/>
  <c r="AW297" i="4"/>
  <c r="AY297" i="4"/>
  <c r="BA297" i="4"/>
  <c r="BC297" i="4"/>
  <c r="BE297" i="4"/>
  <c r="BG297" i="4"/>
  <c r="BI297" i="4"/>
  <c r="BK297" i="4"/>
  <c r="BM297" i="4"/>
  <c r="BO297" i="4"/>
  <c r="BQ297" i="4"/>
  <c r="BS297" i="4"/>
  <c r="BU297" i="4"/>
  <c r="BW297" i="4"/>
  <c r="AS300" i="4"/>
  <c r="AU300" i="4"/>
  <c r="AW300" i="4"/>
  <c r="AY300" i="4"/>
  <c r="BA300" i="4"/>
  <c r="BC300" i="4"/>
  <c r="BE300" i="4"/>
  <c r="BG300" i="4"/>
  <c r="BI300" i="4"/>
  <c r="BK300" i="4"/>
  <c r="BM300" i="4"/>
  <c r="BO300" i="4"/>
  <c r="BQ300" i="4"/>
  <c r="BS300" i="4"/>
  <c r="BU300" i="4"/>
  <c r="BW300" i="4"/>
  <c r="AQ301" i="4"/>
  <c r="AS301" i="4"/>
  <c r="AU301" i="4"/>
  <c r="AW301" i="4"/>
  <c r="AY301" i="4"/>
  <c r="BA301" i="4"/>
  <c r="BC301" i="4"/>
  <c r="BE301" i="4"/>
  <c r="BG301" i="4"/>
  <c r="BI301" i="4"/>
  <c r="BK301" i="4"/>
  <c r="BM301" i="4"/>
  <c r="BO301" i="4"/>
  <c r="BQ301" i="4"/>
  <c r="BS301" i="4"/>
  <c r="BU301" i="4"/>
  <c r="BW301" i="4"/>
  <c r="AO304" i="4"/>
  <c r="AQ304" i="4"/>
  <c r="AS304" i="4"/>
  <c r="AU304" i="4"/>
  <c r="AW304" i="4"/>
  <c r="AY304" i="4"/>
  <c r="BA304" i="4"/>
  <c r="BC304" i="4"/>
  <c r="BE304" i="4"/>
  <c r="BG304" i="4"/>
  <c r="BI304" i="4"/>
  <c r="BK304" i="4"/>
  <c r="BM304" i="4"/>
  <c r="BO304" i="4"/>
  <c r="BQ304" i="4"/>
  <c r="BS304" i="4"/>
  <c r="BU304" i="4"/>
  <c r="BW304" i="4"/>
  <c r="BE306" i="4"/>
  <c r="BG306" i="4"/>
  <c r="BI306" i="4"/>
  <c r="BK306" i="4"/>
  <c r="BM306" i="4"/>
  <c r="BO306" i="4"/>
  <c r="BQ306" i="4"/>
  <c r="BS306" i="4"/>
  <c r="BU306" i="4"/>
  <c r="BW306" i="4"/>
  <c r="AO307" i="4"/>
  <c r="AQ307" i="4"/>
  <c r="AS307" i="4"/>
  <c r="AU307" i="4"/>
  <c r="AW307" i="4"/>
  <c r="AY307" i="4"/>
  <c r="BA307" i="4"/>
  <c r="BC307" i="4"/>
  <c r="BE307" i="4"/>
  <c r="BG307" i="4"/>
  <c r="BI307" i="4"/>
  <c r="BK307" i="4"/>
  <c r="BM307" i="4"/>
  <c r="BO307" i="4"/>
  <c r="BQ307" i="4"/>
  <c r="BS307" i="4"/>
  <c r="BU307" i="4"/>
  <c r="BW307" i="4"/>
  <c r="AO309" i="4"/>
  <c r="AQ309" i="4"/>
  <c r="AS309" i="4"/>
  <c r="AU309" i="4"/>
  <c r="AW309" i="4"/>
  <c r="AY309" i="4"/>
  <c r="BA309" i="4"/>
  <c r="BC309" i="4"/>
  <c r="BE309" i="4"/>
  <c r="BG309" i="4"/>
  <c r="BI309" i="4"/>
  <c r="BK309" i="4"/>
  <c r="BM309" i="4"/>
  <c r="BO309" i="4"/>
  <c r="BQ309" i="4"/>
  <c r="BS309" i="4"/>
  <c r="BU309" i="4"/>
  <c r="BW309" i="4"/>
  <c r="AM312" i="4"/>
  <c r="AO312" i="4"/>
  <c r="AQ312" i="4"/>
  <c r="AS312" i="4"/>
  <c r="AU312" i="4"/>
  <c r="AW312" i="4"/>
  <c r="AY312" i="4"/>
  <c r="BA312" i="4"/>
  <c r="BC312" i="4"/>
  <c r="BE312" i="4"/>
  <c r="BG312" i="4"/>
  <c r="BI312" i="4"/>
  <c r="BK312" i="4"/>
  <c r="BM312" i="4"/>
  <c r="BO312" i="4"/>
  <c r="BQ312" i="4"/>
  <c r="BS312" i="4"/>
  <c r="BU312" i="4"/>
  <c r="BW312" i="4"/>
  <c r="AS313" i="4"/>
  <c r="AU313" i="4"/>
  <c r="AW313" i="4"/>
  <c r="AY313" i="4"/>
  <c r="BA313" i="4"/>
  <c r="BC313" i="4"/>
  <c r="BE313" i="4"/>
  <c r="BG313" i="4"/>
  <c r="BI313" i="4"/>
  <c r="BK313" i="4"/>
  <c r="BM313" i="4"/>
  <c r="BO313" i="4"/>
  <c r="BQ313" i="4"/>
  <c r="BS313" i="4"/>
  <c r="BU313" i="4"/>
  <c r="BW313" i="4"/>
  <c r="AQ316" i="4"/>
  <c r="AU316" i="4"/>
  <c r="AY316" i="4"/>
  <c r="BC316" i="4"/>
  <c r="BG316" i="4"/>
  <c r="BK316" i="4"/>
  <c r="BO316" i="4"/>
  <c r="AQ318" i="4"/>
  <c r="AS318" i="4"/>
  <c r="AU318" i="4"/>
  <c r="AW318" i="4"/>
  <c r="AY318" i="4"/>
  <c r="BA318" i="4"/>
  <c r="BC318" i="4"/>
  <c r="BE318" i="4"/>
  <c r="BG318" i="4"/>
  <c r="BI318" i="4"/>
  <c r="BK318" i="4"/>
  <c r="BM318" i="4"/>
  <c r="BO318" i="4"/>
  <c r="BQ318" i="4"/>
  <c r="BS318" i="4"/>
  <c r="BU318" i="4"/>
  <c r="BW318" i="4"/>
  <c r="AQ320" i="4"/>
  <c r="AS320" i="4"/>
  <c r="AU320" i="4"/>
  <c r="AW320" i="4"/>
  <c r="AY320" i="4"/>
  <c r="BA320" i="4"/>
  <c r="BC320" i="4"/>
  <c r="BE320" i="4"/>
  <c r="BG320" i="4"/>
  <c r="BI320" i="4"/>
  <c r="BK320" i="4"/>
  <c r="BM320" i="4"/>
  <c r="BO320" i="4"/>
  <c r="BQ320" i="4"/>
  <c r="BS320" i="4"/>
  <c r="BU320" i="4"/>
  <c r="BW320" i="4"/>
  <c r="AM322" i="4"/>
  <c r="AO322" i="4"/>
  <c r="AQ322" i="4"/>
  <c r="AS322" i="4"/>
  <c r="AU322" i="4"/>
  <c r="AW322" i="4"/>
  <c r="AY322" i="4"/>
  <c r="BA322" i="4"/>
  <c r="BC322" i="4"/>
  <c r="BE322" i="4"/>
  <c r="BG322" i="4"/>
  <c r="BI322" i="4"/>
  <c r="BK322" i="4"/>
  <c r="BM322" i="4"/>
  <c r="BO322" i="4"/>
  <c r="BQ322" i="4"/>
  <c r="BS322" i="4"/>
  <c r="BU322" i="4"/>
  <c r="BW322" i="4"/>
  <c r="AS324" i="4"/>
  <c r="AU324" i="4"/>
  <c r="AW324" i="4"/>
  <c r="AY324" i="4"/>
  <c r="BA324" i="4"/>
  <c r="BC324" i="4"/>
  <c r="BE324" i="4"/>
  <c r="BG324" i="4"/>
  <c r="BI324" i="4"/>
  <c r="BK324" i="4"/>
  <c r="BM324" i="4"/>
  <c r="BO324" i="4"/>
  <c r="BQ324" i="4"/>
  <c r="BS324" i="4"/>
  <c r="BU324" i="4"/>
  <c r="BW324" i="4"/>
  <c r="AO326" i="4"/>
  <c r="AQ326" i="4"/>
  <c r="AS326" i="4"/>
  <c r="AU326" i="4"/>
  <c r="AW326" i="4"/>
  <c r="AY326" i="4"/>
  <c r="BA326" i="4"/>
  <c r="BC326" i="4"/>
  <c r="BE326" i="4"/>
  <c r="BG326" i="4"/>
  <c r="BI326" i="4"/>
  <c r="BK326" i="4"/>
  <c r="BM326" i="4"/>
  <c r="BO326" i="4"/>
  <c r="BQ326" i="4"/>
  <c r="BS326" i="4"/>
  <c r="BU326" i="4"/>
  <c r="BW326" i="4"/>
  <c r="AO328" i="4"/>
  <c r="AQ328" i="4"/>
  <c r="AS328" i="4"/>
  <c r="AU328" i="4"/>
  <c r="AW328" i="4"/>
  <c r="AY328" i="4"/>
  <c r="BA328" i="4"/>
  <c r="BC328" i="4"/>
  <c r="BE328" i="4"/>
  <c r="BG328" i="4"/>
  <c r="BI328" i="4"/>
  <c r="BK328" i="4"/>
  <c r="BM328" i="4"/>
  <c r="BO328" i="4"/>
  <c r="BQ328" i="4"/>
  <c r="BS328" i="4"/>
  <c r="BU328" i="4"/>
  <c r="BW328" i="4"/>
  <c r="AS330" i="4"/>
  <c r="AW330" i="4"/>
  <c r="BA330" i="4"/>
  <c r="BC330" i="4"/>
  <c r="BG330" i="4"/>
  <c r="BK330" i="4"/>
  <c r="BO330" i="4"/>
  <c r="BS330" i="4"/>
  <c r="AM332" i="4"/>
  <c r="AQ332" i="4"/>
  <c r="AU332" i="4"/>
  <c r="AY332" i="4"/>
  <c r="BC332" i="4"/>
  <c r="BG332" i="4"/>
  <c r="BK332" i="4"/>
  <c r="BO332" i="4"/>
  <c r="BS332" i="4"/>
  <c r="AQ333" i="4"/>
  <c r="AS333" i="4"/>
  <c r="AU333" i="4"/>
  <c r="AW333" i="4"/>
  <c r="AY333" i="4"/>
  <c r="BA333" i="4"/>
  <c r="BC333" i="4"/>
  <c r="BE333" i="4"/>
  <c r="BG333" i="4"/>
  <c r="BI333" i="4"/>
  <c r="BK333" i="4"/>
  <c r="BM333" i="4"/>
  <c r="BO333" i="4"/>
  <c r="BQ333" i="4"/>
  <c r="BS333" i="4"/>
  <c r="BU333" i="4"/>
  <c r="BW333" i="4"/>
  <c r="AO336" i="4"/>
  <c r="AQ336" i="4"/>
  <c r="AS336" i="4"/>
  <c r="AU336" i="4"/>
  <c r="AW336" i="4"/>
  <c r="AY336" i="4"/>
  <c r="BA336" i="4"/>
  <c r="BC336" i="4"/>
  <c r="BE336" i="4"/>
  <c r="BG336" i="4"/>
  <c r="BI336" i="4"/>
  <c r="BK336" i="4"/>
  <c r="BM336" i="4"/>
  <c r="BO336" i="4"/>
  <c r="BQ336" i="4"/>
  <c r="BS336" i="4"/>
  <c r="BU336" i="4"/>
  <c r="BW336" i="4"/>
  <c r="AM338" i="4"/>
  <c r="AO338" i="4"/>
  <c r="AQ338" i="4"/>
  <c r="AS338" i="4"/>
  <c r="AU338" i="4"/>
  <c r="AW338" i="4"/>
  <c r="AY338" i="4"/>
  <c r="BA338" i="4"/>
  <c r="BC338" i="4"/>
  <c r="BE338" i="4"/>
  <c r="BG338" i="4"/>
  <c r="BI338" i="4"/>
  <c r="BK338" i="4"/>
  <c r="BM338" i="4"/>
  <c r="BO338" i="4"/>
  <c r="BQ338" i="4"/>
  <c r="BS338" i="4"/>
  <c r="BU338" i="4"/>
  <c r="BW338" i="4"/>
  <c r="AQ339" i="4"/>
  <c r="AS339" i="4"/>
  <c r="AU339" i="4"/>
  <c r="AW339" i="4"/>
  <c r="AY339" i="4"/>
  <c r="BA339" i="4"/>
  <c r="BC339" i="4"/>
  <c r="BE339" i="4"/>
  <c r="BG339" i="4"/>
  <c r="BI339" i="4"/>
  <c r="BK339" i="4"/>
  <c r="BM339" i="4"/>
  <c r="BO339" i="4"/>
  <c r="BQ339" i="4"/>
  <c r="BS339" i="4"/>
  <c r="BU339" i="4"/>
  <c r="BW339" i="4"/>
  <c r="AO340" i="4"/>
  <c r="AS340" i="4"/>
  <c r="AW340" i="4"/>
  <c r="BC340" i="4"/>
  <c r="BG340" i="4"/>
  <c r="BM340" i="4"/>
  <c r="BO340" i="4"/>
  <c r="BS340" i="4"/>
  <c r="AS342" i="4"/>
  <c r="AU342" i="4"/>
  <c r="AW342" i="4"/>
  <c r="AY342" i="4"/>
  <c r="BA342" i="4"/>
  <c r="BC342" i="4"/>
  <c r="BE342" i="4"/>
  <c r="BG342" i="4"/>
  <c r="BI342" i="4"/>
  <c r="BK342" i="4"/>
  <c r="BM342" i="4"/>
  <c r="BO342" i="4"/>
  <c r="BQ342" i="4"/>
  <c r="BS342" i="4"/>
  <c r="BU342" i="4"/>
  <c r="BW342" i="4"/>
  <c r="BE344" i="4"/>
  <c r="BG344" i="4"/>
  <c r="BI344" i="4"/>
  <c r="BK344" i="4"/>
  <c r="BM344" i="4"/>
  <c r="BO344" i="4"/>
  <c r="BQ344" i="4"/>
  <c r="BS344" i="4"/>
  <c r="BU344" i="4"/>
  <c r="BW344" i="4"/>
  <c r="AO345" i="4"/>
  <c r="AQ345" i="4"/>
  <c r="AS345" i="4"/>
  <c r="AU345" i="4"/>
  <c r="AW345" i="4"/>
  <c r="AY345" i="4"/>
  <c r="BA345" i="4"/>
  <c r="BC345" i="4"/>
  <c r="BE345" i="4"/>
  <c r="BG345" i="4"/>
  <c r="BI345" i="4"/>
  <c r="BK345" i="4"/>
  <c r="BM345" i="4"/>
  <c r="BO345" i="4"/>
  <c r="BQ345" i="4"/>
  <c r="BS345" i="4"/>
  <c r="BU345" i="4"/>
  <c r="BW345" i="4"/>
  <c r="AM348" i="4"/>
  <c r="AO348" i="4"/>
  <c r="AQ348" i="4"/>
  <c r="AS348" i="4"/>
  <c r="AU348" i="4"/>
  <c r="AW348" i="4"/>
  <c r="AY348" i="4"/>
  <c r="BA348" i="4"/>
  <c r="BC348" i="4"/>
  <c r="BE348" i="4"/>
  <c r="BG348" i="4"/>
  <c r="BI348" i="4"/>
  <c r="BK348" i="4"/>
  <c r="BM348" i="4"/>
  <c r="BO348" i="4"/>
  <c r="BQ348" i="4"/>
  <c r="BS348" i="4"/>
  <c r="BU348" i="4"/>
  <c r="BW348" i="4"/>
  <c r="AQ349" i="4"/>
  <c r="AS349" i="4"/>
  <c r="AU349" i="4"/>
  <c r="AW349" i="4"/>
  <c r="AY349" i="4"/>
  <c r="BA349" i="4"/>
  <c r="BC349" i="4"/>
  <c r="BE349" i="4"/>
  <c r="BG349" i="4"/>
  <c r="BI349" i="4"/>
  <c r="BK349" i="4"/>
  <c r="BM349" i="4"/>
  <c r="BO349" i="4"/>
  <c r="BQ349" i="4"/>
  <c r="BS349" i="4"/>
  <c r="BU349" i="4"/>
  <c r="BW349" i="4"/>
  <c r="AM352" i="4"/>
  <c r="AQ352" i="4"/>
  <c r="AU352" i="4"/>
  <c r="AY352" i="4"/>
  <c r="BC352" i="4"/>
  <c r="BG352" i="4"/>
  <c r="BI352" i="4"/>
  <c r="BM352" i="4"/>
  <c r="BQ352" i="4"/>
  <c r="BU352" i="4"/>
  <c r="AQ354" i="4"/>
  <c r="AU354" i="4"/>
  <c r="BA354" i="4"/>
  <c r="BE354" i="4"/>
  <c r="BI354" i="4"/>
  <c r="BM354" i="4"/>
  <c r="BQ354" i="4"/>
  <c r="BU354" i="4"/>
  <c r="AM356" i="4"/>
  <c r="AO356" i="4"/>
  <c r="AQ356" i="4"/>
  <c r="AS356" i="4"/>
  <c r="AU356" i="4"/>
  <c r="AW356" i="4"/>
  <c r="AY356" i="4"/>
  <c r="BA356" i="4"/>
  <c r="BC356" i="4"/>
  <c r="BE356" i="4"/>
  <c r="BG356" i="4"/>
  <c r="BI356" i="4"/>
  <c r="BK356" i="4"/>
  <c r="BM356" i="4"/>
  <c r="BO356" i="4"/>
  <c r="BQ356" i="4"/>
  <c r="BS356" i="4"/>
  <c r="BU356" i="4"/>
  <c r="BW356" i="4"/>
  <c r="AM358" i="4"/>
  <c r="AO358" i="4"/>
  <c r="AQ358" i="4"/>
  <c r="AS358" i="4"/>
  <c r="AU358" i="4"/>
  <c r="AW358" i="4"/>
  <c r="AY358" i="4"/>
  <c r="BA358" i="4"/>
  <c r="BC358" i="4"/>
  <c r="BE358" i="4"/>
  <c r="BG358" i="4"/>
  <c r="BI358" i="4"/>
  <c r="BK358" i="4"/>
  <c r="BM358" i="4"/>
  <c r="BO358" i="4"/>
  <c r="BQ358" i="4"/>
  <c r="BS358" i="4"/>
  <c r="BU358" i="4"/>
  <c r="BW358" i="4"/>
  <c r="AQ360" i="4"/>
  <c r="AS360" i="4"/>
  <c r="AU360" i="4"/>
  <c r="AW360" i="4"/>
  <c r="AY360" i="4"/>
  <c r="BA360" i="4"/>
  <c r="BC360" i="4"/>
  <c r="BE360" i="4"/>
  <c r="BG360" i="4"/>
  <c r="BI360" i="4"/>
  <c r="BK360" i="4"/>
  <c r="BM360" i="4"/>
  <c r="BO360" i="4"/>
  <c r="BQ360" i="4"/>
  <c r="BS360" i="4"/>
  <c r="BU360" i="4"/>
  <c r="BW360" i="4"/>
  <c r="AQ362" i="4"/>
  <c r="AS362" i="4"/>
  <c r="AU362" i="4"/>
  <c r="AW362" i="4"/>
  <c r="AY362" i="4"/>
  <c r="BA362" i="4"/>
  <c r="BC362" i="4"/>
  <c r="BE362" i="4"/>
  <c r="BG362" i="4"/>
  <c r="BI362" i="4"/>
  <c r="BK362" i="4"/>
  <c r="BM362" i="4"/>
  <c r="BO362" i="4"/>
  <c r="BQ362" i="4"/>
  <c r="BS362" i="4"/>
  <c r="BU362" i="4"/>
  <c r="BW362" i="4"/>
  <c r="AQ364" i="4"/>
  <c r="AS364" i="4"/>
  <c r="AU364" i="4"/>
  <c r="AW364" i="4"/>
  <c r="AY364" i="4"/>
  <c r="BA364" i="4"/>
  <c r="BC364" i="4"/>
  <c r="BE364" i="4"/>
  <c r="BG364" i="4"/>
  <c r="BI364" i="4"/>
  <c r="BK364" i="4"/>
  <c r="BM364" i="4"/>
  <c r="BO364" i="4"/>
  <c r="BQ364" i="4"/>
  <c r="BS364" i="4"/>
  <c r="BU364" i="4"/>
  <c r="BW364" i="4"/>
  <c r="AO366" i="4"/>
  <c r="AQ366" i="4"/>
  <c r="AS366" i="4"/>
  <c r="AU366" i="4"/>
  <c r="AW366" i="4"/>
  <c r="AY366" i="4"/>
  <c r="BA366" i="4"/>
  <c r="BC366" i="4"/>
  <c r="BE366" i="4"/>
  <c r="BG366" i="4"/>
  <c r="BI366" i="4"/>
  <c r="BK366" i="4"/>
  <c r="BM366" i="4"/>
  <c r="BO366" i="4"/>
  <c r="BQ366" i="4"/>
  <c r="BS366" i="4"/>
  <c r="BU366" i="4"/>
  <c r="BW366" i="4"/>
  <c r="AM370" i="4"/>
  <c r="AO370" i="4"/>
  <c r="AQ370" i="4"/>
  <c r="AS370" i="4"/>
  <c r="AU370" i="4"/>
  <c r="AW370" i="4"/>
  <c r="AY370" i="4"/>
  <c r="BA370" i="4"/>
  <c r="BC370" i="4"/>
  <c r="BE370" i="4"/>
  <c r="BG370" i="4"/>
  <c r="BI370" i="4"/>
  <c r="BK370" i="4"/>
  <c r="BM370" i="4"/>
  <c r="BO370" i="4"/>
  <c r="BQ370" i="4"/>
  <c r="BS370" i="4"/>
  <c r="BU370" i="4"/>
  <c r="BW370" i="4"/>
  <c r="AM372" i="4"/>
  <c r="AO372" i="4"/>
  <c r="AQ372" i="4"/>
  <c r="AS372" i="4"/>
  <c r="AU372" i="4"/>
  <c r="AW372" i="4"/>
  <c r="AY372" i="4"/>
  <c r="BA372" i="4"/>
  <c r="BC372" i="4"/>
  <c r="BE372" i="4"/>
  <c r="BG372" i="4"/>
  <c r="BI372" i="4"/>
  <c r="BK372" i="4"/>
  <c r="BM372" i="4"/>
  <c r="BO372" i="4"/>
  <c r="BQ372" i="4"/>
  <c r="BS372" i="4"/>
  <c r="BU372" i="4"/>
  <c r="BW372" i="4"/>
  <c r="AO374" i="4"/>
  <c r="AQ374" i="4"/>
  <c r="AS374" i="4"/>
  <c r="AU374" i="4"/>
  <c r="AW374" i="4"/>
  <c r="AY374" i="4"/>
  <c r="BA374" i="4"/>
  <c r="BC374" i="4"/>
  <c r="BE374" i="4"/>
  <c r="BG374" i="4"/>
  <c r="BI374" i="4"/>
  <c r="BK374" i="4"/>
  <c r="BM374" i="4"/>
  <c r="BO374" i="4"/>
  <c r="BQ374" i="4"/>
  <c r="BS374" i="4"/>
  <c r="BU374" i="4"/>
  <c r="BW374" i="4"/>
  <c r="AM376" i="4"/>
  <c r="AO376" i="4"/>
  <c r="AQ376" i="4"/>
  <c r="AS376" i="4"/>
  <c r="AU376" i="4"/>
  <c r="AW376" i="4"/>
  <c r="AY376" i="4"/>
  <c r="BA376" i="4"/>
  <c r="BC376" i="4"/>
  <c r="BE376" i="4"/>
  <c r="BG376" i="4"/>
  <c r="BI376" i="4"/>
  <c r="BK376" i="4"/>
  <c r="BM376" i="4"/>
  <c r="BO376" i="4"/>
  <c r="BQ376" i="4"/>
  <c r="BS376" i="4"/>
  <c r="BU376" i="4"/>
  <c r="BW376" i="4"/>
  <c r="AS378" i="4"/>
  <c r="AU378" i="4"/>
  <c r="AW378" i="4"/>
  <c r="AY378" i="4"/>
  <c r="BA378" i="4"/>
  <c r="BC378" i="4"/>
  <c r="BE378" i="4"/>
  <c r="BG378" i="4"/>
  <c r="BI378" i="4"/>
  <c r="BK378" i="4"/>
  <c r="BM378" i="4"/>
  <c r="BO378" i="4"/>
  <c r="BQ378" i="4"/>
  <c r="BS378" i="4"/>
  <c r="BU378" i="4"/>
  <c r="BW378" i="4"/>
  <c r="AO380" i="4"/>
  <c r="AQ380" i="4"/>
  <c r="AS380" i="4"/>
  <c r="AU380" i="4"/>
  <c r="AW380" i="4"/>
  <c r="AY380" i="4"/>
  <c r="BA380" i="4"/>
  <c r="BC380" i="4"/>
  <c r="BE380" i="4"/>
  <c r="BG380" i="4"/>
  <c r="BI380" i="4"/>
  <c r="BK380" i="4"/>
  <c r="BM380" i="4"/>
  <c r="BO380" i="4"/>
  <c r="BQ380" i="4"/>
  <c r="BS380" i="4"/>
  <c r="BU380" i="4"/>
  <c r="BW380" i="4"/>
  <c r="AQ381" i="4"/>
  <c r="AS381" i="4"/>
  <c r="AU381" i="4"/>
  <c r="AW381" i="4"/>
  <c r="AY381" i="4"/>
  <c r="BA381" i="4"/>
  <c r="BC381" i="4"/>
  <c r="BE381" i="4"/>
  <c r="BG381" i="4"/>
  <c r="BI381" i="4"/>
  <c r="BK381" i="4"/>
  <c r="BM381" i="4"/>
  <c r="BO381" i="4"/>
  <c r="BQ381" i="4"/>
  <c r="BS381" i="4"/>
  <c r="BU381" i="4"/>
  <c r="BW381" i="4"/>
  <c r="AO382" i="4"/>
  <c r="AS382" i="4"/>
  <c r="AW382" i="4"/>
  <c r="BA382" i="4"/>
  <c r="BE382" i="4"/>
  <c r="BI382" i="4"/>
  <c r="BM382" i="4"/>
  <c r="BQ382" i="4"/>
  <c r="BU382" i="4"/>
  <c r="AO384" i="4"/>
  <c r="AS384" i="4"/>
  <c r="AW384" i="4"/>
  <c r="AY384" i="4"/>
  <c r="BC384" i="4"/>
  <c r="BG384" i="4"/>
  <c r="BK384" i="4"/>
  <c r="BO384" i="4"/>
  <c r="BS384" i="4"/>
  <c r="AU386" i="4"/>
  <c r="AY386" i="4"/>
  <c r="BA386" i="4"/>
  <c r="BE386" i="4"/>
  <c r="BI386" i="4"/>
  <c r="BM386" i="4"/>
  <c r="AQ388" i="4"/>
  <c r="AU388" i="4"/>
  <c r="AY388" i="4"/>
  <c r="BC388" i="4"/>
  <c r="BG388" i="4"/>
  <c r="BK388" i="4"/>
  <c r="BQ388" i="4"/>
  <c r="AW390" i="4"/>
  <c r="AY390" i="4"/>
  <c r="BA390" i="4"/>
  <c r="BC390" i="4"/>
  <c r="BE390" i="4"/>
  <c r="BG390" i="4"/>
  <c r="BI390" i="4"/>
  <c r="BK390" i="4"/>
  <c r="BM390" i="4"/>
  <c r="BO390" i="4"/>
  <c r="BQ390" i="4"/>
  <c r="BS390" i="4"/>
  <c r="BU390" i="4"/>
  <c r="BW390" i="4"/>
  <c r="AO392" i="4"/>
  <c r="AQ392" i="4"/>
  <c r="AS392" i="4"/>
  <c r="AU392" i="4"/>
  <c r="AW392" i="4"/>
  <c r="AY392" i="4"/>
  <c r="BA392" i="4"/>
  <c r="BC392" i="4"/>
  <c r="BE392" i="4"/>
  <c r="BG392" i="4"/>
  <c r="BI392" i="4"/>
  <c r="BK392" i="4"/>
  <c r="BM392" i="4"/>
  <c r="BO392" i="4"/>
  <c r="BQ392" i="4"/>
  <c r="BS392" i="4"/>
  <c r="BU392" i="4"/>
  <c r="BW392" i="4"/>
  <c r="AQ394" i="4"/>
  <c r="AS394" i="4"/>
  <c r="AU394" i="4"/>
  <c r="AW394" i="4"/>
  <c r="AY394" i="4"/>
  <c r="BA394" i="4"/>
  <c r="BC394" i="4"/>
  <c r="BE394" i="4"/>
  <c r="BG394" i="4"/>
  <c r="BI394" i="4"/>
  <c r="BK394" i="4"/>
  <c r="BM394" i="4"/>
  <c r="BO394" i="4"/>
  <c r="BQ394" i="4"/>
  <c r="BS394" i="4"/>
  <c r="BU394" i="4"/>
  <c r="BW394" i="4"/>
  <c r="AU396" i="4"/>
  <c r="AW396" i="4"/>
  <c r="AY396" i="4"/>
  <c r="BA396" i="4"/>
  <c r="BC396" i="4"/>
  <c r="BE396" i="4"/>
  <c r="BG396" i="4"/>
  <c r="BI396" i="4"/>
  <c r="BK396" i="4"/>
  <c r="BM396" i="4"/>
  <c r="BO396" i="4"/>
  <c r="BQ396" i="4"/>
  <c r="BS396" i="4"/>
  <c r="BU396" i="4"/>
  <c r="BW396" i="4"/>
  <c r="AQ398" i="4"/>
  <c r="AS398" i="4"/>
  <c r="AU398" i="4"/>
  <c r="AW398" i="4"/>
  <c r="AY398" i="4"/>
  <c r="BA398" i="4"/>
  <c r="BC398" i="4"/>
  <c r="BE398" i="4"/>
  <c r="BG398" i="4"/>
  <c r="BI398" i="4"/>
  <c r="BK398" i="4"/>
  <c r="BM398" i="4"/>
  <c r="BO398" i="4"/>
  <c r="BQ398" i="4"/>
  <c r="BS398" i="4"/>
  <c r="BU398" i="4"/>
  <c r="BW398" i="4"/>
  <c r="AU400" i="4"/>
  <c r="AW400" i="4"/>
  <c r="AY400" i="4"/>
  <c r="BA400" i="4"/>
  <c r="BC400" i="4"/>
  <c r="BE400" i="4"/>
  <c r="BG400" i="4"/>
  <c r="BI400" i="4"/>
  <c r="BK400" i="4"/>
  <c r="BM400" i="4"/>
  <c r="BO400" i="4"/>
  <c r="BQ400" i="4"/>
  <c r="BS400" i="4"/>
  <c r="BU400" i="4"/>
  <c r="BW400" i="4"/>
  <c r="AS402" i="4"/>
  <c r="AU402" i="4"/>
  <c r="AW402" i="4"/>
  <c r="AY402" i="4"/>
  <c r="BA402" i="4"/>
  <c r="BC402" i="4"/>
  <c r="BE402" i="4"/>
  <c r="BG402" i="4"/>
  <c r="BI402" i="4"/>
  <c r="BK402" i="4"/>
  <c r="BM402" i="4"/>
  <c r="BO402" i="4"/>
  <c r="BQ402" i="4"/>
  <c r="BS402" i="4"/>
  <c r="BU402" i="4"/>
  <c r="BW402" i="4"/>
  <c r="AM404" i="4"/>
  <c r="AQ404" i="4"/>
  <c r="AU404" i="4"/>
  <c r="AY404" i="4"/>
  <c r="BC404" i="4"/>
  <c r="BG404" i="4"/>
  <c r="BI404" i="4"/>
  <c r="BK404" i="4"/>
  <c r="BM404" i="4"/>
  <c r="BO404" i="4"/>
  <c r="BS404" i="4"/>
  <c r="BU404" i="4"/>
  <c r="BW404" i="4"/>
  <c r="AY405" i="4"/>
  <c r="BA405" i="4"/>
  <c r="BC405" i="4"/>
  <c r="BE405" i="4"/>
  <c r="BG405" i="4"/>
  <c r="BI405" i="4"/>
  <c r="BK405" i="4"/>
  <c r="BM405" i="4"/>
  <c r="BO405" i="4"/>
  <c r="BQ405" i="4"/>
  <c r="BS405" i="4"/>
  <c r="BU405" i="4"/>
  <c r="BW405" i="4"/>
  <c r="AO407" i="4"/>
  <c r="AQ407" i="4"/>
  <c r="AS407" i="4"/>
  <c r="AU407" i="4"/>
  <c r="AW407" i="4"/>
  <c r="AY407" i="4"/>
  <c r="BA407" i="4"/>
  <c r="BC407" i="4"/>
  <c r="BE407" i="4"/>
  <c r="BG407" i="4"/>
  <c r="BI407" i="4"/>
  <c r="BK407" i="4"/>
  <c r="BM407" i="4"/>
  <c r="BO407" i="4"/>
  <c r="BQ407" i="4"/>
  <c r="BS407" i="4"/>
  <c r="BU407" i="4"/>
  <c r="BW407" i="4"/>
  <c r="AO409" i="4"/>
  <c r="AQ409" i="4"/>
  <c r="AS409" i="4"/>
  <c r="AU409" i="4"/>
  <c r="AW409" i="4"/>
  <c r="AY409" i="4"/>
  <c r="BA409" i="4"/>
  <c r="BC409" i="4"/>
  <c r="BE409" i="4"/>
  <c r="BG409" i="4"/>
  <c r="BI409" i="4"/>
  <c r="BK409" i="4"/>
  <c r="BM409" i="4"/>
  <c r="BO409" i="4"/>
  <c r="BQ409" i="4"/>
  <c r="BS409" i="4"/>
  <c r="BU409" i="4"/>
  <c r="BW409" i="4"/>
  <c r="BA411" i="4"/>
  <c r="BC411" i="4"/>
  <c r="BE411" i="4"/>
  <c r="BG411" i="4"/>
  <c r="BI411" i="4"/>
  <c r="BK411" i="4"/>
  <c r="BM411" i="4"/>
  <c r="BO411" i="4"/>
  <c r="BQ411" i="4"/>
  <c r="BS411" i="4"/>
  <c r="BU411" i="4"/>
  <c r="BW411" i="4"/>
  <c r="AO413" i="4"/>
  <c r="AQ413" i="4"/>
  <c r="AS413" i="4"/>
  <c r="AU413" i="4"/>
  <c r="AW413" i="4"/>
  <c r="AY413" i="4"/>
  <c r="BA413" i="4"/>
  <c r="BC413" i="4"/>
  <c r="BE413" i="4"/>
  <c r="BG413" i="4"/>
  <c r="BI413" i="4"/>
  <c r="BK413" i="4"/>
  <c r="BM413" i="4"/>
  <c r="BO413" i="4"/>
  <c r="BQ413" i="4"/>
  <c r="BS413" i="4"/>
  <c r="BU413" i="4"/>
  <c r="BW413" i="4"/>
  <c r="AO415" i="4"/>
  <c r="AQ415" i="4"/>
  <c r="AS415" i="4"/>
  <c r="AU415" i="4"/>
  <c r="AW415" i="4"/>
  <c r="AY415" i="4"/>
  <c r="BA415" i="4"/>
  <c r="BC415" i="4"/>
  <c r="BE415" i="4"/>
  <c r="BG415" i="4"/>
  <c r="BI415" i="4"/>
  <c r="BK415" i="4"/>
  <c r="BM415" i="4"/>
  <c r="BO415" i="4"/>
  <c r="BQ415" i="4"/>
  <c r="BS415" i="4"/>
  <c r="BU415" i="4"/>
  <c r="BW415" i="4"/>
  <c r="AQ417" i="4"/>
  <c r="AS417" i="4"/>
  <c r="AU417" i="4"/>
  <c r="AW417" i="4"/>
  <c r="AY417" i="4"/>
  <c r="BA417" i="4"/>
  <c r="BC417" i="4"/>
  <c r="BE417" i="4"/>
  <c r="BG417" i="4"/>
  <c r="BI417" i="4"/>
  <c r="BK417" i="4"/>
  <c r="BM417" i="4"/>
  <c r="BO417" i="4"/>
  <c r="BQ417" i="4"/>
  <c r="BS417" i="4"/>
  <c r="BU417" i="4"/>
  <c r="BW417" i="4"/>
  <c r="BZ418" i="4"/>
  <c r="BX418" i="4"/>
  <c r="BV418" i="4"/>
  <c r="AS418" i="4"/>
  <c r="AU418" i="4"/>
  <c r="AW418" i="4"/>
  <c r="AY418" i="4"/>
  <c r="BA418" i="4"/>
  <c r="BC418" i="4"/>
  <c r="BE418" i="4"/>
  <c r="BG418" i="4"/>
  <c r="BI418" i="4"/>
  <c r="BK418" i="4"/>
  <c r="BM418" i="4"/>
  <c r="BO418" i="4"/>
  <c r="BQ418" i="4"/>
  <c r="BS418" i="4"/>
  <c r="BU418" i="4"/>
  <c r="BY418" i="4"/>
  <c r="AQ419" i="4"/>
  <c r="AU419" i="4"/>
  <c r="AY419" i="4"/>
  <c r="BC419" i="4"/>
  <c r="BG419" i="4"/>
  <c r="BK419" i="4"/>
  <c r="BO419" i="4"/>
  <c r="BS419" i="4"/>
  <c r="BW419" i="4"/>
  <c r="BZ420" i="4"/>
  <c r="BX420" i="4"/>
  <c r="BV420" i="4"/>
  <c r="BT420" i="4"/>
  <c r="BR420" i="4"/>
  <c r="BP420" i="4"/>
  <c r="BN420" i="4"/>
  <c r="BL420" i="4"/>
  <c r="BJ420" i="4"/>
  <c r="BH420" i="4"/>
  <c r="BF420" i="4"/>
  <c r="BD420" i="4"/>
  <c r="BB420" i="4"/>
  <c r="AZ420" i="4"/>
  <c r="AX420" i="4"/>
  <c r="AV420" i="4"/>
  <c r="AT420" i="4"/>
  <c r="AR420" i="4"/>
  <c r="AS420" i="4"/>
  <c r="AW420" i="4"/>
  <c r="BA420" i="4"/>
  <c r="BE420" i="4"/>
  <c r="BI420" i="4"/>
  <c r="BM420" i="4"/>
  <c r="BQ420" i="4"/>
  <c r="BU420" i="4"/>
  <c r="BY420" i="4"/>
  <c r="AQ421" i="4"/>
  <c r="AU421" i="4"/>
  <c r="AY421" i="4"/>
  <c r="BC421" i="4"/>
  <c r="BG421" i="4"/>
  <c r="BK421" i="4"/>
  <c r="BO421" i="4"/>
  <c r="BS421" i="4"/>
  <c r="BW421" i="4"/>
  <c r="BZ422" i="4"/>
  <c r="BX422" i="4"/>
  <c r="BV422" i="4"/>
  <c r="BT422" i="4"/>
  <c r="BR422" i="4"/>
  <c r="BP422" i="4"/>
  <c r="BN422" i="4"/>
  <c r="BL422" i="4"/>
  <c r="BJ422" i="4"/>
  <c r="BH422" i="4"/>
  <c r="BF422" i="4"/>
  <c r="BD422" i="4"/>
  <c r="BB422" i="4"/>
  <c r="AZ422" i="4"/>
  <c r="AX422" i="4"/>
  <c r="AV422" i="4"/>
  <c r="AT422" i="4"/>
  <c r="AR422" i="4"/>
  <c r="AS422" i="4"/>
  <c r="AW422" i="4"/>
  <c r="BA422" i="4"/>
  <c r="BE422" i="4"/>
  <c r="BI422" i="4"/>
  <c r="BM422" i="4"/>
  <c r="BQ422" i="4"/>
  <c r="BU422" i="4"/>
  <c r="BY422" i="4"/>
  <c r="AQ423" i="4"/>
  <c r="AU423" i="4"/>
  <c r="AY423" i="4"/>
  <c r="BC423" i="4"/>
  <c r="BG423" i="4"/>
  <c r="BK423" i="4"/>
  <c r="BO423" i="4"/>
  <c r="BS423" i="4"/>
  <c r="BW423" i="4"/>
  <c r="BZ424" i="4"/>
  <c r="BX424" i="4"/>
  <c r="BV424" i="4"/>
  <c r="BT424" i="4"/>
  <c r="BR424" i="4"/>
  <c r="BP424" i="4"/>
  <c r="BN424" i="4"/>
  <c r="BL424" i="4"/>
  <c r="BJ424" i="4"/>
  <c r="BH424" i="4"/>
  <c r="BF424" i="4"/>
  <c r="BD424" i="4"/>
  <c r="BB424" i="4"/>
  <c r="AZ424" i="4"/>
  <c r="AX424" i="4"/>
  <c r="AV424" i="4"/>
  <c r="AT424" i="4"/>
  <c r="AR424" i="4"/>
  <c r="AP424" i="4"/>
  <c r="AN424" i="4"/>
  <c r="AO424" i="4"/>
  <c r="AS424" i="4"/>
  <c r="AW424" i="4"/>
  <c r="BA424" i="4"/>
  <c r="BE424" i="4"/>
  <c r="BI424" i="4"/>
  <c r="BM424" i="4"/>
  <c r="BQ424" i="4"/>
  <c r="BU424" i="4"/>
  <c r="BY424" i="4"/>
  <c r="BZ426" i="4"/>
  <c r="BX426" i="4"/>
  <c r="BV426" i="4"/>
  <c r="BT426" i="4"/>
  <c r="BR426" i="4"/>
  <c r="BP426" i="4"/>
  <c r="BN426" i="4"/>
  <c r="BL426" i="4"/>
  <c r="BJ426" i="4"/>
  <c r="BH426" i="4"/>
  <c r="BF426" i="4"/>
  <c r="BD426" i="4"/>
  <c r="BB426" i="4"/>
  <c r="AZ426" i="4"/>
  <c r="AX426" i="4"/>
  <c r="AV426" i="4"/>
  <c r="AT426" i="4"/>
  <c r="AR426" i="4"/>
  <c r="AP426" i="4"/>
  <c r="AN426" i="4"/>
  <c r="AO426" i="4"/>
  <c r="AS426" i="4"/>
  <c r="AW426" i="4"/>
  <c r="BA426" i="4"/>
  <c r="BE426" i="4"/>
  <c r="BI426" i="4"/>
  <c r="BM426" i="4"/>
  <c r="BQ426" i="4"/>
  <c r="BU426" i="4"/>
  <c r="BY426" i="4"/>
  <c r="BZ428" i="4"/>
  <c r="BX428" i="4"/>
  <c r="BV428" i="4"/>
  <c r="BT428" i="4"/>
  <c r="BR428" i="4"/>
  <c r="BP428" i="4"/>
  <c r="BN428" i="4"/>
  <c r="BL428" i="4"/>
  <c r="BJ428" i="4"/>
  <c r="BH428" i="4"/>
  <c r="BF428" i="4"/>
  <c r="BD428" i="4"/>
  <c r="BB428" i="4"/>
  <c r="AZ428" i="4"/>
  <c r="AX428" i="4"/>
  <c r="BA428" i="4"/>
  <c r="BE428" i="4"/>
  <c r="BI428" i="4"/>
  <c r="BM428" i="4"/>
  <c r="BQ428" i="4"/>
  <c r="BU428" i="4"/>
  <c r="BY428" i="4"/>
  <c r="BZ430" i="4"/>
  <c r="BX430" i="4"/>
  <c r="BV430" i="4"/>
  <c r="BT430" i="4"/>
  <c r="BR430" i="4"/>
  <c r="BP430" i="4"/>
  <c r="BN430" i="4"/>
  <c r="BL430" i="4"/>
  <c r="BJ430" i="4"/>
  <c r="BH430" i="4"/>
  <c r="BF430" i="4"/>
  <c r="BD430" i="4"/>
  <c r="BB430" i="4"/>
  <c r="AZ430" i="4"/>
  <c r="AX430" i="4"/>
  <c r="AV430" i="4"/>
  <c r="AT430" i="4"/>
  <c r="AR430" i="4"/>
  <c r="AP430" i="4"/>
  <c r="AN430" i="4"/>
  <c r="AO430" i="4"/>
  <c r="AS430" i="4"/>
  <c r="AW430" i="4"/>
  <c r="BA430" i="4"/>
  <c r="BE430" i="4"/>
  <c r="BI430" i="4"/>
  <c r="BM430" i="4"/>
  <c r="BQ430" i="4"/>
  <c r="BU430" i="4"/>
  <c r="BY430" i="4"/>
  <c r="BZ432" i="4"/>
  <c r="BX432" i="4"/>
  <c r="BV432" i="4"/>
  <c r="BT432" i="4"/>
  <c r="BR432" i="4"/>
  <c r="BP432" i="4"/>
  <c r="BN432" i="4"/>
  <c r="BL432" i="4"/>
  <c r="BJ432" i="4"/>
  <c r="BH432" i="4"/>
  <c r="BF432" i="4"/>
  <c r="BD432" i="4"/>
  <c r="BB432" i="4"/>
  <c r="AZ432" i="4"/>
  <c r="AX432" i="4"/>
  <c r="AV432" i="4"/>
  <c r="AT432" i="4"/>
  <c r="AR432" i="4"/>
  <c r="AP432" i="4"/>
  <c r="AN432" i="4"/>
  <c r="AO432" i="4"/>
  <c r="AS432" i="4"/>
  <c r="AW432" i="4"/>
  <c r="BA432" i="4"/>
  <c r="BE432" i="4"/>
  <c r="BI432" i="4"/>
  <c r="BM432" i="4"/>
  <c r="BQ432" i="4"/>
  <c r="BU432" i="4"/>
  <c r="BY432" i="4"/>
  <c r="BC433" i="4"/>
  <c r="BG433" i="4"/>
  <c r="BK433" i="4"/>
  <c r="BO433" i="4"/>
  <c r="BS433" i="4"/>
  <c r="BW433" i="4"/>
  <c r="BZ434" i="4"/>
  <c r="BX434" i="4"/>
  <c r="BV434" i="4"/>
  <c r="BT434" i="4"/>
  <c r="BR434" i="4"/>
  <c r="BP434" i="4"/>
  <c r="BN434" i="4"/>
  <c r="BL434" i="4"/>
  <c r="BJ434" i="4"/>
  <c r="BH434" i="4"/>
  <c r="BF434" i="4"/>
  <c r="BD434" i="4"/>
  <c r="BB434" i="4"/>
  <c r="AZ434" i="4"/>
  <c r="AX434" i="4"/>
  <c r="AV434" i="4"/>
  <c r="AT434" i="4"/>
  <c r="AR434" i="4"/>
  <c r="AP434" i="4"/>
  <c r="AO434" i="4"/>
  <c r="AS434" i="4"/>
  <c r="AW434" i="4"/>
  <c r="BA434" i="4"/>
  <c r="BE434" i="4"/>
  <c r="BI434" i="4"/>
  <c r="BM434" i="4"/>
  <c r="BQ434" i="4"/>
  <c r="BU434" i="4"/>
  <c r="BY434" i="4"/>
  <c r="AQ435" i="4"/>
  <c r="AU435" i="4"/>
  <c r="AY435" i="4"/>
  <c r="BC435" i="4"/>
  <c r="BG435" i="4"/>
  <c r="BK435" i="4"/>
  <c r="BO435" i="4"/>
  <c r="BS435" i="4"/>
  <c r="BW435" i="4"/>
  <c r="BZ436" i="4"/>
  <c r="BX436" i="4"/>
  <c r="BV436" i="4"/>
  <c r="BT436" i="4"/>
  <c r="BR436" i="4"/>
  <c r="BP436" i="4"/>
  <c r="BN436" i="4"/>
  <c r="BL436" i="4"/>
  <c r="BJ436" i="4"/>
  <c r="BH436" i="4"/>
  <c r="BF436" i="4"/>
  <c r="BD436" i="4"/>
  <c r="BB436" i="4"/>
  <c r="AZ436" i="4"/>
  <c r="AX436" i="4"/>
  <c r="AV436" i="4"/>
  <c r="AT436" i="4"/>
  <c r="AR436" i="4"/>
  <c r="AP436" i="4"/>
  <c r="AN436" i="4"/>
  <c r="AO436" i="4"/>
  <c r="AS436" i="4"/>
  <c r="AW436" i="4"/>
  <c r="BA436" i="4"/>
  <c r="BE436" i="4"/>
  <c r="BI436" i="4"/>
  <c r="BM436" i="4"/>
  <c r="BQ436" i="4"/>
  <c r="BU436" i="4"/>
  <c r="BY436" i="4"/>
  <c r="AM437" i="4"/>
  <c r="AQ437" i="4"/>
  <c r="AU437" i="4"/>
  <c r="AY437" i="4"/>
  <c r="BC437" i="4"/>
  <c r="BG437" i="4"/>
  <c r="BK437" i="4"/>
  <c r="BO437" i="4"/>
  <c r="BS437" i="4"/>
  <c r="BW437" i="4"/>
  <c r="BZ438" i="4"/>
  <c r="BX438" i="4"/>
  <c r="BV438" i="4"/>
  <c r="BT438" i="4"/>
  <c r="BR438" i="4"/>
  <c r="BP438" i="4"/>
  <c r="BN438" i="4"/>
  <c r="BL438" i="4"/>
  <c r="BJ438" i="4"/>
  <c r="BH438" i="4"/>
  <c r="BF438" i="4"/>
  <c r="BD438" i="4"/>
  <c r="BB438" i="4"/>
  <c r="AZ438" i="4"/>
  <c r="AX438" i="4"/>
  <c r="AV438" i="4"/>
  <c r="AT438" i="4"/>
  <c r="AR438" i="4"/>
  <c r="AP438" i="4"/>
  <c r="AS438" i="4"/>
  <c r="AW438" i="4"/>
  <c r="BA438" i="4"/>
  <c r="BE438" i="4"/>
  <c r="BI438" i="4"/>
  <c r="BM438" i="4"/>
  <c r="BQ438" i="4"/>
  <c r="BU438" i="4"/>
  <c r="BY438" i="4"/>
  <c r="BZ440" i="4"/>
  <c r="BX440" i="4"/>
  <c r="BV440" i="4"/>
  <c r="BT440" i="4"/>
  <c r="BR440" i="4"/>
  <c r="BP440" i="4"/>
  <c r="BN440" i="4"/>
  <c r="BL440" i="4"/>
  <c r="BJ440" i="4"/>
  <c r="BH440" i="4"/>
  <c r="BF440" i="4"/>
  <c r="BD440" i="4"/>
  <c r="BB440" i="4"/>
  <c r="AZ440" i="4"/>
  <c r="AX440" i="4"/>
  <c r="AV440" i="4"/>
  <c r="AT440" i="4"/>
  <c r="AR440" i="4"/>
  <c r="AP440" i="4"/>
  <c r="AN440" i="4"/>
  <c r="AO440" i="4"/>
  <c r="AS440" i="4"/>
  <c r="AW440" i="4"/>
  <c r="BA440" i="4"/>
  <c r="BE440" i="4"/>
  <c r="BI440" i="4"/>
  <c r="BM440" i="4"/>
  <c r="BQ440" i="4"/>
  <c r="BU440" i="4"/>
  <c r="BY440" i="4"/>
  <c r="BZ442" i="4"/>
  <c r="BX442" i="4"/>
  <c r="BV442" i="4"/>
  <c r="BT442" i="4"/>
  <c r="BR442" i="4"/>
  <c r="BP442" i="4"/>
  <c r="BN442" i="4"/>
  <c r="BL442" i="4"/>
  <c r="BJ442" i="4"/>
  <c r="BH442" i="4"/>
  <c r="BF442" i="4"/>
  <c r="BD442" i="4"/>
  <c r="BB442" i="4"/>
  <c r="AZ442" i="4"/>
  <c r="AX442" i="4"/>
  <c r="AV442" i="4"/>
  <c r="AT442" i="4"/>
  <c r="AR442" i="4"/>
  <c r="AP442" i="4"/>
  <c r="AS442" i="4"/>
  <c r="AW442" i="4"/>
  <c r="BA442" i="4"/>
  <c r="BE442" i="4"/>
  <c r="BI442" i="4"/>
  <c r="BM442" i="4"/>
  <c r="BQ442" i="4"/>
  <c r="BU442" i="4"/>
  <c r="BY442" i="4"/>
  <c r="AM443" i="4"/>
  <c r="AQ443" i="4"/>
  <c r="AU443" i="4"/>
  <c r="AY443" i="4"/>
  <c r="BC443" i="4"/>
  <c r="BG443" i="4"/>
  <c r="BK443" i="4"/>
  <c r="BO443" i="4"/>
  <c r="BS443" i="4"/>
  <c r="BW443" i="4"/>
  <c r="BZ444" i="4"/>
  <c r="BX444" i="4"/>
  <c r="BV444" i="4"/>
  <c r="BT444" i="4"/>
  <c r="BR444" i="4"/>
  <c r="BP444" i="4"/>
  <c r="BN444" i="4"/>
  <c r="BL444" i="4"/>
  <c r="BJ444" i="4"/>
  <c r="BH444" i="4"/>
  <c r="BF444" i="4"/>
  <c r="BD444" i="4"/>
  <c r="BB444" i="4"/>
  <c r="AZ444" i="4"/>
  <c r="AX444" i="4"/>
  <c r="AV444" i="4"/>
  <c r="AT444" i="4"/>
  <c r="AR444" i="4"/>
  <c r="AP444" i="4"/>
  <c r="AN444" i="4"/>
  <c r="AO444" i="4"/>
  <c r="AS444" i="4"/>
  <c r="AW444" i="4"/>
  <c r="BA444" i="4"/>
  <c r="BE444" i="4"/>
  <c r="BI444" i="4"/>
  <c r="BM444" i="4"/>
  <c r="BQ444" i="4"/>
  <c r="BU444" i="4"/>
  <c r="BY444" i="4"/>
  <c r="BZ446" i="4"/>
  <c r="BX446" i="4"/>
  <c r="BV446" i="4"/>
  <c r="BT446" i="4"/>
  <c r="BR446" i="4"/>
  <c r="BP446" i="4"/>
  <c r="BN446" i="4"/>
  <c r="BL446" i="4"/>
  <c r="BJ446" i="4"/>
  <c r="BH446" i="4"/>
  <c r="BF446" i="4"/>
  <c r="BD446" i="4"/>
  <c r="BB446" i="4"/>
  <c r="AZ446" i="4"/>
  <c r="AX446" i="4"/>
  <c r="AV446" i="4"/>
  <c r="AT446" i="4"/>
  <c r="AR446" i="4"/>
  <c r="AP446" i="4"/>
  <c r="AS446" i="4"/>
  <c r="AW446" i="4"/>
  <c r="BA446" i="4"/>
  <c r="BE446" i="4"/>
  <c r="BI446" i="4"/>
  <c r="BM446" i="4"/>
  <c r="BQ446" i="4"/>
  <c r="BU446" i="4"/>
  <c r="BY446" i="4"/>
  <c r="AQ447" i="4"/>
  <c r="AU447" i="4"/>
  <c r="AY447" i="4"/>
  <c r="BC447" i="4"/>
  <c r="BG447" i="4"/>
  <c r="BK447" i="4"/>
  <c r="BO447" i="4"/>
  <c r="BS447" i="4"/>
  <c r="BW447" i="4"/>
  <c r="BZ448" i="4"/>
  <c r="BX448" i="4"/>
  <c r="BV448" i="4"/>
  <c r="BT448" i="4"/>
  <c r="BR448" i="4"/>
  <c r="BP448" i="4"/>
  <c r="BN448" i="4"/>
  <c r="BL448" i="4"/>
  <c r="BJ448" i="4"/>
  <c r="BH448" i="4"/>
  <c r="BF448" i="4"/>
  <c r="BD448" i="4"/>
  <c r="BB448" i="4"/>
  <c r="AZ448" i="4"/>
  <c r="AX448" i="4"/>
  <c r="AV448" i="4"/>
  <c r="AT448" i="4"/>
  <c r="AR448" i="4"/>
  <c r="AP448" i="4"/>
  <c r="AO448" i="4"/>
  <c r="AS448" i="4"/>
  <c r="AW448" i="4"/>
  <c r="BA448" i="4"/>
  <c r="BE448" i="4"/>
  <c r="BI448" i="4"/>
  <c r="BM448" i="4"/>
  <c r="BQ448" i="4"/>
  <c r="BU448" i="4"/>
  <c r="BY448" i="4"/>
  <c r="AQ449" i="4"/>
  <c r="AU449" i="4"/>
  <c r="AY449" i="4"/>
  <c r="BC449" i="4"/>
  <c r="BG449" i="4"/>
  <c r="BK449" i="4"/>
  <c r="BO449" i="4"/>
  <c r="BS449" i="4"/>
  <c r="BW449" i="4"/>
  <c r="BZ450" i="4"/>
  <c r="BX450" i="4"/>
  <c r="BV450" i="4"/>
  <c r="BT450" i="4"/>
  <c r="BR450" i="4"/>
  <c r="BP450" i="4"/>
  <c r="BN450" i="4"/>
  <c r="BL450" i="4"/>
  <c r="BJ450" i="4"/>
  <c r="BH450" i="4"/>
  <c r="BF450" i="4"/>
  <c r="BD450" i="4"/>
  <c r="BB450" i="4"/>
  <c r="AZ450" i="4"/>
  <c r="AX450" i="4"/>
  <c r="AV450" i="4"/>
  <c r="AT450" i="4"/>
  <c r="AR450" i="4"/>
  <c r="AP450" i="4"/>
  <c r="AO450" i="4"/>
  <c r="AS450" i="4"/>
  <c r="AW450" i="4"/>
  <c r="BA450" i="4"/>
  <c r="BE450" i="4"/>
  <c r="BI450" i="4"/>
  <c r="BM450" i="4"/>
  <c r="BQ450" i="4"/>
  <c r="BU450" i="4"/>
  <c r="BY450" i="4"/>
  <c r="AQ451" i="4"/>
  <c r="AU451" i="4"/>
  <c r="AY451" i="4"/>
  <c r="BC451" i="4"/>
  <c r="BG451" i="4"/>
  <c r="BK451" i="4"/>
  <c r="BO451" i="4"/>
  <c r="BS451" i="4"/>
  <c r="BW451" i="4"/>
  <c r="BZ452" i="4"/>
  <c r="BX452" i="4"/>
  <c r="BV452" i="4"/>
  <c r="BT452" i="4"/>
  <c r="BR452" i="4"/>
  <c r="BP452" i="4"/>
  <c r="BN452" i="4"/>
  <c r="BL452" i="4"/>
  <c r="BJ452" i="4"/>
  <c r="BH452" i="4"/>
  <c r="BF452" i="4"/>
  <c r="BD452" i="4"/>
  <c r="BB452" i="4"/>
  <c r="AZ452" i="4"/>
  <c r="AX452" i="4"/>
  <c r="AV452" i="4"/>
  <c r="AT452" i="4"/>
  <c r="AR452" i="4"/>
  <c r="AP452" i="4"/>
  <c r="AO452" i="4"/>
  <c r="AS452" i="4"/>
  <c r="AW452" i="4"/>
  <c r="BA452" i="4"/>
  <c r="BE452" i="4"/>
  <c r="BI452" i="4"/>
  <c r="BM452" i="4"/>
  <c r="BQ452" i="4"/>
  <c r="BU452" i="4"/>
  <c r="BY452" i="4"/>
  <c r="BZ454" i="4"/>
  <c r="BX454" i="4"/>
  <c r="BV454" i="4"/>
  <c r="BT454" i="4"/>
  <c r="BR454" i="4"/>
  <c r="BP454" i="4"/>
  <c r="BN454" i="4"/>
  <c r="BL454" i="4"/>
  <c r="BJ454" i="4"/>
  <c r="BH454" i="4"/>
  <c r="BF454" i="4"/>
  <c r="BD454" i="4"/>
  <c r="BB454" i="4"/>
  <c r="AZ454" i="4"/>
  <c r="AX454" i="4"/>
  <c r="AV454" i="4"/>
  <c r="AT454" i="4"/>
  <c r="AR454" i="4"/>
  <c r="AP454" i="4"/>
  <c r="AN454" i="4"/>
  <c r="AO454" i="4"/>
  <c r="AS454" i="4"/>
  <c r="AW454" i="4"/>
  <c r="BA454" i="4"/>
  <c r="BE454" i="4"/>
  <c r="BI454" i="4"/>
  <c r="BM454" i="4"/>
  <c r="BQ454" i="4"/>
  <c r="BU454" i="4"/>
  <c r="BY454" i="4"/>
  <c r="AO455" i="4"/>
  <c r="AQ455" i="4"/>
  <c r="AS455" i="4"/>
  <c r="AU455" i="4"/>
  <c r="AW455" i="4"/>
  <c r="AY455" i="4"/>
  <c r="BA455" i="4"/>
  <c r="BC455" i="4"/>
  <c r="BE455" i="4"/>
  <c r="BG455" i="4"/>
  <c r="BI455" i="4"/>
  <c r="BK455" i="4"/>
  <c r="BM455" i="4"/>
  <c r="BO455" i="4"/>
  <c r="BQ455" i="4"/>
  <c r="BS455" i="4"/>
  <c r="BU455" i="4"/>
  <c r="BW455" i="4"/>
  <c r="BY455" i="4"/>
  <c r="AO456" i="4"/>
  <c r="AQ456" i="4"/>
  <c r="AS456" i="4"/>
  <c r="AU456" i="4"/>
  <c r="AW456" i="4"/>
  <c r="AY456" i="4"/>
  <c r="BA456" i="4"/>
  <c r="BC456" i="4"/>
  <c r="BE456" i="4"/>
  <c r="BG456" i="4"/>
  <c r="BI456" i="4"/>
  <c r="BK456" i="4"/>
  <c r="BM456" i="4"/>
  <c r="BO456" i="4"/>
  <c r="BQ456" i="4"/>
  <c r="BS456" i="4"/>
  <c r="BU456" i="4"/>
  <c r="BW456" i="4"/>
  <c r="BZ457" i="4"/>
  <c r="BX457" i="4"/>
  <c r="BV457" i="4"/>
  <c r="BT457" i="4"/>
  <c r="BR457" i="4"/>
  <c r="BP457" i="4"/>
  <c r="BN457" i="4"/>
  <c r="BL457" i="4"/>
  <c r="BJ457" i="4"/>
  <c r="BH457" i="4"/>
  <c r="BF457" i="4"/>
  <c r="BD457" i="4"/>
  <c r="BB457" i="4"/>
  <c r="AS457" i="4"/>
  <c r="AU457" i="4"/>
  <c r="AW457" i="4"/>
  <c r="AY457" i="4"/>
  <c r="BA457" i="4"/>
  <c r="BE457" i="4"/>
  <c r="BI457" i="4"/>
  <c r="BM457" i="4"/>
  <c r="BQ457" i="4"/>
  <c r="BU457" i="4"/>
  <c r="BY457" i="4"/>
  <c r="AM458" i="4"/>
  <c r="AQ458" i="4"/>
  <c r="AU458" i="4"/>
  <c r="AY458" i="4"/>
  <c r="BC458" i="4"/>
  <c r="BG458" i="4"/>
  <c r="BK458" i="4"/>
  <c r="BO458" i="4"/>
  <c r="BS458" i="4"/>
  <c r="BZ459" i="4"/>
  <c r="BX459" i="4"/>
  <c r="BV459" i="4"/>
  <c r="BT459" i="4"/>
  <c r="BR459" i="4"/>
  <c r="BP459" i="4"/>
  <c r="BN459" i="4"/>
  <c r="BL459" i="4"/>
  <c r="BJ459" i="4"/>
  <c r="BH459" i="4"/>
  <c r="BF459" i="4"/>
  <c r="BD459" i="4"/>
  <c r="BB459" i="4"/>
  <c r="AZ459" i="4"/>
  <c r="AX459" i="4"/>
  <c r="AV459" i="4"/>
  <c r="AT459" i="4"/>
  <c r="AR459" i="4"/>
  <c r="AP459" i="4"/>
  <c r="AN459" i="4"/>
  <c r="AO459" i="4"/>
  <c r="AS459" i="4"/>
  <c r="AW459" i="4"/>
  <c r="BA459" i="4"/>
  <c r="BE459" i="4"/>
  <c r="BI459" i="4"/>
  <c r="BM459" i="4"/>
  <c r="BQ459" i="4"/>
  <c r="BU459" i="4"/>
  <c r="BY459" i="4"/>
  <c r="AQ460" i="4"/>
  <c r="AU460" i="4"/>
  <c r="AY460" i="4"/>
  <c r="BC460" i="4"/>
  <c r="BG460" i="4"/>
  <c r="BK460" i="4"/>
  <c r="BO460" i="4"/>
  <c r="BS460" i="4"/>
  <c r="BZ461" i="4"/>
  <c r="BX461" i="4"/>
  <c r="BV461" i="4"/>
  <c r="BT461" i="4"/>
  <c r="BR461" i="4"/>
  <c r="BP461" i="4"/>
  <c r="BN461" i="4"/>
  <c r="BL461" i="4"/>
  <c r="BJ461" i="4"/>
  <c r="BH461" i="4"/>
  <c r="BF461" i="4"/>
  <c r="BD461" i="4"/>
  <c r="BB461" i="4"/>
  <c r="AZ461" i="4"/>
  <c r="AX461" i="4"/>
  <c r="AV461" i="4"/>
  <c r="AT461" i="4"/>
  <c r="AR461" i="4"/>
  <c r="AS461" i="4"/>
  <c r="AW461" i="4"/>
  <c r="BA461" i="4"/>
  <c r="BE461" i="4"/>
  <c r="BI461" i="4"/>
  <c r="BM461" i="4"/>
  <c r="BQ461" i="4"/>
  <c r="BU461" i="4"/>
  <c r="BY461" i="4"/>
  <c r="AQ462" i="4"/>
  <c r="AU462" i="4"/>
  <c r="AY462" i="4"/>
  <c r="BC462" i="4"/>
  <c r="BG462" i="4"/>
  <c r="BK462" i="4"/>
  <c r="BO462" i="4"/>
  <c r="BS462" i="4"/>
  <c r="BZ463" i="4"/>
  <c r="BX463" i="4"/>
  <c r="BV463" i="4"/>
  <c r="BT463" i="4"/>
  <c r="BR463" i="4"/>
  <c r="BP463" i="4"/>
  <c r="BN463" i="4"/>
  <c r="BL463" i="4"/>
  <c r="BJ463" i="4"/>
  <c r="BH463" i="4"/>
  <c r="BF463" i="4"/>
  <c r="BD463" i="4"/>
  <c r="BB463" i="4"/>
  <c r="AZ463" i="4"/>
  <c r="AX463" i="4"/>
  <c r="AV463" i="4"/>
  <c r="AT463" i="4"/>
  <c r="AR463" i="4"/>
  <c r="AP463" i="4"/>
  <c r="AN463" i="4"/>
  <c r="AO463" i="4"/>
  <c r="AS463" i="4"/>
  <c r="AW463" i="4"/>
  <c r="BA463" i="4"/>
  <c r="BE463" i="4"/>
  <c r="BI463" i="4"/>
  <c r="BM463" i="4"/>
  <c r="BQ463" i="4"/>
  <c r="BU463" i="4"/>
  <c r="BY463" i="4"/>
  <c r="AU464" i="4"/>
  <c r="AY464" i="4"/>
  <c r="BC464" i="4"/>
  <c r="BG464" i="4"/>
  <c r="BK464" i="4"/>
  <c r="BO464" i="4"/>
  <c r="BS464" i="4"/>
  <c r="BZ465" i="4"/>
  <c r="BX465" i="4"/>
  <c r="BV465" i="4"/>
  <c r="BT465" i="4"/>
  <c r="BR465" i="4"/>
  <c r="BP465" i="4"/>
  <c r="BN465" i="4"/>
  <c r="BL465" i="4"/>
  <c r="BJ465" i="4"/>
  <c r="BH465" i="4"/>
  <c r="BF465" i="4"/>
  <c r="BD465" i="4"/>
  <c r="BB465" i="4"/>
  <c r="AZ465" i="4"/>
  <c r="AX465" i="4"/>
  <c r="AV465" i="4"/>
  <c r="AT465" i="4"/>
  <c r="AR465" i="4"/>
  <c r="AS465" i="4"/>
  <c r="AW465" i="4"/>
  <c r="BA465" i="4"/>
  <c r="BE465" i="4"/>
  <c r="BI465" i="4"/>
  <c r="BM465" i="4"/>
  <c r="BQ465" i="4"/>
  <c r="BU465" i="4"/>
  <c r="BY465" i="4"/>
  <c r="AM466" i="4"/>
  <c r="AQ466" i="4"/>
  <c r="AU466" i="4"/>
  <c r="AY466" i="4"/>
  <c r="BC466" i="4"/>
  <c r="BG466" i="4"/>
  <c r="BK466" i="4"/>
  <c r="BO466" i="4"/>
  <c r="BS466" i="4"/>
  <c r="BZ467" i="4"/>
  <c r="BX467" i="4"/>
  <c r="BV467" i="4"/>
  <c r="BT467" i="4"/>
  <c r="BR467" i="4"/>
  <c r="BP467" i="4"/>
  <c r="BN467" i="4"/>
  <c r="BL467" i="4"/>
  <c r="BJ467" i="4"/>
  <c r="BH467" i="4"/>
  <c r="BF467" i="4"/>
  <c r="BD467" i="4"/>
  <c r="BB467" i="4"/>
  <c r="AZ467" i="4"/>
  <c r="AX467" i="4"/>
  <c r="AV467" i="4"/>
  <c r="AT467" i="4"/>
  <c r="AR467" i="4"/>
  <c r="AP467" i="4"/>
  <c r="AS467" i="4"/>
  <c r="AW467" i="4"/>
  <c r="BA467" i="4"/>
  <c r="BE467" i="4"/>
  <c r="BI467" i="4"/>
  <c r="BM467" i="4"/>
  <c r="BQ467" i="4"/>
  <c r="BU467" i="4"/>
  <c r="BY467" i="4"/>
  <c r="AQ468" i="4"/>
  <c r="AU468" i="4"/>
  <c r="AY468" i="4"/>
  <c r="BC468" i="4"/>
  <c r="BG468" i="4"/>
  <c r="BK468" i="4"/>
  <c r="BO468" i="4"/>
  <c r="BS468" i="4"/>
  <c r="BZ469" i="4"/>
  <c r="BX469" i="4"/>
  <c r="BV469" i="4"/>
  <c r="BT469" i="4"/>
  <c r="BR469" i="4"/>
  <c r="BP469" i="4"/>
  <c r="BN469" i="4"/>
  <c r="BL469" i="4"/>
  <c r="BJ469" i="4"/>
  <c r="BH469" i="4"/>
  <c r="BF469" i="4"/>
  <c r="BD469" i="4"/>
  <c r="BB469" i="4"/>
  <c r="AZ469" i="4"/>
  <c r="AX469" i="4"/>
  <c r="AV469" i="4"/>
  <c r="AT469" i="4"/>
  <c r="AR469" i="4"/>
  <c r="AP469" i="4"/>
  <c r="AO469" i="4"/>
  <c r="AS469" i="4"/>
  <c r="AW469" i="4"/>
  <c r="BA469" i="4"/>
  <c r="BE469" i="4"/>
  <c r="BI469" i="4"/>
  <c r="BM469" i="4"/>
  <c r="BQ469" i="4"/>
  <c r="BU469" i="4"/>
  <c r="BY469" i="4"/>
  <c r="AQ470" i="4"/>
  <c r="AU470" i="4"/>
  <c r="AY470" i="4"/>
  <c r="BC470" i="4"/>
  <c r="BG470" i="4"/>
  <c r="BK470" i="4"/>
  <c r="BO470" i="4"/>
  <c r="BS470" i="4"/>
  <c r="BZ471" i="4"/>
  <c r="BX471" i="4"/>
  <c r="BV471" i="4"/>
  <c r="BT471" i="4"/>
  <c r="BR471" i="4"/>
  <c r="BP471" i="4"/>
  <c r="BN471" i="4"/>
  <c r="BL471" i="4"/>
  <c r="BJ471" i="4"/>
  <c r="BH471" i="4"/>
  <c r="BF471" i="4"/>
  <c r="BD471" i="4"/>
  <c r="BB471" i="4"/>
  <c r="AZ471" i="4"/>
  <c r="AX471" i="4"/>
  <c r="AV471" i="4"/>
  <c r="AT471" i="4"/>
  <c r="AW471" i="4"/>
  <c r="BA471" i="4"/>
  <c r="BE471" i="4"/>
  <c r="BI471" i="4"/>
  <c r="BM471" i="4"/>
  <c r="BQ471" i="4"/>
  <c r="BU471" i="4"/>
  <c r="BY471" i="4"/>
  <c r="AQ472" i="4"/>
  <c r="AU472" i="4"/>
  <c r="AY472" i="4"/>
  <c r="BC472" i="4"/>
  <c r="BG472" i="4"/>
  <c r="BK472" i="4"/>
  <c r="BO472" i="4"/>
  <c r="BS472" i="4"/>
  <c r="BZ473" i="4"/>
  <c r="BX473" i="4"/>
  <c r="BV473" i="4"/>
  <c r="BT473" i="4"/>
  <c r="BR473" i="4"/>
  <c r="BP473" i="4"/>
  <c r="BN473" i="4"/>
  <c r="BL473" i="4"/>
  <c r="BJ473" i="4"/>
  <c r="BH473" i="4"/>
  <c r="BF473" i="4"/>
  <c r="BD473" i="4"/>
  <c r="BB473" i="4"/>
  <c r="AZ473" i="4"/>
  <c r="AX473" i="4"/>
  <c r="AV473" i="4"/>
  <c r="AT473" i="4"/>
  <c r="AR473" i="4"/>
  <c r="AP473" i="4"/>
  <c r="AN473" i="4"/>
  <c r="AO473" i="4"/>
  <c r="AS473" i="4"/>
  <c r="AW473" i="4"/>
  <c r="BA473" i="4"/>
  <c r="BE473" i="4"/>
  <c r="BI473" i="4"/>
  <c r="BM473" i="4"/>
  <c r="BQ473" i="4"/>
  <c r="BU473" i="4"/>
  <c r="BY473" i="4"/>
  <c r="AQ474" i="4"/>
  <c r="AU474" i="4"/>
  <c r="AY474" i="4"/>
  <c r="BC474" i="4"/>
  <c r="BG474" i="4"/>
  <c r="BK474" i="4"/>
  <c r="BO474" i="4"/>
  <c r="BS474" i="4"/>
  <c r="BZ475" i="4"/>
  <c r="BX475" i="4"/>
  <c r="BV475" i="4"/>
  <c r="BT475" i="4"/>
  <c r="BR475" i="4"/>
  <c r="BP475" i="4"/>
  <c r="BN475" i="4"/>
  <c r="BL475" i="4"/>
  <c r="BJ475" i="4"/>
  <c r="BH475" i="4"/>
  <c r="BF475" i="4"/>
  <c r="BD475" i="4"/>
  <c r="BB475" i="4"/>
  <c r="AZ475" i="4"/>
  <c r="AX475" i="4"/>
  <c r="AV475" i="4"/>
  <c r="AT475" i="4"/>
  <c r="AR475" i="4"/>
  <c r="AP475" i="4"/>
  <c r="AN475" i="4"/>
  <c r="AO475" i="4"/>
  <c r="AS475" i="4"/>
  <c r="AW475" i="4"/>
  <c r="BA475" i="4"/>
  <c r="BE475" i="4"/>
  <c r="BI475" i="4"/>
  <c r="BM475" i="4"/>
  <c r="BQ475" i="4"/>
  <c r="BU475" i="4"/>
  <c r="BY475" i="4"/>
  <c r="AQ476" i="4"/>
  <c r="AU476" i="4"/>
  <c r="AY476" i="4"/>
  <c r="BC476" i="4"/>
  <c r="BG476" i="4"/>
  <c r="BK476" i="4"/>
  <c r="BO476" i="4"/>
  <c r="BS476" i="4"/>
  <c r="BZ477" i="4"/>
  <c r="BX477" i="4"/>
  <c r="BV477" i="4"/>
  <c r="BT477" i="4"/>
  <c r="BR477" i="4"/>
  <c r="BP477" i="4"/>
  <c r="BN477" i="4"/>
  <c r="BL477" i="4"/>
  <c r="BJ477" i="4"/>
  <c r="BH477" i="4"/>
  <c r="BF477" i="4"/>
  <c r="BD477" i="4"/>
  <c r="BB477" i="4"/>
  <c r="AZ477" i="4"/>
  <c r="AX477" i="4"/>
  <c r="AV477" i="4"/>
  <c r="AT477" i="4"/>
  <c r="AR477" i="4"/>
  <c r="AP477" i="4"/>
  <c r="AN477" i="4"/>
  <c r="AO477" i="4"/>
  <c r="AS477" i="4"/>
  <c r="AW477" i="4"/>
  <c r="BA477" i="4"/>
  <c r="BE477" i="4"/>
  <c r="BI477" i="4"/>
  <c r="BM477" i="4"/>
  <c r="BQ477" i="4"/>
  <c r="BU477" i="4"/>
  <c r="BY477" i="4"/>
  <c r="AM478" i="4"/>
  <c r="AQ478" i="4"/>
  <c r="AU478" i="4"/>
  <c r="AY478" i="4"/>
  <c r="BC478" i="4"/>
  <c r="BG478" i="4"/>
  <c r="BK478" i="4"/>
  <c r="BO478" i="4"/>
  <c r="BS478" i="4"/>
  <c r="BZ479" i="4"/>
  <c r="BX479" i="4"/>
  <c r="BV479" i="4"/>
  <c r="BT479" i="4"/>
  <c r="BR479" i="4"/>
  <c r="BP479" i="4"/>
  <c r="BN479" i="4"/>
  <c r="BL479" i="4"/>
  <c r="BJ479" i="4"/>
  <c r="BH479" i="4"/>
  <c r="BF479" i="4"/>
  <c r="BD479" i="4"/>
  <c r="BB479" i="4"/>
  <c r="AZ479" i="4"/>
  <c r="AX479" i="4"/>
  <c r="AV479" i="4"/>
  <c r="AT479" i="4"/>
  <c r="AR479" i="4"/>
  <c r="AP479" i="4"/>
  <c r="AN479" i="4"/>
  <c r="AO479" i="4"/>
  <c r="AS479" i="4"/>
  <c r="AW479" i="4"/>
  <c r="BA479" i="4"/>
  <c r="BE479" i="4"/>
  <c r="BI479" i="4"/>
  <c r="BM479" i="4"/>
  <c r="BQ479" i="4"/>
  <c r="BU479" i="4"/>
  <c r="BY479" i="4"/>
  <c r="AM480" i="4"/>
  <c r="AQ480" i="4"/>
  <c r="AU480" i="4"/>
  <c r="AY480" i="4"/>
  <c r="BC480" i="4"/>
  <c r="BG480" i="4"/>
  <c r="BK480" i="4"/>
  <c r="BO480" i="4"/>
  <c r="BS480" i="4"/>
  <c r="BZ481" i="4"/>
  <c r="BX481" i="4"/>
  <c r="BV481" i="4"/>
  <c r="BT481" i="4"/>
  <c r="BR481" i="4"/>
  <c r="BP481" i="4"/>
  <c r="BN481" i="4"/>
  <c r="BL481" i="4"/>
  <c r="BJ481" i="4"/>
  <c r="BH481" i="4"/>
  <c r="BF481" i="4"/>
  <c r="BD481" i="4"/>
  <c r="BB481" i="4"/>
  <c r="AZ481" i="4"/>
  <c r="AX481" i="4"/>
  <c r="AV481" i="4"/>
  <c r="AT481" i="4"/>
  <c r="AR481" i="4"/>
  <c r="AP481" i="4"/>
  <c r="AN481" i="4"/>
  <c r="AO481" i="4"/>
  <c r="AS481" i="4"/>
  <c r="AW481" i="4"/>
  <c r="BA481" i="4"/>
  <c r="BE481" i="4"/>
  <c r="BI481" i="4"/>
  <c r="BM481" i="4"/>
  <c r="BQ481" i="4"/>
  <c r="BU481" i="4"/>
  <c r="BY481" i="4"/>
  <c r="AQ482" i="4"/>
  <c r="AU482" i="4"/>
  <c r="AY482" i="4"/>
  <c r="BC482" i="4"/>
  <c r="BG482" i="4"/>
  <c r="BK482" i="4"/>
  <c r="BO482" i="4"/>
  <c r="BS482" i="4"/>
  <c r="BZ483" i="4"/>
  <c r="BX483" i="4"/>
  <c r="BV483" i="4"/>
  <c r="BT483" i="4"/>
  <c r="BR483" i="4"/>
  <c r="BP483" i="4"/>
  <c r="BN483" i="4"/>
  <c r="BL483" i="4"/>
  <c r="BJ483" i="4"/>
  <c r="BH483" i="4"/>
  <c r="BF483" i="4"/>
  <c r="BD483" i="4"/>
  <c r="BB483" i="4"/>
  <c r="AZ483" i="4"/>
  <c r="AX483" i="4"/>
  <c r="AV483" i="4"/>
  <c r="AT483" i="4"/>
  <c r="AR483" i="4"/>
  <c r="AP483" i="4"/>
  <c r="AN483" i="4"/>
  <c r="AO483" i="4"/>
  <c r="AS483" i="4"/>
  <c r="AW483" i="4"/>
  <c r="BA483" i="4"/>
  <c r="BE483" i="4"/>
  <c r="BI483" i="4"/>
  <c r="BM483" i="4"/>
  <c r="BQ483" i="4"/>
  <c r="BU483" i="4"/>
  <c r="BY483" i="4"/>
  <c r="AQ484" i="4"/>
  <c r="AU484" i="4"/>
  <c r="AY484" i="4"/>
  <c r="BC484" i="4"/>
  <c r="BG484" i="4"/>
  <c r="BK484" i="4"/>
  <c r="BO484" i="4"/>
  <c r="BS484" i="4"/>
  <c r="BZ485" i="4"/>
  <c r="BX485" i="4"/>
  <c r="BV485" i="4"/>
  <c r="BT485" i="4"/>
  <c r="BR485" i="4"/>
  <c r="BP485" i="4"/>
  <c r="BN485" i="4"/>
  <c r="BL485" i="4"/>
  <c r="BJ485" i="4"/>
  <c r="BH485" i="4"/>
  <c r="BF485" i="4"/>
  <c r="BD485" i="4"/>
  <c r="BB485" i="4"/>
  <c r="AZ485" i="4"/>
  <c r="AX485" i="4"/>
  <c r="AV485" i="4"/>
  <c r="AT485" i="4"/>
  <c r="AW485" i="4"/>
  <c r="BA485" i="4"/>
  <c r="BE485" i="4"/>
  <c r="BI485" i="4"/>
  <c r="BM485" i="4"/>
  <c r="BQ485" i="4"/>
  <c r="BU485" i="4"/>
  <c r="BY485" i="4"/>
  <c r="AU486" i="4"/>
  <c r="AY486" i="4"/>
  <c r="BC486" i="4"/>
  <c r="BG486" i="4"/>
  <c r="BK486" i="4"/>
  <c r="BO486" i="4"/>
  <c r="BS486" i="4"/>
  <c r="BZ487" i="4"/>
  <c r="BX487" i="4"/>
  <c r="BV487" i="4"/>
  <c r="BT487" i="4"/>
  <c r="BR487" i="4"/>
  <c r="BP487" i="4"/>
  <c r="BN487" i="4"/>
  <c r="BL487" i="4"/>
  <c r="BJ487" i="4"/>
  <c r="BH487" i="4"/>
  <c r="BF487" i="4"/>
  <c r="BD487" i="4"/>
  <c r="BB487" i="4"/>
  <c r="AZ487" i="4"/>
  <c r="AX487" i="4"/>
  <c r="AV487" i="4"/>
  <c r="AT487" i="4"/>
  <c r="AR487" i="4"/>
  <c r="AP487" i="4"/>
  <c r="AO487" i="4"/>
  <c r="AS487" i="4"/>
  <c r="AW487" i="4"/>
  <c r="BA487" i="4"/>
  <c r="BE487" i="4"/>
  <c r="BI487" i="4"/>
  <c r="BM487" i="4"/>
  <c r="BQ487" i="4"/>
  <c r="BU487" i="4"/>
  <c r="BY487" i="4"/>
  <c r="AQ488" i="4"/>
  <c r="AU488" i="4"/>
  <c r="AY488" i="4"/>
  <c r="BC488" i="4"/>
  <c r="BG488" i="4"/>
  <c r="BK488" i="4"/>
  <c r="BO488" i="4"/>
  <c r="BS488" i="4"/>
  <c r="BZ489" i="4"/>
  <c r="BX489" i="4"/>
  <c r="BV489" i="4"/>
  <c r="BT489" i="4"/>
  <c r="BR489" i="4"/>
  <c r="BP489" i="4"/>
  <c r="BN489" i="4"/>
  <c r="BL489" i="4"/>
  <c r="BJ489" i="4"/>
  <c r="BH489" i="4"/>
  <c r="BF489" i="4"/>
  <c r="BD489" i="4"/>
  <c r="BB489" i="4"/>
  <c r="AZ489" i="4"/>
  <c r="AX489" i="4"/>
  <c r="AV489" i="4"/>
  <c r="AT489" i="4"/>
  <c r="AR489" i="4"/>
  <c r="AP489" i="4"/>
  <c r="AS489" i="4"/>
  <c r="AW489" i="4"/>
  <c r="BA489" i="4"/>
  <c r="BE489" i="4"/>
  <c r="BI489" i="4"/>
  <c r="BM489" i="4"/>
  <c r="BQ489" i="4"/>
  <c r="BU489" i="4"/>
  <c r="BY489" i="4"/>
  <c r="AQ490" i="4"/>
  <c r="AU490" i="4"/>
  <c r="AY490" i="4"/>
  <c r="BC490" i="4"/>
  <c r="BG490" i="4"/>
  <c r="BK490" i="4"/>
  <c r="BO490" i="4"/>
  <c r="BS490" i="4"/>
  <c r="BZ491" i="4"/>
  <c r="BX491" i="4"/>
  <c r="BV491" i="4"/>
  <c r="BT491" i="4"/>
  <c r="BR491" i="4"/>
  <c r="BP491" i="4"/>
  <c r="BN491" i="4"/>
  <c r="BL491" i="4"/>
  <c r="BJ491" i="4"/>
  <c r="BH491" i="4"/>
  <c r="BF491" i="4"/>
  <c r="BD491" i="4"/>
  <c r="BB491" i="4"/>
  <c r="AZ491" i="4"/>
  <c r="AX491" i="4"/>
  <c r="AV491" i="4"/>
  <c r="AT491" i="4"/>
  <c r="AR491" i="4"/>
  <c r="AP491" i="4"/>
  <c r="AN491" i="4"/>
  <c r="AO491" i="4"/>
  <c r="AS491" i="4"/>
  <c r="AW491" i="4"/>
  <c r="BA491" i="4"/>
  <c r="BE491" i="4"/>
  <c r="BI491" i="4"/>
  <c r="BM491" i="4"/>
  <c r="BQ491" i="4"/>
  <c r="BU491" i="4"/>
  <c r="BY491" i="4"/>
  <c r="AQ492" i="4"/>
  <c r="AU492" i="4"/>
  <c r="AY492" i="4"/>
  <c r="BC492" i="4"/>
  <c r="BG492" i="4"/>
  <c r="BK492" i="4"/>
  <c r="BO492" i="4"/>
  <c r="BS492" i="4"/>
  <c r="BZ493" i="4"/>
  <c r="BX493" i="4"/>
  <c r="BV493" i="4"/>
  <c r="BT493" i="4"/>
  <c r="BR493" i="4"/>
  <c r="BP493" i="4"/>
  <c r="BN493" i="4"/>
  <c r="BL493" i="4"/>
  <c r="BJ493" i="4"/>
  <c r="BH493" i="4"/>
  <c r="BF493" i="4"/>
  <c r="BD493" i="4"/>
  <c r="BB493" i="4"/>
  <c r="AZ493" i="4"/>
  <c r="AX493" i="4"/>
  <c r="AV493" i="4"/>
  <c r="AT493" i="4"/>
  <c r="AR493" i="4"/>
  <c r="AP493" i="4"/>
  <c r="AN493" i="4"/>
  <c r="AO493" i="4"/>
  <c r="AS493" i="4"/>
  <c r="AW493" i="4"/>
  <c r="BA493" i="4"/>
  <c r="BE493" i="4"/>
  <c r="BI493" i="4"/>
  <c r="BM493" i="4"/>
  <c r="BQ493" i="4"/>
  <c r="BU493" i="4"/>
  <c r="BY493" i="4"/>
  <c r="AM494" i="4"/>
  <c r="AQ494" i="4"/>
  <c r="AU494" i="4"/>
  <c r="AY494" i="4"/>
  <c r="BC494" i="4"/>
  <c r="BG494" i="4"/>
  <c r="BK494" i="4"/>
  <c r="BO494" i="4"/>
  <c r="BS494" i="4"/>
  <c r="BZ495" i="4"/>
  <c r="BX495" i="4"/>
  <c r="BV495" i="4"/>
  <c r="BT495" i="4"/>
  <c r="BR495" i="4"/>
  <c r="BP495" i="4"/>
  <c r="BN495" i="4"/>
  <c r="BL495" i="4"/>
  <c r="BJ495" i="4"/>
  <c r="BH495" i="4"/>
  <c r="BF495" i="4"/>
  <c r="BD495" i="4"/>
  <c r="BB495" i="4"/>
  <c r="AZ495" i="4"/>
  <c r="AX495" i="4"/>
  <c r="AV495" i="4"/>
  <c r="AT495" i="4"/>
  <c r="AR495" i="4"/>
  <c r="AP495" i="4"/>
  <c r="AN495" i="4"/>
  <c r="AO495" i="4"/>
  <c r="AS495" i="4"/>
  <c r="AW495" i="4"/>
  <c r="BA495" i="4"/>
  <c r="BE495" i="4"/>
  <c r="BI495" i="4"/>
  <c r="BM495" i="4"/>
  <c r="BQ495" i="4"/>
  <c r="BU495" i="4"/>
  <c r="BY495" i="4"/>
  <c r="AM496" i="4"/>
  <c r="AQ496" i="4"/>
  <c r="AU496" i="4"/>
  <c r="AY496" i="4"/>
  <c r="BC496" i="4"/>
  <c r="BG496" i="4"/>
  <c r="BK496" i="4"/>
  <c r="BO496" i="4"/>
  <c r="BS496" i="4"/>
  <c r="BZ497" i="4"/>
  <c r="BX497" i="4"/>
  <c r="BV497" i="4"/>
  <c r="BT497" i="4"/>
  <c r="BR497" i="4"/>
  <c r="BP497" i="4"/>
  <c r="BN497" i="4"/>
  <c r="BL497" i="4"/>
  <c r="BJ497" i="4"/>
  <c r="BH497" i="4"/>
  <c r="BF497" i="4"/>
  <c r="BD497" i="4"/>
  <c r="BB497" i="4"/>
  <c r="AZ497" i="4"/>
  <c r="AX497" i="4"/>
  <c r="AV497" i="4"/>
  <c r="AT497" i="4"/>
  <c r="AR497" i="4"/>
  <c r="AP497" i="4"/>
  <c r="AN497" i="4"/>
  <c r="AO497" i="4"/>
  <c r="AS497" i="4"/>
  <c r="AW497" i="4"/>
  <c r="BA497" i="4"/>
  <c r="BE497" i="4"/>
  <c r="BI497" i="4"/>
  <c r="BM497" i="4"/>
  <c r="BQ497" i="4"/>
  <c r="BU497" i="4"/>
  <c r="BY497" i="4"/>
  <c r="AM498" i="4"/>
  <c r="AQ498" i="4"/>
  <c r="AU498" i="4"/>
  <c r="AY498" i="4"/>
  <c r="BC498" i="4"/>
  <c r="BG498" i="4"/>
  <c r="BK498" i="4"/>
  <c r="BO498" i="4"/>
  <c r="BS498" i="4"/>
  <c r="BZ499" i="4"/>
  <c r="BX499" i="4"/>
  <c r="BV499" i="4"/>
  <c r="BT499" i="4"/>
  <c r="BR499" i="4"/>
  <c r="BP499" i="4"/>
  <c r="BN499" i="4"/>
  <c r="BL499" i="4"/>
  <c r="BJ499" i="4"/>
  <c r="BH499" i="4"/>
  <c r="BF499" i="4"/>
  <c r="BD499" i="4"/>
  <c r="BB499" i="4"/>
  <c r="AZ499" i="4"/>
  <c r="AX499" i="4"/>
  <c r="AV499" i="4"/>
  <c r="AT499" i="4"/>
  <c r="AR499" i="4"/>
  <c r="AP499" i="4"/>
  <c r="AN499" i="4"/>
  <c r="AO499" i="4"/>
  <c r="AS499" i="4"/>
  <c r="AW499" i="4"/>
  <c r="BA499" i="4"/>
  <c r="BE499" i="4"/>
  <c r="BI499" i="4"/>
  <c r="BM499" i="4"/>
  <c r="BQ499" i="4"/>
  <c r="BU499" i="4"/>
  <c r="BY499" i="4"/>
  <c r="AQ500" i="4"/>
  <c r="AU500" i="4"/>
  <c r="AY500" i="4"/>
  <c r="BC500" i="4"/>
  <c r="BG500" i="4"/>
  <c r="BK500" i="4"/>
  <c r="BO500" i="4"/>
  <c r="BS500" i="4"/>
  <c r="BZ501" i="4"/>
  <c r="BX501" i="4"/>
  <c r="BV501" i="4"/>
  <c r="BT501" i="4"/>
  <c r="BR501" i="4"/>
  <c r="BP501" i="4"/>
  <c r="BN501" i="4"/>
  <c r="BL501" i="4"/>
  <c r="BJ501" i="4"/>
  <c r="BH501" i="4"/>
  <c r="BF501" i="4"/>
  <c r="BD501" i="4"/>
  <c r="BB501" i="4"/>
  <c r="AZ501" i="4"/>
  <c r="AX501" i="4"/>
  <c r="AV501" i="4"/>
  <c r="AT501" i="4"/>
  <c r="AR501" i="4"/>
  <c r="AP501" i="4"/>
  <c r="AN501" i="4"/>
  <c r="AO501" i="4"/>
  <c r="AS501" i="4"/>
  <c r="AW501" i="4"/>
  <c r="BA501" i="4"/>
  <c r="BE501" i="4"/>
  <c r="BI501" i="4"/>
  <c r="BM501" i="4"/>
  <c r="BQ501" i="4"/>
  <c r="BU501" i="4"/>
  <c r="BY501" i="4"/>
  <c r="AY502" i="4"/>
  <c r="BC502" i="4"/>
  <c r="BG502" i="4"/>
  <c r="BK502" i="4"/>
  <c r="BO502" i="4"/>
  <c r="BS502" i="4"/>
  <c r="BZ503" i="4"/>
  <c r="BX503" i="4"/>
  <c r="BV503" i="4"/>
  <c r="BT503" i="4"/>
  <c r="BR503" i="4"/>
  <c r="BP503" i="4"/>
  <c r="BN503" i="4"/>
  <c r="BL503" i="4"/>
  <c r="BJ503" i="4"/>
  <c r="BH503" i="4"/>
  <c r="BF503" i="4"/>
  <c r="BD503" i="4"/>
  <c r="BB503" i="4"/>
  <c r="AZ503" i="4"/>
  <c r="AX503" i="4"/>
  <c r="AV503" i="4"/>
  <c r="AT503" i="4"/>
  <c r="AR503" i="4"/>
  <c r="AP503" i="4"/>
  <c r="AN503" i="4"/>
  <c r="AO503" i="4"/>
  <c r="AS503" i="4"/>
  <c r="AW503" i="4"/>
  <c r="BA503" i="4"/>
  <c r="BE503" i="4"/>
  <c r="BI503" i="4"/>
  <c r="BM503" i="4"/>
  <c r="BQ503" i="4"/>
  <c r="BU503" i="4"/>
  <c r="BY503" i="4"/>
  <c r="AQ504" i="4"/>
  <c r="AU504" i="4"/>
  <c r="AY504" i="4"/>
  <c r="BC504" i="4"/>
  <c r="BG504" i="4"/>
  <c r="BK504" i="4"/>
  <c r="BO504" i="4"/>
  <c r="BS504" i="4"/>
  <c r="BZ505" i="4"/>
  <c r="BX505" i="4"/>
  <c r="BV505" i="4"/>
  <c r="BT505" i="4"/>
  <c r="BR505" i="4"/>
  <c r="BP505" i="4"/>
  <c r="BN505" i="4"/>
  <c r="BL505" i="4"/>
  <c r="BJ505" i="4"/>
  <c r="BH505" i="4"/>
  <c r="BF505" i="4"/>
  <c r="BD505" i="4"/>
  <c r="BB505" i="4"/>
  <c r="AZ505" i="4"/>
  <c r="AX505" i="4"/>
  <c r="AV505" i="4"/>
  <c r="AT505" i="4"/>
  <c r="AR505" i="4"/>
  <c r="AS505" i="4"/>
  <c r="AW505" i="4"/>
  <c r="BA505" i="4"/>
  <c r="BE505" i="4"/>
  <c r="BI505" i="4"/>
  <c r="BM505" i="4"/>
  <c r="BQ505" i="4"/>
  <c r="BU505" i="4"/>
  <c r="BY505" i="4"/>
  <c r="AQ506" i="4"/>
  <c r="AU506" i="4"/>
  <c r="AY506" i="4"/>
  <c r="BC506" i="4"/>
  <c r="BG506" i="4"/>
  <c r="BK506" i="4"/>
  <c r="BO506" i="4"/>
  <c r="BS506" i="4"/>
  <c r="BZ507" i="4"/>
  <c r="BX507" i="4"/>
  <c r="BV507" i="4"/>
  <c r="BT507" i="4"/>
  <c r="BR507" i="4"/>
  <c r="BP507" i="4"/>
  <c r="BN507" i="4"/>
  <c r="BL507" i="4"/>
  <c r="BJ507" i="4"/>
  <c r="BH507" i="4"/>
  <c r="BF507" i="4"/>
  <c r="BD507" i="4"/>
  <c r="BB507" i="4"/>
  <c r="AZ507" i="4"/>
  <c r="AX507" i="4"/>
  <c r="AV507" i="4"/>
  <c r="AT507" i="4"/>
  <c r="AR507" i="4"/>
  <c r="AP507" i="4"/>
  <c r="AN507" i="4"/>
  <c r="AO507" i="4"/>
  <c r="AS507" i="4"/>
  <c r="AW507" i="4"/>
  <c r="BA507" i="4"/>
  <c r="BE507" i="4"/>
  <c r="BI507" i="4"/>
  <c r="BM507" i="4"/>
  <c r="BQ507" i="4"/>
  <c r="BU507" i="4"/>
  <c r="BY507" i="4"/>
  <c r="AQ508" i="4"/>
  <c r="AU508" i="4"/>
  <c r="AY508" i="4"/>
  <c r="BC508" i="4"/>
  <c r="BG508" i="4"/>
  <c r="BK508" i="4"/>
  <c r="BO508" i="4"/>
  <c r="BS508" i="4"/>
  <c r="BZ509" i="4"/>
  <c r="BX509" i="4"/>
  <c r="BV509" i="4"/>
  <c r="BT509" i="4"/>
  <c r="BR509" i="4"/>
  <c r="BP509" i="4"/>
  <c r="BN509" i="4"/>
  <c r="BL509" i="4"/>
  <c r="BJ509" i="4"/>
  <c r="BH509" i="4"/>
  <c r="BF509" i="4"/>
  <c r="BD509" i="4"/>
  <c r="BB509" i="4"/>
  <c r="AZ509" i="4"/>
  <c r="AX509" i="4"/>
  <c r="AV509" i="4"/>
  <c r="AT509" i="4"/>
  <c r="AR509" i="4"/>
  <c r="AP509" i="4"/>
  <c r="AO509" i="4"/>
  <c r="AS509" i="4"/>
  <c r="AW509" i="4"/>
  <c r="BA509" i="4"/>
  <c r="BE509" i="4"/>
  <c r="BI509" i="4"/>
  <c r="BM509" i="4"/>
  <c r="BQ509" i="4"/>
  <c r="BU509" i="4"/>
  <c r="BY509" i="4"/>
  <c r="AQ510" i="4"/>
  <c r="AU510" i="4"/>
  <c r="AY510" i="4"/>
  <c r="BC510" i="4"/>
  <c r="BG510" i="4"/>
  <c r="BK510" i="4"/>
  <c r="BO510" i="4"/>
  <c r="BS510" i="4"/>
  <c r="BZ511" i="4"/>
  <c r="BX511" i="4"/>
  <c r="BV511" i="4"/>
  <c r="BT511" i="4"/>
  <c r="BR511" i="4"/>
  <c r="BP511" i="4"/>
  <c r="BN511" i="4"/>
  <c r="BL511" i="4"/>
  <c r="BJ511" i="4"/>
  <c r="BH511" i="4"/>
  <c r="BF511" i="4"/>
  <c r="BD511" i="4"/>
  <c r="BB511" i="4"/>
  <c r="AZ511" i="4"/>
  <c r="AX511" i="4"/>
  <c r="AV511" i="4"/>
  <c r="AT511" i="4"/>
  <c r="AR511" i="4"/>
  <c r="AP511" i="4"/>
  <c r="AN511" i="4"/>
  <c r="AO511" i="4"/>
  <c r="AS511" i="4"/>
  <c r="AW511" i="4"/>
  <c r="BA511" i="4"/>
  <c r="BE511" i="4"/>
  <c r="BI511" i="4"/>
  <c r="BM511" i="4"/>
  <c r="BQ511" i="4"/>
  <c r="BU511" i="4"/>
  <c r="BY511" i="4"/>
  <c r="AQ512" i="4"/>
  <c r="AU512" i="4"/>
  <c r="AY512" i="4"/>
  <c r="BC512" i="4"/>
  <c r="BG512" i="4"/>
  <c r="BK512" i="4"/>
  <c r="BO512" i="4"/>
  <c r="BS512" i="4"/>
  <c r="BZ513" i="4"/>
  <c r="BX513" i="4"/>
  <c r="BV513" i="4"/>
  <c r="BT513" i="4"/>
  <c r="BR513" i="4"/>
  <c r="BP513" i="4"/>
  <c r="BN513" i="4"/>
  <c r="BL513" i="4"/>
  <c r="BJ513" i="4"/>
  <c r="BH513" i="4"/>
  <c r="BF513" i="4"/>
  <c r="BD513" i="4"/>
  <c r="BB513" i="4"/>
  <c r="AZ513" i="4"/>
  <c r="AX513" i="4"/>
  <c r="AV513" i="4"/>
  <c r="AT513" i="4"/>
  <c r="AS513" i="4"/>
  <c r="AW513" i="4"/>
  <c r="BA513" i="4"/>
  <c r="BE513" i="4"/>
  <c r="BI513" i="4"/>
  <c r="BM513" i="4"/>
  <c r="BQ513" i="4"/>
  <c r="BU513" i="4"/>
  <c r="BY513" i="4"/>
  <c r="BC514" i="4"/>
  <c r="BG514" i="4"/>
  <c r="BK514" i="4"/>
  <c r="BO514" i="4"/>
  <c r="BS514" i="4"/>
  <c r="BZ515" i="4"/>
  <c r="BX515" i="4"/>
  <c r="BV515" i="4"/>
  <c r="BT515" i="4"/>
  <c r="BR515" i="4"/>
  <c r="BP515" i="4"/>
  <c r="BN515" i="4"/>
  <c r="BL515" i="4"/>
  <c r="BJ515" i="4"/>
  <c r="BH515" i="4"/>
  <c r="BF515" i="4"/>
  <c r="BD515" i="4"/>
  <c r="BB515" i="4"/>
  <c r="AZ515" i="4"/>
  <c r="AX515" i="4"/>
  <c r="AV515" i="4"/>
  <c r="AT515" i="4"/>
  <c r="AR515" i="4"/>
  <c r="AP515" i="4"/>
  <c r="AN515" i="4"/>
  <c r="AO515" i="4"/>
  <c r="AS515" i="4"/>
  <c r="AW515" i="4"/>
  <c r="BA515" i="4"/>
  <c r="BE515" i="4"/>
  <c r="BI515" i="4"/>
  <c r="BM515" i="4"/>
  <c r="BQ515" i="4"/>
  <c r="BU515" i="4"/>
  <c r="BY515" i="4"/>
  <c r="AM516" i="4"/>
  <c r="AQ516" i="4"/>
  <c r="AU516" i="4"/>
  <c r="AY516" i="4"/>
  <c r="BC516" i="4"/>
  <c r="BG516" i="4"/>
  <c r="BK516" i="4"/>
  <c r="BO516" i="4"/>
  <c r="BS516" i="4"/>
  <c r="BZ517" i="4"/>
  <c r="BX517" i="4"/>
  <c r="BV517" i="4"/>
  <c r="BT517" i="4"/>
  <c r="BR517" i="4"/>
  <c r="BP517" i="4"/>
  <c r="BN517" i="4"/>
  <c r="BL517" i="4"/>
  <c r="BJ517" i="4"/>
  <c r="BH517" i="4"/>
  <c r="BF517" i="4"/>
  <c r="BD517" i="4"/>
  <c r="BB517" i="4"/>
  <c r="AZ517" i="4"/>
  <c r="AX517" i="4"/>
  <c r="AV517" i="4"/>
  <c r="AT517" i="4"/>
  <c r="AR517" i="4"/>
  <c r="AP517" i="4"/>
  <c r="AN517" i="4"/>
  <c r="AO517" i="4"/>
  <c r="AS517" i="4"/>
  <c r="AW517" i="4"/>
  <c r="BA517" i="4"/>
  <c r="BE517" i="4"/>
  <c r="BI517" i="4"/>
  <c r="BM517" i="4"/>
  <c r="BQ517" i="4"/>
  <c r="BU517" i="4"/>
  <c r="BY517" i="4"/>
  <c r="AU518" i="4"/>
  <c r="AY518" i="4"/>
  <c r="BC518" i="4"/>
  <c r="BG518" i="4"/>
  <c r="BK518" i="4"/>
  <c r="BO518" i="4"/>
  <c r="BS518" i="4"/>
  <c r="BZ519" i="4"/>
  <c r="BX519" i="4"/>
  <c r="BV519" i="4"/>
  <c r="BT519" i="4"/>
  <c r="BR519" i="4"/>
  <c r="BP519" i="4"/>
  <c r="BN519" i="4"/>
  <c r="BL519" i="4"/>
  <c r="BJ519" i="4"/>
  <c r="BH519" i="4"/>
  <c r="BF519" i="4"/>
  <c r="BD519" i="4"/>
  <c r="BB519" i="4"/>
  <c r="AZ519" i="4"/>
  <c r="AX519" i="4"/>
  <c r="AV519" i="4"/>
  <c r="AT519" i="4"/>
  <c r="AR519" i="4"/>
  <c r="AP519" i="4"/>
  <c r="AN519" i="4"/>
  <c r="AO519" i="4"/>
  <c r="AS519" i="4"/>
  <c r="AW519" i="4"/>
  <c r="BA519" i="4"/>
  <c r="BE519" i="4"/>
  <c r="BI519" i="4"/>
  <c r="BM519" i="4"/>
  <c r="BQ519" i="4"/>
  <c r="BU519" i="4"/>
  <c r="BY519" i="4"/>
  <c r="AQ520" i="4"/>
  <c r="AU520" i="4"/>
  <c r="AY520" i="4"/>
  <c r="BC520" i="4"/>
  <c r="BG520" i="4"/>
  <c r="BK520" i="4"/>
  <c r="BO520" i="4"/>
  <c r="BS520" i="4"/>
  <c r="BZ521" i="4"/>
  <c r="BX521" i="4"/>
  <c r="BV521" i="4"/>
  <c r="BT521" i="4"/>
  <c r="BR521" i="4"/>
  <c r="BP521" i="4"/>
  <c r="BN521" i="4"/>
  <c r="BL521" i="4"/>
  <c r="BJ521" i="4"/>
  <c r="BH521" i="4"/>
  <c r="BF521" i="4"/>
  <c r="BD521" i="4"/>
  <c r="BB521" i="4"/>
  <c r="AZ521" i="4"/>
  <c r="AX521" i="4"/>
  <c r="AV521" i="4"/>
  <c r="AT521" i="4"/>
  <c r="AR521" i="4"/>
  <c r="AP521" i="4"/>
  <c r="AN521" i="4"/>
  <c r="AO521" i="4"/>
  <c r="AS521" i="4"/>
  <c r="AW521" i="4"/>
  <c r="BA521" i="4"/>
  <c r="BE521" i="4"/>
  <c r="BI521" i="4"/>
  <c r="BM521" i="4"/>
  <c r="BQ521" i="4"/>
  <c r="BU521" i="4"/>
  <c r="BY521" i="4"/>
  <c r="AQ522" i="4"/>
  <c r="AU522" i="4"/>
  <c r="AY522" i="4"/>
  <c r="BC522" i="4"/>
  <c r="BG522" i="4"/>
  <c r="BK522" i="4"/>
  <c r="BO522" i="4"/>
  <c r="BS522" i="4"/>
  <c r="BZ523" i="4"/>
  <c r="BX523" i="4"/>
  <c r="BV523" i="4"/>
  <c r="BT523" i="4"/>
  <c r="BR523" i="4"/>
  <c r="BP523" i="4"/>
  <c r="BN523" i="4"/>
  <c r="BL523" i="4"/>
  <c r="BJ523" i="4"/>
  <c r="BH523" i="4"/>
  <c r="BF523" i="4"/>
  <c r="BD523" i="4"/>
  <c r="BB523" i="4"/>
  <c r="AZ523" i="4"/>
  <c r="AX523" i="4"/>
  <c r="AV523" i="4"/>
  <c r="AT523" i="4"/>
  <c r="AR523" i="4"/>
  <c r="AP523" i="4"/>
  <c r="AN523" i="4"/>
  <c r="AO523" i="4"/>
  <c r="AS523" i="4"/>
  <c r="AW523" i="4"/>
  <c r="BA523" i="4"/>
  <c r="BE523" i="4"/>
  <c r="BI523" i="4"/>
  <c r="BM523" i="4"/>
  <c r="BQ523" i="4"/>
  <c r="BU523" i="4"/>
  <c r="BY523" i="4"/>
  <c r="AQ524" i="4"/>
  <c r="AU524" i="4"/>
  <c r="AY524" i="4"/>
  <c r="BC524" i="4"/>
  <c r="BG524" i="4"/>
  <c r="BK524" i="4"/>
  <c r="BO524" i="4"/>
  <c r="BS524" i="4"/>
  <c r="BZ525" i="4"/>
  <c r="BX525" i="4"/>
  <c r="BV525" i="4"/>
  <c r="BT525" i="4"/>
  <c r="BR525" i="4"/>
  <c r="BP525" i="4"/>
  <c r="BN525" i="4"/>
  <c r="BL525" i="4"/>
  <c r="BJ525" i="4"/>
  <c r="BH525" i="4"/>
  <c r="BF525" i="4"/>
  <c r="BD525" i="4"/>
  <c r="BB525" i="4"/>
  <c r="AZ525" i="4"/>
  <c r="AX525" i="4"/>
  <c r="AV525" i="4"/>
  <c r="AT525" i="4"/>
  <c r="AR525" i="4"/>
  <c r="AP525" i="4"/>
  <c r="AS525" i="4"/>
  <c r="AW525" i="4"/>
  <c r="BA525" i="4"/>
  <c r="BE525" i="4"/>
  <c r="BI525" i="4"/>
  <c r="BM525" i="4"/>
  <c r="BQ525" i="4"/>
  <c r="BU525" i="4"/>
  <c r="BY525" i="4"/>
  <c r="AQ526" i="4"/>
  <c r="AU526" i="4"/>
  <c r="AY526" i="4"/>
  <c r="BC526" i="4"/>
  <c r="BG526" i="4"/>
  <c r="BK526" i="4"/>
  <c r="BO526" i="4"/>
  <c r="BS526" i="4"/>
  <c r="BZ527" i="4"/>
  <c r="BX527" i="4"/>
  <c r="BV527" i="4"/>
  <c r="BT527" i="4"/>
  <c r="BR527" i="4"/>
  <c r="BP527" i="4"/>
  <c r="BN527" i="4"/>
  <c r="BL527" i="4"/>
  <c r="BJ527" i="4"/>
  <c r="BH527" i="4"/>
  <c r="BF527" i="4"/>
  <c r="BD527" i="4"/>
  <c r="BB527" i="4"/>
  <c r="AZ527" i="4"/>
  <c r="AX527" i="4"/>
  <c r="AV527" i="4"/>
  <c r="AT527" i="4"/>
  <c r="AR527" i="4"/>
  <c r="AS527" i="4"/>
  <c r="AW527" i="4"/>
  <c r="BA527" i="4"/>
  <c r="BE527" i="4"/>
  <c r="BI527" i="4"/>
  <c r="BM527" i="4"/>
  <c r="BQ527" i="4"/>
  <c r="BU527" i="4"/>
  <c r="BY527" i="4"/>
  <c r="AQ528" i="4"/>
  <c r="AU528" i="4"/>
  <c r="AY528" i="4"/>
  <c r="BC528" i="4"/>
  <c r="BG528" i="4"/>
  <c r="BK528" i="4"/>
  <c r="BO528" i="4"/>
  <c r="BS528" i="4"/>
  <c r="BZ529" i="4"/>
  <c r="BX529" i="4"/>
  <c r="BV529" i="4"/>
  <c r="BT529" i="4"/>
  <c r="BR529" i="4"/>
  <c r="BP529" i="4"/>
  <c r="BN529" i="4"/>
  <c r="BL529" i="4"/>
  <c r="BJ529" i="4"/>
  <c r="BH529" i="4"/>
  <c r="BF529" i="4"/>
  <c r="BD529" i="4"/>
  <c r="BB529" i="4"/>
  <c r="AZ529" i="4"/>
  <c r="AX529" i="4"/>
  <c r="AV529" i="4"/>
  <c r="AT529" i="4"/>
  <c r="AS529" i="4"/>
  <c r="AW529" i="4"/>
  <c r="BA529" i="4"/>
  <c r="BE529" i="4"/>
  <c r="BI529" i="4"/>
  <c r="BM529" i="4"/>
  <c r="BQ529" i="4"/>
  <c r="BU529" i="4"/>
  <c r="BY529" i="4"/>
  <c r="AU530" i="4"/>
  <c r="AY530" i="4"/>
  <c r="BC530" i="4"/>
  <c r="BG530" i="4"/>
  <c r="BK530" i="4"/>
  <c r="BO530" i="4"/>
  <c r="BS530" i="4"/>
  <c r="BZ531" i="4"/>
  <c r="BX531" i="4"/>
  <c r="BV531" i="4"/>
  <c r="BT531" i="4"/>
  <c r="BR531" i="4"/>
  <c r="BP531" i="4"/>
  <c r="BN531" i="4"/>
  <c r="BL531" i="4"/>
  <c r="BJ531" i="4"/>
  <c r="BH531" i="4"/>
  <c r="BF531" i="4"/>
  <c r="BD531" i="4"/>
  <c r="BB531" i="4"/>
  <c r="AZ531" i="4"/>
  <c r="AX531" i="4"/>
  <c r="AV531" i="4"/>
  <c r="AT531" i="4"/>
  <c r="AR531" i="4"/>
  <c r="AP531" i="4"/>
  <c r="AN531" i="4"/>
  <c r="AO531" i="4"/>
  <c r="AS531" i="4"/>
  <c r="AW531" i="4"/>
  <c r="BA531" i="4"/>
  <c r="BE531" i="4"/>
  <c r="BI531" i="4"/>
  <c r="BM531" i="4"/>
  <c r="BQ531" i="4"/>
  <c r="BU531" i="4"/>
  <c r="BY531" i="4"/>
  <c r="AM532" i="4"/>
  <c r="AQ532" i="4"/>
  <c r="AU532" i="4"/>
  <c r="AY532" i="4"/>
  <c r="BC532" i="4"/>
  <c r="BG532" i="4"/>
  <c r="BK532" i="4"/>
  <c r="BO532" i="4"/>
  <c r="BS532" i="4"/>
  <c r="BZ533" i="4"/>
  <c r="BX533" i="4"/>
  <c r="BV533" i="4"/>
  <c r="BT533" i="4"/>
  <c r="BR533" i="4"/>
  <c r="BP533" i="4"/>
  <c r="BN533" i="4"/>
  <c r="BL533" i="4"/>
  <c r="BJ533" i="4"/>
  <c r="BH533" i="4"/>
  <c r="BF533" i="4"/>
  <c r="BD533" i="4"/>
  <c r="BB533" i="4"/>
  <c r="AZ533" i="4"/>
  <c r="AX533" i="4"/>
  <c r="AV533" i="4"/>
  <c r="AT533" i="4"/>
  <c r="AS533" i="4"/>
  <c r="AW533" i="4"/>
  <c r="BA533" i="4"/>
  <c r="BE533" i="4"/>
  <c r="BI533" i="4"/>
  <c r="BM533" i="4"/>
  <c r="BQ533" i="4"/>
  <c r="BU533" i="4"/>
  <c r="BY533" i="4"/>
  <c r="AY534" i="4"/>
  <c r="BC534" i="4"/>
  <c r="BG534" i="4"/>
  <c r="BK534" i="4"/>
  <c r="BO534" i="4"/>
  <c r="BS534" i="4"/>
  <c r="BZ535" i="4"/>
  <c r="BX535" i="4"/>
  <c r="BV535" i="4"/>
  <c r="BT535" i="4"/>
  <c r="BR535" i="4"/>
  <c r="BP535" i="4"/>
  <c r="BN535" i="4"/>
  <c r="BL535" i="4"/>
  <c r="BJ535" i="4"/>
  <c r="BH535" i="4"/>
  <c r="BF535" i="4"/>
  <c r="BD535" i="4"/>
  <c r="BB535" i="4"/>
  <c r="AZ535" i="4"/>
  <c r="AX535" i="4"/>
  <c r="AV535" i="4"/>
  <c r="AT535" i="4"/>
  <c r="AR535" i="4"/>
  <c r="AP535" i="4"/>
  <c r="AN535" i="4"/>
  <c r="AO535" i="4"/>
  <c r="AS535" i="4"/>
  <c r="AW535" i="4"/>
  <c r="BA535" i="4"/>
  <c r="BE535" i="4"/>
  <c r="BI535" i="4"/>
  <c r="BM535" i="4"/>
  <c r="BQ535" i="4"/>
  <c r="BU535" i="4"/>
  <c r="BY535" i="4"/>
  <c r="AM536" i="4"/>
  <c r="AQ536" i="4"/>
  <c r="AU536" i="4"/>
  <c r="AY536" i="4"/>
  <c r="BC536" i="4"/>
  <c r="BG536" i="4"/>
  <c r="BK536" i="4"/>
  <c r="BO536" i="4"/>
  <c r="BS536" i="4"/>
  <c r="BZ537" i="4"/>
  <c r="BX537" i="4"/>
  <c r="BV537" i="4"/>
  <c r="BT537" i="4"/>
  <c r="BR537" i="4"/>
  <c r="BP537" i="4"/>
  <c r="BN537" i="4"/>
  <c r="BL537" i="4"/>
  <c r="BJ537" i="4"/>
  <c r="BH537" i="4"/>
  <c r="BF537" i="4"/>
  <c r="BD537" i="4"/>
  <c r="BB537" i="4"/>
  <c r="AZ537" i="4"/>
  <c r="AX537" i="4"/>
  <c r="AV537" i="4"/>
  <c r="AT537" i="4"/>
  <c r="AR537" i="4"/>
  <c r="AP537" i="4"/>
  <c r="AN537" i="4"/>
  <c r="AO537" i="4"/>
  <c r="AS537" i="4"/>
  <c r="AW537" i="4"/>
  <c r="BA537" i="4"/>
  <c r="BE537" i="4"/>
  <c r="BI537" i="4"/>
  <c r="BM537" i="4"/>
  <c r="BQ537" i="4"/>
  <c r="BU537" i="4"/>
  <c r="BY537" i="4"/>
  <c r="AU538" i="4"/>
  <c r="AY538" i="4"/>
  <c r="BC538" i="4"/>
  <c r="BG538" i="4"/>
  <c r="BK538" i="4"/>
  <c r="BO538" i="4"/>
  <c r="BS538" i="4"/>
  <c r="BZ539" i="4"/>
  <c r="BX539" i="4"/>
  <c r="BV539" i="4"/>
  <c r="BT539" i="4"/>
  <c r="BR539" i="4"/>
  <c r="BP539" i="4"/>
  <c r="BN539" i="4"/>
  <c r="BL539" i="4"/>
  <c r="BJ539" i="4"/>
  <c r="BH539" i="4"/>
  <c r="BF539" i="4"/>
  <c r="BD539" i="4"/>
  <c r="BB539" i="4"/>
  <c r="AZ539" i="4"/>
  <c r="AX539" i="4"/>
  <c r="AV539" i="4"/>
  <c r="AW539" i="4"/>
  <c r="BA539" i="4"/>
  <c r="BE539" i="4"/>
  <c r="BI539" i="4"/>
  <c r="BM539" i="4"/>
  <c r="BQ539" i="4"/>
  <c r="BU539" i="4"/>
  <c r="BY539" i="4"/>
  <c r="AM540" i="4"/>
  <c r="AQ540" i="4"/>
  <c r="AU540" i="4"/>
  <c r="AY540" i="4"/>
  <c r="BC540" i="4"/>
  <c r="BG540" i="4"/>
  <c r="BK540" i="4"/>
  <c r="BO540" i="4"/>
  <c r="BS540" i="4"/>
  <c r="BZ541" i="4"/>
  <c r="BX541" i="4"/>
  <c r="BV541" i="4"/>
  <c r="BT541" i="4"/>
  <c r="BR541" i="4"/>
  <c r="BP541" i="4"/>
  <c r="BN541" i="4"/>
  <c r="BL541" i="4"/>
  <c r="BJ541" i="4"/>
  <c r="BH541" i="4"/>
  <c r="BF541" i="4"/>
  <c r="BD541" i="4"/>
  <c r="BB541" i="4"/>
  <c r="AZ541" i="4"/>
  <c r="AX541" i="4"/>
  <c r="AV541" i="4"/>
  <c r="AT541" i="4"/>
  <c r="AR541" i="4"/>
  <c r="AS541" i="4"/>
  <c r="AW541" i="4"/>
  <c r="BA541" i="4"/>
  <c r="BE541" i="4"/>
  <c r="BI541" i="4"/>
  <c r="BM541" i="4"/>
  <c r="BQ541" i="4"/>
  <c r="BU541" i="4"/>
  <c r="BY541" i="4"/>
  <c r="AQ542" i="4"/>
  <c r="AU542" i="4"/>
  <c r="AY542" i="4"/>
  <c r="BC542" i="4"/>
  <c r="BG542" i="4"/>
  <c r="BK542" i="4"/>
  <c r="BO542" i="4"/>
  <c r="BS542" i="4"/>
  <c r="BZ543" i="4"/>
  <c r="BX543" i="4"/>
  <c r="BV543" i="4"/>
  <c r="BT543" i="4"/>
  <c r="BR543" i="4"/>
  <c r="BP543" i="4"/>
  <c r="BN543" i="4"/>
  <c r="BL543" i="4"/>
  <c r="BJ543" i="4"/>
  <c r="BH543" i="4"/>
  <c r="BF543" i="4"/>
  <c r="BD543" i="4"/>
  <c r="BB543" i="4"/>
  <c r="AZ543" i="4"/>
  <c r="AX543" i="4"/>
  <c r="AV543" i="4"/>
  <c r="AW543" i="4"/>
  <c r="BA543" i="4"/>
  <c r="BE543" i="4"/>
  <c r="BI543" i="4"/>
  <c r="BM543" i="4"/>
  <c r="BQ543" i="4"/>
  <c r="BU543" i="4"/>
  <c r="BY543" i="4"/>
  <c r="AU544" i="4"/>
  <c r="AY544" i="4"/>
  <c r="BC544" i="4"/>
  <c r="BG544" i="4"/>
  <c r="BK544" i="4"/>
  <c r="BO544" i="4"/>
  <c r="BS544" i="4"/>
  <c r="BZ545" i="4"/>
  <c r="BX545" i="4"/>
  <c r="BV545" i="4"/>
  <c r="BT545" i="4"/>
  <c r="BR545" i="4"/>
  <c r="BP545" i="4"/>
  <c r="BN545" i="4"/>
  <c r="BL545" i="4"/>
  <c r="BJ545" i="4"/>
  <c r="BH545" i="4"/>
  <c r="BF545" i="4"/>
  <c r="BD545" i="4"/>
  <c r="BB545" i="4"/>
  <c r="AZ545" i="4"/>
  <c r="AX545" i="4"/>
  <c r="AV545" i="4"/>
  <c r="AT545" i="4"/>
  <c r="AR545" i="4"/>
  <c r="AP545" i="4"/>
  <c r="AN545" i="4"/>
  <c r="AO545" i="4"/>
  <c r="AS545" i="4"/>
  <c r="AW545" i="4"/>
  <c r="BA545" i="4"/>
  <c r="BE545" i="4"/>
  <c r="BI545" i="4"/>
  <c r="BM545" i="4"/>
  <c r="BQ545" i="4"/>
  <c r="BU545" i="4"/>
  <c r="BY545" i="4"/>
  <c r="AQ546" i="4"/>
  <c r="AU546" i="4"/>
  <c r="AY546" i="4"/>
  <c r="BC546" i="4"/>
  <c r="BG546" i="4"/>
  <c r="BK546" i="4"/>
  <c r="BO546" i="4"/>
  <c r="BS546" i="4"/>
  <c r="BZ547" i="4"/>
  <c r="BX547" i="4"/>
  <c r="BV547" i="4"/>
  <c r="BT547" i="4"/>
  <c r="BR547" i="4"/>
  <c r="BP547" i="4"/>
  <c r="BN547" i="4"/>
  <c r="BL547" i="4"/>
  <c r="BJ547" i="4"/>
  <c r="BH547" i="4"/>
  <c r="BF547" i="4"/>
  <c r="BD547" i="4"/>
  <c r="BB547" i="4"/>
  <c r="AZ547" i="4"/>
  <c r="AX547" i="4"/>
  <c r="AV547" i="4"/>
  <c r="AT547" i="4"/>
  <c r="AR547" i="4"/>
  <c r="AP547" i="4"/>
  <c r="AO547" i="4"/>
  <c r="AS547" i="4"/>
  <c r="AW547" i="4"/>
  <c r="BA547" i="4"/>
  <c r="BE547" i="4"/>
  <c r="BI547" i="4"/>
  <c r="BM547" i="4"/>
  <c r="BQ547" i="4"/>
  <c r="BU547" i="4"/>
  <c r="BY547" i="4"/>
  <c r="AU548" i="4"/>
  <c r="AY548" i="4"/>
  <c r="BC548" i="4"/>
  <c r="BG548" i="4"/>
  <c r="BK548" i="4"/>
  <c r="BO548" i="4"/>
  <c r="BS548" i="4"/>
  <c r="BZ549" i="4"/>
  <c r="BX549" i="4"/>
  <c r="BV549" i="4"/>
  <c r="BT549" i="4"/>
  <c r="BR549" i="4"/>
  <c r="BP549" i="4"/>
  <c r="BN549" i="4"/>
  <c r="BL549" i="4"/>
  <c r="BJ549" i="4"/>
  <c r="BH549" i="4"/>
  <c r="BF549" i="4"/>
  <c r="BD549" i="4"/>
  <c r="BB549" i="4"/>
  <c r="AZ549" i="4"/>
  <c r="AX549" i="4"/>
  <c r="AV549" i="4"/>
  <c r="AT549" i="4"/>
  <c r="AR549" i="4"/>
  <c r="AP549" i="4"/>
  <c r="AN549" i="4"/>
  <c r="AO549" i="4"/>
  <c r="AS549" i="4"/>
  <c r="AW549" i="4"/>
  <c r="BA549" i="4"/>
  <c r="BE549" i="4"/>
  <c r="BI549" i="4"/>
  <c r="BM549" i="4"/>
  <c r="BQ549" i="4"/>
  <c r="BU549" i="4"/>
  <c r="BY549" i="4"/>
  <c r="AU550" i="4"/>
  <c r="AY550" i="4"/>
  <c r="BC550" i="4"/>
  <c r="BG550" i="4"/>
  <c r="BK550" i="4"/>
  <c r="BO550" i="4"/>
  <c r="BS550" i="4"/>
  <c r="BZ551" i="4"/>
  <c r="BX551" i="4"/>
  <c r="BV551" i="4"/>
  <c r="BT551" i="4"/>
  <c r="BR551" i="4"/>
  <c r="BP551" i="4"/>
  <c r="BN551" i="4"/>
  <c r="BL551" i="4"/>
  <c r="BJ551" i="4"/>
  <c r="BH551" i="4"/>
  <c r="BF551" i="4"/>
  <c r="BD551" i="4"/>
  <c r="BB551" i="4"/>
  <c r="AZ551" i="4"/>
  <c r="AX551" i="4"/>
  <c r="AV551" i="4"/>
  <c r="AT551" i="4"/>
  <c r="AR551" i="4"/>
  <c r="AS551" i="4"/>
  <c r="AW551" i="4"/>
  <c r="BA551" i="4"/>
  <c r="BE551" i="4"/>
  <c r="BI551" i="4"/>
  <c r="BM551" i="4"/>
  <c r="BQ551" i="4"/>
  <c r="BU551" i="4"/>
  <c r="BY551" i="4"/>
  <c r="AQ552" i="4"/>
  <c r="AU552" i="4"/>
  <c r="AY552" i="4"/>
  <c r="BC552" i="4"/>
  <c r="BG552" i="4"/>
  <c r="BK552" i="4"/>
  <c r="BO552" i="4"/>
  <c r="BS552" i="4"/>
  <c r="BZ553" i="4"/>
  <c r="BX553" i="4"/>
  <c r="BV553" i="4"/>
  <c r="BT553" i="4"/>
  <c r="BR553" i="4"/>
  <c r="BP553" i="4"/>
  <c r="BN553" i="4"/>
  <c r="BL553" i="4"/>
  <c r="BJ553" i="4"/>
  <c r="BH553" i="4"/>
  <c r="BF553" i="4"/>
  <c r="BD553" i="4"/>
  <c r="BB553" i="4"/>
  <c r="AZ553" i="4"/>
  <c r="AX553" i="4"/>
  <c r="AV553" i="4"/>
  <c r="AT553" i="4"/>
  <c r="AR553" i="4"/>
  <c r="AP553" i="4"/>
  <c r="AN553" i="4"/>
  <c r="AO553" i="4"/>
  <c r="AS553" i="4"/>
  <c r="AW553" i="4"/>
  <c r="BA553" i="4"/>
  <c r="BE553" i="4"/>
  <c r="BI553" i="4"/>
  <c r="BM553" i="4"/>
  <c r="BQ553" i="4"/>
  <c r="BU553" i="4"/>
  <c r="BY553" i="4"/>
  <c r="AQ554" i="4"/>
  <c r="AU554" i="4"/>
  <c r="AY554" i="4"/>
  <c r="BC554" i="4"/>
  <c r="BG554" i="4"/>
  <c r="BK554" i="4"/>
  <c r="BO554" i="4"/>
  <c r="BS554" i="4"/>
  <c r="BZ555" i="4"/>
  <c r="BX555" i="4"/>
  <c r="BV555" i="4"/>
  <c r="BT555" i="4"/>
  <c r="BR555" i="4"/>
  <c r="BP555" i="4"/>
  <c r="BN555" i="4"/>
  <c r="BL555" i="4"/>
  <c r="BJ555" i="4"/>
  <c r="BH555" i="4"/>
  <c r="BF555" i="4"/>
  <c r="BD555" i="4"/>
  <c r="BB555" i="4"/>
  <c r="AZ555" i="4"/>
  <c r="AX555" i="4"/>
  <c r="BA555" i="4"/>
  <c r="BE555" i="4"/>
  <c r="BI555" i="4"/>
  <c r="BM555" i="4"/>
  <c r="BQ555" i="4"/>
  <c r="BU555" i="4"/>
  <c r="BY555" i="4"/>
  <c r="AQ556" i="4"/>
  <c r="AU556" i="4"/>
  <c r="AY556" i="4"/>
  <c r="BC556" i="4"/>
  <c r="BG556" i="4"/>
  <c r="BK556" i="4"/>
  <c r="BO556" i="4"/>
  <c r="BS556" i="4"/>
  <c r="BZ557" i="4"/>
  <c r="BX557" i="4"/>
  <c r="BV557" i="4"/>
  <c r="BT557" i="4"/>
  <c r="BR557" i="4"/>
  <c r="BP557" i="4"/>
  <c r="BN557" i="4"/>
  <c r="BL557" i="4"/>
  <c r="BJ557" i="4"/>
  <c r="BH557" i="4"/>
  <c r="BF557" i="4"/>
  <c r="BD557" i="4"/>
  <c r="BB557" i="4"/>
  <c r="BA557" i="4"/>
  <c r="BE557" i="4"/>
  <c r="BI557" i="4"/>
  <c r="BM557" i="4"/>
  <c r="BQ557" i="4"/>
  <c r="BU557" i="4"/>
  <c r="BY557" i="4"/>
  <c r="AQ558" i="4"/>
  <c r="AU558" i="4"/>
  <c r="AY558" i="4"/>
  <c r="BC558" i="4"/>
  <c r="BG558" i="4"/>
  <c r="BK558" i="4"/>
  <c r="BO558" i="4"/>
  <c r="BS558" i="4"/>
  <c r="BZ559" i="4"/>
  <c r="BX559" i="4"/>
  <c r="BV559" i="4"/>
  <c r="BT559" i="4"/>
  <c r="BR559" i="4"/>
  <c r="BP559" i="4"/>
  <c r="BN559" i="4"/>
  <c r="BL559" i="4"/>
  <c r="BJ559" i="4"/>
  <c r="BH559" i="4"/>
  <c r="BF559" i="4"/>
  <c r="BD559" i="4"/>
  <c r="BB559" i="4"/>
  <c r="AZ559" i="4"/>
  <c r="AX559" i="4"/>
  <c r="AV559" i="4"/>
  <c r="AT559" i="4"/>
  <c r="AR559" i="4"/>
  <c r="AS559" i="4"/>
  <c r="AW559" i="4"/>
  <c r="BA559" i="4"/>
  <c r="BE559" i="4"/>
  <c r="BI559" i="4"/>
  <c r="BM559" i="4"/>
  <c r="BQ559" i="4"/>
  <c r="BU559" i="4"/>
  <c r="BY559" i="4"/>
  <c r="AQ560" i="4"/>
  <c r="AU560" i="4"/>
  <c r="AY560" i="4"/>
  <c r="BC560" i="4"/>
  <c r="BG560" i="4"/>
  <c r="BK560" i="4"/>
  <c r="BO560" i="4"/>
  <c r="BS560" i="4"/>
  <c r="BZ561" i="4"/>
  <c r="BX561" i="4"/>
  <c r="BV561" i="4"/>
  <c r="BT561" i="4"/>
  <c r="BR561" i="4"/>
  <c r="BP561" i="4"/>
  <c r="BN561" i="4"/>
  <c r="BL561" i="4"/>
  <c r="BJ561" i="4"/>
  <c r="BH561" i="4"/>
  <c r="BF561" i="4"/>
  <c r="BD561" i="4"/>
  <c r="BB561" i="4"/>
  <c r="BE561" i="4"/>
  <c r="BI561" i="4"/>
  <c r="BM561" i="4"/>
  <c r="BQ561" i="4"/>
  <c r="BU561" i="4"/>
  <c r="BY561" i="4"/>
  <c r="AQ562" i="4"/>
  <c r="AU562" i="4"/>
  <c r="AY562" i="4"/>
  <c r="BC562" i="4"/>
  <c r="BG562" i="4"/>
  <c r="BK562" i="4"/>
  <c r="BO562" i="4"/>
  <c r="BS562" i="4"/>
  <c r="BZ563" i="4"/>
  <c r="BX563" i="4"/>
  <c r="BV563" i="4"/>
  <c r="BT563" i="4"/>
  <c r="BR563" i="4"/>
  <c r="BP563" i="4"/>
  <c r="BN563" i="4"/>
  <c r="BL563" i="4"/>
  <c r="BJ563" i="4"/>
  <c r="BH563" i="4"/>
  <c r="BF563" i="4"/>
  <c r="BD563" i="4"/>
  <c r="BB563" i="4"/>
  <c r="AZ563" i="4"/>
  <c r="AX563" i="4"/>
  <c r="AV563" i="4"/>
  <c r="AT563" i="4"/>
  <c r="AR563" i="4"/>
  <c r="AS563" i="4"/>
  <c r="AW563" i="4"/>
  <c r="BA563" i="4"/>
  <c r="BE563" i="4"/>
  <c r="BI563" i="4"/>
  <c r="BM563" i="4"/>
  <c r="BQ563" i="4"/>
  <c r="BU563" i="4"/>
  <c r="BY563" i="4"/>
  <c r="AQ564" i="4"/>
  <c r="AU564" i="4"/>
  <c r="AY564" i="4"/>
  <c r="BC564" i="4"/>
  <c r="BG564" i="4"/>
  <c r="BK564" i="4"/>
  <c r="BO564" i="4"/>
  <c r="BS564" i="4"/>
  <c r="BZ565" i="4"/>
  <c r="BX565" i="4"/>
  <c r="BV565" i="4"/>
  <c r="BT565" i="4"/>
  <c r="BR565" i="4"/>
  <c r="BP565" i="4"/>
  <c r="BN565" i="4"/>
  <c r="BL565" i="4"/>
  <c r="BJ565" i="4"/>
  <c r="BH565" i="4"/>
  <c r="BF565" i="4"/>
  <c r="BD565" i="4"/>
  <c r="BB565" i="4"/>
  <c r="AZ565" i="4"/>
  <c r="AX565" i="4"/>
  <c r="AV565" i="4"/>
  <c r="AT565" i="4"/>
  <c r="AR565" i="4"/>
  <c r="AP565" i="4"/>
  <c r="AN565" i="4"/>
  <c r="AO565" i="4"/>
  <c r="AS565" i="4"/>
  <c r="AW565" i="4"/>
  <c r="BA565" i="4"/>
  <c r="BE565" i="4"/>
  <c r="BI565" i="4"/>
  <c r="BM565" i="4"/>
  <c r="BQ565" i="4"/>
  <c r="BU565" i="4"/>
  <c r="BY565" i="4"/>
  <c r="AQ566" i="4"/>
  <c r="AU566" i="4"/>
  <c r="AY566" i="4"/>
  <c r="BC566" i="4"/>
  <c r="BG566" i="4"/>
  <c r="BK566" i="4"/>
  <c r="BO566" i="4"/>
  <c r="BS566" i="4"/>
  <c r="BZ567" i="4"/>
  <c r="BX567" i="4"/>
  <c r="BV567" i="4"/>
  <c r="BT567" i="4"/>
  <c r="BR567" i="4"/>
  <c r="BP567" i="4"/>
  <c r="BN567" i="4"/>
  <c r="BL567" i="4"/>
  <c r="BJ567" i="4"/>
  <c r="BH567" i="4"/>
  <c r="BF567" i="4"/>
  <c r="BD567" i="4"/>
  <c r="BB567" i="4"/>
  <c r="AZ567" i="4"/>
  <c r="AX567" i="4"/>
  <c r="AV567" i="4"/>
  <c r="AT567" i="4"/>
  <c r="AR567" i="4"/>
  <c r="AS567" i="4"/>
  <c r="AW567" i="4"/>
  <c r="BA567" i="4"/>
  <c r="BE567" i="4"/>
  <c r="BI567" i="4"/>
  <c r="BM567" i="4"/>
  <c r="BQ567" i="4"/>
  <c r="BU567" i="4"/>
  <c r="BY567" i="4"/>
  <c r="BC568" i="4"/>
  <c r="BG568" i="4"/>
  <c r="BK568" i="4"/>
  <c r="BO568" i="4"/>
  <c r="BS568" i="4"/>
  <c r="BZ569" i="4"/>
  <c r="BX569" i="4"/>
  <c r="BV569" i="4"/>
  <c r="BT569" i="4"/>
  <c r="BR569" i="4"/>
  <c r="BP569" i="4"/>
  <c r="BN569" i="4"/>
  <c r="BL569" i="4"/>
  <c r="BJ569" i="4"/>
  <c r="BH569" i="4"/>
  <c r="BF569" i="4"/>
  <c r="BD569" i="4"/>
  <c r="BB569" i="4"/>
  <c r="AZ569" i="4"/>
  <c r="AX569" i="4"/>
  <c r="AV569" i="4"/>
  <c r="AT569" i="4"/>
  <c r="AR569" i="4"/>
  <c r="AP569" i="4"/>
  <c r="AN569" i="4"/>
  <c r="AO569" i="4"/>
  <c r="AS569" i="4"/>
  <c r="AW569" i="4"/>
  <c r="BA569" i="4"/>
  <c r="BE569" i="4"/>
  <c r="BI569" i="4"/>
  <c r="BM569" i="4"/>
  <c r="BQ569" i="4"/>
  <c r="BU569" i="4"/>
  <c r="BY569" i="4"/>
  <c r="AQ570" i="4"/>
  <c r="AU570" i="4"/>
  <c r="AY570" i="4"/>
  <c r="BC570" i="4"/>
  <c r="BG570" i="4"/>
  <c r="BK570" i="4"/>
  <c r="BO570" i="4"/>
  <c r="BS570" i="4"/>
  <c r="BZ571" i="4"/>
  <c r="BX571" i="4"/>
  <c r="BV571" i="4"/>
  <c r="BT571" i="4"/>
  <c r="BR571" i="4"/>
  <c r="BP571" i="4"/>
  <c r="BN571" i="4"/>
  <c r="BL571" i="4"/>
  <c r="BJ571" i="4"/>
  <c r="BH571" i="4"/>
  <c r="BF571" i="4"/>
  <c r="BD571" i="4"/>
  <c r="BB571" i="4"/>
  <c r="AZ571" i="4"/>
  <c r="AX571" i="4"/>
  <c r="AV571" i="4"/>
  <c r="AT571" i="4"/>
  <c r="AW571" i="4"/>
  <c r="BA571" i="4"/>
  <c r="BE571" i="4"/>
  <c r="BI571" i="4"/>
  <c r="BM571" i="4"/>
  <c r="BQ571" i="4"/>
  <c r="BU571" i="4"/>
  <c r="BY571" i="4"/>
  <c r="AM572" i="4"/>
  <c r="AQ572" i="4"/>
  <c r="AU572" i="4"/>
  <c r="AY572" i="4"/>
  <c r="BC572" i="4"/>
  <c r="BG572" i="4"/>
  <c r="BK572" i="4"/>
  <c r="BO572" i="4"/>
  <c r="BS572" i="4"/>
  <c r="BZ573" i="4"/>
  <c r="BX573" i="4"/>
  <c r="BV573" i="4"/>
  <c r="BT573" i="4"/>
  <c r="BR573" i="4"/>
  <c r="BP573" i="4"/>
  <c r="BN573" i="4"/>
  <c r="BL573" i="4"/>
  <c r="BJ573" i="4"/>
  <c r="BH573" i="4"/>
  <c r="BF573" i="4"/>
  <c r="BD573" i="4"/>
  <c r="BB573" i="4"/>
  <c r="AZ573" i="4"/>
  <c r="AX573" i="4"/>
  <c r="AV573" i="4"/>
  <c r="AT573" i="4"/>
  <c r="AR573" i="4"/>
  <c r="AP573" i="4"/>
  <c r="AN573" i="4"/>
  <c r="AO573" i="4"/>
  <c r="AS573" i="4"/>
  <c r="AW573" i="4"/>
  <c r="BA573" i="4"/>
  <c r="BE573" i="4"/>
  <c r="BI573" i="4"/>
  <c r="BM573" i="4"/>
  <c r="BQ573" i="4"/>
  <c r="BU573" i="4"/>
  <c r="BY573" i="4"/>
  <c r="AQ574" i="4"/>
  <c r="AU574" i="4"/>
  <c r="AY574" i="4"/>
  <c r="BC574" i="4"/>
  <c r="BG574" i="4"/>
  <c r="BK574" i="4"/>
  <c r="BO574" i="4"/>
  <c r="BS574" i="4"/>
  <c r="AU576" i="4"/>
  <c r="AY576" i="4"/>
  <c r="BC576" i="4"/>
  <c r="BG576" i="4"/>
  <c r="BK576" i="4"/>
  <c r="BO576" i="4"/>
  <c r="BS576" i="4"/>
  <c r="BZ577" i="4"/>
  <c r="BX577" i="4"/>
  <c r="BV577" i="4"/>
  <c r="BT577" i="4"/>
  <c r="BR577" i="4"/>
  <c r="BP577" i="4"/>
  <c r="BN577" i="4"/>
  <c r="BL577" i="4"/>
  <c r="BJ577" i="4"/>
  <c r="BH577" i="4"/>
  <c r="BF577" i="4"/>
  <c r="BD577" i="4"/>
  <c r="BB577" i="4"/>
  <c r="AZ577" i="4"/>
  <c r="AX577" i="4"/>
  <c r="AV577" i="4"/>
  <c r="AT577" i="4"/>
  <c r="AR577" i="4"/>
  <c r="AS577" i="4"/>
  <c r="AW577" i="4"/>
  <c r="BA577" i="4"/>
  <c r="BE577" i="4"/>
  <c r="BI577" i="4"/>
  <c r="BM577" i="4"/>
  <c r="BQ577" i="4"/>
  <c r="BU577" i="4"/>
  <c r="BY577" i="4"/>
  <c r="AQ578" i="4"/>
  <c r="AU578" i="4"/>
  <c r="AY578" i="4"/>
  <c r="BC578" i="4"/>
  <c r="BG578" i="4"/>
  <c r="BK578" i="4"/>
  <c r="BO578" i="4"/>
  <c r="BS578" i="4"/>
  <c r="BZ579" i="4"/>
  <c r="BX579" i="4"/>
  <c r="BV579" i="4"/>
  <c r="BT579" i="4"/>
  <c r="BR579" i="4"/>
  <c r="BP579" i="4"/>
  <c r="BN579" i="4"/>
  <c r="BL579" i="4"/>
  <c r="BJ579" i="4"/>
  <c r="BH579" i="4"/>
  <c r="BF579" i="4"/>
  <c r="BD579" i="4"/>
  <c r="BB579" i="4"/>
  <c r="AZ579" i="4"/>
  <c r="AX579" i="4"/>
  <c r="AV579" i="4"/>
  <c r="AT579" i="4"/>
  <c r="AR579" i="4"/>
  <c r="AS579" i="4"/>
  <c r="AW579" i="4"/>
  <c r="BA579" i="4"/>
  <c r="BE579" i="4"/>
  <c r="BI579" i="4"/>
  <c r="BM579" i="4"/>
  <c r="BQ579" i="4"/>
  <c r="BU579" i="4"/>
  <c r="BY579" i="4"/>
  <c r="AU580" i="4"/>
  <c r="AY580" i="4"/>
  <c r="BC580" i="4"/>
  <c r="BG580" i="4"/>
  <c r="BK580" i="4"/>
  <c r="BO580" i="4"/>
  <c r="BS580" i="4"/>
  <c r="BZ581" i="4"/>
  <c r="BX581" i="4"/>
  <c r="BV581" i="4"/>
  <c r="BT581" i="4"/>
  <c r="BR581" i="4"/>
  <c r="BP581" i="4"/>
  <c r="BN581" i="4"/>
  <c r="BL581" i="4"/>
  <c r="BJ581" i="4"/>
  <c r="BH581" i="4"/>
  <c r="BF581" i="4"/>
  <c r="BD581" i="4"/>
  <c r="BB581" i="4"/>
  <c r="AZ581" i="4"/>
  <c r="AX581" i="4"/>
  <c r="AV581" i="4"/>
  <c r="AT581" i="4"/>
  <c r="AR581" i="4"/>
  <c r="AP581" i="4"/>
  <c r="AN581" i="4"/>
  <c r="AO581" i="4"/>
  <c r="AS581" i="4"/>
  <c r="AW581" i="4"/>
  <c r="BA581" i="4"/>
  <c r="BE581" i="4"/>
  <c r="BI581" i="4"/>
  <c r="BM581" i="4"/>
  <c r="BQ581" i="4"/>
  <c r="BU581" i="4"/>
  <c r="BY581" i="4"/>
  <c r="AQ582" i="4"/>
  <c r="AU582" i="4"/>
  <c r="AY582" i="4"/>
  <c r="BC582" i="4"/>
  <c r="BG582" i="4"/>
  <c r="BK582" i="4"/>
  <c r="BO582" i="4"/>
  <c r="BS582" i="4"/>
  <c r="BZ583" i="4"/>
  <c r="BX583" i="4"/>
  <c r="BV583" i="4"/>
  <c r="BT583" i="4"/>
  <c r="BR583" i="4"/>
  <c r="BP583" i="4"/>
  <c r="BN583" i="4"/>
  <c r="BL583" i="4"/>
  <c r="BJ583" i="4"/>
  <c r="BH583" i="4"/>
  <c r="BF583" i="4"/>
  <c r="BD583" i="4"/>
  <c r="BB583" i="4"/>
  <c r="AZ583" i="4"/>
  <c r="AX583" i="4"/>
  <c r="AV583" i="4"/>
  <c r="AT583" i="4"/>
  <c r="AR583" i="4"/>
  <c r="AP583" i="4"/>
  <c r="AN583" i="4"/>
  <c r="AO583" i="4"/>
  <c r="AS583" i="4"/>
  <c r="AW583" i="4"/>
  <c r="BA583" i="4"/>
  <c r="BE583" i="4"/>
  <c r="BI583" i="4"/>
  <c r="BM583" i="4"/>
  <c r="BQ583" i="4"/>
  <c r="BU583" i="4"/>
  <c r="BY583" i="4"/>
  <c r="AM584" i="4"/>
  <c r="AQ584" i="4"/>
  <c r="AU584" i="4"/>
  <c r="AY584" i="4"/>
  <c r="BC584" i="4"/>
  <c r="BG584" i="4"/>
  <c r="BK584" i="4"/>
  <c r="BO584" i="4"/>
  <c r="BS584" i="4"/>
  <c r="BZ585" i="4"/>
  <c r="BX585" i="4"/>
  <c r="BV585" i="4"/>
  <c r="BT585" i="4"/>
  <c r="BR585" i="4"/>
  <c r="BP585" i="4"/>
  <c r="BN585" i="4"/>
  <c r="BL585" i="4"/>
  <c r="BJ585" i="4"/>
  <c r="BH585" i="4"/>
  <c r="BF585" i="4"/>
  <c r="BD585" i="4"/>
  <c r="BB585" i="4"/>
  <c r="AZ585" i="4"/>
  <c r="AX585" i="4"/>
  <c r="AV585" i="4"/>
  <c r="AT585" i="4"/>
  <c r="AR585" i="4"/>
  <c r="AP585" i="4"/>
  <c r="AS585" i="4"/>
  <c r="AW585" i="4"/>
  <c r="BA585" i="4"/>
  <c r="BE585" i="4"/>
  <c r="BI585" i="4"/>
  <c r="BM585" i="4"/>
  <c r="BQ585" i="4"/>
  <c r="BU585" i="4"/>
  <c r="BY585" i="4"/>
  <c r="AU586" i="4"/>
  <c r="AY586" i="4"/>
  <c r="BC586" i="4"/>
  <c r="BG586" i="4"/>
  <c r="BK586" i="4"/>
  <c r="BO586" i="4"/>
  <c r="BS586" i="4"/>
  <c r="BZ587" i="4"/>
  <c r="BX587" i="4"/>
  <c r="BV587" i="4"/>
  <c r="BT587" i="4"/>
  <c r="BR587" i="4"/>
  <c r="BP587" i="4"/>
  <c r="BN587" i="4"/>
  <c r="BL587" i="4"/>
  <c r="BJ587" i="4"/>
  <c r="BH587" i="4"/>
  <c r="BF587" i="4"/>
  <c r="BD587" i="4"/>
  <c r="BB587" i="4"/>
  <c r="AZ587" i="4"/>
  <c r="AX587" i="4"/>
  <c r="AV587" i="4"/>
  <c r="AT587" i="4"/>
  <c r="AR587" i="4"/>
  <c r="AP587" i="4"/>
  <c r="AS587" i="4"/>
  <c r="AW587" i="4"/>
  <c r="BA587" i="4"/>
  <c r="BE587" i="4"/>
  <c r="BI587" i="4"/>
  <c r="BM587" i="4"/>
  <c r="BQ587" i="4"/>
  <c r="BU587" i="4"/>
  <c r="BY587" i="4"/>
  <c r="AQ588" i="4"/>
  <c r="AU588" i="4"/>
  <c r="AY588" i="4"/>
  <c r="BC588" i="4"/>
  <c r="BG588" i="4"/>
  <c r="BK588" i="4"/>
  <c r="BO588" i="4"/>
  <c r="BS588" i="4"/>
  <c r="BZ589" i="4"/>
  <c r="BX589" i="4"/>
  <c r="BV589" i="4"/>
  <c r="BT589" i="4"/>
  <c r="BR589" i="4"/>
  <c r="BP589" i="4"/>
  <c r="BN589" i="4"/>
  <c r="BL589" i="4"/>
  <c r="BJ589" i="4"/>
  <c r="BH589" i="4"/>
  <c r="BF589" i="4"/>
  <c r="BD589" i="4"/>
  <c r="BB589" i="4"/>
  <c r="AZ589" i="4"/>
  <c r="AX589" i="4"/>
  <c r="AV589" i="4"/>
  <c r="AT589" i="4"/>
  <c r="AR589" i="4"/>
  <c r="AS589" i="4"/>
  <c r="AW589" i="4"/>
  <c r="BA589" i="4"/>
  <c r="BE589" i="4"/>
  <c r="BI589" i="4"/>
  <c r="BM589" i="4"/>
  <c r="BQ589" i="4"/>
  <c r="BU589" i="4"/>
  <c r="BY589" i="4"/>
  <c r="AM590" i="4"/>
  <c r="AQ590" i="4"/>
  <c r="AU590" i="4"/>
  <c r="AY590" i="4"/>
  <c r="BC590" i="4"/>
  <c r="BG590" i="4"/>
  <c r="BK590" i="4"/>
  <c r="BO590" i="4"/>
  <c r="BS590" i="4"/>
  <c r="BZ591" i="4"/>
  <c r="BX591" i="4"/>
  <c r="BV591" i="4"/>
  <c r="BT591" i="4"/>
  <c r="BR591" i="4"/>
  <c r="BP591" i="4"/>
  <c r="BN591" i="4"/>
  <c r="BL591" i="4"/>
  <c r="BJ591" i="4"/>
  <c r="BH591" i="4"/>
  <c r="BF591" i="4"/>
  <c r="BD591" i="4"/>
  <c r="BB591" i="4"/>
  <c r="AZ591" i="4"/>
  <c r="AX591" i="4"/>
  <c r="AV591" i="4"/>
  <c r="AT591" i="4"/>
  <c r="AR591" i="4"/>
  <c r="AS591" i="4"/>
  <c r="AW591" i="4"/>
  <c r="BA591" i="4"/>
  <c r="BE591" i="4"/>
  <c r="BI591" i="4"/>
  <c r="BM591" i="4"/>
  <c r="BQ591" i="4"/>
  <c r="BU591" i="4"/>
  <c r="BY591" i="4"/>
  <c r="AQ592" i="4"/>
  <c r="AU592" i="4"/>
  <c r="AY592" i="4"/>
  <c r="BC592" i="4"/>
  <c r="BG592" i="4"/>
  <c r="BK592" i="4"/>
  <c r="BO592" i="4"/>
  <c r="BS592" i="4"/>
  <c r="BZ593" i="4"/>
  <c r="BX593" i="4"/>
  <c r="BV593" i="4"/>
  <c r="BT593" i="4"/>
  <c r="BR593" i="4"/>
  <c r="BP593" i="4"/>
  <c r="BN593" i="4"/>
  <c r="BL593" i="4"/>
  <c r="BJ593" i="4"/>
  <c r="BH593" i="4"/>
  <c r="BF593" i="4"/>
  <c r="BD593" i="4"/>
  <c r="BB593" i="4"/>
  <c r="AZ593" i="4"/>
  <c r="AX593" i="4"/>
  <c r="AV593" i="4"/>
  <c r="AT593" i="4"/>
  <c r="AR593" i="4"/>
  <c r="AP593" i="4"/>
  <c r="AN593" i="4"/>
  <c r="AO593" i="4"/>
  <c r="AS593" i="4"/>
  <c r="AW593" i="4"/>
  <c r="BA593" i="4"/>
  <c r="BE593" i="4"/>
  <c r="BI593" i="4"/>
  <c r="BM593" i="4"/>
  <c r="BQ593" i="4"/>
  <c r="BU593" i="4"/>
  <c r="BY593" i="4"/>
  <c r="AQ594" i="4"/>
  <c r="AU594" i="4"/>
  <c r="AY594" i="4"/>
  <c r="BC594" i="4"/>
  <c r="BG594" i="4"/>
  <c r="BK594" i="4"/>
  <c r="BO594" i="4"/>
  <c r="BS594" i="4"/>
  <c r="BZ595" i="4"/>
  <c r="BX595" i="4"/>
  <c r="BV595" i="4"/>
  <c r="BT595" i="4"/>
  <c r="BR595" i="4"/>
  <c r="BP595" i="4"/>
  <c r="BN595" i="4"/>
  <c r="BL595" i="4"/>
  <c r="BJ595" i="4"/>
  <c r="BH595" i="4"/>
  <c r="BF595" i="4"/>
  <c r="BD595" i="4"/>
  <c r="BB595" i="4"/>
  <c r="AZ595" i="4"/>
  <c r="AX595" i="4"/>
  <c r="AV595" i="4"/>
  <c r="AT595" i="4"/>
  <c r="AR595" i="4"/>
  <c r="AP595" i="4"/>
  <c r="AN595" i="4"/>
  <c r="AO595" i="4"/>
  <c r="AS595" i="4"/>
  <c r="AW595" i="4"/>
  <c r="BA595" i="4"/>
  <c r="BE595" i="4"/>
  <c r="BI595" i="4"/>
  <c r="BM595" i="4"/>
  <c r="BQ595" i="4"/>
  <c r="BU595" i="4"/>
  <c r="BY595" i="4"/>
  <c r="AQ596" i="4"/>
  <c r="AU596" i="4"/>
  <c r="AY596" i="4"/>
  <c r="BC596" i="4"/>
  <c r="BG596" i="4"/>
  <c r="BK596" i="4"/>
  <c r="BO596" i="4"/>
  <c r="BS596" i="4"/>
  <c r="BZ597" i="4"/>
  <c r="BX597" i="4"/>
  <c r="BV597" i="4"/>
  <c r="BT597" i="4"/>
  <c r="BR597" i="4"/>
  <c r="BP597" i="4"/>
  <c r="BN597" i="4"/>
  <c r="BL597" i="4"/>
  <c r="BJ597" i="4"/>
  <c r="BH597" i="4"/>
  <c r="BF597" i="4"/>
  <c r="BD597" i="4"/>
  <c r="BB597" i="4"/>
  <c r="AZ597" i="4"/>
  <c r="AX597" i="4"/>
  <c r="AV597" i="4"/>
  <c r="AT597" i="4"/>
  <c r="AR597" i="4"/>
  <c r="AP597" i="4"/>
  <c r="AN597" i="4"/>
  <c r="AO597" i="4"/>
  <c r="AS597" i="4"/>
  <c r="AW597" i="4"/>
  <c r="BA597" i="4"/>
  <c r="BE597" i="4"/>
  <c r="BI597" i="4"/>
  <c r="BM597" i="4"/>
  <c r="BQ597" i="4"/>
  <c r="BU597" i="4"/>
  <c r="BY597" i="4"/>
  <c r="AQ598" i="4"/>
  <c r="AU598" i="4"/>
  <c r="AY598" i="4"/>
  <c r="BC598" i="4"/>
  <c r="BG598" i="4"/>
  <c r="BK598" i="4"/>
  <c r="BO598" i="4"/>
  <c r="BS598" i="4"/>
  <c r="BZ599" i="4"/>
  <c r="BX599" i="4"/>
  <c r="BV599" i="4"/>
  <c r="BT599" i="4"/>
  <c r="BR599" i="4"/>
  <c r="BP599" i="4"/>
  <c r="BN599" i="4"/>
  <c r="BL599" i="4"/>
  <c r="BJ599" i="4"/>
  <c r="BH599" i="4"/>
  <c r="BF599" i="4"/>
  <c r="BD599" i="4"/>
  <c r="BB599" i="4"/>
  <c r="AZ599" i="4"/>
  <c r="AX599" i="4"/>
  <c r="AV599" i="4"/>
  <c r="AT599" i="4"/>
  <c r="AR599" i="4"/>
  <c r="AP599" i="4"/>
  <c r="AN599" i="4"/>
  <c r="AO599" i="4"/>
  <c r="AS599" i="4"/>
  <c r="AW599" i="4"/>
  <c r="BA599" i="4"/>
  <c r="BE599" i="4"/>
  <c r="BI599" i="4"/>
  <c r="BM599" i="4"/>
  <c r="BQ599" i="4"/>
  <c r="BU599" i="4"/>
  <c r="BY599" i="4"/>
  <c r="AM600" i="4"/>
  <c r="AQ600" i="4"/>
  <c r="AU600" i="4"/>
  <c r="AY600" i="4"/>
  <c r="BC600" i="4"/>
  <c r="BG600" i="4"/>
  <c r="BK600" i="4"/>
  <c r="BO600" i="4"/>
  <c r="BS600" i="4"/>
  <c r="BZ601" i="4"/>
  <c r="BX601" i="4"/>
  <c r="BV601" i="4"/>
  <c r="BT601" i="4"/>
  <c r="BR601" i="4"/>
  <c r="BP601" i="4"/>
  <c r="BN601" i="4"/>
  <c r="BL601" i="4"/>
  <c r="BJ601" i="4"/>
  <c r="BH601" i="4"/>
  <c r="BF601" i="4"/>
  <c r="BD601" i="4"/>
  <c r="BB601" i="4"/>
  <c r="AZ601" i="4"/>
  <c r="AX601" i="4"/>
  <c r="AV601" i="4"/>
  <c r="AW601" i="4"/>
  <c r="BA601" i="4"/>
  <c r="BE601" i="4"/>
  <c r="BI601" i="4"/>
  <c r="BM601" i="4"/>
  <c r="BQ601" i="4"/>
  <c r="BU601" i="4"/>
  <c r="BY601" i="4"/>
  <c r="AU602" i="4"/>
  <c r="AY602" i="4"/>
  <c r="BC602" i="4"/>
  <c r="BG602" i="4"/>
  <c r="BK602" i="4"/>
  <c r="BO602" i="4"/>
  <c r="BS602" i="4"/>
  <c r="BZ603" i="4"/>
  <c r="BX603" i="4"/>
  <c r="BV603" i="4"/>
  <c r="BT603" i="4"/>
  <c r="BR603" i="4"/>
  <c r="BP603" i="4"/>
  <c r="BN603" i="4"/>
  <c r="BL603" i="4"/>
  <c r="BJ603" i="4"/>
  <c r="BH603" i="4"/>
  <c r="BF603" i="4"/>
  <c r="BD603" i="4"/>
  <c r="BB603" i="4"/>
  <c r="AZ603" i="4"/>
  <c r="AX603" i="4"/>
  <c r="AV603" i="4"/>
  <c r="AT603" i="4"/>
  <c r="AR603" i="4"/>
  <c r="AP603" i="4"/>
  <c r="AO603" i="4"/>
  <c r="AS603" i="4"/>
  <c r="AW603" i="4"/>
  <c r="BA603" i="4"/>
  <c r="BE603" i="4"/>
  <c r="BI603" i="4"/>
  <c r="BM603" i="4"/>
  <c r="BQ603" i="4"/>
  <c r="BU603" i="4"/>
  <c r="BY603" i="4"/>
  <c r="AU604" i="4"/>
  <c r="AY604" i="4"/>
  <c r="BC604" i="4"/>
  <c r="BG604" i="4"/>
  <c r="BK604" i="4"/>
  <c r="BO604" i="4"/>
  <c r="BS604" i="4"/>
  <c r="BZ605" i="4"/>
  <c r="BX605" i="4"/>
  <c r="BV605" i="4"/>
  <c r="BT605" i="4"/>
  <c r="BR605" i="4"/>
  <c r="BP605" i="4"/>
  <c r="BN605" i="4"/>
  <c r="BL605" i="4"/>
  <c r="BJ605" i="4"/>
  <c r="BH605" i="4"/>
  <c r="BF605" i="4"/>
  <c r="BD605" i="4"/>
  <c r="BB605" i="4"/>
  <c r="AZ605" i="4"/>
  <c r="AX605" i="4"/>
  <c r="AV605" i="4"/>
  <c r="AT605" i="4"/>
  <c r="AR605" i="4"/>
  <c r="AP605" i="4"/>
  <c r="AO605" i="4"/>
  <c r="AS605" i="4"/>
  <c r="AW605" i="4"/>
  <c r="BA605" i="4"/>
  <c r="BE605" i="4"/>
  <c r="BI605" i="4"/>
  <c r="BM605" i="4"/>
  <c r="BQ605" i="4"/>
  <c r="BU605" i="4"/>
  <c r="BY605" i="4"/>
  <c r="AQ606" i="4"/>
  <c r="AU606" i="4"/>
  <c r="AY606" i="4"/>
  <c r="BC606" i="4"/>
  <c r="BG606" i="4"/>
  <c r="BK606" i="4"/>
  <c r="BO606" i="4"/>
  <c r="BS606" i="4"/>
  <c r="BZ607" i="4"/>
  <c r="BX607" i="4"/>
  <c r="BV607" i="4"/>
  <c r="BT607" i="4"/>
  <c r="BR607" i="4"/>
  <c r="BP607" i="4"/>
  <c r="BN607" i="4"/>
  <c r="BL607" i="4"/>
  <c r="BJ607" i="4"/>
  <c r="BH607" i="4"/>
  <c r="BF607" i="4"/>
  <c r="BD607" i="4"/>
  <c r="BB607" i="4"/>
  <c r="AZ607" i="4"/>
  <c r="AX607" i="4"/>
  <c r="AV607" i="4"/>
  <c r="AT607" i="4"/>
  <c r="AS607" i="4"/>
  <c r="AW607" i="4"/>
  <c r="BA607" i="4"/>
  <c r="BE607" i="4"/>
  <c r="BI607" i="4"/>
  <c r="BM607" i="4"/>
  <c r="BQ607" i="4"/>
  <c r="BU607" i="4"/>
  <c r="BY607" i="4"/>
  <c r="AQ608" i="4"/>
  <c r="AU608" i="4"/>
  <c r="AY608" i="4"/>
  <c r="BC608" i="4"/>
  <c r="BG608" i="4"/>
  <c r="BK608" i="4"/>
  <c r="BO608" i="4"/>
  <c r="BS608" i="4"/>
  <c r="BZ609" i="4"/>
  <c r="BX609" i="4"/>
  <c r="BV609" i="4"/>
  <c r="BT609" i="4"/>
  <c r="BR609" i="4"/>
  <c r="BP609" i="4"/>
  <c r="BN609" i="4"/>
  <c r="BL609" i="4"/>
  <c r="BJ609" i="4"/>
  <c r="BH609" i="4"/>
  <c r="BF609" i="4"/>
  <c r="BD609" i="4"/>
  <c r="BB609" i="4"/>
  <c r="AZ609" i="4"/>
  <c r="AX609" i="4"/>
  <c r="AV609" i="4"/>
  <c r="AT609" i="4"/>
  <c r="AR609" i="4"/>
  <c r="AP609" i="4"/>
  <c r="AN609" i="4"/>
  <c r="AO609" i="4"/>
  <c r="AS609" i="4"/>
  <c r="AW609" i="4"/>
  <c r="BA609" i="4"/>
  <c r="BE609" i="4"/>
  <c r="BI609" i="4"/>
  <c r="BM609" i="4"/>
  <c r="BQ609" i="4"/>
  <c r="BU609" i="4"/>
  <c r="BY609" i="4"/>
  <c r="AM610" i="4"/>
  <c r="AQ610" i="4"/>
  <c r="AU610" i="4"/>
  <c r="AY610" i="4"/>
  <c r="BC610" i="4"/>
  <c r="BG610" i="4"/>
  <c r="BK610" i="4"/>
  <c r="BO610" i="4"/>
  <c r="BS610" i="4"/>
  <c r="BZ611" i="4"/>
  <c r="BX611" i="4"/>
  <c r="BV611" i="4"/>
  <c r="BT611" i="4"/>
  <c r="BR611" i="4"/>
  <c r="BP611" i="4"/>
  <c r="BN611" i="4"/>
  <c r="BL611" i="4"/>
  <c r="BJ611" i="4"/>
  <c r="BH611" i="4"/>
  <c r="BF611" i="4"/>
  <c r="BD611" i="4"/>
  <c r="BB611" i="4"/>
  <c r="AZ611" i="4"/>
  <c r="AX611" i="4"/>
  <c r="AV611" i="4"/>
  <c r="AT611" i="4"/>
  <c r="AR611" i="4"/>
  <c r="AP611" i="4"/>
  <c r="AN611" i="4"/>
  <c r="AO611" i="4"/>
  <c r="AS611" i="4"/>
  <c r="AW611" i="4"/>
  <c r="BA611" i="4"/>
  <c r="BE611" i="4"/>
  <c r="BI611" i="4"/>
  <c r="BM611" i="4"/>
  <c r="BQ611" i="4"/>
  <c r="BU611" i="4"/>
  <c r="BY611" i="4"/>
  <c r="AQ612" i="4"/>
  <c r="AU612" i="4"/>
  <c r="AY612" i="4"/>
  <c r="BC612" i="4"/>
  <c r="BG612" i="4"/>
  <c r="BK612" i="4"/>
  <c r="BO612" i="4"/>
  <c r="BS612" i="4"/>
  <c r="BZ613" i="4"/>
  <c r="BX613" i="4"/>
  <c r="BV613" i="4"/>
  <c r="BT613" i="4"/>
  <c r="BR613" i="4"/>
  <c r="BP613" i="4"/>
  <c r="BN613" i="4"/>
  <c r="BL613" i="4"/>
  <c r="BJ613" i="4"/>
  <c r="BH613" i="4"/>
  <c r="BF613" i="4"/>
  <c r="BD613" i="4"/>
  <c r="BB613" i="4"/>
  <c r="AZ613" i="4"/>
  <c r="AX613" i="4"/>
  <c r="AV613" i="4"/>
  <c r="AT613" i="4"/>
  <c r="AR613" i="4"/>
  <c r="AS613" i="4"/>
  <c r="AW613" i="4"/>
  <c r="BA613" i="4"/>
  <c r="BE613" i="4"/>
  <c r="BI613" i="4"/>
  <c r="BM613" i="4"/>
  <c r="BQ613" i="4"/>
  <c r="BU613" i="4"/>
  <c r="BY613" i="4"/>
  <c r="AU614" i="4"/>
  <c r="AY614" i="4"/>
  <c r="BC614" i="4"/>
  <c r="BG614" i="4"/>
  <c r="BK614" i="4"/>
  <c r="BO614" i="4"/>
  <c r="BS614" i="4"/>
  <c r="BZ615" i="4"/>
  <c r="BX615" i="4"/>
  <c r="BV615" i="4"/>
  <c r="BT615" i="4"/>
  <c r="BR615" i="4"/>
  <c r="BP615" i="4"/>
  <c r="BN615" i="4"/>
  <c r="BL615" i="4"/>
  <c r="BJ615" i="4"/>
  <c r="BH615" i="4"/>
  <c r="BF615" i="4"/>
  <c r="BD615" i="4"/>
  <c r="BB615" i="4"/>
  <c r="AZ615" i="4"/>
  <c r="AX615" i="4"/>
  <c r="AV615" i="4"/>
  <c r="AT615" i="4"/>
  <c r="AR615" i="4"/>
  <c r="AP615" i="4"/>
  <c r="AN615" i="4"/>
  <c r="AO615" i="4"/>
  <c r="AS615" i="4"/>
  <c r="AW615" i="4"/>
  <c r="BA615" i="4"/>
  <c r="BE615" i="4"/>
  <c r="BI615" i="4"/>
  <c r="BM615" i="4"/>
  <c r="BQ615" i="4"/>
  <c r="BU615" i="4"/>
  <c r="BY615" i="4"/>
  <c r="AU616" i="4"/>
  <c r="AY616" i="4"/>
  <c r="BC616" i="4"/>
  <c r="BG616" i="4"/>
  <c r="BK616" i="4"/>
  <c r="BO616" i="4"/>
  <c r="BS616" i="4"/>
  <c r="BZ617" i="4"/>
  <c r="BX617" i="4"/>
  <c r="BV617" i="4"/>
  <c r="BT617" i="4"/>
  <c r="BR617" i="4"/>
  <c r="BP617" i="4"/>
  <c r="BN617" i="4"/>
  <c r="BL617" i="4"/>
  <c r="BJ617" i="4"/>
  <c r="BH617" i="4"/>
  <c r="BF617" i="4"/>
  <c r="BD617" i="4"/>
  <c r="BB617" i="4"/>
  <c r="AZ617" i="4"/>
  <c r="BA617" i="4"/>
  <c r="BE617" i="4"/>
  <c r="BI617" i="4"/>
  <c r="BM617" i="4"/>
  <c r="BQ617" i="4"/>
  <c r="BU617" i="4"/>
  <c r="BY617" i="4"/>
  <c r="AU618" i="4"/>
  <c r="AY618" i="4"/>
  <c r="BC618" i="4"/>
  <c r="BG618" i="4"/>
  <c r="BK618" i="4"/>
  <c r="BO618" i="4"/>
  <c r="BS618" i="4"/>
  <c r="BZ619" i="4"/>
  <c r="BX619" i="4"/>
  <c r="BV619" i="4"/>
  <c r="BT619" i="4"/>
  <c r="BR619" i="4"/>
  <c r="BP619" i="4"/>
  <c r="BN619" i="4"/>
  <c r="BL619" i="4"/>
  <c r="BJ619" i="4"/>
  <c r="BH619" i="4"/>
  <c r="BF619" i="4"/>
  <c r="BD619" i="4"/>
  <c r="BB619" i="4"/>
  <c r="AZ619" i="4"/>
  <c r="AX619" i="4"/>
  <c r="AV619" i="4"/>
  <c r="AT619" i="4"/>
  <c r="AR619" i="4"/>
  <c r="AP619" i="4"/>
  <c r="AN619" i="4"/>
  <c r="AO619" i="4"/>
  <c r="AS619" i="4"/>
  <c r="AW619" i="4"/>
  <c r="BA619" i="4"/>
  <c r="BE619" i="4"/>
  <c r="BI619" i="4"/>
  <c r="BM619" i="4"/>
  <c r="BQ619" i="4"/>
  <c r="BU619" i="4"/>
  <c r="BY619" i="4"/>
  <c r="AQ620" i="4"/>
  <c r="AU620" i="4"/>
  <c r="AY620" i="4"/>
  <c r="BC620" i="4"/>
  <c r="BG620" i="4"/>
  <c r="BK620" i="4"/>
  <c r="BO620" i="4"/>
  <c r="BS620" i="4"/>
  <c r="BZ621" i="4"/>
  <c r="BX621" i="4"/>
  <c r="BV621" i="4"/>
  <c r="BT621" i="4"/>
  <c r="BR621" i="4"/>
  <c r="BP621" i="4"/>
  <c r="BN621" i="4"/>
  <c r="BL621" i="4"/>
  <c r="BJ621" i="4"/>
  <c r="BH621" i="4"/>
  <c r="BF621" i="4"/>
  <c r="BD621" i="4"/>
  <c r="BB621" i="4"/>
  <c r="AZ621" i="4"/>
  <c r="AX621" i="4"/>
  <c r="AV621" i="4"/>
  <c r="AT621" i="4"/>
  <c r="AR621" i="4"/>
  <c r="AP621" i="4"/>
  <c r="AS621" i="4"/>
  <c r="AW621" i="4"/>
  <c r="BA621" i="4"/>
  <c r="BE621" i="4"/>
  <c r="BI621" i="4"/>
  <c r="BM621" i="4"/>
  <c r="BQ621" i="4"/>
  <c r="BU621" i="4"/>
  <c r="BY621" i="4"/>
  <c r="AM622" i="4"/>
  <c r="AQ622" i="4"/>
  <c r="AU622" i="4"/>
  <c r="AY622" i="4"/>
  <c r="BC622" i="4"/>
  <c r="BG622" i="4"/>
  <c r="BK622" i="4"/>
  <c r="BO622" i="4"/>
  <c r="BS622" i="4"/>
  <c r="BZ623" i="4"/>
  <c r="BX623" i="4"/>
  <c r="BV623" i="4"/>
  <c r="BT623" i="4"/>
  <c r="BR623" i="4"/>
  <c r="BP623" i="4"/>
  <c r="BN623" i="4"/>
  <c r="BL623" i="4"/>
  <c r="BJ623" i="4"/>
  <c r="BH623" i="4"/>
  <c r="BF623" i="4"/>
  <c r="BD623" i="4"/>
  <c r="BB623" i="4"/>
  <c r="AZ623" i="4"/>
  <c r="AX623" i="4"/>
  <c r="AV623" i="4"/>
  <c r="AT623" i="4"/>
  <c r="AR623" i="4"/>
  <c r="AP623" i="4"/>
  <c r="AS623" i="4"/>
  <c r="AW623" i="4"/>
  <c r="BA623" i="4"/>
  <c r="BE623" i="4"/>
  <c r="BI623" i="4"/>
  <c r="BM623" i="4"/>
  <c r="BQ623" i="4"/>
  <c r="BU623" i="4"/>
  <c r="BY623" i="4"/>
  <c r="AQ624" i="4"/>
  <c r="AU624" i="4"/>
  <c r="AY624" i="4"/>
  <c r="BC624" i="4"/>
  <c r="BG624" i="4"/>
  <c r="BK624" i="4"/>
  <c r="BO624" i="4"/>
  <c r="BS624" i="4"/>
  <c r="BZ625" i="4"/>
  <c r="BX625" i="4"/>
  <c r="BV625" i="4"/>
  <c r="BT625" i="4"/>
  <c r="BR625" i="4"/>
  <c r="BP625" i="4"/>
  <c r="BN625" i="4"/>
  <c r="BL625" i="4"/>
  <c r="BJ625" i="4"/>
  <c r="BH625" i="4"/>
  <c r="BF625" i="4"/>
  <c r="BD625" i="4"/>
  <c r="BB625" i="4"/>
  <c r="AZ625" i="4"/>
  <c r="AX625" i="4"/>
  <c r="AV625" i="4"/>
  <c r="AT625" i="4"/>
  <c r="AR625" i="4"/>
  <c r="AP625" i="4"/>
  <c r="AN625" i="4"/>
  <c r="AO625" i="4"/>
  <c r="AS625" i="4"/>
  <c r="AW625" i="4"/>
  <c r="BA625" i="4"/>
  <c r="BE625" i="4"/>
  <c r="BI625" i="4"/>
  <c r="BM625" i="4"/>
  <c r="BQ625" i="4"/>
  <c r="BU625" i="4"/>
  <c r="BY625" i="4"/>
  <c r="AM626" i="4"/>
  <c r="AQ626" i="4"/>
  <c r="AU626" i="4"/>
  <c r="AY626" i="4"/>
  <c r="BC626" i="4"/>
  <c r="BG626" i="4"/>
  <c r="BK626" i="4"/>
  <c r="BO626" i="4"/>
  <c r="BS626" i="4"/>
  <c r="BZ627" i="4"/>
  <c r="BX627" i="4"/>
  <c r="BV627" i="4"/>
  <c r="BT627" i="4"/>
  <c r="BR627" i="4"/>
  <c r="BP627" i="4"/>
  <c r="BN627" i="4"/>
  <c r="BL627" i="4"/>
  <c r="BJ627" i="4"/>
  <c r="BH627" i="4"/>
  <c r="BF627" i="4"/>
  <c r="BD627" i="4"/>
  <c r="BB627" i="4"/>
  <c r="AZ627" i="4"/>
  <c r="AX627" i="4"/>
  <c r="AV627" i="4"/>
  <c r="AT627" i="4"/>
  <c r="AR627" i="4"/>
  <c r="AP627" i="4"/>
  <c r="AN627" i="4"/>
  <c r="AO627" i="4"/>
  <c r="AS627" i="4"/>
  <c r="AW627" i="4"/>
  <c r="BA627" i="4"/>
  <c r="BE627" i="4"/>
  <c r="BI627" i="4"/>
  <c r="BM627" i="4"/>
  <c r="BQ627" i="4"/>
  <c r="BU627" i="4"/>
  <c r="BY627" i="4"/>
  <c r="AQ628" i="4"/>
  <c r="AU628" i="4"/>
  <c r="AY628" i="4"/>
  <c r="BC628" i="4"/>
  <c r="BG628" i="4"/>
  <c r="BK628" i="4"/>
  <c r="BO628" i="4"/>
  <c r="BS628" i="4"/>
  <c r="BZ629" i="4"/>
  <c r="BX629" i="4"/>
  <c r="BV629" i="4"/>
  <c r="BT629" i="4"/>
  <c r="BR629" i="4"/>
  <c r="BP629" i="4"/>
  <c r="BN629" i="4"/>
  <c r="BL629" i="4"/>
  <c r="BJ629" i="4"/>
  <c r="BH629" i="4"/>
  <c r="BF629" i="4"/>
  <c r="BD629" i="4"/>
  <c r="BB629" i="4"/>
  <c r="AZ629" i="4"/>
  <c r="AX629" i="4"/>
  <c r="AV629" i="4"/>
  <c r="AT629" i="4"/>
  <c r="AR629" i="4"/>
  <c r="AP629" i="4"/>
  <c r="AS629" i="4"/>
  <c r="AW629" i="4"/>
  <c r="BA629" i="4"/>
  <c r="BE629" i="4"/>
  <c r="BI629" i="4"/>
  <c r="BM629" i="4"/>
  <c r="BQ629" i="4"/>
  <c r="BU629" i="4"/>
  <c r="BY629" i="4"/>
  <c r="AU630" i="4"/>
  <c r="AY630" i="4"/>
  <c r="BC630" i="4"/>
  <c r="BG630" i="4"/>
  <c r="BK630" i="4"/>
  <c r="BO630" i="4"/>
  <c r="BS630" i="4"/>
  <c r="BZ631" i="4"/>
  <c r="BX631" i="4"/>
  <c r="BV631" i="4"/>
  <c r="BT631" i="4"/>
  <c r="BR631" i="4"/>
  <c r="BP631" i="4"/>
  <c r="BN631" i="4"/>
  <c r="BL631" i="4"/>
  <c r="BJ631" i="4"/>
  <c r="BH631" i="4"/>
  <c r="BF631" i="4"/>
  <c r="BD631" i="4"/>
  <c r="BB631" i="4"/>
  <c r="AZ631" i="4"/>
  <c r="AX631" i="4"/>
  <c r="AV631" i="4"/>
  <c r="AT631" i="4"/>
  <c r="AR631" i="4"/>
  <c r="AP631" i="4"/>
  <c r="AO631" i="4"/>
  <c r="AS631" i="4"/>
  <c r="AW631" i="4"/>
  <c r="BA631" i="4"/>
  <c r="BE631" i="4"/>
  <c r="BI631" i="4"/>
  <c r="BM631" i="4"/>
  <c r="BQ631" i="4"/>
  <c r="BU631" i="4"/>
  <c r="BY631" i="4"/>
  <c r="BG632" i="4"/>
  <c r="BK632" i="4"/>
  <c r="BO632" i="4"/>
  <c r="BS632" i="4"/>
  <c r="BZ633" i="4"/>
  <c r="BX633" i="4"/>
  <c r="BV633" i="4"/>
  <c r="BT633" i="4"/>
  <c r="BR633" i="4"/>
  <c r="BP633" i="4"/>
  <c r="BN633" i="4"/>
  <c r="BL633" i="4"/>
  <c r="BJ633" i="4"/>
  <c r="BH633" i="4"/>
  <c r="BF633" i="4"/>
  <c r="BD633" i="4"/>
  <c r="BB633" i="4"/>
  <c r="AZ633" i="4"/>
  <c r="AX633" i="4"/>
  <c r="AV633" i="4"/>
  <c r="AT633" i="4"/>
  <c r="AR633" i="4"/>
  <c r="AP633" i="4"/>
  <c r="AN633" i="4"/>
  <c r="AO633" i="4"/>
  <c r="AS633" i="4"/>
  <c r="AW633" i="4"/>
  <c r="BA633" i="4"/>
  <c r="BE633" i="4"/>
  <c r="BI633" i="4"/>
  <c r="BM633" i="4"/>
  <c r="BQ633" i="4"/>
  <c r="BU633" i="4"/>
  <c r="BY633" i="4"/>
  <c r="AQ634" i="4"/>
  <c r="AU634" i="4"/>
  <c r="AY634" i="4"/>
  <c r="BC634" i="4"/>
  <c r="BG634" i="4"/>
  <c r="BK634" i="4"/>
  <c r="BO634" i="4"/>
  <c r="BS634" i="4"/>
  <c r="BZ635" i="4"/>
  <c r="BX635" i="4"/>
  <c r="BV635" i="4"/>
  <c r="BT635" i="4"/>
  <c r="BR635" i="4"/>
  <c r="BP635" i="4"/>
  <c r="BN635" i="4"/>
  <c r="BL635" i="4"/>
  <c r="BJ635" i="4"/>
  <c r="BH635" i="4"/>
  <c r="BF635" i="4"/>
  <c r="BD635" i="4"/>
  <c r="BB635" i="4"/>
  <c r="AZ635" i="4"/>
  <c r="AX635" i="4"/>
  <c r="AV635" i="4"/>
  <c r="AT635" i="4"/>
  <c r="AR635" i="4"/>
  <c r="AP635" i="4"/>
  <c r="AN635" i="4"/>
  <c r="AO635" i="4"/>
  <c r="AS635" i="4"/>
  <c r="AW635" i="4"/>
  <c r="BA635" i="4"/>
  <c r="BE635" i="4"/>
  <c r="BI635" i="4"/>
  <c r="BM635" i="4"/>
  <c r="BQ635" i="4"/>
  <c r="BU635" i="4"/>
  <c r="BY635" i="4"/>
  <c r="AQ636" i="4"/>
  <c r="AU636" i="4"/>
  <c r="AY636" i="4"/>
  <c r="BC636" i="4"/>
  <c r="BG636" i="4"/>
  <c r="BK636" i="4"/>
  <c r="BO636" i="4"/>
  <c r="BS636" i="4"/>
  <c r="BZ637" i="4"/>
  <c r="BX637" i="4"/>
  <c r="BV637" i="4"/>
  <c r="BT637" i="4"/>
  <c r="BR637" i="4"/>
  <c r="BP637" i="4"/>
  <c r="BN637" i="4"/>
  <c r="BL637" i="4"/>
  <c r="BJ637" i="4"/>
  <c r="BH637" i="4"/>
  <c r="BF637" i="4"/>
  <c r="BD637" i="4"/>
  <c r="BB637" i="4"/>
  <c r="AZ637" i="4"/>
  <c r="AX637" i="4"/>
  <c r="AV637" i="4"/>
  <c r="AT637" i="4"/>
  <c r="AR637" i="4"/>
  <c r="AP637" i="4"/>
  <c r="AN637" i="4"/>
  <c r="AO637" i="4"/>
  <c r="AS637" i="4"/>
  <c r="AW637" i="4"/>
  <c r="BA637" i="4"/>
  <c r="BE637" i="4"/>
  <c r="BI637" i="4"/>
  <c r="BM637" i="4"/>
  <c r="BQ637" i="4"/>
  <c r="BU637" i="4"/>
  <c r="BY637" i="4"/>
  <c r="AQ638" i="4"/>
  <c r="AU638" i="4"/>
  <c r="AY638" i="4"/>
  <c r="BC638" i="4"/>
  <c r="BG638" i="4"/>
  <c r="BK638" i="4"/>
  <c r="BO638" i="4"/>
  <c r="BS638" i="4"/>
  <c r="BZ639" i="4"/>
  <c r="BX639" i="4"/>
  <c r="BV639" i="4"/>
  <c r="BT639" i="4"/>
  <c r="BR639" i="4"/>
  <c r="BP639" i="4"/>
  <c r="BN639" i="4"/>
  <c r="BL639" i="4"/>
  <c r="BJ639" i="4"/>
  <c r="BH639" i="4"/>
  <c r="BF639" i="4"/>
  <c r="BD639" i="4"/>
  <c r="BB639" i="4"/>
  <c r="AZ639" i="4"/>
  <c r="AX639" i="4"/>
  <c r="AV639" i="4"/>
  <c r="AT639" i="4"/>
  <c r="AR639" i="4"/>
  <c r="AP639" i="4"/>
  <c r="AS639" i="4"/>
  <c r="AW639" i="4"/>
  <c r="BA639" i="4"/>
  <c r="BE639" i="4"/>
  <c r="BI639" i="4"/>
  <c r="BM639" i="4"/>
  <c r="BQ639" i="4"/>
  <c r="BU639" i="4"/>
  <c r="BY639" i="4"/>
  <c r="AM640" i="4"/>
  <c r="AQ640" i="4"/>
  <c r="AU640" i="4"/>
  <c r="AY640" i="4"/>
  <c r="BC640" i="4"/>
  <c r="BG640" i="4"/>
  <c r="BK640" i="4"/>
  <c r="BO640" i="4"/>
  <c r="BS640" i="4"/>
  <c r="BZ641" i="4"/>
  <c r="BX641" i="4"/>
  <c r="BV641" i="4"/>
  <c r="BT641" i="4"/>
  <c r="BR641" i="4"/>
  <c r="BP641" i="4"/>
  <c r="BN641" i="4"/>
  <c r="BL641" i="4"/>
  <c r="BJ641" i="4"/>
  <c r="BH641" i="4"/>
  <c r="BF641" i="4"/>
  <c r="BD641" i="4"/>
  <c r="BB641" i="4"/>
  <c r="AZ641" i="4"/>
  <c r="AX641" i="4"/>
  <c r="AV641" i="4"/>
  <c r="AT641" i="4"/>
  <c r="AR641" i="4"/>
  <c r="AP641" i="4"/>
  <c r="AN641" i="4"/>
  <c r="AO641" i="4"/>
  <c r="AS641" i="4"/>
  <c r="AW641" i="4"/>
  <c r="BA641" i="4"/>
  <c r="BE641" i="4"/>
  <c r="BI641" i="4"/>
  <c r="BM641" i="4"/>
  <c r="BQ641" i="4"/>
  <c r="BU641" i="4"/>
  <c r="BY641" i="4"/>
  <c r="AU642" i="4"/>
  <c r="AY642" i="4"/>
  <c r="BC642" i="4"/>
  <c r="BG642" i="4"/>
  <c r="BK642" i="4"/>
  <c r="BO642" i="4"/>
  <c r="BS642" i="4"/>
  <c r="BZ643" i="4"/>
  <c r="BX643" i="4"/>
  <c r="BV643" i="4"/>
  <c r="BT643" i="4"/>
  <c r="BR643" i="4"/>
  <c r="BP643" i="4"/>
  <c r="BN643" i="4"/>
  <c r="BL643" i="4"/>
  <c r="BJ643" i="4"/>
  <c r="BH643" i="4"/>
  <c r="BF643" i="4"/>
  <c r="BD643" i="4"/>
  <c r="BB643" i="4"/>
  <c r="AZ643" i="4"/>
  <c r="AX643" i="4"/>
  <c r="AV643" i="4"/>
  <c r="AT643" i="4"/>
  <c r="AR643" i="4"/>
  <c r="AP643" i="4"/>
  <c r="AN643" i="4"/>
  <c r="AO643" i="4"/>
  <c r="AS643" i="4"/>
  <c r="AW643" i="4"/>
  <c r="BA643" i="4"/>
  <c r="BE643" i="4"/>
  <c r="BI643" i="4"/>
  <c r="BM643" i="4"/>
  <c r="BQ643" i="4"/>
  <c r="BU643" i="4"/>
  <c r="BY643" i="4"/>
  <c r="AU644" i="4"/>
  <c r="AY644" i="4"/>
  <c r="BC644" i="4"/>
  <c r="BG644" i="4"/>
  <c r="BK644" i="4"/>
  <c r="BO644" i="4"/>
  <c r="BS644" i="4"/>
  <c r="BZ645" i="4"/>
  <c r="BX645" i="4"/>
  <c r="BV645" i="4"/>
  <c r="BT645" i="4"/>
  <c r="BR645" i="4"/>
  <c r="BP645" i="4"/>
  <c r="BN645" i="4"/>
  <c r="BL645" i="4"/>
  <c r="BJ645" i="4"/>
  <c r="BH645" i="4"/>
  <c r="BF645" i="4"/>
  <c r="BD645" i="4"/>
  <c r="BB645" i="4"/>
  <c r="AZ645" i="4"/>
  <c r="AX645" i="4"/>
  <c r="AV645" i="4"/>
  <c r="AT645" i="4"/>
  <c r="AR645" i="4"/>
  <c r="AS645" i="4"/>
  <c r="AW645" i="4"/>
  <c r="BA645" i="4"/>
  <c r="BE645" i="4"/>
  <c r="BI645" i="4"/>
  <c r="BM645" i="4"/>
  <c r="BQ645" i="4"/>
  <c r="BU645" i="4"/>
  <c r="BY645" i="4"/>
  <c r="AM646" i="4"/>
  <c r="AQ646" i="4"/>
  <c r="AU646" i="4"/>
  <c r="AY646" i="4"/>
  <c r="BC646" i="4"/>
  <c r="BG646" i="4"/>
  <c r="BK646" i="4"/>
  <c r="BO646" i="4"/>
  <c r="BS646" i="4"/>
  <c r="BZ647" i="4"/>
  <c r="BX647" i="4"/>
  <c r="BV647" i="4"/>
  <c r="BT647" i="4"/>
  <c r="BR647" i="4"/>
  <c r="BP647" i="4"/>
  <c r="BN647" i="4"/>
  <c r="BL647" i="4"/>
  <c r="BJ647" i="4"/>
  <c r="BH647" i="4"/>
  <c r="BF647" i="4"/>
  <c r="BD647" i="4"/>
  <c r="BB647" i="4"/>
  <c r="AZ647" i="4"/>
  <c r="AX647" i="4"/>
  <c r="AV647" i="4"/>
  <c r="AT647" i="4"/>
  <c r="AR647" i="4"/>
  <c r="AP647" i="4"/>
  <c r="AS647" i="4"/>
  <c r="AW647" i="4"/>
  <c r="BA647" i="4"/>
  <c r="BE647" i="4"/>
  <c r="BI647" i="4"/>
  <c r="BM647" i="4"/>
  <c r="BQ647" i="4"/>
  <c r="BU647" i="4"/>
  <c r="BY647" i="4"/>
  <c r="AY648" i="4"/>
  <c r="BC648" i="4"/>
  <c r="BG648" i="4"/>
  <c r="BK648" i="4"/>
  <c r="BO648" i="4"/>
  <c r="BS648" i="4"/>
  <c r="BZ649" i="4"/>
  <c r="BX649" i="4"/>
  <c r="BV649" i="4"/>
  <c r="BT649" i="4"/>
  <c r="BR649" i="4"/>
  <c r="BP649" i="4"/>
  <c r="BN649" i="4"/>
  <c r="BL649" i="4"/>
  <c r="BJ649" i="4"/>
  <c r="BH649" i="4"/>
  <c r="BF649" i="4"/>
  <c r="BD649" i="4"/>
  <c r="BB649" i="4"/>
  <c r="AZ649" i="4"/>
  <c r="AX649" i="4"/>
  <c r="AV649" i="4"/>
  <c r="AT649" i="4"/>
  <c r="AR649" i="4"/>
  <c r="AP649" i="4"/>
  <c r="AS649" i="4"/>
  <c r="AW649" i="4"/>
  <c r="BA649" i="4"/>
  <c r="BE649" i="4"/>
  <c r="BI649" i="4"/>
  <c r="BM649" i="4"/>
  <c r="BQ649" i="4"/>
  <c r="BU649" i="4"/>
  <c r="BY649" i="4"/>
  <c r="AM650" i="4"/>
  <c r="AQ650" i="4"/>
  <c r="AU650" i="4"/>
  <c r="AY650" i="4"/>
  <c r="BC650" i="4"/>
  <c r="BG650" i="4"/>
  <c r="BK650" i="4"/>
  <c r="BO650" i="4"/>
  <c r="BS650" i="4"/>
  <c r="BZ651" i="4"/>
  <c r="BX651" i="4"/>
  <c r="BV651" i="4"/>
  <c r="BT651" i="4"/>
  <c r="BR651" i="4"/>
  <c r="BP651" i="4"/>
  <c r="BN651" i="4"/>
  <c r="BL651" i="4"/>
  <c r="BJ651" i="4"/>
  <c r="BH651" i="4"/>
  <c r="BF651" i="4"/>
  <c r="BD651" i="4"/>
  <c r="BB651" i="4"/>
  <c r="AZ651" i="4"/>
  <c r="AX651" i="4"/>
  <c r="AV651" i="4"/>
  <c r="AT651" i="4"/>
  <c r="AR651" i="4"/>
  <c r="AS651" i="4"/>
  <c r="AW651" i="4"/>
  <c r="BA651" i="4"/>
  <c r="BE651" i="4"/>
  <c r="BI651" i="4"/>
  <c r="BM651" i="4"/>
  <c r="BQ651" i="4"/>
  <c r="BU651" i="4"/>
  <c r="BY651" i="4"/>
  <c r="BZ653" i="4"/>
  <c r="BX653" i="4"/>
  <c r="BV653" i="4"/>
  <c r="BT653" i="4"/>
  <c r="BR653" i="4"/>
  <c r="BP653" i="4"/>
  <c r="BN653" i="4"/>
  <c r="BL653" i="4"/>
  <c r="BJ653" i="4"/>
  <c r="BH653" i="4"/>
  <c r="BF653" i="4"/>
  <c r="BD653" i="4"/>
  <c r="BB653" i="4"/>
  <c r="AZ653" i="4"/>
  <c r="AX653" i="4"/>
  <c r="AV653" i="4"/>
  <c r="AT653" i="4"/>
  <c r="AR653" i="4"/>
  <c r="AP653" i="4"/>
  <c r="AN653" i="4"/>
  <c r="AO653" i="4"/>
  <c r="AS653" i="4"/>
  <c r="AW653" i="4"/>
  <c r="BA653" i="4"/>
  <c r="BE653" i="4"/>
  <c r="BI653" i="4"/>
  <c r="BM653" i="4"/>
  <c r="BQ653" i="4"/>
  <c r="BU653" i="4"/>
  <c r="BY653" i="4"/>
  <c r="AM654" i="4"/>
  <c r="AQ654" i="4"/>
  <c r="AU654" i="4"/>
  <c r="AY654" i="4"/>
  <c r="BC654" i="4"/>
  <c r="BG654" i="4"/>
  <c r="BK654" i="4"/>
  <c r="BO654" i="4"/>
  <c r="BS654" i="4"/>
  <c r="BZ655" i="4"/>
  <c r="BX655" i="4"/>
  <c r="BV655" i="4"/>
  <c r="BT655" i="4"/>
  <c r="BR655" i="4"/>
  <c r="BP655" i="4"/>
  <c r="BN655" i="4"/>
  <c r="BL655" i="4"/>
  <c r="BJ655" i="4"/>
  <c r="BH655" i="4"/>
  <c r="BF655" i="4"/>
  <c r="BD655" i="4"/>
  <c r="BB655" i="4"/>
  <c r="AZ655" i="4"/>
  <c r="AX655" i="4"/>
  <c r="AV655" i="4"/>
  <c r="AT655" i="4"/>
  <c r="AR655" i="4"/>
  <c r="AP655" i="4"/>
  <c r="AO655" i="4"/>
  <c r="AS655" i="4"/>
  <c r="AW655" i="4"/>
  <c r="BA655" i="4"/>
  <c r="BE655" i="4"/>
  <c r="BI655" i="4"/>
  <c r="BM655" i="4"/>
  <c r="BQ655" i="4"/>
  <c r="BU655" i="4"/>
  <c r="BY655" i="4"/>
  <c r="BC656" i="4"/>
  <c r="BG656" i="4"/>
  <c r="BK656" i="4"/>
  <c r="BO656" i="4"/>
  <c r="BS656" i="4"/>
  <c r="BZ657" i="4"/>
  <c r="BX657" i="4"/>
  <c r="BV657" i="4"/>
  <c r="BT657" i="4"/>
  <c r="BR657" i="4"/>
  <c r="BP657" i="4"/>
  <c r="BN657" i="4"/>
  <c r="BL657" i="4"/>
  <c r="BJ657" i="4"/>
  <c r="BH657" i="4"/>
  <c r="BF657" i="4"/>
  <c r="BD657" i="4"/>
  <c r="BB657" i="4"/>
  <c r="AZ657" i="4"/>
  <c r="AX657" i="4"/>
  <c r="AV657" i="4"/>
  <c r="AT657" i="4"/>
  <c r="AR657" i="4"/>
  <c r="AP657" i="4"/>
  <c r="AN657" i="4"/>
  <c r="AO657" i="4"/>
  <c r="AS657" i="4"/>
  <c r="AW657" i="4"/>
  <c r="BA657" i="4"/>
  <c r="BE657" i="4"/>
  <c r="BI657" i="4"/>
  <c r="BM657" i="4"/>
  <c r="BQ657" i="4"/>
  <c r="BU657" i="4"/>
  <c r="BY657" i="4"/>
  <c r="AU658" i="4"/>
  <c r="AY658" i="4"/>
  <c r="BC658" i="4"/>
  <c r="BG658" i="4"/>
  <c r="BK658" i="4"/>
  <c r="BO658" i="4"/>
  <c r="BS658" i="4"/>
  <c r="BZ659" i="4"/>
  <c r="BX659" i="4"/>
  <c r="BV659" i="4"/>
  <c r="BT659" i="4"/>
  <c r="BR659" i="4"/>
  <c r="BP659" i="4"/>
  <c r="BN659" i="4"/>
  <c r="BL659" i="4"/>
  <c r="BJ659" i="4"/>
  <c r="BH659" i="4"/>
  <c r="BF659" i="4"/>
  <c r="BD659" i="4"/>
  <c r="BB659" i="4"/>
  <c r="AZ659" i="4"/>
  <c r="AX659" i="4"/>
  <c r="AV659" i="4"/>
  <c r="AT659" i="4"/>
  <c r="AR659" i="4"/>
  <c r="AP659" i="4"/>
  <c r="AN659" i="4"/>
  <c r="AO659" i="4"/>
  <c r="AS659" i="4"/>
  <c r="AW659" i="4"/>
  <c r="BA659" i="4"/>
  <c r="BE659" i="4"/>
  <c r="BI659" i="4"/>
  <c r="BM659" i="4"/>
  <c r="BQ659" i="4"/>
  <c r="BU659" i="4"/>
  <c r="BY659" i="4"/>
  <c r="AM660" i="4"/>
  <c r="AQ660" i="4"/>
  <c r="AU660" i="4"/>
  <c r="AY660" i="4"/>
  <c r="BC660" i="4"/>
  <c r="BG660" i="4"/>
  <c r="BK660" i="4"/>
  <c r="BO660" i="4"/>
  <c r="BS660" i="4"/>
  <c r="BZ661" i="4"/>
  <c r="BX661" i="4"/>
  <c r="BV661" i="4"/>
  <c r="BT661" i="4"/>
  <c r="BR661" i="4"/>
  <c r="BP661" i="4"/>
  <c r="BN661" i="4"/>
  <c r="BL661" i="4"/>
  <c r="BJ661" i="4"/>
  <c r="BH661" i="4"/>
  <c r="BF661" i="4"/>
  <c r="BD661" i="4"/>
  <c r="BB661" i="4"/>
  <c r="AZ661" i="4"/>
  <c r="AX661" i="4"/>
  <c r="AV661" i="4"/>
  <c r="AT661" i="4"/>
  <c r="AR661" i="4"/>
  <c r="AP661" i="4"/>
  <c r="AN661" i="4"/>
  <c r="AO661" i="4"/>
  <c r="AS661" i="4"/>
  <c r="AW661" i="4"/>
  <c r="BA661" i="4"/>
  <c r="BE661" i="4"/>
  <c r="BI661" i="4"/>
  <c r="BM661" i="4"/>
  <c r="BQ661" i="4"/>
  <c r="BU661" i="4"/>
  <c r="BY661" i="4"/>
  <c r="AQ662" i="4"/>
  <c r="AU662" i="4"/>
  <c r="AY662" i="4"/>
  <c r="BC662" i="4"/>
  <c r="BG662" i="4"/>
  <c r="BK662" i="4"/>
  <c r="BO662" i="4"/>
  <c r="BS662" i="4"/>
  <c r="BZ663" i="4"/>
  <c r="BX663" i="4"/>
  <c r="BV663" i="4"/>
  <c r="BT663" i="4"/>
  <c r="BR663" i="4"/>
  <c r="BP663" i="4"/>
  <c r="BN663" i="4"/>
  <c r="BL663" i="4"/>
  <c r="BJ663" i="4"/>
  <c r="BH663" i="4"/>
  <c r="BF663" i="4"/>
  <c r="BD663" i="4"/>
  <c r="BB663" i="4"/>
  <c r="AZ663" i="4"/>
  <c r="AX663" i="4"/>
  <c r="AV663" i="4"/>
  <c r="AT663" i="4"/>
  <c r="AR663" i="4"/>
  <c r="AP663" i="4"/>
  <c r="AS663" i="4"/>
  <c r="AW663" i="4"/>
  <c r="BA663" i="4"/>
  <c r="BE663" i="4"/>
  <c r="BI663" i="4"/>
  <c r="BM663" i="4"/>
  <c r="BQ663" i="4"/>
  <c r="BU663" i="4"/>
  <c r="BY663" i="4"/>
  <c r="AM664" i="4"/>
  <c r="AQ664" i="4"/>
  <c r="AU664" i="4"/>
  <c r="AY664" i="4"/>
  <c r="BC664" i="4"/>
  <c r="BG664" i="4"/>
  <c r="BK664" i="4"/>
  <c r="BO664" i="4"/>
  <c r="BS664" i="4"/>
  <c r="BZ665" i="4"/>
  <c r="BX665" i="4"/>
  <c r="BV665" i="4"/>
  <c r="BT665" i="4"/>
  <c r="BR665" i="4"/>
  <c r="BP665" i="4"/>
  <c r="BN665" i="4"/>
  <c r="BL665" i="4"/>
  <c r="BJ665" i="4"/>
  <c r="BH665" i="4"/>
  <c r="BF665" i="4"/>
  <c r="BD665" i="4"/>
  <c r="BB665" i="4"/>
  <c r="AZ665" i="4"/>
  <c r="AX665" i="4"/>
  <c r="AV665" i="4"/>
  <c r="AT665" i="4"/>
  <c r="AR665" i="4"/>
  <c r="AP665" i="4"/>
  <c r="AN665" i="4"/>
  <c r="AO665" i="4"/>
  <c r="AS665" i="4"/>
  <c r="AW665" i="4"/>
  <c r="BA665" i="4"/>
  <c r="BE665" i="4"/>
  <c r="BI665" i="4"/>
  <c r="BM665" i="4"/>
  <c r="BQ665" i="4"/>
  <c r="BU665" i="4"/>
  <c r="BY665" i="4"/>
  <c r="AU666" i="4"/>
  <c r="AY666" i="4"/>
  <c r="BC666" i="4"/>
  <c r="BG666" i="4"/>
  <c r="BK666" i="4"/>
  <c r="BO666" i="4"/>
  <c r="BS666" i="4"/>
  <c r="BZ667" i="4"/>
  <c r="BX667" i="4"/>
  <c r="BV667" i="4"/>
  <c r="BT667" i="4"/>
  <c r="BR667" i="4"/>
  <c r="BP667" i="4"/>
  <c r="BN667" i="4"/>
  <c r="BL667" i="4"/>
  <c r="BJ667" i="4"/>
  <c r="BH667" i="4"/>
  <c r="BF667" i="4"/>
  <c r="BD667" i="4"/>
  <c r="BB667" i="4"/>
  <c r="AZ667" i="4"/>
  <c r="AX667" i="4"/>
  <c r="AV667" i="4"/>
  <c r="AT667" i="4"/>
  <c r="AR667" i="4"/>
  <c r="AS667" i="4"/>
  <c r="AW667" i="4"/>
  <c r="BA667" i="4"/>
  <c r="BE667" i="4"/>
  <c r="BI667" i="4"/>
  <c r="BM667" i="4"/>
  <c r="BQ667" i="4"/>
  <c r="BU667" i="4"/>
  <c r="BY667" i="4"/>
  <c r="AQ668" i="4"/>
  <c r="AU668" i="4"/>
  <c r="AY668" i="4"/>
  <c r="BC668" i="4"/>
  <c r="BG668" i="4"/>
  <c r="BK668" i="4"/>
  <c r="BO668" i="4"/>
  <c r="BS668" i="4"/>
  <c r="BZ669" i="4"/>
  <c r="BX669" i="4"/>
  <c r="BV669" i="4"/>
  <c r="BT669" i="4"/>
  <c r="BR669" i="4"/>
  <c r="BP669" i="4"/>
  <c r="BN669" i="4"/>
  <c r="BL669" i="4"/>
  <c r="BJ669" i="4"/>
  <c r="BH669" i="4"/>
  <c r="BF669" i="4"/>
  <c r="BD669" i="4"/>
  <c r="BB669" i="4"/>
  <c r="AZ669" i="4"/>
  <c r="AX669" i="4"/>
  <c r="AV669" i="4"/>
  <c r="AT669" i="4"/>
  <c r="AR669" i="4"/>
  <c r="AP669" i="4"/>
  <c r="AS669" i="4"/>
  <c r="AW669" i="4"/>
  <c r="BA669" i="4"/>
  <c r="BE669" i="4"/>
  <c r="BI669" i="4"/>
  <c r="BM669" i="4"/>
  <c r="BQ669" i="4"/>
  <c r="BU669" i="4"/>
  <c r="BY669" i="4"/>
  <c r="AM670" i="4"/>
  <c r="AQ670" i="4"/>
  <c r="AU670" i="4"/>
  <c r="AY670" i="4"/>
  <c r="BC670" i="4"/>
  <c r="BG670" i="4"/>
  <c r="BK670" i="4"/>
  <c r="BO670" i="4"/>
  <c r="BS670" i="4"/>
  <c r="BZ671" i="4"/>
  <c r="BX671" i="4"/>
  <c r="BV671" i="4"/>
  <c r="BT671" i="4"/>
  <c r="BR671" i="4"/>
  <c r="BP671" i="4"/>
  <c r="BN671" i="4"/>
  <c r="BL671" i="4"/>
  <c r="BJ671" i="4"/>
  <c r="BH671" i="4"/>
  <c r="BF671" i="4"/>
  <c r="BD671" i="4"/>
  <c r="BB671" i="4"/>
  <c r="AZ671" i="4"/>
  <c r="AX671" i="4"/>
  <c r="AV671" i="4"/>
  <c r="AT671" i="4"/>
  <c r="AR671" i="4"/>
  <c r="AP671" i="4"/>
  <c r="AS671" i="4"/>
  <c r="AW671" i="4"/>
  <c r="BA671" i="4"/>
  <c r="BE671" i="4"/>
  <c r="BI671" i="4"/>
  <c r="BM671" i="4"/>
  <c r="BQ671" i="4"/>
  <c r="BU671" i="4"/>
  <c r="BY671" i="4"/>
  <c r="AQ672" i="4"/>
  <c r="AU672" i="4"/>
  <c r="AY672" i="4"/>
  <c r="BC672" i="4"/>
  <c r="BG672" i="4"/>
  <c r="BK672" i="4"/>
  <c r="BO672" i="4"/>
  <c r="BS672" i="4"/>
  <c r="BZ673" i="4"/>
  <c r="BX673" i="4"/>
  <c r="BV673" i="4"/>
  <c r="BT673" i="4"/>
  <c r="BR673" i="4"/>
  <c r="BP673" i="4"/>
  <c r="BN673" i="4"/>
  <c r="BL673" i="4"/>
  <c r="BJ673" i="4"/>
  <c r="BH673" i="4"/>
  <c r="BF673" i="4"/>
  <c r="BD673" i="4"/>
  <c r="BB673" i="4"/>
  <c r="AZ673" i="4"/>
  <c r="AX673" i="4"/>
  <c r="AV673" i="4"/>
  <c r="AT673" i="4"/>
  <c r="AR673" i="4"/>
  <c r="AP673" i="4"/>
  <c r="AN673" i="4"/>
  <c r="AO673" i="4"/>
  <c r="AS673" i="4"/>
  <c r="AW673" i="4"/>
  <c r="BA673" i="4"/>
  <c r="BE673" i="4"/>
  <c r="BI673" i="4"/>
  <c r="BM673" i="4"/>
  <c r="BQ673" i="4"/>
  <c r="BU673" i="4"/>
  <c r="BY673" i="4"/>
  <c r="BZ675" i="4"/>
  <c r="BX675" i="4"/>
  <c r="BV675" i="4"/>
  <c r="BT675" i="4"/>
  <c r="BR675" i="4"/>
  <c r="BP675" i="4"/>
  <c r="BN675" i="4"/>
  <c r="BL675" i="4"/>
  <c r="BJ675" i="4"/>
  <c r="BH675" i="4"/>
  <c r="BF675" i="4"/>
  <c r="BD675" i="4"/>
  <c r="BB675" i="4"/>
  <c r="AZ675" i="4"/>
  <c r="AX675" i="4"/>
  <c r="AV675" i="4"/>
  <c r="AT675" i="4"/>
  <c r="AR675" i="4"/>
  <c r="AP675" i="4"/>
  <c r="AO675" i="4"/>
  <c r="AS675" i="4"/>
  <c r="AW675" i="4"/>
  <c r="BA675" i="4"/>
  <c r="BE675" i="4"/>
  <c r="BI675" i="4"/>
  <c r="BM675" i="4"/>
  <c r="BQ675" i="4"/>
  <c r="BU675" i="4"/>
  <c r="BY675" i="4"/>
  <c r="AM676" i="4"/>
  <c r="AQ676" i="4"/>
  <c r="AU676" i="4"/>
  <c r="AY676" i="4"/>
  <c r="BC676" i="4"/>
  <c r="BG676" i="4"/>
  <c r="BK676" i="4"/>
  <c r="BO676" i="4"/>
  <c r="BS676" i="4"/>
  <c r="BZ677" i="4"/>
  <c r="BX677" i="4"/>
  <c r="BV677" i="4"/>
  <c r="BT677" i="4"/>
  <c r="BR677" i="4"/>
  <c r="BP677" i="4"/>
  <c r="BN677" i="4"/>
  <c r="BL677" i="4"/>
  <c r="BJ677" i="4"/>
  <c r="BH677" i="4"/>
  <c r="BF677" i="4"/>
  <c r="BD677" i="4"/>
  <c r="BB677" i="4"/>
  <c r="AZ677" i="4"/>
  <c r="AX677" i="4"/>
  <c r="AV677" i="4"/>
  <c r="AT677" i="4"/>
  <c r="AR677" i="4"/>
  <c r="AP677" i="4"/>
  <c r="AN677" i="4"/>
  <c r="AO677" i="4"/>
  <c r="AS677" i="4"/>
  <c r="AW677" i="4"/>
  <c r="BA677" i="4"/>
  <c r="BE677" i="4"/>
  <c r="BI677" i="4"/>
  <c r="BM677" i="4"/>
  <c r="BQ677" i="4"/>
  <c r="BU677" i="4"/>
  <c r="BY677" i="4"/>
  <c r="BO678" i="4"/>
  <c r="BS678" i="4"/>
  <c r="BZ679" i="4"/>
  <c r="BX679" i="4"/>
  <c r="BV679" i="4"/>
  <c r="BT679" i="4"/>
  <c r="BR679" i="4"/>
  <c r="BP679" i="4"/>
  <c r="BN679" i="4"/>
  <c r="BL679" i="4"/>
  <c r="BJ679" i="4"/>
  <c r="BH679" i="4"/>
  <c r="BF679" i="4"/>
  <c r="BD679" i="4"/>
  <c r="BB679" i="4"/>
  <c r="AZ679" i="4"/>
  <c r="AX679" i="4"/>
  <c r="AV679" i="4"/>
  <c r="AT679" i="4"/>
  <c r="AR679" i="4"/>
  <c r="AS679" i="4"/>
  <c r="AW679" i="4"/>
  <c r="BA679" i="4"/>
  <c r="BE679" i="4"/>
  <c r="BI679" i="4"/>
  <c r="BM679" i="4"/>
  <c r="BQ679" i="4"/>
  <c r="BU679" i="4"/>
  <c r="BY679" i="4"/>
  <c r="AQ680" i="4"/>
  <c r="AU680" i="4"/>
  <c r="AY680" i="4"/>
  <c r="BC680" i="4"/>
  <c r="BG680" i="4"/>
  <c r="BK680" i="4"/>
  <c r="BO680" i="4"/>
  <c r="BS680" i="4"/>
  <c r="BZ681" i="4"/>
  <c r="BX681" i="4"/>
  <c r="BV681" i="4"/>
  <c r="BT681" i="4"/>
  <c r="BR681" i="4"/>
  <c r="BP681" i="4"/>
  <c r="BN681" i="4"/>
  <c r="BL681" i="4"/>
  <c r="BJ681" i="4"/>
  <c r="BH681" i="4"/>
  <c r="BF681" i="4"/>
  <c r="BD681" i="4"/>
  <c r="BB681" i="4"/>
  <c r="AZ681" i="4"/>
  <c r="AX681" i="4"/>
  <c r="AV681" i="4"/>
  <c r="AT681" i="4"/>
  <c r="AR681" i="4"/>
  <c r="AP681" i="4"/>
  <c r="AS681" i="4"/>
  <c r="AW681" i="4"/>
  <c r="BA681" i="4"/>
  <c r="BE681" i="4"/>
  <c r="BI681" i="4"/>
  <c r="BM681" i="4"/>
  <c r="BQ681" i="4"/>
  <c r="BU681" i="4"/>
  <c r="BY681" i="4"/>
  <c r="AQ682" i="4"/>
  <c r="AU682" i="4"/>
  <c r="AY682" i="4"/>
  <c r="BC682" i="4"/>
  <c r="BG682" i="4"/>
  <c r="BK682" i="4"/>
  <c r="BO682" i="4"/>
  <c r="BS682" i="4"/>
  <c r="BZ683" i="4"/>
  <c r="BX683" i="4"/>
  <c r="BV683" i="4"/>
  <c r="BT683" i="4"/>
  <c r="BR683" i="4"/>
  <c r="BP683" i="4"/>
  <c r="BN683" i="4"/>
  <c r="BL683" i="4"/>
  <c r="BJ683" i="4"/>
  <c r="BH683" i="4"/>
  <c r="BF683" i="4"/>
  <c r="BD683" i="4"/>
  <c r="BB683" i="4"/>
  <c r="AZ683" i="4"/>
  <c r="AX683" i="4"/>
  <c r="AV683" i="4"/>
  <c r="AT683" i="4"/>
  <c r="AR683" i="4"/>
  <c r="AP683" i="4"/>
  <c r="AN683" i="4"/>
  <c r="AO683" i="4"/>
  <c r="AS683" i="4"/>
  <c r="AW683" i="4"/>
  <c r="BA683" i="4"/>
  <c r="BE683" i="4"/>
  <c r="BI683" i="4"/>
  <c r="BM683" i="4"/>
  <c r="BQ683" i="4"/>
  <c r="BU683" i="4"/>
  <c r="BY683" i="4"/>
  <c r="AQ684" i="4"/>
  <c r="AU684" i="4"/>
  <c r="AY684" i="4"/>
  <c r="BC684" i="4"/>
  <c r="BG684" i="4"/>
  <c r="BK684" i="4"/>
  <c r="BO684" i="4"/>
  <c r="BS684" i="4"/>
  <c r="BZ685" i="4"/>
  <c r="BX685" i="4"/>
  <c r="BV685" i="4"/>
  <c r="BT685" i="4"/>
  <c r="BR685" i="4"/>
  <c r="BP685" i="4"/>
  <c r="BN685" i="4"/>
  <c r="BL685" i="4"/>
  <c r="BJ685" i="4"/>
  <c r="BH685" i="4"/>
  <c r="BF685" i="4"/>
  <c r="BD685" i="4"/>
  <c r="BB685" i="4"/>
  <c r="AZ685" i="4"/>
  <c r="AX685" i="4"/>
  <c r="AV685" i="4"/>
  <c r="AT685" i="4"/>
  <c r="AR685" i="4"/>
  <c r="AP685" i="4"/>
  <c r="AN685" i="4"/>
  <c r="AO685" i="4"/>
  <c r="AS685" i="4"/>
  <c r="AW685" i="4"/>
  <c r="BA685" i="4"/>
  <c r="BE685" i="4"/>
  <c r="BI685" i="4"/>
  <c r="BM685" i="4"/>
  <c r="BQ685" i="4"/>
  <c r="BU685" i="4"/>
  <c r="BY685" i="4"/>
  <c r="BZ687" i="4"/>
  <c r="BX687" i="4"/>
  <c r="BV687" i="4"/>
  <c r="BT687" i="4"/>
  <c r="BR687" i="4"/>
  <c r="BP687" i="4"/>
  <c r="BN687" i="4"/>
  <c r="BL687" i="4"/>
  <c r="BJ687" i="4"/>
  <c r="BH687" i="4"/>
  <c r="BF687" i="4"/>
  <c r="BD687" i="4"/>
  <c r="BB687" i="4"/>
  <c r="AZ687" i="4"/>
  <c r="BA687" i="4"/>
  <c r="BE687" i="4"/>
  <c r="BI687" i="4"/>
  <c r="BM687" i="4"/>
  <c r="BQ687" i="4"/>
  <c r="BU687" i="4"/>
  <c r="BY687" i="4"/>
  <c r="BZ689" i="4"/>
  <c r="BX689" i="4"/>
  <c r="BV689" i="4"/>
  <c r="BT689" i="4"/>
  <c r="BR689" i="4"/>
  <c r="BP689" i="4"/>
  <c r="BN689" i="4"/>
  <c r="BL689" i="4"/>
  <c r="BJ689" i="4"/>
  <c r="BH689" i="4"/>
  <c r="BF689" i="4"/>
  <c r="BD689" i="4"/>
  <c r="BB689" i="4"/>
  <c r="AZ689" i="4"/>
  <c r="AX689" i="4"/>
  <c r="AV689" i="4"/>
  <c r="AT689" i="4"/>
  <c r="AR689" i="4"/>
  <c r="AP689" i="4"/>
  <c r="AN689" i="4"/>
  <c r="AO689" i="4"/>
  <c r="AS689" i="4"/>
  <c r="AW689" i="4"/>
  <c r="BA689" i="4"/>
  <c r="BE689" i="4"/>
  <c r="BI689" i="4"/>
  <c r="BM689" i="4"/>
  <c r="BQ689" i="4"/>
  <c r="BU689" i="4"/>
  <c r="BY689" i="4"/>
  <c r="AM690" i="4"/>
  <c r="AQ690" i="4"/>
  <c r="AU690" i="4"/>
  <c r="AY690" i="4"/>
  <c r="BC690" i="4"/>
  <c r="BG690" i="4"/>
  <c r="BK690" i="4"/>
  <c r="BO690" i="4"/>
  <c r="BS690" i="4"/>
  <c r="BZ691" i="4"/>
  <c r="BX691" i="4"/>
  <c r="BV691" i="4"/>
  <c r="BT691" i="4"/>
  <c r="BR691" i="4"/>
  <c r="BP691" i="4"/>
  <c r="BN691" i="4"/>
  <c r="BL691" i="4"/>
  <c r="BJ691" i="4"/>
  <c r="BH691" i="4"/>
  <c r="BF691" i="4"/>
  <c r="BD691" i="4"/>
  <c r="BB691" i="4"/>
  <c r="AZ691" i="4"/>
  <c r="AX691" i="4"/>
  <c r="AV691" i="4"/>
  <c r="AT691" i="4"/>
  <c r="AR691" i="4"/>
  <c r="AP691" i="4"/>
  <c r="AN691" i="4"/>
  <c r="AO691" i="4"/>
  <c r="AS691" i="4"/>
  <c r="AW691" i="4"/>
  <c r="BA691" i="4"/>
  <c r="BE691" i="4"/>
  <c r="BI691" i="4"/>
  <c r="BM691" i="4"/>
  <c r="BQ691" i="4"/>
  <c r="BU691" i="4"/>
  <c r="BY691" i="4"/>
  <c r="AQ692" i="4"/>
  <c r="AU692" i="4"/>
  <c r="AY692" i="4"/>
  <c r="BC692" i="4"/>
  <c r="BG692" i="4"/>
  <c r="BK692" i="4"/>
  <c r="BO692" i="4"/>
  <c r="BS692" i="4"/>
  <c r="BZ693" i="4"/>
  <c r="BX693" i="4"/>
  <c r="BV693" i="4"/>
  <c r="BT693" i="4"/>
  <c r="BR693" i="4"/>
  <c r="BP693" i="4"/>
  <c r="BN693" i="4"/>
  <c r="BL693" i="4"/>
  <c r="BJ693" i="4"/>
  <c r="BH693" i="4"/>
  <c r="BF693" i="4"/>
  <c r="BD693" i="4"/>
  <c r="BB693" i="4"/>
  <c r="AZ693" i="4"/>
  <c r="AX693" i="4"/>
  <c r="AV693" i="4"/>
  <c r="AT693" i="4"/>
  <c r="AR693" i="4"/>
  <c r="AP693" i="4"/>
  <c r="AN693" i="4"/>
  <c r="AO693" i="4"/>
  <c r="AS693" i="4"/>
  <c r="AW693" i="4"/>
  <c r="BA693" i="4"/>
  <c r="BE693" i="4"/>
  <c r="BI693" i="4"/>
  <c r="BM693" i="4"/>
  <c r="BQ693" i="4"/>
  <c r="BU693" i="4"/>
  <c r="BY693" i="4"/>
  <c r="BC694" i="4"/>
  <c r="BG694" i="4"/>
  <c r="BK694" i="4"/>
  <c r="BO694" i="4"/>
  <c r="BS694" i="4"/>
  <c r="BZ695" i="4"/>
  <c r="BX695" i="4"/>
  <c r="BV695" i="4"/>
  <c r="BT695" i="4"/>
  <c r="BR695" i="4"/>
  <c r="BP695" i="4"/>
  <c r="BN695" i="4"/>
  <c r="BL695" i="4"/>
  <c r="BJ695" i="4"/>
  <c r="BH695" i="4"/>
  <c r="BF695" i="4"/>
  <c r="BD695" i="4"/>
  <c r="BB695" i="4"/>
  <c r="AZ695" i="4"/>
  <c r="AX695" i="4"/>
  <c r="AV695" i="4"/>
  <c r="AT695" i="4"/>
  <c r="AR695" i="4"/>
  <c r="AP695" i="4"/>
  <c r="AN695" i="4"/>
  <c r="AO695" i="4"/>
  <c r="AS695" i="4"/>
  <c r="AW695" i="4"/>
  <c r="BA695" i="4"/>
  <c r="BE695" i="4"/>
  <c r="BI695" i="4"/>
  <c r="BM695" i="4"/>
  <c r="BQ695" i="4"/>
  <c r="BU695" i="4"/>
  <c r="BY695" i="4"/>
  <c r="BZ697" i="4"/>
  <c r="BX697" i="4"/>
  <c r="BV697" i="4"/>
  <c r="BT697" i="4"/>
  <c r="BR697" i="4"/>
  <c r="BP697" i="4"/>
  <c r="BN697" i="4"/>
  <c r="BL697" i="4"/>
  <c r="BJ697" i="4"/>
  <c r="BH697" i="4"/>
  <c r="BF697" i="4"/>
  <c r="BD697" i="4"/>
  <c r="BB697" i="4"/>
  <c r="AZ697" i="4"/>
  <c r="AX697" i="4"/>
  <c r="AV697" i="4"/>
  <c r="AT697" i="4"/>
  <c r="AR697" i="4"/>
  <c r="AP697" i="4"/>
  <c r="AN697" i="4"/>
  <c r="AO697" i="4"/>
  <c r="AS697" i="4"/>
  <c r="AW697" i="4"/>
  <c r="BA697" i="4"/>
  <c r="BE697" i="4"/>
  <c r="BI697" i="4"/>
  <c r="BM697" i="4"/>
  <c r="BQ697" i="4"/>
  <c r="BU697" i="4"/>
  <c r="BY697" i="4"/>
  <c r="AU698" i="4"/>
  <c r="AY698" i="4"/>
  <c r="BC698" i="4"/>
  <c r="BG698" i="4"/>
  <c r="BK698" i="4"/>
  <c r="BO698" i="4"/>
  <c r="BS698" i="4"/>
  <c r="BZ699" i="4"/>
  <c r="BX699" i="4"/>
  <c r="BV699" i="4"/>
  <c r="BT699" i="4"/>
  <c r="BR699" i="4"/>
  <c r="BP699" i="4"/>
  <c r="BN699" i="4"/>
  <c r="BL699" i="4"/>
  <c r="BJ699" i="4"/>
  <c r="BH699" i="4"/>
  <c r="BF699" i="4"/>
  <c r="BD699" i="4"/>
  <c r="BB699" i="4"/>
  <c r="AZ699" i="4"/>
  <c r="AX699" i="4"/>
  <c r="AV699" i="4"/>
  <c r="AT699" i="4"/>
  <c r="AR699" i="4"/>
  <c r="AP699" i="4"/>
  <c r="AN699" i="4"/>
  <c r="AO699" i="4"/>
  <c r="AS699" i="4"/>
  <c r="AW699" i="4"/>
  <c r="BA699" i="4"/>
  <c r="BE699" i="4"/>
  <c r="BI699" i="4"/>
  <c r="BM699" i="4"/>
  <c r="BQ699" i="4"/>
  <c r="BU699" i="4"/>
  <c r="BY699" i="4"/>
  <c r="AU700" i="4"/>
  <c r="AY700" i="4"/>
  <c r="BC700" i="4"/>
  <c r="BG700" i="4"/>
  <c r="BK700" i="4"/>
  <c r="BO700" i="4"/>
  <c r="BS700" i="4"/>
  <c r="BZ701" i="4"/>
  <c r="BX701" i="4"/>
  <c r="BV701" i="4"/>
  <c r="BT701" i="4"/>
  <c r="BR701" i="4"/>
  <c r="BP701" i="4"/>
  <c r="BN701" i="4"/>
  <c r="BL701" i="4"/>
  <c r="BJ701" i="4"/>
  <c r="BH701" i="4"/>
  <c r="BF701" i="4"/>
  <c r="BD701" i="4"/>
  <c r="BB701" i="4"/>
  <c r="AZ701" i="4"/>
  <c r="AX701" i="4"/>
  <c r="AV701" i="4"/>
  <c r="AT701" i="4"/>
  <c r="AR701" i="4"/>
  <c r="AP701" i="4"/>
  <c r="AN701" i="4"/>
  <c r="AO701" i="4"/>
  <c r="AS701" i="4"/>
  <c r="AW701" i="4"/>
  <c r="BA701" i="4"/>
  <c r="BE701" i="4"/>
  <c r="BI701" i="4"/>
  <c r="BM701" i="4"/>
  <c r="BQ701" i="4"/>
  <c r="BU701" i="4"/>
  <c r="BY701" i="4"/>
  <c r="AQ702" i="4"/>
  <c r="AU702" i="4"/>
  <c r="AY702" i="4"/>
  <c r="BC702" i="4"/>
  <c r="BG702" i="4"/>
  <c r="BK702" i="4"/>
  <c r="BO702" i="4"/>
  <c r="BS702" i="4"/>
  <c r="BZ703" i="4"/>
  <c r="BX703" i="4"/>
  <c r="BV703" i="4"/>
  <c r="BT703" i="4"/>
  <c r="BR703" i="4"/>
  <c r="BP703" i="4"/>
  <c r="BN703" i="4"/>
  <c r="BL703" i="4"/>
  <c r="BJ703" i="4"/>
  <c r="BH703" i="4"/>
  <c r="BF703" i="4"/>
  <c r="BD703" i="4"/>
  <c r="BB703" i="4"/>
  <c r="AZ703" i="4"/>
  <c r="AX703" i="4"/>
  <c r="AV703" i="4"/>
  <c r="AW703" i="4"/>
  <c r="BA703" i="4"/>
  <c r="BE703" i="4"/>
  <c r="BI703" i="4"/>
  <c r="BM703" i="4"/>
  <c r="BQ703" i="4"/>
  <c r="BU703" i="4"/>
  <c r="BY703" i="4"/>
  <c r="BZ705" i="4"/>
  <c r="BX705" i="4"/>
  <c r="BV705" i="4"/>
  <c r="BT705" i="4"/>
  <c r="BR705" i="4"/>
  <c r="BP705" i="4"/>
  <c r="BN705" i="4"/>
  <c r="BL705" i="4"/>
  <c r="BJ705" i="4"/>
  <c r="BH705" i="4"/>
  <c r="BF705" i="4"/>
  <c r="BD705" i="4"/>
  <c r="BB705" i="4"/>
  <c r="AZ705" i="4"/>
  <c r="AX705" i="4"/>
  <c r="AV705" i="4"/>
  <c r="AT705" i="4"/>
  <c r="AW705" i="4"/>
  <c r="BA705" i="4"/>
  <c r="BE705" i="4"/>
  <c r="BI705" i="4"/>
  <c r="BM705" i="4"/>
  <c r="BQ705" i="4"/>
  <c r="BU705" i="4"/>
  <c r="BY705" i="4"/>
  <c r="BZ707" i="4"/>
  <c r="BX707" i="4"/>
  <c r="BV707" i="4"/>
  <c r="BT707" i="4"/>
  <c r="BR707" i="4"/>
  <c r="BP707" i="4"/>
  <c r="BN707" i="4"/>
  <c r="BL707" i="4"/>
  <c r="BJ707" i="4"/>
  <c r="BH707" i="4"/>
  <c r="BF707" i="4"/>
  <c r="BD707" i="4"/>
  <c r="BB707" i="4"/>
  <c r="AZ707" i="4"/>
  <c r="AX707" i="4"/>
  <c r="AV707" i="4"/>
  <c r="AT707" i="4"/>
  <c r="AW707" i="4"/>
  <c r="BA707" i="4"/>
  <c r="BE707" i="4"/>
  <c r="BI707" i="4"/>
  <c r="BM707" i="4"/>
  <c r="BQ707" i="4"/>
  <c r="BU707" i="4"/>
  <c r="BY707" i="4"/>
  <c r="AM708" i="4"/>
  <c r="AQ708" i="4"/>
  <c r="AU708" i="4"/>
  <c r="AY708" i="4"/>
  <c r="BC708" i="4"/>
  <c r="BG708" i="4"/>
  <c r="BK708" i="4"/>
  <c r="BO708" i="4"/>
  <c r="BS708" i="4"/>
  <c r="BZ709" i="4"/>
  <c r="BX709" i="4"/>
  <c r="BV709" i="4"/>
  <c r="BT709" i="4"/>
  <c r="BR709" i="4"/>
  <c r="BP709" i="4"/>
  <c r="BN709" i="4"/>
  <c r="BL709" i="4"/>
  <c r="BJ709" i="4"/>
  <c r="BH709" i="4"/>
  <c r="BF709" i="4"/>
  <c r="BD709" i="4"/>
  <c r="BB709" i="4"/>
  <c r="AZ709" i="4"/>
  <c r="AX709" i="4"/>
  <c r="AV709" i="4"/>
  <c r="AT709" i="4"/>
  <c r="AR709" i="4"/>
  <c r="AP709" i="4"/>
  <c r="AO709" i="4"/>
  <c r="AS709" i="4"/>
  <c r="AW709" i="4"/>
  <c r="BA709" i="4"/>
  <c r="BE709" i="4"/>
  <c r="BI709" i="4"/>
  <c r="BM709" i="4"/>
  <c r="BQ709" i="4"/>
  <c r="BU709" i="4"/>
  <c r="BY709" i="4"/>
  <c r="AP455" i="4"/>
  <c r="AR455" i="4"/>
  <c r="AT455" i="4"/>
  <c r="AV455" i="4"/>
  <c r="AX455" i="4"/>
  <c r="AZ455" i="4"/>
  <c r="BB455" i="4"/>
  <c r="BD455" i="4"/>
  <c r="BF455" i="4"/>
  <c r="BH455" i="4"/>
  <c r="BJ455" i="4"/>
  <c r="BL455" i="4"/>
  <c r="BN455" i="4"/>
  <c r="BP455" i="4"/>
  <c r="BR455" i="4"/>
  <c r="BT455" i="4"/>
  <c r="BV455" i="4"/>
  <c r="BX455" i="4"/>
  <c r="BZ458" i="4"/>
  <c r="BX458" i="4"/>
  <c r="BV458" i="4"/>
  <c r="BT458" i="4"/>
  <c r="BR458" i="4"/>
  <c r="BP458" i="4"/>
  <c r="BN458" i="4"/>
  <c r="BL458" i="4"/>
  <c r="BJ458" i="4"/>
  <c r="BH458" i="4"/>
  <c r="BF458" i="4"/>
  <c r="BD458" i="4"/>
  <c r="BB458" i="4"/>
  <c r="AZ458" i="4"/>
  <c r="AX458" i="4"/>
  <c r="AV458" i="4"/>
  <c r="AT458" i="4"/>
  <c r="AR458" i="4"/>
  <c r="AP458" i="4"/>
  <c r="AN458" i="4"/>
  <c r="AO458" i="4"/>
  <c r="AS458" i="4"/>
  <c r="AW458" i="4"/>
  <c r="BA458" i="4"/>
  <c r="BE458" i="4"/>
  <c r="BI458" i="4"/>
  <c r="BM458" i="4"/>
  <c r="BQ458" i="4"/>
  <c r="BU458" i="4"/>
  <c r="BY458" i="4"/>
  <c r="BZ460" i="4"/>
  <c r="BX460" i="4"/>
  <c r="BV460" i="4"/>
  <c r="BT460" i="4"/>
  <c r="BR460" i="4"/>
  <c r="BP460" i="4"/>
  <c r="BN460" i="4"/>
  <c r="BL460" i="4"/>
  <c r="BJ460" i="4"/>
  <c r="BH460" i="4"/>
  <c r="BF460" i="4"/>
  <c r="BD460" i="4"/>
  <c r="BB460" i="4"/>
  <c r="AZ460" i="4"/>
  <c r="AX460" i="4"/>
  <c r="AV460" i="4"/>
  <c r="AT460" i="4"/>
  <c r="AR460" i="4"/>
  <c r="AP460" i="4"/>
  <c r="AS460" i="4"/>
  <c r="AW460" i="4"/>
  <c r="BA460" i="4"/>
  <c r="BE460" i="4"/>
  <c r="BI460" i="4"/>
  <c r="BM460" i="4"/>
  <c r="BQ460" i="4"/>
  <c r="BU460" i="4"/>
  <c r="BY460" i="4"/>
  <c r="BZ462" i="4"/>
  <c r="BX462" i="4"/>
  <c r="BV462" i="4"/>
  <c r="BT462" i="4"/>
  <c r="BR462" i="4"/>
  <c r="BP462" i="4"/>
  <c r="BN462" i="4"/>
  <c r="BL462" i="4"/>
  <c r="BJ462" i="4"/>
  <c r="BH462" i="4"/>
  <c r="BF462" i="4"/>
  <c r="BD462" i="4"/>
  <c r="BB462" i="4"/>
  <c r="AZ462" i="4"/>
  <c r="AX462" i="4"/>
  <c r="AV462" i="4"/>
  <c r="AT462" i="4"/>
  <c r="AR462" i="4"/>
  <c r="AP462" i="4"/>
  <c r="AO462" i="4"/>
  <c r="AS462" i="4"/>
  <c r="AW462" i="4"/>
  <c r="BA462" i="4"/>
  <c r="BE462" i="4"/>
  <c r="BI462" i="4"/>
  <c r="BM462" i="4"/>
  <c r="BQ462" i="4"/>
  <c r="BU462" i="4"/>
  <c r="BY462" i="4"/>
  <c r="BZ464" i="4"/>
  <c r="BX464" i="4"/>
  <c r="BV464" i="4"/>
  <c r="BT464" i="4"/>
  <c r="BR464" i="4"/>
  <c r="BP464" i="4"/>
  <c r="BN464" i="4"/>
  <c r="BL464" i="4"/>
  <c r="BJ464" i="4"/>
  <c r="BH464" i="4"/>
  <c r="BF464" i="4"/>
  <c r="BD464" i="4"/>
  <c r="BB464" i="4"/>
  <c r="AZ464" i="4"/>
  <c r="AX464" i="4"/>
  <c r="AV464" i="4"/>
  <c r="AT464" i="4"/>
  <c r="AS464" i="4"/>
  <c r="AW464" i="4"/>
  <c r="BA464" i="4"/>
  <c r="BE464" i="4"/>
  <c r="BI464" i="4"/>
  <c r="BM464" i="4"/>
  <c r="BQ464" i="4"/>
  <c r="BU464" i="4"/>
  <c r="BY464" i="4"/>
  <c r="BZ466" i="4"/>
  <c r="BX466" i="4"/>
  <c r="BV466" i="4"/>
  <c r="BT466" i="4"/>
  <c r="BR466" i="4"/>
  <c r="BP466" i="4"/>
  <c r="BN466" i="4"/>
  <c r="BL466" i="4"/>
  <c r="BJ466" i="4"/>
  <c r="BH466" i="4"/>
  <c r="BF466" i="4"/>
  <c r="BD466" i="4"/>
  <c r="BB466" i="4"/>
  <c r="AZ466" i="4"/>
  <c r="AX466" i="4"/>
  <c r="AV466" i="4"/>
  <c r="AT466" i="4"/>
  <c r="AR466" i="4"/>
  <c r="AP466" i="4"/>
  <c r="AN466" i="4"/>
  <c r="AO466" i="4"/>
  <c r="AS466" i="4"/>
  <c r="AW466" i="4"/>
  <c r="BA466" i="4"/>
  <c r="BE466" i="4"/>
  <c r="BI466" i="4"/>
  <c r="BM466" i="4"/>
  <c r="BQ466" i="4"/>
  <c r="BU466" i="4"/>
  <c r="BY466" i="4"/>
  <c r="BZ468" i="4"/>
  <c r="BX468" i="4"/>
  <c r="BV468" i="4"/>
  <c r="BT468" i="4"/>
  <c r="BR468" i="4"/>
  <c r="BP468" i="4"/>
  <c r="BN468" i="4"/>
  <c r="BL468" i="4"/>
  <c r="BJ468" i="4"/>
  <c r="BH468" i="4"/>
  <c r="BF468" i="4"/>
  <c r="BD468" i="4"/>
  <c r="BB468" i="4"/>
  <c r="AZ468" i="4"/>
  <c r="AX468" i="4"/>
  <c r="AV468" i="4"/>
  <c r="AT468" i="4"/>
  <c r="AR468" i="4"/>
  <c r="AP468" i="4"/>
  <c r="AO468" i="4"/>
  <c r="AS468" i="4"/>
  <c r="AW468" i="4"/>
  <c r="BA468" i="4"/>
  <c r="BE468" i="4"/>
  <c r="BI468" i="4"/>
  <c r="BM468" i="4"/>
  <c r="BQ468" i="4"/>
  <c r="BU468" i="4"/>
  <c r="BY468" i="4"/>
  <c r="BZ470" i="4"/>
  <c r="BX470" i="4"/>
  <c r="BV470" i="4"/>
  <c r="BT470" i="4"/>
  <c r="BR470" i="4"/>
  <c r="BP470" i="4"/>
  <c r="BN470" i="4"/>
  <c r="BL470" i="4"/>
  <c r="BJ470" i="4"/>
  <c r="BH470" i="4"/>
  <c r="BF470" i="4"/>
  <c r="BD470" i="4"/>
  <c r="BB470" i="4"/>
  <c r="AZ470" i="4"/>
  <c r="AX470" i="4"/>
  <c r="AV470" i="4"/>
  <c r="AT470" i="4"/>
  <c r="AR470" i="4"/>
  <c r="AP470" i="4"/>
  <c r="AS470" i="4"/>
  <c r="AW470" i="4"/>
  <c r="BA470" i="4"/>
  <c r="BE470" i="4"/>
  <c r="BI470" i="4"/>
  <c r="BM470" i="4"/>
  <c r="BQ470" i="4"/>
  <c r="BU470" i="4"/>
  <c r="BY470" i="4"/>
  <c r="BZ472" i="4"/>
  <c r="BX472" i="4"/>
  <c r="BV472" i="4"/>
  <c r="BT472" i="4"/>
  <c r="BR472" i="4"/>
  <c r="BP472" i="4"/>
  <c r="BN472" i="4"/>
  <c r="BL472" i="4"/>
  <c r="BJ472" i="4"/>
  <c r="BH472" i="4"/>
  <c r="BF472" i="4"/>
  <c r="BD472" i="4"/>
  <c r="BB472" i="4"/>
  <c r="AZ472" i="4"/>
  <c r="AX472" i="4"/>
  <c r="AV472" i="4"/>
  <c r="AT472" i="4"/>
  <c r="AR472" i="4"/>
  <c r="AS472" i="4"/>
  <c r="AW472" i="4"/>
  <c r="BA472" i="4"/>
  <c r="BE472" i="4"/>
  <c r="BI472" i="4"/>
  <c r="BM472" i="4"/>
  <c r="BQ472" i="4"/>
  <c r="BU472" i="4"/>
  <c r="BY472" i="4"/>
  <c r="BZ474" i="4"/>
  <c r="BX474" i="4"/>
  <c r="BV474" i="4"/>
  <c r="BT474" i="4"/>
  <c r="BR474" i="4"/>
  <c r="BP474" i="4"/>
  <c r="BN474" i="4"/>
  <c r="BL474" i="4"/>
  <c r="BJ474" i="4"/>
  <c r="BH474" i="4"/>
  <c r="BF474" i="4"/>
  <c r="BD474" i="4"/>
  <c r="BB474" i="4"/>
  <c r="AZ474" i="4"/>
  <c r="AX474" i="4"/>
  <c r="AV474" i="4"/>
  <c r="AT474" i="4"/>
  <c r="AR474" i="4"/>
  <c r="AS474" i="4"/>
  <c r="AW474" i="4"/>
  <c r="BA474" i="4"/>
  <c r="BE474" i="4"/>
  <c r="BI474" i="4"/>
  <c r="BM474" i="4"/>
  <c r="BQ474" i="4"/>
  <c r="BU474" i="4"/>
  <c r="BY474" i="4"/>
  <c r="BZ476" i="4"/>
  <c r="BX476" i="4"/>
  <c r="BV476" i="4"/>
  <c r="BT476" i="4"/>
  <c r="BR476" i="4"/>
  <c r="BP476" i="4"/>
  <c r="BN476" i="4"/>
  <c r="BL476" i="4"/>
  <c r="BJ476" i="4"/>
  <c r="BH476" i="4"/>
  <c r="BF476" i="4"/>
  <c r="BD476" i="4"/>
  <c r="BB476" i="4"/>
  <c r="AZ476" i="4"/>
  <c r="AX476" i="4"/>
  <c r="AV476" i="4"/>
  <c r="AT476" i="4"/>
  <c r="AR476" i="4"/>
  <c r="AP476" i="4"/>
  <c r="AN476" i="4"/>
  <c r="AO476" i="4"/>
  <c r="AS476" i="4"/>
  <c r="AW476" i="4"/>
  <c r="BA476" i="4"/>
  <c r="BE476" i="4"/>
  <c r="BI476" i="4"/>
  <c r="BM476" i="4"/>
  <c r="BQ476" i="4"/>
  <c r="BU476" i="4"/>
  <c r="BY476" i="4"/>
  <c r="BZ478" i="4"/>
  <c r="BX478" i="4"/>
  <c r="BV478" i="4"/>
  <c r="BT478" i="4"/>
  <c r="BR478" i="4"/>
  <c r="BP478" i="4"/>
  <c r="BN478" i="4"/>
  <c r="BL478" i="4"/>
  <c r="BJ478" i="4"/>
  <c r="BH478" i="4"/>
  <c r="BF478" i="4"/>
  <c r="BD478" i="4"/>
  <c r="BB478" i="4"/>
  <c r="AZ478" i="4"/>
  <c r="AX478" i="4"/>
  <c r="AV478" i="4"/>
  <c r="AT478" i="4"/>
  <c r="AR478" i="4"/>
  <c r="AP478" i="4"/>
  <c r="AN478" i="4"/>
  <c r="AO478" i="4"/>
  <c r="AS478" i="4"/>
  <c r="AW478" i="4"/>
  <c r="BA478" i="4"/>
  <c r="BE478" i="4"/>
  <c r="BI478" i="4"/>
  <c r="BM478" i="4"/>
  <c r="BQ478" i="4"/>
  <c r="BU478" i="4"/>
  <c r="BY478" i="4"/>
  <c r="BZ480" i="4"/>
  <c r="BX480" i="4"/>
  <c r="BV480" i="4"/>
  <c r="BT480" i="4"/>
  <c r="BR480" i="4"/>
  <c r="BP480" i="4"/>
  <c r="BN480" i="4"/>
  <c r="BL480" i="4"/>
  <c r="BJ480" i="4"/>
  <c r="BH480" i="4"/>
  <c r="BF480" i="4"/>
  <c r="BD480" i="4"/>
  <c r="BB480" i="4"/>
  <c r="AZ480" i="4"/>
  <c r="AX480" i="4"/>
  <c r="AV480" i="4"/>
  <c r="AT480" i="4"/>
  <c r="AR480" i="4"/>
  <c r="AP480" i="4"/>
  <c r="AN480" i="4"/>
  <c r="AO480" i="4"/>
  <c r="AS480" i="4"/>
  <c r="AW480" i="4"/>
  <c r="BA480" i="4"/>
  <c r="BE480" i="4"/>
  <c r="BI480" i="4"/>
  <c r="BM480" i="4"/>
  <c r="BQ480" i="4"/>
  <c r="BU480" i="4"/>
  <c r="BY480" i="4"/>
  <c r="BZ482" i="4"/>
  <c r="BX482" i="4"/>
  <c r="BV482" i="4"/>
  <c r="BT482" i="4"/>
  <c r="BR482" i="4"/>
  <c r="BP482" i="4"/>
  <c r="BN482" i="4"/>
  <c r="BL482" i="4"/>
  <c r="BJ482" i="4"/>
  <c r="BH482" i="4"/>
  <c r="BF482" i="4"/>
  <c r="BD482" i="4"/>
  <c r="BB482" i="4"/>
  <c r="AZ482" i="4"/>
  <c r="AX482" i="4"/>
  <c r="AV482" i="4"/>
  <c r="AT482" i="4"/>
  <c r="AR482" i="4"/>
  <c r="AP482" i="4"/>
  <c r="AS482" i="4"/>
  <c r="AW482" i="4"/>
  <c r="BA482" i="4"/>
  <c r="BE482" i="4"/>
  <c r="BI482" i="4"/>
  <c r="BM482" i="4"/>
  <c r="BQ482" i="4"/>
  <c r="BU482" i="4"/>
  <c r="BY482" i="4"/>
  <c r="BZ484" i="4"/>
  <c r="BX484" i="4"/>
  <c r="BV484" i="4"/>
  <c r="BT484" i="4"/>
  <c r="BR484" i="4"/>
  <c r="BP484" i="4"/>
  <c r="BN484" i="4"/>
  <c r="BL484" i="4"/>
  <c r="BJ484" i="4"/>
  <c r="BH484" i="4"/>
  <c r="BF484" i="4"/>
  <c r="BD484" i="4"/>
  <c r="BB484" i="4"/>
  <c r="AZ484" i="4"/>
  <c r="AX484" i="4"/>
  <c r="AV484" i="4"/>
  <c r="AT484" i="4"/>
  <c r="AR484" i="4"/>
  <c r="AP484" i="4"/>
  <c r="AO484" i="4"/>
  <c r="AS484" i="4"/>
  <c r="AW484" i="4"/>
  <c r="BA484" i="4"/>
  <c r="BE484" i="4"/>
  <c r="BI484" i="4"/>
  <c r="BM484" i="4"/>
  <c r="BQ484" i="4"/>
  <c r="BU484" i="4"/>
  <c r="BY484" i="4"/>
  <c r="BZ486" i="4"/>
  <c r="BX486" i="4"/>
  <c r="BV486" i="4"/>
  <c r="BT486" i="4"/>
  <c r="BR486" i="4"/>
  <c r="BP486" i="4"/>
  <c r="BN486" i="4"/>
  <c r="BL486" i="4"/>
  <c r="BJ486" i="4"/>
  <c r="BH486" i="4"/>
  <c r="BF486" i="4"/>
  <c r="BD486" i="4"/>
  <c r="BB486" i="4"/>
  <c r="AZ486" i="4"/>
  <c r="AX486" i="4"/>
  <c r="AV486" i="4"/>
  <c r="AT486" i="4"/>
  <c r="AR486" i="4"/>
  <c r="AS486" i="4"/>
  <c r="AW486" i="4"/>
  <c r="BA486" i="4"/>
  <c r="BE486" i="4"/>
  <c r="BI486" i="4"/>
  <c r="BM486" i="4"/>
  <c r="BQ486" i="4"/>
  <c r="BU486" i="4"/>
  <c r="BY486" i="4"/>
  <c r="BZ488" i="4"/>
  <c r="BX488" i="4"/>
  <c r="BV488" i="4"/>
  <c r="BT488" i="4"/>
  <c r="BR488" i="4"/>
  <c r="BP488" i="4"/>
  <c r="BN488" i="4"/>
  <c r="BL488" i="4"/>
  <c r="BJ488" i="4"/>
  <c r="BH488" i="4"/>
  <c r="BF488" i="4"/>
  <c r="BD488" i="4"/>
  <c r="BB488" i="4"/>
  <c r="AZ488" i="4"/>
  <c r="AX488" i="4"/>
  <c r="AV488" i="4"/>
  <c r="AT488" i="4"/>
  <c r="AR488" i="4"/>
  <c r="AP488" i="4"/>
  <c r="AO488" i="4"/>
  <c r="AS488" i="4"/>
  <c r="AW488" i="4"/>
  <c r="BA488" i="4"/>
  <c r="BE488" i="4"/>
  <c r="BI488" i="4"/>
  <c r="BM488" i="4"/>
  <c r="BQ488" i="4"/>
  <c r="BU488" i="4"/>
  <c r="BY488" i="4"/>
  <c r="BZ490" i="4"/>
  <c r="BX490" i="4"/>
  <c r="BV490" i="4"/>
  <c r="BT490" i="4"/>
  <c r="BR490" i="4"/>
  <c r="BP490" i="4"/>
  <c r="BN490" i="4"/>
  <c r="BL490" i="4"/>
  <c r="BJ490" i="4"/>
  <c r="BH490" i="4"/>
  <c r="BF490" i="4"/>
  <c r="BD490" i="4"/>
  <c r="BB490" i="4"/>
  <c r="AZ490" i="4"/>
  <c r="AX490" i="4"/>
  <c r="AV490" i="4"/>
  <c r="AT490" i="4"/>
  <c r="AR490" i="4"/>
  <c r="AP490" i="4"/>
  <c r="AS490" i="4"/>
  <c r="AW490" i="4"/>
  <c r="BA490" i="4"/>
  <c r="BE490" i="4"/>
  <c r="BI490" i="4"/>
  <c r="BM490" i="4"/>
  <c r="BQ490" i="4"/>
  <c r="BU490" i="4"/>
  <c r="BY490" i="4"/>
  <c r="BZ492" i="4"/>
  <c r="BX492" i="4"/>
  <c r="BV492" i="4"/>
  <c r="BT492" i="4"/>
  <c r="BR492" i="4"/>
  <c r="BP492" i="4"/>
  <c r="BN492" i="4"/>
  <c r="BL492" i="4"/>
  <c r="BJ492" i="4"/>
  <c r="BH492" i="4"/>
  <c r="BF492" i="4"/>
  <c r="BD492" i="4"/>
  <c r="BB492" i="4"/>
  <c r="AZ492" i="4"/>
  <c r="AX492" i="4"/>
  <c r="AV492" i="4"/>
  <c r="AT492" i="4"/>
  <c r="AR492" i="4"/>
  <c r="AP492" i="4"/>
  <c r="AO492" i="4"/>
  <c r="AS492" i="4"/>
  <c r="AW492" i="4"/>
  <c r="BA492" i="4"/>
  <c r="BE492" i="4"/>
  <c r="BI492" i="4"/>
  <c r="BM492" i="4"/>
  <c r="BQ492" i="4"/>
  <c r="BU492" i="4"/>
  <c r="BY492" i="4"/>
  <c r="BZ494" i="4"/>
  <c r="BX494" i="4"/>
  <c r="BV494" i="4"/>
  <c r="BT494" i="4"/>
  <c r="BR494" i="4"/>
  <c r="BP494" i="4"/>
  <c r="BN494" i="4"/>
  <c r="BL494" i="4"/>
  <c r="BJ494" i="4"/>
  <c r="BH494" i="4"/>
  <c r="BF494" i="4"/>
  <c r="BD494" i="4"/>
  <c r="BB494" i="4"/>
  <c r="AZ494" i="4"/>
  <c r="AX494" i="4"/>
  <c r="AV494" i="4"/>
  <c r="AT494" i="4"/>
  <c r="AR494" i="4"/>
  <c r="AP494" i="4"/>
  <c r="AN494" i="4"/>
  <c r="AO494" i="4"/>
  <c r="AS494" i="4"/>
  <c r="AW494" i="4"/>
  <c r="BA494" i="4"/>
  <c r="BE494" i="4"/>
  <c r="BI494" i="4"/>
  <c r="BM494" i="4"/>
  <c r="BQ494" i="4"/>
  <c r="BU494" i="4"/>
  <c r="BY494" i="4"/>
  <c r="BZ496" i="4"/>
  <c r="BX496" i="4"/>
  <c r="BV496" i="4"/>
  <c r="BT496" i="4"/>
  <c r="BR496" i="4"/>
  <c r="BP496" i="4"/>
  <c r="BN496" i="4"/>
  <c r="BL496" i="4"/>
  <c r="BJ496" i="4"/>
  <c r="BH496" i="4"/>
  <c r="BF496" i="4"/>
  <c r="BD496" i="4"/>
  <c r="BB496" i="4"/>
  <c r="AZ496" i="4"/>
  <c r="AX496" i="4"/>
  <c r="AV496" i="4"/>
  <c r="AT496" i="4"/>
  <c r="AR496" i="4"/>
  <c r="AP496" i="4"/>
  <c r="AN496" i="4"/>
  <c r="AO496" i="4"/>
  <c r="AS496" i="4"/>
  <c r="AW496" i="4"/>
  <c r="BA496" i="4"/>
  <c r="BE496" i="4"/>
  <c r="BI496" i="4"/>
  <c r="BM496" i="4"/>
  <c r="BQ496" i="4"/>
  <c r="BU496" i="4"/>
  <c r="BY496" i="4"/>
  <c r="BZ498" i="4"/>
  <c r="BX498" i="4"/>
  <c r="BV498" i="4"/>
  <c r="BT498" i="4"/>
  <c r="BR498" i="4"/>
  <c r="BP498" i="4"/>
  <c r="BN498" i="4"/>
  <c r="BL498" i="4"/>
  <c r="BJ498" i="4"/>
  <c r="BH498" i="4"/>
  <c r="BF498" i="4"/>
  <c r="BD498" i="4"/>
  <c r="BB498" i="4"/>
  <c r="AZ498" i="4"/>
  <c r="AX498" i="4"/>
  <c r="AV498" i="4"/>
  <c r="AT498" i="4"/>
  <c r="AR498" i="4"/>
  <c r="AP498" i="4"/>
  <c r="AN498" i="4"/>
  <c r="AO498" i="4"/>
  <c r="AS498" i="4"/>
  <c r="AW498" i="4"/>
  <c r="BA498" i="4"/>
  <c r="BE498" i="4"/>
  <c r="BI498" i="4"/>
  <c r="BM498" i="4"/>
  <c r="BQ498" i="4"/>
  <c r="BU498" i="4"/>
  <c r="BY498" i="4"/>
  <c r="BZ500" i="4"/>
  <c r="BX500" i="4"/>
  <c r="BV500" i="4"/>
  <c r="BT500" i="4"/>
  <c r="BR500" i="4"/>
  <c r="BP500" i="4"/>
  <c r="BN500" i="4"/>
  <c r="BL500" i="4"/>
  <c r="BJ500" i="4"/>
  <c r="BH500" i="4"/>
  <c r="BF500" i="4"/>
  <c r="BD500" i="4"/>
  <c r="BB500" i="4"/>
  <c r="AZ500" i="4"/>
  <c r="AX500" i="4"/>
  <c r="AV500" i="4"/>
  <c r="AT500" i="4"/>
  <c r="AR500" i="4"/>
  <c r="AP500" i="4"/>
  <c r="AN500" i="4"/>
  <c r="AO500" i="4"/>
  <c r="AS500" i="4"/>
  <c r="AW500" i="4"/>
  <c r="BA500" i="4"/>
  <c r="BE500" i="4"/>
  <c r="BI500" i="4"/>
  <c r="BM500" i="4"/>
  <c r="BQ500" i="4"/>
  <c r="BU500" i="4"/>
  <c r="BY500" i="4"/>
  <c r="BZ502" i="4"/>
  <c r="BX502" i="4"/>
  <c r="BV502" i="4"/>
  <c r="BT502" i="4"/>
  <c r="BR502" i="4"/>
  <c r="BP502" i="4"/>
  <c r="BN502" i="4"/>
  <c r="BL502" i="4"/>
  <c r="BJ502" i="4"/>
  <c r="BH502" i="4"/>
  <c r="BF502" i="4"/>
  <c r="BD502" i="4"/>
  <c r="BB502" i="4"/>
  <c r="AZ502" i="4"/>
  <c r="AX502" i="4"/>
  <c r="BA502" i="4"/>
  <c r="BE502" i="4"/>
  <c r="BI502" i="4"/>
  <c r="BM502" i="4"/>
  <c r="BQ502" i="4"/>
  <c r="BU502" i="4"/>
  <c r="BY502" i="4"/>
  <c r="BZ504" i="4"/>
  <c r="BX504" i="4"/>
  <c r="BV504" i="4"/>
  <c r="BT504" i="4"/>
  <c r="BR504" i="4"/>
  <c r="BP504" i="4"/>
  <c r="BN504" i="4"/>
  <c r="BL504" i="4"/>
  <c r="BJ504" i="4"/>
  <c r="BH504" i="4"/>
  <c r="BF504" i="4"/>
  <c r="BD504" i="4"/>
  <c r="BB504" i="4"/>
  <c r="AZ504" i="4"/>
  <c r="AX504" i="4"/>
  <c r="AV504" i="4"/>
  <c r="AT504" i="4"/>
  <c r="AR504" i="4"/>
  <c r="AP504" i="4"/>
  <c r="AS504" i="4"/>
  <c r="AW504" i="4"/>
  <c r="BA504" i="4"/>
  <c r="BE504" i="4"/>
  <c r="BI504" i="4"/>
  <c r="BM504" i="4"/>
  <c r="BQ504" i="4"/>
  <c r="BU504" i="4"/>
  <c r="BY504" i="4"/>
  <c r="BZ506" i="4"/>
  <c r="BX506" i="4"/>
  <c r="BV506" i="4"/>
  <c r="BT506" i="4"/>
  <c r="BR506" i="4"/>
  <c r="BP506" i="4"/>
  <c r="BN506" i="4"/>
  <c r="BL506" i="4"/>
  <c r="BJ506" i="4"/>
  <c r="BH506" i="4"/>
  <c r="BF506" i="4"/>
  <c r="BD506" i="4"/>
  <c r="BB506" i="4"/>
  <c r="AZ506" i="4"/>
  <c r="AX506" i="4"/>
  <c r="AV506" i="4"/>
  <c r="AT506" i="4"/>
  <c r="AR506" i="4"/>
  <c r="AP506" i="4"/>
  <c r="AN506" i="4"/>
  <c r="AO506" i="4"/>
  <c r="AS506" i="4"/>
  <c r="AW506" i="4"/>
  <c r="BA506" i="4"/>
  <c r="BE506" i="4"/>
  <c r="BI506" i="4"/>
  <c r="BM506" i="4"/>
  <c r="BQ506" i="4"/>
  <c r="BU506" i="4"/>
  <c r="BY506" i="4"/>
  <c r="BZ508" i="4"/>
  <c r="BX508" i="4"/>
  <c r="BV508" i="4"/>
  <c r="BT508" i="4"/>
  <c r="BR508" i="4"/>
  <c r="BP508" i="4"/>
  <c r="BN508" i="4"/>
  <c r="BL508" i="4"/>
  <c r="BJ508" i="4"/>
  <c r="BH508" i="4"/>
  <c r="BF508" i="4"/>
  <c r="BD508" i="4"/>
  <c r="BB508" i="4"/>
  <c r="AZ508" i="4"/>
  <c r="AX508" i="4"/>
  <c r="AV508" i="4"/>
  <c r="AT508" i="4"/>
  <c r="AR508" i="4"/>
  <c r="AP508" i="4"/>
  <c r="AN508" i="4"/>
  <c r="AO508" i="4"/>
  <c r="AS508" i="4"/>
  <c r="AW508" i="4"/>
  <c r="BA508" i="4"/>
  <c r="BE508" i="4"/>
  <c r="BI508" i="4"/>
  <c r="BM508" i="4"/>
  <c r="BQ508" i="4"/>
  <c r="BU508" i="4"/>
  <c r="BY508" i="4"/>
  <c r="BZ510" i="4"/>
  <c r="BX510" i="4"/>
  <c r="BV510" i="4"/>
  <c r="BT510" i="4"/>
  <c r="BR510" i="4"/>
  <c r="BP510" i="4"/>
  <c r="BN510" i="4"/>
  <c r="BL510" i="4"/>
  <c r="BJ510" i="4"/>
  <c r="BH510" i="4"/>
  <c r="BF510" i="4"/>
  <c r="BD510" i="4"/>
  <c r="BB510" i="4"/>
  <c r="AZ510" i="4"/>
  <c r="AX510" i="4"/>
  <c r="AV510" i="4"/>
  <c r="AT510" i="4"/>
  <c r="AR510" i="4"/>
  <c r="AP510" i="4"/>
  <c r="AS510" i="4"/>
  <c r="AW510" i="4"/>
  <c r="BA510" i="4"/>
  <c r="BE510" i="4"/>
  <c r="BI510" i="4"/>
  <c r="BM510" i="4"/>
  <c r="BQ510" i="4"/>
  <c r="BU510" i="4"/>
  <c r="BY510" i="4"/>
  <c r="BZ512" i="4"/>
  <c r="BX512" i="4"/>
  <c r="BV512" i="4"/>
  <c r="BT512" i="4"/>
  <c r="BR512" i="4"/>
  <c r="BP512" i="4"/>
  <c r="BN512" i="4"/>
  <c r="BL512" i="4"/>
  <c r="BJ512" i="4"/>
  <c r="BH512" i="4"/>
  <c r="BF512" i="4"/>
  <c r="BD512" i="4"/>
  <c r="BB512" i="4"/>
  <c r="AZ512" i="4"/>
  <c r="AX512" i="4"/>
  <c r="AV512" i="4"/>
  <c r="AT512" i="4"/>
  <c r="AR512" i="4"/>
  <c r="AS512" i="4"/>
  <c r="AW512" i="4"/>
  <c r="BA512" i="4"/>
  <c r="BE512" i="4"/>
  <c r="BI512" i="4"/>
  <c r="BM512" i="4"/>
  <c r="BQ512" i="4"/>
  <c r="BU512" i="4"/>
  <c r="BY512" i="4"/>
  <c r="BZ514" i="4"/>
  <c r="BX514" i="4"/>
  <c r="BV514" i="4"/>
  <c r="BT514" i="4"/>
  <c r="BR514" i="4"/>
  <c r="BP514" i="4"/>
  <c r="BN514" i="4"/>
  <c r="BL514" i="4"/>
  <c r="BJ514" i="4"/>
  <c r="BH514" i="4"/>
  <c r="BF514" i="4"/>
  <c r="BD514" i="4"/>
  <c r="BB514" i="4"/>
  <c r="BE514" i="4"/>
  <c r="BI514" i="4"/>
  <c r="BM514" i="4"/>
  <c r="BQ514" i="4"/>
  <c r="BU514" i="4"/>
  <c r="BY514" i="4"/>
  <c r="BZ516" i="4"/>
  <c r="BX516" i="4"/>
  <c r="BV516" i="4"/>
  <c r="BT516" i="4"/>
  <c r="BR516" i="4"/>
  <c r="BP516" i="4"/>
  <c r="BN516" i="4"/>
  <c r="BL516" i="4"/>
  <c r="BJ516" i="4"/>
  <c r="BH516" i="4"/>
  <c r="BF516" i="4"/>
  <c r="BD516" i="4"/>
  <c r="BB516" i="4"/>
  <c r="AZ516" i="4"/>
  <c r="AX516" i="4"/>
  <c r="AV516" i="4"/>
  <c r="AT516" i="4"/>
  <c r="AR516" i="4"/>
  <c r="AP516" i="4"/>
  <c r="AN516" i="4"/>
  <c r="AO516" i="4"/>
  <c r="AS516" i="4"/>
  <c r="AW516" i="4"/>
  <c r="BA516" i="4"/>
  <c r="BE516" i="4"/>
  <c r="BI516" i="4"/>
  <c r="BM516" i="4"/>
  <c r="BQ516" i="4"/>
  <c r="BU516" i="4"/>
  <c r="BY516" i="4"/>
  <c r="BZ518" i="4"/>
  <c r="BX518" i="4"/>
  <c r="BV518" i="4"/>
  <c r="BT518" i="4"/>
  <c r="BR518" i="4"/>
  <c r="BP518" i="4"/>
  <c r="BN518" i="4"/>
  <c r="BL518" i="4"/>
  <c r="BJ518" i="4"/>
  <c r="BH518" i="4"/>
  <c r="BF518" i="4"/>
  <c r="BD518" i="4"/>
  <c r="BB518" i="4"/>
  <c r="AZ518" i="4"/>
  <c r="AX518" i="4"/>
  <c r="AV518" i="4"/>
  <c r="AT518" i="4"/>
  <c r="AW518" i="4"/>
  <c r="BA518" i="4"/>
  <c r="BE518" i="4"/>
  <c r="BI518" i="4"/>
  <c r="BM518" i="4"/>
  <c r="BQ518" i="4"/>
  <c r="BU518" i="4"/>
  <c r="BY518" i="4"/>
  <c r="BZ520" i="4"/>
  <c r="BX520" i="4"/>
  <c r="BV520" i="4"/>
  <c r="BT520" i="4"/>
  <c r="BR520" i="4"/>
  <c r="BP520" i="4"/>
  <c r="BN520" i="4"/>
  <c r="BL520" i="4"/>
  <c r="BJ520" i="4"/>
  <c r="BH520" i="4"/>
  <c r="BF520" i="4"/>
  <c r="BD520" i="4"/>
  <c r="BB520" i="4"/>
  <c r="AZ520" i="4"/>
  <c r="AX520" i="4"/>
  <c r="AV520" i="4"/>
  <c r="AT520" i="4"/>
  <c r="AR520" i="4"/>
  <c r="AP520" i="4"/>
  <c r="AN520" i="4"/>
  <c r="AO520" i="4"/>
  <c r="AS520" i="4"/>
  <c r="AW520" i="4"/>
  <c r="BA520" i="4"/>
  <c r="BE520" i="4"/>
  <c r="BI520" i="4"/>
  <c r="BM520" i="4"/>
  <c r="BQ520" i="4"/>
  <c r="BU520" i="4"/>
  <c r="BY520" i="4"/>
  <c r="BZ522" i="4"/>
  <c r="BX522" i="4"/>
  <c r="BV522" i="4"/>
  <c r="BT522" i="4"/>
  <c r="BR522" i="4"/>
  <c r="BP522" i="4"/>
  <c r="BN522" i="4"/>
  <c r="BL522" i="4"/>
  <c r="BJ522" i="4"/>
  <c r="BH522" i="4"/>
  <c r="BF522" i="4"/>
  <c r="BD522" i="4"/>
  <c r="BB522" i="4"/>
  <c r="AZ522" i="4"/>
  <c r="AX522" i="4"/>
  <c r="AV522" i="4"/>
  <c r="AT522" i="4"/>
  <c r="AR522" i="4"/>
  <c r="AP522" i="4"/>
  <c r="AN522" i="4"/>
  <c r="AO522" i="4"/>
  <c r="AS522" i="4"/>
  <c r="AW522" i="4"/>
  <c r="BA522" i="4"/>
  <c r="BE522" i="4"/>
  <c r="BI522" i="4"/>
  <c r="BM522" i="4"/>
  <c r="BQ522" i="4"/>
  <c r="BU522" i="4"/>
  <c r="BY522" i="4"/>
  <c r="BZ524" i="4"/>
  <c r="BX524" i="4"/>
  <c r="BV524" i="4"/>
  <c r="BT524" i="4"/>
  <c r="BR524" i="4"/>
  <c r="BP524" i="4"/>
  <c r="BN524" i="4"/>
  <c r="BL524" i="4"/>
  <c r="BJ524" i="4"/>
  <c r="BH524" i="4"/>
  <c r="BF524" i="4"/>
  <c r="BD524" i="4"/>
  <c r="BB524" i="4"/>
  <c r="AZ524" i="4"/>
  <c r="AX524" i="4"/>
  <c r="AV524" i="4"/>
  <c r="AT524" i="4"/>
  <c r="AR524" i="4"/>
  <c r="AS524" i="4"/>
  <c r="AW524" i="4"/>
  <c r="BA524" i="4"/>
  <c r="BE524" i="4"/>
  <c r="BI524" i="4"/>
  <c r="BM524" i="4"/>
  <c r="BQ524" i="4"/>
  <c r="BU524" i="4"/>
  <c r="BY524" i="4"/>
  <c r="BZ526" i="4"/>
  <c r="BX526" i="4"/>
  <c r="BV526" i="4"/>
  <c r="BT526" i="4"/>
  <c r="BR526" i="4"/>
  <c r="BP526" i="4"/>
  <c r="BN526" i="4"/>
  <c r="BL526" i="4"/>
  <c r="BJ526" i="4"/>
  <c r="BH526" i="4"/>
  <c r="BF526" i="4"/>
  <c r="BD526" i="4"/>
  <c r="BB526" i="4"/>
  <c r="AZ526" i="4"/>
  <c r="AX526" i="4"/>
  <c r="AV526" i="4"/>
  <c r="AT526" i="4"/>
  <c r="AR526" i="4"/>
  <c r="AP526" i="4"/>
  <c r="AO526" i="4"/>
  <c r="AS526" i="4"/>
  <c r="AW526" i="4"/>
  <c r="BA526" i="4"/>
  <c r="BE526" i="4"/>
  <c r="BI526" i="4"/>
  <c r="BM526" i="4"/>
  <c r="BQ526" i="4"/>
  <c r="BU526" i="4"/>
  <c r="BY526" i="4"/>
  <c r="BZ528" i="4"/>
  <c r="BX528" i="4"/>
  <c r="BV528" i="4"/>
  <c r="BT528" i="4"/>
  <c r="BR528" i="4"/>
  <c r="BP528" i="4"/>
  <c r="BN528" i="4"/>
  <c r="BL528" i="4"/>
  <c r="BJ528" i="4"/>
  <c r="BH528" i="4"/>
  <c r="BF528" i="4"/>
  <c r="BD528" i="4"/>
  <c r="BB528" i="4"/>
  <c r="AZ528" i="4"/>
  <c r="AX528" i="4"/>
  <c r="AV528" i="4"/>
  <c r="AT528" i="4"/>
  <c r="AR528" i="4"/>
  <c r="AS528" i="4"/>
  <c r="AW528" i="4"/>
  <c r="BA528" i="4"/>
  <c r="BE528" i="4"/>
  <c r="BI528" i="4"/>
  <c r="BM528" i="4"/>
  <c r="BQ528" i="4"/>
  <c r="BU528" i="4"/>
  <c r="BY528" i="4"/>
  <c r="BZ530" i="4"/>
  <c r="BX530" i="4"/>
  <c r="BV530" i="4"/>
  <c r="BT530" i="4"/>
  <c r="BR530" i="4"/>
  <c r="BP530" i="4"/>
  <c r="BN530" i="4"/>
  <c r="BL530" i="4"/>
  <c r="BJ530" i="4"/>
  <c r="BH530" i="4"/>
  <c r="BF530" i="4"/>
  <c r="BD530" i="4"/>
  <c r="BB530" i="4"/>
  <c r="AZ530" i="4"/>
  <c r="AX530" i="4"/>
  <c r="AV530" i="4"/>
  <c r="AT530" i="4"/>
  <c r="AR530" i="4"/>
  <c r="AS530" i="4"/>
  <c r="AW530" i="4"/>
  <c r="BA530" i="4"/>
  <c r="BE530" i="4"/>
  <c r="BI530" i="4"/>
  <c r="BM530" i="4"/>
  <c r="BQ530" i="4"/>
  <c r="BU530" i="4"/>
  <c r="BY530" i="4"/>
  <c r="BZ532" i="4"/>
  <c r="BX532" i="4"/>
  <c r="BV532" i="4"/>
  <c r="BT532" i="4"/>
  <c r="BR532" i="4"/>
  <c r="BP532" i="4"/>
  <c r="BN532" i="4"/>
  <c r="BL532" i="4"/>
  <c r="BJ532" i="4"/>
  <c r="BH532" i="4"/>
  <c r="BF532" i="4"/>
  <c r="BD532" i="4"/>
  <c r="BB532" i="4"/>
  <c r="AZ532" i="4"/>
  <c r="AX532" i="4"/>
  <c r="AV532" i="4"/>
  <c r="AT532" i="4"/>
  <c r="AR532" i="4"/>
  <c r="AP532" i="4"/>
  <c r="AN532" i="4"/>
  <c r="AO532" i="4"/>
  <c r="AS532" i="4"/>
  <c r="AW532" i="4"/>
  <c r="BA532" i="4"/>
  <c r="BE532" i="4"/>
  <c r="BI532" i="4"/>
  <c r="BM532" i="4"/>
  <c r="BQ532" i="4"/>
  <c r="BU532" i="4"/>
  <c r="BY532" i="4"/>
  <c r="BZ534" i="4"/>
  <c r="BX534" i="4"/>
  <c r="BV534" i="4"/>
  <c r="BT534" i="4"/>
  <c r="BR534" i="4"/>
  <c r="BP534" i="4"/>
  <c r="BN534" i="4"/>
  <c r="BL534" i="4"/>
  <c r="BJ534" i="4"/>
  <c r="BH534" i="4"/>
  <c r="BF534" i="4"/>
  <c r="BD534" i="4"/>
  <c r="BB534" i="4"/>
  <c r="AZ534" i="4"/>
  <c r="AX534" i="4"/>
  <c r="AW534" i="4"/>
  <c r="BA534" i="4"/>
  <c r="BE534" i="4"/>
  <c r="BI534" i="4"/>
  <c r="BM534" i="4"/>
  <c r="BQ534" i="4"/>
  <c r="BU534" i="4"/>
  <c r="BY534" i="4"/>
  <c r="BZ536" i="4"/>
  <c r="BX536" i="4"/>
  <c r="BV536" i="4"/>
  <c r="BT536" i="4"/>
  <c r="BR536" i="4"/>
  <c r="BP536" i="4"/>
  <c r="BN536" i="4"/>
  <c r="BL536" i="4"/>
  <c r="BJ536" i="4"/>
  <c r="BH536" i="4"/>
  <c r="BF536" i="4"/>
  <c r="BD536" i="4"/>
  <c r="BB536" i="4"/>
  <c r="AZ536" i="4"/>
  <c r="AX536" i="4"/>
  <c r="AV536" i="4"/>
  <c r="AT536" i="4"/>
  <c r="AR536" i="4"/>
  <c r="AP536" i="4"/>
  <c r="AN536" i="4"/>
  <c r="AO536" i="4"/>
  <c r="AS536" i="4"/>
  <c r="AW536" i="4"/>
  <c r="BA536" i="4"/>
  <c r="BE536" i="4"/>
  <c r="BI536" i="4"/>
  <c r="BM536" i="4"/>
  <c r="BQ536" i="4"/>
  <c r="BU536" i="4"/>
  <c r="BY536" i="4"/>
  <c r="BZ538" i="4"/>
  <c r="BX538" i="4"/>
  <c r="BV538" i="4"/>
  <c r="BT538" i="4"/>
  <c r="BR538" i="4"/>
  <c r="BP538" i="4"/>
  <c r="BN538" i="4"/>
  <c r="BL538" i="4"/>
  <c r="BJ538" i="4"/>
  <c r="BH538" i="4"/>
  <c r="BF538" i="4"/>
  <c r="BD538" i="4"/>
  <c r="BB538" i="4"/>
  <c r="AZ538" i="4"/>
  <c r="AX538" i="4"/>
  <c r="AV538" i="4"/>
  <c r="AT538" i="4"/>
  <c r="AS538" i="4"/>
  <c r="AW538" i="4"/>
  <c r="BA538" i="4"/>
  <c r="BE538" i="4"/>
  <c r="BI538" i="4"/>
  <c r="BM538" i="4"/>
  <c r="BQ538" i="4"/>
  <c r="BU538" i="4"/>
  <c r="BY538" i="4"/>
  <c r="BZ540" i="4"/>
  <c r="BX540" i="4"/>
  <c r="BV540" i="4"/>
  <c r="BT540" i="4"/>
  <c r="BR540" i="4"/>
  <c r="BP540" i="4"/>
  <c r="BN540" i="4"/>
  <c r="BL540" i="4"/>
  <c r="BJ540" i="4"/>
  <c r="BH540" i="4"/>
  <c r="BF540" i="4"/>
  <c r="BD540" i="4"/>
  <c r="BB540" i="4"/>
  <c r="AZ540" i="4"/>
  <c r="AX540" i="4"/>
  <c r="AV540" i="4"/>
  <c r="AT540" i="4"/>
  <c r="AR540" i="4"/>
  <c r="AP540" i="4"/>
  <c r="AN540" i="4"/>
  <c r="AO540" i="4"/>
  <c r="AS540" i="4"/>
  <c r="AW540" i="4"/>
  <c r="BA540" i="4"/>
  <c r="BE540" i="4"/>
  <c r="BI540" i="4"/>
  <c r="BM540" i="4"/>
  <c r="BQ540" i="4"/>
  <c r="BU540" i="4"/>
  <c r="BY540" i="4"/>
  <c r="BZ542" i="4"/>
  <c r="BX542" i="4"/>
  <c r="BV542" i="4"/>
  <c r="BT542" i="4"/>
  <c r="BR542" i="4"/>
  <c r="BP542" i="4"/>
  <c r="BN542" i="4"/>
  <c r="BL542" i="4"/>
  <c r="BJ542" i="4"/>
  <c r="BH542" i="4"/>
  <c r="BF542" i="4"/>
  <c r="BD542" i="4"/>
  <c r="BB542" i="4"/>
  <c r="AZ542" i="4"/>
  <c r="AX542" i="4"/>
  <c r="AV542" i="4"/>
  <c r="AT542" i="4"/>
  <c r="AR542" i="4"/>
  <c r="AP542" i="4"/>
  <c r="AN542" i="4"/>
  <c r="AO542" i="4"/>
  <c r="AS542" i="4"/>
  <c r="AW542" i="4"/>
  <c r="BA542" i="4"/>
  <c r="BE542" i="4"/>
  <c r="BI542" i="4"/>
  <c r="BM542" i="4"/>
  <c r="BQ542" i="4"/>
  <c r="BU542" i="4"/>
  <c r="BY542" i="4"/>
  <c r="BZ544" i="4"/>
  <c r="BX544" i="4"/>
  <c r="BV544" i="4"/>
  <c r="BT544" i="4"/>
  <c r="BR544" i="4"/>
  <c r="BP544" i="4"/>
  <c r="BN544" i="4"/>
  <c r="BL544" i="4"/>
  <c r="BJ544" i="4"/>
  <c r="BH544" i="4"/>
  <c r="BF544" i="4"/>
  <c r="BD544" i="4"/>
  <c r="BB544" i="4"/>
  <c r="AZ544" i="4"/>
  <c r="AX544" i="4"/>
  <c r="AV544" i="4"/>
  <c r="AT544" i="4"/>
  <c r="AS544" i="4"/>
  <c r="AW544" i="4"/>
  <c r="BA544" i="4"/>
  <c r="BE544" i="4"/>
  <c r="BI544" i="4"/>
  <c r="BM544" i="4"/>
  <c r="BQ544" i="4"/>
  <c r="BU544" i="4"/>
  <c r="BY544" i="4"/>
  <c r="BZ546" i="4"/>
  <c r="BX546" i="4"/>
  <c r="BV546" i="4"/>
  <c r="BT546" i="4"/>
  <c r="BR546" i="4"/>
  <c r="BP546" i="4"/>
  <c r="BN546" i="4"/>
  <c r="BL546" i="4"/>
  <c r="BJ546" i="4"/>
  <c r="BH546" i="4"/>
  <c r="BF546" i="4"/>
  <c r="BD546" i="4"/>
  <c r="BB546" i="4"/>
  <c r="AZ546" i="4"/>
  <c r="AX546" i="4"/>
  <c r="AV546" i="4"/>
  <c r="AT546" i="4"/>
  <c r="AR546" i="4"/>
  <c r="AP546" i="4"/>
  <c r="AN546" i="4"/>
  <c r="AO546" i="4"/>
  <c r="AS546" i="4"/>
  <c r="AW546" i="4"/>
  <c r="BA546" i="4"/>
  <c r="BE546" i="4"/>
  <c r="BI546" i="4"/>
  <c r="BM546" i="4"/>
  <c r="BQ546" i="4"/>
  <c r="BU546" i="4"/>
  <c r="BY546" i="4"/>
  <c r="BZ548" i="4"/>
  <c r="BX548" i="4"/>
  <c r="BV548" i="4"/>
  <c r="BT548" i="4"/>
  <c r="BR548" i="4"/>
  <c r="BP548" i="4"/>
  <c r="BN548" i="4"/>
  <c r="BL548" i="4"/>
  <c r="BJ548" i="4"/>
  <c r="BH548" i="4"/>
  <c r="BF548" i="4"/>
  <c r="BD548" i="4"/>
  <c r="BB548" i="4"/>
  <c r="AZ548" i="4"/>
  <c r="AX548" i="4"/>
  <c r="AV548" i="4"/>
  <c r="AT548" i="4"/>
  <c r="AW548" i="4"/>
  <c r="BA548" i="4"/>
  <c r="BE548" i="4"/>
  <c r="BI548" i="4"/>
  <c r="BM548" i="4"/>
  <c r="BQ548" i="4"/>
  <c r="BU548" i="4"/>
  <c r="BY548" i="4"/>
  <c r="BZ550" i="4"/>
  <c r="BX550" i="4"/>
  <c r="BV550" i="4"/>
  <c r="BT550" i="4"/>
  <c r="BR550" i="4"/>
  <c r="BP550" i="4"/>
  <c r="BN550" i="4"/>
  <c r="BL550" i="4"/>
  <c r="BJ550" i="4"/>
  <c r="BH550" i="4"/>
  <c r="BF550" i="4"/>
  <c r="BD550" i="4"/>
  <c r="BB550" i="4"/>
  <c r="AZ550" i="4"/>
  <c r="AX550" i="4"/>
  <c r="AV550" i="4"/>
  <c r="AT550" i="4"/>
  <c r="AW550" i="4"/>
  <c r="BA550" i="4"/>
  <c r="BE550" i="4"/>
  <c r="BI550" i="4"/>
  <c r="BM550" i="4"/>
  <c r="BQ550" i="4"/>
  <c r="BU550" i="4"/>
  <c r="BY550" i="4"/>
  <c r="BZ552" i="4"/>
  <c r="BX552" i="4"/>
  <c r="BV552" i="4"/>
  <c r="BT552" i="4"/>
  <c r="BR552" i="4"/>
  <c r="BP552" i="4"/>
  <c r="BN552" i="4"/>
  <c r="BL552" i="4"/>
  <c r="BJ552" i="4"/>
  <c r="BH552" i="4"/>
  <c r="BF552" i="4"/>
  <c r="BD552" i="4"/>
  <c r="BB552" i="4"/>
  <c r="AZ552" i="4"/>
  <c r="AX552" i="4"/>
  <c r="AV552" i="4"/>
  <c r="AT552" i="4"/>
  <c r="AR552" i="4"/>
  <c r="AP552" i="4"/>
  <c r="AN552" i="4"/>
  <c r="AO552" i="4"/>
  <c r="AS552" i="4"/>
  <c r="AW552" i="4"/>
  <c r="BA552" i="4"/>
  <c r="BE552" i="4"/>
  <c r="BI552" i="4"/>
  <c r="BM552" i="4"/>
  <c r="BQ552" i="4"/>
  <c r="BU552" i="4"/>
  <c r="BY552" i="4"/>
  <c r="AQ553" i="4"/>
  <c r="AU553" i="4"/>
  <c r="AY553" i="4"/>
  <c r="BC553" i="4"/>
  <c r="BG553" i="4"/>
  <c r="BK553" i="4"/>
  <c r="BO553" i="4"/>
  <c r="BS553" i="4"/>
  <c r="BW553" i="4"/>
  <c r="BZ554" i="4"/>
  <c r="BX554" i="4"/>
  <c r="BV554" i="4"/>
  <c r="BT554" i="4"/>
  <c r="BR554" i="4"/>
  <c r="BP554" i="4"/>
  <c r="BN554" i="4"/>
  <c r="BL554" i="4"/>
  <c r="BJ554" i="4"/>
  <c r="BH554" i="4"/>
  <c r="BF554" i="4"/>
  <c r="BD554" i="4"/>
  <c r="BB554" i="4"/>
  <c r="AZ554" i="4"/>
  <c r="AX554" i="4"/>
  <c r="AV554" i="4"/>
  <c r="AT554" i="4"/>
  <c r="AR554" i="4"/>
  <c r="AP554" i="4"/>
  <c r="AN554" i="4"/>
  <c r="AO554" i="4"/>
  <c r="AS554" i="4"/>
  <c r="AW554" i="4"/>
  <c r="BA554" i="4"/>
  <c r="BE554" i="4"/>
  <c r="BI554" i="4"/>
  <c r="BM554" i="4"/>
  <c r="BQ554" i="4"/>
  <c r="BU554" i="4"/>
  <c r="BY554" i="4"/>
  <c r="BZ556" i="4"/>
  <c r="BX556" i="4"/>
  <c r="BV556" i="4"/>
  <c r="BT556" i="4"/>
  <c r="BR556" i="4"/>
  <c r="BP556" i="4"/>
  <c r="BN556" i="4"/>
  <c r="BL556" i="4"/>
  <c r="BJ556" i="4"/>
  <c r="BH556" i="4"/>
  <c r="BF556" i="4"/>
  <c r="BD556" i="4"/>
  <c r="BB556" i="4"/>
  <c r="AZ556" i="4"/>
  <c r="AX556" i="4"/>
  <c r="AV556" i="4"/>
  <c r="AT556" i="4"/>
  <c r="AR556" i="4"/>
  <c r="AP556" i="4"/>
  <c r="AS556" i="4"/>
  <c r="AW556" i="4"/>
  <c r="BA556" i="4"/>
  <c r="BE556" i="4"/>
  <c r="BI556" i="4"/>
  <c r="BM556" i="4"/>
  <c r="BQ556" i="4"/>
  <c r="BU556" i="4"/>
  <c r="BY556" i="4"/>
  <c r="BZ558" i="4"/>
  <c r="BX558" i="4"/>
  <c r="BV558" i="4"/>
  <c r="BT558" i="4"/>
  <c r="BR558" i="4"/>
  <c r="BP558" i="4"/>
  <c r="BN558" i="4"/>
  <c r="BL558" i="4"/>
  <c r="BJ558" i="4"/>
  <c r="BH558" i="4"/>
  <c r="BF558" i="4"/>
  <c r="BD558" i="4"/>
  <c r="BB558" i="4"/>
  <c r="AZ558" i="4"/>
  <c r="AX558" i="4"/>
  <c r="AV558" i="4"/>
  <c r="AT558" i="4"/>
  <c r="AR558" i="4"/>
  <c r="AP558" i="4"/>
  <c r="AO558" i="4"/>
  <c r="AS558" i="4"/>
  <c r="AW558" i="4"/>
  <c r="BA558" i="4"/>
  <c r="BE558" i="4"/>
  <c r="BI558" i="4"/>
  <c r="BM558" i="4"/>
  <c r="BQ558" i="4"/>
  <c r="BU558" i="4"/>
  <c r="BY558" i="4"/>
  <c r="BZ560" i="4"/>
  <c r="BX560" i="4"/>
  <c r="BV560" i="4"/>
  <c r="BT560" i="4"/>
  <c r="BR560" i="4"/>
  <c r="BP560" i="4"/>
  <c r="BN560" i="4"/>
  <c r="BL560" i="4"/>
  <c r="BJ560" i="4"/>
  <c r="BH560" i="4"/>
  <c r="BF560" i="4"/>
  <c r="BD560" i="4"/>
  <c r="BB560" i="4"/>
  <c r="AZ560" i="4"/>
  <c r="AX560" i="4"/>
  <c r="AV560" i="4"/>
  <c r="AT560" i="4"/>
  <c r="AR560" i="4"/>
  <c r="AP560" i="4"/>
  <c r="AS560" i="4"/>
  <c r="AW560" i="4"/>
  <c r="BA560" i="4"/>
  <c r="BE560" i="4"/>
  <c r="BI560" i="4"/>
  <c r="BM560" i="4"/>
  <c r="BQ560" i="4"/>
  <c r="BU560" i="4"/>
  <c r="BY560" i="4"/>
  <c r="BZ562" i="4"/>
  <c r="BX562" i="4"/>
  <c r="BV562" i="4"/>
  <c r="BT562" i="4"/>
  <c r="BR562" i="4"/>
  <c r="BP562" i="4"/>
  <c r="BN562" i="4"/>
  <c r="BL562" i="4"/>
  <c r="BJ562" i="4"/>
  <c r="BH562" i="4"/>
  <c r="BF562" i="4"/>
  <c r="BD562" i="4"/>
  <c r="BB562" i="4"/>
  <c r="AZ562" i="4"/>
  <c r="AX562" i="4"/>
  <c r="AV562" i="4"/>
  <c r="AT562" i="4"/>
  <c r="AR562" i="4"/>
  <c r="AP562" i="4"/>
  <c r="AN562" i="4"/>
  <c r="AO562" i="4"/>
  <c r="AS562" i="4"/>
  <c r="AW562" i="4"/>
  <c r="BA562" i="4"/>
  <c r="BE562" i="4"/>
  <c r="BI562" i="4"/>
  <c r="BM562" i="4"/>
  <c r="BQ562" i="4"/>
  <c r="BU562" i="4"/>
  <c r="BY562" i="4"/>
  <c r="BZ564" i="4"/>
  <c r="BX564" i="4"/>
  <c r="BV564" i="4"/>
  <c r="BT564" i="4"/>
  <c r="BR564" i="4"/>
  <c r="BP564" i="4"/>
  <c r="BN564" i="4"/>
  <c r="BL564" i="4"/>
  <c r="BJ564" i="4"/>
  <c r="BH564" i="4"/>
  <c r="BF564" i="4"/>
  <c r="BD564" i="4"/>
  <c r="BB564" i="4"/>
  <c r="AZ564" i="4"/>
  <c r="AX564" i="4"/>
  <c r="AV564" i="4"/>
  <c r="AT564" i="4"/>
  <c r="AR564" i="4"/>
  <c r="AP564" i="4"/>
  <c r="AO564" i="4"/>
  <c r="AS564" i="4"/>
  <c r="AW564" i="4"/>
  <c r="BA564" i="4"/>
  <c r="BE564" i="4"/>
  <c r="BI564" i="4"/>
  <c r="BM564" i="4"/>
  <c r="BQ564" i="4"/>
  <c r="BU564" i="4"/>
  <c r="BY564" i="4"/>
  <c r="BZ566" i="4"/>
  <c r="BX566" i="4"/>
  <c r="BV566" i="4"/>
  <c r="BT566" i="4"/>
  <c r="BR566" i="4"/>
  <c r="BP566" i="4"/>
  <c r="BN566" i="4"/>
  <c r="BL566" i="4"/>
  <c r="BJ566" i="4"/>
  <c r="BH566" i="4"/>
  <c r="BF566" i="4"/>
  <c r="BD566" i="4"/>
  <c r="BB566" i="4"/>
  <c r="AZ566" i="4"/>
  <c r="AX566" i="4"/>
  <c r="AV566" i="4"/>
  <c r="AT566" i="4"/>
  <c r="AR566" i="4"/>
  <c r="AP566" i="4"/>
  <c r="AN566" i="4"/>
  <c r="AO566" i="4"/>
  <c r="AS566" i="4"/>
  <c r="AW566" i="4"/>
  <c r="BA566" i="4"/>
  <c r="BE566" i="4"/>
  <c r="BI566" i="4"/>
  <c r="BM566" i="4"/>
  <c r="BQ566" i="4"/>
  <c r="BU566" i="4"/>
  <c r="BY566" i="4"/>
  <c r="BZ568" i="4"/>
  <c r="BX568" i="4"/>
  <c r="BV568" i="4"/>
  <c r="BT568" i="4"/>
  <c r="BR568" i="4"/>
  <c r="BP568" i="4"/>
  <c r="BN568" i="4"/>
  <c r="BL568" i="4"/>
  <c r="BJ568" i="4"/>
  <c r="BH568" i="4"/>
  <c r="BF568" i="4"/>
  <c r="BD568" i="4"/>
  <c r="BB568" i="4"/>
  <c r="BE568" i="4"/>
  <c r="BI568" i="4"/>
  <c r="BM568" i="4"/>
  <c r="BQ568" i="4"/>
  <c r="BU568" i="4"/>
  <c r="BY568" i="4"/>
  <c r="BZ570" i="4"/>
  <c r="BX570" i="4"/>
  <c r="BV570" i="4"/>
  <c r="BT570" i="4"/>
  <c r="BR570" i="4"/>
  <c r="BP570" i="4"/>
  <c r="BN570" i="4"/>
  <c r="BL570" i="4"/>
  <c r="BJ570" i="4"/>
  <c r="BH570" i="4"/>
  <c r="BF570" i="4"/>
  <c r="BD570" i="4"/>
  <c r="BB570" i="4"/>
  <c r="AZ570" i="4"/>
  <c r="AX570" i="4"/>
  <c r="AV570" i="4"/>
  <c r="AT570" i="4"/>
  <c r="AR570" i="4"/>
  <c r="AP570" i="4"/>
  <c r="AO570" i="4"/>
  <c r="AS570" i="4"/>
  <c r="AW570" i="4"/>
  <c r="BA570" i="4"/>
  <c r="BE570" i="4"/>
  <c r="BI570" i="4"/>
  <c r="BM570" i="4"/>
  <c r="BQ570" i="4"/>
  <c r="BU570" i="4"/>
  <c r="BY570" i="4"/>
  <c r="BZ572" i="4"/>
  <c r="BX572" i="4"/>
  <c r="BV572" i="4"/>
  <c r="BT572" i="4"/>
  <c r="BR572" i="4"/>
  <c r="BP572" i="4"/>
  <c r="BN572" i="4"/>
  <c r="BL572" i="4"/>
  <c r="BJ572" i="4"/>
  <c r="BH572" i="4"/>
  <c r="BF572" i="4"/>
  <c r="BD572" i="4"/>
  <c r="BB572" i="4"/>
  <c r="AZ572" i="4"/>
  <c r="AX572" i="4"/>
  <c r="AV572" i="4"/>
  <c r="AT572" i="4"/>
  <c r="AR572" i="4"/>
  <c r="AP572" i="4"/>
  <c r="AN572" i="4"/>
  <c r="AO572" i="4"/>
  <c r="AS572" i="4"/>
  <c r="AW572" i="4"/>
  <c r="BA572" i="4"/>
  <c r="BE572" i="4"/>
  <c r="BI572" i="4"/>
  <c r="BM572" i="4"/>
  <c r="BQ572" i="4"/>
  <c r="BU572" i="4"/>
  <c r="BY572" i="4"/>
  <c r="AM573" i="4"/>
  <c r="AQ573" i="4"/>
  <c r="AU573" i="4"/>
  <c r="AY573" i="4"/>
  <c r="BC573" i="4"/>
  <c r="BG573" i="4"/>
  <c r="BK573" i="4"/>
  <c r="BO573" i="4"/>
  <c r="BS573" i="4"/>
  <c r="BW573" i="4"/>
  <c r="BZ574" i="4"/>
  <c r="BX574" i="4"/>
  <c r="BV574" i="4"/>
  <c r="BT574" i="4"/>
  <c r="BR574" i="4"/>
  <c r="BP574" i="4"/>
  <c r="BN574" i="4"/>
  <c r="BL574" i="4"/>
  <c r="BJ574" i="4"/>
  <c r="BH574" i="4"/>
  <c r="BF574" i="4"/>
  <c r="BD574" i="4"/>
  <c r="BB574" i="4"/>
  <c r="AZ574" i="4"/>
  <c r="AX574" i="4"/>
  <c r="AV574" i="4"/>
  <c r="AT574" i="4"/>
  <c r="AR574" i="4"/>
  <c r="AP574" i="4"/>
  <c r="AN574" i="4"/>
  <c r="AO574" i="4"/>
  <c r="AS574" i="4"/>
  <c r="AW574" i="4"/>
  <c r="BA574" i="4"/>
  <c r="BE574" i="4"/>
  <c r="BI574" i="4"/>
  <c r="BM574" i="4"/>
  <c r="BQ574" i="4"/>
  <c r="BU574" i="4"/>
  <c r="BY574" i="4"/>
  <c r="BZ576" i="4"/>
  <c r="BX576" i="4"/>
  <c r="BV576" i="4"/>
  <c r="BT576" i="4"/>
  <c r="BR576" i="4"/>
  <c r="BP576" i="4"/>
  <c r="BN576" i="4"/>
  <c r="BL576" i="4"/>
  <c r="BJ576" i="4"/>
  <c r="BH576" i="4"/>
  <c r="BF576" i="4"/>
  <c r="BD576" i="4"/>
  <c r="BB576" i="4"/>
  <c r="AZ576" i="4"/>
  <c r="AX576" i="4"/>
  <c r="AV576" i="4"/>
  <c r="AT576" i="4"/>
  <c r="AW576" i="4"/>
  <c r="BA576" i="4"/>
  <c r="BE576" i="4"/>
  <c r="BI576" i="4"/>
  <c r="BM576" i="4"/>
  <c r="BQ576" i="4"/>
  <c r="BU576" i="4"/>
  <c r="BY576" i="4"/>
  <c r="BZ578" i="4"/>
  <c r="BX578" i="4"/>
  <c r="BV578" i="4"/>
  <c r="BT578" i="4"/>
  <c r="BR578" i="4"/>
  <c r="BP578" i="4"/>
  <c r="BN578" i="4"/>
  <c r="BL578" i="4"/>
  <c r="BJ578" i="4"/>
  <c r="BH578" i="4"/>
  <c r="BF578" i="4"/>
  <c r="BD578" i="4"/>
  <c r="BB578" i="4"/>
  <c r="AZ578" i="4"/>
  <c r="AX578" i="4"/>
  <c r="AV578" i="4"/>
  <c r="AT578" i="4"/>
  <c r="AR578" i="4"/>
  <c r="AS578" i="4"/>
  <c r="AW578" i="4"/>
  <c r="BA578" i="4"/>
  <c r="BE578" i="4"/>
  <c r="BI578" i="4"/>
  <c r="BM578" i="4"/>
  <c r="BQ578" i="4"/>
  <c r="BU578" i="4"/>
  <c r="BY578" i="4"/>
  <c r="BZ580" i="4"/>
  <c r="BX580" i="4"/>
  <c r="BV580" i="4"/>
  <c r="BT580" i="4"/>
  <c r="BR580" i="4"/>
  <c r="BP580" i="4"/>
  <c r="BN580" i="4"/>
  <c r="BL580" i="4"/>
  <c r="BJ580" i="4"/>
  <c r="BH580" i="4"/>
  <c r="BF580" i="4"/>
  <c r="BD580" i="4"/>
  <c r="BB580" i="4"/>
  <c r="AZ580" i="4"/>
  <c r="AX580" i="4"/>
  <c r="AV580" i="4"/>
  <c r="AW580" i="4"/>
  <c r="BA580" i="4"/>
  <c r="BE580" i="4"/>
  <c r="BI580" i="4"/>
  <c r="BM580" i="4"/>
  <c r="BQ580" i="4"/>
  <c r="BU580" i="4"/>
  <c r="BY580" i="4"/>
  <c r="BZ582" i="4"/>
  <c r="BX582" i="4"/>
  <c r="BV582" i="4"/>
  <c r="BT582" i="4"/>
  <c r="BR582" i="4"/>
  <c r="BP582" i="4"/>
  <c r="BN582" i="4"/>
  <c r="BL582" i="4"/>
  <c r="BJ582" i="4"/>
  <c r="BH582" i="4"/>
  <c r="BF582" i="4"/>
  <c r="BD582" i="4"/>
  <c r="BB582" i="4"/>
  <c r="AZ582" i="4"/>
  <c r="AX582" i="4"/>
  <c r="AV582" i="4"/>
  <c r="AT582" i="4"/>
  <c r="AR582" i="4"/>
  <c r="AP582" i="4"/>
  <c r="AS582" i="4"/>
  <c r="AW582" i="4"/>
  <c r="BA582" i="4"/>
  <c r="BE582" i="4"/>
  <c r="BI582" i="4"/>
  <c r="BM582" i="4"/>
  <c r="BQ582" i="4"/>
  <c r="BU582" i="4"/>
  <c r="BY582" i="4"/>
  <c r="BZ584" i="4"/>
  <c r="BX584" i="4"/>
  <c r="BV584" i="4"/>
  <c r="BT584" i="4"/>
  <c r="BR584" i="4"/>
  <c r="BP584" i="4"/>
  <c r="BN584" i="4"/>
  <c r="BL584" i="4"/>
  <c r="BJ584" i="4"/>
  <c r="BH584" i="4"/>
  <c r="BF584" i="4"/>
  <c r="BD584" i="4"/>
  <c r="BB584" i="4"/>
  <c r="AZ584" i="4"/>
  <c r="AX584" i="4"/>
  <c r="AV584" i="4"/>
  <c r="AT584" i="4"/>
  <c r="AR584" i="4"/>
  <c r="AP584" i="4"/>
  <c r="AN584" i="4"/>
  <c r="AO584" i="4"/>
  <c r="AS584" i="4"/>
  <c r="AW584" i="4"/>
  <c r="BA584" i="4"/>
  <c r="BE584" i="4"/>
  <c r="BI584" i="4"/>
  <c r="BM584" i="4"/>
  <c r="BQ584" i="4"/>
  <c r="BU584" i="4"/>
  <c r="BY584" i="4"/>
  <c r="BZ586" i="4"/>
  <c r="BX586" i="4"/>
  <c r="BV586" i="4"/>
  <c r="BT586" i="4"/>
  <c r="BR586" i="4"/>
  <c r="BP586" i="4"/>
  <c r="BN586" i="4"/>
  <c r="BL586" i="4"/>
  <c r="BJ586" i="4"/>
  <c r="BH586" i="4"/>
  <c r="BF586" i="4"/>
  <c r="BD586" i="4"/>
  <c r="BB586" i="4"/>
  <c r="AZ586" i="4"/>
  <c r="AX586" i="4"/>
  <c r="AV586" i="4"/>
  <c r="AT586" i="4"/>
  <c r="AR586" i="4"/>
  <c r="AS586" i="4"/>
  <c r="AW586" i="4"/>
  <c r="BA586" i="4"/>
  <c r="BE586" i="4"/>
  <c r="BI586" i="4"/>
  <c r="BM586" i="4"/>
  <c r="BQ586" i="4"/>
  <c r="BU586" i="4"/>
  <c r="BY586" i="4"/>
  <c r="BZ588" i="4"/>
  <c r="BX588" i="4"/>
  <c r="BV588" i="4"/>
  <c r="BT588" i="4"/>
  <c r="BR588" i="4"/>
  <c r="BP588" i="4"/>
  <c r="BN588" i="4"/>
  <c r="BL588" i="4"/>
  <c r="BJ588" i="4"/>
  <c r="BH588" i="4"/>
  <c r="BF588" i="4"/>
  <c r="BD588" i="4"/>
  <c r="BB588" i="4"/>
  <c r="AZ588" i="4"/>
  <c r="AX588" i="4"/>
  <c r="AV588" i="4"/>
  <c r="AT588" i="4"/>
  <c r="AR588" i="4"/>
  <c r="AP588" i="4"/>
  <c r="AO588" i="4"/>
  <c r="AS588" i="4"/>
  <c r="AW588" i="4"/>
  <c r="BA588" i="4"/>
  <c r="BE588" i="4"/>
  <c r="BI588" i="4"/>
  <c r="BM588" i="4"/>
  <c r="BQ588" i="4"/>
  <c r="BU588" i="4"/>
  <c r="BY588" i="4"/>
  <c r="BZ590" i="4"/>
  <c r="BX590" i="4"/>
  <c r="BV590" i="4"/>
  <c r="BT590" i="4"/>
  <c r="BR590" i="4"/>
  <c r="BP590" i="4"/>
  <c r="BN590" i="4"/>
  <c r="BL590" i="4"/>
  <c r="BJ590" i="4"/>
  <c r="BH590" i="4"/>
  <c r="BF590" i="4"/>
  <c r="BD590" i="4"/>
  <c r="BB590" i="4"/>
  <c r="AZ590" i="4"/>
  <c r="AX590" i="4"/>
  <c r="AV590" i="4"/>
  <c r="AT590" i="4"/>
  <c r="AR590" i="4"/>
  <c r="AP590" i="4"/>
  <c r="AN590" i="4"/>
  <c r="AO590" i="4"/>
  <c r="AS590" i="4"/>
  <c r="AW590" i="4"/>
  <c r="BA590" i="4"/>
  <c r="BE590" i="4"/>
  <c r="BI590" i="4"/>
  <c r="BM590" i="4"/>
  <c r="BQ590" i="4"/>
  <c r="BU590" i="4"/>
  <c r="BY590" i="4"/>
  <c r="BZ592" i="4"/>
  <c r="BX592" i="4"/>
  <c r="BV592" i="4"/>
  <c r="BT592" i="4"/>
  <c r="BR592" i="4"/>
  <c r="BP592" i="4"/>
  <c r="BN592" i="4"/>
  <c r="BL592" i="4"/>
  <c r="BJ592" i="4"/>
  <c r="BH592" i="4"/>
  <c r="BF592" i="4"/>
  <c r="BD592" i="4"/>
  <c r="BB592" i="4"/>
  <c r="AZ592" i="4"/>
  <c r="AX592" i="4"/>
  <c r="AV592" i="4"/>
  <c r="AT592" i="4"/>
  <c r="AR592" i="4"/>
  <c r="AS592" i="4"/>
  <c r="AW592" i="4"/>
  <c r="BA592" i="4"/>
  <c r="BE592" i="4"/>
  <c r="BI592" i="4"/>
  <c r="BM592" i="4"/>
  <c r="BQ592" i="4"/>
  <c r="BU592" i="4"/>
  <c r="BY592" i="4"/>
  <c r="BZ594" i="4"/>
  <c r="BX594" i="4"/>
  <c r="BV594" i="4"/>
  <c r="BT594" i="4"/>
  <c r="BR594" i="4"/>
  <c r="BP594" i="4"/>
  <c r="BN594" i="4"/>
  <c r="BL594" i="4"/>
  <c r="BJ594" i="4"/>
  <c r="BH594" i="4"/>
  <c r="BF594" i="4"/>
  <c r="BD594" i="4"/>
  <c r="BB594" i="4"/>
  <c r="AZ594" i="4"/>
  <c r="AX594" i="4"/>
  <c r="AV594" i="4"/>
  <c r="AT594" i="4"/>
  <c r="AR594" i="4"/>
  <c r="AP594" i="4"/>
  <c r="AO594" i="4"/>
  <c r="AS594" i="4"/>
  <c r="AW594" i="4"/>
  <c r="BA594" i="4"/>
  <c r="BE594" i="4"/>
  <c r="BI594" i="4"/>
  <c r="BM594" i="4"/>
  <c r="BQ594" i="4"/>
  <c r="BU594" i="4"/>
  <c r="BY594" i="4"/>
  <c r="BZ596" i="4"/>
  <c r="BX596" i="4"/>
  <c r="BV596" i="4"/>
  <c r="BT596" i="4"/>
  <c r="BR596" i="4"/>
  <c r="BP596" i="4"/>
  <c r="BN596" i="4"/>
  <c r="BL596" i="4"/>
  <c r="BJ596" i="4"/>
  <c r="BH596" i="4"/>
  <c r="BF596" i="4"/>
  <c r="BD596" i="4"/>
  <c r="BB596" i="4"/>
  <c r="AZ596" i="4"/>
  <c r="AX596" i="4"/>
  <c r="AV596" i="4"/>
  <c r="AT596" i="4"/>
  <c r="AR596" i="4"/>
  <c r="AS596" i="4"/>
  <c r="AW596" i="4"/>
  <c r="BA596" i="4"/>
  <c r="BE596" i="4"/>
  <c r="BI596" i="4"/>
  <c r="BM596" i="4"/>
  <c r="BQ596" i="4"/>
  <c r="BU596" i="4"/>
  <c r="BY596" i="4"/>
  <c r="BZ598" i="4"/>
  <c r="BX598" i="4"/>
  <c r="BV598" i="4"/>
  <c r="BT598" i="4"/>
  <c r="BR598" i="4"/>
  <c r="BP598" i="4"/>
  <c r="BN598" i="4"/>
  <c r="BL598" i="4"/>
  <c r="BJ598" i="4"/>
  <c r="BH598" i="4"/>
  <c r="BF598" i="4"/>
  <c r="BD598" i="4"/>
  <c r="BB598" i="4"/>
  <c r="AZ598" i="4"/>
  <c r="AX598" i="4"/>
  <c r="AV598" i="4"/>
  <c r="AT598" i="4"/>
  <c r="AR598" i="4"/>
  <c r="AP598" i="4"/>
  <c r="AO598" i="4"/>
  <c r="AS598" i="4"/>
  <c r="AW598" i="4"/>
  <c r="BA598" i="4"/>
  <c r="BE598" i="4"/>
  <c r="BI598" i="4"/>
  <c r="BM598" i="4"/>
  <c r="BQ598" i="4"/>
  <c r="BU598" i="4"/>
  <c r="BY598" i="4"/>
  <c r="BZ600" i="4"/>
  <c r="BX600" i="4"/>
  <c r="BV600" i="4"/>
  <c r="BT600" i="4"/>
  <c r="BR600" i="4"/>
  <c r="BP600" i="4"/>
  <c r="BN600" i="4"/>
  <c r="BL600" i="4"/>
  <c r="BJ600" i="4"/>
  <c r="BH600" i="4"/>
  <c r="BF600" i="4"/>
  <c r="BD600" i="4"/>
  <c r="BB600" i="4"/>
  <c r="AZ600" i="4"/>
  <c r="AX600" i="4"/>
  <c r="AV600" i="4"/>
  <c r="AT600" i="4"/>
  <c r="AR600" i="4"/>
  <c r="AP600" i="4"/>
  <c r="AN600" i="4"/>
  <c r="AO600" i="4"/>
  <c r="AS600" i="4"/>
  <c r="AW600" i="4"/>
  <c r="BA600" i="4"/>
  <c r="BE600" i="4"/>
  <c r="BI600" i="4"/>
  <c r="BM600" i="4"/>
  <c r="BQ600" i="4"/>
  <c r="BU600" i="4"/>
  <c r="BY600" i="4"/>
  <c r="AU601" i="4"/>
  <c r="AY601" i="4"/>
  <c r="BC601" i="4"/>
  <c r="BG601" i="4"/>
  <c r="BK601" i="4"/>
  <c r="BO601" i="4"/>
  <c r="BS601" i="4"/>
  <c r="BW601" i="4"/>
  <c r="BZ602" i="4"/>
  <c r="BX602" i="4"/>
  <c r="BV602" i="4"/>
  <c r="BT602" i="4"/>
  <c r="BR602" i="4"/>
  <c r="BP602" i="4"/>
  <c r="BN602" i="4"/>
  <c r="BL602" i="4"/>
  <c r="BJ602" i="4"/>
  <c r="BH602" i="4"/>
  <c r="BF602" i="4"/>
  <c r="BD602" i="4"/>
  <c r="BB602" i="4"/>
  <c r="AZ602" i="4"/>
  <c r="AX602" i="4"/>
  <c r="AV602" i="4"/>
  <c r="AW602" i="4"/>
  <c r="BA602" i="4"/>
  <c r="BE602" i="4"/>
  <c r="BI602" i="4"/>
  <c r="BM602" i="4"/>
  <c r="BQ602" i="4"/>
  <c r="BU602" i="4"/>
  <c r="BY602" i="4"/>
  <c r="BZ604" i="4"/>
  <c r="BX604" i="4"/>
  <c r="BV604" i="4"/>
  <c r="BT604" i="4"/>
  <c r="BR604" i="4"/>
  <c r="BP604" i="4"/>
  <c r="BN604" i="4"/>
  <c r="BL604" i="4"/>
  <c r="BJ604" i="4"/>
  <c r="BH604" i="4"/>
  <c r="BF604" i="4"/>
  <c r="BD604" i="4"/>
  <c r="BB604" i="4"/>
  <c r="AZ604" i="4"/>
  <c r="AX604" i="4"/>
  <c r="AV604" i="4"/>
  <c r="AT604" i="4"/>
  <c r="AR604" i="4"/>
  <c r="AS604" i="4"/>
  <c r="AW604" i="4"/>
  <c r="BA604" i="4"/>
  <c r="BE604" i="4"/>
  <c r="BI604" i="4"/>
  <c r="BM604" i="4"/>
  <c r="BQ604" i="4"/>
  <c r="BU604" i="4"/>
  <c r="BY604" i="4"/>
  <c r="BZ606" i="4"/>
  <c r="BX606" i="4"/>
  <c r="BV606" i="4"/>
  <c r="BT606" i="4"/>
  <c r="BR606" i="4"/>
  <c r="BP606" i="4"/>
  <c r="BN606" i="4"/>
  <c r="BL606" i="4"/>
  <c r="BJ606" i="4"/>
  <c r="BH606" i="4"/>
  <c r="BF606" i="4"/>
  <c r="BD606" i="4"/>
  <c r="BB606" i="4"/>
  <c r="AZ606" i="4"/>
  <c r="AX606" i="4"/>
  <c r="AV606" i="4"/>
  <c r="AT606" i="4"/>
  <c r="AR606" i="4"/>
  <c r="AP606" i="4"/>
  <c r="AO606" i="4"/>
  <c r="AS606" i="4"/>
  <c r="AW606" i="4"/>
  <c r="BA606" i="4"/>
  <c r="BE606" i="4"/>
  <c r="BI606" i="4"/>
  <c r="BM606" i="4"/>
  <c r="BQ606" i="4"/>
  <c r="BU606" i="4"/>
  <c r="BY606" i="4"/>
  <c r="AU607" i="4"/>
  <c r="AY607" i="4"/>
  <c r="BC607" i="4"/>
  <c r="BG607" i="4"/>
  <c r="BK607" i="4"/>
  <c r="BO607" i="4"/>
  <c r="BS607" i="4"/>
  <c r="BW607" i="4"/>
  <c r="BZ608" i="4"/>
  <c r="BX608" i="4"/>
  <c r="BV608" i="4"/>
  <c r="BT608" i="4"/>
  <c r="BR608" i="4"/>
  <c r="BP608" i="4"/>
  <c r="BN608" i="4"/>
  <c r="BL608" i="4"/>
  <c r="BJ608" i="4"/>
  <c r="BH608" i="4"/>
  <c r="BF608" i="4"/>
  <c r="BD608" i="4"/>
  <c r="BB608" i="4"/>
  <c r="AZ608" i="4"/>
  <c r="AX608" i="4"/>
  <c r="AV608" i="4"/>
  <c r="AT608" i="4"/>
  <c r="AR608" i="4"/>
  <c r="AP608" i="4"/>
  <c r="AN608" i="4"/>
  <c r="AO608" i="4"/>
  <c r="AS608" i="4"/>
  <c r="AW608" i="4"/>
  <c r="BA608" i="4"/>
  <c r="BE608" i="4"/>
  <c r="BI608" i="4"/>
  <c r="BM608" i="4"/>
  <c r="BQ608" i="4"/>
  <c r="BU608" i="4"/>
  <c r="BY608" i="4"/>
  <c r="AQ609" i="4"/>
  <c r="AU609" i="4"/>
  <c r="AY609" i="4"/>
  <c r="BC609" i="4"/>
  <c r="BG609" i="4"/>
  <c r="BK609" i="4"/>
  <c r="BO609" i="4"/>
  <c r="BS609" i="4"/>
  <c r="BW609" i="4"/>
  <c r="BZ610" i="4"/>
  <c r="BX610" i="4"/>
  <c r="BV610" i="4"/>
  <c r="BT610" i="4"/>
  <c r="BR610" i="4"/>
  <c r="BP610" i="4"/>
  <c r="BN610" i="4"/>
  <c r="BL610" i="4"/>
  <c r="BJ610" i="4"/>
  <c r="BH610" i="4"/>
  <c r="BF610" i="4"/>
  <c r="BD610" i="4"/>
  <c r="BB610" i="4"/>
  <c r="AZ610" i="4"/>
  <c r="AX610" i="4"/>
  <c r="AV610" i="4"/>
  <c r="AT610" i="4"/>
  <c r="AR610" i="4"/>
  <c r="AP610" i="4"/>
  <c r="AN610" i="4"/>
  <c r="AO610" i="4"/>
  <c r="AS610" i="4"/>
  <c r="AW610" i="4"/>
  <c r="BA610" i="4"/>
  <c r="BE610" i="4"/>
  <c r="BI610" i="4"/>
  <c r="BM610" i="4"/>
  <c r="BQ610" i="4"/>
  <c r="BU610" i="4"/>
  <c r="BY610" i="4"/>
  <c r="AQ611" i="4"/>
  <c r="AU611" i="4"/>
  <c r="AY611" i="4"/>
  <c r="BC611" i="4"/>
  <c r="BG611" i="4"/>
  <c r="BK611" i="4"/>
  <c r="BO611" i="4"/>
  <c r="BS611" i="4"/>
  <c r="BW611" i="4"/>
  <c r="BZ612" i="4"/>
  <c r="BX612" i="4"/>
  <c r="BV612" i="4"/>
  <c r="BT612" i="4"/>
  <c r="BR612" i="4"/>
  <c r="BP612" i="4"/>
  <c r="BN612" i="4"/>
  <c r="BL612" i="4"/>
  <c r="BJ612" i="4"/>
  <c r="BH612" i="4"/>
  <c r="BF612" i="4"/>
  <c r="BD612" i="4"/>
  <c r="BB612" i="4"/>
  <c r="AZ612" i="4"/>
  <c r="AX612" i="4"/>
  <c r="AV612" i="4"/>
  <c r="AT612" i="4"/>
  <c r="AR612" i="4"/>
  <c r="AP612" i="4"/>
  <c r="AN612" i="4"/>
  <c r="AO612" i="4"/>
  <c r="AS612" i="4"/>
  <c r="AW612" i="4"/>
  <c r="BA612" i="4"/>
  <c r="BE612" i="4"/>
  <c r="BI612" i="4"/>
  <c r="BM612" i="4"/>
  <c r="BQ612" i="4"/>
  <c r="BU612" i="4"/>
  <c r="BY612" i="4"/>
  <c r="AU613" i="4"/>
  <c r="AY613" i="4"/>
  <c r="BC613" i="4"/>
  <c r="BG613" i="4"/>
  <c r="BK613" i="4"/>
  <c r="BO613" i="4"/>
  <c r="BS613" i="4"/>
  <c r="BW613" i="4"/>
  <c r="BZ614" i="4"/>
  <c r="BX614" i="4"/>
  <c r="BV614" i="4"/>
  <c r="BT614" i="4"/>
  <c r="BR614" i="4"/>
  <c r="BP614" i="4"/>
  <c r="BN614" i="4"/>
  <c r="BL614" i="4"/>
  <c r="BJ614" i="4"/>
  <c r="BH614" i="4"/>
  <c r="BF614" i="4"/>
  <c r="BD614" i="4"/>
  <c r="BB614" i="4"/>
  <c r="AZ614" i="4"/>
  <c r="AX614" i="4"/>
  <c r="AV614" i="4"/>
  <c r="AT614" i="4"/>
  <c r="AR614" i="4"/>
  <c r="AS614" i="4"/>
  <c r="AW614" i="4"/>
  <c r="BA614" i="4"/>
  <c r="BE614" i="4"/>
  <c r="BI614" i="4"/>
  <c r="BM614" i="4"/>
  <c r="BQ614" i="4"/>
  <c r="BU614" i="4"/>
  <c r="BY614" i="4"/>
  <c r="AQ615" i="4"/>
  <c r="AU615" i="4"/>
  <c r="AY615" i="4"/>
  <c r="BC615" i="4"/>
  <c r="BG615" i="4"/>
  <c r="BK615" i="4"/>
  <c r="BO615" i="4"/>
  <c r="BS615" i="4"/>
  <c r="BW615" i="4"/>
  <c r="BZ616" i="4"/>
  <c r="BX616" i="4"/>
  <c r="BV616" i="4"/>
  <c r="BT616" i="4"/>
  <c r="BR616" i="4"/>
  <c r="BP616" i="4"/>
  <c r="BN616" i="4"/>
  <c r="BL616" i="4"/>
  <c r="BJ616" i="4"/>
  <c r="BH616" i="4"/>
  <c r="BF616" i="4"/>
  <c r="BD616" i="4"/>
  <c r="BB616" i="4"/>
  <c r="AZ616" i="4"/>
  <c r="AX616" i="4"/>
  <c r="AV616" i="4"/>
  <c r="AT616" i="4"/>
  <c r="AS616" i="4"/>
  <c r="AW616" i="4"/>
  <c r="BA616" i="4"/>
  <c r="BE616" i="4"/>
  <c r="BI616" i="4"/>
  <c r="BM616" i="4"/>
  <c r="BQ616" i="4"/>
  <c r="BU616" i="4"/>
  <c r="BY616" i="4"/>
  <c r="AY617" i="4"/>
  <c r="BC617" i="4"/>
  <c r="BG617" i="4"/>
  <c r="BK617" i="4"/>
  <c r="BO617" i="4"/>
  <c r="BS617" i="4"/>
  <c r="BW617" i="4"/>
  <c r="BZ618" i="4"/>
  <c r="BX618" i="4"/>
  <c r="BV618" i="4"/>
  <c r="BT618" i="4"/>
  <c r="BR618" i="4"/>
  <c r="BP618" i="4"/>
  <c r="BN618" i="4"/>
  <c r="BL618" i="4"/>
  <c r="BJ618" i="4"/>
  <c r="BH618" i="4"/>
  <c r="BF618" i="4"/>
  <c r="BD618" i="4"/>
  <c r="BB618" i="4"/>
  <c r="AZ618" i="4"/>
  <c r="AX618" i="4"/>
  <c r="AV618" i="4"/>
  <c r="AT618" i="4"/>
  <c r="AR618" i="4"/>
  <c r="AS618" i="4"/>
  <c r="AW618" i="4"/>
  <c r="BA618" i="4"/>
  <c r="BE618" i="4"/>
  <c r="BI618" i="4"/>
  <c r="BM618" i="4"/>
  <c r="BQ618" i="4"/>
  <c r="BU618" i="4"/>
  <c r="BY618" i="4"/>
  <c r="AM619" i="4"/>
  <c r="AQ619" i="4"/>
  <c r="AU619" i="4"/>
  <c r="AY619" i="4"/>
  <c r="BC619" i="4"/>
  <c r="BG619" i="4"/>
  <c r="BK619" i="4"/>
  <c r="BO619" i="4"/>
  <c r="BS619" i="4"/>
  <c r="BW619" i="4"/>
  <c r="BZ620" i="4"/>
  <c r="BX620" i="4"/>
  <c r="BV620" i="4"/>
  <c r="BT620" i="4"/>
  <c r="BR620" i="4"/>
  <c r="BP620" i="4"/>
  <c r="BN620" i="4"/>
  <c r="BL620" i="4"/>
  <c r="BJ620" i="4"/>
  <c r="BH620" i="4"/>
  <c r="BF620" i="4"/>
  <c r="BD620" i="4"/>
  <c r="BB620" i="4"/>
  <c r="AZ620" i="4"/>
  <c r="AX620" i="4"/>
  <c r="AV620" i="4"/>
  <c r="AT620" i="4"/>
  <c r="AR620" i="4"/>
  <c r="AP620" i="4"/>
  <c r="AS620" i="4"/>
  <c r="AW620" i="4"/>
  <c r="BA620" i="4"/>
  <c r="BE620" i="4"/>
  <c r="BI620" i="4"/>
  <c r="BM620" i="4"/>
  <c r="BQ620" i="4"/>
  <c r="BU620" i="4"/>
  <c r="BY620" i="4"/>
  <c r="AQ621" i="4"/>
  <c r="AU621" i="4"/>
  <c r="AY621" i="4"/>
  <c r="BC621" i="4"/>
  <c r="BG621" i="4"/>
  <c r="BK621" i="4"/>
  <c r="BO621" i="4"/>
  <c r="BS621" i="4"/>
  <c r="BW621" i="4"/>
  <c r="BZ622" i="4"/>
  <c r="BX622" i="4"/>
  <c r="BV622" i="4"/>
  <c r="BT622" i="4"/>
  <c r="BR622" i="4"/>
  <c r="BP622" i="4"/>
  <c r="BN622" i="4"/>
  <c r="BL622" i="4"/>
  <c r="BJ622" i="4"/>
  <c r="BH622" i="4"/>
  <c r="BF622" i="4"/>
  <c r="BD622" i="4"/>
  <c r="BB622" i="4"/>
  <c r="AZ622" i="4"/>
  <c r="AX622" i="4"/>
  <c r="AV622" i="4"/>
  <c r="AT622" i="4"/>
  <c r="AR622" i="4"/>
  <c r="AP622" i="4"/>
  <c r="AN622" i="4"/>
  <c r="AO622" i="4"/>
  <c r="AS622" i="4"/>
  <c r="AW622" i="4"/>
  <c r="BA622" i="4"/>
  <c r="BE622" i="4"/>
  <c r="BI622" i="4"/>
  <c r="BM622" i="4"/>
  <c r="BQ622" i="4"/>
  <c r="BU622" i="4"/>
  <c r="BY622" i="4"/>
  <c r="AQ623" i="4"/>
  <c r="AU623" i="4"/>
  <c r="AY623" i="4"/>
  <c r="BC623" i="4"/>
  <c r="BG623" i="4"/>
  <c r="BK623" i="4"/>
  <c r="BO623" i="4"/>
  <c r="BS623" i="4"/>
  <c r="BW623" i="4"/>
  <c r="BZ624" i="4"/>
  <c r="BX624" i="4"/>
  <c r="BV624" i="4"/>
  <c r="BT624" i="4"/>
  <c r="BR624" i="4"/>
  <c r="BP624" i="4"/>
  <c r="BN624" i="4"/>
  <c r="BL624" i="4"/>
  <c r="BJ624" i="4"/>
  <c r="BH624" i="4"/>
  <c r="BF624" i="4"/>
  <c r="BD624" i="4"/>
  <c r="BB624" i="4"/>
  <c r="AZ624" i="4"/>
  <c r="AX624" i="4"/>
  <c r="AV624" i="4"/>
  <c r="AT624" i="4"/>
  <c r="AR624" i="4"/>
  <c r="AP624" i="4"/>
  <c r="AO624" i="4"/>
  <c r="AS624" i="4"/>
  <c r="AW624" i="4"/>
  <c r="BA624" i="4"/>
  <c r="BE624" i="4"/>
  <c r="BI624" i="4"/>
  <c r="BM624" i="4"/>
  <c r="BQ624" i="4"/>
  <c r="BU624" i="4"/>
  <c r="BY624" i="4"/>
  <c r="AM625" i="4"/>
  <c r="AQ625" i="4"/>
  <c r="AU625" i="4"/>
  <c r="AY625" i="4"/>
  <c r="BC625" i="4"/>
  <c r="BG625" i="4"/>
  <c r="BK625" i="4"/>
  <c r="BO625" i="4"/>
  <c r="BS625" i="4"/>
  <c r="BW625" i="4"/>
  <c r="BZ626" i="4"/>
  <c r="BX626" i="4"/>
  <c r="BV626" i="4"/>
  <c r="BT626" i="4"/>
  <c r="BR626" i="4"/>
  <c r="BP626" i="4"/>
  <c r="BN626" i="4"/>
  <c r="BL626" i="4"/>
  <c r="BJ626" i="4"/>
  <c r="BH626" i="4"/>
  <c r="BF626" i="4"/>
  <c r="BD626" i="4"/>
  <c r="BB626" i="4"/>
  <c r="AZ626" i="4"/>
  <c r="AX626" i="4"/>
  <c r="AV626" i="4"/>
  <c r="AT626" i="4"/>
  <c r="AR626" i="4"/>
  <c r="AP626" i="4"/>
  <c r="AN626" i="4"/>
  <c r="AO626" i="4"/>
  <c r="AS626" i="4"/>
  <c r="AW626" i="4"/>
  <c r="BA626" i="4"/>
  <c r="BE626" i="4"/>
  <c r="BI626" i="4"/>
  <c r="BM626" i="4"/>
  <c r="BQ626" i="4"/>
  <c r="BU626" i="4"/>
  <c r="BY626" i="4"/>
  <c r="AM627" i="4"/>
  <c r="AQ627" i="4"/>
  <c r="AU627" i="4"/>
  <c r="AY627" i="4"/>
  <c r="BC627" i="4"/>
  <c r="BG627" i="4"/>
  <c r="BK627" i="4"/>
  <c r="BO627" i="4"/>
  <c r="BS627" i="4"/>
  <c r="BW627" i="4"/>
  <c r="BZ628" i="4"/>
  <c r="BX628" i="4"/>
  <c r="BV628" i="4"/>
  <c r="BT628" i="4"/>
  <c r="BR628" i="4"/>
  <c r="BP628" i="4"/>
  <c r="BN628" i="4"/>
  <c r="BL628" i="4"/>
  <c r="BJ628" i="4"/>
  <c r="BH628" i="4"/>
  <c r="BF628" i="4"/>
  <c r="BD628" i="4"/>
  <c r="BB628" i="4"/>
  <c r="AZ628" i="4"/>
  <c r="AX628" i="4"/>
  <c r="AV628" i="4"/>
  <c r="AT628" i="4"/>
  <c r="AR628" i="4"/>
  <c r="AP628" i="4"/>
  <c r="AO628" i="4"/>
  <c r="AS628" i="4"/>
  <c r="AW628" i="4"/>
  <c r="BA628" i="4"/>
  <c r="BE628" i="4"/>
  <c r="BI628" i="4"/>
  <c r="BM628" i="4"/>
  <c r="BQ628" i="4"/>
  <c r="BU628" i="4"/>
  <c r="BY628" i="4"/>
  <c r="AQ629" i="4"/>
  <c r="AU629" i="4"/>
  <c r="AY629" i="4"/>
  <c r="BC629" i="4"/>
  <c r="BG629" i="4"/>
  <c r="BK629" i="4"/>
  <c r="BO629" i="4"/>
  <c r="BS629" i="4"/>
  <c r="BW629" i="4"/>
  <c r="BZ630" i="4"/>
  <c r="BX630" i="4"/>
  <c r="BV630" i="4"/>
  <c r="BT630" i="4"/>
  <c r="BR630" i="4"/>
  <c r="BP630" i="4"/>
  <c r="BN630" i="4"/>
  <c r="BL630" i="4"/>
  <c r="BJ630" i="4"/>
  <c r="BH630" i="4"/>
  <c r="BF630" i="4"/>
  <c r="BD630" i="4"/>
  <c r="BB630" i="4"/>
  <c r="AZ630" i="4"/>
  <c r="AX630" i="4"/>
  <c r="AV630" i="4"/>
  <c r="AT630" i="4"/>
  <c r="AR630" i="4"/>
  <c r="AS630" i="4"/>
  <c r="AW630" i="4"/>
  <c r="BA630" i="4"/>
  <c r="BE630" i="4"/>
  <c r="BI630" i="4"/>
  <c r="BM630" i="4"/>
  <c r="BQ630" i="4"/>
  <c r="BU630" i="4"/>
  <c r="BY630" i="4"/>
  <c r="BZ632" i="4"/>
  <c r="BX632" i="4"/>
  <c r="BV632" i="4"/>
  <c r="BT632" i="4"/>
  <c r="BR632" i="4"/>
  <c r="BP632" i="4"/>
  <c r="BN632" i="4"/>
  <c r="BL632" i="4"/>
  <c r="BJ632" i="4"/>
  <c r="BH632" i="4"/>
  <c r="BF632" i="4"/>
  <c r="BD632" i="4"/>
  <c r="BE632" i="4"/>
  <c r="BI632" i="4"/>
  <c r="BM632" i="4"/>
  <c r="BQ632" i="4"/>
  <c r="BU632" i="4"/>
  <c r="BY632" i="4"/>
  <c r="BZ634" i="4"/>
  <c r="BX634" i="4"/>
  <c r="BV634" i="4"/>
  <c r="BT634" i="4"/>
  <c r="BR634" i="4"/>
  <c r="BP634" i="4"/>
  <c r="BN634" i="4"/>
  <c r="BL634" i="4"/>
  <c r="BJ634" i="4"/>
  <c r="BH634" i="4"/>
  <c r="BF634" i="4"/>
  <c r="BD634" i="4"/>
  <c r="BB634" i="4"/>
  <c r="AZ634" i="4"/>
  <c r="AX634" i="4"/>
  <c r="AV634" i="4"/>
  <c r="AT634" i="4"/>
  <c r="AR634" i="4"/>
  <c r="AP634" i="4"/>
  <c r="AO634" i="4"/>
  <c r="AS634" i="4"/>
  <c r="AW634" i="4"/>
  <c r="BA634" i="4"/>
  <c r="BE634" i="4"/>
  <c r="BI634" i="4"/>
  <c r="BM634" i="4"/>
  <c r="BQ634" i="4"/>
  <c r="BU634" i="4"/>
  <c r="BY634" i="4"/>
  <c r="BZ636" i="4"/>
  <c r="BX636" i="4"/>
  <c r="BV636" i="4"/>
  <c r="BT636" i="4"/>
  <c r="BR636" i="4"/>
  <c r="BP636" i="4"/>
  <c r="BN636" i="4"/>
  <c r="BL636" i="4"/>
  <c r="BJ636" i="4"/>
  <c r="BH636" i="4"/>
  <c r="BF636" i="4"/>
  <c r="BD636" i="4"/>
  <c r="BB636" i="4"/>
  <c r="AZ636" i="4"/>
  <c r="AX636" i="4"/>
  <c r="AV636" i="4"/>
  <c r="AT636" i="4"/>
  <c r="AR636" i="4"/>
  <c r="AP636" i="4"/>
  <c r="AN636" i="4"/>
  <c r="AO636" i="4"/>
  <c r="AS636" i="4"/>
  <c r="AW636" i="4"/>
  <c r="BA636" i="4"/>
  <c r="BE636" i="4"/>
  <c r="BI636" i="4"/>
  <c r="BM636" i="4"/>
  <c r="BQ636" i="4"/>
  <c r="BU636" i="4"/>
  <c r="BY636" i="4"/>
  <c r="BZ638" i="4"/>
  <c r="BX638" i="4"/>
  <c r="BV638" i="4"/>
  <c r="BT638" i="4"/>
  <c r="BR638" i="4"/>
  <c r="BP638" i="4"/>
  <c r="BN638" i="4"/>
  <c r="BL638" i="4"/>
  <c r="BJ638" i="4"/>
  <c r="BH638" i="4"/>
  <c r="BF638" i="4"/>
  <c r="BD638" i="4"/>
  <c r="BB638" i="4"/>
  <c r="AZ638" i="4"/>
  <c r="AX638" i="4"/>
  <c r="AV638" i="4"/>
  <c r="AT638" i="4"/>
  <c r="AR638" i="4"/>
  <c r="AP638" i="4"/>
  <c r="AN638" i="4"/>
  <c r="AO638" i="4"/>
  <c r="AS638" i="4"/>
  <c r="AW638" i="4"/>
  <c r="BA638" i="4"/>
  <c r="BE638" i="4"/>
  <c r="BI638" i="4"/>
  <c r="BM638" i="4"/>
  <c r="BQ638" i="4"/>
  <c r="BU638" i="4"/>
  <c r="BY638" i="4"/>
  <c r="BZ640" i="4"/>
  <c r="BX640" i="4"/>
  <c r="BV640" i="4"/>
  <c r="BT640" i="4"/>
  <c r="BR640" i="4"/>
  <c r="BP640" i="4"/>
  <c r="BN640" i="4"/>
  <c r="BL640" i="4"/>
  <c r="BJ640" i="4"/>
  <c r="BH640" i="4"/>
  <c r="BF640" i="4"/>
  <c r="BD640" i="4"/>
  <c r="BB640" i="4"/>
  <c r="AZ640" i="4"/>
  <c r="AX640" i="4"/>
  <c r="AV640" i="4"/>
  <c r="AT640" i="4"/>
  <c r="AR640" i="4"/>
  <c r="AP640" i="4"/>
  <c r="AN640" i="4"/>
  <c r="AO640" i="4"/>
  <c r="AS640" i="4"/>
  <c r="AW640" i="4"/>
  <c r="BA640" i="4"/>
  <c r="BE640" i="4"/>
  <c r="BI640" i="4"/>
  <c r="BM640" i="4"/>
  <c r="BQ640" i="4"/>
  <c r="BU640" i="4"/>
  <c r="BY640" i="4"/>
  <c r="BZ642" i="4"/>
  <c r="BX642" i="4"/>
  <c r="BV642" i="4"/>
  <c r="BT642" i="4"/>
  <c r="BR642" i="4"/>
  <c r="BP642" i="4"/>
  <c r="BN642" i="4"/>
  <c r="BL642" i="4"/>
  <c r="BJ642" i="4"/>
  <c r="BH642" i="4"/>
  <c r="BF642" i="4"/>
  <c r="BD642" i="4"/>
  <c r="BB642" i="4"/>
  <c r="AZ642" i="4"/>
  <c r="AX642" i="4"/>
  <c r="AV642" i="4"/>
  <c r="AW642" i="4"/>
  <c r="BA642" i="4"/>
  <c r="BE642" i="4"/>
  <c r="BI642" i="4"/>
  <c r="BM642" i="4"/>
  <c r="BQ642" i="4"/>
  <c r="BU642" i="4"/>
  <c r="BY642" i="4"/>
  <c r="BZ644" i="4"/>
  <c r="BX644" i="4"/>
  <c r="BV644" i="4"/>
  <c r="BT644" i="4"/>
  <c r="BR644" i="4"/>
  <c r="BP644" i="4"/>
  <c r="BN644" i="4"/>
  <c r="BL644" i="4"/>
  <c r="BJ644" i="4"/>
  <c r="BH644" i="4"/>
  <c r="BF644" i="4"/>
  <c r="BD644" i="4"/>
  <c r="BB644" i="4"/>
  <c r="AZ644" i="4"/>
  <c r="AX644" i="4"/>
  <c r="AV644" i="4"/>
  <c r="AT644" i="4"/>
  <c r="AW644" i="4"/>
  <c r="BA644" i="4"/>
  <c r="BE644" i="4"/>
  <c r="BI644" i="4"/>
  <c r="BM644" i="4"/>
  <c r="BQ644" i="4"/>
  <c r="BU644" i="4"/>
  <c r="BY644" i="4"/>
  <c r="BZ646" i="4"/>
  <c r="BX646" i="4"/>
  <c r="BV646" i="4"/>
  <c r="BT646" i="4"/>
  <c r="BR646" i="4"/>
  <c r="BP646" i="4"/>
  <c r="BN646" i="4"/>
  <c r="BL646" i="4"/>
  <c r="BJ646" i="4"/>
  <c r="BH646" i="4"/>
  <c r="BF646" i="4"/>
  <c r="BD646" i="4"/>
  <c r="BB646" i="4"/>
  <c r="AZ646" i="4"/>
  <c r="AX646" i="4"/>
  <c r="AV646" i="4"/>
  <c r="AT646" i="4"/>
  <c r="AR646" i="4"/>
  <c r="AP646" i="4"/>
  <c r="AN646" i="4"/>
  <c r="AO646" i="4"/>
  <c r="AS646" i="4"/>
  <c r="AW646" i="4"/>
  <c r="BA646" i="4"/>
  <c r="BE646" i="4"/>
  <c r="BI646" i="4"/>
  <c r="BM646" i="4"/>
  <c r="BQ646" i="4"/>
  <c r="BU646" i="4"/>
  <c r="BY646" i="4"/>
  <c r="BZ648" i="4"/>
  <c r="BX648" i="4"/>
  <c r="BV648" i="4"/>
  <c r="BT648" i="4"/>
  <c r="BR648" i="4"/>
  <c r="BP648" i="4"/>
  <c r="BN648" i="4"/>
  <c r="BL648" i="4"/>
  <c r="BJ648" i="4"/>
  <c r="BH648" i="4"/>
  <c r="BF648" i="4"/>
  <c r="BD648" i="4"/>
  <c r="BB648" i="4"/>
  <c r="AZ648" i="4"/>
  <c r="AX648" i="4"/>
  <c r="AW648" i="4"/>
  <c r="BA648" i="4"/>
  <c r="BE648" i="4"/>
  <c r="BI648" i="4"/>
  <c r="BM648" i="4"/>
  <c r="BQ648" i="4"/>
  <c r="BU648" i="4"/>
  <c r="BY648" i="4"/>
  <c r="AQ649" i="4"/>
  <c r="AU649" i="4"/>
  <c r="AY649" i="4"/>
  <c r="BC649" i="4"/>
  <c r="BG649" i="4"/>
  <c r="BK649" i="4"/>
  <c r="BO649" i="4"/>
  <c r="BS649" i="4"/>
  <c r="BW649" i="4"/>
  <c r="BZ650" i="4"/>
  <c r="BX650" i="4"/>
  <c r="BV650" i="4"/>
  <c r="BT650" i="4"/>
  <c r="BR650" i="4"/>
  <c r="BP650" i="4"/>
  <c r="BN650" i="4"/>
  <c r="BL650" i="4"/>
  <c r="BJ650" i="4"/>
  <c r="BH650" i="4"/>
  <c r="BF650" i="4"/>
  <c r="BD650" i="4"/>
  <c r="BB650" i="4"/>
  <c r="AZ650" i="4"/>
  <c r="AX650" i="4"/>
  <c r="AV650" i="4"/>
  <c r="AT650" i="4"/>
  <c r="AR650" i="4"/>
  <c r="AP650" i="4"/>
  <c r="AN650" i="4"/>
  <c r="AO650" i="4"/>
  <c r="AS650" i="4"/>
  <c r="AW650" i="4"/>
  <c r="BA650" i="4"/>
  <c r="BE650" i="4"/>
  <c r="BI650" i="4"/>
  <c r="BM650" i="4"/>
  <c r="BQ650" i="4"/>
  <c r="BU650" i="4"/>
  <c r="BY650" i="4"/>
  <c r="AU651" i="4"/>
  <c r="AY651" i="4"/>
  <c r="BC651" i="4"/>
  <c r="BG651" i="4"/>
  <c r="BK651" i="4"/>
  <c r="BO651" i="4"/>
  <c r="BS651" i="4"/>
  <c r="BW651" i="4"/>
  <c r="BZ652" i="4"/>
  <c r="BX652" i="4"/>
  <c r="BV652" i="4"/>
  <c r="BT652" i="4"/>
  <c r="BR652" i="4"/>
  <c r="BP652" i="4"/>
  <c r="BN652" i="4"/>
  <c r="BL652" i="4"/>
  <c r="BJ652" i="4"/>
  <c r="BH652" i="4"/>
  <c r="BF652" i="4"/>
  <c r="BD652" i="4"/>
  <c r="BB652" i="4"/>
  <c r="AZ652" i="4"/>
  <c r="AX652" i="4"/>
  <c r="AV652" i="4"/>
  <c r="AT652" i="4"/>
  <c r="AR652" i="4"/>
  <c r="AP652" i="4"/>
  <c r="AN652" i="4"/>
  <c r="AO652" i="4"/>
  <c r="AS652" i="4"/>
  <c r="AW652" i="4"/>
  <c r="BA652" i="4"/>
  <c r="BE652" i="4"/>
  <c r="BI652" i="4"/>
  <c r="BM652" i="4"/>
  <c r="BQ652" i="4"/>
  <c r="BU652" i="4"/>
  <c r="BY652" i="4"/>
  <c r="AM653" i="4"/>
  <c r="AQ653" i="4"/>
  <c r="AU653" i="4"/>
  <c r="AY653" i="4"/>
  <c r="BC653" i="4"/>
  <c r="BG653" i="4"/>
  <c r="BK653" i="4"/>
  <c r="BO653" i="4"/>
  <c r="BS653" i="4"/>
  <c r="BW653" i="4"/>
  <c r="BZ654" i="4"/>
  <c r="BX654" i="4"/>
  <c r="BV654" i="4"/>
  <c r="BT654" i="4"/>
  <c r="BR654" i="4"/>
  <c r="BP654" i="4"/>
  <c r="BN654" i="4"/>
  <c r="BL654" i="4"/>
  <c r="BJ654" i="4"/>
  <c r="BH654" i="4"/>
  <c r="BF654" i="4"/>
  <c r="BD654" i="4"/>
  <c r="BB654" i="4"/>
  <c r="AZ654" i="4"/>
  <c r="AX654" i="4"/>
  <c r="AV654" i="4"/>
  <c r="AT654" i="4"/>
  <c r="AR654" i="4"/>
  <c r="AP654" i="4"/>
  <c r="AN654" i="4"/>
  <c r="AO654" i="4"/>
  <c r="AS654" i="4"/>
  <c r="AW654" i="4"/>
  <c r="BA654" i="4"/>
  <c r="BE654" i="4"/>
  <c r="BI654" i="4"/>
  <c r="BM654" i="4"/>
  <c r="BQ654" i="4"/>
  <c r="BU654" i="4"/>
  <c r="BY654" i="4"/>
  <c r="AQ655" i="4"/>
  <c r="AU655" i="4"/>
  <c r="AY655" i="4"/>
  <c r="BC655" i="4"/>
  <c r="BG655" i="4"/>
  <c r="BK655" i="4"/>
  <c r="BO655" i="4"/>
  <c r="BS655" i="4"/>
  <c r="BW655" i="4"/>
  <c r="BZ656" i="4"/>
  <c r="BX656" i="4"/>
  <c r="BV656" i="4"/>
  <c r="BT656" i="4"/>
  <c r="BR656" i="4"/>
  <c r="BP656" i="4"/>
  <c r="BN656" i="4"/>
  <c r="BL656" i="4"/>
  <c r="BJ656" i="4"/>
  <c r="BH656" i="4"/>
  <c r="BF656" i="4"/>
  <c r="BD656" i="4"/>
  <c r="BB656" i="4"/>
  <c r="AZ656" i="4"/>
  <c r="AX656" i="4"/>
  <c r="AW656" i="4"/>
  <c r="BA656" i="4"/>
  <c r="BE656" i="4"/>
  <c r="BI656" i="4"/>
  <c r="BM656" i="4"/>
  <c r="BQ656" i="4"/>
  <c r="BU656" i="4"/>
  <c r="BY656" i="4"/>
  <c r="AM657" i="4"/>
  <c r="AQ657" i="4"/>
  <c r="AU657" i="4"/>
  <c r="AY657" i="4"/>
  <c r="BC657" i="4"/>
  <c r="BG657" i="4"/>
  <c r="BK657" i="4"/>
  <c r="BO657" i="4"/>
  <c r="BS657" i="4"/>
  <c r="BW657" i="4"/>
  <c r="BZ658" i="4"/>
  <c r="BX658" i="4"/>
  <c r="BV658" i="4"/>
  <c r="BT658" i="4"/>
  <c r="BR658" i="4"/>
  <c r="BP658" i="4"/>
  <c r="BN658" i="4"/>
  <c r="BL658" i="4"/>
  <c r="BJ658" i="4"/>
  <c r="BH658" i="4"/>
  <c r="BF658" i="4"/>
  <c r="BD658" i="4"/>
  <c r="BB658" i="4"/>
  <c r="AZ658" i="4"/>
  <c r="AX658" i="4"/>
  <c r="AV658" i="4"/>
  <c r="AT658" i="4"/>
  <c r="AR658" i="4"/>
  <c r="AS658" i="4"/>
  <c r="AW658" i="4"/>
  <c r="BA658" i="4"/>
  <c r="BE658" i="4"/>
  <c r="BI658" i="4"/>
  <c r="BM658" i="4"/>
  <c r="BQ658" i="4"/>
  <c r="BU658" i="4"/>
  <c r="BY658" i="4"/>
  <c r="AQ659" i="4"/>
  <c r="AU659" i="4"/>
  <c r="AY659" i="4"/>
  <c r="BC659" i="4"/>
  <c r="BG659" i="4"/>
  <c r="BK659" i="4"/>
  <c r="BO659" i="4"/>
  <c r="BS659" i="4"/>
  <c r="BW659" i="4"/>
  <c r="BZ660" i="4"/>
  <c r="BX660" i="4"/>
  <c r="BV660" i="4"/>
  <c r="BT660" i="4"/>
  <c r="BR660" i="4"/>
  <c r="BP660" i="4"/>
  <c r="BN660" i="4"/>
  <c r="BL660" i="4"/>
  <c r="BJ660" i="4"/>
  <c r="BH660" i="4"/>
  <c r="BF660" i="4"/>
  <c r="BD660" i="4"/>
  <c r="BB660" i="4"/>
  <c r="AZ660" i="4"/>
  <c r="AX660" i="4"/>
  <c r="AV660" i="4"/>
  <c r="AT660" i="4"/>
  <c r="AR660" i="4"/>
  <c r="AP660" i="4"/>
  <c r="AN660" i="4"/>
  <c r="AO660" i="4"/>
  <c r="AS660" i="4"/>
  <c r="AW660" i="4"/>
  <c r="BA660" i="4"/>
  <c r="BE660" i="4"/>
  <c r="BI660" i="4"/>
  <c r="BM660" i="4"/>
  <c r="BQ660" i="4"/>
  <c r="BU660" i="4"/>
  <c r="BY660" i="4"/>
  <c r="AQ661" i="4"/>
  <c r="AU661" i="4"/>
  <c r="AY661" i="4"/>
  <c r="BC661" i="4"/>
  <c r="BG661" i="4"/>
  <c r="BK661" i="4"/>
  <c r="BO661" i="4"/>
  <c r="BS661" i="4"/>
  <c r="BW661" i="4"/>
  <c r="BZ662" i="4"/>
  <c r="BX662" i="4"/>
  <c r="BV662" i="4"/>
  <c r="BT662" i="4"/>
  <c r="BR662" i="4"/>
  <c r="BP662" i="4"/>
  <c r="BN662" i="4"/>
  <c r="BL662" i="4"/>
  <c r="BJ662" i="4"/>
  <c r="BH662" i="4"/>
  <c r="BF662" i="4"/>
  <c r="BD662" i="4"/>
  <c r="BB662" i="4"/>
  <c r="AZ662" i="4"/>
  <c r="AX662" i="4"/>
  <c r="AV662" i="4"/>
  <c r="AT662" i="4"/>
  <c r="AR662" i="4"/>
  <c r="AP662" i="4"/>
  <c r="AN662" i="4"/>
  <c r="AO662" i="4"/>
  <c r="AS662" i="4"/>
  <c r="AW662" i="4"/>
  <c r="BA662" i="4"/>
  <c r="BE662" i="4"/>
  <c r="BI662" i="4"/>
  <c r="BM662" i="4"/>
  <c r="BQ662" i="4"/>
  <c r="BU662" i="4"/>
  <c r="BY662" i="4"/>
  <c r="AQ663" i="4"/>
  <c r="AU663" i="4"/>
  <c r="AY663" i="4"/>
  <c r="BC663" i="4"/>
  <c r="BG663" i="4"/>
  <c r="BK663" i="4"/>
  <c r="BO663" i="4"/>
  <c r="BS663" i="4"/>
  <c r="BW663" i="4"/>
  <c r="BZ664" i="4"/>
  <c r="BX664" i="4"/>
  <c r="BV664" i="4"/>
  <c r="BT664" i="4"/>
  <c r="BR664" i="4"/>
  <c r="BP664" i="4"/>
  <c r="BN664" i="4"/>
  <c r="BL664" i="4"/>
  <c r="BJ664" i="4"/>
  <c r="BH664" i="4"/>
  <c r="BF664" i="4"/>
  <c r="BD664" i="4"/>
  <c r="BB664" i="4"/>
  <c r="AZ664" i="4"/>
  <c r="AX664" i="4"/>
  <c r="AV664" i="4"/>
  <c r="AT664" i="4"/>
  <c r="AR664" i="4"/>
  <c r="AP664" i="4"/>
  <c r="AN664" i="4"/>
  <c r="AO664" i="4"/>
  <c r="AS664" i="4"/>
  <c r="AW664" i="4"/>
  <c r="BA664" i="4"/>
  <c r="BE664" i="4"/>
  <c r="BI664" i="4"/>
  <c r="BM664" i="4"/>
  <c r="BQ664" i="4"/>
  <c r="BU664" i="4"/>
  <c r="BY664" i="4"/>
  <c r="AQ665" i="4"/>
  <c r="AU665" i="4"/>
  <c r="AY665" i="4"/>
  <c r="BC665" i="4"/>
  <c r="BG665" i="4"/>
  <c r="BK665" i="4"/>
  <c r="BO665" i="4"/>
  <c r="BS665" i="4"/>
  <c r="BW665" i="4"/>
  <c r="BZ666" i="4"/>
  <c r="BX666" i="4"/>
  <c r="BV666" i="4"/>
  <c r="BT666" i="4"/>
  <c r="BR666" i="4"/>
  <c r="BP666" i="4"/>
  <c r="BN666" i="4"/>
  <c r="BL666" i="4"/>
  <c r="BJ666" i="4"/>
  <c r="BH666" i="4"/>
  <c r="BF666" i="4"/>
  <c r="BD666" i="4"/>
  <c r="BB666" i="4"/>
  <c r="AZ666" i="4"/>
  <c r="AX666" i="4"/>
  <c r="AV666" i="4"/>
  <c r="AT666" i="4"/>
  <c r="AS666" i="4"/>
  <c r="AW666" i="4"/>
  <c r="BA666" i="4"/>
  <c r="BE666" i="4"/>
  <c r="BI666" i="4"/>
  <c r="BM666" i="4"/>
  <c r="BQ666" i="4"/>
  <c r="BU666" i="4"/>
  <c r="BY666" i="4"/>
  <c r="AQ667" i="4"/>
  <c r="AU667" i="4"/>
  <c r="AY667" i="4"/>
  <c r="BC667" i="4"/>
  <c r="BG667" i="4"/>
  <c r="BK667" i="4"/>
  <c r="BO667" i="4"/>
  <c r="BS667" i="4"/>
  <c r="BW667" i="4"/>
  <c r="BZ668" i="4"/>
  <c r="BX668" i="4"/>
  <c r="BV668" i="4"/>
  <c r="BT668" i="4"/>
  <c r="BR668" i="4"/>
  <c r="BP668" i="4"/>
  <c r="BN668" i="4"/>
  <c r="BL668" i="4"/>
  <c r="BJ668" i="4"/>
  <c r="BH668" i="4"/>
  <c r="BF668" i="4"/>
  <c r="BD668" i="4"/>
  <c r="BB668" i="4"/>
  <c r="AZ668" i="4"/>
  <c r="AX668" i="4"/>
  <c r="AV668" i="4"/>
  <c r="AT668" i="4"/>
  <c r="AR668" i="4"/>
  <c r="AP668" i="4"/>
  <c r="AN668" i="4"/>
  <c r="AO668" i="4"/>
  <c r="AS668" i="4"/>
  <c r="AW668" i="4"/>
  <c r="BA668" i="4"/>
  <c r="BE668" i="4"/>
  <c r="BI668" i="4"/>
  <c r="BM668" i="4"/>
  <c r="BQ668" i="4"/>
  <c r="BU668" i="4"/>
  <c r="BY668" i="4"/>
  <c r="AQ669" i="4"/>
  <c r="AU669" i="4"/>
  <c r="AY669" i="4"/>
  <c r="BC669" i="4"/>
  <c r="BG669" i="4"/>
  <c r="BK669" i="4"/>
  <c r="BO669" i="4"/>
  <c r="BS669" i="4"/>
  <c r="BW669" i="4"/>
  <c r="BZ670" i="4"/>
  <c r="BX670" i="4"/>
  <c r="BV670" i="4"/>
  <c r="BT670" i="4"/>
  <c r="BR670" i="4"/>
  <c r="BP670" i="4"/>
  <c r="BN670" i="4"/>
  <c r="BL670" i="4"/>
  <c r="BJ670" i="4"/>
  <c r="BH670" i="4"/>
  <c r="BF670" i="4"/>
  <c r="BD670" i="4"/>
  <c r="BB670" i="4"/>
  <c r="AZ670" i="4"/>
  <c r="AX670" i="4"/>
  <c r="AV670" i="4"/>
  <c r="AT670" i="4"/>
  <c r="AR670" i="4"/>
  <c r="AP670" i="4"/>
  <c r="AN670" i="4"/>
  <c r="AO670" i="4"/>
  <c r="AS670" i="4"/>
  <c r="AW670" i="4"/>
  <c r="BA670" i="4"/>
  <c r="BE670" i="4"/>
  <c r="BI670" i="4"/>
  <c r="BM670" i="4"/>
  <c r="BQ670" i="4"/>
  <c r="BU670" i="4"/>
  <c r="BY670" i="4"/>
  <c r="AQ671" i="4"/>
  <c r="AU671" i="4"/>
  <c r="AY671" i="4"/>
  <c r="BC671" i="4"/>
  <c r="BG671" i="4"/>
  <c r="BK671" i="4"/>
  <c r="BO671" i="4"/>
  <c r="BS671" i="4"/>
  <c r="BW671" i="4"/>
  <c r="BZ672" i="4"/>
  <c r="BX672" i="4"/>
  <c r="BV672" i="4"/>
  <c r="BT672" i="4"/>
  <c r="BR672" i="4"/>
  <c r="BP672" i="4"/>
  <c r="BN672" i="4"/>
  <c r="BL672" i="4"/>
  <c r="BJ672" i="4"/>
  <c r="BH672" i="4"/>
  <c r="BF672" i="4"/>
  <c r="BD672" i="4"/>
  <c r="BB672" i="4"/>
  <c r="AZ672" i="4"/>
  <c r="AX672" i="4"/>
  <c r="AV672" i="4"/>
  <c r="AT672" i="4"/>
  <c r="AR672" i="4"/>
  <c r="AS672" i="4"/>
  <c r="AW672" i="4"/>
  <c r="BA672" i="4"/>
  <c r="BE672" i="4"/>
  <c r="BI672" i="4"/>
  <c r="BM672" i="4"/>
  <c r="BQ672" i="4"/>
  <c r="BU672" i="4"/>
  <c r="BY672" i="4"/>
  <c r="AQ673" i="4"/>
  <c r="AU673" i="4"/>
  <c r="AY673" i="4"/>
  <c r="BC673" i="4"/>
  <c r="BG673" i="4"/>
  <c r="BK673" i="4"/>
  <c r="BO673" i="4"/>
  <c r="BS673" i="4"/>
  <c r="BW673" i="4"/>
  <c r="BZ674" i="4"/>
  <c r="BX674" i="4"/>
  <c r="BV674" i="4"/>
  <c r="BT674" i="4"/>
  <c r="BR674" i="4"/>
  <c r="BP674" i="4"/>
  <c r="BN674" i="4"/>
  <c r="BL674" i="4"/>
  <c r="BJ674" i="4"/>
  <c r="BH674" i="4"/>
  <c r="BF674" i="4"/>
  <c r="BD674" i="4"/>
  <c r="BB674" i="4"/>
  <c r="AZ674" i="4"/>
  <c r="AX674" i="4"/>
  <c r="AW674" i="4"/>
  <c r="BA674" i="4"/>
  <c r="BE674" i="4"/>
  <c r="BI674" i="4"/>
  <c r="BM674" i="4"/>
  <c r="BQ674" i="4"/>
  <c r="BU674" i="4"/>
  <c r="BY674" i="4"/>
  <c r="AQ675" i="4"/>
  <c r="AU675" i="4"/>
  <c r="AY675" i="4"/>
  <c r="BC675" i="4"/>
  <c r="BG675" i="4"/>
  <c r="BK675" i="4"/>
  <c r="BO675" i="4"/>
  <c r="BS675" i="4"/>
  <c r="BW675" i="4"/>
  <c r="BZ676" i="4"/>
  <c r="BX676" i="4"/>
  <c r="BV676" i="4"/>
  <c r="BT676" i="4"/>
  <c r="BR676" i="4"/>
  <c r="BP676" i="4"/>
  <c r="BN676" i="4"/>
  <c r="BL676" i="4"/>
  <c r="BJ676" i="4"/>
  <c r="BH676" i="4"/>
  <c r="BF676" i="4"/>
  <c r="BD676" i="4"/>
  <c r="BB676" i="4"/>
  <c r="AZ676" i="4"/>
  <c r="AX676" i="4"/>
  <c r="AV676" i="4"/>
  <c r="AT676" i="4"/>
  <c r="AR676" i="4"/>
  <c r="AP676" i="4"/>
  <c r="AN676" i="4"/>
  <c r="AO676" i="4"/>
  <c r="AS676" i="4"/>
  <c r="AW676" i="4"/>
  <c r="BA676" i="4"/>
  <c r="BE676" i="4"/>
  <c r="BI676" i="4"/>
  <c r="BM676" i="4"/>
  <c r="BQ676" i="4"/>
  <c r="BU676" i="4"/>
  <c r="BY676" i="4"/>
  <c r="AQ677" i="4"/>
  <c r="AU677" i="4"/>
  <c r="AY677" i="4"/>
  <c r="BC677" i="4"/>
  <c r="BG677" i="4"/>
  <c r="BK677" i="4"/>
  <c r="BO677" i="4"/>
  <c r="BS677" i="4"/>
  <c r="BW677" i="4"/>
  <c r="BZ678" i="4"/>
  <c r="BX678" i="4"/>
  <c r="BV678" i="4"/>
  <c r="BT678" i="4"/>
  <c r="BR678" i="4"/>
  <c r="BP678" i="4"/>
  <c r="BN678" i="4"/>
  <c r="BL678" i="4"/>
  <c r="BJ678" i="4"/>
  <c r="BH678" i="4"/>
  <c r="BF678" i="4"/>
  <c r="BD678" i="4"/>
  <c r="BB678" i="4"/>
  <c r="AZ678" i="4"/>
  <c r="AX678" i="4"/>
  <c r="AV678" i="4"/>
  <c r="AT678" i="4"/>
  <c r="AR678" i="4"/>
  <c r="AS678" i="4"/>
  <c r="AW678" i="4"/>
  <c r="BA678" i="4"/>
  <c r="BE678" i="4"/>
  <c r="BI678" i="4"/>
  <c r="BM678" i="4"/>
  <c r="BQ678" i="4"/>
  <c r="BU678" i="4"/>
  <c r="BY678" i="4"/>
  <c r="AQ679" i="4"/>
  <c r="AU679" i="4"/>
  <c r="AY679" i="4"/>
  <c r="BC679" i="4"/>
  <c r="BG679" i="4"/>
  <c r="BK679" i="4"/>
  <c r="BO679" i="4"/>
  <c r="BS679" i="4"/>
  <c r="BW679" i="4"/>
  <c r="BZ680" i="4"/>
  <c r="BX680" i="4"/>
  <c r="BV680" i="4"/>
  <c r="BT680" i="4"/>
  <c r="BR680" i="4"/>
  <c r="BP680" i="4"/>
  <c r="BN680" i="4"/>
  <c r="BL680" i="4"/>
  <c r="BJ680" i="4"/>
  <c r="BH680" i="4"/>
  <c r="BF680" i="4"/>
  <c r="BD680" i="4"/>
  <c r="BB680" i="4"/>
  <c r="AZ680" i="4"/>
  <c r="AX680" i="4"/>
  <c r="AV680" i="4"/>
  <c r="AT680" i="4"/>
  <c r="AR680" i="4"/>
  <c r="AP680" i="4"/>
  <c r="AO680" i="4"/>
  <c r="AS680" i="4"/>
  <c r="AW680" i="4"/>
  <c r="BA680" i="4"/>
  <c r="BE680" i="4"/>
  <c r="BI680" i="4"/>
  <c r="BM680" i="4"/>
  <c r="BQ680" i="4"/>
  <c r="BU680" i="4"/>
  <c r="BY680" i="4"/>
  <c r="AQ681" i="4"/>
  <c r="AU681" i="4"/>
  <c r="AY681" i="4"/>
  <c r="BC681" i="4"/>
  <c r="BG681" i="4"/>
  <c r="BK681" i="4"/>
  <c r="BO681" i="4"/>
  <c r="BS681" i="4"/>
  <c r="BW681" i="4"/>
  <c r="BZ682" i="4"/>
  <c r="BX682" i="4"/>
  <c r="BV682" i="4"/>
  <c r="BT682" i="4"/>
  <c r="BR682" i="4"/>
  <c r="BP682" i="4"/>
  <c r="BN682" i="4"/>
  <c r="BL682" i="4"/>
  <c r="BJ682" i="4"/>
  <c r="BH682" i="4"/>
  <c r="BF682" i="4"/>
  <c r="BD682" i="4"/>
  <c r="BB682" i="4"/>
  <c r="AZ682" i="4"/>
  <c r="AX682" i="4"/>
  <c r="AV682" i="4"/>
  <c r="AT682" i="4"/>
  <c r="AR682" i="4"/>
  <c r="AS682" i="4"/>
  <c r="AW682" i="4"/>
  <c r="BA682" i="4"/>
  <c r="BE682" i="4"/>
  <c r="BI682" i="4"/>
  <c r="BM682" i="4"/>
  <c r="BQ682" i="4"/>
  <c r="BU682" i="4"/>
  <c r="BY682" i="4"/>
  <c r="AQ683" i="4"/>
  <c r="AU683" i="4"/>
  <c r="AY683" i="4"/>
  <c r="BC683" i="4"/>
  <c r="BG683" i="4"/>
  <c r="BK683" i="4"/>
  <c r="BO683" i="4"/>
  <c r="BS683" i="4"/>
  <c r="BW683" i="4"/>
  <c r="BZ684" i="4"/>
  <c r="BX684" i="4"/>
  <c r="BV684" i="4"/>
  <c r="BT684" i="4"/>
  <c r="BR684" i="4"/>
  <c r="BP684" i="4"/>
  <c r="BN684" i="4"/>
  <c r="BL684" i="4"/>
  <c r="BJ684" i="4"/>
  <c r="BH684" i="4"/>
  <c r="BF684" i="4"/>
  <c r="BD684" i="4"/>
  <c r="BB684" i="4"/>
  <c r="AZ684" i="4"/>
  <c r="AX684" i="4"/>
  <c r="AV684" i="4"/>
  <c r="AT684" i="4"/>
  <c r="AR684" i="4"/>
  <c r="AP684" i="4"/>
  <c r="AO684" i="4"/>
  <c r="AS684" i="4"/>
  <c r="AW684" i="4"/>
  <c r="BA684" i="4"/>
  <c r="BE684" i="4"/>
  <c r="BI684" i="4"/>
  <c r="BM684" i="4"/>
  <c r="BQ684" i="4"/>
  <c r="BU684" i="4"/>
  <c r="BY684" i="4"/>
  <c r="AQ685" i="4"/>
  <c r="AU685" i="4"/>
  <c r="AY685" i="4"/>
  <c r="BC685" i="4"/>
  <c r="BG685" i="4"/>
  <c r="BK685" i="4"/>
  <c r="BO685" i="4"/>
  <c r="BS685" i="4"/>
  <c r="BW685" i="4"/>
  <c r="BZ686" i="4"/>
  <c r="BX686" i="4"/>
  <c r="BV686" i="4"/>
  <c r="BT686" i="4"/>
  <c r="BR686" i="4"/>
  <c r="BP686" i="4"/>
  <c r="BN686" i="4"/>
  <c r="BL686" i="4"/>
  <c r="BJ686" i="4"/>
  <c r="BH686" i="4"/>
  <c r="BF686" i="4"/>
  <c r="BD686" i="4"/>
  <c r="BB686" i="4"/>
  <c r="AZ686" i="4"/>
  <c r="AX686" i="4"/>
  <c r="AV686" i="4"/>
  <c r="AT686" i="4"/>
  <c r="AR686" i="4"/>
  <c r="AS686" i="4"/>
  <c r="AW686" i="4"/>
  <c r="BA686" i="4"/>
  <c r="BE686" i="4"/>
  <c r="BI686" i="4"/>
  <c r="BM686" i="4"/>
  <c r="BQ686" i="4"/>
  <c r="BU686" i="4"/>
  <c r="BY686" i="4"/>
  <c r="BC687" i="4"/>
  <c r="BG687" i="4"/>
  <c r="BK687" i="4"/>
  <c r="BO687" i="4"/>
  <c r="BS687" i="4"/>
  <c r="BW687" i="4"/>
  <c r="BZ688" i="4"/>
  <c r="BX688" i="4"/>
  <c r="BV688" i="4"/>
  <c r="BT688" i="4"/>
  <c r="BR688" i="4"/>
  <c r="BP688" i="4"/>
  <c r="BN688" i="4"/>
  <c r="BL688" i="4"/>
  <c r="BJ688" i="4"/>
  <c r="BH688" i="4"/>
  <c r="BF688" i="4"/>
  <c r="BD688" i="4"/>
  <c r="BB688" i="4"/>
  <c r="AZ688" i="4"/>
  <c r="AX688" i="4"/>
  <c r="AV688" i="4"/>
  <c r="AT688" i="4"/>
  <c r="AR688" i="4"/>
  <c r="AP688" i="4"/>
  <c r="AS688" i="4"/>
  <c r="AW688" i="4"/>
  <c r="BA688" i="4"/>
  <c r="BE688" i="4"/>
  <c r="BI688" i="4"/>
  <c r="BM688" i="4"/>
  <c r="BQ688" i="4"/>
  <c r="BU688" i="4"/>
  <c r="BY688" i="4"/>
  <c r="AQ689" i="4"/>
  <c r="AU689" i="4"/>
  <c r="AY689" i="4"/>
  <c r="BC689" i="4"/>
  <c r="BG689" i="4"/>
  <c r="BK689" i="4"/>
  <c r="BO689" i="4"/>
  <c r="BS689" i="4"/>
  <c r="BW689" i="4"/>
  <c r="BZ690" i="4"/>
  <c r="BX690" i="4"/>
  <c r="BV690" i="4"/>
  <c r="BT690" i="4"/>
  <c r="BR690" i="4"/>
  <c r="BP690" i="4"/>
  <c r="BN690" i="4"/>
  <c r="BL690" i="4"/>
  <c r="BJ690" i="4"/>
  <c r="BH690" i="4"/>
  <c r="BF690" i="4"/>
  <c r="BD690" i="4"/>
  <c r="BB690" i="4"/>
  <c r="AZ690" i="4"/>
  <c r="AX690" i="4"/>
  <c r="AV690" i="4"/>
  <c r="AT690" i="4"/>
  <c r="AR690" i="4"/>
  <c r="AP690" i="4"/>
  <c r="AN690" i="4"/>
  <c r="AO690" i="4"/>
  <c r="AS690" i="4"/>
  <c r="AW690" i="4"/>
  <c r="BA690" i="4"/>
  <c r="BE690" i="4"/>
  <c r="BI690" i="4"/>
  <c r="BM690" i="4"/>
  <c r="BQ690" i="4"/>
  <c r="BU690" i="4"/>
  <c r="BY690" i="4"/>
  <c r="AM691" i="4"/>
  <c r="AQ691" i="4"/>
  <c r="AU691" i="4"/>
  <c r="AY691" i="4"/>
  <c r="BC691" i="4"/>
  <c r="BG691" i="4"/>
  <c r="BK691" i="4"/>
  <c r="BO691" i="4"/>
  <c r="BS691" i="4"/>
  <c r="BW691" i="4"/>
  <c r="BZ692" i="4"/>
  <c r="BX692" i="4"/>
  <c r="BV692" i="4"/>
  <c r="BT692" i="4"/>
  <c r="BR692" i="4"/>
  <c r="BP692" i="4"/>
  <c r="BN692" i="4"/>
  <c r="BL692" i="4"/>
  <c r="BJ692" i="4"/>
  <c r="BH692" i="4"/>
  <c r="BF692" i="4"/>
  <c r="BD692" i="4"/>
  <c r="BB692" i="4"/>
  <c r="AZ692" i="4"/>
  <c r="AX692" i="4"/>
  <c r="AV692" i="4"/>
  <c r="AT692" i="4"/>
  <c r="AR692" i="4"/>
  <c r="AP692" i="4"/>
  <c r="AN692" i="4"/>
  <c r="AO692" i="4"/>
  <c r="AS692" i="4"/>
  <c r="AW692" i="4"/>
  <c r="BA692" i="4"/>
  <c r="BE692" i="4"/>
  <c r="BI692" i="4"/>
  <c r="BM692" i="4"/>
  <c r="BQ692" i="4"/>
  <c r="BU692" i="4"/>
  <c r="BY692" i="4"/>
  <c r="AM693" i="4"/>
  <c r="AQ693" i="4"/>
  <c r="AU693" i="4"/>
  <c r="AY693" i="4"/>
  <c r="BC693" i="4"/>
  <c r="BG693" i="4"/>
  <c r="BK693" i="4"/>
  <c r="BO693" i="4"/>
  <c r="BS693" i="4"/>
  <c r="BW693" i="4"/>
  <c r="BZ694" i="4"/>
  <c r="BX694" i="4"/>
  <c r="BV694" i="4"/>
  <c r="BT694" i="4"/>
  <c r="BR694" i="4"/>
  <c r="BP694" i="4"/>
  <c r="BN694" i="4"/>
  <c r="BL694" i="4"/>
  <c r="BJ694" i="4"/>
  <c r="BH694" i="4"/>
  <c r="BF694" i="4"/>
  <c r="BD694" i="4"/>
  <c r="BB694" i="4"/>
  <c r="BA694" i="4"/>
  <c r="BE694" i="4"/>
  <c r="BI694" i="4"/>
  <c r="BM694" i="4"/>
  <c r="BQ694" i="4"/>
  <c r="BU694" i="4"/>
  <c r="BY694" i="4"/>
  <c r="AQ695" i="4"/>
  <c r="AU695" i="4"/>
  <c r="AY695" i="4"/>
  <c r="BC695" i="4"/>
  <c r="BG695" i="4"/>
  <c r="BK695" i="4"/>
  <c r="BO695" i="4"/>
  <c r="BS695" i="4"/>
  <c r="BW695" i="4"/>
  <c r="BZ696" i="4"/>
  <c r="BX696" i="4"/>
  <c r="BV696" i="4"/>
  <c r="BT696" i="4"/>
  <c r="BR696" i="4"/>
  <c r="BP696" i="4"/>
  <c r="BN696" i="4"/>
  <c r="BL696" i="4"/>
  <c r="BJ696" i="4"/>
  <c r="BH696" i="4"/>
  <c r="BF696" i="4"/>
  <c r="BD696" i="4"/>
  <c r="BB696" i="4"/>
  <c r="AZ696" i="4"/>
  <c r="AX696" i="4"/>
  <c r="AV696" i="4"/>
  <c r="AT696" i="4"/>
  <c r="AR696" i="4"/>
  <c r="AS696" i="4"/>
  <c r="AW696" i="4"/>
  <c r="BA696" i="4"/>
  <c r="BE696" i="4"/>
  <c r="BI696" i="4"/>
  <c r="BM696" i="4"/>
  <c r="BQ696" i="4"/>
  <c r="BU696" i="4"/>
  <c r="BY696" i="4"/>
  <c r="AQ697" i="4"/>
  <c r="AU697" i="4"/>
  <c r="AY697" i="4"/>
  <c r="BC697" i="4"/>
  <c r="BG697" i="4"/>
  <c r="BK697" i="4"/>
  <c r="BO697" i="4"/>
  <c r="BS697" i="4"/>
  <c r="BW697" i="4"/>
  <c r="BZ698" i="4"/>
  <c r="BX698" i="4"/>
  <c r="BV698" i="4"/>
  <c r="BT698" i="4"/>
  <c r="BR698" i="4"/>
  <c r="BP698" i="4"/>
  <c r="BN698" i="4"/>
  <c r="BL698" i="4"/>
  <c r="BJ698" i="4"/>
  <c r="BH698" i="4"/>
  <c r="BF698" i="4"/>
  <c r="BD698" i="4"/>
  <c r="BB698" i="4"/>
  <c r="AZ698" i="4"/>
  <c r="AX698" i="4"/>
  <c r="AV698" i="4"/>
  <c r="AT698" i="4"/>
  <c r="AS698" i="4"/>
  <c r="AW698" i="4"/>
  <c r="BA698" i="4"/>
  <c r="BE698" i="4"/>
  <c r="BI698" i="4"/>
  <c r="BM698" i="4"/>
  <c r="BQ698" i="4"/>
  <c r="BU698" i="4"/>
  <c r="BY698" i="4"/>
  <c r="AQ699" i="4"/>
  <c r="AU699" i="4"/>
  <c r="AY699" i="4"/>
  <c r="BC699" i="4"/>
  <c r="BG699" i="4"/>
  <c r="BK699" i="4"/>
  <c r="BO699" i="4"/>
  <c r="BS699" i="4"/>
  <c r="BW699" i="4"/>
  <c r="BZ700" i="4"/>
  <c r="BX700" i="4"/>
  <c r="BV700" i="4"/>
  <c r="BT700" i="4"/>
  <c r="BR700" i="4"/>
  <c r="BP700" i="4"/>
  <c r="BN700" i="4"/>
  <c r="BL700" i="4"/>
  <c r="BJ700" i="4"/>
  <c r="BH700" i="4"/>
  <c r="BF700" i="4"/>
  <c r="BD700" i="4"/>
  <c r="BB700" i="4"/>
  <c r="AZ700" i="4"/>
  <c r="AX700" i="4"/>
  <c r="AV700" i="4"/>
  <c r="AT700" i="4"/>
  <c r="AR700" i="4"/>
  <c r="AS700" i="4"/>
  <c r="AW700" i="4"/>
  <c r="BA700" i="4"/>
  <c r="BE700" i="4"/>
  <c r="BI700" i="4"/>
  <c r="BM700" i="4"/>
  <c r="BQ700" i="4"/>
  <c r="BU700" i="4"/>
  <c r="BY700" i="4"/>
  <c r="AM701" i="4"/>
  <c r="AQ701" i="4"/>
  <c r="AU701" i="4"/>
  <c r="AY701" i="4"/>
  <c r="BC701" i="4"/>
  <c r="BG701" i="4"/>
  <c r="BK701" i="4"/>
  <c r="BO701" i="4"/>
  <c r="BS701" i="4"/>
  <c r="BW701" i="4"/>
  <c r="BZ702" i="4"/>
  <c r="BX702" i="4"/>
  <c r="BV702" i="4"/>
  <c r="BT702" i="4"/>
  <c r="BR702" i="4"/>
  <c r="BP702" i="4"/>
  <c r="BN702" i="4"/>
  <c r="BL702" i="4"/>
  <c r="BJ702" i="4"/>
  <c r="BH702" i="4"/>
  <c r="BF702" i="4"/>
  <c r="BD702" i="4"/>
  <c r="BB702" i="4"/>
  <c r="AZ702" i="4"/>
  <c r="AX702" i="4"/>
  <c r="AV702" i="4"/>
  <c r="AT702" i="4"/>
  <c r="AR702" i="4"/>
  <c r="AP702" i="4"/>
  <c r="AO702" i="4"/>
  <c r="AS702" i="4"/>
  <c r="AW702" i="4"/>
  <c r="BA702" i="4"/>
  <c r="BE702" i="4"/>
  <c r="BI702" i="4"/>
  <c r="BM702" i="4"/>
  <c r="BQ702" i="4"/>
  <c r="BU702" i="4"/>
  <c r="BY702" i="4"/>
  <c r="AY703" i="4"/>
  <c r="BC703" i="4"/>
  <c r="BG703" i="4"/>
  <c r="BK703" i="4"/>
  <c r="BO703" i="4"/>
  <c r="BS703" i="4"/>
  <c r="BW703" i="4"/>
  <c r="BZ704" i="4"/>
  <c r="BX704" i="4"/>
  <c r="BV704" i="4"/>
  <c r="BT704" i="4"/>
  <c r="BR704" i="4"/>
  <c r="BP704" i="4"/>
  <c r="BN704" i="4"/>
  <c r="BL704" i="4"/>
  <c r="BJ704" i="4"/>
  <c r="BH704" i="4"/>
  <c r="BF704" i="4"/>
  <c r="BD704" i="4"/>
  <c r="BB704" i="4"/>
  <c r="AZ704" i="4"/>
  <c r="AX704" i="4"/>
  <c r="AV704" i="4"/>
  <c r="AT704" i="4"/>
  <c r="AR704" i="4"/>
  <c r="AP704" i="4"/>
  <c r="AS704" i="4"/>
  <c r="AW704" i="4"/>
  <c r="BA704" i="4"/>
  <c r="BE704" i="4"/>
  <c r="BI704" i="4"/>
  <c r="BM704" i="4"/>
  <c r="BQ704" i="4"/>
  <c r="BU704" i="4"/>
  <c r="BY704" i="4"/>
  <c r="AU705" i="4"/>
  <c r="AY705" i="4"/>
  <c r="BC705" i="4"/>
  <c r="BG705" i="4"/>
  <c r="BK705" i="4"/>
  <c r="BO705" i="4"/>
  <c r="BS705" i="4"/>
  <c r="BW705" i="4"/>
  <c r="BZ706" i="4"/>
  <c r="BX706" i="4"/>
  <c r="BV706" i="4"/>
  <c r="BT706" i="4"/>
  <c r="BR706" i="4"/>
  <c r="BP706" i="4"/>
  <c r="BN706" i="4"/>
  <c r="BL706" i="4"/>
  <c r="BJ706" i="4"/>
  <c r="BH706" i="4"/>
  <c r="BF706" i="4"/>
  <c r="BD706" i="4"/>
  <c r="BB706" i="4"/>
  <c r="AZ706" i="4"/>
  <c r="AX706" i="4"/>
  <c r="AV706" i="4"/>
  <c r="AT706" i="4"/>
  <c r="AR706" i="4"/>
  <c r="AS706" i="4"/>
  <c r="AW706" i="4"/>
  <c r="BA706" i="4"/>
  <c r="BE706" i="4"/>
  <c r="BI706" i="4"/>
  <c r="BM706" i="4"/>
  <c r="BQ706" i="4"/>
  <c r="BU706" i="4"/>
  <c r="BY706" i="4"/>
  <c r="AU707" i="4"/>
  <c r="AY707" i="4"/>
  <c r="BC707" i="4"/>
  <c r="BG707" i="4"/>
  <c r="BK707" i="4"/>
  <c r="BO707" i="4"/>
  <c r="BS707" i="4"/>
  <c r="BW707" i="4"/>
  <c r="BZ708" i="4"/>
  <c r="BX708" i="4"/>
  <c r="BV708" i="4"/>
  <c r="BT708" i="4"/>
  <c r="BR708" i="4"/>
  <c r="BP708" i="4"/>
  <c r="BN708" i="4"/>
  <c r="BL708" i="4"/>
  <c r="BJ708" i="4"/>
  <c r="BH708" i="4"/>
  <c r="BF708" i="4"/>
  <c r="BD708" i="4"/>
  <c r="BB708" i="4"/>
  <c r="AZ708" i="4"/>
  <c r="AX708" i="4"/>
  <c r="AV708" i="4"/>
  <c r="AT708" i="4"/>
  <c r="AR708" i="4"/>
  <c r="AP708" i="4"/>
  <c r="AN708" i="4"/>
  <c r="AO708" i="4"/>
  <c r="AS708" i="4"/>
  <c r="AW708" i="4"/>
  <c r="BA708" i="4"/>
  <c r="BE708" i="4"/>
  <c r="BI708" i="4"/>
  <c r="BM708" i="4"/>
  <c r="BQ708" i="4"/>
  <c r="BU708" i="4"/>
  <c r="BY708" i="4"/>
  <c r="AQ709" i="4"/>
  <c r="AU709" i="4"/>
  <c r="AY709" i="4"/>
  <c r="BC709" i="4"/>
  <c r="BG709" i="4"/>
  <c r="BK709" i="4"/>
  <c r="BO709" i="4"/>
  <c r="BS709" i="4"/>
  <c r="BW709" i="4"/>
  <c r="AN710" i="4"/>
  <c r="AP710" i="4"/>
  <c r="AR710" i="4"/>
  <c r="AT710" i="4"/>
  <c r="AV710" i="4"/>
  <c r="AX710" i="4"/>
  <c r="AZ710" i="4"/>
  <c r="BB710" i="4"/>
  <c r="BD710" i="4"/>
  <c r="BF710" i="4"/>
  <c r="BH710" i="4"/>
  <c r="BJ710" i="4"/>
  <c r="BL710" i="4"/>
  <c r="BN710" i="4"/>
  <c r="BP710" i="4"/>
  <c r="BR710" i="4"/>
  <c r="BT710" i="4"/>
  <c r="BV710" i="4"/>
  <c r="BX710" i="4"/>
  <c r="BZ710" i="4"/>
  <c r="AT711" i="4"/>
  <c r="AV711" i="4"/>
  <c r="AX711" i="4"/>
  <c r="AZ711" i="4"/>
  <c r="BB711" i="4"/>
  <c r="BD711" i="4"/>
  <c r="BF711" i="4"/>
  <c r="BH711" i="4"/>
  <c r="BJ711" i="4"/>
  <c r="BL711" i="4"/>
  <c r="BN711" i="4"/>
  <c r="BP711" i="4"/>
  <c r="BR711" i="4"/>
  <c r="BT711" i="4"/>
  <c r="BV711" i="4"/>
  <c r="BX711" i="4"/>
  <c r="BZ711" i="4"/>
  <c r="AO710" i="4"/>
  <c r="AQ710" i="4"/>
  <c r="AS710" i="4"/>
  <c r="AU710" i="4"/>
  <c r="AW710" i="4"/>
  <c r="AY710" i="4"/>
  <c r="BA710" i="4"/>
  <c r="BC710" i="4"/>
  <c r="BE710" i="4"/>
  <c r="BG710" i="4"/>
  <c r="BI710" i="4"/>
  <c r="BK710" i="4"/>
  <c r="BM710" i="4"/>
  <c r="BO710" i="4"/>
  <c r="BQ710" i="4"/>
  <c r="BS710" i="4"/>
  <c r="BU710" i="4"/>
  <c r="BW710" i="4"/>
  <c r="AU711" i="4"/>
  <c r="AW711" i="4"/>
  <c r="AY711" i="4"/>
  <c r="BA711" i="4"/>
  <c r="BC711" i="4"/>
  <c r="BE711" i="4"/>
  <c r="BG711" i="4"/>
  <c r="BI711" i="4"/>
  <c r="BK711" i="4"/>
  <c r="BM711" i="4"/>
  <c r="BO711" i="4"/>
  <c r="BQ711" i="4"/>
  <c r="BS711" i="4"/>
  <c r="BU711" i="4"/>
  <c r="BW711" i="4"/>
  <c r="AM712" i="4"/>
  <c r="AO712" i="4"/>
  <c r="AQ712" i="4"/>
  <c r="AS712" i="4"/>
  <c r="AU712" i="4"/>
  <c r="AW712" i="4"/>
  <c r="AY712" i="4"/>
  <c r="BA712" i="4"/>
  <c r="BC712" i="4"/>
  <c r="BE712" i="4"/>
  <c r="BG712" i="4"/>
  <c r="BI712" i="4"/>
  <c r="BK712" i="4"/>
  <c r="BM712" i="4"/>
  <c r="BO712" i="4"/>
  <c r="BQ712" i="4"/>
  <c r="BS712" i="4"/>
  <c r="BU712" i="4"/>
  <c r="BW712" i="4"/>
  <c r="AM713" i="4"/>
  <c r="AO713" i="4"/>
  <c r="AQ713" i="4"/>
  <c r="AS713" i="4"/>
  <c r="AU713" i="4"/>
  <c r="AW713" i="4"/>
  <c r="AY713" i="4"/>
  <c r="BA713" i="4"/>
  <c r="BC713" i="4"/>
  <c r="BE713" i="4"/>
  <c r="BG713" i="4"/>
  <c r="BI713" i="4"/>
  <c r="BK713" i="4"/>
  <c r="BM713" i="4"/>
  <c r="BO713" i="4"/>
  <c r="BQ713" i="4"/>
  <c r="BS713" i="4"/>
  <c r="BU713" i="4"/>
  <c r="BW713" i="4"/>
  <c r="AQ714" i="4"/>
  <c r="AS714" i="4"/>
  <c r="AU714" i="4"/>
  <c r="AW714" i="4"/>
  <c r="AY714" i="4"/>
  <c r="BA714" i="4"/>
  <c r="BC714" i="4"/>
  <c r="BE714" i="4"/>
  <c r="BG714" i="4"/>
  <c r="BI714" i="4"/>
  <c r="BK714" i="4"/>
  <c r="BM714" i="4"/>
  <c r="BO714" i="4"/>
  <c r="BQ714" i="4"/>
  <c r="BS714" i="4"/>
  <c r="BU714" i="4"/>
  <c r="BW714" i="4"/>
  <c r="AO715" i="4"/>
  <c r="AQ715" i="4"/>
  <c r="AS715" i="4"/>
  <c r="AU715" i="4"/>
  <c r="AW715" i="4"/>
  <c r="AY715" i="4"/>
  <c r="BA715" i="4"/>
  <c r="BC715" i="4"/>
  <c r="BE715" i="4"/>
  <c r="BG715" i="4"/>
  <c r="BI715" i="4"/>
  <c r="BK715" i="4"/>
  <c r="BM715" i="4"/>
  <c r="BO715" i="4"/>
  <c r="BQ715" i="4"/>
  <c r="BS715" i="4"/>
  <c r="BU715" i="4"/>
  <c r="BW715" i="4"/>
  <c r="AO716" i="4"/>
  <c r="AQ716" i="4"/>
  <c r="AS716" i="4"/>
  <c r="AU716" i="4"/>
  <c r="AW716" i="4"/>
  <c r="AY716" i="4"/>
  <c r="BA716" i="4"/>
  <c r="BC716" i="4"/>
  <c r="BE716" i="4"/>
  <c r="BG716" i="4"/>
  <c r="BI716" i="4"/>
  <c r="BK716" i="4"/>
  <c r="BM716" i="4"/>
  <c r="BO716" i="4"/>
  <c r="BQ716" i="4"/>
  <c r="BS716" i="4"/>
  <c r="BU716" i="4"/>
  <c r="BW716" i="4"/>
  <c r="AO717" i="4"/>
  <c r="AQ717" i="4"/>
  <c r="AS717" i="4"/>
  <c r="AU717" i="4"/>
  <c r="AW717" i="4"/>
  <c r="AY717" i="4"/>
  <c r="BA717" i="4"/>
  <c r="BC717" i="4"/>
  <c r="BE717" i="4"/>
  <c r="BG717" i="4"/>
  <c r="BI717" i="4"/>
  <c r="BK717" i="4"/>
  <c r="BM717" i="4"/>
  <c r="BO717" i="4"/>
  <c r="BQ717" i="4"/>
  <c r="BS717" i="4"/>
  <c r="BU717" i="4"/>
  <c r="BW717" i="4"/>
  <c r="AU718" i="4"/>
  <c r="AW718" i="4"/>
  <c r="AY718" i="4"/>
  <c r="BA718" i="4"/>
  <c r="BC718" i="4"/>
  <c r="BE718" i="4"/>
  <c r="BG718" i="4"/>
  <c r="BI718" i="4"/>
  <c r="BK718" i="4"/>
  <c r="BM718" i="4"/>
  <c r="BO718" i="4"/>
  <c r="BQ718" i="4"/>
  <c r="BS718" i="4"/>
  <c r="BU718" i="4"/>
  <c r="BW718" i="4"/>
  <c r="AQ719" i="4"/>
  <c r="AS719" i="4"/>
  <c r="AU719" i="4"/>
  <c r="AW719" i="4"/>
  <c r="AY719" i="4"/>
  <c r="BA719" i="4"/>
  <c r="BC719" i="4"/>
  <c r="BE719" i="4"/>
  <c r="BG719" i="4"/>
  <c r="BI719" i="4"/>
  <c r="BK719" i="4"/>
  <c r="BM719" i="4"/>
  <c r="BO719" i="4"/>
  <c r="BQ719" i="4"/>
  <c r="BS719" i="4"/>
  <c r="BU719" i="4"/>
  <c r="BW719" i="4"/>
  <c r="AS720" i="4"/>
  <c r="AU720" i="4"/>
  <c r="AW720" i="4"/>
  <c r="AY720" i="4"/>
  <c r="BA720" i="4"/>
  <c r="BC720" i="4"/>
  <c r="BE720" i="4"/>
  <c r="BG720" i="4"/>
  <c r="BI720" i="4"/>
  <c r="BK720" i="4"/>
  <c r="BM720" i="4"/>
  <c r="BO720" i="4"/>
  <c r="BQ720" i="4"/>
  <c r="BS720" i="4"/>
  <c r="BU720" i="4"/>
  <c r="BW720" i="4"/>
  <c r="AO721" i="4"/>
  <c r="AQ721" i="4"/>
  <c r="AS721" i="4"/>
  <c r="AU721" i="4"/>
  <c r="AW721" i="4"/>
  <c r="AY721" i="4"/>
  <c r="BA721" i="4"/>
  <c r="BC721" i="4"/>
  <c r="BE721" i="4"/>
  <c r="BG721" i="4"/>
  <c r="BI721" i="4"/>
  <c r="BK721" i="4"/>
  <c r="BM721" i="4"/>
  <c r="BO721" i="4"/>
  <c r="BQ721" i="4"/>
  <c r="BS721" i="4"/>
  <c r="BU721" i="4"/>
  <c r="BW721" i="4"/>
  <c r="AQ722" i="4"/>
  <c r="AS722" i="4"/>
  <c r="AU722" i="4"/>
  <c r="AW722" i="4"/>
  <c r="AY722" i="4"/>
  <c r="BA722" i="4"/>
  <c r="BC722" i="4"/>
  <c r="BE722" i="4"/>
  <c r="BG722" i="4"/>
  <c r="BI722" i="4"/>
  <c r="BK722" i="4"/>
  <c r="BM722" i="4"/>
  <c r="BO722" i="4"/>
  <c r="BQ722" i="4"/>
  <c r="BS722" i="4"/>
  <c r="BU722" i="4"/>
  <c r="BW722" i="4"/>
  <c r="AQ723" i="4"/>
  <c r="AS723" i="4"/>
  <c r="AU723" i="4"/>
  <c r="AW723" i="4"/>
  <c r="AY723" i="4"/>
  <c r="BA723" i="4"/>
  <c r="BC723" i="4"/>
  <c r="BE723" i="4"/>
  <c r="BG723" i="4"/>
  <c r="BI723" i="4"/>
  <c r="BK723" i="4"/>
  <c r="BM723" i="4"/>
  <c r="BO723" i="4"/>
  <c r="BQ723" i="4"/>
  <c r="BS723" i="4"/>
  <c r="BU723" i="4"/>
  <c r="BW723" i="4"/>
  <c r="AO724" i="4"/>
  <c r="AQ724" i="4"/>
  <c r="AS724" i="4"/>
  <c r="AU724" i="4"/>
  <c r="AW724" i="4"/>
  <c r="AY724" i="4"/>
  <c r="BA724" i="4"/>
  <c r="BC724" i="4"/>
  <c r="BE724" i="4"/>
  <c r="BG724" i="4"/>
  <c r="BI724" i="4"/>
  <c r="BK724" i="4"/>
  <c r="BM724" i="4"/>
  <c r="BO724" i="4"/>
  <c r="BQ724" i="4"/>
  <c r="BS724" i="4"/>
  <c r="BU724" i="4"/>
  <c r="BW724" i="4"/>
  <c r="AO725" i="4"/>
  <c r="AQ725" i="4"/>
  <c r="AS725" i="4"/>
  <c r="AU725" i="4"/>
  <c r="AW725" i="4"/>
  <c r="AY725" i="4"/>
  <c r="BA725" i="4"/>
  <c r="BC725" i="4"/>
  <c r="BE725" i="4"/>
  <c r="BG725" i="4"/>
  <c r="BI725" i="4"/>
  <c r="BK725" i="4"/>
  <c r="BM725" i="4"/>
  <c r="BO725" i="4"/>
  <c r="BQ725" i="4"/>
  <c r="BS725" i="4"/>
  <c r="BU725" i="4"/>
  <c r="BW725" i="4"/>
  <c r="AU726" i="4"/>
  <c r="AW726" i="4"/>
  <c r="AY726" i="4"/>
  <c r="BA726" i="4"/>
  <c r="BC726" i="4"/>
  <c r="BE726" i="4"/>
  <c r="BG726" i="4"/>
  <c r="BI726" i="4"/>
  <c r="BK726" i="4"/>
  <c r="BM726" i="4"/>
  <c r="BO726" i="4"/>
  <c r="BQ726" i="4"/>
  <c r="BS726" i="4"/>
  <c r="BU726" i="4"/>
  <c r="BW726" i="4"/>
  <c r="AS727" i="4"/>
  <c r="AU727" i="4"/>
  <c r="AW727" i="4"/>
  <c r="AY727" i="4"/>
  <c r="BA727" i="4"/>
  <c r="BC727" i="4"/>
  <c r="BE727" i="4"/>
  <c r="BG727" i="4"/>
  <c r="BI727" i="4"/>
  <c r="BK727" i="4"/>
  <c r="BM727" i="4"/>
  <c r="BO727" i="4"/>
  <c r="BQ727" i="4"/>
  <c r="BS727" i="4"/>
  <c r="BU727" i="4"/>
  <c r="BW727" i="4"/>
  <c r="AW728" i="4"/>
  <c r="AY728" i="4"/>
  <c r="BA728" i="4"/>
  <c r="BC728" i="4"/>
  <c r="BE728" i="4"/>
  <c r="BG728" i="4"/>
  <c r="BI728" i="4"/>
  <c r="BK728" i="4"/>
  <c r="BM728" i="4"/>
  <c r="BO728" i="4"/>
  <c r="BQ728" i="4"/>
  <c r="BS728" i="4"/>
  <c r="BU728" i="4"/>
  <c r="BW728" i="4"/>
  <c r="AS729" i="4"/>
  <c r="AU729" i="4"/>
  <c r="AW729" i="4"/>
  <c r="AY729" i="4"/>
  <c r="BA729" i="4"/>
  <c r="BC729" i="4"/>
  <c r="BE729" i="4"/>
  <c r="BG729" i="4"/>
  <c r="BI729" i="4"/>
  <c r="BK729" i="4"/>
  <c r="BM729" i="4"/>
  <c r="BO729" i="4"/>
  <c r="BQ729" i="4"/>
  <c r="BS729" i="4"/>
  <c r="BU729" i="4"/>
  <c r="BW729" i="4"/>
  <c r="AQ730" i="4"/>
  <c r="AS730" i="4"/>
  <c r="AU730" i="4"/>
  <c r="AW730" i="4"/>
  <c r="AY730" i="4"/>
  <c r="BA730" i="4"/>
  <c r="BC730" i="4"/>
  <c r="BE730" i="4"/>
  <c r="BG730" i="4"/>
  <c r="BI730" i="4"/>
  <c r="BK730" i="4"/>
  <c r="BM730" i="4"/>
  <c r="BO730" i="4"/>
  <c r="BQ730" i="4"/>
  <c r="BS730" i="4"/>
  <c r="BU730" i="4"/>
  <c r="BW730" i="4"/>
  <c r="AO731" i="4"/>
  <c r="AQ731" i="4"/>
  <c r="AS731" i="4"/>
  <c r="AU731" i="4"/>
  <c r="AW731" i="4"/>
  <c r="AY731" i="4"/>
  <c r="BA731" i="4"/>
  <c r="BC731" i="4"/>
  <c r="BE731" i="4"/>
  <c r="BG731" i="4"/>
  <c r="BI731" i="4"/>
  <c r="BK731" i="4"/>
  <c r="BM731" i="4"/>
  <c r="BO731" i="4"/>
  <c r="BQ731" i="4"/>
  <c r="BS731" i="4"/>
  <c r="BU731" i="4"/>
  <c r="BW731" i="4"/>
  <c r="AQ732" i="4"/>
  <c r="AS732" i="4"/>
  <c r="AU732" i="4"/>
  <c r="AW732" i="4"/>
  <c r="AY732" i="4"/>
  <c r="BA732" i="4"/>
  <c r="BC732" i="4"/>
  <c r="BE732" i="4"/>
  <c r="BG732" i="4"/>
  <c r="BI732" i="4"/>
  <c r="BK732" i="4"/>
  <c r="BM732" i="4"/>
  <c r="BO732" i="4"/>
  <c r="BQ732" i="4"/>
  <c r="BS732" i="4"/>
  <c r="BU732" i="4"/>
  <c r="BW732" i="4"/>
  <c r="BC733" i="4"/>
  <c r="BE733" i="4"/>
  <c r="BG733" i="4"/>
  <c r="BI733" i="4"/>
  <c r="BK733" i="4"/>
  <c r="BM733" i="4"/>
  <c r="BO733" i="4"/>
  <c r="BQ733" i="4"/>
  <c r="BS733" i="4"/>
  <c r="BU733" i="4"/>
  <c r="BW733" i="4"/>
  <c r="AY734" i="4"/>
  <c r="BA734" i="4"/>
  <c r="BC734" i="4"/>
  <c r="BE734" i="4"/>
  <c r="BG734" i="4"/>
  <c r="BI734" i="4"/>
  <c r="BK734" i="4"/>
  <c r="BM734" i="4"/>
  <c r="BO734" i="4"/>
  <c r="BQ734" i="4"/>
  <c r="BS734" i="4"/>
  <c r="BU734" i="4"/>
  <c r="BW734" i="4"/>
  <c r="AS735" i="4"/>
  <c r="AU735" i="4"/>
  <c r="AW735" i="4"/>
  <c r="AY735" i="4"/>
  <c r="BA735" i="4"/>
  <c r="BC735" i="4"/>
  <c r="BE735" i="4"/>
  <c r="BG735" i="4"/>
  <c r="BI735" i="4"/>
  <c r="BK735" i="4"/>
  <c r="BM735" i="4"/>
  <c r="BO735" i="4"/>
  <c r="BQ735" i="4"/>
  <c r="BS735" i="4"/>
  <c r="BU735" i="4"/>
  <c r="BW735" i="4"/>
  <c r="AU736" i="4"/>
  <c r="AW736" i="4"/>
  <c r="AY736" i="4"/>
  <c r="BA736" i="4"/>
  <c r="BC736" i="4"/>
  <c r="BE736" i="4"/>
  <c r="BG736" i="4"/>
  <c r="BI736" i="4"/>
  <c r="BK736" i="4"/>
  <c r="BM736" i="4"/>
  <c r="BO736" i="4"/>
  <c r="BQ736" i="4"/>
  <c r="BS736" i="4"/>
  <c r="BU736" i="4"/>
  <c r="BW736" i="4"/>
  <c r="AU737" i="4"/>
  <c r="AW737" i="4"/>
  <c r="AY737" i="4"/>
  <c r="BA737" i="4"/>
  <c r="BC737" i="4"/>
  <c r="BE737" i="4"/>
  <c r="BG737" i="4"/>
  <c r="BI737" i="4"/>
  <c r="BK737" i="4"/>
  <c r="BM737" i="4"/>
  <c r="BO737" i="4"/>
  <c r="BQ737" i="4"/>
  <c r="BS737" i="4"/>
  <c r="BU737" i="4"/>
  <c r="BW737" i="4"/>
  <c r="AO738" i="4"/>
  <c r="AQ738" i="4"/>
  <c r="AS738" i="4"/>
  <c r="AU738" i="4"/>
  <c r="AW738" i="4"/>
  <c r="AY738" i="4"/>
  <c r="BA738" i="4"/>
  <c r="BC738" i="4"/>
  <c r="BE738" i="4"/>
  <c r="BG738" i="4"/>
  <c r="BI738" i="4"/>
  <c r="BK738" i="4"/>
  <c r="BM738" i="4"/>
  <c r="BO738" i="4"/>
  <c r="BQ738" i="4"/>
  <c r="BS738" i="4"/>
  <c r="BU738" i="4"/>
  <c r="BW738" i="4"/>
  <c r="AU739" i="4"/>
  <c r="AW739" i="4"/>
  <c r="AY739" i="4"/>
  <c r="BA739" i="4"/>
  <c r="BC739" i="4"/>
  <c r="BE739" i="4"/>
  <c r="BG739" i="4"/>
  <c r="BI739" i="4"/>
  <c r="BK739" i="4"/>
  <c r="BM739" i="4"/>
  <c r="BO739" i="4"/>
  <c r="BQ739" i="4"/>
  <c r="BS739" i="4"/>
  <c r="BU739" i="4"/>
  <c r="BW739" i="4"/>
  <c r="AO740" i="4"/>
  <c r="AQ740" i="4"/>
  <c r="AS740" i="4"/>
  <c r="AU740" i="4"/>
  <c r="AW740" i="4"/>
  <c r="AY740" i="4"/>
  <c r="BA740" i="4"/>
  <c r="BC740" i="4"/>
  <c r="BE740" i="4"/>
  <c r="BG740" i="4"/>
  <c r="BI740" i="4"/>
  <c r="BK740" i="4"/>
  <c r="BM740" i="4"/>
  <c r="BO740" i="4"/>
  <c r="BQ740" i="4"/>
  <c r="BS740" i="4"/>
  <c r="BU740" i="4"/>
  <c r="BW740" i="4"/>
  <c r="AO741" i="4"/>
  <c r="AQ741" i="4"/>
  <c r="AS741" i="4"/>
  <c r="AU741" i="4"/>
  <c r="AW741" i="4"/>
  <c r="AY741" i="4"/>
  <c r="BA741" i="4"/>
  <c r="BC741" i="4"/>
  <c r="BE741" i="4"/>
  <c r="BG741" i="4"/>
  <c r="BI741" i="4"/>
  <c r="BK741" i="4"/>
  <c r="BM741" i="4"/>
  <c r="BO741" i="4"/>
  <c r="BQ741" i="4"/>
  <c r="BS741" i="4"/>
  <c r="BU741" i="4"/>
  <c r="BW741" i="4"/>
  <c r="AM742" i="4"/>
  <c r="AO742" i="4"/>
  <c r="AQ742" i="4"/>
  <c r="AS742" i="4"/>
  <c r="AU742" i="4"/>
  <c r="AW742" i="4"/>
  <c r="AY742" i="4"/>
  <c r="BA742" i="4"/>
  <c r="BC742" i="4"/>
  <c r="BE742" i="4"/>
  <c r="BG742" i="4"/>
  <c r="BI742" i="4"/>
  <c r="BK742" i="4"/>
  <c r="BM742" i="4"/>
  <c r="BO742" i="4"/>
  <c r="BQ742" i="4"/>
  <c r="BS742" i="4"/>
  <c r="BU742" i="4"/>
  <c r="BW742" i="4"/>
  <c r="AM743" i="4"/>
  <c r="AO743" i="4"/>
  <c r="AQ743" i="4"/>
  <c r="AS743" i="4"/>
  <c r="AU743" i="4"/>
  <c r="AW743" i="4"/>
  <c r="AY743" i="4"/>
  <c r="BA743" i="4"/>
  <c r="BC743" i="4"/>
  <c r="BE743" i="4"/>
  <c r="BG743" i="4"/>
  <c r="BI743" i="4"/>
  <c r="BK743" i="4"/>
  <c r="BM743" i="4"/>
  <c r="BO743" i="4"/>
  <c r="BQ743" i="4"/>
  <c r="BS743" i="4"/>
  <c r="BU743" i="4"/>
  <c r="BW743" i="4"/>
  <c r="AO744" i="4"/>
  <c r="AQ744" i="4"/>
  <c r="AS744" i="4"/>
  <c r="AU744" i="4"/>
  <c r="AW744" i="4"/>
  <c r="AY744" i="4"/>
  <c r="BA744" i="4"/>
  <c r="BC744" i="4"/>
  <c r="BE744" i="4"/>
  <c r="BG744" i="4"/>
  <c r="BI744" i="4"/>
  <c r="BK744" i="4"/>
  <c r="BM744" i="4"/>
  <c r="BO744" i="4"/>
  <c r="BQ744" i="4"/>
  <c r="BS744" i="4"/>
  <c r="BU744" i="4"/>
  <c r="BW744" i="4"/>
  <c r="AS745" i="4"/>
  <c r="AU745" i="4"/>
  <c r="AW745" i="4"/>
  <c r="AY745" i="4"/>
  <c r="BA745" i="4"/>
  <c r="BC745" i="4"/>
  <c r="BE745" i="4"/>
  <c r="BG745" i="4"/>
  <c r="BI745" i="4"/>
  <c r="BK745" i="4"/>
  <c r="BM745" i="4"/>
  <c r="BO745" i="4"/>
  <c r="BQ745" i="4"/>
  <c r="BS745" i="4"/>
  <c r="BU745" i="4"/>
  <c r="BW745" i="4"/>
  <c r="AU746" i="4"/>
  <c r="AW746" i="4"/>
  <c r="AY746" i="4"/>
  <c r="BA746" i="4"/>
  <c r="BC746" i="4"/>
  <c r="BE746" i="4"/>
  <c r="BG746" i="4"/>
  <c r="BI746" i="4"/>
  <c r="BK746" i="4"/>
  <c r="BM746" i="4"/>
  <c r="BO746" i="4"/>
  <c r="BQ746" i="4"/>
  <c r="BS746" i="4"/>
  <c r="BU746" i="4"/>
  <c r="BW746" i="4"/>
  <c r="AO747" i="4"/>
  <c r="AQ747" i="4"/>
  <c r="AS747" i="4"/>
  <c r="AU747" i="4"/>
  <c r="AW747" i="4"/>
  <c r="AY747" i="4"/>
  <c r="BA747" i="4"/>
  <c r="BC747" i="4"/>
  <c r="BE747" i="4"/>
  <c r="BG747" i="4"/>
  <c r="BI747" i="4"/>
  <c r="BK747" i="4"/>
  <c r="BM747" i="4"/>
  <c r="BO747" i="4"/>
  <c r="BQ747" i="4"/>
  <c r="BS747" i="4"/>
  <c r="BU747" i="4"/>
  <c r="BW747" i="4"/>
  <c r="AU748" i="4"/>
  <c r="AW748" i="4"/>
  <c r="AY748" i="4"/>
  <c r="BA748" i="4"/>
  <c r="BC748" i="4"/>
  <c r="BE748" i="4"/>
  <c r="BG748" i="4"/>
  <c r="BI748" i="4"/>
  <c r="BK748" i="4"/>
  <c r="BM748" i="4"/>
  <c r="BO748" i="4"/>
  <c r="BQ748" i="4"/>
  <c r="BS748" i="4"/>
  <c r="BU748" i="4"/>
  <c r="BW748" i="4"/>
  <c r="AQ749" i="4"/>
  <c r="AS749" i="4"/>
  <c r="AU749" i="4"/>
  <c r="AW749" i="4"/>
  <c r="AY749" i="4"/>
  <c r="BA749" i="4"/>
  <c r="BC749" i="4"/>
  <c r="BE749" i="4"/>
  <c r="BG749" i="4"/>
  <c r="BI749" i="4"/>
  <c r="BK749" i="4"/>
  <c r="BM749" i="4"/>
  <c r="BO749" i="4"/>
  <c r="BQ749" i="4"/>
  <c r="BS749" i="4"/>
  <c r="BU749" i="4"/>
  <c r="BW749" i="4"/>
  <c r="AQ750" i="4"/>
  <c r="AS750" i="4"/>
  <c r="AU750" i="4"/>
  <c r="AW750" i="4"/>
  <c r="AY750" i="4"/>
  <c r="BA750" i="4"/>
  <c r="BC750" i="4"/>
  <c r="BE750" i="4"/>
  <c r="BG750" i="4"/>
  <c r="BI750" i="4"/>
  <c r="BK750" i="4"/>
  <c r="BM750" i="4"/>
  <c r="BO750" i="4"/>
  <c r="BQ750" i="4"/>
  <c r="BS750" i="4"/>
  <c r="BU750" i="4"/>
  <c r="BW750" i="4"/>
  <c r="AO751" i="4"/>
  <c r="AQ751" i="4"/>
  <c r="AS751" i="4"/>
  <c r="AU751" i="4"/>
  <c r="AW751" i="4"/>
  <c r="AY751" i="4"/>
  <c r="BA751" i="4"/>
  <c r="BC751" i="4"/>
  <c r="BE751" i="4"/>
  <c r="BG751" i="4"/>
  <c r="BI751" i="4"/>
  <c r="BK751" i="4"/>
  <c r="BM751" i="4"/>
  <c r="BO751" i="4"/>
  <c r="BQ751" i="4"/>
  <c r="BS751" i="4"/>
  <c r="BU751" i="4"/>
  <c r="BW751" i="4"/>
  <c r="AO752" i="4"/>
  <c r="AQ752" i="4"/>
  <c r="AS752" i="4"/>
  <c r="AU752" i="4"/>
  <c r="AW752" i="4"/>
  <c r="AY752" i="4"/>
  <c r="BA752" i="4"/>
  <c r="BC752" i="4"/>
  <c r="BE752" i="4"/>
  <c r="BG752" i="4"/>
  <c r="BI752" i="4"/>
  <c r="BK752" i="4"/>
  <c r="BM752" i="4"/>
  <c r="BO752" i="4"/>
  <c r="BQ752" i="4"/>
  <c r="BS752" i="4"/>
  <c r="BU752" i="4"/>
  <c r="BW752" i="4"/>
  <c r="AO753" i="4"/>
  <c r="AQ753" i="4"/>
  <c r="AS753" i="4"/>
  <c r="AU753" i="4"/>
  <c r="AW753" i="4"/>
  <c r="AY753" i="4"/>
  <c r="BA753" i="4"/>
  <c r="BC753" i="4"/>
  <c r="BE753" i="4"/>
  <c r="BG753" i="4"/>
  <c r="BI753" i="4"/>
  <c r="BK753" i="4"/>
  <c r="BM753" i="4"/>
  <c r="BO753" i="4"/>
  <c r="BQ753" i="4"/>
  <c r="BS753" i="4"/>
  <c r="BU753" i="4"/>
  <c r="BW753" i="4"/>
  <c r="AQ754" i="4"/>
  <c r="AS754" i="4"/>
  <c r="AU754" i="4"/>
  <c r="AW754" i="4"/>
  <c r="AY754" i="4"/>
  <c r="BA754" i="4"/>
  <c r="BC754" i="4"/>
  <c r="BE754" i="4"/>
  <c r="BG754" i="4"/>
  <c r="BI754" i="4"/>
  <c r="BK754" i="4"/>
  <c r="BM754" i="4"/>
  <c r="BO754" i="4"/>
  <c r="BQ754" i="4"/>
  <c r="BS754" i="4"/>
  <c r="BU754" i="4"/>
  <c r="BW754" i="4"/>
  <c r="AO755" i="4"/>
  <c r="AQ755" i="4"/>
  <c r="AS755" i="4"/>
  <c r="AU755" i="4"/>
  <c r="AW755" i="4"/>
  <c r="AY755" i="4"/>
  <c r="BA755" i="4"/>
  <c r="BC755" i="4"/>
  <c r="BE755" i="4"/>
  <c r="BG755" i="4"/>
  <c r="BI755" i="4"/>
  <c r="BK755" i="4"/>
  <c r="BM755" i="4"/>
  <c r="BO755" i="4"/>
  <c r="BQ755" i="4"/>
  <c r="BS755" i="4"/>
  <c r="BU755" i="4"/>
  <c r="BW755" i="4"/>
  <c r="AO756" i="4"/>
  <c r="AQ756" i="4"/>
  <c r="AS756" i="4"/>
  <c r="AU756" i="4"/>
  <c r="AW756" i="4"/>
  <c r="AY756" i="4"/>
  <c r="BA756" i="4"/>
  <c r="BC756" i="4"/>
  <c r="BE756" i="4"/>
  <c r="BG756" i="4"/>
  <c r="BI756" i="4"/>
  <c r="BK756" i="4"/>
  <c r="BM756" i="4"/>
  <c r="BO756" i="4"/>
  <c r="BQ756" i="4"/>
  <c r="BS756" i="4"/>
  <c r="BU756" i="4"/>
  <c r="BW756" i="4"/>
  <c r="AM757" i="4"/>
  <c r="AO757" i="4"/>
  <c r="AQ757" i="4"/>
  <c r="AS757" i="4"/>
  <c r="AU757" i="4"/>
  <c r="AW757" i="4"/>
  <c r="AY757" i="4"/>
  <c r="BA757" i="4"/>
  <c r="BC757" i="4"/>
  <c r="BE757" i="4"/>
  <c r="BG757" i="4"/>
  <c r="BI757" i="4"/>
  <c r="BK757" i="4"/>
  <c r="BM757" i="4"/>
  <c r="BO757" i="4"/>
  <c r="BQ757" i="4"/>
  <c r="BS757" i="4"/>
  <c r="BU757" i="4"/>
  <c r="BW757" i="4"/>
  <c r="AO758" i="4"/>
  <c r="AQ758" i="4"/>
  <c r="AS758" i="4"/>
  <c r="AU758" i="4"/>
  <c r="AW758" i="4"/>
  <c r="AY758" i="4"/>
  <c r="BA758" i="4"/>
  <c r="BC758" i="4"/>
  <c r="BE758" i="4"/>
  <c r="BG758" i="4"/>
  <c r="BI758" i="4"/>
  <c r="BK758" i="4"/>
  <c r="BM758" i="4"/>
  <c r="BO758" i="4"/>
  <c r="BQ758" i="4"/>
  <c r="BS758" i="4"/>
  <c r="BU758" i="4"/>
  <c r="BW758" i="4"/>
  <c r="AQ759" i="4"/>
  <c r="AS759" i="4"/>
  <c r="AU759" i="4"/>
  <c r="AW759" i="4"/>
  <c r="AY759" i="4"/>
  <c r="BA759" i="4"/>
  <c r="BC759" i="4"/>
  <c r="BE759" i="4"/>
  <c r="BG759" i="4"/>
  <c r="BI759" i="4"/>
  <c r="BK759" i="4"/>
  <c r="BM759" i="4"/>
  <c r="BO759" i="4"/>
  <c r="BQ759" i="4"/>
  <c r="BS759" i="4"/>
  <c r="BU759" i="4"/>
  <c r="BW759" i="4"/>
  <c r="AQ760" i="4"/>
  <c r="AS760" i="4"/>
  <c r="AU760" i="4"/>
  <c r="AW760" i="4"/>
  <c r="AY760" i="4"/>
  <c r="BA760" i="4"/>
  <c r="BC760" i="4"/>
  <c r="BE760" i="4"/>
  <c r="BG760" i="4"/>
  <c r="BI760" i="4"/>
  <c r="BK760" i="4"/>
  <c r="BM760" i="4"/>
  <c r="BO760" i="4"/>
  <c r="BQ760" i="4"/>
  <c r="BS760" i="4"/>
  <c r="BU760" i="4"/>
  <c r="BW760" i="4"/>
  <c r="AM761" i="4"/>
  <c r="AO761" i="4"/>
  <c r="AQ761" i="4"/>
  <c r="AS761" i="4"/>
  <c r="AU761" i="4"/>
  <c r="AW761" i="4"/>
  <c r="AY761" i="4"/>
  <c r="BA761" i="4"/>
  <c r="BC761" i="4"/>
  <c r="BE761" i="4"/>
  <c r="BG761" i="4"/>
  <c r="BI761" i="4"/>
  <c r="BK761" i="4"/>
  <c r="BM761" i="4"/>
  <c r="BO761" i="4"/>
  <c r="BQ761" i="4"/>
  <c r="BS761" i="4"/>
  <c r="BU761" i="4"/>
  <c r="BW761" i="4"/>
  <c r="BA762" i="4"/>
  <c r="BC762" i="4"/>
  <c r="BE762" i="4"/>
  <c r="BG762" i="4"/>
  <c r="BI762" i="4"/>
  <c r="BK762" i="4"/>
  <c r="BM762" i="4"/>
  <c r="BO762" i="4"/>
  <c r="BQ762" i="4"/>
  <c r="BS762" i="4"/>
  <c r="BU762" i="4"/>
  <c r="BW762" i="4"/>
  <c r="AO763" i="4"/>
  <c r="AQ763" i="4"/>
  <c r="AS763" i="4"/>
  <c r="AU763" i="4"/>
  <c r="AW763" i="4"/>
  <c r="AY763" i="4"/>
  <c r="BA763" i="4"/>
  <c r="BC763" i="4"/>
  <c r="BE763" i="4"/>
  <c r="BG763" i="4"/>
  <c r="BI763" i="4"/>
  <c r="BK763" i="4"/>
  <c r="BM763" i="4"/>
  <c r="BO763" i="4"/>
  <c r="BQ763" i="4"/>
  <c r="BS763" i="4"/>
  <c r="BU763" i="4"/>
  <c r="BW763" i="4"/>
  <c r="AQ764" i="4"/>
  <c r="AS764" i="4"/>
  <c r="AU764" i="4"/>
  <c r="AW764" i="4"/>
  <c r="AY764" i="4"/>
  <c r="BA764" i="4"/>
  <c r="BC764" i="4"/>
  <c r="BE764" i="4"/>
  <c r="BG764" i="4"/>
  <c r="BI764" i="4"/>
  <c r="BK764" i="4"/>
  <c r="BM764" i="4"/>
  <c r="BO764" i="4"/>
  <c r="BQ764" i="4"/>
  <c r="BS764" i="4"/>
  <c r="BU764" i="4"/>
  <c r="BW764" i="4"/>
  <c r="AQ765" i="4"/>
  <c r="AS765" i="4"/>
  <c r="AU765" i="4"/>
  <c r="AW765" i="4"/>
  <c r="AY765" i="4"/>
  <c r="BA765" i="4"/>
  <c r="BC765" i="4"/>
  <c r="BE765" i="4"/>
  <c r="BG765" i="4"/>
  <c r="BI765" i="4"/>
  <c r="BK765" i="4"/>
  <c r="BM765" i="4"/>
  <c r="BO765" i="4"/>
  <c r="BQ765" i="4"/>
  <c r="BS765" i="4"/>
  <c r="BU765" i="4"/>
  <c r="BW765" i="4"/>
  <c r="AO766" i="4"/>
  <c r="AQ766" i="4"/>
  <c r="AS766" i="4"/>
  <c r="AU766" i="4"/>
  <c r="AW766" i="4"/>
  <c r="AY766" i="4"/>
  <c r="BA766" i="4"/>
  <c r="BC766" i="4"/>
  <c r="BE766" i="4"/>
  <c r="BG766" i="4"/>
  <c r="BI766" i="4"/>
  <c r="BK766" i="4"/>
  <c r="BM766" i="4"/>
  <c r="BO766" i="4"/>
  <c r="BQ766" i="4"/>
  <c r="BS766" i="4"/>
  <c r="BU766" i="4"/>
  <c r="BW766" i="4"/>
  <c r="AM767" i="4"/>
  <c r="AO767" i="4"/>
  <c r="AQ767" i="4"/>
  <c r="AS767" i="4"/>
  <c r="AU767" i="4"/>
  <c r="AW767" i="4"/>
  <c r="AY767" i="4"/>
  <c r="BA767" i="4"/>
  <c r="BC767" i="4"/>
  <c r="BE767" i="4"/>
  <c r="BG767" i="4"/>
  <c r="BI767" i="4"/>
  <c r="BK767" i="4"/>
  <c r="BM767" i="4"/>
  <c r="BO767" i="4"/>
  <c r="BQ767" i="4"/>
  <c r="BS767" i="4"/>
  <c r="BU767" i="4"/>
  <c r="BW767" i="4"/>
  <c r="AS768" i="4"/>
  <c r="AU768" i="4"/>
  <c r="AW768" i="4"/>
  <c r="AY768" i="4"/>
  <c r="BA768" i="4"/>
  <c r="BC768" i="4"/>
  <c r="BE768" i="4"/>
  <c r="BG768" i="4"/>
  <c r="BI768" i="4"/>
  <c r="BK768" i="4"/>
  <c r="BM768" i="4"/>
  <c r="BO768" i="4"/>
  <c r="BQ768" i="4"/>
  <c r="BS768" i="4"/>
  <c r="BU768" i="4"/>
  <c r="BW768" i="4"/>
  <c r="AU769" i="4"/>
  <c r="AW769" i="4"/>
  <c r="AY769" i="4"/>
  <c r="BA769" i="4"/>
  <c r="BC769" i="4"/>
  <c r="BE769" i="4"/>
  <c r="BG769" i="4"/>
  <c r="BI769" i="4"/>
  <c r="BK769" i="4"/>
  <c r="BM769" i="4"/>
  <c r="BO769" i="4"/>
  <c r="BQ769" i="4"/>
  <c r="BS769" i="4"/>
  <c r="BU769" i="4"/>
  <c r="BW769" i="4"/>
  <c r="AM770" i="4"/>
  <c r="AO770" i="4"/>
  <c r="AQ770" i="4"/>
  <c r="AS770" i="4"/>
  <c r="AU770" i="4"/>
  <c r="AW770" i="4"/>
  <c r="AY770" i="4"/>
  <c r="BA770" i="4"/>
  <c r="BC770" i="4"/>
  <c r="BE770" i="4"/>
  <c r="BG770" i="4"/>
  <c r="BI770" i="4"/>
  <c r="BK770" i="4"/>
  <c r="BM770" i="4"/>
  <c r="BO770" i="4"/>
  <c r="BQ770" i="4"/>
  <c r="BS770" i="4"/>
  <c r="BU770" i="4"/>
  <c r="BW770" i="4"/>
  <c r="AQ771" i="4"/>
  <c r="AS771" i="4"/>
  <c r="AU771" i="4"/>
  <c r="AW771" i="4"/>
  <c r="AY771" i="4"/>
  <c r="BA771" i="4"/>
  <c r="BC771" i="4"/>
  <c r="BE771" i="4"/>
  <c r="BG771" i="4"/>
  <c r="BI771" i="4"/>
  <c r="BK771" i="4"/>
  <c r="BM771" i="4"/>
  <c r="BO771" i="4"/>
  <c r="BQ771" i="4"/>
  <c r="BS771" i="4"/>
  <c r="BU771" i="4"/>
  <c r="BW771" i="4"/>
  <c r="AO772" i="4"/>
  <c r="AQ772" i="4"/>
  <c r="AS772" i="4"/>
  <c r="AU772" i="4"/>
  <c r="AW772" i="4"/>
  <c r="AY772" i="4"/>
  <c r="BA772" i="4"/>
  <c r="BC772" i="4"/>
  <c r="BE772" i="4"/>
  <c r="BG772" i="4"/>
  <c r="BI772" i="4"/>
  <c r="BK772" i="4"/>
  <c r="BM772" i="4"/>
  <c r="BO772" i="4"/>
  <c r="BQ772" i="4"/>
  <c r="BS772" i="4"/>
  <c r="BU772" i="4"/>
  <c r="BW772" i="4"/>
  <c r="AM773" i="4"/>
  <c r="AO773" i="4"/>
  <c r="AQ773" i="4"/>
  <c r="AS773" i="4"/>
  <c r="AU773" i="4"/>
  <c r="AW773" i="4"/>
  <c r="AY773" i="4"/>
  <c r="BA773" i="4"/>
  <c r="BC773" i="4"/>
  <c r="BE773" i="4"/>
  <c r="BG773" i="4"/>
  <c r="BI773" i="4"/>
  <c r="BK773" i="4"/>
  <c r="BM773" i="4"/>
  <c r="BO773" i="4"/>
  <c r="BQ773" i="4"/>
  <c r="BS773" i="4"/>
  <c r="BU773" i="4"/>
  <c r="BW773" i="4"/>
  <c r="AO774" i="4"/>
  <c r="AQ774" i="4"/>
  <c r="AS774" i="4"/>
  <c r="AU774" i="4"/>
  <c r="AW774" i="4"/>
  <c r="AY774" i="4"/>
  <c r="BA774" i="4"/>
  <c r="BC774" i="4"/>
  <c r="BE774" i="4"/>
  <c r="BG774" i="4"/>
  <c r="BI774" i="4"/>
  <c r="BK774" i="4"/>
  <c r="BM774" i="4"/>
  <c r="BO774" i="4"/>
  <c r="BQ774" i="4"/>
  <c r="BS774" i="4"/>
  <c r="BU774" i="4"/>
  <c r="BW774" i="4"/>
  <c r="AO775" i="4"/>
  <c r="AQ775" i="4"/>
  <c r="AS775" i="4"/>
  <c r="AU775" i="4"/>
  <c r="AW775" i="4"/>
  <c r="AY775" i="4"/>
  <c r="BA775" i="4"/>
  <c r="BC775" i="4"/>
  <c r="BE775" i="4"/>
  <c r="BG775" i="4"/>
  <c r="BI775" i="4"/>
  <c r="BK775" i="4"/>
  <c r="BM775" i="4"/>
  <c r="BO775" i="4"/>
  <c r="BQ775" i="4"/>
  <c r="BS775" i="4"/>
  <c r="BU775" i="4"/>
  <c r="BW775" i="4"/>
  <c r="AY776" i="4"/>
  <c r="BA776" i="4"/>
  <c r="BC776" i="4"/>
  <c r="BE776" i="4"/>
  <c r="BG776" i="4"/>
  <c r="BI776" i="4"/>
  <c r="BK776" i="4"/>
  <c r="BM776" i="4"/>
  <c r="BO776" i="4"/>
  <c r="BQ776" i="4"/>
  <c r="BS776" i="4"/>
  <c r="BU776" i="4"/>
  <c r="BW776" i="4"/>
  <c r="AO777" i="4"/>
  <c r="AQ777" i="4"/>
  <c r="AS777" i="4"/>
  <c r="AU777" i="4"/>
  <c r="AW777" i="4"/>
  <c r="AY777" i="4"/>
  <c r="BA777" i="4"/>
  <c r="BC777" i="4"/>
  <c r="BE777" i="4"/>
  <c r="BG777" i="4"/>
  <c r="BI777" i="4"/>
  <c r="BK777" i="4"/>
  <c r="BM777" i="4"/>
  <c r="BO777" i="4"/>
  <c r="BQ777" i="4"/>
  <c r="BS777" i="4"/>
  <c r="BU777" i="4"/>
  <c r="BW777" i="4"/>
  <c r="AS778" i="4"/>
  <c r="AU778" i="4"/>
  <c r="AW778" i="4"/>
  <c r="AY778" i="4"/>
  <c r="BA778" i="4"/>
  <c r="BC778" i="4"/>
  <c r="BE778" i="4"/>
  <c r="BG778" i="4"/>
  <c r="BI778" i="4"/>
  <c r="BK778" i="4"/>
  <c r="BM778" i="4"/>
  <c r="BO778" i="4"/>
  <c r="BQ778" i="4"/>
  <c r="BS778" i="4"/>
  <c r="BU778" i="4"/>
  <c r="BW778" i="4"/>
  <c r="N35" i="9" l="1"/>
  <c r="AM34" i="4"/>
  <c r="AQ38" i="4"/>
  <c r="AO9" i="4"/>
  <c r="AL6" i="4"/>
  <c r="AM7" i="4"/>
  <c r="AK10" i="4"/>
  <c r="AK14" i="4"/>
  <c r="AK18" i="4"/>
  <c r="AM21" i="4"/>
  <c r="AK22" i="4"/>
  <c r="AM25" i="4"/>
  <c r="AL28" i="4"/>
  <c r="AK30" i="4"/>
  <c r="AR34" i="4"/>
  <c r="AK34" i="4"/>
  <c r="AL36" i="4"/>
  <c r="AR38" i="4"/>
  <c r="AK38" i="4"/>
  <c r="AP40" i="4"/>
  <c r="AO40" i="4"/>
  <c r="AK42" i="4"/>
  <c r="AL44" i="4"/>
  <c r="AK46" i="4"/>
  <c r="AM49" i="4"/>
  <c r="AK50" i="4"/>
  <c r="AN54" i="4"/>
  <c r="AL56" i="4"/>
  <c r="AK58" i="4"/>
  <c r="AM61" i="4"/>
  <c r="AP64" i="4"/>
  <c r="AO64" i="4"/>
  <c r="AK66" i="4"/>
  <c r="AL68" i="4"/>
  <c r="AK70" i="4"/>
  <c r="AM73" i="4"/>
  <c r="AN74" i="4"/>
  <c r="AL76" i="4"/>
  <c r="AM77" i="4"/>
  <c r="BB80" i="4"/>
  <c r="AT80" i="4"/>
  <c r="AL80" i="4"/>
  <c r="AW80" i="4"/>
  <c r="AN82" i="4"/>
  <c r="AS82" i="4"/>
  <c r="AL84" i="4"/>
  <c r="AM85" i="4"/>
  <c r="AK86" i="4"/>
  <c r="AK90" i="4"/>
  <c r="AM93" i="4"/>
  <c r="AQ95" i="4"/>
  <c r="AP96" i="4"/>
  <c r="AO96" i="4"/>
  <c r="AQ99" i="4"/>
  <c r="AN102" i="4"/>
  <c r="AL104" i="4"/>
  <c r="AK106" i="4"/>
  <c r="AM109" i="4"/>
  <c r="AK110" i="4"/>
  <c r="AK114" i="4"/>
  <c r="AM117" i="4"/>
  <c r="AQ119" i="4"/>
  <c r="AK122" i="4"/>
  <c r="AP124" i="4"/>
  <c r="AO124" i="4"/>
  <c r="AK126" i="4"/>
  <c r="AL128" i="4"/>
  <c r="AK130" i="4"/>
  <c r="AK134" i="4"/>
  <c r="AM137" i="4"/>
  <c r="AQ139" i="4"/>
  <c r="AM141" i="4"/>
  <c r="AK142" i="4"/>
  <c r="AL144" i="4"/>
  <c r="AM145" i="4"/>
  <c r="AL148" i="4"/>
  <c r="AM149" i="4"/>
  <c r="AL152" i="4"/>
  <c r="AK154" i="4"/>
  <c r="AM157" i="4"/>
  <c r="AL160" i="4"/>
  <c r="AK162" i="4"/>
  <c r="AM165" i="4"/>
  <c r="AT168" i="4"/>
  <c r="AL168" i="4"/>
  <c r="AM169" i="4"/>
  <c r="AK170" i="4"/>
  <c r="AM173" i="4"/>
  <c r="AL176" i="4"/>
  <c r="AN178" i="4"/>
  <c r="AS178" i="4"/>
  <c r="AL180" i="4"/>
  <c r="AN182" i="4"/>
  <c r="AP184" i="4"/>
  <c r="AO184" i="4"/>
  <c r="AL188" i="4"/>
  <c r="AK190" i="4"/>
  <c r="AO192" i="4"/>
  <c r="AK194" i="4"/>
  <c r="AL196" i="4"/>
  <c r="AM197" i="4"/>
  <c r="AK198" i="4"/>
  <c r="AM201" i="4"/>
  <c r="AL204" i="4"/>
  <c r="AM205" i="4"/>
  <c r="AP208" i="4"/>
  <c r="AO208" i="4"/>
  <c r="AR210" i="4"/>
  <c r="AK210" i="4"/>
  <c r="AL212" i="4"/>
  <c r="AK214" i="4"/>
  <c r="AM217" i="4"/>
  <c r="AK218" i="4"/>
  <c r="AM221" i="4"/>
  <c r="AK222" i="4"/>
  <c r="AT224" i="4"/>
  <c r="AL224" i="4"/>
  <c r="AW224" i="4"/>
  <c r="AU225" i="4"/>
  <c r="AL228" i="4"/>
  <c r="AK230" i="4"/>
  <c r="AO232" i="4"/>
  <c r="AN234" i="4"/>
  <c r="AQ235" i="4"/>
  <c r="AO236" i="4"/>
  <c r="AK238" i="4"/>
  <c r="AM241" i="4"/>
  <c r="AP244" i="4"/>
  <c r="AO244" i="4"/>
  <c r="AN246" i="4"/>
  <c r="AL248" i="4"/>
  <c r="AK250" i="4"/>
  <c r="AK7" i="4"/>
  <c r="AK13" i="4"/>
  <c r="AK17" i="4"/>
  <c r="AK21" i="4"/>
  <c r="AK23" i="4"/>
  <c r="AK25" i="4"/>
  <c r="AK29" i="4"/>
  <c r="AK33" i="4"/>
  <c r="AK35" i="4"/>
  <c r="AK39" i="4"/>
  <c r="AN43" i="4"/>
  <c r="AK45" i="4"/>
  <c r="AK49" i="4"/>
  <c r="AK53" i="4"/>
  <c r="AN57" i="4"/>
  <c r="AK59" i="4"/>
  <c r="AN63" i="4"/>
  <c r="AN65" i="4"/>
  <c r="AV67" i="4"/>
  <c r="AN67" i="4"/>
  <c r="AS67" i="4"/>
  <c r="AK69" i="4"/>
  <c r="AK71" i="4"/>
  <c r="AK73" i="4"/>
  <c r="AK75" i="4"/>
  <c r="AK77" i="4"/>
  <c r="AK81" i="4"/>
  <c r="AK85" i="4"/>
  <c r="AK87" i="4"/>
  <c r="AK91" i="4"/>
  <c r="AK93" i="4"/>
  <c r="AN95" i="4"/>
  <c r="AS95" i="4"/>
  <c r="AV99" i="4"/>
  <c r="AN99" i="4"/>
  <c r="AS99" i="4"/>
  <c r="AK103" i="4"/>
  <c r="AN107" i="4"/>
  <c r="AK109" i="4"/>
  <c r="AK111" i="4"/>
  <c r="AK115" i="4"/>
  <c r="AR119" i="4"/>
  <c r="AK119" i="4"/>
  <c r="AK121" i="4"/>
  <c r="AN123" i="4"/>
  <c r="AS123" i="4"/>
  <c r="AK125" i="4"/>
  <c r="AN127" i="4"/>
  <c r="AK129" i="4"/>
  <c r="AK133" i="4"/>
  <c r="AK135" i="4"/>
  <c r="AR139" i="4"/>
  <c r="AK139" i="4"/>
  <c r="AK141" i="4"/>
  <c r="AN145" i="4"/>
  <c r="AN147" i="4"/>
  <c r="AN149" i="4"/>
  <c r="AN151" i="4"/>
  <c r="AK153" i="4"/>
  <c r="AK155" i="4"/>
  <c r="AK157" i="4"/>
  <c r="AK161" i="4"/>
  <c r="AK163" i="4"/>
  <c r="AN165" i="4"/>
  <c r="AK167" i="4"/>
  <c r="AN171" i="4"/>
  <c r="AK173" i="4"/>
  <c r="AK175" i="4"/>
  <c r="AN179" i="4"/>
  <c r="AK181" i="4"/>
  <c r="AN183" i="4"/>
  <c r="AK185" i="4"/>
  <c r="AK187" i="4"/>
  <c r="AK189" i="4"/>
  <c r="AK191" i="4"/>
  <c r="AN195" i="4"/>
  <c r="AN197" i="4"/>
  <c r="AK199" i="4"/>
  <c r="AK203" i="4"/>
  <c r="AK205" i="4"/>
  <c r="AK207" i="4"/>
  <c r="AK211" i="4"/>
  <c r="AN213" i="4"/>
  <c r="AK215" i="4"/>
  <c r="AK217" i="4"/>
  <c r="AN221" i="4"/>
  <c r="AN223" i="4"/>
  <c r="AV225" i="4"/>
  <c r="AN225" i="4"/>
  <c r="AS225" i="4"/>
  <c r="AK227" i="4"/>
  <c r="AN231" i="4"/>
  <c r="AN233" i="4"/>
  <c r="AN235" i="4"/>
  <c r="AN237" i="4"/>
  <c r="AK239" i="4"/>
  <c r="AL243" i="4"/>
  <c r="AL247" i="4"/>
  <c r="AO249" i="4"/>
  <c r="AK251" i="4"/>
  <c r="AM256" i="4"/>
  <c r="AK259" i="4"/>
  <c r="AK262" i="4"/>
  <c r="AK265" i="4"/>
  <c r="AK268" i="4"/>
  <c r="AK271" i="4"/>
  <c r="AS271" i="4"/>
  <c r="AM276" i="4"/>
  <c r="AK279" i="4"/>
  <c r="AK283" i="4"/>
  <c r="AM285" i="4"/>
  <c r="AK291" i="4"/>
  <c r="AQ293" i="4"/>
  <c r="AM298" i="4"/>
  <c r="AM302" i="4"/>
  <c r="AM305" i="4"/>
  <c r="AM310" i="4"/>
  <c r="AM314" i="4"/>
  <c r="AM317" i="4"/>
  <c r="AO319" i="4"/>
  <c r="AQ321" i="4"/>
  <c r="AK323" i="4"/>
  <c r="AM325" i="4"/>
  <c r="AU325" i="4"/>
  <c r="AM329" i="4"/>
  <c r="AK330" i="4"/>
  <c r="AQ331" i="4"/>
  <c r="AM334" i="4"/>
  <c r="AK335" i="4"/>
  <c r="AS335" i="4"/>
  <c r="AM341" i="4"/>
  <c r="AO343" i="4"/>
  <c r="AK347" i="4"/>
  <c r="AM350" i="4"/>
  <c r="AM353" i="4"/>
  <c r="AK354" i="4"/>
  <c r="AK357" i="4"/>
  <c r="AK361" i="4"/>
  <c r="AQ363" i="4"/>
  <c r="AK365" i="4"/>
  <c r="AK368" i="4"/>
  <c r="AM369" i="4"/>
  <c r="AK375" i="4"/>
  <c r="AS375" i="4"/>
  <c r="AM377" i="4"/>
  <c r="AO379" i="4"/>
  <c r="AK384" i="4"/>
  <c r="AO386" i="4"/>
  <c r="AQ387" i="4"/>
  <c r="AK389" i="4"/>
  <c r="AK393" i="4"/>
  <c r="AO397" i="4"/>
  <c r="AW397" i="4"/>
  <c r="AK401" i="4"/>
  <c r="AK404" i="4"/>
  <c r="AK408" i="4"/>
  <c r="AK412" i="4"/>
  <c r="AK416" i="4"/>
  <c r="AP253" i="4"/>
  <c r="AR255" i="4"/>
  <c r="AN257" i="4"/>
  <c r="AL260" i="4"/>
  <c r="AN262" i="4"/>
  <c r="AL264" i="4"/>
  <c r="AL267" i="4"/>
  <c r="AL269" i="4"/>
  <c r="AN271" i="4"/>
  <c r="AN272" i="4"/>
  <c r="AL274" i="4"/>
  <c r="AN277" i="4"/>
  <c r="AN279" i="4"/>
  <c r="AL282" i="4"/>
  <c r="AN284" i="4"/>
  <c r="AL286" i="4"/>
  <c r="AL290" i="4"/>
  <c r="AP293" i="4"/>
  <c r="AL297" i="4"/>
  <c r="AN300" i="4"/>
  <c r="AP301" i="4"/>
  <c r="AN303" i="4"/>
  <c r="AP305" i="4"/>
  <c r="AP306" i="4"/>
  <c r="AX306" i="4"/>
  <c r="AL308" i="4"/>
  <c r="AN311" i="4"/>
  <c r="AP313" i="4"/>
  <c r="AL318" i="4"/>
  <c r="AN319" i="4"/>
  <c r="AL321" i="4"/>
  <c r="AT321" i="4"/>
  <c r="AN323" i="4"/>
  <c r="AR324" i="4"/>
  <c r="AP325" i="4"/>
  <c r="AX325" i="4"/>
  <c r="AN327" i="4"/>
  <c r="AP329" i="4"/>
  <c r="AN331" i="4"/>
  <c r="AP333" i="4"/>
  <c r="AR334" i="4"/>
  <c r="AR335" i="4"/>
  <c r="AL338" i="4"/>
  <c r="AL340" i="4"/>
  <c r="AN342" i="4"/>
  <c r="AL343" i="4"/>
  <c r="AL344" i="4"/>
  <c r="AT344" i="4"/>
  <c r="BB344" i="4"/>
  <c r="AL347" i="4"/>
  <c r="AN349" i="4"/>
  <c r="AL351" i="4"/>
  <c r="AN353" i="4"/>
  <c r="AL355" i="4"/>
  <c r="AL356" i="4"/>
  <c r="AL360" i="4"/>
  <c r="AL363" i="4"/>
  <c r="AT363" i="4"/>
  <c r="AN366" i="4"/>
  <c r="AL368" i="4"/>
  <c r="AL369" i="4"/>
  <c r="AL373" i="4"/>
  <c r="AN375" i="4"/>
  <c r="AV375" i="4"/>
  <c r="AL378" i="4"/>
  <c r="AN379" i="4"/>
  <c r="AL381" i="4"/>
  <c r="AL383" i="4"/>
  <c r="AN386" i="4"/>
  <c r="AL387" i="4"/>
  <c r="AL388" i="4"/>
  <c r="AR390" i="4"/>
  <c r="AL392" i="4"/>
  <c r="AL395" i="4"/>
  <c r="AP396" i="4"/>
  <c r="AR397" i="4"/>
  <c r="AZ397" i="4"/>
  <c r="AL399" i="4"/>
  <c r="AP400" i="4"/>
  <c r="AL403" i="4"/>
  <c r="AN405" i="4"/>
  <c r="AV405" i="4"/>
  <c r="AL407" i="4"/>
  <c r="AL411" i="4"/>
  <c r="AT411" i="4"/>
  <c r="AL414" i="4"/>
  <c r="AN416" i="4"/>
  <c r="AL418" i="4"/>
  <c r="AL419" i="4"/>
  <c r="AK421" i="4"/>
  <c r="AM424" i="4"/>
  <c r="AK425" i="4"/>
  <c r="AX427" i="4"/>
  <c r="AP427" i="4"/>
  <c r="AO427" i="4"/>
  <c r="AM428" i="4"/>
  <c r="AK429" i="4"/>
  <c r="AO431" i="4"/>
  <c r="AR433" i="4"/>
  <c r="AK433" i="4"/>
  <c r="AP435" i="4"/>
  <c r="AO435" i="4"/>
  <c r="AL439" i="4"/>
  <c r="AN441" i="4"/>
  <c r="AL443" i="4"/>
  <c r="AN445" i="4"/>
  <c r="AL447" i="4"/>
  <c r="AN449" i="4"/>
  <c r="AL451" i="4"/>
  <c r="AR453" i="4"/>
  <c r="AK453" i="4"/>
  <c r="AK252" i="4"/>
  <c r="AO253" i="4"/>
  <c r="AK255" i="4"/>
  <c r="AS255" i="4"/>
  <c r="AM258" i="4"/>
  <c r="AO264" i="4"/>
  <c r="AK270" i="4"/>
  <c r="AO272" i="4"/>
  <c r="AK275" i="4"/>
  <c r="AK277" i="4"/>
  <c r="AK282" i="4"/>
  <c r="AK286" i="4"/>
  <c r="AK290" i="4"/>
  <c r="AK294" i="4"/>
  <c r="AK296" i="4"/>
  <c r="AK300" i="4"/>
  <c r="AK301" i="4"/>
  <c r="AK304" i="4"/>
  <c r="AO306" i="4"/>
  <c r="AW306" i="4"/>
  <c r="AK307" i="4"/>
  <c r="AK312" i="4"/>
  <c r="AO313" i="4"/>
  <c r="AK318" i="4"/>
  <c r="AK320" i="4"/>
  <c r="AK322" i="4"/>
  <c r="AO324" i="4"/>
  <c r="AK328" i="4"/>
  <c r="AK333" i="4"/>
  <c r="AK336" i="4"/>
  <c r="AK339" i="4"/>
  <c r="AK340" i="4"/>
  <c r="AQ342" i="4"/>
  <c r="AQ344" i="4"/>
  <c r="AY344" i="4"/>
  <c r="AM345" i="4"/>
  <c r="AK356" i="4"/>
  <c r="AK360" i="4"/>
  <c r="AK362" i="4"/>
  <c r="AK364" i="4"/>
  <c r="AK366" i="4"/>
  <c r="AK372" i="4"/>
  <c r="AK376" i="4"/>
  <c r="AO378" i="4"/>
  <c r="AK381" i="4"/>
  <c r="AK382" i="4"/>
  <c r="AM386" i="4"/>
  <c r="AK390" i="4"/>
  <c r="AS390" i="4"/>
  <c r="AK394" i="4"/>
  <c r="AK396" i="4"/>
  <c r="AS396" i="4"/>
  <c r="AO398" i="4"/>
  <c r="AO400" i="4"/>
  <c r="AK402" i="4"/>
  <c r="AM405" i="4"/>
  <c r="AU405" i="4"/>
  <c r="AM409" i="4"/>
  <c r="AQ411" i="4"/>
  <c r="AY411" i="4"/>
  <c r="AM415" i="4"/>
  <c r="AK418" i="4"/>
  <c r="AM419" i="4"/>
  <c r="AL420" i="4"/>
  <c r="AM421" i="4"/>
  <c r="AL422" i="4"/>
  <c r="AM423" i="4"/>
  <c r="AL426" i="4"/>
  <c r="AP428" i="4"/>
  <c r="AO428" i="4"/>
  <c r="AL430" i="4"/>
  <c r="AL434" i="4"/>
  <c r="AL436" i="4"/>
  <c r="AO438" i="4"/>
  <c r="AL442" i="4"/>
  <c r="AL444" i="4"/>
  <c r="AO446" i="4"/>
  <c r="AL448" i="4"/>
  <c r="AL450" i="4"/>
  <c r="AL452" i="4"/>
  <c r="AK455" i="4"/>
  <c r="AK457" i="4"/>
  <c r="AL459" i="4"/>
  <c r="AN461" i="4"/>
  <c r="AL463" i="4"/>
  <c r="AN465" i="4"/>
  <c r="AL467" i="4"/>
  <c r="AM468" i="4"/>
  <c r="AK469" i="4"/>
  <c r="AL471" i="4"/>
  <c r="AM472" i="4"/>
  <c r="AL475" i="4"/>
  <c r="AK477" i="4"/>
  <c r="AK481" i="4"/>
  <c r="AM484" i="4"/>
  <c r="AN485" i="4"/>
  <c r="AS485" i="4"/>
  <c r="AL487" i="4"/>
  <c r="AN489" i="4"/>
  <c r="AL491" i="4"/>
  <c r="AK493" i="4"/>
  <c r="AK497" i="4"/>
  <c r="AM500" i="4"/>
  <c r="AQ502" i="4"/>
  <c r="AM504" i="4"/>
  <c r="AK505" i="4"/>
  <c r="AM508" i="4"/>
  <c r="AK509" i="4"/>
  <c r="AM512" i="4"/>
  <c r="AN513" i="4"/>
  <c r="AQ514" i="4"/>
  <c r="AM28" i="4"/>
  <c r="AM36" i="4"/>
  <c r="AO6" i="4"/>
  <c r="AL20" i="4"/>
  <c r="AN30" i="4"/>
  <c r="AO36" i="4"/>
  <c r="AS38" i="4"/>
  <c r="AO44" i="4"/>
  <c r="AK54" i="4"/>
  <c r="AQ67" i="4"/>
  <c r="AK74" i="4"/>
  <c r="AP80" i="4"/>
  <c r="AR82" i="4"/>
  <c r="AN86" i="4"/>
  <c r="AT96" i="4"/>
  <c r="AK102" i="4"/>
  <c r="AL112" i="4"/>
  <c r="AK118" i="4"/>
  <c r="AM125" i="4"/>
  <c r="AL136" i="4"/>
  <c r="AP144" i="4"/>
  <c r="AL156" i="4"/>
  <c r="AK166" i="4"/>
  <c r="AL172" i="4"/>
  <c r="AR178" i="4"/>
  <c r="AK182" i="4"/>
  <c r="AL192" i="4"/>
  <c r="AN198" i="4"/>
  <c r="AK206" i="4"/>
  <c r="AS210" i="4"/>
  <c r="AL220" i="4"/>
  <c r="AO224" i="4"/>
  <c r="AL232" i="4"/>
  <c r="AM237" i="4"/>
  <c r="AM245" i="4"/>
  <c r="AK11" i="4"/>
  <c r="AN25" i="4"/>
  <c r="AK37" i="4"/>
  <c r="AK43" i="4"/>
  <c r="AK57" i="4"/>
  <c r="AR67" i="4"/>
  <c r="AN73" i="4"/>
  <c r="AK83" i="4"/>
  <c r="AR95" i="4"/>
  <c r="AK99" i="4"/>
  <c r="AN111" i="4"/>
  <c r="AS119" i="4"/>
  <c r="AR127" i="4"/>
  <c r="AK137" i="4"/>
  <c r="AK145" i="4"/>
  <c r="AN155" i="4"/>
  <c r="AR165" i="4"/>
  <c r="AN175" i="4"/>
  <c r="AK183" i="4"/>
  <c r="AK193" i="4"/>
  <c r="AN205" i="4"/>
  <c r="AK213" i="4"/>
  <c r="AK223" i="4"/>
  <c r="AK229" i="4"/>
  <c r="AK237" i="4"/>
  <c r="AL251" i="4"/>
  <c r="AM263" i="4"/>
  <c r="AM273" i="4"/>
  <c r="AK287" i="4"/>
  <c r="AK303" i="4"/>
  <c r="AK319" i="4"/>
  <c r="AQ325" i="4"/>
  <c r="AK332" i="4"/>
  <c r="AK343" i="4"/>
  <c r="AQ353" i="4"/>
  <c r="AU363" i="4"/>
  <c r="AO375" i="4"/>
  <c r="AK385" i="4"/>
  <c r="AK397" i="4"/>
  <c r="AM406" i="4"/>
  <c r="AN255" i="4"/>
  <c r="AL263" i="4"/>
  <c r="AL268" i="4"/>
  <c r="AL281" i="4"/>
  <c r="AL293" i="4"/>
  <c r="AN298" i="4"/>
  <c r="AL306" i="4"/>
  <c r="AL313" i="4"/>
  <c r="AP321" i="4"/>
  <c r="AT325" i="4"/>
  <c r="AL333" i="4"/>
  <c r="AN339" i="4"/>
  <c r="AL346" i="4"/>
  <c r="AR353" i="4"/>
  <c r="AL359" i="4"/>
  <c r="AL367" i="4"/>
  <c r="AR375" i="4"/>
  <c r="AP381" i="4"/>
  <c r="AN390" i="4"/>
  <c r="AN397" i="4"/>
  <c r="AN402" i="4"/>
  <c r="AL410" i="4"/>
  <c r="AM420" i="4"/>
  <c r="AT427" i="4"/>
  <c r="AL431" i="4"/>
  <c r="AL435" i="4"/>
  <c r="AM444" i="4"/>
  <c r="AM452" i="4"/>
  <c r="AS253" i="4"/>
  <c r="AK256" i="4"/>
  <c r="AK274" i="4"/>
  <c r="AK288" i="4"/>
  <c r="AK306" i="4"/>
  <c r="BA306" i="4"/>
  <c r="AK324" i="4"/>
  <c r="AM330" i="4"/>
  <c r="AM342" i="4"/>
  <c r="AM349" i="4"/>
  <c r="AO364" i="4"/>
  <c r="AK380" i="4"/>
  <c r="AO390" i="4"/>
  <c r="AK398" i="4"/>
  <c r="AQ405" i="4"/>
  <c r="AM413" i="4"/>
  <c r="AO420" i="4"/>
  <c r="AT428" i="4"/>
  <c r="AW428" i="4"/>
  <c r="AL440" i="4"/>
  <c r="AM449" i="4"/>
  <c r="AO457" i="4"/>
  <c r="AK465" i="4"/>
  <c r="AM476" i="4"/>
  <c r="AL483" i="4"/>
  <c r="AM488" i="4"/>
  <c r="AL503" i="4"/>
  <c r="AL511" i="4"/>
  <c r="AL515" i="4"/>
  <c r="AM520" i="4"/>
  <c r="AN525" i="4"/>
  <c r="AO527" i="4"/>
  <c r="AK529" i="4"/>
  <c r="AN533" i="4"/>
  <c r="AK537" i="4"/>
  <c r="AL539" i="4"/>
  <c r="AT543" i="4"/>
  <c r="AM544" i="4"/>
  <c r="AK549" i="4"/>
  <c r="AP551" i="4"/>
  <c r="AK553" i="4"/>
  <c r="AO555" i="4"/>
  <c r="AV557" i="4"/>
  <c r="AS557" i="4"/>
  <c r="AM560" i="4"/>
  <c r="AN561" i="4"/>
  <c r="AP563" i="4"/>
  <c r="AO563" i="4"/>
  <c r="AL567" i="4"/>
  <c r="AK569" i="4"/>
  <c r="AK573" i="4"/>
  <c r="BF575" i="4"/>
  <c r="AP575" i="4"/>
  <c r="BE575" i="4"/>
  <c r="AN577" i="4"/>
  <c r="AO579" i="4"/>
  <c r="AN585" i="4"/>
  <c r="AN589" i="4"/>
  <c r="AO591" i="4"/>
  <c r="AM596" i="4"/>
  <c r="AN601" i="4"/>
  <c r="AL603" i="4"/>
  <c r="AP607" i="4"/>
  <c r="AK609" i="4"/>
  <c r="AL615" i="4"/>
  <c r="AV617" i="4"/>
  <c r="AS617" i="4"/>
  <c r="AL623" i="4"/>
  <c r="AL627" i="4"/>
  <c r="AQ630" i="4"/>
  <c r="BC632" i="4"/>
  <c r="AK637" i="4"/>
  <c r="AQ642" i="4"/>
  <c r="AK645" i="4"/>
  <c r="AU648" i="4"/>
  <c r="AL651" i="4"/>
  <c r="AK655" i="4"/>
  <c r="AL661" i="4"/>
  <c r="AL665" i="4"/>
  <c r="AL669" i="4"/>
  <c r="AL673" i="4"/>
  <c r="AK679" i="4"/>
  <c r="AK683" i="4"/>
  <c r="AP687" i="4"/>
  <c r="AL689" i="4"/>
  <c r="AU694" i="4"/>
  <c r="AL699" i="4"/>
  <c r="AP703" i="4"/>
  <c r="AO703" i="4"/>
  <c r="AP707" i="4"/>
  <c r="AK709" i="4"/>
  <c r="AK460" i="4"/>
  <c r="AN464" i="4"/>
  <c r="AK468" i="4"/>
  <c r="AK472" i="4"/>
  <c r="AN482" i="4"/>
  <c r="AN486" i="4"/>
  <c r="AN490" i="4"/>
  <c r="AK494" i="4"/>
  <c r="AV502" i="4"/>
  <c r="AS502" i="4"/>
  <c r="AK508" i="4"/>
  <c r="AK512" i="4"/>
  <c r="AN514" i="4"/>
  <c r="AK516" i="4"/>
  <c r="AS518" i="4"/>
  <c r="AK524" i="4"/>
  <c r="AK528" i="4"/>
  <c r="AV534" i="4"/>
  <c r="AS534" i="4"/>
  <c r="AK538" i="4"/>
  <c r="AN544" i="4"/>
  <c r="AN548" i="4"/>
  <c r="AN550" i="4"/>
  <c r="AK554" i="4"/>
  <c r="AK558" i="4"/>
  <c r="AK566" i="4"/>
  <c r="AN568" i="4"/>
  <c r="AN570" i="4"/>
  <c r="AR576" i="4"/>
  <c r="AN578" i="4"/>
  <c r="AK580" i="4"/>
  <c r="AK584" i="4"/>
  <c r="AK588" i="4"/>
  <c r="AN594" i="4"/>
  <c r="AN598" i="4"/>
  <c r="AR602" i="4"/>
  <c r="AN604" i="4"/>
  <c r="AQ607" i="4"/>
  <c r="AQ613" i="4"/>
  <c r="AN616" i="4"/>
  <c r="AK618" i="4"/>
  <c r="AN624" i="4"/>
  <c r="AK628" i="4"/>
  <c r="AK630" i="4"/>
  <c r="AN632" i="4"/>
  <c r="AN634" i="4"/>
  <c r="AK640" i="4"/>
  <c r="AN644" i="4"/>
  <c r="AV648" i="4"/>
  <c r="AS648" i="4"/>
  <c r="AK654" i="4"/>
  <c r="AK656" i="4"/>
  <c r="AK660" i="4"/>
  <c r="AN666" i="4"/>
  <c r="AN672" i="4"/>
  <c r="AN674" i="4"/>
  <c r="AN678" i="4"/>
  <c r="AN682" i="4"/>
  <c r="AQ687" i="4"/>
  <c r="AK690" i="4"/>
  <c r="AR694" i="4"/>
  <c r="AN696" i="4"/>
  <c r="AK698" i="4"/>
  <c r="AK702" i="4"/>
  <c r="AQ705" i="4"/>
  <c r="AK708" i="4"/>
  <c r="AM714" i="4"/>
  <c r="AM718" i="4"/>
  <c r="AM719" i="4"/>
  <c r="AM724" i="4"/>
  <c r="AM727" i="4"/>
  <c r="AU728" i="4"/>
  <c r="AM731" i="4"/>
  <c r="AM733" i="4"/>
  <c r="AM734" i="4"/>
  <c r="AQ735" i="4"/>
  <c r="AQ737" i="4"/>
  <c r="AM740" i="4"/>
  <c r="AQ745" i="4"/>
  <c r="AM748" i="4"/>
  <c r="AM751" i="4"/>
  <c r="AM755" i="4"/>
  <c r="AM760" i="4"/>
  <c r="AY762" i="4"/>
  <c r="AM766" i="4"/>
  <c r="AM772" i="4"/>
  <c r="AQ776" i="4"/>
  <c r="AQ778" i="4"/>
  <c r="AK776" i="4"/>
  <c r="AN9" i="4"/>
  <c r="AK6" i="4"/>
  <c r="AL10" i="4"/>
  <c r="AK16" i="4"/>
  <c r="AK20" i="4"/>
  <c r="AL26" i="4"/>
  <c r="AK32" i="4"/>
  <c r="AM35" i="4"/>
  <c r="AO38" i="4"/>
  <c r="AL42" i="4"/>
  <c r="AN44" i="4"/>
  <c r="AL50" i="4"/>
  <c r="AL54" i="4"/>
  <c r="AM59" i="4"/>
  <c r="AN64" i="4"/>
  <c r="AU67" i="4"/>
  <c r="AK72" i="4"/>
  <c r="AM75" i="4"/>
  <c r="AM79" i="4"/>
  <c r="AV80" i="4"/>
  <c r="AT82" i="4"/>
  <c r="AL82" i="4"/>
  <c r="AN84" i="4"/>
  <c r="AO86" i="4"/>
  <c r="AM91" i="4"/>
  <c r="AR96" i="4"/>
  <c r="AL98" i="4"/>
  <c r="AP102" i="4"/>
  <c r="AN104" i="4"/>
  <c r="AK108" i="4"/>
  <c r="AM111" i="4"/>
  <c r="AK116" i="4"/>
  <c r="AK120" i="4"/>
  <c r="AN124" i="4"/>
  <c r="AM131" i="4"/>
  <c r="AK132" i="4"/>
  <c r="AL138" i="4"/>
  <c r="AL142" i="4"/>
  <c r="AL146" i="4"/>
  <c r="AL150" i="4"/>
  <c r="AL154" i="4"/>
  <c r="AL162" i="4"/>
  <c r="AQ165" i="4"/>
  <c r="AN168" i="4"/>
  <c r="AM171" i="4"/>
  <c r="AK176" i="4"/>
  <c r="AO178" i="4"/>
  <c r="AK180" i="4"/>
  <c r="AM183" i="4"/>
  <c r="AM187" i="4"/>
  <c r="AM191" i="4"/>
  <c r="AM195" i="4"/>
  <c r="AM199" i="4"/>
  <c r="AL202" i="4"/>
  <c r="AM207" i="4"/>
  <c r="AP210" i="4"/>
  <c r="AN212" i="4"/>
  <c r="AK216" i="4"/>
  <c r="AM219" i="4"/>
  <c r="AK220" i="4"/>
  <c r="AM223" i="4"/>
  <c r="AK224" i="4"/>
  <c r="AQ225" i="4"/>
  <c r="AK228" i="4"/>
  <c r="AN232" i="4"/>
  <c r="AO234" i="4"/>
  <c r="AL238" i="4"/>
  <c r="AK244" i="4"/>
  <c r="AL250" i="4"/>
  <c r="AL13" i="4"/>
  <c r="AL21" i="4"/>
  <c r="AL31" i="4"/>
  <c r="AL39" i="4"/>
  <c r="AO43" i="4"/>
  <c r="AL51" i="4"/>
  <c r="AO57" i="4"/>
  <c r="AO63" i="4"/>
  <c r="AO65" i="4"/>
  <c r="AO67" i="4"/>
  <c r="AL71" i="4"/>
  <c r="AL75" i="4"/>
  <c r="AO77" i="4"/>
  <c r="AL85" i="4"/>
  <c r="AL95" i="4"/>
  <c r="AL97" i="4"/>
  <c r="AO99" i="4"/>
  <c r="AP107" i="4"/>
  <c r="AO107" i="4"/>
  <c r="AL113" i="4"/>
  <c r="AP119" i="4"/>
  <c r="AP123" i="4"/>
  <c r="AL125" i="4"/>
  <c r="AO127" i="4"/>
  <c r="AL135" i="4"/>
  <c r="AO139" i="4"/>
  <c r="AL143" i="4"/>
  <c r="AO147" i="4"/>
  <c r="AL153" i="4"/>
  <c r="AL157" i="4"/>
  <c r="AL163" i="4"/>
  <c r="AL167" i="4"/>
  <c r="AL177" i="4"/>
  <c r="AL183" i="4"/>
  <c r="AL191" i="4"/>
  <c r="AM196" i="4"/>
  <c r="AL199" i="4"/>
  <c r="AL207" i="4"/>
  <c r="AL209" i="4"/>
  <c r="AO213" i="4"/>
  <c r="AO217" i="4"/>
  <c r="AT225" i="4"/>
  <c r="AW225" i="4"/>
  <c r="AL229" i="4"/>
  <c r="AO233" i="4"/>
  <c r="AL235" i="4"/>
  <c r="AM238" i="4"/>
  <c r="AK243" i="4"/>
  <c r="AK249" i="4"/>
  <c r="AK260" i="4"/>
  <c r="AK263" i="4"/>
  <c r="AM268" i="4"/>
  <c r="AK273" i="4"/>
  <c r="AM283" i="4"/>
  <c r="AM291" i="4"/>
  <c r="AO298" i="4"/>
  <c r="AK305" i="4"/>
  <c r="AM311" i="4"/>
  <c r="AK317" i="4"/>
  <c r="AM323" i="4"/>
  <c r="AW325" i="4"/>
  <c r="AK331" i="4"/>
  <c r="AS334" i="4"/>
  <c r="AQ335" i="4"/>
  <c r="AM343" i="4"/>
  <c r="AK350" i="4"/>
  <c r="AK359" i="4"/>
  <c r="AW363" i="4"/>
  <c r="AK369" i="4"/>
  <c r="AQ375" i="4"/>
  <c r="AM382" i="4"/>
  <c r="AO387" i="4"/>
  <c r="AM397" i="4"/>
  <c r="AK399" i="4"/>
  <c r="AK406" i="4"/>
  <c r="AL252" i="4"/>
  <c r="AR253" i="4"/>
  <c r="AT255" i="4"/>
  <c r="AL261" i="4"/>
  <c r="AR264" i="4"/>
  <c r="AT271" i="4"/>
  <c r="AN278" i="4"/>
  <c r="AL283" i="4"/>
  <c r="AL288" i="4"/>
  <c r="AN294" i="4"/>
  <c r="AP298" i="4"/>
  <c r="AL300" i="4"/>
  <c r="AL303" i="4"/>
  <c r="AR306" i="4"/>
  <c r="AL307" i="4"/>
  <c r="AN313" i="4"/>
  <c r="AN318" i="4"/>
  <c r="AN321" i="4"/>
  <c r="AL324" i="4"/>
  <c r="AV325" i="4"/>
  <c r="AN330" i="4"/>
  <c r="AN333" i="4"/>
  <c r="AL335" i="4"/>
  <c r="AN337" i="4"/>
  <c r="AP342" i="4"/>
  <c r="AZ344" i="4"/>
  <c r="AN347" i="4"/>
  <c r="AP349" i="4"/>
  <c r="AL354" i="4"/>
  <c r="AN360" i="4"/>
  <c r="AR363" i="4"/>
  <c r="AL366" i="4"/>
  <c r="AL372" i="4"/>
  <c r="AT375" i="4"/>
  <c r="AR378" i="4"/>
  <c r="AN381" i="4"/>
  <c r="AP386" i="4"/>
  <c r="AP390" i="4"/>
  <c r="AL394" i="4"/>
  <c r="AP397" i="4"/>
  <c r="AP398" i="4"/>
  <c r="AL402" i="4"/>
  <c r="AP405" i="4"/>
  <c r="AL408" i="4"/>
  <c r="AR411" i="4"/>
  <c r="AN414" i="4"/>
  <c r="AN419" i="4"/>
  <c r="AL421" i="4"/>
  <c r="AM426" i="4"/>
  <c r="AN427" i="4"/>
  <c r="AQ428" i="4"/>
  <c r="AK431" i="4"/>
  <c r="AL433" i="4"/>
  <c r="AW433" i="4"/>
  <c r="AL437" i="4"/>
  <c r="AL441" i="4"/>
  <c r="AP445" i="4"/>
  <c r="AK447" i="4"/>
  <c r="AM450" i="4"/>
  <c r="AO453" i="4"/>
  <c r="AM255" i="4"/>
  <c r="AM264" i="4"/>
  <c r="AM272" i="4"/>
  <c r="AM282" i="4"/>
  <c r="AM301" i="4"/>
  <c r="AU306" i="4"/>
  <c r="AM309" i="4"/>
  <c r="AM320" i="4"/>
  <c r="AM328" i="4"/>
  <c r="AK342" i="4"/>
  <c r="AS344" i="4"/>
  <c r="AK348" i="4"/>
  <c r="AM364" i="4"/>
  <c r="AQ378" i="4"/>
  <c r="AM390" i="4"/>
  <c r="AM394" i="4"/>
  <c r="AM400" i="4"/>
  <c r="AM402" i="4"/>
  <c r="AS405" i="4"/>
  <c r="AK411" i="4"/>
  <c r="AK413" i="4"/>
  <c r="AM418" i="4"/>
  <c r="AN422" i="4"/>
  <c r="AV428" i="4"/>
  <c r="AS428" i="4"/>
  <c r="AK434" i="4"/>
  <c r="AK440" i="4"/>
  <c r="AN446" i="4"/>
  <c r="AN452" i="4"/>
  <c r="AK456" i="4"/>
  <c r="AQ457" i="4"/>
  <c r="AK463" i="4"/>
  <c r="AO465" i="4"/>
  <c r="AM470" i="4"/>
  <c r="AN471" i="4"/>
  <c r="AL477" i="4"/>
  <c r="AK483" i="4"/>
  <c r="AM486" i="4"/>
  <c r="AO489" i="4"/>
  <c r="AK491" i="4"/>
  <c r="AK499" i="4"/>
  <c r="AK503" i="4"/>
  <c r="AM506" i="4"/>
  <c r="AK511" i="4"/>
  <c r="AM514" i="4"/>
  <c r="AK515" i="4"/>
  <c r="AL521" i="4"/>
  <c r="AO525" i="4"/>
  <c r="AP529" i="4"/>
  <c r="AK531" i="4"/>
  <c r="AM534" i="4"/>
  <c r="AM538" i="4"/>
  <c r="AS539" i="4"/>
  <c r="AM542" i="4"/>
  <c r="AS543" i="4"/>
  <c r="AN547" i="4"/>
  <c r="AM550" i="4"/>
  <c r="AM554" i="4"/>
  <c r="AK555" i="4"/>
  <c r="AP557" i="4"/>
  <c r="AM558" i="4"/>
  <c r="AT561" i="4"/>
  <c r="AW561" i="4"/>
  <c r="AL565" i="4"/>
  <c r="AQ568" i="4"/>
  <c r="AR571" i="4"/>
  <c r="AL573" i="4"/>
  <c r="BP575" i="4"/>
  <c r="AZ575" i="4"/>
  <c r="AK575" i="4"/>
  <c r="BQ575" i="4"/>
  <c r="AL577" i="4"/>
  <c r="AK579" i="4"/>
  <c r="AK583" i="4"/>
  <c r="AN587" i="4"/>
  <c r="AO589" i="4"/>
  <c r="AM594" i="4"/>
  <c r="AK599" i="4"/>
  <c r="AO601" i="4"/>
  <c r="AQ604" i="4"/>
  <c r="AN607" i="4"/>
  <c r="AP613" i="4"/>
  <c r="AK615" i="4"/>
  <c r="AX617" i="4"/>
  <c r="AO617" i="4"/>
  <c r="AL621" i="4"/>
  <c r="AL629" i="4"/>
  <c r="AK631" i="4"/>
  <c r="AM634" i="4"/>
  <c r="AN639" i="4"/>
  <c r="AK643" i="4"/>
  <c r="AO645" i="4"/>
  <c r="AL649" i="4"/>
  <c r="AK653" i="4"/>
  <c r="AL659" i="4"/>
  <c r="AK665" i="4"/>
  <c r="AN669" i="4"/>
  <c r="AM672" i="4"/>
  <c r="AL677" i="4"/>
  <c r="AM680" i="4"/>
  <c r="AM684" i="4"/>
  <c r="AN687" i="4"/>
  <c r="AL691" i="4"/>
  <c r="AY694" i="4"/>
  <c r="AK699" i="4"/>
  <c r="AR703" i="4"/>
  <c r="AR705" i="4"/>
  <c r="AR707" i="4"/>
  <c r="AL458" i="4"/>
  <c r="AP464" i="4"/>
  <c r="AL468" i="4"/>
  <c r="AL472" i="4"/>
  <c r="AO474" i="4"/>
  <c r="AL482" i="4"/>
  <c r="AL486" i="4"/>
  <c r="AO490" i="4"/>
  <c r="AL498" i="4"/>
  <c r="AL502" i="4"/>
  <c r="AO504" i="4"/>
  <c r="AO510" i="4"/>
  <c r="AX514" i="4"/>
  <c r="AO514" i="4"/>
  <c r="AL518" i="4"/>
  <c r="AP524" i="4"/>
  <c r="AP528" i="4"/>
  <c r="AL530" i="4"/>
  <c r="AP534" i="4"/>
  <c r="AP538" i="4"/>
  <c r="AL542" i="4"/>
  <c r="AL546" i="4"/>
  <c r="AP550" i="4"/>
  <c r="AM553" i="4"/>
  <c r="AL558" i="4"/>
  <c r="AL564" i="4"/>
  <c r="AP568" i="4"/>
  <c r="AL570" i="4"/>
  <c r="AL576" i="4"/>
  <c r="AO578" i="4"/>
  <c r="AO580" i="4"/>
  <c r="AO586" i="4"/>
  <c r="AL592" i="4"/>
  <c r="AL596" i="4"/>
  <c r="AM601" i="4"/>
  <c r="AO602" i="4"/>
  <c r="AL604" i="4"/>
  <c r="AL608" i="4"/>
  <c r="AP614" i="4"/>
  <c r="AP616" i="4"/>
  <c r="AU617" i="4"/>
  <c r="AL620" i="4"/>
  <c r="AM623" i="4"/>
  <c r="AM629" i="4"/>
  <c r="BB632" i="4"/>
  <c r="AL632" i="4"/>
  <c r="AL636" i="4"/>
  <c r="AP642" i="4"/>
  <c r="AL644" i="4"/>
  <c r="AO648" i="4"/>
  <c r="AL652" i="4"/>
  <c r="AP656" i="4"/>
  <c r="AL658" i="4"/>
  <c r="AM661" i="4"/>
  <c r="AM665" i="4"/>
  <c r="AL666" i="4"/>
  <c r="AM671" i="4"/>
  <c r="AM673" i="4"/>
  <c r="AO674" i="4"/>
  <c r="AL676" i="4"/>
  <c r="AO678" i="4"/>
  <c r="AP682" i="4"/>
  <c r="AL684" i="4"/>
  <c r="AO686" i="4"/>
  <c r="AO688" i="4"/>
  <c r="AX694" i="4"/>
  <c r="AP6" i="4"/>
  <c r="AK8" i="4"/>
  <c r="AL16" i="4"/>
  <c r="AN22" i="4"/>
  <c r="AK26" i="4"/>
  <c r="AL32" i="4"/>
  <c r="AS34" i="4"/>
  <c r="AN38" i="4"/>
  <c r="AL40" i="4"/>
  <c r="AQ43" i="4"/>
  <c r="AL48" i="4"/>
  <c r="AL52" i="4"/>
  <c r="AM57" i="4"/>
  <c r="AK62" i="4"/>
  <c r="AM65" i="4"/>
  <c r="AM69" i="4"/>
  <c r="AR74" i="4"/>
  <c r="AO76" i="4"/>
  <c r="AX80" i="4"/>
  <c r="AO80" i="4"/>
  <c r="AK82" i="4"/>
  <c r="AO84" i="4"/>
  <c r="AL88" i="4"/>
  <c r="AK94" i="4"/>
  <c r="AL96" i="4"/>
  <c r="AL100" i="4"/>
  <c r="AO104" i="4"/>
  <c r="AN110" i="4"/>
  <c r="AL116" i="4"/>
  <c r="AL120" i="4"/>
  <c r="AL124" i="4"/>
  <c r="AQ127" i="4"/>
  <c r="AL132" i="4"/>
  <c r="AK138" i="4"/>
  <c r="AN142" i="4"/>
  <c r="AO144" i="4"/>
  <c r="AO148" i="4"/>
  <c r="AN154" i="4"/>
  <c r="AK158" i="4"/>
  <c r="AL164" i="4"/>
  <c r="AP168" i="4"/>
  <c r="AN170" i="4"/>
  <c r="AK174" i="4"/>
  <c r="AK178" i="4"/>
  <c r="AO180" i="4"/>
  <c r="AL184" i="4"/>
  <c r="AM189" i="4"/>
  <c r="AN194" i="4"/>
  <c r="AO196" i="4"/>
  <c r="AL200" i="4"/>
  <c r="AO204" i="4"/>
  <c r="AL208" i="4"/>
  <c r="AN210" i="4"/>
  <c r="AM213" i="4"/>
  <c r="AN218" i="4"/>
  <c r="AN222" i="4"/>
  <c r="AP224" i="4"/>
  <c r="AM225" i="4"/>
  <c r="AN230" i="4"/>
  <c r="AM233" i="4"/>
  <c r="AL236" i="4"/>
  <c r="AL240" i="4"/>
  <c r="AL244" i="4"/>
  <c r="AK246" i="4"/>
  <c r="AN7" i="4"/>
  <c r="AK15" i="4"/>
  <c r="AN23" i="4"/>
  <c r="AK27" i="4"/>
  <c r="AN35" i="4"/>
  <c r="AK41" i="4"/>
  <c r="AK47" i="4"/>
  <c r="AK55" i="4"/>
  <c r="AK61" i="4"/>
  <c r="AK65" i="4"/>
  <c r="AK67" i="4"/>
  <c r="AN71" i="4"/>
  <c r="AN75" i="4"/>
  <c r="AK79" i="4"/>
  <c r="AN87" i="4"/>
  <c r="AN93" i="4"/>
  <c r="AK95" i="4"/>
  <c r="AR99" i="4"/>
  <c r="AK101" i="4"/>
  <c r="AK107" i="4"/>
  <c r="AK113" i="4"/>
  <c r="AN119" i="4"/>
  <c r="AR123" i="4"/>
  <c r="AN125" i="4"/>
  <c r="AK127" i="4"/>
  <c r="AN135" i="4"/>
  <c r="AN139" i="4"/>
  <c r="AK143" i="4"/>
  <c r="AK147" i="4"/>
  <c r="AK151" i="4"/>
  <c r="AN157" i="4"/>
  <c r="AN163" i="4"/>
  <c r="AK165" i="4"/>
  <c r="AK171" i="4"/>
  <c r="AK177" i="4"/>
  <c r="AQ182" i="4"/>
  <c r="AN187" i="4"/>
  <c r="AN191" i="4"/>
  <c r="AK195" i="4"/>
  <c r="AK201" i="4"/>
  <c r="AN207" i="4"/>
  <c r="AR213" i="4"/>
  <c r="AN217" i="4"/>
  <c r="AK221" i="4"/>
  <c r="AR225" i="4"/>
  <c r="AN227" i="4"/>
  <c r="AK231" i="4"/>
  <c r="AK235" i="4"/>
  <c r="AL241" i="4"/>
  <c r="AL249" i="4"/>
  <c r="AM254" i="4"/>
  <c r="AM260" i="4"/>
  <c r="AM267" i="4"/>
  <c r="AO271" i="4"/>
  <c r="AK278" i="4"/>
  <c r="AO283" i="4"/>
  <c r="AM293" i="4"/>
  <c r="AK299" i="4"/>
  <c r="AK308" i="4"/>
  <c r="AK315" i="4"/>
  <c r="AM321" i="4"/>
  <c r="AO323" i="4"/>
  <c r="AK327" i="4"/>
  <c r="AM331" i="4"/>
  <c r="AQ334" i="4"/>
  <c r="AM337" i="4"/>
  <c r="AM346" i="4"/>
  <c r="AK351" i="4"/>
  <c r="AM355" i="4"/>
  <c r="AM363" i="4"/>
  <c r="AM367" i="4"/>
  <c r="AK371" i="4"/>
  <c r="AW375" i="4"/>
  <c r="AM383" i="4"/>
  <c r="AM387" i="4"/>
  <c r="AM391" i="4"/>
  <c r="AS397" i="4"/>
  <c r="AM403" i="4"/>
  <c r="AM410" i="4"/>
  <c r="AL253" i="4"/>
  <c r="AL256" i="4"/>
  <c r="AP260" i="4"/>
  <c r="AP264" i="4"/>
  <c r="AL270" i="4"/>
  <c r="AL273" i="4"/>
  <c r="AL278" i="4"/>
  <c r="AN283" i="4"/>
  <c r="AL289" i="4"/>
  <c r="AL294" i="4"/>
  <c r="AL301" i="4"/>
  <c r="AL305" i="4"/>
  <c r="AT306" i="4"/>
  <c r="AL309" i="4"/>
  <c r="AL317" i="4"/>
  <c r="AN320" i="4"/>
  <c r="AL322" i="4"/>
  <c r="AL325" i="4"/>
  <c r="AL326" i="4"/>
  <c r="AL330" i="4"/>
  <c r="AN334" i="4"/>
  <c r="AL337" i="4"/>
  <c r="AN341" i="4"/>
  <c r="AP343" i="4"/>
  <c r="AX344" i="4"/>
  <c r="AL348" i="4"/>
  <c r="AL352" i="4"/>
  <c r="AP355" i="4"/>
  <c r="AN362" i="4"/>
  <c r="AL364" i="4"/>
  <c r="AP368" i="4"/>
  <c r="AL374" i="4"/>
  <c r="AL377" i="4"/>
  <c r="AN380" i="4"/>
  <c r="AL384" i="4"/>
  <c r="AP387" i="4"/>
  <c r="AL391" i="4"/>
  <c r="AL396" i="4"/>
  <c r="AV397" i="4"/>
  <c r="AL400" i="4"/>
  <c r="AL404" i="4"/>
  <c r="AL406" i="4"/>
  <c r="AP411" i="4"/>
  <c r="AL415" i="4"/>
  <c r="AP418" i="4"/>
  <c r="AL423" i="4"/>
  <c r="BB427" i="4"/>
  <c r="AL427" i="4"/>
  <c r="AU428" i="4"/>
  <c r="AV433" i="4"/>
  <c r="AS433" i="4"/>
  <c r="AK437" i="4"/>
  <c r="AK441" i="4"/>
  <c r="AK445" i="4"/>
  <c r="AK449" i="4"/>
  <c r="AN453" i="4"/>
  <c r="AK253" i="4"/>
  <c r="AO255" i="4"/>
  <c r="AK264" i="4"/>
  <c r="AK272" i="4"/>
  <c r="AK276" i="4"/>
  <c r="AK284" i="4"/>
  <c r="AK292" i="4"/>
  <c r="AK297" i="4"/>
  <c r="AO301" i="4"/>
  <c r="AS306" i="4"/>
  <c r="AK309" i="4"/>
  <c r="AM316" i="4"/>
  <c r="AO320" i="4"/>
  <c r="AK326" i="4"/>
  <c r="AO333" i="4"/>
  <c r="AO339" i="4"/>
  <c r="AM344" i="4"/>
  <c r="BC344" i="4"/>
  <c r="AK358" i="4"/>
  <c r="AO362" i="4"/>
  <c r="AK370" i="4"/>
  <c r="AK378" i="4"/>
  <c r="AO381" i="4"/>
  <c r="AM388" i="4"/>
  <c r="AK392" i="4"/>
  <c r="AO396" i="4"/>
  <c r="AK400" i="4"/>
  <c r="AO402" i="4"/>
  <c r="AM407" i="4"/>
  <c r="AU411" i="4"/>
  <c r="AM417" i="4"/>
  <c r="AP420" i="4"/>
  <c r="AP422" i="4"/>
  <c r="AL424" i="4"/>
  <c r="AL428" i="4"/>
  <c r="AL432" i="4"/>
  <c r="AL438" i="4"/>
  <c r="AO442" i="4"/>
  <c r="AM447" i="4"/>
  <c r="AM451" i="4"/>
  <c r="AM456" i="4"/>
  <c r="AM460" i="4"/>
  <c r="AM464" i="4"/>
  <c r="AO467" i="4"/>
  <c r="AP471" i="4"/>
  <c r="AK473" i="4"/>
  <c r="AL479" i="4"/>
  <c r="AR485" i="4"/>
  <c r="AQ486" i="4"/>
  <c r="AK489" i="4"/>
  <c r="AL495" i="4"/>
  <c r="AK501" i="4"/>
  <c r="AN505" i="4"/>
  <c r="AN509" i="4"/>
  <c r="AR513" i="4"/>
  <c r="AY514" i="4"/>
  <c r="AK517" i="4"/>
  <c r="AL519" i="4"/>
  <c r="AK521" i="4"/>
  <c r="AM524" i="4"/>
  <c r="AK525" i="4"/>
  <c r="AL527" i="4"/>
  <c r="AM528" i="4"/>
  <c r="AN529" i="4"/>
  <c r="AQ530" i="4"/>
  <c r="AR533" i="4"/>
  <c r="AK533" i="4"/>
  <c r="AL535" i="4"/>
  <c r="AQ538" i="4"/>
  <c r="AP539" i="4"/>
  <c r="AO539" i="4"/>
  <c r="AK541" i="4"/>
  <c r="AP543" i="4"/>
  <c r="AO543" i="4"/>
  <c r="AK545" i="4"/>
  <c r="AM548" i="4"/>
  <c r="AQ550" i="4"/>
  <c r="AL551" i="4"/>
  <c r="AM552" i="4"/>
  <c r="AT555" i="4"/>
  <c r="AL555" i="4"/>
  <c r="AW555" i="4"/>
  <c r="AZ557" i="4"/>
  <c r="AR557" i="4"/>
  <c r="AK557" i="4"/>
  <c r="AP559" i="4"/>
  <c r="AO559" i="4"/>
  <c r="AZ561" i="4"/>
  <c r="AR561" i="4"/>
  <c r="AK561" i="4"/>
  <c r="BA561" i="4"/>
  <c r="AL563" i="4"/>
  <c r="AM564" i="4"/>
  <c r="AP567" i="4"/>
  <c r="AO567" i="4"/>
  <c r="AU568" i="4"/>
  <c r="AP571" i="4"/>
  <c r="AO571" i="4"/>
  <c r="BZ575" i="4"/>
  <c r="BR575" i="4"/>
  <c r="BJ575" i="4"/>
  <c r="BB575" i="4"/>
  <c r="AT575" i="4"/>
  <c r="AL575" i="4"/>
  <c r="AW575" i="4"/>
  <c r="BM575" i="4"/>
  <c r="AM576" i="4"/>
  <c r="AK577" i="4"/>
  <c r="AL579" i="4"/>
  <c r="AM580" i="4"/>
  <c r="AL583" i="4"/>
  <c r="AK585" i="4"/>
  <c r="AL587" i="4"/>
  <c r="AM588" i="4"/>
  <c r="AK589" i="4"/>
  <c r="AL591" i="4"/>
  <c r="AM592" i="4"/>
  <c r="AL595" i="4"/>
  <c r="AK597" i="4"/>
  <c r="AR601" i="4"/>
  <c r="AK601" i="4"/>
  <c r="AQ602" i="4"/>
  <c r="AM604" i="4"/>
  <c r="AK605" i="4"/>
  <c r="AL607" i="4"/>
  <c r="AM608" i="4"/>
  <c r="AL611" i="4"/>
  <c r="AN613" i="4"/>
  <c r="AQ614" i="4"/>
  <c r="AM616" i="4"/>
  <c r="AR617" i="4"/>
  <c r="AK617" i="4"/>
  <c r="AQ618" i="4"/>
  <c r="AM620" i="4"/>
  <c r="AK621" i="4"/>
  <c r="AO623" i="4"/>
  <c r="AK625" i="4"/>
  <c r="AM628" i="4"/>
  <c r="AK629" i="4"/>
  <c r="AL631" i="4"/>
  <c r="AU632" i="4"/>
  <c r="AK633" i="4"/>
  <c r="AM636" i="4"/>
  <c r="AL639" i="4"/>
  <c r="AK641" i="4"/>
  <c r="AL643" i="4"/>
  <c r="AN645" i="4"/>
  <c r="AL647" i="4"/>
  <c r="AM648" i="4"/>
  <c r="AN649" i="4"/>
  <c r="AP651" i="4"/>
  <c r="AO651" i="4"/>
  <c r="AN655" i="4"/>
  <c r="AL657" i="4"/>
  <c r="AK659" i="4"/>
  <c r="AM662" i="4"/>
  <c r="AK663" i="4"/>
  <c r="AM666" i="4"/>
  <c r="AK667" i="4"/>
  <c r="AO669" i="4"/>
  <c r="AK671" i="4"/>
  <c r="AL675" i="4"/>
  <c r="AN679" i="4"/>
  <c r="AL681" i="4"/>
  <c r="AM682" i="4"/>
  <c r="AL685" i="4"/>
  <c r="AT687" i="4"/>
  <c r="AL687" i="4"/>
  <c r="AW687" i="4"/>
  <c r="AK691" i="4"/>
  <c r="AM694" i="4"/>
  <c r="AK695" i="4"/>
  <c r="AQ698" i="4"/>
  <c r="AM700" i="4"/>
  <c r="AT703" i="4"/>
  <c r="AL703" i="4"/>
  <c r="AP705" i="4"/>
  <c r="AO705" i="4"/>
  <c r="AL707" i="4"/>
  <c r="AN709" i="4"/>
  <c r="AN455" i="4"/>
  <c r="AN460" i="4"/>
  <c r="AN462" i="4"/>
  <c r="AR464" i="4"/>
  <c r="AK464" i="4"/>
  <c r="AN468" i="4"/>
  <c r="AN470" i="4"/>
  <c r="AN472" i="4"/>
  <c r="AN474" i="4"/>
  <c r="AK476" i="4"/>
  <c r="AK480" i="4"/>
  <c r="AK482" i="4"/>
  <c r="AK484" i="4"/>
  <c r="AK486" i="4"/>
  <c r="AK488" i="4"/>
  <c r="AK490" i="4"/>
  <c r="AK492" i="4"/>
  <c r="AK496" i="4"/>
  <c r="AK500" i="4"/>
  <c r="AR502" i="4"/>
  <c r="AK502" i="4"/>
  <c r="AN504" i="4"/>
  <c r="AK506" i="4"/>
  <c r="AN510" i="4"/>
  <c r="AN512" i="4"/>
  <c r="AZ514" i="4"/>
  <c r="AR514" i="4"/>
  <c r="AK514" i="4"/>
  <c r="BA514" i="4"/>
  <c r="AR518" i="4"/>
  <c r="AK518" i="4"/>
  <c r="AK520" i="4"/>
  <c r="AN524" i="4"/>
  <c r="AN526" i="4"/>
  <c r="AN528" i="4"/>
  <c r="AN530" i="4"/>
  <c r="AK532" i="4"/>
  <c r="AR534" i="4"/>
  <c r="AK534" i="4"/>
  <c r="AK536" i="4"/>
  <c r="AN538" i="4"/>
  <c r="AK540" i="4"/>
  <c r="AR544" i="4"/>
  <c r="AK544" i="4"/>
  <c r="AR548" i="4"/>
  <c r="AK548" i="4"/>
  <c r="AR550" i="4"/>
  <c r="AK550" i="4"/>
  <c r="AK552" i="4"/>
  <c r="AN556" i="4"/>
  <c r="AN558" i="4"/>
  <c r="AN560" i="4"/>
  <c r="AK562" i="4"/>
  <c r="AK564" i="4"/>
  <c r="AZ568" i="4"/>
  <c r="AR568" i="4"/>
  <c r="AK568" i="4"/>
  <c r="BA568" i="4"/>
  <c r="AK570" i="4"/>
  <c r="AK574" i="4"/>
  <c r="AN576" i="4"/>
  <c r="AS576" i="4"/>
  <c r="AK578" i="4"/>
  <c r="AN580" i="4"/>
  <c r="AS580" i="4"/>
  <c r="AK582" i="4"/>
  <c r="AN586" i="4"/>
  <c r="AN588" i="4"/>
  <c r="AK590" i="4"/>
  <c r="AK592" i="4"/>
  <c r="AK594" i="4"/>
  <c r="AK596" i="4"/>
  <c r="AK598" i="4"/>
  <c r="AQ601" i="4"/>
  <c r="AN602" i="4"/>
  <c r="AS602" i="4"/>
  <c r="AK604" i="4"/>
  <c r="AK606" i="4"/>
  <c r="AK608" i="4"/>
  <c r="AK612" i="4"/>
  <c r="AN614" i="4"/>
  <c r="AR616" i="4"/>
  <c r="AK616" i="4"/>
  <c r="AN618" i="4"/>
  <c r="AN620" i="4"/>
  <c r="AK622" i="4"/>
  <c r="AK624" i="4"/>
  <c r="AN628" i="4"/>
  <c r="AN630" i="4"/>
  <c r="AZ632" i="4"/>
  <c r="AR632" i="4"/>
  <c r="AK632" i="4"/>
  <c r="BA632" i="4"/>
  <c r="AK634" i="4"/>
  <c r="AK638" i="4"/>
  <c r="AR642" i="4"/>
  <c r="AK642" i="4"/>
  <c r="AR644" i="4"/>
  <c r="AK644" i="4"/>
  <c r="AK646" i="4"/>
  <c r="AR648" i="4"/>
  <c r="AK648" i="4"/>
  <c r="AK650" i="4"/>
  <c r="AK652" i="4"/>
  <c r="AV656" i="4"/>
  <c r="AN656" i="4"/>
  <c r="AS656" i="4"/>
  <c r="AK658" i="4"/>
  <c r="AK662" i="4"/>
  <c r="AR666" i="4"/>
  <c r="AK666" i="4"/>
  <c r="AK670" i="4"/>
  <c r="AK672" i="4"/>
  <c r="AR674" i="4"/>
  <c r="AK674" i="4"/>
  <c r="AK676" i="4"/>
  <c r="AK678" i="4"/>
  <c r="AK680" i="4"/>
  <c r="AK682" i="4"/>
  <c r="AK684" i="4"/>
  <c r="AK686" i="4"/>
  <c r="AY687" i="4"/>
  <c r="AK688" i="4"/>
  <c r="AK692" i="4"/>
  <c r="AV694" i="4"/>
  <c r="AN694" i="4"/>
  <c r="AS694" i="4"/>
  <c r="AK696" i="4"/>
  <c r="AN698" i="4"/>
  <c r="AN700" i="4"/>
  <c r="AN702" i="4"/>
  <c r="AQ703" i="4"/>
  <c r="AK704" i="4"/>
  <c r="AN706" i="4"/>
  <c r="AQ707" i="4"/>
  <c r="AL711" i="4"/>
  <c r="AM710" i="4"/>
  <c r="AQ711" i="4"/>
  <c r="AM715" i="4"/>
  <c r="AM717" i="4"/>
  <c r="AQ718" i="4"/>
  <c r="AM720" i="4"/>
  <c r="AM721" i="4"/>
  <c r="AM723" i="4"/>
  <c r="AM725" i="4"/>
  <c r="AQ726" i="4"/>
  <c r="AQ727" i="4"/>
  <c r="AQ728" i="4"/>
  <c r="AM729" i="4"/>
  <c r="AM730" i="4"/>
  <c r="AM732" i="4"/>
  <c r="AQ733" i="4"/>
  <c r="AY733" i="4"/>
  <c r="AQ734" i="4"/>
  <c r="AM735" i="4"/>
  <c r="AM736" i="4"/>
  <c r="AM737" i="4"/>
  <c r="AM738" i="4"/>
  <c r="AQ739" i="4"/>
  <c r="AM741" i="4"/>
  <c r="AM745" i="4"/>
  <c r="AM746" i="4"/>
  <c r="AM747" i="4"/>
  <c r="AQ748" i="4"/>
  <c r="AM750" i="4"/>
  <c r="AM752" i="4"/>
  <c r="AM754" i="4"/>
  <c r="AM756" i="4"/>
  <c r="AM759" i="4"/>
  <c r="AM762" i="4"/>
  <c r="AU762" i="4"/>
  <c r="AM763" i="4"/>
  <c r="AM765" i="4"/>
  <c r="AM768" i="4"/>
  <c r="AM769" i="4"/>
  <c r="AM771" i="4"/>
  <c r="AM774" i="4"/>
  <c r="AM776" i="4"/>
  <c r="AU776" i="4"/>
  <c r="AM778" i="4"/>
  <c r="AK775" i="4"/>
  <c r="AO776" i="4"/>
  <c r="AO778" i="4"/>
  <c r="AK9" i="4"/>
  <c r="AN6" i="4"/>
  <c r="AS6" i="4"/>
  <c r="AM9" i="4"/>
  <c r="AM11" i="4"/>
  <c r="AL14" i="4"/>
  <c r="AL18" i="4"/>
  <c r="AN20" i="4"/>
  <c r="AL22" i="4"/>
  <c r="AK24" i="4"/>
  <c r="AK28" i="4"/>
  <c r="AO30" i="4"/>
  <c r="AP34" i="4"/>
  <c r="AO34" i="4"/>
  <c r="AN36" i="4"/>
  <c r="AT38" i="4"/>
  <c r="AL38" i="4"/>
  <c r="AR40" i="4"/>
  <c r="AK40" i="4"/>
  <c r="AM43" i="4"/>
  <c r="AK44" i="4"/>
  <c r="AK48" i="4"/>
  <c r="AO50" i="4"/>
  <c r="AP54" i="4"/>
  <c r="AO54" i="4"/>
  <c r="AL58" i="4"/>
  <c r="AK60" i="4"/>
  <c r="AM63" i="4"/>
  <c r="AK64" i="4"/>
  <c r="AM67" i="4"/>
  <c r="AN68" i="4"/>
  <c r="AL70" i="4"/>
  <c r="AN72" i="4"/>
  <c r="AP74" i="4"/>
  <c r="AO74" i="4"/>
  <c r="AN76" i="4"/>
  <c r="AL78" i="4"/>
  <c r="AZ80" i="4"/>
  <c r="AR80" i="4"/>
  <c r="AK80" i="4"/>
  <c r="BA80" i="4"/>
  <c r="AP82" i="4"/>
  <c r="AO82" i="4"/>
  <c r="AR84" i="4"/>
  <c r="AK84" i="4"/>
  <c r="AL86" i="4"/>
  <c r="AM87" i="4"/>
  <c r="AL90" i="4"/>
  <c r="AK92" i="4"/>
  <c r="AM95" i="4"/>
  <c r="AN96" i="4"/>
  <c r="AS96" i="4"/>
  <c r="AM99" i="4"/>
  <c r="AK100" i="4"/>
  <c r="AL102" i="4"/>
  <c r="AM103" i="4"/>
  <c r="AK104" i="4"/>
  <c r="AM107" i="4"/>
  <c r="AP110" i="4"/>
  <c r="AO110" i="4"/>
  <c r="AN112" i="4"/>
  <c r="AL114" i="4"/>
  <c r="AL118" i="4"/>
  <c r="AU119" i="4"/>
  <c r="AL122" i="4"/>
  <c r="AR124" i="4"/>
  <c r="AK124" i="4"/>
  <c r="AM127" i="4"/>
  <c r="AL130" i="4"/>
  <c r="AN132" i="4"/>
  <c r="AL134" i="4"/>
  <c r="AK136" i="4"/>
  <c r="AM139" i="4"/>
  <c r="AQ141" i="4"/>
  <c r="AO142" i="4"/>
  <c r="AK144" i="4"/>
  <c r="AM147" i="4"/>
  <c r="AK148" i="4"/>
  <c r="AM151" i="4"/>
  <c r="AK152" i="4"/>
  <c r="AM155" i="4"/>
  <c r="AL158" i="4"/>
  <c r="AK160" i="4"/>
  <c r="AM163" i="4"/>
  <c r="AK164" i="4"/>
  <c r="AL166" i="4"/>
  <c r="AR168" i="4"/>
  <c r="AK168" i="4"/>
  <c r="AL170" i="4"/>
  <c r="AK172" i="4"/>
  <c r="AM175" i="4"/>
  <c r="AT178" i="4"/>
  <c r="AL178" i="4"/>
  <c r="AM179" i="4"/>
  <c r="AN180" i="4"/>
  <c r="AP182" i="4"/>
  <c r="AO182" i="4"/>
  <c r="AN184" i="4"/>
  <c r="AL186" i="4"/>
  <c r="AN188" i="4"/>
  <c r="AL190" i="4"/>
  <c r="AN192" i="4"/>
  <c r="AL194" i="4"/>
  <c r="AN196" i="4"/>
  <c r="AQ197" i="4"/>
  <c r="AO198" i="4"/>
  <c r="AK200" i="4"/>
  <c r="AN204" i="4"/>
  <c r="AL206" i="4"/>
  <c r="AN208" i="4"/>
  <c r="AT210" i="4"/>
  <c r="AL210" i="4"/>
  <c r="AM211" i="4"/>
  <c r="AK212" i="4"/>
  <c r="AL214" i="4"/>
  <c r="AQ217" i="4"/>
  <c r="AO218" i="4"/>
  <c r="AN220" i="4"/>
  <c r="AP222" i="4"/>
  <c r="AO222" i="4"/>
  <c r="AV224" i="4"/>
  <c r="AN224" i="4"/>
  <c r="AS224" i="4"/>
  <c r="AL226" i="4"/>
  <c r="AN228" i="4"/>
  <c r="AL230" i="4"/>
  <c r="AM231" i="4"/>
  <c r="AK232" i="4"/>
  <c r="AL234" i="4"/>
  <c r="AM235" i="4"/>
  <c r="AK236" i="4"/>
  <c r="AK240" i="4"/>
  <c r="AN244" i="4"/>
  <c r="AL246" i="4"/>
  <c r="AK248" i="4"/>
  <c r="AM251" i="4"/>
  <c r="AL7" i="4"/>
  <c r="AL11" i="4"/>
  <c r="AL15" i="4"/>
  <c r="AL19" i="4"/>
  <c r="AL23" i="4"/>
  <c r="AL25" i="4"/>
  <c r="AL29" i="4"/>
  <c r="AL33" i="4"/>
  <c r="AL37" i="4"/>
  <c r="AL41" i="4"/>
  <c r="AL43" i="4"/>
  <c r="AL45" i="4"/>
  <c r="AL49" i="4"/>
  <c r="AL53" i="4"/>
  <c r="AL57" i="4"/>
  <c r="AL59" i="4"/>
  <c r="AL63" i="4"/>
  <c r="AL65" i="4"/>
  <c r="AT67" i="4"/>
  <c r="AL67" i="4"/>
  <c r="AP69" i="4"/>
  <c r="AO69" i="4"/>
  <c r="AO71" i="4"/>
  <c r="AO73" i="4"/>
  <c r="AO75" i="4"/>
  <c r="AL77" i="4"/>
  <c r="AL79" i="4"/>
  <c r="AL83" i="4"/>
  <c r="AL87" i="4"/>
  <c r="AL91" i="4"/>
  <c r="AP95" i="4"/>
  <c r="AO95" i="4"/>
  <c r="AT99" i="4"/>
  <c r="AL99" i="4"/>
  <c r="AL101" i="4"/>
  <c r="AL105" i="4"/>
  <c r="AL107" i="4"/>
  <c r="AL109" i="4"/>
  <c r="AO111" i="4"/>
  <c r="AL115" i="4"/>
  <c r="AT119" i="4"/>
  <c r="AL119" i="4"/>
  <c r="AL121" i="4"/>
  <c r="AL123" i="4"/>
  <c r="AP125" i="4"/>
  <c r="AO125" i="4"/>
  <c r="AL127" i="4"/>
  <c r="AL129" i="4"/>
  <c r="AL133" i="4"/>
  <c r="AL137" i="4"/>
  <c r="AL139" i="4"/>
  <c r="AP141" i="4"/>
  <c r="AO141" i="4"/>
  <c r="AL145" i="4"/>
  <c r="AL147" i="4"/>
  <c r="AL149" i="4"/>
  <c r="AL151" i="4"/>
  <c r="AP155" i="4"/>
  <c r="AO155" i="4"/>
  <c r="AO157" i="4"/>
  <c r="AL161" i="4"/>
  <c r="AP165" i="4"/>
  <c r="AO165" i="4"/>
  <c r="AL169" i="4"/>
  <c r="AO171" i="4"/>
  <c r="AL175" i="4"/>
  <c r="AL179" i="4"/>
  <c r="AM182" i="4"/>
  <c r="AL185" i="4"/>
  <c r="AL189" i="4"/>
  <c r="AL193" i="4"/>
  <c r="AL195" i="4"/>
  <c r="AP197" i="4"/>
  <c r="AO197" i="4"/>
  <c r="AL201" i="4"/>
  <c r="AL205" i="4"/>
  <c r="AO207" i="4"/>
  <c r="AL211" i="4"/>
  <c r="AL213" i="4"/>
  <c r="AL215" i="4"/>
  <c r="AL217" i="4"/>
  <c r="AL219" i="4"/>
  <c r="AL223" i="4"/>
  <c r="AP225" i="4"/>
  <c r="AO225" i="4"/>
  <c r="AP227" i="4"/>
  <c r="AO227" i="4"/>
  <c r="AL231" i="4"/>
  <c r="AL233" i="4"/>
  <c r="AP235" i="4"/>
  <c r="AO235" i="4"/>
  <c r="AO237" i="4"/>
  <c r="AL239" i="4"/>
  <c r="AK241" i="4"/>
  <c r="AK245" i="4"/>
  <c r="AN249" i="4"/>
  <c r="AK254" i="4"/>
  <c r="AM259" i="4"/>
  <c r="AQ260" i="4"/>
  <c r="AO262" i="4"/>
  <c r="AM265" i="4"/>
  <c r="AK267" i="4"/>
  <c r="AK269" i="4"/>
  <c r="AQ271" i="4"/>
  <c r="AM278" i="4"/>
  <c r="AK281" i="4"/>
  <c r="AK285" i="4"/>
  <c r="AK289" i="4"/>
  <c r="AK293" i="4"/>
  <c r="AK298" i="4"/>
  <c r="AK302" i="4"/>
  <c r="AM303" i="4"/>
  <c r="AO305" i="4"/>
  <c r="AK310" i="4"/>
  <c r="AK314" i="4"/>
  <c r="AK316" i="4"/>
  <c r="AM319" i="4"/>
  <c r="AK321" i="4"/>
  <c r="AS321" i="4"/>
  <c r="AK325" i="4"/>
  <c r="AS325" i="4"/>
  <c r="AM327" i="4"/>
  <c r="AO329" i="4"/>
  <c r="AO331" i="4"/>
  <c r="AO334" i="4"/>
  <c r="AM335" i="4"/>
  <c r="AK337" i="4"/>
  <c r="AO341" i="4"/>
  <c r="AQ343" i="4"/>
  <c r="AM347" i="4"/>
  <c r="AK352" i="4"/>
  <c r="AO353" i="4"/>
  <c r="AO355" i="4"/>
  <c r="AK363" i="4"/>
  <c r="AS363" i="4"/>
  <c r="AK367" i="4"/>
  <c r="AQ368" i="4"/>
  <c r="AM371" i="4"/>
  <c r="AM375" i="4"/>
  <c r="AU375" i="4"/>
  <c r="AM379" i="4"/>
  <c r="AK383" i="4"/>
  <c r="AK387" i="4"/>
  <c r="AK391" i="4"/>
  <c r="AK395" i="4"/>
  <c r="AQ397" i="4"/>
  <c r="AY397" i="4"/>
  <c r="AK403" i="4"/>
  <c r="AK410" i="4"/>
  <c r="AM412" i="4"/>
  <c r="AM416" i="4"/>
  <c r="AN253" i="4"/>
  <c r="AL254" i="4"/>
  <c r="AP255" i="4"/>
  <c r="AL257" i="4"/>
  <c r="AN260" i="4"/>
  <c r="AL262" i="4"/>
  <c r="AN264" i="4"/>
  <c r="AL265" i="4"/>
  <c r="AN269" i="4"/>
  <c r="AP271" i="4"/>
  <c r="AL272" i="4"/>
  <c r="AL277" i="4"/>
  <c r="AL279" i="4"/>
  <c r="AN282" i="4"/>
  <c r="AP283" i="4"/>
  <c r="AL287" i="4"/>
  <c r="AL291" i="4"/>
  <c r="AN293" i="4"/>
  <c r="AL295" i="4"/>
  <c r="AL298" i="4"/>
  <c r="AL299" i="4"/>
  <c r="AP300" i="4"/>
  <c r="AL302" i="4"/>
  <c r="AL304" i="4"/>
  <c r="AN306" i="4"/>
  <c r="AV306" i="4"/>
  <c r="BD306" i="4"/>
  <c r="AL310" i="4"/>
  <c r="AL312" i="4"/>
  <c r="AL314" i="4"/>
  <c r="AL316" i="4"/>
  <c r="AL319" i="4"/>
  <c r="AL320" i="4"/>
  <c r="AR321" i="4"/>
  <c r="AP323" i="4"/>
  <c r="AP324" i="4"/>
  <c r="AR325" i="4"/>
  <c r="AL327" i="4"/>
  <c r="AN329" i="4"/>
  <c r="AL331" i="4"/>
  <c r="AL332" i="4"/>
  <c r="AL334" i="4"/>
  <c r="AT334" i="4"/>
  <c r="AP335" i="4"/>
  <c r="AL336" i="4"/>
  <c r="AL339" i="4"/>
  <c r="AL342" i="4"/>
  <c r="AN343" i="4"/>
  <c r="AN344" i="4"/>
  <c r="AV344" i="4"/>
  <c r="BD344" i="4"/>
  <c r="AN346" i="4"/>
  <c r="AL349" i="4"/>
  <c r="AN350" i="4"/>
  <c r="AP353" i="4"/>
  <c r="AN355" i="4"/>
  <c r="AL358" i="4"/>
  <c r="AL361" i="4"/>
  <c r="AN363" i="4"/>
  <c r="AV363" i="4"/>
  <c r="AL365" i="4"/>
  <c r="AN367" i="4"/>
  <c r="AL371" i="4"/>
  <c r="AN374" i="4"/>
  <c r="AP375" i="4"/>
  <c r="AX375" i="4"/>
  <c r="AN378" i="4"/>
  <c r="AL379" i="4"/>
  <c r="AL380" i="4"/>
  <c r="AL382" i="4"/>
  <c r="AL386" i="4"/>
  <c r="AN387" i="4"/>
  <c r="AL390" i="4"/>
  <c r="AT390" i="4"/>
  <c r="AL393" i="4"/>
  <c r="AN396" i="4"/>
  <c r="AL397" i="4"/>
  <c r="AT397" i="4"/>
  <c r="AL398" i="4"/>
  <c r="AN400" i="4"/>
  <c r="AL401" i="4"/>
  <c r="AP402" i="4"/>
  <c r="AL405" i="4"/>
  <c r="AT405" i="4"/>
  <c r="AN407" i="4"/>
  <c r="AL409" i="4"/>
  <c r="AN411" i="4"/>
  <c r="AV411" i="4"/>
  <c r="AL413" i="4"/>
  <c r="AL416" i="4"/>
  <c r="AN418" i="4"/>
  <c r="AK419" i="4"/>
  <c r="AM422" i="4"/>
  <c r="AP425" i="4"/>
  <c r="AO425" i="4"/>
  <c r="AZ427" i="4"/>
  <c r="AR427" i="4"/>
  <c r="AK427" i="4"/>
  <c r="BA427" i="4"/>
  <c r="AL429" i="4"/>
  <c r="AN431" i="4"/>
  <c r="AX433" i="4"/>
  <c r="AP433" i="4"/>
  <c r="AO433" i="4"/>
  <c r="AM434" i="4"/>
  <c r="AK435" i="4"/>
  <c r="AM438" i="4"/>
  <c r="AP441" i="4"/>
  <c r="AO441" i="4"/>
  <c r="AK443" i="4"/>
  <c r="AL445" i="4"/>
  <c r="AM446" i="4"/>
  <c r="AL449" i="4"/>
  <c r="AK451" i="4"/>
  <c r="AL453" i="4"/>
  <c r="AM454" i="4"/>
  <c r="AQ253" i="4"/>
  <c r="AQ255" i="4"/>
  <c r="AK258" i="4"/>
  <c r="AM262" i="4"/>
  <c r="AQ264" i="4"/>
  <c r="AM274" i="4"/>
  <c r="AM280" i="4"/>
  <c r="AM284" i="4"/>
  <c r="AM296" i="4"/>
  <c r="AQ300" i="4"/>
  <c r="AM304" i="4"/>
  <c r="AQ306" i="4"/>
  <c r="AY306" i="4"/>
  <c r="AM307" i="4"/>
  <c r="AM313" i="4"/>
  <c r="AM318" i="4"/>
  <c r="AM324" i="4"/>
  <c r="AM326" i="4"/>
  <c r="AM333" i="4"/>
  <c r="AM339" i="4"/>
  <c r="AO342" i="4"/>
  <c r="AO344" i="4"/>
  <c r="AW344" i="4"/>
  <c r="AK345" i="4"/>
  <c r="AK349" i="4"/>
  <c r="AM354" i="4"/>
  <c r="AM362" i="4"/>
  <c r="AM366" i="4"/>
  <c r="AM378" i="4"/>
  <c r="AM380" i="4"/>
  <c r="AQ386" i="4"/>
  <c r="AQ390" i="4"/>
  <c r="AM392" i="4"/>
  <c r="AM396" i="4"/>
  <c r="AM398" i="4"/>
  <c r="AQ400" i="4"/>
  <c r="AQ402" i="4"/>
  <c r="AO405" i="4"/>
  <c r="AW405" i="4"/>
  <c r="AK409" i="4"/>
  <c r="AO411" i="4"/>
  <c r="AW411" i="4"/>
  <c r="AK415" i="4"/>
  <c r="AO417" i="4"/>
  <c r="AQ418" i="4"/>
  <c r="AK420" i="4"/>
  <c r="AK422" i="4"/>
  <c r="AK426" i="4"/>
  <c r="AR428" i="4"/>
  <c r="AK428" i="4"/>
  <c r="AK430" i="4"/>
  <c r="AN434" i="4"/>
  <c r="AK436" i="4"/>
  <c r="AK438" i="4"/>
  <c r="AN442" i="4"/>
  <c r="AK444" i="4"/>
  <c r="AK446" i="4"/>
  <c r="AK448" i="4"/>
  <c r="AK450" i="4"/>
  <c r="AK452" i="4"/>
  <c r="AM455" i="4"/>
  <c r="AM457" i="4"/>
  <c r="AK459" i="4"/>
  <c r="AL461" i="4"/>
  <c r="AM462" i="4"/>
  <c r="AQ464" i="4"/>
  <c r="AL465" i="4"/>
  <c r="AN467" i="4"/>
  <c r="AL469" i="4"/>
  <c r="AR471" i="4"/>
  <c r="AK471" i="4"/>
  <c r="AL473" i="4"/>
  <c r="AK475" i="4"/>
  <c r="AK479" i="4"/>
  <c r="AM482" i="4"/>
  <c r="AP485" i="4"/>
  <c r="AO485" i="4"/>
  <c r="AN487" i="4"/>
  <c r="AL489" i="4"/>
  <c r="AM490" i="4"/>
  <c r="AL493" i="4"/>
  <c r="AL497" i="4"/>
  <c r="AL501" i="4"/>
  <c r="AU502" i="4"/>
  <c r="AP505" i="4"/>
  <c r="AO505" i="4"/>
  <c r="AK507" i="4"/>
  <c r="AM510" i="4"/>
  <c r="AP513" i="4"/>
  <c r="AO513" i="4"/>
  <c r="AU514" i="4"/>
  <c r="AL517" i="4"/>
  <c r="AK519" i="4"/>
  <c r="AM522" i="4"/>
  <c r="AL525" i="4"/>
  <c r="AM526" i="4"/>
  <c r="AK527" i="4"/>
  <c r="AL529" i="4"/>
  <c r="AM530" i="4"/>
  <c r="AP533" i="4"/>
  <c r="AO533" i="4"/>
  <c r="AU534" i="4"/>
  <c r="AL537" i="4"/>
  <c r="AR539" i="4"/>
  <c r="AK539" i="4"/>
  <c r="AP541" i="4"/>
  <c r="AO541" i="4"/>
  <c r="AR543" i="4"/>
  <c r="AK543" i="4"/>
  <c r="AQ544" i="4"/>
  <c r="AM546" i="4"/>
  <c r="AK547" i="4"/>
  <c r="AL549" i="4"/>
  <c r="AN551" i="4"/>
  <c r="AL553" i="4"/>
  <c r="AV555" i="4"/>
  <c r="AN555" i="4"/>
  <c r="AS555" i="4"/>
  <c r="AT557" i="4"/>
  <c r="AL557" i="4"/>
  <c r="AW557" i="4"/>
  <c r="AN559" i="4"/>
  <c r="AX561" i="4"/>
  <c r="AP561" i="4"/>
  <c r="AO561" i="4"/>
  <c r="AM562" i="4"/>
  <c r="AK563" i="4"/>
  <c r="AM566" i="4"/>
  <c r="AK567" i="4"/>
  <c r="AY568" i="4"/>
  <c r="AM570" i="4"/>
  <c r="AN571" i="4"/>
  <c r="AS571" i="4"/>
  <c r="AM574" i="4"/>
  <c r="BT575" i="4"/>
  <c r="BL575" i="4"/>
  <c r="BD575" i="4"/>
  <c r="AV575" i="4"/>
  <c r="AN575" i="4"/>
  <c r="AS575" i="4"/>
  <c r="BI575" i="4"/>
  <c r="BY575" i="4"/>
  <c r="AP577" i="4"/>
  <c r="AO577" i="4"/>
  <c r="AN579" i="4"/>
  <c r="AQ580" i="4"/>
  <c r="AM582" i="4"/>
  <c r="AL585" i="4"/>
  <c r="AM586" i="4"/>
  <c r="AK587" i="4"/>
  <c r="AL589" i="4"/>
  <c r="AN591" i="4"/>
  <c r="AL593" i="4"/>
  <c r="AK595" i="4"/>
  <c r="AM598" i="4"/>
  <c r="AT601" i="4"/>
  <c r="AL601" i="4"/>
  <c r="AM602" i="4"/>
  <c r="AK603" i="4"/>
  <c r="AL605" i="4"/>
  <c r="AR607" i="4"/>
  <c r="AK607" i="4"/>
  <c r="AK611" i="4"/>
  <c r="AL613" i="4"/>
  <c r="AM614" i="4"/>
  <c r="AQ616" i="4"/>
  <c r="AT617" i="4"/>
  <c r="AL617" i="4"/>
  <c r="AW617" i="4"/>
  <c r="AK619" i="4"/>
  <c r="AO621" i="4"/>
  <c r="AK623" i="4"/>
  <c r="AK627" i="4"/>
  <c r="AO629" i="4"/>
  <c r="AN631" i="4"/>
  <c r="AQ632" i="4"/>
  <c r="AL633" i="4"/>
  <c r="AK635" i="4"/>
  <c r="AM638" i="4"/>
  <c r="AK639" i="4"/>
  <c r="AM642" i="4"/>
  <c r="AQ644" i="4"/>
  <c r="AL645" i="4"/>
  <c r="AN647" i="4"/>
  <c r="AQ648" i="4"/>
  <c r="AO649" i="4"/>
  <c r="AK651" i="4"/>
  <c r="AL655" i="4"/>
  <c r="AQ658" i="4"/>
  <c r="AK661" i="4"/>
  <c r="AO663" i="4"/>
  <c r="AQ666" i="4"/>
  <c r="AL667" i="4"/>
  <c r="AM668" i="4"/>
  <c r="AK669" i="4"/>
  <c r="AO671" i="4"/>
  <c r="AK673" i="4"/>
  <c r="AK675" i="4"/>
  <c r="AP679" i="4"/>
  <c r="AO679" i="4"/>
  <c r="AN681" i="4"/>
  <c r="AL683" i="4"/>
  <c r="AK685" i="4"/>
  <c r="AR687" i="4"/>
  <c r="AK687" i="4"/>
  <c r="AK689" i="4"/>
  <c r="AM692" i="4"/>
  <c r="AQ694" i="4"/>
  <c r="AL695" i="4"/>
  <c r="AM698" i="4"/>
  <c r="AQ700" i="4"/>
  <c r="AM702" i="4"/>
  <c r="AN703" i="4"/>
  <c r="AS703" i="4"/>
  <c r="AN705" i="4"/>
  <c r="AS705" i="4"/>
  <c r="AN707" i="4"/>
  <c r="AS707" i="4"/>
  <c r="AL455" i="4"/>
  <c r="AL460" i="4"/>
  <c r="AL462" i="4"/>
  <c r="AL464" i="4"/>
  <c r="AL466" i="4"/>
  <c r="AL470" i="4"/>
  <c r="AP472" i="4"/>
  <c r="AO472" i="4"/>
  <c r="AL474" i="4"/>
  <c r="AL476" i="4"/>
  <c r="AL480" i="4"/>
  <c r="AO482" i="4"/>
  <c r="AP486" i="4"/>
  <c r="AO486" i="4"/>
  <c r="AL490" i="4"/>
  <c r="AL492" i="4"/>
  <c r="AL496" i="4"/>
  <c r="AL500" i="4"/>
  <c r="AP502" i="4"/>
  <c r="AO502" i="4"/>
  <c r="AL504" i="4"/>
  <c r="AL506" i="4"/>
  <c r="AL510" i="4"/>
  <c r="AP512" i="4"/>
  <c r="AO512" i="4"/>
  <c r="AT514" i="4"/>
  <c r="AL514" i="4"/>
  <c r="AW514" i="4"/>
  <c r="AP518" i="4"/>
  <c r="AO518" i="4"/>
  <c r="AL522" i="4"/>
  <c r="AL524" i="4"/>
  <c r="AL526" i="4"/>
  <c r="AL528" i="4"/>
  <c r="AP530" i="4"/>
  <c r="AO530" i="4"/>
  <c r="AT534" i="4"/>
  <c r="AL534" i="4"/>
  <c r="AL536" i="4"/>
  <c r="AL538" i="4"/>
  <c r="AL540" i="4"/>
  <c r="AP544" i="4"/>
  <c r="AO544" i="4"/>
  <c r="AP548" i="4"/>
  <c r="AO548" i="4"/>
  <c r="AL550" i="4"/>
  <c r="AL552" i="4"/>
  <c r="AL554" i="4"/>
  <c r="AO556" i="4"/>
  <c r="AL560" i="4"/>
  <c r="AL562" i="4"/>
  <c r="AL566" i="4"/>
  <c r="AT568" i="4"/>
  <c r="AL568" i="4"/>
  <c r="AW568" i="4"/>
  <c r="AL572" i="4"/>
  <c r="AP576" i="4"/>
  <c r="AO576" i="4"/>
  <c r="AL578" i="4"/>
  <c r="AT580" i="4"/>
  <c r="AL580" i="4"/>
  <c r="AL582" i="4"/>
  <c r="AL584" i="4"/>
  <c r="AL586" i="4"/>
  <c r="AL588" i="4"/>
  <c r="AP592" i="4"/>
  <c r="AO592" i="4"/>
  <c r="AP596" i="4"/>
  <c r="AO596" i="4"/>
  <c r="AL600" i="4"/>
  <c r="AT602" i="4"/>
  <c r="AL602" i="4"/>
  <c r="AP604" i="4"/>
  <c r="AO604" i="4"/>
  <c r="AM607" i="4"/>
  <c r="AM609" i="4"/>
  <c r="AM611" i="4"/>
  <c r="AM613" i="4"/>
  <c r="AL614" i="4"/>
  <c r="AM615" i="4"/>
  <c r="AL616" i="4"/>
  <c r="AM617" i="4"/>
  <c r="AP618" i="4"/>
  <c r="AO618" i="4"/>
  <c r="AO620" i="4"/>
  <c r="AL622" i="4"/>
  <c r="AL624" i="4"/>
  <c r="AL628" i="4"/>
  <c r="AP630" i="4"/>
  <c r="AO630" i="4"/>
  <c r="AX632" i="4"/>
  <c r="AP632" i="4"/>
  <c r="AO632" i="4"/>
  <c r="AL634" i="4"/>
  <c r="AL638" i="4"/>
  <c r="AT642" i="4"/>
  <c r="AL642" i="4"/>
  <c r="AP644" i="4"/>
  <c r="AO644" i="4"/>
  <c r="AT648" i="4"/>
  <c r="AL648" i="4"/>
  <c r="AM649" i="4"/>
  <c r="AM651" i="4"/>
  <c r="AL654" i="4"/>
  <c r="AT656" i="4"/>
  <c r="AL656" i="4"/>
  <c r="AP658" i="4"/>
  <c r="AO658" i="4"/>
  <c r="AL660" i="4"/>
  <c r="AL662" i="4"/>
  <c r="AL664" i="4"/>
  <c r="AP666" i="4"/>
  <c r="AO666" i="4"/>
  <c r="AL668" i="4"/>
  <c r="AL670" i="4"/>
  <c r="AP672" i="4"/>
  <c r="AO672" i="4"/>
  <c r="AT674" i="4"/>
  <c r="AL674" i="4"/>
  <c r="AM675" i="4"/>
  <c r="AM677" i="4"/>
  <c r="AL678" i="4"/>
  <c r="AM679" i="4"/>
  <c r="AM681" i="4"/>
  <c r="AL682" i="4"/>
  <c r="AM683" i="4"/>
  <c r="AM685" i="4"/>
  <c r="AL686" i="4"/>
  <c r="AM687" i="4"/>
  <c r="AL688" i="4"/>
  <c r="AM689" i="4"/>
  <c r="AL692" i="4"/>
  <c r="AT694" i="4"/>
  <c r="AL694" i="4"/>
  <c r="AW694" i="4"/>
  <c r="AP696" i="4"/>
  <c r="AO696" i="4"/>
  <c r="AP698" i="4"/>
  <c r="AO698" i="4"/>
  <c r="AP700" i="4"/>
  <c r="AO700" i="4"/>
  <c r="AM703" i="4"/>
  <c r="AL704" i="4"/>
  <c r="AM705" i="4"/>
  <c r="AL706" i="4"/>
  <c r="AM707" i="4"/>
  <c r="AM709" i="4"/>
  <c r="AN711" i="4"/>
  <c r="AK710" i="4"/>
  <c r="AO711" i="4"/>
  <c r="AK712" i="4"/>
  <c r="AK714" i="4"/>
  <c r="AK715" i="4"/>
  <c r="AK717" i="4"/>
  <c r="AO718" i="4"/>
  <c r="AK719" i="4"/>
  <c r="AK720" i="4"/>
  <c r="AK721" i="4"/>
  <c r="AO722" i="4"/>
  <c r="AO723" i="4"/>
  <c r="AK725" i="4"/>
  <c r="AO726" i="4"/>
  <c r="AK727" i="4"/>
  <c r="AK728" i="4"/>
  <c r="AS728" i="4"/>
  <c r="AO729" i="4"/>
  <c r="AO730" i="4"/>
  <c r="AK732" i="4"/>
  <c r="AK733" i="4"/>
  <c r="AS733" i="4"/>
  <c r="BA733" i="4"/>
  <c r="AO734" i="4"/>
  <c r="AW734" i="4"/>
  <c r="AO735" i="4"/>
  <c r="AO736" i="4"/>
  <c r="AK737" i="4"/>
  <c r="AS737" i="4"/>
  <c r="AK739" i="4"/>
  <c r="AS739" i="4"/>
  <c r="AK741" i="4"/>
  <c r="AK743" i="4"/>
  <c r="AK745" i="4"/>
  <c r="AK746" i="4"/>
  <c r="AS746" i="4"/>
  <c r="AK748" i="4"/>
  <c r="AS748" i="4"/>
  <c r="AO749" i="4"/>
  <c r="AO750" i="4"/>
  <c r="AK752" i="4"/>
  <c r="AK754" i="4"/>
  <c r="AK755" i="4"/>
  <c r="AK757" i="4"/>
  <c r="AK759" i="4"/>
  <c r="AK760" i="4"/>
  <c r="AK761" i="4"/>
  <c r="AO762" i="4"/>
  <c r="AW762" i="4"/>
  <c r="AK764" i="4"/>
  <c r="AK765" i="4"/>
  <c r="AK766" i="4"/>
  <c r="AK768" i="4"/>
  <c r="AK769" i="4"/>
  <c r="AS769" i="4"/>
  <c r="AK771" i="4"/>
  <c r="AK772" i="4"/>
  <c r="AK774" i="4"/>
  <c r="AK777" i="4"/>
  <c r="AL9" i="4"/>
  <c r="AL12" i="4"/>
  <c r="AL24" i="4"/>
  <c r="AN34" i="4"/>
  <c r="AM41" i="4"/>
  <c r="AN50" i="4"/>
  <c r="AL60" i="4"/>
  <c r="AL64" i="4"/>
  <c r="AL72" i="4"/>
  <c r="AK78" i="4"/>
  <c r="AP84" i="4"/>
  <c r="AL92" i="4"/>
  <c r="AK98" i="4"/>
  <c r="AL108" i="4"/>
  <c r="AQ123" i="4"/>
  <c r="AN130" i="4"/>
  <c r="AL140" i="4"/>
  <c r="AK146" i="4"/>
  <c r="AK150" i="4"/>
  <c r="AO160" i="4"/>
  <c r="AO168" i="4"/>
  <c r="AP180" i="4"/>
  <c r="AK186" i="4"/>
  <c r="AP196" i="4"/>
  <c r="AK202" i="4"/>
  <c r="AM209" i="4"/>
  <c r="AL216" i="4"/>
  <c r="AX224" i="4"/>
  <c r="AK226" i="4"/>
  <c r="AK234" i="4"/>
  <c r="AK242" i="4"/>
  <c r="AM249" i="4"/>
  <c r="AK19" i="4"/>
  <c r="AK31" i="4"/>
  <c r="AK51" i="4"/>
  <c r="AK63" i="4"/>
  <c r="AN69" i="4"/>
  <c r="AN77" i="4"/>
  <c r="AK89" i="4"/>
  <c r="AK97" i="4"/>
  <c r="AK105" i="4"/>
  <c r="AK117" i="4"/>
  <c r="AK123" i="4"/>
  <c r="AK131" i="4"/>
  <c r="AN141" i="4"/>
  <c r="AK149" i="4"/>
  <c r="AK159" i="4"/>
  <c r="AK169" i="4"/>
  <c r="AK179" i="4"/>
  <c r="AN189" i="4"/>
  <c r="AK197" i="4"/>
  <c r="AK209" i="4"/>
  <c r="AK219" i="4"/>
  <c r="AK225" i="4"/>
  <c r="AK233" i="4"/>
  <c r="AL245" i="4"/>
  <c r="AM257" i="4"/>
  <c r="AM269" i="4"/>
  <c r="AM281" i="4"/>
  <c r="AK295" i="4"/>
  <c r="AK311" i="4"/>
  <c r="AU321" i="4"/>
  <c r="AQ329" i="4"/>
  <c r="AO335" i="4"/>
  <c r="AO347" i="4"/>
  <c r="AM359" i="4"/>
  <c r="AO368" i="4"/>
  <c r="AK379" i="4"/>
  <c r="AK388" i="4"/>
  <c r="AM399" i="4"/>
  <c r="AM414" i="4"/>
  <c r="AL259" i="4"/>
  <c r="AR271" i="4"/>
  <c r="AL276" i="4"/>
  <c r="AL285" i="4"/>
  <c r="AN302" i="4"/>
  <c r="BB306" i="4"/>
  <c r="AP318" i="4"/>
  <c r="AN324" i="4"/>
  <c r="AL329" i="4"/>
  <c r="AN335" i="4"/>
  <c r="AR342" i="4"/>
  <c r="AP344" i="4"/>
  <c r="AL350" i="4"/>
  <c r="AP363" i="4"/>
  <c r="AL370" i="4"/>
  <c r="AP378" i="4"/>
  <c r="AR386" i="4"/>
  <c r="AN394" i="4"/>
  <c r="AN398" i="4"/>
  <c r="AR405" i="4"/>
  <c r="AX411" i="4"/>
  <c r="AN417" i="4"/>
  <c r="AN425" i="4"/>
  <c r="AW427" i="4"/>
  <c r="AN433" i="4"/>
  <c r="AR441" i="4"/>
  <c r="AM448" i="4"/>
  <c r="AS453" i="4"/>
  <c r="AM266" i="4"/>
  <c r="AK280" i="4"/>
  <c r="AO294" i="4"/>
  <c r="AO300" i="4"/>
  <c r="AK313" i="4"/>
  <c r="AO318" i="4"/>
  <c r="AK338" i="4"/>
  <c r="AU344" i="4"/>
  <c r="AO360" i="4"/>
  <c r="AK374" i="4"/>
  <c r="AM384" i="4"/>
  <c r="AO394" i="4"/>
  <c r="AS400" i="4"/>
  <c r="AM411" i="4"/>
  <c r="AO418" i="4"/>
  <c r="AO422" i="4"/>
  <c r="AM435" i="4"/>
  <c r="AL446" i="4"/>
  <c r="AL454" i="4"/>
  <c r="AK461" i="4"/>
  <c r="AN469" i="4"/>
  <c r="AO471" i="4"/>
  <c r="AK485" i="4"/>
  <c r="AM492" i="4"/>
  <c r="AL499" i="4"/>
  <c r="AL507" i="4"/>
  <c r="AK513" i="4"/>
  <c r="AQ518" i="4"/>
  <c r="AL523" i="4"/>
  <c r="AP527" i="4"/>
  <c r="AR529" i="4"/>
  <c r="AL531" i="4"/>
  <c r="AQ534" i="4"/>
  <c r="AT539" i="4"/>
  <c r="AN541" i="4"/>
  <c r="AL543" i="4"/>
  <c r="AL547" i="4"/>
  <c r="AO551" i="4"/>
  <c r="AP555" i="4"/>
  <c r="AM556" i="4"/>
  <c r="AN557" i="4"/>
  <c r="AL559" i="4"/>
  <c r="AV561" i="4"/>
  <c r="AS561" i="4"/>
  <c r="AK565" i="4"/>
  <c r="AM568" i="4"/>
  <c r="AL571" i="4"/>
  <c r="BV575" i="4"/>
  <c r="BN575" i="4"/>
  <c r="AX575" i="4"/>
  <c r="AO575" i="4"/>
  <c r="BU575" i="4"/>
  <c r="AP579" i="4"/>
  <c r="AK581" i="4"/>
  <c r="AQ586" i="4"/>
  <c r="AO587" i="4"/>
  <c r="AP591" i="4"/>
  <c r="AK593" i="4"/>
  <c r="AL599" i="4"/>
  <c r="AS601" i="4"/>
  <c r="AN605" i="4"/>
  <c r="AO607" i="4"/>
  <c r="AM612" i="4"/>
  <c r="AK613" i="4"/>
  <c r="AN617" i="4"/>
  <c r="AL619" i="4"/>
  <c r="AN621" i="4"/>
  <c r="AM624" i="4"/>
  <c r="AN629" i="4"/>
  <c r="AM632" i="4"/>
  <c r="AL635" i="4"/>
  <c r="AO639" i="4"/>
  <c r="AM644" i="4"/>
  <c r="AO647" i="4"/>
  <c r="AK649" i="4"/>
  <c r="AL653" i="4"/>
  <c r="AM658" i="4"/>
  <c r="AN663" i="4"/>
  <c r="AN667" i="4"/>
  <c r="AN671" i="4"/>
  <c r="AK677" i="4"/>
  <c r="AO681" i="4"/>
  <c r="AX687" i="4"/>
  <c r="AO687" i="4"/>
  <c r="AL693" i="4"/>
  <c r="AK697" i="4"/>
  <c r="AK701" i="4"/>
  <c r="AL705" i="4"/>
  <c r="AO707" i="4"/>
  <c r="AK458" i="4"/>
  <c r="AK462" i="4"/>
  <c r="AK466" i="4"/>
  <c r="AK470" i="4"/>
  <c r="AK474" i="4"/>
  <c r="AK478" i="4"/>
  <c r="AN484" i="4"/>
  <c r="AN488" i="4"/>
  <c r="AN492" i="4"/>
  <c r="AK498" i="4"/>
  <c r="AN502" i="4"/>
  <c r="AK504" i="4"/>
  <c r="AK510" i="4"/>
  <c r="AV514" i="4"/>
  <c r="AS514" i="4"/>
  <c r="AN518" i="4"/>
  <c r="AK522" i="4"/>
  <c r="AK526" i="4"/>
  <c r="AK530" i="4"/>
  <c r="AN534" i="4"/>
  <c r="AR538" i="4"/>
  <c r="AK542" i="4"/>
  <c r="AK546" i="4"/>
  <c r="AS548" i="4"/>
  <c r="AS550" i="4"/>
  <c r="AK556" i="4"/>
  <c r="AK560" i="4"/>
  <c r="AN564" i="4"/>
  <c r="AV568" i="4"/>
  <c r="AS568" i="4"/>
  <c r="AK572" i="4"/>
  <c r="AK576" i="4"/>
  <c r="AR580" i="4"/>
  <c r="AN582" i="4"/>
  <c r="AK586" i="4"/>
  <c r="AN592" i="4"/>
  <c r="AN596" i="4"/>
  <c r="AK600" i="4"/>
  <c r="AK602" i="4"/>
  <c r="AN606" i="4"/>
  <c r="AK610" i="4"/>
  <c r="AK614" i="4"/>
  <c r="AQ617" i="4"/>
  <c r="AK620" i="4"/>
  <c r="AK626" i="4"/>
  <c r="AV632" i="4"/>
  <c r="AS632" i="4"/>
  <c r="AK636" i="4"/>
  <c r="AN642" i="4"/>
  <c r="AS642" i="4"/>
  <c r="AS644" i="4"/>
  <c r="AN648" i="4"/>
  <c r="AQ651" i="4"/>
  <c r="AR656" i="4"/>
  <c r="AN658" i="4"/>
  <c r="AK664" i="4"/>
  <c r="AK668" i="4"/>
  <c r="AV674" i="4"/>
  <c r="AS674" i="4"/>
  <c r="AN680" i="4"/>
  <c r="AN684" i="4"/>
  <c r="AN686" i="4"/>
  <c r="AN688" i="4"/>
  <c r="AZ694" i="4"/>
  <c r="AK694" i="4"/>
  <c r="AR698" i="4"/>
  <c r="AK700" i="4"/>
  <c r="AN704" i="4"/>
  <c r="AK706" i="4"/>
  <c r="AP711" i="4"/>
  <c r="AM711" i="4"/>
  <c r="AM716" i="4"/>
  <c r="AQ720" i="4"/>
  <c r="AM722" i="4"/>
  <c r="AM726" i="4"/>
  <c r="AM728" i="4"/>
  <c r="AQ729" i="4"/>
  <c r="AU733" i="4"/>
  <c r="AU734" i="4"/>
  <c r="AQ736" i="4"/>
  <c r="AM739" i="4"/>
  <c r="AM744" i="4"/>
  <c r="AQ746" i="4"/>
  <c r="AM749" i="4"/>
  <c r="AM753" i="4"/>
  <c r="AM758" i="4"/>
  <c r="AQ762" i="4"/>
  <c r="AM764" i="4"/>
  <c r="AQ768" i="4"/>
  <c r="AQ769" i="4"/>
  <c r="AM775" i="4"/>
  <c r="AM777" i="4"/>
  <c r="AW776" i="4"/>
  <c r="AR6" i="4"/>
  <c r="AL8" i="4"/>
  <c r="AK12" i="4"/>
  <c r="AM19" i="4"/>
  <c r="AM23" i="4"/>
  <c r="AL30" i="4"/>
  <c r="AL34" i="4"/>
  <c r="AK36" i="4"/>
  <c r="AP38" i="4"/>
  <c r="AN40" i="4"/>
  <c r="AL46" i="4"/>
  <c r="AK52" i="4"/>
  <c r="AK56" i="4"/>
  <c r="AL62" i="4"/>
  <c r="AL66" i="4"/>
  <c r="AK68" i="4"/>
  <c r="AM71" i="4"/>
  <c r="AL74" i="4"/>
  <c r="AK76" i="4"/>
  <c r="AN80" i="4"/>
  <c r="AS80" i="4"/>
  <c r="AM83" i="4"/>
  <c r="AP86" i="4"/>
  <c r="AK88" i="4"/>
  <c r="AL94" i="4"/>
  <c r="AK96" i="4"/>
  <c r="AU99" i="4"/>
  <c r="AO102" i="4"/>
  <c r="AL106" i="4"/>
  <c r="AL110" i="4"/>
  <c r="AK112" i="4"/>
  <c r="AM119" i="4"/>
  <c r="AM123" i="4"/>
  <c r="AL126" i="4"/>
  <c r="AK128" i="4"/>
  <c r="AM135" i="4"/>
  <c r="AK140" i="4"/>
  <c r="AN144" i="4"/>
  <c r="AN148" i="4"/>
  <c r="AN152" i="4"/>
  <c r="AK156" i="4"/>
  <c r="AN160" i="4"/>
  <c r="AN164" i="4"/>
  <c r="AV168" i="4"/>
  <c r="AS168" i="4"/>
  <c r="AL174" i="4"/>
  <c r="AP178" i="4"/>
  <c r="AR180" i="4"/>
  <c r="AL182" i="4"/>
  <c r="AK184" i="4"/>
  <c r="AK188" i="4"/>
  <c r="AK192" i="4"/>
  <c r="AK196" i="4"/>
  <c r="AL198" i="4"/>
  <c r="AK204" i="4"/>
  <c r="AK208" i="4"/>
  <c r="AO210" i="4"/>
  <c r="AQ213" i="4"/>
  <c r="AL218" i="4"/>
  <c r="AL222" i="4"/>
  <c r="AR224" i="4"/>
  <c r="AM227" i="4"/>
  <c r="AO230" i="4"/>
  <c r="AP234" i="4"/>
  <c r="AN236" i="4"/>
  <c r="AL242" i="4"/>
  <c r="AM247" i="4"/>
  <c r="AP7" i="4"/>
  <c r="AO7" i="4"/>
  <c r="AL17" i="4"/>
  <c r="AO23" i="4"/>
  <c r="AL27" i="4"/>
  <c r="AL35" i="4"/>
  <c r="AP43" i="4"/>
  <c r="AL47" i="4"/>
  <c r="AL55" i="4"/>
  <c r="AL61" i="4"/>
  <c r="AP67" i="4"/>
  <c r="AL69" i="4"/>
  <c r="AL73" i="4"/>
  <c r="AP77" i="4"/>
  <c r="AL81" i="4"/>
  <c r="AL89" i="4"/>
  <c r="AL93" i="4"/>
  <c r="AP99" i="4"/>
  <c r="AL103" i="4"/>
  <c r="AL111" i="4"/>
  <c r="AL117" i="4"/>
  <c r="AO119" i="4"/>
  <c r="AO123" i="4"/>
  <c r="AP127" i="4"/>
  <c r="AL131" i="4"/>
  <c r="AP139" i="4"/>
  <c r="AL141" i="4"/>
  <c r="AP147" i="4"/>
  <c r="AO149" i="4"/>
  <c r="AL155" i="4"/>
  <c r="AL159" i="4"/>
  <c r="AL165" i="4"/>
  <c r="AL171" i="4"/>
  <c r="AL173" i="4"/>
  <c r="AL181" i="4"/>
  <c r="AL187" i="4"/>
  <c r="AM194" i="4"/>
  <c r="AL197" i="4"/>
  <c r="AL203" i="4"/>
  <c r="AP213" i="4"/>
  <c r="AP217" i="4"/>
  <c r="AL221" i="4"/>
  <c r="AL225" i="4"/>
  <c r="AL227" i="4"/>
  <c r="AO231" i="4"/>
  <c r="AL237" i="4"/>
  <c r="AN241" i="4"/>
  <c r="AK247" i="4"/>
  <c r="AK257" i="4"/>
  <c r="AK261" i="4"/>
  <c r="AK266" i="4"/>
  <c r="AM271" i="4"/>
  <c r="AM279" i="4"/>
  <c r="AM287" i="4"/>
  <c r="AO293" i="4"/>
  <c r="AO302" i="4"/>
  <c r="AM308" i="4"/>
  <c r="AM315" i="4"/>
  <c r="AQ319" i="4"/>
  <c r="AO321" i="4"/>
  <c r="AO325" i="4"/>
  <c r="AK329" i="4"/>
  <c r="AK334" i="4"/>
  <c r="AK341" i="4"/>
  <c r="AK346" i="4"/>
  <c r="AK353" i="4"/>
  <c r="AK355" i="4"/>
  <c r="AO363" i="4"/>
  <c r="AM368" i="4"/>
  <c r="AK373" i="4"/>
  <c r="AK377" i="4"/>
  <c r="AK386" i="4"/>
  <c r="AO391" i="4"/>
  <c r="AU397" i="4"/>
  <c r="AO410" i="4"/>
  <c r="AK414" i="4"/>
  <c r="AL255" i="4"/>
  <c r="AL258" i="4"/>
  <c r="AN263" i="4"/>
  <c r="AL266" i="4"/>
  <c r="AL271" i="4"/>
  <c r="AL275" i="4"/>
  <c r="AL280" i="4"/>
  <c r="AL284" i="4"/>
  <c r="AL292" i="4"/>
  <c r="AL296" i="4"/>
  <c r="AN301" i="4"/>
  <c r="AN305" i="4"/>
  <c r="AZ306" i="4"/>
  <c r="AL311" i="4"/>
  <c r="AL315" i="4"/>
  <c r="AP319" i="4"/>
  <c r="AL323" i="4"/>
  <c r="AN325" i="4"/>
  <c r="AL328" i="4"/>
  <c r="AP331" i="4"/>
  <c r="AP334" i="4"/>
  <c r="AT335" i="4"/>
  <c r="AL341" i="4"/>
  <c r="AR343" i="4"/>
  <c r="AR344" i="4"/>
  <c r="AL345" i="4"/>
  <c r="AL353" i="4"/>
  <c r="AL357" i="4"/>
  <c r="AL362" i="4"/>
  <c r="AN364" i="4"/>
  <c r="AN368" i="4"/>
  <c r="AL375" i="4"/>
  <c r="AL376" i="4"/>
  <c r="AP379" i="4"/>
  <c r="AL385" i="4"/>
  <c r="AL389" i="4"/>
  <c r="AN391" i="4"/>
  <c r="AR396" i="4"/>
  <c r="AX397" i="4"/>
  <c r="AR400" i="4"/>
  <c r="AN403" i="4"/>
  <c r="AN406" i="4"/>
  <c r="AN410" i="4"/>
  <c r="AL412" i="4"/>
  <c r="AL417" i="4"/>
  <c r="AK423" i="4"/>
  <c r="AL425" i="4"/>
  <c r="AV427" i="4"/>
  <c r="AS427" i="4"/>
  <c r="AM430" i="4"/>
  <c r="AT433" i="4"/>
  <c r="AN435" i="4"/>
  <c r="AK439" i="4"/>
  <c r="AM442" i="4"/>
  <c r="AO445" i="4"/>
  <c r="AP453" i="4"/>
  <c r="AM253" i="4"/>
  <c r="AU255" i="4"/>
  <c r="AO260" i="4"/>
  <c r="AM277" i="4"/>
  <c r="AM294" i="4"/>
  <c r="AM300" i="4"/>
  <c r="AM306" i="4"/>
  <c r="BC306" i="4"/>
  <c r="AQ313" i="4"/>
  <c r="AQ324" i="4"/>
  <c r="AM336" i="4"/>
  <c r="AK344" i="4"/>
  <c r="BA344" i="4"/>
  <c r="AO349" i="4"/>
  <c r="AM360" i="4"/>
  <c r="AM374" i="4"/>
  <c r="AM381" i="4"/>
  <c r="AU390" i="4"/>
  <c r="AQ396" i="4"/>
  <c r="AK405" i="4"/>
  <c r="AK407" i="4"/>
  <c r="AS411" i="4"/>
  <c r="AK417" i="4"/>
  <c r="AN420" i="4"/>
  <c r="AK424" i="4"/>
  <c r="AN428" i="4"/>
  <c r="AK432" i="4"/>
  <c r="AN438" i="4"/>
  <c r="AK442" i="4"/>
  <c r="AN448" i="4"/>
  <c r="AN450" i="4"/>
  <c r="AK454" i="4"/>
  <c r="AP461" i="4"/>
  <c r="AO461" i="4"/>
  <c r="AP465" i="4"/>
  <c r="AK467" i="4"/>
  <c r="AS471" i="4"/>
  <c r="AM474" i="4"/>
  <c r="AL481" i="4"/>
  <c r="AL485" i="4"/>
  <c r="AK487" i="4"/>
  <c r="AK495" i="4"/>
  <c r="AM502" i="4"/>
  <c r="AL505" i="4"/>
  <c r="AL509" i="4"/>
  <c r="AL513" i="4"/>
  <c r="AM518" i="4"/>
  <c r="AK523" i="4"/>
  <c r="AN527" i="4"/>
  <c r="AO529" i="4"/>
  <c r="AL533" i="4"/>
  <c r="AK535" i="4"/>
  <c r="AN539" i="4"/>
  <c r="AL541" i="4"/>
  <c r="AN543" i="4"/>
  <c r="AL545" i="4"/>
  <c r="AQ548" i="4"/>
  <c r="AK551" i="4"/>
  <c r="AR555" i="4"/>
  <c r="AX557" i="4"/>
  <c r="AO557" i="4"/>
  <c r="AK559" i="4"/>
  <c r="AL561" i="4"/>
  <c r="AN563" i="4"/>
  <c r="AN567" i="4"/>
  <c r="AL569" i="4"/>
  <c r="AK571" i="4"/>
  <c r="BX575" i="4"/>
  <c r="BH575" i="4"/>
  <c r="AR575" i="4"/>
  <c r="BA575" i="4"/>
  <c r="AQ576" i="4"/>
  <c r="AM578" i="4"/>
  <c r="AL581" i="4"/>
  <c r="AO585" i="4"/>
  <c r="AP589" i="4"/>
  <c r="AK591" i="4"/>
  <c r="AL597" i="4"/>
  <c r="AP601" i="4"/>
  <c r="AN603" i="4"/>
  <c r="AM606" i="4"/>
  <c r="AL609" i="4"/>
  <c r="AO613" i="4"/>
  <c r="AP617" i="4"/>
  <c r="AM618" i="4"/>
  <c r="AN623" i="4"/>
  <c r="AL625" i="4"/>
  <c r="AM630" i="4"/>
  <c r="AY632" i="4"/>
  <c r="AL637" i="4"/>
  <c r="AL641" i="4"/>
  <c r="AP645" i="4"/>
  <c r="AK647" i="4"/>
  <c r="AN651" i="4"/>
  <c r="AK657" i="4"/>
  <c r="AL663" i="4"/>
  <c r="AP667" i="4"/>
  <c r="AO667" i="4"/>
  <c r="AL671" i="4"/>
  <c r="AN675" i="4"/>
  <c r="AL679" i="4"/>
  <c r="AK681" i="4"/>
  <c r="AV687" i="4"/>
  <c r="AS687" i="4"/>
  <c r="AK693" i="4"/>
  <c r="AL697" i="4"/>
  <c r="AL701" i="4"/>
  <c r="AK703" i="4"/>
  <c r="AK705" i="4"/>
  <c r="AK707" i="4"/>
  <c r="AL709" i="4"/>
  <c r="AO460" i="4"/>
  <c r="AO464" i="4"/>
  <c r="AO470" i="4"/>
  <c r="AP474" i="4"/>
  <c r="AL478" i="4"/>
  <c r="AL484" i="4"/>
  <c r="AL488" i="4"/>
  <c r="AL494" i="4"/>
  <c r="AT502" i="4"/>
  <c r="AW502" i="4"/>
  <c r="AL508" i="4"/>
  <c r="AL512" i="4"/>
  <c r="AP514" i="4"/>
  <c r="AL516" i="4"/>
  <c r="AL520" i="4"/>
  <c r="AO524" i="4"/>
  <c r="AO528" i="4"/>
  <c r="AL532" i="4"/>
  <c r="AO534" i="4"/>
  <c r="AO538" i="4"/>
  <c r="AL544" i="4"/>
  <c r="AL548" i="4"/>
  <c r="AO550" i="4"/>
  <c r="AL556" i="4"/>
  <c r="AO560" i="4"/>
  <c r="AX568" i="4"/>
  <c r="AO568" i="4"/>
  <c r="AL574" i="4"/>
  <c r="AP578" i="4"/>
  <c r="AP580" i="4"/>
  <c r="AO582" i="4"/>
  <c r="AP586" i="4"/>
  <c r="AL590" i="4"/>
  <c r="AL594" i="4"/>
  <c r="AL598" i="4"/>
  <c r="AP602" i="4"/>
  <c r="AL606" i="4"/>
  <c r="AL610" i="4"/>
  <c r="AL612" i="4"/>
  <c r="AO614" i="4"/>
  <c r="AO616" i="4"/>
  <c r="AL618" i="4"/>
  <c r="AM621" i="4"/>
  <c r="AL626" i="4"/>
  <c r="AL630" i="4"/>
  <c r="AT632" i="4"/>
  <c r="AW632" i="4"/>
  <c r="AL640" i="4"/>
  <c r="AO642" i="4"/>
  <c r="AL646" i="4"/>
  <c r="AP648" i="4"/>
  <c r="AL650" i="4"/>
  <c r="AM655" i="4"/>
  <c r="AO656" i="4"/>
  <c r="AM659" i="4"/>
  <c r="AM663" i="4"/>
  <c r="AM667" i="4"/>
  <c r="AM669" i="4"/>
  <c r="AL672" i="4"/>
  <c r="AP674" i="4"/>
  <c r="AP678" i="4"/>
  <c r="AL680" i="4"/>
  <c r="AO682" i="4"/>
  <c r="AP686" i="4"/>
  <c r="AU687" i="4"/>
  <c r="AL690" i="4"/>
  <c r="AP694" i="4"/>
  <c r="AM695" i="4"/>
  <c r="AM697" i="4"/>
  <c r="AM699" i="4"/>
  <c r="AL702" i="4"/>
  <c r="AO704" i="4"/>
  <c r="AO706" i="4"/>
  <c r="AL710" i="4"/>
  <c r="AK711" i="4"/>
  <c r="AK713" i="4"/>
  <c r="AK716" i="4"/>
  <c r="AS718" i="4"/>
  <c r="AO720" i="4"/>
  <c r="AK723" i="4"/>
  <c r="AK726" i="4"/>
  <c r="AO727" i="4"/>
  <c r="AK729" i="4"/>
  <c r="AK731" i="4"/>
  <c r="AO733" i="4"/>
  <c r="AK734" i="4"/>
  <c r="AK735" i="4"/>
  <c r="AS736" i="4"/>
  <c r="AK738" i="4"/>
  <c r="AK740" i="4"/>
  <c r="AK744" i="4"/>
  <c r="AO746" i="4"/>
  <c r="AO748" i="4"/>
  <c r="AK750" i="4"/>
  <c r="AK753" i="4"/>
  <c r="AK756" i="4"/>
  <c r="AO759" i="4"/>
  <c r="AK762" i="4"/>
  <c r="AK763" i="4"/>
  <c r="AO765" i="4"/>
  <c r="AO768" i="4"/>
  <c r="AK770" i="4"/>
  <c r="AK773" i="4"/>
  <c r="AK778" i="4"/>
  <c r="AO769" i="4"/>
  <c r="AS776" i="4"/>
  <c r="AO694" i="4"/>
  <c r="AL696" i="4"/>
  <c r="AL698" i="4"/>
  <c r="AL700" i="4"/>
  <c r="AU703" i="4"/>
  <c r="AP706" i="4"/>
  <c r="AL708" i="4"/>
  <c r="AR711" i="4"/>
  <c r="AS711" i="4"/>
  <c r="AO714" i="4"/>
  <c r="AK718" i="4"/>
  <c r="AO719" i="4"/>
  <c r="AK722" i="4"/>
  <c r="AK724" i="4"/>
  <c r="AS726" i="4"/>
  <c r="AO728" i="4"/>
  <c r="AK730" i="4"/>
  <c r="AO732" i="4"/>
  <c r="AW733" i="4"/>
  <c r="AS734" i="4"/>
  <c r="AK736" i="4"/>
  <c r="AO737" i="4"/>
  <c r="AO739" i="4"/>
  <c r="AK742" i="4"/>
  <c r="AO745" i="4"/>
  <c r="AK747" i="4"/>
  <c r="AK749" i="4"/>
  <c r="AK751" i="4"/>
  <c r="AO754" i="4"/>
  <c r="AK758" i="4"/>
  <c r="AO760" i="4"/>
  <c r="AS762" i="4"/>
  <c r="AO764" i="4"/>
  <c r="AK767" i="4"/>
  <c r="AO771" i="4"/>
</calcChain>
</file>

<file path=xl/sharedStrings.xml><?xml version="1.0" encoding="utf-8"?>
<sst xmlns="http://schemas.openxmlformats.org/spreadsheetml/2006/main" count="34688" uniqueCount="4087">
  <si>
    <t>post_id</t>
  </si>
  <si>
    <t>forum_id</t>
  </si>
  <si>
    <t>topic_id</t>
  </si>
  <si>
    <t>poster_id</t>
  </si>
  <si>
    <t>post_text</t>
  </si>
  <si>
    <t>post_time</t>
  </si>
  <si>
    <t>post_status</t>
  </si>
  <si>
    <t>post_position</t>
  </si>
  <si>
    <t>Hui Post?</t>
  </si>
  <si>
    <t>Reply?</t>
  </si>
  <si>
    <t>Hui Reply?</t>
  </si>
  <si>
    <t>TRUE</t>
  </si>
  <si>
    <t>Row Labels</t>
  </si>
  <si>
    <t>Grand Total</t>
  </si>
  <si>
    <t>Column Labels</t>
  </si>
  <si>
    <t>Sum of Hui Reply?</t>
  </si>
  <si>
    <t>Max</t>
  </si>
  <si>
    <t>Incell Chart</t>
  </si>
  <si>
    <t></t>
  </si>
  <si>
    <t></t>
  </si>
  <si>
    <t/>
  </si>
  <si>
    <t>URL</t>
  </si>
  <si>
    <t>topic_title</t>
  </si>
  <si>
    <t>topic_slug</t>
  </si>
  <si>
    <t>topic_poster</t>
  </si>
  <si>
    <t>topic_poster_name</t>
  </si>
  <si>
    <t>topic_last_poster</t>
  </si>
  <si>
    <t>topic_last_poster_name</t>
  </si>
  <si>
    <t>topic_start_time</t>
  </si>
  <si>
    <t>topic_time</t>
  </si>
  <si>
    <t>topic_status</t>
  </si>
  <si>
    <t>topic_open</t>
  </si>
  <si>
    <t>topic_last_post_id</t>
  </si>
  <si>
    <t>topic_sticky</t>
  </si>
  <si>
    <t>topic_posts</t>
  </si>
  <si>
    <t>tag_count</t>
  </si>
  <si>
    <t>Hello .. Introduce yourself</t>
  </si>
  <si>
    <t>welcome-to-phd-forums</t>
  </si>
  <si>
    <t>keymaster</t>
  </si>
  <si>
    <t>manzoor</t>
  </si>
  <si>
    <t>Custom Type to show Currency in Indian format in Excel 2003</t>
  </si>
  <si>
    <t>custom-type-to-show-currency-in-indian-format-in-excel-2003</t>
  </si>
  <si>
    <t>ravichandrans</t>
  </si>
  <si>
    <t>lavkeshbhatia</t>
  </si>
  <si>
    <t>Pacman Chart [Charting fun]</t>
  </si>
  <si>
    <t>pacman-chart-charting-fun</t>
  </si>
  <si>
    <t>Andrew</t>
  </si>
  <si>
    <t>Time Reporting</t>
  </si>
  <si>
    <t>time-reporting</t>
  </si>
  <si>
    <t>Garetjax</t>
  </si>
  <si>
    <t>Axim5</t>
  </si>
  <si>
    <t>Question about import.</t>
  </si>
  <si>
    <t>question-about-import</t>
  </si>
  <si>
    <t>cyrilz</t>
  </si>
  <si>
    <t>Enabling user to fill and name empty &amp;#039;project&amp;#039; worksheets</t>
  </si>
  <si>
    <t>enabling-user-to-fill-and-name-empty-project-worksheets</t>
  </si>
  <si>
    <t>mochj</t>
  </si>
  <si>
    <t>Generate a unique list from a large set of data</t>
  </si>
  <si>
    <t>generate-a-unique-list-from-a-large-set-of-data</t>
  </si>
  <si>
    <t>5k Contest and Giveaways</t>
  </si>
  <si>
    <t>5k-contest-and-giveaways</t>
  </si>
  <si>
    <t>Distracted Driving Visualisation</t>
  </si>
  <si>
    <t>distracted-driving-visualisation</t>
  </si>
  <si>
    <t>Mr Buck</t>
  </si>
  <si>
    <t>richarta</t>
  </si>
  <si>
    <t>Question about how to Enlarge Picture in excel</t>
  </si>
  <si>
    <t>question-about-how-to-enlarge-picture-in-excel</t>
  </si>
  <si>
    <t>lsuresh4u</t>
  </si>
  <si>
    <t>Automatically showing the day of the year</t>
  </si>
  <si>
    <t>automatically-showing-the-day-of-the-year</t>
  </si>
  <si>
    <t>maiestia</t>
  </si>
  <si>
    <t>Look up Help</t>
  </si>
  <si>
    <t>look-up-help</t>
  </si>
  <si>
    <t>SPSS any one?</t>
  </si>
  <si>
    <t>spss-any-one</t>
  </si>
  <si>
    <t>ericlind</t>
  </si>
  <si>
    <t>Offtopic: Avatar(icon)</t>
  </si>
  <si>
    <t>offftopic-avataricon</t>
  </si>
  <si>
    <t>govi</t>
  </si>
  <si>
    <t>Martin</t>
  </si>
  <si>
    <t>SeePower Visualiser</t>
  </si>
  <si>
    <t>seepower-visualiser</t>
  </si>
  <si>
    <t>Justin</t>
  </si>
  <si>
    <t>Display filename/tab of a linked spreadsheet</t>
  </si>
  <si>
    <t>display-filenametab-of-a-linked-spreadsheet</t>
  </si>
  <si>
    <t>mswenoflb</t>
  </si>
  <si>
    <t>EMI Calculator</t>
  </si>
  <si>
    <t>emi-calculator</t>
  </si>
  <si>
    <t>Kasper</t>
  </si>
  <si>
    <t>Excel Dashboard Competition at Bonavista Systems</t>
  </si>
  <si>
    <t>excel-dashboard-competition-at-bonavista-systems</t>
  </si>
  <si>
    <t>Andy Holaday</t>
  </si>
  <si>
    <t>Need a function for Currncey Converter</t>
  </si>
  <si>
    <t>need-a-function-for-currncey-converter</t>
  </si>
  <si>
    <t>xlsx</t>
  </si>
  <si>
    <t>Cell Formatting</t>
  </si>
  <si>
    <t>cell-formatting</t>
  </si>
  <si>
    <t>How we spend our time [interactive visualization on nytimes]</t>
  </si>
  <si>
    <t>how-we-spend-our-time-interactive-visualization-on-nytimes</t>
  </si>
  <si>
    <t>Drop down boxes</t>
  </si>
  <si>
    <t>drop-down-boxes</t>
  </si>
  <si>
    <t>mark been</t>
  </si>
  <si>
    <t>Creating an interactive web page (calculator) based on an Excel sheet</t>
  </si>
  <si>
    <t>creating-an-interactive-web-page-calculator-based-on-an-excel-sheet</t>
  </si>
  <si>
    <t>Denko</t>
  </si>
  <si>
    <t>Graphics : Sharing Data on Facebook</t>
  </si>
  <si>
    <t>graphics-sharing-data-on-facebook</t>
  </si>
  <si>
    <t>Any Seinfeld fans ? - Web of seinfeld visualization</t>
  </si>
  <si>
    <t>any-seinfeld-fans-web-of-seinfedl-visualization</t>
  </si>
  <si>
    <t>Loranga</t>
  </si>
  <si>
    <t>I get the feeling I&amp;#039;m not doing this right....</t>
  </si>
  <si>
    <t>i-get-the-feeling-im-not-doing-this-right</t>
  </si>
  <si>
    <t>brianjgeraghty</t>
  </si>
  <si>
    <t>Next Big Sound - Beautiful Line Charts to Understand Music Popularity</t>
  </si>
  <si>
    <t>next-big-sound-beautiful-line-charts-to-understand-music-popularity</t>
  </si>
  <si>
    <t>fill down a formula with an increment</t>
  </si>
  <si>
    <t>fill-down-a-formula-with-an-increment</t>
  </si>
  <si>
    <t>formulafilldown</t>
  </si>
  <si>
    <t>leobrollo</t>
  </si>
  <si>
    <t>charts to show progress against target</t>
  </si>
  <si>
    <t>charts-to-show-progress-against-target</t>
  </si>
  <si>
    <t>didram</t>
  </si>
  <si>
    <t>Converting Sumifs to Excel 2003</t>
  </si>
  <si>
    <t>converting-sumifs-to-excel-2003</t>
  </si>
  <si>
    <t>ejsw</t>
  </si>
  <si>
    <t>Is there a way to get a Chart to move down as you scroll</t>
  </si>
  <si>
    <t>is-there-a-way-to-get-a-chart-to-move-down-as-you-scroll</t>
  </si>
  <si>
    <t>markwilliams12</t>
  </si>
  <si>
    <t>How do I efficiently chart 200,000 data points</t>
  </si>
  <si>
    <t>how-do-i-efficiently-chart-200000-data-points</t>
  </si>
  <si>
    <t>wldm09</t>
  </si>
  <si>
    <t>Conditional Large Formula</t>
  </si>
  <si>
    <t>conditional-large-formula</t>
  </si>
  <si>
    <t>Robs89wag</t>
  </si>
  <si>
    <t>Minor Help Please.</t>
  </si>
  <si>
    <t>minor-help-please</t>
  </si>
  <si>
    <t>Silmaril</t>
  </si>
  <si>
    <t>Recreate SUMIFS and COUNTIFS from Excel 2007 as UDFs in Excel 2003?</t>
  </si>
  <si>
    <t>recreate-sumifs-and-countifs-from-excel-2007-as-udfs-in-excel-2003</t>
  </si>
  <si>
    <t>dodenonnonisos</t>
  </si>
  <si>
    <t>Hiding lines using Excel Tick boxes</t>
  </si>
  <si>
    <t>hiding-lines-using-excel-tick-boxes</t>
  </si>
  <si>
    <t>TREND LINES</t>
  </si>
  <si>
    <t>trend-lines</t>
  </si>
  <si>
    <t>sfergus9</t>
  </si>
  <si>
    <t>compare small table with huge table and conditional formatting of cell</t>
  </si>
  <si>
    <t>compare-small-table-with-huge-table-and-conditional-formatting-of-cell</t>
  </si>
  <si>
    <t>hemalata</t>
  </si>
  <si>
    <t>EXCEL FONTS OR FAVOURITE OTHER FONT</t>
  </si>
  <si>
    <t>excel-fonts-or-favourite-other-font</t>
  </si>
  <si>
    <t>LesEwing</t>
  </si>
  <si>
    <t>kapil.kithani</t>
  </si>
  <si>
    <t>Creating horizontal bar charts by repeating the  |  (vertical line) symbol?</t>
  </si>
  <si>
    <t>creating-horizontal-bar-charts-by-repeating-the-vertical-line-symbol</t>
  </si>
  <si>
    <t>Heat Map in a Map</t>
  </si>
  <si>
    <t>heat-map-in-a-map</t>
  </si>
  <si>
    <t>EXCEL&amp;#039;S DATA TABLE</t>
  </si>
  <si>
    <t>excels-data-table</t>
  </si>
  <si>
    <t>Unable to apply filters in excel 2003</t>
  </si>
  <si>
    <t>unable-to-apply-filters-in-excel-2003</t>
  </si>
  <si>
    <t>augustine_68</t>
  </si>
  <si>
    <t>Conditional Formatting based on a range AND a drop down list</t>
  </si>
  <si>
    <t>conditional-formatting-based-on-a-range-and-a-drop-down-list</t>
  </si>
  <si>
    <t>Stefanie</t>
  </si>
  <si>
    <t>Where has Application.OnKey Been All My Life?</t>
  </si>
  <si>
    <t>where-has-applicationonkey-been-all-my-life</t>
  </si>
  <si>
    <t>hyperlink using buttons</t>
  </si>
  <si>
    <t>hyperlink-using-buttons</t>
  </si>
  <si>
    <t>mallipeddisunil</t>
  </si>
  <si>
    <t>Dice Learning?</t>
  </si>
  <si>
    <t>dice-learning</t>
  </si>
  <si>
    <t>Cheryl</t>
  </si>
  <si>
    <t>Using Excel for Creating and Analyzing EE Satisfaction Surveys</t>
  </si>
  <si>
    <t>using-excel-for-creating-and-analyzing-ee-satisfaction-surveys</t>
  </si>
  <si>
    <t>koifish77</t>
  </si>
  <si>
    <t>Move toolbars to another computer</t>
  </si>
  <si>
    <t>move-toolbars-to-another-computer</t>
  </si>
  <si>
    <t>Rich</t>
  </si>
  <si>
    <t>Down Time During a Critical Time Period</t>
  </si>
  <si>
    <t>down-time-during-a-critical-time-period</t>
  </si>
  <si>
    <t>charlestonpaul</t>
  </si>
  <si>
    <t>Scatter chart where size of dots (circles) varies</t>
  </si>
  <si>
    <t>scatter-chart-where-size-of-dots-circles-varies</t>
  </si>
  <si>
    <t>tahewett</t>
  </si>
  <si>
    <t>Conditional formating based on dynamic cell</t>
  </si>
  <si>
    <t>conditional-formating-based-on-dynamic-cell</t>
  </si>
  <si>
    <t>tcolton</t>
  </si>
  <si>
    <t>Hui</t>
  </si>
  <si>
    <t>Slightly Off Topic: What Happened To The BeGraphic Project??</t>
  </si>
  <si>
    <t>slightly-off-topic-what-happened-to-the-begraphic-project</t>
  </si>
  <si>
    <t>danielhitch</t>
  </si>
  <si>
    <t>Setting a range in trend formulas</t>
  </si>
  <si>
    <t>setting-a-range-in-trend-formulas</t>
  </si>
  <si>
    <t>Roger</t>
  </si>
  <si>
    <t>Peter H</t>
  </si>
  <si>
    <t>Find a if one word of a list exists in a cell</t>
  </si>
  <si>
    <t>find-a-if-one-word-of-a-list-exists-in-a-cell</t>
  </si>
  <si>
    <t>theflysurfer</t>
  </si>
  <si>
    <t>Identify a Bad Meter Reading</t>
  </si>
  <si>
    <t>identify-a-bad-meter-reading</t>
  </si>
  <si>
    <t>How to sort Column by the amount of words in each cell</t>
  </si>
  <si>
    <t>how-to-sort-column-by-the-amount-of-words-in-each-cell</t>
  </si>
  <si>
    <t>Johno</t>
  </si>
  <si>
    <t>Excel to web</t>
  </si>
  <si>
    <t>excel-to-web</t>
  </si>
  <si>
    <t>Inspiration needed to transform a tired spreadsheet</t>
  </si>
  <si>
    <t>inspiration-needed-to-transform-a-tired-spreadsheet</t>
  </si>
  <si>
    <t>AlexH</t>
  </si>
  <si>
    <t>Is there any way to show the percentage value in a 100% Stacked Column chart?</t>
  </si>
  <si>
    <t>is-there-any-way-to-show-the-percentage-value-in-a-100-stacked-column-chart</t>
  </si>
  <si>
    <t>justinparker</t>
  </si>
  <si>
    <t>XL07 SP2 - Save as PDF - charts not presented correctly</t>
  </si>
  <si>
    <t>xl07-sp2-save-as-pdf-charts-not-presented-correctly</t>
  </si>
  <si>
    <t>Calculate % change against a range of cells</t>
  </si>
  <si>
    <t>calculate-change-against-a-range-of-cells</t>
  </si>
  <si>
    <t>TURHN OFF DOUBLE-CLICK JUMP TO BOTTOM OF COLUMN</t>
  </si>
  <si>
    <t>turhn-off-double-click-jump-to-bottom-of-column</t>
  </si>
  <si>
    <t>smd1227</t>
  </si>
  <si>
    <t>How do you do those Squiggly Arrows ?</t>
  </si>
  <si>
    <t>how-do-you-do-those-squiggly-arrows</t>
  </si>
  <si>
    <t>Excel Tabling Tool - Filter Multiple Tables Using Single Drop Down</t>
  </si>
  <si>
    <t>excel-tabling-tool-filter-multiple-tables-using-single-drop-down</t>
  </si>
  <si>
    <t>Data substitution</t>
  </si>
  <si>
    <t>data-substitution</t>
  </si>
  <si>
    <t>Basil</t>
  </si>
  <si>
    <t>Text search location</t>
  </si>
  <si>
    <t>text-search-location</t>
  </si>
  <si>
    <t>AndiTails</t>
  </si>
  <si>
    <t>Chart color link to data</t>
  </si>
  <si>
    <t>chart-color-link-to-data</t>
  </si>
  <si>
    <t>numberland10</t>
  </si>
  <si>
    <t>Dates Problems</t>
  </si>
  <si>
    <t>dates-problems</t>
  </si>
  <si>
    <t>hardeep.kanwar</t>
  </si>
  <si>
    <t>Custom views</t>
  </si>
  <si>
    <t>custom-views</t>
  </si>
  <si>
    <t>Don</t>
  </si>
  <si>
    <t>How do you determine the upper limit of a range</t>
  </si>
  <si>
    <t>how-do-you-determine-the-upper-limit-of-a-range</t>
  </si>
  <si>
    <t>Qiqi</t>
  </si>
  <si>
    <t>Pick from various list</t>
  </si>
  <si>
    <t>pick-from-various-list</t>
  </si>
  <si>
    <t>iphone909</t>
  </si>
  <si>
    <t>Stephane Nolf</t>
  </si>
  <si>
    <t>How do you use Excel Statistical formula to test for normality &amp;amp; non parametric?</t>
  </si>
  <si>
    <t>how-do-you-use-excel-statistical-formula-to-test-for-normality-non-parametric</t>
  </si>
  <si>
    <t>Statistical excel- Hypothesis Testing</t>
  </si>
  <si>
    <t>statistical-excel-hypothesis-testing</t>
  </si>
  <si>
    <t>Movie fan?</t>
  </si>
  <si>
    <t>movie-fan</t>
  </si>
  <si>
    <t>Leading Zeroes Disappear When Moving Text to Columns</t>
  </si>
  <si>
    <t>leading-zeroes-disappear-when-moving-text-to-columns</t>
  </si>
  <si>
    <t>How to eliminate cell views across multiple columns</t>
  </si>
  <si>
    <t>how-to-eliminate-cell-views-across-multiple-columns</t>
  </si>
  <si>
    <t>Maureen Fear</t>
  </si>
  <si>
    <t>Access/Excel interaction</t>
  </si>
  <si>
    <t>accessexcel-interaction</t>
  </si>
  <si>
    <t>David Coop</t>
  </si>
  <si>
    <t>Rotate letters in Excel</t>
  </si>
  <si>
    <t>rotate-letters-in-excel</t>
  </si>
  <si>
    <t>MrChas</t>
  </si>
  <si>
    <t>specific format in a cell</t>
  </si>
  <si>
    <t>specific-format-in-a-cell</t>
  </si>
  <si>
    <t>Easier way to make dense dates in line charts clearer?</t>
  </si>
  <si>
    <t>easier-way-to-make-dense-dates-in-line-charts-clearer</t>
  </si>
  <si>
    <t>dhock194</t>
  </si>
  <si>
    <t>mchristopher89</t>
  </si>
  <si>
    <t>CONVERT TEXT TO VALUES</t>
  </si>
  <si>
    <t>convert-text-to-values</t>
  </si>
  <si>
    <t>Print Specific Tabs, using Check Boxes</t>
  </si>
  <si>
    <t>print-specific-tabs-using-check-boxes</t>
  </si>
  <si>
    <t>tbcii</t>
  </si>
  <si>
    <t>Index, Match and maybe Offset</t>
  </si>
  <si>
    <t>index-match-and-maybe-offset</t>
  </si>
  <si>
    <t>arnold muscat</t>
  </si>
  <si>
    <t>Creating a field and a button to highlight a building in a scatter plot</t>
  </si>
  <si>
    <t>creating-a-field-and-a-button-to-highlight-a-building-in-a-scatter-plot</t>
  </si>
  <si>
    <t>mvirgilio53</t>
  </si>
  <si>
    <t>Search for non-specific Text or numbers in a text cell.</t>
  </si>
  <si>
    <t>search-for-non-specific-text-or-numbers-in-a-text-cell</t>
  </si>
  <si>
    <t>List pivot table page field dropdown list</t>
  </si>
  <si>
    <t>list-pivot-table-page-field-dropdown-list</t>
  </si>
  <si>
    <t>frapuano</t>
  </si>
  <si>
    <t>MICROS</t>
  </si>
  <si>
    <t>micros</t>
  </si>
  <si>
    <t>suhas</t>
  </si>
  <si>
    <t>Automate Pivot Tables and Data entry Tables</t>
  </si>
  <si>
    <t>automate-pivot-tables-and-data-entry-tables</t>
  </si>
  <si>
    <t>Aircraft Positioning Plots</t>
  </si>
  <si>
    <t>aircraft-positioning-plots</t>
  </si>
  <si>
    <t>wildsky03</t>
  </si>
  <si>
    <t>Percentage calculation problems</t>
  </si>
  <si>
    <t>percentage-calculation-problems</t>
  </si>
  <si>
    <t>robatkinson</t>
  </si>
  <si>
    <t>Charts Title After Data Filter</t>
  </si>
  <si>
    <t>charts-title-after-data-filter</t>
  </si>
  <si>
    <t>Girish</t>
  </si>
  <si>
    <t>Dynamic Numbering of Cells/Table Creation</t>
  </si>
  <si>
    <t>dynamic-numbering-of-cellstable-creation</t>
  </si>
  <si>
    <t>Castetter</t>
  </si>
  <si>
    <t>What is your feedback about the Excel Formuls E-book?</t>
  </si>
  <si>
    <t>what-is-your-feedback-about-the-excel-formuls-e-book</t>
  </si>
  <si>
    <t>nagovind</t>
  </si>
  <si>
    <t>Smooth Sliders</t>
  </si>
  <si>
    <t>smooth-sliders</t>
  </si>
  <si>
    <t>djmiles</t>
  </si>
  <si>
    <t>FREQUENCY</t>
  </si>
  <si>
    <t>frequency</t>
  </si>
  <si>
    <t>Question on excel pm bundle</t>
  </si>
  <si>
    <t>question-on-excel-pm-bundle</t>
  </si>
  <si>
    <t>Ron</t>
  </si>
  <si>
    <t>Showing negative values in a chart</t>
  </si>
  <si>
    <t>showing-negative-values-in-a-chart</t>
  </si>
  <si>
    <t>Krinsom</t>
  </si>
  <si>
    <t>removing spaces from string?</t>
  </si>
  <si>
    <t>removing-spaces-from-string</t>
  </si>
  <si>
    <t>mukutc</t>
  </si>
  <si>
    <t>Avoid using Structured References in Excel 2007 tables</t>
  </si>
  <si>
    <t>avoid-using-structured-references-in-excel-2007-tables</t>
  </si>
  <si>
    <t>omontero</t>
  </si>
  <si>
    <t>Automated machine scheduling</t>
  </si>
  <si>
    <t>automated-machine-scheduling</t>
  </si>
  <si>
    <t>elemus</t>
  </si>
  <si>
    <t>need help to make catalog in excel</t>
  </si>
  <si>
    <t>need-help-to-make-catalog-in-excel</t>
  </si>
  <si>
    <t>yahya_jogja</t>
  </si>
  <si>
    <t>XlsAddin</t>
  </si>
  <si>
    <t>Screwy Cells</t>
  </si>
  <si>
    <t>screwy-cells</t>
  </si>
  <si>
    <t>Dynamic Chart Plotting</t>
  </si>
  <si>
    <t>dynamic-chart-plotting</t>
  </si>
  <si>
    <t>arunraman</t>
  </si>
  <si>
    <t>circumplex chart</t>
  </si>
  <si>
    <t>circumplex-chart</t>
  </si>
  <si>
    <t>vancity2010</t>
  </si>
  <si>
    <t>pivot tables - excel 2003</t>
  </si>
  <si>
    <t>pivot-tables-excel-2003</t>
  </si>
  <si>
    <t>megs</t>
  </si>
  <si>
    <t>Extracting text</t>
  </si>
  <si>
    <t>extracting-text</t>
  </si>
  <si>
    <t>svs9j</t>
  </si>
  <si>
    <t>Adding months to a date</t>
  </si>
  <si>
    <t>adding-months-to-a-date</t>
  </si>
  <si>
    <t>papajohn22</t>
  </si>
  <si>
    <t>COUNTING NON-DUPLICATES</t>
  </si>
  <si>
    <t>counting-duplicates</t>
  </si>
  <si>
    <t>bibanl</t>
  </si>
  <si>
    <t>Count rows after using autofilter?</t>
  </si>
  <si>
    <t>count-rows-after-using-autofilter</t>
  </si>
  <si>
    <t>jollyroger</t>
  </si>
  <si>
    <t>Dashboard to monitor weight and exercise</t>
  </si>
  <si>
    <t>dashboard-to-monitor-weight-and-exercise</t>
  </si>
  <si>
    <t>change colour of spreadsheet tabs when autofilter is on</t>
  </si>
  <si>
    <t>change-colour-of-spreadsheet-tabs-when-autofilter-is-on</t>
  </si>
  <si>
    <t>terry</t>
  </si>
  <si>
    <t>Excel 2007 crashes when changing data source in pivots</t>
  </si>
  <si>
    <t>excel-2007-crashes-when-changing-data-source-in-pivots</t>
  </si>
  <si>
    <t>inactivating rows &amp;amp; columns</t>
  </si>
  <si>
    <t>inactivating-rows-columns</t>
  </si>
  <si>
    <t>Checkboxes in Excel 2007</t>
  </si>
  <si>
    <t>checkboxes-in-excel-2007</t>
  </si>
  <si>
    <t>freidag</t>
  </si>
  <si>
    <t>Extracting data based on complex criteria</t>
  </si>
  <si>
    <t>extracting-data-based-on-complex-criteria</t>
  </si>
  <si>
    <t>JSH720</t>
  </si>
  <si>
    <t>Question on Project Management bundle</t>
  </si>
  <si>
    <t>question-on-project-management-bundle</t>
  </si>
  <si>
    <t>Qwirrk</t>
  </si>
  <si>
    <t>Adding Image through macro</t>
  </si>
  <si>
    <t>adding-image-through-macro</t>
  </si>
  <si>
    <t>Dee</t>
  </si>
  <si>
    <t>List people with Balance Due</t>
  </si>
  <si>
    <t>list-people-with-balance-due</t>
  </si>
  <si>
    <t>scout</t>
  </si>
  <si>
    <t>Axis colors that match values (red text = negative value)</t>
  </si>
  <si>
    <t>axis-colors-that-match-values-red-text-negative-value</t>
  </si>
  <si>
    <t>Displaying a chart based on multiple drop downs</t>
  </si>
  <si>
    <t>displaying-a-chart-based-on-multiple-drop-downs</t>
  </si>
  <si>
    <t>arivlin</t>
  </si>
  <si>
    <t>Interactive Jobless Rate for People Like You - Very Interesting Implementation</t>
  </si>
  <si>
    <t>interactive-jobless-rate-for-people-like-you-very-interesting-implementation</t>
  </si>
  <si>
    <t>Data validation</t>
  </si>
  <si>
    <t>data-validation</t>
  </si>
  <si>
    <t>Mornecr</t>
  </si>
  <si>
    <t>executable VBA</t>
  </si>
  <si>
    <t>executable-vba</t>
  </si>
  <si>
    <t>Ronaldo</t>
  </si>
  <si>
    <t>Display excel charts on sharepoint with filter function</t>
  </si>
  <si>
    <t>display-excel-charts-on-sharepoint-with-filter-function</t>
  </si>
  <si>
    <t>xiaohui</t>
  </si>
  <si>
    <t>If function in getting Qtr wise sales</t>
  </si>
  <si>
    <t>if-function-in-getting-qtr-wise-sales</t>
  </si>
  <si>
    <t>choice-as-replacement-for-if</t>
  </si>
  <si>
    <t>Henk</t>
  </si>
  <si>
    <t>Help with Time Calculations</t>
  </si>
  <si>
    <t>help-with-time-calculations</t>
  </si>
  <si>
    <t>Celeste</t>
  </si>
  <si>
    <t>t-tests</t>
  </si>
  <si>
    <t>srg</t>
  </si>
  <si>
    <t>Excel Chart Background Image</t>
  </si>
  <si>
    <t>excel-chart-background-image</t>
  </si>
  <si>
    <t>Azad</t>
  </si>
  <si>
    <t>CFPlus Addon For Excel 2003</t>
  </si>
  <si>
    <t>cfplus-addon-for-excel-2003</t>
  </si>
  <si>
    <t>Help please</t>
  </si>
  <si>
    <t>help-please</t>
  </si>
  <si>
    <t>bernie3</t>
  </si>
  <si>
    <t>Compare Dates against a Range of Dates</t>
  </si>
  <si>
    <t>compare-dates-against-a-range-of-dates</t>
  </si>
  <si>
    <t>Maggieh</t>
  </si>
  <si>
    <t>Hello, and a question, actually lots of questions I think?</t>
  </si>
  <si>
    <t>hello-and-a-question-actually-lots-of-questions-i-think</t>
  </si>
  <si>
    <t>craigd</t>
  </si>
  <si>
    <t>Analysing sets of data</t>
  </si>
  <si>
    <t>analysing-sets-of-data</t>
  </si>
  <si>
    <t>TheMouse</t>
  </si>
  <si>
    <t>SPSS forum same as Excel Forum</t>
  </si>
  <si>
    <t>spss-forum-same-as-chandoos-excel-forum</t>
  </si>
  <si>
    <t>closing filedialogue box</t>
  </si>
  <si>
    <t>closing-filedialogue-box</t>
  </si>
  <si>
    <t>embedded single quotes in data upsetting &amp;quot;insert into&amp;quot;</t>
  </si>
  <si>
    <t>embedded-single-quotes-in-data-upsetting-insert-into</t>
  </si>
  <si>
    <t>need help creating a product catalog in excel</t>
  </si>
  <si>
    <t>need-help-creating-a-product-catalog-in-excel</t>
  </si>
  <si>
    <t>kelleyfurniture</t>
  </si>
  <si>
    <t>Sales Dashboard Tutorial</t>
  </si>
  <si>
    <t>sales-dashboard-tutorial</t>
  </si>
  <si>
    <t>wsnyder</t>
  </si>
  <si>
    <t>How to extract dynamic information</t>
  </si>
  <si>
    <t>how-to-extract-dynamic-information</t>
  </si>
  <si>
    <t>jonathantiernan81</t>
  </si>
  <si>
    <t>Bar and Line in one chart on 2007</t>
  </si>
  <si>
    <t>bar-and-line-in-one-chart-on-2007</t>
  </si>
  <si>
    <t>priyanka116</t>
  </si>
  <si>
    <t>Can I do this in Excel?</t>
  </si>
  <si>
    <t>can-i-do-this-in-excel</t>
  </si>
  <si>
    <t>Henry@Guild</t>
  </si>
  <si>
    <t>How to debug an UDF?</t>
  </si>
  <si>
    <t>how-to-debug-an-udf</t>
  </si>
  <si>
    <t>Multi Level Charting</t>
  </si>
  <si>
    <t>multi-level-charting</t>
  </si>
  <si>
    <t>Brisbane Bob</t>
  </si>
  <si>
    <t>Employee Photo that changes depending of List Validation</t>
  </si>
  <si>
    <t>employee-photo-that-changes-depending-of-list-validation</t>
  </si>
  <si>
    <t>Doing a lookup from table with a value range.</t>
  </si>
  <si>
    <t>doing-a-lookup-from-table-with-a-value-range</t>
  </si>
  <si>
    <t>tricoachmartin</t>
  </si>
  <si>
    <t>Easier to do in Excel or something else?</t>
  </si>
  <si>
    <t>easier-to-do-in-excel-or-something-else</t>
  </si>
  <si>
    <t>maradykstra</t>
  </si>
  <si>
    <t>Y2K38</t>
  </si>
  <si>
    <t>y2k38</t>
  </si>
  <si>
    <t>Race</t>
  </si>
  <si>
    <t>Hiding Rows error</t>
  </si>
  <si>
    <t>hiding-rows-error</t>
  </si>
  <si>
    <t>dolphintabby</t>
  </si>
  <si>
    <t>Links not working when I open up a 2003 spreadsheet in Excel 2007</t>
  </si>
  <si>
    <t>links-not-working-when-i-open-up-a-2003-spreadsheet-in-excel-2007</t>
  </si>
  <si>
    <t>Shonas</t>
  </si>
  <si>
    <t>Nested IF Statements with ISTEXT</t>
  </si>
  <si>
    <t>nested-if-statements-with-istext</t>
  </si>
  <si>
    <t>How to refer current active cell&amp;#039;s address?</t>
  </si>
  <si>
    <t>how-to-refer-current-active-cells-address</t>
  </si>
  <si>
    <t>Frank</t>
  </si>
  <si>
    <t>If&amp;gt;Then formula</t>
  </si>
  <si>
    <t>ifthen-formula</t>
  </si>
  <si>
    <t>Inactivating rows n columns as in Christmas Gift List file</t>
  </si>
  <si>
    <t>inactivating-rows-n-columns-as-in-christmas-gift-list-file</t>
  </si>
  <si>
    <t>Selecting on figure from many to several entries</t>
  </si>
  <si>
    <t>selecting-on-figure-from-many-to-several-entries</t>
  </si>
  <si>
    <t>aires</t>
  </si>
  <si>
    <t>Monthly combination of active spreadsheets w/ different formats</t>
  </si>
  <si>
    <t>monthly-combination-of-active-spreadsheets-w-different-formats</t>
  </si>
  <si>
    <t>Ryan</t>
  </si>
  <si>
    <t>Phone Number formatting</t>
  </si>
  <si>
    <t>phone-number-formatting</t>
  </si>
  <si>
    <t>ButchJ</t>
  </si>
  <si>
    <t>Autofill Formulas Horizontally with cell number increment</t>
  </si>
  <si>
    <t>autofill-formulas-horizontally-with-cell-number-increment</t>
  </si>
  <si>
    <t>holdsworth</t>
  </si>
  <si>
    <t>Need help with a conditional formatting formula</t>
  </si>
  <si>
    <t>need-help-with-a-conditional-formatting-formula</t>
  </si>
  <si>
    <t>Brett Crisp</t>
  </si>
  <si>
    <t>Duplicate values in a list</t>
  </si>
  <si>
    <t>duplicate-values-in-a-list</t>
  </si>
  <si>
    <t>clumpa</t>
  </si>
  <si>
    <t>A question about the SUM formula (I think)</t>
  </si>
  <si>
    <t>a-question-about-the-sum-formula-i-think</t>
  </si>
  <si>
    <t>Dave North</t>
  </si>
  <si>
    <t>Possibly beyond the capabilities of excel!!!</t>
  </si>
  <si>
    <t>possibly-beyond-the-capabilities-of-excel</t>
  </si>
  <si>
    <t>Save CSV without headers</t>
  </si>
  <si>
    <t>save-csv-without-headers</t>
  </si>
  <si>
    <t>Pivot Table</t>
  </si>
  <si>
    <t>pivot-table</t>
  </si>
  <si>
    <t>Please help</t>
  </si>
  <si>
    <t>please-help</t>
  </si>
  <si>
    <t>hulkster1017</t>
  </si>
  <si>
    <t>Conditionally formatting a row</t>
  </si>
  <si>
    <t>conditionally-formatting-a-row</t>
  </si>
  <si>
    <t>timmlaww</t>
  </si>
  <si>
    <t>Populate a Combo box using external data</t>
  </si>
  <si>
    <t>populate-a-combo-box-using-external-data</t>
  </si>
  <si>
    <t>Cesar Marmol</t>
  </si>
  <si>
    <t>formula does not always pick up information from source</t>
  </si>
  <si>
    <t>formula-does-not-always-pick-up-information-from-source</t>
  </si>
  <si>
    <t>express</t>
  </si>
  <si>
    <t>A Little Complicated 4 Conditional Formatting</t>
  </si>
  <si>
    <t>a-little-complicated-4-conditional-formatting</t>
  </si>
  <si>
    <t>a4vtt</t>
  </si>
  <si>
    <t>Custom Format a Number</t>
  </si>
  <si>
    <t>custom-format-a-number</t>
  </si>
  <si>
    <t>sleepypiyo</t>
  </si>
  <si>
    <t>Protecting worksheets</t>
  </si>
  <si>
    <t>protecting-worksheets</t>
  </si>
  <si>
    <t>LadyBlack</t>
  </si>
  <si>
    <t>Forgot password :(</t>
  </si>
  <si>
    <t>forgot-password</t>
  </si>
  <si>
    <t>New question within an existing topic</t>
  </si>
  <si>
    <t>new-question-within-an-existing-topic</t>
  </si>
  <si>
    <t>show value on first number, zero for all additional duplicate numbers</t>
  </si>
  <si>
    <t>adding-a-sequencial-number-to-a-non-unique-alphanumeric-cell</t>
  </si>
  <si>
    <t>richardsmith</t>
  </si>
  <si>
    <t>Resource loading</t>
  </si>
  <si>
    <t>resource-loading</t>
  </si>
  <si>
    <t>mediabay</t>
  </si>
  <si>
    <t>REF! Error when uploading to a Google Spreadsheet</t>
  </si>
  <si>
    <t>ref-error-when-uploading-to-a-google-spreadsheet</t>
  </si>
  <si>
    <t>Choose function</t>
  </si>
  <si>
    <t>choose-function</t>
  </si>
  <si>
    <t>hhgoh</t>
  </si>
  <si>
    <t>Create Intuitive Dashboards</t>
  </si>
  <si>
    <t>create-intuitive-dashboards</t>
  </si>
  <si>
    <t>erezkoli</t>
  </si>
  <si>
    <t>Move cells to same column</t>
  </si>
  <si>
    <t>move-cells-to-same-column</t>
  </si>
  <si>
    <t>How to identify the lastest date of the filled cell?</t>
  </si>
  <si>
    <t>how-to-identify-the-lastest-date-of-the-filled-cell</t>
  </si>
  <si>
    <t>fitfat</t>
  </si>
  <si>
    <t>Count entires</t>
  </si>
  <si>
    <t>count-entires</t>
  </si>
  <si>
    <t>razaas</t>
  </si>
  <si>
    <t>Conditional numbering</t>
  </si>
  <si>
    <t>conditional-numbering</t>
  </si>
  <si>
    <t>Clarity</t>
  </si>
  <si>
    <t>Frequency Distribution of Text Data</t>
  </si>
  <si>
    <t>frequency-distribution-of-text-data</t>
  </si>
  <si>
    <t>Dr. Debbie</t>
  </si>
  <si>
    <t>Sorting data</t>
  </si>
  <si>
    <t>sorting-data</t>
  </si>
  <si>
    <t>Formatting and = cell reference</t>
  </si>
  <si>
    <t>formatting-and-cell-reference</t>
  </si>
  <si>
    <t>dragon.fly22</t>
  </si>
  <si>
    <t>oldchippy</t>
  </si>
  <si>
    <t>Uni Assingment help - matching prices for shopping items</t>
  </si>
  <si>
    <t>uni-assingment-help-matching-prices-for-shopping-items</t>
  </si>
  <si>
    <t>samlim88</t>
  </si>
  <si>
    <t>Pictures are messed up in file of 50 sheets</t>
  </si>
  <si>
    <t>pictures-are-messed-up-in-file-of-50-sheets</t>
  </si>
  <si>
    <t>Validating data with a list (formatting list question)</t>
  </si>
  <si>
    <t>validating-data-with-a-list-formatting-list-question</t>
  </si>
  <si>
    <t>Dynamic XValues/X-axis</t>
  </si>
  <si>
    <t>dynamic-xvaluesx-axis</t>
  </si>
  <si>
    <t>rfestino</t>
  </si>
  <si>
    <t>BCG Matrix in Excel</t>
  </si>
  <si>
    <t>bcg-matrix-in-excel</t>
  </si>
  <si>
    <t>sghori</t>
  </si>
  <si>
    <t>excel axis query (dynamic oppose to static)</t>
  </si>
  <si>
    <t>excel-axis-query-dynamic-oppose-to-static</t>
  </si>
  <si>
    <t>robjowens</t>
  </si>
  <si>
    <t>Multiple conditional formatting with &amp;quot;Allow Users To Edit Ranges&amp;quot; feature</t>
  </si>
  <si>
    <t>multiple-conditional-formatting-with-allow-users-to-edit-ranges-feature</t>
  </si>
  <si>
    <t>Countif/Sumif with linked workbook</t>
  </si>
  <si>
    <t>countifsumif-with-linked-workbook</t>
  </si>
  <si>
    <t>Chill</t>
  </si>
  <si>
    <t>regarding TOC &amp;amp; mutiple pages no of a work book</t>
  </si>
  <si>
    <t>regarding-toc-mutiple-pages-no-of-a-work-book</t>
  </si>
  <si>
    <t>rathandeep</t>
  </si>
  <si>
    <t>Concatenate and Custom Format</t>
  </si>
  <si>
    <t>concatenate-and-custom-format</t>
  </si>
  <si>
    <t>bfraser</t>
  </si>
  <si>
    <t>Concatenate() or &amp;amp;</t>
  </si>
  <si>
    <t>concatenate-or</t>
  </si>
  <si>
    <t>Auto update a pivot table</t>
  </si>
  <si>
    <t>auto-update-a-pivot-table</t>
  </si>
  <si>
    <t>tmckerahan</t>
  </si>
  <si>
    <t>HLookup - next largest value</t>
  </si>
  <si>
    <t>hlookup-next-largest-value</t>
  </si>
  <si>
    <t>Calculation speed slows down with SUMPRODUCT formulas</t>
  </si>
  <si>
    <t>calculation-speed-slows-down-with-sumproduct-formulas</t>
  </si>
  <si>
    <t>schalkj</t>
  </si>
  <si>
    <t>Getting unique values (text) from a list</t>
  </si>
  <si>
    <t>getting-unique-values-text-from-a-list</t>
  </si>
  <si>
    <t>darh78</t>
  </si>
  <si>
    <t>Text Display</t>
  </si>
  <si>
    <t>text-display</t>
  </si>
  <si>
    <t>bubbapost</t>
  </si>
  <si>
    <t>Customer Statements using Excel Access Integration - Solution Options Please?</t>
  </si>
  <si>
    <t>so-frustrated</t>
  </si>
  <si>
    <t>Evil_Pugs_Mama</t>
  </si>
  <si>
    <t>Multiple projects</t>
  </si>
  <si>
    <t>multiple-projects</t>
  </si>
  <si>
    <t>FilC</t>
  </si>
  <si>
    <t>Combining data in multiple worksheets into</t>
  </si>
  <si>
    <t>combining-data-in-multiple-worksheets-into</t>
  </si>
  <si>
    <t>TDoran</t>
  </si>
  <si>
    <t>VBA search with variable</t>
  </si>
  <si>
    <t>vba-search-with-variable</t>
  </si>
  <si>
    <t>Checkboxes</t>
  </si>
  <si>
    <t>checkboxes</t>
  </si>
  <si>
    <t>VT</t>
  </si>
  <si>
    <t>Formula to get cell custom format value</t>
  </si>
  <si>
    <t>formula-to-get-cell-custom-format-value</t>
  </si>
  <si>
    <t>diazyovera</t>
  </si>
  <si>
    <t>How to include holidays to NETWORKDAYS calculation</t>
  </si>
  <si>
    <t>how-to-include-holidays-to-networkdays-calculation</t>
  </si>
  <si>
    <t>nesting sumproduct with posible blank values....</t>
  </si>
  <si>
    <t>nesting-sumproduct-with-posible-blank-values</t>
  </si>
  <si>
    <t>foster</t>
  </si>
  <si>
    <t>Chart type which doesn&amp;#039;t exist</t>
  </si>
  <si>
    <t>chart-type-which-doesnt-exist</t>
  </si>
  <si>
    <t>Dynamic Cutting and Pasting along with sorting</t>
  </si>
  <si>
    <t>dynamic-cutting-and-pasting-along-with-sorting</t>
  </si>
  <si>
    <t>jcalvacca</t>
  </si>
  <si>
    <t>Need a formula (or chart?)</t>
  </si>
  <si>
    <t>need-a-formula-or-chart</t>
  </si>
  <si>
    <t>glp</t>
  </si>
  <si>
    <t>help in dashboard</t>
  </si>
  <si>
    <t>help-in-dashboard</t>
  </si>
  <si>
    <t>How to identify the lastest date of this daily series ?</t>
  </si>
  <si>
    <t>how-to-identify-the-lastest-date-of-this-daily-series</t>
  </si>
  <si>
    <t>Colour bars on my Gantt charts keep disappearing</t>
  </si>
  <si>
    <t>colour-bars-on-my-gantt-charts-keep-disappearing</t>
  </si>
  <si>
    <t>How to match text strings to corresponding data to create a calculation?</t>
  </si>
  <si>
    <t>how-to-match-text-strings-to-corresponding-data-to-create-a-calculation</t>
  </si>
  <si>
    <t>tolbit</t>
  </si>
  <si>
    <t>How to create a webpage using excel?</t>
  </si>
  <si>
    <t>how-to-create-a-webpage-using-excel</t>
  </si>
  <si>
    <t>Brooklynite</t>
  </si>
  <si>
    <t>Help with stacked bar chart</t>
  </si>
  <si>
    <t>help-with-stacked-bar-chart</t>
  </si>
  <si>
    <t>TessaES</t>
  </si>
  <si>
    <t>Calendar Pop Up Excel 2007</t>
  </si>
  <si>
    <t>calendar-pop-up-excel-2007</t>
  </si>
  <si>
    <t>How to calculate number of working days excel 2003?</t>
  </si>
  <si>
    <t>how-to-calculate-number-of-working-days-excel-2003</t>
  </si>
  <si>
    <t>Kunal</t>
  </si>
  <si>
    <t>data-validation-1</t>
  </si>
  <si>
    <t>kireeti</t>
  </si>
  <si>
    <t>Skip logic based on cell entry</t>
  </si>
  <si>
    <t>skip-logic-based-on-cell-entry</t>
  </si>
  <si>
    <t>Twee</t>
  </si>
  <si>
    <t>Total elapsed time w/date and time picker 6.0 (sp4)</t>
  </si>
  <si>
    <t>total-elapsed-time-wdate-and-time-picker-60-sp4</t>
  </si>
  <si>
    <t>Compare 2 columns highlight duplicates ..</t>
  </si>
  <si>
    <t>compare-2-columns-highlight-duplicates</t>
  </si>
  <si>
    <t>FriendlyGardener</t>
  </si>
  <si>
    <t>trouble with a date formula</t>
  </si>
  <si>
    <t>trouble-with-a-date-formula</t>
  </si>
  <si>
    <t>Help: I want to identify the latest date of my daily series</t>
  </si>
  <si>
    <t>help-i-want-to-identify-the-latest-date-of-my-daily-series</t>
  </si>
  <si>
    <t>More than 3 Conditional Formating</t>
  </si>
  <si>
    <t>more-than-3-conditional-formating</t>
  </si>
  <si>
    <t>Compare two columns and find duplicate and unique entries</t>
  </si>
  <si>
    <t>compare-two-columns-and-find-duplicate-and-unique-entries</t>
  </si>
  <si>
    <t>s8ntandrew</t>
  </si>
  <si>
    <t>hiwiller</t>
  </si>
  <si>
    <t>icon sets in Excel 2010</t>
  </si>
  <si>
    <t>icon-sets-in-excel-2010</t>
  </si>
  <si>
    <t>Adding specific values in a list..HELP!</t>
  </si>
  <si>
    <t>adding-specific-values-in-a-listhelp</t>
  </si>
  <si>
    <t>Aram87</t>
  </si>
  <si>
    <t>Excel locking up- macro enabled</t>
  </si>
  <si>
    <t>excel-locking-up-macro-enabled</t>
  </si>
  <si>
    <t>Macro to password protect all xls files in folder</t>
  </si>
  <si>
    <t>macro-to-password-protect-all-xls-fils-in-folder</t>
  </si>
  <si>
    <t>conditional formatting</t>
  </si>
  <si>
    <t>conditional-formatting</t>
  </si>
  <si>
    <t>ljgent</t>
  </si>
  <si>
    <t>Find Column header to sort entire column</t>
  </si>
  <si>
    <t>find-column-header-to-sort-entire-column</t>
  </si>
  <si>
    <t>jasten</t>
  </si>
  <si>
    <t>xl &amp;#039;07 charting issues with dates &amp;amp; time</t>
  </si>
  <si>
    <t>xl-07-charting-issues-with-dates-time</t>
  </si>
  <si>
    <t>MIMarkS</t>
  </si>
  <si>
    <t>Autofilter help</t>
  </si>
  <si>
    <t>autofilter-help</t>
  </si>
  <si>
    <t>sesi96</t>
  </si>
  <si>
    <t>looking for a fill formula....</t>
  </si>
  <si>
    <t>looking-for-a-fill-formula</t>
  </si>
  <si>
    <t>JoshVV</t>
  </si>
  <si>
    <t>Thick lines</t>
  </si>
  <si>
    <t>thick-lines</t>
  </si>
  <si>
    <t>ian9999</t>
  </si>
  <si>
    <t>free training for R-PLUS.</t>
  </si>
  <si>
    <t>free-training-for-r-plus</t>
  </si>
  <si>
    <t>peng</t>
  </si>
  <si>
    <t>Project Timing chart</t>
  </si>
  <si>
    <t>project-timing-chart</t>
  </si>
  <si>
    <t>Excel DashBoards X Web</t>
  </si>
  <si>
    <t>excel-dashboards-x-web</t>
  </si>
  <si>
    <t>Calculating Percentage when each value is a &amp;quot;piece&amp;quot; of a total</t>
  </si>
  <si>
    <t>calculating-percentage-when-each-value-is-a-piece-of-a-total</t>
  </si>
  <si>
    <t>simple date and cell formating help</t>
  </si>
  <si>
    <t>simple-date-and-cell-formating-help</t>
  </si>
  <si>
    <t>Milestone Tracking</t>
  </si>
  <si>
    <t>milestone-tracking</t>
  </si>
  <si>
    <t>akshayag</t>
  </si>
  <si>
    <t>Referencing range with column heading</t>
  </si>
  <si>
    <t>referencing-range-with-column-heading</t>
  </si>
  <si>
    <t>SAMBASIVA RAO</t>
  </si>
  <si>
    <t>separating text within one cell</t>
  </si>
  <si>
    <t>separating-text-within-one-cell</t>
  </si>
  <si>
    <t>Format of  worksheet names</t>
  </si>
  <si>
    <t>format-of-worksheet-names</t>
  </si>
  <si>
    <t>Mind</t>
  </si>
  <si>
    <t>Pivot table group data missing entries</t>
  </si>
  <si>
    <t>pivot-table-group-data-missing-entries</t>
  </si>
  <si>
    <t>Compare columns and highlight unique values</t>
  </si>
  <si>
    <t>compare-columns-and-highlight-unique-values</t>
  </si>
  <si>
    <t>Scouse</t>
  </si>
  <si>
    <t>20007 Data Comparison Formula</t>
  </si>
  <si>
    <t>20007-data-comparison-formula</t>
  </si>
  <si>
    <t>eggselent</t>
  </si>
  <si>
    <t>Permutations/Combinations</t>
  </si>
  <si>
    <t>permutationscombinations</t>
  </si>
  <si>
    <t>Change highlight colour of cell when new information is entered into the cell</t>
  </si>
  <si>
    <t>change-highlight-colour-of-cell-when-new-information-is-entered-into-the-cell</t>
  </si>
  <si>
    <t>ptwuk</t>
  </si>
  <si>
    <t>what i know as &amp;quot; Time Lapse&amp;quot;</t>
  </si>
  <si>
    <t>what-i-know-as-time-lapse</t>
  </si>
  <si>
    <t>johnneyred</t>
  </si>
  <si>
    <t>SUM and ...</t>
  </si>
  <si>
    <t>sum-and</t>
  </si>
  <si>
    <t>SravanP</t>
  </si>
  <si>
    <t>Restricting macro run  to few columns</t>
  </si>
  <si>
    <t>restricting-macro-run-to-few-columns</t>
  </si>
  <si>
    <t>drop shadows in cells</t>
  </si>
  <si>
    <t>drop-shadows-in-cells</t>
  </si>
  <si>
    <t>campingshadow</t>
  </si>
  <si>
    <t>Copy cell data into a comment box of another cell</t>
  </si>
  <si>
    <t>copy-cell-data-into-a-comment-box-of-another-cell</t>
  </si>
  <si>
    <t>Amro-2010</t>
  </si>
  <si>
    <t>Populating a row, based on a date entered</t>
  </si>
  <si>
    <t>populating-a-row-based-on-a-date-entered</t>
  </si>
  <si>
    <t>vivek</t>
  </si>
  <si>
    <t>Converting text into macro</t>
  </si>
  <si>
    <t>converting-text-into-macro</t>
  </si>
  <si>
    <t>Hot to Count Records Between 2 Dates And a Condition?</t>
  </si>
  <si>
    <t>hot-to-count-records-between-2-dates-and-a-condition</t>
  </si>
  <si>
    <t>Lou</t>
  </si>
  <si>
    <t>Inserting a value into a long text</t>
  </si>
  <si>
    <t>inserting-a-value-into-a-long-text</t>
  </si>
  <si>
    <t>Data Validation List</t>
  </si>
  <si>
    <t>data-validation-list</t>
  </si>
  <si>
    <t>AK</t>
  </si>
  <si>
    <t>charting with different data</t>
  </si>
  <si>
    <t>charting-with-different-data</t>
  </si>
  <si>
    <t>Embarrassing, but I need help with COUNTIF with muptiple conditions</t>
  </si>
  <si>
    <t>embarrassing-but-i-need-help-with-countif-with-muptiple-conditions</t>
  </si>
  <si>
    <t>Error correction in this formula</t>
  </si>
  <si>
    <t>error-correction-in-this-formula</t>
  </si>
  <si>
    <t>Radu</t>
  </si>
  <si>
    <t>Logical condition in IF statement</t>
  </si>
  <si>
    <t>logical-condition-in-if-statement</t>
  </si>
  <si>
    <t>Usage of 2 hyphens in formula</t>
  </si>
  <si>
    <t>usage-of-2-hyphens-in-formula</t>
  </si>
  <si>
    <t>Protecting Multiple Sheets</t>
  </si>
  <si>
    <t>protecting-multiple-sheets</t>
  </si>
  <si>
    <t>kjkrsch</t>
  </si>
  <si>
    <t>Can I avoid hitting F2 &amp;amp; Enter for a copied date to take the right format ?</t>
  </si>
  <si>
    <t>can-i-avoid-hitting-f2-enter-for-a-copied-date-to-take-the-right-format</t>
  </si>
  <si>
    <t>radhesh</t>
  </si>
  <si>
    <t>Subtotal Function Across Horizontal Cells</t>
  </si>
  <si>
    <t>subtotal-function-across-horizontal-cells</t>
  </si>
  <si>
    <t>ellistyle@gmail.com</t>
  </si>
  <si>
    <t>Flexible charts - Urgent</t>
  </si>
  <si>
    <t>flexible-charts-urgent</t>
  </si>
  <si>
    <t>arlu1201</t>
  </si>
  <si>
    <t>Populating cells based on another value</t>
  </si>
  <si>
    <t>populating-cells-based-on-another-value</t>
  </si>
  <si>
    <t>Vlookup</t>
  </si>
  <si>
    <t>vlookup</t>
  </si>
  <si>
    <t>Amro-2011</t>
  </si>
  <si>
    <t>Excel 2007 SP2 Chart Titles</t>
  </si>
  <si>
    <t>excel-2007-sp2-chart-titles</t>
  </si>
  <si>
    <t>bdbounds</t>
  </si>
  <si>
    <t>Posting Rules &amp;amp; Etiquette [read before posting]</t>
  </si>
  <si>
    <t>phd-forum-posting-rules-etiquette-pls-read-before-posting</t>
  </si>
  <si>
    <t>Rolling 13 wks data not working but rolling header working</t>
  </si>
  <si>
    <t>rolling-13-wks-data-not-working-but-rolling-header-working</t>
  </si>
  <si>
    <t>Filtering through Values</t>
  </si>
  <si>
    <t>filtering-through-values</t>
  </si>
  <si>
    <t>suemol</t>
  </si>
  <si>
    <t>Overlapping Rectangular graphs</t>
  </si>
  <si>
    <t>overlapping-rectangular-graphs</t>
  </si>
  <si>
    <t>no-one</t>
  </si>
  <si>
    <t>Pivot table filtering - % of entire total not just filtered values</t>
  </si>
  <si>
    <t>pivot-table-filtering-of-entire-total-not-just-filtered-values</t>
  </si>
  <si>
    <t>roy007</t>
  </si>
  <si>
    <t>How to return a text cell sorting values between 2 different tables</t>
  </si>
  <si>
    <t>how-to-return-a-text-cell-sorting-values-between-2-different-tables</t>
  </si>
  <si>
    <t>aleksi</t>
  </si>
  <si>
    <t>Gauge/Speedometer Help</t>
  </si>
  <si>
    <t>gaugespeedometer-help</t>
  </si>
  <si>
    <t>Brit_in_MN</t>
  </si>
  <si>
    <t>Formating End Point on a Freeform Line</t>
  </si>
  <si>
    <t>formating-end-point-on-a-freeform-line</t>
  </si>
  <si>
    <t>Using Tables with formulaes</t>
  </si>
  <si>
    <t>using-tables-with-formulaes</t>
  </si>
  <si>
    <t>Extending tables with formulae (another topic)</t>
  </si>
  <si>
    <t>extending-tables-with-formulae-another-topic</t>
  </si>
  <si>
    <t>Conditional Formatting I Think.</t>
  </si>
  <si>
    <t>conditional-formatting-i-think</t>
  </si>
  <si>
    <t>accountingblm</t>
  </si>
  <si>
    <t>Excel File Names into a Worksheet</t>
  </si>
  <si>
    <t>excel-file-names-into-a-worksheet</t>
  </si>
  <si>
    <t>Credit Book Project to maintain balances of multiple users</t>
  </si>
  <si>
    <t>credit-book-project-to-maintain-balances-of-multiple-users</t>
  </si>
  <si>
    <t>Arrays - average corresponding values for each occurance</t>
  </si>
  <si>
    <t>arrays-average-corresponding-values-for-each-occurance</t>
  </si>
  <si>
    <t>katish</t>
  </si>
  <si>
    <t>syntax for IF formula</t>
  </si>
  <si>
    <t>syntax-for-if-formula</t>
  </si>
  <si>
    <t>Splitting Worksheets into individual workbooks</t>
  </si>
  <si>
    <t>splittind-worksheet-into-individual-workbooks</t>
  </si>
  <si>
    <t>Resolving Tied scores</t>
  </si>
  <si>
    <t>resolving-tied-scores</t>
  </si>
  <si>
    <t>Please guide me to save time.</t>
  </si>
  <si>
    <t>please-guide-me-to-save-time</t>
  </si>
  <si>
    <t>vinu</t>
  </si>
  <si>
    <t>excel gantt chart timelines - how can you do month timelines</t>
  </si>
  <si>
    <t>excel-gantt-chart-timelines-how-can-you-do-month-timelines</t>
  </si>
  <si>
    <t>ttts112</t>
  </si>
  <si>
    <t>Can i integrate VLOOKUP with GETPIVOTDATA formula?</t>
  </si>
  <si>
    <t>can-i-integrate-vlookup-with-getpivotdata-formula</t>
  </si>
  <si>
    <t>Bigtaff</t>
  </si>
  <si>
    <t>INDEX and MATCH Function HELP</t>
  </si>
  <si>
    <t>index-and-match-function-help</t>
  </si>
  <si>
    <t>To get correct time format with incorrect value??</t>
  </si>
  <si>
    <t>to-get-correct-time-format-with-incorrect-value</t>
  </si>
  <si>
    <t>Gamnis</t>
  </si>
  <si>
    <t>Updating links</t>
  </si>
  <si>
    <t>updating-links</t>
  </si>
  <si>
    <t>Converting US to Europen date formats</t>
  </si>
  <si>
    <t>converting-us-to-europen-date-formats</t>
  </si>
  <si>
    <t>Peter Brannick</t>
  </si>
  <si>
    <t>Conditional Formatting for dummies please?</t>
  </si>
  <si>
    <t>conditional-formatting-for-dummies-please</t>
  </si>
  <si>
    <t>mediatx</t>
  </si>
  <si>
    <t>Dynamic Charts?</t>
  </si>
  <si>
    <t>dynamic-charts</t>
  </si>
  <si>
    <t>mr_hiboy</t>
  </si>
  <si>
    <t>Excel data report automation</t>
  </si>
  <si>
    <t>excel-data-report-automation</t>
  </si>
  <si>
    <t>clenha01</t>
  </si>
  <si>
    <t>VBA question</t>
  </si>
  <si>
    <t>vba-question</t>
  </si>
  <si>
    <t>Large Operation Error</t>
  </si>
  <si>
    <t>large-operation-error</t>
  </si>
  <si>
    <t>asiftherock</t>
  </si>
  <si>
    <t>Selecting multiple options from data validation list</t>
  </si>
  <si>
    <t>selecting-multiple-options-from-data-validation-list</t>
  </si>
  <si>
    <t>Forecasting with Pivottables is it possible?</t>
  </si>
  <si>
    <t>forecasting-with-pivottables-is-it-possible</t>
  </si>
  <si>
    <t>AMG</t>
  </si>
  <si>
    <t>picture links</t>
  </si>
  <si>
    <t>picture-links</t>
  </si>
  <si>
    <t>gopinath1</t>
  </si>
  <si>
    <t>SUM dynamically till a condition is reached?</t>
  </si>
  <si>
    <t>sum-dynamically-till-a-condition-is-reached</t>
  </si>
  <si>
    <t>suresh.79</t>
  </si>
  <si>
    <t>highlight top 80% values (sum) without sorting</t>
  </si>
  <si>
    <t>highlight-top-80-values-sum-without-sorting</t>
  </si>
  <si>
    <t>bohtab</t>
  </si>
  <si>
    <t>Get user Signatur</t>
  </si>
  <si>
    <t>get-user-signatur</t>
  </si>
  <si>
    <t>Unique values from an unsorted column meeting a certain criteria</t>
  </si>
  <si>
    <t>unique-values-from-an-unsorted-column-meeting-a-certain-criteria</t>
  </si>
  <si>
    <t>Extracting Whole Address to Multiple Cells</t>
  </si>
  <si>
    <t>extracting-whole-address-to-multiple-cells</t>
  </si>
  <si>
    <t>windyinnc</t>
  </si>
  <si>
    <t>Using the INDIRECT function on multiple spreadsheets</t>
  </si>
  <si>
    <t>using-the-indirect-function-on-multiple-spreadsheets</t>
  </si>
  <si>
    <t>RSS Feed list in Excel to Outlook</t>
  </si>
  <si>
    <t>rss-feed-list-in-excel-to-outlook</t>
  </si>
  <si>
    <t>AlinVegas</t>
  </si>
  <si>
    <t>Date reminders/alerts</t>
  </si>
  <si>
    <t>date-remindersalerts</t>
  </si>
  <si>
    <t>coriolis</t>
  </si>
  <si>
    <t>Merging Excel data</t>
  </si>
  <si>
    <t>merging-excel-data</t>
  </si>
  <si>
    <t>Texan</t>
  </si>
  <si>
    <t>Nice forum</t>
  </si>
  <si>
    <t>nice-forum</t>
  </si>
  <si>
    <t>Looking for Testing Form Template</t>
  </si>
  <si>
    <t>looking-for-testing-form-template</t>
  </si>
  <si>
    <t>Lo Baan</t>
  </si>
  <si>
    <t>Credit Book Project</t>
  </si>
  <si>
    <t>credit-book-project</t>
  </si>
  <si>
    <t>Linking Google Finance stock data with Excel</t>
  </si>
  <si>
    <t>linking-google-finance-stock-data-with-excel</t>
  </si>
  <si>
    <t>rkumaran</t>
  </si>
  <si>
    <t>Validation in Excel 2007</t>
  </si>
  <si>
    <t>validation-in-excel-2007</t>
  </si>
  <si>
    <t>iswar10</t>
  </si>
  <si>
    <t>What does Conditional Formating really effect</t>
  </si>
  <si>
    <t>what-does-conditional-formating-really-effect</t>
  </si>
  <si>
    <t>RalphJ</t>
  </si>
  <si>
    <t>Error in macro - Index refers</t>
  </si>
  <si>
    <t>error-in-macro-index-refers</t>
  </si>
  <si>
    <t>SWOT analysis bubble chart?</t>
  </si>
  <si>
    <t>swot-analysis-bubble-chart</t>
  </si>
  <si>
    <t>kedenham</t>
  </si>
  <si>
    <t>Chart Area</t>
  </si>
  <si>
    <t>chart-area</t>
  </si>
  <si>
    <t>Sorting Tables</t>
  </si>
  <si>
    <t>sorting-tables</t>
  </si>
  <si>
    <t>Ozzy73</t>
  </si>
  <si>
    <t>Difference in Timestamps</t>
  </si>
  <si>
    <t>difference-in-timestamps</t>
  </si>
  <si>
    <t>barmacost</t>
  </si>
  <si>
    <t>Embed image into a cell</t>
  </si>
  <si>
    <t>embed-image-into-a-cell</t>
  </si>
  <si>
    <t>Backwards freeze panes</t>
  </si>
  <si>
    <t>backwards-freeze-panes</t>
  </si>
  <si>
    <t>Sorting pivot tables on a &amp;quot;split&amp;quot; column</t>
  </si>
  <si>
    <t>sorting-pivot-tables-on-a-split-column</t>
  </si>
  <si>
    <t>BFC</t>
  </si>
  <si>
    <t>IF this equals that OR that or that, then.....</t>
  </si>
  <si>
    <t>if-this-equals-that-or-that-or-that-then</t>
  </si>
  <si>
    <t>ashfire jon</t>
  </si>
  <si>
    <t>Move Cells from one sheet to another</t>
  </si>
  <si>
    <t>move-cells-from-one-sheet-to-another</t>
  </si>
  <si>
    <t>Hellcat94</t>
  </si>
  <si>
    <t>Automatic Format Axis</t>
  </si>
  <si>
    <t>automatic-format-axis</t>
  </si>
  <si>
    <t>simcat95</t>
  </si>
  <si>
    <t>Gantt charts from Pivots with data sourced from Access</t>
  </si>
  <si>
    <t>gantt-charts-from-pivots-with-data-sourced-from-access</t>
  </si>
  <si>
    <t>Tickles</t>
  </si>
  <si>
    <t>Track changes in sheet containing tables</t>
  </si>
  <si>
    <t>track-changes-in-sheet-containing-tables</t>
  </si>
  <si>
    <t>Formula to display data based on input</t>
  </si>
  <si>
    <t>formula-to-display-data-based-on-input</t>
  </si>
  <si>
    <t>mazahrm</t>
  </si>
  <si>
    <t>Combine two dynamic range from different worksheet into a third worksheet</t>
  </si>
  <si>
    <t>combine-two-dynamic-range-from-different-worksheet-into-a-third-worksheet</t>
  </si>
  <si>
    <t>khyati_p</t>
  </si>
  <si>
    <t>do not resize page footer with page size zoom</t>
  </si>
  <si>
    <t>do-not-resize-page-footer-with-page-size-zoom</t>
  </si>
  <si>
    <t>gjl</t>
  </si>
  <si>
    <t>In cell pie charts</t>
  </si>
  <si>
    <t>in-cell-pie-charts</t>
  </si>
  <si>
    <t>Conditional Max or Min to find larget or smallest number matching criteria</t>
  </si>
  <si>
    <t>conditional-max-or-min-to-find-larget-or-smallest-number-matching-criteria</t>
  </si>
  <si>
    <t>ralph</t>
  </si>
  <si>
    <t>Linking Excel to Access ADO - Linked table</t>
  </si>
  <si>
    <t>linking-excel-to-access-ado-linked-table</t>
  </si>
  <si>
    <t>Sankey charts in excel ?</t>
  </si>
  <si>
    <t>sankey-charts-in-excel</t>
  </si>
  <si>
    <t>kilele</t>
  </si>
  <si>
    <t>tracking reoccuring things</t>
  </si>
  <si>
    <t>tracking-reoccuring-things</t>
  </si>
  <si>
    <t>Pivot Table Drop Data here Option</t>
  </si>
  <si>
    <t>pivot-table-drop-data-here-option</t>
  </si>
  <si>
    <t>Using If fx in Data/Validation/List</t>
  </si>
  <si>
    <t>using-if-fx-in-datavalidationlist</t>
  </si>
  <si>
    <t>ssnch</t>
  </si>
  <si>
    <t>How to reference onto a new sheet and THEN SORT</t>
  </si>
  <si>
    <t>how-to-reference-onto-a-new-sheet-and-then-sort</t>
  </si>
  <si>
    <t>jilli</t>
  </si>
  <si>
    <t>Macros don&amp;#039;t work before refreshing pivot tables</t>
  </si>
  <si>
    <t>macros-dont-work-before-refreshing-pivot-tables</t>
  </si>
  <si>
    <t>Macao</t>
  </si>
  <si>
    <t>Conditional formatting basics</t>
  </si>
  <si>
    <t>conditonal-formatting-basics</t>
  </si>
  <si>
    <t>EXCEL MUPPETT</t>
  </si>
  <si>
    <t>Multiple cell range highlight based on the time of the day during an event</t>
  </si>
  <si>
    <t>multiple-cell-range-highlight-based-on-the-time-of-the-day-during-an-event</t>
  </si>
  <si>
    <t>tubadenis</t>
  </si>
  <si>
    <t>Budget vs Actual Chart--April 2009 post</t>
  </si>
  <si>
    <t>budget-vs-actual-chart-april-2009-post</t>
  </si>
  <si>
    <t>!!! HELP ME!!! Auto Sort - (without using ROW or any Macros)</t>
  </si>
  <si>
    <t>help-me-auto-sort-without-using-row-or-any-macros</t>
  </si>
  <si>
    <t>PBM</t>
  </si>
  <si>
    <t>ColorFunction</t>
  </si>
  <si>
    <t>colorfunction</t>
  </si>
  <si>
    <t>Lugznut</t>
  </si>
  <si>
    <t>embedded vlookup with division</t>
  </si>
  <si>
    <t>embedded-vlookup-with-division</t>
  </si>
  <si>
    <t>Uvalet</t>
  </si>
  <si>
    <t>Embed wmv file in VBA user form for dashboard application</t>
  </si>
  <si>
    <t>embed-wmv-file-in-vba-user-form-for-dashboard-application</t>
  </si>
  <si>
    <t>atavane</t>
  </si>
  <si>
    <t>Application.OnKey</t>
  </si>
  <si>
    <t>applicationonkey</t>
  </si>
  <si>
    <t>kenwarthen@gmail.com</t>
  </si>
  <si>
    <t>graph</t>
  </si>
  <si>
    <t>mikerauf</t>
  </si>
  <si>
    <t>Count Formula</t>
  </si>
  <si>
    <t>count-formula</t>
  </si>
  <si>
    <t>Harsha</t>
  </si>
  <si>
    <t>Hiding Zero Values in Charts</t>
  </si>
  <si>
    <t>hiding-zero-values-in-charts</t>
  </si>
  <si>
    <t>mbeane</t>
  </si>
  <si>
    <t>Analysing curves</t>
  </si>
  <si>
    <t>analysing-curves</t>
  </si>
  <si>
    <t>aneest</t>
  </si>
  <si>
    <t>adding calculation time to a form?</t>
  </si>
  <si>
    <t>adding-calculation-time-to-a-form</t>
  </si>
  <si>
    <t>smdccb</t>
  </si>
  <si>
    <t>Need macro to reformat cell, but leave value alone</t>
  </si>
  <si>
    <t>need-macro-to-reformat-cell-but-leave-value-alone</t>
  </si>
  <si>
    <t>bufo0892</t>
  </si>
  <si>
    <t>lookup with multiple corresponding value</t>
  </si>
  <si>
    <t>lookup-with-multiple-corresponding-value</t>
  </si>
  <si>
    <t>jagger-meier</t>
  </si>
  <si>
    <t>Auto highlights</t>
  </si>
  <si>
    <t>auto-highlights</t>
  </si>
  <si>
    <t>Production Schedule Breakouts</t>
  </si>
  <si>
    <t>production-schedule-breakouts</t>
  </si>
  <si>
    <t>Active Directory</t>
  </si>
  <si>
    <t>active-directory</t>
  </si>
  <si>
    <t>Averages in Pivot Tables 2003</t>
  </si>
  <si>
    <t>averages-in-pivot-tables-2003</t>
  </si>
  <si>
    <t>How to use a different cell format per country report generated from one templat</t>
  </si>
  <si>
    <t>how-to-use-a-different-cell-format-per-country-report-generated-from-one-templat</t>
  </si>
  <si>
    <t>Excel07 Solution to automatically copy data from one .xls and paste into another</t>
  </si>
  <si>
    <t>excel07-solution-to-automatically-copy-data-from-one-xls-and-paste-into-another</t>
  </si>
  <si>
    <t>sunshine292</t>
  </si>
  <si>
    <t>How do i  calculate using varying criteria?</t>
  </si>
  <si>
    <t>hi</t>
  </si>
  <si>
    <t>Rachael000</t>
  </si>
  <si>
    <t>Need help with If,Then,results type formula</t>
  </si>
  <si>
    <t>need-help-with-ifthenresults-type-formula</t>
  </si>
  <si>
    <t>grashop</t>
  </si>
  <si>
    <t>Reports suitable for different regional and language options</t>
  </si>
  <si>
    <t>reports-suitable-for-different-regional-and-language-options</t>
  </si>
  <si>
    <t>Date and Time formulas for a log book</t>
  </si>
  <si>
    <t>date-and-time-formulas-for-a-log-book</t>
  </si>
  <si>
    <t>bbowes7</t>
  </si>
  <si>
    <t>GPS Coordinates</t>
  </si>
  <si>
    <t>gps-coordinates</t>
  </si>
  <si>
    <t>Visualizing fiscal year impact</t>
  </si>
  <si>
    <t>visualizing-fiscal-year-impact</t>
  </si>
  <si>
    <t>How can I include character for inches in VBA/macro?</t>
  </si>
  <si>
    <t>how-can-i-include-character-for-inches-in-vbamacro</t>
  </si>
  <si>
    <t>How select same value in multiple pivot tables?</t>
  </si>
  <si>
    <t>how-select-same-value-in-multiple-pivot-tables</t>
  </si>
  <si>
    <t>careware</t>
  </si>
  <si>
    <t>Question on Automatic Rolling Months Post</t>
  </si>
  <si>
    <t>question-on-automatic-rolling-months-post</t>
  </si>
  <si>
    <t>Need help getting SELECT CASE subroutine to test every row</t>
  </si>
  <si>
    <t>need-help-getting-select-case-subroutine-to-test-every-row</t>
  </si>
  <si>
    <t>Excel v.2003 - An alternative formula for EOMONTH (v.2007)</t>
  </si>
  <si>
    <t>excel-v2003-an-alternative-formula-for-eomonth-v2007</t>
  </si>
  <si>
    <t>Henrique Carvalho</t>
  </si>
  <si>
    <t>Tricky Excel Problem</t>
  </si>
  <si>
    <t>tricky-excel-problem</t>
  </si>
  <si>
    <t>adding time</t>
  </si>
  <si>
    <t>adding-time</t>
  </si>
  <si>
    <t>rakesh kumar</t>
  </si>
  <si>
    <t>VLookup for a list of names with two sets of values</t>
  </si>
  <si>
    <t>vlookup-for-a-list-of-names-with-two-sets-of-values</t>
  </si>
  <si>
    <t>zacpower</t>
  </si>
  <si>
    <t>Make your Chart Legends Legendary - How to bold part of the text inside boxes?</t>
  </si>
  <si>
    <t>make-your-chart-legends-legendary-how-to-bold-part-of-the-text-inside-boxes</t>
  </si>
  <si>
    <t>SUMPRODUCT using date ranges: How can I write it?</t>
  </si>
  <si>
    <t>sumproduct-using-date-ranges-how-can-i-write-it</t>
  </si>
  <si>
    <t>uktimike</t>
  </si>
  <si>
    <t>Pivot table calculated Field Grand Total Zero</t>
  </si>
  <si>
    <t>pivot-table-calculated-field-grand-total-zero</t>
  </si>
  <si>
    <t>Murugu</t>
  </si>
  <si>
    <t>Please help to me to get the data by using Lookup formulas or Macro</t>
  </si>
  <si>
    <t>please-help-to-me-to-get-the-data-by-using-lookup-formulas-or-macro</t>
  </si>
  <si>
    <t>Using Excel as source for your Outlook task list</t>
  </si>
  <si>
    <t>using-excel-as-source-for-your-outlook-task-list</t>
  </si>
  <si>
    <t>JP</t>
  </si>
  <si>
    <t>Excel VBA code needed to automate Essbase query</t>
  </si>
  <si>
    <t>excel-vba-code-needed-to-automate-essbase-query</t>
  </si>
  <si>
    <t>Display record (from a set of records using drop down)</t>
  </si>
  <si>
    <t>display-record-from-a-set-of-records-using-drop-down</t>
  </si>
  <si>
    <t>ninad7</t>
  </si>
  <si>
    <t>Defined Names Error</t>
  </si>
  <si>
    <t>defined-names-error</t>
  </si>
  <si>
    <t>tomitsch</t>
  </si>
  <si>
    <t>Pivot Table problem.</t>
  </si>
  <si>
    <t>pivot-table-problem</t>
  </si>
  <si>
    <t>Boxplots?</t>
  </si>
  <si>
    <t>boxplots</t>
  </si>
  <si>
    <t>johnmw1</t>
  </si>
  <si>
    <t>Pivotable Page Field Linking to Another Cell</t>
  </si>
  <si>
    <t>pivotable-page-field-linking-to-another-cell</t>
  </si>
  <si>
    <t>walt76</t>
  </si>
  <si>
    <t>Bussines solution</t>
  </si>
  <si>
    <t>bussines-solution</t>
  </si>
  <si>
    <t>bhaveshgm</t>
  </si>
  <si>
    <t>Conditional Formatting and Gantt Chart issues!</t>
  </si>
  <si>
    <t>conditional-formatting-and-gantt-chart-issues</t>
  </si>
  <si>
    <t>Reliability Eng</t>
  </si>
  <si>
    <t>How do I use an IF statement to find string of text</t>
  </si>
  <si>
    <t>how-do-i-use-an-if-statement-to-find-string-of-text</t>
  </si>
  <si>
    <t>limitation on nesting if statements in the Name Manger &amp;quot;refers to&amp;quot;</t>
  </si>
  <si>
    <t>limitation-on-nesting-if-statements-in-the-name-manger-refers-to</t>
  </si>
  <si>
    <t>kelley</t>
  </si>
  <si>
    <t>Embed chart from website</t>
  </si>
  <si>
    <t>embed-chart-from-website</t>
  </si>
  <si>
    <t>Best chart for lots of data series</t>
  </si>
  <si>
    <t>best-chart-for-lots-of-data-series</t>
  </si>
  <si>
    <t>Skysurfer</t>
  </si>
  <si>
    <t>Create formula for an entire column</t>
  </si>
  <si>
    <t>create-formula-for-an-entire-column</t>
  </si>
  <si>
    <t>juwin_pt</t>
  </si>
  <si>
    <t>incorrect duplicate values</t>
  </si>
  <si>
    <t>incorrect-duplicate-values</t>
  </si>
  <si>
    <t>coolcarnee</t>
  </si>
  <si>
    <t>Adding hours to date</t>
  </si>
  <si>
    <t>adding-hours-to-date</t>
  </si>
  <si>
    <t>if statement - Need Immediate HELP</t>
  </si>
  <si>
    <t>if-statement-need-immediate-help</t>
  </si>
  <si>
    <t>Aviz8945</t>
  </si>
  <si>
    <t>Is it possible to have 2 levels of x-axis labels on a clustered column chart?</t>
  </si>
  <si>
    <t>is-it-possible-to-have-2-levels-of-x-axis-labels-on-a-clustered-column-chart</t>
  </si>
  <si>
    <t>Question About Budget v Actual</t>
  </si>
  <si>
    <t>question-about-budget-v-actual</t>
  </si>
  <si>
    <t>shirin555</t>
  </si>
  <si>
    <t>Another PHD?</t>
  </si>
  <si>
    <t>another-phd</t>
  </si>
  <si>
    <t>lisaella</t>
  </si>
  <si>
    <t>Problem with array formula</t>
  </si>
  <si>
    <t>problem-with-array-formula</t>
  </si>
  <si>
    <t>Subtract From two Columns and Total the difference</t>
  </si>
  <si>
    <t>subtract-from-two-columns-and-total-the-difference</t>
  </si>
  <si>
    <t>Macro to Print out Different Dashboards from a List of Names?</t>
  </si>
  <si>
    <t>macro-to-print-out-different-dashboards-from-a-list-of-names</t>
  </si>
  <si>
    <t>Goombah29</t>
  </si>
  <si>
    <t>SUMIFS Formula</t>
  </si>
  <si>
    <t>sumifs-formula</t>
  </si>
  <si>
    <t>listing names</t>
  </si>
  <si>
    <t>listing-names</t>
  </si>
  <si>
    <t>Do not display IF ZERO</t>
  </si>
  <si>
    <t>do-not-display-if-zero</t>
  </si>
  <si>
    <t>Need VBA code for the below..</t>
  </si>
  <si>
    <t>need-vba-code-for-the-below</t>
  </si>
  <si>
    <t>How to prevent filtering in pivots, if a pivotField is not among report filters?</t>
  </si>
  <si>
    <t>how-to-prevent-filtering-in-pivots-if-a-pivotfield-is-not-among-report-filters</t>
  </si>
  <si>
    <t>Data in columns to rows..</t>
  </si>
  <si>
    <t>data-in-columns-to-rows</t>
  </si>
  <si>
    <t>Give me suggestion for the below - (VBA code to complete excel model)</t>
  </si>
  <si>
    <t>give-me-suggestion-for-the-below-vba-code-to-complete-excel-model</t>
  </si>
  <si>
    <t>Share your favorite Excel Sites</t>
  </si>
  <si>
    <t>share-your-favorite-excel-sites</t>
  </si>
  <si>
    <t>S</t>
  </si>
  <si>
    <t>converting a SUMIFS formula to work in 2003</t>
  </si>
  <si>
    <t>converting-a-sumifs-formula-to-work-in-2003</t>
  </si>
  <si>
    <t>slp11</t>
  </si>
  <si>
    <t>column chart w/ 2 axes</t>
  </si>
  <si>
    <t>column-chart-w-2-axes</t>
  </si>
  <si>
    <t>mwilliams</t>
  </si>
  <si>
    <t>Need a formula to count</t>
  </si>
  <si>
    <t>need-a-formula-to-count</t>
  </si>
  <si>
    <t>Long time reader!  First time poster.  (conditional formatting hurts me)</t>
  </si>
  <si>
    <t>long-time-reader-first-time-poster-conditional-formatting-hurts-me</t>
  </si>
  <si>
    <t>dan_l</t>
  </si>
  <si>
    <t>Stock HOCL Chart .. how to add line charts to the OHLC chart chart</t>
  </si>
  <si>
    <t>stock-hocl-chart-how-to-add-line-charts-to-the-ohlc-chart-chart</t>
  </si>
  <si>
    <t>Milai</t>
  </si>
  <si>
    <t>Working days with Fridays and Saturdays as Offs</t>
  </si>
  <si>
    <t>working-days-with-fridays-and-saturdays-as-offs</t>
  </si>
  <si>
    <t>Offset formulae</t>
  </si>
  <si>
    <t>offset-formulae</t>
  </si>
  <si>
    <t>montycarlo</t>
  </si>
  <si>
    <t>Formula = text string in one colomun but not = another text in different column?</t>
  </si>
  <si>
    <t>formula-text-string-in-one-colomun-but-not-another-text-in-different-column</t>
  </si>
  <si>
    <t>bmoher</t>
  </si>
  <si>
    <t>Pivot Table Trouble</t>
  </si>
  <si>
    <t>pivot-table-trouble</t>
  </si>
  <si>
    <t>Noob problem.....</t>
  </si>
  <si>
    <t>noob-problem</t>
  </si>
  <si>
    <t>pivot table external data sources, multiple csv files Any help appreciated</t>
  </si>
  <si>
    <t>pivot-table-external-data-sources-multiple-csv-files-any-help-appreciated</t>
  </si>
  <si>
    <t>VBA to filter  and copy actions based on username</t>
  </si>
  <si>
    <t>vba-to-filter-and-copy-actions-based-on-username</t>
  </si>
  <si>
    <t>Trans Workbook Equations</t>
  </si>
  <si>
    <t>trans-workbook-equations</t>
  </si>
  <si>
    <t>PhilipCCFE</t>
  </si>
  <si>
    <t>Form Controls</t>
  </si>
  <si>
    <t>form-controls</t>
  </si>
  <si>
    <t>jpmeadors</t>
  </si>
  <si>
    <t>Notepad to Excel</t>
  </si>
  <si>
    <t>notepad-to-excel</t>
  </si>
  <si>
    <t>Flycaster</t>
  </si>
  <si>
    <t>Posting a sample workbook</t>
  </si>
  <si>
    <t>posting-a-sample-workbook</t>
  </si>
  <si>
    <t>Count by clicking</t>
  </si>
  <si>
    <t>count-by-clicking</t>
  </si>
  <si>
    <t>Hidden spin button revealed on mouseover?</t>
  </si>
  <si>
    <t>hidden-spin-button-revealed-on-mouseover</t>
  </si>
  <si>
    <t>Knaledge</t>
  </si>
  <si>
    <t>Project Management Cost to Complete Curves</t>
  </si>
  <si>
    <t>project-management-cost-to-complete-curves</t>
  </si>
  <si>
    <t>johng</t>
  </si>
  <si>
    <t>Need to retrieve data from 3rd column based upon criteria in first 2 columns</t>
  </si>
  <si>
    <t>need-to-retrieve-data-from-3rd-column-based-upon-criteria-in-first-2-columns</t>
  </si>
  <si>
    <t>tdd903</t>
  </si>
  <si>
    <t>linking workbooks (paste link): &amp;quot;#n/a&amp;quot; randomly appearing</t>
  </si>
  <si>
    <t>linking-workbooks-paste-link-na-randomly-appearing</t>
  </si>
  <si>
    <t>mhaenick</t>
  </si>
  <si>
    <t>Changing column size for multiple cells</t>
  </si>
  <si>
    <t>changing-column-size-for-multiple-cells</t>
  </si>
  <si>
    <t>jackmanjls</t>
  </si>
  <si>
    <t>Thanks to HUI !</t>
  </si>
  <si>
    <t>thanks-to-hui</t>
  </si>
  <si>
    <t>VBA, Query Tool, Excel</t>
  </si>
  <si>
    <t>vba-query-tool-excel</t>
  </si>
  <si>
    <t>Count col based on other column</t>
  </si>
  <si>
    <t>count-col-based-on-other-column</t>
  </si>
  <si>
    <t>Printing embedded object in excel</t>
  </si>
  <si>
    <t>printing-embedded-object-in-excel</t>
  </si>
  <si>
    <t>lee1767</t>
  </si>
  <si>
    <t>SPLIT LARGE TEXT INTO DIFFERENT COLUMN</t>
  </si>
  <si>
    <t>split-large-text-into-different-column</t>
  </si>
  <si>
    <t>GOPALK</t>
  </si>
  <si>
    <t>DT Picker/what am i doing wrong</t>
  </si>
  <si>
    <t>dt-pickerwhat-am-i-doing-wrong</t>
  </si>
  <si>
    <t>Duplicate Lookup</t>
  </si>
  <si>
    <t>duplicate-lookup</t>
  </si>
  <si>
    <t>Conditional formatting - checking for &amp;gt; a number of hours in hh:mm format</t>
  </si>
  <si>
    <t>conditional-formatting-checking-for-a-number-of-hours-in-hhmm-format</t>
  </si>
  <si>
    <t>How to create a scrolling text in excel</t>
  </si>
  <si>
    <t>how-to-create-a-scrolling-text-in-excel</t>
  </si>
  <si>
    <t>kishore_lp</t>
  </si>
  <si>
    <t>Conditional formatting</t>
  </si>
  <si>
    <t>conditional-formatting-1</t>
  </si>
  <si>
    <t>wysie218</t>
  </si>
  <si>
    <t>How do I Display Filtered Data from a Seperate Worksheet</t>
  </si>
  <si>
    <t>how-do-i-display-filtered-data-from-a-seperate-worksheet</t>
  </si>
  <si>
    <t>mtr08004</t>
  </si>
  <si>
    <t>Excel Charting (VBA)</t>
  </si>
  <si>
    <t>excel-charting-vba</t>
  </si>
  <si>
    <t>Match three values</t>
  </si>
  <si>
    <t>match-three-values</t>
  </si>
  <si>
    <t>Setting Up Due Dates using Work Days only</t>
  </si>
  <si>
    <t>setting-up-due-dates-using-work-days-only</t>
  </si>
  <si>
    <t>dlrouse518</t>
  </si>
  <si>
    <t>Conditional formatting - text belong a specific group</t>
  </si>
  <si>
    <t>conditional-formatting-text-belong-a-specific-group</t>
  </si>
  <si>
    <t>phillipbrighton</t>
  </si>
  <si>
    <t>Is it Posible to display X-Y coordinate in Excel Chart ??? (using VBA)</t>
  </si>
  <si>
    <t>is-it-posible-to-display-x-y-coordinate-in-excel-chart-using-vba</t>
  </si>
  <si>
    <t>inventory tracking</t>
  </si>
  <si>
    <t>inventory-tracking</t>
  </si>
  <si>
    <t>Display X-Axis at bottom of Chart Area</t>
  </si>
  <si>
    <t>display-x-axis-at-bottom-of-chart-area</t>
  </si>
  <si>
    <t>dynamic project tracking with scroll bar</t>
  </si>
  <si>
    <t>dynamic-project-tracking-with-scroll-bar</t>
  </si>
  <si>
    <t>How do I graph data values in every second column</t>
  </si>
  <si>
    <t>how-do-i-graph-data-values-in-every-second-column</t>
  </si>
  <si>
    <t>pphil</t>
  </si>
  <si>
    <t>Todo list</t>
  </si>
  <si>
    <t>todo-list</t>
  </si>
  <si>
    <t>Bosse</t>
  </si>
  <si>
    <t>Zebra Stripes Dont Appear Correctly When Position X Axis On Tick Marks</t>
  </si>
  <si>
    <t>zebra-stripes-dont-appear-correctly-when-position-x-axis-on-tick-marks</t>
  </si>
  <si>
    <t>Clock calculates wasted time at meetings</t>
  </si>
  <si>
    <t>clock-calculates-wasted-time-at-meetings</t>
  </si>
  <si>
    <t>Visualising beacon reception data</t>
  </si>
  <si>
    <t>visualising-beacon-reception-data</t>
  </si>
  <si>
    <t>Lock cells after today&amp;#039;s date passed (to prevent tempering historical data)</t>
  </si>
  <si>
    <t>lock-cells-after-todays-date-passed-to-prevent-tempering-historical-data</t>
  </si>
  <si>
    <t>cyee</t>
  </si>
  <si>
    <t>If statement problem</t>
  </si>
  <si>
    <t>if-statement-problem</t>
  </si>
  <si>
    <t>Charting Question</t>
  </si>
  <si>
    <t>charting-question</t>
  </si>
  <si>
    <t>matthew george</t>
  </si>
  <si>
    <t>Jalboh</t>
  </si>
  <si>
    <t>Formula required to get the desired cell content</t>
  </si>
  <si>
    <t>formula-required-to-get-the-desired-cell-content</t>
  </si>
  <si>
    <t>Any fans of Walkenbach 2003 Charts out there?</t>
  </si>
  <si>
    <t>any-fans-of-walkenbach-2003-charts-out-there</t>
  </si>
  <si>
    <t>Sorting range using text contents as criteria</t>
  </si>
  <si>
    <t>sorting-range-using-text-contents-as-criteria</t>
  </si>
  <si>
    <t>Shan</t>
  </si>
  <si>
    <t>Nested for loop, Cell print</t>
  </si>
  <si>
    <t>nested-for-loop-cell-print</t>
  </si>
  <si>
    <t>simple late night cell formatting help-maybe too simple</t>
  </si>
  <si>
    <t>simple-late-night-cell-formatting-help-maybe-too-simple</t>
  </si>
  <si>
    <t>How to Enable Maximise/ Minimise/ Close Button of Excel Worksheet ?</t>
  </si>
  <si>
    <t>how-to-enable-maximise-minimise-close-button-of-excel-worksheet</t>
  </si>
  <si>
    <t>Conditional Formating Hyperlink</t>
  </si>
  <si>
    <t>conditional-formating-hyperlink</t>
  </si>
  <si>
    <t>ladymemi</t>
  </si>
  <si>
    <t>OLAP + Pivot table + SumProduct</t>
  </si>
  <si>
    <t>olap-pivot-table-sumproduct</t>
  </si>
  <si>
    <t>JesseH77</t>
  </si>
  <si>
    <t>Chart tables Text</t>
  </si>
  <si>
    <t>chart-tables-text</t>
  </si>
  <si>
    <t>Recreate Panel Chart Excel 2003 To Excel 2007</t>
  </si>
  <si>
    <t>recreate-panel-chart-excel-2003-to-excel-2007</t>
  </si>
  <si>
    <t>How to change font style and size for the entire workbook using VBA?</t>
  </si>
  <si>
    <t>how-to-change-font-style-and-size-for-the-entire-workbook-using-vba</t>
  </si>
  <si>
    <t>Dcount function</t>
  </si>
  <si>
    <t>dcount-function</t>
  </si>
  <si>
    <t>paddydive</t>
  </si>
  <si>
    <t>CRITICAL - pleas advise</t>
  </si>
  <si>
    <t>critical-pleas-advise</t>
  </si>
  <si>
    <t>Excel with dynamic dashboard as online documentation for office procedures????</t>
  </si>
  <si>
    <t>excel-with-dynamic-dashboard-as-online-documentation-for-office-procedures</t>
  </si>
  <si>
    <t>psionic2007</t>
  </si>
  <si>
    <t>Pivot Table Question</t>
  </si>
  <si>
    <t>pivot-table-question</t>
  </si>
  <si>
    <t>ashfire</t>
  </si>
  <si>
    <t>excel 2007, bar (not column) chart and vertical line?</t>
  </si>
  <si>
    <t>excel-2007-bar-not-column-chart-and-vertical-line</t>
  </si>
  <si>
    <t>adam</t>
  </si>
  <si>
    <t>Correlation Question</t>
  </si>
  <si>
    <t>correlation-question</t>
  </si>
  <si>
    <t>Have Excel count in a rota to determine number of staff on duty by grade.</t>
  </si>
  <si>
    <t>have-excel-count-in-a-rota-to-determine-number-of-staff-on-duty-by-grade</t>
  </si>
  <si>
    <t>karlhr</t>
  </si>
  <si>
    <t>Tom</t>
  </si>
  <si>
    <t>Validating the availability of  a number(A1) in a range (B1:C1)</t>
  </si>
  <si>
    <t>validating-the-availability-of-a-numbera1-in-a-range-b1c1</t>
  </si>
  <si>
    <t>raghuram117</t>
  </si>
  <si>
    <t>Sparklines (Excel 2007) - Cannot see the Bullet Chart</t>
  </si>
  <si>
    <t>sparklines-excel-2007-cannot-see-the-bullet-chart</t>
  </si>
  <si>
    <t>KimC</t>
  </si>
  <si>
    <t>Large Excel File Problems</t>
  </si>
  <si>
    <t>large-excel-file-problems</t>
  </si>
  <si>
    <t>Product Price Rounding</t>
  </si>
  <si>
    <t>product-price-rounding</t>
  </si>
  <si>
    <t>annalisak</t>
  </si>
  <si>
    <t>Delete rows if specific multiple values exist using Macros.</t>
  </si>
  <si>
    <t>delete-rows-if-specific-multiple-values-exist-using-macros</t>
  </si>
  <si>
    <t>Honey</t>
  </si>
  <si>
    <t>kchiba</t>
  </si>
  <si>
    <t>Listing Conditional Formatting Rules for worksheet</t>
  </si>
  <si>
    <t>listing-conditional-formatting-rules-for-worksheet</t>
  </si>
  <si>
    <t>KCP</t>
  </si>
  <si>
    <t>How to open right click menu of a sheet tab without using mouse</t>
  </si>
  <si>
    <t>how-to-open-right-click-menu-of-a-sheet-tab-without-using-mouse</t>
  </si>
  <si>
    <t>Abdul Salam</t>
  </si>
  <si>
    <t>calculate present value for future increase</t>
  </si>
  <si>
    <t>calculate-present-value-for-future-increase</t>
  </si>
  <si>
    <t>column chart</t>
  </si>
  <si>
    <t>column-chart</t>
  </si>
  <si>
    <t>Rakesh</t>
  </si>
  <si>
    <t>Adding Grid Line</t>
  </si>
  <si>
    <t>adding-grid-line</t>
  </si>
  <si>
    <t>balaji_2318</t>
  </si>
  <si>
    <t>Scatter grams and legends</t>
  </si>
  <si>
    <t>scatter-grams-and-legends</t>
  </si>
  <si>
    <t>If value exist in a column then select next column using macro</t>
  </si>
  <si>
    <t>if-value-exist-in-a-column-then-select-next-column-using-macro</t>
  </si>
  <si>
    <t>lkg999</t>
  </si>
  <si>
    <t>Autopopulate rows</t>
  </si>
  <si>
    <t>autopopulate-rows</t>
  </si>
  <si>
    <t>Mayank</t>
  </si>
  <si>
    <t>Sorting with formulas</t>
  </si>
  <si>
    <t>sorting-with-formulas</t>
  </si>
  <si>
    <t>Line Balancing in Excel</t>
  </si>
  <si>
    <t>line-balancing-in-excel</t>
  </si>
  <si>
    <t>Lookup across a broken range</t>
  </si>
  <si>
    <t>lookup-across-a-broken-range</t>
  </si>
  <si>
    <t>Alex</t>
  </si>
  <si>
    <t>Collapsing charts</t>
  </si>
  <si>
    <t>collapsing-charts</t>
  </si>
  <si>
    <t>Charting idea required for tracking activity daily score</t>
  </si>
  <si>
    <t>charting-idea-required-for-tracking-activity-daily-score</t>
  </si>
  <si>
    <t>pramod_p_g</t>
  </si>
  <si>
    <t>Plotting large sales ranges on bar graph</t>
  </si>
  <si>
    <t>plotting-large-sales-ranges-on-bar-graph</t>
  </si>
  <si>
    <t>How to append multiple [resulted] values into a column/worksheet?</t>
  </si>
  <si>
    <t>how-to-append-multiple-resulted-values-into-a-columnworksheet</t>
  </si>
  <si>
    <t>Excel_Kid</t>
  </si>
  <si>
    <t>I call my question as &amp;quot;nested vlookup&amp;quot;</t>
  </si>
  <si>
    <t>i-call-my-question-as-nested-vlookup</t>
  </si>
  <si>
    <t>mtasin</t>
  </si>
  <si>
    <t>sumproduct</t>
  </si>
  <si>
    <t>christinmj</t>
  </si>
  <si>
    <t>Large formula with a condition on another column</t>
  </si>
  <si>
    <t>large-formula-with-a-condition-on-another-column</t>
  </si>
  <si>
    <t>agoch</t>
  </si>
  <si>
    <t>Excel Animation</t>
  </si>
  <si>
    <t>excel-animation</t>
  </si>
  <si>
    <t>Cyrius</t>
  </si>
  <si>
    <t>conditional formatting past dates</t>
  </si>
  <si>
    <t>conditional-formatting-past-dates</t>
  </si>
  <si>
    <t>World cup predictor</t>
  </si>
  <si>
    <t>world-cup-predictor</t>
  </si>
  <si>
    <t>risks of breaking links in charts</t>
  </si>
  <si>
    <t>risks-of-breaking-links-in-charts</t>
  </si>
  <si>
    <t>how to chart asset growth based on two variables</t>
  </si>
  <si>
    <t>how-to-chart-asset-growth-based-on-two-variables</t>
  </si>
  <si>
    <t>Showing &amp;quot;Wingdings&amp;quot; font in data validation dropdown lists</t>
  </si>
  <si>
    <t>showing-wingdings-font-in-data-validation-dropdown-lists</t>
  </si>
  <si>
    <t>Bad Code needs your brain to delete row in range</t>
  </si>
  <si>
    <t>bad-code-needs-your-brain-to-delete-row-in-range</t>
  </si>
  <si>
    <t>Marthaljordan</t>
  </si>
  <si>
    <t>Switch between number formats in Conditionnal Formating</t>
  </si>
  <si>
    <t>switch-between-number-formats-in-conditionnal-formating</t>
  </si>
  <si>
    <t>lookup for value with same name</t>
  </si>
  <si>
    <t>lookup-for-value-with-same-name</t>
  </si>
  <si>
    <t>aminali</t>
  </si>
  <si>
    <t>Convert multiple values to one string</t>
  </si>
  <si>
    <t>convert-multiple-values-to-one-string</t>
  </si>
  <si>
    <t>MarionT</t>
  </si>
  <si>
    <t>Font size in Dropdown Lists</t>
  </si>
  <si>
    <t>font-size-in-dropdown-lists</t>
  </si>
  <si>
    <t>BSmith</t>
  </si>
  <si>
    <t>simultaneous editing</t>
  </si>
  <si>
    <t>simultaneous-editing</t>
  </si>
  <si>
    <t>baynoli</t>
  </si>
  <si>
    <t>Dashboards - Vertically Stacked tables constrained by column widths</t>
  </si>
  <si>
    <t>dashboards</t>
  </si>
  <si>
    <t>JayTee</t>
  </si>
  <si>
    <t>Join Excel School - Become Awesome in Excel</t>
  </si>
  <si>
    <t>join-excel-school-become-awesome-in-excel</t>
  </si>
  <si>
    <t>Help with list, checking total</t>
  </si>
  <si>
    <t>help-with-list-checking-total</t>
  </si>
  <si>
    <t>Excel Is The World’s Most Used “Database”?!?!</t>
  </si>
  <si>
    <t>excel-is-the-world%e2%80%99s-most-used-%e2%80%9cdatabase%e2%80%9d</t>
  </si>
  <si>
    <t>need help on this..</t>
  </si>
  <si>
    <t>need-help-on-this</t>
  </si>
  <si>
    <t>Profit-and-Loss option form</t>
  </si>
  <si>
    <t>profit-and-loss-option-form</t>
  </si>
  <si>
    <t>Help with formula to sum totals for unit prices times number of units</t>
  </si>
  <si>
    <t>help-with-formula-to-sum-totals-for-unit-prices-times-number-of-units</t>
  </si>
  <si>
    <t>Steve P</t>
  </si>
  <si>
    <t>Align Data Bars To Cells</t>
  </si>
  <si>
    <t>align-data-bars-to-cells</t>
  </si>
  <si>
    <t>How to code a Variable Range in VBA</t>
  </si>
  <si>
    <t>how-to-code-a-variable-range-in-vba</t>
  </si>
  <si>
    <t>varts</t>
  </si>
  <si>
    <t>Chart Merged Cells</t>
  </si>
  <si>
    <t>chart-merged-cells</t>
  </si>
  <si>
    <t>How to refer local cell like referred from other sheet</t>
  </si>
  <si>
    <t>how-to-refer-local-cell-like-referred-from-other-sheet</t>
  </si>
  <si>
    <t>Problem linking to Named Ranges from another workbook</t>
  </si>
  <si>
    <t>problem-linking-to-named-ranges-from-another-workbook</t>
  </si>
  <si>
    <t>NeverHappyMike</t>
  </si>
  <si>
    <t>updating formula for multiple cells</t>
  </si>
  <si>
    <t>updating-formula-for-multiple-cells</t>
  </si>
  <si>
    <t>coolgaff</t>
  </si>
  <si>
    <t>What Chart Types would you like Excel to have ?</t>
  </si>
  <si>
    <t>what-chart-types-would-you-like-excel-to-have</t>
  </si>
  <si>
    <t>fred</t>
  </si>
  <si>
    <t>Stop Proportionatly Scaling Bar Graph</t>
  </si>
  <si>
    <t>stop-proportionatly-scaling-bar-graph</t>
  </si>
  <si>
    <t>Counting figures in a sorted list (Z to A) whose total reach 80</t>
  </si>
  <si>
    <t>counting-figures-in-a-sorted-list-z-to-a-whose-total-reach-80</t>
  </si>
  <si>
    <t>kocakb</t>
  </si>
  <si>
    <t>Modify dynamic range for chart</t>
  </si>
  <si>
    <t>modify-dynamic-range-for-chart</t>
  </si>
  <si>
    <t>Merge matched data from two spreadsheets</t>
  </si>
  <si>
    <t>merge-matched-data-from-two-spreadsheets</t>
  </si>
  <si>
    <t>docrogue</t>
  </si>
  <si>
    <t>drawing hydraulic pipes</t>
  </si>
  <si>
    <t>drawing-hydraulic-pipes</t>
  </si>
  <si>
    <t>How to highlight text in formulaes</t>
  </si>
  <si>
    <t>how-to-highlight-text-in-formulaes</t>
  </si>
  <si>
    <t>Need macro help</t>
  </si>
  <si>
    <t>need-macro-help</t>
  </si>
  <si>
    <t>Stock coverage with Sales Forecast consumption</t>
  </si>
  <si>
    <t>stock-coverage-with-sales-forecast-consumption</t>
  </si>
  <si>
    <t>carics</t>
  </si>
  <si>
    <t>Automatically Adjust Weights in Weighted Index</t>
  </si>
  <si>
    <t>automatically-adjust-weights-in-weighted-index</t>
  </si>
  <si>
    <t>pivot-table-1</t>
  </si>
  <si>
    <t>happyhome</t>
  </si>
  <si>
    <t>mackey.training</t>
  </si>
  <si>
    <t>Filter list order in Pivot Table</t>
  </si>
  <si>
    <t>filter-list-order-in-pivot-table</t>
  </si>
  <si>
    <t>how to export excel file</t>
  </si>
  <si>
    <t>how-do-export-excel-file</t>
  </si>
  <si>
    <t>rb</t>
  </si>
  <si>
    <t>help required for VBA code</t>
  </si>
  <si>
    <t>help-required-for-vba-code</t>
  </si>
  <si>
    <t>Auto Filters - Question</t>
  </si>
  <si>
    <t>please-help-1</t>
  </si>
  <si>
    <t>Conditional Format - Format Copied to Another Cell</t>
  </si>
  <si>
    <t>conditional-format-question</t>
  </si>
  <si>
    <t>bernardb</t>
  </si>
  <si>
    <t>Is it possible????</t>
  </si>
  <si>
    <t>is-it-possible</t>
  </si>
  <si>
    <t>ickle</t>
  </si>
  <si>
    <t>How to solve 4th, 3rd and 2nd order eqaution using VBA</t>
  </si>
  <si>
    <t>how-to-solve-4th-3rd-and-2nd-order-eqaution-using-vba</t>
  </si>
  <si>
    <t>compare and retrieve unique and first duplicate values</t>
  </si>
  <si>
    <t>compare-and-retrieve-unique-and-first-duplicate-values</t>
  </si>
  <si>
    <t>deekarvois</t>
  </si>
  <si>
    <t>HR Dashboards</t>
  </si>
  <si>
    <t>hr-dashboards</t>
  </si>
  <si>
    <t>darktiger</t>
  </si>
  <si>
    <t>In Cell Chart Proportionality And Compelling Visual</t>
  </si>
  <si>
    <t>in-cell-chart-proportionality-and-compelling-visual</t>
  </si>
  <si>
    <t>Pivot talbe and calculed elements</t>
  </si>
  <si>
    <t>pivot-talbe-and-calculed-elements</t>
  </si>
  <si>
    <t>Countifs VBA excel 2007</t>
  </si>
  <si>
    <t>countifs-vba-excel-2007</t>
  </si>
  <si>
    <t>srinidhi</t>
  </si>
  <si>
    <t>Countifs criteria with dates and time</t>
  </si>
  <si>
    <t>countifs-criteria-with-dates-and-time</t>
  </si>
  <si>
    <t>murugaraj</t>
  </si>
  <si>
    <t>Time Linked Data Gathering</t>
  </si>
  <si>
    <t>time-linked-data-gathering</t>
  </si>
  <si>
    <t>Haircut100</t>
  </si>
  <si>
    <t>Concatenate, Address &amp;amp; Vlookup</t>
  </si>
  <si>
    <t>concatenate-address-vlookup</t>
  </si>
  <si>
    <t>d9h</t>
  </si>
  <si>
    <t>Dynamic Column Selection</t>
  </si>
  <si>
    <t>dynamic-column-selection</t>
  </si>
  <si>
    <t>srikiran_capri</t>
  </si>
  <si>
    <t>Data sorting by order of appearance</t>
  </si>
  <si>
    <t>data-sorting-by-order-of-appearance</t>
  </si>
  <si>
    <t>Really simple question</t>
  </si>
  <si>
    <t>really-simple-question</t>
  </si>
  <si>
    <t>Applying formulas to autofiltered data</t>
  </si>
  <si>
    <t>applying-formulas-to-autofiltered-data</t>
  </si>
  <si>
    <t>Linked Data</t>
  </si>
  <si>
    <t>linked-data</t>
  </si>
  <si>
    <t>Hyperlink to Sheet created by Moving Chart - Problem</t>
  </si>
  <si>
    <t>hyperlink-to-sheet-created-by-moving-chart-problem</t>
  </si>
  <si>
    <t>Cannot locate series on chart to convert chart type</t>
  </si>
  <si>
    <t>cannot-locate-series-on-chart-to-convert-chart-type</t>
  </si>
  <si>
    <t>Need help creating a &amp;quot;system&amp;quot;</t>
  </si>
  <si>
    <t>need-help-creating-a-system</t>
  </si>
  <si>
    <t>fmlalady</t>
  </si>
  <si>
    <t>Finding variations of an ID with numbers and text</t>
  </si>
  <si>
    <t>finding-variations-of-an-id-with-numbers-and-text</t>
  </si>
  <si>
    <t>lgf999</t>
  </si>
  <si>
    <t>Between calculation for comparing two column ranges</t>
  </si>
  <si>
    <t>between-calculation-for-comparing-two-column-ranges</t>
  </si>
  <si>
    <t>Automatic color scale on bubbles in bubble chart</t>
  </si>
  <si>
    <t>automatic-color-scale-on-bubbles-in-bubble-chart</t>
  </si>
  <si>
    <t>Question - Excel Charts 2007 – Format Data Series - Gradient Fill</t>
  </si>
  <si>
    <t>question-excel-charts-2007-%e2%80%93-format-data-series-gradient-fill</t>
  </si>
  <si>
    <t>Go to function</t>
  </si>
  <si>
    <t>go-to-function</t>
  </si>
  <si>
    <t>triacis</t>
  </si>
  <si>
    <t>Using IF on manually formatted cell</t>
  </si>
  <si>
    <t>using-if-on-manually-formatted-cell</t>
  </si>
  <si>
    <t>sparkyvega</t>
  </si>
  <si>
    <t>Semaphore with circle</t>
  </si>
  <si>
    <t>semaphore-with-circle</t>
  </si>
  <si>
    <t>georgeslacombe</t>
  </si>
  <si>
    <t>Match/Index problem</t>
  </si>
  <si>
    <t>matchindex-problem</t>
  </si>
  <si>
    <t>Using sheet names as variables</t>
  </si>
  <si>
    <t>using-sheet-names-as-variables</t>
  </si>
  <si>
    <t>Data Validation - Social Security #s</t>
  </si>
  <si>
    <t>data-validation-social-security-s</t>
  </si>
  <si>
    <t>newbie</t>
  </si>
  <si>
    <t>Protecting Data Validation and Conditional Formatting</t>
  </si>
  <si>
    <t>protecting-data-validation-and-conditional-formatting</t>
  </si>
  <si>
    <t>tuli</t>
  </si>
  <si>
    <t>Macros for deleting 0</t>
  </si>
  <si>
    <t>macros-for-deleting-0</t>
  </si>
  <si>
    <t>convert word form into excel sheet</t>
  </si>
  <si>
    <t>convert-word-form-into-excel-sheet</t>
  </si>
  <si>
    <t>Pivot table: show a sub-total as a % of the grand total?</t>
  </si>
  <si>
    <t>pivot-table-show-a-sub-total-as-a-of-the-grand-total</t>
  </si>
  <si>
    <t>Drawing shapes based on cell values - how to?</t>
  </si>
  <si>
    <t>drawing-shapes-based-on-cell-values-how-to</t>
  </si>
  <si>
    <t>need a formula to exclude negatives</t>
  </si>
  <si>
    <t>need-a-formula-to-exclude-negatives</t>
  </si>
  <si>
    <t>Jellyroll1970</t>
  </si>
  <si>
    <t>Check broken external hyperlinks</t>
  </si>
  <si>
    <t>check-broken-external-hyperlinks</t>
  </si>
  <si>
    <t>neagu_2003</t>
  </si>
  <si>
    <t>Formula construction</t>
  </si>
  <si>
    <t>formula-construction</t>
  </si>
  <si>
    <t>Password Protect Sheets in a workbook</t>
  </si>
  <si>
    <t>password-protect-sheets-in-a-workbook</t>
  </si>
  <si>
    <t>nishant.vig</t>
  </si>
  <si>
    <t>Automatting Tabulation - Switching between Worksheet Tabs Automatically</t>
  </si>
  <si>
    <t>automatting-tabulation-switching-between-worksheet-tabs-automatically</t>
  </si>
  <si>
    <t>DynamiteMom</t>
  </si>
  <si>
    <t>Only chart last few numbers in table</t>
  </si>
  <si>
    <t>only-chart-last-few-numbers-in-table</t>
  </si>
  <si>
    <t>markymark</t>
  </si>
  <si>
    <t>Form Controls in Excel</t>
  </si>
  <si>
    <t>form-controls-in-excel</t>
  </si>
  <si>
    <t>waseem</t>
  </si>
  <si>
    <t>How do you change an entire row or column from relative to absolute reference?</t>
  </si>
  <si>
    <t>how-do-you-change-an-entire-row-or-column-from-relative-to-absolute-reference</t>
  </si>
  <si>
    <t>Bill in MA</t>
  </si>
  <si>
    <t>Creation of an efficient frontier using excel</t>
  </si>
  <si>
    <t>creation-of-an-efficient-frontier-using-excel</t>
  </si>
  <si>
    <t>dilishan</t>
  </si>
  <si>
    <t>Default Currency Format</t>
  </si>
  <si>
    <t>default-currency-format</t>
  </si>
  <si>
    <t>Custom Format for Indian Currency</t>
  </si>
  <si>
    <t>custom-format-for-indian-currency</t>
  </si>
  <si>
    <t>Period date spacific sums</t>
  </si>
  <si>
    <t>period-date-spacific-sums</t>
  </si>
  <si>
    <t>schmidtcm</t>
  </si>
  <si>
    <t>conditional formating</t>
  </si>
  <si>
    <t>conditional-formating</t>
  </si>
  <si>
    <t>gopalakrishnarao1</t>
  </si>
  <si>
    <t>VBA: How can I delete specific ROWS and then remove remaining dots and dashes?</t>
  </si>
  <si>
    <t>vba-how-can-i-delete-specific-rows-and-then-remove-remaining-dots-and-dashes</t>
  </si>
  <si>
    <t>PIE Chart</t>
  </si>
  <si>
    <t>pie-chart</t>
  </si>
  <si>
    <t>How to change default fill colour in excel 2007</t>
  </si>
  <si>
    <t>how-to-change-default-fill-colour-in-excel-2007</t>
  </si>
  <si>
    <t>namy</t>
  </si>
  <si>
    <t>Macro for Form Controls</t>
  </si>
  <si>
    <t>macro-for-form-controls</t>
  </si>
  <si>
    <t>jade</t>
  </si>
  <si>
    <t>Color fill button</t>
  </si>
  <si>
    <t>color-fill-button</t>
  </si>
  <si>
    <t>Gruntie</t>
  </si>
  <si>
    <t>jdmaybee</t>
  </si>
  <si>
    <t>VLookUp currious behaviour</t>
  </si>
  <si>
    <t>vlookup-currious-behaviour</t>
  </si>
  <si>
    <t>Comments in Charts</t>
  </si>
  <si>
    <t>comments-in-charts</t>
  </si>
  <si>
    <t>Customized Borders</t>
  </si>
  <si>
    <t>customized-borders</t>
  </si>
  <si>
    <t>VLOOKUP NA error.</t>
  </si>
  <si>
    <t>vlookup-na-error</t>
  </si>
  <si>
    <t>trianna</t>
  </si>
  <si>
    <t>Help wirting this ARRAY (&amp;quot;1951&amp;quot; &amp;quot;1952&amp;quot; &amp;quot;1953&amp;quot;........&amp;quot;2008&amp;quot;)</t>
  </si>
  <si>
    <t>help-wirting-this-array-1951-1952-19532008-2009-2010</t>
  </si>
  <si>
    <t>VaraK</t>
  </si>
  <si>
    <t>Pivot Tables - Compound Interest/Growth</t>
  </si>
  <si>
    <t>pivot-tables-compound-interestgrowth</t>
  </si>
  <si>
    <t>Match: How/where do you use a wildcard [*/?] in the formula?</t>
  </si>
  <si>
    <t>match-how-do-you-use-an-asterix-in-the-formula</t>
  </si>
  <si>
    <t>Formatting text: how can I change all UPPER/Proper into sentence case?</t>
  </si>
  <si>
    <t>formatting-text-how-can-i-change-all-upperproper-into-sentence-case</t>
  </si>
  <si>
    <t>Expense tracker - treating the database</t>
  </si>
  <si>
    <t>expense-tracker-treating-the-database</t>
  </si>
  <si>
    <t>Macro that solves for closest result rather than the result that</t>
  </si>
  <si>
    <t>macro-that-solves-for-closest-result-rather-than-the-result-that</t>
  </si>
  <si>
    <t>MATCH funtion returns #NA while VLOOKUP returns correct value.</t>
  </si>
  <si>
    <t>match-funtion-returns-na-while-vlookup-returns-correct-value</t>
  </si>
  <si>
    <t>max</t>
  </si>
  <si>
    <t>How can I use SUM, OFFSET, and VLOOKUP all at once?</t>
  </si>
  <si>
    <t>how-can-i-use-sum-offset-and-vlookup-all-at-once</t>
  </si>
  <si>
    <t>MSuits</t>
  </si>
  <si>
    <t>3D References</t>
  </si>
  <si>
    <t>3d-references</t>
  </si>
  <si>
    <t>Graph from a worksheet array</t>
  </si>
  <si>
    <t>graph-from-a-worksheet-array</t>
  </si>
  <si>
    <t>IronPalm</t>
  </si>
  <si>
    <t>SpinButtons - adapt to current cell?</t>
  </si>
  <si>
    <t>spinbuttons-adapt-to-current-cell</t>
  </si>
  <si>
    <t>Dynamic Range Sum Based On Single, Dynamic Criterion Cell</t>
  </si>
  <si>
    <t>dynamic-range-sum-based-on-single-dynamic-criterion-cell</t>
  </si>
  <si>
    <t>Assigning symbol to positive/negative numbers in a cell</t>
  </si>
  <si>
    <t>assigning-symbol-to-positivenegative-numbers-in-a-cell</t>
  </si>
  <si>
    <t>Frequency Distribution Chart</t>
  </si>
  <si>
    <t>frequency-distribution-chart</t>
  </si>
  <si>
    <t>grouping columns and identifying unique values</t>
  </si>
  <si>
    <t>grouping-columns-and-identifying-unique-values</t>
  </si>
  <si>
    <t>canadiang8r</t>
  </si>
  <si>
    <t>Ideas Pls in MIS</t>
  </si>
  <si>
    <t>ideas-pls-in-mis</t>
  </si>
  <si>
    <t>Data Problem with Tables - Correlation and Standart Deviation</t>
  </si>
  <si>
    <t>data-problem-with-tables-correlation-and-standart-deviation</t>
  </si>
  <si>
    <t>Getting the data from picking a certain month</t>
  </si>
  <si>
    <t>getting-the-data-from-picking-a-certain-month</t>
  </si>
  <si>
    <t>how to insert multipul row Between 10 selected row</t>
  </si>
  <si>
    <t>how-to-insert-multipul-row-between-10-selected-row</t>
  </si>
  <si>
    <t>raj2saini</t>
  </si>
  <si>
    <t>SALSINHO</t>
  </si>
  <si>
    <t>Number combinations for a specific value</t>
  </si>
  <si>
    <t>number-combinations-for-a-specific-value</t>
  </si>
  <si>
    <t>raineysky</t>
  </si>
  <si>
    <t>date picker</t>
  </si>
  <si>
    <t>date-picker</t>
  </si>
  <si>
    <t>Countif and Data Validation.</t>
  </si>
  <si>
    <t>countif-and-data-validation</t>
  </si>
  <si>
    <t>AZExcel</t>
  </si>
  <si>
    <t>SUMIFS formula returns #Value!</t>
  </si>
  <si>
    <t>sumifs-formula-returns-value</t>
  </si>
  <si>
    <t>AirborneBob</t>
  </si>
  <si>
    <t>Joining two formulas</t>
  </si>
  <si>
    <t>joining-two-formulas</t>
  </si>
  <si>
    <t>kunal kishore</t>
  </si>
  <si>
    <t>Calculated field in Pivot</t>
  </si>
  <si>
    <t>calculated-field-in-pivot</t>
  </si>
  <si>
    <t>Moving Avg trendlines not working</t>
  </si>
  <si>
    <t>moving-avg-trendlines-not-working</t>
  </si>
  <si>
    <t>Multiple Tournament Bracket sorting</t>
  </si>
  <si>
    <t>multiple-tournament-bracket-sorting</t>
  </si>
  <si>
    <t>Extract number from a alphanumerica string</t>
  </si>
  <si>
    <t>extract-number-from-a-alphanumerica-string</t>
  </si>
  <si>
    <t>Himanshu</t>
  </si>
  <si>
    <t>Nested Formula For Numbers and Text</t>
  </si>
  <si>
    <t>nested-formula-for-numbers-and-text</t>
  </si>
  <si>
    <t>How to hide formulas?</t>
  </si>
  <si>
    <t>how-to-hide-formulas</t>
  </si>
  <si>
    <t>How to fill up date wise data with repeated entries?</t>
  </si>
  <si>
    <t>how-to-fill-up-date-wise-data-with-repeated-entries</t>
  </si>
  <si>
    <t>Nilesh Karhade</t>
  </si>
  <si>
    <t>simple calculation multiple steps and is difficult to explain</t>
  </si>
  <si>
    <t>simple-calculation-multiple-steps-and-is-difficult-to-explain</t>
  </si>
  <si>
    <t>formula help for a beginner´?</t>
  </si>
  <si>
    <t>formula-help-for-a-beginner%c2%b4</t>
  </si>
  <si>
    <t>verdandi</t>
  </si>
  <si>
    <t>How to combine two to three SUMPRODUCT functions in a single table?</t>
  </si>
  <si>
    <t>how-to-combine-two-to-three-sumproduct-functions-in-a-single-table</t>
  </si>
  <si>
    <t>How to detect formulas in cells (without VBA)</t>
  </si>
  <si>
    <t>how-to-detect-formulas-in-cells-without-vba</t>
  </si>
  <si>
    <t>index/match duplicate values.</t>
  </si>
  <si>
    <t>indexmatch-duplicate-values</t>
  </si>
  <si>
    <t>Toggle Between Chart Types</t>
  </si>
  <si>
    <t>toggle-between-chart-types</t>
  </si>
  <si>
    <t>excel_desperate</t>
  </si>
  <si>
    <t>How to get defined format to carry over into CONCATENATE function</t>
  </si>
  <si>
    <t>how-to-get-defined-format-to-carry-over-into-concatenate-function</t>
  </si>
  <si>
    <t>davedmsu</t>
  </si>
  <si>
    <t>Sumproduct at each change in voucher no</t>
  </si>
  <si>
    <t>sumproduct-at-each-change-in-voucher-no</t>
  </si>
  <si>
    <t>nikhil</t>
  </si>
  <si>
    <t>New Dash to a Dashboard idea -- Help sought</t>
  </si>
  <si>
    <t>new-dash-to-a-dashboard-idea-help-sought</t>
  </si>
  <si>
    <t>Salahblr</t>
  </si>
  <si>
    <t>The average of the highest 10%, 50% and 80% of given values ?</t>
  </si>
  <si>
    <t>the-average-of-the-highest-10-50-and-80-of-given-values</t>
  </si>
  <si>
    <t>lc1602</t>
  </si>
  <si>
    <t>Forecasting and Targets on Excel</t>
  </si>
  <si>
    <t>forecasting-and-targets-on-excel</t>
  </si>
  <si>
    <t>yipbop</t>
  </si>
  <si>
    <t>Totals without using Pivots???</t>
  </si>
  <si>
    <t>totals-without-using-pivots</t>
  </si>
  <si>
    <t>Pagla</t>
  </si>
  <si>
    <t>conditionally format a cell based on the adjacent cell&amp;#039;s formula results</t>
  </si>
  <si>
    <t>conditionally-format-a-cell-based-on-the-adjacent-cells-formula-results</t>
  </si>
  <si>
    <t>Display argument values when calling a subroutine in VBA</t>
  </si>
  <si>
    <t>display-argument-values-when-calling-a-subroutine-in-vba</t>
  </si>
  <si>
    <t>Conditional formatering of smart art</t>
  </si>
  <si>
    <t>conditional-formatering-of-smart-art</t>
  </si>
  <si>
    <t>ulrikhe</t>
  </si>
  <si>
    <t>Pivot Table Query</t>
  </si>
  <si>
    <t>pivot-table-query</t>
  </si>
  <si>
    <t>bantu</t>
  </si>
  <si>
    <t>Hallelujah!  =GETPIVOTDATA</t>
  </si>
  <si>
    <t>hallelujah-getpivotdata</t>
  </si>
  <si>
    <t>Copy Named Ranges</t>
  </si>
  <si>
    <t>copy-named-ranges</t>
  </si>
  <si>
    <t>Collock</t>
  </si>
  <si>
    <t>copy xls sheet crash in Excel 2010</t>
  </si>
  <si>
    <t>copy-xls-sheet-crash-in-excel-2010</t>
  </si>
  <si>
    <t>Count column F &amp;quot;Y&amp;quot; values for each seperate month in column A</t>
  </si>
  <si>
    <t>count-if-a-column-selected-month-and-f-y</t>
  </si>
  <si>
    <t>tpheath</t>
  </si>
  <si>
    <t>Radar Chart Editing</t>
  </si>
  <si>
    <t>radar-chart-editing</t>
  </si>
  <si>
    <t>Average when there are #N/A</t>
  </si>
  <si>
    <t>min-value-in-row-with-na</t>
  </si>
  <si>
    <t>ctop1001</t>
  </si>
  <si>
    <t>Adding two excel column into one column...</t>
  </si>
  <si>
    <t>adding-two-excel-column-into-one-column</t>
  </si>
  <si>
    <t>Data Validation for Cell having formula</t>
  </si>
  <si>
    <t>data-validation-for-cell-having-formula</t>
  </si>
  <si>
    <t>padmajadrao</t>
  </si>
  <si>
    <t>Keeping the Legend Static (Bar Graph Comparison)</t>
  </si>
  <si>
    <t>keeping-the-legend-static-bar-graph-comparison</t>
  </si>
  <si>
    <t>Move add-in to personal.xls</t>
  </si>
  <si>
    <t>move-add-in-to-personalxls</t>
  </si>
  <si>
    <t>bwestlund17</t>
  </si>
  <si>
    <t>Look down current month column and select first value without &amp;quot; * &amp;quot;</t>
  </si>
  <si>
    <t>look-down-current-month-and-select-first-value-without</t>
  </si>
  <si>
    <t>Process of adding two excel cells</t>
  </si>
  <si>
    <t>process-of-adding-two-excel-cells</t>
  </si>
  <si>
    <t>Data Viz Files</t>
  </si>
  <si>
    <t>data-viz-files</t>
  </si>
  <si>
    <t>sankar_PHI</t>
  </si>
  <si>
    <t>How do I find pixel size of a range</t>
  </si>
  <si>
    <t>how-do-i-find-pixel-size-of-a-range</t>
  </si>
  <si>
    <t>Ulrik Willemoes</t>
  </si>
  <si>
    <t>Excel to PDF print - File name to be auto generated based on cell value in Excel</t>
  </si>
  <si>
    <t>excel-to-pdf-print-file-name-to-be-auto-generated-based-on-cell-value-in-excel</t>
  </si>
  <si>
    <t>plannervenkat</t>
  </si>
  <si>
    <t>Combining different chart types</t>
  </si>
  <si>
    <t>combining-different-chart-types</t>
  </si>
  <si>
    <t>linking excel and web</t>
  </si>
  <si>
    <t>linking-excel-and-web</t>
  </si>
  <si>
    <t>Un-select Cell with VBA</t>
  </si>
  <si>
    <t>un-select-cell-with-vba</t>
  </si>
  <si>
    <t>mgarciadelacruz</t>
  </si>
  <si>
    <t>Linking Scroll bars to make a calculator like the Mortgage Calculator</t>
  </si>
  <si>
    <t>linking-scroll-bars-to-make-a-calculator-like-the-mortgage-calculator</t>
  </si>
  <si>
    <t>katarinah</t>
  </si>
  <si>
    <t>I&amp;#039;m teaching myself some VBA, wanna help?</t>
  </si>
  <si>
    <t>im-teaching-myself-some-vba-wanna-help</t>
  </si>
  <si>
    <t>Donut/Pie outer/middle/inner  circles excel chart</t>
  </si>
  <si>
    <t>donutpie-outermiddleinner-circles-excel-chart</t>
  </si>
  <si>
    <t>How to Count number of times different data listed</t>
  </si>
  <si>
    <t>how-to-count-number-of-times-different-data-listed</t>
  </si>
  <si>
    <t>Referencing a Cells Formula not Value</t>
  </si>
  <si>
    <t>referencing-a-cells-formula-not-value</t>
  </si>
  <si>
    <t>Individual &amp;amp; Team Goal tracker (Fiscalyear, Quarterly, Monthly)</t>
  </si>
  <si>
    <t>individual-team-goal-tracker-fiscalyear-quarterly-monthly</t>
  </si>
  <si>
    <t>Excel Beginner - How to create a simple elegant chart?</t>
  </si>
  <si>
    <t>excel-beginner-how-to-create-a-simple-elegant-chart</t>
  </si>
  <si>
    <t>Gamerade</t>
  </si>
  <si>
    <t>Font Chance to Cell Contaning the UDF</t>
  </si>
  <si>
    <t>font-chance-to-cell-contaning-the-udf</t>
  </si>
  <si>
    <t>AT--o</t>
  </si>
  <si>
    <t>Sales Opportunity Analysis - Dashboard</t>
  </si>
  <si>
    <t>sales-opportunity-analysis-dashboard</t>
  </si>
  <si>
    <t>sskirani</t>
  </si>
  <si>
    <t>is this a LOOKUP related doubt?</t>
  </si>
  <si>
    <t>is-this-a-lookup-related-doubt</t>
  </si>
  <si>
    <t>djayv8</t>
  </si>
  <si>
    <t>Duct tape bullet chart?  Duct tape bullet chart!</t>
  </si>
  <si>
    <t>duct-tape-bullet-chart-duct-tape-bullet-chart</t>
  </si>
  <si>
    <t>Protecting worksheet in Excel 2010 - cant enable slicers</t>
  </si>
  <si>
    <t>protecting-worksheet-in-excel-2010-cant-enable-slicers</t>
  </si>
  <si>
    <t>kc3002</t>
  </si>
  <si>
    <t>Historical Volatility (HV)</t>
  </si>
  <si>
    <t>historical-volatility-hv</t>
  </si>
  <si>
    <t>Working with the AND function in combination with IF(AND()) in a Gantt chart.</t>
  </si>
  <si>
    <t>working-with-the-and-function-in-combination-with-ifand-in-a-gantt-chart</t>
  </si>
  <si>
    <t>jyanguela</t>
  </si>
  <si>
    <t>Macro that copies a Cell Range and pastes it on the next empty row it finds.</t>
  </si>
  <si>
    <t>macro-that-copies-a-cell-range-and-pastes-it-on-the-next-empty-row-it-finds</t>
  </si>
  <si>
    <t>How to calculate IRR &amp;amp; NPV for 10 half yearly cash flows</t>
  </si>
  <si>
    <t>how-to-calculate-irr-npv-for-10-half-yearly-cash-flows</t>
  </si>
  <si>
    <t>Liyakatali Lal</t>
  </si>
  <si>
    <t>HOW TO S.No BY MATCHING DATE IN ADJACENT ROW</t>
  </si>
  <si>
    <t>how-to-sno-by-matching-date-in-adjacent-row</t>
  </si>
  <si>
    <t>Copy data from one sheet to another using Macro.</t>
  </si>
  <si>
    <t>copy-data-from-one-sheet-to-another-using-macro</t>
  </si>
  <si>
    <t>Excel formatting qn</t>
  </si>
  <si>
    <t>excel-formatting-qn</t>
  </si>
  <si>
    <t>dhanush</t>
  </si>
  <si>
    <t>Inserting rows using IF function</t>
  </si>
  <si>
    <t>inserting-rows-using-if-function</t>
  </si>
  <si>
    <t>My MIN MAX series is not working &amp;#039;correctly&amp;#039; within my charts.</t>
  </si>
  <si>
    <t>my-min-max-series-is-not-working-correctlywithin-my-charts</t>
  </si>
  <si>
    <t>Questions about Excel Wedding Planner</t>
  </si>
  <si>
    <t>questions-about-excel-wedding-planner</t>
  </si>
  <si>
    <t>Lots of small values but a few extreme values - how do I present it?</t>
  </si>
  <si>
    <t>lots-of-small-values-but-a-few-extreme-values-how-do-i-present-it</t>
  </si>
  <si>
    <t>drewg</t>
  </si>
  <si>
    <t>Ability to see filters used in tables</t>
  </si>
  <si>
    <t>ability-to-see-filters-used-in-tables</t>
  </si>
  <si>
    <t>Formatting multiple data points</t>
  </si>
  <si>
    <t>formatting-multiple-data-points</t>
  </si>
  <si>
    <t>dumbee1018</t>
  </si>
  <si>
    <t>Pivot Table-Help</t>
  </si>
  <si>
    <t>pivot-table-help</t>
  </si>
  <si>
    <t>Kevin Lehrbass</t>
  </si>
  <si>
    <t>*** Bar Chart Customizing ***</t>
  </si>
  <si>
    <t>bar-chart-customizing</t>
  </si>
  <si>
    <t>A must have excel addin----Name Manager</t>
  </si>
  <si>
    <t>a-must-have-excel-addin-name-manager</t>
  </si>
  <si>
    <t>SWOT Analysis</t>
  </si>
  <si>
    <t>swot-analysis</t>
  </si>
  <si>
    <t>Larph</t>
  </si>
  <si>
    <t>Help with the KPI Scroll Chart</t>
  </si>
  <si>
    <t>help-with-the-kpi-scroll-chart</t>
  </si>
  <si>
    <t>Dyson</t>
  </si>
  <si>
    <t>Rupee Symbol</t>
  </si>
  <si>
    <t>rupee-symbol</t>
  </si>
  <si>
    <t>ankush1978</t>
  </si>
  <si>
    <t>Save a protected Workbook</t>
  </si>
  <si>
    <t>save-a-protected-workbook</t>
  </si>
  <si>
    <t>Line Chart Formatting</t>
  </si>
  <si>
    <t>line-chart-formatting</t>
  </si>
  <si>
    <t>Manual entries in a dynamic table.</t>
  </si>
  <si>
    <t>manual-entries-in-a-dynamic-table</t>
  </si>
  <si>
    <t>meetarnav</t>
  </si>
  <si>
    <t>Getting the sum of previous boolean entries until the last true entry</t>
  </si>
  <si>
    <t>getting-the-sum-of-previous-boolean-entries-until-the-last-true-entry</t>
  </si>
  <si>
    <t>crimar</t>
  </si>
  <si>
    <t>Trying to conditionally format an add in chart.  Can I do that?</t>
  </si>
  <si>
    <t>trying-to-conditionally-format-an-add-in-chart-can-i-do-that</t>
  </si>
  <si>
    <t>CyBrian</t>
  </si>
  <si>
    <t>Alternate counter between non zeros and zeros</t>
  </si>
  <si>
    <t>alternate-counter-between-non-zeros-and-zeros</t>
  </si>
  <si>
    <t>louismk</t>
  </si>
  <si>
    <t>Excel Charts</t>
  </si>
  <si>
    <t>excel-charts</t>
  </si>
  <si>
    <t>madambath</t>
  </si>
  <si>
    <t>2003 – 2007 Array issue - Data issue ?</t>
  </si>
  <si>
    <t>2003-%e2%80%93-2007-array-issue-data-issue</t>
  </si>
  <si>
    <t>Removing blank data from a bar chart</t>
  </si>
  <si>
    <t>removing-blank-data-from-a-bar-chart</t>
  </si>
  <si>
    <t>prabhuram</t>
  </si>
  <si>
    <t>Not sure how to explain...</t>
  </si>
  <si>
    <t>not-sure-how-to-explain</t>
  </si>
  <si>
    <t>VBA Training</t>
  </si>
  <si>
    <t>vba-training</t>
  </si>
  <si>
    <t>DGP</t>
  </si>
  <si>
    <t>Gap Detection</t>
  </si>
  <si>
    <t>gap-detection</t>
  </si>
  <si>
    <t>iyervsv</t>
  </si>
  <si>
    <t>Text box in a dashboard</t>
  </si>
  <si>
    <t>text-box-in-a-dashboard</t>
  </si>
  <si>
    <t>Absurdname</t>
  </si>
  <si>
    <t>Correlation - Return the assets that have the bigger correlation</t>
  </si>
  <si>
    <t>correlation-return-the-assets-that-have-the-bigger-correlation</t>
  </si>
  <si>
    <t>Thermometer Graph (Dynamic)</t>
  </si>
  <si>
    <t>thermometer-graph-dynamic</t>
  </si>
  <si>
    <t>Issue Register - last 30 days&amp;#039; formula</t>
  </si>
  <si>
    <t>issue-register-last-30-days-formula</t>
  </si>
  <si>
    <t>Time Sucks:  Hours as a chart axis....</t>
  </si>
  <si>
    <t>time-sucks-hours-as-a-chart-axis</t>
  </si>
  <si>
    <t>lol</t>
  </si>
  <si>
    <t>Separating contents of a column into two columns.</t>
  </si>
  <si>
    <t>separating-contents-of-a-column-into-two-columns</t>
  </si>
  <si>
    <t>ahooee</t>
  </si>
  <si>
    <t>Learning Access/SQL Dummy Data</t>
  </si>
  <si>
    <t>learning-accesssql-dummy-data</t>
  </si>
  <si>
    <t>Using Timestamp Formula for Version Control</t>
  </si>
  <si>
    <t>using-timestamp-formula-for-version-control</t>
  </si>
  <si>
    <t>naplesdznr</t>
  </si>
  <si>
    <t>Protected worksheet can&amp;#039;t use data validation?</t>
  </si>
  <si>
    <t>protected-worksheet-cant-use-data-validation</t>
  </si>
  <si>
    <t>Demand Planning using historical data</t>
  </si>
  <si>
    <t>demand-planning-using-historical-data</t>
  </si>
  <si>
    <t>gocvac</t>
  </si>
  <si>
    <t>Date Formatting</t>
  </si>
  <si>
    <t>date-formatting</t>
  </si>
  <si>
    <t>Graphs &amp;amp; Dates!</t>
  </si>
  <si>
    <t>graphs-dates</t>
  </si>
  <si>
    <t>color coding in VBA</t>
  </si>
  <si>
    <t>color-coding-in-vba</t>
  </si>
  <si>
    <t>Excel 2010 hide zero values</t>
  </si>
  <si>
    <t>excel-2010-hide-zero-values</t>
  </si>
  <si>
    <t>jaeger515</t>
  </si>
  <si>
    <t>How can I make custom data label colors conditional by text value?</t>
  </si>
  <si>
    <t>how-can-i-make-custom-data-label-colors-conditional-by-text-value</t>
  </si>
  <si>
    <t>Skrimgeour</t>
  </si>
  <si>
    <t>Match function or another one?</t>
  </si>
  <si>
    <t>match-function-or-another-one</t>
  </si>
  <si>
    <t>How to write intervals in VB</t>
  </si>
  <si>
    <t>how-to-write-intervals-in-vb</t>
  </si>
  <si>
    <t>2D SUMIF with both ROW &amp;amp; COLUMN criteria</t>
  </si>
  <si>
    <t>2d-sumif-with-both-row-column-criteria</t>
  </si>
  <si>
    <t>Sloopy</t>
  </si>
  <si>
    <t>Formula uses Case to generate numbers, but when charted shows zeros</t>
  </si>
  <si>
    <t>formula-uses-case-to-generate-numbers-but-when-charted-shows-zeros</t>
  </si>
  <si>
    <t>NEW TYPE OF PIE CHART!!</t>
  </si>
  <si>
    <t>new-type-of-pie-chart</t>
  </si>
  <si>
    <t>Race Timing Spreadsheet Help</t>
  </si>
  <si>
    <t>race-timing-spreadsheet-help</t>
  </si>
  <si>
    <t>caplister</t>
  </si>
  <si>
    <t>Line chart/graph</t>
  </si>
  <si>
    <t>line-chartgraph</t>
  </si>
  <si>
    <t>time and distance = mph</t>
  </si>
  <si>
    <t>time-and-distance-mph</t>
  </si>
  <si>
    <t>wrbrown</t>
  </si>
  <si>
    <t>Data Tables - How to fix a column?</t>
  </si>
  <si>
    <t>data-tables-how-to-fix-a-column</t>
  </si>
  <si>
    <t>Calculating Age with a Twist</t>
  </si>
  <si>
    <t>calculating-age-with-a-twist</t>
  </si>
  <si>
    <t>I HAVE A QUESTION ON CONDITIONAL FORMATTING.</t>
  </si>
  <si>
    <t>i-have-a-question-on-conditional-formatting</t>
  </si>
  <si>
    <t>Control Chart</t>
  </si>
  <si>
    <t>control-chart</t>
  </si>
  <si>
    <t>emailtoboblopez</t>
  </si>
  <si>
    <t>Is there a way to easily generate a series of named ranges</t>
  </si>
  <si>
    <t>is-there-a-way-to-easily-generate-a-series-of-named-ranges</t>
  </si>
  <si>
    <t>macro to copy cell and row, paste in new sheet in first empty row</t>
  </si>
  <si>
    <t>macro-to-copy-cell-and-row-paste-in-new-sheet-in-first-empty-row</t>
  </si>
  <si>
    <t>Hello I need formula for getting applictiona username in excel 2007</t>
  </si>
  <si>
    <t>hello-i-need-formula-for-getting-applictiona-username-in-excel-2007</t>
  </si>
  <si>
    <t>vali.gnt</t>
  </si>
  <si>
    <t>&amp;gt;&amp;gt;&amp;gt; Pilot Charts</t>
  </si>
  <si>
    <t>pilot-charts</t>
  </si>
  <si>
    <t>Dashboard with forecast numbers</t>
  </si>
  <si>
    <t>dashboard-with-forecast-numbers</t>
  </si>
  <si>
    <t>vishwapv</t>
  </si>
  <si>
    <t>Call a cell value from different sheets into one sheet</t>
  </si>
  <si>
    <t>call-a-cell-value-from-different-sheets-into-one-sheet</t>
  </si>
  <si>
    <t>tabiolickal831</t>
  </si>
  <si>
    <t>Use of Secondary Axis</t>
  </si>
  <si>
    <t>use-of-secondary-axis</t>
  </si>
  <si>
    <t>REPEATING COLUMN VALUE IN ROWS UNTIL REACHING A NEW VALUE</t>
  </si>
  <si>
    <t>repeating-column-value-in-rows-until-reaching-a-new-value</t>
  </si>
  <si>
    <t>NTBB</t>
  </si>
  <si>
    <t>Conditional Formatting relating to dates</t>
  </si>
  <si>
    <t>conditional-formatting-relating-to-dates</t>
  </si>
  <si>
    <t>Macro used in IF formula.</t>
  </si>
  <si>
    <t>macro-used-in-if-formula</t>
  </si>
  <si>
    <t>Comparison chart</t>
  </si>
  <si>
    <t>comparison-chart</t>
  </si>
  <si>
    <t>virtualized</t>
  </si>
  <si>
    <t>Excel 03, Transparent charts..</t>
  </si>
  <si>
    <t>excel-03-transparent-charts</t>
  </si>
  <si>
    <t>Email Charts in Outlook Mailitem</t>
  </si>
  <si>
    <t>email-charts-in-outlook-mailitem</t>
  </si>
  <si>
    <t>akashbest@gmail.com</t>
  </si>
  <si>
    <t>Yet another issue of alternating colors</t>
  </si>
  <si>
    <t>yet-another-issue-of-alternating-colors</t>
  </si>
  <si>
    <t>beerpiece</t>
  </si>
  <si>
    <t>excelhero</t>
  </si>
  <si>
    <t>Drop down box with user defined input</t>
  </si>
  <si>
    <t>drop-down-box-with-user-defined-input</t>
  </si>
  <si>
    <t>Rodrigo</t>
  </si>
  <si>
    <t>In-Cell: Formula not showing small % values</t>
  </si>
  <si>
    <t>in-cell-formula-not-showing-small-values</t>
  </si>
  <si>
    <t>find the top ten largest values in N and display each with associated item in A</t>
  </si>
  <si>
    <t>find-the-top-ten-largest-values-in-n-and-display-each-with-associated-item-in-a</t>
  </si>
  <si>
    <t>Use Offset() to dictate what cell a Vlookup or (index/ match) returns</t>
  </si>
  <si>
    <t>use-offset-to-dictate-what-cell-a-vlookup-or-index-match-returns</t>
  </si>
  <si>
    <t>Josh</t>
  </si>
  <si>
    <t>Delete Positive &amp;amp; Negative numbers in a column based on conditions</t>
  </si>
  <si>
    <t>delete-positive-negative-numbers-in-a-column-based-on-conditions</t>
  </si>
  <si>
    <t>dramnath1981</t>
  </si>
  <si>
    <t>Show/Hide Drop Down Box</t>
  </si>
  <si>
    <t>showhide-drop-down-box</t>
  </si>
  <si>
    <t>Formula for adding (embed) &amp;amp;/or (a) tag to a URL</t>
  </si>
  <si>
    <t>formula-for-adding-or-tag-to-a-url</t>
  </si>
  <si>
    <t>banghouse</t>
  </si>
  <si>
    <t>can any body tell me how could i stop scroller till certain level?</t>
  </si>
  <si>
    <t>can-any-body-tell-me-how-could-i-stop-scroller-till-certain-level</t>
  </si>
  <si>
    <t>adnan_bfck</t>
  </si>
  <si>
    <t>10% Discount on Excel School for Forum Members</t>
  </si>
  <si>
    <t>10-discount-on-excel-school-for-forum-members</t>
  </si>
  <si>
    <t>Tracking changes</t>
  </si>
  <si>
    <t>tracking-changes</t>
  </si>
  <si>
    <t>krajasrinivas</t>
  </si>
  <si>
    <t>Finding the frequency of a day between two dates</t>
  </si>
  <si>
    <t>finding-the-frequency-of-a-day-between-two-dates</t>
  </si>
  <si>
    <t>getting values from combo box</t>
  </si>
  <si>
    <t>getting-values-from-combo-box</t>
  </si>
  <si>
    <t>chetan.parmar</t>
  </si>
  <si>
    <t>Charts and Drop Down Boxes</t>
  </si>
  <si>
    <t>charts-and-drop-down-boxes</t>
  </si>
  <si>
    <t>Understand an Excel model</t>
  </si>
  <si>
    <t>understand-an-excel-model</t>
  </si>
  <si>
    <t>jtreanor</t>
  </si>
  <si>
    <t>Rota question</t>
  </si>
  <si>
    <t>rota-question</t>
  </si>
  <si>
    <t>Excel full screen border-less display</t>
  </si>
  <si>
    <t>excel-full-screen-border-less-display</t>
  </si>
  <si>
    <t>osiron7</t>
  </si>
  <si>
    <t>Timestamp with a range of cells</t>
  </si>
  <si>
    <t>timestamp-with-a-range-of-cells</t>
  </si>
  <si>
    <t>AJM</t>
  </si>
  <si>
    <t>Microsoft Excel : Tutorial, Tips, Videos and Much More</t>
  </si>
  <si>
    <t>microsoft-excel-tutorial-tips-videos-and-much-more</t>
  </si>
  <si>
    <t>vutrongtung</t>
  </si>
  <si>
    <t>&amp;#039;Conditional&amp;#039; Scatter Plot</t>
  </si>
  <si>
    <t>conditional-scatter-plot</t>
  </si>
  <si>
    <t>Excel sheet to find personal worth</t>
  </si>
  <si>
    <t>excel-sheet-to-find-personal-worth</t>
  </si>
  <si>
    <t>lynn.faulhaber</t>
  </si>
  <si>
    <t>Using macro to change graph axis... a little lost</t>
  </si>
  <si>
    <t>using-macro-to-change-graph-axis-a-little-lost</t>
  </si>
  <si>
    <t>My Gantt chart menace</t>
  </si>
  <si>
    <t>my-gantt-chart-menace</t>
  </si>
  <si>
    <t>Prasdeep</t>
  </si>
  <si>
    <t>background color in Excel</t>
  </si>
  <si>
    <t>background-color-in-excel</t>
  </si>
  <si>
    <t>How to solve invalid referance</t>
  </si>
  <si>
    <t>how-to-solve-invalid-referance</t>
  </si>
  <si>
    <t>anilyadav</t>
  </si>
  <si>
    <t>slooooow calculation with COUNTIF</t>
  </si>
  <si>
    <t>slooooow-calculation-with-countif</t>
  </si>
  <si>
    <t>loor</t>
  </si>
  <si>
    <t>VBA code only works once</t>
  </si>
  <si>
    <t>vba-code-only-works-once</t>
  </si>
  <si>
    <t>====Scatter Plot</t>
  </si>
  <si>
    <t>scatter-plot</t>
  </si>
  <si>
    <t>Adding +44 to an entire Colum!</t>
  </si>
  <si>
    <t>adding-44-to-an-entire-colum</t>
  </si>
  <si>
    <t>Date Lookup</t>
  </si>
  <si>
    <t>date-lookup</t>
  </si>
  <si>
    <t>How to view the values of a trend line</t>
  </si>
  <si>
    <t>how-to-view-the-values-of-a-trend-line</t>
  </si>
  <si>
    <t>trevian3969</t>
  </si>
  <si>
    <t>Finding a match when there are multiple items in a cell</t>
  </si>
  <si>
    <t>finding-a-match-when-there-are-multiple-items-in-a-cell</t>
  </si>
  <si>
    <t>martinc</t>
  </si>
  <si>
    <t>How to make a life insurance premium calculator</t>
  </si>
  <si>
    <t>how-to-make-a-life-insurance-premium-calculator</t>
  </si>
  <si>
    <t>Shantanu</t>
  </si>
  <si>
    <t>Revisit of Alternate zero vs non Zero Counter.</t>
  </si>
  <si>
    <t>hui-revisit-of-alternate-zero-vs-non-zero-counter</t>
  </si>
  <si>
    <t>Data from columns to a static table</t>
  </si>
  <si>
    <t>data-from-columns-to-a-static-table</t>
  </si>
  <si>
    <t>Faz</t>
  </si>
  <si>
    <t>How do I make this book???</t>
  </si>
  <si>
    <t>how-do-i-make-this-book</t>
  </si>
  <si>
    <t>Dudh wallah Chris</t>
  </si>
  <si>
    <t>Hlookup and limitations?</t>
  </si>
  <si>
    <t>hlookup-and-limitations</t>
  </si>
  <si>
    <t>if statement?</t>
  </si>
  <si>
    <t>if-statement</t>
  </si>
  <si>
    <t>slovak</t>
  </si>
  <si>
    <t>How to calculate percentage of given time</t>
  </si>
  <si>
    <t>how-to-calculate-percentage-of-given-time</t>
  </si>
  <si>
    <t>vishwanathkumar.s</t>
  </si>
  <si>
    <t>How to include Data in a Pivot Table which is not a part of Current Data Table</t>
  </si>
  <si>
    <t>how-to-include-data-in-a-pivot-table-which-is-not-a-part-of-current-data-table</t>
  </si>
  <si>
    <t>Understanding a Workbook model</t>
  </si>
  <si>
    <t>understanding-a-workbook-model</t>
  </si>
  <si>
    <t>Anyone ever get remnants of objects from copied sheets that they can&amp;#039;t delete?</t>
  </si>
  <si>
    <t>anyone-ever-get-remnants-of-objects-from-copied-sheets-that-they-cant-delete</t>
  </si>
  <si>
    <t>Ghent Chart Activities obscured by progress bar</t>
  </si>
  <si>
    <t>ghent-chart-activities-obscured-by-progress-bar</t>
  </si>
  <si>
    <t>MSTNG_SALLY</t>
  </si>
  <si>
    <t>Printing Problems with Camera Tool</t>
  </si>
  <si>
    <t>printing-problems-with-camera-tool</t>
  </si>
  <si>
    <t>Pasting pictures</t>
  </si>
  <si>
    <t>pasting-pictures</t>
  </si>
  <si>
    <t>DonS</t>
  </si>
  <si>
    <t>Unable 2 use UDF function</t>
  </si>
  <si>
    <t>unable-2-use-udf-function</t>
  </si>
  <si>
    <t>Let&amp;#039;s Talk About Addins....</t>
  </si>
  <si>
    <t>lets-talk-about-addins</t>
  </si>
  <si>
    <t>How do I type the up/down/no change arrow in a forumula?</t>
  </si>
  <si>
    <t>how-do-i-type-the-updownno-change-arrow-in-a-forumula</t>
  </si>
  <si>
    <t>amc11</t>
  </si>
  <si>
    <t>Excel Filter is super slow</t>
  </si>
  <si>
    <t>excel-filter-is-super-slow</t>
  </si>
  <si>
    <t>How to have excel add in rows between two numbers</t>
  </si>
  <si>
    <t>how-to-have-excel-add-in-rows-between-two-numbers</t>
  </si>
  <si>
    <t>GeoDG</t>
  </si>
  <si>
    <t>Project plan - calculating accurate working days</t>
  </si>
  <si>
    <t>project-plan-calculating-accurate-working-days</t>
  </si>
  <si>
    <t>merge table</t>
  </si>
  <si>
    <t>merge-table</t>
  </si>
  <si>
    <t>dilip</t>
  </si>
  <si>
    <t>A Macro to Update a date for all the dates in a row</t>
  </si>
  <si>
    <t>a-macro-to-update-a-date-for-all-the-dates-in-a-row</t>
  </si>
  <si>
    <t>Guity Niamanesh</t>
  </si>
  <si>
    <t>Data validation - lists</t>
  </si>
  <si>
    <t>data-validation-lists</t>
  </si>
  <si>
    <t>Does excel sense a formula in the cell above without the formula being pasted</t>
  </si>
  <si>
    <t>1does-excel-sense-a-formula-in-the-cell-above-without-the-formula-being-pasted</t>
  </si>
  <si>
    <t>salvis toscano</t>
  </si>
  <si>
    <t>Counting how many days between two dates are in a quarter</t>
  </si>
  <si>
    <t>counting-how-many-days-between-two-dates-are-in-a-quarter</t>
  </si>
  <si>
    <t>DaveCon</t>
  </si>
  <si>
    <t>kensbro</t>
  </si>
  <si>
    <t>Matching a 2D list of data against two excel columns inside an excel</t>
  </si>
  <si>
    <t>matching-a-2d-list-of-data-against-two-excel-columns-inside-an-excel</t>
  </si>
  <si>
    <t>rkr80</t>
  </si>
  <si>
    <t>Retrieve info using formula</t>
  </si>
  <si>
    <t>retrieve-ingo-using-formula</t>
  </si>
  <si>
    <t>Break a Whole Number in to Billions, Millions, Thousands, Hundreds, Tens &amp;amp; Ones</t>
  </si>
  <si>
    <t>break-a-whole-number-in-to-billions-millions-thousands-hundreds-tens-ones</t>
  </si>
  <si>
    <t>how to find the 2nd Lowest in a range of cell</t>
  </si>
  <si>
    <t>how-to-find-the-2nd-lowest-in-a-range-of-cell</t>
  </si>
  <si>
    <t>vmohan1978</t>
  </si>
  <si>
    <t>Display tasks worked on between any 2 dates</t>
  </si>
  <si>
    <t>display-tasks-worked-on-between-any-2-dates</t>
  </si>
  <si>
    <t>How to count values in a column matching multiple criterias</t>
  </si>
  <si>
    <t>how-to-count-values-in-a-column-matching-multiple-criterias</t>
  </si>
  <si>
    <t>Change the Column Headers from Alphabets to Numbers</t>
  </si>
  <si>
    <t>change-the-column-headers-from-alphabets-to-numbers</t>
  </si>
  <si>
    <t>Sales pipeline reports</t>
  </si>
  <si>
    <t>sales-pipeline-reports</t>
  </si>
  <si>
    <t>howto create Iterative dynamic ranges</t>
  </si>
  <si>
    <t>howto-create-iterative-dynamic-ranges</t>
  </si>
  <si>
    <t>OKTileguy</t>
  </si>
  <si>
    <t>Picture Drop Down List</t>
  </si>
  <si>
    <t>picture-drop-down-list</t>
  </si>
  <si>
    <t>Keep pivot table structure stable</t>
  </si>
  <si>
    <t>keep-pivot-table-structure-stable</t>
  </si>
  <si>
    <t>Milky</t>
  </si>
  <si>
    <t>Condition Format when a specific value in a range of cells</t>
  </si>
  <si>
    <t>condition-format-when-a-specific-value-in-a-range-of-cells</t>
  </si>
  <si>
    <t>How to post data from Excel to a Website</t>
  </si>
  <si>
    <t>how-to-post-data-from-excel-to-a-website</t>
  </si>
  <si>
    <t>ppgilliam</t>
  </si>
  <si>
    <t>mouse problem</t>
  </si>
  <si>
    <t>mouse-problem</t>
  </si>
  <si>
    <t>mrsteve</t>
  </si>
  <si>
    <t>Apply PROPER Function to entire Worksheet?</t>
  </si>
  <si>
    <t>apply-proper-function-to-entire-worksheet</t>
  </si>
  <si>
    <t>Interesting problem - Excel 2007 Offset formula set for range but returning valu</t>
  </si>
  <si>
    <t>interesting-problem-excel-2007-offset-formula-set-for-range-but-returning-valu</t>
  </si>
  <si>
    <t>andrewbroadway</t>
  </si>
  <si>
    <t>Keep zebra strips proper look when sorting the table</t>
  </si>
  <si>
    <t>keep-zebra-strips-proper-look-when-sorting-the-table</t>
  </si>
  <si>
    <t>amitcohen</t>
  </si>
  <si>
    <t>Data comparison between two tables?</t>
  </si>
  <si>
    <t>data-comparison-between-two-tables</t>
  </si>
  <si>
    <t>Transforming data for Pivot analysis</t>
  </si>
  <si>
    <t>transforming-data-for-pivot-analysis</t>
  </si>
  <si>
    <t>Lukas</t>
  </si>
  <si>
    <t>How to select a big selection in a Microsoft Excel</t>
  </si>
  <si>
    <t>how-to-select-a-big-selection-in-a-microsoft-excel</t>
  </si>
  <si>
    <t>COpying Hyperlinks along with sorted/Searched data using Macros in MS Excel</t>
  </si>
  <si>
    <t>copying-hyperlinks-along-with-sortedsearched-data-using-macros-in-ms-excel</t>
  </si>
  <si>
    <t>uknwmedontu</t>
  </si>
  <si>
    <t>Summing different number of cells</t>
  </si>
  <si>
    <t>summing-different-number-of-cells-1</t>
  </si>
  <si>
    <t>Getting summary out of checkedboxes</t>
  </si>
  <si>
    <t>getting-summary-out-of-checkedboxes</t>
  </si>
  <si>
    <t>Content of names changed automatically to something wrong</t>
  </si>
  <si>
    <t>content-of-names-changed-automatically-to-something-wrong</t>
  </si>
  <si>
    <t>5 highest - but return average value from different column</t>
  </si>
  <si>
    <t>5-highest-but-return-average-value-from-different-column</t>
  </si>
  <si>
    <t>Jane</t>
  </si>
  <si>
    <t>automatic timestamping</t>
  </si>
  <si>
    <t>automatic-timestamping</t>
  </si>
  <si>
    <t>TaraK</t>
  </si>
  <si>
    <t>Cell Styles</t>
  </si>
  <si>
    <t>cell-styles</t>
  </si>
  <si>
    <t>jackie10</t>
  </si>
  <si>
    <t>A bar graph chart that leaves out bars if value is zero / empty</t>
  </si>
  <si>
    <t>a-bar-graph-chart-that-leaves-out-bars-if-value-is-zero-empty</t>
  </si>
  <si>
    <t>neb</t>
  </si>
  <si>
    <t>Excel VBA - Checking Out and Checking In files In SharePoint Document Library</t>
  </si>
  <si>
    <t>excel-vba-checking-out-and-checking-in-files-in-sharepoint-document-library</t>
  </si>
  <si>
    <t>How to format a cell color if a particular value is changed in the entire text?</t>
  </si>
  <si>
    <t>how-to-format-a-cell-color-if-a-particular-value-is-changed-in-the-entire-text</t>
  </si>
  <si>
    <t>Molly</t>
  </si>
  <si>
    <t>Sum Function not working</t>
  </si>
  <si>
    <t>sum-function-not-working</t>
  </si>
  <si>
    <t>Sam Thomas</t>
  </si>
  <si>
    <t>How do I hide &amp;quot;blank&amp;quot; rows?</t>
  </si>
  <si>
    <t>how-do-i-hide-blank-rows</t>
  </si>
  <si>
    <t>bell407mech</t>
  </si>
  <si>
    <t>Conditional Formatting Multiple ‘IF Then’s With Specified Colors</t>
  </si>
  <si>
    <t>conditional-formatting-multiple-%e2%80%98if-then%e2%80%99s-with-specified-colors</t>
  </si>
  <si>
    <t>indi visual</t>
  </si>
  <si>
    <t>Attach a comment to a data point in an Excel Graph</t>
  </si>
  <si>
    <t>attach-a-comment-to-a-data-point-in-an-excel-graph</t>
  </si>
  <si>
    <t>swensor</t>
  </si>
  <si>
    <t>Highlight date that occurs yesterday and beyond</t>
  </si>
  <si>
    <t>highlight-date-that-occurs-yesterday-and-beyond</t>
  </si>
  <si>
    <t>Call a macro sub from a web browser link</t>
  </si>
  <si>
    <t>call-a-macro-sub-from-a-web-browser-link</t>
  </si>
  <si>
    <t>Inserting the letter &amp;quot;c&amp;quot; at the end of 5 characters in a cell</t>
  </si>
  <si>
    <t>inserting-the-letter-c-at-the-end-of-5-characters-in-a-cell</t>
  </si>
  <si>
    <t>Very basic formula question</t>
  </si>
  <si>
    <t>very-basic-formula-question</t>
  </si>
  <si>
    <t>Rounding latitude/longitude precision</t>
  </si>
  <si>
    <t>rounding-latitudelongitude-precision</t>
  </si>
  <si>
    <t>Tjantik</t>
  </si>
  <si>
    <t>Microsoft Date and Time Picker 6.0</t>
  </si>
  <si>
    <t>microsoft-date-and-time-picker-60</t>
  </si>
  <si>
    <t>Advanced Data Validation Question -</t>
  </si>
  <si>
    <t>advanced-data-validation-question-</t>
  </si>
  <si>
    <t>Scott Armitage</t>
  </si>
  <si>
    <t>COUNT IF G10:G1000 equals today or the past, and U10:U1000 equals an empty cell.</t>
  </si>
  <si>
    <t>count-if-g10g1000-equals-today-or-the-past-and-u10u1000-equals-an-empty-cell</t>
  </si>
  <si>
    <t>Calculating the project manday details</t>
  </si>
  <si>
    <t>calculating-the-project-manday-details</t>
  </si>
  <si>
    <t>Robotter</t>
  </si>
  <si>
    <t>Challenging Custom Format or Conditional Format</t>
  </si>
  <si>
    <t>challenging-custom-format-or-conditional-format</t>
  </si>
  <si>
    <t>alarryaaron</t>
  </si>
  <si>
    <t>auto update in next sheet..</t>
  </si>
  <si>
    <t>auto-update-in-next-sheet</t>
  </si>
  <si>
    <t>kundanlal</t>
  </si>
  <si>
    <t>Macro issue</t>
  </si>
  <si>
    <t>macro-issue</t>
  </si>
  <si>
    <t>hr-dashboards-1</t>
  </si>
  <si>
    <t>rono.uk</t>
  </si>
  <si>
    <t>Create Huge Search Button</t>
  </si>
  <si>
    <t>create-huge-search-button</t>
  </si>
  <si>
    <t>Can I create an alert or validation that is dependant upon finding duplicates?</t>
  </si>
  <si>
    <t>can-i-create-an-alert-or-validation-that-is-dependant-upon-finding-duplicates</t>
  </si>
  <si>
    <t>Chrissy</t>
  </si>
  <si>
    <t>IF formula with maximum value</t>
  </si>
  <si>
    <t>if-formula-with-maximum-value</t>
  </si>
  <si>
    <t>ptell8019</t>
  </si>
  <si>
    <t>Ranking a column of averages from 1st to 24th</t>
  </si>
  <si>
    <t>ranking-a-column-of-averages-from-1st-to-24th</t>
  </si>
  <si>
    <t>Rory2010</t>
  </si>
  <si>
    <t>Link a Data Table Name with a Range</t>
  </si>
  <si>
    <t>link-a-data-table-name-with-a-range</t>
  </si>
  <si>
    <t>Dynamically combining rows from different sheets into 1 sheet</t>
  </si>
  <si>
    <t>dynamically-combining-rows-from-different-sheets-into-1-sheet</t>
  </si>
  <si>
    <t>amollogs7</t>
  </si>
  <si>
    <t>Nesting series in column charts</t>
  </si>
  <si>
    <t>nesting-series-in-column-charts</t>
  </si>
  <si>
    <t>mkapashi</t>
  </si>
  <si>
    <t>I need a Formula for Conditional Formatting</t>
  </si>
  <si>
    <t>i-need-a-formula-for-conditional-formatting</t>
  </si>
  <si>
    <t>Formatting error bars</t>
  </si>
  <si>
    <t>formatting-error-bars</t>
  </si>
  <si>
    <t>Workbook Management</t>
  </si>
  <si>
    <t>workbook-management</t>
  </si>
  <si>
    <t>Locking Pictures, Shapes, and VB Code</t>
  </si>
  <si>
    <t>locking-pictures-shapes-and-vb-code</t>
  </si>
  <si>
    <t>Big issue with date format</t>
  </si>
  <si>
    <t>big-issue-with-date-format</t>
  </si>
  <si>
    <t>Radical Sign</t>
  </si>
  <si>
    <t>radical-sign</t>
  </si>
  <si>
    <t>Faster Calculations (By Making VB Code Shorter)</t>
  </si>
  <si>
    <t>faster-calculations-by-making-vb-code-shorter</t>
  </si>
  <si>
    <t>Get text from cell comments</t>
  </si>
  <si>
    <t>get-text-from-cell-comments</t>
  </si>
  <si>
    <t>will31</t>
  </si>
  <si>
    <t>R1C1 Quick Conversion Tool</t>
  </si>
  <si>
    <t>r1c1-quick-conversion-tool</t>
  </si>
  <si>
    <t>Advanced Solver</t>
  </si>
  <si>
    <t>advanced-solver</t>
  </si>
  <si>
    <t>trbharat</t>
  </si>
  <si>
    <t>Index and Match Function</t>
  </si>
  <si>
    <t>index-and-match-function</t>
  </si>
  <si>
    <t>IF function to include with another formula</t>
  </si>
  <si>
    <t>if-function-to-include-with-another-formula</t>
  </si>
  <si>
    <t>BeforeSaveas function help required</t>
  </si>
  <si>
    <t>beforesaveas-function-help-required</t>
  </si>
  <si>
    <t>Worksheet Calculate Sub (Monitoring Multiple Events)</t>
  </si>
  <si>
    <t>worksheet-calculate-sub-monitoring-multiple-events</t>
  </si>
  <si>
    <t>xld</t>
  </si>
  <si>
    <t>Broken IF formula</t>
  </si>
  <si>
    <t>broken-if-formula</t>
  </si>
  <si>
    <t>Marcos Lee</t>
  </si>
  <si>
    <t>Execute Macros From Formulas (Or Cell Value)</t>
  </si>
  <si>
    <t>execute-macros-from-formulas-or-cell-value</t>
  </si>
  <si>
    <t>Pivot table grouping + rest</t>
  </si>
  <si>
    <t>pivot-table-grouping-rest</t>
  </si>
  <si>
    <t>formatting a footer date</t>
  </si>
  <si>
    <t>formatting-a-footer-date</t>
  </si>
  <si>
    <t>Lawrence Dodge</t>
  </si>
  <si>
    <t>Subtotals in Filtered data filtering out the &amp;quot;positive numbers&amp;quot;</t>
  </si>
  <si>
    <t>subtotals-in-filtered-data-filtering-out-the-positive-numbers</t>
  </si>
  <si>
    <t>VBA macro needed to filter, cut, paste rows into corresponding workbooks</t>
  </si>
  <si>
    <t>vba-macro-needed-to-filter-cut-paste-rows-into-corresponding-workbooks</t>
  </si>
  <si>
    <t>michrome23</t>
  </si>
  <si>
    <t>Disabling A Macro If Another Is Selected</t>
  </si>
  <si>
    <t>disabling-a-macro-if-another-is-selected</t>
  </si>
  <si>
    <t>Formula to Extract most number of common occurrences from a list</t>
  </si>
  <si>
    <t>formula-to-extract-most-number-of-common-occurrences-from-a-list</t>
  </si>
  <si>
    <t>BruceW</t>
  </si>
  <si>
    <t>Get $50 Discount when you Join Excel Hero Academy - Special Offer for Chandoo.or</t>
  </si>
  <si>
    <t>get-50-discount-when-you-join-excel-hero-academy-special-offer-for-chandooor</t>
  </si>
  <si>
    <t>Help with Date look up please</t>
  </si>
  <si>
    <t>help-with-date-look-up-please</t>
  </si>
  <si>
    <t>adown</t>
  </si>
  <si>
    <t>Interactive/Dynamic Chart</t>
  </si>
  <si>
    <t>interactivedynamic-chart</t>
  </si>
  <si>
    <t>Bubble graphs</t>
  </si>
  <si>
    <t>bubble-graphs</t>
  </si>
  <si>
    <t>Nomographs in excel</t>
  </si>
  <si>
    <t>nomographs-in-excel</t>
  </si>
  <si>
    <t>Enable a macro AFTER completly saving a file using save as function</t>
  </si>
  <si>
    <t>enable-a-macro-after-completly-saving-a-file-using-save-as-function</t>
  </si>
  <si>
    <t>Recommended Developer For Hire?</t>
  </si>
  <si>
    <t>recommended-developer-for-hire</t>
  </si>
  <si>
    <t>Cut and Paste a column of a Table</t>
  </si>
  <si>
    <t>cut-and-paste-a-column-of-a-table</t>
  </si>
  <si>
    <t>Arranging items in ascending order on a chart in excel 2003</t>
  </si>
  <si>
    <t>arranging-items-in-ascending-order-on-a-chart-in-excel-2003</t>
  </si>
  <si>
    <t>Excel Chart &amp;amp; Obect position - Using VBA</t>
  </si>
  <si>
    <t>excel-chart-obect-position-using-vba</t>
  </si>
  <si>
    <t>New Google Docs Dynamic Charts</t>
  </si>
  <si>
    <t>new-google-docs-dynamic-charts</t>
  </si>
  <si>
    <t>ellistyle</t>
  </si>
  <si>
    <t>Conditional Formattin</t>
  </si>
  <si>
    <t>conditional-formattin</t>
  </si>
  <si>
    <t>niting</t>
  </si>
  <si>
    <t>Logical Function</t>
  </si>
  <si>
    <t>logical-function</t>
  </si>
  <si>
    <t>A simple question</t>
  </si>
  <si>
    <t>a-simple-question</t>
  </si>
  <si>
    <t>vlookup-1</t>
  </si>
  <si>
    <t>Autofill when Using Data Validation</t>
  </si>
  <si>
    <t>autofill-when-using-data-validation</t>
  </si>
  <si>
    <t>brockangelo</t>
  </si>
  <si>
    <t>how to sort column of numbers generated by a formula</t>
  </si>
  <si>
    <t>how-to-sort-column-of-numbers-generated-by-a-formula</t>
  </si>
  <si>
    <t>traehegdirb</t>
  </si>
  <si>
    <t>Issue Management</t>
  </si>
  <si>
    <t>issue-management</t>
  </si>
  <si>
    <t>Gulshan Hinduja</t>
  </si>
  <si>
    <t>Multiple Data Series</t>
  </si>
  <si>
    <t>multiple-data-series</t>
  </si>
  <si>
    <t>need help..index and match..</t>
  </si>
  <si>
    <t>need-helpindex-and-match</t>
  </si>
  <si>
    <t>khyriel</t>
  </si>
  <si>
    <t>Question on formula for multiple columns</t>
  </si>
  <si>
    <t>question-on-formula-for-multiple-columns</t>
  </si>
  <si>
    <t>harshal.gajare</t>
  </si>
  <si>
    <t>Determinig a winner from a rage of cells</t>
  </si>
  <si>
    <t>determinig-a-winner-from-a-rage-of-cells</t>
  </si>
  <si>
    <t>god1mylove</t>
  </si>
  <si>
    <t>Using Lists embedded from other Lists</t>
  </si>
  <si>
    <t>using-lists-embedded-from-other-lists</t>
  </si>
  <si>
    <t>designjh</t>
  </si>
  <si>
    <t>Searching by keyword and autofilling neighboring column (vlookup?)</t>
  </si>
  <si>
    <t>searching-by-keyword-and-autofilling-neighboring-column-vlookup</t>
  </si>
  <si>
    <t>Laura</t>
  </si>
  <si>
    <t>importing data from pdf file..</t>
  </si>
  <si>
    <t>importing-data-from-pdf-file</t>
  </si>
  <si>
    <t>Index + Match Help</t>
  </si>
  <si>
    <t>index-match-help</t>
  </si>
  <si>
    <t>Carlito</t>
  </si>
  <si>
    <t>How should i monitor the progress of a site in excel</t>
  </si>
  <si>
    <t>how-should-i-monitor-the-progress-of-a-site-in-excel</t>
  </si>
  <si>
    <t>DV</t>
  </si>
  <si>
    <t>Congratulations to Hui on 1000 forum posts</t>
  </si>
  <si>
    <t>congratulations-to-hui-on-1000-forum-posts</t>
  </si>
  <si>
    <t>If function problem</t>
  </si>
  <si>
    <t>if-function-problem</t>
  </si>
  <si>
    <t>pradeepthota</t>
  </si>
  <si>
    <t>How to concatenate text strings that contain quotes</t>
  </si>
  <si>
    <t>how-to-concatenate-text-strings-that-contain-quotes</t>
  </si>
  <si>
    <t>Stock Screening</t>
  </si>
  <si>
    <t>stock-screening</t>
  </si>
  <si>
    <t>Is there any way to protect formulas AND import external data?</t>
  </si>
  <si>
    <t>is-there-any-way-to-protect-formulas-and-import-external-data</t>
  </si>
  <si>
    <t>New Excel 2007 charting Add-In looking for testers</t>
  </si>
  <si>
    <t>new-excel-2007-charting-add-in-looking-for-testers</t>
  </si>
  <si>
    <t>trellischarts</t>
  </si>
  <si>
    <t>How to sum a range between certain days of month?</t>
  </si>
  <si>
    <t>how-to-sum-a-range-between-certain-days-of-month</t>
  </si>
  <si>
    <t>Smitty15</t>
  </si>
  <si>
    <t>Using macro to color a shape with nice Excel 2007 colors?</t>
  </si>
  <si>
    <t>using-macro-to-color-a-shape-with-nice-excel-2007-colors</t>
  </si>
  <si>
    <t>IF formula: need help creating the formula</t>
  </si>
  <si>
    <t>if-formula-need-help-creating-the-formula</t>
  </si>
  <si>
    <t>Simple To Do List Question</t>
  </si>
  <si>
    <t>simple-to-do-list-question</t>
  </si>
  <si>
    <t>gcote</t>
  </si>
  <si>
    <t>Open Just The Folder That Contains Most Recently Modified File</t>
  </si>
  <si>
    <t>open-folder-only-that-contains-most-recently-modified-file-not-file</t>
  </si>
  <si>
    <t>recording macro for solver</t>
  </si>
  <si>
    <t>recording-macro-for-solver</t>
  </si>
  <si>
    <t>sarvesh</t>
  </si>
  <si>
    <t>fantasy football spreadsheet</t>
  </si>
  <si>
    <t>fantasy-football-spreadsheet</t>
  </si>
  <si>
    <t>mlamb</t>
  </si>
  <si>
    <t>INDIRECT alternatives for closed files</t>
  </si>
  <si>
    <t>indirect-alternatives-for-closed-files</t>
  </si>
  <si>
    <t>Access Import</t>
  </si>
  <si>
    <t>hui-access-import</t>
  </si>
  <si>
    <t>SUMIF formula conversion for Excel 2003</t>
  </si>
  <si>
    <t>sumif-formula-conversion-for-excel-2003</t>
  </si>
  <si>
    <t>PJS</t>
  </si>
  <si>
    <t>Compound Interest Function in VBA - Define only a range of Monthly Data</t>
  </si>
  <si>
    <t>compound-interest-function-in-vba-define-only-a-range-of-monthly-data</t>
  </si>
  <si>
    <t>LARGE function: How to create with nested function?</t>
  </si>
  <si>
    <t>large-function-how-to-create-with-nested-function</t>
  </si>
  <si>
    <t>Find Duplicates In Column, and Then Clear (Not Delete) Contents Of Entrie Row</t>
  </si>
  <si>
    <t>find-duplicates-in-column-and-then-clear-not-delete-contents-of-entrie-row</t>
  </si>
  <si>
    <t>Dashboard Sorting???</t>
  </si>
  <si>
    <t>dashboard-sorting</t>
  </si>
  <si>
    <t>How to select and move a chart WITHOUT using a mouse</t>
  </si>
  <si>
    <t>how-to-selct-and-move-a-chart-without-using-a-mouse</t>
  </si>
  <si>
    <t>newvision</t>
  </si>
  <si>
    <t>How to generate the election result from google spreadsheet data.....</t>
  </si>
  <si>
    <t>how-to-generate-the-election-result-from-google-spreadsheet-data</t>
  </si>
  <si>
    <t>sujyo</t>
  </si>
  <si>
    <t>Powerpivot Compatibility</t>
  </si>
  <si>
    <t>powerpivot-compatibility</t>
  </si>
  <si>
    <t>dgupta2</t>
  </si>
  <si>
    <t>sumif on concatenated lookup</t>
  </si>
  <si>
    <t>sumif-on-concatenated-lookup</t>
  </si>
  <si>
    <t>raju.ms</t>
  </si>
  <si>
    <t>Can you SUM inside an OFFSET function?</t>
  </si>
  <si>
    <t>can-you-sum-inside-an-offset-function</t>
  </si>
  <si>
    <t>Any specific day in a date Range</t>
  </si>
  <si>
    <t>any-specific-day-in-a-date-range</t>
  </si>
  <si>
    <t>Lrod</t>
  </si>
  <si>
    <t>Spreading revenue</t>
  </si>
  <si>
    <t>spreading-revenue</t>
  </si>
  <si>
    <t>How to change the row number in the range formula?</t>
  </si>
  <si>
    <t>how-to-change-the-row-number-in-the-range-formula</t>
  </si>
  <si>
    <t>Index Match Row Formula Error?</t>
  </si>
  <si>
    <t>index-match-row-formula-error</t>
  </si>
  <si>
    <t>reneresendez</t>
  </si>
  <si>
    <t>IMPORTING DATA IN EXCEL FROM WEB WITH FORMULAS</t>
  </si>
  <si>
    <t>importing-data-in-excel-from-web-with-formulas</t>
  </si>
  <si>
    <t>qammer</t>
  </si>
  <si>
    <t>Private Sub DTPicker1_CallbackKeyDown</t>
  </si>
  <si>
    <t>private-sub-dtpicker1_callbackkeydown</t>
  </si>
  <si>
    <t>export column based on specific criteria</t>
  </si>
  <si>
    <t>export-column-based-on-specific-criteria</t>
  </si>
  <si>
    <t>losdamianos</t>
  </si>
  <si>
    <t>Using Offset function with SumProduct</t>
  </si>
  <si>
    <t>using-offset-function-with-sumproduct</t>
  </si>
  <si>
    <t>How to compare multiple values?</t>
  </si>
  <si>
    <t>how-to-compare-multiple-values</t>
  </si>
  <si>
    <t>nanao56</t>
  </si>
  <si>
    <t>Search for words in a given file and Generate a Report of them through Macros</t>
  </si>
  <si>
    <t>search-for-words-in-a-given-file-and-generate-a-report-of-them-through-macros</t>
  </si>
  <si>
    <t>brijeshdeshpande</t>
  </si>
  <si>
    <t>a Single Cell does not accept more than 15 numbers</t>
  </si>
  <si>
    <t>a-single-cell-does-not-accept-more-than-15-numbers</t>
  </si>
  <si>
    <t>bhaving7</t>
  </si>
  <si>
    <t>Adding Sound to Button</t>
  </si>
  <si>
    <t>adding-sound-to-button</t>
  </si>
  <si>
    <t>alanj</t>
  </si>
  <si>
    <t>Shiftless Worksheet - fill &amp;quot;shift&amp;quot; cell based on &amp;quot;time&amp;quot; cell</t>
  </si>
  <si>
    <t>shiftless-worksheet-fill-shift-cell-based-on-time-cell</t>
  </si>
  <si>
    <t>joetech71</t>
  </si>
  <si>
    <t>Looping &amp;amp; condition check</t>
  </si>
  <si>
    <t>looping-condition-check</t>
  </si>
  <si>
    <t>dark_horizon</t>
  </si>
  <si>
    <t>Fetching multiple records from a excel table.</t>
  </si>
  <si>
    <t>fetching-multiple-records-from-a-excel-table</t>
  </si>
  <si>
    <t>HSK</t>
  </si>
  <si>
    <t>Highest consecutive year wage averages</t>
  </si>
  <si>
    <t>highest-consecutive-year-wage-averages</t>
  </si>
  <si>
    <t>doit2010</t>
  </si>
  <si>
    <t>How to download data 4m Nseindia.com using webquery for ALL data</t>
  </si>
  <si>
    <t>how-to-download-data-4m-nseindiacom-using-webquery-for-all-data</t>
  </si>
  <si>
    <t>Dhruv</t>
  </si>
  <si>
    <t>Auto Y axis limits in Excel Charts</t>
  </si>
  <si>
    <t>auto-y-axis-limits-in-excel-charts</t>
  </si>
  <si>
    <t>Limit all entries to 2 decimal places</t>
  </si>
  <si>
    <t>limit-all-entries-to-2-decimal-places</t>
  </si>
  <si>
    <t>A Question on Sub-Totals Within Pivot Tables</t>
  </si>
  <si>
    <t>a-question-on-sub-totals-within-pivot-tables</t>
  </si>
  <si>
    <t>saankiip</t>
  </si>
  <si>
    <t>Chart to depict effective life of software</t>
  </si>
  <si>
    <t>chart-to-depict-effective-life-of-software</t>
  </si>
  <si>
    <t>Excel as Desktop Background</t>
  </si>
  <si>
    <t>excel-as-desktop-background</t>
  </si>
  <si>
    <t>arun.jagan</t>
  </si>
  <si>
    <t>Changing Login Password</t>
  </si>
  <si>
    <t>changing-login-password</t>
  </si>
  <si>
    <t>kJo</t>
  </si>
  <si>
    <t>Comparing Data</t>
  </si>
  <si>
    <t>comparing-data</t>
  </si>
  <si>
    <t>bartman</t>
  </si>
  <si>
    <t>Check cell value against an array and write corresponding result in new cell</t>
  </si>
  <si>
    <t>check-cell-value-against-an-array-and-write-corresponding-result-in-new-cell</t>
  </si>
  <si>
    <t>fewfish</t>
  </si>
  <si>
    <t>Array formula</t>
  </si>
  <si>
    <t>array-formula</t>
  </si>
  <si>
    <t>Display Dates</t>
  </si>
  <si>
    <t>display-dates</t>
  </si>
  <si>
    <t>rahul_h_desai</t>
  </si>
  <si>
    <t>how to insert rows</t>
  </si>
  <si>
    <t>how-to-insert-rows</t>
  </si>
  <si>
    <t>silparupa</t>
  </si>
  <si>
    <t>wilson</t>
  </si>
  <si>
    <t>PowerPivot Compatibility with Excel 2007</t>
  </si>
  <si>
    <t>powerpivot-compatibility-with-excel-2007</t>
  </si>
  <si>
    <t>Xlente</t>
  </si>
  <si>
    <t>traverse a column and change data based on result</t>
  </si>
  <si>
    <t>traverse-a-column-and-change-data-based-on-result</t>
  </si>
  <si>
    <t>Scatter chart: How to prevent overlapping of labels that have same value???</t>
  </si>
  <si>
    <t>scatter-chart-how-to-prevent-overlapping-of-labels-that-have-same-value</t>
  </si>
  <si>
    <t>Draw for Secrect  Friends (Hidden Friends) without vba</t>
  </si>
  <si>
    <t>draw-for-secrect-friends-hidden-friends-without-vba</t>
  </si>
  <si>
    <t>chuckbilly</t>
  </si>
  <si>
    <t>Web Query Help Plz... it can download any and all types of data???</t>
  </si>
  <si>
    <t>web-query-help-plz-do-i-download-all-data</t>
  </si>
  <si>
    <t>Doing a Function on each Element of a Column and pasting it next to Element</t>
  </si>
  <si>
    <t>doing-a-function-on-each-element-of-a-column-and-pasting-it-next-to-element</t>
  </si>
  <si>
    <t>Palantir</t>
  </si>
  <si>
    <t>which formula is this?</t>
  </si>
  <si>
    <t>which-formula-is-this</t>
  </si>
  <si>
    <t>neon78</t>
  </si>
  <si>
    <t>How to calculate a future date?</t>
  </si>
  <si>
    <t>how-to-calculate-a-future-date</t>
  </si>
  <si>
    <t>ajhellman</t>
  </si>
  <si>
    <t>Pull Data From Closed Workbooks Based On Cell Values Of Open Workbook</t>
  </si>
  <si>
    <t>pull-data-from-closed-workbooks-based-on-cell-values-of-open-workbook</t>
  </si>
  <si>
    <t>Copy &amp;amp; paste taking reference of source &amp;amp; destination range from input box</t>
  </si>
  <si>
    <t>copy-paste-taking-reference-of-source-destination-range-from-input-box</t>
  </si>
  <si>
    <t>rolling 60 minutes</t>
  </si>
  <si>
    <t>rolling-60-minutes</t>
  </si>
  <si>
    <t>thomasleitner</t>
  </si>
  <si>
    <t>Too Many Different Cell Formates!!!!</t>
  </si>
  <si>
    <t>too-many-different-cell-formates</t>
  </si>
  <si>
    <t>Baligar</t>
  </si>
  <si>
    <t>Consolidating Data</t>
  </si>
  <si>
    <t>consolidating-data</t>
  </si>
  <si>
    <t>chandy</t>
  </si>
  <si>
    <t>Excel Macro</t>
  </si>
  <si>
    <t>excel-macro</t>
  </si>
  <si>
    <t>chowdary2005</t>
  </si>
  <si>
    <t>Luke M</t>
  </si>
  <si>
    <t>Excel Table Error Message</t>
  </si>
  <si>
    <t>excel-table-error-message</t>
  </si>
  <si>
    <t>Excel Template to  Format data from one worksheet to another</t>
  </si>
  <si>
    <t>excel-template-to-format-data-from-one-worksheet-to-another</t>
  </si>
  <si>
    <t>Mglines</t>
  </si>
  <si>
    <t>Refreshing a pivot table</t>
  </si>
  <si>
    <t>refreshing-a-pivot-table</t>
  </si>
  <si>
    <t>Tracy Fasanella</t>
  </si>
  <si>
    <t>How to Convert column values in row values?</t>
  </si>
  <si>
    <t>how-to-convert-column-values-in-row-values</t>
  </si>
  <si>
    <t>shrutikul.07</t>
  </si>
  <si>
    <t>Advanced Lookup query</t>
  </si>
  <si>
    <t>second-axis-excel-charts</t>
  </si>
  <si>
    <t>Conditional Formatting Excel 2007 - using abs formula</t>
  </si>
  <si>
    <t>conditional-formatting-excel-2007-using-abs-formula</t>
  </si>
  <si>
    <t>dnegrotto</t>
  </si>
  <si>
    <t>Dashboard: updating data in the &amp;quot;data&amp;quot; worksheet</t>
  </si>
  <si>
    <t>dashboard-updating-data-in-the-data-worksheet</t>
  </si>
  <si>
    <t>Can Excel Do this?</t>
  </si>
  <si>
    <t>can-excel-do-this</t>
  </si>
  <si>
    <t>How to...Add even incremental changes to range of values???</t>
  </si>
  <si>
    <t>how-toadd-even-incremental-changes-to-range-of-values</t>
  </si>
  <si>
    <t>How to find 1st value in range of cells???</t>
  </si>
  <si>
    <t>how-to-find-1st-value-in-range-of-cells</t>
  </si>
  <si>
    <t>pls solve this problem use with vlookup formula</t>
  </si>
  <si>
    <t>who-made-more-sales-jamie-or-jackie</t>
  </si>
  <si>
    <t>SUKUMAR26</t>
  </si>
  <si>
    <t>Bar (primary Y-axis) and Line (secondary Y-axis) Chart not available in MS Excel</t>
  </si>
  <si>
    <t>bar-primary-y-axis-and-line-secondary-y-axis-chart-not-available-in-ms-excel</t>
  </si>
  <si>
    <t>Data Labels (How to Merge two labels into one)</t>
  </si>
  <si>
    <t>data-labels-how-to-merge-two-labels-into-one</t>
  </si>
  <si>
    <t>Serene</t>
  </si>
  <si>
    <t>Really nice data filtering/refining tool</t>
  </si>
  <si>
    <t>really-nice-data-filteringrefining-tool</t>
  </si>
  <si>
    <t>Trying to figure out a VLOOKUP for a table of products?</t>
  </si>
  <si>
    <t>trying-to-figure-out-a-vlookup-for-a-table-of-products</t>
  </si>
  <si>
    <t>Cynthia74</t>
  </si>
  <si>
    <t>how to use customise filter</t>
  </si>
  <si>
    <t>how-to-use-customise-filter</t>
  </si>
  <si>
    <t>lakshman</t>
  </si>
  <si>
    <t>VBA Form Resize according to Window Size</t>
  </si>
  <si>
    <t>vba-form-resize-according-to-window-size</t>
  </si>
  <si>
    <t>Change Shape/Color of Cell Comments in Excel 2007</t>
  </si>
  <si>
    <t>change-shapecolor-of-cell-comments-in-excel-2007</t>
  </si>
  <si>
    <t>varunanil.t</t>
  </si>
  <si>
    <t>Converting a time time value into units</t>
  </si>
  <si>
    <t>converting-a-time-time-value-into-units</t>
  </si>
  <si>
    <t>Ashokswain</t>
  </si>
  <si>
    <t>NO 1 KNOWS???? Web Query ques unanswered....!!!!!!</t>
  </si>
  <si>
    <t>no-1-knows-web-query-ques-unanswered</t>
  </si>
  <si>
    <t>excel sheet</t>
  </si>
  <si>
    <t>excel-sheet</t>
  </si>
  <si>
    <t>satish</t>
  </si>
  <si>
    <t>Macro Error</t>
  </si>
  <si>
    <t>macro-error</t>
  </si>
  <si>
    <t>Holiday Worksheet for Secret Santa</t>
  </si>
  <si>
    <t>holiday-worksheet-for-secret-santa</t>
  </si>
  <si>
    <t>How to convert all figures of a sheet from billion into million.</t>
  </si>
  <si>
    <t>how-to-convert-all-figures-of-a-sheet-from-billion-into-million</t>
  </si>
  <si>
    <t>vishal waghela</t>
  </si>
  <si>
    <t>lookup values in a pivot table</t>
  </si>
  <si>
    <t>lookup-values-in-a-pivot-table</t>
  </si>
  <si>
    <t>Reillc01</t>
  </si>
  <si>
    <t>Macro</t>
  </si>
  <si>
    <t>macro</t>
  </si>
  <si>
    <t>prasada2002</t>
  </si>
  <si>
    <t>Excel Macro - Hide two columns and display chart in another tab</t>
  </si>
  <si>
    <t>excel-macro-hide-two-columns-and-display-chart-in-another-tab</t>
  </si>
  <si>
    <t>Mylifedesire</t>
  </si>
  <si>
    <t>Generate serial numbers with decimals</t>
  </si>
  <si>
    <t>generate-serial-numbers-with-decimals</t>
  </si>
  <si>
    <t>dynamic Validation list</t>
  </si>
  <si>
    <t>dynamic-validation-list</t>
  </si>
  <si>
    <t>Kamesh63</t>
  </si>
  <si>
    <t>How to find same names in high to low order...</t>
  </si>
  <si>
    <t>how-to-find-same-names-in-high-to-low-order</t>
  </si>
  <si>
    <t>Macro to browse image/picture files</t>
  </si>
  <si>
    <t>macro-to-browse-imagepicture-files</t>
  </si>
  <si>
    <t>Star Office Vs MS Office</t>
  </si>
  <si>
    <t>star-office-vs-ms-office</t>
  </si>
  <si>
    <t>Rameshmadamshetty</t>
  </si>
  <si>
    <t>Looking for sum formula</t>
  </si>
  <si>
    <t>looking-for-sum-formula</t>
  </si>
  <si>
    <t>zeal7619</t>
  </si>
  <si>
    <t>sorting the date</t>
  </si>
  <si>
    <t>sorting-the-date</t>
  </si>
  <si>
    <t>gunasekhar</t>
  </si>
  <si>
    <t>Is it possible to have dynamic range in Series function</t>
  </si>
  <si>
    <t>is-it-possible-to-have-dynamic-range-in-series-function</t>
  </si>
  <si>
    <t>a_83</t>
  </si>
  <si>
    <t>Getting the result of #NA when using the Index and Match</t>
  </si>
  <si>
    <t>getting-the-result-of-na-when-using-the-index-and-match</t>
  </si>
  <si>
    <t>Need VBA help on saving a spreadsheet</t>
  </si>
  <si>
    <t>need-vba-help-on-saving-a-spreadsheet</t>
  </si>
  <si>
    <t>Need formula or VBA to lock cells based on value in other cells</t>
  </si>
  <si>
    <t>need-formula-or-vba-to-lock-cells-based-on-value-in-other-cells</t>
  </si>
  <si>
    <t>raef.qawasmi</t>
  </si>
  <si>
    <t>Total Time taken</t>
  </si>
  <si>
    <t>total-time-taken</t>
  </si>
  <si>
    <t>srinivas_naik</t>
  </si>
  <si>
    <t>i  need the final excel sheet in text</t>
  </si>
  <si>
    <t>i-need-the-final-excel-sheet-in-text</t>
  </si>
  <si>
    <t>carolyn</t>
  </si>
  <si>
    <t>Need formula to hide row based on cell value</t>
  </si>
  <si>
    <t>need-formula-to-hide-row-based-on-cell-value</t>
  </si>
  <si>
    <t>Topics to start learning for a Excel beginner</t>
  </si>
  <si>
    <t>topics-to-start-learning-for-a-excel-beginner</t>
  </si>
  <si>
    <t>Dash___</t>
  </si>
  <si>
    <t>Creating dynamic summaries</t>
  </si>
  <si>
    <t>creating-dynamic-summaries</t>
  </si>
  <si>
    <t>onklus</t>
  </si>
  <si>
    <t>File Linking Error</t>
  </si>
  <si>
    <t>file-linking-error</t>
  </si>
  <si>
    <t>How remove repeatation?</t>
  </si>
  <si>
    <t>how-remove-repeation</t>
  </si>
  <si>
    <t>mamtap1</t>
  </si>
  <si>
    <t>Copy column from one sheet to another using inputbox</t>
  </si>
  <si>
    <t>copy-column-from-one-sheet-to-another-using-inputbox</t>
  </si>
  <si>
    <t>Web query VBA</t>
  </si>
  <si>
    <t>web-query-vba</t>
  </si>
  <si>
    <t>arang</t>
  </si>
  <si>
    <t>How to find latest date record - URGENT</t>
  </si>
  <si>
    <t>how-to-find-latest-date-record</t>
  </si>
  <si>
    <t>newbeee</t>
  </si>
  <si>
    <t>Camera Tool (Picture Link) Printing Alignment Issues</t>
  </si>
  <si>
    <t>camera-tool-picture-link-printing-alignment-issues</t>
  </si>
  <si>
    <t>rturley@nemato.com</t>
  </si>
  <si>
    <t>Calculating Overtime in Pivot table</t>
  </si>
  <si>
    <t>calculating-overtime-in-pivot-table</t>
  </si>
  <si>
    <t>excel doubt</t>
  </si>
  <si>
    <t>excel-doubt</t>
  </si>
  <si>
    <t>sum if formula</t>
  </si>
  <si>
    <t>sum-if-formula</t>
  </si>
  <si>
    <t>satishmysore</t>
  </si>
  <si>
    <t>Drop down list - just a quicky</t>
  </si>
  <si>
    <t>drop-down-list-just-a-quicky</t>
  </si>
  <si>
    <t>Incell charts</t>
  </si>
  <si>
    <t>incell-charts</t>
  </si>
  <si>
    <t>GODZILLA</t>
  </si>
  <si>
    <t>An interesting question....</t>
  </si>
  <si>
    <t>an-interesting-question</t>
  </si>
  <si>
    <t>when a new sheet adds , add that summarised row to the current sheet dynamically</t>
  </si>
  <si>
    <t>when-a-new-sheet-adds-add-that-summarised-row-to-the-current-sheet-dynamically</t>
  </si>
  <si>
    <t>madhavi</t>
  </si>
  <si>
    <t>Charts, Secondary Axis</t>
  </si>
  <si>
    <t>charts-secondary-axis</t>
  </si>
  <si>
    <t>Macros (VBA)</t>
  </si>
  <si>
    <t>macros-vba</t>
  </si>
  <si>
    <t>Compiling a list based upon a cell&amp;#039;s value (Excel 2003)</t>
  </si>
  <si>
    <t>compiling-a-list-based-upon-a-cells-value</t>
  </si>
  <si>
    <t>AMontella</t>
  </si>
  <si>
    <t>Extract a picture embedded in a comment</t>
  </si>
  <si>
    <t>extract-a-picture-embedded-in-a-comment</t>
  </si>
  <si>
    <t>magic melvin</t>
  </si>
  <si>
    <t>Copying Data from Multiple workbooks to master Workbook</t>
  </si>
  <si>
    <t>copying-data-from-multiple-workbooks-to-master-workbook</t>
  </si>
  <si>
    <t>Sum cell from multiple workbooks formula</t>
  </si>
  <si>
    <t>sum-cell-from-multiple-workbooks-formula</t>
  </si>
  <si>
    <t>Dynamic Markers on Scatter Charts</t>
  </si>
  <si>
    <t>dynamic-markers-on-scatter-charts</t>
  </si>
  <si>
    <t>gregs</t>
  </si>
  <si>
    <t>What does this formula mean ?</t>
  </si>
  <si>
    <t>what-does-this-formula-mean</t>
  </si>
  <si>
    <t>rescobar</t>
  </si>
  <si>
    <t>Unhide cells</t>
  </si>
  <si>
    <t>unhide-cells</t>
  </si>
  <si>
    <t>Large Excel File does not save (Not Responding)...</t>
  </si>
  <si>
    <t>large-excel-file-does-not-save-not-responding</t>
  </si>
  <si>
    <t>raviarao</t>
  </si>
  <si>
    <t>Screen shot in excel is not visible</t>
  </si>
  <si>
    <t>screen-shot-in-excel-is-not-visible</t>
  </si>
  <si>
    <t>Ankit</t>
  </si>
  <si>
    <t>Formula copying problem</t>
  </si>
  <si>
    <t>formula-copying-problem</t>
  </si>
  <si>
    <t>how can i reuse macros</t>
  </si>
  <si>
    <t>how-can-i-reuse-macros</t>
  </si>
  <si>
    <t>Rolling Document Advice for a Beginner</t>
  </si>
  <si>
    <t>rolling-document-advice-for-a-beginner</t>
  </si>
  <si>
    <t>meg</t>
  </si>
  <si>
    <t>conditional formatting with merged cells</t>
  </si>
  <si>
    <t>conditional-formatting-with-merged-cells</t>
  </si>
  <si>
    <t>Need to sum same cell from mulitple workbooks and ignore NA errors.</t>
  </si>
  <si>
    <t>need-to-sum-same-cell-from-mulitple-workbooks-and-ignore-na-errors</t>
  </si>
  <si>
    <t>Hiding rows, whose value are more than targeted cell,(Except Macros)</t>
  </si>
  <si>
    <t>hiding-rows-whose-value-are-more-than-targeted-cellexcept-macros</t>
  </si>
  <si>
    <t>ram</t>
  </si>
  <si>
    <t>Best web-based spreadsheet</t>
  </si>
  <si>
    <t>best-web-based-spreadsheet</t>
  </si>
  <si>
    <t>Christmas Card in Excel</t>
  </si>
  <si>
    <t>christmas-card-in-excel</t>
  </si>
  <si>
    <t>Making Comments Pop-up on Excel Chart by moving the mouse over</t>
  </si>
  <si>
    <t>making-comments-pop-up-on-excel-chart-by-moving-the-mouse-over</t>
  </si>
  <si>
    <t>iamvetti</t>
  </si>
  <si>
    <t>Weird Linking Issue of only some Named Cell on a sheet</t>
  </si>
  <si>
    <t>weird-linking-issue-of-only-some-named-cell-on-a-sheet</t>
  </si>
  <si>
    <t>Format as Text workaround to 15 digits of precision problem fails for COUNTIF</t>
  </si>
  <si>
    <t>format-as-text-workaround-to-15-digits-of-precision-problem-fails-for-countif</t>
  </si>
  <si>
    <t>jofjltncb6</t>
  </si>
  <si>
    <t>How to auto populate a row of cells based on the frequency descriptor in a cell</t>
  </si>
  <si>
    <t>how-to-auto-populate-a-row-of-cells-based-on-the-frequency-descriptor-in-a-cell</t>
  </si>
  <si>
    <t>Tony</t>
  </si>
  <si>
    <t>Comapring values in the columns</t>
  </si>
  <si>
    <t>comapring-values-in-the-columns</t>
  </si>
  <si>
    <t>jaku123</t>
  </si>
  <si>
    <t>Excel 2007 charts</t>
  </si>
  <si>
    <t>excel-2007-charts</t>
  </si>
  <si>
    <t>iswarialakshmi</t>
  </si>
  <si>
    <t>Conditional Formatting - blank cell gets unwanted format</t>
  </si>
  <si>
    <t>conditional-formatting-blank-cell-gets-unwanted-format</t>
  </si>
  <si>
    <t>How can I get only certain data from one sheet to show on another sheet?</t>
  </si>
  <si>
    <t>how-can-i-get-only-certain-data-from-one-sheet-to-show-on-another-sheet</t>
  </si>
  <si>
    <t>Jo4x4</t>
  </si>
  <si>
    <t>Excel formatting doubt</t>
  </si>
  <si>
    <t>excel-formatting-doubt</t>
  </si>
  <si>
    <t>IMS database from excel</t>
  </si>
  <si>
    <t>ims-database-from-excel</t>
  </si>
  <si>
    <t>siva seethiraju</t>
  </si>
  <si>
    <t>Hide sheets based on the computer&amp;#039;s date</t>
  </si>
  <si>
    <t>hide-sheets-based-on-the-computers-date</t>
  </si>
  <si>
    <t>Dynamic PrintRange</t>
  </si>
  <si>
    <t>dynamic-printrange</t>
  </si>
  <si>
    <t>Markusdw</t>
  </si>
  <si>
    <t>How to cook a delicious dynamic chart that will have your boss drool</t>
  </si>
  <si>
    <t>how-to-cook-a-delicious-dynamic-chart-that-will-have-your-boss-drool</t>
  </si>
  <si>
    <t>Highlight Today For Tasklist</t>
  </si>
  <si>
    <t>highlight-today-for-tasklist</t>
  </si>
  <si>
    <t>anoopbal</t>
  </si>
  <si>
    <t>Data filters using a dropdown menu.</t>
  </si>
  <si>
    <t>data-filters-using-a-dropdown-menu</t>
  </si>
  <si>
    <t>Code for UserForm</t>
  </si>
  <si>
    <t>code-for-userform</t>
  </si>
  <si>
    <t>Modifying Tab Colors in Excel 2007 (can&amp;#039;t change to single color?)</t>
  </si>
  <si>
    <t>modifying-tab-colors-in-excel-2007-cant-change-to-single-color</t>
  </si>
  <si>
    <t>efficient lookup method?</t>
  </si>
  <si>
    <t>efficient-lookup-method</t>
  </si>
  <si>
    <t>jonm</t>
  </si>
  <si>
    <t>MACRO - Paste to a referenced cell</t>
  </si>
  <si>
    <t>macro-paste-to-a-referenced-cell</t>
  </si>
  <si>
    <t>FlipRA</t>
  </si>
  <si>
    <t>help on creating a 3 dimensional database in excel</t>
  </si>
  <si>
    <t>help-on-creating-a-3-dimensional-database-in-excel</t>
  </si>
  <si>
    <t>premPro</t>
  </si>
  <si>
    <t>GIF in Excel</t>
  </si>
  <si>
    <t>gif-in-excel</t>
  </si>
  <si>
    <t>vijehspaul</t>
  </si>
  <si>
    <t>Count if using indexing and matching</t>
  </si>
  <si>
    <t>count-if-using-indexing-and-matching</t>
  </si>
  <si>
    <t>If function</t>
  </si>
  <si>
    <t>if-function</t>
  </si>
  <si>
    <t>Concatenate in Text box</t>
  </si>
  <si>
    <t>concatenate-in-text-box</t>
  </si>
  <si>
    <t>Pictures as backgroud in Excel</t>
  </si>
  <si>
    <t>pictures-as-backgroud-in-excel</t>
  </si>
  <si>
    <t>Automatically Adjust Row Height?</t>
  </si>
  <si>
    <t>automatically-adjust-row-height</t>
  </si>
  <si>
    <t>Miles</t>
  </si>
  <si>
    <t>Offset Function</t>
  </si>
  <si>
    <t>offset-function</t>
  </si>
  <si>
    <t>Cell locked - Diffrenet users</t>
  </si>
  <si>
    <t>cell-locked-diffrenet-users</t>
  </si>
  <si>
    <t>Palani Subramaniyan</t>
  </si>
  <si>
    <t>Copying Formulas that use the Table Construct</t>
  </si>
  <si>
    <t>copying-formulas-that-use-the-table-construct</t>
  </si>
  <si>
    <t>Tab Names as a dynamic varible (which are not links)</t>
  </si>
  <si>
    <t>tab-names-as-a-dynamic-varible-which-are-not-links</t>
  </si>
  <si>
    <t>merge cells in VBA</t>
  </si>
  <si>
    <t>merge-cells-in-vba</t>
  </si>
  <si>
    <t>Method for auto-filling a budget with expenses by date (month and day only)</t>
  </si>
  <si>
    <t>method-for-auto-filling-a-budget-with-expenses-by-date</t>
  </si>
  <si>
    <t>Hellomoto</t>
  </si>
  <si>
    <t>How to start while making a new Dash board?</t>
  </si>
  <si>
    <t>how-to-start-while-making-a-new-dash-board</t>
  </si>
  <si>
    <t>King</t>
  </si>
  <si>
    <t>Theshold Count</t>
  </si>
  <si>
    <t>theshold-count</t>
  </si>
  <si>
    <t>Linked data to charts 2007</t>
  </si>
  <si>
    <t>linked-data-to-charts-2007</t>
  </si>
  <si>
    <t>tegzee</t>
  </si>
  <si>
    <t>Chart without Scale</t>
  </si>
  <si>
    <t>chart-without-scale</t>
  </si>
  <si>
    <t>set vba properties (password)</t>
  </si>
  <si>
    <t>hi-1</t>
  </si>
  <si>
    <t>dhartikumar</t>
  </si>
  <si>
    <t>Excel Chart for Consecutive Months.</t>
  </si>
  <si>
    <t>excel-chart-for-consecutive-months</t>
  </si>
  <si>
    <t>nandhamnk</t>
  </si>
  <si>
    <t>Change Pivot Table data source from Excel table to Access db</t>
  </si>
  <si>
    <t>change-pivot-table-data-source-from-excel-table-to-access-db</t>
  </si>
  <si>
    <t>rolo</t>
  </si>
  <si>
    <t>Filtering in Excel 2003</t>
  </si>
  <si>
    <t>filtering-in-excel-2003</t>
  </si>
  <si>
    <t>bradpallister</t>
  </si>
  <si>
    <t>Conditional formating using a formula.</t>
  </si>
  <si>
    <t>conditional-formating-using-a-formula</t>
  </si>
  <si>
    <t>Extracting Text In Excel Sheet To Multiple Text Files</t>
  </si>
  <si>
    <t>extracting-text-in-excel-sheet-to-multiple-text-files</t>
  </si>
  <si>
    <t>VLOOKUP HLOOKUP LISTING NAMES FROM DATA</t>
  </si>
  <si>
    <t>vlookup-hlookup-listing-names-from-data</t>
  </si>
  <si>
    <t>Pivot table % calculations</t>
  </si>
  <si>
    <t>pivot-table-calculations</t>
  </si>
  <si>
    <t>Ruffles</t>
  </si>
  <si>
    <t>Zebra lines at only visible lines</t>
  </si>
  <si>
    <t>zebra-lines-at-only-visible-lines</t>
  </si>
  <si>
    <t>hilcom</t>
  </si>
  <si>
    <t>Preventing Double Quotation Marks When Saving Excel Sheet As Text</t>
  </si>
  <si>
    <t>preventing-double-quotation-marks-when-saving-excel-sheet-as-text</t>
  </si>
  <si>
    <t>Any idea how to make an Excel spreadsheet &amp;#039;expire&amp;#039; after a certain date?</t>
  </si>
  <si>
    <t>any-idea-how-to-make-an-excel-spreadsheet-expire-after-a-certain-date</t>
  </si>
  <si>
    <t>lrowlandson</t>
  </si>
  <si>
    <t>Template Protection</t>
  </si>
  <si>
    <t>template-protection</t>
  </si>
  <si>
    <t>How to refresh multiple web links in a single sheet thru macros</t>
  </si>
  <si>
    <t>how-to-refresh-multiple-web-links-in-a-single-sheet-thru-macros</t>
  </si>
  <si>
    <t>UDF &amp;gt; PULL function</t>
  </si>
  <si>
    <t>udf-pull-function</t>
  </si>
  <si>
    <t>Open counter</t>
  </si>
  <si>
    <t>open-counter</t>
  </si>
  <si>
    <t>Polar Area Chart aka SPIE charts</t>
  </si>
  <si>
    <t>polar-area-chart-aka-spie-charts</t>
  </si>
  <si>
    <t>madmarki</t>
  </si>
  <si>
    <t>One sheet as summary of values of +100 sheets</t>
  </si>
  <si>
    <t>one-sheet-as-summary-of-values-of-100-sheets</t>
  </si>
  <si>
    <t>ExcelUKE</t>
  </si>
  <si>
    <t>Dashboard and option radio buttons</t>
  </si>
  <si>
    <t>dashboard-and-option-radio-buttons</t>
  </si>
  <si>
    <t>Copying one range to another vba</t>
  </si>
  <si>
    <t>copying-one-range-to-another-vba</t>
  </si>
  <si>
    <t>Saving a sheet as a cell name, and then returning to another sheet.</t>
  </si>
  <si>
    <t>saving-a-sheet-as-a-cell-name-and-then-returning-to-another-sheet</t>
  </si>
  <si>
    <t>XL Bug : Check to make sure sum of parts is equal to whole</t>
  </si>
  <si>
    <t>xl-bug-check-to-make-sure-sum-of-parts-is-equal-to-whole</t>
  </si>
  <si>
    <t>ranjansmail</t>
  </si>
  <si>
    <t>Bubble charts | how to differentiate bubbles that appear on top of each other?</t>
  </si>
  <si>
    <t>bubble-charts-how-to-differentiate-bubbles-that-appear-on-top-of-each-other</t>
  </si>
  <si>
    <t>tuxedo76</t>
  </si>
  <si>
    <t>Auto search and match figures.  Is it possible in Excel?</t>
  </si>
  <si>
    <t>auto-search-and-match-figures-is-it-possible-in-excel</t>
  </si>
  <si>
    <t>Is there any Formula which can count a particular alphabet from a string??</t>
  </si>
  <si>
    <t>is-there-any-formula-which-can-count-a-particular-alphabet-from-a-string</t>
  </si>
  <si>
    <t>rajranja</t>
  </si>
  <si>
    <t>picture V Lookup</t>
  </si>
  <si>
    <t>picture-v-lookup</t>
  </si>
  <si>
    <t>amit</t>
  </si>
  <si>
    <t>Looking to not show &amp;quot;0&amp;quot; values in PivotChart</t>
  </si>
  <si>
    <t>looking-to-not-show-0-values-in-pivotchart</t>
  </si>
  <si>
    <t>Using Symbols with cell refrences to indicate increases or decreases</t>
  </si>
  <si>
    <t>using-symbols-with-cell-refrences-to-indicate-increases-or-decreases</t>
  </si>
  <si>
    <t>securing macros</t>
  </si>
  <si>
    <t>securing-macros</t>
  </si>
  <si>
    <t>managing data base</t>
  </si>
  <si>
    <t>managing-data-base</t>
  </si>
  <si>
    <t>project tracking</t>
  </si>
  <si>
    <t>project-tracking</t>
  </si>
  <si>
    <t>Ajit</t>
  </si>
  <si>
    <t>Finding custom formatted  value in a spread sheet which is not visible</t>
  </si>
  <si>
    <t>finding-custom-formatted-value-in-a-spread-sheet-which-is-not-visible</t>
  </si>
  <si>
    <t>chandra.asodi</t>
  </si>
  <si>
    <t>Populating the Project Dashboard with an Import from MS Project</t>
  </si>
  <si>
    <t>populating-the-project-dashboard-with-an-import-from-ms-project</t>
  </si>
  <si>
    <t>activen</t>
  </si>
  <si>
    <t>Solver doesn&amp;#039;t know Integers??</t>
  </si>
  <si>
    <t>solver-doesnt-know-integers</t>
  </si>
  <si>
    <t>Controlled printing of spreadsheets</t>
  </si>
  <si>
    <t>controlled-printing-of-spreadsheets</t>
  </si>
  <si>
    <t>ran</t>
  </si>
  <si>
    <t>how to conditional format alternate merged cells</t>
  </si>
  <si>
    <t>how-to-conditional-format-alternate-merged-cells</t>
  </si>
  <si>
    <t>date format in a table</t>
  </si>
  <si>
    <t>date-format-in-a-table</t>
  </si>
  <si>
    <t>i want vba code for finding the number of merged cells in a particular column</t>
  </si>
  <si>
    <t>i-want-vba-code-for-finding-the-number-of-merged-cells-in-a-particular-column</t>
  </si>
  <si>
    <t>VBA - Combining three VBA modules</t>
  </si>
  <si>
    <t>vba-combining-three-vba-modules</t>
  </si>
  <si>
    <t>Absolute Color Coding - Excel 2007</t>
  </si>
  <si>
    <t>absolute-color-coding-excel-2007</t>
  </si>
  <si>
    <t>mapping the templates</t>
  </si>
  <si>
    <t>mapping-the-templates</t>
  </si>
  <si>
    <t>VLookUp</t>
  </si>
  <si>
    <t>vlookup-2</t>
  </si>
  <si>
    <t>making Pivots off master project data but choosing which projects get calculated</t>
  </si>
  <si>
    <t>making-pivots-off-master-project-data-but-choosing-which-projects-get-calculated</t>
  </si>
  <si>
    <t>Excel average excluding #DIV/0! but not in range</t>
  </si>
  <si>
    <t>excel-average-excluding-div0-but-not-in-range</t>
  </si>
  <si>
    <t>Vpremakumar</t>
  </si>
  <si>
    <t>adding data labels to bubble chart via VB and not add-in</t>
  </si>
  <si>
    <t>adding-data-labels-to-bubble-chart-via-vb-and-not-add-in</t>
  </si>
  <si>
    <t>Highlight Cell, But Only If Cell Beneath Is A Duplicate</t>
  </si>
  <si>
    <t>highlight-cell-but-only-if-cell-beneath-is-a-duplicate</t>
  </si>
  <si>
    <t>Line Charts:  Formatting Markers</t>
  </si>
  <si>
    <t>line-charts-formatting-markers</t>
  </si>
  <si>
    <t>conditional-formatting-2</t>
  </si>
  <si>
    <t>Conditional Format: Columns w. Date as Header</t>
  </si>
  <si>
    <t>conditional-format-columns-w-date-as-header</t>
  </si>
  <si>
    <t>Data Collect from another sheet!!</t>
  </si>
  <si>
    <t>data-collect-from-another-sheet</t>
  </si>
  <si>
    <t>alamgiritbd</t>
  </si>
  <si>
    <t>Entries in one template generating  the second template</t>
  </si>
  <si>
    <t>entries-in-one-template-generating-the-second-template</t>
  </si>
  <si>
    <t>Inactivate automate sorting in Pivot table</t>
  </si>
  <si>
    <t>inactivate-automate-sorting-in-pivot-table</t>
  </si>
  <si>
    <t>How to Calculate Age From their DOB</t>
  </si>
  <si>
    <t>how-to-calculate-age-from-their-dob</t>
  </si>
  <si>
    <t>raj9441557631</t>
  </si>
  <si>
    <t>Modeste</t>
  </si>
  <si>
    <t>toggle buttons</t>
  </si>
  <si>
    <t>toggle-buttons</t>
  </si>
  <si>
    <t>gizmo</t>
  </si>
  <si>
    <t>Edit Links Question</t>
  </si>
  <si>
    <t>edit-links-question</t>
  </si>
  <si>
    <t>Project Management Dashboard - Gantt Question</t>
  </si>
  <si>
    <t>project-management-dashboard-gantt-question</t>
  </si>
  <si>
    <t>Dee2011</t>
  </si>
  <si>
    <t>Overtime calculation</t>
  </si>
  <si>
    <t>overtime-calculation</t>
  </si>
  <si>
    <t>Define a dynamic named range, VBA</t>
  </si>
  <si>
    <t>define-a-dynamic-named-range-vba</t>
  </si>
  <si>
    <t>lookup a value in date range</t>
  </si>
  <si>
    <t>lookup-a-value-in-date-range</t>
  </si>
  <si>
    <t>alex73</t>
  </si>
  <si>
    <t>=IF(ISTEXT(CELLS),&amp;quot;V&amp;quot;,SUM(CELLS)</t>
  </si>
  <si>
    <t>ifistextcellsvsumcells</t>
  </si>
  <si>
    <t>deanvilar</t>
  </si>
  <si>
    <t>Total Hour Calculation</t>
  </si>
  <si>
    <t>total-hour-calculation</t>
  </si>
  <si>
    <t>Highlight Cell, Only If Special Character Appears Twice In Same Cell</t>
  </si>
  <si>
    <t>highlight-cell-only-if-special-character-appears-twice-in-same-cell</t>
  </si>
  <si>
    <t>SUMIFS problem</t>
  </si>
  <si>
    <t>sumifs-problem</t>
  </si>
  <si>
    <t>Save a sheet in the same workbook but with same print settings.</t>
  </si>
  <si>
    <t>save-a-sheet-in-the-same-workbook-but-with-same-print-settings</t>
  </si>
  <si>
    <t>Birthday Reminder in Excel</t>
  </si>
  <si>
    <t>birthday-reminder-in-excel</t>
  </si>
  <si>
    <t>Reva</t>
  </si>
  <si>
    <t>How to Add Similar Formula in differnt Cell with $ (f4) condition?</t>
  </si>
  <si>
    <t>how-to-add-similar-formula-in-differnt-cell-with-f4-condition</t>
  </si>
  <si>
    <t>vj1030</t>
  </si>
  <si>
    <t>Button Controls?</t>
  </si>
  <si>
    <t>button-controls</t>
  </si>
  <si>
    <t>Find Everything In Paretheses, and Move To End Of Cell</t>
  </si>
  <si>
    <t>find-everything-in-paretheses-and-move-to-end-of-cell</t>
  </si>
  <si>
    <t>Maintain multi-line format when fetching with VLOOKUP</t>
  </si>
  <si>
    <t>maintain-multi-line-format-when-fetching-with-vlookup</t>
  </si>
  <si>
    <t>estillbham</t>
  </si>
  <si>
    <t>Speed up / simplify this Excel formula</t>
  </si>
  <si>
    <t>speed-up-simplify-this-excel-formula</t>
  </si>
  <si>
    <t>Ajain</t>
  </si>
  <si>
    <t>Show months for dates.</t>
  </si>
  <si>
    <t>show-months-for-dates</t>
  </si>
  <si>
    <t>exceladdict</t>
  </si>
  <si>
    <t>SUMIF and other formula</t>
  </si>
  <si>
    <t>sumif-and-other-formula</t>
  </si>
  <si>
    <t>LOOP That Stops Once No Matches Are Found</t>
  </si>
  <si>
    <t>loop-that-stops-once-no-matches-are-found</t>
  </si>
  <si>
    <t>Converting $3,000,000,000,000 to $3.0 on an Axis</t>
  </si>
  <si>
    <t>converting-3000000000000-to-30-on-an-axis</t>
  </si>
  <si>
    <t>begexcel</t>
  </si>
  <si>
    <t>Calculate Same Date</t>
  </si>
  <si>
    <t>calculate-same-date</t>
  </si>
  <si>
    <t>Code to Pull data</t>
  </si>
  <si>
    <t>code-to-pull-data</t>
  </si>
  <si>
    <t>tvignesh</t>
  </si>
  <si>
    <t>large data in Excel2007 while export not retaining font properly</t>
  </si>
  <si>
    <t>large-data-in-excel2007-while-export-not-retaining-font-properly</t>
  </si>
  <si>
    <t>kanika</t>
  </si>
  <si>
    <t>Runtime error 424, Object required</t>
  </si>
  <si>
    <t>runtime-error-424-object-required</t>
  </si>
  <si>
    <t>Assign code</t>
  </si>
  <si>
    <t>assign-code</t>
  </si>
  <si>
    <t>kbhush</t>
  </si>
  <si>
    <t>SQL Statement Using Input Box Value as Variable</t>
  </si>
  <si>
    <t>sql-statement-using-input-box-value-as-variable</t>
  </si>
  <si>
    <t>Combo Box list based on value in another cell</t>
  </si>
  <si>
    <t>combo-box-list-based-on-value-in-another-cell</t>
  </si>
  <si>
    <t>Need help creating chart that overlays two sets of stacked column data</t>
  </si>
  <si>
    <t>need-help-creating-chart-that-overlays-two-sets-of-stacked-column-data</t>
  </si>
  <si>
    <t>Mr M</t>
  </si>
  <si>
    <t>Plot Area - unwanted resizing</t>
  </si>
  <si>
    <t>plot-area-unwanted-resizing</t>
  </si>
  <si>
    <t>CTurner08</t>
  </si>
  <si>
    <t>Does Excessive Comment Notes In Macro Code Slow Down Speed?</t>
  </si>
  <si>
    <t>does-excessive-comment-notes-in-macro-code-slow-down-speed</t>
  </si>
  <si>
    <t>&amp;quot;DATE&amp;quot; format is defaulty showing in MS Excel 2007 for huge data</t>
  </si>
  <si>
    <t>date-format-is-defaulty-showing-in-ms-excel-2007-for-huge-data</t>
  </si>
  <si>
    <t>chandra.pamidi</t>
  </si>
  <si>
    <t>advanced excel market share data</t>
  </si>
  <si>
    <t>advanced-excel-market-share-data</t>
  </si>
  <si>
    <t>meravbrenner</t>
  </si>
  <si>
    <t>template required for file handling</t>
  </si>
  <si>
    <t>template-required-for-file-handling</t>
  </si>
  <si>
    <t>mech.sidd@gmail.com</t>
  </si>
  <si>
    <t>Column chart</t>
  </si>
  <si>
    <t>column-chart-1</t>
  </si>
  <si>
    <t>cmores</t>
  </si>
  <si>
    <t>Macros for No blank cells data.</t>
  </si>
  <si>
    <t>macros-for-no-blank-cells-data</t>
  </si>
  <si>
    <t>advanced excel market size</t>
  </si>
  <si>
    <t>advanced-excel-market-size</t>
  </si>
  <si>
    <t>Replacing Tab In Delimited Files With Spaces</t>
  </si>
  <si>
    <t>replacing-tab-in-delimited-files-with-spaces</t>
  </si>
  <si>
    <t>Is there a term for those who use Excel heavily?</t>
  </si>
  <si>
    <t>is-there-a-term-for-those-who-use-excel-heavily</t>
  </si>
  <si>
    <t>Class module usage</t>
  </si>
  <si>
    <t>class-module-usage</t>
  </si>
  <si>
    <t>mark hidden rows</t>
  </si>
  <si>
    <t>mark-hidden-rows</t>
  </si>
  <si>
    <t>Compatibility Best Practices</t>
  </si>
  <si>
    <t>compatibility-best-practices</t>
  </si>
  <si>
    <t>Hex2Dec question</t>
  </si>
  <si>
    <t>hex2dec-question</t>
  </si>
  <si>
    <t>excel 2007 difficulty in filtering data by values on a pivot table - novice user</t>
  </si>
  <si>
    <t>excel-2007-difficulty-in-filtering-data-by-values-on-a-pivot-table-novice-user</t>
  </si>
  <si>
    <t>becha</t>
  </si>
  <si>
    <t>HAPPY NEW YEAR</t>
  </si>
  <si>
    <t>happy-new-year</t>
  </si>
  <si>
    <t>Retreiving data</t>
  </si>
  <si>
    <t>retreiving-data</t>
  </si>
  <si>
    <t>the use of - and +</t>
  </si>
  <si>
    <t>the-use-of-and</t>
  </si>
  <si>
    <t>Rob M</t>
  </si>
  <si>
    <t>Open Text File From Desktop With Macro</t>
  </si>
  <si>
    <t>open-text-file-from-desktop-with-macro</t>
  </si>
  <si>
    <t>List of activities by date</t>
  </si>
  <si>
    <t>list-of-activities-by-date</t>
  </si>
  <si>
    <t>Run Macro Based Off Of Conditional Fill Color Or Font Color</t>
  </si>
  <si>
    <t>run-macro-based-off-of-conditional-fill-color-or-font-color</t>
  </si>
  <si>
    <t>Unique Random Name</t>
  </si>
  <si>
    <t>unique-random-name</t>
  </si>
  <si>
    <t>Blinking Cursor In UserForm TextBox?</t>
  </si>
  <si>
    <t>blinking-cursor-in-userform-textbox</t>
  </si>
  <si>
    <t>macro help</t>
  </si>
  <si>
    <t>macro-help</t>
  </si>
  <si>
    <t>ali zaib</t>
  </si>
  <si>
    <t>hyphens in excells</t>
  </si>
  <si>
    <t>hyphens-in-excells</t>
  </si>
  <si>
    <t>misia81</t>
  </si>
  <si>
    <t>How do I Highlight cells in 1 column that contain text that are in another colmn</t>
  </si>
  <si>
    <t>how-do-i-highlight-cells-in-1-column-that-contain-text-that-are-in-another-colmn</t>
  </si>
  <si>
    <t>GF2011</t>
  </si>
  <si>
    <t>Converting text to numbers and vice versa</t>
  </si>
  <si>
    <t>converting-text-to-numbers-and-vice-versa</t>
  </si>
  <si>
    <t>Yot</t>
  </si>
  <si>
    <t>Dynamic Dashboard</t>
  </si>
  <si>
    <t>dynamic-dashboard</t>
  </si>
  <si>
    <t>Import Data from SQL Server to MS Access Table</t>
  </si>
  <si>
    <t>import-data-from-sql-server-to-ms-access-table</t>
  </si>
  <si>
    <t>Selecting Worksheets, Without Specifying Actual Worksheet Name</t>
  </si>
  <si>
    <t>selecting-worksheets-without-specifying-actual-worksheet-name</t>
  </si>
  <si>
    <t>Add a Vertical Marker in a Line Chart Indicating todays date</t>
  </si>
  <si>
    <t>add-a-vertical-marker-in-a-line-chart-indicating-todays-date</t>
  </si>
  <si>
    <t>2 quick how do I questions</t>
  </si>
  <si>
    <t>2-quick-how-do-i-questions</t>
  </si>
  <si>
    <t>inventory control FIFO</t>
  </si>
  <si>
    <t>inventory-control-fifo</t>
  </si>
  <si>
    <t>Loop To End Of Document</t>
  </si>
  <si>
    <t>loop-to-end-of-document</t>
  </si>
  <si>
    <t>Formula that calculates dynamic differences between consecutive numbers</t>
  </si>
  <si>
    <t>formula-that-calculates-dynamic-differences-between-consecutive-numbers</t>
  </si>
  <si>
    <t>Celia</t>
  </si>
  <si>
    <t>Calculate Data Based On Cell Color</t>
  </si>
  <si>
    <t>calculate-data-based-on-cell-color</t>
  </si>
  <si>
    <t>EXCEL &amp;amp; powerpoint integration</t>
  </si>
  <si>
    <t>excel-powerpoint-integration</t>
  </si>
  <si>
    <t>Excel scrolling issue</t>
  </si>
  <si>
    <t>excel-scrolling-issue</t>
  </si>
  <si>
    <t>Slow Opening Excel File</t>
  </si>
  <si>
    <t>slow-opening-excel-file</t>
  </si>
  <si>
    <t>Find Legend Key position</t>
  </si>
  <si>
    <t>find-legend-key-position</t>
  </si>
  <si>
    <t>sifar786</t>
  </si>
  <si>
    <t>Pivot Table - Calculated Fields and Items</t>
  </si>
  <si>
    <t>pivot-table-calculated-fields-and-items</t>
  </si>
  <si>
    <t>Pivot Chart with 2 sets of data</t>
  </si>
  <si>
    <t>pivot-chart-with-2-sets-of-data</t>
  </si>
  <si>
    <t>mcalabrese</t>
  </si>
  <si>
    <t>Connecting to oracle remotely</t>
  </si>
  <si>
    <t>connecting-to-oracle-remotely</t>
  </si>
  <si>
    <t>varadharajan</t>
  </si>
  <si>
    <t>Camera Tool with Charts</t>
  </si>
  <si>
    <t>camera-tool-with-charts</t>
  </si>
  <si>
    <t>perpetual inventory</t>
  </si>
  <si>
    <t>perpetual-inventory</t>
  </si>
  <si>
    <t>Is there a way Pivot Table could distinguish 2 seemingly identical ID?</t>
  </si>
  <si>
    <t>is-there-a-way-pivot-table-could-distinguish-2-seemingly-identical-id</t>
  </si>
  <si>
    <t>Pivot table data sort based on source data</t>
  </si>
  <si>
    <t>pivot-table-data-sort-based-on-source-data</t>
  </si>
  <si>
    <t>doosam2000</t>
  </si>
  <si>
    <t>Importing Column Text To Rows Only (Not Columns)</t>
  </si>
  <si>
    <t>importing-column-text-to-rows-only-not-columns</t>
  </si>
  <si>
    <t>Compare two Columns in excel 2007</t>
  </si>
  <si>
    <t>compare-two-columns-in-excel-2007</t>
  </si>
  <si>
    <t>jm23014</t>
  </si>
  <si>
    <t>Highlighting Words Appearing Twice In Cell</t>
  </si>
  <si>
    <t>highlighting-words-appearing-twice-in-cell</t>
  </si>
  <si>
    <t>Conditional formatting in 2010</t>
  </si>
  <si>
    <t>conditional-formatting-in-2010</t>
  </si>
  <si>
    <t>Kassie</t>
  </si>
  <si>
    <t>Hyperlink</t>
  </si>
  <si>
    <t>hyperlink</t>
  </si>
  <si>
    <t>kalooriprasad</t>
  </si>
  <si>
    <t>Excel 2007 keeps freezing/locking up/pausing</t>
  </si>
  <si>
    <t>excel-2007-keeps-freezinglocking-uppausing</t>
  </si>
  <si>
    <t>Zard69</t>
  </si>
  <si>
    <t>Average</t>
  </si>
  <si>
    <t>average</t>
  </si>
  <si>
    <t>determining assignment dates T-5, T-10, T-20 dates before project review</t>
  </si>
  <si>
    <t>determining-assignment-dates-t-5-t-10-t-20-dates-before-project-review</t>
  </si>
  <si>
    <t>Disappearing Chart Axis Values</t>
  </si>
  <si>
    <t>disappearing-chart-axis-values</t>
  </si>
  <si>
    <t>Jennlynn1993</t>
  </si>
  <si>
    <t>Stop An OnTimeMacro From Running</t>
  </si>
  <si>
    <t>stop-an-ontimemacro-from-running</t>
  </si>
  <si>
    <t>Data Tables, Structured References, and Form Controls</t>
  </si>
  <si>
    <t>data-tables-structured-references-and-form-controls</t>
  </si>
  <si>
    <t>InputBox in To-Do list</t>
  </si>
  <si>
    <t>inputbox-in-to-do-list</t>
  </si>
  <si>
    <t>Prompt one value and output a different value using a data validation list</t>
  </si>
  <si>
    <t>prompt-one-value-and-output-a-different-value-using-a-data-validation-list</t>
  </si>
  <si>
    <t>vsardinas</t>
  </si>
  <si>
    <t>Multi VLookup issues</t>
  </si>
  <si>
    <t>multi-vlookup-issues</t>
  </si>
  <si>
    <t>phillic004</t>
  </si>
  <si>
    <t>calculated item bizarre result</t>
  </si>
  <si>
    <t>calculated-item-bizarre-result</t>
  </si>
  <si>
    <t>Array Formula for numbering similar nos (counting)</t>
  </si>
  <si>
    <t>array-formula-for-numbering-similar-nos-counting</t>
  </si>
  <si>
    <t>Create XY Scatter chart with VBA, align plotarea to 4 corners of Background pic</t>
  </si>
  <si>
    <t>create-xy-scatter-chart-with-vba-align-plotarea-to-4-corners-of-background-pic</t>
  </si>
  <si>
    <t>SaveAs Macro Help</t>
  </si>
  <si>
    <t>saveas-macro-help</t>
  </si>
  <si>
    <t>DUPLICATE LINES IN EXCEL</t>
  </si>
  <si>
    <t>duplicate-lines-in-excel</t>
  </si>
  <si>
    <t>jitendra.wankhede</t>
  </si>
  <si>
    <t>Pivot Table Value Filters</t>
  </si>
  <si>
    <t>pivot-table-value-filters</t>
  </si>
  <si>
    <t>boernecheryl</t>
  </si>
  <si>
    <t>Embed Shockwave Flash to Excel.</t>
  </si>
  <si>
    <t>embed-shockwave-flash-to-excel</t>
  </si>
  <si>
    <t>article on the origins of Excel</t>
  </si>
  <si>
    <t>article-on-the-origins-of-excel</t>
  </si>
  <si>
    <t>Paste</t>
  </si>
  <si>
    <t>paste</t>
  </si>
  <si>
    <t>Linking Excel Worksheets</t>
  </si>
  <si>
    <t>linking-excel-worksheets</t>
  </si>
  <si>
    <t>twinkle jalan</t>
  </si>
  <si>
    <t>Best way to highlight differences in two sets of daily data</t>
  </si>
  <si>
    <t>best-way-to-highlight-differences-in-two-sets-of-daily-data</t>
  </si>
  <si>
    <t>∞</t>
  </si>
  <si>
    <t>Link</t>
  </si>
  <si>
    <t>Question &amp; Answer pattern</t>
  </si>
  <si>
    <t>2009</t>
  </si>
  <si>
    <t>Jul</t>
  </si>
  <si>
    <t>Oct</t>
  </si>
  <si>
    <t>Nov</t>
  </si>
  <si>
    <t>Dec</t>
  </si>
  <si>
    <t>2010</t>
  </si>
  <si>
    <t>Jan</t>
  </si>
  <si>
    <t>Feb</t>
  </si>
  <si>
    <t>Mar</t>
  </si>
  <si>
    <t>Apr</t>
  </si>
  <si>
    <t>May</t>
  </si>
  <si>
    <t>Jun</t>
  </si>
  <si>
    <t>Aug</t>
  </si>
  <si>
    <t>Sep</t>
  </si>
  <si>
    <t>2011</t>
  </si>
  <si>
    <t>Count of Hui Post?</t>
  </si>
  <si>
    <t>12 AM</t>
  </si>
  <si>
    <t>1 AM</t>
  </si>
  <si>
    <t>2 AM</t>
  </si>
  <si>
    <t>3 AM</t>
  </si>
  <si>
    <t>4 AM</t>
  </si>
  <si>
    <t>5 AM</t>
  </si>
  <si>
    <t>6 AM</t>
  </si>
  <si>
    <t>7 AM</t>
  </si>
  <si>
    <t>8 AM</t>
  </si>
  <si>
    <t>9 AM</t>
  </si>
  <si>
    <t>10 AM</t>
  </si>
  <si>
    <t>11 AM</t>
  </si>
  <si>
    <t>12 PM</t>
  </si>
  <si>
    <t>1 PM</t>
  </si>
  <si>
    <t>2 PM</t>
  </si>
  <si>
    <t>3 PM</t>
  </si>
  <si>
    <t>4 PM</t>
  </si>
  <si>
    <t>6 PM</t>
  </si>
  <si>
    <t>7 PM</t>
  </si>
  <si>
    <t>8 PM</t>
  </si>
  <si>
    <t>9 PM</t>
  </si>
  <si>
    <t>10 PM</t>
  </si>
  <si>
    <t>11 PM</t>
  </si>
  <si>
    <t>Years</t>
  </si>
  <si>
    <t>Posts by Month</t>
  </si>
  <si>
    <t>Posts by Hour of Day</t>
  </si>
  <si>
    <t>Posts by Day of Week</t>
  </si>
  <si>
    <t>day of week</t>
  </si>
  <si>
    <t>Times people say</t>
  </si>
  <si>
    <t>Both in Same post</t>
  </si>
  <si>
    <t>Thank</t>
  </si>
  <si>
    <t>http://chandoo.org/forums/topic/custom-type-to-show-currency-in-indian-format-in-excel-2003</t>
  </si>
  <si>
    <t>http://chandoo.org/forums/topic/conditional-formating-based-on-dynamic-cell</t>
  </si>
  <si>
    <t>http://chandoo.org/forums/topic/is-there-any-way-to-show-the-percentage-value-in-a-100-stacked-column-chart</t>
  </si>
  <si>
    <t>http://chandoo.org/forums/topic/chart-color-link-to-data</t>
  </si>
  <si>
    <t>http://chandoo.org/forums/topic/custom-views</t>
  </si>
  <si>
    <t>http://chandoo.org/forums/topic/how-to-eliminate-cell-views-across-multiple-columns</t>
  </si>
  <si>
    <t>http://chandoo.org/forums/topic/rotate-letters-in-excel</t>
  </si>
  <si>
    <t>http://chandoo.org/forums/topic/list-pivot-table-page-field-dropdown-list</t>
  </si>
  <si>
    <t>http://chandoo.org/forums/topic/aircraft-positioning-plots</t>
  </si>
  <si>
    <t>http://chandoo.org/forums/topic/smooth-sliders</t>
  </si>
  <si>
    <t>http://chandoo.org/forums/topic/removing-spaces-from-string</t>
  </si>
  <si>
    <t>http://chandoo.org/forums/topic/avoid-using-structured-references-in-excel-2007-tables</t>
  </si>
  <si>
    <t>http://chandoo.org/forums/topic/need-help-to-make-catalog-in-excel</t>
  </si>
  <si>
    <t>http://chandoo.org/forums/topic/circumplex-chart</t>
  </si>
  <si>
    <t>http://chandoo.org/forums/topic/pivot-tables-excel-2003</t>
  </si>
  <si>
    <t>http://chandoo.org/forums/topic/extracting-text</t>
  </si>
  <si>
    <t>http://chandoo.org/forums/topic/adding-months-to-a-date</t>
  </si>
  <si>
    <t>http://chandoo.org/forums/topic/counting-duplicates</t>
  </si>
  <si>
    <t>http://chandoo.org/forums/topic/count-rows-after-using-autofilter</t>
  </si>
  <si>
    <t>http://chandoo.org/forums/topic/dashboard-to-monitor-weight-and-exercise</t>
  </si>
  <si>
    <t>http://chandoo.org/forums/topic/change-colour-of-spreadsheet-tabs-when-autofilter-is-on</t>
  </si>
  <si>
    <t>http://chandoo.org/forums/topic/excel-2007-crashes-when-changing-data-source-in-pivots</t>
  </si>
  <si>
    <t>http://chandoo.org/forums/topic/inactivating-rows-columns</t>
  </si>
  <si>
    <t>http://chandoo.org/forums/topic/checkboxes-in-excel-2007</t>
  </si>
  <si>
    <t>http://chandoo.org/forums/topic/list-people-with-balance-due</t>
  </si>
  <si>
    <t>http://chandoo.org/forums/topic/displaying-a-chart-based-on-multiple-drop-downs</t>
  </si>
  <si>
    <t>http://chandoo.org/forums/topic/data-validation</t>
  </si>
  <si>
    <t>http://chandoo.org/forums/topic/if-function-in-getting-qtr-wise-sales</t>
  </si>
  <si>
    <t>http://chandoo.org/forums/topic/choice-as-replacement-for-if</t>
  </si>
  <si>
    <t>http://chandoo.org/forums/topic/excel-chart-background-image</t>
  </si>
  <si>
    <t>http://chandoo.org/forums/topic/help-please</t>
  </si>
  <si>
    <t>http://chandoo.org/forums/topic/hello-and-a-question-actually-lots-of-questions-i-think</t>
  </si>
  <si>
    <t>http://chandoo.org/forums/topic/closing-filedialogue-box</t>
  </si>
  <si>
    <t>http://chandoo.org/forums/topic/need-help-creating-a-product-catalog-in-excel</t>
  </si>
  <si>
    <t>http://chandoo.org/forums/topic/sales-dashboard-tutorial</t>
  </si>
  <si>
    <t>http://chandoo.org/forums/topic/bar-and-line-in-one-chart-on-2007</t>
  </si>
  <si>
    <t>http://chandoo.org/forums/topic/can-i-do-this-in-excel</t>
  </si>
  <si>
    <t>http://chandoo.org/forums/topic/how-to-debug-an-udf</t>
  </si>
  <si>
    <t>http://chandoo.org/forums/topic/employee-photo-that-changes-depending-of-list-validation</t>
  </si>
  <si>
    <t>http://chandoo.org/forums/topic/doing-a-lookup-from-table-with-a-value-range</t>
  </si>
  <si>
    <t>http://chandoo.org/forums/topic/easier-to-do-in-excel-or-something-else</t>
  </si>
  <si>
    <t>http://chandoo.org/forums/topic/y2k38</t>
  </si>
  <si>
    <t>http://chandoo.org/forums/topic/hiding-rows-error</t>
  </si>
  <si>
    <t>http://chandoo.org/forums/topic/links-not-working-when-i-open-up-a-2003-spreadsheet-in-excel-2007</t>
  </si>
  <si>
    <t>http://chandoo.org/forums/topic/nested-if-statements-with-istext</t>
  </si>
  <si>
    <t>http://chandoo.org/forums/topic/how-to-refer-current-active-cells-address</t>
  </si>
  <si>
    <t>http://chandoo.org/forums/topic/ifthen-formula</t>
  </si>
  <si>
    <t>http://chandoo.org/forums/topic/multi-level-charting</t>
  </si>
  <si>
    <t>http://chandoo.org/forums/topic/selecting-on-figure-from-many-to-several-entries</t>
  </si>
  <si>
    <t>http://chandoo.org/forums/topic/monthly-combination-of-active-spreadsheets-w-different-formats</t>
  </si>
  <si>
    <t>http://chandoo.org/forums/topic/phone-number-formatting</t>
  </si>
  <si>
    <t>http://chandoo.org/forums/topic/need-help-with-a-conditional-formatting-formula</t>
  </si>
  <si>
    <t>http://chandoo.org/forums/topic/duplicate-values-in-a-list</t>
  </si>
  <si>
    <t>http://chandoo.org/forums/topic/a-question-about-the-sum-formula-i-think</t>
  </si>
  <si>
    <t>http://chandoo.org/forums/topic/possibly-beyond-the-capabilities-of-excel</t>
  </si>
  <si>
    <t>http://chandoo.org/forums/topic/save-csv-without-headers</t>
  </si>
  <si>
    <t>http://chandoo.org/forums/topic/pivot-table</t>
  </si>
  <si>
    <t>http://chandoo.org/forums/topic/please-help</t>
  </si>
  <si>
    <t>http://chandoo.org/forums/topic/conditionally-formatting-a-row</t>
  </si>
  <si>
    <t>http://chandoo.org/forums/topic/populate-a-combo-box-using-external-data</t>
  </si>
  <si>
    <t>http://chandoo.org/forums/topic/formula-does-not-always-pick-up-information-from-source</t>
  </si>
  <si>
    <t>http://chandoo.org/forums/topic/a-little-complicated-4-conditional-formatting</t>
  </si>
  <si>
    <t>http://chandoo.org/forums/topic/custom-format-a-number</t>
  </si>
  <si>
    <t>http://chandoo.org/forums/topic/protecting-worksheets</t>
  </si>
  <si>
    <t>http://chandoo.org/forums/topic/forgot-password</t>
  </si>
  <si>
    <t>http://chandoo.org/forums/topic/adding-a-sequencial-number-to-a-non-unique-alphanumeric-cell</t>
  </si>
  <si>
    <t>http://chandoo.org/forums/topic/resource-loading</t>
  </si>
  <si>
    <t>http://chandoo.org/forums/topic/choose-function</t>
  </si>
  <si>
    <t>http://chandoo.org/forums/topic/move-cells-to-same-column</t>
  </si>
  <si>
    <t>http://chandoo.org/forums/topic/how-to-identify-the-lastest-date-of-the-filled-cell</t>
  </si>
  <si>
    <t>http://chandoo.org/forums/topic/count-entires</t>
  </si>
  <si>
    <t>http://chandoo.org/forums/topic/conditional-numbering</t>
  </si>
  <si>
    <t>http://chandoo.org/forums/topic/frequency-distribution-of-text-data</t>
  </si>
  <si>
    <t>http://chandoo.org/forums/topic/formatting-and-cell-reference</t>
  </si>
  <si>
    <t>http://chandoo.org/forums/topic/uni-assingment-help-matching-prices-for-shopping-items</t>
  </si>
  <si>
    <t>http://chandoo.org/forums/topic/pictures-are-messed-up-in-file-of-50-sheets</t>
  </si>
  <si>
    <t>http://chandoo.org/forums/topic/validating-data-with-a-list-formatting-list-question</t>
  </si>
  <si>
    <t>http://chandoo.org/forums/topic/bcg-matrix-in-excel</t>
  </si>
  <si>
    <t>http://chandoo.org/forums/topic/excel-axis-query-dynamic-oppose-to-static</t>
  </si>
  <si>
    <t>http://chandoo.org/forums/topic/multiple-conditional-formatting-with-allow-users-to-edit-ranges-feature</t>
  </si>
  <si>
    <t>http://chandoo.org/forums/topic/countifsumif-with-linked-workbook</t>
  </si>
  <si>
    <t>http://chandoo.org/forums/topic/regarding-toc-mutiple-pages-no-of-a-work-book</t>
  </si>
  <si>
    <t>http://chandoo.org/forums/topic/concatenate-and-custom-format</t>
  </si>
  <si>
    <t>http://chandoo.org/forums/topic/concatenate-or</t>
  </si>
  <si>
    <t>http://chandoo.org/forums/topic/auto-update-a-pivot-table</t>
  </si>
  <si>
    <t>http://chandoo.org/forums/topic/getting-unique-values-text-from-a-list</t>
  </si>
  <si>
    <t>http://chandoo.org/forums/topic/so-frustrated</t>
  </si>
  <si>
    <t>http://chandoo.org/forums/topic/combining-data-in-multiple-worksheets-into</t>
  </si>
  <si>
    <t>http://chandoo.org/forums/topic/nesting-sumproduct-with-posible-blank-values</t>
  </si>
  <si>
    <t>http://chandoo.org/forums/topic/chart-type-which-doesnt-exist</t>
  </si>
  <si>
    <t>http://chandoo.org/forums/topic/dynamic-cutting-and-pasting-along-with-sorting</t>
  </si>
  <si>
    <t>http://chandoo.org/forums/topic/need-a-formula-or-chart</t>
  </si>
  <si>
    <t>http://chandoo.org/forums/topic/how-to-match-text-strings-to-corresponding-data-to-create-a-calculation</t>
  </si>
  <si>
    <t>http://chandoo.org/forums/topic/how-to-create-a-webpage-using-excel</t>
  </si>
  <si>
    <t>http://chandoo.org/forums/topic/help-with-stacked-bar-chart</t>
  </si>
  <si>
    <t>http://chandoo.org/forums/topic/calendar-pop-up-excel-2007</t>
  </si>
  <si>
    <t>http://chandoo.org/forums/topic/how-to-calculate-number-of-working-days-excel-2003</t>
  </si>
  <si>
    <t>http://chandoo.org/forums/topic/data-validation-1</t>
  </si>
  <si>
    <t>http://chandoo.org/forums/topic/skip-logic-based-on-cell-entry</t>
  </si>
  <si>
    <t>http://chandoo.org/forums/topic/how-to-include-holidays-to-networkdays-calculation</t>
  </si>
  <si>
    <t>http://chandoo.org/forums/topic/total-elapsed-time-wdate-and-time-picker-60-sp4</t>
  </si>
  <si>
    <t>http://chandoo.org/forums/topic/compare-2-columns-highlight-duplicates</t>
  </si>
  <si>
    <t>http://chandoo.org/forums/topic/trouble-with-a-date-formula</t>
  </si>
  <si>
    <t>http://chandoo.org/forums/topic/help-i-want-to-identify-the-latest-date-of-my-daily-series</t>
  </si>
  <si>
    <t>http://chandoo.org/forums/topic/more-than-3-conditional-formating</t>
  </si>
  <si>
    <t>http://chandoo.org/forums/topic/compare-two-columns-and-find-duplicate-and-unique-entries</t>
  </si>
  <si>
    <t>http://chandoo.org/forums/topic/calculation-speed-slows-down-with-sumproduct-formulas</t>
  </si>
  <si>
    <t>http://chandoo.org/forums/topic/icon-sets-in-excel-2010</t>
  </si>
  <si>
    <t>http://chandoo.org/forums/topic/adding-specific-values-in-a-listhelp</t>
  </si>
  <si>
    <t>http://chandoo.org/forums/topic/excel-locking-up-macro-enabled</t>
  </si>
  <si>
    <t>http://chandoo.org/forums/topic/help-in-dashboard</t>
  </si>
  <si>
    <t>http://chandoo.org/forums/topic/conditional-formatting</t>
  </si>
  <si>
    <t>http://chandoo.org/forums/topic/xl-07-charting-issues-with-dates-time</t>
  </si>
  <si>
    <t>http://chandoo.org/forums/topic/looking-for-a-fill-formula</t>
  </si>
  <si>
    <t>http://chandoo.org/forums/topic/project-timing-chart</t>
  </si>
  <si>
    <t>http://chandoo.org/forums/topic/excel-dashboards-x-web</t>
  </si>
  <si>
    <t>http://chandoo.org/forums/topic/simple-date-and-cell-formating-help</t>
  </si>
  <si>
    <t>http://chandoo.org/forums/topic/milestone-tracking</t>
  </si>
  <si>
    <t>http://chandoo.org/forums/topic/referencing-range-with-column-heading</t>
  </si>
  <si>
    <t>http://chandoo.org/forums/topic/separating-text-within-one-cell</t>
  </si>
  <si>
    <t>http://chandoo.org/forums/topic/format-of-worksheet-names</t>
  </si>
  <si>
    <t>http://chandoo.org/forums/topic/compare-columns-and-highlight-unique-values</t>
  </si>
  <si>
    <t>http://chandoo.org/forums/topic/20007-data-comparison-formula</t>
  </si>
  <si>
    <t>http://chandoo.org/forums/topic/change-highlight-colour-of-cell-when-new-information-is-entered-into-the-cell</t>
  </si>
  <si>
    <t>http://chandoo.org/forums/topic/what-i-know-as-time-lapse</t>
  </si>
  <si>
    <t>http://chandoo.org/forums/topic/sum-and</t>
  </si>
  <si>
    <t>http://chandoo.org/forums/topic/copy-cell-data-into-a-comment-box-of-another-cell</t>
  </si>
  <si>
    <t>http://chandoo.org/forums/topic/populating-a-row-based-on-a-date-entered</t>
  </si>
  <si>
    <t>http://chandoo.org/forums/topic/converting-text-into-macro</t>
  </si>
  <si>
    <t>http://chandoo.org/forums/topic/hot-to-count-records-between-2-dates-and-a-condition</t>
  </si>
  <si>
    <t>http://chandoo.org/forums/topic/inserting-a-value-into-a-long-text</t>
  </si>
  <si>
    <t>http://chandoo.org/forums/topic/data-validation-list</t>
  </si>
  <si>
    <t>http://chandoo.org/forums/topic/embarrassing-but-i-need-help-with-countif-with-muptiple-conditions</t>
  </si>
  <si>
    <t>http://chandoo.org/forums/topic/logical-condition-in-if-statement</t>
  </si>
  <si>
    <t>http://chandoo.org/forums/topic/usage-of-2-hyphens-in-formula</t>
  </si>
  <si>
    <t>http://chandoo.org/forums/topic/flexible-charts-urgent</t>
  </si>
  <si>
    <t>http://chandoo.org/forums/topic/vlookup</t>
  </si>
  <si>
    <t>http://chandoo.org/forums/topic/excel-2007-sp2-chart-titles</t>
  </si>
  <si>
    <t>http://chandoo.org/forums/topic/rolling-13-wks-data-not-working-but-rolling-header-working</t>
  </si>
  <si>
    <t>http://chandoo.org/forums/topic/filtering-through-values</t>
  </si>
  <si>
    <t>http://chandoo.org/forums/topic/overlapping-rectangular-graphs</t>
  </si>
  <si>
    <t>http://chandoo.org/forums/topic/pivot-table-filtering-of-entire-total-not-just-filtered-values</t>
  </si>
  <si>
    <t>http://chandoo.org/forums/topic/how-to-return-a-text-cell-sorting-values-between-2-different-tables</t>
  </si>
  <si>
    <t>http://chandoo.org/forums/topic/gaugespeedometer-help</t>
  </si>
  <si>
    <t>http://chandoo.org/forums/topic/formating-end-point-on-a-freeform-line</t>
  </si>
  <si>
    <t>http://chandoo.org/forums/topic/using-tables-with-formulaes</t>
  </si>
  <si>
    <t>http://chandoo.org/forums/topic/extending-tables-with-formulae-another-topic</t>
  </si>
  <si>
    <t>http://chandoo.org/forums/topic/conditional-formatting-i-think</t>
  </si>
  <si>
    <t>http://chandoo.org/forums/topic/credit-book-project-to-maintain-balances-of-multiple-users</t>
  </si>
  <si>
    <t>http://chandoo.org/forums/topic/arrays-average-corresponding-values-for-each-occurance</t>
  </si>
  <si>
    <t>http://chandoo.org/forums/topic/syntax-for-if-formula</t>
  </si>
  <si>
    <t>http://chandoo.org/forums/topic/splittind-worksheet-into-individual-workbooks</t>
  </si>
  <si>
    <t>http://chandoo.org/forums/topic/please-guide-me-to-save-time</t>
  </si>
  <si>
    <t>http://chandoo.org/forums/topic/excel-gantt-chart-timelines-how-can-you-do-month-timelines</t>
  </si>
  <si>
    <t>http://chandoo.org/forums/topic/updating-links</t>
  </si>
  <si>
    <t>http://chandoo.org/forums/topic/dynamic-charts</t>
  </si>
  <si>
    <t>http://chandoo.org/forums/topic/vba-question</t>
  </si>
  <si>
    <t>http://chandoo.org/forums/topic/large-operation-error</t>
  </si>
  <si>
    <t>http://chandoo.org/forums/topic/unique-values-from-an-unsorted-column-meeting-a-certain-criteria</t>
  </si>
  <si>
    <t>http://chandoo.org/forums/topic/extracting-whole-address-to-multiple-cells</t>
  </si>
  <si>
    <t>http://chandoo.org/forums/topic/using-the-indirect-function-on-multiple-spreadsheets</t>
  </si>
  <si>
    <t>http://chandoo.org/forums/topic/rss-feed-list-in-excel-to-outlook</t>
  </si>
  <si>
    <t>http://chandoo.org/forums/topic/date-remindersalerts</t>
  </si>
  <si>
    <t>http://chandoo.org/forums/topic/linking-google-finance-stock-data-with-excel</t>
  </si>
  <si>
    <t>http://chandoo.org/forums/topic/what-does-conditional-formating-really-effect</t>
  </si>
  <si>
    <t>http://chandoo.org/forums/topic/error-in-macro-index-refers</t>
  </si>
  <si>
    <t>http://chandoo.org/forums/topic/chart-area</t>
  </si>
  <si>
    <t>http://chandoo.org/forums/topic/sorting-tables</t>
  </si>
  <si>
    <t>http://chandoo.org/forums/topic/embed-image-into-a-cell</t>
  </si>
  <si>
    <t>http://chandoo.org/forums/topic/move-cells-from-one-sheet-to-another</t>
  </si>
  <si>
    <t>http://chandoo.org/forums/topic/automatic-format-axis</t>
  </si>
  <si>
    <t>http://chandoo.org/forums/topic/formula-to-display-data-based-on-input</t>
  </si>
  <si>
    <t>http://chandoo.org/forums/topic/combine-two-dynamic-range-from-different-worksheet-into-a-third-worksheet</t>
  </si>
  <si>
    <t>http://chandoo.org/forums/topic/do-not-resize-page-footer-with-page-size-zoom</t>
  </si>
  <si>
    <t>http://chandoo.org/forums/topic/in-cell-pie-charts</t>
  </si>
  <si>
    <t>http://chandoo.org/forums/topic/conditional-max-or-min-to-find-larget-or-smallest-number-matching-criteria</t>
  </si>
  <si>
    <t>http://chandoo.org/forums/topic/sankey-charts-in-excel</t>
  </si>
  <si>
    <t>http://chandoo.org/forums/topic/tracking-reoccuring-things</t>
  </si>
  <si>
    <t>http://chandoo.org/forums/topic/pivot-table-drop-data-here-option</t>
  </si>
  <si>
    <t>http://chandoo.org/forums/topic/using-if-fx-in-datavalidationlist</t>
  </si>
  <si>
    <t>http://chandoo.org/forums/topic/how-to-reference-onto-a-new-sheet-and-then-sort</t>
  </si>
  <si>
    <t>http://chandoo.org/forums/topic/macros-dont-work-before-refreshing-pivot-tables</t>
  </si>
  <si>
    <t>http://chandoo.org/forums/topic/multiple-cell-range-highlight-based-on-the-time-of-the-day-during-an-event</t>
  </si>
  <si>
    <t>http://chandoo.org/forums/topic/budget-vs-actual-chart-april-2009-post</t>
  </si>
  <si>
    <t>http://chandoo.org/forums/topic/help-me-auto-sort-without-using-row-or-any-macros</t>
  </si>
  <si>
    <t>http://chandoo.org/forums/topic/colorfunction</t>
  </si>
  <si>
    <t>http://chandoo.org/forums/topic/embedded-vlookup-with-division</t>
  </si>
  <si>
    <t>http://chandoo.org/forums/topic/embed-wmv-file-in-vba-user-form-for-dashboard-application</t>
  </si>
  <si>
    <t>http://chandoo.org/forums/topic/applicationonkey</t>
  </si>
  <si>
    <t>http://chandoo.org/forums/topic/need-macro-to-reformat-cell-but-leave-value-alone</t>
  </si>
  <si>
    <t>http://chandoo.org/forums/topic/lookup-with-multiple-corresponding-value</t>
  </si>
  <si>
    <t>http://chandoo.org/forums/topic/production-schedule-breakouts</t>
  </si>
  <si>
    <t>http://chandoo.org/forums/topic/averages-in-pivot-tables-2003</t>
  </si>
  <si>
    <t>http://chandoo.org/forums/topic/how-to-use-a-different-cell-format-per-country-report-generated-from-one-templat</t>
  </si>
  <si>
    <t>http://chandoo.org/forums/topic/excel07-solution-to-automatically-copy-data-from-one-xls-and-paste-into-another</t>
  </si>
  <si>
    <t>http://chandoo.org/forums/topic/need-help-with-ifthenresults-type-formula</t>
  </si>
  <si>
    <t>http://chandoo.org/forums/topic/date-and-time-formulas-for-a-log-book</t>
  </si>
  <si>
    <t>http://chandoo.org/forums/topic/visualizing-fiscal-year-impact</t>
  </si>
  <si>
    <t>http://chandoo.org/forums/topic/how-can-i-include-character-for-inches-in-vbamacro</t>
  </si>
  <si>
    <t>http://chandoo.org/forums/topic/how-select-same-value-in-multiple-pivot-tables</t>
  </si>
  <si>
    <t>http://chandoo.org/forums/topic/question-on-automatic-rolling-months-post</t>
  </si>
  <si>
    <t>http://chandoo.org/forums/topic/need-help-getting-select-case-subroutine-to-test-every-row</t>
  </si>
  <si>
    <t>http://chandoo.org/forums/topic/excel-v2003-an-alternative-formula-for-eomonth-v2007</t>
  </si>
  <si>
    <t>http://chandoo.org/forums/topic/tricky-excel-problem</t>
  </si>
  <si>
    <t>http://chandoo.org/forums/topic/adding-time</t>
  </si>
  <si>
    <t>http://chandoo.org/forums/topic/vlookup-for-a-list-of-names-with-two-sets-of-values</t>
  </si>
  <si>
    <t>http://chandoo.org/forums/topic/make-your-chart-legends-legendary-how-to-bold-part-of-the-text-inside-boxes</t>
  </si>
  <si>
    <t>http://chandoo.org/forums/topic/please-help-to-me-to-get-the-data-by-using-lookup-formulas-or-macro</t>
  </si>
  <si>
    <t>http://chandoo.org/forums/topic/excel-vba-code-needed-to-automate-essbase-query</t>
  </si>
  <si>
    <t>http://chandoo.org/forums/topic/display-record-from-a-set-of-records-using-drop-down</t>
  </si>
  <si>
    <t>http://chandoo.org/forums/topic/defined-names-error</t>
  </si>
  <si>
    <t>http://chandoo.org/forums/topic/boxplots</t>
  </si>
  <si>
    <t>http://chandoo.org/forums/topic/count-formula</t>
  </si>
  <si>
    <t>http://chandoo.org/forums/topic/conditional-formatting-and-gantt-chart-issues</t>
  </si>
  <si>
    <t>http://chandoo.org/forums/topic/how-do-i-use-an-if-statement-to-find-string-of-text</t>
  </si>
  <si>
    <t>http://chandoo.org/forums/topic/limitation-on-nesting-if-statements-in-the-name-manger-refers-to</t>
  </si>
  <si>
    <t>http://chandoo.org/forums/topic/embed-chart-from-website</t>
  </si>
  <si>
    <t>http://chandoo.org/forums/topic/best-chart-for-lots-of-data-series</t>
  </si>
  <si>
    <t>http://chandoo.org/forums/topic/create-formula-for-an-entire-column</t>
  </si>
  <si>
    <t>http://chandoo.org/forums/topic/adding-hours-to-date</t>
  </si>
  <si>
    <t>http://chandoo.org/forums/topic/is-it-possible-to-have-2-levels-of-x-axis-labels-on-a-clustered-column-chart</t>
  </si>
  <si>
    <t>http://chandoo.org/forums/topic/question-about-budget-v-actual</t>
  </si>
  <si>
    <t>http://chandoo.org/forums/topic/another-phd</t>
  </si>
  <si>
    <t>http://chandoo.org/forums/topic/incorrect-duplicate-values</t>
  </si>
  <si>
    <t>http://chandoo.org/forums/topic/subtract-from-two-columns-and-total-the-difference</t>
  </si>
  <si>
    <t>http://chandoo.org/forums/topic/macro-to-print-out-different-dashboards-from-a-list-of-names</t>
  </si>
  <si>
    <t>http://chandoo.org/forums/topic/sumifs-formula</t>
  </si>
  <si>
    <t>http://chandoo.org/forums/topic/listing-names</t>
  </si>
  <si>
    <t>http://chandoo.org/forums/topic/need-vba-code-for-the-below</t>
  </si>
  <si>
    <t>http://chandoo.org/forums/topic/give-me-suggestion-for-the-below-vba-code-to-complete-excel-model</t>
  </si>
  <si>
    <t>http://chandoo.org/forums/topic/converting-a-sumifs-formula-to-work-in-2003</t>
  </si>
  <si>
    <t>http://chandoo.org/forums/topic/column-chart-w-2-axes</t>
  </si>
  <si>
    <t>http://chandoo.org/forums/topic/need-a-formula-to-count</t>
  </si>
  <si>
    <t>http://chandoo.org/forums/topic/stock-hocl-chart-how-to-add-line-charts-to-the-ohlc-chart-chart</t>
  </si>
  <si>
    <t>http://chandoo.org/forums/topic/offset-formulae</t>
  </si>
  <si>
    <t>http://chandoo.org/forums/topic/formula-text-string-in-one-colomun-but-not-another-text-in-different-column</t>
  </si>
  <si>
    <t>http://chandoo.org/forums/topic/pivot-table-trouble</t>
  </si>
  <si>
    <t>http://chandoo.org/forums/topic/noob-problem</t>
  </si>
  <si>
    <t>http://chandoo.org/forums/topic/pivot-table-external-data-sources-multiple-csv-files-any-help-appreciated</t>
  </si>
  <si>
    <t>http://chandoo.org/forums/topic/vba-to-filter-and-copy-actions-based-on-username</t>
  </si>
  <si>
    <t>http://chandoo.org/forums/topic/form-controls</t>
  </si>
  <si>
    <t>http://chandoo.org/forums/topic/notepad-to-excel</t>
  </si>
  <si>
    <t>http://chandoo.org/forums/topic/project-management-cost-to-complete-curves</t>
  </si>
  <si>
    <t>http://chandoo.org/forums/topic/need-to-retrieve-data-from-3rd-column-based-upon-criteria-in-first-2-columns</t>
  </si>
  <si>
    <t>http://chandoo.org/forums/topic/linking-workbooks-paste-link-na-randomly-appearing</t>
  </si>
  <si>
    <t>http://chandoo.org/forums/topic/count-col-based-on-other-column</t>
  </si>
  <si>
    <t>http://chandoo.org/forums/topic/printing-embedded-object-in-excel</t>
  </si>
  <si>
    <t>http://chandoo.org/forums/topic/split-large-text-into-different-column</t>
  </si>
  <si>
    <t>http://chandoo.org/forums/topic/dt-pickerwhat-am-i-doing-wrong</t>
  </si>
  <si>
    <t>http://chandoo.org/forums/topic/duplicate-lookup</t>
  </si>
  <si>
    <t>http://chandoo.org/forums/topic/conditional-formatting-checking-for-a-number-of-hours-in-hhmm-format</t>
  </si>
  <si>
    <t>http://chandoo.org/forums/topic/how-to-create-a-scrolling-text-in-excel</t>
  </si>
  <si>
    <t>http://chandoo.org/forums/topic/conditional-formatting-1</t>
  </si>
  <si>
    <t>http://chandoo.org/forums/topic/how-do-i-display-filtered-data-from-a-seperate-worksheet</t>
  </si>
  <si>
    <t>http://chandoo.org/forums/topic/excel-charting-vba</t>
  </si>
  <si>
    <t>http://chandoo.org/forums/topic/match-three-values</t>
  </si>
  <si>
    <t>http://chandoo.org/forums/topic/conditional-formatting-text-belong-a-specific-group</t>
  </si>
  <si>
    <t>http://chandoo.org/forums/topic/is-it-posible-to-display-x-y-coordinate-in-excel-chart-using-vba</t>
  </si>
  <si>
    <t>http://chandoo.org/forums/topic/inventory-tracking</t>
  </si>
  <si>
    <t>http://chandoo.org/forums/topic/display-x-axis-at-bottom-of-chart-area</t>
  </si>
  <si>
    <t>http://chandoo.org/forums/topic/dynamic-project-tracking-with-scroll-bar</t>
  </si>
  <si>
    <t>http://chandoo.org/forums/topic/how-do-i-graph-data-values-in-every-second-column</t>
  </si>
  <si>
    <t>http://chandoo.org/forums/topic/zebra-stripes-dont-appear-correctly-when-position-x-axis-on-tick-marks</t>
  </si>
  <si>
    <t>http://chandoo.org/forums/topic/clock-calculates-wasted-time-at-meetings</t>
  </si>
  <si>
    <t>http://chandoo.org/forums/topic/lock-cells-after-todays-date-passed-to-prevent-tempering-historical-data</t>
  </si>
  <si>
    <t>http://chandoo.org/forums/topic/if-statement-problem</t>
  </si>
  <si>
    <t>http://chandoo.org/forums/topic/charting-question</t>
  </si>
  <si>
    <t>http://chandoo.org/forums/topic/formula-required-to-get-the-desired-cell-content</t>
  </si>
  <si>
    <t>http://chandoo.org/forums/topic/any-fans-of-walkenbach-2003-charts-out-there</t>
  </si>
  <si>
    <t>http://chandoo.org/forums/topic/sorting-range-using-text-contents-as-criteria</t>
  </si>
  <si>
    <t>http://chandoo.org/forums/topic/nested-for-loop-cell-print</t>
  </si>
  <si>
    <t>http://chandoo.org/forums/topic/olap-pivot-table-sumproduct</t>
  </si>
  <si>
    <t>http://chandoo.org/forums/topic/chart-tables-text</t>
  </si>
  <si>
    <t>http://chandoo.org/forums/topic/recreate-panel-chart-excel-2003-to-excel-2007</t>
  </si>
  <si>
    <t>http://chandoo.org/forums/topic/how-to-change-font-style-and-size-for-the-entire-workbook-using-vba</t>
  </si>
  <si>
    <t>http://chandoo.org/forums/topic/dcount-function</t>
  </si>
  <si>
    <t>http://chandoo.org/forums/topic/correlation-question</t>
  </si>
  <si>
    <t>http://chandoo.org/forums/topic/have-excel-count-in-a-rota-to-determine-number-of-staff-on-duty-by-grade</t>
  </si>
  <si>
    <t>http://chandoo.org/forums/topic/validating-the-availability-of-a-numbera1-in-a-range-b1c1</t>
  </si>
  <si>
    <t>http://chandoo.org/forums/topic/large-excel-file-problems</t>
  </si>
  <si>
    <t>http://chandoo.org/forums/topic/listing-conditional-formatting-rules-for-worksheet</t>
  </si>
  <si>
    <t>http://chandoo.org/forums/topic/how-to-open-right-click-menu-of-a-sheet-tab-without-using-mouse</t>
  </si>
  <si>
    <t>http://chandoo.org/forums/topic/column-chart</t>
  </si>
  <si>
    <t>http://chandoo.org/forums/topic/adding-grid-line</t>
  </si>
  <si>
    <t>http://chandoo.org/forums/topic/scatter-grams-and-legends</t>
  </si>
  <si>
    <t>http://chandoo.org/forums/topic/autopopulate-rows</t>
  </si>
  <si>
    <t>http://chandoo.org/forums/topic/sorting-with-formulas</t>
  </si>
  <si>
    <t>http://chandoo.org/forums/topic/line-balancing-in-excel</t>
  </si>
  <si>
    <t>http://chandoo.org/forums/topic/collapsing-charts</t>
  </si>
  <si>
    <t>http://chandoo.org/forums/topic/charting-idea-required-for-tracking-activity-daily-score</t>
  </si>
  <si>
    <t>http://chandoo.org/forums/topic/plotting-large-sales-ranges-on-bar-graph</t>
  </si>
  <si>
    <t>http://chandoo.org/forums/topic/how-to-append-multiple-resulted-values-into-a-columnworksheet</t>
  </si>
  <si>
    <t>http://chandoo.org/forums/topic/i-call-my-question-as-nested-vlookup</t>
  </si>
  <si>
    <t>http://chandoo.org/forums/topic/sumproduct</t>
  </si>
  <si>
    <t>http://chandoo.org/forums/topic/large-formula-with-a-condition-on-another-column</t>
  </si>
  <si>
    <t>http://chandoo.org/forums/topic/excel-animation</t>
  </si>
  <si>
    <t>http://chandoo.org/forums/topic/conditional-formatting-past-dates</t>
  </si>
  <si>
    <t>http://chandoo.org/forums/topic/world-cup-predictor</t>
  </si>
  <si>
    <t>http://chandoo.org/forums/topic/risks-of-breaking-links-in-charts</t>
  </si>
  <si>
    <t>http://chandoo.org/forums/topic/showing-wingdings-font-in-data-validation-dropdown-lists</t>
  </si>
  <si>
    <t>http://chandoo.org/forums/topic/switch-between-number-formats-in-conditionnal-formating</t>
  </si>
  <si>
    <t>http://chandoo.org/forums/topic/convert-multiple-values-to-one-string</t>
  </si>
  <si>
    <t>http://chandoo.org/forums/topic/simultaneous-editing</t>
  </si>
  <si>
    <t>http://chandoo.org/forums/topic/dashboards</t>
  </si>
  <si>
    <t>http://chandoo.org/forums/topic/help-with-list-checking-total</t>
  </si>
  <si>
    <t>http://chandoo.org/forums/topic/need-help-on-this</t>
  </si>
  <si>
    <t>http://chandoo.org/forums/topic/profit-and-loss-option-form</t>
  </si>
  <si>
    <t>http://chandoo.org/forums/topic/help-with-formula-to-sum-totals-for-unit-prices-times-number-of-units</t>
  </si>
  <si>
    <t>http://chandoo.org/forums/topic/align-data-bars-to-cells</t>
  </si>
  <si>
    <t>http://chandoo.org/forums/topic/how-to-code-a-variable-range-in-vba</t>
  </si>
  <si>
    <t>http://chandoo.org/forums/topic/chart-merged-cells</t>
  </si>
  <si>
    <t>http://chandoo.org/forums/topic/how-to-refer-local-cell-like-referred-from-other-sheet</t>
  </si>
  <si>
    <t>http://chandoo.org/forums/topic/problem-linking-to-named-ranges-from-another-workbook</t>
  </si>
  <si>
    <t>http://chandoo.org/forums/topic/updating-formula-for-multiple-cells</t>
  </si>
  <si>
    <t>http://chandoo.org/forums/topic/what-chart-types-would-you-like-excel-to-have</t>
  </si>
  <si>
    <t>http://chandoo.org/forums/topic/stop-proportionatly-scaling-bar-graph</t>
  </si>
  <si>
    <t>http://chandoo.org/forums/topic/modify-dynamic-range-for-chart</t>
  </si>
  <si>
    <t>http://chandoo.org/forums/topic/merge-matched-data-from-two-spreadsheets</t>
  </si>
  <si>
    <t>http://chandoo.org/forums/topic/how-to-highlight-text-in-formulaes</t>
  </si>
  <si>
    <t>http://chandoo.org/forums/topic/stock-coverage-with-sales-forecast-consumption</t>
  </si>
  <si>
    <t>http://chandoo.org/forums/topic/please-help-1</t>
  </si>
  <si>
    <t>http://chandoo.org/forums/topic/how-to-solve-4th-3rd-and-2nd-order-eqaution-using-vba</t>
  </si>
  <si>
    <t>http://chandoo.org/forums/topic/in-cell-chart-proportionality-and-compelling-visual</t>
  </si>
  <si>
    <t>http://chandoo.org/forums/topic/countifs-criteria-with-dates-and-time</t>
  </si>
  <si>
    <t>http://chandoo.org/forums/topic/time-linked-data-gathering</t>
  </si>
  <si>
    <t>http://chandoo.org/forums/topic/concatenate-address-vlookup</t>
  </si>
  <si>
    <t>http://chandoo.org/forums/topic/dynamic-column-selection</t>
  </si>
  <si>
    <t>http://chandoo.org/forums/topic/really-simple-question</t>
  </si>
  <si>
    <t>http://chandoo.org/forums/topic/applying-formulas-to-autofiltered-data</t>
  </si>
  <si>
    <t>http://chandoo.org/forums/topic/linked-data</t>
  </si>
  <si>
    <t>http://chandoo.org/forums/topic/hyperlink-to-sheet-created-by-moving-chart-problem</t>
  </si>
  <si>
    <t>http://chandoo.org/forums/topic/cannot-locate-series-on-chart-to-convert-chart-type</t>
  </si>
  <si>
    <t>http://chandoo.org/forums/topic/automatic-color-scale-on-bubbles-in-bubble-chart</t>
  </si>
  <si>
    <t>http://chandoo.org/forums/topic/question-excel-charts-2007-%e2%80%93-format-data-series-gradient-fill</t>
  </si>
  <si>
    <t>http://chandoo.org/forums/topic/go-to-function</t>
  </si>
  <si>
    <t>http://chandoo.org/forums/topic/using-if-on-manually-formatted-cell</t>
  </si>
  <si>
    <t>http://chandoo.org/forums/topic/matchindex-problem</t>
  </si>
  <si>
    <t>http://chandoo.org/forums/topic/using-sheet-names-as-variables</t>
  </si>
  <si>
    <t>http://chandoo.org/forums/topic/between-calculation-for-comparing-two-column-ranges</t>
  </si>
  <si>
    <t>http://chandoo.org/forums/topic/macros-for-deleting-0</t>
  </si>
  <si>
    <t>http://chandoo.org/forums/topic/convert-word-form-into-excel-sheet</t>
  </si>
  <si>
    <t>http://chandoo.org/forums/topic/pivot-table-show-a-sub-total-as-a-of-the-grand-total</t>
  </si>
  <si>
    <t>http://chandoo.org/forums/topic/drawing-shapes-based-on-cell-values-how-to</t>
  </si>
  <si>
    <t>http://chandoo.org/forums/topic/need-a-formula-to-exclude-negatives</t>
  </si>
  <si>
    <t>http://chandoo.org/forums/topic/check-broken-external-hyperlinks</t>
  </si>
  <si>
    <t>http://chandoo.org/forums/topic/formula-construction</t>
  </si>
  <si>
    <t>http://chandoo.org/forums/topic/password-protect-sheets-in-a-workbook</t>
  </si>
  <si>
    <t>http://chandoo.org/forums/topic/automatting-tabulation-switching-between-worksheet-tabs-automatically</t>
  </si>
  <si>
    <t>http://chandoo.org/forums/topic/form-controls-in-excel</t>
  </si>
  <si>
    <t>http://chandoo.org/forums/topic/creation-of-an-efficient-frontier-using-excel</t>
  </si>
  <si>
    <t>http://chandoo.org/forums/topic/default-currency-format</t>
  </si>
  <si>
    <t>http://chandoo.org/forums/topic/custom-format-for-indian-currency</t>
  </si>
  <si>
    <t>http://chandoo.org/forums/topic/period-date-spacific-sums</t>
  </si>
  <si>
    <t>http://chandoo.org/forums/topic/conditional-formating</t>
  </si>
  <si>
    <t>http://chandoo.org/forums/topic/vba-how-can-i-delete-specific-rows-and-then-remove-remaining-dots-and-dashes</t>
  </si>
  <si>
    <t>http://chandoo.org/forums/topic/pie-chart</t>
  </si>
  <si>
    <t>http://chandoo.org/forums/topic/how-to-change-default-fill-colour-in-excel-2007</t>
  </si>
  <si>
    <t>http://chandoo.org/forums/topic/macro-for-form-controls</t>
  </si>
  <si>
    <t>http://chandoo.org/forums/topic/color-fill-button</t>
  </si>
  <si>
    <t>http://chandoo.org/forums/topic/comments-in-charts</t>
  </si>
  <si>
    <t>http://chandoo.org/forums/topic/customized-borders</t>
  </si>
  <si>
    <t>http://chandoo.org/forums/topic/vlookup-na-error</t>
  </si>
  <si>
    <t>http://chandoo.org/forums/topic/pivot-tables-compound-interestgrowth</t>
  </si>
  <si>
    <t>http://chandoo.org/forums/topic/match-how-do-you-use-an-asterix-in-the-formula</t>
  </si>
  <si>
    <t>http://chandoo.org/forums/topic/formatting-text-how-can-i-change-all-upperproper-into-sentence-case</t>
  </si>
  <si>
    <t>http://chandoo.org/forums/topic/expense-tracker-treating-the-database</t>
  </si>
  <si>
    <t>http://chandoo.org/forums/topic/macro-that-solves-for-closest-result-rather-than-the-result-that</t>
  </si>
  <si>
    <t>http://chandoo.org/forums/topic/match-funtion-returns-na-while-vlookup-returns-correct-value</t>
  </si>
  <si>
    <t>http://chandoo.org/forums/topic/3d-references</t>
  </si>
  <si>
    <t>http://chandoo.org/forums/topic/graph-from-a-worksheet-array</t>
  </si>
  <si>
    <t>http://chandoo.org/forums/topic/spinbuttons-adapt-to-current-cell</t>
  </si>
  <si>
    <t>http://chandoo.org/forums/topic/dynamic-range-sum-based-on-single-dynamic-criterion-cell</t>
  </si>
  <si>
    <t>http://chandoo.org/forums/topic/assigning-symbol-to-positivenegative-numbers-in-a-cell</t>
  </si>
  <si>
    <t>http://chandoo.org/forums/topic/frequency-distribution-chart</t>
  </si>
  <si>
    <t>http://chandoo.org/forums/topic/grouping-columns-and-identifying-unique-values</t>
  </si>
  <si>
    <t>http://chandoo.org/forums/topic/ideas-pls-in-mis</t>
  </si>
  <si>
    <t>http://chandoo.org/forums/topic/data-problem-with-tables-correlation-and-standart-deviation</t>
  </si>
  <si>
    <t>http://chandoo.org/forums/topic/getting-the-data-from-picking-a-certain-month</t>
  </si>
  <si>
    <t>http://chandoo.org/forums/topic/number-combinations-for-a-specific-value</t>
  </si>
  <si>
    <t>http://chandoo.org/forums/topic/date-picker</t>
  </si>
  <si>
    <t>http://chandoo.org/forums/topic/countif-and-data-validation</t>
  </si>
  <si>
    <t>http://chandoo.org/forums/topic/joining-two-formulas</t>
  </si>
  <si>
    <t>http://chandoo.org/forums/topic/sumifs-formula-returns-value</t>
  </si>
  <si>
    <t>http://chandoo.org/forums/topic/moving-avg-trendlines-not-working</t>
  </si>
  <si>
    <t>http://chandoo.org/forums/topic/multiple-tournament-bracket-sorting</t>
  </si>
  <si>
    <t>http://chandoo.org/forums/topic/extract-number-from-a-alphanumerica-string</t>
  </si>
  <si>
    <t>http://chandoo.org/forums/topic/nested-formula-for-numbers-and-text</t>
  </si>
  <si>
    <t>http://chandoo.org/forums/topic/how-to-hide-formulas</t>
  </si>
  <si>
    <t>http://chandoo.org/forums/topic/how-to-fill-up-date-wise-data-with-repeated-entries</t>
  </si>
  <si>
    <t>http://chandoo.org/forums/topic/formula-help-for-a-beginner%c2%b4</t>
  </si>
  <si>
    <t>http://chandoo.org/forums/topic/how-to-combine-two-to-three-sumproduct-functions-in-a-single-table</t>
  </si>
  <si>
    <t>http://chandoo.org/forums/topic/how-to-detect-formulas-in-cells-without-vba</t>
  </si>
  <si>
    <t>http://chandoo.org/forums/topic/toggle-between-chart-types</t>
  </si>
  <si>
    <t>http://chandoo.org/forums/topic/new-dash-to-a-dashboard-idea-help-sought</t>
  </si>
  <si>
    <t>http://chandoo.org/forums/topic/the-average-of-the-highest-10-50-and-80-of-given-values</t>
  </si>
  <si>
    <t>http://chandoo.org/forums/topic/forecasting-and-targets-on-excel</t>
  </si>
  <si>
    <t>http://chandoo.org/forums/topic/sumproduct-at-each-change-in-voucher-no</t>
  </si>
  <si>
    <t>http://chandoo.org/forums/topic/conditional-formatering-of-smart-art</t>
  </si>
  <si>
    <t>http://chandoo.org/forums/topic/copy-xls-sheet-crash-in-excel-2010</t>
  </si>
  <si>
    <t>http://chandoo.org/forums/topic/count-if-a-column-selected-month-and-f-y</t>
  </si>
  <si>
    <t>http://chandoo.org/forums/topic/radar-chart-editing</t>
  </si>
  <si>
    <t>http://chandoo.org/forums/topic/min-value-in-row-with-na</t>
  </si>
  <si>
    <t>http://chandoo.org/forums/topic/adding-two-excel-column-into-one-column</t>
  </si>
  <si>
    <t>http://chandoo.org/forums/topic/data-validation-for-cell-having-formula</t>
  </si>
  <si>
    <t>http://chandoo.org/forums/topic/keeping-the-legend-static-bar-graph-comparison</t>
  </si>
  <si>
    <t>http://chandoo.org/forums/topic/look-down-current-month-and-select-first-value-without</t>
  </si>
  <si>
    <t>http://chandoo.org/forums/topic/how-do-i-find-pixel-size-of-a-range</t>
  </si>
  <si>
    <t>http://chandoo.org/forums/topic/excel-to-pdf-print-file-name-to-be-auto-generated-based-on-cell-value-in-excel</t>
  </si>
  <si>
    <t>http://chandoo.org/forums/topic/combining-different-chart-types</t>
  </si>
  <si>
    <t>http://chandoo.org/forums/topic/un-select-cell-with-vba</t>
  </si>
  <si>
    <t>http://chandoo.org/forums/topic/linking-excel-and-web</t>
  </si>
  <si>
    <t>http://chandoo.org/forums/topic/im-teaching-myself-some-vba-wanna-help</t>
  </si>
  <si>
    <t>http://chandoo.org/forums/topic/donutpie-outermiddleinner-circles-excel-chart</t>
  </si>
  <si>
    <t>http://chandoo.org/forums/topic/referencing-a-cells-formula-not-value</t>
  </si>
  <si>
    <t>http://chandoo.org/forums/topic/linking-scroll-bars-to-make-a-calculator-like-the-mortgage-calculator</t>
  </si>
  <si>
    <t>http://chandoo.org/forums/topic/how-to-count-number-of-times-different-data-listed</t>
  </si>
  <si>
    <t>http://chandoo.org/forums/topic/excel-beginner-how-to-create-a-simple-elegant-chart</t>
  </si>
  <si>
    <t>http://chandoo.org/forums/topic/font-chance-to-cell-contaning-the-udf</t>
  </si>
  <si>
    <t>http://chandoo.org/forums/topic/is-this-a-lookup-related-doubt</t>
  </si>
  <si>
    <t>http://chandoo.org/forums/topic/duct-tape-bullet-chart-duct-tape-bullet-chart</t>
  </si>
  <si>
    <t>http://chandoo.org/forums/topic/historical-volatility-hv</t>
  </si>
  <si>
    <t>http://chandoo.org/forums/topic/working-with-the-and-function-in-combination-with-ifand-in-a-gantt-chart</t>
  </si>
  <si>
    <t>http://chandoo.org/forums/topic/macro-that-copies-a-cell-range-and-pastes-it-on-the-next-empty-row-it-finds</t>
  </si>
  <si>
    <t>http://chandoo.org/forums/topic/how-to-calculate-irr-npv-for-10-half-yearly-cash-flows</t>
  </si>
  <si>
    <t>http://chandoo.org/forums/topic/how-to-sno-by-matching-date-in-adjacent-row</t>
  </si>
  <si>
    <t>http://chandoo.org/forums/topic/copy-data-from-one-sheet-to-another-using-macro</t>
  </si>
  <si>
    <t>http://chandoo.org/forums/topic/excel-formatting-qn</t>
  </si>
  <si>
    <t>http://chandoo.org/forums/topic/inserting-rows-using-if-function</t>
  </si>
  <si>
    <t>http://chandoo.org/forums/topic/my-min-max-series-is-not-working-correctlywithin-my-charts</t>
  </si>
  <si>
    <t>http://chandoo.org/forums/topic/lots-of-small-values-but-a-few-extreme-values-how-do-i-present-it</t>
  </si>
  <si>
    <t>http://chandoo.org/forums/topic/formatting-multiple-data-points</t>
  </si>
  <si>
    <t>http://chandoo.org/forums/topic/bar-chart-customizing</t>
  </si>
  <si>
    <t>http://chandoo.org/forums/topic/swot-analysis</t>
  </si>
  <si>
    <t>http://chandoo.org/forums/topic/save-a-protected-workbook</t>
  </si>
  <si>
    <t>http://chandoo.org/forums/topic/line-chart-formatting</t>
  </si>
  <si>
    <t>http://chandoo.org/forums/topic/help-with-the-kpi-scroll-chart</t>
  </si>
  <si>
    <t>http://chandoo.org/forums/topic/getting-the-sum-of-previous-boolean-entries-until-the-last-true-entry</t>
  </si>
  <si>
    <t>http://chandoo.org/forums/topic/trying-to-conditionally-format-an-add-in-chart-can-i-do-that</t>
  </si>
  <si>
    <t>http://chandoo.org/forums/topic/alternate-counter-between-non-zeros-and-zeros</t>
  </si>
  <si>
    <t>http://chandoo.org/forums/topic/excel-charts</t>
  </si>
  <si>
    <t>http://chandoo.org/forums/topic/2003-%e2%80%93-2007-array-issue-data-issue</t>
  </si>
  <si>
    <t>http://chandoo.org/forums/topic/removing-blank-data-from-a-bar-chart</t>
  </si>
  <si>
    <t>http://chandoo.org/forums/topic/not-sure-how-to-explain</t>
  </si>
  <si>
    <t>http://chandoo.org/forums/topic/gap-detection</t>
  </si>
  <si>
    <t>http://chandoo.org/forums/topic/text-box-in-a-dashboard</t>
  </si>
  <si>
    <t>http://chandoo.org/forums/topic/correlation-return-the-assets-that-have-the-bigger-correlation</t>
  </si>
  <si>
    <t>http://chandoo.org/forums/topic/thermometer-graph-dynamic</t>
  </si>
  <si>
    <t>http://chandoo.org/forums/topic/issue-register-last-30-days-formula</t>
  </si>
  <si>
    <t>http://chandoo.org/forums/topic/time-sucks-hours-as-a-chart-axis</t>
  </si>
  <si>
    <t>http://chandoo.org/forums/topic/lol</t>
  </si>
  <si>
    <t>http://chandoo.org/forums/topic/separating-contents-of-a-column-into-two-columns</t>
  </si>
  <si>
    <t>http://chandoo.org/forums/topic/date-formatting</t>
  </si>
  <si>
    <t>http://chandoo.org/forums/topic/demand-planning-using-historical-data</t>
  </si>
  <si>
    <t>http://chandoo.org/forums/topic/graphs-dates</t>
  </si>
  <si>
    <t>http://chandoo.org/forums/topic/color-coding-in-vba</t>
  </si>
  <si>
    <t>http://chandoo.org/forums/topic/how-can-i-make-custom-data-label-colors-conditional-by-text-value</t>
  </si>
  <si>
    <t>http://chandoo.org/forums/topic/match-function-or-another-one</t>
  </si>
  <si>
    <t>http://chandoo.org/forums/topic/how-to-write-intervals-in-vb</t>
  </si>
  <si>
    <t>http://chandoo.org/forums/topic/2d-sumif-with-both-row-column-criteria</t>
  </si>
  <si>
    <t>http://chandoo.org/forums/topic/formula-uses-case-to-generate-numbers-but-when-charted-shows-zeros</t>
  </si>
  <si>
    <t>http://chandoo.org/forums/topic/new-type-of-pie-chart</t>
  </si>
  <si>
    <t>http://chandoo.org/forums/topic/race-timing-spreadsheet-help</t>
  </si>
  <si>
    <t>http://chandoo.org/forums/topic/line-chartgraph</t>
  </si>
  <si>
    <t>http://chandoo.org/forums/topic/time-and-distance-mph</t>
  </si>
  <si>
    <t>http://chandoo.org/forums/topic/calculating-age-with-a-twist</t>
  </si>
  <si>
    <t>http://chandoo.org/forums/topic/data-tables-how-to-fix-a-column</t>
  </si>
  <si>
    <t>http://chandoo.org/forums/topic/i-have-a-question-on-conditional-formatting</t>
  </si>
  <si>
    <t>http://chandoo.org/forums/topic/control-chart</t>
  </si>
  <si>
    <t>http://chandoo.org/forums/topic/is-there-a-way-to-easily-generate-a-series-of-named-ranges</t>
  </si>
  <si>
    <t>http://chandoo.org/forums/topic/macro-to-copy-cell-and-row-paste-in-new-sheet-in-first-empty-row</t>
  </si>
  <si>
    <t>http://chandoo.org/forums/topic/hello-i-need-formula-for-getting-applictiona-username-in-excel-2007</t>
  </si>
  <si>
    <t>http://chandoo.org/forums/topic/pilot-charts</t>
  </si>
  <si>
    <t>http://chandoo.org/forums/topic/dashboard-with-forecast-numbers</t>
  </si>
  <si>
    <t>http://chandoo.org/forums/topic/call-a-cell-value-from-different-sheets-into-one-sheet</t>
  </si>
  <si>
    <t>http://chandoo.org/forums/topic/use-of-secondary-axis</t>
  </si>
  <si>
    <t>http://chandoo.org/forums/topic/repeating-column-value-in-rows-until-reaching-a-new-value</t>
  </si>
  <si>
    <t>http://chandoo.org/forums/topic/conditional-formatting-relating-to-dates</t>
  </si>
  <si>
    <t>http://chandoo.org/forums/topic/macro-used-in-if-formula</t>
  </si>
  <si>
    <t>http://chandoo.org/forums/topic/comparison-chart</t>
  </si>
  <si>
    <t>http://chandoo.org/forums/topic/excel-03-transparent-charts</t>
  </si>
  <si>
    <t>http://chandoo.org/forums/topic/yet-another-issue-of-alternating-colors</t>
  </si>
  <si>
    <t>http://chandoo.org/forums/topic/drop-down-box-with-user-defined-input</t>
  </si>
  <si>
    <t>http://chandoo.org/forums/topic/find-the-top-ten-largest-values-in-n-and-display-each-with-associated-item-in-a</t>
  </si>
  <si>
    <t>http://chandoo.org/forums/topic/use-offset-to-dictate-what-cell-a-vlookup-or-index-match-returns</t>
  </si>
  <si>
    <t>http://chandoo.org/forums/topic/delete-positive-negative-numbers-in-a-column-based-on-conditions</t>
  </si>
  <si>
    <t>http://chandoo.org/forums/topic/showhide-drop-down-box</t>
  </si>
  <si>
    <t>http://chandoo.org/forums/topic/formula-for-adding-or-tag-to-a-url</t>
  </si>
  <si>
    <t>http://chandoo.org/forums/topic/can-any-body-tell-me-how-could-i-stop-scroller-till-certain-level</t>
  </si>
  <si>
    <t>http://chandoo.org/forums/topic/finding-the-frequency-of-a-day-between-two-dates</t>
  </si>
  <si>
    <t>http://chandoo.org/forums/topic/getting-values-from-combo-box</t>
  </si>
  <si>
    <t>http://chandoo.org/forums/topic/charts-and-drop-down-boxes</t>
  </si>
  <si>
    <t>http://chandoo.org/forums/topic/understand-an-excel-model</t>
  </si>
  <si>
    <t>http://chandoo.org/forums/topic/rota-question</t>
  </si>
  <si>
    <t>http://chandoo.org/forums/topic/excel-full-screen-border-less-display</t>
  </si>
  <si>
    <t>http://chandoo.org/forums/topic/timestamp-with-a-range-of-cells</t>
  </si>
  <si>
    <t>http://chandoo.org/forums/topic/conditional-scatter-plot</t>
  </si>
  <si>
    <t>http://chandoo.org/forums/topic/using-macro-to-change-graph-axis-a-little-lost</t>
  </si>
  <si>
    <t>http://chandoo.org/forums/topic/my-gantt-chart-menace</t>
  </si>
  <si>
    <t>http://chandoo.org/forums/topic/background-color-in-excel</t>
  </si>
  <si>
    <t>http://chandoo.org/forums/topic/how-to-solve-invalid-referance</t>
  </si>
  <si>
    <t>http://chandoo.org/forums/topic/slooooow-calculation-with-countif</t>
  </si>
  <si>
    <t>http://chandoo.org/forums/topic/vba-code-only-works-once</t>
  </si>
  <si>
    <t>http://chandoo.org/forums/topic/adding-44-to-an-entire-colum</t>
  </si>
  <si>
    <t>http://chandoo.org/forums/topic/how-to-view-the-values-of-a-trend-line</t>
  </si>
  <si>
    <t>http://chandoo.org/forums/topic/finding-a-match-when-there-are-multiple-items-in-a-cell</t>
  </si>
  <si>
    <t>http://chandoo.org/forums/topic/how-to-make-a-life-insurance-premium-calculator</t>
  </si>
  <si>
    <t>http://chandoo.org/forums/topic/hui-revisit-of-alternate-zero-vs-non-zero-counter</t>
  </si>
  <si>
    <t>http://chandoo.org/forums/topic/hlookup-and-limitations</t>
  </si>
  <si>
    <t>http://chandoo.org/forums/topic/if-statement</t>
  </si>
  <si>
    <t>http://chandoo.org/forums/topic/how-to-calculate-percentage-of-given-time</t>
  </si>
  <si>
    <t>http://chandoo.org/forums/topic/understanding-a-workbook-model</t>
  </si>
  <si>
    <t>http://chandoo.org/forums/topic/anyone-ever-get-remnants-of-objects-from-copied-sheets-that-they-cant-delete</t>
  </si>
  <si>
    <t>http://chandoo.org/forums/topic/pasting-pictures</t>
  </si>
  <si>
    <t>http://chandoo.org/forums/topic/unable-2-use-udf-function</t>
  </si>
  <si>
    <t>http://chandoo.org/forums/topic/excel-filter-is-super-slow</t>
  </si>
  <si>
    <t>http://chandoo.org/forums/topic/how-to-have-excel-add-in-rows-between-two-numbers</t>
  </si>
  <si>
    <t>http://chandoo.org/forums/topic/project-plan-calculating-accurate-working-days</t>
  </si>
  <si>
    <t>http://chandoo.org/forums/topic/merge-table</t>
  </si>
  <si>
    <t>http://chandoo.org/forums/topic/a-macro-to-update-a-date-for-all-the-dates-in-a-row</t>
  </si>
  <si>
    <t>http://chandoo.org/forums/topic/counting-how-many-days-between-two-dates-are-in-a-quarter</t>
  </si>
  <si>
    <t>http://chandoo.org/forums/topic/matching-a-2d-list-of-data-against-two-excel-columns-inside-an-excel</t>
  </si>
  <si>
    <t>http://chandoo.org/forums/topic/retrieve-ingo-using-formula</t>
  </si>
  <si>
    <t>http://chandoo.org/forums/topic/break-a-whole-number-in-to-billions-millions-thousands-hundreds-tens-ones</t>
  </si>
  <si>
    <t>http://chandoo.org/forums/topic/how-to-find-the-2nd-lowest-in-a-range-of-cell</t>
  </si>
  <si>
    <t>http://chandoo.org/forums/topic/display-tasks-worked-on-between-any-2-dates</t>
  </si>
  <si>
    <t>http://chandoo.org/forums/topic/how-to-count-values-in-a-column-matching-multiple-criterias</t>
  </si>
  <si>
    <t>http://chandoo.org/forums/topic/sales-pipeline-reports</t>
  </si>
  <si>
    <t>http://chandoo.org/forums/topic/howto-create-iterative-dynamic-ranges</t>
  </si>
  <si>
    <t>http://chandoo.org/forums/topic/keep-pivot-table-structure-stable</t>
  </si>
  <si>
    <t>http://chandoo.org/forums/topic/condition-format-when-a-specific-value-in-a-range-of-cells</t>
  </si>
  <si>
    <t>http://chandoo.org/forums/topic/mouse-problem</t>
  </si>
  <si>
    <t>http://chandoo.org/forums/topic/apply-proper-function-to-entire-worksheet</t>
  </si>
  <si>
    <t>http://chandoo.org/forums/topic/interesting-problem-excel-2007-offset-formula-set-for-range-but-returning-valu</t>
  </si>
  <si>
    <t>http://chandoo.org/forums/topic/keep-zebra-strips-proper-look-when-sorting-the-table</t>
  </si>
  <si>
    <t>http://chandoo.org/forums/topic/data-comparison-between-two-tables</t>
  </si>
  <si>
    <t>http://chandoo.org/forums/topic/transforming-data-for-pivot-analysis</t>
  </si>
  <si>
    <t>http://chandoo.org/forums/topic/how-to-select-a-big-selection-in-a-microsoft-excel</t>
  </si>
  <si>
    <t>http://chandoo.org/forums/topic/copying-hyperlinks-along-with-sortedsearched-data-using-macros-in-ms-excel</t>
  </si>
  <si>
    <t>http://chandoo.org/forums/topic/summing-different-number-of-cells-1</t>
  </si>
  <si>
    <t>http://chandoo.org/forums/topic/getting-summary-out-of-checkedboxes</t>
  </si>
  <si>
    <t>http://chandoo.org/forums/topic/5-highest-but-return-average-value-from-different-column</t>
  </si>
  <si>
    <t>http://chandoo.org/forums/topic/content-of-names-changed-automatically-to-something-wrong</t>
  </si>
  <si>
    <t>http://chandoo.org/forums/topic/automatic-timestamping</t>
  </si>
  <si>
    <t>http://chandoo.org/forums/topic/cell-styles</t>
  </si>
  <si>
    <t>http://chandoo.org/forums/topic/a-bar-graph-chart-that-leaves-out-bars-if-value-is-zero-empty</t>
  </si>
  <si>
    <t>http://chandoo.org/forums/topic/excel-vba-checking-out-and-checking-in-files-in-sharepoint-document-library</t>
  </si>
  <si>
    <t>http://chandoo.org/forums/topic/how-to-format-a-cell-color-if-a-particular-value-is-changed-in-the-entire-text</t>
  </si>
  <si>
    <t>http://chandoo.org/forums/topic/sum-function-not-working</t>
  </si>
  <si>
    <t>http://chandoo.org/forums/topic/how-do-i-hide-blank-rows</t>
  </si>
  <si>
    <t>http://chandoo.org/forums/topic/conditional-formatting-multiple-%e2%80%98if-then%e2%80%99s-with-specified-colors</t>
  </si>
  <si>
    <t>http://chandoo.org/forums/topic/highlight-date-that-occurs-yesterday-and-beyond</t>
  </si>
  <si>
    <t>http://chandoo.org/forums/topic/call-a-macro-sub-from-a-web-browser-link</t>
  </si>
  <si>
    <t>http://chandoo.org/forums/topic/inserting-the-letter-c-at-the-end-of-5-characters-in-a-cell</t>
  </si>
  <si>
    <t>http://chandoo.org/forums/topic/very-basic-formula-question</t>
  </si>
  <si>
    <t>http://chandoo.org/forums/topic/rounding-latitudelongitude-precision</t>
  </si>
  <si>
    <t>http://chandoo.org/forums/topic/count-if-g10g1000-equals-today-or-the-past-and-u10u1000-equals-an-empty-cell</t>
  </si>
  <si>
    <t>http://chandoo.org/forums/topic/calculating-the-project-manday-details</t>
  </si>
  <si>
    <t>http://chandoo.org/forums/topic/challenging-custom-format-or-conditional-format</t>
  </si>
  <si>
    <t>http://chandoo.org/forums/topic/macro-issue</t>
  </si>
  <si>
    <t>http://chandoo.org/forums/topic/hr-dashboards-1</t>
  </si>
  <si>
    <t>http://chandoo.org/forums/topic/create-huge-search-button</t>
  </si>
  <si>
    <t>http://chandoo.org/forums/topic/if-formula-with-maximum-value</t>
  </si>
  <si>
    <t>http://chandoo.org/forums/topic/ranking-a-column-of-averages-from-1st-to-24th</t>
  </si>
  <si>
    <t>http://chandoo.org/forums/topic/link-a-data-table-name-with-a-range</t>
  </si>
  <si>
    <t>http://chandoo.org/forums/topic/dynamically-combining-rows-from-different-sheets-into-1-sheet</t>
  </si>
  <si>
    <t>http://chandoo.org/forums/topic/i-need-a-formula-for-conditional-formatting</t>
  </si>
  <si>
    <t>http://chandoo.org/forums/topic/formatting-error-bars</t>
  </si>
  <si>
    <t>http://chandoo.org/forums/topic/workbook-management</t>
  </si>
  <si>
    <t>http://chandoo.org/forums/topic/locking-pictures-shapes-and-vb-code</t>
  </si>
  <si>
    <t>http://chandoo.org/forums/topic/big-issue-with-date-format</t>
  </si>
  <si>
    <t>http://chandoo.org/forums/topic/auto-update-in-next-sheet</t>
  </si>
  <si>
    <t>http://chandoo.org/forums/topic/faster-calculations-by-making-vb-code-shorter</t>
  </si>
  <si>
    <t>http://chandoo.org/forums/topic/get-text-from-cell-comments</t>
  </si>
  <si>
    <t>http://chandoo.org/forums/topic/radical-sign</t>
  </si>
  <si>
    <t>http://chandoo.org/forums/topic/advanced-solver</t>
  </si>
  <si>
    <t>http://chandoo.org/forums/topic/index-and-match-function</t>
  </si>
  <si>
    <t>http://chandoo.org/forums/topic/if-function-to-include-with-another-formula</t>
  </si>
  <si>
    <t>http://chandoo.org/forums/topic/broken-if-formula</t>
  </si>
  <si>
    <t>http://chandoo.org/forums/topic/pivot-table-grouping-rest</t>
  </si>
  <si>
    <t>http://chandoo.org/forums/topic/formatting-a-footer-date</t>
  </si>
  <si>
    <t>http://chandoo.org/forums/topic/subtotals-in-filtered-data-filtering-out-the-positive-numbers</t>
  </si>
  <si>
    <t>http://chandoo.org/forums/topic/vba-macro-needed-to-filter-cut-paste-rows-into-corresponding-workbooks</t>
  </si>
  <si>
    <t>http://chandoo.org/forums/topic/disabling-a-macro-if-another-is-selected</t>
  </si>
  <si>
    <t>http://chandoo.org/forums/topic/formula-to-extract-most-number-of-common-occurrences-from-a-list</t>
  </si>
  <si>
    <t>http://chandoo.org/forums/topic/get-50-discount-when-you-join-excel-hero-academy-special-offer-for-chandooor</t>
  </si>
  <si>
    <t>http://chandoo.org/forums/topic/help-with-date-look-up-please</t>
  </si>
  <si>
    <t>http://chandoo.org/forums/topic/interactivedynamic-chart</t>
  </si>
  <si>
    <t>http://chandoo.org/forums/topic/bubble-graphs</t>
  </si>
  <si>
    <t>http://chandoo.org/forums/topic/nomographs-in-excel</t>
  </si>
  <si>
    <t>http://chandoo.org/forums/topic/enable-a-macro-after-completly-saving-a-file-using-save-as-function</t>
  </si>
  <si>
    <t>http://chandoo.org/forums/topic/recommended-developer-for-hire</t>
  </si>
  <si>
    <t>http://chandoo.org/forums/topic/cut-and-paste-a-column-of-a-table</t>
  </si>
  <si>
    <t>http://chandoo.org/forums/topic/arranging-items-in-ascending-order-on-a-chart-in-excel-2003</t>
  </si>
  <si>
    <t>http://chandoo.org/forums/topic/excel-chart-obect-position-using-vba</t>
  </si>
  <si>
    <t>http://chandoo.org/forums/topic/new-google-docs-dynamic-charts</t>
  </si>
  <si>
    <t>http://chandoo.org/forums/topic/conditional-formattin</t>
  </si>
  <si>
    <t>http://chandoo.org/forums/topic/logical-function</t>
  </si>
  <si>
    <t>http://chandoo.org/forums/topic/a-simple-question</t>
  </si>
  <si>
    <t>http://chandoo.org/forums/topic/vlookup-1</t>
  </si>
  <si>
    <t>http://chandoo.org/forums/topic/how-to-sort-column-of-numbers-generated-by-a-formula</t>
  </si>
  <si>
    <t>http://chandoo.org/forums/topic/multiple-data-series</t>
  </si>
  <si>
    <t>http://chandoo.org/forums/topic/need-helpindex-and-match</t>
  </si>
  <si>
    <t>http://chandoo.org/forums/topic/question-on-formula-for-multiple-columns</t>
  </si>
  <si>
    <t>http://chandoo.org/forums/topic/determinig-a-winner-from-a-rage-of-cells</t>
  </si>
  <si>
    <t>http://chandoo.org/forums/topic/using-lists-embedded-from-other-lists</t>
  </si>
  <si>
    <t>http://chandoo.org/forums/topic/searching-by-keyword-and-autofilling-neighboring-column-vlookup</t>
  </si>
  <si>
    <t>http://chandoo.org/forums/topic/importing-data-from-pdf-file</t>
  </si>
  <si>
    <t>http://chandoo.org/forums/topic/index-match-help</t>
  </si>
  <si>
    <t>http://chandoo.org/forums/topic/how-should-i-monitor-the-progress-of-a-site-in-excel</t>
  </si>
  <si>
    <t>http://chandoo.org/forums/topic/if-function-problem</t>
  </si>
  <si>
    <t>http://chandoo.org/forums/topic/stock-screening</t>
  </si>
  <si>
    <t>http://chandoo.org/forums/topic/how-to-sum-a-range-between-certain-days-of-month</t>
  </si>
  <si>
    <t>http://chandoo.org/forums/topic/using-macro-to-color-a-shape-with-nice-excel-2007-colors</t>
  </si>
  <si>
    <t>http://chandoo.org/forums/topic/if-formula-need-help-creating-the-formula</t>
  </si>
  <si>
    <t>http://chandoo.org/forums/topic/open-folder-only-that-contains-most-recently-modified-file-not-file</t>
  </si>
  <si>
    <t>http://chandoo.org/forums/topic/fantasy-football-spreadsheet</t>
  </si>
  <si>
    <t>http://chandoo.org/forums/topic/indirect-alternatives-for-closed-files</t>
  </si>
  <si>
    <t>http://chandoo.org/forums/topic/compound-interest-function-in-vba-define-only-a-range-of-monthly-data</t>
  </si>
  <si>
    <t>http://chandoo.org/forums/topic/dashboard-sorting</t>
  </si>
  <si>
    <t>http://chandoo.org/forums/topic/powerpivot-compatibility</t>
  </si>
  <si>
    <t>http://chandoo.org/forums/topic/can-you-sum-inside-an-offset-function</t>
  </si>
  <si>
    <t>http://chandoo.org/forums/topic/any-specific-day-in-a-date-range</t>
  </si>
  <si>
    <t>http://chandoo.org/forums/topic/spreading-revenue</t>
  </si>
  <si>
    <t>http://chandoo.org/forums/topic/how-to-change-the-row-number-in-the-range-formula</t>
  </si>
  <si>
    <t>http://chandoo.org/forums/topic/private-sub-dtpicker1_callbackkeydown</t>
  </si>
  <si>
    <t>http://chandoo.org/forums/topic/export-column-based-on-specific-criteria</t>
  </si>
  <si>
    <t>http://chandoo.org/forums/topic/using-offset-function-with-sumproduct</t>
  </si>
  <si>
    <t>http://chandoo.org/forums/topic/search-for-words-in-a-given-file-and-generate-a-report-of-them-through-macros</t>
  </si>
  <si>
    <t>http://chandoo.org/forums/topic/simple-to-do-list-question</t>
  </si>
  <si>
    <t>http://chandoo.org/forums/topic/find-duplicates-in-column-and-then-clear-not-delete-contents-of-entrie-row</t>
  </si>
  <si>
    <t>http://chandoo.org/forums/topic/a-single-cell-does-not-accept-more-than-15-numbers</t>
  </si>
  <si>
    <t>http://chandoo.org/forums/topic/adding-sound-to-button</t>
  </si>
  <si>
    <t>http://chandoo.org/forums/topic/looping-condition-check</t>
  </si>
  <si>
    <t>http://chandoo.org/forums/topic/fetching-multiple-records-from-a-excel-table</t>
  </si>
  <si>
    <t>http://chandoo.org/forums/topic/highest-consecutive-year-wage-averages</t>
  </si>
  <si>
    <t>http://chandoo.org/forums/topic/auto-y-axis-limits-in-excel-charts</t>
  </si>
  <si>
    <t>http://chandoo.org/forums/topic/limit-all-entries-to-2-decimal-places</t>
  </si>
  <si>
    <t>http://chandoo.org/forums/topic/changing-login-password</t>
  </si>
  <si>
    <t>http://chandoo.org/forums/topic/check-cell-value-against-an-array-and-write-corresponding-result-in-new-cell</t>
  </si>
  <si>
    <t>http://chandoo.org/forums/topic/array-formula</t>
  </si>
  <si>
    <t>http://chandoo.org/forums/topic/display-dates</t>
  </si>
  <si>
    <t>http://chandoo.org/forums/topic/how-to-insert-rows</t>
  </si>
  <si>
    <t>http://chandoo.org/forums/topic/traverse-a-column-and-change-data-based-on-result</t>
  </si>
  <si>
    <t>http://chandoo.org/forums/topic/doing-a-function-on-each-element-of-a-column-and-pasting-it-next-to-element</t>
  </si>
  <si>
    <t>http://chandoo.org/forums/topic/pull-data-from-closed-workbooks-based-on-cell-values-of-open-workbook</t>
  </si>
  <si>
    <t>http://chandoo.org/forums/topic/rolling-60-minutes</t>
  </si>
  <si>
    <t>http://chandoo.org/forums/topic/too-many-different-cell-formates</t>
  </si>
  <si>
    <t>http://chandoo.org/forums/topic/consolidating-data</t>
  </si>
  <si>
    <t>http://chandoo.org/forums/topic/refreshing-a-pivot-table</t>
  </si>
  <si>
    <t>http://chandoo.org/forums/topic/conditional-formatting-excel-2007-using-abs-formula</t>
  </si>
  <si>
    <t>http://chandoo.org/forums/topic/can-excel-do-this</t>
  </si>
  <si>
    <t>http://chandoo.org/forums/topic/how-toadd-even-incremental-changes-to-range-of-values</t>
  </si>
  <si>
    <t>http://chandoo.org/forums/topic/data-labels-how-to-merge-two-labels-into-one</t>
  </si>
  <si>
    <t>http://chandoo.org/forums/topic/vba-form-resize-according-to-window-size</t>
  </si>
  <si>
    <t>http://chandoo.org/forums/topic/change-shapecolor-of-cell-comments-in-excel-2007</t>
  </si>
  <si>
    <t>http://chandoo.org/forums/topic/converting-a-time-time-value-into-units</t>
  </si>
  <si>
    <t>http://chandoo.org/forums/topic/no-1-knows-web-query-ques-unanswered</t>
  </si>
  <si>
    <t>http://chandoo.org/forums/topic/macro-error</t>
  </si>
  <si>
    <t>http://chandoo.org/forums/topic/how-to-convert-all-figures-of-a-sheet-from-billion-into-million</t>
  </si>
  <si>
    <t>http://chandoo.org/forums/topic/excel-macro-hide-two-columns-and-display-chart-in-another-tab</t>
  </si>
  <si>
    <t>http://chandoo.org/forums/topic/generate-serial-numbers-with-decimals</t>
  </si>
  <si>
    <t>http://chandoo.org/forums/topic/macro-to-browse-imagepicture-files</t>
  </si>
  <si>
    <t>http://chandoo.org/forums/topic/star-office-vs-ms-office</t>
  </si>
  <si>
    <t>http://chandoo.org/forums/topic/looking-for-sum-formula</t>
  </si>
  <si>
    <t>http://chandoo.org/forums/topic/sorting-the-date</t>
  </si>
  <si>
    <t>http://chandoo.org/forums/topic/is-it-possible-to-have-dynamic-range-in-series-function</t>
  </si>
  <si>
    <t>http://chandoo.org/forums/topic/need-formula-to-hide-row-based-on-cell-value</t>
  </si>
  <si>
    <t>http://chandoo.org/forums/topic/topics-to-start-learning-for-a-excel-beginner</t>
  </si>
  <si>
    <t>http://chandoo.org/forums/topic/creating-dynamic-summaries</t>
  </si>
  <si>
    <t>http://chandoo.org/forums/topic/file-linking-error</t>
  </si>
  <si>
    <t>http://chandoo.org/forums/topic/how-remove-repeation</t>
  </si>
  <si>
    <t>http://chandoo.org/forums/topic/sum-if-formula</t>
  </si>
  <si>
    <t>http://chandoo.org/forums/topic/drop-down-list-just-a-quicky</t>
  </si>
  <si>
    <t>http://chandoo.org/forums/topic/incell-charts</t>
  </si>
  <si>
    <t>http://chandoo.org/forums/topic/an-interesting-question</t>
  </si>
  <si>
    <t>http://chandoo.org/forums/topic/charts-secondary-axis</t>
  </si>
  <si>
    <t>http://chandoo.org/forums/topic/macros-vba</t>
  </si>
  <si>
    <t>http://chandoo.org/forums/topic/compiling-a-list-based-upon-a-cells-value</t>
  </si>
  <si>
    <t>http://chandoo.org/forums/topic/dynamic-markers-on-scatter-charts</t>
  </si>
  <si>
    <t>http://chandoo.org/forums/topic/what-does-this-formula-mean</t>
  </si>
  <si>
    <t>http://chandoo.org/forums/topic/screen-shot-in-excel-is-not-visible</t>
  </si>
  <si>
    <t>http://chandoo.org/forums/topic/large-excel-file-does-not-save-not-responding</t>
  </si>
  <si>
    <t>http://chandoo.org/forums/topic/how-can-i-reuse-macros</t>
  </si>
  <si>
    <t>http://chandoo.org/forums/topic/best-web-based-spreadsheet</t>
  </si>
  <si>
    <t>http://chandoo.org/forums/topic/making-comments-pop-up-on-excel-chart-by-moving-the-mouse-over</t>
  </si>
  <si>
    <t>http://chandoo.org/forums/topic/weird-linking-issue-of-only-some-named-cell-on-a-sheet</t>
  </si>
  <si>
    <t>http://chandoo.org/forums/topic/format-as-text-workaround-to-15-digits-of-precision-problem-fails-for-countif</t>
  </si>
  <si>
    <t>http://chandoo.org/forums/topic/comapring-values-in-the-columns</t>
  </si>
  <si>
    <t>http://chandoo.org/forums/topic/how-can-i-get-only-certain-data-from-one-sheet-to-show-on-another-sheet</t>
  </si>
  <si>
    <t>http://chandoo.org/forums/topic/excel-formatting-doubt</t>
  </si>
  <si>
    <t>http://chandoo.org/forums/topic/hide-sheets-based-on-the-computers-date</t>
  </si>
  <si>
    <t>http://chandoo.org/forums/topic/dynamic-printrange</t>
  </si>
  <si>
    <t>http://chandoo.org/forums/topic/highlight-today-for-tasklist</t>
  </si>
  <si>
    <t>http://chandoo.org/forums/topic/modifying-tab-colors-in-excel-2007-cant-change-to-single-color</t>
  </si>
  <si>
    <t>http://chandoo.org/forums/topic/efficient-lookup-method</t>
  </si>
  <si>
    <t>http://chandoo.org/forums/topic/gif-in-excel</t>
  </si>
  <si>
    <t>http://chandoo.org/forums/topic/count-if-using-indexing-and-matching</t>
  </si>
  <si>
    <t>http://chandoo.org/forums/topic/if-function</t>
  </si>
  <si>
    <t>http://chandoo.org/forums/topic/concatenate-in-text-box</t>
  </si>
  <si>
    <t>http://chandoo.org/forums/topic/offset-function</t>
  </si>
  <si>
    <t>http://chandoo.org/forums/topic/method-for-auto-filling-a-budget-with-expenses-by-date</t>
  </si>
  <si>
    <t>http://chandoo.org/forums/topic/theshold-count</t>
  </si>
  <si>
    <t>http://chandoo.org/forums/topic/chart-without-scale</t>
  </si>
  <si>
    <t>http://chandoo.org/forums/topic/hi-1</t>
  </si>
  <si>
    <t>http://chandoo.org/forums/topic/change-pivot-table-data-source-from-excel-table-to-access-db</t>
  </si>
  <si>
    <t>http://chandoo.org/forums/topic/conditional-formating-using-a-formula</t>
  </si>
  <si>
    <t>http://chandoo.org/forums/topic/vlookup-hlookup-listing-names-from-data</t>
  </si>
  <si>
    <t>http://chandoo.org/forums/topic/pivot-table-calculations</t>
  </si>
  <si>
    <t>http://chandoo.org/forums/topic/zebra-lines-at-only-visible-lines</t>
  </si>
  <si>
    <t>http://chandoo.org/forums/topic/template-protection</t>
  </si>
  <si>
    <t>http://chandoo.org/forums/topic/dashboard-and-option-radio-buttons</t>
  </si>
  <si>
    <t>http://chandoo.org/forums/topic/auto-search-and-match-figures-is-it-possible-in-excel</t>
  </si>
  <si>
    <t>http://chandoo.org/forums/topic/is-there-any-formula-which-can-count-a-particular-alphabet-from-a-string</t>
  </si>
  <si>
    <t>http://chandoo.org/forums/topic/solver-doesnt-know-integers</t>
  </si>
  <si>
    <t>http://chandoo.org/forums/topic/controlled-printing-of-spreadsheets</t>
  </si>
  <si>
    <t>http://chandoo.org/forums/topic/date-format-in-a-table</t>
  </si>
  <si>
    <t>http://chandoo.org/forums/topic/vba-combining-three-vba-modules</t>
  </si>
  <si>
    <t>http://chandoo.org/forums/topic/absolute-color-coding-excel-2007</t>
  </si>
  <si>
    <t>http://chandoo.org/forums/topic/mapping-the-templates</t>
  </si>
  <si>
    <t>http://chandoo.org/forums/topic/highlight-cell-but-only-if-cell-beneath-is-a-duplicate</t>
  </si>
  <si>
    <t>http://chandoo.org/forums/topic/excel-average-excluding-div0-but-not-in-range</t>
  </si>
  <si>
    <t>http://chandoo.org/forums/topic/line-charts-formatting-markers</t>
  </si>
  <si>
    <t>http://chandoo.org/forums/topic/vlookup-2</t>
  </si>
  <si>
    <t>http://chandoo.org/forums/topic/data-collect-from-another-sheet</t>
  </si>
  <si>
    <t>http://chandoo.org/forums/topic/entries-in-one-template-generating-the-second-template</t>
  </si>
  <si>
    <t>http://chandoo.org/forums/topic/inactivate-automate-sorting-in-pivot-table</t>
  </si>
  <si>
    <t>http://chandoo.org/forums/topic/overtime-calculation</t>
  </si>
  <si>
    <t>http://chandoo.org/forums/topic/ifistextcellsvsumcells</t>
  </si>
  <si>
    <t>http://chandoo.org/forums/topic/save-a-sheet-in-the-same-workbook-but-with-same-print-settings</t>
  </si>
  <si>
    <t>http://chandoo.org/forums/topic/find-everything-in-paretheses-and-move-to-end-of-cell</t>
  </si>
  <si>
    <t>http://chandoo.org/forums/topic/show-months-for-dates</t>
  </si>
  <si>
    <t>http://chandoo.org/forums/topic/calculate-same-date</t>
  </si>
  <si>
    <t>http://chandoo.org/forums/topic/code-to-pull-data</t>
  </si>
  <si>
    <t>http://chandoo.org/forums/topic/large-data-in-excel2007-while-export-not-retaining-font-properly</t>
  </si>
  <si>
    <t>http://chandoo.org/forums/topic/runtime-error-424-object-required</t>
  </si>
  <si>
    <t>http://chandoo.org/forums/topic/need-help-creating-chart-that-overlays-two-sets-of-stacked-column-data</t>
  </si>
  <si>
    <t>http://chandoo.org/forums/topic/date-format-is-defaulty-showing-in-ms-excel-2007-for-huge-data</t>
  </si>
  <si>
    <t>http://chandoo.org/forums/topic/template-required-for-file-handling</t>
  </si>
  <si>
    <t>http://chandoo.org/forums/topic/macros-for-no-blank-cells-data</t>
  </si>
  <si>
    <t>http://chandoo.org/forums/topic/replacing-tab-in-delimited-files-with-spaces</t>
  </si>
  <si>
    <t>http://chandoo.org/forums/topic/is-there-a-term-for-those-who-use-excel-heavily</t>
  </si>
  <si>
    <t>http://chandoo.org/forums/topic/hex2dec-question</t>
  </si>
  <si>
    <t>http://chandoo.org/forums/topic/excel-2007-difficulty-in-filtering-data-by-values-on-a-pivot-table-novice-user</t>
  </si>
  <si>
    <t>http://chandoo.org/forums/topic/compatibility-best-practices</t>
  </si>
  <si>
    <t>http://chandoo.org/forums/topic/retreiving-data</t>
  </si>
  <si>
    <t>http://chandoo.org/forums/topic/the-use-of-and</t>
  </si>
  <si>
    <t>http://chandoo.org/forums/topic/open-text-file-from-desktop-with-macro</t>
  </si>
  <si>
    <t>http://chandoo.org/forums/topic/list-of-activities-by-date</t>
  </si>
  <si>
    <t>http://chandoo.org/forums/topic/blinking-cursor-in-userform-textbox</t>
  </si>
  <si>
    <t>http://chandoo.org/forums/topic/converting-text-to-numbers-and-vice-versa</t>
  </si>
  <si>
    <t>http://chandoo.org/forums/topic/import-data-from-sql-server-to-ms-access-table</t>
  </si>
  <si>
    <t>http://chandoo.org/forums/topic/add-a-vertical-marker-in-a-line-chart-indicating-todays-date</t>
  </si>
  <si>
    <t>http://chandoo.org/forums/topic/2-quick-how-do-i-questions</t>
  </si>
  <si>
    <t>http://chandoo.org/forums/topic/formula-that-calculates-dynamic-differences-between-consecutive-numbers</t>
  </si>
  <si>
    <t>http://chandoo.org/forums/topic/calculate-data-based-on-cell-color</t>
  </si>
  <si>
    <t>http://chandoo.org/forums/topic/slow-opening-excel-file</t>
  </si>
  <si>
    <t>http://chandoo.org/forums/topic/find-legend-key-position</t>
  </si>
  <si>
    <t>http://chandoo.org/forums/topic/pivot-chart-with-2-sets-of-data</t>
  </si>
  <si>
    <t>http://chandoo.org/forums/topic/is-there-a-way-pivot-table-could-distinguish-2-seemingly-identical-id</t>
  </si>
  <si>
    <t>http://chandoo.org/forums/topic/pivot-table-data-sort-based-on-source-data</t>
  </si>
  <si>
    <t>http://chandoo.org/forums/topic/importing-column-text-to-rows-only-not-columns</t>
  </si>
  <si>
    <t>http://chandoo.org/forums/topic/compare-two-columns-in-excel-2007</t>
  </si>
  <si>
    <t>http://chandoo.org/forums/topic/highlighting-words-appearing-twice-in-cell</t>
  </si>
  <si>
    <t>http://chandoo.org/forums/topic/conditional-formatting-in-2010</t>
  </si>
  <si>
    <t>http://chandoo.org/forums/topic/hyperlink</t>
  </si>
  <si>
    <t>http://chandoo.org/forums/topic/excel-2007-keeps-freezinglocking-uppausing</t>
  </si>
  <si>
    <t>http://chandoo.org/forums/topic/average</t>
  </si>
  <si>
    <t>http://chandoo.org/forums/topic/disappearing-chart-axis-values</t>
  </si>
  <si>
    <t>http://chandoo.org/forums/topic/stop-an-ontimemacro-from-running</t>
  </si>
  <si>
    <t>http://chandoo.org/forums/topic/prompt-one-value-and-output-a-different-value-using-a-data-validation-list</t>
  </si>
  <si>
    <t>http://chandoo.org/forums/topic/create-xy-scatter-chart-with-vba-align-plotarea-to-4-corners-of-background-pic</t>
  </si>
  <si>
    <t>http://chandoo.org/forums/topic/embed-shockwave-flash-to-excel</t>
  </si>
  <si>
    <t>http://chandoo.org/forums/topic/paste</t>
  </si>
  <si>
    <t>Topic Start</t>
  </si>
  <si>
    <t>Time between Hui Reply &amp; Topic Start</t>
  </si>
  <si>
    <t>Cumulative Count - Hui posts</t>
  </si>
  <si>
    <t>Total Posts</t>
  </si>
  <si>
    <t>Total Posts by HUI</t>
  </si>
  <si>
    <t>%</t>
  </si>
  <si>
    <t>Average time between Question &amp; Response</t>
  </si>
  <si>
    <t>Busiest Day for Hui</t>
  </si>
  <si>
    <t>Date</t>
  </si>
  <si>
    <t>Most Replied To</t>
  </si>
  <si>
    <t>Questioner</t>
  </si>
  <si>
    <t>Total Number of People HUI Helped</t>
  </si>
  <si>
    <t>Count of post_id</t>
  </si>
  <si>
    <t>J</t>
  </si>
  <si>
    <t>O</t>
  </si>
  <si>
    <t>N</t>
  </si>
  <si>
    <t>D</t>
  </si>
  <si>
    <t>F</t>
  </si>
  <si>
    <t>M</t>
  </si>
  <si>
    <t>A</t>
  </si>
  <si>
    <t>Sun</t>
  </si>
  <si>
    <t>Mon</t>
  </si>
  <si>
    <t>Tue</t>
  </si>
  <si>
    <t>Wed</t>
  </si>
  <si>
    <t>Thu</t>
  </si>
  <si>
    <t>Fri</t>
  </si>
  <si>
    <t>Sat</t>
  </si>
  <si>
    <t>cPost_time</t>
  </si>
  <si>
    <t>AM/PM</t>
  </si>
  <si>
    <t>Morning</t>
  </si>
  <si>
    <t>Noon</t>
  </si>
  <si>
    <t>Evening</t>
  </si>
  <si>
    <t>Midnight</t>
  </si>
  <si>
    <t>corrected time</t>
  </si>
  <si>
    <t>5 PM</t>
  </si>
  <si>
    <t>Title</t>
  </si>
  <si>
    <t>Length</t>
  </si>
  <si>
    <r>
      <t xml:space="preserve">Hui replies are in </t>
    </r>
    <r>
      <rPr>
        <b/>
        <i/>
        <sz val="11"/>
        <color theme="6" tint="-0.499984740745262"/>
        <rFont val="Calibri"/>
        <family val="2"/>
        <scheme val="minor"/>
      </rPr>
      <t>different color</t>
    </r>
    <r>
      <rPr>
        <i/>
        <sz val="11"/>
        <color theme="1" tint="0.499984740745262"/>
        <rFont val="Calibri"/>
        <family val="2"/>
        <scheme val="minor"/>
      </rPr>
      <t>.</t>
    </r>
  </si>
  <si>
    <t>Hui answered questions on 772 topics so far, helping 442 people</t>
  </si>
  <si>
    <t>timestamp of previous reply</t>
  </si>
  <si>
    <t>Fastest reply</t>
  </si>
  <si>
    <t>31 seconds</t>
  </si>
  <si>
    <t># of replies on that day</t>
  </si>
  <si>
    <t>Avg. hours it took Hui to respond to questions</t>
  </si>
  <si>
    <t>Happy Birthday Hui</t>
  </si>
  <si>
    <t>Data as of Jan 11, 2011.  Word cloud generated from wordle.net</t>
  </si>
  <si>
    <t>Scroll bar linked cell</t>
  </si>
  <si>
    <r>
      <t xml:space="preserve">© Chandoo.org - 2011 - </t>
    </r>
    <r>
      <rPr>
        <u/>
        <sz val="9"/>
        <color theme="1" tint="0.499984740745262"/>
        <rFont val="Calibri"/>
        <family val="2"/>
        <scheme val="minor"/>
      </rPr>
      <t>Visit site</t>
    </r>
    <r>
      <rPr>
        <sz val="9"/>
        <color theme="1" tint="0.499984740745262"/>
        <rFont val="Calibri"/>
        <family val="2"/>
        <scheme val="minor"/>
      </rPr>
      <t>.</t>
    </r>
  </si>
  <si>
    <t>word count</t>
  </si>
  <si>
    <t>characters</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</si>
</sst>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hh]:mm"/>
    <numFmt numFmtId="165" formatCode="[$-409]d\-mmm\-yy;@"/>
    <numFmt numFmtId="166" formatCode="hh\ AM/PM"/>
    <numFmt numFmtId="167" formatCode=";;;"/>
    <numFmt numFmtId="168" formatCode="[hh]:mm:ss"/>
    <numFmt numFmtId="169" formatCode="[hh]:mm\.ss\ &quot;seconds&quot;"/>
  </numFmts>
  <fonts count="39"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Wingdings 2"/>
      <family val="1"/>
      <charset val="2"/>
    </font>
    <font>
      <sz val="8"/>
      <color theme="1"/>
      <name val="Calibri"/>
      <family val="2"/>
      <scheme val="minor"/>
    </font>
    <font>
      <u/>
      <sz val="11"/>
      <color theme="10"/>
      <name val="Calibri"/>
      <family val="2"/>
      <scheme val="minor"/>
    </font>
    <font>
      <sz val="10"/>
      <color theme="1"/>
      <name val="Arial"/>
      <family val="2"/>
    </font>
    <font>
      <sz val="10"/>
      <color theme="1" tint="0.499984740745262"/>
      <name val="Arial"/>
      <family val="2"/>
    </font>
    <font>
      <b/>
      <sz val="10"/>
      <color theme="1"/>
      <name val="Calibri"/>
      <family val="2"/>
      <scheme val="minor"/>
    </font>
    <font>
      <u/>
      <sz val="8"/>
      <color theme="1" tint="0.499984740745262"/>
      <name val="Calibri"/>
      <family val="2"/>
      <scheme val="minor"/>
    </font>
    <font>
      <b/>
      <sz val="10"/>
      <color theme="0"/>
      <name val="Calibri"/>
      <family val="2"/>
      <scheme val="minor"/>
    </font>
    <font>
      <sz val="11"/>
      <color theme="1" tint="0.499984740745262"/>
      <name val="Calibri"/>
      <family val="2"/>
      <scheme val="minor"/>
    </font>
    <font>
      <i/>
      <sz val="11"/>
      <color theme="1" tint="0.499984740745262"/>
      <name val="Calibri"/>
      <family val="2"/>
      <scheme val="minor"/>
    </font>
    <font>
      <b/>
      <sz val="10"/>
      <color theme="1" tint="0.499984740745262"/>
      <name val="Calibri"/>
      <family val="2"/>
      <scheme val="minor"/>
    </font>
    <font>
      <b/>
      <i/>
      <sz val="11"/>
      <color theme="6" tint="-0.499984740745262"/>
      <name val="Calibri"/>
      <family val="2"/>
      <scheme val="minor"/>
    </font>
    <font>
      <b/>
      <sz val="14"/>
      <color theme="6" tint="-0.499984740745262"/>
      <name val="Segoe UI Light"/>
      <family val="2"/>
    </font>
    <font>
      <sz val="10"/>
      <color theme="0"/>
      <name val="Segoe UI Light"/>
      <family val="2"/>
    </font>
    <font>
      <sz val="14"/>
      <color theme="0"/>
      <name val="Segoe UI Light"/>
      <family val="2"/>
    </font>
    <font>
      <b/>
      <sz val="14"/>
      <color theme="0"/>
      <name val="Segoe UI Light"/>
      <family val="2"/>
    </font>
    <font>
      <sz val="24"/>
      <color theme="6" tint="0.59999389629810485"/>
      <name val="Segoe UI"/>
      <family val="2"/>
    </font>
    <font>
      <sz val="9"/>
      <color theme="0"/>
      <name val="Calibri"/>
      <family val="2"/>
      <scheme val="minor"/>
    </font>
    <font>
      <sz val="9"/>
      <color theme="1" tint="0.14999847407452621"/>
      <name val="Calibri"/>
      <family val="2"/>
      <scheme val="minor"/>
    </font>
    <font>
      <sz val="9"/>
      <color theme="1" tint="0.499984740745262"/>
      <name val="Calibri"/>
      <family val="2"/>
      <scheme val="minor"/>
    </font>
    <font>
      <u/>
      <sz val="9"/>
      <color theme="1" tint="0.499984740745262"/>
      <name val="Calibri"/>
      <family val="2"/>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theme="4" tint="0.79998168889431442"/>
      </patternFill>
    </fill>
    <fill>
      <patternFill patternType="solid">
        <fgColor theme="2"/>
        <bgColor indexed="64"/>
      </patternFill>
    </fill>
    <fill>
      <patternFill patternType="solid">
        <fgColor theme="1"/>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2" tint="-0.249977111117893"/>
      </left>
      <right style="thin">
        <color theme="2" tint="-0.249977111117893"/>
      </right>
      <top style="thin">
        <color theme="2" tint="-0.249977111117893"/>
      </top>
      <bottom style="thin">
        <color theme="2" tint="-0.249977111117893"/>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s>
  <cellStyleXfs count="44">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applyNumberFormat="0" applyFill="0" applyBorder="0" applyAlignment="0" applyProtection="0"/>
  </cellStyleXfs>
  <cellXfs count="60">
    <xf numFmtId="0" fontId="0" fillId="0" borderId="0" xfId="0"/>
    <xf numFmtId="0" fontId="0" fillId="0" borderId="0" xfId="0" applyAlignment="1"/>
    <xf numFmtId="0" fontId="0" fillId="0" borderId="0" xfId="0" applyNumberFormat="1" applyAlignment="1"/>
    <xf numFmtId="0" fontId="0" fillId="0" borderId="0" xfId="0" applyNumberFormat="1"/>
    <xf numFmtId="0" fontId="18" fillId="0" borderId="0" xfId="0" applyFont="1"/>
    <xf numFmtId="0" fontId="0" fillId="0" borderId="0" xfId="0" pivotButton="1"/>
    <xf numFmtId="0" fontId="0" fillId="0" borderId="0" xfId="0" applyAlignment="1">
      <alignment horizontal="left"/>
    </xf>
    <xf numFmtId="0" fontId="0" fillId="0" borderId="0" xfId="0"/>
    <xf numFmtId="22" fontId="0" fillId="0" borderId="0" xfId="0" applyNumberFormat="1"/>
    <xf numFmtId="0" fontId="0" fillId="34" borderId="10" xfId="0" applyFill="1" applyBorder="1"/>
    <xf numFmtId="0" fontId="0" fillId="34" borderId="10" xfId="0" applyFill="1" applyBorder="1" applyAlignment="1">
      <alignment horizontal="center" vertical="center"/>
    </xf>
    <xf numFmtId="0" fontId="0" fillId="0" borderId="0" xfId="0" applyAlignment="1">
      <alignment horizontal="center"/>
    </xf>
    <xf numFmtId="0" fontId="19" fillId="0" borderId="0" xfId="0" applyFont="1" applyAlignment="1">
      <alignment horizontal="right" vertical="center" indent="1"/>
    </xf>
    <xf numFmtId="17" fontId="0" fillId="0" borderId="0" xfId="0" applyNumberFormat="1"/>
    <xf numFmtId="0" fontId="0" fillId="0" borderId="0" xfId="0" applyFont="1"/>
    <xf numFmtId="0" fontId="21" fillId="0" borderId="0" xfId="0" applyFont="1"/>
    <xf numFmtId="0" fontId="22" fillId="0" borderId="0" xfId="43" applyFont="1" applyAlignment="1">
      <alignment horizontal="center" vertical="center"/>
    </xf>
    <xf numFmtId="0" fontId="23" fillId="0" borderId="0" xfId="0" applyFont="1" applyAlignment="1">
      <alignment horizontal="center" vertical="center" wrapText="1"/>
    </xf>
    <xf numFmtId="0" fontId="23" fillId="0" borderId="0" xfId="0" applyFont="1" applyAlignment="1">
      <alignment vertical="center"/>
    </xf>
    <xf numFmtId="165" fontId="0" fillId="0" borderId="0" xfId="0" applyNumberFormat="1"/>
    <xf numFmtId="0" fontId="17" fillId="35" borderId="0" xfId="0" applyFont="1" applyFill="1"/>
    <xf numFmtId="0" fontId="24" fillId="35" borderId="0" xfId="43" applyFont="1" applyFill="1"/>
    <xf numFmtId="0" fontId="25" fillId="35" borderId="0" xfId="0" applyFont="1" applyFill="1"/>
    <xf numFmtId="0" fontId="27" fillId="35" borderId="0" xfId="0" applyFont="1" applyFill="1"/>
    <xf numFmtId="0" fontId="28" fillId="35" borderId="0" xfId="0" applyFont="1" applyFill="1" applyAlignment="1">
      <alignment horizontal="center"/>
    </xf>
    <xf numFmtId="0" fontId="28" fillId="35" borderId="0" xfId="0" applyFont="1" applyFill="1"/>
    <xf numFmtId="0" fontId="26" fillId="35" borderId="0" xfId="0" applyFont="1" applyFill="1" applyAlignment="1">
      <alignment horizontal="center"/>
    </xf>
    <xf numFmtId="0" fontId="17" fillId="0" borderId="11" xfId="0" applyFont="1" applyFill="1" applyBorder="1"/>
    <xf numFmtId="0" fontId="17" fillId="0" borderId="12" xfId="0" applyFont="1" applyFill="1" applyBorder="1"/>
    <xf numFmtId="0" fontId="0" fillId="0" borderId="13" xfId="0" applyBorder="1"/>
    <xf numFmtId="0" fontId="17" fillId="0" borderId="14" xfId="0" applyFont="1" applyFill="1" applyBorder="1"/>
    <xf numFmtId="0" fontId="17" fillId="0" borderId="0" xfId="0" applyFont="1" applyFill="1" applyBorder="1"/>
    <xf numFmtId="0" fontId="0" fillId="0" borderId="15" xfId="0" applyBorder="1"/>
    <xf numFmtId="0" fontId="31" fillId="0" borderId="0" xfId="0" applyFont="1" applyFill="1" applyBorder="1" applyAlignment="1">
      <alignment horizontal="center" vertical="center"/>
    </xf>
    <xf numFmtId="0" fontId="32" fillId="0" borderId="0" xfId="0" applyFont="1" applyFill="1" applyBorder="1" applyAlignment="1">
      <alignment horizontal="center" vertical="center"/>
    </xf>
    <xf numFmtId="0" fontId="31" fillId="0" borderId="0" xfId="0" applyFont="1" applyFill="1" applyBorder="1" applyAlignment="1">
      <alignment vertical="center"/>
    </xf>
    <xf numFmtId="9" fontId="33" fillId="0" borderId="0" xfId="1" applyFont="1" applyFill="1" applyBorder="1" applyAlignment="1">
      <alignment horizontal="center" vertical="center"/>
    </xf>
    <xf numFmtId="169" fontId="32" fillId="0" borderId="0" xfId="0" applyNumberFormat="1" applyFont="1" applyFill="1" applyBorder="1" applyAlignment="1">
      <alignment horizontal="center" vertical="center"/>
    </xf>
    <xf numFmtId="0" fontId="17" fillId="0" borderId="16" xfId="0" applyFont="1" applyFill="1" applyBorder="1"/>
    <xf numFmtId="0" fontId="17" fillId="0" borderId="17" xfId="0" applyFont="1" applyFill="1" applyBorder="1"/>
    <xf numFmtId="0" fontId="0" fillId="0" borderId="18" xfId="0" applyBorder="1"/>
    <xf numFmtId="0" fontId="0" fillId="0" borderId="19" xfId="0" applyBorder="1"/>
    <xf numFmtId="0" fontId="0" fillId="0" borderId="19" xfId="0" applyBorder="1" applyAlignment="1">
      <alignment horizontal="center"/>
    </xf>
    <xf numFmtId="9" fontId="0" fillId="0" borderId="19" xfId="1" applyFont="1" applyBorder="1"/>
    <xf numFmtId="164" fontId="0" fillId="0" borderId="19" xfId="0" applyNumberFormat="1" applyBorder="1"/>
    <xf numFmtId="168" fontId="0" fillId="0" borderId="19" xfId="0" applyNumberFormat="1" applyBorder="1"/>
    <xf numFmtId="165" fontId="0" fillId="0" borderId="19" xfId="0" applyNumberFormat="1" applyBorder="1"/>
    <xf numFmtId="166" fontId="0" fillId="0" borderId="19" xfId="0" applyNumberFormat="1" applyBorder="1"/>
    <xf numFmtId="0" fontId="16" fillId="33" borderId="19" xfId="0" applyFont="1" applyFill="1" applyBorder="1"/>
    <xf numFmtId="0" fontId="0" fillId="0" borderId="19" xfId="0" applyNumberFormat="1" applyBorder="1"/>
    <xf numFmtId="0" fontId="35" fillId="35" borderId="0" xfId="0" applyFont="1" applyFill="1" applyAlignment="1">
      <alignment vertical="center"/>
    </xf>
    <xf numFmtId="0" fontId="36" fillId="35" borderId="0" xfId="0" applyFont="1" applyFill="1" applyAlignment="1">
      <alignment horizontal="right" vertical="center"/>
    </xf>
    <xf numFmtId="0" fontId="30" fillId="35" borderId="0" xfId="0" applyFont="1" applyFill="1" applyAlignment="1">
      <alignment horizontal="center"/>
    </xf>
    <xf numFmtId="0" fontId="37" fillId="35" borderId="0" xfId="43" applyFont="1" applyFill="1" applyAlignment="1">
      <alignment horizontal="left" vertical="center"/>
    </xf>
    <xf numFmtId="0" fontId="34" fillId="35" borderId="0" xfId="0" applyFont="1" applyFill="1" applyAlignment="1">
      <alignment horizontal="left" vertical="center"/>
    </xf>
    <xf numFmtId="0" fontId="32" fillId="0" borderId="0"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31" fillId="0" borderId="0" xfId="0" applyFont="1" applyFill="1" applyBorder="1" applyAlignment="1">
      <alignment horizontal="center" vertical="center"/>
    </xf>
    <xf numFmtId="0" fontId="32" fillId="0" borderId="0" xfId="0" applyFont="1" applyFill="1" applyBorder="1" applyAlignment="1">
      <alignment horizontal="center" vertical="center"/>
    </xf>
    <xf numFmtId="167" fontId="17" fillId="35" borderId="0" xfId="0" applyNumberFormat="1" applyFont="1" applyFill="1" applyProtection="1">
      <protection locked="0"/>
    </xf>
  </cellXfs>
  <cellStyles count="44">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Hyperlink" xfId="43" builtinId="8"/>
    <cellStyle name="Input" xfId="10" builtinId="20" customBuiltin="1"/>
    <cellStyle name="Linked Cell" xfId="13" builtinId="24" customBuiltin="1"/>
    <cellStyle name="Neutral" xfId="9" builtinId="28" customBuiltin="1"/>
    <cellStyle name="Normal" xfId="0" builtinId="0"/>
    <cellStyle name="Note" xfId="16" builtinId="10" customBuiltin="1"/>
    <cellStyle name="Output" xfId="11" builtinId="21" customBuiltin="1"/>
    <cellStyle name="Percent" xfId="1" builtinId="5"/>
    <cellStyle name="Title" xfId="2" builtinId="15" customBuiltin="1"/>
    <cellStyle name="Total" xfId="18" builtinId="25" customBuiltin="1"/>
    <cellStyle name="Warning Text" xfId="15" builtinId="11" customBuiltin="1"/>
  </cellStyles>
  <dxfs count="18">
    <dxf>
      <fill>
        <patternFill>
          <bgColor theme="2" tint="-9.9948118533890809E-2"/>
        </patternFill>
      </fill>
      <border>
        <left style="thin">
          <color theme="2" tint="-0.24994659260841701"/>
        </left>
        <right style="thin">
          <color theme="2" tint="-0.24994659260841701"/>
        </right>
        <top style="thin">
          <color theme="2" tint="-0.24994659260841701"/>
        </top>
        <bottom style="thin">
          <color theme="2" tint="-0.24994659260841701"/>
        </bottom>
        <vertical/>
        <horizontal/>
      </border>
    </dxf>
    <dxf>
      <fill>
        <patternFill>
          <bgColor theme="2" tint="-0.499984740745262"/>
        </patternFill>
      </fill>
      <border>
        <left style="thin">
          <color theme="2" tint="-0.24994659260841701"/>
        </left>
        <right style="thin">
          <color theme="2" tint="-0.24994659260841701"/>
        </right>
        <top style="thin">
          <color theme="2" tint="-0.24994659260841701"/>
        </top>
        <bottom style="thin">
          <color theme="2" tint="-0.24994659260841701"/>
        </bottom>
        <vertical/>
        <horizontal/>
      </border>
    </dxf>
    <dxf>
      <fill>
        <patternFill patternType="none">
          <bgColor auto="1"/>
        </patternFill>
      </fill>
      <border>
        <left/>
        <right/>
        <top/>
        <bottom/>
        <vertical/>
        <horizontal/>
      </border>
    </dxf>
    <dxf>
      <fill>
        <patternFill>
          <bgColor theme="2" tint="-0.499984740745262"/>
        </patternFill>
      </fill>
    </dxf>
    <dxf>
      <fill>
        <patternFill patternType="none">
          <bgColor auto="1"/>
        </patternFill>
      </fill>
      <border>
        <left/>
        <right/>
        <top/>
        <bottom/>
      </border>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7" formatCode="m/d/yyyy\ h:mm"/>
    </dxf>
    <dxf>
      <numFmt numFmtId="0" formatCode="General"/>
      <alignment horizontal="general" vertical="bottom" textRotation="0" wrapText="0" indent="0" justifyLastLine="0" shrinkToFit="0" readingOrder="0"/>
    </dxf>
    <dxf>
      <fill>
        <patternFill>
          <bgColor theme="6" tint="0.59996337778862885"/>
        </patternFill>
      </fill>
      <border>
        <left style="thin">
          <color theme="2" tint="-0.24994659260841701"/>
        </left>
        <right style="thin">
          <color theme="2" tint="-0.24994659260841701"/>
        </right>
        <top style="thin">
          <color theme="2" tint="-0.24994659260841701"/>
        </top>
        <bottom style="thin">
          <color theme="2" tint="-0.24994659260841701"/>
        </bottom>
        <vertical/>
        <horizontal/>
      </border>
    </dxf>
    <dxf>
      <fill>
        <patternFill>
          <bgColor theme="6" tint="-0.24994659260841701"/>
        </patternFill>
      </fill>
      <border>
        <left style="thin">
          <color theme="2" tint="-0.24994659260841701"/>
        </left>
        <right style="thin">
          <color theme="2" tint="-0.24994659260841701"/>
        </right>
        <top style="thin">
          <color theme="2" tint="-0.24994659260841701"/>
        </top>
        <bottom style="thin">
          <color theme="2" tint="-0.24994659260841701"/>
        </bottom>
        <vertical/>
        <horizontal/>
      </border>
    </dxf>
    <dxf>
      <fill>
        <patternFill patternType="solid">
          <bgColor theme="1"/>
        </patternFill>
      </fill>
      <border>
        <left/>
        <right/>
        <top/>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DFD181E0-5E2F-11CE-A449-00AA004A803D}"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1"/>
    </mc:Choice>
    <mc:Fallback>
      <c:style val="41"/>
    </mc:Fallback>
  </mc:AlternateContent>
  <c:chart>
    <c:title>
      <c:tx>
        <c:rich>
          <a:bodyPr/>
          <a:lstStyle/>
          <a:p>
            <a:pPr>
              <a:defRPr sz="1400" b="0">
                <a:solidFill>
                  <a:schemeClr val="accent3"/>
                </a:solidFill>
                <a:latin typeface="Segoe UI Light" pitchFamily="34" charset="0"/>
              </a:defRPr>
            </a:pPr>
            <a:r>
              <a:rPr lang="en-US" sz="1400" b="0">
                <a:solidFill>
                  <a:schemeClr val="accent3"/>
                </a:solidFill>
                <a:latin typeface="Segoe UI Light" pitchFamily="34" charset="0"/>
              </a:rPr>
              <a:t>Replies per Month</a:t>
            </a:r>
          </a:p>
        </c:rich>
      </c:tx>
      <c:layout/>
      <c:overlay val="0"/>
    </c:title>
    <c:autoTitleDeleted val="0"/>
    <c:plotArea>
      <c:layout>
        <c:manualLayout>
          <c:layoutTarget val="inner"/>
          <c:xMode val="edge"/>
          <c:yMode val="edge"/>
          <c:x val="0.14718129558958504"/>
          <c:y val="0.19480351414406533"/>
          <c:w val="0.80484871906349131"/>
          <c:h val="0.56166265675123939"/>
        </c:manualLayout>
      </c:layout>
      <c:barChart>
        <c:barDir val="col"/>
        <c:grouping val="clustered"/>
        <c:varyColors val="0"/>
        <c:ser>
          <c:idx val="0"/>
          <c:order val="0"/>
          <c:tx>
            <c:strRef>
              <c:f>Calculations!$D$2</c:f>
              <c:strCache>
                <c:ptCount val="1"/>
                <c:pt idx="0">
                  <c:v>Count of Hui Post?</c:v>
                </c:pt>
              </c:strCache>
            </c:strRef>
          </c:tx>
          <c:spPr>
            <a:solidFill>
              <a:schemeClr val="accent3">
                <a:lumMod val="75000"/>
              </a:schemeClr>
            </a:solidFill>
            <a:ln>
              <a:noFill/>
            </a:ln>
            <a:scene3d>
              <a:camera prst="orthographicFront"/>
              <a:lightRig rig="threePt" dir="t"/>
            </a:scene3d>
            <a:sp3d/>
          </c:spPr>
          <c:invertIfNegative val="0"/>
          <c:dPt>
            <c:idx val="14"/>
            <c:invertIfNegative val="0"/>
            <c:bubble3D val="0"/>
            <c:spPr>
              <a:solidFill>
                <a:schemeClr val="accent6">
                  <a:lumMod val="75000"/>
                </a:schemeClr>
              </a:solidFill>
              <a:ln>
                <a:noFill/>
              </a:ln>
              <a:scene3d>
                <a:camera prst="orthographicFront"/>
                <a:lightRig rig="threePt" dir="t"/>
              </a:scene3d>
              <a:sp3d/>
            </c:spPr>
          </c:dPt>
          <c:cat>
            <c:multiLvlStrRef>
              <c:f>Calculations!$B$3:$C$19</c:f>
              <c:multiLvlStrCache>
                <c:ptCount val="17"/>
                <c:lvl>
                  <c:pt idx="0">
                    <c:v>J</c:v>
                  </c:pt>
                  <c:pt idx="1">
                    <c:v>O</c:v>
                  </c:pt>
                  <c:pt idx="2">
                    <c:v>N</c:v>
                  </c:pt>
                  <c:pt idx="3">
                    <c:v>D</c:v>
                  </c:pt>
                  <c:pt idx="4">
                    <c:v>J</c:v>
                  </c:pt>
                  <c:pt idx="5">
                    <c:v>F</c:v>
                  </c:pt>
                  <c:pt idx="6">
                    <c:v>M</c:v>
                  </c:pt>
                  <c:pt idx="7">
                    <c:v>A</c:v>
                  </c:pt>
                  <c:pt idx="8">
                    <c:v>M</c:v>
                  </c:pt>
                  <c:pt idx="9">
                    <c:v>J</c:v>
                  </c:pt>
                  <c:pt idx="10">
                    <c:v>J</c:v>
                  </c:pt>
                  <c:pt idx="11">
                    <c:v>A</c:v>
                  </c:pt>
                  <c:pt idx="12">
                    <c:v>S</c:v>
                  </c:pt>
                  <c:pt idx="13">
                    <c:v>O</c:v>
                  </c:pt>
                  <c:pt idx="14">
                    <c:v>N</c:v>
                  </c:pt>
                  <c:pt idx="15">
                    <c:v>D</c:v>
                  </c:pt>
                  <c:pt idx="16">
                    <c:v>J</c:v>
                  </c:pt>
                </c:lvl>
                <c:lvl>
                  <c:pt idx="0">
                    <c:v>2009</c:v>
                  </c:pt>
                  <c:pt idx="4">
                    <c:v>2010</c:v>
                  </c:pt>
                  <c:pt idx="16">
                    <c:v>2011</c:v>
                  </c:pt>
                </c:lvl>
              </c:multiLvlStrCache>
            </c:multiLvlStrRef>
          </c:cat>
          <c:val>
            <c:numRef>
              <c:f>Calculations!$D$3:$D$19</c:f>
              <c:numCache>
                <c:formatCode>General</c:formatCode>
                <c:ptCount val="17"/>
                <c:pt idx="0">
                  <c:v>1</c:v>
                </c:pt>
                <c:pt idx="1">
                  <c:v>14</c:v>
                </c:pt>
                <c:pt idx="2">
                  <c:v>28</c:v>
                </c:pt>
                <c:pt idx="3">
                  <c:v>53</c:v>
                </c:pt>
                <c:pt idx="4">
                  <c:v>77</c:v>
                </c:pt>
                <c:pt idx="5">
                  <c:v>55</c:v>
                </c:pt>
                <c:pt idx="6">
                  <c:v>64</c:v>
                </c:pt>
                <c:pt idx="7">
                  <c:v>69</c:v>
                </c:pt>
                <c:pt idx="8">
                  <c:v>56</c:v>
                </c:pt>
                <c:pt idx="9">
                  <c:v>88</c:v>
                </c:pt>
                <c:pt idx="10">
                  <c:v>109</c:v>
                </c:pt>
                <c:pt idx="11">
                  <c:v>113</c:v>
                </c:pt>
                <c:pt idx="12">
                  <c:v>92</c:v>
                </c:pt>
                <c:pt idx="13">
                  <c:v>148</c:v>
                </c:pt>
                <c:pt idx="14">
                  <c:v>157</c:v>
                </c:pt>
                <c:pt idx="15">
                  <c:v>91</c:v>
                </c:pt>
                <c:pt idx="16">
                  <c:v>59</c:v>
                </c:pt>
              </c:numCache>
            </c:numRef>
          </c:val>
        </c:ser>
        <c:dLbls>
          <c:showLegendKey val="0"/>
          <c:showVal val="0"/>
          <c:showCatName val="0"/>
          <c:showSerName val="0"/>
          <c:showPercent val="0"/>
          <c:showBubbleSize val="0"/>
        </c:dLbls>
        <c:gapWidth val="25"/>
        <c:axId val="184280576"/>
        <c:axId val="184282496"/>
      </c:barChart>
      <c:catAx>
        <c:axId val="184280576"/>
        <c:scaling>
          <c:orientation val="minMax"/>
        </c:scaling>
        <c:delete val="0"/>
        <c:axPos val="b"/>
        <c:numFmt formatCode="mmmmm" sourceLinked="0"/>
        <c:majorTickMark val="out"/>
        <c:minorTickMark val="none"/>
        <c:tickLblPos val="nextTo"/>
        <c:spPr>
          <a:ln>
            <a:noFill/>
          </a:ln>
        </c:spPr>
        <c:txPr>
          <a:bodyPr/>
          <a:lstStyle/>
          <a:p>
            <a:pPr>
              <a:defRPr>
                <a:solidFill>
                  <a:schemeClr val="tx1">
                    <a:lumMod val="65000"/>
                    <a:lumOff val="35000"/>
                  </a:schemeClr>
                </a:solidFill>
              </a:defRPr>
            </a:pPr>
            <a:endParaRPr lang="en-US"/>
          </a:p>
        </c:txPr>
        <c:crossAx val="184282496"/>
        <c:crossesAt val="0"/>
        <c:auto val="1"/>
        <c:lblAlgn val="ctr"/>
        <c:lblOffset val="0"/>
        <c:noMultiLvlLbl val="0"/>
      </c:catAx>
      <c:valAx>
        <c:axId val="184282496"/>
        <c:scaling>
          <c:orientation val="minMax"/>
          <c:max val="200"/>
          <c:min val="0"/>
        </c:scaling>
        <c:delete val="0"/>
        <c:axPos val="l"/>
        <c:majorGridlines>
          <c:spPr>
            <a:ln>
              <a:solidFill>
                <a:schemeClr val="tx1">
                  <a:lumMod val="85000"/>
                  <a:lumOff val="15000"/>
                </a:schemeClr>
              </a:solidFill>
            </a:ln>
          </c:spPr>
        </c:majorGridlines>
        <c:numFmt formatCode="General" sourceLinked="1"/>
        <c:majorTickMark val="out"/>
        <c:minorTickMark val="out"/>
        <c:tickLblPos val="nextTo"/>
        <c:spPr>
          <a:ln>
            <a:solidFill>
              <a:schemeClr val="tx1">
                <a:lumMod val="85000"/>
                <a:lumOff val="15000"/>
              </a:schemeClr>
            </a:solidFill>
          </a:ln>
        </c:spPr>
        <c:txPr>
          <a:bodyPr/>
          <a:lstStyle/>
          <a:p>
            <a:pPr>
              <a:defRPr>
                <a:solidFill>
                  <a:schemeClr val="tx1">
                    <a:lumMod val="65000"/>
                    <a:lumOff val="35000"/>
                  </a:schemeClr>
                </a:solidFill>
              </a:defRPr>
            </a:pPr>
            <a:endParaRPr lang="en-US"/>
          </a:p>
        </c:txPr>
        <c:crossAx val="184280576"/>
        <c:crosses val="autoZero"/>
        <c:crossBetween val="between"/>
        <c:majorUnit val="100"/>
        <c:minorUnit val="25"/>
      </c:valAx>
      <c:spPr>
        <a:noFill/>
      </c:spPr>
    </c:plotArea>
    <c:plotVisOnly val="1"/>
    <c:dispBlanksAs val="gap"/>
    <c:showDLblsOverMax val="0"/>
  </c:chart>
  <c:spPr>
    <a:ln>
      <a:solidFill>
        <a:schemeClr val="tx1">
          <a:lumMod val="85000"/>
          <a:lumOff val="15000"/>
        </a:schemeClr>
      </a:solid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1"/>
    </mc:Choice>
    <mc:Fallback>
      <c:style val="41"/>
    </mc:Fallback>
  </mc:AlternateContent>
  <c:chart>
    <c:title>
      <c:tx>
        <c:rich>
          <a:bodyPr/>
          <a:lstStyle/>
          <a:p>
            <a:pPr>
              <a:defRPr sz="1400" b="0">
                <a:solidFill>
                  <a:schemeClr val="accent3"/>
                </a:solidFill>
                <a:latin typeface="Segoe UI Light" pitchFamily="34" charset="0"/>
              </a:defRPr>
            </a:pPr>
            <a:r>
              <a:rPr lang="en-US" sz="1400" b="0">
                <a:solidFill>
                  <a:schemeClr val="accent3"/>
                </a:solidFill>
                <a:latin typeface="Segoe UI Light" pitchFamily="34" charset="0"/>
              </a:rPr>
              <a:t>Replies by hour of</a:t>
            </a:r>
            <a:r>
              <a:rPr lang="en-US" sz="1400" b="0" baseline="0">
                <a:solidFill>
                  <a:schemeClr val="accent3"/>
                </a:solidFill>
                <a:latin typeface="Segoe UI Light" pitchFamily="34" charset="0"/>
              </a:rPr>
              <a:t> day</a:t>
            </a:r>
            <a:endParaRPr lang="en-US" sz="1400" b="0">
              <a:solidFill>
                <a:schemeClr val="accent3"/>
              </a:solidFill>
              <a:latin typeface="Segoe UI Light" pitchFamily="34" charset="0"/>
            </a:endParaRPr>
          </a:p>
        </c:rich>
      </c:tx>
      <c:layout/>
      <c:overlay val="0"/>
    </c:title>
    <c:autoTitleDeleted val="0"/>
    <c:plotArea>
      <c:layout>
        <c:manualLayout>
          <c:layoutTarget val="inner"/>
          <c:xMode val="edge"/>
          <c:yMode val="edge"/>
          <c:x val="0.13082137738917604"/>
          <c:y val="0.19480351414406533"/>
          <c:w val="0.8305640629277169"/>
          <c:h val="0.56166265675123939"/>
        </c:manualLayout>
      </c:layout>
      <c:barChart>
        <c:barDir val="col"/>
        <c:grouping val="clustered"/>
        <c:varyColors val="0"/>
        <c:ser>
          <c:idx val="0"/>
          <c:order val="0"/>
          <c:tx>
            <c:strRef>
              <c:f>Calculations!$H$2</c:f>
              <c:strCache>
                <c:ptCount val="1"/>
                <c:pt idx="0">
                  <c:v>Count of Hui Post?</c:v>
                </c:pt>
              </c:strCache>
            </c:strRef>
          </c:tx>
          <c:spPr>
            <a:solidFill>
              <a:schemeClr val="accent3">
                <a:lumMod val="75000"/>
              </a:schemeClr>
            </a:solidFill>
            <a:ln>
              <a:noFill/>
            </a:ln>
            <a:scene3d>
              <a:camera prst="orthographicFront"/>
              <a:lightRig rig="threePt" dir="t"/>
            </a:scene3d>
            <a:sp3d/>
          </c:spPr>
          <c:invertIfNegative val="0"/>
          <c:dPt>
            <c:idx val="2"/>
            <c:invertIfNegative val="0"/>
            <c:bubble3D val="0"/>
            <c:spPr>
              <a:solidFill>
                <a:schemeClr val="accent6">
                  <a:lumMod val="75000"/>
                </a:schemeClr>
              </a:solidFill>
              <a:ln>
                <a:noFill/>
              </a:ln>
              <a:scene3d>
                <a:camera prst="orthographicFront"/>
                <a:lightRig rig="threePt" dir="t"/>
              </a:scene3d>
              <a:sp3d/>
            </c:spPr>
          </c:dPt>
          <c:cat>
            <c:multiLvlStrRef>
              <c:f>Calculations!$A$36:$B$59</c:f>
              <c:multiLvlStrCache>
                <c:ptCount val="24"/>
                <c:lvl>
                  <c:pt idx="0">
                    <c:v>6</c:v>
                  </c:pt>
                  <c:pt idx="1">
                    <c:v>7</c:v>
                  </c:pt>
                  <c:pt idx="2">
                    <c:v>8</c:v>
                  </c:pt>
                  <c:pt idx="3">
                    <c:v>9</c:v>
                  </c:pt>
                  <c:pt idx="4">
                    <c:v>10</c:v>
                  </c:pt>
                  <c:pt idx="5">
                    <c:v>11</c:v>
                  </c:pt>
                  <c:pt idx="6">
                    <c:v>12</c:v>
                  </c:pt>
                  <c:pt idx="7">
                    <c:v>1</c:v>
                  </c:pt>
                  <c:pt idx="8">
                    <c:v>2</c:v>
                  </c:pt>
                  <c:pt idx="9">
                    <c:v>3</c:v>
                  </c:pt>
                  <c:pt idx="10">
                    <c:v>4</c:v>
                  </c:pt>
                  <c:pt idx="11">
                    <c:v>5</c:v>
                  </c:pt>
                  <c:pt idx="12">
                    <c:v>6</c:v>
                  </c:pt>
                  <c:pt idx="13">
                    <c:v>7</c:v>
                  </c:pt>
                  <c:pt idx="14">
                    <c:v>8</c:v>
                  </c:pt>
                  <c:pt idx="15">
                    <c:v>9</c:v>
                  </c:pt>
                  <c:pt idx="16">
                    <c:v>10</c:v>
                  </c:pt>
                  <c:pt idx="17">
                    <c:v>11</c:v>
                  </c:pt>
                  <c:pt idx="18">
                    <c:v>12</c:v>
                  </c:pt>
                  <c:pt idx="19">
                    <c:v>1</c:v>
                  </c:pt>
                  <c:pt idx="20">
                    <c:v>2</c:v>
                  </c:pt>
                  <c:pt idx="21">
                    <c:v>3</c:v>
                  </c:pt>
                  <c:pt idx="22">
                    <c:v>4</c:v>
                  </c:pt>
                  <c:pt idx="23">
                    <c:v>5</c:v>
                  </c:pt>
                </c:lvl>
                <c:lvl>
                  <c:pt idx="0">
                    <c:v>Morning</c:v>
                  </c:pt>
                  <c:pt idx="7">
                    <c:v>Noon</c:v>
                  </c:pt>
                  <c:pt idx="12">
                    <c:v>Evening</c:v>
                  </c:pt>
                  <c:pt idx="19">
                    <c:v>Midnight</c:v>
                  </c:pt>
                </c:lvl>
              </c:multiLvlStrCache>
            </c:multiLvlStrRef>
          </c:cat>
          <c:val>
            <c:numRef>
              <c:f>Calculations!$C$36:$C$59</c:f>
              <c:numCache>
                <c:formatCode>General</c:formatCode>
                <c:ptCount val="24"/>
                <c:pt idx="0">
                  <c:v>7</c:v>
                </c:pt>
                <c:pt idx="1">
                  <c:v>112</c:v>
                </c:pt>
                <c:pt idx="2">
                  <c:v>136</c:v>
                </c:pt>
                <c:pt idx="3">
                  <c:v>77</c:v>
                </c:pt>
                <c:pt idx="4">
                  <c:v>53</c:v>
                </c:pt>
                <c:pt idx="5">
                  <c:v>39</c:v>
                </c:pt>
                <c:pt idx="6">
                  <c:v>62</c:v>
                </c:pt>
                <c:pt idx="7">
                  <c:v>50</c:v>
                </c:pt>
                <c:pt idx="8">
                  <c:v>53</c:v>
                </c:pt>
                <c:pt idx="9">
                  <c:v>55</c:v>
                </c:pt>
                <c:pt idx="10">
                  <c:v>54</c:v>
                </c:pt>
                <c:pt idx="11">
                  <c:v>66</c:v>
                </c:pt>
                <c:pt idx="12">
                  <c:v>60</c:v>
                </c:pt>
                <c:pt idx="13">
                  <c:v>78</c:v>
                </c:pt>
                <c:pt idx="14">
                  <c:v>89</c:v>
                </c:pt>
                <c:pt idx="15">
                  <c:v>127</c:v>
                </c:pt>
                <c:pt idx="16">
                  <c:v>100</c:v>
                </c:pt>
                <c:pt idx="17">
                  <c:v>29</c:v>
                </c:pt>
                <c:pt idx="18">
                  <c:v>7</c:v>
                </c:pt>
                <c:pt idx="20">
                  <c:v>4</c:v>
                </c:pt>
                <c:pt idx="21">
                  <c:v>4</c:v>
                </c:pt>
                <c:pt idx="22">
                  <c:v>5</c:v>
                </c:pt>
                <c:pt idx="23">
                  <c:v>6</c:v>
                </c:pt>
              </c:numCache>
            </c:numRef>
          </c:val>
        </c:ser>
        <c:dLbls>
          <c:showLegendKey val="0"/>
          <c:showVal val="0"/>
          <c:showCatName val="0"/>
          <c:showSerName val="0"/>
          <c:showPercent val="0"/>
          <c:showBubbleSize val="0"/>
        </c:dLbls>
        <c:gapWidth val="25"/>
        <c:axId val="188585088"/>
        <c:axId val="188586624"/>
      </c:barChart>
      <c:catAx>
        <c:axId val="188585088"/>
        <c:scaling>
          <c:orientation val="minMax"/>
        </c:scaling>
        <c:delete val="0"/>
        <c:axPos val="b"/>
        <c:numFmt formatCode="h" sourceLinked="0"/>
        <c:majorTickMark val="out"/>
        <c:minorTickMark val="none"/>
        <c:tickLblPos val="nextTo"/>
        <c:spPr>
          <a:ln>
            <a:noFill/>
          </a:ln>
        </c:spPr>
        <c:txPr>
          <a:bodyPr/>
          <a:lstStyle/>
          <a:p>
            <a:pPr>
              <a:defRPr>
                <a:solidFill>
                  <a:schemeClr val="tx1">
                    <a:lumMod val="65000"/>
                    <a:lumOff val="35000"/>
                  </a:schemeClr>
                </a:solidFill>
              </a:defRPr>
            </a:pPr>
            <a:endParaRPr lang="en-US"/>
          </a:p>
        </c:txPr>
        <c:crossAx val="188586624"/>
        <c:crossesAt val="0"/>
        <c:auto val="1"/>
        <c:lblAlgn val="ctr"/>
        <c:lblOffset val="0"/>
        <c:noMultiLvlLbl val="0"/>
      </c:catAx>
      <c:valAx>
        <c:axId val="188586624"/>
        <c:scaling>
          <c:orientation val="minMax"/>
          <c:max val="200"/>
          <c:min val="0"/>
        </c:scaling>
        <c:delete val="0"/>
        <c:axPos val="l"/>
        <c:majorGridlines>
          <c:spPr>
            <a:ln>
              <a:solidFill>
                <a:schemeClr val="tx1">
                  <a:lumMod val="85000"/>
                  <a:lumOff val="15000"/>
                </a:schemeClr>
              </a:solidFill>
            </a:ln>
          </c:spPr>
        </c:majorGridlines>
        <c:numFmt formatCode="General" sourceLinked="1"/>
        <c:majorTickMark val="out"/>
        <c:minorTickMark val="out"/>
        <c:tickLblPos val="nextTo"/>
        <c:spPr>
          <a:ln>
            <a:solidFill>
              <a:schemeClr val="tx1">
                <a:lumMod val="85000"/>
                <a:lumOff val="15000"/>
              </a:schemeClr>
            </a:solidFill>
          </a:ln>
        </c:spPr>
        <c:txPr>
          <a:bodyPr/>
          <a:lstStyle/>
          <a:p>
            <a:pPr>
              <a:defRPr>
                <a:solidFill>
                  <a:schemeClr val="tx1">
                    <a:lumMod val="65000"/>
                    <a:lumOff val="35000"/>
                  </a:schemeClr>
                </a:solidFill>
              </a:defRPr>
            </a:pPr>
            <a:endParaRPr lang="en-US"/>
          </a:p>
        </c:txPr>
        <c:crossAx val="188585088"/>
        <c:crosses val="autoZero"/>
        <c:crossBetween val="between"/>
        <c:majorUnit val="100"/>
        <c:minorUnit val="25"/>
      </c:valAx>
      <c:spPr>
        <a:noFill/>
      </c:spPr>
    </c:plotArea>
    <c:plotVisOnly val="1"/>
    <c:dispBlanksAs val="gap"/>
    <c:showDLblsOverMax val="0"/>
  </c:chart>
  <c:spPr>
    <a:ln>
      <a:solidFill>
        <a:schemeClr val="tx1">
          <a:lumMod val="85000"/>
          <a:lumOff val="15000"/>
        </a:schemeClr>
      </a:solid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1"/>
    </mc:Choice>
    <mc:Fallback>
      <c:style val="41"/>
    </mc:Fallback>
  </mc:AlternateContent>
  <c:chart>
    <c:title>
      <c:tx>
        <c:rich>
          <a:bodyPr/>
          <a:lstStyle/>
          <a:p>
            <a:pPr>
              <a:defRPr sz="1400" b="0">
                <a:solidFill>
                  <a:schemeClr val="accent3"/>
                </a:solidFill>
                <a:latin typeface="Segoe UI Light" pitchFamily="34" charset="0"/>
              </a:defRPr>
            </a:pPr>
            <a:r>
              <a:rPr lang="en-US" sz="1400" b="0">
                <a:solidFill>
                  <a:schemeClr val="accent3"/>
                </a:solidFill>
                <a:latin typeface="Segoe UI Light" pitchFamily="34" charset="0"/>
              </a:rPr>
              <a:t>Replies by Day of</a:t>
            </a:r>
            <a:r>
              <a:rPr lang="en-US" sz="1400" b="0" baseline="0">
                <a:solidFill>
                  <a:schemeClr val="accent3"/>
                </a:solidFill>
                <a:latin typeface="Segoe UI Light" pitchFamily="34" charset="0"/>
              </a:rPr>
              <a:t> Week</a:t>
            </a:r>
            <a:endParaRPr lang="en-US" sz="1400" b="0">
              <a:solidFill>
                <a:schemeClr val="accent3"/>
              </a:solidFill>
              <a:latin typeface="Segoe UI Light" pitchFamily="34" charset="0"/>
            </a:endParaRPr>
          </a:p>
        </c:rich>
      </c:tx>
      <c:layout/>
      <c:overlay val="0"/>
    </c:title>
    <c:autoTitleDeleted val="0"/>
    <c:plotArea>
      <c:layout>
        <c:manualLayout>
          <c:layoutTarget val="inner"/>
          <c:xMode val="edge"/>
          <c:yMode val="edge"/>
          <c:x val="0.13900133648938054"/>
          <c:y val="0.19480351414406533"/>
          <c:w val="0.81793311112184597"/>
          <c:h val="0.56166265675123939"/>
        </c:manualLayout>
      </c:layout>
      <c:barChart>
        <c:barDir val="col"/>
        <c:grouping val="clustered"/>
        <c:varyColors val="0"/>
        <c:ser>
          <c:idx val="0"/>
          <c:order val="0"/>
          <c:tx>
            <c:strRef>
              <c:f>Calculations!$L$2</c:f>
              <c:strCache>
                <c:ptCount val="1"/>
                <c:pt idx="0">
                  <c:v>Count of Hui Post?</c:v>
                </c:pt>
              </c:strCache>
            </c:strRef>
          </c:tx>
          <c:spPr>
            <a:solidFill>
              <a:schemeClr val="accent3">
                <a:lumMod val="75000"/>
              </a:schemeClr>
            </a:solidFill>
            <a:ln>
              <a:noFill/>
            </a:ln>
            <a:scene3d>
              <a:camera prst="orthographicFront"/>
              <a:lightRig rig="threePt" dir="t"/>
            </a:scene3d>
            <a:sp3d/>
          </c:spPr>
          <c:invertIfNegative val="0"/>
          <c:dPt>
            <c:idx val="4"/>
            <c:invertIfNegative val="0"/>
            <c:bubble3D val="0"/>
            <c:spPr>
              <a:solidFill>
                <a:schemeClr val="accent6">
                  <a:lumMod val="75000"/>
                </a:schemeClr>
              </a:solidFill>
              <a:ln>
                <a:noFill/>
              </a:ln>
              <a:scene3d>
                <a:camera prst="orthographicFront"/>
                <a:lightRig rig="threePt" dir="t"/>
              </a:scene3d>
              <a:sp3d/>
            </c:spPr>
          </c:dPt>
          <c:cat>
            <c:strRef>
              <c:f>Calculations!$K$3:$K$9</c:f>
              <c:strCache>
                <c:ptCount val="7"/>
                <c:pt idx="0">
                  <c:v>Sun</c:v>
                </c:pt>
                <c:pt idx="1">
                  <c:v>Mon</c:v>
                </c:pt>
                <c:pt idx="2">
                  <c:v>Tue</c:v>
                </c:pt>
                <c:pt idx="3">
                  <c:v>Wed</c:v>
                </c:pt>
                <c:pt idx="4">
                  <c:v>Thu</c:v>
                </c:pt>
                <c:pt idx="5">
                  <c:v>Fri</c:v>
                </c:pt>
                <c:pt idx="6">
                  <c:v>Sat</c:v>
                </c:pt>
              </c:strCache>
            </c:strRef>
          </c:cat>
          <c:val>
            <c:numRef>
              <c:f>Calculations!$L$3:$L$9</c:f>
              <c:numCache>
                <c:formatCode>General</c:formatCode>
                <c:ptCount val="7"/>
                <c:pt idx="0">
                  <c:v>108</c:v>
                </c:pt>
                <c:pt idx="1">
                  <c:v>196</c:v>
                </c:pt>
                <c:pt idx="2">
                  <c:v>213</c:v>
                </c:pt>
                <c:pt idx="3">
                  <c:v>195</c:v>
                </c:pt>
                <c:pt idx="4">
                  <c:v>244</c:v>
                </c:pt>
                <c:pt idx="5">
                  <c:v>168</c:v>
                </c:pt>
                <c:pt idx="6">
                  <c:v>150</c:v>
                </c:pt>
              </c:numCache>
            </c:numRef>
          </c:val>
        </c:ser>
        <c:dLbls>
          <c:showLegendKey val="0"/>
          <c:showVal val="0"/>
          <c:showCatName val="0"/>
          <c:showSerName val="0"/>
          <c:showPercent val="0"/>
          <c:showBubbleSize val="0"/>
        </c:dLbls>
        <c:gapWidth val="25"/>
        <c:axId val="197647744"/>
        <c:axId val="198608000"/>
      </c:barChart>
      <c:catAx>
        <c:axId val="197647744"/>
        <c:scaling>
          <c:orientation val="minMax"/>
        </c:scaling>
        <c:delete val="0"/>
        <c:axPos val="b"/>
        <c:numFmt formatCode="ddd" sourceLinked="0"/>
        <c:majorTickMark val="out"/>
        <c:minorTickMark val="none"/>
        <c:tickLblPos val="nextTo"/>
        <c:spPr>
          <a:ln>
            <a:noFill/>
          </a:ln>
        </c:spPr>
        <c:txPr>
          <a:bodyPr rot="0" vert="horz"/>
          <a:lstStyle/>
          <a:p>
            <a:pPr>
              <a:defRPr>
                <a:solidFill>
                  <a:schemeClr val="tx1">
                    <a:lumMod val="65000"/>
                    <a:lumOff val="35000"/>
                  </a:schemeClr>
                </a:solidFill>
              </a:defRPr>
            </a:pPr>
            <a:endParaRPr lang="en-US"/>
          </a:p>
        </c:txPr>
        <c:crossAx val="198608000"/>
        <c:crossesAt val="0"/>
        <c:auto val="1"/>
        <c:lblAlgn val="ctr"/>
        <c:lblOffset val="0"/>
        <c:noMultiLvlLbl val="0"/>
      </c:catAx>
      <c:valAx>
        <c:axId val="198608000"/>
        <c:scaling>
          <c:orientation val="minMax"/>
          <c:min val="0"/>
        </c:scaling>
        <c:delete val="0"/>
        <c:axPos val="l"/>
        <c:majorGridlines>
          <c:spPr>
            <a:ln>
              <a:solidFill>
                <a:schemeClr val="tx1">
                  <a:lumMod val="85000"/>
                  <a:lumOff val="15000"/>
                </a:schemeClr>
              </a:solidFill>
            </a:ln>
          </c:spPr>
        </c:majorGridlines>
        <c:numFmt formatCode="General" sourceLinked="1"/>
        <c:majorTickMark val="out"/>
        <c:minorTickMark val="out"/>
        <c:tickLblPos val="nextTo"/>
        <c:spPr>
          <a:ln>
            <a:solidFill>
              <a:schemeClr val="tx1">
                <a:lumMod val="85000"/>
                <a:lumOff val="15000"/>
              </a:schemeClr>
            </a:solidFill>
          </a:ln>
        </c:spPr>
        <c:txPr>
          <a:bodyPr/>
          <a:lstStyle/>
          <a:p>
            <a:pPr>
              <a:defRPr>
                <a:solidFill>
                  <a:schemeClr val="tx1">
                    <a:lumMod val="65000"/>
                    <a:lumOff val="35000"/>
                  </a:schemeClr>
                </a:solidFill>
              </a:defRPr>
            </a:pPr>
            <a:endParaRPr lang="en-US"/>
          </a:p>
        </c:txPr>
        <c:crossAx val="197647744"/>
        <c:crosses val="autoZero"/>
        <c:crossBetween val="between"/>
        <c:majorUnit val="100"/>
        <c:minorUnit val="25"/>
      </c:valAx>
      <c:spPr>
        <a:noFill/>
      </c:spPr>
    </c:plotArea>
    <c:plotVisOnly val="1"/>
    <c:dispBlanksAs val="gap"/>
    <c:showDLblsOverMax val="0"/>
  </c:chart>
  <c:spPr>
    <a:ln>
      <a:solidFill>
        <a:schemeClr val="tx1">
          <a:lumMod val="85000"/>
          <a:lumOff val="15000"/>
        </a:schemeClr>
      </a:solid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6.emf"/><Relationship Id="rId3" Type="http://schemas.openxmlformats.org/officeDocument/2006/relationships/chart" Target="../charts/chart2.xml"/><Relationship Id="rId7" Type="http://schemas.openxmlformats.org/officeDocument/2006/relationships/image" Target="../media/image5.emf"/><Relationship Id="rId2" Type="http://schemas.openxmlformats.org/officeDocument/2006/relationships/chart" Target="../charts/chart1.xml"/><Relationship Id="rId1" Type="http://schemas.openxmlformats.org/officeDocument/2006/relationships/image" Target="../media/image2.png"/><Relationship Id="rId6" Type="http://schemas.openxmlformats.org/officeDocument/2006/relationships/image" Target="../media/image4.emf"/><Relationship Id="rId5" Type="http://schemas.openxmlformats.org/officeDocument/2006/relationships/image" Target="../media/image3.emf"/><Relationship Id="rId10" Type="http://schemas.openxmlformats.org/officeDocument/2006/relationships/image" Target="../media/image8.png"/><Relationship Id="rId4" Type="http://schemas.openxmlformats.org/officeDocument/2006/relationships/chart" Target="../charts/chart3.xml"/><Relationship Id="rId9" Type="http://schemas.openxmlformats.org/officeDocument/2006/relationships/image" Target="../media/image7.wmf"/></Relationships>
</file>

<file path=xl/drawings/_rels/vmlDrawing1.v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emf"/><Relationship Id="rId1" Type="http://schemas.openxmlformats.org/officeDocument/2006/relationships/image" Target="../media/image1.emf"/><Relationship Id="rId5" Type="http://schemas.openxmlformats.org/officeDocument/2006/relationships/image" Target="../media/image12.emf"/><Relationship Id="rId4"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editAs="absolute">
    <xdr:from>
      <xdr:col>7</xdr:col>
      <xdr:colOff>7315</xdr:colOff>
      <xdr:row>5</xdr:row>
      <xdr:rowOff>47625</xdr:rowOff>
    </xdr:from>
    <xdr:to>
      <xdr:col>47</xdr:col>
      <xdr:colOff>68884</xdr:colOff>
      <xdr:row>19</xdr:row>
      <xdr:rowOff>304800</xdr:rowOff>
    </xdr:to>
    <xdr:pic>
      <xdr:nvPicPr>
        <xdr:cNvPr id="2" name="Picture 1"/>
        <xdr:cNvPicPr>
          <a:picLocks noChangeAspect="1"/>
        </xdr:cNvPicPr>
      </xdr:nvPicPr>
      <xdr:blipFill>
        <a:blip xmlns:r="http://schemas.openxmlformats.org/officeDocument/2006/relationships" r:embed="rId1">
          <a:clrChange>
            <a:clrFrom>
              <a:srgbClr val="000000"/>
            </a:clrFrom>
            <a:clrTo>
              <a:srgbClr val="000000">
                <a:alpha val="0"/>
              </a:srgbClr>
            </a:clrTo>
          </a:clrChange>
          <a:extLst>
            <a:ext uri="{28A0092B-C50C-407E-A947-70E740481C1C}">
              <a14:useLocalDpi xmlns:a14="http://schemas.microsoft.com/office/drawing/2010/main" val="0"/>
            </a:ext>
          </a:extLst>
        </a:blip>
        <a:stretch>
          <a:fillRect/>
        </a:stretch>
      </xdr:blipFill>
      <xdr:spPr>
        <a:xfrm>
          <a:off x="4188790" y="2514600"/>
          <a:ext cx="5671794" cy="3105150"/>
        </a:xfrm>
        <a:prstGeom prst="rect">
          <a:avLst/>
        </a:prstGeom>
        <a:noFill/>
        <a:ln>
          <a:noFill/>
        </a:ln>
      </xdr:spPr>
    </xdr:pic>
    <xdr:clientData/>
  </xdr:twoCellAnchor>
  <xdr:twoCellAnchor editAs="oneCell">
    <xdr:from>
      <xdr:col>1</xdr:col>
      <xdr:colOff>0</xdr:colOff>
      <xdr:row>4</xdr:row>
      <xdr:rowOff>0</xdr:rowOff>
    </xdr:from>
    <xdr:to>
      <xdr:col>6</xdr:col>
      <xdr:colOff>238125</xdr:colOff>
      <xdr:row>15</xdr:row>
      <xdr:rowOff>163068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28</xdr:row>
      <xdr:rowOff>133349</xdr:rowOff>
    </xdr:from>
    <xdr:to>
      <xdr:col>6</xdr:col>
      <xdr:colOff>238125</xdr:colOff>
      <xdr:row>45</xdr:row>
      <xdr:rowOff>95249</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0</xdr:colOff>
      <xdr:row>16</xdr:row>
      <xdr:rowOff>28575</xdr:rowOff>
    </xdr:from>
    <xdr:to>
      <xdr:col>6</xdr:col>
      <xdr:colOff>238125</xdr:colOff>
      <xdr:row>28</xdr:row>
      <xdr:rowOff>77343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7</xdr:col>
          <xdr:colOff>57150</xdr:colOff>
          <xdr:row>22</xdr:row>
          <xdr:rowOff>0</xdr:rowOff>
        </xdr:from>
        <xdr:to>
          <xdr:col>8</xdr:col>
          <xdr:colOff>57150</xdr:colOff>
          <xdr:row>42</xdr:row>
          <xdr:rowOff>0</xdr:rowOff>
        </xdr:to>
        <xdr:sp macro="" textlink="">
          <xdr:nvSpPr>
            <xdr:cNvPr id="1026" name="ScrollBar1"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xdr:oneCellAnchor>
    <xdr:from>
      <xdr:col>9</xdr:col>
      <xdr:colOff>1433801</xdr:colOff>
      <xdr:row>4</xdr:row>
      <xdr:rowOff>57150</xdr:rowOff>
    </xdr:from>
    <xdr:ext cx="1756443" cy="365228"/>
    <xdr:sp macro="" textlink="">
      <xdr:nvSpPr>
        <xdr:cNvPr id="3" name="TextBox 2"/>
        <xdr:cNvSpPr txBox="1"/>
      </xdr:nvSpPr>
      <xdr:spPr>
        <a:xfrm>
          <a:off x="6329651" y="819150"/>
          <a:ext cx="1756443" cy="3652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600" b="1">
              <a:solidFill>
                <a:schemeClr val="accent3"/>
              </a:solidFill>
              <a:effectLst>
                <a:outerShdw blurRad="63500" sx="102000" sy="102000" algn="ctr" rotWithShape="0">
                  <a:prstClr val="black">
                    <a:alpha val="40000"/>
                  </a:prstClr>
                </a:outerShdw>
              </a:effectLst>
              <a:latin typeface="Segoe UI Light" pitchFamily="34" charset="0"/>
            </a:rPr>
            <a:t>What did Hui Say?</a:t>
          </a:r>
        </a:p>
      </xdr:txBody>
    </xdr:sp>
    <xdr:clientData/>
  </xdr:oneCellAnchor>
  <xdr:twoCellAnchor>
    <xdr:from>
      <xdr:col>6</xdr:col>
      <xdr:colOff>295275</xdr:colOff>
      <xdr:row>19</xdr:row>
      <xdr:rowOff>57151</xdr:rowOff>
    </xdr:from>
    <xdr:to>
      <xdr:col>51</xdr:col>
      <xdr:colOff>66675</xdr:colOff>
      <xdr:row>45</xdr:row>
      <xdr:rowOff>95250</xdr:rowOff>
    </xdr:to>
    <xdr:sp macro="" textlink="">
      <xdr:nvSpPr>
        <xdr:cNvPr id="7" name="Rectangle 6"/>
        <xdr:cNvSpPr/>
      </xdr:nvSpPr>
      <xdr:spPr>
        <a:xfrm>
          <a:off x="3952875" y="3857626"/>
          <a:ext cx="6296025" cy="3829049"/>
        </a:xfrm>
        <a:prstGeom prst="rect">
          <a:avLst/>
        </a:prstGeom>
        <a:noFill/>
        <a:ln w="3175">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304800</xdr:colOff>
      <xdr:row>4</xdr:row>
      <xdr:rowOff>0</xdr:rowOff>
    </xdr:from>
    <xdr:to>
      <xdr:col>52</xdr:col>
      <xdr:colOff>0</xdr:colOff>
      <xdr:row>18</xdr:row>
      <xdr:rowOff>361950</xdr:rowOff>
    </xdr:to>
    <xdr:sp macro="" textlink="">
      <xdr:nvSpPr>
        <xdr:cNvPr id="10" name="Rectangle 9"/>
        <xdr:cNvSpPr/>
      </xdr:nvSpPr>
      <xdr:spPr>
        <a:xfrm>
          <a:off x="3876675" y="2047875"/>
          <a:ext cx="6296025" cy="3028950"/>
        </a:xfrm>
        <a:prstGeom prst="rect">
          <a:avLst/>
        </a:prstGeom>
        <a:noFill/>
        <a:ln w="3175">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0</xdr:rowOff>
    </xdr:from>
    <xdr:to>
      <xdr:col>4</xdr:col>
      <xdr:colOff>523876</xdr:colOff>
      <xdr:row>2</xdr:row>
      <xdr:rowOff>66675</xdr:rowOff>
    </xdr:to>
    <xdr:sp macro="" textlink="">
      <xdr:nvSpPr>
        <xdr:cNvPr id="8" name="Round Same Side Corner Rectangle 7"/>
        <xdr:cNvSpPr/>
      </xdr:nvSpPr>
      <xdr:spPr>
        <a:xfrm flipV="1">
          <a:off x="523875" y="447675"/>
          <a:ext cx="2352676" cy="1285875"/>
        </a:xfrm>
        <a:prstGeom prst="round2SameRect">
          <a:avLst>
            <a:gd name="adj1" fmla="val 14584"/>
            <a:gd name="adj2" fmla="val 0"/>
          </a:avLst>
        </a:prstGeom>
        <a:solidFill>
          <a:schemeClr val="accent3">
            <a:lumMod val="50000"/>
          </a:schemeClr>
        </a:solidFill>
        <a:ln w="3175">
          <a:solidFill>
            <a:schemeClr val="tx1">
              <a:lumMod val="85000"/>
              <a:lumOff val="15000"/>
            </a:schemeClr>
          </a:solidFill>
        </a:ln>
        <a:effectLst>
          <a:reflection blurRad="6350" stA="52000" endA="300" endPos="200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600075</xdr:colOff>
      <xdr:row>1</xdr:row>
      <xdr:rowOff>0</xdr:rowOff>
    </xdr:from>
    <xdr:to>
      <xdr:col>9</xdr:col>
      <xdr:colOff>495301</xdr:colOff>
      <xdr:row>2</xdr:row>
      <xdr:rowOff>66675</xdr:rowOff>
    </xdr:to>
    <xdr:sp macro="" textlink="">
      <xdr:nvSpPr>
        <xdr:cNvPr id="15" name="Round Same Side Corner Rectangle 14"/>
        <xdr:cNvSpPr/>
      </xdr:nvSpPr>
      <xdr:spPr>
        <a:xfrm flipV="1">
          <a:off x="2952750" y="447675"/>
          <a:ext cx="2352676" cy="1285875"/>
        </a:xfrm>
        <a:prstGeom prst="round2SameRect">
          <a:avLst>
            <a:gd name="adj1" fmla="val 14584"/>
            <a:gd name="adj2" fmla="val 0"/>
          </a:avLst>
        </a:prstGeom>
        <a:solidFill>
          <a:schemeClr val="accent3">
            <a:lumMod val="50000"/>
          </a:schemeClr>
        </a:solidFill>
        <a:ln w="3175">
          <a:solidFill>
            <a:schemeClr val="tx1">
              <a:lumMod val="85000"/>
              <a:lumOff val="15000"/>
            </a:schemeClr>
          </a:solidFill>
        </a:ln>
        <a:effectLst>
          <a:reflection blurRad="6350" stA="52000" endA="300" endPos="200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twoCellAnchor>
    <xdr:from>
      <xdr:col>9</xdr:col>
      <xdr:colOff>571500</xdr:colOff>
      <xdr:row>1</xdr:row>
      <xdr:rowOff>0</xdr:rowOff>
    </xdr:from>
    <xdr:to>
      <xdr:col>20</xdr:col>
      <xdr:colOff>1</xdr:colOff>
      <xdr:row>2</xdr:row>
      <xdr:rowOff>66675</xdr:rowOff>
    </xdr:to>
    <xdr:sp macro="" textlink="">
      <xdr:nvSpPr>
        <xdr:cNvPr id="16" name="Round Same Side Corner Rectangle 15"/>
        <xdr:cNvSpPr/>
      </xdr:nvSpPr>
      <xdr:spPr>
        <a:xfrm flipV="1">
          <a:off x="5381625" y="447675"/>
          <a:ext cx="2352676" cy="1285875"/>
        </a:xfrm>
        <a:prstGeom prst="round2SameRect">
          <a:avLst>
            <a:gd name="adj1" fmla="val 14584"/>
            <a:gd name="adj2" fmla="val 0"/>
          </a:avLst>
        </a:prstGeom>
        <a:solidFill>
          <a:schemeClr val="accent3">
            <a:lumMod val="50000"/>
          </a:schemeClr>
        </a:solidFill>
        <a:ln w="3175">
          <a:solidFill>
            <a:schemeClr val="tx1">
              <a:lumMod val="85000"/>
              <a:lumOff val="15000"/>
            </a:schemeClr>
          </a:solidFill>
        </a:ln>
        <a:effectLst>
          <a:reflection blurRad="6350" stA="52000" endA="300" endPos="200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twoCellAnchor>
    <xdr:from>
      <xdr:col>21</xdr:col>
      <xdr:colOff>0</xdr:colOff>
      <xdr:row>1</xdr:row>
      <xdr:rowOff>0</xdr:rowOff>
    </xdr:from>
    <xdr:to>
      <xdr:col>51</xdr:col>
      <xdr:colOff>66676</xdr:colOff>
      <xdr:row>2</xdr:row>
      <xdr:rowOff>66675</xdr:rowOff>
    </xdr:to>
    <xdr:sp macro="" textlink="">
      <xdr:nvSpPr>
        <xdr:cNvPr id="17" name="Round Same Side Corner Rectangle 16"/>
        <xdr:cNvSpPr/>
      </xdr:nvSpPr>
      <xdr:spPr>
        <a:xfrm flipV="1">
          <a:off x="7810500" y="447675"/>
          <a:ext cx="2352676" cy="1285875"/>
        </a:xfrm>
        <a:prstGeom prst="round2SameRect">
          <a:avLst>
            <a:gd name="adj1" fmla="val 14584"/>
            <a:gd name="adj2" fmla="val 0"/>
          </a:avLst>
        </a:prstGeom>
        <a:solidFill>
          <a:schemeClr val="accent3">
            <a:lumMod val="50000"/>
          </a:schemeClr>
        </a:solidFill>
        <a:ln w="3175">
          <a:solidFill>
            <a:schemeClr val="tx1">
              <a:lumMod val="85000"/>
              <a:lumOff val="15000"/>
            </a:schemeClr>
          </a:solidFill>
        </a:ln>
        <a:effectLst>
          <a:reflection blurRad="6350" stA="52000" endA="300" endPos="200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mc:AlternateContent xmlns:mc="http://schemas.openxmlformats.org/markup-compatibility/2006">
    <mc:Choice xmlns:a14="http://schemas.microsoft.com/office/drawing/2010/main" Requires="a14">
      <xdr:twoCellAnchor editAs="oneCell">
        <xdr:from>
          <xdr:col>1</xdr:col>
          <xdr:colOff>200026</xdr:colOff>
          <xdr:row>1</xdr:row>
          <xdr:rowOff>80962</xdr:rowOff>
        </xdr:from>
        <xdr:to>
          <xdr:col>4</xdr:col>
          <xdr:colOff>323851</xdr:colOff>
          <xdr:row>1</xdr:row>
          <xdr:rowOff>1204912</xdr:rowOff>
        </xdr:to>
        <xdr:pic>
          <xdr:nvPicPr>
            <xdr:cNvPr id="21" name="Picture 20"/>
            <xdr:cNvPicPr>
              <a:picLocks noChangeAspect="1" noChangeArrowheads="1"/>
              <a:extLst>
                <a:ext uri="{84589F7E-364E-4C9E-8A38-B11213B215E9}">
                  <a14:cameraTool cellRange="Calculations!$K$35:$L$37" spid="_x0000_s1106"/>
                </a:ext>
              </a:extLst>
            </xdr:cNvPicPr>
          </xdr:nvPicPr>
          <xdr:blipFill>
            <a:blip xmlns:r="http://schemas.openxmlformats.org/officeDocument/2006/relationships" r:embed="rId5"/>
            <a:srcRect/>
            <a:stretch>
              <a:fillRect/>
            </a:stretch>
          </xdr:blipFill>
          <xdr:spPr bwMode="auto">
            <a:xfrm>
              <a:off x="723901" y="528637"/>
              <a:ext cx="1952625" cy="11239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xdr:colOff>
          <xdr:row>1</xdr:row>
          <xdr:rowOff>80962</xdr:rowOff>
        </xdr:from>
        <xdr:to>
          <xdr:col>9</xdr:col>
          <xdr:colOff>485776</xdr:colOff>
          <xdr:row>1</xdr:row>
          <xdr:rowOff>1204912</xdr:rowOff>
        </xdr:to>
        <xdr:pic>
          <xdr:nvPicPr>
            <xdr:cNvPr id="22" name="Picture 21"/>
            <xdr:cNvPicPr>
              <a:picLocks noChangeAspect="1" noChangeArrowheads="1"/>
              <a:extLst>
                <a:ext uri="{84589F7E-364E-4C9E-8A38-B11213B215E9}">
                  <a14:cameraTool cellRange="Calculations!$N$35:$O$37" spid="_x0000_s1107"/>
                </a:ext>
              </a:extLst>
            </xdr:cNvPicPr>
          </xdr:nvPicPr>
          <xdr:blipFill>
            <a:blip xmlns:r="http://schemas.openxmlformats.org/officeDocument/2006/relationships" r:embed="rId6"/>
            <a:srcRect/>
            <a:stretch>
              <a:fillRect/>
            </a:stretch>
          </xdr:blipFill>
          <xdr:spPr bwMode="auto">
            <a:xfrm>
              <a:off x="2962276" y="528637"/>
              <a:ext cx="2333625" cy="11239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666751</xdr:colOff>
          <xdr:row>1</xdr:row>
          <xdr:rowOff>80962</xdr:rowOff>
        </xdr:from>
        <xdr:to>
          <xdr:col>18</xdr:col>
          <xdr:colOff>57151</xdr:colOff>
          <xdr:row>1</xdr:row>
          <xdr:rowOff>1204912</xdr:rowOff>
        </xdr:to>
        <xdr:pic>
          <xdr:nvPicPr>
            <xdr:cNvPr id="27" name="Picture 26"/>
            <xdr:cNvPicPr>
              <a:picLocks noChangeAspect="1" noChangeArrowheads="1"/>
              <a:extLst>
                <a:ext uri="{84589F7E-364E-4C9E-8A38-B11213B215E9}">
                  <a14:cameraTool cellRange="Calculations!$Q$35:$R$37" spid="_x0000_s1108"/>
                </a:ext>
              </a:extLst>
            </xdr:cNvPicPr>
          </xdr:nvPicPr>
          <xdr:blipFill>
            <a:blip xmlns:r="http://schemas.openxmlformats.org/officeDocument/2006/relationships" r:embed="rId7"/>
            <a:srcRect/>
            <a:stretch>
              <a:fillRect/>
            </a:stretch>
          </xdr:blipFill>
          <xdr:spPr bwMode="auto">
            <a:xfrm>
              <a:off x="5476876" y="528637"/>
              <a:ext cx="2162175" cy="11239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38101</xdr:colOff>
          <xdr:row>1</xdr:row>
          <xdr:rowOff>80962</xdr:rowOff>
        </xdr:from>
        <xdr:to>
          <xdr:col>51</xdr:col>
          <xdr:colOff>28576</xdr:colOff>
          <xdr:row>1</xdr:row>
          <xdr:rowOff>1204912</xdr:rowOff>
        </xdr:to>
        <xdr:pic>
          <xdr:nvPicPr>
            <xdr:cNvPr id="28" name="Picture 27"/>
            <xdr:cNvPicPr>
              <a:picLocks noChangeAspect="1" noChangeArrowheads="1"/>
              <a:extLst>
                <a:ext uri="{84589F7E-364E-4C9E-8A38-B11213B215E9}">
                  <a14:cameraTool cellRange="Calculations!$T$35:$V$37" spid="_x0000_s1109"/>
                </a:ext>
              </a:extLst>
            </xdr:cNvPicPr>
          </xdr:nvPicPr>
          <xdr:blipFill>
            <a:blip xmlns:r="http://schemas.openxmlformats.org/officeDocument/2006/relationships" r:embed="rId8"/>
            <a:srcRect/>
            <a:stretch>
              <a:fillRect/>
            </a:stretch>
          </xdr:blipFill>
          <xdr:spPr bwMode="auto">
            <a:xfrm>
              <a:off x="7848601" y="528637"/>
              <a:ext cx="2276475" cy="11239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29</xdr:col>
      <xdr:colOff>16669</xdr:colOff>
      <xdr:row>31</xdr:row>
      <xdr:rowOff>38100</xdr:rowOff>
    </xdr:from>
    <xdr:to>
      <xdr:col>49</xdr:col>
      <xdr:colOff>60048</xdr:colOff>
      <xdr:row>45</xdr:row>
      <xdr:rowOff>102635</xdr:rowOff>
    </xdr:to>
    <xdr:grpSp>
      <xdr:nvGrpSpPr>
        <xdr:cNvPr id="1043" name="Group 1042"/>
        <xdr:cNvGrpSpPr/>
      </xdr:nvGrpSpPr>
      <xdr:grpSpPr>
        <a:xfrm>
          <a:off x="8436769" y="7210425"/>
          <a:ext cx="1567379" cy="1998110"/>
          <a:chOff x="10406063" y="7038975"/>
          <a:chExt cx="1567379" cy="1998110"/>
        </a:xfrm>
      </xdr:grpSpPr>
      <xdr:sp macro="" textlink="">
        <xdr:nvSpPr>
          <xdr:cNvPr id="11" name="TextBox 10"/>
          <xdr:cNvSpPr txBox="1"/>
        </xdr:nvSpPr>
        <xdr:spPr>
          <a:xfrm>
            <a:off x="10451088" y="7038975"/>
            <a:ext cx="147732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solidFill>
                  <a:schemeClr val="tx1">
                    <a:lumMod val="75000"/>
                    <a:lumOff val="25000"/>
                  </a:schemeClr>
                </a:solidFill>
              </a:rPr>
              <a:t>#</a:t>
            </a:r>
            <a:r>
              <a:rPr lang="en-US" sz="1100" baseline="0">
                <a:solidFill>
                  <a:schemeClr val="tx1">
                    <a:lumMod val="75000"/>
                    <a:lumOff val="25000"/>
                  </a:schemeClr>
                </a:solidFill>
              </a:rPr>
              <a:t> of times </a:t>
            </a:r>
            <a:r>
              <a:rPr lang="en-US" sz="1100">
                <a:solidFill>
                  <a:schemeClr val="tx1">
                    <a:lumMod val="75000"/>
                    <a:lumOff val="25000"/>
                  </a:schemeClr>
                </a:solidFill>
              </a:rPr>
              <a:t>people said,</a:t>
            </a:r>
          </a:p>
        </xdr:txBody>
      </xdr:sp>
      <xdr:grpSp>
        <xdr:nvGrpSpPr>
          <xdr:cNvPr id="1042" name="Group 1041"/>
          <xdr:cNvGrpSpPr/>
        </xdr:nvGrpSpPr>
        <xdr:grpSpPr>
          <a:xfrm>
            <a:off x="10406063" y="7315200"/>
            <a:ext cx="1567379" cy="1721885"/>
            <a:chOff x="10477500" y="7315200"/>
            <a:chExt cx="1567379" cy="1721885"/>
          </a:xfrm>
        </xdr:grpSpPr>
        <xdr:pic>
          <xdr:nvPicPr>
            <xdr:cNvPr id="30" name="Picture 29" descr="C:\Users\waltair\AppData\Local\Microsoft\Windows\Temporary Internet Files\Content.IE5\IB8IAZP8\MC900367958[1].wmf"/>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0772775" y="7448232"/>
              <a:ext cx="533399" cy="58134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2" name="Picture 31" descr="C:\Users\waltair\AppData\Local\Microsoft\Windows\Temporary Internet Files\Content.IE5\IB8IAZP8\MC900367958[1].wmf"/>
            <xdr:cNvPicPr>
              <a:picLocks noChangeAspect="1" noChangeArrowheads="1"/>
            </xdr:cNvPicPr>
          </xdr:nvPicPr>
          <xdr:blipFill>
            <a:blip xmlns:r="http://schemas.openxmlformats.org/officeDocument/2006/relationships" r:embed="rId9" cstate="print">
              <a:duotone>
                <a:prstClr val="black"/>
                <a:schemeClr val="accent3">
                  <a:tint val="45000"/>
                  <a:satMod val="400000"/>
                </a:schemeClr>
              </a:duotone>
              <a:extLst>
                <a:ext uri="{28A0092B-C50C-407E-A947-70E740481C1C}">
                  <a14:useLocalDpi xmlns:a14="http://schemas.microsoft.com/office/drawing/2010/main" val="0"/>
                </a:ext>
              </a:extLst>
            </a:blip>
            <a:srcRect/>
            <a:stretch>
              <a:fillRect/>
            </a:stretch>
          </xdr:blipFill>
          <xdr:spPr bwMode="auto">
            <a:xfrm>
              <a:off x="10477500" y="7791451"/>
              <a:ext cx="776731" cy="84654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1" name="Picture 30" descr="C:\Users\waltair\AppData\Local\Microsoft\Windows\Temporary Internet Files\Content.IE5\IB8IAZP8\MC900367958[1].wmf"/>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0972801" y="7791451"/>
              <a:ext cx="471930" cy="514350"/>
            </a:xfrm>
            <a:prstGeom prst="rect">
              <a:avLst/>
            </a:prstGeom>
            <a:noFill/>
            <a:effectLst>
              <a:outerShdw blurRad="63500" sx="102000" sy="102000" algn="ctr"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sp macro="" textlink="">
          <xdr:nvSpPr>
            <xdr:cNvPr id="34" name="TextBox 33"/>
            <xdr:cNvSpPr txBox="1"/>
          </xdr:nvSpPr>
          <xdr:spPr>
            <a:xfrm>
              <a:off x="11382375" y="7315200"/>
              <a:ext cx="65242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solidFill>
                    <a:schemeClr val="tx1">
                      <a:lumMod val="75000"/>
                      <a:lumOff val="25000"/>
                    </a:schemeClr>
                  </a:solidFill>
                </a:rPr>
                <a:t>*thank*</a:t>
              </a:r>
            </a:p>
          </xdr:txBody>
        </xdr:sp>
        <xdr:sp macro="" textlink="">
          <xdr:nvSpPr>
            <xdr:cNvPr id="35" name="TextBox 34"/>
            <xdr:cNvSpPr txBox="1"/>
          </xdr:nvSpPr>
          <xdr:spPr>
            <a:xfrm>
              <a:off x="11525250" y="7820025"/>
              <a:ext cx="51962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solidFill>
                    <a:schemeClr val="tx1">
                      <a:lumMod val="75000"/>
                      <a:lumOff val="25000"/>
                    </a:schemeClr>
                  </a:solidFill>
                </a:rPr>
                <a:t>*Hui*</a:t>
              </a:r>
            </a:p>
          </xdr:txBody>
        </xdr:sp>
        <xdr:sp macro="" textlink="">
          <xdr:nvSpPr>
            <xdr:cNvPr id="36" name="TextBox 35"/>
            <xdr:cNvSpPr txBox="1"/>
          </xdr:nvSpPr>
          <xdr:spPr>
            <a:xfrm>
              <a:off x="11115675" y="8772525"/>
              <a:ext cx="44935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i="1">
                  <a:solidFill>
                    <a:schemeClr val="tx1">
                      <a:lumMod val="75000"/>
                      <a:lumOff val="25000"/>
                    </a:schemeClr>
                  </a:solidFill>
                </a:rPr>
                <a:t>both</a:t>
              </a:r>
            </a:p>
          </xdr:txBody>
        </xdr:sp>
        <xdr:sp macro="" textlink="Calculations!P2">
          <xdr:nvSpPr>
            <xdr:cNvPr id="37" name="TextBox 36"/>
            <xdr:cNvSpPr txBox="1"/>
          </xdr:nvSpPr>
          <xdr:spPr>
            <a:xfrm>
              <a:off x="10817106" y="7614479"/>
              <a:ext cx="392672"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28AAEF55-34C1-47A1-A56A-39D290C25CF2}" type="TxLink">
                <a:rPr lang="en-US" sz="800" b="1">
                  <a:solidFill>
                    <a:schemeClr val="tx1"/>
                  </a:solidFill>
                </a:rPr>
                <a:pPr/>
                <a:t>1466</a:t>
              </a:fld>
              <a:endParaRPr lang="en-US" sz="800" b="1">
                <a:solidFill>
                  <a:schemeClr val="tx1"/>
                </a:solidFill>
              </a:endParaRPr>
            </a:p>
          </xdr:txBody>
        </xdr:sp>
        <xdr:sp macro="" textlink="Calculations!P4">
          <xdr:nvSpPr>
            <xdr:cNvPr id="39" name="TextBox 38"/>
            <xdr:cNvSpPr txBox="1"/>
          </xdr:nvSpPr>
          <xdr:spPr>
            <a:xfrm>
              <a:off x="10637052" y="8058977"/>
              <a:ext cx="457626"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AE1A9421-01E8-4CB3-AAB0-EDFB59F405F3}" type="TxLink">
                <a:rPr lang="en-US" sz="1400" b="1">
                  <a:solidFill>
                    <a:schemeClr val="tx1"/>
                  </a:solidFill>
                </a:rPr>
                <a:pPr/>
                <a:t>395</a:t>
              </a:fld>
              <a:endParaRPr lang="en-US" sz="1400" b="1">
                <a:solidFill>
                  <a:schemeClr val="tx1"/>
                </a:solidFill>
              </a:endParaRPr>
            </a:p>
          </xdr:txBody>
        </xdr:sp>
        <xdr:sp macro="" textlink="Calculations!P3">
          <xdr:nvSpPr>
            <xdr:cNvPr id="38" name="TextBox 37"/>
            <xdr:cNvSpPr txBox="1"/>
          </xdr:nvSpPr>
          <xdr:spPr>
            <a:xfrm>
              <a:off x="11020425" y="7924201"/>
              <a:ext cx="340671"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820E67EA-6A6A-4CC8-83AC-CA25C0680B98}" type="TxLink">
                <a:rPr lang="en-US" sz="800" b="1">
                  <a:solidFill>
                    <a:schemeClr val="tx1"/>
                  </a:solidFill>
                </a:rPr>
                <a:pPr/>
                <a:t>566</a:t>
              </a:fld>
              <a:endParaRPr lang="en-US" sz="800" b="1">
                <a:solidFill>
                  <a:schemeClr val="tx1"/>
                </a:solidFill>
              </a:endParaRPr>
            </a:p>
          </xdr:txBody>
        </xdr:sp>
        <xdr:cxnSp macro="">
          <xdr:nvCxnSpPr>
            <xdr:cNvPr id="33" name="Curved Connector 32"/>
            <xdr:cNvCxnSpPr>
              <a:stCxn id="37" idx="3"/>
            </xdr:cNvCxnSpPr>
          </xdr:nvCxnSpPr>
          <xdr:spPr>
            <a:xfrm flipV="1">
              <a:off x="11209778" y="7524752"/>
              <a:ext cx="296422" cy="198507"/>
            </a:xfrm>
            <a:prstGeom prst="curvedConnector3">
              <a:avLst>
                <a:gd name="adj1" fmla="val 50000"/>
              </a:avLst>
            </a:prstGeom>
            <a:ln>
              <a:solidFill>
                <a:schemeClr val="tx1">
                  <a:lumMod val="75000"/>
                  <a:lumOff val="25000"/>
                </a:schemeClr>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46" name="Curved Connector 45"/>
            <xdr:cNvCxnSpPr>
              <a:stCxn id="38" idx="3"/>
              <a:endCxn id="35" idx="2"/>
            </xdr:cNvCxnSpPr>
          </xdr:nvCxnSpPr>
          <xdr:spPr>
            <a:xfrm>
              <a:off x="11361096" y="8032981"/>
              <a:ext cx="423969" cy="51604"/>
            </a:xfrm>
            <a:prstGeom prst="curvedConnector4">
              <a:avLst>
                <a:gd name="adj1" fmla="val 19359"/>
                <a:gd name="adj2" fmla="val 542989"/>
              </a:avLst>
            </a:prstGeom>
            <a:ln>
              <a:solidFill>
                <a:schemeClr val="tx1">
                  <a:lumMod val="75000"/>
                  <a:lumOff val="25000"/>
                </a:schemeClr>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72" name="Curved Connector 71"/>
            <xdr:cNvCxnSpPr>
              <a:endCxn id="36" idx="1"/>
            </xdr:cNvCxnSpPr>
          </xdr:nvCxnSpPr>
          <xdr:spPr>
            <a:xfrm rot="16200000" flipH="1">
              <a:off x="10792363" y="8581493"/>
              <a:ext cx="389452" cy="257172"/>
            </a:xfrm>
            <a:prstGeom prst="curvedConnector2">
              <a:avLst/>
            </a:prstGeom>
            <a:ln>
              <a:solidFill>
                <a:schemeClr val="tx1">
                  <a:lumMod val="75000"/>
                  <a:lumOff val="25000"/>
                </a:schemeClr>
              </a:solidFill>
              <a:tailEnd type="arrow"/>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31</xdr:col>
      <xdr:colOff>31392</xdr:colOff>
      <xdr:row>20</xdr:row>
      <xdr:rowOff>152400</xdr:rowOff>
    </xdr:from>
    <xdr:to>
      <xdr:col>47</xdr:col>
      <xdr:colOff>45325</xdr:colOff>
      <xdr:row>30</xdr:row>
      <xdr:rowOff>38100</xdr:rowOff>
    </xdr:to>
    <xdr:pic>
      <xdr:nvPicPr>
        <xdr:cNvPr id="1046" name="Picture 1045"/>
        <xdr:cNvPicPr>
          <a:picLocks noChangeAspect="1"/>
        </xdr:cNvPicPr>
      </xdr:nvPicPr>
      <xdr:blipFill>
        <a:blip xmlns:r="http://schemas.openxmlformats.org/officeDocument/2006/relationships" r:embed="rId10"/>
        <a:stretch>
          <a:fillRect/>
        </a:stretch>
      </xdr:blipFill>
      <xdr:spPr>
        <a:xfrm>
          <a:off x="8603892" y="5838825"/>
          <a:ext cx="1233133" cy="1238250"/>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Purna Duggirala" refreshedDate="40556.579696759261" createdVersion="4" refreshedVersion="4" minRefreshableVersion="3" recordCount="5227">
  <cacheSource type="worksheet">
    <worksheetSource name="Table1"/>
  </cacheSource>
  <cacheFields count="18">
    <cacheField name="post_id" numFmtId="0">
      <sharedItems containsSemiMixedTypes="0" containsString="0" containsNumber="1" containsInteger="1" minValue="2" maxValue="5333"/>
    </cacheField>
    <cacheField name="forum_id" numFmtId="0">
      <sharedItems containsSemiMixedTypes="0" containsString="0" containsNumber="1" containsInteger="1" minValue="1" maxValue="6"/>
    </cacheField>
    <cacheField name="topic_id" numFmtId="0">
      <sharedItems containsSemiMixedTypes="0" containsString="0" containsNumber="1" containsInteger="1" minValue="2" maxValue="1270" count="1242">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50"/>
        <n v="251"/>
        <n v="252"/>
        <n v="253"/>
        <n v="254"/>
        <n v="255"/>
        <n v="256"/>
        <n v="257"/>
        <n v="258"/>
        <n v="259"/>
        <n v="260"/>
        <n v="261"/>
        <n v="262"/>
        <n v="263"/>
        <n v="264"/>
        <n v="265"/>
        <n v="266"/>
        <n v="267"/>
        <n v="268"/>
        <n v="269"/>
        <n v="270"/>
        <n v="271"/>
        <n v="272"/>
        <n v="273"/>
        <n v="274"/>
        <n v="275"/>
        <n v="276"/>
        <n v="277"/>
        <n v="278"/>
        <n v="279"/>
        <n v="280"/>
        <n v="281"/>
        <n v="284"/>
        <n v="285"/>
        <n v="286"/>
        <n v="287"/>
        <n v="288"/>
        <n v="289"/>
        <n v="290"/>
        <n v="291"/>
        <n v="292"/>
        <n v="293"/>
        <n v="294"/>
        <n v="295"/>
        <n v="296"/>
        <n v="297"/>
        <n v="298"/>
        <n v="299"/>
        <n v="300"/>
        <n v="301"/>
        <n v="302"/>
        <n v="303"/>
        <n v="304"/>
        <n v="305"/>
        <n v="306"/>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5"/>
        <n v="366"/>
        <n v="367"/>
        <n v="368"/>
        <n v="369"/>
        <n v="370"/>
        <n v="371"/>
        <n v="372"/>
        <n v="373"/>
        <n v="375"/>
        <n v="376"/>
        <n v="377"/>
        <n v="378"/>
        <n v="379"/>
        <n v="380"/>
        <n v="381"/>
        <n v="382"/>
        <n v="383"/>
        <n v="384"/>
        <n v="385"/>
        <n v="386"/>
        <n v="387"/>
        <n v="388"/>
        <n v="389"/>
        <n v="390"/>
        <n v="391"/>
        <n v="392"/>
        <n v="393"/>
        <n v="394"/>
        <n v="395"/>
        <n v="396"/>
        <n v="397"/>
        <n v="398"/>
        <n v="399"/>
        <n v="400"/>
        <n v="401"/>
        <n v="402"/>
        <n v="403"/>
        <n v="404"/>
        <n v="405"/>
        <n v="406"/>
        <n v="407"/>
        <n v="408"/>
        <n v="409"/>
        <n v="410"/>
        <n v="411"/>
        <n v="412"/>
        <n v="413"/>
        <n v="414"/>
        <n v="415"/>
        <n v="416"/>
        <n v="417"/>
        <n v="418"/>
        <n v="419"/>
        <n v="420"/>
        <n v="421"/>
        <n v="422"/>
        <n v="423"/>
        <n v="424"/>
        <n v="425"/>
        <n v="426"/>
        <n v="427"/>
        <n v="428"/>
        <n v="430"/>
        <n v="431"/>
        <n v="432"/>
        <n v="433"/>
        <n v="434"/>
        <n v="435"/>
        <n v="436"/>
        <n v="437"/>
        <n v="438"/>
        <n v="439"/>
        <n v="440"/>
        <n v="441"/>
        <n v="442"/>
        <n v="443"/>
        <n v="444"/>
        <n v="445"/>
        <n v="446"/>
        <n v="447"/>
        <n v="448"/>
        <n v="449"/>
        <n v="450"/>
        <n v="451"/>
        <n v="452"/>
        <n v="453"/>
        <n v="454"/>
        <n v="455"/>
        <n v="456"/>
        <n v="457"/>
        <n v="458"/>
        <n v="459"/>
        <n v="460"/>
        <n v="461"/>
        <n v="462"/>
        <n v="463"/>
        <n v="464"/>
        <n v="465"/>
        <n v="466"/>
        <n v="467"/>
        <n v="468"/>
        <n v="469"/>
        <n v="470"/>
        <n v="471"/>
        <n v="472"/>
        <n v="473"/>
        <n v="474"/>
        <n v="475"/>
        <n v="476"/>
        <n v="477"/>
        <n v="478"/>
        <n v="479"/>
        <n v="480"/>
        <n v="481"/>
        <n v="482"/>
        <n v="483"/>
        <n v="484"/>
        <n v="485"/>
        <n v="486"/>
        <n v="487"/>
        <n v="488"/>
        <n v="489"/>
        <n v="490"/>
        <n v="491"/>
        <n v="492"/>
        <n v="493"/>
        <n v="494"/>
        <n v="495"/>
        <n v="496"/>
        <n v="497"/>
        <n v="498"/>
        <n v="499"/>
        <n v="500"/>
        <n v="501"/>
        <n v="502"/>
        <n v="503"/>
        <n v="504"/>
        <n v="505"/>
        <n v="506"/>
        <n v="507"/>
        <n v="508"/>
        <n v="509"/>
        <n v="510"/>
        <n v="511"/>
        <n v="512"/>
        <n v="513"/>
        <n v="514"/>
        <n v="515"/>
        <n v="516"/>
        <n v="517"/>
        <n v="518"/>
        <n v="519"/>
        <n v="520"/>
        <n v="521"/>
        <n v="522"/>
        <n v="523"/>
        <n v="525"/>
        <n v="526"/>
        <n v="527"/>
        <n v="528"/>
        <n v="529"/>
        <n v="530"/>
        <n v="531"/>
        <n v="532"/>
        <n v="533"/>
        <n v="535"/>
        <n v="536"/>
        <n v="537"/>
        <n v="538"/>
        <n v="539"/>
        <n v="540"/>
        <n v="542"/>
        <n v="543"/>
        <n v="544"/>
        <n v="545"/>
        <n v="546"/>
        <n v="547"/>
        <n v="548"/>
        <n v="549"/>
        <n v="550"/>
        <n v="551"/>
        <n v="552"/>
        <n v="553"/>
        <n v="554"/>
        <n v="555"/>
        <n v="556"/>
        <n v="557"/>
        <n v="558"/>
        <n v="559"/>
        <n v="560"/>
        <n v="561"/>
        <n v="562"/>
        <n v="563"/>
        <n v="564"/>
        <n v="565"/>
        <n v="566"/>
        <n v="567"/>
        <n v="568"/>
        <n v="569"/>
        <n v="570"/>
        <n v="571"/>
        <n v="572"/>
        <n v="573"/>
        <n v="574"/>
        <n v="575"/>
        <n v="576"/>
        <n v="577"/>
        <n v="578"/>
        <n v="579"/>
        <n v="580"/>
        <n v="581"/>
        <n v="582"/>
        <n v="583"/>
        <n v="584"/>
        <n v="585"/>
        <n v="586"/>
        <n v="587"/>
        <n v="588"/>
        <n v="589"/>
        <n v="590"/>
        <n v="591"/>
        <n v="592"/>
        <n v="593"/>
        <n v="594"/>
        <n v="595"/>
        <n v="596"/>
        <n v="597"/>
        <n v="598"/>
        <n v="599"/>
        <n v="600"/>
        <n v="601"/>
        <n v="602"/>
        <n v="603"/>
        <n v="604"/>
        <n v="605"/>
        <n v="606"/>
        <n v="607"/>
        <n v="608"/>
        <n v="609"/>
        <n v="610"/>
        <n v="611"/>
        <n v="612"/>
        <n v="613"/>
        <n v="614"/>
        <n v="615"/>
        <n v="616"/>
        <n v="617"/>
        <n v="618"/>
        <n v="619"/>
        <n v="620"/>
        <n v="621"/>
        <n v="622"/>
        <n v="623"/>
        <n v="624"/>
        <n v="625"/>
        <n v="626"/>
        <n v="627"/>
        <n v="628"/>
        <n v="629"/>
        <n v="630"/>
        <n v="631"/>
        <n v="632"/>
        <n v="633"/>
        <n v="634"/>
        <n v="635"/>
        <n v="636"/>
        <n v="637"/>
        <n v="638"/>
        <n v="639"/>
        <n v="640"/>
        <n v="641"/>
        <n v="642"/>
        <n v="643"/>
        <n v="644"/>
        <n v="645"/>
        <n v="646"/>
        <n v="647"/>
        <n v="648"/>
        <n v="649"/>
        <n v="650"/>
        <n v="651"/>
        <n v="652"/>
        <n v="653"/>
        <n v="654"/>
        <n v="655"/>
        <n v="656"/>
        <n v="657"/>
        <n v="658"/>
        <n v="659"/>
        <n v="660"/>
        <n v="661"/>
        <n v="662"/>
        <n v="663"/>
        <n v="664"/>
        <n v="665"/>
        <n v="666"/>
        <n v="667"/>
        <n v="668"/>
        <n v="669"/>
        <n v="670"/>
        <n v="671"/>
        <n v="672"/>
        <n v="673"/>
        <n v="674"/>
        <n v="675"/>
        <n v="676"/>
        <n v="677"/>
        <n v="678"/>
        <n v="679"/>
        <n v="680"/>
        <n v="681"/>
        <n v="682"/>
        <n v="683"/>
        <n v="684"/>
        <n v="685"/>
        <n v="686"/>
        <n v="687"/>
        <n v="688"/>
        <n v="689"/>
        <n v="690"/>
        <n v="691"/>
        <n v="692"/>
        <n v="693"/>
        <n v="694"/>
        <n v="695"/>
        <n v="696"/>
        <n v="697"/>
        <n v="698"/>
        <n v="699"/>
        <n v="700"/>
        <n v="701"/>
        <n v="702"/>
        <n v="703"/>
        <n v="704"/>
        <n v="705"/>
        <n v="706"/>
        <n v="707"/>
        <n v="708"/>
        <n v="709"/>
        <n v="710"/>
        <n v="711"/>
        <n v="712"/>
        <n v="713"/>
        <n v="714"/>
        <n v="715"/>
        <n v="716"/>
        <n v="717"/>
        <n v="718"/>
        <n v="719"/>
        <n v="720"/>
        <n v="721"/>
        <n v="722"/>
        <n v="723"/>
        <n v="724"/>
        <n v="725"/>
        <n v="726"/>
        <n v="727"/>
        <n v="728"/>
        <n v="729"/>
        <n v="730"/>
        <n v="731"/>
        <n v="732"/>
        <n v="733"/>
        <n v="734"/>
        <n v="735"/>
        <n v="736"/>
        <n v="737"/>
        <n v="738"/>
        <n v="739"/>
        <n v="740"/>
        <n v="741"/>
        <n v="742"/>
        <n v="743"/>
        <n v="744"/>
        <n v="745"/>
        <n v="746"/>
        <n v="747"/>
        <n v="748"/>
        <n v="749"/>
        <n v="750"/>
        <n v="751"/>
        <n v="752"/>
        <n v="753"/>
        <n v="754"/>
        <n v="755"/>
        <n v="756"/>
        <n v="757"/>
        <n v="758"/>
        <n v="759"/>
        <n v="760"/>
        <n v="761"/>
        <n v="762"/>
        <n v="763"/>
        <n v="764"/>
        <n v="765"/>
        <n v="766"/>
        <n v="767"/>
        <n v="768"/>
        <n v="769"/>
        <n v="770"/>
        <n v="771"/>
        <n v="772"/>
        <n v="773"/>
        <n v="774"/>
        <n v="775"/>
        <n v="776"/>
        <n v="777"/>
        <n v="778"/>
        <n v="779"/>
        <n v="780"/>
        <n v="781"/>
        <n v="782"/>
        <n v="783"/>
        <n v="784"/>
        <n v="785"/>
        <n v="786"/>
        <n v="787"/>
        <n v="788"/>
        <n v="789"/>
        <n v="790"/>
        <n v="791"/>
        <n v="792"/>
        <n v="793"/>
        <n v="794"/>
        <n v="795"/>
        <n v="796"/>
        <n v="797"/>
        <n v="798"/>
        <n v="799"/>
        <n v="800"/>
        <n v="801"/>
        <n v="802"/>
        <n v="803"/>
        <n v="804"/>
        <n v="805"/>
        <n v="806"/>
        <n v="807"/>
        <n v="808"/>
        <n v="809"/>
        <n v="810"/>
        <n v="811"/>
        <n v="812"/>
        <n v="813"/>
        <n v="814"/>
        <n v="815"/>
        <n v="816"/>
        <n v="817"/>
        <n v="818"/>
        <n v="819"/>
        <n v="820"/>
        <n v="821"/>
        <n v="822"/>
        <n v="823"/>
        <n v="824"/>
        <n v="825"/>
        <n v="826"/>
        <n v="827"/>
        <n v="828"/>
        <n v="829"/>
        <n v="830"/>
        <n v="831"/>
        <n v="832"/>
        <n v="833"/>
        <n v="834"/>
        <n v="835"/>
        <n v="836"/>
        <n v="837"/>
        <n v="838"/>
        <n v="839"/>
        <n v="840"/>
        <n v="841"/>
        <n v="842"/>
        <n v="844"/>
        <n v="845"/>
        <n v="846"/>
        <n v="847"/>
        <n v="848"/>
        <n v="849"/>
        <n v="850"/>
        <n v="851"/>
        <n v="852"/>
        <n v="853"/>
        <n v="854"/>
        <n v="855"/>
        <n v="856"/>
        <n v="857"/>
        <n v="858"/>
        <n v="859"/>
        <n v="860"/>
        <n v="861"/>
        <n v="864"/>
        <n v="865"/>
        <n v="866"/>
        <n v="867"/>
        <n v="868"/>
        <n v="869"/>
        <n v="870"/>
        <n v="871"/>
        <n v="872"/>
        <n v="873"/>
        <n v="874"/>
        <n v="875"/>
        <n v="876"/>
        <n v="877"/>
        <n v="878"/>
        <n v="879"/>
        <n v="880"/>
        <n v="882"/>
        <n v="883"/>
        <n v="884"/>
        <n v="885"/>
        <n v="886"/>
        <n v="887"/>
        <n v="888"/>
        <n v="889"/>
        <n v="890"/>
        <n v="891"/>
        <n v="892"/>
        <n v="893"/>
        <n v="894"/>
        <n v="895"/>
        <n v="896"/>
        <n v="897"/>
        <n v="898"/>
        <n v="899"/>
        <n v="900"/>
        <n v="901"/>
        <n v="902"/>
        <n v="903"/>
        <n v="904"/>
        <n v="905"/>
        <n v="906"/>
        <n v="907"/>
        <n v="908"/>
        <n v="909"/>
        <n v="910"/>
        <n v="911"/>
        <n v="912"/>
        <n v="913"/>
        <n v="914"/>
        <n v="915"/>
        <n v="916"/>
        <n v="917"/>
        <n v="918"/>
        <n v="919"/>
        <n v="920"/>
        <n v="921"/>
        <n v="922"/>
        <n v="923"/>
        <n v="924"/>
        <n v="925"/>
        <n v="927"/>
        <n v="928"/>
        <n v="929"/>
        <n v="930"/>
        <n v="931"/>
        <n v="932"/>
        <n v="933"/>
        <n v="934"/>
        <n v="935"/>
        <n v="936"/>
        <n v="937"/>
        <n v="938"/>
        <n v="939"/>
        <n v="940"/>
        <n v="941"/>
        <n v="942"/>
        <n v="943"/>
        <n v="944"/>
        <n v="945"/>
        <n v="946"/>
        <n v="947"/>
        <n v="948"/>
        <n v="949"/>
        <n v="950"/>
        <n v="951"/>
        <n v="952"/>
        <n v="953"/>
        <n v="954"/>
        <n v="955"/>
        <n v="956"/>
        <n v="957"/>
        <n v="958"/>
        <n v="959"/>
        <n v="960"/>
        <n v="961"/>
        <n v="962"/>
        <n v="963"/>
        <n v="964"/>
        <n v="965"/>
        <n v="966"/>
        <n v="967"/>
        <n v="968"/>
        <n v="969"/>
        <n v="970"/>
        <n v="971"/>
        <n v="972"/>
        <n v="973"/>
        <n v="974"/>
        <n v="975"/>
        <n v="976"/>
        <n v="977"/>
        <n v="978"/>
        <n v="979"/>
        <n v="980"/>
        <n v="981"/>
        <n v="982"/>
        <n v="983"/>
        <n v="984"/>
        <n v="985"/>
        <n v="986"/>
        <n v="987"/>
        <n v="988"/>
        <n v="989"/>
        <n v="990"/>
        <n v="991"/>
        <n v="992"/>
        <n v="993"/>
        <n v="994"/>
        <n v="995"/>
        <n v="996"/>
        <n v="997"/>
        <n v="998"/>
        <n v="999"/>
        <n v="1000"/>
        <n v="1002"/>
        <n v="1003"/>
        <n v="1004"/>
        <n v="1005"/>
        <n v="1006"/>
        <n v="1007"/>
        <n v="1008"/>
        <n v="1009"/>
        <n v="1010"/>
        <n v="1011"/>
        <n v="1012"/>
        <n v="1013"/>
        <n v="1014"/>
        <n v="1015"/>
        <n v="1016"/>
        <n v="1017"/>
        <n v="1018"/>
        <n v="1019"/>
        <n v="1020"/>
        <n v="1021"/>
        <n v="1022"/>
        <n v="1023"/>
        <n v="1024"/>
        <n v="1025"/>
        <n v="1026"/>
        <n v="1027"/>
        <n v="1028"/>
        <n v="1029"/>
        <n v="1030"/>
        <n v="1031"/>
        <n v="1032"/>
        <n v="1033"/>
        <n v="1034"/>
        <n v="1035"/>
        <n v="1036"/>
        <n v="1037"/>
        <n v="1038"/>
        <n v="1039"/>
        <n v="1040"/>
        <n v="1041"/>
        <n v="1042"/>
        <n v="1043"/>
        <n v="1044"/>
        <n v="1045"/>
        <n v="1046"/>
        <n v="1047"/>
        <n v="1048"/>
        <n v="1051"/>
        <n v="1052"/>
        <n v="1053"/>
        <n v="1054"/>
        <n v="1055"/>
        <n v="1056"/>
        <n v="1057"/>
        <n v="1058"/>
        <n v="1059"/>
        <n v="1060"/>
        <n v="1061"/>
        <n v="1062"/>
        <n v="1063"/>
        <n v="1064"/>
        <n v="1065"/>
        <n v="1066"/>
        <n v="1068"/>
        <n v="1069"/>
        <n v="1070"/>
        <n v="1071"/>
        <n v="1072"/>
        <n v="1073"/>
        <n v="1074"/>
        <n v="1075"/>
        <n v="1076"/>
        <n v="1077"/>
        <n v="1079"/>
        <n v="1080"/>
        <n v="1081"/>
        <n v="1082"/>
        <n v="1083"/>
        <n v="1084"/>
        <n v="1085"/>
        <n v="1086"/>
        <n v="1087"/>
        <n v="1088"/>
        <n v="1089"/>
        <n v="1090"/>
        <n v="1091"/>
        <n v="1092"/>
        <n v="1093"/>
        <n v="1094"/>
        <n v="1095"/>
        <n v="1096"/>
        <n v="1097"/>
        <n v="1098"/>
        <n v="1099"/>
        <n v="1100"/>
        <n v="1101"/>
        <n v="1102"/>
        <n v="1103"/>
        <n v="1104"/>
        <n v="1105"/>
        <n v="1106"/>
        <n v="1107"/>
        <n v="1108"/>
        <n v="1109"/>
        <n v="1110"/>
        <n v="1111"/>
        <n v="1112"/>
        <n v="1113"/>
        <n v="1114"/>
        <n v="1115"/>
        <n v="1116"/>
        <n v="1117"/>
        <n v="1118"/>
        <n v="1119"/>
        <n v="1120"/>
        <n v="1121"/>
        <n v="1122"/>
        <n v="1123"/>
        <n v="1124"/>
        <n v="1125"/>
        <n v="1126"/>
        <n v="1127"/>
        <n v="1128"/>
        <n v="1129"/>
        <n v="1130"/>
        <n v="1131"/>
        <n v="1132"/>
        <n v="1133"/>
        <n v="1134"/>
        <n v="1135"/>
        <n v="1136"/>
        <n v="1137"/>
        <n v="1138"/>
        <n v="1139"/>
        <n v="1140"/>
        <n v="1141"/>
        <n v="1142"/>
        <n v="1143"/>
        <n v="1144"/>
        <n v="1145"/>
        <n v="1146"/>
        <n v="1147"/>
        <n v="1148"/>
        <n v="1149"/>
        <n v="1150"/>
        <n v="1151"/>
        <n v="1152"/>
        <n v="1153"/>
        <n v="1154"/>
        <n v="1155"/>
        <n v="1156"/>
        <n v="1157"/>
        <n v="1158"/>
        <n v="1159"/>
        <n v="1160"/>
        <n v="1161"/>
        <n v="1162"/>
        <n v="1164"/>
        <n v="1165"/>
        <n v="1166"/>
        <n v="1167"/>
        <n v="1168"/>
        <n v="1169"/>
        <n v="1170"/>
        <n v="1171"/>
        <n v="1172"/>
        <n v="1173"/>
        <n v="1174"/>
        <n v="1175"/>
        <n v="1176"/>
        <n v="1177"/>
        <n v="1178"/>
        <n v="1179"/>
        <n v="1180"/>
        <n v="1181"/>
        <n v="1182"/>
        <n v="1183"/>
        <n v="1184"/>
        <n v="1185"/>
        <n v="1186"/>
        <n v="1187"/>
        <n v="1188"/>
        <n v="1189"/>
        <n v="1191"/>
        <n v="1192"/>
        <n v="1193"/>
        <n v="1194"/>
        <n v="1195"/>
        <n v="1196"/>
        <n v="1197"/>
        <n v="1198"/>
        <n v="1199"/>
        <n v="1200"/>
        <n v="1201"/>
        <n v="1202"/>
        <n v="1203"/>
        <n v="1204"/>
        <n v="1205"/>
        <n v="1206"/>
        <n v="1207"/>
        <n v="1208"/>
        <n v="1209"/>
        <n v="1210"/>
        <n v="1211"/>
        <n v="1212"/>
        <n v="1213"/>
        <n v="1214"/>
        <n v="1215"/>
        <n v="1216"/>
        <n v="1217"/>
        <n v="1218"/>
        <n v="1219"/>
        <n v="1220"/>
        <n v="1221"/>
        <n v="1222"/>
        <n v="1223"/>
        <n v="1224"/>
        <n v="1225"/>
        <n v="1226"/>
        <n v="1227"/>
        <n v="1228"/>
        <n v="1232"/>
        <n v="1233"/>
        <n v="1234"/>
        <n v="1235"/>
        <n v="1236"/>
        <n v="1237"/>
        <n v="1238"/>
        <n v="1239"/>
        <n v="1240"/>
        <n v="1241"/>
        <n v="1242"/>
        <n v="1243"/>
        <n v="1244"/>
        <n v="1245"/>
        <n v="1246"/>
        <n v="1247"/>
        <n v="1248"/>
        <n v="1249"/>
        <n v="1250"/>
        <n v="1251"/>
        <n v="1252"/>
        <n v="1253"/>
        <n v="1254"/>
        <n v="1255"/>
        <n v="1256"/>
        <n v="1257"/>
        <n v="1258"/>
        <n v="1259"/>
        <n v="1260"/>
        <n v="1261"/>
        <n v="1262"/>
        <n v="1263"/>
        <n v="1264"/>
        <n v="1265"/>
        <n v="1266"/>
        <n v="1267"/>
        <n v="1268"/>
        <n v="1269"/>
        <n v="1270"/>
      </sharedItems>
    </cacheField>
    <cacheField name="poster_id" numFmtId="0">
      <sharedItems containsSemiMixedTypes="0" containsString="0" containsNumber="1" containsInteger="1" minValue="1" maxValue="7319" count="751">
        <n v="1"/>
        <n v="7"/>
        <n v="24"/>
        <n v="28"/>
        <n v="31"/>
        <n v="35"/>
        <n v="38"/>
        <n v="50"/>
        <n v="51"/>
        <n v="55"/>
        <n v="59"/>
        <n v="60"/>
        <n v="67"/>
        <n v="27"/>
        <n v="68"/>
        <n v="73"/>
        <n v="79"/>
        <n v="109"/>
        <n v="114"/>
        <n v="115"/>
        <n v="78"/>
        <n v="127"/>
        <n v="176"/>
        <n v="178"/>
        <n v="181"/>
        <n v="184"/>
        <n v="204"/>
        <n v="205"/>
        <n v="294"/>
        <n v="326"/>
        <n v="330"/>
        <n v="337"/>
        <n v="338"/>
        <n v="352"/>
        <n v="317"/>
        <n v="370"/>
        <n v="373"/>
        <n v="376"/>
        <n v="377"/>
        <n v="378"/>
        <n v="409"/>
        <n v="423"/>
        <n v="425"/>
        <n v="426"/>
        <n v="29"/>
        <n v="428"/>
        <n v="432"/>
        <n v="438"/>
        <n v="454"/>
        <n v="477"/>
        <n v="501"/>
        <n v="581"/>
        <n v="628"/>
        <n v="646"/>
        <n v="651"/>
        <n v="666"/>
        <n v="716"/>
        <n v="724"/>
        <n v="81"/>
        <n v="739"/>
        <n v="748"/>
        <n v="771"/>
        <n v="809"/>
        <n v="816"/>
        <n v="843"/>
        <n v="855"/>
        <n v="876"/>
        <n v="889"/>
        <n v="948"/>
        <n v="951"/>
        <n v="967"/>
        <n v="65"/>
        <n v="968"/>
        <n v="950"/>
        <n v="978"/>
        <n v="986"/>
        <n v="998"/>
        <n v="1041"/>
        <n v="1077"/>
        <n v="1088"/>
        <n v="1096"/>
        <n v="1113"/>
        <n v="1144"/>
        <n v="1159"/>
        <n v="1165"/>
        <n v="1172"/>
        <n v="1217"/>
        <n v="1218"/>
        <n v="1226"/>
        <n v="1229"/>
        <n v="1312"/>
        <n v="1370"/>
        <n v="1373"/>
        <n v="1378"/>
        <n v="1425"/>
        <n v="1431"/>
        <n v="1480"/>
        <n v="1572"/>
        <n v="1573"/>
        <n v="1590"/>
        <n v="1615"/>
        <n v="1675"/>
        <n v="1694"/>
        <n v="1728"/>
        <n v="1789"/>
        <n v="1791"/>
        <n v="1802"/>
        <n v="1805"/>
        <n v="1810"/>
        <n v="1838"/>
        <n v="1731"/>
        <n v="1896"/>
        <n v="1915"/>
        <n v="1912"/>
        <n v="1886"/>
        <n v="1926"/>
        <n v="1934"/>
        <n v="1977"/>
        <n v="2003"/>
        <n v="2005"/>
        <n v="2006"/>
        <n v="2018"/>
        <n v="2028"/>
        <n v="2032"/>
        <n v="2044"/>
        <n v="2079"/>
        <n v="2077"/>
        <n v="2101"/>
        <n v="2110"/>
        <n v="2112"/>
        <n v="2163"/>
        <n v="2167"/>
        <n v="2176"/>
        <n v="2188"/>
        <n v="2213"/>
        <n v="2220"/>
        <n v="2291"/>
        <n v="2364"/>
        <n v="2369"/>
        <n v="2376"/>
        <n v="2424"/>
        <n v="2429"/>
        <n v="2456"/>
        <n v="2531"/>
        <n v="2553"/>
        <n v="2554"/>
        <n v="2564"/>
        <n v="2581"/>
        <n v="2543"/>
        <n v="2583"/>
        <n v="2631"/>
        <n v="2643"/>
        <n v="2649"/>
        <n v="2668"/>
        <n v="2669"/>
        <n v="2673"/>
        <n v="2683"/>
        <n v="2752"/>
        <n v="2758"/>
        <n v="2774"/>
        <n v="2832"/>
        <n v="2827"/>
        <n v="2835"/>
        <n v="2865"/>
        <n v="2867"/>
        <n v="2883"/>
        <n v="2938"/>
        <n v="2936"/>
        <n v="2964"/>
        <n v="2976"/>
        <n v="2982"/>
        <n v="2998"/>
        <n v="3005"/>
        <n v="3008"/>
        <n v="3017"/>
        <n v="77"/>
        <n v="3072"/>
        <n v="3078"/>
        <n v="3080"/>
        <n v="3086"/>
        <n v="3085"/>
        <n v="3091"/>
        <n v="3108"/>
        <n v="3114"/>
        <n v="3116"/>
        <n v="3090"/>
        <n v="3130"/>
        <n v="3131"/>
        <n v="3143"/>
        <n v="3191"/>
        <n v="3185"/>
        <n v="3226"/>
        <n v="3235"/>
        <n v="3241"/>
        <n v="3249"/>
        <n v="3256"/>
        <n v="3287"/>
        <n v="3290"/>
        <n v="3307"/>
        <n v="3312"/>
        <n v="3346"/>
        <n v="3371"/>
        <n v="3378"/>
        <n v="3385"/>
        <n v="3434"/>
        <n v="3479"/>
        <n v="3492"/>
        <n v="3501"/>
        <n v="3496"/>
        <n v="3535"/>
        <n v="1880"/>
        <n v="3546"/>
        <n v="3569"/>
        <n v="3575"/>
        <n v="3621"/>
        <n v="3632"/>
        <n v="3633"/>
        <n v="3646"/>
        <n v="3713"/>
        <n v="3752"/>
        <n v="3756"/>
        <n v="3757"/>
        <n v="3773"/>
        <n v="3687"/>
        <n v="3793"/>
        <n v="3855"/>
        <n v="3863"/>
        <n v="3886"/>
        <n v="3883"/>
        <n v="3911"/>
        <n v="3924"/>
        <n v="3958"/>
        <n v="3983"/>
        <n v="4009"/>
        <n v="4048"/>
        <n v="4057"/>
        <n v="4061"/>
        <n v="4068"/>
        <n v="4092"/>
        <n v="4108"/>
        <n v="4134"/>
        <n v="4144"/>
        <n v="4175"/>
        <n v="3622"/>
        <n v="4251"/>
        <n v="4257"/>
        <n v="4288"/>
        <n v="4307"/>
        <n v="4324"/>
        <n v="4338"/>
        <n v="4356"/>
        <n v="4360"/>
        <n v="4390"/>
        <n v="4393"/>
        <n v="4409"/>
        <n v="4475"/>
        <n v="4476"/>
        <n v="4498"/>
        <n v="4530"/>
        <n v="4536"/>
        <n v="4551"/>
        <n v="4544"/>
        <n v="4557"/>
        <n v="4632"/>
        <n v="4661"/>
        <n v="4675"/>
        <n v="4687"/>
        <n v="4699"/>
        <n v="4712"/>
        <n v="4725"/>
        <n v="4742"/>
        <n v="4775"/>
        <n v="4787"/>
        <n v="4789"/>
        <n v="4792"/>
        <n v="4797"/>
        <n v="4856"/>
        <n v="4874"/>
        <n v="4896"/>
        <n v="4898"/>
        <n v="4899"/>
        <n v="4900"/>
        <n v="4903"/>
        <n v="4910"/>
        <n v="4927"/>
        <n v="4753"/>
        <n v="4983"/>
        <n v="5054"/>
        <n v="5088"/>
        <n v="5114"/>
        <n v="5125"/>
        <n v="5136"/>
        <n v="5182"/>
        <n v="5246"/>
        <n v="5248"/>
        <n v="5267"/>
        <n v="5297"/>
        <n v="5305"/>
        <n v="5310"/>
        <n v="5337"/>
        <n v="5341"/>
        <n v="5365"/>
        <n v="5367"/>
        <n v="5388"/>
        <n v="5415"/>
        <n v="5424"/>
        <n v="5437"/>
        <n v="5470"/>
        <n v="5489"/>
        <n v="5499"/>
        <n v="5559"/>
        <n v="5569"/>
        <n v="5584"/>
        <n v="5408"/>
        <n v="5628"/>
        <n v="5574"/>
        <n v="5654"/>
        <n v="5837"/>
        <n v="5839"/>
        <n v="5841"/>
        <n v="5843"/>
        <n v="5857"/>
        <n v="5891"/>
        <n v="5905"/>
        <n v="5971"/>
        <n v="5120"/>
        <n v="5991"/>
        <n v="6061"/>
        <n v="6066"/>
        <n v="6067"/>
        <n v="6071"/>
        <n v="6090"/>
        <n v="6092"/>
        <n v="6171"/>
        <n v="6175"/>
        <n v="6195"/>
        <n v="6209"/>
        <n v="6229"/>
        <n v="6267"/>
        <n v="6317"/>
        <n v="6318"/>
        <n v="6367"/>
        <n v="6381"/>
        <n v="6389"/>
        <n v="6395"/>
        <n v="6417"/>
        <n v="6436"/>
        <n v="6455"/>
        <n v="6458"/>
        <n v="6473"/>
        <n v="6494"/>
        <n v="6498"/>
        <n v="6500"/>
        <n v="6501"/>
        <n v="6503"/>
        <n v="6504"/>
        <n v="6505"/>
        <n v="6506"/>
        <n v="6507"/>
        <n v="6508"/>
        <n v="6509"/>
        <n v="6510"/>
        <n v="6511"/>
        <n v="6512"/>
        <n v="5873"/>
        <n v="6431"/>
        <n v="6513"/>
        <n v="6514"/>
        <n v="6517"/>
        <n v="6518"/>
        <n v="6519"/>
        <n v="6520"/>
        <n v="6522"/>
        <n v="6524"/>
        <n v="6526"/>
        <n v="6527"/>
        <n v="6528"/>
        <n v="6531"/>
        <n v="6533"/>
        <n v="6534"/>
        <n v="6538"/>
        <n v="6539"/>
        <n v="6540"/>
        <n v="6541"/>
        <n v="6542"/>
        <n v="6030"/>
        <n v="6545"/>
        <n v="6546"/>
        <n v="6549"/>
        <n v="6551"/>
        <n v="6550"/>
        <n v="6547"/>
        <n v="6552"/>
        <n v="4460"/>
        <n v="6554"/>
        <n v="6555"/>
        <n v="6558"/>
        <n v="6560"/>
        <n v="6561"/>
        <n v="6562"/>
        <n v="6563"/>
        <n v="6565"/>
        <n v="6564"/>
        <n v="6566"/>
        <n v="6568"/>
        <n v="6569"/>
        <n v="6574"/>
        <n v="6576"/>
        <n v="6556"/>
        <n v="6581"/>
        <n v="6583"/>
        <n v="6585"/>
        <n v="6588"/>
        <n v="6591"/>
        <n v="6592"/>
        <n v="6594"/>
        <n v="6596"/>
        <n v="6599"/>
        <n v="6600"/>
        <n v="6604"/>
        <n v="6607"/>
        <n v="6609"/>
        <n v="6611"/>
        <n v="6614"/>
        <n v="6616"/>
        <n v="6615"/>
        <n v="6612"/>
        <n v="6617"/>
        <n v="6620"/>
        <n v="6622"/>
        <n v="6623"/>
        <n v="6625"/>
        <n v="6626"/>
        <n v="6627"/>
        <n v="6628"/>
        <n v="6629"/>
        <n v="6631"/>
        <n v="6632"/>
        <n v="6634"/>
        <n v="6636"/>
        <n v="6637"/>
        <n v="6640"/>
        <n v="6642"/>
        <n v="6645"/>
        <n v="6644"/>
        <n v="347"/>
        <n v="5851"/>
        <n v="6647"/>
        <n v="6648"/>
        <n v="6652"/>
        <n v="6654"/>
        <n v="6653"/>
        <n v="6655"/>
        <n v="6658"/>
        <n v="6656"/>
        <n v="6660"/>
        <n v="6663"/>
        <n v="6664"/>
        <n v="6667"/>
        <n v="6668"/>
        <n v="6669"/>
        <n v="6670"/>
        <n v="6672"/>
        <n v="6673"/>
        <n v="6674"/>
        <n v="6675"/>
        <n v="6677"/>
        <n v="6678"/>
        <n v="6679"/>
        <n v="5284"/>
        <n v="6680"/>
        <n v="6682"/>
        <n v="6684"/>
        <n v="6687"/>
        <n v="6688"/>
        <n v="6689"/>
        <n v="6662"/>
        <n v="6691"/>
        <n v="6693"/>
        <n v="6699"/>
        <n v="6700"/>
        <n v="6703"/>
        <n v="6704"/>
        <n v="6705"/>
        <n v="6706"/>
        <n v="6708"/>
        <n v="6709"/>
        <n v="6710"/>
        <n v="6713"/>
        <n v="6714"/>
        <n v="6717"/>
        <n v="6719"/>
        <n v="6720"/>
        <n v="6721"/>
        <n v="6723"/>
        <n v="6724"/>
        <n v="6730"/>
        <n v="6683"/>
        <n v="6731"/>
        <n v="6734"/>
        <n v="6738"/>
        <n v="6740"/>
        <n v="6745"/>
        <n v="6746"/>
        <n v="6751"/>
        <n v="6750"/>
        <n v="6754"/>
        <n v="6755"/>
        <n v="6756"/>
        <n v="6758"/>
        <n v="6759"/>
        <n v="6760"/>
        <n v="6770"/>
        <n v="6774"/>
        <n v="6776"/>
        <n v="6777"/>
        <n v="6779"/>
        <n v="6781"/>
        <n v="6783"/>
        <n v="6784"/>
        <n v="6791"/>
        <n v="6792"/>
        <n v="6795"/>
        <n v="6796"/>
        <n v="6799"/>
        <n v="6769"/>
        <n v="6499"/>
        <n v="6801"/>
        <n v="6802"/>
        <n v="6806"/>
        <n v="6811"/>
        <n v="6812"/>
        <n v="6813"/>
        <n v="6814"/>
        <n v="6816"/>
        <n v="6817"/>
        <n v="6820"/>
        <n v="6821"/>
        <n v="6828"/>
        <n v="6833"/>
        <n v="6835"/>
        <n v="6838"/>
        <n v="6839"/>
        <n v="6840"/>
        <n v="6841"/>
        <n v="6844"/>
        <n v="6846"/>
        <n v="6847"/>
        <n v="6850"/>
        <n v="6851"/>
        <n v="6852"/>
        <n v="6853"/>
        <n v="6671"/>
        <n v="6857"/>
        <n v="6858"/>
        <n v="6862"/>
        <n v="6866"/>
        <n v="6867"/>
        <n v="6872"/>
        <n v="6873"/>
        <n v="6871"/>
        <n v="6868"/>
        <n v="6875"/>
        <n v="6876"/>
        <n v="6530"/>
        <n v="6879"/>
        <n v="6880"/>
        <n v="6882"/>
        <n v="6886"/>
        <n v="6887"/>
        <n v="6889"/>
        <n v="6891"/>
        <n v="6893"/>
        <n v="6894"/>
        <n v="6902"/>
        <n v="6904"/>
        <n v="6903"/>
        <n v="6907"/>
        <n v="6908"/>
        <n v="6909"/>
        <n v="6910"/>
        <n v="6912"/>
        <n v="6913"/>
        <n v="6917"/>
        <n v="6916"/>
        <n v="6920"/>
        <n v="6922"/>
        <n v="6923"/>
        <n v="6924"/>
        <n v="6934"/>
        <n v="6933"/>
        <n v="6936"/>
        <n v="6937"/>
        <n v="6938"/>
        <n v="6742"/>
        <n v="6926"/>
        <n v="6939"/>
        <n v="6941"/>
        <n v="6942"/>
        <n v="6947"/>
        <n v="6925"/>
        <n v="6928"/>
        <n v="6957"/>
        <n v="6963"/>
        <n v="6967"/>
        <n v="6987"/>
        <n v="6991"/>
        <n v="6960"/>
        <n v="6950"/>
        <n v="6995"/>
        <n v="6998"/>
        <n v="7002"/>
        <n v="7003"/>
        <n v="6993"/>
        <n v="7006"/>
        <n v="7016"/>
        <n v="7017"/>
        <n v="7018"/>
        <n v="7021"/>
        <n v="7020"/>
        <n v="7004"/>
        <n v="7027"/>
        <n v="6962"/>
        <n v="7033"/>
        <n v="7025"/>
        <n v="7013"/>
        <n v="7038"/>
        <n v="7039"/>
        <n v="7046"/>
        <n v="7050"/>
        <n v="7052"/>
        <n v="7047"/>
        <n v="7060"/>
        <n v="7065"/>
        <n v="6897"/>
        <n v="7069"/>
        <n v="7063"/>
        <n v="7070"/>
        <n v="7071"/>
        <n v="7074"/>
        <n v="7076"/>
        <n v="7079"/>
        <n v="7082"/>
        <n v="7086"/>
        <n v="7087"/>
        <n v="7089"/>
        <n v="7091"/>
        <n v="7094"/>
        <n v="7095"/>
        <n v="6927"/>
        <n v="7097"/>
        <n v="7099"/>
        <n v="7100"/>
        <n v="7101"/>
        <n v="7108"/>
        <n v="7110"/>
        <n v="7113"/>
        <n v="7116"/>
        <n v="7117"/>
        <n v="7119"/>
        <n v="7120"/>
        <n v="7123"/>
        <n v="7125"/>
        <n v="7131"/>
        <n v="7137"/>
        <n v="6954"/>
        <n v="7140"/>
        <n v="7142"/>
        <n v="7146"/>
        <n v="7149"/>
        <n v="7150"/>
        <n v="7132"/>
        <n v="7152"/>
        <n v="7153"/>
        <n v="7156"/>
        <n v="7158"/>
        <n v="7098"/>
        <n v="7121"/>
        <n v="7162"/>
        <n v="7164"/>
        <n v="7129"/>
        <n v="7172"/>
        <n v="7176"/>
        <n v="7177"/>
        <n v="7178"/>
        <n v="7181"/>
        <n v="7182"/>
        <n v="7186"/>
        <n v="7187"/>
        <n v="7190"/>
        <n v="7195"/>
        <n v="7136"/>
        <n v="7200"/>
        <n v="7196"/>
        <n v="7204"/>
        <n v="7205"/>
        <n v="7209"/>
        <n v="7212"/>
        <n v="7213"/>
        <n v="7207"/>
        <n v="7218"/>
        <n v="7222"/>
        <n v="7224"/>
        <n v="7225"/>
        <n v="7227"/>
        <n v="7228"/>
        <n v="7229"/>
        <n v="7231"/>
        <n v="7232"/>
        <n v="7168"/>
        <n v="7235"/>
        <n v="7236"/>
        <n v="7238"/>
        <n v="7239"/>
        <n v="7240"/>
        <n v="7242"/>
        <n v="7244"/>
        <n v="7118"/>
        <n v="7247"/>
        <n v="7248"/>
        <n v="7067"/>
        <n v="7251"/>
        <n v="7252"/>
        <n v="7253"/>
        <n v="7262"/>
        <n v="7265"/>
        <n v="7267"/>
        <n v="7272"/>
        <n v="7274"/>
        <n v="7276"/>
        <n v="7277"/>
        <n v="7278"/>
        <n v="7279"/>
        <n v="7285"/>
        <n v="7290"/>
        <n v="7269"/>
        <n v="7292"/>
        <n v="7293"/>
        <n v="7294"/>
        <n v="7291"/>
        <n v="7301"/>
        <n v="7300"/>
        <n v="7304"/>
        <n v="7306"/>
        <n v="7307"/>
        <n v="7308"/>
        <n v="7310"/>
        <n v="7314"/>
        <n v="7315"/>
        <n v="7309"/>
        <n v="7319"/>
      </sharedItems>
    </cacheField>
    <cacheField name="post_text" numFmtId="0">
      <sharedItems longText="1"/>
    </cacheField>
    <cacheField name="post_time" numFmtId="22">
      <sharedItems containsSemiMixedTypes="0" containsNonDate="0" containsDate="1" containsString="0" minDate="2009-07-25T22:19:40" maxDate="2011-01-11T23:54:32"/>
    </cacheField>
    <cacheField name="post_status" numFmtId="0">
      <sharedItems containsSemiMixedTypes="0" containsString="0" containsNumber="1" containsInteger="1" minValue="0" maxValue="0"/>
    </cacheField>
    <cacheField name="post_position" numFmtId="0">
      <sharedItems containsSemiMixedTypes="0" containsString="0" containsNumber="1" containsInteger="1" minValue="1" maxValue="97" count="97">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sharedItems>
    </cacheField>
    <cacheField name="Hui Post?" numFmtId="0">
      <sharedItems count="2">
        <b v="0"/>
        <b v="1"/>
      </sharedItems>
    </cacheField>
    <cacheField name="Reply?" numFmtId="0">
      <sharedItems/>
    </cacheField>
    <cacheField name="Hui Reply?" numFmtId="0">
      <sharedItems containsSemiMixedTypes="0" containsString="0" containsNumber="1" containsInteger="1" minValue="0" maxValue="1" count="2">
        <n v="0"/>
        <n v="1"/>
      </sharedItems>
    </cacheField>
    <cacheField name="day of week" numFmtId="0">
      <sharedItems containsSemiMixedTypes="0" containsString="0" containsNumber="1" containsInteger="1" minValue="1" maxValue="7"/>
    </cacheField>
    <cacheField name="Topic Start" numFmtId="0">
      <sharedItems containsSemiMixedTypes="0" containsString="0" containsNumber="1" minValue="40019.929861111108" maxValue="40554.622916666667"/>
    </cacheField>
    <cacheField name="Time between Hui Reply &amp; Topic Start" numFmtId="0">
      <sharedItems containsSemiMixedTypes="0" containsString="0" containsNumber="1" minValue="0" maxValue="184.80234953703621"/>
    </cacheField>
    <cacheField name="Cumulative Count - Hui posts" numFmtId="0">
      <sharedItems containsSemiMixedTypes="0" containsString="0" containsNumber="1" containsInteger="1" minValue="0" maxValue="1273"/>
    </cacheField>
    <cacheField name="Date" numFmtId="165">
      <sharedItems containsSemiMixedTypes="0" containsNonDate="0" containsDate="1" containsString="0" minDate="2009-07-25T00:00:00" maxDate="2011-01-12T00:00:00"/>
    </cacheField>
    <cacheField name="Questioner" numFmtId="0">
      <sharedItems containsMixedTypes="1" containsNumber="1" containsInteger="1" minValue="0" maxValue="26604"/>
    </cacheField>
    <cacheField name="corrected time" numFmtId="22">
      <sharedItems containsSemiMixedTypes="0" containsNonDate="0" containsDate="1" containsString="0" minDate="2009-07-26T06:19:40" maxDate="2011-01-12T07:54:32" count="5226">
        <d v="2009-07-26T06:19:40"/>
        <d v="2009-07-26T15:07:38"/>
        <d v="2009-07-26T20:17:12"/>
        <d v="2009-07-27T01:30:56"/>
        <d v="2009-07-27T19:37:08"/>
        <d v="2009-07-27T20:27:08"/>
        <d v="2009-07-27T22:26:09"/>
        <d v="2009-07-27T23:22:04"/>
        <d v="2009-07-27T23:23:48"/>
        <d v="2009-07-27T23:49:14"/>
        <d v="2009-07-27T23:52:23"/>
        <d v="2009-07-28T00:20:04"/>
        <d v="2009-07-28T00:43:34"/>
        <d v="2009-07-28T00:49:48"/>
        <d v="2009-07-28T03:58:31"/>
        <d v="2009-07-28T04:28:16"/>
        <d v="2009-07-28T07:54:11"/>
        <d v="2009-07-28T08:01:54"/>
        <d v="2009-07-28T08:07:52"/>
        <d v="2009-07-28T08:38:51"/>
        <d v="2009-07-28T09:52:12"/>
        <d v="2009-07-28T10:08:26"/>
        <d v="2009-07-28T10:30:15"/>
        <d v="2009-07-28T15:19:16"/>
        <d v="2009-07-28T15:21:27"/>
        <d v="2009-07-28T15:36:27"/>
        <d v="2009-07-28T15:49:10"/>
        <d v="2009-07-28T16:05:13"/>
        <d v="2009-07-28T17:42:26"/>
        <d v="2009-07-28T18:50:16"/>
        <d v="2009-07-28T20:03:02"/>
        <d v="2009-07-28T20:10:20"/>
        <d v="2009-07-28T20:12:12"/>
        <d v="2009-07-28T20:15:06"/>
        <d v="2009-07-28T20:21:51"/>
        <d v="2009-07-28T21:43:50"/>
        <d v="2009-07-29T02:22:15"/>
        <d v="2009-07-29T17:00:56"/>
        <d v="2009-07-29T17:36:26"/>
        <d v="2009-07-29T17:57:53"/>
        <d v="2009-07-29T18:48:54"/>
        <d v="2009-07-30T13:10:05"/>
        <d v="2009-07-30T13:25:25"/>
        <d v="2009-07-30T13:30:23"/>
        <d v="2009-07-30T16:30:36"/>
        <d v="2009-07-30T17:44:04"/>
        <d v="2009-07-30T19:32:10"/>
        <d v="2009-07-30T20:27:36"/>
        <d v="2009-07-30T23:17:27"/>
        <d v="2009-07-30T23:46:51"/>
        <d v="2009-07-31T02:17:09"/>
        <d v="2009-07-31T14:05:56"/>
        <d v="2009-07-31T14:09:57"/>
        <d v="2009-07-31T14:56:41"/>
        <d v="2009-07-31T14:57:24"/>
        <d v="2009-07-31T20:17:38"/>
        <d v="2009-08-01T16:26:08"/>
        <d v="2009-08-03T13:28:28"/>
        <d v="2009-08-03T15:10:58"/>
        <d v="2009-08-03T15:47:43"/>
        <d v="2009-08-03T15:51:50"/>
        <d v="2009-08-03T19:10:28"/>
        <d v="2009-08-03T21:13:31"/>
        <d v="2009-08-04T02:24:04"/>
        <d v="2009-08-04T03:30:23"/>
        <d v="2009-08-04T08:47:26"/>
        <d v="2009-08-04T13:06:14"/>
        <d v="2009-08-04T14:56:00"/>
        <d v="2009-08-04T18:52:18"/>
        <d v="2009-08-04T18:57:48"/>
        <d v="2009-08-04T18:59:59"/>
        <d v="2009-08-04T19:01:39"/>
        <d v="2009-08-04T19:36:41"/>
        <d v="2009-08-04T20:50:20"/>
        <d v="2009-08-04T21:08:23"/>
        <d v="2009-08-05T09:03:15"/>
        <d v="2009-08-05T16:49:11"/>
        <d v="2009-08-05T16:56:22"/>
        <d v="2009-08-05T22:10:00"/>
        <d v="2009-08-05T22:39:43"/>
        <d v="2009-08-05T22:48:56"/>
        <d v="2009-08-05T23:21:52"/>
        <d v="2009-08-06T15:07:31"/>
        <d v="2009-08-06T21:16:18"/>
        <d v="2009-08-07T16:54:56"/>
        <d v="2009-08-07T19:12:00"/>
        <d v="2009-08-10T22:21:48"/>
        <d v="2009-08-10T23:00:57"/>
        <d v="2009-08-11T00:42:04"/>
        <d v="2009-08-11T02:39:57"/>
        <d v="2009-08-11T18:26:48"/>
        <d v="2009-08-12T09:05:55"/>
        <d v="2009-08-12T10:45:07"/>
        <d v="2009-08-12T15:52:38"/>
        <d v="2009-08-13T00:37:23"/>
        <d v="2009-08-13T01:18:02"/>
        <d v="2009-08-13T15:48:08"/>
        <d v="2009-08-13T23:55:15"/>
        <d v="2009-08-14T00:53:40"/>
        <d v="2009-08-14T18:47:34"/>
        <d v="2009-08-15T00:05:01"/>
        <d v="2009-08-15T02:24:09"/>
        <d v="2009-08-15T02:29:41"/>
        <d v="2009-08-15T04:36:58"/>
        <d v="2009-08-15T04:40:08"/>
        <d v="2009-08-15T04:58:38"/>
        <d v="2009-08-16T09:26:55"/>
        <d v="2009-08-16T12:31:05"/>
        <d v="2009-08-17T06:19:23"/>
        <d v="2009-08-17T06:39:50"/>
        <d v="2009-08-17T14:49:06"/>
        <d v="2009-08-17T15:12:31"/>
        <d v="2009-08-17T17:39:51"/>
        <d v="2009-08-17T22:32:59"/>
        <d v="2009-08-18T03:08:01"/>
        <d v="2009-08-18T04:06:03"/>
        <d v="2009-08-18T04:08:14"/>
        <d v="2009-08-18T04:42:37"/>
        <d v="2009-08-18T05:04:21"/>
        <d v="2009-08-18T05:19:26"/>
        <d v="2009-08-18T05:38:11"/>
        <d v="2009-08-18T05:46:49"/>
        <d v="2009-08-18T05:48:51"/>
        <d v="2009-08-18T05:56:48"/>
        <d v="2009-08-18T07:19:24"/>
        <d v="2009-08-18T08:12:31"/>
        <d v="2009-08-18T09:00:17"/>
        <d v="2009-08-18T14:46:37"/>
        <d v="2009-08-18T16:43:28"/>
        <d v="2009-08-18T16:45:15"/>
        <d v="2009-08-18T16:47:23"/>
        <d v="2009-08-18T17:16:22"/>
        <d v="2009-08-18T21:38:36"/>
        <d v="2009-08-18T21:40:01"/>
        <d v="2009-08-19T01:23:50"/>
        <d v="2009-08-19T04:57:27"/>
        <d v="2009-08-19T05:14:50"/>
        <d v="2009-08-19T08:59:12"/>
        <d v="2009-08-19T10:14:11"/>
        <d v="2009-08-19T13:15:33"/>
        <d v="2009-08-19T13:17:19"/>
        <d v="2009-08-19T13:35:44"/>
        <d v="2009-08-19T13:42:12"/>
        <d v="2009-08-19T13:58:24"/>
        <d v="2009-08-19T14:01:17"/>
        <d v="2009-08-19T16:54:24"/>
        <d v="2009-08-19T18:13:23"/>
        <d v="2009-08-19T22:21:52"/>
        <d v="2009-08-19T22:45:17"/>
        <d v="2009-08-20T00:18:26"/>
        <d v="2009-08-20T00:25:21"/>
        <d v="2009-08-20T11:21:19"/>
        <d v="2009-08-20T12:28:29"/>
        <d v="2009-08-20T23:19:27"/>
        <d v="2009-08-21T01:05:14"/>
        <d v="2009-08-21T12:30:24"/>
        <d v="2009-08-21T13:25:39"/>
        <d v="2009-08-22T05:17:12"/>
        <d v="2009-08-22T20:29:34"/>
        <d v="2009-08-23T10:32:18"/>
        <d v="2009-08-24T19:03:35"/>
        <d v="2009-08-24T19:11:31"/>
        <d v="2009-08-24T20:05:55"/>
        <d v="2009-08-24T20:13:46"/>
        <d v="2009-08-24T20:18:01"/>
        <d v="2009-08-24T20:19:41"/>
        <d v="2009-08-24T20:26:13"/>
        <d v="2009-08-24T20:33:23"/>
        <d v="2009-08-25T14:08:35"/>
        <d v="2009-08-26T03:56:16"/>
        <d v="2009-08-27T01:03:33"/>
        <d v="2009-08-27T18:39:58"/>
        <d v="2009-08-27T20:57:16"/>
        <d v="2009-08-27T22:13:39"/>
        <d v="2009-08-28T01:05:27"/>
        <d v="2009-08-28T03:37:24"/>
        <d v="2009-08-28T13:55:17"/>
        <d v="2009-08-28T22:51:38"/>
        <d v="2009-08-29T00:31:55"/>
        <d v="2009-08-29T08:51:16"/>
        <d v="2009-09-01T06:55:44"/>
        <d v="2009-09-01T15:59:16"/>
        <d v="2009-09-01T16:46:50"/>
        <d v="2009-09-01T21:43:40"/>
        <d v="2009-09-01T21:57:34"/>
        <d v="2009-09-01T23:24:26"/>
        <d v="2009-09-02T01:03:22"/>
        <d v="2009-09-02T02:38:38"/>
        <d v="2009-09-02T05:13:14"/>
        <d v="2009-09-02T05:21:18"/>
        <d v="2009-09-02T23:47:42"/>
        <d v="2009-09-03T03:33:27"/>
        <d v="2009-09-03T13:43:25"/>
        <d v="2009-09-03T17:49:42"/>
        <d v="2009-09-04T18:45:07"/>
        <d v="2009-09-04T19:29:53"/>
        <d v="2009-09-06T08:57:46"/>
        <d v="2009-09-06T16:42:37"/>
        <d v="2009-09-06T22:50:02"/>
        <d v="2009-09-07T01:57:39"/>
        <d v="2009-09-07T05:53:49"/>
        <d v="2009-09-07T21:20:41"/>
        <d v="2009-09-08T03:14:15"/>
        <d v="2009-09-08T04:41:22"/>
        <d v="2009-09-08T15:41:24"/>
        <d v="2009-09-08T17:32:57"/>
        <d v="2009-09-08T19:41:06"/>
        <d v="2009-09-09T01:40:47"/>
        <d v="2009-09-09T15:29:01"/>
        <d v="2009-09-09T15:51:41"/>
        <d v="2009-09-09T17:09:53"/>
        <d v="2009-09-09T17:41:16"/>
        <d v="2009-09-09T18:50:47"/>
        <d v="2009-09-09T18:54:34"/>
        <d v="2009-09-09T19:09:03"/>
        <d v="2009-09-09T19:11:11"/>
        <d v="2009-09-10T19:44:49"/>
        <d v="2009-09-11T02:01:36"/>
        <d v="2009-09-11T04:52:02"/>
        <d v="2009-09-11T07:27:14"/>
        <d v="2009-09-11T19:39:33"/>
        <d v="2009-09-11T21:19:13"/>
        <d v="2009-09-12T05:00:57"/>
        <d v="2009-09-12T08:47:32"/>
        <d v="2009-09-12T15:43:13"/>
        <d v="2009-09-12T16:07:22"/>
        <d v="2009-09-14T16:13:03"/>
        <d v="2009-09-15T00:07:11"/>
        <d v="2009-09-15T01:11:12"/>
        <d v="2009-09-15T02:56:08"/>
        <d v="2009-09-15T04:02:19"/>
        <d v="2009-09-15T04:49:04"/>
        <d v="2009-09-15T17:48:00"/>
        <d v="2009-09-15T18:34:07"/>
        <d v="2009-09-15T20:28:21"/>
        <d v="2009-09-15T21:26:59"/>
        <d v="2009-09-16T00:36:42"/>
        <d v="2009-09-16T04:20:33"/>
        <d v="2009-09-16T06:21:57"/>
        <d v="2009-09-16T09:04:21"/>
        <d v="2009-09-16T14:03:13"/>
        <d v="2009-09-16T16:01:44"/>
        <d v="2009-09-16T20:00:14"/>
        <d v="2009-09-16T20:12:56"/>
        <d v="2009-09-16T22:17:18"/>
        <d v="2009-09-17T01:19:19"/>
        <d v="2009-09-17T02:55:03"/>
        <d v="2009-09-17T02:56:47"/>
        <d v="2009-09-17T03:41:55"/>
        <d v="2009-09-17T05:16:13"/>
        <d v="2009-09-17T16:19:27"/>
        <d v="2009-09-17T23:44:40"/>
        <d v="2009-09-18T00:11:00"/>
        <d v="2009-09-18T01:37:07"/>
        <d v="2009-09-18T02:07:40"/>
        <d v="2009-09-18T02:49:37"/>
        <d v="2009-09-18T04:24:45"/>
        <d v="2009-09-19T03:28:12"/>
        <d v="2009-09-19T23:09:46"/>
        <d v="2009-09-21T06:36:44"/>
        <d v="2009-09-21T14:53:49"/>
        <d v="2009-09-21T16:20:05"/>
        <d v="2009-09-21T17:43:47"/>
        <d v="2009-09-22T00:49:47"/>
        <d v="2009-09-22T08:25:38"/>
        <d v="2009-09-22T12:02:28"/>
        <d v="2009-09-23T07:52:44"/>
        <d v="2009-09-23T17:06:46"/>
        <d v="2009-09-23T18:37:47"/>
        <d v="2009-09-24T09:57:36"/>
        <d v="2009-09-24T09:58:31"/>
        <d v="2009-09-24T13:34:31"/>
        <d v="2009-09-24T22:44:08"/>
        <d v="2009-09-25T13:35:06"/>
        <d v="2009-09-25T21:42:05"/>
        <d v="2009-09-25T22:34:44"/>
        <d v="2009-09-26T00:04:53"/>
        <d v="2009-09-26T00:07:57"/>
        <d v="2009-09-26T03:18:08"/>
        <d v="2009-09-26T03:26:06"/>
        <d v="2009-09-26T03:29:02"/>
        <d v="2009-09-26T04:39:09"/>
        <d v="2009-09-26T09:50:35"/>
        <d v="2009-09-26T10:01:40"/>
        <d v="2009-09-26T13:36:50"/>
        <d v="2009-09-26T19:35:39"/>
        <d v="2009-09-27T09:55:44"/>
        <d v="2009-09-28T23:00:51"/>
        <d v="2009-09-28T23:16:08"/>
        <d v="2009-09-29T03:59:01"/>
        <d v="2009-09-29T04:07:25"/>
        <d v="2009-09-29T09:35:11"/>
        <d v="2009-09-29T09:38:42"/>
        <d v="2009-09-29T09:55:33"/>
        <d v="2009-09-29T11:55:13"/>
        <d v="2009-09-29T14:13:13"/>
        <d v="2009-09-30T22:56:40"/>
        <d v="2009-09-30T23:01:41"/>
        <d v="2009-09-30T23:12:49"/>
        <d v="2009-10-04T06:46:23"/>
        <d v="2009-10-07T18:43:58"/>
        <d v="2009-10-07T20:45:33"/>
        <d v="2009-10-07T22:12:08"/>
        <d v="2009-10-07T23:02:10"/>
        <d v="2009-10-08T03:06:42"/>
        <d v="2009-10-08T03:22:30"/>
        <d v="2009-10-08T03:44:17"/>
        <d v="2009-10-08T03:58:49"/>
        <d v="2009-10-08T15:12:16"/>
        <d v="2009-10-11T04:15:45"/>
        <d v="2009-10-11T10:42:09"/>
        <d v="2009-10-12T19:46:23"/>
        <d v="2009-10-13T04:27:47"/>
        <d v="2009-10-14T12:31:19"/>
        <d v="2009-10-14T12:34:56"/>
        <d v="2009-10-14T12:45:12"/>
        <d v="2009-10-14T15:30:03"/>
        <d v="2009-10-14T20:04:26"/>
        <d v="2009-10-14T20:05:01"/>
        <d v="2009-10-14T20:18:55"/>
        <d v="2009-10-14T21:46:51"/>
        <d v="2009-10-14T21:48:43"/>
        <d v="2009-10-15T15:26:54"/>
        <d v="2009-10-15T20:39:05"/>
        <d v="2009-10-15T21:01:42"/>
        <d v="2009-10-20T01:03:33"/>
        <d v="2009-10-20T01:08:55"/>
        <d v="2009-10-20T01:13:00"/>
        <d v="2009-10-20T01:19:18"/>
        <d v="2009-10-20T01:28:35"/>
        <d v="2009-10-20T19:43:28"/>
        <d v="2009-10-20T20:20:52"/>
        <d v="2009-10-21T02:46:44"/>
        <d v="2009-10-21T03:41:43"/>
        <d v="2009-10-22T01:49:54"/>
        <d v="2009-10-22T05:53:41"/>
        <d v="2009-10-22T08:02:49"/>
        <d v="2009-10-25T19:39:18"/>
        <d v="2009-10-26T18:18:09"/>
        <d v="2009-10-26T20:47:54"/>
        <d v="2009-10-27T01:58:56"/>
        <d v="2009-10-27T01:59:30"/>
        <d v="2009-10-27T03:21:13"/>
        <d v="2009-10-27T03:46:58"/>
        <d v="2009-10-28T01:00:46"/>
        <d v="2009-10-28T18:09:30"/>
        <d v="2009-10-28T21:28:40"/>
        <d v="2009-10-30T04:31:23"/>
        <d v="2009-10-30T07:37:17"/>
        <d v="2009-10-30T12:58:00"/>
        <d v="2009-10-30T13:21:13"/>
        <d v="2009-10-30T16:30:23"/>
        <d v="2009-10-31T01:34:22"/>
        <d v="2009-10-31T03:58:17"/>
        <d v="2009-10-31T07:11:56"/>
        <d v="2009-10-31T08:02:56"/>
        <d v="2009-10-31T08:06:07"/>
        <d v="2009-10-31T08:16:44"/>
        <d v="2009-10-31T08:32:51"/>
        <d v="2009-10-31T09:18:44"/>
        <d v="2009-11-01T21:24:27"/>
        <d v="2009-11-01T22:11:37"/>
        <d v="2009-11-02T00:52:32"/>
        <d v="2009-11-02T08:45:01"/>
        <d v="2009-11-03T02:48:57"/>
        <d v="2009-11-03T04:25:17"/>
        <d v="2009-11-03T05:26:32"/>
        <d v="2009-11-03T16:55:38"/>
        <d v="2009-11-03T17:56:11"/>
        <d v="2009-11-03T22:55:40"/>
        <d v="2009-11-04T11:51:37"/>
        <d v="2009-11-04T13:57:06"/>
        <d v="2009-11-04T14:38:08"/>
        <d v="2009-11-04T20:30:05"/>
        <d v="2009-11-04T20:34:49"/>
        <d v="2009-11-05T00:13:00"/>
        <d v="2009-11-05T17:06:14"/>
        <d v="2009-11-06T02:45:53"/>
        <d v="2009-11-06T03:17:22"/>
        <d v="2009-11-06T07:51:11"/>
        <d v="2009-11-06T14:01:52"/>
        <d v="2009-11-06T16:29:45"/>
        <d v="2009-11-06T21:05:55"/>
        <d v="2009-11-07T02:37:00"/>
        <d v="2009-11-07T03:25:38"/>
        <d v="2009-11-07T11:23:03"/>
        <d v="2009-11-08T03:32:49"/>
        <d v="2009-11-08T09:31:10"/>
        <d v="2009-11-09T21:41:08"/>
        <d v="2009-11-10T01:49:30"/>
        <d v="2009-11-10T02:32:36"/>
        <d v="2009-11-10T05:28:47"/>
        <d v="2009-11-10T05:30:35"/>
        <d v="2009-11-10T11:12:27"/>
        <d v="2009-11-10T14:05:54"/>
        <d v="2009-11-10T23:38:41"/>
        <d v="2009-11-11T01:24:49"/>
        <d v="2009-11-11T17:42:12"/>
        <d v="2009-11-11T19:32:34"/>
        <d v="2009-11-11T19:36:42"/>
        <d v="2009-11-11T19:39:34"/>
        <d v="2009-11-11T19:49:02"/>
        <d v="2009-11-12T02:00:52"/>
        <d v="2009-11-12T04:01:01"/>
        <d v="2009-11-12T13:57:16"/>
        <d v="2009-11-12T16:11:24"/>
        <d v="2009-11-12T22:26:32"/>
        <d v="2009-11-13T01:27:49"/>
        <d v="2009-11-13T05:43:34"/>
        <d v="2009-11-13T07:38:38"/>
        <d v="2009-11-13T07:46:35"/>
        <d v="2009-11-13T18:29:32"/>
        <d v="2009-11-13T20:32:35"/>
        <d v="2009-11-13T20:35:07"/>
        <d v="2009-11-13T20:37:06"/>
        <d v="2009-11-13T22:36:39"/>
        <d v="2009-11-14T01:52:26"/>
        <d v="2009-11-14T08:15:21"/>
        <d v="2009-11-15T12:42:46"/>
        <d v="2009-11-16T11:53:31"/>
        <d v="2009-11-16T12:11:15"/>
        <d v="2009-11-16T12:26:49"/>
        <d v="2009-11-16T14:24:23"/>
        <d v="2009-11-16T16:53:54"/>
        <d v="2009-11-16T16:58:04"/>
        <d v="2009-11-16T22:20:18"/>
        <d v="2009-11-17T01:46:13"/>
        <d v="2009-11-17T01:54:46"/>
        <d v="2009-11-17T04:21:20"/>
        <d v="2009-11-17T06:13:18"/>
        <d v="2009-11-17T06:34:24"/>
        <d v="2009-11-17T09:51:24"/>
        <d v="2009-11-17T17:11:36"/>
        <d v="2009-11-17T19:09:45"/>
        <d v="2009-11-17T19:59:18"/>
        <d v="2009-11-17T20:00:08"/>
        <d v="2009-11-17T20:11:27"/>
        <d v="2009-11-17T22:24:21"/>
        <d v="2009-11-17T22:36:57"/>
        <d v="2009-11-18T00:24:29"/>
        <d v="2009-11-18T04:49:33"/>
        <d v="2009-11-18T12:23:40"/>
        <d v="2009-11-18T19:31:28"/>
        <d v="2009-11-19T01:18:20"/>
        <d v="2009-11-19T08:17:07"/>
        <d v="2009-11-19T16:46:09"/>
        <d v="2009-11-19T18:54:36"/>
        <d v="2009-11-19T18:59:35"/>
        <d v="2009-11-19T20:04:20"/>
        <d v="2009-11-19T20:07:32"/>
        <d v="2009-11-19T21:09:32"/>
        <d v="2009-11-19T21:58:46"/>
        <d v="2009-11-19T23:00:54"/>
        <d v="2009-11-20T08:09:32"/>
        <d v="2009-11-20T12:21:17"/>
        <d v="2009-11-20T17:18:34"/>
        <d v="2009-11-20T17:19:11"/>
        <d v="2009-11-20T17:28:34"/>
        <d v="2009-11-20T19:24:53"/>
        <d v="2009-11-20T21:36:34"/>
        <d v="2009-11-20T23:43:58"/>
        <d v="2009-11-21T09:10:32"/>
        <d v="2009-11-21T23:39:02"/>
        <d v="2009-11-22T12:14:29"/>
        <d v="2009-11-22T12:20:53"/>
        <d v="2009-11-22T23:15:22"/>
        <d v="2009-11-22T23:37:00"/>
        <d v="2009-11-23T01:39:54"/>
        <d v="2009-11-23T08:19:56"/>
        <d v="2009-11-23T16:42:00"/>
        <d v="2009-11-23T18:15:27"/>
        <d v="2009-11-23T18:58:34"/>
        <d v="2009-11-23T20:04:12"/>
        <d v="2009-11-23T23:18:15"/>
        <d v="2009-11-24T01:09:15"/>
        <d v="2009-11-25T02:38:37"/>
        <d v="2009-11-25T03:21:29"/>
        <d v="2009-11-25T04:43:36"/>
        <d v="2009-11-25T05:51:16"/>
        <d v="2009-11-25T21:02:04"/>
        <d v="2009-11-26T09:36:19"/>
        <d v="2009-11-26T13:55:47"/>
        <d v="2009-11-27T03:09:21"/>
        <d v="2009-11-27T22:06:20"/>
        <d v="2009-11-27T22:11:24"/>
        <d v="2009-11-27T22:25:12"/>
        <d v="2009-11-27T23:02:03"/>
        <d v="2009-11-27T23:08:14"/>
        <d v="2009-11-28T03:30:14"/>
        <d v="2009-12-01T04:34:56"/>
        <d v="2009-12-01T08:47:54"/>
        <d v="2009-12-01T14:22:16"/>
        <d v="2009-12-01T20:15:40"/>
        <d v="2009-12-01T20:20:29"/>
        <d v="2009-12-01T22:17:54"/>
        <d v="2009-12-01T23:09:37"/>
        <d v="2009-12-02T07:42:07"/>
        <d v="2009-12-02T13:41:53"/>
        <d v="2009-12-03T09:01:24"/>
        <d v="2009-12-03T22:45:45"/>
        <d v="2009-12-04T01:28:40"/>
        <d v="2009-12-04T04:18:53"/>
        <d v="2009-12-04T04:36:34"/>
        <d v="2009-12-04T14:52:43"/>
        <d v="2009-12-04T14:57:44"/>
        <d v="2009-12-04T15:02:22"/>
        <d v="2009-12-04T15:02:54"/>
        <d v="2009-12-04T16:52:11"/>
        <d v="2009-12-05T04:47:32"/>
        <d v="2009-12-05T13:06:25"/>
        <d v="2009-12-05T14:00:43"/>
        <d v="2009-12-07T12:21:36"/>
        <d v="2009-12-07T13:23:30"/>
        <d v="2009-12-08T06:14:05"/>
        <d v="2009-12-08T11:00:38"/>
        <d v="2009-12-08T16:52:16"/>
        <d v="2009-12-08T18:41:10"/>
        <d v="2009-12-09T16:17:28"/>
        <d v="2009-12-09T17:27:55"/>
        <d v="2009-12-09T23:50:09"/>
        <d v="2009-12-10T03:54:54"/>
        <d v="2009-12-10T15:09:18"/>
        <d v="2009-12-11T05:24:50"/>
        <d v="2009-12-11T08:51:55"/>
        <d v="2009-12-11T11:25:30"/>
        <d v="2009-12-11T11:34:05"/>
        <d v="2009-12-11T19:53:34"/>
        <d v="2009-12-11T21:03:07"/>
        <d v="2009-12-11T21:39:07"/>
        <d v="2009-12-11T21:53:16"/>
        <d v="2009-12-11T22:01:01"/>
        <d v="2009-12-12T11:10:41"/>
        <d v="2009-12-12T13:54:17"/>
        <d v="2009-12-12T14:31:25"/>
        <d v="2009-12-12T14:39:11"/>
        <d v="2009-12-12T14:50:00"/>
        <d v="2009-12-12T15:55:04"/>
        <d v="2009-12-12T17:17:58"/>
        <d v="2009-12-12T18:41:38"/>
        <d v="2009-12-12T21:35:16"/>
        <d v="2009-12-12T21:59:47"/>
        <d v="2009-12-13T04:38:47"/>
        <d v="2009-12-13T10:23:41"/>
        <d v="2009-12-13T10:44:12"/>
        <d v="2009-12-13T13:12:39"/>
        <d v="2009-12-13T15:48:26"/>
        <d v="2009-12-14T10:43:57"/>
        <d v="2009-12-14T11:56:27"/>
        <d v="2009-12-14T12:24:11"/>
        <d v="2009-12-14T19:40:54"/>
        <d v="2009-12-14T23:04:35"/>
        <d v="2009-12-15T07:08:08"/>
        <d v="2009-12-15T07:34:05"/>
        <d v="2009-12-15T08:47:43"/>
        <d v="2009-12-15T09:43:38"/>
        <d v="2009-12-15T10:38:24"/>
        <d v="2009-12-15T12:53:17"/>
        <d v="2009-12-15T14:01:06"/>
        <d v="2009-12-15T21:02:48"/>
        <d v="2009-12-15T21:39:15"/>
        <d v="2009-12-15T21:40:48"/>
        <d v="2009-12-16T01:58:11"/>
        <d v="2009-12-16T04:56:10"/>
        <d v="2009-12-16T07:44:19"/>
        <d v="2009-12-16T17:55:15"/>
        <d v="2009-12-16T17:57:43"/>
        <d v="2009-12-16T22:13:30"/>
        <d v="2009-12-16T22:17:21"/>
        <d v="2009-12-16T23:07:54"/>
        <d v="2009-12-17T00:28:49"/>
        <d v="2009-12-17T06:26:09"/>
        <d v="2009-12-17T07:57:25"/>
        <d v="2009-12-17T08:35:25"/>
        <d v="2009-12-17T09:18:24"/>
        <d v="2009-12-17T21:44:25"/>
        <d v="2009-12-17T21:54:54"/>
        <d v="2009-12-17T22:19:38"/>
        <d v="2009-12-17T23:12:24"/>
        <d v="2009-12-18T06:17:13"/>
        <d v="2009-12-18T12:40:12"/>
        <d v="2009-12-18T14:00:11"/>
        <d v="2009-12-18T14:10:15"/>
        <d v="2009-12-18T18:56:45"/>
        <d v="2009-12-18T20:41:04"/>
        <d v="2009-12-18T22:28:02"/>
        <d v="2009-12-18T22:35:50"/>
        <d v="2009-12-18T23:10:13"/>
        <d v="2009-12-19T03:15:18"/>
        <d v="2009-12-21T20:18:09"/>
        <d v="2009-12-21T21:02:25"/>
        <d v="2009-12-21T21:51:52"/>
        <d v="2009-12-21T21:59:40"/>
        <d v="2009-12-21T22:13:10"/>
        <d v="2009-12-21T22:15:42"/>
        <d v="2009-12-22T00:20:23"/>
        <d v="2009-12-22T05:40:04"/>
        <d v="2009-12-22T16:57:26"/>
        <d v="2009-12-22T20:42:12"/>
        <d v="2009-12-22T20:53:47"/>
        <d v="2009-12-22T21:17:48"/>
        <d v="2009-12-23T01:46:07"/>
        <d v="2009-12-23T09:23:36"/>
        <d v="2009-12-23T09:57:44"/>
        <d v="2009-12-23T12:30:20"/>
        <d v="2009-12-24T01:38:37"/>
        <d v="2009-12-24T03:23:05"/>
        <d v="2009-12-26T14:56:14"/>
        <d v="2009-12-26T15:17:31"/>
        <d v="2009-12-26T15:57:49"/>
        <d v="2009-12-26T16:49:32"/>
        <d v="2009-12-26T17:01:52"/>
        <d v="2009-12-26T17:15:13"/>
        <d v="2009-12-26T17:28:03"/>
        <d v="2009-12-26T17:53:09"/>
        <d v="2009-12-26T18:18:07"/>
        <d v="2009-12-26T19:06:12"/>
        <d v="2009-12-26T19:44:32"/>
        <d v="2009-12-26T19:47:05"/>
        <d v="2009-12-26T22:44:06"/>
        <d v="2009-12-26T23:07:40"/>
        <d v="2009-12-26T23:12:06"/>
        <d v="2009-12-27T18:28:08"/>
        <d v="2009-12-27T21:41:40"/>
        <d v="2009-12-28T09:52:52"/>
        <d v="2009-12-28T10:23:51"/>
        <d v="2009-12-28T10:42:47"/>
        <d v="2009-12-28T13:56:50"/>
        <d v="2009-12-28T14:33:25"/>
        <d v="2009-12-28T15:06:15"/>
        <d v="2009-12-28T15:22:52"/>
        <d v="2009-12-28T16:48:28"/>
        <d v="2009-12-28T19:45:53"/>
        <d v="2009-12-28T20:01:47"/>
        <d v="2009-12-28T21:41:32"/>
        <d v="2009-12-28T21:53:58"/>
        <d v="2009-12-29T13:47:39"/>
        <d v="2009-12-29T14:58:29"/>
        <d v="2009-12-30T23:37:36"/>
        <d v="2009-12-31T00:21:00"/>
        <d v="2009-12-31T19:13:54"/>
        <d v="2009-12-31T20:52:09"/>
        <d v="2010-01-04T15:08:28"/>
        <d v="2010-01-04T21:11:50"/>
        <d v="2010-01-04T21:12:21"/>
        <d v="2010-01-05T08:31:22"/>
        <d v="2010-01-05T13:21:27"/>
        <d v="2010-01-05T14:49:13"/>
        <d v="2010-01-05T18:46:44"/>
        <d v="2010-01-05T19:27:54"/>
        <d v="2010-01-05T20:38:25"/>
        <d v="2010-01-05T20:55:40"/>
        <d v="2010-01-05T20:58:45"/>
        <d v="2010-01-05T21:01:52"/>
        <d v="2010-01-05T21:20:30"/>
        <d v="2010-01-05T21:21:55"/>
        <d v="2010-01-05T22:43:54"/>
        <d v="2010-01-05T23:40:28"/>
        <d v="2010-01-06T03:00:47"/>
        <d v="2010-01-06T05:40:55"/>
        <d v="2010-01-06T05:55:24"/>
        <d v="2010-01-06T07:44:31"/>
        <d v="2010-01-06T11:03:51"/>
        <d v="2010-01-06T19:48:39"/>
        <d v="2010-01-06T20:29:02"/>
        <d v="2010-01-06T21:26:19"/>
        <d v="2010-01-07T00:26:37"/>
        <d v="2010-01-07T00:30:34"/>
        <d v="2010-01-07T03:37:22"/>
        <d v="2010-01-07T07:51:28"/>
        <d v="2010-01-07T07:58:36"/>
        <d v="2010-01-07T08:06:59"/>
        <d v="2010-01-07T08:07:32"/>
        <d v="2010-01-07T19:15:30"/>
        <d v="2010-01-07T20:23:24"/>
        <d v="2010-01-07T20:50:57"/>
        <d v="2010-01-07T20:54:35"/>
        <d v="2010-01-07T21:15:36"/>
        <d v="2010-01-07T21:28:33"/>
        <d v="2010-01-07T21:34:41"/>
        <d v="2010-01-08T02:23:58"/>
        <d v="2010-01-08T02:44:58"/>
        <d v="2010-01-08T04:40:34"/>
        <d v="2010-01-08T05:06:44"/>
        <d v="2010-01-08T15:28:32"/>
        <d v="2010-01-08T17:15:00"/>
        <d v="2010-01-08T17:31:00"/>
        <d v="2010-01-08T17:50:16"/>
        <d v="2010-01-08T18:22:19"/>
        <d v="2010-01-08T18:37:41"/>
        <d v="2010-01-08T19:12:40"/>
        <d v="2010-01-08T19:13:58"/>
        <d v="2010-01-08T20:38:49"/>
        <d v="2010-01-08T21:39:16"/>
        <d v="2010-01-08T21:56:08"/>
        <d v="2010-01-08T23:28:46"/>
        <d v="2010-01-08T23:29:23"/>
        <d v="2010-01-08T23:45:50"/>
        <d v="2010-01-08T23:56:36"/>
        <d v="2010-01-09T05:11:07"/>
        <d v="2010-01-09T09:57:02"/>
        <d v="2010-01-10T13:08:20"/>
        <d v="2010-01-10T15:05:45"/>
        <d v="2010-01-10T15:37:20"/>
        <d v="2010-01-10T18:28:16"/>
        <d v="2010-01-10T19:37:59"/>
        <d v="2010-01-10T22:34:30"/>
        <d v="2010-01-11T07:50:03"/>
        <d v="2010-01-11T13:49:15"/>
        <d v="2010-01-11T21:21:10"/>
        <d v="2010-01-12T03:38:44"/>
        <d v="2010-01-12T05:36:19"/>
        <d v="2010-01-12T05:42:39"/>
        <d v="2010-01-12T06:01:41"/>
        <d v="2010-01-12T08:12:01"/>
        <d v="2010-01-12T08:14:16"/>
        <d v="2010-01-12T12:09:22"/>
        <d v="2010-01-12T15:01:10"/>
        <d v="2010-01-12T15:03:15"/>
        <d v="2010-01-12T15:38:34"/>
        <d v="2010-01-12T22:57:11"/>
        <d v="2010-01-12T23:58:32"/>
        <d v="2010-01-12T23:59:53"/>
        <d v="2010-01-13T01:21:50"/>
        <d v="2010-01-13T04:42:14"/>
        <d v="2010-01-13T04:49:58"/>
        <d v="2010-01-13T06:42:54"/>
        <d v="2010-01-13T07:25:33"/>
        <d v="2010-01-13T07:58:23"/>
        <d v="2010-01-13T08:09:19"/>
        <d v="2010-01-13T08:16:51"/>
        <d v="2010-01-13T12:02:06"/>
        <d v="2010-01-13T12:15:32"/>
        <d v="2010-01-13T13:07:05"/>
        <d v="2010-01-13T15:29:43"/>
        <d v="2010-01-13T16:23:26"/>
        <d v="2010-01-13T16:30:43"/>
        <d v="2010-01-13T16:49:22"/>
        <d v="2010-01-13T16:58:20"/>
        <d v="2010-01-13T17:06:51"/>
        <d v="2010-01-13T21:34:03"/>
        <d v="2010-01-13T22:04:26"/>
        <d v="2010-01-13T23:16:56"/>
        <d v="2010-01-14T06:16:41"/>
        <d v="2010-01-14T08:14:01"/>
        <d v="2010-01-14T09:29:12"/>
        <d v="2010-01-14T12:05:10"/>
        <d v="2010-01-14T12:44:01"/>
        <d v="2010-01-14T16:37:13"/>
        <d v="2010-01-14T16:52:37"/>
        <d v="2010-01-14T17:26:07"/>
        <d v="2010-01-14T17:33:12"/>
        <d v="2010-01-14T17:33:17"/>
        <d v="2010-01-14T20:01:26"/>
        <d v="2010-01-14T20:12:40"/>
        <d v="2010-01-14T20:18:53"/>
        <d v="2010-01-14T20:51:17"/>
        <d v="2010-01-14T21:54:22"/>
        <d v="2010-01-15T00:17:50"/>
        <d v="2010-01-15T03:54:03"/>
        <d v="2010-01-15T04:30:26"/>
        <d v="2010-01-15T07:41:55"/>
        <d v="2010-01-15T07:51:13"/>
        <d v="2010-01-15T08:25:37"/>
        <d v="2010-01-15T16:01:12"/>
        <d v="2010-01-15T16:22:04"/>
        <d v="2010-01-15T16:29:33"/>
        <d v="2010-01-15T17:38:36"/>
        <d v="2010-01-15T17:41:45"/>
        <d v="2010-01-15T17:48:55"/>
        <d v="2010-01-15T18:12:38"/>
        <d v="2010-01-15T18:25:13"/>
        <d v="2010-01-15T18:34:42"/>
        <d v="2010-01-15T18:59:22"/>
        <d v="2010-01-15T19:26:44"/>
        <d v="2010-01-15T21:16:13"/>
        <d v="2010-01-16T01:09:19"/>
        <d v="2010-01-16T02:39:36"/>
        <d v="2010-01-16T03:50:41"/>
        <d v="2010-01-16T06:12:56"/>
        <d v="2010-01-16T06:32:02"/>
        <d v="2010-01-16T07:08:39"/>
        <d v="2010-01-16T10:03:19"/>
        <d v="2010-01-16T10:35:33"/>
        <d v="2010-01-16T10:37:34"/>
        <d v="2010-01-16T10:41:17"/>
        <d v="2010-01-16T10:47:50"/>
        <d v="2010-01-16T17:24:14"/>
        <d v="2010-01-16T23:48:12"/>
        <d v="2010-01-17T02:28:24"/>
        <d v="2010-01-17T11:14:40"/>
        <d v="2010-01-17T12:36:44"/>
        <d v="2010-01-17T16:16:16"/>
        <d v="2010-01-17T20:29:51"/>
        <d v="2010-01-17T20:32:49"/>
        <d v="2010-01-17T20:40:19"/>
        <d v="2010-01-17T20:41:33"/>
        <d v="2010-01-17T20:49:42"/>
        <d v="2010-01-17T22:49:58"/>
        <d v="2010-01-18T13:54:37"/>
        <d v="2010-01-18T14:42:25"/>
        <d v="2010-01-18T16:46:29"/>
        <d v="2010-01-18T17:02:33"/>
        <d v="2010-01-18T17:19:05"/>
        <d v="2010-01-18T22:20:08"/>
        <d v="2010-01-18T23:10:45"/>
        <d v="2010-01-18T23:13:09"/>
        <d v="2010-01-18T23:37:27"/>
        <d v="2010-01-19T00:33:44"/>
        <d v="2010-01-19T02:59:53"/>
        <d v="2010-01-19T06:41:40"/>
        <d v="2010-01-19T07:49:12"/>
        <d v="2010-01-19T07:52:45"/>
        <d v="2010-01-19T09:12:53"/>
        <d v="2010-01-19T10:49:24"/>
        <d v="2010-01-19T12:31:48"/>
        <d v="2010-01-19T16:25:16"/>
        <d v="2010-01-19T17:15:36"/>
        <d v="2010-01-19T17:53:02"/>
        <d v="2010-01-19T18:58:01"/>
        <d v="2010-01-19T19:46:54"/>
        <d v="2010-01-19T20:04:32"/>
        <d v="2010-01-19T21:56:15"/>
        <d v="2010-01-19T22:57:05"/>
        <d v="2010-01-20T00:57:14"/>
        <d v="2010-01-20T04:01:31"/>
        <d v="2010-01-20T07:46:26"/>
        <d v="2010-01-20T09:31:11"/>
        <d v="2010-01-20T09:33:40"/>
        <d v="2010-01-20T11:37:57"/>
        <d v="2010-01-20T13:27:48"/>
        <d v="2010-01-20T15:03:02"/>
        <d v="2010-01-20T16:02:39"/>
        <d v="2010-01-20T17:12:11"/>
        <d v="2010-01-20T20:18:20"/>
        <d v="2010-01-20T21:21:36"/>
        <d v="2010-01-20T21:39:23"/>
        <d v="2010-01-20T21:49:10"/>
        <d v="2010-01-20T21:59:50"/>
        <d v="2010-01-20T22:00:42"/>
        <d v="2010-01-20T23:02:06"/>
        <d v="2010-01-20T23:07:48"/>
        <d v="2010-01-20T23:31:52"/>
        <d v="2010-01-20T23:46:35"/>
        <d v="2010-01-21T04:22:12"/>
        <d v="2010-01-21T06:11:26"/>
        <d v="2010-01-21T07:43:51"/>
        <d v="2010-01-21T10:54:41"/>
        <d v="2010-01-21T12:28:03"/>
        <d v="2010-01-21T13:32:52"/>
        <d v="2010-01-21T17:04:15"/>
        <d v="2010-01-21T17:36:33"/>
        <d v="2010-01-21T17:38:47"/>
        <d v="2010-01-21T18:02:49"/>
        <d v="2010-01-21T18:20:53"/>
        <d v="2010-01-21T21:19:22"/>
        <d v="2010-01-21T23:53:30"/>
        <d v="2010-01-22T20:30:38"/>
        <d v="2010-01-22T22:02:25"/>
        <d v="2010-01-22T22:36:36"/>
        <d v="2010-01-23T01:29:29"/>
        <d v="2010-01-23T02:30:34"/>
        <d v="2010-01-23T02:50:38"/>
        <d v="2010-01-23T22:19:00"/>
        <d v="2010-01-24T04:26:22"/>
        <d v="2010-01-24T10:49:19"/>
        <d v="2010-01-24T10:54:05"/>
        <d v="2010-01-24T18:54:32"/>
        <d v="2010-01-25T20:20:26"/>
        <d v="2010-01-25T20:44:19"/>
        <d v="2010-01-25T20:55:28"/>
        <d v="2010-01-26T17:16:13"/>
        <d v="2010-01-27T00:33:58"/>
        <d v="2010-01-27T00:35:03"/>
        <d v="2010-01-27T04:20:48"/>
        <d v="2010-01-27T05:07:46"/>
        <d v="2010-01-27T06:36:46"/>
        <d v="2010-01-27T07:08:09"/>
        <d v="2010-01-27T13:52:20"/>
        <d v="2010-01-27T18:28:11"/>
        <d v="2010-01-27T19:50:22"/>
        <d v="2010-01-27T20:41:31"/>
        <d v="2010-01-27T21:15:20"/>
        <d v="2010-01-27T21:29:20"/>
        <d v="2010-01-27T21:34:00"/>
        <d v="2010-01-27T21:58:56"/>
        <d v="2010-01-28T04:33:40"/>
        <d v="2010-01-28T10:40:58"/>
        <d v="2010-01-28T19:53:40"/>
        <d v="2010-01-28T20:45:01"/>
        <d v="2010-01-29T00:52:05"/>
        <d v="2010-01-29T01:18:52"/>
        <d v="2010-01-29T01:50:31"/>
        <d v="2010-01-29T02:01:29"/>
        <d v="2010-01-29T02:40:11"/>
        <d v="2010-01-29T02:58:22"/>
        <d v="2010-01-29T13:10:25"/>
        <d v="2010-01-29T13:21:56"/>
        <d v="2010-01-29T13:23:08"/>
        <d v="2010-01-30T14:31:02"/>
        <d v="2010-01-30T20:00:51"/>
        <d v="2010-01-30T20:29:21"/>
        <d v="2010-01-30T22:01:27"/>
        <d v="2010-02-02T03:58:53"/>
        <d v="2010-02-02T04:17:09"/>
        <d v="2010-02-02T07:29:15"/>
        <d v="2010-02-02T07:46:12"/>
        <d v="2010-02-02T08:33:41"/>
        <d v="2010-02-02T08:36:58"/>
        <d v="2010-02-02T09:01:24"/>
        <d v="2010-02-02T11:53:38"/>
        <d v="2010-02-02T15:23:48"/>
        <d v="2010-02-02T15:51:08"/>
        <d v="2010-02-02T16:29:29"/>
        <d v="2010-02-02T22:19:06"/>
        <d v="2010-02-03T01:24:56"/>
        <d v="2010-02-03T01:35:53"/>
        <d v="2010-02-03T09:21:37"/>
        <d v="2010-02-03T14:08:04"/>
        <d v="2010-02-03T16:48:30"/>
        <d v="2010-02-03T17:00:25"/>
        <d v="2010-02-03T19:16:31"/>
        <d v="2010-02-03T20:53:59"/>
        <d v="2010-02-03T20:54:54"/>
        <d v="2010-02-03T21:32:48"/>
        <d v="2010-02-03T21:37:31"/>
        <d v="2010-02-04T05:08:39"/>
        <d v="2010-02-04T05:28:53"/>
        <d v="2010-02-05T03:45:29"/>
        <d v="2010-02-05T05:13:25"/>
        <d v="2010-02-05T05:16:54"/>
        <d v="2010-02-05T14:17:41"/>
        <d v="2010-02-05T14:33:45"/>
        <d v="2010-02-05T17:42:28"/>
        <d v="2010-02-05T18:32:30"/>
        <d v="2010-02-05T19:17:02"/>
        <d v="2010-02-05T20:40:19"/>
        <d v="2010-02-05T20:58:33"/>
        <d v="2010-02-06T16:17:49"/>
        <d v="2010-02-07T12:06:29"/>
        <d v="2010-02-07T14:54:50"/>
        <d v="2010-02-07T16:12:23"/>
        <d v="2010-02-07T18:20:16"/>
        <d v="2010-02-07T19:20:07"/>
        <d v="2010-02-07T19:39:56"/>
        <d v="2010-02-07T22:35:40"/>
        <d v="2010-02-07T22:50:01"/>
        <d v="2010-02-08T08:24:12"/>
        <d v="2010-02-09T16:27:06"/>
        <d v="2010-02-09T16:49:20"/>
        <d v="2010-02-09T17:05:34"/>
        <d v="2010-02-09T17:43:21"/>
        <d v="2010-02-09T17:52:41"/>
        <d v="2010-02-09T20:12:02"/>
        <d v="2010-02-10T04:00:57"/>
        <d v="2010-02-10T10:54:36"/>
        <d v="2010-02-10T12:54:43"/>
        <d v="2010-02-10T16:10:53"/>
        <d v="2010-02-10T16:58:45"/>
        <d v="2010-02-10T20:29:15"/>
        <d v="2010-02-10T23:34:11"/>
        <d v="2010-02-11T01:18:04"/>
        <d v="2010-02-11T01:42:09"/>
        <d v="2010-02-11T04:58:30"/>
        <d v="2010-02-11T14:58:53"/>
        <d v="2010-02-11T15:47:58"/>
        <d v="2010-02-11T17:26:08"/>
        <d v="2010-02-11T20:02:52"/>
        <d v="2010-02-11T21:27:52"/>
        <d v="2010-02-11T21:39:24"/>
        <d v="2010-02-11T22:12:50"/>
        <d v="2010-02-12T17:06:41"/>
        <d v="2010-02-12T17:23:25"/>
        <d v="2010-02-12T17:54:58"/>
        <d v="2010-02-12T19:08:22"/>
        <d v="2010-02-12T21:46:05"/>
        <d v="2010-02-12T22:18:26"/>
        <d v="2010-02-12T23:09:36"/>
        <d v="2010-02-13T15:05:59"/>
        <d v="2010-02-13T16:55:38"/>
        <d v="2010-02-14T15:36:41"/>
        <d v="2010-02-14T17:39:27"/>
        <d v="2010-02-15T18:04:47"/>
        <d v="2010-02-15T19:58:42"/>
        <d v="2010-02-16T04:03:17"/>
        <d v="2010-02-16T05:31:07"/>
        <d v="2010-02-16T09:47:44"/>
        <d v="2010-02-16T12:38:53"/>
        <d v="2010-02-16T13:35:08"/>
        <d v="2010-02-16T14:46:01"/>
        <d v="2010-02-16T15:26:37"/>
        <d v="2010-02-16T18:41:03"/>
        <d v="2010-02-16T20:20:31"/>
        <d v="2010-02-16T20:25:12"/>
        <d v="2010-02-16T22:06:21"/>
        <d v="2010-02-16T22:19:32"/>
        <d v="2010-02-17T01:55:05"/>
        <d v="2010-02-17T03:38:45"/>
        <d v="2010-02-17T03:55:08"/>
        <d v="2010-02-17T05:03:16"/>
        <d v="2010-02-17T05:06:45"/>
        <d v="2010-02-17T06:06:03"/>
        <d v="2010-02-17T08:04:41"/>
        <d v="2010-02-17T13:16:11"/>
        <d v="2010-02-17T15:39:19"/>
        <d v="2010-02-17T16:51:30"/>
        <d v="2010-02-17T17:05:42"/>
        <d v="2010-02-17T17:30:28"/>
        <d v="2010-02-17T17:43:30"/>
        <d v="2010-02-17T18:02:56"/>
        <d v="2010-02-17T18:44:12"/>
        <d v="2010-02-17T19:06:35"/>
        <d v="2010-02-17T20:34:48"/>
        <d v="2010-02-17T20:37:56"/>
        <d v="2010-02-17T21:14:47"/>
        <d v="2010-02-17T21:20:41"/>
        <d v="2010-02-17T21:37:19"/>
        <d v="2010-02-17T21:48:47"/>
        <d v="2010-02-17T21:54:13"/>
        <d v="2010-02-18T11:27:13"/>
        <d v="2010-02-18T14:02:34"/>
        <d v="2010-02-18T15:42:58"/>
        <d v="2010-02-18T18:05:26"/>
        <d v="2010-02-18T19:02:52"/>
        <d v="2010-02-18T22:39:32"/>
        <d v="2010-02-19T07:20:19"/>
        <d v="2010-02-19T20:08:23"/>
        <d v="2010-02-19T22:42:01"/>
        <d v="2010-02-19T23:20:07"/>
        <d v="2010-02-20T06:58:59"/>
        <d v="2010-02-21T01:14:28"/>
        <d v="2010-02-21T09:46:26"/>
        <d v="2010-02-21T17:51:56"/>
        <d v="2010-02-21T18:59:45"/>
        <d v="2010-02-22T02:05:14"/>
        <d v="2010-02-22T08:03:19"/>
        <d v="2010-02-22T16:17:48"/>
        <d v="2010-02-22T17:31:21"/>
        <d v="2010-02-23T05:58:36"/>
        <d v="2010-02-23T07:49:52"/>
        <d v="2010-02-23T20:50:36"/>
        <d v="2010-02-23T21:47:17"/>
        <d v="2010-02-23T21:51:50"/>
        <d v="2010-02-23T23:14:29"/>
        <d v="2010-02-24T03:09:10"/>
        <d v="2010-02-24T03:12:51"/>
        <d v="2010-02-24T06:45:02"/>
        <d v="2010-02-24T07:14:15"/>
        <d v="2010-02-24T10:51:50"/>
        <d v="2010-02-24T12:02:45"/>
        <d v="2010-02-24T14:21:06"/>
        <d v="2010-02-24T15:37:45"/>
        <d v="2010-02-24T16:02:58"/>
        <d v="2010-02-25T00:19:52"/>
        <d v="2010-02-25T00:25:05"/>
        <d v="2010-02-25T00:29:14"/>
        <d v="2010-02-25T01:50:54"/>
        <d v="2010-02-25T03:54:11"/>
        <d v="2010-02-25T07:32:49"/>
        <d v="2010-02-25T07:43:00"/>
        <d v="2010-02-25T07:49:10"/>
        <d v="2010-02-25T08:05:06"/>
        <d v="2010-02-25T22:16:26"/>
        <d v="2010-02-25T22:18:30"/>
        <d v="2010-02-25T23:12:58"/>
        <d v="2010-02-26T07:09:08"/>
        <d v="2010-02-26T09:58:40"/>
        <d v="2010-02-26T12:53:40"/>
        <d v="2010-02-26T13:06:29"/>
        <d v="2010-02-26T14:19:49"/>
        <d v="2010-02-26T17:47:58"/>
        <d v="2010-02-26T21:10:57"/>
        <d v="2010-02-26T22:24:41"/>
        <d v="2010-02-26T22:31:53"/>
        <d v="2010-02-26T23:23:19"/>
        <d v="2010-02-27T03:08:29"/>
        <d v="2010-02-27T04:28:48"/>
        <d v="2010-02-27T17:38:20"/>
        <d v="2010-02-27T19:39:40"/>
        <d v="2010-02-27T22:13:47"/>
        <d v="2010-02-28T01:41:25"/>
        <d v="2010-03-01T03:17:19"/>
        <d v="2010-03-01T10:14:20"/>
        <d v="2010-03-01T13:05:56"/>
        <d v="2010-03-01T13:08:53"/>
        <d v="2010-03-01T14:23:21"/>
        <d v="2010-03-01T15:16:16"/>
        <d v="2010-03-01T16:04:55"/>
        <d v="2010-03-01T18:49:58"/>
        <d v="2010-03-02T06:09:23"/>
        <d v="2010-03-02T06:56:44"/>
        <d v="2010-03-02T17:19:56"/>
        <d v="2010-03-02T18:45:57"/>
        <d v="2010-03-02T19:03:09"/>
        <d v="2010-03-02T19:41:44"/>
        <d v="2010-03-02T20:25:41"/>
        <d v="2010-03-02T21:00:20"/>
        <d v="2010-03-02T21:42:31"/>
        <d v="2010-03-02T23:11:43"/>
        <d v="2010-03-02T23:14:02"/>
        <d v="2010-03-03T00:15:31"/>
        <d v="2010-03-03T04:52:37"/>
        <d v="2010-03-03T05:00:44"/>
        <d v="2010-03-03T06:42:31"/>
        <d v="2010-03-03T07:36:19"/>
        <d v="2010-03-03T17:54:53"/>
        <d v="2010-03-03T17:58:51"/>
        <d v="2010-03-03T23:00:18"/>
        <d v="2010-03-04T04:44:22"/>
        <d v="2010-03-04T06:10:13"/>
        <d v="2010-03-04T18:03:45"/>
        <d v="2010-03-04T18:05:43"/>
        <d v="2010-03-04T19:55:28"/>
        <d v="2010-03-04T20:26:54"/>
        <d v="2010-03-04T21:12:14"/>
        <d v="2010-03-04T21:13:14"/>
        <d v="2010-03-04T21:17:27"/>
        <d v="2010-03-04T21:22:08"/>
        <d v="2010-03-04T21:33:56"/>
        <d v="2010-03-05T00:17:28"/>
        <d v="2010-03-05T14:23:33"/>
        <d v="2010-03-05T16:31:01"/>
        <d v="2010-03-05T18:37:00"/>
        <d v="2010-03-05T20:30:33"/>
        <d v="2010-03-06T08:07:50"/>
        <d v="2010-03-06T15:59:26"/>
        <d v="2010-03-06T23:53:35"/>
        <d v="2010-03-07T15:18:43"/>
        <d v="2010-03-07T18:02:38"/>
        <d v="2010-03-07T18:16:38"/>
        <d v="2010-03-07T18:34:17"/>
        <d v="2010-03-07T18:39:31"/>
        <d v="2010-03-08T00:58:18"/>
        <d v="2010-03-08T02:42:17"/>
        <d v="2010-03-08T19:27:46"/>
        <d v="2010-03-08T19:29:13"/>
        <d v="2010-03-08T19:44:26"/>
        <d v="2010-03-08T20:28:14"/>
        <d v="2010-03-09T20:11:54"/>
        <d v="2010-03-09T20:33:01"/>
        <d v="2010-03-09T21:13:31"/>
        <d v="2010-03-09T21:53:29"/>
        <d v="2010-03-10T20:17:49"/>
        <d v="2010-03-10T22:25:53"/>
        <d v="2010-03-11T00:19:44"/>
        <d v="2010-03-11T00:46:06"/>
        <d v="2010-03-11T01:23:23"/>
        <d v="2010-03-11T02:20:08"/>
        <d v="2010-03-11T08:23:12"/>
        <d v="2010-03-11T08:25:19"/>
        <d v="2010-03-11T08:48:19"/>
        <d v="2010-03-11T12:23:39"/>
        <d v="2010-03-11T12:29:42"/>
        <d v="2010-03-11T13:22:16"/>
        <d v="2010-03-11T22:49:16"/>
        <d v="2010-03-12T00:48:30"/>
        <d v="2010-03-12T01:28:35"/>
        <d v="2010-03-12T07:43:18"/>
        <d v="2010-03-12T15:57:25"/>
        <d v="2010-03-12T16:36:20"/>
        <d v="2010-03-12T17:09:07"/>
        <d v="2010-03-12T17:15:58"/>
        <d v="2010-03-12T17:54:46"/>
        <d v="2010-03-12T20:31:56"/>
        <d v="2010-03-12T21:16:32"/>
        <d v="2010-03-12T21:25:37"/>
        <d v="2010-03-12T22:01:58"/>
        <d v="2010-03-12T22:06:08"/>
        <d v="2010-03-12T23:04:58"/>
        <d v="2010-03-12T23:14:21"/>
        <d v="2010-03-12T23:17:54"/>
        <d v="2010-03-12T23:20:29"/>
        <d v="2010-03-12T23:27:05"/>
        <d v="2010-03-12T23:30:14"/>
        <d v="2010-03-13T01:55:38"/>
        <d v="2010-03-13T16:35:22"/>
        <d v="2010-03-13T17:28:27"/>
        <d v="2010-03-13T17:31:16"/>
        <d v="2010-03-13T23:13:43"/>
        <d v="2010-03-14T18:29:03"/>
        <d v="2010-03-14T22:37:49"/>
        <d v="2010-03-15T05:59:50"/>
        <d v="2010-03-15T08:08:39"/>
        <d v="2010-03-15T13:56:16"/>
        <d v="2010-03-15T15:28:36"/>
        <d v="2010-03-15T15:37:01"/>
        <d v="2010-03-15T16:13:01"/>
        <d v="2010-03-15T18:22:28"/>
        <d v="2010-03-15T18:41:31"/>
        <d v="2010-03-15T19:40:14"/>
        <d v="2010-03-15T20:10:16"/>
        <d v="2010-03-15T20:45:12"/>
        <d v="2010-03-15T20:54:16"/>
        <d v="2010-03-15T21:38:19"/>
        <d v="2010-03-15T21:46:33"/>
        <d v="2010-03-16T06:27:56"/>
        <d v="2010-03-16T16:30:11"/>
        <d v="2010-03-16T16:52:10"/>
        <d v="2010-03-16T18:32:31"/>
        <d v="2010-03-16T18:53:16"/>
        <d v="2010-03-16T19:49:36"/>
        <d v="2010-03-16T19:55:36"/>
        <d v="2010-03-16T22:49:20"/>
        <d v="2010-03-17T08:51:07"/>
        <d v="2010-03-17T09:13:06"/>
        <d v="2010-03-17T22:08:46"/>
        <d v="2010-03-18T00:05:37"/>
        <d v="2010-03-18T00:55:05"/>
        <d v="2010-03-18T01:00:55"/>
        <d v="2010-03-18T01:06:47"/>
        <d v="2010-03-18T02:55:03"/>
        <d v="2010-03-18T04:12:00"/>
        <d v="2010-03-18T12:00:47"/>
        <d v="2010-03-18T20:08:46"/>
        <d v="2010-03-18T20:43:41"/>
        <d v="2010-03-19T03:48:52"/>
        <d v="2010-03-19T08:31:16"/>
        <d v="2010-03-19T09:15:08"/>
        <d v="2010-03-19T09:27:14"/>
        <d v="2010-03-19T11:20:38"/>
        <d v="2010-03-19T13:03:23"/>
        <d v="2010-03-19T13:12:35"/>
        <d v="2010-03-19T15:25:26"/>
        <d v="2010-03-19T22:40:23"/>
        <d v="2010-03-19T22:56:13"/>
        <d v="2010-03-20T00:44:14"/>
        <d v="2010-03-20T03:53:10"/>
        <d v="2010-03-20T05:10:49"/>
        <d v="2010-03-20T08:08:37"/>
        <d v="2010-03-20T08:30:22"/>
        <d v="2010-03-22T07:40:10"/>
        <d v="2010-03-22T09:19:17"/>
        <d v="2010-03-22T09:52:03"/>
        <d v="2010-03-22T18:32:31"/>
        <d v="2010-03-22T19:38:14"/>
        <d v="2010-03-22T22:14:56"/>
        <d v="2010-03-22T22:38:49"/>
        <d v="2010-03-23T00:13:05"/>
        <d v="2010-03-23T00:23:31"/>
        <d v="2010-03-23T07:59:17"/>
        <d v="2010-03-23T08:09:06"/>
        <d v="2010-03-23T10:29:42"/>
        <d v="2010-03-23T11:16:15"/>
        <d v="2010-03-23T15:23:32"/>
        <d v="2010-03-23T18:13:03"/>
        <d v="2010-03-23T20:22:03"/>
        <d v="2010-03-23T20:37:17"/>
        <d v="2010-03-23T21:22:32"/>
        <d v="2010-03-23T23:01:36"/>
        <d v="2010-03-24T03:44:34"/>
        <d v="2010-03-24T04:29:08"/>
        <d v="2010-03-24T08:03:32"/>
        <d v="2010-03-24T10:17:43"/>
        <d v="2010-03-24T12:07:35"/>
        <d v="2010-03-24T15:40:27"/>
        <d v="2010-03-24T16:00:07"/>
        <d v="2010-03-24T16:53:15"/>
        <d v="2010-03-24T20:40:06"/>
        <d v="2010-03-24T20:44:24"/>
        <d v="2010-03-24T22:09:37"/>
        <d v="2010-03-24T22:57:09"/>
        <d v="2010-03-24T22:59:15"/>
        <d v="2010-03-24T23:21:58"/>
        <d v="2010-03-24T23:26:49"/>
        <d v="2010-03-25T00:32:10"/>
        <d v="2010-03-25T00:40:42"/>
        <d v="2010-03-25T04:21:38"/>
        <d v="2010-03-25T08:02:26"/>
        <d v="2010-03-25T09:15:05"/>
        <d v="2010-03-25T09:54:31"/>
        <d v="2010-03-25T10:14:38"/>
        <d v="2010-03-25T15:24:33"/>
        <d v="2010-03-25T16:56:51"/>
        <d v="2010-03-25T20:10:30"/>
        <d v="2010-03-25T21:27:58"/>
        <d v="2010-03-25T21:50:19"/>
        <d v="2010-03-25T22:05:46"/>
        <d v="2010-03-25T23:59:55"/>
        <d v="2010-03-26T00:03:58"/>
        <d v="2010-03-26T00:09:54"/>
        <d v="2010-03-26T02:32:37"/>
        <d v="2010-03-26T03:08:16"/>
        <d v="2010-03-26T04:03:06"/>
        <d v="2010-03-26T04:47:24"/>
        <d v="2010-03-26T06:45:01"/>
        <d v="2010-03-26T12:25:21"/>
        <d v="2010-03-26T12:51:27"/>
        <d v="2010-03-26T13:25:00"/>
        <d v="2010-03-26T13:33:34"/>
        <d v="2010-03-26T16:53:09"/>
        <d v="2010-03-26T17:27:23"/>
        <d v="2010-03-26T17:30:33"/>
        <d v="2010-03-26T19:04:07"/>
        <d v="2010-03-26T22:25:13"/>
        <d v="2010-03-26T22:49:07"/>
        <d v="2010-03-26T23:28:44"/>
        <d v="2010-03-27T00:58:41"/>
        <d v="2010-03-27T03:02:56"/>
        <d v="2010-03-27T03:47:32"/>
        <d v="2010-03-27T05:48:17"/>
        <d v="2010-03-27T08:41:24"/>
        <d v="2010-03-27T08:53:07"/>
        <d v="2010-03-27T09:12:00"/>
        <d v="2010-03-27T15:21:06"/>
        <d v="2010-03-27T15:47:29"/>
        <d v="2010-03-28T16:59:12"/>
        <d v="2010-03-28T18:10:49"/>
        <d v="2010-03-28T22:02:06"/>
        <d v="2010-03-28T23:15:57"/>
        <d v="2010-03-29T11:27:34"/>
        <d v="2010-03-29T21:31:45"/>
        <d v="2010-03-30T01:25:06"/>
        <d v="2010-03-30T01:46:29"/>
        <d v="2010-03-30T01:48:14"/>
        <d v="2010-03-30T02:08:33"/>
        <d v="2010-03-30T03:42:52"/>
        <d v="2010-03-30T03:48:55"/>
        <d v="2010-03-30T03:53:25"/>
        <d v="2010-03-30T04:16:18"/>
        <d v="2010-03-30T06:00:29"/>
        <d v="2010-03-30T06:11:52"/>
        <d v="2010-03-30T06:52:13"/>
        <d v="2010-03-30T07:02:15"/>
        <d v="2010-03-30T11:04:26"/>
        <d v="2010-03-30T12:04:13"/>
        <d v="2010-03-30T12:09:24"/>
        <d v="2010-03-30T12:13:23"/>
        <d v="2010-03-30T12:46:42"/>
        <d v="2010-03-30T13:26:17"/>
        <d v="2010-03-30T15:34:19"/>
        <d v="2010-03-30T17:05:09"/>
        <d v="2010-03-30T17:18:26"/>
        <d v="2010-03-30T18:57:40"/>
        <d v="2010-03-30T20:46:18"/>
        <d v="2010-03-30T20:48:59"/>
        <d v="2010-03-30T21:01:44"/>
        <d v="2010-03-30T21:50:29"/>
        <d v="2010-03-30T22:10:27"/>
        <d v="2010-03-30T22:18:43"/>
        <d v="2010-03-30T23:18:14"/>
        <d v="2010-03-30T23:19:52"/>
        <d v="2010-03-30T23:29:59"/>
        <d v="2010-03-30T23:35:03"/>
        <d v="2010-03-31T02:31:00"/>
        <d v="2010-03-31T03:29:58"/>
        <d v="2010-03-31T03:58:01"/>
        <d v="2010-03-31T19:32:05"/>
        <d v="2010-04-01T03:36:39"/>
        <d v="2010-04-01T06:09:01"/>
        <d v="2010-04-01T11:52:34"/>
        <d v="2010-04-01T13:50:27"/>
        <d v="2010-04-01T22:37:39"/>
        <d v="2010-04-01T23:40:31"/>
        <d v="2010-04-01T23:43:21"/>
        <d v="2010-04-02T04:50:04"/>
        <d v="2010-04-02T08:03:05"/>
        <d v="2010-04-02T23:05:26"/>
        <d v="2010-04-04T21:55:58"/>
        <d v="2010-04-04T22:13:29"/>
        <d v="2010-04-05T00:40:04"/>
        <d v="2010-04-05T00:55:02"/>
        <d v="2010-04-05T06:08:52"/>
        <d v="2010-04-05T09:22:26"/>
        <d v="2010-04-06T04:11:42"/>
        <d v="2010-04-06T05:29:03"/>
        <d v="2010-04-06T07:40:35"/>
        <d v="2010-04-06T07:48:48"/>
        <d v="2010-04-06T09:17:16"/>
        <d v="2010-04-06T10:57:54"/>
        <d v="2010-04-06T18:37:59"/>
        <d v="2010-04-06T19:53:44"/>
        <d v="2010-04-07T05:45:12"/>
        <d v="2010-04-07T05:53:24"/>
        <d v="2010-04-07T06:10:43"/>
        <d v="2010-04-07T06:18:14"/>
        <d v="2010-04-07T07:55:59"/>
        <d v="2010-04-07T08:12:50"/>
        <d v="2010-04-07T08:26:13"/>
        <d v="2010-04-07T09:32:21"/>
        <d v="2010-04-07T12:07:01"/>
        <d v="2010-04-07T14:35:28"/>
        <d v="2010-04-07T20:17:54"/>
        <d v="2010-04-07T20:33:04"/>
        <d v="2010-04-07T21:37:32"/>
        <d v="2010-04-07T22:20:44"/>
        <d v="2010-04-07T22:52:20"/>
        <d v="2010-04-07T23:27:50"/>
        <d v="2010-04-07T23:36:51"/>
        <d v="2010-04-07T23:51:45"/>
        <d v="2010-04-08T00:05:09"/>
        <d v="2010-04-08T00:14:28"/>
        <d v="2010-04-08T00:26:04"/>
        <d v="2010-04-08T00:59:15"/>
        <d v="2010-04-08T01:42:13"/>
        <d v="2010-04-08T08:04:04"/>
        <d v="2010-04-08T08:16:38"/>
        <d v="2010-04-08T10:42:34"/>
        <d v="2010-04-08T15:30:34"/>
        <d v="2010-04-08T17:40:44"/>
        <d v="2010-04-08T17:45:23"/>
        <d v="2010-04-08T21:19:47"/>
        <d v="2010-04-08T21:26:08"/>
        <d v="2010-04-08T22:41:07"/>
        <d v="2010-04-08T22:43:21"/>
        <d v="2010-04-09T08:06:44"/>
        <d v="2010-04-09T08:27:53"/>
        <d v="2010-04-09T17:24:18"/>
        <d v="2010-04-09T18:10:58"/>
        <d v="2010-04-09T20:15:00"/>
        <d v="2010-04-10T00:16:25"/>
        <d v="2010-04-10T00:54:16"/>
        <d v="2010-04-10T02:14:07"/>
        <d v="2010-04-10T02:36:33"/>
        <d v="2010-04-10T09:16:56"/>
        <d v="2010-04-10T12:11:41"/>
        <d v="2010-04-10T14:03:57"/>
        <d v="2010-04-11T06:18:02"/>
        <d v="2010-04-11T06:33:12"/>
        <d v="2010-04-11T06:42:22"/>
        <d v="2010-04-11T07:10:06"/>
        <d v="2010-04-12T08:04:26"/>
        <d v="2010-04-12T15:51:41"/>
        <d v="2010-04-12T16:30:42"/>
        <d v="2010-04-12T16:55:47"/>
        <d v="2010-04-12T17:28:12"/>
        <d v="2010-04-12T18:30:15"/>
        <d v="2010-04-12T20:01:26"/>
        <d v="2010-04-12T20:27:41"/>
        <d v="2010-04-12T21:56:11"/>
        <d v="2010-04-13T06:46:14"/>
        <d v="2010-04-13T07:54:46"/>
        <d v="2010-04-13T17:40:55"/>
        <d v="2010-04-13T19:54:19"/>
        <d v="2010-04-14T00:38:52"/>
        <d v="2010-04-14T07:54:21"/>
        <d v="2010-04-14T12:51:54"/>
        <d v="2010-04-14T14:18:00"/>
        <d v="2010-04-14T18:35:08"/>
        <d v="2010-04-14T19:35:36"/>
        <d v="2010-04-15T00:35:33"/>
        <d v="2010-04-15T01:06:25"/>
        <d v="2010-04-15T01:55:50"/>
        <d v="2010-04-15T07:44:58"/>
        <d v="2010-04-15T10:03:53"/>
        <d v="2010-04-15T10:31:37"/>
        <d v="2010-04-15T13:02:19"/>
        <d v="2010-04-15T14:39:26"/>
        <d v="2010-04-15T14:50:50"/>
        <d v="2010-04-15T15:07:29"/>
        <d v="2010-04-15T16:21:02"/>
        <d v="2010-04-15T17:53:13"/>
        <d v="2010-04-15T20:30:15"/>
        <d v="2010-04-15T21:49:35"/>
        <d v="2010-04-16T01:28:29"/>
        <d v="2010-04-16T02:22:13"/>
        <d v="2010-04-16T06:03:19"/>
        <d v="2010-04-16T08:50:17"/>
        <d v="2010-04-16T08:53:33"/>
        <d v="2010-04-16T09:00:56"/>
        <d v="2010-04-16T11:57:36"/>
        <d v="2010-04-16T14:29:11"/>
        <d v="2010-04-16T17:03:51"/>
        <d v="2010-04-16T20:42:18"/>
        <d v="2010-04-16T21:17:51"/>
        <d v="2010-04-17T02:26:46"/>
        <d v="2010-04-17T04:06:58"/>
        <d v="2010-04-17T04:25:07"/>
        <d v="2010-04-17T04:45:02"/>
        <d v="2010-04-17T04:51:45"/>
        <d v="2010-04-17T05:10:49"/>
        <d v="2010-04-17T08:23:37"/>
        <d v="2010-04-17T08:55:01"/>
        <d v="2010-04-17T09:29:11"/>
        <d v="2010-04-17T10:22:04"/>
        <d v="2010-04-17T11:10:30"/>
        <d v="2010-04-17T16:00:53"/>
        <d v="2010-04-17T16:29:44"/>
        <d v="2010-04-17T16:37:04"/>
        <d v="2010-04-17T19:59:16"/>
        <d v="2010-04-17T21:21:33"/>
        <d v="2010-04-17T22:06:11"/>
        <d v="2010-04-18T02:35:55"/>
        <d v="2010-04-18T04:10:27"/>
        <d v="2010-04-18T08:03:09"/>
        <d v="2010-04-19T01:57:02"/>
        <d v="2010-04-19T03:08:03"/>
        <d v="2010-04-19T07:49:33"/>
        <d v="2010-04-19T09:11:05"/>
        <d v="2010-04-19T10:37:40"/>
        <d v="2010-04-19T14:00:34"/>
        <d v="2010-04-19T19:10:49"/>
        <d v="2010-04-19T21:19:31"/>
        <d v="2010-04-19T21:36:52"/>
        <d v="2010-04-19T22:03:30"/>
        <d v="2010-04-19T22:36:39"/>
        <d v="2010-04-19T22:55:04"/>
        <d v="2010-04-20T00:54:30"/>
        <d v="2010-04-20T02:47:35"/>
        <d v="2010-04-20T03:25:56"/>
        <d v="2010-04-20T03:26:07"/>
        <d v="2010-04-20T03:28:49"/>
        <d v="2010-04-20T03:29:53"/>
        <d v="2010-04-20T03:33:05"/>
        <d v="2010-04-20T03:42:52"/>
        <d v="2010-04-20T03:44:20"/>
        <d v="2010-04-20T04:00:22"/>
        <d v="2010-04-20T04:19:59"/>
        <d v="2010-04-20T05:41:54"/>
        <d v="2010-04-20T12:23:26"/>
        <d v="2010-04-20T16:37:36"/>
        <d v="2010-04-20T17:29:01"/>
        <d v="2010-04-20T18:25:58"/>
        <d v="2010-04-20T20:13:52"/>
        <d v="2010-04-20T21:38:22"/>
        <d v="2010-04-20T21:49:28"/>
        <d v="2010-04-20T21:58:15"/>
        <d v="2010-04-20T22:05:52"/>
        <d v="2010-04-21T01:24:43"/>
        <d v="2010-04-21T02:55:44"/>
        <d v="2010-04-21T03:49:19"/>
        <d v="2010-04-21T06:36:08"/>
        <d v="2010-04-21T06:56:44"/>
        <d v="2010-04-21T10:12:30"/>
        <d v="2010-04-21T11:05:05"/>
        <d v="2010-04-21T17:50:53"/>
        <d v="2010-04-21T18:11:40"/>
        <d v="2010-04-21T19:03:38"/>
        <d v="2010-04-21T20:26:06"/>
        <d v="2010-04-21T20:45:23"/>
        <d v="2010-04-21T20:46:02"/>
        <d v="2010-04-21T21:38:02"/>
        <d v="2010-04-22T00:03:22"/>
        <d v="2010-04-22T00:14:53"/>
        <d v="2010-04-22T02:35:25"/>
        <d v="2010-04-22T02:44:06"/>
        <d v="2010-04-22T05:47:50"/>
        <d v="2010-04-22T09:59:30"/>
        <d v="2010-04-22T13:20:19"/>
        <d v="2010-04-22T14:17:28"/>
        <d v="2010-04-22T14:36:48"/>
        <d v="2010-04-22T14:54:05"/>
        <d v="2010-04-22T18:14:16"/>
        <d v="2010-04-22T18:47:46"/>
        <d v="2010-04-22T18:52:19"/>
        <d v="2010-04-22T18:59:24"/>
        <d v="2010-04-22T19:37:59"/>
        <d v="2010-04-22T20:54:57"/>
        <d v="2010-04-22T21:34:31"/>
        <d v="2010-04-22T21:36:52"/>
        <d v="2010-04-22T21:58:25"/>
        <d v="2010-04-22T23:44:33"/>
        <d v="2010-04-22T23:51:31"/>
        <d v="2010-04-22T23:56:46"/>
        <d v="2010-04-23T01:31:35"/>
        <d v="2010-04-23T01:32:42"/>
        <d v="2010-04-23T01:56:23"/>
        <d v="2010-04-23T03:56:22"/>
        <d v="2010-04-23T05:00:07"/>
        <d v="2010-04-23T07:55:33"/>
        <d v="2010-04-23T08:06:36"/>
        <d v="2010-04-23T10:09:57"/>
        <d v="2010-04-23T15:16:52"/>
        <d v="2010-04-23T15:27:59"/>
        <d v="2010-04-23T15:32:10"/>
        <d v="2010-04-23T15:42:30"/>
        <d v="2010-04-23T16:02:40"/>
        <d v="2010-04-23T16:11:14"/>
        <d v="2010-04-23T16:19:40"/>
        <d v="2010-04-23T16:20:04"/>
        <d v="2010-04-23T16:25:36"/>
        <d v="2010-04-23T16:41:03"/>
        <d v="2010-04-23T17:08:51"/>
        <d v="2010-04-23T18:12:15"/>
        <d v="2010-04-23T18:16:33"/>
        <d v="2010-04-23T18:53:31"/>
        <d v="2010-04-23T18:54:42"/>
        <d v="2010-04-23T19:17:25"/>
        <d v="2010-04-23T20:10:17"/>
        <d v="2010-04-23T20:36:00"/>
        <d v="2010-04-24T00:35:43"/>
        <d v="2010-04-24T02:26:43"/>
        <d v="2010-04-24T05:43:49"/>
        <d v="2010-04-24T08:21:20"/>
        <d v="2010-04-24T08:58:31"/>
        <d v="2010-04-24T09:21:04"/>
        <d v="2010-04-24T09:25:49"/>
        <d v="2010-04-24T09:28:07"/>
        <d v="2010-04-24T09:43:20"/>
        <d v="2010-04-25T02:38:36"/>
        <d v="2010-04-25T02:44:03"/>
        <d v="2010-04-26T12:21:43"/>
        <d v="2010-04-26T13:52:03"/>
        <d v="2010-04-26T14:25:28"/>
        <d v="2010-04-26T14:44:50"/>
        <d v="2010-04-26T16:09:16"/>
        <d v="2010-04-26T16:53:58"/>
        <d v="2010-04-26T17:52:24"/>
        <d v="2010-04-26T18:31:41"/>
        <d v="2010-04-26T19:43:43"/>
        <d v="2010-04-26T20:12:07"/>
        <d v="2010-04-26T20:27:13"/>
        <d v="2010-04-26T20:32:22"/>
        <d v="2010-04-26T21:06:53"/>
        <d v="2010-04-26T22:58:19"/>
        <d v="2010-04-26T23:07:32"/>
        <d v="2010-04-27T05:20:57"/>
        <d v="2010-04-27T05:53:02"/>
        <d v="2010-04-27T07:47:32"/>
        <d v="2010-04-27T13:22:40"/>
        <d v="2010-04-27T14:32:29"/>
        <d v="2010-04-27T16:10:34"/>
        <d v="2010-04-27T17:19:06"/>
        <d v="2010-04-27T20:01:08"/>
        <d v="2010-04-27T20:04:07"/>
        <d v="2010-04-27T20:07:57"/>
        <d v="2010-04-27T23:45:41"/>
        <d v="2010-04-27T23:46:06"/>
        <d v="2010-04-28T15:16:53"/>
        <d v="2010-04-28T20:09:14"/>
        <d v="2010-04-28T20:20:01"/>
        <d v="2010-04-29T20:44:01"/>
        <d v="2010-04-30T21:37:36"/>
        <d v="2010-05-01T02:18:26"/>
        <d v="2010-05-03T08:12:05"/>
        <d v="2010-05-03T18:53:00"/>
        <d v="2010-05-04T00:22:39"/>
        <d v="2010-05-04T07:26:21"/>
        <d v="2010-05-04T15:22:08"/>
        <d v="2010-05-04T17:35:37"/>
        <d v="2010-05-04T19:25:33"/>
        <d v="2010-05-04T19:40:01"/>
        <d v="2010-05-04T20:05:10"/>
        <d v="2010-05-04T20:52:48"/>
        <d v="2010-05-04T21:07:09"/>
        <d v="2010-05-04T21:17:38"/>
        <d v="2010-05-04T21:51:07"/>
        <d v="2010-05-04T22:10:16"/>
        <d v="2010-05-05T00:03:43"/>
        <d v="2010-05-05T02:22:14"/>
        <d v="2010-05-05T03:51:28"/>
        <d v="2010-05-05T03:56:02"/>
        <d v="2010-05-05T03:58:06"/>
        <d v="2010-05-05T04:07:28"/>
        <d v="2010-05-05T04:38:48"/>
        <d v="2010-05-05T05:42:31"/>
        <d v="2010-05-05T05:50:46"/>
        <d v="2010-05-05T07:14:56"/>
        <d v="2010-05-05T17:29:58"/>
        <d v="2010-05-05T21:33:19"/>
        <d v="2010-05-06T01:14:54"/>
        <d v="2010-05-06T01:22:53"/>
        <d v="2010-05-06T22:11:08"/>
        <d v="2010-05-07T08:29:17"/>
        <d v="2010-05-07T08:33:53"/>
        <d v="2010-05-07T08:58:36"/>
        <d v="2010-05-07T09:06:20"/>
        <d v="2010-05-07T13:11:54"/>
        <d v="2010-05-07T16:28:06"/>
        <d v="2010-05-07T21:25:24"/>
        <d v="2010-05-07T21:35:31"/>
        <d v="2010-05-08T15:25:31"/>
        <d v="2010-05-08T17:32:52"/>
        <d v="2010-05-08T18:14:45"/>
        <d v="2010-05-08T22:36:43"/>
        <d v="2010-05-08T23:01:16"/>
        <d v="2010-05-10T09:25:21"/>
        <d v="2010-05-10T11:03:04"/>
        <d v="2010-05-10T13:51:29"/>
        <d v="2010-05-10T15:21:43"/>
        <d v="2010-05-10T17:49:42"/>
        <d v="2010-05-10T18:00:06"/>
        <d v="2010-05-10T18:34:00"/>
        <d v="2010-05-10T22:22:49"/>
        <d v="2010-05-11T00:06:40"/>
        <d v="2010-05-11T00:30:30"/>
        <d v="2010-05-11T00:55:54"/>
        <d v="2010-05-11T01:40:48"/>
        <d v="2010-05-11T02:13:56"/>
        <d v="2010-05-11T02:32:14"/>
        <d v="2010-05-11T02:45:18"/>
        <d v="2010-05-11T03:47:56"/>
        <d v="2010-05-11T07:43:00"/>
        <d v="2010-05-11T10:37:04"/>
        <d v="2010-05-11T12:44:36"/>
        <d v="2010-05-11T13:37:05"/>
        <d v="2010-05-11T14:36:39"/>
        <d v="2010-05-11T18:02:40"/>
        <d v="2010-05-11T20:16:33"/>
        <d v="2010-05-11T20:22:02"/>
        <d v="2010-05-11T20:52:38"/>
        <d v="2010-05-11T21:17:55"/>
        <d v="2010-05-11T21:59:32"/>
        <d v="2010-05-11T22:01:43"/>
        <d v="2010-05-11T22:08:58"/>
        <d v="2010-05-11T22:56:54"/>
        <d v="2010-05-11T23:19:58"/>
        <d v="2010-05-11T23:54:08"/>
        <d v="2010-05-12T09:02:25"/>
        <d v="2010-05-12T14:30:11"/>
        <d v="2010-05-12T23:28:58"/>
        <d v="2010-05-13T07:53:31"/>
        <d v="2010-05-13T08:02:14"/>
        <d v="2010-05-13T11:57:45"/>
        <d v="2010-05-13T17:02:40"/>
        <d v="2010-05-13T18:35:44"/>
        <d v="2010-05-13T19:58:13"/>
        <d v="2010-05-13T20:00:39"/>
        <d v="2010-05-13T20:18:57"/>
        <d v="2010-05-13T21:25:32"/>
        <d v="2010-05-13T21:58:00"/>
        <d v="2010-05-13T22:44:59"/>
        <d v="2010-05-13T23:14:40"/>
        <d v="2010-05-14T03:32:15"/>
        <d v="2010-05-14T04:01:43"/>
        <d v="2010-05-14T04:51:56"/>
        <d v="2010-05-14T07:52:34"/>
        <d v="2010-05-14T07:57:32"/>
        <d v="2010-05-14T22:11:33"/>
        <d v="2010-05-14T23:19:53"/>
        <d v="2010-05-15T01:38:11"/>
        <d v="2010-05-15T02:13:27"/>
        <d v="2010-05-15T02:15:36"/>
        <d v="2010-05-15T03:04:47"/>
        <d v="2010-05-15T03:25:12"/>
        <d v="2010-05-15T06:28:37"/>
        <d v="2010-05-15T16:52:18"/>
        <d v="2010-05-15T17:31:20"/>
        <d v="2010-05-15T18:48:52"/>
        <d v="2010-05-15T19:42:52"/>
        <d v="2010-05-15T19:57:38"/>
        <d v="2010-05-15T21:20:50"/>
        <d v="2010-05-15T21:27:32"/>
        <d v="2010-05-16T02:00:36"/>
        <d v="2010-05-16T02:49:46"/>
        <d v="2010-05-16T03:00:25"/>
        <d v="2010-05-16T12:13:25"/>
        <d v="2010-05-16T13:32:27"/>
        <d v="2010-05-17T13:00:22"/>
        <d v="2010-05-17T13:26:11"/>
        <d v="2010-05-17T13:50:17"/>
        <d v="2010-05-17T14:06:51"/>
        <d v="2010-05-17T14:16:44"/>
        <d v="2010-05-17T14:32:16"/>
        <d v="2010-05-17T15:06:10"/>
        <d v="2010-05-17T20:50:42"/>
        <d v="2010-05-17T22:20:19"/>
        <d v="2010-05-18T00:41:21"/>
        <d v="2010-05-18T07:03:44"/>
        <d v="2010-05-18T07:43:14"/>
        <d v="2010-05-18T07:47:33"/>
        <d v="2010-05-18T10:09:23"/>
        <d v="2010-05-18T16:05:20"/>
        <d v="2010-05-18T17:44:21"/>
        <d v="2010-05-18T21:26:49"/>
        <d v="2010-05-18T21:52:28"/>
        <d v="2010-05-19T00:59:19"/>
        <d v="2010-05-19T07:19:47"/>
        <d v="2010-05-19T07:34:52"/>
        <d v="2010-05-19T09:39:01"/>
        <d v="2010-05-19T10:06:23"/>
        <d v="2010-05-19T17:50:51"/>
        <d v="2010-05-19T21:00:55"/>
        <d v="2010-05-19T21:36:14"/>
        <d v="2010-05-19T23:08:46"/>
        <d v="2010-05-20T01:24:08"/>
        <d v="2010-05-20T04:20:10"/>
        <d v="2010-05-20T09:00:39"/>
        <d v="2010-05-20T15:42:40"/>
        <d v="2010-05-20T15:52:47"/>
        <d v="2010-05-20T20:30:40"/>
        <d v="2010-05-21T04:21:22"/>
        <d v="2010-05-21T05:42:11"/>
        <d v="2010-05-21T07:42:04"/>
        <d v="2010-05-21T08:43:19"/>
        <d v="2010-05-21T16:16:16"/>
        <d v="2010-05-21T20:57:12"/>
        <d v="2010-05-21T22:21:35"/>
        <d v="2010-05-22T05:54:04"/>
        <d v="2010-05-22T21:10:19"/>
        <d v="2010-05-22T21:28:35"/>
        <d v="2010-05-23T14:47:29"/>
        <d v="2010-05-23T16:21:14"/>
        <d v="2010-05-23T16:54:29"/>
        <d v="2010-05-24T07:08:29"/>
        <d v="2010-05-24T10:09:15"/>
        <d v="2010-05-24T10:33:19"/>
        <d v="2010-05-25T05:40:30"/>
        <d v="2010-05-25T07:23:13"/>
        <d v="2010-05-25T10:31:17"/>
        <d v="2010-05-25T13:23:18"/>
        <d v="2010-05-25T13:25:34"/>
        <d v="2010-05-25T13:47:20"/>
        <d v="2010-05-25T13:48:37"/>
        <d v="2010-05-25T13:51:48"/>
        <d v="2010-05-25T13:58:27"/>
        <d v="2010-05-25T14:07:10"/>
        <d v="2010-05-25T15:26:03"/>
        <d v="2010-05-25T16:05:09"/>
        <d v="2010-05-25T17:02:24"/>
        <d v="2010-05-25T21:47:37"/>
        <d v="2010-05-25T23:29:02"/>
        <d v="2010-05-26T04:33:27"/>
        <d v="2010-05-26T04:37:54"/>
        <d v="2010-05-26T07:56:14"/>
        <d v="2010-05-26T07:58:41"/>
        <d v="2010-05-26T08:00:52"/>
        <d v="2010-05-26T13:43:01"/>
        <d v="2010-05-26T16:48:33"/>
        <d v="2010-05-26T16:58:40"/>
        <d v="2010-05-26T18:47:16"/>
        <d v="2010-05-27T01:59:00"/>
        <d v="2010-05-27T06:57:15"/>
        <d v="2010-05-27T07:24:11"/>
        <d v="2010-05-27T08:03:34"/>
        <d v="2010-05-27T11:49:35"/>
        <d v="2010-05-27T11:53:54"/>
        <d v="2010-05-27T13:49:49"/>
        <d v="2010-05-27T15:46:48"/>
        <d v="2010-05-27T23:55:39"/>
        <d v="2010-05-28T00:45:04"/>
        <d v="2010-05-28T04:23:53"/>
        <d v="2010-05-28T04:57:15"/>
        <d v="2010-05-28T09:20:53"/>
        <d v="2010-05-28T09:58:20"/>
        <d v="2010-05-28T13:46:41"/>
        <d v="2010-05-28T14:30:06"/>
        <d v="2010-05-28T15:46:45"/>
        <d v="2010-05-28T16:44:27"/>
        <d v="2010-05-28T17:15:37"/>
        <d v="2010-05-28T21:37:36"/>
        <d v="2010-05-28T21:38:29"/>
        <d v="2010-05-28T23:02:49"/>
        <d v="2010-05-29T07:55:16"/>
        <d v="2010-05-29T19:58:36"/>
        <d v="2010-05-30T09:53:08"/>
        <d v="2010-05-30T12:41:04"/>
        <d v="2010-05-30T15:09:10"/>
        <d v="2010-05-30T15:22:53"/>
        <d v="2010-05-30T17:47:22"/>
        <d v="2010-05-30T17:54:09"/>
        <d v="2010-05-31T05:21:51"/>
        <d v="2010-05-31T09:37:43"/>
        <d v="2010-05-31T09:40:21"/>
        <d v="2010-05-31T09:47:28"/>
        <d v="2010-05-31T09:49:10"/>
        <d v="2010-05-31T17:29:04"/>
        <d v="2010-05-31T18:34:42"/>
        <d v="2010-05-31T19:26:48"/>
        <d v="2010-05-31T20:25:31"/>
        <d v="2010-06-01T04:48:28"/>
        <d v="2010-06-01T12:44:40"/>
        <d v="2010-06-01T12:53:15"/>
        <d v="2010-06-01T16:49:12"/>
        <d v="2010-06-01T17:11:36"/>
        <d v="2010-06-01T19:17:50"/>
        <d v="2010-06-02T01:49:26"/>
        <d v="2010-06-02T04:01:51"/>
        <d v="2010-06-02T07:34:47"/>
        <d v="2010-06-02T07:53:24"/>
        <d v="2010-06-02T08:06:38"/>
        <d v="2010-06-02T10:05:23"/>
        <d v="2010-06-02T13:50:13"/>
        <d v="2010-06-02T15:47:20"/>
        <d v="2010-06-02T19:07:03"/>
        <d v="2010-06-02T20:29:07"/>
        <d v="2010-06-02T20:48:58"/>
        <d v="2010-06-02T23:31:07"/>
        <d v="2010-06-03T00:14:14"/>
        <d v="2010-06-03T00:52:00"/>
        <d v="2010-06-03T01:24:25"/>
        <d v="2010-06-03T03:23:18"/>
        <d v="2010-06-03T05:33:36"/>
        <d v="2010-06-03T07:46:55"/>
        <d v="2010-06-03T07:50:58"/>
        <d v="2010-06-03T08:00:58"/>
        <d v="2010-06-03T08:13:38"/>
        <d v="2010-06-03T09:47:32"/>
        <d v="2010-06-03T12:36:05"/>
        <d v="2010-06-03T13:57:32"/>
        <d v="2010-06-03T15:58:49"/>
        <d v="2010-06-03T17:53:55"/>
        <d v="2010-06-03T19:17:27"/>
        <d v="2010-06-03T20:35:25"/>
        <d v="2010-06-03T21:14:35"/>
        <d v="2010-06-04T00:50:09"/>
        <d v="2010-06-04T07:40:41"/>
        <d v="2010-06-04T17:34:56"/>
        <d v="2010-06-04T18:05:54"/>
        <d v="2010-06-04T22:07:10"/>
        <d v="2010-06-04T22:19:11"/>
        <d v="2010-06-04T23:26:22"/>
        <d v="2010-06-05T00:53:42"/>
        <d v="2010-06-05T02:05:36"/>
        <d v="2010-06-05T02:16:00"/>
        <d v="2010-06-05T04:05:53"/>
        <d v="2010-06-05T04:29:27"/>
        <d v="2010-06-05T04:47:14"/>
        <d v="2010-06-05T05:15:24"/>
        <d v="2010-06-05T10:36:32"/>
        <d v="2010-06-05T10:40:46"/>
        <d v="2010-06-05T15:59:20"/>
        <d v="2010-06-05T22:04:02"/>
        <d v="2010-06-05T22:25:21"/>
        <d v="2010-06-05T22:44:37"/>
        <d v="2010-06-05T22:56:29"/>
        <d v="2010-06-05T23:29:20"/>
        <d v="2010-06-06T10:30:42"/>
        <d v="2010-06-06T18:25:40"/>
        <d v="2010-06-06T20:39:15"/>
        <d v="2010-06-07T05:54:24"/>
        <d v="2010-06-07T06:02:19"/>
        <d v="2010-06-07T10:25:25"/>
        <d v="2010-06-07T14:35:13"/>
        <d v="2010-06-07T14:37:52"/>
        <d v="2010-06-07T15:28:12"/>
        <d v="2010-06-07T16:42:05"/>
        <d v="2010-06-07T18:23:58"/>
        <d v="2010-06-07T18:50:01"/>
        <d v="2010-06-07T20:40:41"/>
        <d v="2010-06-07T21:28:58"/>
        <d v="2010-06-07T22:20:05"/>
        <d v="2010-06-07T22:39:28"/>
        <d v="2010-06-07T22:53:14"/>
        <d v="2010-06-08T00:12:00"/>
        <d v="2010-06-08T02:23:08"/>
        <d v="2010-06-08T02:40:05"/>
        <d v="2010-06-08T03:31:14"/>
        <d v="2010-06-08T19:56:40"/>
        <d v="2010-06-08T20:10:57"/>
        <d v="2010-06-08T20:19:23"/>
        <d v="2010-06-08T21:26:48"/>
        <d v="2010-06-08T21:28:43"/>
        <d v="2010-06-08T21:32:52"/>
        <d v="2010-06-08T21:33:53"/>
        <d v="2010-06-08T22:18:16"/>
        <d v="2010-06-08T23:00:34"/>
        <d v="2010-06-09T02:43:46"/>
        <d v="2010-06-09T06:31:30"/>
        <d v="2010-06-09T06:38:28"/>
        <d v="2010-06-09T08:11:20"/>
        <d v="2010-06-09T15:52:57"/>
        <d v="2010-06-09T23:37:58"/>
        <d v="2010-06-10T01:39:10"/>
        <d v="2010-06-10T03:57:48"/>
        <d v="2010-06-10T07:36:04"/>
        <d v="2010-06-10T08:27:05"/>
        <d v="2010-06-10T08:36:50"/>
        <d v="2010-06-10T09:54:34"/>
        <d v="2010-06-10T10:24:26"/>
        <d v="2010-06-10T11:43:30"/>
        <d v="2010-06-10T14:57:48"/>
        <d v="2010-06-10T21:11:17"/>
        <d v="2010-06-10T23:49:23"/>
        <d v="2010-06-11T00:10:58"/>
        <d v="2010-06-11T00:26:24"/>
        <d v="2010-06-11T01:44:42"/>
        <d v="2010-06-11T02:08:44"/>
        <d v="2010-06-11T06:24:41"/>
        <d v="2010-06-11T08:03:57"/>
        <d v="2010-06-11T08:13:14"/>
        <d v="2010-06-11T08:37:38"/>
        <d v="2010-06-11T09:54:38"/>
        <d v="2010-06-11T21:52:42"/>
        <d v="2010-06-11T22:17:37"/>
        <d v="2010-06-11T22:27:40"/>
        <d v="2010-06-12T04:37:39"/>
        <d v="2010-06-12T05:14:18"/>
        <d v="2010-06-13T08:38:45"/>
        <d v="2010-06-13T10:44:59"/>
        <d v="2010-06-13T14:08:03"/>
        <d v="2010-06-13T23:04:57"/>
        <d v="2010-06-14T01:01:58"/>
        <d v="2010-06-14T08:04:34"/>
        <d v="2010-06-14T15:38:29"/>
        <d v="2010-06-15T06:58:02"/>
        <d v="2010-06-15T07:23:22"/>
        <d v="2010-06-15T07:48:43"/>
        <d v="2010-06-15T17:26:43"/>
        <d v="2010-06-15T18:11:48"/>
        <d v="2010-06-15T20:17:02"/>
        <d v="2010-06-15T20:23:57"/>
        <d v="2010-06-15T21:34:53"/>
        <d v="2010-06-15T21:54:57"/>
        <d v="2010-06-15T23:42:57"/>
        <d v="2010-06-15T23:51:36"/>
        <d v="2010-06-16T00:22:08"/>
        <d v="2010-06-16T03:30:35"/>
        <d v="2010-06-16T04:40:16"/>
        <d v="2010-06-16T06:50:15"/>
        <d v="2010-06-16T06:52:47"/>
        <d v="2010-06-16T07:48:19"/>
        <d v="2010-06-16T08:02:23"/>
        <d v="2010-06-16T08:09:26"/>
        <d v="2010-06-16T08:14:58"/>
        <d v="2010-06-16T16:53:58"/>
        <d v="2010-06-16T17:07:53"/>
        <d v="2010-06-16T17:10:09"/>
        <d v="2010-06-16T17:32:10"/>
        <d v="2010-06-16T17:55:51"/>
        <d v="2010-06-16T18:00:55"/>
        <d v="2010-06-16T18:10:22"/>
        <d v="2010-06-16T18:20:59"/>
        <d v="2010-06-16T20:11:39"/>
        <d v="2010-06-16T20:37:14"/>
        <d v="2010-06-16T22:54:28"/>
        <d v="2010-06-17T01:40:41"/>
        <d v="2010-06-17T03:50:22"/>
        <d v="2010-06-17T06:49:36"/>
        <d v="2010-06-17T08:05:26"/>
        <d v="2010-06-17T08:15:21"/>
        <d v="2010-06-17T11:25:14"/>
        <d v="2010-06-17T13:45:10"/>
        <d v="2010-06-17T15:31:45"/>
        <d v="2010-06-17T15:51:28"/>
        <d v="2010-06-17T15:56:24"/>
        <d v="2010-06-17T16:31:13"/>
        <d v="2010-06-17T16:34:58"/>
        <d v="2010-06-17T16:42:42"/>
        <d v="2010-06-17T16:46:28"/>
        <d v="2010-06-17T17:17:23"/>
        <d v="2010-06-17T17:18:06"/>
        <d v="2010-06-17T17:22:08"/>
        <d v="2010-06-17T17:24:56"/>
        <d v="2010-06-17T18:28:52"/>
        <d v="2010-06-17T18:31:10"/>
        <d v="2010-06-17T18:32:20"/>
        <d v="2010-06-17T19:00:47"/>
        <d v="2010-06-17T19:14:33"/>
        <d v="2010-06-17T19:32:47"/>
        <d v="2010-06-17T19:54:05"/>
        <d v="2010-06-17T19:55:59"/>
        <d v="2010-06-17T20:21:03"/>
        <d v="2010-06-17T20:24:57"/>
        <d v="2010-06-17T20:38:16"/>
        <d v="2010-06-17T22:05:37"/>
        <d v="2010-06-17T22:08:01"/>
        <d v="2010-06-18T02:33:45"/>
        <d v="2010-06-18T07:58:52"/>
        <d v="2010-06-18T08:21:48"/>
        <d v="2010-06-18T08:43:21"/>
        <d v="2010-06-18T08:46:40"/>
        <d v="2010-06-18T09:08:55"/>
        <d v="2010-06-18T09:39:27"/>
        <d v="2010-06-18T10:37:57"/>
        <d v="2010-06-18T11:54:02"/>
        <d v="2010-06-18T13:18:06"/>
        <d v="2010-06-18T22:10:03"/>
        <d v="2010-06-18T22:19:31"/>
        <d v="2010-06-18T22:36:42"/>
        <d v="2010-06-18T22:42:43"/>
        <d v="2010-06-19T09:47:50"/>
        <d v="2010-06-19T09:50:50"/>
        <d v="2010-06-19T14:27:26"/>
        <d v="2010-06-20T17:28:42"/>
        <d v="2010-06-21T02:53:16"/>
        <d v="2010-06-21T04:17:15"/>
        <d v="2010-06-21T12:40:30"/>
        <d v="2010-06-21T12:58:11"/>
        <d v="2010-06-21T14:14:22"/>
        <d v="2010-06-21T15:29:09"/>
        <d v="2010-06-21T15:56:50"/>
        <d v="2010-06-21T16:51:12"/>
        <d v="2010-06-21T17:26:16"/>
        <d v="2010-06-21T18:37:15"/>
        <d v="2010-06-21T19:41:31"/>
        <d v="2010-06-21T20:21:49"/>
        <d v="2010-06-21T20:25:25"/>
        <d v="2010-06-21T20:33:55"/>
        <d v="2010-06-21T21:16:47"/>
        <d v="2010-06-21T21:51:00"/>
        <d v="2010-06-21T22:41:30"/>
        <d v="2010-06-21T22:55:01"/>
        <d v="2010-06-22T05:30:53"/>
        <d v="2010-06-22T06:29:01"/>
        <d v="2010-06-22T11:48:55"/>
        <d v="2010-06-22T13:30:37"/>
        <d v="2010-06-22T14:44:48"/>
        <d v="2010-06-22T16:02:25"/>
        <d v="2010-06-22T17:38:50"/>
        <d v="2010-06-22T19:05:38"/>
        <d v="2010-06-22T19:07:33"/>
        <d v="2010-06-22T19:15:18"/>
        <d v="2010-06-22T19:49:30"/>
        <d v="2010-06-22T22:07:18"/>
        <d v="2010-06-22T22:23:22"/>
        <d v="2010-06-23T00:42:08"/>
        <d v="2010-06-23T07:32:52"/>
        <d v="2010-06-23T07:59:02"/>
        <d v="2010-06-23T08:49:56"/>
        <d v="2010-06-23T15:03:55"/>
        <d v="2010-06-24T01:31:41"/>
        <d v="2010-06-24T04:36:28"/>
        <d v="2010-06-24T05:22:30"/>
        <d v="2010-06-24T09:14:45"/>
        <d v="2010-06-24T15:43:08"/>
        <d v="2010-06-24T18:08:53"/>
        <d v="2010-06-24T21:01:08"/>
        <d v="2010-06-24T22:50:38"/>
        <d v="2010-06-25T02:37:04"/>
        <d v="2010-06-25T03:33:44"/>
        <d v="2010-06-25T05:25:09"/>
        <d v="2010-06-25T07:37:29"/>
        <d v="2010-06-25T18:47:01"/>
        <d v="2010-06-25T19:24:09"/>
        <d v="2010-06-25T23:33:49"/>
        <d v="2010-06-26T01:04:42"/>
        <d v="2010-06-26T07:50:34"/>
        <d v="2010-06-26T07:52:41"/>
        <d v="2010-06-26T08:00:30"/>
        <d v="2010-06-26T18:09:18"/>
        <d v="2010-06-26T20:18:03"/>
        <d v="2010-06-27T12:38:10"/>
        <d v="2010-06-27T14:45:07"/>
        <d v="2010-06-27T14:48:19"/>
        <d v="2010-06-28T00:53:36"/>
        <d v="2010-06-28T08:24:02"/>
        <d v="2010-06-28T16:42:29"/>
        <d v="2010-06-28T17:42:29"/>
        <d v="2010-06-28T19:07:30"/>
        <d v="2010-06-28T19:09:26"/>
        <d v="2010-06-28T19:13:45"/>
        <d v="2010-06-28T19:15:08"/>
        <d v="2010-06-28T19:16:53"/>
        <d v="2010-06-28T19:29:42"/>
        <d v="2010-06-28T19:54:57"/>
        <d v="2010-06-28T21:08:51"/>
        <d v="2010-06-28T21:11:00"/>
        <d v="2010-06-28T23:22:12"/>
        <d v="2010-06-28T23:32:10"/>
        <d v="2010-06-29T06:17:15"/>
        <d v="2010-06-29T08:11:15"/>
        <d v="2010-06-29T08:22:14"/>
        <d v="2010-06-29T10:26:37"/>
        <d v="2010-06-29T11:06:20"/>
        <d v="2010-06-29T14:19:41"/>
        <d v="2010-06-29T15:55:13"/>
        <d v="2010-06-29T16:53:24"/>
        <d v="2010-06-29T17:24:29"/>
        <d v="2010-06-29T17:36:51"/>
        <d v="2010-06-29T17:40:59"/>
        <d v="2010-06-29T23:42:33"/>
        <d v="2010-06-29T23:59:15"/>
        <d v="2010-06-30T02:46:42"/>
        <d v="2010-06-30T07:45:36"/>
        <d v="2010-06-30T07:50:58"/>
        <d v="2010-06-30T08:10:24"/>
        <d v="2010-06-30T18:38:44"/>
        <d v="2010-06-30T18:59:34"/>
        <d v="2010-06-30T19:30:40"/>
        <d v="2010-06-30T21:19:03"/>
        <d v="2010-06-30T21:20:25"/>
        <d v="2010-06-30T21:50:34"/>
        <d v="2010-06-30T21:53:48"/>
        <d v="2010-06-30T22:17:56"/>
        <d v="2010-06-30T22:46:03"/>
        <d v="2010-06-30T23:46:58"/>
        <d v="2010-06-30T23:52:03"/>
        <d v="2010-07-01T00:04:29"/>
        <d v="2010-07-01T00:21:23"/>
        <d v="2010-07-01T01:21:49"/>
        <d v="2010-07-01T02:42:45"/>
        <d v="2010-07-01T03:49:44"/>
        <d v="2010-07-01T03:53:19"/>
        <d v="2010-07-01T04:00:04"/>
        <d v="2010-07-01T05:35:13"/>
        <d v="2010-07-01T06:15:14"/>
        <d v="2010-07-01T06:19:06"/>
        <d v="2010-07-01T06:23:20"/>
        <d v="2010-07-01T08:09:41"/>
        <d v="2010-07-01T08:25:45"/>
        <d v="2010-07-01T08:58:03"/>
        <d v="2010-07-01T10:29:23"/>
        <d v="2010-07-01T14:26:46"/>
        <d v="2010-07-01T16:27:34"/>
        <d v="2010-07-01T17:40:27"/>
        <d v="2010-07-01T18:02:11"/>
        <d v="2010-07-01T18:23:03"/>
        <d v="2010-07-01T18:29:11"/>
        <d v="2010-07-01T20:03:32"/>
        <d v="2010-07-01T20:11:14"/>
        <d v="2010-07-01T20:16:01"/>
        <d v="2010-07-01T20:25:00"/>
        <d v="2010-07-01T20:33:54"/>
        <d v="2010-07-01T20:45:11"/>
        <d v="2010-07-01T20:54:18"/>
        <d v="2010-07-01T21:20:42"/>
        <d v="2010-07-01T22:30:12"/>
        <d v="2010-07-02T04:45:11"/>
        <d v="2010-07-02T05:12:36"/>
        <d v="2010-07-02T07:45:55"/>
        <d v="2010-07-02T07:53:20"/>
        <d v="2010-07-02T07:53:41"/>
        <d v="2010-07-02T08:45:07"/>
        <d v="2010-07-02T09:46:21"/>
        <d v="2010-07-02T13:36:50"/>
        <d v="2010-07-02T14:24:08"/>
        <d v="2010-07-02T15:19:43"/>
        <d v="2010-07-02T15:38:19"/>
        <d v="2010-07-02T16:20:23"/>
        <d v="2010-07-02T16:26:51"/>
        <d v="2010-07-02T16:30:45"/>
        <d v="2010-07-02T16:31:34"/>
        <d v="2010-07-02T17:50:44"/>
        <d v="2010-07-02T18:56:07"/>
        <d v="2010-07-02T21:09:08"/>
        <d v="2010-07-02T22:14:25"/>
        <d v="2010-07-03T02:10:55"/>
        <d v="2010-07-03T02:27:53"/>
        <d v="2010-07-03T02:34:11"/>
        <d v="2010-07-03T03:19:38"/>
        <d v="2010-07-03T09:09:01"/>
        <d v="2010-07-03T11:21:01"/>
        <d v="2010-07-03T12:33:11"/>
        <d v="2010-07-03T13:00:19"/>
        <d v="2010-07-03T14:38:54"/>
        <d v="2010-07-03T15:00:49"/>
        <d v="2010-07-03T15:13:27"/>
        <d v="2010-07-03T16:19:05"/>
        <d v="2010-07-03T17:36:33"/>
        <d v="2010-07-03T17:49:49"/>
        <d v="2010-07-03T19:38:26"/>
        <d v="2010-07-03T21:14:56"/>
        <d v="2010-07-03T22:29:45"/>
        <d v="2010-07-04T12:11:55"/>
        <d v="2010-07-04T13:19:27"/>
        <d v="2010-07-04T14:45:51"/>
        <d v="2010-07-05T02:17:47"/>
        <d v="2010-07-05T03:45:22"/>
        <d v="2010-07-05T13:14:10"/>
        <d v="2010-07-05T16:58:14"/>
        <d v="2010-07-05T22:01:08"/>
        <d v="2010-07-05T22:45:18"/>
        <d v="2010-07-05T23:46:12"/>
        <d v="2010-07-06T03:54:50"/>
        <d v="2010-07-06T03:58:05"/>
        <d v="2010-07-06T05:49:53"/>
        <d v="2010-07-06T06:50:46"/>
        <d v="2010-07-06T06:55:42"/>
        <d v="2010-07-06T07:02:07"/>
        <d v="2010-07-06T09:20:32"/>
        <d v="2010-07-06T09:22:41"/>
        <d v="2010-07-06T09:30:55"/>
        <d v="2010-07-06T15:20:35"/>
        <d v="2010-07-06T18:35:29"/>
        <d v="2010-07-06T19:13:48"/>
        <d v="2010-07-06T20:04:32"/>
        <d v="2010-07-06T21:33:25"/>
        <d v="2010-07-06T22:58:45"/>
        <d v="2010-07-07T00:53:37"/>
        <d v="2010-07-07T01:20:16"/>
        <d v="2010-07-07T01:27:47"/>
        <d v="2010-07-07T08:40:58"/>
        <d v="2010-07-07T08:42:05"/>
        <d v="2010-07-07T12:43:47"/>
        <d v="2010-07-07T18:37:53"/>
        <d v="2010-07-07T19:44:58"/>
        <d v="2010-07-07T20:04:54"/>
        <d v="2010-07-07T20:13:17"/>
        <d v="2010-07-08T00:46:39"/>
        <d v="2010-07-08T00:57:09"/>
        <d v="2010-07-08T04:18:24"/>
        <d v="2010-07-08T05:22:20"/>
        <d v="2010-07-08T06:10:36"/>
        <d v="2010-07-08T06:14:09"/>
        <d v="2010-07-08T10:31:38"/>
        <d v="2010-07-08T11:41:47"/>
        <d v="2010-07-08T18:05:41"/>
        <d v="2010-07-08T19:46:43"/>
        <d v="2010-07-08T21:09:26"/>
        <d v="2010-07-08T22:13:46"/>
        <d v="2010-07-08T22:51:12"/>
        <d v="2010-07-09T05:46:01"/>
        <d v="2010-07-09T05:56:43"/>
        <d v="2010-07-09T11:00:29"/>
        <d v="2010-07-09T14:04:04"/>
        <d v="2010-07-09T17:36:35"/>
        <d v="2010-07-09T20:27:41"/>
        <d v="2010-07-09T20:51:45"/>
        <d v="2010-07-10T05:25:47"/>
        <d v="2010-07-10T07:40:23"/>
        <d v="2010-07-10T19:26:10"/>
        <d v="2010-07-11T10:43:28"/>
        <d v="2010-07-11T14:41:51"/>
        <d v="2010-07-11T15:16:33"/>
        <d v="2010-07-12T04:43:13"/>
        <d v="2010-07-12T12:20:49"/>
        <d v="2010-07-12T16:36:57"/>
        <d v="2010-07-12T18:10:40"/>
        <d v="2010-07-12T20:28:10"/>
        <d v="2010-07-12T20:32:34"/>
        <d v="2010-07-12T20:44:25"/>
        <d v="2010-07-12T22:51:22"/>
        <d v="2010-07-12T23:01:23"/>
        <d v="2010-07-12T23:24:36"/>
        <d v="2010-07-12T23:28:18"/>
        <d v="2010-07-13T00:07:11"/>
        <d v="2010-07-13T01:21:29"/>
        <d v="2010-07-13T02:22:07"/>
        <d v="2010-07-13T03:48:18"/>
        <d v="2010-07-13T04:10:03"/>
        <d v="2010-07-13T07:43:10"/>
        <d v="2010-07-13T07:46:50"/>
        <d v="2010-07-13T08:30:18"/>
        <d v="2010-07-13T12:21:50"/>
        <d v="2010-07-13T14:02:11"/>
        <d v="2010-07-13T14:40:24"/>
        <d v="2010-07-13T15:51:40"/>
        <d v="2010-07-13T20:39:32"/>
        <d v="2010-07-13T21:18:33"/>
        <d v="2010-07-13T22:07:33"/>
        <d v="2010-07-13T23:05:10"/>
        <d v="2010-07-13T23:10:35"/>
        <d v="2010-07-14T04:06:44"/>
        <d v="2010-07-14T04:44:49"/>
        <d v="2010-07-14T07:43:53"/>
        <d v="2010-07-14T07:49:20"/>
        <d v="2010-07-14T13:40:24"/>
        <d v="2010-07-14T13:46:06"/>
        <d v="2010-07-14T15:08:58"/>
        <d v="2010-07-14T17:12:15"/>
        <d v="2010-07-14T18:08:17"/>
        <d v="2010-07-14T18:33:58"/>
        <d v="2010-07-14T18:44:33"/>
        <d v="2010-07-14T19:07:54"/>
        <d v="2010-07-14T20:22:39"/>
        <d v="2010-07-14T21:07:51"/>
        <d v="2010-07-14T23:08:43"/>
        <d v="2010-07-15T01:13:36"/>
        <d v="2010-07-15T01:54:54"/>
        <d v="2010-07-15T03:06:08"/>
        <d v="2010-07-15T08:33:34"/>
        <d v="2010-07-15T14:44:51"/>
        <d v="2010-07-15T14:53:09"/>
        <d v="2010-07-15T18:34:02"/>
        <d v="2010-07-15T18:47:18"/>
        <d v="2010-07-15T21:17:55"/>
        <d v="2010-07-15T21:31:45"/>
        <d v="2010-07-15T21:41:11"/>
        <d v="2010-07-15T22:45:40"/>
        <d v="2010-07-15T23:15:22"/>
        <d v="2010-07-16T05:54:25"/>
        <d v="2010-07-16T08:23:09"/>
        <d v="2010-07-16T20:58:15"/>
        <d v="2010-07-16T22:01:22"/>
        <d v="2010-07-16T23:16:11"/>
        <d v="2010-07-17T06:07:53"/>
        <d v="2010-07-17T06:15:55"/>
        <d v="2010-07-17T09:57:08"/>
        <d v="2010-07-17T10:57:49"/>
        <d v="2010-07-17T14:46:32"/>
        <d v="2010-07-17T19:13:47"/>
        <d v="2010-07-17T21:53:23"/>
        <d v="2010-07-17T22:29:43"/>
        <d v="2010-07-18T00:29:22"/>
        <d v="2010-07-19T11:47:27"/>
        <d v="2010-07-19T17:33:31"/>
        <d v="2010-07-19T17:37:58"/>
        <d v="2010-07-19T17:42:53"/>
        <d v="2010-07-19T18:03:44"/>
        <d v="2010-07-19T19:00:30"/>
        <d v="2010-07-19T19:37:27"/>
        <d v="2010-07-19T20:10:41"/>
        <d v="2010-07-19T21:51:09"/>
        <d v="2010-07-19T22:12:52"/>
        <d v="2010-07-19T22:21:53"/>
        <d v="2010-07-19T22:40:25"/>
        <d v="2010-07-19T23:42:38"/>
        <d v="2010-07-20T01:34:06"/>
        <d v="2010-07-20T07:47:10"/>
        <d v="2010-07-20T07:53:45"/>
        <d v="2010-07-20T08:13:12"/>
        <d v="2010-07-20T09:20:05"/>
        <d v="2010-07-20T20:48:40"/>
        <d v="2010-07-20T22:09:54"/>
        <d v="2010-07-20T23:18:09"/>
        <d v="2010-07-20T23:27:52"/>
        <d v="2010-07-21T00:00:34"/>
        <d v="2010-07-21T10:16:14"/>
        <d v="2010-07-21T10:46:37"/>
        <d v="2010-07-21T22:13:37"/>
        <d v="2010-07-21T22:16:29"/>
        <d v="2010-07-21T23:57:25"/>
        <d v="2010-07-22T00:27:05"/>
        <d v="2010-07-22T00:53:23"/>
        <d v="2010-07-22T03:01:59"/>
        <d v="2010-07-22T03:48:17"/>
        <d v="2010-07-22T07:19:55"/>
        <d v="2010-07-22T07:42:23"/>
        <d v="2010-07-22T08:08:51"/>
        <d v="2010-07-22T09:11:33"/>
        <d v="2010-07-22T15:51:27"/>
        <d v="2010-07-22T16:04:19"/>
        <d v="2010-07-22T16:18:44"/>
        <d v="2010-07-22T16:21:41"/>
        <d v="2010-07-22T18:21:25"/>
        <d v="2010-07-22T18:44:53"/>
        <d v="2010-07-22T19:28:54"/>
        <d v="2010-07-22T19:45:39"/>
        <d v="2010-07-22T20:16:07"/>
        <d v="2010-07-22T21:00:28"/>
        <d v="2010-07-22T21:20:58"/>
        <d v="2010-07-22T21:31:06"/>
        <d v="2010-07-22T21:36:05"/>
        <d v="2010-07-22T21:41:42"/>
        <d v="2010-07-22T21:53:53"/>
        <d v="2010-07-22T22:08:01"/>
        <d v="2010-07-22T22:46:45"/>
        <d v="2010-07-22T22:56:13"/>
        <d v="2010-07-22T23:59:35"/>
        <d v="2010-07-23T06:42:08"/>
        <d v="2010-07-23T09:12:10"/>
        <d v="2010-07-23T20:50:32"/>
        <d v="2010-07-23T21:13:07"/>
        <d v="2010-07-23T21:18:49"/>
        <d v="2010-07-23T21:31:31"/>
        <d v="2010-07-23T21:32:04"/>
        <d v="2010-07-23T21:51:56"/>
        <d v="2010-07-23T22:01:59"/>
        <d v="2010-07-23T23:12:24"/>
        <d v="2010-07-24T04:18:11"/>
        <d v="2010-07-24T08:28:20"/>
        <d v="2010-07-24T10:05:51"/>
        <d v="2010-07-24T12:04:38"/>
        <d v="2010-07-24T13:11:56"/>
        <d v="2010-07-25T00:12:38"/>
        <d v="2010-07-25T01:23:15"/>
        <d v="2010-07-25T03:33:16"/>
        <d v="2010-07-25T09:38:07"/>
        <d v="2010-07-25T10:16:38"/>
        <d v="2010-07-25T10:18:44"/>
        <d v="2010-07-25T14:25:33"/>
        <d v="2010-07-25T15:01:19"/>
        <d v="2010-07-25T16:36:39"/>
        <d v="2010-07-25T18:11:30"/>
        <d v="2010-07-25T18:26:13"/>
        <d v="2010-07-25T18:32:29"/>
        <d v="2010-07-25T21:14:23"/>
        <d v="2010-07-26T07:35:17"/>
        <d v="2010-07-26T07:54:13"/>
        <d v="2010-07-26T10:12:40"/>
        <d v="2010-07-26T12:33:16"/>
        <d v="2010-07-26T20:42:54"/>
        <d v="2010-07-26T21:15:55"/>
        <d v="2010-07-26T21:38:53"/>
        <d v="2010-07-26T21:58:59"/>
        <d v="2010-07-27T09:38:32"/>
        <d v="2010-07-27T10:03:35"/>
        <d v="2010-07-27T11:08:34"/>
        <d v="2010-07-27T14:28:26"/>
        <d v="2010-07-27T14:42:11"/>
        <d v="2010-07-27T14:47:18"/>
        <d v="2010-07-27T14:57:12"/>
        <d v="2010-07-27T15:30:18"/>
        <d v="2010-07-27T18:00:02"/>
        <d v="2010-07-27T18:57:57"/>
        <d v="2010-07-27T19:15:48"/>
        <d v="2010-07-27T20:44:29"/>
        <d v="2010-07-27T21:25:52"/>
        <d v="2010-07-27T23:11:38"/>
        <d v="2010-07-27T23:24:36"/>
        <d v="2010-07-28T00:25:55"/>
        <d v="2010-07-28T02:50:00"/>
        <d v="2010-07-28T09:31:01"/>
        <d v="2010-07-28T10:12:51"/>
        <d v="2010-07-28T13:18:19"/>
        <d v="2010-07-28T19:41:57"/>
        <d v="2010-07-29T07:02:29"/>
        <d v="2010-07-29T09:07:25"/>
        <d v="2010-07-29T09:17:04"/>
        <d v="2010-07-29T10:08:18"/>
        <d v="2010-07-29T10:35:01"/>
        <d v="2010-07-29T10:39:04"/>
        <d v="2010-07-29T11:02:12"/>
        <d v="2010-07-29T13:37:43"/>
        <d v="2010-07-29T14:46:52"/>
        <d v="2010-07-29T14:56:41"/>
        <d v="2010-07-29T15:08:34"/>
        <d v="2010-07-29T15:18:25"/>
        <d v="2010-07-29T16:38:50"/>
        <d v="2010-07-29T17:35:42"/>
        <d v="2010-07-29T18:15:19"/>
        <d v="2010-07-29T18:38:38"/>
        <d v="2010-07-29T20:02:32"/>
        <d v="2010-07-29T20:25:53"/>
        <d v="2010-07-29T21:25:28"/>
        <d v="2010-07-29T21:33:41"/>
        <d v="2010-07-29T21:37:51"/>
        <d v="2010-07-29T22:51:16"/>
        <d v="2010-07-29T23:57:04"/>
        <d v="2010-07-30T01:19:49"/>
        <d v="2010-07-30T01:37:22"/>
        <d v="2010-07-30T05:59:08"/>
        <d v="2010-07-30T06:18:26"/>
        <d v="2010-07-30T12:53:41"/>
        <d v="2010-07-30T15:17:04"/>
        <d v="2010-07-30T16:55:17"/>
        <d v="2010-07-30T17:27:21"/>
        <d v="2010-07-30T18:39:37"/>
        <d v="2010-07-30T20:35:26"/>
        <d v="2010-07-30T21:23:52"/>
        <d v="2010-07-30T21:47:01"/>
        <d v="2010-07-30T21:58:41"/>
        <d v="2010-07-30T22:26:07"/>
        <d v="2010-07-31T02:38:03"/>
        <d v="2010-07-31T03:32:24"/>
        <d v="2010-07-31T05:44:05"/>
        <d v="2010-07-31T08:51:37"/>
        <d v="2010-07-31T12:28:11"/>
        <d v="2010-07-31T14:42:36"/>
        <d v="2010-07-31T14:54:06"/>
        <d v="2010-07-31T16:09:35"/>
        <d v="2010-07-31T16:24:25"/>
        <d v="2010-07-31T17:15:03"/>
        <d v="2010-07-31T17:22:07"/>
        <d v="2010-07-31T17:48:49"/>
        <d v="2010-07-31T18:37:42"/>
        <d v="2010-07-31T20:55:14"/>
        <d v="2010-07-31T22:14:47"/>
        <d v="2010-07-31T22:16:42"/>
        <d v="2010-07-31T22:43:09"/>
        <d v="2010-07-31T22:44:18"/>
        <d v="2010-07-31T23:28:41"/>
        <d v="2010-08-01T00:53:25"/>
        <d v="2010-08-01T07:49:19"/>
        <d v="2010-08-01T09:04:13"/>
        <d v="2010-08-01T22:28:06"/>
        <d v="2010-08-02T11:55:11"/>
        <d v="2010-08-02T11:56:17"/>
        <d v="2010-08-02T12:13:49"/>
        <d v="2010-08-02T13:24:41"/>
        <d v="2010-08-02T17:13:44"/>
        <d v="2010-08-02T17:19:05"/>
        <d v="2010-08-02T17:34:17"/>
        <d v="2010-08-02T18:05:26"/>
        <d v="2010-08-02T20:19:26"/>
        <d v="2010-08-02T20:24:23"/>
        <d v="2010-08-02T20:32:22"/>
        <d v="2010-08-02T20:34:07"/>
        <d v="2010-08-02T20:36:45"/>
        <d v="2010-08-02T20:38:12"/>
        <d v="2010-08-02T20:54:55"/>
        <d v="2010-08-02T21:02:13"/>
        <d v="2010-08-02T21:02:32"/>
        <d v="2010-08-02T21:06:15"/>
        <d v="2010-08-02T21:13:41"/>
        <d v="2010-08-02T21:17:49"/>
        <d v="2010-08-02T21:41:11"/>
        <d v="2010-08-02T21:47:12"/>
        <d v="2010-08-02T23:22:50"/>
        <d v="2010-08-02T23:33:39"/>
        <d v="2010-08-03T04:07:08"/>
        <d v="2010-08-03T04:30:10"/>
        <d v="2010-08-03T07:37:01"/>
        <d v="2010-08-03T08:40:38"/>
        <d v="2010-08-03T12:58:25"/>
        <d v="2010-08-03T16:12:40"/>
        <d v="2010-08-03T16:20:11"/>
        <d v="2010-08-03T22:17:03"/>
        <d v="2010-08-03T22:55:24"/>
        <d v="2010-08-04T02:06:46"/>
        <d v="2010-08-04T03:06:24"/>
        <d v="2010-08-04T03:07:20"/>
        <d v="2010-08-04T05:49:58"/>
        <d v="2010-08-04T06:01:39"/>
        <d v="2010-08-04T14:15:12"/>
        <d v="2010-08-04T14:44:30"/>
        <d v="2010-08-04T17:31:15"/>
        <d v="2010-08-04T17:58:37"/>
        <d v="2010-08-04T19:55:42"/>
        <d v="2010-08-04T20:10:20"/>
        <d v="2010-08-04T20:39:41"/>
        <d v="2010-08-04T20:48:26"/>
        <d v="2010-08-04T21:34:34"/>
        <d v="2010-08-04T21:54:27"/>
        <d v="2010-08-04T21:59:20"/>
        <d v="2010-08-04T22:21:24"/>
        <d v="2010-08-04T22:40:15"/>
        <d v="2010-08-05T01:28:46"/>
        <d v="2010-08-05T02:06:27"/>
        <d v="2010-08-05T03:36:31"/>
        <d v="2010-08-05T08:08:59"/>
        <d v="2010-08-05T09:07:22"/>
        <d v="2010-08-05T12:02:38"/>
        <d v="2010-08-05T14:35:21"/>
        <d v="2010-08-05T15:54:10"/>
        <d v="2010-08-05T15:57:39"/>
        <d v="2010-08-05T16:58:57"/>
        <d v="2010-08-05T20:22:00"/>
        <d v="2010-08-05T20:41:32"/>
        <d v="2010-08-05T21:09:18"/>
        <d v="2010-08-05T21:34:48"/>
        <d v="2010-08-05T21:38:16"/>
        <d v="2010-08-05T21:51:37"/>
        <d v="2010-08-05T21:56:36"/>
        <d v="2010-08-05T22:08:34"/>
        <d v="2010-08-05T22:17:20"/>
        <d v="2010-08-05T22:25:25"/>
        <d v="2010-08-05T22:32:39"/>
        <d v="2010-08-05T22:33:38"/>
        <d v="2010-08-05T22:35:01"/>
        <d v="2010-08-05T22:36:26"/>
        <d v="2010-08-06T03:03:27"/>
        <d v="2010-08-06T05:47:22"/>
        <d v="2010-08-06T07:44:07"/>
        <d v="2010-08-06T08:53:21"/>
        <d v="2010-08-06T09:37:43"/>
        <d v="2010-08-06T13:13:10"/>
        <d v="2010-08-06T14:47:27"/>
        <d v="2010-08-06T15:59:51"/>
        <d v="2010-08-06T17:19:21"/>
        <d v="2010-08-06T17:35:09"/>
        <d v="2010-08-06T19:04:01"/>
        <d v="2010-08-06T20:17:12"/>
        <d v="2010-08-06T21:10:41"/>
        <d v="2010-08-06T21:18:59"/>
        <d v="2010-08-06T21:36:39"/>
        <d v="2010-08-06T21:56:58"/>
        <d v="2010-08-06T22:23:10"/>
        <d v="2010-08-06T22:23:23"/>
        <d v="2010-08-06T23:46:33"/>
        <d v="2010-08-07T00:34:59"/>
        <d v="2010-08-07T03:34:21"/>
        <d v="2010-08-07T03:44:38"/>
        <d v="2010-08-07T10:05:20"/>
        <d v="2010-08-07T12:17:52"/>
        <d v="2010-08-07T13:04:35"/>
        <d v="2010-08-07T22:26:03"/>
        <d v="2010-08-08T14:49:53"/>
        <d v="2010-08-08T16:41:24"/>
        <d v="2010-08-08T21:48:00"/>
        <d v="2010-08-09T09:13:52"/>
        <d v="2010-08-09T16:09:53"/>
        <d v="2010-08-09T18:17:20"/>
        <d v="2010-08-09T19:12:38"/>
        <d v="2010-08-09T20:14:36"/>
        <d v="2010-08-09T20:44:23"/>
        <d v="2010-08-09T22:13:36"/>
        <d v="2010-08-09T22:51:10"/>
        <d v="2010-08-10T07:26:50"/>
        <d v="2010-08-10T16:29:56"/>
        <d v="2010-08-10T21:06:51"/>
        <d v="2010-08-10T21:38:21"/>
        <d v="2010-08-10T21:54:08"/>
        <d v="2010-08-10T21:57:58"/>
        <d v="2010-08-10T22:01:07"/>
        <d v="2010-08-10T22:13:14"/>
        <d v="2010-08-11T00:01:26"/>
        <d v="2010-08-11T04:42:55"/>
        <d v="2010-08-11T20:52:14"/>
        <d v="2010-08-11T21:03:00"/>
        <d v="2010-08-11T21:19:11"/>
        <d v="2010-08-11T21:26:17"/>
        <d v="2010-08-12T00:40:19"/>
        <d v="2010-08-12T02:01:51"/>
        <d v="2010-08-12T03:57:47"/>
        <d v="2010-08-12T04:39:23"/>
        <d v="2010-08-12T08:16:32"/>
        <d v="2010-08-12T08:38:53"/>
        <d v="2010-08-12T08:41:21"/>
        <d v="2010-08-12T11:07:35"/>
        <d v="2010-08-12T11:14:52"/>
        <d v="2010-08-12T11:58:57"/>
        <d v="2010-08-12T16:57:35"/>
        <d v="2010-08-12T18:56:12"/>
        <d v="2010-08-12T21:09:26"/>
        <d v="2010-08-12T21:22:48"/>
        <d v="2010-08-12T21:34:10"/>
        <d v="2010-08-12T21:43:55"/>
        <d v="2010-08-12T22:34:13"/>
        <d v="2010-08-13T00:57:01"/>
        <d v="2010-08-13T02:38:13"/>
        <d v="2010-08-13T07:48:24"/>
        <d v="2010-08-13T10:47:01"/>
        <d v="2010-08-13T14:12:13"/>
        <d v="2010-08-13T15:05:27"/>
        <d v="2010-08-13T19:45:56"/>
        <d v="2010-08-14T03:30:27"/>
        <d v="2010-08-14T04:43:37"/>
        <d v="2010-08-14T08:33:48"/>
        <d v="2010-08-14T20:20:54"/>
        <d v="2010-08-14T22:13:59"/>
        <d v="2010-08-14T22:57:37"/>
        <d v="2010-08-14T23:13:37"/>
        <d v="2010-08-14T23:20:34"/>
        <d v="2010-08-15T12:31:21"/>
        <d v="2010-08-15T16:47:29"/>
        <d v="2010-08-15T17:02:37"/>
        <d v="2010-08-15T23:04:05"/>
        <d v="2010-08-15T23:55:20"/>
        <d v="2010-08-16T08:15:53"/>
        <d v="2010-08-16T12:40:45"/>
        <d v="2010-08-16T13:11:29"/>
        <d v="2010-08-16T13:51:16"/>
        <d v="2010-08-16T13:54:43"/>
        <d v="2010-08-16T13:57:00"/>
        <d v="2010-08-16T14:30:10"/>
        <d v="2010-08-16T14:33:27"/>
        <d v="2010-08-16T17:15:57"/>
        <d v="2010-08-16T17:45:38"/>
        <d v="2010-08-16T20:41:17"/>
        <d v="2010-08-17T10:53:58"/>
        <d v="2010-08-17T11:17:41"/>
        <d v="2010-08-17T11:37:58"/>
        <d v="2010-08-17T14:29:07"/>
        <d v="2010-08-17T20:39:51"/>
        <d v="2010-08-17T22:20:21"/>
        <d v="2010-08-18T00:37:04"/>
        <d v="2010-08-18T01:06:32"/>
        <d v="2010-08-18T01:24:29"/>
        <d v="2010-08-18T01:40:53"/>
        <d v="2010-08-18T02:08:54"/>
        <d v="2010-08-18T02:25:15"/>
        <d v="2010-08-18T05:50:02"/>
        <d v="2010-08-18T06:32:22"/>
        <d v="2010-08-18T07:46:59"/>
        <d v="2010-08-18T07:49:23"/>
        <d v="2010-08-18T07:55:23"/>
        <d v="2010-08-18T07:56:29"/>
        <d v="2010-08-18T08:06:14"/>
        <d v="2010-08-18T08:10:42"/>
        <d v="2010-08-18T08:17:38"/>
        <d v="2010-08-18T09:33:08"/>
        <d v="2010-08-18T10:01:16"/>
        <d v="2010-08-18T11:23:26"/>
        <d v="2010-08-18T13:40:58"/>
        <d v="2010-08-18T13:45:33"/>
        <d v="2010-08-18T14:14:13"/>
        <d v="2010-08-18T14:48:38"/>
        <d v="2010-08-18T14:51:43"/>
        <d v="2010-08-18T16:06:40"/>
        <d v="2010-08-18T16:46:38"/>
        <d v="2010-08-18T17:38:55"/>
        <d v="2010-08-18T17:41:19"/>
        <d v="2010-08-18T18:14:59"/>
        <d v="2010-08-18T18:38:42"/>
        <d v="2010-08-18T20:04:20"/>
        <d v="2010-08-18T23:04:24"/>
        <d v="2010-08-19T01:57:58"/>
        <d v="2010-08-19T04:01:58"/>
        <d v="2010-08-19T07:56:23"/>
        <d v="2010-08-19T08:02:40"/>
        <d v="2010-08-19T08:03:55"/>
        <d v="2010-08-19T10:46:24"/>
        <d v="2010-08-19T14:58:10"/>
        <d v="2010-08-19T15:53:54"/>
        <d v="2010-08-19T16:34:19"/>
        <d v="2010-08-19T19:23:10"/>
        <d v="2010-08-19T20:50:05"/>
        <d v="2010-08-19T21:46:25"/>
        <d v="2010-08-19T22:28:30"/>
        <d v="2010-08-20T03:07:34"/>
        <d v="2010-08-20T03:12:39"/>
        <d v="2010-08-20T04:34:31"/>
        <d v="2010-08-20T04:40:53"/>
        <d v="2010-08-20T04:45:36"/>
        <d v="2010-08-20T05:03:36"/>
        <d v="2010-08-20T05:32:51"/>
        <d v="2010-08-20T07:41:41"/>
        <d v="2010-08-20T07:56:40"/>
        <d v="2010-08-20T09:51:32"/>
        <d v="2010-08-20T12:04:24"/>
        <d v="2010-08-20T15:03:21"/>
        <d v="2010-08-20T17:12:29"/>
        <d v="2010-08-20T18:19:25"/>
        <d v="2010-08-20T18:22:22"/>
        <d v="2010-08-20T19:02:30"/>
        <d v="2010-08-20T19:09:47"/>
        <d v="2010-08-20T19:11:34"/>
        <d v="2010-08-20T19:20:39"/>
        <d v="2010-08-20T19:42:22"/>
        <d v="2010-08-20T22:22:22"/>
        <d v="2010-08-21T07:04:43"/>
        <d v="2010-08-21T15:16:21"/>
        <d v="2010-08-21T15:38:53"/>
        <d v="2010-08-22T20:59:46"/>
        <d v="2010-08-23T03:48:42"/>
        <d v="2010-08-23T14:17:05"/>
        <d v="2010-08-23T18:42:42"/>
        <d v="2010-08-23T20:08:44"/>
        <d v="2010-08-23T20:26:32"/>
        <d v="2010-08-23T21:32:13"/>
        <d v="2010-08-23T21:42:46"/>
        <d v="2010-08-23T21:50:09"/>
        <d v="2010-08-23T22:01:35"/>
        <d v="2010-08-23T22:14:58"/>
        <d v="2010-08-23T22:23:51"/>
        <d v="2010-08-24T06:16:28"/>
        <d v="2010-08-24T12:12:43"/>
        <d v="2010-08-24T13:40:42"/>
        <d v="2010-08-24T15:06:32"/>
        <d v="2010-08-24T16:24:15"/>
        <d v="2010-08-24T16:24:16"/>
        <d v="2010-08-24T20:55:41"/>
        <d v="2010-08-24T20:58:39"/>
        <d v="2010-08-24T21:28:47"/>
        <d v="2010-08-24T21:29:15"/>
        <d v="2010-08-24T22:36:36"/>
        <d v="2010-08-24T22:44:07"/>
        <d v="2010-08-24T22:46:34"/>
        <d v="2010-08-24T22:48:34"/>
        <d v="2010-08-24T23:40:41"/>
        <d v="2010-08-25T01:35:59"/>
        <d v="2010-08-25T01:55:00"/>
        <d v="2010-08-25T02:02:24"/>
        <d v="2010-08-25T08:14:21"/>
        <d v="2010-08-25T08:33:50"/>
        <d v="2010-08-25T11:54:00"/>
        <d v="2010-08-25T12:30:36"/>
        <d v="2010-08-25T12:44:27"/>
        <d v="2010-08-25T13:24:08"/>
        <d v="2010-08-25T15:09:55"/>
        <d v="2010-08-25T17:43:17"/>
        <d v="2010-08-25T18:11:24"/>
        <d v="2010-08-25T18:21:11"/>
        <d v="2010-08-25T20:51:44"/>
        <d v="2010-08-26T00:52:24"/>
        <d v="2010-08-26T02:14:36"/>
        <d v="2010-08-26T04:22:37"/>
        <d v="2010-08-26T11:58:08"/>
        <d v="2010-08-26T13:09:43"/>
        <d v="2010-08-26T17:21:23"/>
        <d v="2010-08-26T17:54:10"/>
        <d v="2010-08-26T18:11:37"/>
        <d v="2010-08-26T18:25:26"/>
        <d v="2010-08-26T18:50:31"/>
        <d v="2010-08-26T19:01:29"/>
        <d v="2010-08-26T19:06:52"/>
        <d v="2010-08-26T19:33:04"/>
        <d v="2010-08-26T19:45:54"/>
        <d v="2010-08-26T19:47:46"/>
        <d v="2010-08-26T19:48:53"/>
        <d v="2010-08-26T19:50:48"/>
        <d v="2010-08-26T20:42:05"/>
        <d v="2010-08-26T23:22:43"/>
        <d v="2010-08-26T23:39:27"/>
        <d v="2010-08-27T00:06:12"/>
        <d v="2010-08-27T01:10:53"/>
        <d v="2010-08-27T02:43:55"/>
        <d v="2010-08-27T06:20:43"/>
        <d v="2010-08-27T06:21:47"/>
        <d v="2010-08-27T08:08:23"/>
        <d v="2010-08-27T08:22:14"/>
        <d v="2010-08-27T09:22:35"/>
        <d v="2010-08-27T11:00:51"/>
        <d v="2010-08-27T13:59:25"/>
        <d v="2010-08-27T15:45:24"/>
        <d v="2010-08-27T16:01:28"/>
        <d v="2010-08-27T20:10:21"/>
        <d v="2010-08-27T21:30:47"/>
        <d v="2010-08-28T01:08:50"/>
        <d v="2010-08-28T03:06:11"/>
        <d v="2010-08-28T10:04:42"/>
        <d v="2010-08-28T20:09:25"/>
        <d v="2010-08-28T22:08:29"/>
        <d v="2010-08-28T22:27:23"/>
        <d v="2010-08-28T22:36:42"/>
        <d v="2010-08-28T22:46:10"/>
        <d v="2010-08-29T01:30:15"/>
        <d v="2010-08-29T02:46:54"/>
        <d v="2010-08-29T03:57:44"/>
        <d v="2010-08-29T10:15:16"/>
        <d v="2010-08-29T21:05:37"/>
        <d v="2010-08-29T22:21:24"/>
        <d v="2010-08-29T23:54:12"/>
        <d v="2010-08-30T00:25:20"/>
        <d v="2010-08-30T02:14:36"/>
        <d v="2010-08-30T07:46:25"/>
        <d v="2010-08-30T07:49:59"/>
        <d v="2010-08-30T08:12:34"/>
        <d v="2010-08-30T12:09:11"/>
        <d v="2010-08-30T12:20:19"/>
        <d v="2010-08-30T18:10:02"/>
        <d v="2010-08-30T18:33:05"/>
        <d v="2010-08-30T18:49:37"/>
        <d v="2010-08-30T19:53:40"/>
        <d v="2010-08-30T20:09:53"/>
        <d v="2010-08-30T20:15:51"/>
        <d v="2010-08-31T04:36:05"/>
        <d v="2010-08-31T04:51:11"/>
        <d v="2010-08-31T09:51:35"/>
        <d v="2010-08-31T10:03:36"/>
        <d v="2010-08-31T10:10:43"/>
        <d v="2010-08-31T12:34:03"/>
        <d v="2010-08-31T16:05:19"/>
        <d v="2010-08-31T21:19:26"/>
        <d v="2010-08-31T21:22:04"/>
        <d v="2010-08-31T21:30:10"/>
        <d v="2010-08-31T21:40:45"/>
        <d v="2010-08-31T21:56:31"/>
        <d v="2010-08-31T22:03:08"/>
        <d v="2010-08-31T22:36:02"/>
        <d v="2010-08-31T22:36:58"/>
        <d v="2010-08-31T22:57:49"/>
        <d v="2010-08-31T23:05:37"/>
        <d v="2010-09-01T04:31:04"/>
        <d v="2010-09-01T08:11:05"/>
        <d v="2010-09-01T09:10:22"/>
        <d v="2010-09-01T09:41:07"/>
        <d v="2010-09-01T10:07:30"/>
        <d v="2010-09-01T10:10:02"/>
        <d v="2010-09-01T10:19:20"/>
        <d v="2010-09-01T10:23:57"/>
        <d v="2010-09-01T11:30:59"/>
        <d v="2010-09-01T12:06:53"/>
        <d v="2010-09-01T12:26:12"/>
        <d v="2010-09-01T12:54:09"/>
        <d v="2010-09-01T13:57:18"/>
        <d v="2010-09-01T16:42:47"/>
        <d v="2010-09-01T19:00:57"/>
        <d v="2010-09-01T20:25:00"/>
        <d v="2010-09-01T20:56:13"/>
        <d v="2010-09-01T20:59:17"/>
        <d v="2010-09-01T21:14:59"/>
        <d v="2010-09-01T21:19:35"/>
        <d v="2010-09-01T21:28:37"/>
        <d v="2010-09-02T01:05:51"/>
        <d v="2010-09-02T05:56:12"/>
        <d v="2010-09-02T08:19:06"/>
        <d v="2010-09-02T12:23:35"/>
        <d v="2010-09-02T14:00:15"/>
        <d v="2010-09-02T20:23:37"/>
        <d v="2010-09-02T21:44:03"/>
        <d v="2010-09-02T22:57:16"/>
        <d v="2010-09-02T23:46:35"/>
        <d v="2010-09-02T23:52:27"/>
        <d v="2010-09-03T04:43:53"/>
        <d v="2010-09-03T05:13:49"/>
        <d v="2010-09-03T07:55:34"/>
        <d v="2010-09-03T08:25:28"/>
        <d v="2010-09-03T08:42:10"/>
        <d v="2010-09-03T14:00:10"/>
        <d v="2010-09-03T14:16:01"/>
        <d v="2010-09-04T01:41:49"/>
        <d v="2010-09-04T02:47:43"/>
        <d v="2010-09-04T07:09:33"/>
        <d v="2010-09-04T08:20:17"/>
        <d v="2010-09-04T08:58:59"/>
        <d v="2010-09-04T09:17:16"/>
        <d v="2010-09-04T12:09:09"/>
        <d v="2010-09-04T17:07:28"/>
        <d v="2010-09-04T23:49:47"/>
        <d v="2010-09-04T23:57:27"/>
        <d v="2010-09-05T00:22:40"/>
        <d v="2010-09-05T10:42:57"/>
        <d v="2010-09-05T12:27:28"/>
        <d v="2010-09-05T12:34:55"/>
        <d v="2010-09-05T13:19:26"/>
        <d v="2010-09-06T15:06:08"/>
        <d v="2010-09-06T18:33:17"/>
        <d v="2010-09-06T23:01:28"/>
        <d v="2010-09-07T06:49:51"/>
        <d v="2010-09-07T07:48:54"/>
        <d v="2010-09-07T08:03:46"/>
        <d v="2010-09-07T12:22:13"/>
        <d v="2010-09-07T14:16:27"/>
        <d v="2010-09-07T18:12:19"/>
        <d v="2010-09-07T21:43:06"/>
        <d v="2010-09-07T22:10:01"/>
        <d v="2010-09-07T23:38:20"/>
        <d v="2010-09-08T04:28:59"/>
        <d v="2010-09-08T06:33:37"/>
        <d v="2010-09-08T08:10:58"/>
        <d v="2010-09-08T08:52:16"/>
        <d v="2010-09-08T09:00:28"/>
        <d v="2010-09-08T09:11:19"/>
        <d v="2010-09-08T16:02:12"/>
        <d v="2010-09-08T16:04:22"/>
        <d v="2010-09-08T16:40:43"/>
        <d v="2010-09-08T17:16:47"/>
        <d v="2010-09-08T18:10:22"/>
        <d v="2010-09-08T18:13:25"/>
        <d v="2010-09-08T20:06:44"/>
        <d v="2010-09-08T20:32:38"/>
        <d v="2010-09-08T21:47:36"/>
        <d v="2010-09-09T03:06:06"/>
        <d v="2010-09-09T08:05:23"/>
        <d v="2010-09-09T08:17:13"/>
        <d v="2010-09-09T09:47:38"/>
        <d v="2010-09-09T10:32:37"/>
        <d v="2010-09-09T15:38:21"/>
        <d v="2010-09-09T17:03:21"/>
        <d v="2010-09-09T18:32:32"/>
        <d v="2010-09-09T20:56:28"/>
        <d v="2010-09-09T21:17:48"/>
        <d v="2010-09-09T21:42:48"/>
        <d v="2010-09-09T21:54:26"/>
        <d v="2010-09-10T07:43:39"/>
        <d v="2010-09-10T10:12:04"/>
        <d v="2010-09-10T12:02:11"/>
        <d v="2010-09-10T20:55:35"/>
        <d v="2010-09-10T21:27:24"/>
        <d v="2010-09-10T23:32:39"/>
        <d v="2010-09-10T23:51:28"/>
        <d v="2010-09-11T09:57:00"/>
        <d v="2010-09-11T10:32:37"/>
        <d v="2010-09-12T00:46:43"/>
        <d v="2010-09-12T01:32:01"/>
        <d v="2010-09-12T09:19:51"/>
        <d v="2010-09-12T10:40:47"/>
        <d v="2010-09-12T12:10:08"/>
        <d v="2010-09-12T12:33:57"/>
        <d v="2010-09-12T14:14:25"/>
        <d v="2010-09-12T14:41:45"/>
        <d v="2010-09-12T21:08:46"/>
        <d v="2010-09-12T21:59:07"/>
        <d v="2010-09-12T22:00:08"/>
        <d v="2010-09-12T22:10:08"/>
        <d v="2010-09-12T22:27:47"/>
        <d v="2010-09-12T22:39:48"/>
        <d v="2010-09-12T23:18:43"/>
        <d v="2010-09-13T00:24:43"/>
        <d v="2010-09-13T00:26:25"/>
        <d v="2010-09-13T03:46:02"/>
        <d v="2010-09-13T07:59:24"/>
        <d v="2010-09-13T15:07:18"/>
        <d v="2010-09-13T16:59:29"/>
        <d v="2010-09-13T17:13:55"/>
        <d v="2010-09-13T17:26:58"/>
        <d v="2010-09-13T19:42:33"/>
        <d v="2010-09-13T19:53:22"/>
        <d v="2010-09-13T19:59:23"/>
        <d v="2010-09-13T20:23:18"/>
        <d v="2010-09-13T21:02:33"/>
        <d v="2010-09-13T21:40:29"/>
        <d v="2010-09-13T21:55:16"/>
        <d v="2010-09-13T22:36:06"/>
        <d v="2010-09-13T23:17:59"/>
        <d v="2010-09-13T23:19:19"/>
        <d v="2010-09-14T00:36:36"/>
        <d v="2010-09-14T14:44:11"/>
        <d v="2010-09-14T14:49:46"/>
        <d v="2010-09-14T16:08:33"/>
        <d v="2010-09-14T18:02:22"/>
        <d v="2010-09-14T18:09:00"/>
        <d v="2010-09-14T20:51:00"/>
        <d v="2010-09-14T21:14:40"/>
        <d v="2010-09-14T23:57:45"/>
        <d v="2010-09-15T00:07:05"/>
        <d v="2010-09-15T00:10:10"/>
        <d v="2010-09-15T02:27:51"/>
        <d v="2010-09-15T02:49:50"/>
        <d v="2010-09-15T03:48:49"/>
        <d v="2010-09-15T07:43:10"/>
        <d v="2010-09-15T07:47:53"/>
        <d v="2010-09-15T08:21:52"/>
        <d v="2010-09-15T12:58:08"/>
        <d v="2010-09-15T16:21:51"/>
        <d v="2010-09-15T18:36:04"/>
        <d v="2010-09-15T19:54:03"/>
        <d v="2010-09-15T20:00:06"/>
        <d v="2010-09-15T20:13:18"/>
        <d v="2010-09-15T20:49:32"/>
        <d v="2010-09-15T22:01:10"/>
        <d v="2010-09-16T06:18:57"/>
        <d v="2010-09-16T07:26:45"/>
        <d v="2010-09-16T10:27:17"/>
        <d v="2010-09-16T10:31:13"/>
        <d v="2010-09-16T16:46:18"/>
        <d v="2010-09-16T18:10:55"/>
        <d v="2010-09-16T18:26:28"/>
        <d v="2010-09-16T19:07:34"/>
        <d v="2010-09-16T22:55:15"/>
        <d v="2010-09-17T09:38:15"/>
        <d v="2010-09-17T14:25:44"/>
        <d v="2010-09-17T14:28:43"/>
        <d v="2010-09-17T14:48:39"/>
        <d v="2010-09-17T15:32:04"/>
        <d v="2010-09-17T15:34:44"/>
        <d v="2010-09-18T02:25:47"/>
        <d v="2010-09-18T04:46:25"/>
        <d v="2010-09-18T06:48:01"/>
        <d v="2010-09-18T14:47:35"/>
        <d v="2010-09-18T20:13:51"/>
        <d v="2010-09-18T21:18:51"/>
        <d v="2010-09-18T22:35:40"/>
        <d v="2010-09-19T20:26:38"/>
        <d v="2010-09-20T11:49:30"/>
        <d v="2010-09-20T13:39:07"/>
        <d v="2010-09-20T15:29:09"/>
        <d v="2010-09-20T21:39:28"/>
        <d v="2010-09-20T22:25:51"/>
        <d v="2010-09-20T22:41:51"/>
        <d v="2010-09-20T22:46:04"/>
        <d v="2010-09-21T21:58:24"/>
        <d v="2010-09-22T04:21:56"/>
        <d v="2010-09-22T05:50:22"/>
        <d v="2010-09-22T07:33:35"/>
        <d v="2010-09-22T18:49:47"/>
        <d v="2010-09-22T20:30:02"/>
        <d v="2010-09-22T22:00:29"/>
        <d v="2010-09-22T22:21:59"/>
        <d v="2010-09-22T22:32:07"/>
        <d v="2010-09-22T22:35:38"/>
        <d v="2010-09-22T22:40:07"/>
        <d v="2010-09-22T22:49:46"/>
        <d v="2010-09-22T23:01:55"/>
        <d v="2010-09-22T23:25:44"/>
        <d v="2010-09-23T05:48:24"/>
        <d v="2010-09-23T07:49:52"/>
        <d v="2010-09-23T11:28:55"/>
        <d v="2010-09-23T12:08:25"/>
        <d v="2010-09-23T12:14:19"/>
        <d v="2010-09-23T12:55:33"/>
        <d v="2010-09-23T13:03:47"/>
        <d v="2010-09-23T13:04:15"/>
        <d v="2010-09-23T13:07:09"/>
        <d v="2010-09-23T13:13:14"/>
        <d v="2010-09-23T15:11:56"/>
        <d v="2010-09-23T16:40:50"/>
        <d v="2010-09-23T17:35:02"/>
        <d v="2010-09-23T17:47:23"/>
        <d v="2010-09-23T17:57:14"/>
        <d v="2010-09-23T18:55:48"/>
        <d v="2010-09-23T19:50:18"/>
        <d v="2010-09-23T20:25:40"/>
        <d v="2010-09-24T01:57:42"/>
        <d v="2010-09-24T08:03:18"/>
        <d v="2010-09-24T08:23:05"/>
        <d v="2010-09-24T09:34:25"/>
        <d v="2010-09-24T21:30:42"/>
        <d v="2010-09-24T22:11:04"/>
        <d v="2010-09-24T22:45:58"/>
        <d v="2010-09-24T23:04:27"/>
        <d v="2010-09-24T23:23:59"/>
        <d v="2010-09-25T00:08:33"/>
        <d v="2010-09-25T01:56:08"/>
        <d v="2010-09-25T03:12:29"/>
        <d v="2010-09-25T03:13:16"/>
        <d v="2010-09-25T03:18:03"/>
        <d v="2010-09-25T06:36:54"/>
        <d v="2010-09-25T09:02:48"/>
        <d v="2010-09-25T09:05:52"/>
        <d v="2010-09-25T09:08:14"/>
        <d v="2010-09-25T09:11:22"/>
        <d v="2010-09-25T10:25:16"/>
        <d v="2010-09-25T13:31:11"/>
        <d v="2010-09-25T19:02:02"/>
        <d v="2010-09-25T20:18:21"/>
        <d v="2010-09-25T23:00:21"/>
        <d v="2010-09-25T23:06:49"/>
        <d v="2010-09-26T01:24:57"/>
        <d v="2010-09-26T05:49:54"/>
        <d v="2010-09-26T06:57:37"/>
        <d v="2010-09-26T07:39:52"/>
        <d v="2010-09-26T18:29:10"/>
        <d v="2010-09-26T21:33:00"/>
        <d v="2010-09-26T22:24:00"/>
        <d v="2010-09-26T22:45:11"/>
        <d v="2010-09-26T22:50:35"/>
        <d v="2010-09-26T23:01:48"/>
        <d v="2010-09-26T23:12:14"/>
        <d v="2010-09-26T23:20:18"/>
        <d v="2010-09-27T03:51:54"/>
        <d v="2010-09-27T21:37:26"/>
        <d v="2010-09-27T21:50:58"/>
        <d v="2010-09-27T23:51:33"/>
        <d v="2010-09-28T02:05:32"/>
        <d v="2010-09-28T03:16:08"/>
        <d v="2010-09-28T03:26:45"/>
        <d v="2010-09-28T04:34:19"/>
        <d v="2010-09-28T06:00:41"/>
        <d v="2010-09-28T07:03:46"/>
        <d v="2010-09-28T08:22:37"/>
        <d v="2010-09-28T08:37:31"/>
        <d v="2010-09-29T01:32:42"/>
        <d v="2010-09-29T03:20:17"/>
        <d v="2010-09-29T03:37:08"/>
        <d v="2010-09-29T03:39:48"/>
        <d v="2010-09-29T07:31:20"/>
        <d v="2010-09-29T07:43:05"/>
        <d v="2010-09-29T12:22:55"/>
        <d v="2010-09-29T12:33:22"/>
        <d v="2010-09-29T12:36:51"/>
        <d v="2010-09-29T14:22:41"/>
        <d v="2010-09-29T17:16:37"/>
        <d v="2010-09-29T18:09:01"/>
        <d v="2010-09-29T21:22:00"/>
        <d v="2010-09-29T22:06:25"/>
        <d v="2010-09-29T22:12:52"/>
        <d v="2010-09-29T22:22:06"/>
        <d v="2010-09-29T23:57:59"/>
        <d v="2010-09-30T03:07:29"/>
        <d v="2010-09-30T04:20:17"/>
        <d v="2010-09-30T08:24:18"/>
        <d v="2010-09-30T13:17:18"/>
        <d v="2010-09-30T22:46:16"/>
        <d v="2010-10-01T05:42:29"/>
        <d v="2010-10-01T07:19:12"/>
        <d v="2010-10-01T10:51:47"/>
        <d v="2010-10-01T11:37:52"/>
        <d v="2010-10-01T12:35:56"/>
        <d v="2010-10-01T12:45:18"/>
        <d v="2010-10-01T13:01:30"/>
        <d v="2010-10-01T15:25:59"/>
        <d v="2010-10-01T15:46:00"/>
        <d v="2010-10-01T20:43:32"/>
        <d v="2010-10-01T20:57:34"/>
        <d v="2010-10-02T00:41:01"/>
        <d v="2010-10-02T01:39:09"/>
        <d v="2010-10-02T02:22:04"/>
        <d v="2010-10-02T04:30:19"/>
        <d v="2010-10-02T04:39:57"/>
        <d v="2010-10-02T05:01:37"/>
        <d v="2010-10-02T06:17:22"/>
        <d v="2010-10-02T07:24:44"/>
        <d v="2010-10-02T07:35:07"/>
        <d v="2010-10-02T09:16:59"/>
        <d v="2010-10-02T09:33:27"/>
        <d v="2010-10-02T15:28:29"/>
        <d v="2010-10-02T15:34:53"/>
        <d v="2010-10-02T21:14:29"/>
        <d v="2010-10-03T05:50:49"/>
        <d v="2010-10-03T14:27:48"/>
        <d v="2010-10-03T17:19:41"/>
        <d v="2010-10-04T00:32:31"/>
        <d v="2010-10-04T02:25:20"/>
        <d v="2010-10-04T11:09:12"/>
        <d v="2010-10-04T12:34:34"/>
        <d v="2010-10-04T12:55:50"/>
        <d v="2010-10-04T13:39:24"/>
        <d v="2010-10-04T14:19:29"/>
        <d v="2010-10-04T14:44:03"/>
        <d v="2010-10-04T16:44:37"/>
        <d v="2010-10-04T19:43:31"/>
        <d v="2010-10-04T22:27:02"/>
        <d v="2010-10-05T04:20:32"/>
        <d v="2010-10-05T05:07:11"/>
        <d v="2010-10-05T05:10:38"/>
        <d v="2010-10-05T07:36:32"/>
        <d v="2010-10-05T08:05:05"/>
        <d v="2010-10-05T09:02:47"/>
        <d v="2010-10-05T16:04:26"/>
        <d v="2010-10-05T16:25:21"/>
        <d v="2010-10-05T20:14:37"/>
        <d v="2010-10-05T20:23:06"/>
        <d v="2010-10-06T02:09:17"/>
        <d v="2010-10-06T02:34:36"/>
        <d v="2010-10-06T04:09:51"/>
        <d v="2010-10-06T11:00:52"/>
        <d v="2010-10-06T13:59:05"/>
        <d v="2010-10-06T14:25:23"/>
        <d v="2010-10-06T18:10:48"/>
        <d v="2010-10-06T18:58:00"/>
        <d v="2010-10-06T20:38:39"/>
        <d v="2010-10-06T21:13:51"/>
        <d v="2010-10-06T21:17:10"/>
        <d v="2010-10-06T21:24:13"/>
        <d v="2010-10-06T23:27:06"/>
        <d v="2010-10-07T00:45:37"/>
        <d v="2010-10-07T02:55:39"/>
        <d v="2010-10-07T07:42:47"/>
        <d v="2010-10-07T07:55:10"/>
        <d v="2010-10-07T10:20:28"/>
        <d v="2010-10-07T11:14:57"/>
        <d v="2010-10-07T11:58:21"/>
        <d v="2010-10-07T15:12:13"/>
        <d v="2010-10-07T18:44:35"/>
        <d v="2010-10-07T20:29:50"/>
        <d v="2010-10-07T20:33:26"/>
        <d v="2010-10-07T21:27:06"/>
        <d v="2010-10-07T21:43:20"/>
        <d v="2010-10-07T22:21:05"/>
        <d v="2010-10-07T22:32:42"/>
        <d v="2010-10-07T22:33:42"/>
        <d v="2010-10-07T22:36:33"/>
        <d v="2010-10-07T22:39:36"/>
        <d v="2010-10-08T00:12:48"/>
        <d v="2010-10-08T03:54:10"/>
        <d v="2010-10-08T06:12:50"/>
        <d v="2010-10-08T06:18:09"/>
        <d v="2010-10-08T07:16:37"/>
        <d v="2010-10-08T09:26:03"/>
        <d v="2010-10-08T10:23:35"/>
        <d v="2010-10-08T13:17:19"/>
        <d v="2010-10-08T16:03:39"/>
        <d v="2010-10-08T16:27:30"/>
        <d v="2010-10-08T16:39:52"/>
        <d v="2010-10-08T17:01:05"/>
        <d v="2010-10-08T17:29:22"/>
        <d v="2010-10-08T18:38:26"/>
        <d v="2010-10-08T18:41:59"/>
        <d v="2010-10-08T19:38:22"/>
        <d v="2010-10-08T19:58:56"/>
        <d v="2010-10-08T20:00:54"/>
        <d v="2010-10-08T21:12:52"/>
        <d v="2010-10-08T21:55:45"/>
        <d v="2010-10-08T22:45:55"/>
        <d v="2010-10-09T00:39:41"/>
        <d v="2010-10-09T01:04:40"/>
        <d v="2010-10-09T04:36:53"/>
        <d v="2010-10-09T04:54:50"/>
        <d v="2010-10-09T05:32:09"/>
        <d v="2010-10-09T09:28:15"/>
        <d v="2010-10-09T09:37:11"/>
        <d v="2010-10-09T09:41:23"/>
        <d v="2010-10-09T09:46:54"/>
        <d v="2010-10-09T09:48:17"/>
        <d v="2010-10-09T09:50:46"/>
        <d v="2010-10-09T09:55:15"/>
        <d v="2010-10-09T09:55:55"/>
        <d v="2010-10-09T10:11:22"/>
        <d v="2010-10-09T12:34:38"/>
        <d v="2010-10-09T12:39:45"/>
        <d v="2010-10-09T12:47:25"/>
        <d v="2010-10-09T13:01:18"/>
        <d v="2010-10-09T14:06:25"/>
        <d v="2010-10-10T04:49:04"/>
        <d v="2010-10-10T09:39:55"/>
        <d v="2010-10-10T10:47:49"/>
        <d v="2010-10-10T16:08:38"/>
        <d v="2010-10-10T16:40:48"/>
        <d v="2010-10-10T17:21:00"/>
        <d v="2010-10-10T18:10:55"/>
        <d v="2010-10-10T19:06:53"/>
        <d v="2010-10-11T04:35:51"/>
        <d v="2010-10-11T07:59:27"/>
        <d v="2010-10-11T12:12:06"/>
        <d v="2010-10-11T13:59:44"/>
        <d v="2010-10-11T14:14:36"/>
        <d v="2010-10-11T14:15:15"/>
        <d v="2010-10-11T15:43:02"/>
        <d v="2010-10-11T16:22:31"/>
        <d v="2010-10-11T16:53:59"/>
        <d v="2010-10-11T17:17:25"/>
        <d v="2010-10-11T17:18:31"/>
        <d v="2010-10-11T17:37:30"/>
        <d v="2010-10-11T18:03:51"/>
        <d v="2010-10-11T19:47:01"/>
        <d v="2010-10-11T20:11:08"/>
        <d v="2010-10-11T20:58:40"/>
        <d v="2010-10-11T21:09:41"/>
        <d v="2010-10-11T21:17:29"/>
        <d v="2010-10-11T21:18:37"/>
        <d v="2010-10-11T21:19:57"/>
        <d v="2010-10-11T21:33:04"/>
        <d v="2010-10-11T21:43:18"/>
        <d v="2010-10-11T22:11:23"/>
        <d v="2010-10-12T02:11:28"/>
        <d v="2010-10-12T04:19:15"/>
        <d v="2010-10-12T06:06:25"/>
        <d v="2010-10-12T08:31:54"/>
        <d v="2010-10-12T08:48:44"/>
        <d v="2010-10-12T09:11:23"/>
        <d v="2010-10-12T14:02:58"/>
        <d v="2010-10-12T14:49:34"/>
        <d v="2010-10-12T15:05:32"/>
        <d v="2010-10-12T15:29:05"/>
        <d v="2010-10-12T16:35:01"/>
        <d v="2010-10-12T17:00:03"/>
        <d v="2010-10-12T19:44:40"/>
        <d v="2010-10-13T01:12:09"/>
        <d v="2010-10-13T04:26:20"/>
        <d v="2010-10-13T05:02:44"/>
        <d v="2010-10-13T05:04:58"/>
        <d v="2010-10-13T07:56:59"/>
        <d v="2010-10-13T14:50:45"/>
        <d v="2010-10-13T15:37:03"/>
        <d v="2010-10-13T18:35:05"/>
        <d v="2010-10-13T19:48:11"/>
        <d v="2010-10-13T19:50:00"/>
        <d v="2010-10-13T20:02:27"/>
        <d v="2010-10-13T20:59:55"/>
        <d v="2010-10-13T21:22:43"/>
        <d v="2010-10-13T21:26:25"/>
        <d v="2010-10-13T21:32:23"/>
        <d v="2010-10-13T21:41:53"/>
        <d v="2010-10-14T01:46:43"/>
        <d v="2010-10-14T03:04:49"/>
        <d v="2010-10-14T03:36:58"/>
        <d v="2010-10-14T06:24:41"/>
        <d v="2010-10-14T07:57:18"/>
        <d v="2010-10-14T08:35:16"/>
        <d v="2010-10-14T08:47:39"/>
        <d v="2010-10-14T09:08:53"/>
        <d v="2010-10-14T09:27:39"/>
        <d v="2010-10-14T11:08:37"/>
        <d v="2010-10-14T12:16:00"/>
        <d v="2010-10-14T13:20:27"/>
        <d v="2010-10-14T19:19:15"/>
        <d v="2010-10-14T20:09:58"/>
        <d v="2010-10-14T20:25:07"/>
        <d v="2010-10-14T20:39:45"/>
        <d v="2010-10-14T20:58:48"/>
        <d v="2010-10-14T21:14:28"/>
        <d v="2010-10-14T21:16:52"/>
        <d v="2010-10-14T21:19:59"/>
        <d v="2010-10-14T21:20:50"/>
        <d v="2010-10-14T21:26:58"/>
        <d v="2010-10-14T21:39:56"/>
        <d v="2010-10-14T21:59:46"/>
        <d v="2010-10-14T22:34:01"/>
        <d v="2010-10-15T00:24:40"/>
        <d v="2010-10-15T04:11:31"/>
        <d v="2010-10-15T07:36:57"/>
        <d v="2010-10-15T07:41:00"/>
        <d v="2010-10-15T09:34:40"/>
        <d v="2010-10-15T11:18:05"/>
        <d v="2010-10-15T17:40:28"/>
        <d v="2010-10-15T19:12:38"/>
        <d v="2010-10-15T22:45:10"/>
        <d v="2010-10-16T07:05:09"/>
        <d v="2010-10-16T09:50:21"/>
        <d v="2010-10-16T10:07:50"/>
        <d v="2010-10-16T11:20:11"/>
        <d v="2010-10-16T12:02:28"/>
        <d v="2010-10-16T12:06:49"/>
        <d v="2010-10-16T12:21:35"/>
        <d v="2010-10-16T12:24:02"/>
        <d v="2010-10-16T12:36:21"/>
        <d v="2010-10-16T17:14:50"/>
        <d v="2010-10-16T20:10:51"/>
        <d v="2010-10-16T20:37:37"/>
        <d v="2010-10-16T22:56:28"/>
        <d v="2010-10-16T23:15:08"/>
        <d v="2010-10-16T23:25:50"/>
        <d v="2010-10-17T00:17:17"/>
        <d v="2010-10-17T02:58:49"/>
        <d v="2010-10-17T05:25:07"/>
        <d v="2010-10-17T05:42:59"/>
        <d v="2010-10-17T08:36:47"/>
        <d v="2010-10-17T10:01:37"/>
        <d v="2010-10-17T10:32:34"/>
        <d v="2010-10-18T07:41:26"/>
        <d v="2010-10-18T09:40:33"/>
        <d v="2010-10-18T11:40:33"/>
        <d v="2010-10-18T12:50:34"/>
        <d v="2010-10-18T12:55:52"/>
        <d v="2010-10-18T17:53:23"/>
        <d v="2010-10-18T18:24:46"/>
        <d v="2010-10-18T22:23:17"/>
        <d v="2010-10-19T01:58:42"/>
        <d v="2010-10-19T07:54:29"/>
        <d v="2010-10-19T17:51:48"/>
        <d v="2010-10-19T17:55:43"/>
        <d v="2010-10-19T21:14:52"/>
        <d v="2010-10-20T02:03:36"/>
        <d v="2010-10-20T02:14:27"/>
        <d v="2010-10-20T05:15:29"/>
        <d v="2010-10-20T11:18:46"/>
        <d v="2010-10-20T11:33:53"/>
        <d v="2010-10-20T11:38:54"/>
        <d v="2010-10-20T12:34:32"/>
        <d v="2010-10-20T16:19:59"/>
        <d v="2010-10-20T17:00:00"/>
        <d v="2010-10-20T17:15:07"/>
        <d v="2010-10-20T20:09:33"/>
        <d v="2010-10-20T20:47:22"/>
        <d v="2010-10-20T20:55:43"/>
        <d v="2010-10-20T21:05:35"/>
        <d v="2010-10-20T21:39:35"/>
        <d v="2010-10-21T04:41:21"/>
        <d v="2010-10-21T08:15:21"/>
        <d v="2010-10-21T08:21:17"/>
        <d v="2010-10-21T08:33:05"/>
        <d v="2010-10-21T09:30:36"/>
        <d v="2010-10-21T09:33:23"/>
        <d v="2010-10-21T10:37:50"/>
        <d v="2010-10-21T11:12:15"/>
        <d v="2010-10-21T11:54:15"/>
        <d v="2010-10-21T15:50:40"/>
        <d v="2010-10-21T17:37:49"/>
        <d v="2010-10-21T18:17:23"/>
        <d v="2010-10-21T18:22:28"/>
        <d v="2010-10-21T18:34:19"/>
        <d v="2010-10-21T20:59:30"/>
        <d v="2010-10-21T22:18:33"/>
        <d v="2010-10-21T22:22:40"/>
        <d v="2010-10-21T22:31:38"/>
        <d v="2010-10-21T23:49:19"/>
        <d v="2010-10-21T23:56:44"/>
        <d v="2010-10-22T00:46:32"/>
        <d v="2010-10-22T01:19:15"/>
        <d v="2010-10-22T05:34:18"/>
        <d v="2010-10-22T07:38:14"/>
        <d v="2010-10-22T07:46:47"/>
        <d v="2010-10-22T09:29:15"/>
        <d v="2010-10-22T12:28:36"/>
        <d v="2010-10-22T13:06:23"/>
        <d v="2010-10-22T15:12:34"/>
        <d v="2010-10-22T19:48:44"/>
        <d v="2010-10-22T21:05:56"/>
        <d v="2010-10-22T21:35:49"/>
        <d v="2010-10-22T23:39:53"/>
        <d v="2010-10-23T00:44:49"/>
        <d v="2010-10-23T01:06:08"/>
        <d v="2010-10-23T01:06:56"/>
        <d v="2010-10-23T01:09:44"/>
        <d v="2010-10-23T03:13:49"/>
        <d v="2010-10-23T04:32:03"/>
        <d v="2010-10-23T07:11:30"/>
        <d v="2010-10-23T08:37:28"/>
        <d v="2010-10-23T08:58:42"/>
        <d v="2010-10-23T09:00:21"/>
        <d v="2010-10-23T09:10:27"/>
        <d v="2010-10-23T11:33:34"/>
        <d v="2010-10-23T18:01:41"/>
        <d v="2010-10-23T19:11:33"/>
        <d v="2010-10-24T02:53:24"/>
        <d v="2010-10-24T02:59:51"/>
        <d v="2010-10-24T03:18:10"/>
        <d v="2010-10-24T03:20:50"/>
        <d v="2010-10-24T03:22:27"/>
        <d v="2010-10-24T03:23:55"/>
        <d v="2010-10-24T03:25:09"/>
        <d v="2010-10-24T03:31:01"/>
        <d v="2010-10-24T05:03:47"/>
        <d v="2010-10-24T08:51:36"/>
        <d v="2010-10-24T08:56:36"/>
        <d v="2010-10-24T09:13:15"/>
        <d v="2010-10-24T11:00:48"/>
        <d v="2010-10-24T11:04:25"/>
        <d v="2010-10-24T11:56:26"/>
        <d v="2010-10-24T13:33:24"/>
        <d v="2010-10-24T15:20:55"/>
        <d v="2010-10-24T16:47:05"/>
        <d v="2010-10-24T18:39:31"/>
        <d v="2010-10-24T19:13:01"/>
        <d v="2010-10-24T20:01:17"/>
        <d v="2010-10-24T20:08:57"/>
        <d v="2010-10-24T20:11:23"/>
        <d v="2010-10-24T20:37:43"/>
        <d v="2010-10-24T20:52:54"/>
        <d v="2010-10-24T21:00:01"/>
        <d v="2010-10-24T21:02:49"/>
        <d v="2010-10-24T21:06:39"/>
        <d v="2010-10-24T21:10:24"/>
        <d v="2010-10-24T23:06:38"/>
        <d v="2010-10-24T23:27:41"/>
        <d v="2010-10-25T03:08:44"/>
        <d v="2010-10-25T04:47:00"/>
        <d v="2010-10-25T05:46:38"/>
        <d v="2010-10-25T07:25:14"/>
        <d v="2010-10-25T07:52:00"/>
        <d v="2010-10-25T07:52:27"/>
        <d v="2010-10-25T07:56:17"/>
        <d v="2010-10-25T07:57:37"/>
        <d v="2010-10-25T08:06:54"/>
        <d v="2010-10-25T08:08:59"/>
        <d v="2010-10-25T10:15:45"/>
        <d v="2010-10-25T10:24:33"/>
        <d v="2010-10-25T12:05:47"/>
        <d v="2010-10-25T12:21:26"/>
        <d v="2010-10-25T12:28:33"/>
        <d v="2010-10-25T12:31:01"/>
        <d v="2010-10-25T12:54:38"/>
        <d v="2010-10-25T12:56:26"/>
        <d v="2010-10-25T13:22:57"/>
        <d v="2010-10-25T13:43:34"/>
        <d v="2010-10-25T14:36:39"/>
        <d v="2010-10-25T15:48:56"/>
        <d v="2010-10-25T15:57:59"/>
        <d v="2010-10-25T16:34:51"/>
        <d v="2010-10-25T16:40:52"/>
        <d v="2010-10-25T16:46:55"/>
        <d v="2010-10-25T17:12:19"/>
        <d v="2010-10-25T17:17:22"/>
        <d v="2010-10-25T17:27:56"/>
        <d v="2010-10-25T18:47:32"/>
        <d v="2010-10-25T19:05:02"/>
        <d v="2010-10-25T22:10:05"/>
        <d v="2010-10-25T23:41:29"/>
        <d v="2010-10-25T23:51:45"/>
        <d v="2010-10-26T00:35:57"/>
        <d v="2010-10-26T00:37:03"/>
        <d v="2010-10-26T04:47:27"/>
        <d v="2010-10-26T06:38:12"/>
        <d v="2010-10-26T07:17:08"/>
        <d v="2010-10-26T08:27:22"/>
        <d v="2010-10-26T09:11:00"/>
        <d v="2010-10-26T11:58:53"/>
        <d v="2010-10-26T15:57:51"/>
        <d v="2010-10-26T15:59:18"/>
        <d v="2010-10-26T20:41:10"/>
        <d v="2010-10-26T21:21:31"/>
        <d v="2010-10-26T23:26:55"/>
        <d v="2010-10-27T03:15:50"/>
        <d v="2010-10-27T07:26:04"/>
        <d v="2010-10-27T07:40:10"/>
        <d v="2010-10-27T07:44:50"/>
        <d v="2010-10-27T07:47:48"/>
        <d v="2010-10-27T07:58:57"/>
        <d v="2010-10-27T08:11:44"/>
        <d v="2010-10-27T10:09:03"/>
        <d v="2010-10-27T14:18:22"/>
        <d v="2010-10-27T20:43:20"/>
        <d v="2010-10-27T23:20:25"/>
        <d v="2010-10-27T23:43:50"/>
        <d v="2010-10-28T01:46:46"/>
        <d v="2010-10-28T04:04:35"/>
        <d v="2010-10-28T08:23:29"/>
        <d v="2010-10-28T08:37:32"/>
        <d v="2010-10-28T09:09:15"/>
        <d v="2010-10-28T09:27:30"/>
        <d v="2010-10-28T09:33:17"/>
        <d v="2010-10-28T09:36:38"/>
        <d v="2010-10-28T09:41:19"/>
        <d v="2010-10-28T10:11:45"/>
        <d v="2010-10-28T10:47:09"/>
        <d v="2010-10-28T11:26:37"/>
        <d v="2010-10-28T13:51:03"/>
        <d v="2010-10-28T13:56:37"/>
        <d v="2010-10-28T15:45:45"/>
        <d v="2010-10-28T15:47:36"/>
        <d v="2010-10-28T16:54:27"/>
        <d v="2010-10-28T17:08:57"/>
        <d v="2010-10-28T18:58:33"/>
        <d v="2010-10-28T19:37:44"/>
        <d v="2010-10-28T20:30:36"/>
        <d v="2010-10-29T00:30:29"/>
        <d v="2010-10-29T07:22:02"/>
        <d v="2010-10-29T08:00:17"/>
        <d v="2010-10-29T09:01:20"/>
        <d v="2010-10-29T09:53:35"/>
        <d v="2010-10-29T10:56:37"/>
        <d v="2010-10-29T11:05:56"/>
        <d v="2010-10-29T11:23:24"/>
        <d v="2010-10-29T11:25:40"/>
        <d v="2010-10-29T11:55:41"/>
        <d v="2010-10-29T11:56:29"/>
        <d v="2010-10-29T13:00:58"/>
        <d v="2010-10-29T13:14:22"/>
        <d v="2010-10-29T14:09:43"/>
        <d v="2010-10-29T17:59:09"/>
        <d v="2010-10-29T18:21:42"/>
        <d v="2010-10-29T19:05:56"/>
        <d v="2010-10-29T19:10:13"/>
        <d v="2010-10-29T19:27:45"/>
        <d v="2010-10-29T19:35:32"/>
        <d v="2010-10-29T21:01:49"/>
        <d v="2010-10-29T21:45:22"/>
        <d v="2010-10-29T21:57:51"/>
        <d v="2010-10-29T22:16:58"/>
        <d v="2010-10-29T22:19:02"/>
        <d v="2010-10-29T22:20:58"/>
        <d v="2010-10-29T23:16:04"/>
        <d v="2010-10-29T23:22:30"/>
        <d v="2010-10-30T04:30:04"/>
        <d v="2010-10-30T06:40:23"/>
        <d v="2010-10-30T15:15:15"/>
        <d v="2010-10-30T15:34:30"/>
        <d v="2010-10-30T16:01:54"/>
        <d v="2010-10-30T16:12:28"/>
        <d v="2010-10-30T18:27:55"/>
        <d v="2010-10-30T18:36:27"/>
        <d v="2010-10-30T18:58:21"/>
        <d v="2010-10-30T19:52:02"/>
        <d v="2010-10-31T00:55:58"/>
        <d v="2010-10-31T08:39:16"/>
        <d v="2010-10-31T09:14:08"/>
        <d v="2010-10-31T10:01:44"/>
        <d v="2010-10-31T14:36:29"/>
        <d v="2010-10-31T16:04:50"/>
        <d v="2010-10-31T16:36:48"/>
        <d v="2010-10-31T17:52:17"/>
        <d v="2010-10-31T20:04:23"/>
        <d v="2010-10-31T20:52:02"/>
        <d v="2010-10-31T23:01:28"/>
        <d v="2010-11-01T07:47:49"/>
        <d v="2010-11-01T07:57:31"/>
        <d v="2010-11-01T10:31:19"/>
        <d v="2010-11-01T13:47:04"/>
        <d v="2010-11-01T14:03:59"/>
        <d v="2010-11-01T14:22:09"/>
        <d v="2010-11-01T15:05:22"/>
        <d v="2010-11-01T15:55:38"/>
        <d v="2010-11-01T16:17:16"/>
        <d v="2010-11-01T16:34:23"/>
        <d v="2010-11-01T17:24:02"/>
        <d v="2010-11-01T17:30:27"/>
        <d v="2010-11-01T23:02:42"/>
        <d v="2010-11-02T07:36:15"/>
        <d v="2010-11-02T14:57:40"/>
        <d v="2010-11-02T15:22:38"/>
        <d v="2010-11-02T18:32:25"/>
        <d v="2010-11-02T18:45:42"/>
        <d v="2010-11-02T19:42:26"/>
        <d v="2010-11-02T22:39:19"/>
        <d v="2010-11-03T02:49:31"/>
        <d v="2010-11-03T06:26:21"/>
        <d v="2010-11-03T10:18:25"/>
        <d v="2010-11-03T10:22:30"/>
        <d v="2010-11-03T12:14:33"/>
        <d v="2010-11-03T12:44:55"/>
        <d v="2010-11-03T13:25:46"/>
        <d v="2010-11-03T13:41:48"/>
        <d v="2010-11-03T14:32:46"/>
        <d v="2010-11-03T14:35:11"/>
        <d v="2010-11-03T15:12:10"/>
        <d v="2010-11-03T16:03:56"/>
        <d v="2010-11-03T17:05:33"/>
        <d v="2010-11-03T19:59:38"/>
        <d v="2010-11-03T20:23:57"/>
        <d v="2010-11-03T21:58:35"/>
        <d v="2010-11-04T01:59:04"/>
        <d v="2010-11-04T05:24:26"/>
        <d v="2010-11-04T05:52:36"/>
        <d v="2010-11-04T06:57:47"/>
        <d v="2010-11-04T07:46:37"/>
        <d v="2010-11-04T08:09:29"/>
        <d v="2010-11-04T08:58:48"/>
        <d v="2010-11-04T09:27:01"/>
        <d v="2010-11-04T09:51:42"/>
        <d v="2010-11-04T10:30:31"/>
        <d v="2010-11-04T11:01:31"/>
        <d v="2010-11-04T11:34:05"/>
        <d v="2010-11-04T15:00:59"/>
        <d v="2010-11-04T17:40:27"/>
        <d v="2010-11-04T23:43:56"/>
        <d v="2010-11-04T23:47:11"/>
        <d v="2010-11-05T00:37:51"/>
        <d v="2010-11-05T02:59:16"/>
        <d v="2010-11-05T03:24:05"/>
        <d v="2010-11-05T03:40:34"/>
        <d v="2010-11-05T03:49:42"/>
        <d v="2010-11-05T06:27:47"/>
        <d v="2010-11-05T06:28:22"/>
        <d v="2010-11-05T07:03:54"/>
        <d v="2010-11-05T07:39:17"/>
        <d v="2010-11-05T07:52:48"/>
        <d v="2010-11-05T07:55:31"/>
        <d v="2010-11-05T08:02:00"/>
        <d v="2010-11-05T08:42:19"/>
        <d v="2010-11-05T16:06:05"/>
        <d v="2010-11-05T17:44:53"/>
        <d v="2010-11-05T19:52:33"/>
        <d v="2010-11-05T23:14:21"/>
        <d v="2010-11-06T02:03:31"/>
        <d v="2010-11-06T02:44:25"/>
        <d v="2010-11-06T10:15:38"/>
        <d v="2010-11-06T10:19:15"/>
        <d v="2010-11-06T10:22:33"/>
        <d v="2010-11-06T10:42:46"/>
        <d v="2010-11-06T12:51:34"/>
        <d v="2010-11-06T15:22:16"/>
        <d v="2010-11-06T19:08:20"/>
        <d v="2010-11-06T21:52:21"/>
        <d v="2010-11-07T01:49:21"/>
        <d v="2010-11-07T04:49:47"/>
        <d v="2010-11-07T18:28:11"/>
        <d v="2010-11-07T20:03:03"/>
        <d v="2010-11-07T21:02:19"/>
        <d v="2010-11-07T21:36:49"/>
        <d v="2010-11-07T21:54:16"/>
        <d v="2010-11-07T22:10:42"/>
        <d v="2010-11-07T22:30:11"/>
        <d v="2010-11-08T00:41:59"/>
        <d v="2010-11-08T00:58:33"/>
        <d v="2010-11-08T08:39:07"/>
        <d v="2010-11-08T11:11:21"/>
        <d v="2010-11-08T19:27:05"/>
        <d v="2010-11-08T20:19:43"/>
        <d v="2010-11-08T20:43:54"/>
        <d v="2010-11-08T20:48:22"/>
        <d v="2010-11-08T21:15:36"/>
        <d v="2010-11-08T21:37:49"/>
        <d v="2010-11-08T22:06:15"/>
        <d v="2010-11-09T00:17:39"/>
        <d v="2010-11-09T00:41:57"/>
        <d v="2010-11-09T01:01:26"/>
        <d v="2010-11-09T01:17:34"/>
        <d v="2010-11-09T04:03:37"/>
        <d v="2010-11-09T05:00:00"/>
        <d v="2010-11-09T05:06:04"/>
        <d v="2010-11-09T07:53:16"/>
        <d v="2010-11-09T07:57:55"/>
        <d v="2010-11-09T09:01:07"/>
        <d v="2010-11-09T09:11:20"/>
        <d v="2010-11-09T09:15:23"/>
        <d v="2010-11-09T09:18:21"/>
        <d v="2010-11-09T09:20:34"/>
        <d v="2010-11-09T09:52:06"/>
        <d v="2010-11-09T10:34:33"/>
        <d v="2010-11-09T11:00:35"/>
        <d v="2010-11-09T13:00:04"/>
        <d v="2010-11-09T15:23:09"/>
        <d v="2010-11-09T16:17:52"/>
        <d v="2010-11-09T16:30:44"/>
        <d v="2010-11-09T16:55:28"/>
        <d v="2010-11-09T17:30:05"/>
        <d v="2010-11-09T17:58:55"/>
        <d v="2010-11-09T18:35:55"/>
        <d v="2010-11-09T19:04:01"/>
        <d v="2010-11-09T19:30:35"/>
        <d v="2010-11-09T19:49:04"/>
        <d v="2010-11-09T20:05:23"/>
        <d v="2010-11-09T20:07:19"/>
        <d v="2010-11-09T20:37:08"/>
        <d v="2010-11-09T20:50:10"/>
        <d v="2010-11-09T23:25:38"/>
        <d v="2010-11-10T02:02:32"/>
        <d v="2010-11-10T03:00:04"/>
        <d v="2010-11-10T03:24:27"/>
        <d v="2010-11-10T06:17:28"/>
        <d v="2010-11-10T07:46:19"/>
        <d v="2010-11-10T08:06:41"/>
        <d v="2010-11-10T08:39:42"/>
        <d v="2010-11-10T09:07:40"/>
        <d v="2010-11-10T09:52:36"/>
        <d v="2010-11-10T09:55:42"/>
        <d v="2010-11-10T10:46:08"/>
        <d v="2010-11-10T13:01:19"/>
        <d v="2010-11-10T13:56:32"/>
        <d v="2010-11-10T16:29:19"/>
        <d v="2010-11-10T16:30:01"/>
        <d v="2010-11-10T16:43:50"/>
        <d v="2010-11-10T19:39:57"/>
        <d v="2010-11-10T19:42:31"/>
        <d v="2010-11-10T19:56:20"/>
        <d v="2010-11-10T21:10:17"/>
        <d v="2010-11-10T23:00:27"/>
        <d v="2010-11-11T00:18:49"/>
        <d v="2010-11-11T01:20:22"/>
        <d v="2010-11-11T04:05:49"/>
        <d v="2010-11-11T06:22:07"/>
        <d v="2010-11-11T07:35:44"/>
        <d v="2010-11-11T07:40:43"/>
        <d v="2010-11-11T07:47:39"/>
        <d v="2010-11-11T08:06:46"/>
        <d v="2010-11-11T08:25:44"/>
        <d v="2010-11-11T08:33:10"/>
        <d v="2010-11-11T09:04:12"/>
        <d v="2010-11-11T10:20:57"/>
        <d v="2010-11-11T10:26:23"/>
        <d v="2010-11-11T10:38:19"/>
        <d v="2010-11-11T10:41:27"/>
        <d v="2010-11-11T10:53:58"/>
        <d v="2010-11-11T10:58:40"/>
        <d v="2010-11-11T11:03:56"/>
        <d v="2010-11-11T11:32:24"/>
        <d v="2010-11-11T11:57:40"/>
        <d v="2010-11-11T12:12:57"/>
        <d v="2010-11-11T12:18:49"/>
        <d v="2010-11-11T13:52:54"/>
        <d v="2010-11-11T16:15:23"/>
        <d v="2010-11-11T17:49:03"/>
        <d v="2010-11-11T19:36:43"/>
        <d v="2010-11-11T21:36:30"/>
        <d v="2010-11-11T22:29:36"/>
        <d v="2010-11-12T02:53:44"/>
        <d v="2010-11-12T04:34:09"/>
        <d v="2010-11-12T06:20:35"/>
        <d v="2010-11-12T06:53:03"/>
        <d v="2010-11-12T08:11:03"/>
        <d v="2010-11-12T08:33:21"/>
        <d v="2010-11-12T08:35:40"/>
        <d v="2010-11-12T08:45:53"/>
        <d v="2010-11-12T09:11:17"/>
        <d v="2010-11-12T11:24:14"/>
        <d v="2010-11-13T01:11:55"/>
        <d v="2010-11-13T02:54:52"/>
        <d v="2010-11-13T03:25:12"/>
        <d v="2010-11-13T07:31:12"/>
        <d v="2010-11-13T08:09:54"/>
        <d v="2010-11-13T08:24:37"/>
        <d v="2010-11-13T10:22:00"/>
        <d v="2010-11-13T16:59:11"/>
        <d v="2010-11-13T17:02:08"/>
        <d v="2010-11-13T17:05:32"/>
        <d v="2010-11-13T20:37:23"/>
        <d v="2010-11-13T22:05:03"/>
        <d v="2010-11-13T22:08:25"/>
        <d v="2010-11-13T22:41:27"/>
        <d v="2010-11-13T22:54:57"/>
        <d v="2010-11-13T22:58:34"/>
        <d v="2010-11-14T00:16:34"/>
        <d v="2010-11-14T02:02:24"/>
        <d v="2010-11-14T03:51:44"/>
        <d v="2010-11-14T08:10:09"/>
        <d v="2010-11-14T08:26:01"/>
        <d v="2010-11-14T14:09:28"/>
        <d v="2010-11-14T16:25:49"/>
        <d v="2010-11-14T16:29:50"/>
        <d v="2010-11-14T22:42:35"/>
        <d v="2010-11-15T00:19:05"/>
        <d v="2010-11-15T02:32:19"/>
        <d v="2010-11-15T06:53:12"/>
        <d v="2010-11-15T07:05:09"/>
        <d v="2010-11-15T07:56:32"/>
        <d v="2010-11-15T08:14:06"/>
        <d v="2010-11-15T08:22:44"/>
        <d v="2010-11-15T08:26:11"/>
        <d v="2010-11-15T10:24:17"/>
        <d v="2010-11-15T11:36:31"/>
        <d v="2010-11-15T11:39:02"/>
        <d v="2010-11-15T11:46:42"/>
        <d v="2010-11-15T13:06:43"/>
        <d v="2010-11-15T17:32:22"/>
        <d v="2010-11-15T19:03:23"/>
        <d v="2010-11-15T19:29:37"/>
        <d v="2010-11-15T20:06:50"/>
        <d v="2010-11-15T22:31:17"/>
        <d v="2010-11-16T01:10:16"/>
        <d v="2010-11-16T03:51:06"/>
        <d v="2010-11-16T04:00:44"/>
        <d v="2010-11-16T04:54:09"/>
        <d v="2010-11-16T05:34:20"/>
        <d v="2010-11-16T06:50:39"/>
        <d v="2010-11-16T07:48:48"/>
        <d v="2010-11-16T08:21:25"/>
        <d v="2010-11-16T08:35:20"/>
        <d v="2010-11-16T09:53:53"/>
        <d v="2010-11-16T12:09:47"/>
        <d v="2010-11-16T12:25:33"/>
        <d v="2010-11-16T13:52:26"/>
        <d v="2010-11-16T14:56:18"/>
        <d v="2010-11-16T17:13:20"/>
        <d v="2010-11-16T17:32:37"/>
        <d v="2010-11-16T18:00:08"/>
        <d v="2010-11-16T18:42:10"/>
        <d v="2010-11-16T20:20:53"/>
        <d v="2010-11-16T20:23:33"/>
        <d v="2010-11-16T20:52:26"/>
        <d v="2010-11-16T21:18:54"/>
        <d v="2010-11-16T21:40:24"/>
        <d v="2010-11-16T21:48:15"/>
        <d v="2010-11-16T21:55:49"/>
        <d v="2010-11-16T22:09:42"/>
        <d v="2010-11-16T22:46:17"/>
        <d v="2010-11-16T23:10:34"/>
        <d v="2010-11-16T23:56:07"/>
        <d v="2010-11-17T00:08:03"/>
        <d v="2010-11-17T00:34:30"/>
        <d v="2010-11-17T01:01:02"/>
        <d v="2010-11-17T01:01:44"/>
        <d v="2010-11-17T01:20:00"/>
        <d v="2010-11-17T01:27:40"/>
        <d v="2010-11-17T01:55:17"/>
        <d v="2010-11-17T01:56:28"/>
        <d v="2010-11-17T01:58:37"/>
        <d v="2010-11-17T02:43:50"/>
        <d v="2010-11-17T03:00:14"/>
        <d v="2010-11-17T05:08:48"/>
        <d v="2010-11-17T05:46:27"/>
        <d v="2010-11-17T05:53:17"/>
        <d v="2010-11-17T07:36:59"/>
        <d v="2010-11-17T08:02:54"/>
        <d v="2010-11-17T08:03:13"/>
        <d v="2010-11-17T08:05:03"/>
        <d v="2010-11-17T08:12:38"/>
        <d v="2010-11-17T09:01:01"/>
        <d v="2010-11-17T10:55:47"/>
        <d v="2010-11-17T10:58:32"/>
        <d v="2010-11-17T16:20:32"/>
        <d v="2010-11-17T16:32:29"/>
        <d v="2010-11-17T17:35:12"/>
        <d v="2010-11-17T18:16:59"/>
        <d v="2010-11-17T18:25:44"/>
        <d v="2010-11-17T19:26:06"/>
        <d v="2010-11-17T19:43:57"/>
        <d v="2010-11-17T20:02:45"/>
        <d v="2010-11-17T20:12:47"/>
        <d v="2010-11-17T20:30:43"/>
        <d v="2010-11-17T20:57:42"/>
        <d v="2010-11-17T21:09:41"/>
        <d v="2010-11-17T21:26:41"/>
        <d v="2010-11-17T22:00:21"/>
        <d v="2010-11-17T22:22:14"/>
        <d v="2010-11-17T22:22:45"/>
        <d v="2010-11-17T22:32:50"/>
        <d v="2010-11-17T22:43:58"/>
        <d v="2010-11-17T22:49:27"/>
        <d v="2010-11-17T22:49:42"/>
        <d v="2010-11-17T22:52:38"/>
        <d v="2010-11-17T23:00:14"/>
        <d v="2010-11-17T23:30:40"/>
        <d v="2010-11-18T00:02:51"/>
        <d v="2010-11-18T00:04:52"/>
        <d v="2010-11-18T00:37:54"/>
        <d v="2010-11-18T01:32:14"/>
        <d v="2010-11-18T02:09:48"/>
        <d v="2010-11-18T02:45:21"/>
        <d v="2010-11-18T03:15:17"/>
        <d v="2010-11-18T03:20:02"/>
        <d v="2010-11-18T03:55:02"/>
        <d v="2010-11-18T03:55:37"/>
        <d v="2010-11-18T04:10:08"/>
        <d v="2010-11-18T05:12:08"/>
        <d v="2010-11-18T06:42:39"/>
        <d v="2010-11-18T06:45:21"/>
        <d v="2010-11-18T06:59:56"/>
        <d v="2010-11-18T07:01:15"/>
        <d v="2010-11-18T07:51:08"/>
        <d v="2010-11-18T07:55:59"/>
        <d v="2010-11-18T08:03:03"/>
        <d v="2010-11-18T08:44:01"/>
        <d v="2010-11-18T08:44:19"/>
        <d v="2010-11-18T08:52:40"/>
        <d v="2010-11-18T09:39:43"/>
        <d v="2010-11-18T10:53:24"/>
        <d v="2010-11-18T11:22:16"/>
        <d v="2010-11-18T11:39:37"/>
        <d v="2010-11-18T12:04:11"/>
        <d v="2010-11-18T12:14:44"/>
        <d v="2010-11-18T14:49:17"/>
        <d v="2010-11-18T14:51:34"/>
        <d v="2010-11-18T14:56:23"/>
        <d v="2010-11-18T15:29:04"/>
        <d v="2010-11-18T15:56:48"/>
        <d v="2010-11-18T16:10:02"/>
        <d v="2010-11-18T16:19:25"/>
        <d v="2010-11-18T16:24:04"/>
        <d v="2010-11-18T16:34:39"/>
        <d v="2010-11-18T17:09:44"/>
        <d v="2010-11-18T17:29:16"/>
        <d v="2010-11-18T18:48:31"/>
        <d v="2010-11-18T18:51:52"/>
        <d v="2010-11-18T18:55:52"/>
        <d v="2010-11-18T19:00:20"/>
        <d v="2010-11-18T19:17:11"/>
        <d v="2010-11-18T19:17:16"/>
        <d v="2010-11-18T19:19:16"/>
        <d v="2010-11-18T19:53:50"/>
        <d v="2010-11-18T20:02:22"/>
        <d v="2010-11-18T20:52:34"/>
        <d v="2010-11-18T21:13:23"/>
        <d v="2010-11-18T21:41:35"/>
        <d v="2010-11-18T22:15:43"/>
        <d v="2010-11-18T23:01:18"/>
        <d v="2010-11-18T23:01:24"/>
        <d v="2010-11-18T23:23:59"/>
        <d v="2010-11-18T23:33:26"/>
        <d v="2010-11-18T23:36:27"/>
        <d v="2010-11-18T23:39:24"/>
        <d v="2010-11-18T23:55:19"/>
        <d v="2010-11-19T01:15:24"/>
        <d v="2010-11-19T02:53:06"/>
        <d v="2010-11-19T03:02:29"/>
        <d v="2010-11-19T05:58:08"/>
        <d v="2010-11-19T07:52:10"/>
        <d v="2010-11-19T08:12:12"/>
        <d v="2010-11-19T08:36:03"/>
        <d v="2010-11-19T12:28:04"/>
        <d v="2010-11-19T12:36:54"/>
        <d v="2010-11-19T12:42:03"/>
        <d v="2010-11-19T12:47:27"/>
        <d v="2010-11-19T12:58:47"/>
        <d v="2010-11-19T12:59:46"/>
        <d v="2010-11-19T13:12:38"/>
        <d v="2010-11-19T13:14:20"/>
        <d v="2010-11-19T13:19:53"/>
        <d v="2010-11-19T13:21:38"/>
        <d v="2010-11-19T13:22:51"/>
        <d v="2010-11-19T14:05:05"/>
        <d v="2010-11-19T15:46:53"/>
        <d v="2010-11-19T17:04:00"/>
        <d v="2010-11-19T17:56:58"/>
        <d v="2010-11-19T22:40:08"/>
        <d v="2010-11-19T23:50:35"/>
        <d v="2010-11-20T00:05:31"/>
        <d v="2010-11-20T00:07:46"/>
        <d v="2010-11-20T00:48:49"/>
        <d v="2010-11-20T01:10:00"/>
        <d v="2010-11-20T01:15:53"/>
        <d v="2010-11-20T01:25:47"/>
        <d v="2010-11-20T01:25:56"/>
        <d v="2010-11-20T01:37:41"/>
        <d v="2010-11-20T01:56:10"/>
        <d v="2010-11-20T02:05:55"/>
        <d v="2010-11-20T03:23:06"/>
        <d v="2010-11-20T04:47:03"/>
        <d v="2010-11-20T07:08:34"/>
        <d v="2010-11-20T09:07:53"/>
        <d v="2010-11-20T09:09:28"/>
        <d v="2010-11-20T10:06:48"/>
        <d v="2010-11-20T10:26:41"/>
        <d v="2010-11-20T13:11:20"/>
        <d v="2010-11-20T13:26:06"/>
        <d v="2010-11-20T14:10:15"/>
        <d v="2010-11-20T17:01:51"/>
        <d v="2010-11-20T17:08:30"/>
        <d v="2010-11-20T21:42:13"/>
        <d v="2010-11-21T01:51:35"/>
        <d v="2010-11-21T02:39:29"/>
        <d v="2010-11-21T03:02:09"/>
        <d v="2010-11-21T04:03:28"/>
        <d v="2010-11-21T04:10:15"/>
        <d v="2010-11-21T07:28:48"/>
        <d v="2010-11-21T09:53:10"/>
        <d v="2010-11-21T11:39:03"/>
        <d v="2010-11-21T11:51:03"/>
        <d v="2010-11-21T12:13:44"/>
        <d v="2010-11-21T13:48:46"/>
        <d v="2010-11-21T14:07:52"/>
        <d v="2010-11-21T14:22:45"/>
        <d v="2010-11-21T15:49:15"/>
        <d v="2010-11-21T16:42:04"/>
        <d v="2010-11-21T17:00:53"/>
        <d v="2010-11-21T17:02:48"/>
        <d v="2010-11-21T17:08:28"/>
        <d v="2010-11-21T18:32:38"/>
        <d v="2010-11-21T18:36:02"/>
        <d v="2010-11-21T18:49:04"/>
        <d v="2010-11-21T19:38:29"/>
        <d v="2010-11-21T19:43:28"/>
        <d v="2010-11-21T19:49:05"/>
        <d v="2010-11-21T19:52:47"/>
        <d v="2010-11-22T12:32:46"/>
        <d v="2010-11-22T14:13:18"/>
        <d v="2010-11-22T14:32:52"/>
        <d v="2010-11-22T15:35:40"/>
        <d v="2010-11-22T15:40:49"/>
        <d v="2010-11-22T16:02:39"/>
        <d v="2010-11-22T16:13:43"/>
        <d v="2010-11-22T16:16:48"/>
        <d v="2010-11-22T18:08:31"/>
        <d v="2010-11-22T18:54:59"/>
        <d v="2010-11-22T19:04:34"/>
        <d v="2010-11-22T20:36:00"/>
        <d v="2010-11-22T20:40:58"/>
        <d v="2010-11-22T21:09:44"/>
        <d v="2010-11-22T21:44:12"/>
        <d v="2010-11-22T21:48:42"/>
        <d v="2010-11-22T22:39:12"/>
        <d v="2010-11-22T22:53:31"/>
        <d v="2010-11-22T23:21:51"/>
        <d v="2010-11-23T00:48:56"/>
        <d v="2010-11-23T00:54:45"/>
        <d v="2010-11-23T01:48:52"/>
        <d v="2010-11-23T01:58:06"/>
        <d v="2010-11-23T02:25:35"/>
        <d v="2010-11-23T04:17:45"/>
        <d v="2010-11-23T05:22:27"/>
        <d v="2010-11-23T05:24:02"/>
        <d v="2010-11-23T05:40:28"/>
        <d v="2010-11-23T06:51:21"/>
        <d v="2010-11-23T06:55:02"/>
        <d v="2010-11-23T07:00:25"/>
        <d v="2010-11-23T07:26:10"/>
        <d v="2010-11-23T07:50:29"/>
        <d v="2010-11-23T07:54:57"/>
        <d v="2010-11-23T07:59:25"/>
        <d v="2010-11-23T08:07:59"/>
        <d v="2010-11-23T09:38:38"/>
        <d v="2010-11-23T09:45:05"/>
        <d v="2010-11-23T09:46:30"/>
        <d v="2010-11-23T11:47:05"/>
        <d v="2010-11-23T13:12:20"/>
        <d v="2010-11-23T13:13:45"/>
        <d v="2010-11-23T13:16:27"/>
        <d v="2010-11-23T13:59:32"/>
        <d v="2010-11-23T15:57:40"/>
        <d v="2010-11-23T15:59:31"/>
        <d v="2010-11-23T16:07:41"/>
        <d v="2010-11-23T17:11:57"/>
        <d v="2010-11-23T17:19:19"/>
        <d v="2010-11-23T17:31:28"/>
        <d v="2010-11-23T17:52:35"/>
        <d v="2010-11-23T18:20:32"/>
        <d v="2010-11-23T18:23:46"/>
        <d v="2010-11-23T18:40:23"/>
        <d v="2010-11-23T19:06:11"/>
        <d v="2010-11-23T21:37:51"/>
        <d v="2010-11-23T22:08:39"/>
        <d v="2010-11-23T22:23:02"/>
        <d v="2010-11-24T01:05:18"/>
        <d v="2010-11-24T02:50:21"/>
        <d v="2010-11-24T03:16:06"/>
        <d v="2010-11-24T03:32:04"/>
        <d v="2010-11-24T03:36:34"/>
        <d v="2010-11-24T03:43:03"/>
        <d v="2010-11-24T04:02:55"/>
        <d v="2010-11-24T04:06:25"/>
        <d v="2010-11-24T05:24:38"/>
        <d v="2010-11-24T06:06:43"/>
        <d v="2010-11-24T06:18:38"/>
        <d v="2010-11-24T06:26:16"/>
        <d v="2010-11-24T06:43:42"/>
        <d v="2010-11-24T07:55:24"/>
        <d v="2010-11-24T09:27:46"/>
        <d v="2010-11-24T10:20:45"/>
        <d v="2010-11-24T13:22:45"/>
        <d v="2010-11-24T13:56:43"/>
        <d v="2010-11-24T14:08:26"/>
        <d v="2010-11-24T14:19:12"/>
        <d v="2010-11-24T14:58:30"/>
        <d v="2010-11-24T15:20:29"/>
        <d v="2010-11-24T16:12:57"/>
        <d v="2010-11-24T16:21:20"/>
        <d v="2010-11-24T19:11:31"/>
        <d v="2010-11-24T22:43:59"/>
        <d v="2010-11-24T22:44:25"/>
        <d v="2010-11-24T22:51:32"/>
        <d v="2010-11-24T23:12:59"/>
        <d v="2010-11-24T23:49:16"/>
        <d v="2010-11-25T00:53:17"/>
        <d v="2010-11-25T02:16:41"/>
        <d v="2010-11-25T02:50:10"/>
        <d v="2010-11-25T03:12:46"/>
        <d v="2010-11-25T11:31:59"/>
        <d v="2010-11-25T11:47:53"/>
        <d v="2010-11-25T12:20:07"/>
        <d v="2010-11-25T12:26:55"/>
        <d v="2010-11-25T12:28:19"/>
        <d v="2010-11-25T12:39:54"/>
        <d v="2010-11-25T12:49:11"/>
        <d v="2010-11-25T14:06:57"/>
        <d v="2010-11-25T14:44:12"/>
        <d v="2010-11-25T14:57:10"/>
        <d v="2010-11-25T15:06:52"/>
        <d v="2010-11-25T15:39:29"/>
        <d v="2010-11-25T16:48:22"/>
        <d v="2010-11-25T18:04:41"/>
        <d v="2010-11-25T21:11:57"/>
        <d v="2010-11-25T21:44:00"/>
        <d v="2010-11-26T00:25:53"/>
        <d v="2010-11-26T00:44:42"/>
        <d v="2010-11-26T06:11:25"/>
        <d v="2010-11-26T06:29:57"/>
        <d v="2010-11-26T07:03:07"/>
        <d v="2010-11-26T07:16:45"/>
        <d v="2010-11-26T09:06:36"/>
        <d v="2010-11-26T10:49:29"/>
        <d v="2010-11-26T12:22:22"/>
        <d v="2010-11-26T12:33:51"/>
        <d v="2010-11-26T12:50:14"/>
        <d v="2010-11-26T12:57:34"/>
        <d v="2010-11-26T12:58:14"/>
        <d v="2010-11-26T13:04:31"/>
        <d v="2010-11-26T13:08:13"/>
        <d v="2010-11-26T13:08:15"/>
        <d v="2010-11-26T13:11:58"/>
        <d v="2010-11-26T13:17:23"/>
        <d v="2010-11-26T14:57:16"/>
        <d v="2010-11-26T15:09:52"/>
        <d v="2010-11-26T15:27:05"/>
        <d v="2010-11-26T15:28:07"/>
        <d v="2010-11-26T15:28:39"/>
        <d v="2010-11-26T15:32:55"/>
        <d v="2010-11-26T16:55:25"/>
        <d v="2010-11-26T18:11:03"/>
        <d v="2010-11-26T18:12:21"/>
        <d v="2010-11-26T18:44:08"/>
        <d v="2010-11-26T19:13:33"/>
        <d v="2010-11-26T19:17:15"/>
        <d v="2010-11-26T19:18:03"/>
        <d v="2010-11-26T19:34:49"/>
        <d v="2010-11-26T19:50:38"/>
        <d v="2010-11-26T19:54:55"/>
        <d v="2010-11-26T20:23:04"/>
        <d v="2010-11-26T20:25:19"/>
        <d v="2010-11-26T20:50:32"/>
        <d v="2010-11-26T21:52:29"/>
        <d v="2010-11-26T22:00:13"/>
        <d v="2010-11-26T22:03:00"/>
        <d v="2010-11-26T22:45:09"/>
        <d v="2010-11-26T23:17:59"/>
        <d v="2010-11-27T00:12:43"/>
        <d v="2010-11-27T00:22:15"/>
        <d v="2010-11-27T03:06:15"/>
        <d v="2010-11-27T03:59:22"/>
        <d v="2010-11-27T12:51:06"/>
        <d v="2010-11-27T13:04:58"/>
        <d v="2010-11-27T13:37:47"/>
        <d v="2010-11-27T16:24:31"/>
        <d v="2010-11-27T16:25:24"/>
        <d v="2010-11-27T16:29:21"/>
        <d v="2010-11-27T19:01:01"/>
        <d v="2010-11-28T08:02:51"/>
        <d v="2010-11-28T08:23:24"/>
        <d v="2010-11-28T08:30:07"/>
        <d v="2010-11-28T08:47:38"/>
        <d v="2010-11-28T09:01:39"/>
        <d v="2010-11-28T10:23:02"/>
        <d v="2010-11-28T10:25:05"/>
        <d v="2010-11-28T10:48:56"/>
        <d v="2010-11-28T10:49:44"/>
        <d v="2010-11-28T12:07:08"/>
        <d v="2010-11-28T17:33:31"/>
        <d v="2010-11-28T18:07:06"/>
        <d v="2010-11-28T18:10:53"/>
        <d v="2010-11-29T06:52:41"/>
        <d v="2010-11-29T07:03:35"/>
        <d v="2010-11-29T08:44:36"/>
        <d v="2010-11-29T10:14:21"/>
        <d v="2010-11-29T11:22:18"/>
        <d v="2010-11-29T11:50:48"/>
        <d v="2010-11-29T13:12:39"/>
        <d v="2010-11-29T13:36:57"/>
        <d v="2010-11-29T17:04:07"/>
        <d v="2010-11-29T18:35:09"/>
        <d v="2010-11-29T20:52:43"/>
        <d v="2010-11-29T21:42:49"/>
        <d v="2010-11-29T22:13:28"/>
        <d v="2010-11-30T01:54:15"/>
        <d v="2010-11-30T01:58:40"/>
        <d v="2010-11-30T02:34:46"/>
        <d v="2010-11-30T05:11:32"/>
        <d v="2010-11-30T05:21:07"/>
        <d v="2010-11-30T05:25:15"/>
        <d v="2010-11-30T06:26:56"/>
        <d v="2010-11-30T08:14:37"/>
        <d v="2010-11-30T08:16:56"/>
        <d v="2010-11-30T09:57:26"/>
        <d v="2010-11-30T10:45:01"/>
        <d v="2010-11-30T12:21:08"/>
        <d v="2010-11-30T13:10:34"/>
        <d v="2010-11-30T13:47:11"/>
        <d v="2010-11-30T13:52:42"/>
        <d v="2010-11-30T14:06:40"/>
        <d v="2010-11-30T14:35:18"/>
        <d v="2010-11-30T14:49:01"/>
        <d v="2010-11-30T14:49:36"/>
        <d v="2010-11-30T14:51:07"/>
        <d v="2010-11-30T15:05:10"/>
        <d v="2010-11-30T15:10:54"/>
        <d v="2010-11-30T15:15:31"/>
        <d v="2010-11-30T15:25:07"/>
        <d v="2010-11-30T15:30:29"/>
        <d v="2010-11-30T15:45:57"/>
        <d v="2010-11-30T16:05:39"/>
        <d v="2010-11-30T17:16:05"/>
        <d v="2010-11-30T17:26:40"/>
        <d v="2010-11-30T17:34:08"/>
        <d v="2010-11-30T18:29:22"/>
        <d v="2010-11-30T18:30:54"/>
        <d v="2010-11-30T18:50:47"/>
        <d v="2010-11-30T18:53:56"/>
        <d v="2010-11-30T19:00:25"/>
        <d v="2010-11-30T19:03:12"/>
        <d v="2010-11-30T19:20:58"/>
        <d v="2010-11-30T19:21:20"/>
        <d v="2010-11-30T19:49:38"/>
        <d v="2010-11-30T20:28:33"/>
        <d v="2010-11-30T21:12:11"/>
        <d v="2010-11-30T21:23:25"/>
        <d v="2010-11-30T21:42:24"/>
        <d v="2010-11-30T21:43:10"/>
        <d v="2010-11-30T21:55:18"/>
        <d v="2010-11-30T22:02:38"/>
        <d v="2010-11-30T22:02:48"/>
        <d v="2010-11-30T22:17:27"/>
        <d v="2010-11-30T22:59:44"/>
        <d v="2010-11-30T23:05:01"/>
        <d v="2010-11-30T23:21:55"/>
        <d v="2010-11-30T23:39:07"/>
        <d v="2010-12-01T00:03:20"/>
        <d v="2010-12-01T00:03:21"/>
        <d v="2010-12-01T00:36:41"/>
        <d v="2010-12-01T01:17:11"/>
        <d v="2010-12-01T01:58:42"/>
        <d v="2010-12-01T04:09:32"/>
        <d v="2010-12-01T05:07:21"/>
        <d v="2010-12-01T05:31:56"/>
        <d v="2010-12-01T07:38:03"/>
        <d v="2010-12-01T13:44:45"/>
        <d v="2010-12-01T13:52:25"/>
        <d v="2010-12-01T14:01:34"/>
        <d v="2010-12-01T14:54:28"/>
        <d v="2010-12-01T15:09:54"/>
        <d v="2010-12-01T21:24:13"/>
        <d v="2010-12-01T22:27:04"/>
        <d v="2010-12-01T22:57:39"/>
        <d v="2010-12-01T23:06:54"/>
        <d v="2010-12-01T23:19:58"/>
        <d v="2010-12-01T23:56:17"/>
        <d v="2010-12-02T00:09:49"/>
        <d v="2010-12-02T00:38:51"/>
        <d v="2010-12-02T00:44:00"/>
        <d v="2010-12-02T01:05:34"/>
        <d v="2010-12-02T01:23:47"/>
        <d v="2010-12-02T01:33:03"/>
        <d v="2010-12-02T03:49:03"/>
        <d v="2010-12-02T03:55:50"/>
        <d v="2010-12-02T04:14:49"/>
        <d v="2010-12-02T04:23:39"/>
        <d v="2010-12-02T05:56:05"/>
        <d v="2010-12-02T06:19:53"/>
        <d v="2010-12-02T08:35:15"/>
        <d v="2010-12-02T12:18:19"/>
        <d v="2010-12-02T12:19:01"/>
        <d v="2010-12-02T12:25:00"/>
        <d v="2010-12-02T15:14:26"/>
        <d v="2010-12-02T15:24:12"/>
        <d v="2010-12-02T20:56:11"/>
        <d v="2010-12-02T22:03:14"/>
        <d v="2010-12-02T23:58:40"/>
        <d v="2010-12-03T00:18:10"/>
        <d v="2010-12-03T04:16:40"/>
        <d v="2010-12-03T04:18:17"/>
        <d v="2010-12-03T05:42:23"/>
        <d v="2010-12-03T06:56:18"/>
        <d v="2010-12-03T07:15:38"/>
        <d v="2010-12-03T07:39:39"/>
        <d v="2010-12-03T08:04:04"/>
        <d v="2010-12-03T12:13:53"/>
        <d v="2010-12-03T13:14:20"/>
        <d v="2010-12-03T15:54:55"/>
        <d v="2010-12-03T17:06:33"/>
        <d v="2010-12-03T18:32:09"/>
        <d v="2010-12-03T23:09:49"/>
        <d v="2010-12-04T00:35:53"/>
        <d v="2010-12-04T00:41:26"/>
        <d v="2010-12-04T01:26:30"/>
        <d v="2010-12-04T02:40:38"/>
        <d v="2010-12-04T02:43:14"/>
        <d v="2010-12-04T18:33:22"/>
        <d v="2010-12-04T19:33:20"/>
        <d v="2010-12-04T20:30:26"/>
        <d v="2010-12-04T22:29:51"/>
        <d v="2010-12-04T23:00:58"/>
        <d v="2010-12-04T23:41:41"/>
        <d v="2010-12-04T23:43:11"/>
        <d v="2010-12-05T00:33:34"/>
        <d v="2010-12-05T03:24:31"/>
        <d v="2010-12-05T06:35:31"/>
        <d v="2010-12-05T09:23:42"/>
        <d v="2010-12-05T12:23:32"/>
        <d v="2010-12-05T12:45:34"/>
        <d v="2010-12-05T12:47:22"/>
        <d v="2010-12-05T13:24:49"/>
        <d v="2010-12-05T13:40:03"/>
        <d v="2010-12-05T13:48:02"/>
        <d v="2010-12-05T14:28:58"/>
        <d v="2010-12-05T19:02:23"/>
        <d v="2010-12-05T19:11:00"/>
        <d v="2010-12-05T19:39:07"/>
        <d v="2010-12-06T00:28:55"/>
        <d v="2010-12-06T04:48:17"/>
        <d v="2010-12-06T05:47:26"/>
        <d v="2010-12-06T05:59:40"/>
        <d v="2010-12-06T06:46:48"/>
        <d v="2010-12-06T07:48:31"/>
        <d v="2010-12-06T07:56:19"/>
        <d v="2010-12-06T10:36:29"/>
        <d v="2010-12-06T10:56:50"/>
        <d v="2010-12-06T11:02:50"/>
        <d v="2010-12-06T12:46:10"/>
        <d v="2010-12-06T12:47:38"/>
        <d v="2010-12-06T12:53:50"/>
        <d v="2010-12-06T13:29:01"/>
        <d v="2010-12-06T14:25:48"/>
        <d v="2010-12-06T16:36:43"/>
        <d v="2010-12-06T16:44:26"/>
        <d v="2010-12-06T17:47:29"/>
        <d v="2010-12-06T19:25:23"/>
        <d v="2010-12-06T19:42:16"/>
        <d v="2010-12-06T20:26:11"/>
        <d v="2010-12-06T21:41:34"/>
        <d v="2010-12-06T21:43:08"/>
        <d v="2010-12-06T21:43:20"/>
        <d v="2010-12-06T22:17:20"/>
        <d v="2010-12-06T22:19:49"/>
        <d v="2010-12-07T02:34:14"/>
        <d v="2010-12-07T03:45:57"/>
        <d v="2010-12-07T04:58:36"/>
        <d v="2010-12-07T05:32:14"/>
        <d v="2010-12-07T05:34:23"/>
        <d v="2010-12-07T05:36:45"/>
        <d v="2010-12-07T07:19:37"/>
        <d v="2010-12-07T07:43:22"/>
        <d v="2010-12-07T07:46:22"/>
        <d v="2010-12-07T07:56:40"/>
        <d v="2010-12-07T08:39:40"/>
        <d v="2010-12-07T09:27:20"/>
        <d v="2010-12-07T09:38:45"/>
        <d v="2010-12-07T10:03:27"/>
        <d v="2010-12-07T10:12:53"/>
        <d v="2010-12-07T10:14:15"/>
        <d v="2010-12-07T10:19:34"/>
        <d v="2010-12-07T10:43:18"/>
        <d v="2010-12-07T12:22:15"/>
        <d v="2010-12-07T12:31:43"/>
        <d v="2010-12-07T12:55:46"/>
        <d v="2010-12-07T14:00:27"/>
        <d v="2010-12-07T16:04:26"/>
        <d v="2010-12-07T16:16:39"/>
        <d v="2010-12-07T16:22:05"/>
        <d v="2010-12-07T16:38:01"/>
        <d v="2010-12-07T16:54:00"/>
        <d v="2010-12-07T18:47:04"/>
        <d v="2010-12-07T19:07:22"/>
        <d v="2010-12-07T19:14:30"/>
        <d v="2010-12-07T19:47:08"/>
        <d v="2010-12-07T20:13:56"/>
        <d v="2010-12-07T21:46:26"/>
        <d v="2010-12-07T21:53:24"/>
        <d v="2010-12-08T00:52:13"/>
        <d v="2010-12-08T01:30:48"/>
        <d v="2010-12-08T01:33:13"/>
        <d v="2010-12-08T02:07:22"/>
        <d v="2010-12-08T02:17:11"/>
        <d v="2010-12-08T02:40:17"/>
        <d v="2010-12-08T02:41:22"/>
        <d v="2010-12-08T02:52:35"/>
        <d v="2010-12-08T02:56:36"/>
        <d v="2010-12-08T03:02:47"/>
        <d v="2010-12-08T03:07:40"/>
        <d v="2010-12-08T03:13:10"/>
        <d v="2010-12-08T04:02:07"/>
        <d v="2010-12-08T04:02:56"/>
        <d v="2010-12-08T04:05:12"/>
        <d v="2010-12-08T04:37:50"/>
        <d v="2010-12-08T04:53:52"/>
        <d v="2010-12-08T05:02:21"/>
        <d v="2010-12-08T05:35:36"/>
        <d v="2010-12-08T05:55:15"/>
        <d v="2010-12-08T07:02:29"/>
        <d v="2010-12-08T07:38:32"/>
        <d v="2010-12-08T08:03:07"/>
        <d v="2010-12-08T08:19:30"/>
        <d v="2010-12-08T08:23:25"/>
        <d v="2010-12-08T08:26:20"/>
        <d v="2010-12-08T08:39:57"/>
        <d v="2010-12-08T09:33:15"/>
        <d v="2010-12-08T10:18:18"/>
        <d v="2010-12-08T11:24:24"/>
        <d v="2010-12-08T11:32:09"/>
        <d v="2010-12-08T11:36:23"/>
        <d v="2010-12-08T13:19:59"/>
        <d v="2010-12-08T13:34:35"/>
        <d v="2010-12-08T13:51:08"/>
        <d v="2010-12-08T13:57:08"/>
        <d v="2010-12-08T14:00:40"/>
        <d v="2010-12-08T15:16:17"/>
        <d v="2010-12-08T15:17:06"/>
        <d v="2010-12-08T23:25:26"/>
        <d v="2010-12-08T23:25:50"/>
        <d v="2010-12-08T23:28:02"/>
        <d v="2010-12-08T23:41:29"/>
        <d v="2010-12-08T23:45:58"/>
        <d v="2010-12-08T23:47:54"/>
        <d v="2010-12-09T02:41:25"/>
        <d v="2010-12-09T02:43:13"/>
        <d v="2010-12-09T04:36:52"/>
        <d v="2010-12-09T05:55:56"/>
        <d v="2010-12-09T06:03:28"/>
        <d v="2010-12-09T06:09:02"/>
        <d v="2010-12-09T06:36:04"/>
        <d v="2010-12-09T07:46:33"/>
        <d v="2010-12-09T10:02:24"/>
        <d v="2010-12-09T10:14:39"/>
        <d v="2010-12-09T18:56:45"/>
        <d v="2010-12-09T19:46:20"/>
        <d v="2010-12-10T03:00:14"/>
        <d v="2010-12-10T03:04:43"/>
        <d v="2010-12-10T04:52:12"/>
        <d v="2010-12-10T05:03:38"/>
        <d v="2010-12-10T06:04:51"/>
        <d v="2010-12-10T06:15:25"/>
        <d v="2010-12-10T06:16:56"/>
        <d v="2010-12-10T06:39:04"/>
        <d v="2010-12-10T07:25:30"/>
        <d v="2010-12-10T07:26:21"/>
        <d v="2010-12-10T07:37:40"/>
        <d v="2010-12-10T12:27:06"/>
        <d v="2010-12-10T13:46:07"/>
        <d v="2010-12-10T14:25:19"/>
        <d v="2010-12-10T14:28:46"/>
        <d v="2010-12-10T14:53:26"/>
        <d v="2010-12-10T16:16:49"/>
        <d v="2010-12-10T18:19:14"/>
        <d v="2010-12-10T22:00:19"/>
        <d v="2010-12-10T22:24:19"/>
        <d v="2010-12-10T22:33:04"/>
        <d v="2010-12-10T22:38:09"/>
        <d v="2010-12-10T23:11:21"/>
        <d v="2010-12-10T23:16:02"/>
        <d v="2010-12-10T23:27:00"/>
        <d v="2010-12-10T23:43:59"/>
        <d v="2010-12-11T01:04:06"/>
        <d v="2010-12-11T02:57:58"/>
        <d v="2010-12-11T04:03:12"/>
        <d v="2010-12-11T07:08:25"/>
        <d v="2010-12-11T08:15:57"/>
        <d v="2010-12-11T14:41:01"/>
        <d v="2010-12-11T19:06:55"/>
        <d v="2010-12-11T23:56:24"/>
        <d v="2010-12-12T00:05:20"/>
        <d v="2010-12-12T00:05:43"/>
        <d v="2010-12-12T00:19:06"/>
        <d v="2010-12-12T01:05:06"/>
        <d v="2010-12-12T01:28:52"/>
        <d v="2010-12-12T01:45:09"/>
        <d v="2010-12-12T07:29:08"/>
        <d v="2010-12-12T08:50:57"/>
        <d v="2010-12-12T14:29:46"/>
        <d v="2010-12-12T16:06:44"/>
        <d v="2010-12-12T20:02:47"/>
        <d v="2010-12-12T20:05:55"/>
        <d v="2010-12-13T00:08:58"/>
        <d v="2010-12-13T02:39:02"/>
        <d v="2010-12-13T03:25:59"/>
        <d v="2010-12-13T05:05:31"/>
        <d v="2010-12-13T06:13:26"/>
        <d v="2010-12-13T07:03:44"/>
        <d v="2010-12-13T07:42:19"/>
        <d v="2010-12-13T07:43:43"/>
        <d v="2010-12-13T07:46:24"/>
        <d v="2010-12-13T08:42:51"/>
        <d v="2010-12-13T09:38:28"/>
        <d v="2010-12-13T09:53:41"/>
        <d v="2010-12-13T10:10:21"/>
        <d v="2010-12-13T11:26:32"/>
        <d v="2010-12-13T11:59:48"/>
        <d v="2010-12-13T12:57:27"/>
        <d v="2010-12-13T13:57:57"/>
        <d v="2010-12-13T14:57:36"/>
        <d v="2010-12-13T15:07:27"/>
        <d v="2010-12-13T16:49:37"/>
        <d v="2010-12-13T17:28:35"/>
        <d v="2010-12-13T17:33:28"/>
        <d v="2010-12-13T20:25:40"/>
        <d v="2010-12-13T20:53:03"/>
        <d v="2010-12-13T21:54:01"/>
        <d v="2010-12-13T22:34:39"/>
        <d v="2010-12-14T05:03:44"/>
        <d v="2010-12-14T05:42:30"/>
        <d v="2010-12-14T07:41:42"/>
        <d v="2010-12-14T07:50:13"/>
        <d v="2010-12-14T07:51:46"/>
        <d v="2010-12-14T11:17:23"/>
        <d v="2010-12-14T13:28:40"/>
        <d v="2010-12-14T14:12:25"/>
        <d v="2010-12-14T14:23:22"/>
        <d v="2010-12-14T14:59:49"/>
        <d v="2010-12-14T15:17:29"/>
        <d v="2010-12-14T15:33:44"/>
        <d v="2010-12-14T16:23:47"/>
        <d v="2010-12-14T17:34:40"/>
        <d v="2010-12-14T18:03:54"/>
        <d v="2010-12-14T18:31:14"/>
        <d v="2010-12-14T19:27:02"/>
        <d v="2010-12-14T21:21:44"/>
        <d v="2010-12-14T22:09:16"/>
        <d v="2010-12-14T23:03:53"/>
        <d v="2010-12-15T01:35:14"/>
        <d v="2010-12-15T02:04:35"/>
        <d v="2010-12-15T04:31:07"/>
        <d v="2010-12-15T08:02:31"/>
        <d v="2010-12-15T09:51:02"/>
        <d v="2010-12-15T12:13:18"/>
        <d v="2010-12-15T12:22:42"/>
        <d v="2010-12-15T13:38:44"/>
        <d v="2010-12-15T13:46:23"/>
        <d v="2010-12-15T18:11:31"/>
        <d v="2010-12-15T19:18:08"/>
        <d v="2010-12-15T19:20:34"/>
        <d v="2010-12-15T20:19:14"/>
        <d v="2010-12-15T21:13:52"/>
        <d v="2010-12-15T22:41:14"/>
        <d v="2010-12-16T00:37:05"/>
        <d v="2010-12-16T01:38:10"/>
        <d v="2010-12-16T01:40:16"/>
        <d v="2010-12-16T01:51:52"/>
        <d v="2010-12-16T02:13:56"/>
        <d v="2010-12-16T02:29:00"/>
        <d v="2010-12-16T02:41:58"/>
        <d v="2010-12-16T04:00:11"/>
        <d v="2010-12-16T04:04:19"/>
        <d v="2010-12-16T06:14:16"/>
        <d v="2010-12-16T07:04:16"/>
        <d v="2010-12-16T11:16:58"/>
        <d v="2010-12-16T11:26:31"/>
        <d v="2010-12-16T11:55:37"/>
        <d v="2010-12-16T14:18:30"/>
        <d v="2010-12-16T16:39:41"/>
        <d v="2010-12-16T17:26:56"/>
        <d v="2010-12-16T20:40:27"/>
        <d v="2010-12-16T21:29:19"/>
        <d v="2010-12-16T22:23:02"/>
        <d v="2010-12-16T22:29:43"/>
        <d v="2010-12-16T22:44:29"/>
        <d v="2010-12-17T00:04:17"/>
        <d v="2010-12-17T00:56:02"/>
        <d v="2010-12-17T01:16:36"/>
        <d v="2010-12-17T02:59:55"/>
        <d v="2010-12-17T03:41:02"/>
        <d v="2010-12-17T03:50:16"/>
        <d v="2010-12-17T04:54:40"/>
        <d v="2010-12-17T09:37:17"/>
        <d v="2010-12-17T11:37:12"/>
        <d v="2010-12-17T11:37:44"/>
        <d v="2010-12-17T11:45:11"/>
        <d v="2010-12-17T13:38:08"/>
        <d v="2010-12-17T14:07:48"/>
        <d v="2010-12-17T14:21:28"/>
        <d v="2010-12-17T14:25:03"/>
        <d v="2010-12-17T14:31:37"/>
        <d v="2010-12-17T14:37:38"/>
        <d v="2010-12-17T17:46:29"/>
        <d v="2010-12-17T19:29:58"/>
        <d v="2010-12-17T21:17:26"/>
        <d v="2010-12-17T22:25:15"/>
        <d v="2010-12-17T23:04:01"/>
        <d v="2010-12-18T00:05:32"/>
        <d v="2010-12-18T05:55:29"/>
        <d v="2010-12-18T06:23:33"/>
        <d v="2010-12-18T09:10:39"/>
        <d v="2010-12-18T13:02:15"/>
        <d v="2010-12-18T17:26:36"/>
        <d v="2010-12-18T17:27:44"/>
        <d v="2010-12-18T17:37:42"/>
        <d v="2010-12-18T17:53:50"/>
        <d v="2010-12-18T18:22:37"/>
        <d v="2010-12-18T18:52:39"/>
        <d v="2010-12-18T22:27:38"/>
        <d v="2010-12-18T23:14:53"/>
        <d v="2010-12-19T00:11:53"/>
        <d v="2010-12-19T00:30:49"/>
        <d v="2010-12-19T03:58:18"/>
        <d v="2010-12-19T07:01:25"/>
        <d v="2010-12-19T07:27:26"/>
        <d v="2010-12-19T09:08:13"/>
        <d v="2010-12-19T11:33:02"/>
        <d v="2010-12-19T12:28:15"/>
        <d v="2010-12-19T14:31:26"/>
        <d v="2010-12-20T08:09:57"/>
        <d v="2010-12-20T11:32:09"/>
        <d v="2010-12-20T12:01:24"/>
        <d v="2010-12-20T14:03:17"/>
        <d v="2010-12-20T15:03:19"/>
        <d v="2010-12-20T15:04:28"/>
        <d v="2010-12-20T18:02:38"/>
        <d v="2010-12-20T18:33:39"/>
        <d v="2010-12-20T21:44:17"/>
        <d v="2010-12-20T21:50:22"/>
        <d v="2010-12-20T22:01:21"/>
        <d v="2010-12-20T22:08:25"/>
        <d v="2010-12-20T22:54:41"/>
        <d v="2010-12-21T00:58:16"/>
        <d v="2010-12-21T02:31:56"/>
        <d v="2010-12-21T03:43:31"/>
        <d v="2010-12-21T03:47:05"/>
        <d v="2010-12-21T04:54:36"/>
        <d v="2010-12-21T04:59:52"/>
        <d v="2010-12-21T05:03:52"/>
        <d v="2010-12-21T05:10:59"/>
        <d v="2010-12-21T05:16:21"/>
        <d v="2010-12-21T06:09:43"/>
        <d v="2010-12-21T06:19:24"/>
        <d v="2010-12-21T06:36:42"/>
        <d v="2010-12-21T06:37:17"/>
        <d v="2010-12-21T06:40:29"/>
        <d v="2010-12-21T06:50:02"/>
        <d v="2010-12-21T07:41:23"/>
        <d v="2010-12-21T09:04:06"/>
        <d v="2010-12-21T09:16:33"/>
        <d v="2010-12-21T09:39:10"/>
        <d v="2010-12-21T13:24:30"/>
        <d v="2010-12-21T14:40:05"/>
        <d v="2010-12-21T15:16:17"/>
        <d v="2010-12-21T15:41:37"/>
        <d v="2010-12-21T17:01:04"/>
        <d v="2010-12-21T18:50:26"/>
        <d v="2010-12-21T19:28:59"/>
        <d v="2010-12-21T19:42:25"/>
        <d v="2010-12-21T19:46:36"/>
        <d v="2010-12-21T19:48:57"/>
        <d v="2010-12-21T19:57:20"/>
        <d v="2010-12-21T19:58:22"/>
        <d v="2010-12-21T20:00:36"/>
        <d v="2010-12-21T20:04:09"/>
        <d v="2010-12-21T21:09:43"/>
        <d v="2010-12-21T21:30:43"/>
        <d v="2010-12-21T21:34:26"/>
        <d v="2010-12-21T22:54:53"/>
        <d v="2010-12-22T00:47:20"/>
        <d v="2010-12-22T01:09:43"/>
        <d v="2010-12-22T02:35:09"/>
        <d v="2010-12-22T02:51:19"/>
        <d v="2010-12-22T05:56:49"/>
        <d v="2010-12-22T06:20:54"/>
        <d v="2010-12-22T06:30:47"/>
        <d v="2010-12-22T09:45:23"/>
        <d v="2010-12-22T10:07:07"/>
        <d v="2010-12-22T10:23:50"/>
        <d v="2010-12-22T10:35:33"/>
        <d v="2010-12-22T11:03:33"/>
        <d v="2010-12-22T13:46:41"/>
        <d v="2010-12-22T16:37:27"/>
        <d v="2010-12-22T17:17:15"/>
        <d v="2010-12-22T17:31:33"/>
        <d v="2010-12-22T17:33:18"/>
        <d v="2010-12-22T17:35:28"/>
        <d v="2010-12-22T17:59:11"/>
        <d v="2010-12-22T20:46:53"/>
        <d v="2010-12-22T21:54:28"/>
        <d v="2010-12-22T21:57:17"/>
        <d v="2010-12-22T22:29:48"/>
        <d v="2010-12-22T22:47:48"/>
        <d v="2010-12-22T22:52:21"/>
        <d v="2010-12-22T23:19:33"/>
        <d v="2010-12-23T02:37:06"/>
        <d v="2010-12-23T05:17:31"/>
        <d v="2010-12-23T05:28:14"/>
        <d v="2010-12-23T05:58:41"/>
        <d v="2010-12-23T06:20:26"/>
        <d v="2010-12-23T09:17:13"/>
        <d v="2010-12-23T09:19:47"/>
        <d v="2010-12-23T12:53:25"/>
        <d v="2010-12-23T13:03:48"/>
        <d v="2010-12-23T13:04:27"/>
        <d v="2010-12-23T13:25:14"/>
        <d v="2010-12-23T13:33:23"/>
        <d v="2010-12-23T13:44:18"/>
        <d v="2010-12-23T14:32:57"/>
        <d v="2010-12-23T14:43:53"/>
        <d v="2010-12-23T15:26:59"/>
        <d v="2010-12-23T15:39:23"/>
        <d v="2010-12-23T15:44:26"/>
        <d v="2010-12-23T16:09:14"/>
        <d v="2010-12-23T16:10:53"/>
        <d v="2010-12-23T16:36:37"/>
        <d v="2010-12-23T16:48:01"/>
        <d v="2010-12-23T16:48:58"/>
        <d v="2010-12-23T17:53:11"/>
        <d v="2010-12-23T17:55:46"/>
        <d v="2010-12-23T18:08:42"/>
        <d v="2010-12-23T18:33:17"/>
        <d v="2010-12-23T19:21:03"/>
        <d v="2010-12-23T19:36:19"/>
        <d v="2010-12-23T19:42:40"/>
        <d v="2010-12-23T19:56:04"/>
        <d v="2010-12-23T20:12:24"/>
        <d v="2010-12-23T20:18:37"/>
        <d v="2010-12-23T20:21:24"/>
        <d v="2010-12-23T20:26:41"/>
        <d v="2010-12-23T20:42:56"/>
        <d v="2010-12-23T21:04:57"/>
        <d v="2010-12-23T21:06:18"/>
        <d v="2010-12-23T21:11:05"/>
        <d v="2010-12-23T21:54:39"/>
        <d v="2010-12-23T23:21:52"/>
        <d v="2010-12-23T23:43:13"/>
        <d v="2010-12-24T03:27:08"/>
        <d v="2010-12-24T03:49:23"/>
        <d v="2010-12-24T04:20:05"/>
        <d v="2010-12-24T05:02:35"/>
        <d v="2010-12-24T05:49:28"/>
        <d v="2010-12-24T05:50:30"/>
        <d v="2010-12-24T06:28:13"/>
        <d v="2010-12-24T07:14:34"/>
        <d v="2010-12-24T08:03:34"/>
        <d v="2010-12-24T08:08:00"/>
        <d v="2010-12-24T09:44:18"/>
        <d v="2010-12-24T10:21:03"/>
        <d v="2010-12-24T11:53:12"/>
        <d v="2010-12-24T12:23:40"/>
        <d v="2010-12-24T16:18:45"/>
        <d v="2010-12-24T16:26:43"/>
        <d v="2010-12-24T17:10:31"/>
        <d v="2010-12-24T20:10:29"/>
        <d v="2010-12-24T22:20:08"/>
        <d v="2010-12-24T23:37:42"/>
        <d v="2010-12-24T23:44:51"/>
        <d v="2010-12-24T23:52:01"/>
        <d v="2010-12-25T06:55:31"/>
        <d v="2010-12-25T06:56:03"/>
        <d v="2010-12-25T07:47:55"/>
        <d v="2010-12-25T08:38:10"/>
        <d v="2010-12-25T11:15:06"/>
        <d v="2010-12-25T12:08:29"/>
        <d v="2010-12-25T16:05:08"/>
        <d v="2010-12-25T17:04:24"/>
        <d v="2010-12-25T20:18:20"/>
        <d v="2010-12-25T21:54:32"/>
        <d v="2010-12-26T05:12:20"/>
        <d v="2010-12-26T06:10:33"/>
        <d v="2010-12-26T07:58:02"/>
        <d v="2010-12-26T16:04:41"/>
        <d v="2010-12-26T17:29:58"/>
        <d v="2010-12-26T18:54:57"/>
        <d v="2010-12-26T19:23:27"/>
        <d v="2010-12-26T19:33:19"/>
        <d v="2010-12-26T19:42:49"/>
        <d v="2010-12-26T19:50:12"/>
        <d v="2010-12-26T20:06:47"/>
        <d v="2010-12-26T21:01:54"/>
        <d v="2010-12-27T00:03:30"/>
        <d v="2010-12-27T01:11:13"/>
        <d v="2010-12-27T01:27:13"/>
        <d v="2010-12-27T08:52:37"/>
        <d v="2010-12-27T09:23:18"/>
        <d v="2010-12-27T11:21:58"/>
        <d v="2010-12-27T12:32:00"/>
        <d v="2010-12-27T13:16:23"/>
        <d v="2010-12-27T13:20:43"/>
        <d v="2010-12-27T16:53:15"/>
        <d v="2010-12-27T20:54:27"/>
        <d v="2010-12-27T20:58:01"/>
        <d v="2010-12-27T21:23:47"/>
        <d v="2010-12-27T22:42:17"/>
        <d v="2010-12-27T22:44:54"/>
        <d v="2010-12-28T02:57:32"/>
        <d v="2010-12-28T03:07:55"/>
        <d v="2010-12-28T08:57:36"/>
        <d v="2010-12-28T09:43:29"/>
        <d v="2010-12-28T09:48:29"/>
        <d v="2010-12-28T12:43:11"/>
        <d v="2010-12-28T12:47:19"/>
        <d v="2010-12-28T14:53:41"/>
        <d v="2010-12-28T22:55:00"/>
        <d v="2010-12-28T23:09:40"/>
        <d v="2010-12-28T23:29:10"/>
        <d v="2010-12-28T23:33:48"/>
        <d v="2010-12-29T00:37:05"/>
        <d v="2010-12-29T01:11:48"/>
        <d v="2010-12-29T01:51:21"/>
        <d v="2010-12-29T03:36:19"/>
        <d v="2010-12-29T04:20:02"/>
        <d v="2010-12-29T05:16:12"/>
        <d v="2010-12-29T06:52:50"/>
        <d v="2010-12-29T09:57:28"/>
        <d v="2010-12-29T10:33:54"/>
        <d v="2010-12-29T10:45:03"/>
        <d v="2010-12-29T11:25:22"/>
        <d v="2010-12-29T11:49:07"/>
        <d v="2010-12-29T12:09:28"/>
        <d v="2010-12-29T14:29:20"/>
        <d v="2010-12-29T14:31:33"/>
        <d v="2010-12-29T15:59:33"/>
        <d v="2010-12-29T17:54:11"/>
        <d v="2010-12-29T20:15:16"/>
        <d v="2010-12-29T21:32:03"/>
        <d v="2010-12-29T23:28:53"/>
        <d v="2010-12-30T02:35:19"/>
        <d v="2010-12-30T08:31:29"/>
        <d v="2010-12-30T12:39:13"/>
        <d v="2010-12-30T12:48:24"/>
        <d v="2010-12-30T13:25:17"/>
        <d v="2010-12-30T15:55:08"/>
        <d v="2010-12-30T17:24:24"/>
        <d v="2010-12-30T18:13:29"/>
        <d v="2010-12-30T18:43:19"/>
        <d v="2010-12-30T18:50:33"/>
        <d v="2010-12-30T18:53:12"/>
        <d v="2010-12-30T21:46:51"/>
        <d v="2010-12-30T21:49:50"/>
        <d v="2010-12-30T22:18:50"/>
        <d v="2010-12-30T22:30:57"/>
        <d v="2010-12-30T22:47:03"/>
        <d v="2010-12-30T22:52:25"/>
        <d v="2010-12-30T22:53:38"/>
        <d v="2010-12-30T23:45:27"/>
        <d v="2010-12-31T01:24:44"/>
        <d v="2010-12-31T01:44:47"/>
        <d v="2010-12-31T02:40:24"/>
        <d v="2010-12-31T03:02:25"/>
        <d v="2010-12-31T03:46:45"/>
        <d v="2010-12-31T03:49:10"/>
        <d v="2010-12-31T03:49:52"/>
        <d v="2010-12-31T03:50:13"/>
        <d v="2010-12-31T03:50:53"/>
        <d v="2010-12-31T03:53:02"/>
        <d v="2010-12-31T07:35:12"/>
        <d v="2010-12-31T08:28:48"/>
        <d v="2010-12-31T09:36:27"/>
        <d v="2010-12-31T09:44:42"/>
        <d v="2010-12-31T10:22:28"/>
        <d v="2010-12-31T11:08:45"/>
        <d v="2010-12-31T11:17:18"/>
        <d v="2010-12-31T11:17:46"/>
        <d v="2010-12-31T11:35:57"/>
        <d v="2010-12-31T11:37:51"/>
        <d v="2010-12-31T11:41:22"/>
        <d v="2010-12-31T11:45:27"/>
        <d v="2010-12-31T13:12:02"/>
        <d v="2010-12-31T13:18:01"/>
        <d v="2010-12-31T13:19:56"/>
        <d v="2010-12-31T16:21:53"/>
        <d v="2010-12-31T16:50:24"/>
        <d v="2010-12-31T16:51:48"/>
        <d v="2010-12-31T19:36:56"/>
        <d v="2010-12-31T20:17:01"/>
        <d v="2010-12-31T21:02:34"/>
        <d v="2010-12-31T22:09:12"/>
        <d v="2010-12-31T23:41:31"/>
        <d v="2010-12-31T23:50:49"/>
        <d v="2011-01-01T00:11:42"/>
        <d v="2011-01-01T00:20:12"/>
        <d v="2011-01-01T00:57:43"/>
        <d v="2011-01-01T02:46:28"/>
        <d v="2011-01-01T04:39:26"/>
        <d v="2011-01-01T05:52:43"/>
        <d v="2011-01-01T08:49:24"/>
        <d v="2011-01-01T08:50:53"/>
        <d v="2011-01-01T12:36:27"/>
        <d v="2011-01-01T14:38:11"/>
        <d v="2011-01-01T15:24:14"/>
        <d v="2011-01-01T15:53:17"/>
        <d v="2011-01-01T16:23:58"/>
        <d v="2011-01-01T16:36:54"/>
        <d v="2011-01-01T16:44:53"/>
        <d v="2011-01-02T01:23:42"/>
        <d v="2011-01-02T05:40:10"/>
        <d v="2011-01-02T13:39:13"/>
        <d v="2011-01-02T16:26:29"/>
        <d v="2011-01-03T00:57:05"/>
        <d v="2011-01-03T08:37:50"/>
        <d v="2011-01-03T11:40:36"/>
        <d v="2011-01-03T12:17:01"/>
        <d v="2011-01-03T13:54:30"/>
        <d v="2011-01-03T16:00:24"/>
        <d v="2011-01-03T16:05:23"/>
        <d v="2011-01-03T16:13:03"/>
        <d v="2011-01-03T16:56:42"/>
        <d v="2011-01-03T17:48:13"/>
        <d v="2011-01-04T00:59:02"/>
        <d v="2011-01-04T02:11:53"/>
        <d v="2011-01-04T03:55:18"/>
        <d v="2011-01-04T04:17:08"/>
        <d v="2011-01-04T05:24:35"/>
        <d v="2011-01-04T07:51:05"/>
        <d v="2011-01-04T09:46:55"/>
        <d v="2011-01-04T09:48:09"/>
        <d v="2011-01-04T10:35:57"/>
        <d v="2011-01-04T12:26:21"/>
        <d v="2011-01-04T13:58:29"/>
        <d v="2011-01-04T14:51:31"/>
        <d v="2011-01-04T17:57:55"/>
        <d v="2011-01-04T18:03:02"/>
        <d v="2011-01-04T20:16:32"/>
        <d v="2011-01-04T22:00:18"/>
        <d v="2011-01-04T22:02:13"/>
        <d v="2011-01-04T22:02:53"/>
        <d v="2011-01-04T22:04:31"/>
        <d v="2011-01-04T22:05:52"/>
        <d v="2011-01-04T22:36:40"/>
        <d v="2011-01-04T22:39:36"/>
        <d v="2011-01-04T22:45:27"/>
        <d v="2011-01-04T22:50:49"/>
        <d v="2011-01-04T22:52:10"/>
        <d v="2011-01-04T22:58:15"/>
        <d v="2011-01-04T23:06:05"/>
        <d v="2011-01-04T23:18:36"/>
        <d v="2011-01-04T23:40:50"/>
        <d v="2011-01-04T23:41:11"/>
        <d v="2011-01-05T02:42:37"/>
        <d v="2011-01-05T02:45:37"/>
        <d v="2011-01-05T03:41:45"/>
        <d v="2011-01-05T03:53:09"/>
        <d v="2011-01-05T04:19:28"/>
        <d v="2011-01-05T04:23:14"/>
        <d v="2011-01-05T04:35:35"/>
        <d v="2011-01-05T05:28:36"/>
        <d v="2011-01-05T05:33:59"/>
        <d v="2011-01-05T07:08:31"/>
        <d v="2011-01-05T07:22:27"/>
        <d v="2011-01-05T09:00:19"/>
        <d v="2011-01-05T09:50:49"/>
        <d v="2011-01-05T10:57:45"/>
        <d v="2011-01-05T11:45:23"/>
        <d v="2011-01-05T12:02:16"/>
        <d v="2011-01-05T14:21:58"/>
        <d v="2011-01-05T14:44:08"/>
        <d v="2011-01-05T15:48:34"/>
        <d v="2011-01-05T17:36:29"/>
        <d v="2011-01-05T19:33:44"/>
        <d v="2011-01-05T19:48:58"/>
        <d v="2011-01-05T21:00:46"/>
        <d v="2011-01-05T21:35:42"/>
        <d v="2011-01-05T22:08:16"/>
        <d v="2011-01-05T22:33:07"/>
        <d v="2011-01-05T22:47:27"/>
        <d v="2011-01-05T23:19:55"/>
        <d v="2011-01-06T02:47:07"/>
        <d v="2011-01-06T03:02:15"/>
        <d v="2011-01-06T04:57:30"/>
        <d v="2011-01-06T05:38:06"/>
        <d v="2011-01-06T09:18:47"/>
        <d v="2011-01-06T12:12:46"/>
        <d v="2011-01-06T13:32:43"/>
        <d v="2011-01-06T13:50:43"/>
        <d v="2011-01-06T14:02:28"/>
        <d v="2011-01-06T14:04:04"/>
        <d v="2011-01-06T14:42:59"/>
        <d v="2011-01-06T14:55:24"/>
        <d v="2011-01-06T15:03:36"/>
        <d v="2011-01-06T15:23:57"/>
        <d v="2011-01-06T15:29:33"/>
        <d v="2011-01-06T18:03:50"/>
        <d v="2011-01-06T23:33:14"/>
        <d v="2011-01-07T01:03:20"/>
        <d v="2011-01-07T02:18:22"/>
        <d v="2011-01-07T02:32:04"/>
        <d v="2011-01-07T02:42:04"/>
        <d v="2011-01-07T02:50:08"/>
        <d v="2011-01-07T04:32:42"/>
        <d v="2011-01-07T05:29:31"/>
        <d v="2011-01-07T05:34:26"/>
        <d v="2011-01-07T06:07:58"/>
        <d v="2011-01-07T06:58:51"/>
        <d v="2011-01-07T08:24:53"/>
        <d v="2011-01-07T08:31:26"/>
        <d v="2011-01-07T09:00:26"/>
        <d v="2011-01-07T10:32:02"/>
        <d v="2011-01-07T11:48:05"/>
        <d v="2011-01-07T11:52:37"/>
        <d v="2011-01-07T11:58:03"/>
        <d v="2011-01-07T12:05:59"/>
        <d v="2011-01-07T12:06:33"/>
        <d v="2011-01-07T12:14:10"/>
        <d v="2011-01-07T12:38:27"/>
        <d v="2011-01-07T12:49:22"/>
        <d v="2011-01-07T14:26:37"/>
        <d v="2011-01-07T15:09:41"/>
        <d v="2011-01-07T15:34:19"/>
        <d v="2011-01-07T15:35:34"/>
        <d v="2011-01-07T17:44:12"/>
        <d v="2011-01-07T19:36:16"/>
        <d v="2011-01-07T19:53:29"/>
        <d v="2011-01-07T21:07:38"/>
        <d v="2011-01-07T21:35:46"/>
        <d v="2011-01-07T22:23:44"/>
        <d v="2011-01-08T01:15:27"/>
        <d v="2011-01-08T01:46:02"/>
        <d v="2011-01-08T02:10:31"/>
        <d v="2011-01-08T04:26:31"/>
        <d v="2011-01-08T05:43:02"/>
        <d v="2011-01-08T06:07:31"/>
        <d v="2011-01-08T09:01:56"/>
        <d v="2011-01-08T09:09:22"/>
        <d v="2011-01-08T09:23:06"/>
        <d v="2011-01-08T14:24:43"/>
        <d v="2011-01-08T15:11:35"/>
        <d v="2011-01-08T17:13:30"/>
        <d v="2011-01-08T19:39:36"/>
        <d v="2011-01-08T19:45:06"/>
        <d v="2011-01-08T21:46:02"/>
        <d v="2011-01-08T21:47:38"/>
        <d v="2011-01-08T21:56:29"/>
        <d v="2011-01-08T21:57:10"/>
        <d v="2011-01-08T22:20:37"/>
        <d v="2011-01-08T22:24:33"/>
        <d v="2011-01-08T22:42:13"/>
        <d v="2011-01-08T23:33:50"/>
        <d v="2011-01-08T23:34:26"/>
        <d v="2011-01-09T01:37:02"/>
        <d v="2011-01-09T02:21:59"/>
        <d v="2011-01-09T05:05:57"/>
        <d v="2011-01-09T05:21:13"/>
        <d v="2011-01-09T08:08:51"/>
        <d v="2011-01-09T08:57:37"/>
        <d v="2011-01-09T09:01:32"/>
        <d v="2011-01-09T09:06:34"/>
        <d v="2011-01-09T09:33:22"/>
        <d v="2011-01-09T09:55:56"/>
        <d v="2011-01-09T10:19:15"/>
        <d v="2011-01-09T12:47:18"/>
        <d v="2011-01-09T13:43:26"/>
        <d v="2011-01-09T15:31:24"/>
        <d v="2011-01-09T18:54:58"/>
        <d v="2011-01-09T19:12:23"/>
        <d v="2011-01-09T23:25:52"/>
        <d v="2011-01-09T23:27:12"/>
        <d v="2011-01-10T00:10:30"/>
        <d v="2011-01-10T00:32:52"/>
        <d v="2011-01-10T00:39:20"/>
        <d v="2011-01-10T00:40:14"/>
        <d v="2011-01-10T01:13:47"/>
        <d v="2011-01-10T01:15:38"/>
        <d v="2011-01-10T01:40:13"/>
        <d v="2011-01-10T04:52:26"/>
        <d v="2011-01-10T07:31:56"/>
        <d v="2011-01-10T08:15:32"/>
        <d v="2011-01-10T11:25:46"/>
        <d v="2011-01-10T11:41:01"/>
        <d v="2011-01-10T12:21:48"/>
        <d v="2011-01-10T12:22:30"/>
        <d v="2011-01-10T12:44:39"/>
        <d v="2011-01-10T13:08:48"/>
        <d v="2011-01-10T13:38:14"/>
        <d v="2011-01-10T13:59:24"/>
        <d v="2011-01-10T14:44:04"/>
        <d v="2011-01-10T15:07:25"/>
        <d v="2011-01-10T15:37:07"/>
        <d v="2011-01-10T15:39:40"/>
        <d v="2011-01-10T15:41:30"/>
        <d v="2011-01-10T15:50:52"/>
        <d v="2011-01-10T16:34:49"/>
        <d v="2011-01-10T17:05:17"/>
        <d v="2011-01-10T17:09:53"/>
        <d v="2011-01-10T17:31:47"/>
        <d v="2011-01-10T21:28:22"/>
        <d v="2011-01-10T21:53:25"/>
        <d v="2011-01-10T22:16:32"/>
        <d v="2011-01-10T23:33:08"/>
        <d v="2011-01-10T23:33:46"/>
        <d v="2011-01-10T23:35:51"/>
        <d v="2011-01-10T23:50:23"/>
        <d v="2011-01-11T00:38:24"/>
        <d v="2011-01-11T01:50:08"/>
        <d v="2011-01-11T02:08:13"/>
        <d v="2011-01-11T02:10:54"/>
        <d v="2011-01-11T02:12:19"/>
        <d v="2011-01-11T02:17:37"/>
        <d v="2011-01-11T04:07:22"/>
        <d v="2011-01-11T05:27:04"/>
        <d v="2011-01-11T07:48:10"/>
        <d v="2011-01-11T08:11:20"/>
        <d v="2011-01-11T08:39:03"/>
        <d v="2011-01-11T08:47:48"/>
        <d v="2011-01-11T08:48:35"/>
        <d v="2011-01-11T12:05:51"/>
        <d v="2011-01-11T12:25:43"/>
        <d v="2011-01-11T12:32:58"/>
        <d v="2011-01-11T13:10:12"/>
        <d v="2011-01-11T13:35:19"/>
        <d v="2011-01-11T13:38:58"/>
        <d v="2011-01-11T13:51:30"/>
        <d v="2011-01-11T13:58:08"/>
        <d v="2011-01-11T15:12:25"/>
        <d v="2011-01-11T15:32:24"/>
        <d v="2011-01-11T16:01:11"/>
        <d v="2011-01-11T16:05:39"/>
        <d v="2011-01-11T16:08:01"/>
        <d v="2011-01-11T17:12:23"/>
        <d v="2011-01-11T17:24:13"/>
        <d v="2011-01-11T17:26:53"/>
        <d v="2011-01-11T18:57:54"/>
        <d v="2011-01-11T19:25:33"/>
        <d v="2011-01-11T21:08:23"/>
        <d v="2011-01-11T21:11:18"/>
        <d v="2011-01-11T21:12:54"/>
        <d v="2011-01-11T21:46:37"/>
        <d v="2011-01-11T22:24:09"/>
        <d v="2011-01-11T22:50:15"/>
        <d v="2011-01-11T22:57:38"/>
        <d v="2011-01-11T23:24:55"/>
        <d v="2011-01-11T23:31:50"/>
        <d v="2011-01-12T00:36:46"/>
        <d v="2011-01-12T00:42:29"/>
        <d v="2011-01-12T00:43:33"/>
        <d v="2011-01-12T00:59:55"/>
        <d v="2011-01-12T01:10:50"/>
        <d v="2011-01-12T03:46:38"/>
        <d v="2011-01-12T07:54:32"/>
      </sharedItems>
      <fieldGroup base="17">
        <rangePr groupBy="hours" startDate="2009-07-26T06:19:40" endDate="2011-01-12T07:54:32"/>
        <groupItems count="26">
          <s v="&lt;7/26/2009"/>
          <s v="12 AM"/>
          <s v="1 AM"/>
          <s v="2 AM"/>
          <s v="3 AM"/>
          <s v="4 AM"/>
          <s v="5 AM"/>
          <s v="6 AM"/>
          <s v="7 AM"/>
          <s v="8 AM"/>
          <s v="9 AM"/>
          <s v="10 AM"/>
          <s v="11 AM"/>
          <s v="12 PM"/>
          <s v="1 PM"/>
          <s v="2 PM"/>
          <s v="3 PM"/>
          <s v="4 PM"/>
          <s v="5 PM"/>
          <s v="6 PM"/>
          <s v="7 PM"/>
          <s v="8 PM"/>
          <s v="9 PM"/>
          <s v="10 PM"/>
          <s v="11 PM"/>
          <s v="&gt;1/12/2011"/>
        </groupItems>
      </fieldGroup>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227">
  <r>
    <n v="2"/>
    <n v="4"/>
    <x v="0"/>
    <x v="0"/>
    <s v="&lt;p&gt;Hi all..&lt;/p&gt;_x000a_&lt;p&gt;After weeks of thought, finally I have yielded to it. &lt;/p&gt;_x000a_&lt;p&gt;...&lt;/p&gt;_x000a_&lt;p&gt;I have finally eaten a whole half kg of ice cream that is... &lt;/p&gt;_x000a_&lt;p&gt;Well, not really, I have created the forum on PHD. People have been emailing me and asking me &quot;where can I ask a question?&quot; Often telling them to &quot;go bing or google&quot; seems like an idea. But not all problems are solved and that is why we have this forum.&lt;/p&gt;_x000a_&lt;p&gt;I feel very excited to get this forum ready. I think forum is much more relaxed and fun place than a blog. we can write in a more casual and simple way and connect with each other. &lt;/p&gt;_x000a_&lt;p&gt;So ... Welcome to PHD forums.. Please tell me about yourself..._x000a_&lt;/p&gt;_x000a_"/>
    <d v="2009-07-25T22:19:40"/>
    <n v="0"/>
    <x v="0"/>
    <x v="0"/>
    <b v="0"/>
    <x v="0"/>
    <n v="7"/>
    <n v="40019.929861111108"/>
    <n v="0"/>
    <n v="0"/>
    <d v="2009-07-25T00:00:00"/>
    <n v="0"/>
    <x v="0"/>
  </r>
  <r>
    <n v="3"/>
    <n v="1"/>
    <x v="1"/>
    <x v="1"/>
    <s v="&lt;p&gt;When a number 12456800 is typed, excel displays only in multiples of 3 digits -112,456,800 whereas there is no option to convert it as 11,24,56,800. Even if the figures are negative, it displays  like (112,456,800) instead of (11,24,56,800).&lt;/p&gt;_x000a_&lt;p&gt;Is there a common command to take care of the above problem and also for lower digits like 6,800 , 4,56,800 and so on._x000a_&lt;/p&gt;_x000a_"/>
    <d v="2009-07-26T07:07:38"/>
    <n v="0"/>
    <x v="0"/>
    <x v="0"/>
    <b v="0"/>
    <x v="0"/>
    <n v="1"/>
    <n v="40020.296527777777"/>
    <n v="0"/>
    <n v="0"/>
    <d v="2009-07-26T00:00:00"/>
    <n v="0"/>
    <x v="1"/>
  </r>
  <r>
    <n v="4"/>
    <n v="2"/>
    <x v="2"/>
    <x v="0"/>
    <s v="&lt;p&gt;Shuchi sent me this pacman chart via email. Pretty cool.. http://7.media.tumblr.com/mfHTCGSSnc1h9pe5nm8BHmxd_500.jpg_x000a_&lt;/p&gt;_x000a_"/>
    <d v="2009-07-26T12:17:12"/>
    <n v="0"/>
    <x v="0"/>
    <x v="0"/>
    <b v="0"/>
    <x v="0"/>
    <n v="1"/>
    <n v="40020.511805555558"/>
    <n v="0"/>
    <n v="0"/>
    <d v="2009-07-26T00:00:00"/>
    <n v="0"/>
    <x v="2"/>
  </r>
  <r>
    <n v="5"/>
    <n v="1"/>
    <x v="1"/>
    <x v="0"/>
    <s v="&lt;p&gt;I have tried to solve this earlier. I think you can write UDF to format a number in Indian currency way. But the limitation of that would be, if you need to do something with the actual values (like adding them up etc.) then you need to convert the formatted value (would be text) to a number (simply remove all commas and convert to number). &lt;/p&gt;_x000a_&lt;p&gt;I dont think there is inbuilt support for comma seperation at 3 decimals then at 2 subsequent. May be I am wrong..._x000a_&lt;/p&gt;_x000a_"/>
    <d v="2009-07-26T17:30:56"/>
    <n v="0"/>
    <x v="1"/>
    <x v="0"/>
    <b v="1"/>
    <x v="0"/>
    <n v="1"/>
    <n v="40020.296527777777"/>
    <n v="0"/>
    <n v="0"/>
    <d v="2009-07-26T00:00:00"/>
    <n v="0"/>
    <x v="3"/>
  </r>
  <r>
    <n v="6"/>
    <n v="1"/>
    <x v="1"/>
    <x v="2"/>
    <s v="&lt;p&gt;Just use the Custom Format&lt;/p&gt;_x000a_&lt;p&gt;##&quot;,&quot;##&quot;,&quot;##&quot;,&quot;###_x000a_&lt;/p&gt;_x000a_"/>
    <d v="2009-07-27T11:37:08"/>
    <n v="0"/>
    <x v="2"/>
    <x v="1"/>
    <b v="1"/>
    <x v="1"/>
    <n v="2"/>
    <n v="40020.296527777777"/>
    <n v="1.1875925925924093"/>
    <n v="1"/>
    <d v="2009-07-27T00:00:00"/>
    <s v="ravichandrans"/>
    <x v="4"/>
  </r>
  <r>
    <n v="7"/>
    <n v="1"/>
    <x v="3"/>
    <x v="3"/>
    <s v="&lt;p&gt;Hello everybody here at PHD.&lt;/p&gt;_x000a_&lt;p&gt;I'm a bit stuck with Date format while importing CSV files, and / or copying the data.&lt;br /&gt;_x000a_Here's what I try to do.&lt;/p&gt;_x000a_&lt;p&gt;Consider 2 bug defect systems capable to export to CSV (tab separated). The structure of the data is like this : &lt;/p&gt;_x000a_&lt;p&gt;System 1 :&lt;br /&gt;_x000a_&lt;code&gt;Bug ID1 / Author / Date / Priority 1 / Title (short) / Description (can be very long and contains special character) / Project Code&lt;/code&gt;&lt;/p&gt;_x000a_&lt;p&gt;System 2 :&lt;br /&gt;_x000a_&lt;code&gt;Bug ID2 / Title (with special formatting sometimes)/ Solving status&lt;/code&gt;&lt;/p&gt;_x000a_&lt;p&gt;I want to build a sheet containing the following entries :&lt;/p&gt;_x000a_&lt;p&gt;&lt;code&gt;Bug ID1 / Bug ID2 / Date / Priority / Project Code / Solving Status / Title / Description&lt;/code&gt;&lt;/p&gt;_x000a_&lt;p&gt;My firts idea is to import into separate sheets each CSV file. This seems to work with the following VBA code :&lt;br /&gt;_x000a_&lt;pre&gt;&lt;code&gt;&amp;lt;br /&amp;gt;_x000a_Set tempWkb = Workbooks.Open(ActiveWorkbook.Path &amp;amp; &amp;quot;\work\myFile.xls&amp;quot;)&amp;lt;br /&amp;gt;_x000a_    Range(&amp;quot;A1&amp;quot;, Selection.End(xlToRight)).Select&amp;lt;br /&amp;gt;_x000a_    Range(Selection, Selection.End(xlDown)).Select&amp;lt;br /&amp;gt;_x000a_    Selection.Copy Destination:=mySheet.Range(&amp;quot;A1&amp;quot;)&amp;lt;br /&amp;gt;_x000a_tempWkb.Close SaveChanges:=False&amp;lt;br /&amp;gt;&lt;/code&gt;&lt;/pre&gt;_x000a_&lt;p&gt;I've tried to use QueryTables.Add but the &quot;description&quot; field is totally imported, causing glitches in columns (special characters are badly handled). &lt;/p&gt;_x000a_&lt;p&gt;Now I'm copying each line of each sheet trying to aggregate the data when they match (special rule in the title of system2).&lt;/p&gt;_x000a_&lt;p&gt;The date column is now strange (French formatting in the first 2 lines / US after): &lt;/p&gt;_x000a_&lt;p&gt;16/07/2009 15:11:00&lt;br /&gt;_x000a_15/07/2009 15:10:33&lt;br /&gt;_x000a_07/10/2009 16:30&lt;br /&gt;_x000a_07/09/2009 18:59&lt;/p&gt;_x000a_&lt;p&gt;When the day if less than 12 I've the second ones, the first format otherwise. The VBA Code (copying the date) is the following :&lt;/p&gt;_x000a_&lt;p&gt;&lt;code&gt;Sys1Sheet.Cells(Sys1_CurLine, 1).Range(Sys1_Range_Relative).Copy Destination:=Out.Cells(Out_Cur, Sys1_Start_Index).Range(&amp;quot;A1&amp;quot;)&lt;/code&gt;&lt;/p&gt;_x000a_&lt;p&gt;My questions are :&lt;br /&gt;_x000a_1. Is there anyway to tell the format while copying without affecting each cells  (perf issue) ?&lt;/p&gt;_x000a_&lt;p&gt;2. Can I use/tell QueryTables.Add to import only the first xxx characters of a long string ?&lt;/p&gt;_x000a_&lt;p&gt;3. Can I affect an array formula form one cell in VBA ? (to avoid the copy and thus retrieving the correct format)&lt;/p&gt;_x000a_&lt;p&gt;Thanks in advance.&lt;/p&gt;_x000a_&lt;p&gt;Cyril Z.&lt;/p&gt;_x000a_&lt;p&gt;[EDIT] : If someone has a better idea...  :-)  This forum seems a great idea anywya._x000a_&lt;/p&gt;_x000a_"/>
    <d v="2009-07-27T12:27:08"/>
    <n v="0"/>
    <x v="0"/>
    <x v="0"/>
    <b v="0"/>
    <x v="0"/>
    <n v="2"/>
    <n v="40021.518750000003"/>
    <n v="0"/>
    <n v="1"/>
    <d v="2009-07-27T00:00:00"/>
    <n v="0"/>
    <x v="5"/>
  </r>
  <r>
    <n v="8"/>
    <n v="2"/>
    <x v="2"/>
    <x v="4"/>
    <s v="&lt;p&gt;Congrats on the new forum, Chandoo, and I'm happy to find that the pacman chart I sent is one of the first topics here :)_x000a_&lt;/p&gt;_x000a_"/>
    <d v="2009-07-27T14:26:09"/>
    <n v="0"/>
    <x v="1"/>
    <x v="0"/>
    <b v="1"/>
    <x v="0"/>
    <n v="2"/>
    <n v="40020.511805555558"/>
    <n v="0"/>
    <n v="1"/>
    <d v="2009-07-27T00:00:00"/>
    <n v="0"/>
    <x v="6"/>
  </r>
  <r>
    <n v="9"/>
    <n v="1"/>
    <x v="4"/>
    <x v="5"/>
    <s v="&lt;p&gt;Hello,&lt;/p&gt;_x000a_&lt;p&gt;I'm working on my first finance dashboard. New to dashboards and haven't previously done anything more than use the ocassional forumla in Excel. I'm totally stuck trying to build the worksheets to allow the user to rename and populate the 'empty' project sheets for new projects during the year. I intended to add 10 dummy worksheets with default values (having created about 20 that I'll build into the dashboard) so the user can rename sheetname and populate the finance data input fields. If I create linked forumals using the existing dummy worksheet sheetname it won't work when they're renamed. I've pulled sheetname into a cell on each worksheet but don't know how to use this is the dashboard variables. Completely stumped!!_x000a_&lt;/p&gt;_x000a_"/>
    <d v="2009-07-27T15:22:04"/>
    <n v="0"/>
    <x v="0"/>
    <x v="0"/>
    <b v="0"/>
    <x v="0"/>
    <n v="2"/>
    <n v="40021.640277777777"/>
    <n v="0"/>
    <n v="1"/>
    <d v="2009-07-27T00:00:00"/>
    <n v="0"/>
    <x v="7"/>
  </r>
  <r>
    <n v="10"/>
    <n v="1"/>
    <x v="4"/>
    <x v="5"/>
    <s v="&lt;p&gt;BY the way the dashboard includes conditional formatting and graphs linked to the project worksheet data.&lt;/p&gt;_x000a_&lt;p&gt;Thanks in advance._x000a_&lt;/p&gt;_x000a_"/>
    <d v="2009-07-27T15:23:48"/>
    <n v="0"/>
    <x v="1"/>
    <x v="0"/>
    <b v="1"/>
    <x v="0"/>
    <n v="2"/>
    <n v="40021.640277777777"/>
    <n v="0"/>
    <n v="1"/>
    <d v="2009-07-27T00:00:00"/>
    <n v="0"/>
    <x v="8"/>
  </r>
  <r>
    <n v="11"/>
    <n v="1"/>
    <x v="4"/>
    <x v="0"/>
    <s v="&lt;blockquote&gt;&lt;p&gt;If I create linked forumals using the existing dummy worksheet sheetname it won't work when they're renamed. I've pulled sheetname into a cell on each worksheet but don't know how to use this is the dashboard variables.&lt;/p&gt;&lt;/blockquote&gt;_x000a_&lt;p&gt;Why do you say that? When you rename sheets, excel takes care of the formula renaming... Am I missing something ? (unless you are using indirect formulas...)_x000a_&lt;/p&gt;_x000a_"/>
    <d v="2009-07-27T15:49:14"/>
    <n v="0"/>
    <x v="2"/>
    <x v="0"/>
    <b v="1"/>
    <x v="0"/>
    <n v="2"/>
    <n v="40021.640277777777"/>
    <n v="0"/>
    <n v="1"/>
    <d v="2009-07-27T00:00:00"/>
    <n v="0"/>
    <x v="9"/>
  </r>
  <r>
    <n v="12"/>
    <n v="1"/>
    <x v="1"/>
    <x v="0"/>
    <s v="&lt;p&gt;Hui... very cool.. however it has one small problem... it shows extra commas when the number is smaller than 8 digits.. but I guess that is better than doing the UDF thing._x000a_&lt;/p&gt;_x000a_"/>
    <d v="2009-07-27T15:52:23"/>
    <n v="0"/>
    <x v="3"/>
    <x v="0"/>
    <b v="1"/>
    <x v="0"/>
    <n v="2"/>
    <n v="40020.296527777777"/>
    <n v="0"/>
    <n v="1"/>
    <d v="2009-07-27T00:00:00"/>
    <n v="0"/>
    <x v="10"/>
  </r>
  <r>
    <n v="13"/>
    <n v="4"/>
    <x v="0"/>
    <x v="6"/>
    <s v="&lt;p&gt;Hello,&lt;/p&gt;_x000a_&lt;p&gt;I am excited to see this forum as I have gotten a lot of great tips from PHD and look forward to learning more. Keep up the great work!_x000a_&lt;/p&gt;_x000a_"/>
    <d v="2009-07-27T16:20:04"/>
    <n v="0"/>
    <x v="1"/>
    <x v="0"/>
    <b v="1"/>
    <x v="0"/>
    <n v="2"/>
    <n v="40019.929861111108"/>
    <n v="0"/>
    <n v="1"/>
    <d v="2009-07-27T00:00:00"/>
    <n v="0"/>
    <x v="11"/>
  </r>
  <r>
    <n v="14"/>
    <n v="4"/>
    <x v="0"/>
    <x v="5"/>
    <s v="&lt;p&gt;Hello, I'm Jane, south east UK. IT Manager and 'needtobe' Excel geek. Getting my head around doing a variance analysis and dashboard landed me here. This is probably the coolest Excel forum (and newsletter) on the planet. Thanks to everyone involved and especially PHD. BTW, forumla, a spanish version of a forum - just noticed I can't spell formula in my first post to the other thread._x000a_&lt;/p&gt;_x000a_"/>
    <d v="2009-07-27T16:43:34"/>
    <n v="0"/>
    <x v="2"/>
    <x v="0"/>
    <b v="1"/>
    <x v="0"/>
    <n v="2"/>
    <n v="40019.929861111108"/>
    <n v="0"/>
    <n v="1"/>
    <d v="2009-07-27T00:00:00"/>
    <n v="0"/>
    <x v="12"/>
  </r>
  <r>
    <n v="15"/>
    <n v="1"/>
    <x v="4"/>
    <x v="5"/>
    <s v="&lt;p&gt;Oh yes, so it does! Told you I didn't use Excel much - learning all the time. So I can create a whole set of framework worksheets. Problem solved. Thanks._x000a_&lt;/p&gt;_x000a_"/>
    <d v="2009-07-27T16:49:48"/>
    <n v="0"/>
    <x v="3"/>
    <x v="0"/>
    <b v="1"/>
    <x v="0"/>
    <n v="2"/>
    <n v="40021.640277777777"/>
    <n v="0"/>
    <n v="1"/>
    <d v="2009-07-27T00:00:00"/>
    <n v="0"/>
    <x v="13"/>
  </r>
  <r>
    <n v="16"/>
    <n v="4"/>
    <x v="0"/>
    <x v="7"/>
    <s v="&lt;p&gt;Greetings folks, my name is Jimmy Peña and I've been frequenting this blog ever since I saw Jon Peltier mention it on his blog about a year ago. Lots of great tips can be found here, and with a forum it can only get better.&lt;br /&gt;_x000a_    I've been programming for a few years now, mostly VBA with some VB and Java here and there. I'll stop by from time to time and see if I can lend a hand on the forums.&lt;/p&gt;_x000a_&lt;p&gt;Thx,&lt;br /&gt;_x000a_JP_x000a_&lt;/p&gt;_x000a_"/>
    <d v="2009-07-27T19:58:31"/>
    <n v="0"/>
    <x v="3"/>
    <x v="0"/>
    <b v="1"/>
    <x v="0"/>
    <n v="2"/>
    <n v="40019.929861111108"/>
    <n v="0"/>
    <n v="1"/>
    <d v="2009-07-27T00:00:00"/>
    <n v="0"/>
    <x v="14"/>
  </r>
  <r>
    <n v="17"/>
    <n v="1"/>
    <x v="1"/>
    <x v="8"/>
    <s v="&lt;p&gt;Another option (for Windows users) is to go to control panel &amp;gt; regional and language options &amp;gt; formats &amp;gt; customise &amp;gt; currency &amp;gt; digit grouping. If you temporarily change to &quot;12,34,56,789&quot; all currency formatted numbers will be shown in the Indian format.&lt;/p&gt;_x000a_&lt;p&gt;Of course you need to remember to change this back when you're ready to work in the western number format again.&lt;/p&gt;_x000a_&lt;p&gt;Another twist on Hui's theme would be to use ##\,##\,### as a custom format._x000a_&lt;/p&gt;_x000a_"/>
    <d v="2009-07-27T20:28:16"/>
    <n v="0"/>
    <x v="4"/>
    <x v="0"/>
    <b v="1"/>
    <x v="0"/>
    <n v="2"/>
    <n v="40020.296527777777"/>
    <n v="0"/>
    <n v="1"/>
    <d v="2009-07-27T00:00:00"/>
    <n v="0"/>
    <x v="15"/>
  </r>
  <r>
    <n v="18"/>
    <n v="1"/>
    <x v="5"/>
    <x v="9"/>
    <s v="&lt;p&gt;Ok, so I administrate a database that is set up for time reporting.  However, it gets very poor support for, of all things, political reasons.  I am not even close to having sufficient mastery over Access to create a better database.  However, I am pretty good with excel.  I thought I might list out my requirements and see if someone could think of a good way to set this up.&lt;/p&gt;_x000a_&lt;p&gt;Employees have 2 attributes, a name, and a username.  Employees are also a member of a team, but they do not have to be associated with the team in any formal sense.&lt;/p&gt;_x000a_&lt;p&gt;Teams have accounts.  These accounts are what the employees report their hours to.  There are about 12 different teams and 300 some accounts.  Some very seldom see time reported to them.  &lt;/p&gt;_x000a_&lt;p&gt;Each week the employees would have to go into the sheet and report their time.  In order to encourage timely reporting, I want them to do it on a weekly basis.  They should report at least 40hours each week, if they are on vacation, or sick they should still report.  &lt;/p&gt;_x000a_&lt;p&gt;It seems like it would be pretty easy to make a sheet that had drop downs for all the employee names in one column, authenticated by a list kept in a hidden tab.  Additionally, I could divvy up account options by team.  However, I'm not sure how I would have them pick team X and then have a drop down of all the accounts for team X.&lt;/p&gt;_x000a_&lt;p&gt;After selecting their name, their team, and their account, Then there would just be 4 or 5 columns each month depending on how long the fiscal month is for them to report time to.  I would need to send an email to all of the individuals who have forgotten to report for a given week, which could be pretty easily generated with some quick sorting each week. &lt;/p&gt;_x000a_&lt;p&gt;However, here is the rub there are about 200 employees.  There will often be multiple people that need the sheet at the same time.  I have heard that there is a lot of difficulty with setting up shared workbooks, but it seems like, especially if I lock the whole sheet down, except for where employees report time, there is no way it could get messed up given the simplicity of the thing.  &lt;/p&gt;_x000a_&lt;p&gt;Suggestions? ideas? Sympathy for someone who can't set up access to do what he needs?  Thank you in advance for taking the time to read my post, fellow excel nerds._x000a_&lt;/p&gt;_x000a_"/>
    <d v="2009-07-27T23:54:11"/>
    <n v="0"/>
    <x v="0"/>
    <x v="0"/>
    <b v="0"/>
    <x v="0"/>
    <n v="2"/>
    <n v="40021.995833333334"/>
    <n v="0"/>
    <n v="1"/>
    <d v="2009-07-27T00:00:00"/>
    <n v="0"/>
    <x v="16"/>
  </r>
  <r>
    <n v="19"/>
    <n v="1"/>
    <x v="6"/>
    <x v="9"/>
    <s v="&lt;p&gt;Well, this will be my second question here, I hope I'll get the chance to help people too!  I am setting up a sheet that is copy/pasted into and does a whole bunch of calculations based on what is pasted in.  The paste is detailed data of the contents of a team's accounts.  I have the sheet set up to do calculations in aggregate on all of the team's accounts automagically.  However, I was also hoping to be able to set it up to do calculations for an individual account.  To do so, I need a formula that will give me a list of all the unique accounts listed in what is pasted in.  For example:&lt;br /&gt;_x000a_---------Irrelevant header information-----&lt;br /&gt;_x000a_Account|||Type of Spend|||Spend amount&lt;br /&gt;_x000a_A3342      Travel          $200&lt;br /&gt;_x000a_A4600      Material        $234&lt;br /&gt;_x000a_A6409      Travel 2        $435&lt;/p&gt;_x000a_&lt;p&gt;This is what would be pasted into the sheet.  I need a formula that would look at the account column, find all of the unique accounts, and list them.  Then in a summary sheet, I would pull in the unique accounts listed and categorize the spend, i.e. Travel: $635, material $234, etc. for each account.&lt;/p&gt;_x000a_&lt;p&gt;I know there are some crazy complicated offset formulas that will do this, but I am having a difficult time figuring out how to make them work, even after extensive searching._x000a_&lt;/p&gt;_x000a_"/>
    <d v="2009-07-28T00:01:54"/>
    <n v="0"/>
    <x v="0"/>
    <x v="0"/>
    <b v="0"/>
    <x v="0"/>
    <n v="3"/>
    <n v="40022.000694444447"/>
    <n v="0"/>
    <n v="1"/>
    <d v="2009-07-28T00:00:00"/>
    <n v="0"/>
    <x v="17"/>
  </r>
  <r>
    <n v="20"/>
    <n v="4"/>
    <x v="0"/>
    <x v="9"/>
    <s v="&lt;p&gt;Hello all,&lt;/p&gt;_x000a_&lt;p&gt;I'm Garet, I am an accountant who works at a company that has somewhat poor support for the way the budget in my particular area has to be sorted.  I often need to find some good ways around that, and wound up here.  &lt;/p&gt;_x000a_&lt;p&gt;I've been reading this blog, along with a number of others from an aggregate feed reader.  I've found it to be helpful and pretty awesome.  I can do excel formula gymnastics with ease, but array formulas and VBA quickly land me beyond my ability.  However, I am often looking for the most efficient way to solve a problem, and willing to do a little research to find it.  I'm looking forward to learning from the creme de la creme of excel geek though!_x000a_&lt;/p&gt;_x000a_"/>
    <d v="2009-07-28T00:07:52"/>
    <n v="0"/>
    <x v="4"/>
    <x v="0"/>
    <b v="1"/>
    <x v="0"/>
    <n v="3"/>
    <n v="40019.929861111108"/>
    <n v="0"/>
    <n v="1"/>
    <d v="2009-07-28T00:00:00"/>
    <n v="0"/>
    <x v="18"/>
  </r>
  <r>
    <n v="21"/>
    <n v="4"/>
    <x v="0"/>
    <x v="10"/>
    <s v="&lt;p&gt;Hi all,&lt;br /&gt;_x000a_I am Mr Buck in Adelaide, Australia and I work in a large Telco doing data design and sourcing.  Lots of SQL, VBA etc and my interest is in Data Visualisation and all things Excel.  The first 30 minutes of every day is dedicated to learning something new in Excel and I do this with the help of Excel blogs and forums like this and many others.  I know there will be plenty to learn here and maybe I can even share a thing or to._x000a_&lt;/p&gt;_x000a_"/>
    <d v="2009-07-28T00:38:51"/>
    <n v="0"/>
    <x v="5"/>
    <x v="0"/>
    <b v="1"/>
    <x v="0"/>
    <n v="3"/>
    <n v="40019.929861111108"/>
    <n v="0"/>
    <n v="1"/>
    <d v="2009-07-28T00:00:00"/>
    <n v="0"/>
    <x v="19"/>
  </r>
  <r>
    <n v="22"/>
    <n v="2"/>
    <x v="7"/>
    <x v="10"/>
    <s v="&lt;p&gt;At Flowing Data blog they have a topic on distracted driving and the data visualisation that it provides after you participate in this fun game assessment.  Try your hand and texting and driving if only to see your reaction times as a data visaulisation.  &lt;/p&gt;_x000a_&lt;p&gt;http://www.nytimes.com/interactive/2009/07/19/technology/20090719-driving-game.html_x000a_&lt;/p&gt;_x000a_"/>
    <d v="2009-07-28T01:52:12"/>
    <n v="0"/>
    <x v="0"/>
    <x v="0"/>
    <b v="0"/>
    <x v="0"/>
    <n v="3"/>
    <n v="40022.077777777777"/>
    <n v="0"/>
    <n v="1"/>
    <d v="2009-07-28T00:00:00"/>
    <n v="0"/>
    <x v="20"/>
  </r>
  <r>
    <n v="23"/>
    <n v="4"/>
    <x v="0"/>
    <x v="11"/>
    <s v="&lt;p&gt;Hi, Andy here. I stumbled in to Chandoo's spot a year ago and have been a fan ever since. I do analysis and provide data support for the Actuarial department at a private insurance firm. I love to learn and help out where I can, especially with Excel formulas, VBA, work flows and data visualization._x000a_&lt;/p&gt;_x000a_"/>
    <d v="2009-07-28T02:08:26"/>
    <n v="0"/>
    <x v="6"/>
    <x v="0"/>
    <b v="1"/>
    <x v="0"/>
    <n v="3"/>
    <n v="40019.929861111108"/>
    <n v="0"/>
    <n v="1"/>
    <d v="2009-07-28T00:00:00"/>
    <n v="0"/>
    <x v="21"/>
  </r>
  <r>
    <n v="24"/>
    <n v="1"/>
    <x v="6"/>
    <x v="11"/>
    <s v="&lt;p&gt;Seems like you could use a pivot table? Based on your sample you might need to massage the source data a little (e.g., to map &quot;Travel 2&quot; to &quot;Travel&quot;) but otherwise a PT seems like the tool made for the job._x000a_&lt;/p&gt;_x000a_"/>
    <d v="2009-07-28T02:30:15"/>
    <n v="0"/>
    <x v="1"/>
    <x v="0"/>
    <b v="1"/>
    <x v="0"/>
    <n v="3"/>
    <n v="40022.000694444447"/>
    <n v="0"/>
    <n v="1"/>
    <d v="2009-07-28T00:00:00"/>
    <n v="0"/>
    <x v="22"/>
  </r>
  <r>
    <n v="25"/>
    <n v="1"/>
    <x v="8"/>
    <x v="12"/>
    <s v="&lt;p&gt;Hi,&lt;/p&gt;_x000a_&lt;p&gt;  I want to paste a some photo in a cell, if i click the photo it should enlage to view in bigger. Can anyone help me in this._x000a_&lt;/p&gt;_x000a_"/>
    <d v="2009-07-28T07:19:16"/>
    <n v="0"/>
    <x v="0"/>
    <x v="0"/>
    <b v="0"/>
    <x v="0"/>
    <n v="3"/>
    <n v="40022.304861111108"/>
    <n v="0"/>
    <n v="1"/>
    <d v="2009-07-28T00:00:00"/>
    <n v="0"/>
    <x v="23"/>
  </r>
  <r>
    <n v="26"/>
    <n v="1"/>
    <x v="6"/>
    <x v="13"/>
    <s v="&lt;p&gt;Why don't you use Advanced Filter?&lt;br /&gt;_x000a_Choose &quot;Copy to another location&quot;&lt;br /&gt;_x000a_And choose &quot;Unique records only&quot;_x000a_&lt;/p&gt;_x000a_"/>
    <d v="2009-07-28T07:21:27"/>
    <n v="0"/>
    <x v="2"/>
    <x v="0"/>
    <b v="1"/>
    <x v="0"/>
    <n v="3"/>
    <n v="40022.000694444447"/>
    <n v="0"/>
    <n v="1"/>
    <d v="2009-07-28T00:00:00"/>
    <n v="0"/>
    <x v="24"/>
  </r>
  <r>
    <n v="27"/>
    <n v="4"/>
    <x v="0"/>
    <x v="14"/>
    <s v="&lt;p&gt;Hi, I'm Chris and I'm a Black Belt (sounds like the opening line at a BB Anonymous meeting?!) at GE in Leicester, UK.&lt;/p&gt;_x000a_&lt;p&gt;I no longer have a shortcut to MiniTab on my desktop, because excel is so much more flexible! Since subscribing to PHD, I've learnt enough to reproduce most of the core statistical functionality and I'm now obsessed with visualisation!&lt;/p&gt;_x000a_&lt;p&gt;That said, I've only really been using Excel in anger for about 3 years - so much to learn!&lt;/p&gt;_x000a_&lt;p&gt;I do a lot of work on internal metrics and analysis around quote conversion ratios - my audience typically just wants to see a 'picture' and this is where PHD has proved priceless!&lt;/p&gt;_x000a_&lt;p&gt;Thank you Chandoo, and all the other contributors for your wisdom - I look forward to making good use of this forum - maybe even help a little?!_x000a_&lt;/p&gt;_x000a_"/>
    <d v="2009-07-28T07:36:27"/>
    <n v="0"/>
    <x v="7"/>
    <x v="0"/>
    <b v="1"/>
    <x v="0"/>
    <n v="3"/>
    <n v="40019.929861111108"/>
    <n v="0"/>
    <n v="1"/>
    <d v="2009-07-28T00:00:00"/>
    <n v="0"/>
    <x v="25"/>
  </r>
  <r>
    <n v="28"/>
    <n v="1"/>
    <x v="6"/>
    <x v="14"/>
    <s v="&lt;p&gt;I've found myself having to do this a lot recently, so much so that I've mapped the following macro to a custom toolbar button! I use this to get the unique entries, then vlookup and array formulae to pull what I'm after from the source data.&lt;/p&gt;_x000a_&lt;p&gt;Just select a cell in the column you want the unique list from and then run it...&lt;/p&gt;_x000a_&lt;p&gt;Sub Copy_Uniques()&lt;/p&gt;_x000a_&lt;p&gt;    Application.ScreenUpdating = False&lt;br /&gt;_x000a_    Selection.EntireColumn.Select&lt;br /&gt;_x000a_    Selection.Copy&lt;br /&gt;_x000a_    Sheets.Add&lt;br /&gt;_x000a_    ActiveSheet.Name = &quot;UNIQUES&quot;&lt;br /&gt;_x000a_    Selection.PasteSpecial Paste:=xlValues, Operation:=xlNone, SkipBlanks:= _&lt;br /&gt;_x000a_        False, Transpose:=False&lt;br /&gt;_x000a_    Application.CutCopyMode = False&lt;br /&gt;_x000a_    Selection.AdvancedFilter Action:=xlFilterCopy, CopyToRange:=Range( _&lt;br /&gt;_x000a_        &quot;D1&quot;), Unique:=True&lt;br /&gt;_x000a_    Columns(&quot;A:C&quot;).Delete Shift:=xlToLeft&lt;br /&gt;_x000a_    Columns(&quot;B:B&quot;).EntireColumn.AutoFit&lt;br /&gt;_x000a_    Range(&quot;A1&quot;).Select&lt;br /&gt;_x000a_    Application.ScreenUpdating = True&lt;/p&gt;_x000a_&lt;p&gt;End Sub_x000a_&lt;/p&gt;_x000a_"/>
    <d v="2009-07-28T07:49:10"/>
    <n v="0"/>
    <x v="3"/>
    <x v="0"/>
    <b v="1"/>
    <x v="0"/>
    <n v="3"/>
    <n v="40022.000694444447"/>
    <n v="0"/>
    <n v="1"/>
    <d v="2009-07-28T00:00:00"/>
    <n v="0"/>
    <x v="26"/>
  </r>
  <r>
    <n v="29"/>
    <n v="1"/>
    <x v="8"/>
    <x v="0"/>
    <s v="&lt;p&gt;hey.. you might want to try some VBA.. Datapig has good examples for you http://datapigtechnologies.com/blog/index.php/zoom-into-spreadsheet-on-double-click/_x000a_&lt;/p&gt;_x000a_"/>
    <d v="2009-07-28T08:05:13"/>
    <n v="0"/>
    <x v="1"/>
    <x v="0"/>
    <b v="1"/>
    <x v="0"/>
    <n v="3"/>
    <n v="40022.304861111108"/>
    <n v="0"/>
    <n v="1"/>
    <d v="2009-07-28T00:00:00"/>
    <n v="0"/>
    <x v="27"/>
  </r>
  <r>
    <n v="30"/>
    <n v="1"/>
    <x v="8"/>
    <x v="12"/>
    <s v="&lt;p&gt;Hi Chandoo,&lt;/p&gt;_x000a_&lt;p&gt;               Thanks for your reply, I try this one, but whole excel sheet was enlarging instead of a particular cell. My requirement is when i pasted a picture in particular cell if i double click, it should enlarge picture only.... Thanks_x000a_&lt;/p&gt;_x000a_"/>
    <d v="2009-07-28T09:42:26"/>
    <n v="0"/>
    <x v="2"/>
    <x v="0"/>
    <b v="1"/>
    <x v="0"/>
    <n v="3"/>
    <n v="40022.304861111108"/>
    <n v="0"/>
    <n v="1"/>
    <d v="2009-07-28T00:00:00"/>
    <n v="0"/>
    <x v="28"/>
  </r>
  <r>
    <n v="31"/>
    <n v="1"/>
    <x v="8"/>
    <x v="0"/>
    <s v="&lt;p&gt;I agree... you cna borrow the ideas from there and findout how you can zoom the picture...&lt;/p&gt;_x000a_&lt;p&gt;Another simple option is.. set the image properties to move and size with cells (right click, properties). Now write VBA code to increase row-height, column widht of the double clicked cell._x000a_&lt;/p&gt;_x000a_"/>
    <d v="2009-07-28T10:50:16"/>
    <n v="0"/>
    <x v="3"/>
    <x v="0"/>
    <b v="1"/>
    <x v="0"/>
    <n v="3"/>
    <n v="40022.304861111108"/>
    <n v="0"/>
    <n v="1"/>
    <d v="2009-07-28T00:00:00"/>
    <n v="0"/>
    <x v="29"/>
  </r>
  <r>
    <n v="32"/>
    <n v="1"/>
    <x v="9"/>
    <x v="15"/>
    <s v="&lt;p&gt;For some stuff I do at work I need to know the day (not date) of the year. eg today the 28th of july is day 210 of the year.&lt;/p&gt;_x000a_&lt;p&gt;However, I haven't yet found a way to get excel to this for me automatically, and have to check my diary each time I open this particular spreadsheet and manually enter the day.&lt;/p&gt;_x000a_&lt;p&gt;Does anyone know how to get excel to work this out automatically?_x000a_&lt;/p&gt;_x000a_"/>
    <d v="2009-07-28T12:03:02"/>
    <n v="0"/>
    <x v="0"/>
    <x v="0"/>
    <b v="0"/>
    <x v="0"/>
    <n v="3"/>
    <n v="40022.502083333333"/>
    <n v="0"/>
    <n v="1"/>
    <d v="2009-07-28T00:00:00"/>
    <n v="0"/>
    <x v="30"/>
  </r>
  <r>
    <n v="33"/>
    <n v="1"/>
    <x v="9"/>
    <x v="14"/>
    <s v="&lt;p&gt;How about using:&lt;/p&gt;_x000a_&lt;p&gt;=TODAY()-&quot;01/01/2009&quot;_x000a_&lt;/p&gt;_x000a_"/>
    <d v="2009-07-28T12:10:20"/>
    <n v="0"/>
    <x v="1"/>
    <x v="0"/>
    <b v="1"/>
    <x v="0"/>
    <n v="3"/>
    <n v="40022.502083333333"/>
    <n v="0"/>
    <n v="1"/>
    <d v="2009-07-28T00:00:00"/>
    <n v="0"/>
    <x v="31"/>
  </r>
  <r>
    <n v="34"/>
    <n v="1"/>
    <x v="9"/>
    <x v="15"/>
    <s v="&lt;p&gt;when I stick that into excel I get &quot;26/07/1900&quot;..._x000a_&lt;/p&gt;_x000a_"/>
    <d v="2009-07-28T12:12:12"/>
    <n v="0"/>
    <x v="2"/>
    <x v="0"/>
    <b v="1"/>
    <x v="0"/>
    <n v="3"/>
    <n v="40022.502083333333"/>
    <n v="0"/>
    <n v="1"/>
    <d v="2009-07-28T00:00:00"/>
    <n v="0"/>
    <x v="32"/>
  </r>
  <r>
    <n v="35"/>
    <n v="1"/>
    <x v="9"/>
    <x v="13"/>
    <s v="&lt;p&gt;Check this link:&lt;br /&gt;_x000a_http://spreadsheetpage.com/index.php/tip/calculate_the_day_of_the_year_and_days_remaining/_x000a_&lt;/p&gt;_x000a_"/>
    <d v="2009-07-28T12:15:06"/>
    <n v="0"/>
    <x v="3"/>
    <x v="0"/>
    <b v="1"/>
    <x v="0"/>
    <n v="3"/>
    <n v="40022.502083333333"/>
    <n v="0"/>
    <n v="1"/>
    <d v="2009-07-28T00:00:00"/>
    <n v="0"/>
    <x v="33"/>
  </r>
  <r>
    <n v="36"/>
    <n v="1"/>
    <x v="9"/>
    <x v="14"/>
    <s v="&lt;p&gt;You just need to change the format of that cell to &quot;General&quot;, that should give you 208._x000a_&lt;/p&gt;_x000a_"/>
    <d v="2009-07-28T12:21:51"/>
    <n v="0"/>
    <x v="4"/>
    <x v="0"/>
    <b v="1"/>
    <x v="0"/>
    <n v="3"/>
    <n v="40022.502083333333"/>
    <n v="0"/>
    <n v="1"/>
    <d v="2009-07-28T00:00:00"/>
    <n v="0"/>
    <x v="34"/>
  </r>
  <r>
    <n v="37"/>
    <n v="4"/>
    <x v="10"/>
    <x v="0"/>
    <s v="&lt;p&gt;Saw this news on TechCrunch http://www.techcrunch.com/2009/07/28/monster-merger-ibm-buys-spss-for-approx-12-billion/ that IBM is buying SPSS. I have used SPSS for some statistical analysis (segmentation, proving complex hypotheses, complex regression etc.) during my PG days... I like the raw power and processing ability of the tool. But it had godawful visualization options...&lt;/p&gt;_x000a_&lt;p&gt;does any of you use SPSS everyday?&lt;/p&gt;_x000a_&lt;p&gt;IBM buying the software means they are focusing more on becoming the next visualization mammoth..._x000a_&lt;/p&gt;_x000a_"/>
    <d v="2009-07-28T13:43:50"/>
    <n v="0"/>
    <x v="0"/>
    <x v="0"/>
    <b v="0"/>
    <x v="0"/>
    <n v="3"/>
    <n v="40022.571527777778"/>
    <n v="0"/>
    <n v="1"/>
    <d v="2009-07-28T00:00:00"/>
    <n v="0"/>
    <x v="35"/>
  </r>
  <r>
    <n v="38"/>
    <n v="4"/>
    <x v="0"/>
    <x v="16"/>
    <s v="&lt;p&gt;Hi, I´m Fabio Vianna, from Brazil&lt;br /&gt;_x000a_I´m owner of an excel consulting company, called Fabrica de Planilhas.&lt;br /&gt;_x000a_I´ve been working with Excel since it wasn´t Excel, but Lotus 1-2-3 (with a computer with no HD, with a green monitor...) :-)&lt;br /&gt;_x000a_I´m also a teacher of VBA, macros, Dashboards, Pivot Tables, Charts, etc etc etc..._x000a_&lt;/p&gt;_x000a_"/>
    <d v="2009-07-28T18:22:15"/>
    <n v="0"/>
    <x v="8"/>
    <x v="0"/>
    <b v="1"/>
    <x v="0"/>
    <n v="3"/>
    <n v="40019.929861111108"/>
    <n v="0"/>
    <n v="1"/>
    <d v="2009-07-28T00:00:00"/>
    <n v="0"/>
    <x v="36"/>
  </r>
  <r>
    <n v="39"/>
    <n v="4"/>
    <x v="11"/>
    <x v="13"/>
    <s v="&lt;p&gt;Hi,&lt;br /&gt;_x000a_I see that Chandoo and JP got a bright and shiny avatar(icon).&lt;br /&gt;_x000a_But I dont see an option to change mine.&lt;/p&gt;_x000a_&lt;p&gt;Is that correct?&lt;/p&gt;_x000a_&lt;p&gt;govi_x000a_&lt;/p&gt;_x000a_"/>
    <d v="2009-07-29T09:00:56"/>
    <n v="0"/>
    <x v="0"/>
    <x v="0"/>
    <b v="0"/>
    <x v="0"/>
    <n v="4"/>
    <n v="40023.375"/>
    <n v="0"/>
    <n v="1"/>
    <d v="2009-07-29T00:00:00"/>
    <n v="0"/>
    <x v="37"/>
  </r>
  <r>
    <n v="40"/>
    <n v="4"/>
    <x v="11"/>
    <x v="0"/>
    <s v="&lt;p&gt;Avatars are $1 a piece. If you want more than 16 colors, you need to pay 5 cents for each extra color.. :P&lt;br /&gt;_x000a_just kidding.. go set your avatar in gravatar. It is the cool new thing that pretty much most blogs and forums are integrated with.. you set once there and everyone sees your shiny avatar... set here: http://gravatar.com/_x000a_&lt;/p&gt;_x000a_"/>
    <d v="2009-07-29T09:36:26"/>
    <n v="0"/>
    <x v="1"/>
    <x v="0"/>
    <b v="1"/>
    <x v="0"/>
    <n v="4"/>
    <n v="40023.375"/>
    <n v="0"/>
    <n v="1"/>
    <d v="2009-07-29T00:00:00"/>
    <n v="0"/>
    <x v="38"/>
  </r>
  <r>
    <n v="41"/>
    <n v="4"/>
    <x v="11"/>
    <x v="13"/>
    <s v="&lt;p&gt;Yeah! It worked!_x000a_&lt;/p&gt;_x000a_"/>
    <d v="2009-07-29T09:57:53"/>
    <n v="0"/>
    <x v="2"/>
    <x v="0"/>
    <b v="1"/>
    <x v="0"/>
    <n v="4"/>
    <n v="40023.375"/>
    <n v="0"/>
    <n v="1"/>
    <d v="2009-07-29T00:00:00"/>
    <n v="0"/>
    <x v="39"/>
  </r>
  <r>
    <n v="42"/>
    <n v="1"/>
    <x v="9"/>
    <x v="15"/>
    <s v="&lt;p&gt;&quot;How about using:&lt;/p&gt;_x000a_&lt;p&gt;=TODAY()-&quot;01/01/2009&quot; &quot;&lt;/p&gt;_x000a_&lt;p&gt;This gives me the day of the year one day out (According to my diary, i think the example i game in the first post was wrong.)&lt;/p&gt;_x000a_&lt;p&gt;The link posted by govi gave me the answer, but instead of having it refer to the date in another cell i altered it to only refer to today:&lt;/p&gt;_x000a_&lt;p&gt;=today()-DATE(YEAR(today()),1,0)&lt;/p&gt;_x000a_&lt;p&gt;It appears to work beautifully now. thanks for your help everyone!_x000a_&lt;/p&gt;_x000a_"/>
    <d v="2009-07-29T10:48:54"/>
    <n v="0"/>
    <x v="5"/>
    <x v="0"/>
    <b v="1"/>
    <x v="0"/>
    <n v="4"/>
    <n v="40022.502083333333"/>
    <n v="0"/>
    <n v="1"/>
    <d v="2009-07-29T00:00:00"/>
    <n v="0"/>
    <x v="40"/>
  </r>
  <r>
    <n v="43"/>
    <n v="1"/>
    <x v="5"/>
    <x v="17"/>
    <s v="&lt;p&gt;Hi Garetjax,&lt;/p&gt;_x000a_&lt;p&gt;As I understand, after reading your post, that there are mainly tthree things:&lt;/p&gt;_x000a_&lt;p&gt;a) Creation and maintenance of time tracking spreadsheet for around 200 staff members;&lt;/p&gt;_x000a_&lt;p&gt;Possible Solution: As you mentioned, that staff are divided between 12 functional teams. In my limited experience, I would suggest to create either 12 separate workbooks (one for each group). All these 12 workbooks should contain single index sheet, where team members (belonging to that team)select their name and input their password to go to their specific sheet for logging their hours.&lt;br /&gt;_x000a_If maintaining 12 separate workbooks is cumbersome (which I do not blame you) see if there are any corelations between any two teams and create a one workbook for two teams.&lt;/p&gt;_x000a_&lt;p&gt;In order to create a DEPENDENT drop down list there's a very useful and easy to understand procedure available at CONTEXTURES, Debrah Dalgelish is the owner of the website and I have learned quite a few tricks from her website.&lt;/p&gt;_x000a_&lt;p&gt;b) Your second issue is how to inform staff to log in their hours.&lt;/p&gt;_x000a_&lt;p&gt;Possible Solution: There's an Excel addin available over the internet that creates a send e-mails through Excel. All you have to do is to create certain trigger points in staff sheet when they should get a reminder. Unfortunately, at this time I do not remember the name of this addin but I am sure if you GOOGLE it you will found it. And I believe it is also free.&lt;/p&gt;_x000a_&lt;p&gt;c) The last part: Let's say you do ended up creating and maintaining 12 workbooks (one for each team).&lt;/p&gt;_x000a_&lt;p&gt;Possible Solution: It may very well be a night mare to checking each of these 12 workbooks. One possible solution is to create a master (or controlling) workbook, This master workbook is linked with each of the 12 team workbooks and can show the following information (for example):&lt;br /&gt;_x000a_1) A weekly summary for each team (like how many hours worked or any other KPI)&lt;br /&gt;_x000a_2) It can also show how many and also perhaps the staff names who have not submitted their hourly info.&lt;/p&gt;_x000a_&lt;p&gt;I know the above is lot to digest, but try to read it in bits and pieces and then see how the whole picture is formulated.&lt;/p&gt;_x000a_&lt;p&gt;Axim5_x000a_&lt;/p&gt;_x000a_"/>
    <d v="2009-07-30T05:10:05"/>
    <n v="0"/>
    <x v="1"/>
    <x v="0"/>
    <b v="1"/>
    <x v="0"/>
    <n v="5"/>
    <n v="40021.995833333334"/>
    <n v="0"/>
    <n v="1"/>
    <d v="2009-07-30T00:00:00"/>
    <n v="0"/>
    <x v="41"/>
  </r>
  <r>
    <n v="44"/>
    <n v="1"/>
    <x v="3"/>
    <x v="0"/>
    <s v="&lt;p&gt;Cyril...&lt;/p&gt;_x000a_&lt;p&gt;I cant give exact solution.. but some thoughts...&lt;/p&gt;_x000a_&lt;p&gt;regarding date formats: you can use VBA to pre-process the data and clean it up. You can access all the spreadsheet functions from with in VBA. So try using the DATE() formula to construct the date by parsing the input values. I am sure there are lot of possibilities for the input values.. but if you inspect the CSVs you will know what formats you should cover...&lt;/p&gt;_x000a_&lt;p&gt;coming to special characters in description field: I think you can handle that by adjusting the values in the CSV (I am not sure, but I think if you precede , with a single quote, it will not be considered as comma by the import mechanism). But better thing would be to process the files as text files and read them from VBA.. this gives you more control on how you want to paste the data. &lt;/p&gt;_x000a_&lt;p&gt;I know it is a lot of work.. let me know if you come  across any interesting solutions for this.._x000a_&lt;/p&gt;_x000a_"/>
    <d v="2009-07-30T05:25:25"/>
    <n v="0"/>
    <x v="1"/>
    <x v="0"/>
    <b v="1"/>
    <x v="0"/>
    <n v="5"/>
    <n v="40021.518750000003"/>
    <n v="0"/>
    <n v="1"/>
    <d v="2009-07-30T00:00:00"/>
    <n v="0"/>
    <x v="42"/>
  </r>
  <r>
    <n v="45"/>
    <n v="1"/>
    <x v="12"/>
    <x v="17"/>
    <s v="&lt;p&gt;Hi,&lt;/p&gt;_x000a_&lt;p&gt;First of all many congratulations on this excellent MS Excel resource for excel users regardless of their level of expertise in Excel. Before joining the forum today, I visit the main site on regular basis and I have learnt quite a few things.&lt;/p&gt;_x000a_&lt;p&gt;Today, however I have an Excel issue of my own for which I would very much appreciate a solution.&lt;/p&gt;_x000a_&lt;p&gt;Issue: I have three columns in a source worksheet&lt;br /&gt;_x000a_Column A: it contains client ID's (all numeric numbers)&lt;br /&gt;_x000a_Column B: purchase dates&lt;br /&gt;_x000a_Column C: dollar amounts&lt;/p&gt;_x000a_&lt;p&gt;In the above source file, under Column A some of the clients do show up more than once because they have more than one purchase date.&lt;/p&gt;_x000a_&lt;p&gt;Solution Seeking:&lt;br /&gt;_x000a_What I am trying to accomplish (which may sound very simple)is to (on a separate sheet) a list of unique client list (which is not an issue at all) to show the date of purchase corresponding to the highest dollar amount from Column C. In addition to this I would also like the formula to be flexible enough to pick up the latest date if the dollar amounts for a client are identical.&lt;/p&gt;_x000a_&lt;p&gt;So far, in order to prevent holding up the work done I sorted the data (Column A -C) based on the dollar value from highest to lowest and utilized the VLOOKUP function to get the date. However I am trying to built a formula where I do not have to use the sort function.&lt;/p&gt;_x000a_&lt;p&gt;I am guessing that Excel functions INDEX and MATCH can be deployed to get the desired result but unfortunately I am unable to come up with the correct formula syntax.&lt;/p&gt;_x000a_&lt;p&gt;All and any assistance is greatly appreciated.&lt;/p&gt;_x000a_&lt;p&gt;Axim5_x000a_&lt;/p&gt;_x000a_"/>
    <d v="2009-07-30T05:30:23"/>
    <n v="0"/>
    <x v="0"/>
    <x v="0"/>
    <b v="0"/>
    <x v="0"/>
    <n v="5"/>
    <n v="40024.229166666664"/>
    <n v="0"/>
    <n v="1"/>
    <d v="2009-07-30T00:00:00"/>
    <n v="0"/>
    <x v="43"/>
  </r>
  <r>
    <n v="46"/>
    <n v="4"/>
    <x v="13"/>
    <x v="18"/>
    <s v="&lt;p&gt;Just wondering if anyone is using anything from the Compudigm SeePower suite of apps, &amp;amp; what you think.&lt;br /&gt;_x000a_It's an impressive piece of kit when implemented correctly_x000a_&lt;/p&gt;_x000a_"/>
    <d v="2009-07-30T08:30:36"/>
    <n v="0"/>
    <x v="0"/>
    <x v="0"/>
    <b v="0"/>
    <x v="0"/>
    <n v="5"/>
    <n v="40024.354166666664"/>
    <n v="0"/>
    <n v="1"/>
    <d v="2009-07-30T00:00:00"/>
    <n v="0"/>
    <x v="44"/>
  </r>
  <r>
    <n v="47"/>
    <n v="4"/>
    <x v="0"/>
    <x v="18"/>
    <s v="&lt;p&gt;Hi,&lt;br /&gt;_x000a_I'm Justin (JB),from New Zealand&lt;br /&gt;_x000a_I was fortunate enough to stumple upon this site about a year ago and have visited every week since.&lt;br /&gt;_x000a_I'm always stunned how visitors and contributors to this site are using Excel and have learnt a great many new ways to use it by following the tips/tricks and mindbending application of formulas posted here.&lt;br /&gt;_x000a_I work in Casino analytics, and while heavy duty BI Tools a Ok for aggregrating large volumes of data, nothing comes close to the flexibility of Excel.&lt;/p&gt;_x000a_&lt;p&gt;Like many I'm hooked on (&amp;amp; easlily distracted by) the many cool ways of visualising data in Excel.&lt;br /&gt;_x000a_I hope to learn from you all.._x000a_&lt;/p&gt;_x000a_"/>
    <d v="2009-07-30T09:44:04"/>
    <n v="0"/>
    <x v="9"/>
    <x v="0"/>
    <b v="1"/>
    <x v="0"/>
    <n v="5"/>
    <n v="40019.929861111108"/>
    <n v="0"/>
    <n v="1"/>
    <d v="2009-07-30T00:00:00"/>
    <n v="0"/>
    <x v="45"/>
  </r>
  <r>
    <n v="48"/>
    <n v="1"/>
    <x v="12"/>
    <x v="0"/>
    <s v="&lt;p&gt;As usual, we resort to the trusty sumproduct..&lt;/p&gt;_x000a_&lt;p&gt;Assuming the IDs are in A1:A100, dates in B and dollar amounts in C...&lt;br /&gt;_x000a_the formula for highest $ amount is: &lt;code&gt;=SUMPRODUCT(MAX((--($a$1:$a$100)=&amp;quot;ID&amp;quot;)*($C$1:$C$100)))&lt;/code&gt;&lt;/p&gt;_x000a_&lt;p&gt;and for latest date is: &lt;code&gt;=SUMPRODUCT(MAX((--($a$1:$a$100)=&amp;quot;ID&amp;quot;)*($B$1:$B$100)))&lt;/code&gt;_x000a_&lt;/p&gt;_x000a_"/>
    <d v="2009-07-30T11:32:10"/>
    <n v="0"/>
    <x v="1"/>
    <x v="0"/>
    <b v="1"/>
    <x v="0"/>
    <n v="5"/>
    <n v="40024.229166666664"/>
    <n v="0"/>
    <n v="1"/>
    <d v="2009-07-30T00:00:00"/>
    <n v="0"/>
    <x v="46"/>
  </r>
  <r>
    <n v="49"/>
    <n v="4"/>
    <x v="0"/>
    <x v="19"/>
    <s v="&lt;p&gt;Hello all,&lt;/p&gt;_x000a_&lt;p&gt;Tim here. I absolutely love this site. Very thought provoking as well as practical. I have pulled myself out of many jams by referring back to this site for an excel fix to a spreadsheet and graph._x000a_&lt;/p&gt;_x000a_"/>
    <d v="2009-07-30T12:27:36"/>
    <n v="0"/>
    <x v="10"/>
    <x v="0"/>
    <b v="1"/>
    <x v="0"/>
    <n v="5"/>
    <n v="40019.929861111108"/>
    <n v="0"/>
    <n v="1"/>
    <d v="2009-07-30T00:00:00"/>
    <n v="0"/>
    <x v="47"/>
  </r>
  <r>
    <n v="50"/>
    <n v="1"/>
    <x v="12"/>
    <x v="17"/>
    <s v="&lt;p&gt;Thanks Chandoo,&lt;/p&gt;_x000a_&lt;p&gt;The solution you have provided is good, as it identifies the either the later date or the highest amount. However, may be my explanation of the issue was not very clear, what I am actually looking for is to identify the latest date associated with the largest/maximum dollar amount to a specific client ID. So for example:&lt;/p&gt;_x000a_&lt;p&gt;Client ID     Date              Amount&lt;br /&gt;_x000a_123           July 4, 2009      1,000&lt;br /&gt;_x000a_123           August 25, 2009   2,000&lt;br /&gt;_x000a_456           June 5, 2009      4,000&lt;/p&gt;_x000a_&lt;p&gt;So when I type client ID 123 the formula should be able to give me August 25, 2009 as the dollar amount(5,000)is the largest for client ID 123.&lt;/p&gt;_x000a_&lt;p&gt;So I am not just looking for the largest amount or the latest date for a specific client ID. &lt;/p&gt;_x000a_&lt;p&gt;Is there any way we can combine the two formulas you have shown into one, where the resulting date corresponds to the highest dollar amount for a specific client?&lt;/p&gt;_x000a_&lt;p&gt;Axim5_x000a_&lt;/p&gt;_x000a_"/>
    <d v="2009-07-30T15:17:27"/>
    <n v="0"/>
    <x v="2"/>
    <x v="0"/>
    <b v="1"/>
    <x v="0"/>
    <n v="5"/>
    <n v="40024.229166666664"/>
    <n v="0"/>
    <n v="1"/>
    <d v="2009-07-30T00:00:00"/>
    <n v="0"/>
    <x v="48"/>
  </r>
  <r>
    <n v="51"/>
    <n v="1"/>
    <x v="12"/>
    <x v="0"/>
    <s v="&lt;p&gt;okay.. that is just few more conditions on the sumproduct&lt;/p&gt;_x000a_&lt;p&gt;&lt;code&gt;=SUMPRODUCT(MAX(($C$1:$C$100=max(($C$1:$C$100)*(--($a$1:$a$100)=&amp;quot;ID&amp;quot;)))*($B$1:$B$100)))&lt;/code&gt;&lt;/p&gt;_x000a_&lt;p&gt;I havent tested it.. but I guess it should work. This gives you the latest date on the largest amount... &lt;/p&gt;_x000a_&lt;p&gt;You can extend this formula to all IDs by simply changing the =&quot;ID&quot; part and dragging it over range_x000a_&lt;/p&gt;_x000a_"/>
    <d v="2009-07-30T15:46:51"/>
    <n v="0"/>
    <x v="3"/>
    <x v="0"/>
    <b v="1"/>
    <x v="0"/>
    <n v="5"/>
    <n v="40024.229166666664"/>
    <n v="0"/>
    <n v="1"/>
    <d v="2009-07-30T00:00:00"/>
    <n v="0"/>
    <x v="49"/>
  </r>
  <r>
    <n v="52"/>
    <n v="1"/>
    <x v="14"/>
    <x v="20"/>
    <s v="&lt;p&gt;Hello, first time poster to the forum. We want to display the filename/tab of the linked spreadsheet that provides the data in an adjacent cell. We can do it by linking to a cell with file name / tab, but we would like to do it by looking at the linked formula and pulling the filename / tab from it. Any ideas?&lt;/p&gt;_x000a_&lt;p&gt;Thanks,&lt;/p&gt;_x000a_&lt;p&gt;Mark_x000a_&lt;/p&gt;_x000a_"/>
    <d v="2009-07-30T18:17:09"/>
    <n v="0"/>
    <x v="0"/>
    <x v="0"/>
    <b v="0"/>
    <x v="0"/>
    <n v="5"/>
    <n v="40024.761805555558"/>
    <n v="0"/>
    <n v="1"/>
    <d v="2009-07-30T00:00:00"/>
    <n v="0"/>
    <x v="50"/>
  </r>
  <r>
    <n v="53"/>
    <n v="4"/>
    <x v="0"/>
    <x v="21"/>
    <s v="&lt;p&gt;Hi,&lt;br /&gt;_x000a_Great site you have here.&lt;br /&gt;_x000a_The content is absolutely great and the site looks very neat and professional.&lt;/p&gt;_x000a_&lt;p&gt;Keep up the great (3rd great) work._x000a_&lt;/p&gt;_x000a_"/>
    <d v="2009-07-31T06:05:56"/>
    <n v="0"/>
    <x v="11"/>
    <x v="0"/>
    <b v="1"/>
    <x v="0"/>
    <n v="6"/>
    <n v="40019.929861111108"/>
    <n v="0"/>
    <n v="1"/>
    <d v="2009-07-31T00:00:00"/>
    <n v="0"/>
    <x v="51"/>
  </r>
  <r>
    <n v="54"/>
    <n v="1"/>
    <x v="15"/>
    <x v="21"/>
    <s v="&lt;p&gt;Hi,&lt;br /&gt;_x000a_I am always confused with calculations for home loan EMIs (especially pre-payment logic).&lt;br /&gt;_x000a_Do you have any excel template which does this neatly.&lt;/p&gt;_x000a_&lt;p&gt;Thanks_x000a_&lt;/p&gt;_x000a_"/>
    <d v="2009-07-31T06:09:57"/>
    <n v="0"/>
    <x v="0"/>
    <x v="0"/>
    <b v="0"/>
    <x v="0"/>
    <n v="6"/>
    <n v="40025.256249999999"/>
    <n v="0"/>
    <n v="1"/>
    <d v="2009-07-31T00:00:00"/>
    <n v="0"/>
    <x v="52"/>
  </r>
  <r>
    <n v="55"/>
    <n v="1"/>
    <x v="15"/>
    <x v="0"/>
    <s v="&lt;p&gt;You can use excel formulas PMT, PPMT and IPMT to calculate the EMI, Principle portion of EMI and Interest portion of EMI. PMT gives one value. PPMT changes based on the installment number (month).&lt;/p&gt;_x000a_&lt;p&gt;You can write correct formulas once you know the pre-payment conditions and terms._x000a_&lt;/p&gt;_x000a_"/>
    <d v="2009-07-31T06:56:41"/>
    <n v="0"/>
    <x v="1"/>
    <x v="0"/>
    <b v="1"/>
    <x v="0"/>
    <n v="6"/>
    <n v="40025.256249999999"/>
    <n v="0"/>
    <n v="1"/>
    <d v="2009-07-31T00:00:00"/>
    <n v="0"/>
    <x v="53"/>
  </r>
  <r>
    <n v="56"/>
    <n v="1"/>
    <x v="15"/>
    <x v="0"/>
    <s v="&lt;p&gt;You can see examples of these formulas here: http://chandoo.org/excel-formulas/pmt.html&lt;br /&gt;_x000a_http://chandoo.org/excel-formulas/ipmt.html http://chandoo.org/excel-formulas/ppmt.html_x000a_&lt;/p&gt;_x000a_"/>
    <d v="2009-07-31T06:57:24"/>
    <n v="0"/>
    <x v="2"/>
    <x v="0"/>
    <b v="1"/>
    <x v="0"/>
    <n v="6"/>
    <n v="40025.256249999999"/>
    <n v="0"/>
    <n v="1"/>
    <d v="2009-07-31T00:00:00"/>
    <n v="0"/>
    <x v="54"/>
  </r>
  <r>
    <n v="57"/>
    <n v="1"/>
    <x v="3"/>
    <x v="3"/>
    <s v="&lt;p&gt;Thanks Chandoo for your answer.&lt;/p&gt;_x000a_&lt;p&gt;Unfortunately I've no control over the file generated. I must process it &quot;as-is&quot;. The text written in the file is french-formatted correctly. Excel want to change the format of its own will.  (weird isn't-it ?)&lt;/p&gt;_x000a_&lt;p&gt;I've already used the QueryTables.add function, with some success with the date format (import as text) but the problem is that the Description field also contains tabs and quotes without englobing quotes. So columns are not respected.&lt;/p&gt;_x000a_&lt;p&gt;When I open it from the directory, columns and formatting are OK. When I paste them the date format change.&lt;/p&gt;_x000a_&lt;p&gt;Parsing the file in VBA can be too time-consuming (4800 lines to process) but I'll give it a try since I've no other solution._x000a_&lt;/p&gt;_x000a_"/>
    <d v="2009-07-31T12:17:38"/>
    <n v="0"/>
    <x v="2"/>
    <x v="0"/>
    <b v="1"/>
    <x v="0"/>
    <n v="6"/>
    <n v="40021.518750000003"/>
    <n v="0"/>
    <n v="1"/>
    <d v="2009-07-31T00:00:00"/>
    <n v="0"/>
    <x v="55"/>
  </r>
  <r>
    <n v="58"/>
    <n v="1"/>
    <x v="14"/>
    <x v="18"/>
    <s v="&lt;p&gt;Hi,&lt;br /&gt;_x000a_Try this &lt;/p&gt;_x000a_&lt;pre&gt;&lt;code&gt;Function ExternalLinkAsString(cell As Range, __x000a_                     Optional default_value As Variant)_x000a_ExternalLinkAsString = CStr(cell.Range(&amp;quot;A1&amp;quot;).FormulaLocal)_x000a__x000a_End Function&lt;/code&gt;&lt;/pre&gt;_x000a_&lt;p&gt;It simply gets the formula of any selected Cell and displays it as a string.&lt;br /&gt;_x000a_To extract pieces of the string to get File Name and Path and workbook Sheet Names etc, etc try looking in to the search, left, right etc text formulas in Excel._x000a_&lt;/p&gt;_x000a_"/>
    <d v="2009-08-01T08:26:08"/>
    <n v="0"/>
    <x v="1"/>
    <x v="0"/>
    <b v="1"/>
    <x v="0"/>
    <n v="7"/>
    <n v="40024.761805555558"/>
    <n v="0"/>
    <n v="1"/>
    <d v="2009-08-01T00:00:00"/>
    <n v="0"/>
    <x v="56"/>
  </r>
  <r>
    <n v="59"/>
    <n v="4"/>
    <x v="0"/>
    <x v="22"/>
    <s v="&lt;p&gt;Hi all,&lt;/p&gt;_x000a_&lt;p&gt;I am Syed from Kuwait, joining this blog I expect a lot of excel learning opportunities, I admire Chandoo's abilities and sense of humor.  I can see many excel experts are members of this blog so with above basic level excel knowledge I can imagine how much here for me to learn.  Thanks to everyone for being here to teach and learn._x000a_&lt;/p&gt;_x000a_"/>
    <d v="2009-08-03T05:28:28"/>
    <n v="0"/>
    <x v="12"/>
    <x v="0"/>
    <b v="1"/>
    <x v="0"/>
    <n v="2"/>
    <n v="40019.929861111108"/>
    <n v="0"/>
    <n v="1"/>
    <d v="2009-08-03T00:00:00"/>
    <n v="0"/>
    <x v="57"/>
  </r>
  <r>
    <n v="60"/>
    <n v="4"/>
    <x v="0"/>
    <x v="23"/>
    <s v="&lt;p&gt;Hi all,&lt;/p&gt;_x000a_&lt;p&gt;I'm Radu from Romania. I'm a reporting analyst for a telecom company, and I've &quot;stumbled&quot; upon PHD looking for some excel tips for a report I was creating some time ago. I guess this was the luckiest Google search I ever did, and I wasn't even &quot;Feeling Lucky&quot; :)). I'd like to thank all of you, and especially Chandoo, for your great work. Keep it up!_x000a_&lt;/p&gt;_x000a_"/>
    <d v="2009-08-03T07:10:58"/>
    <n v="0"/>
    <x v="13"/>
    <x v="0"/>
    <b v="1"/>
    <x v="0"/>
    <n v="2"/>
    <n v="40019.929861111108"/>
    <n v="0"/>
    <n v="1"/>
    <d v="2009-08-03T00:00:00"/>
    <n v="0"/>
    <x v="58"/>
  </r>
  <r>
    <n v="61"/>
    <n v="4"/>
    <x v="16"/>
    <x v="0"/>
    <s v="&lt;p&gt;Hi all..&lt;/p&gt;_x000a_&lt;p&gt;I have a very good news for you. Our community at Pointy Haired Dilbert is now 5000 strong. We have crossed the 5000 RSS subscriber mark last week. To celebrate the occasion I have planned few contests. Read this post to find details and links:&lt;/p&gt;_x000a_&lt;p&gt;1. Tweet your Forumla tricks contest:&lt;/p&gt;_x000a_&lt;p&gt;Just tweet your favorite formula trick in less than 140 characters. It can be a complex array formula to make the ribbon disappear or a simple vlookup with wildcards. Anything goes. Just send the tweet to @r1c1 (http://twitter.com/r1c1/ ) and you will be eligible for the following prizes:&lt;/p&gt;_x000a_&lt;p&gt;&lt;strong&gt;Excel Dashboard Bundle sponsored by &lt;a href=&quot;http://www.bonavistasystems.com/&quot;&gt;Bonavista Systems&lt;/a&gt;&lt;/strong&gt;&lt;/p&gt;_x000a_&lt;p&gt;&lt;strong&gt;Excel 2007 Formulas book by John Walkenbach&lt;/strong&gt;&lt;/p&gt;_x000a_&lt;p&gt;You can find more about these exciting prizes and the twitter formula contest by reading the announcement post: http://chandoo.org/wp/2009/08/03/twitter-formula-contest/ (the post will not be live for another 3 hours, so hold on&lt;/p&gt;_x000a_&lt;p&gt;Keep watching this thread for more contest announcements._x000a_&lt;/p&gt;_x000a_"/>
    <d v="2009-08-03T07:47:43"/>
    <n v="0"/>
    <x v="0"/>
    <x v="0"/>
    <b v="0"/>
    <x v="0"/>
    <n v="2"/>
    <n v="40028.324305555558"/>
    <n v="0"/>
    <n v="1"/>
    <d v="2009-08-03T00:00:00"/>
    <n v="0"/>
    <x v="59"/>
  </r>
  <r>
    <n v="62"/>
    <n v="3"/>
    <x v="17"/>
    <x v="0"/>
    <s v="&lt;p&gt;The lovely people at Bonavista Systems, who are sponsoring a dashboard bundle as part of our 5k contests are running a dashboard competition. &lt;/p&gt;_x000a_&lt;p&gt;If you build / manage excel based dashboards then you should check out the contest and submit your dashboard. The prizes are sexy. You can find more details here: http://blog.xlcubed.com/2009-excel-dashboard-competition/&lt;/p&gt;_x000a_&lt;p&gt;PS: I am not writing about this because they are sponsoring a contest on PHD. I like the work done by Andreas and team at Bonavista and have a very high opinion of their tools. You can read my review of Chart Tamer (latest excel charting utility from Bonavista) here: http://chandoo.org/wp/2009/05/04/review-chart-tamer/_x000a_&lt;/p&gt;_x000a_"/>
    <d v="2009-08-03T07:51:50"/>
    <n v="0"/>
    <x v="0"/>
    <x v="0"/>
    <b v="0"/>
    <x v="0"/>
    <n v="2"/>
    <n v="40028.32708333333"/>
    <n v="0"/>
    <n v="1"/>
    <d v="2009-08-03T00:00:00"/>
    <n v="0"/>
    <x v="60"/>
  </r>
  <r>
    <n v="63"/>
    <n v="4"/>
    <x v="0"/>
    <x v="24"/>
    <s v="&lt;p&gt;I'm Brett from Canada, I'm a Librarian in Qatar right now and I have massive quantities of data downloaded into Excel spreadsheets that I have to figure out how to deal with.&lt;/p&gt;_x000a_&lt;p&gt;I really appreciate this forum, I've used the website extensively already!_x000a_&lt;/p&gt;_x000a_"/>
    <d v="2009-08-03T11:10:28"/>
    <n v="0"/>
    <x v="14"/>
    <x v="0"/>
    <b v="1"/>
    <x v="0"/>
    <n v="2"/>
    <n v="40019.929861111108"/>
    <n v="0"/>
    <n v="1"/>
    <d v="2009-08-03T00:00:00"/>
    <n v="0"/>
    <x v="61"/>
  </r>
  <r>
    <n v="64"/>
    <n v="1"/>
    <x v="18"/>
    <x v="25"/>
    <s v="&lt;p&gt;I need kind of function to normalize the Expense Report and converty all the different currency to ONE desired one.&lt;/p&gt;_x000a_&lt;p&gt;DATE       Description       Currency        Amount&lt;br /&gt;_x000a_1/1/2009   Buy Books          AED             8&lt;br /&gt;_x000a_1/2/2009   Lunch              AED             12&lt;br /&gt;_x000a_1/3/2009   Airticket          USD             120&lt;br /&gt;_x000a_1/6/2009   Accomodation       USD             350&lt;br /&gt;_x000a_1/7/2009   Choclates          EUR              5&lt;/p&gt;_x000a_&lt;p&gt;So all the above different currency should be converted to USD and give me expense total in USD.......i tried to use the Web Query feature of Excel to get the RATES of given date from Yahoo.finance.com. but couldn't success&lt;/p&gt;_x000a_&lt;p&gt;Can anyone point me to right way to achieve this?&lt;/p&gt;_x000a_&lt;p&gt;Thank you,&lt;br /&gt;_x000a_Murtaza_x000a_&lt;/p&gt;_x000a_"/>
    <d v="2009-08-03T13:13:31"/>
    <n v="0"/>
    <x v="0"/>
    <x v="0"/>
    <b v="0"/>
    <x v="0"/>
    <n v="2"/>
    <n v="40028.550694444442"/>
    <n v="0"/>
    <n v="1"/>
    <d v="2009-08-03T00:00:00"/>
    <n v="0"/>
    <x v="62"/>
  </r>
  <r>
    <n v="65"/>
    <n v="1"/>
    <x v="14"/>
    <x v="20"/>
    <s v="&lt;p&gt;Thanks Justin, I will give it a try.&lt;/p&gt;_x000a_&lt;p&gt;Mark_x000a_&lt;/p&gt;_x000a_"/>
    <d v="2009-08-03T18:24:04"/>
    <n v="0"/>
    <x v="2"/>
    <x v="0"/>
    <b v="1"/>
    <x v="0"/>
    <n v="2"/>
    <n v="40024.761805555558"/>
    <n v="0"/>
    <n v="1"/>
    <d v="2009-08-03T00:00:00"/>
    <n v="0"/>
    <x v="63"/>
  </r>
  <r>
    <n v="66"/>
    <n v="4"/>
    <x v="0"/>
    <x v="13"/>
    <s v="&lt;p&gt;Hi there,&lt;/p&gt;_x000a_&lt;p&gt;I'm Govert from The Netherlands. I am a Business Intelligence consultant for the banking industry.&lt;/p&gt;_x000a_&lt;p&gt;I use Excel to make dashboards and reports. I also (try) to make simple applications using VBA(=copy/paste from internet resources) ;-)&lt;/p&gt;_x000a_&lt;p&gt;This fall I will take the MCAS Excel exam.&lt;br /&gt;_x000a_I have got this forum open all day and I will try to help with the questions that are posted.&lt;/p&gt;_x000a_&lt;p&gt;@Chandoo: Love your site!!!_x000a_&lt;/p&gt;_x000a_"/>
    <d v="2009-08-03T19:30:23"/>
    <n v="0"/>
    <x v="15"/>
    <x v="0"/>
    <b v="1"/>
    <x v="0"/>
    <n v="2"/>
    <n v="40019.929861111108"/>
    <n v="0"/>
    <n v="1"/>
    <d v="2009-08-03T00:00:00"/>
    <n v="0"/>
    <x v="64"/>
  </r>
  <r>
    <n v="67"/>
    <n v="3"/>
    <x v="17"/>
    <x v="11"/>
    <s v="&lt;p&gt;Contenders take heart -- the expiry date published in the link has apparently been revised/extended. See&lt;/p&gt;_x000a_&lt;p&gt;http://www.bonavistasystems.com/NewsMicroChartsCompetition2009.html_x000a_&lt;/p&gt;_x000a_"/>
    <d v="2009-08-04T00:47:26"/>
    <n v="0"/>
    <x v="1"/>
    <x v="0"/>
    <b v="1"/>
    <x v="0"/>
    <n v="3"/>
    <n v="40028.32708333333"/>
    <n v="0"/>
    <n v="1"/>
    <d v="2009-08-04T00:00:00"/>
    <n v="0"/>
    <x v="65"/>
  </r>
  <r>
    <n v="68"/>
    <n v="1"/>
    <x v="19"/>
    <x v="12"/>
    <s v="&lt;p&gt;Hi Chandoo,&lt;/p&gt;_x000a_&lt;p&gt;            I need to format a cell, if i enter the text it should come as bullet &lt;/p&gt;_x000a_&lt;p&gt;points. Please help._x000a_&lt;/p&gt;_x000a_"/>
    <d v="2009-08-04T05:06:14"/>
    <n v="0"/>
    <x v="0"/>
    <x v="0"/>
    <b v="0"/>
    <x v="0"/>
    <n v="3"/>
    <n v="40029.212500000001"/>
    <n v="0"/>
    <n v="1"/>
    <d v="2009-08-04T00:00:00"/>
    <n v="0"/>
    <x v="66"/>
  </r>
  <r>
    <n v="69"/>
    <n v="1"/>
    <x v="19"/>
    <x v="13"/>
    <s v="&lt;p&gt;Alt + 0149_x000a_&lt;/p&gt;_x000a_"/>
    <d v="2009-08-04T06:56:00"/>
    <n v="0"/>
    <x v="1"/>
    <x v="0"/>
    <b v="1"/>
    <x v="0"/>
    <n v="3"/>
    <n v="40029.212500000001"/>
    <n v="0"/>
    <n v="1"/>
    <d v="2009-08-04T00:00:00"/>
    <n v="0"/>
    <x v="67"/>
  </r>
  <r>
    <n v="70"/>
    <n v="4"/>
    <x v="16"/>
    <x v="0"/>
    <s v="&lt;p&gt;Okay, the second contest is up. &lt;/p&gt;_x000a_&lt;p&gt;2. If excel is a superhero ...&lt;/p&gt;_x000a_&lt;p&gt;Just complete the sentence. There are 9 prizes to be won. The winners will be selected randomly. More details here: http://chandoo.org/wp/2009/08/04/if-excel-is-a-superhero/_x000a_&lt;/p&gt;_x000a_"/>
    <d v="2009-08-04T10:52:18"/>
    <n v="0"/>
    <x v="1"/>
    <x v="0"/>
    <b v="1"/>
    <x v="0"/>
    <n v="3"/>
    <n v="40028.324305555558"/>
    <n v="0"/>
    <n v="1"/>
    <d v="2009-08-04T00:00:00"/>
    <n v="0"/>
    <x v="68"/>
  </r>
  <r>
    <n v="71"/>
    <n v="1"/>
    <x v="18"/>
    <x v="0"/>
    <s v="&lt;p&gt;Hi xlsx.. good username btw..&lt;/p&gt;_x000a_&lt;p&gt;here is a general approach for currency translation. &lt;/p&gt;_x000a_&lt;p&gt;1. In one sheet get the latest currency rates for one USD from say yahoo finance. You need to update this sheet every day. One smart way to handle this is by writing a macro to refresh the webquery on file open. &lt;/p&gt;_x000a_&lt;p&gt;2. In another sheet based on the currency code, find the exchange rate and convert it in to USD.&lt;/p&gt;_x000a_&lt;p&gt;I know it sounds simple, but it might be very complicated to implement due to reasons like incosistent data formats.&lt;/p&gt;_x000a_&lt;p&gt;Another option is to try using one of the webservices of yahoo finance to fetch live currency rates. This involves some bit of macro coding. &lt;/p&gt;_x000a_&lt;p&gt;good luck._x000a_&lt;/p&gt;_x000a_"/>
    <d v="2009-08-04T10:57:48"/>
    <n v="0"/>
    <x v="1"/>
    <x v="0"/>
    <b v="1"/>
    <x v="0"/>
    <n v="3"/>
    <n v="40028.550694444442"/>
    <n v="0"/>
    <n v="1"/>
    <d v="2009-08-04T00:00:00"/>
    <n v="0"/>
    <x v="69"/>
  </r>
  <r>
    <n v="72"/>
    <n v="1"/>
    <x v="18"/>
    <x v="0"/>
    <s v="&lt;p&gt;Also, you can get the php version of this code here: http://www.wait-till-i.com/2008/06/21/currency-conversion-api/&lt;/p&gt;_x000a_&lt;p&gt;the VBA version should be straight forward..._x000a_&lt;/p&gt;_x000a_"/>
    <d v="2009-08-04T10:59:59"/>
    <n v="0"/>
    <x v="2"/>
    <x v="0"/>
    <b v="1"/>
    <x v="0"/>
    <n v="3"/>
    <n v="40028.550694444442"/>
    <n v="0"/>
    <n v="1"/>
    <d v="2009-08-04T00:00:00"/>
    <n v="0"/>
    <x v="70"/>
  </r>
  <r>
    <n v="73"/>
    <n v="2"/>
    <x v="20"/>
    <x v="0"/>
    <s v="&lt;p&gt;I stumbled on this today... http://www.nytimes.com//interactive/2009/07/31/business/20080801-metrics-graphic.html&lt;/p&gt;_x000a_&lt;p&gt;seems very interesting and cool. What do you think about this ?_x000a_&lt;/p&gt;_x000a_"/>
    <d v="2009-08-04T11:01:39"/>
    <n v="0"/>
    <x v="0"/>
    <x v="0"/>
    <b v="0"/>
    <x v="0"/>
    <n v="3"/>
    <n v="40029.459027777775"/>
    <n v="0"/>
    <n v="1"/>
    <d v="2009-08-04T00:00:00"/>
    <n v="0"/>
    <x v="71"/>
  </r>
  <r>
    <n v="74"/>
    <n v="2"/>
    <x v="20"/>
    <x v="13"/>
    <s v="&lt;p&gt;Wow!&lt;br /&gt;_x000a_That is a challenge......creating this in excel that is....._x000a_&lt;/p&gt;_x000a_"/>
    <d v="2009-08-04T11:36:41"/>
    <n v="0"/>
    <x v="1"/>
    <x v="0"/>
    <b v="1"/>
    <x v="0"/>
    <n v="3"/>
    <n v="40029.459027777775"/>
    <n v="0"/>
    <n v="1"/>
    <d v="2009-08-04T00:00:00"/>
    <n v="0"/>
    <x v="72"/>
  </r>
  <r>
    <n v="75"/>
    <n v="4"/>
    <x v="0"/>
    <x v="26"/>
    <s v="&lt;p&gt;Hi:&lt;/p&gt;_x000a_&lt;p&gt;I'm Tony from (old) South Wales in the UK. I'm a software trainer, specialising in Excel and Access. &lt;/p&gt;_x000a_&lt;p&gt;I've only recently come across this site and at first sight it looks worthwhile investigating further. &lt;/p&gt;_x000a_&lt;p&gt;Good luck with the forum._x000a_&lt;/p&gt;_x000a_"/>
    <d v="2009-08-04T12:50:20"/>
    <n v="0"/>
    <x v="16"/>
    <x v="0"/>
    <b v="1"/>
    <x v="0"/>
    <n v="3"/>
    <n v="40019.929861111108"/>
    <n v="0"/>
    <n v="1"/>
    <d v="2009-08-04T00:00:00"/>
    <n v="0"/>
    <x v="73"/>
  </r>
  <r>
    <n v="76"/>
    <n v="1"/>
    <x v="21"/>
    <x v="27"/>
    <s v="&lt;p&gt;Some people at my company create gorgeous models in Excel. Input new numbers, change the assumptions, everything recalculates and you get lovely charts and tables showing all kinds of interesting things. I would love to put these on the web - at least the main sheet which accepts the inputs and spits out some aggregate results.&lt;/p&gt;_x000a_&lt;p&gt;I've looked at SpreadsheetConverter.com and www.KDCalc.com and downloaded trials. I wonder whether anyone here has any advice.&lt;/p&gt;_x000a_&lt;p&gt;Thanks._x000a_&lt;/p&gt;_x000a_"/>
    <d v="2009-08-04T13:08:23"/>
    <n v="0"/>
    <x v="0"/>
    <x v="0"/>
    <b v="0"/>
    <x v="0"/>
    <n v="3"/>
    <n v="40029.547222222223"/>
    <n v="0"/>
    <n v="1"/>
    <d v="2009-08-04T00:00:00"/>
    <n v="0"/>
    <x v="74"/>
  </r>
  <r>
    <n v="77"/>
    <n v="2"/>
    <x v="20"/>
    <x v="11"/>
    <s v="&lt;p&gt;This is a great way to show the contributions to a whole in a time series. I made a similar, static graph for the business that was well received. The interactive feature in the NYT version is neat, something I might try out in Excel._x000a_&lt;/p&gt;_x000a_"/>
    <d v="2009-08-05T01:03:15"/>
    <n v="0"/>
    <x v="2"/>
    <x v="0"/>
    <b v="1"/>
    <x v="0"/>
    <n v="4"/>
    <n v="40029.459027777775"/>
    <n v="0"/>
    <n v="1"/>
    <d v="2009-08-05T00:00:00"/>
    <n v="0"/>
    <x v="75"/>
  </r>
  <r>
    <n v="78"/>
    <n v="2"/>
    <x v="20"/>
    <x v="0"/>
    <s v="&lt;p&gt;I really loved this visualization so much that I ended up downloading the original data of ATUS thinking I can recreate this in Excel. But the data is too huge and I am not planning to spend more than an hour or two on this experiment. May be during a weekend.&lt;/p&gt;_x000a_&lt;p&gt;For the curious.. here are some links..&lt;/p&gt;_x000a_&lt;p&gt;the ATUS data source and tables: http://www.bls.gov/tus/datafiles_2008.htm&lt;br /&gt;_x000a_Junk charts talks about this too... http://junkcharts.typepad.com/junk_charts/2009/08/degrees-of-likeness.html_x000a_&lt;/p&gt;_x000a_"/>
    <d v="2009-08-05T08:49:11"/>
    <n v="0"/>
    <x v="3"/>
    <x v="0"/>
    <b v="1"/>
    <x v="0"/>
    <n v="4"/>
    <n v="40029.459027777775"/>
    <n v="0"/>
    <n v="1"/>
    <d v="2009-08-05T00:00:00"/>
    <n v="0"/>
    <x v="76"/>
  </r>
  <r>
    <n v="79"/>
    <n v="1"/>
    <x v="21"/>
    <x v="0"/>
    <s v="&lt;p&gt;Hi Denko.. &lt;/p&gt;_x000a_&lt;p&gt;I think it is better to use something like zoho spreadsheets (http://zoho.com ) or google spreadsheets (spreadsheets.google.com) to make a web-based calculator. All you need to do make the calculator in excel and then upload it to one of these sites. They will take care of converting formulas if any. &lt;/p&gt;_x000a_&lt;p&gt;Remember, you can do lot of cool stuff in excel, but when it comes zoho or google docs, they have certain limitations (like no vba, no userforms etc). so keep those in mind.&lt;/p&gt;_x000a_&lt;p&gt;Give it a try and let us know.._x000a_&lt;/p&gt;_x000a_"/>
    <d v="2009-08-05T08:56:22"/>
    <n v="0"/>
    <x v="1"/>
    <x v="0"/>
    <b v="1"/>
    <x v="0"/>
    <n v="4"/>
    <n v="40029.547222222223"/>
    <n v="0"/>
    <n v="1"/>
    <d v="2009-08-05T00:00:00"/>
    <n v="0"/>
    <x v="77"/>
  </r>
  <r>
    <n v="80"/>
    <n v="2"/>
    <x v="22"/>
    <x v="3"/>
    <s v="&lt;p&gt;http://mashable.com/2009/07/20/facebook-sharing-data/&lt;/p&gt;_x000a_&lt;p&gt;I think this one is an ugly pie-chart. I spent 5 minutes guessing where's Facebook._x000a_&lt;/p&gt;_x000a_"/>
    <d v="2009-08-05T14:10:00"/>
    <n v="0"/>
    <x v="0"/>
    <x v="0"/>
    <b v="0"/>
    <x v="0"/>
    <n v="4"/>
    <n v="40030.590277777781"/>
    <n v="0"/>
    <n v="1"/>
    <d v="2009-08-05T00:00:00"/>
    <n v="0"/>
    <x v="78"/>
  </r>
  <r>
    <n v="81"/>
    <n v="2"/>
    <x v="22"/>
    <x v="13"/>
    <s v="&lt;p&gt;Is there a penalty for bad charts?_x000a_&lt;/p&gt;_x000a_"/>
    <d v="2009-08-05T14:39:43"/>
    <n v="0"/>
    <x v="1"/>
    <x v="0"/>
    <b v="1"/>
    <x v="0"/>
    <n v="4"/>
    <n v="40030.590277777781"/>
    <n v="0"/>
    <n v="1"/>
    <d v="2009-08-05T00:00:00"/>
    <n v="0"/>
    <x v="79"/>
  </r>
  <r>
    <n v="82"/>
    <n v="2"/>
    <x v="22"/>
    <x v="3"/>
    <s v="&lt;p&gt;at least, there should be one !!!   :-D_x000a_&lt;/p&gt;_x000a_"/>
    <d v="2009-08-05T14:48:56"/>
    <n v="0"/>
    <x v="2"/>
    <x v="0"/>
    <b v="1"/>
    <x v="0"/>
    <n v="4"/>
    <n v="40030.590277777781"/>
    <n v="0"/>
    <n v="1"/>
    <d v="2009-08-05T00:00:00"/>
    <n v="0"/>
    <x v="80"/>
  </r>
  <r>
    <n v="83"/>
    <n v="2"/>
    <x v="22"/>
    <x v="0"/>
    <s v="&lt;p&gt;yeah.. they should be made to stare at this chart for 20 minutes everyday until they can clearly tell what is the angle of each slice..._x000a_&lt;/p&gt;_x000a_"/>
    <d v="2009-08-05T15:21:52"/>
    <n v="0"/>
    <x v="3"/>
    <x v="0"/>
    <b v="1"/>
    <x v="0"/>
    <n v="4"/>
    <n v="40030.590277777781"/>
    <n v="0"/>
    <n v="1"/>
    <d v="2009-08-05T00:00:00"/>
    <n v="0"/>
    <x v="81"/>
  </r>
  <r>
    <n v="84"/>
    <n v="1"/>
    <x v="19"/>
    <x v="13"/>
    <s v="&lt;p&gt;Hi Isuresh4u,&lt;/p&gt;_x000a_&lt;p&gt;Was my answer what you were looking for?&lt;/p&gt;_x000a_&lt;p&gt;It gives me the opportunity to learn as well if I know my answer was any good.&lt;/p&gt;_x000a_&lt;p&gt;Thanks,&lt;br /&gt;_x000a_govi_x000a_&lt;/p&gt;_x000a_"/>
    <d v="2009-08-06T07:07:31"/>
    <n v="0"/>
    <x v="2"/>
    <x v="0"/>
    <b v="1"/>
    <x v="0"/>
    <n v="5"/>
    <n v="40029.212500000001"/>
    <n v="0"/>
    <n v="1"/>
    <d v="2009-08-06T00:00:00"/>
    <n v="0"/>
    <x v="82"/>
  </r>
  <r>
    <n v="85"/>
    <n v="1"/>
    <x v="21"/>
    <x v="27"/>
    <s v="&lt;p&gt;Thanks, Key Master. Nice haircut.&lt;/p&gt;_x000a_&lt;p&gt;Tried Zoho, importing a sheet with hyperlinks and vlookups, and everything came through beautifully. I'm going to try something more complex and play with the formatting to see if I can make it appear more &quot;webb-y&quot; and less &quot;spreadsheet-y.&quot; I'm sure that I will find some good uses for this site.&lt;/p&gt;_x000a_&lt;p&gt;We create models that people pay for and share among themselves, while we maintain the models and keep the data current. We would want to host the spreadsheet/model, put our logo on it, password-protect it, secure the data to the extent possible, and so on. YoOu wouln't have any ideas about that, would you? Or perhaps I'm underestimating Zoho.&lt;/p&gt;_x000a_&lt;p&gt;Thanks, PHD.&lt;/p&gt;_x000a_&lt;p&gt;Dan_x000a_&lt;/p&gt;_x000a_"/>
    <d v="2009-08-06T13:16:18"/>
    <n v="0"/>
    <x v="2"/>
    <x v="0"/>
    <b v="1"/>
    <x v="0"/>
    <n v="5"/>
    <n v="40029.547222222223"/>
    <n v="0"/>
    <n v="1"/>
    <d v="2009-08-06T00:00:00"/>
    <n v="0"/>
    <x v="83"/>
  </r>
  <r>
    <n v="86"/>
    <n v="2"/>
    <x v="23"/>
    <x v="0"/>
    <s v="&lt;p&gt;very cool seinfeld world visualization... http://moviefill.com/untitled/The-Web-of-Seinfeld-17/&lt;/p&gt;_x000a_&lt;p&gt;Btw, do you watch seinfeld ? Who is your favorite character.. I cant decide between Cosmo and George... :))_x000a_&lt;/p&gt;_x000a_"/>
    <d v="2009-08-07T08:54:56"/>
    <n v="0"/>
    <x v="0"/>
    <x v="0"/>
    <b v="0"/>
    <x v="0"/>
    <n v="6"/>
    <n v="40032.370833333334"/>
    <n v="0"/>
    <n v="1"/>
    <d v="2009-08-07T00:00:00"/>
    <n v="0"/>
    <x v="84"/>
  </r>
  <r>
    <n v="87"/>
    <n v="2"/>
    <x v="23"/>
    <x v="13"/>
    <s v="&lt;p&gt;Got them all on tape.&lt;br /&gt;_x000a_Favorite must be Mulva. A girl Jerry dates.&lt;br /&gt;_x000a_He forgot her name, he only knows it rhymes with a female body part....&lt;br /&gt;_x000a_btw, her real name is Delores&lt;/p&gt;_x000a_&lt;p&gt;No really it is George for me.&lt;br /&gt;_x000a_My favorite quote: &quot;I'm speechless. I have no speech.&quot;_x000a_&lt;/p&gt;_x000a_"/>
    <d v="2009-08-07T11:12:00"/>
    <n v="0"/>
    <x v="1"/>
    <x v="0"/>
    <b v="1"/>
    <x v="0"/>
    <n v="6"/>
    <n v="40032.370833333334"/>
    <n v="0"/>
    <n v="1"/>
    <d v="2009-08-07T00:00:00"/>
    <n v="0"/>
    <x v="85"/>
  </r>
  <r>
    <n v="88"/>
    <n v="1"/>
    <x v="24"/>
    <x v="28"/>
    <s v="&lt;p&gt;so...I have a spreadsheet which I've put together over some time to attempt to make the tracking of our RFPs easier. I'll say that I'm probably in the intermediate category of users, I have in the past set up ODBC connections to databases, pivot tables, and was reasonably familiar with VB 6/VBA a while back, but that was a while ago. &lt;/p&gt;_x000a_&lt;p&gt;Essentially, I feel like I'm not creating this tracking spreadsheet in the most efficient manner I could be. There are things that every RFP has (Sales person, price, products) and I want to be able to standardize and report off of them, and I have been doing some validation rules etc..my problem being that I'm not sure how to add more than one product in a way which would allow me to report off of it, you know? What would be the most efficient way of accomplishing this? Any input would be very helpful. &lt;/p&gt;_x000a_&lt;p&gt;Thanks!&lt;br /&gt;_x000a_~Brian_x000a_&lt;/p&gt;_x000a_"/>
    <d v="2009-08-10T14:21:48"/>
    <n v="0"/>
    <x v="0"/>
    <x v="0"/>
    <b v="0"/>
    <x v="0"/>
    <n v="2"/>
    <n v="40035.597916666666"/>
    <n v="0"/>
    <n v="1"/>
    <d v="2009-08-10T00:00:00"/>
    <n v="0"/>
    <x v="86"/>
  </r>
  <r>
    <n v="89"/>
    <n v="1"/>
    <x v="3"/>
    <x v="3"/>
    <s v="&lt;p&gt;Hello all,&lt;/p&gt;_x000a_&lt;p&gt;Fortunately I've found something that helped me a lot.&lt;/p&gt;_x000a_&lt;p&gt;Look at : Workbooks.open( filename := xxxx, &lt;strong&gt;Local:=True&lt;/strong&gt; )&lt;/p&gt;_x000a_&lt;p&gt;The same applies to SaveAs.&lt;/p&gt;_x000a_&lt;p&gt;Then I use Microsoft Query to format my string properly, and now I've got : &lt;/p&gt;_x000a_&lt;p&gt;2009-08-04&lt;br /&gt;_x000a_2009-08-03&lt;br /&gt;_x000a_2009-08-03&lt;br /&gt;_x000a_2009-08-03&lt;br /&gt;_x000a_2009-07-31&lt;br /&gt;_x000a_2009-07-31&lt;br /&gt;_x000a_2009-07-31&lt;/p&gt;_x000a_&lt;p&gt;Which is what I expect.&lt;/p&gt;_x000a_&lt;p&gt;Hope this help!_x000a_&lt;/p&gt;_x000a_"/>
    <d v="2009-08-10T15:00:57"/>
    <n v="0"/>
    <x v="3"/>
    <x v="0"/>
    <b v="1"/>
    <x v="0"/>
    <n v="2"/>
    <n v="40021.518750000003"/>
    <n v="0"/>
    <n v="1"/>
    <d v="2009-08-10T00:00:00"/>
    <n v="0"/>
    <x v="87"/>
  </r>
  <r>
    <n v="90"/>
    <n v="1"/>
    <x v="24"/>
    <x v="0"/>
    <s v="&lt;p&gt;Welcome Brian... &lt;/p&gt;_x000a_&lt;p&gt;2 ideas come to me when you ask.. &quot;my problem being that I'm not sure how to add more than one product in a way which would allow me to report off of it, you know? What would be the most efficient way of accomplishing this? Any input would be very helpful.&quot;&lt;/p&gt;_x000a_&lt;p&gt;if you have some idea as to what is the max. number of products possible (say 5) then put them in columns in the same table. It keeps things simple. Since you are anyway going to write VBA, it would be easy to merge the products list and do something with it.&lt;/p&gt;_x000a_&lt;p&gt;Otherwise, create one more table (in another sheet preferably) where you link products to RFP. So if a RFP has 6 products, it will have 6 rows in this table. This is the ideal way to manage the data. You can write a simple query on this table and join the results with the main table to do what you want._x000a_&lt;/p&gt;_x000a_"/>
    <d v="2009-08-10T16:42:04"/>
    <n v="0"/>
    <x v="1"/>
    <x v="0"/>
    <b v="1"/>
    <x v="0"/>
    <n v="2"/>
    <n v="40035.597916666666"/>
    <n v="0"/>
    <n v="1"/>
    <d v="2009-08-10T00:00:00"/>
    <n v="0"/>
    <x v="88"/>
  </r>
  <r>
    <n v="91"/>
    <n v="1"/>
    <x v="24"/>
    <x v="28"/>
    <s v="&lt;p&gt;Is that done strictly in excel? or does that involve a database as well, like access? I didn't know you could put &quot;tables&quot; per se in excel._x000a_&lt;/p&gt;_x000a_"/>
    <d v="2009-08-10T18:39:57"/>
    <n v="0"/>
    <x v="2"/>
    <x v="0"/>
    <b v="1"/>
    <x v="0"/>
    <n v="2"/>
    <n v="40035.597916666666"/>
    <n v="0"/>
    <n v="1"/>
    <d v="2009-08-10T00:00:00"/>
    <n v="0"/>
    <x v="89"/>
  </r>
  <r>
    <n v="92"/>
    <n v="1"/>
    <x v="24"/>
    <x v="0"/>
    <s v="&lt;p&gt;Excuse my usage of the term &quot;table&quot; I meant a named range or a normal lists (in 2003) or tables (in 2007 onwards). Unless you have lots of data or too many tables, you can make do with excel. As long as the ranges are named you can access them from VBA. (actually you can access the normal cell references too, but it would be convenient to have named ranges)_x000a_&lt;/p&gt;_x000a_"/>
    <d v="2009-08-11T10:26:48"/>
    <n v="0"/>
    <x v="3"/>
    <x v="0"/>
    <b v="1"/>
    <x v="0"/>
    <n v="3"/>
    <n v="40035.597916666666"/>
    <n v="0"/>
    <n v="1"/>
    <d v="2009-08-11T00:00:00"/>
    <n v="0"/>
    <x v="90"/>
  </r>
  <r>
    <n v="93"/>
    <n v="2"/>
    <x v="23"/>
    <x v="29"/>
    <s v="&lt;p&gt;Hi fellow &quot;Seiners&quot;,&lt;br /&gt;_x000a_I love that show so much I watch all the re-runs and have seen some of the episodes&lt;br /&gt;_x000a_at least 8-10+. Never get sick of it. Almost after every episode I think I have a new favourite character/episode. One of my most favourites was when Kramer was driving the bus and fighting the robber at the same time and kept making the stops 'because people kept ringing the bell'. The same episode had Geroge trying to explain who 'Bozo the Clown' was to another clown who told George 'your hooked up on some clown from the 60's man'..... and now &quot;I am speechless. I have no speech&quot;_x000a_&lt;/p&gt;_x000a_"/>
    <d v="2009-08-12T01:05:55"/>
    <n v="0"/>
    <x v="2"/>
    <x v="0"/>
    <b v="1"/>
    <x v="0"/>
    <n v="4"/>
    <n v="40032.370833333334"/>
    <n v="0"/>
    <n v="1"/>
    <d v="2009-08-12T00:00:00"/>
    <n v="0"/>
    <x v="91"/>
  </r>
  <r>
    <n v="94"/>
    <n v="2"/>
    <x v="23"/>
    <x v="30"/>
    <s v="&lt;p&gt;I watch Seinfeld at least once a day, sometimes as much as three times. I usually know what episode is on within 30 seconds, but watch anyway, because there are always three or four threads, and I'm always intrigued by how tightly intertwined they are.&lt;/p&gt;_x000a_&lt;p&gt;I enjoy the stories told by the characters, like Kramer driving the bus to save the piggy toe, or George saving the whale (&quot;The sea was angry that day, my friends...&quot;).&lt;/p&gt;_x000a_&lt;p&gt;George makes the show for me, because he's such a jerk, and so transparent._x000a_&lt;/p&gt;_x000a_"/>
    <d v="2009-08-12T02:45:07"/>
    <n v="0"/>
    <x v="3"/>
    <x v="0"/>
    <b v="1"/>
    <x v="0"/>
    <n v="4"/>
    <n v="40032.370833333334"/>
    <n v="0"/>
    <n v="1"/>
    <d v="2009-08-12T00:00:00"/>
    <n v="0"/>
    <x v="92"/>
  </r>
  <r>
    <n v="95"/>
    <n v="2"/>
    <x v="25"/>
    <x v="0"/>
    <s v="&lt;p&gt;I just came across this site called nextbigsound for visualizing artist and music popularity. Unlike most other so called visualizations, this site uses simple line charts (with clearly contrasted colors) to show which music / artist is more popular. You can compare several artists at a time.&lt;/p&gt;_x000a_&lt;p&gt;For eg. see Ciara compared to MJ:&lt;/p&gt;_x000a_&lt;p&gt;http://www.nextbigsound.com/compare#plays,all_time,10840,4805&lt;/p&gt;_x000a_&lt;p&gt;What do you think about this site?_x000a_&lt;/p&gt;_x000a_"/>
    <d v="2009-08-12T07:52:38"/>
    <n v="0"/>
    <x v="0"/>
    <x v="0"/>
    <b v="0"/>
    <x v="0"/>
    <n v="4"/>
    <n v="40037.327777777777"/>
    <n v="0"/>
    <n v="1"/>
    <d v="2009-08-12T00:00:00"/>
    <n v="0"/>
    <x v="93"/>
  </r>
  <r>
    <n v="96"/>
    <n v="4"/>
    <x v="0"/>
    <x v="31"/>
    <s v="&lt;p&gt;I guess I'm the Angry Vampire Accountant based on my Avatar.&lt;/p&gt;_x000a_&lt;p&gt;I'm a strong user in Excel and working on improving. Don't know much about charting yet, so need to learn. Know enough VBA so I can be somewhat dangerous.&lt;/p&gt;_x000a_&lt;p&gt;Like your site and have it fed to one of my iGoogle tabs (along with DataPig; another favorite).&lt;/p&gt;_x000a_&lt;p&gt;Just hope to learn from the experts and then maybe someday, I can help answer questions._x000a_&lt;/p&gt;_x000a_"/>
    <d v="2009-08-12T16:37:23"/>
    <n v="0"/>
    <x v="17"/>
    <x v="0"/>
    <b v="1"/>
    <x v="0"/>
    <n v="4"/>
    <n v="40019.929861111108"/>
    <n v="0"/>
    <n v="1"/>
    <d v="2009-08-12T00:00:00"/>
    <n v="0"/>
    <x v="94"/>
  </r>
  <r>
    <n v="97"/>
    <n v="1"/>
    <x v="26"/>
    <x v="32"/>
    <s v="&lt;p&gt;Trying to add drop down boxes to acell that are visible when the cursor is on the cell_x000a_&lt;/p&gt;_x000a_"/>
    <d v="2009-08-12T17:18:02"/>
    <n v="0"/>
    <x v="0"/>
    <x v="0"/>
    <b v="0"/>
    <x v="0"/>
    <n v="4"/>
    <n v="40037.720833333333"/>
    <n v="0"/>
    <n v="1"/>
    <d v="2009-08-12T00:00:00"/>
    <n v="0"/>
    <x v="95"/>
  </r>
  <r>
    <n v="98"/>
    <n v="1"/>
    <x v="26"/>
    <x v="0"/>
    <s v="&lt;p&gt;Hi Mark... try this: http://chandoo.org/wp/2008/08/07/excel-add-drop-down-list/_x000a_&lt;/p&gt;_x000a_"/>
    <d v="2009-08-13T07:48:08"/>
    <n v="0"/>
    <x v="1"/>
    <x v="0"/>
    <b v="1"/>
    <x v="0"/>
    <n v="5"/>
    <n v="40037.720833333333"/>
    <n v="0"/>
    <n v="1"/>
    <d v="2009-08-13T00:00:00"/>
    <n v="0"/>
    <x v="96"/>
  </r>
  <r>
    <n v="99"/>
    <n v="1"/>
    <x v="27"/>
    <x v="33"/>
    <s v="&lt;p&gt;Hi, I need help on filling a formula down with a constant increment. I would like the first cell to be '=+B1' the next to be '=+B4' the next to be '=+B7' etc... so that the increment is 3. How can this be accomplished?_x000a_&lt;/p&gt;_x000a_"/>
    <d v="2009-08-13T15:55:15"/>
    <n v="0"/>
    <x v="0"/>
    <x v="0"/>
    <b v="0"/>
    <x v="0"/>
    <n v="5"/>
    <n v="40038.663194444445"/>
    <n v="0"/>
    <n v="1"/>
    <d v="2009-08-13T00:00:00"/>
    <n v="0"/>
    <x v="97"/>
  </r>
  <r>
    <n v="100"/>
    <n v="1"/>
    <x v="27"/>
    <x v="34"/>
    <s v="&lt;p&gt;I'm sure there's a more elegant solution, and this requires a dummy column, but using offset would work.  In cell C1 (or whatever column you're using) enter the formula OFFSET($B$1,D1,0) and copy down.  In column D1:D! copy down increments of 3 (so D1=0, D2=3, D3=6 etc.)_x000a_&lt;/p&gt;_x000a_"/>
    <d v="2009-08-13T16:53:40"/>
    <n v="0"/>
    <x v="1"/>
    <x v="0"/>
    <b v="1"/>
    <x v="0"/>
    <n v="5"/>
    <n v="40038.663194444445"/>
    <n v="0"/>
    <n v="1"/>
    <d v="2009-08-13T00:00:00"/>
    <n v="0"/>
    <x v="98"/>
  </r>
  <r>
    <n v="101"/>
    <n v="1"/>
    <x v="27"/>
    <x v="0"/>
    <s v="&lt;p&gt;You can also use ROWS() formula. &lt;/p&gt;_x000a_&lt;p&gt;in Column C, write: =+offset($b$1,rows($C$1:C1)*3,0)) and copy down_x000a_&lt;/p&gt;_x000a_"/>
    <d v="2009-08-14T10:47:34"/>
    <n v="0"/>
    <x v="2"/>
    <x v="0"/>
    <b v="1"/>
    <x v="0"/>
    <n v="6"/>
    <n v="40038.663194444445"/>
    <n v="0"/>
    <n v="1"/>
    <d v="2009-08-14T00:00:00"/>
    <n v="0"/>
    <x v="99"/>
  </r>
  <r>
    <n v="102"/>
    <n v="2"/>
    <x v="28"/>
    <x v="35"/>
    <s v="&lt;p&gt;Hi All,&lt;/p&gt;_x000a_&lt;p&gt;I really hope you can help me. I am struggling to find a chart to display actual position towards a target. I was looking for a cylinder type of chart shoiwing the position we are at today and what is left to achieve the target. &lt;/p&gt;_x000a_&lt;p&gt;Can you help out._x000a_&lt;/p&gt;_x000a_"/>
    <d v="2009-08-14T16:05:01"/>
    <n v="0"/>
    <x v="0"/>
    <x v="0"/>
    <b v="0"/>
    <x v="0"/>
    <n v="6"/>
    <n v="40039.670138888891"/>
    <n v="0"/>
    <n v="1"/>
    <d v="2009-08-14T00:00:00"/>
    <n v="0"/>
    <x v="100"/>
  </r>
  <r>
    <n v="103"/>
    <n v="1"/>
    <x v="29"/>
    <x v="36"/>
    <s v="&lt;p&gt;I'm trying to adjust an Excel 2007 workbook so that all of my formulas work with Excel 2003 and I've got one table has me stymied. I've tried a number of SUMPRODUCT and SUM calculations but keep getting a value of &quot;$0&quot; returned. Here's my formula:&lt;/p&gt;_x000a_&lt;p&gt;=SUMIFS('Data Tab'!S$6:S$3770,'Data Tab'!$P$6:$P$3770,&quot;Aircraft&quot;,'Data Tab'!$N$6:$N$3770,&quot;Engines&quot;,'Data Tab'!$C$6:$C$3770,&quot;Bolts&quot;)&lt;/p&gt;_x000a_&lt;p&gt;When running correctly it returns all of the values for &quot;aircraft engine bolts&quot; in my table. Anyone have any ideas on how to make this work in Excel 2003?_x000a_&lt;/p&gt;_x000a_"/>
    <d v="2009-08-14T18:24:09"/>
    <n v="0"/>
    <x v="0"/>
    <x v="0"/>
    <b v="0"/>
    <x v="0"/>
    <n v="6"/>
    <n v="40039.76666666667"/>
    <n v="0"/>
    <n v="1"/>
    <d v="2009-08-14T00:00:00"/>
    <n v="0"/>
    <x v="101"/>
  </r>
  <r>
    <n v="104"/>
    <n v="2"/>
    <x v="28"/>
    <x v="0"/>
    <s v="&lt;p&gt;Hi.. try the thermometer chart.. http://chandoo.org/wp/2008/06/26/thermometer-charts-in-excel-howto/_x000a_&lt;/p&gt;_x000a_"/>
    <d v="2009-08-14T18:29:41"/>
    <n v="0"/>
    <x v="1"/>
    <x v="0"/>
    <b v="1"/>
    <x v="0"/>
    <n v="6"/>
    <n v="40039.670138888891"/>
    <n v="0"/>
    <n v="1"/>
    <d v="2009-08-14T00:00:00"/>
    <n v="0"/>
    <x v="102"/>
  </r>
  <r>
    <n v="105"/>
    <n v="4"/>
    <x v="0"/>
    <x v="37"/>
    <s v="&lt;p&gt;Hi there !!&lt;/p&gt;_x000a_&lt;p&gt;My name is Martin, I'm from Buenos Aires, Argentina. Used to be IT Manager, now promoted to Regional Administration.&lt;/p&gt;_x000a_&lt;p&gt;Love to use Excel, pretty much for everything  (I've even created and distributed personalized HTML files from a user list in Excel, using Lotus Notes !!)&lt;/p&gt;_x000a_&lt;p&gt;Since I've discovered this blog, I'm constantly amazed by the lots of things that I can do better in Excel, and by the lot of people that contributes to do so with great ideas and points of view.&lt;/p&gt;_x000a_&lt;p&gt;great work Chandoo !!_x000a_&lt;/p&gt;_x000a_"/>
    <d v="2009-08-14T20:36:58"/>
    <n v="0"/>
    <x v="18"/>
    <x v="0"/>
    <b v="1"/>
    <x v="0"/>
    <n v="6"/>
    <n v="40019.929861111108"/>
    <n v="0"/>
    <n v="1"/>
    <d v="2009-08-14T00:00:00"/>
    <n v="0"/>
    <x v="103"/>
  </r>
  <r>
    <n v="106"/>
    <n v="1"/>
    <x v="30"/>
    <x v="38"/>
    <s v="&lt;p&gt;I have several tables of data with corresponding charts. The tables grow to several hundred rows and if I want to view the chart with this data, it is currently located at the top of the worksheet.&lt;/p&gt;_x000a_&lt;p&gt;Is there any trick that I'm missing that would allow me to pin, anchor or otherwise tie the chart to the bottom of the table? It would save me some scrolling.&lt;/p&gt;_x000a_&lt;p&gt;I know I could put it at the top and then freeze the panes, but I'm not really wanting to do that as it takes up more screen real estate ALL the time._x000a_&lt;/p&gt;_x000a_"/>
    <d v="2009-08-14T20:40:08"/>
    <n v="0"/>
    <x v="0"/>
    <x v="0"/>
    <b v="0"/>
    <x v="0"/>
    <n v="6"/>
    <n v="40039.861111111109"/>
    <n v="0"/>
    <n v="1"/>
    <d v="2009-08-14T00:00:00"/>
    <n v="0"/>
    <x v="104"/>
  </r>
  <r>
    <n v="107"/>
    <n v="1"/>
    <x v="31"/>
    <x v="39"/>
    <s v="&lt;p&gt;Hello!  This is my first post... so please be gentle...  :)&lt;/p&gt;_x000a_&lt;p&gt;I am running a datalogger that records 16 channels of temperature data on a locomotive.  The measurements are logged 4 times per second.  The logger is set to log for 4 hours after which it power cycles to create a new file.  The files are easily transformed in to *.csv files.  We download 6 files per day.  On a high-output day, there are 50,000 rows in each file.&lt;/p&gt;_x000a_&lt;p&gt;I would like to effeciently create line charts of this data and look at up to a weeks worth of data at a time.  Help!&lt;/p&gt;_x000a_&lt;p&gt;Thanks!  wldm09_x000a_&lt;/p&gt;_x000a_"/>
    <d v="2009-08-14T20:58:38"/>
    <n v="0"/>
    <x v="0"/>
    <x v="0"/>
    <b v="0"/>
    <x v="0"/>
    <n v="6"/>
    <n v="40039.873611111114"/>
    <n v="0"/>
    <n v="1"/>
    <d v="2009-08-14T00:00:00"/>
    <n v="0"/>
    <x v="105"/>
  </r>
  <r>
    <n v="108"/>
    <n v="2"/>
    <x v="25"/>
    <x v="11"/>
    <s v="&lt;p&gt;Not a bad presentation, except for the wandering y-axis range that tends to misrepresent the significance of the results. The interactive search is nice.&lt;/p&gt;_x000a_&lt;p&gt;I wonder what's going on with the data. Most spikes of &quot;interest&quot; seem to occur on a Tuesday. Given the named sources (MySpace, lastfm, ilike) Tuesday does not seem like the day that would correlate with high traffic._x000a_&lt;/p&gt;_x000a_"/>
    <d v="2009-08-16T01:26:55"/>
    <n v="0"/>
    <x v="1"/>
    <x v="0"/>
    <b v="1"/>
    <x v="0"/>
    <n v="1"/>
    <n v="40037.327777777777"/>
    <n v="0"/>
    <n v="1"/>
    <d v="2009-08-16T00:00:00"/>
    <n v="0"/>
    <x v="106"/>
  </r>
  <r>
    <n v="109"/>
    <n v="1"/>
    <x v="29"/>
    <x v="17"/>
    <s v="&lt;p&gt;The &quot;SUMIFS&quot; is exclusively for 2007 version it will not work in prior versions. Reason, previous versions of Excel acknowledge formula only when it says &quot;SUMIF&quot; and not &quot;SUNIFS&quot; note the difference of letter &quot;S&quot; in 2007 version. Try the following array formula in 2003 version (make sure when you enter the formula you have to do CTRL+SHIFT+ENTER)&lt;/p&gt;_x000a_&lt;p&gt;={SUM(IF((Data Range=&quot;Aircraft&quot;)*(Data Range=&quot;Engines&quot;)*(Data Range=&quot;Bolts&quot;),data range with $ values,0))}&lt;/p&gt;_x000a_&lt;p&gt;Axim5_x000a_&lt;/p&gt;_x000a_"/>
    <d v="2009-08-16T04:31:05"/>
    <n v="0"/>
    <x v="1"/>
    <x v="0"/>
    <b v="1"/>
    <x v="0"/>
    <n v="1"/>
    <n v="40039.76666666667"/>
    <n v="0"/>
    <n v="1"/>
    <d v="2009-08-16T00:00:00"/>
    <n v="0"/>
    <x v="107"/>
  </r>
  <r>
    <n v="110"/>
    <n v="1"/>
    <x v="32"/>
    <x v="40"/>
    <s v="&lt;p&gt;Its been a long time since i have used excel and i cant remember even the simplest things :/&lt;/p&gt;_x000a_&lt;p&gt;So i want to total up figures with a description beside them from my bank statement which i have in excel format. I just want to be able to see how much cash has been drawn out, card payments made etc by using the description as the search string and the adjacent cells figure be totaled up with any other entries of said description so that i may achieve monthly totals which can be charted.&lt;/p&gt;_x000a_&lt;p&gt;I should mention that in the search i want to know where i can put in wild cards to make it easier for descriptions with partially dynamic data if possible.&lt;/p&gt;_x000a_&lt;p&gt;Funny i can remember how to concatenate etc but not this ? *sigh*_x000a_&lt;/p&gt;_x000a_"/>
    <d v="2009-08-16T22:19:23"/>
    <n v="0"/>
    <x v="0"/>
    <x v="0"/>
    <b v="0"/>
    <x v="0"/>
    <n v="1"/>
    <n v="40041.929861111108"/>
    <n v="0"/>
    <n v="1"/>
    <d v="2009-08-16T00:00:00"/>
    <n v="0"/>
    <x v="108"/>
  </r>
  <r>
    <n v="111"/>
    <n v="1"/>
    <x v="32"/>
    <x v="0"/>
    <s v="&lt;p&gt;@Silmaril... Welcome... :) You can use countif() and sumif() with wildcards. see the examples here. http://chandoo.org/wp/2008/11/12/using-countif-sumif-excel-help/&lt;/p&gt;_x000a_&lt;p&gt;you can easily make this with excel._x000a_&lt;/p&gt;_x000a_"/>
    <d v="2009-08-16T22:39:50"/>
    <n v="0"/>
    <x v="1"/>
    <x v="0"/>
    <b v="1"/>
    <x v="0"/>
    <n v="1"/>
    <n v="40041.929861111108"/>
    <n v="0"/>
    <n v="1"/>
    <d v="2009-08-16T00:00:00"/>
    <n v="0"/>
    <x v="109"/>
  </r>
  <r>
    <n v="112"/>
    <n v="1"/>
    <x v="32"/>
    <x v="40"/>
    <s v="&lt;p&gt;I dont really get it, &lt;/p&gt;_x000a_&lt;p&gt;Could you make this clearer if i give an example table?&lt;/p&gt;_x000a_&lt;p&gt;Column A is the description&lt;br /&gt;_x000a_Colunm B is the ammount i have to pay to that company&lt;/p&gt;_x000a_&lt;p&gt;I want to find every occurance of &quot;british gas&quot; in col A and total up the figures in Col B to get a total spend for british gas, for example._x000a_&lt;/p&gt;_x000a_"/>
    <d v="2009-08-17T06:49:06"/>
    <n v="0"/>
    <x v="2"/>
    <x v="0"/>
    <b v="1"/>
    <x v="0"/>
    <n v="2"/>
    <n v="40041.929861111108"/>
    <n v="0"/>
    <n v="1"/>
    <d v="2009-08-17T00:00:00"/>
    <n v="0"/>
    <x v="110"/>
  </r>
  <r>
    <n v="113"/>
    <n v="1"/>
    <x v="32"/>
    <x v="13"/>
    <s v="&lt;p&gt;=SUMIF(A1:A5,&quot;british gas&quot;,B1:B5)_x000a_&lt;/p&gt;_x000a_"/>
    <d v="2009-08-17T07:12:31"/>
    <n v="0"/>
    <x v="3"/>
    <x v="0"/>
    <b v="1"/>
    <x v="0"/>
    <n v="2"/>
    <n v="40041.929861111108"/>
    <n v="0"/>
    <n v="1"/>
    <d v="2009-08-17T00:00:00"/>
    <n v="0"/>
    <x v="111"/>
  </r>
  <r>
    <n v="114"/>
    <n v="1"/>
    <x v="32"/>
    <x v="0"/>
    <s v="&lt;p&gt;incase you want to go wild :P you can try =SUMIF(A1:A5,&quot;*british gas*&quot;,B1:B5)_x000a_&lt;/p&gt;_x000a_"/>
    <d v="2009-08-17T09:39:51"/>
    <n v="0"/>
    <x v="4"/>
    <x v="0"/>
    <b v="1"/>
    <x v="0"/>
    <n v="2"/>
    <n v="40041.929861111108"/>
    <n v="0"/>
    <n v="1"/>
    <d v="2009-08-17T00:00:00"/>
    <n v="0"/>
    <x v="112"/>
  </r>
  <r>
    <n v="115"/>
    <n v="1"/>
    <x v="29"/>
    <x v="36"/>
    <s v="&lt;p&gt;Thanks for the help - that worked perfectly. I knew SUMIFS wouldn't work in Excel 2003, just couldn't get any of the other formulas I knew that would work to deliver the exact sum I wanted. I appreciate the help._x000a_&lt;/p&gt;_x000a_"/>
    <d v="2009-08-17T14:32:59"/>
    <n v="0"/>
    <x v="2"/>
    <x v="0"/>
    <b v="1"/>
    <x v="0"/>
    <n v="2"/>
    <n v="40039.76666666667"/>
    <n v="0"/>
    <n v="1"/>
    <d v="2009-08-17T00:00:00"/>
    <n v="0"/>
    <x v="113"/>
  </r>
  <r>
    <n v="116"/>
    <n v="1"/>
    <x v="33"/>
    <x v="41"/>
    <s v="&lt;p&gt;I'm looking return the Nth value from all of columnn A providing it meets a match from column B.&lt;br /&gt;_x000a_Simular to a sum(if). &lt;/p&gt;_x000a_&lt;p&gt;Sales_x0009_Group&lt;br /&gt;_x000a_10_x0009_12&lt;br /&gt;_x000a_11_x0009_16&lt;br /&gt;_x000a_13_x0009_25&lt;br /&gt;_x000a_14_x0009_25&lt;br /&gt;_x000a_14_x0009_17&lt;br /&gt;_x000a_15_x0009_25&lt;br /&gt;_x000a_17_x0009_25&lt;br /&gt;_x000a_19_x0009_30&lt;br /&gt;_x000a_20_x0009_25&lt;br /&gt;_x000a_22_x0009_25&lt;/p&gt;_x000a_&lt;p&gt;Thanks&lt;br /&gt;_x000a_Rob_x000a_&lt;/p&gt;_x000a_"/>
    <d v="2009-08-17T19:08:01"/>
    <n v="0"/>
    <x v="0"/>
    <x v="0"/>
    <b v="0"/>
    <x v="0"/>
    <n v="2"/>
    <n v="40042.797222222223"/>
    <n v="0"/>
    <n v="1"/>
    <d v="2009-08-17T00:00:00"/>
    <n v="0"/>
    <x v="114"/>
  </r>
  <r>
    <n v="117"/>
    <n v="4"/>
    <x v="0"/>
    <x v="42"/>
    <s v="&lt;p&gt;Hi,&lt;/p&gt;_x000a_&lt;p&gt;In my former life I used excel 90% of my day.  I just started my MBA full-time so now it's only 25% - 50% of my day!&lt;/p&gt;_x000a_&lt;p&gt;I've learned a lot from this blog over the past year plus and just recently read some of the posts from a long time ago and realized that Chandoo started it when he was in a similar stage in his life.  Thanks for all the great information Chandoo and for providing some inspiration in past posts for me._x000a_&lt;/p&gt;_x000a_"/>
    <d v="2009-08-17T20:06:03"/>
    <n v="0"/>
    <x v="19"/>
    <x v="0"/>
    <b v="1"/>
    <x v="0"/>
    <n v="2"/>
    <n v="40019.929861111108"/>
    <n v="0"/>
    <n v="1"/>
    <d v="2009-08-17T00:00:00"/>
    <n v="0"/>
    <x v="115"/>
  </r>
  <r>
    <n v="118"/>
    <n v="4"/>
    <x v="0"/>
    <x v="42"/>
    <s v="&lt;p&gt;Also, it appears that in addition to being an MBA student, I am a disinterested stopsign._x000a_&lt;/p&gt;_x000a_"/>
    <d v="2009-08-17T20:08:14"/>
    <n v="0"/>
    <x v="20"/>
    <x v="0"/>
    <b v="1"/>
    <x v="0"/>
    <n v="2"/>
    <n v="40019.929861111108"/>
    <n v="0"/>
    <n v="1"/>
    <d v="2009-08-17T00:00:00"/>
    <n v="0"/>
    <x v="116"/>
  </r>
  <r>
    <n v="119"/>
    <n v="1"/>
    <x v="34"/>
    <x v="43"/>
    <s v="&lt;p&gt;Is it possible to recreate the functions SUMIFS and COUNTIFS existing in Excel 2007 with UDFs (User Defined Functions made in VBA)?&lt;/p&gt;_x000a_&lt;p&gt;Yes, I saw the posthttp://chandoo.org/forums/topic/converting-sumifs-to-excel-2003 but I do not want to recreate any formulas, i want to recreate the functions.&lt;/p&gt;_x000a_&lt;p&gt;I do not care if it will be slow or if it will have to use a different function name, but I want to be able to use the same variables (input) I am already using in Excel 2007.&lt;/p&gt;_x000a_&lt;p&gt;I have googled a lot but not been able to find any existing UDFs that does this.&lt;/p&gt;_x000a_&lt;p&gt;KR / Dennis_x000a_&lt;/p&gt;_x000a_"/>
    <d v="2009-08-17T20:42:37"/>
    <n v="0"/>
    <x v="0"/>
    <x v="0"/>
    <b v="0"/>
    <x v="0"/>
    <n v="2"/>
    <n v="40042.862500000003"/>
    <n v="0"/>
    <n v="1"/>
    <d v="2009-08-17T00:00:00"/>
    <n v="0"/>
    <x v="117"/>
  </r>
  <r>
    <n v="120"/>
    <n v="1"/>
    <x v="35"/>
    <x v="44"/>
    <s v="&lt;p&gt;Hi&lt;/p&gt;_x000a_&lt;p&gt;I am playing about with Excel to do all sorts of things, and have found tons of ideas from this site - great work.&lt;/p&gt;_x000a_&lt;p&gt;One thing I am trying to work on is a 'Tick List'.  I have no problems with creating the tick list and hiding rows depending on values.  However, I want it to be mouse controlled, thus using the Tick Box controls.  I put the tick box 'in' a cell, and can hide the row depending on the value of the tick box - but the box stays around and is thus misaligned.  Does anyone know a quick way of hiding a tick box when the row is hidden?&lt;/p&gt;_x000a_&lt;p&gt;Thanks&lt;/p&gt;_x000a_&lt;p&gt;Tim_x000a_&lt;/p&gt;_x000a_"/>
    <d v="2009-08-17T21:04:21"/>
    <n v="0"/>
    <x v="0"/>
    <x v="0"/>
    <b v="0"/>
    <x v="0"/>
    <n v="2"/>
    <n v="40042.87777777778"/>
    <n v="0"/>
    <n v="1"/>
    <d v="2009-08-17T00:00:00"/>
    <n v="0"/>
    <x v="118"/>
  </r>
  <r>
    <n v="121"/>
    <n v="1"/>
    <x v="31"/>
    <x v="44"/>
    <s v="&lt;p&gt;Graphing that many data points is unlikely to show anything of interest, except for a real mash of lines!  It will be extremely slow in Excel, too.&lt;/p&gt;_x000a_&lt;p&gt;So, you should aggregate the data - that is, reduce it to a smaller number of points by 'combining' values by taking their averages.&lt;/p&gt;_x000a_&lt;p&gt;So, you have 50,000 rows.  If you average every 10 values, the number of points is reduced to 5000.  That is still too many, so you could average, say, in blocks of 100 or even 250.  Alternatively, aggregate a previous aggregate - with, say, 10 values in each takes you down from 50,000 to 5000 to 500.&lt;/p&gt;_x000a_&lt;p&gt;I must admit, I have not tried any of this in Excel, but it is the way some other tools work (namely, LoadRunner and BAC).&lt;/p&gt;_x000a_&lt;p&gt;I hope this helps.&lt;/p&gt;_x000a_&lt;p&gt;Tim_x000a_&lt;/p&gt;_x000a_"/>
    <d v="2009-08-17T21:19:26"/>
    <n v="0"/>
    <x v="1"/>
    <x v="0"/>
    <b v="1"/>
    <x v="0"/>
    <n v="2"/>
    <n v="40039.873611111114"/>
    <n v="0"/>
    <n v="1"/>
    <d v="2009-08-17T00:00:00"/>
    <n v="0"/>
    <x v="119"/>
  </r>
  <r>
    <n v="122"/>
    <n v="1"/>
    <x v="33"/>
    <x v="44"/>
    <s v="&lt;p&gt;Just to clarify, do you mean 'the Nth value in column A of all that match where column B meets the criteria' or 'the Nth value from column A, only if it meets the criteria from column B'.&lt;/p&gt;_x000a_&lt;p&gt;I'm guessing the former as that makes more sense.  If that is right, here is a really messy way of doing it - worked out in about 5 minutes and in multiple columns so it can easily be followed - I'll leave it up to someone else to simplify into one column.&lt;/p&gt;_x000a_&lt;p&gt;Column C formula: =IF(B2=&lt;strong&gt;value&lt;/strong&gt;,TRUE,FALSE)&lt;br /&gt;_x000a_Column D formula: =IF(C2=TRUE,COUNTIF(INDIRECT(&quot;C2:C&quot;&amp;amp;ROW()),&quot;=true&quot;),0)&lt;br /&gt;_x000a_Column E formula: =MOD(D2,&lt;strong&gt;Nth&lt;/strong&gt;)&lt;br /&gt;_x000a_Column F formula: =IF(D2&amp;lt;&amp;gt;0,IF(E2=0,A2,&quot;&quot;),&quot;&quot;)&lt;/p&gt;_x000a_&lt;p&gt;Where the 2 in the above formulas is the row.&lt;/p&gt;_x000a_&lt;p&gt;As I say, 5 minutes work so not pretty.&lt;/p&gt;_x000a_&lt;p&gt;Tim_x000a_&lt;/p&gt;_x000a_"/>
    <d v="2009-08-17T21:38:11"/>
    <n v="0"/>
    <x v="1"/>
    <x v="0"/>
    <b v="1"/>
    <x v="0"/>
    <n v="2"/>
    <n v="40042.797222222223"/>
    <n v="0"/>
    <n v="1"/>
    <d v="2009-08-17T00:00:00"/>
    <n v="0"/>
    <x v="120"/>
  </r>
  <r>
    <n v="123"/>
    <n v="2"/>
    <x v="7"/>
    <x v="44"/>
    <s v="&lt;p&gt;I would strongly advise people to do what I do - lock the phone in the boot (US: trunk)! Even talking to a passenger while driving can be too distracting when there are lots of other cars about and something unexpected happens. My wife is used stopping talking - even mid sentence - when a junction comes up or a poor driver is spotted (very often, here in the UK!)._x000a_&lt;/p&gt;_x000a_"/>
    <d v="2009-08-17T21:46:49"/>
    <n v="0"/>
    <x v="1"/>
    <x v="0"/>
    <b v="1"/>
    <x v="0"/>
    <n v="2"/>
    <n v="40022.077777777777"/>
    <n v="0"/>
    <n v="1"/>
    <d v="2009-08-17T00:00:00"/>
    <n v="0"/>
    <x v="121"/>
  </r>
  <r>
    <n v="124"/>
    <n v="2"/>
    <x v="2"/>
    <x v="44"/>
    <s v="&lt;p&gt;I must find a way to include this in a future presentation!_x000a_&lt;/p&gt;_x000a_"/>
    <d v="2009-08-17T21:48:51"/>
    <n v="0"/>
    <x v="2"/>
    <x v="0"/>
    <b v="1"/>
    <x v="0"/>
    <n v="2"/>
    <n v="40020.511805555558"/>
    <n v="0"/>
    <n v="1"/>
    <d v="2009-08-17T00:00:00"/>
    <n v="0"/>
    <x v="122"/>
  </r>
  <r>
    <n v="125"/>
    <n v="1"/>
    <x v="34"/>
    <x v="44"/>
    <s v="&lt;p&gt;See http://chandoo.org/forums/topic/converting-sumifs-to-excel-2003_x000a_&lt;/p&gt;_x000a_"/>
    <d v="2009-08-17T21:56:48"/>
    <n v="0"/>
    <x v="1"/>
    <x v="0"/>
    <b v="1"/>
    <x v="0"/>
    <n v="2"/>
    <n v="40042.862500000003"/>
    <n v="0"/>
    <n v="1"/>
    <d v="2009-08-17T00:00:00"/>
    <n v="0"/>
    <x v="123"/>
  </r>
  <r>
    <n v="126"/>
    <n v="1"/>
    <x v="33"/>
    <x v="41"/>
    <s v="&lt;p&gt;Hi Tim, &lt;/p&gt;_x000a_&lt;p&gt;Thanks for your help on this.&lt;br /&gt;_x000a_I should have been more clear (new at this)&lt;/p&gt;_x000a_&lt;p&gt;I'm looking return the Nth value (1st largest 2nd largest etc.) from all of columnn A(sales) providing it meets a match (25) from column B (Group).&lt;br /&gt;_x000a_Simular to a sum(if). &lt;/p&gt;_x000a_&lt;p&gt;I know there is no large(if) but here is what I think I'm looking for.&lt;br /&gt;_x000a_=largeIF($a$3:$a$12,$a1,$a$3:$a$12)&lt;/p&gt;_x000a_&lt;p&gt;25&lt;br /&gt;_x000a_Sales  Group&lt;br /&gt;_x000a_10     12&lt;br /&gt;_x000a_11     16&lt;br /&gt;_x000a_13     25&lt;br /&gt;_x000a_14     25&lt;br /&gt;_x000a_14     17&lt;br /&gt;_x000a_15     25&lt;br /&gt;_x000a_17     25&lt;br /&gt;_x000a_19     30&lt;br /&gt;_x000a_20     25&lt;br /&gt;_x000a_22     25_x000a_&lt;/p&gt;_x000a_"/>
    <d v="2009-08-17T23:19:24"/>
    <n v="0"/>
    <x v="2"/>
    <x v="0"/>
    <b v="1"/>
    <x v="0"/>
    <n v="2"/>
    <n v="40042.797222222223"/>
    <n v="0"/>
    <n v="1"/>
    <d v="2009-08-17T00:00:00"/>
    <n v="0"/>
    <x v="124"/>
  </r>
  <r>
    <n v="127"/>
    <n v="1"/>
    <x v="33"/>
    <x v="41"/>
    <s v="&lt;p&gt;Case Solved&lt;/p&gt;_x000a_&lt;p&gt;Thank you all so much.&lt;br /&gt;_x000a_You've all been a great help and I can not tell you how much I've learned in addition to my formula problem.&lt;/p&gt;_x000a_&lt;p&gt;{=LARGE(IF(B2:B11=$A$1,A2:A11),1)}_x000a_&lt;/p&gt;_x000a_"/>
    <d v="2009-08-18T00:12:31"/>
    <n v="0"/>
    <x v="3"/>
    <x v="0"/>
    <b v="1"/>
    <x v="0"/>
    <n v="3"/>
    <n v="40042.797222222223"/>
    <n v="0"/>
    <n v="1"/>
    <d v="2009-08-18T00:00:00"/>
    <n v="0"/>
    <x v="125"/>
  </r>
  <r>
    <n v="128"/>
    <n v="1"/>
    <x v="36"/>
    <x v="45"/>
    <s v="&lt;p&gt;Here is the data setup:&lt;br /&gt;_x000a_1) Two years, by month, of on-time delivery metrics (% on y-axis), separated by trade and intra-company sales orders (x-axis). Bar graph.&lt;/p&gt;_x000a_&lt;p&gt;I want to draw a trend line, but I have gaps of missing data which should not affect the trend - how do I do it? More specifically, is there a way to only select certain data points in the trend analysis in Excel?&lt;/p&gt;_x000a_&lt;p&gt;More information as example:  I have all data from beginning of 2008 to present for all trade orders (drawing trend lines is no problem); however, data capture for intra-company orders began in 2009. So, when Excel draws the trend line for the data set with only current year data, it erroneously shows a positive trend since the first 12 months equal zero._x000a_&lt;/p&gt;_x000a_"/>
    <d v="2009-08-18T01:00:17"/>
    <n v="0"/>
    <x v="0"/>
    <x v="0"/>
    <b v="0"/>
    <x v="0"/>
    <n v="3"/>
    <n v="40043.041666666664"/>
    <n v="0"/>
    <n v="1"/>
    <d v="2009-08-18T00:00:00"/>
    <n v="0"/>
    <x v="126"/>
  </r>
  <r>
    <n v="129"/>
    <n v="1"/>
    <x v="35"/>
    <x v="18"/>
    <s v="&lt;p&gt;Hi,&lt;br /&gt;_x000a_Not sure if the below is Excel version dependant or not, but..&lt;/p&gt;_x000a_&lt;p&gt;Right Click on the tick box, select 'Format Control' at the bottom of the mouse menu.&lt;br /&gt;_x000a_In the popup wizard go to the 'Properties' tab and select the 'Move and Size with cells' radio button. &lt;/p&gt;_x000a_&lt;p&gt;I tested this manually [not programatically] in Excel 2007. &lt;/p&gt;_x000a_&lt;p&gt;You can select whether or not you want to have the control visible in printed output in this pane also. &lt;/p&gt;_x000a_&lt;p&gt;Hope this helps.&lt;br /&gt;_x000a_Justin_x000a_&lt;/p&gt;_x000a_"/>
    <d v="2009-08-18T06:46:37"/>
    <n v="0"/>
    <x v="1"/>
    <x v="0"/>
    <b v="1"/>
    <x v="0"/>
    <n v="3"/>
    <n v="40042.87777777778"/>
    <n v="0"/>
    <n v="1"/>
    <d v="2009-08-18T00:00:00"/>
    <n v="0"/>
    <x v="127"/>
  </r>
  <r>
    <n v="130"/>
    <n v="1"/>
    <x v="35"/>
    <x v="44"/>
    <s v="&lt;p&gt;The 'move and size with cells is greyed out - because I was using the form controls check box.  If I use an active X then it hides with the cells.  Excellent - that should work.&lt;/p&gt;_x000a_&lt;p&gt;Thanks&lt;/p&gt;_x000a_&lt;p&gt;Tim_x000a_&lt;/p&gt;_x000a_"/>
    <d v="2009-08-18T08:43:28"/>
    <n v="0"/>
    <x v="2"/>
    <x v="0"/>
    <b v="1"/>
    <x v="0"/>
    <n v="3"/>
    <n v="40042.87777777778"/>
    <n v="0"/>
    <n v="1"/>
    <d v="2009-08-18T00:00:00"/>
    <n v="0"/>
    <x v="128"/>
  </r>
  <r>
    <n v="131"/>
    <n v="1"/>
    <x v="33"/>
    <x v="44"/>
    <s v="&lt;p&gt;Those array formulas are really useful - just getting to know them myself.&lt;/p&gt;_x000a_&lt;p&gt;Tim_x000a_&lt;/p&gt;_x000a_"/>
    <d v="2009-08-18T08:45:15"/>
    <n v="0"/>
    <x v="4"/>
    <x v="0"/>
    <b v="1"/>
    <x v="0"/>
    <n v="3"/>
    <n v="40042.797222222223"/>
    <n v="0"/>
    <n v="1"/>
    <d v="2009-08-18T00:00:00"/>
    <n v="0"/>
    <x v="129"/>
  </r>
  <r>
    <n v="132"/>
    <n v="1"/>
    <x v="37"/>
    <x v="46"/>
    <s v="&lt;p&gt;I am beginner with excel bare with me and help me to get solution for below&lt;/p&gt;_x000a_&lt;p&gt;I have 2 tables- table1 and table2.&lt;br /&gt;_x000a_table 1 has 2 columns only col1, col2. it is the reference table for comparing values.&lt;br /&gt;_x000a_table 2 has 200 columns. It is data table.&lt;/p&gt;_x000a_&lt;p&gt;I have to compare reference table(table1) with data table(table2) like -&lt;/p&gt;_x000a_&lt;p&gt;table1 col1 &amp;amp; col2 compare with table2 col1&lt;br /&gt;_x000a_table1 col1 &amp;amp; col2 compare with table2 col2&lt;br /&gt;_x000a_.&lt;br /&gt;_x000a_.&lt;br /&gt;_x000a_.&lt;/p&gt;_x000a_&lt;p&gt;table1 col1 &amp;amp; col2 compare with table2 col200&lt;/p&gt;_x000a_&lt;p&gt;data value should be lesser than reference table value ie- table1 value &amp;gt; table2 value&lt;br /&gt;_x000a_if not mark cell as red color in table2._x000a_&lt;/p&gt;_x000a_"/>
    <d v="2009-08-18T08:47:23"/>
    <n v="0"/>
    <x v="0"/>
    <x v="0"/>
    <b v="0"/>
    <x v="0"/>
    <n v="3"/>
    <n v="40043.365972222222"/>
    <n v="0"/>
    <n v="1"/>
    <d v="2009-08-18T00:00:00"/>
    <n v="0"/>
    <x v="130"/>
  </r>
  <r>
    <n v="133"/>
    <n v="1"/>
    <x v="37"/>
    <x v="46"/>
    <s v="&lt;p&gt;I have checked with the Menu&amp;gt; Format&amp;gt; conditional Formatting.. but when data changes all setting gone...&lt;br /&gt;_x000a_so I am looking for code in macro. so that if new data comes on table2 need not not to do all settings again !!&lt;/p&gt;_x000a_&lt;p&gt;Devx_x000a_&lt;/p&gt;_x000a_"/>
    <d v="2009-08-18T09:16:22"/>
    <n v="0"/>
    <x v="1"/>
    <x v="0"/>
    <b v="1"/>
    <x v="0"/>
    <n v="3"/>
    <n v="40043.365972222222"/>
    <n v="0"/>
    <n v="1"/>
    <d v="2009-08-18T00:00:00"/>
    <n v="0"/>
    <x v="131"/>
  </r>
  <r>
    <n v="134"/>
    <n v="1"/>
    <x v="37"/>
    <x v="0"/>
    <s v="&lt;p&gt;@Devx Try the tutorials in http://chandoo.org/wp/2008/03/13/want-to-be-an-excel-conditional-formatting-rock-star-read-this/ for some ideas. You can use formulas in conditional formatting to achieve this. Let me know if you are still stuck..._x000a_&lt;/p&gt;_x000a_"/>
    <d v="2009-08-18T13:38:36"/>
    <n v="0"/>
    <x v="2"/>
    <x v="0"/>
    <b v="1"/>
    <x v="0"/>
    <n v="3"/>
    <n v="40043.365972222222"/>
    <n v="0"/>
    <n v="1"/>
    <d v="2009-08-18T00:00:00"/>
    <n v="0"/>
    <x v="132"/>
  </r>
  <r>
    <n v="135"/>
    <n v="1"/>
    <x v="36"/>
    <x v="0"/>
    <s v="&lt;p&gt;Just curious, can you try to use NA() for missing values and then try the trend line. Ideally this should work. Not tested though..._x000a_&lt;/p&gt;_x000a_"/>
    <d v="2009-08-18T13:40:01"/>
    <n v="0"/>
    <x v="1"/>
    <x v="0"/>
    <b v="1"/>
    <x v="0"/>
    <n v="3"/>
    <n v="40043.041666666664"/>
    <n v="0"/>
    <n v="1"/>
    <d v="2009-08-18T00:00:00"/>
    <n v="0"/>
    <x v="133"/>
  </r>
  <r>
    <n v="136"/>
    <n v="2"/>
    <x v="23"/>
    <x v="47"/>
    <s v="&lt;p&gt;It's definitely George for me.  He's the &quot;most&quot; normal.  As for his quotes, of which there are just so many, &quot;it's not a lie... if you believe it&quot; and &quot;The sea was angry that day my friends, like an old man trying to send back soup in a deli.&quot;_x000a_&lt;/p&gt;_x000a_"/>
    <d v="2009-08-18T17:23:50"/>
    <n v="0"/>
    <x v="4"/>
    <x v="0"/>
    <b v="1"/>
    <x v="0"/>
    <n v="3"/>
    <n v="40032.370833333334"/>
    <n v="0"/>
    <n v="1"/>
    <d v="2009-08-18T00:00:00"/>
    <n v="0"/>
    <x v="134"/>
  </r>
  <r>
    <n v="137"/>
    <n v="1"/>
    <x v="38"/>
    <x v="27"/>
    <s v="&lt;p&gt;I saw this once, but now that I have an opportunity to do it, I can't remember how it was done. I have a series of numbers and I want to create a bar chart by repeating a character. Like this:&lt;/p&gt;_x000a_&lt;p&gt;A       B&lt;br /&gt;_x000a_10      ||||||||||&lt;br /&gt;_x000a_20      ||||||||||||||||||||&lt;br /&gt;_x000a_25      |||||||||||||||||||||||||&lt;/p&gt;_x000a_&lt;p&gt;And so on. So I need a formula in A2 that says, &quot;|&quot; x A1. Does anyone know how to write a formula that repeats a symbol?&lt;/p&gt;_x000a_&lt;p&gt;Thanks.&lt;/p&gt;_x000a_&lt;p&gt;Dan_x000a_&lt;/p&gt;_x000a_"/>
    <d v="2009-08-18T20:57:27"/>
    <n v="0"/>
    <x v="0"/>
    <x v="0"/>
    <b v="0"/>
    <x v="0"/>
    <n v="3"/>
    <n v="40043.872916666667"/>
    <n v="0"/>
    <n v="1"/>
    <d v="2009-08-18T00:00:00"/>
    <n v="0"/>
    <x v="135"/>
  </r>
  <r>
    <n v="138"/>
    <n v="1"/>
    <x v="38"/>
    <x v="0"/>
    <s v="&lt;p&gt;rept ofcourse... here is a tutorial.. http://chandoo.org/excel-formulas/rept.html&lt;br /&gt;_x000a_more examples here: http://chandoo.org/wp/2008/05/13/creating-in-cell-bar-charts-histograms-in-excel/_x000a_&lt;/p&gt;_x000a_"/>
    <d v="2009-08-18T21:14:50"/>
    <n v="0"/>
    <x v="1"/>
    <x v="0"/>
    <b v="1"/>
    <x v="0"/>
    <n v="3"/>
    <n v="40043.872916666667"/>
    <n v="0"/>
    <n v="1"/>
    <d v="2009-08-18T00:00:00"/>
    <n v="0"/>
    <x v="136"/>
  </r>
  <r>
    <n v="139"/>
    <n v="1"/>
    <x v="36"/>
    <x v="45"/>
    <s v="&lt;p&gt;So, in the cell, should it be =NA()? When adding these values in the cells, the R^2 value seems to be changing from about .78 to &amp;lt;.10. Intuitively, one would think that if the bars were relatively flat, the trend line values would be closer...or maybe the revised graph (using =NA()) should actually be better?_x000a_&lt;/p&gt;_x000a_"/>
    <d v="2009-08-19T00:59:12"/>
    <n v="0"/>
    <x v="2"/>
    <x v="0"/>
    <b v="1"/>
    <x v="0"/>
    <n v="4"/>
    <n v="40043.041666666664"/>
    <n v="0"/>
    <n v="1"/>
    <d v="2009-08-19T00:00:00"/>
    <n v="0"/>
    <x v="137"/>
  </r>
  <r>
    <n v="140"/>
    <n v="1"/>
    <x v="6"/>
    <x v="9"/>
    <s v="&lt;p&gt;While all of these are valid solutions to my problem, part of my desire for the formula is to make the process completely automated.  Users that don't know at all how the sheet works will be using it.  So I want the list of unique values to generate just as a result of pasting in the list.  I appreciate the help, and can't beleive I managed to forget that I started this thread until just now._x000a_&lt;/p&gt;_x000a_"/>
    <d v="2009-08-19T02:14:11"/>
    <n v="0"/>
    <x v="4"/>
    <x v="0"/>
    <b v="1"/>
    <x v="0"/>
    <n v="4"/>
    <n v="40022.000694444447"/>
    <n v="0"/>
    <n v="1"/>
    <d v="2009-08-19T00:00:00"/>
    <n v="0"/>
    <x v="138"/>
  </r>
  <r>
    <n v="141"/>
    <n v="1"/>
    <x v="38"/>
    <x v="29"/>
    <s v="&lt;p&gt;Hi Denko,&lt;br /&gt;_x000a_Also I have used a font format in the cells(Albertus Medium)and inside the REPT&quot; &quot; use a thick bar like this ¦ from the Character Map and it turns out solid in length. Looks neat as well. Give it a try and see how it goes, but there's nothing wrong with what you are trying to achieve. &lt;/p&gt;_x000a_&lt;p&gt;Les. ????_x000a_&lt;/p&gt;_x000a_"/>
    <d v="2009-08-19T05:15:33"/>
    <n v="0"/>
    <x v="2"/>
    <x v="0"/>
    <b v="1"/>
    <x v="0"/>
    <n v="4"/>
    <n v="40043.872916666667"/>
    <n v="0"/>
    <n v="1"/>
    <d v="2009-08-19T00:00:00"/>
    <n v="0"/>
    <x v="139"/>
  </r>
  <r>
    <n v="142"/>
    <n v="1"/>
    <x v="38"/>
    <x v="29"/>
    <s v="&lt;p&gt;I love my Avatar. Looks exactly like me. How did they do that ??&lt;/p&gt;_x000a_&lt;p&gt;Les. ????_x000a_&lt;/p&gt;_x000a_"/>
    <d v="2009-08-19T05:17:19"/>
    <n v="0"/>
    <x v="3"/>
    <x v="0"/>
    <b v="1"/>
    <x v="0"/>
    <n v="4"/>
    <n v="40043.872916666667"/>
    <n v="0"/>
    <n v="1"/>
    <d v="2009-08-19T00:00:00"/>
    <n v="0"/>
    <x v="140"/>
  </r>
  <r>
    <n v="143"/>
    <n v="1"/>
    <x v="38"/>
    <x v="0"/>
    <s v="&lt;p&gt;@LesEwing... you can actually set your avatar to whatever you want. Just go to gravatar.com and signup with your e-mail id (that you have used to register here). otherwise, this forum picks up a random emoticon avatar based on your e-mail id_x000a_&lt;/p&gt;_x000a_"/>
    <d v="2009-08-19T05:35:44"/>
    <n v="0"/>
    <x v="4"/>
    <x v="0"/>
    <b v="1"/>
    <x v="0"/>
    <n v="4"/>
    <n v="40043.872916666667"/>
    <n v="0"/>
    <n v="1"/>
    <d v="2009-08-19T00:00:00"/>
    <n v="0"/>
    <x v="141"/>
  </r>
  <r>
    <n v="144"/>
    <n v="1"/>
    <x v="38"/>
    <x v="29"/>
    <s v="&lt;p&gt;@Chandoo ... I wouldn't change it ... I ? it. It is very similar to me when I can't get something right in Excel.&lt;/p&gt;_x000a_&lt;p&gt;Great Site !&lt;br /&gt;_x000a_Cheers.????_x000a_&lt;/p&gt;_x000a_"/>
    <d v="2009-08-19T05:42:12"/>
    <n v="0"/>
    <x v="5"/>
    <x v="0"/>
    <b v="1"/>
    <x v="0"/>
    <n v="4"/>
    <n v="40043.872916666667"/>
    <n v="0"/>
    <n v="1"/>
    <d v="2009-08-19T00:00:00"/>
    <n v="0"/>
    <x v="142"/>
  </r>
  <r>
    <n v="145"/>
    <n v="1"/>
    <x v="39"/>
    <x v="29"/>
    <s v="&lt;p&gt;Question to every one out there, 'What is your favourite Excel font or a favourite one that you use and for what purpose?' Also 'What is an ideal size to use?' I use mostly Arial 12 zoomed down to 75% for doing financials, also don't use the dollar signs just the number format, but the Titling I use a couple of downloaded fonts which are great:- Arnol2.1 and Tintin Majuscules. Give them a try.&lt;br /&gt;_x000a_What say you ?&lt;/p&gt;_x000a_&lt;p&gt;Les.????_x000a_&lt;/p&gt;_x000a_"/>
    <d v="2009-08-19T05:58:24"/>
    <n v="0"/>
    <x v="0"/>
    <x v="0"/>
    <b v="0"/>
    <x v="0"/>
    <n v="4"/>
    <n v="40044.248611111114"/>
    <n v="0"/>
    <n v="1"/>
    <d v="2009-08-19T00:00:00"/>
    <n v="0"/>
    <x v="143"/>
  </r>
  <r>
    <n v="146"/>
    <n v="1"/>
    <x v="39"/>
    <x v="29"/>
    <s v="&lt;p&gt;Sorry that downloaded font should have been Arnold2.1   .... forgot the &quot;d&quot; &lt;/p&gt;_x000a_&lt;p&gt;Les.????_x000a_&lt;/p&gt;_x000a_"/>
    <d v="2009-08-19T06:01:17"/>
    <n v="0"/>
    <x v="1"/>
    <x v="0"/>
    <b v="1"/>
    <x v="0"/>
    <n v="4"/>
    <n v="40044.248611111114"/>
    <n v="0"/>
    <n v="1"/>
    <d v="2009-08-19T00:00:00"/>
    <n v="0"/>
    <x v="144"/>
  </r>
  <r>
    <n v="147"/>
    <n v="1"/>
    <x v="39"/>
    <x v="0"/>
    <s v="&lt;p&gt;I like Calibri, Verdana. Sizes 10, 12. No zoom unless there is too much data._x000a_&lt;/p&gt;_x000a_"/>
    <d v="2009-08-19T08:54:24"/>
    <n v="0"/>
    <x v="2"/>
    <x v="0"/>
    <b v="1"/>
    <x v="0"/>
    <n v="4"/>
    <n v="40044.248611111114"/>
    <n v="0"/>
    <n v="1"/>
    <d v="2009-08-19T00:00:00"/>
    <n v="0"/>
    <x v="145"/>
  </r>
  <r>
    <n v="148"/>
    <n v="1"/>
    <x v="30"/>
    <x v="0"/>
    <s v="&lt;p&gt;hmm.. you can write vba macros to change the chart top co-ordinate when worksheet scroll event happens... it should be fairly straight forward._x000a_&lt;/p&gt;_x000a_"/>
    <d v="2009-08-19T10:13:23"/>
    <n v="0"/>
    <x v="1"/>
    <x v="0"/>
    <b v="1"/>
    <x v="0"/>
    <n v="4"/>
    <n v="40039.861111111109"/>
    <n v="0"/>
    <n v="1"/>
    <d v="2009-08-19T00:00:00"/>
    <n v="0"/>
    <x v="146"/>
  </r>
  <r>
    <n v="149"/>
    <n v="1"/>
    <x v="27"/>
    <x v="48"/>
    <s v="&lt;p&gt;Hi.&lt;br /&gt;_x000a_My name is Leo and i'm from Nova Friburgo, Brasil.&lt;br /&gt;_x000a_This is my first post here.&lt;br /&gt;_x000a_So, I want to understand that formula presented by Chandoo. I didn't realize what it gives as a result. I wrote the formula exactly as explained above, but I didn't understand its result. When I copy it down, it gives only 0 (zero) in all cells. &lt;/p&gt;_x000a_&lt;p&gt;Regars,&lt;br /&gt;_x000a_Leo_x000a_&lt;/p&gt;_x000a_"/>
    <d v="2009-08-19T14:21:52"/>
    <n v="0"/>
    <x v="3"/>
    <x v="0"/>
    <b v="1"/>
    <x v="0"/>
    <n v="4"/>
    <n v="40038.663194444445"/>
    <n v="0"/>
    <n v="1"/>
    <d v="2009-08-19T00:00:00"/>
    <n v="0"/>
    <x v="147"/>
  </r>
  <r>
    <n v="150"/>
    <n v="1"/>
    <x v="27"/>
    <x v="0"/>
    <s v="&lt;p&gt;leo... it will give only zeros if Column B is empty._x000a_&lt;/p&gt;_x000a_"/>
    <d v="2009-08-19T14:45:17"/>
    <n v="0"/>
    <x v="4"/>
    <x v="0"/>
    <b v="1"/>
    <x v="0"/>
    <n v="4"/>
    <n v="40038.663194444445"/>
    <n v="0"/>
    <n v="1"/>
    <d v="2009-08-19T00:00:00"/>
    <n v="0"/>
    <x v="148"/>
  </r>
  <r>
    <n v="151"/>
    <n v="1"/>
    <x v="27"/>
    <x v="48"/>
    <s v="&lt;p&gt;Ok, Chandoo. Now I understand.&lt;br /&gt;_x000a_I don't know use the OFFSET formula so well.&lt;/p&gt;_x000a_&lt;p&gt;Thanks._x000a_&lt;/p&gt;_x000a_"/>
    <d v="2009-08-19T16:18:26"/>
    <n v="0"/>
    <x v="5"/>
    <x v="0"/>
    <b v="1"/>
    <x v="0"/>
    <n v="4"/>
    <n v="40038.663194444445"/>
    <n v="0"/>
    <n v="1"/>
    <d v="2009-08-19T00:00:00"/>
    <n v="0"/>
    <x v="149"/>
  </r>
  <r>
    <n v="152"/>
    <n v="2"/>
    <x v="40"/>
    <x v="37"/>
    <s v="&lt;p&gt;All,&lt;/p&gt;_x000a_&lt;p&gt;After reading a post on contextures.com, I'm determined to use a geographical map to show some data for the region, e.g: budget, forecast, actual.&lt;/p&gt;_x000a_&lt;p&gt;My first idea was to show within each shape the name of the shape and the value I wanted to display. I've tried using sh.TextFrame.Characters.Text and .Insert, but the text still doesn't appear.&lt;/p&gt;_x000a_&lt;p&gt;Any suggestions? I am using Excel 2003, with no add-ons (corporate policy).&lt;/p&gt;_x000a_&lt;p&gt;Thanks &amp;amp; regards,&lt;/p&gt;_x000a_&lt;p&gt;Martin_x000a_&lt;/p&gt;_x000a_"/>
    <d v="2009-08-19T16:25:21"/>
    <n v="0"/>
    <x v="0"/>
    <x v="0"/>
    <b v="0"/>
    <x v="0"/>
    <n v="4"/>
    <n v="40044.684027777781"/>
    <n v="0"/>
    <n v="1"/>
    <d v="2009-08-19T00:00:00"/>
    <n v="0"/>
    <x v="150"/>
  </r>
  <r>
    <n v="153"/>
    <n v="1"/>
    <x v="41"/>
    <x v="29"/>
    <s v="&lt;p&gt;Hi Guys,&lt;br /&gt;_x000a_Does anyone know if Excel's Data Table works if the assumptions and calculations are on say Sheet1 and the table/'s are displayed on say Sheet2, because it won't work for me.?&lt;br /&gt;_x000a_There must be a sneaky little trick to it that I don't know maybe. Thanks.&lt;/p&gt;_x000a_&lt;p&gt;Les.????_x000a_&lt;/p&gt;_x000a_"/>
    <d v="2009-08-20T03:21:19"/>
    <n v="0"/>
    <x v="0"/>
    <x v="0"/>
    <b v="0"/>
    <x v="0"/>
    <n v="5"/>
    <n v="40045.13958333333"/>
    <n v="0"/>
    <n v="1"/>
    <d v="2009-08-20T00:00:00"/>
    <n v="0"/>
    <x v="151"/>
  </r>
  <r>
    <n v="154"/>
    <n v="1"/>
    <x v="42"/>
    <x v="49"/>
    <s v="&lt;p&gt;Hi,&lt;/p&gt;_x000a_&lt;p&gt;I have a specific file which has multiple sheets, and data in each sheet is linked to the other / master sheet through vlookup (basically update master, all other sheets get updated). &lt;/p&gt;_x000a_&lt;p&gt;In this unprotected file, I am not able to apply auto filter (data-&amp;gt;filter-&amp;gt;auto filter). The menu itself gets disabled.&lt;/p&gt;_x000a_&lt;p&gt;Wheres if I open a new excel, I am able to apply data filter. If I copy data from any of the previous files sheets into the new workbook, data filter gets disabled. I am not able to add data validation also (data-&amp;gt;validation).&lt;/p&gt;_x000a_&lt;p&gt;Can you suggest me what could be the issue?&lt;/p&gt;_x000a_&lt;p&gt;thanks and regards&lt;br /&gt;_x000a_Augustine AR_x000a_&lt;/p&gt;_x000a_"/>
    <d v="2009-08-20T04:28:29"/>
    <n v="0"/>
    <x v="0"/>
    <x v="0"/>
    <b v="0"/>
    <x v="0"/>
    <n v="5"/>
    <n v="40045.186111111114"/>
    <n v="0"/>
    <n v="1"/>
    <d v="2009-08-20T00:00:00"/>
    <n v="0"/>
    <x v="152"/>
  </r>
  <r>
    <n v="155"/>
    <n v="1"/>
    <x v="42"/>
    <x v="0"/>
    <s v="&lt;p&gt;That is a bit strange. Do you see any merged cells or is your data unstructured (ie not in a table fashion)_x000a_&lt;/p&gt;_x000a_"/>
    <d v="2009-08-20T15:19:27"/>
    <n v="0"/>
    <x v="1"/>
    <x v="0"/>
    <b v="1"/>
    <x v="0"/>
    <n v="5"/>
    <n v="40045.186111111114"/>
    <n v="0"/>
    <n v="1"/>
    <d v="2009-08-20T00:00:00"/>
    <n v="0"/>
    <x v="153"/>
  </r>
  <r>
    <n v="156"/>
    <n v="1"/>
    <x v="41"/>
    <x v="0"/>
    <s v="&lt;p&gt;hmm... did you try using named ranges? (I havent tried, but named ranges overcome this problem wrt conditional formatting)_x000a_&lt;/p&gt;_x000a_"/>
    <d v="2009-08-20T17:05:14"/>
    <n v="0"/>
    <x v="1"/>
    <x v="0"/>
    <b v="1"/>
    <x v="0"/>
    <n v="5"/>
    <n v="40045.13958333333"/>
    <n v="0"/>
    <n v="1"/>
    <d v="2009-08-20T00:00:00"/>
    <n v="0"/>
    <x v="154"/>
  </r>
  <r>
    <n v="157"/>
    <n v="1"/>
    <x v="43"/>
    <x v="50"/>
    <s v="&lt;p&gt;Hello there.&lt;/p&gt;_x000a_&lt;p&gt;I am currently making my own timeline and have successfully manged to get a row to highlight in a color based on a start date and end date ---&lt;/p&gt;_x000a_&lt;p&gt;Essentially Row A displays the days of the month (A3 - 8/1, B3 = 8/2 and so on) and in Row 2 A2 is the start date and B2 is the end date. So if the start date is 8/1 and end date is 8/2 then A3 and B3 will fill in a color based on this conditional formatting statement: =AND(A$3&amp;gt;=$A2,A$3&amp;lt;=$A3).&lt;/p&gt;_x000a_&lt;p&gt;Now what I want to do is add more formatting where the cells change color based on the above condition and if I change the status based on a drop down list (My list is based on a validation list and has values like 'Delayed', 'Planned' and so forth......I don't see how I can do this.&lt;/p&gt;_x000a_&lt;p&gt;Any help is greatly appreciated.&lt;/p&gt;_x000a_&lt;p&gt;Thanks!_x000a_&lt;/p&gt;_x000a_"/>
    <d v="2009-08-21T04:30:24"/>
    <n v="0"/>
    <x v="0"/>
    <x v="0"/>
    <b v="0"/>
    <x v="0"/>
    <n v="6"/>
    <n v="40046.1875"/>
    <n v="0"/>
    <n v="1"/>
    <d v="2009-08-21T00:00:00"/>
    <n v="0"/>
    <x v="155"/>
  </r>
  <r>
    <n v="158"/>
    <n v="1"/>
    <x v="39"/>
    <x v="29"/>
    <s v="&lt;p&gt;@Chandoo,What are the two bold fonts used at the top of the page beside you ? I like them .&lt;/p&gt;_x000a_&lt;p&gt;Les.????_x000a_&lt;/p&gt;_x000a_"/>
    <d v="2009-08-21T05:25:39"/>
    <n v="0"/>
    <x v="3"/>
    <x v="0"/>
    <b v="1"/>
    <x v="0"/>
    <n v="6"/>
    <n v="40044.248611111114"/>
    <n v="0"/>
    <n v="1"/>
    <d v="2009-08-21T00:00:00"/>
    <n v="0"/>
    <x v="156"/>
  </r>
  <r>
    <n v="159"/>
    <n v="1"/>
    <x v="39"/>
    <x v="0"/>
    <s v="&lt;p&gt;You mean in the header image? that font is calibri... the default font of excel 2007 :D_x000a_&lt;/p&gt;_x000a_"/>
    <d v="2009-08-21T21:17:12"/>
    <n v="0"/>
    <x v="4"/>
    <x v="0"/>
    <b v="1"/>
    <x v="0"/>
    <n v="6"/>
    <n v="40044.248611111114"/>
    <n v="0"/>
    <n v="1"/>
    <d v="2009-08-21T00:00:00"/>
    <n v="0"/>
    <x v="157"/>
  </r>
  <r>
    <n v="160"/>
    <n v="1"/>
    <x v="43"/>
    <x v="17"/>
    <s v="&lt;p&gt;Hi,&lt;/p&gt;_x000a_&lt;p&gt;It is kind of difficult to envision your spreadsheet just by the above description. However lets give it a shot. First of all one must always identify the version of MS Excel in use, knowing the version is critical in attempting to provide assistance.&lt;/p&gt;_x000a_&lt;p&gt;One possible way is to add another reference in your conditional formating formula, which points to the cell that shows the choice based on data validation list.&lt;/p&gt;_x000a_&lt;p&gt;If you are using Excel 2003 you are limited to use only three conditions when it comes to conditional formating.&lt;/p&gt;_x000a_&lt;p&gt;So you have to make sure that your data validation choices also follow the same rule.&lt;/p&gt;_x000a_&lt;p&gt;Let us know how did it work out.&lt;/p&gt;_x000a_&lt;p&gt;Axim5_x000a_&lt;/p&gt;_x000a_"/>
    <d v="2009-08-22T12:29:34"/>
    <n v="0"/>
    <x v="1"/>
    <x v="0"/>
    <b v="1"/>
    <x v="0"/>
    <n v="7"/>
    <n v="40046.1875"/>
    <n v="0"/>
    <n v="1"/>
    <d v="2009-08-22T00:00:00"/>
    <n v="0"/>
    <x v="158"/>
  </r>
  <r>
    <n v="161"/>
    <n v="1"/>
    <x v="44"/>
    <x v="11"/>
    <s v="&lt;p&gt;Being the steadfast keyboard user that I am, I have been silently lamenting for years that Excel 2003 does not offer a robust way to create keyboard shortcuts. True, you can assign a macro to fire with Ctrl + {key of your choice} but most of the choices are already associated with useful Excel or Windows actions. &lt;/p&gt;_x000a_&lt;p&gt;I have been building up a collection of time-saving macros over the years and creating toolbar buttons for them. But of course, the only way to actuate a macro via a toolbar button is to release one hand from the keyboard and use the mouse -- something I avoid whenever possible. &lt;/p&gt;_x000a_&lt;p&gt;Today I stumbled on a usenet message that mentioned the Application.OnKey method. I am sure this method is not news to many of you, and I certainly have seen the name tossed around here and there, but today the lightbulb finally came on in my brain: How can I make this method work for me?&lt;/p&gt;_x000a_&lt;p&gt;I keep all my spiffy macros in an add-in. Today, I added this code to the ThisWorkbook module of my add-in:&lt;/p&gt;_x000a_&lt;p&gt;Private Sub Workbook_Open()&lt;br /&gt;_x000a_  Application.OnKey &quot;^+a&quot;, &quot;AccountingFormat&quot;&lt;br /&gt;_x000a_  Application.OnKey &quot;^+p&quot;, &quot;One_Click_Pivot_Table&quot;&lt;br /&gt;_x000a_  Application.OnKey &quot;^+t&quot;, &quot;TidyText&quot;&lt;br /&gt;_x000a_End Sub&lt;/p&gt;_x000a_&lt;p&gt;And now three of my favorite macros are now only one keystroke away. &lt;/p&gt;_x000a_&lt;p&gt;Why keyboard shortcuts? What's wrong with toolbars? &lt;/p&gt;_x000a_&lt;p&gt;For me there are two problems with toolbar buttons. &lt;/p&gt;_x000a_&lt;p&gt;The first is the latency with using the mouse. Compared to using a keystroke it takes much longer to swirl a mouse around and hunt down a button to click. True, we are talking about a couple seconds per click, and at the end of the day I might spend, say, three minutes using the mouse for tasks I would rather spend, say, 10 seconds doing with the keyboard. Three minutes is not a huge time savings, but when I am working I am usually thinking a few steps ahead and want to get to the hard part of the anlaysis quickly. The mouse just slows me down.&lt;/p&gt;_x000a_&lt;p&gt;The second has something to do with memory. Human memory, that is. Toolbar buttons have a way of being ambiguous. Petite icons do not register their intent well on my brain. I do associate those little pictures with actions, but not because the pictures are representative of the actions. Rather, I have hard-coded the picture-action relationships in my memory. Unfortunately, unless the action is one I call upon frequently, I spend a lot of time mousing around to remind myself what the little pictures do. A keyboard action, on the other hand, can be instantaneous. Muscle memory is much quicker than the hand-on-mouse/find-picture/decode chain of events, even if I know what picture I am looking for. &lt;/p&gt;_x000a_&lt;p&gt;I hope Excel keyboarders out there find this useful._x000a_&lt;/p&gt;_x000a_"/>
    <d v="2009-08-23T02:32:18"/>
    <n v="0"/>
    <x v="0"/>
    <x v="0"/>
    <b v="0"/>
    <x v="0"/>
    <n v="1"/>
    <n v="40048.105555555558"/>
    <n v="0"/>
    <n v="1"/>
    <d v="2009-08-23T00:00:00"/>
    <n v="0"/>
    <x v="159"/>
  </r>
  <r>
    <n v="162"/>
    <n v="1"/>
    <x v="38"/>
    <x v="44"/>
    <s v="&lt;p&gt;I tried to change mine, but cannot login to gravatar._x000a_&lt;/p&gt;_x000a_"/>
    <d v="2009-08-24T11:03:35"/>
    <n v="0"/>
    <x v="6"/>
    <x v="0"/>
    <b v="1"/>
    <x v="0"/>
    <n v="2"/>
    <n v="40043.872916666667"/>
    <n v="0"/>
    <n v="1"/>
    <d v="2009-08-24T00:00:00"/>
    <n v="0"/>
    <x v="160"/>
  </r>
  <r>
    <n v="163"/>
    <n v="1"/>
    <x v="45"/>
    <x v="51"/>
    <s v="&lt;p&gt;iam unable to use hyperlink option to locate files using command buttons&lt;/p&gt;_x000a_&lt;p&gt;please help me on the same_x000a_&lt;/p&gt;_x000a_"/>
    <d v="2009-08-24T11:11:31"/>
    <n v="0"/>
    <x v="0"/>
    <x v="0"/>
    <b v="0"/>
    <x v="0"/>
    <n v="2"/>
    <n v="40049.46597222222"/>
    <n v="0"/>
    <n v="1"/>
    <d v="2009-08-24T00:00:00"/>
    <n v="0"/>
    <x v="161"/>
  </r>
  <r>
    <n v="164"/>
    <n v="1"/>
    <x v="45"/>
    <x v="0"/>
    <s v="&lt;p&gt;What do you mean by hyperlink option ? Do you mean ability to click on a link and be able to navigate to another sheet / workbook / or URL ? &lt;/p&gt;_x000a_&lt;p&gt;Check this if so... http://chandoo.org/wp/2009/02/16/excel-table-of-contents-etc/_x000a_&lt;/p&gt;_x000a_"/>
    <d v="2009-08-24T12:05:55"/>
    <n v="0"/>
    <x v="1"/>
    <x v="0"/>
    <b v="1"/>
    <x v="0"/>
    <n v="2"/>
    <n v="40049.46597222222"/>
    <n v="0"/>
    <n v="1"/>
    <d v="2009-08-24T00:00:00"/>
    <n v="0"/>
    <x v="162"/>
  </r>
  <r>
    <n v="165"/>
    <n v="1"/>
    <x v="45"/>
    <x v="51"/>
    <s v="&lt;p&gt;using command button i want to link to another work book stored in another location in hard disk&lt;/p&gt;_x000a_&lt;p&gt;wheter is it possible?_x000a_&lt;/p&gt;_x000a_"/>
    <d v="2009-08-24T12:13:46"/>
    <n v="0"/>
    <x v="2"/>
    <x v="0"/>
    <b v="1"/>
    <x v="0"/>
    <n v="2"/>
    <n v="40049.46597222222"/>
    <n v="0"/>
    <n v="1"/>
    <d v="2009-08-24T00:00:00"/>
    <n v="0"/>
    <x v="163"/>
  </r>
  <r>
    <n v="166"/>
    <n v="1"/>
    <x v="45"/>
    <x v="0"/>
    <s v="&lt;p&gt;I am not sure why a command button would be necessary to do this. You can do this with a simple box (Insert &amp;gt; diagram &amp;gt; rectangle). Type some text in the box, like &quot;click here&quot; and then press CTRL+K. In the dialog, select the workbook you want to open._x000a_&lt;/p&gt;_x000a_"/>
    <d v="2009-08-24T12:18:01"/>
    <n v="0"/>
    <x v="3"/>
    <x v="0"/>
    <b v="1"/>
    <x v="0"/>
    <n v="2"/>
    <n v="40049.46597222222"/>
    <n v="0"/>
    <n v="1"/>
    <d v="2009-08-24T00:00:00"/>
    <n v="0"/>
    <x v="164"/>
  </r>
  <r>
    <n v="167"/>
    <n v="1"/>
    <x v="44"/>
    <x v="0"/>
    <s v="&lt;p&gt;lovely trick Andy... onKey is a very important event to understand for any application programmer trying to manipulate keyboard inputs. I once wrote an image editor in C++ whose core logic revolves around while(kbhit()) :)_x000a_&lt;/p&gt;_x000a_"/>
    <d v="2009-08-24T12:19:41"/>
    <n v="0"/>
    <x v="1"/>
    <x v="0"/>
    <b v="1"/>
    <x v="0"/>
    <n v="2"/>
    <n v="40048.105555555558"/>
    <n v="0"/>
    <n v="1"/>
    <d v="2009-08-24T00:00:00"/>
    <n v="0"/>
    <x v="165"/>
  </r>
  <r>
    <n v="168"/>
    <n v="1"/>
    <x v="45"/>
    <x v="51"/>
    <s v="&lt;p&gt;thank's a ton........ i forgot about the diagram options&lt;/p&gt;_x000a_&lt;p&gt;but whether if a sheet(which is source file)is hidden in a workbook and whether it can be opened by using the link_x000a_&lt;/p&gt;_x000a_"/>
    <d v="2009-08-24T12:26:13"/>
    <n v="0"/>
    <x v="4"/>
    <x v="0"/>
    <b v="1"/>
    <x v="0"/>
    <n v="2"/>
    <n v="40049.46597222222"/>
    <n v="0"/>
    <n v="1"/>
    <d v="2009-08-24T00:00:00"/>
    <n v="0"/>
    <x v="166"/>
  </r>
  <r>
    <n v="169"/>
    <n v="1"/>
    <x v="45"/>
    <x v="0"/>
    <s v="&lt;p&gt;Whether sheet is hidden or not, the references are still valid. So it would work (provided you are able to type in the reference in the hyperlink box) I am not sure about the behavior though... you can give it a try._x000a_&lt;/p&gt;_x000a_"/>
    <d v="2009-08-24T12:33:23"/>
    <n v="0"/>
    <x v="5"/>
    <x v="0"/>
    <b v="1"/>
    <x v="0"/>
    <n v="2"/>
    <n v="40049.46597222222"/>
    <n v="0"/>
    <n v="1"/>
    <d v="2009-08-24T00:00:00"/>
    <n v="0"/>
    <x v="167"/>
  </r>
  <r>
    <n v="170"/>
    <n v="1"/>
    <x v="38"/>
    <x v="0"/>
    <s v="&lt;p&gt;@richarta see this.. http://chandoo.org/forums/topic/offftopic-avataricon&lt;br /&gt;_x000a_you need to register at gravatar first_x000a_&lt;/p&gt;_x000a_"/>
    <d v="2009-08-25T06:08:35"/>
    <n v="0"/>
    <x v="7"/>
    <x v="0"/>
    <b v="1"/>
    <x v="0"/>
    <n v="3"/>
    <n v="40043.872916666667"/>
    <n v="0"/>
    <n v="1"/>
    <d v="2009-08-25T00:00:00"/>
    <n v="0"/>
    <x v="168"/>
  </r>
  <r>
    <n v="171"/>
    <n v="4"/>
    <x v="11"/>
    <x v="37"/>
    <s v="&lt;p&gt;let's see if it works... nope, still have the same avatar, not the one I've created at gravatar... :(_x000a_&lt;/p&gt;_x000a_"/>
    <d v="2009-08-25T19:56:16"/>
    <n v="0"/>
    <x v="3"/>
    <x v="0"/>
    <b v="1"/>
    <x v="0"/>
    <n v="3"/>
    <n v="40023.375"/>
    <n v="0"/>
    <n v="1"/>
    <d v="2009-08-25T00:00:00"/>
    <n v="0"/>
    <x v="169"/>
  </r>
  <r>
    <n v="172"/>
    <n v="1"/>
    <x v="46"/>
    <x v="52"/>
    <s v="&lt;p&gt;Is anyone familiar with the Dice Learning center at http://learning.dice.com ?&lt;br /&gt;_x000a_What I was curious about was if these prices are in fact a value as it claims to be and also if anyone has found them useful.&lt;/p&gt;_x000a_&lt;p&gt;I am self-taught on all my computer skills but was weighing the options of being able to have some certificates or something similar vs buying a book and continue the self-taught method.&lt;/p&gt;_x000a_&lt;p&gt;I appreciate your time in commenting, Thanks._x000a_&lt;/p&gt;_x000a_"/>
    <d v="2009-08-26T17:03:33"/>
    <n v="0"/>
    <x v="0"/>
    <x v="0"/>
    <b v="0"/>
    <x v="0"/>
    <n v="4"/>
    <n v="40051.710416666669"/>
    <n v="0"/>
    <n v="1"/>
    <d v="2009-08-26T00:00:00"/>
    <n v="0"/>
    <x v="170"/>
  </r>
  <r>
    <n v="173"/>
    <n v="1"/>
    <x v="45"/>
    <x v="51"/>
    <s v="&lt;p&gt;hyperlink on a hidden sheet does not work is there any method to do so&lt;/p&gt;_x000a_&lt;p&gt;kindly help on the same_x000a_&lt;/p&gt;_x000a_"/>
    <d v="2009-08-27T10:39:58"/>
    <n v="0"/>
    <x v="6"/>
    <x v="0"/>
    <b v="1"/>
    <x v="0"/>
    <n v="5"/>
    <n v="40049.46597222222"/>
    <n v="0"/>
    <n v="1"/>
    <d v="2009-08-27T00:00:00"/>
    <n v="0"/>
    <x v="171"/>
  </r>
  <r>
    <n v="174"/>
    <n v="4"/>
    <x v="11"/>
    <x v="37"/>
    <s v="&lt;p&gt;well, something had happen, I can now see my good ol' Coyote !!!_x000a_&lt;/p&gt;_x000a_"/>
    <d v="2009-08-27T12:57:16"/>
    <n v="0"/>
    <x v="4"/>
    <x v="0"/>
    <b v="1"/>
    <x v="0"/>
    <n v="5"/>
    <n v="40023.375"/>
    <n v="0"/>
    <n v="1"/>
    <d v="2009-08-27T00:00:00"/>
    <n v="0"/>
    <x v="172"/>
  </r>
  <r>
    <n v="175"/>
    <n v="1"/>
    <x v="46"/>
    <x v="53"/>
    <s v="&lt;p&gt;Dice user here. Yes, pricing is better than other sites. Also seems like they've secured some courses that were previously only available to businesses. I got a 10% off coupon by emailing their support folks._x000a_&lt;/p&gt;_x000a_"/>
    <d v="2009-08-27T14:13:39"/>
    <n v="0"/>
    <x v="1"/>
    <x v="0"/>
    <b v="1"/>
    <x v="0"/>
    <n v="5"/>
    <n v="40051.710416666669"/>
    <n v="0"/>
    <n v="1"/>
    <d v="2009-08-27T00:00:00"/>
    <n v="0"/>
    <x v="173"/>
  </r>
  <r>
    <n v="176"/>
    <n v="1"/>
    <x v="46"/>
    <x v="0"/>
    <s v="&lt;p&gt;I have never attended any course by Dice or something similar (although I have attended few classroom trainings when I was learning how to program, but that was way back in 1996)&lt;/p&gt;_x000a_&lt;p&gt;I think structured learning is good, although it depends on the individuals learning style. it is good for quickly picking up essential job skills etc._x000a_&lt;/p&gt;_x000a_"/>
    <d v="2009-08-27T17:05:27"/>
    <n v="0"/>
    <x v="2"/>
    <x v="0"/>
    <b v="1"/>
    <x v="0"/>
    <n v="5"/>
    <n v="40051.710416666669"/>
    <n v="0"/>
    <n v="1"/>
    <d v="2009-08-27T00:00:00"/>
    <n v="0"/>
    <x v="174"/>
  </r>
  <r>
    <n v="177"/>
    <n v="1"/>
    <x v="47"/>
    <x v="54"/>
    <s v="&lt;p&gt;I am wondering if anyone has experience with using Excel to implement an employee satisfaction survey? I have a project where an electronic survey would be desirable - better still, if the user's input could be tabulated in a single column on a worksheet and e-mailed back to me. tips,examples and pitfalls would be extremely helpful!_x000a_&lt;/p&gt;_x000a_"/>
    <d v="2009-08-27T19:37:24"/>
    <n v="0"/>
    <x v="0"/>
    <x v="0"/>
    <b v="0"/>
    <x v="0"/>
    <n v="5"/>
    <n v="40052.817361111112"/>
    <n v="0"/>
    <n v="1"/>
    <d v="2009-08-27T00:00:00"/>
    <n v="0"/>
    <x v="175"/>
  </r>
  <r>
    <n v="178"/>
    <n v="1"/>
    <x v="47"/>
    <x v="0"/>
    <s v="&lt;p&gt;try this.. http://chandoo.org/wp/2009/02/04/satisfaction-surveys-excel/_x000a_&lt;/p&gt;_x000a_"/>
    <d v="2009-08-28T05:55:17"/>
    <n v="0"/>
    <x v="1"/>
    <x v="0"/>
    <b v="1"/>
    <x v="0"/>
    <n v="6"/>
    <n v="40052.817361111112"/>
    <n v="0"/>
    <n v="1"/>
    <d v="2009-08-28T00:00:00"/>
    <n v="0"/>
    <x v="176"/>
  </r>
  <r>
    <n v="179"/>
    <n v="1"/>
    <x v="48"/>
    <x v="31"/>
    <s v="&lt;p&gt;I'm getting a laptop for work in the next week and would like to be able to move as many of my toolbar modifications as possible. Our IT department will be doing the setup for the laptop so I'll need to store stuff out on the network for a day or so and then bring it back onto the laptop.&lt;/p&gt;_x000a_&lt;p&gt;I've also got a few add-ins that I have loaded from the good -- make that great! sites like this (shameless plug) and most of course are not approved by IT, so I will need to unload them, zip them up and then make sure to find them again. Oh and our company also has a policy against using USB's so I can't put them on my own flash drive, since they block saving to flash drives.&lt;/p&gt;_x000a_&lt;p&gt;Any good suggestions?_x000a_&lt;/p&gt;_x000a_"/>
    <d v="2009-08-28T14:51:38"/>
    <n v="0"/>
    <x v="0"/>
    <x v="0"/>
    <b v="0"/>
    <x v="0"/>
    <n v="6"/>
    <n v="40053.618750000001"/>
    <n v="0"/>
    <n v="1"/>
    <d v="2009-08-28T00:00:00"/>
    <n v="0"/>
    <x v="177"/>
  </r>
  <r>
    <n v="180"/>
    <n v="1"/>
    <x v="49"/>
    <x v="55"/>
    <s v="&lt;p&gt;Hi All,&lt;br /&gt;_x000a_We have a customer that want's to know how long a machine was down during his critical time periods.  For example, he places a call on Monday at 9PM and it is down until Wednesday at 11AM.&lt;br /&gt;_x000a_Start 7/6/09 9:00 PM (Monday) Stop 7/8/2009 11:00:00 AM (Wednesday) This is the total Downtime. (38 Hours)&lt;br /&gt;_x000a_His critical time period is from 10pm to 8am Monday through Friday.&lt;br /&gt;_x000a_In this example there would be 2 hrs on 7/6, 8 hours plus another 2 hours on 7/7 and 8 hours on 7/8 for a total of 20 hrs down during his critical time periods.&lt;br /&gt;_x000a_Any help would be greatly appreciated!!_x000a_&lt;/p&gt;_x000a_"/>
    <d v="2009-08-28T16:31:55"/>
    <n v="0"/>
    <x v="0"/>
    <x v="0"/>
    <b v="0"/>
    <x v="0"/>
    <n v="6"/>
    <n v="40053.688194444447"/>
    <n v="0"/>
    <n v="1"/>
    <d v="2009-08-28T00:00:00"/>
    <n v="0"/>
    <x v="178"/>
  </r>
  <r>
    <n v="181"/>
    <n v="1"/>
    <x v="48"/>
    <x v="17"/>
    <s v="&lt;p&gt;One option is to zip those addons and save the zipped file first on your hard drive. Then create an e-mail in your corporate e-mail, attach the zipped file and save the e-mail as a draft. And delete the zipped file you saved it on your hard drive&lt;/p&gt;_x000a_&lt;p&gt;Later when you get the new laptop, download the file from the draft e-mail and install the programs._x000a_&lt;/p&gt;_x000a_"/>
    <d v="2009-08-29T00:51:16"/>
    <n v="0"/>
    <x v="1"/>
    <x v="0"/>
    <b v="1"/>
    <x v="0"/>
    <n v="7"/>
    <n v="40053.618750000001"/>
    <n v="0"/>
    <n v="1"/>
    <d v="2009-08-29T00:00:00"/>
    <n v="0"/>
    <x v="179"/>
  </r>
  <r>
    <n v="184"/>
    <n v="1"/>
    <x v="50"/>
    <x v="56"/>
    <s v="&lt;p&gt;First off...thanks so much for the amazing site. I've got everyone in my company checking out your blog!&lt;/p&gt;_x000a_&lt;p&gt;Now on to my problem. I'm trying to get a set of cells to change format based on the value in another cell. Pretty simple. Using conditional formatting I can change the color, font, etc., but I can't get it to change the number format from number to percentage. Take a look at the link to a dummy example. &lt;/p&gt;_x000a_&lt;p&gt;www.apqceducation.org/excel/test.xlsx&lt;/p&gt;_x000a_&lt;p&gt;Using the scroll bar to move through the records, I want the cell format to change in D8:E15 to percentage when S7 gets to 48 or above and then back again to number format when it goes below 48. &lt;/p&gt;_x000a_&lt;p&gt;The funny thing is it will work when I apply the conditional formatting when S7 is above 47 and then when I go below 48 it will change to number format, but it will not change it back to a percentage when you go above 47 again. Hope that makes sense.&lt;/p&gt;_x000a_&lt;p&gt;I must be missing something!!!!_x000a_&lt;/p&gt;_x000a_"/>
    <d v="2009-08-31T22:55:44"/>
    <n v="0"/>
    <x v="0"/>
    <x v="0"/>
    <b v="0"/>
    <x v="0"/>
    <n v="2"/>
    <n v="40056.954861111109"/>
    <n v="0"/>
    <n v="1"/>
    <d v="2009-08-31T00:00:00"/>
    <n v="0"/>
    <x v="180"/>
  </r>
  <r>
    <n v="185"/>
    <n v="1"/>
    <x v="50"/>
    <x v="0"/>
    <s v="&lt;p&gt;I see that you are using excel 2007. So this must be possible. First select all the cells on which conditional formatting is to be applied and then set their cell format to Number. Now apply conditional formatting by adding a new rule and in the format box, select percentage from &quot;Number&quot; tab. If your formatting rules are correct, this should work naturally._x000a_&lt;/p&gt;_x000a_"/>
    <d v="2009-09-01T07:59:16"/>
    <n v="0"/>
    <x v="1"/>
    <x v="0"/>
    <b v="1"/>
    <x v="0"/>
    <n v="3"/>
    <n v="40056.954861111109"/>
    <n v="0"/>
    <n v="1"/>
    <d v="2009-09-01T00:00:00"/>
    <n v="0"/>
    <x v="181"/>
  </r>
  <r>
    <n v="186"/>
    <n v="1"/>
    <x v="51"/>
    <x v="57"/>
    <s v="&lt;p&gt;Im just wondering if anybody knows what happened to the BeGraphic project as it had great potential!!&lt;/p&gt;_x000a_&lt;p&gt;Ive visited the site and all of the email links have been removed... Has this project died??&lt;/p&gt;_x000a_&lt;p&gt;Does anyone know where I can get the trial version of theis Excel AddIn??&lt;/p&gt;_x000a_&lt;p&gt;Thanks!!_x000a_&lt;/p&gt;_x000a_"/>
    <d v="2009-09-01T08:46:50"/>
    <n v="0"/>
    <x v="0"/>
    <x v="0"/>
    <b v="0"/>
    <x v="0"/>
    <n v="3"/>
    <n v="40057.365277777775"/>
    <n v="0"/>
    <n v="1"/>
    <d v="2009-09-01T00:00:00"/>
    <n v="0"/>
    <x v="182"/>
  </r>
  <r>
    <n v="187"/>
    <n v="1"/>
    <x v="52"/>
    <x v="58"/>
    <s v="&lt;p&gt;I am doing some simple trend forecasting.  I will have to change the range of the known_x's and known-y's often.  And, I'll have to do this in a number of spreadsheets forecasting different trends.  &lt;/p&gt;_x000a_&lt;p&gt;Being lazy, I don't want to manually change the range in each trend formula.  I want to type &quot;First&quot; and &quot;Last&quot; in a column indicating where the range of the known_x's and known_y's in each trend formula is to start and end.&lt;/p&gt;_x000a_&lt;p&gt;I uploaded a simple spreadsheet that better illustrates what I'm working with.  It is at http://www.rogert.us/Trend.xls.&lt;/p&gt;_x000a_&lt;p&gt;Any help will be appreciated.  Thanks_x000a_&lt;/p&gt;_x000a_"/>
    <d v="2009-09-01T13:43:40"/>
    <n v="0"/>
    <x v="0"/>
    <x v="0"/>
    <b v="0"/>
    <x v="0"/>
    <n v="3"/>
    <n v="40057.571527777778"/>
    <n v="0"/>
    <n v="1"/>
    <d v="2009-09-01T00:00:00"/>
    <n v="0"/>
    <x v="183"/>
  </r>
  <r>
    <n v="188"/>
    <n v="1"/>
    <x v="50"/>
    <x v="56"/>
    <s v="&lt;p&gt;I can get it to work in one direction, but not change the format back to a different format. For example, I can set the rule to change the cell format to percentage if S7&amp;gt;40. If I add another rule that says S7&amp;lt;=40 to change the format to number it will not work. So essentially it will change the cell format one time, but not twice. It is weird because it will change other characteristics of the cell, but just not the number format. I was trying not to use VBA, but I guess I'll have to. Thanks for the response though, and keep up the great work._x000a_&lt;/p&gt;_x000a_"/>
    <d v="2009-09-01T13:57:34"/>
    <n v="0"/>
    <x v="2"/>
    <x v="0"/>
    <b v="1"/>
    <x v="0"/>
    <n v="3"/>
    <n v="40056.954861111109"/>
    <n v="0"/>
    <n v="1"/>
    <d v="2009-09-01T00:00:00"/>
    <n v="0"/>
    <x v="184"/>
  </r>
  <r>
    <n v="189"/>
    <n v="1"/>
    <x v="48"/>
    <x v="31"/>
    <s v="&lt;p&gt;thanks, yes i can store them there or i've also got a personal drive on the network.&lt;/p&gt;_x000a_&lt;p&gt;anybody have ideas about the modified toolbars?_x000a_&lt;/p&gt;_x000a_"/>
    <d v="2009-09-01T15:24:26"/>
    <n v="0"/>
    <x v="2"/>
    <x v="0"/>
    <b v="1"/>
    <x v="0"/>
    <n v="3"/>
    <n v="40053.618750000001"/>
    <n v="0"/>
    <n v="1"/>
    <d v="2009-09-01T00:00:00"/>
    <n v="0"/>
    <x v="185"/>
  </r>
  <r>
    <n v="190"/>
    <n v="1"/>
    <x v="53"/>
    <x v="27"/>
    <s v="&lt;p&gt;I read through every visualization post on PHD to find an answer this question. It was such a pleasure. I could spend all day fooling around with the neat visual stuff on Excel. I didn't find the answer, though, so I wanted to ask it here.&lt;/p&gt;_x000a_&lt;p&gt;I want to add a third variable to a scatter plot. Here's how it would work. The Y axis is a country's economic growth. The X axis is some measure of the risk of doing business in a country. And the dots (circles) are proportional to the size of the economy.&lt;/p&gt;_x000a_&lt;p&gt;So, for instance, China is growing at 8% per year, is risky to do business in, and has a huge economy. The circle for China would be high up on the Y axis (high growth) and over to the right on the X axis (high risk). So far this is just a scatter plot. What I can't figure out is how to make the China circle huge (because it's the third biggest economy in the world).&lt;/p&gt;_x000a_&lt;p&gt;Same deal with Denmark (low growth, low risk, tiny circle), Japan (low growth, low risk, enormous circle), Azerbaijan (high growth, high risk, tiny circle) and Zimbabwe (low growth, high risk, tiny circle).&lt;/p&gt;_x000a_&lt;p&gt;I've got all of the data. Any suggestions on how I might do this? And while I'm at it, any suggestions on alternate ways of visualizing something like this?&lt;/p&gt;_x000a_&lt;p&gt;Thanks.&lt;/p&gt;_x000a_&lt;p&gt;Dan_x000a_&lt;/p&gt;_x000a_"/>
    <d v="2009-09-01T17:03:22"/>
    <n v="0"/>
    <x v="0"/>
    <x v="0"/>
    <b v="0"/>
    <x v="0"/>
    <n v="3"/>
    <n v="40057.710416666669"/>
    <n v="0"/>
    <n v="1"/>
    <d v="2009-09-01T00:00:00"/>
    <n v="0"/>
    <x v="186"/>
  </r>
  <r>
    <n v="191"/>
    <n v="1"/>
    <x v="53"/>
    <x v="27"/>
    <s v="&lt;p&gt;I'm replying to myself - went over to ManyEyes and found exactly what I'm looking for:&lt;/p&gt;_x000a_&lt;p&gt;http://manyeyes.alphaworks.ibm.com/manyeyes/page/Scatterplot.html&lt;/p&gt;_x000a_&lt;p&gt;Unfortunately I can't upload the data (I don't own it) to ManyEyes, and I need to do this in Excel._x000a_&lt;/p&gt;_x000a_"/>
    <d v="2009-09-01T18:38:38"/>
    <n v="0"/>
    <x v="1"/>
    <x v="0"/>
    <b v="1"/>
    <x v="0"/>
    <n v="3"/>
    <n v="40057.710416666669"/>
    <n v="0"/>
    <n v="1"/>
    <d v="2009-09-01T00:00:00"/>
    <n v="0"/>
    <x v="187"/>
  </r>
  <r>
    <n v="192"/>
    <n v="1"/>
    <x v="50"/>
    <x v="0"/>
    <s v="&lt;p&gt;I have tested it with simple conditions (&amp;lt; and &amp;gt;) and it is working for me. I have set only one condition. The other is obvious, so I used cell formatting. Can you try to remove the &amp;lt;= condition and see if it works. Essentially you can format the whole range as if it is &amp;lt;=40 and then apply conditional formatting for &amp;gt;40._x000a_&lt;/p&gt;_x000a_"/>
    <d v="2009-09-01T21:13:14"/>
    <n v="0"/>
    <x v="3"/>
    <x v="0"/>
    <b v="1"/>
    <x v="0"/>
    <n v="3"/>
    <n v="40056.954861111109"/>
    <n v="0"/>
    <n v="1"/>
    <d v="2009-09-01T00:00:00"/>
    <n v="0"/>
    <x v="188"/>
  </r>
  <r>
    <n v="193"/>
    <n v="1"/>
    <x v="53"/>
    <x v="0"/>
    <s v="&lt;p&gt;Why not use bubbles ? here is one similar example http://chandoo.org/wp/2007/04/04/start-early/&lt;/p&gt;_x000a_&lt;p&gt;of course bubble are difficult to mend (as they can overlap and all that crap) but it is far easier than doing something fancy....&lt;/p&gt;_x000a_&lt;p&gt;I have used them to make a map of olympic medal visualization. http://chandoo.org/wp/2008/08/06/olympic-medal-country-year-excel-bubble-chart/_x000a_&lt;/p&gt;_x000a_"/>
    <d v="2009-09-01T21:21:18"/>
    <n v="0"/>
    <x v="2"/>
    <x v="0"/>
    <b v="1"/>
    <x v="0"/>
    <n v="3"/>
    <n v="40057.710416666669"/>
    <n v="0"/>
    <n v="1"/>
    <d v="2009-09-01T00:00:00"/>
    <n v="0"/>
    <x v="189"/>
  </r>
  <r>
    <n v="194"/>
    <n v="1"/>
    <x v="51"/>
    <x v="59"/>
    <s v="&lt;p&gt;Hello,&lt;/p&gt;_x000a_&lt;p&gt;No, the project is not dying ! It is totaly the opposite. &lt;/p&gt;_x000a_&lt;p&gt;We are inserting new functionalities to answer to customers needs like Iconic Pie charts, gauges and specific graphs interfaces.&lt;/p&gt;_x000a_&lt;p&gt;A trial version will be available around the middle of october (V 1.6). &lt;/p&gt;_x000a_&lt;p&gt;If you want more information about the project or if you want to be associated to the pilot group please contact us : &lt;/p&gt;_x000a_&lt;p&gt;&amp;gt;&amp;gt; BeGraphic@begraphic.com._x000a_&lt;/p&gt;_x000a_"/>
    <d v="2009-09-02T15:47:42"/>
    <n v="0"/>
    <x v="1"/>
    <x v="0"/>
    <b v="1"/>
    <x v="0"/>
    <n v="4"/>
    <n v="40057.365277777775"/>
    <n v="0"/>
    <n v="1"/>
    <d v="2009-09-02T00:00:00"/>
    <n v="0"/>
    <x v="190"/>
  </r>
  <r>
    <n v="195"/>
    <n v="1"/>
    <x v="52"/>
    <x v="0"/>
    <s v="&lt;p&gt;Roger, you can use the OFFSET formula. You need to have starting cell reference and the size of range. Both can be dynamically adjusted using formulas. &lt;/p&gt;_x000a_&lt;p&gt;Learn more about the offset formula here: http://chandoo.org/wp/2008/11/19/vlookup-match-and-offset-explained-in-plain-english-spreadcheats/_x000a_&lt;/p&gt;_x000a_"/>
    <d v="2009-09-02T19:33:27"/>
    <n v="0"/>
    <x v="1"/>
    <x v="0"/>
    <b v="1"/>
    <x v="0"/>
    <n v="4"/>
    <n v="40057.571527777778"/>
    <n v="0"/>
    <n v="1"/>
    <d v="2009-09-02T00:00:00"/>
    <n v="0"/>
    <x v="191"/>
  </r>
  <r>
    <n v="196"/>
    <n v="1"/>
    <x v="52"/>
    <x v="60"/>
    <s v="&lt;p&gt;Roger, I have an alternate solution that does not need the offset formula - if you can accept a chart approach. I anm not sure if it requires 2007 or not. This is a trick I developed by trial and error to allow the range of chart series to be dynamically adjusted without using offset formula. ( I haven't been able to find it documented anywhere but I am sure someone will post if it has)&lt;/p&gt;_x000a_&lt;p&gt;In your case highlight your data C3:E19&lt;br /&gt;_x000a_Click Home, Styles, Format as Table - Select the style required ans tick My table has headers. This gives the data table.&lt;/p&gt;_x000a_&lt;p&gt;Create the chart -  Insert, Line and select the style desired.&lt;br /&gt;_x000a_This gives a chart that can be formatted as required.&lt;br /&gt;_x000a_Select the series Y's, right click and Add Trend Line, Linear&lt;br /&gt;_x000a_Note that the trend line does not coincide with the calculated series &quot;trend&quot;&lt;/p&gt;_x000a_&lt;p&gt;Hide the rows that are not required (manually or by filtering if it suits)&lt;br /&gt;_x000a_The two trendlines now line up as hidden cells are ignored.&lt;/p&gt;_x000a_&lt;p&gt;New data can be added to the bottom of the table and the data table and chart will expand to accept it. In this case the new Y can be typed in and the row copied back onto itself or simply drag the boundary of the data table down. (This is reqired as there is some data already there)&lt;/p&gt;_x000a_&lt;p&gt;When using this method on charts there a couple of quirks to take into account.&lt;br /&gt;_x000a_The heading must contain text not formula.&lt;br /&gt;_x000a_The right column of data must contain a number or a formula that returns a numbe when setting up the table. Once it is set up the number can be removed and the data table will function quite happily without it!&lt;/p&gt;_x000a_&lt;p&gt;Roger, I have just looked back over your post &amp;amp; realised that you probably want to extrapolate your data into the futre. This can be achieved by dragging the boundary of the data chart down as far as you need hiding the data you dont need. Unfortunately you will not be able to see the predicted trend for any date where there is data but you dont want it taken into account._x000a_&lt;/p&gt;_x000a_"/>
    <d v="2009-09-03T05:43:25"/>
    <n v="0"/>
    <x v="2"/>
    <x v="0"/>
    <b v="1"/>
    <x v="0"/>
    <n v="5"/>
    <n v="40057.571527777778"/>
    <n v="0"/>
    <n v="1"/>
    <d v="2009-09-03T00:00:00"/>
    <n v="0"/>
    <x v="192"/>
  </r>
  <r>
    <n v="197"/>
    <n v="1"/>
    <x v="51"/>
    <x v="57"/>
    <s v="&lt;p&gt;Email sent.&lt;/p&gt;_x000a_&lt;p&gt;Hopefully I get a reply :-)_x000a_&lt;/p&gt;_x000a_"/>
    <d v="2009-09-03T09:49:42"/>
    <n v="0"/>
    <x v="2"/>
    <x v="0"/>
    <b v="1"/>
    <x v="0"/>
    <n v="5"/>
    <n v="40057.365277777775"/>
    <n v="0"/>
    <n v="1"/>
    <d v="2009-09-03T00:00:00"/>
    <n v="0"/>
    <x v="193"/>
  </r>
  <r>
    <n v="198"/>
    <n v="1"/>
    <x v="54"/>
    <x v="61"/>
    <s v="&lt;p&gt;Hello,&lt;/p&gt;_x000a_&lt;p&gt;Let's say in column A I have a list of cells with a lot of text in each cell.&lt;br /&gt;_x000a_In column B, I have a a bunch of key words that I would like to find in column A.&lt;/p&gt;_x000a_&lt;p&gt;For each cell of column A, i would like to test if it contains at list one of the word of the list in the column B.&lt;/p&gt;_x000a_&lt;p&gt;Can anyone help me ? Thanks in adavance,_x000a_&lt;/p&gt;_x000a_"/>
    <d v="2009-09-04T10:45:07"/>
    <n v="0"/>
    <x v="0"/>
    <x v="0"/>
    <b v="0"/>
    <x v="0"/>
    <n v="6"/>
    <n v="40060.447916666664"/>
    <n v="0"/>
    <n v="1"/>
    <d v="2009-09-04T00:00:00"/>
    <n v="0"/>
    <x v="194"/>
  </r>
  <r>
    <n v="199"/>
    <n v="1"/>
    <x v="54"/>
    <x v="0"/>
    <s v="&lt;p&gt;countif and sumproduct my friend.. :)&lt;/p&gt;_x000a_&lt;p&gt;in column C write, =SUMPRODUCT(COUNTIF(A1,$B$1:$B$10))&lt;/p&gt;_x000a_&lt;p&gt;assumes B1:B10 has the keywords._x000a_&lt;/p&gt;_x000a_"/>
    <d v="2009-09-04T11:29:53"/>
    <n v="0"/>
    <x v="1"/>
    <x v="0"/>
    <b v="1"/>
    <x v="0"/>
    <n v="6"/>
    <n v="40060.447916666664"/>
    <n v="0"/>
    <n v="1"/>
    <d v="2009-09-04T00:00:00"/>
    <n v="0"/>
    <x v="195"/>
  </r>
  <r>
    <n v="200"/>
    <n v="1"/>
    <x v="55"/>
    <x v="55"/>
    <s v="&lt;p&gt;Hi Guys,&lt;br /&gt;_x000a_I have a list of meters with the date of the meter reading and the value.  I need to identify a bad meter reading so that it can be scrubbed.  The reading may be too much or too little.&lt;/p&gt;_x000a_&lt;p&gt;_x0009_Reading&lt;br /&gt;_x000a_Meter #_x0009_Date_x0009_Meter&lt;br /&gt;_x000a_117_x0009_5/29/2009_x0009_668,597&lt;br /&gt;_x000a_117_x0009_6/17/2009_x0009_671,072&lt;br /&gt;_x000a_117_x0009_6/25/2009_x0009_11,080,553  Bad&lt;br /&gt;_x000a_117_x0009_7/8/2009_x0009_674,063&lt;br /&gt;_x000a_117_x0009_7/16/2009_x0009_690,347&lt;/p&gt;_x000a_&lt;p&gt;154_x0009_7/10/2009_x0009_865,276&lt;br /&gt;_x000a_154_x0009_7/15/2009_x0009_868,855&lt;br /&gt;_x000a_154_x0009_7/23/2009_x0009_539,551      Bad&lt;br /&gt;_x000a_154_x0009_7/24/2009_x0009_882,304&lt;br /&gt;_x000a_154_x0009_7/31/2009_x0009_892,191&lt;/p&gt;_x000a_&lt;p&gt;Any help would be greatly appreciated!!_x000a_&lt;/p&gt;_x000a_"/>
    <d v="2009-09-06T00:57:46"/>
    <n v="0"/>
    <x v="0"/>
    <x v="0"/>
    <b v="0"/>
    <x v="0"/>
    <n v="1"/>
    <n v="40062.039583333331"/>
    <n v="0"/>
    <n v="1"/>
    <d v="2009-09-06T00:00:00"/>
    <n v="0"/>
    <x v="196"/>
  </r>
  <r>
    <n v="201"/>
    <n v="1"/>
    <x v="55"/>
    <x v="0"/>
    <s v="&lt;p&gt;are you trying to find the outliers in the meter reading? you can then use percentile formula to see if the meter reading is in first 10 or last 10 percentile and highlight it._x000a_&lt;/p&gt;_x000a_"/>
    <d v="2009-09-06T08:42:37"/>
    <n v="0"/>
    <x v="1"/>
    <x v="0"/>
    <b v="1"/>
    <x v="0"/>
    <n v="1"/>
    <n v="40062.039583333331"/>
    <n v="0"/>
    <n v="1"/>
    <d v="2009-09-06T00:00:00"/>
    <n v="0"/>
    <x v="197"/>
  </r>
  <r>
    <n v="202"/>
    <n v="1"/>
    <x v="56"/>
    <x v="62"/>
    <s v="&lt;p&gt;Hi all,&lt;/p&gt;_x000a_&lt;p&gt;I am a complete Excel novice. Please can you tell me how to sort a column by the amount of words in each cell. Each cell contains a different amount of words seprated by a space. I need to sort the list by the amount of words in this column in descending order rather than the amount of characters or text length.&lt;/p&gt;_x000a_&lt;p&gt;Thanks&lt;/p&gt;_x000a_&lt;p&gt;Johno_x000a_&lt;/p&gt;_x000a_"/>
    <d v="2009-09-06T14:50:02"/>
    <n v="0"/>
    <x v="0"/>
    <x v="0"/>
    <b v="0"/>
    <x v="0"/>
    <n v="1"/>
    <n v="40062.618055555555"/>
    <n v="0"/>
    <n v="1"/>
    <d v="2009-09-06T00:00:00"/>
    <n v="0"/>
    <x v="198"/>
  </r>
  <r>
    <n v="203"/>
    <n v="1"/>
    <x v="56"/>
    <x v="0"/>
    <s v="&lt;p&gt;you can calculate the number of words in a cell using a formula like this: =len(a1)-len(substitute(a1,&quot; &quot;,&quot;&quot;))&lt;/p&gt;_x000a_&lt;p&gt;Once you have word counts, simply sort the column. &lt;/p&gt;_x000a_&lt;p&gt;You can also use array formulas to sort the whole thing dynamically. But as you say you are a novice, I wouldnt recommend them at this point._x000a_&lt;/p&gt;_x000a_"/>
    <d v="2009-09-06T17:57:39"/>
    <n v="0"/>
    <x v="1"/>
    <x v="0"/>
    <b v="1"/>
    <x v="0"/>
    <n v="1"/>
    <n v="40062.618055555555"/>
    <n v="0"/>
    <n v="1"/>
    <d v="2009-09-06T00:00:00"/>
    <n v="0"/>
    <x v="199"/>
  </r>
  <r>
    <n v="204"/>
    <n v="1"/>
    <x v="54"/>
    <x v="63"/>
    <s v="&lt;p&gt;'llo,&lt;/p&gt;_x000a_&lt;p&gt;To find one word (or rather a string match), you can add use wildcards : =SUMPRODUCT(COUNTIF(A1,&quot;*&quot;&amp;amp;$B$1:$B$10&amp;amp;&quot;*&quot;))&lt;/p&gt;_x000a_&lt;p&gt;Hope this helps.&lt;/p&gt;_x000a_&lt;p&gt;David_x000a_&lt;/p&gt;_x000a_"/>
    <d v="2009-09-06T21:53:49"/>
    <n v="0"/>
    <x v="2"/>
    <x v="0"/>
    <b v="1"/>
    <x v="0"/>
    <n v="1"/>
    <n v="40060.447916666664"/>
    <n v="0"/>
    <n v="1"/>
    <d v="2009-09-06T00:00:00"/>
    <n v="0"/>
    <x v="200"/>
  </r>
  <r>
    <n v="205"/>
    <n v="1"/>
    <x v="54"/>
    <x v="61"/>
    <s v="&lt;p&gt;Hi,&lt;/p&gt;_x000a_&lt;p&gt;Thanks for the formulas, it works great.&lt;br /&gt;_x000a_Do you think it is possible to find which word has been found (if a word of the list exists, it will be unique and appears only one time in a cell in column A)&lt;/p&gt;_x000a_&lt;p&gt;Thanks,_x000a_&lt;/p&gt;_x000a_"/>
    <d v="2009-09-07T13:20:41"/>
    <n v="0"/>
    <x v="3"/>
    <x v="0"/>
    <b v="1"/>
    <x v="0"/>
    <n v="2"/>
    <n v="40060.447916666664"/>
    <n v="0"/>
    <n v="1"/>
    <d v="2009-09-07T00:00:00"/>
    <n v="0"/>
    <x v="201"/>
  </r>
  <r>
    <n v="206"/>
    <n v="2"/>
    <x v="57"/>
    <x v="13"/>
    <s v="&lt;p&gt;Hi,&lt;/p&gt;_x000a_&lt;p&gt;I report now using pdf and interactive Excel workbooks.&lt;/p&gt;_x000a_&lt;p&gt;I'm looking for a solution which can put my (interactive) reports in a web environment(intranet)&lt;/p&gt;_x000a_&lt;p&gt;Any suggestions?&lt;/p&gt;_x000a_&lt;p&gt;govi_x000a_&lt;/p&gt;_x000a_"/>
    <d v="2009-09-07T19:14:15"/>
    <n v="0"/>
    <x v="0"/>
    <x v="0"/>
    <b v="0"/>
    <x v="0"/>
    <n v="2"/>
    <n v="40063.801388888889"/>
    <n v="0"/>
    <n v="1"/>
    <d v="2009-09-07T00:00:00"/>
    <n v="0"/>
    <x v="202"/>
  </r>
  <r>
    <n v="207"/>
    <n v="2"/>
    <x v="58"/>
    <x v="64"/>
    <s v="&lt;p&gt;Every good runner knows that a log is a good way to monitor progress. Not every runner is good at Excel....me being one. So as a learning exercise I want to transform the log I use into something fit for the 20th century at least. What I am after is a bunch of suggestions as to how to make it look better, reduce the number of work sheets and generally get to know excel better.&lt;/p&gt;_x000a_&lt;p&gt;I can't attach a copy here but the orginal design is here (http://www.davidhays.net/running/runlog/runlog.html). I would really appreciate if I could get some guidance. i just don't know where to start.&lt;/p&gt;_x000a_&lt;p&gt;Thanks_x000a_&lt;/p&gt;_x000a_"/>
    <d v="2009-09-07T20:41:22"/>
    <n v="0"/>
    <x v="0"/>
    <x v="0"/>
    <b v="0"/>
    <x v="0"/>
    <n v="2"/>
    <n v="40063.861805555556"/>
    <n v="0"/>
    <n v="1"/>
    <d v="2009-09-07T00:00:00"/>
    <n v="0"/>
    <x v="203"/>
  </r>
  <r>
    <n v="208"/>
    <n v="2"/>
    <x v="58"/>
    <x v="13"/>
    <s v="&lt;p&gt;When I click your link it says: Page not Found_x000a_&lt;/p&gt;_x000a_"/>
    <d v="2009-09-08T07:41:24"/>
    <n v="0"/>
    <x v="1"/>
    <x v="0"/>
    <b v="1"/>
    <x v="0"/>
    <n v="3"/>
    <n v="40063.861805555556"/>
    <n v="0"/>
    <n v="1"/>
    <d v="2009-09-08T00:00:00"/>
    <n v="0"/>
    <x v="204"/>
  </r>
  <r>
    <n v="209"/>
    <n v="2"/>
    <x v="58"/>
    <x v="0"/>
    <s v="&lt;p&gt;Hey try this url http://www.davidhays.net/running/runlog/runlog.html&lt;/p&gt;_x000a_&lt;p&gt;I see that there is a downloadable excel file at that site..._x000a_&lt;/p&gt;_x000a_"/>
    <d v="2009-09-08T09:32:57"/>
    <n v="0"/>
    <x v="2"/>
    <x v="0"/>
    <b v="1"/>
    <x v="0"/>
    <n v="3"/>
    <n v="40063.861805555556"/>
    <n v="0"/>
    <n v="1"/>
    <d v="2009-09-08T00:00:00"/>
    <n v="0"/>
    <x v="205"/>
  </r>
  <r>
    <n v="210"/>
    <n v="2"/>
    <x v="58"/>
    <x v="64"/>
    <s v="&lt;p&gt;apologies, my inability. thanks for looking anyway_x000a_&lt;/p&gt;_x000a_"/>
    <d v="2009-09-08T11:41:06"/>
    <n v="0"/>
    <x v="3"/>
    <x v="0"/>
    <b v="1"/>
    <x v="0"/>
    <n v="3"/>
    <n v="40063.861805555556"/>
    <n v="0"/>
    <n v="1"/>
    <d v="2009-09-08T00:00:00"/>
    <n v="0"/>
    <x v="206"/>
  </r>
  <r>
    <n v="211"/>
    <n v="1"/>
    <x v="59"/>
    <x v="65"/>
    <s v="&lt;p&gt;I'm currently displaying percentages in a Stacked Column chart.  After realizing that rounding errors could throw off my displayed percentages, I decided to use the 100% Stacked Column chart.  The limitation that I have in this switch is that I'm unable to display the percentage values in my chart.  Any suggestions in how I can leverage the 100% Stacked Value chart AND still be able to display the percentage value?&lt;/p&gt;_x000a_&lt;p&gt;Thanks!_x000a_&lt;/p&gt;_x000a_"/>
    <d v="2009-09-08T17:40:47"/>
    <n v="0"/>
    <x v="0"/>
    <x v="0"/>
    <b v="0"/>
    <x v="0"/>
    <n v="3"/>
    <n v="40064.736111111109"/>
    <n v="0"/>
    <n v="1"/>
    <d v="2009-09-08T00:00:00"/>
    <n v="0"/>
    <x v="207"/>
  </r>
  <r>
    <n v="212"/>
    <n v="2"/>
    <x v="58"/>
    <x v="0"/>
    <s v="&lt;p&gt;btw, the downloadable file there seems quite complex. If you want a simple, plain vanilla log here is how you can do it...&lt;/p&gt;_x000a_&lt;p&gt;1. create a table in one sheet with columns like date, distance, calories, min speed, max speed, duration, max. heart rate&lt;/p&gt;_x000a_&lt;p&gt;2. In another sheet process this data to show any charts or metrics you may want to see. Unless you are training for a marathon or under some strict program, it would suffice to leave the whole thing at step one and focus on running. &lt;/p&gt;_x000a_&lt;p&gt;I have never really bothered to monitor my progress. But few months back, I bought the nike+ ipod, so now I have good idea how my running is. I find the graphs and analysis pretty good. But may be it is bit over-rated too. I have way too much fun running that I dont bother looking at my data :D&lt;/p&gt;_x000a_&lt;p&gt;Let me know if you would like to see a tutorial on making a running. I am sure I will enjoy it everybit (plus learn a thing or two about how runners monitor their progress)_x000a_&lt;/p&gt;_x000a_"/>
    <d v="2009-09-09T07:29:01"/>
    <n v="0"/>
    <x v="4"/>
    <x v="0"/>
    <b v="1"/>
    <x v="0"/>
    <n v="4"/>
    <n v="40063.861805555556"/>
    <n v="0"/>
    <n v="1"/>
    <d v="2009-09-09T00:00:00"/>
    <n v="0"/>
    <x v="208"/>
  </r>
  <r>
    <n v="213"/>
    <n v="2"/>
    <x v="60"/>
    <x v="18"/>
    <s v="&lt;p&gt;Hi,&lt;br /&gt;_x000a_Don't if anyone else is having the same problems but there is a bug in SP2 where graphics and charts embedded in a worksheet do not scale to WYSIWYG in PDF.&lt;br /&gt;_x000a_The Hotfix in the link below looks like it might solve the problem. &lt;/p&gt;_x000a_&lt;p&gt;http://support.microsoft.com/kb/973402/en-us_x000a_&lt;/p&gt;_x000a_"/>
    <d v="2009-09-09T07:51:41"/>
    <n v="0"/>
    <x v="0"/>
    <x v="0"/>
    <b v="0"/>
    <x v="0"/>
    <n v="4"/>
    <n v="40065.32708333333"/>
    <n v="0"/>
    <n v="1"/>
    <d v="2009-09-09T00:00:00"/>
    <n v="0"/>
    <x v="209"/>
  </r>
  <r>
    <n v="214"/>
    <n v="1"/>
    <x v="61"/>
    <x v="64"/>
    <s v="&lt;p&gt;Like busses these questions. I had a look in the tutorials but am a little stuck.&lt;/p&gt;_x000a_&lt;p&gt;I need to do a calulation that calculates the % mass loss of a material over time. The sheet looks something like this.&lt;/p&gt;_x000a_&lt;p&gt;Cell A1 - Start mass&lt;br /&gt;_x000a_Cell B1 - Mass after 1 hour&lt;br /&gt;_x000a_Cell C1 - mass after 2 hours etc&lt;br /&gt;_x000a_etc&lt;/p&gt;_x000a_&lt;p&gt;Cell F1 - % change of the last reading (once it reaches a point I'll stop measuring)&lt;/p&gt;_x000a_&lt;p&gt;So the range is dynamic and I'm not sure which function to use. I'd like to be a bit clever and not do it by using a calulator as there are potentially a load of rows.&lt;/p&gt;_x000a_&lt;p&gt;Hope it makes sense...Alex_x000a_&lt;/p&gt;_x000a_"/>
    <d v="2009-09-09T09:09:53"/>
    <n v="0"/>
    <x v="0"/>
    <x v="0"/>
    <b v="0"/>
    <x v="0"/>
    <n v="4"/>
    <n v="40065.381249999999"/>
    <n v="0"/>
    <n v="1"/>
    <d v="2009-09-09T00:00:00"/>
    <n v="0"/>
    <x v="210"/>
  </r>
  <r>
    <n v="215"/>
    <n v="2"/>
    <x v="58"/>
    <x v="64"/>
    <s v="&lt;p&gt;I know the gadgets you're talking about. I'm a bit of a heart rate monitor fan, my latest one is a suunto that has a small log on it&lt;br /&gt;_x000a_Date&lt;br /&gt;_x000a_Distance&lt;br /&gt;_x000a_Time&lt;br /&gt;_x000a_Calories&lt;br /&gt;_x000a_Max heart rate&lt;br /&gt;_x000a_average heart rate&lt;br /&gt;_x000a_Time below zone 1 (zones are range of HR % which give an indication of how hard you're training)&lt;br /&gt;_x000a_Time in zone 1&lt;br /&gt;_x000a_Time in Zone 2&lt;br /&gt;_x000a_Time in zone 3&lt;br /&gt;_x000a_Time above zone 3&lt;br /&gt;_x000a_Ave speed&lt;br /&gt;_x000a_max speed&lt;/p&gt;_x000a_&lt;p&gt;I'd like to add in the type of run (easy,tempo, long etc) and additional cycling and swimming that I do.&lt;/p&gt;_x000a_&lt;p&gt;the intended output was to be a series of graphs that hopefully show a reduced heart rate for a given pace (speed) and the parrot calculator for marathon times (I am training for a marathon and am looking for a good time, for me.&lt;/p&gt;_x000a_&lt;p&gt;A turorial would be great but I'd quite like to use it as a learning exercise so I don't have to use other peoples sheets. I got totally lost on the one I sent a link for trying to follow where the data went and what the calulations are. Maybe I'm looking at it from the wrong angle but I would have thought that it need not be as complicated as the example)&lt;/p&gt;_x000a_&lt;p&gt;Alex_x000a_&lt;/p&gt;_x000a_"/>
    <d v="2009-09-09T09:41:16"/>
    <n v="0"/>
    <x v="5"/>
    <x v="0"/>
    <b v="1"/>
    <x v="0"/>
    <n v="4"/>
    <n v="40063.861805555556"/>
    <n v="0"/>
    <n v="1"/>
    <d v="2009-09-09T00:00:00"/>
    <n v="0"/>
    <x v="211"/>
  </r>
  <r>
    <n v="216"/>
    <n v="1"/>
    <x v="61"/>
    <x v="0"/>
    <s v="&lt;p&gt;hmm.. I am not sure I got it right.. but here is how you can attack it...&lt;/p&gt;_x000a_&lt;p&gt;total mass loss % = 1- end mass/start mass&lt;/p&gt;_x000a_&lt;p&gt;thus in cell F1 you can try something like this = 1 - index(a1:e1,count(a1:e1))/a1_x000a_&lt;/p&gt;_x000a_"/>
    <d v="2009-09-09T10:50:47"/>
    <n v="0"/>
    <x v="1"/>
    <x v="0"/>
    <b v="1"/>
    <x v="0"/>
    <n v="4"/>
    <n v="40065.381249999999"/>
    <n v="0"/>
    <n v="1"/>
    <d v="2009-09-09T00:00:00"/>
    <n v="0"/>
    <x v="212"/>
  </r>
  <r>
    <n v="217"/>
    <n v="2"/>
    <x v="60"/>
    <x v="0"/>
    <s v="&lt;p&gt;I heard about this too... the excel save as pdf feature is kind of limited. If you need to print a sophisticated dashboard or something as pdf, it is better to use one of the pdf printer utilities as they provide finer control and perform better. see more here: http://chandoo.org/wp/2009/06/04/excel-to-pdf/_x000a_&lt;/p&gt;_x000a_"/>
    <d v="2009-09-09T10:54:34"/>
    <n v="0"/>
    <x v="1"/>
    <x v="0"/>
    <b v="1"/>
    <x v="0"/>
    <n v="4"/>
    <n v="40065.32708333333"/>
    <n v="0"/>
    <n v="1"/>
    <d v="2009-09-09T00:00:00"/>
    <n v="0"/>
    <x v="213"/>
  </r>
  <r>
    <n v="218"/>
    <n v="4"/>
    <x v="0"/>
    <x v="64"/>
    <s v="&lt;p&gt;Hello,&lt;/p&gt;_x000a_&lt;p&gt;I neither an IT professional or a luddite. Over the years I've gradually relied more and more on excel and found out that i use less and less of its capabilities. Mainly through ignorance. I've dabbled with writing my own macros and on occasion some VBA (but not much) and have found that I generally need a pointer. thanks to this site most of my sheets look and perform better.&lt;/p&gt;_x000a_&lt;p&gt;Alex_x000a_&lt;/p&gt;_x000a_"/>
    <d v="2009-09-09T11:09:03"/>
    <n v="0"/>
    <x v="21"/>
    <x v="0"/>
    <b v="1"/>
    <x v="0"/>
    <n v="4"/>
    <n v="40019.929861111108"/>
    <n v="0"/>
    <n v="1"/>
    <d v="2009-09-09T00:00:00"/>
    <n v="0"/>
    <x v="214"/>
  </r>
  <r>
    <n v="219"/>
    <n v="2"/>
    <x v="23"/>
    <x v="66"/>
    <s v="&lt;p&gt;When the last episode of Seinfeld was aired here in Sweden. They had a Seinfeld maraton vieing all the shows from the start to the end in on long run. I was living at my parents place then so then had to check in to a hotel so I could have a huge Seinfest. I taped all the episodes witch was good beacuse of all of the beer...&lt;/p&gt;_x000a_&lt;p&gt;It's definitely George for me too._x000a_&lt;/p&gt;_x000a_"/>
    <d v="2009-09-09T11:11:11"/>
    <n v="0"/>
    <x v="5"/>
    <x v="0"/>
    <b v="1"/>
    <x v="0"/>
    <n v="4"/>
    <n v="40032.370833333334"/>
    <n v="0"/>
    <n v="1"/>
    <d v="2009-09-09T00:00:00"/>
    <n v="0"/>
    <x v="215"/>
  </r>
  <r>
    <n v="220"/>
    <n v="1"/>
    <x v="61"/>
    <x v="64"/>
    <s v="&lt;p&gt;Fantastic! worked a treat &lt;/p&gt;_x000a_&lt;p&gt;thank you&lt;/p&gt;_x000a_&lt;p&gt;Alex_x000a_&lt;/p&gt;_x000a_"/>
    <d v="2009-09-10T11:44:49"/>
    <n v="0"/>
    <x v="2"/>
    <x v="0"/>
    <b v="1"/>
    <x v="0"/>
    <n v="5"/>
    <n v="40065.381249999999"/>
    <n v="0"/>
    <n v="1"/>
    <d v="2009-09-10T00:00:00"/>
    <n v="0"/>
    <x v="216"/>
  </r>
  <r>
    <n v="221"/>
    <n v="1"/>
    <x v="62"/>
    <x v="67"/>
    <s v="&lt;p&gt;Hi. I work with spreadsheets all the time, manipulating data in cells.  How do I turn OFF the jump to bottom of column?  It becomes a bit of a nuisance, when I'm working on a 4,000 line spreadsheet. THANKS1_x000a_&lt;/p&gt;_x000a_"/>
    <d v="2009-09-10T18:01:36"/>
    <n v="0"/>
    <x v="0"/>
    <x v="0"/>
    <b v="0"/>
    <x v="0"/>
    <n v="5"/>
    <n v="40066.750694444447"/>
    <n v="0"/>
    <n v="1"/>
    <d v="2009-09-10T00:00:00"/>
    <n v="0"/>
    <x v="217"/>
  </r>
  <r>
    <n v="222"/>
    <n v="1"/>
    <x v="62"/>
    <x v="0"/>
    <s v="&lt;p&gt;May be we should start with turning off the CAPS lock key ? :P&lt;/p&gt;_x000a_&lt;p&gt;but, I think you are double clicking on the border of the cell. This is actually a very useful feature in excel. If you double click inside the cell, I dont think excel jumps you to last column... correct me if I am wrong.&lt;/p&gt;_x000a_&lt;p&gt;also, see this double click tricks post to know other double click stuff in excel : http://chandoo.org/wp/2009/06/12/excel-mouse-tricks/_x000a_&lt;/p&gt;_x000a_"/>
    <d v="2009-09-10T20:52:02"/>
    <n v="0"/>
    <x v="1"/>
    <x v="0"/>
    <b v="1"/>
    <x v="0"/>
    <n v="5"/>
    <n v="40066.750694444447"/>
    <n v="0"/>
    <n v="1"/>
    <d v="2009-09-10T00:00:00"/>
    <n v="0"/>
    <x v="218"/>
  </r>
  <r>
    <n v="223"/>
    <n v="4"/>
    <x v="63"/>
    <x v="29"/>
    <s v="&lt;p&gt;Hi Chandoo,Very simply just want to know how do you do those 'squiggly arrows' in you presentations? They look really cool and catch your attention when making a point ! I've tried and failed miserably and had to just use the 'staright ones'. I tried drawing freehand and they were shockers. Yours are excellent in drawing attention.&lt;br /&gt;_x000a_Thanks.&lt;/p&gt;_x000a_&lt;p&gt;LesEwing.????_x000a_&lt;/p&gt;_x000a_"/>
    <d v="2009-09-10T23:27:14"/>
    <n v="0"/>
    <x v="0"/>
    <x v="0"/>
    <b v="0"/>
    <x v="0"/>
    <n v="5"/>
    <n v="40066.977083333331"/>
    <n v="0"/>
    <n v="1"/>
    <d v="2009-09-10T00:00:00"/>
    <n v="0"/>
    <x v="219"/>
  </r>
  <r>
    <n v="224"/>
    <n v="4"/>
    <x v="63"/>
    <x v="0"/>
    <s v="&lt;p&gt;I use paint.net, a free and supercool image editor to process the screenshots before posting them on the site. It has a line drawing tool that you can use to make squiggly arrows... try it here: http://www.getpaint.net/_x000a_&lt;/p&gt;_x000a_"/>
    <d v="2009-09-11T11:39:33"/>
    <n v="0"/>
    <x v="1"/>
    <x v="0"/>
    <b v="1"/>
    <x v="0"/>
    <n v="6"/>
    <n v="40066.977083333331"/>
    <n v="0"/>
    <n v="1"/>
    <d v="2009-09-11T00:00:00"/>
    <n v="0"/>
    <x v="220"/>
  </r>
  <r>
    <n v="225"/>
    <n v="1"/>
    <x v="64"/>
    <x v="57"/>
    <s v="&lt;p&gt;Hi.&lt;/p&gt;_x000a_&lt;p&gt;I have just been following the latest chandoo.org mail out for the tabling tool in excel.&lt;/p&gt;_x000a_&lt;p&gt;My question is &quot;Is there a way that multiple tables with linking information can be controlled using one drop down menu??&quot;&lt;/p&gt;_x000a_&lt;p&gt;My idea is that I am trying to process several years accident and traffic data at work (there are about 4 tables in total). It would be good to just select (using a drop down menu) say for instance 2008 and then all of the below tables will then follow suit and show 2008 figures...&lt;/p&gt;_x000a_&lt;p&gt;Ideas and comments welcome :-)&lt;/p&gt;_x000a_&lt;p&gt;Thanks!!_x000a_&lt;/p&gt;_x000a_"/>
    <d v="2009-09-11T13:19:13"/>
    <n v="0"/>
    <x v="0"/>
    <x v="0"/>
    <b v="0"/>
    <x v="0"/>
    <n v="6"/>
    <n v="40067.554861111108"/>
    <n v="0"/>
    <n v="1"/>
    <d v="2009-09-11T00:00:00"/>
    <n v="0"/>
    <x v="221"/>
  </r>
  <r>
    <n v="226"/>
    <n v="1"/>
    <x v="62"/>
    <x v="67"/>
    <s v="&lt;p&gt;Oops, Chandoo, I use caps for headers all day &amp;amp; forget it's lousy email etiquette.  I wasn't actually SHOUTING my subject title.  I'm sure that double click to the bottom of the column is very handy, but for me, it drives me nuts.  Is there a way to turn it off?&lt;/p&gt;_x000a_&lt;p&gt;Tx, SMD_x000a_&lt;/p&gt;_x000a_"/>
    <d v="2009-09-11T21:00:57"/>
    <n v="0"/>
    <x v="2"/>
    <x v="0"/>
    <b v="1"/>
    <x v="0"/>
    <n v="6"/>
    <n v="40066.750694444447"/>
    <n v="0"/>
    <n v="1"/>
    <d v="2009-09-11T00:00:00"/>
    <n v="0"/>
    <x v="222"/>
  </r>
  <r>
    <n v="227"/>
    <n v="4"/>
    <x v="63"/>
    <x v="29"/>
    <s v="&lt;p&gt;Thanks very much for that Chandoo.&lt;br /&gt;_x000a_I love all the enhancements,designs and colour that you make to your work that makes it very cool looking and gets your interest. If you have any more tips and tricks like that let us know.&lt;br /&gt;_x000a_Thank you.&lt;/p&gt;_x000a_&lt;p&gt;LesEwing.????_x000a_&lt;/p&gt;_x000a_"/>
    <d v="2009-09-12T00:47:32"/>
    <n v="0"/>
    <x v="2"/>
    <x v="0"/>
    <b v="1"/>
    <x v="0"/>
    <n v="7"/>
    <n v="40066.977083333331"/>
    <n v="0"/>
    <n v="1"/>
    <d v="2009-09-12T00:00:00"/>
    <n v="0"/>
    <x v="223"/>
  </r>
  <r>
    <n v="228"/>
    <n v="1"/>
    <x v="64"/>
    <x v="17"/>
    <s v="&lt;p&gt;It will be best, if you can mention how each table is designed. If the main difference between the tables is that each one represent traffic data for a specific year, then you can assign a unique name to each table and either use data validation to call up any specific table or use Combo box to do the same.&lt;/p&gt;_x000a_&lt;p&gt;The other option is to use Pivot table._x000a_&lt;/p&gt;_x000a_"/>
    <d v="2009-09-12T07:43:13"/>
    <n v="0"/>
    <x v="1"/>
    <x v="0"/>
    <b v="1"/>
    <x v="0"/>
    <n v="7"/>
    <n v="40067.554861111108"/>
    <n v="0"/>
    <n v="1"/>
    <d v="2009-09-12T00:00:00"/>
    <n v="0"/>
    <x v="224"/>
  </r>
  <r>
    <n v="229"/>
    <n v="1"/>
    <x v="62"/>
    <x v="0"/>
    <s v="&lt;p&gt;dont mean to offend you or anything.. just trying to make the situation a little bit lighter.. :D&lt;/p&gt;_x000a_&lt;p&gt;I am not sure I know any trick that can disable this. If you are using double click to edit the cell, then you can start using F2 key. It has the dual advantage of editing the cell and placing the cursor at the end (usually where you would edit the cell). &lt;/p&gt;_x000a_&lt;p&gt;May be a macro to monitor spreadsheet doubleclick event can help.. but I wouldnt go down that route as it can slowdown things quite a lot.&lt;/p&gt;_x000a_&lt;p&gt;Community.. any help???_x000a_&lt;/p&gt;_x000a_"/>
    <d v="2009-09-12T08:07:22"/>
    <n v="0"/>
    <x v="3"/>
    <x v="0"/>
    <b v="1"/>
    <x v="0"/>
    <n v="7"/>
    <n v="40066.750694444447"/>
    <n v="0"/>
    <n v="1"/>
    <d v="2009-09-12T00:00:00"/>
    <n v="0"/>
    <x v="225"/>
  </r>
  <r>
    <n v="230"/>
    <n v="1"/>
    <x v="62"/>
    <x v="23"/>
    <s v="&lt;p&gt;Hi. Here's an idea: if you're using Excel 2003, go to the Tools - Options menu, in the Edit tab, and see if the &quot;Edit directly in cell&quot; box is checked. If it isn't, check it and you should be home free :D Let me know if it works.&lt;/p&gt;_x000a_&lt;p&gt;Have a great one!_x000a_&lt;/p&gt;_x000a_"/>
    <d v="2009-09-14T08:13:03"/>
    <n v="0"/>
    <x v="4"/>
    <x v="0"/>
    <b v="1"/>
    <x v="0"/>
    <n v="2"/>
    <n v="40066.750694444447"/>
    <n v="0"/>
    <n v="1"/>
    <d v="2009-09-14T00:00:00"/>
    <n v="0"/>
    <x v="226"/>
  </r>
  <r>
    <n v="231"/>
    <n v="1"/>
    <x v="65"/>
    <x v="68"/>
    <s v="&lt;p&gt;First, I want to say this is a cool forum I have learned a lot from other people's questions. Now I have one and as usual, it is probably something simple I am missing...&lt;/p&gt;_x000a_&lt;p&gt;I want to have Excel display a wing ding check mark when a user types &quot;y&quot; in a cell. I have been trying to do a substitute formula but putting the symbol in an unused portion of the spreadsheet and calling it to the selected cell but I can't get it to work. Any thoughts?_x000a_&lt;/p&gt;_x000a_"/>
    <d v="2009-09-14T16:07:11"/>
    <n v="0"/>
    <x v="0"/>
    <x v="0"/>
    <b v="0"/>
    <x v="0"/>
    <n v="2"/>
    <n v="40070.671527777777"/>
    <n v="0"/>
    <n v="1"/>
    <d v="2009-09-14T00:00:00"/>
    <n v="0"/>
    <x v="227"/>
  </r>
  <r>
    <n v="232"/>
    <n v="4"/>
    <x v="0"/>
    <x v="69"/>
    <s v="&lt;p&gt;Hey there all!  I'm glad to have registered to be part of a great group of people.  I am currently a sponge on almost anything Excel, except those items that are WAY over my head.  I'd like to think of myself as an intermediate user.  I can navigate fairly well though a spreadsheet, and always willing to learn more._x000a_&lt;/p&gt;_x000a_"/>
    <d v="2009-09-14T17:11:12"/>
    <n v="0"/>
    <x v="22"/>
    <x v="0"/>
    <b v="1"/>
    <x v="0"/>
    <n v="2"/>
    <n v="40019.929861111108"/>
    <n v="0"/>
    <n v="1"/>
    <d v="2009-09-14T00:00:00"/>
    <n v="0"/>
    <x v="228"/>
  </r>
  <r>
    <n v="233"/>
    <n v="1"/>
    <x v="65"/>
    <x v="17"/>
    <s v="&lt;p&gt;Here's it can be done.&lt;/p&gt;_x000a_&lt;p&gt;Let's say A1 is where user types in &quot;Y&quot;, in B1 change the font format to Windings and also in B1 type/copy the following formula;&lt;/p&gt;_x000a_&lt;p&gt;IF(A1=&quot;Y&quot;,&quot;ü&quot;,&quot;-&quot;)&lt;/p&gt;_x000a_&lt;p&gt;In the above formula the character &quot;ü&quot; represents the Winding checkmark.Try it_x000a_&lt;/p&gt;_x000a_"/>
    <d v="2009-09-14T18:56:08"/>
    <n v="0"/>
    <x v="1"/>
    <x v="0"/>
    <b v="1"/>
    <x v="0"/>
    <n v="2"/>
    <n v="40070.671527777777"/>
    <n v="0"/>
    <n v="1"/>
    <d v="2009-09-14T00:00:00"/>
    <n v="0"/>
    <x v="229"/>
  </r>
  <r>
    <n v="234"/>
    <n v="1"/>
    <x v="62"/>
    <x v="67"/>
    <s v="&lt;p&gt;I was absolutely not offended at all.  I have to remind people to turn the caps lock off in their emails all the time.  &lt;/p&gt;_x000a_&lt;p&gt;Radu, my &quot;edit directly in cell&quot; box is checked.  I think I'm just going to have to be extremely careful when double clicking in a cell.  Bummer!!!  But thank you so much for your suggestion.  You have a great day, also!!!_x000a_&lt;/p&gt;_x000a_"/>
    <d v="2009-09-14T20:02:19"/>
    <n v="0"/>
    <x v="5"/>
    <x v="0"/>
    <b v="1"/>
    <x v="0"/>
    <n v="2"/>
    <n v="40066.750694444447"/>
    <n v="0"/>
    <n v="1"/>
    <d v="2009-09-14T00:00:00"/>
    <n v="0"/>
    <x v="230"/>
  </r>
  <r>
    <n v="235"/>
    <n v="1"/>
    <x v="65"/>
    <x v="68"/>
    <s v="&lt;p&gt;Thanks, I'll try that._x000a_&lt;/p&gt;_x000a_"/>
    <d v="2009-09-14T20:49:04"/>
    <n v="0"/>
    <x v="2"/>
    <x v="0"/>
    <b v="1"/>
    <x v="0"/>
    <n v="2"/>
    <n v="40070.671527777777"/>
    <n v="0"/>
    <n v="1"/>
    <d v="2009-09-14T00:00:00"/>
    <n v="0"/>
    <x v="231"/>
  </r>
  <r>
    <n v="236"/>
    <n v="1"/>
    <x v="66"/>
    <x v="70"/>
    <s v="&lt;p&gt;Like a series name, I'd like a data series color to be linked to a data element in the worksheet.  How do I do this?  Is there a special coding?&lt;br /&gt;_x000a_I ask b/c I resort my data often as it changes, and the series colour, if manually done, is linked to the row number, not the data series, which means lots of manual color adjustments.&lt;br /&gt;_x000a_Any suggestions???_x000a_&lt;/p&gt;_x000a_"/>
    <d v="2009-09-15T09:48:00"/>
    <n v="0"/>
    <x v="0"/>
    <x v="0"/>
    <b v="0"/>
    <x v="0"/>
    <n v="3"/>
    <n v="40071.408333333333"/>
    <n v="0"/>
    <n v="1"/>
    <d v="2009-09-15T00:00:00"/>
    <n v="0"/>
    <x v="232"/>
  </r>
  <r>
    <n v="237"/>
    <n v="1"/>
    <x v="67"/>
    <x v="71"/>
    <s v="&lt;p&gt;Hi! Experts&lt;/p&gt;_x000a_&lt;p&gt;In column A i have Dates with different Format. &lt;/p&gt;_x000a_&lt;p&gt;Like&lt;/p&gt;_x000a_&lt;p&gt;Dates&lt;br /&gt;_x000a_28/08/09&lt;br /&gt;_x000a_05-09-2009&lt;br /&gt;_x000a_8.27.2009&lt;br /&gt;_x000a_8.27.2009&lt;br /&gt;_x000a_8.27.2009&lt;br /&gt;_x000a_8.29.2009&lt;br /&gt;_x000a_25/08/09&lt;br /&gt;_x000a_25th Aug&lt;br /&gt;_x000a_31.08.09&lt;br /&gt;_x000a_2nd sep&lt;br /&gt;_x000a_2nd sep&lt;br /&gt;_x000a_4th Sep&lt;/p&gt;_x000a_&lt;p&gt;Now i want to Change this Dates of MM-DD-YYYY FORMAT.&lt;/p&gt;_x000a_&lt;p&gt;When i change the Whole Columnn i.e. Column A into mm--MM-DD-YYYY FORMAT. Some Cell Apply this format some not.&lt;/p&gt;_x000a_&lt;p&gt;Is it Possible to Change the Whole Column in a Once.&lt;/p&gt;_x000a_&lt;p&gt;Or I have to go Manually. Column A has 1500 data.&lt;/p&gt;_x000a_&lt;p&gt;Thanks in Advance&lt;/p&gt;_x000a_&lt;p&gt;Hardeep kanwar_x000a_&lt;/p&gt;_x000a_"/>
    <d v="2009-09-15T10:34:07"/>
    <n v="0"/>
    <x v="0"/>
    <x v="0"/>
    <b v="0"/>
    <x v="0"/>
    <n v="3"/>
    <n v="40071.44027777778"/>
    <n v="0"/>
    <n v="1"/>
    <d v="2009-09-15T00:00:00"/>
    <n v="0"/>
    <x v="233"/>
  </r>
  <r>
    <n v="238"/>
    <n v="1"/>
    <x v="65"/>
    <x v="72"/>
    <s v="&lt;p&gt;Suggest you modify Axim5 formula to: =IF(OR(A1 = &quot;y&quot;, A1 = &quot;Y&quot;), &quot;ü&quot;,&quot;&quot;)&lt;br /&gt;_x000a_This will cover both upper or lower case inputs and only put a check mark in if the condition is met, otherwise B1 remains blank._x000a_&lt;/p&gt;_x000a_"/>
    <d v="2009-09-15T12:28:21"/>
    <n v="0"/>
    <x v="3"/>
    <x v="0"/>
    <b v="1"/>
    <x v="0"/>
    <n v="3"/>
    <n v="40070.671527777777"/>
    <n v="0"/>
    <n v="1"/>
    <d v="2009-09-15T00:00:00"/>
    <n v="0"/>
    <x v="234"/>
  </r>
  <r>
    <n v="239"/>
    <n v="1"/>
    <x v="65"/>
    <x v="0"/>
    <s v="&lt;p&gt;I have posted about this on the blog today... with 2 more ways to do it. http://chandoo.org/wp/2009/09/15/get-tick-marks-in-excel/_x000a_&lt;/p&gt;_x000a_"/>
    <d v="2009-09-15T13:26:59"/>
    <n v="0"/>
    <x v="4"/>
    <x v="0"/>
    <b v="1"/>
    <x v="0"/>
    <n v="3"/>
    <n v="40070.671527777777"/>
    <n v="0"/>
    <n v="1"/>
    <d v="2009-09-15T00:00:00"/>
    <n v="0"/>
    <x v="235"/>
  </r>
  <r>
    <n v="240"/>
    <n v="1"/>
    <x v="66"/>
    <x v="73"/>
    <s v="&lt;p&gt;numberland, if you understood you correctly, there's a nice tutorial by Jon Peltier about that: http://peltiertech.com/Excel/Charts/ConditionalChart1.html&lt;/p&gt;_x000a_&lt;p&gt;Basically, your create several columns of data, and for each column you put the data you want with each colour (use formulas to automatically update it). Then you create a bar chart with full overlap between columns.&lt;/p&gt;_x000a_&lt;p&gt;Hope that helps._x000a_&lt;/p&gt;_x000a_"/>
    <d v="2009-09-15T16:36:42"/>
    <n v="0"/>
    <x v="1"/>
    <x v="0"/>
    <b v="1"/>
    <x v="0"/>
    <n v="3"/>
    <n v="40071.408333333333"/>
    <n v="0"/>
    <n v="1"/>
    <d v="2009-09-15T00:00:00"/>
    <n v="0"/>
    <x v="236"/>
  </r>
  <r>
    <n v="241"/>
    <n v="1"/>
    <x v="66"/>
    <x v="70"/>
    <s v="&lt;p&gt;Thanks.  Great website with some other useful tips.  But not exactly what I was looking for.  I really wanted a way to reference a part of a data series (i.e. row in a set of data) that had a particular indicator in a cell (e.g., after the series name) that would tell excel the color for that series.&lt;br /&gt;_x000a_The issue I face is I resort the data series every week.  The color indicator cell stays with a particular series but the color of that series stays with the row number/order of the data set.  I'd like to override that and I can't use the handy cheat way that Jon Peltier suggested, b/c of the data set.&lt;br /&gt;_x000a_Any other suggestions?_x000a_&lt;/p&gt;_x000a_"/>
    <d v="2009-09-15T20:20:33"/>
    <n v="0"/>
    <x v="2"/>
    <x v="0"/>
    <b v="1"/>
    <x v="0"/>
    <n v="3"/>
    <n v="40071.408333333333"/>
    <n v="0"/>
    <n v="1"/>
    <d v="2009-09-15T00:00:00"/>
    <n v="0"/>
    <x v="237"/>
  </r>
  <r>
    <n v="242"/>
    <n v="1"/>
    <x v="68"/>
    <x v="74"/>
    <s v="&lt;p&gt;My workbook starts with the month of July and, after entering July data, I copy that worksheet to a new sheet tab in the same workbook and name the new tab August. I enter the data for August and copy that worksheet to a new sheet named September. Each monthly worksheet has six different print views. How can I have the six custom views that I set up for the July sheet copied with each new monthly sheet and refer to the new sheet and not to the original July sheet. Any way to refer to the current sheet name?&lt;br /&gt;_x000a_Using Excel 2003.&lt;/p&gt;_x000a_&lt;p&gt;Thanks&lt;/p&gt;_x000a_&lt;p&gt;Don Scott_x000a_&lt;/p&gt;_x000a_"/>
    <d v="2009-09-15T22:21:57"/>
    <n v="0"/>
    <x v="0"/>
    <x v="0"/>
    <b v="0"/>
    <x v="0"/>
    <n v="3"/>
    <n v="40071.931250000001"/>
    <n v="0"/>
    <n v="1"/>
    <d v="2009-09-15T00:00:00"/>
    <n v="0"/>
    <x v="238"/>
  </r>
  <r>
    <n v="243"/>
    <n v="1"/>
    <x v="69"/>
    <x v="75"/>
    <s v="&lt;p&gt;How do you determine the upper or lower limit of a range, for eg. if the range is from 10,000- 20,000, what would be the upper limit?_x000a_&lt;/p&gt;_x000a_"/>
    <d v="2009-09-16T01:04:21"/>
    <n v="0"/>
    <x v="0"/>
    <x v="0"/>
    <b v="0"/>
    <x v="0"/>
    <n v="4"/>
    <n v="40072.044444444444"/>
    <n v="0"/>
    <n v="1"/>
    <d v="2009-09-16T00:00:00"/>
    <n v="0"/>
    <x v="239"/>
  </r>
  <r>
    <n v="244"/>
    <n v="1"/>
    <x v="69"/>
    <x v="0"/>
    <s v="&lt;p&gt;you mean like the row number of first cell and last cell ?&lt;/p&gt;_x000a_&lt;p&gt;or statistical upper and lower limit ?_x000a_&lt;/p&gt;_x000a_"/>
    <d v="2009-09-16T06:03:13"/>
    <n v="0"/>
    <x v="1"/>
    <x v="0"/>
    <b v="1"/>
    <x v="0"/>
    <n v="4"/>
    <n v="40072.044444444444"/>
    <n v="0"/>
    <n v="1"/>
    <d v="2009-09-16T00:00:00"/>
    <n v="0"/>
    <x v="240"/>
  </r>
  <r>
    <n v="245"/>
    <n v="1"/>
    <x v="69"/>
    <x v="75"/>
    <s v="&lt;p&gt;statistical upper and lower limit_x000a_&lt;/p&gt;_x000a_"/>
    <d v="2009-09-16T08:01:44"/>
    <n v="0"/>
    <x v="2"/>
    <x v="0"/>
    <b v="1"/>
    <x v="0"/>
    <n v="4"/>
    <n v="40072.044444444444"/>
    <n v="0"/>
    <n v="1"/>
    <d v="2009-09-16T00:00:00"/>
    <n v="0"/>
    <x v="241"/>
  </r>
  <r>
    <n v="246"/>
    <n v="1"/>
    <x v="69"/>
    <x v="0"/>
    <s v="&lt;p&gt;Max and Min ofcourse. here is the help: http://chandoo.org/excel-formulas/max.html and http://chandoo.org/excel-formulas/min.html&lt;/p&gt;_x000a_&lt;p&gt;You can even try the percentile to find 5th and 95th percentile if you are in to that sort of thing..._x000a_&lt;/p&gt;_x000a_"/>
    <d v="2009-09-16T12:00:14"/>
    <n v="0"/>
    <x v="3"/>
    <x v="0"/>
    <b v="1"/>
    <x v="0"/>
    <n v="4"/>
    <n v="40072.044444444444"/>
    <n v="0"/>
    <n v="1"/>
    <d v="2009-09-16T00:00:00"/>
    <n v="0"/>
    <x v="242"/>
  </r>
  <r>
    <n v="247"/>
    <n v="1"/>
    <x v="67"/>
    <x v="0"/>
    <s v="&lt;p&gt;Looks like some of the values in the column are not dates (as per excel)&lt;/p&gt;_x000a_&lt;p&gt;I am not sure if this would work, but I will go ahead and test my ignorance.&lt;br /&gt;_x000a_in next column write the formula =datevalue(a1) and copy it down. Now use these values.&lt;br /&gt;_x000a_If you see any error there, you should manually format the values in a1 to be dates. &lt;/p&gt;_x000a_&lt;p&gt;Another option is to write a date cleanup UDF / macro. but the possibilities are overwhelming, so I wouldnt bother with that unless there are millions of dates with non-recognizable formats._x000a_&lt;/p&gt;_x000a_"/>
    <d v="2009-09-16T12:12:56"/>
    <n v="0"/>
    <x v="1"/>
    <x v="0"/>
    <b v="1"/>
    <x v="0"/>
    <n v="4"/>
    <n v="40071.44027777778"/>
    <n v="0"/>
    <n v="1"/>
    <d v="2009-09-16T00:00:00"/>
    <n v="0"/>
    <x v="243"/>
  </r>
  <r>
    <n v="248"/>
    <n v="2"/>
    <x v="57"/>
    <x v="13"/>
    <s v="&lt;p&gt;Paid suggestions are fine with me too!_x000a_&lt;/p&gt;_x000a_"/>
    <d v="2009-09-16T14:17:18"/>
    <n v="0"/>
    <x v="1"/>
    <x v="0"/>
    <b v="1"/>
    <x v="0"/>
    <n v="4"/>
    <n v="40063.801388888889"/>
    <n v="0"/>
    <n v="1"/>
    <d v="2009-09-16T00:00:00"/>
    <n v="0"/>
    <x v="244"/>
  </r>
  <r>
    <n v="249"/>
    <n v="1"/>
    <x v="70"/>
    <x v="76"/>
    <s v="&lt;p&gt;I am trying to pick from various list based on a entry on a cell.  Have 6 list to choose from on another worksheet within the same workbook....thanks&lt;/p&gt;_x000a_&lt;p&gt;Example:  B1 has value of 10. I want to show the players on team 10 (from the list &quot;10&quot;_x000a_&lt;/p&gt;_x000a_"/>
    <d v="2009-09-16T17:19:19"/>
    <n v="0"/>
    <x v="0"/>
    <x v="0"/>
    <b v="0"/>
    <x v="0"/>
    <n v="4"/>
    <n v="40072.72152777778"/>
    <n v="0"/>
    <n v="1"/>
    <d v="2009-09-16T00:00:00"/>
    <n v="0"/>
    <x v="245"/>
  </r>
  <r>
    <n v="250"/>
    <n v="2"/>
    <x v="57"/>
    <x v="0"/>
    <s v="&lt;p&gt;Here is what I would do. Recreate the charts in google docs. then publish the chart gadgets (now they will have urls). Make a html page with the links to those images and all that. Push it on intranet.&lt;/p&gt;_x000a_&lt;p&gt;That way, the interactivity is preserved._x000a_&lt;/p&gt;_x000a_"/>
    <d v="2009-09-16T18:55:03"/>
    <n v="0"/>
    <x v="2"/>
    <x v="0"/>
    <b v="1"/>
    <x v="0"/>
    <n v="4"/>
    <n v="40063.801388888889"/>
    <n v="0"/>
    <n v="1"/>
    <d v="2009-09-16T00:00:00"/>
    <n v="0"/>
    <x v="246"/>
  </r>
  <r>
    <n v="251"/>
    <n v="1"/>
    <x v="70"/>
    <x v="0"/>
    <s v="&lt;p&gt;Try this.. http://chandoo.org/wp/2008/11/25/advanced-data-validation-techniques-in-excel-spreadcheats/ (scroll down to situation 2)_x000a_&lt;/p&gt;_x000a_"/>
    <d v="2009-09-16T18:56:47"/>
    <n v="0"/>
    <x v="1"/>
    <x v="0"/>
    <b v="1"/>
    <x v="0"/>
    <n v="4"/>
    <n v="40072.72152777778"/>
    <n v="0"/>
    <n v="1"/>
    <d v="2009-09-16T00:00:00"/>
    <n v="0"/>
    <x v="247"/>
  </r>
  <r>
    <n v="252"/>
    <n v="1"/>
    <x v="70"/>
    <x v="76"/>
    <s v="&lt;p&gt;Thank you.  I looked at it before....I'm still lost :(   I downloaded the spreadcheat showing how its done.  My problem is that I have the data on a separate worksheet within the workbook and I don't know how to access it from there...Thanks again._x000a_&lt;/p&gt;_x000a_"/>
    <d v="2009-09-16T19:41:55"/>
    <n v="0"/>
    <x v="2"/>
    <x v="0"/>
    <b v="1"/>
    <x v="0"/>
    <n v="4"/>
    <n v="40072.72152777778"/>
    <n v="0"/>
    <n v="1"/>
    <d v="2009-09-16T00:00:00"/>
    <n v="0"/>
    <x v="248"/>
  </r>
  <r>
    <n v="253"/>
    <n v="1"/>
    <x v="62"/>
    <x v="34"/>
    <s v="&lt;p&gt;I'm assuming you're clicking the cell border by mistake, you could try making the default cell height larger._x000a_&lt;/p&gt;_x000a_"/>
    <d v="2009-09-16T21:16:13"/>
    <n v="0"/>
    <x v="6"/>
    <x v="0"/>
    <b v="1"/>
    <x v="0"/>
    <n v="4"/>
    <n v="40066.750694444447"/>
    <n v="0"/>
    <n v="1"/>
    <d v="2009-09-16T00:00:00"/>
    <n v="0"/>
    <x v="249"/>
  </r>
  <r>
    <n v="254"/>
    <n v="2"/>
    <x v="57"/>
    <x v="13"/>
    <s v="&lt;p&gt;I can't get it to work.&lt;br /&gt;_x000a_The published version isn't edible(the interactive bit doesn't work)&lt;/p&gt;_x000a_&lt;p&gt;View the spreadsheet here:&lt;br /&gt;_x000a_http://spreadsheets.google.com/ccc?key=0AnhdK7vTSDkUdC1DRFl6cG5lSXlyUmZuekxTQ1p3MFE&amp;amp;hl=en&lt;/p&gt;_x000a_&lt;p&gt;PS: the shared version is but the html version isn't_x000a_&lt;/p&gt;_x000a_"/>
    <d v="2009-09-17T08:19:27"/>
    <n v="0"/>
    <x v="3"/>
    <x v="0"/>
    <b v="1"/>
    <x v="0"/>
    <n v="5"/>
    <n v="40063.801388888889"/>
    <n v="0"/>
    <n v="1"/>
    <d v="2009-09-17T00:00:00"/>
    <n v="0"/>
    <x v="250"/>
  </r>
  <r>
    <n v="255"/>
    <n v="1"/>
    <x v="71"/>
    <x v="75"/>
    <s v="&lt;p&gt;How do you use Excel Statistical formula to test for normality &amp;amp; non parametric?_x000a_&lt;/p&gt;_x000a_"/>
    <d v="2009-09-17T15:44:40"/>
    <n v="0"/>
    <x v="0"/>
    <x v="0"/>
    <b v="0"/>
    <x v="0"/>
    <n v="5"/>
    <n v="40073.655555555553"/>
    <n v="0"/>
    <n v="1"/>
    <d v="2009-09-17T00:00:00"/>
    <n v="0"/>
    <x v="251"/>
  </r>
  <r>
    <n v="256"/>
    <n v="1"/>
    <x v="72"/>
    <x v="75"/>
    <s v="&lt;p&gt;How do you interpret these 2 fields found in statistical excel? What is the diff between the values of these 2 tails?&lt;br /&gt;_x000a_P(T&amp;lt;=t) two-tail&lt;br /&gt;_x000a_t Critical two-tail&lt;/p&gt;_x000a_&lt;p&gt;What does the outpur range and hypothesiesed mean diff in excel (T test- 2 tailed unequal variance) refers to?_x000a_&lt;/p&gt;_x000a_"/>
    <d v="2009-09-17T16:11:00"/>
    <n v="0"/>
    <x v="0"/>
    <x v="0"/>
    <b v="0"/>
    <x v="0"/>
    <n v="5"/>
    <n v="40073.674305555556"/>
    <n v="0"/>
    <n v="1"/>
    <d v="2009-09-17T00:00:00"/>
    <n v="0"/>
    <x v="252"/>
  </r>
  <r>
    <n v="257"/>
    <n v="2"/>
    <x v="73"/>
    <x v="13"/>
    <s v="&lt;p&gt;The top 250 best movies of all time map:&lt;br /&gt;_x000a_http://www.slashfilm.com/wp/wp-content/images/zz77e4364e.jpg&lt;/p&gt;_x000a_&lt;p&gt;I like it!_x000a_&lt;/p&gt;_x000a_"/>
    <d v="2009-09-17T17:37:07"/>
    <n v="0"/>
    <x v="0"/>
    <x v="0"/>
    <b v="0"/>
    <x v="0"/>
    <n v="5"/>
    <n v="40073.734027777777"/>
    <n v="0"/>
    <n v="1"/>
    <d v="2009-09-17T00:00:00"/>
    <n v="0"/>
    <x v="253"/>
  </r>
  <r>
    <n v="258"/>
    <n v="2"/>
    <x v="73"/>
    <x v="0"/>
    <s v="&lt;p&gt;I have seen it few days back.. love the way it shows relationships between various movies. &lt;/p&gt;_x000a_&lt;p&gt;btw, how many of the imdb top 250 have you seen. I am at 116 now... &lt;/p&gt;_x000a_&lt;p&gt;http://250.s-anand.net/user/chandoo.d@gmail.com&lt;/p&gt;_x000a_&lt;p&gt;I am mostly in to comedies now, not in a mood to sit and closely follow a movie :P_x000a_&lt;/p&gt;_x000a_"/>
    <d v="2009-09-17T18:07:40"/>
    <n v="0"/>
    <x v="1"/>
    <x v="0"/>
    <b v="1"/>
    <x v="0"/>
    <n v="5"/>
    <n v="40073.734027777777"/>
    <n v="0"/>
    <n v="1"/>
    <d v="2009-09-17T00:00:00"/>
    <n v="0"/>
    <x v="254"/>
  </r>
  <r>
    <n v="259"/>
    <n v="2"/>
    <x v="73"/>
    <x v="13"/>
    <s v="&lt;p&gt;You are close!&lt;br /&gt;_x000a_I have seen 121...Next saturday I will see &quot;500 days of Summer&quot;&lt;/p&gt;_x000a_&lt;p&gt;Last week I saw &quot;Inglourious Basterds&quot;; that is a comedy(sort of).&lt;/p&gt;_x000a_&lt;p&gt;Go and see is fast, in a couple of weeks you are feeding your new cell at night, and you won't have time to watch a lot of movies ;-)_x000a_&lt;/p&gt;_x000a_"/>
    <d v="2009-09-17T18:49:37"/>
    <n v="0"/>
    <x v="2"/>
    <x v="0"/>
    <b v="1"/>
    <x v="0"/>
    <n v="5"/>
    <n v="40073.734027777777"/>
    <n v="0"/>
    <n v="1"/>
    <d v="2009-09-17T00:00:00"/>
    <n v="0"/>
    <x v="255"/>
  </r>
  <r>
    <n v="260"/>
    <n v="2"/>
    <x v="73"/>
    <x v="0"/>
    <s v="&lt;p&gt;I am hoping to catch the days of summer when I return to copenhagen later in october... same with inglorious.. :D_x000a_&lt;/p&gt;_x000a_"/>
    <d v="2009-09-17T20:24:45"/>
    <n v="0"/>
    <x v="3"/>
    <x v="0"/>
    <b v="1"/>
    <x v="0"/>
    <n v="5"/>
    <n v="40073.734027777777"/>
    <n v="0"/>
    <n v="1"/>
    <d v="2009-09-17T00:00:00"/>
    <n v="0"/>
    <x v="256"/>
  </r>
  <r>
    <n v="261"/>
    <n v="1"/>
    <x v="74"/>
    <x v="77"/>
    <s v="&lt;p&gt;How do you eliminate when two cells are somehow tagged together on a spreadsheet?  When we shade one cell, they both get shaded.  Is this a format issue?_x000a_&lt;/p&gt;_x000a_"/>
    <d v="2009-09-18T19:28:12"/>
    <n v="0"/>
    <x v="0"/>
    <x v="0"/>
    <b v="0"/>
    <x v="0"/>
    <n v="6"/>
    <n v="40074.811111111114"/>
    <n v="0"/>
    <n v="1"/>
    <d v="2009-09-18T00:00:00"/>
    <n v="0"/>
    <x v="257"/>
  </r>
  <r>
    <n v="262"/>
    <n v="1"/>
    <x v="75"/>
    <x v="9"/>
    <s v="&lt;p&gt;In my company we use SAP.  Unfortunately, SAP does not quite natively provide the sorting functions that I wish it did.  Accordingly, each month I pull my data from SAP, do a little bit of sorting/editing of the data in excel, and then pop that into an access database in a flat table as something I can query off of. I pull from SAP all the line items of activity for the area I am responsible for, and the data I toss into access looks something like this at the end (with many extra columns of data):&lt;/p&gt;_x000a_&lt;pre&gt;&lt;code&gt;Acc. Name  Amount    Fiscal per.   Classification_x000a_Account 1  $19.34         1        Material_x000a_Account 2  $31.48         2        Wage_x000a_Account 7  $00.32         1        Material_x000a_Account 1  $860.00        5        Overhead_x000a_Account 3  $2.00          2        Material_x000a_Account 7  $693.00        7        Salaries&lt;/code&gt;&lt;/pre&gt;_x000a_&lt;p&gt;This ends up being one giant access table with all data for all fiscal periods.  When I say giant, I mean I have several hundred accounts, with lots of line items worth of posting in them each month.  This is why I unfortunately cannot use Excel (even if it could support 1M lines).&lt;/p&gt;_x000a_&lt;p&gt;I also have an excel sheet that looks like this (OH=Overhead, Mat'l=Material):&lt;/p&gt;_x000a_&lt;pre&gt;&lt;code&gt;------------------PERIOD 1-----------    ----------------PERIOD 2---------------_x000a_Acc. #  Mat&amp;#39;l  Sal.  Wage   OH   Total   Acc. #  Mat&amp;#39;l  Sal.  Wage   OH   Total_x000a_Acc. 1  $xx    $xx    $xx   $xx   $xx    Acc. 1  $xx    $xx    $xx   $xx   $xx_x000a_Acc. 2  $xx    $xx    $xx   $xx   $xx    Acc. 1  $xx    $xx    $xx   $xx   $xx_x000a_Acc. 3  $xx    $xx    $xx   $xx   $xx    Acc. 1  $xx    $xx    $xx   $xx   $xx_x000a_Acc. 4  $xx    $xx    $xx   $xx   $xx    Acc. 1  $xx    $xx    $xx   $xx   $xx&lt;/code&gt;&lt;/pre&gt;_x000a_&lt;p&gt;Going all the way across for each fiscal period, with another table that totals out the information Note that $xx represents the total of the type of spending for each account.&lt;/p&gt;_x000a_&lt;p&gt;I need to be able to present all that information in an excel sheet as backup information.  Given that all the information is in the database, albeit with line item by line item detail - is there some way I can get it all into excel easily and smoothly?  If you can't tell, I spent a lot of time on this post because if I could do this it would make life much easier for me. Please note: it is AWESOME if I can only get information 1 period at a time - but I was hoping to clearly convey that I would need information by period, by type of spending, by account._x000a_&lt;/p&gt;_x000a_"/>
    <d v="2009-09-19T15:09:46"/>
    <n v="0"/>
    <x v="0"/>
    <x v="0"/>
    <b v="0"/>
    <x v="0"/>
    <n v="7"/>
    <n v="40075.631249999999"/>
    <n v="0"/>
    <n v="1"/>
    <d v="2009-09-19T00:00:00"/>
    <n v="0"/>
    <x v="258"/>
  </r>
  <r>
    <n v="263"/>
    <n v="1"/>
    <x v="76"/>
    <x v="78"/>
    <s v="&lt;p&gt;How can I rotate a single letter (e.g. A or B alone in a cell) through 360 degrees in 45 degree increments?_x000a_&lt;/p&gt;_x000a_"/>
    <d v="2009-09-20T22:36:44"/>
    <n v="0"/>
    <x v="0"/>
    <x v="0"/>
    <b v="0"/>
    <x v="0"/>
    <n v="1"/>
    <n v="40076.941666666666"/>
    <n v="0"/>
    <n v="1"/>
    <d v="2009-09-20T00:00:00"/>
    <n v="0"/>
    <x v="259"/>
  </r>
  <r>
    <n v="264"/>
    <n v="1"/>
    <x v="77"/>
    <x v="51"/>
    <s v="&lt;p&gt;How do i format a cell to accept only data that meets specific requirements_x000a_&lt;/p&gt;_x000a_"/>
    <d v="2009-09-21T06:53:49"/>
    <n v="0"/>
    <x v="0"/>
    <x v="0"/>
    <b v="0"/>
    <x v="0"/>
    <n v="2"/>
    <n v="40077.286805555559"/>
    <n v="0"/>
    <n v="1"/>
    <d v="2009-09-21T00:00:00"/>
    <n v="0"/>
    <x v="260"/>
  </r>
  <r>
    <n v="265"/>
    <n v="1"/>
    <x v="77"/>
    <x v="13"/>
    <s v="&lt;p&gt;Use Data validation:&lt;br /&gt;_x000a_Data &amp;gt; Data validation_x000a_&lt;/p&gt;_x000a_"/>
    <d v="2009-09-21T08:20:05"/>
    <n v="0"/>
    <x v="1"/>
    <x v="0"/>
    <b v="1"/>
    <x v="0"/>
    <n v="2"/>
    <n v="40077.286805555559"/>
    <n v="0"/>
    <n v="1"/>
    <d v="2009-09-21T00:00:00"/>
    <n v="0"/>
    <x v="261"/>
  </r>
  <r>
    <n v="266"/>
    <n v="1"/>
    <x v="77"/>
    <x v="13"/>
    <s v="&lt;p&gt;See this post by PHD himself:&lt;br /&gt;_x000a_http://chandoo.org/wp/2008/08/07/excel-add-drop-down-list/_x000a_&lt;/p&gt;_x000a_"/>
    <d v="2009-09-21T09:43:47"/>
    <n v="0"/>
    <x v="2"/>
    <x v="0"/>
    <b v="1"/>
    <x v="0"/>
    <n v="2"/>
    <n v="40077.286805555559"/>
    <n v="0"/>
    <n v="1"/>
    <d v="2009-09-21T00:00:00"/>
    <n v="0"/>
    <x v="262"/>
  </r>
  <r>
    <n v="267"/>
    <n v="1"/>
    <x v="78"/>
    <x v="79"/>
    <s v="&lt;p&gt;Hi! &lt;/p&gt;_x000a_&lt;p&gt;I often work with quite dense time series data (example entry per 10 minute interval over 1 month) with each line having a separate time and date field. When this data is charted, Excel is quite good about auto selecting the time clearly for the chart, but (given the same date value repeated for 144 lines) dates typically appear far too dense. &lt;/p&gt;_x000a_&lt;p&gt;Example:&lt;/p&gt;_x000a_&lt;p&gt;Date    Time    value1   Value2&lt;br /&gt;_x000a_1/1/09  12:10   111      222&lt;br /&gt;_x000a_1/1/09  12:20   115      201&lt;br /&gt;_x000a_1/1/09  12:30   109      201&lt;br /&gt;_x000a_1/1/09  12:40   112      202&lt;br /&gt;_x000a_1/1/09  12:50   101      195&lt;br /&gt;_x000a_1/1/09  13:00   97       205&lt;br /&gt;_x000a_1/1/09  12:10   115      207&lt;br /&gt;_x000a_1/1/09  12:10   119      220&lt;br /&gt;_x000a_Etc....&lt;/p&gt;_x000a_&lt;p&gt;If I eliminate the duplicated date values (PivotTable style -- date only in the first line), then the dates will appear inconsistently across the chart. My existing method to fix this is to manually populate the date fields within the first 5-7 lines of a new day, with some hit and miss, to get the dates to appear correctly. Obviously not optimal. &lt;/p&gt;_x000a_&lt;p&gt;Is there a better method?_x000a_&lt;/p&gt;_x000a_"/>
    <d v="2009-09-21T16:49:47"/>
    <n v="0"/>
    <x v="0"/>
    <x v="0"/>
    <b v="0"/>
    <x v="0"/>
    <n v="2"/>
    <n v="40077.700694444444"/>
    <n v="0"/>
    <n v="1"/>
    <d v="2009-09-21T00:00:00"/>
    <n v="0"/>
    <x v="263"/>
  </r>
  <r>
    <n v="268"/>
    <n v="1"/>
    <x v="79"/>
    <x v="29"/>
    <s v="&lt;p&gt;Hi All, I need some extra special wisdom here from you(I think).I have downloaded data that is Text, and this is what it looks like ? in the first cell ? 3.4 6.7 8.10 9.13,&lt;br /&gt;_x000a_next cell ? 8.4 13.5 18.9 23.12 and so on... I was able to use formulas to extract each number either side of the decimal point because the first number has to be multiplied by 6 and added to next number.e.g. 3.4 = 22, 6.7 = 43,etc.&lt;/p&gt;_x000a_&lt;p&gt;Because the numbers are Text,I can't multiply them. I tried a few methods of conversion but with very limited success.(1)I used the multiply by 1 with the Paste Special method ... didn't change any of them ... tried many many times.(2)On the Data Tab, 'Text to Columns' had limited success and only changed about 5% of the Text to Values. (I noticed the Text aligns to the Left and the Values align to the Right)&lt;/p&gt;_x000a_&lt;p&gt;I tried both these methods on the original data and the extracted data.No conversion.&lt;br /&gt;_x000a_Does anyone else have an idea.&lt;br /&gt;_x000a_Thank you.&lt;/p&gt;_x000a_&lt;p&gt;Les ????_x000a_&lt;/p&gt;_x000a_"/>
    <d v="2009-09-22T00:25:38"/>
    <n v="0"/>
    <x v="0"/>
    <x v="0"/>
    <b v="0"/>
    <x v="0"/>
    <n v="3"/>
    <n v="40078.017361111109"/>
    <n v="0"/>
    <n v="1"/>
    <d v="2009-09-22T00:00:00"/>
    <n v="0"/>
    <x v="264"/>
  </r>
  <r>
    <n v="269"/>
    <n v="1"/>
    <x v="78"/>
    <x v="80"/>
    <s v="&lt;p&gt;I put date and time together into one cell, and then tell Excel to display every X labels as the major ticks, but use minor ticks to get the hours.  Not sure if that would work for you as you have so much data that you want the date/time shown - 144 data points per day, for a month.&lt;/p&gt;_x000a_&lt;p&gt;My use was to show every a label 5 minutes or so, where my data was by the second for several hours._x000a_&lt;/p&gt;_x000a_"/>
    <d v="2009-09-22T04:02:28"/>
    <n v="0"/>
    <x v="1"/>
    <x v="0"/>
    <b v="1"/>
    <x v="0"/>
    <n v="3"/>
    <n v="40077.700694444444"/>
    <n v="0"/>
    <n v="1"/>
    <d v="2009-09-22T00:00:00"/>
    <n v="0"/>
    <x v="265"/>
  </r>
  <r>
    <n v="270"/>
    <n v="1"/>
    <x v="80"/>
    <x v="81"/>
    <s v="&lt;p&gt;How do I set up a list of Check boxes, with tab names, and then print only the tabs that have been checked?&lt;br /&gt;_x000a_Have a file to use as an example._x000a_&lt;/p&gt;_x000a_"/>
    <d v="2009-09-22T23:52:44"/>
    <n v="0"/>
    <x v="0"/>
    <x v="0"/>
    <b v="0"/>
    <x v="0"/>
    <n v="3"/>
    <n v="40078.994444444441"/>
    <n v="0"/>
    <n v="1"/>
    <d v="2009-09-22T00:00:00"/>
    <n v="0"/>
    <x v="266"/>
  </r>
  <r>
    <n v="271"/>
    <n v="1"/>
    <x v="80"/>
    <x v="0"/>
    <s v="&lt;p&gt;You can do this with Macros ofcourse. Insert the checkboxes and link them to one each cell. Name the cells as a range like &quot;printList&quot;&lt;/p&gt;_x000a_&lt;p&gt;Now, also insert a button and call it &quot;print&quot; or something. Assign the macro to it. In the macro write code that would,&lt;/p&gt;_x000a_&lt;p&gt;loop through printList,&lt;br /&gt;_x000a_for each true, print the corresponding worksheet (activeworkbook.sheets[i])&lt;/p&gt;_x000a_&lt;p&gt;Good luck_x000a_&lt;/p&gt;_x000a_"/>
    <d v="2009-09-23T09:06:46"/>
    <n v="0"/>
    <x v="1"/>
    <x v="0"/>
    <b v="1"/>
    <x v="0"/>
    <n v="4"/>
    <n v="40078.994444444441"/>
    <n v="0"/>
    <n v="1"/>
    <d v="2009-09-23T00:00:00"/>
    <n v="0"/>
    <x v="267"/>
  </r>
  <r>
    <n v="272"/>
    <n v="1"/>
    <x v="77"/>
    <x v="51"/>
    <s v="&lt;p&gt;actually my cell format must contain _ _:_ _:_ _ like this &lt;/p&gt;_x000a_&lt;p&gt;by enter only values(ie letters or numbers) in blanks automatically cell must be A9:05:05_x000a_&lt;/p&gt;_x000a_"/>
    <d v="2009-09-23T10:37:47"/>
    <n v="0"/>
    <x v="3"/>
    <x v="0"/>
    <b v="1"/>
    <x v="0"/>
    <n v="4"/>
    <n v="40077.286805555559"/>
    <n v="0"/>
    <n v="1"/>
    <d v="2009-09-23T00:00:00"/>
    <n v="0"/>
    <x v="268"/>
  </r>
  <r>
    <n v="273"/>
    <n v="1"/>
    <x v="77"/>
    <x v="0"/>
    <s v="&lt;p&gt;If all of them are numbers, you can use the 00:00:00 as format code. But if it is alpha numeric, I dont know how you can control the format at character level. It might be a good idea to split the input to 3 cells.. ?_x000a_&lt;/p&gt;_x000a_"/>
    <d v="2009-09-24T01:57:36"/>
    <n v="0"/>
    <x v="4"/>
    <x v="0"/>
    <b v="1"/>
    <x v="0"/>
    <n v="5"/>
    <n v="40077.286805555559"/>
    <n v="0"/>
    <n v="1"/>
    <d v="2009-09-24T00:00:00"/>
    <n v="0"/>
    <x v="269"/>
  </r>
  <r>
    <n v="274"/>
    <n v="1"/>
    <x v="79"/>
    <x v="0"/>
    <s v="&lt;p&gt;It seems like you can use space as a delimiter. Otherwise, you can also write a split macro or udf to split text in to a bunch of numbers. Google docs has a split function, you can get some inspiration from that..._x000a_&lt;/p&gt;_x000a_"/>
    <d v="2009-09-24T01:58:31"/>
    <n v="0"/>
    <x v="1"/>
    <x v="0"/>
    <b v="1"/>
    <x v="0"/>
    <n v="5"/>
    <n v="40078.017361111109"/>
    <n v="0"/>
    <n v="1"/>
    <d v="2009-09-24T00:00:00"/>
    <n v="0"/>
    <x v="270"/>
  </r>
  <r>
    <n v="275"/>
    <n v="1"/>
    <x v="79"/>
    <x v="29"/>
    <s v="&lt;p&gt;Thanks Chandoo, I'll have a look. These text cells must be possessed._x000a_&lt;/p&gt;_x000a_"/>
    <d v="2009-09-24T05:34:31"/>
    <n v="0"/>
    <x v="2"/>
    <x v="0"/>
    <b v="1"/>
    <x v="0"/>
    <n v="5"/>
    <n v="40078.017361111109"/>
    <n v="0"/>
    <n v="1"/>
    <d v="2009-09-24T00:00:00"/>
    <n v="0"/>
    <x v="271"/>
  </r>
  <r>
    <n v="276"/>
    <n v="1"/>
    <x v="81"/>
    <x v="82"/>
    <s v="&lt;p&gt;Hi, I would like to be able to do reconciliations in Finance, whereby one data set is compared against another and identify the different or similar values. This would greatly speed up finding differences.&lt;/p&gt;_x000a_&lt;p&gt;It is possible by using conditionally formatting and  =not(a1=d1),if the data being compared is in the SAME row. I want it to find the same data anywhere in the data set.&lt;br /&gt;_x000a_Many thanks&lt;br /&gt;_x000a_Arnold_x000a_&lt;/p&gt;_x000a_"/>
    <d v="2009-09-24T14:44:08"/>
    <n v="0"/>
    <x v="0"/>
    <x v="0"/>
    <b v="0"/>
    <x v="0"/>
    <n v="5"/>
    <n v="40080.613888888889"/>
    <n v="0"/>
    <n v="1"/>
    <d v="2009-09-24T00:00:00"/>
    <n v="0"/>
    <x v="272"/>
  </r>
  <r>
    <n v="277"/>
    <n v="1"/>
    <x v="81"/>
    <x v="0"/>
    <s v="&lt;p&gt;Arnold.. you can try the conditional formatting tips here.. I am sure there are multiple examples on this : http://chandoo.org/wp/tag/conditional-formatting/_x000a_&lt;/p&gt;_x000a_"/>
    <d v="2009-09-25T05:35:06"/>
    <n v="0"/>
    <x v="1"/>
    <x v="0"/>
    <b v="1"/>
    <x v="0"/>
    <n v="6"/>
    <n v="40080.613888888889"/>
    <n v="0"/>
    <n v="1"/>
    <d v="2009-09-25T00:00:00"/>
    <n v="0"/>
    <x v="273"/>
  </r>
  <r>
    <n v="278"/>
    <n v="1"/>
    <x v="82"/>
    <x v="83"/>
    <s v="&lt;p&gt;I work for an agency that manages buildings, and I have a nice looking distribution scatter-plot of the all of the building's energy performances.  What I would like to do is add a field where you can enter the name of the building and then press a button and excel will highlight the building on the scatter-plot.  I think it would be nice for building managers to be able to see where their building falls on the distribution.  If that doesn't make sense please ask for clarification.  Thanks._x000a_&lt;/p&gt;_x000a_"/>
    <d v="2009-09-25T13:42:05"/>
    <n v="0"/>
    <x v="0"/>
    <x v="0"/>
    <b v="0"/>
    <x v="0"/>
    <n v="6"/>
    <n v="40081.570833333331"/>
    <n v="0"/>
    <n v="1"/>
    <d v="2009-09-25T00:00:00"/>
    <n v="0"/>
    <x v="274"/>
  </r>
  <r>
    <n v="279"/>
    <n v="2"/>
    <x v="73"/>
    <x v="68"/>
    <s v="&lt;p&gt;Geez, I hate to admit this but I think I have seen damn near all of these movies...the foreign ones I definitely have seen, I'm not fluent in any language so I find trying to read subtitles and watch the movie difficult. SO, after subtracting those, I think I'm well over the 200 mark.&lt;/p&gt;_x000a_&lt;p&gt;I blame it on Netflix, you can order any of these movies off there, I have gone back and watched all the old Jimmy Stewart and Hitchcock movies._x000a_&lt;/p&gt;_x000a_"/>
    <d v="2009-09-25T14:34:44"/>
    <n v="0"/>
    <x v="4"/>
    <x v="0"/>
    <b v="1"/>
    <x v="0"/>
    <n v="6"/>
    <n v="40073.734027777777"/>
    <n v="0"/>
    <n v="1"/>
    <d v="2009-09-25T00:00:00"/>
    <n v="0"/>
    <x v="275"/>
  </r>
  <r>
    <n v="280"/>
    <n v="1"/>
    <x v="62"/>
    <x v="67"/>
    <s v="&lt;p&gt;Wow dhammer, that was a GREAT idea.  I'm sorry I didn't think of it myself.  THANKS!_x000a_&lt;/p&gt;_x000a_"/>
    <d v="2009-09-25T16:04:53"/>
    <n v="0"/>
    <x v="7"/>
    <x v="0"/>
    <b v="1"/>
    <x v="0"/>
    <n v="6"/>
    <n v="40066.750694444447"/>
    <n v="0"/>
    <n v="1"/>
    <d v="2009-09-25T00:00:00"/>
    <n v="0"/>
    <x v="276"/>
  </r>
  <r>
    <n v="281"/>
    <n v="1"/>
    <x v="83"/>
    <x v="67"/>
    <s v="&lt;p&gt;Hello.  I routinely have to move text to columns leaving the alpha characters in the first column and moving the number to the second column:  MAT001.  When I do this the leading zeros disappear.  I have already made all the cells text, but that doesn't work.  Any ideas, please?  TX!_x000a_&lt;/p&gt;_x000a_"/>
    <d v="2009-09-25T16:07:57"/>
    <n v="0"/>
    <x v="0"/>
    <x v="0"/>
    <b v="0"/>
    <x v="0"/>
    <n v="6"/>
    <n v="40081.671527777777"/>
    <n v="0"/>
    <n v="1"/>
    <d v="2009-09-25T00:00:00"/>
    <n v="0"/>
    <x v="277"/>
  </r>
  <r>
    <n v="282"/>
    <n v="1"/>
    <x v="72"/>
    <x v="84"/>
    <s v="&lt;p&gt;The type of tail you're measuring your stat result against depends on what you're trying to find out.&lt;/p&gt;_x000a_&lt;p&gt;So if you want to perform a statistical test to see if something is equivalent or not, then you refer to the Two Tailed number. &lt;/p&gt;_x000a_&lt;p&gt;Alternatively if you want to test to see if something is greater than or less than, then you have to use the One Tailed number.&lt;/p&gt;_x000a_&lt;p&gt;So for example, if I want to compare two arrays of numbers to see if their means are statistically equivalent (at a 95% level of confidence), then I need a two tailed test.&lt;/p&gt;_x000a_&lt;p&gt;Hypothesis: Array 1 = Array 2&lt;br /&gt;_x000a_Alt/Null Hypothesis: Array 1 &amp;lt;&amp;gt; Array 2&lt;/p&gt;_x000a_&lt;p&gt;If the confidence level I want in my results has to pass the 95% threshold, then my two tailed P Value has to be less than or equal to .05. (1-.95 = .05)&lt;/p&gt;_x000a_&lt;p&gt;In a one tailed test my hypotheses are a little different, as is my p-value.&lt;/p&gt;_x000a_&lt;p&gt;Hypothesis: Array 1 &amp;gt; Array 2&lt;br /&gt;_x000a_Alt/Null Hypothesis: Array 1 &amp;lt;= Array 2&lt;/p&gt;_x000a_&lt;p&gt;You make the same interpretation based on your confidence threshold as above, but use the P-value for the one tailed test instead: e.g. Is my 1 tailed P-value less than .05.&lt;/p&gt;_x000a_&lt;p&gt;Best,&lt;/p&gt;_x000a_&lt;p&gt;Eric~_x000a_&lt;/p&gt;_x000a_"/>
    <d v="2009-09-25T19:18:08"/>
    <n v="0"/>
    <x v="1"/>
    <x v="0"/>
    <b v="1"/>
    <x v="0"/>
    <n v="6"/>
    <n v="40073.674305555556"/>
    <n v="0"/>
    <n v="1"/>
    <d v="2009-09-25T00:00:00"/>
    <n v="0"/>
    <x v="278"/>
  </r>
  <r>
    <n v="283"/>
    <n v="1"/>
    <x v="71"/>
    <x v="84"/>
    <s v="&lt;p&gt;Here's some good tips, but a stats package is much better at doing this for you.&lt;/p&gt;_x000a_&lt;p&gt;http://www.isixsigma.com/forum/showthread.asp?messageID=84353_x000a_&lt;/p&gt;_x000a_"/>
    <d v="2009-09-25T19:26:06"/>
    <n v="0"/>
    <x v="1"/>
    <x v="0"/>
    <b v="1"/>
    <x v="0"/>
    <n v="6"/>
    <n v="40073.655555555553"/>
    <n v="0"/>
    <n v="1"/>
    <d v="2009-09-25T00:00:00"/>
    <n v="0"/>
    <x v="279"/>
  </r>
  <r>
    <n v="284"/>
    <n v="4"/>
    <x v="10"/>
    <x v="84"/>
    <s v="&lt;p&gt;I don't use it every day, but am familiar with it since using it for some empirical research projects I've worked on.&lt;/p&gt;_x000a_&lt;p&gt;I hope IBM makes SPSS more user friendly though. I personlly think that if they put some of the name and range functions of lotus 123 into SPSS, they'd be able to compete with Microsoft in a whole other market._x000a_&lt;/p&gt;_x000a_"/>
    <d v="2009-09-25T19:29:02"/>
    <n v="0"/>
    <x v="1"/>
    <x v="0"/>
    <b v="1"/>
    <x v="0"/>
    <n v="6"/>
    <n v="40022.571527777778"/>
    <n v="0"/>
    <n v="1"/>
    <d v="2009-09-25T00:00:00"/>
    <n v="0"/>
    <x v="280"/>
  </r>
  <r>
    <n v="285"/>
    <n v="1"/>
    <x v="84"/>
    <x v="84"/>
    <s v="&lt;p&gt;Hi Chandoo,&lt;/p&gt;_x000a_&lt;p&gt;Congratulations on the new Twins! &lt;/p&gt;_x000a_&lt;p&gt;I need a formula or method to pull out some very specific text from a cell.&lt;/p&gt;_x000a_&lt;p&gt;Here's an example:&lt;/p&gt;_x000a_&lt;p&gt;[9/25: 12345678 1234ABCD This is a test to see if I can find a better way.]&lt;/p&gt;_x000a_&lt;p&gt;I just want to pull out the 12345678 and the 1234ABCD into their own individual cells.&lt;/p&gt;_x000a_&lt;p&gt;I came up with a complicated method using SEARCH and MID for the first string I need.&lt;/p&gt;_x000a_&lt;p&gt;A1: [9/25: 12345678 1234ABCD This is a test to see if I can find a better way.]&lt;/p&gt;_x000a_&lt;p&gt;1st formula&lt;br /&gt;_x000a_A2: =MID($A$1,SEARCH(&quot; &quot;,A1)+1,8)&lt;/p&gt;_x000a_&lt;p&gt;A2: [12345678]&lt;/p&gt;_x000a_&lt;p&gt;The question then becomes how do I convince Excel to skip to the next space and pull the next string. &lt;/p&gt;_x000a_&lt;p&gt;I suppose this could be one solution.&lt;/p&gt;_x000a_&lt;p&gt;A3: =MID($A$1,SEARCH(A2,A1)+9,8)&lt;/p&gt;_x000a_&lt;p&gt;A3: [1234ABCD]&lt;/p&gt;_x000a_&lt;p&gt;I really want to avoid using text to columns, delimited by spaces, so that I can preserve the rest of the text in A1, although I have to admit, once I pull out the numbers I need into A2 and A3, I don't need them any longer in A1. Just the text itself.&lt;/p&gt;_x000a_&lt;p&gt;Now let me throw a curve ball into the mix to make a real challenge out of this.&lt;/p&gt;_x000a_&lt;p&gt;In some instances, I also need to pull out a slightly longer string. Here's an example of what that might look like:&lt;/p&gt;_x000a_&lt;p&gt;A1: [9/25: 12345678-90  1234ABCD This is a test to see if I can find a better way.]&lt;/p&gt;_x000a_&lt;p&gt;In this case, I need 11 characters instead of 8. To help you here, there's another cell, say B1, which flags that 11 characters are needed. I know this could probably be a nested IF function.&lt;br /&gt;_x000a_-------------------------------------------------------------------------------|--------&lt;br /&gt;_x000a_                                             {A}                                   {B}&lt;br /&gt;_x000a_1 [9/25: 12345678-90 1234ABCD This is a test to see if I can find a better way.][bigger]&lt;br /&gt;_x000a_2 [12345678-90                                                                 ]&lt;br /&gt;_x000a_3 [1234ABCD                                                                    ]&lt;/p&gt;_x000a_&lt;p&gt;A2: =IF(B1=&quot;bigger&quot;,MID($A$1,SEARCH(&quot; &quot;,A1)+1,11),MID($A$1,SEARCH(&quot; &quot;,A1)+1,8))&lt;br /&gt;_x000a_A3: =IF(B1=&quot;bigger&quot;,MID($A$1,SEARCH(A2,A1)+12,8),MID($A$1,SEARCH(A2,A1)+9,8))&lt;/p&gt;_x000a_&lt;p&gt;Is there a better way? =)&lt;/p&gt;_x000a_&lt;p&gt;Thanks!!!&lt;/p&gt;_x000a_&lt;p&gt;Eric~_x000a_&lt;/p&gt;_x000a_"/>
    <d v="2009-09-25T20:39:09"/>
    <n v="0"/>
    <x v="0"/>
    <x v="0"/>
    <b v="0"/>
    <x v="0"/>
    <n v="6"/>
    <n v="40081.86041666667"/>
    <n v="0"/>
    <n v="1"/>
    <d v="2009-09-25T00:00:00"/>
    <n v="0"/>
    <x v="281"/>
  </r>
  <r>
    <n v="286"/>
    <n v="1"/>
    <x v="83"/>
    <x v="0"/>
    <s v="&lt;p&gt;when you use text to columns, you ca configure the data type of each column in one of the screens. There you can select the second column and set the type as text. This should correct the behavior._x000a_&lt;/p&gt;_x000a_"/>
    <d v="2009-09-26T01:50:35"/>
    <n v="0"/>
    <x v="1"/>
    <x v="0"/>
    <b v="1"/>
    <x v="0"/>
    <n v="7"/>
    <n v="40081.671527777777"/>
    <n v="0"/>
    <n v="1"/>
    <d v="2009-09-26T00:00:00"/>
    <n v="0"/>
    <x v="282"/>
  </r>
  <r>
    <n v="287"/>
    <n v="1"/>
    <x v="84"/>
    <x v="0"/>
    <s v="&lt;p&gt;hmm. you approach is more or less perfect. Splitting text is a pain with excel formulas. You can try maintaining a few helper columns to keep track of each space in the text and then use these numbers to shorten your formulas. here is an example http://chandoo.org/wp/2008/09/08/split-text-excel-functions/_x000a_&lt;/p&gt;_x000a_"/>
    <d v="2009-09-26T02:01:40"/>
    <n v="0"/>
    <x v="1"/>
    <x v="0"/>
    <b v="1"/>
    <x v="0"/>
    <n v="7"/>
    <n v="40081.86041666667"/>
    <n v="0"/>
    <n v="1"/>
    <d v="2009-09-26T00:00:00"/>
    <n v="0"/>
    <x v="283"/>
  </r>
  <r>
    <n v="288"/>
    <n v="1"/>
    <x v="84"/>
    <x v="84"/>
    <s v="&lt;p&gt;Thanks a lot Chandoo! I think your solution may work better than mine. :)_x000a_&lt;/p&gt;_x000a_"/>
    <d v="2009-09-26T05:36:50"/>
    <n v="0"/>
    <x v="2"/>
    <x v="0"/>
    <b v="1"/>
    <x v="0"/>
    <n v="7"/>
    <n v="40081.86041666667"/>
    <n v="0"/>
    <n v="1"/>
    <d v="2009-09-26T00:00:00"/>
    <n v="0"/>
    <x v="284"/>
  </r>
  <r>
    <n v="289"/>
    <n v="1"/>
    <x v="85"/>
    <x v="85"/>
    <s v="&lt;p&gt;Hi&lt;/p&gt;_x000a_&lt;p&gt;I have the necessity to list the content of the Page field dropdown list in a Pivot table .&lt;br /&gt;_x000a_To do this I have used the  approach described in the following fragment of code ( in this case the page field is named Account Manager ):&lt;/p&gt;_x000a_&lt;p&gt;Worksheets(&quot;SAM Report&quot;).Select&lt;br /&gt;_x000a_Range(&quot;CV12:CV100&quot;).ClearContents&lt;/p&gt;_x000a_&lt;p&gt;Set pvtTable = Range(&quot;B6&quot;).PivotTable&lt;br /&gt;_x000a_rw = 11&lt;br /&gt;_x000a_For Each pvtitem In pvtTable.PivotFields(&quot;Account Manager&quot;).PivotItems&lt;br /&gt;_x000a_    rw = rw + 1&lt;br /&gt;_x000a_    Cells(rw, 100).Value = pvtitem.Name&lt;br /&gt;_x000a_Next&lt;/p&gt;_x000a_&lt;p&gt;everythings looks OK ..but ..the content of this list is much bigger than the one that comes up when I click on the page dropdown list .&lt;br /&gt;_x000a_Takein consideration that I have not hidden any item from this list .&lt;br /&gt;_x000a_Probably is something linked to the  Pivot cache but till now ( and are several days of analysis) I haven't suceeded to fix this issue or to find a workaround .&lt;br /&gt;_x000a_What I need is an exact matching between the 2 lists.&lt;/p&gt;_x000a_&lt;p&gt;Thanks in advance for any suggestion , best regards&lt;/p&gt;_x000a_&lt;p&gt;Francesco_x000a_&lt;/p&gt;_x000a_"/>
    <d v="2009-09-26T11:35:39"/>
    <n v="0"/>
    <x v="0"/>
    <x v="0"/>
    <b v="0"/>
    <x v="0"/>
    <n v="7"/>
    <n v="40082.482638888891"/>
    <n v="0"/>
    <n v="1"/>
    <d v="2009-09-26T00:00:00"/>
    <n v="0"/>
    <x v="285"/>
  </r>
  <r>
    <n v="290"/>
    <n v="1"/>
    <x v="80"/>
    <x v="81"/>
    <s v="&lt;p&gt;I'll give it a shot_x000a_&lt;/p&gt;_x000a_"/>
    <d v="2009-09-27T01:55:44"/>
    <n v="0"/>
    <x v="2"/>
    <x v="0"/>
    <b v="1"/>
    <x v="0"/>
    <n v="1"/>
    <n v="40078.994444444441"/>
    <n v="0"/>
    <n v="1"/>
    <d v="2009-09-27T00:00:00"/>
    <n v="0"/>
    <x v="286"/>
  </r>
  <r>
    <n v="291"/>
    <n v="4"/>
    <x v="0"/>
    <x v="86"/>
    <s v="&lt;p&gt;HI just joined, as needed some input on some gantt charts. Info looks good and handy. been using excel for 12 years. Have used alot of handy hint/tips sites for specific issues. Work in support management in Scotland and with large IT hardware company doing project and quality related reports etc._x000a_&lt;/p&gt;_x000a_"/>
    <d v="2009-09-28T15:00:51"/>
    <n v="0"/>
    <x v="23"/>
    <x v="0"/>
    <b v="1"/>
    <x v="0"/>
    <n v="2"/>
    <n v="40019.929861111108"/>
    <n v="0"/>
    <n v="1"/>
    <d v="2009-09-28T00:00:00"/>
    <n v="0"/>
    <x v="287"/>
  </r>
  <r>
    <n v="292"/>
    <n v="1"/>
    <x v="86"/>
    <x v="87"/>
    <s v="&lt;p&gt;Hi all, first post - be nice! :) &lt;/p&gt;_x000a_&lt;p&gt;I'm trying to pull some data off of multiple sheets which are automatically generated each Sunday. The problem I have, the sheets are 250-285 rows long, and the columns grow every week (with trend information).&lt;/p&gt;_x000a_&lt;p&gt;If I need to pull a specific bit of data, the titles in the rows aren't always in the same place.. If a category hasn't been sold, it won't appear in one sheet, but will be in another - pushing them 'out of whack' when compared.&lt;/p&gt;_x000a_&lt;p&gt;Is there a way in which I could search for a word or phrase in a column, and the output be its row number? I can then use that in a HLOOKUP.&lt;br /&gt;_x000a_I can't use a VLOOKUP, as sometimes the weeks don't update or 1 is missed if there are no sales in that category - so I need to lookup both the week no., and the category I want to find.&lt;/p&gt;_x000a_&lt;p&gt;So:&lt;/p&gt;_x000a_&lt;p&gt;x 1 2 3 4 5 6 7&lt;br /&gt;_x000a_a&lt;br /&gt;_x000a_b&lt;br /&gt;_x000a_c&lt;br /&gt;_x000a_d&lt;/p&gt;_x000a_&lt;p&gt;I would want to look up 5c, but the location of 5c isn't necessarily in the same place, row b might not be there, and 4 might be missing from the sequence..&lt;/p&gt;_x000a_&lt;p&gt;I hope that makes some sense!!&lt;/p&gt;_x000a_&lt;p&gt;Or - another possibility - it is possible for a VLOOKUP to return the last piece of data? So I could VLOOKUP the phrase I want, and it would return the farest right column, of farest -1 if I want a WoW comparison, etc._x000a_&lt;/p&gt;_x000a_"/>
    <d v="2009-09-28T15:16:08"/>
    <n v="0"/>
    <x v="0"/>
    <x v="0"/>
    <b v="0"/>
    <x v="0"/>
    <n v="2"/>
    <n v="40084.636111111111"/>
    <n v="0"/>
    <n v="1"/>
    <d v="2009-09-28T00:00:00"/>
    <n v="0"/>
    <x v="288"/>
  </r>
  <r>
    <n v="293"/>
    <n v="1"/>
    <x v="86"/>
    <x v="84"/>
    <s v="&lt;p&gt;I'm not sure I know how to solve this particular problem for you or not, but something I've been using to search a cell for specific text is:&lt;/p&gt;_x000a_&lt;p&gt;=ISNUMBER(search(find_text,within_text,[start_num])&lt;/p&gt;_x000a_&lt;p&gt;In this case I wrote this specific formula:&lt;/p&gt;_x000a_&lt;p&gt;=ISNUMBER(SEARCH(&quot;blog&quot;,B1))&lt;/p&gt;_x000a_&lt;p&gt;_ A___ | ____B&lt;br /&gt;_x000a_1 TRUE | Chandoo has a teriffic blog&lt;/p&gt;_x000a_&lt;p&gt;It produces a true/false condtion, but I could also nest this into an IF statement to provide a numeric output.&lt;/p&gt;_x000a_&lt;p&gt;=if((ISNUMBER(SEARCH(&quot;blog&quot;,B1)),1,0)&lt;/p&gt;_x000a_&lt;p&gt;So if it finds the word &quot;blog&quot;, it produces a 1, or a zero if if doesn't._x000a_&lt;/p&gt;_x000a_"/>
    <d v="2009-09-28T19:59:01"/>
    <n v="0"/>
    <x v="1"/>
    <x v="0"/>
    <b v="1"/>
    <x v="0"/>
    <n v="2"/>
    <n v="40084.636111111111"/>
    <n v="0"/>
    <n v="1"/>
    <d v="2009-09-28T00:00:00"/>
    <n v="0"/>
    <x v="289"/>
  </r>
  <r>
    <n v="294"/>
    <n v="1"/>
    <x v="86"/>
    <x v="84"/>
    <s v="&lt;p&gt;I should add something here that you COULD apply the more basic formula to conditional formatting.&lt;/p&gt;_x000a_&lt;p&gt;If you have Excel 2007 then there's a feature that does this automatically within Excel.&lt;/p&gt;_x000a_&lt;p&gt;If you have an earlier version of Excel though, from the left hand drop down, select FORMULA IS, instead of CELL VALUE IS, and enter your formula.&lt;/p&gt;_x000a_&lt;p&gt;You can use the simpler formula here:&lt;/p&gt;_x000a_&lt;p&gt;=ISNUMBER(SEARCH(&quot;blog&quot;,B1)) &lt;/p&gt;_x000a_&lt;p&gt;Note: It's important to remove the dollar signs from your variables if you want the cell references to adjust relative to your format pasting. :)_x000a_&lt;/p&gt;_x000a_"/>
    <d v="2009-09-28T20:07:25"/>
    <n v="0"/>
    <x v="2"/>
    <x v="0"/>
    <b v="1"/>
    <x v="0"/>
    <n v="2"/>
    <n v="40084.636111111111"/>
    <n v="0"/>
    <n v="1"/>
    <d v="2009-09-28T00:00:00"/>
    <n v="0"/>
    <x v="290"/>
  </r>
  <r>
    <n v="295"/>
    <n v="1"/>
    <x v="87"/>
    <x v="88"/>
    <s v="&lt;p&gt;i want to know  MICROS are used for what purpuse_x000a_&lt;/p&gt;_x000a_"/>
    <d v="2009-09-29T01:35:11"/>
    <n v="0"/>
    <x v="0"/>
    <x v="0"/>
    <b v="0"/>
    <x v="0"/>
    <n v="3"/>
    <n v="40085.065972222219"/>
    <n v="0"/>
    <n v="1"/>
    <d v="2009-09-29T00:00:00"/>
    <n v="0"/>
    <x v="291"/>
  </r>
  <r>
    <n v="296"/>
    <n v="4"/>
    <x v="0"/>
    <x v="89"/>
    <s v="&lt;p&gt;Hi, I have just joined the Forum. Greetings from Australia. While I am the &quot;go to guy&quot; for all things Excel where I work, the more I read in sites like this, the more I realise how little I know! This is why I find this site incredibly helpful, and hopefully supportive through this forum._x000a_&lt;/p&gt;_x000a_"/>
    <d v="2009-09-29T01:38:42"/>
    <n v="0"/>
    <x v="24"/>
    <x v="0"/>
    <b v="1"/>
    <x v="0"/>
    <n v="3"/>
    <n v="40019.929861111108"/>
    <n v="0"/>
    <n v="1"/>
    <d v="2009-09-29T00:00:00"/>
    <n v="0"/>
    <x v="292"/>
  </r>
  <r>
    <n v="297"/>
    <n v="1"/>
    <x v="86"/>
    <x v="89"/>
    <s v="&lt;p&gt;In you third paragraph, you were asking for a way to return the ROW NUMBER to a HLOOKUP formula. I suggest you use MATCH(&quot;Data you're lookung for&quot;, Range)._x000a_&lt;/p&gt;_x000a_"/>
    <d v="2009-09-29T01:55:33"/>
    <n v="0"/>
    <x v="3"/>
    <x v="0"/>
    <b v="1"/>
    <x v="0"/>
    <n v="3"/>
    <n v="40084.636111111111"/>
    <n v="0"/>
    <n v="1"/>
    <d v="2009-09-29T00:00:00"/>
    <n v="0"/>
    <x v="293"/>
  </r>
  <r>
    <n v="298"/>
    <n v="1"/>
    <x v="75"/>
    <x v="89"/>
    <s v="&lt;p&gt;Garetjax: If you go to Data/Import External Data/New Database Query you will be able to build an SQL Link into your Access Database.&lt;/p&gt;_x000a_&lt;p&gt;This is a whole new experience, filled with traps and frustrations, but with bit of research and patience, you will be able to solve your problem. &lt;/p&gt;_x000a_&lt;p&gt;I am no guru, so it took me a couple of weeks experimenting, but it was worth it in the end as I am pulling the data I need from a 800Mb Access File with 100's of 1000's of rows very quickly._x000a_&lt;/p&gt;_x000a_"/>
    <d v="2009-09-29T03:55:13"/>
    <n v="0"/>
    <x v="1"/>
    <x v="0"/>
    <b v="1"/>
    <x v="0"/>
    <n v="3"/>
    <n v="40075.631249999999"/>
    <n v="0"/>
    <n v="1"/>
    <d v="2009-09-29T00:00:00"/>
    <n v="0"/>
    <x v="294"/>
  </r>
  <r>
    <n v="299"/>
    <n v="1"/>
    <x v="87"/>
    <x v="0"/>
    <s v="&lt;p&gt;I guess you mean Macros... Macros are excel's way of automating a series of actions using VB code. You can use macros to simply frequently performed tasks. Excel comes with a macro recorder using which you can record a macro and then play it again to repeat the same action.&lt;/p&gt;_x000a_&lt;p&gt;See some example macros on the site here: http://chandoo.org/wp/tag/macros_x000a_&lt;/p&gt;_x000a_"/>
    <d v="2009-09-29T06:13:13"/>
    <n v="0"/>
    <x v="1"/>
    <x v="0"/>
    <b v="1"/>
    <x v="0"/>
    <n v="3"/>
    <n v="40085.065972222219"/>
    <n v="0"/>
    <n v="1"/>
    <d v="2009-09-29T00:00:00"/>
    <n v="0"/>
    <x v="295"/>
  </r>
  <r>
    <n v="300"/>
    <n v="1"/>
    <x v="86"/>
    <x v="87"/>
    <s v="&lt;p&gt;I had a hankering it might be MATCH, but didn't know what to do with it. (Not used it before!)&lt;/p&gt;_x000a_&lt;p&gt;Perfect - thanks David! That's enough for me to work on now! Brill._x000a_&lt;/p&gt;_x000a_"/>
    <d v="2009-09-30T14:56:40"/>
    <n v="0"/>
    <x v="4"/>
    <x v="0"/>
    <b v="1"/>
    <x v="0"/>
    <n v="4"/>
    <n v="40084.636111111111"/>
    <n v="0"/>
    <n v="1"/>
    <d v="2009-09-30T00:00:00"/>
    <n v="0"/>
    <x v="296"/>
  </r>
  <r>
    <n v="301"/>
    <n v="4"/>
    <x v="0"/>
    <x v="84"/>
    <s v="&lt;p&gt;If you couldn't tell by my user name, I'm Eric. &lt;/p&gt;_x000a_&lt;p&gt;I work for a global telcom, and am regularly challenged by Excel problems of a whole range and variety. I'm also a six-sigma green belt.&lt;/p&gt;_x000a_&lt;p&gt;I also just completed my B.S. in International Business about 2 years ago (while working full time) and managed to get an international business empirical (statistical) research paper published in the conference proceedings of a major IB journal in 2008. I keep a blog on International Business issues and ideas, which you can find by clicking my icon. Unlike Chandoo though, I have zero subscribers. LOL! :) (so far anyway, but it's also a month old)&lt;/p&gt;_x000a_&lt;p&gt;I love to learn (and teach), and get really excited when I find better ways to accomplish important tasks more efficiently or effectively. &lt;/p&gt;_x000a_&lt;p&gt;Excel unlocked a whole new world of questions and insight for me, and I find that although I'm something of an expert in certain areas, that I'm woefully under-exposed to others (like VBA for example)._x000a_&lt;/p&gt;_x000a_"/>
    <d v="2009-09-30T15:01:41"/>
    <n v="0"/>
    <x v="25"/>
    <x v="0"/>
    <b v="1"/>
    <x v="0"/>
    <n v="4"/>
    <n v="40019.929861111108"/>
    <n v="0"/>
    <n v="1"/>
    <d v="2009-09-30T00:00:00"/>
    <n v="0"/>
    <x v="297"/>
  </r>
  <r>
    <n v="302"/>
    <n v="1"/>
    <x v="88"/>
    <x v="37"/>
    <s v="&lt;p&gt;All,&lt;/p&gt;_x000a_&lt;p&gt;I have a workbook with a sheet per office, with the same table each time.&lt;br /&gt;_x000a_i need to send to each office a new workbook with its specific data sheet, plus a pivot table on another sheet, out of that data. Also, I need to create a data entry table, with the same layout as the pivotTable (paste special/formats &amp;amp; values), but I need the total function where corresponding on that input table.&lt;/p&gt;_x000a_&lt;p&gt;Any suggesstions on how to automate that?&lt;/p&gt;_x000a_&lt;p&gt;Thanks !!!&lt;/p&gt;_x000a_&lt;p&gt;Martín_x000a_&lt;/p&gt;_x000a_"/>
    <d v="2009-09-30T15:12:49"/>
    <n v="0"/>
    <x v="0"/>
    <x v="0"/>
    <b v="0"/>
    <x v="0"/>
    <n v="4"/>
    <n v="40086.633333333331"/>
    <n v="0"/>
    <n v="1"/>
    <d v="2009-09-30T00:00:00"/>
    <n v="0"/>
    <x v="298"/>
  </r>
  <r>
    <n v="303"/>
    <n v="2"/>
    <x v="89"/>
    <x v="90"/>
    <s v="&lt;p&gt;I'd like to have Excel plot a chart of an aircraft position based on a certain number of givens (airspeed, bank angle, etc). Ultimately, I'd like to plot out 2-4 different aircraft all on the same chart in order to show how far apart they must be in order to not hit each other as certain aircraft make maneuvers. &lt;/p&gt;_x000a_&lt;p&gt;Has anyone heard of or seen a graph like this before? I have a couple of prototype excel worksheets that I essentially need to merge together. One of them has all the data in purely number form...I just can't seem to get it to plot the way I want it to. &lt;/p&gt;_x000a_&lt;p&gt;Any help would be appreciated. &lt;/p&gt;_x000a_&lt;p&gt;-Will_x000a_&lt;/p&gt;_x000a_"/>
    <d v="2009-10-03T22:46:23"/>
    <n v="0"/>
    <x v="0"/>
    <x v="0"/>
    <b v="0"/>
    <x v="0"/>
    <n v="7"/>
    <n v="40089.948611111111"/>
    <n v="0"/>
    <n v="1"/>
    <d v="2009-10-03T00:00:00"/>
    <n v="0"/>
    <x v="299"/>
  </r>
  <r>
    <n v="304"/>
    <n v="1"/>
    <x v="90"/>
    <x v="91"/>
    <s v="&lt;p&gt;Hi, first post so forgive me if this has been covered elsewhere!&lt;/p&gt;_x000a_&lt;p&gt;I have a spreadsheet that looks at two cells and calculates the % variance. The difficulty I am having though is that some of the cells are negative figures and this seems to be throwing out the results.&lt;br /&gt;_x000a_Example:&lt;/p&gt;_x000a_&lt;p&gt;Value 2008 = -100(Cell A1)&lt;br /&gt;_x000a_Value 2009 = -50 (Cell A2)  &lt;/p&gt;_x000a_&lt;p&gt;Using the formula =(A2-A1)/A1&lt;/p&gt;_x000a_&lt;p&gt;Gives me an answer of -50%&lt;br /&gt;_x000a_In reality the performance is better by 50% so to get a positive answer I initially put a - between the = and the opening bracket.&lt;/p&gt;_x000a_&lt;p&gt;If the numbers are all positive as per the next example then the original formula works.&lt;/p&gt;_x000a_&lt;p&gt;Value 2008 = 100(Cell A1)&lt;br /&gt;_x000a_Value 2009 = 200(Cell A2)  &lt;/p&gt;_x000a_&lt;p&gt;Using the formula =(A2-A1)/A1&lt;/p&gt;_x000a_&lt;p&gt;Gives me an answer of 100% which is what I would expect. I just want to use 1 formuala that works without having to go into each sheet and change each line every week.&lt;/p&gt;_x000a_&lt;p&gt;So my question is - Is there a formula that will recognise negatives within the calculation but will handle them as I would expect? I am sure there must be an easy work round for this. All help appreciated.&lt;/p&gt;_x000a_&lt;p&gt;Rob_x000a_&lt;/p&gt;_x000a_"/>
    <d v="2009-10-07T10:43:58"/>
    <n v="0"/>
    <x v="0"/>
    <x v="0"/>
    <b v="0"/>
    <x v="0"/>
    <n v="4"/>
    <n v="40093.446527777778"/>
    <n v="0"/>
    <n v="1"/>
    <d v="2009-10-07T00:00:00"/>
    <n v="0"/>
    <x v="300"/>
  </r>
  <r>
    <n v="305"/>
    <n v="1"/>
    <x v="91"/>
    <x v="92"/>
    <s v="&lt;p&gt;Reference Using Data Filters as Charts Filters&lt;br /&gt;_x000a_Product    Value Type    Value&lt;br /&gt;_x000a_While Value Type Sales is selected Heading is Sales&lt;br /&gt;_x000a_              Expenses                     is Expenses&lt;br /&gt;_x000a_              Profits                      is Profits  &lt;/p&gt;_x000a_&lt;p&gt;I have altered as Month   Year   Value&lt;/p&gt;_x000a_&lt;p&gt;During selection of Year 2007,2008,2009 the Heading Chages&lt;br /&gt;_x000a_But while Selecting All Blank Heading&lt;br /&gt;_x000a_I need as 2007 - 2009&lt;br /&gt;_x000a_I have tried by refering to Cell All Works But selective does Not Work&lt;/p&gt;_x000a_&lt;p&gt;Month are from Jan - Dec&lt;br /&gt;_x000a_Year      2007, 2008, 2009 OR All&lt;/p&gt;_x000a_&lt;p&gt;Please Advise_x000a_&lt;/p&gt;_x000a_"/>
    <d v="2009-10-07T12:45:33"/>
    <n v="0"/>
    <x v="0"/>
    <x v="0"/>
    <b v="0"/>
    <x v="0"/>
    <n v="4"/>
    <n v="40093.53125"/>
    <n v="0"/>
    <n v="1"/>
    <d v="2009-10-07T00:00:00"/>
    <n v="0"/>
    <x v="301"/>
  </r>
  <r>
    <n v="306"/>
    <n v="1"/>
    <x v="90"/>
    <x v="0"/>
    <s v="&lt;p&gt;you need to use the ABS() formula. just wrap the original formula in this. =ABS((A2-A1)/A1)_x000a_&lt;/p&gt;_x000a_"/>
    <d v="2009-10-07T14:12:08"/>
    <n v="0"/>
    <x v="1"/>
    <x v="0"/>
    <b v="1"/>
    <x v="0"/>
    <n v="4"/>
    <n v="40093.446527777778"/>
    <n v="0"/>
    <n v="1"/>
    <d v="2009-10-07T00:00:00"/>
    <n v="0"/>
    <x v="302"/>
  </r>
  <r>
    <n v="307"/>
    <n v="1"/>
    <x v="90"/>
    <x v="91"/>
    <s v="&lt;p&gt;Tried this but it doesnt seem to work. The spreadsheet has some weeks when both weeks are negative, some when both are positive and some where either the first or the second week is negative. A colleague has suggested that I need a nested IF statement. He's working on it now. I'll let you know if it works. Thanks for your prompt reply._x000a_&lt;/p&gt;_x000a_"/>
    <d v="2009-10-07T15:02:10"/>
    <n v="0"/>
    <x v="2"/>
    <x v="0"/>
    <b v="1"/>
    <x v="0"/>
    <n v="4"/>
    <n v="40093.446527777778"/>
    <n v="0"/>
    <n v="1"/>
    <d v="2009-10-07T00:00:00"/>
    <n v="0"/>
    <x v="303"/>
  </r>
  <r>
    <n v="308"/>
    <n v="1"/>
    <x v="90"/>
    <x v="84"/>
    <s v="&lt;p&gt;It should work, but you have to apply the Absolute Value function to both source cells._x000a_&lt;/p&gt;_x000a_"/>
    <d v="2009-10-07T19:06:42"/>
    <n v="0"/>
    <x v="3"/>
    <x v="0"/>
    <b v="1"/>
    <x v="0"/>
    <n v="4"/>
    <n v="40093.446527777778"/>
    <n v="0"/>
    <n v="1"/>
    <d v="2009-10-07T00:00:00"/>
    <n v="0"/>
    <x v="304"/>
  </r>
  <r>
    <n v="309"/>
    <n v="1"/>
    <x v="90"/>
    <x v="93"/>
    <s v="&lt;p&gt;You should use the following formula : &lt;strong&gt;=(A2-A1)/ABS(A1).&lt;/strong&gt;&lt;/p&gt;_x000a_&lt;p&gt;So if the difference between A2 and A1 is above (below) zero, the % will be greater (lower) than 0._x000a_&lt;/p&gt;_x000a_"/>
    <d v="2009-10-07T19:22:30"/>
    <n v="0"/>
    <x v="4"/>
    <x v="0"/>
    <b v="1"/>
    <x v="0"/>
    <n v="4"/>
    <n v="40093.446527777778"/>
    <n v="0"/>
    <n v="1"/>
    <d v="2009-10-07T00:00:00"/>
    <n v="0"/>
    <x v="305"/>
  </r>
  <r>
    <n v="310"/>
    <n v="1"/>
    <x v="70"/>
    <x v="93"/>
    <s v="&lt;p&gt;To access another worksheet with data validation, you should use &lt;strong&gt;names&lt;/strong&gt;.&lt;/p&gt;_x000a_&lt;p&gt;You can create a first listbox with the name of your six lists, then create a dynamic name that select the correct list depending of the entry in the first listbox.&lt;/p&gt;_x000a_&lt;p&gt;I think that there are a lot of very good example of dynamic name on this website._x000a_&lt;/p&gt;_x000a_"/>
    <d v="2009-10-07T19:44:17"/>
    <n v="0"/>
    <x v="3"/>
    <x v="0"/>
    <b v="1"/>
    <x v="0"/>
    <n v="4"/>
    <n v="40072.72152777778"/>
    <n v="0"/>
    <n v="1"/>
    <d v="2009-10-07T00:00:00"/>
    <n v="0"/>
    <x v="306"/>
  </r>
  <r>
    <n v="311"/>
    <n v="1"/>
    <x v="82"/>
    <x v="93"/>
    <s v="&lt;p&gt;You do not need to use a button or any macro type manipulation.&lt;/p&gt;_x000a_&lt;p&gt;In one cell insert a list (via data validation) with all the possible buildings. Then create a dummy that will indicate #N/A if the building is not the one selected and the XY value of this building if it is the good one.&lt;/p&gt;_x000a_&lt;p&gt;It should give you something like that (here the &quot;BuildG&quot; has been selected):&lt;/p&gt;_x000a_&lt;p&gt;Label_x0009_X_x0009_Y_x0009_X2_x0009_Y2&lt;br /&gt;_x000a_BuildA  5_x0009_4_x0009_#N/A_x0009_#N/A&lt;br /&gt;_x000a_BuildB  8_x0009_4_x0009_#N/A_x0009_#N/A&lt;br /&gt;_x000a_BuildC _x0009_10_x0009_3_x0009_#N/A_x0009_#N/A&lt;br /&gt;_x000a_BuildD _x0009_3_x0009_5_x0009_#N/A_x0009_#N/A&lt;br /&gt;_x000a_BuildE _x0009_8_x0009_7_x0009_#N/A_x0009_#N/A&lt;br /&gt;_x000a_BuildF _x0009_6_x0009_9_x0009_#N/A_x0009_#N/A&lt;br /&gt;_x000a_BuildG _x0009_7_x0009_6_x0009_7_x0009_6&lt;/p&gt;_x000a_&lt;p&gt;the formula used to return the #N/A is quite simple (for cell D2):&lt;br /&gt;_x000a_&lt;strong&gt;=IF($A2=SelectedBuilding;B2;NA())&lt;/strong&gt;&lt;/p&gt;_x000a_&lt;p&gt;I hope it helps._x000a_&lt;/p&gt;_x000a_"/>
    <d v="2009-10-07T19:58:49"/>
    <n v="0"/>
    <x v="1"/>
    <x v="0"/>
    <b v="1"/>
    <x v="0"/>
    <n v="4"/>
    <n v="40081.570833333331"/>
    <n v="0"/>
    <n v="1"/>
    <d v="2009-10-07T00:00:00"/>
    <n v="0"/>
    <x v="307"/>
  </r>
  <r>
    <n v="312"/>
    <n v="1"/>
    <x v="90"/>
    <x v="91"/>
    <s v="&lt;p&gt;Many thanks Stephane.&lt;/p&gt;_x000a_&lt;p&gt;This solved my problem.&lt;/p&gt;_x000a_&lt;p&gt;Its strange that I have not come across this sort of error before._x000a_&lt;/p&gt;_x000a_"/>
    <d v="2009-10-08T07:12:16"/>
    <n v="0"/>
    <x v="5"/>
    <x v="0"/>
    <b v="1"/>
    <x v="0"/>
    <n v="5"/>
    <n v="40093.446527777778"/>
    <n v="0"/>
    <n v="1"/>
    <d v="2009-10-08T00:00:00"/>
    <n v="0"/>
    <x v="308"/>
  </r>
  <r>
    <n v="313"/>
    <n v="4"/>
    <x v="0"/>
    <x v="94"/>
    <s v="&lt;p&gt;Hi friends; I'm Molly, from Wellington NZ, the sailing capital of the world. I'm coordinator and analyst for the Domestic Energy Users' Network (DEUN), a non-government organisation (NGO) which calls for fair electricity prices and sustainable energy development. I use excel charts of electricity and economic statistics to support policy development on these issues_x000a_&lt;/p&gt;_x000a_"/>
    <d v="2009-10-10T20:15:45"/>
    <n v="0"/>
    <x v="26"/>
    <x v="0"/>
    <b v="1"/>
    <x v="0"/>
    <n v="7"/>
    <n v="40019.929861111108"/>
    <n v="0"/>
    <n v="1"/>
    <d v="2009-10-10T00:00:00"/>
    <n v="0"/>
    <x v="309"/>
  </r>
  <r>
    <n v="314"/>
    <n v="1"/>
    <x v="92"/>
    <x v="95"/>
    <s v="&lt;p&gt;I am in need of a way to dynamically build a table based on the a few parameters that I enter in my worksheet.  For example, say that I have a cell that allows me to enter the number of names per team and another cell that asks how many teams...so I put in [5] names per team and [3] teams.  I would like to be able to dynamically create a table that in the first column contains the team number (1 through 3) and the second column contain the number of the name (1 through 5) like so:&lt;/p&gt;_x000a_&lt;p&gt;1   1&lt;br /&gt;_x000a_1   2&lt;br /&gt;_x000a_1   3&lt;br /&gt;_x000a_1   4&lt;br /&gt;_x000a_1   5&lt;br /&gt;_x000a_2   1&lt;br /&gt;_x000a_2   2&lt;br /&gt;_x000a_2   3&lt;br /&gt;_x000a_2   4&lt;br /&gt;_x000a_2   5&lt;br /&gt;_x000a_3   1&lt;br /&gt;_x000a_3   2&lt;br /&gt;_x000a_3   3&lt;br /&gt;_x000a_3   4&lt;br /&gt;_x000a_3   5&lt;/p&gt;_x000a_&lt;p&gt;But if I change the number of names per team to [10] it expands the second column to allow for 10 values.  I can do this using VBA but I was wondering if there was a trick using formulas.&lt;/p&gt;_x000a_&lt;p&gt;BTW, I am using 2003 for now.  Thank you in advance for your help._x000a_&lt;/p&gt;_x000a_"/>
    <d v="2009-10-11T02:42:09"/>
    <n v="0"/>
    <x v="0"/>
    <x v="0"/>
    <b v="0"/>
    <x v="0"/>
    <n v="1"/>
    <n v="40097.112500000003"/>
    <n v="0"/>
    <n v="1"/>
    <d v="2009-10-11T00:00:00"/>
    <n v="0"/>
    <x v="310"/>
  </r>
  <r>
    <n v="315"/>
    <n v="1"/>
    <x v="92"/>
    <x v="0"/>
    <s v="&lt;p&gt;You can easily do this using formulas.&lt;/p&gt;_x000a_&lt;p&gt;Assuming no. of teams is in cell A1, and member size is in cell A2. Now, lets generate the table in the column B and C.&lt;/p&gt;_x000a_&lt;p&gt;In B1 write =if(rows($b$1:b1)&amp;lt;=$A$1*$A$2,int(rows($b$1:b1)/$A$2),&quot;&quot;)&lt;br /&gt;_x000a_and in C1 write =if(rows($b$1:b1)&amp;lt;=$A$1*$A$2,mod(rows($b$1:b1)/$A$2),&quot;&quot;)&lt;/p&gt;_x000a_&lt;p&gt;now copy the formulas over the next few hundred rows in column B and C.&lt;/p&gt;_x000a_&lt;p&gt;When you edit A1 or A2, the table will be regenerated._x000a_&lt;/p&gt;_x000a_"/>
    <d v="2009-10-12T11:46:23"/>
    <n v="0"/>
    <x v="1"/>
    <x v="0"/>
    <b v="1"/>
    <x v="0"/>
    <n v="2"/>
    <n v="40097.112500000003"/>
    <n v="0"/>
    <n v="1"/>
    <d v="2009-10-12T00:00:00"/>
    <n v="0"/>
    <x v="311"/>
  </r>
  <r>
    <n v="316"/>
    <n v="1"/>
    <x v="92"/>
    <x v="95"/>
    <s v="&lt;p&gt;Chandoo,&lt;/p&gt;_x000a_&lt;p&gt;So close...but a few questions.  First off, when I paste in your formulas as is I get a &quot;too few arguments&quot; for the formula that goes in C1...so I don't completely understand the formula but I put this in it's place &quot;=IF(ROWS($B$1:B1)&amp;lt;=$A$1*$A$2,MOD(ROWS($B$1:B1),$A$2),&quot;&quot;)&quot; although I don't think that it is right.&lt;/p&gt;_x000a_&lt;p&gt;So here is what I have in my spreadsheet:&lt;br /&gt;_x000a_in A1 I have set it to a range called &quot;Teams&quot; and the value is 2&lt;br /&gt;_x000a_in A2 I have set it to a range called &quot;Players&quot; and the value is 2&lt;br /&gt;_x000a_in B1 I have the following formula: &quot;=IF(ROWS($B$1:B1)&amp;lt;=Teams*Players,INT(ROWS($B$1:B1)/Players),&quot;&quot;)&quot;&lt;br /&gt;_x000a_in C1 I have the following formula: &quot;=IF(ROWS($B$1:B1)&amp;lt;=Teams*Players,MOD(ROWS($B$1:B1),Players),&quot;&quot;)&quot;&lt;/p&gt;_x000a_&lt;p&gt;Here is the output:&lt;br /&gt;_x000a_0  1&lt;br /&gt;_x000a_1  0&lt;br /&gt;_x000a_1  1&lt;br /&gt;_x000a_2  0&lt;/p&gt;_x000a_&lt;p&gt;I was looking for:&lt;br /&gt;_x000a_1  1&lt;br /&gt;_x000a_1  2&lt;br /&gt;_x000a_2  1&lt;br /&gt;_x000a_2  2&lt;/p&gt;_x000a_&lt;p&gt;I think that the 0 in the first column is because INT returns the next lower whole integer (1/2=0.5 which goes to 0) and the 0 in the second column is calculated because the mod function has no remainder (2,2)...but maybe not?  I have not used those functions before...so maybe I am completely off base here.  Anyway, it's close...very close.  Any suggestions would greatly be appreciated.&lt;/p&gt;_x000a_&lt;p&gt;Thank you for your help.&lt;br /&gt;_x000a_Castetter_x000a_&lt;/p&gt;_x000a_"/>
    <d v="2009-10-12T20:27:47"/>
    <n v="0"/>
    <x v="2"/>
    <x v="0"/>
    <b v="1"/>
    <x v="0"/>
    <n v="2"/>
    <n v="40097.112500000003"/>
    <n v="0"/>
    <n v="1"/>
    <d v="2009-10-12T00:00:00"/>
    <n v="0"/>
    <x v="312"/>
  </r>
  <r>
    <n v="317"/>
    <n v="1"/>
    <x v="76"/>
    <x v="2"/>
    <s v="&lt;p&gt;As you've found you cannot rotate text past +/- 90 Deg&lt;br /&gt;_x000a_To achieve what you want I would use the Camera Tool to take a snap of a Cell with the Letter A or B in&lt;br /&gt;_x000a_Then write a small macro to rotate it every x seconds or whatever you need._x000a_&lt;/p&gt;_x000a_"/>
    <d v="2009-10-14T04:31:19"/>
    <n v="0"/>
    <x v="1"/>
    <x v="1"/>
    <b v="1"/>
    <x v="1"/>
    <n v="4"/>
    <n v="40076.941666666666"/>
    <n v="23.246747685188893"/>
    <n v="2"/>
    <d v="2009-10-14T00:00:00"/>
    <s v="MrChas"/>
    <x v="313"/>
  </r>
  <r>
    <n v="318"/>
    <n v="1"/>
    <x v="74"/>
    <x v="2"/>
    <s v="&lt;p&gt;It sounds as if the Cells are Merged&lt;br /&gt;_x000a_To unmerge the cells click on the &quot;Merge and Center&quot; Button on the Formatting Toolbar to Toggle the Merge and Center off_x000a_&lt;/p&gt;_x000a_"/>
    <d v="2009-10-14T04:34:56"/>
    <n v="0"/>
    <x v="1"/>
    <x v="1"/>
    <b v="1"/>
    <x v="1"/>
    <n v="4"/>
    <n v="40074.811111111114"/>
    <n v="25.379814814812562"/>
    <n v="3"/>
    <d v="2009-10-14T00:00:00"/>
    <s v="Maureen Fear"/>
    <x v="314"/>
  </r>
  <r>
    <n v="319"/>
    <n v="1"/>
    <x v="59"/>
    <x v="2"/>
    <s v="&lt;p&gt;Instead of charting the data directly I would setup some helper cells where you do the conversions to 100% yourself&lt;br /&gt;_x000a_Then chart of the helper cells&lt;br /&gt;_x000a_Once charted you can select each series and set the Data Labels to display the value_x000a_&lt;/p&gt;_x000a_"/>
    <d v="2009-10-14T04:45:12"/>
    <n v="0"/>
    <x v="1"/>
    <x v="1"/>
    <b v="1"/>
    <x v="1"/>
    <n v="4"/>
    <n v="40064.736111111109"/>
    <n v="35.461944444446999"/>
    <n v="4"/>
    <d v="2009-10-14T00:00:00"/>
    <s v="justinparker"/>
    <x v="315"/>
  </r>
  <r>
    <n v="320"/>
    <n v="5"/>
    <x v="93"/>
    <x v="0"/>
    <s v="&lt;p&gt;Hi all..&lt;/p&gt;_x000a_&lt;p&gt;Congratulations on successful purchase of e-book. What do you think about the contents? Do you find the formulas useful and handy? How many new things have you managed to learn? What improvements can be made to this e-book to make it even better?&lt;/p&gt;_x000a_&lt;p&gt;do tell me._x000a_&lt;/p&gt;_x000a_"/>
    <d v="2009-10-14T07:30:03"/>
    <n v="0"/>
    <x v="0"/>
    <x v="0"/>
    <b v="0"/>
    <x v="0"/>
    <n v="4"/>
    <n v="40100.3125"/>
    <n v="0"/>
    <n v="4"/>
    <d v="2009-10-14T00:00:00"/>
    <n v="0"/>
    <x v="316"/>
  </r>
  <r>
    <n v="321"/>
    <n v="1"/>
    <x v="59"/>
    <x v="0"/>
    <s v="&lt;p&gt;Also, you can try Rob's free chart labeler addin to change the chart lables in umpteen ways. It might be helpful if you are doing this an awful lot of time.&lt;/p&gt;_x000a_&lt;p&gt;http://www.appspro.com/Utilities/ChartLabeler.htm_x000a_&lt;/p&gt;_x000a_"/>
    <d v="2009-10-14T12:04:26"/>
    <n v="0"/>
    <x v="2"/>
    <x v="0"/>
    <b v="1"/>
    <x v="0"/>
    <n v="4"/>
    <n v="40064.736111111109"/>
    <n v="0"/>
    <n v="4"/>
    <d v="2009-10-14T00:00:00"/>
    <n v="0"/>
    <x v="317"/>
  </r>
  <r>
    <n v="322"/>
    <n v="1"/>
    <x v="74"/>
    <x v="0"/>
    <s v="&lt;p&gt;Sounds strange... should be a merged cell..._x000a_&lt;/p&gt;_x000a_"/>
    <d v="2009-10-14T12:05:01"/>
    <n v="0"/>
    <x v="2"/>
    <x v="0"/>
    <b v="1"/>
    <x v="0"/>
    <n v="4"/>
    <n v="40074.811111111114"/>
    <n v="0"/>
    <n v="4"/>
    <d v="2009-10-14T00:00:00"/>
    <n v="0"/>
    <x v="318"/>
  </r>
  <r>
    <n v="323"/>
    <n v="1"/>
    <x v="76"/>
    <x v="0"/>
    <s v="&lt;p&gt;@Hui.. very cool suggestion... :)_x000a_&lt;/p&gt;_x000a_"/>
    <d v="2009-10-14T12:18:55"/>
    <n v="0"/>
    <x v="2"/>
    <x v="0"/>
    <b v="1"/>
    <x v="0"/>
    <n v="4"/>
    <n v="40076.941666666666"/>
    <n v="0"/>
    <n v="4"/>
    <d v="2009-10-14T00:00:00"/>
    <n v="0"/>
    <x v="319"/>
  </r>
  <r>
    <n v="324"/>
    <n v="4"/>
    <x v="0"/>
    <x v="96"/>
    <s v="&lt;p&gt;Hi, I'm David Miles, I'm British (and Colombian by adoption).  Professionally I'm a mathematics teacher in the IB system, I'm also the Academic Coordinator at the school I work at.  Currently based in Dhaka, Bangladesh, working at the International School here._x000a_&lt;/p&gt;_x000a_"/>
    <d v="2009-10-14T13:46:51"/>
    <n v="0"/>
    <x v="27"/>
    <x v="0"/>
    <b v="1"/>
    <x v="0"/>
    <n v="4"/>
    <n v="40019.929861111108"/>
    <n v="0"/>
    <n v="4"/>
    <d v="2009-10-14T00:00:00"/>
    <n v="0"/>
    <x v="320"/>
  </r>
  <r>
    <n v="325"/>
    <n v="1"/>
    <x v="94"/>
    <x v="96"/>
    <s v="&lt;p&gt;I am building a spreadsheet that'll illustrate how a Poisson distribution can be used to approximate a Binomial distribution.  I want to use sliders to play with the values, but I notice that they're not real time, i.e. everything only updates when you let go of the slider.&lt;/p&gt;_x000a_&lt;p&gt;Is it possible to have things happen in real-time?_x000a_&lt;/p&gt;_x000a_"/>
    <d v="2009-10-14T13:48:43"/>
    <n v="0"/>
    <x v="0"/>
    <x v="0"/>
    <b v="0"/>
    <x v="0"/>
    <n v="4"/>
    <n v="40100.574999999997"/>
    <n v="0"/>
    <n v="4"/>
    <d v="2009-10-14T00:00:00"/>
    <n v="0"/>
    <x v="321"/>
  </r>
  <r>
    <n v="326"/>
    <n v="1"/>
    <x v="95"/>
    <x v="29"/>
    <s v="&lt;p&gt;Hello All, I have a column I10:I10000 that has a series of numbers e.g 1,1,0,2,0,1,1,1,0,2,2,0,0,0 followed by empty cells which will eventually be filled with similiar numbers. This formula works to find the largest frequency of '1's     (=MAX(FREQUENCY(IF(I10:I10000=1,ROW(I10:I10000)),IF(I10:I10000&amp;lt;&amp;gt;1,ROW(I10:I10000)))) followed by Ctl+Shift+Enter. Which the answer is three here, but the reverse to find the largest frequency of numbers &amp;lt;&amp;gt;1 just counts the blank cells.e.g.                =MAX(FREQUENCY(IF(I10:I10000&amp;lt;&amp;gt;1,ROW(I10:I10000)),IF(I10:I10000=1,ROW(I10:I10000))))Ctl+Shift+Enter.&lt;br /&gt;_x000a_I've tried quite a few adaptions like &amp;lt;&amp;gt;&quot;&quot; etc but nothing is working. I can get it sort of 'working' but it counts wrong by +1 or correct but then wrong again !!&lt;br /&gt;_x000a_The first formula works brilliantly. Any ideas anyone ? I need a Guru !!&lt;br /&gt;_x000a_Cheers and Thanks.&lt;br /&gt;_x000a_Les ????_x000a_&lt;/p&gt;_x000a_"/>
    <d v="2009-10-15T07:26:54"/>
    <n v="0"/>
    <x v="0"/>
    <x v="0"/>
    <b v="0"/>
    <x v="0"/>
    <n v="5"/>
    <n v="40101.30972222222"/>
    <n v="0"/>
    <n v="4"/>
    <d v="2009-10-15T00:00:00"/>
    <n v="0"/>
    <x v="322"/>
  </r>
  <r>
    <n v="327"/>
    <n v="1"/>
    <x v="94"/>
    <x v="2"/>
    <s v="&lt;p&gt;The Scroll Bars on a worksheet, accessed from the Forms Menu Bar, work smoothly&lt;br /&gt;_x000a_Can you link your Macro to one of them or there Reference Cell?_x000a_&lt;/p&gt;_x000a_"/>
    <d v="2009-10-15T12:39:05"/>
    <n v="0"/>
    <x v="1"/>
    <x v="1"/>
    <b v="1"/>
    <x v="1"/>
    <n v="5"/>
    <n v="40100.574999999997"/>
    <n v="0.95214120370656019"/>
    <n v="5"/>
    <d v="2009-10-15T00:00:00"/>
    <s v="djmiles"/>
    <x v="323"/>
  </r>
  <r>
    <n v="328"/>
    <n v="2"/>
    <x v="89"/>
    <x v="2"/>
    <s v="&lt;p&gt;Will&lt;br /&gt;_x000a_This is not complex, but rather bigger than I can answer in this post.&lt;br /&gt;_x000a_You will need a starting Time and Position (X, Y, Z) or (Lats Long, RL) for each plane, I would assume similar starting times to simplify charting later.&lt;br /&gt;_x000a_You will need a series of maneuvers broken down to simple movements, Straight, banking L &amp;amp; R, etc&lt;br /&gt;_x000a_for each maneuver you will need to write a UDF which will calculate a new position X Y and Z after an amount of time from the old position&lt;br /&gt;_x000a_Then arrange all your data so that each Row is a set of new Time increments, probably 1 minute&lt;br /&gt;_x000a_Then just copy the correct UDF down defining the path of each plane, The UDF will use the previous position of the plane as the starting point for the next manuevere and the time increment. Each Row will have a Time, Old X,Y,Z and New X,Y,Z column for each plane, so 4 planes will have some &lt;/p&gt;_x000a_&lt;p&gt;Now you will have 3 Columns of data being the new X, Y and Z position, which you can plot&lt;/p&gt;_x000a_&lt;p&gt;I'd stick to 3 plots of X,Y, Y,Z and X,Z and look for intersections&lt;/p&gt;_x000a_&lt;p&gt;By the way, I hope you aren't a commercial pilot, I wouldn't want to be on your plane!&lt;/p&gt;_x000a_&lt;p&gt;Hui..._x000a_&lt;/p&gt;_x000a_"/>
    <d v="2009-10-15T13:01:42"/>
    <n v="0"/>
    <x v="1"/>
    <x v="1"/>
    <b v="1"/>
    <x v="1"/>
    <n v="5"/>
    <n v="40089.948611111111"/>
    <n v="11.59423611110833"/>
    <n v="6"/>
    <d v="2009-10-15T00:00:00"/>
    <s v="wildsky03"/>
    <x v="324"/>
  </r>
  <r>
    <n v="329"/>
    <n v="5"/>
    <x v="96"/>
    <x v="97"/>
    <s v="&lt;p&gt;Does this bundle come with any kind of user tips/guide or is all out on the website?_x000a_&lt;/p&gt;_x000a_"/>
    <d v="2009-10-19T17:03:33"/>
    <n v="0"/>
    <x v="0"/>
    <x v="0"/>
    <b v="0"/>
    <x v="0"/>
    <n v="2"/>
    <n v="40105.710416666669"/>
    <n v="0"/>
    <n v="6"/>
    <d v="2009-10-19T00:00:00"/>
    <n v="0"/>
    <x v="325"/>
  </r>
  <r>
    <n v="330"/>
    <n v="1"/>
    <x v="97"/>
    <x v="98"/>
    <s v="&lt;p&gt;Hi Chandoo,&lt;br /&gt;_x000a_First of all I´d like to say that your web site is absolutely marvelous and it has helped me a lot!&lt;br /&gt;_x000a_I have some data that I need to plot a chat showing just one serie at time, just like this sample (http://peltiertech.com/WordPress/display-one-chart-dynamically-and-interactively/).&lt;br /&gt;_x000a_The matter is that when I apply the cell formatting (0;;;) it hides the negative values, and I DO NEED the negative values.&lt;br /&gt;_x000a_How do I fix it?&lt;br /&gt;_x000a_Thanks a lot&lt;/p&gt;_x000a_&lt;p&gt;Mario_x000a_&lt;/p&gt;_x000a_"/>
    <d v="2009-10-19T17:08:55"/>
    <n v="0"/>
    <x v="0"/>
    <x v="0"/>
    <b v="0"/>
    <x v="0"/>
    <n v="2"/>
    <n v="40105.713888888888"/>
    <n v="0"/>
    <n v="6"/>
    <d v="2009-10-19T00:00:00"/>
    <n v="0"/>
    <x v="326"/>
  </r>
  <r>
    <n v="331"/>
    <n v="5"/>
    <x v="96"/>
    <x v="0"/>
    <s v="&lt;p&gt;Ron.. good question. &lt;/p&gt;_x000a_&lt;p&gt;Some of the files (dashboards, status report etc.) have a separate &quot;readme&quot; worksheet where things are explained to help you get started. Rest of the templates have tooltips (cell comments), grayed out texts, data validation helper texts to help you understand how to use them. Other templates are very straight forward to understand if you know a bit about excel and aware of project management functionalities._x000a_&lt;/p&gt;_x000a_"/>
    <d v="2009-10-19T17:13:00"/>
    <n v="0"/>
    <x v="1"/>
    <x v="0"/>
    <b v="1"/>
    <x v="0"/>
    <n v="2"/>
    <n v="40105.710416666669"/>
    <n v="0"/>
    <n v="6"/>
    <d v="2009-10-19T00:00:00"/>
    <n v="0"/>
    <x v="327"/>
  </r>
  <r>
    <n v="332"/>
    <n v="1"/>
    <x v="97"/>
    <x v="0"/>
    <s v="&lt;p&gt;Mario, thanks for the compliments. &lt;/p&gt;_x000a_&lt;p&gt;Instead of using 0;;; as the code, try using 0;-0;; and you will see both negative and positive values in data labels. The only problem is that, if you data does have zeros, they will not be shown. But I guess that is alright.&lt;/p&gt;_x000a_&lt;p&gt;Also, there is a mistake in the url, it should be http://peltiertech.com/WordPress/display-one-chart-dynamically-and-interactively/_x000a_&lt;/p&gt;_x000a_"/>
    <d v="2009-10-19T17:19:18"/>
    <n v="0"/>
    <x v="1"/>
    <x v="0"/>
    <b v="1"/>
    <x v="0"/>
    <n v="2"/>
    <n v="40105.713888888888"/>
    <n v="0"/>
    <n v="6"/>
    <d v="2009-10-19T00:00:00"/>
    <n v="0"/>
    <x v="328"/>
  </r>
  <r>
    <n v="333"/>
    <n v="1"/>
    <x v="97"/>
    <x v="98"/>
    <s v="&lt;p&gt;Thank you, Thank you, thousand times thank you.&lt;/p&gt;_x000a_&lt;p&gt;Cheers&lt;/p&gt;_x000a_&lt;p&gt;Mario_x000a_&lt;/p&gt;_x000a_"/>
    <d v="2009-10-19T17:28:35"/>
    <n v="0"/>
    <x v="2"/>
    <x v="0"/>
    <b v="1"/>
    <x v="0"/>
    <n v="2"/>
    <n v="40105.713888888888"/>
    <n v="0"/>
    <n v="6"/>
    <d v="2009-10-19T00:00:00"/>
    <n v="0"/>
    <x v="329"/>
  </r>
  <r>
    <n v="334"/>
    <n v="1"/>
    <x v="98"/>
    <x v="99"/>
    <s v="&lt;p&gt;what is the easy way to remove spaces before a character sting or from a no? can someone please guide me?_x000a_&lt;/p&gt;_x000a_"/>
    <d v="2009-10-20T11:43:28"/>
    <n v="0"/>
    <x v="0"/>
    <x v="0"/>
    <b v="0"/>
    <x v="0"/>
    <n v="3"/>
    <n v="40106.488194444442"/>
    <n v="0"/>
    <n v="6"/>
    <d v="2009-10-20T00:00:00"/>
    <n v="0"/>
    <x v="330"/>
  </r>
  <r>
    <n v="335"/>
    <n v="1"/>
    <x v="98"/>
    <x v="2"/>
    <s v="&lt;p&gt;for text or numbers use&lt;br /&gt;_x000a_=Trim(A1)_x000a_&lt;/p&gt;_x000a_"/>
    <d v="2009-10-20T12:20:52"/>
    <n v="0"/>
    <x v="1"/>
    <x v="1"/>
    <b v="1"/>
    <x v="1"/>
    <n v="3"/>
    <n v="40106.488194444442"/>
    <n v="2.6296296295186039E-2"/>
    <n v="7"/>
    <d v="2009-10-20T00:00:00"/>
    <s v="mukutc"/>
    <x v="331"/>
  </r>
  <r>
    <n v="336"/>
    <n v="5"/>
    <x v="96"/>
    <x v="97"/>
    <s v="&lt;p&gt;Ok...so far I am liking this product...question though, and forgive me if it is a remedial one:&lt;/p&gt;_x000a_&lt;p&gt;1. Can I leverage a single spreadsheet (Gantt)from the bundle and cut &amp;amp; paste it into the PM Dashboard in place of the one in there already? Or does it require formula work?_x000a_&lt;/p&gt;_x000a_"/>
    <d v="2009-10-20T18:46:44"/>
    <n v="0"/>
    <x v="2"/>
    <x v="0"/>
    <b v="1"/>
    <x v="0"/>
    <n v="3"/>
    <n v="40105.710416666669"/>
    <n v="0"/>
    <n v="7"/>
    <d v="2009-10-20T00:00:00"/>
    <n v="0"/>
    <x v="332"/>
  </r>
  <r>
    <n v="337"/>
    <n v="1"/>
    <x v="95"/>
    <x v="84"/>
    <s v="&lt;p&gt;Might just be easier if you Advanced Filter the column for unique values and use those as your reference points for your frequency formula to calculate against (minus the MAX formula).&lt;/p&gt;_x000a_&lt;p&gt;I also wonder if you're getting no results because MAX was included in your frequency formula. MAX, by default, is going to look for the largest value in the array, so if you exclude it I think you may also have better results.&lt;/p&gt;_x000a_&lt;p&gt;Col-1 | Col-2 | Col-3&lt;br /&gt;_x000a_1     | 0     | 3   &amp;gt; =frequency(a:a,b$1:b$3) [&amp;amp; ctrl+shift+enter]&lt;br /&gt;_x000a_2     | 1     | 4   &amp;gt; =frequency(a:a,b$1:b$3) [&amp;amp; ctrl+shift+enter]&lt;br /&gt;_x000a_0     | 2     | 2   &amp;gt; =frequency(a:a,b$1:b$3) [&amp;amp; ctrl+shift+enter]&lt;br /&gt;_x000a_2&lt;br /&gt;_x000a_1&lt;br /&gt;_x000a_0&lt;br /&gt;_x000a_2&lt;br /&gt;_x000a_1&lt;br /&gt;_x000a_1&lt;br /&gt;_x000a_0_x000a_&lt;/p&gt;_x000a_"/>
    <d v="2009-10-20T19:41:43"/>
    <n v="0"/>
    <x v="1"/>
    <x v="0"/>
    <b v="1"/>
    <x v="0"/>
    <n v="3"/>
    <n v="40101.30972222222"/>
    <n v="0"/>
    <n v="7"/>
    <d v="2009-10-20T00:00:00"/>
    <n v="0"/>
    <x v="333"/>
  </r>
  <r>
    <n v="338"/>
    <n v="5"/>
    <x v="96"/>
    <x v="0"/>
    <s v="&lt;p&gt;@Ron... Happy to help&lt;/p&gt;_x000a_&lt;p&gt;Coming to your question, there are several ways in which you can do this.&lt;/p&gt;_x000a_&lt;p&gt;(1) the dashboard comes with a separate gantt chart inside which you can configure for reporting purposes. So there is no need to cut / paste anything.&lt;/p&gt;_x000a_&lt;p&gt;(2) You can copy few of the 7 gantt chart templates directly to dashboard. For others you need to copy multiple sheets.&lt;/p&gt;_x000a_&lt;p&gt;(3) You can also take a screenshot of the current gantt chart version and embed it as a cropped image. This way, when you need to update the dashboard next month, just have to replace the screenshot.&lt;/p&gt;_x000a_&lt;p&gt;(4) you can also embed a live image using excel camera tool. &lt;/p&gt;_x000a_&lt;p&gt;Let me know if you have any more questions._x000a_&lt;/p&gt;_x000a_"/>
    <d v="2009-10-21T17:49:54"/>
    <n v="0"/>
    <x v="3"/>
    <x v="0"/>
    <b v="1"/>
    <x v="0"/>
    <n v="4"/>
    <n v="40105.710416666669"/>
    <n v="0"/>
    <n v="7"/>
    <d v="2009-10-21T00:00:00"/>
    <n v="0"/>
    <x v="334"/>
  </r>
  <r>
    <n v="339"/>
    <n v="1"/>
    <x v="99"/>
    <x v="100"/>
    <s v="&lt;p&gt;Is there a way to avoid using structured references when referencing a cell in a Excel 2007 table?&lt;/p&gt;_x000a_&lt;p&gt;I know you can write the cell coordinates and it would work but Ill prefer to disable this functionality so I can click on a cell in a table.&lt;/p&gt;_x000a_&lt;p&gt;I had the same problem with pivot tables where every time I selected a cell I got the Getpivotdata function but I found how to disable this functionality.&lt;/p&gt;_x000a_&lt;p&gt;Thanks for your help.&lt;/p&gt;_x000a_&lt;p&gt;P.D. I like that functionality but sometimes I just need to use the old-school method._x000a_&lt;/p&gt;_x000a_"/>
    <d v="2009-10-21T21:53:41"/>
    <n v="0"/>
    <x v="0"/>
    <x v="0"/>
    <b v="0"/>
    <x v="0"/>
    <n v="4"/>
    <n v="40107.911805555559"/>
    <n v="0"/>
    <n v="7"/>
    <d v="2009-10-21T00:00:00"/>
    <n v="0"/>
    <x v="335"/>
  </r>
  <r>
    <n v="340"/>
    <n v="1"/>
    <x v="99"/>
    <x v="2"/>
    <s v="&lt;p&gt;There is an option under&lt;br /&gt;_x000a_Options, Formulas, Working with formulas&lt;br /&gt;_x000a_called Use table names in formulas&lt;br /&gt;_x000a_Unselect that and see if that helps_x000a_&lt;/p&gt;_x000a_"/>
    <d v="2009-10-22T00:02:49"/>
    <n v="0"/>
    <x v="1"/>
    <x v="1"/>
    <b v="1"/>
    <x v="1"/>
    <n v="5"/>
    <n v="40107.911805555559"/>
    <n v="9.0150462958263233E-2"/>
    <n v="8"/>
    <d v="2009-10-22T00:00:00"/>
    <s v="omontero"/>
    <x v="336"/>
  </r>
  <r>
    <n v="341"/>
    <n v="1"/>
    <x v="100"/>
    <x v="101"/>
    <s v="&lt;p&gt;I would like to have an automated yearly machine scheduling. In total, I have 5 machines at my disposal and 16 different types of products will go through these machines. The products are categorized according to their sizes, i.e. big, medium and small. Out of the 5 machines, only 1 machine can process the big products, 2 machines can process the medium products and all 5 can process the small ones. Hence, the big products are the constraints in this process and we have to make sure they’re scheduled first. I rank the processing priority based on the size of the product, as well as the demand. The product which falls under the category “big” and has the highest demand has the ranking of 1, and so on. The maximum capacity of the machines is set to be 100, which means the machine can only process 100 parts a week. The machines run 24/5 and the processing time of the products is 1 hour each. There are 50 working weeks in a year.&lt;/p&gt;_x000a_&lt;p&gt;I know the annual demand of all the products, so I have broken the annual demand down to weekly demand. I’ve set some rules for this. For example, I have a product with an annual demand of 2000. Hence, the weekly demand is 2000/50= 40. If the weekly demand is 0.4*maximum capacity of machine, which means 0.4*100=40, the machine runs 4 weeks every 10 weeks at full capacity (Check: 4 weeks/10 weeks*50 weeks*100 products=2000 products). If the weekly demand of a product is 70, it is 0.7*maximum capacity of machine, which means 0.7*100=70, and the machine runs 7 weeks every 10 weeks. I have to have a scheduling for the machines based on this pattern.&lt;/p&gt;_x000a_&lt;p&gt;I would be soooooooo grateful if anyone can give me any hints or tips on how to do this? I have already done all the necessary calculations, like which pattern should the product follow and the ranking of the products. All I need to know is how to make product numbers pop up in a production time table automatically when I key in information regarding the products.&lt;/p&gt;_x000a_&lt;p&gt;Thanks in advance. :)_x000a_&lt;/p&gt;_x000a_"/>
    <d v="2009-10-25T11:39:18"/>
    <n v="0"/>
    <x v="0"/>
    <x v="0"/>
    <b v="0"/>
    <x v="0"/>
    <n v="1"/>
    <n v="40111.48541666667"/>
    <n v="0"/>
    <n v="8"/>
    <d v="2009-10-25T00:00:00"/>
    <n v="0"/>
    <x v="337"/>
  </r>
  <r>
    <n v="342"/>
    <n v="1"/>
    <x v="101"/>
    <x v="102"/>
    <s v="&lt;p&gt;Hi. I need help to make catalog product in excel. with rules is&lt;br /&gt;_x000a_Picture, Code, Product Name, Qty, Unit Price, Total Price.&lt;/p&gt;_x000a_&lt;p&gt;Have alrady make the document but need some help.&lt;br /&gt;_x000a_1. I want if i type the code then will appear picture, Product name, unit price.&lt;br /&gt;_x000a_2. and when i type the Qty then Total price will appear to from unit price x Qty&lt;br /&gt;_x000a_3. its most like POST program.&lt;br /&gt;_x000a_thanks 4 the answere&lt;br /&gt;_x000a_sorry my english is not good._x000a_&lt;/p&gt;_x000a_"/>
    <d v="2009-10-26T10:18:09"/>
    <n v="0"/>
    <x v="0"/>
    <x v="0"/>
    <b v="0"/>
    <x v="0"/>
    <n v="2"/>
    <n v="40112.429166666669"/>
    <n v="0"/>
    <n v="8"/>
    <d v="2009-10-26T00:00:00"/>
    <n v="0"/>
    <x v="338"/>
  </r>
  <r>
    <n v="343"/>
    <n v="1"/>
    <x v="101"/>
    <x v="2"/>
    <s v="&lt;p&gt;I would setup a table on it's own sheet with all the columns you mentioned, including pictures for each item&lt;br /&gt;_x000a_I would name all the columns and make them Dynamic (auto expanding)&lt;br /&gt;_x000a_The pictures will all need names&lt;/p&gt;_x000a_&lt;p&gt;Then use a series of Index(Match(...) equations to get the numbers and text out&lt;/p&gt;_x000a_&lt;p&gt;A good description of Index(Match(...) is at&lt;br /&gt;_x000a_http://www.mrexcel.com/articles/excel-vlookup-index-match.php&lt;/p&gt;_x000a_&lt;p&gt;A good description on retrieving pictures is found at&lt;br /&gt;_x000a_http://www.westnet.net.au/balson/ModellingExcel/VisualModelling.shtml&lt;/p&gt;_x000a_&lt;p&gt;Good Luck_x000a_&lt;/p&gt;_x000a_"/>
    <d v="2009-10-26T12:47:54"/>
    <n v="0"/>
    <x v="1"/>
    <x v="1"/>
    <b v="1"/>
    <x v="1"/>
    <n v="2"/>
    <n v="40112.429166666669"/>
    <n v="0.10409722221811535"/>
    <n v="9"/>
    <d v="2009-10-26T00:00:00"/>
    <s v="yahya_jogja"/>
    <x v="339"/>
  </r>
  <r>
    <n v="344"/>
    <n v="1"/>
    <x v="102"/>
    <x v="84"/>
    <s v="&lt;p&gt;Hey Folks,&lt;/p&gt;_x000a_&lt;p&gt;I reuse a couple of spreadsheets every day; both of which are supplied with new data each day. The problem I'm having now is that Excel isn't updating the results of my calculations.&lt;/p&gt;_x000a_&lt;p&gt;So for example if the first cell in the column is calculated as 123, and I double click the handle through the entire column, every cell in the column says 123, instead of whatever the calculated value should be.&lt;/p&gt;_x000a_&lt;p&gt;I think it's perhaps a problem with my macros worksheet, but is there a simple fix for this?&lt;/p&gt;_x000a_&lt;p&gt;My current solution is to F2 and Enter on every affected cell, but that's a pain after the first 100 or so cells.&lt;/p&gt;_x000a_&lt;p&gt;Thanks,&lt;/p&gt;_x000a_&lt;p&gt;Eric~_x000a_&lt;/p&gt;_x000a_"/>
    <d v="2009-10-26T17:58:56"/>
    <n v="0"/>
    <x v="0"/>
    <x v="0"/>
    <b v="0"/>
    <x v="0"/>
    <n v="2"/>
    <n v="40112.748611111114"/>
    <n v="0"/>
    <n v="9"/>
    <d v="2009-10-26T00:00:00"/>
    <n v="0"/>
    <x v="340"/>
  </r>
  <r>
    <n v="345"/>
    <n v="1"/>
    <x v="102"/>
    <x v="84"/>
    <s v="&lt;p&gt;I should say it worked fine until about a week ago._x000a_&lt;/p&gt;_x000a_"/>
    <d v="2009-10-26T17:59:30"/>
    <n v="0"/>
    <x v="1"/>
    <x v="0"/>
    <b v="1"/>
    <x v="0"/>
    <n v="2"/>
    <n v="40112.748611111114"/>
    <n v="0"/>
    <n v="9"/>
    <d v="2009-10-26T00:00:00"/>
    <n v="0"/>
    <x v="341"/>
  </r>
  <r>
    <n v="346"/>
    <n v="1"/>
    <x v="102"/>
    <x v="0"/>
    <s v="&lt;p&gt;Looks like you have set formula calculation to &quot;manual&quot; from &quot;automatic&quot; Go to tools&amp;gt;options and change the spreadsheet calculation mode to &quot;automatic&quot; from &quot;calculation&quot; tab. (in excel 2007, go to formulas ribbon and adjust calculation options).. If the problem persists, it could be due to macro. You can overcome this by selecting the range of cells and pressing F9 to recalculate the values. Or may be correct the macro..._x000a_&lt;/p&gt;_x000a_"/>
    <d v="2009-10-26T19:21:13"/>
    <n v="0"/>
    <x v="2"/>
    <x v="0"/>
    <b v="1"/>
    <x v="0"/>
    <n v="2"/>
    <n v="40112.748611111114"/>
    <n v="0"/>
    <n v="9"/>
    <d v="2009-10-26T00:00:00"/>
    <n v="0"/>
    <x v="342"/>
  </r>
  <r>
    <n v="347"/>
    <n v="1"/>
    <x v="102"/>
    <x v="84"/>
    <s v="&lt;p&gt;Thanks Chandoo. =) I'll give this a shot._x000a_&lt;/p&gt;_x000a_"/>
    <d v="2009-10-26T19:46:58"/>
    <n v="0"/>
    <x v="3"/>
    <x v="0"/>
    <b v="1"/>
    <x v="0"/>
    <n v="2"/>
    <n v="40112.748611111114"/>
    <n v="0"/>
    <n v="9"/>
    <d v="2009-10-26T00:00:00"/>
    <n v="0"/>
    <x v="343"/>
  </r>
  <r>
    <n v="348"/>
    <n v="1"/>
    <x v="103"/>
    <x v="103"/>
    <s v="&lt;p&gt;I have an excel sheet which has monthly data for 3 years and have plotted them on a graph.i would like to select a From Date and a To Date were in i select the data range/period and the Graph changes accordingly incorporating the duration which has been entered in the From and To Date.&lt;/p&gt;_x000a_&lt;p&gt;Thank you for your help.&lt;br /&gt;_x000a_Arun Raman_x000a_&lt;/p&gt;_x000a_"/>
    <d v="2009-10-27T17:00:46"/>
    <n v="0"/>
    <x v="0"/>
    <x v="0"/>
    <b v="0"/>
    <x v="0"/>
    <n v="3"/>
    <n v="40113.708333333336"/>
    <n v="0"/>
    <n v="9"/>
    <d v="2009-10-27T00:00:00"/>
    <n v="0"/>
    <x v="344"/>
  </r>
  <r>
    <n v="349"/>
    <n v="1"/>
    <x v="103"/>
    <x v="23"/>
    <s v="&lt;p&gt;Hi. Maybe you could pick up some ideas from this: http://www.processtrends.com/pg_chart_scroll_bar_checkbox.htm or this: http://www.processtrends.com/pg_dynamic_charts.htm. Or, you could go with applying data filters to your source data, like here: http://chandoo.org/wp/2009/02/12/make-a-dynamic-chart-using-data-filters/.&lt;/p&gt;_x000a_&lt;p&gt;Hope it helps,&lt;br /&gt;_x000a_Radu_x000a_&lt;/p&gt;_x000a_"/>
    <d v="2009-10-28T10:09:30"/>
    <n v="0"/>
    <x v="1"/>
    <x v="0"/>
    <b v="1"/>
    <x v="0"/>
    <n v="4"/>
    <n v="40113.708333333336"/>
    <n v="0"/>
    <n v="9"/>
    <d v="2009-10-28T00:00:00"/>
    <n v="0"/>
    <x v="345"/>
  </r>
  <r>
    <n v="350"/>
    <n v="1"/>
    <x v="103"/>
    <x v="0"/>
    <s v="&lt;p&gt;Agree with Radu... the easiest approach is to use data filters. They move the burden to excel and work well for almost any type of data (not just dates). &lt;/p&gt;_x000a_&lt;p&gt;But if you must select to and from dates, here is the approach.&lt;/p&gt;_x000a_&lt;p&gt;Capture the to and from dates in 2 cells like A1, B1&lt;/p&gt;_x000a_&lt;p&gt;Now, make some named ranges using OFFSET formula. Examples here: http://chandoo.org/wp/2009/10/15/dynamic-chart-data-series/ &lt;/p&gt;_x000a_&lt;p&gt;Use the named ranges when you are creating the chart and then you should be good to go..._x000a_&lt;/p&gt;_x000a_"/>
    <d v="2009-10-28T13:28:40"/>
    <n v="0"/>
    <x v="2"/>
    <x v="0"/>
    <b v="1"/>
    <x v="0"/>
    <n v="4"/>
    <n v="40113.708333333336"/>
    <n v="0"/>
    <n v="9"/>
    <d v="2009-10-28T00:00:00"/>
    <n v="0"/>
    <x v="346"/>
  </r>
  <r>
    <n v="351"/>
    <n v="2"/>
    <x v="104"/>
    <x v="104"/>
    <s v="&lt;p&gt;does anybody know how to create a circumplex chart_x000a_&lt;/p&gt;_x000a_"/>
    <d v="2009-10-29T20:31:23"/>
    <n v="0"/>
    <x v="0"/>
    <x v="0"/>
    <b v="0"/>
    <x v="0"/>
    <n v="5"/>
    <n v="40115.854861111111"/>
    <n v="0"/>
    <n v="9"/>
    <d v="2009-10-29T00:00:00"/>
    <n v="0"/>
    <x v="347"/>
  </r>
  <r>
    <n v="352"/>
    <n v="1"/>
    <x v="105"/>
    <x v="105"/>
    <s v="&lt;p&gt;Is there a way to format a pivot table setup to calculate a variance in place of the Grand Total colum ?  - eg TY vs LY comparison analysis.tal column.&lt;/p&gt;_x000a_&lt;p&gt;WEEK NO_x0009_2009_x0009_  2010_x0009_Grand Total&lt;br /&gt;_x000a_1_x0009_4313.12_x0009__x0009_4313.12&lt;br /&gt;_x000a_2_x0009_4316.88_x0009__x0009_4316.88&lt;br /&gt;_x000a_3_x0009_5513.01_x0009__x0009_5513.01&lt;br /&gt;_x000a_4_x0009_4728.37_x0009__x0009_4728.37&lt;br /&gt;_x000a_5_x0009_4438.43_x0009__x0009_4438.43&lt;br /&gt;_x000a_6_x0009_5517.71_x0009__x0009_5517.71&lt;br /&gt;_x000a_7_x0009_3002.5_x0009__x0009_3002.5&lt;br /&gt;_x000a_8_x0009_4312.07_x0009__x0009_4312.07&lt;br /&gt;_x000a_9_x0009_3975.16_x0009__x0009_3975.16&lt;br /&gt;_x000a_10_x0009_6466.6_x0009_4320.78_x0009_10787.38&lt;br /&gt;_x000a_11_x0009_6368.04_x0009__x0009_6368.04&lt;br /&gt;_x000a_12_x0009_6368.04_x0009_1790.71_x0009_8158.75_x000a_&lt;/p&gt;_x000a_"/>
    <d v="2009-10-29T23:37:17"/>
    <n v="0"/>
    <x v="0"/>
    <x v="0"/>
    <b v="0"/>
    <x v="0"/>
    <n v="5"/>
    <n v="40115.984027777777"/>
    <n v="0"/>
    <n v="9"/>
    <d v="2009-10-29T00:00:00"/>
    <n v="0"/>
    <x v="348"/>
  </r>
  <r>
    <n v="353"/>
    <n v="2"/>
    <x v="104"/>
    <x v="2"/>
    <s v="&lt;p&gt;is that Circumplex as in Radial Wedge or Quadrant/Sector style_x000a_&lt;/p&gt;_x000a_"/>
    <d v="2009-10-30T04:58:00"/>
    <n v="0"/>
    <x v="1"/>
    <x v="1"/>
    <b v="1"/>
    <x v="1"/>
    <n v="6"/>
    <n v="40115.854861111111"/>
    <n v="0.35208333333139308"/>
    <n v="10"/>
    <d v="2009-10-30T00:00:00"/>
    <s v="vancity2010"/>
    <x v="349"/>
  </r>
  <r>
    <n v="354"/>
    <n v="1"/>
    <x v="105"/>
    <x v="2"/>
    <s v="&lt;p&gt;Assuming your using Excel 2007&lt;br /&gt;_x000a_and that you have a Pivot Table with Year Headings as 2009 and 2010&lt;br /&gt;_x000a_Click on a Column Label in the Pivot Table&lt;br /&gt;_x000a_On the Ribbon select Options, Formulas, calculated Item&lt;br /&gt;_x000a_Type in a Name for your new field in the Name box ie: TY v LY&lt;br /&gt;_x000a_In the Formula Box  use   ='2010'-'2009'&lt;br /&gt;_x000a_Next Right click on the Grand Total header and select Remove Grand Total&lt;br /&gt;_x000a_Voila_x000a_&lt;/p&gt;_x000a_"/>
    <d v="2009-10-30T05:21:13"/>
    <n v="0"/>
    <x v="1"/>
    <x v="1"/>
    <b v="1"/>
    <x v="1"/>
    <n v="6"/>
    <n v="40115.984027777777"/>
    <n v="0.23903935185080627"/>
    <n v="11"/>
    <d v="2009-10-30T00:00:00"/>
    <s v="megs"/>
    <x v="350"/>
  </r>
  <r>
    <n v="355"/>
    <n v="2"/>
    <x v="104"/>
    <x v="0"/>
    <s v="&lt;p&gt;You can make a donut chart with 12x10 cells all containing same values, then color the donut portions to make it look like a circumplex chart... I know it is a pain in the ass to do it for 120 cells. But you can may be write a macro to automate it._x000a_&lt;/p&gt;_x000a_"/>
    <d v="2009-10-30T08:30:23"/>
    <n v="0"/>
    <x v="2"/>
    <x v="0"/>
    <b v="1"/>
    <x v="0"/>
    <n v="6"/>
    <n v="40115.854861111111"/>
    <n v="0"/>
    <n v="11"/>
    <d v="2009-10-30T00:00:00"/>
    <n v="0"/>
    <x v="351"/>
  </r>
  <r>
    <n v="356"/>
    <n v="1"/>
    <x v="106"/>
    <x v="106"/>
    <s v="&lt;p&gt;Hi,&lt;/p&gt;_x000a_&lt;p&gt;I have column of URLs like http://www.xyz.com/abcdefgh. I want to drop all the text after the .com/ so that I just have http://www.xyz.com. Is there a way to do this? I tried using the MID function but since all the URLs are of different length I am not able to apply this across the entire column.&lt;/p&gt;_x000a_&lt;p&gt;I am sure there is a very easy fix but can't get around to it!&lt;/p&gt;_x000a_&lt;p&gt;BTW: I am a new reader of your blog and I think it is fabulous and so useful. I love all things excel and always trying to find tips and tricks to do things faster!&lt;/p&gt;_x000a_&lt;p&gt;Sri_x000a_&lt;/p&gt;_x000a_"/>
    <d v="2009-10-30T17:34:22"/>
    <n v="0"/>
    <x v="0"/>
    <x v="0"/>
    <b v="0"/>
    <x v="0"/>
    <n v="6"/>
    <n v="40116.731944444444"/>
    <n v="0"/>
    <n v="11"/>
    <d v="2009-10-30T00:00:00"/>
    <n v="0"/>
    <x v="352"/>
  </r>
  <r>
    <n v="357"/>
    <n v="1"/>
    <x v="107"/>
    <x v="107"/>
    <s v="&lt;p&gt;I have just found this forum and wonder if anyone can help me with this problem.&lt;/p&gt;_x000a_&lt;p&gt;I have a date eg 12/9/2009. I need to add a number of months to this date eg 24 or 48 or 36 and show the answer as Sep-11._x000a_&lt;/p&gt;_x000a_"/>
    <d v="2009-10-30T19:58:17"/>
    <n v="0"/>
    <x v="0"/>
    <x v="0"/>
    <b v="0"/>
    <x v="0"/>
    <n v="6"/>
    <n v="40116.831944444442"/>
    <n v="0"/>
    <n v="11"/>
    <d v="2009-10-30T00:00:00"/>
    <n v="0"/>
    <x v="353"/>
  </r>
  <r>
    <n v="358"/>
    <n v="1"/>
    <x v="108"/>
    <x v="108"/>
    <s v="&lt;p&gt;Hi,&lt;br /&gt;_x000a_     i have about 6 + columns, i.e data, category, amount and name.&lt;br /&gt;_x000a_I need to know how many unique names are in a column provided other conditions have been met. i.e.&lt;/p&gt;_x000a_&lt;p&gt;How many unique names are there, in January,under water catgory, who paid more than $0?&lt;br /&gt;_x000a_=countifs(a1:a7000,&quot;=january&quot;,b1:b7000,&quot;=water&quot;,c1,c7000,&quot;&amp;gt;0&quot;) =46&lt;/p&gt;_x000a_&lt;p&gt;I want to add another formula that will count how many unique names are in column d, provided the above conditions have been meet. How can i do that easlity, as i have about 30 categories to do the same thing to? Can excel do that?&lt;/p&gt;_x000a_&lt;p&gt;Please help and thanks for your time and effort_x000a_&lt;/p&gt;_x000a_"/>
    <d v="2009-10-30T23:11:56"/>
    <n v="0"/>
    <x v="0"/>
    <x v="0"/>
    <b v="0"/>
    <x v="0"/>
    <n v="6"/>
    <n v="40116.96597222222"/>
    <n v="0"/>
    <n v="11"/>
    <d v="2009-10-30T00:00:00"/>
    <n v="0"/>
    <x v="354"/>
  </r>
  <r>
    <n v="359"/>
    <n v="1"/>
    <x v="106"/>
    <x v="2"/>
    <s v="&lt;p&gt;Sri, try&lt;/p&gt;_x000a_&lt;p&gt;=+LEFT(A1,FIND(&quot;.com&quot;,A1)+3)_x000a_&lt;/p&gt;_x000a_"/>
    <d v="2009-10-31T00:02:56"/>
    <n v="0"/>
    <x v="1"/>
    <x v="1"/>
    <b v="1"/>
    <x v="1"/>
    <n v="7"/>
    <n v="40116.731944444444"/>
    <n v="0.27009259259648388"/>
    <n v="12"/>
    <d v="2009-10-31T00:00:00"/>
    <s v="svs9j"/>
    <x v="355"/>
  </r>
  <r>
    <n v="360"/>
    <n v="1"/>
    <x v="107"/>
    <x v="2"/>
    <s v="&lt;p&gt;assuming the date is in cell A1&lt;br /&gt;_x000a_=+DATE(YEAR(A1),MONTH(A1)+48,DAY(A1))_x000a_&lt;/p&gt;_x000a_"/>
    <d v="2009-10-31T00:06:07"/>
    <n v="0"/>
    <x v="1"/>
    <x v="1"/>
    <b v="1"/>
    <x v="1"/>
    <n v="7"/>
    <n v="40116.831944444442"/>
    <n v="0.17230324074625969"/>
    <n v="13"/>
    <d v="2009-10-31T00:00:00"/>
    <s v="papajohn22"/>
    <x v="356"/>
  </r>
  <r>
    <n v="361"/>
    <n v="1"/>
    <x v="107"/>
    <x v="2"/>
    <s v="&lt;p&gt;and to change the date format&lt;br /&gt;_x000a_right click on the cell and select Format Cells&lt;br /&gt;_x000a_In the Format Cells dialogue select the Number Tab and Custom in the Category box&lt;br /&gt;_x000a_in the Type box put   mmm-dd_x000a_&lt;/p&gt;_x000a_"/>
    <d v="2009-10-31T00:16:44"/>
    <n v="0"/>
    <x v="2"/>
    <x v="1"/>
    <b v="1"/>
    <x v="1"/>
    <n v="7"/>
    <n v="40116.831944444442"/>
    <n v="0.17967592593049631"/>
    <n v="14"/>
    <d v="2009-10-31T00:00:00"/>
    <s v="papajohn22"/>
    <x v="357"/>
  </r>
  <r>
    <n v="362"/>
    <n v="1"/>
    <x v="108"/>
    <x v="2"/>
    <s v="&lt;p&gt;Assuming you have used Named Ranges to define your data&lt;br /&gt;_x000a_I would use something like&lt;br /&gt;_x000a_=+SUMPRODUCT(+1*(Date=DATE(2009,2,8))*(Cat=&quot;b&quot;)*(Amount&amp;gt;20)*(Name=&quot;Steve&quot;))&lt;br /&gt;_x000a_or&lt;br /&gt;_x000a_=+SUMPRODUCT(+1*(Date=DATE(2009,2,8))*(Cat=&quot;b&quot;)*(Amount&amp;gt;20))&lt;br /&gt;_x000a_where&lt;br /&gt;_x000a_Date is the Date Range for your data&lt;br /&gt;_x000a_Cat is the category range&lt;br /&gt;_x000a_Amount is the amount range&lt;br /&gt;_x000a_Name is the Name range&lt;br /&gt;_x000a_I would also use Named areas for your query data&lt;br /&gt;_x000a_ie: qDateFrom  from Date&lt;br /&gt;_x000a_    qDateTo    to Date&lt;br /&gt;_x000a_    qCat for Category&lt;br /&gt;_x000a_    qAmount for Amount&lt;br /&gt;_x000a_    qName for Name&lt;br /&gt;_x000a_and then use&lt;br /&gt;_x000a_=+SUMPRODUCT(+1*(Date=qDateFrom)*(Cat=qCat)*(Amount&amp;gt;qAmount)*(Name=qName))  &lt;/p&gt;_x000a_&lt;p&gt;You can select between a date range by&lt;br /&gt;_x000a_=+SUMPRODUCT(+1*(Date&amp;gt;=qDateFrom)*(Date&amp;lt;=qDateTo)*(Cat=qCat)*(Amount&amp;gt;qAmount)*(Name=qName))  &lt;/p&gt;_x000a_&lt;p&gt;There are lots of good web sites to assist with this style of query_x000a_&lt;/p&gt;_x000a_"/>
    <d v="2009-10-31T00:32:51"/>
    <n v="0"/>
    <x v="1"/>
    <x v="1"/>
    <b v="1"/>
    <x v="1"/>
    <n v="7"/>
    <n v="40116.96597222222"/>
    <n v="5.6840277778974269E-2"/>
    <n v="15"/>
    <d v="2009-10-31T00:00:00"/>
    <s v="bibanl"/>
    <x v="358"/>
  </r>
  <r>
    <n v="363"/>
    <n v="1"/>
    <x v="106"/>
    <x v="106"/>
    <s v="&lt;p&gt;Works like magic! Thanks Hui!_x000a_&lt;/p&gt;_x000a_"/>
    <d v="2009-10-31T01:18:44"/>
    <n v="0"/>
    <x v="2"/>
    <x v="0"/>
    <b v="1"/>
    <x v="0"/>
    <n v="7"/>
    <n v="40116.731944444444"/>
    <n v="0"/>
    <n v="15"/>
    <d v="2009-10-31T00:00:00"/>
    <n v="0"/>
    <x v="359"/>
  </r>
  <r>
    <n v="364"/>
    <n v="1"/>
    <x v="107"/>
    <x v="107"/>
    <s v="&lt;p&gt;Hui&lt;/p&gt;_x000a_&lt;p&gt;Thanks very much for your help.&lt;/p&gt;_x000a_&lt;p&gt;Regards_x000a_&lt;/p&gt;_x000a_"/>
    <d v="2009-11-01T13:24:27"/>
    <n v="0"/>
    <x v="3"/>
    <x v="0"/>
    <b v="1"/>
    <x v="0"/>
    <n v="1"/>
    <n v="40116.831944444442"/>
    <n v="0"/>
    <n v="15"/>
    <d v="2009-11-01T00:00:00"/>
    <n v="0"/>
    <x v="360"/>
  </r>
  <r>
    <n v="365"/>
    <n v="1"/>
    <x v="109"/>
    <x v="109"/>
    <s v="&lt;p&gt;Hi,&lt;br /&gt;_x000a_Just found this site it is great.&lt;br /&gt;_x000a_If I have rows of data and I use auotfilter. I want to count the number of rows that display when I select something using the filter. I want the number to appear under the last row that is found. How can I do this?&lt;/p&gt;_x000a_&lt;p&gt;Thanks_x000a_&lt;/p&gt;_x000a_"/>
    <d v="2009-11-01T14:11:37"/>
    <n v="0"/>
    <x v="0"/>
    <x v="0"/>
    <b v="0"/>
    <x v="0"/>
    <n v="1"/>
    <n v="40118.59097222222"/>
    <n v="0"/>
    <n v="15"/>
    <d v="2009-11-01T00:00:00"/>
    <n v="0"/>
    <x v="361"/>
  </r>
  <r>
    <n v="366"/>
    <n v="1"/>
    <x v="109"/>
    <x v="0"/>
    <s v="&lt;p&gt;assuming the list in range A1:A10, in cell A12 (you should leave a blank cell, otherwise excel applies filter to this cell as well) write the formula,&lt;/p&gt;_x000a_&lt;p&gt;=subtotal(2,a1:a10)_x000a_&lt;/p&gt;_x000a_"/>
    <d v="2009-11-01T16:52:32"/>
    <n v="0"/>
    <x v="1"/>
    <x v="0"/>
    <b v="1"/>
    <x v="0"/>
    <n v="1"/>
    <n v="40118.59097222222"/>
    <n v="0"/>
    <n v="15"/>
    <d v="2009-11-01T00:00:00"/>
    <n v="0"/>
    <x v="362"/>
  </r>
  <r>
    <n v="367"/>
    <n v="1"/>
    <x v="109"/>
    <x v="2"/>
    <s v="&lt;p&gt;If the data contains alpha characters not just numbers you probably should use =subtotal(3,a1:a10) or&lt;br /&gt;_x000a_=subtotal(103,a1:a10)_x000a_&lt;/p&gt;_x000a_"/>
    <d v="2009-11-02T00:45:01"/>
    <n v="0"/>
    <x v="2"/>
    <x v="1"/>
    <b v="1"/>
    <x v="1"/>
    <n v="2"/>
    <n v="40118.59097222222"/>
    <n v="0.440289351856336"/>
    <n v="16"/>
    <d v="2009-11-02T00:00:00"/>
    <s v="jollyroger"/>
    <x v="363"/>
  </r>
  <r>
    <n v="368"/>
    <n v="1"/>
    <x v="108"/>
    <x v="108"/>
    <s v="&lt;p&gt;Hi Hui,&lt;br /&gt;_x000a_       thanks for the response but it doesn't help me. I am trying to avoid setting a condition for each name because i have about 3000 names.&lt;br /&gt;_x000a_Basically what i need is a formular that will give me the number of customers who &lt;/p&gt;_x000a_&lt;p&gt;1. Select the number of customers in January&lt;br /&gt;_x000a_2. Of those in January, how many bought water&lt;br /&gt;_x000a_3. Of those in January and bought water, how many paid more than $0.00&lt;br /&gt;_x000a_4. And finally, spit out a number that does not contain duplicates because i have a customer who could have bought 6 times i.e. they appear 5 more times, yet i just want them to be counted once.&lt;/p&gt;_x000a_&lt;p&gt;So far i have managed to pick the number of customers in january, those who bought water and paid more than 0.00 and the answer i have is 46, but this number includes duplicates. How do i exclude the duplicates in my formula.&lt;/p&gt;_x000a_&lt;p&gt;Any help with this._x000a_&lt;/p&gt;_x000a_"/>
    <d v="2009-11-02T18:48:57"/>
    <n v="0"/>
    <x v="2"/>
    <x v="0"/>
    <b v="1"/>
    <x v="0"/>
    <n v="2"/>
    <n v="40116.96597222222"/>
    <n v="0"/>
    <n v="16"/>
    <d v="2009-11-02T00:00:00"/>
    <n v="0"/>
    <x v="364"/>
  </r>
  <r>
    <n v="369"/>
    <n v="3"/>
    <x v="110"/>
    <x v="82"/>
    <s v="&lt;p&gt;Hi Brains trust!&lt;/p&gt;_x000a_&lt;p&gt;I am embarking on a diet and exercise routine. I would like a Excel Dashboard to monitor my progress. Anyone got one for me that can monitor the normal things?&lt;/p&gt;_x000a_&lt;p&gt;Thanks&lt;br /&gt;_x000a_Arnold_x000a_&lt;/p&gt;_x000a_"/>
    <d v="2009-11-02T20:25:17"/>
    <n v="0"/>
    <x v="0"/>
    <x v="0"/>
    <b v="0"/>
    <x v="0"/>
    <n v="2"/>
    <n v="40119.850694444445"/>
    <n v="0"/>
    <n v="16"/>
    <d v="2009-11-02T00:00:00"/>
    <n v="0"/>
    <x v="365"/>
  </r>
  <r>
    <n v="370"/>
    <n v="1"/>
    <x v="108"/>
    <x v="0"/>
    <s v="&lt;p&gt;okay.. if we take this step by step, as you say you already have the list of 46 folks, you can easily get the count of uniques with sumproduct. &lt;/p&gt;_x000a_&lt;p&gt;=SUMPRODUCT(1/COUNTIF(A1:A46,A1:A46))&lt;/p&gt;_x000a_&lt;p&gt;more here: http://chandoo.org/wp/2009/08/06/count-number-of-unique-cells/_x000a_&lt;/p&gt;_x000a_"/>
    <d v="2009-11-02T21:26:32"/>
    <n v="0"/>
    <x v="3"/>
    <x v="0"/>
    <b v="1"/>
    <x v="0"/>
    <n v="2"/>
    <n v="40116.96597222222"/>
    <n v="0"/>
    <n v="16"/>
    <d v="2009-11-02T00:00:00"/>
    <n v="0"/>
    <x v="366"/>
  </r>
  <r>
    <n v="371"/>
    <n v="1"/>
    <x v="111"/>
    <x v="110"/>
    <s v="&lt;p&gt;I have a long spreadsheet and want to change the colour of the autofilter tabs to another colour, such as red, when they are on. I use the spreadsheet for project management.&lt;/p&gt;_x000a_&lt;p&gt;Does anyone have any ideas?&lt;/p&gt;_x000a_&lt;p&gt;Regards&lt;/p&gt;_x000a_&lt;p&gt;Terry_x000a_&lt;/p&gt;_x000a_"/>
    <d v="2009-11-03T08:55:38"/>
    <n v="0"/>
    <x v="0"/>
    <x v="0"/>
    <b v="0"/>
    <x v="0"/>
    <n v="3"/>
    <n v="40120.371527777781"/>
    <n v="0"/>
    <n v="16"/>
    <d v="2009-11-03T00:00:00"/>
    <n v="0"/>
    <x v="367"/>
  </r>
  <r>
    <n v="372"/>
    <n v="1"/>
    <x v="111"/>
    <x v="2"/>
    <s v="&lt;p&gt;in the VBA editor paste the following into the ThisWorkbook code page&lt;/p&gt;_x000a_&lt;p&gt;Private Sub Workbook_SheetCalculate(ByVal Sh As Object)&lt;/p&gt;_x000a_&lt;p&gt;    If ActiveSheet.AutoFilterMode = True And ActiveSheet.FilterMode = True Then&lt;br /&gt;_x000a_        ActiveSheet.Tab.ColorIndex = 3  ' Change the value to suit yourself&lt;br /&gt;_x000a_    Else&lt;br /&gt;_x000a_        ActiveSheet.Tab.ColorIndex = xlColorIndexNone&lt;br /&gt;_x000a_    End If&lt;/p&gt;_x000a_&lt;p&gt;End Sub_x000a_&lt;/p&gt;_x000a_"/>
    <d v="2009-11-03T09:56:11"/>
    <n v="0"/>
    <x v="1"/>
    <x v="1"/>
    <b v="1"/>
    <x v="1"/>
    <n v="3"/>
    <n v="40120.371527777781"/>
    <n v="4.2488425919145811E-2"/>
    <n v="17"/>
    <d v="2009-11-03T00:00:00"/>
    <s v="terry"/>
    <x v="368"/>
  </r>
  <r>
    <n v="373"/>
    <n v="1"/>
    <x v="112"/>
    <x v="106"/>
    <s v="&lt;p&gt;Hi,&lt;/p&gt;_x000a_&lt;p&gt;I have some pivots set up in a worksheet that are pulling data from a sheet in the same workbook. (Not an external source). When I get new data, I usually change data source and refresh the pivots. It has worked in the past.&lt;/p&gt;_x000a_&lt;p&gt;But now I am trying the same thing and when I change data source and hit OK excel crashes completely. I tried saving the data into another sheet, tried to convert .xlsx to .xls but it still crashes.&lt;/p&gt;_x000a_&lt;p&gt;Any help to fix this is appreciated!&lt;/p&gt;_x000a_&lt;p&gt;Thanks,&lt;br /&gt;_x000a_Sri_x000a_&lt;/p&gt;_x000a_"/>
    <d v="2009-11-03T14:55:40"/>
    <n v="0"/>
    <x v="0"/>
    <x v="0"/>
    <b v="0"/>
    <x v="0"/>
    <n v="3"/>
    <n v="40120.621527777781"/>
    <n v="0"/>
    <n v="17"/>
    <d v="2009-11-03T00:00:00"/>
    <n v="0"/>
    <x v="369"/>
  </r>
  <r>
    <n v="374"/>
    <n v="1"/>
    <x v="113"/>
    <x v="12"/>
    <s v="&lt;p&gt;Please can you help me, how to inactivate the rows &amp;amp; column in a sheet..._x000a_&lt;/p&gt;_x000a_"/>
    <d v="2009-11-04T03:51:37"/>
    <n v="0"/>
    <x v="0"/>
    <x v="0"/>
    <b v="0"/>
    <x v="0"/>
    <n v="4"/>
    <n v="40121.160416666666"/>
    <n v="0"/>
    <n v="17"/>
    <d v="2009-11-04T00:00:00"/>
    <n v="0"/>
    <x v="370"/>
  </r>
  <r>
    <n v="375"/>
    <n v="1"/>
    <x v="113"/>
    <x v="2"/>
    <s v="&lt;p&gt;I am a bit unsure what inactivate refers to but the following may help&lt;/p&gt;_x000a_&lt;p&gt;1. Hide the Rows or Colums, Right Click on the Row or Column and select Hide&lt;/p&gt;_x000a_&lt;p&gt;2. Select the Row or Column and group it with the Alt Shift Right Arrow combination&lt;br /&gt;_x000a_   that will give you a way to quickly hide or unhide the row/column&lt;/p&gt;_x000a_&lt;p&gt;3. Select the Row/Column, then select the Protect Sheet Button on the Review Tab (Excel 2007), You can now allow users to select or not a number of items, some combinations of items require individual cells to have Protection turned on or off to give you the right effect.  If you set a password ensure that it is written down somewhere.&lt;/p&gt;_x000a_&lt;p&gt;Hope that helps_x000a_&lt;/p&gt;_x000a_"/>
    <d v="2009-11-04T05:57:06"/>
    <n v="0"/>
    <x v="1"/>
    <x v="1"/>
    <b v="1"/>
    <x v="1"/>
    <n v="4"/>
    <n v="40121.160416666666"/>
    <n v="8.7569444447581191E-2"/>
    <n v="18"/>
    <d v="2009-11-04T00:00:00"/>
    <s v="lsuresh4u"/>
    <x v="371"/>
  </r>
  <r>
    <n v="376"/>
    <n v="1"/>
    <x v="113"/>
    <x v="12"/>
    <s v="&lt;p&gt;Hi Hui,&lt;/p&gt;_x000a_&lt;p&gt;Thanks for your answer._x000a_&lt;/p&gt;_x000a_"/>
    <d v="2009-11-04T06:38:08"/>
    <n v="0"/>
    <x v="2"/>
    <x v="0"/>
    <b v="1"/>
    <x v="0"/>
    <n v="4"/>
    <n v="40121.160416666666"/>
    <n v="0"/>
    <n v="18"/>
    <d v="2009-11-04T00:00:00"/>
    <n v="0"/>
    <x v="372"/>
  </r>
  <r>
    <n v="377"/>
    <n v="1"/>
    <x v="112"/>
    <x v="2"/>
    <s v="&lt;p&gt;I can't reproduce this, but maybe check the following:&lt;br /&gt;_x000a_1. Is there any non-ascii characters in any columns&lt;br /&gt;_x000a_2. Is there any text values in numerical columns&lt;br /&gt;_x000a_3. Are there any errors in any cells in the data area&lt;br /&gt;_x000a_4. Are there any hidden rows or columns&lt;br /&gt;_x000a_5. Are there any objects, shapes etc or hyper-links in the data area&lt;br /&gt;_x000a_6. When you get new data, save the spreadsheet in XL 2003 or older format and reload&lt;br /&gt;_x000a_7. Try doing a Ctrl Alt F9, then save and reload the spreadsheet&lt;br /&gt;_x000a_good luck_x000a_&lt;/p&gt;_x000a_"/>
    <d v="2009-11-04T12:30:05"/>
    <n v="0"/>
    <x v="1"/>
    <x v="1"/>
    <b v="1"/>
    <x v="1"/>
    <n v="4"/>
    <n v="40120.621527777781"/>
    <n v="0.89936342592409346"/>
    <n v="19"/>
    <d v="2009-11-04T00:00:00"/>
    <s v="svs9j"/>
    <x v="373"/>
  </r>
  <r>
    <n v="378"/>
    <n v="3"/>
    <x v="110"/>
    <x v="2"/>
    <s v="&lt;p&gt;Not so much as a dashboard but:&lt;br /&gt;_x000a_http://www.dailydoseofexcel.com/archives/2009/08/05/the-big-bang-servo-diet/&lt;br /&gt;_x000a_http://www.dailydoseofexcel.com/archives/2007/03/25/the-organic-diet/_x000a_&lt;/p&gt;_x000a_"/>
    <d v="2009-11-04T12:34:49"/>
    <n v="0"/>
    <x v="1"/>
    <x v="1"/>
    <b v="1"/>
    <x v="1"/>
    <n v="4"/>
    <n v="40119.850694444445"/>
    <n v="1.6734837962940219"/>
    <n v="20"/>
    <d v="2009-11-04T00:00:00"/>
    <s v="arnold muscat"/>
    <x v="374"/>
  </r>
  <r>
    <n v="379"/>
    <n v="1"/>
    <x v="114"/>
    <x v="111"/>
    <s v="&lt;p&gt;I have a shared workbook with several columns of checkboxes.  Checkmarks are placed in the appropriate boxes by various users and the file is saved, but upon reopening the file, some of the checkmarks are missing.  I'm a new user of Excel 2007....any ideas on what steps to take to make sure all checkmarks are saved?  Thanks._x000a_&lt;/p&gt;_x000a_"/>
    <d v="2009-11-04T16:13:00"/>
    <n v="0"/>
    <x v="0"/>
    <x v="0"/>
    <b v="0"/>
    <x v="0"/>
    <n v="4"/>
    <n v="40121.675000000003"/>
    <n v="0"/>
    <n v="20"/>
    <d v="2009-11-04T00:00:00"/>
    <n v="0"/>
    <x v="375"/>
  </r>
  <r>
    <n v="380"/>
    <n v="3"/>
    <x v="110"/>
    <x v="0"/>
    <s v="&lt;p&gt;Here is a small set of instructions if you want to make a dashboard in excel to monitor your weight and diet.&lt;/p&gt;_x000a_&lt;p&gt;1. Identify what you wanted to know about your self. List down various key things, for eg.&lt;br /&gt;_x000a_&amp;gt; daily weight&lt;br /&gt;_x000a_&amp;gt; calorie intake&lt;br /&gt;_x000a_&amp;gt; calories burned thru exercises&lt;br /&gt;_x000a_&amp;gt; food consumed by group every day (proteins, carbs, fat, vitamins or fruits, veggies, meat, grains, milk etc.)&lt;br /&gt;_x000a_&amp;gt; Miles ran, cycled, swam etc.&lt;br /&gt;_x000a_&amp;gt; Max / avg. heart rate, max / avg. speed&lt;br /&gt;_x000a_&amp;gt; Target weight, target distance ran, target calories burned, target food consumption etc.&lt;/p&gt;_x000a_&lt;p&gt;2. Now findout the kind of data that would let you get all the things in step 1. Identify ways to get this data.&lt;br /&gt;_x000a_3. Now make an excel sheet with tables to input such data&lt;br /&gt;_x000a_4. Finally make some charts, arrange them in a dashboard fashion&lt;/p&gt;_x000a_&lt;p&gt;That is all._x000a_&lt;/p&gt;_x000a_"/>
    <d v="2009-11-05T09:06:14"/>
    <n v="0"/>
    <x v="2"/>
    <x v="0"/>
    <b v="1"/>
    <x v="0"/>
    <n v="5"/>
    <n v="40119.850694444445"/>
    <n v="0"/>
    <n v="20"/>
    <d v="2009-11-05T00:00:00"/>
    <n v="0"/>
    <x v="376"/>
  </r>
  <r>
    <n v="381"/>
    <n v="4"/>
    <x v="0"/>
    <x v="112"/>
    <s v="&lt;p&gt;I'm Julie and live in Texas. I work with contracts and contract data. I know more than some, less than others, but always seem to get stuck with my excel questions, know just enough to know it can be done, but don't know how.Thanks!_x000a_&lt;/p&gt;_x000a_"/>
    <d v="2009-11-05T18:45:53"/>
    <n v="0"/>
    <x v="28"/>
    <x v="0"/>
    <b v="1"/>
    <x v="0"/>
    <n v="5"/>
    <n v="40019.929861111108"/>
    <n v="0"/>
    <n v="20"/>
    <d v="2009-11-05T00:00:00"/>
    <n v="0"/>
    <x v="377"/>
  </r>
  <r>
    <n v="382"/>
    <n v="1"/>
    <x v="115"/>
    <x v="112"/>
    <s v="&lt;p&gt;I have a list in excel.  Items can have several bids on them (the item number is unique, but appears as many times as there are bids on it).  I need to extract from the data, &lt;/p&gt;_x000a_&lt;p&gt;for each unique item number that has a bid 1 and a bid 2, copy the row of data for each bid and extract to another report.  Then subtract bid 2 from bid 1, which will give you the $$ left on the table.&lt;/p&gt;_x000a_&lt;p&gt;I'll end up with only those item #s that have 2 bids on them and the data associated with them and the $$ left on the table.&lt;/p&gt;_x000a_&lt;p&gt;Help???!!_x000a_&lt;/p&gt;_x000a_"/>
    <d v="2009-11-05T19:17:22"/>
    <n v="0"/>
    <x v="0"/>
    <x v="0"/>
    <b v="0"/>
    <x v="0"/>
    <n v="5"/>
    <n v="40122.803472222222"/>
    <n v="0"/>
    <n v="20"/>
    <d v="2009-11-05T00:00:00"/>
    <n v="0"/>
    <x v="378"/>
  </r>
  <r>
    <n v="383"/>
    <n v="5"/>
    <x v="116"/>
    <x v="113"/>
    <s v="&lt;p&gt;I recently became a production planner and was wondering if this bundle would be useful for this.  I use a few of your free templates and they work well.  I am looking for some more to make my planning functions easier.  I have created some dashboards and they have been a great hit.  Can you please comment on whether or not this bundle would be applicable for my needs?  If not, do you have any suggestions?&lt;br /&gt;_x000a_Thank you_x000a_&lt;/p&gt;_x000a_"/>
    <d v="2009-11-05T23:51:11"/>
    <n v="0"/>
    <x v="0"/>
    <x v="0"/>
    <b v="0"/>
    <x v="0"/>
    <n v="5"/>
    <n v="40122.993750000001"/>
    <n v="0"/>
    <n v="20"/>
    <d v="2009-11-05T00:00:00"/>
    <n v="0"/>
    <x v="379"/>
  </r>
  <r>
    <n v="384"/>
    <n v="1"/>
    <x v="117"/>
    <x v="114"/>
    <s v="&lt;p&gt;Hi, I am strucked in creating a template. I need to add a image into my template in which it has to fix in specific size. Can you guys help me in this? If i forward the template with  image the receiver should be able to view it withour editing or clicking.&lt;/p&gt;_x000a_&lt;p&gt;Thanks,&lt;br /&gt;_x000a_Dee..._x000a_&lt;/p&gt;_x000a_"/>
    <d v="2009-11-06T06:01:52"/>
    <n v="0"/>
    <x v="0"/>
    <x v="0"/>
    <b v="0"/>
    <x v="0"/>
    <n v="6"/>
    <n v="40123.250694444447"/>
    <n v="0"/>
    <n v="20"/>
    <d v="2009-11-06T00:00:00"/>
    <n v="0"/>
    <x v="380"/>
  </r>
  <r>
    <n v="385"/>
    <n v="5"/>
    <x v="116"/>
    <x v="0"/>
    <s v="&lt;p&gt;@Qwirrk.. The bundle includes 7 different Gantt chart templates to help you plan better. It also has a bunch of templates to track and monitor individual project activities (like risks, issues, timesheets). The dashboards and report templates might be very useful to you and can give you few more options to choose from. I think you are good in excel (looking at your statement &quot;I have created some dashboards ...&quot;), you can easily customize the files this bundle to make things you want.&lt;/p&gt;_x000a_&lt;p&gt;Here is what I suggest, go ahead and buy a copy. If you find it useless, you can request for a refund. Remember, I ask no questions when you want a refund._x000a_&lt;/p&gt;_x000a_"/>
    <d v="2009-11-06T08:29:45"/>
    <n v="0"/>
    <x v="1"/>
    <x v="0"/>
    <b v="1"/>
    <x v="0"/>
    <n v="6"/>
    <n v="40122.993750000001"/>
    <n v="0"/>
    <n v="20"/>
    <d v="2009-11-06T00:00:00"/>
    <n v="0"/>
    <x v="381"/>
  </r>
  <r>
    <n v="386"/>
    <n v="1"/>
    <x v="115"/>
    <x v="0"/>
    <s v="&lt;p&gt;Here you go... &lt;/p&gt;_x000a_&lt;p&gt;First create a helper column, where we show the count of bids upto that point against the item in that line. Assuming item number is in column B, the helper column can have a countif formula like this: =countif($B$1:B1,B1), copy paste the formula over the range. Lets call this column Bid number.&lt;/p&gt;_x000a_&lt;p&gt;Also, add one more column and display the total bids the item had. The formula is similar, =countif($B$1:$B$100,B1), call this column as Bid count.&lt;/p&gt;_x000a_&lt;p&gt;now, create a pivot table with the whole range including the helper columns&lt;/p&gt;_x000a_&lt;p&gt;Select items as the row label&lt;br /&gt;_x000a_select bid count as report filter, select only values where bidcount = 2&lt;br /&gt;_x000a_Select bid number as column label&lt;br /&gt;_x000a_Select amount as the values.&lt;br /&gt;_x000a_Now right click on the amount values in pivot and go to field properties.&lt;br /&gt;_x000a_Go to &quot;Show value as&quot; tab&lt;br /&gt;_x000a_Select &quot;Difference from&quot; option&lt;br /&gt;_x000a_Select &quot;Bid&quot; as base field&lt;br /&gt;_x000a_Select &quot;1&quot; as base item&lt;/p&gt;_x000a_&lt;p&gt;That is all.. now second column in the pivot shows the differences_x000a_&lt;/p&gt;_x000a_"/>
    <d v="2009-11-06T13:05:55"/>
    <n v="0"/>
    <x v="1"/>
    <x v="0"/>
    <b v="1"/>
    <x v="0"/>
    <n v="6"/>
    <n v="40122.803472222222"/>
    <n v="0"/>
    <n v="20"/>
    <d v="2009-11-06T00:00:00"/>
    <n v="0"/>
    <x v="382"/>
  </r>
  <r>
    <n v="387"/>
    <n v="1"/>
    <x v="118"/>
    <x v="115"/>
    <s v="&lt;p&gt;I have a list where some people have paid and others not. I want to create a sheet that has only the people with “0? dollars balance. Columns I am choosing from are name, rank, balance. These are unsorted (order cannot be changed). I would like the “Balance Due” sheet to choose which person has a non-0 balance and list them in another sheet with their name, rank, and balance.&lt;/p&gt;_x000a_&lt;p&gt;I know I need to use a IF statement with the balance column 0 (not equal to 0), but I can’t figure exactly how to return the corresponding name and rank along with the balance. I am thinking I will need to nest a INDEX or MATCH in there somehow.&lt;/p&gt;_x000a_&lt;p&gt;Thanks in advance for speedy reply!_x000a_&lt;/p&gt;_x000a_"/>
    <d v="2009-11-06T18:37:00"/>
    <n v="0"/>
    <x v="0"/>
    <x v="0"/>
    <b v="0"/>
    <x v="0"/>
    <n v="6"/>
    <n v="40123.775694444441"/>
    <n v="0"/>
    <n v="20"/>
    <d v="2009-11-06T00:00:00"/>
    <n v="0"/>
    <x v="383"/>
  </r>
  <r>
    <n v="388"/>
    <n v="1"/>
    <x v="102"/>
    <x v="84"/>
    <s v="&lt;p&gt;All fixed. Somehow my automatic calculation was turned off. Thanks for the help!_x000a_&lt;/p&gt;_x000a_"/>
    <d v="2009-11-06T19:25:38"/>
    <n v="0"/>
    <x v="4"/>
    <x v="0"/>
    <b v="1"/>
    <x v="0"/>
    <n v="6"/>
    <n v="40112.748611111114"/>
    <n v="0"/>
    <n v="20"/>
    <d v="2009-11-06T00:00:00"/>
    <n v="0"/>
    <x v="384"/>
  </r>
  <r>
    <n v="389"/>
    <n v="1"/>
    <x v="118"/>
    <x v="2"/>
    <s v="&lt;p&gt;Scout, I would add a helper column which will have an integer number which is either 0 or the maximum value above it in the helper column + 1 if the Balance is 0&lt;br /&gt;_x000a_ie: +if(balance col=0, max(helper col above)+1,0)&lt;/p&gt;_x000a_&lt;p&gt;Then on the second page you can do an Offset and match to retrieve the individual Names, Rank and Balances for each item using the Row as the basis for the offset ie:&lt;br /&gt;_x000a_+offset(original data area, match(row no - fixed amount,helper column),column no)_x000a_&lt;/p&gt;_x000a_"/>
    <d v="2009-11-07T03:23:03"/>
    <n v="0"/>
    <x v="1"/>
    <x v="1"/>
    <b v="1"/>
    <x v="1"/>
    <n v="7"/>
    <n v="40123.775694444441"/>
    <n v="0.36531250000552973"/>
    <n v="21"/>
    <d v="2009-11-07T00:00:00"/>
    <s v="scout"/>
    <x v="385"/>
  </r>
  <r>
    <n v="390"/>
    <n v="1"/>
    <x v="53"/>
    <x v="116"/>
    <s v="&lt;p&gt;Hello Chandoo,&lt;/p&gt;_x000a_&lt;p&gt;I want to do something similar to what Dan was asking for, only I'd like the third variable to be the color of the individual data point.  So for instance, I have 3 pieces of data describing each discrete sample.  I'd like to be able to create a Scatterplot in Excel (first two columns for X and Y) and then color the data points based on their value in the third column.  So far I've had no luck figuring this out - any thoughts?&lt;/p&gt;_x000a_&lt;p&gt;Thanks so much for your excellent blog - check it everyday!&lt;/p&gt;_x000a_&lt;p&gt;Tom_x000a_&lt;/p&gt;_x000a_"/>
    <d v="2009-11-07T19:32:49"/>
    <n v="0"/>
    <x v="3"/>
    <x v="0"/>
    <b v="1"/>
    <x v="0"/>
    <n v="7"/>
    <n v="40057.710416666669"/>
    <n v="0"/>
    <n v="21"/>
    <d v="2009-11-07T00:00:00"/>
    <n v="0"/>
    <x v="386"/>
  </r>
  <r>
    <n v="391"/>
    <n v="1"/>
    <x v="108"/>
    <x v="2"/>
    <s v="&lt;p&gt;You could also try using a pivot table&lt;br /&gt;_x000a_Select all your data&lt;br /&gt;_x000a_Construct a Pivot Table&lt;br /&gt;_x000a_Put the Amount field in the Rows Category and Put the Dates and other fields in the Column Categories&lt;br /&gt;_x000a_You may need to group the various Column Fields to meet your needs&lt;br /&gt;_x000a_Then simply double click on the Grand Total of the Row that match your criteria, to show all the records that meet that criteria_x000a_&lt;/p&gt;_x000a_"/>
    <d v="2009-11-08T01:31:10"/>
    <n v="0"/>
    <x v="4"/>
    <x v="1"/>
    <b v="1"/>
    <x v="1"/>
    <n v="1"/>
    <n v="40116.96597222222"/>
    <n v="8.0973379629649571"/>
    <n v="22"/>
    <d v="2009-11-08T00:00:00"/>
    <s v="bibanl"/>
    <x v="387"/>
  </r>
  <r>
    <n v="392"/>
    <n v="3"/>
    <x v="110"/>
    <x v="82"/>
    <s v="&lt;p&gt;Thanks will try that!_x000a_&lt;/p&gt;_x000a_"/>
    <d v="2009-11-09T13:41:08"/>
    <n v="0"/>
    <x v="3"/>
    <x v="0"/>
    <b v="1"/>
    <x v="0"/>
    <n v="2"/>
    <n v="40119.850694444445"/>
    <n v="0"/>
    <n v="22"/>
    <d v="2009-11-09T00:00:00"/>
    <n v="0"/>
    <x v="388"/>
  </r>
  <r>
    <n v="393"/>
    <n v="2"/>
    <x v="119"/>
    <x v="20"/>
    <s v="&lt;p&gt;Hi all, I am trying to figure out how a chart can display a text color based on the data value. for instance, on a bar graph, I want the positive values to show black text and the negative values to display red text.&lt;/p&gt;_x000a_&lt;p&gt;I can make the text color match the value (conditional formatting) but the chart axis does not pick up the color, just the text.&lt;/p&gt;_x000a_&lt;p&gt;Any ideas are appreciated.&lt;/p&gt;_x000a_&lt;p&gt;Thanks,&lt;/p&gt;_x000a_&lt;p&gt;Mark_x000a_&lt;/p&gt;_x000a_"/>
    <d v="2009-11-09T17:49:30"/>
    <n v="0"/>
    <x v="0"/>
    <x v="0"/>
    <b v="0"/>
    <x v="0"/>
    <n v="2"/>
    <n v="40126.742361111108"/>
    <n v="0"/>
    <n v="22"/>
    <d v="2009-11-09T00:00:00"/>
    <n v="0"/>
    <x v="389"/>
  </r>
  <r>
    <n v="394"/>
    <n v="2"/>
    <x v="119"/>
    <x v="0"/>
    <s v="&lt;p&gt;Mark... here is a post right on the mark http://chandoo.org/wp/2009/01/29/colors-in-excel-chart-labels-trick/_x000a_&lt;/p&gt;_x000a_"/>
    <d v="2009-11-09T18:32:36"/>
    <n v="0"/>
    <x v="1"/>
    <x v="0"/>
    <b v="1"/>
    <x v="0"/>
    <n v="2"/>
    <n v="40126.742361111108"/>
    <n v="0"/>
    <n v="22"/>
    <d v="2009-11-09T00:00:00"/>
    <n v="0"/>
    <x v="390"/>
  </r>
  <r>
    <n v="395"/>
    <n v="1"/>
    <x v="118"/>
    <x v="115"/>
    <s v="&lt;p&gt;Thanks for the reply,&lt;/p&gt;_x000a_&lt;p&gt;Not exactly following what you said, so I included a few rows of my 2 worksheets.  The data is coming from 1 worksheet and I want to place the extracted data on another.  I tried the helper column, but didn't understand all of it, so I messed it up and am getting errors.  Can you re-enter what you had with the following colmns.  Where do I put this &quot;helper column?&quot;&lt;/p&gt;_x000a_&lt;p&gt;I have this (about 30 total rows) and would like to make another sheet (see format at bottom) that if their balance is &amp;gt;0, then put their name and rank on the new table.&lt;/p&gt;_x000a_&lt;p&gt;_x0009_Name _x0009_Den _x0009_Total Sales _x0009_Amount Due      Paid _x0009_        Balance&lt;br /&gt;_x000a_1 _x0009_Fred _x0009_Wolf _x0009_$660.00 _x0009_$660.00 _x0009_$570.00 _x0009_$90.00&lt;br /&gt;_x000a_2 _x0009_Jack _x0009_Bear _x0009_$295.00 _x0009_$295.00 _x0009_$295.00         $0.00&lt;br /&gt;_x000a_3 _x0009_John    Tiger _x0009_$555.00 _x0009_$555.00 _x0009_$130.00 _x0009_$425.00&lt;br /&gt;_x000a_4 _x0009_Tom _x0009_Tiger _x0009_$445.00 _x0009_$445.00 _x0009_$445.00 _x0009_$0.00&lt;/p&gt;_x000a_&lt;p&gt;Here is what I want to put it in. I don't need to have the columns of take orders, total, or paid, just need to show the balance if &amp;gt;0, along with their name and den.  I would like this &quot;automated&quot; so when I enter more later, I don't have to use filters, etc.&lt;/p&gt;_x000a_&lt;p&gt;_x0009_Name _x0009_Den _x0009_Balance&lt;br /&gt;_x000a_1&lt;br /&gt;_x000a_2&lt;br /&gt;_x000a_3&lt;br /&gt;_x000a_4 _x0009_&lt;/p&gt;_x000a_&lt;p&gt;Thanks for your help!_x000a_&lt;/p&gt;_x000a_"/>
    <d v="2009-11-09T21:28:47"/>
    <n v="0"/>
    <x v="2"/>
    <x v="0"/>
    <b v="1"/>
    <x v="0"/>
    <n v="2"/>
    <n v="40123.775694444441"/>
    <n v="0"/>
    <n v="22"/>
    <d v="2009-11-09T00:00:00"/>
    <n v="0"/>
    <x v="391"/>
  </r>
  <r>
    <n v="396"/>
    <n v="1"/>
    <x v="118"/>
    <x v="115"/>
    <s v="&lt;p&gt;Oh darn, it lost it's spacing.  The 1st column is just the &quot;number&quot; of people, so that is column 1, with the other columns going from there.&lt;/p&gt;_x000a_&lt;p&gt;Sorry!_x000a_&lt;/p&gt;_x000a_"/>
    <d v="2009-11-09T21:30:35"/>
    <n v="0"/>
    <x v="3"/>
    <x v="0"/>
    <b v="1"/>
    <x v="0"/>
    <n v="2"/>
    <n v="40123.775694444441"/>
    <n v="0"/>
    <n v="22"/>
    <d v="2009-11-09T00:00:00"/>
    <n v="0"/>
    <x v="392"/>
  </r>
  <r>
    <n v="397"/>
    <n v="1"/>
    <x v="120"/>
    <x v="117"/>
    <s v="&lt;p&gt;I have a multiple page spreadsheet and I am trying to complete a chart page for the data in the earlier pages.  The spreadsheet tracks &quot;Sales Opportunities&quot; by &quot;Product Type&quot; and by &quot;Salesperson&quot;.  There are 29 &quot;Salespeople&quot; and 30 &quot;Product Types&quot;, I would like to display each &quot;Salespersons&quot; success ratio (sales vs. closes) for each product type but that would result in having 870 charts.  I am hoping that I can use a single chart and select from a drop down which &quot;Salesperson&quot; and a second drop down with &quot;Product Type&quot; and have the chart dynamically update accordingly.&lt;/p&gt;_x000a_&lt;p&gt;I currently use drop downs on all pages that point back to a single &quot;reference&quot; page.  So everything in both fields in question are always consistent.  I can also create a page with the 870 fields of data that would make up the chart (I believe I have to do this as the chart doesn't take formulas into account) so I should need the finalized data to create the chart.&lt;/p&gt;_x000a_&lt;p&gt;Any ideas or answers would be greatly appreciated.&lt;/p&gt;_x000a_&lt;p&gt;Alex_x000a_&lt;/p&gt;_x000a_"/>
    <d v="2009-11-10T03:12:27"/>
    <n v="0"/>
    <x v="0"/>
    <x v="0"/>
    <b v="0"/>
    <x v="0"/>
    <n v="3"/>
    <n v="40127.133333333331"/>
    <n v="0"/>
    <n v="22"/>
    <d v="2009-11-10T00:00:00"/>
    <n v="0"/>
    <x v="393"/>
  </r>
  <r>
    <n v="398"/>
    <n v="2"/>
    <x v="121"/>
    <x v="0"/>
    <s v="&lt;p&gt;http://www.nytimes.com/interactive/2009/11/06/business/economy/unemployment-lines.html&lt;/p&gt;_x000a_&lt;p&gt;The NY Times interactive jobless rate for you chart (link above) is pretty cool... It shows a bunch of blurred lines and once you make a selection, the corresponding job loss rate is highlighted. For eg. you can select &quot;White / Male / 25-44 / High school grad&quot; and it shows the job less rate for that group in the last year or so. &lt;/p&gt;_x000a_&lt;p&gt;What do you think about this interactive chart?_x000a_&lt;/p&gt;_x000a_"/>
    <d v="2009-11-10T06:05:54"/>
    <n v="0"/>
    <x v="0"/>
    <x v="0"/>
    <b v="0"/>
    <x v="0"/>
    <n v="3"/>
    <n v="40127.253472222219"/>
    <n v="0"/>
    <n v="22"/>
    <d v="2009-11-10T00:00:00"/>
    <n v="0"/>
    <x v="394"/>
  </r>
  <r>
    <n v="399"/>
    <n v="2"/>
    <x v="121"/>
    <x v="13"/>
    <s v="&lt;p&gt;Looks good.&lt;/p&gt;_x000a_&lt;p&gt;Jon Peltier has a nice tutorial to make the same in excel:&lt;br /&gt;_x000a_http://peltiertech.com/WordPress/interactive-multiple-line-chart/_x000a_&lt;/p&gt;_x000a_"/>
    <d v="2009-11-10T15:38:41"/>
    <n v="0"/>
    <x v="1"/>
    <x v="0"/>
    <b v="1"/>
    <x v="0"/>
    <n v="3"/>
    <n v="40127.253472222219"/>
    <n v="0"/>
    <n v="22"/>
    <d v="2009-11-10T00:00:00"/>
    <n v="0"/>
    <x v="395"/>
  </r>
  <r>
    <n v="400"/>
    <n v="2"/>
    <x v="119"/>
    <x v="20"/>
    <s v="&lt;p&gt;Now that is just too cool - and simple, you are the master!&lt;/p&gt;_x000a_&lt;p&gt;Thanks for the help.&lt;/p&gt;_x000a_&lt;p&gt;Mark_x000a_&lt;/p&gt;_x000a_"/>
    <d v="2009-11-10T17:24:49"/>
    <n v="0"/>
    <x v="2"/>
    <x v="0"/>
    <b v="1"/>
    <x v="0"/>
    <n v="3"/>
    <n v="40126.742361111108"/>
    <n v="0"/>
    <n v="22"/>
    <d v="2009-11-10T00:00:00"/>
    <n v="0"/>
    <x v="396"/>
  </r>
  <r>
    <n v="401"/>
    <n v="1"/>
    <x v="122"/>
    <x v="118"/>
    <s v="&lt;p&gt;i want to add up cells in validation (H13:H15) and use a max total of 100 for  all the cells in (H13:H15), but if i add totals in cell H13(40), H14(30) and H15(50) it must not allow it. The total of all the cells (H13:H15)if you add up must not exceed the number 100._x000a_&lt;/p&gt;_x000a_"/>
    <d v="2009-11-11T09:42:12"/>
    <n v="0"/>
    <x v="0"/>
    <x v="0"/>
    <b v="0"/>
    <x v="0"/>
    <n v="4"/>
    <n v="40128.404166666667"/>
    <n v="0"/>
    <n v="22"/>
    <d v="2009-11-11T00:00:00"/>
    <n v="0"/>
    <x v="397"/>
  </r>
  <r>
    <n v="402"/>
    <n v="1"/>
    <x v="122"/>
    <x v="2"/>
    <s v="&lt;p&gt;Try&lt;br /&gt;_x000a_=SUM($H$13:$H$15)&amp;lt;=100_x000a_&lt;/p&gt;_x000a_"/>
    <d v="2009-11-11T11:32:34"/>
    <n v="0"/>
    <x v="1"/>
    <x v="1"/>
    <b v="1"/>
    <x v="1"/>
    <n v="4"/>
    <n v="40128.404166666667"/>
    <n v="7.6782407406426501E-2"/>
    <n v="23"/>
    <d v="2009-11-11T00:00:00"/>
    <s v="Mornecr"/>
    <x v="398"/>
  </r>
  <r>
    <n v="403"/>
    <n v="1"/>
    <x v="123"/>
    <x v="119"/>
    <s v="&lt;p&gt;Hello. I have been doing a bit of VBA. Nothing too clever, but I wondered . . . is there a way to run the code without having to go into Excel. OK, I used Excel to enter the VBE and create the code, but it doesn't refer to anything in the spreadsheet. I remember the old days, when having written something in &quot;Microsoft Basic&quot;, you compiled it and it produced an .exe file (or was it a .com file?). Anyway, can you do something similar with VBA code ??_x000a_&lt;/p&gt;_x000a_"/>
    <d v="2009-11-11T11:36:42"/>
    <n v="0"/>
    <x v="0"/>
    <x v="0"/>
    <b v="0"/>
    <x v="0"/>
    <n v="4"/>
    <n v="40128.48333333333"/>
    <n v="0"/>
    <n v="23"/>
    <d v="2009-11-11T00:00:00"/>
    <n v="0"/>
    <x v="399"/>
  </r>
  <r>
    <n v="404"/>
    <n v="4"/>
    <x v="0"/>
    <x v="119"/>
    <s v="&lt;p&gt;Wicked. I've used PHD in the past to good effect. ALready posted to the forum. Thanks for everything !!_x000a_&lt;/p&gt;_x000a_"/>
    <d v="2009-11-11T11:39:34"/>
    <n v="0"/>
    <x v="29"/>
    <x v="0"/>
    <b v="1"/>
    <x v="0"/>
    <n v="4"/>
    <n v="40019.929861111108"/>
    <n v="0"/>
    <n v="23"/>
    <d v="2009-11-11T00:00:00"/>
    <n v="0"/>
    <x v="400"/>
  </r>
  <r>
    <n v="405"/>
    <n v="1"/>
    <x v="118"/>
    <x v="2"/>
    <s v="&lt;p&gt;if spreadsheet Sheet1 is&lt;br /&gt;_x000a_1A_x0009_B_x0009_C_x0009_D_x0009_E_x0009_F_x0009_G_x0009_H_x0009_I&lt;br /&gt;_x000a_2_x0009__x0009_Name_x0009_Den_x0009_Total_x0009_Sales_x0009_Amount_x0009_Due_x0009_Helper&lt;br /&gt;_x000a_3_x0009_1_x0009_Fred_x0009_Wolf_x0009_$660.00_x0009_$660.00_x0009_$570.00_x0009_$90.00_x0009_0&lt;br /&gt;_x000a_4_x0009_2_x0009_Jack_x0009_Bear_x0009_$295.00_x0009_$295.00_x0009_$295.00_x0009_$0.00_x0009_1&lt;br /&gt;_x000a_5_x0009_3_x0009_John_x0009_Tiger_x0009_$555.00_x0009_$555.00_x0009_$130.00_x0009_$425.00_x0009_0&lt;br /&gt;_x000a_6_x0009_4_x0009_Tom_x0009_Tiger_x0009_$445.00_x0009_$445.00_x0009_$445.00_x0009_$0.00_x0009_2&lt;/p&gt;_x000a_&lt;p&gt;ie: where I6 is =+IF(H6=0,+MAX($I$3:I5)+1,0)&lt;/p&gt;_x000a_&lt;p&gt;on the report page you will have something like&lt;/p&gt;_x000a_&lt;p&gt;A1_x0009_B_x0009_C_x0009_D&lt;br /&gt;_x000a_2_x0009_No_x0009_Name_x0009_Balance&lt;br /&gt;_x000a_3_x0009_1_x0009_Jack_x0009_0&lt;br /&gt;_x000a_4_x0009_2_x0009_Tom_x0009_0&lt;br /&gt;_x000a_5_x0009_3_x0009_0_x0009_0&lt;br /&gt;_x000a_6_x0009_4_x0009_0_x0009_0&lt;br /&gt;_x000a_7_x0009_5_x0009_0_x0009_0&lt;/p&gt;_x000a_&lt;p&gt;where&lt;br /&gt;_x000a_C3 is =+IF(MAX(Sheet1!$I$3:$I$6)&amp;lt;Sheet2!$B3,0,OFFSET(Sheet1!$C$2,MATCH(Sheet2!B3,Sheet1!$I$3:$I$6),0))&lt;br /&gt;_x000a_D3 is =+IF(MAX(Sheet1!$I$3:$I$6)&amp;lt;Sheet2!$B3,0,+OFFSET(Sheet1!$C$2,MATCH(Sheet2!B3,Sheet1!$I$3:$I$6),5))&lt;/p&gt;_x000a_&lt;p&gt;and I would use dynamic named ranges so that the ranges extend automatically when you add data_x000a_&lt;/p&gt;_x000a_"/>
    <d v="2009-11-11T11:49:02"/>
    <n v="0"/>
    <x v="4"/>
    <x v="1"/>
    <b v="1"/>
    <x v="1"/>
    <n v="4"/>
    <n v="40123.775694444441"/>
    <n v="4.716689814820711"/>
    <n v="24"/>
    <d v="2009-11-11T00:00:00"/>
    <s v="scout"/>
    <x v="401"/>
  </r>
  <r>
    <n v="406"/>
    <n v="2"/>
    <x v="119"/>
    <x v="20"/>
    <s v="&lt;p&gt;Chandoo, this worked very well for the column data labels. What I want to do if it is possible is to change the text of the axes descriptions to match the colors I have created in the source data. For example, the X axes labels below in my spreadsheet are colored&lt;/p&gt;_x000a_&lt;p&gt;Test 1 (Black text) Test 2 (Red text) Test 3 (red text) Test 4 (Black text)&lt;/p&gt;_x000a_&lt;p&gt;When the axis labels are selected, they appear as black text in the chart. I suspect this is a VBA solution. Any other ideas?&lt;/p&gt;_x000a_&lt;p&gt;Mark_x000a_&lt;/p&gt;_x000a_"/>
    <d v="2009-11-11T18:00:52"/>
    <n v="0"/>
    <x v="3"/>
    <x v="0"/>
    <b v="1"/>
    <x v="0"/>
    <n v="4"/>
    <n v="40126.742361111108"/>
    <n v="0"/>
    <n v="24"/>
    <d v="2009-11-11T00:00:00"/>
    <n v="0"/>
    <x v="402"/>
  </r>
  <r>
    <n v="407"/>
    <n v="1"/>
    <x v="123"/>
    <x v="0"/>
    <s v="&lt;p&gt;you can use the visual basic to make executable apps. I am not sure if vba can be triggered without opening excel. May be some vba guru can chip in and educate us._x000a_&lt;/p&gt;_x000a_"/>
    <d v="2009-11-11T20:01:01"/>
    <n v="0"/>
    <x v="1"/>
    <x v="0"/>
    <b v="1"/>
    <x v="0"/>
    <n v="4"/>
    <n v="40128.48333333333"/>
    <n v="0"/>
    <n v="24"/>
    <d v="2009-11-11T00:00:00"/>
    <n v="0"/>
    <x v="403"/>
  </r>
  <r>
    <n v="408"/>
    <n v="1"/>
    <x v="124"/>
    <x v="120"/>
    <s v="&lt;p&gt;Hi, &lt;/p&gt;_x000a_&lt;p&gt;I'm using excel 2007 and was trying out Chandoo's method of using filter to display the different charts. (Amazing trick really!)&lt;/p&gt;_x000a_&lt;p&gt;But the sad news is that I can only save my excel file as web page or single web page and the filter function is not possible in web page format.&lt;/p&gt;_x000a_&lt;p&gt;I cant use the dynamic array to show my charts cos my charts are created from pivotTable (or rather i duno how!)&lt;/p&gt;_x000a_&lt;p&gt;Is there any way to display an excel spreedsheet onto sharepoint, without having the user to open up the file?&lt;/p&gt;_x000a_&lt;p&gt;Any other amazing trick to advise?! HELP~~&lt;/p&gt;_x000a_&lt;p&gt;p/s: I can't use the excel web service to publish charts 'cos feature not available._x000a_&lt;/p&gt;_x000a_"/>
    <d v="2009-11-12T05:57:16"/>
    <n v="0"/>
    <x v="0"/>
    <x v="0"/>
    <b v="0"/>
    <x v="0"/>
    <n v="5"/>
    <n v="40129.247916666667"/>
    <n v="0"/>
    <n v="24"/>
    <d v="2009-11-12T00:00:00"/>
    <n v="0"/>
    <x v="404"/>
  </r>
  <r>
    <n v="409"/>
    <n v="2"/>
    <x v="119"/>
    <x v="121"/>
    <s v="&lt;p&gt;I just came across this example: http://andypope.info/charts/hiliteaxislabels.htm_x000a_&lt;/p&gt;_x000a_"/>
    <d v="2009-11-12T08:11:24"/>
    <n v="0"/>
    <x v="4"/>
    <x v="0"/>
    <b v="1"/>
    <x v="0"/>
    <n v="5"/>
    <n v="40126.742361111108"/>
    <n v="0"/>
    <n v="24"/>
    <d v="2009-11-12T00:00:00"/>
    <n v="0"/>
    <x v="405"/>
  </r>
  <r>
    <n v="410"/>
    <n v="1"/>
    <x v="125"/>
    <x v="114"/>
    <s v="&lt;p&gt;Hi,&lt;/p&gt;_x000a_&lt;p&gt;  I am trying to get Qtr wise sales from Year and quarter column.i have few columns containing Sales, year, Quarter.I am trying to get quarter wise sales using Year, quarter &amp;amp; sales columns.If sales is 300 year is 2009 and Quarter is 3rd then it should value 300 in Q3 of 2009. IF year 2010 then it should give in Q3 of 2010. There are different quarterly sales for each region.&lt;br /&gt;_x000a_Thanks&lt;br /&gt;_x000a_Dee_x000a_&lt;/p&gt;_x000a_"/>
    <d v="2009-11-12T14:26:32"/>
    <n v="0"/>
    <x v="0"/>
    <x v="0"/>
    <b v="0"/>
    <x v="0"/>
    <n v="5"/>
    <n v="40129.601388888892"/>
    <n v="0"/>
    <n v="24"/>
    <d v="2009-11-12T00:00:00"/>
    <n v="0"/>
    <x v="406"/>
  </r>
  <r>
    <n v="411"/>
    <n v="2"/>
    <x v="119"/>
    <x v="20"/>
    <s v="&lt;p&gt;This looks very promising. I'll give it a try and report back.&lt;/p&gt;_x000a_&lt;p&gt;Thanks,&lt;/p&gt;_x000a_&lt;p&gt;Mark_x000a_&lt;/p&gt;_x000a_"/>
    <d v="2009-11-12T17:27:49"/>
    <n v="0"/>
    <x v="5"/>
    <x v="0"/>
    <b v="1"/>
    <x v="0"/>
    <n v="5"/>
    <n v="40126.742361111108"/>
    <n v="0"/>
    <n v="24"/>
    <d v="2009-11-12T00:00:00"/>
    <n v="0"/>
    <x v="407"/>
  </r>
  <r>
    <n v="412"/>
    <n v="1"/>
    <x v="126"/>
    <x v="122"/>
    <s v="&lt;p&gt;Hi,&lt;/p&gt;_x000a_&lt;p&gt;I have a sheet that requires multiple nested IF statements in calculations and was thinking of using CHOICE to drive selection of formula.  Here is an example of what I'd like to do.  A1:B10 contain values, in C1:C10 I'd like to put a =Choice() formula that refers to formulas that are written out in e1:e3 (Ex: e1: A1+B1, e2: A1-B1, e3: A1*B1).  I'd like to add a column D1:D10, with 1,2 or 3 to drive the choice of formula.  Is there a way that I only need to write out the formula once in those 3 cells e1:e3, and apply my choice to the result cell in C without using VBA?&lt;/p&gt;_x000a_&lt;p&gt;Thx._x000a_&lt;/p&gt;_x000a_"/>
    <d v="2009-11-12T21:43:34"/>
    <n v="0"/>
    <x v="0"/>
    <x v="0"/>
    <b v="0"/>
    <x v="0"/>
    <n v="5"/>
    <n v="40129.904861111114"/>
    <n v="0"/>
    <n v="24"/>
    <d v="2009-11-12T00:00:00"/>
    <n v="0"/>
    <x v="408"/>
  </r>
  <r>
    <n v="413"/>
    <n v="1"/>
    <x v="127"/>
    <x v="123"/>
    <s v="&lt;p&gt;I am a complete newbie in excel but I have been assigned an excel project at my job and would be very grateful for any help..What I need to do is a sheet that&lt;br /&gt;_x000a_1 shows a real time clock&lt;br /&gt;_x000a_2 has a conditional start button (y,n) that shows start time and will not be refreshed but the real time clock or when I go to another cell and put in a &quot;y&quot; for another start time...&lt;br /&gt;_x000a_3 need to be able to input a required run time and have another cell display run time + an 8 hour refresh time example (E2=d2+TIME(8,0,0)&lt;br /&gt;_x000a_4 have the finish time compared in a conditional format to &quot;Current time&quot; and display red background &quot;NO&quot; or green background &quot;YES&quot; if finish time (E2) is &amp;gt;=NOW()&lt;/p&gt;_x000a_&lt;p&gt;I have worked out some of it but the refreshing of the cells is a major problem.. I have not been able to limit the real time clock to a single cell and NOW() refreshes every time I press &quot;y&quot; to start another run in a different line.. Is what I am looking for Possible?  BTW the required run times vary from 15 minutes to 4 hours._x000a_&lt;/p&gt;_x000a_"/>
    <d v="2009-11-12T23:38:38"/>
    <n v="0"/>
    <x v="0"/>
    <x v="0"/>
    <b v="0"/>
    <x v="0"/>
    <n v="5"/>
    <n v="40129.984722222223"/>
    <n v="0"/>
    <n v="24"/>
    <d v="2009-11-12T00:00:00"/>
    <n v="0"/>
    <x v="409"/>
  </r>
  <r>
    <n v="414"/>
    <n v="1"/>
    <x v="127"/>
    <x v="123"/>
    <s v="&lt;p&gt;Also some of the projects run past midnight which is another problem since the &amp;gt;=Now() doesn't recognise the 01:13:00 is greater than 23:45:00 of the previous date_x000a_&lt;/p&gt;_x000a_"/>
    <d v="2009-11-12T23:46:35"/>
    <n v="0"/>
    <x v="1"/>
    <x v="0"/>
    <b v="1"/>
    <x v="0"/>
    <n v="5"/>
    <n v="40129.984722222223"/>
    <n v="0"/>
    <n v="24"/>
    <d v="2009-11-12T00:00:00"/>
    <n v="0"/>
    <x v="410"/>
  </r>
  <r>
    <n v="415"/>
    <n v="1"/>
    <x v="125"/>
    <x v="2"/>
    <s v="&lt;p&gt;If&lt;br /&gt;_x000a_A2:A200 is Year&lt;br /&gt;_x000a_B2:B200 is Qtr&lt;br /&gt;_x000a_C2:C200 is Region&lt;br /&gt;_x000a_D2:D200 is Sales&lt;br /&gt;_x000a_try&lt;br /&gt;_x000a_=Sumproduct(+1*(A2:A200=2009)*(B2:B200=&quot;3RD&quot;)*(C2:C200=&quot;Region name&quot;),D2:D200)_x000a_&lt;/p&gt;_x000a_"/>
    <d v="2009-11-13T10:29:32"/>
    <n v="0"/>
    <x v="1"/>
    <x v="1"/>
    <b v="1"/>
    <x v="1"/>
    <n v="6"/>
    <n v="40129.601388888892"/>
    <n v="0.83578703703096835"/>
    <n v="25"/>
    <d v="2009-11-13T00:00:00"/>
    <s v="Dee"/>
    <x v="411"/>
  </r>
  <r>
    <n v="416"/>
    <n v="1"/>
    <x v="126"/>
    <x v="0"/>
    <s v="&lt;p&gt;Henk... why write the formulas in E1:E3? what is wrong in using the formulas directly in the choice formula?_x000a_&lt;/p&gt;_x000a_"/>
    <d v="2009-11-13T12:32:35"/>
    <n v="0"/>
    <x v="1"/>
    <x v="0"/>
    <b v="1"/>
    <x v="0"/>
    <n v="6"/>
    <n v="40129.904861111114"/>
    <n v="0"/>
    <n v="25"/>
    <d v="2009-11-13T00:00:00"/>
    <n v="0"/>
    <x v="412"/>
  </r>
  <r>
    <n v="417"/>
    <n v="1"/>
    <x v="124"/>
    <x v="0"/>
    <s v="&lt;p&gt;hmm... I am not aware of many options that would allow this. You can try writing some javascript that would show the corresponding chart based on user input. I have no experience publishing dynamic charts on web... &lt;/p&gt;_x000a_&lt;p&gt;Also, you can try google spreadsheet charting widgets to do this._x000a_&lt;/p&gt;_x000a_"/>
    <d v="2009-11-13T12:35:07"/>
    <n v="0"/>
    <x v="1"/>
    <x v="0"/>
    <b v="1"/>
    <x v="0"/>
    <n v="6"/>
    <n v="40129.247916666667"/>
    <n v="0"/>
    <n v="25"/>
    <d v="2009-11-13T00:00:00"/>
    <n v="0"/>
    <x v="413"/>
  </r>
  <r>
    <n v="418"/>
    <n v="1"/>
    <x v="117"/>
    <x v="0"/>
    <s v="&lt;p&gt;If I understand this correctly, you want to mix the chart and image and do not want your users to mess them up.&lt;/p&gt;_x000a_&lt;p&gt;Here is how you can do this:&lt;/p&gt;_x000a_&lt;p&gt;Go to worksheet protection and give it a password. Also uncheck the option to &quot;select objects&quot;_x000a_&lt;/p&gt;_x000a_"/>
    <d v="2009-11-13T12:37:06"/>
    <n v="0"/>
    <x v="1"/>
    <x v="0"/>
    <b v="1"/>
    <x v="0"/>
    <n v="6"/>
    <n v="40123.250694444447"/>
    <n v="0"/>
    <n v="25"/>
    <d v="2009-11-13T00:00:00"/>
    <n v="0"/>
    <x v="414"/>
  </r>
  <r>
    <n v="419"/>
    <n v="1"/>
    <x v="120"/>
    <x v="2"/>
    <s v="&lt;p&gt;Have you tried Pivot Charts, they give you this functionality_x000a_&lt;/p&gt;_x000a_"/>
    <d v="2009-11-13T14:36:39"/>
    <n v="0"/>
    <x v="1"/>
    <x v="1"/>
    <b v="1"/>
    <x v="1"/>
    <n v="6"/>
    <n v="40127.133333333331"/>
    <n v="3.4754513888910878"/>
    <n v="26"/>
    <d v="2009-11-13T00:00:00"/>
    <s v="arivlin"/>
    <x v="415"/>
  </r>
  <r>
    <n v="420"/>
    <n v="1"/>
    <x v="126"/>
    <x v="122"/>
    <s v="&lt;p&gt;Hi Chandoo,  thanks for your reply and love your site.&lt;/p&gt;_x000a_&lt;p&gt;My workbook is pretty large - ~ 4000 row, 12 sheets.  Ideally, I'd like to be able to control which formula is used, and have an easy way to change those formulas in entire workbook, by just referencing those 3 written out formula cells - it's a mainly a matter of error control. The formulas are fairly complicated (~3 lines in the standard input box)and I found that it's easy to make errors.  We are sharing this model with a wide group that is not very excel savvy and I need to be able to instill some level of confidence in the output, which is hard to do when all these cells are complex big formulas.&lt;/p&gt;_x000a_&lt;p&gt;The referencing of these formula cells would be an elegant easy solution, that is easy to update&lt;/p&gt;_x000a_&lt;p&gt;Thx_x000a_&lt;/p&gt;_x000a_"/>
    <d v="2009-11-13T17:52:26"/>
    <n v="0"/>
    <x v="2"/>
    <x v="0"/>
    <b v="1"/>
    <x v="0"/>
    <n v="6"/>
    <n v="40129.904861111114"/>
    <n v="0"/>
    <n v="26"/>
    <d v="2009-11-13T00:00:00"/>
    <n v="0"/>
    <x v="416"/>
  </r>
  <r>
    <n v="421"/>
    <n v="1"/>
    <x v="128"/>
    <x v="124"/>
    <s v="&lt;p&gt;I have t-test outputs from excell and need help interpreting:&lt;br /&gt;_x000a_If t stat  8.9&lt;br /&gt;_x000a_t crit  1.65 and 1.97 (one and two tail)&lt;br /&gt;_x000a_do I reject the null?_x000a_&lt;/p&gt;_x000a_"/>
    <d v="2009-11-14T00:15:21"/>
    <n v="0"/>
    <x v="0"/>
    <x v="0"/>
    <b v="0"/>
    <x v="0"/>
    <n v="7"/>
    <n v="40131.010416666664"/>
    <n v="0"/>
    <n v="26"/>
    <d v="2009-11-14T00:00:00"/>
    <n v="0"/>
    <x v="417"/>
  </r>
  <r>
    <n v="422"/>
    <n v="1"/>
    <x v="126"/>
    <x v="2"/>
    <s v="&lt;p&gt;Henk&lt;br /&gt;_x000a_I know you said no VBA, but User Defined functions are ideal for what you are trying to do&lt;br /&gt;_x000a_The advantage I mostly find is that they are auditable, very easy to see where they are and easy to check what they do&lt;br /&gt;_x000a_You can lock them down so that no one else can change them&lt;br /&gt;_x000a_They are not that difficult to learn._x000a_&lt;/p&gt;_x000a_"/>
    <d v="2009-11-15T04:42:46"/>
    <n v="0"/>
    <x v="3"/>
    <x v="1"/>
    <b v="1"/>
    <x v="1"/>
    <n v="1"/>
    <n v="40129.904861111114"/>
    <n v="2.291504629625706"/>
    <n v="27"/>
    <d v="2009-11-15T00:00:00"/>
    <s v="Henk"/>
    <x v="418"/>
  </r>
  <r>
    <n v="423"/>
    <n v="1"/>
    <x v="129"/>
    <x v="125"/>
    <s v="&lt;p&gt;Hi,&lt;br /&gt;_x000a_I have an Excel File which contains a Chart with a background image.I wish to remove this image,but when I do Format Plot Area-&amp;gt;Fill Effects,all the options are greyed out.&lt;br /&gt;_x000a_Any help would be appreciated.&lt;br /&gt;_x000a_Regards&lt;br /&gt;_x000a_Azad_x000a_&lt;/p&gt;_x000a_"/>
    <d v="2009-11-16T03:53:31"/>
    <n v="0"/>
    <x v="0"/>
    <x v="0"/>
    <b v="0"/>
    <x v="0"/>
    <n v="2"/>
    <n v="40133.161805555559"/>
    <n v="0"/>
    <n v="27"/>
    <d v="2009-11-16T00:00:00"/>
    <n v="0"/>
    <x v="419"/>
  </r>
  <r>
    <n v="424"/>
    <n v="1"/>
    <x v="129"/>
    <x v="2"/>
    <s v="&lt;p&gt;Azad&lt;br /&gt;_x000a_A few ideas&lt;br /&gt;_x000a_Check that the worksheet isn't protected and if it is, can you unprotect it&lt;br /&gt;_x000a_Also check that someone hasn't put an image behind the chart and made the chart transparent&lt;br /&gt;_x000a_Also the chart and the picture may be grouped, right click on the chart and see if ungroup is an option_x000a_&lt;/p&gt;_x000a_"/>
    <d v="2009-11-16T04:11:15"/>
    <n v="0"/>
    <x v="1"/>
    <x v="1"/>
    <b v="1"/>
    <x v="1"/>
    <n v="2"/>
    <n v="40133.161805555559"/>
    <n v="1.2673611105128657E-2"/>
    <n v="28"/>
    <d v="2009-11-16T00:00:00"/>
    <s v="Azad"/>
    <x v="420"/>
  </r>
  <r>
    <n v="425"/>
    <n v="1"/>
    <x v="129"/>
    <x v="125"/>
    <s v="&lt;p&gt;Hui,&lt;br /&gt;_x000a_No Protection&lt;br /&gt;_x000a_No Image behind the chart&lt;br /&gt;_x000a_No ungroup option on right click&lt;br /&gt;_x000a_Driving me crazy_x000a_&lt;/p&gt;_x000a_"/>
    <d v="2009-11-16T04:26:49"/>
    <n v="0"/>
    <x v="2"/>
    <x v="0"/>
    <b v="1"/>
    <x v="0"/>
    <n v="2"/>
    <n v="40133.161805555559"/>
    <n v="0"/>
    <n v="28"/>
    <d v="2009-11-16T00:00:00"/>
    <n v="0"/>
    <x v="421"/>
  </r>
  <r>
    <n v="426"/>
    <n v="1"/>
    <x v="130"/>
    <x v="125"/>
    <s v="&lt;p&gt;Hi To All,&lt;br /&gt;_x000a_Does anyone have a copy of the CFPlus Addon For Excel 2003 (gives more than 3 Conditional Formats).I went to Bob Phillips's&lt;br /&gt;_x000a_website http://www.xldynamic.com/source/xld.....Download.html,but the link is broken.&lt;br /&gt;_x000a_I have written to Bob but no reply,maybe he is busy.Would appreciate a copy if anyone has it.&lt;br /&gt;_x000a_azad.p@bipond.net.au OR&lt;br /&gt;_x000a_azad.padamsey@kbr.com&lt;br /&gt;_x000a_Thanks&lt;br /&gt;_x000a_Azad_x000a_&lt;/p&gt;_x000a_"/>
    <d v="2009-11-16T06:24:23"/>
    <n v="0"/>
    <x v="0"/>
    <x v="0"/>
    <b v="0"/>
    <x v="0"/>
    <n v="2"/>
    <n v="40133.26666666667"/>
    <n v="0"/>
    <n v="28"/>
    <d v="2009-11-16T00:00:00"/>
    <n v="0"/>
    <x v="422"/>
  </r>
  <r>
    <n v="427"/>
    <n v="1"/>
    <x v="126"/>
    <x v="0"/>
    <s v="&lt;p&gt;Henk.. I would write a small UDF as Hui suggested. something like this is good enough (I have been using it for awhile btw).&lt;/p&gt;_x000a_&lt;p&gt;Function runFormula(fromThisCell As Range) As Variant&lt;br /&gt;_x000a_    'runs the formula specfied in the input cell using Application.Evaluate&lt;br /&gt;_x000a_    runFormula = fromThisCell.Value&lt;br /&gt;_x000a_    On Error Resume Next&lt;br /&gt;_x000a_    runFormula = Application.Evaluate(fromThisCell.Value)&lt;br /&gt;_x000a_End Function&lt;/p&gt;_x000a_&lt;p&gt;Now, use the runFormula(1), runFormula(2)..., runFormula(10) in your choice._x000a_&lt;/p&gt;_x000a_"/>
    <d v="2009-11-16T08:53:54"/>
    <n v="0"/>
    <x v="4"/>
    <x v="0"/>
    <b v="1"/>
    <x v="0"/>
    <n v="2"/>
    <n v="40129.904861111114"/>
    <n v="0"/>
    <n v="28"/>
    <d v="2009-11-16T00:00:00"/>
    <n v="0"/>
    <x v="423"/>
  </r>
  <r>
    <n v="428"/>
    <n v="1"/>
    <x v="129"/>
    <x v="0"/>
    <s v="&lt;p&gt;this is strange...&lt;br /&gt;_x000a_check if the file is read only. also, the image could be plot area's background._x000a_&lt;/p&gt;_x000a_"/>
    <d v="2009-11-16T08:58:04"/>
    <n v="0"/>
    <x v="3"/>
    <x v="0"/>
    <b v="1"/>
    <x v="0"/>
    <n v="2"/>
    <n v="40133.161805555559"/>
    <n v="0"/>
    <n v="28"/>
    <d v="2009-11-16T00:00:00"/>
    <n v="0"/>
    <x v="424"/>
  </r>
  <r>
    <n v="429"/>
    <n v="1"/>
    <x v="130"/>
    <x v="0"/>
    <s v="&lt;p&gt;Here you go.. another solution&lt;/p&gt;_x000a_&lt;p&gt;http://chandoo.org/wp/2008/10/14/more-than-3-conditional-formats-in-excel/_x000a_&lt;/p&gt;_x000a_"/>
    <d v="2009-11-16T14:20:18"/>
    <n v="0"/>
    <x v="1"/>
    <x v="0"/>
    <b v="1"/>
    <x v="0"/>
    <n v="2"/>
    <n v="40133.26666666667"/>
    <n v="0"/>
    <n v="28"/>
    <d v="2009-11-16T00:00:00"/>
    <n v="0"/>
    <x v="425"/>
  </r>
  <r>
    <n v="430"/>
    <n v="1"/>
    <x v="126"/>
    <x v="122"/>
    <s v="&lt;p&gt;@Hui - Thanks I think I'll give that a go.  I've been playing around before with UDFs but couldn't figure out how to write out the formula in a cell and call it from there.&lt;/p&gt;_x000a_&lt;p&gt;@ Chandoo - I'm going to have to figure out how to deal with relative references in the formulas, but this might work!  Thanks a bunch._x000a_&lt;/p&gt;_x000a_"/>
    <d v="2009-11-16T17:46:13"/>
    <n v="0"/>
    <x v="5"/>
    <x v="0"/>
    <b v="1"/>
    <x v="0"/>
    <n v="2"/>
    <n v="40129.904861111114"/>
    <n v="0"/>
    <n v="28"/>
    <d v="2009-11-16T00:00:00"/>
    <n v="0"/>
    <x v="426"/>
  </r>
  <r>
    <n v="431"/>
    <n v="2"/>
    <x v="119"/>
    <x v="20"/>
    <s v="&lt;p&gt;The suggestion works great. One should know that the example shown on the Andy Pope website are for 2003. I did find it much easier to do the line graph work by initailing seting the values higher to make it easier to select the individual lines. After all formating was complete, I changed the values to zero and the chart worked perfectly.&lt;/p&gt;_x000a_&lt;p&gt;Mark_x000a_&lt;/p&gt;_x000a_"/>
    <d v="2009-11-16T17:54:46"/>
    <n v="0"/>
    <x v="6"/>
    <x v="0"/>
    <b v="1"/>
    <x v="0"/>
    <n v="2"/>
    <n v="40126.742361111108"/>
    <n v="0"/>
    <n v="28"/>
    <d v="2009-11-16T00:00:00"/>
    <n v="0"/>
    <x v="427"/>
  </r>
  <r>
    <n v="432"/>
    <n v="1"/>
    <x v="126"/>
    <x v="122"/>
    <s v="&lt;p&gt;Chandoo,&lt;/p&gt;_x000a_&lt;p&gt;Can't seem to get the application.evaluate to work - it always gives me the same result (from original references).  I did have some luck with a combination of below. (found both of these online somewhere) But usesameas always refers to latest active cell, so does not really work dynamically. I've also not been able to combine these.  Ideas?&lt;/p&gt;_x000a_&lt;p&gt;Function UseSameAs(Cell As Range)&lt;br /&gt;_x000a_   '-- Use the same Formula as used in the referenced cell&lt;br /&gt;_x000a_   '-- http://mvps.org/dmcritchie/excel/formula.htm#usesameas  2005-09-03 .excel&lt;br /&gt;_x000a_      Application.Volatile&lt;br /&gt;_x000a_      If Cell.HasFormula Then&lt;br /&gt;_x000a_        UseSameAs = Application.Caller.Parent.Evaluate(Cell.Formula)&lt;br /&gt;_x000a_      Else   '-- needed if constant looks like a cell address&lt;br /&gt;_x000a_        UseSameAs = Cell.Value&lt;br /&gt;_x000a_      End If&lt;br /&gt;_x000a_End Function&lt;/p&gt;_x000a_&lt;p&gt;Function Eval(Ref As String)&lt;br /&gt;_x000a_Application.Volatile&lt;br /&gt;_x000a_Eval = Evaluate(Ref)&lt;br /&gt;_x000a_End Function_x000a_&lt;/p&gt;_x000a_"/>
    <d v="2009-11-16T20:21:20"/>
    <n v="0"/>
    <x v="6"/>
    <x v="0"/>
    <b v="1"/>
    <x v="0"/>
    <n v="2"/>
    <n v="40129.904861111114"/>
    <n v="0"/>
    <n v="28"/>
    <d v="2009-11-16T00:00:00"/>
    <n v="0"/>
    <x v="428"/>
  </r>
  <r>
    <n v="433"/>
    <n v="1"/>
    <x v="126"/>
    <x v="0"/>
    <s v="&lt;p&gt;hmm... I didnt realize that earlier...Then we should go back to Hui's suggestion and define UDFs for each formula you want to calculate. then use those UDFs in the choice along with parameters.&lt;br /&gt;_x000a_that way you have full control over the formula thru udf and it is easy to change if you want to._x000a_&lt;/p&gt;_x000a_"/>
    <d v="2009-11-16T22:13:18"/>
    <n v="0"/>
    <x v="7"/>
    <x v="0"/>
    <b v="1"/>
    <x v="0"/>
    <n v="2"/>
    <n v="40129.904861111114"/>
    <n v="0"/>
    <n v="28"/>
    <d v="2009-11-16T00:00:00"/>
    <n v="0"/>
    <x v="429"/>
  </r>
  <r>
    <n v="434"/>
    <n v="1"/>
    <x v="131"/>
    <x v="126"/>
    <s v="&lt;p&gt;I am new to complex formulas and would appreciate some help. I am importing data from another application. I have a series of rows and columns containing data. Not all cells contain data but the last cell with data represents the sum of the data in the cells on the same row to the left of this cell.&lt;br /&gt;_x000a_I am wanting to have this total (last cell containing data) to be put into a new cell called ( in a new column called &quot;total&quot; and the data in last cell to be deleted.  Basically, I need to recognise the last cell to the left of the column called &quot;total&quot; that has a data value and get this data in the cell containing the formula.&lt;/p&gt;_x000a_&lt;p&gt;Thanks for your help_x000a_&lt;/p&gt;_x000a_"/>
    <d v="2009-11-16T22:34:24"/>
    <n v="0"/>
    <x v="0"/>
    <x v="0"/>
    <b v="0"/>
    <x v="0"/>
    <n v="2"/>
    <n v="40133.94027777778"/>
    <n v="0"/>
    <n v="28"/>
    <d v="2009-11-16T00:00:00"/>
    <n v="0"/>
    <x v="430"/>
  </r>
  <r>
    <n v="435"/>
    <n v="1"/>
    <x v="132"/>
    <x v="127"/>
    <s v="&lt;p&gt;I want to create a form that when the user inputs a Start Date and End Date, excel can look up a table of dates and alert the user if one of the dates in the table falls within the user's range of dates.&lt;/p&gt;_x000a_&lt;p&gt;Is this possible?&lt;/p&gt;_x000a_&lt;p&gt;Many thanks&lt;br /&gt;_x000a_Maggie_x000a_&lt;/p&gt;_x000a_"/>
    <d v="2009-11-17T01:51:24"/>
    <n v="0"/>
    <x v="0"/>
    <x v="0"/>
    <b v="0"/>
    <x v="0"/>
    <n v="3"/>
    <n v="40134.07708333333"/>
    <n v="0"/>
    <n v="28"/>
    <d v="2009-11-17T00:00:00"/>
    <n v="0"/>
    <x v="431"/>
  </r>
  <r>
    <n v="436"/>
    <n v="1"/>
    <x v="126"/>
    <x v="2"/>
    <s v="&lt;p&gt;Henk&lt;/p&gt;_x000a_&lt;p&gt;a User Defined Function can be as simple as&lt;/p&gt;_x000a_&lt;p&gt;Function Add(c1 As Variant, c2 As Variant)&lt;br /&gt;_x000a_    Add = c1 + c2&lt;br /&gt;_x000a_End Function&lt;/p&gt;_x000a_&lt;p&gt;where you use the formula&lt;/p&gt;_x000a_&lt;p&gt;    =+Add(A1,A2)&lt;/p&gt;_x000a_&lt;p&gt;or as complex as you want to make it..._x000a_&lt;/p&gt;_x000a_"/>
    <d v="2009-11-17T09:11:36"/>
    <n v="0"/>
    <x v="8"/>
    <x v="1"/>
    <b v="1"/>
    <x v="1"/>
    <n v="3"/>
    <n v="40129.904861111114"/>
    <n v="4.4781944444403052"/>
    <n v="29"/>
    <d v="2009-11-17T00:00:00"/>
    <s v="Henk"/>
    <x v="432"/>
  </r>
  <r>
    <n v="437"/>
    <n v="1"/>
    <x v="132"/>
    <x v="0"/>
    <s v="&lt;p&gt;here is how I would solve it.&lt;/p&gt;_x000a_&lt;p&gt;Define 2 cells where user can enter the start and end date (lets say C1 and C2)&lt;br /&gt;_x000a_use conditional formatting to find if any dates in the list (C5:C500) are falling between input dates&lt;br /&gt;_x000a_highlight such dates in RED color or something.&lt;/p&gt;_x000a_&lt;p&gt;Check out help on CF here: http://chandoo.org/wp/2008/03/13/want-to-be-an-excel-conditional-formatting-rock-star-read-this/&lt;/p&gt;_x000a_&lt;p&gt;alternatively you can use filters to do this. They are much more easier._x000a_&lt;/p&gt;_x000a_"/>
    <d v="2009-11-17T11:09:45"/>
    <n v="0"/>
    <x v="1"/>
    <x v="0"/>
    <b v="1"/>
    <x v="0"/>
    <n v="3"/>
    <n v="40134.07708333333"/>
    <n v="0"/>
    <n v="29"/>
    <d v="2009-11-17T00:00:00"/>
    <n v="0"/>
    <x v="433"/>
  </r>
  <r>
    <n v="438"/>
    <n v="1"/>
    <x v="131"/>
    <x v="2"/>
    <s v="&lt;p&gt;Bernie&lt;br /&gt;_x000a_I assume you have data like&lt;br /&gt;_x000a_1 2 3 6&lt;br /&gt;_x000a_10 20 30 40 50 150&lt;br /&gt;_x000a_3 3 6&lt;br /&gt;_x000a_2 2 2 2 2 2 2 2 2 2 20&lt;br /&gt;_x000a_etc&lt;br /&gt;_x000a_ie: a different number of columns in each row&lt;br /&gt;_x000a_a few ideas, assuming all values are positive&lt;br /&gt;_x000a_1. Goto a column which is to the right of the furthest right data lets use AA&lt;br /&gt;_x000a_2. Use a formula in AA1 like&lt;br /&gt;_x000a_   =+if(A2=&quot;&quot;,&quot;&quot;,A1)&lt;br /&gt;_x000a_3. Copy it across and then copy the formulas in that row down&lt;br /&gt;_x000a_4. Copy the entire area from Column AA to AZ and paste as values&lt;br /&gt;_x000a_5. Go to the column to the right of new copied area say Column BA and put in a new &quot;Total&quot; Column with a formula =+sum(AA1:AZ1)&lt;br /&gt;_x000a_6. Copy down to the bottom of the data&lt;br /&gt;_x000a_7. You can now delete columns A:Z_x000a_&lt;/p&gt;_x000a_"/>
    <d v="2009-11-17T11:59:18"/>
    <n v="0"/>
    <x v="1"/>
    <x v="1"/>
    <b v="1"/>
    <x v="1"/>
    <n v="3"/>
    <n v="40133.94027777778"/>
    <n v="0.55923611111211358"/>
    <n v="30"/>
    <d v="2009-11-17T00:00:00"/>
    <s v="bernie3"/>
    <x v="434"/>
  </r>
  <r>
    <n v="439"/>
    <n v="1"/>
    <x v="131"/>
    <x v="2"/>
    <s v="&lt;p&gt;and it works for negative values as well&lt;br /&gt;_x000a_Forgot to delete that line_x000a_&lt;/p&gt;_x000a_"/>
    <d v="2009-11-17T12:00:08"/>
    <n v="0"/>
    <x v="2"/>
    <x v="1"/>
    <b v="1"/>
    <x v="1"/>
    <n v="3"/>
    <n v="40133.94027777778"/>
    <n v="0.559814814812853"/>
    <n v="31"/>
    <d v="2009-11-17T00:00:00"/>
    <s v="bernie3"/>
    <x v="435"/>
  </r>
  <r>
    <n v="440"/>
    <n v="1"/>
    <x v="131"/>
    <x v="121"/>
    <s v="&lt;p&gt;If you only want to find the total, instead of also deleting it in the original data you could use you could use SUM(A1:Z1)/2 (assuming Z is the last column that has data). If all values are positive, you could also use MAX(A1:Z1)_x000a_&lt;/p&gt;_x000a_"/>
    <d v="2009-11-17T12:11:27"/>
    <n v="0"/>
    <x v="3"/>
    <x v="0"/>
    <b v="1"/>
    <x v="0"/>
    <n v="3"/>
    <n v="40133.94027777778"/>
    <n v="0"/>
    <n v="31"/>
    <d v="2009-11-17T00:00:00"/>
    <n v="0"/>
    <x v="436"/>
  </r>
  <r>
    <n v="441"/>
    <n v="1"/>
    <x v="133"/>
    <x v="128"/>
    <s v="&lt;p&gt;Hello to all&lt;/p&gt;_x000a_&lt;p&gt;I would like to ask a question which I am sure will turn into a number of questions, my experience with excel is fairly limited and I find my self stuck with a project I want to start. I have looked at the various dashboard programs and they are either too expensive or dont seem to do what I want. The easiest thing may be to outline what i want to acheive, so here goes:&lt;/p&gt;_x000a_&lt;p&gt;Background.&lt;br /&gt;_x000a_ I have a spreadsheet which downloads futures data from a package installed on my computer. It shows the following in realtime:&lt;br /&gt;_x000a_Todays opening price&lt;br /&gt;_x000a_Todays High&lt;br /&gt;_x000a_Todays Low&lt;br /&gt;_x000a_Todays mid point&lt;br /&gt;_x000a_Todays Current Price&lt;br /&gt;_x000a_Todays Point of Control ( this is price closest to the midpoint where the most volume has been traded)&lt;br /&gt;_x000a_Todays Top of Value ( this is a value which is equal to or lower than the high)&lt;br /&gt;_x000a_Bottom of value (opposite of Top of value)&lt;br /&gt;_x000a_Opening range (The prices traded within the first 1 hour of the markets opening)&lt;/p&gt;_x000a_&lt;p&gt;This same data is also shown for the previous day and the previous week, obviously these historical values are static and current price is not shown.&lt;/p&gt;_x000a_&lt;p&gt;I want to show this data in as vertical lines and bars starting from the left being weekly data, then yesterday then today. ie the being a &quot;&amp;gt;&quot; symbol for the open against a price, the opening balance shown as a Vertical bar, next to a bar showing the hign and low, then a bar showing the top and bottom of value. A &quot;P&quot; symbol against the point of control. etc&lt;/p&gt;_x000a_&lt;p&gt;I want to have the spreadsheet constantly centred on the current price so the sheet effectively trades around the constantly changing current price that remains in the centre of the screen.&lt;/p&gt;_x000a_&lt;p&gt;I will stop here for now because as I said this is more than just a few issues. I know this is a little more than a novice project but hey I will give it a try.&lt;/p&gt;_x000a_&lt;p&gt;Any and all idea are greatly appreciated, thanks in advance_x000a_&lt;/p&gt;_x000a_"/>
    <d v="2009-11-17T14:24:21"/>
    <n v="0"/>
    <x v="0"/>
    <x v="0"/>
    <b v="0"/>
    <x v="0"/>
    <n v="3"/>
    <n v="40134.6"/>
    <n v="0"/>
    <n v="31"/>
    <d v="2009-11-17T00:00:00"/>
    <n v="0"/>
    <x v="437"/>
  </r>
  <r>
    <n v="442"/>
    <n v="1"/>
    <x v="134"/>
    <x v="129"/>
    <s v="&lt;p&gt;Hi all,&lt;/p&gt;_x000a_&lt;p&gt;I've got a (hopefully) interesting problem; I need to analyse multiple sets of data to get the best match possible. Let me explain.&lt;/p&gt;_x000a_&lt;p&gt;I'm starting with 2000 location ids each of which is separated into one of about 200 groups with a group id. The locations have been regrouped due to a change in the grouping criteria. What I need to do is compare the original groups with the new groups and rename the new groups to ensure minimum change.&lt;/p&gt;_x000a_&lt;p&gt;Example:&lt;/p&gt;_x000a_&lt;p&gt;Original groups:&lt;br /&gt;_x000a_ID   Group ID&lt;br /&gt;_x000a_123  CE01&lt;br /&gt;_x000a_124  CE01&lt;br /&gt;_x000a_125  CE01&lt;br /&gt;_x000a_126  CE02&lt;br /&gt;_x000a_127  CE02&lt;br /&gt;_x000a_128  CE02&lt;br /&gt;_x000a_129  CE03&lt;br /&gt;_x000a_130  CE03&lt;br /&gt;_x000a_131  CE03&lt;/p&gt;_x000a_&lt;p&gt;New group&lt;br /&gt;_x000a_ID   Temp Group ID&lt;br /&gt;_x000a_123  T01&lt;br /&gt;_x000a_124  T01&lt;br /&gt;_x000a_131  T01&lt;br /&gt;_x000a_126  T02&lt;br /&gt;_x000a_127  T02&lt;br /&gt;_x000a_130  T02&lt;br /&gt;_x000a_129  T03&lt;br /&gt;_x000a_125  T03&lt;br /&gt;_x000a_128  T03&lt;/p&gt;_x000a_&lt;p&gt;In the examples above T01 would become CE01 as there's a 66% match. Similarly, T02 would become CE02. T03 would become CE03 by default.&lt;/p&gt;_x000a_&lt;p&gt;Can anyone help?&lt;/p&gt;_x000a_&lt;p&gt;Thanks&lt;/p&gt;_x000a_&lt;p&gt;Phil_x000a_&lt;/p&gt;_x000a_"/>
    <d v="2009-11-17T14:36:57"/>
    <n v="0"/>
    <x v="0"/>
    <x v="0"/>
    <b v="0"/>
    <x v="0"/>
    <n v="3"/>
    <n v="40134.60833333333"/>
    <n v="0"/>
    <n v="31"/>
    <d v="2009-11-17T00:00:00"/>
    <n v="0"/>
    <x v="438"/>
  </r>
  <r>
    <n v="443"/>
    <n v="1"/>
    <x v="134"/>
    <x v="0"/>
    <s v="&lt;p&gt;you can write a simple UDF that can take 2 parameters,&lt;br /&gt;_x000a_(1) old group name&lt;br /&gt;_x000a_(2) list of new groups&lt;/p&gt;_x000a_&lt;p&gt;then scan the list of new groups to find the closest match._x000a_&lt;/p&gt;_x000a_"/>
    <d v="2009-11-17T16:24:29"/>
    <n v="0"/>
    <x v="1"/>
    <x v="0"/>
    <b v="1"/>
    <x v="0"/>
    <n v="3"/>
    <n v="40134.60833333333"/>
    <n v="0"/>
    <n v="31"/>
    <d v="2009-11-17T00:00:00"/>
    <n v="0"/>
    <x v="439"/>
  </r>
  <r>
    <n v="444"/>
    <n v="1"/>
    <x v="131"/>
    <x v="126"/>
    <s v="&lt;p&gt;Hi Hui and TessaES, Thanks for the reply and help_x000a_&lt;/p&gt;_x000a_"/>
    <d v="2009-11-17T20:49:33"/>
    <n v="0"/>
    <x v="4"/>
    <x v="0"/>
    <b v="1"/>
    <x v="0"/>
    <n v="3"/>
    <n v="40133.94027777778"/>
    <n v="0"/>
    <n v="31"/>
    <d v="2009-11-17T00:00:00"/>
    <n v="0"/>
    <x v="440"/>
  </r>
  <r>
    <n v="445"/>
    <n v="4"/>
    <x v="135"/>
    <x v="114"/>
    <s v="&lt;p&gt;Hey Guys,&lt;/p&gt;_x000a_&lt;p&gt;Here is the link to SPSS forum. You can register to login and start posting your queries or share your knowledge with other community members. Hop it will be useful.&lt;/p&gt;_x000a_&lt;p&gt;http://forums.spss.co.in&lt;/p&gt;_x000a_&lt;p&gt;Happy Learning &amp;amp; knowledge sharing,&lt;br /&gt;_x000a_Dee_x000a_&lt;/p&gt;_x000a_"/>
    <d v="2009-11-18T04:23:40"/>
    <n v="0"/>
    <x v="0"/>
    <x v="0"/>
    <b v="0"/>
    <x v="0"/>
    <n v="4"/>
    <n v="40135.182638888888"/>
    <n v="0"/>
    <n v="31"/>
    <d v="2009-11-18T00:00:00"/>
    <n v="0"/>
    <x v="441"/>
  </r>
  <r>
    <n v="446"/>
    <n v="1"/>
    <x v="136"/>
    <x v="119"/>
    <s v="&lt;p&gt;I am using the code below to open up a file dialogue box, to allow user's to locate and select a single file. The VBA code then goes on top perform a fair amout of processing. My issue is that the dialogue box remains on screen. I want to close it immediately. Any idea's&lt;/p&gt;_x000a_&lt;p&gt;Dim fd As FileDialog&lt;br /&gt;_x000a_Dim ffs As FileDialogFilters&lt;br /&gt;_x000a_Set fd = Application.FileDialog(msoFileDialogOpen)&lt;br /&gt;_x000a_With fd&lt;br /&gt;_x000a_    Set ffs = .Filters  'clear filters&lt;br /&gt;_x000a_    With ffs&lt;br /&gt;_x000a_        .Clear&lt;br /&gt;_x000a_        .Add &quot;Files&quot;, &quot;*.*&quot;&lt;br /&gt;_x000a_    End With&lt;br /&gt;_x000a_    .AllowMultiSelect = False&lt;br /&gt;_x000a_    If .Show = False Then Exit Sub&lt;br /&gt;_x000a_    Infile = .SelectedItems(1)&lt;br /&gt;_x000a_End With_x000a_&lt;/p&gt;_x000a_"/>
    <d v="2009-11-18T11:31:28"/>
    <n v="0"/>
    <x v="0"/>
    <x v="0"/>
    <b v="0"/>
    <x v="0"/>
    <n v="4"/>
    <n v="40135.479861111111"/>
    <n v="0"/>
    <n v="31"/>
    <d v="2009-11-18T00:00:00"/>
    <n v="0"/>
    <x v="442"/>
  </r>
  <r>
    <n v="447"/>
    <n v="1"/>
    <x v="137"/>
    <x v="119"/>
    <s v="&lt;p&gt;Hello. I have some embedded (single) quotation marks in my data source that I am reading char by char and stringing together to create a suitable DoCmd such as below. Problem is that these embedded quote's cause a problem with the quote's necessary for the command itself. Is there an escape sequence or something I can use. I need to preserve them in the data&lt;/p&gt;_x000a_&lt;p&gt;DoCmd.RunSQL &quot;insert into tableName(field1, field2) values('var1','var2')&quot;&lt;/p&gt;_x000a_&lt;p&gt;For example, if var1 = &quot;ST DAVID'S PLACE&quot; I end up with&lt;/p&gt;_x000a_&lt;p&gt;DoCmd.RunSQL &quot;insert into tableName(field1, field2) values('ST DAVID'S PLACE','var2')&quot;&lt;/p&gt;_x000a_&lt;p&gt;ie too many quotes !!_x000a_&lt;/p&gt;_x000a_"/>
    <d v="2009-11-18T17:18:20"/>
    <n v="0"/>
    <x v="0"/>
    <x v="0"/>
    <b v="0"/>
    <x v="0"/>
    <n v="4"/>
    <n v="40135.720833333333"/>
    <n v="0"/>
    <n v="31"/>
    <d v="2009-11-18T00:00:00"/>
    <n v="0"/>
    <x v="443"/>
  </r>
  <r>
    <n v="448"/>
    <n v="1"/>
    <x v="136"/>
    <x v="2"/>
    <s v="&lt;p&gt;Ronaldo&lt;br /&gt;_x000a_When I run your code in XL 2007 the dialogue closes correctly and returns the file name correctly_x000a_&lt;/p&gt;_x000a_"/>
    <d v="2009-11-19T00:17:07"/>
    <n v="0"/>
    <x v="1"/>
    <x v="1"/>
    <b v="1"/>
    <x v="1"/>
    <n v="5"/>
    <n v="40135.479861111111"/>
    <n v="0.53202546296233777"/>
    <n v="32"/>
    <d v="2009-11-19T00:00:00"/>
    <s v="Ronaldo"/>
    <x v="444"/>
  </r>
  <r>
    <n v="449"/>
    <n v="1"/>
    <x v="136"/>
    <x v="119"/>
    <s v="&lt;p&gt;Hello Hui,&lt;br /&gt;_x000a_It does everything OK except close (immediately). After the user selects a file, the code goes on to do a lot of laborious time-consuming processing, during which the selection box stays plumb in the middle of the screen. What I want to do is to display some processing progress counters, but they don't display until its finished (and the filedialog screen disappears)_x000a_&lt;/p&gt;_x000a_"/>
    <d v="2009-11-19T08:46:09"/>
    <n v="0"/>
    <x v="2"/>
    <x v="0"/>
    <b v="1"/>
    <x v="0"/>
    <n v="5"/>
    <n v="40135.479861111111"/>
    <n v="0"/>
    <n v="32"/>
    <d v="2009-11-19T00:00:00"/>
    <n v="0"/>
    <x v="445"/>
  </r>
  <r>
    <n v="450"/>
    <n v="1"/>
    <x v="137"/>
    <x v="119"/>
    <s v="&lt;p&gt;It's OK I have sorted this now. Just examine each character read (sChar) and if single quote encountered, simply add another&lt;/p&gt;_x000a_&lt;p&gt;Chr(39) &amp;amp; sChar&lt;/p&gt;_x000a_&lt;p&gt;Ta_x000a_&lt;/p&gt;_x000a_"/>
    <d v="2009-11-19T10:54:36"/>
    <n v="0"/>
    <x v="1"/>
    <x v="0"/>
    <b v="1"/>
    <x v="0"/>
    <n v="5"/>
    <n v="40135.720833333333"/>
    <n v="0"/>
    <n v="32"/>
    <d v="2009-11-19T00:00:00"/>
    <n v="0"/>
    <x v="446"/>
  </r>
  <r>
    <n v="451"/>
    <n v="1"/>
    <x v="136"/>
    <x v="119"/>
    <s v="&lt;p&gt;the problem doesn't seem to be with the filedialog box. I by-passed this by hardcoding the input filename to be used. Still, the field in the form that I update each loop (reacord read) of the code, fails to update until it finishes. I thought I could get the form field to scroll through numbers from 1 upwards ??_x000a_&lt;/p&gt;_x000a_"/>
    <d v="2009-11-19T10:59:35"/>
    <n v="0"/>
    <x v="3"/>
    <x v="0"/>
    <b v="1"/>
    <x v="0"/>
    <n v="5"/>
    <n v="40135.479861111111"/>
    <n v="0"/>
    <n v="32"/>
    <d v="2009-11-19T00:00:00"/>
    <n v="0"/>
    <x v="447"/>
  </r>
  <r>
    <n v="452"/>
    <n v="1"/>
    <x v="137"/>
    <x v="0"/>
    <s v="&lt;p&gt;hmm you can also use substitute to replace single quotes with 2 single quotes. But it has a draw back of actually making 4 single quotes if there are any 2 single quotes in the text._x000a_&lt;/p&gt;_x000a_"/>
    <d v="2009-11-19T12:04:20"/>
    <n v="0"/>
    <x v="2"/>
    <x v="0"/>
    <b v="1"/>
    <x v="0"/>
    <n v="5"/>
    <n v="40135.720833333333"/>
    <n v="0"/>
    <n v="32"/>
    <d v="2009-11-19T00:00:00"/>
    <n v="0"/>
    <x v="448"/>
  </r>
  <r>
    <n v="453"/>
    <n v="1"/>
    <x v="136"/>
    <x v="2"/>
    <s v="&lt;p&gt;Ronaldo&lt;/p&gt;_x000a_&lt;p&gt;I tried the following in 2003, 2007 &amp;amp; 2010 and the dialogue has gone in all versions by the time the Msgbox executes ? &lt;/p&gt;_x000a_&lt;p&gt;Sub h()&lt;/p&gt;_x000a_&lt;p&gt;Dim fd As FileDialog&lt;br /&gt;_x000a_Dim ffs As FileDialogFilters&lt;br /&gt;_x000a_Set fd = Application.FileDialog(msoFileDialogOpen)&lt;br /&gt;_x000a_With fd&lt;br /&gt;_x000a_Set ffs = .Filters 'clear filters&lt;br /&gt;_x000a_With ffs&lt;br /&gt;_x000a_.Clear&lt;br /&gt;_x000a_.Add &quot;Files&quot;, &quot;*.*&quot;&lt;br /&gt;_x000a_End With&lt;br /&gt;_x000a_.AllowMultiSelect = False&lt;br /&gt;_x000a_If .Show = False Then Exit Sub&lt;br /&gt;_x000a_Infile = .SelectedItems(1)&lt;br /&gt;_x000a_End With&lt;/p&gt;_x000a_&lt;p&gt;MsgBox Infile&lt;/p&gt;_x000a_&lt;p&gt;End Sub_x000a_&lt;/p&gt;_x000a_"/>
    <d v="2009-11-19T12:07:32"/>
    <n v="0"/>
    <x v="4"/>
    <x v="1"/>
    <b v="1"/>
    <x v="1"/>
    <n v="5"/>
    <n v="40135.479861111111"/>
    <n v="1.0253703703710926"/>
    <n v="33"/>
    <d v="2009-11-19T00:00:00"/>
    <s v="Ronaldo"/>
    <x v="449"/>
  </r>
  <r>
    <n v="454"/>
    <n v="1"/>
    <x v="136"/>
    <x v="119"/>
    <s v="&lt;p&gt;Ah. Now that makes a difference in that it also serves to update the field I have on my form. However, I don't want a msgbox popping up all the while.&lt;/p&gt;_x000a_&lt;p&gt;Please allow me to re-state the problem knowing what I now know. I don't believe the filedialog box has anything to do with it.&lt;/p&gt;_x000a_&lt;p&gt;I have a Form that has a button to invoke a procedure that reads and processes records from an external tab delimited file. Also on the form, I have a &quot;text box&quot; control with the name &quot;RecsRead&quot;.&lt;/p&gt;_x000a_&lt;p&gt;When the procedure is executed, and the records are read from the file (in a loop) when each record is read I have the statement . . . &lt;/p&gt;_x000a_&lt;p&gt;RecsRead.Value = iRec&lt;/p&gt;_x000a_&lt;p&gt;where iRec is the loop counter. The text box (on the form) does not update until the process has completely finished - rather than after each record is read - which is what I want ??&lt;/p&gt;_x000a_&lt;p&gt;It's as though VBA is so intent on running the code,  it can't be bothered to update the form ?&lt;/p&gt;_x000a_&lt;p&gt;Any help on this gratefully received_x000a_&lt;/p&gt;_x000a_"/>
    <d v="2009-11-19T13:09:32"/>
    <n v="0"/>
    <x v="5"/>
    <x v="0"/>
    <b v="1"/>
    <x v="0"/>
    <n v="5"/>
    <n v="40135.479861111111"/>
    <n v="0"/>
    <n v="33"/>
    <d v="2009-11-19T00:00:00"/>
    <n v="0"/>
    <x v="450"/>
  </r>
  <r>
    <n v="455"/>
    <n v="1"/>
    <x v="136"/>
    <x v="2"/>
    <s v="&lt;p&gt;to update the text box (on the form) put a line after    RecsRead.Value = iRec&lt;/p&gt;_x000a_&lt;p&gt;   RecsRead.Value = iRec&lt;br /&gt;_x000a_   Textbox.Value = iRec 'change the textbox name to match the text boxes name &lt;/p&gt;_x000a_&lt;p&gt;You may also want to check that the original code you have shown is not inside any loops_x000a_&lt;/p&gt;_x000a_"/>
    <d v="2009-11-19T13:58:46"/>
    <n v="0"/>
    <x v="6"/>
    <x v="1"/>
    <b v="1"/>
    <x v="1"/>
    <n v="5"/>
    <n v="40135.479861111111"/>
    <n v="1.1026157407395658"/>
    <n v="34"/>
    <d v="2009-11-19T00:00:00"/>
    <s v="Ronaldo"/>
    <x v="451"/>
  </r>
  <r>
    <n v="456"/>
    <n v="1"/>
    <x v="136"/>
    <x v="119"/>
    <s v="&lt;p&gt;Sorry Hui, the text box name is &quot;RecsRead&quot; ?&lt;/p&gt;_x000a_&lt;p&gt;The code pasted is inside a loop. If I put a msgbox (as you suggested earlier) it updates fine. Just doesn't do it otherwise._x000a_&lt;/p&gt;_x000a_"/>
    <d v="2009-11-19T15:00:54"/>
    <n v="0"/>
    <x v="7"/>
    <x v="0"/>
    <b v="1"/>
    <x v="0"/>
    <n v="5"/>
    <n v="40135.479861111111"/>
    <n v="0"/>
    <n v="34"/>
    <d v="2009-11-19T00:00:00"/>
    <n v="0"/>
    <x v="452"/>
  </r>
  <r>
    <n v="457"/>
    <n v="1"/>
    <x v="136"/>
    <x v="2"/>
    <s v="&lt;p&gt;Ronaldo&lt;br /&gt;_x000a_I wasn't suggesting that you put a Msgbox line in.&lt;br /&gt;_x000a_My code shows that your code is working correctly and not the cause of the dialogue staying on screen&lt;br /&gt;_x000a_If you are only loading 1 file, you probably don't need the entire file loading section in a loop. It looks like what ever you are doing in the loop is not exiting the loop properly but returning back to reload a file_x000a_&lt;/p&gt;_x000a_"/>
    <d v="2009-11-20T00:09:32"/>
    <n v="0"/>
    <x v="8"/>
    <x v="1"/>
    <b v="1"/>
    <x v="1"/>
    <n v="6"/>
    <n v="40135.479861111111"/>
    <n v="1.5267592592572328"/>
    <n v="35"/>
    <d v="2009-11-20T00:00:00"/>
    <s v="Ronaldo"/>
    <x v="453"/>
  </r>
  <r>
    <n v="458"/>
    <n v="1"/>
    <x v="133"/>
    <x v="2"/>
    <s v="&lt;p&gt;Craig&lt;br /&gt;_x000a_Can you draw a picture of what your chasing as the output/chart and post it some where like&lt;br /&gt;_x000a_http://www.tinypic.com/&lt;br /&gt;_x000a_Once uploaded put the link to it back here_x000a_&lt;/p&gt;_x000a_"/>
    <d v="2009-11-20T04:21:17"/>
    <n v="0"/>
    <x v="1"/>
    <x v="1"/>
    <b v="1"/>
    <x v="1"/>
    <n v="6"/>
    <n v="40134.6"/>
    <n v="2.5814467592572328"/>
    <n v="36"/>
    <d v="2009-11-20T00:00:00"/>
    <s v="craigd"/>
    <x v="454"/>
  </r>
  <r>
    <n v="460"/>
    <n v="1"/>
    <x v="39"/>
    <x v="130"/>
    <s v="&lt;p&gt;I like Verdana and Tahoma... preferably size 8. All my excel defaults to tahoma eight :) My all time favorite... :D_x000a_&lt;/p&gt;_x000a_"/>
    <d v="2009-11-20T09:18:34"/>
    <n v="0"/>
    <x v="5"/>
    <x v="0"/>
    <b v="1"/>
    <x v="0"/>
    <n v="6"/>
    <n v="40044.248611111114"/>
    <n v="0"/>
    <n v="36"/>
    <d v="2009-11-20T00:00:00"/>
    <n v="0"/>
    <x v="455"/>
  </r>
  <r>
    <n v="461"/>
    <n v="1"/>
    <x v="39"/>
    <x v="130"/>
    <s v="&lt;p&gt;And recently though I have started liking Callibri... :) My friend suggested me for it to be used in financial reports..:D_x000a_&lt;/p&gt;_x000a_"/>
    <d v="2009-11-20T09:19:11"/>
    <n v="0"/>
    <x v="6"/>
    <x v="0"/>
    <b v="1"/>
    <x v="0"/>
    <n v="6"/>
    <n v="40044.248611111114"/>
    <n v="0"/>
    <n v="36"/>
    <d v="2009-11-20T00:00:00"/>
    <n v="0"/>
    <x v="456"/>
  </r>
  <r>
    <n v="463"/>
    <n v="4"/>
    <x v="0"/>
    <x v="130"/>
    <s v="&lt;p&gt;Hi everyone... :) Love to See you all here... I am HUGE fan of Chandoo... I am literally hooked to his site for all the good things that he has done.. His site has helped me practically in many things in my office...&lt;/p&gt;_x000a_&lt;p&gt;I am Kapil from Pune, India and work with a Bank in the Sofware division, banking industry.&lt;/p&gt;_x000a_&lt;p&gt;I use Excel to make dashboards and reports. I also (try) to make simple VBA(=copy/paste code pickup data from one file to other, hide unhide rows and columns etc... :) &lt;/p&gt;_x000a_&lt;p&gt;@Chandoo: Love your site!!! Please keep up the Good Work... and Once Again Congrats for your kids! :) please upload their pics for all of us to see..._x000a_&lt;/p&gt;_x000a_"/>
    <d v="2009-11-20T09:28:34"/>
    <n v="0"/>
    <x v="30"/>
    <x v="0"/>
    <b v="1"/>
    <x v="0"/>
    <n v="6"/>
    <n v="40019.929861111108"/>
    <n v="0"/>
    <n v="36"/>
    <d v="2009-11-20T00:00:00"/>
    <n v="0"/>
    <x v="457"/>
  </r>
  <r>
    <n v="464"/>
    <n v="1"/>
    <x v="136"/>
    <x v="119"/>
    <s v="&lt;p&gt;No. I know you wasn't, but it did help as it suggested that the processor was in fact too busy to post my variable to the form. I have it sorted now by inserting &quot;DoEvents&quot; as below &lt;/p&gt;_x000a_&lt;p&gt;RecsRead.Value = iRec&lt;br /&gt;_x000a_DoEvents&lt;/p&gt;_x000a_&lt;p&gt;many thanks for your help_x000a_&lt;/p&gt;_x000a_"/>
    <d v="2009-11-20T11:24:53"/>
    <n v="0"/>
    <x v="9"/>
    <x v="0"/>
    <b v="1"/>
    <x v="0"/>
    <n v="6"/>
    <n v="40135.479861111111"/>
    <n v="0"/>
    <n v="36"/>
    <d v="2009-11-20T00:00:00"/>
    <n v="0"/>
    <x v="458"/>
  </r>
  <r>
    <n v="465"/>
    <n v="1"/>
    <x v="136"/>
    <x v="2"/>
    <s v="&lt;p&gt;great news_x000a_&lt;/p&gt;_x000a_"/>
    <d v="2009-11-20T13:36:34"/>
    <n v="0"/>
    <x v="10"/>
    <x v="1"/>
    <b v="1"/>
    <x v="1"/>
    <n v="6"/>
    <n v="40135.479861111111"/>
    <n v="2.0871990740706678"/>
    <n v="37"/>
    <d v="2009-11-20T00:00:00"/>
    <s v="Ronaldo"/>
    <x v="459"/>
  </r>
  <r>
    <n v="466"/>
    <n v="1"/>
    <x v="138"/>
    <x v="131"/>
    <s v="&lt;p&gt;I made a data base with seperate fields and did the layout for my catalog. My question is--Is there a way to make it so when you add or delete products it does not bleed onto the next page and push everything down when a column is edited? Obviously if I add more items than fit onto one page the existing items have to move somewhere but is there a way that it can maybe just pushes into the right or left column not just wherever so I can better keep track of edits? Thank You for your time._x000a_&lt;/p&gt;_x000a_"/>
    <d v="2009-11-20T15:43:58"/>
    <n v="0"/>
    <x v="0"/>
    <x v="0"/>
    <b v="0"/>
    <x v="0"/>
    <n v="6"/>
    <n v="40137.654861111114"/>
    <n v="0"/>
    <n v="37"/>
    <d v="2009-11-20T00:00:00"/>
    <n v="0"/>
    <x v="460"/>
  </r>
  <r>
    <n v="467"/>
    <n v="1"/>
    <x v="128"/>
    <x v="84"/>
    <s v="&lt;p&gt;There's a lot of &quot;depends&quot; here and I don't have enough information to help you draw a conclusion.&lt;/p&gt;_x000a_&lt;p&gt;First things first:&lt;/p&gt;_x000a_&lt;p&gt;Are you trying to see if some set of data is equal to, or different than, another set?&lt;/p&gt;_x000a_&lt;p&gt;If equal, then you need to look at the 2-tail test&lt;br /&gt;_x000a_If different, then you need to look at the 1-tail test.&lt;/p&gt;_x000a_&lt;p&gt;The T-value 8.9 is not sufficient to answer the question whether the sets of data are equal or different by itself; although yes, 8.9 is bigger than both 1.65 and 1.97.&lt;/p&gt;_x000a_&lt;p&gt;You need to look at the P-Value to determine whether the difference is statistically significant. &lt;/p&gt;_x000a_&lt;p&gt;Since you're using an Alpha coefficient of .05 (or said another way you want your answer with a 95% level of confidence), then the P-value must be less than .05 to be statistically significant.&lt;/p&gt;_x000a_&lt;p&gt;If the P-Value for the tail type your testing is less than .05, then yes you should reject the null._x000a_&lt;/p&gt;_x000a_"/>
    <d v="2009-11-21T01:10:32"/>
    <n v="0"/>
    <x v="1"/>
    <x v="0"/>
    <b v="1"/>
    <x v="0"/>
    <n v="7"/>
    <n v="40131.010416666664"/>
    <n v="0"/>
    <n v="37"/>
    <d v="2009-11-21T00:00:00"/>
    <n v="0"/>
    <x v="461"/>
  </r>
  <r>
    <n v="468"/>
    <n v="1"/>
    <x v="139"/>
    <x v="132"/>
    <s v="&lt;p&gt;Hi all,&lt;/p&gt;_x000a_&lt;p&gt;Using Excel 2007&lt;br /&gt;_x000a_I've been using Excel for awhile&lt;br /&gt;_x000a_I didn't realize how poorly I was using it until I came across Chandoo.org&lt;/p&gt;_x000a_&lt;p&gt;So in an effort to correct the error of my ways, I am working through some of the tutorials on the website.&lt;/p&gt;_x000a_&lt;p&gt;For the Sales Dashboard Tutorial, I got the formula working except for the special characters. I tried inserting the correct characters from Insert..Symbol..Wingdings3, no luck. The Insert..symbol is ghosted out.&lt;/p&gt;_x000a_&lt;p&gt;I also tried inserting the symbols in helper cells, copy the symbols, so I could paste inside the formulas. No luck, when I paste, the charcter I used for a placeholder while typing the formula simply disappears but the new symbol is not in its place.&lt;/p&gt;_x000a_&lt;p&gt;Any thoughts as to what I am doing wrong?&lt;/p&gt;_x000a_&lt;p&gt;Many thanks,&lt;br /&gt;_x000a_-winston_x000a_&lt;/p&gt;_x000a_"/>
    <d v="2009-11-21T15:39:02"/>
    <n v="0"/>
    <x v="0"/>
    <x v="0"/>
    <b v="0"/>
    <x v="0"/>
    <n v="7"/>
    <n v="40138.652083333334"/>
    <n v="0"/>
    <n v="37"/>
    <d v="2009-11-21T00:00:00"/>
    <n v="0"/>
    <x v="462"/>
  </r>
  <r>
    <n v="469"/>
    <n v="1"/>
    <x v="139"/>
    <x v="2"/>
    <s v="&lt;p&gt;I Can't reproduce this&lt;br /&gt;_x000a_Can you simply select a cell with some text and change the font to Wingding 3&lt;br /&gt;_x000a_Are the Wingding 3 characters showing up in the Preview box of the Cell properties, Fonts Dialogue ?&lt;br /&gt;_x000a_Can you use Wingding 3 in Word ?&lt;br /&gt;_x000a_Otherwise you could try deleting it and then reinstall the font&lt;br /&gt;_x000a_a free copy of Wingding 3 is available at&lt;br /&gt;_x000a_http://www.webpagepublicity.com/free-fonts-w2.html_x000a_&lt;/p&gt;_x000a_"/>
    <d v="2009-11-22T04:14:29"/>
    <n v="0"/>
    <x v="1"/>
    <x v="1"/>
    <b v="1"/>
    <x v="1"/>
    <n v="1"/>
    <n v="40138.652083333334"/>
    <n v="0.5246412037013215"/>
    <n v="38"/>
    <d v="2009-11-22T00:00:00"/>
    <s v="wsnyder"/>
    <x v="463"/>
  </r>
  <r>
    <n v="470"/>
    <n v="1"/>
    <x v="138"/>
    <x v="2"/>
    <s v="&lt;p&gt;A few ideas&lt;br /&gt;_x000a_- Always setup your page size first, in Print Settings&lt;br /&gt;_x000a_- You can always play with Row Heights, Column Widths, Font Sizes &amp;amp; Page Margins, including Footer and Header sizes&lt;br /&gt;_x000a_- Work in Page Break preview mode so you can manually adjust your page breaks as you add data&lt;br /&gt;_x000a_- Re-arrange data so that small items (height wise) replace big items at the end of a page_x000a_&lt;/p&gt;_x000a_"/>
    <d v="2009-11-22T04:20:53"/>
    <n v="0"/>
    <x v="1"/>
    <x v="1"/>
    <b v="1"/>
    <x v="1"/>
    <n v="1"/>
    <n v="40137.654861111114"/>
    <n v="1.5263078703646897"/>
    <n v="39"/>
    <d v="2009-11-22T00:00:00"/>
    <s v="kelleyfurniture"/>
    <x v="464"/>
  </r>
  <r>
    <n v="471"/>
    <n v="1"/>
    <x v="139"/>
    <x v="132"/>
    <s v="&lt;p&gt;Thanks Hui&lt;/p&gt;_x000a_&lt;p&gt;I typed some text into a random cell pre-formatted Calibri 11pt&lt;br /&gt;_x000a_I selected the cell and changed the font to Wingding 3 - all appeared correct&lt;br /&gt;_x000a_Here is what I typed &quot;azsxdcfv&quot;.&lt;br /&gt;_x000a_Of course it appears as symbols in the cell formatted with Wingding 3, but in the formula bar the textt appears as &quot;azsxdcfv&quot;&lt;/p&gt;_x000a_&lt;p&gt;I entered the 4 symbols needed in the given equaion in random cells preformatted with Wingding 3. All appear correct in the cells. When I click on each cell, nothing appears in the formula bar&lt;/p&gt;_x000a_&lt;p&gt;I F2'd the cell with first symbol needed, highlighted the symbol and [Ctrl] + [C] to copy to the clipboard&lt;/p&gt;_x000a_&lt;p&gt;I then opened the formula in the formula bar found my first charcater holder (^). I backspaced the char holder out and [Ctrl] + [V} to paste the first symbol. Nothing happens. Not even a space between the quote marks.&lt;/p&gt;_x000a_&lt;p&gt;Many thanks,&lt;br /&gt;_x000a_Winston_x000a_&lt;/p&gt;_x000a_"/>
    <d v="2009-11-22T15:15:22"/>
    <n v="0"/>
    <x v="2"/>
    <x v="0"/>
    <b v="1"/>
    <x v="0"/>
    <n v="1"/>
    <n v="40138.652083333334"/>
    <n v="0"/>
    <n v="39"/>
    <d v="2009-11-22T00:00:00"/>
    <n v="0"/>
    <x v="465"/>
  </r>
  <r>
    <n v="472"/>
    <n v="1"/>
    <x v="140"/>
    <x v="133"/>
    <s v="&lt;p&gt;Hi, I'm creating an income tracking sheet. In the B column I will be inserting the sources of income, and in the C column I will be inserting the value ($5 etc). I want to be able to pull a pie chart (showing the % of each type of income source) from this that updates as more lines are added. There will be a limited number of income types which are already made into a list. How can I do this? Thanks in advance._x000a_&lt;/p&gt;_x000a_"/>
    <d v="2009-11-22T15:37:00"/>
    <n v="0"/>
    <x v="0"/>
    <x v="0"/>
    <b v="0"/>
    <x v="0"/>
    <n v="1"/>
    <n v="40139.65"/>
    <n v="0"/>
    <n v="39"/>
    <d v="2009-11-22T00:00:00"/>
    <n v="0"/>
    <x v="466"/>
  </r>
  <r>
    <n v="473"/>
    <n v="1"/>
    <x v="140"/>
    <x v="0"/>
    <s v="&lt;p&gt;You can use tables or lists to do this.. or even OFFSET formula to make dynamic ranges. See here for help http://chandoo.org/wp/2009/10/15/dynamic-chart-data-series_x000a_&lt;/p&gt;_x000a_"/>
    <d v="2009-11-22T17:39:54"/>
    <n v="0"/>
    <x v="1"/>
    <x v="0"/>
    <b v="1"/>
    <x v="0"/>
    <n v="1"/>
    <n v="40139.65"/>
    <n v="0"/>
    <n v="39"/>
    <d v="2009-11-22T00:00:00"/>
    <n v="0"/>
    <x v="467"/>
  </r>
  <r>
    <n v="474"/>
    <n v="1"/>
    <x v="139"/>
    <x v="2"/>
    <s v="&lt;p&gt;Winston&lt;br /&gt;_x000a_If you want to put an upward pointing filled Triangle Wingding3 &quot;p&quot;&lt;br /&gt;_x000a_I would type the formula as normal in your standard font&lt;br /&gt;_x000a_=+IF(C6=1,&quot;p&quot;,&quot;q&quot;)&lt;br /&gt;_x000a_And then change the font of the cell to Wingding 3&lt;br /&gt;_x000a_This gives me an upward filled triangle if C6=1 or a down pointing triangle if not equal 1&lt;/p&gt;_x000a_&lt;p&gt;If you push F2 the cell text shows&lt;br /&gt;_x000a_=+IF(C6=1,&quot;p&quot;,&quot;q&quot;) in wingding 3 characters, but the furmula bar shows as normal ascii characters&lt;/p&gt;_x000a_&lt;p&gt;Hope that helps_x000a_&lt;/p&gt;_x000a_"/>
    <d v="2009-11-23T00:19:56"/>
    <n v="0"/>
    <x v="3"/>
    <x v="1"/>
    <b v="1"/>
    <x v="1"/>
    <n v="2"/>
    <n v="40138.652083333334"/>
    <n v="1.3617592592563597"/>
    <n v="40"/>
    <d v="2009-11-23T00:00:00"/>
    <s v="wsnyder"/>
    <x v="468"/>
  </r>
  <r>
    <n v="475"/>
    <n v="1"/>
    <x v="139"/>
    <x v="132"/>
    <s v="&lt;p&gt;Thanks HUI,&lt;/p&gt;_x000a_&lt;p&gt;That works.&lt;br /&gt;_x000a_First thing I notice, you are using char numbers (112, 113, 116, 117), I was attempting to use (129, 130, 131, 132) - slightly smaller, but same appearance.&lt;/p&gt;_x000a_&lt;p&gt;Secondly, your example uses a single font in a cell, the example dashboard is using a mix of arial for the number and pcnt symbol, and Winding3 for the description character&lt;/p&gt;_x000a_&lt;p&gt;I typed the letter &quot;p&quot; into the formula but all character formatting options of the Ribbon are ghosted out - so I get p back.&lt;/p&gt;_x000a_&lt;p&gt;I also tried typing p in a cell and formatted for Wingding3. I received an upper triangle. I copied this character from the cell and pasted it into the formula. I still received a &quot;p&quot; instead of ofan upper triangle.&lt;/p&gt;_x000a_&lt;p&gt;Many thanks,&lt;br /&gt;_x000a_Winston_x000a_&lt;/p&gt;_x000a_"/>
    <d v="2009-11-23T08:42:00"/>
    <n v="0"/>
    <x v="4"/>
    <x v="0"/>
    <b v="1"/>
    <x v="0"/>
    <n v="2"/>
    <n v="40138.652083333334"/>
    <n v="0"/>
    <n v="40"/>
    <d v="2009-11-23T00:00:00"/>
    <n v="0"/>
    <x v="469"/>
  </r>
  <r>
    <n v="476"/>
    <n v="1"/>
    <x v="141"/>
    <x v="134"/>
    <s v="&lt;p&gt;Hi, &lt;/p&gt;_x000a_&lt;p&gt;I need to make a chart with count on left side (generally values between 1-50) and monetary value on the right (values between 5K to 500K). The count should be a line graph and monetary value should be vertical bars. &lt;/p&gt;_x000a_&lt;p&gt;Could you help pls?_x000a_&lt;/p&gt;_x000a_"/>
    <d v="2009-11-23T10:15:27"/>
    <n v="0"/>
    <x v="0"/>
    <x v="0"/>
    <b v="0"/>
    <x v="0"/>
    <n v="2"/>
    <n v="40140.427083333336"/>
    <n v="0"/>
    <n v="40"/>
    <d v="2009-11-23T00:00:00"/>
    <n v="0"/>
    <x v="470"/>
  </r>
  <r>
    <n v="477"/>
    <n v="1"/>
    <x v="141"/>
    <x v="2"/>
    <s v="&lt;p&gt;priyanka&lt;br /&gt;_x000a_Setup 3 columns or rows of data&lt;br /&gt;_x000a_1st Row/col has the labels for the various data eg Month/Yr etc&lt;br /&gt;_x000a_2nd &amp;amp; 3rd Row/col will have the data values&lt;br /&gt;_x000a_Select all the data including labels (3 rows or columns)&lt;br /&gt;_x000a_Make a Bar Chart of data with the wizard&lt;br /&gt;_x000a_Select either bar, right click select Chart Type and change the chart type to Line&lt;br /&gt;_x000a_Now right click on the line and select Format Data Series,&lt;br /&gt;_x000a_Select Axis and change the value to the secondary axis&lt;/p&gt;_x000a_&lt;p&gt;Change scales, titles etc to suit_x000a_&lt;/p&gt;_x000a_"/>
    <d v="2009-11-23T10:58:34"/>
    <n v="0"/>
    <x v="1"/>
    <x v="1"/>
    <b v="1"/>
    <x v="1"/>
    <n v="2"/>
    <n v="40140.427083333336"/>
    <n v="3.0254629629780538E-2"/>
    <n v="41"/>
    <d v="2009-11-23T00:00:00"/>
    <s v="priyanka116"/>
    <x v="471"/>
  </r>
  <r>
    <n v="478"/>
    <n v="1"/>
    <x v="141"/>
    <x v="134"/>
    <s v="&lt;p&gt;Hui.... thanks a lot... task done._x000a_&lt;/p&gt;_x000a_"/>
    <d v="2009-11-23T12:04:12"/>
    <n v="0"/>
    <x v="2"/>
    <x v="0"/>
    <b v="1"/>
    <x v="0"/>
    <n v="2"/>
    <n v="40140.427083333336"/>
    <n v="0"/>
    <n v="41"/>
    <d v="2009-11-23T00:00:00"/>
    <n v="0"/>
    <x v="472"/>
  </r>
  <r>
    <n v="479"/>
    <n v="1"/>
    <x v="139"/>
    <x v="121"/>
    <s v="&lt;p&gt;I think Chandoo used the triangle symbols from the Arial font. You can find then using Insert/Symbol. They are in the collection 'Geometric shapes' which you will find if you scroll down in the symbol dialog.&lt;br /&gt;_x000a_I don't think you can use two different fonts in the formula.&lt;br /&gt;_x000a_If you want to use the shapes from Wingdings3, you should put them in a separate column._x000a_&lt;/p&gt;_x000a_"/>
    <d v="2009-11-23T15:18:15"/>
    <n v="0"/>
    <x v="5"/>
    <x v="0"/>
    <b v="1"/>
    <x v="0"/>
    <n v="2"/>
    <n v="40138.652083333334"/>
    <n v="0"/>
    <n v="41"/>
    <d v="2009-11-23T00:00:00"/>
    <n v="0"/>
    <x v="473"/>
  </r>
  <r>
    <n v="480"/>
    <n v="1"/>
    <x v="139"/>
    <x v="0"/>
    <s v="&lt;p&gt;Yes, I have used the arrow symbols in the Arial font. They are the easiest way to combine symbols with data. And as TessaES pointed out, you cannot combine fonts in formula results. You have to use 2 cells if you want 2 different fonts._x000a_&lt;/p&gt;_x000a_"/>
    <d v="2009-11-23T17:09:15"/>
    <n v="0"/>
    <x v="6"/>
    <x v="0"/>
    <b v="1"/>
    <x v="0"/>
    <n v="2"/>
    <n v="40138.652083333334"/>
    <n v="0"/>
    <n v="41"/>
    <d v="2009-11-23T00:00:00"/>
    <n v="0"/>
    <x v="474"/>
  </r>
  <r>
    <n v="481"/>
    <n v="1"/>
    <x v="142"/>
    <x v="135"/>
    <s v="&lt;p&gt;I've laid out a sheet below. I hope the layout isn't lost when I post. I am setting up an Excel 2000 sheet for a tv prod. co. They want to assign serial #s (ET001, ET002,...) to clips, assign values in the column below the ser #s (an X in the cell corresponding to the row headings below - Day, Night, etc ?) &amp;amp; search based on those values by putting another X in the column B cell to the right of the relevant row headings cell.&lt;/p&gt;_x000a_&lt;p&gt;For instance the following ser.#s/clips are marked as:&lt;/p&gt;_x000a_&lt;p&gt;ET001 Night, Sad and News&lt;br /&gt;_x000a_ET002 Night, Funny and Sports&lt;br /&gt;_x000a_ET003 Day and Weather&lt;br /&gt;_x000a_ET004 Night, Funny and News&lt;/p&gt;_x000a_&lt;p&gt;The values required are Night &amp;amp; Funny. The srch values are inputted using an X in the column B cell to the right of the row headings. As srch crit are entered the # of relevant matches would start totaling in the cell directly below the ser. #s. When done you would see which clips have the most matches. In this case the relevant matches would be ET002 &amp;amp; ET004 with 2 hits each and ET001 with 1 hit. &lt;/p&gt;_x000a_&lt;p&gt;Serial Number_x0009__x0009_ET001_x0009_ET002_x0009_ET003_x0009_ET004&lt;br /&gt;_x000a_Relevant Matches&lt;br /&gt;_x000a_Day&lt;br /&gt;_x000a_Night&lt;br /&gt;_x000a_Funny&lt;br /&gt;_x000a_Sad&lt;br /&gt;_x000a_News&lt;br /&gt;_x000a_Weather&lt;br /&gt;_x000a_Sports&lt;/p&gt;_x000a_&lt;p&gt;Thanks in advance._x000a_&lt;/p&gt;_x000a_"/>
    <d v="2009-11-24T18:38:37"/>
    <n v="0"/>
    <x v="0"/>
    <x v="0"/>
    <b v="0"/>
    <x v="0"/>
    <n v="3"/>
    <n v="40141.776388888888"/>
    <n v="0"/>
    <n v="41"/>
    <d v="2009-11-24T00:00:00"/>
    <n v="0"/>
    <x v="475"/>
  </r>
  <r>
    <n v="482"/>
    <n v="1"/>
    <x v="143"/>
    <x v="37"/>
    <s v="&lt;p&gt;hi All,&lt;/p&gt;_x000a_&lt;p&gt;I've written this User Defined Formula, to extract a string from within another, delimited by underscores, e.g. AB_CDE-1234-56-7_89_FGH,  and the result is CDE-1234-56-7.&lt;/p&gt;_x000a_&lt;p&gt;here's the code (it's in Spanish, but it makes no difference)&lt;/p&gt;_x000a_&lt;p&gt;Function extraecontrato(celda As range)&lt;/p&gt;_x000a_&lt;p&gt;Dim InicioCadena, FinCadena As Double, Cadena As String&lt;/p&gt;_x000a_&lt;p&gt;InicioCadena = application.WorksheetFunction.Find(&quot;_&quot;, celda.Value, 1) + 1&lt;br /&gt;_x000a_FinCadena = application.WorksheetFunction.Find(&quot;_&quot;, celda.Value, InicioCadena)&lt;br /&gt;_x000a_Cadena = Mid(celda.Value, InicioCadena, FinCadena - InicioCadena)&lt;br /&gt;_x000a_If IsError(InicioCadena) Then Cadena = celda.Value&lt;/p&gt;_x000a_&lt;p&gt;extraecontrato = Cadena&lt;/p&gt;_x000a_&lt;p&gt;End Function&lt;/p&gt;_x000a_&lt;p&gt;My problem is that when there is no underscore, that is, when an error is returned, the IF sentence does not work, and as a result, I get a #VALUE on my spreadsheet.&lt;/p&gt;_x000a_&lt;p&gt;any suggestions?&lt;/p&gt;_x000a_&lt;p&gt;Thanks  !!!&lt;/p&gt;_x000a_&lt;p&gt;P.S: I've tried to debug the UDF with breakpoints and F8, but it doesn't seem to work..._x000a_&lt;/p&gt;_x000a_"/>
    <d v="2009-11-24T19:21:29"/>
    <n v="0"/>
    <x v="0"/>
    <x v="0"/>
    <b v="0"/>
    <x v="0"/>
    <n v="3"/>
    <n v="40141.806250000001"/>
    <n v="0"/>
    <n v="41"/>
    <d v="2009-11-24T00:00:00"/>
    <n v="0"/>
    <x v="476"/>
  </r>
  <r>
    <n v="483"/>
    <n v="1"/>
    <x v="139"/>
    <x v="132"/>
    <s v="&lt;p&gt;Thanks all,&lt;/p&gt;_x000a_&lt;p&gt;That respolved my issue.&lt;br /&gt;_x000a_I did modify the formula slightly to remove the pcnt symbol from the concatenation as well as display only 1 decimal place instead of 2. IMO I think both of these factors give us a cleaner display to understand. I also changed the font to Calibri 10 pt - looks a little better than Arial.&lt;/p&gt;_x000a_&lt;p&gt;Here's my current formula:&lt;br /&gt;_x000a_=IF(E5&amp;gt;0, CONCATENATE(FIXED(E5*100,1,TRUE),REPT(&quot; &quot;,10-LEN(FIXED(E5*100,1,TRUE))),&quot;?&quot;),IF(E5&amp;lt;0,CONCATENATE(FIXED(E5*100,1,TRUE),REPT(&quot; &quot;,10-LEN(FIXED(E5*100,1,TRUE))),&quot;?&quot;),CONCATENATE(FIXED(E5*100,1,TRUE),REPT(&quot; &quot;,9-LEN(FIXED(E5*100,1,TRUE))),&quot;??&quot;)))&lt;/p&gt;_x000a_&lt;p&gt;One last thought, is there a way align all of the decimal points while retaining thy symbols, or would I need to put the symbols in an adjacent cell?&lt;/p&gt;_x000a_&lt;p&gt;Many thanks,&lt;br /&gt;_x000a_-winston_x000a_&lt;/p&gt;_x000a_"/>
    <d v="2009-11-24T20:43:36"/>
    <n v="0"/>
    <x v="7"/>
    <x v="0"/>
    <b v="1"/>
    <x v="0"/>
    <n v="3"/>
    <n v="40138.652083333334"/>
    <n v="0"/>
    <n v="41"/>
    <d v="2009-11-24T00:00:00"/>
    <n v="0"/>
    <x v="477"/>
  </r>
  <r>
    <n v="484"/>
    <n v="1"/>
    <x v="143"/>
    <x v="0"/>
    <s v="&lt;p&gt;@Martin..&lt;/p&gt;_x000a_&lt;p&gt;You can add &quot;on error resume next&quot; line to your code or even write &quot;on error goto&quot; to handle such errors. Just google for these to learn more about these or read datapigs http://datapigtechnologies.com/blog/index.php/are-goto-statements-still-dirty/_x000a_&lt;/p&gt;_x000a_"/>
    <d v="2009-11-24T21:51:16"/>
    <n v="0"/>
    <x v="1"/>
    <x v="0"/>
    <b v="1"/>
    <x v="0"/>
    <n v="3"/>
    <n v="40141.806250000001"/>
    <n v="0"/>
    <n v="41"/>
    <d v="2009-11-24T00:00:00"/>
    <n v="0"/>
    <x v="478"/>
  </r>
  <r>
    <n v="485"/>
    <n v="1"/>
    <x v="142"/>
    <x v="2"/>
    <s v="&lt;p&gt;Henry&lt;br /&gt;_x000a_This could possibly be done,&lt;br /&gt;_x000a_But I would recomend that you would be better to seperate the criteria&lt;br /&gt;_x000a_Don't allow people to have combined criteria, &lt;/p&gt;_x000a_&lt;p&gt;ie Have Columns as&lt;br /&gt;_x000a_Serial Day Night Funny Sad News Weather Sport etc&lt;br /&gt;_x000a_ET001___y__________y&lt;br /&gt;_x000a_ET002___y____________________Y_____Y&lt;br /&gt;_x000a_ET003________Y__________Y_________________Y&lt;/p&gt;_x000a_&lt;p&gt;It would then be easy to use a Sumproduct to extract and sum up the cells as you input different x's Or you could possible setup a pivot table to do the same_x000a_&lt;/p&gt;_x000a_"/>
    <d v="2009-11-25T13:02:04"/>
    <n v="0"/>
    <x v="1"/>
    <x v="1"/>
    <b v="1"/>
    <x v="1"/>
    <n v="4"/>
    <n v="40141.776388888888"/>
    <n v="0.76671296296262881"/>
    <n v="42"/>
    <d v="2009-11-25T00:00:00"/>
    <s v="Henry@Guild"/>
    <x v="479"/>
  </r>
  <r>
    <n v="486"/>
    <n v="1"/>
    <x v="105"/>
    <x v="105"/>
    <s v="&lt;p&gt;Thanks for this Hui, but I am unfortunately still working with Excel 2003!  Can't wait to upgrade...&lt;br /&gt;_x000a_Any tips on the old version?_x000a_&lt;/p&gt;_x000a_"/>
    <d v="2009-11-26T01:36:19"/>
    <n v="0"/>
    <x v="2"/>
    <x v="0"/>
    <b v="1"/>
    <x v="0"/>
    <n v="5"/>
    <n v="40115.984027777777"/>
    <n v="0"/>
    <n v="42"/>
    <d v="2009-11-26T00:00:00"/>
    <n v="0"/>
    <x v="480"/>
  </r>
  <r>
    <n v="487"/>
    <n v="1"/>
    <x v="105"/>
    <x v="0"/>
    <s v="&lt;p&gt;I am not sure if I understood the problem. but here is how you can findout TY vs. LY &lt;/p&gt;_x000a_&lt;p&gt;right click on any field, go to &quot;field settings&quot;. Click on the &quot;Options &amp;gt;&amp;gt;&quot; button. Now, from the &quot;Show data as&quot;, select &quot;Difference from&quot;.&lt;br /&gt;_x000a_Set &quot;Base field&quot; as &quot;Year&quot;, &quot;Base item&quot; as &quot;(previous)&quot; and you are done.&lt;/p&gt;_x000a_&lt;p&gt;Now you can remove the grand total._x000a_&lt;/p&gt;_x000a_"/>
    <d v="2009-11-26T05:55:47"/>
    <n v="0"/>
    <x v="3"/>
    <x v="0"/>
    <b v="1"/>
    <x v="0"/>
    <n v="5"/>
    <n v="40115.984027777777"/>
    <n v="0"/>
    <n v="42"/>
    <d v="2009-11-26T00:00:00"/>
    <n v="0"/>
    <x v="481"/>
  </r>
  <r>
    <n v="488"/>
    <n v="2"/>
    <x v="57"/>
    <x v="136"/>
    <s v="&lt;p&gt;Hi Govi,&lt;/p&gt;_x000a_&lt;p&gt;you can try Palo, an open source BI Suite...Interactive Excel webreporting plus OLAP base_x000a_&lt;/p&gt;_x000a_"/>
    <d v="2009-11-26T19:09:21"/>
    <n v="0"/>
    <x v="4"/>
    <x v="0"/>
    <b v="1"/>
    <x v="0"/>
    <n v="5"/>
    <n v="40063.801388888889"/>
    <n v="0"/>
    <n v="42"/>
    <d v="2009-11-26T00:00:00"/>
    <n v="0"/>
    <x v="482"/>
  </r>
  <r>
    <n v="489"/>
    <n v="1"/>
    <x v="144"/>
    <x v="100"/>
    <s v="&lt;p&gt;Hi,&lt;/p&gt;_x000a_&lt;p&gt;Is there any way to have photo in excel that changes depending on a selected employee code in a Data validation list in the same worksheet?&lt;/p&gt;_x000a_&lt;p&gt;Im trying to do a employee profile dashboard with sales information like the one on the next link:&lt;br /&gt;_x000a_http://intranetblog.blogware.com/IBM%20fringe%20profile%20med.jpg&lt;/p&gt;_x000a_&lt;p&gt;Still I haven't been able to change the picture in Excel depending on the user selection. I have the photos in a folder on a hard disk and they are named with the employee code.&lt;/p&gt;_x000a_&lt;p&gt;Thanks for any help..._x000a_&lt;/p&gt;_x000a_"/>
    <d v="2009-11-27T14:06:20"/>
    <n v="0"/>
    <x v="0"/>
    <x v="0"/>
    <b v="0"/>
    <x v="0"/>
    <n v="6"/>
    <n v="40144.587500000001"/>
    <n v="0"/>
    <n v="42"/>
    <d v="2009-11-27T00:00:00"/>
    <n v="0"/>
    <x v="483"/>
  </r>
  <r>
    <n v="490"/>
    <n v="1"/>
    <x v="143"/>
    <x v="7"/>
    <s v="&lt;p&gt;If there's no underscore, then InicioCadena will equal 1. To be sure, change the UDF so it starts out at zero and only add one to it if it isn't equal to zero. Otherwise, exit with a simple error message.&lt;/p&gt;_x000a_&lt;p&gt;Function extraecontrato(celda As range)&lt;/p&gt;_x000a_&lt;p&gt;Dim InicioCadena, FinCadena As Double, Cadena As String&lt;/p&gt;_x000a_&lt;p&gt;  InicioCadena = application.WorksheetFunction.Find(&quot;_&quot;, celda.Value, 1)&lt;/p&gt;_x000a_&lt;p&gt;  If InicioCadena &amp;gt; 0 Then&lt;br /&gt;_x000a_    InicioCadena = InicioCadena + 1&lt;br /&gt;_x000a_  Else&lt;br /&gt;_x000a_    extraecontrato = &quot;Error&quot;&lt;br /&gt;_x000a_    Exit Function&lt;br /&gt;_x000a_  End If&lt;/p&gt;_x000a_&lt;p&gt;  FinCadena = application.WorksheetFunction.Find(&quot;_&quot;, celda.Value, InicioCadena)&lt;br /&gt;_x000a_  Cadena = Mid(celda.Value, InicioCadena, FinCadena - InicioCadena)&lt;/p&gt;_x000a_&lt;p&gt;  If IsError(InicioCadena) Then Cadena = celda.Value&lt;/p&gt;_x000a_&lt;p&gt;  extraecontrato = Cadena&lt;/p&gt;_x000a_&lt;p&gt;End Function_x000a_&lt;/p&gt;_x000a_"/>
    <d v="2009-11-27T14:11:24"/>
    <n v="0"/>
    <x v="2"/>
    <x v="0"/>
    <b v="1"/>
    <x v="0"/>
    <n v="6"/>
    <n v="40141.806250000001"/>
    <n v="0"/>
    <n v="42"/>
    <d v="2009-11-27T00:00:00"/>
    <n v="0"/>
    <x v="484"/>
  </r>
  <r>
    <n v="491"/>
    <n v="1"/>
    <x v="144"/>
    <x v="7"/>
    <s v="&lt;p&gt;Excel version?&lt;/p&gt;_x000a_&lt;p&gt;I couldn't find any event in Excel 2003 that fires when you select an entry from a data validation dropdown list._x000a_&lt;/p&gt;_x000a_"/>
    <d v="2009-11-27T14:25:12"/>
    <n v="0"/>
    <x v="1"/>
    <x v="0"/>
    <b v="1"/>
    <x v="0"/>
    <n v="6"/>
    <n v="40144.587500000001"/>
    <n v="0"/>
    <n v="42"/>
    <d v="2009-11-27T00:00:00"/>
    <n v="0"/>
    <x v="485"/>
  </r>
  <r>
    <n v="492"/>
    <n v="1"/>
    <x v="144"/>
    <x v="2"/>
    <s v="&lt;p&gt;You can do this without code using the Camera Tool&lt;br /&gt;_x000a_- Setup some columns with Name, Id and Picture&lt;br /&gt;_x000a_- The Picture Cells should all be the same size / height&lt;br /&gt;_x000a_- Paste the pictures into cells probably next to the Employees ID,&lt;br /&gt;_x000a_- Resize the Pics to fit within the cells, You Can use the Alt while dragging to snap to cell edges&lt;br /&gt;_x000a_- Name the Picture cells according to the ID, use Create Names, Left if the photos are next to the Id's&lt;br /&gt;_x000a_- Setup an area where you will setup a validation and use a List, select the employee's names column&lt;br /&gt;_x000a_- Setup a cell somewhere &quot;EmployeeNo&quot;which will use the Match Function to lookup the Employees name from the validated cell and return it's position from the employee list&lt;br /&gt;_x000a_- Setup a Named Range as Employee_Pic and make it equal to = Choose(EmployeeNo, List the employees in order)&lt;br /&gt;_x000a_- Now setup a Camera Tool where ever you want it&lt;br /&gt;_x000a_- Select the Camera tool and in the Formnula Bar type =Employee_Pic&lt;br /&gt;_x000a_You should now have a Pic of the employee list in the validation box._x000a_&lt;/p&gt;_x000a_"/>
    <d v="2009-11-27T15:02:03"/>
    <n v="0"/>
    <x v="2"/>
    <x v="1"/>
    <b v="1"/>
    <x v="1"/>
    <n v="6"/>
    <n v="40144.587500000001"/>
    <n v="3.8923611107748002E-2"/>
    <n v="43"/>
    <d v="2009-11-27T00:00:00"/>
    <s v="omontero"/>
    <x v="486"/>
  </r>
  <r>
    <n v="493"/>
    <n v="1"/>
    <x v="144"/>
    <x v="0"/>
    <s v="&lt;p&gt;You can try the technique described here: http://chandoo.org/wp/2008/11/05/select-show-one-chart-from-many/&lt;/p&gt;_x000a_&lt;p&gt;The technique is using camera tool and indirect formula to link a named range to an image. The article shows how to do this for a chart, but you can use a picture in the place of chart and it still works_x000a_&lt;/p&gt;_x000a_"/>
    <d v="2009-11-27T15:08:14"/>
    <n v="0"/>
    <x v="3"/>
    <x v="0"/>
    <b v="1"/>
    <x v="0"/>
    <n v="6"/>
    <n v="40144.587500000001"/>
    <n v="0"/>
    <n v="43"/>
    <d v="2009-11-27T00:00:00"/>
    <n v="0"/>
    <x v="487"/>
  </r>
  <r>
    <n v="494"/>
    <n v="1"/>
    <x v="144"/>
    <x v="100"/>
    <s v="&lt;p&gt;Thanks Hui and Chandoo. Had read about the camera method in the &quot;Select show one chart from-many&quot; and was hoping for an alternative (I have 170 employees). &lt;/p&gt;_x000a_&lt;p&gt;Guess Ill start pasting all photos :D&lt;/p&gt;_x000a_&lt;p&gt;Thanks and if anyone have more suggestions keep them coming (don't mind if is a VB solution).&lt;/p&gt;_x000a_&lt;p&gt;P.D. I'm using Excel 2007 but have installed Excel 2003 in my machine.&lt;br /&gt;_x000a_P.D.D. Yes I know I could use Access for this but I just don't have the time or knowledge to the all else I need to do._x000a_&lt;/p&gt;_x000a_"/>
    <d v="2009-11-27T19:30:14"/>
    <n v="0"/>
    <x v="4"/>
    <x v="0"/>
    <b v="1"/>
    <x v="0"/>
    <n v="6"/>
    <n v="40144.587500000001"/>
    <n v="0"/>
    <n v="43"/>
    <d v="2009-11-27T00:00:00"/>
    <n v="0"/>
    <x v="488"/>
  </r>
  <r>
    <n v="495"/>
    <n v="1"/>
    <x v="143"/>
    <x v="37"/>
    <s v="&lt;p&gt;@Chandoo: I've read the post, and found nothing that I can use.&lt;/p&gt;_x000a_&lt;p&gt;@JP: thanks for the code !. IT works the same, and still cannot debug line-by-line the code when error. And the &quot;error&quot; sentence does not appear.&lt;/p&gt;_x000a_&lt;p&gt;For instance, I have &quot;Client1&quot; as a value in a cell, and when applying the UDF, returns a #VALUE error. What I want is that, in case of an error, just return the whole .value of the target cell.&lt;/p&gt;_x000a_&lt;p&gt;Thanks !_x000a_&lt;/p&gt;_x000a_"/>
    <d v="2009-11-30T20:34:56"/>
    <n v="0"/>
    <x v="3"/>
    <x v="0"/>
    <b v="1"/>
    <x v="0"/>
    <n v="2"/>
    <n v="40141.806250000001"/>
    <n v="0"/>
    <n v="43"/>
    <d v="2009-11-30T00:00:00"/>
    <n v="0"/>
    <x v="489"/>
  </r>
  <r>
    <n v="496"/>
    <n v="1"/>
    <x v="145"/>
    <x v="137"/>
    <s v="&lt;p&gt;I need to compare two tables to see if they have the same value for the same codes. One table has the codes expressed in a range (one column with the first code of the series and the second column with the last coed in the series). In the other table every code is listed individually. How can I find the codes that don't match? I have put a simplified version of the table below noting code values that I would want the formula to find. Thank you in advance.&lt;/p&gt;_x000a_&lt;p&gt;Table 1&lt;br /&gt;_x000a_Beg Code | End Code  |      Price&lt;br /&gt;_x000a_1_x0009_|  5_x0009_    |   $15.00&lt;br /&gt;_x000a_6|_x0009_  6_x0009_  |     $20.00&lt;br /&gt;_x000a_7|_x0009_  8_x0009_|       $5.00&lt;br /&gt;_x000a_9|_x0009_  11_x0009_  |     $3.00&lt;br /&gt;_x000a_12_x0009_|  12_x0009_|       $8.00&lt;br /&gt;_x000a_13_x0009_|  13_x0009_  |     $25.00&lt;br /&gt;_x000a_14_x0009_|  20_x0009_ |      $10.00&lt;/p&gt;_x000a_&lt;p&gt;Table 2&lt;br /&gt;_x000a_Code_x0009_|Price&lt;br /&gt;_x000a_1_x0009_|$15.00&lt;br /&gt;_x000a_3_x0009_|$15.00&lt;br /&gt;_x000a_4_x0009_|$17.00 - PRICE IS DIFFERENT&lt;br /&gt;_x000a_6_x0009_|$20.00&lt;br /&gt;_x000a_9_x0009_|$3.00&lt;br /&gt;_x000a_10_x0009_|$3.00&lt;br /&gt;_x000a_11_x0009_|$3.00&lt;br /&gt;_x000a_12_x0009_|$10.00 - PRICE IS DIFFERENT&lt;br /&gt;_x000a_13_x0009_|$25.00&lt;br /&gt;_x000a_15_x0009_|$10.00&lt;br /&gt;_x000a_16_x0009_|$10.00&lt;br /&gt;_x000a_17_x0009_|$10.00_x000a_&lt;/p&gt;_x000a_"/>
    <d v="2009-12-01T00:47:54"/>
    <n v="0"/>
    <x v="0"/>
    <x v="0"/>
    <b v="0"/>
    <x v="0"/>
    <n v="3"/>
    <n v="40148.032638888886"/>
    <n v="0"/>
    <n v="43"/>
    <d v="2009-12-01T00:00:00"/>
    <n v="0"/>
    <x v="490"/>
  </r>
  <r>
    <n v="497"/>
    <n v="1"/>
    <x v="146"/>
    <x v="138"/>
    <s v="&lt;p&gt;I have to create a list or a &quot;database&quot; of signs where I work. I'd like to include a picture of the signs and fields that relate to the signs (size of sign, font, floor located...etc). If a sign needed to be updated, then I can simply do a search of a word that would appear on any of the signs and I know which signs to tell the sign shop to change. Currently, we do not have anything like this in place and it makes it hard to track the signs we have. Is this easier to do in Excel or in Access?_x000a_&lt;/p&gt;_x000a_"/>
    <d v="2009-12-01T06:22:16"/>
    <n v="0"/>
    <x v="0"/>
    <x v="0"/>
    <b v="0"/>
    <x v="0"/>
    <n v="3"/>
    <n v="40148.265277777777"/>
    <n v="0"/>
    <n v="43"/>
    <d v="2009-12-01T00:00:00"/>
    <n v="0"/>
    <x v="491"/>
  </r>
  <r>
    <n v="498"/>
    <n v="1"/>
    <x v="145"/>
    <x v="2"/>
    <s v="&lt;p&gt;Tricoachmartin,&lt;/p&gt;_x000a_&lt;p&gt;Assuming that Table 1 is in Cell A1 and has range names as titled&lt;br /&gt;_x000a_and that Table 2 is directly below it&lt;/p&gt;_x000a_&lt;p&gt;I would do something like the following in the C12 (C12 is next to the 1 $15.00 price&lt;/p&gt;_x000a_&lt;p&gt;=+IF(OFFSET($C$1,MATCH(A12,Beg_Code),0)&amp;lt;&amp;gt;B12,&quot;Different&quot;,B12)_x000a_&lt;/p&gt;_x000a_"/>
    <d v="2009-12-01T12:15:40"/>
    <n v="0"/>
    <x v="1"/>
    <x v="1"/>
    <b v="1"/>
    <x v="1"/>
    <n v="3"/>
    <n v="40148.032638888886"/>
    <n v="0.47824074074014788"/>
    <n v="44"/>
    <d v="2009-12-01T00:00:00"/>
    <s v="tricoachmartin"/>
    <x v="492"/>
  </r>
  <r>
    <n v="499"/>
    <n v="1"/>
    <x v="146"/>
    <x v="2"/>
    <s v="&lt;p&gt;Maradykstra,&lt;br /&gt;_x000a_It depends on what easier means?&lt;br /&gt;_x000a_Easier to Setup, Use or Maintain&lt;br /&gt;_x000a_This will depend on the level of skills of the user, operator and the support your company is giving you to achieve this goal&lt;br /&gt;_x000a_have a read of a recent post&lt;br /&gt;_x000a_http://chandoo.org/forums/topic/employee-photo-that-changes-depending-of-list-validation&lt;/p&gt;_x000a_&lt;p&gt;Simple annswer is that it can be done in either Access or Excel&lt;br /&gt;_x000a_If it is a small list probably less than 50 or 60 records its probably easier in excel&lt;br /&gt;_x000a_Larger lists &amp;gt; 100 probably easier in Access_x000a_&lt;/p&gt;_x000a_"/>
    <d v="2009-12-01T12:20:29"/>
    <n v="0"/>
    <x v="1"/>
    <x v="1"/>
    <b v="1"/>
    <x v="1"/>
    <n v="3"/>
    <n v="40148.265277777777"/>
    <n v="0.24894675926043419"/>
    <n v="45"/>
    <d v="2009-12-01T00:00:00"/>
    <s v="maradykstra"/>
    <x v="493"/>
  </r>
  <r>
    <n v="500"/>
    <n v="1"/>
    <x v="143"/>
    <x v="2"/>
    <s v="&lt;p&gt;Martin&lt;/p&gt;_x000a_&lt;p&gt;Try using the following which uses &quot;InStr&quot; instead of application.WorksheetFunction.Find&lt;/p&gt;_x000a_&lt;p&gt;===========&lt;/p&gt;_x000a_&lt;p&gt;Function extraecontrato(celda As Range)&lt;/p&gt;_x000a_&lt;p&gt;Dim InicioCadena, FinCadena As Double, Cadena As String&lt;/p&gt;_x000a_&lt;p&gt;InicioCadena = InStr(1, celda.Value, &quot;_&quot;)&lt;/p&gt;_x000a_&lt;p&gt;If InicioCadena &amp;gt; 0 Then&lt;br /&gt;_x000a_InicioCadena = InicioCadena + 1&lt;br /&gt;_x000a_Else&lt;br /&gt;_x000a_extraecontrato = &quot;Error&quot;&lt;br /&gt;_x000a_Exit Function&lt;br /&gt;_x000a_End If&lt;/p&gt;_x000a_&lt;p&gt;FinCadena = InStr(InicioCadena, celda.Value, &quot;_&quot;)&lt;/p&gt;_x000a_&lt;p&gt;Cadena = Mid(celda.Value, InicioCadena, FinCadena - InicioCadena)&lt;/p&gt;_x000a_&lt;p&gt;If IsError(InicioCadena) Then Cadena = celda.Value&lt;/p&gt;_x000a_&lt;p&gt;extraecontrato = Cadena&lt;/p&gt;_x000a_&lt;p&gt;End Function_x000a_&lt;/p&gt;_x000a_"/>
    <d v="2009-12-01T14:17:54"/>
    <n v="0"/>
    <x v="4"/>
    <x v="1"/>
    <b v="1"/>
    <x v="1"/>
    <n v="3"/>
    <n v="40141.806250000001"/>
    <n v="6.7895138888852671"/>
    <n v="46"/>
    <d v="2009-12-01T00:00:00"/>
    <s v="Martin"/>
    <x v="494"/>
  </r>
  <r>
    <n v="501"/>
    <n v="1"/>
    <x v="147"/>
    <x v="139"/>
    <s v="&lt;p&gt;I have a question for an IT class that I can not complete.&lt;/p&gt;_x000a_&lt;p&gt;I need to show this in a spreadsheet, and can't seem to get a formula that will work.&lt;/p&gt;_x000a_&lt;p&gt;Q. Given that POSIX time starts at midnight, Jan.1, 1970, in what year will time run out?  Use a spreadsheet to show the calculations.&lt;/p&gt;_x000a_&lt;p&gt;A. I know through research that the answer is 1/19/2038, but can not find a formula that will yield that date._x000a_&lt;/p&gt;_x000a_"/>
    <d v="2009-12-01T15:09:37"/>
    <n v="0"/>
    <x v="0"/>
    <x v="0"/>
    <b v="0"/>
    <x v="0"/>
    <n v="3"/>
    <n v="40148.631249999999"/>
    <n v="0"/>
    <n v="46"/>
    <d v="2009-12-01T00:00:00"/>
    <n v="0"/>
    <x v="495"/>
  </r>
  <r>
    <n v="502"/>
    <n v="1"/>
    <x v="146"/>
    <x v="138"/>
    <s v="&lt;p&gt;Hui,&lt;br /&gt;_x000a_Thanks for the reply. Yes, I did read the post about the photo and list validation. I thought of doing the same thing with what I was going to do. My list will be about 200 signs so I better learn Access. Do you know of any good sites on Access?&lt;/p&gt;_x000a_&lt;p&gt;Thanks._x000a_&lt;/p&gt;_x000a_"/>
    <d v="2009-12-01T23:42:07"/>
    <n v="0"/>
    <x v="2"/>
    <x v="0"/>
    <b v="1"/>
    <x v="0"/>
    <n v="3"/>
    <n v="40148.265277777777"/>
    <n v="0"/>
    <n v="46"/>
    <d v="2009-12-01T00:00:00"/>
    <n v="0"/>
    <x v="496"/>
  </r>
  <r>
    <n v="503"/>
    <n v="1"/>
    <x v="147"/>
    <x v="2"/>
    <s v="&lt;p&gt;Race&lt;br /&gt;_x000a_I would setup 2 cells with the 2 dates say A1 and A2&lt;br /&gt;_x000a_just enter 1/1/1970 and 19/1/2038 as appropriate for your country&lt;br /&gt;_x000a_Then in the adjacent cells B1 and B2 Just do a +A1 and A2&lt;br /&gt;_x000a_Change the number formats to Comma or Number&lt;br /&gt;_x000a_Then in B3 do a =B2-B1, which should return the number of days between the 2 dates&lt;br /&gt;_x000a_Hope that helps_x000a_&lt;/p&gt;_x000a_"/>
    <d v="2009-12-02T05:41:53"/>
    <n v="0"/>
    <x v="1"/>
    <x v="1"/>
    <b v="1"/>
    <x v="1"/>
    <n v="4"/>
    <n v="40148.631249999999"/>
    <n v="0.60616898148145992"/>
    <n v="47"/>
    <d v="2009-12-02T00:00:00"/>
    <s v="Race"/>
    <x v="497"/>
  </r>
  <r>
    <n v="504"/>
    <n v="1"/>
    <x v="103"/>
    <x v="20"/>
    <s v="&lt;p&gt;I followed the example and it worked fine using the offset formulae. My chart showed the correct range and excluded blank or zero rows. However, when I ran a macro (filter command) that replaced the data rows with new information, the chart displayed erroneous data. I checked all references in my named ranges and they had not changed. However, the range in the Chart Data now showed differenct ranges for the data series values. &lt;/p&gt;_x000a_&lt;p&gt;Any ideas as to why this is happening? BTW, the list filter wouldwork if I unchecked the zero value selection._x000a_&lt;/p&gt;_x000a_"/>
    <d v="2009-12-03T01:01:24"/>
    <n v="0"/>
    <x v="3"/>
    <x v="0"/>
    <b v="1"/>
    <x v="0"/>
    <n v="5"/>
    <n v="40113.708333333336"/>
    <n v="0"/>
    <n v="47"/>
    <d v="2009-12-03T00:00:00"/>
    <n v="0"/>
    <x v="498"/>
  </r>
  <r>
    <n v="505"/>
    <n v="1"/>
    <x v="148"/>
    <x v="140"/>
    <s v="&lt;p&gt;Everytime I try to hide a bunch of rows on this one spreadsheet I keep getting an error saying &quot;Cannot shift objects off sheet.&quot; I can't figure out why. Can anyone help me with this? I have never seen this error before when just simply trying to hide multiple rows.&lt;/p&gt;_x000a_&lt;p&gt;Thank you,&lt;br /&gt;_x000a_Dee_x000a_&lt;/p&gt;_x000a_"/>
    <d v="2009-12-03T14:45:45"/>
    <n v="0"/>
    <x v="0"/>
    <x v="0"/>
    <b v="0"/>
    <x v="0"/>
    <n v="5"/>
    <n v="40150.614583333336"/>
    <n v="0"/>
    <n v="47"/>
    <d v="2009-12-03T00:00:00"/>
    <n v="0"/>
    <x v="499"/>
  </r>
  <r>
    <n v="506"/>
    <n v="1"/>
    <x v="149"/>
    <x v="141"/>
    <s v="&lt;p&gt;We have recently upgraded to office 2007 and when I open my monthly file which was created in 2003 and is linked to several other 2003 spreadsheets, none of links will work, &quot;#REF&quot; now appears in all the formula's:&lt;/p&gt;_x000a_&lt;p&gt;=IF(ISERROR(VLOOKUP($C13,'[HO-CORP01 - Overheads Final  By Business Unit.xls]#REF'!$A:$L,3,FALSE)),,(VLOOKUP($C13,'[HO-CORP01 - Overheads Final  By Business Unit.xls]#REF'!$A:$L,3,FALSE)))&lt;/p&gt;_x000a_&lt;p&gt;I have tried opening up all all files and it still doesn't work.&lt;br /&gt;_x000a_I am also having the same problem with another file which has Graphs linked to other 2003 spreadsheets and the link for the Graphs doesn't update either.&lt;/p&gt;_x000a_&lt;p&gt;Is there a fix? Please Help!!!_x000a_&lt;/p&gt;_x000a_"/>
    <d v="2009-12-03T17:28:40"/>
    <n v="0"/>
    <x v="0"/>
    <x v="0"/>
    <b v="0"/>
    <x v="0"/>
    <n v="5"/>
    <n v="40150.727777777778"/>
    <n v="0"/>
    <n v="47"/>
    <d v="2009-12-03T00:00:00"/>
    <n v="0"/>
    <x v="500"/>
  </r>
  <r>
    <n v="507"/>
    <n v="1"/>
    <x v="148"/>
    <x v="2"/>
    <s v="&lt;p&gt;Dee&lt;br /&gt;_x000a_try the following&lt;br /&gt;_x000a_- check your rows for merged cells, especially cells merged vertically with rows outside the range your trying to hide, unmerge if you find any&lt;br /&gt;_x000a_- check for locked cells in that range, unlock any&lt;br /&gt;_x000a_- use the select tool from the Drawing tool bar and check and remove drawing objects, often these can be invisible, so use the select tool and try and draw a rectangle covering the entire range and see what you can find, these objects often come in with data copied from web pages_x000a_&lt;/p&gt;_x000a_"/>
    <d v="2009-12-03T20:18:53"/>
    <n v="0"/>
    <x v="1"/>
    <x v="1"/>
    <b v="1"/>
    <x v="1"/>
    <n v="5"/>
    <n v="40150.614583333336"/>
    <n v="0.23186342592089204"/>
    <n v="48"/>
    <d v="2009-12-03T00:00:00"/>
    <s v="dolphintabby"/>
    <x v="501"/>
  </r>
  <r>
    <n v="508"/>
    <n v="1"/>
    <x v="149"/>
    <x v="2"/>
    <s v="&lt;p&gt;Shonas&lt;br /&gt;_x000a_#Ref errors occur when a cell, page or entire spreadsheet cannot be found, generally as they have been deleted&lt;br /&gt;_x000a_when you see this error don't save the file as if you can undo what edits you have made it generally fixes the problem&lt;br /&gt;_x000a_in your case it looks like a page is missing from the Ho Corp overheads by business unit file&lt;br /&gt;_x000a_- If you open it in 2003 is it still linked correctly?&lt;br /&gt;_x000a_- Try shifting all the files to a local directory like C:\work you may have a problem with formula length if the file is on a network drive&lt;br /&gt;_x000a_- In 2003 can you rename the files to somthing shorter and without spaces&lt;br /&gt;_x000a_- Do you have a goodback you can retrieve and work on&lt;br /&gt;_x000a_- Have you tried replacing the #Ref error with the page name_x000a_&lt;/p&gt;_x000a_"/>
    <d v="2009-12-03T20:36:34"/>
    <n v="0"/>
    <x v="1"/>
    <x v="1"/>
    <b v="1"/>
    <x v="1"/>
    <n v="5"/>
    <n v="40150.727777777778"/>
    <n v="0.13094907407503342"/>
    <n v="49"/>
    <d v="2009-12-03T00:00:00"/>
    <s v="Shonas"/>
    <x v="502"/>
  </r>
  <r>
    <n v="509"/>
    <n v="1"/>
    <x v="150"/>
    <x v="138"/>
    <s v="&lt;p&gt;I'm trying to return a specific statement depending on what cells are entered. If someone puts text in A7 then that returns a text I want so that was:&lt;br /&gt;_x000a_=IF(ISTEXT(A7),E2,&quot;&quot;) &lt;/p&gt;_x000a_&lt;p&gt;Then if someone enters text in A7 and B7, then that returns a different text I want so that was:&lt;br /&gt;_x000a_=IF(AND(ISTEXT(A7),ISTEXT(B7)),E3,&quot;&quot;)&lt;/p&gt;_x000a_&lt;p&gt;Again, if someone enters A7,B7 and C7, then that returns a different text that I was so that was:&lt;br /&gt;_x000a_=IF(AND(ISTEXT(A7),ISTEXT(B7),ISTEXT(C7)),E4,&quot;&quot;)&lt;/p&gt;_x000a_&lt;p&gt;My question is that I want to combine all of these IF statements so if someone enters text in one cell then it returns that or if they entere text in two cells then it returns something else or if the enter text in all three cells it returns something else.&lt;br /&gt;_x000a_Does that make sense? I've been having trouble combining all three into one.&lt;/p&gt;_x000a_&lt;p&gt;Thanks for your help!&lt;br /&gt;_x000a_Mara_x000a_&lt;/p&gt;_x000a_"/>
    <d v="2009-12-04T06:52:43"/>
    <n v="0"/>
    <x v="0"/>
    <x v="0"/>
    <b v="0"/>
    <x v="0"/>
    <n v="6"/>
    <n v="40151.286111111112"/>
    <n v="0"/>
    <n v="49"/>
    <d v="2009-12-04T00:00:00"/>
    <n v="0"/>
    <x v="503"/>
  </r>
  <r>
    <n v="510"/>
    <n v="1"/>
    <x v="150"/>
    <x v="2"/>
    <s v="&lt;p&gt;Mara&lt;/p&gt;_x000a_&lt;p&gt;Would this help you&lt;br /&gt;_x000a_=CHOOSE(COUNTA(A7:C7),E2,E3,E4)_x000a_&lt;/p&gt;_x000a_"/>
    <d v="2009-12-04T06:57:44"/>
    <n v="0"/>
    <x v="1"/>
    <x v="1"/>
    <b v="1"/>
    <x v="1"/>
    <n v="6"/>
    <n v="40151.286111111112"/>
    <n v="3.9814814808778465E-3"/>
    <n v="50"/>
    <d v="2009-12-04T00:00:00"/>
    <s v="maradykstra"/>
    <x v="504"/>
  </r>
  <r>
    <n v="511"/>
    <n v="1"/>
    <x v="150"/>
    <x v="138"/>
    <s v="&lt;p&gt;That was fast Hui!Thank you. I put that in and it came up with #value. Do you know why?_x000a_&lt;/p&gt;_x000a_"/>
    <d v="2009-12-04T07:02:22"/>
    <n v="0"/>
    <x v="2"/>
    <x v="0"/>
    <b v="1"/>
    <x v="0"/>
    <n v="6"/>
    <n v="40151.286111111112"/>
    <n v="0"/>
    <n v="50"/>
    <d v="2009-12-04T00:00:00"/>
    <n v="0"/>
    <x v="505"/>
  </r>
  <r>
    <n v="512"/>
    <n v="1"/>
    <x v="150"/>
    <x v="138"/>
    <s v="&lt;p&gt;Never mind Hui...sorry. I know why. Didn't enter anything...:-)_x000a_&lt;/p&gt;_x000a_"/>
    <d v="2009-12-04T07:02:54"/>
    <n v="0"/>
    <x v="3"/>
    <x v="0"/>
    <b v="1"/>
    <x v="0"/>
    <n v="6"/>
    <n v="40151.286111111112"/>
    <n v="0"/>
    <n v="50"/>
    <d v="2009-12-04T00:00:00"/>
    <n v="0"/>
    <x v="506"/>
  </r>
  <r>
    <n v="513"/>
    <n v="1"/>
    <x v="150"/>
    <x v="2"/>
    <s v="&lt;p&gt;Pure Co-incidence,&lt;br /&gt;_x000a_I logged in 5 seconds after you posted&lt;br /&gt;_x000a_you could easily add&lt;br /&gt;_x000a_=if(COUNTA(A7:C7)=0,&quot;0&quot;,CHOOSE(COUNTA(A7:C7),E2,E3,E4))&lt;br /&gt;_x000a_or change the &quot;0&quot; TO  a message &quot;No data&quot;_x000a_&lt;/p&gt;_x000a_"/>
    <d v="2009-12-04T08:52:11"/>
    <n v="0"/>
    <x v="4"/>
    <x v="1"/>
    <b v="1"/>
    <x v="1"/>
    <n v="6"/>
    <n v="40151.286111111112"/>
    <n v="8.3460648143955041E-2"/>
    <n v="51"/>
    <d v="2009-12-04T00:00:00"/>
    <s v="maradykstra"/>
    <x v="507"/>
  </r>
  <r>
    <n v="514"/>
    <n v="1"/>
    <x v="143"/>
    <x v="7"/>
    <s v="&lt;p&gt;You can step through this function. Just set a breakpoint on the first line by clicking anywhere in the first line and pressing F9. Then enter the function in a cell. You should immediately jump to that line. Then press F8 repeatedly to step through the function and see where it errors.&lt;/p&gt;_x000a_&lt;p&gt;You might also have to declare celda As String in order for the function to work properly._x000a_&lt;/p&gt;_x000a_"/>
    <d v="2009-12-04T20:47:32"/>
    <n v="0"/>
    <x v="5"/>
    <x v="0"/>
    <b v="1"/>
    <x v="0"/>
    <n v="6"/>
    <n v="40141.806250000001"/>
    <n v="0"/>
    <n v="51"/>
    <d v="2009-12-04T00:00:00"/>
    <n v="0"/>
    <x v="508"/>
  </r>
  <r>
    <n v="515"/>
    <n v="1"/>
    <x v="151"/>
    <x v="142"/>
    <s v="&lt;p&gt;Hi, everybody&lt;/p&gt;_x000a_&lt;p&gt;I subscribed this blog since 2 months ago, learned a lot from here.&lt;br /&gt;_x000a_But today, I have a question about referring current active cell's address.&lt;/p&gt;_x000a_&lt;p&gt;For example, one sheet filling with data.&lt;br /&gt;_x000a_I want that --&lt;br /&gt;_x000a_For example, when I choose B2,  A1  can display the content of B2.&lt;br /&gt;_x000a_And,        when I choose G25,  A1  can also display the content of G25.&lt;/p&gt;_x000a_&lt;p&gt;In other words, A1 can also display the current active cell's content.&lt;/p&gt;_x000a_&lt;p&gt;I only know how to use macro to finish this function.&lt;br /&gt;_x000a_Is there any formula that can realize this function?_x000a_&lt;/p&gt;_x000a_"/>
    <d v="2009-12-05T05:06:25"/>
    <n v="0"/>
    <x v="0"/>
    <x v="0"/>
    <b v="0"/>
    <x v="0"/>
    <n v="7"/>
    <n v="40152.212500000001"/>
    <n v="0"/>
    <n v="51"/>
    <d v="2009-12-05T00:00:00"/>
    <n v="0"/>
    <x v="509"/>
  </r>
  <r>
    <n v="516"/>
    <n v="1"/>
    <x v="151"/>
    <x v="2"/>
    <s v="&lt;p&gt;Frank&lt;/p&gt;_x000a_&lt;p&gt;You can put the folowing code in the Worksheet Object not in VBA Module&lt;/p&gt;_x000a_&lt;p&gt;Private Sub Worksheet_SelectionChange(ByVal Target As Range)&lt;br /&gt;_x000a_   Cells(1, 1) = ActiveCell.Value&lt;br /&gt;_x000a_End Sub_x000a_&lt;/p&gt;_x000a_"/>
    <d v="2009-12-05T06:00:43"/>
    <n v="0"/>
    <x v="1"/>
    <x v="1"/>
    <b v="1"/>
    <x v="1"/>
    <n v="7"/>
    <n v="40152.212500000001"/>
    <n v="3.7997685183654539E-2"/>
    <n v="52"/>
    <d v="2009-12-05T00:00:00"/>
    <s v="Frank"/>
    <x v="510"/>
  </r>
  <r>
    <n v="517"/>
    <n v="1"/>
    <x v="152"/>
    <x v="117"/>
    <s v="&lt;p&gt;Hello,&lt;/p&gt;_x000a_&lt;p&gt;I am trying to create a formula that uses (dynamic) data in a cell that has a drop down menu.  However, if I leave the cell blank I want it to use the cumulative data from everything in the drop down combined.&lt;/p&gt;_x000a_&lt;p&gt;For example:  I have multiple sales people and I have a drop down menu that shows all 29 of them.  The formula will essentially give me the opportunity to see sales pitches and closed sales by individual (after choosing them from the drop down), but if I don't choose a specific salesperson from the drop down I would like to receive the cumulative pitches and closes from all 29.&lt;/p&gt;_x000a_&lt;p&gt;I would assume a formula that states if A2&quot;&quot; then sum (selected cells) but if A2&quot;Salesperson 1&quot; then count only the corresponding pitches and closes.&lt;/p&gt;_x000a_&lt;p&gt;I would imagine a countif formula.&lt;/p&gt;_x000a_&lt;p&gt;Please let me know if I am on the right track, and also the command to count all.  I saw somewhere that it is &quot;*&quot; but that didn't seem to work in a different and simpler formula that I tried._x000a_&lt;/p&gt;_x000a_"/>
    <d v="2009-12-07T04:21:36"/>
    <n v="0"/>
    <x v="0"/>
    <x v="0"/>
    <b v="0"/>
    <x v="0"/>
    <n v="2"/>
    <n v="40154.181250000001"/>
    <n v="0"/>
    <n v="52"/>
    <d v="2009-12-07T00:00:00"/>
    <n v="0"/>
    <x v="511"/>
  </r>
  <r>
    <n v="518"/>
    <n v="1"/>
    <x v="152"/>
    <x v="2"/>
    <s v="&lt;p&gt;Arivlin&lt;br /&gt;_x000a_You could add a user called &quot;All Salesmen&quot; and place him at teh top of your list&lt;br /&gt;_x000a_then write your formula to do the summation based on the user&lt;br /&gt;_x000a_=+If(A2=&quot;All Salesmen&quot;, sum all, sum the individual salesman)_x000a_&lt;/p&gt;_x000a_"/>
    <d v="2009-12-07T05:23:30"/>
    <n v="0"/>
    <x v="1"/>
    <x v="1"/>
    <b v="1"/>
    <x v="1"/>
    <n v="2"/>
    <n v="40154.181250000001"/>
    <n v="4.3402777773735579E-2"/>
    <n v="53"/>
    <d v="2009-12-07T00:00:00"/>
    <s v="arivlin"/>
    <x v="512"/>
  </r>
  <r>
    <n v="519"/>
    <n v="1"/>
    <x v="149"/>
    <x v="20"/>
    <s v="&lt;p&gt;I discovered that the file name length restrictions in 2003 (I think it was 256 characters) remain the same in 2007. I had the same problem and by shortening the names, the links worked._x000a_&lt;/p&gt;_x000a_"/>
    <d v="2009-12-07T22:14:05"/>
    <n v="0"/>
    <x v="2"/>
    <x v="0"/>
    <b v="1"/>
    <x v="0"/>
    <n v="2"/>
    <n v="40150.727777777778"/>
    <n v="0"/>
    <n v="53"/>
    <d v="2009-12-07T00:00:00"/>
    <n v="0"/>
    <x v="513"/>
  </r>
  <r>
    <n v="520"/>
    <n v="1"/>
    <x v="153"/>
    <x v="114"/>
    <s v="&lt;p&gt;Hi,&lt;br /&gt;_x000a_ I am just wondering how to inactivate rows and columns as it is done in &quot;Christmas Gift List&quot;.In this file only 65 rows and 13 columns are active,all other are inactive. Can you help me in this?&lt;/p&gt;_x000a_&lt;p&gt;Thanks,&lt;br /&gt;_x000a_Dee..._x000a_&lt;/p&gt;_x000a_"/>
    <d v="2009-12-08T03:00:38"/>
    <n v="0"/>
    <x v="0"/>
    <x v="0"/>
    <b v="0"/>
    <x v="0"/>
    <n v="3"/>
    <n v="40155.125"/>
    <n v="0"/>
    <n v="53"/>
    <d v="2009-12-08T00:00:00"/>
    <n v="0"/>
    <x v="514"/>
  </r>
  <r>
    <n v="521"/>
    <n v="2"/>
    <x v="57"/>
    <x v="13"/>
    <s v="&lt;p&gt;Hi uwseidl,&lt;/p&gt;_x000a_&lt;p&gt;That looks interesting, I'm gonna try it tonight.&lt;/p&gt;_x000a_&lt;p&gt;Thanks_x000a_&lt;/p&gt;_x000a_"/>
    <d v="2009-12-08T08:52:16"/>
    <n v="0"/>
    <x v="5"/>
    <x v="0"/>
    <b v="1"/>
    <x v="0"/>
    <n v="3"/>
    <n v="40063.801388888889"/>
    <n v="0"/>
    <n v="53"/>
    <d v="2009-12-08T00:00:00"/>
    <n v="0"/>
    <x v="515"/>
  </r>
  <r>
    <n v="522"/>
    <n v="1"/>
    <x v="153"/>
    <x v="0"/>
    <s v="&lt;p&gt;Just select all the other columns (and rows) and hide them. See the first tip here: http://chandoo.org/wp/2009/11/03/make-better-excel-sheets/_x000a_&lt;/p&gt;_x000a_"/>
    <d v="2009-12-08T10:41:10"/>
    <n v="0"/>
    <x v="1"/>
    <x v="0"/>
    <b v="1"/>
    <x v="0"/>
    <n v="3"/>
    <n v="40155.125"/>
    <n v="0"/>
    <n v="53"/>
    <d v="2009-12-08T00:00:00"/>
    <n v="0"/>
    <x v="516"/>
  </r>
  <r>
    <n v="523"/>
    <n v="1"/>
    <x v="154"/>
    <x v="143"/>
    <s v="&lt;p&gt;This looks so easy and it probably is but I can't get it.&lt;/p&gt;_x000a_&lt;p&gt;How do you chart (probably using stcked bar or column) the following matrix:&lt;/p&gt;_x000a_&lt;p&gt;Team 1_x0009_Player 1_x0009_25_x0009_103_x0009_14_x0009_122_x0009_16_x0009_119&lt;br /&gt;_x000a__x0009_Player 2_x0009_11_x0009_106_x0009_15_x0009_108_x0009_24_x0009_110&lt;br /&gt;_x000a__x0009_Player 3_x0009_10_x0009_104_x0009_12_x0009_113_x0009_17_x0009_111&lt;br /&gt;_x000a__x0009_Player 4_x0009_24_x0009_107_x0009_12_x0009_108_x0009_17_x0009_100&lt;br /&gt;_x000a__x0009_Player 5_x0009_21_x0009_115_x0009_20_x0009_102_x0009_16_x0009_125&lt;br /&gt;_x000a__x0009_Player 6_x0009_12_x0009_123_x0009_18_x0009_114_x0009_13_x0009_111&lt;br /&gt;_x000a__x0009_Player 7_x0009_20_x0009_114_x0009_20_x0009_112_x0009_21_x0009_104&lt;br /&gt;_x000a__x0009_Player 8_x0009_14_x0009_105_x0009_13_x0009_100_x0009_19_x0009_120&lt;br /&gt;_x000a__x0009_Player 9_x0009_10_x0009_115_x0009_24_x0009_123_x0009_21_x0009_120&lt;br /&gt;_x000a__x0009_Player 10_x0009_22_x0009_125_x0009_10_x0009_122_x0009_24_x0009_103&lt;br /&gt;_x000a_Team 2_x0009_Player 1_x0009_23_x0009_122_x0009_10_x0009_112_x0009_20_x0009_114&lt;br /&gt;_x000a__x0009_Player 2_x0009_15_x0009_106_x0009_17_x0009_122_x0009_20_x0009_121&lt;br /&gt;_x000a__x0009_Player 3_x0009_18_x0009_107_x0009_17_x0009_109_x0009_19_x0009_123&lt;br /&gt;_x000a__x0009__x0009_Data1_x0009_Data2_x0009_Data3_x0009_Data4_x0009_Data5_x0009_Data6&lt;br /&gt;_x000a__x0009__x0009_Period 1_x0009__x0009_Period 2_x0009__x0009_Period 3_x0009_&lt;/p&gt;_x000a_&lt;p&gt;I can't even get close. ANyone have any ideas?_x000a_&lt;/p&gt;_x000a_"/>
    <d v="2009-12-09T08:17:28"/>
    <n v="0"/>
    <x v="0"/>
    <x v="0"/>
    <b v="0"/>
    <x v="0"/>
    <n v="4"/>
    <n v="40156.345138888886"/>
    <n v="0"/>
    <n v="53"/>
    <d v="2009-12-09T00:00:00"/>
    <n v="0"/>
    <x v="517"/>
  </r>
  <r>
    <n v="524"/>
    <n v="1"/>
    <x v="154"/>
    <x v="2"/>
    <s v="&lt;p&gt;Bob&lt;br /&gt;_x000a_A few questions&lt;br /&gt;_x000a_Are the different columns for each player Periods or Events ?&lt;/p&gt;_x000a_&lt;p&gt;You need to work out what you want to see&lt;br /&gt;_x000a_Do you want to see:&lt;br /&gt;_x000a_Team 1 analysis, Player 1 vs Player 2 over time&lt;br /&gt;_x000a_Team analysis, Team 1 Player 1 vs Team 2 Player 2 over time etc&lt;br /&gt;_x000a_Team analysis, Team 1 Player 1 vs Team 2 Player 2 at a given time&lt;br /&gt;_x000a_etc&lt;/p&gt;_x000a_&lt;p&gt;Do you want a one off chart or do you want it interactive allowing you to choose the data you see, Team, player, Periods etc_x000a_&lt;/p&gt;_x000a_"/>
    <d v="2009-12-09T09:27:55"/>
    <n v="0"/>
    <x v="1"/>
    <x v="1"/>
    <b v="1"/>
    <x v="1"/>
    <n v="4"/>
    <n v="40156.345138888886"/>
    <n v="4.9247685186855961E-2"/>
    <n v="54"/>
    <d v="2009-12-09T00:00:00"/>
    <s v="Brisbane Bob"/>
    <x v="518"/>
  </r>
  <r>
    <n v="525"/>
    <n v="1"/>
    <x v="143"/>
    <x v="37"/>
    <s v="&lt;p&gt;@Hui: Thanks, worked as a charm !!!&lt;/p&gt;_x000a_&lt;p&gt;I've done a small addition after the calc of FinCadena, as I still got a #VALUE error, for those cells where there was only a single &quot;_&quot;:&lt;/p&gt;_x000a_&lt;p&gt;If FinCadena = 0 Then FinCadena = Len(celda.Value)&lt;/p&gt;_x000a_&lt;p&gt;In that way, I always get a positive length of the string.&lt;/p&gt;_x000a_&lt;p&gt;@JP: don't know why, but this time the breakpoint did work. Thanks !_x000a_&lt;/p&gt;_x000a_"/>
    <d v="2009-12-09T15:50:09"/>
    <n v="0"/>
    <x v="6"/>
    <x v="0"/>
    <b v="1"/>
    <x v="0"/>
    <n v="4"/>
    <n v="40141.806250000001"/>
    <n v="0"/>
    <n v="54"/>
    <d v="2009-12-09T00:00:00"/>
    <n v="0"/>
    <x v="519"/>
  </r>
  <r>
    <n v="526"/>
    <n v="1"/>
    <x v="155"/>
    <x v="73"/>
    <s v="&lt;p&gt;Following the advice posted at http://chandoo.org/wp/2008/11/05/select-show-one-chart-from-many/, imagine I have hundreds of calculated fields resulting in a name, and I want for each row to have a figure correspondent to that name.&lt;/p&gt;_x000a_&lt;p&gt;The technique of attributing a getChart formula to an image (or the Camera Tool), as described, works only if the function getChart has only absolute references (p.e., $A$2), not working if it has one relative reference (p.e., A2) - which would allow me to paste the image/camera several times in front of the names, and it automatically updating for everyone. Does anyone knows how can I handle that?&lt;/p&gt;_x000a_&lt;p&gt;Best regards, Aires_x000a_&lt;/p&gt;_x000a_"/>
    <d v="2009-12-09T19:54:54"/>
    <n v="0"/>
    <x v="0"/>
    <x v="0"/>
    <b v="0"/>
    <x v="0"/>
    <n v="4"/>
    <n v="40156.82916666667"/>
    <n v="0"/>
    <n v="54"/>
    <d v="2009-12-09T00:00:00"/>
    <n v="0"/>
    <x v="520"/>
  </r>
  <r>
    <n v="527"/>
    <n v="1"/>
    <x v="155"/>
    <x v="2"/>
    <s v="&lt;p&gt;Aires,&lt;/p&gt;_x000a_&lt;p&gt;A few comments if I may&lt;/p&gt;_x000a_&lt;p&gt;1. The camera tool in Excel 2007 is quite happy to have a =B7:C8 formula without Absolute $ sign&lt;br /&gt;_x000a_2. The whole point of the Camera tool is that it is returning a snapshot of somewhere else on the spreadsheet, and as such it has no reference to where it is actually located. So copying and pasting to different areas will always give the same snapshot regardless of whether =B7:C8 or =$B$7:$C$8  is used.&lt;br /&gt;_x000a_3. Search and replace doesn't work inside the formula bar of the Camera Tool or Picture Formulas&lt;br /&gt;_x000a_4. It may still be worth going to the trouble to paste all the Pics or camera tools you need, as once pasted and formulas are manually edited, you can :&lt;br /&gt;_x000a_  a) Size them using Alt Snap (Alt Drag) to fit the cells exactly&lt;br /&gt;_x000a_  b) You can align them and make them the same size by selecting them all and using the Page Layout tab, which has Grouping, Alignment and Sizing tools&lt;br /&gt;_x000a_  c) You can group them and move them as a whole&lt;br /&gt;_x000a_  d) Just noticed that Pictures have a Tab property ie: You can press the Tab Button to jump between them, but the Camera Tool doesn't ?_x000a_&lt;/p&gt;_x000a_"/>
    <d v="2009-12-10T07:09:18"/>
    <n v="0"/>
    <x v="1"/>
    <x v="1"/>
    <b v="1"/>
    <x v="1"/>
    <n v="5"/>
    <n v="40156.82916666667"/>
    <n v="0.46895833333110204"/>
    <n v="55"/>
    <d v="2009-12-10T00:00:00"/>
    <s v="aires"/>
    <x v="521"/>
  </r>
  <r>
    <n v="528"/>
    <n v="1"/>
    <x v="156"/>
    <x v="144"/>
    <s v="&lt;p&gt;Anyone have a trick for combining information from different spreadsheets with individual layouts from separate departments while maintaining data integrity? I worry that consolidating by using 3-d formulas will become unreliable if the source sheet has a line deleted.&lt;br /&gt;_x000a_Ryan._x000a_&lt;/p&gt;_x000a_"/>
    <d v="2009-12-10T21:24:50"/>
    <n v="0"/>
    <x v="0"/>
    <x v="0"/>
    <b v="0"/>
    <x v="0"/>
    <n v="5"/>
    <n v="40157.89166666667"/>
    <n v="0"/>
    <n v="55"/>
    <d v="2009-12-10T00:00:00"/>
    <n v="0"/>
    <x v="522"/>
  </r>
  <r>
    <n v="529"/>
    <n v="1"/>
    <x v="157"/>
    <x v="145"/>
    <s v="&lt;p&gt;Hi,&lt;/p&gt;_x000a_&lt;p&gt;I’m trying to format phone numbers from this&lt;br /&gt;_x000a_column A format: 123-123-1234 or (123) 12301234&lt;br /&gt;_x000a_to this column B format: (123) 123-1234&lt;/p&gt;_x000a_&lt;p&gt;(Column A can have two formats)&lt;br /&gt;_x000a_(Column B can have only one format)&lt;/p&gt;_x000a_&lt;p&gt;If a cell in column A is empty, the adjacent cell in column B should also be empty&lt;/p&gt;_x000a_&lt;p&gt;This is the string I have been working with, but it sometimes leaves a “(” in column B if the phone number in column A is changed from one format to the other &lt;/p&gt;_x000a_&lt;p&gt;=IF(ISBLANK(A3),&quot;&quot;,IF((LEFT(A3,1)=&quot;(&quot;),A3,&quot;&quot;&amp;amp;&quot;(&quot;&amp;amp;IF(ISTEXT(A3),SUBSTITUTE(A3,&quot;-&quot;,&quot;) &quot;,1))))&lt;/p&gt;_x000a_&lt;p&gt;Any assistance would be appreciated.&lt;/p&gt;_x000a_&lt;p&gt;Thanks,&lt;br /&gt;_x000a_ButchJ_x000a_&lt;/p&gt;_x000a_"/>
    <d v="2009-12-11T00:51:55"/>
    <n v="0"/>
    <x v="0"/>
    <x v="0"/>
    <b v="0"/>
    <x v="0"/>
    <n v="6"/>
    <n v="40158.035416666666"/>
    <n v="0"/>
    <n v="55"/>
    <d v="2009-12-11T00:00:00"/>
    <n v="0"/>
    <x v="523"/>
  </r>
  <r>
    <n v="530"/>
    <n v="1"/>
    <x v="157"/>
    <x v="2"/>
    <s v="&lt;p&gt;Butch&lt;/p&gt;_x000a_&lt;p&gt;I find the easiest way to deal with phone numbers is not to worry about formatting, just use the straight numbers in Column A ie: 123467890 and then use formatting to fix the display of the number in your case try (###) ###-#### will give you (123) 456-78990_x000a_&lt;/p&gt;_x000a_"/>
    <d v="2009-12-11T03:25:30"/>
    <n v="0"/>
    <x v="1"/>
    <x v="1"/>
    <b v="1"/>
    <x v="1"/>
    <n v="6"/>
    <n v="40158.035416666666"/>
    <n v="0.10729166666715173"/>
    <n v="56"/>
    <d v="2009-12-11T00:00:00"/>
    <s v="ButchJ"/>
    <x v="524"/>
  </r>
  <r>
    <n v="531"/>
    <n v="1"/>
    <x v="156"/>
    <x v="2"/>
    <s v="&lt;p&gt;My favorite way is to insert an Upload or Transfer page into each File which you want to consolidate. Setup the Upload page in the format you want and then Lock the transfer page down. You can also build in checks to validate that it is collecting all the data you want as well as check for negatives, duplicates and missing data as required.&lt;/p&gt;_x000a_&lt;p&gt;As the upload page it is in the spreadsheet you want any changes in the format inserting or deleting rows/columns will update automatically even if a user deletes rows or columns on the other pages.&lt;/p&gt;_x000a_&lt;p&gt;You can then link or import happily knowing that the format is intact._x000a_&lt;/p&gt;_x000a_"/>
    <d v="2009-12-11T03:34:05"/>
    <n v="0"/>
    <x v="1"/>
    <x v="1"/>
    <b v="1"/>
    <x v="1"/>
    <n v="6"/>
    <n v="40157.89166666667"/>
    <n v="0.25700231481459923"/>
    <n v="57"/>
    <d v="2009-12-11T00:00:00"/>
    <s v="Ryan"/>
    <x v="525"/>
  </r>
  <r>
    <n v="532"/>
    <n v="1"/>
    <x v="158"/>
    <x v="146"/>
    <s v="&lt;p&gt;Before I start I understand that this problem has occured due to bad design but the amount of time put into the form so far prevents me from turning back!&lt;/p&gt;_x000a_&lt;p&gt;I currently have a formula as basic as =$a1-$b1, I want to be able to drag this right and get =$a2-$b2 etc etc, I have over 600 rows to do with 12 columns so doing a paste drag down copy paste transpose over 600 times isnt a great solution, any help would be great!_x000a_&lt;/p&gt;_x000a_"/>
    <d v="2009-12-11T11:53:34"/>
    <n v="0"/>
    <x v="0"/>
    <x v="0"/>
    <b v="0"/>
    <x v="0"/>
    <n v="6"/>
    <n v="40158.495138888888"/>
    <n v="0"/>
    <n v="57"/>
    <d v="2009-12-11T00:00:00"/>
    <n v="0"/>
    <x v="526"/>
  </r>
  <r>
    <n v="533"/>
    <n v="1"/>
    <x v="157"/>
    <x v="145"/>
    <s v="&lt;p&gt;Thanks Hui,&lt;/p&gt;_x000a_&lt;p&gt;That will work._x000a_&lt;/p&gt;_x000a_"/>
    <d v="2009-12-11T13:03:07"/>
    <n v="0"/>
    <x v="2"/>
    <x v="0"/>
    <b v="1"/>
    <x v="0"/>
    <n v="6"/>
    <n v="40158.035416666666"/>
    <n v="0"/>
    <n v="57"/>
    <d v="2009-12-11T00:00:00"/>
    <n v="0"/>
    <x v="527"/>
  </r>
  <r>
    <n v="534"/>
    <n v="1"/>
    <x v="155"/>
    <x v="73"/>
    <s v="&lt;p&gt;Hui,&lt;/p&gt;_x000a_&lt;p&gt;Thanks a lot for the comments. My main problem is that the image labels are dynamic (change from month to month). So, it's not possible to refeering the images manually, since they're going to change often, and the reference should reflect that - I'll not be in control of the spreadsheet later.&lt;/p&gt;_x000a_&lt;p&gt;Is it possible to define the function that receives parameters? Then I could create only one function, and refer manually to a cell (the cell that's hosting the final image, for instance) as a parameter (even if I had to input initially the refs manually).&lt;/p&gt;_x000a_&lt;p&gt;Regards, Aires_x000a_&lt;/p&gt;_x000a_"/>
    <d v="2009-12-11T13:39:07"/>
    <n v="0"/>
    <x v="2"/>
    <x v="0"/>
    <b v="1"/>
    <x v="0"/>
    <n v="6"/>
    <n v="40156.82916666667"/>
    <n v="0"/>
    <n v="57"/>
    <d v="2009-12-11T00:00:00"/>
    <n v="0"/>
    <x v="528"/>
  </r>
  <r>
    <n v="535"/>
    <n v="1"/>
    <x v="158"/>
    <x v="73"/>
    <s v="&lt;p&gt;Holdsworth,&lt;/p&gt;_x000a_&lt;p&gt;You can do it with offset().&lt;/p&gt;_x000a_&lt;p&gt;Create a line over the line you want the answer with increasing numbers (1,2,3...) (starting on C1, for instance).&lt;/p&gt;_x000a_&lt;p&gt;And let's presume the series you want to subtract start at A2 and B2. So, insert the following formula on C2:&lt;/p&gt;_x000a_&lt;p&gt;=OFFSET($A$1;C$1;0)-OFFSET($B$1;C$1;0)&lt;/p&gt;_x000a_&lt;p&gt;If you drag it to the right, it creates the desired result.&lt;/p&gt;_x000a_&lt;p&gt;Hope that helps.&lt;/p&gt;_x000a_&lt;p&gt;Best regards, Aires._x000a_&lt;/p&gt;_x000a_"/>
    <d v="2009-12-11T13:53:16"/>
    <n v="0"/>
    <x v="1"/>
    <x v="0"/>
    <b v="1"/>
    <x v="0"/>
    <n v="6"/>
    <n v="40158.495138888888"/>
    <n v="0"/>
    <n v="57"/>
    <d v="2009-12-11T00:00:00"/>
    <n v="0"/>
    <x v="529"/>
  </r>
  <r>
    <n v="536"/>
    <n v="1"/>
    <x v="158"/>
    <x v="146"/>
    <s v="&lt;p&gt;Magic thanks aires&lt;/p&gt;_x000a_&lt;p&gt;and it works perfectly superb!!_x000a_&lt;/p&gt;_x000a_"/>
    <d v="2009-12-11T14:01:01"/>
    <n v="0"/>
    <x v="2"/>
    <x v="0"/>
    <b v="1"/>
    <x v="0"/>
    <n v="6"/>
    <n v="40158.495138888888"/>
    <n v="0"/>
    <n v="57"/>
    <d v="2009-12-11T00:00:00"/>
    <n v="0"/>
    <x v="530"/>
  </r>
  <r>
    <n v="537"/>
    <n v="1"/>
    <x v="159"/>
    <x v="147"/>
    <s v="&lt;p&gt;I have a spreadsheet that I'm building in which I need to populate a cell based on the conditions of 2 other cells.  My skill level is to get me in trouble, but enough to figure this one out.  Following is what my conditions are:&lt;/p&gt;_x000a_&lt;p&gt;IF D2=&quot;O&quot; and E2=&quot;L&quot; OR D2=&quot;C&quot; and E2=&quot;S&quot; do this  G2*H2+J2*(-1)&lt;br /&gt;_x000a_IF D2=&quot;O&quot; and E2=&quot;S&quot; OR D2=&quot;C&quot; and E2=&quot;L&quot; do this  G2*H2-J2&lt;/p&gt;_x000a_&lt;p&gt;Is there a way for me to do this?_x000a_&lt;/p&gt;_x000a_"/>
    <d v="2009-12-12T03:10:41"/>
    <n v="0"/>
    <x v="0"/>
    <x v="0"/>
    <b v="0"/>
    <x v="0"/>
    <n v="7"/>
    <n v="40159.131944444445"/>
    <n v="0"/>
    <n v="57"/>
    <d v="2009-12-12T00:00:00"/>
    <n v="0"/>
    <x v="531"/>
  </r>
  <r>
    <n v="538"/>
    <n v="1"/>
    <x v="160"/>
    <x v="148"/>
    <s v="&lt;p&gt;I run several competitions and end up with a list of name, score, rank. I use conditional formatting to highlight 1st, 2nd etc in the list and this works for ties. What I would like to do is to display on an other worksheet the highest 3 scores &amp;amp; names. I have used INDEX &amp;amp; MATCH to do this =INDEX($B$3:$B$100,MATCH(1,$D$3:$D$00,FALSE),1)   but this will obviously not handle ties.&lt;/p&gt;_x000a_&lt;p&gt;Help........._x000a_&lt;/p&gt;_x000a_"/>
    <d v="2009-12-12T05:54:17"/>
    <n v="0"/>
    <x v="0"/>
    <x v="0"/>
    <b v="0"/>
    <x v="0"/>
    <n v="7"/>
    <n v="40159.245833333334"/>
    <n v="0"/>
    <n v="57"/>
    <d v="2009-12-12T00:00:00"/>
    <n v="0"/>
    <x v="532"/>
  </r>
  <r>
    <n v="539"/>
    <n v="1"/>
    <x v="159"/>
    <x v="2"/>
    <s v="&lt;p&gt;Brett&lt;/p&gt;_x000a_&lt;p&gt;Try these&lt;/p&gt;_x000a_&lt;p&gt;=+IF(OR(AND(D2=&quot;O&quot;,E2=&quot;L&quot;),AND(D2=&quot;C&quot;,E2=&quot;S&quot;)),G2*H2+J2*(-1),&quot;something else&quot;)&lt;br /&gt;_x000a_and&lt;br /&gt;_x000a_=IF(OR(AND(D2=&quot;O&quot;,E2=&quot;S&quot;),AND(D2=&quot;C&quot;,E2=&quot;L&quot;)),G2*H2-J2,&quot;something else&quot;)_x000a_&lt;/p&gt;_x000a_"/>
    <d v="2009-12-12T06:31:25"/>
    <n v="0"/>
    <x v="1"/>
    <x v="1"/>
    <b v="1"/>
    <x v="1"/>
    <n v="7"/>
    <n v="40159.131944444445"/>
    <n v="0.13987268518394558"/>
    <n v="58"/>
    <d v="2009-12-12T00:00:00"/>
    <s v="Brett Crisp"/>
    <x v="533"/>
  </r>
  <r>
    <n v="540"/>
    <n v="1"/>
    <x v="160"/>
    <x v="2"/>
    <s v="&lt;p&gt;Clumpa&lt;br /&gt;_x000a_If your Rank is assigned using the Rank function, you will get duplicates where the scores are equal&lt;br /&gt;_x000a_What about using Auto Filter directly on the list&lt;br /&gt;_x000a_and then select the Drop Down in the Rank Column and Select (Top 10...)&lt;br /&gt;_x000a_You can now select the Top or Bottom 3, Depending on how you have used Rank, and believe it or not it will show 4 or more items if they have duplicate values_x000a_&lt;/p&gt;_x000a_"/>
    <d v="2009-12-12T06:39:11"/>
    <n v="0"/>
    <x v="1"/>
    <x v="1"/>
    <b v="1"/>
    <x v="1"/>
    <n v="7"/>
    <n v="40159.245833333334"/>
    <n v="3.1377314815472346E-2"/>
    <n v="59"/>
    <d v="2009-12-12T00:00:00"/>
    <s v="clumpa"/>
    <x v="534"/>
  </r>
  <r>
    <n v="541"/>
    <n v="1"/>
    <x v="155"/>
    <x v="2"/>
    <s v="&lt;p&gt;Aires&lt;br /&gt;_x000a_Are the images imported from somewhere else?, Can that application change the names into a known format or system?&lt;br /&gt;_x000a_Are the pics located in specific Cells every month ?&lt;br /&gt;_x000a_ie: is a Picture of Item 1 in C1 every month even if item 1 has a different name month to month_x000a_&lt;/p&gt;_x000a_"/>
    <d v="2009-12-12T06:50:00"/>
    <n v="0"/>
    <x v="3"/>
    <x v="1"/>
    <b v="1"/>
    <x v="1"/>
    <n v="7"/>
    <n v="40156.82916666667"/>
    <n v="2.4555555555489263"/>
    <n v="60"/>
    <d v="2009-12-12T00:00:00"/>
    <s v="aires"/>
    <x v="535"/>
  </r>
  <r>
    <n v="542"/>
    <n v="1"/>
    <x v="161"/>
    <x v="149"/>
    <s v="&lt;p&gt;I have written a simple spreadsheet that calculates the quantity of items (Col A)at a given price (Col E) and puts the product of those two columns in Column F. Using the sum formula in Col G  =SUM(G3,F4)  etc, Col G then shows the running balance as I add additional rows.&lt;br /&gt;_x000a_Let's say I have 6 rows of entries, and the balance in G6 is $90.00. All the rows in Column G below Row 6, ie, G7, G8 etc show a balance of $90.00. I would prefer them to show a $0 balance.&lt;/p&gt;_x000a_&lt;p&gt;Then when I add data into Row 7, say 2 items @ $8 each, making F7 $16, G7 would = $106. And G8, G9 etc would be $0 and so on down the sheet. &lt;/p&gt;_x000a_&lt;p&gt;Is there a formula I can use that will look at column F and if F=$0, will make the sum in G=$0 etc etc down the column, instead of carrying the $90 (or $106, or whatever the latest balance is), all the way down Col G, please? &lt;/p&gt;_x000a_&lt;p&gt;Some kind of if, then, else formula?&lt;/p&gt;_x000a_&lt;p&gt;Hope this makes sense.&lt;br /&gt;_x000a_Thanks in advance for any help.&lt;br /&gt;_x000a_cheers&lt;br /&gt;_x000a_Dave_x000a_&lt;/p&gt;_x000a_"/>
    <d v="2009-12-12T07:55:04"/>
    <n v="0"/>
    <x v="0"/>
    <x v="0"/>
    <b v="0"/>
    <x v="0"/>
    <n v="7"/>
    <n v="40159.329861111109"/>
    <n v="0"/>
    <n v="60"/>
    <d v="2009-12-12T00:00:00"/>
    <n v="0"/>
    <x v="536"/>
  </r>
  <r>
    <n v="543"/>
    <n v="1"/>
    <x v="161"/>
    <x v="2"/>
    <s v="&lt;p&gt;Dave&lt;/p&gt;_x000a_&lt;p&gt;Try&lt;/p&gt;_x000a_&lt;p&gt;=+IF(F4=0,0,SUM(G3,F4))&lt;/p&gt;_x000a_&lt;p&gt;and copy down_x000a_&lt;/p&gt;_x000a_"/>
    <d v="2009-12-12T09:17:58"/>
    <n v="0"/>
    <x v="1"/>
    <x v="1"/>
    <b v="1"/>
    <x v="1"/>
    <n v="7"/>
    <n v="40159.329861111109"/>
    <n v="5.7615740741312038E-2"/>
    <n v="61"/>
    <d v="2009-12-12T00:00:00"/>
    <s v="Dave North"/>
    <x v="537"/>
  </r>
  <r>
    <n v="544"/>
    <n v="1"/>
    <x v="161"/>
    <x v="149"/>
    <s v="&lt;p&gt;Hui,&lt;br /&gt;_x000a_Absolutely marvelous.&lt;br /&gt;_x000a_Works a treat.&lt;br /&gt;_x000a_Thanks so very much.&lt;br /&gt;_x000a_cheers&lt;br /&gt;_x000a_Dave_x000a_&lt;/p&gt;_x000a_"/>
    <d v="2009-12-12T10:41:38"/>
    <n v="0"/>
    <x v="2"/>
    <x v="0"/>
    <b v="1"/>
    <x v="0"/>
    <n v="7"/>
    <n v="40159.329861111109"/>
    <n v="0"/>
    <n v="61"/>
    <d v="2009-12-12T00:00:00"/>
    <n v="0"/>
    <x v="538"/>
  </r>
  <r>
    <n v="545"/>
    <n v="1"/>
    <x v="159"/>
    <x v="147"/>
    <s v="&lt;p&gt;All of this conditioning needs to populate the same cell.  If it's the first equal statement do this, if it's the second equal statement do the second option.  If I understand what you provided correctly, this would be used to populate different cells._x000a_&lt;/p&gt;_x000a_"/>
    <d v="2009-12-12T13:35:16"/>
    <n v="0"/>
    <x v="2"/>
    <x v="0"/>
    <b v="1"/>
    <x v="0"/>
    <n v="7"/>
    <n v="40159.131944444445"/>
    <n v="0"/>
    <n v="61"/>
    <d v="2009-12-12T00:00:00"/>
    <n v="0"/>
    <x v="539"/>
  </r>
  <r>
    <n v="546"/>
    <n v="1"/>
    <x v="159"/>
    <x v="2"/>
    <s v="&lt;p&gt;Brett, Try&lt;/p&gt;_x000a_&lt;p&gt;=+IF(OR(AND(D2=&quot;O&quot;,E2=&quot;L&quot;),AND(D2=&quot;C&quot;,E2=&quot;S&quot;)),-1*G2*H2+J2,IF(OR(AND(D2=&quot;O&quot;,E2=&quot;S&quot;),AND(D2=&quot;C&quot;,E2=&quot;L&quot;)),G2*H2-J2,&quot;something else&quot;) )_x000a_&lt;/p&gt;_x000a_"/>
    <d v="2009-12-12T13:59:47"/>
    <n v="0"/>
    <x v="3"/>
    <x v="1"/>
    <b v="1"/>
    <x v="1"/>
    <n v="7"/>
    <n v="40159.131944444445"/>
    <n v="0.45123842592875008"/>
    <n v="62"/>
    <d v="2009-12-12T00:00:00"/>
    <s v="Brett Crisp"/>
    <x v="540"/>
  </r>
  <r>
    <n v="547"/>
    <n v="1"/>
    <x v="159"/>
    <x v="147"/>
    <s v="&lt;p&gt;Works perfectly! Thank you very much Hui._x000a_&lt;/p&gt;_x000a_"/>
    <d v="2009-12-12T20:38:47"/>
    <n v="0"/>
    <x v="4"/>
    <x v="0"/>
    <b v="1"/>
    <x v="0"/>
    <n v="7"/>
    <n v="40159.131944444445"/>
    <n v="0"/>
    <n v="62"/>
    <d v="2009-12-12T00:00:00"/>
    <n v="0"/>
    <x v="541"/>
  </r>
  <r>
    <n v="548"/>
    <n v="1"/>
    <x v="152"/>
    <x v="117"/>
    <s v="&lt;p&gt;Thank you very much Hui.  I was able to use IF(ISBLANK(A2),COUNTIF(range,&quot;*&quot;))._x000a_&lt;/p&gt;_x000a_"/>
    <d v="2009-12-13T02:23:41"/>
    <n v="0"/>
    <x v="2"/>
    <x v="0"/>
    <b v="1"/>
    <x v="0"/>
    <n v="1"/>
    <n v="40154.181250000001"/>
    <n v="0"/>
    <n v="62"/>
    <d v="2009-12-13T00:00:00"/>
    <n v="0"/>
    <x v="542"/>
  </r>
  <r>
    <n v="549"/>
    <n v="1"/>
    <x v="162"/>
    <x v="117"/>
    <s v="&lt;p&gt;I am trying to create a formula that I am afraid is beyond the scope of excel.  My first question is - Is it beyond the scope? and second - Do you have any suggestions as to what to use for what I am doing?(ie. crystal reports, jreports, etc.)&lt;/p&gt;_x000a_&lt;p&gt;I have a worksheet that has multiple fields to track sales activity.  I am trying to create reports that follow 3 main criteria but that material is variable.  I have inserted an additional worksheet that has the 3 criteria fields as drop downs.  Depending on what I select as the drop down is how I would like to create the results of the data.&lt;/p&gt;_x000a_&lt;p&gt;So the 3 drop downs are &quot;Salesperson&quot;, &quot;Type of Sale&quot;, &quot;Source&quot;.  It is set up for an insurance business - just info to add clarity to my example.  &lt;/p&gt;_x000a_&lt;p&gt;The data that I am trying to compile works like this.  If no drop downs are selected the formula shows all of the sales pitches and respective closes.  However, if I select a specific Salesperson it will only show data from them (I have this part working so far).  What I don't have working is to be able to show how many pitches and closes there are of a specific &quot;Type of Sale&quot; (ie. Auto Insurance), and then to further drill down as to the &quot;SalesPerson&quot;, how many &quot;Autos&quot; from the &quot;Yellow Pages&quot;.&lt;/p&gt;_x000a_&lt;p&gt;What I had in mind was the ability to use any or none of the drop downs simultaneously.  So I can view all pitches and closes from a single source, of a specific type, a specific salesperson, or a combination of all 3.&lt;/p&gt;_x000a_&lt;p&gt;eg. Bob has 10 pitches and 5 closes.  Bob has 4 pitches and 2 closes if auto is selected.  Bob has 1 pitch and 0 closes if auto, and yellow pages is selected.  If yellow pages is selected alone (without a salesperson or type) it shows 22 pitches and 8 closes.&lt;/p&gt;_x000a_&lt;p&gt;Essentially it is a formula that filters down the data based on additional criteria not being met.&lt;/p&gt;_x000a_&lt;p&gt;Any ideas will help.&lt;/p&gt;_x000a_&lt;p&gt;Thanks in advance._x000a_&lt;/p&gt;_x000a_"/>
    <d v="2009-12-13T02:44:12"/>
    <n v="0"/>
    <x v="0"/>
    <x v="0"/>
    <b v="0"/>
    <x v="0"/>
    <n v="1"/>
    <n v="40160.113888888889"/>
    <n v="0"/>
    <n v="62"/>
    <d v="2009-12-13T00:00:00"/>
    <n v="0"/>
    <x v="543"/>
  </r>
  <r>
    <n v="550"/>
    <n v="1"/>
    <x v="162"/>
    <x v="117"/>
    <s v="&lt;p&gt;I just created a simple formula that does almost the entire function.&lt;/p&gt;_x000a_&lt;p&gt;=SUMPRODUCT((C9:C3004=C2)*(E9:E3004=E2)*(F9:F3004=F2))&lt;/p&gt;_x000a_&lt;p&gt;The C2, E2, and F2 fields are drop downs of all of the selections that may exist.  The one missing element is if I wanted to leave one of those (C2, E2, or F2) blank in order to yield cumulative results instead of specific (which I want to be able to do).  In other words right now I have to choose a specific salesperson, type, and source.  But if I wanted to see Auto pitches, from the Yellow Pages accross all salespeople it won't work. &lt;/p&gt;_x000a_&lt;p&gt;I have been trying to nest a IF(ISBLANK formula within but can't seem to make it work.&lt;/p&gt;_x000a_&lt;p&gt;eg. =SUMPRODUCT((C9:C3004=C2)*(E9:E3004=E2)*(F9:F3004=F2,(IF(ISBLANK(F2)COUNTIF(F9:F3004,&quot;*&quot;)))))&lt;/p&gt;_x000a_&lt;p&gt;I would have to add the IFBLANK to all three criteria but have only shown my idea for one of them.  &lt;/p&gt;_x000a_&lt;p&gt;Any thoughts??&lt;/p&gt;_x000a_&lt;p&gt;Thanks.&lt;/p&gt;_x000a_&lt;p&gt;Alex_x000a_&lt;/p&gt;_x000a_"/>
    <d v="2009-12-13T05:12:39"/>
    <n v="0"/>
    <x v="1"/>
    <x v="0"/>
    <b v="1"/>
    <x v="0"/>
    <n v="1"/>
    <n v="40160.113888888889"/>
    <n v="0"/>
    <n v="62"/>
    <d v="2009-12-13T00:00:00"/>
    <n v="0"/>
    <x v="544"/>
  </r>
  <r>
    <n v="551"/>
    <n v="1"/>
    <x v="162"/>
    <x v="2"/>
    <s v="&lt;p&gt;Arivlin&lt;/p&gt;_x000a_&lt;p&gt;I would always use either named ranges when using Sumproduct or Absolute references&lt;br /&gt;_x000a_ie: =SUMPRODUCT(($C$9:$C$3004=C2)*($E$9:$E$3004=E2)*($F$9:$F$3004=F2))&lt;br /&gt;_x000a_I have seen lots of cases where excel shifts the ranges when they are not absolute, I don't know why, but I know Absolute Ranges fixes it&lt;/p&gt;_x000a_&lt;p&gt;For the Blank queries you could put some cells somewhere with the four combinations of possible answers ie: All Have values, and 1 cell for each being blank&lt;br /&gt;_x000a_Each cell would have an equation approriate for if C@ is Blank, E2 is Blank, F2 is Blank and No Blanks&lt;br /&gt;_x000a_Then use a Choose function to select which one you want to use.&lt;br /&gt;_x000a_eg: =+choose(if(c2=blank,1,if(E2 =blank,2,if(F2=blank,3,4))), Formula for C2 Blank, Formula for E2 Blank, Formula for F2 Blank, Formula for no Blanks)_x000a_&lt;/p&gt;_x000a_"/>
    <d v="2009-12-13T07:48:26"/>
    <n v="0"/>
    <x v="2"/>
    <x v="1"/>
    <b v="1"/>
    <x v="1"/>
    <n v="1"/>
    <n v="40160.113888888889"/>
    <n v="0.21141203703882638"/>
    <n v="63"/>
    <d v="2009-12-13T00:00:00"/>
    <s v="arivlin"/>
    <x v="545"/>
  </r>
  <r>
    <n v="552"/>
    <n v="1"/>
    <x v="163"/>
    <x v="145"/>
    <s v="&lt;p&gt;How can I save a csv file without the top header row?&lt;br /&gt;_x000a_I have a spreadsheet with up to 14 columns of data:&lt;br /&gt;_x000a_The column headers are: Name Addr Phon (for the first three columns now in use)&lt;br /&gt;_x000a_Total character count for row one is 12, that is A1, B1 &amp;amp; C1 all have 4 characters each.&lt;/p&gt;_x000a_&lt;p&gt;I have a button macro to save the data name, phone and address data to a csv file without the column headers showing up in the csv file. This is the code and it works well generating the .csv file in a good format without the header row:&lt;/p&gt;_x000a_&lt;p&gt;Private Sub CommandButton1_Click()&lt;br /&gt;_x000a_' Sub Save_CSV.csv&lt;br /&gt;_x000a_'&lt;br /&gt;_x000a_Dim iResponce As Integer&lt;br /&gt;_x000a_iResponce = MsgBox(&quot;previous CSV.csv will be overwritten - Is that OK?&quot;, vbYesNo, &quot;Copy CSV.csv to filepath&quot;)&lt;br /&gt;_x000a_If iResponce = vbYes Then ' They Clicked YES!&lt;br /&gt;_x000a_    Dim i As Long, rng As Range, txt As String, temp As String&lt;br /&gt;_x000a_    Set rng = ActiveSheet.UsedRange&lt;br /&gt;_x000a_    With CreateObject(&quot;VBScript.RegExp&quot;)&lt;br /&gt;_x000a_        .Pattern = &quot;,+$&quot;&lt;br /&gt;_x000a_        For i = 1 To rng.Rows.count&lt;br /&gt;_x000a_            temp = Join(Evaluate(&quot;transpose(transpose(&quot; &amp;amp; rng.Rows(i).Address &amp;amp; &quot;))&quot;), &quot;,&quot;)&lt;br /&gt;_x000a_            txt = txt &amp;amp; vbCrLf &amp;amp; .Replace(temp, &quot;&quot;)&lt;br /&gt;_x000a_        Next&lt;br /&gt;_x000a_    End With&lt;br /&gt;_x000a_    Open ThisWorkbook.Path &amp;amp; &quot;\CSV.csv&quot; For Output As #1&lt;br /&gt;_x000a_    Print #1, Mid$(txt, 19)&lt;br /&gt;_x000a_    Close #1&lt;br /&gt;_x000a_    End If&lt;br /&gt;_x000a_End Sub&lt;/p&gt;_x000a_&lt;p&gt;The issue is when I add (or delete) columns of data with headers, the csv formatting is not correct because the number of header character changes. For example, if I add a forth column with ZIP in the header, I need to change the Print line of code to: Print #1, Mid$(txt, 24)    to get the formatting correct again. That compensates for the additional three characters and a line break character.&lt;/p&gt;_x000a_&lt;p&gt;Note: If you have 1 data column with one character in the header, the Print line will be: Print #1, Mid$(txt, 3)     to correctly format the csv file without a header line.&lt;/p&gt;_x000a_&lt;p&gt;If additional columns with headers are added (or deleted), is there a way to change VB code to automatically find the number of characters in row 1 and add (or subtract) “1” for each column added or deleted to that so the .csv file formatting will remain correct? &lt;/p&gt;_x000a_&lt;p&gt;I use this formula just to determine how many characters are in the header row:&lt;br /&gt;_x000a_=LEN(A1)+LEN(B1)+LEN(C1)+LEN(D1)+LEN(E1)+LEN(F1)+LEN(G1)+LEN(H1)+LEN(I1)+LEN(J1)&lt;br /&gt;_x000a_But it doesn’t count the extra characters need for line breaks.&lt;/p&gt;_x000a_&lt;p&gt;Thanks for your help in advance with this._x000a_&lt;/p&gt;_x000a_"/>
    <d v="2009-12-14T02:43:57"/>
    <n v="0"/>
    <x v="0"/>
    <x v="0"/>
    <b v="0"/>
    <x v="0"/>
    <n v="2"/>
    <n v="40161.113194444442"/>
    <n v="0"/>
    <n v="63"/>
    <d v="2009-12-14T00:00:00"/>
    <n v="0"/>
    <x v="546"/>
  </r>
  <r>
    <n v="553"/>
    <n v="1"/>
    <x v="163"/>
    <x v="2"/>
    <s v="&lt;p&gt;Butch&lt;br /&gt;_x000a_Wouldn't a simple change to the rows you process, do the job&lt;br /&gt;_x000a_ie: Change&lt;br /&gt;_x000a_ For i = 1 To rng.Rows.count&lt;br /&gt;_x000a_to&lt;br /&gt;_x000a_ For i = 2 To rng.Rows.count_x000a_&lt;/p&gt;_x000a_"/>
    <d v="2009-12-14T03:56:27"/>
    <n v="0"/>
    <x v="1"/>
    <x v="1"/>
    <b v="1"/>
    <x v="1"/>
    <n v="2"/>
    <n v="40161.113194444442"/>
    <n v="5.1006944449909497E-2"/>
    <n v="64"/>
    <d v="2009-12-14T00:00:00"/>
    <s v="ButchJ"/>
    <x v="547"/>
  </r>
  <r>
    <n v="554"/>
    <n v="1"/>
    <x v="163"/>
    <x v="145"/>
    <s v="&lt;p&gt;Hui,&lt;/p&gt;_x000a_&lt;p&gt;Great! With these two changes, the issue is solved.&lt;br /&gt;_x000a_For i = 2 To rng.Rows.count&lt;br /&gt;_x000a_Print #1, Mid$(txt, 3)&lt;br /&gt;_x000a_Now every time the csv file is saved, the formatting is exactly what I need.&lt;br /&gt;_x000a_The best part is now I don't have to deal with the character count in the header row.&lt;/p&gt;_x000a_&lt;p&gt;Thanks for your help and quick response.&lt;br /&gt;_x000a_Butch_x000a_&lt;/p&gt;_x000a_"/>
    <d v="2009-12-14T04:24:11"/>
    <n v="0"/>
    <x v="2"/>
    <x v="0"/>
    <b v="1"/>
    <x v="0"/>
    <n v="2"/>
    <n v="40161.113194444442"/>
    <n v="0"/>
    <n v="64"/>
    <d v="2009-12-14T00:00:00"/>
    <n v="0"/>
    <x v="548"/>
  </r>
  <r>
    <n v="555"/>
    <n v="1"/>
    <x v="155"/>
    <x v="73"/>
    <s v="&lt;p&gt;Hui,&lt;/p&gt;_x000a_&lt;p&gt;OK, let me describe the scenario.&lt;/p&gt;_x000a_&lt;p&gt;I have, say, 100 products, and each product has a logo. On one sheet, I have 100 lines, with the logo image on A1:A100, and the name of the product on B1:B100. On other sheet, through some calculations with other sheets as well, I have dynamic results about the top 20 products sold (by period/by salesperson/by region - I can choose my preferences through lists), and on that list I want to put logos aside the product names (but I can't know a priori which products will appear, because that's due to the preferences I chose, and the results of the sales team).&lt;/p&gt;_x000a_&lt;p&gt;I can move freely the logo images to whichever format/position needed - I currently have them as .PNG's, local stored. You can assume the product names don't change, and that we won't add new products (because a change on that I can handle manually).&lt;/p&gt;_x000a_&lt;p&gt;Does that answer to your questions?&lt;/p&gt;_x000a_&lt;p&gt;Thanks a lot for your time and patience.&lt;/p&gt;_x000a_&lt;p&gt;Best regards, Aires_x000a_&lt;/p&gt;_x000a_"/>
    <d v="2009-12-14T11:40:54"/>
    <n v="0"/>
    <x v="4"/>
    <x v="0"/>
    <b v="1"/>
    <x v="0"/>
    <n v="2"/>
    <n v="40156.82916666667"/>
    <n v="0"/>
    <n v="64"/>
    <d v="2009-12-14T00:00:00"/>
    <n v="0"/>
    <x v="549"/>
  </r>
  <r>
    <n v="556"/>
    <n v="1"/>
    <x v="155"/>
    <x v="2"/>
    <s v="&lt;p&gt;Aires&lt;br /&gt;_x000a_Lets try this&lt;/p&gt;_x000a_&lt;p&gt;I have assumed that the Logo and Descriptions are on a Page &quot;Catalogue&quot;&lt;br /&gt;_x000a_With titles in Row 1 of Pic and Product&lt;br /&gt;_x000a_The Pictures/Logo's are in A2:A100, Product names are in B2:B100&lt;br /&gt;_x000a_All pics are the same size and snapped to the cell edges using Alt drag&lt;/p&gt;_x000a_&lt;p&gt;I have setup a dynamic name Product&lt;br /&gt;_x000a_=OFFSET(Catalogue!$B$1,1,0,COUNTA(Catalogue!$B$2:$B$5000),1)&lt;br /&gt;_x000a_you can reduce the 5000 if you want&lt;/p&gt;_x000a_&lt;p&gt;On another page I have setup a lookup cell with a Data Validation Type List with list =Product and I have named this cell &quot;Look&quot;&lt;/p&gt;_x000a_&lt;p&gt;Next to The Look Cell I have put an Autoshape Square, which is snapped to the cell and the cell is the same size as the pictures on the Catalogue Page in Column 1.&lt;/p&gt;_x000a_&lt;p&gt;I have now setup a named range &quot;getPic&quot; with formula&lt;br /&gt;_x000a_=INDIRECT(+CONCATENATE(&quot;Catalogue!$A$&quot;,1+MATCH(Look,Product,0)))&lt;/p&gt;_x000a_&lt;p&gt;This gets the Position of the Validatation from the Look cell and adds it to the Catalogue page name to make a Text value, which Indirect can use.&lt;/p&gt;_x000a_&lt;p&gt;Now go back to the Picture next to the Look cell and click on it and then the formula bar, in the formula bar type =getPic&lt;/p&gt;_x000a_&lt;p&gt;You will now have a picture dependent on the value of the &quot;Look&quot; cell &lt;/p&gt;_x000a_&lt;p&gt;For your example where you have say the top 20 product, you may need a number of getPic named ranges ie: getPic01, getPic02, getPic03 .. getPic20 etc&lt;br /&gt;_x000a_each will be based on a different lookup value dependant on how you arrive at your top 20 salesmen/products etc.&lt;/p&gt;_x000a_&lt;p&gt;This works, except that you need to manually maintain the picture next to the Product name on the Catalogue Page, You can move them up/down, but do it together.&lt;/p&gt;_x000a_&lt;p&gt;I am happy to email this example to you if you email ihuitson at gmail dot com_x000a_&lt;/p&gt;_x000a_"/>
    <d v="2009-12-14T15:04:35"/>
    <n v="0"/>
    <x v="5"/>
    <x v="1"/>
    <b v="1"/>
    <x v="1"/>
    <n v="2"/>
    <n v="40156.82916666667"/>
    <n v="4.7990162037021946"/>
    <n v="65"/>
    <d v="2009-12-14T00:00:00"/>
    <s v="aires"/>
    <x v="550"/>
  </r>
  <r>
    <n v="557"/>
    <n v="1"/>
    <x v="164"/>
    <x v="138"/>
    <s v="&lt;p&gt;I have a spreadsheet of data and one of the columns on that spreadsheet is the month. I enter the month data as January, February...etc. so I just do the month name. I do this so when I create my pivot table, I can look for data for that particular month. When I drag the month over to the pivot table, it lists two Octobers and two Novembers. Then I have to look at both months on the pivot table instead of that one month that I have to get the data. Does that make sense? Does anyone know why the pivot table list two entries of the same month? &lt;/p&gt;_x000a_&lt;p&gt;Thanks for your help._x000a_&lt;/p&gt;_x000a_"/>
    <d v="2009-12-14T23:08:08"/>
    <n v="0"/>
    <x v="0"/>
    <x v="0"/>
    <b v="0"/>
    <x v="0"/>
    <n v="2"/>
    <n v="40161.963888888888"/>
    <n v="0"/>
    <n v="65"/>
    <d v="2009-12-14T00:00:00"/>
    <n v="0"/>
    <x v="551"/>
  </r>
  <r>
    <n v="558"/>
    <n v="1"/>
    <x v="164"/>
    <x v="2"/>
    <s v="&lt;p&gt;Maradykstra&lt;br /&gt;_x000a_Pivot tables are both case sensitive and also check for spaces at the beginning and end of the words &quot;January &quot; is different to &quot;January&quot; and &quot; January&quot;_x000a_&lt;/p&gt;_x000a_"/>
    <d v="2009-12-14T23:34:05"/>
    <n v="0"/>
    <x v="1"/>
    <x v="1"/>
    <b v="1"/>
    <x v="1"/>
    <n v="2"/>
    <n v="40161.963888888888"/>
    <n v="1.8113425925548654E-2"/>
    <n v="66"/>
    <d v="2009-12-14T00:00:00"/>
    <s v="maradykstra"/>
    <x v="552"/>
  </r>
  <r>
    <n v="559"/>
    <n v="1"/>
    <x v="165"/>
    <x v="150"/>
    <s v="&lt;p&gt;I have an excel worksheet that has 3 columns. In Column A has a list of all US zip codes, column B has a list of US counties that correspond to Column A. Column C has a list of zip codes that corresponds to an address list that has about 12000 people. I would like to generate a fourth Column, it will be a list of Counties that corresponds to Column C. how can i do this in excel. I want to compare column A and C and if C=A then generate column B into Column D. What type of formula do i need.&lt;br /&gt;_x000a_Thnks_x000a_&lt;/p&gt;_x000a_"/>
    <d v="2009-12-15T00:47:43"/>
    <n v="0"/>
    <x v="0"/>
    <x v="0"/>
    <b v="0"/>
    <x v="0"/>
    <n v="3"/>
    <n v="40162.032638888886"/>
    <n v="0"/>
    <n v="66"/>
    <d v="2009-12-15T00:00:00"/>
    <n v="0"/>
    <x v="553"/>
  </r>
  <r>
    <n v="560"/>
    <n v="1"/>
    <x v="165"/>
    <x v="2"/>
    <s v="&lt;p&gt;Hulkster1017&lt;br /&gt;_x000a_I have assumed that A1 has a Title Zip and B1 County and so the data starts in Row 2&lt;br /&gt;_x000a_Try something like this in D2&lt;br /&gt;_x000a_=+OFFSET($B$1,MATCH(C2,$A$2:$A$4000,0),0)&lt;br /&gt;_x000a_Change the value 4000 to the Row number of the bottom of the Zip code column&lt;br /&gt;_x000a_and copy it down_x000a_&lt;/p&gt;_x000a_"/>
    <d v="2009-12-15T01:43:38"/>
    <n v="0"/>
    <x v="1"/>
    <x v="1"/>
    <b v="1"/>
    <x v="1"/>
    <n v="3"/>
    <n v="40162.032638888886"/>
    <n v="3.9328703707724344E-2"/>
    <n v="67"/>
    <d v="2009-12-15T00:00:00"/>
    <s v="hulkster1017"/>
    <x v="554"/>
  </r>
  <r>
    <n v="561"/>
    <n v="1"/>
    <x v="165"/>
    <x v="150"/>
    <s v="&lt;p&gt;I get this error in the cell #N/A_x000a_&lt;/p&gt;_x000a_"/>
    <d v="2009-12-15T02:38:24"/>
    <n v="0"/>
    <x v="2"/>
    <x v="0"/>
    <b v="1"/>
    <x v="0"/>
    <n v="3"/>
    <n v="40162.032638888886"/>
    <n v="0"/>
    <n v="67"/>
    <d v="2009-12-15T00:00:00"/>
    <n v="0"/>
    <x v="555"/>
  </r>
  <r>
    <n v="562"/>
    <n v="1"/>
    <x v="165"/>
    <x v="2"/>
    <s v="&lt;p&gt;That will occur when the Zip you are looking up isn't in the list of Zip Codes&lt;br /&gt;_x000a_Check that there aren't any leading or trailing spaces in both lists of Zip Codes&lt;br /&gt;_x000a_Or if there are internal spaces, make sure they are all a single character_x000a_&lt;/p&gt;_x000a_"/>
    <d v="2009-12-15T04:53:17"/>
    <n v="0"/>
    <x v="3"/>
    <x v="1"/>
    <b v="1"/>
    <x v="1"/>
    <n v="3"/>
    <n v="40162.032638888886"/>
    <n v="0.17103009259881219"/>
    <n v="68"/>
    <d v="2009-12-15T00:00:00"/>
    <s v="hulkster1017"/>
    <x v="556"/>
  </r>
  <r>
    <n v="563"/>
    <n v="1"/>
    <x v="165"/>
    <x v="150"/>
    <s v="&lt;p&gt;thank you_x000a_&lt;/p&gt;_x000a_"/>
    <d v="2009-12-15T06:01:06"/>
    <n v="0"/>
    <x v="4"/>
    <x v="0"/>
    <b v="1"/>
    <x v="0"/>
    <n v="3"/>
    <n v="40162.032638888886"/>
    <n v="0"/>
    <n v="68"/>
    <d v="2009-12-15T00:00:00"/>
    <n v="0"/>
    <x v="557"/>
  </r>
  <r>
    <n v="564"/>
    <n v="1"/>
    <x v="166"/>
    <x v="151"/>
    <s v="&lt;p&gt;I need to find a way to conditionally format a range in a row based on the value of a single cell in that row. &lt;/p&gt;_x000a_&lt;p&gt;EX: If L160=&quot;CLOSED&quot;, I'd like to get the whole range of cells to be green colored, and if L160=&quot;OPEN&quot;. &lt;/p&gt;_x000a_&lt;p&gt;I just can't seem to work it out, any help is appreciated.&lt;/p&gt;_x000a_&lt;p&gt;Thank you,&lt;br /&gt;_x000a_timmlaww_x000a_&lt;/p&gt;_x000a_"/>
    <d v="2009-12-15T13:02:48"/>
    <n v="0"/>
    <x v="0"/>
    <x v="0"/>
    <b v="0"/>
    <x v="0"/>
    <n v="3"/>
    <n v="40162.543055555558"/>
    <n v="0"/>
    <n v="68"/>
    <d v="2009-12-15T00:00:00"/>
    <n v="0"/>
    <x v="558"/>
  </r>
  <r>
    <n v="565"/>
    <n v="1"/>
    <x v="166"/>
    <x v="2"/>
    <s v="&lt;p&gt;Timmlaww&lt;br /&gt;_x000a_Select the Row or Rows you want to format&lt;br /&gt;_x000a_Goto conditional formatting&lt;br /&gt;_x000a_In the Conditional Formatting dialogue add 2 entries as follows&lt;br /&gt;_x000a_Condition 1. Formula is =$L$160=&quot;OPEN&quot; and set what ever format you want&lt;br /&gt;_x000a_Condition 2. Formula is =$L$160=&quot;CLOSED&quot; and set what ever format you want&lt;/p&gt;_x000a_&lt;p&gt;Note that the formatting is case sensative&lt;/p&gt;_x000a_&lt;p&gt;Thats it_x000a_&lt;/p&gt;_x000a_"/>
    <d v="2009-12-15T13:39:15"/>
    <n v="0"/>
    <x v="1"/>
    <x v="1"/>
    <b v="1"/>
    <x v="1"/>
    <n v="3"/>
    <n v="40162.543055555558"/>
    <n v="2.5868055556202307E-2"/>
    <n v="69"/>
    <d v="2009-12-15T00:00:00"/>
    <s v="timmlaww"/>
    <x v="559"/>
  </r>
  <r>
    <n v="566"/>
    <n v="1"/>
    <x v="166"/>
    <x v="2"/>
    <s v="&lt;p&gt;Timmlaww&lt;br /&gt;_x000a_Note the = sign in front of the $L$160&lt;br /&gt;_x000a_thats important_x000a_&lt;/p&gt;_x000a_"/>
    <d v="2009-12-15T13:40:48"/>
    <n v="0"/>
    <x v="2"/>
    <x v="1"/>
    <b v="1"/>
    <x v="1"/>
    <n v="3"/>
    <n v="40162.543055555558"/>
    <n v="2.6944444442051463E-2"/>
    <n v="70"/>
    <d v="2009-12-15T00:00:00"/>
    <s v="timmlaww"/>
    <x v="560"/>
  </r>
  <r>
    <n v="567"/>
    <n v="1"/>
    <x v="166"/>
    <x v="151"/>
    <s v="&lt;p&gt;Hui,&lt;br /&gt;_x000a_   Thanks, but I guess I wasn't as clear as I should've been...I can't get it to do it for more than a single row. Basically I need to highlight any row in my spreadsheet that has the words &quot;OPEN&quot; or &quot;CLOSED&quot; in column L of that row.  &lt;/p&gt;_x000a_&lt;p&gt;I know it must be something I'm doing wrong with the L column ref. I selected rows 1 through 500 and tried&lt;br /&gt;_x000a_Condition 1. Formula is =$L$1:$L$5000=&quot;OPEN&quot;&lt;br /&gt;_x000a_Condition 1. Formula is =$L$1:$L$5000=&quot;CLOSED&quot;&lt;br /&gt;_x000a_But it isn't working, I get the standard &quot;The formula you typed contains an error&quot; message.&lt;/p&gt;_x000a_&lt;p&gt;Maybe there's a better way to get what I need, all I really want to do is find, and move all rows containing the word CLOSED in column L. I'm trying to clean up a large &quot;issue&quot; log, and I want to move the status CLOSED issues to a separate sheet. Any help is appreciated. &lt;/p&gt;_x000a_&lt;p&gt;Thank you,&lt;br /&gt;_x000a_timmlaww_x000a_&lt;/p&gt;_x000a_"/>
    <d v="2009-12-15T17:58:11"/>
    <n v="0"/>
    <x v="3"/>
    <x v="0"/>
    <b v="1"/>
    <x v="0"/>
    <n v="3"/>
    <n v="40162.543055555558"/>
    <n v="0"/>
    <n v="70"/>
    <d v="2009-12-15T00:00:00"/>
    <n v="0"/>
    <x v="561"/>
  </r>
  <r>
    <n v="568"/>
    <n v="1"/>
    <x v="167"/>
    <x v="152"/>
    <s v="&lt;p&gt;Could someone help me to populate a combo box with external data? (Acceess or other database)_x000a_&lt;/p&gt;_x000a_"/>
    <d v="2009-12-15T20:56:10"/>
    <n v="0"/>
    <x v="0"/>
    <x v="0"/>
    <b v="0"/>
    <x v="0"/>
    <n v="3"/>
    <n v="40162.87222222222"/>
    <n v="0"/>
    <n v="70"/>
    <d v="2009-12-15T00:00:00"/>
    <n v="0"/>
    <x v="562"/>
  </r>
  <r>
    <n v="569"/>
    <n v="1"/>
    <x v="166"/>
    <x v="2"/>
    <s v="&lt;p&gt;Timmlaww&lt;br /&gt;_x000a_Try this&lt;br /&gt;_x000a_Select the Row or Rows you want to format&lt;br /&gt;_x000a_Goto conditional formatting&lt;br /&gt;_x000a_In the Conditional Formatting dialogue add 2 entries as follows&lt;br /&gt;_x000a_Condition 1. Formula is =$L160=&quot;OPEN&quot; and set what ever format you want&lt;br /&gt;_x000a_Condition 2. Formula is =$L160=&quot;CLOSED&quot; and set what ever format you want_x000a_&lt;/p&gt;_x000a_"/>
    <d v="2009-12-15T23:44:19"/>
    <n v="0"/>
    <x v="4"/>
    <x v="1"/>
    <b v="1"/>
    <x v="1"/>
    <n v="3"/>
    <n v="40162.543055555558"/>
    <n v="0.44605324073927477"/>
    <n v="71"/>
    <d v="2009-12-15T00:00:00"/>
    <s v="timmlaww"/>
    <x v="563"/>
  </r>
  <r>
    <n v="570"/>
    <n v="1"/>
    <x v="167"/>
    <x v="0"/>
    <s v="&lt;p&gt;You can do this using External data connections in excel.&lt;/p&gt;_x000a_&lt;p&gt;I am giving an example based on a text-file with combo options, but you can do the same for access or other DBs.&lt;/p&gt;_x000a_&lt;p&gt;(1)Make a text file with the options you want to see in combo, save it somewhere, say C:/dropdownoptions.txt&lt;br /&gt;_x000a_(2) Now, go to excel, create a new connection from data ribbon&lt;br /&gt;_x000a_(3) Select txt file and connect to the file by pointing to the path (this is not so simple, but if you have ever used excel's external data connections feature, this should be simple.&lt;br /&gt;_x000a_(4) Now, import the data by establishing this connection.&lt;br /&gt;_x000a_(5) make sure you uncheck &quot;prompt for file name everytime&quot; option.&lt;br /&gt;_x000a_(6) at this point, excel should create a named range (something like dropdownoptions) for you that points to the imported data.&lt;br /&gt;_x000a_(7) use this named range as the source for your form-control.&lt;br /&gt;_x000a_(8) whenever you refresh the data connection, the named range will be redefined automatically by excel. Thus, the combo gets new values as text file is updated.&lt;/p&gt;_x000a_&lt;p&gt;Let me know if you have some doubts..._x000a_&lt;/p&gt;_x000a_"/>
    <d v="2009-12-16T09:55:15"/>
    <n v="0"/>
    <x v="1"/>
    <x v="0"/>
    <b v="1"/>
    <x v="0"/>
    <n v="4"/>
    <n v="40162.87222222222"/>
    <n v="0"/>
    <n v="71"/>
    <d v="2009-12-16T00:00:00"/>
    <n v="0"/>
    <x v="564"/>
  </r>
  <r>
    <n v="571"/>
    <n v="1"/>
    <x v="166"/>
    <x v="0"/>
    <s v="&lt;p&gt;timmlaww : see the examples here: http://chandoo.org/wp/2008/03/13/want-to-be-an-excel-conditional-formatting-rock-star-read-this/ and follow the guidelines. You need to understand how the relative and absolute references work. A $ placed before L makes it absolute, thus excel checks the same column whether it applies conditional formatting to values in L or K or J or A._x000a_&lt;/p&gt;_x000a_"/>
    <d v="2009-12-16T09:57:43"/>
    <n v="0"/>
    <x v="5"/>
    <x v="0"/>
    <b v="1"/>
    <x v="0"/>
    <n v="4"/>
    <n v="40162.543055555558"/>
    <n v="0"/>
    <n v="71"/>
    <d v="2009-12-16T00:00:00"/>
    <n v="0"/>
    <x v="565"/>
  </r>
  <r>
    <n v="572"/>
    <n v="1"/>
    <x v="167"/>
    <x v="152"/>
    <s v="&lt;p&gt;Thanks for your first advice!! I did it, and It worked.&lt;/p&gt;_x000a_&lt;p&gt;But, my next question is &amp;lt;How can I &quot;hide&quot; the source or external data?&amp;gt;&lt;/p&gt;_x000a_&lt;p&gt;Actually I would prefer to populate a combo-box &quot;directly&quot; from external source without loading the items into temporary cells. Is it possible to do?_x000a_&lt;/p&gt;_x000a_"/>
    <d v="2009-12-16T14:13:30"/>
    <n v="0"/>
    <x v="2"/>
    <x v="0"/>
    <b v="1"/>
    <x v="0"/>
    <n v="4"/>
    <n v="40162.87222222222"/>
    <n v="0"/>
    <n v="71"/>
    <d v="2009-12-16T00:00:00"/>
    <n v="0"/>
    <x v="566"/>
  </r>
  <r>
    <n v="573"/>
    <n v="1"/>
    <x v="167"/>
    <x v="2"/>
    <s v="&lt;p&gt;Cesar&lt;br /&gt;_x000a_You could hide the sheet with the data on it and have it auto-update evertime you opened the spreadsheet_x000a_&lt;/p&gt;_x000a_"/>
    <d v="2009-12-16T14:17:21"/>
    <n v="0"/>
    <x v="3"/>
    <x v="1"/>
    <b v="1"/>
    <x v="1"/>
    <n v="4"/>
    <n v="40162.87222222222"/>
    <n v="0.72315972222713754"/>
    <n v="72"/>
    <d v="2009-12-16T00:00:00"/>
    <s v="Cesar Marmol"/>
    <x v="567"/>
  </r>
  <r>
    <n v="574"/>
    <n v="1"/>
    <x v="167"/>
    <x v="152"/>
    <s v="&lt;p&gt;Certainly I could do that... but do you have other kind of solution or advice? (in order to load the items directly)_x000a_&lt;/p&gt;_x000a_"/>
    <d v="2009-12-16T15:07:54"/>
    <n v="0"/>
    <x v="4"/>
    <x v="0"/>
    <b v="1"/>
    <x v="0"/>
    <n v="4"/>
    <n v="40162.87222222222"/>
    <n v="0"/>
    <n v="72"/>
    <d v="2009-12-16T00:00:00"/>
    <n v="0"/>
    <x v="568"/>
  </r>
  <r>
    <n v="575"/>
    <n v="1"/>
    <x v="168"/>
    <x v="153"/>
    <s v="&lt;p&gt;The formula in the spread sheet seem to give you the information in some rows and colums and not others at times, yet the same formula was paste in all rows. What should i do to try and fix this problem?_x000a_&lt;/p&gt;_x000a_"/>
    <d v="2009-12-16T16:28:49"/>
    <n v="0"/>
    <x v="0"/>
    <x v="0"/>
    <b v="0"/>
    <x v="0"/>
    <n v="4"/>
    <n v="40163.686111111114"/>
    <n v="0"/>
    <n v="72"/>
    <d v="2009-12-16T00:00:00"/>
    <n v="0"/>
    <x v="569"/>
  </r>
  <r>
    <n v="576"/>
    <n v="1"/>
    <x v="168"/>
    <x v="2"/>
    <s v="&lt;p&gt;Express&lt;br /&gt;_x000a_A few ideas which may help&lt;br /&gt;_x000a_1. Check your data, are there numbers which have been imported as text? Are there text values with extra leading, trailing or internal spaces ? Is the case of your source data consistant eg DT001 may be evaluated differently to Dt001&lt;br /&gt;_x000a_2. Have you used Relative &amp;amp; Absolute references correctly?&lt;br /&gt;_x000a_3. Are you using v/hlookups on unsorted data?&lt;br /&gt;_x000a_4. Go to an erroneous cell and use the auditing tool to trace precedents, you can keep clicking on Trace Precedents to go back several levels, make sure your logic is correct&lt;br /&gt;_x000a_5. With complex formulas, start in the inner level and check each layer as it is built up&lt;br /&gt;_x000a_6. have you used any Array formulas, check they have been entered correctly with Ctrl Enter&lt;br /&gt;_x000a_7. Are there anyy patterns to the errors, every 2nd row etc&lt;/p&gt;_x000a_&lt;p&gt;Good luck_x000a_&lt;/p&gt;_x000a_"/>
    <d v="2009-12-16T22:26:09"/>
    <n v="0"/>
    <x v="1"/>
    <x v="1"/>
    <b v="1"/>
    <x v="1"/>
    <n v="4"/>
    <n v="40163.686111111114"/>
    <n v="0.24871527777577285"/>
    <n v="73"/>
    <d v="2009-12-16T00:00:00"/>
    <s v="express"/>
    <x v="570"/>
  </r>
  <r>
    <n v="577"/>
    <n v="1"/>
    <x v="169"/>
    <x v="154"/>
    <s v="&lt;p&gt;Hello All,&lt;/p&gt;_x000a_&lt;p&gt;I need help with a 4 conditional formatting in Excel 2003 (NOT 2007), please. I googled many websites, and so far nothing has the answer for me.&lt;/p&gt;_x000a_&lt;p&gt;I'd like the font of the row between column A to column D only to change color to:&lt;br /&gt;_x000a_- Blue when column C of that row displays &quot;Morning&quot;&lt;br /&gt;_x000a_- Orange when column C of that row displays &quot;Afternoon&quot;&lt;br /&gt;_x000a_- Green when column C of that row displays &quot;Evening&quot;&lt;br /&gt;_x000a_- Brown when column C of that row displays &quot;Night&quot; and in this case, that row also highlights in Pink between column A and column D only. &lt;/p&gt;_x000a_&lt;p&gt;Please help me if you guys have knowledge. I was told that I need to use VBA, which I'm not very good at. And so far noone was able to help. &lt;/p&gt;_x000a_&lt;p&gt;Thank you so much in advanced._x000a_&lt;/p&gt;_x000a_"/>
    <d v="2009-12-16T23:57:25"/>
    <n v="0"/>
    <x v="0"/>
    <x v="0"/>
    <b v="0"/>
    <x v="0"/>
    <n v="4"/>
    <n v="40163.997916666667"/>
    <n v="0"/>
    <n v="73"/>
    <d v="2009-12-16T00:00:00"/>
    <n v="0"/>
    <x v="571"/>
  </r>
  <r>
    <n v="578"/>
    <n v="1"/>
    <x v="169"/>
    <x v="2"/>
    <s v="&lt;p&gt;a4vtt&lt;br /&gt;_x000a_You have 2 options here&lt;/p&gt;_x000a_&lt;p&gt;Use 3 Conditional Formats or VBA&lt;/p&gt;_x000a_&lt;p&gt;3 Conditional Formats &lt;/p&gt;_x000a_&lt;p&gt;You can use 3 Conditional formats for say Morning, Afternoon and Evening and then use the Default as Night. This wont work if you have other values like Dawn as a field value &lt;/p&gt;_x000a_&lt;p&gt;VBA&lt;br /&gt;_x000a_try the following code (XL 2003 or less only)&lt;/p&gt;_x000a_&lt;p&gt;Sub Four_Cond_Macro()&lt;/p&gt;_x000a_&lt;p&gt;For Each c In Range(&quot;c1:c200&quot;) 'Change 200 to suit&lt;/p&gt;_x000a_&lt;p&gt;    If c.Value = &quot;&quot; Then Exit Sub&lt;/p&gt;_x000a_&lt;p&gt;    If UCase(c.Value) = &quot;MORNING&quot; Then&lt;br /&gt;_x000a_        Range(Cells(c.Row, 1), Cells(c.Row, 4)).Select&lt;br /&gt;_x000a_        Selection.Font.ColorIndex = 5&lt;/p&gt;_x000a_&lt;p&gt;    ElseIf UCase(c.Value) = &quot;AFTERNOON&quot; Then&lt;br /&gt;_x000a_        Range(Cells(c.Row, 1), Cells(c.Row, 4)).Select&lt;br /&gt;_x000a_        Selection.Font.ColorIndex = 46&lt;/p&gt;_x000a_&lt;p&gt;    ElseIf UCase(c.Value) = &quot;EVENING&quot; Then&lt;br /&gt;_x000a_        Range(Cells(c.Row, 1), Cells(c.Row, 4)).Select&lt;br /&gt;_x000a_        Selection.Font.ColorIndex = 4&lt;/p&gt;_x000a_&lt;p&gt;    ElseIf UCase(c.Value) = &quot;NIGHT&quot; Then&lt;br /&gt;_x000a_        Range(Cells(c.Row, 1), Cells(c.Row, 4)).Select&lt;br /&gt;_x000a_        Selection.Font.ColorIndex = 53&lt;br /&gt;_x000a_        Selection.Interior.ColorIndex = 7&lt;br /&gt;_x000a_        Selection.Interior.Pattern = xlSolid&lt;/p&gt;_x000a_&lt;p&gt;    Else&lt;br /&gt;_x000a_        Range(Cells(c.Row, 1), Cells(c.Row, 4)).Select&lt;br /&gt;_x000a_        Selection.Font.ColorIndex = 1&lt;br /&gt;_x000a_        Selection.Interior.ColorIndex = xlNone&lt;br /&gt;_x000a_    End If&lt;/p&gt;_x000a_&lt;p&gt;Next&lt;/p&gt;_x000a_&lt;p&gt;End Sub_x000a_&lt;/p&gt;_x000a_"/>
    <d v="2009-12-17T00:35:25"/>
    <n v="0"/>
    <x v="1"/>
    <x v="1"/>
    <b v="1"/>
    <x v="1"/>
    <n v="5"/>
    <n v="40163.997916666667"/>
    <n v="2.6678240741603076E-2"/>
    <n v="74"/>
    <d v="2009-12-17T00:00:00"/>
    <s v="a4vtt"/>
    <x v="572"/>
  </r>
  <r>
    <n v="579"/>
    <n v="1"/>
    <x v="170"/>
    <x v="155"/>
    <s v="&lt;p&gt;Is there a way to display numbers to the hundreds??  (not thousands)&lt;br /&gt;_x000a_I'm referring to a way via Format Cell, not using rounding or using divisors.&lt;/p&gt;_x000a_&lt;p&gt;So for example, 350 can be displayed as 3.5 or 4.  Any ideas??  I only know how to take it to the thousands, but is not what I want.  Thanks!!_x000a_&lt;/p&gt;_x000a_"/>
    <d v="2009-12-17T01:18:24"/>
    <n v="0"/>
    <x v="0"/>
    <x v="0"/>
    <b v="0"/>
    <x v="0"/>
    <n v="5"/>
    <n v="40164.054166666669"/>
    <n v="0"/>
    <n v="74"/>
    <d v="2009-12-17T00:00:00"/>
    <n v="0"/>
    <x v="573"/>
  </r>
  <r>
    <n v="580"/>
    <n v="1"/>
    <x v="171"/>
    <x v="156"/>
    <s v="&lt;p&gt;Please can some let me know an easy way to protect cells within a worksheet?&lt;/p&gt;_x000a_&lt;p&gt;I am currently designing a spreadsheet which needs to be passed around several people, and it would be easier if there were no password for them to remember.  I'm sure that there was a way of locking them without any need to protect the entire Spreadsheet/worksheet.&lt;/p&gt;_x000a_&lt;p&gt;I am afraid of people accidently over writing the cells or deleting them.&lt;/p&gt;_x000a_&lt;p&gt;Many thanks_x000a_&lt;/p&gt;_x000a_"/>
    <d v="2009-12-17T13:44:25"/>
    <n v="0"/>
    <x v="0"/>
    <x v="0"/>
    <b v="0"/>
    <x v="0"/>
    <n v="5"/>
    <n v="40164.572222222225"/>
    <n v="0"/>
    <n v="74"/>
    <d v="2009-12-17T00:00:00"/>
    <n v="0"/>
    <x v="574"/>
  </r>
  <r>
    <n v="581"/>
    <n v="1"/>
    <x v="171"/>
    <x v="2"/>
    <s v="&lt;p&gt;LadyBlack&lt;br /&gt;_x000a_quickest way is to have a read of&lt;br /&gt;_x000a_http://chandoo.org/wp/2009/11/03/make-better-excel-sheets/_x000a_&lt;/p&gt;_x000a_"/>
    <d v="2009-12-17T13:54:54"/>
    <n v="0"/>
    <x v="1"/>
    <x v="1"/>
    <b v="1"/>
    <x v="1"/>
    <n v="5"/>
    <n v="40164.572222222225"/>
    <n v="7.5694444385590032E-3"/>
    <n v="75"/>
    <d v="2009-12-17T00:00:00"/>
    <s v="LadyBlack"/>
    <x v="575"/>
  </r>
  <r>
    <n v="582"/>
    <n v="1"/>
    <x v="169"/>
    <x v="154"/>
    <s v="&lt;p&gt;Hello Hui,&lt;/p&gt;_x000a_&lt;p&gt;I realized that you helped many users in this forum. Thank you so much for your help.&lt;/p&gt;_x000a_&lt;p&gt;Back to my question, I'll go with the VBA option. Please help me a little bit more. The code you've written for me:&lt;/p&gt;_x000a_&lt;p&gt;- doesn't run automatically as I enter the data. Another word, the font in the row only changes the color when I go to &quot;View code&quot; and run it mannually.&lt;br /&gt;_x000a_- After it runs, it stays at the row 200, could you please help me with an extra code, that would bring it back to where the data is (because sometimes we do not have the data in all 200 rows)&lt;br /&gt;_x000a_- Please show me how to change the highlight color in your code. For example, if I want to highlight the row in light green instead of pink.&lt;/p&gt;_x000a_&lt;p&gt;Again, thank you so very much for your help, Hui!_x000a_&lt;/p&gt;_x000a_"/>
    <d v="2009-12-17T14:19:38"/>
    <n v="0"/>
    <x v="2"/>
    <x v="0"/>
    <b v="1"/>
    <x v="0"/>
    <n v="5"/>
    <n v="40163.997916666667"/>
    <n v="0"/>
    <n v="75"/>
    <d v="2009-12-17T00:00:00"/>
    <n v="0"/>
    <x v="576"/>
  </r>
  <r>
    <n v="583"/>
    <n v="1"/>
    <x v="169"/>
    <x v="2"/>
    <s v="&lt;p&gt;a4vtt&lt;br /&gt;_x000a_The code below will run automatically and update the colors when you enter one of the keywords in Column C and only updates the current cell, doesn't go to C200&lt;/p&gt;_x000a_&lt;p&gt;You need to shift the code onto the Code page which is associated with the Worksheet you are on, ie: Alt F11 and click on the page your data is on and paste it into the code window&lt;/p&gt;_x000a_&lt;p&gt;To change colors have a look at the lines&lt;/p&gt;_x000a_&lt;p&gt; Selection.Font.ColorIndex = 53  ' Font Color&lt;br /&gt;_x000a_ Selection.Interior.ColorIndex = 7  ' background Color&lt;/p&gt;_x000a_&lt;p&gt;To find colors start recording a macro&lt;br /&gt;_x000a_and click on the Font Color Button or Background Color and select the color you want and&lt;br /&gt;_x000a_close the macro&lt;br /&gt;_x000a_Check the code in the Macro editor to see what Color No. it is.&lt;/p&gt;_x000a_&lt;p&gt;==========&lt;br /&gt;_x000a_Private Sub Worksheet_Change(ByVal Target As Range)&lt;/p&gt;_x000a_&lt;p&gt;If Target.Column = 3 Then&lt;/p&gt;_x000a_&lt;p&gt;    If Target.Value = &quot;&quot; Then Exit Sub&lt;/p&gt;_x000a_&lt;p&gt;    If UCase(Target.Value) = &quot;MORNING&quot; Then&lt;br /&gt;_x000a_    Range(Cells(Target.Row, 1), Cells(Target.Row, 4)).Select&lt;br /&gt;_x000a_    Selection.Font.ColorIndex = 5&lt;/p&gt;_x000a_&lt;p&gt;    ElseIf UCase(Target.Value) = &quot;AFTERNOON&quot; Then&lt;br /&gt;_x000a_    Range(Cells(Target.Row, 1), Cells(Target.Row, 4)).Select&lt;br /&gt;_x000a_    Selection.Font.ColorIndex = 46&lt;/p&gt;_x000a_&lt;p&gt;    ElseIf UCase(Target.Value) = &quot;EVENING&quot; Then&lt;br /&gt;_x000a_    Range(Cells(Target.Row, 1), Cells(Target.Row, 4)).Select&lt;br /&gt;_x000a_    Selection.Font.ColorIndex = 4&lt;/p&gt;_x000a_&lt;p&gt;    ElseIf UCase(Target.Value) = &quot;NIGHT&quot; Then&lt;br /&gt;_x000a_    Range(Cells(Target.Row, 1), Cells(Target.Row, 4)).Select&lt;br /&gt;_x000a_    Selection.Font.ColorIndex = 53&lt;br /&gt;_x000a_    Selection.Interior.ColorIndex = 7&lt;br /&gt;_x000a_    Selection.Interior.Pattern = xlSolid&lt;/p&gt;_x000a_&lt;p&gt;    Else&lt;br /&gt;_x000a_    Range(Cells(Target.Row, 1), Cells(Target.Row, 4)).Select&lt;br /&gt;_x000a_    Selection.Font.ColorIndex = 1&lt;br /&gt;_x000a_    Selection.Interior.ColorIndex = xlNone&lt;br /&gt;_x000a_    End If&lt;/p&gt;_x000a_&lt;p&gt;End If&lt;/p&gt;_x000a_&lt;p&gt;End Sub_x000a_&lt;/p&gt;_x000a_"/>
    <d v="2009-12-17T15:12:24"/>
    <n v="0"/>
    <x v="3"/>
    <x v="1"/>
    <b v="1"/>
    <x v="1"/>
    <n v="5"/>
    <n v="40163.997916666667"/>
    <n v="0.63569444444146939"/>
    <n v="76"/>
    <d v="2009-12-17T00:00:00"/>
    <s v="a4vtt"/>
    <x v="577"/>
  </r>
  <r>
    <n v="584"/>
    <n v="1"/>
    <x v="169"/>
    <x v="154"/>
    <s v="&lt;p&gt;It worked! You're amazing!&lt;/p&gt;_x000a_&lt;p&gt;Thank you sooooooo much, Hui! Thank you!_x000a_&lt;/p&gt;_x000a_"/>
    <d v="2009-12-17T22:17:13"/>
    <n v="0"/>
    <x v="4"/>
    <x v="0"/>
    <b v="1"/>
    <x v="0"/>
    <n v="5"/>
    <n v="40163.997916666667"/>
    <n v="0"/>
    <n v="76"/>
    <d v="2009-12-17T00:00:00"/>
    <n v="0"/>
    <x v="578"/>
  </r>
  <r>
    <n v="585"/>
    <n v="1"/>
    <x v="172"/>
    <x v="114"/>
    <s v="&lt;p&gt;Hey! guys please help me in recover the password i used to protect the sheet in excel.&lt;/p&gt;_x000a_&lt;p&gt;I protected the excel sheet with password, i think i misspealled it so now unable to edit that sheet. i tried googling but not successful...can you guys help me?&lt;/p&gt;_x000a_&lt;p&gt;Thanks,&lt;br /&gt;_x000a_Dee_x000a_&lt;/p&gt;_x000a_"/>
    <d v="2009-12-18T04:40:12"/>
    <n v="0"/>
    <x v="0"/>
    <x v="0"/>
    <b v="0"/>
    <x v="0"/>
    <n v="6"/>
    <n v="40165.194444444445"/>
    <n v="0"/>
    <n v="76"/>
    <d v="2009-12-18T00:00:00"/>
    <n v="0"/>
    <x v="579"/>
  </r>
  <r>
    <n v="586"/>
    <n v="1"/>
    <x v="172"/>
    <x v="13"/>
    <s v="&lt;p&gt;This app works perfectly:&lt;br /&gt;_x000a_http://www.lostpassword.com/excel.htm_x000a_&lt;/p&gt;_x000a_"/>
    <d v="2009-12-18T06:00:11"/>
    <n v="0"/>
    <x v="1"/>
    <x v="0"/>
    <b v="1"/>
    <x v="0"/>
    <n v="6"/>
    <n v="40165.194444444445"/>
    <n v="0"/>
    <n v="76"/>
    <d v="2009-12-18T00:00:00"/>
    <n v="0"/>
    <x v="580"/>
  </r>
  <r>
    <n v="587"/>
    <n v="1"/>
    <x v="172"/>
    <x v="2"/>
    <s v="&lt;p&gt;also try adding a space to the end, start and middle and changing the capitalisation of what you thought was the password_x000a_&lt;/p&gt;_x000a_"/>
    <d v="2009-12-18T06:10:15"/>
    <n v="0"/>
    <x v="2"/>
    <x v="1"/>
    <b v="1"/>
    <x v="1"/>
    <n v="6"/>
    <n v="40165.194444444445"/>
    <n v="6.267361110803904E-2"/>
    <n v="77"/>
    <d v="2009-12-18T00:00:00"/>
    <s v="Dee"/>
    <x v="581"/>
  </r>
  <r>
    <n v="588"/>
    <n v="1"/>
    <x v="171"/>
    <x v="156"/>
    <s v="&lt;p&gt;Thank you Hui, unfortunately the most important part, protecting the cells, advises exactly the same thing on Microsoft Help.  It says to use a password, which I really don't want to do, to prevent the whole &quot;What was the password again?  Oh, she's on holiday and we can't remember it&quot; thing.  I have hidden all the stuff that people don't need to see, but unfortunately the formulas are in cells which display the total which everyone wants to see, so there is not the option of hiding them.  I could move them to another row and then hide that, but I was trying to find a solution which did not involve adding more rows._x000a_&lt;/p&gt;_x000a_"/>
    <d v="2009-12-18T10:56:45"/>
    <n v="0"/>
    <x v="2"/>
    <x v="0"/>
    <b v="1"/>
    <x v="0"/>
    <n v="6"/>
    <n v="40164.572222222225"/>
    <n v="0"/>
    <n v="77"/>
    <d v="2009-12-18T00:00:00"/>
    <n v="0"/>
    <x v="582"/>
  </r>
  <r>
    <n v="589"/>
    <n v="1"/>
    <x v="171"/>
    <x v="2"/>
    <s v="&lt;p&gt;LadyBlack&lt;/p&gt;_x000a_&lt;p&gt;There are a few levels of protection in Excel and you may be using the wrong level&lt;br /&gt;_x000a_From what you've said You should try the following:&lt;/p&gt;_x000a_&lt;p&gt;1. User Editable cells&lt;br /&gt;_x000a_Select all the cells that users are allowed to edit and select Format Cells, Unclick Locked and Hidden on the Protection Tab, generally have a colored background of the cells so thatt people are aware that they are input cells and hence editable.&lt;/p&gt;_x000a_&lt;p&gt;2. User Viewable Cells (But allow to see formulas, without editing)&lt;br /&gt;_x000a_Select all the cells where users see the result but aren't allowed to edit the formulas&lt;br /&gt;_x000a_Select Format Cells, Select Locked and Unselect Hidden on the Protection Tab&lt;/p&gt;_x000a_&lt;p&gt;3. User Viewable (But not see formulas)&lt;br /&gt;_x000a_Select all the cells where users can see results, but users aren't allowed to edit or see the formulas&lt;br /&gt;_x000a_Select Format Cells, Select Locked and Select Hidden on the Protection Tab&lt;/p&gt;_x000a_&lt;p&gt;Now goto Tools, Protection, Protect Sheet (xl2003)&lt;/p&gt;_x000a_&lt;p&gt;The above changes to Protect and Hidden cells are only applied when you apply this dialogue&lt;br /&gt;_x000a_Enable Protect worksheet and contents of Locked Cells&lt;/p&gt;_x000a_&lt;p&gt;Type in a password&lt;/p&gt;_x000a_&lt;p&gt;All the check boxes below allow you to select what a user can / cant do.&lt;br /&gt;_x000a_Enable or disable whatever level of protection you need&lt;br /&gt;_x000a_Definately allow users to select unlocked cells, if you want to allow them to edit data entry areas.&lt;/p&gt;_x000a_&lt;p&gt;Click Ok and Save the worksheet&lt;/p&gt;_x000a_&lt;p&gt;Users can now: &lt;/p&gt;_x000a_&lt;p&gt;Open and edit only the cells you allowed them to in Step 1 above&lt;br /&gt;_x000a_They can see answers and formulas from step 2, but cant change formulas&lt;br /&gt;_x000a_They can see answers but not see the formulas from Step 3 above.&lt;/p&gt;_x000a_&lt;p&gt;From what you've said I would NOT apply a Workbook password.&lt;br /&gt;_x000a_That stops people opening or allows open as read only, and yes, If your away they will neeed the password.&lt;/p&gt;_x000a_&lt;p&gt;I Hope the above helps&lt;/p&gt;_x000a_&lt;p&gt;Hui..._x000a_&lt;/p&gt;_x000a_"/>
    <d v="2009-12-18T12:41:04"/>
    <n v="0"/>
    <x v="3"/>
    <x v="1"/>
    <b v="1"/>
    <x v="1"/>
    <n v="6"/>
    <n v="40164.572222222225"/>
    <n v="0.95629629629547708"/>
    <n v="78"/>
    <d v="2009-12-18T00:00:00"/>
    <s v="LadyBlack"/>
    <x v="583"/>
  </r>
  <r>
    <n v="590"/>
    <n v="1"/>
    <x v="169"/>
    <x v="154"/>
    <s v="&lt;p&gt;Hello Hui,&lt;/p&gt;_x000a_&lt;p&gt;I need your help again, please.&lt;/p&gt;_x000a_&lt;p&gt;Do you know why when I changed the conditions from &quot;morning&quot;, &quot;afternoon&quot;... to &quot;breakfast&quot;,&quot;lunch&quot;,&quot;dinner&quot;... the code doesn't work anymore?&lt;/p&gt;_x000a_&lt;p&gt;For future reference, please kindly show me how to make the code work when I need to change to something esle.&lt;/p&gt;_x000a_&lt;p&gt;Thank you Hui again._x000a_&lt;/p&gt;_x000a_"/>
    <d v="2009-12-18T14:28:02"/>
    <n v="0"/>
    <x v="5"/>
    <x v="0"/>
    <b v="1"/>
    <x v="0"/>
    <n v="6"/>
    <n v="40163.997916666667"/>
    <n v="0"/>
    <n v="78"/>
    <d v="2009-12-18T00:00:00"/>
    <n v="0"/>
    <x v="584"/>
  </r>
  <r>
    <n v="591"/>
    <n v="1"/>
    <x v="171"/>
    <x v="121"/>
    <s v="&lt;p&gt;Most of the time when I protect a sheet, I do not fill in a password. That means anyone can unlock the sheet and change things if they want to (at least if they try unlocking and don't think &quot;mm, it's is protected and I don't know the password&quot;). It does protect the sheet against accidental errors: people who don't realise they are typing in the wrong cell etc._x000a_&lt;/p&gt;_x000a_"/>
    <d v="2009-12-18T14:35:50"/>
    <n v="0"/>
    <x v="4"/>
    <x v="0"/>
    <b v="1"/>
    <x v="0"/>
    <n v="6"/>
    <n v="40164.572222222225"/>
    <n v="0"/>
    <n v="78"/>
    <d v="2009-12-18T00:00:00"/>
    <n v="0"/>
    <x v="585"/>
  </r>
  <r>
    <n v="592"/>
    <n v="1"/>
    <x v="169"/>
    <x v="2"/>
    <s v="&lt;p&gt;a4vtt&lt;br /&gt;_x000a_the lines which are like&lt;br /&gt;_x000a_ If UCase(Target.Value) = &quot;MORNING&quot; Then&lt;br /&gt;_x000a_Look at the value in the Column C you have just typed&lt;br /&gt;_x000a_It converts it to Upper case and then Checks it against the word at the end in this case MORNING&lt;br /&gt;_x000a_I do this so it doesn't matter what the user types ie: Morning, MORNING and MoRnInG are all the same after being converted to Upper Case&lt;/p&gt;_x000a_&lt;p&gt;The words at the end must be in Upper Case ie : BREAKFAST not breakfast&lt;/p&gt;_x000a_&lt;p&gt;Hope that helps_x000a_&lt;/p&gt;_x000a_"/>
    <d v="2009-12-18T15:10:13"/>
    <n v="0"/>
    <x v="6"/>
    <x v="1"/>
    <b v="1"/>
    <x v="1"/>
    <n v="6"/>
    <n v="40163.997916666667"/>
    <n v="1.6341782407398568"/>
    <n v="79"/>
    <d v="2009-12-18T00:00:00"/>
    <s v="a4vtt"/>
    <x v="586"/>
  </r>
  <r>
    <n v="593"/>
    <n v="4"/>
    <x v="173"/>
    <x v="20"/>
    <s v="&lt;p&gt;Is there a way to highlight that a response to a post has an additional question as part of a response? For example, a recommended solution works but the overall effect creates another problem. If the respondent could tag or trigger a flag that shows all members that another question exists, it would be helpful.&lt;/p&gt;_x000a_&lt;p&gt;Mark_x000a_&lt;/p&gt;_x000a_"/>
    <d v="2009-12-18T19:15:18"/>
    <n v="0"/>
    <x v="0"/>
    <x v="0"/>
    <b v="0"/>
    <x v="0"/>
    <n v="6"/>
    <n v="40165.802083333336"/>
    <n v="0"/>
    <n v="79"/>
    <d v="2009-12-18T00:00:00"/>
    <n v="0"/>
    <x v="587"/>
  </r>
  <r>
    <n v="594"/>
    <n v="1"/>
    <x v="174"/>
    <x v="157"/>
    <s v="&lt;p&gt;hi,&lt;br /&gt;_x000a_this has been doing my head in for a couple of days now... hopefully a clever excel whizz will know the answer....&lt;/p&gt;_x000a_&lt;p&gt;I have a column that a 'job number' is entered into, this is alphanumerical.&lt;br /&gt;_x000a_where the 'job number' is unique I want a value to be associated with it.&lt;br /&gt;_x000a_where the 'job number' is not unique, I need the first entry to have a value associated but not the additional ones.&lt;/p&gt;_x000a_&lt;p&gt;I can only get it to show zero value if the 'job number' appears more than once, which I dont want.&lt;/p&gt;_x000a_&lt;p&gt;ie:&lt;/p&gt;_x000a_&lt;p&gt;job      value&lt;br /&gt;_x000a_12345     512  &amp;lt;-keep this value, even if the same'job number' is entered again&lt;br /&gt;_x000a_12345      0&lt;br /&gt;_x000a_12346     303&lt;/p&gt;_x000a_&lt;p&gt;I have date field too, if this helps anyones formaula..._x000a_&lt;/p&gt;_x000a_"/>
    <d v="2009-12-21T12:18:09"/>
    <n v="0"/>
    <x v="0"/>
    <x v="0"/>
    <b v="0"/>
    <x v="0"/>
    <n v="2"/>
    <n v="40168.512499999997"/>
    <n v="0"/>
    <n v="79"/>
    <d v="2009-12-21T00:00:00"/>
    <n v="0"/>
    <x v="588"/>
  </r>
  <r>
    <n v="595"/>
    <n v="1"/>
    <x v="174"/>
    <x v="2"/>
    <s v="&lt;p&gt;Richard&lt;br /&gt;_x000a_I am assuming your Job Number is in a named range called Job&lt;br /&gt;_x000a_and that&lt;br /&gt;_x000a_ Job Number goes from B2..B100&lt;br /&gt;_x000a_ and associated values are in D2:D100&lt;br /&gt;_x000a_Try this is C2 and copy down&lt;br /&gt;_x000a_ =+IF(MATCH(B2,Job,-1)=ROW()-1,D2,0)&lt;/p&gt;_x000a_&lt;p&gt;In here if the first occurence of the Job_No in the list Job equals the Row number -1 (allows for the titles), get a value from D2&lt;/p&gt;_x000a_&lt;p&gt;You could change the D2 Reference to do a Lookup of what the value corresponding to B2_x000a_&lt;/p&gt;_x000a_"/>
    <d v="2009-12-21T13:02:25"/>
    <n v="0"/>
    <x v="1"/>
    <x v="1"/>
    <b v="1"/>
    <x v="1"/>
    <n v="2"/>
    <n v="40168.512499999997"/>
    <n v="3.0844907407299615E-2"/>
    <n v="80"/>
    <d v="2009-12-21T00:00:00"/>
    <s v="richardsmith"/>
    <x v="589"/>
  </r>
  <r>
    <n v="596"/>
    <n v="1"/>
    <x v="174"/>
    <x v="157"/>
    <s v="&lt;p&gt;thanks, it works.&lt;br /&gt;_x000a_however I am running a macro to insert a new line with my formulas on it, when I insert a new line with this formula it goes to the 0 value before a second job number has been inserted....&lt;/p&gt;_x000a_&lt;p&gt;my worksheet is a bit busy, would it be easier to email it so you can see what I mean?_x000a_&lt;/p&gt;_x000a_"/>
    <d v="2009-12-21T13:51:52"/>
    <n v="0"/>
    <x v="2"/>
    <x v="0"/>
    <b v="1"/>
    <x v="0"/>
    <n v="2"/>
    <n v="40168.512499999997"/>
    <n v="0"/>
    <n v="80"/>
    <d v="2009-12-21T00:00:00"/>
    <n v="0"/>
    <x v="590"/>
  </r>
  <r>
    <n v="597"/>
    <n v="1"/>
    <x v="174"/>
    <x v="2"/>
    <s v="&lt;p&gt;ihuitson @ gmail dot com_x000a_&lt;/p&gt;_x000a_"/>
    <d v="2009-12-21T13:59:40"/>
    <n v="0"/>
    <x v="3"/>
    <x v="1"/>
    <b v="1"/>
    <x v="1"/>
    <n v="2"/>
    <n v="40168.512499999997"/>
    <n v="7.0601851854007691E-2"/>
    <n v="81"/>
    <d v="2009-12-21T00:00:00"/>
    <s v="richardsmith"/>
    <x v="591"/>
  </r>
  <r>
    <n v="598"/>
    <n v="1"/>
    <x v="171"/>
    <x v="156"/>
    <s v="&lt;p&gt;Many thanks, I'm going away to play with these ideas, have a good Christmas all!_x000a_&lt;/p&gt;_x000a_"/>
    <d v="2009-12-21T14:13:10"/>
    <n v="0"/>
    <x v="5"/>
    <x v="0"/>
    <b v="1"/>
    <x v="0"/>
    <n v="2"/>
    <n v="40164.572222222225"/>
    <n v="0"/>
    <n v="81"/>
    <d v="2009-12-21T00:00:00"/>
    <n v="0"/>
    <x v="592"/>
  </r>
  <r>
    <n v="599"/>
    <n v="1"/>
    <x v="174"/>
    <x v="157"/>
    <s v="&lt;p&gt;thank you. incoming....&lt;br /&gt;_x000a_I have found out a few things, like I'm not the best excel user..._x000a_&lt;/p&gt;_x000a_"/>
    <d v="2009-12-21T14:15:42"/>
    <n v="0"/>
    <x v="4"/>
    <x v="0"/>
    <b v="1"/>
    <x v="0"/>
    <n v="2"/>
    <n v="40168.512499999997"/>
    <n v="0"/>
    <n v="81"/>
    <d v="2009-12-21T00:00:00"/>
    <n v="0"/>
    <x v="593"/>
  </r>
  <r>
    <n v="600"/>
    <n v="1"/>
    <x v="169"/>
    <x v="154"/>
    <s v="&lt;p&gt;Yes, it worked again!!!!!!!!!!!  :-)&lt;/p&gt;_x000a_&lt;p&gt;Thank you so so much, Hui! Your help is greatly appreciated!_x000a_&lt;/p&gt;_x000a_"/>
    <d v="2009-12-21T16:20:23"/>
    <n v="0"/>
    <x v="7"/>
    <x v="0"/>
    <b v="1"/>
    <x v="0"/>
    <n v="2"/>
    <n v="40163.997916666667"/>
    <n v="0"/>
    <n v="81"/>
    <d v="2009-12-21T00:00:00"/>
    <n v="0"/>
    <x v="594"/>
  </r>
  <r>
    <n v="601"/>
    <n v="4"/>
    <x v="0"/>
    <x v="158"/>
    <s v="&lt;p&gt;Hi,&lt;/p&gt;_x000a_&lt;p&gt;I'm Myles from Bristol, England. I am a qualified Accountant and have been working with Excel for the past ten years. The majority of my work is either &quot;quick and dirty&quot; analysis or building robust models for financial modelling and reporting. I have recently set up a consultancy in Bristol called Clarity Consultancy Services.&lt;/p&gt;_x000a_&lt;p&gt;I found chandoo.org about a year ago and was amazed by how Chandoo and the other contributors apply tools that I have been using for years in such innovative ways to get such great results. I love the site and visit regularly.&lt;/p&gt;_x000a_&lt;p&gt;I hope to be able to give a little back to the site now through contributing to this forum._x000a_&lt;/p&gt;_x000a_"/>
    <d v="2009-12-21T21:40:04"/>
    <n v="0"/>
    <x v="31"/>
    <x v="0"/>
    <b v="1"/>
    <x v="0"/>
    <n v="2"/>
    <n v="40019.929861111108"/>
    <n v="0"/>
    <n v="81"/>
    <d v="2009-12-21T00:00:00"/>
    <n v="0"/>
    <x v="595"/>
  </r>
  <r>
    <n v="602"/>
    <n v="1"/>
    <x v="170"/>
    <x v="2"/>
    <s v="&lt;p&gt;Do you have 1 or 2 of these cells you want to format this way or hundreds ?_x000a_&lt;/p&gt;_x000a_"/>
    <d v="2009-12-22T08:57:26"/>
    <n v="0"/>
    <x v="1"/>
    <x v="1"/>
    <b v="1"/>
    <x v="1"/>
    <n v="3"/>
    <n v="40164.054166666669"/>
    <n v="5.3190509259220562"/>
    <n v="82"/>
    <d v="2009-12-22T00:00:00"/>
    <s v="sleepypiyo"/>
    <x v="596"/>
  </r>
  <r>
    <n v="603"/>
    <n v="1"/>
    <x v="170"/>
    <x v="0"/>
    <s v="&lt;p&gt;I know this is not perfect solution, but you can try something like,&lt;/p&gt;_x000a_&lt;p&gt;#,##0,&quot;0 hundreds&quot;&lt;/p&gt;_x000a_&lt;p&gt;it rounds the number to nearest thousands and then adds a zero at the end along with the word hundreds at the end._x000a_&lt;/p&gt;_x000a_"/>
    <d v="2009-12-22T12:42:12"/>
    <n v="0"/>
    <x v="2"/>
    <x v="0"/>
    <b v="1"/>
    <x v="0"/>
    <n v="3"/>
    <n v="40164.054166666669"/>
    <n v="0"/>
    <n v="82"/>
    <d v="2009-12-22T00:00:00"/>
    <n v="0"/>
    <x v="597"/>
  </r>
  <r>
    <n v="604"/>
    <n v="4"/>
    <x v="173"/>
    <x v="0"/>
    <s v="&lt;p&gt;Mark... I am using a basic version of BBPress and it has limited features. But you can use blockquote html tag (help here: http://www.w3schools.com/TAGS/tag_blockquote.asp ) to quote a sentence or two from another post above like this:&lt;/p&gt;_x000a_&lt;blockquote&gt;&lt;p&gt;Is there a way to highlight that a response to a post has an additional question as part of a response? &lt;/p&gt;&lt;/blockquote&gt;_x000a_&lt;p&gt;HTH_x000a_&lt;/p&gt;_x000a_"/>
    <d v="2009-12-22T12:53:47"/>
    <n v="0"/>
    <x v="1"/>
    <x v="0"/>
    <b v="1"/>
    <x v="0"/>
    <n v="3"/>
    <n v="40165.802083333336"/>
    <n v="0"/>
    <n v="82"/>
    <d v="2009-12-22T00:00:00"/>
    <n v="0"/>
    <x v="598"/>
  </r>
  <r>
    <n v="605"/>
    <n v="1"/>
    <x v="170"/>
    <x v="2"/>
    <s v="&lt;p&gt;I was going to suggest a few sleeper cells off to the side somewhere with a divide by 100 formula in them and then use the camera tool to shift the divided answer back on top of the original number so that it looks as if it were 4.32 for 432&lt;br /&gt;_x000a_This allows for any factor as the divisor&lt;br /&gt;_x000a_The problem is using more than a few Camera Tools is messy_x000a_&lt;/p&gt;_x000a_"/>
    <d v="2009-12-22T13:17:48"/>
    <n v="0"/>
    <x v="3"/>
    <x v="1"/>
    <b v="1"/>
    <x v="1"/>
    <n v="3"/>
    <n v="40164.054166666669"/>
    <n v="5.499861111107748"/>
    <n v="83"/>
    <d v="2009-12-22T00:00:00"/>
    <s v="sleepypiyo"/>
    <x v="599"/>
  </r>
  <r>
    <n v="606"/>
    <n v="1"/>
    <x v="175"/>
    <x v="159"/>
    <s v="&lt;p&gt;Hi, I'm new to this site and am hoping you can help me find a solution to this problem. What I am interested in is estimating the amount of people I will need on various projects over time.&lt;/p&gt;_x000a_&lt;p&gt;What I need to do is estimate the amount of time (work hours) that each functional area needs to complete a project and need to see if we will have enough people during that time or will we need to hire more. This is also used for P&amp;amp;L analysis with # of hours/rate by person. The P&amp;amp;L portion is easy to create and plan using excel. Where it gets more tricky is adding time into the equation. Here is what we work from:&lt;/p&gt;_x000a_&lt;p&gt;Project A&lt;br /&gt;_x000a_Developer Adam estimates 200 hours between March 1 through end of April. The estimate could have a range of 250 high, 180 low and a projected 200 hours for P&amp;amp;L and resource planning.&lt;/p&gt;_x000a_&lt;p&gt;Project B&lt;br /&gt;_x000a_Developer Betty estimates 100 hours work between March 15 and April 20.&lt;br /&gt;_x000a_Developer Adam is also on the project for 60 hours between March 10 and April 10.&lt;/p&gt;_x000a_&lt;p&gt;What I can do is use NETWORKDAY function to determine how many workdays are available and average out the work needed over each day. What I'd like to do is setup a routine that will enable me to create a chart showing the individual work commitment by day given the Start &amp;amp; End dates and the # of hours needed on a project. I would like the chart to show the allocation by each day and a visual indicator when there is too much work for one person in a day e.g. 8 hours. (It would be great if this could be a global variable, ie Adam is available 7 hours every work day, but Betty works part-time and is only available 5 hours /day. This is NOT a requirement.)&lt;/p&gt;_x000a_&lt;p&gt;Any thoughts on how to do this in Excel would be appreciated.&lt;br /&gt;_x000a_Thanks!_x000a_&lt;/p&gt;_x000a_"/>
    <d v="2009-12-22T17:46:07"/>
    <n v="0"/>
    <x v="0"/>
    <x v="0"/>
    <b v="0"/>
    <x v="0"/>
    <n v="3"/>
    <n v="40169.740277777775"/>
    <n v="0"/>
    <n v="83"/>
    <d v="2009-12-22T00:00:00"/>
    <n v="0"/>
    <x v="600"/>
  </r>
  <r>
    <n v="607"/>
    <n v="1"/>
    <x v="175"/>
    <x v="159"/>
    <s v="&lt;p&gt;Well I may have figured out a start to this problem.&lt;br /&gt;_x000a_Here is a start for the project and load:&lt;/p&gt;_x000a_&lt;p&gt;http://picasaweb.google.com/lh/photo/UipQI9Z6hK52vWMvIak02Q?feat=directlink&lt;/p&gt;_x000a_&lt;p&gt;Here is an image with the formulas exposed:&lt;/p&gt;_x000a_&lt;p&gt;http://picasaweb.google.com/lh/photo/iMXpMGgvnoEJ3HSYh1wc7g?feat=directlink&lt;/p&gt;_x000a_&lt;p&gt;What I'd like to do next is provide a variable for high/low estimates. I may just do that with a simple copy/paste right now. Any thoughts would be appreciated.&lt;/p&gt;_x000a_&lt;p&gt;-Phil_x000a_&lt;/p&gt;_x000a_"/>
    <d v="2009-12-23T01:23:36"/>
    <n v="0"/>
    <x v="1"/>
    <x v="0"/>
    <b v="1"/>
    <x v="0"/>
    <n v="4"/>
    <n v="40169.740277777775"/>
    <n v="0"/>
    <n v="83"/>
    <d v="2009-12-23T00:00:00"/>
    <n v="0"/>
    <x v="601"/>
  </r>
  <r>
    <n v="608"/>
    <n v="1"/>
    <x v="175"/>
    <x v="2"/>
    <s v="&lt;p&gt;Well done Phil&lt;br /&gt;_x000a_The only other thing to be aware of is that although the total hours divide by the number of people may be ok, If 1 person is doing Task A, B &amp;amp; C they may be over there daily allowable hours and the rest of the crew may be cruising.&lt;br /&gt;_x000a_You could check that by adding another column where you assign a person to each Task and then check each person's hours each week with a simple sumproduct._x000a_&lt;/p&gt;_x000a_"/>
    <d v="2009-12-23T01:57:44"/>
    <n v="0"/>
    <x v="2"/>
    <x v="1"/>
    <b v="1"/>
    <x v="1"/>
    <n v="4"/>
    <n v="40169.740277777775"/>
    <n v="0.34148148148233304"/>
    <n v="84"/>
    <d v="2009-12-23T00:00:00"/>
    <s v="mediabay"/>
    <x v="602"/>
  </r>
  <r>
    <n v="609"/>
    <n v="1"/>
    <x v="175"/>
    <x v="159"/>
    <s v="&lt;p&gt;Thanks Hui. I had built this on my home machine with 2007, but when I got into the office to work on it some more, I forgot I only had Excel 2003 loaded. Ran right into the 256 column limit which I had forgotten about.&lt;br /&gt;_x000a_Anyway, it seems to do what I need it to do right now. This is just a modeling tool to grossly gauge how many people we need on all the projects that we might be doing using data feeding off the analyst's P&amp;amp;L sheet. What I'll want to do next is setup the data model that is easy to change and update, and on another sheet setup a dashboard that summarizes what the data is saying. I'm sure to have questions since I haven't setup a dashboard before.&lt;br /&gt;_x000a_Cheers,&lt;br /&gt;_x000a_Phil_x000a_&lt;/p&gt;_x000a_"/>
    <d v="2009-12-23T04:30:20"/>
    <n v="0"/>
    <x v="3"/>
    <x v="0"/>
    <b v="1"/>
    <x v="0"/>
    <n v="4"/>
    <n v="40169.740277777775"/>
    <n v="0"/>
    <n v="84"/>
    <d v="2009-12-23T00:00:00"/>
    <n v="0"/>
    <x v="603"/>
  </r>
  <r>
    <n v="610"/>
    <n v="1"/>
    <x v="176"/>
    <x v="137"/>
    <s v="&lt;p&gt;Hi,&lt;/p&gt;_x000a_&lt;p&gt;I have a training log spreadsheet I am working on. For some reason I am getting a REF! error (see months tab) for June and August and not the other months. I have included a link to the spreadsheet for you to play around with. &lt;/p&gt;_x000a_&lt;p&gt;http://spreadsheets.google.com/ccc?key=0Au8Qj0_jo47JdDIwZ1pRb3VvX19wUTgweHFjN0x3aXc&amp;amp;hl=en&lt;/p&gt;_x000a_&lt;p&gt;Thanks in advance._x000a_&lt;/p&gt;_x000a_"/>
    <d v="2009-12-23T17:38:37"/>
    <n v="0"/>
    <x v="0"/>
    <x v="0"/>
    <b v="0"/>
    <x v="0"/>
    <n v="4"/>
    <n v="40170.734722222223"/>
    <n v="0"/>
    <n v="84"/>
    <d v="2009-12-23T00:00:00"/>
    <n v="0"/>
    <x v="604"/>
  </r>
  <r>
    <n v="611"/>
    <n v="1"/>
    <x v="176"/>
    <x v="0"/>
    <s v="&lt;p&gt;looks like you have used a formula with range A1:A65xxx and I am sure google docs doesnt understand such big ranges. Try it with a smaller value like 999 or 499._x000a_&lt;/p&gt;_x000a_"/>
    <d v="2009-12-23T19:23:05"/>
    <n v="0"/>
    <x v="1"/>
    <x v="0"/>
    <b v="1"/>
    <x v="0"/>
    <n v="4"/>
    <n v="40170.734722222223"/>
    <n v="0"/>
    <n v="84"/>
    <d v="2009-12-23T00:00:00"/>
    <n v="0"/>
    <x v="605"/>
  </r>
  <r>
    <n v="612"/>
    <n v="1"/>
    <x v="177"/>
    <x v="160"/>
    <s v="&lt;p&gt;Hi all,&lt;/p&gt;_x000a_&lt;p&gt;I am not able to figure out the no series of  &quot;2,1,7,6,5,4,3&quot; which shown in the choose function.&lt;/p&gt;_x000a_&lt;p&gt;Can someone help  ?&lt;/p&gt;_x000a_&lt;p&gt;TIA.&lt;/p&gt;_x000a_&lt;p&gt;When is Labor Day (US) in 2010?&lt;/p&gt;_x000a_&lt;p&gt;Labor day (the US variant) is celebrated on first Monday of every September. It occurs on Sep 6th in 2010.&lt;br /&gt;_x000a_Using excel date formulas, you can easily find out the labor day’s date for any given year.&lt;br /&gt;_x000a_Here is the formula I have used:&lt;br /&gt;_x000a_=DATE(2010,9,CHOOSE(WEEKDAY(DATE(2010,9,1)),2,1,7,6,5,4,3))&lt;br /&gt;_x000a_How this formula works?_x000a_&lt;/p&gt;_x000a_"/>
    <d v="2009-12-26T06:56:14"/>
    <n v="0"/>
    <x v="0"/>
    <x v="0"/>
    <b v="0"/>
    <x v="0"/>
    <n v="7"/>
    <n v="40173.288888888892"/>
    <n v="0"/>
    <n v="84"/>
    <d v="2009-12-26T00:00:00"/>
    <n v="0"/>
    <x v="606"/>
  </r>
  <r>
    <n v="613"/>
    <n v="3"/>
    <x v="178"/>
    <x v="161"/>
    <s v="&lt;p&gt;Hi&lt;br /&gt;_x000a_I download the Create Intuitive Dashboards.&lt;br /&gt;_x000a_I am asking how can I change the data in the dashboard from number to hours and do the seam activity_x000a_&lt;/p&gt;_x000a_"/>
    <d v="2009-12-26T07:17:31"/>
    <n v="0"/>
    <x v="0"/>
    <x v="0"/>
    <b v="0"/>
    <x v="0"/>
    <n v="7"/>
    <n v="40173.303472222222"/>
    <n v="0"/>
    <n v="84"/>
    <d v="2009-12-26T00:00:00"/>
    <n v="0"/>
    <x v="607"/>
  </r>
  <r>
    <n v="614"/>
    <n v="1"/>
    <x v="177"/>
    <x v="2"/>
    <s v="&lt;p&gt;Weekday (Date(2010,9,1)) returns the day of the week, sun = 1 to Sat = 7&lt;br /&gt;_x000a_and Choose uses this to tell what date the first Monday is&lt;br /&gt;_x000a_eg: If the first day is a Sunday you need the second of the month (First Monday)&lt;br /&gt;_x000a_If the first day is a Wednesday (weekday 4) you need the sixth of the month (&lt;br /&gt;_x000a_So Choose chooses the Day No associated with the Weekday from the list 2,1,7,6,5,4,3_x000a_&lt;/p&gt;_x000a_"/>
    <d v="2009-12-26T07:57:49"/>
    <n v="0"/>
    <x v="1"/>
    <x v="1"/>
    <b v="1"/>
    <x v="1"/>
    <n v="7"/>
    <n v="40173.288888888892"/>
    <n v="4.2928240734909195E-2"/>
    <n v="85"/>
    <d v="2009-12-26T00:00:00"/>
    <s v="hhgoh"/>
    <x v="608"/>
  </r>
  <r>
    <n v="615"/>
    <n v="1"/>
    <x v="177"/>
    <x v="160"/>
    <s v="&lt;p&gt;Hui, thank you for your prompt reply,but how does the list '2,1,7,6,5,4,3' being workout ?&lt;/p&gt;_x000a_&lt;p&gt;=(WEEKDAY(DATE(2010,9,1))) return the value of '4' and choose function pick up '6' as the value. I still in the dark. sorry about that._x000a_&lt;/p&gt;_x000a_"/>
    <d v="2009-12-26T08:49:32"/>
    <n v="0"/>
    <x v="2"/>
    <x v="0"/>
    <b v="1"/>
    <x v="0"/>
    <n v="7"/>
    <n v="40173.288888888892"/>
    <n v="0"/>
    <n v="85"/>
    <d v="2009-12-26T00:00:00"/>
    <n v="0"/>
    <x v="609"/>
  </r>
  <r>
    <n v="616"/>
    <n v="1"/>
    <x v="177"/>
    <x v="2"/>
    <s v="&lt;p&gt;You are after the day number to put into the Weekday(Date()) part of the equation for the first Monday of Sept&lt;br /&gt;_x000a_You don't know what Date/Day that is, but you can work it out as an offset from the 1st of the month.&lt;br /&gt;_x000a_So the Weekday(Date(2010,9,1)) part of the eqn returns the day No of the 1st of Sept, 2010&lt;br /&gt;_x000a_This is then used to choose the corresponding Date of the First Monday&lt;/p&gt;_x000a_&lt;p&gt;Ie if the 1st of the month is a Sunday 9Day No 1), The date of the first Monday will be 2 see the table below&lt;br /&gt;_x000a_If the first of the Month is a Tuesday (day No 3), the first Monday will be the 7th&lt;br /&gt;_x000a_etc&lt;/p&gt;_x000a_&lt;p&gt;Day Weekday Corresponding Next Monday&lt;br /&gt;_x000a_Sun 1 2&lt;br /&gt;_x000a_Mon 2 1&lt;br /&gt;_x000a_Tue 3 7&lt;br /&gt;_x000a_Wed 4 6&lt;br /&gt;_x000a_Thu 5 5&lt;br /&gt;_x000a_Fri 6 4&lt;br /&gt;_x000a_Sat 7 3&lt;/p&gt;_x000a_&lt;p&gt;Hope that helps_x000a_&lt;/p&gt;_x000a_"/>
    <d v="2009-12-26T09:01:52"/>
    <n v="0"/>
    <x v="3"/>
    <x v="1"/>
    <b v="1"/>
    <x v="1"/>
    <n v="7"/>
    <n v="40173.288888888892"/>
    <n v="8.7407407401769888E-2"/>
    <n v="86"/>
    <d v="2009-12-26T00:00:00"/>
    <s v="hhgoh"/>
    <x v="610"/>
  </r>
  <r>
    <n v="617"/>
    <n v="1"/>
    <x v="177"/>
    <x v="160"/>
    <s v="&lt;p&gt;exactly,  I got it now, thank you for your patient, Hui. I have another question, I think i will open it as a new q._x000a_&lt;/p&gt;_x000a_"/>
    <d v="2009-12-26T09:15:13"/>
    <n v="0"/>
    <x v="4"/>
    <x v="0"/>
    <b v="1"/>
    <x v="0"/>
    <n v="7"/>
    <n v="40173.288888888892"/>
    <n v="0"/>
    <n v="86"/>
    <d v="2009-12-26T00:00:00"/>
    <n v="0"/>
    <x v="611"/>
  </r>
  <r>
    <n v="618"/>
    <n v="1"/>
    <x v="179"/>
    <x v="160"/>
    <s v="&lt;p&gt;Hi there,&lt;br /&gt;_x000a_   I have an excel file which is exported from an application as illustrated below. How do it put cell A1,B2&amp;amp; C3  to the same column. Is there a macro or function which can use to automate this process. Ans the actual worksheet contain bulk of data which is almost impossible to do it manually.&lt;/p&gt;_x000a_&lt;p&gt;Please note that $1,$2,$3 are on different columns and different rows.&lt;/p&gt;_x000a_&lt;p&gt;  A  B  C&lt;br /&gt;_x000a_1 $1&lt;br /&gt;_x000a_2    $2&lt;br /&gt;_x000a_3       $3_x0009__x0009_&lt;/p&gt;_x000a_&lt;p&gt;TIA._x000a_&lt;/p&gt;_x000a_"/>
    <d v="2009-12-26T09:28:03"/>
    <n v="0"/>
    <x v="0"/>
    <x v="0"/>
    <b v="0"/>
    <x v="0"/>
    <n v="7"/>
    <n v="40173.394444444442"/>
    <n v="0"/>
    <n v="86"/>
    <d v="2009-12-26T00:00:00"/>
    <n v="0"/>
    <x v="612"/>
  </r>
  <r>
    <n v="619"/>
    <n v="1"/>
    <x v="179"/>
    <x v="2"/>
    <s v="&lt;p&gt;try this in D1&lt;br /&gt;_x000a_=+CONCATENATE(A1,B1,C1)&lt;br /&gt;_x000a_and copy down_x000a_&lt;/p&gt;_x000a_"/>
    <d v="2009-12-26T09:53:09"/>
    <n v="0"/>
    <x v="1"/>
    <x v="1"/>
    <b v="1"/>
    <x v="1"/>
    <n v="7"/>
    <n v="40173.394444444442"/>
    <n v="1.746527777868323E-2"/>
    <n v="87"/>
    <d v="2009-12-26T00:00:00"/>
    <s v="hhgoh"/>
    <x v="613"/>
  </r>
  <r>
    <n v="620"/>
    <n v="1"/>
    <x v="179"/>
    <x v="160"/>
    <s v="&lt;p&gt;Hi Hui,&lt;br /&gt;_x000a_    The result became 123, what I wanted to achieve is to remain the row, just to align them to the same column._x000a_&lt;/p&gt;_x000a_"/>
    <d v="2009-12-26T10:18:07"/>
    <n v="0"/>
    <x v="2"/>
    <x v="0"/>
    <b v="1"/>
    <x v="0"/>
    <n v="7"/>
    <n v="40173.394444444442"/>
    <n v="0"/>
    <n v="87"/>
    <d v="2009-12-26T00:00:00"/>
    <n v="0"/>
    <x v="614"/>
  </r>
  <r>
    <n v="621"/>
    <n v="1"/>
    <x v="180"/>
    <x v="162"/>
    <s v="&lt;p&gt;I have this series:&lt;br /&gt;_x000a_date_x0009_cpi&lt;br /&gt;_x000a_Jan-09_x0009_102&lt;br /&gt;_x000a_Feb-09_x0009_90.5&lt;br /&gt;_x000a_Mar-09_x0009_92.4&lt;br /&gt;_x000a_Apr-09_x0009_95.5&lt;br /&gt;_x000a_May-09_x0009_96.8&lt;br /&gt;_x000a_Jun-09_x0009_97.8&lt;br /&gt;_x000a_Jul-09_x0009_95.2&lt;br /&gt;_x000a_Aug-09_x0009_95.1&lt;br /&gt;_x000a_Sep-09_x0009_94.8&lt;br /&gt;_x000a_Oct-09_x0009_93.2&lt;br /&gt;_x000a_Nov-09_x0009_93.8&lt;br /&gt;_x000a_Dec-09_x0009_#N/A&lt;br /&gt;_x000a_Jan-10_x0009_#N/A&lt;br /&gt;_x000a_Feb-10_x0009_#N/A&lt;br /&gt;_x000a_Mar-10_x0009_#N/A&lt;br /&gt;_x000a_Apr-10_x0009_#N/A&lt;br /&gt;_x000a_May-10_x0009_#N/A&lt;br /&gt;_x000a_Jun-10_x0009_#N/A&lt;/p&gt;_x000a_&lt;p&gt;and this&lt;/p&gt;_x000a_&lt;p&gt;date_x0009_Jun-09_x0009_Jul-09_x0009_Aug-09_x0009_Sep-09_x0009_Oct-09_x0009_Nov-09_x0009_Dec-09_x0009_Jan-10_x0009_Feb-10_x0009_Mar-10&lt;br /&gt;_x000a_cpi_x0009_97.8_x0009_95.2_x0009_95.1_x0009_94.8_x0009_93.2_x0009_93.8_x0009_#N/A_x0009_#N/A_x0009_#N/A_x0009_#N/A_x0009_&lt;/p&gt;_x000a_&lt;p&gt;how to identify get last date of the filled cpi? (in this case is Nov 2009)_x000a_&lt;/p&gt;_x000a_"/>
    <d v="2009-12-26T11:06:12"/>
    <n v="0"/>
    <x v="0"/>
    <x v="0"/>
    <b v="0"/>
    <x v="0"/>
    <n v="7"/>
    <n v="40173.462500000001"/>
    <n v="0"/>
    <n v="87"/>
    <d v="2009-12-26T00:00:00"/>
    <n v="0"/>
    <x v="615"/>
  </r>
  <r>
    <n v="622"/>
    <n v="1"/>
    <x v="180"/>
    <x v="2"/>
    <s v="&lt;p&gt;Fitfat&lt;br /&gt;_x000a_Assuming that the data including titles was in Column A1..B19&lt;br /&gt;_x000a_try the following&lt;/p&gt;_x000a_&lt;p&gt;=+OFFSET(A1,COUNT(B2:B19),0)&lt;/p&gt;_x000a_&lt;p&gt;Make sure the cell where you put this formula has a Date Format_x000a_&lt;/p&gt;_x000a_"/>
    <d v="2009-12-26T11:44:32"/>
    <n v="0"/>
    <x v="1"/>
    <x v="1"/>
    <b v="1"/>
    <x v="1"/>
    <n v="7"/>
    <n v="40173.462500000001"/>
    <n v="2.675925925723277E-2"/>
    <n v="88"/>
    <d v="2009-12-26T00:00:00"/>
    <s v="fitfat"/>
    <x v="616"/>
  </r>
  <r>
    <n v="623"/>
    <n v="1"/>
    <x v="179"/>
    <x v="2"/>
    <s v="&lt;p&gt;hhgoh&lt;br /&gt;_x000a_If you have $1 in A1, $2 in B2 and $3 in C3&lt;br /&gt;_x000a_Then use&lt;/p&gt;_x000a_&lt;p&gt;=+CONCATENATE(A1,B2,C3)&lt;/p&gt;_x000a_&lt;p&gt;But this won't be able to be copied if the pattern of the layout of the cells is different_x000a_&lt;/p&gt;_x000a_"/>
    <d v="2009-12-26T11:47:05"/>
    <n v="0"/>
    <x v="3"/>
    <x v="1"/>
    <b v="1"/>
    <x v="1"/>
    <n v="7"/>
    <n v="40173.394444444442"/>
    <n v="9.6585648148902692E-2"/>
    <n v="89"/>
    <d v="2009-12-26T00:00:00"/>
    <s v="hhgoh"/>
    <x v="617"/>
  </r>
  <r>
    <n v="624"/>
    <n v="1"/>
    <x v="179"/>
    <x v="160"/>
    <s v="&lt;p&gt;sorry if i dont express clearly, My spreadsheet have hundreds of rows, each row in the spreadsheet is an individual record,when this file was exported, some fields in the records are not in one column. what I wanted to do is to align those fields which are not on the same column.  e.g. balance supposed to be on column B, but somehow the balance field for some records are in col. C, I just want find an easier way to move them back to col A.  &lt;/p&gt;_x000a_&lt;p&gt;Thank you for your effort._x000a_&lt;/p&gt;_x000a_"/>
    <d v="2009-12-26T14:44:06"/>
    <n v="0"/>
    <x v="4"/>
    <x v="0"/>
    <b v="1"/>
    <x v="0"/>
    <n v="7"/>
    <n v="40173.394444444442"/>
    <n v="0"/>
    <n v="89"/>
    <d v="2009-12-26T00:00:00"/>
    <n v="0"/>
    <x v="618"/>
  </r>
  <r>
    <n v="625"/>
    <n v="1"/>
    <x v="179"/>
    <x v="2"/>
    <s v="&lt;p&gt;hhgoh&lt;br /&gt;_x000a_If you insert a new Column D&lt;br /&gt;_x000a_and insert a formula in D1 or D2 where ever your data starts&lt;br /&gt;_x000a_=+CONCATENATE(A1,B1,C1)&lt;br /&gt;_x000a_that will join all the values in A1, B1 and C1,&lt;br /&gt;_x000a_and doesn't matter if the cells have values or text or are blank&lt;/p&gt;_x000a_&lt;p&gt;Copy the Cell down to the bottom of your data&lt;br /&gt;_x000a_Copy Column D and Paste over the top of itself as values&lt;br /&gt;_x000a_You can now Delete Columns A, B &amp;amp; C, leaving the joined values in Column A&lt;/p&gt;_x000a_&lt;p&gt;If importing has added any leading or trailing spaces you can fix that with the following variation&lt;br /&gt;_x000a_=+CONCATENATE(TRIM(A4),TRIM(B4),TRIM(C4))_x000a_&lt;/p&gt;_x000a_"/>
    <d v="2009-12-26T15:07:40"/>
    <n v="0"/>
    <x v="5"/>
    <x v="1"/>
    <b v="1"/>
    <x v="1"/>
    <n v="7"/>
    <n v="40173.394444444442"/>
    <n v="0.23587962963210884"/>
    <n v="90"/>
    <d v="2009-12-26T00:00:00"/>
    <s v="hhgoh"/>
    <x v="619"/>
  </r>
  <r>
    <n v="626"/>
    <n v="1"/>
    <x v="179"/>
    <x v="2"/>
    <s v="&lt;p&gt;If the imported data has a text value followed by the balance&lt;br /&gt;_x000a_you can now use the Text to Columns function on the new column A&lt;/p&gt;_x000a_&lt;p&gt;in Excel 2003 Data, Text to Columns...&lt;br /&gt;_x000a_in Excel 2007+ Data Ribbon, Text to Columns...&lt;/p&gt;_x000a_&lt;p&gt;and separate the the text from the balances using the appropriate separator._x000a_&lt;/p&gt;_x000a_"/>
    <d v="2009-12-26T15:12:06"/>
    <n v="0"/>
    <x v="6"/>
    <x v="1"/>
    <b v="1"/>
    <x v="1"/>
    <n v="7"/>
    <n v="40173.394444444442"/>
    <n v="0.23895833333517658"/>
    <n v="91"/>
    <d v="2009-12-26T00:00:00"/>
    <s v="hhgoh"/>
    <x v="620"/>
  </r>
  <r>
    <n v="627"/>
    <n v="3"/>
    <x v="178"/>
    <x v="0"/>
    <s v="&lt;p&gt;Increase the column widths and row heights, you should see data cells. Change the values in them to make changes to dashboard. Btw, this is meant to be an example, not a template. &lt;/p&gt;_x000a_&lt;p&gt;For dashboard templates you should go to http://chandoo.org/wp/management-dashboards-excel/_x000a_&lt;/p&gt;_x000a_"/>
    <d v="2009-12-27T10:28:08"/>
    <n v="0"/>
    <x v="1"/>
    <x v="0"/>
    <b v="1"/>
    <x v="0"/>
    <n v="1"/>
    <n v="40173.303472222222"/>
    <n v="0"/>
    <n v="91"/>
    <d v="2009-12-27T00:00:00"/>
    <n v="0"/>
    <x v="621"/>
  </r>
  <r>
    <n v="628"/>
    <n v="1"/>
    <x v="179"/>
    <x v="160"/>
    <s v="&lt;p&gt;Thank you for your time Hui,&lt;br /&gt;_x000a_I will give it a try._x000a_&lt;/p&gt;_x000a_"/>
    <d v="2009-12-27T13:41:40"/>
    <n v="0"/>
    <x v="7"/>
    <x v="0"/>
    <b v="1"/>
    <x v="0"/>
    <n v="1"/>
    <n v="40173.394444444442"/>
    <n v="0"/>
    <n v="91"/>
    <d v="2009-12-27T00:00:00"/>
    <n v="0"/>
    <x v="622"/>
  </r>
  <r>
    <n v="629"/>
    <n v="1"/>
    <x v="180"/>
    <x v="162"/>
    <s v="&lt;p&gt;Hi Hui. Your formula works for my first series&lt;br /&gt;_x000a_but do you have any solution for the second type?&lt;/p&gt;_x000a_&lt;p&gt;date Jun-09 Jul-09 Aug-09 Sep-09 Oct-09 Nov-09 Dec-09 Jan-10 Feb-10 Mar-10&lt;br /&gt;_x000a_cpi 97.8 95.2 95.1 94.8 93.2 93.8 #N/A #N/A #N/A #N/A &lt;/p&gt;_x000a_&lt;p&gt;thank you so much_x000a_&lt;/p&gt;_x000a_"/>
    <d v="2009-12-28T01:52:52"/>
    <n v="0"/>
    <x v="2"/>
    <x v="0"/>
    <b v="1"/>
    <x v="0"/>
    <n v="2"/>
    <n v="40173.462500000001"/>
    <n v="0"/>
    <n v="91"/>
    <d v="2009-12-28T00:00:00"/>
    <n v="0"/>
    <x v="623"/>
  </r>
  <r>
    <n v="630"/>
    <n v="1"/>
    <x v="180"/>
    <x v="2"/>
    <s v="&lt;p&gt;Try&lt;br /&gt;_x000a_=+OFFSET(A1,0,COUNT(B2:S2))_x000a_&lt;/p&gt;_x000a_"/>
    <d v="2009-12-28T02:23:51"/>
    <n v="0"/>
    <x v="3"/>
    <x v="1"/>
    <b v="1"/>
    <x v="1"/>
    <n v="2"/>
    <n v="40173.462500000001"/>
    <n v="1.6373958333351766"/>
    <n v="92"/>
    <d v="2009-12-28T00:00:00"/>
    <s v="fitfat"/>
    <x v="624"/>
  </r>
  <r>
    <n v="631"/>
    <n v="1"/>
    <x v="180"/>
    <x v="162"/>
    <s v="&lt;p&gt;Thanks a lot!!!_x000a_&lt;/p&gt;_x000a_"/>
    <d v="2009-12-28T02:42:47"/>
    <n v="0"/>
    <x v="4"/>
    <x v="0"/>
    <b v="1"/>
    <x v="0"/>
    <n v="2"/>
    <n v="40173.462500000001"/>
    <n v="0"/>
    <n v="92"/>
    <d v="2009-12-28T00:00:00"/>
    <n v="0"/>
    <x v="625"/>
  </r>
  <r>
    <n v="632"/>
    <n v="1"/>
    <x v="181"/>
    <x v="22"/>
    <s v="&lt;p&gt;Any help will be highly appreciate, I want to count the number of entries in column-C of sheet1 if the data in column-A of sheet1match with data of cell A1 of sheet2&lt;/p&gt;_x000a_&lt;p&gt;Example:&lt;br /&gt;_x000a_SHEET1&lt;br /&gt;_x000a_Col-A_x0009__x0009_Col-B_x0009__x0009_Col-C_x0009__x0009_Col-D&lt;br /&gt;_x000a_B-001_x0009__x0009_1234_x0009__x0009_12-May-09_x0009_Need formula to get the desired result&lt;br /&gt;_x000a_B-002_x0009__x0009_3241_x0009__x0009_05-Feb-09&lt;br /&gt;_x000a_B-003_x0009__x0009_5411_x0009__x0009_22-Sep-09&lt;br /&gt;_x000a_B-002_x0009__x0009_2213_x0009__x0009_07-Nov-09&lt;br /&gt;_x000a_B-003_x0009__x0009_4221_x0009__x0009_14-Mar-09&lt;/p&gt;_x000a_&lt;p&gt;SHEET2&lt;br /&gt;_x000a_Col-A&lt;br /&gt;_x000a_B-002&lt;br /&gt;_x000a_Thanks_x000a_&lt;/p&gt;_x000a_"/>
    <d v="2009-12-28T05:56:50"/>
    <n v="0"/>
    <x v="0"/>
    <x v="0"/>
    <b v="0"/>
    <x v="0"/>
    <n v="2"/>
    <n v="40175.24722222222"/>
    <n v="0"/>
    <n v="92"/>
    <d v="2009-12-28T00:00:00"/>
    <n v="0"/>
    <x v="626"/>
  </r>
  <r>
    <n v="633"/>
    <n v="1"/>
    <x v="181"/>
    <x v="2"/>
    <s v="&lt;p&gt;Razaas&lt;br /&gt;_x000a_=+COUNTIF(Sheet1!A1:A5,Sheet2!A1)&lt;br /&gt;_x000a_will count the number of entries in Sheet 1, Column A that match Sheet 2 A1&lt;br /&gt;_x000a_Change A5 to match your data_x000a_&lt;/p&gt;_x000a_"/>
    <d v="2009-12-28T06:33:25"/>
    <n v="0"/>
    <x v="1"/>
    <x v="1"/>
    <b v="1"/>
    <x v="1"/>
    <n v="2"/>
    <n v="40175.24722222222"/>
    <n v="2.5983796294895001E-2"/>
    <n v="93"/>
    <d v="2009-12-28T00:00:00"/>
    <s v="razaas"/>
    <x v="627"/>
  </r>
  <r>
    <n v="634"/>
    <n v="1"/>
    <x v="181"/>
    <x v="22"/>
    <s v="&lt;p&gt;Hui,  Thanks a lot, it works well but i want to count the entries of columnC (Sheet1) if the data of columnA (Sheet1) match with cell A1 (Sheet2).  Your suggested formula is fine too and giving the desired result, but out of curiousity elaborating to see if columnC can be counted.&lt;/p&gt;_x000a_&lt;p&gt;Thanks,&lt;br /&gt;_x000a_Razaas_x000a_&lt;/p&gt;_x000a_"/>
    <d v="2009-12-28T07:06:15"/>
    <n v="0"/>
    <x v="2"/>
    <x v="0"/>
    <b v="1"/>
    <x v="0"/>
    <n v="2"/>
    <n v="40175.24722222222"/>
    <n v="0"/>
    <n v="93"/>
    <d v="2009-12-28T00:00:00"/>
    <n v="0"/>
    <x v="628"/>
  </r>
  <r>
    <n v="635"/>
    <n v="1"/>
    <x v="181"/>
    <x v="2"/>
    <s v="&lt;p&gt;Razaas&lt;br /&gt;_x000a_The following will do it&lt;br /&gt;_x000a_=+SUMPRODUCT(1*(Sheet1!$A$1:$A$5=Sheet2!$A$1)*(Sheet1!$C$1:$C$5&amp;lt;&amp;gt;&quot;&quot;))&lt;br /&gt;_x000a_delete a date in C4 and it will show 1 instead of 2_x000a_&lt;/p&gt;_x000a_"/>
    <d v="2009-12-28T07:22:52"/>
    <n v="0"/>
    <x v="3"/>
    <x v="1"/>
    <b v="1"/>
    <x v="1"/>
    <n v="2"/>
    <n v="40175.24722222222"/>
    <n v="6.0324074074742384E-2"/>
    <n v="94"/>
    <d v="2009-12-28T00:00:00"/>
    <s v="razaas"/>
    <x v="629"/>
  </r>
  <r>
    <n v="636"/>
    <n v="1"/>
    <x v="181"/>
    <x v="22"/>
    <s v="&lt;p&gt;Thanks a million Hui:)_x000a_&lt;/p&gt;_x000a_"/>
    <d v="2009-12-28T08:48:28"/>
    <n v="0"/>
    <x v="4"/>
    <x v="0"/>
    <b v="1"/>
    <x v="0"/>
    <n v="2"/>
    <n v="40175.24722222222"/>
    <n v="0"/>
    <n v="94"/>
    <d v="2009-12-28T00:00:00"/>
    <n v="0"/>
    <x v="630"/>
  </r>
  <r>
    <n v="637"/>
    <n v="1"/>
    <x v="182"/>
    <x v="22"/>
    <s v="&lt;p&gt;What formula can I use to get the result in column A, as shown below:&lt;/p&gt;_x000a_&lt;p&gt;Col-A_x0009__x0009_Col-B&lt;br /&gt;_x000a_1_x0009__x0009_B-001_x0009_if it is unique&lt;br /&gt;_x000a_2_x0009__x0009_B-001_x0009_if it is repeated&lt;br /&gt;_x000a_1_x0009__x0009_B-003_x0009_if it is unique&lt;br /&gt;_x000a_2_x0009__x0009_B-003_x0009_if it is repeated&lt;br /&gt;_x000a_3_x0009__x0009_B-003_x0009_if repeated again&lt;/p&gt;_x000a_&lt;p&gt;Thanks in advance._x000a_&lt;/p&gt;_x000a_"/>
    <d v="2009-12-28T11:45:53"/>
    <n v="0"/>
    <x v="0"/>
    <x v="0"/>
    <b v="0"/>
    <x v="0"/>
    <n v="2"/>
    <n v="40175.489583333336"/>
    <n v="0"/>
    <n v="94"/>
    <d v="2009-12-28T00:00:00"/>
    <n v="0"/>
    <x v="631"/>
  </r>
  <r>
    <n v="638"/>
    <n v="1"/>
    <x v="182"/>
    <x v="163"/>
    <s v="&lt;p&gt;Hi razaas,&lt;/p&gt;_x000a_&lt;p&gt;Put this in column A and copy downwards&lt;/p&gt;_x000a_&lt;p&gt;=COUNTIF($B$1:B1,B1)_x000a_&lt;/p&gt;_x000a_"/>
    <d v="2009-12-28T12:01:47"/>
    <n v="0"/>
    <x v="1"/>
    <x v="0"/>
    <b v="1"/>
    <x v="0"/>
    <n v="2"/>
    <n v="40175.489583333336"/>
    <n v="0"/>
    <n v="94"/>
    <d v="2009-12-28T00:00:00"/>
    <n v="0"/>
    <x v="632"/>
  </r>
  <r>
    <n v="639"/>
    <n v="1"/>
    <x v="183"/>
    <x v="164"/>
    <s v="&lt;p&gt;I have a list of text data, (AMI, PNA, CHF, Pedi, Med, Surg), that I need to do a frequency distribution on.  The list contains about 2000 entries, with about 200 different &quot;choices&quot; in the list.  From what I understand, with the &quot;frequency&quot; formula, I have to create a &quot;bin&quot; with the choices that I want to get info on.  My question is this:  There are over 200 different choices; do I have to type each one individually into a bin (please say &quot;no&quot;!)?  Is there an easier way to find out that there were 150 AMI, 200 CHF, 3 PNA?&lt;/p&gt;_x000a_&lt;p&gt;Thanks, Dr. Debbie_x000a_&lt;/p&gt;_x000a_"/>
    <d v="2009-12-28T13:41:32"/>
    <n v="0"/>
    <x v="0"/>
    <x v="0"/>
    <b v="0"/>
    <x v="0"/>
    <n v="2"/>
    <n v="40175.570138888892"/>
    <n v="0"/>
    <n v="94"/>
    <d v="2009-12-28T00:00:00"/>
    <n v="0"/>
    <x v="633"/>
  </r>
  <r>
    <n v="640"/>
    <n v="1"/>
    <x v="183"/>
    <x v="2"/>
    <s v="&lt;p&gt;Dr. Debbie&lt;br /&gt;_x000a_Without knowing the format of your data I would suggest creating a Pivot Table from the data, doing a simple count or sum of an appropriate field&lt;br /&gt;_x000a_That will both create a unique list as well as doing the count.&lt;br /&gt;_x000a_Then disconnect the pivot table from its source by Copying the Pivot table and Pasting the Pivot Data as values&lt;br /&gt;_x000a_That should be a good start_x000a_&lt;/p&gt;_x000a_"/>
    <d v="2009-12-28T13:53:58"/>
    <n v="0"/>
    <x v="1"/>
    <x v="1"/>
    <b v="1"/>
    <x v="1"/>
    <n v="2"/>
    <n v="40175.570138888892"/>
    <n v="9.0046296245418489E-3"/>
    <n v="95"/>
    <d v="2009-12-28T00:00:00"/>
    <s v="Dr. Debbie"/>
    <x v="634"/>
  </r>
  <r>
    <n v="641"/>
    <n v="1"/>
    <x v="182"/>
    <x v="22"/>
    <s v="&lt;p&gt;Thanks a lot oldchippy._x000a_&lt;/p&gt;_x000a_"/>
    <d v="2009-12-29T05:47:39"/>
    <n v="0"/>
    <x v="2"/>
    <x v="0"/>
    <b v="1"/>
    <x v="0"/>
    <n v="3"/>
    <n v="40175.489583333336"/>
    <n v="0"/>
    <n v="95"/>
    <d v="2009-12-29T00:00:00"/>
    <n v="0"/>
    <x v="635"/>
  </r>
  <r>
    <n v="642"/>
    <n v="1"/>
    <x v="184"/>
    <x v="22"/>
    <s v="&lt;p&gt;Another request for help, hope the below example is clear to understand and makes sense.&lt;br /&gt;_x000a_Thanks in advance.&lt;br /&gt;_x000a_Sheet1&lt;br /&gt;_x000a_Column-A_x0009_                        Column-B&lt;br /&gt;_x000a_1 (Using formula: =COUNTIF($B$2:B2,B2)_x0009_B-001&lt;br /&gt;_x000a_1_x0009_                                B-002&lt;br /&gt;_x000a_2_x0009_                                B-001&lt;br /&gt;_x000a_1_x0009_                                B-003&lt;br /&gt;_x000a_2_x0009_                                B-003&lt;/p&gt;_x000a_&lt;p&gt;Sheet2&lt;br /&gt;_x000a_Column-A_x0009_Column-B&lt;br /&gt;_x000a_B-001_x0009_        1&lt;br /&gt;_x000a__x0009_        2_x0009_&lt;/p&gt;_x000a_&lt;p&gt;Each row in column-B should show the number in sequence if match the data column B (Sheet1) with column A (Sheet2) .  Should not list 1,1,2,1,2 as Sheet1, column-A._x000a_&lt;/p&gt;_x000a_"/>
    <d v="2009-12-29T06:58:29"/>
    <n v="0"/>
    <x v="0"/>
    <x v="0"/>
    <b v="0"/>
    <x v="0"/>
    <n v="3"/>
    <n v="40176.290277777778"/>
    <n v="0"/>
    <n v="95"/>
    <d v="2009-12-29T00:00:00"/>
    <n v="0"/>
    <x v="636"/>
  </r>
  <r>
    <n v="643"/>
    <n v="1"/>
    <x v="185"/>
    <x v="165"/>
    <s v="&lt;p&gt;Hi, I have several spread sheets that obtain data from other worksheets within a spread sheet.  Generally what happens is I copy data provided to me from many different sources and my &quot;top sheet&quot; gets the data and then completes formulas based on the values.  As you can imagine, not all the data gets to me in a standard format.  For example:  one user will use 0'30&quot;, another will use 30, and still another will use :30 or best 30 sec.   My ultimate is that I need it to read 30 period.   so when I use =(cell D5) the format needs to be 30 so that when the data is used in another formula well, it works.  Reformatting the cells doesn't work as :30 becomes 3 and the others as you can imagine.  Is there anyway that I can achieve this without a bunch of extra work?_x000a_&lt;/p&gt;_x000a_"/>
    <d v="2009-12-30T15:37:36"/>
    <n v="0"/>
    <x v="0"/>
    <x v="0"/>
    <b v="0"/>
    <x v="0"/>
    <n v="4"/>
    <n v="40177.650694444441"/>
    <n v="0"/>
    <n v="95"/>
    <d v="2009-12-30T00:00:00"/>
    <n v="0"/>
    <x v="637"/>
  </r>
  <r>
    <n v="644"/>
    <n v="1"/>
    <x v="185"/>
    <x v="2"/>
    <s v="&lt;p&gt;I would start by spending time with the others and explain what format and why you need data in a specified format, otherwise you will be forever cursing them and there poor data quality. Get it right at the source._x000a_&lt;/p&gt;_x000a_"/>
    <d v="2009-12-30T16:21:00"/>
    <n v="0"/>
    <x v="1"/>
    <x v="1"/>
    <b v="1"/>
    <x v="1"/>
    <n v="4"/>
    <n v="40177.650694444441"/>
    <n v="3.0555555560567882E-2"/>
    <n v="96"/>
    <d v="2009-12-30T00:00:00"/>
    <s v="dragon.fly22"/>
    <x v="638"/>
  </r>
  <r>
    <n v="645"/>
    <n v="1"/>
    <x v="185"/>
    <x v="163"/>
    <s v="&lt;p&gt;Hi dragon.fly22,&lt;/p&gt;_x000a_&lt;p&gt;You could also ask them to use Data Validation on their spreadsheet so that you get it in the format you want it in_x000a_&lt;/p&gt;_x000a_"/>
    <d v="2009-12-31T11:13:54"/>
    <n v="0"/>
    <x v="2"/>
    <x v="0"/>
    <b v="1"/>
    <x v="0"/>
    <n v="5"/>
    <n v="40177.650694444441"/>
    <n v="0"/>
    <n v="96"/>
    <d v="2009-12-31T00:00:00"/>
    <n v="0"/>
    <x v="639"/>
  </r>
  <r>
    <n v="646"/>
    <n v="1"/>
    <x v="183"/>
    <x v="84"/>
    <s v="&lt;p&gt;If it were me I would approach this one of two ways:&lt;/p&gt;_x000a_&lt;p&gt;#1: Pull a list of unique values, and then use CountIF or CountIFS to simply count the number of matches. This is essentially the same as a frequency distribution and just as accurate (and in this case a lot faster). If you have more than 200 different categories, this might prove difficult to manage (although me myself, I'd always want to see the full data set and then parse), however:&lt;/p&gt;_x000a_&lt;p&gt;#2 If your values have some specific relationships or groupings that you can identify, you could write an IF formula in a helper column to assign a number or super-category to that item. In other words use the super categories as your bins, and then run your frequency formula (or better yet CountIF(S))_x000a_&lt;/p&gt;_x000a_"/>
    <d v="2009-12-31T12:52:09"/>
    <n v="0"/>
    <x v="2"/>
    <x v="0"/>
    <b v="1"/>
    <x v="0"/>
    <n v="5"/>
    <n v="40175.570138888892"/>
    <n v="0"/>
    <n v="96"/>
    <d v="2009-12-31T00:00:00"/>
    <n v="0"/>
    <x v="640"/>
  </r>
  <r>
    <n v="647"/>
    <n v="1"/>
    <x v="186"/>
    <x v="166"/>
    <s v="&lt;p&gt;Hi everyone,&lt;/p&gt;_x000a_&lt;p&gt;I am doing some excel analysis for a university assignment, and I would be very grateful of any help on a problem I have.&lt;/p&gt;_x000a_&lt;p&gt;The analysis basically has 2 data components to it:&lt;br /&gt;_x000a_The 1st part, is a basic transaction list of shopping items bought through the year.  Each transaction's shopping item also has the quantity of that item purchased at that time.&lt;/p&gt;_x000a_&lt;p&gt;The 2nd part, is a pricing sheet for all the different types of shopping items.  The pricing sheet has different prices for different quantities at which the item is purchased. &lt;/p&gt;_x000a_&lt;p&gt;What I am trying to do is to find the relevant price for shopping item, which depends on not only what the item is, but also the quantity.  In point form, it should follow the logic below:&lt;/p&gt;_x000a_&lt;p&gt;1) Identify the item in the shopping list (worksheet 1) from the list of prices (worksheet 2)&lt;br /&gt;_x000a_2) Find quantity in the prices worksheet that is closest to the quantity in the shopping list (i.e. where the difference between the quantity on transaction list and the quantity on the pricing sheet  by lest magnitude)&lt;br /&gt;_x000a_3) Pull the price for this &quot;closest quantity&quot;&lt;/p&gt;_x000a_&lt;p&gt;I have uploaded a worksheet showing the structure of that data.&lt;br /&gt;_x000a_http://www.megaupload.com/?d=DALNF9LG&lt;/p&gt;_x000a_&lt;p&gt;I have also actually made an attempt at doing this, and come up with the correct output.  But, it seems way too complicated for something which is so simple, so I am hoping one of you excel gurus can help me make it more simpler.&lt;/p&gt;_x000a_&lt;p&gt;Is there some VB code I need to do this, or can it just be a few simple formulaes?&lt;/p&gt;_x000a_&lt;p&gt;Many Thanks,&lt;br /&gt;_x000a_Sam_x000a_&lt;/p&gt;_x000a_"/>
    <d v="2010-01-04T07:08:28"/>
    <n v="0"/>
    <x v="0"/>
    <x v="0"/>
    <b v="0"/>
    <x v="0"/>
    <n v="2"/>
    <n v="40182.297222222223"/>
    <n v="0"/>
    <n v="96"/>
    <d v="2010-01-04T00:00:00"/>
    <n v="0"/>
    <x v="641"/>
  </r>
  <r>
    <n v="649"/>
    <n v="1"/>
    <x v="186"/>
    <x v="2"/>
    <s v="&lt;p&gt;Samlim&lt;/p&gt;_x000a_&lt;p&gt;Try the following in Cell F7 on the &quot;What I'm trying to do&quot; sheet&lt;br /&gt;_x000a_=+HLOOKUP($D7,OFFSET($J$5:$N$6,MATCH($C7,$I$7:$I$16),0),2,TRUE)&lt;/p&gt;_x000a_&lt;p&gt;You may need to add a set of values for when the Quantity is less than the Minimum&lt;br /&gt;_x000a_ie: When C = 88 the Minimum Qty is 100 and so an error occurs&lt;br /&gt;_x000a_Insert a Column Before J and set the values to Zero and the Minimum Price accordingly&lt;/p&gt;_x000a_&lt;p&gt;If you do that change the formula to&lt;br /&gt;_x000a_=+HLOOKUP($D7,OFFSET($J$5:$O$6,MATCH($C7,$I$7:$I$16),0),2,TRUE)_x000a_&lt;/p&gt;_x000a_"/>
    <d v="2010-01-04T13:11:50"/>
    <n v="0"/>
    <x v="1"/>
    <x v="1"/>
    <b v="1"/>
    <x v="1"/>
    <n v="2"/>
    <n v="40182.297222222223"/>
    <n v="0.25266203703358769"/>
    <n v="97"/>
    <d v="2010-01-04T00:00:00"/>
    <s v="samlim88"/>
    <x v="642"/>
  </r>
  <r>
    <n v="650"/>
    <n v="1"/>
    <x v="186"/>
    <x v="2"/>
    <s v="&lt;p&gt;and copy C7 Down_x000a_&lt;/p&gt;_x000a_"/>
    <d v="2010-01-04T13:12:21"/>
    <n v="0"/>
    <x v="2"/>
    <x v="1"/>
    <b v="1"/>
    <x v="1"/>
    <n v="2"/>
    <n v="40182.297222222223"/>
    <n v="0.25302083333372138"/>
    <n v="98"/>
    <d v="2010-01-04T00:00:00"/>
    <s v="samlim88"/>
    <x v="643"/>
  </r>
  <r>
    <n v="651"/>
    <n v="4"/>
    <x v="0"/>
    <x v="167"/>
    <s v="&lt;p&gt;Hi to everyone,&lt;/p&gt;_x000a_&lt;p&gt;I'm Daniel from Porto, Portugal. I'm an Electrical Engineer working in the Telecom area. I use excel almost once per day, I love to keep almost all the information in tables. I've found chandoo.org two months ago and since that I've known the Dashboards; I'm currently working as a Project Quality Manager for a big project and I'm also giving some support to the PM with the weekly meetings; I've built my first &quot;mini&quot; Dashboard and I had the surprised our client liked a lot.&lt;br /&gt;_x000a_Now I'm working on other files in other to show the most important information of the project performance to all levels (Director to subcontractors).&lt;br /&gt;_x000a_I hope to be able to help anyone on this forum on where I can.&lt;/p&gt;_x000a_&lt;p&gt;Best regards._x000a_&lt;/p&gt;_x000a_"/>
    <d v="2010-01-05T00:31:22"/>
    <n v="0"/>
    <x v="32"/>
    <x v="0"/>
    <b v="1"/>
    <x v="0"/>
    <n v="3"/>
    <n v="40019.929861111108"/>
    <n v="0"/>
    <n v="98"/>
    <d v="2010-01-05T00:00:00"/>
    <n v="0"/>
    <x v="644"/>
  </r>
  <r>
    <n v="652"/>
    <n v="1"/>
    <x v="187"/>
    <x v="114"/>
    <s v="&lt;p&gt;I have created a template using macros in excel. I have given the option of adding the new sheet/template into the file.&lt;br /&gt;_x000a_In this template one can copy paste the picture. I have like that around 50 sheets/tabs in a file and each tab is containing minimum of 3 pictures.Every time we open this file all pictures in this file will be messed up. As it needs to go to the higher level i don't want to embarrass them with these messed up pictures.&lt;/p&gt;_x000a_&lt;p&gt;Regards,&lt;br /&gt;_x000a_Dee..._x000a_&lt;/p&gt;_x000a_"/>
    <d v="2010-01-05T05:21:27"/>
    <n v="0"/>
    <x v="0"/>
    <x v="0"/>
    <b v="0"/>
    <x v="0"/>
    <n v="3"/>
    <n v="40183.222916666666"/>
    <n v="0"/>
    <n v="98"/>
    <d v="2010-01-05T00:00:00"/>
    <n v="0"/>
    <x v="645"/>
  </r>
  <r>
    <n v="653"/>
    <n v="1"/>
    <x v="187"/>
    <x v="2"/>
    <s v="&lt;p&gt;Dee&lt;/p&gt;_x000a_&lt;p&gt;Try the following, which should help&lt;/p&gt;_x000a_&lt;p&gt;Select the Pictures and Right Click on Properties (Size and Properties in 2007/10)&lt;br /&gt;_x000a_On the properties page Select Don't Move or Size with Cells, then Enable the Locked button&lt;br /&gt;_x000a_Now enable Protection (Protect Sheet) and check that the Edit Objects is unselected&lt;/p&gt;_x000a_&lt;p&gt;Also check that your macro isn't doing anything unexpected_x000a_&lt;/p&gt;_x000a_"/>
    <d v="2010-01-05T06:49:13"/>
    <n v="0"/>
    <x v="1"/>
    <x v="1"/>
    <b v="1"/>
    <x v="1"/>
    <n v="3"/>
    <n v="40183.222916666666"/>
    <n v="6.1261574075615499E-2"/>
    <n v="99"/>
    <d v="2010-01-05T00:00:00"/>
    <s v="Dee"/>
    <x v="646"/>
  </r>
  <r>
    <n v="654"/>
    <n v="1"/>
    <x v="188"/>
    <x v="3"/>
    <s v="&lt;p&gt;Happy new year to all, especially Chandoo with his &quot;upgraded&quot; familly :-)&lt;/p&gt;_x000a_&lt;p&gt;I want to allow the user to select a value in a list for a range of cells, but I want the list to be displayed the following way : &lt;/p&gt;_x000a_&lt;p&gt;CODE1 - Explanation 1&lt;br /&gt;_x000a_CODE2 - Explanation 2&lt;br /&gt;_x000a_...&lt;/p&gt;_x000a_&lt;p&gt;Codex is the value in the cell.&lt;/p&gt;_x000a_&lt;p&gt;Is there a way (formula / vb?) to do so ?&lt;/p&gt;_x000a_&lt;p&gt;Cyril Z._x000a_&lt;/p&gt;_x000a_"/>
    <d v="2010-01-05T10:46:44"/>
    <n v="0"/>
    <x v="0"/>
    <x v="0"/>
    <b v="0"/>
    <x v="0"/>
    <n v="3"/>
    <n v="40183.448611111111"/>
    <n v="0"/>
    <n v="99"/>
    <d v="2010-01-05T00:00:00"/>
    <n v="0"/>
    <x v="647"/>
  </r>
  <r>
    <n v="655"/>
    <n v="1"/>
    <x v="188"/>
    <x v="2"/>
    <s v="&lt;p&gt;Cyrilz&lt;/p&gt;_x000a_&lt;p&gt;I would add a helper column and concatenate the Code and Explanation together&lt;br /&gt;_x000a_Assuming Code is in Column A&lt;br /&gt;_x000a_and Explanation is in Column B&lt;br /&gt;_x000a_=+CONCATENATE(A2,&quot; - &quot;,B2)_x000a_&lt;/p&gt;_x000a_"/>
    <d v="2010-01-05T11:27:54"/>
    <n v="0"/>
    <x v="1"/>
    <x v="1"/>
    <b v="1"/>
    <x v="1"/>
    <n v="3"/>
    <n v="40183.448611111111"/>
    <n v="2.9097222221025731E-2"/>
    <n v="100"/>
    <d v="2010-01-05T00:00:00"/>
    <s v="cyrilz"/>
    <x v="648"/>
  </r>
  <r>
    <n v="656"/>
    <n v="1"/>
    <x v="188"/>
    <x v="3"/>
    <s v="&lt;p&gt;Thanks you Hui,&lt;/p&gt;_x000a_&lt;p&gt;This will lead to have the full value (code + explanation) in the cell.&lt;br /&gt;_x000a_I want only the code in the cell without adding an helper column.&lt;/p&gt;_x000a_&lt;p&gt;I was wondering if this exist in Excel (even VBA).&lt;/p&gt;_x000a_&lt;p&gt;Cyril_x000a_&lt;/p&gt;_x000a_"/>
    <d v="2010-01-05T12:38:25"/>
    <n v="0"/>
    <x v="2"/>
    <x v="0"/>
    <b v="1"/>
    <x v="0"/>
    <n v="3"/>
    <n v="40183.448611111111"/>
    <n v="0"/>
    <n v="100"/>
    <d v="2010-01-05T00:00:00"/>
    <n v="0"/>
    <x v="649"/>
  </r>
  <r>
    <n v="657"/>
    <n v="1"/>
    <x v="188"/>
    <x v="158"/>
    <s v="&lt;p&gt;Cyril,&lt;/p&gt;_x000a_&lt;p&gt;Would you be able to give a slightly more detailed explanation of what you are trying to acheive?_x000a_&lt;/p&gt;_x000a_"/>
    <d v="2010-01-05T12:55:40"/>
    <n v="0"/>
    <x v="3"/>
    <x v="0"/>
    <b v="1"/>
    <x v="0"/>
    <n v="3"/>
    <n v="40183.448611111111"/>
    <n v="0"/>
    <n v="100"/>
    <d v="2010-01-05T00:00:00"/>
    <n v="0"/>
    <x v="650"/>
  </r>
  <r>
    <n v="658"/>
    <n v="1"/>
    <x v="188"/>
    <x v="163"/>
    <s v="&lt;p&gt;Hi,&lt;/p&gt;_x000a_&lt;p&gt;May be using VLOOKUP as explained here&lt;/p&gt;_x000a_&lt;p&gt;http://chandoo.org/wp/2009/07/20/invoice-numbers/_x000a_&lt;/p&gt;_x000a_"/>
    <d v="2010-01-05T12:58:45"/>
    <n v="0"/>
    <x v="4"/>
    <x v="0"/>
    <b v="1"/>
    <x v="0"/>
    <n v="3"/>
    <n v="40183.448611111111"/>
    <n v="0"/>
    <n v="100"/>
    <d v="2010-01-05T00:00:00"/>
    <n v="0"/>
    <x v="651"/>
  </r>
  <r>
    <n v="659"/>
    <n v="1"/>
    <x v="188"/>
    <x v="2"/>
    <s v="&lt;p&gt;Cyrilz&lt;br /&gt;_x000a_have a look at&lt;/p&gt;_x000a_&lt;p&gt;DV0005 - Data Validation &quot;Columns&quot; at the bottom of&lt;br /&gt;_x000a_http://www.contextures.com/excelfiles.html&lt;/p&gt;_x000a_&lt;p&gt;That has an example that does what you want_x000a_&lt;/p&gt;_x000a_"/>
    <d v="2010-01-05T13:01:52"/>
    <n v="0"/>
    <x v="5"/>
    <x v="1"/>
    <b v="1"/>
    <x v="1"/>
    <n v="3"/>
    <n v="40183.448611111111"/>
    <n v="9.4351851854298729E-2"/>
    <n v="101"/>
    <d v="2010-01-05T00:00:00"/>
    <s v="cyrilz"/>
    <x v="652"/>
  </r>
  <r>
    <n v="660"/>
    <n v="1"/>
    <x v="188"/>
    <x v="3"/>
    <s v="&lt;p&gt;&amp;gt;Hui : That's exactly what I wanted to do. Thanks a lot_x000a_&lt;/p&gt;_x000a_"/>
    <d v="2010-01-05T13:20:30"/>
    <n v="0"/>
    <x v="6"/>
    <x v="0"/>
    <b v="1"/>
    <x v="0"/>
    <n v="3"/>
    <n v="40183.448611111111"/>
    <n v="0"/>
    <n v="101"/>
    <d v="2010-01-05T00:00:00"/>
    <n v="0"/>
    <x v="653"/>
  </r>
  <r>
    <n v="661"/>
    <n v="1"/>
    <x v="188"/>
    <x v="3"/>
    <s v="&lt;p&gt;&amp;gt;oldChippy : VLOOKUP doesn't work with Excel's validation lists._x000a_&lt;/p&gt;_x000a_"/>
    <d v="2010-01-05T13:21:55"/>
    <n v="0"/>
    <x v="7"/>
    <x v="0"/>
    <b v="1"/>
    <x v="0"/>
    <n v="3"/>
    <n v="40183.448611111111"/>
    <n v="0"/>
    <n v="101"/>
    <d v="2010-01-05T00:00:00"/>
    <n v="0"/>
    <x v="654"/>
  </r>
  <r>
    <n v="662"/>
    <n v="1"/>
    <x v="188"/>
    <x v="3"/>
    <s v="&lt;p&gt;For all interested, there is a side effect of &quot;cutting&quot; in the cell values returned from a validation list.&lt;/p&gt;_x000a_&lt;p&gt;You cannot define the width of the drop-down list, which is really annoying with long names.&lt;/p&gt;_x000a_&lt;p&gt;Is there any way to define this width and also the number of item displayed ?&lt;/p&gt;_x000a_&lt;p&gt;Cyril Z._x000a_&lt;/p&gt;_x000a_"/>
    <d v="2010-01-05T14:43:54"/>
    <n v="0"/>
    <x v="8"/>
    <x v="0"/>
    <b v="1"/>
    <x v="0"/>
    <n v="3"/>
    <n v="40183.448611111111"/>
    <n v="0"/>
    <n v="101"/>
    <d v="2010-01-05T00:00:00"/>
    <n v="0"/>
    <x v="655"/>
  </r>
  <r>
    <n v="663"/>
    <n v="1"/>
    <x v="188"/>
    <x v="0"/>
    <s v="&lt;p&gt;@Cyril thanks for the wishes. Wish you a good year ahead.&lt;/p&gt;_x000a_&lt;p&gt;Coming to your&lt;br /&gt;_x000a_&lt;blockquote&gt;Is there any way to define this width and also the number of item displayed ?&lt;/blockquote&gt;_x000a_ you can try form controls or even active-x controls. You can define width and number of items shown easily. Doesnt require any macros. Also you can link the output to a cell. but output will always be a number indicating the position of the selection in the list. You can mash this with vlookup to show CODEx.&lt;/p&gt;_x000a_&lt;p&gt;For more fancy solutions you can resort to vba..._x000a_&lt;/p&gt;_x000a_"/>
    <d v="2010-01-05T15:40:28"/>
    <n v="0"/>
    <x v="9"/>
    <x v="0"/>
    <b v="1"/>
    <x v="0"/>
    <n v="3"/>
    <n v="40183.448611111111"/>
    <n v="0"/>
    <n v="101"/>
    <d v="2010-01-05T00:00:00"/>
    <n v="0"/>
    <x v="656"/>
  </r>
  <r>
    <n v="664"/>
    <n v="1"/>
    <x v="189"/>
    <x v="168"/>
    <s v="&lt;p&gt;I have a COM+ application that opens an Excel template file that contains an embedded chart. After inserting some fixed data, the file is printed to a Postscript file. I have added macro calls in the Before_print event handler that acquires additional data from a database. Based on the additional data I dynamically change the X-axis by modifying series.Values and XValues. The VBA code works when I manually Print from within an open and visible Excel file, but the XValues are not being changed when the code is executed from COM+. I am setting the XValues via a Range variable and not an array. I get no errors when running from COM+, just no change in X-axis. The chart has both a line and column data series. Using Excel 2003 SP3._x000a_&lt;/p&gt;_x000a_"/>
    <d v="2010-01-05T19:00:47"/>
    <n v="0"/>
    <x v="0"/>
    <x v="0"/>
    <b v="0"/>
    <x v="0"/>
    <n v="3"/>
    <n v="40183.791666666664"/>
    <n v="0"/>
    <n v="101"/>
    <d v="2010-01-05T00:00:00"/>
    <n v="0"/>
    <x v="657"/>
  </r>
  <r>
    <n v="665"/>
    <n v="1"/>
    <x v="189"/>
    <x v="168"/>
    <s v="&lt;p&gt;I have solved my problem but I think Excel may be a little quirky.&lt;br /&gt;_x000a_I defined named ranges and assisgned my data series' values to the named ranges rather than having actual cell references. Instead of changing the series values and xvalues cell references based on dynamic data, I changed the named range  RefersTo value.&lt;/p&gt;_x000a_&lt;p&gt;I cannot explain why my original plan failed when running Excel from COM+ app but worked when running Excel from desktop._x000a_&lt;/p&gt;_x000a_"/>
    <d v="2010-01-05T21:40:55"/>
    <n v="0"/>
    <x v="1"/>
    <x v="0"/>
    <b v="1"/>
    <x v="0"/>
    <n v="3"/>
    <n v="40183.791666666664"/>
    <n v="0"/>
    <n v="101"/>
    <d v="2010-01-05T00:00:00"/>
    <n v="0"/>
    <x v="658"/>
  </r>
  <r>
    <n v="666"/>
    <n v="1"/>
    <x v="186"/>
    <x v="166"/>
    <s v="&lt;p&gt;Many thanks for the response Hui.&lt;/p&gt;_x000a_&lt;p&gt;But the HLOOKUP only finds the closest match where the item your matching to is less than the item your matching from.&lt;/p&gt;_x000a_&lt;p&gt;I.e. If D7 was 35 instead, it would return a price for the quantity of 20.  This is incorrect as 35 is closest to the quantity to 40.  The price should therefore be $1.00 and not $1.12.&lt;/p&gt;_x000a_&lt;p&gt;Do you have any suggestions for this Hui?&lt;/p&gt;_x000a_&lt;p&gt;Many Thanks again,&lt;br /&gt;_x000a_Sam_x000a_&lt;/p&gt;_x000a_"/>
    <d v="2010-01-05T21:55:24"/>
    <n v="0"/>
    <x v="3"/>
    <x v="0"/>
    <b v="1"/>
    <x v="0"/>
    <n v="3"/>
    <n v="40182.297222222223"/>
    <n v="0"/>
    <n v="101"/>
    <d v="2010-01-05T00:00:00"/>
    <n v="0"/>
    <x v="659"/>
  </r>
  <r>
    <n v="667"/>
    <n v="1"/>
    <x v="186"/>
    <x v="2"/>
    <s v="&lt;p&gt;Sam&lt;br /&gt;_x000a_I would insert a line between the Qty and Price for each Item&lt;br /&gt;_x000a_in that line put the Mid Point Qty and then change the formula in F7 to the following&lt;br /&gt;_x000a_=+HLOOKUP($D7,OFFSET($J$6:$O$8,MATCH($C7,$I$8:$I$20),0),2,TRUE)&lt;br /&gt;_x000a_So you are now referring to the Mid Point Qty instead of the Original Qty&lt;br /&gt;_x000a_and the HLookup will work correctly&lt;br /&gt;_x000a_The Mid Point Qty could be keyed or a formula&lt;br /&gt;_x000a_so for Item B you will have&lt;br /&gt;_x000a_ _x0009_ 0_x0009_20_x0009_40_x0009_60_x0009_80_x0009_100_x0009_Quantities&lt;br /&gt;_x000a__x0009_ 0_x0009_10_x0009_30_x0009_50_x0009_70_x0009_90_x0009_Mid Point Qty&lt;br /&gt;_x000a_B_x0009_ $1.12 _x0009_ $1.12 _x0009_ $1.00 _x0009_ $0.90 _x0009_ $0.80 _x0009_ $0.90 _x0009_Price_x000a_&lt;/p&gt;_x000a_"/>
    <d v="2010-01-05T23:44:31"/>
    <n v="0"/>
    <x v="4"/>
    <x v="1"/>
    <b v="1"/>
    <x v="1"/>
    <n v="3"/>
    <n v="40182.297222222223"/>
    <n v="1.6920254629585543"/>
    <n v="102"/>
    <d v="2010-01-05T00:00:00"/>
    <s v="samlim88"/>
    <x v="660"/>
  </r>
  <r>
    <n v="668"/>
    <n v="1"/>
    <x v="186"/>
    <x v="166"/>
    <s v="&lt;p&gt;Hi Hui,&lt;/p&gt;_x000a_&lt;p&gt;Thanks so much for the prompt reply.&lt;/p&gt;_x000a_&lt;p&gt;That worked perfectly.&lt;/p&gt;_x000a_&lt;p&gt;Really appreciate it,&lt;br /&gt;_x000a_Sam_x000a_&lt;/p&gt;_x000a_"/>
    <d v="2010-01-06T03:03:51"/>
    <n v="0"/>
    <x v="5"/>
    <x v="0"/>
    <b v="1"/>
    <x v="0"/>
    <n v="4"/>
    <n v="40182.297222222223"/>
    <n v="0"/>
    <n v="102"/>
    <d v="2010-01-06T00:00:00"/>
    <n v="0"/>
    <x v="661"/>
  </r>
  <r>
    <n v="669"/>
    <n v="1"/>
    <x v="190"/>
    <x v="169"/>
    <s v="&lt;p&gt;Can we make BCG chart in Excel_x000a_&lt;/p&gt;_x000a_"/>
    <d v="2010-01-06T11:48:39"/>
    <n v="0"/>
    <x v="0"/>
    <x v="0"/>
    <b v="0"/>
    <x v="0"/>
    <n v="4"/>
    <n v="40184.491666666669"/>
    <n v="0"/>
    <n v="102"/>
    <d v="2010-01-06T00:00:00"/>
    <n v="0"/>
    <x v="662"/>
  </r>
  <r>
    <n v="670"/>
    <n v="1"/>
    <x v="190"/>
    <x v="2"/>
    <s v="&lt;p&gt;This site may help you&lt;/p&gt;_x000a_&lt;p&gt;http://www.google.com.au/url?sa=t&amp;amp;source=web&amp;amp;ct=res&amp;amp;cd=11&amp;amp;ved=0CAcQFjAAOAo&amp;amp;url=http%3A%2F%2Flams.epfl.ch%2Fcourse%2Fbusinessplan2008%2Fbp2008_week8_wegmann_2c.xls&amp;amp;ei=pYBES9y2Mo3gswPYxaUg&amp;amp;usg=AFQjCNF_rIXZjvjvYYRG4M9gQUtTg4UJgQ&amp;amp;sig2=f2flxyOH8BNua2X8n440qQ&lt;/p&gt;_x000a_&lt;p&gt;That is all 1 line_x000a_&lt;/p&gt;_x000a_"/>
    <d v="2010-01-06T12:29:02"/>
    <n v="0"/>
    <x v="1"/>
    <x v="1"/>
    <b v="1"/>
    <x v="1"/>
    <n v="4"/>
    <n v="40184.491666666669"/>
    <n v="2.8495370366727002E-2"/>
    <n v="103"/>
    <d v="2010-01-06T00:00:00"/>
    <s v="sghori"/>
    <x v="663"/>
  </r>
  <r>
    <n v="671"/>
    <n v="1"/>
    <x v="190"/>
    <x v="0"/>
    <s v="&lt;p&gt;You need to understand how bubble charts work. Once you know that, you can easily make a BCG matrix with the data. See here: http://chandoo.org/wp/2009/10/05/bubble-chart-tutorial/_x000a_&lt;/p&gt;_x000a_"/>
    <d v="2010-01-06T13:26:19"/>
    <n v="0"/>
    <x v="2"/>
    <x v="0"/>
    <b v="1"/>
    <x v="0"/>
    <n v="4"/>
    <n v="40184.491666666669"/>
    <n v="0"/>
    <n v="103"/>
    <d v="2010-01-06T00:00:00"/>
    <n v="0"/>
    <x v="664"/>
  </r>
  <r>
    <n v="672"/>
    <n v="1"/>
    <x v="169"/>
    <x v="154"/>
    <s v="&lt;p&gt;Hello Hui,&lt;/p&gt;_x000a_&lt;p&gt;The program worked. However, when I started applying the protection condition &quot;Allow Users to Edit Ranges&quot; feature in Excel, the code you had written for me has debugging error message.&lt;/p&gt;_x000a_&lt;p&gt;Could you please help me how we can go about this?&lt;/p&gt;_x000a_&lt;p&gt;Thanks so much, Hui._x000a_&lt;/p&gt;_x000a_"/>
    <d v="2010-01-06T16:26:37"/>
    <n v="0"/>
    <x v="8"/>
    <x v="0"/>
    <b v="1"/>
    <x v="0"/>
    <n v="4"/>
    <n v="40163.997916666667"/>
    <n v="0"/>
    <n v="103"/>
    <d v="2010-01-06T00:00:00"/>
    <n v="0"/>
    <x v="665"/>
  </r>
  <r>
    <n v="673"/>
    <n v="1"/>
    <x v="169"/>
    <x v="154"/>
    <s v="&lt;p&gt;&quot;Allow Users to Edit Ranges&quot; and then &quot;Protect Sheet&quot; then the code has debugging error message._x000a_&lt;/p&gt;_x000a_"/>
    <d v="2010-01-06T16:30:34"/>
    <n v="0"/>
    <x v="9"/>
    <x v="0"/>
    <b v="1"/>
    <x v="0"/>
    <n v="4"/>
    <n v="40163.997916666667"/>
    <n v="0"/>
    <n v="103"/>
    <d v="2010-01-06T00:00:00"/>
    <n v="0"/>
    <x v="666"/>
  </r>
  <r>
    <n v="674"/>
    <n v="1"/>
    <x v="191"/>
    <x v="170"/>
    <s v="&lt;p&gt;hi there,&lt;/p&gt;_x000a_&lt;p&gt;I have a range of data (E6:BQ10 or 'year 1 to year 65') that needs to be charted.&lt;/p&gt;_x000a_&lt;p&gt;http://img40.imagehaven.net/img.php?...5FAU_excel.GIF&lt;/p&gt;_x000a_&lt;p&gt;there is an 'override' input that allows the user to curtail/wind-up the development before the 65 years. I need this value to be the upper limit on the x axis so that I avoid the blank space&lt;/p&gt;_x000a_&lt;p&gt;http://img40.imagehaven.net/img.php?...Y35_excel2.JPG&lt;/p&gt;_x000a_&lt;p&gt;Thanks,&lt;br /&gt;_x000a_rob_x000a_&lt;/p&gt;_x000a_"/>
    <d v="2010-01-06T19:37:22"/>
    <n v="0"/>
    <x v="0"/>
    <x v="0"/>
    <b v="0"/>
    <x v="0"/>
    <n v="4"/>
    <n v="40184.817361111112"/>
    <n v="0"/>
    <n v="103"/>
    <d v="2010-01-06T00:00:00"/>
    <n v="0"/>
    <x v="667"/>
  </r>
  <r>
    <n v="675"/>
    <n v="1"/>
    <x v="192"/>
    <x v="154"/>
    <s v="&lt;p&gt;Hello,&lt;/p&gt;_x000a_&lt;p&gt;Mr. Hui in this forum used to help me with the VB coding for 4 (or more) conditional formattings. It worked very well.&lt;/p&gt;_x000a_&lt;p&gt;However, after I applied the &quot;Allow Users to Edit Ranges&quot; feature to protect some parts of the Excel sheet, the code displayed error messages when debugging. &lt;/p&gt;_x000a_&lt;p&gt;I hope Hui will come back to this forum to help me again or if any expert here who knows how to resolve this problem, please help me.&lt;/p&gt;_x000a_&lt;p&gt;Thank you very much!_x000a_&lt;/p&gt;_x000a_"/>
    <d v="2010-01-06T23:51:28"/>
    <n v="0"/>
    <x v="0"/>
    <x v="0"/>
    <b v="0"/>
    <x v="0"/>
    <n v="4"/>
    <n v="40184.993750000001"/>
    <n v="0"/>
    <n v="103"/>
    <d v="2010-01-06T00:00:00"/>
    <n v="0"/>
    <x v="668"/>
  </r>
  <r>
    <n v="676"/>
    <n v="1"/>
    <x v="191"/>
    <x v="2"/>
    <s v="&lt;p&gt;Rob&lt;br /&gt;_x000a_Your links aren't working &lt;/p&gt;_x000a_&lt;p&gt;but If the X Axis goes from E6:BQ6&lt;br /&gt;_x000a_setup a named range called XAxis and put the following formula in&lt;br /&gt;_x000a_=OFFSET(Sheet1!$E$2,0,0,1,COUNTA(Sheet1!$E$6:$BQ$6))&lt;br /&gt;_x000a_Then on the Chart select the Data Range 1, which will be like&lt;br /&gt;_x000a_=SERIES(,Sheet1$E$6:$BQ$6,Sheet1!$E$7:$BQ$7,1)  &amp;lt;- Note the 1 on one end&lt;br /&gt;_x000a_which is used to define the X-Axis&lt;/p&gt;_x000a_&lt;p&gt;and change it to be like&lt;br /&gt;_x000a_=SERIES(,Book1!XAxis,Sheet1!$E$7:$BQ$7,1)&lt;br /&gt;_x000a_Changing the Book1 reference to the name of your workbook&lt;/p&gt;_x000a_&lt;p&gt;You could also make the Data Ranges Dynamic by adding more named ranges&lt;br /&gt;_x000a_Data1  = Offset(XAxis,1,0)&lt;br /&gt;_x000a_and change the series in the chart to be like&lt;br /&gt;_x000a_=SERIES(,Book1!XAxis,Book1!Data1,1)&lt;br /&gt;_x000a_etc&lt;/p&gt;_x000a_&lt;p&gt;Then have a browse through&lt;br /&gt;_x000a_http://chandoo.org/wp/tag/dynamic-charts/_x000a_&lt;/p&gt;_x000a_"/>
    <d v="2010-01-06T23:58:36"/>
    <n v="0"/>
    <x v="1"/>
    <x v="1"/>
    <b v="1"/>
    <x v="1"/>
    <n v="4"/>
    <n v="40184.817361111112"/>
    <n v="0.18166666666365927"/>
    <n v="104"/>
    <d v="2010-01-06T00:00:00"/>
    <s v="robjowens"/>
    <x v="669"/>
  </r>
  <r>
    <n v="677"/>
    <n v="1"/>
    <x v="169"/>
    <x v="2"/>
    <s v="&lt;p&gt;a4vtt&lt;/p&gt;_x000a_&lt;p&gt;You may need to add the following lines into the macro&lt;/p&gt;_x000a_&lt;p&gt;after the first line add   &lt;/p&gt;_x000a_&lt;p&gt;ActiveSheet.Unprotect&lt;/p&gt;_x000a_&lt;p&gt;and before the last line 'End Sub' add&lt;/p&gt;_x000a_&lt;p&gt;ActiveSheet.Protect DrawingObjects:=True, Contents:=True, Scenarios:=True_x000a_&lt;/p&gt;_x000a_"/>
    <d v="2010-01-07T00:06:59"/>
    <n v="0"/>
    <x v="10"/>
    <x v="1"/>
    <b v="1"/>
    <x v="1"/>
    <n v="5"/>
    <n v="40163.997916666667"/>
    <n v="21.006932870368473"/>
    <n v="105"/>
    <d v="2010-01-07T00:00:00"/>
    <s v="a4vtt"/>
    <x v="670"/>
  </r>
  <r>
    <n v="678"/>
    <n v="1"/>
    <x v="192"/>
    <x v="2"/>
    <s v="&lt;p&gt;a4vtt&lt;/p&gt;_x000a_&lt;p&gt;You may need to add the following lines into the macro&lt;/p&gt;_x000a_&lt;p&gt;after the first line add   &lt;/p&gt;_x000a_&lt;p&gt;ActiveSheet.Unprotect&lt;/p&gt;_x000a_&lt;p&gt;and before the last line 'End Sub' add&lt;/p&gt;_x000a_&lt;p&gt;ActiveSheet.Protect DrawingObjects:=True, Contents:=True, Scenarios:=True_x000a_&lt;/p&gt;_x000a_"/>
    <d v="2010-01-07T00:07:32"/>
    <n v="0"/>
    <x v="1"/>
    <x v="1"/>
    <b v="1"/>
    <x v="1"/>
    <n v="5"/>
    <n v="40184.993750000001"/>
    <n v="1.1481481480586808E-2"/>
    <n v="106"/>
    <d v="2010-01-07T00:00:00"/>
    <s v="a4vtt"/>
    <x v="671"/>
  </r>
  <r>
    <n v="679"/>
    <n v="1"/>
    <x v="191"/>
    <x v="170"/>
    <s v="&lt;p&gt;Thanks Hui,&lt;/p&gt;_x000a_&lt;p&gt;you've got me pointed in the right direction but I've had a go this morning and can't apply it to my spreadsheet.&lt;/p&gt;_x000a_&lt;p&gt;Those links again:&lt;br /&gt;_x000a_http://img40.imagehaven.net/img.php?id=JTA8YR5FAU_excel.GIF&lt;br /&gt;_x000a_http://img40.imagehaven.net/img.php?id=OB55F8JY35_excel2.JPG&lt;/p&gt;_x000a_&lt;p&gt;Any further help would be greatly received.&lt;br /&gt;_x000a_rob_x000a_&lt;/p&gt;_x000a_"/>
    <d v="2010-01-07T11:15:30"/>
    <n v="0"/>
    <x v="2"/>
    <x v="0"/>
    <b v="1"/>
    <x v="0"/>
    <n v="5"/>
    <n v="40184.817361111112"/>
    <n v="0"/>
    <n v="106"/>
    <d v="2010-01-07T00:00:00"/>
    <n v="0"/>
    <x v="672"/>
  </r>
  <r>
    <n v="680"/>
    <n v="1"/>
    <x v="191"/>
    <x v="2"/>
    <s v="&lt;p&gt;Rob&lt;br /&gt;_x000a_Because you have used a Column Chart (stacked in this case) you will need to set a Dynamic X-Axis and Individual Named Range for each of the 4 Ranges in your chart&lt;br /&gt;_x000a_So the Series formula for each Chart will end up looking like&lt;/p&gt;_x000a_&lt;p&gt;=SERIES(,Book1!XAxis,Book1!Data1,1)&lt;br /&gt;_x000a_=SERIES(,Book1!XAxis,Book1!Data2,2) etc_x000a_&lt;/p&gt;_x000a_"/>
    <d v="2010-01-07T12:23:24"/>
    <n v="0"/>
    <x v="3"/>
    <x v="1"/>
    <b v="1"/>
    <x v="1"/>
    <n v="5"/>
    <n v="40184.817361111112"/>
    <n v="0.69888888888817746"/>
    <n v="107"/>
    <d v="2010-01-07T00:00:00"/>
    <s v="robjowens"/>
    <x v="673"/>
  </r>
  <r>
    <n v="681"/>
    <n v="1"/>
    <x v="182"/>
    <x v="3"/>
    <s v="&lt;p&gt;Another related question : &lt;/p&gt;_x000a_&lt;p&gt;What if I need sum count against 2 columns ? &lt;/p&gt;_x000a_&lt;pre&gt;_x000a_Col1   Col2  ID_x000a_A       B    AB001_x000a_A       C    AC001_x000a_A       B    AB002_x000a_..._x000a_&lt;/pre&gt;_x000a_&lt;p&gt;Is there any cross-product function doing the job ?&lt;/p&gt;_x000a_&lt;p&gt;Thanks in advance&lt;/p&gt;_x000a_&lt;p&gt;Cyril Z._x000a_&lt;/p&gt;_x000a_"/>
    <d v="2010-01-07T12:50:57"/>
    <n v="0"/>
    <x v="3"/>
    <x v="0"/>
    <b v="1"/>
    <x v="0"/>
    <n v="5"/>
    <n v="40175.489583333336"/>
    <n v="0"/>
    <n v="107"/>
    <d v="2010-01-07T00:00:00"/>
    <n v="0"/>
    <x v="674"/>
  </r>
  <r>
    <n v="682"/>
    <n v="1"/>
    <x v="191"/>
    <x v="170"/>
    <s v="&lt;p&gt;Apologies, I'm really struggling to understand your previous message, i'm not excel chart savvy at all - the finance model guy retired last week and i've been thrown into designing a dashboard by Friday!&lt;/p&gt;_x000a_&lt;p&gt;http://chandoo.org/wp/2009/11/12/topx-chart/&lt;br /&gt;_x000a_This is the kinda of chart I'm looking for - i guess the rank would be based on the year in this instance? &lt;/p&gt;_x000a_&lt;p&gt;thanks,&lt;br /&gt;_x000a_Rob_x000a_&lt;/p&gt;_x000a_"/>
    <d v="2010-01-07T12:54:35"/>
    <n v="0"/>
    <x v="4"/>
    <x v="0"/>
    <b v="1"/>
    <x v="0"/>
    <n v="5"/>
    <n v="40184.817361111112"/>
    <n v="0"/>
    <n v="107"/>
    <d v="2010-01-07T00:00:00"/>
    <n v="0"/>
    <x v="675"/>
  </r>
  <r>
    <n v="683"/>
    <n v="1"/>
    <x v="182"/>
    <x v="2"/>
    <s v="&lt;p&gt;Cyrilz&lt;br /&gt;_x000a_try this in C1 and copy down&lt;br /&gt;_x000a_=+CONCATENATE(A1,B1,TEXT(+SUMPRODUCT(1*(($A$1:A1)=A1)*(($B$1:B1)=B1)),&quot;00#&quot;))_x000a_&lt;/p&gt;_x000a_"/>
    <d v="2010-01-07T13:15:36"/>
    <n v="0"/>
    <x v="4"/>
    <x v="1"/>
    <b v="1"/>
    <x v="1"/>
    <n v="5"/>
    <n v="40175.489583333336"/>
    <n v="10.062916666662204"/>
    <n v="108"/>
    <d v="2010-01-07T00:00:00"/>
    <s v="razaas"/>
    <x v="676"/>
  </r>
  <r>
    <n v="684"/>
    <n v="1"/>
    <x v="191"/>
    <x v="2"/>
    <s v="&lt;p&gt;Rob&lt;br /&gt;_x000a_You will need to define 7 Ranges&lt;br /&gt;_x000a_1 for the X-Axis and&lt;br /&gt;_x000a_6 more, 1 for each data Range you want in your chart&lt;br /&gt;_x000a_The XAxis named range will be be&lt;br /&gt;_x000a_=OFFSET(Sheet1!$E$6,0,0,1,COUNTA(Sheet1!$E$6:$BQ$6))&lt;br /&gt;_x000a_The Named Data Ranges will be &lt;/p&gt;_x000a_&lt;p&gt;for Data Range 1&lt;br /&gt;_x000a_Data1 = Offset(XAxis,1,0)&lt;br /&gt;_x000a_where the value 1 will be changed to represent the number of rows the Data Range is below the X-Axis Range&lt;/p&gt;_x000a_&lt;p&gt;Repeat this for the 6 Ranges of Data you are graphing&lt;/p&gt;_x000a_&lt;p&gt;Once you have your named Ranges Set-up, whilst still in the Named Ranges Dialogue, select each named ranges and click in the equation box, That will show you that it is selecting the correct data, Adjust the formula's if it isn't.&lt;/p&gt;_x000a_&lt;p&gt;Now go back to your chart and in sequence select each Range by selecting the appropriate bar&lt;br /&gt;_x000a_The equation box will show something like&lt;br /&gt;_x000a_=SERIES(,Sheet1$E$6:$BQ$6,Sheet1!$E$7:$BQ$7,1)&lt;br /&gt;_x000a_There may be a Range or Text in front of the First Comma&lt;/p&gt;_x000a_&lt;p&gt;In the equation Box you need to edit the formula to be like&lt;br /&gt;_x000a_=SERIES(,Book1!XAxis,Book1!Data1,1)&lt;br /&gt;_x000a_Where XAxis and Data1  are the named ranges you defined earlier&lt;/p&gt;_x000a_&lt;p&gt;Adjust the Book1 name to be whatever your Spreadsheet is called&lt;br /&gt;_x000a_Leave whatever is in front of the first ,&lt;/p&gt;_x000a_&lt;p&gt;Do the same to all the bars&lt;br /&gt;_x000a_The Chart won't change until you have done them all as the longest range will define the X-Axis length_x000a_&lt;/p&gt;_x000a_"/>
    <d v="2010-01-07T13:28:33"/>
    <n v="0"/>
    <x v="5"/>
    <x v="1"/>
    <b v="1"/>
    <x v="1"/>
    <n v="5"/>
    <n v="40184.817361111112"/>
    <n v="0.74413194444059627"/>
    <n v="109"/>
    <d v="2010-01-07T00:00:00"/>
    <s v="robjowens"/>
    <x v="677"/>
  </r>
  <r>
    <n v="685"/>
    <n v="1"/>
    <x v="182"/>
    <x v="158"/>
    <s v="&lt;p&gt;An alterntive if you have 2007 is the COUNTIFS formula:&lt;/p&gt;_x000a_&lt;p&gt;=A1&amp;amp;B1&amp;amp;TEXT(COUNTIFS($A$1:A1,A1,$B$1:B1,B1),&quot;00#&quot;)_x000a_&lt;/p&gt;_x000a_"/>
    <d v="2010-01-07T13:34:41"/>
    <n v="0"/>
    <x v="5"/>
    <x v="0"/>
    <b v="1"/>
    <x v="0"/>
    <n v="5"/>
    <n v="40175.489583333336"/>
    <n v="0"/>
    <n v="109"/>
    <d v="2010-01-07T00:00:00"/>
    <n v="0"/>
    <x v="678"/>
  </r>
  <r>
    <n v="686"/>
    <n v="1"/>
    <x v="191"/>
    <x v="170"/>
    <s v="&lt;p&gt;Sorry Hui, spent the past 3 hours labouring over this with no success.&lt;/p&gt;_x000a_&lt;p&gt;1.) Defining a range; do you mean insert-&amp;gt;name-&amp;gt;define then copy the formula above in the 'refers to:' field? (i.e, the relevant range doesn't need to be highlighted)&lt;/p&gt;_x000a_&lt;p&gt;2.) 'equation box' = fields name, value and category axis label on the series tab.&lt;/p&gt;_x000a_&lt;p&gt;Once again, sorry this is so painful!&lt;br /&gt;_x000a_rob_x000a_&lt;/p&gt;_x000a_"/>
    <d v="2010-01-07T18:23:58"/>
    <n v="0"/>
    <x v="6"/>
    <x v="0"/>
    <b v="1"/>
    <x v="0"/>
    <n v="5"/>
    <n v="40184.817361111112"/>
    <n v="0"/>
    <n v="109"/>
    <d v="2010-01-07T00:00:00"/>
    <n v="0"/>
    <x v="679"/>
  </r>
  <r>
    <n v="687"/>
    <n v="1"/>
    <x v="193"/>
    <x v="171"/>
    <s v="&lt;p&gt;Hi,&lt;/p&gt;_x000a_&lt;p&gt;When linking a spreadsheet to another workbook using a countif formula, the spreadsheet requires the linked workbook to be open for the formula to work. If the linked workbook is closed, VALUE is returned in the formula. &lt;/p&gt;_x000a_&lt;p&gt;Not sure if this a quirk to 2007 or otherwise. Has anybody else come up against this and more importantly, found a way around it?&lt;/p&gt;_x000a_&lt;p&gt;Cheers&lt;br /&gt;_x000a_Chris_x000a_&lt;/p&gt;_x000a_"/>
    <d v="2010-01-07T18:44:58"/>
    <n v="0"/>
    <x v="0"/>
    <x v="0"/>
    <b v="0"/>
    <x v="0"/>
    <n v="5"/>
    <n v="40185.780555555553"/>
    <n v="0"/>
    <n v="109"/>
    <d v="2010-01-07T00:00:00"/>
    <n v="0"/>
    <x v="680"/>
  </r>
  <r>
    <n v="688"/>
    <n v="1"/>
    <x v="193"/>
    <x v="0"/>
    <s v="&lt;p&gt;Did you try using the full workbook path in the range? It should work even when the file is closed.. (I have not tested this)_x000a_&lt;/p&gt;_x000a_"/>
    <d v="2010-01-07T20:40:34"/>
    <n v="0"/>
    <x v="1"/>
    <x v="0"/>
    <b v="1"/>
    <x v="0"/>
    <n v="5"/>
    <n v="40185.780555555553"/>
    <n v="0"/>
    <n v="109"/>
    <d v="2010-01-07T00:00:00"/>
    <n v="0"/>
    <x v="681"/>
  </r>
  <r>
    <n v="689"/>
    <n v="1"/>
    <x v="191"/>
    <x v="0"/>
    <s v="&lt;p&gt;What Hui suggests is using OFFSET to create the input ranges for your charts. Here is a tutorial, You can understand the concept thru this http://chandoo.org/wp/2009/10/15/dynamic-chart-data-series_x000a_&lt;/p&gt;_x000a_"/>
    <d v="2010-01-07T21:06:44"/>
    <n v="0"/>
    <x v="7"/>
    <x v="0"/>
    <b v="1"/>
    <x v="0"/>
    <n v="5"/>
    <n v="40184.817361111112"/>
    <n v="0"/>
    <n v="109"/>
    <d v="2010-01-07T00:00:00"/>
    <n v="0"/>
    <x v="682"/>
  </r>
  <r>
    <n v="690"/>
    <n v="1"/>
    <x v="194"/>
    <x v="172"/>
    <s v="&lt;p&gt;hi i have been reading your mails am finding them very useful. thanks for this.well i have a small issue- am using macros &amp;amp; not having any idea of vb.&lt;br /&gt;_x000a_1. i need to create a good table of contents for my excel sheet.&amp;amp; i have foundthe following  vb code in the net.&lt;br /&gt;_x000a_'Sub CreateTableOfContents()&lt;br /&gt;_x000a_    ' Copyright 2002 MrExcel.com&lt;br /&gt;_x000a_    ' Determine if there is already a Table of Contents&lt;br /&gt;_x000a_    ' Assume it is there, and if it is not, it will raise an error&lt;br /&gt;_x000a_    ' if the Err system variable is &amp;gt; 0, you know the sheet is not there&lt;br /&gt;_x000a_    Dim WST As Worksheet&lt;br /&gt;_x000a_    On Error Resume Next&lt;br /&gt;_x000a_    Set WST = Worksheets(&quot;Table of Contents&quot;)&lt;br /&gt;_x000a_    If Not Err = 0 Then&lt;br /&gt;_x000a_        ' The Table of contents doesn't exist. Add it&lt;br /&gt;_x000a_        Set WST = Worksheets.Add(Before:=Worksheets(1))&lt;br /&gt;_x000a_        WST.Name = &quot;TOC&quot;&lt;br /&gt;_x000a_    End If&lt;br /&gt;_x000a_    On Error GoTo 0&lt;/p&gt;_x000a_&lt;p&gt;    ' Set up the table of contents page&lt;br /&gt;_x000a_    WST.[A2] = &quot;Table of Contents&quot;&lt;br /&gt;_x000a_    With WST.[A6]&lt;br /&gt;_x000a_        .CurrentRegion.Clear&lt;br /&gt;_x000a_        .Value = &quot;Subject&quot;&lt;br /&gt;_x000a_    End With&lt;br /&gt;_x000a_    WST.[B6] = &quot;Page(s)&quot;&lt;br /&gt;_x000a_    WST.Range(&quot;A1:B1&quot;).ColumnWidth = Array(36, 12)&lt;br /&gt;_x000a_    TOCRow = 7&lt;br /&gt;_x000a_    PageCount = 0&lt;br /&gt;_x000a_    ' Do a print preview on all sheets so Excel calcs page breaks&lt;br /&gt;_x000a_    ' The user must manually close the PrintPreview window&lt;br /&gt;_x000a_    Msg = &quot;Excel needs to do a print preview to calculate the number of pages. &quot;&lt;br /&gt;_x000a_    Msg = Msg &amp;amp; &quot;Please dismiss the print preview by clicking close.&quot;&lt;br /&gt;_x000a_    MsgBox Msg&lt;br /&gt;_x000a_    ActiveWindow.SelectedSheets.PrintPreview&lt;br /&gt;_x000a_    ' Loop through each sheet, collecting TOC information&lt;br /&gt;_x000a_' Loop through each sheet, collecting TOC information&lt;br /&gt;_x000a_    For Each S In Worksheets&lt;br /&gt;_x000a_        If S.Visible = -1 Then&lt;br /&gt;_x000a_        S.Select&lt;br /&gt;_x000a_' Use any one of the following 3 lines&lt;br /&gt;_x000a_        ThisName = ActiveSheet.Name&lt;br /&gt;_x000a_        'ThisName = Range(&quot;A1&quot;).Value&lt;br /&gt;_x000a_        'ThisName = ActiveSheet.PageSetup.LeftHeader&lt;br /&gt;_x000a_        HPages = ActiveSheet.HPageBreaks.Count + 1&lt;br /&gt;_x000a_        VPages = ActiveSheet.VPageBreaks.Count + 1&lt;br /&gt;_x000a_        ThisPages = HPages * VPages&lt;br /&gt;_x000a_        ' Enter info about this sheet on TOC&lt;br /&gt;_x000a_        Sheets(&quot;TOC&quot;).Select&lt;br /&gt;_x000a_        Range(&quot;A&quot; &amp;amp; TOCRow).Value = ThisName&lt;br /&gt;_x000a_        Range(&quot;B&quot; &amp;amp; TOCRow).NumberFormat = &quot;@&quot;&lt;br /&gt;_x000a_        If ThisPages = 1 Then&lt;br /&gt;_x000a_            Range(&quot;B&quot; &amp;amp; TOCRow).Value = PageCount + 1 &amp;amp; &quot; &quot;&lt;br /&gt;_x000a_        Else&lt;br /&gt;_x000a_            Range(&quot;B&quot; &amp;amp; TOCRow).Value = PageCount + 1 &amp;amp; &quot; - &quot; &amp;amp; PageCount + ThisPages&lt;br /&gt;_x000a_        End If&lt;br /&gt;_x000a_        PageCount = PageCount + ThisPages&lt;br /&gt;_x000a_        TOCRow = TOCRow + 1&lt;br /&gt;_x000a_        End If&lt;br /&gt;_x000a_    Next S&lt;br /&gt;_x000a_End Sub&lt;br /&gt;_x000a_this code generate a decent TOC , but the issue is the TOC is not presentable &amp;amp; i want to format this sheet &amp;amp; hence create a macro for formatting- inserting a row above a specified row, highliting a row , inserting a heading for a set of sheets etc.&lt;br /&gt;_x000a_please help me to format this sheet.&lt;/p&gt;_x000a_&lt;p&gt;another issue is now that i have created a TOC , when i take printout of the work book the page numbers are not appearing as per the order of TOC . how to do this?&lt;/p&gt;_x000a_&lt;p&gt;i found something on the net. its given below , but am not able to interpret it. please help me on this.&lt;/p&gt;_x000a_&lt;p&gt;Multiple Page Numbers&lt;br /&gt;_x000a_I was in someone's office and found they had a workbook with about 40 linked sheets. They were jumping through hoops trying to print the sheets with page numbers as though they were all on the same sheet. Here is a quicky to make the nice page numbering AND print the whole document in one swoop.&lt;br /&gt;_x000a_The line for “Second” is the only thing to change as sheets are added or removed. Makes pretty footers with “Page 2 of 15”, etc..&lt;br /&gt;_x000a_'Option Explicit&lt;/p&gt;_x000a_&lt;p&gt;Sub PrintBigBook()&lt;br /&gt;_x000a_    Dim First As Integer, Second As Integer&lt;br /&gt;_x000a_     Sheets(&quot;Sheet1&quot;).Activate&lt;br /&gt;_x000a_     Second = 4     'CHANGE THIS NUMBER WHEN YOU ADD WORKSHEETS&lt;br /&gt;_x000a_    For First = 1 To Second&lt;/p&gt;_x000a_&lt;p&gt;    With ActiveSheet.PageSetup&lt;br /&gt;_x000a_        .PrintTitleRows = &quot;&quot;&lt;br /&gt;_x000a_        .PrintTitleColumns = &quot;&quot;&lt;br /&gt;_x000a_    End With&lt;br /&gt;_x000a_    ActiveSheet.PageSetup.PrintArea = &quot;&quot;&lt;br /&gt;_x000a_    With ActiveSheet.PageSetup&lt;br /&gt;_x000a_        .LeftHeader = &quot;&quot;&lt;br /&gt;_x000a_        .CenterHeader = &quot;&amp;amp;F!&amp;amp;A&quot;&lt;br /&gt;_x000a_        .RightHeader = &quot;&quot;&lt;br /&gt;_x000a_        .LeftFooter = &quot;&quot;&lt;br /&gt;_x000a_        .CenterFooter = &quot;Page &quot; &amp;amp; First &amp;amp; &quot; of &quot; &amp;amp; Second&lt;br /&gt;_x000a_        .RightFooter = &quot;©&quot; &amp;amp; Application.Text(Now(),&quot;yyyy&quot;)&lt;br /&gt;_x000a_        .PrintHeadings = False&lt;br /&gt;_x000a_        .PrintGridlines = False&lt;br /&gt;_x000a_        .PrintNotes = False&lt;br /&gt;_x000a_        .PrintQuality = 360&lt;br /&gt;_x000a_        .CenterHorizontally = True&lt;br /&gt;_x000a_        .CenterVertically = False&lt;br /&gt;_x000a_        .Orientation = xlPortrait&lt;br /&gt;_x000a_        .Draft = False&lt;br /&gt;_x000a_        .PaperSize = xlPaperLetter&lt;br /&gt;_x000a_        .FirstPageNumber = xlAutomatic&lt;br /&gt;_x000a_        .Order = xlDownThenOver&lt;br /&gt;_x000a_        .BlackAndWhite = False&lt;br /&gt;_x000a_        .Zoom = False&lt;br /&gt;_x000a_        .FitToPagesWide = 1&lt;br /&gt;_x000a_        .FitToPagesTall = 1&lt;br /&gt;_x000a_    End With&lt;br /&gt;_x000a_    ActiveWindow.SelectedSheets.PrintOut Copies:=1, Collate:=True&lt;br /&gt;_x000a_    ActiveSheet.Next.Select&lt;br /&gt;_x000a_    Next First&lt;br /&gt;_x000a__x0009_'If you have special pages, include code for them here.&lt;br /&gt;_x000a_End Sub&lt;br /&gt;_x000a_if i run this it is showing error. &amp;amp; as an amateur am not able to fix it.&lt;br /&gt;_x000a_thank phd for patient reading._x000a_&lt;/p&gt;_x000a_"/>
    <d v="2010-01-08T07:28:32"/>
    <n v="0"/>
    <x v="0"/>
    <x v="0"/>
    <b v="0"/>
    <x v="0"/>
    <n v="6"/>
    <n v="40186.311111111114"/>
    <n v="0"/>
    <n v="109"/>
    <d v="2010-01-08T00:00:00"/>
    <n v="0"/>
    <x v="683"/>
  </r>
  <r>
    <n v="691"/>
    <n v="1"/>
    <x v="193"/>
    <x v="158"/>
    <s v="&lt;p&gt;I haven't experienced this myself, but have had a look though some other forums. It would appear that this is a problem with the sumif and countif formulae.&lt;/p&gt;_x000a_&lt;p&gt;One suggested solution is the SUMPRODUCT formula._x000a_&lt;/p&gt;_x000a_"/>
    <d v="2010-01-08T09:15:00"/>
    <n v="0"/>
    <x v="2"/>
    <x v="0"/>
    <b v="1"/>
    <x v="0"/>
    <n v="6"/>
    <n v="40185.780555555553"/>
    <n v="0"/>
    <n v="109"/>
    <d v="2010-01-08T00:00:00"/>
    <n v="0"/>
    <x v="684"/>
  </r>
  <r>
    <n v="692"/>
    <n v="1"/>
    <x v="193"/>
    <x v="158"/>
    <s v="&lt;p&gt;I've just had a play with SUMPRODUCT. The only way I can see that you can use SUMPRODUCT to return a count will be to use a helper column in your data tab in your linked workbook with a list of ones (and then sum the ones) or by doing the count in the linked work book and then using VLOOKUP.&lt;/p&gt;_x000a_&lt;p&gt;Hopefully someone will have a more elegant solution._x000a_&lt;/p&gt;_x000a_"/>
    <d v="2010-01-08T09:31:00"/>
    <n v="0"/>
    <x v="3"/>
    <x v="0"/>
    <b v="1"/>
    <x v="0"/>
    <n v="6"/>
    <n v="40185.780555555553"/>
    <n v="0"/>
    <n v="109"/>
    <d v="2010-01-08T00:00:00"/>
    <n v="0"/>
    <x v="685"/>
  </r>
  <r>
    <n v="693"/>
    <n v="1"/>
    <x v="193"/>
    <x v="0"/>
    <s v="&lt;p&gt;Okay, so I tried the countif with external workbook reference and it wont work when the workbook is closed (even though full path is mentioned). That is when I tried the SUMPRODUCT as &quot;Clarity&quot; suggested, this is what I get...&lt;/p&gt;_x000a_&lt;p&gt;=SUMPRODUCT(--(('ACTUAL PATH\[Book1.xls]Sheet3'!$B$3:$B$14)=&quot;a&quot;))&lt;/p&gt;_x000a_&lt;p&gt;and it worked and returned the count of values in range B3:B14 matching &quot;a&quot;. Sumproduct with one argument works like countif.&lt;/p&gt;_x000a_&lt;p&gt;Alternatively you can use SUM as well but you need to CTRL+SHIFT+Enter the formula.&lt;br /&gt;_x000a_=SUM(--(('ACTUAL PATH\[Book1.xls]Sheet3'!$B$3:$B$14)=&quot;a&quot;))_x000a_&lt;/p&gt;_x000a_"/>
    <d v="2010-01-08T09:50:16"/>
    <n v="0"/>
    <x v="4"/>
    <x v="0"/>
    <b v="1"/>
    <x v="0"/>
    <n v="6"/>
    <n v="40185.780555555553"/>
    <n v="0"/>
    <n v="109"/>
    <d v="2010-01-08T00:00:00"/>
    <n v="0"/>
    <x v="686"/>
  </r>
  <r>
    <n v="694"/>
    <n v="1"/>
    <x v="193"/>
    <x v="171"/>
    <s v="&lt;p&gt;Thanks both, useful info about the SUMPRODUCT. I've managed to get the COUNTIF to work using an array formula i.e &lt;/p&gt;_x000a_&lt;p&gt;{=count(if('Z:\....YF218.xlsb'!A2:A10000=A1,'Z:\......YF218.xlsb'!A2:A10000))}_x000a_&lt;/p&gt;_x000a_"/>
    <d v="2010-01-08T10:22:19"/>
    <n v="0"/>
    <x v="5"/>
    <x v="0"/>
    <b v="1"/>
    <x v="0"/>
    <n v="6"/>
    <n v="40185.780555555553"/>
    <n v="0"/>
    <n v="109"/>
    <d v="2010-01-08T00:00:00"/>
    <n v="0"/>
    <x v="687"/>
  </r>
  <r>
    <n v="695"/>
    <n v="1"/>
    <x v="195"/>
    <x v="173"/>
    <s v="&lt;p&gt;A1     B1      C1&lt;br /&gt;_x000a_ CB_x0009_0001-_x0009_1-CB&lt;/p&gt;_x000a_&lt;p&gt;A1      B1      C1  -When &quot;Show Formulas&quot; selected&lt;br /&gt;_x000a_CB_x0009_1_x0009_=CONCATENATE(B2, &quot;-&quot;,A2)&lt;/p&gt;_x000a_&lt;p&gt;Question: A1 and B1 are combined and reversed.  B1 uses custom format of 0000- to go from 1 to 0001-.  Result is 1-CB.  How do I get C1 to come up w/0001-CB._x000a_&lt;/p&gt;_x000a_"/>
    <d v="2010-01-08T10:37:41"/>
    <n v="0"/>
    <x v="0"/>
    <x v="0"/>
    <b v="0"/>
    <x v="0"/>
    <n v="6"/>
    <n v="40186.442361111112"/>
    <n v="0"/>
    <n v="109"/>
    <d v="2010-01-08T00:00:00"/>
    <n v="0"/>
    <x v="688"/>
  </r>
  <r>
    <n v="696"/>
    <n v="1"/>
    <x v="195"/>
    <x v="2"/>
    <s v="&lt;p&gt;bfraser&lt;br /&gt;_x000a_Try&lt;br /&gt;_x000a_=CONCATENATE(TEXT(B2,&quot;000#&quot;), &quot;-&quot;,A2)&lt;/p&gt;_x000a_&lt;p&gt;Concatenate joins text strings together and so if you want a number in a particular format you must tell it that and the best way is to use the Text() function_x000a_&lt;/p&gt;_x000a_"/>
    <d v="2010-01-08T11:12:40"/>
    <n v="0"/>
    <x v="1"/>
    <x v="1"/>
    <b v="1"/>
    <x v="1"/>
    <n v="6"/>
    <n v="40186.442361111112"/>
    <n v="2.4768518516793847E-2"/>
    <n v="110"/>
    <d v="2010-01-08T00:00:00"/>
    <s v="bfraser"/>
    <x v="689"/>
  </r>
  <r>
    <n v="697"/>
    <n v="1"/>
    <x v="195"/>
    <x v="2"/>
    <s v="&lt;p&gt;whoops, pushed enter by mistake&lt;/p&gt;_x000a_&lt;p&gt;The custom Format you have used for B2 is for display purposes only, The number is still 1 behind the scenes_x000a_&lt;/p&gt;_x000a_"/>
    <d v="2010-01-08T11:13:58"/>
    <n v="0"/>
    <x v="2"/>
    <x v="1"/>
    <b v="1"/>
    <x v="1"/>
    <n v="6"/>
    <n v="40186.442361111112"/>
    <n v="2.5671296294603962E-2"/>
    <n v="111"/>
    <d v="2010-01-08T00:00:00"/>
    <s v="bfraser"/>
    <x v="690"/>
  </r>
  <r>
    <n v="698"/>
    <n v="1"/>
    <x v="196"/>
    <x v="158"/>
    <s v="&lt;p&gt;Hi,&lt;/p&gt;_x000a_&lt;p&gt;Just as a point of interest as there have been a few posts on Concatenate recently. I tend to use &quot;&amp;amp;&quot; rather than the concatenate formula. eg:&lt;/p&gt;_x000a_&lt;p&gt;=&quot;Hello&quot;&amp;amp;&quot; everybody&quot;&lt;/p&gt;_x000a_&lt;p&gt;instead of&lt;/p&gt;_x000a_&lt;p&gt;=CONCATENATE(&quot;Hello&quot;,&quot; everybody&quot;)&lt;/p&gt;_x000a_&lt;p&gt;I haven't come across any issues using it and it seems to work in the same way as CONCATENATE. The only possible issue I can see is other users not being able to understand the formula.&lt;/p&gt;_x000a_&lt;p&gt;Does anyone have any thought?&lt;/p&gt;_x000a_&lt;p&gt;Cheers,&lt;/p&gt;_x000a_&lt;p&gt;Myles_x000a_&lt;/p&gt;_x000a_"/>
    <d v="2010-01-08T12:38:49"/>
    <n v="0"/>
    <x v="0"/>
    <x v="0"/>
    <b v="0"/>
    <x v="0"/>
    <n v="6"/>
    <n v="40186.526388888888"/>
    <n v="0"/>
    <n v="111"/>
    <d v="2010-01-08T00:00:00"/>
    <n v="0"/>
    <x v="691"/>
  </r>
  <r>
    <n v="699"/>
    <n v="1"/>
    <x v="196"/>
    <x v="2"/>
    <s v="&lt;p&gt;I believe '&amp;amp;' is a throw back to Lotus 123 which Excel has maintained for compatibility_x000a_&lt;/p&gt;_x000a_"/>
    <d v="2010-01-08T13:39:16"/>
    <n v="0"/>
    <x v="1"/>
    <x v="1"/>
    <b v="1"/>
    <x v="1"/>
    <n v="6"/>
    <n v="40186.526388888888"/>
    <n v="4.2546296295768116E-2"/>
    <n v="112"/>
    <d v="2010-01-08T00:00:00"/>
    <s v="Clarity"/>
    <x v="692"/>
  </r>
  <r>
    <n v="700"/>
    <n v="1"/>
    <x v="193"/>
    <x v="2"/>
    <s v="&lt;p&gt;There is a very good article and discussion at Daily Dose of Excel about access to data on closed workbooks&lt;/p&gt;_x000a_&lt;p&gt;http://www.dailydoseofexcel.com/archives/2004/12/01/indirect-and-closed-workbooks/_x000a_&lt;/p&gt;_x000a_"/>
    <d v="2010-01-08T13:56:08"/>
    <n v="0"/>
    <x v="6"/>
    <x v="1"/>
    <b v="1"/>
    <x v="1"/>
    <n v="6"/>
    <n v="40185.780555555553"/>
    <n v="0.80009259259531973"/>
    <n v="113"/>
    <d v="2010-01-08T00:00:00"/>
    <s v="Chill"/>
    <x v="693"/>
  </r>
  <r>
    <n v="701"/>
    <n v="1"/>
    <x v="169"/>
    <x v="154"/>
    <s v="&lt;p&gt;Thank you, thank you very much, Hui! I really appreciated._x000a_&lt;/p&gt;_x000a_"/>
    <d v="2010-01-08T15:28:46"/>
    <n v="0"/>
    <x v="11"/>
    <x v="0"/>
    <b v="1"/>
    <x v="0"/>
    <n v="6"/>
    <n v="40163.997916666667"/>
    <n v="0"/>
    <n v="113"/>
    <d v="2010-01-08T00:00:00"/>
    <n v="0"/>
    <x v="694"/>
  </r>
  <r>
    <n v="702"/>
    <n v="1"/>
    <x v="192"/>
    <x v="154"/>
    <s v="&lt;p&gt;Thank you, thank you very much, Hui! I really appreciated._x000a_&lt;/p&gt;_x000a_"/>
    <d v="2010-01-08T15:29:23"/>
    <n v="0"/>
    <x v="2"/>
    <x v="0"/>
    <b v="1"/>
    <x v="0"/>
    <n v="6"/>
    <n v="40184.993750000001"/>
    <n v="0"/>
    <n v="113"/>
    <d v="2010-01-08T00:00:00"/>
    <n v="0"/>
    <x v="695"/>
  </r>
  <r>
    <n v="703"/>
    <n v="1"/>
    <x v="194"/>
    <x v="2"/>
    <s v="&lt;p&gt;Rathandeep&lt;/p&gt;_x000a_&lt;p&gt;re: The second Macro Sub PrintBigBook()&lt;/p&gt;_x000a_&lt;p&gt;There may be 2 or more issues here&lt;/p&gt;_x000a_&lt;p&gt;1. Check that your printer supports the page size and quality you have specified&lt;br /&gt;_x000a_ie: .PrintQuality = 360 doesn't work for me but 300 does.&lt;br /&gt;_x000a_ Goto Page Setup and check the Print Quality pulldown &lt;/p&gt;_x000a_&lt;p&gt;2. Change the last few lines as follows&lt;/p&gt;_x000a_&lt;p&gt;ActiveWindow.SelectedSheets.PrintOut Copies:=1, Collate:=True&lt;/p&gt;_x000a_&lt;p&gt;If First &amp;lt; Second Then&lt;br /&gt;_x000a_    Application.ActiveSheet.Next.Select&lt;br /&gt;_x000a_End If&lt;br /&gt;_x000a_Next First&lt;/p&gt;_x000a_&lt;p&gt;'If you have special pages, include code for them here.&lt;br /&gt;_x000a_End Sub_x000a_&lt;/p&gt;_x000a_"/>
    <d v="2010-01-08T15:45:50"/>
    <n v="0"/>
    <x v="1"/>
    <x v="1"/>
    <b v="1"/>
    <x v="1"/>
    <n v="6"/>
    <n v="40186.311111111114"/>
    <n v="0.34571759258687962"/>
    <n v="114"/>
    <d v="2010-01-08T00:00:00"/>
    <s v="rathandeep"/>
    <x v="696"/>
  </r>
  <r>
    <n v="704"/>
    <n v="1"/>
    <x v="194"/>
    <x v="2"/>
    <s v="&lt;p&gt;Rathandeep&lt;br /&gt;_x000a_Re The first TOC Macro&lt;/p&gt;_x000a_&lt;p&gt;The best way to learn VBA is to use the Macro Recorder.&lt;/p&gt;_x000a_&lt;p&gt;Run the TOC Macro and make your TOC&lt;/p&gt;_x000a_&lt;p&gt;So start the Macro Recorder&lt;br /&gt;_x000a_Next Go through the steps to format your TOC as you wish&lt;br /&gt;_x000a_Stop Recording the Macro when Finished&lt;br /&gt;_x000a_Don't worry about making mistakes, its a Macro and you can edit them out.&lt;/p&gt;_x000a_&lt;p&gt;If you can't follow what the Macro Recorder makes for you try doing 1 or 2 steps at a time and then review the Macro.&lt;br /&gt;_x000a_This way you can add the good steps to a Master Macro and delete the bits you don't want as you go.&lt;/p&gt;_x000a_&lt;p&gt;Once you have a basic outline of your macro, you can start to add variables and loops to automate and repeat functions&lt;/p&gt;_x000a_&lt;p&gt;Once you have your formatting macro working you can add it or call it from the end of the TOC Macro so that it happens every time you make a new TOC&lt;/p&gt;_x000a_&lt;p&gt;Last suggestion is always save a good copy somewhere else before you start, macros can destroy spreadsheet contents as easily as assist them&lt;/p&gt;_x000a_&lt;p&gt;Good Luck_x000a_&lt;/p&gt;_x000a_"/>
    <d v="2010-01-08T15:56:36"/>
    <n v="0"/>
    <x v="2"/>
    <x v="1"/>
    <b v="1"/>
    <x v="1"/>
    <n v="6"/>
    <n v="40186.311111111114"/>
    <n v="0.35319444444030523"/>
    <n v="115"/>
    <d v="2010-01-08T00:00:00"/>
    <s v="rathandeep"/>
    <x v="697"/>
  </r>
  <r>
    <n v="705"/>
    <n v="1"/>
    <x v="197"/>
    <x v="174"/>
    <s v="&lt;p&gt;Hi Chandoo, I just discovered your site earlier this week and am already a huge fan.  Thanks for putting all this together...and, most importantly, in a clear and entertaining way!&lt;/p&gt;_x000a_&lt;p&gt;My question is regarding pivot tables.  I have a pivot table pulling data from a data table, which works great, except the pivot table does not update automatically when you add or edit data in the data table.  If this worksheet was for my own uses this would be fine because I would know to refresh the pivot table, but this worksheet will be going to less-Excel-savvy colleagues who may not remember to do so, so I'd like to automate the updating if possible.  Can you recommend any techniques to make this automatic?&lt;/p&gt;_x000a_&lt;p&gt;Thanks so much!&lt;br /&gt;_x000a_Tiffany_x000a_&lt;/p&gt;_x000a_"/>
    <d v="2010-01-08T21:11:07"/>
    <n v="0"/>
    <x v="0"/>
    <x v="0"/>
    <b v="0"/>
    <x v="0"/>
    <n v="6"/>
    <n v="40186.882638888892"/>
    <n v="0"/>
    <n v="115"/>
    <d v="2010-01-08T00:00:00"/>
    <n v="0"/>
    <x v="698"/>
  </r>
  <r>
    <n v="706"/>
    <n v="1"/>
    <x v="197"/>
    <x v="2"/>
    <s v="&lt;p&gt;tmckerahan&lt;br /&gt;_x000a_The easiest way is a quick macro which has to go on the worksheet code page for the page where the data table is&lt;/p&gt;_x000a_&lt;p&gt;Private Sub Worksheet_Change(ByVal Target As Range)&lt;br /&gt;_x000a_    Worksheets(&quot;Sheet4&quot;).PivotTables(&quot;PivotTable1&quot;).PivotCache.Refresh&lt;br /&gt;_x000a_End Sub&lt;/p&gt;_x000a_&lt;p&gt;What this does is&lt;br /&gt;_x000a_When anything on the Worksheet, where you have your data, changes&lt;br /&gt;_x000a_The macro will run&lt;br /&gt;_x000a_and it tells the Pivot table &quot;PivotTable1&quot; on &quot;Sheet4&quot; to refresh&lt;br /&gt;_x000a_Obviously change the PivotTable name and Sheet name to suit&lt;/p&gt;_x000a_&lt;p&gt;This can easily be extended to only execute if a certain range changes&lt;br /&gt;_x000a_ie: Columns 4 or 5 and Row &amp;lt;10&lt;/p&gt;_x000a_&lt;p&gt;Private Sub Worksheet_Change(ByVal Target As Range)&lt;/p&gt;_x000a_&lt;p&gt;If (Target.Column = 4 Or Target.Column = 5) And Target.Row &amp;lt; 10 Then&lt;br /&gt;_x000a_    Worksheets(&quot;Sheet4&quot;).PivotTables(&quot;PivotTable1&quot;).PivotCache.Refresh&lt;br /&gt;_x000a_End If&lt;/p&gt;_x000a_&lt;p&gt;End Sub_x000a_&lt;/p&gt;_x000a_"/>
    <d v="2010-01-09T01:57:02"/>
    <n v="0"/>
    <x v="1"/>
    <x v="1"/>
    <b v="1"/>
    <x v="1"/>
    <n v="7"/>
    <n v="40186.882638888892"/>
    <n v="0.19863425925723277"/>
    <n v="116"/>
    <d v="2010-01-09T00:00:00"/>
    <s v="tmckerahan"/>
    <x v="699"/>
  </r>
  <r>
    <n v="707"/>
    <n v="1"/>
    <x v="186"/>
    <x v="166"/>
    <s v="&lt;p&gt;Hi Hui,&lt;/p&gt;_x000a_&lt;p&gt;Could you help me figure out doing an alternative form of calculating the price.&lt;/p&gt;_x000a_&lt;p&gt;So instead of taking the price for the closest quantity, would it be possible for the Hlookup to take prices for the quantities both above and below our list quantity, then draw a straight line (gradient) for the two points, and then using that gradient calculate the price for our list quantity.&lt;/p&gt;_x000a_&lt;p&gt;For example, in C8 I have Item &quot;A&quot; with a quantity of &quot;13&quot;.  So the formulae would take the prices for the quantities 10 and 20, which are $1.00 and $0.86.  It would then calculare the gradient for the straight line between the two quantities and calculate the price for quantity &quot;13&quot;.  That is, $0.96.&lt;/p&gt;_x000a_&lt;p&gt;From my understanding the calculation would be as follows ($1.00 - $0.86)/(10 - 20)*(13 - 10) + #1.00&lt;/p&gt;_x000a_&lt;p&gt;I have also attached a revised http://www.megaupload.com/?d=Q3OT0SVU&lt;/p&gt;_x000a_&lt;p&gt;Thanks,&lt;br /&gt;_x000a_Sam_x000a_&lt;/p&gt;_x000a_"/>
    <d v="2010-01-10T05:08:20"/>
    <n v="0"/>
    <x v="6"/>
    <x v="0"/>
    <b v="1"/>
    <x v="0"/>
    <n v="1"/>
    <n v="40182.297222222223"/>
    <n v="0"/>
    <n v="116"/>
    <d v="2010-01-10T00:00:00"/>
    <n v="0"/>
    <x v="700"/>
  </r>
  <r>
    <n v="708"/>
    <n v="1"/>
    <x v="198"/>
    <x v="166"/>
    <s v="&lt;p&gt;I am having trouble returning the next highest value using HLOOKUP.&lt;br /&gt;_x000a_For example:&lt;/p&gt;_x000a_&lt;p&gt;My table array (data) = 10, 20, 30, 40, 50&lt;/p&gt;_x000a_&lt;p&gt;If my lookup value is 34, HLookup returns 30. I would like it to return 40 (round up instead of down).&lt;/p&gt;_x000a_&lt;p&gt;Any help would be greatly appreciated_x000a_&lt;/p&gt;_x000a_"/>
    <d v="2010-01-10T07:05:45"/>
    <n v="0"/>
    <x v="0"/>
    <x v="0"/>
    <b v="0"/>
    <x v="0"/>
    <n v="1"/>
    <n v="40188.295138888891"/>
    <n v="0"/>
    <n v="116"/>
    <d v="2010-01-10T00:00:00"/>
    <n v="0"/>
    <x v="701"/>
  </r>
  <r>
    <n v="709"/>
    <n v="1"/>
    <x v="186"/>
    <x v="166"/>
    <s v="&lt;p&gt;Alternatively, could I just get Hlook up to return the next largest quantity and its price?&lt;/p&gt;_x000a_&lt;p&gt;Thanks_x000a_&lt;/p&gt;_x000a_"/>
    <d v="2010-01-10T07:37:20"/>
    <n v="0"/>
    <x v="7"/>
    <x v="0"/>
    <b v="1"/>
    <x v="0"/>
    <n v="1"/>
    <n v="40182.297222222223"/>
    <n v="0"/>
    <n v="116"/>
    <d v="2010-01-10T00:00:00"/>
    <n v="0"/>
    <x v="702"/>
  </r>
  <r>
    <n v="710"/>
    <n v="1"/>
    <x v="198"/>
    <x v="163"/>
    <s v="&lt;p&gt;Hi,&lt;/p&gt;_x000a_&lt;p&gt;Here's one way assuming your data is in A1:E1, your lookup value in G1=34 then this in H1&lt;br /&gt;_x000a_=INDEX(A1:E1,IF(ISNUMBER(MATCH(G1,A1:E1,0)),MATCH(G1,A1:E1,0),1+MATCH(G1,A1:E1,1)))&lt;br /&gt;_x000a_Result=40_x000a_&lt;/p&gt;_x000a_"/>
    <d v="2010-01-10T10:28:16"/>
    <n v="0"/>
    <x v="1"/>
    <x v="0"/>
    <b v="1"/>
    <x v="0"/>
    <n v="1"/>
    <n v="40188.295138888891"/>
    <n v="0"/>
    <n v="116"/>
    <d v="2010-01-10T00:00:00"/>
    <n v="0"/>
    <x v="703"/>
  </r>
  <r>
    <n v="711"/>
    <n v="1"/>
    <x v="186"/>
    <x v="163"/>
    <s v="&lt;p&gt;samlim88,&lt;/p&gt;_x000a_&lt;p&gt;If you post the same question in other forums please provide a link to the post&lt;/p&gt;_x000a_&lt;p&gt;Please read this http://www.excelguru.ca/node/7_x000a_&lt;/p&gt;_x000a_"/>
    <d v="2010-01-10T11:37:59"/>
    <n v="0"/>
    <x v="8"/>
    <x v="0"/>
    <b v="1"/>
    <x v="0"/>
    <n v="1"/>
    <n v="40182.297222222223"/>
    <n v="0"/>
    <n v="116"/>
    <d v="2010-01-10T00:00:00"/>
    <n v="0"/>
    <x v="704"/>
  </r>
  <r>
    <n v="712"/>
    <n v="1"/>
    <x v="186"/>
    <x v="2"/>
    <s v="&lt;p&gt;Samlim&lt;/p&gt;_x000a_&lt;p&gt;Try the following in H7 and copy down&lt;/p&gt;_x000a_&lt;p&gt;=+TREND(OFFSET($K$5,+MATCH($C7,$J$8:$J$20,1)+2,+MATCH($D7,OFFSET($K$5:$P$5,MATCH($C7,$J$8:$J$20,1),0))-1,1,2),OFFSET($K$5,+MATCH($C7,$J$8:$J$20,1),+MATCH($D7,OFFSET($K$5:$P$5,MATCH($C7,$J$8:$J$20,1),0))-1,1,2),$D7)&lt;/p&gt;_x000a_&lt;p&gt;It uses the Trend Function to do the maths, and lots of Match's and Offsets to get the values into the Trend correct.&lt;/p&gt;_x000a_&lt;p&gt;It returns the same results you had manually calculated_x000a_&lt;/p&gt;_x000a_"/>
    <d v="2010-01-10T14:34:30"/>
    <n v="0"/>
    <x v="9"/>
    <x v="1"/>
    <b v="1"/>
    <x v="1"/>
    <n v="1"/>
    <n v="40182.297222222223"/>
    <n v="6.3100694444437977"/>
    <n v="117"/>
    <d v="2010-01-10T00:00:00"/>
    <s v="samlim88"/>
    <x v="705"/>
  </r>
  <r>
    <n v="713"/>
    <n v="1"/>
    <x v="199"/>
    <x v="167"/>
    <s v="&lt;p&gt;Hi everybody, this is my first post (after the self presentation).&lt;/p&gt;_x000a_&lt;p&gt;I'm working on a little modification to adapt the Issue's Tracker template (from chandoo's page) to my current project. I want to create a table (in another worksheet) where I can have the names of the team members that have an open issue (from the Issue_log), however, on source we can haver a name repeated few times (one per issue assigned to a member); on that sense i would like to create that table with only one cell per name (unique values).&lt;/p&gt;_x000a_&lt;p&gt;Here an example of what I want:&lt;/p&gt;_x000a_&lt;p&gt;Source data:&lt;/p&gt;_x000a_&lt;p&gt;Jhon&lt;br /&gt;_x000a_Tim&lt;br /&gt;_x000a_Barry&lt;br /&gt;_x000a_Jhon&lt;br /&gt;_x000a_Jhon&lt;br /&gt;_x000a_Mike&lt;br /&gt;_x000a_Mike&lt;br /&gt;_x000a_Tim&lt;/p&gt;_x000a_&lt;p&gt;The table I want is:&lt;/p&gt;_x000a_&lt;p&gt;Barry&lt;br /&gt;_x000a_Jhon&lt;br /&gt;_x000a_Mike&lt;br /&gt;_x000a_Tim&lt;/p&gt;_x000a_&lt;p&gt;Does anyone can support me with this? Which formula can I use?&lt;/p&gt;_x000a_&lt;p&gt;Thanks a lot in advance.&lt;/p&gt;_x000a_&lt;p&gt;Best regards._x000a_&lt;/p&gt;_x000a_"/>
    <d v="2010-01-10T23:50:03"/>
    <n v="0"/>
    <x v="0"/>
    <x v="0"/>
    <b v="0"/>
    <x v="0"/>
    <n v="1"/>
    <n v="40188.993055555555"/>
    <n v="0"/>
    <n v="117"/>
    <d v="2010-01-10T00:00:00"/>
    <n v="0"/>
    <x v="706"/>
  </r>
  <r>
    <n v="714"/>
    <n v="1"/>
    <x v="199"/>
    <x v="2"/>
    <s v="&lt;p&gt;Darh&lt;br /&gt;_x000a_Try using the Google Search at the top of each page&lt;br /&gt;_x000a_you will find lots of useful links&lt;/p&gt;_x000a_&lt;p&gt;Specifically for your query try&lt;/p&gt;_x000a_&lt;p&gt;http://chandoo.org/wp/2006/09/04/how-to-get-unique-items-using-excel/&lt;/p&gt;_x000a_&lt;p&gt;and &lt;/p&gt;_x000a_&lt;p&gt;http://chandoo.org/wp/2008/11/06/unique-duplicate-missing-items-excel-help/_x000a_&lt;/p&gt;_x000a_"/>
    <d v="2010-01-11T05:49:15"/>
    <n v="0"/>
    <x v="1"/>
    <x v="1"/>
    <b v="1"/>
    <x v="1"/>
    <n v="2"/>
    <n v="40188.993055555555"/>
    <n v="0.24947916666860692"/>
    <n v="118"/>
    <d v="2010-01-11T00:00:00"/>
    <s v="darh78"/>
    <x v="707"/>
  </r>
  <r>
    <n v="715"/>
    <n v="1"/>
    <x v="199"/>
    <x v="167"/>
    <s v="&lt;p&gt;Hui Thanks for the links. I tried to do it and it works, but my list increases (Issue tracker) every day; I did it with the VLOOKUP formula but I get the error &quot;#N/A&quot; because the last number in the order column is empty (&quot;&quot;).&lt;/p&gt;_x000a_&lt;p&gt;I think with a macro could be easier but I do not know how to do it.&lt;/p&gt;_x000a_&lt;p&gt;Thanks anyway.&lt;/p&gt;_x000a_&lt;p&gt;Best regards._x000a_&lt;/p&gt;_x000a_"/>
    <d v="2010-01-11T13:21:10"/>
    <n v="0"/>
    <x v="2"/>
    <x v="0"/>
    <b v="1"/>
    <x v="0"/>
    <n v="2"/>
    <n v="40188.993055555555"/>
    <n v="0"/>
    <n v="118"/>
    <d v="2010-01-11T00:00:00"/>
    <n v="0"/>
    <x v="708"/>
  </r>
  <r>
    <n v="716"/>
    <n v="1"/>
    <x v="200"/>
    <x v="175"/>
    <s v="&lt;p&gt;Hello,&lt;/p&gt;_x000a_&lt;p&gt;In column &quot;A&quot; I have a list of percentage values resulting from formulas on a different sheet displayed as &quot;0.225&quot;. In column &quot;B&quot; I am trying to display the values in column &quot;A&quot; but, displayed as &quot;22.50&quot;. What I am currently using is &quot;=LEFT(A1*100,IF(A1&amp;gt;100%,6,IF(AND(A1&amp;lt;100%,A1&amp;gt;=10%),5,IF(A1&amp;lt;10%,4))))&quot;. But if the last digit after the decimal is a Zero &quot;0&quot;, it will not be displayed. I need it to be displayed. How can I do this?_x000a_&lt;/p&gt;_x000a_"/>
    <d v="2010-01-11T19:38:44"/>
    <n v="0"/>
    <x v="0"/>
    <x v="0"/>
    <b v="0"/>
    <x v="0"/>
    <n v="2"/>
    <n v="40189.818055555559"/>
    <n v="0"/>
    <n v="118"/>
    <d v="2010-01-11T00:00:00"/>
    <n v="0"/>
    <x v="709"/>
  </r>
  <r>
    <n v="717"/>
    <n v="1"/>
    <x v="201"/>
    <x v="176"/>
    <s v="&lt;p&gt;Hi!  I'm new to a company.  Currently, they are using excel data 3 programs to generate 1 statement.  It's a long task, but it would be worth it if the statements were correct, often which they are not!&lt;/p&gt;_x000a_&lt;p&gt;Data about the customer comes from an online source that can be read as an excel or pdf file.  Then additional data is kept in an Access database (which sucks!)  Then some &quot;homemade&quot; program combines the data from both and uses excel to run statements.&lt;/p&gt;_x000a_&lt;p&gt;HELP!  There's got to be a better way to generate statements for my customers!_x000a_&lt;/p&gt;_x000a_"/>
    <d v="2010-01-11T21:36:19"/>
    <n v="0"/>
    <x v="0"/>
    <x v="0"/>
    <b v="0"/>
    <x v="0"/>
    <n v="2"/>
    <n v="40189.9"/>
    <n v="0"/>
    <n v="118"/>
    <d v="2010-01-11T00:00:00"/>
    <n v="0"/>
    <x v="710"/>
  </r>
  <r>
    <n v="718"/>
    <n v="1"/>
    <x v="201"/>
    <x v="0"/>
    <s v="&lt;p&gt;Wow.. this is such a huge question I dont know where to begin. But sounds pretty much like any company. May be you can start by looking for options to automate things and develop routines to clean data. I cannot give specific suggestions without knowing what each of these things are doing.... &lt;/p&gt;_x000a_&lt;p&gt;All the best&lt;/p&gt;_x000a_&lt;p&gt;(it would help everyone if you name the threads more appropriately)_x000a_&lt;/p&gt;_x000a_"/>
    <d v="2010-01-11T21:42:39"/>
    <n v="0"/>
    <x v="1"/>
    <x v="0"/>
    <b v="1"/>
    <x v="0"/>
    <n v="2"/>
    <n v="40189.9"/>
    <n v="0"/>
    <n v="118"/>
    <d v="2010-01-11T00:00:00"/>
    <n v="0"/>
    <x v="711"/>
  </r>
  <r>
    <n v="719"/>
    <n v="1"/>
    <x v="200"/>
    <x v="0"/>
    <s v="&lt;p&gt;Why not use TEXT formula to force the format like this = TEXT(A1*100,&quot;0.00&quot;)_x000a_&lt;/p&gt;_x000a_"/>
    <d v="2010-01-11T22:01:41"/>
    <n v="0"/>
    <x v="1"/>
    <x v="0"/>
    <b v="1"/>
    <x v="0"/>
    <n v="2"/>
    <n v="40189.818055555559"/>
    <n v="0"/>
    <n v="118"/>
    <d v="2010-01-11T00:00:00"/>
    <n v="0"/>
    <x v="712"/>
  </r>
  <r>
    <n v="720"/>
    <n v="4"/>
    <x v="0"/>
    <x v="177"/>
    <s v="&lt;p&gt;Hi! I'm Fil from England and I run with my wife an educational consultancy and training company called Learning Works. Our background is special eduactional needs teaching. I only have a basic grasp of Excel work and I hoping to learn more to help our small company keep on top of projects and work. I'm also hoping to extend this knowledge to help school based coordinators for SEN and learning support._x000a_&lt;/p&gt;_x000a_"/>
    <d v="2010-01-12T00:12:01"/>
    <n v="0"/>
    <x v="33"/>
    <x v="0"/>
    <b v="1"/>
    <x v="0"/>
    <n v="3"/>
    <n v="40019.929861111108"/>
    <n v="0"/>
    <n v="118"/>
    <d v="2010-01-12T00:00:00"/>
    <n v="0"/>
    <x v="713"/>
  </r>
  <r>
    <n v="721"/>
    <n v="5"/>
    <x v="202"/>
    <x v="177"/>
    <s v="&lt;p&gt;Have I missed something? Are the Dashboard Toolkits designed for single projects only?_x000a_&lt;/p&gt;_x000a_"/>
    <d v="2010-01-12T00:14:16"/>
    <n v="0"/>
    <x v="0"/>
    <x v="0"/>
    <b v="0"/>
    <x v="0"/>
    <n v="3"/>
    <n v="40190.009722222225"/>
    <n v="0"/>
    <n v="118"/>
    <d v="2010-01-12T00:00:00"/>
    <n v="0"/>
    <x v="714"/>
  </r>
  <r>
    <n v="722"/>
    <n v="1"/>
    <x v="203"/>
    <x v="178"/>
    <s v="&lt;p&gt;Hello,&lt;br /&gt;_x000a_I converted a 128-page PDF file with data laid out in columns and rows into a spreadsheet. However, the spreadsheet/workbook has 108 individual worksheets, and the data does not extend beyond row 50 in any of the individual worksheets. (I converted it using a pdf to Excel Web site.)&lt;br /&gt;_x000a_I would like to combine all the worksheets into one. But I cannot figure out how. I have looked both in Microsoft help and searched this site, but have not found anything on point. My apologies in advance if I missed it.&lt;br /&gt;_x000a_BTW, I must also congratulate you for creating one of the most useful sites/blogs I've encountered. And thank  you for sharing your knowledge.&lt;br /&gt;_x000a_Tim_x000a_&lt;/p&gt;_x000a_"/>
    <d v="2010-01-12T04:09:22"/>
    <n v="0"/>
    <x v="0"/>
    <x v="0"/>
    <b v="0"/>
    <x v="0"/>
    <n v="3"/>
    <n v="40190.17291666667"/>
    <n v="0"/>
    <n v="118"/>
    <d v="2010-01-12T00:00:00"/>
    <n v="0"/>
    <x v="715"/>
  </r>
  <r>
    <n v="723"/>
    <n v="5"/>
    <x v="202"/>
    <x v="0"/>
    <s v="&lt;p&gt;Yes, they are designed with single project in mind. Even though a PM can manage several projects at once, seldom the data is combined (it is combined at dashboard level when making a program status presentation etc.). So I have kept them at single project level.&lt;/p&gt;_x000a_&lt;p&gt;Let me know your suggestions, I can see what can be done._x000a_&lt;/p&gt;_x000a_"/>
    <d v="2010-01-12T07:01:10"/>
    <n v="0"/>
    <x v="1"/>
    <x v="0"/>
    <b v="1"/>
    <x v="0"/>
    <n v="3"/>
    <n v="40190.009722222225"/>
    <n v="0"/>
    <n v="118"/>
    <d v="2010-01-12T00:00:00"/>
    <n v="0"/>
    <x v="716"/>
  </r>
  <r>
    <n v="724"/>
    <n v="1"/>
    <x v="203"/>
    <x v="2"/>
    <s v="&lt;p&gt;I would write a quick macro to&lt;/p&gt;_x000a_&lt;p&gt;Go from sheet 2 to the last sheet&lt;br /&gt;_x000a_Copy the first 50 Rows&lt;br /&gt;_x000a_Go back to Sheet 1&lt;br /&gt;_x000a_Paste the copied data at the bottom of the current data&lt;br /&gt;_x000a_repeat until you get to the end_x000a_&lt;/p&gt;_x000a_"/>
    <d v="2010-01-12T07:03:15"/>
    <n v="0"/>
    <x v="1"/>
    <x v="1"/>
    <b v="1"/>
    <x v="1"/>
    <n v="3"/>
    <n v="40190.17291666667"/>
    <n v="0.1210069444423425"/>
    <n v="119"/>
    <d v="2010-01-12T00:00:00"/>
    <s v="TDoran"/>
    <x v="717"/>
  </r>
  <r>
    <n v="725"/>
    <n v="1"/>
    <x v="203"/>
    <x v="163"/>
    <s v="&lt;p&gt;Hi TDoran,&lt;/p&gt;_x000a_&lt;p&gt;You may find this link useful&lt;/p&gt;_x000a_&lt;p&gt;http://excel.tips.net/Pages/T003005_Condensing_Multiple_Worksheets_Into_One.html_x000a_&lt;/p&gt;_x000a_"/>
    <d v="2010-01-12T07:38:34"/>
    <n v="0"/>
    <x v="2"/>
    <x v="0"/>
    <b v="1"/>
    <x v="0"/>
    <n v="3"/>
    <n v="40190.17291666667"/>
    <n v="0"/>
    <n v="119"/>
    <d v="2010-01-12T00:00:00"/>
    <n v="0"/>
    <x v="718"/>
  </r>
  <r>
    <n v="726"/>
    <n v="1"/>
    <x v="201"/>
    <x v="2"/>
    <s v="&lt;p&gt;I would start by developing an understanding of what the business does, how it works internal and external. Systems analysis of data flows is important.&lt;br /&gt;_x000a_Ideally you need to get all your data in one format or location.&lt;br /&gt;_x000a_Then you can make a choice of how to best process it.&lt;br /&gt;_x000a_There are many report writing tools available which can draw data from a number of sources._x000a_&lt;/p&gt;_x000a_"/>
    <d v="2010-01-12T14:57:11"/>
    <n v="0"/>
    <x v="2"/>
    <x v="1"/>
    <b v="1"/>
    <x v="1"/>
    <n v="3"/>
    <n v="40189.9"/>
    <n v="0.72304398148116888"/>
    <n v="120"/>
    <d v="2010-01-12T00:00:00"/>
    <s v="Evil_Pugs_Mama"/>
    <x v="719"/>
  </r>
  <r>
    <n v="727"/>
    <n v="1"/>
    <x v="204"/>
    <x v="179"/>
    <s v="&lt;p&gt;I have a checkbox that I want to control by referencing a cell, let's say cell A1.  If the value of cell A1 is &quot;Completed&quot;, I want the checkbox to be marked, if it is not &quot;completed&quot;, I want the checkbox to stay unchecked.&lt;/p&gt;_x000a_&lt;p&gt;How do I do that? Please help.&lt;/p&gt;_x000a_&lt;p&gt;Thanks!_x000a_&lt;/p&gt;_x000a_"/>
    <d v="2010-01-12T15:58:32"/>
    <n v="0"/>
    <x v="0"/>
    <x v="0"/>
    <b v="0"/>
    <x v="0"/>
    <n v="3"/>
    <n v="40190.665277777778"/>
    <n v="0"/>
    <n v="120"/>
    <d v="2010-01-12T00:00:00"/>
    <n v="0"/>
    <x v="720"/>
  </r>
  <r>
    <n v="728"/>
    <n v="1"/>
    <x v="205"/>
    <x v="180"/>
    <s v="&lt;p&gt;I have a list of thousands of items, there's a column with the number and the units. The units are set in custom format. for example:&lt;br /&gt;_x000a_Mud logging   11 DAYS&lt;br /&gt;_x000a_Cement       250 EA&lt;br /&gt;_x000a_Rig           90 HOURS&lt;br /&gt;_x000a_...&lt;br /&gt;_x000a_Now I,m trying to get in one colum only the units (DAYS, EA, ...). But I can't find any formula that retrieves only the units. The units where set in custom format.&lt;/p&gt;_x000a_&lt;p&gt;I tried using =CELL(&quot;format&quot;,N2654)  but returns &quot;F1&quot; for everything.&lt;/p&gt;_x000a_&lt;p&gt;Thanks for any help._x000a_&lt;/p&gt;_x000a_"/>
    <d v="2010-01-12T15:59:53"/>
    <n v="0"/>
    <x v="0"/>
    <x v="0"/>
    <b v="0"/>
    <x v="0"/>
    <n v="3"/>
    <n v="40190.665972222225"/>
    <n v="0"/>
    <n v="120"/>
    <d v="2010-01-12T00:00:00"/>
    <n v="0"/>
    <x v="721"/>
  </r>
  <r>
    <n v="729"/>
    <n v="1"/>
    <x v="205"/>
    <x v="163"/>
    <s v="&lt;p&gt;Hi,&lt;/p&gt;_x000a_&lt;p&gt;If your data in in A1:A3 then try this&lt;/p&gt;_x000a_&lt;p&gt;=RIGHT(A1,LEN(A1)-FIND(&quot;^^&quot;,SUBSTITUTE(A1,&quot; &quot;,&quot;^^&quot;,LEN(A1)-LEN(SUBSTITUTE(A1,&quot; &quot;,&quot;&quot;))))) and copy down_x000a_&lt;/p&gt;_x000a_"/>
    <d v="2010-01-12T17:21:50"/>
    <n v="0"/>
    <x v="1"/>
    <x v="0"/>
    <b v="1"/>
    <x v="0"/>
    <n v="3"/>
    <n v="40190.665972222225"/>
    <n v="0"/>
    <n v="120"/>
    <d v="2010-01-12T00:00:00"/>
    <n v="0"/>
    <x v="722"/>
  </r>
  <r>
    <n v="730"/>
    <n v="1"/>
    <x v="204"/>
    <x v="0"/>
    <s v="&lt;p&gt;By default checkboxes linked to cells show either TRUE or FALSE. If you want to control checkboxes thru text/values entered in a cell, you can do that using a simple macro.&lt;br /&gt;_x000a_But if you just want to display checkbox value as &quot;Completed&quot; etc. then you can either use formulas or custom cell formatting._x000a_&lt;/p&gt;_x000a_"/>
    <d v="2010-01-12T20:42:14"/>
    <n v="0"/>
    <x v="1"/>
    <x v="0"/>
    <b v="1"/>
    <x v="0"/>
    <n v="3"/>
    <n v="40190.665277777778"/>
    <n v="0"/>
    <n v="120"/>
    <d v="2010-01-12T00:00:00"/>
    <n v="0"/>
    <x v="723"/>
  </r>
  <r>
    <n v="731"/>
    <n v="1"/>
    <x v="186"/>
    <x v="166"/>
    <s v="&lt;p&gt;Thanks Hui,&lt;/p&gt;_x000a_&lt;p&gt;If I wanted to remove the quantities between the Bolded quantities and Price (i.e. quantities in row 7, 11, etc.), what would the formulae look like.&lt;/p&gt;_x000a_&lt;p&gt;Is there anyway you could help me understand the logic/structure of the formulae.  I think this is something I will be using quite often in the future as well.&lt;/p&gt;_x000a_&lt;p&gt;Thanks,&lt;br /&gt;_x000a_Sam_x000a_&lt;/p&gt;_x000a_"/>
    <d v="2010-01-12T20:49:58"/>
    <n v="0"/>
    <x v="10"/>
    <x v="0"/>
    <b v="1"/>
    <x v="0"/>
    <n v="3"/>
    <n v="40182.297222222223"/>
    <n v="0"/>
    <n v="120"/>
    <d v="2010-01-12T00:00:00"/>
    <n v="0"/>
    <x v="724"/>
  </r>
  <r>
    <n v="732"/>
    <n v="1"/>
    <x v="206"/>
    <x v="181"/>
    <s v="&lt;p&gt;New here and hoping for help.&lt;br /&gt;_x000a_I have two column data &quot;D6:D39&quot; with 15 fixed dropdown choices and &quot;E6:E39&quot; which has dates (mm/dd/yy) users enter.&lt;br /&gt;_x000a_I only want excel to give me the total of the &quot;D&quot; range IF it has a date beside it. I have tried various formulas but all examples seem to require specifics ie =1 &amp;lt;&amp;gt;1&lt;br /&gt;_x000a_example: D has cells 6 thru 10 with &quot;Apple&quot; 11,12,15 &quot;Peach&quot; and E has a used defined date in cells E 6,7,11,15 it should answer 4 (I don't care in this column how many apples or peahes) just how many have dates associated.&lt;/p&gt;_x000a_&lt;p&gt;Hope someone can help, I've spent a couple days on this and still get the wrong answer... &lt;/p&gt;_x000a_&lt;p&gt;Thank you in advance._x000a_&lt;/p&gt;_x000a_"/>
    <d v="2010-01-12T22:42:54"/>
    <n v="0"/>
    <x v="0"/>
    <x v="0"/>
    <b v="0"/>
    <x v="0"/>
    <n v="3"/>
    <n v="40190.945833333331"/>
    <n v="0"/>
    <n v="120"/>
    <d v="2010-01-12T00:00:00"/>
    <n v="0"/>
    <x v="725"/>
  </r>
  <r>
    <n v="733"/>
    <n v="1"/>
    <x v="203"/>
    <x v="178"/>
    <s v="&lt;p&gt;I thank both of you for the suggestions. I will give them a try.&lt;br /&gt;_x000a_Tim_x000a_&lt;/p&gt;_x000a_"/>
    <d v="2010-01-12T23:25:33"/>
    <n v="0"/>
    <x v="3"/>
    <x v="0"/>
    <b v="1"/>
    <x v="0"/>
    <n v="3"/>
    <n v="40190.17291666667"/>
    <n v="0"/>
    <n v="120"/>
    <d v="2010-01-12T00:00:00"/>
    <n v="0"/>
    <x v="726"/>
  </r>
  <r>
    <n v="734"/>
    <n v="1"/>
    <x v="206"/>
    <x v="2"/>
    <s v="&lt;p&gt;Foster&lt;/p&gt;_x000a_&lt;p&gt;try this &lt;/p&gt;_x000a_&lt;p&gt;=+SUMPRODUCT((1*($D$6:$D$39&amp;lt;&amp;gt;&quot;&quot;)*($E$6:$E$39&amp;lt;&amp;gt;&quot;&quot;)))&lt;/p&gt;_x000a_&lt;p&gt;if you want to select a piece of fruit change to &lt;/p&gt;_x000a_&lt;p&gt;=+SUMPRODUCT((1*($D$6:$D$39=&quot;Peach&quot;)*($E$6:$E$39&amp;lt;&amp;gt;&quot;&quot;)))&lt;br /&gt;_x000a_=+SUMPRODUCT((1*($D$6:$D$39=$G$30)*($E$6:$E$39&amp;lt;&amp;gt;&quot;&quot;)))   ' where G30 has a Fruit name&lt;br /&gt;_x000a_etc_x000a_&lt;/p&gt;_x000a_"/>
    <d v="2010-01-12T23:58:23"/>
    <n v="0"/>
    <x v="1"/>
    <x v="1"/>
    <b v="1"/>
    <x v="1"/>
    <n v="3"/>
    <n v="40190.945833333331"/>
    <n v="5.3043981482915115E-2"/>
    <n v="121"/>
    <d v="2010-01-12T00:00:00"/>
    <s v="foster"/>
    <x v="727"/>
  </r>
  <r>
    <n v="735"/>
    <n v="1"/>
    <x v="206"/>
    <x v="181"/>
    <s v="&lt;p&gt;WOW, worked perfectly. Thanks so much._x000a_&lt;/p&gt;_x000a_"/>
    <d v="2010-01-13T00:09:19"/>
    <n v="0"/>
    <x v="2"/>
    <x v="0"/>
    <b v="1"/>
    <x v="0"/>
    <n v="4"/>
    <n v="40190.945833333331"/>
    <n v="0"/>
    <n v="121"/>
    <d v="2010-01-13T00:00:00"/>
    <n v="0"/>
    <x v="728"/>
  </r>
  <r>
    <n v="736"/>
    <n v="1"/>
    <x v="186"/>
    <x v="2"/>
    <s v="&lt;p&gt;Samlim&lt;br /&gt;_x000a_Delete the lines 7, 11 etc and&lt;br /&gt;_x000a_Copy this to H6 or 7 and copy down&lt;/p&gt;_x000a_&lt;p&gt;=+TREND(OFFSET($J$6,+MATCH($C7,$J$7:$J$16,1),+MATCH($D7,OFFSET($K$6:$P$6,MATCH($C7,$J$7:$J$16,1)-1,0)),1,2),OFFSET($J$6,+MATCH($C7,$J$7:$J$16,1)-1,+MATCH($D7,OFFSET($K$6:$P$6,MATCH($C7,$J$7:$J$16,1)-1,0)),1,2),$D7)&lt;/p&gt;_x000a_&lt;p&gt;I'll post an explanation in the next few days_x000a_&lt;/p&gt;_x000a_"/>
    <d v="2010-01-13T00:16:51"/>
    <n v="0"/>
    <x v="11"/>
    <x v="1"/>
    <b v="1"/>
    <x v="1"/>
    <n v="4"/>
    <n v="40182.297222222223"/>
    <n v="8.7144791666651145"/>
    <n v="122"/>
    <d v="2010-01-13T00:00:00"/>
    <s v="samlim88"/>
    <x v="729"/>
  </r>
  <r>
    <n v="737"/>
    <n v="1"/>
    <x v="186"/>
    <x v="166"/>
    <s v="&lt;p&gt;Thanks Hui,&lt;/p&gt;_x000a_&lt;p&gt;That works great.  Understanding this would be great.&lt;/p&gt;_x000a_&lt;p&gt;Also, when the quantity exceeds the max quantity, a value problem occurs.&lt;/p&gt;_x000a_&lt;p&gt;Is there anyway to make set it so that the price is equal to the price of maximum quantity.&lt;/p&gt;_x000a_&lt;p&gt;For example, if we have a quantity of 100 for item A, but the max is quantity is 50 at a price of $0.74, can we then set the price at $0.74.&lt;/p&gt;_x000a_&lt;p&gt;Thanks,&lt;br /&gt;_x000a_Sam_x000a_&lt;/p&gt;_x000a_"/>
    <d v="2010-01-13T04:02:06"/>
    <n v="0"/>
    <x v="12"/>
    <x v="0"/>
    <b v="1"/>
    <x v="0"/>
    <n v="4"/>
    <n v="40182.297222222223"/>
    <n v="0"/>
    <n v="122"/>
    <d v="2010-01-13T00:00:00"/>
    <n v="0"/>
    <x v="730"/>
  </r>
  <r>
    <n v="738"/>
    <n v="1"/>
    <x v="186"/>
    <x v="2"/>
    <s v="&lt;p&gt;The quickest way is to insert another column after the Maximum Qty and put in a Large Qty at the same price as the Maximum Qty&lt;br /&gt;_x000a_Then Select the formula and then Drag the relevant ranges to cover the new Column_x000a_&lt;/p&gt;_x000a_"/>
    <d v="2010-01-13T04:15:32"/>
    <n v="0"/>
    <x v="13"/>
    <x v="1"/>
    <b v="1"/>
    <x v="1"/>
    <n v="4"/>
    <n v="40182.297222222223"/>
    <n v="8.880231481482042"/>
    <n v="123"/>
    <d v="2010-01-13T00:00:00"/>
    <s v="samlim88"/>
    <x v="731"/>
  </r>
  <r>
    <n v="739"/>
    <n v="1"/>
    <x v="186"/>
    <x v="166"/>
    <s v="&lt;p&gt;I was also just playing around with your HLookup and realised it does not provide an exact match for the item name.  Is there anyway to make it an exact match?&lt;/p&gt;_x000a_&lt;p&gt;For example, even if I had item name &quot;asd&quot; it would still show a price even though it did not exist on the price list.&lt;/p&gt;_x000a_&lt;p&gt;Thanks,&lt;br /&gt;_x000a_Sam_x000a_&lt;/p&gt;_x000a_"/>
    <d v="2010-01-13T05:07:05"/>
    <n v="0"/>
    <x v="14"/>
    <x v="0"/>
    <b v="1"/>
    <x v="0"/>
    <n v="4"/>
    <n v="40182.297222222223"/>
    <n v="0"/>
    <n v="123"/>
    <d v="2010-01-13T00:00:00"/>
    <n v="0"/>
    <x v="732"/>
  </r>
  <r>
    <n v="740"/>
    <n v="1"/>
    <x v="186"/>
    <x v="2"/>
    <s v="&lt;p&gt;Samlim&lt;/p&gt;_x000a_&lt;p&gt;I hope the following helps with an explanation of the formula&lt;/p&gt;_x000a_&lt;p&gt;=+TREND(OFFSET($J$6,+MATCH($C7,$J$7:$J$16,1),+MATCH($D7,OFFSET($K$6:$P$6,MATCH($C7,$J$7:$J$16,1)-1,0)),1,2),OFFSET($J$6,+MATCH($C7,$J$7:$J$16,1)-1,+MATCH($D7,OFFSET($K$6:$P$6,MATCH($C7,$J$7:$J$16,1)-1,0)),1,2),$D7)&lt;/p&gt;_x000a_&lt;p&gt;is based on the Trend formula&lt;br /&gt;_x000a_=Trend(y_range, x_Range, New_X, Const)  &lt;/p&gt;_x000a_&lt;p&gt;Trend returns a new Y_value for a New_X value based on the X_Range, Y_Range data and interpolates using  best fit lines&lt;br /&gt;_x000a_X_Range and Y_Range are both arrays of data and can be entered as 1,2,3 or as a range A1:A10&lt;br /&gt;_x000a_Const is not required for this exercise&lt;/p&gt;_x000a_&lt;p&gt;If X_Range and Y_Range are linear we could have used the total Range for Qty and Price&lt;br /&gt;_x000a_As your data was not linear, we have to work out a shorter range, being the Qty and Price either side of your Qty driver.&lt;br /&gt;_x000a_ie: the X_Range and Y_Ranges will only be 2 cells long&lt;/p&gt;_x000a_&lt;p&gt;So applying Trend to your data requires that we can work out the location of these 2 ranges based on the Qty and Item.&lt;/p&gt;_x000a_&lt;p&gt;There are 3 parts to the Trend equation&lt;/p&gt;_x000a_&lt;p&gt;which are&lt;/p&gt;_x000a_&lt;p&gt;Y_Range = OFFSET($J$6,+MATCH($C7,$J$7:$J$16,1), +MATCH($D7,OFFSET($K$6:$P$6,MATCH($C7,$J$7:$J$16,1)-1,0)),1,2)&lt;/p&gt;_x000a_&lt;p&gt;X_Range = OFFSET($J$6,+MATCH($C7,$J$7:$J$16,1)-1, +MATCH($D7,OFFSET($K$6:$P$6,MATCH($C7,$J$7:$J$16,1)-1,0)),1,2)&lt;/p&gt;_x000a_&lt;p&gt;New_X = $D7&lt;/p&gt;_x000a_&lt;p&gt;How does the Offset work to setup a Range related to your data?&lt;/p&gt;_x000a_&lt;p&gt;Y_Range is based around the calculation of the Relevent Row and Column for the first value of the Y_Range,&lt;br /&gt;_x000a_which in this case of your Data is Item=B Qty=38 is the $1.12&lt;br /&gt;_x000a_Offset will lookup the Offseting Rows and Columns from the top of the data $J$6 &lt;/p&gt;_x000a_&lt;p&gt;The first part of the offset is the Rows which is +MATCH($C7,$J$7:$J$16,1)&lt;br /&gt;_x000a_This Looks up the No. of Rows based on the Position of $C7 (Item B) in the column ($J$7:$J$16) which in this case is 4&lt;/p&gt;_x000a_&lt;p&gt;The second part of the offset is the Columns which is +MATCH($D7,OFFSET($K$6:$P$6,MATCH($C7,$J$7:$J$16,1)-1,0))&lt;br /&gt;_x000a_This part looks up the horizontal offset along the Qty Row, But seeing as this is variable we have to offset a fixed row to the correct position first&lt;br /&gt;_x000a_The Midlle part of this :  OFFSET($K$6:$P$6,MATCH($C7,$J$7:$J$16,1)-1,0)&lt;br /&gt;_x000a_does the job of offsetting a known Range $K$6:$P$6 and it is moved down the number of rows as discussed above based on the Item No. (Item B) in the column &lt;/p&gt;_x000a_&lt;p&gt;($J$7:$J$16) which in this case is 4&lt;/p&gt;_x000a_&lt;p&gt;The outside part of this +MATCH($D7,________, ) then can workout how far along the Qty Range to offset the new range, which in this case is 2&lt;/p&gt;_x000a_&lt;p&gt;The third part of the offset is the size of the Rows in this case we are after an Range which is 1 cell high &lt;/p&gt;_x000a_&lt;p&gt;The fourth part of the offset is the size of the Columns in this case we are after an Range which is 2 cells wide&lt;/p&gt;_x000a_&lt;p&gt;X_Range works the same except for a small -1 after the first match in the X_Range, which then looks up the corresponding cell 1 row above&lt;/p&gt;_x000a_&lt;p&gt;You may have to read through this very slowly and understand each section before you move on.&lt;/p&gt;_x000a_&lt;p&gt;Believe me when I say, that it did my head in writing the formula in the first place!_x000a_&lt;/p&gt;_x000a_"/>
    <d v="2010-01-13T07:29:43"/>
    <n v="0"/>
    <x v="15"/>
    <x v="1"/>
    <b v="1"/>
    <x v="1"/>
    <n v="4"/>
    <n v="40182.297222222223"/>
    <n v="9.0150810185150476"/>
    <n v="124"/>
    <d v="2010-01-13T00:00:00"/>
    <s v="samlim88"/>
    <x v="733"/>
  </r>
  <r>
    <n v="741"/>
    <n v="1"/>
    <x v="186"/>
    <x v="166"/>
    <s v="&lt;p&gt;Wow, increadible Hui!  Thanks so much for the detailed explanation.&lt;/p&gt;_x000a_&lt;p&gt;I'm taking my time to read it now.&lt;/p&gt;_x000a_&lt;p&gt;By the way, would you help me answer the below please?&lt;/p&gt;_x000a_&lt;p&gt;----&lt;br /&gt;_x000a_I was also just playing around with your HLookup and realised it does not provide an exact match for the item name. Is there anyway to make it an exact match?&lt;/p&gt;_x000a_&lt;p&gt;For example, even if I had item name &quot;asd&quot; it would still show a price even though it did not exist on the price list.&lt;/p&gt;_x000a_&lt;p&gt;Thanks,&lt;br /&gt;_x000a_Sam&lt;br /&gt;_x000a_----_x000a_&lt;/p&gt;_x000a_"/>
    <d v="2010-01-13T08:23:26"/>
    <n v="0"/>
    <x v="16"/>
    <x v="0"/>
    <b v="1"/>
    <x v="0"/>
    <n v="4"/>
    <n v="40182.297222222223"/>
    <n v="0"/>
    <n v="124"/>
    <d v="2010-01-13T00:00:00"/>
    <n v="0"/>
    <x v="734"/>
  </r>
  <r>
    <n v="742"/>
    <n v="1"/>
    <x v="207"/>
    <x v="13"/>
    <s v="&lt;p&gt;Hi,&lt;/p&gt;_x000a_&lt;p&gt;I want to perform a search with a variable:&lt;br /&gt;_x000a_Sheet1: in cell A1 you put the search variable&lt;br /&gt;_x000a_Then you activate a macro that will lookup the variable in sheet 2 column 3 and select it_x000a_&lt;/p&gt;_x000a_"/>
    <d v="2010-01-13T08:30:43"/>
    <n v="0"/>
    <x v="0"/>
    <x v="0"/>
    <b v="0"/>
    <x v="0"/>
    <n v="4"/>
    <n v="40191.354166666664"/>
    <n v="0"/>
    <n v="124"/>
    <d v="2010-01-13T00:00:00"/>
    <n v="0"/>
    <x v="735"/>
  </r>
  <r>
    <n v="743"/>
    <n v="1"/>
    <x v="207"/>
    <x v="158"/>
    <s v="&lt;p&gt;Hi,&lt;/p&gt;_x000a_&lt;p&gt;In Sheet 1 add a named range (eg Search). his is where you will put the variable.&lt;/p&gt;_x000a_&lt;p&gt;Then in VB add:&lt;/p&gt;_x000a_&lt;p&gt;Sub Search()&lt;/p&gt;_x000a_&lt;p&gt;' Search Macro&lt;/p&gt;_x000a_&lt;p&gt;Dim Search As String&lt;/p&gt;_x000a_&lt;p&gt;Search = Range(&quot;Search&quot;).Value&lt;/p&gt;_x000a_&lt;p&gt;Sheets(&quot;Sheet2&quot;).Select&lt;br /&gt;_x000a_    Columns(&quot;C:C&quot;).Select&lt;br /&gt;_x000a_    Selection.Find(What:=Search, After:=ActiveCell, LookIn:=xlFormulas, _&lt;br /&gt;_x000a_        LookAt:=xlPart, SearchOrder:=xlByRows, SearchDirection:=xlNext, _&lt;br /&gt;_x000a_        MatchCase:=False, SearchFormat:=False).Activate&lt;/p&gt;_x000a_&lt;p&gt;End Sub&lt;/p&gt;_x000a_&lt;p&gt;Myles_x000a_&lt;/p&gt;_x000a_"/>
    <d v="2010-01-13T08:49:22"/>
    <n v="0"/>
    <x v="1"/>
    <x v="0"/>
    <b v="1"/>
    <x v="0"/>
    <n v="4"/>
    <n v="40191.354166666664"/>
    <n v="0"/>
    <n v="124"/>
    <d v="2010-01-13T00:00:00"/>
    <n v="0"/>
    <x v="736"/>
  </r>
  <r>
    <n v="744"/>
    <n v="1"/>
    <x v="207"/>
    <x v="13"/>
    <s v="&lt;p&gt;Thanks, perfect!_x000a_&lt;/p&gt;_x000a_"/>
    <d v="2010-01-13T08:58:20"/>
    <n v="0"/>
    <x v="2"/>
    <x v="0"/>
    <b v="1"/>
    <x v="0"/>
    <n v="4"/>
    <n v="40191.354166666664"/>
    <n v="0"/>
    <n v="124"/>
    <d v="2010-01-13T00:00:00"/>
    <n v="0"/>
    <x v="737"/>
  </r>
  <r>
    <n v="745"/>
    <n v="1"/>
    <x v="207"/>
    <x v="158"/>
    <s v="&lt;p&gt;Hi,&lt;/p&gt;_x000a_&lt;p&gt;I've just had a little play with it. Worth changing the LookIn:=xlFormulas to LookIn:=xlValues and adding an error catch. Revised code below:&lt;/p&gt;_x000a_&lt;p&gt;Sub Search()&lt;/p&gt;_x000a_&lt;p&gt;' Search Macro&lt;/p&gt;_x000a_&lt;p&gt;Dim Search As String&lt;/p&gt;_x000a_&lt;p&gt;On Error GoTo ErrorCatch&lt;/p&gt;_x000a_&lt;p&gt;Search = Range(&quot;Search&quot;).Value&lt;/p&gt;_x000a_&lt;p&gt;Sheets(&quot;Sheet2&quot;).Select&lt;/p&gt;_x000a_&lt;p&gt;    Columns(&quot;C:C&quot;).Select&lt;/p&gt;_x000a_&lt;p&gt;    Selection.Find(What:=Search, After:=ActiveCell, LookIn:=xlValues, _&lt;br /&gt;_x000a_        LookAt:=xlPart, SearchOrder:=xlByRows, SearchDirection:=xlNext, _&lt;br /&gt;_x000a_        MatchCase:=False, SearchFormat:=False).Activate&lt;/p&gt;_x000a_&lt;p&gt;   Exit Sub&lt;/p&gt;_x000a_&lt;p&gt;ErrorCatch:&lt;/p&gt;_x000a_&lt;p&gt;   MsgBox &quot;Search item not found&quot;&lt;/p&gt;_x000a_&lt;p&gt;End Sub_x000a_&lt;/p&gt;_x000a_"/>
    <d v="2010-01-13T09:06:51"/>
    <n v="0"/>
    <x v="3"/>
    <x v="0"/>
    <b v="1"/>
    <x v="0"/>
    <n v="4"/>
    <n v="40191.354166666664"/>
    <n v="0"/>
    <n v="124"/>
    <d v="2010-01-13T00:00:00"/>
    <n v="0"/>
    <x v="738"/>
  </r>
  <r>
    <n v="746"/>
    <n v="1"/>
    <x v="207"/>
    <x v="13"/>
    <s v="&lt;p&gt;Hi,&lt;/p&gt;_x000a_&lt;p&gt;That a good one but I still have another problem:&lt;/p&gt;_x000a_&lt;p&gt;There are a couple of actions the macro performs after it has found the record.&lt;br /&gt;_x000a_If it doesn't find the record is must not perform those actions.&lt;br /&gt;_x000a_How can I realize that?&lt;/p&gt;_x000a_&lt;pre&gt;&lt;code&gt;Sub Search()_x000a__x000a_&amp;#39; Search Macro_x000a__x000a_Dim Search As String_x000a__x000a_On Error GoTo ErrorCatch_x000a__x000a_Search = Range(&amp;quot;Search&amp;quot;).Value_x000a__x000a_Sheets(&amp;quot;data&amp;quot;).Select_x000a__x000a_Columns(&amp;quot;L:L&amp;quot;).Select_x000a__x000a_Selection.Find(What:=Search, After:=ActiveCell, LookIn:=xlValues, __x000a_LookAt:=xlPart, SearchOrder:=xlByRows, SearchDirection:=xlNext, __x000a_MatchCase:=False, SearchFormat:=False).Activate_x000a__x000a_Exit Sub_x000a__x000a_ErrorCatch:_x000a__x000a_MsgBox &amp;quot;Search item not found&amp;quot;_x000a__x000a_&amp;#39;copy record to sheet Entry_x000a_ActiveCell.Offset(0, -11).Range(&amp;quot;A1:AX1&amp;quot;).Select_x000a_    Selection.Copy_x000a_    Sheets(&amp;quot;Entry&amp;quot;).Select_x000a_    Range(&amp;quot;B3&amp;quot;).Select_x000a_    Selection.PasteSpecial Paste:=xlPasteValues, Operation:=xlNone, SkipBlanks __x000a_        :=False, Transpose:=True_x000a__x000a_&amp;#39;delete old record_x000a_Search = Range(&amp;quot;Search&amp;quot;).Value_x000a__x000a_Sheets(&amp;quot;data&amp;quot;).Select_x000a_Columns(&amp;quot;L:L&amp;quot;).Select_x000a_Selection.Find(What:=Search, After:=ActiveCell, LookIn:=xlFormulas, __x000a_LookAt:=xlPart, SearchOrder:=xlByRows, SearchDirection:=xlNext, __x000a_MatchCase:=False, SearchFormat:=False).Select_x000a__x000a_ ActiveCell.Offset(0, -11).Range(&amp;quot;A1:AX1&amp;quot;).Select_x000a_    Selection.Delete Shift:=xlUp_x000a_Sheets(&amp;quot;Entry&amp;quot;).Select_x000a_End Sub&lt;/code&gt;&lt;/pre&gt;_x000a_"/>
    <d v="2010-01-13T13:34:03"/>
    <n v="0"/>
    <x v="4"/>
    <x v="0"/>
    <b v="1"/>
    <x v="0"/>
    <n v="4"/>
    <n v="40191.354166666664"/>
    <n v="0"/>
    <n v="124"/>
    <d v="2010-01-13T00:00:00"/>
    <n v="0"/>
    <x v="739"/>
  </r>
  <r>
    <n v="747"/>
    <n v="1"/>
    <x v="208"/>
    <x v="156"/>
    <s v="&lt;p&gt;Hello all&lt;/p&gt;_x000a_&lt;p&gt;I am at that frustrating point of knowing something about Excel but not knowing enough.  I would like to create a chart which has :-&lt;/p&gt;_x000a_&lt;p&gt;X axis is the month (to include the whole year)&lt;br /&gt;_x000a_y axis is the number of customers that particular month - also, the column needs to be divided into 3 to show that every customer falls into one of three categories : Pre, In Audit and Licence.&lt;/p&gt;_x000a_&lt;p&gt;I have tried using one of the conventional charts, but the chart I most want it to look like uses a % indicator on the Y axis, and I don't want that.  Now, there may be a very obvious solution to people out there.  Please feel free to express it, because I have learnt most of my Excel stuff by backward engineering stuff, not by actually getting officially taught, so there are basic gaps in my knowledge.&lt;/p&gt;_x000a_&lt;p&gt;Many thanks for any help_x000a_&lt;/p&gt;_x000a_"/>
    <d v="2010-01-13T14:04:26"/>
    <n v="0"/>
    <x v="0"/>
    <x v="0"/>
    <b v="0"/>
    <x v="0"/>
    <n v="4"/>
    <n v="40191.586111111108"/>
    <n v="0"/>
    <n v="124"/>
    <d v="2010-01-13T00:00:00"/>
    <n v="0"/>
    <x v="740"/>
  </r>
  <r>
    <n v="748"/>
    <n v="1"/>
    <x v="207"/>
    <x v="13"/>
    <s v="&lt;p&gt;Got it!&lt;/p&gt;_x000a_&lt;p&gt;'Sub Search()&lt;br /&gt;_x000a_Application.ScreenUpdating = False&lt;br /&gt;_x000a_'Search&lt;br /&gt;_x000a_Dim Search As String&lt;br /&gt;_x000a_On Error GoTo ErrorCatch&lt;br /&gt;_x000a_Search = Range(&quot;Search&quot;).Value&lt;/p&gt;_x000a_&lt;p&gt;Sheets(&quot;data&quot;).Select&lt;br /&gt;_x000a_Columns(&quot;M:M&quot;).Select&lt;br /&gt;_x000a_Selection.Find(What:=Search, After:=ActiveCell, LookIn:=xlFormulas, _&lt;br /&gt;_x000a_LookAt:=xlWhole, SearchOrder:=xlByRows, SearchDirection:=xlNext, _&lt;br /&gt;_x000a_MatchCase:=False, SearchFormat:=False).Select&lt;/p&gt;_x000a_&lt;p&gt;'Copy record to Entry&lt;br /&gt;_x000a_ActiveCell.Offset(0, -12).Range(&quot;A1:AY1&quot;).Select&lt;br /&gt;_x000a_    Selection.Copy&lt;br /&gt;_x000a_    Sheets(&quot;Entry&quot;).Select&lt;br /&gt;_x000a_    Range(&quot;B3&quot;).Select&lt;br /&gt;_x000a_    Selection.PasteSpecial Paste:=xlPasteValues, Operation:=xlNone, SkipBlanks _&lt;br /&gt;_x000a_        :=False, Transpose:=True&lt;br /&gt;_x000a_'Delete old record&lt;br /&gt;_x000a_Sheets(&quot;data&quot;).Select&lt;br /&gt;_x000a_Selection.ClearContents&lt;br /&gt;_x000a_Sheets(&quot;Entry&quot;).Select&lt;/p&gt;_x000a_&lt;p&gt;Exit Sub&lt;br /&gt;_x000a_ErrorCatch:&lt;br /&gt;_x000a_Sheets(&quot;Entry&quot;).Select&lt;br /&gt;_x000a_MsgBox &quot;Search item not found&quot;&lt;/p&gt;_x000a_&lt;p&gt;End Sub'&lt;/p&gt;_x000a_&lt;p&gt;Isn't this the same as you posted?_x000a_&lt;/p&gt;_x000a_"/>
    <d v="2010-01-13T15:16:56"/>
    <n v="0"/>
    <x v="5"/>
    <x v="0"/>
    <b v="1"/>
    <x v="0"/>
    <n v="4"/>
    <n v="40191.354166666664"/>
    <n v="0"/>
    <n v="124"/>
    <d v="2010-01-13T00:00:00"/>
    <n v="0"/>
    <x v="741"/>
  </r>
  <r>
    <n v="749"/>
    <n v="1"/>
    <x v="209"/>
    <x v="182"/>
    <s v="&lt;p&gt;Hello&lt;br /&gt;_x000a_My 1st post.&lt;br /&gt;_x000a_I am pretty good at excel, but not good at macro programming.&lt;/p&gt;_x000a_&lt;p&gt;Trying to create a spreadsheet with a couple of things going on so hopefully I will explain it well.&lt;/p&gt;_x000a_&lt;p&gt;-Have a datatable with 6 columns and data in one of the columns repeats frequently&lt;br /&gt;_x000a_-Have several different tabs labeled as the frequently repeated data (6 total)&lt;br /&gt;_x000a_-Have another tab labeled &quot;other&quot; which will store data not corresponding to the other 6 tabs.&lt;/p&gt;_x000a_&lt;p&gt;My desire is to have one spot for new data entry (6 columns worth) and have it sort the new data (based off of one column of data that frequently repeats) into one of the existing tabs.  This data needs to be copied into the next available line in these preexisting tabs as well as a copy into an &quot;universal&quot; tab that holds all the data that has been entered.&lt;/p&gt;_x000a_&lt;p&gt;Its like a complex search and &quot;copy if new&quot; type of functionality.  &lt;/p&gt;_x000a_&lt;p&gt;Not even sure if this could be done, and if it can would I be qualified enough to do it.&lt;/p&gt;_x000a_&lt;p&gt;Like I stated before, I'm pretty good @ excel but not excellent.&lt;/p&gt;_x000a_&lt;p&gt;Thanks in advance for any help I receive._x000a_&lt;/p&gt;_x000a_"/>
    <d v="2010-01-13T22:16:41"/>
    <n v="0"/>
    <x v="0"/>
    <x v="0"/>
    <b v="0"/>
    <x v="0"/>
    <n v="4"/>
    <n v="40191.927777777775"/>
    <n v="0"/>
    <n v="124"/>
    <d v="2010-01-13T00:00:00"/>
    <n v="0"/>
    <x v="742"/>
  </r>
  <r>
    <n v="750"/>
    <n v="1"/>
    <x v="208"/>
    <x v="2"/>
    <s v="&lt;p&gt;LadyBlack&lt;br /&gt;_x000a_Isn't a Stacked column chart what you are trying to to?&lt;br /&gt;_x000a_Don't get hung up Axis Formats as you can change them to whatever you need_x000a_&lt;/p&gt;_x000a_"/>
    <d v="2010-01-14T00:14:01"/>
    <n v="0"/>
    <x v="1"/>
    <x v="1"/>
    <b v="1"/>
    <x v="1"/>
    <n v="5"/>
    <n v="40191.586111111108"/>
    <n v="0.42362268518627388"/>
    <n v="125"/>
    <d v="2010-01-14T00:00:00"/>
    <s v="LadyBlack"/>
    <x v="743"/>
  </r>
  <r>
    <n v="751"/>
    <n v="1"/>
    <x v="186"/>
    <x v="166"/>
    <s v="&lt;p&gt;I didn't realise Hui, but the formule  [ =+TREND(OFFSET($J$6,+MATCH($C7,$J$7:$J$16,1),+MATCH($D7,OFFSET($K$6:$P$6,MATCH($C7,$J$7:$J$16,1)-1,0)),1,2),OFFSET($J$6,+MATCH($C7,$J$7:$J$16,1)-1,+MATCH($D7,OFFSET($K$6:$P$6,MATCH($C7,$J$7:$J$16,1)-1,0)),1,2),$D7)   ]  doesn't provide an exact match.&lt;/p&gt;_x000a_&lt;p&gt;So if I have item Z for example, it still returns a result.&lt;/p&gt;_x000a_&lt;p&gt;Is it possible to make it return a value for only when there is an exact match?_x000a_&lt;/p&gt;_x000a_"/>
    <d v="2010-01-14T01:29:12"/>
    <n v="0"/>
    <x v="17"/>
    <x v="0"/>
    <b v="1"/>
    <x v="0"/>
    <n v="5"/>
    <n v="40182.297222222223"/>
    <n v="0"/>
    <n v="125"/>
    <d v="2010-01-14T00:00:00"/>
    <n v="0"/>
    <x v="744"/>
  </r>
  <r>
    <n v="752"/>
    <n v="1"/>
    <x v="210"/>
    <x v="183"/>
    <s v="&lt;p&gt;I have a budget spreadsheet.  Col A contains day/date of month, Col B has dollar amount, Col C has a text label of what the amount in Col B is.  For example there will be several entries in Col A for money spent on gasoline, groceries, insurance etc. with corresponding labels next to them in Col C.  Question: Is there a was I can create a chart to group, for example, the total amounts spent on gasoline, and the total amounts spent on insurance etc etc.  As you can see, I am a novice.  Thank you for any help you may offer!_x000a_&lt;/p&gt;_x000a_"/>
    <d v="2010-01-14T04:05:10"/>
    <n v="0"/>
    <x v="0"/>
    <x v="0"/>
    <b v="0"/>
    <x v="0"/>
    <n v="5"/>
    <n v="40192.170138888891"/>
    <n v="0"/>
    <n v="125"/>
    <d v="2010-01-14T00:00:00"/>
    <n v="0"/>
    <x v="745"/>
  </r>
  <r>
    <n v="753"/>
    <n v="1"/>
    <x v="210"/>
    <x v="2"/>
    <s v="&lt;p&gt;Glp&lt;br /&gt;_x000a_Pivot Charts can do that for you&lt;br /&gt;_x000a_Try the Insert, Pivot Chart function and follow through the various prompts_x000a_&lt;/p&gt;_x000a_"/>
    <d v="2010-01-14T04:44:01"/>
    <n v="0"/>
    <x v="1"/>
    <x v="1"/>
    <b v="1"/>
    <x v="1"/>
    <n v="5"/>
    <n v="40192.170138888891"/>
    <n v="2.7094907403807156E-2"/>
    <n v="126"/>
    <d v="2010-01-14T00:00:00"/>
    <s v="glp"/>
    <x v="746"/>
  </r>
  <r>
    <n v="754"/>
    <n v="1"/>
    <x v="207"/>
    <x v="184"/>
    <s v="&lt;p&gt;Hi, I have a question to your copy to entry code&lt;br /&gt;_x000a_what I am trying to do is, after a person searches the data based on a string, all the details for that string must be seleted one by one from second sheet and pasted in first sheet D4, D6, D8... ...&lt;/p&gt;_x000a_&lt;p&gt;I have tried doing this but do not know how to change the range for every iterations( 7th line in the code below)&lt;/p&gt;_x000a_&lt;p&gt;below is the only code i changed from yours... please help..&lt;/p&gt;_x000a_&lt;p&gt;'Copy record to Entry&lt;br /&gt;_x000a_ActiveCell.Offset(0, 1).Range(&quot;A1:A1&quot;).Select&lt;br /&gt;_x000a_i = 1&lt;br /&gt;_x000a_Do&lt;br /&gt;_x000a_If ActiveCell &amp;lt;&amp;gt; &quot;&quot; Then&lt;br /&gt;_x000a_Selection.Copy&lt;br /&gt;_x000a_Sheets(&quot;Entry&quot;).Select&lt;br /&gt;_x000a_Range(&quot;B3&quot;).Select&lt;br /&gt;_x000a_Selection.PasteSpecial Paste:=xlPasteValues, Operation:=xlNone, SkipBlanks _&lt;br /&gt;_x000a_:=False, Transpose:=True&lt;/p&gt;_x000a_&lt;p&gt;Sheets(&quot;Database&quot;).Select&lt;br /&gt;_x000a_        i = i + 1&lt;br /&gt;_x000a_        ActiveCell.Offset(0, 1).Select&lt;br /&gt;_x000a_    Else&lt;br /&gt;_x000a_        ActiveCell.Offset(0, 1).Select&lt;br /&gt;_x000a_    End If&lt;br /&gt;_x000a_    Loop Until ActiveCell.Value = &quot;&quot;_x000a_&lt;/p&gt;_x000a_"/>
    <d v="2010-01-14T08:37:13"/>
    <n v="0"/>
    <x v="6"/>
    <x v="0"/>
    <b v="1"/>
    <x v="0"/>
    <n v="5"/>
    <n v="40191.354166666664"/>
    <n v="0"/>
    <n v="126"/>
    <d v="2010-01-14T00:00:00"/>
    <n v="0"/>
    <x v="747"/>
  </r>
  <r>
    <n v="755"/>
    <n v="1"/>
    <x v="207"/>
    <x v="158"/>
    <s v="&lt;p&gt;Hi,&lt;/p&gt;_x000a_&lt;p&gt;Is this what you are trying to do?&lt;/p&gt;_x000a_&lt;p&gt;I have moved your B3 selection out of the loop and added an offset:&lt;/p&gt;_x000a_&lt;p&gt;Sub test()&lt;/p&gt;_x000a_&lt;p&gt;ActiveCell.Offset(0, 1).Range(&quot;A1:A1&quot;).Select&lt;br /&gt;_x000a_i = 1&lt;/p&gt;_x000a_&lt;p&gt;Sheets(&quot;Entry&quot;).Select&lt;br /&gt;_x000a_Range(&quot;B3&quot;).Select&lt;br /&gt;_x000a_Sheets(&quot;Database&quot;).Select&lt;/p&gt;_x000a_&lt;p&gt;Do&lt;br /&gt;_x000a_If ActiveCell &amp;lt;&amp;gt; &quot;&quot; Then&lt;br /&gt;_x000a_Selection.Copy&lt;br /&gt;_x000a_Sheets(&quot;Entry&quot;).Select&lt;/p&gt;_x000a_&lt;p&gt;Selection.PasteSpecial Paste:=xlPasteValues, Operation:=xlNone, SkipBlanks _&lt;br /&gt;_x000a_:=False, Transpose:=True&lt;/p&gt;_x000a_&lt;p&gt;ActiveCell.Offset(1, 0).Select&lt;/p&gt;_x000a_&lt;p&gt;Sheets(&quot;Database&quot;).Select&lt;br /&gt;_x000a_i = i + 1&lt;br /&gt;_x000a_ActiveCell.Offset(0, 1).Select&lt;br /&gt;_x000a_Else&lt;/p&gt;_x000a_&lt;p&gt;ActiveCell.Offset(0, 1).Select&lt;br /&gt;_x000a_End If&lt;br /&gt;_x000a_Loop Until ActiveCell.Value = &quot;&quot;&lt;/p&gt;_x000a_&lt;p&gt;End Sub&lt;/p&gt;_x000a_&lt;p&gt;Myles_x000a_&lt;/p&gt;_x000a_"/>
    <d v="2010-01-14T08:52:37"/>
    <n v="0"/>
    <x v="7"/>
    <x v="0"/>
    <b v="1"/>
    <x v="0"/>
    <n v="5"/>
    <n v="40191.354166666664"/>
    <n v="0"/>
    <n v="126"/>
    <d v="2010-01-14T00:00:00"/>
    <n v="0"/>
    <x v="748"/>
  </r>
  <r>
    <n v="756"/>
    <n v="1"/>
    <x v="207"/>
    <x v="184"/>
    <s v="&lt;p&gt;Hi&lt;br /&gt;_x000a_Thank you for the solution. But I have one more problem&lt;br /&gt;_x000a_my range in sheet one is &quot;D4,D6,D8,D10,D12,E4,E6,E8,E10,E12&quot; to be precise. So by your code I can use &quot;offset(2,0)&quot; till D 12, but the next selection E2 will be a problem. Could you please help...._x000a_&lt;/p&gt;_x000a_"/>
    <d v="2010-01-14T09:26:07"/>
    <n v="0"/>
    <x v="8"/>
    <x v="0"/>
    <b v="1"/>
    <x v="0"/>
    <n v="5"/>
    <n v="40191.354166666664"/>
    <n v="0"/>
    <n v="126"/>
    <d v="2010-01-14T00:00:00"/>
    <n v="0"/>
    <x v="749"/>
  </r>
  <r>
    <n v="757"/>
    <n v="1"/>
    <x v="207"/>
    <x v="184"/>
    <s v="&lt;p&gt;I am sorry its E4 and not E2 and i cahnge my range staring from D4..below is my complete code&lt;br /&gt;_x000a_Sub Search()&lt;br /&gt;_x000a_Application.ScreenUpdating = False&lt;br /&gt;_x000a_'Search&lt;br /&gt;_x000a_Dim Search As String&lt;br /&gt;_x000a_ Dim i As String&lt;/p&gt;_x000a_&lt;p&gt;On Error GoTo ErrorCatch&lt;br /&gt;_x000a_Search = Range(&quot;Search&quot;).Value&lt;/p&gt;_x000a_&lt;p&gt;Sheets(&quot;Database&quot;).Select&lt;br /&gt;_x000a_Columns(&quot;B:B&quot;).Select&lt;br /&gt;_x000a_Selection.Find(What:=Search, After:=ActiveCell, LookIn:=xlFormulas, _&lt;br /&gt;_x000a_LookAt:=xlWhole, SearchOrder:=xlByRows, SearchDirection:=xlNext, _&lt;br /&gt;_x000a_MatchCase:=False, SearchFormat:=False).Select&lt;/p&gt;_x000a_&lt;p&gt;'Copy record to Entry&lt;br /&gt;_x000a_ActiveCell.Offset(0, 1).Range(&quot;A1:A1&quot;).Select&lt;br /&gt;_x000a_i = 1&lt;/p&gt;_x000a_&lt;p&gt;Sheets(&quot;Entry&quot;).Select&lt;br /&gt;_x000a_Range(&quot;D4&quot;).Select&lt;br /&gt;_x000a_Sheets(&quot;Database&quot;).Select&lt;/p&gt;_x000a_&lt;p&gt;Do&lt;br /&gt;_x000a_If ActiveCell &amp;lt;&amp;gt; &quot;&quot; Then&lt;br /&gt;_x000a_Selection.Copy&lt;br /&gt;_x000a_Sheets(&quot;Entry&quot;).Select&lt;/p&gt;_x000a_&lt;p&gt;Selection.PasteSpecial Paste:=xlPasteValues, Operation:=xlNone, SkipBlanks _&lt;br /&gt;_x000a_:=False, Transpose:=True&lt;/p&gt;_x000a_&lt;p&gt;ActiveCell.Offset(2, 0).Select&lt;/p&gt;_x000a_&lt;p&gt;Sheets(&quot;Database&quot;).Select&lt;br /&gt;_x000a_i = i + 1&lt;br /&gt;_x000a_ActiveCell.Offset(0, 1).Select&lt;br /&gt;_x000a_Else&lt;/p&gt;_x000a_&lt;p&gt;ActiveCell.Offset(0, 1).Select&lt;br /&gt;_x000a_End If&lt;br /&gt;_x000a_Loop Until ActiveCell.Value = &quot;&quot;&lt;/p&gt;_x000a_&lt;p&gt;'Delete old record&lt;br /&gt;_x000a_Sheets(&quot;Database&quot;).Select&lt;br /&gt;_x000a_Selection.ClearContents&lt;br /&gt;_x000a_Sheets(&quot;Entry&quot;).Select&lt;/p&gt;_x000a_&lt;p&gt;Exit Sub&lt;br /&gt;_x000a_ErrorCatch:&lt;br /&gt;_x000a_Sheets(&quot;Entry&quot;).Select&lt;br /&gt;_x000a_MsgBox &quot;Search item not found&quot;&lt;/p&gt;_x000a_&lt;p&gt;End Sub_x000a_&lt;/p&gt;_x000a_"/>
    <d v="2010-01-14T09:33:12"/>
    <n v="0"/>
    <x v="9"/>
    <x v="0"/>
    <b v="1"/>
    <x v="0"/>
    <n v="5"/>
    <n v="40191.354166666664"/>
    <n v="0"/>
    <n v="126"/>
    <d v="2010-01-14T00:00:00"/>
    <n v="0"/>
    <x v="750"/>
  </r>
  <r>
    <n v="758"/>
    <n v="1"/>
    <x v="211"/>
    <x v="162"/>
    <s v="&lt;p&gt;I used to use this formlua to identify the latest date of a monthly series :&lt;/p&gt;_x000a_&lt;p&gt;OFFSET('worksheetx'!A$3, COUNT('worksheetx'!B$5:B$10000), 0)&lt;/p&gt;_x000a_&lt;p&gt;but the formula above went wrong when I tried to identify this daily series:   &lt;/p&gt;_x000a_&lt;p&gt;Date_x0009_Agricuture&lt;br /&gt;_x000a_9-Nov-09_x0009_1,742&lt;br /&gt;_x000a_10-Nov-09_x0009_1,736&lt;br /&gt;_x000a_11-Nov-09_x0009_1,755&lt;br /&gt;_x000a_12-Nov-09_x0009_1,738&lt;br /&gt;_x000a_13-Nov-09_x0009_1,760&lt;br /&gt;_x000a_14-Nov-09_x0009_#N/A&lt;br /&gt;_x000a_15-Nov-09_x0009_#N/A&lt;br /&gt;_x000a_16-Nov-09_x0009_1,793&lt;br /&gt;_x000a_17-Nov-09_x0009_1,778&lt;br /&gt;_x000a_18-Nov-09_x0009_1,790&lt;br /&gt;_x000a_19-Nov-09_x0009_1,790&lt;br /&gt;_x000a_20-Nov-09_x0009_1,787&lt;br /&gt;_x000a_#N/A_x0009_#N/A&lt;br /&gt;_x000a_#N/A_x0009_#N/A&lt;br /&gt;_x000a_#N/A_x0009_#N/A&lt;br /&gt;_x000a_#N/A_x0009_#N/A&lt;br /&gt;_x000a_#N/A_x0009_#N/A&lt;br /&gt;_x000a_#N/A_x0009_#N/A&lt;br /&gt;_x000a_#N/A_x0009_#N/A&lt;br /&gt;_x000a_#N/A_x0009_#N/A&lt;br /&gt;_x000a_#N/A_x0009_#N/A&lt;br /&gt;_x000a_#N/A_x0009_#N/A&lt;br /&gt;_x000a_#N/A_x0009_#N/A&lt;br /&gt;_x000a_#N/A_x0009_#N/A&lt;/p&gt;_x000a_&lt;p&gt;I suspect the problem is beacuse the formula confuse with the NA before 20-Nov-09.&lt;/p&gt;_x000a_&lt;p&gt;Does any one can help me on this?_x000a_&lt;/p&gt;_x000a_"/>
    <d v="2010-01-14T09:33:17"/>
    <n v="0"/>
    <x v="0"/>
    <x v="0"/>
    <b v="0"/>
    <x v="0"/>
    <n v="5"/>
    <n v="40192.397916666669"/>
    <n v="0"/>
    <n v="126"/>
    <d v="2010-01-14T00:00:00"/>
    <n v="0"/>
    <x v="751"/>
  </r>
  <r>
    <n v="759"/>
    <n v="1"/>
    <x v="212"/>
    <x v="177"/>
    <s v="&lt;p&gt;I have brought together three elements for our planning:&lt;br /&gt;_x000a_Dashboard:Data:Gantt(weekly) - everything is linking well but I keep losing the coloured bars (but not the %age completion part) - I have tried copying the formulae from the single Gantt file and this appeared to work last night but when I opened the file today the blue colour had once again disappeared.&lt;/p&gt;_x000a_&lt;p&gt;Help would be greatly appreciated._x000a_&lt;/p&gt;_x000a_"/>
    <d v="2010-01-14T12:01:26"/>
    <n v="0"/>
    <x v="0"/>
    <x v="0"/>
    <b v="0"/>
    <x v="0"/>
    <n v="5"/>
    <n v="40192.500694444447"/>
    <n v="0"/>
    <n v="126"/>
    <d v="2010-01-14T00:00:00"/>
    <n v="0"/>
    <x v="752"/>
  </r>
  <r>
    <n v="760"/>
    <n v="1"/>
    <x v="207"/>
    <x v="158"/>
    <s v="&lt;p&gt;Hi,&lt;/p&gt;_x000a_&lt;p&gt;Try this. I've added a second loop.&lt;/p&gt;_x000a_&lt;p&gt;Sub Search()&lt;/p&gt;_x000a_&lt;p&gt;Application.ScreenUpdating = False&lt;br /&gt;_x000a_'Search&lt;br /&gt;_x000a_Dim Search As String&lt;br /&gt;_x000a_Dim i As String&lt;/p&gt;_x000a_&lt;p&gt;On Error GoTo ErrorCatch&lt;br /&gt;_x000a_Search = Range(&quot;Search&quot;).Value&lt;/p&gt;_x000a_&lt;p&gt;Sheets(&quot;Database&quot;).Select&lt;br /&gt;_x000a_Columns(&quot;B:B&quot;).Select&lt;br /&gt;_x000a_Selection.Find(What:=Search, After:=ActiveCell, LookIn:=xlFormulas, _&lt;br /&gt;_x000a_LookAt:=xlWhole, SearchOrder:=xlByRows, SearchDirection:=xlNext, _&lt;br /&gt;_x000a_MatchCase:=False, SearchFormat:=False).Select&lt;/p&gt;_x000a_&lt;p&gt;'Copy record to Entry&lt;br /&gt;_x000a_ActiveCell.Offset(0, 1).Range(&quot;A1:A1&quot;).Select&lt;br /&gt;_x000a_i = 1&lt;/p&gt;_x000a_&lt;p&gt;Sheets(&quot;Entry&quot;).Select&lt;br /&gt;_x000a_Range(&quot;D4&quot;).Select&lt;br /&gt;_x000a_Sheets(&quot;Database&quot;).Select&lt;/p&gt;_x000a_&lt;p&gt;Do&lt;br /&gt;_x000a_If ActiveCell &amp;lt;&amp;gt; &quot;&quot; Then&lt;br /&gt;_x000a_Selection.Copy&lt;br /&gt;_x000a_Sheets(&quot;Entry&quot;).Select&lt;/p&gt;_x000a_&lt;p&gt;Selection.PasteSpecial Paste:=xlPasteValues, Operation:=xlNone, SkipBlanks _&lt;br /&gt;_x000a_:=False, Transpose:=True&lt;/p&gt;_x000a_&lt;p&gt;ActiveCell.Offset(2, 0).Select&lt;/p&gt;_x000a_&lt;p&gt;Sheets(&quot;Database&quot;).Select&lt;br /&gt;_x000a_i = i + 1&lt;br /&gt;_x000a_ActiveCell.Offset(0, 1).Select&lt;br /&gt;_x000a_Else&lt;/p&gt;_x000a_&lt;p&gt;ActiveCell.Offset(0, 1).Select&lt;br /&gt;_x000a_End If&lt;br /&gt;_x000a_Loop Until i = 5&lt;/p&gt;_x000a_&lt;p&gt;'Move to second column&lt;/p&gt;_x000a_&lt;p&gt;Sheets(&quot;Entry&quot;).Select&lt;br /&gt;_x000a_Range(&quot;E4&quot;).Select&lt;br /&gt;_x000a_Sheets(&quot;Database&quot;).Select&lt;/p&gt;_x000a_&lt;p&gt;i = 1&lt;/p&gt;_x000a_&lt;p&gt;Do&lt;br /&gt;_x000a_If ActiveCell &amp;lt;&amp;gt; &quot;&quot; Then&lt;br /&gt;_x000a_Selection.Copy&lt;br /&gt;_x000a_Sheets(&quot;Entry&quot;).Select&lt;/p&gt;_x000a_&lt;p&gt;Selection.PasteSpecial Paste:=xlPasteValues, Operation:=xlNone, SkipBlanks _&lt;br /&gt;_x000a_:=False, Transpose:=True&lt;/p&gt;_x000a_&lt;p&gt;ActiveCell.Offset(2, 0).Select&lt;/p&gt;_x000a_&lt;p&gt;Sheets(&quot;Database&quot;).Select&lt;br /&gt;_x000a_i = i + 1&lt;br /&gt;_x000a_ActiveCell.Offset(0, 1).Select&lt;br /&gt;_x000a_Else&lt;/p&gt;_x000a_&lt;p&gt;ActiveCell.Offset(0, 1).Select&lt;br /&gt;_x000a_End If&lt;br /&gt;_x000a_Loop Until i = 5&lt;/p&gt;_x000a_&lt;p&gt;'Delete old record&lt;br /&gt;_x000a_Sheets(&quot;Database&quot;).Select&lt;br /&gt;_x000a_Selection.ClearContents&lt;br /&gt;_x000a_Sheets(&quot;Entry&quot;).Select&lt;/p&gt;_x000a_&lt;p&gt;Exit Sub&lt;/p&gt;_x000a_&lt;p&gt;ErrorCatch:&lt;br /&gt;_x000a_Sheets(&quot;Entry&quot;).Select&lt;br /&gt;_x000a_MsgBox &quot;Search item not found&quot;&lt;/p&gt;_x000a_&lt;p&gt;End Sub&lt;/p&gt;_x000a_&lt;p&gt;Myles_x000a_&lt;/p&gt;_x000a_"/>
    <d v="2010-01-14T12:12:40"/>
    <n v="0"/>
    <x v="10"/>
    <x v="0"/>
    <b v="1"/>
    <x v="0"/>
    <n v="5"/>
    <n v="40191.354166666664"/>
    <n v="0"/>
    <n v="126"/>
    <d v="2010-01-14T00:00:00"/>
    <n v="0"/>
    <x v="753"/>
  </r>
  <r>
    <n v="761"/>
    <n v="1"/>
    <x v="212"/>
    <x v="158"/>
    <s v="&lt;p&gt;It would be worth reviewing the conditional formatting set up.&lt;/p&gt;_x000a_&lt;p&gt;Are you able to provide a copy of the file to review?_x000a_&lt;/p&gt;_x000a_"/>
    <d v="2010-01-14T12:18:53"/>
    <n v="0"/>
    <x v="1"/>
    <x v="0"/>
    <b v="1"/>
    <x v="0"/>
    <n v="5"/>
    <n v="40192.500694444447"/>
    <n v="0"/>
    <n v="126"/>
    <d v="2010-01-14T00:00:00"/>
    <n v="0"/>
    <x v="754"/>
  </r>
  <r>
    <n v="762"/>
    <n v="1"/>
    <x v="211"/>
    <x v="0"/>
    <s v="&lt;p&gt;If column A has dates without #N/A in between, use this formula instead,&lt;/p&gt;_x000a_&lt;p&gt;OFFSET('worksheetx'!A$3, COUNT('worksheetx'!A$5:A$10000), 0)_x000a_&lt;/p&gt;_x000a_"/>
    <d v="2010-01-14T12:51:17"/>
    <n v="0"/>
    <x v="1"/>
    <x v="0"/>
    <b v="1"/>
    <x v="0"/>
    <n v="5"/>
    <n v="40192.397916666669"/>
    <n v="0"/>
    <n v="126"/>
    <d v="2010-01-14T00:00:00"/>
    <n v="0"/>
    <x v="755"/>
  </r>
  <r>
    <n v="763"/>
    <n v="1"/>
    <x v="207"/>
    <x v="184"/>
    <s v="&lt;p&gt;Hi Myles,&lt;br /&gt;_x000a_Thank you very much its working..._x000a_&lt;/p&gt;_x000a_"/>
    <d v="2010-01-14T13:54:22"/>
    <n v="0"/>
    <x v="11"/>
    <x v="0"/>
    <b v="1"/>
    <x v="0"/>
    <n v="5"/>
    <n v="40191.354166666664"/>
    <n v="0"/>
    <n v="126"/>
    <d v="2010-01-14T00:00:00"/>
    <n v="0"/>
    <x v="756"/>
  </r>
  <r>
    <n v="764"/>
    <n v="1"/>
    <x v="208"/>
    <x v="156"/>
    <s v="&lt;p&gt;Hello Hui&lt;/p&gt;_x000a_&lt;p&gt;Yes, that's it exactly.  I've just gone in and found how to alter the percentage to read whole numbers.  However, the chart can't 'see' the total of people who have called the centre in one month.  &lt;/p&gt;_x000a_&lt;p&gt;I have on the X-Axis the months.  To keep things simple, I have only figures in January.  The column should be divided into 20/40/1/7 which it is at present.  However, the Y-Axis reads 0 - 1, when it should go up in increments of 10.  &lt;/p&gt;_x000a_&lt;p&gt;So far, I have managed to get the January column to label each 'bit' so that the bottom part of the column reads '20' and the next bit reads '40' and so on.  I have now removed the values on the Y Axis, so that it looks less confusing.  However, it would be nice to be able to see at a glance the totals for each month.  &lt;/p&gt;_x000a_&lt;p&gt;Thanks_x000a_&lt;/p&gt;_x000a_"/>
    <d v="2010-01-14T16:17:50"/>
    <n v="0"/>
    <x v="2"/>
    <x v="0"/>
    <b v="1"/>
    <x v="0"/>
    <n v="5"/>
    <n v="40191.586111111108"/>
    <n v="0"/>
    <n v="126"/>
    <d v="2010-01-14T00:00:00"/>
    <n v="0"/>
    <x v="757"/>
  </r>
  <r>
    <n v="765"/>
    <n v="1"/>
    <x v="213"/>
    <x v="185"/>
    <s v="&lt;p&gt;How to match text strings to corresponding data to create a calculation? &lt;/p&gt;_x000a_&lt;p&gt;Hello, William here.  I am a Web Analytics specialist and use excel allot!&lt;/p&gt;_x000a_&lt;p&gt;Naturally after building a spreadsheet for my customer they asked for another that I am not sure how to proceed.&lt;/p&gt;_x000a_&lt;p&gt;I have 50K line table with Search Phrases data (back to FY2004) in the following format:&lt;br /&gt;_x000a_year, Rank, Phrases, Engines, Referrals, % Referrals, Source, Status, Comment&lt;/p&gt;_x000a_&lt;p&gt;Because I am a government contractor all original data has to be displayed in the data set, therefore, rank, % Referrals is just junk data and can be forgotten about.&lt;/p&gt;_x000a_&lt;p&gt;Year - this field is Fiscal Year or Fiscal Year + Quarter for example FY2008, FY2009, FY2008-Q1 and so on.&lt;br /&gt;_x000a_Phrases - is the search phrase from a commercial search engine such as Google or yahoo and looks like &quot;renewable energy&quot;&lt;br /&gt;_x000a_Engines - list the specific engine that the search phrase came from - the only one I am interested in is &quot;total&quot;&lt;br /&gt;_x000a_Referrals - how many times the phrase was used&lt;br /&gt;_x000a_Source - there are a couple of web sites that was combined into the list&lt;br /&gt;_x000a_Status - this was a through back from another table where I can discard or retain a specific lines as need be.&lt;/p&gt;_x000a_&lt;p&gt;Therefore, the data looks like this:&lt;/p&gt;_x000a_&lt;p&gt;Year_x0009_Rank_x0009_Phrases_x0009__x0009_Engines_x0009__x0009_Referrals_x0009_% Referrals_x0009_Source_x0009_Status_x0009_Comment&lt;br /&gt;_x000a_FY2004_x0009_1_x0009_renewable energy_x0009_Google_x0009__x0009__x0009_4,777_x0009__x0009_0.4930%_x0009_EERE Total_x0009_Discard&lt;br /&gt;_x000a_FY2004_x0009_1_x0009_renewable energy_x0009_Yahoo_x0009__x0009__x0009_2,988_x0009__x0009_0.3080%_x0009_EERE Total_x0009_Discard&lt;br /&gt;_x000a_FY2004_x0009_1_x0009_renewable energy_x0009_MSN_x0009__x0009__x0009_1,338_x0009__x0009_0.1380%_x0009_EERE Total_x0009_Discard&lt;br /&gt;_x000a_FY2004_x0009_1_x0009_renewable energy_x0009_Google Australia_x0009_761_x0009__x0009_0.0790%_x0009_EERE Total_x0009_Discard&lt;br /&gt;_x000a_FY2004_x0009_1_x0009_renewable energy_x0009_Google UK_x0009__x0009_737_x0009__x0009_0.0760%_x0009_EERE Total_x0009_Discard&lt;br /&gt;_x000a_FY2004_x0009_1_x0009_renewable energy_x0009_Google Canada_x0009__x0009_262_x0009__x0009_0.0270%_x0009_EERE Total_x0009_Discard&lt;br /&gt;_x000a_FY2004_x0009_1_x0009_renewable energy_x0009_Google Germany_x0009_167_x0009__x0009_0.0170%_x0009_EERE Total_x0009_Discard&lt;br /&gt;_x000a_FY2004_x0009_1_x0009_renewable energy_x0009_Yahoo Hong Kong_x0009_118_x0009__x0009_0.0120%_x0009_EERE Total_x0009_Discard&lt;br /&gt;_x000a_FY2004_x0009_1_x0009_renewable energy_x0009_AOL NetFind_x0009__x0009_111_x0009__x0009_0.0110%_x0009_EERE Total_x0009_Discard&lt;br /&gt;_x000a_FY2004_x0009_1_x0009_renewable energy_x0009_Yahoo Australia &amp;amp; NZ_x0009_93_x0009__x0009_0.0100%_x0009_EERE Total_x0009_Discard&lt;br /&gt;_x000a_FY2004_x0009_1_x0009_renewable energy_x0009_Other_x0009__x0009__x0009_494_x0009__x0009_4.1700%_x0009_EERE Total_x0009_Discard&lt;br /&gt;_x000a_FY2004_x0009_1_x0009_renewable energy_x0009_Total_x0009__x0009__x0009_11,846_x0009__x0009_1.2220%_x0009_EERE Total_x0009_Retain_x0009__x0009__x0009_&lt;/p&gt;_x000a_&lt;p&gt;I am being asked to build a chart that allows our search manager to select two time frames and then produce the difference and percent.  For example compare FY2008 to FY2009 and show the change in difference between the usage of the specific search phrases.&lt;/p&gt;_x000a_&lt;p&gt;I thought I could use pivot tables but this did not work out as I had hoped.  The difficulty is not displaying the first year data but matching up the comparison year search phrase data to compute the difference.&lt;/p&gt;_x000a_&lt;p&gt;I need a table that would look like this:&lt;/p&gt;_x000a_&lt;p&gt;Year: FY2009 (selectable)_x0009__x0009_Year: FY2009 (selectable)_x0009_Difference_x0009_% Difference&lt;br /&gt;_x000a_Search Phrase:_x0009__x0009_Referrals_x0009_Referrals&lt;br /&gt;_x000a_Renewable energy  _x0009_11,846_x0009__x0009_12,234_x0009__x0009__x0009__x0009_388_x0009__x0009__x0009_xx%&lt;br /&gt;_x000a_Bla&lt;br /&gt;_x000a_Bla&lt;br /&gt;_x000a_Bla &lt;/p&gt;_x000a_&lt;p&gt;Any suggestions on how I can match up the second years data to the first years search phrase (text)  to complete the calculation?&lt;/p&gt;_x000a_&lt;p&gt;Thanks,&lt;br /&gt;_x000a_William_x000a_&lt;/p&gt;_x000a_"/>
    <d v="2010-01-14T19:54:03"/>
    <n v="0"/>
    <x v="0"/>
    <x v="0"/>
    <b v="0"/>
    <x v="0"/>
    <n v="5"/>
    <n v="40192.82916666667"/>
    <n v="0"/>
    <n v="126"/>
    <d v="2010-01-14T00:00:00"/>
    <n v="0"/>
    <x v="758"/>
  </r>
  <r>
    <n v="766"/>
    <n v="1"/>
    <x v="207"/>
    <x v="184"/>
    <s v="&lt;p&gt;Hi&lt;br /&gt;_x000a_I have one more question and this will complete my problem...&lt;br /&gt;_x000a_I have a search cell/box, in the sheet 1 and when a person enters the Emp ID, excel should validate the username which I am already capturing when adding the details to database, if the username is matching with the current user, it must display the all the field back in the sheet 1 from sheet 2 for editing and resubmitting (this is done with code already provided in the thread).&lt;br /&gt;_x000a_I just need macro for validation as I have it for the whole process. &lt;/p&gt;_x000a_&lt;p&gt;If it can be done without macro, please provide the solution. The problem witout macro is I need to use a Vlookup along with datavalidation.&lt;br /&gt;_x000a_but My EMP ID with the current code is captured after the username and Vlookup i think cant work backwards (C to B).&lt;/p&gt;_x000a_&lt;p&gt;And is there a way to upload a file here. &lt;/p&gt;_x000a_&lt;p&gt;Below is the update code&lt;br /&gt;_x000a_-----------------------------&lt;br /&gt;_x000a_Option Explicit&lt;/p&gt;_x000a_&lt;p&gt;Sub UpdateLogWorksheet()&lt;/p&gt;_x000a_&lt;p&gt;    Dim historyWks As Worksheet&lt;br /&gt;_x000a_    Dim inputWks As Worksheet&lt;/p&gt;_x000a_&lt;p&gt;    Dim nextRow As Long&lt;br /&gt;_x000a_    Dim oCol As Long&lt;/p&gt;_x000a_&lt;p&gt;    Dim myRng As Range&lt;br /&gt;_x000a_    Dim myCopy As String&lt;br /&gt;_x000a_    Dim myCell As Range&lt;/p&gt;_x000a_&lt;p&gt;    'cells to copy from Input sheet - some contain formulas&lt;br /&gt;_x000a_    myCopy = &quot;D4,D6,D8,D10,D12,E4,E6&quot;&lt;/p&gt;_x000a_&lt;p&gt;    Set inputWks = Worksheets(&quot;Entry&quot;)&lt;br /&gt;_x000a_    Set historyWks = Worksheets(&quot;Database&quot;)&lt;/p&gt;_x000a_&lt;p&gt;    With historyWks&lt;br /&gt;_x000a_        nextRow = .Cells(.Rows.Count, &quot;A&quot;).End(xlUp).Offset(1, 0).Row&lt;br /&gt;_x000a_    End With&lt;/p&gt;_x000a_&lt;p&gt;    With inputWks&lt;br /&gt;_x000a_        Set myRng = .Range(myCopy)&lt;/p&gt;_x000a_&lt;p&gt;        If Application.CountA(myRng) &amp;lt;&amp;gt; myRng.Cells.Count Then&lt;br /&gt;_x000a_            MsgBox &quot;Please fill in all the cells!&quot;&lt;br /&gt;_x000a_            Exit Sub&lt;br /&gt;_x000a_        End If&lt;br /&gt;_x000a_    End With&lt;/p&gt;_x000a_&lt;p&gt;    With historyWks&lt;br /&gt;_x000a_        With .Cells(nextRow, &quot;A&quot;)&lt;br /&gt;_x000a_            .Value = Now&lt;br /&gt;_x000a_            .NumberFormat = &quot;mm/dd/yyyy hh:mm:ss&quot;&lt;br /&gt;_x000a_        End With&lt;br /&gt;_x000a_        .Cells(nextRow, &quot;B&quot;).Value = Application.UserName&lt;br /&gt;_x000a_        oCol = 3&lt;br /&gt;_x000a_        For Each myCell In myRng.Cells&lt;br /&gt;_x000a_            historyWks.Cells(nextRow, oCol).Value = myCell.Value&lt;br /&gt;_x000a_            oCol = oCol + 1&lt;br /&gt;_x000a_        Next myCell&lt;br /&gt;_x000a_        MsgBox &quot;done&quot;&lt;br /&gt;_x000a_    End With&lt;/p&gt;_x000a_&lt;p&gt;    'clear input cells that contain constants&lt;br /&gt;_x000a_    With inputWks&lt;br /&gt;_x000a_      On Error Resume Next&lt;br /&gt;_x000a_         With .Range(myCopy).Cells.SpecialCells(xlCellTypeConstants)&lt;br /&gt;_x000a_              .ClearContents&lt;br /&gt;_x000a_              Application.GoTo .Cells(1) ', Scroll:=True&lt;br /&gt;_x000a_         End With&lt;br /&gt;_x000a_      On Error GoTo 0&lt;br /&gt;_x000a_    End With&lt;br /&gt;_x000a_End Sub&lt;br /&gt;_x000a_------------------------_x000a_&lt;/p&gt;_x000a_"/>
    <d v="2010-01-14T20:30:26"/>
    <n v="0"/>
    <x v="12"/>
    <x v="0"/>
    <b v="1"/>
    <x v="0"/>
    <n v="5"/>
    <n v="40191.354166666664"/>
    <n v="0"/>
    <n v="126"/>
    <d v="2010-01-14T00:00:00"/>
    <n v="0"/>
    <x v="759"/>
  </r>
  <r>
    <n v="767"/>
    <n v="1"/>
    <x v="208"/>
    <x v="2"/>
    <s v="&lt;p&gt;LadyBlack&lt;br /&gt;_x000a_With your chart selected, Right Click on the Left Axis and select Format Axis&lt;br /&gt;_x000a_On the Axis Options Tab (Excel 2007) make sure the Min, Max and Major &amp;amp; Minor units are set appropriately_x000a_&lt;/p&gt;_x000a_"/>
    <d v="2010-01-14T23:41:55"/>
    <n v="0"/>
    <x v="3"/>
    <x v="1"/>
    <b v="1"/>
    <x v="1"/>
    <n v="5"/>
    <n v="40191.586111111108"/>
    <n v="1.401331018518249"/>
    <n v="127"/>
    <d v="2010-01-14T00:00:00"/>
    <s v="LadyBlack"/>
    <x v="760"/>
  </r>
  <r>
    <n v="768"/>
    <n v="1"/>
    <x v="213"/>
    <x v="2"/>
    <s v="&lt;p&gt;Tolbit&lt;br /&gt;_x000a_I would try something along the following lines&lt;br /&gt;_x000a_1. Setup another area where you can query the data and select the Date Range or alternatively use a Data Table to store the data, as that allows selection of Ranges&lt;br /&gt;_x000a_2. Extract all the unique Search terms from this Date Range, Use Data, Advanced Filter into a separate table&lt;br /&gt;_x000a_3. Now use a sumproduct() or Countif formula to fill the rest of the columns in using the Unique Values as search items, searching the original Date Selected List&lt;br /&gt;_x000a_4. Add what ever other columns you need for the report&lt;/p&gt;_x000a_&lt;p&gt;Try it manually initially and then you can automate if you need to later on._x000a_&lt;/p&gt;_x000a_"/>
    <d v="2010-01-14T23:51:13"/>
    <n v="0"/>
    <x v="1"/>
    <x v="1"/>
    <b v="1"/>
    <x v="1"/>
    <n v="5"/>
    <n v="40192.82916666667"/>
    <n v="0.16473379629314877"/>
    <n v="128"/>
    <d v="2010-01-14T00:00:00"/>
    <s v="tolbit"/>
    <x v="761"/>
  </r>
  <r>
    <n v="769"/>
    <n v="1"/>
    <x v="209"/>
    <x v="2"/>
    <s v="&lt;p&gt;Jcalvacca&lt;br /&gt;_x000a_Can you put an example somewhere on a free file sharing site ?_x000a_&lt;/p&gt;_x000a_"/>
    <d v="2010-01-15T00:25:37"/>
    <n v="0"/>
    <x v="1"/>
    <x v="1"/>
    <b v="1"/>
    <x v="1"/>
    <n v="6"/>
    <n v="40191.927777777775"/>
    <n v="1.0900115740732872"/>
    <n v="129"/>
    <d v="2010-01-15T00:00:00"/>
    <s v="jcalvacca"/>
    <x v="762"/>
  </r>
  <r>
    <n v="770"/>
    <n v="1"/>
    <x v="214"/>
    <x v="186"/>
    <s v="&lt;p&gt;Hi Dilbert,&lt;/p&gt;_x000a_&lt;p&gt;I have a huge excel file that I continuously modify and I have to email it to a few people. Its long list of about 1500 rows and 10 columns. Each column has a filter at the top row. Each recipient filters the file to get what they need to see and hide everything else.&lt;/p&gt;_x000a_&lt;p&gt;Is there a way I can make this a webpage so I dont have to email everyone everyday and they can always access it and do the same filtering on a webpage while I update the excel spreadsheet on the backend?&lt;/p&gt;_x000a_&lt;p&gt;Thanks!!_x000a_&lt;/p&gt;_x000a_"/>
    <d v="2010-01-15T08:01:12"/>
    <n v="0"/>
    <x v="0"/>
    <x v="0"/>
    <b v="0"/>
    <x v="0"/>
    <n v="6"/>
    <n v="40193.334027777775"/>
    <n v="0"/>
    <n v="129"/>
    <d v="2010-01-15T00:00:00"/>
    <n v="0"/>
    <x v="763"/>
  </r>
  <r>
    <n v="771"/>
    <n v="1"/>
    <x v="215"/>
    <x v="66"/>
    <s v="&lt;p&gt;Hi,&lt;/p&gt;_x000a_&lt;p&gt;Is there any way this chart can be done and have all the data on the same row instead of two rows?&lt;/p&gt;_x000a_&lt;p&gt;http://cid-9dbe9148723870b9.skydrive.live.com/self.aspx/.Public/chart.jpg_x000a_&lt;/p&gt;_x000a_"/>
    <d v="2010-01-15T08:22:04"/>
    <n v="0"/>
    <x v="0"/>
    <x v="0"/>
    <b v="0"/>
    <x v="0"/>
    <n v="6"/>
    <n v="40193.348611111112"/>
    <n v="0"/>
    <n v="129"/>
    <d v="2010-01-15T00:00:00"/>
    <n v="0"/>
    <x v="764"/>
  </r>
  <r>
    <n v="772"/>
    <n v="1"/>
    <x v="216"/>
    <x v="173"/>
    <s v="&lt;p&gt;Does anyone have any luck experience setting up a pop up calendar in Excel 2007?_x000a_&lt;/p&gt;_x000a_"/>
    <d v="2010-01-15T08:29:33"/>
    <n v="0"/>
    <x v="0"/>
    <x v="0"/>
    <b v="0"/>
    <x v="0"/>
    <n v="6"/>
    <n v="40193.353472222225"/>
    <n v="0"/>
    <n v="129"/>
    <d v="2010-01-15T00:00:00"/>
    <n v="0"/>
    <x v="765"/>
  </r>
  <r>
    <n v="773"/>
    <n v="1"/>
    <x v="214"/>
    <x v="2"/>
    <s v="&lt;p&gt;If it is an internal file on an intranet you can use Excel Services or Excel Server running on a sharepoint system&lt;br /&gt;_x000a_http://blogs.msdn.com/excel/archive/tags/Excel+Server/default.aspx_x000a_&lt;/p&gt;_x000a_"/>
    <d v="2010-01-15T09:38:36"/>
    <n v="0"/>
    <x v="1"/>
    <x v="1"/>
    <b v="1"/>
    <x v="1"/>
    <n v="6"/>
    <n v="40193.334027777775"/>
    <n v="6.7777777781884652E-2"/>
    <n v="130"/>
    <d v="2010-01-15T00:00:00"/>
    <s v="Brooklynite"/>
    <x v="766"/>
  </r>
  <r>
    <n v="774"/>
    <n v="1"/>
    <x v="216"/>
    <x v="2"/>
    <s v="&lt;p&gt;There are several free ones available&lt;br /&gt;_x000a_Type Excel Popup calendar into Google or try the link&lt;br /&gt;_x000a_http://www.google.com.au/search?hl=en&amp;amp;safe=off&amp;amp;q=popup+calendar+in+excel&amp;amp;btnG=Search&amp;amp;meta=&amp;amp;aq=f&amp;amp;oq=_x000a_&lt;/p&gt;_x000a_"/>
    <d v="2010-01-15T09:41:45"/>
    <n v="0"/>
    <x v="1"/>
    <x v="1"/>
    <b v="1"/>
    <x v="1"/>
    <n v="6"/>
    <n v="40193.353472222225"/>
    <n v="5.0520833334303461E-2"/>
    <n v="131"/>
    <d v="2010-01-15T00:00:00"/>
    <s v="bfraser"/>
    <x v="767"/>
  </r>
  <r>
    <n v="775"/>
    <n v="1"/>
    <x v="217"/>
    <x v="187"/>
    <s v="&lt;p&gt;Hi&lt;br /&gt;_x000a_ I want to know how to calculate number of working days in excel 2003.&lt;br /&gt;_x000a_ Saturday and Sunday should be skipped during counting of days.&lt;/p&gt;_x000a_&lt;p&gt;-Kunal Saxena_x000a_&lt;/p&gt;_x000a_"/>
    <d v="2010-01-15T09:48:55"/>
    <n v="0"/>
    <x v="0"/>
    <x v="0"/>
    <b v="0"/>
    <x v="0"/>
    <n v="6"/>
    <n v="40193.408333333333"/>
    <n v="0"/>
    <n v="131"/>
    <d v="2010-01-15T00:00:00"/>
    <n v="0"/>
    <x v="768"/>
  </r>
  <r>
    <n v="776"/>
    <n v="1"/>
    <x v="217"/>
    <x v="2"/>
    <s v="&lt;p&gt;Kunal&lt;/p&gt;_x000a_&lt;p&gt;Try using Networkdays&lt;/p&gt;_x000a_&lt;p&gt;eg =+NETWORKDAYS(B5,L5)&lt;/p&gt;_x000a_&lt;p&gt;B5 - Start Date&lt;br /&gt;_x000a_L15 - End Date&lt;br /&gt;_x000a_Note that it includes both the start and end dates in the days counted&lt;br /&gt;_x000a_you can also add your own public holidays if you need_x000a_&lt;/p&gt;_x000a_"/>
    <d v="2010-01-15T10:12:38"/>
    <n v="0"/>
    <x v="1"/>
    <x v="1"/>
    <b v="1"/>
    <x v="1"/>
    <n v="6"/>
    <n v="40193.408333333333"/>
    <n v="1.710648147854954E-2"/>
    <n v="132"/>
    <d v="2010-01-15T00:00:00"/>
    <s v="Kunal"/>
    <x v="769"/>
  </r>
  <r>
    <n v="777"/>
    <n v="1"/>
    <x v="215"/>
    <x v="2"/>
    <s v="&lt;p&gt;Loranga&lt;br /&gt;_x000a_It can be done but not as 1 chart&lt;br /&gt;_x000a_Make 1 Chart with 1 bar, series A&lt;br /&gt;_x000a_Make a second chart chart as a stacked Column Chart, Series B - D&lt;br /&gt;_x000a_Now set the scales of both Y Axis to be the same 0 to 30,000,000 in your case&lt;br /&gt;_x000a_With one of the charts make the Background and Chart Area color set to none&lt;br /&gt;_x000a_Delete all the Titles, Legends + Y axis labels on that chart&lt;br /&gt;_x000a_Only leave an X-Axis and Series name&lt;br /&gt;_x000a_Now move the transparent chart infront of the other chart and move it side ways until it fits&lt;br /&gt;_x000a_Adjust Column width to suit&lt;br /&gt;_x000a_May be fiddly but can be done_x000a_&lt;/p&gt;_x000a_"/>
    <d v="2010-01-15T10:25:13"/>
    <n v="0"/>
    <x v="1"/>
    <x v="1"/>
    <b v="1"/>
    <x v="1"/>
    <n v="6"/>
    <n v="40193.348611111112"/>
    <n v="8.5567129630362615E-2"/>
    <n v="133"/>
    <d v="2010-01-15T00:00:00"/>
    <s v="Loranga"/>
    <x v="770"/>
  </r>
  <r>
    <n v="778"/>
    <n v="1"/>
    <x v="215"/>
    <x v="121"/>
    <s v="&lt;p&gt;You could make one row with the data and then two hidden rows with the data as you have it now.&lt;br /&gt;_x000a_Or manually edit the dataseries:&lt;br /&gt;_x000a_for series a select the cell with the data, then hold control and select an empty cell&lt;br /&gt;_x000a_for series b,c,d select the empty cell first, then the cell with the data_x000a_&lt;/p&gt;_x000a_"/>
    <d v="2010-01-15T10:34:42"/>
    <n v="0"/>
    <x v="2"/>
    <x v="0"/>
    <b v="1"/>
    <x v="0"/>
    <n v="6"/>
    <n v="40193.348611111112"/>
    <n v="0"/>
    <n v="133"/>
    <d v="2010-01-15T00:00:00"/>
    <n v="0"/>
    <x v="771"/>
  </r>
  <r>
    <n v="779"/>
    <n v="1"/>
    <x v="207"/>
    <x v="184"/>
    <s v="&lt;p&gt;Can someone please help on this..._x000a_&lt;/p&gt;_x000a_"/>
    <d v="2010-01-15T10:59:22"/>
    <n v="0"/>
    <x v="13"/>
    <x v="0"/>
    <b v="1"/>
    <x v="0"/>
    <n v="6"/>
    <n v="40191.354166666664"/>
    <n v="0"/>
    <n v="133"/>
    <d v="2010-01-15T00:00:00"/>
    <n v="0"/>
    <x v="772"/>
  </r>
  <r>
    <n v="780"/>
    <n v="1"/>
    <x v="218"/>
    <x v="184"/>
    <s v="&lt;p&gt;Hi&lt;br /&gt;_x000a_how to validate two columns to get exact value seraing whole of two columns and provide only when Col1, row 2 value = col2, row 2 value.&lt;/p&gt;_x000a_&lt;p&gt;eg: John=John&lt;/p&gt;_x000a_&lt;p&gt;I mean my current formula is =if(h1=m1,1,0). I want a formula where H:H=M:M, but must return true only if h1=m1, h2= m2, etc.&lt;br /&gt;_x000a_I hope I am clear&lt;br /&gt;_x000a_Thank you_x000a_&lt;/p&gt;_x000a_"/>
    <d v="2010-01-15T11:26:44"/>
    <n v="0"/>
    <x v="0"/>
    <x v="0"/>
    <b v="0"/>
    <x v="0"/>
    <n v="6"/>
    <n v="40193.476388888892"/>
    <n v="0"/>
    <n v="133"/>
    <d v="2010-01-15T00:00:00"/>
    <n v="0"/>
    <x v="773"/>
  </r>
  <r>
    <n v="781"/>
    <n v="1"/>
    <x v="218"/>
    <x v="158"/>
    <s v="&lt;p&gt;Hi,&lt;/p&gt;_x000a_&lt;p&gt;You could simply add in a &quot;helper&quot; column containing your current formula. You could then sum these up and compare them to the total count. Ie:&lt;/p&gt;_x000a_&lt;p&gt;John  John  1&lt;br /&gt;_x000a_Mary  Mary  1&lt;/p&gt;_x000a_&lt;p&gt;Sum of 1s = 2. Count of names = 2 therefore true.&lt;/p&gt;_x000a_&lt;p&gt;Its a bit clunky but should get the result you want.&lt;/p&gt;_x000a_&lt;p&gt;You may also be able to do this using an array formula.&lt;/p&gt;_x000a_&lt;p&gt;Myles_x000a_&lt;/p&gt;_x000a_"/>
    <d v="2010-01-15T13:16:13"/>
    <n v="0"/>
    <x v="1"/>
    <x v="0"/>
    <b v="1"/>
    <x v="0"/>
    <n v="6"/>
    <n v="40193.476388888892"/>
    <n v="0"/>
    <n v="133"/>
    <d v="2010-01-15T00:00:00"/>
    <n v="0"/>
    <x v="774"/>
  </r>
  <r>
    <n v="782"/>
    <n v="1"/>
    <x v="209"/>
    <x v="182"/>
    <s v="&lt;p&gt;Here is the link to the shared file.  &lt;/p&gt;_x000a_&lt;p&gt;Thanks for your help!&lt;/p&gt;_x000a_&lt;p&gt;http://www.4shared.com/file/197783843/d5c08067/Testfilea.html_x000a_&lt;/p&gt;_x000a_"/>
    <d v="2010-01-15T17:09:19"/>
    <n v="0"/>
    <x v="2"/>
    <x v="0"/>
    <b v="1"/>
    <x v="0"/>
    <n v="6"/>
    <n v="40191.927777777775"/>
    <n v="0"/>
    <n v="133"/>
    <d v="2010-01-15T00:00:00"/>
    <n v="0"/>
    <x v="775"/>
  </r>
  <r>
    <n v="783"/>
    <n v="1"/>
    <x v="214"/>
    <x v="186"/>
    <s v="&lt;p&gt;thank you for your response. Actually its on the internet with no local access. Can I do the same thing?_x000a_&lt;/p&gt;_x000a_"/>
    <d v="2010-01-15T18:39:36"/>
    <n v="0"/>
    <x v="2"/>
    <x v="0"/>
    <b v="1"/>
    <x v="0"/>
    <n v="6"/>
    <n v="40193.334027777775"/>
    <n v="0"/>
    <n v="133"/>
    <d v="2010-01-15T00:00:00"/>
    <n v="0"/>
    <x v="776"/>
  </r>
  <r>
    <n v="784"/>
    <n v="1"/>
    <x v="214"/>
    <x v="0"/>
    <s v="&lt;p&gt;If it is just data, why not use google docs or office live. (live.office.com). You can just save your excel to live and ask others to open it from there everyday. (requires MSN passport or live account, which is free). They give something like 25 gb space, and you can collaborate (or use worksheet protection so that no one messes with formulas etc.)_x000a_&lt;/p&gt;_x000a_"/>
    <d v="2010-01-15T19:50:41"/>
    <n v="0"/>
    <x v="3"/>
    <x v="0"/>
    <b v="1"/>
    <x v="0"/>
    <n v="6"/>
    <n v="40193.334027777775"/>
    <n v="0"/>
    <n v="133"/>
    <d v="2010-01-15T00:00:00"/>
    <n v="0"/>
    <x v="777"/>
  </r>
  <r>
    <n v="785"/>
    <n v="1"/>
    <x v="214"/>
    <x v="186"/>
    <s v="&lt;p&gt;Thanks Chandoo. I can't work on Google docs, its like a toy compared to Excel. I cannot use a free site, it is confidential data and it will be on my own site with restricted access based on users's access previliges. I am looking into Excel Services but I don't understand much. Sharepoint server is a $6000 piece of software + Windows Server etc + user licenses + IT person to set it up, I am looking at over $10k!!&lt;/p&gt;_x000a_&lt;p&gt;I can't believe converting an excel spreatsheet into a webpage is so complicated and expensive. There should be an easier way._x000a_&lt;/p&gt;_x000a_"/>
    <d v="2010-01-15T22:12:56"/>
    <n v="0"/>
    <x v="4"/>
    <x v="0"/>
    <b v="1"/>
    <x v="0"/>
    <n v="6"/>
    <n v="40193.334027777775"/>
    <n v="0"/>
    <n v="133"/>
    <d v="2010-01-15T00:00:00"/>
    <n v="0"/>
    <x v="778"/>
  </r>
  <r>
    <n v="786"/>
    <n v="1"/>
    <x v="214"/>
    <x v="186"/>
    <s v="&lt;p&gt;I may be making the question much more complicated than it is. This must be a very basic thing to do on the internet. Lets say you have a site and you want to show the progress of your project on a corner of the page. You put the data in an excel file and save it on your server. The visitors see the chart on page two of the excel file. As you update the data, the chart on page two changes accordingly and the chart shown on the website changes accordingly._x000a_&lt;/p&gt;_x000a_"/>
    <d v="2010-01-15T22:32:02"/>
    <n v="0"/>
    <x v="5"/>
    <x v="0"/>
    <b v="1"/>
    <x v="0"/>
    <n v="6"/>
    <n v="40193.334027777775"/>
    <n v="0"/>
    <n v="133"/>
    <d v="2010-01-15T00:00:00"/>
    <n v="0"/>
    <x v="779"/>
  </r>
  <r>
    <n v="787"/>
    <n v="1"/>
    <x v="219"/>
    <x v="188"/>
    <s v="&lt;p&gt;Hi all,&lt;/p&gt;_x000a_&lt;p&gt;I am trying to design a 10 page form in excel and am hobbling through it because I know Access is a better way to go about doing this...Anyway, I'm using Excel due to accessibility to MS Access, but I digress.  To make the form flow better, is there a good way to make it skip to next cell depending on what was entered in Cell A1.  For instance, if Cell A1 is yes, go to cell A2; if no, Cell A3, and so forth.  Thank you for the help in advance.  &lt;/p&gt;_x000a_&lt;p&gt;Twee_x000a_&lt;/p&gt;_x000a_"/>
    <d v="2010-01-15T23:08:39"/>
    <n v="0"/>
    <x v="0"/>
    <x v="0"/>
    <b v="0"/>
    <x v="0"/>
    <n v="6"/>
    <n v="40193.963888888888"/>
    <n v="0"/>
    <n v="133"/>
    <d v="2010-01-15T00:00:00"/>
    <n v="0"/>
    <x v="780"/>
  </r>
  <r>
    <n v="788"/>
    <n v="1"/>
    <x v="219"/>
    <x v="2"/>
    <s v="&lt;p&gt;Twee&lt;/p&gt;_x000a_&lt;p&gt;When you say Skip or Goto are you talking about the cursor moving there automatically, or when you print &quot;Skipping lines&quot;, or when you move around the form using Tab, or a formula in another cell based on the value of cell A1 being yes/no or something else ?_x000a_&lt;/p&gt;_x000a_"/>
    <d v="2010-01-16T02:03:19"/>
    <n v="0"/>
    <x v="1"/>
    <x v="1"/>
    <b v="1"/>
    <x v="1"/>
    <n v="7"/>
    <n v="40193.963888888888"/>
    <n v="0.12174768518889323"/>
    <n v="134"/>
    <d v="2010-01-16T00:00:00"/>
    <s v="Twee"/>
    <x v="781"/>
  </r>
  <r>
    <n v="789"/>
    <n v="1"/>
    <x v="209"/>
    <x v="2"/>
    <s v="&lt;p&gt;Jcalvacca&lt;/p&gt;_x000a_&lt;p&gt;I Understand what you are trying to do, 2 questions though&lt;/p&gt;_x000a_&lt;p&gt;1. Do you want a separate data entry page which sends data to the appropriate pages automatically or&lt;/p&gt;_x000a_&lt;p&gt;2. Have you thought about not having a separate data page for each supplier, then using a Table or Auto Filter area where you can easily select the company from a Dropdown and display the equivalent of the Tab data anyway?_x000a_&lt;/p&gt;_x000a_"/>
    <d v="2010-01-16T02:35:33"/>
    <n v="0"/>
    <x v="3"/>
    <x v="1"/>
    <b v="1"/>
    <x v="1"/>
    <n v="7"/>
    <n v="40191.927777777775"/>
    <n v="2.180243055561732"/>
    <n v="135"/>
    <d v="2010-01-16T00:00:00"/>
    <s v="jcalvacca"/>
    <x v="782"/>
  </r>
  <r>
    <n v="790"/>
    <n v="1"/>
    <x v="186"/>
    <x v="2"/>
    <s v="&lt;p&gt;Hi Samlim&lt;/p&gt;_x000a_&lt;p&gt;have you thought about putting some data validation on the input cells rather than try to fix it via formula?&lt;br /&gt;_x000a_They are already very complex and difficult to follow_x000a_&lt;/p&gt;_x000a_"/>
    <d v="2010-01-16T02:37:34"/>
    <n v="0"/>
    <x v="18"/>
    <x v="1"/>
    <b v="1"/>
    <x v="1"/>
    <n v="7"/>
    <n v="40182.297222222223"/>
    <n v="11.812199074076489"/>
    <n v="136"/>
    <d v="2010-01-16T00:00:00"/>
    <s v="samlim88"/>
    <x v="783"/>
  </r>
  <r>
    <n v="791"/>
    <n v="1"/>
    <x v="214"/>
    <x v="2"/>
    <s v="&lt;p&gt;Have you thought about the Microsoft online offerings ?&lt;br /&gt;_x000a_http://www.microsoft.com/online/trial-bpos.mspx_x000a_&lt;/p&gt;_x000a_"/>
    <d v="2010-01-16T02:41:17"/>
    <n v="0"/>
    <x v="6"/>
    <x v="1"/>
    <b v="1"/>
    <x v="1"/>
    <n v="7"/>
    <n v="40193.334027777775"/>
    <n v="0.77797453704260988"/>
    <n v="137"/>
    <d v="2010-01-16T00:00:00"/>
    <s v="Brooklynite"/>
    <x v="784"/>
  </r>
  <r>
    <n v="792"/>
    <n v="1"/>
    <x v="218"/>
    <x v="2"/>
    <s v="&lt;p&gt;Kireeta&lt;br /&gt;_x000a_Try this in any cell except in Column A or B&lt;/p&gt;_x000a_&lt;p&gt;=+IF(SUMPRODUCT(1*(A1:A65500=B1:B65500))/COUNTA(A1:A65500)=1,&quot;Match&quot;,&quot;No Match&quot;)&lt;/p&gt;_x000a_&lt;p&gt;But it doesn't work if you make it A:A or even A65536:A65536 ?_x000a_&lt;/p&gt;_x000a_"/>
    <d v="2010-01-16T02:47:50"/>
    <n v="0"/>
    <x v="2"/>
    <x v="1"/>
    <b v="1"/>
    <x v="1"/>
    <n v="7"/>
    <n v="40193.476388888892"/>
    <n v="0.64016203703067731"/>
    <n v="138"/>
    <d v="2010-01-16T00:00:00"/>
    <s v="kireeti"/>
    <x v="785"/>
  </r>
  <r>
    <n v="793"/>
    <n v="1"/>
    <x v="214"/>
    <x v="0"/>
    <s v="&lt;p&gt;Also, if you want to show the data or make charts, you can use some APIs (there are apis to convert excel to jave or excel to php or excel to asp) on the web server. That way, everyday you would upload new excel file to a secure location. and you write a small html / jsp or html / php or html / asp website code (shouldnt take too much time or money if you outsource) to read and show the output in a table and or charts.&lt;/p&gt;_x000a_&lt;p&gt;There are tons of javascript based (jquery comes to mind) UI libraries or frameworks that can automate the process table sorting, filtering, making charts etc.&lt;/p&gt;_x000a_&lt;p&gt;people who have access to the web page can see this stuff (access control is still your headache).&lt;/p&gt;_x000a_&lt;p&gt;AFAIK, Office live is secure too. Unless you are talking about some extremely sensitive (or financial information) you might consider using it. (or go for BPOS, it is MS hosted sharepoint service with all the benefits and some limits like hosting, number of accounts etc. and they charge per month)_x000a_&lt;/p&gt;_x000a_"/>
    <d v="2010-01-16T09:24:14"/>
    <n v="0"/>
    <x v="7"/>
    <x v="0"/>
    <b v="1"/>
    <x v="0"/>
    <n v="7"/>
    <n v="40193.334027777775"/>
    <n v="0"/>
    <n v="138"/>
    <d v="2010-01-16T00:00:00"/>
    <n v="0"/>
    <x v="786"/>
  </r>
  <r>
    <n v="794"/>
    <n v="1"/>
    <x v="219"/>
    <x v="188"/>
    <s v="&lt;p&gt;Hi Hui,&lt;/p&gt;_x000a_&lt;p&gt;sorry I wasn't clearer in my question.  I simply mean for the cursor to move upon pressing &quot;Enter&quot; to the appropriate cells depending on what was entered previously in cell A1.  I hope that makes sense.  Thank you for your help.&lt;/p&gt;_x000a_&lt;p&gt;Twee_x000a_&lt;/p&gt;_x000a_"/>
    <d v="2010-01-16T15:48:12"/>
    <n v="0"/>
    <x v="2"/>
    <x v="0"/>
    <b v="1"/>
    <x v="0"/>
    <n v="7"/>
    <n v="40193.963888888888"/>
    <n v="0"/>
    <n v="138"/>
    <d v="2010-01-16T00:00:00"/>
    <n v="0"/>
    <x v="787"/>
  </r>
  <r>
    <n v="795"/>
    <n v="1"/>
    <x v="219"/>
    <x v="0"/>
    <s v="&lt;p&gt;It might be far easier to actually make a set of userforms for something like this... or even use Access. AFAIK, You can do this in excel, but the effort would be too much and the model will be inflexible. Please tell me if you come up with an interesting approach to solve this..._x000a_&lt;/p&gt;_x000a_"/>
    <d v="2010-01-16T18:28:24"/>
    <n v="0"/>
    <x v="3"/>
    <x v="0"/>
    <b v="1"/>
    <x v="0"/>
    <n v="7"/>
    <n v="40193.963888888888"/>
    <n v="0"/>
    <n v="138"/>
    <d v="2010-01-16T00:00:00"/>
    <n v="0"/>
    <x v="788"/>
  </r>
  <r>
    <n v="796"/>
    <n v="1"/>
    <x v="209"/>
    <x v="182"/>
    <s v="&lt;p&gt;2 sounds good though i'm finding difficulty understanding how that visually would look.  Sample file?&lt;/p&gt;_x000a_&lt;p&gt;Im basically looking for the company to have two ways to traverse the list, one by tool number and one by customer.  Just trying to simplify it for them as their present list was just in number sequence and they had problems with consistent data and people who were not good with excel couldn't find the information quickly so I thought the multiple tabs would work well but I'm open to suggestions._x000a_&lt;/p&gt;_x000a_"/>
    <d v="2010-01-17T03:14:40"/>
    <n v="0"/>
    <x v="4"/>
    <x v="0"/>
    <b v="1"/>
    <x v="0"/>
    <n v="1"/>
    <n v="40191.927777777775"/>
    <n v="0"/>
    <n v="138"/>
    <d v="2010-01-17T00:00:00"/>
    <n v="0"/>
    <x v="789"/>
  </r>
  <r>
    <n v="797"/>
    <n v="1"/>
    <x v="209"/>
    <x v="2"/>
    <s v="&lt;p&gt;jcalvacca&lt;/p&gt;_x000a_&lt;p&gt;On the Sort by Mold # page, select all the data, from A1 to H323&lt;/p&gt;_x000a_&lt;p&gt;In Excel 2003/XP goto Data, Filter, Autofilter&lt;br /&gt;_x000a_In Excel 2007/10 goto Insert, Table&lt;/p&gt;_x000a_&lt;p&gt;You can now use the small drop downs shown by the arrows in Row 1 to select various combinations of data ie: Owner = Alliance &lt;/p&gt;_x000a_&lt;p&gt;You can also sort by any field and select Top 10 etc&lt;/p&gt;_x000a_&lt;p&gt;The Excel 2007, Table will automatically expand as you add data&lt;/p&gt;_x000a_&lt;p&gt;Have a browse through the functionality of these columns and see if that satisfies your needs_x000a_&lt;/p&gt;_x000a_"/>
    <d v="2010-01-17T04:36:44"/>
    <n v="0"/>
    <x v="5"/>
    <x v="1"/>
    <b v="1"/>
    <x v="1"/>
    <n v="1"/>
    <n v="40191.927777777775"/>
    <n v="3.2643981481523952"/>
    <n v="139"/>
    <d v="2010-01-17T00:00:00"/>
    <s v="jcalvacca"/>
    <x v="790"/>
  </r>
  <r>
    <n v="798"/>
    <n v="1"/>
    <x v="219"/>
    <x v="2"/>
    <s v="&lt;p&gt;Twee&lt;/p&gt;_x000a_&lt;p&gt;You will need to add a couple of macro's to your workbook&lt;/p&gt;_x000a_&lt;p&gt;add the next 4 lines to the worksheet code page that where you want to monitor the Enter&lt;/p&gt;_x000a_&lt;p&gt;Private Sub Worksheet_Activate()&lt;br /&gt;_x000a_Application.OnKey &quot;{ENTER}&quot;, &quot;PressEnt&quot; 'This monitors the Numeric Enter button&lt;br /&gt;_x000a_Application.OnKey &quot;~&quot;, &quot;PressEnt&quot; 'This monitors the Main Enter button&lt;br /&gt;_x000a_End Sub&lt;/p&gt;_x000a_&lt;p&gt;and add this to a code module&lt;/p&gt;_x000a_&lt;p&gt;Sub PressEnt()&lt;br /&gt;_x000a_If Worksheets(&quot;Sheet1&quot;).Range(&quot;A1&quot;).Value = &quot;Yes&quot; Then&lt;br /&gt;_x000a_    Worksheets(&quot;Sheet1&quot;).Range(&quot;A3&quot;).Select&lt;/p&gt;_x000a_&lt;p&gt;    'Uncomment the next line to goto A3 and Jump Down a page&lt;br /&gt;_x000a_    'ActiveWindow.LargeScroll Down:=1&lt;/p&gt;_x000a_&lt;p&gt;Else&lt;br /&gt;_x000a_    Worksheets(&quot;Sheet1&quot;).Cells(ActiveCell.Row + 1, ActiveCell.Column).Select&lt;br /&gt;_x000a_    ' This maintains a normal Enter key behaviour if A1  &amp;lt;&amp;gt; &quot;Yes&quot;&lt;br /&gt;_x000a_End If&lt;/p&gt;_x000a_&lt;p&gt;End Sub&lt;/p&gt;_x000a_&lt;p&gt;Change the worksheet names etc as relevent_x000a_&lt;/p&gt;_x000a_"/>
    <d v="2010-01-17T08:16:16"/>
    <n v="0"/>
    <x v="4"/>
    <x v="1"/>
    <b v="1"/>
    <x v="1"/>
    <n v="1"/>
    <n v="40193.963888888888"/>
    <n v="1.3807407407439314"/>
    <n v="140"/>
    <d v="2010-01-17T00:00:00"/>
    <s v="Twee"/>
    <x v="791"/>
  </r>
  <r>
    <n v="799"/>
    <n v="1"/>
    <x v="217"/>
    <x v="177"/>
    <s v="&lt;p&gt;Can anyone help me to add in holiday dates to this calculation please?_x000a_&lt;/p&gt;_x000a_"/>
    <d v="2010-01-17T12:29:51"/>
    <n v="0"/>
    <x v="2"/>
    <x v="0"/>
    <b v="1"/>
    <x v="0"/>
    <n v="1"/>
    <n v="40193.408333333333"/>
    <n v="0"/>
    <n v="140"/>
    <d v="2010-01-17T00:00:00"/>
    <n v="0"/>
    <x v="792"/>
  </r>
  <r>
    <n v="800"/>
    <n v="1"/>
    <x v="220"/>
    <x v="177"/>
    <s v="&lt;p&gt;I am getting stuck on adding school holidays to a planning worksheet and I would be grateful for any advice please._x000a_&lt;/p&gt;_x000a_"/>
    <d v="2010-01-17T12:32:49"/>
    <n v="0"/>
    <x v="0"/>
    <x v="0"/>
    <b v="0"/>
    <x v="0"/>
    <n v="1"/>
    <n v="40195.522222222222"/>
    <n v="0"/>
    <n v="140"/>
    <d v="2010-01-17T00:00:00"/>
    <n v="0"/>
    <x v="793"/>
  </r>
  <r>
    <n v="801"/>
    <n v="1"/>
    <x v="217"/>
    <x v="2"/>
    <s v="&lt;p&gt;Filc&lt;br /&gt;_x000a_The format is&lt;br /&gt;_x000a_=+NETWORKDAYS(Start date, End Date, Other Holidays)&lt;br /&gt;_x000a_so a typical usage is&lt;br /&gt;_x000a_=+NETWORKDAYS(B5,AA5,{&quot;4/1/2010&quot;,&quot;6/1/2010&quot;})&lt;br /&gt;_x000a_Note the use of { and &quot; in setting up an array of dates separated by commas_x000a_&lt;/p&gt;_x000a_"/>
    <d v="2010-01-17T12:40:19"/>
    <n v="0"/>
    <x v="3"/>
    <x v="1"/>
    <b v="1"/>
    <x v="1"/>
    <n v="1"/>
    <n v="40193.408333333333"/>
    <n v="2.119664351848769"/>
    <n v="141"/>
    <d v="2010-01-17T00:00:00"/>
    <s v="Kunal"/>
    <x v="794"/>
  </r>
  <r>
    <n v="802"/>
    <n v="1"/>
    <x v="220"/>
    <x v="2"/>
    <s v="&lt;p&gt;refer the end of&lt;br /&gt;_x000a_http://chandoo.org/forums/topic/how-to-calculate-number-of-working-days-excel-2003_x000a_&lt;/p&gt;_x000a_"/>
    <d v="2010-01-17T12:41:33"/>
    <n v="0"/>
    <x v="1"/>
    <x v="1"/>
    <b v="1"/>
    <x v="1"/>
    <n v="1"/>
    <n v="40195.522222222222"/>
    <n v="6.6319444449618459E-3"/>
    <n v="142"/>
    <d v="2010-01-17T00:00:00"/>
    <s v="FilC"/>
    <x v="795"/>
  </r>
  <r>
    <n v="803"/>
    <n v="1"/>
    <x v="217"/>
    <x v="177"/>
    <s v="&lt;p&gt;Hui&lt;br /&gt;_x000a_Many thanks. Does that mean I dont have to set up a list? Does the comma indicate a range of dates, i.e 4 to 6 January?_x000a_&lt;/p&gt;_x000a_"/>
    <d v="2010-01-17T12:49:42"/>
    <n v="0"/>
    <x v="4"/>
    <x v="0"/>
    <b v="1"/>
    <x v="0"/>
    <n v="1"/>
    <n v="40193.408333333333"/>
    <n v="0"/>
    <n v="142"/>
    <d v="2010-01-17T00:00:00"/>
    <n v="0"/>
    <x v="796"/>
  </r>
  <r>
    <n v="804"/>
    <n v="1"/>
    <x v="217"/>
    <x v="2"/>
    <s v="&lt;p&gt;You will have to setup a list of Public and other Holidays&lt;br /&gt;_x000a_The , is not a range, the array is a list of individual dates&lt;br /&gt;_x000a_It is probably limited at about 250 characters, which should be plenty for your needs&lt;br /&gt;_x000a_You can't have the dates in another cell, but you can use a Named Range to store the dates&lt;/p&gt;_x000a_&lt;p&gt;so =+NETWORKDAYS(B5,AA5,PHolidays)&lt;/p&gt;_x000a_&lt;p&gt;is valid if you have a Named Range PHolidays  which is equal to ={&quot;4/1/2010&quot;,&quot;6/1/2010&quot;}_x000a_&lt;/p&gt;_x000a_"/>
    <d v="2010-01-17T14:49:58"/>
    <n v="0"/>
    <x v="5"/>
    <x v="1"/>
    <b v="1"/>
    <x v="1"/>
    <n v="1"/>
    <n v="40193.408333333333"/>
    <n v="2.2096990740756155"/>
    <n v="143"/>
    <d v="2010-01-17T00:00:00"/>
    <s v="Kunal"/>
    <x v="797"/>
  </r>
  <r>
    <n v="805"/>
    <n v="1"/>
    <x v="221"/>
    <x v="173"/>
    <s v="&lt;p&gt;Happy Monday&lt;/p&gt;_x000a_&lt;p&gt;I have an equipment downtime document (Excel 2007). F2 has the start date of the equipment downtime that uses the MS Date and Time Picker. G2 has the time, that is selected from a drop down list. L2 has the end date (using the dtpicker) and M2 has the end time, selected from drop down.  How do I calculate the total downtime?&lt;/p&gt;_x000a_&lt;p&gt;F2          G2           L2           M2&lt;br /&gt;_x000a_Start date  Start time   End date     End time_x000a_&lt;/p&gt;_x000a_"/>
    <d v="2010-01-18T05:54:37"/>
    <n v="0"/>
    <x v="0"/>
    <x v="0"/>
    <b v="0"/>
    <x v="0"/>
    <n v="2"/>
    <n v="40196.245833333334"/>
    <n v="0"/>
    <n v="143"/>
    <d v="2010-01-18T00:00:00"/>
    <n v="0"/>
    <x v="798"/>
  </r>
  <r>
    <n v="806"/>
    <n v="1"/>
    <x v="221"/>
    <x v="2"/>
    <s v="&lt;p&gt;Bfraser&lt;/p&gt;_x000a_&lt;p&gt;Try =+(L2+M2)-(F2+G2)&lt;br /&gt;_x000a_and then change the cell format to [h]:mm:ss_x000a_&lt;/p&gt;_x000a_"/>
    <d v="2010-01-18T06:42:25"/>
    <n v="0"/>
    <x v="1"/>
    <x v="1"/>
    <b v="1"/>
    <x v="1"/>
    <n v="2"/>
    <n v="40196.245833333334"/>
    <n v="3.3622685186855961E-2"/>
    <n v="144"/>
    <d v="2010-01-18T00:00:00"/>
    <s v="bfraser"/>
    <x v="799"/>
  </r>
  <r>
    <n v="807"/>
    <n v="1"/>
    <x v="222"/>
    <x v="189"/>
    <s v="&lt;p&gt;Hi there&lt;br /&gt;_x000a_I am still learning heaps about excel and have so many projects on the go..&lt;br /&gt;_x000a_This seems a simple ask but I have spent hours ..&lt;/p&gt;_x000a_&lt;p&gt;I have 2 sheets in a book. I want to compare one column only, and highlight duplicates.  there are 22000 rows in one sheet and much less in the other. I wish the Column in the large sheet to have the highlight.&lt;/p&gt;_x000a_&lt;p&gt;eg sheet 1 column A  (has 22000 rows) It is here I need to know which cells in A are also in Sheet 2 A ( I thought highlighting was a good Idea but it could be some other way, maybe better if the word &quot;duplicate&quot; could be added?.. whatever is easiest)&lt;/p&gt;_x000a_&lt;p&gt;sheet 2 column A&lt;/p&gt;_x000a_&lt;p&gt;Would greatly appreciate suggestions!_x000a_&lt;/p&gt;_x000a_"/>
    <d v="2010-01-18T08:46:29"/>
    <n v="0"/>
    <x v="0"/>
    <x v="0"/>
    <b v="0"/>
    <x v="0"/>
    <n v="2"/>
    <n v="40196.365277777775"/>
    <n v="0"/>
    <n v="144"/>
    <d v="2010-01-18T00:00:00"/>
    <n v="0"/>
    <x v="800"/>
  </r>
  <r>
    <n v="808"/>
    <n v="1"/>
    <x v="222"/>
    <x v="2"/>
    <s v="&lt;p&gt;G'Day Friendly Gardener&lt;/p&gt;_x000a_&lt;p&gt;Try the following 2 options on Row 2 of page 2&lt;br /&gt;_x000a_=+IF(MATCH(A2,Sheet1!$A$1:$A$22000)&amp;gt;0,&quot;Duplicate&quot;,&quot;Unique&quot;)&lt;br /&gt;_x000a_or&lt;br /&gt;_x000a_=+IF(SUMPRODUCT(1*(Sheet1!$A$1:$A$6=Sheet2!A2))&amp;gt;0,&quot;Duplicate&quot;,&quot;Unique&quot;)&lt;br /&gt;_x000a_and copy down to the end of the data&lt;/p&gt;_x000a_&lt;p&gt;You can then Copy this column and paste as values and then sort the data to get all the Unique or Duplicate values together_x000a_&lt;/p&gt;_x000a_"/>
    <d v="2010-01-18T09:02:33"/>
    <n v="0"/>
    <x v="1"/>
    <x v="1"/>
    <b v="1"/>
    <x v="1"/>
    <n v="2"/>
    <n v="40196.365277777775"/>
    <n v="1.1493055557366461E-2"/>
    <n v="145"/>
    <d v="2010-01-18T00:00:00"/>
    <s v="FriendlyGardener"/>
    <x v="801"/>
  </r>
  <r>
    <n v="809"/>
    <n v="1"/>
    <x v="222"/>
    <x v="189"/>
    <s v="&lt;p&gt;Thanks Hui, I will try this at work tommorrow, its night here in Australia :-)&lt;br /&gt;_x000a_I am so glad I found this site.._x000a_&lt;/p&gt;_x000a_"/>
    <d v="2010-01-18T09:19:05"/>
    <n v="0"/>
    <x v="2"/>
    <x v="0"/>
    <b v="1"/>
    <x v="0"/>
    <n v="2"/>
    <n v="40196.365277777775"/>
    <n v="0"/>
    <n v="145"/>
    <d v="2010-01-18T00:00:00"/>
    <n v="0"/>
    <x v="802"/>
  </r>
  <r>
    <n v="810"/>
    <n v="1"/>
    <x v="209"/>
    <x v="182"/>
    <s v="&lt;p&gt;Awsome.  Thanks!   This is sooooooo much better than what I conceived originally.  &lt;/p&gt;_x000a_&lt;p&gt;One more question though, I have people using both platforms (2003 and 2007).  My version is 2007 so functionality wise do I need to do this in 2003 or do the table properties xfer over once I saved a 2007 file into &quot;2003&quot; format?&lt;/p&gt;_x000a_&lt;p&gt;Thanks again and I am looking forward to our future relationships on this forum!_x000a_&lt;/p&gt;_x000a_"/>
    <d v="2010-01-18T14:20:08"/>
    <n v="0"/>
    <x v="6"/>
    <x v="0"/>
    <b v="1"/>
    <x v="0"/>
    <n v="2"/>
    <n v="40191.927777777775"/>
    <n v="0"/>
    <n v="145"/>
    <d v="2010-01-18T00:00:00"/>
    <n v="0"/>
    <x v="803"/>
  </r>
  <r>
    <n v="811"/>
    <n v="1"/>
    <x v="209"/>
    <x v="2"/>
    <s v="&lt;p&gt;Jcalvacca&lt;/p&gt;_x000a_&lt;p&gt;The Excel 2007 Table is saved in a format which allows use in Excel 2003.&lt;/p&gt;_x000a_&lt;p&gt;It will appear slightly different and will have a strong blue border and loose any other formatting, but it retains most but not all of the functionality of the 2007 table including the drop down functions, albeit slightly restricted compared to 2007.&lt;/p&gt;_x000a_&lt;p&gt;Give it a go._x000a_&lt;/p&gt;_x000a_"/>
    <d v="2010-01-18T15:10:45"/>
    <n v="0"/>
    <x v="7"/>
    <x v="1"/>
    <b v="1"/>
    <x v="1"/>
    <n v="2"/>
    <n v="40191.927777777775"/>
    <n v="4.7046875000014552"/>
    <n v="146"/>
    <d v="2010-01-18T00:00:00"/>
    <s v="jcalvacca"/>
    <x v="804"/>
  </r>
  <r>
    <n v="812"/>
    <n v="1"/>
    <x v="208"/>
    <x v="156"/>
    <s v="&lt;p&gt;I've now completely stumped myself.  I've got the axis to read what numbers I want.  However, I still can't get it to show me what the total is for wach month.  I can't seem to post this in here either, so I can't show you.&lt;/p&gt;_x000a_&lt;p&gt;I also can't get a sensible graph from another table.  I have some results for the month of January.  There are seven engineer's names, and each engineer has done a certain amount of Training.  All I want to do is show the month (so the Graph heading can be &quot;Results for January&quot; and list the engineer's names up the side, and the number of hours across the bottom.  When I try to use the chart wizard, it takes the last value entered as the X axis, the labels I want to use to divde the X axis as the legend, and won't give me a suitable unit of measurement up the Y axis.&lt;/p&gt;_x000a_&lt;p&gt;So I now have a chart which has no values on it and labelled &quot;45&quot;.  Why will the chart wizard not allow me to choose what I want to use as the X Axis and the Y Axis?&lt;br /&gt;_x000a_Why are the units to be selected in stupid values like 'Hundreds', when the sensible divide for me would be 'Tens'?  &lt;/p&gt;_x000a_&lt;p&gt;Is there some way I can 'draw' a chart manually?_x000a_&lt;/p&gt;_x000a_"/>
    <d v="2010-01-18T15:13:09"/>
    <n v="0"/>
    <x v="4"/>
    <x v="0"/>
    <b v="1"/>
    <x v="0"/>
    <n v="2"/>
    <n v="40191.586111111108"/>
    <n v="0"/>
    <n v="146"/>
    <d v="2010-01-18T00:00:00"/>
    <n v="0"/>
    <x v="805"/>
  </r>
  <r>
    <n v="813"/>
    <n v="1"/>
    <x v="208"/>
    <x v="2"/>
    <s v="&lt;p&gt;LadyBlack&lt;/p&gt;_x000a_&lt;p&gt;from what you've described I think you want a Stacked Bar, not a Stacked Column chart as I advised earlier. Columns go up, Bars go across.&lt;/p&gt;_x000a_&lt;p&gt;I would delete your current chart and start again and use the Wizard and slowly go through the prompts&lt;/p&gt;_x000a_&lt;p&gt;The first 2 parts of this post may help&lt;br /&gt;_x000a_http://chandoo.org/wp/2008/05/20/gantt-in-60-seconds-churn-out-an-excel-project-plan-in-no-time/&lt;/p&gt;_x000a_&lt;p&gt;Can you post your anonymised data somewhere on a free upload site ?_x000a_&lt;/p&gt;_x000a_"/>
    <d v="2010-01-18T15:37:27"/>
    <n v="0"/>
    <x v="5"/>
    <x v="1"/>
    <b v="1"/>
    <x v="1"/>
    <n v="2"/>
    <n v="40191.586111111108"/>
    <n v="5.0648958333331393"/>
    <n v="147"/>
    <d v="2010-01-18T00:00:00"/>
    <s v="LadyBlack"/>
    <x v="806"/>
  </r>
  <r>
    <n v="814"/>
    <n v="1"/>
    <x v="223"/>
    <x v="190"/>
    <s v="&lt;p&gt;Hello - Thanks in advance for any help anyone can provide. &lt;/p&gt;_x000a_&lt;p&gt;I've been trying to get a calendar date formula to work in a new workbook and am having trouble. I can get the first one to work, but none after that. I want to have pay dates populate thru a workbook from one worksheet to the next. &lt;/p&gt;_x000a_&lt;p&gt;I have January set up and have the first date entered fine. I can get the next date to populate in the next cell I want it to fine, as well, by taking (Date 1) + 14. Then if I go to the next sheet and try to take create a formula using (Date 2) + 14 Excel doesn't like that. &lt;/p&gt;_x000a_&lt;p&gt;Any suggestions for how to make this work? Or should I quit wasting my time with a formula and just type them all old school._x000a_&lt;/p&gt;_x000a_"/>
    <d v="2010-01-18T16:33:44"/>
    <n v="0"/>
    <x v="0"/>
    <x v="0"/>
    <b v="0"/>
    <x v="0"/>
    <n v="2"/>
    <n v="40196.689583333333"/>
    <n v="0"/>
    <n v="147"/>
    <d v="2010-01-18T00:00:00"/>
    <n v="0"/>
    <x v="807"/>
  </r>
  <r>
    <n v="815"/>
    <n v="1"/>
    <x v="223"/>
    <x v="0"/>
    <s v="&lt;p&gt;What is the error you are getting and what is the exact formula you have typed?&lt;/p&gt;_x000a_&lt;p&gt;You said &quot;Then if I go to the next sheet and try to take create a formula using (Date 2) + 14 Excel doesn't like that.&quot; ... have you typed references like Sheet1!Date2?_x000a_&lt;/p&gt;_x000a_"/>
    <d v="2010-01-18T18:59:53"/>
    <n v="0"/>
    <x v="1"/>
    <x v="0"/>
    <b v="1"/>
    <x v="0"/>
    <n v="2"/>
    <n v="40196.689583333333"/>
    <n v="0"/>
    <n v="147"/>
    <d v="2010-01-18T00:00:00"/>
    <n v="0"/>
    <x v="808"/>
  </r>
  <r>
    <n v="816"/>
    <n v="1"/>
    <x v="222"/>
    <x v="189"/>
    <s v="&lt;p&gt;&quot;Try the following 2 options on Row 2 of page 2&lt;br /&gt;_x000a_=+IF(MATCH(A2,Sheet1!$A$1:$A$22000)&amp;gt;0,&quot;Duplicate&quot;,&quot;Unique&quot;)&lt;br /&gt;_x000a_or&lt;br /&gt;_x000a_=+IF(SUMPRODUCT(1*(Sheet1!$A$1:$A$6=Sheet2!A2))&amp;gt;0,&quot;Duplicate&quot;,&quot;Unique&quot;)&lt;br /&gt;_x000a_and copy down to the end of the data&lt;/p&gt;_x000a_&lt;p&gt;You can then Copy this column and paste as values and then sort the data to get all the Unique or Duplicate values together &quot;&lt;/p&gt;_x000a_&lt;p&gt;I tried this and it works on sheet 2.. but I really need the word Duplicate to appear on sheet 1, is there any way to do this?_x000a_&lt;/p&gt;_x000a_"/>
    <d v="2010-01-18T22:41:40"/>
    <n v="0"/>
    <x v="3"/>
    <x v="0"/>
    <b v="1"/>
    <x v="0"/>
    <n v="2"/>
    <n v="40196.365277777775"/>
    <n v="0"/>
    <n v="147"/>
    <d v="2010-01-18T00:00:00"/>
    <n v="0"/>
    <x v="809"/>
  </r>
  <r>
    <n v="817"/>
    <n v="1"/>
    <x v="222"/>
    <x v="2"/>
    <s v="&lt;p&gt;copy this to Sheet1 B2 and copy down&lt;br /&gt;_x000a_=+IF(SUMPRODUCT(1*(Sheet1!A2=Sheet2!$A$1:$A$2000))&amp;gt;0,&quot;Duplicate&quot;,&quot;Unique&quot;)&lt;br /&gt;_x000a_Change A$2000 to suit your data range on Sheet 2_x000a_&lt;/p&gt;_x000a_"/>
    <d v="2010-01-18T23:49:12"/>
    <n v="0"/>
    <x v="4"/>
    <x v="1"/>
    <b v="1"/>
    <x v="1"/>
    <n v="2"/>
    <n v="40196.365277777775"/>
    <n v="0.62722222222510027"/>
    <n v="148"/>
    <d v="2010-01-18T00:00:00"/>
    <s v="FriendlyGardener"/>
    <x v="810"/>
  </r>
  <r>
    <n v="818"/>
    <n v="1"/>
    <x v="223"/>
    <x v="2"/>
    <s v="&lt;p&gt;Make sure you are entering dates in the correct format ie 19/1/2010 or 19/1/10 etc and not as text or 1/19/2010 if using US dates&lt;br /&gt;_x000a_Then any formulas should flow through fine&lt;br /&gt;_x000a_Also check the display format, Right click cell and select Format Cells, select the Number tab and select a date style as appropriate._x000a_&lt;/p&gt;_x000a_"/>
    <d v="2010-01-18T23:52:45"/>
    <n v="0"/>
    <x v="2"/>
    <x v="1"/>
    <b v="1"/>
    <x v="1"/>
    <n v="2"/>
    <n v="40196.689583333333"/>
    <n v="0.30538194444670808"/>
    <n v="149"/>
    <d v="2010-01-18T00:00:00"/>
    <n v="26604"/>
    <x v="811"/>
  </r>
  <r>
    <n v="819"/>
    <n v="1"/>
    <x v="222"/>
    <x v="189"/>
    <s v="&lt;p&gt;&quot;copy this to Sheet1 B2 and copy down&lt;br /&gt;_x000a_=+IF(SUMPRODUCT(1*(Sheet1!A2=Sheet2!$A$1:$A$2000))&amp;gt;0,&quot;Duplicate&quot;,&quot;Unique&quot;)&lt;br /&gt;_x000a_Change A$2000 to suit your data range on Sheet 2 &quot;&lt;/p&gt;_x000a_&lt;p&gt;Dear Hui&lt;br /&gt;_x000a_You are so kind this works so well, I am learning so much my head is spinning.._x000a_&lt;/p&gt;_x000a_"/>
    <d v="2010-01-19T01:12:53"/>
    <n v="0"/>
    <x v="5"/>
    <x v="0"/>
    <b v="1"/>
    <x v="0"/>
    <n v="3"/>
    <n v="40196.365277777775"/>
    <n v="0"/>
    <n v="149"/>
    <d v="2010-01-19T00:00:00"/>
    <n v="0"/>
    <x v="812"/>
  </r>
  <r>
    <n v="820"/>
    <n v="1"/>
    <x v="224"/>
    <x v="162"/>
    <s v="&lt;p&gt;Dear all:&lt;/p&gt;_x000a_&lt;p&gt;I want to identify the latest date of my daily attached series. &lt;/p&gt;_x000a_&lt;p&gt;If I use this formula = OFFSET(A1, COUNT(A2:A65536), 0) or OFFSET(A1, COUNT(B2:A65536), 0), I do not get the answer that I want&lt;/p&gt;_x000a_&lt;p&gt;So can any one help me with a formula that give me the 15-Jan-10 as the answer of my question? &lt;/p&gt;_x000a_&lt;p&gt;Date_x0009_        Agricuture&lt;br /&gt;_x000a_28-Dec-09_x0009_1,751&lt;br /&gt;_x000a_29-Dec-09_x0009_1,758&lt;br /&gt;_x000a_30-Dec-09_x0009_1,753&lt;br /&gt;_x000a_31-Dec-09_x0009_#N/A&lt;br /&gt;_x000a_1-Jan-10_x0009_#N/A&lt;br /&gt;_x000a_2-Jan-10_x0009_#N/A&lt;br /&gt;_x000a_3-Jan-10_x0009_#N/A&lt;br /&gt;_x000a_4-Jan-10_x0009_1,805&lt;br /&gt;_x000a_5-Jan-10_x0009_1,835&lt;br /&gt;_x000a_6-Jan-10_x0009_1,849&lt;br /&gt;_x000a_7-Jan-10_x0009_1,924&lt;br /&gt;_x000a_8-Jan-10_x0009_1,952&lt;br /&gt;_x000a_9-Jan-10_x0009_#N/A&lt;br /&gt;_x000a_10-Jan-10_x0009_#N/A&lt;br /&gt;_x000a_11-Jan-10_x0009_1,960&lt;br /&gt;_x000a_12-Jan-10_x0009_1,966&lt;br /&gt;_x000a_13-Jan-10_x0009_1,932&lt;br /&gt;_x000a_14-Jan-10_x0009_1,946&lt;br /&gt;_x000a_15-Jan-10_x0009_1,936&lt;br /&gt;_x000a_16-Jan-10_x0009_#N/A&lt;br /&gt;_x000a_17-Jan-10_x0009_#N/A&lt;br /&gt;_x000a_18-Jan-10_x0009_#N/A&lt;br /&gt;_x000a_19-Jan-10_x0009_#N/A&lt;br /&gt;_x000a_20-Jan-10_x0009_#N/A&lt;br /&gt;_x000a_21-Jan-10_x0009_#N/A&lt;/p&gt;_x000a_&lt;p&gt;I put the additional dates after 15-Jan-10 in purpose because I want to have my series automatically updated every time I open this file, which is actually linked to other file.&lt;/p&gt;_x000a_&lt;p&gt;Many thanks in advance._x000a_&lt;/p&gt;_x000a_"/>
    <d v="2010-01-19T02:49:24"/>
    <n v="0"/>
    <x v="0"/>
    <x v="0"/>
    <b v="0"/>
    <x v="0"/>
    <n v="3"/>
    <n v="40197.117361111108"/>
    <n v="0"/>
    <n v="149"/>
    <d v="2010-01-19T00:00:00"/>
    <n v="0"/>
    <x v="813"/>
  </r>
  <r>
    <n v="821"/>
    <n v="1"/>
    <x v="221"/>
    <x v="173"/>
    <s v="&lt;p&gt;thxs_x000a_&lt;/p&gt;_x000a_"/>
    <d v="2010-01-19T04:31:48"/>
    <n v="0"/>
    <x v="2"/>
    <x v="0"/>
    <b v="1"/>
    <x v="0"/>
    <n v="3"/>
    <n v="40196.245833333334"/>
    <n v="0"/>
    <n v="149"/>
    <d v="2010-01-19T00:00:00"/>
    <n v="0"/>
    <x v="814"/>
  </r>
  <r>
    <n v="822"/>
    <n v="1"/>
    <x v="224"/>
    <x v="2"/>
    <s v="&lt;p&gt;Fitfat&lt;/p&gt;_x000a_&lt;p&gt;I hate doing this but it can be done using an Array Formula&lt;/p&gt;_x000a_&lt;p&gt;=+MAX(IF(ISERROR(B2:B26),&quot;&quot;,A2:A26))&lt;/p&gt;_x000a_&lt;p&gt;and press Ctrl Shift Enter to enter the formula as an array formula_x000a_&lt;/p&gt;_x000a_"/>
    <d v="2010-01-19T08:25:16"/>
    <n v="0"/>
    <x v="1"/>
    <x v="1"/>
    <b v="1"/>
    <x v="1"/>
    <n v="3"/>
    <n v="40197.117361111108"/>
    <n v="0.23351851852203254"/>
    <n v="150"/>
    <d v="2010-01-19T00:00:00"/>
    <s v="fitfat"/>
    <x v="815"/>
  </r>
  <r>
    <n v="823"/>
    <n v="1"/>
    <x v="225"/>
    <x v="125"/>
    <s v="&lt;p&gt;Hi,&lt;br /&gt;_x000a_I came across an addin called cfplus.I tried to download it but the web page link was broken.(http://www.xldynamic.com/source/xld.....Download.html)Does anyone have this addin or where I can get it._x000a_&lt;/p&gt;_x000a_"/>
    <d v="2010-01-19T09:15:36"/>
    <n v="0"/>
    <x v="0"/>
    <x v="0"/>
    <b v="0"/>
    <x v="0"/>
    <n v="3"/>
    <n v="40197.385416666664"/>
    <n v="0"/>
    <n v="150"/>
    <d v="2010-01-19T00:00:00"/>
    <n v="0"/>
    <x v="816"/>
  </r>
  <r>
    <n v="824"/>
    <n v="1"/>
    <x v="225"/>
    <x v="2"/>
    <s v="&lt;p&gt;Azad&lt;br /&gt;_x000a_Did you try emailing the host using the link at the bottom right corner of the page ?&lt;br /&gt;_x000a_xld@xlDynamic.com_x000a_&lt;/p&gt;_x000a_"/>
    <d v="2010-01-19T09:53:02"/>
    <n v="0"/>
    <x v="1"/>
    <x v="1"/>
    <b v="1"/>
    <x v="1"/>
    <n v="3"/>
    <n v="40197.385416666664"/>
    <n v="2.641203704115469E-2"/>
    <n v="151"/>
    <d v="2010-01-19T00:00:00"/>
    <s v="Azad"/>
    <x v="817"/>
  </r>
  <r>
    <n v="825"/>
    <n v="1"/>
    <x v="224"/>
    <x v="162"/>
    <s v="&lt;p&gt;Yes, this works!! Thanks a lot Hui_x000a_&lt;/p&gt;_x000a_"/>
    <d v="2010-01-19T10:58:01"/>
    <n v="0"/>
    <x v="2"/>
    <x v="0"/>
    <b v="1"/>
    <x v="0"/>
    <n v="3"/>
    <n v="40197.117361111108"/>
    <n v="0"/>
    <n v="151"/>
    <d v="2010-01-19T00:00:00"/>
    <n v="0"/>
    <x v="818"/>
  </r>
  <r>
    <n v="826"/>
    <n v="1"/>
    <x v="225"/>
    <x v="125"/>
    <s v="&lt;p&gt;Hui,&lt;br /&gt;_x000a_Yes,many times to no avail.They won't even reply.&lt;br /&gt;_x000a_Azad_x000a_&lt;/p&gt;_x000a_"/>
    <d v="2010-01-19T11:46:54"/>
    <n v="0"/>
    <x v="2"/>
    <x v="0"/>
    <b v="1"/>
    <x v="0"/>
    <n v="3"/>
    <n v="40197.385416666664"/>
    <n v="0"/>
    <n v="151"/>
    <d v="2010-01-19T00:00:00"/>
    <n v="0"/>
    <x v="819"/>
  </r>
  <r>
    <n v="827"/>
    <n v="1"/>
    <x v="130"/>
    <x v="125"/>
    <s v="&lt;p&gt;Chandoo,&lt;br /&gt;_x000a_Doesn't anyone have this addon copy?&lt;br /&gt;_x000a_Azad_x000a_&lt;/p&gt;_x000a_"/>
    <d v="2010-01-19T12:04:32"/>
    <n v="0"/>
    <x v="2"/>
    <x v="0"/>
    <b v="1"/>
    <x v="0"/>
    <n v="3"/>
    <n v="40133.26666666667"/>
    <n v="0"/>
    <n v="151"/>
    <d v="2010-01-19T00:00:00"/>
    <n v="0"/>
    <x v="820"/>
  </r>
  <r>
    <n v="828"/>
    <n v="1"/>
    <x v="214"/>
    <x v="84"/>
    <s v="&lt;p&gt;One of the things you might be able to do quickly and inexpensively is use a network drive on your internal network. &lt;/p&gt;_x000a_&lt;p&gt;This is something your network admin should be able to set up quickly for you.&lt;/p&gt;_x000a_&lt;p&gt;The really nice thing about it is that you can actually hyperlink to it, so your users can save the file as a link in their browser._x000a_&lt;/p&gt;_x000a_"/>
    <d v="2010-01-19T13:56:15"/>
    <n v="0"/>
    <x v="8"/>
    <x v="0"/>
    <b v="1"/>
    <x v="0"/>
    <n v="3"/>
    <n v="40193.334027777775"/>
    <n v="0"/>
    <n v="151"/>
    <d v="2010-01-19T00:00:00"/>
    <n v="0"/>
    <x v="821"/>
  </r>
  <r>
    <n v="829"/>
    <n v="1"/>
    <x v="225"/>
    <x v="0"/>
    <s v="&lt;p&gt;You can use the free UDF here as well. http://chandoo.org/wp/2008/10/14/more-than-3-conditional-formats-in-excel/&lt;/p&gt;_x000a_&lt;p&gt;It is fairly straight forward and works ok_x000a_&lt;/p&gt;_x000a_"/>
    <d v="2010-01-19T14:57:05"/>
    <n v="0"/>
    <x v="3"/>
    <x v="0"/>
    <b v="1"/>
    <x v="0"/>
    <n v="3"/>
    <n v="40197.385416666664"/>
    <n v="0"/>
    <n v="151"/>
    <d v="2010-01-19T00:00:00"/>
    <n v="0"/>
    <x v="822"/>
  </r>
  <r>
    <n v="830"/>
    <n v="1"/>
    <x v="225"/>
    <x v="163"/>
    <s v="&lt;p&gt;Hi Azad,&lt;/p&gt;_x000a_&lt;p&gt;Try this link also&lt;/p&gt;_x000a_&lt;p&gt;http://www.xldynamic.com/source/xld.CFPlus.Download.html&lt;/p&gt;_x000a_&lt;p&gt;It worked for me_x000a_&lt;/p&gt;_x000a_"/>
    <d v="2010-01-19T16:57:14"/>
    <n v="0"/>
    <x v="4"/>
    <x v="0"/>
    <b v="1"/>
    <x v="0"/>
    <n v="3"/>
    <n v="40197.385416666664"/>
    <n v="0"/>
    <n v="151"/>
    <d v="2010-01-19T00:00:00"/>
    <n v="0"/>
    <x v="823"/>
  </r>
  <r>
    <n v="831"/>
    <n v="1"/>
    <x v="226"/>
    <x v="191"/>
    <s v="&lt;p&gt;I have a spreadsheet with two columns. Each is full of duplicated data points. I'd like to search Column A for duplicates and create an array based on the results that I can search the associated data in Column B for the first unique data points. Make sense?&lt;/p&gt;_x000a_&lt;p&gt;So, for example, Column A includes state names (e.g., Arizona, Oregon, California, etc...) and Column B includes an associated automobile types (e.g., Chevy, Ford, Honda). I want to search all of the Oregon entries and produce the first mention of each automobile type. So the cell where the formula is should produce Chevy, Ford, Honda, etc....&lt;/p&gt;_x000a_&lt;p&gt;Is this possible?_x000a_&lt;/p&gt;_x000a_"/>
    <d v="2010-01-19T20:01:31"/>
    <n v="0"/>
    <x v="0"/>
    <x v="0"/>
    <b v="0"/>
    <x v="0"/>
    <n v="3"/>
    <n v="40197.834027777775"/>
    <n v="0"/>
    <n v="151"/>
    <d v="2010-01-19T00:00:00"/>
    <n v="0"/>
    <x v="824"/>
  </r>
  <r>
    <n v="832"/>
    <n v="1"/>
    <x v="214"/>
    <x v="2"/>
    <s v="&lt;p&gt;There have been 2 good articles on the Microsoft Excel Web App recently at&lt;/p&gt;_x000a_&lt;p&gt;http://blogs.msdn.com/excel/&lt;/p&gt;_x000a_&lt;p&gt;That should be able to do what you want_x000a_&lt;/p&gt;_x000a_"/>
    <d v="2010-01-19T23:46:26"/>
    <n v="0"/>
    <x v="9"/>
    <x v="1"/>
    <b v="1"/>
    <x v="1"/>
    <n v="3"/>
    <n v="40193.334027777775"/>
    <n v="4.6565509259307873"/>
    <n v="152"/>
    <d v="2010-01-19T00:00:00"/>
    <s v="Brooklynite"/>
    <x v="825"/>
  </r>
  <r>
    <n v="833"/>
    <n v="1"/>
    <x v="214"/>
    <x v="186"/>
    <s v="&lt;p&gt;The link doesnt appear to work for me._x000a_&lt;/p&gt;_x000a_"/>
    <d v="2010-01-20T01:31:11"/>
    <n v="0"/>
    <x v="10"/>
    <x v="0"/>
    <b v="1"/>
    <x v="0"/>
    <n v="4"/>
    <n v="40193.334027777775"/>
    <n v="0"/>
    <n v="152"/>
    <d v="2010-01-20T00:00:00"/>
    <n v="0"/>
    <x v="826"/>
  </r>
  <r>
    <n v="834"/>
    <n v="1"/>
    <x v="214"/>
    <x v="186"/>
    <s v="&lt;p&gt;ericlind, that is not exactly what I want.&lt;/p&gt;_x000a_&lt;p&gt;I am trying to use the great filtering capabilities of Excel on a webpage, not just on my screen, without people knowing its excel or being able to change it. My users only have a BROWSER, not excel or office products._x000a_&lt;/p&gt;_x000a_"/>
    <d v="2010-01-20T01:33:40"/>
    <n v="0"/>
    <x v="11"/>
    <x v="0"/>
    <b v="1"/>
    <x v="0"/>
    <n v="4"/>
    <n v="40193.334027777775"/>
    <n v="0"/>
    <n v="152"/>
    <d v="2010-01-20T00:00:00"/>
    <n v="0"/>
    <x v="827"/>
  </r>
  <r>
    <n v="835"/>
    <n v="1"/>
    <x v="225"/>
    <x v="125"/>
    <s v="&lt;p&gt;Hi oldchippy,&lt;br /&gt;_x000a_I have tried many times.Doesn't work for me.Any chance of emailing it to me at:&lt;br /&gt;_x000a_azad.p@bigpond.net.au   or&lt;br /&gt;_x000a_azad.padamsey@kbr.com&lt;/p&gt;_x000a_&lt;p&gt;I would really appreciate your help.&lt;br /&gt;_x000a_Regards&lt;br /&gt;_x000a_Azad_x000a_&lt;/p&gt;_x000a_"/>
    <d v="2010-01-20T03:37:57"/>
    <n v="0"/>
    <x v="5"/>
    <x v="0"/>
    <b v="1"/>
    <x v="0"/>
    <n v="4"/>
    <n v="40197.385416666664"/>
    <n v="0"/>
    <n v="152"/>
    <d v="2010-01-20T00:00:00"/>
    <n v="0"/>
    <x v="828"/>
  </r>
  <r>
    <n v="836"/>
    <n v="1"/>
    <x v="226"/>
    <x v="191"/>
    <s v="&lt;p&gt;Perhaps an example from my spreadsheet would help. &lt;/p&gt;_x000a_&lt;p&gt;Column A    Column B&lt;br /&gt;_x000a_1040        700&lt;br /&gt;_x000a_1040        700&lt;br /&gt;_x000a_1040        800&lt;br /&gt;_x000a_1040        800&lt;br /&gt;_x000a_2000        700&lt;br /&gt;_x000a_2000        700&lt;br /&gt;_x000a_2000        850&lt;br /&gt;_x000a_2000        900&lt;br /&gt;_x000a_2100        800&lt;br /&gt;_x000a_2100        900&lt;br /&gt;_x000a_2100        900&lt;/p&gt;_x000a_&lt;p&gt;In column C, I'd like to produce 700,800 for the 1040 entries, 700,850,900 for the 2000 entries and 800,900 for the 2100 entries.&lt;/p&gt;_x000a_&lt;p&gt;Any thoughts? Anyone?_x000a_&lt;/p&gt;_x000a_"/>
    <d v="2010-01-20T05:27:48"/>
    <n v="0"/>
    <x v="1"/>
    <x v="0"/>
    <b v="1"/>
    <x v="0"/>
    <n v="4"/>
    <n v="40197.834027777775"/>
    <n v="0"/>
    <n v="152"/>
    <d v="2010-01-20T00:00:00"/>
    <n v="0"/>
    <x v="829"/>
  </r>
  <r>
    <n v="837"/>
    <n v="1"/>
    <x v="226"/>
    <x v="2"/>
    <s v="&lt;p&gt;s8ntandrew&lt;br /&gt;_x000a_Have you tried a pivot table of the data&lt;br /&gt;_x000a_That's is as close to what you want that I can think of&lt;/p&gt;_x000a_&lt;p&gt;Have Column A as the Row labels, Column B as Column labels and use a custom formula Sum(Column Field)/Count(Column Field), which will leave the Column values in the table area.&lt;br /&gt;_x000a_You can then not display the Column Labels_x000a_&lt;/p&gt;_x000a_"/>
    <d v="2010-01-20T07:03:02"/>
    <n v="0"/>
    <x v="2"/>
    <x v="1"/>
    <b v="1"/>
    <x v="1"/>
    <n v="4"/>
    <n v="40197.834027777775"/>
    <n v="0.45974537037545815"/>
    <n v="153"/>
    <d v="2010-01-20T00:00:00"/>
    <s v="s8ntandrew"/>
    <x v="830"/>
  </r>
  <r>
    <n v="838"/>
    <n v="1"/>
    <x v="225"/>
    <x v="2"/>
    <s v="&lt;p&gt;Azad&lt;br /&gt;_x000a_One of the great things about Excel is its flexibility, in that there are often a number of ways to skin a cat. I wouldn't get too concerned about using a particular tool, there are lots of alternative tools and techniques available to do what you are after._x000a_&lt;/p&gt;_x000a_"/>
    <d v="2010-01-20T08:02:39"/>
    <n v="0"/>
    <x v="6"/>
    <x v="1"/>
    <b v="1"/>
    <x v="1"/>
    <n v="4"/>
    <n v="40197.385416666664"/>
    <n v="0.94975694445020054"/>
    <n v="154"/>
    <d v="2010-01-20T00:00:00"/>
    <s v="Azad"/>
    <x v="831"/>
  </r>
  <r>
    <n v="839"/>
    <n v="1"/>
    <x v="227"/>
    <x v="192"/>
    <s v="&lt;p&gt;I created a report sheet, using the following SUMPRODUCT formula: =SUMPRODUCT((Plant=$B8)*(InvoiceDate&amp;gt;=U$4+1)*(InvoiceDate&amp;lt;=V$4)*InvoiceAmount).&lt;/p&gt;_x000a_&lt;p&gt;The report range consists of 81 columns by 250 rows, and the above formula is copied in each cell.&lt;/p&gt;_x000a_&lt;p&gt;It takes Excel more than a minute (timed it) to recalculate each time. I have the same experience when I copy LOOKUP (V &amp;amp; HLookup) formulas to a large range (One model was still recalculating after I left it on for the night).&lt;/p&gt;_x000a_&lt;p&gt;Question: What am I doing wrong for Excel to take so long to recalculate? Excel 2003, Windows XP Professional SP3_x000a_&lt;/p&gt;_x000a_"/>
    <d v="2010-01-20T09:12:11"/>
    <n v="0"/>
    <x v="0"/>
    <x v="0"/>
    <b v="0"/>
    <x v="0"/>
    <n v="4"/>
    <n v="40198.383333333331"/>
    <n v="0"/>
    <n v="154"/>
    <d v="2010-01-20T00:00:00"/>
    <n v="0"/>
    <x v="832"/>
  </r>
  <r>
    <n v="840"/>
    <n v="1"/>
    <x v="227"/>
    <x v="2"/>
    <s v="&lt;p&gt;Schalkj&lt;/p&gt;_x000a_&lt;p&gt;Sumproduct is one of several functions which are known as Volatile Functions.&lt;br /&gt;_x000a_These Volatile functions recalculate every time a spreadsheet change occurs as opposed to other functions that only recalculate when part of there precedence tree changes.&lt;/p&gt;_x000a_&lt;p&gt;If your using Excel 2007/10 you can try replacing Sumproduct with Sumifs&lt;/p&gt;_x000a_&lt;p&gt;For a more complete description of Volatile Functions check out:&lt;br /&gt;_x000a_http://www.decisionmodels.com/calcsecretsi.htm_x000a_&lt;/p&gt;_x000a_"/>
    <d v="2010-01-20T12:18:20"/>
    <n v="0"/>
    <x v="1"/>
    <x v="1"/>
    <b v="1"/>
    <x v="1"/>
    <n v="4"/>
    <n v="40198.383333333331"/>
    <n v="0.12939814815035788"/>
    <n v="155"/>
    <d v="2010-01-20T00:00:00"/>
    <s v="schalkj"/>
    <x v="833"/>
  </r>
  <r>
    <n v="841"/>
    <n v="1"/>
    <x v="227"/>
    <x v="171"/>
    <s v="&lt;p&gt;Using Sum if as an array is an alternative for 2003 users. i.e =SUM(IF(Plant=$B8,if(InvoiceDate&amp;gt;=U$4+1,if(InvoiceDate&amp;lt;=V$4,InvoiceAmount)))) - remembering to press CTRL + SHIFT + ENTER. &lt;/p&gt;_x000a_&lt;p&gt;Might be quicker?_x000a_&lt;/p&gt;_x000a_"/>
    <d v="2010-01-20T13:21:36"/>
    <n v="0"/>
    <x v="2"/>
    <x v="0"/>
    <b v="1"/>
    <x v="0"/>
    <n v="4"/>
    <n v="40198.383333333331"/>
    <n v="0"/>
    <n v="155"/>
    <d v="2010-01-20T00:00:00"/>
    <n v="0"/>
    <x v="834"/>
  </r>
  <r>
    <n v="842"/>
    <n v="1"/>
    <x v="85"/>
    <x v="2"/>
    <s v="&lt;p&gt;Frapuano&lt;/p&gt;_x000a_&lt;p&gt;I can't replicate your problem&lt;/p&gt;_x000a_&lt;p&gt;Have you deleted the pivot table and started again, save the file inbetween&lt;/p&gt;_x000a_&lt;p&gt;Also try a Ctrl Alt F9, that forces Excel to rebuild all the internal links for the file and it will automatically save after it has been done.&lt;/p&gt;_x000a_&lt;p&gt;The following works ok for me&lt;/p&gt;_x000a_&lt;p&gt;Sub test()&lt;br /&gt;_x000a_Worksheets(&quot;Sheet1&quot;).Select&lt;br /&gt;_x000a_Range(&quot;J1:J100&quot;).ClearContents&lt;/p&gt;_x000a_&lt;p&gt;Set pvtTable = Range(&quot;F22&quot;).PivotTable&lt;br /&gt;_x000a_rw = 1&lt;br /&gt;_x000a_For Each pvtitem In pvtTable.PivotFields(&quot;Yr&quot;).PivotItems&lt;br /&gt;_x000a_rw = rw + 1&lt;br /&gt;_x000a_Cells(rw, 10).Value = pvtitem.Name&lt;br /&gt;_x000a_Next&lt;/p&gt;_x000a_&lt;p&gt;End sub&lt;/p&gt;_x000a_&lt;p&gt;But it was a fresh spreadsheet with new data_x000a_&lt;/p&gt;_x000a_"/>
    <d v="2010-01-20T13:39:23"/>
    <n v="0"/>
    <x v="1"/>
    <x v="1"/>
    <b v="1"/>
    <x v="1"/>
    <n v="4"/>
    <n v="40082.482638888891"/>
    <n v="116.08637731481576"/>
    <n v="156"/>
    <d v="2010-01-20T00:00:00"/>
    <s v="frapuano"/>
    <x v="835"/>
  </r>
  <r>
    <n v="843"/>
    <n v="1"/>
    <x v="68"/>
    <x v="2"/>
    <s v="&lt;p&gt;Don&lt;br /&gt;_x000a_Have you tried saving a simple macro and the run it every time you create a new page&lt;br /&gt;_x000a_Move to the new sheet and run the folowing&lt;/p&gt;_x000a_&lt;p&gt;Sub Set_Views()&lt;/p&gt;_x000a_&lt;p&gt;'View1&lt;br /&gt;_x000a_    ActiveWindow.Zoom = 100  'Change to suit&lt;br /&gt;_x000a_    Range(&quot;A9&quot;).Select 'Change to suit&lt;br /&gt;_x000a_    ActiveWorkbook.CustomViews.Add ViewName:=&quot;View1&quot;, PrintSettings:=True, RowColSettings:=True&lt;/p&gt;_x000a_&lt;p&gt;'View2&lt;br /&gt;_x000a_    ActiveWindow.Zoom = 160 'Change to suit&lt;br /&gt;_x000a_    Range(&quot;A1&quot;).Select 'Change to suit&lt;br /&gt;_x000a_    ActiveWorkbook.CustomViews.Add ViewName:=&quot;View2&quot;, PrintSettings:=True, RowColSettings:=True&lt;/p&gt;_x000a_&lt;p&gt;' Copy each block of lines above for more views and change view names as appropriate&lt;/p&gt;_x000a_&lt;p&gt;End Sub&lt;/p&gt;_x000a_&lt;p&gt;Running this will override any existing views referring to other sheets&lt;/p&gt;_x000a_&lt;p&gt;If you can't work out the parameters to change to define your views, record a macro and set the views manually, then examine the code for the new macro_x000a_&lt;/p&gt;_x000a_"/>
    <d v="2010-01-20T13:49:10"/>
    <n v="0"/>
    <x v="1"/>
    <x v="1"/>
    <b v="1"/>
    <x v="1"/>
    <n v="4"/>
    <n v="40071.931250000001"/>
    <n v="126.64456018518104"/>
    <n v="157"/>
    <d v="2010-01-20T00:00:00"/>
    <s v="Don"/>
    <x v="836"/>
  </r>
  <r>
    <n v="844"/>
    <n v="4"/>
    <x v="0"/>
    <x v="193"/>
    <s v="&lt;p&gt;Hi everyone,&lt;/p&gt;_x000a_&lt;p&gt;I'm Brian from Philadelphia. I work for a financial company and do a ton of excel-based reporting. More and more we've seen management come to use excel because they are comfortable with it and it doesn't cost anything compared to BI software or things of that nature. So I'm always being pushed to develop new things that Excel can do for them. That's how I came across this website. There have been a ton of really helpful things I have learned, both from Chandoo and from other users. I'm looking forward to a great collaboration in the future!_x000a_&lt;/p&gt;_x000a_"/>
    <d v="2010-01-20T13:59:50"/>
    <n v="0"/>
    <x v="34"/>
    <x v="0"/>
    <b v="1"/>
    <x v="0"/>
    <n v="4"/>
    <n v="40019.929861111108"/>
    <n v="0"/>
    <n v="157"/>
    <d v="2010-01-20T00:00:00"/>
    <n v="0"/>
    <x v="837"/>
  </r>
  <r>
    <n v="845"/>
    <n v="1"/>
    <x v="114"/>
    <x v="2"/>
    <s v="&lt;p&gt;Freidag&lt;/p&gt;_x000a_&lt;p&gt;This may help&lt;/p&gt;_x000a_&lt;p&gt;1. Right click a Check Box and goto Format Control&lt;br /&gt;_x000a_1 a. If you've got lots of Check Boxes, Right Click on one and then Ctrl Shift Click the second, 3rd, 4th etc until you have them all grouped, then goto Format Control&lt;/p&gt;_x000a_&lt;p&gt;2. On the Protection Tab, Enable Locked&lt;/p&gt;_x000a_&lt;p&gt;3. On the Properties Tab, Select Don't Move or Size with Cells&lt;/p&gt;_x000a_&lt;p&gt;4. Close the Format Control dialogue with OK&lt;/p&gt;_x000a_&lt;p&gt;5. If you have lots of Check Boxes still selected I would Right Click them and Group them.  This still allows you to select them individually, but at least they should stay together.&lt;/p&gt;_x000a_&lt;p&gt;6. Goto Tools, Protection, Protect Sheet and enable protection, go down to the bottom and ensure that Edit Objects is Not Selected&lt;/p&gt;_x000a_&lt;p&gt;Hope that helps_x000a_&lt;/p&gt;_x000a_"/>
    <d v="2010-01-20T14:00:42"/>
    <n v="0"/>
    <x v="1"/>
    <x v="1"/>
    <b v="1"/>
    <x v="1"/>
    <n v="4"/>
    <n v="40121.675000000003"/>
    <n v="76.908819444441178"/>
    <n v="158"/>
    <d v="2010-01-20T00:00:00"/>
    <s v="freidag"/>
    <x v="838"/>
  </r>
  <r>
    <n v="846"/>
    <n v="1"/>
    <x v="228"/>
    <x v="37"/>
    <s v="&lt;p&gt;Hi all,&lt;/p&gt;_x000a_&lt;p&gt;I am using Excel 2010 now, and I am concerned about Conditional Formatting.&lt;/p&gt;_x000a_&lt;p&gt;when you select any icon set (colored arrows, for instance),icons appear aligned to the left of the number, instead of the right, so the corresponding icon is far from the number, and the next icon is closer, misleading the interpretation.&lt;/p&gt;_x000a_&lt;p&gt;Any comments? any way to fix it?&lt;/p&gt;_x000a_&lt;p&gt;Thanks !!_x000a_&lt;/p&gt;_x000a_"/>
    <d v="2010-01-20T15:02:06"/>
    <n v="0"/>
    <x v="0"/>
    <x v="0"/>
    <b v="0"/>
    <x v="0"/>
    <n v="4"/>
    <n v="40198.626388888886"/>
    <n v="0"/>
    <n v="158"/>
    <d v="2010-01-20T00:00:00"/>
    <n v="0"/>
    <x v="839"/>
  </r>
  <r>
    <n v="847"/>
    <n v="1"/>
    <x v="208"/>
    <x v="156"/>
    <s v="&lt;p&gt;Hello Hui&lt;/p&gt;_x000a_&lt;p&gt;Sorry, I have been exasperated and left it for a moment.  &lt;/p&gt;_x000a_&lt;p&gt;My only access to the internet is through work, so I have to be very careful as to which sites I go - for example, the usual suspects are denied me, like eBay etc., so could you give an example of a free upload site?  &lt;/p&gt;_x000a_&lt;p&gt;I'll have another look at the stuff tomorrow, when hopefully I will be in a calmer mood.  &lt;/p&gt;_x000a_&lt;p&gt;I'll be back!_x000a_&lt;/p&gt;_x000a_"/>
    <d v="2010-01-20T15:07:48"/>
    <n v="0"/>
    <x v="6"/>
    <x v="0"/>
    <b v="1"/>
    <x v="0"/>
    <n v="4"/>
    <n v="40191.586111111108"/>
    <n v="0"/>
    <n v="158"/>
    <d v="2010-01-20T00:00:00"/>
    <n v="0"/>
    <x v="840"/>
  </r>
  <r>
    <n v="848"/>
    <n v="1"/>
    <x v="208"/>
    <x v="2"/>
    <s v="&lt;p&gt;Ladyblack&lt;br /&gt;_x000a_Maybe also have a browse through&lt;/p&gt;_x000a_&lt;p&gt;http://peltiertech.com/Excel/ChartsHowTo/index.html&lt;br /&gt;_x000a_&amp;amp;&lt;br /&gt;_x000a_http://peltiertech.com/Excel/Charts/&lt;/p&gt;_x000a_&lt;p&gt;these are very extensive and have step by step explanations on most charting areas_x000a_&lt;/p&gt;_x000a_"/>
    <d v="2010-01-20T15:31:52"/>
    <n v="0"/>
    <x v="7"/>
    <x v="1"/>
    <b v="1"/>
    <x v="1"/>
    <n v="4"/>
    <n v="40191.586111111108"/>
    <n v="7.0610185185214505"/>
    <n v="159"/>
    <d v="2010-01-20T00:00:00"/>
    <s v="LadyBlack"/>
    <x v="841"/>
  </r>
  <r>
    <n v="849"/>
    <n v="1"/>
    <x v="228"/>
    <x v="2"/>
    <s v="&lt;p&gt;Martin&lt;br /&gt;_x000a_Excel 10 is still Beta so send in a report to Microsoft using the Little :-( icon (Send a Frown) it is probably installed in your Task Bar Dock_x000a_&lt;/p&gt;_x000a_"/>
    <d v="2010-01-20T15:46:35"/>
    <n v="0"/>
    <x v="1"/>
    <x v="1"/>
    <b v="1"/>
    <x v="1"/>
    <n v="4"/>
    <n v="40198.626388888886"/>
    <n v="3.0960648153268266E-2"/>
    <n v="160"/>
    <d v="2010-01-20T00:00:00"/>
    <s v="Martin"/>
    <x v="842"/>
  </r>
  <r>
    <n v="850"/>
    <n v="1"/>
    <x v="226"/>
    <x v="194"/>
    <s v="&lt;p&gt;Hi s8ntandrew.&lt;/p&gt;_x000a_&lt;p&gt;You can identify the unique values compared across 2 columns with an array formula.&lt;br /&gt;_x000a_Given your data above, you can add a third column (C) and, presuming your data start on row 2, enter the following formula in C2 (use CTRL+SHIFT+ENTER to enter an array formula):&lt;/p&gt;_x000a_&lt;p&gt;_x0009_&lt;code&gt;=IF(SUMPRODUCT(($A$2:$A2=A2)*($B$2:$B2=B2))&amp;gt;1,&amp;quot;&amp;quot;,B2)&lt;/code&gt;&lt;/p&gt;_x000a_&lt;p&gt;Then copy the formula down.&lt;br /&gt;_x000a_This will give you a the value from column B only if it is the first occurrence of that value in the subset of matching column A values.  If you wanted to do something like total the unique values in a pivot table, change the last 2 arguments to ...0,1) and then you can do your math functions._x000a_&lt;/p&gt;_x000a_"/>
    <d v="2010-01-20T20:22:12"/>
    <n v="0"/>
    <x v="3"/>
    <x v="0"/>
    <b v="1"/>
    <x v="0"/>
    <n v="4"/>
    <n v="40197.834027777775"/>
    <n v="0"/>
    <n v="160"/>
    <d v="2010-01-20T00:00:00"/>
    <n v="0"/>
    <x v="843"/>
  </r>
  <r>
    <n v="851"/>
    <n v="1"/>
    <x v="226"/>
    <x v="194"/>
    <s v="&lt;p&gt;Ah, just re-read your question and see you want the concatenated values (comma separated):&lt;/p&gt;_x000a_&lt;p&gt;You can try this in addition to my previous post.  In a fourth column (D), enter this formula in D2 (again presuming your data start on row 2 - headings on 1)&lt;/p&gt;_x000a_&lt;p&gt;&lt;code&gt;=IF(C2&amp;gt;&amp;quot;&amp;quot;,C2 &amp;amp;IF(AND(A3=A2,D3&amp;gt;&amp;quot;&amp;quot;),&amp;quot;, &amp;quot;&amp;amp;D3,&amp;quot;&amp;quot;),IF(AND(A3=A2,D3&amp;gt;&amp;quot;&amp;quot;),D3,&amp;quot;&amp;quot;))&lt;/code&gt;&lt;/p&gt;_x000a_&lt;p&gt;Copy and paste the formula again to the end.  This is not an array formula so just enter it normally.  This should give you the topmost row in each group with your comma separated list of unique values. (forgive me for any superfluous code... testing it quickly)_x000a_&lt;/p&gt;_x000a_"/>
    <d v="2010-01-20T22:11:26"/>
    <n v="0"/>
    <x v="4"/>
    <x v="0"/>
    <b v="1"/>
    <x v="0"/>
    <n v="4"/>
    <n v="40197.834027777775"/>
    <n v="0"/>
    <n v="160"/>
    <d v="2010-01-20T00:00:00"/>
    <n v="0"/>
    <x v="844"/>
  </r>
  <r>
    <n v="852"/>
    <n v="1"/>
    <x v="229"/>
    <x v="195"/>
    <s v="&lt;p&gt;Hi my name is Aram. I'm been doing some browsing on this Site and I just want to say thanks for all the helpful information (considering that I'm relatively new to the whole Excel thing). However, I have a small problem.&lt;br /&gt;_x000a_I'm trying to find the sum of specific values in a list. Here's the scenario.&lt;br /&gt;_x000a_In sheet 1 I have Table A with columns X, Y and Z. Column X lists names, column y lists a dollar value, and column z lists a date. In sheet 2 I have table B with Columns T and U. Column T has names in alphabetical order and column U should have the sum of specific dollar values in column Y of Table A. So if John(x) pays $500(y) on Feb. 2(z) and $600 on Feb 23(z) how can I get the sum of those to values ($500+$600) to show up in column U? So that when Susy(x) makes payments I exclude her from the sum.&lt;br /&gt;_x000a_Essentially I'd like a spreadsheet that automatically updates a value based on the continuous additions by a person into their account.&lt;br /&gt;_x000a_I hope this makes sense...&lt;br /&gt;_x000a_Please help, or let me know if you need more info._x000a_&lt;/p&gt;_x000a_"/>
    <d v="2010-01-20T23:43:51"/>
    <n v="0"/>
    <x v="0"/>
    <x v="0"/>
    <b v="0"/>
    <x v="0"/>
    <n v="4"/>
    <n v="40198.988194444442"/>
    <n v="0"/>
    <n v="160"/>
    <d v="2010-01-20T00:00:00"/>
    <n v="0"/>
    <x v="845"/>
  </r>
  <r>
    <n v="853"/>
    <n v="1"/>
    <x v="229"/>
    <x v="2"/>
    <s v="&lt;p&gt;Aram&lt;br /&gt;_x000a_Enter this in Sheet2, Cell U2 and copy down&lt;br /&gt;_x000a_=+SUMPRODUCT(1*(Sheet1!$X$2:$X$22=Sheet2!T2)*(Sheet1!$Y$2:$Y$22))&lt;/p&gt;_x000a_&lt;p&gt;Change the $22 value to suit your range on Sheet1_x000a_&lt;/p&gt;_x000a_"/>
    <d v="2010-01-21T02:54:41"/>
    <n v="0"/>
    <x v="1"/>
    <x v="1"/>
    <b v="1"/>
    <x v="1"/>
    <n v="5"/>
    <n v="40198.988194444442"/>
    <n v="0.13311342593078734"/>
    <n v="161"/>
    <d v="2010-01-21T00:00:00"/>
    <s v="Aram87"/>
    <x v="846"/>
  </r>
  <r>
    <n v="854"/>
    <n v="1"/>
    <x v="230"/>
    <x v="173"/>
    <s v="&lt;p&gt;I have a macro enabled workbook that uses the date and time picker in numerous cells it also uses a check box in numerous cells.  I was using it last wk to test the format...&lt;br /&gt;_x000a_This week if I open it, I can't minimize, restore up/down or close out the work book or Excel.   I have to use the task mgr._x000a_&lt;/p&gt;_x000a_"/>
    <d v="2010-01-21T04:28:03"/>
    <n v="0"/>
    <x v="0"/>
    <x v="0"/>
    <b v="0"/>
    <x v="0"/>
    <n v="5"/>
    <n v="40199.186111111114"/>
    <n v="0"/>
    <n v="161"/>
    <d v="2010-01-21T00:00:00"/>
    <n v="0"/>
    <x v="847"/>
  </r>
  <r>
    <n v="855"/>
    <n v="1"/>
    <x v="230"/>
    <x v="2"/>
    <s v="&lt;p&gt;I've seen this once where poorly written macros interact with each other in strange ways.&lt;br /&gt;_x000a_Try disabling various Addins one at a time and re-start Excel and see what happens_x000a_&lt;/p&gt;_x000a_"/>
    <d v="2010-01-21T05:32:52"/>
    <n v="0"/>
    <x v="1"/>
    <x v="1"/>
    <b v="1"/>
    <x v="1"/>
    <n v="5"/>
    <n v="40199.186111111114"/>
    <n v="4.5046296290820464E-2"/>
    <n v="162"/>
    <d v="2010-01-21T00:00:00"/>
    <s v="bfraser"/>
    <x v="848"/>
  </r>
  <r>
    <n v="856"/>
    <n v="1"/>
    <x v="208"/>
    <x v="156"/>
    <s v="&lt;p&gt;Manuy thanks Hui. I have now succeeded in composing one chart and my boss has now said that he wants another department to take care of the other chart.  I still don't see why Excel can't understand what I'm trying to do with the data if I have it in the format I had it, but at least I can give the Big Boss an idea of what I can do at present, and take time out to work on the tutorials to see if I can understand what I'm doing wrong with the way I was working.  &lt;/p&gt;_x000a_&lt;p&gt;The way the tutorial has the information is the (in my case) Engineer's names across the top, and the months down the side.  Then the engineers fill in the number of hours.&lt;/p&gt;_x000a_&lt;p&gt;I wanted the Engineer's names at the bottom, the months up the side and the engineers fill in the hours.  I think I see it, now, Excel was taking the number of hours as the titles, and I don't know enough to tell it to take a different area as the titles.  I did try to redefine the areas, but it didn't work.  &lt;/p&gt;_x000a_&lt;p&gt;Anyway, many thanks._x000a_&lt;/p&gt;_x000a_"/>
    <d v="2010-01-21T09:04:15"/>
    <n v="0"/>
    <x v="8"/>
    <x v="0"/>
    <b v="1"/>
    <x v="0"/>
    <n v="5"/>
    <n v="40191.586111111108"/>
    <n v="0"/>
    <n v="162"/>
    <d v="2010-01-21T00:00:00"/>
    <n v="0"/>
    <x v="849"/>
  </r>
  <r>
    <n v="857"/>
    <n v="1"/>
    <x v="229"/>
    <x v="0"/>
    <s v="&lt;p&gt;You can also use sumif(), it is much simpler to understand and work with when you have just one condition on the sum.&lt;/p&gt;_x000a_&lt;p&gt;For eg. =SUMIF(Sheet1!$X$2:$X$22,Sheet2!T2,Sheet1!$Y$2:$Y$22) will work too. &lt;/p&gt;_x000a_&lt;p&gt;You can learn more about the power of sumif here: http://chandoo.org/wp/2008/11/12/using-countif-sumif-excel-help/_x000a_&lt;/p&gt;_x000a_"/>
    <d v="2010-01-21T09:36:33"/>
    <n v="0"/>
    <x v="2"/>
    <x v="0"/>
    <b v="1"/>
    <x v="0"/>
    <n v="5"/>
    <n v="40198.988194444442"/>
    <n v="0"/>
    <n v="162"/>
    <d v="2010-01-21T00:00:00"/>
    <n v="0"/>
    <x v="850"/>
  </r>
  <r>
    <n v="858"/>
    <n v="1"/>
    <x v="231"/>
    <x v="13"/>
    <s v="&lt;p&gt;Hi,&lt;/p&gt;_x000a_&lt;p&gt;I'm looking for code that can password protect all files(so they need to know the password to open it) in a folder.&lt;/p&gt;_x000a_&lt;p&gt;Can anyone help?&lt;/p&gt;_x000a_&lt;p&gt;Thanks,&lt;/p&gt;_x000a_&lt;p&gt;govi_x000a_&lt;/p&gt;_x000a_"/>
    <d v="2010-01-21T09:38:47"/>
    <n v="0"/>
    <x v="0"/>
    <x v="0"/>
    <b v="0"/>
    <x v="0"/>
    <n v="5"/>
    <n v="40199.401388888888"/>
    <n v="0"/>
    <n v="162"/>
    <d v="2010-01-21T00:00:00"/>
    <n v="0"/>
    <x v="851"/>
  </r>
  <r>
    <n v="859"/>
    <n v="1"/>
    <x v="207"/>
    <x v="114"/>
    <s v="&lt;p&gt;Hey!&lt;br /&gt;_x000a_I have question on this macros. i have written a macro which pulls the data from share point site and also update the pivot tables links this data. The issue is that this is taking more time like 5-7 mins and also that data sheet is taking much time to scroll to left/right or up/down.&lt;br /&gt;_x000a_Is there any way to make the macro run fast and also to scroll the data sheet faster?&lt;/p&gt;_x000a_&lt;p&gt;Thanks,&lt;br /&gt;_x000a_Dee_x000a_&lt;/p&gt;_x000a_"/>
    <d v="2010-01-21T10:02:49"/>
    <n v="0"/>
    <x v="14"/>
    <x v="0"/>
    <b v="1"/>
    <x v="0"/>
    <n v="5"/>
    <n v="40191.354166666664"/>
    <n v="0"/>
    <n v="162"/>
    <d v="2010-01-21T00:00:00"/>
    <n v="0"/>
    <x v="852"/>
  </r>
  <r>
    <n v="860"/>
    <n v="1"/>
    <x v="232"/>
    <x v="114"/>
    <s v="&lt;p&gt;hey!&lt;br /&gt;_x000a_I am creating monthly dashboard where i have 8 tables which contains on an average of 4 on an average of 6 rows and 7 columns. My boss is not interested in graphs and thinks that leadership team don't understand this...but i want it as they are simple n comprehensive.&lt;br /&gt;_x000a_Can you guys suggest me something in graphs.charts so that my boss accepts that.&lt;/p&gt;_x000a_&lt;p&gt;Sample table:these are the column headings:&lt;br /&gt;_x000a_Region  Pipeline(M $) _x0009_Committed for month _x0009_2010 Projects(M$) Carryover($) YTD Impact(M$) _x0009_2010 Target (M $) _x0009_YTD Gap (M $)_x000a_&lt;/p&gt;_x000a_"/>
    <d v="2010-01-21T10:20:53"/>
    <n v="0"/>
    <x v="0"/>
    <x v="0"/>
    <b v="0"/>
    <x v="0"/>
    <n v="5"/>
    <n v="40199.430555555555"/>
    <n v="0"/>
    <n v="162"/>
    <d v="2010-01-21T00:00:00"/>
    <n v="0"/>
    <x v="853"/>
  </r>
  <r>
    <n v="861"/>
    <n v="1"/>
    <x v="207"/>
    <x v="158"/>
    <s v="&lt;p&gt;Hi,&lt;/p&gt;_x000a_&lt;p&gt;Are you able to post your code so we can see what it is doing?&lt;/p&gt;_x000a_&lt;p&gt;It might be worth turning of the screen updating at the start of the macro:&lt;br /&gt;_x000a_Application.ScreenUpdating = False&lt;/p&gt;_x000a_&lt;p&gt;and then turn it back on at the end:&lt;br /&gt;_x000a_Application.ScreenUpdating = TRUE&lt;/p&gt;_x000a_&lt;p&gt;This way you don't see the screen flickering around.&lt;/p&gt;_x000a_&lt;p&gt;When you say it is scrolling do you mean that it actually moves cell by cell across the screen? This may be because you recorded the macro? If we can see the code we will be able to see if anything can be cleaned up.&lt;/p&gt;_x000a_&lt;p&gt;Myles_x000a_&lt;/p&gt;_x000a_"/>
    <d v="2010-01-21T13:19:22"/>
    <n v="0"/>
    <x v="15"/>
    <x v="0"/>
    <b v="1"/>
    <x v="0"/>
    <n v="5"/>
    <n v="40191.354166666664"/>
    <n v="0"/>
    <n v="162"/>
    <d v="2010-01-21T00:00:00"/>
    <n v="0"/>
    <x v="854"/>
  </r>
  <r>
    <n v="862"/>
    <n v="1"/>
    <x v="194"/>
    <x v="172"/>
    <s v="&lt;p&gt;hi hui&lt;br /&gt;_x000a_thanks , i shall check it now as per ur instruction for the 2nd macro.it is a very nice suggestion on how to operate with macro . this shall also be implemented.&lt;br /&gt;_x000a_thank u_x000a_&lt;/p&gt;_x000a_"/>
    <d v="2010-01-21T15:53:30"/>
    <n v="0"/>
    <x v="3"/>
    <x v="0"/>
    <b v="1"/>
    <x v="0"/>
    <n v="5"/>
    <n v="40186.311111111114"/>
    <n v="0"/>
    <n v="162"/>
    <d v="2010-01-21T00:00:00"/>
    <n v="0"/>
    <x v="855"/>
  </r>
  <r>
    <n v="863"/>
    <n v="1"/>
    <x v="233"/>
    <x v="196"/>
    <s v="&lt;p&gt;Is there a formula that in selected cells once text, numbers are typed in that the cell is filled with a different color?&lt;/p&gt;_x000a_&lt;p&gt;For example I choose cell A3 I type in a name the background fill changes to yellow.&lt;br /&gt;_x000a_Thanks in advance&lt;br /&gt;_x000a_ljgent_x000a_&lt;/p&gt;_x000a_"/>
    <d v="2010-01-22T12:30:38"/>
    <n v="0"/>
    <x v="0"/>
    <x v="0"/>
    <b v="0"/>
    <x v="0"/>
    <n v="6"/>
    <n v="40200.520833333336"/>
    <n v="0"/>
    <n v="162"/>
    <d v="2010-01-22T00:00:00"/>
    <n v="0"/>
    <x v="856"/>
  </r>
  <r>
    <n v="864"/>
    <n v="1"/>
    <x v="233"/>
    <x v="0"/>
    <s v="&lt;p&gt;You have to use conditional formatting to achieve this. Select the Cell A3, go to conditional formatting (should be home ribbon or formatting menu). Specify a rule like if cell is not empty, and then select background color for the format.&lt;/p&gt;_x000a_&lt;p&gt;See some examples here: http://chandoo.org/wp/2009/03/13/excel-conditional-formatting-basics/_x000a_&lt;/p&gt;_x000a_"/>
    <d v="2010-01-22T14:02:25"/>
    <n v="0"/>
    <x v="1"/>
    <x v="0"/>
    <b v="1"/>
    <x v="0"/>
    <n v="6"/>
    <n v="40200.520833333336"/>
    <n v="0"/>
    <n v="162"/>
    <d v="2010-01-22T00:00:00"/>
    <n v="0"/>
    <x v="857"/>
  </r>
  <r>
    <n v="865"/>
    <n v="1"/>
    <x v="233"/>
    <x v="2"/>
    <s v="&lt;p&gt;ljgent&lt;br /&gt;_x000a_Try this macro which can be on a Module page so it will apply to all worksheets or&lt;br /&gt;_x000a_on a Worksheet Code page so that it only applies to the one sheet&lt;br /&gt;_x000a_Change color codes to suit&lt;/p&gt;_x000a_&lt;p&gt;Private Sub Worksheet_Change(ByVal Target As Range)&lt;/p&gt;_x000a_&lt;p&gt;Select Case True&lt;br /&gt;_x000a_    Case IsEmpty(Target): Target.Interior.ColorIndex = xlNone: Target.Font.ColorIndex = 1 'Black&lt;br /&gt;_x000a_    Case Application.IsText(Target): Target.Interior.ColorIndex = xlNone: Target.Font.ColorIndex = 5 ' Blue&lt;br /&gt;_x000a_    Case Application.IsLogical(Target): Target.Interior.ColorIndex = xlNone: Target.Font.ColorIndex = 25 ' D.Blue&lt;br /&gt;_x000a_    Case Application.IsErr(Target): Target.Interior.ColorIndex = xlNone: Target.Font.ColorIndex = 9 ' Brown&lt;br /&gt;_x000a_    Case IsDate(Target): Target.Interior.ColorIndex = xlNone: Target.Font.ColorIndex = 4 ' Bright Green&lt;br /&gt;_x000a_    Case InStr(1, Target.Text, &quot;:&quot;) &amp;lt;&amp;gt; 0: Target.Interior.ColorIndex = xlNone: Target.Font.ColorIndex = 3 ' Red&lt;br /&gt;_x000a_    Case IsNumeric(Target): Target.Interior.ColorIndex = xlNone: Target.Font.ColorIndex = 10 ' Green&lt;/p&gt;_x000a_&lt;p&gt;End Select&lt;/p&gt;_x000a_&lt;p&gt;End Sub_x000a_&lt;/p&gt;_x000a_"/>
    <d v="2010-01-22T14:36:36"/>
    <n v="0"/>
    <x v="2"/>
    <x v="1"/>
    <b v="1"/>
    <x v="1"/>
    <n v="6"/>
    <n v="40200.520833333336"/>
    <n v="8.7916666663659271E-2"/>
    <n v="163"/>
    <d v="2010-01-22T00:00:00"/>
    <s v="ljgent"/>
    <x v="858"/>
  </r>
  <r>
    <n v="866"/>
    <n v="1"/>
    <x v="234"/>
    <x v="197"/>
    <s v="&lt;p&gt;I would like to find a formula that searches for key words or exact words in a column header, then highlights that entire column so it can be cut and inserted in a new location?&lt;/p&gt;_x000a_&lt;p&gt;Thanks,&lt;br /&gt;_x000a_Jasten_x000a_&lt;/p&gt;_x000a_"/>
    <d v="2010-01-22T17:29:29"/>
    <n v="0"/>
    <x v="0"/>
    <x v="0"/>
    <b v="0"/>
    <x v="0"/>
    <n v="6"/>
    <n v="40200.728472222225"/>
    <n v="0"/>
    <n v="163"/>
    <d v="2010-01-22T00:00:00"/>
    <n v="0"/>
    <x v="859"/>
  </r>
  <r>
    <n v="867"/>
    <n v="1"/>
    <x v="234"/>
    <x v="197"/>
    <s v="&lt;p&gt;To expand on my post, let me paint the full picture.  I receive a spreadsheet of information and have to perform a fairly quick analysis.  I move six specifc columns to the front of the spreadsheet so they are in a specific order from A thru E (the rest of the columns do not need to be in any specific order).  Once ordered in the correct format I copy and paste all those columns into another spreadsheet, which then populates several sheets of data, formulas and calculations.  I do several of these per week.&lt;/p&gt;_x000a_&lt;p&gt;I would like to create a macro to do this faster.  I am very new to the macro realm of excel.&lt;/p&gt;_x000a_&lt;p&gt;I receive data in a spreadsheet from multiple sellers and the column headers are usually labeled differently from each seller, sometimes they say &quot;open date&quot; or &quot;acctopen&quot; or &quot;contract date,&quot; etc... In addition to that, the column refering to open/contract date can be column N from one seller and possibly column AA from another. &lt;/p&gt;_x000a_&lt;p&gt;Ultimately I would to use a formula in conjunction with a macro that will find a column header from a key word of open or contract, then highlight, cut and insert the column in a specific location, such as Column A.&lt;/p&gt;_x000a_&lt;p&gt;I need some help with another macro, so I will leave that for another post.  I hope I am following correct etiquitte as I am new to this type of message board.  I really appreciate the suggestions._x000a_&lt;/p&gt;_x000a_"/>
    <d v="2010-01-22T18:30:34"/>
    <n v="0"/>
    <x v="1"/>
    <x v="0"/>
    <b v="1"/>
    <x v="0"/>
    <n v="6"/>
    <n v="40200.728472222225"/>
    <n v="0"/>
    <n v="163"/>
    <d v="2010-01-22T00:00:00"/>
    <n v="0"/>
    <x v="860"/>
  </r>
  <r>
    <n v="868"/>
    <n v="4"/>
    <x v="0"/>
    <x v="197"/>
    <s v="&lt;p&gt;Hi I am jasten and I am an excelaholic.  I started using excel probably 12 - 14 years ago and it was only a little here and there, not much.  Now I find myself in it every day, all the time, from when I wake up to when I go to sleep.  I truly have a problem and need help.  Just kidding, kind of... I am starting to study VBA and learning macros, the more I learn excel and feel advanced, the more I realize that I don't know much at all relative to all it does.  I look forward to working with everyone here and appreciate such a fantastic place to share information._x000a_&lt;/p&gt;_x000a_"/>
    <d v="2010-01-22T18:50:38"/>
    <n v="0"/>
    <x v="35"/>
    <x v="0"/>
    <b v="1"/>
    <x v="0"/>
    <n v="6"/>
    <n v="40019.929861111108"/>
    <n v="0"/>
    <n v="163"/>
    <d v="2010-01-22T00:00:00"/>
    <n v="0"/>
    <x v="861"/>
  </r>
  <r>
    <n v="869"/>
    <n v="1"/>
    <x v="235"/>
    <x v="198"/>
    <s v="&lt;p&gt;When I try to graph with Date and time (9/1/09  1:00:00 AM) I end up with a chart/graph that looks like a stock chart, even though I picked the 2D line graph.  Any ideas?  I'm sure it is just Operator error, but didn't ever have this issue with O'03.  Any help is appreciated.&lt;br /&gt;_x000a_Thanks,_x000a_&lt;/p&gt;_x000a_"/>
    <d v="2010-01-23T14:19:00"/>
    <n v="0"/>
    <x v="0"/>
    <x v="0"/>
    <b v="0"/>
    <x v="0"/>
    <n v="7"/>
    <n v="40201.59652777778"/>
    <n v="0"/>
    <n v="163"/>
    <d v="2010-01-23T00:00:00"/>
    <n v="0"/>
    <x v="862"/>
  </r>
  <r>
    <n v="870"/>
    <n v="1"/>
    <x v="209"/>
    <x v="199"/>
    <s v="&lt;p&gt;Hi..Hui..&lt;br /&gt;_x000a_Had it not been for the satisfaction of Jcalvacca what and how your suggestion no.1 i.e. having a separate data entry page which sends data to the appropriate pages automatically, would work ??_x000a_&lt;/p&gt;_x000a_"/>
    <d v="2010-01-23T20:26:22"/>
    <n v="0"/>
    <x v="8"/>
    <x v="0"/>
    <b v="1"/>
    <x v="0"/>
    <n v="7"/>
    <n v="40191.927777777775"/>
    <n v="0"/>
    <n v="163"/>
    <d v="2010-01-23T00:00:00"/>
    <n v="0"/>
    <x v="863"/>
  </r>
  <r>
    <n v="871"/>
    <n v="1"/>
    <x v="209"/>
    <x v="2"/>
    <s v="&lt;p&gt;KJo&lt;br /&gt;_x000a_It is not impossible to setup a system with a data entry page and send data to both a master list and a series of supplier lists as originally requested.&lt;br /&gt;_x000a_The issue is maintenance of these lists, what if some one adds or deletes a supplier from one list and not the master or vise-versa, or what if some one updates a product in one list etc.&lt;br /&gt;_x000a_It is much easier to maintain one master list and then setup a number of reports or summaries from that list. as well it can be used as a master lookup table for all sorts of data validation or lookup purposes._x000a_&lt;/p&gt;_x000a_"/>
    <d v="2010-01-24T02:49:19"/>
    <n v="0"/>
    <x v="9"/>
    <x v="1"/>
    <b v="1"/>
    <x v="1"/>
    <n v="1"/>
    <n v="40191.927777777775"/>
    <n v="10.18980324074073"/>
    <n v="164"/>
    <d v="2010-01-24T00:00:00"/>
    <s v="jcalvacca"/>
    <x v="864"/>
  </r>
  <r>
    <n v="872"/>
    <n v="1"/>
    <x v="235"/>
    <x v="2"/>
    <s v="&lt;p&gt;The Line charts don't appear to allow you to use dates and times on the X-Axis&lt;br /&gt;_x000a_Have you tried a Scatter plot, they do_x000a_&lt;/p&gt;_x000a_"/>
    <d v="2010-01-24T02:54:05"/>
    <n v="0"/>
    <x v="1"/>
    <x v="1"/>
    <b v="1"/>
    <x v="1"/>
    <n v="1"/>
    <n v="40201.59652777778"/>
    <n v="0.52436342592409346"/>
    <n v="165"/>
    <d v="2010-01-24T00:00:00"/>
    <s v="MIMarkS"/>
    <x v="865"/>
  </r>
  <r>
    <n v="873"/>
    <n v="1"/>
    <x v="232"/>
    <x v="2"/>
    <s v="&lt;p&gt;There is no simple answer to this question&lt;/p&gt;_x000a_&lt;p&gt;Start by reading through the various posts and comments in&lt;br /&gt;_x000a_http://chandoo.org/wp/management-dashboards-excel/&lt;/p&gt;_x000a_&lt;p&gt;A lot of these don't just talk about how to make a dashboard, but discuss how to best to present data and ideas, the feedback on various issues is good reading and may give you ideas.&lt;/p&gt;_x000a_&lt;p&gt;Can you find examples on the net of similar businesses dashboards ?&lt;/p&gt;_x000a_&lt;p&gt;Talk to the other managers in your business and find out what drives the business and what the boss expects to see weekly, monthly and try and work around that to start with.&lt;/p&gt;_x000a_&lt;p&gt;Use excel to make lots of mock ups showing the data in various formats and run them past your boss. If he wants trends and projections give it to him textually and graphically.&lt;/p&gt;_x000a_&lt;p&gt;Good luck_x000a_&lt;/p&gt;_x000a_"/>
    <d v="2010-01-24T10:54:32"/>
    <n v="0"/>
    <x v="1"/>
    <x v="1"/>
    <b v="1"/>
    <x v="1"/>
    <n v="1"/>
    <n v="40199.430555555555"/>
    <n v="3.0239814814849524"/>
    <n v="166"/>
    <d v="2010-01-24T00:00:00"/>
    <s v="Dee"/>
    <x v="866"/>
  </r>
  <r>
    <n v="874"/>
    <n v="1"/>
    <x v="236"/>
    <x v="200"/>
    <s v="&lt;p&gt;I have several rows which I am currently assigning to 4 groups, a,b,c or d.  As some of the rows could be in one or several of the groups, I am using 4 columns to filter on each group, i.e. a 1 in each row that is in that group and then use autofilter on the 4 sort columns to select the rows I want.  Is it possible to consolidate this into one column and select either a,b,c or d and it filter for the rows.  Hope this makes sense.._x000a_&lt;/p&gt;_x000a_"/>
    <d v="2010-01-25T12:20:26"/>
    <n v="0"/>
    <x v="0"/>
    <x v="0"/>
    <b v="0"/>
    <x v="0"/>
    <n v="2"/>
    <n v="40203.513888888891"/>
    <n v="0"/>
    <n v="166"/>
    <d v="2010-01-25T00:00:00"/>
    <n v="0"/>
    <x v="867"/>
  </r>
  <r>
    <n v="875"/>
    <n v="1"/>
    <x v="236"/>
    <x v="121"/>
    <s v="&lt;p&gt;If I understand you correctly, you can make 1 column with a,b,c,d or thing like ab if it is in more than one group. If you then want to filter on group a, select 'Custom' from the drop down list (some where at the top) and choose contains in the top left box and type the group letter in the top right box&lt;/p&gt;_x000a_&lt;p&gt;Hope this helps._x000a_&lt;/p&gt;_x000a_"/>
    <d v="2010-01-25T12:44:19"/>
    <n v="0"/>
    <x v="1"/>
    <x v="0"/>
    <b v="1"/>
    <x v="0"/>
    <n v="2"/>
    <n v="40203.513888888891"/>
    <n v="0"/>
    <n v="166"/>
    <d v="2010-01-25T00:00:00"/>
    <n v="0"/>
    <x v="868"/>
  </r>
  <r>
    <n v="876"/>
    <n v="1"/>
    <x v="236"/>
    <x v="158"/>
    <s v="&lt;p&gt;Another option, using VBA would be the following:&lt;/p&gt;_x000a_&lt;p&gt;Sub Loop_Hide_Row()&lt;/p&gt;_x000a_&lt;p&gt;'MACRO TO FILTER BASED ON COLUMN CONTENTS (BY HIDING ROWS NOT MEETING CRITERIA)&lt;br /&gt;_x000a_'SELECT THE HEADING CELL IN THE COLUMN AND THEN RUN MACRO&lt;/p&gt;_x000a_&lt;p&gt;'DEFINE VARIABLE (COLUMN POSITION)&lt;br /&gt;_x000a_Dim offcol As Integer&lt;br /&gt;_x000a_offcol = ActiveCell.Column - 1&lt;/p&gt;_x000a_&lt;p&gt;ActiveCell.Offset(1, 0).Activate&lt;/p&gt;_x000a_&lt;p&gt;'LOOP TO FIND A 1. IF NO 1 EXISTS THEN HIDE THE ROW AND MOVE DOWN ONE&lt;br /&gt;_x000a_Do While ActiveCell.Offset(0, -offcol).Value &amp;lt;&amp;gt; &quot;&quot;&lt;/p&gt;_x000a_&lt;p&gt;If ActiveCell.Value &amp;lt;&amp;gt; &quot;1&quot; Then&lt;/p&gt;_x000a_&lt;p&gt;    Selection.EntireRow.Hidden = True&lt;br /&gt;_x000a_    ActiveCell.Offset(1, 0).Activate&lt;/p&gt;_x000a_&lt;p&gt;'IF A 1 EXISTS THEN MOVE DOWN ONE ROW&lt;br /&gt;_x000a_    Else: ActiveCell.Offset(1, 0).Activate&lt;/p&gt;_x000a_&lt;p&gt;    End If&lt;/p&gt;_x000a_&lt;p&gt;        Loop&lt;/p&gt;_x000a_&lt;p&gt;End Sub&lt;/p&gt;_x000a_&lt;p&gt;To view all rows you would then need to unhide the hidden rows.&lt;/p&gt;_x000a_&lt;p&gt;NB If you are going to use this code please test it on a copy of your main file to ensure that nothing horrible happens!!_x000a_&lt;/p&gt;_x000a_"/>
    <d v="2010-01-25T12:55:28"/>
    <n v="0"/>
    <x v="2"/>
    <x v="0"/>
    <b v="1"/>
    <x v="0"/>
    <n v="2"/>
    <n v="40203.513888888891"/>
    <n v="0"/>
    <n v="166"/>
    <d v="2010-01-25T00:00:00"/>
    <n v="0"/>
    <x v="869"/>
  </r>
  <r>
    <n v="877"/>
    <n v="1"/>
    <x v="234"/>
    <x v="0"/>
    <s v="&lt;p&gt;@Jasten... Here is what you can do. &lt;/p&gt;_x000a_&lt;p&gt;Use conditional formatting to search and highlight keywords - example here.&lt;/p&gt;_x000a_&lt;p&gt;http://chandoo.org/wp/2009/03/31/search-with-conditional-formatting/&lt;/p&gt;_x000a_&lt;p&gt;Once the column is identified, start the macro recorder and move the column to beginning of spreadsheet. Stop the macro recorder. Observe the code generated from &quot;view code&quot; (you need to right click on sheet name and select &quot;view code&quot; and go to Module 1). This will show the macro code generated for moving selected column. Now, dabble a bit with the code and you should be able to figure out correct macro for moving the columns.&lt;/p&gt;_x000a_&lt;p&gt;all the best_x000a_&lt;/p&gt;_x000a_"/>
    <d v="2010-01-26T09:16:13"/>
    <n v="0"/>
    <x v="2"/>
    <x v="0"/>
    <b v="1"/>
    <x v="0"/>
    <n v="3"/>
    <n v="40200.728472222225"/>
    <n v="0"/>
    <n v="166"/>
    <d v="2010-01-26T00:00:00"/>
    <n v="0"/>
    <x v="870"/>
  </r>
  <r>
    <n v="878"/>
    <n v="1"/>
    <x v="237"/>
    <x v="201"/>
    <s v="&lt;p&gt;Good morning folks,  I’ll start with some background…  I’m currently working on a spreadsheet that will show the total annual payments our fire department will be making each year, for the next 30 years, for budgeting.  I have a worksheet that has columns for year purchased (C), annual payment (E), Loan Duration (D), and rows containing the pertinent data for each truck.&lt;br /&gt;_x000a_A_x0009_B_x0009_  C_x0009_                D_x0009_        E&lt;br /&gt;_x000a_1_x0009_TRUCK_x0009_  Year purchased_x0009_Loan duration_x0009_Annual payment&lt;br /&gt;_x000a_2_x0009_Engine 1_x0009_2010_x0009_        5_x0009_        $30,000&lt;br /&gt;_x000a_3_x0009_Engine 2_x0009_2012_x0009_        5_x0009_        $10,000&lt;/p&gt;_x000a_&lt;p&gt; I have a second worksheet with a table with columns for each truck, and rows for each year, starting in 2010.&lt;br /&gt;_x000a_A_x0009_B_x0009_C_x0009_        D&lt;br /&gt;_x000a_1_x0009_YEAR_x0009_Engine 1_x0009_Engine 2&lt;br /&gt;_x000a_2_x0009_2010_x0009_30000&lt;br /&gt;_x000a_3_x0009_2011_x0009_30000_x0009_        10000&lt;br /&gt;_x000a_4_x0009_2012_x0009_30000_x0009_        10000&lt;br /&gt;_x000a_5_x0009_2013_x0009_30000_x0009_        10000&lt;br /&gt;_x000a_6_x0009_2014_x0009_30000_x0009_        10000&lt;br /&gt;_x000a_7_x0009_2015_x0009__x0009_        10000&lt;/p&gt;_x000a_&lt;p&gt;What I’m looking to do is have the second sheet populated by the data in the first.  In my mind a formula like the following would do this, but I cant find anything close.&lt;/p&gt;_x000a_&lt;p&gt;=fillcells(beginning here, number of cells to fill, direction to fill, value to fill with)&lt;/p&gt;_x000a_&lt;p&gt;So say engine 1 was purchased in 2010, with 5 annual payments of $30,000, I’d want the second sheet to fill down 5 rows in column C with “$30,000”, starting in cell C2.  IE “=fillcells(c2,5,-1,sheet1!$E$2)” If say “-1” equals down.&lt;/p&gt;_x000a_&lt;p&gt;Doing this would allow me to tweak the loan duration and payment on sheet 1 and see how it changed our budgeting in sheet 2, without having to manually edit the number of cells the annual payment was being filled into.&lt;/p&gt;_x000a_&lt;p&gt;Any help you can give me would be great, I think I’m getting in over my head!!!_x000a_&lt;/p&gt;_x000a_"/>
    <d v="2010-01-26T16:33:58"/>
    <n v="0"/>
    <x v="0"/>
    <x v="0"/>
    <b v="0"/>
    <x v="0"/>
    <n v="3"/>
    <n v="40204.689583333333"/>
    <n v="0"/>
    <n v="166"/>
    <d v="2010-01-26T00:00:00"/>
    <n v="0"/>
    <x v="871"/>
  </r>
  <r>
    <n v="879"/>
    <n v="1"/>
    <x v="237"/>
    <x v="201"/>
    <s v="&lt;p&gt;ok, my example table formatting is off, but i hope you get the picture&lt;/p&gt;_x000a_&lt;p&gt;Thanks_x000a_&lt;/p&gt;_x000a_"/>
    <d v="2010-01-26T16:35:03"/>
    <n v="0"/>
    <x v="1"/>
    <x v="0"/>
    <b v="1"/>
    <x v="0"/>
    <n v="3"/>
    <n v="40204.689583333333"/>
    <n v="0"/>
    <n v="166"/>
    <d v="2010-01-26T00:00:00"/>
    <n v="0"/>
    <x v="872"/>
  </r>
  <r>
    <n v="880"/>
    <n v="1"/>
    <x v="237"/>
    <x v="194"/>
    <s v="&lt;p&gt;given your example:  if the initial data are on Sheet1!A1:D3:&lt;/p&gt;_x000a_&lt;p&gt;Truck_x0009_year purchased_x0009_load duration_x0009_annual payment&lt;br /&gt;_x000a_Engine 1_x0009_2010_x0009_5_x0009_30,000&lt;br /&gt;_x000a_Engine 2_x0009_2012_x0009_5_x0009_10,000&lt;/p&gt;_x000a_&lt;p&gt;on sheet2, use this in A1:C&lt;br /&gt;_x000a_YEAR_x0009_Engine 1_x0009_Engine 2&lt;br /&gt;_x000a_2010&lt;br /&gt;_x000a_2011&lt;br /&gt;_x000a_2012&lt;br /&gt;_x000a_2013&lt;br /&gt;_x000a_2014&lt;br /&gt;_x000a_2015&lt;br /&gt;_x000a_...&lt;/p&gt;_x000a_&lt;p&gt;Then paste the following array formula in B2.&lt;/p&gt;_x000a_&lt;p&gt;&lt;code&gt;=SUMPRODUCT(IF($A2&amp;gt;=(Sheet1!$A$2:Sheet1!$A$4=Sheet2!B$1)*(Sheet1!$B$2:Sheet1!$B$4),1,0), IF($A2&amp;lt;=Sheet1!$C$2:Sheet1!$C$4 + (Sheet1!$A$2:Sheet1!$A$4=Sheet2!B$1)*(Sheet1!$B$2:Sheet1!$B$4),1,0), (Sheet1!$D$2:Sheet1!$D$4))&lt;/code&gt;&lt;/p&gt;_x000a_&lt;p&gt;Use CTRL+SHIFT+ENTER to enter the formula&lt;br /&gt;_x000a_Copy B2 to the other cells in your data area.&lt;/p&gt;_x000a_&lt;p&gt;** wasn't certain about your loan period criteria (e.g. if Engine 1 is purchased in 2010 and period is 5, should payments stop in 2014 or 2015?)  If the lesser number, change the formula where it reads &lt;code&gt;... IF($A2&amp;lt;=... to IF($A2&amp;lt; ...&lt;/code&gt;  That will stop at 2014 rather than 2015. Also, change the upper range for all of the &lt;code&gt;$4&lt;/code&gt; values to however far down your rows of items go on sheet1**_x000a_&lt;/p&gt;_x000a_"/>
    <d v="2010-01-26T20:20:48"/>
    <n v="0"/>
    <x v="2"/>
    <x v="0"/>
    <b v="1"/>
    <x v="0"/>
    <n v="3"/>
    <n v="40204.689583333333"/>
    <n v="0"/>
    <n v="166"/>
    <d v="2010-01-26T00:00:00"/>
    <n v="0"/>
    <x v="873"/>
  </r>
  <r>
    <n v="881"/>
    <n v="1"/>
    <x v="237"/>
    <x v="121"/>
    <s v="&lt;p&gt;Or try this in B2:&lt;/p&gt;_x000a_&lt;p&gt;=IF(AND(VLOOKUP(B$1,Sheet1!$B:$C,2,0)&amp;lt;=$A2),VLOOKUP(B$1,Sheet1!$B:$C,2,0)+VLOOKUP(B$1,Sheet1!$B:$D,3,0)&amp;gt;$A2),VLOOKUP(B$1,Sheet1!$B:$E,4,0),0)&lt;/p&gt;_x000a_&lt;p&gt;and copy as needed._x000a_&lt;/p&gt;_x000a_"/>
    <d v="2010-01-26T21:07:46"/>
    <n v="0"/>
    <x v="3"/>
    <x v="0"/>
    <b v="1"/>
    <x v="0"/>
    <n v="3"/>
    <n v="40204.689583333333"/>
    <n v="0"/>
    <n v="166"/>
    <d v="2010-01-26T00:00:00"/>
    <n v="0"/>
    <x v="874"/>
  </r>
  <r>
    <n v="882"/>
    <n v="2"/>
    <x v="238"/>
    <x v="202"/>
    <s v="&lt;p&gt;Hi&lt;br /&gt;_x000a_Ihave just moved over to 2007 from 2003 - The default think lines in a joined up plot is terrible - I plot huge tables .. Have anyone done a simple template with thin lines like default 2003 and no markers for each data plot ?&lt;/p&gt;_x000a_&lt;p&gt;Best regards&lt;/p&gt;_x000a_&lt;p&gt;Ian_x000a_&lt;/p&gt;_x000a_"/>
    <d v="2010-01-26T22:36:46"/>
    <n v="0"/>
    <x v="0"/>
    <x v="0"/>
    <b v="0"/>
    <x v="0"/>
    <n v="3"/>
    <n v="40204.941666666666"/>
    <n v="0"/>
    <n v="166"/>
    <d v="2010-01-26T00:00:00"/>
    <n v="0"/>
    <x v="875"/>
  </r>
  <r>
    <n v="883"/>
    <n v="1"/>
    <x v="237"/>
    <x v="201"/>
    <s v="&lt;p&gt;my partner in crime has since moved things around, Is there a way to attach the actual project for you all to see?&lt;/p&gt;_x000a_&lt;p&gt;Thanks for all your help so far!_x000a_&lt;/p&gt;_x000a_"/>
    <d v="2010-01-26T23:08:09"/>
    <n v="0"/>
    <x v="4"/>
    <x v="0"/>
    <b v="1"/>
    <x v="0"/>
    <n v="3"/>
    <n v="40204.689583333333"/>
    <n v="0"/>
    <n v="166"/>
    <d v="2010-01-26T00:00:00"/>
    <n v="0"/>
    <x v="876"/>
  </r>
  <r>
    <n v="884"/>
    <n v="1"/>
    <x v="239"/>
    <x v="203"/>
    <s v="&lt;p&gt;hi friends,&lt;br /&gt;_x000a_    I am new to R.I would like to know R-PLUS.Does any know where can I get the free training for R-PLUS.&lt;/p&gt;_x000a_&lt;p&gt;Regards,&lt;br /&gt;_x000a_Peng._x000a_&lt;/p&gt;_x000a_"/>
    <d v="2010-01-27T05:52:20"/>
    <n v="0"/>
    <x v="0"/>
    <x v="0"/>
    <b v="0"/>
    <x v="0"/>
    <n v="4"/>
    <n v="40205.244444444441"/>
    <n v="0"/>
    <n v="166"/>
    <d v="2010-01-27T00:00:00"/>
    <n v="0"/>
    <x v="877"/>
  </r>
  <r>
    <n v="885"/>
    <n v="1"/>
    <x v="240"/>
    <x v="156"/>
    <s v="&lt;p&gt;Hello, me again.  I'm trying to create a project timing chart.  I have had a look at the way this site advises to do them, but have fallen at the first hurdle.  I have a table with three columns.  The last two columns are labelled, &quot;Start&quot; and &quot;Duration&quot;.  I did have &quot;End&quot; as well, but it just confused matters.  When I use the chart wizard, it becomes a chart with two columns marked &quot;Start&quot; and &quot;End&quot;.  The data in the first column is the start date (01/01/2010), duration is 90 and the end date is 31/03/2010.  When I use the chart wizard on it, I get two columns, one labelled &quot;Start&quot; and the other &quot;End&quot;.  The dates at the bottom begin in 1900.  I was trying to get Excel to recognise the dates as falling between the dates I could then set on the bottom of the chart, and to simply colour in the bar between them.  However, it didn't work.  I then tried a stacked bar chart (following another advice sheet) but then the axis at the bottom comes out labelled according to the number of units I set to be between points.  So if I put 30, for example, any month with 30 days in it will come out fine.  If it has 31 days, however, the next label appears as 31st, and then the next one will be 2nd.  &lt;/p&gt;_x000a_&lt;p&gt;Can anyone advise how to do a simple chart, so that Project 1 can be shown to be taking exactly 3 months? &lt;/p&gt;_x000a_&lt;p&gt;Thanks_x000a_&lt;/p&gt;_x000a_"/>
    <d v="2010-01-27T10:28:11"/>
    <n v="0"/>
    <x v="0"/>
    <x v="0"/>
    <b v="0"/>
    <x v="0"/>
    <n v="4"/>
    <n v="40205.436111111114"/>
    <n v="0"/>
    <n v="166"/>
    <d v="2010-01-27T00:00:00"/>
    <n v="0"/>
    <x v="878"/>
  </r>
  <r>
    <n v="886"/>
    <n v="1"/>
    <x v="240"/>
    <x v="2"/>
    <s v="&lt;p&gt;Try Setting the X-Axis Scale from 40179 to 42269&lt;br /&gt;_x000a_which is the decimal values for the dates you listed&lt;br /&gt;_x000a_Set X-Axis Major Grid to 7 or 14 or try other values to suit_x000a_&lt;/p&gt;_x000a_"/>
    <d v="2010-01-27T11:50:22"/>
    <n v="0"/>
    <x v="1"/>
    <x v="1"/>
    <b v="1"/>
    <x v="1"/>
    <n v="4"/>
    <n v="40205.436111111114"/>
    <n v="5.7199074071832001E-2"/>
    <n v="167"/>
    <d v="2010-01-27T00:00:00"/>
    <s v="LadyBlack"/>
    <x v="879"/>
  </r>
  <r>
    <n v="887"/>
    <n v="1"/>
    <x v="237"/>
    <x v="194"/>
    <s v="&lt;p&gt;Hi JoshVV,&lt;/p&gt;_x000a_&lt;p&gt;I'm pretty new here but from the few forum posts I've seen, I don't think there is a way to post a workbook.  Can you describe how things are different?  Is it just a matter of values being rearranged?_x000a_&lt;/p&gt;_x000a_"/>
    <d v="2010-01-27T12:41:31"/>
    <n v="0"/>
    <x v="5"/>
    <x v="0"/>
    <b v="1"/>
    <x v="0"/>
    <n v="4"/>
    <n v="40204.689583333333"/>
    <n v="0"/>
    <n v="167"/>
    <d v="2010-01-27T00:00:00"/>
    <n v="0"/>
    <x v="880"/>
  </r>
  <r>
    <n v="888"/>
    <n v="1"/>
    <x v="241"/>
    <x v="98"/>
    <s v="&lt;p&gt;hello Chandoo,&lt;br /&gt;_x000a_What´s the best way to publish Excel Dashboards on the Web?&lt;/p&gt;_x000a_&lt;p&gt;Cheers&lt;/p&gt;_x000a_&lt;p&gt;Krinsom_x000a_&lt;/p&gt;_x000a_"/>
    <d v="2010-01-27T13:15:20"/>
    <n v="0"/>
    <x v="0"/>
    <x v="0"/>
    <b v="0"/>
    <x v="0"/>
    <n v="4"/>
    <n v="40205.552083333336"/>
    <n v="0"/>
    <n v="167"/>
    <d v="2010-01-27T00:00:00"/>
    <n v="0"/>
    <x v="881"/>
  </r>
  <r>
    <n v="889"/>
    <n v="1"/>
    <x v="237"/>
    <x v="2"/>
    <s v="&lt;p&gt;Joshvv&lt;br /&gt;_x000a_Try some of the Free File sharing sites, Rapidshare, Megashare, etc_x000a_&lt;/p&gt;_x000a_"/>
    <d v="2010-01-27T13:29:20"/>
    <n v="0"/>
    <x v="6"/>
    <x v="1"/>
    <b v="1"/>
    <x v="1"/>
    <n v="4"/>
    <n v="40204.689583333333"/>
    <n v="0.872453703705105"/>
    <n v="168"/>
    <d v="2010-01-27T00:00:00"/>
    <s v="JoshVV"/>
    <x v="882"/>
  </r>
  <r>
    <n v="890"/>
    <n v="1"/>
    <x v="241"/>
    <x v="2"/>
    <s v="&lt;p&gt;Krinsom&lt;br /&gt;_x000a_Have a browse through&lt;br /&gt;_x000a_http://chandoo.org/forums/topic/how-to-create-a-webpage-using-excel&lt;br /&gt;_x000a_there were several ideas in that thread that may help you_x000a_&lt;/p&gt;_x000a_"/>
    <d v="2010-01-27T13:34:00"/>
    <n v="0"/>
    <x v="1"/>
    <x v="1"/>
    <b v="1"/>
    <x v="1"/>
    <n v="4"/>
    <n v="40205.552083333336"/>
    <n v="1.3194444443797693E-2"/>
    <n v="169"/>
    <d v="2010-01-27T00:00:00"/>
    <s v="Krinsom"/>
    <x v="883"/>
  </r>
  <r>
    <n v="891"/>
    <n v="1"/>
    <x v="237"/>
    <x v="201"/>
    <s v="&lt;p&gt;here is the link to the shared file, http://rapidshare.com/files/341882831/equip._list.xls.html&lt;/p&gt;_x000a_&lt;p&gt;the two tables have been merged onto the same sheet, and re-arranged some.&lt;/p&gt;_x000a_&lt;p&gt;you folks are a great help!_x000a_&lt;/p&gt;_x000a_"/>
    <d v="2010-01-27T13:58:56"/>
    <n v="0"/>
    <x v="7"/>
    <x v="0"/>
    <b v="1"/>
    <x v="0"/>
    <n v="4"/>
    <n v="40204.689583333333"/>
    <n v="0"/>
    <n v="169"/>
    <d v="2010-01-27T00:00:00"/>
    <n v="0"/>
    <x v="884"/>
  </r>
  <r>
    <n v="892"/>
    <n v="1"/>
    <x v="237"/>
    <x v="194"/>
    <s v="&lt;p&gt;1.  make sure your 'replacement types' match your headers on the bottom half (e.g. 'Type 1 engine w/ rescue'... as well as all the others).&lt;/p&gt;_x000a_&lt;p&gt;2.  enter the following formula into B23&lt;/p&gt;_x000a_&lt;p&gt;&lt;code&gt;=IF(AND($A32 &amp;gt;= INDEX($F$1:$F$17,MATCH(D$21,$G$1:$G$17,0),1), $A32 &amp;lt; INDEX($F$1:$F$17,MATCH(D$21,$G$1:$G$17,0),1) + VLOOKUP(D$21,$G$3:$K$17,5,0)),VLOOKUP(D$21,$G$3:$M$17,7,0),0)&lt;/code&gt;&lt;/p&gt;_x000a_&lt;p&gt;3. copy and paste *special* (formulas) as needed to the other cells in the bottom half&lt;/p&gt;_x000a_&lt;p&gt;*** note: the formula allows for rows up to 17 in the top portion... you can increase that (change all 17's to whatever) if you expand the list and need more rows up top ***&lt;/p&gt;_x000a_&lt;p&gt;*** note2: you'll also need a formula to tally up all of the &quot;down payments&quot; for each year (you had down payment for utility trailer in the payment section at the bottom.  I presume you'll want those rolled-up per year in column L&lt;br /&gt;_x000a_In L23, type this formula &lt;code&gt;=SUMIF($F$3:$F$17,$A23,$I$3:$I$17)&lt;/code&gt; and paste *special* (formulas) down***_x000a_&lt;/p&gt;_x000a_"/>
    <d v="2010-01-27T20:33:40"/>
    <n v="0"/>
    <x v="8"/>
    <x v="0"/>
    <b v="1"/>
    <x v="0"/>
    <n v="4"/>
    <n v="40204.689583333333"/>
    <n v="0"/>
    <n v="169"/>
    <d v="2010-01-27T00:00:00"/>
    <n v="0"/>
    <x v="885"/>
  </r>
  <r>
    <n v="893"/>
    <n v="1"/>
    <x v="237"/>
    <x v="194"/>
    <s v="&lt;p&gt;whoa, not sure how that happened.... those $A32 values should be $A23 if pasting into B23_x000a_&lt;/p&gt;_x000a_"/>
    <d v="2010-01-28T02:40:58"/>
    <n v="0"/>
    <x v="9"/>
    <x v="0"/>
    <b v="1"/>
    <x v="0"/>
    <n v="5"/>
    <n v="40204.689583333333"/>
    <n v="0"/>
    <n v="169"/>
    <d v="2010-01-28T00:00:00"/>
    <n v="0"/>
    <x v="886"/>
  </r>
  <r>
    <n v="894"/>
    <n v="2"/>
    <x v="238"/>
    <x v="0"/>
    <s v="&lt;p&gt;Ian...&lt;/p&gt;_x000a_&lt;p&gt;You can easily define a chart template and save it so that you can reuse the template next-time. Here is a tutorial on that: http://chandoo.org/wp/2009/03/10/using-excel-chart-templates/_x000a_&lt;/p&gt;_x000a_"/>
    <d v="2010-01-28T11:53:40"/>
    <n v="0"/>
    <x v="1"/>
    <x v="0"/>
    <b v="1"/>
    <x v="0"/>
    <n v="5"/>
    <n v="40204.941666666666"/>
    <n v="0"/>
    <n v="169"/>
    <d v="2010-01-28T00:00:00"/>
    <n v="0"/>
    <x v="887"/>
  </r>
  <r>
    <n v="895"/>
    <n v="1"/>
    <x v="237"/>
    <x v="194"/>
    <s v="&lt;p&gt;crap, must have grabbed the wrong cell.  ***change all the $A32 to $A23 and change all the MATCH(D$... and VLOOKUP(D$.... to MATCH(B$... and VLOOKUP(B$....&lt;/p&gt;_x000a_&lt;p&gt;how about this... here is the CORRECT formula for B23&lt;/p&gt;_x000a_&lt;p&gt;&lt;code&gt;=IF(AND($A23 &amp;gt;= INDEX($F$1:$F$17,MATCH(B$21,$G$1:$G$17,0),1), $A23 &amp;lt; INDEX($F$1:$F$17,MATCH(B$21,$G$1:$G$17,0),1) + VLOOKUP(B$21,$G$3:$K$17,5,0)),VLOOKUP(B$21,$G$3:$M$17,7,0),0)&lt;/code&gt;_x000a_&lt;/p&gt;_x000a_"/>
    <d v="2010-01-28T12:45:01"/>
    <n v="0"/>
    <x v="10"/>
    <x v="0"/>
    <b v="1"/>
    <x v="0"/>
    <n v="5"/>
    <n v="40204.689583333333"/>
    <n v="0"/>
    <n v="169"/>
    <d v="2010-01-28T00:00:00"/>
    <n v="0"/>
    <x v="888"/>
  </r>
  <r>
    <n v="896"/>
    <n v="1"/>
    <x v="242"/>
    <x v="182"/>
    <s v="&lt;p&gt;Example&lt;/p&gt;_x000a_&lt;p&gt;A1:  5&lt;br /&gt;_x000a_A2:  6&lt;br /&gt;_x000a_A3:  9&lt;br /&gt;_x000a_A4:  2&lt;/p&gt;_x000a_&lt;p&gt;Each of these values are out of a possible 10, so I would like the cell used to show the result to be able to count the &quot;entries&quot; and then return the correct percentage for the value against the total amount of the entries.&lt;/p&gt;_x000a_&lt;p&gt;So above should be able to count 40 (&quot;10&quot; for each entry) and then take the total value (&quot;22&quot;) and return in the cell 22/40=.55&lt;/p&gt;_x000a_&lt;p&gt;The value of each &quot;entry&quot; would be static (always 10)&lt;br /&gt;_x000a_Obviously the results of each box will be different but always &amp;lt;=10&lt;br /&gt;_x000a_The number of entries will be dynamic but will always be part of a range of cells&lt;br /&gt;_x000a_(20 cells across, but perhaps 7 cells will be blank out of 20 AND some txt that won't count like N/A)&lt;/p&gt;_x000a_&lt;p&gt;Thanks._x000a_&lt;/p&gt;_x000a_"/>
    <d v="2010-01-28T16:52:05"/>
    <n v="0"/>
    <x v="0"/>
    <x v="0"/>
    <b v="0"/>
    <x v="0"/>
    <n v="5"/>
    <n v="40206.702777777777"/>
    <n v="0"/>
    <n v="169"/>
    <d v="2010-01-28T00:00:00"/>
    <n v="0"/>
    <x v="889"/>
  </r>
  <r>
    <n v="897"/>
    <n v="1"/>
    <x v="242"/>
    <x v="194"/>
    <s v="&lt;p&gt;So in A1:C3 you have {7,6,3,8,3,6,6,2,4}&lt;/p&gt;_x000a_&lt;p&gt;  1_x0009_2_x0009_3&lt;br /&gt;_x000a_A 7_x0009_8_x0009_6&lt;br /&gt;_x000a_B 6_x0009_3_x0009_2&lt;br /&gt;_x000a_C 3_x0009_6_x0009_4&lt;/p&gt;_x000a_&lt;p&gt;you could in another cell use the following array formula (use CTRL+SHIFT+ENTER to enter either of the formulas below - one using sumproduct, other using sumif)&lt;/p&gt;_x000a_&lt;p&gt;&lt;code&gt;=SUMIF(A1:C3,&amp;quot;&amp;gt;0&amp;quot;)/(COUNTIF(A1:C3,&amp;quot;&amp;gt;0&amp;quot;)*10)&lt;/code&gt;&lt;br /&gt;_x000a_&lt;code&gt;=SUMPRODUCT(A1:C3,IF(ISNUMBER(A1:C3),1,0))/(COUNTIF(A1:C3,&amp;quot;&amp;gt;0&amp;quot;)*10)&lt;/code&gt;&lt;/p&gt;_x000a_&lt;p&gt;expand the range as needed._x000a_&lt;/p&gt;_x000a_"/>
    <d v="2010-01-28T17:18:52"/>
    <n v="0"/>
    <x v="1"/>
    <x v="0"/>
    <b v="1"/>
    <x v="0"/>
    <n v="5"/>
    <n v="40206.702777777777"/>
    <n v="0"/>
    <n v="169"/>
    <d v="2010-01-28T00:00:00"/>
    <n v="0"/>
    <x v="890"/>
  </r>
  <r>
    <n v="898"/>
    <n v="1"/>
    <x v="242"/>
    <x v="182"/>
    <s v="&lt;p&gt;Close......I need it to count 0 as a &quot;0 value&quot;&lt;/p&gt;_x000a_&lt;p&gt;so 5,6,0,4,A,B   Returns .375_x000a_&lt;/p&gt;_x000a_"/>
    <d v="2010-01-28T17:50:31"/>
    <n v="0"/>
    <x v="2"/>
    <x v="0"/>
    <b v="1"/>
    <x v="0"/>
    <n v="5"/>
    <n v="40206.702777777777"/>
    <n v="0"/>
    <n v="169"/>
    <d v="2010-01-28T00:00:00"/>
    <n v="0"/>
    <x v="891"/>
  </r>
  <r>
    <n v="899"/>
    <n v="1"/>
    <x v="242"/>
    <x v="194"/>
    <s v="&lt;p&gt;&lt;code&gt;=SUMIF(A1:C3,&amp;quot;&amp;gt;-1&amp;quot;)/(COUNTIF(A1:C3,&amp;quot;&amp;gt;-1&amp;quot;)*10)&lt;/code&gt;_x000a_&lt;/p&gt;_x000a_"/>
    <d v="2010-01-28T18:01:29"/>
    <n v="0"/>
    <x v="3"/>
    <x v="0"/>
    <b v="1"/>
    <x v="0"/>
    <n v="5"/>
    <n v="40206.702777777777"/>
    <n v="0"/>
    <n v="169"/>
    <d v="2010-01-28T00:00:00"/>
    <n v="0"/>
    <x v="892"/>
  </r>
  <r>
    <n v="900"/>
    <n v="1"/>
    <x v="242"/>
    <x v="182"/>
    <s v="&lt;p&gt;Awsome.&lt;br /&gt;_x000a_Thanks.&lt;br /&gt;_x000a_&quot;COUNTIF&quot; is really strong, 1st time using it._x000a_&lt;/p&gt;_x000a_"/>
    <d v="2010-01-28T18:40:11"/>
    <n v="0"/>
    <x v="4"/>
    <x v="0"/>
    <b v="1"/>
    <x v="0"/>
    <n v="5"/>
    <n v="40206.702777777777"/>
    <n v="0"/>
    <n v="169"/>
    <d v="2010-01-28T00:00:00"/>
    <n v="0"/>
    <x v="893"/>
  </r>
  <r>
    <n v="901"/>
    <n v="1"/>
    <x v="242"/>
    <x v="194"/>
    <s v="&lt;p&gt;glad to help :)_x000a_&lt;/p&gt;_x000a_"/>
    <d v="2010-01-28T18:58:22"/>
    <n v="0"/>
    <x v="5"/>
    <x v="0"/>
    <b v="1"/>
    <x v="0"/>
    <n v="5"/>
    <n v="40206.702777777777"/>
    <n v="0"/>
    <n v="169"/>
    <d v="2010-01-28T00:00:00"/>
    <n v="0"/>
    <x v="894"/>
  </r>
  <r>
    <n v="902"/>
    <n v="1"/>
    <x v="243"/>
    <x v="173"/>
    <s v="&lt;p&gt;NEVER MIND W/A LITTLE PERSISTENCE AND PATIENCE I FIGURED IT OUT.  ALL OUT OF PATIENCED_x000a_&lt;/p&gt;_x000a_"/>
    <d v="2010-01-29T05:10:25"/>
    <n v="0"/>
    <x v="0"/>
    <x v="0"/>
    <b v="0"/>
    <x v="0"/>
    <n v="6"/>
    <n v="40207.215277777781"/>
    <n v="0"/>
    <n v="169"/>
    <d v="2010-01-29T00:00:00"/>
    <n v="0"/>
    <x v="895"/>
  </r>
  <r>
    <n v="903"/>
    <n v="1"/>
    <x v="243"/>
    <x v="2"/>
    <s v="&lt;p&gt;+if(A2=0,&quot;&quot;,A2)_x000a_&lt;/p&gt;_x000a_"/>
    <d v="2010-01-29T05:21:56"/>
    <n v="0"/>
    <x v="1"/>
    <x v="1"/>
    <b v="1"/>
    <x v="1"/>
    <n v="6"/>
    <n v="40207.215277777781"/>
    <n v="8.287037031550426E-3"/>
    <n v="170"/>
    <d v="2010-01-29T00:00:00"/>
    <s v="bfraser"/>
    <x v="896"/>
  </r>
  <r>
    <n v="904"/>
    <n v="1"/>
    <x v="243"/>
    <x v="2"/>
    <s v="&lt;p&gt;Whoops&lt;br /&gt;_x000a_Put this in B2&lt;br /&gt;_x000a_+if(A2=0,&quot;&quot;,+A2+365)_x000a_&lt;/p&gt;_x000a_"/>
    <d v="2010-01-29T05:23:08"/>
    <n v="0"/>
    <x v="2"/>
    <x v="1"/>
    <b v="1"/>
    <x v="1"/>
    <n v="6"/>
    <n v="40207.215277777781"/>
    <n v="9.1203703705104999E-3"/>
    <n v="171"/>
    <d v="2010-01-29T00:00:00"/>
    <s v="bfraser"/>
    <x v="897"/>
  </r>
  <r>
    <n v="905"/>
    <n v="3"/>
    <x v="244"/>
    <x v="204"/>
    <s v="&lt;p&gt;I want to track milestones in Excel using the Spotloght format - have you got any templates for that?_x000a_&lt;/p&gt;_x000a_"/>
    <d v="2010-01-30T06:31:02"/>
    <n v="0"/>
    <x v="0"/>
    <x v="0"/>
    <b v="0"/>
    <x v="0"/>
    <n v="7"/>
    <n v="40208.271527777775"/>
    <n v="0"/>
    <n v="171"/>
    <d v="2010-01-30T00:00:00"/>
    <n v="0"/>
    <x v="898"/>
  </r>
  <r>
    <n v="906"/>
    <n v="3"/>
    <x v="244"/>
    <x v="2"/>
    <s v="&lt;p&gt;Have you had a look at&lt;br /&gt;_x000a_http://chandoo.org/wp/2009/07/09/project-milestones-in-timeline/_x000a_&lt;/p&gt;_x000a_"/>
    <d v="2010-01-30T12:00:51"/>
    <n v="0"/>
    <x v="1"/>
    <x v="1"/>
    <b v="1"/>
    <x v="1"/>
    <n v="7"/>
    <n v="40208.271527777775"/>
    <n v="0.22906250000232831"/>
    <n v="172"/>
    <d v="2010-01-30T00:00:00"/>
    <s v="akshayag"/>
    <x v="899"/>
  </r>
  <r>
    <n v="907"/>
    <n v="3"/>
    <x v="244"/>
    <x v="204"/>
    <s v="&lt;p&gt;I did. Not exactly what I was looking for. I have sent an email to chandoo's gmail-id showing what I was looking for._x000a_&lt;/p&gt;_x000a_"/>
    <d v="2010-01-30T12:29:21"/>
    <n v="0"/>
    <x v="2"/>
    <x v="0"/>
    <b v="1"/>
    <x v="0"/>
    <n v="7"/>
    <n v="40208.271527777775"/>
    <n v="0"/>
    <n v="172"/>
    <d v="2010-01-30T00:00:00"/>
    <n v="0"/>
    <x v="900"/>
  </r>
  <r>
    <n v="908"/>
    <n v="3"/>
    <x v="244"/>
    <x v="2"/>
    <s v="&lt;p&gt;If you have a link to somewhere where we can see an example someone else may already be doing something similar under a different name_x000a_&lt;/p&gt;_x000a_"/>
    <d v="2010-01-30T14:01:27"/>
    <n v="0"/>
    <x v="3"/>
    <x v="1"/>
    <b v="1"/>
    <x v="1"/>
    <n v="7"/>
    <n v="40208.271527777775"/>
    <n v="0.31281250000029104"/>
    <n v="173"/>
    <d v="2010-01-30T00:00:00"/>
    <s v="akshayag"/>
    <x v="901"/>
  </r>
  <r>
    <n v="910"/>
    <n v="1"/>
    <x v="245"/>
    <x v="188"/>
    <s v="&lt;p&gt;I am trying to calculate the average age of a group of patients under the column heading of Age.  Is there anyway to calculate it as to point out the column heading title instead of the referencing the column range reference.  Also, the age range can vary as well (meaning, sometimes, there's 30 rows and sometimes 45 rows)and I am sure I have to use the offset function; I'm just not sure how to incorporate it.  &lt;/p&gt;_x000a_&lt;p&gt;For instance:  I want to change this:  =COUNTIF(Data!H2:H35,&quot;&amp;gt;=65&quot;)&amp;amp; &quot; patients over 65&quot;&lt;/p&gt;_x000a_&lt;p&gt;In the formula H2:H35 are under the column of age and as new data columns get added, it might shift so I don't want to have to go back to check the reference again if it a new column gets added.   &lt;/p&gt;_x000a_&lt;p&gt;Thanks for any help anyone can offer._x000a_&lt;/p&gt;_x000a_"/>
    <d v="2010-02-01T19:58:53"/>
    <n v="0"/>
    <x v="0"/>
    <x v="0"/>
    <b v="0"/>
    <x v="0"/>
    <n v="2"/>
    <n v="40210.831944444442"/>
    <n v="0"/>
    <n v="173"/>
    <d v="2010-02-01T00:00:00"/>
    <n v="0"/>
    <x v="902"/>
  </r>
  <r>
    <n v="911"/>
    <n v="1"/>
    <x v="50"/>
    <x v="205"/>
    <s v="&lt;p&gt;I don't know how to apply conditional formating to a cell, based on the value of another cell or on the basis of a formula which depends on the value of another cell.  Probably easy, but I need some help.  Thanks._x000a_&lt;/p&gt;_x000a_"/>
    <d v="2010-02-01T20:17:09"/>
    <n v="0"/>
    <x v="4"/>
    <x v="0"/>
    <b v="1"/>
    <x v="0"/>
    <n v="2"/>
    <n v="40056.954861111109"/>
    <n v="0"/>
    <n v="173"/>
    <d v="2010-02-01T00:00:00"/>
    <n v="0"/>
    <x v="903"/>
  </r>
  <r>
    <n v="912"/>
    <n v="1"/>
    <x v="246"/>
    <x v="138"/>
    <s v="&lt;p&gt;Hello,&lt;br /&gt;_x000a_I want to separate text that is all one one cell. I'm familiar with the text to column with the delimiters and fixed width. The fixed width works very well, but not all text is lined up appropriately. An example of a text is: &lt;/p&gt;_x000a_&lt;p&gt;Smith, Carol 3334 S. Camelot Way, SLC, UT 84012 (I want to separate the names from the addresses)&lt;/p&gt;_x000a_&lt;p&gt;I have a list of similar text in one but different data. I can highlight the whole column and do the fixed width but spacing isn't distributed evenly so when I do the fixed width it'll cut some of the first names out. Also, when I do the delimiters, it's way too many cells afterwards so that's why the fixed width works but only one cell at a time. &lt;/p&gt;_x000a_&lt;p&gt;Is there a faster way?&lt;/p&gt;_x000a_&lt;p&gt;Thanks._x000a_&lt;/p&gt;_x000a_"/>
    <d v="2010-02-01T23:29:15"/>
    <n v="0"/>
    <x v="0"/>
    <x v="0"/>
    <b v="0"/>
    <x v="0"/>
    <n v="2"/>
    <n v="40210.978472222225"/>
    <n v="0"/>
    <n v="173"/>
    <d v="2010-02-01T00:00:00"/>
    <n v="0"/>
    <x v="904"/>
  </r>
  <r>
    <n v="913"/>
    <n v="1"/>
    <x v="50"/>
    <x v="2"/>
    <s v="&lt;p&gt;Swensor&lt;br /&gt;_x000a_Have a read of&lt;br /&gt;_x000a_http://chandoo.org/wp/2008/03/13/want-to-be-an-excel-conditional-formatting-rock-star-read-this/&lt;/p&gt;_x000a_&lt;p&gt;in regards to basing a conditional format on another cell&lt;br /&gt;_x000a_if you are trying to set the conditional format for cell B2 based on B1&lt;br /&gt;_x000a_put the cursor in B2&lt;br /&gt;_x000a_Seect condional formatting&lt;br /&gt;_x000a_Use a formula and try something like =B1&amp;gt;10&lt;br /&gt;_x000a_set your formatting&lt;br /&gt;_x000a_change the values of B1 and see what happens_x000a_&lt;/p&gt;_x000a_"/>
    <d v="2010-02-01T23:46:12"/>
    <n v="0"/>
    <x v="5"/>
    <x v="1"/>
    <b v="1"/>
    <x v="1"/>
    <n v="2"/>
    <n v="40056.954861111109"/>
    <n v="154.03555555555795"/>
    <n v="174"/>
    <d v="2010-02-01T00:00:00"/>
    <s v="tcolton"/>
    <x v="905"/>
  </r>
  <r>
    <n v="914"/>
    <n v="1"/>
    <x v="245"/>
    <x v="2"/>
    <s v="&lt;p&gt;Twee&lt;/p&gt;_x000a_&lt;p&gt;Try something like&lt;/p&gt;_x000a_&lt;p&gt;=+SUMIF(H2:H200,&quot;&amp;gt;=65&quot;)/COUNTIF(H2:H200,&quot;&amp;gt;=65&quot;)_x000a_&lt;/p&gt;_x000a_"/>
    <d v="2010-02-02T00:33:41"/>
    <n v="0"/>
    <x v="1"/>
    <x v="1"/>
    <b v="1"/>
    <x v="1"/>
    <n v="3"/>
    <n v="40210.831944444442"/>
    <n v="0.19144675925781485"/>
    <n v="175"/>
    <d v="2010-02-02T00:00:00"/>
    <s v="Twee"/>
    <x v="906"/>
  </r>
  <r>
    <n v="915"/>
    <n v="1"/>
    <x v="246"/>
    <x v="2"/>
    <s v="&lt;p&gt;Maradykstra&lt;br /&gt;_x000a_Is there a way to configure the source of where the data is coming from to ensure that it has a consistant delimeter ie &quot;,&quot; between fields&lt;br /&gt;_x000a_This would enable you to easily use the Text to Columns as you have described_x000a_&lt;/p&gt;_x000a_"/>
    <d v="2010-02-02T00:36:58"/>
    <n v="0"/>
    <x v="1"/>
    <x v="1"/>
    <b v="1"/>
    <x v="1"/>
    <n v="3"/>
    <n v="40210.978472222225"/>
    <n v="4.7199074069794733E-2"/>
    <n v="176"/>
    <d v="2010-02-02T00:00:00"/>
    <s v="maradykstra"/>
    <x v="907"/>
  </r>
  <r>
    <n v="916"/>
    <n v="1"/>
    <x v="245"/>
    <x v="188"/>
    <s v="&lt;p&gt;Thanks, Hui for chiming in to help.  My problem isn't so much the calculation, it's the fact that the Age column could move and might change reference from H2:H200 to another K2:K200.  I just want to make sure i reference the column heading if possible because new columns are always added.&lt;/p&gt;_x000a_&lt;p&gt;i hope that makes a bit more sense.  Any ideas you have would be much appreciated._x000a_&lt;/p&gt;_x000a_"/>
    <d v="2010-02-02T01:01:24"/>
    <n v="0"/>
    <x v="2"/>
    <x v="0"/>
    <b v="1"/>
    <x v="0"/>
    <n v="3"/>
    <n v="40210.831944444442"/>
    <n v="0"/>
    <n v="176"/>
    <d v="2010-02-02T00:00:00"/>
    <n v="0"/>
    <x v="908"/>
  </r>
  <r>
    <n v="917"/>
    <n v="1"/>
    <x v="246"/>
    <x v="138"/>
    <s v="&lt;p&gt;Thanks Hui. I'll ask the person who gave me the list to configure the list so it's easier. &lt;/p&gt;_x000a_&lt;p&gt;Thanks again for your help. How did you get so good in Excel?_x000a_&lt;/p&gt;_x000a_"/>
    <d v="2010-02-02T03:53:38"/>
    <n v="0"/>
    <x v="2"/>
    <x v="0"/>
    <b v="1"/>
    <x v="0"/>
    <n v="3"/>
    <n v="40210.978472222225"/>
    <n v="0"/>
    <n v="176"/>
    <d v="2010-02-02T00:00:00"/>
    <n v="0"/>
    <x v="909"/>
  </r>
  <r>
    <n v="918"/>
    <n v="1"/>
    <x v="245"/>
    <x v="22"/>
    <s v="&lt;p&gt;Twee&lt;/p&gt;_x000a_&lt;p&gt;With the Tables feature in Excel 2007 and above you can do that.  Convert your data into table then you can use column heading in any of your formula.  The format is like this:&lt;br /&gt;_x000a_=COUNTIF([ColumnHeading],Criteria) if within same table&lt;br /&gt;_x000a_=COUNTIF(TableNumber[ColumnHeading],Criteria) in other table or sheet_x000a_&lt;/p&gt;_x000a_"/>
    <d v="2010-02-02T07:23:48"/>
    <n v="0"/>
    <x v="3"/>
    <x v="0"/>
    <b v="1"/>
    <x v="0"/>
    <n v="3"/>
    <n v="40210.831944444442"/>
    <n v="0"/>
    <n v="176"/>
    <d v="2010-02-02T00:00:00"/>
    <n v="0"/>
    <x v="910"/>
  </r>
  <r>
    <n v="919"/>
    <n v="1"/>
    <x v="246"/>
    <x v="163"/>
    <s v="&lt;p&gt;Hi,&lt;/p&gt;_x000a_&lt;p&gt;Try this in B1 copied down,&lt;/p&gt;_x000a_&lt;p&gt;=SUBSTITUTE(A1,&quot; &quot;,&quot;                &quot;) this substitutes a single space for say 10 spaces, then copy and paste values, then do a text to columns using space as the delimiter_x000a_&lt;/p&gt;_x000a_"/>
    <d v="2010-02-02T07:51:08"/>
    <n v="0"/>
    <x v="3"/>
    <x v="0"/>
    <b v="1"/>
    <x v="0"/>
    <n v="3"/>
    <n v="40210.978472222225"/>
    <n v="0"/>
    <n v="176"/>
    <d v="2010-02-02T00:00:00"/>
    <n v="0"/>
    <x v="911"/>
  </r>
  <r>
    <n v="920"/>
    <n v="1"/>
    <x v="246"/>
    <x v="158"/>
    <s v="&lt;p&gt;Hi,&lt;/p&gt;_x000a_&lt;p&gt;An other option using formulae would be to extract the name using a selection of the LEFT(), RIGHT(), LEN() and FIND() formulae.&lt;/p&gt;_x000a_&lt;p&gt;Chandoo's post below covers this topic:&lt;br /&gt;_x000a_http://chandoo.org/wp/2010/01/19/usernames-from-email-formulas/&lt;/p&gt;_x000a_&lt;p&gt;Myles_x000a_&lt;/p&gt;_x000a_"/>
    <d v="2010-02-02T08:29:29"/>
    <n v="0"/>
    <x v="4"/>
    <x v="0"/>
    <b v="1"/>
    <x v="0"/>
    <n v="3"/>
    <n v="40210.978472222225"/>
    <n v="0"/>
    <n v="176"/>
    <d v="2010-02-02T00:00:00"/>
    <n v="0"/>
    <x v="912"/>
  </r>
  <r>
    <n v="921"/>
    <n v="4"/>
    <x v="0"/>
    <x v="206"/>
    <s v="&lt;p&gt;Hi PHD friends.&lt;/p&gt;_x000a_&lt;p&gt;I've recently found this forum and have been glued to it now for the past 2 weeks at lunch-times. I'm a dangerous Excel user: don't know Excel very well but understand the POWER of this application! I'll help others where I can, but just from these posts I already see that I'll be on a steep learning curve.&lt;/p&gt;_x000a_&lt;p&gt;Mike._x000a_&lt;/p&gt;_x000a_"/>
    <d v="2010-02-02T14:19:06"/>
    <n v="0"/>
    <x v="36"/>
    <x v="0"/>
    <b v="1"/>
    <x v="0"/>
    <n v="3"/>
    <n v="40019.929861111108"/>
    <n v="0"/>
    <n v="176"/>
    <d v="2010-02-02T00:00:00"/>
    <n v="0"/>
    <x v="913"/>
  </r>
  <r>
    <n v="922"/>
    <n v="1"/>
    <x v="245"/>
    <x v="188"/>
    <s v="&lt;p&gt;Hi razaas,&lt;/p&gt;_x000a_&lt;p&gt;Although I don't have Excel 2007, I remember now how to do it.  It's all in the Defininig name.  For instance, rather than sum(a1:a10), you can name the area quantity and put sum(quantity).  Thanks for prompting the idea._x000a_&lt;/p&gt;_x000a_"/>
    <d v="2010-02-02T17:24:56"/>
    <n v="0"/>
    <x v="4"/>
    <x v="0"/>
    <b v="1"/>
    <x v="0"/>
    <n v="3"/>
    <n v="40210.831944444442"/>
    <n v="0"/>
    <n v="176"/>
    <d v="2010-02-02T00:00:00"/>
    <n v="0"/>
    <x v="914"/>
  </r>
  <r>
    <n v="923"/>
    <n v="1"/>
    <x v="246"/>
    <x v="194"/>
    <s v="&lt;p&gt;so, picking up on Clarity's post, you would add 2 columns -- one to hold the name, and one for the address.  So let's presume your combined name + address is in column C.&lt;/p&gt;_x000a_&lt;p&gt;Column A will hold your names, Column B the addresses&lt;/p&gt;_x000a_&lt;p&gt;In A, use this &lt;code&gt;=LEFT(C1,FIND(&amp;quot; &amp;quot;,C1,FIND(&amp;quot;,&amp;quot;,C1)+2))&lt;/code&gt;&lt;br /&gt;_x000a_In B, use this &lt;code&gt;=RIGHT(C1,LEN(C1)-LEN(A1))&lt;/code&gt;&lt;/p&gt;_x000a_&lt;p&gt;Paste A &amp;amp; B down&lt;/p&gt;_x000a_&lt;p&gt;&lt;em&gt;Note: this presumes you don't have something like a 'middle initial' that shows up on some records and not others.&lt;/em&gt;_x000a_&lt;/p&gt;_x000a_"/>
    <d v="2010-02-02T17:35:53"/>
    <n v="0"/>
    <x v="5"/>
    <x v="0"/>
    <b v="1"/>
    <x v="0"/>
    <n v="3"/>
    <n v="40210.978472222225"/>
    <n v="0"/>
    <n v="176"/>
    <d v="2010-02-02T00:00:00"/>
    <n v="0"/>
    <x v="915"/>
  </r>
  <r>
    <n v="924"/>
    <n v="1"/>
    <x v="247"/>
    <x v="207"/>
    <s v="&lt;p&gt;I am new the forum having just joined.  I was wondering whether there is/are specific rules to follow when giving names to work sheets.  For example could name have spaces, such as furniture furnishing, or is furniture &amp;amp; furnishing alright._x000a_&lt;/p&gt;_x000a_"/>
    <d v="2010-02-03T01:21:37"/>
    <n v="0"/>
    <x v="0"/>
    <x v="0"/>
    <b v="0"/>
    <x v="0"/>
    <n v="4"/>
    <n v="40212.056250000001"/>
    <n v="0"/>
    <n v="176"/>
    <d v="2010-02-03T00:00:00"/>
    <n v="0"/>
    <x v="916"/>
  </r>
  <r>
    <n v="925"/>
    <n v="1"/>
    <x v="247"/>
    <x v="2"/>
    <s v="&lt;p&gt;Excel will automatically put a pair of ' around Sheet names with spaces&lt;br /&gt;_x000a_eg: ='Sheet 1'!A1 + Sheet1!A1&lt;br /&gt;_x000a_So you can do whatever you want&lt;br /&gt;_x000a_Personally, I try and minimise the use of spaces, it keeps formulas neater_x000a_&lt;/p&gt;_x000a_"/>
    <d v="2010-02-03T06:08:04"/>
    <n v="0"/>
    <x v="1"/>
    <x v="1"/>
    <b v="1"/>
    <x v="1"/>
    <n v="4"/>
    <n v="40212.056250000001"/>
    <n v="0.19935185185022419"/>
    <n v="177"/>
    <d v="2010-02-03T00:00:00"/>
    <s v="Mind"/>
    <x v="917"/>
  </r>
  <r>
    <n v="926"/>
    <n v="1"/>
    <x v="227"/>
    <x v="192"/>
    <s v="&lt;p&gt;Thanks Hui, Chill.&lt;br /&gt;_x000a_Chill, I tried your sum(if ....) formula - no difference at all in the calculation speed.&lt;/p&gt;_x000a_&lt;p&gt;Pivot table doesn't work: Does not group dates in months, says &quot;cannot group data&quot;, and it leaves out entries.&lt;/p&gt;_x000a_&lt;p&gt;Seems like I am stuck with having to wait._x000a_&lt;/p&gt;_x000a_"/>
    <d v="2010-02-03T08:48:30"/>
    <n v="0"/>
    <x v="3"/>
    <x v="0"/>
    <b v="1"/>
    <x v="0"/>
    <n v="4"/>
    <n v="40198.383333333331"/>
    <n v="0"/>
    <n v="177"/>
    <d v="2010-02-03T00:00:00"/>
    <n v="0"/>
    <x v="918"/>
  </r>
  <r>
    <n v="927"/>
    <n v="1"/>
    <x v="248"/>
    <x v="192"/>
    <s v="&lt;p&gt;Hi,&lt;br /&gt;_x000a_I am experiencing two problems with my pivot table:&lt;/p&gt;_x000a_&lt;p&gt;a) Want to group dates in months. Pivot table gives error message &quot;Cannot group that selection&quot;. Cells in data table are formatted as dates, not text.&lt;/p&gt;_x000a_&lt;p&gt;b) The pivot table does not reflect all the entries from my data table, e.g not all customers are listed - why?&lt;/p&gt;_x000a_&lt;p&gt;Excel 2003, Windows Professional XP.&lt;/p&gt;_x000a_&lt;p&gt;By the way, PHD, any chance of a search function for Ask an Excel Question? Then I can first check to see if my question has been addressed, before submitting it.&lt;/p&gt;_x000a_&lt;p&gt;Great site, even greater visitors!_x000a_&lt;/p&gt;_x000a_"/>
    <d v="2010-02-03T09:00:25"/>
    <n v="0"/>
    <x v="0"/>
    <x v="0"/>
    <b v="0"/>
    <x v="0"/>
    <n v="4"/>
    <n v="40212.375"/>
    <n v="0"/>
    <n v="177"/>
    <d v="2010-02-03T00:00:00"/>
    <n v="0"/>
    <x v="919"/>
  </r>
  <r>
    <n v="928"/>
    <n v="1"/>
    <x v="248"/>
    <x v="192"/>
    <s v="&lt;p&gt;I discovered the reason why the Pivot Table does not group dates - it does not accept any blanks in the Date column of the database. Anybody know of a work-around?_x000a_&lt;/p&gt;_x000a_"/>
    <d v="2010-02-03T11:16:31"/>
    <n v="0"/>
    <x v="1"/>
    <x v="0"/>
    <b v="1"/>
    <x v="0"/>
    <n v="4"/>
    <n v="40212.375"/>
    <n v="0"/>
    <n v="177"/>
    <d v="2010-02-03T00:00:00"/>
    <n v="0"/>
    <x v="920"/>
  </r>
  <r>
    <n v="929"/>
    <n v="1"/>
    <x v="245"/>
    <x v="2"/>
    <s v="&lt;p&gt;Twee&lt;/p&gt;_x000a_&lt;p&gt;Another way I like is the use of named ranges&lt;/p&gt;_x000a_&lt;p&gt;To do what you want try setting up 2 named Ranges&lt;br /&gt;_x000a_ Coll =MATCH(&quot;Age&quot;,Sheet1!$A$1:$Z$1,0)&lt;br /&gt;_x000a_ Age =OFFSET(Sheet1!$A$1,1,Coll-1,COUNTA(OFFSET(Sheet1!$A$1:$A$100,0,Coll-1))-1,1)&lt;/p&gt;_x000a_&lt;p&gt;Coll is the column number of the &quot;Age&quot; Column&lt;br /&gt;_x000a_Age is a Range Which is offset from A1 across to the Age Column and Counts the number of entries in the column&lt;br /&gt;_x000a_The above assumes that Row 1 has the field names you want to search &lt;/p&gt;_x000a_&lt;p&gt;Once setup you can put a formula&lt;br /&gt;_x000a_=+sum(Age) or =+Average(Age)&lt;/p&gt;_x000a_&lt;p&gt;Make sure there is only 1 column named Age&lt;br /&gt;_x000a_Also make sure there is no gaps in the Age column_x000a_&lt;/p&gt;_x000a_"/>
    <d v="2010-02-03T12:53:59"/>
    <n v="0"/>
    <x v="5"/>
    <x v="1"/>
    <b v="1"/>
    <x v="1"/>
    <n v="4"/>
    <n v="40210.831944444442"/>
    <n v="1.7055439814866986"/>
    <n v="178"/>
    <d v="2010-02-03T00:00:00"/>
    <s v="Twee"/>
    <x v="921"/>
  </r>
  <r>
    <n v="930"/>
    <n v="1"/>
    <x v="245"/>
    <x v="2"/>
    <s v="&lt;p&gt;...&lt;br /&gt;_x000a_and then change column names and it will adjust accordingly_x000a_&lt;/p&gt;_x000a_"/>
    <d v="2010-02-03T12:54:54"/>
    <n v="0"/>
    <x v="6"/>
    <x v="1"/>
    <b v="1"/>
    <x v="1"/>
    <n v="4"/>
    <n v="40210.831944444442"/>
    <n v="1.7061805555567844"/>
    <n v="179"/>
    <d v="2010-02-03T00:00:00"/>
    <s v="Twee"/>
    <x v="922"/>
  </r>
  <r>
    <n v="931"/>
    <n v="3"/>
    <x v="244"/>
    <x v="204"/>
    <s v="&lt;p&gt;Sure, Hui - I can send you an Excel where I drew it out - is there an email-id where I can send you an attachment._x000a_&lt;/p&gt;_x000a_"/>
    <d v="2010-02-03T13:32:48"/>
    <n v="0"/>
    <x v="4"/>
    <x v="0"/>
    <b v="1"/>
    <x v="0"/>
    <n v="4"/>
    <n v="40208.271527777775"/>
    <n v="0"/>
    <n v="179"/>
    <d v="2010-02-03T00:00:00"/>
    <n v="0"/>
    <x v="923"/>
  </r>
  <r>
    <n v="932"/>
    <n v="3"/>
    <x v="244"/>
    <x v="2"/>
    <s v="&lt;p&gt;ihuitson at gmail dot com_x000a_&lt;/p&gt;_x000a_"/>
    <d v="2010-02-03T13:37:31"/>
    <n v="0"/>
    <x v="5"/>
    <x v="1"/>
    <b v="1"/>
    <x v="1"/>
    <n v="4"/>
    <n v="40208.271527777775"/>
    <n v="4.2961921296300716"/>
    <n v="180"/>
    <d v="2010-02-03T00:00:00"/>
    <s v="akshayag"/>
    <x v="924"/>
  </r>
  <r>
    <n v="933"/>
    <n v="1"/>
    <x v="249"/>
    <x v="208"/>
    <s v="&lt;p&gt;Hi,&lt;/p&gt;_x000a_&lt;p&gt;This is my first posting.  I have two columns of data which I need to compare in order to find those values which do not appear in either column.  Once found I intend using conditional formating to highlight those values which are not duplicated in either column.&lt;/p&gt;_x000a_&lt;p&gt;For example&lt;/p&gt;_x000a_&lt;p&gt;Column A   Column B&lt;/p&gt;_x000a_&lt;p&gt;42.680     741.980&lt;br /&gt;_x000a_640.830    138.040&lt;br /&gt;_x000a_741.980    757.280&lt;br /&gt;_x000a_745.380    640.830&lt;br /&gt;_x000a_-70.200    -70.200&lt;br /&gt;_x000a_14.850     138.040&lt;br /&gt;_x000a_138.040    42.680&lt;br /&gt;_x000a_690.980&lt;br /&gt;_x000a_1,440.070&lt;/p&gt;_x000a_&lt;p&gt;I have tried the following formula which compares a value in column A against the whole of column B to see if its unique or not, but I need a formula that can locate a unique value whether it be in column A or B.&lt;/p&gt;_x000a_&lt;p&gt;&lt;code&gt;=IF(ISNUMBER(MATCH($A2,$B:$B,0)),&amp;quot;Duplicated&amp;quot;,&amp;quot;Unique&amp;quot;)&lt;/code&gt;&lt;/p&gt;_x000a_&lt;p&gt;Thanks_x000a_&lt;/p&gt;_x000a_"/>
    <d v="2010-02-03T21:08:39"/>
    <n v="0"/>
    <x v="0"/>
    <x v="0"/>
    <b v="0"/>
    <x v="0"/>
    <n v="4"/>
    <n v="40212.880555555559"/>
    <n v="0"/>
    <n v="180"/>
    <d v="2010-02-03T00:00:00"/>
    <n v="0"/>
    <x v="925"/>
  </r>
  <r>
    <n v="934"/>
    <n v="1"/>
    <x v="249"/>
    <x v="0"/>
    <s v="&lt;p&gt;You can use countif formula to find if the value is repeated anywhere in the range.&lt;/p&gt;_x000a_&lt;p&gt;Assuming the values are in the range A1:B10, you can write countif like this&lt;/p&gt;_x000a_&lt;p&gt;=if(COUNTIF($A$1:$B$10,A1)&amp;gt;1,&quot;Duplicate&quot;,&quot;Unique&quot;)&lt;/p&gt;_x000a_&lt;p&gt;You can use this inside CF to highlight unique values. &lt;/p&gt;_x000a_&lt;p&gt;Also, see this example, you can find the solution: http://chandoo.org/wp/2008/03/13/want-to-be-an-excel-conditional-formatting-rock-star-read-this/_x000a_&lt;/p&gt;_x000a_"/>
    <d v="2010-02-03T21:28:53"/>
    <n v="0"/>
    <x v="1"/>
    <x v="0"/>
    <b v="1"/>
    <x v="0"/>
    <n v="4"/>
    <n v="40212.880555555559"/>
    <n v="0"/>
    <n v="180"/>
    <d v="2010-02-03T00:00:00"/>
    <n v="0"/>
    <x v="926"/>
  </r>
  <r>
    <n v="935"/>
    <n v="1"/>
    <x v="250"/>
    <x v="209"/>
    <s v="&lt;p&gt;Hi,&lt;br /&gt;_x000a_First timer so bear with me....&lt;/p&gt;_x000a_&lt;p&gt;I am trying to figure out a way to run comparisons of data that will be in the&lt;br /&gt;_x000a_&quot;source&quot; range of cells with the same text data that will be split in to multiple &quot;destination&quot; cells.&lt;br /&gt;_x000a_The data will be in the same workbook.&lt;/p&gt;_x000a_&lt;p&gt;By running this formula/array or whatever the goal is to verify that the data that was split into multiple destinations cells can be verified against the source data present in a single cell.&lt;br /&gt;_x000a_If True Change font to Green color&lt;br /&gt;_x000a_If False Change font to Red color&lt;/p&gt;_x000a_&lt;p&gt;Any help would be greatly appreciated._x000a_&lt;/p&gt;_x000a_"/>
    <d v="2010-02-04T19:45:29"/>
    <n v="0"/>
    <x v="0"/>
    <x v="0"/>
    <b v="0"/>
    <x v="0"/>
    <n v="5"/>
    <n v="40213.822916666664"/>
    <n v="0"/>
    <n v="180"/>
    <d v="2010-02-04T00:00:00"/>
    <n v="0"/>
    <x v="927"/>
  </r>
  <r>
    <n v="936"/>
    <n v="1"/>
    <x v="249"/>
    <x v="208"/>
    <s v="&lt;p&gt;Thanks Chandoo for your help.  I have a problem though which I did not explain on my original posting, which is that the two columns of data are not next to each other, as each set of values has other columns before and after, as they are part of a much larger financial report.  The data also is duplicated several times, but as long as the data is formatted the same each time the reports are imported I will be OK.&lt;/p&gt;_x000a_&lt;p&gt;As follows, I just need to check cols A and D&lt;br /&gt;_x000a_Column A Column B  Column C  Column D   Column E      Column F       Column G&lt;/p&gt;_x000a_&lt;p&gt;42.680   ST         GBP      741.980     ST           741.980        GBP&lt;br /&gt;_x000a_640.830  ST         GBP      138.040     ST           138.040        GBP&lt;br /&gt;_x000a_741.980  ST         GBP      757.280     ST           757.280        GBP&lt;br /&gt;_x000a_745.380  ST         GBP      640.830     ST           640.830        GBP&lt;br /&gt;_x000a_-70.200  ST         GBP      -70.200     ST           -70.200        GBP&lt;br /&gt;_x000a_1,440.070ST         GBP_x000a_&lt;/p&gt;_x000a_"/>
    <d v="2010-02-04T21:13:25"/>
    <n v="0"/>
    <x v="2"/>
    <x v="0"/>
    <b v="1"/>
    <x v="0"/>
    <n v="5"/>
    <n v="40212.880555555559"/>
    <n v="0"/>
    <n v="180"/>
    <d v="2010-02-04T00:00:00"/>
    <n v="0"/>
    <x v="928"/>
  </r>
  <r>
    <n v="937"/>
    <n v="1"/>
    <x v="251"/>
    <x v="106"/>
    <s v="&lt;p&gt;Hi,&lt;/p&gt;_x000a_&lt;p&gt;I have a sequence of 6 ads that &lt;/p&gt;_x000a_&lt;p&gt;Brand ads (B):  A, B, C&lt;br /&gt;_x000a_Product ads (P): D, E, F&lt;/p&gt;_x000a_&lt;p&gt;I am trying to work out an sequence like BBBPPP using each ad from the B and P categories and have all combinations, maintaining the BBBPPP order.&lt;/p&gt;_x000a_&lt;p&gt;Example:&lt;/p&gt;_x000a_&lt;p&gt;ABC DEF&lt;br /&gt;_x000a_CBA DEF&lt;br /&gt;_x000a_BCA DEF&lt;br /&gt;_x000a_----&lt;br /&gt;_x000a_----&lt;br /&gt;_x000a_----&lt;/p&gt;_x000a_&lt;p&gt;Is there a way I can do this in Excel? I have been trying to play around with the PERMUT and COMBIN functions with no luck. I want it to output the actual sequence and not the # of iterations possible.&lt;/p&gt;_x000a_&lt;p&gt;Any help is appreciated.&lt;/p&gt;_x000a_&lt;p&gt;Thanks!_x000a_&lt;/p&gt;_x000a_"/>
    <d v="2010-02-04T21:16:54"/>
    <n v="0"/>
    <x v="0"/>
    <x v="0"/>
    <b v="0"/>
    <x v="0"/>
    <n v="5"/>
    <n v="40213.886111111111"/>
    <n v="0"/>
    <n v="180"/>
    <d v="2010-02-04T00:00:00"/>
    <n v="0"/>
    <x v="929"/>
  </r>
  <r>
    <n v="938"/>
    <n v="1"/>
    <x v="249"/>
    <x v="2"/>
    <s v="&lt;p&gt;Scouse&lt;br /&gt;_x000a_You can use conditional formatting in Excel 2007 to easily do what you want&lt;br /&gt;_x000a_Select the data areas or the entire columns A:G&lt;br /&gt;_x000a_Go to conditional formating&lt;br /&gt;_x000a_New Rule&lt;br /&gt;_x000a_Format Only Unique or duplicate values&lt;br /&gt;_x000a_Format all Unique Values&lt;br /&gt;_x000a_Set your Formatting&lt;br /&gt;_x000a_Ok to apply &lt;/p&gt;_x000a_&lt;p&gt;I would select the whole columns as the Text values ST and GBP will then not be highlighted as they are not unique_x000a_&lt;/p&gt;_x000a_"/>
    <d v="2010-02-05T06:17:41"/>
    <n v="0"/>
    <x v="3"/>
    <x v="1"/>
    <b v="1"/>
    <x v="1"/>
    <n v="6"/>
    <n v="40212.880555555559"/>
    <n v="1.3817245370300952"/>
    <n v="181"/>
    <d v="2010-02-05T00:00:00"/>
    <s v="Scouse"/>
    <x v="930"/>
  </r>
  <r>
    <n v="939"/>
    <n v="1"/>
    <x v="250"/>
    <x v="2"/>
    <s v="&lt;p&gt;eggselent&lt;br /&gt;_x000a_There are a number of ways to do this but without specific details I'll list the approaches you could try&lt;/p&gt;_x000a_&lt;p&gt;Count and Sum&lt;br /&gt;_x000a_Check that the Number of entries originally and separated is the same&lt;br /&gt;_x000a_Check that the Sum of the of entries originally and separated is the same&lt;/p&gt;_x000a_&lt;p&gt;If everything is the same you should be ok&lt;/p&gt;_x000a_&lt;p&gt;Conditional Formatting&lt;br /&gt;_x000a_You use conditional formating to identify unique or duplicate values in the Input List compared to the destination areas&lt;br /&gt;_x000a_have a look at&lt;br /&gt;_x000a_http://chandoo.org/wp/2008/03/13/want-to-be-an-excel-conditional-formatting-rock-star-read-this/_x000a_&lt;/p&gt;_x000a_"/>
    <d v="2010-02-05T06:33:45"/>
    <n v="0"/>
    <x v="1"/>
    <x v="1"/>
    <b v="1"/>
    <x v="1"/>
    <n v="6"/>
    <n v="40213.822916666664"/>
    <n v="0.45052083333575865"/>
    <n v="182"/>
    <d v="2010-02-05T00:00:00"/>
    <s v="eggselent"/>
    <x v="931"/>
  </r>
  <r>
    <n v="940"/>
    <n v="1"/>
    <x v="252"/>
    <x v="210"/>
    <s v="&lt;p&gt;I'm using a spreadsheet for project management. What would be useful is if I could highlight the changes since the last update so that people would not have to trawl through the sheet to find out what has changed. I have looked at conditional formatting but have not been able to identify a solution. Obviously I only need the highlight to appear when new information is entered into the cell, not when people just open to view the file. &lt;/p&gt;_x000a_&lt;p&gt;I also need to remove the highlighting from previous updates before I make current changes._x000a_&lt;/p&gt;_x000a_"/>
    <d v="2010-02-05T09:42:28"/>
    <n v="0"/>
    <x v="0"/>
    <x v="0"/>
    <b v="0"/>
    <x v="0"/>
    <n v="6"/>
    <n v="40214.404166666667"/>
    <n v="0"/>
    <n v="182"/>
    <d v="2010-02-05T00:00:00"/>
    <n v="0"/>
    <x v="932"/>
  </r>
  <r>
    <n v="941"/>
    <n v="1"/>
    <x v="249"/>
    <x v="208"/>
    <s v="&lt;p&gt;I have to use Excel 2003 version standard edition. Sorry should have said what version I am using._x000a_&lt;/p&gt;_x000a_"/>
    <d v="2010-02-05T10:32:30"/>
    <n v="0"/>
    <x v="4"/>
    <x v="0"/>
    <b v="1"/>
    <x v="0"/>
    <n v="6"/>
    <n v="40212.880555555559"/>
    <n v="0"/>
    <n v="182"/>
    <d v="2010-02-05T00:00:00"/>
    <n v="0"/>
    <x v="933"/>
  </r>
  <r>
    <n v="942"/>
    <n v="1"/>
    <x v="252"/>
    <x v="2"/>
    <s v="&lt;p&gt;Ptwuk&lt;/p&gt;_x000a_&lt;p&gt;Try the following 2 macros which need to be put in a Worksheet Code Page in the VBA Project&lt;/p&gt;_x000a_&lt;p&gt;Private Sub Workbook_BeforeSave(ByVal SaveAsUI As Boolean, Cancel As Boolean)&lt;br /&gt;_x000a_' This will clear Red Background Cells before save&lt;br /&gt;_x000a_For Each c In Range(&quot;A1:AA100&quot;) 'Set a range to suit&lt;br /&gt;_x000a_    If c.Interior.ColorIndex = 3 Then c.Interior.ColorIndex = xlNone 'If Interior Color = Red (3) clear interior color&lt;br /&gt;_x000a_Next&lt;/p&gt;_x000a_&lt;p&gt;End Sub&lt;/p&gt;_x000a_&lt;p&gt;Private Sub Workbook_SheetChange(ByVal Sh As Object, ByVal Target As Range)&lt;br /&gt;_x000a_' This will set a background color to Red when a cell changes&lt;/p&gt;_x000a_&lt;p&gt;If Sh.Name = &quot;Sheet1&quot; Then  Target.Interior.ColorIndex = 3 'Change sheet name to suit&lt;/p&gt;_x000a_&lt;p&gt;End Sub&lt;/p&gt;_x000a_&lt;p&gt;Change color codes to suit_x000a_&lt;/p&gt;_x000a_"/>
    <d v="2010-02-05T11:17:02"/>
    <n v="0"/>
    <x v="1"/>
    <x v="1"/>
    <b v="1"/>
    <x v="1"/>
    <n v="6"/>
    <n v="40214.404166666667"/>
    <n v="6.5995370372547768E-2"/>
    <n v="183"/>
    <d v="2010-02-05T00:00:00"/>
    <s v="ptwuk"/>
    <x v="934"/>
  </r>
  <r>
    <n v="943"/>
    <n v="1"/>
    <x v="249"/>
    <x v="211"/>
    <s v="&lt;p&gt;=if(sumproduct((A1:G6=A1)*1)&amp;gt;1,&quot;Duplicate&quot;,&quot;Unique&quot;)_x000a_&lt;/p&gt;_x000a_"/>
    <d v="2010-02-05T12:40:19"/>
    <n v="0"/>
    <x v="5"/>
    <x v="0"/>
    <b v="1"/>
    <x v="0"/>
    <n v="6"/>
    <n v="40212.880555555559"/>
    <n v="0"/>
    <n v="183"/>
    <d v="2010-02-05T00:00:00"/>
    <n v="0"/>
    <x v="935"/>
  </r>
  <r>
    <n v="944"/>
    <n v="1"/>
    <x v="249"/>
    <x v="2"/>
    <s v="&lt;p&gt;and to use Sambasiva's idea in a conditional format use&lt;/p&gt;_x000a_&lt;p&gt;=SUMPRODUCT(($A$1:$G$6=A1)*1)=1_x000a_&lt;/p&gt;_x000a_"/>
    <d v="2010-02-05T12:58:33"/>
    <n v="0"/>
    <x v="6"/>
    <x v="1"/>
    <b v="1"/>
    <x v="1"/>
    <n v="6"/>
    <n v="40212.880555555559"/>
    <n v="1.6601041666654055"/>
    <n v="184"/>
    <d v="2010-02-05T00:00:00"/>
    <s v="Scouse"/>
    <x v="936"/>
  </r>
  <r>
    <n v="945"/>
    <n v="1"/>
    <x v="245"/>
    <x v="211"/>
    <s v="&lt;p&gt;Select the Range or column which you want to count&lt;br /&gt;_x000a_In the name box (It is just left to formula bar) define the range you selected, like &quot;Age&quot; and press enter&lt;/p&gt;_x000a_&lt;p&gt;The Use the Formula =countif(age,&quot;&amp;gt;=65&quot;)_x000a_&lt;/p&gt;_x000a_"/>
    <d v="2010-02-06T08:17:49"/>
    <n v="0"/>
    <x v="7"/>
    <x v="0"/>
    <b v="1"/>
    <x v="0"/>
    <n v="7"/>
    <n v="40210.831944444442"/>
    <n v="0"/>
    <n v="184"/>
    <d v="2010-02-06T00:00:00"/>
    <n v="0"/>
    <x v="937"/>
  </r>
  <r>
    <n v="946"/>
    <n v="1"/>
    <x v="253"/>
    <x v="212"/>
    <s v="&lt;p&gt;i wish to set up an exel doc to keep track of time&lt;br /&gt;_x000a_Senario; i install hard drives into DVR units and need to be replaced every 20,000 hrs&lt;br /&gt;_x000a_also need to know how many hrs hdd have been installed and running for @ any given time&lt;/p&gt;_x000a_&lt;p&gt;Question how do i set up an exel doc so i can enter ie todays date and time along with other client details and say press go&lt;br /&gt;_x000a_in another cell time starts and keeps running&lt;br /&gt;_x000a_so at any other given time i can open this doc and see how long the timer has been running&lt;br /&gt;_x000a_would also like to incorperate a flag when time gets to 19,500 hrs cell turns red&lt;br /&gt;_x000a_i feel this may be relitivly complicated and i have very little experience with excel&lt;br /&gt;_x000a_as much detail as psible pls&lt;br /&gt;_x000a_thank you_x000a_&lt;/p&gt;_x000a_"/>
    <d v="2010-02-07T04:06:29"/>
    <n v="0"/>
    <x v="0"/>
    <x v="0"/>
    <b v="0"/>
    <x v="0"/>
    <n v="1"/>
    <n v="40216.17083333333"/>
    <n v="0"/>
    <n v="184"/>
    <d v="2010-02-07T00:00:00"/>
    <n v="0"/>
    <x v="938"/>
  </r>
  <r>
    <n v="947"/>
    <n v="1"/>
    <x v="253"/>
    <x v="2"/>
    <s v="&lt;p&gt;Johnneyred&lt;/p&gt;_x000a_&lt;p&gt;I wouldn't worry to much about the exact time in Hrs as 24 hrs in 20,000 is a very low %, Just concentrate on the days&lt;br /&gt;_x000a_I would setup the following columns&lt;br /&gt;_x000a_Column A - Hard Disk ID&lt;br /&gt;_x000a_Column B - Date Installed&lt;br /&gt;_x000a_Column C - Today date&lt;br /&gt;_x000a_Column B &amp;amp; C both have Date format to suit yourself&lt;br /&gt;_x000a_Column D - Operating Hrs&lt;br /&gt;_x000a_Column E - 19500 Warning&lt;br /&gt;_x000a_In Operating Hrs D2 I would have =+(C2-B2)*24 and format that as a Number&lt;br /&gt;_x000a_In Column E2 I would have =+IF(D2&amp;gt;19500, &quot;Warning&quot;,&quot;Ok&quot;)&lt;br /&gt;_x000a_and then set Conditional formatting to show when Warning in Bold Red when it is &quot;Warning&quot;&lt;/p&gt;_x000a_&lt;p&gt;Have a look at&lt;br /&gt;_x000a_http://rapidshare.com/files/347079858/HD_Warning.xls_x000a_&lt;/p&gt;_x000a_"/>
    <d v="2010-02-07T06:54:50"/>
    <n v="0"/>
    <x v="1"/>
    <x v="1"/>
    <b v="1"/>
    <x v="1"/>
    <n v="1"/>
    <n v="40216.17083333333"/>
    <n v="0.1172453703766223"/>
    <n v="185"/>
    <d v="2010-02-07T00:00:00"/>
    <s v="johnneyred"/>
    <x v="939"/>
  </r>
  <r>
    <n v="948"/>
    <n v="3"/>
    <x v="254"/>
    <x v="213"/>
    <s v="&lt;p&gt;Dear All,&lt;br /&gt;_x000a_On a weekly basis (on every 1st day of the week) i share the project status (No. of work orders delivered) to my Manager.&lt;br /&gt;_x000a_The data that is contained is&lt;br /&gt;_x000a_Header: WRNo.|Estimation|Planned Delivery date|Actual Delivery date|Status|Remarks&lt;br /&gt;_x000a_1stRow: XYZ  |10        |25/01/2010           |25/01/2010          |Green |Delivered&lt;br /&gt;_x000a_2ndRow: ABC  |05        |27/01/2010           |                    |Yellow|OnTrack&lt;br /&gt;_x000a_3rdRow: ASD  |10        |27/01/2010           |                    |Blue  |onHold&lt;br /&gt;_x000a_3rdRow: QAZ  |15        |27/01/2010           |26/01/2010          |RED   |Delayed&lt;br /&gt;_x000a_The graph represents the Total No. of Man days received (10+5+10+15) to the Total No. of Man days delivered(10). Similar to Forecast Vs Actual column graph.&lt;br /&gt;_x000a_Currently i build the Data Tabular column by using the SUM(Estimation) and based on 'Remarks' column i SUM(Estimation) for Delivered work orders. Can this process be simplified using formulas.&lt;br /&gt;_x000a_Over a period of an Year i can have 250+ records and becomes difficult to SUM the delivered work orders manually based on the 'Remarks' column.&lt;br /&gt;_x000a_and by the by, how to get so crisp snapshot of the graphs (i attach the snap shot of the graphs created in excel into Outlook by using the Paste Special -&amp;gt; Bitmap and the graphs look blurred.)&lt;/p&gt;_x000a_&lt;p&gt;Regards,&lt;br /&gt;_x000a_-Sravan_x000a_&lt;/p&gt;_x000a_"/>
    <d v="2010-02-07T08:12:23"/>
    <n v="0"/>
    <x v="0"/>
    <x v="0"/>
    <b v="0"/>
    <x v="0"/>
    <n v="1"/>
    <n v="40216.341666666667"/>
    <n v="0"/>
    <n v="185"/>
    <d v="2010-02-07T00:00:00"/>
    <n v="0"/>
    <x v="940"/>
  </r>
  <r>
    <n v="949"/>
    <n v="1"/>
    <x v="253"/>
    <x v="212"/>
    <s v="&lt;p&gt;thanks HUI&lt;br /&gt;_x000a_works a treat&lt;br /&gt;_x000a_is it posible to have todays date colmn auto update when i open exel doc&lt;br /&gt;_x000a_if u can imagine i have over 50 clients with more than 20 dvr's each&lt;br /&gt;_x000a_that is alot of data entry every time i wish to update my doc&lt;br /&gt;_x000a_any suggestions&lt;br /&gt;_x000a_thanks again_x000a_&lt;/p&gt;_x000a_"/>
    <d v="2010-02-07T10:20:16"/>
    <n v="0"/>
    <x v="2"/>
    <x v="0"/>
    <b v="1"/>
    <x v="0"/>
    <n v="1"/>
    <n v="40216.17083333333"/>
    <n v="0"/>
    <n v="185"/>
    <d v="2010-02-07T00:00:00"/>
    <n v="0"/>
    <x v="941"/>
  </r>
  <r>
    <n v="950"/>
    <n v="1"/>
    <x v="253"/>
    <x v="2"/>
    <s v="&lt;p&gt;Press F9 that will update it_x000a_&lt;/p&gt;_x000a_"/>
    <d v="2010-02-07T11:20:07"/>
    <n v="0"/>
    <x v="3"/>
    <x v="1"/>
    <b v="1"/>
    <x v="1"/>
    <n v="1"/>
    <n v="40216.17083333333"/>
    <n v="0.30146990741195623"/>
    <n v="186"/>
    <d v="2010-02-07T00:00:00"/>
    <s v="johnneyred"/>
    <x v="942"/>
  </r>
  <r>
    <n v="951"/>
    <n v="3"/>
    <x v="254"/>
    <x v="2"/>
    <s v="&lt;p&gt;Sravan&lt;br /&gt;_x000a_Do you want to simplify the construction of the Weekly Data Table and Graph or  Cummulative set from a source table elsewhere ?&lt;/p&gt;_x000a_&lt;p&gt;With regards to copying the Chart&lt;br /&gt;_x000a_With the chart selected&lt;br /&gt;_x000a_Hold Shift and select Edit Menu, Copy Picture&lt;br /&gt;_x000a_Select As Shown On Screen and Picture as the 2 options before pasting into Outlook_x000a_&lt;/p&gt;_x000a_"/>
    <d v="2010-02-07T11:39:56"/>
    <n v="0"/>
    <x v="1"/>
    <x v="1"/>
    <b v="1"/>
    <x v="1"/>
    <n v="1"/>
    <n v="40216.341666666667"/>
    <n v="0.14439814814977581"/>
    <n v="187"/>
    <d v="2010-02-07T00:00:00"/>
    <s v="SravanP"/>
    <x v="943"/>
  </r>
  <r>
    <n v="952"/>
    <n v="3"/>
    <x v="254"/>
    <x v="213"/>
    <s v="&lt;p&gt;Dear Hui,&lt;br /&gt;_x000a_Thanks for posting the message.&lt;br /&gt;_x000a_I was going through www.exceluser.com and came across 'Array' function. Implemented the same to my current situation and it worked, and is a lot more simpler than i thought. Atleast a step that i was looking for has been simplified.&lt;br /&gt;_x000a_With regard to the 2nd part-Copying the chart with good quality from Excel to Outlook, thanks for the information (it was new to me), now the image looks 99% great than the earlier.&lt;br /&gt;_x000a_Which Font is the best when generating such king of graphs? Is it 'Verdana'?&lt;/p&gt;_x000a_&lt;p&gt;Regards,&lt;br /&gt;_x000a_-Sravan_x000a_&lt;/p&gt;_x000a_"/>
    <d v="2010-02-07T14:35:40"/>
    <n v="0"/>
    <x v="2"/>
    <x v="0"/>
    <b v="1"/>
    <x v="0"/>
    <n v="1"/>
    <n v="40216.341666666667"/>
    <n v="0"/>
    <n v="187"/>
    <d v="2010-02-07T00:00:00"/>
    <n v="0"/>
    <x v="944"/>
  </r>
  <r>
    <n v="953"/>
    <n v="3"/>
    <x v="244"/>
    <x v="204"/>
    <s v="&lt;p&gt;Thanks.... I've just mailed you. Sorry for the delay._x000a_&lt;/p&gt;_x000a_"/>
    <d v="2010-02-07T14:50:01"/>
    <n v="0"/>
    <x v="6"/>
    <x v="0"/>
    <b v="1"/>
    <x v="0"/>
    <n v="1"/>
    <n v="40208.271527777775"/>
    <n v="0"/>
    <n v="187"/>
    <d v="2010-02-07T00:00:00"/>
    <n v="0"/>
    <x v="945"/>
  </r>
  <r>
    <n v="954"/>
    <n v="3"/>
    <x v="244"/>
    <x v="2"/>
    <s v="&lt;p&gt;Akshaya&lt;/p&gt;_x000a_&lt;p&gt;What you are trying to do would best be done using a specific Project Planning package like MS Project or Primavera's Finest Hour etc&lt;/p&gt;_x000a_&lt;p&gt;You can very roughly replicate what you want in excel but the issue you face is that you need to be able to change fonts and font color within a single cell, which excel cannot do without a macro._x000a_&lt;/p&gt;_x000a_"/>
    <d v="2010-02-08T00:24:12"/>
    <n v="0"/>
    <x v="7"/>
    <x v="1"/>
    <b v="1"/>
    <x v="1"/>
    <n v="2"/>
    <n v="40208.271527777775"/>
    <n v="8.7452777777798474"/>
    <n v="188"/>
    <d v="2010-02-08T00:00:00"/>
    <s v="akshayag"/>
    <x v="946"/>
  </r>
  <r>
    <n v="955"/>
    <n v="1"/>
    <x v="255"/>
    <x v="114"/>
    <s v="&lt;p&gt;i have written macro so that it extracts data and replaces the existing contents of the whole sheet. But now i want to restrict this to only some columns say till column DI. How can i do this? Can anyone pls help me with codes.&lt;/p&gt;_x000a_&lt;p&gt;Thanking you in advance,&lt;br /&gt;_x000a_Dee_x000a_&lt;/p&gt;_x000a_"/>
    <d v="2010-02-09T08:27:06"/>
    <n v="0"/>
    <x v="0"/>
    <x v="0"/>
    <b v="0"/>
    <x v="0"/>
    <n v="3"/>
    <n v="40218.352083333331"/>
    <n v="0"/>
    <n v="188"/>
    <d v="2010-02-09T00:00:00"/>
    <n v="0"/>
    <x v="947"/>
  </r>
  <r>
    <n v="956"/>
    <n v="1"/>
    <x v="255"/>
    <x v="158"/>
    <s v="&lt;p&gt;Dee,&lt;/p&gt;_x000a_&lt;p&gt;The easiest way would be to limit the data that you are copying and then pasting the limited data into the sheet. Some code elements that might help with the copy:&lt;/p&gt;_x000a_&lt;p&gt;To select the region around the active cell (cells with data in them):&lt;br /&gt;_x000a_ActiveCell.CurrentRegion.Select&lt;/p&gt;_x000a_&lt;p&gt;To select all active cells below a cell (same as shift+end+down):&lt;br /&gt;_x000a_Range(Selection, Selection.End(xlDown)).Select&lt;/p&gt;_x000a_&lt;p&gt;To select all active cells to right of a cell (same as shift+end+right):&lt;br /&gt;_x000a_Range(Selection, Selection.End(xlToRight)).Select&lt;/p&gt;_x000a_&lt;p&gt;Myles_x000a_&lt;/p&gt;_x000a_"/>
    <d v="2010-02-09T08:49:20"/>
    <n v="0"/>
    <x v="1"/>
    <x v="0"/>
    <b v="1"/>
    <x v="0"/>
    <n v="3"/>
    <n v="40218.352083333331"/>
    <n v="0"/>
    <n v="188"/>
    <d v="2010-02-09T00:00:00"/>
    <n v="0"/>
    <x v="948"/>
  </r>
  <r>
    <n v="957"/>
    <n v="1"/>
    <x v="255"/>
    <x v="114"/>
    <s v="&lt;p&gt;Clarity,&lt;/p&gt;_x000a_&lt;p&gt;Thanks for the help. But its quite a big file and i am not sure this will help. I would like to share my file with you if you give me your mail ID&lt;/p&gt;_x000a_&lt;p&gt;Thanking you,&lt;br /&gt;_x000a_Dee_x000a_&lt;/p&gt;_x000a_"/>
    <d v="2010-02-09T09:05:34"/>
    <n v="0"/>
    <x v="2"/>
    <x v="0"/>
    <b v="1"/>
    <x v="0"/>
    <n v="3"/>
    <n v="40218.352083333331"/>
    <n v="0"/>
    <n v="188"/>
    <d v="2010-02-09T00:00:00"/>
    <n v="0"/>
    <x v="949"/>
  </r>
  <r>
    <n v="958"/>
    <n v="1"/>
    <x v="255"/>
    <x v="0"/>
    <s v="&lt;p&gt;Dee... this also depends on the structure of your data. For eg. if you data source data has more columns than up to DI, then you need to stop importing those columns thru macro code.&lt;/p&gt;_x000a_&lt;p&gt;Here is a rough algorithm for your need. You can easily morph this in to VBA...&lt;/p&gt;_x000a_&lt;p&gt;for each row in source data&lt;br /&gt;_x000a_ for each column in that row&lt;br /&gt;_x000a_  if the column number is less than 'DI'&lt;br /&gt;_x000a_   replace target sheet row 'i' column 'j'&lt;br /&gt;_x000a_   j++&lt;br /&gt;_x000a_  end if&lt;br /&gt;_x000a_ next column&lt;br /&gt;_x000a_ i++&lt;br /&gt;_x000a_next row&lt;/p&gt;_x000a_&lt;p&gt;remove data in all the balance rows after i until end of sheet_x000a_&lt;/p&gt;_x000a_"/>
    <d v="2010-02-09T09:43:21"/>
    <n v="0"/>
    <x v="3"/>
    <x v="0"/>
    <b v="1"/>
    <x v="0"/>
    <n v="3"/>
    <n v="40218.352083333331"/>
    <n v="0"/>
    <n v="188"/>
    <d v="2010-02-09T00:00:00"/>
    <n v="0"/>
    <x v="950"/>
  </r>
  <r>
    <n v="959"/>
    <n v="1"/>
    <x v="255"/>
    <x v="114"/>
    <s v="&lt;p&gt;Hey Chandoo, thanks for the help.&lt;br /&gt;_x000a_In both the cases (source data &amp;amp; In-work file) the data is there till DI. In In-work file i have lot of formula which pulls data from some other file from share point site.Whenever i run macro  it is removing the data in the cells beyond DI.&lt;/p&gt;_x000a_&lt;p&gt;Thanks,&lt;br /&gt;_x000a_Dee_x000a_&lt;/p&gt;_x000a_"/>
    <d v="2010-02-09T09:52:41"/>
    <n v="0"/>
    <x v="4"/>
    <x v="0"/>
    <b v="1"/>
    <x v="0"/>
    <n v="3"/>
    <n v="40218.352083333331"/>
    <n v="0"/>
    <n v="188"/>
    <d v="2010-02-09T00:00:00"/>
    <n v="0"/>
    <x v="951"/>
  </r>
  <r>
    <n v="960"/>
    <n v="1"/>
    <x v="255"/>
    <x v="158"/>
    <s v="&lt;p&gt;Dee,&lt;/p&gt;_x000a_&lt;p&gt;Are you able to put the file online for us all to view?&lt;/p&gt;_x000a_&lt;p&gt;Myles_x000a_&lt;/p&gt;_x000a_"/>
    <d v="2010-02-09T12:12:02"/>
    <n v="0"/>
    <x v="5"/>
    <x v="0"/>
    <b v="1"/>
    <x v="0"/>
    <n v="3"/>
    <n v="40218.352083333331"/>
    <n v="0"/>
    <n v="188"/>
    <d v="2010-02-09T00:00:00"/>
    <n v="0"/>
    <x v="952"/>
  </r>
  <r>
    <n v="961"/>
    <n v="1"/>
    <x v="249"/>
    <x v="208"/>
    <s v="&lt;p&gt;Just wanted to say big thank everybody for all your help._x000a_&lt;/p&gt;_x000a_"/>
    <d v="2010-02-09T20:00:57"/>
    <n v="0"/>
    <x v="7"/>
    <x v="0"/>
    <b v="1"/>
    <x v="0"/>
    <n v="3"/>
    <n v="40212.880555555559"/>
    <n v="0"/>
    <n v="188"/>
    <d v="2010-02-09T00:00:00"/>
    <n v="0"/>
    <x v="953"/>
  </r>
  <r>
    <n v="962"/>
    <n v="1"/>
    <x v="255"/>
    <x v="114"/>
    <s v="&lt;p&gt;Can you please suggest where i can upload the file? i don't have any idea about it...&lt;/p&gt;_x000a_&lt;p&gt;Thank you_x000a_&lt;/p&gt;_x000a_"/>
    <d v="2010-02-10T02:54:36"/>
    <n v="0"/>
    <x v="6"/>
    <x v="0"/>
    <b v="1"/>
    <x v="0"/>
    <n v="4"/>
    <n v="40218.352083333331"/>
    <n v="0"/>
    <n v="188"/>
    <d v="2010-02-10T00:00:00"/>
    <n v="0"/>
    <x v="954"/>
  </r>
  <r>
    <n v="963"/>
    <n v="1"/>
    <x v="255"/>
    <x v="114"/>
    <s v="&lt;p&gt;Here is the codes...&lt;/p&gt;_x000a_&lt;p&gt;Dim Ftwbook As Workbook&lt;br /&gt;_x000a_Dim Thiswbook As Workbook&lt;br /&gt;_x000a_Dim LastPM, LastCell, RIndex, counter As Integer&lt;br /&gt;_x000a_Dim Wksheet As Worksheet&lt;/p&gt;_x000a_&lt;p&gt;Dim Flatfilename As String&lt;br /&gt;_x000a_Dim Filewithmacro As String&lt;/p&gt;_x000a_&lt;p&gt;Application.ScreenUpdating = False&lt;/p&gt;_x000a_&lt;p&gt;Flatfilename = Application.GetOpenFilename(FileFilter:=&quot;Excel files (*.xls), *.xls&quot;, Title:=&quot;Please choose a file&quot;)&lt;br /&gt;_x000a_Filewithmacro = ThisWorkbook.Name&lt;/p&gt;_x000a_&lt;p&gt;Set Ftwbook = Workbooks.Open(Filename:=Flatfilename, ReadOnly:=yes)&lt;br /&gt;_x000a_Set Thiswbook = Workbooks(Filewithmacro)&lt;/p&gt;_x000a_&lt;p&gt;ThisWorkbook.Worksheets(&quot;Project Managers&quot;).Activate&lt;br /&gt;_x000a_Range(&quot;A1&quot;).Select&lt;/p&gt;_x000a_&lt;p&gt;LastCell = ActiveCell.SpecialCells(xlCellTypeLastCell).Row&lt;/p&gt;_x000a_&lt;p&gt;ReDim PM(LastCell) As String&lt;/p&gt;_x000a_&lt;p&gt;For counter = 0 To LastCell - 1&lt;br /&gt;_x000a_    PM(counter) = ActiveCell.Value&lt;br /&gt;_x000a_    ActiveCell.Offset(1, 0).Activate&lt;br /&gt;_x000a_Next counter&lt;/p&gt;_x000a_&lt;p&gt;Thiswbook.Worksheets(&quot;Project List&quot;).Activate&lt;br /&gt;_x000a_Range(&quot;A4&quot;, Range(&quot;A4&quot;).SpecialCells(xlCellTypeLastCell).Address).Rows.ClearContents&lt;/p&gt;_x000a_&lt;p&gt;Ftwbook.Activate&lt;br /&gt;_x000a_Ftwbook.Worksheets(&quot;Flat File&quot;).Select&lt;br /&gt;_x000a_Range(&quot;Y4&quot;).Select&lt;br /&gt;_x000a_LastPM = ActiveCell.SpecialCells(xlCellTypeLastCell).Row&lt;br /&gt;_x000a_RIndex = 4&lt;/p&gt;_x000a_&lt;p&gt;    For counter = 0 To LastPM - 1&lt;/p&gt;_x000a_&lt;p&gt;        For Index = 0 To LastCell - 1&lt;/p&gt;_x000a_&lt;p&gt;            If ActiveCell.Value = PM(Index) Then&lt;br /&gt;_x000a_               ActiveCell.EntireRow.Copy&lt;br /&gt;_x000a_               Thiswbook.Worksheets(&quot;Project List&quot;).Activate&lt;br /&gt;_x000a_               ActiveSheet.Paste Destination:=Range(Cells(RIndex, 1), Cells(RIndex, 1))&lt;br /&gt;_x000a_               Ftwbook.Worksheets(&quot;Flat File&quot;).Activate&lt;br /&gt;_x000a_               RIndex = RIndex + 1&lt;br /&gt;_x000a_               Exit For&lt;br /&gt;_x000a_            Else&lt;br /&gt;_x000a_            End If&lt;br /&gt;_x000a_        Next Index&lt;/p&gt;_x000a_&lt;p&gt;        ActiveCell.Offset(1, 0).Activate&lt;/p&gt;_x000a_&lt;p&gt;    Next counter&lt;/p&gt;_x000a_&lt;p&gt;    Application.CutCopyMode = False&lt;br /&gt;_x000a_    Ftwbook.Close SaveChanges = no&lt;br /&gt;_x000a_    Application.ScreenUpdating = True&lt;/p&gt;_x000a_&lt;p&gt;    Call LastRowofPM&lt;/p&gt;_x000a_&lt;p&gt;End Sub&lt;/p&gt;_x000a_&lt;p&gt;----------------------&lt;br /&gt;_x000a_Pls help me in this...._x000a_&lt;/p&gt;_x000a_"/>
    <d v="2010-02-10T04:54:43"/>
    <n v="0"/>
    <x v="7"/>
    <x v="0"/>
    <b v="1"/>
    <x v="0"/>
    <n v="4"/>
    <n v="40218.352083333331"/>
    <n v="0"/>
    <n v="188"/>
    <d v="2010-02-10T00:00:00"/>
    <n v="0"/>
    <x v="955"/>
  </r>
  <r>
    <n v="964"/>
    <n v="1"/>
    <x v="255"/>
    <x v="121"/>
    <s v="&lt;p&gt;This line:&lt;/p&gt;_x000a_&lt;p&gt;Range(&quot;A4&quot;, Range(&quot;A4&quot;).SpecialCells(xlCellTypeLastCell).Address).Rows.ClearContents&lt;/p&gt;_x000a_&lt;p&gt;is the problem. It clears the whole row.&lt;/p&gt;_x000a_&lt;p&gt;Try something like:&lt;/p&gt;_x000a_&lt;p&gt;Range (&quot;A4&quot;, Range(&quot;DI&quot; &amp;amp; LastCell)).ClearContents&lt;/p&gt;_x000a_&lt;p&gt;(I haven't checked it)_x000a_&lt;/p&gt;_x000a_"/>
    <d v="2010-02-10T08:10:53"/>
    <n v="0"/>
    <x v="8"/>
    <x v="0"/>
    <b v="1"/>
    <x v="0"/>
    <n v="4"/>
    <n v="40218.352083333331"/>
    <n v="0"/>
    <n v="188"/>
    <d v="2010-02-10T00:00:00"/>
    <n v="0"/>
    <x v="956"/>
  </r>
  <r>
    <n v="965"/>
    <n v="1"/>
    <x v="255"/>
    <x v="114"/>
    <s v="&lt;p&gt;HI TessaES&lt;/p&gt;_x000a_&lt;p&gt;Thank you very much for your help.&lt;br /&gt;_x000a_ I tried with this.Here the problem is some rows will be missed from that of the source file.&lt;br /&gt;_x000a_ And one more issue is after column DI i have formulas which links to the share point site but when i run the macro this link gets disconnected and automatically takes from my desktop :(_x000a_&lt;/p&gt;_x000a_"/>
    <d v="2010-02-10T08:58:45"/>
    <n v="0"/>
    <x v="9"/>
    <x v="0"/>
    <b v="1"/>
    <x v="0"/>
    <n v="4"/>
    <n v="40218.352083333331"/>
    <n v="0"/>
    <n v="188"/>
    <d v="2010-02-10T00:00:00"/>
    <n v="0"/>
    <x v="957"/>
  </r>
  <r>
    <n v="966"/>
    <n v="1"/>
    <x v="255"/>
    <x v="158"/>
    <s v="&lt;p&gt;Hi Dee,&lt;/p&gt;_x000a_&lt;p&gt;Conversations seems to have moved on a bit but if you still want to put your file up you could use skydrive:&lt;/p&gt;_x000a_&lt;p&gt;www.skydrive.live.com/&lt;/p&gt;_x000a_&lt;p&gt;Its free and you can store 25 GB on there. I use it for additional back up and filesharing with clients / accountants etc._x000a_&lt;/p&gt;_x000a_"/>
    <d v="2010-02-10T12:29:15"/>
    <n v="0"/>
    <x v="10"/>
    <x v="0"/>
    <b v="1"/>
    <x v="0"/>
    <n v="4"/>
    <n v="40218.352083333331"/>
    <n v="0"/>
    <n v="188"/>
    <d v="2010-02-10T00:00:00"/>
    <n v="0"/>
    <x v="958"/>
  </r>
  <r>
    <n v="967"/>
    <n v="1"/>
    <x v="255"/>
    <x v="114"/>
    <s v="&lt;p&gt;Clarity,&lt;/p&gt;_x000a_&lt;p&gt;Please check my file here....&lt;/p&gt;_x000a_&lt;p&gt;http://cid-32a21c6cfffd8b0b.profile.live.com/&lt;/p&gt;_x000a_&lt;p&gt;Thank you very much_x000a_&lt;/p&gt;_x000a_"/>
    <d v="2010-02-10T15:34:11"/>
    <n v="0"/>
    <x v="11"/>
    <x v="0"/>
    <b v="1"/>
    <x v="0"/>
    <n v="4"/>
    <n v="40218.352083333331"/>
    <n v="0"/>
    <n v="188"/>
    <d v="2010-02-10T00:00:00"/>
    <n v="0"/>
    <x v="959"/>
  </r>
  <r>
    <n v="968"/>
    <n v="3"/>
    <x v="244"/>
    <x v="204"/>
    <s v="&lt;p&gt;Thanks Ian, I'm going to use MS-Project._x000a_&lt;/p&gt;_x000a_"/>
    <d v="2010-02-10T17:18:04"/>
    <n v="0"/>
    <x v="8"/>
    <x v="0"/>
    <b v="1"/>
    <x v="0"/>
    <n v="4"/>
    <n v="40208.271527777775"/>
    <n v="0"/>
    <n v="188"/>
    <d v="2010-02-10T00:00:00"/>
    <n v="0"/>
    <x v="960"/>
  </r>
  <r>
    <n v="969"/>
    <n v="1"/>
    <x v="256"/>
    <x v="214"/>
    <s v="&lt;p&gt;In Excel 2003 I could select a range of cells and place a box around them with a variety of drop shadow options to give the selection a 3d effect.  I have not been able to find out how to do that in either Excel 2007 or the Excel 2010 beta.  How is it now done or have they totally removed that option?_x000a_&lt;/p&gt;_x000a_"/>
    <d v="2010-02-10T17:42:09"/>
    <n v="0"/>
    <x v="0"/>
    <x v="0"/>
    <b v="0"/>
    <x v="0"/>
    <n v="4"/>
    <n v="40219.737500000003"/>
    <n v="0"/>
    <n v="188"/>
    <d v="2010-02-10T00:00:00"/>
    <n v="0"/>
    <x v="961"/>
  </r>
  <r>
    <n v="970"/>
    <n v="1"/>
    <x v="256"/>
    <x v="163"/>
    <s v="&lt;p&gt;Hi,&lt;/p&gt;_x000a_&lt;p&gt;Take a look at Insert &amp;gt; Shapes, then when you draw around a range a whole new tab opens called Drawing Tools where you can then change format, shapes, styles etc. Oooh and also add Shape Effects ie. Shadows &amp;amp; 3D_x000a_&lt;/p&gt;_x000a_"/>
    <d v="2010-02-10T20:58:30"/>
    <n v="0"/>
    <x v="1"/>
    <x v="0"/>
    <b v="1"/>
    <x v="0"/>
    <n v="4"/>
    <n v="40219.737500000003"/>
    <n v="0"/>
    <n v="188"/>
    <d v="2010-02-10T00:00:00"/>
    <n v="0"/>
    <x v="962"/>
  </r>
  <r>
    <n v="971"/>
    <n v="1"/>
    <x v="257"/>
    <x v="215"/>
    <s v="&lt;p&gt;Hi, i need to copy range of cells data to another range of cells comments boxes.&lt;br /&gt;_x000a_any idea ?&lt;/p&gt;_x000a_&lt;p&gt;for example, B1:B10 have data needed to appears as a comments on A1:A10_x000a_&lt;/p&gt;_x000a_"/>
    <d v="2010-02-11T06:58:53"/>
    <n v="0"/>
    <x v="0"/>
    <x v="0"/>
    <b v="0"/>
    <x v="0"/>
    <n v="5"/>
    <n v="40220.290277777778"/>
    <n v="0"/>
    <n v="188"/>
    <d v="2010-02-11T00:00:00"/>
    <n v="0"/>
    <x v="963"/>
  </r>
  <r>
    <n v="972"/>
    <n v="1"/>
    <x v="258"/>
    <x v="216"/>
    <s v="&lt;p&gt;Hi,&lt;/p&gt;_x000a_&lt;p&gt;Not sure if this has been aswered before here.  I am in the process of preparing a very simple activity tracker for myself.  The sheet has simple fields like Date,company, contact person, location, call outcome, followup date etc.  &lt;/p&gt;_x000a_&lt;p&gt;I need a little help with the'follow up date' and I was hoping you may be able to help.  &lt;/p&gt;_x000a_&lt;p&gt;Is there a way in which I can populate an entire row of information into a new date field in another cell or a worksheet?&lt;/p&gt;_x000a_&lt;p&gt;For example if I have 20 things that I do today and of which 5 need to be followed up tomorrow, 2 the day after and some after a month.&lt;/p&gt;_x000a_&lt;p&gt;How do I get them to populate in those respective date fields.&lt;/p&gt;_x000a_&lt;p&gt;Any help will be appreciated ...I am a novice with excel&lt;/p&gt;_x000a_&lt;p&gt;Thanks in advance&lt;/p&gt;_x000a_&lt;p&gt;Vivek_x000a_&lt;/p&gt;_x000a_"/>
    <d v="2010-02-11T07:47:58"/>
    <n v="0"/>
    <x v="0"/>
    <x v="0"/>
    <b v="0"/>
    <x v="0"/>
    <n v="5"/>
    <n v="40220.324305555558"/>
    <n v="0"/>
    <n v="188"/>
    <d v="2010-02-11T00:00:00"/>
    <n v="0"/>
    <x v="964"/>
  </r>
  <r>
    <n v="973"/>
    <n v="1"/>
    <x v="256"/>
    <x v="0"/>
    <s v="&lt;p&gt;Just note that the feature in Excel 2003 is not adding any shadows to cells. It is just adding a shape with shadow. you can drag it anywhere..._x000a_&lt;/p&gt;_x000a_"/>
    <d v="2010-02-11T09:26:08"/>
    <n v="0"/>
    <x v="2"/>
    <x v="0"/>
    <b v="1"/>
    <x v="0"/>
    <n v="5"/>
    <n v="40219.737500000003"/>
    <n v="0"/>
    <n v="188"/>
    <d v="2010-02-11T00:00:00"/>
    <n v="0"/>
    <x v="965"/>
  </r>
  <r>
    <n v="974"/>
    <n v="1"/>
    <x v="259"/>
    <x v="114"/>
    <s v="&lt;p&gt;I have a list formulas which I need to paste as formula. The only things missing in this formula is &quot;=&quot; sign in the beginning of that formula. Can you guys suggest me how to add &quot;=&quot; sign before this text so that i can convert this set in to formula at one shot.&lt;/p&gt;_x000a_&lt;p&gt;Thanks,&lt;br /&gt;_x000a_Dee_x000a_&lt;/p&gt;_x000a_"/>
    <d v="2010-02-11T12:02:52"/>
    <n v="0"/>
    <x v="0"/>
    <x v="0"/>
    <b v="0"/>
    <x v="0"/>
    <n v="5"/>
    <n v="40220.501388888886"/>
    <n v="0"/>
    <n v="188"/>
    <d v="2010-02-11T00:00:00"/>
    <n v="0"/>
    <x v="966"/>
  </r>
  <r>
    <n v="975"/>
    <n v="1"/>
    <x v="259"/>
    <x v="2"/>
    <s v="&lt;p&gt;Dee&lt;br /&gt;_x000a_There are a number of utilities, some free and some not which can add characters to the start end etc of a text string, J-Walk's PUP Utility is one I use and it has a free trial&lt;br /&gt;_x000a_Have a look at http://spreadsheetpage.com/&lt;br /&gt;_x000a_If you like it, buy it, it is well worth the few dollars._x000a_&lt;/p&gt;_x000a_"/>
    <d v="2010-02-11T13:27:52"/>
    <n v="0"/>
    <x v="1"/>
    <x v="1"/>
    <b v="1"/>
    <x v="1"/>
    <n v="5"/>
    <n v="40220.501388888886"/>
    <n v="5.9629629635310266E-2"/>
    <n v="189"/>
    <d v="2010-02-11T00:00:00"/>
    <s v="Dee"/>
    <x v="967"/>
  </r>
  <r>
    <n v="976"/>
    <n v="1"/>
    <x v="259"/>
    <x v="2"/>
    <s v="&lt;p&gt;or you can add this to a Module&lt;br /&gt;_x000a_select the text and then run the macro ChangeTextToFormula&lt;/p&gt;_x000a_&lt;p&gt;Sub ChangeTextToFormula()&lt;/p&gt;_x000a_&lt;p&gt;For Each c In Selection&lt;/p&gt;_x000a_&lt;p&gt;If c.Value &amp;lt;&amp;gt; &quot;&quot; Then&lt;br /&gt;_x000a_    c.Formula = &quot;=&quot; + c.Value&lt;br /&gt;_x000a_End If&lt;/p&gt;_x000a_&lt;p&gt;Next&lt;br /&gt;_x000a_End Sub_x000a_&lt;/p&gt;_x000a_"/>
    <d v="2010-02-11T13:39:24"/>
    <n v="0"/>
    <x v="2"/>
    <x v="1"/>
    <b v="1"/>
    <x v="1"/>
    <n v="5"/>
    <n v="40220.501388888886"/>
    <n v="6.7638888889632653E-2"/>
    <n v="190"/>
    <d v="2010-02-11T00:00:00"/>
    <s v="Dee"/>
    <x v="968"/>
  </r>
  <r>
    <n v="977"/>
    <n v="1"/>
    <x v="257"/>
    <x v="2"/>
    <s v="&lt;p&gt;Amro&lt;br /&gt;_x000a_try the following macro&lt;br /&gt;_x000a_Set the Column and Row  offsets in the macro&lt;br /&gt;_x000a_Make sure the destination cells have  no comments&lt;br /&gt;_x000a_Select the Range of data which you want to copy to the Offset Cells Comments&lt;br /&gt;_x000a_Run the Macro RangetoComments&lt;/p&gt;_x000a_&lt;p&gt;Sub RangetoComments()&lt;/p&gt;_x000a_&lt;p&gt;RowOffset = 0&lt;br /&gt;_x000a_ColumnOffset = -1&lt;/p&gt;_x000a_&lt;p&gt;For Each c In Selection&lt;/p&gt;_x000a_&lt;p&gt;If c.Value &amp;lt;&amp;gt; &quot;&quot; Then&lt;br /&gt;_x000a_  Cells(c.Row + RowOffset, c.Column + ColumnOffset).AddComment.Text c.Text&lt;br /&gt;_x000a_End If&lt;/p&gt;_x000a_&lt;p&gt;Next&lt;br /&gt;_x000a_End Sub_x000a_&lt;/p&gt;_x000a_"/>
    <d v="2010-02-11T14:12:50"/>
    <n v="0"/>
    <x v="1"/>
    <x v="1"/>
    <b v="1"/>
    <x v="1"/>
    <n v="5"/>
    <n v="40220.290277777778"/>
    <n v="0.30196759258979"/>
    <n v="191"/>
    <d v="2010-02-11T00:00:00"/>
    <s v="Amro-2010"/>
    <x v="969"/>
  </r>
  <r>
    <n v="978"/>
    <n v="1"/>
    <x v="260"/>
    <x v="217"/>
    <s v="&lt;p&gt;First post, looking for help w/Excel 2007.  I have a data set with one column having dates extending to two years.  Second column next to data column specifies a status, i.e. &quot;Closed&quot; or &quot;Active&quot; or &quot;Canceled&quot;.  I have specific starting and ending dates where if a record is listed and it is &quot;Closed&quot;, I want to count the totals which comply, looking at the two columns.&lt;/p&gt;_x000a_&lt;p&gt;Example:&lt;/p&gt;_x000a_&lt;p&gt;Date,,           Status,,                            End, Date,,   2/10/2010&lt;br /&gt;_x000a_2/1/2009,,       Closed&lt;br /&gt;_x000a_1/15/2008,,      Closed,,                            Start, Date,,  6/10/2009&lt;br /&gt;_x000a_10/1/2009,,      Closed&lt;br /&gt;_x000a_9/20/2009,,      Closed&lt;br /&gt;_x000a_1/10/2010,,      Active&lt;br /&gt;_x000a_12/20/2009,,     Active,,                            Records, Closed:,,   ?????&lt;br /&gt;_x000a_5/2/2009,,       Closed&lt;br /&gt;_x000a_9/20/2008,,      Closed&lt;br /&gt;_x000a_8/1/2008,,       Canceled&lt;br /&gt;_x000a_8/20/2009,,      Closed&lt;/p&gt;_x000a_&lt;p&gt;I need to count the records between the starting and end dates, that have 'Closed', only.&lt;/p&gt;_x000a_&lt;p&gt;I can generate the total records between the two specified dates but not if I stipulate &quot;Closed&quot;.  Conversely, I can total up ALL the closed records, including those that exceed the start and end dates.&lt;/p&gt;_x000a_&lt;p&gt;Any help would be greatly appreciated, from an Excel newbie.&lt;/p&gt;_x000a_&lt;p&gt;Thanks.&lt;/p&gt;_x000a_&lt;p&gt;Lou_x000a_&lt;/p&gt;_x000a_"/>
    <d v="2010-02-12T09:06:41"/>
    <n v="0"/>
    <x v="0"/>
    <x v="0"/>
    <b v="0"/>
    <x v="0"/>
    <n v="6"/>
    <n v="40221.379166666666"/>
    <n v="0"/>
    <n v="191"/>
    <d v="2010-02-12T00:00:00"/>
    <n v="0"/>
    <x v="970"/>
  </r>
  <r>
    <n v="979"/>
    <n v="4"/>
    <x v="0"/>
    <x v="217"/>
    <s v="&lt;p&gt;I am reading everyone's questions and answers and I am just amazed at the things all of you are doing with Excel.  I am more impressed with the creative minds of the members here who are so forthcoming with the great answers and solutions.&lt;/p&gt;_x000a_&lt;p&gt;Chandoo, you PHD you....your site is awesome.  Your email tidbits, insights and examples are great.  They really are an inducement to jump into Excel and go nuts doing whatever.  At some point I know I will hook up with one of your seminars or classes, sorry I couldn't swing this one you will start this month(?).&lt;/p&gt;_x000a_&lt;p&gt;Anyway, I am just getting started with Excel.  And now I am going to have to explore VBA and macros, as some of you folks that do this and recommend doing so, appear really enthused about their benefits.&lt;/p&gt;_x000a_&lt;p&gt;Chandoo, keep it going and best wishes with your new baby.&lt;/p&gt;_x000a_&lt;p&gt;Lou_x000a_&lt;/p&gt;_x000a_"/>
    <d v="2010-02-12T09:23:25"/>
    <n v="0"/>
    <x v="37"/>
    <x v="0"/>
    <b v="1"/>
    <x v="0"/>
    <n v="6"/>
    <n v="40019.929861111108"/>
    <n v="0"/>
    <n v="191"/>
    <d v="2010-02-12T00:00:00"/>
    <n v="0"/>
    <x v="971"/>
  </r>
  <r>
    <n v="980"/>
    <n v="1"/>
    <x v="260"/>
    <x v="2"/>
    <s v="&lt;p&gt;Lou&lt;br /&gt;_x000a_I assume that:&lt;br /&gt;_x000a_Date is in Column A&lt;br /&gt;_x000a_Status is in Column C&lt;br /&gt;_x000a_End Date is in E1&lt;br /&gt;_x000a_Start date is in E3&lt;/p&gt;_x000a_&lt;p&gt;then in E7 put&lt;/p&gt;_x000a_&lt;p&gt;=+SUMPRODUCT(1*(A2:A11&amp;gt;=E3)*(A2:A11&amp;lt;=E1)*(C2:C11=&quot;Closed&quot;))_x000a_&lt;/p&gt;_x000a_"/>
    <d v="2010-02-12T09:54:58"/>
    <n v="0"/>
    <x v="1"/>
    <x v="1"/>
    <b v="1"/>
    <x v="1"/>
    <n v="6"/>
    <n v="40221.379166666666"/>
    <n v="3.4004629633272998E-2"/>
    <n v="192"/>
    <d v="2010-02-12T00:00:00"/>
    <s v="Lou"/>
    <x v="972"/>
  </r>
  <r>
    <n v="981"/>
    <n v="1"/>
    <x v="258"/>
    <x v="2"/>
    <s v="&lt;p&gt;Vivek&lt;br /&gt;_x000a_I assume that you have a whole list of activities and then sort or filter by Date and then review what is due on a particular date&lt;br /&gt;_x000a_If this is the case it should be possible to write a macro which would do the following:&lt;br /&gt;_x000a_- Check that the worksheet has changed&lt;br /&gt;_x000a_- If the current cell is a Follow Up Cell&lt;br /&gt;_x000a_- Copy the row and set the Date equal to the Follow Up Date, leaving the new Follow up date blank_x000a_&lt;/p&gt;_x000a_"/>
    <d v="2010-02-12T11:08:22"/>
    <n v="0"/>
    <x v="1"/>
    <x v="1"/>
    <b v="1"/>
    <x v="1"/>
    <n v="6"/>
    <n v="40220.324305555558"/>
    <n v="1.1398379629608826"/>
    <n v="193"/>
    <d v="2010-02-12T00:00:00"/>
    <s v="vivek"/>
    <x v="973"/>
  </r>
  <r>
    <n v="982"/>
    <n v="1"/>
    <x v="261"/>
    <x v="98"/>
    <s v="&lt;p&gt;Hallo,&lt;br /&gt;_x000a_I have a text (a normal text) in which I´d like to insert a value, insert a number in between this text, a number which is in another cell .&lt;br /&gt;_x000a_This number changes every month.&lt;br /&gt;_x000a_How do I do that?&lt;/p&gt;_x000a_&lt;p&gt;Cheers&lt;/p&gt;_x000a_&lt;p&gt;Krinsom_x000a_&lt;/p&gt;_x000a_"/>
    <d v="2010-02-12T13:46:05"/>
    <n v="0"/>
    <x v="0"/>
    <x v="0"/>
    <b v="0"/>
    <x v="0"/>
    <n v="6"/>
    <n v="40221.573611111111"/>
    <n v="0"/>
    <n v="193"/>
    <d v="2010-02-12T00:00:00"/>
    <n v="0"/>
    <x v="974"/>
  </r>
  <r>
    <n v="983"/>
    <n v="1"/>
    <x v="261"/>
    <x v="121"/>
    <s v="&lt;p&gt;If the number is in A1 put:&lt;br /&gt;_x000a_=&quot;some text &quot; &amp;amp; A1 &amp;amp; &quot; and some more.&quot;&lt;br /&gt;_x000a_in another cell_x000a_&lt;/p&gt;_x000a_"/>
    <d v="2010-02-12T14:18:26"/>
    <n v="0"/>
    <x v="1"/>
    <x v="0"/>
    <b v="1"/>
    <x v="0"/>
    <n v="6"/>
    <n v="40221.573611111111"/>
    <n v="0"/>
    <n v="193"/>
    <d v="2010-02-12T00:00:00"/>
    <n v="0"/>
    <x v="975"/>
  </r>
  <r>
    <n v="984"/>
    <n v="1"/>
    <x v="261"/>
    <x v="2"/>
    <s v="&lt;p&gt;Krinsom&lt;br /&gt;_x000a_You can add formatting to the number by&lt;br /&gt;_x000a_=&quot;some text &quot; &amp;amp; Text(A1,&quot;##0.00&quot;) &amp;amp; &quot; and some more.&quot;&lt;br /&gt;_x000a_will return &quot;some text 17.00 and some more.&quot; asuming 17 was in A1&lt;/p&gt;_x000a_&lt;p&gt;There are lots of Text formats you can use&lt;br /&gt;_x000a_Have a read of&lt;br /&gt;_x000a_http://chandoo.org/wp/2008/02/25/custom-cell-formatting-in-excel-few-tips-tricks/_x000a_&lt;/p&gt;_x000a_"/>
    <d v="2010-02-12T15:09:36"/>
    <n v="0"/>
    <x v="2"/>
    <x v="1"/>
    <b v="1"/>
    <x v="1"/>
    <n v="6"/>
    <n v="40221.573611111111"/>
    <n v="5.8055555557075422E-2"/>
    <n v="194"/>
    <d v="2010-02-12T00:00:00"/>
    <s v="Krinsom"/>
    <x v="976"/>
  </r>
  <r>
    <n v="985"/>
    <n v="1"/>
    <x v="260"/>
    <x v="217"/>
    <s v="&lt;p&gt;Hui:&lt;/p&gt;_x000a_&lt;p&gt;Hi and thank you.  I will try this and get back to you with the results.  The actual columns are much as you assumed.  This is an excellent suggestion, I think, and where the columns vary, I think I can adapt your formula.  This provides the 'bones' I need for my data to be properly crunched.  I tried some variations of this, but nothing this clean or neatly put strung.  I'm keeping fingers crossed.  I'll let you known.&lt;/p&gt;_x000a_&lt;p&gt;Thank You !&lt;/p&gt;_x000a_&lt;p&gt;Lou_x000a_&lt;/p&gt;_x000a_"/>
    <d v="2010-02-13T07:05:59"/>
    <n v="0"/>
    <x v="2"/>
    <x v="0"/>
    <b v="1"/>
    <x v="0"/>
    <n v="7"/>
    <n v="40221.379166666666"/>
    <n v="0"/>
    <n v="194"/>
    <d v="2010-02-13T00:00:00"/>
    <n v="0"/>
    <x v="977"/>
  </r>
  <r>
    <n v="986"/>
    <n v="1"/>
    <x v="260"/>
    <x v="217"/>
    <s v="&lt;p&gt;Hui:&lt;/p&gt;_x000a_&lt;p&gt;THANK YOU !!  It appears your formula works like a champ.  The actual columns for my spreadsheet data were slightly different from your assumptions, but that was my fault as my post was after a long day, and I was trying to convey the basic structure of what I needed and was grappling with.  As I said, your advice provided the &quot;Good Bones&quot; and I was able to adapt and adjust for my data.  I tested the formula by changing dates and the text in the applicable columns, and your formula kept track and did the trick right on!!&lt;/p&gt;_x000a_&lt;p&gt;Kudos.  Greatly appreciated.&lt;/p&gt;_x000a_&lt;p&gt;Lou_x000a_&lt;/p&gt;_x000a_"/>
    <d v="2010-02-13T08:55:38"/>
    <n v="0"/>
    <x v="3"/>
    <x v="0"/>
    <b v="1"/>
    <x v="0"/>
    <n v="7"/>
    <n v="40221.379166666666"/>
    <n v="0"/>
    <n v="194"/>
    <d v="2010-02-13T00:00:00"/>
    <n v="0"/>
    <x v="978"/>
  </r>
  <r>
    <n v="987"/>
    <n v="1"/>
    <x v="257"/>
    <x v="215"/>
    <s v="&lt;p&gt;Hello Hui, &lt;/p&gt;_x000a_&lt;p&gt;the macro you have posted worked perfectly, thanks a lot.&lt;br /&gt;_x000a_i'm totally new with macro stuff so any advice to learn more and be able to create my own macros ?&lt;/p&gt;_x000a_&lt;p&gt;Regards,&lt;/p&gt;_x000a_&lt;p&gt;Amro_x000a_&lt;/p&gt;_x000a_"/>
    <d v="2010-02-14T07:36:41"/>
    <n v="0"/>
    <x v="2"/>
    <x v="0"/>
    <b v="1"/>
    <x v="0"/>
    <n v="1"/>
    <n v="40220.290277777778"/>
    <n v="0"/>
    <n v="194"/>
    <d v="2010-02-14T00:00:00"/>
    <n v="0"/>
    <x v="979"/>
  </r>
  <r>
    <n v="988"/>
    <n v="1"/>
    <x v="257"/>
    <x v="2"/>
    <s v="&lt;p&gt;The best advice is 3 points&lt;br /&gt;_x000a_1. Experiment, in small steps&lt;br /&gt;_x000a_  Record macros that do small bits and analyse the results and add them to your projects a little bit at a time.&lt;br /&gt;_x000a_2. Read, there are plenty of Books and on-line reading about macro's, once again just do little bits at a time.&lt;br /&gt;_x000a_3. Save. Save your projects regularly, as you can totally corrupt your data with a misconstrued macro._x000a_&lt;/p&gt;_x000a_"/>
    <d v="2010-02-14T09:39:27"/>
    <n v="0"/>
    <x v="3"/>
    <x v="1"/>
    <b v="1"/>
    <x v="1"/>
    <n v="1"/>
    <n v="40220.290277777778"/>
    <n v="3.1121180555564933"/>
    <n v="195"/>
    <d v="2010-02-14T00:00:00"/>
    <s v="Amro-2010"/>
    <x v="980"/>
  </r>
  <r>
    <n v="989"/>
    <n v="1"/>
    <x v="262"/>
    <x v="218"/>
    <s v="&lt;p&gt;I have assigned codes to some items such as&lt;br /&gt;_x000a_01  Item A&lt;br /&gt;_x000a_02  Item B&lt;br /&gt;_x000a_This information is in different columns.&lt;/p&gt;_x000a_&lt;p&gt;I have combined this information and assigned it as a list for data validation for a cell. What I want is after I select an entry in the data validation list, I only want the item name and not the item code populated in the cell&lt;/p&gt;_x000a_&lt;p&gt;e.g. I will select '01 Item A' in the dropdown and what gets populated is 'Item A'.&lt;/p&gt;_x000a_&lt;p&gt;Can this be done without using VBA?_x000a_&lt;/p&gt;_x000a_"/>
    <d v="2010-02-15T10:04:47"/>
    <n v="0"/>
    <x v="0"/>
    <x v="0"/>
    <b v="0"/>
    <x v="0"/>
    <n v="2"/>
    <n v="40224.419444444444"/>
    <n v="0"/>
    <n v="195"/>
    <d v="2010-02-15T00:00:00"/>
    <n v="0"/>
    <x v="981"/>
  </r>
  <r>
    <n v="990"/>
    <n v="1"/>
    <x v="262"/>
    <x v="2"/>
    <s v="&lt;p&gt;No,&lt;br /&gt;_x000a_But it can be done with VBA_x000a_&lt;/p&gt;_x000a_"/>
    <d v="2010-02-15T11:58:42"/>
    <n v="0"/>
    <x v="1"/>
    <x v="1"/>
    <b v="1"/>
    <x v="1"/>
    <n v="2"/>
    <n v="40224.419444444444"/>
    <n v="7.9652777778392192E-2"/>
    <n v="196"/>
    <d v="2010-02-15T00:00:00"/>
    <s v="AK"/>
    <x v="982"/>
  </r>
  <r>
    <n v="991"/>
    <n v="1"/>
    <x v="263"/>
    <x v="138"/>
    <s v="&lt;p&gt;I need to compare two data sets in a line chart (I'm figuring the line chart is the best thing to compare two different data to see if there is a correlation, but let me know if it's not). My question is that the two data sets are in different formats--one is a percentage and the other is a number. I'm trying to see if the number increases then does the percent increase as well by displaying it in a chart. Because the data is in different formats, it doesn't really help with the trend if that makes sense. My number is in thousands and my other data is in percent. I can reformat my number? Or the line chart isn't a good choice to display this trend?&lt;/p&gt;_x000a_&lt;p&gt;Thanks for your help!_x000a_&lt;/p&gt;_x000a_"/>
    <d v="2010-02-15T20:03:17"/>
    <n v="0"/>
    <x v="0"/>
    <x v="0"/>
    <b v="0"/>
    <x v="0"/>
    <n v="2"/>
    <n v="40224.835416666669"/>
    <n v="0"/>
    <n v="196"/>
    <d v="2010-02-15T00:00:00"/>
    <n v="0"/>
    <x v="983"/>
  </r>
  <r>
    <n v="992"/>
    <n v="1"/>
    <x v="263"/>
    <x v="138"/>
    <s v="&lt;p&gt;Never mind...I just found something about creating multiple combination charts with varying values. If you find something else, let me know..._x000a_&lt;/p&gt;_x000a_"/>
    <d v="2010-02-15T21:31:07"/>
    <n v="0"/>
    <x v="1"/>
    <x v="0"/>
    <b v="1"/>
    <x v="0"/>
    <n v="2"/>
    <n v="40224.835416666669"/>
    <n v="0"/>
    <n v="196"/>
    <d v="2010-02-15T00:00:00"/>
    <n v="0"/>
    <x v="984"/>
  </r>
  <r>
    <n v="993"/>
    <n v="1"/>
    <x v="264"/>
    <x v="83"/>
    <s v="&lt;p&gt;I know there are literally dozens of pages about doing a countif with two conditions, but none of them work for me.  I'm using excel 2003, so I can't us countifs.  I need to count how many times the phrase &quot;Total Operational&quot; appears with a &quot;0&quot; in a column to the right of.  I've tried the following:&lt;/p&gt;_x000a_&lt;p&gt;SUM(IF(M:M=&quot;Total Operational&quot;,IF(R:R=0,1,0),0))&lt;br /&gt;_x000a_SUM((M:M,&quot;Total Operational&quot;)*(R:R,0))&lt;br /&gt;_x000a_SUMPRODUCT((M:M,&quot;Total Operational&quot;)*(R:R,=0))&lt;/p&gt;_x000a_&lt;p&gt;And they all return a #NUM! error.  Any suggestions?_x000a_&lt;/p&gt;_x000a_"/>
    <d v="2010-02-16T01:47:44"/>
    <n v="0"/>
    <x v="0"/>
    <x v="0"/>
    <b v="0"/>
    <x v="0"/>
    <n v="3"/>
    <n v="40225.074305555558"/>
    <n v="0"/>
    <n v="196"/>
    <d v="2010-02-16T00:00:00"/>
    <n v="0"/>
    <x v="985"/>
  </r>
  <r>
    <n v="994"/>
    <n v="1"/>
    <x v="264"/>
    <x v="2"/>
    <s v="&lt;p&gt;Try&lt;br /&gt;_x000a_=+SUMPRODUCT(1*(M:M=&quot;Total Operational&quot;)*(R:R=0))_x000a_&lt;/p&gt;_x000a_"/>
    <d v="2010-02-16T04:38:53"/>
    <n v="0"/>
    <x v="1"/>
    <x v="1"/>
    <b v="1"/>
    <x v="1"/>
    <n v="3"/>
    <n v="40225.074305555558"/>
    <n v="0.11936342592525762"/>
    <n v="197"/>
    <d v="2010-02-16T00:00:00"/>
    <s v="mvirgilio53"/>
    <x v="986"/>
  </r>
  <r>
    <n v="995"/>
    <n v="1"/>
    <x v="264"/>
    <x v="83"/>
    <s v="&lt;p&gt;And I just realized I spelled multiple wrong.  Thanks, I'll try in the morning._x000a_&lt;/p&gt;_x000a_"/>
    <d v="2010-02-16T05:35:08"/>
    <n v="0"/>
    <x v="2"/>
    <x v="0"/>
    <b v="1"/>
    <x v="0"/>
    <n v="3"/>
    <n v="40225.074305555558"/>
    <n v="0"/>
    <n v="197"/>
    <d v="2010-02-16T00:00:00"/>
    <n v="0"/>
    <x v="987"/>
  </r>
  <r>
    <n v="996"/>
    <n v="1"/>
    <x v="265"/>
    <x v="114"/>
    <s v="&lt;p&gt;Hi...&lt;br /&gt;_x000a_May i know what is wrong in this formula. I am getting result as &quot;False&quot; instead of Please look into it OR All well.&lt;br /&gt;_x000a_=IF(AND($P4=&quot;1 Phase&quot;,DO4=&quot;&quot;),IF(AND($P4=&quot;2 Phase &quot;,$DQ4=&quot;&quot;),IF(AND($P4=&quot;3 Phase &quot;,DS4=&quot;&quot;),IF(AND($P4=&quot;4 Phase &quot;,DU4=&quot;&quot;),IF(AND($P4=&quot;5 Phase &quot;,DW4=&quot;&quot;),&quot;Please look into it&quot;),&quot;All well&quot;)))).&lt;/p&gt;_x000a_&lt;p&gt;here column DO,DQ,DS,DU,DW contains numbers.&lt;/p&gt;_x000a_&lt;p&gt;Thanks,&lt;br /&gt;_x000a_Dee_x000a_&lt;/p&gt;_x000a_"/>
    <d v="2010-02-16T06:46:01"/>
    <n v="0"/>
    <x v="0"/>
    <x v="0"/>
    <b v="0"/>
    <x v="0"/>
    <n v="3"/>
    <n v="40225.281944444447"/>
    <n v="0"/>
    <n v="197"/>
    <d v="2010-02-16T00:00:00"/>
    <n v="0"/>
    <x v="988"/>
  </r>
  <r>
    <n v="997"/>
    <n v="1"/>
    <x v="265"/>
    <x v="23"/>
    <s v="&lt;p&gt;Hi Dee,&lt;/p&gt;_x000a_&lt;p&gt;Try this:&lt;/p&gt;_x000a_&lt;p&gt;=IF(OR(AND($P4=&quot;1 Phase&quot;,DO4=&quot;&quot;),AND($P4=&quot;2 Phase &quot;,$DQ4=&quot;&quot;),AND($P4=&quot;3 Phase &quot;,DS4=&quot;&quot;),AND($P4=&quot;4 Phase &quot;,DU4=&quot;&quot;),AND($P4=&quot;5 Phase &quot;,DW4=&quot;&quot;)),&quot;Please look into it&quot;,&quot;All well&quot;).&lt;/p&gt;_x000a_&lt;p&gt;Regards,&lt;br /&gt;_x000a_Radu_x000a_&lt;/p&gt;_x000a_"/>
    <d v="2010-02-16T07:26:37"/>
    <n v="0"/>
    <x v="1"/>
    <x v="0"/>
    <b v="1"/>
    <x v="0"/>
    <n v="3"/>
    <n v="40225.281944444447"/>
    <n v="0"/>
    <n v="197"/>
    <d v="2010-02-16T00:00:00"/>
    <n v="0"/>
    <x v="989"/>
  </r>
  <r>
    <n v="998"/>
    <n v="1"/>
    <x v="266"/>
    <x v="218"/>
    <s v="&lt;p&gt;Is there any easy way to write a formula which will do the following:&lt;/p&gt;_x000a_&lt;p&gt;=if(concatenate(a2*b2-c2+d2*e2)=&quot;&quot;,NA,concatenate(a2*b2-c2+d2*e2))&lt;/p&gt;_x000a_&lt;p&gt;The reason is if there is complex calculation, then the 'if' statement becomes too long and also changes have to be done at 2 places.&lt;/p&gt;_x000a_&lt;p&gt;Regards&lt;br /&gt;_x000a_AK_x000a_&lt;/p&gt;_x000a_"/>
    <d v="2010-02-16T10:41:03"/>
    <n v="0"/>
    <x v="0"/>
    <x v="0"/>
    <b v="0"/>
    <x v="0"/>
    <n v="3"/>
    <n v="40225.445138888892"/>
    <n v="0"/>
    <n v="197"/>
    <d v="2010-02-16T00:00:00"/>
    <n v="0"/>
    <x v="990"/>
  </r>
  <r>
    <n v="999"/>
    <n v="1"/>
    <x v="266"/>
    <x v="2"/>
    <s v="&lt;p&gt;Here is a quick one&lt;br /&gt;_x000a_=+IF(SUM(A2:E2),CONCATENATE(A2*B2-C2+D2*E2),+NA())&lt;br /&gt;_x000a_I wasn't sure if you meant &quot;NA&quot; or NA()_x000a_&lt;/p&gt;_x000a_"/>
    <d v="2010-02-16T12:20:31"/>
    <n v="0"/>
    <x v="1"/>
    <x v="1"/>
    <b v="1"/>
    <x v="1"/>
    <n v="3"/>
    <n v="40225.445138888892"/>
    <n v="6.9108796291402541E-2"/>
    <n v="198"/>
    <d v="2010-02-16T00:00:00"/>
    <s v="AK"/>
    <x v="991"/>
  </r>
  <r>
    <n v="1000"/>
    <n v="1"/>
    <x v="266"/>
    <x v="2"/>
    <s v="&lt;p&gt;or you could use a named range like&lt;/p&gt;_x000a_&lt;p&gt;Test =A2*B2-C2+D2*E2&lt;/p&gt;_x000a_&lt;p&gt;and change the formula to be &lt;/p&gt;_x000a_&lt;p&gt;=+IF(SUM(A2:E2),CONCATENATE(Test),+NA())_x000a_&lt;/p&gt;_x000a_"/>
    <d v="2010-02-16T12:25:12"/>
    <n v="0"/>
    <x v="2"/>
    <x v="1"/>
    <b v="1"/>
    <x v="1"/>
    <n v="3"/>
    <n v="40225.445138888892"/>
    <n v="7.236111110978527E-2"/>
    <n v="199"/>
    <d v="2010-02-16T00:00:00"/>
    <s v="AK"/>
    <x v="992"/>
  </r>
  <r>
    <n v="1001"/>
    <n v="1"/>
    <x v="266"/>
    <x v="2"/>
    <s v="&lt;p&gt;AK&lt;br /&gt;_x000a_I never asked why do you need the Concatenate around the formula?&lt;br /&gt;_x000a_as&lt;br /&gt;_x000a_=IF(SUM(A2:E2),+A2*B2-C2+D2*E2,+NA())&lt;br /&gt;_x000a_will do the same job without concatenate?_x000a_&lt;/p&gt;_x000a_"/>
    <d v="2010-02-16T14:06:21"/>
    <n v="0"/>
    <x v="3"/>
    <x v="1"/>
    <b v="1"/>
    <x v="1"/>
    <n v="3"/>
    <n v="40225.445138888892"/>
    <n v="0.14260416666365927"/>
    <n v="200"/>
    <d v="2010-02-16T00:00:00"/>
    <s v="AK"/>
    <x v="993"/>
  </r>
  <r>
    <n v="1002"/>
    <n v="1"/>
    <x v="262"/>
    <x v="2"/>
    <s v="&lt;p&gt;AK&lt;br /&gt;_x000a_There is a very good article on what can be done with validation and VBA at&lt;br /&gt;_x000a_http://blog.contextures.com/archives/2009/09/18/select-multiple-items-from-excel-data-validation-list/_x000a_&lt;/p&gt;_x000a_"/>
    <d v="2010-02-16T14:19:32"/>
    <n v="0"/>
    <x v="2"/>
    <x v="1"/>
    <b v="1"/>
    <x v="1"/>
    <n v="3"/>
    <n v="40224.419444444444"/>
    <n v="1.177453703705396"/>
    <n v="201"/>
    <d v="2010-02-16T00:00:00"/>
    <s v="AK"/>
    <x v="994"/>
  </r>
  <r>
    <n v="1003"/>
    <n v="1"/>
    <x v="267"/>
    <x v="219"/>
    <s v="&lt;p&gt;I have a spreadsheet in which I have 26 sheets, one for each pay period of the year. On each sheet the users need to be able ot input information but there are areas that I don't them editing so I protected those areas. However when a change needs to be made it becomes very time consuming.&lt;/p&gt;_x000a_&lt;p&gt;Is there a way to protect and un-protect multiple sheets at once? &lt;/p&gt;_x000a_&lt;p&gt;I am a padawon striving to become a great excel knight...basically my expereince and skills are limited so please keep it &quot;barney simple&quot;. Thank you in advance for your support._x000a_&lt;/p&gt;_x000a_"/>
    <d v="2010-02-16T17:55:05"/>
    <n v="0"/>
    <x v="0"/>
    <x v="0"/>
    <b v="0"/>
    <x v="0"/>
    <n v="3"/>
    <n v="40225.746527777781"/>
    <n v="0"/>
    <n v="201"/>
    <d v="2010-02-16T00:00:00"/>
    <n v="0"/>
    <x v="995"/>
  </r>
  <r>
    <n v="1004"/>
    <n v="1"/>
    <x v="268"/>
    <x v="220"/>
    <s v="&lt;p&gt;Sometimes when I paste columns with dates on them, they do not take the right format. But when I hit F2 and &amp;lt;Enter&amp;gt;, the dates change to the right format ! &lt;/p&gt;_x000a_&lt;p&gt;Painting the desired date format on the columns after pasting doesn't help, nor does pre-formatting the columns before pasting. &lt;/p&gt;_x000a_&lt;p&gt;When I have a lots of dates, the F2 + &amp;lt;Enter&amp;gt; business gets old pretty soon ! &lt;/p&gt;_x000a_&lt;p&gt;Any solutions ?_x000a_&lt;/p&gt;_x000a_"/>
    <d v="2010-02-16T19:38:45"/>
    <n v="0"/>
    <x v="0"/>
    <x v="0"/>
    <b v="0"/>
    <x v="0"/>
    <n v="3"/>
    <n v="40225.818055555559"/>
    <n v="0"/>
    <n v="201"/>
    <d v="2010-02-16T00:00:00"/>
    <n v="0"/>
    <x v="996"/>
  </r>
  <r>
    <n v="1005"/>
    <n v="1"/>
    <x v="269"/>
    <x v="221"/>
    <s v="&lt;p&gt;I have built a sheet with client accounts in cells A2:A5000.  Starting in column E &amp;amp; F, I have monthly sales and gross profit for each client.  E&amp;amp;F is December, G&amp;amp;H January, I&amp;amp;J Feb....AE&amp;amp;AF Jan'10.  &lt;/p&gt;_x000a_&lt;p&gt;After column A there are total sales &amp;amp; total profit columns.  &lt;/p&gt;_x000a_&lt;p&gt;I want to use the subtotal (109) function in these total columns and then hide columns to get a quarterly (or fiscal year or 6 month...) figure.  I wrote the sales formula:&lt;/p&gt;_x000a_&lt;p&gt;=subtotal(109,e2,g2,i2...)  &lt;/p&gt;_x000a_&lt;p&gt;Hiding columns does not change the total.  I tried a subtotal (9) also just to make sure I wasn't mistaken.&lt;/p&gt;_x000a_&lt;p&gt;Is it possible for a subtotal function to work across horizontal and non-consecutive cells?_x000a_&lt;/p&gt;_x000a_"/>
    <d v="2010-02-16T19:55:08"/>
    <n v="0"/>
    <x v="0"/>
    <x v="0"/>
    <b v="0"/>
    <x v="0"/>
    <n v="3"/>
    <n v="40225.829861111109"/>
    <n v="0"/>
    <n v="201"/>
    <d v="2010-02-16T00:00:00"/>
    <n v="0"/>
    <x v="997"/>
  </r>
  <r>
    <n v="1006"/>
    <n v="1"/>
    <x v="268"/>
    <x v="0"/>
    <s v="&lt;p&gt;Here is something that I do when importing dates. I just paste the entire column of dates in a notepad file. Then copy them again and paste them in excel using &quot;text to columns&quot; tool. Now, during the import process, you can specify the data type as &quot;date&quot; and tell the format &quot;YMD/DMY/MDY etc.&quot;. When you finish the import, excel neatly formats the dates. &lt;/p&gt;_x000a_&lt;p&gt;If you do this very often, you can even write a macro to zip thru the text to columns import process._x000a_&lt;/p&gt;_x000a_"/>
    <d v="2010-02-16T21:03:16"/>
    <n v="0"/>
    <x v="1"/>
    <x v="0"/>
    <b v="1"/>
    <x v="0"/>
    <n v="3"/>
    <n v="40225.818055555559"/>
    <n v="0"/>
    <n v="201"/>
    <d v="2010-02-16T00:00:00"/>
    <n v="0"/>
    <x v="998"/>
  </r>
  <r>
    <n v="1007"/>
    <n v="1"/>
    <x v="269"/>
    <x v="0"/>
    <s v="&lt;p&gt;SUBTOTAL doesnt work across (it only works down). It is a row function, not a column function. &lt;/p&gt;_x000a_&lt;p&gt;If possible, try transposing the data using paste special &amp;gt; transpose option. Otherwise you can use some check boxes (one for every month) and use the box status in a regular SUM or SUMPRODUCT formula to sum up the values to be shown. This assumes you will check/uncheck instead of unhide/hide columns._x000a_&lt;/p&gt;_x000a_"/>
    <d v="2010-02-16T21:06:45"/>
    <n v="0"/>
    <x v="1"/>
    <x v="0"/>
    <b v="1"/>
    <x v="0"/>
    <n v="3"/>
    <n v="40225.829861111109"/>
    <n v="0"/>
    <n v="201"/>
    <d v="2010-02-16T00:00:00"/>
    <n v="0"/>
    <x v="999"/>
  </r>
  <r>
    <n v="1008"/>
    <n v="1"/>
    <x v="266"/>
    <x v="163"/>
    <s v="&lt;p&gt;Hi,&lt;/p&gt;_x000a_&lt;p&gt;I'm not sure I understand where SUM(A2:E2) comes into this? If A2:E2 has 1,2,3,4,5 then the SUM is 15, but A2*B2-C2+D2*E2 is 19 and if A2:E2 where blank then it would be zero not &quot;&quot;. So maybe this?&lt;/p&gt;_x000a_&lt;p&gt;=IF(A2*B2-C2+D2*E2=0,NA(),A2*B2-C2+D2*E2)_x000a_&lt;/p&gt;_x000a_"/>
    <d v="2010-02-16T22:06:03"/>
    <n v="0"/>
    <x v="4"/>
    <x v="0"/>
    <b v="1"/>
    <x v="0"/>
    <n v="3"/>
    <n v="40225.445138888892"/>
    <n v="0"/>
    <n v="201"/>
    <d v="2010-02-16T00:00:00"/>
    <n v="0"/>
    <x v="1000"/>
  </r>
  <r>
    <n v="1009"/>
    <n v="1"/>
    <x v="266"/>
    <x v="2"/>
    <s v="&lt;p&gt;If there is anything in A2:E2 then Sum(A2:E2) will be a value and the If will pickup that Sum(A2:E2) is true and execute the formula&lt;br /&gt;_x000a_If all are blank or 0 the Sum(A2:E2) will be false and the If will execute the NA()_x000a_&lt;/p&gt;_x000a_"/>
    <d v="2010-02-17T00:04:41"/>
    <n v="0"/>
    <x v="5"/>
    <x v="1"/>
    <b v="1"/>
    <x v="1"/>
    <n v="4"/>
    <n v="40225.445138888892"/>
    <n v="0.55811342592642177"/>
    <n v="202"/>
    <d v="2010-02-17T00:00:00"/>
    <s v="AK"/>
    <x v="1001"/>
  </r>
  <r>
    <n v="1010"/>
    <n v="1"/>
    <x v="256"/>
    <x v="214"/>
    <s v="&lt;p&gt;Brilliant !!!!  I have been scratching my head on this for a long time.  Thanks for your response._x000a_&lt;/p&gt;_x000a_"/>
    <d v="2010-02-17T05:16:11"/>
    <n v="0"/>
    <x v="3"/>
    <x v="0"/>
    <b v="1"/>
    <x v="0"/>
    <n v="4"/>
    <n v="40219.737500000003"/>
    <n v="0"/>
    <n v="202"/>
    <d v="2010-02-17T00:00:00"/>
    <n v="0"/>
    <x v="1002"/>
  </r>
  <r>
    <n v="1011"/>
    <n v="1"/>
    <x v="266"/>
    <x v="163"/>
    <s v="&lt;p&gt;Thanks for the explanation Hui_x000a_&lt;/p&gt;_x000a_"/>
    <d v="2010-02-17T07:39:19"/>
    <n v="0"/>
    <x v="6"/>
    <x v="0"/>
    <b v="1"/>
    <x v="0"/>
    <n v="4"/>
    <n v="40225.445138888892"/>
    <n v="0"/>
    <n v="202"/>
    <d v="2010-02-17T00:00:00"/>
    <n v="0"/>
    <x v="1003"/>
  </r>
  <r>
    <n v="1012"/>
    <n v="1"/>
    <x v="266"/>
    <x v="218"/>
    <s v="&lt;p&gt;Thanks for the explanations.&lt;/p&gt;_x000a_&lt;p&gt;What I had put forth was just an example, sorry for the confusion it caused. In reality I wanted to do this&lt;/p&gt;_x000a_&lt;p&gt;concatenate(A2,&quot; - &quot;, b2, &quot; - &quot;, c2) where a2, b2 and c2 are strings. If c2 is empty then the resultant string will have an hyphen at the end, which I wanted to remove.&lt;/p&gt;_x000a_&lt;p&gt;So using named ranges, my formula became&lt;/p&gt;_x000a_&lt;p&gt;if(right(Range1,3)=&quot; - &quot;,left(Range1,len(Range1)-3),Range1)&lt;/p&gt;_x000a_&lt;p&gt;where Range1 is a named range for &quot;=concatenate(A2,&quot; - &quot;, b2, &quot; - &quot;, c2)&quot;&lt;/p&gt;_x000a_&lt;p&gt;Earlier I had to repeat the entire concatenate function at 4 places in the formula above.&lt;/p&gt;_x000a_&lt;p&gt;Hence, using a named range did the trick.&lt;/p&gt;_x000a_&lt;p&gt;Thanks_x000a_&lt;/p&gt;_x000a_"/>
    <d v="2010-02-17T08:51:30"/>
    <n v="0"/>
    <x v="7"/>
    <x v="0"/>
    <b v="1"/>
    <x v="0"/>
    <n v="4"/>
    <n v="40225.445138888892"/>
    <n v="0"/>
    <n v="202"/>
    <d v="2010-02-17T00:00:00"/>
    <n v="0"/>
    <x v="1004"/>
  </r>
  <r>
    <n v="1013"/>
    <n v="1"/>
    <x v="270"/>
    <x v="218"/>
    <s v="&lt;p&gt;Why and how are 2 consecutive hyphens used in an Excel formula?&lt;/p&gt;_x000a_&lt;p&gt;e.g. what is the meaning of =sumproduct(--(a1:a4=&quot;x&quot;),(b1:b4))_x000a_&lt;/p&gt;_x000a_"/>
    <d v="2010-02-17T09:05:42"/>
    <n v="0"/>
    <x v="0"/>
    <x v="0"/>
    <b v="0"/>
    <x v="0"/>
    <n v="4"/>
    <n v="40226.378472222219"/>
    <n v="0"/>
    <n v="202"/>
    <d v="2010-02-17T00:00:00"/>
    <n v="0"/>
    <x v="1005"/>
  </r>
  <r>
    <n v="1014"/>
    <n v="2"/>
    <x v="271"/>
    <x v="222"/>
    <s v="&lt;p&gt;I have a dropdown which has these options - Group Total, Group Breakup, Member1, Member2, Member3. As you select options in the dropdown, the corresponding data will change. This works fine. Now, my problem begins here. I also have some charts which will change based on the data that is there. If i select group total, only 1 chart showing the values should be seen on the page. If i select group breakup, then i want individual charts to appear for each member in the group. If i select member1, then only 1 chart should appear showing member1's values. How can i do this without VBA? Please help. This is urgent._x000a_&lt;/p&gt;_x000a_"/>
    <d v="2010-02-17T09:30:28"/>
    <n v="0"/>
    <x v="0"/>
    <x v="0"/>
    <b v="0"/>
    <x v="0"/>
    <n v="4"/>
    <n v="40226.395833333336"/>
    <n v="0"/>
    <n v="202"/>
    <d v="2010-02-17T00:00:00"/>
    <n v="0"/>
    <x v="1006"/>
  </r>
  <r>
    <n v="1015"/>
    <n v="1"/>
    <x v="270"/>
    <x v="2"/>
    <s v="&lt;p&gt;AK&lt;br /&gt;_x000a_Sumproduct works on multiplying each of the values in brackets by the next set of data in brackets from the same position and then adding it all up.&lt;/p&gt;_x000a_&lt;p&gt;In your case it evaluates the (a1:a4=&quot;x&quot;) for each value in the range a1:a4&lt;br /&gt;_x000a_the value in each case will be True or false depending on the values in A1:A4&lt;/p&gt;_x000a_&lt;p&gt;True or False don't have a stored value in Excel ie: 1 or 0&lt;br /&gt;_x000a_so to convert them people use a variety of techniques&lt;/p&gt;_x000a_&lt;p&gt;Multiplying a True/False by 1 or in this case -- converts the True/False to either a 1 or 0&lt;/p&gt;_x000a_&lt;p&gt;in your case --(a1:a4=&quot;x&quot;) is equivalent to -1*-1*(a1:a4=&quot;x&quot;)&lt;br /&gt;_x000a_I prefer a simple 1*(a1:a4=&quot;x&quot;) as its easier to read_x000a_&lt;/p&gt;_x000a_"/>
    <d v="2010-02-17T09:43:30"/>
    <n v="0"/>
    <x v="1"/>
    <x v="1"/>
    <b v="1"/>
    <x v="1"/>
    <n v="4"/>
    <n v="40226.378472222219"/>
    <n v="2.6736111110949423E-2"/>
    <n v="203"/>
    <d v="2010-02-17T00:00:00"/>
    <s v="AK"/>
    <x v="1007"/>
  </r>
  <r>
    <n v="1016"/>
    <n v="2"/>
    <x v="271"/>
    <x v="2"/>
    <s v="&lt;p&gt;Arlu&lt;br /&gt;_x000a_I would have a browse through&lt;br /&gt;_x000a_http://chandoo.org/wp/2009/05/19/dynamic-charts-in-excel/&lt;/p&gt;_x000a_&lt;p&gt;or probably this page&lt;/p&gt;_x000a_&lt;p&gt;http://chandoo.org/wp/2008/11/05/select-show-one-chart-from-many/_x000a_&lt;/p&gt;_x000a_"/>
    <d v="2010-02-17T10:02:56"/>
    <n v="0"/>
    <x v="1"/>
    <x v="1"/>
    <b v="1"/>
    <x v="1"/>
    <n v="4"/>
    <n v="40226.395833333336"/>
    <n v="2.287037036876427E-2"/>
    <n v="204"/>
    <d v="2010-02-17T00:00:00"/>
    <s v="arlu1201"/>
    <x v="1008"/>
  </r>
  <r>
    <n v="1017"/>
    <n v="2"/>
    <x v="271"/>
    <x v="222"/>
    <s v="&lt;p&gt;Thanks for your reply. I checked both the links above.  The charts are flexible but just 1 at a time is visible. How can I make 4 visible at one time and then when i change the dropdown, only 1 should be visible?_x000a_&lt;/p&gt;_x000a_"/>
    <d v="2010-02-17T10:44:12"/>
    <n v="0"/>
    <x v="2"/>
    <x v="0"/>
    <b v="1"/>
    <x v="0"/>
    <n v="4"/>
    <n v="40226.395833333336"/>
    <n v="0"/>
    <n v="204"/>
    <d v="2010-02-17T00:00:00"/>
    <n v="0"/>
    <x v="1009"/>
  </r>
  <r>
    <n v="1018"/>
    <n v="1"/>
    <x v="272"/>
    <x v="218"/>
    <s v="&lt;p&gt;I have the following table&lt;/p&gt;_x000a_&lt;p&gt;Item1 4&lt;br /&gt;_x000a_Item2 2&lt;/p&gt;_x000a_&lt;p&gt;Based on this data, i want to populate cells in 6 rows (4 + 2) as follows:&lt;br /&gt;_x000a_Item1&lt;br /&gt;_x000a_Item1&lt;br /&gt;_x000a_Item1&lt;br /&gt;_x000a_Item1&lt;br /&gt;_x000a_Item2&lt;br /&gt;_x000a_Item2&lt;/p&gt;_x000a_&lt;p&gt;This is because Item1 has a corresponding value of 4 and Item2 of 2 in the table above.&lt;/p&gt;_x000a_&lt;p&gt;Can this be done without using VBA?_x000a_&lt;/p&gt;_x000a_"/>
    <d v="2010-02-17T11:06:35"/>
    <n v="0"/>
    <x v="0"/>
    <x v="0"/>
    <b v="0"/>
    <x v="0"/>
    <n v="4"/>
    <n v="40226.462500000001"/>
    <n v="0"/>
    <n v="204"/>
    <d v="2010-02-17T00:00:00"/>
    <n v="0"/>
    <x v="1010"/>
  </r>
  <r>
    <n v="1019"/>
    <n v="1"/>
    <x v="273"/>
    <x v="223"/>
    <s v="&lt;p&gt;Hello,&lt;/p&gt;_x000a_&lt;p&gt;I have a table that contain different results for different items, i would like to use something like vlookup formula to show the results related to one of the items (as shown below), the problem if the items are not sorted based on the item name then i'll have gaps between the rows that resulted from the vlookup formula, any idea ?&lt;/p&gt;_x000a_&lt;p&gt;thanks in advance,&lt;/p&gt;_x000a_&lt;p&gt;Amro&lt;/p&gt;_x000a_&lt;p&gt;Table 1_x0009__x0009_&lt;/p&gt;_x000a_&lt;p&gt;Material _x0009_Amount _x0009_Quantity&lt;br /&gt;_x000a_item 1_x0009_           1000_x0009_ 500&lt;br /&gt;_x000a_item 1_x0009_            500_x0009_ 250&lt;br /&gt;_x000a_item 2_x0009_            100_x0009_ 2000&lt;br /&gt;_x000a_item 4              400_x0009_ 4000&lt;br /&gt;_x000a_item 2_x0009_            350_x0009_ 7000&lt;br /&gt;_x000a_item 4 _x0009_            400_x0009_ 4000&lt;br /&gt;_x000a_item 1_x0009_            650_x0009_ 325&lt;/p&gt;_x000a_&lt;p&gt;Table 2_x0009_&lt;/p&gt;_x000a_&lt;p&gt;Choose Item:_x0009_item 1&lt;/p&gt;_x000a_&lt;p&gt;Amount _x0009_Quantity&lt;br /&gt;_x000a_1000_x0009_500&lt;br /&gt;_x000a_500_x0009_250&lt;br /&gt;_x000a_650_x0009_325_x000a_&lt;/p&gt;_x000a_"/>
    <d v="2010-02-17T12:34:48"/>
    <n v="0"/>
    <x v="0"/>
    <x v="0"/>
    <b v="0"/>
    <x v="0"/>
    <n v="4"/>
    <n v="40226.523611111108"/>
    <n v="0"/>
    <n v="204"/>
    <d v="2010-02-17T00:00:00"/>
    <n v="0"/>
    <x v="1011"/>
  </r>
  <r>
    <n v="1020"/>
    <n v="1"/>
    <x v="270"/>
    <x v="218"/>
    <s v="&lt;p&gt;Thanks for the explanation._x000a_&lt;/p&gt;_x000a_"/>
    <d v="2010-02-17T12:37:56"/>
    <n v="0"/>
    <x v="2"/>
    <x v="0"/>
    <b v="1"/>
    <x v="0"/>
    <n v="4"/>
    <n v="40226.378472222219"/>
    <n v="0"/>
    <n v="204"/>
    <d v="2010-02-17T00:00:00"/>
    <n v="0"/>
    <x v="1012"/>
  </r>
  <r>
    <n v="1021"/>
    <n v="1"/>
    <x v="273"/>
    <x v="2"/>
    <s v="&lt;p&gt;Amro&lt;br /&gt;_x000a_Try the following&lt;br /&gt;_x000a_I assume that Material is in A1&lt;br /&gt;_x000a_make the following named areas&lt;br /&gt;_x000a_A1:A8 Material&lt;br /&gt;_x000a_F3 item&lt;/p&gt;_x000a_&lt;p&gt;Put&lt;br /&gt;_x000a_Material in E5&lt;br /&gt;_x000a_Amount in F5&lt;br /&gt;_x000a_Quantity in G5&lt;/p&gt;_x000a_&lt;p&gt;E6   =+MATCH(item,Material,0)&lt;br /&gt;_x000a_E6  =+MATCH(item,OFFSET(Material,E6,0),0)+E6&lt;br /&gt;_x000a_Copy E6 Down&lt;br /&gt;_x000a_F6 =+IF(E6=0,0,OFFSET($B$1,E6,0))&lt;br /&gt;_x000a_G6 =+IF(E6=0,0,OFFSET($C$1,E6,0))&lt;br /&gt;_x000a_Copy F6:G6 Down&lt;/p&gt;_x000a_&lt;p&gt;voila&lt;/p&gt;_x000a_&lt;p&gt;The table will have errors after the last value found, but they'll be easy to spot and always at the bottom_x000a_&lt;/p&gt;_x000a_"/>
    <d v="2010-02-17T13:14:47"/>
    <n v="0"/>
    <x v="1"/>
    <x v="1"/>
    <b v="1"/>
    <x v="1"/>
    <n v="4"/>
    <n v="40226.523611111108"/>
    <n v="2.8321759265963919E-2"/>
    <n v="205"/>
    <d v="2010-02-17T00:00:00"/>
    <s v="Amro-2011"/>
    <x v="1013"/>
  </r>
  <r>
    <n v="1022"/>
    <n v="2"/>
    <x v="271"/>
    <x v="2"/>
    <s v="&lt;p&gt;Arlu&lt;br /&gt;_x000a_I haven't tried this but it should work?&lt;br /&gt;_x000a_Setup the charts as in&lt;br /&gt;_x000a_ http://chandoo.org/wp/2008/11/05/select-show-one-chart-from-many/&lt;br /&gt;_x000a_Re-arrange the charts that you want grouped&lt;br /&gt;_x000a_use a Camera Tool to take a picture of the combined area&lt;br /&gt;_x000a_Rescale the Camera Tool as appropriate&lt;br /&gt;_x000a_Name the Camera Tool&lt;br /&gt;_x000a_Include the Nmaed Camera Tool in the list of Charts as described above_x000a_&lt;/p&gt;_x000a_"/>
    <d v="2010-02-17T13:20:41"/>
    <n v="0"/>
    <x v="3"/>
    <x v="1"/>
    <b v="1"/>
    <x v="1"/>
    <n v="4"/>
    <n v="40226.395833333336"/>
    <n v="0.16019675925781485"/>
    <n v="206"/>
    <d v="2010-02-17T00:00:00"/>
    <s v="arlu1201"/>
    <x v="1014"/>
  </r>
  <r>
    <n v="1023"/>
    <n v="2"/>
    <x v="271"/>
    <x v="222"/>
    <s v="&lt;p&gt;Where do i find the Camera Tool? Should i go to Paint?_x000a_&lt;/p&gt;_x000a_"/>
    <d v="2010-02-17T13:37:19"/>
    <n v="0"/>
    <x v="4"/>
    <x v="0"/>
    <b v="1"/>
    <x v="0"/>
    <n v="4"/>
    <n v="40226.395833333336"/>
    <n v="0"/>
    <n v="206"/>
    <d v="2010-02-17T00:00:00"/>
    <n v="0"/>
    <x v="1015"/>
  </r>
  <r>
    <n v="1024"/>
    <n v="1"/>
    <x v="273"/>
    <x v="223"/>
    <s v="&lt;p&gt;Hello Hui,&lt;/p&gt;_x000a_&lt;p&gt;thanks alot for your prompt respond, i tried your formula's but i think it give the first value of the chosen item for all of the rows that hold the formula's.&lt;br /&gt;_x000a_what am trying to do is the following:&lt;/p&gt;_x000a_&lt;p&gt;let's assume that the table 1 is a purchasing statement for the 3 items, and each row of table 1 represent a purchasing transaction, so in table 2 i want simply type down the name of the item and have the related row's of item 1 (amount and quantity).&lt;/p&gt;_x000a_&lt;p&gt;in other words am doing filtering for item 1 using the excel formula (because i need to add more conditions to the formulas once i figure it out).&lt;/p&gt;_x000a_&lt;p&gt;Thanks again :)&lt;/p&gt;_x000a_&lt;p&gt;Amro_x000a_&lt;/p&gt;_x000a_"/>
    <d v="2010-02-17T13:48:47"/>
    <n v="0"/>
    <x v="2"/>
    <x v="0"/>
    <b v="1"/>
    <x v="0"/>
    <n v="4"/>
    <n v="40226.523611111108"/>
    <n v="0"/>
    <n v="206"/>
    <d v="2010-02-17T00:00:00"/>
    <n v="0"/>
    <x v="1016"/>
  </r>
  <r>
    <n v="1025"/>
    <n v="2"/>
    <x v="271"/>
    <x v="0"/>
    <s v="&lt;p&gt;You can find camera tool from excel options &amp;gt; customize &amp;gt; buttons not in ribbon. Here is a tutorial.&lt;/p&gt;_x000a_&lt;p&gt;On a side note, pls. never title your posts as &quot;urgent&quot;. It may be urgent to you, but not for rest of the members here. http://chandoo.org/wp/2008/12/02/excel-camera-tool-help/_x000a_&lt;/p&gt;_x000a_"/>
    <d v="2010-02-17T13:54:13"/>
    <n v="0"/>
    <x v="5"/>
    <x v="0"/>
    <b v="1"/>
    <x v="0"/>
    <n v="4"/>
    <n v="40226.395833333336"/>
    <n v="0"/>
    <n v="206"/>
    <d v="2010-02-17T00:00:00"/>
    <n v="0"/>
    <x v="1017"/>
  </r>
  <r>
    <n v="1026"/>
    <n v="4"/>
    <x v="0"/>
    <x v="224"/>
    <s v="&lt;p&gt;Hello to all you Excel folks,&lt;/p&gt;_x000a_&lt;p&gt;My name is Diane, I'm an accountant at a University Medical School and have been using spreadsheets since before there was Excel.  I'm looking forward to Excel School and hoping to learn many new, useful ideas and tips._x000a_&lt;/p&gt;_x000a_"/>
    <d v="2010-02-18T03:27:13"/>
    <n v="0"/>
    <x v="38"/>
    <x v="0"/>
    <b v="1"/>
    <x v="0"/>
    <n v="5"/>
    <n v="40019.929861111108"/>
    <n v="0"/>
    <n v="206"/>
    <d v="2010-02-18T00:00:00"/>
    <n v="0"/>
    <x v="1018"/>
  </r>
  <r>
    <n v="1027"/>
    <n v="1"/>
    <x v="274"/>
    <x v="0"/>
    <s v="&lt;p&gt;Hi all,&lt;/p&gt;_x000a_&lt;p&gt;Hui suggested that we add a rules section to the forum to clarify a few things. Just take a few minutes to read this and make sure you are not breaking any :)&lt;/p&gt;_x000a_&lt;ul&gt;_x000a_&lt;li&gt;Use Relevant words in the Title and in the tag Box, This will aid future searches.&lt;/li&gt;_x000a_&lt;li&gt;When drafting a question, try and lay out the question in a clear and concise way.&lt;/li&gt;_x000a_&lt;li&gt;Try and tell the readers what is the situation, what have you tried and what do you want to achieve.&lt;/li&gt;_x000a_&lt;li&gt;Don't leave out information more info is better&lt;/li&gt;_x000a_&lt;li&gt;Be wary that you are posting information on a public web site and that if you post confidential data, it won’t be confidential for long.&lt;/li&gt;_x000a_&lt;li&gt;Randomize Numbers and Names if appropriate.&lt;/li&gt;_x000a_&lt;li&gt;Chandoo.org doesn't allow posting of files or pictures.&lt;br /&gt;_x000a_&lt;code&gt;&lt;/code&gt;To shares Files/Pictures see the guidelines here:&lt;/li&gt;_x000a_&lt;p&gt;http://chandoo.org/forums/topic/posting-a-sample-workbook&lt;/p&gt;_x000a_&lt;li&gt;Please don't use upload sites that require people to install downloaders, most people read (Virus, Malware etc) when we see that.&lt;/li&gt;_x000a_&lt;li&gt;Please use language which conveys respect, appreciation and love.&lt;/li&gt;_x000a_&lt;li&gt;Abusive language will not be tolerated.&lt;/li&gt;_x000a_&lt;li&gt;Never title your posts as &quot;Urgent&quot;,  &quot;Priority&quot; &quot;Immediate&quot;. It may be Important to you, but not for rest of the members here.&lt;/li&gt;_x000a_&lt;li&gt;Consider that the world is operating 24hrs a day. A late post today may well be answered by someone else overnight.&lt;/li&gt;_x000a_&lt;li&gt;If you and a reader have been involved in an ongoing conversation and the conversation suddenly stops, recognize that the person may have gone to bed, even though you have just arrived at work. In the worst case a reader may go on holidays and not get back to the question for a few days.&lt;/li&gt;_x000a_&lt;li&gt;Quickly search the Web and Chandoo.org for help before posting. It is quite possible that your problem has been solved by someone else.&lt;/li&gt;_x000a_&lt;li&gt;Check your answers before posting a solution.&lt;/li&gt;_x000a_&lt;li&gt;Say &quot;Thanks&quot;, whenever you can. Recognize when someone has bothered to go to the trouble and time to assist you with your question. Often readers will spend several hours working on a solution to a problem, a line of recognition will go a long way.&lt;/li&gt;_x000a_&lt;p&gt;&lt;code&gt;&lt;/code&gt;&lt;/p&gt;_x000a_&lt;li&gt;Don't be afraid to contribute. Have a go.&lt;/li&gt;_x000a_&lt;p&gt;&lt;code&gt;&lt;/code&gt;&lt;br /&gt;_x000a_Happy Posting.&lt;/p&gt;_x000a_&lt;p&gt;(PS: You can create a new topic by &lt;a href=&quot;http://chandoo.org/forums/?new=1&quot;&gt;clicking here&lt;/a&gt;)&lt;/ul&gt;_x000a_"/>
    <d v="2010-02-18T06:02:34"/>
    <n v="0"/>
    <x v="0"/>
    <x v="0"/>
    <b v="0"/>
    <x v="0"/>
    <n v="5"/>
    <n v="40227.251388888886"/>
    <n v="0"/>
    <n v="206"/>
    <d v="2010-02-18T00:00:00"/>
    <n v="0"/>
    <x v="1019"/>
  </r>
  <r>
    <n v="1028"/>
    <n v="2"/>
    <x v="271"/>
    <x v="222"/>
    <s v="&lt;p&gt;Sorry about that. I usually do that to have people reply to me faster..:) I will try and see if your solution works. Thanks for your prompt reply._x000a_&lt;/p&gt;_x000a_"/>
    <d v="2010-02-18T07:42:58"/>
    <n v="0"/>
    <x v="6"/>
    <x v="0"/>
    <b v="1"/>
    <x v="0"/>
    <n v="5"/>
    <n v="40226.395833333336"/>
    <n v="0"/>
    <n v="206"/>
    <d v="2010-02-18T00:00:00"/>
    <n v="0"/>
    <x v="1020"/>
  </r>
  <r>
    <n v="1029"/>
    <n v="1"/>
    <x v="273"/>
    <x v="2"/>
    <s v="&lt;p&gt;Have you tried setting the Table 1 up as a Table&lt;/p&gt;_x000a_&lt;p&gt;Excel 2007 - Select range, Insert Table&lt;br /&gt;_x000a_eXCEL TO 2003 - Select range, Data Filter, Auto Filter&lt;br /&gt;_x000a_This allows automatic filtering of the results giving you want you want&lt;/p&gt;_x000a_&lt;p&gt;ps: I made a typo above it should have read&lt;/p&gt;_x000a_&lt;p&gt;E6 =+MATCH(item,Material,0)&lt;br /&gt;_x000a_E7 =+MATCH(item,OFFSET(Material,E6,0),0)+E6&lt;br /&gt;_x000a_Copy E7 Down&lt;br /&gt;_x000a_F6 =+IF(E6=0,0,OFFSET($B$1,E6,0))&lt;br /&gt;_x000a_G6 =+IF(E6=0,0,OFFSET($C$1,E6,0))&lt;br /&gt;_x000a_Copy F6:G6 Down&lt;/p&gt;_x000a_&lt;p&gt;voila_x000a_&lt;/p&gt;_x000a_"/>
    <d v="2010-02-18T10:05:26"/>
    <n v="0"/>
    <x v="3"/>
    <x v="1"/>
    <b v="1"/>
    <x v="1"/>
    <n v="5"/>
    <n v="40226.523611111108"/>
    <n v="0.89682870370597811"/>
    <n v="207"/>
    <d v="2010-02-18T00:00:00"/>
    <s v="Amro-2011"/>
    <x v="1021"/>
  </r>
  <r>
    <n v="1030"/>
    <n v="1"/>
    <x v="273"/>
    <x v="223"/>
    <s v="&lt;p&gt;Thanks alot Voila . &lt;/p&gt;_x000a_&lt;p&gt;Amro_x000a_&lt;/p&gt;_x000a_"/>
    <d v="2010-02-18T11:02:52"/>
    <n v="0"/>
    <x v="4"/>
    <x v="0"/>
    <b v="1"/>
    <x v="0"/>
    <n v="5"/>
    <n v="40226.523611111108"/>
    <n v="0"/>
    <n v="207"/>
    <d v="2010-02-18T00:00:00"/>
    <n v="0"/>
    <x v="1022"/>
  </r>
  <r>
    <n v="1031"/>
    <n v="1"/>
    <x v="275"/>
    <x v="224"/>
    <s v="&lt;p&gt;Good morning,&lt;/p&gt;_x000a_&lt;p&gt;I have just loaded MS updated to SP2 and when I try to enter multiple lines in a chart title it will not allow me to start a new line when I hit the return; nothing happens.  Because I had a time crunch, I copied the information to Excel 2003 made the title changes then saved to 2007.  Am I doing something wrong or is there a problem with the update?&lt;/p&gt;_x000a_&lt;p&gt;Thanks,&lt;br /&gt;_x000a_Diane_x000a_&lt;/p&gt;_x000a_"/>
    <d v="2010-02-18T14:39:32"/>
    <n v="0"/>
    <x v="0"/>
    <x v="0"/>
    <b v="0"/>
    <x v="0"/>
    <n v="5"/>
    <n v="40227.61041666667"/>
    <n v="0"/>
    <n v="207"/>
    <d v="2010-02-18T00:00:00"/>
    <n v="0"/>
    <x v="1023"/>
  </r>
  <r>
    <n v="1032"/>
    <n v="1"/>
    <x v="275"/>
    <x v="2"/>
    <s v="&lt;p&gt;I have Excel 2007 SP2 and can produce multi line chart titles ?&lt;br /&gt;_x000a_Make sure you use the Enter Key on the main part of the keyboard not the Numeric Keypad_x000a_&lt;/p&gt;_x000a_"/>
    <d v="2010-02-18T23:20:19"/>
    <n v="0"/>
    <x v="1"/>
    <x v="1"/>
    <b v="1"/>
    <x v="1"/>
    <n v="5"/>
    <n v="40227.61041666667"/>
    <n v="0.36202546295680804"/>
    <n v="208"/>
    <d v="2010-02-18T00:00:00"/>
    <s v="bdbounds"/>
    <x v="1024"/>
  </r>
  <r>
    <n v="1033"/>
    <n v="1"/>
    <x v="276"/>
    <x v="222"/>
    <s v="&lt;p&gt;We need to display graphs which are rolling-13 weeks. We have been able to get the week numbers to roll. The data is on the same sheet on the left hand side - columns BI to DH). The charts' source data that we are going to make flexible (13-wk rolling) is towards the right end of the sheet (cols GA to GM). How do we get the values from the left side to this chart area (GA to GM) in such a way that when the week number on the top changes, the data should change below to point to the correct week?_x000a_&lt;/p&gt;_x000a_"/>
    <d v="2010-02-19T12:08:23"/>
    <n v="0"/>
    <x v="0"/>
    <x v="0"/>
    <b v="0"/>
    <x v="0"/>
    <n v="6"/>
    <n v="40228.505555555559"/>
    <n v="0"/>
    <n v="208"/>
    <d v="2010-02-19T00:00:00"/>
    <n v="0"/>
    <x v="1025"/>
  </r>
  <r>
    <n v="1034"/>
    <n v="1"/>
    <x v="276"/>
    <x v="2"/>
    <s v="&lt;p&gt;Arlu&lt;br /&gt;_x000a_If columns GA to GM are numbered 1 to 13 or as Dates 2/2/10, 9/2/10, 16/2/10 (D/m/y or any other format), you can use a Hlookup to retrieve the data for each row by referencing the date in the column above.&lt;/p&gt;_x000a_&lt;p&gt;If your data area BI1:DHx is named Data&lt;br /&gt;_x000a_in any cell below GA1 type the following&lt;/p&gt;_x000a_&lt;p&gt;=HLOOKUP(GA$1,Data,ROW())&lt;br /&gt;_x000a_and then copy across to GMx&lt;/p&gt;_x000a_&lt;p&gt;Then base your chart on GA1:GMx&lt;/p&gt;_x000a_&lt;p&gt;If GA1 is 2/2/2010 and GB1 adds 7 to GA1 etc across to GM1&lt;br /&gt;_x000a_By Changing the values of GA1 you can change the date range and hence the chart will move&lt;/p&gt;_x000a_&lt;p&gt;This can be linked to a Form Control to control the starting date of the range&lt;/p&gt;_x000a_&lt;p&gt;Another way to make dynamic charts is Named Ranges, but read about that here&lt;br /&gt;_x000a_http://chandoo.org/wp/2009/10/15/dynamic-chart-data-series/_x000a_&lt;/p&gt;_x000a_"/>
    <d v="2010-02-19T14:42:01"/>
    <n v="0"/>
    <x v="1"/>
    <x v="1"/>
    <b v="1"/>
    <x v="1"/>
    <n v="6"/>
    <n v="40228.505555555559"/>
    <n v="0.10695601851330139"/>
    <n v="209"/>
    <d v="2010-02-19T00:00:00"/>
    <s v="arlu1201"/>
    <x v="1026"/>
  </r>
  <r>
    <n v="1035"/>
    <n v="1"/>
    <x v="276"/>
    <x v="222"/>
    <s v="&lt;p&gt;Our columns GA to GM are not numbered thru dates but as Wk01, wk02, etc. Also we observed that if the wk number field is a value, hlookup works. If its a formula, it doesnt. Does hlookup work only if the value you are looking up is a value and not a formula?_x000a_&lt;/p&gt;_x000a_"/>
    <d v="2010-02-19T15:20:07"/>
    <n v="0"/>
    <x v="2"/>
    <x v="0"/>
    <b v="1"/>
    <x v="0"/>
    <n v="6"/>
    <n v="40228.505555555559"/>
    <n v="0"/>
    <n v="209"/>
    <d v="2010-02-19T00:00:00"/>
    <n v="0"/>
    <x v="1027"/>
  </r>
  <r>
    <n v="1036"/>
    <n v="1"/>
    <x v="276"/>
    <x v="2"/>
    <s v="&lt;p&gt;What values for dates are in Row 1 of columns BI:DH ?_x000a_&lt;/p&gt;_x000a_"/>
    <d v="2010-02-19T22:58:59"/>
    <n v="0"/>
    <x v="3"/>
    <x v="1"/>
    <b v="1"/>
    <x v="1"/>
    <n v="6"/>
    <n v="40228.505555555559"/>
    <n v="0.45207175925315823"/>
    <n v="210"/>
    <d v="2010-02-19T00:00:00"/>
    <s v="arlu1201"/>
    <x v="1028"/>
  </r>
  <r>
    <n v="1039"/>
    <n v="1"/>
    <x v="276"/>
    <x v="222"/>
    <s v="&lt;p&gt;The columns in B1:DH also have the format as wk01, wk02,etc...but is derived through a formula._x000a_&lt;/p&gt;_x000a_"/>
    <d v="2010-02-20T17:14:28"/>
    <n v="0"/>
    <x v="4"/>
    <x v="0"/>
    <b v="1"/>
    <x v="0"/>
    <n v="7"/>
    <n v="40228.505555555559"/>
    <n v="0"/>
    <n v="210"/>
    <d v="2010-02-20T00:00:00"/>
    <n v="0"/>
    <x v="1029"/>
  </r>
  <r>
    <n v="1040"/>
    <n v="1"/>
    <x v="276"/>
    <x v="2"/>
    <s v="&lt;p&gt;Arlu&lt;br /&gt;_x000a_I can't replicate your problem, as Hlookup is working fine with values, equations and even mixed case Wk01 vs wk01.&lt;/p&gt;_x000a_&lt;p&gt;I would suggest that you check that the equations in BI1:DH1 and GA1:GM1 aren't adding any leading spaces, trailing spaces or spaces in the middle.&lt;br /&gt;_x000a_ie:&lt;br /&gt;_x000a_Normal &quot;Wk01&quot;&lt;br /&gt;_x000a_Leading &quot; Wk01&quot;&lt;br /&gt;_x000a_Trailing &quot;Wk01 &quot;&lt;br /&gt;_x000a_Mid &quot;Wk 01&quot;&lt;br /&gt;_x000a_will all be treated differently by HLookup_x000a_&lt;/p&gt;_x000a_"/>
    <d v="2010-02-21T01:46:26"/>
    <n v="0"/>
    <x v="5"/>
    <x v="1"/>
    <b v="1"/>
    <x v="1"/>
    <n v="1"/>
    <n v="40228.505555555559"/>
    <n v="1.5683564814753481"/>
    <n v="211"/>
    <d v="2010-02-21T00:00:00"/>
    <s v="arlu1201"/>
    <x v="1030"/>
  </r>
  <r>
    <n v="1041"/>
    <n v="1"/>
    <x v="277"/>
    <x v="225"/>
    <s v="&lt;p&gt;I am creating a excel workbook to do analysis on database tables and indexes. Normally I will download a dump of both tables &amp;amp; indexes an then categorize them. &lt;/p&gt;_x000a_&lt;p&gt;Problem is that I want to separate tables and indexes using different sheets for each area. Currently I am using vlookup to extract tables since the names are off-course unique. Tables can have multiple indexes though. This is done easily in MS Access, but I don't want to use multiple applications if possible. Any ideas on how I can get indexes correctly extracted. &lt;/p&gt;_x000a_&lt;p&gt;Example &lt;/p&gt;_x000a_&lt;p&gt;Table_Name _x0009_Type&lt;br /&gt;_x000a_EDI40_x0009_       _x0009_TABLE&lt;br /&gt;_x000a_EDI40~0_x0009__x0009_INDEX&lt;br /&gt;_x000a_EDIDC_x0009__x0009_TABLE&lt;br /&gt;_x000a_EDIDC~0_x0009__x0009_INDEX&lt;br /&gt;_x000a_EDIDC~2_x0009__x0009_INDEX&lt;br /&gt;_x000a_EDIDC~3_x0009__x0009_INDEX&lt;br /&gt;_x000a_EDIDC~4_x0009__x0009_INDEX&lt;br /&gt;_x000a_EDIDS_x0009__x0009_TABLE&lt;br /&gt;_x000a_EDIDS~0_x0009__x0009_INDEX&lt;br /&gt;_x000a_EDIDS~1_x0009_       _x0009_INDEX&lt;br /&gt;_x000a_EDIDS~2_x0009__x0009_INDEX_x000a_&lt;/p&gt;_x000a_"/>
    <d v="2010-02-21T09:51:56"/>
    <n v="0"/>
    <x v="0"/>
    <x v="0"/>
    <b v="0"/>
    <x v="0"/>
    <n v="1"/>
    <n v="40230.410416666666"/>
    <n v="0"/>
    <n v="211"/>
    <d v="2010-02-21T00:00:00"/>
    <n v="0"/>
    <x v="1031"/>
  </r>
  <r>
    <n v="1042"/>
    <n v="1"/>
    <x v="277"/>
    <x v="2"/>
    <s v="&lt;p&gt;Suemol&lt;/p&gt;_x000a_&lt;p&gt;Would importing and then converting to a Table (Excel 2007) or a Filter Auto Filter (Excel 2003) do what you want&lt;/p&gt;_x000a_&lt;p&gt;You can then interactively setup different filters for the different table Types&lt;/p&gt;_x000a_&lt;p&gt;Similarly A pivot table will do the same_x000a_&lt;/p&gt;_x000a_"/>
    <d v="2010-02-21T10:59:45"/>
    <n v="0"/>
    <x v="1"/>
    <x v="1"/>
    <b v="1"/>
    <x v="1"/>
    <n v="1"/>
    <n v="40230.410416666666"/>
    <n v="4.7743055554747116E-2"/>
    <n v="212"/>
    <d v="2010-02-21T00:00:00"/>
    <s v="suemol"/>
    <x v="1032"/>
  </r>
  <r>
    <n v="1043"/>
    <n v="1"/>
    <x v="278"/>
    <x v="226"/>
    <s v="&lt;p&gt;Hello,&lt;/p&gt;_x000a_&lt;p&gt;Could any one help me in preparing a Graph which have overlapping rectangles of different sizes, whoes coordinates are known.&lt;br /&gt;_x000a_I did try doing it with graphs (line and area on secondary axis) but am not able to solve the problem when rectangle area of different width on x-axis.&lt;br /&gt;_x000a_Method based on example: http://peltiertech.com/Excel/Charts/XYAreaChart2.html&lt;/p&gt;_x000a_&lt;p&gt;Any Idea is welcome.&lt;br /&gt;_x000a_Regards_x000a_&lt;/p&gt;_x000a_"/>
    <d v="2010-02-21T18:05:14"/>
    <n v="0"/>
    <x v="0"/>
    <x v="0"/>
    <b v="0"/>
    <x v="0"/>
    <n v="1"/>
    <n v="40230.753472222219"/>
    <n v="0"/>
    <n v="212"/>
    <d v="2010-02-21T00:00:00"/>
    <n v="0"/>
    <x v="1033"/>
  </r>
  <r>
    <n v="1044"/>
    <n v="1"/>
    <x v="278"/>
    <x v="2"/>
    <s v="&lt;p&gt;Does either&lt;br /&gt;_x000a_http://peltiertech.com/WordPress/marimekko-charts/&lt;br /&gt;_x000a_or&lt;br /&gt;_x000a_http://chandoo.org/wp/2009/02/18/market-segmentation-charts-excel/&lt;br /&gt;_x000a_do what you want ?_x000a_&lt;/p&gt;_x000a_"/>
    <d v="2010-02-22T00:03:19"/>
    <n v="0"/>
    <x v="1"/>
    <x v="1"/>
    <b v="1"/>
    <x v="1"/>
    <n v="2"/>
    <n v="40230.753472222219"/>
    <n v="0.2488310185217415"/>
    <n v="213"/>
    <d v="2010-02-22T00:00:00"/>
    <s v="no-one"/>
    <x v="1034"/>
  </r>
  <r>
    <n v="1045"/>
    <n v="1"/>
    <x v="277"/>
    <x v="225"/>
    <s v="&lt;p&gt;Hui, &lt;/p&gt;_x000a_&lt;p&gt;Thanks for the suggestions. I will have a look at converting to table and see how it works out._x000a_&lt;/p&gt;_x000a_"/>
    <d v="2010-02-22T08:17:48"/>
    <n v="0"/>
    <x v="2"/>
    <x v="0"/>
    <b v="1"/>
    <x v="0"/>
    <n v="2"/>
    <n v="40230.410416666666"/>
    <n v="0"/>
    <n v="213"/>
    <d v="2010-02-22T00:00:00"/>
    <n v="0"/>
    <x v="1035"/>
  </r>
  <r>
    <n v="1046"/>
    <n v="1"/>
    <x v="276"/>
    <x v="222"/>
    <s v="&lt;p&gt;I will check for the spaces. Thanks anyways. Hopefully it works this time._x000a_&lt;/p&gt;_x000a_"/>
    <d v="2010-02-22T09:31:21"/>
    <n v="0"/>
    <x v="6"/>
    <x v="0"/>
    <b v="1"/>
    <x v="0"/>
    <n v="2"/>
    <n v="40228.505555555559"/>
    <n v="0"/>
    <n v="213"/>
    <d v="2010-02-22T00:00:00"/>
    <n v="0"/>
    <x v="1036"/>
  </r>
  <r>
    <n v="1047"/>
    <n v="1"/>
    <x v="279"/>
    <x v="227"/>
    <s v="&lt;p&gt;I have been working around this, but I thought I would try to see if there is a native solution I'm not aware of.  &lt;/p&gt;_x000a_&lt;p&gt;I'm using Excel 2007 and I am categorizing data as follows:&lt;/p&gt;_x000a_&lt;p&gt;# of payments missed            # of loans&lt;br /&gt;_x000a_      Zero                         14&lt;br /&gt;_x000a_      One                           3&lt;br /&gt;_x000a_      Two                           2&lt;br /&gt;_x000a_      Three or more                 1&lt;br /&gt;_x000a_      TOTAL                        20&lt;/p&gt;_x000a_&lt;p&gt;Delinquency is calculated as the respective category divided by the total.  In this example, 15% of loans have missed one payment (3/20).  When presenting this data, particularly in pivot chart form, the percentage of loans that have not missed a payment (70%) skew the scale.  In reality, nobody wants to see the 70% figure...they want to see the other 30%.  When I filter the pivot table to exclude the &quot;Zero&quot; category, however, the resulting percentages are then recalculated based on the new filtered total.  Long question short...is there a way to have Excel calculate these percentages based on the unfiltered total even though I only want to display the filtered/selected items in the pivot chart?_x000a_&lt;/p&gt;_x000a_"/>
    <d v="2010-02-22T21:58:36"/>
    <n v="0"/>
    <x v="0"/>
    <x v="0"/>
    <b v="0"/>
    <x v="0"/>
    <n v="2"/>
    <n v="40231.915277777778"/>
    <n v="0"/>
    <n v="213"/>
    <d v="2010-02-22T00:00:00"/>
    <n v="0"/>
    <x v="1037"/>
  </r>
  <r>
    <n v="1048"/>
    <n v="1"/>
    <x v="279"/>
    <x v="2"/>
    <s v="&lt;p&gt;Roy&lt;br /&gt;_x000a_The only way I can see to do that is to select the Zero Row and either&lt;br /&gt;_x000a_1. Hide the whole Row or&lt;br /&gt;_x000a_2. Make the Text Font Color the same color as the background&lt;/p&gt;_x000a_&lt;p&gt;You can do the same to the individual data in a chart, just make the Bar Color 'No Color'_x000a_&lt;/p&gt;_x000a_"/>
    <d v="2010-02-22T23:49:52"/>
    <n v="0"/>
    <x v="1"/>
    <x v="1"/>
    <b v="1"/>
    <x v="1"/>
    <n v="2"/>
    <n v="40231.915277777778"/>
    <n v="7.7685185184236616E-2"/>
    <n v="214"/>
    <d v="2010-02-22T00:00:00"/>
    <s v="roy007"/>
    <x v="1038"/>
  </r>
  <r>
    <n v="1049"/>
    <n v="1"/>
    <x v="280"/>
    <x v="228"/>
    <s v="&lt;p&gt;Hello everybody,&lt;/p&gt;_x000a_&lt;p&gt;I'm trying to return a text cell from 2 tables. These 2 tables contain numerical values resulting of a mathematical formula, so inside the cell there is the number as result.&lt;/p&gt;_x000a_&lt;p&gt;As shown below I'd like to return for instance &quot;SPAGHETTI, 500 G&quot; in a new cell if the value &quot;131.6455696&quot; is the highest in the other table. I've tried with many functions but with no luck. &lt;/p&gt;_x000a_&lt;p&gt;How could I fix it?&lt;/p&gt;_x000a_&lt;p&gt;Product / Year_x0009_1 RICE,1 KG_x0009_CRISPBREAD, 1 KG_x0009_SPAGHETTI, 500 G&lt;/p&gt;_x000a_&lt;p&gt;2002_x0009_2.45_x0009_4.39_x0009_0.79&lt;br /&gt;_x000a_2003_x0009_2.46_x0009_4.49_x0009_0.78&lt;br /&gt;_x000a_2004_x0009_2.42_x0009_4.53_x0009_0.76&lt;br /&gt;_x000a_2005_x0009_2.18_x0009_4.62_x0009_0.75&lt;br /&gt;_x000a_2006_x0009_1.98_x0009_4.26_x0009_0.79&lt;br /&gt;_x000a_2007_x0009_2_x0009_4.28_x0009_0.8&lt;br /&gt;_x000a_2008_x0009_2.12_x0009_4.48_x0009_1.04&lt;/p&gt;_x000a_&lt;p&gt;Price relative  Index_x0009__x0009__x0009_&lt;/p&gt;_x000a_&lt;p&gt;2002_x0009_100_x0009_100_x0009_100&lt;br /&gt;_x000a_2003_x0009_100.4081633_x0009_102.2779043_x0009_98.73417722&lt;br /&gt;_x000a_2004_x0009_98.7755102_x0009_103.1890661_x0009_96.20253165&lt;br /&gt;_x000a_2005_x0009_88.97959184_x0009_105.23918_x0009_94.93670886&lt;br /&gt;_x000a_2006_x0009_80.81632653_x0009_97.03872437_x0009_100&lt;br /&gt;_x000a_2007_x0009_81.63265306_x0009_97.49430524_x0009_101.2658228&lt;br /&gt;_x000a_2008_x0009_86.53061224_x0009_102.0501139_x0009_131.6455696&lt;/p&gt;_x000a_&lt;p&gt;Thanks in advance,&lt;/p&gt;_x000a_&lt;p&gt;Aleksi_x000a_&lt;/p&gt;_x000a_"/>
    <d v="2010-02-23T12:50:36"/>
    <n v="0"/>
    <x v="0"/>
    <x v="0"/>
    <b v="0"/>
    <x v="0"/>
    <n v="3"/>
    <n v="40232.534722222219"/>
    <n v="0"/>
    <n v="214"/>
    <d v="2010-02-23T00:00:00"/>
    <n v="0"/>
    <x v="1039"/>
  </r>
  <r>
    <n v="1050"/>
    <n v="1"/>
    <x v="280"/>
    <x v="2"/>
    <s v="&lt;p&gt;Aleksi&lt;/p&gt;_x000a_&lt;p&gt;Assuming that Product is in Cell A1 and that you are after the largest value in the latest Row ie: 2008 the following will work&lt;/p&gt;_x000a_&lt;p&gt;=OFFSET($A$1,0,MATCH(MAX(OFFSET($B$1:$D$1,COUNTA($A$2:$A$22),0)),OFFSET($B$1:$D$1,COUNTA($A$2:$A$22),0)))&lt;/p&gt;_x000a_&lt;p&gt;If you are after the product with the maximum value anywhere in the table&lt;br /&gt;_x000a_Add A helper Column Column E&lt;br /&gt;_x000a_In E1 put =MAX(B2:D8)&lt;br /&gt;_x000a_In E2 put =IF(ISERROR(MATCH($E$1,B2:D2,0)),0,MATCH($E$1,B2:D2,0))&lt;br /&gt;_x000a_copy E2 down&lt;/p&gt;_x000a_&lt;p&gt;Now you can use&lt;br /&gt;_x000a_=+OFFSET($A$1,0,MAX($E$2:$E$8))&lt;br /&gt;_x000a_to return the maximum value from anywhere_x000a_&lt;/p&gt;_x000a_"/>
    <d v="2010-02-23T13:47:17"/>
    <n v="0"/>
    <x v="1"/>
    <x v="1"/>
    <b v="1"/>
    <x v="1"/>
    <n v="3"/>
    <n v="40232.534722222219"/>
    <n v="3.9780092592991423E-2"/>
    <n v="215"/>
    <d v="2010-02-23T00:00:00"/>
    <s v="aleksi"/>
    <x v="1040"/>
  </r>
  <r>
    <n v="1051"/>
    <n v="1"/>
    <x v="280"/>
    <x v="2"/>
    <s v="&lt;p&gt;Aleksi&lt;br /&gt;_x000a_Apologies, I've misread your tables&lt;br /&gt;_x000a_Can you please tell us the cells which&lt;br /&gt;_x000a_ Product / Year 1 RICE,1 KG CRISPBREAD, 1 KG SPAGHETTI, 500 G&lt;br /&gt;_x000a_and&lt;br /&gt;_x000a_ 2002 100 100 100&lt;br /&gt;_x000a_are in ?_x000a_&lt;/p&gt;_x000a_"/>
    <d v="2010-02-23T13:51:50"/>
    <n v="0"/>
    <x v="2"/>
    <x v="1"/>
    <b v="1"/>
    <x v="1"/>
    <n v="3"/>
    <n v="40232.534722222219"/>
    <n v="4.2939814818964805E-2"/>
    <n v="216"/>
    <d v="2010-02-23T00:00:00"/>
    <s v="aleksi"/>
    <x v="1041"/>
  </r>
  <r>
    <n v="1052"/>
    <n v="1"/>
    <x v="280"/>
    <x v="228"/>
    <s v="&lt;p&gt;Hey Hui,&lt;br /&gt;_x000a_I've tried what you suggested and we are almost there.&lt;br /&gt;_x000a_But still it doesn't work. The table i posted there is not the real one. The real one is much bigger with many items.&lt;/p&gt;_x000a_&lt;p&gt;I try to post it here:&lt;/p&gt;_x000a_&lt;p&gt;TABLE 1:&lt;/p&gt;_x000a_&lt;p&gt;Product / Year_x0009_1 RICE,1 KG_x0009_CRISPBREAD, 1 KG_x0009_SPAGHETTI, 500 G&lt;br /&gt;_x000a_2002_x0009_2.45_x0009_4.39_x0009_0.79&lt;br /&gt;_x000a_2003_x0009_2.46_x0009_4.49_x0009_0.78&lt;br /&gt;_x000a_2004_x0009_2.42_x0009_4.53_x0009_0.76&lt;br /&gt;_x000a_2005_x0009_2.18_x0009_4.62_x0009_0.75&lt;br /&gt;_x000a_2006_x0009_1.98_x0009_4.26_x0009_0.79&lt;br /&gt;_x000a_2007_x0009_2_x0009_4.28_x0009_0.8&lt;br /&gt;_x000a_2008_x0009_2.12_x0009_4.48_x0009_1.04&lt;/p&gt;_x000a_&lt;p&gt;TABLE 2&lt;/p&gt;_x000a_&lt;p&gt;Price relative  Index_x0009__x0009__x0009_&lt;/p&gt;_x000a_&lt;p&gt;2002_x0009_100_x0009_100_x0009_100&lt;br /&gt;_x000a_2003_x0009_100.4081633_x0009_102.2779043_x0009_98.73417722&lt;br /&gt;_x000a_2004_x0009_98.7755102_x0009_103.1890661_x0009_96.20253165&lt;br /&gt;_x000a_2005_x0009_88.97959184_x0009_105.23918_x0009_94.93670886&lt;br /&gt;_x000a_2006_x0009_80.81632653_x0009_97.03872437_x0009_100&lt;br /&gt;_x000a_2007_x0009_81.63265306_x0009_97.49430524_x0009_101.2658228&lt;br /&gt;_x000a_2008_x0009_86.53061224_x0009_102.0501139_x0009_131.6455696&lt;/p&gt;_x000a_&lt;p&gt;Thanks again for the prompt reply before :)&lt;/p&gt;_x000a_&lt;p&gt;Br,&lt;/p&gt;_x000a_&lt;p&gt;Aleksi_x000a_&lt;/p&gt;_x000a_"/>
    <d v="2010-02-23T15:14:29"/>
    <n v="0"/>
    <x v="3"/>
    <x v="0"/>
    <b v="1"/>
    <x v="0"/>
    <n v="3"/>
    <n v="40232.534722222219"/>
    <n v="0"/>
    <n v="216"/>
    <d v="2010-02-23T00:00:00"/>
    <n v="0"/>
    <x v="1042"/>
  </r>
  <r>
    <n v="1053"/>
    <n v="4"/>
    <x v="0"/>
    <x v="229"/>
    <s v="&lt;p&gt;Hi there - I'm Charles from Minneapolis, MN (originally from London). I am so impressed with the content of this site!  I have been working with Excel for many years, but clearly at a VERY basic level!! &lt;/p&gt;_x000a_&lt;p&gt;I work in sales support and primarily need to learn about sales dashboarding. I have pulled some great tips so far and am looking forward to learning more._x000a_&lt;/p&gt;_x000a_"/>
    <d v="2010-02-23T19:09:10"/>
    <n v="0"/>
    <x v="39"/>
    <x v="0"/>
    <b v="1"/>
    <x v="0"/>
    <n v="3"/>
    <n v="40019.929861111108"/>
    <n v="0"/>
    <n v="216"/>
    <d v="2010-02-23T00:00:00"/>
    <n v="0"/>
    <x v="1043"/>
  </r>
  <r>
    <n v="1054"/>
    <n v="3"/>
    <x v="281"/>
    <x v="229"/>
    <s v="&lt;p&gt;HI there - I know some people hate speedometers, but my org is not that advanced with charting, so am trying to get my data into one. I have created the doughnut and the 'needle', but when I try to stack one ontop of another I can't get the needle to show infront of the doughnut. I am on Excel 2003 and have tried everything. Help!!_x000a_&lt;/p&gt;_x000a_"/>
    <d v="2010-02-23T19:12:51"/>
    <n v="0"/>
    <x v="0"/>
    <x v="0"/>
    <b v="0"/>
    <x v="0"/>
    <n v="3"/>
    <n v="40232.800000000003"/>
    <n v="0"/>
    <n v="216"/>
    <d v="2010-02-23T00:00:00"/>
    <n v="0"/>
    <x v="1044"/>
  </r>
  <r>
    <n v="1055"/>
    <n v="3"/>
    <x v="281"/>
    <x v="163"/>
    <s v="&lt;p&gt;Hi,&lt;/p&gt;_x000a_&lt;p&gt;Take a look here&lt;/p&gt;_x000a_&lt;p&gt;http://chandoo.org/wp/2008/09/09/excel-speedometer-chart-download/_x000a_&lt;/p&gt;_x000a_"/>
    <d v="2010-02-23T22:45:02"/>
    <n v="0"/>
    <x v="1"/>
    <x v="0"/>
    <b v="1"/>
    <x v="0"/>
    <n v="3"/>
    <n v="40232.800000000003"/>
    <n v="0"/>
    <n v="216"/>
    <d v="2010-02-23T00:00:00"/>
    <n v="0"/>
    <x v="1045"/>
  </r>
  <r>
    <n v="1056"/>
    <n v="3"/>
    <x v="281"/>
    <x v="229"/>
    <s v="&lt;p&gt;Thanks Chippy - that is the post I was basing my work off. Where Chandoo says &quot;Just drag and drop the pie chart on the donut chart. Tweak the colors if needed, adjust the “send to background” / “bring to foreground” settings&quot; is where I am having problems. &lt;/p&gt;_x000a_&lt;p&gt;I have adjusted the “send to background” / “bring to foreground”, but with no luck._x000a_&lt;/p&gt;_x000a_"/>
    <d v="2010-02-23T23:14:15"/>
    <n v="0"/>
    <x v="2"/>
    <x v="0"/>
    <b v="1"/>
    <x v="0"/>
    <n v="3"/>
    <n v="40232.800000000003"/>
    <n v="0"/>
    <n v="216"/>
    <d v="2010-02-23T00:00:00"/>
    <n v="0"/>
    <x v="1046"/>
  </r>
  <r>
    <n v="1057"/>
    <n v="3"/>
    <x v="281"/>
    <x v="2"/>
    <s v="&lt;p&gt;Select the Chart which has the needle&lt;br /&gt;_x000a_Set the colors to all Non-Needle Doughnut segments and the Chart Area itself to No Color or No Fill (Which is Transparent)&lt;br /&gt;_x000a_Also Right Click on the Chart area of the Needle Chart and select Bring to Front_x000a_&lt;/p&gt;_x000a_"/>
    <d v="2010-02-24T02:51:50"/>
    <n v="0"/>
    <x v="3"/>
    <x v="1"/>
    <b v="1"/>
    <x v="1"/>
    <n v="4"/>
    <n v="40232.800000000003"/>
    <n v="0.31932870369928423"/>
    <n v="217"/>
    <d v="2010-02-24T00:00:00"/>
    <s v="Brit_in_MN"/>
    <x v="1047"/>
  </r>
  <r>
    <n v="1058"/>
    <n v="1"/>
    <x v="280"/>
    <x v="2"/>
    <s v="&lt;p&gt;Aleksi&lt;br /&gt;_x000a_Can you please tell me the Cell Reference of the two Year 2002 cells&lt;/p&gt;_x000a_&lt;p&gt;ie:&lt;br /&gt;_x000a_Product/Yr 2002 is in Sheet1 A3&lt;br /&gt;_x000a_Price Relative Index 2002 is in Sheet3 A20&lt;br /&gt;_x000a_etc_x000a_&lt;/p&gt;_x000a_"/>
    <d v="2010-02-24T04:02:45"/>
    <n v="0"/>
    <x v="4"/>
    <x v="1"/>
    <b v="1"/>
    <x v="1"/>
    <n v="4"/>
    <n v="40232.534722222219"/>
    <n v="0.63385416667006211"/>
    <n v="218"/>
    <d v="2010-02-24T00:00:00"/>
    <s v="aleksi"/>
    <x v="1048"/>
  </r>
  <r>
    <n v="1059"/>
    <n v="1"/>
    <x v="282"/>
    <x v="125"/>
    <s v="&lt;p&gt;Hi,&lt;br /&gt;_x000a_I know how to position a line precisely using Ctrl,Alt &amp;amp; Shift.However if I use&lt;br /&gt;_x000a_a freeform line and click on the line,the square endpoints appear.To move &amp;amp; position these points,the Ctrl,Alt &amp;amp; Shift buttons dont't seem to work.Any ideas how to do this.&lt;br /&gt;_x000a_Regards&lt;br /&gt;_x000a_Azad_x000a_&lt;/p&gt;_x000a_"/>
    <d v="2010-02-24T06:21:06"/>
    <n v="0"/>
    <x v="0"/>
    <x v="0"/>
    <b v="0"/>
    <x v="0"/>
    <n v="4"/>
    <n v="40233.26458333333"/>
    <n v="0"/>
    <n v="218"/>
    <d v="2010-02-24T00:00:00"/>
    <n v="0"/>
    <x v="1049"/>
  </r>
  <r>
    <n v="1060"/>
    <n v="1"/>
    <x v="282"/>
    <x v="163"/>
    <s v="&lt;p&gt;Hi,&lt;/p&gt;_x000a_&lt;p&gt;If you click on the end point the cursor changes to a double-arrow, then press your mouse button and drag the end point to the position you want_x000a_&lt;/p&gt;_x000a_"/>
    <d v="2010-02-24T07:37:45"/>
    <n v="0"/>
    <x v="1"/>
    <x v="0"/>
    <b v="1"/>
    <x v="0"/>
    <n v="4"/>
    <n v="40233.26458333333"/>
    <n v="0"/>
    <n v="218"/>
    <d v="2010-02-24T00:00:00"/>
    <n v="0"/>
    <x v="1050"/>
  </r>
  <r>
    <n v="1061"/>
    <n v="1"/>
    <x v="282"/>
    <x v="2"/>
    <s v="&lt;p&gt;Azad&lt;/p&gt;_x000a_&lt;p&gt;Right Click on the Curve and select Edit Points&lt;br /&gt;_x000a_The Points will change to small boxes which can then be moved.&lt;/p&gt;_x000a_&lt;p&gt;Also Double Clicking the line allows you to change the line properties including lines style, thickness, color and end points_x000a_&lt;/p&gt;_x000a_"/>
    <d v="2010-02-24T08:02:58"/>
    <n v="0"/>
    <x v="2"/>
    <x v="1"/>
    <b v="1"/>
    <x v="1"/>
    <n v="4"/>
    <n v="40233.26458333333"/>
    <n v="7.0810185185109731E-2"/>
    <n v="219"/>
    <d v="2010-02-24T00:00:00"/>
    <s v="Azad"/>
    <x v="1051"/>
  </r>
  <r>
    <n v="1062"/>
    <n v="1"/>
    <x v="283"/>
    <x v="3"/>
    <s v="&lt;p&gt;Hello,&lt;/p&gt;_x000a_&lt;p&gt;I'm using excel tables with formulaes in some column. The table looks like this (formula shown):&lt;/p&gt;_x000a_&lt;pre&gt;_x000a_    A      B       C_x000a_1   AAA    1       =A1 &amp;amp; &quot;-&quot; &amp;amp; B1_x000a_2   AAA            =A2 &amp;amp; &quot;-&quot; &amp;amp; B2_x000a_3   BBB    3       =A3 &amp;amp; &quot;-&quot; &amp;amp; B3_x000a_&lt;/pre&gt;_x000a_&lt;p&gt;The table is defined with the range A1:C3. When I insert a line between rows 2 &amp;amp; 3 here's what I obtain :&lt;/p&gt;_x000a_&lt;pre&gt;_x000a_    A      B       C_x000a_1   AAA    1       =A1 &amp;amp; &quot;-&quot; &amp;amp; B1_x000a_2   AAA            =A2 &amp;amp; &quot;-&quot; &amp;amp; B2_x000a_3                  =A2 &amp;amp; &quot;-&quot; &amp;amp; B2_x000a_4   BBB    3       =A3 &amp;amp; &quot;-&quot; &amp;amp; B3_x000a_&lt;/pre&gt;_x000a_&lt;p&gt;Which leads to incorrect results below the inserted line.  :-(&lt;br /&gt;_x000a_Is there any way to avoid this behaviour ?&lt;/p&gt;_x000a_&lt;p&gt;Regards &lt;/p&gt;_x000a_&lt;p&gt;Cyril Z._x000a_&lt;/p&gt;_x000a_"/>
    <d v="2010-02-24T16:19:52"/>
    <n v="0"/>
    <x v="0"/>
    <x v="0"/>
    <b v="0"/>
    <x v="0"/>
    <n v="4"/>
    <n v="40233.679861111108"/>
    <n v="0"/>
    <n v="219"/>
    <d v="2010-02-24T00:00:00"/>
    <n v="0"/>
    <x v="1052"/>
  </r>
  <r>
    <n v="1063"/>
    <n v="1"/>
    <x v="284"/>
    <x v="3"/>
    <s v="&lt;p&gt;Hello,&lt;/p&gt;_x000a_&lt;p&gt;I'm found of the ability to automatically change a formula in a table and the way all cells below reflet the change. This is great.&lt;/p&gt;_x000a_&lt;p&gt;Unfortunately, I have removed a formula in a column, which was reported correctly below, but now, everytime I add line by moving the tick the formula reappears in all the lines created.&lt;/p&gt;_x000a_&lt;p&gt;This is annoying, though not really critical.&lt;/p&gt;_x000a_&lt;p&gt;How can I get rid of that formula for ever ?&lt;/p&gt;_x000a_&lt;p&gt;Regards&lt;/p&gt;_x000a_&lt;p&gt;Cyril Z._x000a_&lt;/p&gt;_x000a_"/>
    <d v="2010-02-24T16:25:05"/>
    <n v="0"/>
    <x v="0"/>
    <x v="0"/>
    <b v="0"/>
    <x v="0"/>
    <n v="4"/>
    <n v="40233.684027777781"/>
    <n v="0"/>
    <n v="219"/>
    <d v="2010-02-24T00:00:00"/>
    <n v="0"/>
    <x v="1053"/>
  </r>
  <r>
    <n v="1064"/>
    <n v="3"/>
    <x v="281"/>
    <x v="229"/>
    <s v="&lt;p&gt;Fantastic - that fixed it!!&lt;/p&gt;_x000a_&lt;p&gt;thanks_x000a_&lt;/p&gt;_x000a_"/>
    <d v="2010-02-24T16:29:14"/>
    <n v="0"/>
    <x v="4"/>
    <x v="0"/>
    <b v="1"/>
    <x v="0"/>
    <n v="4"/>
    <n v="40232.800000000003"/>
    <n v="0"/>
    <n v="219"/>
    <d v="2010-02-24T00:00:00"/>
    <n v="0"/>
    <x v="1054"/>
  </r>
  <r>
    <n v="1065"/>
    <n v="1"/>
    <x v="285"/>
    <x v="230"/>
    <s v="&lt;p&gt;I have a pretty large spreadsheet that I use on a weekly basis to track vendor payments. In column E i have the payment date and in column I i have the payment amount. Now I use red text to indicate the payment has not been made and I use black text to indicate that the payment has been made. What I'm trying to accomplish is that when the cell with the payment about has come to equal or be greater than the payment date in the E column that the text in the payment amount(Column I) turn from red to black. Hopefully i explained this well enough. Thanks in advance for your help._x000a_&lt;/p&gt;_x000a_"/>
    <d v="2010-02-24T17:50:54"/>
    <n v="0"/>
    <x v="0"/>
    <x v="0"/>
    <b v="0"/>
    <x v="0"/>
    <n v="4"/>
    <n v="40233.743055555555"/>
    <n v="0"/>
    <n v="219"/>
    <d v="2010-02-24T00:00:00"/>
    <n v="0"/>
    <x v="1055"/>
  </r>
  <r>
    <n v="1066"/>
    <n v="1"/>
    <x v="286"/>
    <x v="98"/>
    <s v="&lt;p&gt;Hi Chandoo&lt;br /&gt;_x000a_I have a folder in which there are a lot of excel files.&lt;br /&gt;_x000a_These excel files are very similar among then (just month and years differ one another).&lt;br /&gt;_x000a_I'd like to know how to extract the NAME of all files into a excel worksheet.&lt;/p&gt;_x000a_&lt;p&gt;Cheers&lt;/p&gt;_x000a_&lt;p&gt;Krinsom_x000a_&lt;/p&gt;_x000a_"/>
    <d v="2010-02-24T19:54:11"/>
    <n v="0"/>
    <x v="0"/>
    <x v="0"/>
    <b v="0"/>
    <x v="0"/>
    <n v="4"/>
    <n v="40233.82916666667"/>
    <n v="0"/>
    <n v="219"/>
    <d v="2010-02-24T00:00:00"/>
    <n v="0"/>
    <x v="1056"/>
  </r>
  <r>
    <n v="1067"/>
    <n v="1"/>
    <x v="286"/>
    <x v="163"/>
    <s v="&lt;p&gt;Hi,&lt;/p&gt;_x000a_&lt;p&gt;Take a look here, once you have your list you can import into Excel&lt;/p&gt;_x000a_&lt;p&gt;http://spreadsheetpage.com/index.php/tip/getting_a_list_of_file_names_x000a_&lt;/p&gt;_x000a_"/>
    <d v="2010-02-24T23:32:49"/>
    <n v="0"/>
    <x v="1"/>
    <x v="0"/>
    <b v="1"/>
    <x v="0"/>
    <n v="4"/>
    <n v="40233.82916666667"/>
    <n v="0"/>
    <n v="219"/>
    <d v="2010-02-24T00:00:00"/>
    <n v="0"/>
    <x v="1057"/>
  </r>
  <r>
    <n v="1068"/>
    <n v="1"/>
    <x v="285"/>
    <x v="2"/>
    <s v="&lt;p&gt;You didn't specify where the Payment date is&lt;br /&gt;_x000a_So I have assumed Column F&lt;/p&gt;_x000a_&lt;p&gt;Select I2&lt;br /&gt;_x000a_Goto conditional formating and use a formula&lt;br /&gt;_x000a_=F2&amp;gt;=E2&lt;br /&gt;_x000a_Change the Format to Red + Bold&lt;br /&gt;_x000a_Apply&lt;br /&gt;_x000a_Copy the cell down_x000a_&lt;/p&gt;_x000a_"/>
    <d v="2010-02-24T23:43:00"/>
    <n v="0"/>
    <x v="1"/>
    <x v="1"/>
    <b v="1"/>
    <x v="1"/>
    <n v="4"/>
    <n v="40233.743055555555"/>
    <n v="0.24513888888759539"/>
    <n v="220"/>
    <d v="2010-02-24T00:00:00"/>
    <s v="accountingblm"/>
    <x v="1058"/>
  </r>
  <r>
    <n v="1069"/>
    <n v="1"/>
    <x v="284"/>
    <x v="2"/>
    <s v="&lt;p&gt;Cyrilz&lt;br /&gt;_x000a_The whole idea of tables in Excel is that they are a consistent set of data in the same format&lt;br /&gt;_x000a_So Excel is trying to maintain the consistency wherever it can&lt;br /&gt;_x000a_It does allow you to delete individual cells within a table&lt;br /&gt;_x000a_But whilst there is 1 cell in a Column with a formula Excel will put that formula in any new rows inserted to maintain the consistency._x000a_&lt;/p&gt;_x000a_"/>
    <d v="2010-02-24T23:49:10"/>
    <n v="0"/>
    <x v="1"/>
    <x v="1"/>
    <b v="1"/>
    <x v="1"/>
    <n v="4"/>
    <n v="40233.684027777781"/>
    <n v="0.30844907407299615"/>
    <n v="221"/>
    <d v="2010-02-24T00:00:00"/>
    <s v="cyrilz"/>
    <x v="1059"/>
  </r>
  <r>
    <n v="1070"/>
    <n v="1"/>
    <x v="283"/>
    <x v="2"/>
    <s v="&lt;p&gt;Cyril&lt;br /&gt;_x000a_When you say you have a Table is it a defined Table, as in Insert Table (Excel 07)&lt;br /&gt;_x000a_or is it just a Range of Cells that looks like a Table&lt;/p&gt;_x000a_&lt;p&gt;When formated as a Table, there will be a Header Row, which can't have formulas&lt;br /&gt;_x000a_Inserting a Row in a Table and the Table automatically inserts the appropriate formulas&lt;/p&gt;_x000a_&lt;p&gt;When formated as a range of cells, there doesn't have to be a header and you can have formulas, which looks like what you've got&lt;br /&gt;_x000a_Inserting a Row in this case should give a blank row&lt;/p&gt;_x000a_&lt;p&gt;I tried both and can't reproduce your problem_x000a_&lt;/p&gt;_x000a_"/>
    <d v="2010-02-25T00:05:06"/>
    <n v="0"/>
    <x v="1"/>
    <x v="1"/>
    <b v="1"/>
    <x v="1"/>
    <n v="5"/>
    <n v="40233.679861111108"/>
    <n v="0.32368055555707542"/>
    <n v="222"/>
    <d v="2010-02-25T00:00:00"/>
    <s v="cyrilz"/>
    <x v="1060"/>
  </r>
  <r>
    <n v="1071"/>
    <n v="1"/>
    <x v="284"/>
    <x v="3"/>
    <s v="&lt;p&gt;Thanks Hui for your answer.&lt;/p&gt;_x000a_&lt;p&gt;Unfortunately, I've double checked and I removed all formulas in the table. So I have a column without any formalas in it.&lt;br /&gt;_x000a_When I extend the table, the formula reappears. Like if the table had kept it in memory (kind of homeopathic dilution :-) )&lt;/p&gt;_x000a_&lt;p&gt;The only solution I can imagine is to return to range and recreate the table elsewhere, but this is annoying._x000a_&lt;/p&gt;_x000a_"/>
    <d v="2010-02-25T14:16:26"/>
    <n v="0"/>
    <x v="2"/>
    <x v="0"/>
    <b v="1"/>
    <x v="0"/>
    <n v="5"/>
    <n v="40233.684027777781"/>
    <n v="0"/>
    <n v="222"/>
    <d v="2010-02-25T00:00:00"/>
    <n v="0"/>
    <x v="1061"/>
  </r>
  <r>
    <n v="1072"/>
    <n v="1"/>
    <x v="283"/>
    <x v="3"/>
    <s v="&lt;p&gt;Hui, it is a 2007 Table (Insert Table). I've not repoduced the header in the post, but you're right there are here.&lt;/p&gt;_x000a_&lt;p&gt;I've selected the row, and right click &amp;gt; Insert line.&lt;/p&gt;_x000a_&lt;p&gt;Regards._x000a_&lt;/p&gt;_x000a_"/>
    <d v="2010-02-25T14:18:30"/>
    <n v="0"/>
    <x v="2"/>
    <x v="0"/>
    <b v="1"/>
    <x v="0"/>
    <n v="5"/>
    <n v="40233.679861111108"/>
    <n v="0"/>
    <n v="222"/>
    <d v="2010-02-25T00:00:00"/>
    <n v="0"/>
    <x v="1062"/>
  </r>
  <r>
    <n v="1073"/>
    <n v="1"/>
    <x v="287"/>
    <x v="182"/>
    <s v="&lt;p&gt;I did a file in the past doing this with multiple tabs, one tab for each person involved and had a summary sheet for quick access but was not very dynamic and user friendly so i'm hoping there might be a better way...&lt;/p&gt;_x000a_&lt;p&gt;I have X amount of people who have independent balances.  These balances will have additions and subtractions and descriptions of why their totals fluctuate.  It is crucial that I can reference these descriptions in case there are disagreements in the future.  x will grow and subtract as new people will enter and old ones will leave so I have to be able to add/subtract people easily and some additions may come in with  starting &quot;balances&quot; as well. &lt;/p&gt;_x000a_&lt;p&gt;Should be noted as well, some people will have 4 transactions, others will have 70 so the numbers of transactions (with descriptions) has to be somewhat dynamic and not restrictive. &lt;/p&gt;_x000a_&lt;p&gt;A summary sheet is needed which will show the name and current &quot;balance&quot; and this will be used as a quick reference to see an overall picture of each of the individual people.  On the summary sheet, the descriptions listed above are not important and don't need to be referrenced.  &lt;/p&gt;_x000a_&lt;p&gt;I can give an example of what it looks like now at a future time if that may help.&lt;/p&gt;_x000a_&lt;p&gt;Thanks in advance._x000a_&lt;/p&gt;_x000a_"/>
    <d v="2010-02-25T15:12:58"/>
    <n v="0"/>
    <x v="0"/>
    <x v="0"/>
    <b v="0"/>
    <x v="0"/>
    <n v="5"/>
    <n v="40234.633333333331"/>
    <n v="0"/>
    <n v="222"/>
    <d v="2010-02-25T00:00:00"/>
    <n v="0"/>
    <x v="1063"/>
  </r>
  <r>
    <n v="1074"/>
    <n v="1"/>
    <x v="284"/>
    <x v="2"/>
    <s v="&lt;p&gt;Cyril&lt;/p&gt;_x000a_&lt;p&gt;Also check that you don't have any Hidden Rows or Selection Criteria turned on as part of the table.&lt;/p&gt;_x000a_&lt;p&gt;They may be hiding rows of Data with a formula in that Column_x000a_&lt;/p&gt;_x000a_"/>
    <d v="2010-02-25T23:09:08"/>
    <n v="0"/>
    <x v="3"/>
    <x v="1"/>
    <b v="1"/>
    <x v="1"/>
    <n v="5"/>
    <n v="40233.684027777781"/>
    <n v="1.2806481481457013"/>
    <n v="223"/>
    <d v="2010-02-25T00:00:00"/>
    <s v="cyrilz"/>
    <x v="1064"/>
  </r>
  <r>
    <n v="1075"/>
    <n v="1"/>
    <x v="288"/>
    <x v="231"/>
    <s v="&lt;p&gt;Hi everyone! I hope someone can shed some light, because it's driving me crazy here. Been working on this for over a week now!&lt;/p&gt;_x000a_&lt;p&gt;Suppose this situation:&lt;br /&gt;_x000a_&lt;pre&gt;&lt;code&gt;A  B  C  D  E_x000a_1 a        a  1_x000a_2 b        b  5_x000a_3 c        c  3_x000a_4 a_x000a_5 c&lt;/code&gt;&lt;/pre&gt;_x000a_&lt;p&gt;What I need is: get the corresponding values in E for each value of A, and then average it (or sum, or whatever). I thought about (entered as an array formula):&lt;br /&gt;_x000a_=AVERAGE(INDIRECT(&quot;E&quot;&amp;amp;MATCH(A1:A5;D1:D3;0)))&lt;/p&gt;_x000a_&lt;p&gt;But this doesn't work. It makes no sense to me, because evaluating with F9 shows INDIRECT being parsed right.&lt;/p&gt;_x000a_&lt;p&gt;Is there any other way to achieve this? I tried other lookup functions but everything I tried failed, except for CHOOSE. But CHOOSE doesn't seem like an elegant choice of function to achieve this... Plus, my search array already has 112 values, and the limit is 256..&lt;/p&gt;_x000a_&lt;p&gt;So, PLEASE, ANY help will be greatly appreciated!&lt;/p&gt;_x000a_&lt;p&gt;Much love from Brazil! :)_x000a_&lt;/p&gt;_x000a_"/>
    <d v="2010-02-26T01:58:40"/>
    <n v="0"/>
    <x v="0"/>
    <x v="0"/>
    <b v="0"/>
    <x v="0"/>
    <n v="6"/>
    <n v="40235.081944444442"/>
    <n v="0"/>
    <n v="223"/>
    <d v="2010-02-26T00:00:00"/>
    <n v="0"/>
    <x v="1065"/>
  </r>
  <r>
    <n v="1076"/>
    <n v="1"/>
    <x v="289"/>
    <x v="138"/>
    <s v="&lt;p&gt;How would I write the IF formula if I am trying to determine if the first number starts with a certain number? I want to say all the numbers that start with a 0 get assigned the &quot;Red&quot; and if another number doesn't start with a 0 then it would &quot;Blue&quot;&lt;/p&gt;_x000a_&lt;p&gt;Example:&lt;/p&gt;_x000a_&lt;p&gt;00234&lt;br /&gt;_x000a_00485&lt;br /&gt;_x000a_00848&lt;br /&gt;_x000a_93040&lt;br /&gt;_x000a_50393&lt;/p&gt;_x000a_&lt;p&gt;If(_____,&quot;Red&quot;, &quot;Blue&quot;)&lt;/p&gt;_x000a_&lt;p&gt;I'm just having a hard time creating the syntax for the logical text.&lt;/p&gt;_x000a_&lt;p&gt;Thanks._x000a_&lt;/p&gt;_x000a_"/>
    <d v="2010-02-26T04:53:40"/>
    <n v="0"/>
    <x v="0"/>
    <x v="0"/>
    <b v="0"/>
    <x v="0"/>
    <n v="6"/>
    <n v="40235.203472222223"/>
    <n v="0"/>
    <n v="223"/>
    <d v="2010-02-26T00:00:00"/>
    <n v="0"/>
    <x v="1066"/>
  </r>
  <r>
    <n v="1077"/>
    <n v="1"/>
    <x v="289"/>
    <x v="2"/>
    <s v="&lt;p&gt;Yung&lt;br /&gt;_x000a_To have numbers appear as 00234 the numbers are either text or use formatting and hence the answer is different &lt;/p&gt;_x000a_&lt;p&gt;If the numbers are Numbers&lt;br /&gt;_x000a_=If(A1&amp;lt;10000,&quot;Red&quot;,&quot;Blue&quot;)&lt;/p&gt;_x000a_&lt;p&gt;If the numbers are text&lt;br /&gt;_x000a_=If(left(A1,2)=&quot;'0&quot;,&quot;Red&quot;,&quot;Blue&quot;)_x000a_&lt;/p&gt;_x000a_"/>
    <d v="2010-02-26T05:06:29"/>
    <n v="0"/>
    <x v="1"/>
    <x v="1"/>
    <b v="1"/>
    <x v="1"/>
    <n v="6"/>
    <n v="40235.203472222223"/>
    <n v="9.3634259246755391E-3"/>
    <n v="224"/>
    <d v="2010-02-26T00:00:00"/>
    <s v="maradykstra"/>
    <x v="1067"/>
  </r>
  <r>
    <n v="1078"/>
    <n v="1"/>
    <x v="288"/>
    <x v="2"/>
    <s v="&lt;p&gt;Katish&lt;br /&gt;_x000a_Do you want to count the values in Column D when they are in column A&lt;br /&gt;_x000a_then in E1 put&lt;/p&gt;_x000a_&lt;p&gt;=COUNTIF($A$1:$A$5,D1) will count them&lt;br /&gt;_x000a_and copy down_x000a_&lt;/p&gt;_x000a_"/>
    <d v="2010-02-26T06:19:49"/>
    <n v="0"/>
    <x v="1"/>
    <x v="1"/>
    <b v="1"/>
    <x v="1"/>
    <n v="6"/>
    <n v="40235.081944444442"/>
    <n v="0.18181712963269092"/>
    <n v="225"/>
    <d v="2010-02-26T00:00:00"/>
    <s v="katish"/>
    <x v="1068"/>
  </r>
  <r>
    <n v="1079"/>
    <n v="1"/>
    <x v="289"/>
    <x v="163"/>
    <s v="&lt;p&gt;Hi,&lt;/p&gt;_x000a_&lt;p&gt;If the &quot;numbers&quot; were text or formatted numbers you could use this formula for both&lt;/p&gt;_x000a_&lt;p&gt;=IF(VALUE(A1)&amp;lt;1000,&quot;Red&quot;,&quot;Blue&quot;)_x000a_&lt;/p&gt;_x000a_"/>
    <d v="2010-02-26T09:47:58"/>
    <n v="0"/>
    <x v="2"/>
    <x v="0"/>
    <b v="1"/>
    <x v="0"/>
    <n v="6"/>
    <n v="40235.203472222223"/>
    <n v="0"/>
    <n v="225"/>
    <d v="2010-02-26T00:00:00"/>
    <n v="0"/>
    <x v="1069"/>
  </r>
  <r>
    <n v="1080"/>
    <n v="1"/>
    <x v="288"/>
    <x v="231"/>
    <s v="&lt;p&gt;Hui, thanks for your thought, but I'm not sure how to use the COUNTIF result to retrieve the values in column E? &lt;/p&gt;_x000a_&lt;p&gt;Also, I cannot use the 'copy down' part, the whole point is to have a formula in a single cell, otherwise I would have gone with VLOOKUP._x000a_&lt;/p&gt;_x000a_"/>
    <d v="2010-02-26T13:10:57"/>
    <n v="0"/>
    <x v="2"/>
    <x v="0"/>
    <b v="1"/>
    <x v="0"/>
    <n v="6"/>
    <n v="40235.081944444442"/>
    <n v="0"/>
    <n v="225"/>
    <d v="2010-02-26T00:00:00"/>
    <n v="0"/>
    <x v="1070"/>
  </r>
  <r>
    <n v="1081"/>
    <n v="1"/>
    <x v="288"/>
    <x v="2"/>
    <s v="&lt;p&gt;Katish&lt;/p&gt;_x000a_&lt;p&gt;From your example what should be in E1, E2 and E3 ?&lt;br /&gt;_x000a_How are those values related to D1:D3 and A1:A5 ?_x000a_&lt;/p&gt;_x000a_"/>
    <d v="2010-02-26T14:24:41"/>
    <n v="0"/>
    <x v="3"/>
    <x v="1"/>
    <b v="1"/>
    <x v="1"/>
    <n v="6"/>
    <n v="40235.081944444442"/>
    <n v="0.51853009259502869"/>
    <n v="226"/>
    <d v="2010-02-26T00:00:00"/>
    <s v="katish"/>
    <x v="1071"/>
  </r>
  <r>
    <n v="1082"/>
    <n v="1"/>
    <x v="287"/>
    <x v="2"/>
    <s v="&lt;p&gt;JCavacca&lt;/p&gt;_x000a_&lt;p&gt;You have identified the 2 basic ways to tackle the problem&lt;br /&gt;_x000a_1. A Single List&lt;br /&gt;_x000a_2. Multiple Tabs&lt;/p&gt;_x000a_&lt;p&gt;Either way can give the same result at the expense of use or complexity&lt;/p&gt;_x000a_&lt;p&gt;A Single list will mean a more complex report area for both Individual reports and Summations, but allow greater flexibility in complex reports&lt;/p&gt;_x000a_&lt;p&gt;Multiple Tabs will mean easier user details at expense of less efficiency in Summation, and complex reports, but these becomes hard to use once you have more than 12-15 customers.&lt;/p&gt;_x000a_&lt;p&gt;With Multiple Tabs, Keep them consistent, and keep a summary row/s at either the bottom or top at say row 1-10 or 100-110 to allow easier consolidation.&lt;br /&gt;_x000a_You can easily setup macro's to hide unused rows in reports when printing_x000a_&lt;/p&gt;_x000a_"/>
    <d v="2010-02-26T14:31:53"/>
    <n v="0"/>
    <x v="1"/>
    <x v="1"/>
    <b v="1"/>
    <x v="1"/>
    <n v="6"/>
    <n v="40234.633333333331"/>
    <n v="0.97214120370335877"/>
    <n v="227"/>
    <d v="2010-02-26T00:00:00"/>
    <s v="jcalvacca"/>
    <x v="1072"/>
  </r>
  <r>
    <n v="1083"/>
    <n v="1"/>
    <x v="287"/>
    <x v="182"/>
    <s v="&lt;p&gt;Well I have over 275 people right now in the &quot;Multiple Tabs&quot; style.  I can operate it fine and maintain it fine and it seems consistent in my eyes, tho not to the other users on it.&lt;/p&gt;_x000a_&lt;p&gt;What would a Single list format look like?  Can you give me a quick sample to see if that will work....I'm not &quot;seeing it&quot; at this point.  Perhaps if I give my coworks something different to look at they might like that better.  As always, it makes sense to the creator but not the users :-(&lt;/p&gt;_x000a_&lt;p&gt;I can always create an instruction manual for them I suppose doing it the present way.&lt;/p&gt;_x000a_&lt;p&gt;On a side note, only printing the &quot;summary page&quot; would be necessary.  the individual transactions would be for reference (viewing on the screen) only and never printed if that changes things.&lt;/p&gt;_x000a_&lt;p&gt;Thanks._x000a_&lt;/p&gt;_x000a_"/>
    <d v="2010-02-26T15:23:19"/>
    <n v="0"/>
    <x v="2"/>
    <x v="0"/>
    <b v="1"/>
    <x v="0"/>
    <n v="6"/>
    <n v="40234.633333333331"/>
    <n v="0"/>
    <n v="227"/>
    <d v="2010-02-26T00:00:00"/>
    <n v="0"/>
    <x v="1073"/>
  </r>
  <r>
    <n v="1084"/>
    <n v="1"/>
    <x v="288"/>
    <x v="231"/>
    <s v="&lt;p&gt;The post came out unligned..&lt;br /&gt;_x000a_A1:A5 - a b c a c&lt;br /&gt;_x000a_D1:D3 - a b c&lt;br /&gt;_x000a_E1:E3 - 1 5 3&lt;/p&gt;_x000a_&lt;p&gt;This means: a = 1, b = 5, c = 3&lt;/p&gt;_x000a_&lt;p&gt;So I want the resulting array that would be: 1 5 3 1 3 (corresponding values)&lt;br /&gt;_x000a_Then I can average these numbers. Is this clear at all? I could upload the actual spreadsheet somewhere..._x000a_&lt;/p&gt;_x000a_"/>
    <d v="2010-02-26T19:08:29"/>
    <n v="0"/>
    <x v="4"/>
    <x v="0"/>
    <b v="1"/>
    <x v="0"/>
    <n v="6"/>
    <n v="40235.081944444442"/>
    <n v="0"/>
    <n v="227"/>
    <d v="2010-02-26T00:00:00"/>
    <n v="0"/>
    <x v="1074"/>
  </r>
  <r>
    <n v="1085"/>
    <n v="1"/>
    <x v="290"/>
    <x v="230"/>
    <s v="&lt;p&gt;I'm having some issues with a code I've been using to seperate a workbook with multiple worksheets into individual workbooks. The code works great, but i would like it to dump off all the other background tabs. So when it save the tab to it's own workbook it doesn't bring all the other tabs with it. Here is the code i have been using.&lt;/p&gt;_x000a_&lt;p&gt;Sub SplitSheets()&lt;br /&gt;_x000a_Dim W As Worksheet&lt;br /&gt;_x000a_For Each W In Worksheets&lt;br /&gt;_x000a_W.SaveAs ActiveWorkbook.Path &amp;amp; &quot;/&quot; &amp;amp; W.Name&lt;br /&gt;_x000a_Next W&lt;br /&gt;_x000a_End Sub_x000a_&lt;/p&gt;_x000a_"/>
    <d v="2010-02-26T20:28:48"/>
    <n v="0"/>
    <x v="0"/>
    <x v="0"/>
    <b v="0"/>
    <x v="0"/>
    <n v="6"/>
    <n v="40235.852777777778"/>
    <n v="0"/>
    <n v="227"/>
    <d v="2010-02-26T00:00:00"/>
    <n v="0"/>
    <x v="1075"/>
  </r>
  <r>
    <n v="1086"/>
    <n v="1"/>
    <x v="291"/>
    <x v="148"/>
    <s v="&lt;p&gt;I am new to Excel and a task I undertook was to use a spreadsheet to score a week long golf tour for 12 players. Scoring is done by points won per hole, i.e. the highest score wins as opposed to a low score being the strokes taken. Ties are resolved by points scored on the last 9 holes, still tied then last 6, then last 3 and finally last hole. I cannot see how to construct a &quot;composite&quot; value(s) that would break the tied overall scores. Hope this makes sense!!_x000a_&lt;/p&gt;_x000a_"/>
    <d v="2010-02-27T09:38:20"/>
    <n v="0"/>
    <x v="0"/>
    <x v="0"/>
    <b v="0"/>
    <x v="0"/>
    <n v="7"/>
    <n v="40236.401388888888"/>
    <n v="0"/>
    <n v="227"/>
    <d v="2010-02-27T00:00:00"/>
    <n v="0"/>
    <x v="1076"/>
  </r>
  <r>
    <n v="1087"/>
    <n v="1"/>
    <x v="292"/>
    <x v="232"/>
    <s v="&lt;p&gt;Hello Frnds,&lt;/p&gt;_x000a_&lt;p&gt;I am using 2007 excel.  My file size is 21 MB.  I used sumifs formulas extensively in each sheet(total 25 sheets).&lt;br /&gt;_x000a_My problem is whenever I open the file or close or calculate or save it takes much time say 20 min.  Would like to make my workbook faster.  Could you please guide me.  I have some idea like:&lt;br /&gt;_x000a_Shall I use sumproduct instead of sumifs - sumproduct is faster than sumifs??&lt;br /&gt;_x000a_shall I use Pivot table and get pivot formula to get data.&lt;br /&gt;_x000a_or any other ways.&lt;/p&gt;_x000a_&lt;p&gt;Please guide me.&lt;/p&gt;_x000a_&lt;p&gt;Regards,&lt;br /&gt;_x000a_Vinu._x000a_&lt;/p&gt;_x000a_"/>
    <d v="2010-02-27T11:39:40"/>
    <n v="0"/>
    <x v="0"/>
    <x v="0"/>
    <b v="0"/>
    <x v="0"/>
    <n v="7"/>
    <n v="40236.48541666667"/>
    <n v="0"/>
    <n v="227"/>
    <d v="2010-02-27T00:00:00"/>
    <n v="0"/>
    <x v="1077"/>
  </r>
  <r>
    <n v="1088"/>
    <n v="1"/>
    <x v="292"/>
    <x v="2"/>
    <s v="&lt;p&gt;Vinu&lt;br /&gt;_x000a_I would think a sumproduct is slower than sumifs, but haven't seen any stats either way.&lt;/p&gt;_x000a_&lt;p&gt;First make sure the file is local and not on a network&lt;br /&gt;_x000a_Make sure the PC your using has lots of memory&lt;br /&gt;_x000a_Turn Calculation off&lt;br /&gt;_x000a_and Save the file&lt;br /&gt;_x000a_Try using a Ctrl Alt F9, this will rebuild internal spreadsheet links &lt;/p&gt;_x000a_&lt;p&gt;Once Calculation is off you will need to force a recalculate using F9_x000a_&lt;/p&gt;_x000a_"/>
    <d v="2010-02-27T14:13:47"/>
    <n v="0"/>
    <x v="1"/>
    <x v="1"/>
    <b v="1"/>
    <x v="1"/>
    <n v="7"/>
    <n v="40236.48541666667"/>
    <n v="0.10748842592147412"/>
    <n v="228"/>
    <d v="2010-02-27T00:00:00"/>
    <s v="vinu"/>
    <x v="1078"/>
  </r>
  <r>
    <n v="1089"/>
    <n v="1"/>
    <x v="292"/>
    <x v="163"/>
    <s v="&lt;p&gt;Hi,&lt;/p&gt;_x000a_&lt;p&gt;Try to avoid volitile formulas, you may find these links useful&lt;/p&gt;_x000a_&lt;p&gt;http://www.decisionmodels.com/calcsecretsi.htm&lt;/p&gt;_x000a_&lt;p&gt;http://www.xldynamic.com/source/xld.SUMPRODUCT.html#advantages&lt;/p&gt;_x000a_&lt;p&gt;http://www.xtremevbtalk.com/showthread.php?t=296012_x000a_&lt;/p&gt;_x000a_"/>
    <d v="2010-02-27T17:41:25"/>
    <n v="0"/>
    <x v="2"/>
    <x v="0"/>
    <b v="1"/>
    <x v="0"/>
    <n v="7"/>
    <n v="40236.48541666667"/>
    <n v="0"/>
    <n v="228"/>
    <d v="2010-02-27T00:00:00"/>
    <n v="0"/>
    <x v="1079"/>
  </r>
  <r>
    <n v="1090"/>
    <n v="1"/>
    <x v="293"/>
    <x v="233"/>
    <s v="&lt;p&gt;I have the need to do high level planning at a month timeline.  Have the excel 2007 purchased and am looking through examples.  Gant by day is too granular a timeline of days, Gant Advanced is just a numbering timeline of week numbers.  I understand that dates are just a number. Is there a way with Start date, end date to timeline months across a timeline?  If you start at a day of 1/01/2010 serial number(40179) and format a cell to just month format it sort of works??????_x000a_&lt;/p&gt;_x000a_"/>
    <d v="2010-02-28T19:17:19"/>
    <n v="0"/>
    <x v="0"/>
    <x v="0"/>
    <b v="0"/>
    <x v="0"/>
    <n v="1"/>
    <n v="40237.803472222222"/>
    <n v="0"/>
    <n v="228"/>
    <d v="2010-02-28T00:00:00"/>
    <n v="0"/>
    <x v="1080"/>
  </r>
  <r>
    <n v="1091"/>
    <n v="1"/>
    <x v="293"/>
    <x v="2"/>
    <s v="&lt;p&gt;ttts112&lt;br /&gt;_x000a_If you are after a quick way to setup a set of dates for a Gantt or other timeline&lt;br /&gt;_x000a_I use the EOMONTH function&lt;/p&gt;_x000a_&lt;p&gt;So if B2 has the date 1/1/2010 put =EOMONTH(B2,0)+1&lt;br /&gt;_x000a_into C2 and copy across&lt;/p&gt;_x000a_&lt;p&gt;EOMONTH returns the date at the end of month the number of months before or after the current date, So =EOMONTH(B2,0) returns the date at the end of the current month.&lt;/p&gt;_x000a_&lt;p&gt;EOMONTH is available in all versions of Excel but before 2007 you have to have the Analysis Toolpack Addin enabled_x000a_&lt;/p&gt;_x000a_"/>
    <d v="2010-03-01T02:14:20"/>
    <n v="0"/>
    <x v="1"/>
    <x v="1"/>
    <b v="1"/>
    <x v="1"/>
    <n v="2"/>
    <n v="40237.803472222222"/>
    <n v="0.28981481481605442"/>
    <n v="229"/>
    <d v="2010-03-01T00:00:00"/>
    <s v="ttts112"/>
    <x v="1081"/>
  </r>
  <r>
    <n v="1092"/>
    <n v="1"/>
    <x v="277"/>
    <x v="225"/>
    <s v="&lt;p&gt;Hui, &lt;/p&gt;_x000a_&lt;p&gt;I have been playing around with your suggestions. I am still finding it difficult to filter multiple tables using tables &amp;amp; pivot tables. Doing it for one table is not a problem&lt;/p&gt;_x000a_&lt;p&gt;Typically i would have a list of tables like&lt;br /&gt;_x000a_EDI40&lt;br /&gt;_x000a_EDIDC&lt;br /&gt;_x000a_EDIDS&lt;/p&gt;_x000a_&lt;p&gt;I want to get all index that relates to the list above in a second list &lt;/p&gt;_x000a_&lt;p&gt;Any pointers_x000a_&lt;/p&gt;_x000a_"/>
    <d v="2010-03-01T05:05:56"/>
    <n v="0"/>
    <x v="3"/>
    <x v="0"/>
    <b v="1"/>
    <x v="0"/>
    <n v="2"/>
    <n v="40230.410416666666"/>
    <n v="0"/>
    <n v="229"/>
    <d v="2010-03-01T00:00:00"/>
    <n v="0"/>
    <x v="1082"/>
  </r>
  <r>
    <n v="1093"/>
    <n v="1"/>
    <x v="294"/>
    <x v="114"/>
    <s v="&lt;p&gt;Hi,&lt;br /&gt;_x000a_I have my pivot table in Sheet2 (Rows - Qtr implemented &amp;amp; Project manager, Column - 2010 impact)and i need to extract data in sheet3 based on Qtr implemented &amp;amp; project manager which is there in column 'B' of Sheet3.&lt;/p&gt;_x000a_&lt;p&gt;Thanking you in advance,&lt;br /&gt;_x000a_Dee..._x000a_&lt;/p&gt;_x000a_"/>
    <d v="2010-03-01T05:08:53"/>
    <n v="0"/>
    <x v="0"/>
    <x v="0"/>
    <b v="0"/>
    <x v="0"/>
    <n v="2"/>
    <n v="40238.213888888888"/>
    <n v="0"/>
    <n v="229"/>
    <d v="2010-03-01T00:00:00"/>
    <n v="0"/>
    <x v="1083"/>
  </r>
  <r>
    <n v="1094"/>
    <n v="1"/>
    <x v="288"/>
    <x v="2"/>
    <s v="&lt;p&gt;Katish&lt;/p&gt;_x000a_&lt;p&gt;I wrote a simple User Defined Function (UDF) which will do your job for you&lt;/p&gt;_x000a_&lt;p&gt;You need to paste the following code into a Code Module&lt;br /&gt;_x000a_Alt F11 and click on a Module without the ='s&lt;br /&gt;_x000a_======&lt;/p&gt;_x000a_&lt;p&gt;Function Summ(Arr_Lst As Range, Arr_Tbl As Range)&lt;br /&gt;_x000a_Summ = 0&lt;br /&gt;_x000a_For x = LBound(Arr_Lst()) To UBound(Arr_Lst())&lt;br /&gt;_x000a_    For y = LBound(Arr_Tbl()) To UBound(Arr_Tbl())&lt;br /&gt;_x000a_        If Arr_Lst(x) = Arr_Tbl(y, 1) Then Summ = Summ + Arr_Tbl(y, 2)&lt;br /&gt;_x000a_    Next&lt;br /&gt;_x000a_Next&lt;br /&gt;_x000a_End Function&lt;/p&gt;_x000a_&lt;p&gt;=====&lt;/p&gt;_x000a_&lt;p&gt;To use the code and assuming the values are in&lt;br /&gt;_x000a_A1:A5 - a b c a c&lt;br /&gt;_x000a_D1:D3 - a b c&lt;br /&gt;_x000a_E1:E3 - 1 5 3&lt;/p&gt;_x000a_&lt;p&gt;To get the Sum&lt;/p&gt;_x000a_&lt;p&gt;Type in =Summ(A1:A5,D1:E3)&lt;/p&gt;_x000a_&lt;p&gt;To get the average  =Summ(A1:A5,D1:E3)/Counta(A1:A5)_x000a_&lt;/p&gt;_x000a_"/>
    <d v="2010-03-01T06:23:21"/>
    <n v="0"/>
    <x v="5"/>
    <x v="1"/>
    <b v="1"/>
    <x v="1"/>
    <n v="2"/>
    <n v="40235.081944444442"/>
    <n v="3.1842708333351766"/>
    <n v="230"/>
    <d v="2010-03-01T00:00:00"/>
    <s v="katish"/>
    <x v="1084"/>
  </r>
  <r>
    <n v="1095"/>
    <n v="1"/>
    <x v="290"/>
    <x v="2"/>
    <s v="&lt;p&gt;Accountingblm,&lt;/p&gt;_x000a_&lt;p&gt;try the following&lt;br /&gt;_x000a_======================&lt;/p&gt;_x000a_&lt;p&gt;Sub SplitSheets()&lt;br /&gt;_x000a_Dim W As Worksheet&lt;/p&gt;_x000a_&lt;p&gt;WPath = ActiveWorkbook.Path&lt;br /&gt;_x000a_Startsheet = ActiveSheet.Name&lt;/p&gt;_x000a_&lt;p&gt;For Each W In Worksheets&lt;br /&gt;_x000a_    Sheets(W.Name).Select&lt;br /&gt;_x000a_    Sheets(W.Name).Copy&lt;/p&gt;_x000a_&lt;p&gt;    ActiveWorkbook.SaveAs Filename:=WPath &amp;amp; &quot;/&quot; &amp;amp; W.Name&lt;br /&gt;_x000a_    ActiveWindow.Close&lt;br /&gt;_x000a_Next W&lt;br /&gt;_x000a_Sheets(Startsheet).Select&lt;br /&gt;_x000a_End Sub_x000a_&lt;/p&gt;_x000a_"/>
    <d v="2010-03-01T07:16:16"/>
    <n v="0"/>
    <x v="1"/>
    <x v="1"/>
    <b v="1"/>
    <x v="1"/>
    <n v="2"/>
    <n v="40235.852777777778"/>
    <n v="2.4501851851819083"/>
    <n v="231"/>
    <d v="2010-03-01T00:00:00"/>
    <s v="accountingblm"/>
    <x v="1085"/>
  </r>
  <r>
    <n v="1096"/>
    <n v="1"/>
    <x v="291"/>
    <x v="0"/>
    <s v="&lt;blockquote&gt;&lt;p&gt;Hope this makes sense!! &lt;/p&gt;&lt;/blockquote&gt;_x000a_&lt;p&gt;not at all. That is because I know nothing about golf. Can you may be post an example or provide us with a download?_x000a_&lt;/p&gt;_x000a_"/>
    <d v="2010-03-01T08:04:55"/>
    <n v="0"/>
    <x v="1"/>
    <x v="0"/>
    <b v="1"/>
    <x v="0"/>
    <n v="2"/>
    <n v="40236.401388888888"/>
    <n v="0"/>
    <n v="231"/>
    <d v="2010-03-01T00:00:00"/>
    <n v="0"/>
    <x v="1086"/>
  </r>
  <r>
    <n v="1097"/>
    <n v="1"/>
    <x v="291"/>
    <x v="121"/>
    <s v="&lt;p&gt;I would add columns for all the totals you use: one with the sum of all the holes, one with the last 9, etc.&lt;br /&gt;_x000a_Then just sort the data as needed.&lt;br /&gt;_x000a_Or you could try something like 10000*sum of all holes + 1000*sum of last 9 + 100*sum of last 6 + sum of last 3 + last hole. You will need to adjust the number if your scores are above ten_x000a_&lt;/p&gt;_x000a_"/>
    <d v="2010-03-01T10:49:58"/>
    <n v="0"/>
    <x v="2"/>
    <x v="0"/>
    <b v="1"/>
    <x v="0"/>
    <n v="2"/>
    <n v="40236.401388888888"/>
    <n v="0"/>
    <n v="231"/>
    <d v="2010-03-01T00:00:00"/>
    <n v="0"/>
    <x v="1087"/>
  </r>
  <r>
    <n v="1098"/>
    <n v="1"/>
    <x v="279"/>
    <x v="227"/>
    <s v="&lt;p&gt;Those solutions don't really meet the need.  Any other ideas?_x000a_&lt;/p&gt;_x000a_"/>
    <d v="2010-03-01T22:09:23"/>
    <n v="0"/>
    <x v="2"/>
    <x v="0"/>
    <b v="1"/>
    <x v="0"/>
    <n v="2"/>
    <n v="40231.915277777778"/>
    <n v="0"/>
    <n v="231"/>
    <d v="2010-03-01T00:00:00"/>
    <n v="0"/>
    <x v="1088"/>
  </r>
  <r>
    <n v="1099"/>
    <n v="1"/>
    <x v="295"/>
    <x v="17"/>
    <s v="&lt;p&gt;In the data file I have 4 columns.&lt;br /&gt;_x000a_1- Client Code&lt;br /&gt;_x000a_2- Client Name&lt;br /&gt;_x000a_3- Product Name&lt;br /&gt;_x000a_4- Date&lt;/p&gt;_x000a_&lt;p&gt;In the data client names appear more than once, if they have bought more than one product either at the same date or at a different date.&lt;/p&gt;_x000a_&lt;p&gt;I am trying to match the client name with the most current date after March 1, 2010. &lt;/p&gt;_x000a_&lt;p&gt;What I have done so far, is to use INDEX and MATCH function. The syntax that I have used is as following:&lt;/p&gt;_x000a_&lt;p&gt;INDEX(Data Table,MATCH(Client Code&amp;amp;Client Name&amp;amp;Product Name,Client Code Data&amp;amp;Client Name Data&amp;amp;Product Data,0),MATCH(Date,Date Data,-1) Control+Shift+Enter&lt;/p&gt;_x000a_&lt;p&gt;However, the result is always comes out to be #REF error. I have checked data ranges and they are all of the same size. I have also checked if there are any errors within the Data Table and there is non.&lt;/p&gt;_x000a_&lt;p&gt;Although I have manged to get the desired date by using VLOOKUP function but I am certain same result can be achieved through combining INDEX and MATCH function as well and it may very well be faster.&lt;/p&gt;_x000a_&lt;p&gt;Would someone kind enough to let me know what I am doing wrong or missing here.&lt;/p&gt;_x000a_&lt;p&gt;Thank you_x000a_&lt;/p&gt;_x000a_"/>
    <d v="2010-03-01T22:56:44"/>
    <n v="0"/>
    <x v="0"/>
    <x v="0"/>
    <b v="0"/>
    <x v="0"/>
    <n v="2"/>
    <n v="40238.955555555556"/>
    <n v="0"/>
    <n v="231"/>
    <d v="2010-03-01T00:00:00"/>
    <n v="0"/>
    <x v="1089"/>
  </r>
  <r>
    <n v="1100"/>
    <n v="1"/>
    <x v="296"/>
    <x v="234"/>
    <s v="&lt;p&gt;Hi&lt;br /&gt;_x000a_My name is Richard and I'm new to your webbsite.&lt;br /&gt;_x000a_I'm working on an excell sheet that is going to collect information from different people with differrent knowledge in excel.&lt;br /&gt;_x000a_Basically most of them does not know the right format for example time.&lt;br /&gt;_x000a_To get the right time format you need to wright ex 10:12&lt;br /&gt;_x000a_It's common for many of the users to wright either 1012 10.12 10 12 or 10,12&lt;br /&gt;_x000a_Right now I have solved it by making the cellformat to time hh:mm so if the user wrights 1012 the outcome is 00:00 so it forces them to wright it right. Witch makes many of them quite angry...&lt;br /&gt;_x000a_So my question is if there is some kind of VB code or format that automaticly rewrights the format to hh:mm&lt;/p&gt;_x000a_&lt;p&gt;Thankfull for any sugestion&lt;/p&gt;_x000a_&lt;p&gt;Best regards&lt;br /&gt;_x000a_--&lt;br /&gt;_x000a_Richard&lt;br /&gt;_x000a_(I'm from sweden so sorry for any bad english or if I translate anything wrong from my excel copy)_x000a_&lt;/p&gt;_x000a_"/>
    <d v="2010-03-02T09:19:56"/>
    <n v="0"/>
    <x v="0"/>
    <x v="0"/>
    <b v="0"/>
    <x v="0"/>
    <n v="3"/>
    <n v="40239.388194444444"/>
    <n v="0"/>
    <n v="231"/>
    <d v="2010-03-02T00:00:00"/>
    <n v="0"/>
    <x v="1090"/>
  </r>
  <r>
    <n v="1101"/>
    <n v="1"/>
    <x v="283"/>
    <x v="3"/>
    <s v="&lt;p&gt;Oops, it seems I've made a mistake.&lt;br /&gt;_x000a_The real behaviour is that the line below the insertion maintains its dependencies : &lt;/p&gt;_x000a_&lt;pre&gt;_x000a_    A      B       C_x000a_1   AAA    1       1_x000a_2   AAA            =B2 - C1_x000a_3                  =B3 - C2   ==&amp;gt; Correct, but the next line isn't changed._x000a_4   BBB    3       =B4 - C2   ==&amp;gt; Reference to the previous referred line._x000a_5   DDD    4       =B5 - C4_x000a_&lt;/pre&gt;_x000a_&lt;p&gt;This seems weird because the main benefit of Data Tables in Excel 2007 is that formulas are consistent through columns.&lt;/p&gt;_x000a_&lt;p&gt;Any idea to avoid this, since I obviously wnanted to have =B4-C3 in line 4.&lt;/p&gt;_x000a_&lt;p&gt;Regards_x000a_&lt;/p&gt;_x000a_"/>
    <d v="2010-03-02T10:45:57"/>
    <n v="0"/>
    <x v="3"/>
    <x v="0"/>
    <b v="1"/>
    <x v="0"/>
    <n v="3"/>
    <n v="40233.679861111108"/>
    <n v="0"/>
    <n v="231"/>
    <d v="2010-03-02T00:00:00"/>
    <n v="0"/>
    <x v="1091"/>
  </r>
  <r>
    <n v="1102"/>
    <n v="1"/>
    <x v="279"/>
    <x v="3"/>
    <s v="&lt;p&gt;Roy,&lt;/p&gt;_x000a_&lt;p&gt;I think about adding a % columns base on the total line.&lt;br /&gt;_x000a_then Use this Column instead of the nb one.&lt;/p&gt;_x000a_&lt;p&gt;HTH &lt;/p&gt;_x000a_&lt;p&gt;Cyril._x000a_&lt;/p&gt;_x000a_"/>
    <d v="2010-03-02T11:03:09"/>
    <n v="0"/>
    <x v="3"/>
    <x v="0"/>
    <b v="1"/>
    <x v="0"/>
    <n v="3"/>
    <n v="40231.915277777778"/>
    <n v="0"/>
    <n v="231"/>
    <d v="2010-03-02T00:00:00"/>
    <n v="0"/>
    <x v="1092"/>
  </r>
  <r>
    <n v="1103"/>
    <n v="1"/>
    <x v="297"/>
    <x v="156"/>
    <s v="&lt;p&gt;Hello all&lt;/p&gt;_x000a_&lt;p&gt;I am doing another chart!  I've just discovered that what I'm actually doing is an Excel dashboard, which I will be taking a course for next month.  However, I'm trying to do some for my boss's next meeting this month, and am stuck.  &lt;/p&gt;_x000a_&lt;p&gt;I am trying to link one worksheet to another.  I have a chart to show the various bits of work being done over the month, and this is linked to the forecast chart (obviously, work done = income which then goes on the forecast).  I've managed to get the Forecast sheet to show how much of a certain type of work is done every month, and I want to put the same information on the new Monthly chart.  The path from the Monthly Report to the Forecast is fine, however, anytime the Forecast sheet is closed, and I do anything at all to the Monthly report, all my figures vanish and I get #VALUE! in my cells.  Of course, my graph then disappears too.  &lt;/p&gt;_x000a_&lt;p&gt;The links are set to update automatically, 'update remote references' is ticked and I get asked whether I want to update or not anyway.  Why does it therefore NOT update, and will only do so when Forecast is open?  Or am I trying to get Excel to do too much, and it WILL only update when Forecast is open at the same time?  &lt;/p&gt;_x000a_&lt;p&gt;Many thanks in advance_x000a_&lt;/p&gt;_x000a_"/>
    <d v="2010-03-02T11:41:44"/>
    <n v="0"/>
    <x v="0"/>
    <x v="0"/>
    <b v="0"/>
    <x v="0"/>
    <n v="3"/>
    <n v="40239.486805555556"/>
    <n v="0"/>
    <n v="231"/>
    <d v="2010-03-02T00:00:00"/>
    <n v="0"/>
    <x v="1093"/>
  </r>
  <r>
    <n v="1104"/>
    <n v="1"/>
    <x v="296"/>
    <x v="23"/>
    <s v="&lt;p&gt;Hi Richard, and welcome!&lt;/p&gt;_x000a_&lt;p&gt;I've had the same problem some time ago, and in my case I've managed to solve it by adding a new sheet called &quot;Instructions&quot;, in which I've explained to people exactly what I wanted them to do. Maybe this could work for you too...&lt;br /&gt;_x000a_In any case, you could use in another worksheet or range (maybe in a hidden column right next to the one in which the users will input data) the following formula: =LEFT(A3;2)&amp;amp;&quot;:&quot;&amp;amp;RIGHT(A3;2) (-- in my case, I've put the data in cell A3)&lt;br /&gt;_x000a_It works with all of the examples that you have given. Then, you could use the results in order to do eventual calculations / aggregating from there. Of course, you would have to format the cells which will contain the result as Custom - hh:mm type, so those eventual calculations could be performed.&lt;br /&gt;_x000a_Let me know if this is helpful.&lt;/p&gt;_x000a_&lt;p&gt;Best regards,&lt;br /&gt;_x000a_Radu_x000a_&lt;/p&gt;_x000a_"/>
    <d v="2010-03-02T12:25:41"/>
    <n v="0"/>
    <x v="1"/>
    <x v="0"/>
    <b v="1"/>
    <x v="0"/>
    <n v="3"/>
    <n v="40239.388194444444"/>
    <n v="0"/>
    <n v="231"/>
    <d v="2010-03-02T00:00:00"/>
    <n v="0"/>
    <x v="1094"/>
  </r>
  <r>
    <n v="1105"/>
    <n v="1"/>
    <x v="297"/>
    <x v="3"/>
    <s v="&lt;p&gt;Hello LabyBlack,&lt;/p&gt;_x000a_&lt;p&gt;Unfortunately, the external sheet must be opened for you to see the value in the Monthly Report.&lt;/p&gt;_x000a_&lt;p&gt;Another way to do so, is to &quot;import&quot; from an external Data Source.&lt;br /&gt;_x000a_This way, use the Microsoft SQL Query with an XLS File and import the Forecast sheet in a new sheet of your monthly report.&lt;/p&gt;_x000a_&lt;p&gt;This sheet can then be hidden (right click on the sheet tab / Hide). And you will be able to use the data the same way internal cells would have let you do so.&lt;/p&gt;_x000a_&lt;p&gt;Cyril._x000a_&lt;/p&gt;_x000a_"/>
    <d v="2010-03-02T13:00:20"/>
    <n v="0"/>
    <x v="1"/>
    <x v="0"/>
    <b v="1"/>
    <x v="0"/>
    <n v="3"/>
    <n v="40239.486805555556"/>
    <n v="0"/>
    <n v="231"/>
    <d v="2010-03-02T00:00:00"/>
    <n v="0"/>
    <x v="1095"/>
  </r>
  <r>
    <n v="1106"/>
    <n v="1"/>
    <x v="297"/>
    <x v="2"/>
    <s v="&lt;p&gt;This is probably the best summation of accessing data from closed workbooks I've seen&lt;/p&gt;_x000a_&lt;p&gt;http://www.dailydoseofexcel.com/archives/2004/12/01/indirect-and-closed-workbooks/&lt;/p&gt;_x000a_&lt;p&gt;The comments have lots of extra help_x000a_&lt;/p&gt;_x000a_"/>
    <d v="2010-03-02T13:42:31"/>
    <n v="0"/>
    <x v="2"/>
    <x v="1"/>
    <b v="1"/>
    <x v="1"/>
    <n v="3"/>
    <n v="40239.486805555556"/>
    <n v="8.4386574075324461E-2"/>
    <n v="232"/>
    <d v="2010-03-02T00:00:00"/>
    <s v="LadyBlack"/>
    <x v="1096"/>
  </r>
  <r>
    <n v="1107"/>
    <n v="1"/>
    <x v="298"/>
    <x v="235"/>
    <s v="&lt;p&gt;Hi&lt;br /&gt;_x000a_I recieve excel reports from the US (I'm in Italy) thatt have the date AMerican style, ie MonthDayYear (eg 18th Nov 2009= 11/18/2009).  Problem is that my Euro excel is set up for Euro format dates (eg 18th Nov 2009= 18/11/2009).&lt;br /&gt;_x000a_I can read the dates, but the problem comes when I put everyting into a pivot table.  My Euro excel reads the dates as if they were Euro format, so the order might be as follows: 11/18/2010 (US 18th Nov), 12/18/2010 (US 18th Dec).&lt;br /&gt;_x000a_How can I either:&lt;br /&gt;_x000a_a.  COnvert the US dates to Euro dates, ie invert day/month (so that ecxel puts them in the correct chronological Euro order) OR&lt;br /&gt;_x000a_b.  Hatchet my Euro excel so that it thinks it's American (putting the dates in columns in the correct order US style)&lt;br /&gt;_x000a_Cheers&lt;br /&gt;_x000a_Peter_x000a_&lt;/p&gt;_x000a_"/>
    <d v="2010-03-02T15:11:43"/>
    <n v="0"/>
    <x v="0"/>
    <x v="0"/>
    <b v="0"/>
    <x v="0"/>
    <n v="3"/>
    <n v="40239.632638888892"/>
    <n v="0"/>
    <n v="232"/>
    <d v="2010-03-02T00:00:00"/>
    <n v="0"/>
    <x v="1097"/>
  </r>
  <r>
    <n v="1108"/>
    <n v="1"/>
    <x v="279"/>
    <x v="227"/>
    <s v="&lt;p&gt;Thanks Cyril.  How do I do that?  If I add a % column in the typical way it is still a % of the filtered total.  How do I make it a % of the unfiltered total?_x000a_&lt;/p&gt;_x000a_"/>
    <d v="2010-03-02T15:14:02"/>
    <n v="0"/>
    <x v="4"/>
    <x v="0"/>
    <b v="1"/>
    <x v="0"/>
    <n v="3"/>
    <n v="40231.915277777778"/>
    <n v="0"/>
    <n v="232"/>
    <d v="2010-03-02T00:00:00"/>
    <n v="0"/>
    <x v="1098"/>
  </r>
  <r>
    <n v="1109"/>
    <n v="1"/>
    <x v="299"/>
    <x v="236"/>
    <s v="&lt;p&gt;Hi Champs&lt;/p&gt;_x000a_&lt;p&gt;I might be completely blind after working days on the same sheet to create an assessment solution based on excel.&lt;br /&gt;_x000a_Now coming to the &quot;optical&quot; part, I dont find a way to color text in sheet2!B2&lt;br /&gt;_x000a_based on a value in sheet1!C2 (Yes, No, Partially).&lt;/p&gt;_x000a_&lt;p&gt;If Sheet1!C2 is Yes, then i want sheet2!B2 display green background&lt;br /&gt;_x000a_If Sheet1!C2 is No, then i want sheet2!B2 display red background&lt;br /&gt;_x000a_If Sheet1!C2 is Partially, then i want sheet2!B2 display orange background&lt;/p&gt;_x000a_&lt;p&gt;This goes for all text in Sheet2!B2:B15, depending on the corresponding values in sheet1!C2:C15&lt;/p&gt;_x000a_&lt;p&gt;Can that be done?_x000a_&lt;/p&gt;_x000a_"/>
    <d v="2010-03-02T16:15:31"/>
    <n v="0"/>
    <x v="0"/>
    <x v="0"/>
    <b v="0"/>
    <x v="0"/>
    <n v="3"/>
    <n v="40239.677083333336"/>
    <n v="0"/>
    <n v="232"/>
    <d v="2010-03-02T00:00:00"/>
    <n v="0"/>
    <x v="1099"/>
  </r>
  <r>
    <n v="1110"/>
    <n v="1"/>
    <x v="299"/>
    <x v="163"/>
    <s v="&lt;p&gt;Hi,&lt;/p&gt;_x000a_&lt;p&gt;This can be done by using defined named ranges to other sheets as explained here&lt;/p&gt;_x000a_&lt;p&gt;http://www.cpearson.com/excel/cformatting.htm&lt;/p&gt;_x000a_&lt;p&gt;But probably the easiest way is to reference the cells from sheet1 over to sheet2 into a column over to the right, say in Z2 =Sheet1!B2 copy down to Z15, then use these cells to reference your CF, then hide column Z_x000a_&lt;/p&gt;_x000a_"/>
    <d v="2010-03-02T20:52:37"/>
    <n v="0"/>
    <x v="1"/>
    <x v="0"/>
    <b v="1"/>
    <x v="0"/>
    <n v="3"/>
    <n v="40239.677083333336"/>
    <n v="0"/>
    <n v="232"/>
    <d v="2010-03-02T00:00:00"/>
    <n v="0"/>
    <x v="1100"/>
  </r>
  <r>
    <n v="1111"/>
    <n v="1"/>
    <x v="298"/>
    <x v="163"/>
    <s v="&lt;p&gt;Hi,&lt;/p&gt;_x000a_&lt;p&gt;May be this will help?&lt;/p&gt;_x000a_&lt;p&gt;http://www.ozgrid.com/Excel/convert-excel-date-formats.htm_x000a_&lt;/p&gt;_x000a_"/>
    <d v="2010-03-02T21:00:44"/>
    <n v="0"/>
    <x v="1"/>
    <x v="0"/>
    <b v="1"/>
    <x v="0"/>
    <n v="3"/>
    <n v="40239.632638888892"/>
    <n v="0"/>
    <n v="232"/>
    <d v="2010-03-02T00:00:00"/>
    <n v="0"/>
    <x v="1101"/>
  </r>
  <r>
    <n v="1112"/>
    <n v="1"/>
    <x v="300"/>
    <x v="237"/>
    <s v="&lt;p&gt;Hi all, (first post, so take it easy ;)&lt;/p&gt;_x000a_&lt;p&gt;I have a data sheet that pulls data from sql database, simply a list of employees and how many reservation they made on a daily basis.  I then have a chart display bookings and conversion rates.  Problem is the data is different every day, sometimes it's 5 employees sometimes it's 10.&lt;/p&gt;_x000a_&lt;p&gt;How do I get the chart to display the correct number of employees?&lt;/p&gt;_x000a_&lt;p&gt;Thanks in advance_x000a_&lt;/p&gt;_x000a_"/>
    <d v="2010-03-02T22:42:31"/>
    <n v="0"/>
    <x v="0"/>
    <x v="0"/>
    <b v="0"/>
    <x v="0"/>
    <n v="3"/>
    <n v="40239.945833333331"/>
    <n v="0"/>
    <n v="232"/>
    <d v="2010-03-02T00:00:00"/>
    <n v="0"/>
    <x v="1102"/>
  </r>
  <r>
    <n v="1113"/>
    <n v="1"/>
    <x v="300"/>
    <x v="2"/>
    <s v="&lt;p&gt;Mr Hiboy&lt;br /&gt;_x000a_Have a look at&lt;/p&gt;_x000a_&lt;p&gt;http://chandoo.org/wp/2009/10/15/dynamic-chart-data-series/_x000a_&lt;/p&gt;_x000a_"/>
    <d v="2010-03-02T23:36:19"/>
    <n v="0"/>
    <x v="1"/>
    <x v="1"/>
    <b v="1"/>
    <x v="1"/>
    <n v="3"/>
    <n v="40239.945833333331"/>
    <n v="3.7719907406426501E-2"/>
    <n v="233"/>
    <d v="2010-03-02T00:00:00"/>
    <s v="mr_hiboy"/>
    <x v="1103"/>
  </r>
  <r>
    <n v="1114"/>
    <n v="1"/>
    <x v="279"/>
    <x v="3"/>
    <s v="&lt;p&gt;It depends if TOTAL is automaticcally calculated by EXCEL (groups ans subtotal) or not.&lt;/p&gt;_x000a_&lt;p&gt;Best way is perhaps to use a VLOOKUP to retrieve total when calculating %.&lt;/p&gt;_x000a_&lt;p&gt;Look at the following table&lt;/p&gt;_x000a_&lt;pre&gt;_x000a_# payments_x0009_# loans_x0009_%_x000a_Zero_x0009_        14_x0009_=B2/VLOOKUP(&quot;TOTAL&quot;;$A$2:$B$6;2;FALSE)_x000a_One_x0009_        3_x0009_=B3/VLOOKUP(&quot;TOTAL&quot;;$A$2:$B$6;2;FALSE)_x000a_Two_x0009_        2_x0009_=B4/VLOOKUP(&quot;TOTAL&quot;;$A$2:$B$6;2;FALSE)_x000a_Three +_x0009_        1_x0009_=B5/VLOOKUP(&quot;TOTAL&quot;;$A$2:$B$6;2;FALSE)_x000a_TOTAL_x0009_        =SUM(B2:B5)_x000a_&lt;/pre&gt;_x000a_&lt;p&gt;Hope this help_x000a_&lt;/p&gt;_x000a_"/>
    <d v="2010-03-03T09:54:53"/>
    <n v="0"/>
    <x v="5"/>
    <x v="0"/>
    <b v="1"/>
    <x v="0"/>
    <n v="4"/>
    <n v="40231.915277777778"/>
    <n v="0"/>
    <n v="233"/>
    <d v="2010-03-03T00:00:00"/>
    <n v="0"/>
    <x v="1104"/>
  </r>
  <r>
    <n v="1115"/>
    <n v="1"/>
    <x v="297"/>
    <x v="3"/>
    <s v="&lt;p&gt;Hi Hui,&lt;/p&gt;_x000a_&lt;p&gt;I'm particularly found of &quot;Open the second file hidden&quot; comment from Jon Peltier.&lt;/p&gt;_x000a_&lt;p&gt;Put this in the Workbook_Open function._x000a_&lt;/p&gt;_x000a_"/>
    <d v="2010-03-03T09:58:51"/>
    <n v="0"/>
    <x v="3"/>
    <x v="0"/>
    <b v="1"/>
    <x v="0"/>
    <n v="4"/>
    <n v="40239.486805555556"/>
    <n v="0"/>
    <n v="233"/>
    <d v="2010-03-03T00:00:00"/>
    <n v="0"/>
    <x v="1105"/>
  </r>
  <r>
    <n v="1116"/>
    <n v="1"/>
    <x v="287"/>
    <x v="182"/>
    <s v="&lt;p&gt;Should I post my current file?  Would that help?  &lt;/p&gt;_x000a_&lt;p&gt;Thanks._x000a_&lt;/p&gt;_x000a_"/>
    <d v="2010-03-03T15:00:18"/>
    <n v="0"/>
    <x v="3"/>
    <x v="0"/>
    <b v="1"/>
    <x v="0"/>
    <n v="4"/>
    <n v="40234.633333333331"/>
    <n v="0"/>
    <n v="233"/>
    <d v="2010-03-03T00:00:00"/>
    <n v="0"/>
    <x v="1106"/>
  </r>
  <r>
    <n v="1117"/>
    <n v="1"/>
    <x v="301"/>
    <x v="238"/>
    <s v="&lt;p&gt;Hello,&lt;/p&gt;_x000a_&lt;p&gt;Sorry for bothering you with such a simple request, but I need help with the best approach to the following:&lt;/p&gt;_x000a_&lt;p&gt;I have several columns of information (customer survey data) that I need converted from text (excellent, good, fair, etc.) to numbers.  Each month I want to add more survey data (text) to the spreadsheet and have the results automatically calculated.&lt;/p&gt;_x000a_&lt;p&gt;I know I need to place the score matrix in sheet 2, but could you please help me with the function that would most efficiently convert the text into numbers?&lt;/p&gt;_x000a_&lt;p&gt;Thank you for your time._x000a_&lt;/p&gt;_x000a_"/>
    <d v="2010-03-03T20:44:22"/>
    <n v="0"/>
    <x v="0"/>
    <x v="0"/>
    <b v="0"/>
    <x v="0"/>
    <n v="4"/>
    <n v="40240.863888888889"/>
    <n v="0"/>
    <n v="233"/>
    <d v="2010-03-03T00:00:00"/>
    <n v="0"/>
    <x v="1107"/>
  </r>
  <r>
    <n v="1118"/>
    <n v="1"/>
    <x v="301"/>
    <x v="158"/>
    <s v="&lt;p&gt;Hi,&lt;/p&gt;_x000a_&lt;p&gt;If you structure your score matrix as below and then use the vlookup function this will pull through the values against your text:&lt;/p&gt;_x000a_&lt;p&gt;Col A       ColB&lt;br /&gt;_x000a_Excellent   4&lt;br /&gt;_x000a_Good        3&lt;br /&gt;_x000a_Fair        2&lt;br /&gt;_x000a_Poor        1&lt;/p&gt;_x000a_&lt;p&gt;=VLOOKUP(TEXT,MATRIX TABLE,2,FALSE)&lt;/p&gt;_x000a_&lt;p&gt;eg: vlookup(&quot;Excellent&quot;,$A$1:$B$4,2,false)&lt;/p&gt;_x000a_&lt;p&gt;I hope this is what you were after.&lt;/p&gt;_x000a_&lt;p&gt;Myles_x000a_&lt;/p&gt;_x000a_"/>
    <d v="2010-03-03T22:10:13"/>
    <n v="0"/>
    <x v="1"/>
    <x v="0"/>
    <b v="1"/>
    <x v="0"/>
    <n v="4"/>
    <n v="40240.863888888889"/>
    <n v="0"/>
    <n v="233"/>
    <d v="2010-03-03T00:00:00"/>
    <n v="0"/>
    <x v="1108"/>
  </r>
  <r>
    <n v="1119"/>
    <n v="1"/>
    <x v="298"/>
    <x v="235"/>
    <s v="&lt;p&gt;Thanks for that oldchippy.&lt;/p&gt;_x000a_&lt;p&gt;Have a good one!&lt;br /&gt;_x000a_P_x000a_&lt;/p&gt;_x000a_"/>
    <d v="2010-03-04T10:03:45"/>
    <n v="0"/>
    <x v="2"/>
    <x v="0"/>
    <b v="1"/>
    <x v="0"/>
    <n v="5"/>
    <n v="40239.632638888892"/>
    <n v="0"/>
    <n v="233"/>
    <d v="2010-03-04T00:00:00"/>
    <n v="0"/>
    <x v="1109"/>
  </r>
  <r>
    <n v="1120"/>
    <n v="1"/>
    <x v="302"/>
    <x v="23"/>
    <s v="&lt;p&gt;Hi all,&lt;/p&gt;_x000a_&lt;p&gt;I have a weekly report that I've chosen to reformat using a dashboard approach. All the sheets in my report have combo box form controls that show the start and end of week dates (for instance, 22.02.2010 - 28.02.2010). What I would like is that when the user chooses another week in the combo box's drop-down list, the report corresponding to that week to open in a new Excel instance. All of the historical reports are in the same folder to which all the users have access, and all the reports' names are like &quot;Weekly report - week dates&quot;. Can this be done with VBA (I'm fairly new to it)? I would be happy to provide more details, if needed.&lt;/p&gt;_x000a_&lt;p&gt;Thanks in advance for your response.&lt;/p&gt;_x000a_&lt;p&gt;Best regards from Romania,&lt;br /&gt;_x000a_Radu_x000a_&lt;/p&gt;_x000a_"/>
    <d v="2010-03-04T10:05:43"/>
    <n v="0"/>
    <x v="0"/>
    <x v="0"/>
    <b v="0"/>
    <x v="0"/>
    <n v="5"/>
    <n v="40241.420138888891"/>
    <n v="0"/>
    <n v="233"/>
    <d v="2010-03-04T00:00:00"/>
    <n v="0"/>
    <x v="1110"/>
  </r>
  <r>
    <n v="1121"/>
    <n v="1"/>
    <x v="302"/>
    <x v="2"/>
    <s v="&lt;p&gt;Radu&lt;/p&gt;_x000a_&lt;p&gt;It is possible to setup a macro you have described.&lt;/p&gt;_x000a_&lt;p&gt;I wouldn't recommend it as if some one then selects a different date they will then save a new or multiple versions of the same file.&lt;/p&gt;_x000a_&lt;p&gt;You are better off to have one person responsible for setting up the weekly reports and then notify other users that this weeks report is available at whatever location it is.&lt;/p&gt;_x000a_&lt;p&gt;If your spreadsheet is setup correctly why save multiple copies of each report?&lt;br /&gt;_x000a_As any report can be reproduced at any stage by setting the dates appropriately.&lt;/p&gt;_x000a_&lt;p&gt;I would suggest saving End of Year copies of the Spreadsheet and then setup a new one for the following year._x000a_&lt;/p&gt;_x000a_"/>
    <d v="2010-03-04T11:55:28"/>
    <n v="0"/>
    <x v="1"/>
    <x v="1"/>
    <b v="1"/>
    <x v="1"/>
    <n v="5"/>
    <n v="40241.420138888891"/>
    <n v="7.6712962960300501E-2"/>
    <n v="234"/>
    <d v="2010-03-04T00:00:00"/>
    <s v="Radu"/>
    <x v="1111"/>
  </r>
  <r>
    <n v="1122"/>
    <n v="1"/>
    <x v="303"/>
    <x v="239"/>
    <s v="&lt;p&gt;Hi I have an Excel file which was first created in Office 2003 and had macros and then is now in .xlsm format in 2007. Whenever I try to delete or insert a row or column I get this 'Large Operation Error' and it says &quot;The operation&lt;br /&gt;_x000a_you are about to perform affects a large number of cells and may take a&lt;br /&gt;_x000a_significant amount of time to complete. Are you sure you want to continue?&quot; and I'm unable to do anything&lt;/p&gt;_x000a_&lt;p&gt;I have removed all the macros and tried saving it in .xlxs but I'm unable to do so. Any help is highly appreciated.&lt;/p&gt;_x000a_&lt;p&gt;Thanks,&lt;br /&gt;_x000a_Asif_x000a_&lt;/p&gt;_x000a_"/>
    <d v="2010-03-04T12:26:54"/>
    <n v="0"/>
    <x v="0"/>
    <x v="0"/>
    <b v="0"/>
    <x v="0"/>
    <n v="5"/>
    <n v="40241.518055555556"/>
    <n v="0"/>
    <n v="234"/>
    <d v="2010-03-04T00:00:00"/>
    <n v="0"/>
    <x v="1112"/>
  </r>
  <r>
    <n v="1123"/>
    <n v="1"/>
    <x v="302"/>
    <x v="23"/>
    <s v="&lt;p&gt;Hi Hui,&lt;/p&gt;_x000a_&lt;p&gt;Thanks for the advice, I will try to do without the VBA. Like you said, there's no point in having multiple versions of the same report, or make the project error prone.&lt;/p&gt;_x000a_&lt;p&gt;Have a great one,&lt;br /&gt;_x000a_Radu_x000a_&lt;/p&gt;_x000a_"/>
    <d v="2010-03-04T13:12:14"/>
    <n v="0"/>
    <x v="2"/>
    <x v="0"/>
    <b v="1"/>
    <x v="0"/>
    <n v="5"/>
    <n v="40241.420138888891"/>
    <n v="0"/>
    <n v="234"/>
    <d v="2010-03-04T00:00:00"/>
    <n v="0"/>
    <x v="1113"/>
  </r>
  <r>
    <n v="1124"/>
    <n v="1"/>
    <x v="295"/>
    <x v="158"/>
    <s v="&lt;p&gt;Hi,&lt;/p&gt;_x000a_&lt;p&gt;It sounds like there is a problem with the MATCH range.&lt;/p&gt;_x000a_&lt;p&gt;Try breaking your formula out into each component part and see which part is causing the #REF (or use the EVALUATE FORMULA tool). Replace the element with the error with the number you would expect it to output and then confirm that the rest of the formula works. You can then just focus on a small part to fix. This technique usually works for me.&lt;/p&gt;_x000a_&lt;p&gt;If you can't resolve it you could put the file up online (eg SKYDRIVE etc) then we can have a look._x000a_&lt;/p&gt;_x000a_"/>
    <d v="2010-03-04T13:13:14"/>
    <n v="0"/>
    <x v="1"/>
    <x v="0"/>
    <b v="1"/>
    <x v="0"/>
    <n v="5"/>
    <n v="40238.955555555556"/>
    <n v="0"/>
    <n v="234"/>
    <d v="2010-03-04T00:00:00"/>
    <n v="0"/>
    <x v="1114"/>
  </r>
  <r>
    <n v="1125"/>
    <n v="1"/>
    <x v="303"/>
    <x v="2"/>
    <s v="&lt;p&gt;Asif&lt;br /&gt;_x000a_I've never seen this but try the following in Excel&lt;br /&gt;_x000a_Try opening the file (try both the Original 2003 and 2007 Files) as follows&lt;/p&gt;_x000a_&lt;p&gt;Close all other applications except Excel&lt;/p&gt;_x000a_&lt;p&gt;In Excel&lt;br /&gt;_x000a_goto File, Open&lt;br /&gt;_x000a_Browse to find the file&lt;br /&gt;_x000a_Select the file and click on the Small Down Arrow next to Open&lt;br /&gt;_x000a_Select Open and Repair_x000a_&lt;/p&gt;_x000a_"/>
    <d v="2010-03-04T13:17:27"/>
    <n v="0"/>
    <x v="1"/>
    <x v="1"/>
    <b v="1"/>
    <x v="1"/>
    <n v="5"/>
    <n v="40241.518055555556"/>
    <n v="3.5729166665987577E-2"/>
    <n v="235"/>
    <d v="2010-03-04T00:00:00"/>
    <s v="asiftherock"/>
    <x v="1115"/>
  </r>
  <r>
    <n v="1126"/>
    <n v="1"/>
    <x v="303"/>
    <x v="2"/>
    <s v="&lt;p&gt;also have a look at&lt;br /&gt;_x000a_http://www.mrexcel.com/forum/showthread.php?p=2157611_x000a_&lt;/p&gt;_x000a_"/>
    <d v="2010-03-04T13:22:08"/>
    <n v="0"/>
    <x v="2"/>
    <x v="1"/>
    <b v="1"/>
    <x v="1"/>
    <n v="5"/>
    <n v="40241.518055555556"/>
    <n v="3.8981481484370306E-2"/>
    <n v="236"/>
    <d v="2010-03-04T00:00:00"/>
    <s v="asiftherock"/>
    <x v="1116"/>
  </r>
  <r>
    <n v="1127"/>
    <n v="1"/>
    <x v="301"/>
    <x v="238"/>
    <s v="&lt;p&gt;Oh yes, that worked.  Thank you so much!_x000a_&lt;/p&gt;_x000a_"/>
    <d v="2010-03-04T13:33:56"/>
    <n v="0"/>
    <x v="2"/>
    <x v="0"/>
    <b v="1"/>
    <x v="0"/>
    <n v="5"/>
    <n v="40240.863888888889"/>
    <n v="0"/>
    <n v="236"/>
    <d v="2010-03-04T00:00:00"/>
    <n v="0"/>
    <x v="1117"/>
  </r>
  <r>
    <n v="1128"/>
    <n v="1"/>
    <x v="303"/>
    <x v="239"/>
    <s v="&lt;p&gt;I wasn't able to repair the sheet properly. I also tried to make the calculations manual but still wasn't of any help.&lt;/p&gt;_x000a_&lt;p&gt;I'm now creating a new file :(&lt;/p&gt;_x000a_&lt;p&gt;Anyway thanks for your help Hui_x000a_&lt;/p&gt;_x000a_"/>
    <d v="2010-03-04T16:17:28"/>
    <n v="0"/>
    <x v="3"/>
    <x v="0"/>
    <b v="1"/>
    <x v="0"/>
    <n v="5"/>
    <n v="40241.518055555556"/>
    <n v="0"/>
    <n v="236"/>
    <d v="2010-03-04T00:00:00"/>
    <n v="0"/>
    <x v="1118"/>
  </r>
  <r>
    <n v="1129"/>
    <n v="1"/>
    <x v="304"/>
    <x v="114"/>
    <s v="&lt;p&gt;Hi All,&lt;br /&gt;_x000a_Can anybody help me on this?&lt;br /&gt;_x000a_I need to select 2-3 options from the pull down menu list and it should appear in single cell separated by comma. Is there a way to get it without using VBA?&lt;/p&gt;_x000a_&lt;p&gt;Thanks,&lt;br /&gt;_x000a_Dee_x000a_&lt;/p&gt;_x000a_"/>
    <d v="2010-03-05T06:23:33"/>
    <n v="0"/>
    <x v="0"/>
    <x v="0"/>
    <b v="0"/>
    <x v="0"/>
    <n v="6"/>
    <n v="40242.265972222223"/>
    <n v="0"/>
    <n v="236"/>
    <d v="2010-03-05T00:00:00"/>
    <n v="0"/>
    <x v="1119"/>
  </r>
  <r>
    <n v="1130"/>
    <n v="1"/>
    <x v="304"/>
    <x v="163"/>
    <s v="&lt;p&gt;Hi,&lt;/p&gt;_x000a_&lt;p&gt;Does this link help?&lt;/p&gt;_x000a_&lt;p&gt;http://www.contextures.com/xlDataVal02.html#TwoWord_x000a_&lt;/p&gt;_x000a_"/>
    <d v="2010-03-05T08:31:01"/>
    <n v="0"/>
    <x v="1"/>
    <x v="0"/>
    <b v="1"/>
    <x v="0"/>
    <n v="6"/>
    <n v="40242.265972222223"/>
    <n v="0"/>
    <n v="236"/>
    <d v="2010-03-05T00:00:00"/>
    <n v="0"/>
    <x v="1120"/>
  </r>
  <r>
    <n v="1131"/>
    <n v="1"/>
    <x v="304"/>
    <x v="114"/>
    <s v="&lt;p&gt;Hey! Thank you very much.&lt;/p&gt;_x000a_&lt;p&gt;Dee.._x000a_&lt;/p&gt;_x000a_"/>
    <d v="2010-03-05T10:37:00"/>
    <n v="0"/>
    <x v="2"/>
    <x v="0"/>
    <b v="1"/>
    <x v="0"/>
    <n v="6"/>
    <n v="40242.265972222223"/>
    <n v="0"/>
    <n v="236"/>
    <d v="2010-03-05T00:00:00"/>
    <n v="0"/>
    <x v="1121"/>
  </r>
  <r>
    <n v="1132"/>
    <n v="1"/>
    <x v="305"/>
    <x v="240"/>
    <s v="&lt;p&gt;I am responsible for maintaining a spreadsheet with all our employees. I record name, position, start and enddate in position amongst other things.&lt;/p&gt;_x000a_&lt;p&gt;Row 4    Name (A), dept (B), position (C), headcount (D), start (E), end (F), reportmonth (G)&lt;br /&gt;_x000a_Row 5    Tom, dept a, manager, 1, 1-1-2008,31-12-9999,true&lt;br /&gt;_x000a_Row 6    Dick, dept b, analyst, 1, 1-1-2008,31-12-9999,true&lt;br /&gt;_x000a_Etc....&lt;br /&gt;_x000a_Row 999 Harry, dept c, adviser, 1, 1-1-2008,31-12-9999,true&lt;/p&gt;_x000a_&lt;p&gt;On a monthly basis I need to report how many active employees we have.&lt;br /&gt;_x000a_All active employees will have their enddate set to 31-12-9999&lt;br /&gt;_x000a_If Harry leaves at end of march I will amend the enddate to 31-3-2010&lt;/p&gt;_x000a_&lt;p&gt;Report date (in march) in cell A1 is a named cell and will contain 01-Mar-2010.&lt;/p&gt;_x000a_&lt;p&gt;Column G (report month) contains a formula&lt;br /&gt;_x000a_IF(AND($E2&amp;lt;=ReportDate,$F2&amp;gt;ReportDate),TRUE,FALSE)&lt;/p&gt;_x000a_&lt;p&gt;The result of this formula will be true if the employee is still in his position in the reporting month.&lt;br /&gt;_x000a_I use a pivot table to generate results&lt;br /&gt;_x000a_Filter: Reportmonth = True&lt;br /&gt;_x000a_Rows: Departments&lt;br /&gt;_x000a_Sum: Headcount (HC)&lt;/p&gt;_x000a_&lt;p&gt;The result of total will be 3 (Tom, Dick and Harry)&lt;br /&gt;_x000a_If I change the report date to 1 Apr 2010 the result will be 2 (harry left)&lt;/p&gt;_x000a_&lt;p&gt;So far so good.&lt;br /&gt;_x000a_Now I also need to do forecasting:&lt;br /&gt;_x000a_I’d like to be able to produce what the headcounts would be for future months (e.g. till end of 2010) by setting up 12 pivot tables, one for each reporting month and by amending start and enddates of employees for those where Ive been given the correct dates.&lt;/p&gt;_x000a_&lt;p&gt;E.g. I know now that Dick will leave in June and I know that we will hire 2 resources in May (Joe and Jane)&lt;br /&gt;_x000a_So the totals of my pivot tables should show&lt;br /&gt;_x000a_Jan 2010 3 HC&lt;br /&gt;_x000a_Feb 2010 3 HC&lt;br /&gt;_x000a_Mar 2010 3 HC&lt;br /&gt;_x000a_Apr 2010 2 (harry left)&lt;br /&gt;_x000a_May 2010 2 + 2 = 4HC (2 hires Joe and Jane)&lt;br /&gt;_x000a_Jun 2010 4 HC&lt;br /&gt;_x000a_Jul 2010 4 - 1 = 3 HC (Dick left)&lt;br /&gt;_x000a_Aug 2010  3 HC&lt;br /&gt;_x000a_Sep 2010 3 HC&lt;br /&gt;_x000a_Etc&lt;/p&gt;_x000a_&lt;p&gt;Is it possible to create these forecasting pivots based on the above data? If so how...&lt;br /&gt;_x000a_I hope I've explained this well enough_x000a_&lt;/p&gt;_x000a_"/>
    <d v="2010-03-05T12:30:33"/>
    <n v="0"/>
    <x v="0"/>
    <x v="0"/>
    <b v="0"/>
    <x v="0"/>
    <n v="6"/>
    <n v="40242.520833333336"/>
    <n v="0"/>
    <n v="236"/>
    <d v="2010-03-05T00:00:00"/>
    <n v="0"/>
    <x v="1122"/>
  </r>
  <r>
    <n v="1133"/>
    <n v="1"/>
    <x v="306"/>
    <x v="241"/>
    <s v="&lt;p&gt;I have 10 pictures to be chosen to complete a form in a work sheet; Is there a way to drop list and choose pictures from the list of 10; i am a beginner and would like to avoid VBA..&lt;/p&gt;_x000a_&lt;p&gt;any help appreciated_x000a_&lt;/p&gt;_x000a_"/>
    <d v="2010-03-06T00:07:50"/>
    <n v="0"/>
    <x v="0"/>
    <x v="0"/>
    <b v="0"/>
    <x v="0"/>
    <n v="7"/>
    <n v="40243.004861111112"/>
    <n v="0"/>
    <n v="236"/>
    <d v="2010-03-06T00:00:00"/>
    <n v="0"/>
    <x v="1123"/>
  </r>
  <r>
    <n v="1134"/>
    <n v="1"/>
    <x v="306"/>
    <x v="240"/>
    <s v="&lt;p&gt;Havent tried it with pictures but this may give you an idea http://chandoo.org/wp/2009/05/19/dynamic-charts-in-excel/_x000a_&lt;/p&gt;_x000a_"/>
    <d v="2010-03-06T07:59:26"/>
    <n v="0"/>
    <x v="1"/>
    <x v="0"/>
    <b v="1"/>
    <x v="0"/>
    <n v="7"/>
    <n v="40243.004861111112"/>
    <n v="0"/>
    <n v="236"/>
    <d v="2010-03-06T00:00:00"/>
    <n v="0"/>
    <x v="1124"/>
  </r>
  <r>
    <n v="1135"/>
    <n v="1"/>
    <x v="306"/>
    <x v="163"/>
    <s v="&lt;p&gt;Hi,&lt;/p&gt;_x000a_&lt;p&gt;If you would like to see another option but using a little VBA then take a look here&lt;/p&gt;_x000a_&lt;p&gt;http://www.mcgimpsey.com/excel/lookuppics.html_x000a_&lt;/p&gt;_x000a_"/>
    <d v="2010-03-06T15:53:35"/>
    <n v="0"/>
    <x v="2"/>
    <x v="0"/>
    <b v="1"/>
    <x v="0"/>
    <n v="7"/>
    <n v="40243.004861111112"/>
    <n v="0"/>
    <n v="236"/>
    <d v="2010-03-06T00:00:00"/>
    <n v="0"/>
    <x v="1125"/>
  </r>
  <r>
    <n v="1136"/>
    <n v="1"/>
    <x v="307"/>
    <x v="242"/>
    <s v="&lt;p&gt;hi &lt;/p&gt;_x000a_&lt;p&gt;i want to dynamically SUM cells till a certain condition is reached.&lt;br /&gt;_x000a_Cell A1 has a value y&lt;br /&gt;_x000a_Cell B1 has value x1, B2 has value x2, B3 has value x3, B4 has value x4 and so on&lt;br /&gt;_x000a_I want to write a formula in cell C1 which will keep on summing x1, x2, x3 etc till the sum value is just greater than or equal to y&lt;/p&gt;_x000a_&lt;p&gt;eg A1 = 100, B1 = 50, B2 = 49, B3 = 5, B4 = 10, B5 = 41 ...&lt;br /&gt;_x000a_so Cell C1 should give me the sum as (50+49+5) = 104 (ie keep on summing until the sum just becomes greater than or equal to 100)_x000a_&lt;/p&gt;_x000a_"/>
    <d v="2010-03-07T07:18:43"/>
    <n v="0"/>
    <x v="0"/>
    <x v="0"/>
    <b v="0"/>
    <x v="0"/>
    <n v="1"/>
    <n v="40244.304166666669"/>
    <n v="0"/>
    <n v="236"/>
    <d v="2010-03-07T00:00:00"/>
    <n v="0"/>
    <x v="1126"/>
  </r>
  <r>
    <n v="1137"/>
    <n v="1"/>
    <x v="307"/>
    <x v="158"/>
    <s v="&lt;p&gt;Hi,&lt;/p&gt;_x000a_&lt;p&gt;I have written some VBA that will do this for you. You can pick up an example file here:&lt;/p&gt;_x000a_&lt;p&gt;http://cid-4702efbc51549018.skydrive.live.com/self.aspx/Chandoo%20Forum/VBA%20Dynamic%20range%20based%20on%20value.xls&lt;/p&gt;_x000a_&lt;p&gt;Or here is the code:&lt;/p&gt;_x000a_&lt;p&gt;You will need to define A1 as named range limit.&lt;/p&gt;_x000a_&lt;p&gt;Sub NamedRange()&lt;/p&gt;_x000a_&lt;p&gt;    Dim Rcell, Ccell, rng As Range&lt;br /&gt;_x000a_    Set Rcell = Cells(1, 2)&lt;br /&gt;_x000a_    Set Ccell = Cells(1, 2)&lt;br /&gt;_x000a_    Dim limit As Integer&lt;br /&gt;_x000a_    Dim i As Integer&lt;/p&gt;_x000a_&lt;p&gt;  limit = Range(&quot;limit&quot;).Value&lt;br /&gt;_x000a_  i = 1&lt;/p&gt;_x000a_&lt;p&gt;  Set rng = Range(Rcell, Ccell)&lt;br /&gt;_x000a_  ActiveWorkbook.Names.Add Name:=&quot;Range&quot;, RefersTo:=rng&lt;/p&gt;_x000a_&lt;p&gt;  Do While Application.WorksheetFunction.Sum(Range(&quot;range&quot;)) &amp;lt; limit&lt;/p&gt;_x000a_&lt;p&gt;  Set Rcell = Cells(1 + i, 2)&lt;/p&gt;_x000a_&lt;p&gt;  Set rng = Range(Rcell, Ccell)&lt;/p&gt;_x000a_&lt;p&gt;  ActiveWorkbook.Names.Add Name:=&quot;Range&quot;, RefersTo:=rng&lt;/p&gt;_x000a_&lt;p&gt;   i = i + 1&lt;/p&gt;_x000a_&lt;p&gt;   Loop&lt;/p&gt;_x000a_&lt;p&gt;End Sub_x000a_&lt;/p&gt;_x000a_"/>
    <d v="2010-03-07T10:02:38"/>
    <n v="0"/>
    <x v="1"/>
    <x v="0"/>
    <b v="1"/>
    <x v="0"/>
    <n v="1"/>
    <n v="40244.304166666669"/>
    <n v="0"/>
    <n v="236"/>
    <d v="2010-03-07T00:00:00"/>
    <n v="0"/>
    <x v="1127"/>
  </r>
  <r>
    <n v="1138"/>
    <n v="1"/>
    <x v="307"/>
    <x v="158"/>
    <s v="&lt;p&gt;Hi,&lt;/p&gt;_x000a_&lt;p&gt;I have also added a non VBA solution into the file.&lt;/p&gt;_x000a_&lt;p&gt;The non VBA solution uses a &quot;helper&quot; column to identify the cells to include in the sum and then uses the SUMIF forumula to calculate the total.&lt;/p&gt;_x000a_&lt;p&gt;Helper formula:&lt;br /&gt;_x000a_=IF(SUM($B$1:B1)&amp;lt;Limit,1,0)&lt;/p&gt;_x000a_&lt;p&gt;SUMIF&lt;br /&gt;_x000a_=SUMIF(C1:C11,1,B1:B11)&lt;/p&gt;_x000a_&lt;p&gt;Myles_x000a_&lt;/p&gt;_x000a_"/>
    <d v="2010-03-07T10:16:38"/>
    <n v="0"/>
    <x v="2"/>
    <x v="0"/>
    <b v="1"/>
    <x v="0"/>
    <n v="1"/>
    <n v="40244.304166666669"/>
    <n v="0"/>
    <n v="236"/>
    <d v="2010-03-07T00:00:00"/>
    <n v="0"/>
    <x v="1128"/>
  </r>
  <r>
    <n v="1139"/>
    <n v="1"/>
    <x v="306"/>
    <x v="158"/>
    <s v="&lt;p&gt;Hi,&lt;/p&gt;_x000a_&lt;p&gt;There will be a series of posts covering this subject later in the month in the blog area. It does use VBA though I'm afraid.&lt;/p&gt;_x000a_&lt;p&gt;Myles_x000a_&lt;/p&gt;_x000a_"/>
    <d v="2010-03-07T10:34:17"/>
    <n v="0"/>
    <x v="3"/>
    <x v="0"/>
    <b v="1"/>
    <x v="0"/>
    <n v="1"/>
    <n v="40243.004861111112"/>
    <n v="0"/>
    <n v="236"/>
    <d v="2010-03-07T00:00:00"/>
    <n v="0"/>
    <x v="1129"/>
  </r>
  <r>
    <n v="1140"/>
    <n v="1"/>
    <x v="306"/>
    <x v="158"/>
    <s v="&lt;p&gt;This post from Chandoo is the best non VBA method that I have seen:&lt;/p&gt;_x000a_&lt;p&gt;http://chandoo.org/wp/2008/11/05/select-show-one-chart-from-many/&lt;/p&gt;_x000a_&lt;p&gt;Myles_x000a_&lt;/p&gt;_x000a_"/>
    <d v="2010-03-07T10:39:31"/>
    <n v="0"/>
    <x v="4"/>
    <x v="0"/>
    <b v="1"/>
    <x v="0"/>
    <n v="1"/>
    <n v="40243.004861111112"/>
    <n v="0"/>
    <n v="236"/>
    <d v="2010-03-07T00:00:00"/>
    <n v="0"/>
    <x v="1130"/>
  </r>
  <r>
    <n v="1141"/>
    <n v="1"/>
    <x v="308"/>
    <x v="243"/>
    <s v="&lt;p&gt;how do i approach this ?&lt;/p&gt;_x000a_&lt;p&gt;There are values in column A which are not sorted&lt;/p&gt;_x000a_&lt;p&gt;I need to highlight the top values which will add up to 80% of sum of all values in column A&lt;/p&gt;_x000a_&lt;p&gt;eg&lt;br /&gt;_x000a_15&lt;br /&gt;_x000a_25&lt;br /&gt;_x000a_18&lt;br /&gt;_x000a_5&lt;br /&gt;_x000a_7&lt;br /&gt;_x000a_8&lt;br /&gt;_x000a_12&lt;br /&gt;_x000a_10&lt;/p&gt;_x000a_&lt;p&gt;adds up to 100&lt;/p&gt;_x000a_&lt;p&gt;the output should highlight 25,18,15,12,10&lt;/p&gt;_x000a_&lt;p&gt;A variation would be to highlight values at least till 80% (of the sum) is achieved_x000a_&lt;/p&gt;_x000a_"/>
    <d v="2010-03-07T16:58:18"/>
    <n v="0"/>
    <x v="0"/>
    <x v="0"/>
    <b v="0"/>
    <x v="0"/>
    <n v="1"/>
    <n v="40244.706944444442"/>
    <n v="0"/>
    <n v="236"/>
    <d v="2010-03-07T00:00:00"/>
    <n v="0"/>
    <x v="1131"/>
  </r>
  <r>
    <n v="1142"/>
    <n v="1"/>
    <x v="308"/>
    <x v="158"/>
    <s v="&lt;p&gt;Hi,&lt;/p&gt;_x000a_&lt;p&gt;The PERCENTILE formula will help you acheive this.&lt;/p&gt;_x000a_&lt;p&gt;=PERCENTILE(ARRAY,K)&lt;/p&gt;_x000a_&lt;p&gt;Where array is your list of numbers and k is the percentage you want.&lt;/p&gt;_x000a_&lt;p&gt;If you build this formula into a conditional format you will get the result you are looking for.&lt;/p&gt;_x000a_&lt;p&gt;For example:&lt;br /&gt;_x000a_=c5&amp;gt;percentile($c$5:$c$9,0.2)&lt;/p&gt;_x000a_&lt;p&gt;where c5 is a number in your list, the list is in the range c5:c9 and 0.2 is the 20% (100%-80%). You can play with &amp;gt;= etc to get the variants you want.&lt;/p&gt;_x000a_&lt;p&gt;Myles_x000a_&lt;/p&gt;_x000a_"/>
    <d v="2010-03-07T18:42:17"/>
    <n v="0"/>
    <x v="1"/>
    <x v="0"/>
    <b v="1"/>
    <x v="0"/>
    <n v="1"/>
    <n v="40244.706944444442"/>
    <n v="0"/>
    <n v="236"/>
    <d v="2010-03-07T00:00:00"/>
    <n v="0"/>
    <x v="1132"/>
  </r>
  <r>
    <n v="1143"/>
    <n v="1"/>
    <x v="309"/>
    <x v="234"/>
    <s v="&lt;p&gt;Hi&lt;br /&gt;_x000a_Right now i'm trying to find a way to copy the name or signature from the user thats logged in to the computer&lt;/p&gt;_x000a_&lt;p&gt;I have seen this work but I have had some trubble finding an example of it.&lt;br /&gt;_x000a_So I hope some on of you guys can help me?&lt;/p&gt;_x000a_&lt;p&gt;EX:&lt;br /&gt;_x000a_The user fills out my form and then presses a button (VB-skript) that transfers the data to another sheet or a database. This is were I want to logg the one who is inserting the data.&lt;br /&gt;_x000a_data 1/data 2/.../.../[Initial of user]&lt;/p&gt;_x000a_&lt;p&gt;All comments and tips are welcome!&lt;/p&gt;_x000a_&lt;p&gt;Best Regards&lt;br /&gt;_x000a_--&lt;br /&gt;_x000a_Gamnis&lt;br /&gt;_x000a_(I'm Swedish so I hope you will excuse spelling errors and funny sentences)_x000a_&lt;/p&gt;_x000a_"/>
    <d v="2010-03-08T11:27:46"/>
    <n v="0"/>
    <x v="0"/>
    <x v="0"/>
    <b v="0"/>
    <x v="0"/>
    <n v="2"/>
    <n v="40245.477083333331"/>
    <n v="0"/>
    <n v="236"/>
    <d v="2010-03-08T00:00:00"/>
    <n v="0"/>
    <x v="1133"/>
  </r>
  <r>
    <n v="1144"/>
    <n v="1"/>
    <x v="296"/>
    <x v="234"/>
    <s v="&lt;p&gt;This worked out just fine :D&lt;br /&gt;_x000a_Thx alot!&lt;br /&gt;_x000a_And have a nice day Radu_x000a_&lt;/p&gt;_x000a_"/>
    <d v="2010-03-08T11:29:13"/>
    <n v="0"/>
    <x v="2"/>
    <x v="0"/>
    <b v="1"/>
    <x v="0"/>
    <n v="2"/>
    <n v="40239.388194444444"/>
    <n v="0"/>
    <n v="236"/>
    <d v="2010-03-08T00:00:00"/>
    <n v="0"/>
    <x v="1134"/>
  </r>
  <r>
    <n v="1145"/>
    <n v="1"/>
    <x v="297"/>
    <x v="156"/>
    <s v="&lt;p&gt;Hello all&lt;/p&gt;_x000a_&lt;p&gt;Very quick post to say thank you, I was snowed under for the last few days!  I am off to read the information, looks like I have some work ahead!  It might take some time, so I thought I'd say thank you now, and try and sort everything out later._x000a_&lt;/p&gt;_x000a_"/>
    <d v="2010-03-08T11:44:26"/>
    <n v="0"/>
    <x v="4"/>
    <x v="0"/>
    <b v="1"/>
    <x v="0"/>
    <n v="2"/>
    <n v="40239.486805555556"/>
    <n v="0"/>
    <n v="236"/>
    <d v="2010-03-08T00:00:00"/>
    <n v="0"/>
    <x v="1135"/>
  </r>
  <r>
    <n v="1146"/>
    <n v="1"/>
    <x v="309"/>
    <x v="158"/>
    <s v="&lt;p&gt;hI,&lt;/p&gt;_x000a_&lt;p&gt;I've used &quot;Environ(&quot;username&quot;)&quot; in code before to get the name of the user.&lt;/p&gt;_x000a_&lt;p&gt;Add this code into your VBA and run it to see if the text in he message box is what you are looking for:&lt;/p&gt;_x000a_&lt;p&gt;Sub test()&lt;br /&gt;_x000a_MsgBox Environ(&quot;username&quot;)&lt;br /&gt;_x000a_End Sub&lt;/p&gt;_x000a_&lt;p&gt;Myles_x000a_&lt;/p&gt;_x000a_"/>
    <d v="2010-03-08T12:28:14"/>
    <n v="0"/>
    <x v="1"/>
    <x v="0"/>
    <b v="1"/>
    <x v="0"/>
    <n v="2"/>
    <n v="40245.477083333331"/>
    <n v="0"/>
    <n v="236"/>
    <d v="2010-03-08T00:00:00"/>
    <n v="0"/>
    <x v="1136"/>
  </r>
  <r>
    <n v="1147"/>
    <n v="1"/>
    <x v="310"/>
    <x v="218"/>
    <s v="&lt;p&gt;Hello&lt;/p&gt;_x000a_&lt;p&gt;I need to derive sorted unique values from column. For the purpose I use the following formula from cell A3 below onwards entered as an array formula:&lt;/p&gt;_x000a_&lt;p&gt;INDEX(List, MATCH(0, IF(MAX(NOT(COUNTIF(A$2:$A2, List))*(COUNTIF(List, &quot;&amp;gt;&quot;&amp;amp;List)+1))=(COUNTIF(List, &quot;&amp;gt;&quot;&amp;amp;List)+1), 0, 1), 0))&lt;/p&gt;_x000a_&lt;p&gt;This formula gives me the desired results.&lt;/p&gt;_x000a_&lt;p&gt;However, now i want to derive sorted unique values which contain a string e.g. ABC&lt;/p&gt;_x000a_&lt;p&gt;If the column values are:&lt;br /&gt;_x000a_ABC-001&lt;br /&gt;_x000a_DEF-001&lt;br /&gt;_x000a_GHI-003&lt;br /&gt;_x000a_ABC-001&lt;br /&gt;_x000a_ABC-002&lt;br /&gt;_x000a_GHI-008&lt;/p&gt;_x000a_&lt;p&gt;I want to derive only the values:&lt;br /&gt;_x000a_ABC-001&lt;br /&gt;_x000a_ABC-002&lt;/p&gt;_x000a_&lt;p&gt;Could anyone please help?&lt;/p&gt;_x000a_&lt;p&gt;Thanks_x000a_&lt;/p&gt;_x000a_"/>
    <d v="2010-03-09T12:11:54"/>
    <n v="0"/>
    <x v="0"/>
    <x v="0"/>
    <b v="0"/>
    <x v="0"/>
    <n v="3"/>
    <n v="40246.507638888892"/>
    <n v="0"/>
    <n v="236"/>
    <d v="2010-03-09T00:00:00"/>
    <n v="0"/>
    <x v="1137"/>
  </r>
  <r>
    <n v="1148"/>
    <n v="1"/>
    <x v="310"/>
    <x v="2"/>
    <s v="&lt;p&gt;AK&lt;br /&gt;_x000a_In Excel 2003 use&lt;br /&gt;_x000a_Filter, Dont Set any criteria, then&lt;br /&gt;_x000a_Advanced Filter and set the Criteria Range to =&quot;=ABC*&quot;&lt;br /&gt;_x000a_Set Copy to Another Location and Unique Records only_x000a_&lt;/p&gt;_x000a_"/>
    <d v="2010-03-09T12:33:01"/>
    <n v="0"/>
    <x v="1"/>
    <x v="1"/>
    <b v="1"/>
    <x v="1"/>
    <n v="3"/>
    <n v="40246.507638888892"/>
    <n v="1.5289351846149657E-2"/>
    <n v="237"/>
    <d v="2010-03-09T00:00:00"/>
    <s v="AK"/>
    <x v="1138"/>
  </r>
  <r>
    <n v="1149"/>
    <n v="1"/>
    <x v="310"/>
    <x v="218"/>
    <s v="&lt;p&gt;Hello Hui&lt;/p&gt;_x000a_&lt;p&gt;I do not want any manual step. I want to use formulae so that any change/update to the List automatically updates the derived list._x000a_&lt;/p&gt;_x000a_"/>
    <d v="2010-03-09T13:13:31"/>
    <n v="0"/>
    <x v="2"/>
    <x v="0"/>
    <b v="1"/>
    <x v="0"/>
    <n v="3"/>
    <n v="40246.507638888892"/>
    <n v="0"/>
    <n v="237"/>
    <d v="2010-03-09T00:00:00"/>
    <n v="0"/>
    <x v="1139"/>
  </r>
  <r>
    <n v="1150"/>
    <n v="1"/>
    <x v="309"/>
    <x v="234"/>
    <s v="&lt;p&gt;Nice!&lt;br /&gt;_x000a_Thanks alot Myles :)&lt;/p&gt;_x000a_&lt;p&gt;I just wrote the skrip like this:&lt;/p&gt;_x000a_&lt;p&gt;Activecell.Value = Environ(&quot;username&quot;)&lt;/p&gt;_x000a_&lt;p&gt;It worked out exactly like I whanted_x000a_&lt;/p&gt;_x000a_"/>
    <d v="2010-03-09T13:53:29"/>
    <n v="0"/>
    <x v="2"/>
    <x v="0"/>
    <b v="1"/>
    <x v="0"/>
    <n v="3"/>
    <n v="40245.477083333331"/>
    <n v="0"/>
    <n v="237"/>
    <d v="2010-03-09T00:00:00"/>
    <n v="0"/>
    <x v="1140"/>
  </r>
  <r>
    <n v="1151"/>
    <n v="1"/>
    <x v="310"/>
    <x v="158"/>
    <s v="&lt;p&gt;AK&lt;/p&gt;_x000a_&lt;p&gt;If you use Chandoo's sort blog and then limit it to lines starting with &quot;ABC&quot; this will hopefully acheive what you are after.&lt;/p&gt;_x000a_&lt;p&gt;http://chandoo.org/wp/2008/10/22/sorting-text-in-excel-using-formulas/&lt;/p&gt;_x000a_&lt;p&gt;Myles_x000a_&lt;/p&gt;_x000a_"/>
    <d v="2010-03-10T12:17:49"/>
    <n v="0"/>
    <x v="3"/>
    <x v="0"/>
    <b v="1"/>
    <x v="0"/>
    <n v="4"/>
    <n v="40246.507638888892"/>
    <n v="0"/>
    <n v="237"/>
    <d v="2010-03-10T00:00:00"/>
    <n v="0"/>
    <x v="1141"/>
  </r>
  <r>
    <n v="1152"/>
    <n v="1"/>
    <x v="311"/>
    <x v="244"/>
    <s v="&lt;p&gt;Darn if I cannot figure this out. I kindly ask for this forums collective &quot;guru&quot; knowhow. I use the =left and =right formula all the time but only for easy extractions nothing overly complex. I run many queries which report back the entire stores address within one cell. Is there a formula I can use which will extract the indv address, city, state, and zip into their respective column?  For example the query I run reports back the full address which is found in cell (A2). I would like to extracte the data from (A2) into the respective cells (B2)Address only, (C2)City only, (D2)State only &amp;amp; (E2)Zip only.&lt;/p&gt;_x000a_&lt;p&gt;_x0009_                A_x0009_                   B_x0009_ C_x0009_  D_x0009_ E&lt;br /&gt;_x000a_1_x0009_Store Address (query raw data report)_x0009_Address_x0009_City_x0009_State_x0009_Zip&lt;br /&gt;_x000a_2_x0009_123 Candycane Ln: Gumdrop FL: 33443_x0009__x0009__x0009__x0009_&lt;/p&gt;_x000a_&lt;p&gt;Any help is so greatly appriciated and would be a huge time saver for me.  Thank you again._x000a_&lt;/p&gt;_x000a_"/>
    <d v="2010-03-10T14:25:53"/>
    <n v="0"/>
    <x v="0"/>
    <x v="0"/>
    <b v="0"/>
    <x v="0"/>
    <n v="4"/>
    <n v="40247.600694444445"/>
    <n v="0"/>
    <n v="237"/>
    <d v="2010-03-10T00:00:00"/>
    <n v="0"/>
    <x v="1142"/>
  </r>
  <r>
    <n v="1153"/>
    <n v="1"/>
    <x v="312"/>
    <x v="182"/>
    <s v="&lt;p&gt;Sheet1 has categories   A B C with subsets D E F respectively (ie.  Fruit makes list apple, orange, and starberry/Vegetable makes list onion, potatoe,)&lt;/p&gt;_x000a_&lt;p&gt;On Sheet2 I want to reference subgroups fruit and vegetable which are located on sheet1&lt;br /&gt;_x000a_What does the &quot;source&quot; area look like for that to happen&lt;/p&gt;_x000a_&lt;p&gt;I understand interface if its on same tab, but not if interface spans multiple tabs.&lt;/p&gt;_x000a_&lt;p&gt;Thanks in advance._x000a_&lt;/p&gt;_x000a_"/>
    <d v="2010-03-10T16:19:44"/>
    <n v="0"/>
    <x v="0"/>
    <x v="0"/>
    <b v="0"/>
    <x v="0"/>
    <n v="4"/>
    <n v="40247.679861111108"/>
    <n v="0"/>
    <n v="237"/>
    <d v="2010-03-10T00:00:00"/>
    <n v="0"/>
    <x v="1143"/>
  </r>
  <r>
    <n v="1154"/>
    <n v="1"/>
    <x v="311"/>
    <x v="121"/>
    <s v="&lt;p&gt;Instead of using left(),right() etc, you can use Text to Columns to split on the colon, then once more on the City/State part and split on 'space'._x000a_&lt;/p&gt;_x000a_"/>
    <d v="2010-03-10T16:46:06"/>
    <n v="0"/>
    <x v="1"/>
    <x v="0"/>
    <b v="1"/>
    <x v="0"/>
    <n v="4"/>
    <n v="40247.600694444445"/>
    <n v="0"/>
    <n v="237"/>
    <d v="2010-03-10T00:00:00"/>
    <n v="0"/>
    <x v="1144"/>
  </r>
  <r>
    <n v="1155"/>
    <n v="1"/>
    <x v="311"/>
    <x v="158"/>
    <s v="&lt;p&gt;Hi,&lt;/p&gt;_x000a_&lt;p&gt;If you use a combination of the following you can get what you are after:&lt;/p&gt;_x000a_&lt;p&gt;LEN(text)&lt;br /&gt;_x000a_FIND(text,within,start number))&lt;br /&gt;_x000a_MID(text, start number, number char)&lt;br /&gt;_x000a_LEFT(text,number char)&lt;br /&gt;_x000a_RIGHT(text,number char)&lt;/p&gt;_x000a_&lt;p&gt;For the first field use the find formula and look for &quot;:&quot; (which I think is your seperator). This will return a number.You can then use this number in the left formula to extract the element you want.&lt;/p&gt;_x000a_&lt;p&gt;For the second field use the len formula to see how long the text in the first field is, this will be the start number for a Mid formula. You can then carry on from here.&lt;/p&gt;_x000a_&lt;p&gt;It is probably best if you have a play with these formulae to see how you can link them up. Alternatively load a file up and we can have a look.&lt;/p&gt;_x000a_&lt;p&gt;Myles_x000a_&lt;/p&gt;_x000a_"/>
    <d v="2010-03-10T17:23:23"/>
    <n v="0"/>
    <x v="2"/>
    <x v="0"/>
    <b v="1"/>
    <x v="0"/>
    <n v="4"/>
    <n v="40247.600694444445"/>
    <n v="0"/>
    <n v="237"/>
    <d v="2010-03-10T00:00:00"/>
    <n v="0"/>
    <x v="1145"/>
  </r>
  <r>
    <n v="1156"/>
    <n v="1"/>
    <x v="313"/>
    <x v="245"/>
    <s v="&lt;p&gt;This should be simple but so am I... I have a list of RSS feed addresses in Excel 2007 that I want to import into Outlook Same.  The import option for RSS is requiring OPML file. Is there a way I can save export or modify this simple list of addresses:&lt;br /&gt;_x000a_http://rssaddress to an OPML.  -OR- A simple outlook macro that would read down the list and add the feeds?_x000a_&lt;/p&gt;_x000a_"/>
    <d v="2010-03-10T18:20:08"/>
    <n v="0"/>
    <x v="0"/>
    <x v="0"/>
    <b v="0"/>
    <x v="0"/>
    <n v="4"/>
    <n v="40247.763888888891"/>
    <n v="0"/>
    <n v="237"/>
    <d v="2010-03-10T00:00:00"/>
    <n v="0"/>
    <x v="1146"/>
  </r>
  <r>
    <n v="1157"/>
    <n v="1"/>
    <x v="311"/>
    <x v="2"/>
    <s v="&lt;p&gt;Windyinnc&lt;br /&gt;_x000a_Try the following&lt;br /&gt;_x000a_B2 =+MID(A2,FIND(&quot; &quot;,A2)+1,FIND(&quot;:&quot;,A2)-FIND(&quot; &quot;,A2)-1)&lt;br /&gt;_x000a_CD =+MID(A2,FIND(&quot;:&quot;,A2)+2,FIND(&quot;:&quot;,RIGHT(A2,LEN(A2)-FIND(&quot;:&quot;,A2)))-5)&lt;br /&gt;_x000a_D2 =+MID(A2,FIND(&quot;:&quot;,A2,LEN(B2&amp;amp;C2))-2,2)&lt;br /&gt;_x000a_E2 =+RIGHT(A2,5)_x000a_&lt;/p&gt;_x000a_"/>
    <d v="2010-03-11T00:23:12"/>
    <n v="0"/>
    <x v="3"/>
    <x v="1"/>
    <b v="1"/>
    <x v="1"/>
    <n v="5"/>
    <n v="40247.600694444445"/>
    <n v="0.41541666666307719"/>
    <n v="238"/>
    <d v="2010-03-11T00:00:00"/>
    <s v="windyinnc"/>
    <x v="1147"/>
  </r>
  <r>
    <n v="1158"/>
    <n v="1"/>
    <x v="312"/>
    <x v="2"/>
    <s v="&lt;p&gt;jcalvacca&lt;br /&gt;_x000a_When you say Sheet1 and Sheet2, are they in the same Excel File (Workbook) or different Excel Files ?_x000a_&lt;/p&gt;_x000a_"/>
    <d v="2010-03-11T00:25:19"/>
    <n v="0"/>
    <x v="1"/>
    <x v="1"/>
    <b v="1"/>
    <x v="1"/>
    <n v="5"/>
    <n v="40247.679861111108"/>
    <n v="0.33771990740933688"/>
    <n v="239"/>
    <d v="2010-03-11T00:00:00"/>
    <s v="jcalvacca"/>
    <x v="1148"/>
  </r>
  <r>
    <n v="1159"/>
    <n v="1"/>
    <x v="313"/>
    <x v="2"/>
    <s v="&lt;p&gt;AlinVegas&lt;br /&gt;_x000a_OPML is just an XML file&lt;br /&gt;_x000a_This may/maynot work ?&lt;/p&gt;_x000a_&lt;p&gt;Try saving the file as an XML Data file ?&lt;/p&gt;_x000a_&lt;p&gt;In 2007 Goto File, Save As, Other Formats and Select XML Data&lt;/p&gt;_x000a_&lt;p&gt;You may need to change the extension before you import it_x000a_&lt;/p&gt;_x000a_"/>
    <d v="2010-03-11T00:48:19"/>
    <n v="0"/>
    <x v="1"/>
    <x v="1"/>
    <b v="1"/>
    <x v="1"/>
    <n v="5"/>
    <n v="40247.763888888891"/>
    <n v="0.26966435185022419"/>
    <n v="240"/>
    <d v="2010-03-11T00:00:00"/>
    <s v="AlinVegas"/>
    <x v="1149"/>
  </r>
  <r>
    <n v="1160"/>
    <n v="1"/>
    <x v="311"/>
    <x v="244"/>
    <s v="&lt;p&gt;Wow...what a great response. Thank you so much everyone.  I am not sure how to load a file up so if I did it incorrectly please accept my apologies.&lt;/p&gt;_x000a_&lt;p&gt;@ Hui - I took your suggestions and added the formulas to populate the results but there seams to be a few issues within the address and state columns. I may have not been descriptive enough with address only but I wish to include the numbers preceding the address as well.  The states for the most part are correct except for a few.  I really do appreciate all the help. I'm more or less self taught (mostly from this great site) on excel but for some reason I'm not grasping this one. &lt;/p&gt;_x000a_&lt;p&gt;http://www.mediafire.com/?j2nv4fwyljn_x000a_&lt;/p&gt;_x000a_"/>
    <d v="2010-03-11T04:23:39"/>
    <n v="0"/>
    <x v="4"/>
    <x v="0"/>
    <b v="1"/>
    <x v="0"/>
    <n v="5"/>
    <n v="40247.600694444445"/>
    <n v="0"/>
    <n v="240"/>
    <d v="2010-03-11T00:00:00"/>
    <n v="0"/>
    <x v="1150"/>
  </r>
  <r>
    <n v="1161"/>
    <n v="1"/>
    <x v="311"/>
    <x v="244"/>
    <s v="&lt;p&gt;@ TessaES - thank you for the &quot;duh&quot; moment with using text to columns. It's a great suggestion.&lt;/p&gt;_x000a_&lt;p&gt;@ Myles - thank you for the suggestion as well. I know how to use the Left, Right &amp;amp; Mid formulas but only in the most simplistic way. I'm in need of more study to better grasp the way Hui used them. &lt;/p&gt;_x000a_&lt;p&gt;So much to learn...only wish I had more time to invest. Oh well...a little at a time over the long run will add up.&lt;/p&gt;_x000a_&lt;p&gt;Best regards and thank you for all the help._x000a_&lt;/p&gt;_x000a_"/>
    <d v="2010-03-11T04:29:42"/>
    <n v="0"/>
    <x v="5"/>
    <x v="0"/>
    <b v="1"/>
    <x v="0"/>
    <n v="5"/>
    <n v="40247.600694444445"/>
    <n v="0"/>
    <n v="240"/>
    <d v="2010-03-11T00:00:00"/>
    <n v="0"/>
    <x v="1151"/>
  </r>
  <r>
    <n v="1162"/>
    <n v="1"/>
    <x v="311"/>
    <x v="2"/>
    <s v="&lt;p&gt;Windyinnc&lt;br /&gt;_x000a_Change&lt;br /&gt;_x000a_A2  =+MID(A2,1,FIND(&quot;:&quot;,A2)-1)_x000a_&lt;/p&gt;_x000a_"/>
    <d v="2010-03-11T05:22:16"/>
    <n v="0"/>
    <x v="6"/>
    <x v="1"/>
    <b v="1"/>
    <x v="1"/>
    <n v="5"/>
    <n v="40247.600694444445"/>
    <n v="0.62310185185197042"/>
    <n v="241"/>
    <d v="2010-03-11T00:00:00"/>
    <s v="windyinnc"/>
    <x v="1152"/>
  </r>
  <r>
    <n v="1163"/>
    <n v="1"/>
    <x v="312"/>
    <x v="182"/>
    <s v="&lt;p&gt;Nevermind, I figured it out how to do it.&lt;/p&gt;_x000a_&lt;p&gt;Totally unreleated, but did you see that I responded to that CreditBook post I had a couple of weeks back?  The one where it could be multiple sheets or single sheets?  I was wondering if you can elaborate a little more on how the &quot;single sheet&quot; interface would work.  Im still kind of stuck on that one.  I think the post is a little further down the front page.&lt;/p&gt;_x000a_&lt;p&gt;Thanks again for all your help!  :-)_x000a_&lt;/p&gt;_x000a_"/>
    <d v="2010-03-11T14:49:16"/>
    <n v="0"/>
    <x v="2"/>
    <x v="0"/>
    <b v="1"/>
    <x v="0"/>
    <n v="5"/>
    <n v="40247.679861111108"/>
    <n v="0"/>
    <n v="241"/>
    <d v="2010-03-11T00:00:00"/>
    <n v="0"/>
    <x v="1153"/>
  </r>
  <r>
    <n v="1164"/>
    <n v="1"/>
    <x v="314"/>
    <x v="246"/>
    <s v="&lt;p&gt;Hi, &lt;/p&gt;_x000a_&lt;p&gt;Im working on a spreadsheet for my employer. Its a record of all his quotes and sales. He has a column where he records the date he last contacted each client and want excel to change the colour of the cell after a set amount of time if he hasn't updated that cell.&lt;/p&gt;_x000a_&lt;p&gt;For example, if he enters 10/03/10, on the 17/03/10 he would like that cell to change colour to remind him that he needs to take action. He would then enter 17/03/10 and 7 days later would be reminded again.&lt;/p&gt;_x000a_&lt;p&gt;Any help much appreciated !&lt;/p&gt;_x000a_&lt;p&gt;Thanks_x000a_&lt;/p&gt;_x000a_"/>
    <d v="2010-03-11T16:48:30"/>
    <n v="0"/>
    <x v="0"/>
    <x v="0"/>
    <b v="0"/>
    <x v="0"/>
    <n v="5"/>
    <n v="40248.699999999997"/>
    <n v="0"/>
    <n v="241"/>
    <d v="2010-03-11T00:00:00"/>
    <n v="0"/>
    <x v="1154"/>
  </r>
  <r>
    <n v="1165"/>
    <n v="1"/>
    <x v="314"/>
    <x v="158"/>
    <s v="&lt;p&gt;Hi,&lt;br /&gt;_x000a_Chandoo has a useful post that should point you in the right direction:&lt;/p&gt;_x000a_&lt;p&gt;http://chandoo.org/wp/2010/01/05/conditional-formatting-dates/&lt;/p&gt;_x000a_&lt;p&gt;Myles_x000a_&lt;/p&gt;_x000a_"/>
    <d v="2010-03-11T17:28:35"/>
    <n v="0"/>
    <x v="1"/>
    <x v="0"/>
    <b v="1"/>
    <x v="0"/>
    <n v="5"/>
    <n v="40248.699999999997"/>
    <n v="0"/>
    <n v="241"/>
    <d v="2010-03-11T00:00:00"/>
    <n v="0"/>
    <x v="1155"/>
  </r>
  <r>
    <n v="1166"/>
    <n v="1"/>
    <x v="314"/>
    <x v="2"/>
    <s v="&lt;p&gt;Coriolis&lt;br /&gt;_x000a_Use conditionl Formatting&lt;br /&gt;_x000a_Use a Formula &lt;/p&gt;_x000a_&lt;p&gt;If the Date Cell is C2 use&lt;br /&gt;_x000a_=C2&amp;lt;=Now()&lt;br /&gt;_x000a_and setup whatever format you want_x000a_&lt;/p&gt;_x000a_"/>
    <d v="2010-03-11T23:43:18"/>
    <n v="0"/>
    <x v="2"/>
    <x v="1"/>
    <b v="1"/>
    <x v="1"/>
    <n v="5"/>
    <n v="40248.699999999997"/>
    <n v="0.28840277778363088"/>
    <n v="242"/>
    <d v="2010-03-11T00:00:00"/>
    <s v="coriolis"/>
    <x v="1156"/>
  </r>
  <r>
    <n v="1167"/>
    <n v="1"/>
    <x v="315"/>
    <x v="247"/>
    <s v="&lt;p&gt;Hi,&lt;/p&gt;_x000a_&lt;p&gt;Want to use excel for staff to rate themselves. Each staff receives s/sheet, complete and mail back.&lt;/p&gt;_x000a_&lt;p&gt;How can I get the final rating score of each member (with their details) to one spreadsheet?&lt;/p&gt;_x000a_&lt;p&gt;Trust this is not a stupid (I am not good in excel).._x000a_&lt;/p&gt;_x000a_"/>
    <d v="2010-03-12T07:57:25"/>
    <n v="0"/>
    <x v="0"/>
    <x v="0"/>
    <b v="0"/>
    <x v="0"/>
    <n v="6"/>
    <n v="40249.331250000003"/>
    <n v="0"/>
    <n v="242"/>
    <d v="2010-03-12T00:00:00"/>
    <n v="0"/>
    <x v="1157"/>
  </r>
  <r>
    <n v="1168"/>
    <n v="1"/>
    <x v="316"/>
    <x v="247"/>
    <s v="&lt;p&gt;Hi,&lt;/p&gt;_x000a_&lt;p&gt;I came across PHD when I googled about an issue in Excel. I am quite impressed. Am not much good in excel, say average, but will certainly gain from this forum.&lt;/p&gt;_x000a_&lt;p&gt;Thanks and keep it up. &lt;/p&gt;_x000a_&lt;p&gt;Rgds&lt;/p&gt;_x000a_&lt;p&gt;Texan_x000a_&lt;/p&gt;_x000a_"/>
    <d v="2010-03-12T08:36:20"/>
    <n v="0"/>
    <x v="0"/>
    <x v="0"/>
    <b v="0"/>
    <x v="0"/>
    <n v="6"/>
    <n v="40249.35833333333"/>
    <n v="0"/>
    <n v="242"/>
    <d v="2010-03-12T00:00:00"/>
    <n v="0"/>
    <x v="1158"/>
  </r>
  <r>
    <n v="1169"/>
    <n v="1"/>
    <x v="315"/>
    <x v="163"/>
    <s v="&lt;p&gt;Hi Texan,&lt;/p&gt;_x000a_&lt;p&gt;Take a look at Chandoo's link on consolidating to one sheet&lt;/p&gt;_x000a_&lt;p&gt;http://chandoo.org/wp/2009/02/04/satisfaction-surveys-excel/&lt;/p&gt;_x000a_&lt;p&gt;or maybe this one from Ron de Bruin's website&lt;/p&gt;_x000a_&lt;p&gt;http://www.rondebruin.nl/linksum.htm_x000a_&lt;/p&gt;_x000a_"/>
    <d v="2010-03-12T09:09:07"/>
    <n v="0"/>
    <x v="1"/>
    <x v="0"/>
    <b v="1"/>
    <x v="0"/>
    <n v="6"/>
    <n v="40249.331250000003"/>
    <n v="0"/>
    <n v="242"/>
    <d v="2010-03-12T00:00:00"/>
    <n v="0"/>
    <x v="1159"/>
  </r>
  <r>
    <n v="1170"/>
    <n v="1"/>
    <x v="314"/>
    <x v="163"/>
    <s v="&lt;p&gt;Hi,&lt;/p&gt;_x000a_&lt;p&gt;Or for highlighting after 7 days&lt;/p&gt;_x000a_&lt;p&gt;=C2&amp;lt;=Now()-7_x000a_&lt;/p&gt;_x000a_"/>
    <d v="2010-03-12T09:15:58"/>
    <n v="0"/>
    <x v="3"/>
    <x v="0"/>
    <b v="1"/>
    <x v="0"/>
    <n v="6"/>
    <n v="40248.699999999997"/>
    <n v="0"/>
    <n v="242"/>
    <d v="2010-03-12T00:00:00"/>
    <n v="0"/>
    <x v="1160"/>
  </r>
  <r>
    <n v="1171"/>
    <n v="1"/>
    <x v="317"/>
    <x v="182"/>
    <s v="&lt;p&gt;Ok here is the file, hopefully this will show the interface requested.&lt;/p&gt;_x000a_&lt;p&gt;Couple of things, I understand now (thanks to you guys) how the ISBLANK() function and how to return the &quot;last&quot; number of the list using the VLOOKUP() so I know how to clean up the ledger balance on each individual customer and return it to the zzzzSummaryzzzzz page.&lt;/p&gt;_x000a_&lt;p&gt;The problem I am experiencing is being able to create new customers and delete old ones as this list will grow and expand and have it return the necessary information to the zzzzSummaryzzzzz page.  Now its a major cut/paste job having to create new references.  &lt;/p&gt;_x000a_&lt;p&gt;Individual details on what they have purchased or added to their accounts is necessary to keep and the zzzzzSummaryzzzzz page is printed out daily to have as referrence and to log new tranactions on our counter, etc etc.&lt;/p&gt;_x000a_&lt;p&gt;http://www.4shared.com/file/239587759/1d8a7209/2009_Credit_Book.html&lt;/p&gt;_x000a_&lt;p&gt;Thanks in advance as always!_x000a_&lt;/p&gt;_x000a_"/>
    <d v="2010-03-12T09:54:46"/>
    <n v="0"/>
    <x v="0"/>
    <x v="0"/>
    <b v="0"/>
    <x v="0"/>
    <n v="6"/>
    <n v="40249.412499999999"/>
    <n v="0"/>
    <n v="242"/>
    <d v="2010-03-12T00:00:00"/>
    <n v="0"/>
    <x v="1161"/>
  </r>
  <r>
    <n v="1172"/>
    <n v="1"/>
    <x v="314"/>
    <x v="246"/>
    <s v="&lt;p&gt;Hey everyone, thanks for the help. &lt;/p&gt;_x000a_&lt;p&gt;oldchippy, how would i use your formula to format a whole column, from lets say, c4 to infinity?&lt;/p&gt;_x000a_&lt;p&gt;Ill have a go at making it work myself in the meantime.&lt;/p&gt;_x000a_&lt;p&gt;Thanks_x000a_&lt;/p&gt;_x000a_"/>
    <d v="2010-03-12T12:31:56"/>
    <n v="0"/>
    <x v="4"/>
    <x v="0"/>
    <b v="1"/>
    <x v="0"/>
    <n v="6"/>
    <n v="40248.699999999997"/>
    <n v="0"/>
    <n v="242"/>
    <d v="2010-03-12T00:00:00"/>
    <n v="0"/>
    <x v="1162"/>
  </r>
  <r>
    <n v="1173"/>
    <n v="1"/>
    <x v="314"/>
    <x v="2"/>
    <s v="&lt;p&gt;Coriolis&lt;br /&gt;_x000a_Same deal&lt;br /&gt;_x000a_Select the range&lt;br /&gt;_x000a_Use conditionl Formatting&lt;br /&gt;_x000a_Use a Formula&lt;/p&gt;_x000a_&lt;p&gt;If the Date Cell is C2 use&lt;br /&gt;_x000a_=C2&amp;lt;=Now() or something else&lt;br /&gt;_x000a_and setup whatever format you want &lt;/p&gt;_x000a_&lt;p&gt;Excel will adjust each cells formula accordingly_x000a_&lt;/p&gt;_x000a_"/>
    <d v="2010-03-12T13:16:32"/>
    <n v="0"/>
    <x v="5"/>
    <x v="1"/>
    <b v="1"/>
    <x v="1"/>
    <n v="6"/>
    <n v="40248.699999999997"/>
    <n v="0.85314814814773854"/>
    <n v="243"/>
    <d v="2010-03-12T00:00:00"/>
    <s v="coriolis"/>
    <x v="1163"/>
  </r>
  <r>
    <n v="1174"/>
    <n v="1"/>
    <x v="315"/>
    <x v="247"/>
    <s v="&lt;p&gt;I have followed Chandoo's and Ron De Bruin tips and it works - did 5 sheets. Thanks alot &quot;oldchippy&quot;. Will however welcome any suggestion of automating this task when doing 300+.._x000a_&lt;/p&gt;_x000a_"/>
    <d v="2010-03-12T13:25:37"/>
    <n v="0"/>
    <x v="2"/>
    <x v="0"/>
    <b v="1"/>
    <x v="0"/>
    <n v="6"/>
    <n v="40249.331250000003"/>
    <n v="0"/>
    <n v="243"/>
    <d v="2010-03-12T00:00:00"/>
    <n v="0"/>
    <x v="1164"/>
  </r>
  <r>
    <n v="1175"/>
    <n v="1"/>
    <x v="314"/>
    <x v="163"/>
    <s v="&lt;p&gt;Hi,&lt;/p&gt;_x000a_&lt;p&gt;This link from Chandoo will also help&lt;/p&gt;_x000a_&lt;p&gt;http://chandoo.org/wp/2009/03/13/excel-conditional-formatting-basics/_x000a_&lt;/p&gt;_x000a_"/>
    <d v="2010-03-12T14:01:58"/>
    <n v="0"/>
    <x v="6"/>
    <x v="0"/>
    <b v="1"/>
    <x v="0"/>
    <n v="6"/>
    <n v="40248.699999999997"/>
    <n v="0"/>
    <n v="243"/>
    <d v="2010-03-12T00:00:00"/>
    <n v="0"/>
    <x v="1165"/>
  </r>
  <r>
    <n v="1176"/>
    <n v="1"/>
    <x v="315"/>
    <x v="163"/>
    <s v="&lt;p&gt;Hi Texan,&lt;/p&gt;_x000a_&lt;p&gt;Can't say I've done this myself, but maybe this link will help?&lt;/p&gt;_x000a_&lt;p&gt;http://excel.tips.net/Pages/T003005_Condensing_Multiple_Worksheets_Into_One.html_x000a_&lt;/p&gt;_x000a_"/>
    <d v="2010-03-12T14:06:08"/>
    <n v="0"/>
    <x v="3"/>
    <x v="0"/>
    <b v="1"/>
    <x v="0"/>
    <n v="6"/>
    <n v="40249.331250000003"/>
    <n v="0"/>
    <n v="243"/>
    <d v="2010-03-12T00:00:00"/>
    <n v="0"/>
    <x v="1166"/>
  </r>
  <r>
    <n v="1177"/>
    <n v="1"/>
    <x v="314"/>
    <x v="246"/>
    <s v="&lt;p&gt;Thanks again to everyone, &lt;/p&gt;_x000a_&lt;p&gt;I have it working using the formula =D5&amp;lt;=NOW()-7&lt;br /&gt;_x000a_and the range is set to =$D$5:$D$1000&lt;/p&gt;_x000a_&lt;p&gt;How would i make it ignore blank cells? i only want it to format cells with a date entered.&lt;/p&gt;_x000a_&lt;p&gt;Thanks again_x000a_&lt;/p&gt;_x000a_"/>
    <d v="2010-03-12T15:04:58"/>
    <n v="0"/>
    <x v="7"/>
    <x v="0"/>
    <b v="1"/>
    <x v="0"/>
    <n v="6"/>
    <n v="40248.699999999997"/>
    <n v="0"/>
    <n v="243"/>
    <d v="2010-03-12T00:00:00"/>
    <n v="0"/>
    <x v="1167"/>
  </r>
  <r>
    <n v="1178"/>
    <n v="1"/>
    <x v="314"/>
    <x v="121"/>
    <s v="&lt;p&gt;=AND(NOT(D5=&quot;&quot;);D5&amp;lt;=NOW()-7)_x000a_&lt;/p&gt;_x000a_"/>
    <d v="2010-03-12T15:14:21"/>
    <n v="0"/>
    <x v="8"/>
    <x v="0"/>
    <b v="1"/>
    <x v="0"/>
    <n v="6"/>
    <n v="40248.699999999997"/>
    <n v="0"/>
    <n v="243"/>
    <d v="2010-03-12T00:00:00"/>
    <n v="0"/>
    <x v="1168"/>
  </r>
  <r>
    <n v="1179"/>
    <n v="1"/>
    <x v="317"/>
    <x v="121"/>
    <s v="&lt;p&gt;Here's how a one-sheet approach (as mentioned in your other thread) would work:&lt;br /&gt;_x000a_You have 1 sheet for data, with columns for name, date, description, amount (including +/- for debit credit)&lt;br /&gt;_x000a_On the summary sheet you would then use either formulas or a pivot table to summarize the date. example formula's that you can use: countif(), sumif(), sumproduct()_x000a_&lt;/p&gt;_x000a_"/>
    <d v="2010-03-12T15:17:54"/>
    <n v="0"/>
    <x v="1"/>
    <x v="0"/>
    <b v="1"/>
    <x v="0"/>
    <n v="6"/>
    <n v="40249.412499999999"/>
    <n v="0"/>
    <n v="243"/>
    <d v="2010-03-12T00:00:00"/>
    <n v="0"/>
    <x v="1169"/>
  </r>
  <r>
    <n v="1180"/>
    <n v="1"/>
    <x v="314"/>
    <x v="246"/>
    <s v="&lt;p&gt;tessaES, thanks for the help, however excel throws an error at me when i try your code?_x000a_&lt;/p&gt;_x000a_"/>
    <d v="2010-03-12T15:20:29"/>
    <n v="0"/>
    <x v="9"/>
    <x v="0"/>
    <b v="1"/>
    <x v="0"/>
    <n v="6"/>
    <n v="40248.699999999997"/>
    <n v="0"/>
    <n v="243"/>
    <d v="2010-03-12T00:00:00"/>
    <n v="0"/>
    <x v="1170"/>
  </r>
  <r>
    <n v="1181"/>
    <n v="1"/>
    <x v="314"/>
    <x v="121"/>
    <s v="&lt;p&gt;replace the &quot;;&quot; with a &quot;,&quot;&lt;br /&gt;_x000a_(I have the dutch version, which uses &quot;,&quot; as a decimal separator and thus uses &quot;;&quot; to separate arguments in formulas)_x000a_&lt;/p&gt;_x000a_"/>
    <d v="2010-03-12T15:27:05"/>
    <n v="0"/>
    <x v="10"/>
    <x v="0"/>
    <b v="1"/>
    <x v="0"/>
    <n v="6"/>
    <n v="40248.699999999997"/>
    <n v="0"/>
    <n v="243"/>
    <d v="2010-03-12T00:00:00"/>
    <n v="0"/>
    <x v="1171"/>
  </r>
  <r>
    <n v="1182"/>
    <n v="1"/>
    <x v="314"/>
    <x v="246"/>
    <s v="&lt;p&gt;TessaES thank you so much. &lt;/p&gt;_x000a_&lt;p&gt;Working perfectly. &lt;/p&gt;_x000a_&lt;p&gt;Thank you to all for the help.&lt;/p&gt;_x000a_&lt;p&gt;Coriolis_x000a_&lt;/p&gt;_x000a_"/>
    <d v="2010-03-12T15:30:14"/>
    <n v="0"/>
    <x v="11"/>
    <x v="0"/>
    <b v="1"/>
    <x v="0"/>
    <n v="6"/>
    <n v="40248.699999999997"/>
    <n v="0"/>
    <n v="243"/>
    <d v="2010-03-12T00:00:00"/>
    <n v="0"/>
    <x v="1172"/>
  </r>
  <r>
    <n v="1183"/>
    <n v="1"/>
    <x v="318"/>
    <x v="248"/>
    <s v="&lt;p&gt;I am looking for a template of a simple table that will be used for testing.  Each cell will have dedicated answers.  In testing, folks will fill in blank cells and then can hit a button that will provide number of correct answers.  Also another button that can clear all entries to start test again.&lt;/p&gt;_x000a_&lt;p&gt;If no template, could anyone tell me what Excel formulas and functions would I need to build this?&lt;/p&gt;_x000a_&lt;p&gt;Thanks, Lo Baan_x000a_&lt;/p&gt;_x000a_"/>
    <d v="2010-03-12T17:55:38"/>
    <n v="0"/>
    <x v="0"/>
    <x v="0"/>
    <b v="0"/>
    <x v="0"/>
    <n v="6"/>
    <n v="40249.746527777781"/>
    <n v="0"/>
    <n v="243"/>
    <d v="2010-03-12T00:00:00"/>
    <n v="0"/>
    <x v="1173"/>
  </r>
  <r>
    <n v="1184"/>
    <n v="1"/>
    <x v="319"/>
    <x v="249"/>
    <s v="&lt;p&gt;Hi, can Google Finance content on stocks be linked with an excel worksheet.....such that the user can have an updated portfolio everytime the file is opened....thanks...Kumaran_x000a_&lt;/p&gt;_x000a_"/>
    <d v="2010-03-13T08:35:22"/>
    <n v="0"/>
    <x v="0"/>
    <x v="0"/>
    <b v="0"/>
    <x v="0"/>
    <n v="7"/>
    <n v="40250.357638888891"/>
    <n v="0"/>
    <n v="243"/>
    <d v="2010-03-13T00:00:00"/>
    <n v="0"/>
    <x v="1174"/>
  </r>
  <r>
    <n v="1185"/>
    <n v="1"/>
    <x v="319"/>
    <x v="2"/>
    <s v="&lt;p&gt;rkumaran&lt;/p&gt;_x000a_&lt;p&gt;Yes, with some limitations&lt;/p&gt;_x000a_&lt;p&gt;I've played with Google Finance and Excel for some time and some tables come in and others just don't ?&lt;/p&gt;_x000a_&lt;p&gt;In Excel 2007/10 goto the Data Tab and select the From Web button&lt;br /&gt;_x000a_This will open up a Web Browser from within Excel&lt;br /&gt;_x000a_navigate to the Google Finance or any other page you want&lt;br /&gt;_x000a_There will be a number of Small Yellow (right pointing) arrows next to tables&lt;br /&gt;_x000a_Select the table you want and the arrow will change to a Green Tick&lt;/p&gt;_x000a_&lt;p&gt;Select The Import Button&lt;/p&gt;_x000a_&lt;p&gt;Excel will prompt to where you want to put the Table, Select the area, but Don't Accept yet&lt;br /&gt;_x000a_On the Properties Tab Tick the &quot;Refresh Data When Opening File&quot; option and any other options that may help&lt;/p&gt;_x000a_&lt;p&gt;Thats it&lt;/p&gt;_x000a_&lt;p&gt;I have found that sometimes selecting a single cell as the location in Excel doesn't always work, but selecting an area that has more rows and Columns than the table does.&lt;/p&gt;_x000a_&lt;p&gt;Good luck_x000a_&lt;/p&gt;_x000a_"/>
    <d v="2010-03-13T09:28:27"/>
    <n v="0"/>
    <x v="1"/>
    <x v="1"/>
    <b v="1"/>
    <x v="1"/>
    <n v="7"/>
    <n v="40250.357638888891"/>
    <n v="3.7118055552127771E-2"/>
    <n v="244"/>
    <d v="2010-03-13T00:00:00"/>
    <s v="rkumaran"/>
    <x v="1175"/>
  </r>
  <r>
    <n v="1186"/>
    <n v="1"/>
    <x v="319"/>
    <x v="2"/>
    <s v="&lt;p&gt;Obviously the above applies to any HTML Tables on the Web, not just in Google Finance.&lt;br /&gt;_x000a_Also note that a lot of the Charts are Flash or Java and hence can't be linked to._x000a_&lt;/p&gt;_x000a_"/>
    <d v="2010-03-13T09:31:16"/>
    <n v="0"/>
    <x v="2"/>
    <x v="1"/>
    <b v="1"/>
    <x v="1"/>
    <n v="7"/>
    <n v="40250.357638888891"/>
    <n v="3.9074074069503695E-2"/>
    <n v="245"/>
    <d v="2010-03-13T00:00:00"/>
    <s v="rkumaran"/>
    <x v="1176"/>
  </r>
  <r>
    <n v="1187"/>
    <n v="1"/>
    <x v="308"/>
    <x v="243"/>
    <s v="&lt;p&gt;Hi Myles &lt;/p&gt;_x000a_&lt;p&gt;Thanks for your reply &lt;/p&gt;_x000a_&lt;p&gt;A percentile may not give the correct answer in case the number of entries increase&lt;/p&gt;_x000a_&lt;p&gt;to clarify my question&lt;/p&gt;_x000a_&lt;p&gt;consider&lt;br /&gt;_x000a_25&lt;br /&gt;_x000a_22&lt;br /&gt;_x000a_18&lt;br /&gt;_x000a_15&lt;br /&gt;_x000a_12&lt;br /&gt;_x000a_10&lt;br /&gt;_x000a_8&lt;br /&gt;_x000a_7&lt;br /&gt;_x000a_5&lt;br /&gt;_x000a_3&lt;br /&gt;_x000a_3&lt;br /&gt;_x000a_2&lt;br /&gt;_x000a_2&lt;br /&gt;_x000a_2&lt;br /&gt;_x000a_2&lt;br /&gt;_x000a_2&lt;br /&gt;_x000a_2&lt;br /&gt;_x000a_2&lt;br /&gt;_x000a_2&lt;br /&gt;_x000a_1&lt;br /&gt;_x000a_1&lt;br /&gt;_x000a_1&lt;br /&gt;_x000a_1&lt;br /&gt;_x000a_1&lt;br /&gt;_x000a_1&lt;/p&gt;_x000a_&lt;p&gt;which has 25 entries adding up to 150&lt;/p&gt;_x000a_&lt;p&gt;a percentile formula will highlight top 19 values which adds up to 144&lt;/p&gt;_x000a_&lt;p&gt;required answer should highlight&lt;br /&gt;_x000a_25&lt;br /&gt;_x000a_22&lt;br /&gt;_x000a_18&lt;br /&gt;_x000a_15&lt;br /&gt;_x000a_12&lt;br /&gt;_x000a_10&lt;br /&gt;_x000a_8&lt;br /&gt;_x000a_7&lt;br /&gt;_x000a_5&lt;/p&gt;_x000a_&lt;p&gt;the top values which add up at least to 80% of the universe i.e.80% of 150&lt;/p&gt;_x000a_&lt;p&gt;these  sum to 122 which is the closest value to 120&lt;/p&gt;_x000a_&lt;p&gt;Its slightly more tricky than it seems&lt;/p&gt;_x000a_&lt;p&gt;So guys ill need all the help I can get&lt;/p&gt;_x000a_&lt;p&gt;Thanks again for your reply, hope a different approach shoul help solve it&lt;/p&gt;_x000a_&lt;p&gt;Lavkesh_x000a_&lt;/p&gt;_x000a_"/>
    <d v="2010-03-13T15:13:43"/>
    <n v="0"/>
    <x v="2"/>
    <x v="0"/>
    <b v="1"/>
    <x v="0"/>
    <n v="7"/>
    <n v="40244.706944444442"/>
    <n v="0"/>
    <n v="245"/>
    <d v="2010-03-13T00:00:00"/>
    <n v="0"/>
    <x v="1177"/>
  </r>
  <r>
    <n v="1188"/>
    <n v="1"/>
    <x v="320"/>
    <x v="250"/>
    <s v="&lt;p&gt;Your tips are really something to be appreciated!&lt;br /&gt;_x000a_I have a problem!!&lt;br /&gt;_x000a_I feel you are the guy for it!!!&lt;/p&gt;_x000a_&lt;p&gt;I am trying to do a nautical problem using Excel 2007.&lt;br /&gt;_x000a_How would I allow user to input degrees and minutes in adjacent (on in different) cells?&lt;br /&gt;_x000a_Since Latitude is not more than 90°, if the user input 90° in the degrees cell, then the minutes cell must go blank (or not to allow other than 0)&lt;br /&gt;_x000a_If the user in put any integer between 0 and 59, allow the user to input between 0’ and 60.0’ in the minutes cell.&lt;br /&gt;_x000a_I validate the degree cell easily i.e. any integer between 0 and 90.&lt;br /&gt;_x000a_I have a problem in validating the minute cell. It needs a conditional validation, I feel, so the two cells together will give a result between 00° 00.0’ and 90° 00.0’.&lt;br /&gt;_x000a_Please help! Thanks!!_x000a_&lt;/p&gt;_x000a_"/>
    <d v="2010-03-14T10:29:03"/>
    <n v="0"/>
    <x v="0"/>
    <x v="0"/>
    <b v="0"/>
    <x v="0"/>
    <n v="1"/>
    <n v="40251.436805555553"/>
    <n v="0"/>
    <n v="245"/>
    <d v="2010-03-14T00:00:00"/>
    <n v="0"/>
    <x v="1178"/>
  </r>
  <r>
    <n v="1189"/>
    <n v="1"/>
    <x v="321"/>
    <x v="251"/>
    <s v="&lt;p&gt;Does conditional formating change the color index of the cell, if not what does it do? I am trying to count the colored cells of the top 10 numbers in a list that can actually be 10 to 14 numbers.&lt;br /&gt;_x000a_Thanks&lt;br /&gt;_x000a_RalphJ_x000a_&lt;/p&gt;_x000a_"/>
    <d v="2010-03-14T14:37:49"/>
    <n v="0"/>
    <x v="0"/>
    <x v="0"/>
    <b v="0"/>
    <x v="0"/>
    <n v="1"/>
    <n v="40251.609027777777"/>
    <n v="0"/>
    <n v="245"/>
    <d v="2010-03-14T00:00:00"/>
    <n v="0"/>
    <x v="1179"/>
  </r>
  <r>
    <n v="1190"/>
    <n v="1"/>
    <x v="311"/>
    <x v="244"/>
    <s v="&lt;p&gt;Hui&lt;br /&gt;_x000a_Thank you very much...works like a charm and your help saved me a lot of work. Much appreciation for this board and the contributors._x000a_&lt;/p&gt;_x000a_"/>
    <d v="2010-03-14T21:59:50"/>
    <n v="0"/>
    <x v="7"/>
    <x v="0"/>
    <b v="1"/>
    <x v="0"/>
    <n v="1"/>
    <n v="40247.600694444445"/>
    <n v="0"/>
    <n v="245"/>
    <d v="2010-03-14T00:00:00"/>
    <n v="0"/>
    <x v="1180"/>
  </r>
  <r>
    <n v="1191"/>
    <n v="1"/>
    <x v="321"/>
    <x v="2"/>
    <s v="&lt;p&gt;RalphJ&lt;/p&gt;_x000a_&lt;p&gt;Conditional Formatting does nont change the Color Index of a Cell&lt;/p&gt;_x000a_&lt;p&gt;a simple macro will show you this&lt;/p&gt;_x000a_&lt;p&gt;Sub Macro1()&lt;br /&gt;_x000a_For Each c In Range(&quot;F4:F6&quot;)&lt;br /&gt;_x000a_MsgBox c.Interior.Color&lt;br /&gt;_x000a_Next&lt;br /&gt;_x000a_End sub&lt;/p&gt;_x000a_&lt;p&gt;Conditional Formatting uses the FormatConditions Object&lt;br /&gt;_x000a_FormatConditions has an Object of Interior with Color and ColorIndex properties&lt;/p&gt;_x000a_&lt;p&gt;So the Cell will still have a default color set by the  Interior.Color property but this is over-ridden by the FormatConditions Object with its Interior with Color and ColorIndex properties_x000a_&lt;/p&gt;_x000a_"/>
    <d v="2010-03-15T00:08:39"/>
    <n v="0"/>
    <x v="1"/>
    <x v="1"/>
    <b v="1"/>
    <x v="1"/>
    <n v="2"/>
    <n v="40251.609027777777"/>
    <n v="0.39697916666773381"/>
    <n v="246"/>
    <d v="2010-03-15T00:00:00"/>
    <s v="RalphJ"/>
    <x v="1181"/>
  </r>
  <r>
    <n v="1192"/>
    <n v="1"/>
    <x v="322"/>
    <x v="114"/>
    <s v="&lt;p&gt;Dear All,&lt;/p&gt;_x000a_&lt;p&gt;I am getting the following error &quot;Index refers beyond end of list&quot; in the row presented within astricks (***)when i try to run this macro. I have two tabs called 'Project Managers' &amp;amp; 'Project List' in the file and at present i have only 4 names in Project Managers tab. The will grow in future.&lt;/p&gt;_x000a_&lt;p&gt;Sub getprojects()&lt;/p&gt;_x000a_&lt;p&gt;Dim Ftwbook As Workbook&lt;br /&gt;_x000a_Dim Thiswbook As Workbook&lt;br /&gt;_x000a_Dim LastPM, LastCell, RIndex, counter As Integer&lt;br /&gt;_x000a_Dim Wksheet As Worksheet&lt;/p&gt;_x000a_&lt;p&gt;Dim Flatfilename As String&lt;br /&gt;_x000a_Dim Filewithmacro As String&lt;/p&gt;_x000a_&lt;p&gt;Application.ScreenUpdating = False&lt;/p&gt;_x000a_&lt;p&gt;Flatfilename = Application.GetOpenFilename(FileFilter:=&quot;Excel files (*.xls), *.xls&quot;, Title:=&quot;Please choose a file&quot;)&lt;br /&gt;_x000a_Filewithmacro = ThisWorkbook.Name&lt;/p&gt;_x000a_&lt;p&gt;Set Ftwbook = Workbooks.Open(Filename:=Flatfilename, ReadOnly:=yes)&lt;br /&gt;_x000a_Set Thiswbook = Workbooks(Filewithmacro)&lt;/p&gt;_x000a_&lt;p&gt;ThisWorkbook.Worksheets(&quot;Project Managers&quot;).Activate&lt;br /&gt;_x000a_Range(&quot;A1&quot;).Select&lt;/p&gt;_x000a_&lt;p&gt;LastCell = ActiveCell.SpecialCells(xlCellTypeLastCell).Row&lt;/p&gt;_x000a_&lt;p&gt;ReDim PM(LastCell) As String&lt;/p&gt;_x000a_&lt;p&gt;For counter = 0 To LastCell - 1&lt;br /&gt;_x000a_    PM(counter) = ActiveCell.Value&lt;br /&gt;_x000a_    ActiveCell.Offset(1, 0).Activate&lt;br /&gt;_x000a_Next counter&lt;/p&gt;_x000a_&lt;p&gt;Thiswbook.Worksheets(&quot;Project List&quot;).Activate&lt;br /&gt;_x000a_Range(&quot;A4&quot;, Range(&quot;A4&quot;).SpecialCells(xlCellTypeLastCell).Address).Rows.ClearContents&lt;/p&gt;_x000a_&lt;p&gt;Ftwbook.Activate&lt;br /&gt;_x000a_Ftwbook.Worksheets(&quot;Flat File&quot;).Select&lt;br /&gt;_x000a_Range(&quot;Z4&quot;).Select&lt;br /&gt;_x000a_LastPM = ActiveCell.SpecialCells(xlCellTypeLastCell).Row&lt;br /&gt;_x000a_RIndex = 4&lt;/p&gt;_x000a_&lt;p&gt;    For counter = 0 To LastPM - 1&lt;/p&gt;_x000a_&lt;p&gt;        For Index = 0 To LastCell - 1&lt;/p&gt;_x000a_&lt;p&gt;            If ActiveCell.Value = PM(Index) Then&lt;br /&gt;_x000a_               ActiveCell.EntireRow.Copy&lt;br /&gt;_x000a_               Thiswbook.Worksheets(&quot;Project List&quot;).Activate&lt;br /&gt;_x000a_               ActiveSheet.Paste Destination:=Range(Cells(RIndex, 1), Cells(RIndex, 1))&lt;br /&gt;_x000a_               Ftwbook.Worksheets(&quot;Flat File&quot;).Activate&lt;br /&gt;_x000a_               RIndex = RIndex + 1&lt;br /&gt;_x000a_               Exit For&lt;br /&gt;_x000a_            Else&lt;br /&gt;_x000a_            End If&lt;br /&gt;_x000a_        Next Index&lt;/p&gt;_x000a_&lt;p&gt;        ActiveCell.Offset(1, 0).Activate&lt;/p&gt;_x000a_&lt;p&gt;    Next counter&lt;/p&gt;_x000a_&lt;p&gt;    Application.CutCopyMode = False&lt;br /&gt;_x000a_    Ftwbook.Close SaveChanges = no&lt;br /&gt;_x000a_    Application.ScreenUpdating = True&lt;/p&gt;_x000a_&lt;p&gt;    'Call LastRowofPM&lt;/p&gt;_x000a_&lt;p&gt;End Sub&lt;/p&gt;_x000a_&lt;p&gt;Thanking you in advacne_x000a_&lt;/p&gt;_x000a_"/>
    <d v="2010-03-15T05:56:16"/>
    <n v="0"/>
    <x v="0"/>
    <x v="0"/>
    <b v="0"/>
    <x v="0"/>
    <n v="2"/>
    <n v="40252.24722222222"/>
    <n v="0"/>
    <n v="246"/>
    <d v="2010-03-15T00:00:00"/>
    <n v="0"/>
    <x v="1182"/>
  </r>
  <r>
    <n v="1193"/>
    <n v="1"/>
    <x v="322"/>
    <x v="114"/>
    <s v="&lt;p&gt;Sorry i have not highlighted the error row&lt;br /&gt;_x000a_The error i am getting is in 13th row ie., ***ThisWorkbook.Worksheets(&quot;Project Managers&quot;).Activate***&lt;/p&gt;_x000a_&lt;p&gt;Thanks,_x000a_&lt;/p&gt;_x000a_"/>
    <d v="2010-03-15T07:28:36"/>
    <n v="0"/>
    <x v="1"/>
    <x v="0"/>
    <b v="1"/>
    <x v="0"/>
    <n v="2"/>
    <n v="40252.24722222222"/>
    <n v="0"/>
    <n v="246"/>
    <d v="2010-03-15T00:00:00"/>
    <n v="0"/>
    <x v="1183"/>
  </r>
  <r>
    <n v="1194"/>
    <n v="1"/>
    <x v="322"/>
    <x v="121"/>
    <s v="&lt;p&gt;Dee,&lt;/p&gt;_x000a_&lt;p&gt;To me, that error sounds like the worksheet is not present in the workbook you refer to.&lt;/p&gt;_x000a_&lt;p&gt;Just before the line with the error, you define names for two workbooks: Ftwbook and Thiswbook. But on the line with the error you refer to ThisWorkbook. Are you referring to the correct workbook?&lt;/p&gt;_x000a_&lt;p&gt;Also, check the worksheet name for any typing errors and leading or trailing spaces._x000a_&lt;/p&gt;_x000a_"/>
    <d v="2010-03-15T07:37:01"/>
    <n v="0"/>
    <x v="2"/>
    <x v="0"/>
    <b v="1"/>
    <x v="0"/>
    <n v="2"/>
    <n v="40252.24722222222"/>
    <n v="0"/>
    <n v="246"/>
    <d v="2010-03-15T00:00:00"/>
    <n v="0"/>
    <x v="1184"/>
  </r>
  <r>
    <n v="1195"/>
    <n v="1"/>
    <x v="322"/>
    <x v="114"/>
    <s v="&lt;p&gt;Thanks for this.&lt;br /&gt;_x000a_But i tried all these things but still i am not getting the reason why i am getting this error&lt;/p&gt;_x000a_&lt;p&gt;Dee..._x000a_&lt;/p&gt;_x000a_"/>
    <d v="2010-03-15T08:13:01"/>
    <n v="0"/>
    <x v="3"/>
    <x v="0"/>
    <b v="1"/>
    <x v="0"/>
    <n v="2"/>
    <n v="40252.24722222222"/>
    <n v="0"/>
    <n v="246"/>
    <d v="2010-03-15T00:00:00"/>
    <n v="0"/>
    <x v="1185"/>
  </r>
  <r>
    <n v="1196"/>
    <n v="1"/>
    <x v="323"/>
    <x v="252"/>
    <s v="&lt;p&gt;Hi, I want to make a cahrt in excel that visually shows the outcome of a SWOT analysis. I like the idea of using bubbles to express it in excel - but I'm struggling to translate it into an actual chart.&lt;/p&gt;_x000a_&lt;p&gt;What I want to do is take 4 tables structured like the below information, and make the information appear in the correct quadrant of a matrix (which I can then label strengths, weaknesses, opportunities, threats using a text box) with the size of each bubble reflecting the weighting of the strength (the numbers in the right hand column below)&lt;/p&gt;_x000a_&lt;p&gt;The main bit I'm struggling with is how to make sure they all end up in the right quadrant?&lt;/p&gt;_x000a_&lt;p&gt;Kate&lt;/p&gt;_x000a_&lt;p&gt;Table 1 Strengths&lt;/p&gt;_x000a_&lt;p&gt;Strength 1 45&lt;br /&gt;_x000a_Strength 2 10&lt;br /&gt;_x000a_Strength 3 13&lt;/p&gt;_x000a_&lt;p&gt;Table 2 Opportunities&lt;/p&gt;_x000a_&lt;p&gt;Opp 1 12&lt;br /&gt;_x000a_Opp2 9&lt;br /&gt;_x000a_Opp3 7&lt;/p&gt;_x000a_&lt;p&gt;Table 3 Weaknesses&lt;/p&gt;_x000a_&lt;p&gt;Weak1 15&lt;br /&gt;_x000a_Weak2 6&lt;br /&gt;_x000a_Weak3 10&lt;/p&gt;_x000a_&lt;p&gt;Table 4 Threats&lt;/p&gt;_x000a_&lt;p&gt;Threat1 12&lt;br /&gt;_x000a_Threat2 11&lt;br /&gt;_x000a_Threat3 10&lt;/p&gt;_x000a_&lt;p&gt;Any help massively appreciated! &lt;/p&gt;_x000a_&lt;p&gt;If this is poorly explained - I want it to look like this:&lt;/p&gt;_x000a_&lt;p&gt;http://www.business-tools-templates.com/SWOT%20Chart.jpg&lt;/p&gt;_x000a_&lt;p&gt;Thank you for any help!!!_x000a_&lt;/p&gt;_x000a_"/>
    <d v="2010-03-15T10:22:28"/>
    <n v="0"/>
    <x v="0"/>
    <x v="0"/>
    <b v="0"/>
    <x v="0"/>
    <n v="2"/>
    <n v="40252.431944444441"/>
    <n v="0"/>
    <n v="246"/>
    <d v="2010-03-15T00:00:00"/>
    <n v="0"/>
    <x v="1186"/>
  </r>
  <r>
    <n v="1197"/>
    <n v="1"/>
    <x v="323"/>
    <x v="121"/>
    <s v="&lt;p&gt;A bubble chart requires 3 values for each point: x, y and bubble size.&lt;br /&gt;_x000a_So you need to add x and y values.&lt;br /&gt;_x000a_The chart in the picture uses size/scale as x-values and relevance/probability as y-values. If you choose negative and positive values as is done in the chart, everything should end up in the correct quadrant.&lt;br /&gt;_x000a_So for example Strengths uses negative x-values and positive y-values_x000a_&lt;/p&gt;_x000a_"/>
    <d v="2010-03-15T10:41:31"/>
    <n v="0"/>
    <x v="1"/>
    <x v="0"/>
    <b v="1"/>
    <x v="0"/>
    <n v="2"/>
    <n v="40252.431944444441"/>
    <n v="0"/>
    <n v="246"/>
    <d v="2010-03-15T00:00:00"/>
    <n v="0"/>
    <x v="1187"/>
  </r>
  <r>
    <n v="1198"/>
    <n v="1"/>
    <x v="322"/>
    <x v="2"/>
    <s v="&lt;p&gt;Dee&lt;br /&gt;_x000a_Your 2 lines&lt;/p&gt;_x000a_&lt;p&gt;Set Thiswbook = Workbooks(Filewithmacro)&lt;/p&gt;_x000a_&lt;p&gt;ThisWorkbook.Worksheets(&quot;Project Managers&quot;).Activate&lt;/p&gt;_x000a_&lt;p&gt;Shouldn't the second line be&lt;br /&gt;_x000a_Thiswbook.Worksheets(&quot;Project Managers&quot;).Activate&lt;/p&gt;_x000a_&lt;p&gt;?_x000a_&lt;/p&gt;_x000a_"/>
    <d v="2010-03-15T11:40:14"/>
    <n v="0"/>
    <x v="4"/>
    <x v="1"/>
    <b v="1"/>
    <x v="1"/>
    <n v="2"/>
    <n v="40252.24722222222"/>
    <n v="0.23905092592758592"/>
    <n v="247"/>
    <d v="2010-03-15T00:00:00"/>
    <s v="Dee"/>
    <x v="1188"/>
  </r>
  <r>
    <n v="1199"/>
    <n v="1"/>
    <x v="320"/>
    <x v="158"/>
    <s v="&lt;p&gt;Hi,&lt;/p&gt;_x000a_&lt;p&gt;These two posts may help:&lt;/p&gt;_x000a_&lt;p&gt;http://chandoo.org/wp/2008/11/25/advanced-data-validation-techniques-in-excel-spreadcheats/&lt;/p&gt;_x000a_&lt;p&gt;http://www.contextures.com/xlDataVal02.html#TwoWord_x000a_&lt;/p&gt;_x000a_"/>
    <d v="2010-03-15T12:10:16"/>
    <n v="0"/>
    <x v="1"/>
    <x v="0"/>
    <b v="1"/>
    <x v="0"/>
    <n v="2"/>
    <n v="40251.436805555553"/>
    <n v="0"/>
    <n v="247"/>
    <d v="2010-03-15T00:00:00"/>
    <n v="0"/>
    <x v="1189"/>
  </r>
  <r>
    <n v="1200"/>
    <n v="1"/>
    <x v="324"/>
    <x v="252"/>
    <s v="&lt;p&gt;Hi.&lt;/p&gt;_x000a_&lt;p&gt;A really simple one - I want to expand the size of my chart area so that there's more space for the legend, but I want the actual chart to stay the same - but whenever I stretch it everything grows?&lt;/p&gt;_x000a_&lt;p&gt;Thanks!_x000a_&lt;/p&gt;_x000a_"/>
    <d v="2010-03-15T12:45:12"/>
    <n v="0"/>
    <x v="0"/>
    <x v="0"/>
    <b v="0"/>
    <x v="0"/>
    <n v="2"/>
    <n v="40252.53125"/>
    <n v="0"/>
    <n v="247"/>
    <d v="2010-03-15T00:00:00"/>
    <n v="0"/>
    <x v="1190"/>
  </r>
  <r>
    <n v="1201"/>
    <n v="1"/>
    <x v="325"/>
    <x v="253"/>
    <s v="&lt;p&gt;What formula can I use to sort a numeric column in descending order &amp;amp; moving all its values with it in the rest of the table.&lt;/p&gt;_x000a_&lt;p&gt;The E.G is for a football tournament, the team with the most points should be on top.&lt;/p&gt;_x000a_&lt;p&gt;Group A_x0009_        P_x0009_W_x0009_D_x0009_L_x0009_GF_x0009_GA_x0009_GD_x0009_Pts&lt;br /&gt;_x000a_South Africa_x0009_3_x0009_2_x0009_1_x0009_0_x0009_3_x0009_1_x0009_2_x0009_7&lt;br /&gt;_x000a_Uruguay_x0009_        3_x0009_0_x0009_2_x0009_1_x0009_3_x0009_5_x0009_-2_x0009_2&lt;br /&gt;_x000a_Mexico_x0009_        3_x0009_0_x0009_1_x0009_2_x0009_4_x0009_6_x0009_-2_x0009_1&lt;br /&gt;_x000a_France_x0009_        3_x0009_2_x0009_0_x0009_1_x0009_9_x0009_7_x0009_2_x0009_6&lt;/p&gt;_x000a_&lt;p&gt;Thanks_x000a_&lt;/p&gt;_x000a_"/>
    <d v="2010-03-15T12:54:16"/>
    <n v="0"/>
    <x v="0"/>
    <x v="0"/>
    <b v="0"/>
    <x v="0"/>
    <n v="2"/>
    <n v="40252.537499999999"/>
    <n v="0"/>
    <n v="247"/>
    <d v="2010-03-15T00:00:00"/>
    <n v="0"/>
    <x v="1191"/>
  </r>
  <r>
    <n v="1202"/>
    <n v="1"/>
    <x v="324"/>
    <x v="2"/>
    <s v="&lt;p&gt;After you expand the whole area, click on the centre of the chart being sure to miss any series and grid lines, You should now be able to resize the chart area within the bigger chart area_x000a_&lt;/p&gt;_x000a_"/>
    <d v="2010-03-15T13:38:19"/>
    <n v="0"/>
    <x v="1"/>
    <x v="1"/>
    <b v="1"/>
    <x v="1"/>
    <n v="2"/>
    <n v="40252.53125"/>
    <n v="3.7025462959718425E-2"/>
    <n v="248"/>
    <d v="2010-03-15T00:00:00"/>
    <s v="kedenham"/>
    <x v="1192"/>
  </r>
  <r>
    <n v="1203"/>
    <n v="1"/>
    <x v="325"/>
    <x v="2"/>
    <s v="&lt;p&gt;Add a new Column with the Rank function in it&lt;br /&gt;_x000a_=Rank(Pts, Range)&lt;/p&gt;_x000a_&lt;p&gt;Then use a Lookup to lookup the Ranks in order 1 to 7 and retrieve the other columns&lt;br /&gt;_x000a_The rank Column will have to be before the Group Column to enable the use of Lookup&lt;br /&gt;_x000a_Also when using Rank, add a very small value to each of the Points&lt;br /&gt;_x000a_something like&lt;br /&gt;_x000a_=Rank(Points+(Row()/100000), Range)&lt;br /&gt;_x000a_That stops duplicate values&lt;/p&gt;_x000a_&lt;p&gt;so top table will become&lt;br /&gt;_x000a_Rank Group A P W D L GF GA GD Pts&lt;br /&gt;_x000a_4 South Africa 3 2 1 0 3 1 2 7&lt;br /&gt;_x000a_2 Uruguay 3 0 2 1 3 5 -2 2&lt;br /&gt;_x000a_1 Mexico 3 0 1 2 4 6 -2 1&lt;br /&gt;_x000a_3 France 3 2 0 1 9 7 2 6&lt;/p&gt;_x000a_&lt;p&gt;Then a table below that will be&lt;br /&gt;_x000a_Rank Group A P W D L GF GA GD Pts&lt;br /&gt;_x000a_1 Mexico 3 0 1 2 4 6 -2 1&lt;br /&gt;_x000a_2 Uruguay 3 0 2 1 3 5 -2 2&lt;br /&gt;_x000a_3 France 3 2 0 1 9 7 2 6&lt;br /&gt;_x000a_4 South Africa 3 2 1 0 3 1 2 7&lt;/p&gt;_x000a_&lt;p&gt;Using Vlookup to retrieve the values from the top area_x000a_&lt;/p&gt;_x000a_"/>
    <d v="2010-03-15T13:46:33"/>
    <n v="0"/>
    <x v="1"/>
    <x v="1"/>
    <b v="1"/>
    <x v="1"/>
    <n v="2"/>
    <n v="40252.537499999999"/>
    <n v="3.6493055558821652E-2"/>
    <n v="249"/>
    <d v="2010-03-15T00:00:00"/>
    <s v="Ozzy73"/>
    <x v="1193"/>
  </r>
  <r>
    <n v="1204"/>
    <n v="1"/>
    <x v="326"/>
    <x v="254"/>
    <s v="&lt;p&gt;I have a column of date/timestamps with each row representing a new entry. I need to determine the difference between row 3 and row 2, row 4 and row 3, row 5 and row 4, etc.&lt;/p&gt;_x000a_&lt;p&gt;Row 2_x0009_2/10/10 9:33&lt;br /&gt;_x000a_Row 3_x0009_2/10/10 10:06&lt;br /&gt;_x000a_Row 4_x0009_2/16/10 18:37&lt;br /&gt;_x000a_Row 5_x0009_2/17/10 8:56&lt;br /&gt;_x000a_Row 6_x0009_2/23/10 16:39&lt;br /&gt;_x000a_Row 7_x0009_2/25/10 17:53&lt;/p&gt;_x000a_&lt;p&gt;The catch is I need to exclude weekends from the calculation and I don't want the results rounded to the nearest day...I need to account for partial days as well.&lt;/p&gt;_x000a_&lt;p&gt;It doesn't seem that NetworkDays would be the right formula since it rounds to the nearest # of days. Do I need to build a separate table of just weekend days and exclude them with an index function or is there a formula I'm just not thinking of?&lt;/p&gt;_x000a_&lt;p&gt;Thanks_x000a_&lt;/p&gt;_x000a_"/>
    <d v="2010-03-15T22:27:56"/>
    <n v="0"/>
    <x v="0"/>
    <x v="0"/>
    <b v="0"/>
    <x v="0"/>
    <n v="2"/>
    <n v="40252.935416666667"/>
    <n v="0"/>
    <n v="249"/>
    <d v="2010-03-15T00:00:00"/>
    <n v="0"/>
    <x v="1194"/>
  </r>
  <r>
    <n v="1205"/>
    <n v="1"/>
    <x v="326"/>
    <x v="121"/>
    <s v="&lt;p&gt;I would use networkdays to get the days and an extra formula for the time.&lt;br /&gt;_x000a_If your dates are in column A you would get:&lt;/p&gt;_x000a_&lt;p&gt;for the days: networkdays(A1,A2)-1&lt;br /&gt;_x000a_for the time: if(day(A1)=day(A2),A2-trunc(A2)-(A1-trunc(A1)),A2-trunc(A2)+1-(A1-trunc(A1)))&lt;/p&gt;_x000a_&lt;p&gt;That is, if you want to count all 24 hours in a day. the trunc() formulas are there to remove the date part._x000a_&lt;/p&gt;_x000a_"/>
    <d v="2010-03-16T08:30:11"/>
    <n v="0"/>
    <x v="1"/>
    <x v="0"/>
    <b v="1"/>
    <x v="0"/>
    <n v="3"/>
    <n v="40252.935416666667"/>
    <n v="0"/>
    <n v="249"/>
    <d v="2010-03-16T00:00:00"/>
    <n v="0"/>
    <x v="1195"/>
  </r>
  <r>
    <n v="1206"/>
    <n v="1"/>
    <x v="325"/>
    <x v="253"/>
    <s v="&lt;p&gt;GREAT! THANKS! MUCH APPRECIATED!!!_x000a_&lt;/p&gt;_x000a_"/>
    <d v="2010-03-16T08:52:10"/>
    <n v="0"/>
    <x v="2"/>
    <x v="0"/>
    <b v="1"/>
    <x v="0"/>
    <n v="3"/>
    <n v="40252.537499999999"/>
    <n v="0"/>
    <n v="249"/>
    <d v="2010-03-16T00:00:00"/>
    <n v="0"/>
    <x v="1196"/>
  </r>
  <r>
    <n v="1207"/>
    <n v="1"/>
    <x v="327"/>
    <x v="253"/>
    <s v="&lt;p&gt;How do you embed an image into a cell?&lt;/p&gt;_x000a_&lt;p&gt;Thanks_x000a_&lt;/p&gt;_x000a_"/>
    <d v="2010-03-16T10:32:31"/>
    <n v="0"/>
    <x v="0"/>
    <x v="0"/>
    <b v="0"/>
    <x v="0"/>
    <n v="3"/>
    <n v="40253.438888888886"/>
    <n v="0"/>
    <n v="249"/>
    <d v="2010-03-16T00:00:00"/>
    <n v="0"/>
    <x v="1197"/>
  </r>
  <r>
    <n v="1208"/>
    <n v="1"/>
    <x v="327"/>
    <x v="2"/>
    <s v="&lt;p&gt;Import the image&lt;br /&gt;_x000a_Hold Alt and Drag the corners and edges to make it snap to the Cells Edges&lt;br /&gt;_x000a_It will resize now when the Rows or Columns change size_x000a_&lt;/p&gt;_x000a_"/>
    <d v="2010-03-16T10:53:16"/>
    <n v="0"/>
    <x v="1"/>
    <x v="1"/>
    <b v="1"/>
    <x v="1"/>
    <n v="3"/>
    <n v="40253.438888888886"/>
    <n v="1.4768518522032537E-2"/>
    <n v="250"/>
    <d v="2010-03-16T00:00:00"/>
    <s v="Ozzy73"/>
    <x v="1198"/>
  </r>
  <r>
    <n v="1209"/>
    <n v="1"/>
    <x v="327"/>
    <x v="253"/>
    <s v="&lt;p&gt;COOL! Thanks!_x000a_&lt;/p&gt;_x000a_"/>
    <d v="2010-03-16T11:49:36"/>
    <n v="0"/>
    <x v="2"/>
    <x v="0"/>
    <b v="1"/>
    <x v="0"/>
    <n v="3"/>
    <n v="40253.438888888886"/>
    <n v="0"/>
    <n v="250"/>
    <d v="2010-03-16T00:00:00"/>
    <n v="0"/>
    <x v="1199"/>
  </r>
  <r>
    <n v="1210"/>
    <n v="1"/>
    <x v="321"/>
    <x v="251"/>
    <s v="&lt;p&gt;Thanks Hui I will take a look at this.&lt;br /&gt;_x000a_RalphJ_x000a_&lt;/p&gt;_x000a_"/>
    <d v="2010-03-16T11:55:36"/>
    <n v="0"/>
    <x v="2"/>
    <x v="0"/>
    <b v="1"/>
    <x v="0"/>
    <n v="3"/>
    <n v="40251.609027777777"/>
    <n v="0"/>
    <n v="250"/>
    <d v="2010-03-16T00:00:00"/>
    <n v="0"/>
    <x v="1200"/>
  </r>
  <r>
    <n v="1211"/>
    <n v="1"/>
    <x v="326"/>
    <x v="163"/>
    <s v="&lt;p&gt;Hi,&lt;/p&gt;_x000a_&lt;p&gt;Yes use the NETWORKDAYS formula for the days, but yoy can use a shorter formula to extract the difference in hours&lt;/p&gt;_x000a_&lt;p&gt;=MOD(B2-B1,1)_x000a_&lt;/p&gt;_x000a_"/>
    <d v="2010-03-16T14:49:20"/>
    <n v="0"/>
    <x v="2"/>
    <x v="0"/>
    <b v="1"/>
    <x v="0"/>
    <n v="3"/>
    <n v="40252.935416666667"/>
    <n v="0"/>
    <n v="250"/>
    <d v="2010-03-16T00:00:00"/>
    <n v="0"/>
    <x v="1201"/>
  </r>
  <r>
    <n v="1212"/>
    <n v="1"/>
    <x v="326"/>
    <x v="254"/>
    <s v="&lt;p&gt;Thank you both! I knew there was an easy way to do this. Thanks again for the lesson._x000a_&lt;/p&gt;_x000a_"/>
    <d v="2010-03-17T00:51:07"/>
    <n v="0"/>
    <x v="3"/>
    <x v="0"/>
    <b v="1"/>
    <x v="0"/>
    <n v="4"/>
    <n v="40252.935416666667"/>
    <n v="0"/>
    <n v="250"/>
    <d v="2010-03-17T00:00:00"/>
    <n v="0"/>
    <x v="1202"/>
  </r>
  <r>
    <n v="1213"/>
    <n v="1"/>
    <x v="308"/>
    <x v="0"/>
    <s v="&lt;p&gt;Why not use a helper column and sort the values? Then you can use a simple SUM formula to compare if the sum has reached top 80%. It is a bit tricky to sort when the values have duplicates. But you can overcome that very easily by adding a small but unique fraction to each number (like running fractions - 0.0000001, 0.0000002...)._x000a_&lt;/p&gt;_x000a_"/>
    <d v="2010-03-17T01:13:06"/>
    <n v="0"/>
    <x v="3"/>
    <x v="0"/>
    <b v="1"/>
    <x v="0"/>
    <n v="4"/>
    <n v="40244.706944444442"/>
    <n v="0"/>
    <n v="250"/>
    <d v="2010-03-17T00:00:00"/>
    <n v="0"/>
    <x v="1203"/>
  </r>
  <r>
    <n v="1214"/>
    <n v="1"/>
    <x v="328"/>
    <x v="252"/>
    <s v="&lt;p&gt;Hi -&lt;/p&gt;_x000a_&lt;p&gt;I was wondering if its possible within excel to do a 'backwards' freeze pains - so that the cells at the bottom stay the same if you scroll up and down?&lt;/p&gt;_x000a_&lt;p&gt;Have been told Windows Split may help but I'm not sure how this works.&lt;/p&gt;_x000a_&lt;p&gt;Kate_x000a_&lt;/p&gt;_x000a_"/>
    <d v="2010-03-17T14:08:46"/>
    <n v="0"/>
    <x v="0"/>
    <x v="0"/>
    <b v="0"/>
    <x v="0"/>
    <n v="4"/>
    <n v="40254.588888888888"/>
    <n v="0"/>
    <n v="250"/>
    <d v="2010-03-17T00:00:00"/>
    <n v="0"/>
    <x v="1204"/>
  </r>
  <r>
    <n v="1215"/>
    <n v="1"/>
    <x v="329"/>
    <x v="255"/>
    <s v="&lt;p&gt;Hi,&lt;/p&gt;_x000a_&lt;p&gt;The data for a pivot table is:&lt;br /&gt;_x000a_Product_x0009_Category_x0009_Value&lt;br /&gt;_x000a_A_x0009_Cat1_x0009_          17&lt;br /&gt;_x000a_A_x0009_Cat2_x0009_          13&lt;br /&gt;_x000a_B_x0009_Cat1_x0009_          60&lt;br /&gt;_x000a_B_x0009_Cat2_x0009_          40&lt;br /&gt;_x000a_C_x0009_Cat1_x0009_          85&lt;br /&gt;_x000a_C_x0009_Cat2_x0009_          25&lt;/p&gt;_x000a_&lt;p&gt;If I now pivot the data so that the Product is on the left hand side (rows), Category forms the column headings and Value is the data - like &lt;/p&gt;_x000a_&lt;p&gt;Sum of Value_x0009_Category&lt;br /&gt;_x000a_Product_x0009_    Cat1_x0009_Cat2_x0009_Grand Total&lt;br /&gt;_x000a_A_x0009_    17_x0009_         13_x0009_30&lt;br /&gt;_x000a_B_x0009_    60_x0009_         40_x0009_100&lt;br /&gt;_x000a_C_x0009_    85_x0009_         25_x0009_110&lt;br /&gt;_x000a_Grand Total 162_x0009_         78_x0009_240&lt;/p&gt;_x000a_&lt;p&gt;I want to swap these values to %ages of rows (easily done) but then sort the table by the percentage value of the Cat1 field into descending order. i.e.&lt;/p&gt;_x000a_&lt;p&gt;Sum of Value_x0009_Category&lt;br /&gt;_x000a_Product_x0009_Cat1_x0009_Cat2_x0009_Grand Total&lt;br /&gt;_x000a_C_x0009_77.27%_x0009_22.73%_x0009_100.00%&lt;br /&gt;_x000a_B_x0009_60.00%_x0009_40.00%_x0009_100.00%&lt;br /&gt;_x000a_A_x0009_56.67%_x0009_43.33%_x0009_100.00%&lt;br /&gt;_x000a_Grand Total_x0009_67.50%_x0009_32.50%_x0009_100.00%&lt;/p&gt;_x000a_&lt;p&gt;My attempts so far amount to flattening the pivot table to text and then use it as the data source for a new pivot table which then allows me to insert a calculated field for the percentage of the Cat1 values and then sort on this field.&lt;/p&gt;_x000a_&lt;p&gt;I'm sure that there must be a way of doing this, without all my other extra work.&lt;/p&gt;_x000a_&lt;p&gt;Thanks in advance, Mike_x000a_&lt;/p&gt;_x000a_"/>
    <d v="2010-03-17T16:05:37"/>
    <n v="0"/>
    <x v="0"/>
    <x v="0"/>
    <b v="0"/>
    <x v="0"/>
    <n v="4"/>
    <n v="40254.670138888891"/>
    <n v="0"/>
    <n v="250"/>
    <d v="2010-03-17T00:00:00"/>
    <n v="0"/>
    <x v="1205"/>
  </r>
  <r>
    <n v="1216"/>
    <n v="1"/>
    <x v="328"/>
    <x v="163"/>
    <s v="&lt;p&gt;Hi,&lt;/p&gt;_x000a_&lt;p&gt;You can't freeze the bottom rows, but what you can do is split panes like this&lt;/p&gt;_x000a_&lt;p&gt;http://www.bettersolutions.com/excel/EDO113/NE215138332.htm&lt;/p&gt;_x000a_&lt;p&gt;or put a Watch window like this&lt;/p&gt;_x000a_&lt;p&gt;http://www.mrexcel.com/Excel_Watch_Window_training.html&lt;/p&gt;_x000a_&lt;p&gt;or open another Window of the same workbook so that you have 2 versions of the same workbook open at the same time then go to Arrange and pick Vertical or Horizontal_x000a_&lt;/p&gt;_x000a_"/>
    <d v="2010-03-17T16:55:05"/>
    <n v="0"/>
    <x v="1"/>
    <x v="0"/>
    <b v="1"/>
    <x v="0"/>
    <n v="4"/>
    <n v="40254.588888888888"/>
    <n v="0"/>
    <n v="250"/>
    <d v="2010-03-17T00:00:00"/>
    <n v="0"/>
    <x v="1206"/>
  </r>
  <r>
    <n v="1217"/>
    <n v="1"/>
    <x v="330"/>
    <x v="256"/>
    <s v="&lt;p&gt;Hi all, i tried using this formula at work but couldnt get it to work and was intersted in what you guys would suggest.&lt;/p&gt;_x000a_&lt;p&gt;I got a work around using normal IF over 5 columns.&lt;br /&gt;_x000a_Long term solution is to get it back in Access, which isnt my job :).&lt;/p&gt;_x000a_&lt;p&gt;=IF(F2=OR(&quot;AEC&quot;,&quot;DDH&quot;,&quot;externals&quot;,&quot;fec&quot;,&quot;quality&quot;,&quot;test &amp;amp; trials&quot;,&quot;unit 1&quot;,&quot;unit 1&amp;amp;2&quot;,&quot;unit 2&quot;,&quot;unit 3&quot;,&quot;unit 4&quot;,&quot;unit 5&quot;,&quot;unit 6&quot;,&quot;unit 6&amp;amp;7&quot;,&quot;unit 7&quot;,&quot;unit 8&quot;,&quot;unit amn&quot;,&quot;unit dgm&quot;,&quot;unit ferm&quot;,&quot;unit mrm&quot;,&quot;unit rtm&quot;),&quot;Construction&quot;,IF(F2=OR(&quot;electrical w/shop&quot;,&quot;ms&quot;,&quot;nbf&quot;,&quot;paint&quot;,&quot;plate prep shop&quot;,&quot;pmf&quot;,&quot;pps&quot;,&quot;&quot;,&quot;sms&quot;),&quot;Manufacturing&quot;,IF(F2=OR(&quot;nas&quot;,&quot;nas-annex&quot;,&quot;nas-outfit&quot;),&quot;Fabrication&quot;,IF(F2=OR(&quot;none budget&quot;,&quot;purchase part&quot;),&quot;Other&quot;,&quot;Another&quot;))))&lt;/p&gt;_x000a_&lt;p&gt;Thanks_x000a_&lt;/p&gt;_x000a_"/>
    <d v="2010-03-17T17:00:55"/>
    <n v="0"/>
    <x v="0"/>
    <x v="0"/>
    <b v="0"/>
    <x v="0"/>
    <n v="4"/>
    <n v="40254.708333333336"/>
    <n v="0"/>
    <n v="250"/>
    <d v="2010-03-17T00:00:00"/>
    <n v="0"/>
    <x v="1207"/>
  </r>
  <r>
    <n v="1218"/>
    <n v="1"/>
    <x v="329"/>
    <x v="163"/>
    <s v="&lt;p&gt;Hi,&lt;/p&gt;_x000a_&lt;p&gt;Click on &quot;Product&quot; drop-down, select &quot;More Sort Options&quot; &amp;gt; Decending Z-A_x000a_&lt;/p&gt;_x000a_"/>
    <d v="2010-03-17T17:06:47"/>
    <n v="0"/>
    <x v="1"/>
    <x v="0"/>
    <b v="1"/>
    <x v="0"/>
    <n v="4"/>
    <n v="40254.670138888891"/>
    <n v="0"/>
    <n v="250"/>
    <d v="2010-03-17T00:00:00"/>
    <n v="0"/>
    <x v="1208"/>
  </r>
  <r>
    <n v="1219"/>
    <n v="1"/>
    <x v="330"/>
    <x v="158"/>
    <s v="&lt;p&gt;If I understand correctly what you are trying to acheive I think this will work:&lt;/p&gt;_x000a_&lt;p&gt;=if(or(f2=&quot;AEC&quot;,f2=&quot;DDH&quot;,f2=&quot;externals&quot; etc),&quot;Construction&quot;,if(or( etc&lt;/p&gt;_x000a_&lt;p&gt;A neater and more flexible solution would be to use a VLOOKUP:&lt;/p&gt;_x000a_&lt;p&gt;If you build a simple two column table. In column one put AEC, DDH, externals etc and in column two put Construction etc. Eg&lt;/p&gt;_x000a_&lt;p&gt;Table in A5:B20&lt;/p&gt;_x000a_&lt;p&gt;AEC                Construction&lt;br /&gt;_x000a_DDH                Construction&lt;br /&gt;_x000a_externals          Construction&lt;br /&gt;_x000a_fec                Construction&lt;br /&gt;_x000a_etc&lt;br /&gt;_x000a_electrical w/shop  Manufacturing&lt;br /&gt;_x000a_ms                 Manufacturing&lt;/p&gt;_x000a_&lt;p&gt;Value you are looking up in F2&lt;/p&gt;_x000a_&lt;p&gt;If you then use VLOOKUP(Lookup value, array, row index number):&lt;/p&gt;_x000a_&lt;p&gt;=Vlookup(F2,A5:B20,2,false)&lt;/p&gt;_x000a_&lt;p&gt;And if you wanted to manage the &quot;Another&quot; option (ie not in your list) this can be managed using ISNA:&lt;/p&gt;_x000a_&lt;p&gt;=if(isna(Vlookup(F2,A5:B20,2,false)),&quot;Another&quot;,Vlookup(F2,A5:B20,2,false))&lt;/p&gt;_x000a_&lt;p&gt;Myles_x000a_&lt;/p&gt;_x000a_"/>
    <d v="2010-03-17T18:55:03"/>
    <n v="0"/>
    <x v="1"/>
    <x v="0"/>
    <b v="1"/>
    <x v="0"/>
    <n v="4"/>
    <n v="40254.708333333336"/>
    <n v="0"/>
    <n v="250"/>
    <d v="2010-03-17T00:00:00"/>
    <n v="0"/>
    <x v="1209"/>
  </r>
  <r>
    <n v="1220"/>
    <n v="1"/>
    <x v="330"/>
    <x v="256"/>
    <s v="&lt;p&gt;bloody hell, i could kick myself. I got so caught up in doing it that way i didnt even think about doing a vlookup.... &lt;/p&gt;_x000a_&lt;p&gt;thanks for realigning me_x000a_&lt;/p&gt;_x000a_"/>
    <d v="2010-03-17T20:12:00"/>
    <n v="0"/>
    <x v="2"/>
    <x v="0"/>
    <b v="1"/>
    <x v="0"/>
    <n v="4"/>
    <n v="40254.708333333336"/>
    <n v="0"/>
    <n v="250"/>
    <d v="2010-03-17T00:00:00"/>
    <n v="0"/>
    <x v="1210"/>
  </r>
  <r>
    <n v="1221"/>
    <n v="1"/>
    <x v="331"/>
    <x v="257"/>
    <s v="&lt;p&gt;I am creating a spreadsheet that will allow users to update a &quot;notes&quot; cell with their comments. I want the main worksheet to keep only the latest 3 cells of data. These cells are in descending order, as a part of the same column. Whenever a new comment is added it should move the oldest to a second worksheet. &lt;/p&gt;_x000a_&lt;p&gt;The second worksheet would keep all of the archived notes. Is there a formula or set of formulas I could use to accomplish this task?_x000a_&lt;/p&gt;_x000a_"/>
    <d v="2010-03-18T04:00:47"/>
    <n v="0"/>
    <x v="0"/>
    <x v="0"/>
    <b v="0"/>
    <x v="0"/>
    <n v="5"/>
    <n v="40255.166666666664"/>
    <n v="0"/>
    <n v="250"/>
    <d v="2010-03-18T00:00:00"/>
    <n v="0"/>
    <x v="1211"/>
  </r>
  <r>
    <n v="1222"/>
    <n v="1"/>
    <x v="331"/>
    <x v="2"/>
    <s v="&lt;p&gt;Hellcat&lt;/p&gt;_x000a_&lt;p&gt;Can you please tell us where the range of Comments is and are there dates associated in adjacent cells&lt;br /&gt;_x000a_ie: Date A10:A13 Comments B10:B13 etc_x000a_&lt;/p&gt;_x000a_"/>
    <d v="2010-03-18T12:08:46"/>
    <n v="0"/>
    <x v="1"/>
    <x v="1"/>
    <b v="1"/>
    <x v="1"/>
    <n v="5"/>
    <n v="40255.166666666664"/>
    <n v="0.33942129629576812"/>
    <n v="251"/>
    <d v="2010-03-18T00:00:00"/>
    <s v="Hellcat94"/>
    <x v="1212"/>
  </r>
  <r>
    <n v="1223"/>
    <n v="1"/>
    <x v="321"/>
    <x v="251"/>
    <s v="&lt;p&gt;Hi Hui&lt;br /&gt;_x000a_The above code does show the cell color has not changed. However I am trying to get the Conditional Formatted Color. This color resides at the following.&lt;br /&gt;_x000a_a variable Rng.FormatConditions.Item 1.Interior.Color   ---- etc... The problem is the Item 1 in the formatted conditions I cannot seem to work around it. I have tried Chip Pearsons Conditional Formatting Colors and the functions he has written but they seem to stop when you try to Set the variable to the formatted conditions.&lt;/p&gt;_x000a_&lt;p&gt;If you have any further ideas I would appreciate it.&lt;/p&gt;_x000a_&lt;p&gt;Thanks a lot&lt;br /&gt;_x000a_RalphJ_x000a_&lt;/p&gt;_x000a_"/>
    <d v="2010-03-18T12:43:41"/>
    <n v="0"/>
    <x v="3"/>
    <x v="0"/>
    <b v="1"/>
    <x v="0"/>
    <n v="5"/>
    <n v="40251.609027777777"/>
    <n v="0"/>
    <n v="251"/>
    <d v="2010-03-18T00:00:00"/>
    <n v="0"/>
    <x v="1213"/>
  </r>
  <r>
    <n v="1224"/>
    <n v="1"/>
    <x v="331"/>
    <x v="257"/>
    <s v="&lt;p&gt;You're pretty much spot on. The comments will be in cells A10:A13. I'm using a formula to create a timestamp in cells B10:B13._x000a_&lt;/p&gt;_x000a_"/>
    <d v="2010-03-18T19:48:52"/>
    <n v="0"/>
    <x v="2"/>
    <x v="0"/>
    <b v="1"/>
    <x v="0"/>
    <n v="5"/>
    <n v="40255.166666666664"/>
    <n v="0"/>
    <n v="251"/>
    <d v="2010-03-18T00:00:00"/>
    <n v="0"/>
    <x v="1214"/>
  </r>
  <r>
    <n v="1225"/>
    <n v="1"/>
    <x v="332"/>
    <x v="258"/>
    <s v="&lt;p&gt;I have to do multiple graphs based on similar data, but each time I need to format the axis as I change the data but the graph uses same cell reference.&lt;br /&gt;_x000a_I have to do like 400 such graphs.&lt;br /&gt;_x000a_So changes in data requires me to format the y axis each time as the y axis stays the same as the last graph&lt;br /&gt;_x000a_Any help would be appreciated._x000a_&lt;/p&gt;_x000a_"/>
    <d v="2010-03-19T00:31:16"/>
    <n v="0"/>
    <x v="0"/>
    <x v="0"/>
    <b v="0"/>
    <x v="0"/>
    <n v="6"/>
    <n v="40256.021527777775"/>
    <n v="0"/>
    <n v="251"/>
    <d v="2010-03-19T00:00:00"/>
    <n v="0"/>
    <x v="1215"/>
  </r>
  <r>
    <n v="1226"/>
    <n v="1"/>
    <x v="66"/>
    <x v="258"/>
    <s v="&lt;p&gt;I think I know what you are looking. Correct me if I am wrong but you want a certain value or entity to get highlighted, regardless of where it falls on the graph.&lt;br /&gt;_x000a_I am looking for something similar. Will let you know if I find how to do it._x000a_&lt;/p&gt;_x000a_"/>
    <d v="2010-03-19T01:15:08"/>
    <n v="0"/>
    <x v="3"/>
    <x v="0"/>
    <b v="1"/>
    <x v="0"/>
    <n v="6"/>
    <n v="40071.408333333333"/>
    <n v="0"/>
    <n v="251"/>
    <d v="2010-03-19T00:00:00"/>
    <n v="0"/>
    <x v="1216"/>
  </r>
  <r>
    <n v="1227"/>
    <n v="1"/>
    <x v="331"/>
    <x v="2"/>
    <s v="&lt;p&gt;Hellct&lt;/p&gt;_x000a_&lt;p&gt;Try the code below which must be pasted into a Codesheet Object of &quot;Sheet1&quot; in VBA&lt;/p&gt;_x000a_&lt;p&gt;Adjust Source and Dest references as appropriate&lt;/p&gt;_x000a_&lt;p&gt;Ente a comment in A13 and Date in B13&lt;br /&gt;_x000a_When the B13 changes the macro copies the new line to the Dest Sheet and then shifts the data up on the Source sheet&lt;/p&gt;_x000a_&lt;p&gt;You may want to add a bit of code to sort the comments&lt;/p&gt;_x000a_&lt;p&gt;============&lt;/p&gt;_x000a_&lt;p&gt;Private Sub Worksheet_Change(ByVal Target As Range)&lt;/p&gt;_x000a_&lt;p&gt;Source = &quot;From&quot;   'Name of Source worksheet&lt;br /&gt;_x000a_Dest = &quot;to&quot;       'Name of Destination worksheet&lt;/p&gt;_x000a_&lt;p&gt;If Target.Address = &quot;$B$13&quot; Then&lt;/p&gt;_x000a_&lt;p&gt;    Sheets(Source).Range(&quot;A13:B13&quot;).Activate&lt;br /&gt;_x000a_    Selection.Copy&lt;/p&gt;_x000a_&lt;p&gt;    ActiveWorkbook.Sheets(Dest).Range(&quot;A2&quot;).Insert Shift:=xlDown&lt;/p&gt;_x000a_&lt;p&gt;    Sheets(Source).Range(&quot;A11:B13&quot;).Copy&lt;br /&gt;_x000a_    Range(&quot;A10&quot;).Activate&lt;br /&gt;_x000a_    ActiveSheet.Paste&lt;/p&gt;_x000a_&lt;p&gt;    Range(&quot;A13:B13&quot;).ClearContents&lt;/p&gt;_x000a_&lt;p&gt;End If&lt;/p&gt;_x000a_&lt;p&gt;End Sub_x000a_&lt;/p&gt;_x000a_"/>
    <d v="2010-03-19T01:27:14"/>
    <n v="0"/>
    <x v="3"/>
    <x v="1"/>
    <b v="1"/>
    <x v="1"/>
    <n v="6"/>
    <n v="40255.166666666664"/>
    <n v="0.89391203704144573"/>
    <n v="252"/>
    <d v="2010-03-19T00:00:00"/>
    <s v="Hellcat94"/>
    <x v="1217"/>
  </r>
  <r>
    <n v="1228"/>
    <n v="1"/>
    <x v="333"/>
    <x v="259"/>
    <s v="&lt;p&gt;Hi All,&lt;/p&gt;_x000a_&lt;p&gt;I have being reading all post and tutorials for Gantt charts and project management on the website but I cant find anything to solve my problem. If anyone has an idea on how to create a gantt chart from a pivot table with data sourced from Access.&lt;/p&gt;_x000a_&lt;p&gt;I have the following data ( ID, TASK , RESOURCE, START DATE , END DATE , EST EFFORT in DAYS (0.5 = 1/2 a day, 0.75 = 3/4 a day etc ) Project status (Completed / OPEN /In progress ) in Access which i update daily . I then have excel 97 linked to Access to create reports ( just a table ) then from that table in Excel a pivot so that i can filter by Resources, Project status etc. The solution I am after is visualised in my head but i cant get it to EXCEL and that is ( I think....)&lt;/p&gt;_x000a_&lt;p&gt;A Pivot table with due date as columns, task as rows , filtered by Resources and the gantt based on end date and EST effort .&lt;br /&gt;_x000a_ Is there a better way of doing this ? Any insight is much appreciated._x000a_&lt;/p&gt;_x000a_"/>
    <d v="2010-03-19T03:20:38"/>
    <n v="0"/>
    <x v="0"/>
    <x v="0"/>
    <b v="0"/>
    <x v="0"/>
    <n v="6"/>
    <n v="40256.138888888891"/>
    <n v="0"/>
    <n v="252"/>
    <d v="2010-03-19T00:00:00"/>
    <n v="0"/>
    <x v="1218"/>
  </r>
  <r>
    <n v="1229"/>
    <n v="1"/>
    <x v="66"/>
    <x v="2"/>
    <s v="&lt;p&gt;Have a look at&lt;/p&gt;_x000a_&lt;p&gt;http://peltiertech.com/Excel/Charts/FormatMinMax.html&lt;/p&gt;_x000a_&lt;p&gt;Shows how to allow display of discrete points_x000a_&lt;/p&gt;_x000a_"/>
    <d v="2010-03-19T05:03:23"/>
    <n v="0"/>
    <x v="4"/>
    <x v="1"/>
    <b v="1"/>
    <x v="1"/>
    <n v="6"/>
    <n v="40071.408333333333"/>
    <n v="184.80234953703621"/>
    <n v="253"/>
    <d v="2010-03-19T00:00:00"/>
    <s v="numberland10"/>
    <x v="1219"/>
  </r>
  <r>
    <n v="1230"/>
    <n v="1"/>
    <x v="332"/>
    <x v="2"/>
    <s v="&lt;p&gt;Simcat&lt;br /&gt;_x000a_I generally don't graph directly from my data, but use some helper columns/rows where I extract the data first and then graph from thoose areas.&lt;/p&gt;_x000a_&lt;p&gt;This way, for example if you are doing a moving 12 month chart, all the data is extrated into the helpr columns usin Offset/Match or VLookups etc.&lt;br /&gt;_x000a_Then becaue all the charts are based on the same X-Axis you can set its scale to automatic and everything moves together._x000a_&lt;/p&gt;_x000a_"/>
    <d v="2010-03-19T05:12:35"/>
    <n v="0"/>
    <x v="1"/>
    <x v="1"/>
    <b v="1"/>
    <x v="1"/>
    <n v="6"/>
    <n v="40256.021527777775"/>
    <n v="0.19554398148466134"/>
    <n v="254"/>
    <d v="2010-03-19T00:00:00"/>
    <s v="simcat95"/>
    <x v="1220"/>
  </r>
  <r>
    <n v="1231"/>
    <n v="1"/>
    <x v="334"/>
    <x v="114"/>
    <s v="&lt;p&gt;Hi All,&lt;/p&gt;_x000a_&lt;p&gt;Is there a way to track the changes that we made in particular cells in the workbook containing pivot tables?&lt;br /&gt;_x000a_Track Changes option in excel is not highlighted in the workbook in which i am working.&lt;/p&gt;_x000a_&lt;p&gt;I used below codes to get the same (recorded macro :)).It is also not working for this workbook.&lt;br /&gt;_x000a_Is there a way to do it?&lt;/p&gt;_x000a_&lt;p&gt;Sub track_changes()&lt;br /&gt;_x000a_Range(&quot;C4&quot;).Select&lt;br /&gt;_x000a_    Range(Selection, Selection.End(xlDown)).Select&lt;br /&gt;_x000a_    With ActiveWorkbook&lt;br /&gt;_x000a_        .HighlightChangesOptions When:=xlAllChanges&lt;br /&gt;_x000a_        .ListChangesOnNewSheet = True&lt;br /&gt;_x000a_        .HighlightChangesOnScreen = True&lt;br /&gt;_x000a_    End With&lt;br /&gt;_x000a_End Sub&lt;/p&gt;_x000a_&lt;p&gt;Thanks in advance,&lt;br /&gt;_x000a_Dee_x000a_&lt;/p&gt;_x000a_"/>
    <d v="2010-03-19T07:25:26"/>
    <n v="0"/>
    <x v="0"/>
    <x v="0"/>
    <b v="0"/>
    <x v="0"/>
    <n v="6"/>
    <n v="40256.309027777781"/>
    <n v="0"/>
    <n v="254"/>
    <d v="2010-03-19T00:00:00"/>
    <n v="0"/>
    <x v="1221"/>
  </r>
  <r>
    <n v="1232"/>
    <n v="1"/>
    <x v="290"/>
    <x v="230"/>
    <s v="&lt;p&gt;Hui- Thanks for your help that works perfectly. I was wondering if there was a way to have the macro save the files as excel 97-2003 format?_x000a_&lt;/p&gt;_x000a_"/>
    <d v="2010-03-19T14:40:23"/>
    <n v="0"/>
    <x v="2"/>
    <x v="0"/>
    <b v="1"/>
    <x v="0"/>
    <n v="6"/>
    <n v="40235.852777777778"/>
    <n v="0"/>
    <n v="254"/>
    <d v="2010-03-19T00:00:00"/>
    <n v="0"/>
    <x v="1222"/>
  </r>
  <r>
    <n v="1233"/>
    <n v="1"/>
    <x v="290"/>
    <x v="2"/>
    <s v="&lt;p&gt;Try the following&lt;br /&gt;_x000a_I don't use 2007 at home and so can't test it&lt;br /&gt;_x000a_But it works in 2010&lt;/p&gt;_x000a_&lt;p&gt;Sub SplitSheets()&lt;br /&gt;_x000a_Dim W As Worksheet&lt;/p&gt;_x000a_&lt;p&gt;WPath = ActiveWorkbook.Path&lt;br /&gt;_x000a_Startsheet = ActiveSheet.Name&lt;/p&gt;_x000a_&lt;p&gt;For Each W In Worksheets&lt;br /&gt;_x000a_Sheets(W.Name).Select&lt;br /&gt;_x000a_Sheets(W.Name).Copy&lt;/p&gt;_x000a_&lt;p&gt;ActiveWorkbook.SaveAs Filename:=WPath &amp;amp; &quot;/&quot; &amp;amp; W.Name, FileFormat:=xlExcel8&lt;br /&gt;_x000a_ActiveWindow.Close&lt;br /&gt;_x000a_Next W&lt;br /&gt;_x000a_Sheets(Startsheet).Select&lt;br /&gt;_x000a_End Sub_x000a_&lt;/p&gt;_x000a_"/>
    <d v="2010-03-19T14:56:13"/>
    <n v="0"/>
    <x v="3"/>
    <x v="1"/>
    <b v="1"/>
    <x v="1"/>
    <n v="6"/>
    <n v="40235.852777777778"/>
    <n v="20.769594907404098"/>
    <n v="255"/>
    <d v="2010-03-19T00:00:00"/>
    <s v="accountingblm"/>
    <x v="1223"/>
  </r>
  <r>
    <n v="1235"/>
    <n v="1"/>
    <x v="335"/>
    <x v="260"/>
    <s v="&lt;p&gt;I require some help in developing a MS Excel formula, an excel worksheet to filter a list based on a code.&lt;/p&gt;_x000a_&lt;p&gt;The excel work book has two worksheets &lt;/p&gt;_x000a_&lt;p&gt;1 – YTD all invoices&lt;br /&gt;_x000a_2  - By Cost code&lt;/p&gt;_x000a_&lt;p&gt;What is required on the Cost Code&lt;br /&gt;_x000a_Display Invoices from the YTD worksheet Columns A to J,&lt;br /&gt;_x000a_Where Input value = YTD Column A &lt;/p&gt;_x000a_&lt;p&gt;So if the Value is entered as 3010 on the Cost Code worksheet, to lookup the value in Column A in YTD and display result in Cost Code&lt;/p&gt;_x000a_&lt;p&gt;All help and thoughts are appreciated_x000a_&lt;/p&gt;_x000a_"/>
    <d v="2010-03-19T16:44:14"/>
    <n v="0"/>
    <x v="0"/>
    <x v="0"/>
    <b v="0"/>
    <x v="0"/>
    <n v="6"/>
    <n v="40256.697222222225"/>
    <n v="0"/>
    <n v="255"/>
    <d v="2010-03-19T00:00:00"/>
    <n v="0"/>
    <x v="1224"/>
  </r>
  <r>
    <n v="1236"/>
    <n v="1"/>
    <x v="336"/>
    <x v="261"/>
    <s v="&lt;p&gt;I have a dynamic range in sheet 1 and another dynamic range in sheet 2. In sheet 3 I want to combine them.&lt;/p&gt;_x000a_&lt;p&gt;Now how I want to combine them in sheet 3 ?&lt;/p&gt;_x000a_&lt;p&gt;I want the dynamic range from sheet one first and then immediately from the next row I want the dynamic range from sheet two to begin. How can I do this?&lt;/p&gt;_x000a_&lt;p&gt;Help !_x000a_&lt;/p&gt;_x000a_"/>
    <d v="2010-03-19T19:53:10"/>
    <n v="0"/>
    <x v="0"/>
    <x v="0"/>
    <b v="0"/>
    <x v="0"/>
    <n v="6"/>
    <n v="40256.828472222223"/>
    <n v="0"/>
    <n v="255"/>
    <d v="2010-03-19T00:00:00"/>
    <n v="0"/>
    <x v="1225"/>
  </r>
  <r>
    <n v="1237"/>
    <n v="1"/>
    <x v="337"/>
    <x v="262"/>
    <s v="&lt;p&gt;Hi all, &lt;/p&gt;_x000a_&lt;p&gt;Let me introduce myself, my name is Gert-Jan and I work as a controller at a large asset management firm. First I have to say that I think the website is great. It has given me lots of new ideas. Thanks for that.&lt;/p&gt;_x000a_&lt;p&gt;I've developed this new report (Excel 2003). How can I make sure that the page footer does not re size when you zoom to make the page fit.&lt;br /&gt;_x000a_Thanks,&lt;/p&gt;_x000a_&lt;p&gt;GJ_x000a_&lt;/p&gt;_x000a_"/>
    <d v="2010-03-19T21:10:49"/>
    <n v="0"/>
    <x v="0"/>
    <x v="0"/>
    <b v="0"/>
    <x v="0"/>
    <n v="6"/>
    <n v="40256.881944444445"/>
    <n v="0"/>
    <n v="255"/>
    <d v="2010-03-19T00:00:00"/>
    <n v="0"/>
    <x v="1226"/>
  </r>
  <r>
    <n v="1238"/>
    <n v="1"/>
    <x v="336"/>
    <x v="2"/>
    <s v="&lt;p&gt;Khyati_p&lt;/p&gt;_x000a_&lt;p&gt;I have setup 2 dynamic ranges in Columns A &amp;amp; B of a sheet&lt;br /&gt;_x000a_They are Called A and B&lt;/p&gt;_x000a_&lt;p&gt;Each has a named area&lt;br /&gt;_x000a_RngA=Offset($A$1,0,0,Counta($A$1:$A$100),1)&lt;br /&gt;_x000a_RngB=Offset($B$1,0,0,Counta($B$1:$B$100),1)&lt;/p&gt;_x000a_&lt;p&gt;In column G, I have put the following and copied down&lt;/p&gt;_x000a_&lt;p&gt;=+IF(ROW()&amp;gt;COUNTA(RngA,RngB),&quot;&quot;,IF(ROW()-ROW($G$1)+1&amp;lt;=COUNTA(RngA),INDEX(RngA,ROW()),INDEX(RngB,ROW()-COUNTA(RngA))))&lt;/p&gt;_x000a_&lt;p&gt;The first part &quot;IF(ROW()&amp;gt;COUNTA(RngA,RngB)&quot; tests whether the current row is past the end of the length of the 2 ranges and if it is it puts a blank &quot;&quot;&lt;/p&gt;_x000a_&lt;p&gt;If not it then checks which Range to use ROW()-ROW($G$1)+1&amp;lt;=COUNTA(RngA)&lt;/p&gt;_x000a_&lt;p&gt;and if it is the first range it puts the value from the Range based on the position as determined by the current row using&lt;br /&gt;_x000a_INDEX(RngA,ROW())&lt;/p&gt;_x000a_&lt;p&gt;If it is the second range it has to allow for the length of the first range&lt;br /&gt;_x000a_INDEX(RngB,ROW()-COUNTA(RngA)&lt;/p&gt;_x000a_&lt;p&gt;As you are using named ranges, the use of different sheets will be automagic&lt;/p&gt;_x000a_&lt;p&gt;Good luck_x000a_&lt;/p&gt;_x000a_"/>
    <d v="2010-03-20T00:08:37"/>
    <n v="0"/>
    <x v="1"/>
    <x v="1"/>
    <b v="1"/>
    <x v="1"/>
    <n v="7"/>
    <n v="40256.828472222223"/>
    <n v="0.17751157407474238"/>
    <n v="256"/>
    <d v="2010-03-20T00:00:00"/>
    <s v="khyati_p"/>
    <x v="1227"/>
  </r>
  <r>
    <n v="1239"/>
    <n v="1"/>
    <x v="335"/>
    <x v="2"/>
    <s v="&lt;p&gt;Can you post a list of what columns have data in and what columns you want filled_x000a_&lt;/p&gt;_x000a_"/>
    <d v="2010-03-20T00:30:22"/>
    <n v="0"/>
    <x v="1"/>
    <x v="1"/>
    <b v="1"/>
    <x v="1"/>
    <n v="7"/>
    <n v="40256.697222222225"/>
    <n v="0.32386574073461816"/>
    <n v="257"/>
    <d v="2010-03-20T00:00:00"/>
    <s v="mazahrm"/>
    <x v="1228"/>
  </r>
  <r>
    <n v="1240"/>
    <n v="1"/>
    <x v="338"/>
    <x v="258"/>
    <s v="&lt;p&gt;Hi,&lt;br /&gt;_x000a_has anyone used in cell pie charts. I downloaded the practice sheet and everything was great. I even used some to paste in power point. But when I checked today the pie charts looked all weird.&lt;br /&gt;_x000a_Can someone please advise as to what I am doing wrong.&lt;br /&gt;_x000a_Thanks_x000a_&lt;/p&gt;_x000a_"/>
    <d v="2010-03-21T23:40:10"/>
    <n v="0"/>
    <x v="0"/>
    <x v="0"/>
    <b v="0"/>
    <x v="0"/>
    <n v="1"/>
    <n v="40258.986111111109"/>
    <n v="0"/>
    <n v="257"/>
    <d v="2010-03-21T00:00:00"/>
    <n v="0"/>
    <x v="1229"/>
  </r>
  <r>
    <n v="1241"/>
    <n v="1"/>
    <x v="339"/>
    <x v="263"/>
    <s v="&lt;p&gt;Chandoo,&lt;br /&gt;_x000a_I am stuck and need some help.&lt;br /&gt;_x000a_I have a complex spread sheet that produces a range of data, with Names (concatenated text) in the first column and several columns deep with repetitive names. Below the range, I have a summary formula which lists all of unique Names. I would like a formula similar to sumif but instead for adding it would copy the largest number in a column that matches a criteria (Name). I would also need it to find the smallest number that matches the criteria as well. I tried Dmax and Dmin but could net get it to work.&lt;br /&gt;_x000a_Can you provide such a formula?_x000a_&lt;/p&gt;_x000a_"/>
    <d v="2010-03-22T01:19:17"/>
    <n v="0"/>
    <x v="0"/>
    <x v="0"/>
    <b v="0"/>
    <x v="0"/>
    <n v="2"/>
    <n v="40259.054861111108"/>
    <n v="0"/>
    <n v="257"/>
    <d v="2010-03-22T00:00:00"/>
    <n v="0"/>
    <x v="1230"/>
  </r>
  <r>
    <n v="1243"/>
    <n v="1"/>
    <x v="339"/>
    <x v="2"/>
    <s v="&lt;p&gt;Ralph&lt;/p&gt;_x000a_&lt;p&gt;Have a look at Mr Excel's post on this&lt;/p&gt;_x000a_&lt;p&gt;http://www.mrexcel.com/forum/showthread.php?t=13192_x000a_&lt;/p&gt;_x000a_"/>
    <d v="2010-03-22T01:52:03"/>
    <n v="0"/>
    <x v="1"/>
    <x v="1"/>
    <b v="1"/>
    <x v="1"/>
    <n v="2"/>
    <n v="40259.054861111108"/>
    <n v="2.2951388891669922E-2"/>
    <n v="258"/>
    <d v="2010-03-22T00:00:00"/>
    <s v="ralph"/>
    <x v="1231"/>
  </r>
  <r>
    <n v="1244"/>
    <n v="1"/>
    <x v="338"/>
    <x v="2"/>
    <s v="&lt;p&gt;Simcat&lt;br /&gt;_x000a_make sure you use a large font, 20pt or greater&lt;br /&gt;_x000a_When you copy from Excel to Powerpoint try holding Shift and Click on Edit&lt;br /&gt;_x000a_Select Copy Picture and select the As Shown on Screen and Picture options&lt;/p&gt;_x000a_&lt;p&gt;In Power point select Paste as Picture not Paste_x000a_&lt;/p&gt;_x000a_"/>
    <d v="2010-03-22T10:32:31"/>
    <n v="0"/>
    <x v="1"/>
    <x v="1"/>
    <b v="1"/>
    <x v="1"/>
    <n v="2"/>
    <n v="40258.986111111109"/>
    <n v="0.45313657407677965"/>
    <n v="259"/>
    <d v="2010-03-22T00:00:00"/>
    <s v="simcat95"/>
    <x v="1232"/>
  </r>
  <r>
    <n v="1245"/>
    <n v="1"/>
    <x v="340"/>
    <x v="158"/>
    <s v="&lt;p&gt;Hi,&lt;/p&gt;_x000a_&lt;p&gt;I am fairly new to using VBA in Excel to carry out actions in Access (ADO). I have found a piece of code online to create a DB and then create a standard table. &lt;/p&gt;_x000a_&lt;p&gt;I want to create a table that is linked to a excel spreadsheet. The code to do this (taken from Access module) is:&lt;/p&gt;_x000a_&lt;p&gt;DoCmd.TransferSpreadsheet acLink, acSpreadsheetTypeExcel8, &quot;CLV_New_test&quot;, &quot;C:\Documents and Settings\Myles\Desktop\clv\CLV Data Template.xls&quot;, True, &quot;&quot;&lt;/p&gt;_x000a_&lt;p&gt;However when I add this into my code the DB is created successfully but I get an error message on the above line. Runtime error 424 object required. I'm sure I'm missing something simple but after 4 hours of trawling online and through some books I've not come up with anything.&lt;/p&gt;_x000a_&lt;p&gt;I have Microsoft ActiveX Data Objects Library set up.&lt;/p&gt;_x000a_&lt;p&gt;Here is my full code:&lt;/p&gt;_x000a_&lt;p&gt;Sub CreateDatabase()&lt;br /&gt;_x000a_'Original Author : Ken Puls (www.excelguru.ca)&lt;br /&gt;_x000a_'Macro Purpose: Create an Access database on the fly&lt;br /&gt;_x000a_'http://www.excelguru.ca/node/60&lt;br /&gt;_x000a_Dim Cnct As String, Src As String&lt;br /&gt;_x000a_Dim Catalog As Object&lt;br /&gt;_x000a_Dim Connecion As ADODB.Connection&lt;br /&gt;_x000a_Dim dbPath As String&lt;br /&gt;_x000a_Dim DB_Name As String&lt;br /&gt;_x000a_Dim DBFullName As String&lt;/p&gt;_x000a_&lt;p&gt;DB_Name = Range(&quot;DBase_Name&quot;).Text&lt;br /&gt;_x000a_' Database information&lt;br /&gt;_x000a_If Range(&quot;config_DB_InDir&quot;).Value = True Then&lt;br /&gt;_x000a_DBFullName = ThisWorkbook.Path &amp;amp; &quot;\&quot; &amp;amp; DB_Name &amp;amp; &quot;Test.mdb&quot;&lt;br /&gt;_x000a_Else&lt;br /&gt;_x000a_DBFullName = Range(&quot;Database_Path&quot;).Text&lt;/p&gt;_x000a_&lt;p&gt;End If&lt;/p&gt;_x000a_&lt;p&gt;'Set database name here&lt;/p&gt;_x000a_&lt;p&gt;Cnct = &quot;Provider=Microsoft.Jet.OLEDB.4.0;Data Source=&quot; &amp;amp; DBFullName &amp;amp; &quot;;&quot;&lt;br /&gt;_x000a_'Create new database&lt;br /&gt;_x000a_Set Catalog = CreateObject(&quot;ADOX.Catalog&quot;)&lt;/p&gt;_x000a_&lt;p&gt;Catalog.Create Cnct&lt;br /&gt;_x000a_Set Catalog = Nothing&lt;/p&gt;_x000a_&lt;p&gt;Set Connection = New ADODB.Connection&lt;br /&gt;_x000a_Cnct = &quot;Provider=Microsoft.Jet.OLEDB.4.0; &quot;&lt;br /&gt;_x000a_Cnct = Cnct &amp;amp; &quot;Data Source=&quot; &amp;amp; DBFullName &amp;amp; &quot;;&quot;&lt;br /&gt;_x000a_Connection.Open ConnectionString:=Cnct&lt;/p&gt;_x000a_&lt;p&gt;DoCmd.TransferSpreadsheet acLink, acSpreadsheetTypeExcel8, &quot;CLV_New_test&quot;, &quot;C:\Documents and Settings\Myles\Desktop\clv\CLV Data Template.xls&quot;, True, &quot;&quot;&lt;/p&gt;_x000a_&lt;p&gt;Connection.Close&lt;br /&gt;_x000a_Set Connection = Nothing&lt;/p&gt;_x000a_&lt;p&gt;End Sub&lt;/p&gt;_x000a_&lt;p&gt;Any ideas would be greatfully received.&lt;/p&gt;_x000a_&lt;p&gt;Thanks,&lt;/p&gt;_x000a_&lt;p&gt;Myles_x000a_&lt;/p&gt;_x000a_"/>
    <d v="2010-03-22T11:38:14"/>
    <n v="0"/>
    <x v="0"/>
    <x v="0"/>
    <b v="0"/>
    <x v="0"/>
    <n v="2"/>
    <n v="40259.484722222223"/>
    <n v="0"/>
    <n v="259"/>
    <d v="2010-03-22T00:00:00"/>
    <n v="0"/>
    <x v="1233"/>
  </r>
  <r>
    <n v="1246"/>
    <n v="1"/>
    <x v="338"/>
    <x v="258"/>
    <s v="&lt;p&gt;Hi Hui,&lt;/p&gt;_x000a_&lt;p&gt;Thanks for your prompt response. Maybe I wasn't clear, but for some reason even the excel pie charts changed into weird symbols in the excel sheet, but I was hoping this wouldn't happen to ppt. I had used paste special, will use insert object next time.&lt;br /&gt;_x000a_But I am not sure how to get the in cell pie chart font back, I have downloaded the pie4map script from the link a few times, but I still don't have the pie charts, infact if I download the file again, it doesn't contain pie charts either, but has the weird symbols_x000a_&lt;/p&gt;_x000a_"/>
    <d v="2010-03-22T14:14:56"/>
    <n v="0"/>
    <x v="2"/>
    <x v="0"/>
    <b v="1"/>
    <x v="0"/>
    <n v="2"/>
    <n v="40258.986111111109"/>
    <n v="0"/>
    <n v="259"/>
    <d v="2010-03-22T00:00:00"/>
    <n v="0"/>
    <x v="1234"/>
  </r>
  <r>
    <n v="1247"/>
    <n v="1"/>
    <x v="338"/>
    <x v="258"/>
    <s v="&lt;p&gt;also, would like to mention that I tried restarting my computer and then downloaded the font, but same problem, no in cell pie charts :(&lt;br /&gt;_x000a_Any advise on this would much appreciated.&lt;br /&gt;_x000a_I think in cell pie charts are revolutionary and would really like to use them._x000a_&lt;/p&gt;_x000a_"/>
    <d v="2010-03-22T14:38:49"/>
    <n v="0"/>
    <x v="3"/>
    <x v="0"/>
    <b v="1"/>
    <x v="0"/>
    <n v="2"/>
    <n v="40258.986111111109"/>
    <n v="0"/>
    <n v="259"/>
    <d v="2010-03-22T00:00:00"/>
    <n v="0"/>
    <x v="1235"/>
  </r>
  <r>
    <n v="1248"/>
    <n v="1"/>
    <x v="338"/>
    <x v="163"/>
    <s v="&lt;p&gt;Hi,&lt;/p&gt;_x000a_&lt;p&gt;When you download the font are you saving in the right place? Save it with the other Windows Fonts usually in&lt;/p&gt;_x000a_&lt;p&gt;C:WINDOWS\Fonts_x000a_&lt;/p&gt;_x000a_"/>
    <d v="2010-03-22T16:13:05"/>
    <n v="0"/>
    <x v="4"/>
    <x v="0"/>
    <b v="1"/>
    <x v="0"/>
    <n v="2"/>
    <n v="40258.986111111109"/>
    <n v="0"/>
    <n v="259"/>
    <d v="2010-03-22T00:00:00"/>
    <n v="0"/>
    <x v="1236"/>
  </r>
  <r>
    <n v="1249"/>
    <n v="1"/>
    <x v="338"/>
    <x v="258"/>
    <s v="&lt;p&gt;you are awesome. It worked. So now I have it in my fonts folder and pie charts are back!&lt;br /&gt;_x000a_Thanks for your help! Hopefully I don't lose them._x000a_&lt;/p&gt;_x000a_"/>
    <d v="2010-03-22T16:23:31"/>
    <n v="0"/>
    <x v="5"/>
    <x v="0"/>
    <b v="1"/>
    <x v="0"/>
    <n v="2"/>
    <n v="40258.986111111109"/>
    <n v="0"/>
    <n v="259"/>
    <d v="2010-03-22T00:00:00"/>
    <n v="0"/>
    <x v="1237"/>
  </r>
  <r>
    <n v="1250"/>
    <n v="1"/>
    <x v="337"/>
    <x v="2"/>
    <s v="&lt;p&gt;Gert-Jan&lt;br /&gt;_x000a_In Excel 2007/10, On the Page Setup Header/Footer screen there is a Scale with Document Tick box at the bottom of the page&lt;br /&gt;_x000a_Make sure that not ticked.&lt;br /&gt;_x000a_I don't have access to 2003 today to see if that option is there._x000a_&lt;/p&gt;_x000a_"/>
    <d v="2010-03-22T23:59:17"/>
    <n v="0"/>
    <x v="1"/>
    <x v="1"/>
    <b v="1"/>
    <x v="1"/>
    <n v="2"/>
    <n v="40256.881944444445"/>
    <n v="3.1175578703696374"/>
    <n v="260"/>
    <d v="2010-03-22T00:00:00"/>
    <s v="gjl"/>
    <x v="1238"/>
  </r>
  <r>
    <n v="1251"/>
    <n v="1"/>
    <x v="341"/>
    <x v="264"/>
    <s v="&lt;p&gt;HI, do you know a way to create this kind of sankey charts in excel ?&lt;br /&gt;_x000a_http://www.sankey-diagrams.com/tag/efficiency/_x000a_&lt;/p&gt;_x000a_"/>
    <d v="2010-03-23T00:09:06"/>
    <n v="0"/>
    <x v="0"/>
    <x v="0"/>
    <b v="0"/>
    <x v="0"/>
    <n v="3"/>
    <n v="40260.006249999999"/>
    <n v="0"/>
    <n v="260"/>
    <d v="2010-03-23T00:00:00"/>
    <n v="0"/>
    <x v="1239"/>
  </r>
  <r>
    <n v="1252"/>
    <n v="1"/>
    <x v="341"/>
    <x v="2"/>
    <s v="&lt;p&gt;Kilele&lt;br /&gt;_x000a_You can use a Stacked Area chart to replicate this&lt;br /&gt;_x000a_You will need to have a row of data for each line and gap in the chart&lt;br /&gt;_x000a_and an extra row for the blank space below the bottom&lt;br /&gt;_x000a_Color each chart series the same except for the gaps&lt;br /&gt;_x000a_Delete the Axis, Grid lines and Legend etc&lt;br /&gt;_x000a_For each colored series add a Data Label and Change it to the series Name&lt;br /&gt;_x000a_I have put an example here&lt;br /&gt;_x000a_http://rapidshare.com/files/366958776/Sankey_Chart.xlsx_x000a_&lt;/p&gt;_x000a_"/>
    <d v="2010-03-23T02:29:42"/>
    <n v="0"/>
    <x v="1"/>
    <x v="1"/>
    <b v="1"/>
    <x v="1"/>
    <n v="3"/>
    <n v="40260.006249999999"/>
    <n v="9.7708333334594499E-2"/>
    <n v="261"/>
    <d v="2010-03-23T00:00:00"/>
    <s v="kilele"/>
    <x v="1240"/>
  </r>
  <r>
    <n v="1253"/>
    <n v="1"/>
    <x v="342"/>
    <x v="138"/>
    <s v="&lt;p&gt;I currently track cars that illegally park in a parking lot. I get data everyday and I cross reference existing data to new data I get by using the vlookup to see if I get the same car that illegally parks. My data I get each day is stored in a tab in my worksheet but I'll be tracking this for a long time so each day I get new data I put that new data in a new tab and use the vlookup with my master tab to the new data/tab. So far it's fine, but I'm going to be doing this a for quite some time so I can't have a row of new tabs for each day.&lt;/p&gt;_x000a_&lt;p&gt;Is there a better way I can do this without having to use my tabs for each day I get with new data? I can put the data each day in one sheet but can I still use my vlookup? I hope this makes sense.&lt;/p&gt;_x000a_&lt;p&gt;Any suggestions and thoughts is appreciated!_x000a_&lt;/p&gt;_x000a_"/>
    <d v="2010-03-23T03:16:15"/>
    <n v="0"/>
    <x v="0"/>
    <x v="0"/>
    <b v="0"/>
    <x v="0"/>
    <n v="3"/>
    <n v="40260.136111111111"/>
    <n v="0"/>
    <n v="261"/>
    <d v="2010-03-23T00:00:00"/>
    <n v="0"/>
    <x v="1241"/>
  </r>
  <r>
    <n v="1254"/>
    <n v="1"/>
    <x v="337"/>
    <x v="163"/>
    <s v="&lt;p&gt;Hi Gert-Jan,&lt;/p&gt;_x000a_&lt;p&gt;In 2003 you can specify the size of the font (besides other things) by adding something like&lt;/p&gt;_x000a_&lt;p&gt;&amp;amp;12&lt;/p&gt;_x000a_&lt;p&gt;to your footer, see here&lt;/p&gt;_x000a_&lt;p&gt;http://www.bettersolutions.com/excel/EZC149/VD724516331.htm_x000a_&lt;/p&gt;_x000a_"/>
    <d v="2010-03-23T07:23:32"/>
    <n v="0"/>
    <x v="2"/>
    <x v="0"/>
    <b v="1"/>
    <x v="0"/>
    <n v="3"/>
    <n v="40256.881944444445"/>
    <n v="0"/>
    <n v="261"/>
    <d v="2010-03-23T00:00:00"/>
    <n v="0"/>
    <x v="1242"/>
  </r>
  <r>
    <n v="1255"/>
    <n v="1"/>
    <x v="341"/>
    <x v="0"/>
    <s v="&lt;p&gt;Good implementation Hui..._x000a_&lt;/p&gt;_x000a_"/>
    <d v="2010-03-23T10:13:03"/>
    <n v="0"/>
    <x v="2"/>
    <x v="0"/>
    <b v="1"/>
    <x v="0"/>
    <n v="3"/>
    <n v="40260.006249999999"/>
    <n v="0"/>
    <n v="261"/>
    <d v="2010-03-23T00:00:00"/>
    <n v="0"/>
    <x v="1243"/>
  </r>
  <r>
    <n v="1256"/>
    <n v="1"/>
    <x v="342"/>
    <x v="2"/>
    <s v="&lt;p&gt;Yung&lt;br /&gt;_x000a_My general approach to storing data is Excel is to put it in one large table with appropriate fields and not to segregate the data as you are doing.&lt;br /&gt;_x000a_You can then setup a few standard reports, like&lt;br /&gt;_x000a_1. Report all Breaches on a date, with Repeats shown next to name&lt;br /&gt;_x000a_2. Report Top 10 etc Breaches by name or Date&lt;br /&gt;_x000a_3. Report history for an individual &lt;/p&gt;_x000a_&lt;p&gt;Excel Data Tables allow most of this natively&lt;/p&gt;_x000a_&lt;p&gt;The data fields you will likely need will be something like&lt;br /&gt;_x000a_Date, Time, Vehicle Licence, Name, Car Type, Comments etc_x000a_&lt;/p&gt;_x000a_"/>
    <d v="2010-03-23T12:22:03"/>
    <n v="0"/>
    <x v="1"/>
    <x v="1"/>
    <b v="1"/>
    <x v="1"/>
    <n v="3"/>
    <n v="40260.136111111111"/>
    <n v="0.37920138888875954"/>
    <n v="262"/>
    <d v="2010-03-23T00:00:00"/>
    <s v="maradykstra"/>
    <x v="1244"/>
  </r>
  <r>
    <n v="1257"/>
    <n v="1"/>
    <x v="341"/>
    <x v="264"/>
    <s v="&lt;p&gt;Hui&lt;br /&gt;_x000a_Thank you very much!!&lt;br /&gt;_x000a_I'll have to study your sample to fully understand it since I'm  a newbie on excel.&lt;br /&gt;_x000a_Let's see if I can make these ones&lt;/p&gt;_x000a_&lt;p&gt;http://www.sankey-diagrams.com/wp-content/myfotos/o_sankey_049/Heat_balance_diagram_with_TES.png&lt;/p&gt;_x000a_&lt;p&gt;http://www.sankey-diagrams.com/wp-content/myfotos/o_sankey_101/sankey_madrid2009_02_solo.gif_x000a_&lt;/p&gt;_x000a_"/>
    <d v="2010-03-23T12:37:17"/>
    <n v="0"/>
    <x v="3"/>
    <x v="0"/>
    <b v="1"/>
    <x v="0"/>
    <n v="3"/>
    <n v="40260.006249999999"/>
    <n v="0"/>
    <n v="262"/>
    <d v="2010-03-23T00:00:00"/>
    <n v="0"/>
    <x v="1245"/>
  </r>
  <r>
    <n v="1258"/>
    <n v="1"/>
    <x v="341"/>
    <x v="2"/>
    <s v="&lt;p&gt;Kilele&lt;br /&gt;_x000a_The 2 you just posted have cross-overs and can't be done as a simple chart in Excel.&lt;br /&gt;_x000a_The Power vs Fuel could sort-of be done if all the outputs were shown horizontally instead of 2 going vertical._x000a_&lt;/p&gt;_x000a_"/>
    <d v="2010-03-23T13:22:32"/>
    <n v="0"/>
    <x v="4"/>
    <x v="1"/>
    <b v="1"/>
    <x v="1"/>
    <n v="3"/>
    <n v="40260.006249999999"/>
    <n v="0.55106481481925584"/>
    <n v="263"/>
    <d v="2010-03-23T00:00:00"/>
    <s v="kilele"/>
    <x v="1246"/>
  </r>
  <r>
    <n v="1259"/>
    <n v="1"/>
    <x v="308"/>
    <x v="265"/>
    <s v="&lt;p&gt;Try this:&lt;br /&gt;_x000a_Cells I2 - I11 enter randome values&lt;br /&gt;_x000a_Col. K: not sorted 80%: Cells K2=I2, K3=IF(SUMA($K$2:K2)/SUMA($I$2:$I$11)&amp;lt;0.8;I3;&quot;&quot;), K4=IF(SUMA($K$2:K3)/SUMA($I$2:$I$11)&amp;lt;0.8;I4;&quot;&quot;) etc.&lt;br /&gt;_x000a_Col. L: sorted 80%: Cels: L2=LARGE($I$2:$I$11;ROWS($I$2:$I2)), L3=IF(SUMA($L$2:L2)/SUMA($I$2:$I$11)&amp;lt;0.8;LARGE($I$2:$I$11;ROWS($I$2:$I3));&quot;&quot;), L4=IF(SUMA($L$2:L3)/SUMA($I$2:$I$11)&amp;lt;0.8;LARGE($I$2:$I$11;ROWS($I$2:$I4));&quot;&quot;) etc._x000a_&lt;/p&gt;_x000a_"/>
    <d v="2010-03-23T15:01:36"/>
    <n v="0"/>
    <x v="4"/>
    <x v="0"/>
    <b v="1"/>
    <x v="0"/>
    <n v="3"/>
    <n v="40244.706944444442"/>
    <n v="0"/>
    <n v="263"/>
    <d v="2010-03-23T00:00:00"/>
    <n v="0"/>
    <x v="1247"/>
  </r>
  <r>
    <n v="1260"/>
    <n v="1"/>
    <x v="343"/>
    <x v="258"/>
    <s v="&lt;p&gt;Hi all,&lt;/p&gt;_x000a_&lt;p&gt;Maybe I have exhausted my quota for the week, but hoping I could squeeze in another questions.&lt;br /&gt;_x000a_For excel 2003, is there a way for pivot tables to just list the data in the &quot;drop data Items here&quot; area, rather than getting a count or sum.&lt;/p&gt;_x000a_&lt;p&gt;Let me know if you need me to be more clear.&lt;/p&gt;_x000a_&lt;p&gt;Thanks for your help,&lt;br /&gt;_x000a_Simran_x000a_&lt;/p&gt;_x000a_"/>
    <d v="2010-03-23T19:44:34"/>
    <n v="0"/>
    <x v="0"/>
    <x v="0"/>
    <b v="0"/>
    <x v="0"/>
    <n v="3"/>
    <n v="40260.822222222225"/>
    <n v="0"/>
    <n v="263"/>
    <d v="2010-03-23T00:00:00"/>
    <n v="0"/>
    <x v="1248"/>
  </r>
  <r>
    <n v="1261"/>
    <n v="1"/>
    <x v="344"/>
    <x v="266"/>
    <s v="&lt;p&gt;Hi, I'm trying to use an IF and VLOOKUP fx in the Data/Valiation/List feature but can only get half of it to work. For illustration, I have a list of values A1:A4 that may or may not have a corresponding value in B1:B4. If ColA does not have a corresponding value in ColB than I want it to display the entire list in C1:C4 in D1:D4.&lt;/p&gt;_x000a_&lt;p&gt;   A      B       C    D&lt;br /&gt;_x000a_1 Red    Circle  one&lt;br /&gt;_x000a_2 Blue           two&lt;br /&gt;_x000a_3 Yellow         three&lt;br /&gt;_x000a_4 Green  Star    four&lt;/p&gt;_x000a_&lt;p&gt;I'm open to new suggestions/approaches to getting the same results. Any help would be appreciated!_x000a_&lt;/p&gt;_x000a_"/>
    <d v="2010-03-23T20:29:08"/>
    <n v="0"/>
    <x v="0"/>
    <x v="0"/>
    <b v="0"/>
    <x v="0"/>
    <n v="3"/>
    <n v="40260.853472222225"/>
    <n v="0"/>
    <n v="263"/>
    <d v="2010-03-23T00:00:00"/>
    <n v="0"/>
    <x v="1249"/>
  </r>
  <r>
    <n v="1262"/>
    <n v="1"/>
    <x v="343"/>
    <x v="2"/>
    <s v="&lt;p&gt;Simran&lt;br /&gt;_x000a_This is not quite what you asked but may help&lt;br /&gt;_x000a_Double Clicking a Cell within a Pivot Table shows all the records that make up that cell&lt;br /&gt;_x000a_ie: If you double click the intersection of a Row and a Column you will be shown all the source recordds that made up that value&lt;br /&gt;_x000a_Similarilly if you Double Click the Row or Column Sub Totals and even the Grand Total, it will show you all the records that made up that total._x000a_&lt;/p&gt;_x000a_"/>
    <d v="2010-03-24T00:03:32"/>
    <n v="0"/>
    <x v="1"/>
    <x v="1"/>
    <b v="1"/>
    <x v="1"/>
    <n v="4"/>
    <n v="40260.822222222225"/>
    <n v="0.18023148147767643"/>
    <n v="264"/>
    <d v="2010-03-24T00:00:00"/>
    <s v="simcat95"/>
    <x v="1250"/>
  </r>
  <r>
    <n v="1263"/>
    <n v="1"/>
    <x v="345"/>
    <x v="267"/>
    <s v="&lt;p&gt;Hi,&lt;/p&gt;_x000a_&lt;p&gt;Does anyone know the best way to do thw following...&lt;/p&gt;_x000a_&lt;p&gt;I want to have a master list (on 1ist worksheet) that plots a grid of people (rows) vs classes (columns).  If the user adds a new person, they will add a new row with their name in the first column, then will put an X (or something) in each column for which they want to sign up for a class.  So here's my question...I want to have a separate worksheet for each class.  So say, for example, Sheet 2 represents one of the classes.  I want to list out the people who have signed up (have Xs in the appropriate column for that class).  I know how to use IF THEN to place the people's names on the new sheet IN THE SAME CORRESPONDING ROW as on the main sheet, but do NOT know how to group them so there aren't huge gaps between the names.  Is it possible to do this with IF THEN.  Or is there a better command.  Or is this the funcationality of pivot tables?  I'm obviously not well versed on how to approach.&lt;/p&gt;_x000a_&lt;p&gt;Thanks!!!&lt;br /&gt;_x000a_Jilli_x000a_&lt;/p&gt;_x000a_"/>
    <d v="2010-03-24T02:17:43"/>
    <n v="0"/>
    <x v="0"/>
    <x v="0"/>
    <b v="0"/>
    <x v="0"/>
    <n v="4"/>
    <n v="40261.095138888886"/>
    <n v="0"/>
    <n v="264"/>
    <d v="2010-03-24T00:00:00"/>
    <n v="0"/>
    <x v="1251"/>
  </r>
  <r>
    <n v="1264"/>
    <n v="1"/>
    <x v="345"/>
    <x v="2"/>
    <s v="&lt;p&gt;Jilli&lt;br /&gt;_x000a_I would add some helper columns off to the right of the Master list&lt;br /&gt;_x000a_Each Helper Column will have a value which will be the maximum value above it plus 1 where there is an X in the original class column&lt;br /&gt;_x000a_eg:&lt;br /&gt;_x000a_=if(upper(Class1)=&quot;X&quot;,Max(of the values above it)+1,0)&lt;br /&gt;_x000a_repeated for each class&lt;/p&gt;_x000a_&lt;p&gt;This will leave you with a column of 0's and increasing numbers corresponding to where the students have put an X&lt;/p&gt;_x000a_&lt;p&gt;You can now use the helper columns to locate your students&lt;/p&gt;_x000a_&lt;p&gt;On the Class sheets, you will need a list of 1..100 etc down the left side and then use that value to retrieve the corresponding students etc&lt;br /&gt;_x000a_You won't be able to use a Vlookup but the use of Offset(Match()) will work well_x000a_&lt;/p&gt;_x000a_"/>
    <d v="2010-03-24T04:07:35"/>
    <n v="0"/>
    <x v="1"/>
    <x v="1"/>
    <b v="1"/>
    <x v="1"/>
    <n v="4"/>
    <n v="40261.095138888886"/>
    <n v="7.6793981483206153E-2"/>
    <n v="265"/>
    <d v="2010-03-24T00:00:00"/>
    <s v="jilli"/>
    <x v="1252"/>
  </r>
  <r>
    <n v="1265"/>
    <n v="1"/>
    <x v="334"/>
    <x v="114"/>
    <s v="&lt;p&gt;I tried the following macro to track the changes. But this will capture all the changes made in the workbook. I want only the changes which happened in only in column EK, EM &amp;amp; EO of one sheet.&lt;br /&gt;_x000a_your help on this will be greatly appreciated&lt;br /&gt;_x000a_----------------------------------------------------------------------------&lt;br /&gt;_x000a_Private Sub Workbook_SheetChange(ByVal Sh As Object, ByVal Target As Range)&lt;br /&gt;_x000a_If ActiveSheet.Name = &quot;Changes&quot; Then Exit Sub&lt;br /&gt;_x000a_Application.EnableEvents = False&lt;br /&gt;_x000a_NewVal = Target.Value&lt;br /&gt;_x000a_UserName = Environ(&quot;USERNAME&quot;)&lt;br /&gt;_x000a_NewVal = Target.Value&lt;br /&gt;_x000a_Application.Undo&lt;br /&gt;_x000a_oldVal = Target.Value&lt;br /&gt;_x000a_lr = Sheets(&quot;Changes&quot;).Range(&quot;A&quot; &amp;amp; Rows.Count).End(xlUp).Row + 1&lt;br /&gt;_x000a_Sheets(&quot;Changes&quot;).Range(&quot;A&quot; &amp;amp; lr) = Now&lt;br /&gt;_x000a_Sheets(&quot;Changes&quot;).Range(&quot;B&quot; &amp;amp; lr) = ActiveSheet.Name&lt;br /&gt;_x000a_Sheets(&quot;Changes&quot;).Range(&quot;C&quot; &amp;amp; lr) = Target.Address&lt;br /&gt;_x000a_Sheets(&quot;Changes&quot;).Range(&quot;D&quot; &amp;amp; lr) = oldVal&lt;br /&gt;_x000a_Sheets(&quot;Changes&quot;).Range(&quot;E&quot; &amp;amp; lr) = NewVal&lt;br /&gt;_x000a_Sheets(&quot;Changes&quot;).Range(&quot;F&quot; &amp;amp; lr) = UserName&lt;br /&gt;_x000a_Target = NewVal&lt;br /&gt;_x000a_Application.EnableEvents = True&lt;br /&gt;_x000a_End Sub&lt;br /&gt;_x000a_-----------------------------------------------------------------------------&lt;/p&gt;_x000a_&lt;p&gt;Thanking you in advance,&lt;br /&gt;_x000a_Dee..._x000a_&lt;/p&gt;_x000a_"/>
    <d v="2010-03-24T07:40:27"/>
    <n v="0"/>
    <x v="1"/>
    <x v="0"/>
    <b v="1"/>
    <x v="0"/>
    <n v="4"/>
    <n v="40256.309027777781"/>
    <n v="0"/>
    <n v="265"/>
    <d v="2010-03-24T00:00:00"/>
    <n v="0"/>
    <x v="1253"/>
  </r>
  <r>
    <n v="1266"/>
    <n v="3"/>
    <x v="346"/>
    <x v="268"/>
    <s v="&lt;p&gt;I have a problem with a macro, which changes pivot table filter values when I choose an item from a drop-down list in another worksheet.&lt;/p&gt;_x000a_&lt;p&gt;Everytime I open the file, the macro doesn't work before I refresh the pivot tables, and because all underlying data is stored in other Excel files the refreshing takes several minutes.&lt;/p&gt;_x000a_&lt;p&gt;Is there a way to prevent this and use the macro without refreshing pivot tables first?&lt;/p&gt;_x000a_&lt;p&gt;Many thanks in beforehand!_x000a_&lt;/p&gt;_x000a_"/>
    <d v="2010-03-24T08:00:07"/>
    <n v="0"/>
    <x v="0"/>
    <x v="0"/>
    <b v="0"/>
    <x v="0"/>
    <n v="4"/>
    <n v="40261.333333333336"/>
    <n v="0"/>
    <n v="265"/>
    <d v="2010-03-24T00:00:00"/>
    <n v="0"/>
    <x v="1254"/>
  </r>
  <r>
    <n v="1267"/>
    <n v="3"/>
    <x v="346"/>
    <x v="2"/>
    <s v="&lt;p&gt;Macao&lt;br /&gt;_x000a_Are you enabling macros when Excel loads the workbook ?&lt;br /&gt;_x000a_In Excel 2007/10 there is a small button underneath the Toolbar when the spreadsheet loads&lt;br /&gt;_x000a_Excel 2003 should ask do you want to trust the workbook&lt;br /&gt;_x000a_Can you post the macro code ?_x000a_&lt;/p&gt;_x000a_"/>
    <d v="2010-03-24T08:53:15"/>
    <n v="0"/>
    <x v="1"/>
    <x v="1"/>
    <b v="1"/>
    <x v="1"/>
    <n v="4"/>
    <n v="40261.333333333336"/>
    <n v="3.6979166667151731E-2"/>
    <n v="266"/>
    <d v="2010-03-24T00:00:00"/>
    <s v="Macao"/>
    <x v="1255"/>
  </r>
  <r>
    <n v="1268"/>
    <n v="3"/>
    <x v="346"/>
    <x v="268"/>
    <s v="&lt;p&gt;I do enable macros, but I have not saved the pivot tables with the underlying data to keep the file size small. I get the following error message when trying to use the PT: &lt;/p&gt;_x000a_&lt;p&gt;&quot;The PivotTable report was saved without the underlying data. Use the Refresh Data command to update the report.&quot;&lt;/p&gt;_x000a_&lt;p&gt;This refresh takes then 10-15 minutes because there is so much data in several external Excel files. I'm looking for a way to avoid the refreshing part when opening the file, so I can use it as before I closed it previously.&lt;/p&gt;_x000a_&lt;p&gt;Here's the code:&lt;/p&gt;_x000a_&lt;p&gt;Private Sub Worksheet_Change(ByVal Target As Range)&lt;/p&gt;_x000a_&lt;p&gt;Dim ws As Worksheet&lt;br /&gt;_x000a_Dim pt As PivotTable&lt;br /&gt;_x000a_Dim pi As PivotItem&lt;br /&gt;_x000a_Dim strField As String&lt;br /&gt;_x000a_Dim strField2 As String&lt;br /&gt;_x000a_Dim strField3 As String&lt;/p&gt;_x000a_&lt;p&gt;strField = &quot;Product line&quot;&lt;br /&gt;_x000a_strField2 = &quot;Region&quot;&lt;br /&gt;_x000a_strField3 = &quot;Customer&quot;&lt;/p&gt;_x000a_&lt;p&gt;On Error Resume Next&lt;br /&gt;_x000a_Application.EnableEvents = False&lt;br /&gt;_x000a_Application.ScreenUpdating = False&lt;/p&gt;_x000a_&lt;p&gt;If Target.Address = Range(&quot;B6&quot;).Address Then&lt;/p&gt;_x000a_&lt;p&gt;   For Each ws In ThisWorkbook.Worksheets&lt;br /&gt;_x000a_     For Each pt In ws.PivotTables&lt;br /&gt;_x000a_       With pt.PageFields(strField)&lt;br /&gt;_x000a_         For Each pi In .PivotItems&lt;br /&gt;_x000a_           If pi.Value = Target.Value Then&lt;br /&gt;_x000a_             .CurrentPage = Target.Value&lt;br /&gt;_x000a_             Exit For&lt;br /&gt;_x000a_           Else&lt;br /&gt;_x000a_             .CurrentPage = &quot;(All)&quot;&lt;br /&gt;_x000a_           End If&lt;br /&gt;_x000a_         Next pi&lt;br /&gt;_x000a_       End With&lt;br /&gt;_x000a_     Next pt&lt;br /&gt;_x000a_   Next ws&lt;br /&gt;_x000a_End If&lt;/p&gt;_x000a_&lt;p&gt;Application.EnableEvents = True&lt;br /&gt;_x000a_Application.ScreenUpdating = True&lt;/p&gt;_x000a_&lt;p&gt;End Sub_x000a_&lt;/p&gt;_x000a_"/>
    <d v="2010-03-24T12:40:06"/>
    <n v="0"/>
    <x v="2"/>
    <x v="0"/>
    <b v="1"/>
    <x v="0"/>
    <n v="4"/>
    <n v="40261.333333333336"/>
    <n v="0"/>
    <n v="266"/>
    <d v="2010-03-24T00:00:00"/>
    <n v="0"/>
    <x v="1256"/>
  </r>
  <r>
    <n v="1269"/>
    <n v="3"/>
    <x v="346"/>
    <x v="268"/>
    <s v="&lt;p&gt;Sorry for my poor skills, I don't know how to write the code here so that it looks nice as the tab button doesn't work..._x000a_&lt;/p&gt;_x000a_"/>
    <d v="2010-03-24T12:44:24"/>
    <n v="0"/>
    <x v="3"/>
    <x v="0"/>
    <b v="1"/>
    <x v="0"/>
    <n v="4"/>
    <n v="40261.333333333336"/>
    <n v="0"/>
    <n v="266"/>
    <d v="2010-03-24T00:00:00"/>
    <n v="0"/>
    <x v="1257"/>
  </r>
  <r>
    <n v="1270"/>
    <n v="1"/>
    <x v="343"/>
    <x v="258"/>
    <s v="&lt;p&gt;Thanks for your response Hui.&lt;br /&gt;_x000a_So I just did a filter one at a time, and got all the data into the buckets I needed&lt;br /&gt;_x000a_However now I have a problem I have a lot of blank cells in my table, which I will have to delete :( tedious&lt;br /&gt;_x000a_I am sure you will know this and it was also discussed by Chandu somewhere, but for some reason I don't understand how the last step is implemented. Maybe you can help me again :)&lt;br /&gt;_x000a_so I did a find on my table for all the blank cells and then highlighted them.&lt;br /&gt;_x000a_I just don't understand how to delete them.&lt;br /&gt;_x000a_Let me know if you don't know what I am talking about and I will find the topic posted by Chandu.&lt;br /&gt;_x000a_Thanks for your help_x000a_&lt;/p&gt;_x000a_"/>
    <d v="2010-03-24T14:09:37"/>
    <n v="0"/>
    <x v="2"/>
    <x v="0"/>
    <b v="1"/>
    <x v="0"/>
    <n v="4"/>
    <n v="40260.822222222225"/>
    <n v="0"/>
    <n v="266"/>
    <d v="2010-03-24T00:00:00"/>
    <n v="0"/>
    <x v="1258"/>
  </r>
  <r>
    <n v="1271"/>
    <n v="1"/>
    <x v="338"/>
    <x v="258"/>
    <s v="&lt;p&gt;omg guys serious SOS this time.&lt;br /&gt;_x000a_So I put this great ppt together with lovely looking pie charts and then..........&lt;br /&gt;_x000a_I printed it, first all the pie charts were circles,&lt;br /&gt;_x000a_then I tried copy pasting using what hui suggested and now they all our all big dots.&lt;br /&gt;_x000a_Please help :(_x000a_&lt;/p&gt;_x000a_"/>
    <d v="2010-03-24T14:57:09"/>
    <n v="0"/>
    <x v="6"/>
    <x v="0"/>
    <b v="1"/>
    <x v="0"/>
    <n v="4"/>
    <n v="40258.986111111109"/>
    <n v="0"/>
    <n v="266"/>
    <d v="2010-03-24T00:00:00"/>
    <n v="0"/>
    <x v="1259"/>
  </r>
  <r>
    <n v="1272"/>
    <n v="1"/>
    <x v="338"/>
    <x v="258"/>
    <s v="&lt;p&gt;okay, sorry I think I had a panic attack so posted a question before I exhausted all options I knew.&lt;br /&gt;_x000a_so tried pasting using object insert and it looks GREAT!!!_x000a_&lt;/p&gt;_x000a_"/>
    <d v="2010-03-24T14:59:15"/>
    <n v="0"/>
    <x v="7"/>
    <x v="0"/>
    <b v="1"/>
    <x v="0"/>
    <n v="4"/>
    <n v="40258.986111111109"/>
    <n v="0"/>
    <n v="266"/>
    <d v="2010-03-24T00:00:00"/>
    <n v="0"/>
    <x v="1260"/>
  </r>
  <r>
    <n v="1273"/>
    <n v="4"/>
    <x v="0"/>
    <x v="269"/>
    <s v="&lt;p&gt;Hi All. Dean here, the most incapable excel person you will ever meet, and so why am i here? Well, i am trusting the Cone-heads of the excel world will take pity and humour upon an Englishmen with a phobia for formulas yet a burning desire to show his boss he can do &quot;excel stuff&quot;and to right stick one up him by slowly with the help of the wise becoming a legend of the cells in the company of swimming for which i work. As Daniel-Son Turned to Mr Miagi for help, so I turn to you.... I ask you  pity me and help with the very basics, you know, those things the folks born of the 80s take for granted, yet those born in the Seventies appeared to so miss out on. I seek help on my conditional formatting for dates, i followed what had been done previous, but to be honest the language was nearly mandarin to me.....so ..hi, the retarded one is here. Please don't leave me in a corner._x000a_&lt;/p&gt;_x000a_"/>
    <d v="2010-03-24T15:21:58"/>
    <n v="0"/>
    <x v="40"/>
    <x v="0"/>
    <b v="1"/>
    <x v="0"/>
    <n v="4"/>
    <n v="40019.929861111108"/>
    <n v="0"/>
    <n v="266"/>
    <d v="2010-03-24T00:00:00"/>
    <n v="0"/>
    <x v="1261"/>
  </r>
  <r>
    <n v="1274"/>
    <n v="1"/>
    <x v="347"/>
    <x v="269"/>
    <s v="&lt;p&gt;yo clever ones. I am wanting to build a to do list but need help making the due date cell do the following&lt;/p&gt;_x000a_&lt;p&gt;1) 1 week away from deadline change colour&lt;br /&gt;_x000a_2) On deadline change colour again&lt;br /&gt;_x000a_3) After deadline change colour again.&lt;/p&gt;_x000a_&lt;p&gt;Anyone fancy helping...please&lt;/p&gt;_x000a_&lt;p&gt;I am stoopid and have come here for therapy._x000a_&lt;/p&gt;_x000a_"/>
    <d v="2010-03-24T15:26:49"/>
    <n v="0"/>
    <x v="0"/>
    <x v="0"/>
    <b v="0"/>
    <x v="0"/>
    <n v="4"/>
    <n v="40261.643055555556"/>
    <n v="0"/>
    <n v="266"/>
    <d v="2010-03-24T00:00:00"/>
    <n v="0"/>
    <x v="1262"/>
  </r>
  <r>
    <n v="1275"/>
    <n v="1"/>
    <x v="347"/>
    <x v="121"/>
    <s v="&lt;p&gt;You can use the following in the conditional formatting dialog:&lt;br /&gt;_x000a_1) between today()+1 and today()+7&lt;br /&gt;_x000a_2) equals today()&lt;br /&gt;_x000a_3) less then today()_x000a_&lt;/p&gt;_x000a_"/>
    <d v="2010-03-24T16:32:10"/>
    <n v="0"/>
    <x v="1"/>
    <x v="0"/>
    <b v="1"/>
    <x v="0"/>
    <n v="4"/>
    <n v="40261.643055555556"/>
    <n v="0"/>
    <n v="266"/>
    <d v="2010-03-24T00:00:00"/>
    <n v="0"/>
    <x v="1263"/>
  </r>
  <r>
    <n v="1276"/>
    <n v="1"/>
    <x v="347"/>
    <x v="163"/>
    <s v="&lt;p&gt;Hi,&lt;/p&gt;_x000a_&lt;p&gt;Also take a look here this will help&lt;/p&gt;_x000a_&lt;p&gt;http://chandoo.org/wp/2010/01/05/conditional-formatting-dates/_x000a_&lt;/p&gt;_x000a_"/>
    <d v="2010-03-24T16:40:42"/>
    <n v="0"/>
    <x v="2"/>
    <x v="0"/>
    <b v="1"/>
    <x v="0"/>
    <n v="4"/>
    <n v="40261.643055555556"/>
    <n v="0"/>
    <n v="266"/>
    <d v="2010-03-24T00:00:00"/>
    <n v="0"/>
    <x v="1264"/>
  </r>
  <r>
    <n v="1277"/>
    <n v="1"/>
    <x v="337"/>
    <x v="262"/>
    <s v="&lt;p&gt;Tried it and it works just fine. You just have to make sure you add it to the front.&lt;br /&gt;_x000a_Thanks for your help.&lt;/p&gt;_x000a_&lt;p&gt;GJ_x000a_&lt;/p&gt;_x000a_"/>
    <d v="2010-03-24T20:21:38"/>
    <n v="0"/>
    <x v="3"/>
    <x v="0"/>
    <b v="1"/>
    <x v="0"/>
    <n v="4"/>
    <n v="40256.881944444445"/>
    <n v="0"/>
    <n v="266"/>
    <d v="2010-03-24T00:00:00"/>
    <n v="0"/>
    <x v="1265"/>
  </r>
  <r>
    <n v="1278"/>
    <n v="1"/>
    <x v="343"/>
    <x v="2"/>
    <s v="&lt;p&gt;Simran&lt;br /&gt;_x000a_If you are having troubles with large datasets in pivot tables you may want to have a look at Power Pivot, which Chandoo has discussed previously.&lt;/p&gt;_x000a_&lt;p&gt;It is only available on Excel 2010 which is still in beta&lt;/p&gt;_x000a_&lt;p&gt;Have a look here&lt;br /&gt;_x000a_http://www.powerpivot.com/_x000a_&lt;/p&gt;_x000a_"/>
    <d v="2010-03-25T00:02:26"/>
    <n v="0"/>
    <x v="3"/>
    <x v="1"/>
    <b v="1"/>
    <x v="1"/>
    <n v="5"/>
    <n v="40260.822222222225"/>
    <n v="1.1794675925921183"/>
    <n v="267"/>
    <d v="2010-03-25T00:00:00"/>
    <s v="simcat95"/>
    <x v="1266"/>
  </r>
  <r>
    <n v="1279"/>
    <n v="1"/>
    <x v="348"/>
    <x v="270"/>
    <s v="&lt;p&gt;I'm working on a schedule in Excel 2003 that is supposed to highlight the event happening on a given time of the day, namely music competitions.&lt;/p&gt;_x000a_&lt;p&gt;After the time is passed (time frames ranging from 10 to 30 min according to different sets of columns), the next range of cells underneath will highlight while the one that is over goes back to it's original color... And so on until the end of the day.&lt;/p&gt;_x000a_&lt;p&gt;Is it possible to do so without having to revert to VB, which is like Chinese to me._x000a_&lt;/p&gt;_x000a_"/>
    <d v="2010-03-25T01:15:05"/>
    <n v="0"/>
    <x v="0"/>
    <x v="0"/>
    <b v="0"/>
    <x v="0"/>
    <n v="5"/>
    <n v="40262.052083333336"/>
    <n v="0"/>
    <n v="267"/>
    <d v="2010-03-25T00:00:00"/>
    <n v="0"/>
    <x v="1267"/>
  </r>
  <r>
    <n v="1280"/>
    <n v="1"/>
    <x v="348"/>
    <x v="2"/>
    <s v="&lt;p&gt;Try conditional formatting&lt;br /&gt;_x000a_have a browse thru http://chandoo.org/wp/2008/03/13/want-to-be-an-excel-conditional-formatting-rock-star-read-this/_x000a_&lt;/p&gt;_x000a_"/>
    <d v="2010-03-25T01:54:31"/>
    <n v="0"/>
    <x v="1"/>
    <x v="1"/>
    <b v="1"/>
    <x v="1"/>
    <n v="5"/>
    <n v="40262.052083333336"/>
    <n v="2.7442129627161194E-2"/>
    <n v="268"/>
    <d v="2010-03-25T00:00:00"/>
    <s v="tubadenis"/>
    <x v="1268"/>
  </r>
  <r>
    <n v="1281"/>
    <n v="1"/>
    <x v="348"/>
    <x v="270"/>
    <s v="&lt;p&gt;I read this before posting my question.  I don't know how to write my formula, I've never worked with time formatted cells before in Excel and don't know where to start._x000a_&lt;/p&gt;_x000a_"/>
    <d v="2010-03-25T02:14:38"/>
    <n v="0"/>
    <x v="2"/>
    <x v="0"/>
    <b v="1"/>
    <x v="0"/>
    <n v="5"/>
    <n v="40262.052083333336"/>
    <n v="0"/>
    <n v="268"/>
    <d v="2010-03-25T00:00:00"/>
    <n v="0"/>
    <x v="1269"/>
  </r>
  <r>
    <n v="1282"/>
    <n v="1"/>
    <x v="348"/>
    <x v="2"/>
    <s v="&lt;p&gt;Can you please list a few cells and there contents&lt;br /&gt;_x000a_ie:&lt;br /&gt;_x000a_D5 Start Time of Range&lt;br /&gt;_x000a_D6 End Time of Range&lt;br /&gt;_x000a_F5 Time Now&lt;br /&gt;_x000a_H5 Cell you want formated&lt;br /&gt;_x000a_or what ever else you have_x000a_&lt;/p&gt;_x000a_"/>
    <d v="2010-03-25T07:24:33"/>
    <n v="0"/>
    <x v="3"/>
    <x v="1"/>
    <b v="1"/>
    <x v="1"/>
    <n v="5"/>
    <n v="40262.052083333336"/>
    <n v="0.25663194444496185"/>
    <n v="269"/>
    <d v="2010-03-25T00:00:00"/>
    <s v="tubadenis"/>
    <x v="1270"/>
  </r>
  <r>
    <n v="1283"/>
    <n v="1"/>
    <x v="336"/>
    <x v="261"/>
    <s v="&lt;p&gt;Hui&lt;/p&gt;_x000a_&lt;p&gt;Thanks a ton for the help. The formula works perfectly fine except a minor glitch.&lt;/p&gt;_x000a_&lt;p&gt;RngA=Offset($A$1,0,0,Counta($A$2:$A$1000),1)&lt;br /&gt;_x000a_RngB=Offset($B$1,0,0,Counta($B$1:$B$1000),1)&lt;/p&gt;_x000a_&lt;p&gt;These are my named ranges. I have taken 1000 rows.&lt;/p&gt;_x000a_&lt;p&gt;Out of these 1000 rows there is data only in 640 rows( I am considering 1000 as in future it might be more than 640).&lt;/p&gt;_x000a_&lt;p&gt;What the formula in G column is doing is that it picks up 1000 rows from column A and then 1000 rows from column B.&lt;/p&gt;_x000a_&lt;p&gt;Even though the data ends in row 640 - From row 6410 to 1000 its all blank and then from 10001 row it starts pulling data from column B.&lt;/p&gt;_x000a_&lt;p&gt;Its only for two column that this problem is occuring. For the rest of the columns even though the range is defined till 1000 data gets picked up till 640.&lt;/p&gt;_x000a_&lt;p&gt;I dont know why two particular columns are giving me problem. Those columns has numbers stored as text. Is this reason?_x000a_&lt;/p&gt;_x000a_"/>
    <d v="2010-03-25T08:56:51"/>
    <n v="0"/>
    <x v="2"/>
    <x v="0"/>
    <b v="1"/>
    <x v="0"/>
    <n v="5"/>
    <n v="40256.828472222223"/>
    <n v="0"/>
    <n v="269"/>
    <d v="2010-03-25T00:00:00"/>
    <n v="0"/>
    <x v="1271"/>
  </r>
  <r>
    <n v="1284"/>
    <n v="1"/>
    <x v="336"/>
    <x v="2"/>
    <s v="&lt;p&gt;I have just remade this cut/pasting the formulas above and it works ok in both Excel 2003 &amp;amp; 2007/10&lt;/p&gt;_x000a_&lt;p&gt;When you say the named ranges are RngA&lt;br /&gt;_x000a_Was RngA made in the Name Manager in&lt;br /&gt;_x000a_Excel 2003 - Insert Name, Define ?; or&lt;br /&gt;_x000a_Excel 2007 - Formula Tab, Define Name ?&lt;br /&gt;_x000a_or how else did you make the named range ?&lt;/p&gt;_x000a_&lt;p&gt;In the Name Manager, select the RngA or RngB name and click on the formula at the Bottom of the Window, Does it highlight the area a1:a640 ?&lt;/p&gt;_x000a_&lt;p&gt;It will/should work regardless of the Values, Text or Numbers&lt;/p&gt;_x000a_&lt;p&gt;One small point is that&lt;br /&gt;_x000a_RngA=Offset($A$1,0,0,Counta($A$2:$A$1000),1) will miss the value in A640 as it is offset from 1 value above what you are counting&lt;br /&gt;_x000a_it should either be&lt;br /&gt;_x000a_RngA=Offset($A$1,0,0,Counta($A$1:$A$1000),1) or&lt;br /&gt;_x000a_RngA=Offset($A$2,0,0,Counta($A$2:$A$1000),1)_x000a_&lt;/p&gt;_x000a_"/>
    <d v="2010-03-25T12:10:30"/>
    <n v="0"/>
    <x v="3"/>
    <x v="1"/>
    <b v="1"/>
    <x v="1"/>
    <n v="5"/>
    <n v="40256.828472222223"/>
    <n v="5.6788194444452529"/>
    <n v="270"/>
    <d v="2010-03-25T00:00:00"/>
    <s v="khyati_p"/>
    <x v="1272"/>
  </r>
  <r>
    <n v="1285"/>
    <n v="1"/>
    <x v="341"/>
    <x v="2"/>
    <s v="&lt;p&gt;You should check out:&lt;/p&gt;_x000a_&lt;p&gt;http://www.excelhero.com/blog/2010/03/energy-flow-chart.html&lt;/p&gt;_x000a_&lt;p&gt;Nice Job!&lt;br /&gt;_x000a_I Don't know how practical to put into a regular production system_x000a_&lt;/p&gt;_x000a_"/>
    <d v="2010-03-25T13:27:58"/>
    <n v="0"/>
    <x v="5"/>
    <x v="1"/>
    <b v="1"/>
    <x v="1"/>
    <n v="5"/>
    <n v="40260.006249999999"/>
    <n v="2.5548379629617557"/>
    <n v="271"/>
    <d v="2010-03-25T00:00:00"/>
    <s v="kilele"/>
    <x v="1273"/>
  </r>
  <r>
    <n v="1286"/>
    <n v="1"/>
    <x v="343"/>
    <x v="258"/>
    <s v="&lt;p&gt;we are still stuck in the dark age. My firm uses ms 2003_x000a_&lt;/p&gt;_x000a_"/>
    <d v="2010-03-25T13:50:19"/>
    <n v="0"/>
    <x v="4"/>
    <x v="0"/>
    <b v="1"/>
    <x v="0"/>
    <n v="5"/>
    <n v="40260.822222222225"/>
    <n v="0"/>
    <n v="271"/>
    <d v="2010-03-25T00:00:00"/>
    <n v="0"/>
    <x v="1274"/>
  </r>
  <r>
    <n v="1287"/>
    <n v="1"/>
    <x v="343"/>
    <x v="2"/>
    <s v="&lt;p&gt;Simran,&lt;br /&gt;_x000a_In my opinion stay with 2003 until 2010 is released&lt;br /&gt;_x000a_2007 wasn't a great leap forward_x000a_&lt;/p&gt;_x000a_"/>
    <d v="2010-03-25T14:05:46"/>
    <n v="0"/>
    <x v="5"/>
    <x v="1"/>
    <b v="1"/>
    <x v="1"/>
    <n v="5"/>
    <n v="40260.822222222225"/>
    <n v="1.7651157407381106"/>
    <n v="272"/>
    <d v="2010-03-25T00:00:00"/>
    <s v="simcat95"/>
    <x v="1275"/>
  </r>
  <r>
    <n v="1288"/>
    <n v="1"/>
    <x v="336"/>
    <x v="261"/>
    <s v="&lt;p&gt;Its working everywhere except two columns...I dont know why !!&lt;/p&gt;_x000a_&lt;p&gt;I am using Insert-Name-Define&lt;/p&gt;_x000a_&lt;p&gt;This is my range K in column A of a sheet called 1st Part of JE&lt;/p&gt;_x000a_&lt;p&gt;=OFFSET('Ist Part of JE'!$A$2,0,0,COUNTA('Ist Part of JE'!$A$2:$A$1000),1)&lt;/p&gt;_x000a_&lt;p&gt;This is my range L in column A of a sheet called 2nd Part of JE&lt;/p&gt;_x000a_&lt;p&gt;=OFFSET('2nd Part of JE'!$A$1,0,0,COUNTA('2nd Part of JE'!$A$1:$A$1000),1)&lt;/p&gt;_x000a_&lt;p&gt;And In a third worksheet called JE Template I have this formula in column A&lt;/p&gt;_x000a_&lt;p&gt;=+IF(ROW()&amp;gt;COUNTA(K,L),&quot;&quot;,IF(ROW()-ROW($A$1)+1&amp;lt;=COUNTA(K),INDEX(K,ROW()),INDEX(L,ROW()-COUNTA(K))))&lt;/p&gt;_x000a_&lt;p&gt;Problem - Range K and L is till Row 1000 but the data is till row 340 in each. I mean Range K has 1000 rows but data is still 340 and range L has 100 rows but the data is till 340.&lt;/p&gt;_x000a_&lt;p&gt;In my third worksheet what happens is that in column A Range K occupies row 1 to 1000 - till row 340 there is data and from 341 to 999 its blank. Range L starts from row 1000. It should start from row 341 !!&lt;/p&gt;_x000a_&lt;p&gt;I have used this formula in other columns too it works perfectly fine. Only two rows are giving me problems ..just cannot figure out why !!_x000a_&lt;/p&gt;_x000a_"/>
    <d v="2010-03-25T15:59:55"/>
    <n v="0"/>
    <x v="4"/>
    <x v="0"/>
    <b v="1"/>
    <x v="0"/>
    <n v="5"/>
    <n v="40256.828472222223"/>
    <n v="0"/>
    <n v="272"/>
    <d v="2010-03-25T00:00:00"/>
    <n v="0"/>
    <x v="1276"/>
  </r>
  <r>
    <n v="1289"/>
    <n v="1"/>
    <x v="336"/>
    <x v="261"/>
    <s v="&lt;p&gt;Is there any chances that there are hidden zeroes from row 341 to 999 ? Can something be incorporated in the formula which will ingore zeroes?_x000a_&lt;/p&gt;_x000a_"/>
    <d v="2010-03-25T16:03:58"/>
    <n v="0"/>
    <x v="5"/>
    <x v="0"/>
    <b v="1"/>
    <x v="0"/>
    <n v="5"/>
    <n v="40256.828472222223"/>
    <n v="0"/>
    <n v="272"/>
    <d v="2010-03-25T00:00:00"/>
    <n v="0"/>
    <x v="1277"/>
  </r>
  <r>
    <n v="1290"/>
    <n v="1"/>
    <x v="336"/>
    <x v="261"/>
    <s v="&lt;p&gt;I mean I have used this formula in various other columns ...I have created many dynamic ranges. Its only these two columns that it is taking 1000 rows.&lt;/p&gt;_x000a_&lt;p&gt;In other columns the formula is taking data till row 340 ._x000a_&lt;/p&gt;_x000a_"/>
    <d v="2010-03-25T16:09:54"/>
    <n v="0"/>
    <x v="6"/>
    <x v="0"/>
    <b v="1"/>
    <x v="0"/>
    <n v="5"/>
    <n v="40256.828472222223"/>
    <n v="0"/>
    <n v="272"/>
    <d v="2010-03-25T00:00:00"/>
    <n v="0"/>
    <x v="1278"/>
  </r>
  <r>
    <n v="1291"/>
    <n v="1"/>
    <x v="336"/>
    <x v="261"/>
    <s v="&lt;p&gt;Hui I have an idea !&lt;/p&gt;_x000a_&lt;p&gt;I want the area of  dyanmic range to be dependent on a particular cell value&lt;/p&gt;_x000a_&lt;p&gt;Expand Down Based on Another Cell Value&lt;br /&gt;_x000a_Put the number 10 in cell B1 first then:&lt;br /&gt;_x000a_In the Refers to box type: =OFFSET($A$1,0,0,$B$1,1)&lt;br /&gt;_x000a_Now change the number in cell B1 and the range will change accordingly. &lt;/p&gt;_x000a_&lt;p&gt;Can you incorporate your formula in the above?&lt;/p&gt;_x000a_&lt;p&gt;So that I dont have to define an area of 1000 rows. There will be an cell in my sheet which will do a countif line count on my data. Say in sell Y1 My countif shows line count of 500 than my dynamic range will automatically pull up data till row 500.&lt;/p&gt;_x000a_&lt;p&gt;If that countif line count is 450 our dyamic range will pull data till 450.&lt;/p&gt;_x000a_&lt;p&gt;Any chances of such formula?_x000a_&lt;/p&gt;_x000a_"/>
    <d v="2010-03-25T18:32:37"/>
    <n v="0"/>
    <x v="7"/>
    <x v="0"/>
    <b v="1"/>
    <x v="0"/>
    <n v="5"/>
    <n v="40256.828472222223"/>
    <n v="0"/>
    <n v="272"/>
    <d v="2010-03-25T00:00:00"/>
    <n v="0"/>
    <x v="1279"/>
  </r>
  <r>
    <n v="1292"/>
    <n v="1"/>
    <x v="336"/>
    <x v="261"/>
    <s v="&lt;p&gt;I used this OFFSET($A$1,0,0,$B$1,1).... I guess its working !!!_x000a_&lt;/p&gt;_x000a_"/>
    <d v="2010-03-25T19:08:16"/>
    <n v="0"/>
    <x v="8"/>
    <x v="0"/>
    <b v="1"/>
    <x v="0"/>
    <n v="5"/>
    <n v="40256.828472222223"/>
    <n v="0"/>
    <n v="272"/>
    <d v="2010-03-25T00:00:00"/>
    <n v="0"/>
    <x v="1280"/>
  </r>
  <r>
    <n v="1293"/>
    <n v="1"/>
    <x v="336"/>
    <x v="261"/>
    <s v="&lt;p&gt;Hui.....Thanks a ton for the formula. You dont know how much you have helped me !!! Very grateful to you. You are fabulous.&lt;/p&gt;_x000a_&lt;p&gt;I have made the dynamic range dependent on a countif line count and its working fine.&lt;/p&gt;_x000a_&lt;p&gt;Once again thanks so much._x000a_&lt;/p&gt;_x000a_"/>
    <d v="2010-03-25T20:03:06"/>
    <n v="0"/>
    <x v="9"/>
    <x v="0"/>
    <b v="1"/>
    <x v="0"/>
    <n v="5"/>
    <n v="40256.828472222223"/>
    <n v="0"/>
    <n v="272"/>
    <d v="2010-03-25T00:00:00"/>
    <n v="0"/>
    <x v="1281"/>
  </r>
  <r>
    <n v="1294"/>
    <n v="1"/>
    <x v="341"/>
    <x v="264"/>
    <s v="&lt;p&gt;Nice chart!&lt;br /&gt;_x000a_I looked at the site frow which I posted sankey diagrams above, sankey-diagrams.com&lt;br /&gt;_x000a_and there is a page with a list of software for making Sankey charts&lt;br /&gt;_x000a_http://www.sankey-diagrams.com/sankey-diagram-software/&lt;br /&gt;_x000a_There are two free, one for excel and another for matlab._x000a_&lt;/p&gt;_x000a_"/>
    <d v="2010-03-25T20:47:24"/>
    <n v="0"/>
    <x v="6"/>
    <x v="0"/>
    <b v="1"/>
    <x v="0"/>
    <n v="5"/>
    <n v="40260.006249999999"/>
    <n v="0"/>
    <n v="272"/>
    <d v="2010-03-25T00:00:00"/>
    <n v="0"/>
    <x v="1282"/>
  </r>
  <r>
    <n v="1295"/>
    <n v="1"/>
    <x v="336"/>
    <x v="2"/>
    <s v="&lt;p&gt;Khyati_p&lt;br /&gt;_x000a_This is great&lt;/p&gt;_x000a_&lt;p&gt;Just a few cautions&lt;/p&gt;_x000a_&lt;p&gt;Be careful if using countif as if the if value is within the list it will prematurely cutoff the end of the data&lt;/p&gt;_x000a_&lt;p&gt;I would go back and check that A341:A1000 is actually clear and don't contain spaces or other invisible characters like a white font on a white background, select the cells and press delete&lt;/p&gt;_x000a_&lt;p&gt;Also look for hidden rows, they can mess up things like this, with hidden values_x000a_&lt;/p&gt;_x000a_"/>
    <d v="2010-03-25T22:45:01"/>
    <n v="0"/>
    <x v="10"/>
    <x v="1"/>
    <b v="1"/>
    <x v="1"/>
    <n v="5"/>
    <n v="40256.828472222223"/>
    <n v="6.119456018517667"/>
    <n v="273"/>
    <d v="2010-03-25T00:00:00"/>
    <s v="khyati_p"/>
    <x v="1283"/>
  </r>
  <r>
    <n v="1296"/>
    <n v="1"/>
    <x v="342"/>
    <x v="138"/>
    <s v="&lt;p&gt;Thank you Hui for your suggestions. If I do the one large table then can I still do a vlookup? I have to see if the licenses I collect will match the new set of licenses I get each day. That's how I know if the same car is still illegally parking. &lt;/p&gt;_x000a_&lt;p&gt;Thanks again for your help._x000a_&lt;/p&gt;_x000a_"/>
    <d v="2010-03-26T04:25:21"/>
    <n v="0"/>
    <x v="2"/>
    <x v="0"/>
    <b v="1"/>
    <x v="0"/>
    <n v="6"/>
    <n v="40260.136111111111"/>
    <n v="0"/>
    <n v="273"/>
    <d v="2010-03-26T00:00:00"/>
    <n v="0"/>
    <x v="1284"/>
  </r>
  <r>
    <n v="1297"/>
    <n v="1"/>
    <x v="349"/>
    <x v="138"/>
    <s v="&lt;p&gt;I was reviewing the charts in the April 2009 post on budget vs actual. I really liked #6 because it was very simple. How would one go about creating a similar chart? How do you put the solid line above or below the bar graph? &lt;/p&gt;_x000a_&lt;p&gt;Thank you. Below is the link to the post.&lt;/p&gt;_x000a_&lt;p&gt;http://chandoo.org/wp/2009/04/05/budget-vs-actual-charts/_x000a_&lt;/p&gt;_x000a_"/>
    <d v="2010-03-26T04:51:27"/>
    <n v="0"/>
    <x v="0"/>
    <x v="0"/>
    <b v="0"/>
    <x v="0"/>
    <n v="6"/>
    <n v="40263.20208333333"/>
    <n v="0"/>
    <n v="273"/>
    <d v="2010-03-26T00:00:00"/>
    <n v="0"/>
    <x v="1285"/>
  </r>
  <r>
    <n v="1298"/>
    <n v="1"/>
    <x v="342"/>
    <x v="2"/>
    <s v="&lt;p&gt;If you have one large table set it up as a Table&lt;br /&gt;_x000a_Excel 2007 - Insert Tab, Table&lt;/p&gt;_x000a_&lt;p&gt;The Table has a pick drop down for each field that allows you to sort and select via various fields&lt;/p&gt;_x000a_&lt;p&gt;Try one and see what you think_x000a_&lt;/p&gt;_x000a_"/>
    <d v="2010-03-26T05:25:00"/>
    <n v="0"/>
    <x v="3"/>
    <x v="1"/>
    <b v="1"/>
    <x v="1"/>
    <n v="6"/>
    <n v="40260.136111111111"/>
    <n v="3.0895833333343035"/>
    <n v="274"/>
    <d v="2010-03-26T00:00:00"/>
    <s v="maradykstra"/>
    <x v="1286"/>
  </r>
  <r>
    <n v="1299"/>
    <n v="1"/>
    <x v="349"/>
    <x v="2"/>
    <s v="&lt;p&gt;JaElle&lt;br /&gt;_x000a_Setup the chart as a Clustered Column Chart&lt;br /&gt;_x000a_Change the Series so there is 100% overlap, ie: One column is in front of the other&lt;br /&gt;_x000a_Change the Budget series to a line chart&lt;br /&gt;_x000a_Set the line color to none&lt;br /&gt;_x000a_Set the marker style to a Flat Line&lt;br /&gt;_x000a_Change the marker width to make it the same width as the bar&lt;br /&gt;_x000a_Chnage colors and other chart properties to suit_x000a_&lt;/p&gt;_x000a_"/>
    <d v="2010-03-26T05:33:34"/>
    <n v="0"/>
    <x v="1"/>
    <x v="1"/>
    <b v="1"/>
    <x v="1"/>
    <n v="6"/>
    <n v="40263.20208333333"/>
    <n v="2.956018519034842E-2"/>
    <n v="275"/>
    <d v="2010-03-26T00:00:00"/>
    <s v="maradykstra"/>
    <x v="1287"/>
  </r>
  <r>
    <n v="1300"/>
    <n v="1"/>
    <x v="350"/>
    <x v="271"/>
    <s v="&lt;p&gt;Hi everyone&lt;/p&gt;_x000a_&lt;p&gt;I'm Paul - I work for a international mailing company and i need (desperately now) to find a formula that will sort two columns of data - the formula has to be Xcelsius friendly - so no macros and no ROW&lt;/p&gt;_x000a_&lt;p&gt;I have a list of locations/units in column A and a their corresponding mail volumes in column B&lt;br /&gt;_x000a_I need to be able to sort the units in order of mail volume magnitude - i.e. those with the largest mail volumes at the top - this is to drive a Pareto chat in Xcelsius&lt;/p&gt;_x000a_&lt;p&gt;Did i mention i have to have this ready and working by close of play Monday?&lt;/p&gt;_x000a_&lt;p&gt;Arrrrrrrrrrrrrrrgh!&lt;/p&gt;_x000a_&lt;p&gt;I would be eternally grateful for any help&lt;/p&gt;_x000a_&lt;p&gt;PBM_x000a_&lt;/p&gt;_x000a_"/>
    <d v="2010-03-26T08:53:09"/>
    <n v="0"/>
    <x v="0"/>
    <x v="0"/>
    <b v="0"/>
    <x v="0"/>
    <n v="6"/>
    <n v="40263.370138888888"/>
    <n v="0"/>
    <n v="275"/>
    <d v="2010-03-26T00:00:00"/>
    <n v="0"/>
    <x v="1288"/>
  </r>
  <r>
    <n v="1301"/>
    <n v="1"/>
    <x v="350"/>
    <x v="2"/>
    <s v="&lt;p&gt;PBM&lt;br /&gt;_x000a_Change the Data to A Table&lt;br /&gt;_x000a_- Excel 2007, Insert table&lt;br /&gt;_x000a_Click on the Drop Down in the column you want and select Sort_x000a_&lt;/p&gt;_x000a_"/>
    <d v="2010-03-26T09:27:23"/>
    <n v="0"/>
    <x v="1"/>
    <x v="1"/>
    <b v="1"/>
    <x v="1"/>
    <n v="6"/>
    <n v="40263.370138888888"/>
    <n v="2.3877314815763384E-2"/>
    <n v="276"/>
    <d v="2010-03-26T00:00:00"/>
    <s v="PBM"/>
    <x v="1289"/>
  </r>
  <r>
    <n v="1302"/>
    <n v="1"/>
    <x v="350"/>
    <x v="2"/>
    <s v="&lt;p&gt;and PBM, no need for the !!! HELP ME !!!&lt;br /&gt;_x000a_We try to help everyone anyway._x000a_&lt;/p&gt;_x000a_"/>
    <d v="2010-03-26T09:30:33"/>
    <n v="0"/>
    <x v="2"/>
    <x v="1"/>
    <b v="1"/>
    <x v="1"/>
    <n v="6"/>
    <n v="40263.370138888888"/>
    <n v="2.6076388887304347E-2"/>
    <n v="277"/>
    <d v="2010-03-26T00:00:00"/>
    <s v="PBM"/>
    <x v="1290"/>
  </r>
  <r>
    <n v="1303"/>
    <n v="1"/>
    <x v="344"/>
    <x v="2"/>
    <s v="&lt;p&gt;Ssnch&lt;br /&gt;_x000a_Do you want to use a validation drop down to show (One, Two, Three, Four) as options&lt;br /&gt;_x000a_in each cell in D1:D4 when they are selected, where the appropriate B column is missing?&lt;br /&gt;_x000a_or&lt;br /&gt;_x000a_If B is Missing do you want to display, One in cell D1, Two in D2, Three in D3 etc?_x000a_&lt;/p&gt;_x000a_"/>
    <d v="2010-03-26T11:04:07"/>
    <n v="0"/>
    <x v="1"/>
    <x v="1"/>
    <b v="1"/>
    <x v="1"/>
    <n v="6"/>
    <n v="40260.853472222225"/>
    <n v="2.6077199074061355"/>
    <n v="278"/>
    <d v="2010-03-26T00:00:00"/>
    <s v="ssnch"/>
    <x v="1291"/>
  </r>
  <r>
    <n v="1304"/>
    <n v="1"/>
    <x v="290"/>
    <x v="230"/>
    <s v="&lt;p&gt;Worked perfectly thanks again._x000a_&lt;/p&gt;_x000a_"/>
    <d v="2010-03-26T14:25:13"/>
    <n v="0"/>
    <x v="4"/>
    <x v="0"/>
    <b v="1"/>
    <x v="0"/>
    <n v="6"/>
    <n v="40235.852777777778"/>
    <n v="0"/>
    <n v="278"/>
    <d v="2010-03-26T00:00:00"/>
    <n v="0"/>
    <x v="1292"/>
  </r>
  <r>
    <n v="1305"/>
    <n v="1"/>
    <x v="351"/>
    <x v="272"/>
    <s v="&lt;p&gt;I have a table that list 160 paint colors with their own id number 1-150.&lt;br /&gt;_x000a_6 Supplers for those colors.&lt;br /&gt;_x000a_Each supplier cell background is color coded.&lt;/p&gt;_x000a_&lt;p&gt;When I eneter a paint number in the worksheet I want the cell's background to change and match the correct suppiler.&lt;/p&gt;_x000a_&lt;p&gt;Column = 1-50 colors&lt;/p&gt;_x000a_&lt;p&gt;Column 2 - each of those colors has the corresponding supplier adjacent to their respective colors.&lt;/p&gt;_x000a_&lt;p&gt;Is it possible that when a color number is entered into the cell that you can have it find the correct supplier in column 2 and change the background color of the input cell to match?_x000a_&lt;/p&gt;_x000a_"/>
    <d v="2010-03-26T14:49:07"/>
    <n v="0"/>
    <x v="0"/>
    <x v="0"/>
    <b v="0"/>
    <x v="0"/>
    <n v="6"/>
    <n v="40263.617361111108"/>
    <n v="0"/>
    <n v="278"/>
    <d v="2010-03-26T00:00:00"/>
    <n v="0"/>
    <x v="1293"/>
  </r>
  <r>
    <n v="1306"/>
    <n v="1"/>
    <x v="352"/>
    <x v="273"/>
    <s v="&lt;p&gt;I am not sure if the lingo I am using is correct, but I can explain the problem I am having and hopefully someone can help. &lt;/p&gt;_x000a_&lt;p&gt;I manage a valet and I am trying to keep track of parking productivity. I have a table with a column that lists all the valets names and a column that lists how many cars they parked in one day. My goal is to have a column that calculates how many cars they park per hour. The problem is that each of the valets work a different number of hours per day depdending on the day of the week. So, I have a different table that has a column with each of the valet's names and a separate column of each day of the week that lists how many hours they work that day. I need a formula that can check the day of the week, then choose the proper column to get the hours worked for that day, match to the correct valet name, and then divide the number of cars parked that day by the number of hours worked. Does that make sense? I figure it must have something to do with a vlookup?&lt;/p&gt;_x000a_&lt;p&gt;Thanks,&lt;/p&gt;_x000a_&lt;p&gt;Spencer_x000a_&lt;/p&gt;_x000a_"/>
    <d v="2010-03-26T15:28:44"/>
    <n v="0"/>
    <x v="0"/>
    <x v="0"/>
    <b v="0"/>
    <x v="0"/>
    <n v="6"/>
    <n v="40263.644444444442"/>
    <n v="0"/>
    <n v="278"/>
    <d v="2010-03-26T00:00:00"/>
    <n v="0"/>
    <x v="1294"/>
  </r>
  <r>
    <n v="1307"/>
    <n v="1"/>
    <x v="353"/>
    <x v="274"/>
    <s v="&lt;p&gt;I want to add a .wmv file as a part of VBA useform in excel. I am creating a dashboard with a help feature. When users click the help feature, I want the user form to show the .wmv file which has the video.Does anyone have a cool way to embed a .wmv file?_x000a_&lt;/p&gt;_x000a_"/>
    <d v="2010-03-26T16:58:41"/>
    <n v="0"/>
    <x v="0"/>
    <x v="0"/>
    <b v="0"/>
    <x v="0"/>
    <n v="6"/>
    <n v="40263.706944444442"/>
    <n v="0"/>
    <n v="278"/>
    <d v="2010-03-26T00:00:00"/>
    <n v="0"/>
    <x v="1295"/>
  </r>
  <r>
    <n v="1308"/>
    <n v="1"/>
    <x v="354"/>
    <x v="275"/>
    <s v="&lt;p&gt;I'm trying to set up several shortcut keys using the Application.OnKey command in the Workbook.Open event of an Excel 2007 workbook.  I'm using the following code, but it is not working.  Any suggestions on what I'm doing wrong and how to correct it, would be greatly appreciated.&lt;/p&gt;_x000a_&lt;p&gt;    Application.OnKey &quot;%1&quot;, &quot;sNavigateToGroup1&quot;&lt;br /&gt;_x000a_    Application.OnKey &quot;%2&quot;, &quot;sNavigateToGroup2&quot;&lt;br /&gt;_x000a_    Application.OnKey &quot;%3&quot;, &quot;sNavigateToGroup3&quot;&lt;br /&gt;_x000a_    Application.OnKey &quot;%4&quot;, &quot;sNavigateToGroup4&quot;&lt;br /&gt;_x000a_    Application.OnKey &quot;%5&quot;, &quot;sNavigateToGroup5&quot;&lt;br /&gt;_x000a_    Application.OnKey &quot;%6&quot;, &quot;sNavigateToGroup6&quot;_x000a_&lt;/p&gt;_x000a_"/>
    <d v="2010-03-26T19:02:56"/>
    <n v="0"/>
    <x v="0"/>
    <x v="0"/>
    <b v="0"/>
    <x v="0"/>
    <n v="6"/>
    <n v="40263.793055555558"/>
    <n v="0"/>
    <n v="278"/>
    <d v="2010-03-26T00:00:00"/>
    <n v="0"/>
    <x v="1296"/>
  </r>
  <r>
    <n v="1309"/>
    <n v="1"/>
    <x v="351"/>
    <x v="258"/>
    <s v="&lt;p&gt;You can do conditional format. Not sure if you have tried that already. I believe you can only specify four conditions in conditional formatting.&lt;br /&gt;_x000a_You can definitely do more than 4 in VBA._x000a_&lt;/p&gt;_x000a_"/>
    <d v="2010-03-26T19:47:32"/>
    <n v="0"/>
    <x v="1"/>
    <x v="0"/>
    <b v="1"/>
    <x v="0"/>
    <n v="6"/>
    <n v="40263.617361111108"/>
    <n v="0"/>
    <n v="278"/>
    <d v="2010-03-26T00:00:00"/>
    <n v="0"/>
    <x v="1297"/>
  </r>
  <r>
    <n v="1310"/>
    <n v="1"/>
    <x v="349"/>
    <x v="138"/>
    <s v="&lt;p&gt;Thank you Hui. If you had to choose a detailed chart from the charts submitted on that post, which would choose? I am going to be creating one for my work and am debating which one. I really like the dynamic charts and may go that route._x000a_&lt;/p&gt;_x000a_"/>
    <d v="2010-03-26T21:48:17"/>
    <n v="0"/>
    <x v="2"/>
    <x v="0"/>
    <b v="1"/>
    <x v="0"/>
    <n v="6"/>
    <n v="40263.20208333333"/>
    <n v="0"/>
    <n v="278"/>
    <d v="2010-03-26T00:00:00"/>
    <n v="0"/>
    <x v="1298"/>
  </r>
  <r>
    <n v="1311"/>
    <n v="1"/>
    <x v="352"/>
    <x v="2"/>
    <s v="&lt;p&gt;Uvalet&lt;br /&gt;_x000a_Can you post the Fields and associated Ranges&lt;br /&gt;_x000a_ie: Date A2:A100, Valet, B2: B100, No Parked C2:C100&lt;br /&gt;_x000a_and where the hours are&lt;br /&gt;_x000a_Date H2:H100, Valet, I2: I100, Hrs J2:J100&lt;br /&gt;_x000a_etc_x000a_&lt;/p&gt;_x000a_"/>
    <d v="2010-03-27T00:41:24"/>
    <n v="0"/>
    <x v="1"/>
    <x v="1"/>
    <b v="1"/>
    <x v="1"/>
    <n v="7"/>
    <n v="40263.644444444442"/>
    <n v="0.38430555555532919"/>
    <n v="279"/>
    <d v="2010-03-27T00:00:00"/>
    <s v="Uvalet"/>
    <x v="1299"/>
  </r>
  <r>
    <n v="1312"/>
    <n v="1"/>
    <x v="349"/>
    <x v="2"/>
    <s v="&lt;p&gt;JaElle&lt;/p&gt;_x000a_&lt;p&gt;Dynamic charts are charts that have some level of interactivity built in whether it be selecting data, changing scales or ranges etc.&lt;br /&gt;_x000a_All chart types can be made dynamic&lt;/p&gt;_x000a_&lt;p&gt;I don't get hung up on chart types or fancy bits, call me old fashioned but it is the story the charts tell me that is important not the font, color or 3d'ness of the chart.&lt;/p&gt;_x000a_&lt;p&gt;The type of chart used depends on what type of data you are showing&lt;br /&gt;_x000a_Historical data I prefer a 13 month line chart, with Actual &amp;amp; Budget lines&lt;/p&gt;_x000a_&lt;p&gt;Simple Bar charts with no more than about 6-7 categories good for showing category vs category for a range of scenarios/ranges/divisions etc&lt;/p&gt;_x000a_&lt;p&gt;I do like waterfall charts for explaining variances both financial and non-financial reasons&lt;/p&gt;_x000a_&lt;p&gt;Technical data, scatter graphs for A vs B comparison&lt;/p&gt;_x000a_&lt;p&gt;Pie charts - That what my dining table looks like half way though dinner on Friday Nights, don't see any other need for them_x000a_&lt;/p&gt;_x000a_"/>
    <d v="2010-03-27T00:53:07"/>
    <n v="0"/>
    <x v="3"/>
    <x v="1"/>
    <b v="1"/>
    <x v="1"/>
    <n v="7"/>
    <n v="40263.20208333333"/>
    <n v="0.8348032407448045"/>
    <n v="280"/>
    <d v="2010-03-27T00:00:00"/>
    <s v="maradykstra"/>
    <x v="1300"/>
  </r>
  <r>
    <n v="1313"/>
    <n v="1"/>
    <x v="354"/>
    <x v="2"/>
    <s v="&lt;p&gt;Ken&lt;br /&gt;_x000a_This is working for me in Excel 2003, and I tried it on the Worksheet_Activate and Worksheet_Open events&lt;/p&gt;_x000a_&lt;p&gt;With the activate event you will need to change pages after making any changes to the macro&lt;br /&gt;_x000a_With the open event you will need to save and re-open the spreadsheet after making any changes to the macro&lt;/p&gt;_x000a_&lt;p&gt;You will also need a subroutine for each of the sNavigateToGroup1..6 names which should be in a normal code module&lt;/p&gt;_x000a_&lt;p&gt;Strangely in Excel 2010 it doesn't work as Alt 1 seems locked to the save Workbook event&lt;br /&gt;_x000a_I don't have 2007 to try that out, but watch the status bar and it may show what is happening as it flashes messages past_x000a_&lt;/p&gt;_x000a_"/>
    <d v="2010-03-27T01:12:00"/>
    <n v="0"/>
    <x v="1"/>
    <x v="1"/>
    <b v="1"/>
    <x v="1"/>
    <n v="7"/>
    <n v="40263.793055555558"/>
    <n v="0.25694444444525288"/>
    <n v="281"/>
    <d v="2010-03-27T00:00:00"/>
    <s v="kenwarthen@gmail.com"/>
    <x v="1301"/>
  </r>
  <r>
    <n v="1314"/>
    <n v="1"/>
    <x v="351"/>
    <x v="2"/>
    <s v="&lt;p&gt;Lugznut&lt;/p&gt;_x000a_&lt;p&gt;I assume you have 2 columns with numbers 1-50 or 150 which are colored and an adjacent cell which has the suppliers name&lt;/p&gt;_x000a_&lt;p&gt;I have named the Colored Cells &quot;Colors&quot;&lt;/p&gt;_x000a_&lt;p&gt;Where ever it is you want to type in the suppliers Number, name that cell InputCell&lt;/p&gt;_x000a_&lt;p&gt;Copy the following code to a worksheet code page for the page your colors are on&lt;/p&gt;_x000a_&lt;p&gt;===============&lt;br /&gt;_x000a_Private Sub Worksheet_Change(ByVal Target As Range)&lt;br /&gt;_x000a_If Target.Address = Range(&quot;InputCell&quot;).Address Then&lt;br /&gt;_x000a_    For Each c In Range(&quot;Colors&quot;)&lt;br /&gt;_x000a_        If c.Value = Range(&quot;InputCell&quot;).Value Then Range(&quot;InputCell&quot;).Interior.ColorIndex = c.Interior.ColorIndex&lt;br /&gt;_x000a_    Next&lt;br /&gt;_x000a_End If&lt;/p&gt;_x000a_&lt;p&gt;End Sub&lt;/p&gt;_x000a_&lt;p&gt;==================&lt;br /&gt;_x000a_You can have a browse through this example&lt;br /&gt;_x000a_http://rapidshare.com/files/368675165/ColorFunction.xls_x000a_&lt;/p&gt;_x000a_"/>
    <d v="2010-03-27T07:21:06"/>
    <n v="0"/>
    <x v="2"/>
    <x v="1"/>
    <b v="1"/>
    <x v="1"/>
    <n v="7"/>
    <n v="40263.617361111108"/>
    <n v="0.68895833333954215"/>
    <n v="282"/>
    <d v="2010-03-27T00:00:00"/>
    <s v="Lugznut"/>
    <x v="1302"/>
  </r>
  <r>
    <n v="1315"/>
    <n v="1"/>
    <x v="353"/>
    <x v="2"/>
    <s v="&lt;p&gt;Atavane&lt;/p&gt;_x000a_&lt;p&gt;I've never had a need to do what you want&lt;/p&gt;_x000a_&lt;p&gt;But have a browse through this blog, it's bound to have something to help you&lt;br /&gt;_x000a_http://blogs.msdn.com/excel/archive/2008/04/14/building-the-excel-media-player-part-1.aspx_x000a_&lt;/p&gt;_x000a_"/>
    <d v="2010-03-27T07:47:29"/>
    <n v="0"/>
    <x v="1"/>
    <x v="1"/>
    <b v="1"/>
    <x v="1"/>
    <n v="7"/>
    <n v="40263.706944444442"/>
    <n v="0.61769675926188938"/>
    <n v="283"/>
    <d v="2010-03-27T00:00:00"/>
    <s v="atavane"/>
    <x v="1303"/>
  </r>
  <r>
    <n v="1316"/>
    <n v="1"/>
    <x v="355"/>
    <x v="276"/>
    <s v="&lt;p&gt;Hi, I first need to commend you and thank you for the fantastic contribution you had provide to all with access to your valued site.&lt;br /&gt;_x000a_Could you please explain to me how I can develop a graph where the vertical bar is the total amount and within this bar there is the contribution bars from respective business products.&lt;br /&gt;_x000a_Hope to receive a favorable response. Good day_x000a_&lt;/p&gt;_x000a_"/>
    <d v="2010-03-28T08:59:12"/>
    <n v="0"/>
    <x v="0"/>
    <x v="0"/>
    <b v="0"/>
    <x v="0"/>
    <n v="1"/>
    <n v="40265.374305555553"/>
    <n v="0"/>
    <n v="283"/>
    <d v="2010-03-28T00:00:00"/>
    <n v="0"/>
    <x v="1304"/>
  </r>
  <r>
    <n v="1317"/>
    <n v="1"/>
    <x v="355"/>
    <x v="163"/>
    <s v="&lt;p&gt;Hi mikerauf,&lt;/p&gt;_x000a_&lt;p&gt;Take a look here at no.2 Stacked charts, you can download an example of all these charts&lt;/p&gt;_x000a_&lt;p&gt;http://chandoo.org/wp/2008/03/28/73-free-designer-quality-excel-chart-templates-grab-now-and-become-a-charting-superman/_x000a_&lt;/p&gt;_x000a_"/>
    <d v="2010-03-28T10:10:49"/>
    <n v="0"/>
    <x v="1"/>
    <x v="0"/>
    <b v="1"/>
    <x v="0"/>
    <n v="1"/>
    <n v="40265.374305555553"/>
    <n v="0"/>
    <n v="283"/>
    <d v="2010-03-28T00:00:00"/>
    <n v="0"/>
    <x v="1305"/>
  </r>
  <r>
    <n v="1318"/>
    <n v="1"/>
    <x v="354"/>
    <x v="275"/>
    <s v="&lt;p&gt;Thanks Hui.  Of course, I've been using Excel 2010 for my development and was experiencing the same thing; it doesn't work.  Since users could be using either Excel 2003 or 2007, I changed my code to use the CTL key instead of the ALT key.  That seems to be less problematic, though I've noticed the shortcut key only works with the numbers at the top of the keyboard, not the numbers on the numpad.  Do you know anything about that?&lt;/p&gt;_x000a_&lt;p&gt;Ken_x000a_&lt;/p&gt;_x000a_"/>
    <d v="2010-03-28T14:02:06"/>
    <n v="0"/>
    <x v="2"/>
    <x v="0"/>
    <b v="1"/>
    <x v="0"/>
    <n v="1"/>
    <n v="40263.793055555558"/>
    <n v="0"/>
    <n v="283"/>
    <d v="2010-03-28T00:00:00"/>
    <n v="0"/>
    <x v="1306"/>
  </r>
  <r>
    <n v="1319"/>
    <n v="1"/>
    <x v="354"/>
    <x v="2"/>
    <s v="&lt;p&gt;have a read of this post&lt;br /&gt;_x000a_it should help you I think&lt;/p&gt;_x000a_&lt;p&gt;http://www.mrexcel.com/forum/showthread.php?t=6239_x000a_&lt;/p&gt;_x000a_"/>
    <d v="2010-03-28T15:15:57"/>
    <n v="0"/>
    <x v="3"/>
    <x v="1"/>
    <b v="1"/>
    <x v="1"/>
    <n v="1"/>
    <n v="40263.793055555558"/>
    <n v="1.8430208333302289"/>
    <n v="284"/>
    <d v="2010-03-28T00:00:00"/>
    <s v="kenwarthen@gmail.com"/>
    <x v="1307"/>
  </r>
  <r>
    <n v="1326"/>
    <n v="4"/>
    <x v="0"/>
    <x v="277"/>
    <s v="&lt;p&gt;I was searching about Excel 2007 Conditional Formatting using Google and landed here. I was really impressed with some of the articles here and registered quickly.&lt;/p&gt;_x000a_&lt;p&gt;By the way I am Shanka from India. I am an amateur programmer (VB, VBA, HTML, JavaScript) and have good knowledge when it comes Office suite._x000a_&lt;/p&gt;_x000a_"/>
    <d v="2010-03-29T03:27:34"/>
    <n v="0"/>
    <x v="41"/>
    <x v="0"/>
    <b v="1"/>
    <x v="0"/>
    <n v="2"/>
    <n v="40019.929861111108"/>
    <n v="0"/>
    <n v="284"/>
    <d v="2010-03-29T00:00:00"/>
    <n v="0"/>
    <x v="1308"/>
  </r>
  <r>
    <n v="1328"/>
    <n v="1"/>
    <x v="351"/>
    <x v="272"/>
    <s v="&lt;p&gt;Hui - This is exactly what I was trying to accomplish. I have tried with conditional formatting but my method kept coming up short. Thank you folks for helping an old man out._x000a_&lt;/p&gt;_x000a_"/>
    <d v="2010-03-29T13:31:45"/>
    <n v="0"/>
    <x v="3"/>
    <x v="0"/>
    <b v="1"/>
    <x v="0"/>
    <n v="2"/>
    <n v="40263.617361111108"/>
    <n v="0"/>
    <n v="284"/>
    <d v="2010-03-29T00:00:00"/>
    <n v="0"/>
    <x v="1309"/>
  </r>
  <r>
    <n v="1329"/>
    <n v="4"/>
    <x v="0"/>
    <x v="278"/>
    <s v="&lt;p&gt;Yours is the easiest Excel help site I've ever found.  (Just found it this morning.)  I know enough about Excel to be considered very good by others, but 'dangerous' to myself.  Will be posting a question if, in the next few minutes, I don't find my answer among your other posts.  Looking forward to using Chandoo to further my knowledge and use of Excel in a business and analytical environment!_x000a_&lt;/p&gt;_x000a_"/>
    <d v="2010-03-29T17:25:06"/>
    <n v="0"/>
    <x v="42"/>
    <x v="0"/>
    <b v="1"/>
    <x v="0"/>
    <n v="2"/>
    <n v="40019.929861111108"/>
    <n v="0"/>
    <n v="284"/>
    <d v="2010-03-29T00:00:00"/>
    <n v="0"/>
    <x v="1310"/>
  </r>
  <r>
    <n v="1330"/>
    <n v="1"/>
    <x v="356"/>
    <x v="278"/>
    <s v="&lt;p&gt;Formula in progressive monthly results cells is =SUMIF($D$2:$D$99,$D121,F$2:F100), changing as the months evolve.  Therefore, where nothing has happened, return is nothing; I suppose, &quot;zero&quot;.  However, the line chart I'm using to visualize progression still displays the zero values; meaning after the last value above zero is charted, the next and succeeding values drop to and chart zero.  How can I hide the zero charting until a positive value is posted in the source cells?  Same question would apply to bar charts, as well.  'Preciate whatever you can do to help._x000a_&lt;/p&gt;_x000a_"/>
    <d v="2010-03-29T17:46:29"/>
    <n v="0"/>
    <x v="0"/>
    <x v="0"/>
    <b v="0"/>
    <x v="0"/>
    <n v="2"/>
    <n v="40266.740277777775"/>
    <n v="0"/>
    <n v="284"/>
    <d v="2010-03-29T00:00:00"/>
    <n v="0"/>
    <x v="1311"/>
  </r>
  <r>
    <n v="1331"/>
    <n v="1"/>
    <x v="357"/>
    <x v="279"/>
    <s v="&lt;p&gt;Hi&lt;br /&gt;_x000a_ I am planning to conduct a study in echocardiography . Lot of data will be generated in curves __  Quantity versus time , for each of the segments of the heart. I would like to analyse them : Should be able to fit the curves , so that I can know the variable for each point in time , for the different segments. Is it possible with excel . How?_x000a_&lt;/p&gt;_x000a_"/>
    <d v="2010-03-29T17:48:14"/>
    <n v="0"/>
    <x v="0"/>
    <x v="0"/>
    <b v="0"/>
    <x v="0"/>
    <n v="2"/>
    <n v="40266.741666666669"/>
    <n v="0"/>
    <n v="284"/>
    <d v="2010-03-29T00:00:00"/>
    <n v="0"/>
    <x v="1312"/>
  </r>
  <r>
    <n v="1332"/>
    <n v="1"/>
    <x v="358"/>
    <x v="280"/>
    <s v="&lt;p&gt;This is my first post to this forum...&lt;br /&gt;_x000a_I have a program that hides the excel application from the user as they provide certain inputs, and to keep them from changing anything in the workbook. when the program calcualtes the underlying workbook, it takes several minutes. Is there some VBA code that I can add that will use the calculation progress displayed in the status bar and incorporate it into a form I have created to give the user some feedback...&lt;br /&gt;_x000a_Any help you can give will be greatly appreciated._x000a_&lt;/p&gt;_x000a_"/>
    <d v="2010-03-29T18:08:33"/>
    <n v="0"/>
    <x v="0"/>
    <x v="0"/>
    <b v="0"/>
    <x v="0"/>
    <n v="2"/>
    <n v="40266.755555555559"/>
    <n v="0"/>
    <n v="284"/>
    <d v="2010-03-29T00:00:00"/>
    <n v="0"/>
    <x v="1313"/>
  </r>
  <r>
    <n v="1333"/>
    <n v="1"/>
    <x v="356"/>
    <x v="163"/>
    <s v="&lt;p&gt;Hi mbeane,&lt;/p&gt;_x000a_&lt;p&gt;Try this,&lt;/p&gt;_x000a_&lt;p&gt;=IF(SUMIF($D$2:$D$99,$D121,F$2:F100)=0,#N/A,SUMIF($D$2:$D$99,$D121,F$2:F100))_x000a_&lt;/p&gt;_x000a_"/>
    <d v="2010-03-29T19:42:52"/>
    <n v="0"/>
    <x v="1"/>
    <x v="0"/>
    <b v="1"/>
    <x v="0"/>
    <n v="2"/>
    <n v="40266.740277777775"/>
    <n v="0"/>
    <n v="284"/>
    <d v="2010-03-29T00:00:00"/>
    <n v="0"/>
    <x v="1314"/>
  </r>
  <r>
    <n v="1334"/>
    <n v="1"/>
    <x v="357"/>
    <x v="163"/>
    <s v="&lt;p&gt;Hi aneest,&lt;/p&gt;_x000a_&lt;p&gt;Here's some examples here, scroll to the bottom of the page&lt;/p&gt;_x000a_&lt;p&gt;http://math.asu.edu/~kawski/EXCEL/xlsindex.html_x000a_&lt;/p&gt;_x000a_"/>
    <d v="2010-03-29T19:48:55"/>
    <n v="0"/>
    <x v="1"/>
    <x v="0"/>
    <b v="1"/>
    <x v="0"/>
    <n v="2"/>
    <n v="40266.741666666669"/>
    <n v="0"/>
    <n v="284"/>
    <d v="2010-03-29T00:00:00"/>
    <n v="0"/>
    <x v="1315"/>
  </r>
  <r>
    <n v="1335"/>
    <n v="1"/>
    <x v="358"/>
    <x v="163"/>
    <s v="&lt;p&gt;Hi smdccb,&lt;/p&gt;_x000a_&lt;p&gt;Take a look here&lt;/p&gt;_x000a_&lt;p&gt;http://spreadsheetpage.com/index.php/site/tip/displaying_a_progress_indicator/_x000a_&lt;/p&gt;_x000a_"/>
    <d v="2010-03-29T19:53:25"/>
    <n v="0"/>
    <x v="1"/>
    <x v="0"/>
    <b v="1"/>
    <x v="0"/>
    <n v="2"/>
    <n v="40266.755555555559"/>
    <n v="0"/>
    <n v="284"/>
    <d v="2010-03-29T00:00:00"/>
    <n v="0"/>
    <x v="1316"/>
  </r>
  <r>
    <n v="1336"/>
    <n v="1"/>
    <x v="356"/>
    <x v="278"/>
    <s v="&lt;p&gt;Amazing!  First, to get a response.  Second, to get a response that quickly.  Third, the response actually worked.  Much thanks.  I'll be telling others of your website!_x000a_&lt;/p&gt;_x000a_"/>
    <d v="2010-03-29T20:16:18"/>
    <n v="0"/>
    <x v="2"/>
    <x v="0"/>
    <b v="1"/>
    <x v="0"/>
    <n v="2"/>
    <n v="40266.740277777775"/>
    <n v="0"/>
    <n v="284"/>
    <d v="2010-03-29T00:00:00"/>
    <n v="0"/>
    <x v="1317"/>
  </r>
  <r>
    <n v="1337"/>
    <n v="1"/>
    <x v="358"/>
    <x v="280"/>
    <s v="&lt;p&gt;Thanks oldchippy - I have used that in the past, but I am not looking to tell the progress of any event other than the calculation taking place, and I am not sure how I can incorporate that into j-walk's code. When the spreadsheet calculates with the application visible, it will display: &quot;Calculating 10%&quot; in the status bar. I am looking to capture that in a form, any other thoughts - i have been trying to figure this out for a week...Thanks again for your help._x000a_&lt;/p&gt;_x000a_"/>
    <d v="2010-03-29T22:00:29"/>
    <n v="0"/>
    <x v="2"/>
    <x v="0"/>
    <b v="1"/>
    <x v="0"/>
    <n v="2"/>
    <n v="40266.755555555559"/>
    <n v="0"/>
    <n v="284"/>
    <d v="2010-03-29T00:00:00"/>
    <n v="0"/>
    <x v="1318"/>
  </r>
  <r>
    <n v="1338"/>
    <n v="1"/>
    <x v="352"/>
    <x v="273"/>
    <s v="&lt;p&gt;Sure, here are the fields associated:&lt;/p&gt;_x000a_&lt;p&gt;Valet Name B8:B24&lt;br /&gt;_x000a_Total Cars per Day F8:F24&lt;/p&gt;_x000a_&lt;p&gt;Then on a separate worksheet&lt;/p&gt;_x000a_&lt;p&gt;Valet Name B8:B24&lt;br /&gt;_x000a_Monday C8:C24&lt;br /&gt;_x000a_Tuesday D8:D24&lt;br /&gt;_x000a_Wednesday E8:E24&lt;br /&gt;_x000a_Thursday F8:F24&lt;br /&gt;_x000a_Friday G8:G24&lt;/p&gt;_x000a_&lt;p&gt;Each of the columns entitled with a day of the week have the number of hours each valet works that day. &lt;/p&gt;_x000a_&lt;p&gt;My goal is to have the formula check for the right day, then divide the number of cars by the hours worked that day. &lt;/p&gt;_x000a_&lt;p&gt;*Note I usually do this for the previous days numbers. So today, I need the data from yesterday. The formula that checks which day to get the hours from should be the previous day, not the current day.&lt;/p&gt;_x000a_&lt;p&gt;THANKS in advance, hopefully there is a solution to this._x000a_&lt;/p&gt;_x000a_"/>
    <d v="2010-03-29T22:11:52"/>
    <n v="0"/>
    <x v="2"/>
    <x v="0"/>
    <b v="1"/>
    <x v="0"/>
    <n v="2"/>
    <n v="40263.644444444442"/>
    <n v="0"/>
    <n v="284"/>
    <d v="2010-03-29T00:00:00"/>
    <n v="0"/>
    <x v="1319"/>
  </r>
  <r>
    <n v="1339"/>
    <n v="1"/>
    <x v="358"/>
    <x v="163"/>
    <s v="&lt;p&gt;Hi,&lt;/p&gt;_x000a_&lt;p&gt;May be this one?&lt;/p&gt;_x000a_&lt;p&gt;http://www.cpearson.com/excel/Progress.htm_x000a_&lt;/p&gt;_x000a_"/>
    <d v="2010-03-29T22:52:13"/>
    <n v="0"/>
    <x v="3"/>
    <x v="0"/>
    <b v="1"/>
    <x v="0"/>
    <n v="2"/>
    <n v="40266.755555555559"/>
    <n v="0"/>
    <n v="284"/>
    <d v="2010-03-29T00:00:00"/>
    <n v="0"/>
    <x v="1320"/>
  </r>
  <r>
    <n v="1340"/>
    <n v="1"/>
    <x v="359"/>
    <x v="281"/>
    <s v="&lt;p&gt;I'm trying to reformat a cell with value 20100329163030, which is a date.  I select the cell &amp;amp; record the following as a macro: F2, Home, right 4, /, right 2, /, move right 2, space, right 2, :, right 2, :, Enter.  &lt;/p&gt;_x000a_&lt;p&gt;So I end up with a field looking like: 2010/03/29 16:30:30.  That's exactly what I want, but I want the macro to reformat any date.  However, the macro records the value along with the format change.&lt;/p&gt;_x000a_&lt;p&gt;So if I have a column with 10 unique dates, I would like the macro to reformat each cell without changing the date.  Anyone know how to do this?_x000a_&lt;/p&gt;_x000a_"/>
    <d v="2010-03-29T23:02:15"/>
    <n v="0"/>
    <x v="0"/>
    <x v="0"/>
    <b v="0"/>
    <x v="0"/>
    <n v="2"/>
    <n v="40266.959722222222"/>
    <n v="0"/>
    <n v="284"/>
    <d v="2010-03-29T00:00:00"/>
    <n v="0"/>
    <x v="1321"/>
  </r>
  <r>
    <n v="1341"/>
    <n v="1"/>
    <x v="360"/>
    <x v="282"/>
    <s v="&lt;p&gt;Hi, &lt;/p&gt;_x000a_&lt;p&gt;My lookup value was shown more than once in source data, is there a way i could pick up all those values and reflect in my lookup?&lt;br /&gt;_x000a_i.e.&lt;br /&gt;_x000a_A - reference&lt;br /&gt;_x000a_B - Document Number (split into 2 or more, same reference)&lt;br /&gt;_x000a_3 - Amount (split into 2 or more, same reference)&lt;/p&gt;_x000a_&lt;p&gt;I want to pick up all the Document Numbers or the Amount in my lookup, please lend a hand.&lt;/p&gt;_x000a_&lt;p&gt;Thanks for your help,&lt;/p&gt;_x000a_&lt;p&gt;jagger-meier_x000a_&lt;/p&gt;_x000a_"/>
    <d v="2010-03-30T03:04:26"/>
    <n v="0"/>
    <x v="0"/>
    <x v="0"/>
    <b v="0"/>
    <x v="0"/>
    <n v="3"/>
    <n v="40267.12777777778"/>
    <n v="0"/>
    <n v="284"/>
    <d v="2010-03-30T00:00:00"/>
    <n v="0"/>
    <x v="1322"/>
  </r>
  <r>
    <n v="1342"/>
    <n v="1"/>
    <x v="360"/>
    <x v="2"/>
    <s v="&lt;p&gt;Jagger-meier&lt;br /&gt;_x000a_When you say lookup, do you mean add up or sum&lt;/p&gt;_x000a_&lt;p&gt;If so you can use SUMIF, SUMIFS or SUMPRODUCT&lt;br /&gt;_x000a_http://chandoo.org/wp/2009/11/10/excel-sumproduct-formula/&lt;/p&gt;_x000a_&lt;p&gt;If you mean lookup, you will need to add a column to give each a unique identifier&lt;br /&gt;_x000a_and then write a report somewhere else that will extract all the data using the field values, unique id and Row No's_x000a_&lt;/p&gt;_x000a_"/>
    <d v="2010-03-30T04:04:13"/>
    <n v="0"/>
    <x v="1"/>
    <x v="1"/>
    <b v="1"/>
    <x v="1"/>
    <n v="3"/>
    <n v="40267.12777777778"/>
    <n v="4.181712962599704E-2"/>
    <n v="285"/>
    <d v="2010-03-30T00:00:00"/>
    <s v="jagger-meier"/>
    <x v="1323"/>
  </r>
  <r>
    <n v="1343"/>
    <n v="1"/>
    <x v="359"/>
    <x v="2"/>
    <s v="&lt;p&gt;Have you thought about adding another column with a formula like&lt;br /&gt;_x000a_=+DATE(LEFT(A1,4),MID(A1,5,2),MID(A1,7,2))+TIME(MID(A1,9,2),MID(A1,11,2),RIGHT(A1,2))&lt;br /&gt;_x000a_assumes your number 20100329163030 is in A1_x000a_&lt;/p&gt;_x000a_"/>
    <d v="2010-03-30T04:09:24"/>
    <n v="0"/>
    <x v="1"/>
    <x v="1"/>
    <b v="1"/>
    <x v="1"/>
    <n v="3"/>
    <n v="40266.959722222222"/>
    <n v="0.21347222222539131"/>
    <n v="286"/>
    <d v="2010-03-30T00:00:00"/>
    <s v="bufo0892"/>
    <x v="1324"/>
  </r>
  <r>
    <n v="1344"/>
    <n v="1"/>
    <x v="360"/>
    <x v="282"/>
    <s v="&lt;p&gt;Hi Hui, &lt;/p&gt;_x000a_&lt;p&gt;i mean vlook up. i tried SUMIF already but it is good for the total of the amount only.&lt;br /&gt;_x000a_i need the Documents Numbers also, i tried vlookup(s) with &quot;&amp;amp;&quot; but the results are the same.&lt;/p&gt;_x000a_&lt;p&gt;Thank you for your help and time._x000a_&lt;/p&gt;_x000a_"/>
    <d v="2010-03-30T04:13:23"/>
    <n v="0"/>
    <x v="2"/>
    <x v="0"/>
    <b v="1"/>
    <x v="0"/>
    <n v="3"/>
    <n v="40267.12777777778"/>
    <n v="0"/>
    <n v="286"/>
    <d v="2010-03-30T00:00:00"/>
    <n v="0"/>
    <x v="1325"/>
  </r>
  <r>
    <n v="1345"/>
    <n v="1"/>
    <x v="360"/>
    <x v="2"/>
    <s v="&lt;p&gt;You will need to add a column which will identify the rows that match your criteria&lt;br /&gt;_x000a_ie: =if(supplier=&quot;XYZ&quot;,max(column above me)+1, &quot;&quot;)&lt;br /&gt;_x000a_and add another column that Ranks the previous column&lt;/p&gt;_x000a_&lt;p&gt;Then you can write a report which looks up the values 1, 2, 3 etc and extracts the other data to make a report_x000a_&lt;/p&gt;_x000a_"/>
    <d v="2010-03-30T04:46:42"/>
    <n v="0"/>
    <x v="3"/>
    <x v="1"/>
    <b v="1"/>
    <x v="1"/>
    <n v="3"/>
    <n v="40267.12777777778"/>
    <n v="7.1319444439723156E-2"/>
    <n v="287"/>
    <d v="2010-03-30T00:00:00"/>
    <s v="jagger-meier"/>
    <x v="1326"/>
  </r>
  <r>
    <n v="1346"/>
    <n v="1"/>
    <x v="360"/>
    <x v="2"/>
    <s v="&lt;p&gt;Jagger-meier&lt;br /&gt;_x000a_Have a look at an example here&lt;/p&gt;_x000a_&lt;p&gt;http://rapidshare.com/files/369805558/VLookup_Report__jagger-meier_.xls_x000a_&lt;/p&gt;_x000a_"/>
    <d v="2010-03-30T05:26:17"/>
    <n v="0"/>
    <x v="4"/>
    <x v="1"/>
    <b v="1"/>
    <x v="1"/>
    <n v="3"/>
    <n v="40267.12777777778"/>
    <n v="9.8807870366727002E-2"/>
    <n v="288"/>
    <d v="2010-03-30T00:00:00"/>
    <s v="jagger-meier"/>
    <x v="1327"/>
  </r>
  <r>
    <n v="1347"/>
    <n v="1"/>
    <x v="361"/>
    <x v="283"/>
    <s v="&lt;p&gt;Hi Chandoo,&lt;/p&gt;_x000a_&lt;p&gt;   Am very Happy coz of learning a lots, lots of Tips and Trick in Excel sheet from you.&lt;br /&gt;_x000a_and am happy and will be happy to see your a updtaed (NEW) tricks and tips mails from you......&lt;/p&gt;_x000a_&lt;p&gt;and now my Issue is ?&lt;/p&gt;_x000a_&lt;p&gt;i was calculating some Revenue Reports.&lt;br /&gt;_x000a_i have give Range of Prices to different Products (like Grades)&lt;br /&gt;_x000a_to calculate automatically i have given =Today() formula (to know till date GRADE/RANGE of the product)&lt;/p&gt;_x000a_&lt;p&gt;for Ex:- Product 1 - Range is B till Date&lt;br /&gt;_x000a_now i have to give formula to Highlight the changed GRADE/RANGE of the product if it crosses yesterday (Date)&lt;/p&gt;_x000a_&lt;p&gt;so that i can know that at this date this has been changed to this GRADE/RANGE&lt;br /&gt;_x000a_like that&lt;/p&gt;_x000a_&lt;p&gt;can you help me in this._x000a_&lt;/p&gt;_x000a_"/>
    <d v="2010-03-30T07:34:19"/>
    <n v="0"/>
    <x v="0"/>
    <x v="0"/>
    <b v="0"/>
    <x v="0"/>
    <n v="3"/>
    <n v="40267.31527777778"/>
    <n v="0"/>
    <n v="288"/>
    <d v="2010-03-30T00:00:00"/>
    <n v="0"/>
    <x v="1328"/>
  </r>
  <r>
    <n v="1348"/>
    <n v="1"/>
    <x v="359"/>
    <x v="163"/>
    <s v="&lt;p&gt;Hi,&lt;/p&gt;_x000a_&lt;p&gt;Just adding to Hui's answer, you would then need to Custom format the cell to&lt;br /&gt;_x000a_yyyy/mm/dd hh:mm:ss_x000a_&lt;/p&gt;_x000a_"/>
    <d v="2010-03-30T09:05:09"/>
    <n v="0"/>
    <x v="2"/>
    <x v="0"/>
    <b v="1"/>
    <x v="0"/>
    <n v="3"/>
    <n v="40266.959722222222"/>
    <n v="0"/>
    <n v="288"/>
    <d v="2010-03-30T00:00:00"/>
    <n v="0"/>
    <x v="1329"/>
  </r>
  <r>
    <n v="1349"/>
    <n v="1"/>
    <x v="361"/>
    <x v="163"/>
    <s v="&lt;p&gt;Hi,&lt;/p&gt;_x000a_&lt;p&gt;Take a look at this link on Conditional Formatting with dates, that could help you&lt;/p&gt;_x000a_&lt;p&gt;http://chandoo.org/wp/2010/01/05/conditional-formatting-dates/_x000a_&lt;/p&gt;_x000a_"/>
    <d v="2010-03-30T09:18:26"/>
    <n v="0"/>
    <x v="1"/>
    <x v="0"/>
    <b v="1"/>
    <x v="0"/>
    <n v="3"/>
    <n v="40267.31527777778"/>
    <n v="0"/>
    <n v="288"/>
    <d v="2010-03-30T00:00:00"/>
    <n v="0"/>
    <x v="1330"/>
  </r>
  <r>
    <n v="1350"/>
    <n v="1"/>
    <x v="352"/>
    <x v="2"/>
    <s v="&lt;p&gt;Uvalet&lt;br /&gt;_x000a_Can you email a copy to me at ihuitson at gmail dot com_x000a_&lt;/p&gt;_x000a_"/>
    <d v="2010-03-30T10:57:40"/>
    <n v="0"/>
    <x v="3"/>
    <x v="1"/>
    <b v="1"/>
    <x v="1"/>
    <n v="3"/>
    <n v="40263.644444444442"/>
    <n v="3.8122685185226146"/>
    <n v="289"/>
    <d v="2010-03-30T00:00:00"/>
    <s v="Uvalet"/>
    <x v="1331"/>
  </r>
  <r>
    <n v="1351"/>
    <n v="1"/>
    <x v="362"/>
    <x v="278"/>
    <s v="&lt;p&gt;Okay, you amazed me, yesterday; here's another.  Multiple worksheets.  Column headings vary in column placement among the sheets.  I need to find data based on a job number.  I enter the alphanumeric job number into cell c3 (example) on a master spread sheet.  The formula needs to search across five 'feeder' worksheets, match the number, copy corresponding data from neighboring cells of the 'feeder' sheet with the number, and populate corresponding row data to the master spreadsheet.  If the number is not found, &quot;Not Found&quot; is printed in the formula's cell.  I've tried copying [=(cellcontents)] data from the five 'feeder' sheets to one sheet and tried sumproduct, vlookup, and index match formulas, but the results aren't consistent because the five sheets are updated daily which, somehow, adversely impacts the formulas and returns a #N/A error.  I need a surefire fix.  Also, is there any way I can be prompted when my question is responded to?  Thanks, in advance...and probably afterward, too, but wanted to throw that in :&amp;lt;) !_x000a_&lt;/p&gt;_x000a_"/>
    <d v="2010-03-30T12:46:18"/>
    <n v="0"/>
    <x v="0"/>
    <x v="0"/>
    <b v="0"/>
    <x v="0"/>
    <n v="3"/>
    <n v="40267.531944444447"/>
    <n v="0"/>
    <n v="289"/>
    <d v="2010-03-30T00:00:00"/>
    <n v="0"/>
    <x v="1332"/>
  </r>
  <r>
    <n v="1352"/>
    <n v="1"/>
    <x v="358"/>
    <x v="280"/>
    <s v="&lt;p&gt;Thanks for taking the time to help me out with this, oldchippy.&lt;br /&gt;_x000a_I will try the link you provided._x000a_&lt;/p&gt;_x000a_"/>
    <d v="2010-03-30T12:48:59"/>
    <n v="0"/>
    <x v="4"/>
    <x v="0"/>
    <b v="1"/>
    <x v="0"/>
    <n v="3"/>
    <n v="40266.755555555559"/>
    <n v="0"/>
    <n v="289"/>
    <d v="2010-03-30T00:00:00"/>
    <n v="0"/>
    <x v="1333"/>
  </r>
  <r>
    <n v="1353"/>
    <n v="1"/>
    <x v="362"/>
    <x v="2"/>
    <s v="&lt;p&gt;mbeane&lt;br /&gt;_x000a_1. Are the columns in fixed locations on each of the five sheets?&lt;br /&gt;_x000a_2. Is there only 1 entry corresponding with C3 from each sheet or multiple ?&lt;br /&gt;_x000a_3. When you say adjacent cells, I assume you mean in the same row ?&lt;br /&gt;_x000a_4. Is the master sheet broken up into different areas based on the data from each sheet ?&lt;br /&gt;_x000a_5. Are you able to post the spreadsheet somewhere (randomise/anonymize the data) for us to review&lt;br /&gt;_x000a_It can be done, but the above will help alot_x000a_&lt;/p&gt;_x000a_"/>
    <d v="2010-03-30T13:01:44"/>
    <n v="0"/>
    <x v="1"/>
    <x v="1"/>
    <b v="1"/>
    <x v="1"/>
    <n v="3"/>
    <n v="40267.531944444447"/>
    <n v="1.0925925926130731E-2"/>
    <n v="290"/>
    <d v="2010-03-30T00:00:00"/>
    <s v="mbeane"/>
    <x v="1334"/>
  </r>
  <r>
    <n v="1354"/>
    <n v="1"/>
    <x v="362"/>
    <x v="278"/>
    <s v="&lt;p&gt;1.  First few columns are the same for all feeder sheets.  After D, columns are not in fixed locations.  Due date for one customer may be in M, but may be in J for the next customer, based on specific customer needs.  However, column C always contains job number.&lt;br /&gt;_x000a_2.  Only one entry.  Example:  Job 12345 will only appear once among the customers (feeder sheets).&lt;br /&gt;_x000a_3.  Same row.  Finding job 12345 in column C, row 18 of customer ABC, I want to copy the information from adjacent cells of row 18 into their destination cells.&lt;br /&gt;_x000a_4.  Master sheet is not divided.  Basically, I'm creating job schedules for different work centers, each with their own 'master sheet'.  I used the singular reference to simplify my request.&lt;br /&gt;_x000a_5.  Data is proprietary by customer request.  Wish I could, would simplify things.&lt;br /&gt;_x000a_6.  Again, you guys amaze me at the rapidity of your response!_x000a_&lt;/p&gt;_x000a_"/>
    <d v="2010-03-30T13:50:29"/>
    <n v="0"/>
    <x v="2"/>
    <x v="0"/>
    <b v="1"/>
    <x v="0"/>
    <n v="3"/>
    <n v="40267.531944444447"/>
    <n v="0"/>
    <n v="290"/>
    <d v="2010-03-30T00:00:00"/>
    <n v="0"/>
    <x v="1335"/>
  </r>
  <r>
    <n v="1355"/>
    <n v="1"/>
    <x v="362"/>
    <x v="278"/>
    <s v="&lt;p&gt;Follow-up Example:&lt;br /&gt;_x000a_Customer Feeder Sheet #1, Columns A through D, enter the following data.&lt;br /&gt;_x000a_   Row 1:  ABC, 4/5/10, 12345, 4A123&lt;br /&gt;_x000a_   Row 2:  BCD, 4/8/10, 23456, 4B123&lt;br /&gt;_x000a_Customer Feeder Sheet #2, Columns A through D, enter the following data.&lt;br /&gt;_x000a_   Row 1:  XYZ, 4/15/10, 34567, 4C123&lt;br /&gt;_x000a_   Row 2:  CDE, 4/18/10, 45678, 4D123&lt;br /&gt;_x000a_Master Sheet:  When I enter &quot;23456&quot; in column C of row 1, I need to search all feeder sheets and extrapolate the following to their destination cells.&lt;br /&gt;_x000a_   Column A:  &quot;BCD&quot;&lt;br /&gt;_x000a_   Column B:  &quot;4/8/10&quot;&lt;br /&gt;_x000a_   Column D:  &quot;4B123&quot;_x000a_&lt;/p&gt;_x000a_"/>
    <d v="2010-03-30T14:10:27"/>
    <n v="0"/>
    <x v="3"/>
    <x v="0"/>
    <b v="1"/>
    <x v="0"/>
    <n v="3"/>
    <n v="40267.531944444447"/>
    <n v="0"/>
    <n v="290"/>
    <d v="2010-03-30T00:00:00"/>
    <n v="0"/>
    <x v="1336"/>
  </r>
  <r>
    <n v="1356"/>
    <n v="1"/>
    <x v="362"/>
    <x v="2"/>
    <s v="&lt;p&gt;Do the sheets have consistant &amp;amp; regular names or do they change from job to job ?&lt;br /&gt;_x000a_Do you want to look up more than 1 job at a time ?&lt;/p&gt;_x000a_&lt;p&gt;If the above Q's are Yes, you will probably need a macro to do the looking up for you&lt;/p&gt;_x000a_&lt;p&gt;If the sheet names are consistant, it could be done without macro's, but will be difficult to advise with limited data_x000a_&lt;/p&gt;_x000a_"/>
    <d v="2010-03-30T14:18:43"/>
    <n v="0"/>
    <x v="4"/>
    <x v="1"/>
    <b v="1"/>
    <x v="1"/>
    <n v="3"/>
    <n v="40267.531944444447"/>
    <n v="6.4386574071249925E-2"/>
    <n v="291"/>
    <d v="2010-03-30T00:00:00"/>
    <s v="mbeane"/>
    <x v="1337"/>
  </r>
  <r>
    <n v="1357"/>
    <n v="1"/>
    <x v="362"/>
    <x v="278"/>
    <s v="&lt;p&gt;Sheet names are consistent.  Only job data changes within each feeder sheet.  Changes are dynamic and occur two or more times a day, depending on job completion status.  (We're trying to provide near real-time data to our production leads.)  Regrettably, I can spell &quot;VBA&quot;, but cannot program in it or any other current language.  Only real data that changes is the job number and its related row data.  Thanks for your patience._x000a_&lt;/p&gt;_x000a_"/>
    <d v="2010-03-30T15:18:14"/>
    <n v="0"/>
    <x v="5"/>
    <x v="0"/>
    <b v="1"/>
    <x v="0"/>
    <n v="3"/>
    <n v="40267.531944444447"/>
    <n v="0"/>
    <n v="291"/>
    <d v="2010-03-30T00:00:00"/>
    <n v="0"/>
    <x v="1338"/>
  </r>
  <r>
    <n v="1358"/>
    <n v="1"/>
    <x v="352"/>
    <x v="273"/>
    <s v="&lt;p&gt;I sent an email to you with the sheet I am using.&lt;/p&gt;_x000a_&lt;p&gt;Thanks_x000a_&lt;/p&gt;_x000a_"/>
    <d v="2010-03-30T15:19:52"/>
    <n v="0"/>
    <x v="4"/>
    <x v="0"/>
    <b v="1"/>
    <x v="0"/>
    <n v="3"/>
    <n v="40263.644444444442"/>
    <n v="0"/>
    <n v="291"/>
    <d v="2010-03-30T00:00:00"/>
    <n v="0"/>
    <x v="1339"/>
  </r>
  <r>
    <n v="1359"/>
    <n v="1"/>
    <x v="360"/>
    <x v="282"/>
    <s v="&lt;p&gt;Hui, thanks a lot. More power to all the Ninjas and Masters of Chandoo.org_x000a_&lt;/p&gt;_x000a_"/>
    <d v="2010-03-30T15:29:59"/>
    <n v="0"/>
    <x v="5"/>
    <x v="0"/>
    <b v="1"/>
    <x v="0"/>
    <n v="3"/>
    <n v="40267.12777777778"/>
    <n v="0"/>
    <n v="291"/>
    <d v="2010-03-30T00:00:00"/>
    <n v="0"/>
    <x v="1340"/>
  </r>
  <r>
    <n v="1360"/>
    <n v="1"/>
    <x v="359"/>
    <x v="281"/>
    <s v="&lt;p&gt;Hui, Old Chippy,&lt;br /&gt;_x000a_Thanks very much for this.  I'm not familiar at all with manipulating dates in Excel beyond just changing the format thru the menu.  Have never used any date formulas, so I had not considered the approach that Hui offered.  I was thinking I could create a mask of some kind in an adjacent column, but couldn't figure out how.&lt;br /&gt;_x000a_This solution will work just fine, so thanks again._x000a_&lt;/p&gt;_x000a_"/>
    <d v="2010-03-30T15:35:03"/>
    <n v="0"/>
    <x v="3"/>
    <x v="0"/>
    <b v="1"/>
    <x v="0"/>
    <n v="3"/>
    <n v="40266.959722222222"/>
    <n v="0"/>
    <n v="291"/>
    <d v="2010-03-30T00:00:00"/>
    <n v="0"/>
    <x v="1341"/>
  </r>
  <r>
    <n v="1361"/>
    <n v="1"/>
    <x v="363"/>
    <x v="237"/>
    <s v="&lt;p&gt;Hi all, is there an easy way to link to active directory and pull in a username?&lt;/p&gt;_x000a_&lt;p&gt;Can't seem to find any article or posts on this on this site.&lt;/p&gt;_x000a_&lt;p&gt;cheers_x000a_&lt;/p&gt;_x000a_"/>
    <d v="2010-03-30T18:31:00"/>
    <n v="0"/>
    <x v="0"/>
    <x v="0"/>
    <b v="0"/>
    <x v="0"/>
    <n v="3"/>
    <n v="40267.771527777775"/>
    <n v="0"/>
    <n v="291"/>
    <d v="2010-03-30T00:00:00"/>
    <n v="0"/>
    <x v="1342"/>
  </r>
  <r>
    <n v="1362"/>
    <n v="1"/>
    <x v="364"/>
    <x v="37"/>
    <s v="&lt;p&gt;All,&lt;/p&gt;_x000a_&lt;p&gt;I have this pivot table with year as a Page, Average of amount as Data, country as Row, and Type as Column.&lt;/p&gt;_x000a_&lt;p&gt;Type has 2 concepts: C1 and C2. The result is that I am showing averages for C1 and C2 per country.&lt;/p&gt;_x000a_&lt;p&gt;I need to add the Ratio C1/C2 as a concept. I tried as a calculated item, but Excel displays an error saying that it cannot add a calculated item when there are Averages.&lt;/p&gt;_x000a_&lt;p&gt;how can I achieve this, preferable not to add a column in the data sheet.?&lt;/p&gt;_x000a_&lt;p&gt;Rgds,&lt;/p&gt;_x000a_&lt;p&gt;Martin_x000a_&lt;/p&gt;_x000a_"/>
    <d v="2010-03-30T19:29:58"/>
    <n v="0"/>
    <x v="0"/>
    <x v="0"/>
    <b v="0"/>
    <x v="0"/>
    <n v="3"/>
    <n v="40267.811805555553"/>
    <n v="0"/>
    <n v="291"/>
    <d v="2010-03-30T00:00:00"/>
    <n v="0"/>
    <x v="1343"/>
  </r>
  <r>
    <n v="1363"/>
    <n v="1"/>
    <x v="362"/>
    <x v="278"/>
    <s v="&lt;p&gt;I've discovered a follow-on problem.  When my job numbers break into the 20000 and above, range, Excel will not recognize them.  Jobs numbered 19999 and below work in the formulas I've tried, but injected the number 20000, 20001, and above don't.  All cells formatted the same.  No differences in formulas between those that work and the 20k formulas.  Am I unique or is this an MS issue I'm not aware of?_x000a_&lt;/p&gt;_x000a_"/>
    <d v="2010-03-30T19:58:01"/>
    <n v="0"/>
    <x v="6"/>
    <x v="0"/>
    <b v="1"/>
    <x v="0"/>
    <n v="3"/>
    <n v="40267.531944444447"/>
    <n v="0"/>
    <n v="291"/>
    <d v="2010-03-30T00:00:00"/>
    <n v="0"/>
    <x v="1344"/>
  </r>
  <r>
    <n v="1365"/>
    <n v="1"/>
    <x v="364"/>
    <x v="2"/>
    <s v="&lt;p&gt;Martin&lt;br /&gt;_x000a_As you noted remove all the fields from the table area of the Pivot Table&lt;br /&gt;_x000a_Add a simple Field to the data area Ammount and set it to Sum&lt;br /&gt;_x000a_Select a C1 or C2 header and then add a Calculated Item (Not a Calculated Field)&lt;br /&gt;_x000a_Call it Ratio and set the formula to =Sum( C1)/Sum( C2)_x000a_&lt;/p&gt;_x000a_"/>
    <d v="2010-03-31T11:32:05"/>
    <n v="0"/>
    <x v="1"/>
    <x v="1"/>
    <b v="1"/>
    <x v="1"/>
    <n v="4"/>
    <n v="40267.811805555553"/>
    <n v="0.66880787037371192"/>
    <n v="292"/>
    <d v="2010-03-31T00:00:00"/>
    <s v="Martin"/>
    <x v="1345"/>
  </r>
  <r>
    <n v="1367"/>
    <n v="1"/>
    <x v="365"/>
    <x v="262"/>
    <s v="&lt;p&gt;Hi,&lt;/p&gt;_x000a_&lt;p&gt;Just discovered that you can use styles in Excel as well. I have a report (Excel 2003)where I control the number by simply dividing this by 1000, mln or bln (Investments). I think using the appropriate format would be better, but I generate some 20 country reports from the same file. Any suggestion on how to automatically select the correct formatting per country, preferably no VBA because in due time I'll hand the template over to someone else.&lt;/p&gt;_x000a_&lt;p&gt;GJ_x000a_&lt;/p&gt;_x000a_"/>
    <d v="2010-03-31T19:36:39"/>
    <n v="0"/>
    <x v="0"/>
    <x v="0"/>
    <b v="0"/>
    <x v="0"/>
    <n v="4"/>
    <n v="40268.816666666666"/>
    <n v="0"/>
    <n v="292"/>
    <d v="2010-03-31T00:00:00"/>
    <n v="0"/>
    <x v="1346"/>
  </r>
  <r>
    <n v="1368"/>
    <n v="1"/>
    <x v="366"/>
    <x v="284"/>
    <s v="&lt;p&gt;Hi,&lt;/p&gt;_x000a_&lt;p&gt;I've been scraping my brain over this and I'm lost. I get excel spreadsheets (financials, weekly numbers) every week and I need to update my annual reporting spreadsheet so that I can provide it to my boss. Now my boss wants to improve efficiency and the ability to &quot;push a button&quot; which will automatically update the spreadsheet with the numbers. I do not want to do a cell reference, as the annual reporting spreadsheet gets emailed to others (we do not have a shared drive location). &lt;/p&gt;_x000a_&lt;p&gt;I am wondering if anyone knows a macro that can automatically copy data from one workbook and paste it to an exact location in another workbook.&lt;/p&gt;_x000a_&lt;p&gt;Thank you in advance for your help. I am very appreciative._x000a_&lt;/p&gt;_x000a_"/>
    <d v="2010-03-31T22:09:01"/>
    <n v="0"/>
    <x v="0"/>
    <x v="0"/>
    <b v="0"/>
    <x v="0"/>
    <n v="4"/>
    <n v="40268.92291666667"/>
    <n v="0"/>
    <n v="292"/>
    <d v="2010-03-31T00:00:00"/>
    <n v="0"/>
    <x v="1347"/>
  </r>
  <r>
    <n v="1369"/>
    <n v="1"/>
    <x v="365"/>
    <x v="2"/>
    <s v="&lt;p&gt;Gert-Jan&lt;br /&gt;_x000a_Setup a range of various format templates in some cells&lt;/p&gt;_x000a_&lt;p&gt;for Normal, Thousands, Millions and Billions&lt;br /&gt;_x000a_A1 ###.#&lt;br /&gt;_x000a_A2 ###,.#&lt;br /&gt;_x000a_A3 ###,,.#&lt;br /&gt;_x000a_A4 ###,,,.#&lt;br /&gt;_x000a_Modify the above to suit your needs&lt;/p&gt;_x000a_&lt;p&gt;Lets Say the number you want to display is in C1&lt;/p&gt;_x000a_&lt;p&gt;I would use somthing like&lt;/p&gt;_x000a_&lt;p&gt;C2   =if(C1&amp;lt;1000,1,if(C1&amp;lt;1E6,2,if(C1&amp;lt;1E9,3,4)))&lt;br /&gt;_x000a_C3   =text(C1, choose(C2,A1,A2,A3,A4))&lt;/p&gt;_x000a_&lt;p&gt;You can countryise it via&lt;/p&gt;_x000a_&lt;p&gt;for Australia, US, Europe, UK&lt;br /&gt;_x000a_A1 A$ ###.#&lt;br /&gt;_x000a_A2 $ ###.#&lt;br /&gt;_x000a_A3 E$ ###.#&lt;br /&gt;_x000a_A4 &amp;amp; ###.#&lt;br /&gt;_x000a_Put a Pound sign in where the &amp;amp; is in A4&lt;br /&gt;_x000a_and change the equation in C2 to suit_x000a_&lt;/p&gt;_x000a_"/>
    <d v="2010-04-01T03:52:34"/>
    <n v="0"/>
    <x v="1"/>
    <x v="1"/>
    <b v="1"/>
    <x v="1"/>
    <n v="5"/>
    <n v="40268.816666666666"/>
    <n v="0.34483796296262881"/>
    <n v="293"/>
    <d v="2010-04-01T00:00:00"/>
    <s v="gjl"/>
    <x v="1348"/>
  </r>
  <r>
    <n v="1370"/>
    <n v="1"/>
    <x v="366"/>
    <x v="2"/>
    <s v="&lt;p&gt;Sunshine&lt;/p&gt;_x000a_&lt;p&gt;If you use direct references as you suggested, when the other people open the spreadsheet, the values will be maintained even though the links cannot be re-established.&lt;/p&gt;_x000a_&lt;p&gt;Alternatively, setup one or 2 pages where the data is linked and then when you send out the spreadsheet, send a copy and copy those areas which are linked as values._x000a_&lt;/p&gt;_x000a_"/>
    <d v="2010-04-01T05:50:27"/>
    <n v="0"/>
    <x v="1"/>
    <x v="1"/>
    <b v="1"/>
    <x v="1"/>
    <n v="5"/>
    <n v="40268.92291666667"/>
    <n v="0.32045138888497604"/>
    <n v="294"/>
    <d v="2010-04-01T00:00:00"/>
    <s v="sunshine292"/>
    <x v="1349"/>
  </r>
  <r>
    <n v="1371"/>
    <n v="1"/>
    <x v="367"/>
    <x v="285"/>
    <s v="&lt;p&gt;Hi there... new to this, but i have an excel question that no-one seems to have an answer for and i'm hoping you can help? &lt;/p&gt;_x000a_&lt;p&gt;I've got a large spreadsheet, containing information on project leads i'm chasing, for two separate offices. I differentiate between the two offices in column A by noting either 'X' or 'T' on each row.&lt;/p&gt;_x000a_&lt;p&gt;I also have the project value in column C, noted as 1.7, 0.56 etc.&lt;/p&gt;_x000a_&lt;p&gt;What i want to do is put in a formula which calculates the project totals for each office... for example: if column A (A2:A273) =&quot;T&quot;, then add the corresponding value in column C to the final number. If A2:A273=&quot;X&quot; then ignore the corresponding value in column C for that row.&lt;/p&gt;_x000a_&lt;p&gt;I need to have two separate project totals for office 'X' and office 'T', but i can't figure out how to do it.&lt;/p&gt;_x000a_&lt;p&gt;Would rather not write a macro as i've never done it before, but if you could show me a way to write a formula to work out the above i'd be very grateful!&lt;/p&gt;_x000a_&lt;p&gt;Thanks :)&lt;/p&gt;_x000a_&lt;p&gt;Rachael._x000a_&lt;/p&gt;_x000a_"/>
    <d v="2010-04-01T14:37:39"/>
    <n v="0"/>
    <x v="0"/>
    <x v="0"/>
    <b v="0"/>
    <x v="0"/>
    <n v="5"/>
    <n v="40269.609027777777"/>
    <n v="0"/>
    <n v="294"/>
    <d v="2010-04-01T00:00:00"/>
    <n v="0"/>
    <x v="1350"/>
  </r>
  <r>
    <n v="1372"/>
    <n v="1"/>
    <x v="363"/>
    <x v="0"/>
    <s v="&lt;p&gt;you mean to excel? I am not sure about the active directory apis. But they should be easily accessible from VBA..._x000a_&lt;/p&gt;_x000a_"/>
    <d v="2010-04-01T15:40:31"/>
    <n v="0"/>
    <x v="1"/>
    <x v="0"/>
    <b v="1"/>
    <x v="0"/>
    <n v="5"/>
    <n v="40267.771527777775"/>
    <n v="0"/>
    <n v="294"/>
    <d v="2010-04-01T00:00:00"/>
    <n v="0"/>
    <x v="1351"/>
  </r>
  <r>
    <n v="1373"/>
    <n v="1"/>
    <x v="367"/>
    <x v="0"/>
    <s v="&lt;p&gt;You can use sumif formula to do this.&lt;/p&gt;_x000a_&lt;p&gt;total for project &quot;X&quot; =sumif(A2:A273,&quot;X&quot;,C2:C273)&lt;br /&gt;_x000a_total for project &quot;T&quot; =sumif(A2:A273,&quot;T&quot;,C2:C273)_x000a_&lt;/p&gt;_x000a_"/>
    <d v="2010-04-01T15:43:21"/>
    <n v="0"/>
    <x v="1"/>
    <x v="0"/>
    <b v="1"/>
    <x v="0"/>
    <n v="5"/>
    <n v="40269.609027777777"/>
    <n v="0"/>
    <n v="294"/>
    <d v="2010-04-01T00:00:00"/>
    <n v="0"/>
    <x v="1352"/>
  </r>
  <r>
    <n v="1374"/>
    <n v="1"/>
    <x v="368"/>
    <x v="286"/>
    <s v="&lt;p&gt;Hi,&lt;br /&gt;_x000a_I am trying to write a formula to help with auditing material reports.  We have chemical ranges set up with a minimum and maximum, then the actual result is entered in another column.  When the result is entered I would like to have it show whether the result is in range or not.  Example&lt;/p&gt;_x000a_&lt;p&gt;Carbon        Min  .05%       Max 1.2%                      Actual result    .09%            Accept or Reject&lt;/p&gt;_x000a_&lt;p&gt;I have been trying If,then as well IF, AND but without any luck.&lt;/p&gt;_x000a_&lt;p&gt;Thanks for your help!!_x000a_&lt;/p&gt;_x000a_"/>
    <d v="2010-04-01T20:50:04"/>
    <n v="0"/>
    <x v="0"/>
    <x v="0"/>
    <b v="0"/>
    <x v="0"/>
    <n v="5"/>
    <n v="40269.868055555555"/>
    <n v="0"/>
    <n v="294"/>
    <d v="2010-04-01T00:00:00"/>
    <n v="0"/>
    <x v="1353"/>
  </r>
  <r>
    <n v="1375"/>
    <n v="1"/>
    <x v="368"/>
    <x v="2"/>
    <s v="&lt;p&gt;Grashop&lt;br /&gt;_x000a_try&lt;br /&gt;_x000a_=if(and(carbon&amp;gt;=min,carbon&amp;lt;=max),&quot;In range&quot;,&quot;Out of range&quot;)&lt;br /&gt;_x000a_put the cell references in for min, max and carbon as appropriate&lt;br /&gt;_x000a_change &amp;gt;= to &amp;gt; as you require etc_x000a_&lt;/p&gt;_x000a_"/>
    <d v="2010-04-02T00:03:05"/>
    <n v="0"/>
    <x v="1"/>
    <x v="1"/>
    <b v="1"/>
    <x v="1"/>
    <n v="6"/>
    <n v="40269.868055555555"/>
    <n v="0.1340856481474475"/>
    <n v="295"/>
    <d v="2010-04-02T00:00:00"/>
    <s v="grashop"/>
    <x v="1354"/>
  </r>
  <r>
    <n v="1376"/>
    <n v="1"/>
    <x v="368"/>
    <x v="286"/>
    <s v="&lt;p&gt;Wow thanks that looks like it is going to work perfectly!!  Thank you, Thank you!!!!  Saved by the Ninja!!!_x000a_&lt;/p&gt;_x000a_"/>
    <d v="2010-04-02T15:05:26"/>
    <n v="0"/>
    <x v="2"/>
    <x v="0"/>
    <b v="1"/>
    <x v="0"/>
    <n v="6"/>
    <n v="40269.868055555555"/>
    <n v="0"/>
    <n v="295"/>
    <d v="2010-04-02T00:00:00"/>
    <n v="0"/>
    <x v="1355"/>
  </r>
  <r>
    <n v="1377"/>
    <n v="1"/>
    <x v="365"/>
    <x v="262"/>
    <s v="&lt;p&gt;Hui,&lt;/p&gt;_x000a_&lt;p&gt;Thanks, I tried it and it works perfect. Didn't know that there was a function called choose. using the text function to control the formatting is really nice too.&lt;/p&gt;_x000a_&lt;p&gt;Why I choose to divide the number by 1000 or so is that this way you get the result (by vlookup or different) and apply formatting directly to that cell. This makes it easier to control the overall look. The report currently consists of some 8 sheets and will double or treble in time (but that's a whole different discussion).&lt;br /&gt;_x000a_Less formula's also mean that others that use the template better understand what happens.&lt;/p&gt;_x000a_&lt;p&gt;Also, in our offices we're using both European and US set ups. In Europe the point is used for thousands, whereas the comma is used for decimals. &lt;/p&gt;_x000a_&lt;p&gt;Thanks for your solution. Rather ingenious._x000a_&lt;/p&gt;_x000a_"/>
    <d v="2010-04-04T13:55:58"/>
    <n v="0"/>
    <x v="2"/>
    <x v="0"/>
    <b v="1"/>
    <x v="0"/>
    <n v="1"/>
    <n v="40268.816666666666"/>
    <n v="0"/>
    <n v="295"/>
    <d v="2010-04-04T00:00:00"/>
    <n v="0"/>
    <x v="1356"/>
  </r>
  <r>
    <n v="1378"/>
    <n v="1"/>
    <x v="369"/>
    <x v="262"/>
    <s v="&lt;p&gt;In another posting I mentioned that I'm preparing reports (Excel 2003) that are used by people with different regional and language settings in Windows (Because of their location or they global IT profile)&lt;/p&gt;_x000a_&lt;p&gt;For instance on the first page of the report the reporting date is printed using TODAY and TEXT. My profile uses Dutch settings.&lt;br /&gt;_x000a_In this case jjjj is the same as yyyy in English (jaar is Dutch for year).&lt;br /&gt;_x000a_For the final report it is not relevant because everything is pasted as values to a new workbook and then saved, but if somebody with different regional options prepares the report the formula doesn't work. Colleagues can be from all over the world e.g. Central Europe, Asia or the US)&lt;/p&gt;_x000a_&lt;p&gt;=&quot;Reporting Date: &quot;&amp;amp;TEXT(TODAY();&quot;[$-409]mmmm d, jjjj&quot;)&lt;/p&gt;_x000a_&lt;p&gt;Same problem occurs if you use the text function to control the formatting (comma and point sometimes need to be switched).&lt;/p&gt;_x000a_&lt;p&gt;I assume that there is some function in Excel that can tell you what the regional and language options for the active user are. If anybody knows please tell me. From that you can create a table and a vlookup. It's not a pretty solution, but it ought to work. &lt;/p&gt;_x000a_&lt;p&gt;Any suggestions on a more elegant approach?_x000a_&lt;/p&gt;_x000a_"/>
    <d v="2010-04-04T14:13:29"/>
    <n v="0"/>
    <x v="0"/>
    <x v="0"/>
    <b v="0"/>
    <x v="0"/>
    <n v="1"/>
    <n v="40272.592361111114"/>
    <n v="0"/>
    <n v="295"/>
    <d v="2010-04-04T00:00:00"/>
    <n v="0"/>
    <x v="1357"/>
  </r>
  <r>
    <n v="1379"/>
    <n v="1"/>
    <x v="370"/>
    <x v="287"/>
    <s v="&lt;p&gt;In column A i have a date and in column B i have a time, i would like these to automatically fill when i fill in column C. i have entered the formula to do just that but each time i enter info on a new line of the log all the dates and times update to the last log entry. How can i fix this?_x000a_&lt;/p&gt;_x000a_"/>
    <d v="2010-04-04T16:40:04"/>
    <n v="0"/>
    <x v="0"/>
    <x v="0"/>
    <b v="0"/>
    <x v="0"/>
    <n v="1"/>
    <n v="40272.694444444445"/>
    <n v="0"/>
    <n v="295"/>
    <d v="2010-04-04T00:00:00"/>
    <n v="0"/>
    <x v="1358"/>
  </r>
  <r>
    <n v="1380"/>
    <n v="1"/>
    <x v="371"/>
    <x v="287"/>
    <s v="&lt;p&gt;How do i format a cell to take and display a GPS coordinate....Latitude and Longitude - written in degrees, minutes.minutes?_x000a_&lt;/p&gt;_x000a_"/>
    <d v="2010-04-04T16:55:02"/>
    <n v="0"/>
    <x v="0"/>
    <x v="0"/>
    <b v="0"/>
    <x v="0"/>
    <n v="1"/>
    <n v="40272.704861111109"/>
    <n v="0"/>
    <n v="295"/>
    <d v="2010-04-04T00:00:00"/>
    <n v="0"/>
    <x v="1359"/>
  </r>
  <r>
    <n v="1381"/>
    <n v="1"/>
    <x v="371"/>
    <x v="163"/>
    <s v="&lt;p&gt;Hi bbowes7,&lt;/p&gt;_x000a_&lt;p&gt;Take a look here&lt;/p&gt;_x000a_&lt;p&gt;http://www.cpearson.com/EXCEL/LatLong.aspx_x000a_&lt;/p&gt;_x000a_"/>
    <d v="2010-04-04T22:08:52"/>
    <n v="0"/>
    <x v="1"/>
    <x v="0"/>
    <b v="1"/>
    <x v="0"/>
    <n v="1"/>
    <n v="40272.704861111109"/>
    <n v="0"/>
    <n v="295"/>
    <d v="2010-04-04T00:00:00"/>
    <n v="0"/>
    <x v="1360"/>
  </r>
  <r>
    <n v="1382"/>
    <n v="1"/>
    <x v="370"/>
    <x v="2"/>
    <s v="&lt;p&gt;bbowes7&lt;br /&gt;_x000a_Put the following code in a worksheet code page for the worksheet you want to enter your data&lt;br /&gt;_x000a_From the spreadsheet, Alt F11 and double click on the page Icon for your worksheet and paste the code in&lt;br /&gt;_x000a_=========================&lt;/p&gt;_x000a_&lt;p&gt;Private Sub Worksheet_Change(ByVal Target As Range)&lt;/p&gt;_x000a_&lt;p&gt;If (Target.Column) = 3 Then&lt;br /&gt;_x000a_   Cells(Target.Row, 1).Value = Now 'Put the Current Date in this Row Column A&lt;br /&gt;_x000a_   Cells(Target.Row, 1).NumberFormat = &quot;dd mmm yyyy&quot; 'Set the date Format&lt;br /&gt;_x000a_   Cells(Target.Row, 2).Value = Now 'Put the Current Time in this Row Column B&lt;br /&gt;_x000a_   Cells(Target.Row, 2).NumberFormat = &quot;h:mm AM/PM&quot; 'Set the Time Format&lt;br /&gt;_x000a_End If&lt;/p&gt;_x000a_&lt;p&gt;End Sub_x000a_&lt;/p&gt;_x000a_"/>
    <d v="2010-04-05T01:22:26"/>
    <n v="0"/>
    <x v="1"/>
    <x v="1"/>
    <b v="1"/>
    <x v="1"/>
    <n v="2"/>
    <n v="40272.694444444445"/>
    <n v="0.36280092592642177"/>
    <n v="296"/>
    <d v="2010-04-05T00:00:00"/>
    <s v="bbowes7"/>
    <x v="1361"/>
  </r>
  <r>
    <n v="1383"/>
    <n v="1"/>
    <x v="372"/>
    <x v="174"/>
    <s v="&lt;p&gt;Hi fellow PHD fans.  I'm trying to create a user-friendly Excel sheet to aid my colleagues in visualizing the fiscal year impacts of new contracts with our vendors.  The contracts are always written on a calendar year basis (i.e., &quot;the vendor will receive a sum total of $X, payable in equal quarterly installments, during calendar year 2010&quot;) but of course internally we need to translate that in terms of our fiscal year (May 1-April 30).  I'd like to have a worksheet that would allow the user to input different scenarios to see their effects on different FYs.  For example, what is the expected impact on each of the next 3 FYs if I pay this vendor monthly versus paying semi-annually versus paying quarterly?&lt;/p&gt;_x000a_&lt;p&gt;I'm having a hard time figuring out where to start on this without relying on some monstrously large IF statements.  Would welcome any tips or ideas anyone has.  The end product really needs to be quite simple -- ideally the user would just input the contract date range and annual amount due, and then can choose among different scenarios to see what happens -- but I'm game to set up sophisticated macros or analyses in the background if necessary.&lt;/p&gt;_x000a_&lt;p&gt;Thanks in advance for your help!&lt;br /&gt;_x000a_tmckerahan_x000a_&lt;/p&gt;_x000a_"/>
    <d v="2010-04-05T20:11:42"/>
    <n v="0"/>
    <x v="0"/>
    <x v="0"/>
    <b v="0"/>
    <x v="0"/>
    <n v="2"/>
    <n v="40273.84097222222"/>
    <n v="0"/>
    <n v="296"/>
    <d v="2010-04-05T00:00:00"/>
    <n v="0"/>
    <x v="1362"/>
  </r>
  <r>
    <n v="1384"/>
    <n v="1"/>
    <x v="373"/>
    <x v="281"/>
    <s v="&lt;p&gt;In this subroutine I would like to have the result appear as HP 19&quot; CRT Monitor, but I cannot figure out how to make it work.  It's easy to make it work if it's a 19-foot monitor, as this code does.  How do I get VBA to display inches, instead?&lt;/p&gt;_x000a_&lt;p&gt;Sub LongItemNameForAssets()&lt;br /&gt;_x000a_    Select Case Range(&quot;C2&quot;).Text&lt;br /&gt;_x000a_        Case &quot;19&quot;&lt;br /&gt;_x000a_            Range(&quot;D2&quot;).Value = &quot;&quot;&quot;HP 19&quot; &amp;amp; &quot;'&quot; &amp;amp; &quot; CRT Monitor&quot;&quot;&quot;&lt;br /&gt;_x000a_    End Select&lt;br /&gt;_x000a_End Sub_x000a_&lt;/p&gt;_x000a_"/>
    <d v="2010-04-05T21:29:03"/>
    <n v="0"/>
    <x v="0"/>
    <x v="0"/>
    <b v="0"/>
    <x v="0"/>
    <n v="2"/>
    <n v="40273.895138888889"/>
    <n v="0"/>
    <n v="296"/>
    <d v="2010-04-05T00:00:00"/>
    <n v="0"/>
    <x v="1363"/>
  </r>
  <r>
    <n v="1385"/>
    <n v="1"/>
    <x v="373"/>
    <x v="2"/>
    <s v="&lt;p&gt;Bufo0892&lt;br /&gt;_x000a_I normally include a line&lt;br /&gt;_x000a_inch = Chr(34)&lt;/p&gt;_x000a_&lt;p&gt;and then can use the inch name where required, in your case&lt;/p&gt;_x000a_&lt;p&gt;inch = Chr(34)&lt;br /&gt;_x000a_Range(&quot;D2&quot;).Value = &quot;HP 19&quot; &amp;amp; inch &amp;amp; &quot; CRT Monitor&quot;_x000a_&lt;/p&gt;_x000a_"/>
    <d v="2010-04-05T23:40:35"/>
    <n v="0"/>
    <x v="1"/>
    <x v="1"/>
    <b v="1"/>
    <x v="1"/>
    <n v="2"/>
    <n v="40273.895138888889"/>
    <n v="9.1377314813144039E-2"/>
    <n v="297"/>
    <d v="2010-04-05T00:00:00"/>
    <s v="bufo0892"/>
    <x v="1364"/>
  </r>
  <r>
    <n v="1386"/>
    <n v="1"/>
    <x v="372"/>
    <x v="2"/>
    <s v="&lt;p&gt;Tmckerahan&lt;/p&gt;_x000a_&lt;p&gt;You will need a model of your busness which wil result in Monthly or Quarterly Cashflows and/or Profits&lt;br /&gt;_x000a_You will need to either duplicate or setup the model so that it can run a standard Cash Flow/Profit and the a revised Cash Flow/Profit based on a new payment terms.&lt;/p&gt;_x000a_&lt;p&gt;If your base case model isn't too complex duplicate the entire model on another page and set it up for the revised payments and then just summarise the results somewhere for analysis.&lt;/p&gt;_x000a_&lt;p&gt;A simple Column Chart or Line Chart showing Cash Flow or Profit vs Time with 2 sets of data (Base and Revised Payment terms) should get you where you want to be._x000a_&lt;/p&gt;_x000a_"/>
    <d v="2010-04-05T23:48:48"/>
    <n v="0"/>
    <x v="1"/>
    <x v="1"/>
    <b v="1"/>
    <x v="1"/>
    <n v="2"/>
    <n v="40273.84097222222"/>
    <n v="0.15125000000261934"/>
    <n v="298"/>
    <d v="2010-04-05T00:00:00"/>
    <s v="tmckerahan"/>
    <x v="1365"/>
  </r>
  <r>
    <n v="1387"/>
    <n v="1"/>
    <x v="374"/>
    <x v="288"/>
    <s v="&lt;p&gt;Suppose i have 10 pivot table reports.&lt;/p&gt;_x000a_&lt;p&gt;every month i need to select country field (for example) via drop down menu of pivot tables to generate different reports.&lt;/p&gt;_x000a_&lt;p&gt;is there any way through which i select the country from single drop down list and all the 10 pivot tables automatically select that country in one go?&lt;/p&gt;_x000a_&lt;p&gt;thanks in advance_x000a_&lt;/p&gt;_x000a_"/>
    <d v="2010-04-06T01:17:16"/>
    <n v="0"/>
    <x v="0"/>
    <x v="0"/>
    <b v="0"/>
    <x v="0"/>
    <n v="3"/>
    <n v="40274.053472222222"/>
    <n v="0"/>
    <n v="298"/>
    <d v="2010-04-06T00:00:00"/>
    <n v="0"/>
    <x v="1366"/>
  </r>
  <r>
    <n v="1388"/>
    <n v="1"/>
    <x v="374"/>
    <x v="2"/>
    <s v="&lt;p&gt;Careware&lt;/p&gt;_x000a_&lt;p&gt;There is no built in way in Pivot Tables to do what you want&lt;/p&gt;_x000a_&lt;p&gt;You could easily setup a macro to get a value from a Cell and then use that for all the Pivot Tables.&lt;/p&gt;_x000a_&lt;p&gt;something like the following&lt;br /&gt;_x000a_=============&lt;/p&gt;_x000a_&lt;p&gt;Sub Pivot_Field()&lt;/p&gt;_x000a_&lt;p&gt;    PLookup = Range(&quot;A1&quot;).Value&lt;/p&gt;_x000a_&lt;p&gt;    ActiveSheet.PivotTables(&quot;PivotTable1&quot;).PivotFields(&quot;Year&quot;).ClearAllFilters&lt;br /&gt;_x000a_    ActiveSheet.PivotTables(&quot;PivotTable1&quot;).PivotFields(&quot;Year&quot;).CurrentPage = PLookup&lt;/p&gt;_x000a_&lt;p&gt;    ActiveSheet.PivotTables(&quot;PivotTable2&quot;).PivotFields(&quot;Year&quot;).ClearAllFilters&lt;br /&gt;_x000a_    ActiveSheet.PivotTables(&quot;PivotTable2&quot;).PivotFields(&quot;Year&quot;).CurrentPage = PLookup&lt;/p&gt;_x000a_&lt;p&gt;    'Etc&lt;br /&gt;_x000a_End Sub&lt;/p&gt;_x000a_&lt;p&gt;=============&lt;br /&gt;_x000a_Change the field name from Year to suit._x000a_&lt;/p&gt;_x000a_"/>
    <d v="2010-04-06T02:57:54"/>
    <n v="0"/>
    <x v="1"/>
    <x v="1"/>
    <b v="1"/>
    <x v="1"/>
    <n v="3"/>
    <n v="40274.053472222222"/>
    <n v="7.0069444445834961E-2"/>
    <n v="299"/>
    <d v="2010-04-06T00:00:00"/>
    <s v="careware"/>
    <x v="1367"/>
  </r>
  <r>
    <n v="1389"/>
    <n v="1"/>
    <x v="374"/>
    <x v="2"/>
    <s v="&lt;p&gt;Careware&lt;/p&gt;_x000a_&lt;p&gt;Two more ideas:&lt;/p&gt;_x000a_&lt;p&gt;1. You could also, pre-select your data.&lt;/p&gt;_x000a_&lt;p&gt;Instead of having all your Pivot tables, based on your data directly,&lt;br /&gt;_x000a_have them based on a Temporary Data Area, which already has the selection criteria applied.&lt;br /&gt;_x000a_Change the selection criteria and update the pivot tables, It would require use of named dynamic named areas and could easily be automated to update pivot tables&lt;/p&gt;_x000a_&lt;p&gt;2. Base the pivot tables on a Table of Data and Use Table Selection criteria to pre-select the data_x000a_&lt;/p&gt;_x000a_"/>
    <d v="2010-04-06T10:37:59"/>
    <n v="0"/>
    <x v="2"/>
    <x v="1"/>
    <b v="1"/>
    <x v="1"/>
    <n v="3"/>
    <n v="40274.053472222222"/>
    <n v="0.38957175926043419"/>
    <n v="300"/>
    <d v="2010-04-06T00:00:00"/>
    <s v="careware"/>
    <x v="1368"/>
  </r>
  <r>
    <n v="1390"/>
    <n v="1"/>
    <x v="374"/>
    <x v="288"/>
    <s v="&lt;p&gt;Thanks a lot Hui for your kind help_x000a_&lt;/p&gt;_x000a_"/>
    <d v="2010-04-06T11:53:44"/>
    <n v="0"/>
    <x v="3"/>
    <x v="0"/>
    <b v="1"/>
    <x v="0"/>
    <n v="3"/>
    <n v="40274.053472222222"/>
    <n v="0"/>
    <n v="300"/>
    <d v="2010-04-06T00:00:00"/>
    <n v="0"/>
    <x v="1369"/>
  </r>
  <r>
    <n v="1391"/>
    <n v="1"/>
    <x v="373"/>
    <x v="281"/>
    <s v="&lt;p&gt;Hui,&lt;br /&gt;_x000a_I really would have preferred to use the ' character, but your response will work &amp;amp; I appreciate it.  Thanks a lot._x000a_&lt;/p&gt;_x000a_"/>
    <d v="2010-04-06T21:45:12"/>
    <n v="0"/>
    <x v="2"/>
    <x v="0"/>
    <b v="1"/>
    <x v="0"/>
    <n v="3"/>
    <n v="40273.895138888889"/>
    <n v="0"/>
    <n v="300"/>
    <d v="2010-04-06T00:00:00"/>
    <n v="0"/>
    <x v="1370"/>
  </r>
  <r>
    <n v="1392"/>
    <n v="1"/>
    <x v="373"/>
    <x v="281"/>
    <s v="&lt;p&gt;Hui,&lt;br /&gt;_x000a_Sorry, I misunderstood what the output would look like.  This does exactly what I was after, so thanks again.&lt;/p&gt;_x000a_&lt;p&gt;Being a VBA newbie, I have another question, but I'll post it under new topic._x000a_&lt;/p&gt;_x000a_"/>
    <d v="2010-04-06T21:53:24"/>
    <n v="0"/>
    <x v="3"/>
    <x v="0"/>
    <b v="1"/>
    <x v="0"/>
    <n v="3"/>
    <n v="40273.895138888889"/>
    <n v="0"/>
    <n v="300"/>
    <d v="2010-04-06T00:00:00"/>
    <n v="0"/>
    <x v="1371"/>
  </r>
  <r>
    <n v="1393"/>
    <n v="1"/>
    <x v="375"/>
    <x v="138"/>
    <s v="&lt;p&gt;I loved today's post b/c I have been trying to see if I can do a rolling 12 automatically. I maintain a dashboard that is a rolling 12. Currently, when I need to add the new month, I create a new tab, I insert my column and add that new month and I also drop the first month since it's rolling 12 (I do that process all the time when it's a new month since it's a rolling 12). I did the automatic rolling months but when the months changed, I actually need the new month's column to be empty so I can add my new data for that month. All my data remains the same except for that new month I add. I hope that makes sense.&lt;/p&gt;_x000a_&lt;p&gt;How can I do what I need to do with the automatic rolling months? Thanks for your help!_x000a_&lt;/p&gt;_x000a_"/>
    <d v="2010-04-06T22:10:43"/>
    <n v="0"/>
    <x v="0"/>
    <x v="0"/>
    <b v="0"/>
    <x v="0"/>
    <n v="3"/>
    <n v="40274.923611111109"/>
    <n v="0"/>
    <n v="300"/>
    <d v="2010-04-06T00:00:00"/>
    <n v="0"/>
    <x v="1372"/>
  </r>
  <r>
    <n v="1394"/>
    <n v="1"/>
    <x v="376"/>
    <x v="281"/>
    <s v="&lt;p&gt;I have the following subroutine, which works to test cell C1 for a value &amp;amp; write a more descriptive value in D1.  But I haven't been able to figure out how to loop it so that it will test column C in every row of the worksheet.  Any help with this is much appreciated.&lt;br /&gt;_x000a_&lt;pre&gt;&lt;code&gt;Sub LongItemNameForAssets()_x000a_    Select Case Range(&amp;quot;C2&amp;quot;).Text_x000a_        Case &amp;quot;19&amp;quot;_x000a_            inch = Chr(34)_x000a_            Range(&amp;quot;D2&amp;quot;).Value = &amp;quot;HP 19&amp;quot; &amp;amp; inch &amp;amp; &amp;quot; CRT Monitor&amp;quot;_x000a_        Case &amp;quot;17&amp;quot;_x000a_            inch = Chr(34)_x000a_            Range(&amp;quot;D2&amp;quot;).Value = &amp;quot;HP 17&amp;quot; &amp;amp; inch &amp;amp; &amp;quot; CRT Monitor&amp;quot;_x000a_        Case &amp;quot;17 Flat Panel Monitor&amp;quot;_x000a_            inch = Chr(34)_x000a_            Range(&amp;quot;D2&amp;quot;).Value = &amp;quot;HP 17&amp;quot; &amp;amp; inch &amp;amp; &amp;quot; Flat Panel Monitor&amp;quot;_x000a_        Case &amp;quot;19 Flat Panel Monitor&amp;quot;_x000a_            inch = Chr(34)_x000a_            Range(&amp;quot;D2&amp;quot;).Value = &amp;quot;HP 19&amp;quot; &amp;amp; inch &amp;amp; &amp;quot; Flat Panel Monitor&amp;quot;_x000a_        Case &amp;quot;15&amp;quot;_x000a_            inch = Chr(34)_x000a_            Range(&amp;quot;D2&amp;quot;).Value = &amp;quot;HP 15&amp;quot; &amp;amp; inch &amp;amp; &amp;quot; CRT Monitor&amp;quot;_x000a_        Case &amp;quot;20 Flat Panel Monitor&amp;quot;_x000a_            inch = Chr(34)_x000a_            Range(&amp;quot;D2&amp;quot;).Value = &amp;quot;HP 20&amp;quot; &amp;amp; inch &amp;amp; &amp;quot; Flat Panel Monitor&amp;quot;_x000a_        Case &amp;quot;2710p&amp;quot;_x000a_            Range(&amp;quot;D2&amp;quot;).Value = &amp;quot;HP 2710p Laptop&amp;quot;_x000a_        Case &amp;quot;2730p&amp;quot;_x000a_            Range(&amp;quot;D2&amp;quot;).Value = &amp;quot;HP 2730p Laptop&amp;quot;_x000a_        Case &amp;quot;2700 Expansion Base&amp;quot;_x000a_            Range(&amp;quot;D2&amp;quot;).Value = &amp;quot;HP 2700 Expansion Base&amp;quot;_x000a_    End Select_x000a_End Sub&lt;/code&gt;&lt;/pre&gt;_x000a_"/>
    <d v="2010-04-06T22:18:14"/>
    <n v="0"/>
    <x v="0"/>
    <x v="0"/>
    <b v="0"/>
    <x v="0"/>
    <n v="3"/>
    <n v="40274.929166666669"/>
    <n v="0"/>
    <n v="300"/>
    <d v="2010-04-06T00:00:00"/>
    <n v="0"/>
    <x v="1373"/>
  </r>
  <r>
    <n v="1395"/>
    <n v="1"/>
    <x v="376"/>
    <x v="2"/>
    <s v="&lt;p&gt;Bufo0892&lt;/p&gt;_x000a_&lt;p&gt;The following will do what you want,&lt;br /&gt;_x000a_But please read the section at the end as well&lt;/p&gt;_x000a_&lt;p&gt;====================&lt;/p&gt;_x000a_&lt;pre&gt;&lt;code&gt;Sub LongItemNameForAssets()_x000a__x000a_inch = Chr(34) &amp;#39;Note that this only needs to be declared once and so is outside of the loop_x000a__x000a_For Each c In Range(&amp;quot;C2:C100&amp;quot;) &amp;#39;Change C100 to suit_x000a__x000a_        Select Case c.Text_x000a_            Case &amp;quot;19&amp;quot;_x000a_                Cells(c.Row, 4).Value = &amp;quot;HP 19&amp;quot; + inch + &amp;quot; CRT Monitor&amp;quot;_x000a_            Case &amp;quot;17&amp;quot;_x000a_                Cells(c.Row, 4).Value = &amp;quot;HP 17&amp;quot; + inch + &amp;quot; CRT Monitor&amp;quot;_x000a_            Case &amp;quot;17 Flat Panel Monitor&amp;quot;_x000a_                Cells(c.Row, 4).Value = &amp;quot;HP 17&amp;quot; + inch + &amp;quot; Flat Panel Monitor&amp;quot;_x000a_            Case &amp;quot;19 Flat Panel Monitor&amp;quot;_x000a_                Cells(c.Row, 4).Value = &amp;quot;HP 19&amp;quot; + inch + &amp;quot; Flat Panel Monitor&amp;quot;_x000a_            Case &amp;quot;15&amp;quot;_x000a_                Cells(c.Row, 4).Value = &amp;quot;HP 15&amp;quot; + inch + &amp;quot; CRT Monitor&amp;quot;_x000a_            Case &amp;quot;20 Flat Panel Monitor&amp;quot;_x000a_                Cells(c.Row, 4).Value = &amp;quot;HP 20&amp;quot; + inch + &amp;quot; Flat Panel Monitor&amp;quot;_x000a_            Case &amp;quot;2710p&amp;quot;_x000a_                Cells(c.Row, 4).Value = &amp;quot;HP 2710p Laptop&amp;quot;_x000a_            Case &amp;quot;2730p&amp;quot;_x000a_                Cells(c.Row, 4).Value = &amp;quot;HP 2730p Laptop&amp;quot;_x000a_            Case &amp;quot;2700 Expansion Base&amp;quot;_x000a_                Cells(c.Row, 4).Value = &amp;quot;HP 2700 Expansion Base&amp;quot;_x000a_        End Select_x000a__x000a_Next_x000a_End Sub&lt;/code&gt;&lt;/pre&gt;_x000a_&lt;p&gt;==============&lt;/p&gt;_x000a_&lt;p&gt;Did you think about setting up a table within Excel and then using formulas rather than a Macro to populate Column D&lt;/p&gt;_x000a_&lt;p&gt;If you setup a Table in H4:I12 with 2 columns the first being the simple name as in Column C and the second being the full name as in Column D&lt;br /&gt;_x000a_The following will lookup the simple value from Column c and put it in Column D&lt;br /&gt;_x000a_Insert the following formula in D2 and copy down&lt;/p&gt;_x000a_&lt;p&gt;=INDEX($H$4:$I$12,MATCH(C2,$H$4:$H$12,0),2)_x000a_&lt;/p&gt;_x000a_"/>
    <d v="2010-04-06T23:55:59"/>
    <n v="0"/>
    <x v="1"/>
    <x v="1"/>
    <b v="1"/>
    <x v="1"/>
    <n v="3"/>
    <n v="40274.929166666669"/>
    <n v="6.8043981482333038E-2"/>
    <n v="301"/>
    <d v="2010-04-06T00:00:00"/>
    <s v="bufo0892"/>
    <x v="1374"/>
  </r>
  <r>
    <n v="1396"/>
    <n v="1"/>
    <x v="375"/>
    <x v="2"/>
    <s v="&lt;p&gt;JaElle&lt;br /&gt;_x000a_What you should try and do is setup a dashboard that allows you to enter a Date once&lt;/p&gt;_x000a_&lt;p&gt;The top row of your report will then setup a 12 month list as discussed in the post.&lt;/p&gt;_x000a_&lt;p&gt;Your data can then be sourced from the relevent months tabs using the indirect formula as required&lt;/p&gt;_x000a_&lt;p&gt;So if your Monthly Sheets are called May, June etc&lt;br /&gt;_x000a_and your Titles are 1/5/2010, 1/6/2010 etc although they may be formated as May 10, Jun 10 etc&lt;br /&gt;_x000a_you can use somthing like&lt;/p&gt;_x000a_&lt;p&gt;=INDIRECT(CONCATENATE(TEXT(F1,&quot;mmmm&quot;),&quot;!A10&quot;))&lt;br /&gt;_x000a_which will get the value of the Cell A10 on the sheet named whatever is in cell F1&lt;br /&gt;_x000a_or&lt;br /&gt;_x000a_=Sum(INDIRECT(CONCATENATE(TEXT(F1,&quot;mmmm&quot;),&quot;!A10:A20&quot;))&lt;br /&gt;_x000a_which will Sum the values of the Cell A10:A20 on the sheet named whatever is in cell F1&lt;/p&gt;_x000a_&lt;p&gt;etc_x000a_&lt;/p&gt;_x000a_"/>
    <d v="2010-04-07T00:12:50"/>
    <n v="0"/>
    <x v="1"/>
    <x v="1"/>
    <b v="1"/>
    <x v="1"/>
    <n v="4"/>
    <n v="40274.923611111109"/>
    <n v="8.5300925929914229E-2"/>
    <n v="302"/>
    <d v="2010-04-07T00:00:00"/>
    <s v="maradykstra"/>
    <x v="1375"/>
  </r>
  <r>
    <n v="1397"/>
    <n v="1"/>
    <x v="373"/>
    <x v="2"/>
    <s v="&lt;p&gt;Bufo0892&lt;br /&gt;_x000a_the Foot character ' is Chr(39)&lt;br /&gt;_x000a_the Inch character &quot; is Chr(34)_x000a_&lt;/p&gt;_x000a_"/>
    <d v="2010-04-07T00:26:13"/>
    <n v="0"/>
    <x v="4"/>
    <x v="1"/>
    <b v="1"/>
    <x v="1"/>
    <n v="4"/>
    <n v="40273.895138888889"/>
    <n v="1.1230671296289074"/>
    <n v="303"/>
    <d v="2010-04-07T00:00:00"/>
    <s v="bufo0892"/>
    <x v="1376"/>
  </r>
  <r>
    <n v="1398"/>
    <n v="1"/>
    <x v="377"/>
    <x v="289"/>
    <s v="&lt;p&gt;Hi guys!&lt;/p&gt;_x000a_&lt;p&gt;I use the 2003 version of MS Excel. Altough, i need the use of formula (EOMONTH) in v.2007. Is there any way i can make a alternative formula in v.2003 to simulate the formula (EOMONTH) in v.2007?&lt;/p&gt;_x000a_&lt;p&gt;Thanks for your Help!_x000a_&lt;/p&gt;_x000a_"/>
    <d v="2010-04-07T01:32:21"/>
    <n v="0"/>
    <x v="0"/>
    <x v="0"/>
    <b v="0"/>
    <x v="0"/>
    <n v="4"/>
    <n v="40275.063888888886"/>
    <n v="0"/>
    <n v="303"/>
    <d v="2010-04-07T00:00:00"/>
    <n v="0"/>
    <x v="1377"/>
  </r>
  <r>
    <n v="1399"/>
    <n v="1"/>
    <x v="377"/>
    <x v="2"/>
    <s v="&lt;p&gt;Henrique&lt;br /&gt;_x000a_In all versions up to and including Excel 2003&lt;br /&gt;_x000a_Go to Tools, Addins and select the Analysis Toolpack option&lt;br /&gt;_x000a_After Excel updates itself EOMONTH will be available_x000a_&lt;/p&gt;_x000a_"/>
    <d v="2010-04-07T04:07:01"/>
    <n v="0"/>
    <x v="1"/>
    <x v="1"/>
    <b v="1"/>
    <x v="1"/>
    <n v="4"/>
    <n v="40275.063888888886"/>
    <n v="0.10765046296728542"/>
    <n v="304"/>
    <d v="2010-04-07T00:00:00"/>
    <s v="Henrique Carvalho"/>
    <x v="1378"/>
  </r>
  <r>
    <n v="1400"/>
    <n v="1"/>
    <x v="377"/>
    <x v="163"/>
    <s v="&lt;p&gt;Hi,&lt;/p&gt;_x000a_&lt;p&gt;If you want an alternative without the ATP then this will give the same result&lt;/p&gt;_x000a_&lt;p&gt;=DATE(YEAR(A1),MONTH(A1)+1,0)_x000a_&lt;/p&gt;_x000a_"/>
    <d v="2010-04-07T06:35:28"/>
    <n v="0"/>
    <x v="2"/>
    <x v="0"/>
    <b v="1"/>
    <x v="0"/>
    <n v="4"/>
    <n v="40275.063888888886"/>
    <n v="0"/>
    <n v="304"/>
    <d v="2010-04-07T00:00:00"/>
    <n v="0"/>
    <x v="1379"/>
  </r>
  <r>
    <n v="1401"/>
    <n v="1"/>
    <x v="369"/>
    <x v="163"/>
    <s v="&lt;p&gt;Hi,&lt;/p&gt;_x000a_&lt;p&gt;I read your post a couple of days ago,but today came across this web site that may offer some help?&lt;/p&gt;_x000a_&lt;p&gt;http://www.rondebruin.nl/international.htm_x000a_&lt;/p&gt;_x000a_"/>
    <d v="2010-04-07T12:17:54"/>
    <n v="0"/>
    <x v="1"/>
    <x v="0"/>
    <b v="1"/>
    <x v="0"/>
    <n v="4"/>
    <n v="40272.592361111114"/>
    <n v="0"/>
    <n v="304"/>
    <d v="2010-04-07T00:00:00"/>
    <n v="0"/>
    <x v="1380"/>
  </r>
  <r>
    <n v="1402"/>
    <n v="1"/>
    <x v="377"/>
    <x v="289"/>
    <s v="&lt;p&gt;Thanks Guys!&lt;/p&gt;_x000a_&lt;p&gt;That helped me a lot._x000a_&lt;/p&gt;_x000a_"/>
    <d v="2010-04-07T12:33:04"/>
    <n v="0"/>
    <x v="3"/>
    <x v="0"/>
    <b v="1"/>
    <x v="0"/>
    <n v="4"/>
    <n v="40275.063888888886"/>
    <n v="0"/>
    <n v="304"/>
    <d v="2010-04-07T00:00:00"/>
    <n v="0"/>
    <x v="1381"/>
  </r>
  <r>
    <n v="1403"/>
    <n v="1"/>
    <x v="378"/>
    <x v="252"/>
    <s v="&lt;p&gt;Hi guys, I think I've got quite a tricky one here!&lt;/p&gt;_x000a_&lt;p&gt;I've got a list of information which is like this&lt;/p&gt;_x000a_&lt;p&gt;Mr A Conversation 1&lt;br /&gt;_x000a_Mr A Conversation 2&lt;br /&gt;_x000a_Mr A Conversation 3&lt;br /&gt;_x000a_Mr B Conversation 1&lt;br /&gt;_x000a_Mr B Conversation 2&lt;br /&gt;_x000a_Mr C Conversation 3&lt;br /&gt;_x000a_Mr C Conversation 4&lt;br /&gt;_x000a_Mr C Conversation 1&lt;br /&gt;_x000a_Mr C Conversation 2&lt;/p&gt;_x000a_&lt;p&gt;What I want to be able to do is have all the Conversations had with Mr A to turn up in the same cell (As they would do if I did it manually with an &quot;&amp;amp;&quot;) - any ideas? and the same for Mr B etc... there are varying numbers of conversations with each person.&lt;/p&gt;_x000a_&lt;p&gt;Help very gratefully received to save me a lot of work!_x000a_&lt;/p&gt;_x000a_"/>
    <d v="2010-04-07T13:37:32"/>
    <n v="0"/>
    <x v="0"/>
    <x v="0"/>
    <b v="0"/>
    <x v="0"/>
    <n v="4"/>
    <n v="40275.567361111112"/>
    <n v="0"/>
    <n v="304"/>
    <d v="2010-04-07T00:00:00"/>
    <n v="0"/>
    <x v="1382"/>
  </r>
  <r>
    <n v="1404"/>
    <n v="1"/>
    <x v="377"/>
    <x v="2"/>
    <s v="&lt;p&gt;@OldChippy&lt;br /&gt;_x000a_Thats works for the first Cell B1&lt;br /&gt;_x000a_But from C1 across it needs to be changed to&lt;br /&gt;_x000a_&lt;code&gt;=DATE(YEAR(B1),MONTH(B1)+2,0)&lt;/code&gt;_x000a_&lt;/p&gt;_x000a_"/>
    <d v="2010-04-07T14:20:44"/>
    <n v="0"/>
    <x v="4"/>
    <x v="1"/>
    <b v="1"/>
    <x v="1"/>
    <n v="4"/>
    <n v="40275.063888888886"/>
    <n v="0.53384259259473765"/>
    <n v="305"/>
    <d v="2010-04-07T00:00:00"/>
    <s v="Henrique Carvalho"/>
    <x v="1383"/>
  </r>
  <r>
    <n v="1405"/>
    <n v="1"/>
    <x v="379"/>
    <x v="290"/>
    <s v="&lt;p&gt;Hi Pointy,&lt;/p&gt;_x000a_&lt;p&gt;i have learnt a lot from your site and has made me excited to learn a lot which is really deeping me in complex problem,&lt;br /&gt;_x000a_i have to sum below row's time but out of all means i am not able to calculate the sum&lt;br /&gt;_x000a_1400:42:00&lt;br /&gt;_x000a_6786:55:00&lt;br /&gt;_x000a_1925:54:00&lt;br /&gt;_x000a_14452:41:00&lt;/p&gt;_x000a_&lt;p&gt;and same to not able to reflect the below mentioned data table in column graph&lt;/p&gt;_x000a_&lt;p&gt;Month_x0009_  Severity 1_x0009_Severity 2_x0009_Severity 3_x0009_Severity 4_x0009_Total&lt;br /&gt;_x000a_Jan'10_x0009_  389:54:00_x0009_707:01:00_x0009_2488:12:00_x0009_12088:23:00_x0009_15673:30:00&lt;br /&gt;_x000a_Feb'10_x0009_  483:17:00_x0009_7211:15:00_x0009_43:03:00_x0009_12596:12:00_x0009_20333:47:00&lt;br /&gt;_x000a_March'10  1400:42:00_x0009_6786:55:00_x0009_1925:54:00_x0009_14452:41:00_x0009_24566:12:00&lt;/p&gt;_x000a_&lt;p&gt;please help me on calculating and showing with chart.&lt;br /&gt;_x000a_thanks in advance buddy!_x000a_&lt;/p&gt;_x000a_"/>
    <d v="2010-04-07T14:52:20"/>
    <n v="0"/>
    <x v="0"/>
    <x v="0"/>
    <b v="0"/>
    <x v="0"/>
    <n v="4"/>
    <n v="40275.619444444441"/>
    <n v="0"/>
    <n v="305"/>
    <d v="2010-04-07T00:00:00"/>
    <n v="0"/>
    <x v="1384"/>
  </r>
  <r>
    <n v="1406"/>
    <n v="1"/>
    <x v="379"/>
    <x v="2"/>
    <s v="&lt;p&gt;Rakesh&lt;br /&gt;_x000a_1400:42:00 is that 2:42:00 pm or 1400 hrs, 42 mins 00 secs&lt;br /&gt;_x000a_as 6786 isn't a time&lt;/p&gt;_x000a_&lt;p&gt;Also the Times you put in the Chart part of the question will need to be in the Hrs:Min:Sec format as a value of 1400:42:00 is converted to 58.33 days etc&lt;/p&gt;_x000a_&lt;p&gt;Can you please clarify the Time Format you have used_x000a_&lt;/p&gt;_x000a_"/>
    <d v="2010-04-07T15:27:50"/>
    <n v="0"/>
    <x v="1"/>
    <x v="1"/>
    <b v="1"/>
    <x v="1"/>
    <n v="4"/>
    <n v="40275.619444444441"/>
    <n v="2.4884259262762498E-2"/>
    <n v="306"/>
    <d v="2010-04-07T00:00:00"/>
    <s v="rakesh kumar"/>
    <x v="1385"/>
  </r>
  <r>
    <n v="1407"/>
    <n v="1"/>
    <x v="379"/>
    <x v="290"/>
    <s v="&lt;p&gt;Hi Hui,&lt;/p&gt;_x000a_&lt;p&gt;Actually i am preparing a monthly report in which i have to show monthly downtime&lt;br /&gt;_x000a_that's why it is so much ,these are the time which i have to calculate.&lt;br /&gt;_x000a_again i am showing to you this,this time is in hh:mm:ss format&lt;br /&gt;_x000a_1400:42:00&lt;br /&gt;_x000a_6786:55:00&lt;br /&gt;_x000a_1925:54:00&lt;br /&gt;_x000a_14452:41:00&lt;br /&gt;_x000a_24566:12:00&lt;br /&gt;_x000a_these time are in the single row in a consecutive column and in the last column i have to calculate sum for the consecutive 3 rows as i have shown in previous post.&lt;br /&gt;_x000a_please help me out dear!_x000a_&lt;/p&gt;_x000a_"/>
    <d v="2010-04-07T15:36:51"/>
    <n v="0"/>
    <x v="2"/>
    <x v="0"/>
    <b v="1"/>
    <x v="0"/>
    <n v="4"/>
    <n v="40275.619444444441"/>
    <n v="0"/>
    <n v="306"/>
    <d v="2010-04-07T00:00:00"/>
    <n v="0"/>
    <x v="1386"/>
  </r>
  <r>
    <n v="1408"/>
    <n v="1"/>
    <x v="379"/>
    <x v="2"/>
    <s v="&lt;p&gt;I am confused as there is only 700ish hrs in a month and yet you have values of 24000 ?_x000a_&lt;/p&gt;_x000a_"/>
    <d v="2010-04-07T15:51:45"/>
    <n v="0"/>
    <x v="3"/>
    <x v="1"/>
    <b v="1"/>
    <x v="1"/>
    <n v="4"/>
    <n v="40275.619444444441"/>
    <n v="4.1493055556202307E-2"/>
    <n v="307"/>
    <d v="2010-04-07T00:00:00"/>
    <s v="rakesh kumar"/>
    <x v="1387"/>
  </r>
  <r>
    <n v="1409"/>
    <n v="1"/>
    <x v="379"/>
    <x v="290"/>
    <s v="&lt;p&gt;Hui,&lt;br /&gt;_x000a_suppose in your company you have 5500 people and due to some issue your employee are affected for 4:00:00 hrs&lt;br /&gt;_x000a_then finally    22000:00:00 hrs is downtime for your employee.&lt;br /&gt;_x000a_accordingly you have 10 to 50 such incident then how will you calculate this time.&lt;br /&gt;_x000a_i have the same issue accordingly.&lt;br /&gt;_x000a_._x000a_&lt;/p&gt;_x000a_"/>
    <d v="2010-04-07T16:05:09"/>
    <n v="0"/>
    <x v="4"/>
    <x v="0"/>
    <b v="1"/>
    <x v="0"/>
    <n v="4"/>
    <n v="40275.619444444441"/>
    <n v="0"/>
    <n v="307"/>
    <d v="2010-04-07T00:00:00"/>
    <n v="0"/>
    <x v="1388"/>
  </r>
  <r>
    <n v="1410"/>
    <n v="1"/>
    <x v="379"/>
    <x v="2"/>
    <s v="&lt;p&gt;Thanx, that makes more sense&lt;br /&gt;_x000a_I'll have a think_x000a_&lt;/p&gt;_x000a_"/>
    <d v="2010-04-07T16:14:28"/>
    <n v="0"/>
    <x v="5"/>
    <x v="1"/>
    <b v="1"/>
    <x v="1"/>
    <n v="4"/>
    <n v="40275.619444444441"/>
    <n v="5.7268518525233958E-2"/>
    <n v="308"/>
    <d v="2010-04-07T00:00:00"/>
    <s v="rakesh kumar"/>
    <x v="1389"/>
  </r>
  <r>
    <n v="1411"/>
    <n v="1"/>
    <x v="379"/>
    <x v="2"/>
    <s v="&lt;p&gt;Rakesh&lt;br /&gt;_x000a_For the chart I would only use the hours,&lt;br /&gt;_x000a_at the scale of numbers you are talking about 1mm on an A4 will be about 500 hrs and so Mins and Seconds  shouldn't be needed_x000a_&lt;/p&gt;_x000a_"/>
    <d v="2010-04-07T16:26:04"/>
    <n v="0"/>
    <x v="6"/>
    <x v="1"/>
    <b v="1"/>
    <x v="1"/>
    <n v="4"/>
    <n v="40275.619444444441"/>
    <n v="6.5324074079398997E-2"/>
    <n v="309"/>
    <d v="2010-04-07T00:00:00"/>
    <s v="rakesh kumar"/>
    <x v="1390"/>
  </r>
  <r>
    <n v="1412"/>
    <n v="1"/>
    <x v="379"/>
    <x v="290"/>
    <s v="&lt;p&gt;Hi Hui,&lt;br /&gt;_x000a_thanks it resolves my one problem but dear show me a way to calculate the sum of such huge time._x000a_&lt;/p&gt;_x000a_"/>
    <d v="2010-04-07T16:59:15"/>
    <n v="0"/>
    <x v="7"/>
    <x v="0"/>
    <b v="1"/>
    <x v="0"/>
    <n v="4"/>
    <n v="40275.619444444441"/>
    <n v="0"/>
    <n v="309"/>
    <d v="2010-04-07T00:00:00"/>
    <n v="0"/>
    <x v="1391"/>
  </r>
  <r>
    <n v="1413"/>
    <n v="1"/>
    <x v="377"/>
    <x v="163"/>
    <s v="&lt;p&gt;@Hui,&lt;/p&gt;_x000a_&lt;p&gt;Your absolutley right Hui, I didn't know that Henrique required a row of dates??_x000a_&lt;/p&gt;_x000a_"/>
    <d v="2010-04-07T17:42:13"/>
    <n v="0"/>
    <x v="5"/>
    <x v="0"/>
    <b v="1"/>
    <x v="0"/>
    <n v="4"/>
    <n v="40275.063888888886"/>
    <n v="0"/>
    <n v="309"/>
    <d v="2010-04-07T00:00:00"/>
    <n v="0"/>
    <x v="1392"/>
  </r>
  <r>
    <n v="1414"/>
    <n v="1"/>
    <x v="379"/>
    <x v="2"/>
    <s v="&lt;p&gt;Rakesh&lt;/p&gt;_x000a_&lt;p&gt;One of the limits in excel is that it will not allow you to enter times greater than 9999:59:59 Hrs:Min:Sec.&lt;br /&gt;_x000a_You may do calculations where the results are greater than 9999 hrs.&lt;/p&gt;_x000a_&lt;p&gt;So your cell with 14452:41:00 will be displayed as text not as a Time and won;'t be included in any Calculations.&lt;/p&gt;_x000a_&lt;p&gt;Can you re-arrange your data to enable say a Max of 9000 Hrs in any 1 cell and then the remainder 5452:41:00 in the next cell ?&lt;/p&gt;_x000a_&lt;p&gt;Don't forget that your cells must be displayed using the [h]:mm:ss format so that excel doesn't convert the Hrs back to days.&lt;/p&gt;_x000a_&lt;p&gt;There is a discussion of Big Times here and a possible workaround&lt;br /&gt;_x000a_http://excel.tips.net/Pages/T002038_Entering_Large_Time_Values.html_x000a_&lt;/p&gt;_x000a_"/>
    <d v="2010-04-08T00:04:04"/>
    <n v="0"/>
    <x v="8"/>
    <x v="1"/>
    <b v="1"/>
    <x v="1"/>
    <n v="5"/>
    <n v="40275.619444444441"/>
    <n v="0.38337962963123573"/>
    <n v="310"/>
    <d v="2010-04-08T00:00:00"/>
    <s v="rakesh kumar"/>
    <x v="1393"/>
  </r>
  <r>
    <n v="1415"/>
    <n v="1"/>
    <x v="378"/>
    <x v="2"/>
    <s v="&lt;p&gt;Have a look at the Post by Jive, towards the bottom of this page&lt;br /&gt;_x000a_http://chandoo.org/wp/2008/05/28/how-to-add-a-range-of-cells-in-excel-concat/&lt;br /&gt;_x000a_That should do what you want_x000a_&lt;/p&gt;_x000a_"/>
    <d v="2010-04-08T00:16:38"/>
    <n v="0"/>
    <x v="1"/>
    <x v="1"/>
    <b v="1"/>
    <x v="1"/>
    <n v="5"/>
    <n v="40275.567361111112"/>
    <n v="0.44418981481430819"/>
    <n v="311"/>
    <d v="2010-04-08T00:00:00"/>
    <s v="kedenham"/>
    <x v="1394"/>
  </r>
  <r>
    <n v="1416"/>
    <n v="1"/>
    <x v="378"/>
    <x v="0"/>
    <s v="&lt;blockquote&gt;&lt;p&gt;Hi guys, I think I've got quite a tricky one here!&lt;/p&gt;&lt;/blockquote&gt;_x000a_&lt;p&gt;I am sure all the problems are tricky, but it would do a fat lot of good if you title your post much more meaningfully. That way google, you, me and everyone can find this if needed at a later point :)&lt;/p&gt;_x000a_&lt;p&gt;coming to solution, you can use the concat UDF coupled with some simple IF formulas in  helper columns. For eg. create 3 new colums to the right and extract out conversations with A in first column, with B in second etc.&lt;/p&gt;_x000a_&lt;p&gt;Now apply CONCAT() on column 1, 2 and 3....&lt;/p&gt;_x000a_&lt;p&gt;All the best_x000a_&lt;/p&gt;_x000a_"/>
    <d v="2010-04-08T02:42:34"/>
    <n v="0"/>
    <x v="2"/>
    <x v="0"/>
    <b v="1"/>
    <x v="0"/>
    <n v="5"/>
    <n v="40275.567361111112"/>
    <n v="0"/>
    <n v="311"/>
    <d v="2010-04-08T00:00:00"/>
    <n v="0"/>
    <x v="1395"/>
  </r>
  <r>
    <n v="1417"/>
    <n v="1"/>
    <x v="380"/>
    <x v="291"/>
    <s v="&lt;p&gt;I am trying to use VLookup to sort data based on two value criteria.  I've tried Lookup, VLookup, Index/Match without any luck.  &lt;/p&gt;_x000a_&lt;p&gt;If this is my data, I need to sort these names using the following criteria:&lt;/p&gt;_x000a_&lt;p&gt;Really Bad:  Score = 0-7 and Gap &amp;lt;10%&lt;br /&gt;_x000a_Sort of Bad: Score = 0-7 and Gap &amp;gt;-10% &amp;lt;+10%&lt;br /&gt;_x000a_Average:  Score = 8-15 and Gap  &amp;gt;-10% &amp;lt;+10%&lt;br /&gt;_x000a_Really Good:  Score = 16-20 and Gap &amp;gt;20%&lt;/p&gt;_x000a_&lt;p&gt;Name_x0009_        Score   % Gap&lt;br /&gt;_x000a_Damon, Matt_x0009_15_x0009_-19%&lt;br /&gt;_x000a_Cruz, Penelope_x0009_13.5_x0009_-19%&lt;br /&gt;_x000a_Lohan, Lindsay_x0009_17.5_x0009_30%&lt;br /&gt;_x000a_Johnson, Jack_x0009_13_x0009_21%&lt;br /&gt;_x000a_Harper, Ben_x0009_13.5_x0009_-4%&lt;br /&gt;_x000a_Blanchett, Cate_x0009_15_x0009_-19%&lt;br /&gt;_x000a_Cruise, Tom_x0009_20_x0009_-5%&lt;br /&gt;_x000a_Osbourne, Ozzy_x0009_17.5_x0009_-7%&lt;br /&gt;_x000a_Gehry, Frank_x0009_9_x0009_3%&lt;br /&gt;_x000a_Obama, Barack_x0009_12_x0009_-17%&lt;br /&gt;_x000a_Urban, Keith_x0009_15_x0009_-7%&lt;/p&gt;_x000a_&lt;p&gt;Thanks in advance for any advice/assistance!_x000a_&lt;/p&gt;_x000a_"/>
    <d v="2010-04-08T07:30:34"/>
    <n v="0"/>
    <x v="0"/>
    <x v="0"/>
    <b v="0"/>
    <x v="0"/>
    <n v="5"/>
    <n v="40276.3125"/>
    <n v="0"/>
    <n v="311"/>
    <d v="2010-04-08T00:00:00"/>
    <n v="0"/>
    <x v="1396"/>
  </r>
  <r>
    <n v="1418"/>
    <n v="1"/>
    <x v="380"/>
    <x v="2"/>
    <s v="&lt;p&gt;ZacPower&lt;br /&gt;_x000a_I assume you have 3 columns with Name, Score and Gap&lt;/p&gt;_x000a_&lt;p&gt;You could use a formula like this in D2 and copy down&lt;/p&gt;_x000a_&lt;p&gt;&lt;code&gt;=Case(IF(AND(B2&amp;lt;7,C2&amp;lt;0.1),1,IF(AND(B2&amp;gt;=0,B2&amp;lt;=7,C2&amp;gt;-0.1,C2&amp;lt;=0.1),2,IF(AND(B2&amp;gt;=8,B2&amp;lt;=15,C2&amp;gt;-0.1,C2&amp;lt;=0.1),3,IF(AND(B2&amp;gt;=16,B2&amp;lt;=20,C2&amp;gt;-0.2),4,5)))),&amp;quot;Really Bad&amp;quot;,&amp;quot;Sort of Bad&amp;quot;,&amp;quot;Average&amp;quot;,&amp;quot;Really Good&amp;quot;,&amp;quot;Unlisted&amp;quot; )&lt;/code&gt;&lt;/p&gt;_x000a_&lt;p&gt;There appears to be a number of items though that don't match the 4 criteria you have listed as they have vaues outside the ranges listed ?&lt;br /&gt;_x000a_Namely, Damon, Cruz, Johnson, Blanchett and Obama_x000a_&lt;/p&gt;_x000a_"/>
    <d v="2010-04-08T09:40:44"/>
    <n v="0"/>
    <x v="1"/>
    <x v="1"/>
    <b v="1"/>
    <x v="1"/>
    <n v="5"/>
    <n v="40276.3125"/>
    <n v="9.0787037035624962E-2"/>
    <n v="312"/>
    <d v="2010-04-08T00:00:00"/>
    <s v="zacpower"/>
    <x v="1397"/>
  </r>
  <r>
    <n v="1419"/>
    <n v="1"/>
    <x v="380"/>
    <x v="23"/>
    <s v="&lt;p&gt;zacpower,&lt;/p&gt;_x000a_&lt;p&gt;try this, for the given criteria: =IF(AND(B2&amp;gt;0;B2&amp;lt;=7;C2&amp;lt;10%);&quot;Really Bad&quot;;IF(AND(B2&amp;gt;0;B2&amp;lt;=7;C2&amp;gt;-10%;C2&amp;lt;10%);&quot;Sort of Bad&quot;;IF(AND(B2&amp;gt;=8;B2&amp;lt;=15;C2&amp;gt;-10%;C2&amp;lt;10%);&quot;Average&quot;;IF(AND(B2&amp;gt;=16;B2&amp;lt;=20;C2&amp;gt;20%);&quot;Really Good&quot;;&quot;N/A&quot;))))&lt;/p&gt;_x000a_&lt;p&gt;I should warn you that this formula doesn't work for the score/gap combinations that don't meet your criteria, so the formula will evaluate to N/A. (For instance, in row 1, &quot;Matt Damon&quot; has a score of 15 - corresponding to &quot;Average&quot;, but a gap of -19% - corresponding to &quot;Really Bad&quot;; the same situation is in rows 2, 4, 6, 7, 8, 10 of your data). So, what you could do is set up some intermediate criteria, or maybe modify these, so that the criteria cover the whole range of values.&lt;/p&gt;_x000a_&lt;p&gt;Best regards,&lt;br /&gt;_x000a_Radu_x000a_&lt;/p&gt;_x000a_"/>
    <d v="2010-04-08T09:45:23"/>
    <n v="0"/>
    <x v="2"/>
    <x v="0"/>
    <b v="1"/>
    <x v="0"/>
    <n v="5"/>
    <n v="40276.3125"/>
    <n v="0"/>
    <n v="312"/>
    <d v="2010-04-08T00:00:00"/>
    <n v="0"/>
    <x v="1398"/>
  </r>
  <r>
    <n v="1420"/>
    <n v="1"/>
    <x v="377"/>
    <x v="289"/>
    <s v="&lt;p&gt;The main objective was indeed a row of dates, but when i saw oldchippy formula i got the idea and then modified it to match others cells.&lt;/p&gt;_x000a_&lt;p&gt;Thanks again for yours support._x000a_&lt;/p&gt;_x000a_"/>
    <d v="2010-04-08T13:19:47"/>
    <n v="0"/>
    <x v="6"/>
    <x v="0"/>
    <b v="1"/>
    <x v="0"/>
    <n v="5"/>
    <n v="40275.063888888886"/>
    <n v="0"/>
    <n v="312"/>
    <d v="2010-04-08T00:00:00"/>
    <n v="0"/>
    <x v="1399"/>
  </r>
  <r>
    <n v="1421"/>
    <n v="1"/>
    <x v="381"/>
    <x v="289"/>
    <s v="&lt;p&gt;Excellent post Point.&lt;/p&gt;_x000a_&lt;p&gt;I was wondering if we could bold some part of the text inside the boxes to highlight important information (like the percentage of the variation y-o-y).&lt;/p&gt;_x000a_&lt;p&gt;Does anyone know how to do it? (bold only part of the text inside boxes)&lt;/p&gt;_x000a_&lt;p&gt;Thanks in advance!_x000a_&lt;/p&gt;_x000a_"/>
    <d v="2010-04-08T13:26:08"/>
    <n v="0"/>
    <x v="0"/>
    <x v="0"/>
    <b v="0"/>
    <x v="0"/>
    <n v="5"/>
    <n v="40276.55972222222"/>
    <n v="0"/>
    <n v="312"/>
    <d v="2010-04-08T00:00:00"/>
    <n v="0"/>
    <x v="1400"/>
  </r>
  <r>
    <n v="1422"/>
    <n v="1"/>
    <x v="376"/>
    <x v="281"/>
    <s v="&lt;p&gt;Hui,&lt;br /&gt;_x000a_Thanks so much for your help with this. I appreciate that you not only help a novice solve a problem, but also suggest what might be a better way. I'll do it both ways for the experience, but let me ask you: what might be the pros &amp;amp; cons to each method?_x000a_&lt;/p&gt;_x000a_"/>
    <d v="2010-04-08T14:41:07"/>
    <n v="0"/>
    <x v="2"/>
    <x v="0"/>
    <b v="1"/>
    <x v="0"/>
    <n v="5"/>
    <n v="40274.929166666669"/>
    <n v="0"/>
    <n v="312"/>
    <d v="2010-04-08T00:00:00"/>
    <n v="0"/>
    <x v="1401"/>
  </r>
  <r>
    <n v="1423"/>
    <n v="1"/>
    <x v="379"/>
    <x v="290"/>
    <s v="&lt;p&gt;Thanks Hui for showing me the right path._x000a_&lt;/p&gt;_x000a_"/>
    <d v="2010-04-08T14:43:21"/>
    <n v="0"/>
    <x v="9"/>
    <x v="0"/>
    <b v="1"/>
    <x v="0"/>
    <n v="5"/>
    <n v="40275.619444444441"/>
    <n v="0"/>
    <n v="312"/>
    <d v="2010-04-08T00:00:00"/>
    <n v="0"/>
    <x v="1402"/>
  </r>
  <r>
    <n v="1424"/>
    <n v="1"/>
    <x v="381"/>
    <x v="2"/>
    <s v="&lt;p&gt;Henrique&lt;br /&gt;_x000a_When you say inside boxes are you refering to Cells, Text Boxes, Chart Titles or this Blog Post?&lt;/p&gt;_x000a_&lt;p&gt;For the Cells, Text Boxes &amp;amp; Chart Titles : Select the appropriate text and select Ctrl 1&lt;br /&gt;_x000a_select what ever properties you need including Bold&lt;/p&gt;_x000a_&lt;p&gt;As for the blog entries you can use the &quot;blockquote code em strong &quot; modifiers below. &lt;strong&gt; So this bit should be BOLD &lt;/strong&gt;&lt;/p&gt;_x000a_&lt;p&gt;Use the following codes around your text &amp;lt;xxx&amp;gt; to turn on and &amp;lt;/xxx &amp;gt; to turn off&lt;/p&gt;_x000a_&lt;p&gt;blockquote&lt;/p&gt;_x000a_&lt;blockquote&gt;&lt;p&gt; This is a Blockquote example&lt;/p&gt;_x000a_&lt;/blockquote&gt;_x000a_&lt;p&gt;code &lt;code&gt;This is a Code example&lt;/code&gt;&lt;br /&gt;_x000a_em  &lt;em&gt; This is a EM example &lt;/em&gt;&lt;br /&gt;_x000a_strong  &lt;strong&gt; This is a Strong example &lt;/strong&gt;_x000a_&lt;/p&gt;_x000a_"/>
    <d v="2010-04-09T00:06:44"/>
    <n v="0"/>
    <x v="1"/>
    <x v="1"/>
    <b v="1"/>
    <x v="1"/>
    <n v="6"/>
    <n v="40276.55972222222"/>
    <n v="0.44495370370714227"/>
    <n v="313"/>
    <d v="2010-04-09T00:00:00"/>
    <s v="Henrique Carvalho"/>
    <x v="1403"/>
  </r>
  <r>
    <n v="1425"/>
    <n v="1"/>
    <x v="376"/>
    <x v="2"/>
    <s v="&lt;p&gt;Bufo&lt;/p&gt;_x000a_&lt;p&gt;For what you are doing I would use the spreadsheet formulas, it is more transparent, can easily be updated as products change, are added or deleted.&lt;/p&gt;_x000a_&lt;p&gt;The macro way is less flexible, and needs to be maintained by someone with knowledge of VBA as you change/add/delete products. It can be made flexible, but that adds to the complexity of what you are trying to achieve. It also needs to be ran everytime some one changes the products list, although that can be made automatic as well.&lt;/p&gt;_x000a_&lt;p&gt;Macros are great at doing 2 main things,&lt;br /&gt;_x000a_1. Repeated functions where you have a series of steps which you need to repeat regularly&lt;br /&gt;_x000a_2. Developing complex functions that would be difficult in even a dozen helper rows/columns&lt;/p&gt;_x000a_&lt;p&gt;The great thing about Excel is that there is no right or wrong way to do anything and the best way, is the way you know, that gets you the result you want, now._x000a_&lt;/p&gt;_x000a_"/>
    <d v="2010-04-09T00:27:53"/>
    <n v="0"/>
    <x v="3"/>
    <x v="1"/>
    <b v="1"/>
    <x v="1"/>
    <n v="6"/>
    <n v="40274.929166666669"/>
    <n v="2.0901967592581059"/>
    <n v="314"/>
    <d v="2010-04-09T00:00:00"/>
    <s v="bufo0892"/>
    <x v="1404"/>
  </r>
  <r>
    <n v="1426"/>
    <n v="1"/>
    <x v="382"/>
    <x v="206"/>
    <s v="&lt;p&gt;Hi&lt;/p&gt;_x000a_&lt;p&gt;I'm trying to work out how much a certain person needs to pay for subscriptions each month. Sumproduct is my weapon of choice as I include criteria (and I like it). The part that is throwing me is making it sum between certain dates.&lt;/p&gt;_x000a_&lt;p&gt;How do you include dates? I have an answer that I'm trying out from another forum but it's giving me strange results. Details below: &lt;/p&gt;_x000a_&lt;li&gt; Person range($A$4:$A$300)&lt;/li&gt;_x000a_&lt;li&gt;Date range ($D$4:$D$300)&lt;/li&gt;_x000a_&lt;li&gt;Cost range ($E$4:$E$300)&lt;/li&gt;_x000a_&lt;li&gt;Each person's name to compare to is A$22, A$23, A$24, etc. &lt;/li&gt;_x000a_&lt;li&gt;The list  of dates that define each month,e.g. $A$1=01/01/10 (start) and $B$1=31/01/10 (end). The goal is to make it sum dates BETWEEN the start and the end&lt;/li&gt;_x000a_&lt;p&gt;Suggested formula:&lt;/p&gt;_x000a_&lt;p&gt;&lt;strong&gt;Sumproduct(--(INT($D$4:$D$300)&amp;gt;=$A$1),--(INT($D$4:$D$300)&amp;lt;=$B$1),--($A$4:$A$300=$A$22),--($E$4:$E$300)&lt;/strong&gt;&lt;/p&gt;_x000a_&lt;p&gt;So far I'm receiving wild results. It doesn't seem to take in to account the date criteria, so any help making the formula work is greatly appreciated.&lt;/p&gt;_x000a_&lt;p&gt;Many thanks&lt;br /&gt;_x000a_Mike_x000a_&lt;/p&gt;_x000a_"/>
    <d v="2010-04-09T09:24:18"/>
    <n v="0"/>
    <x v="0"/>
    <x v="0"/>
    <b v="0"/>
    <x v="0"/>
    <n v="6"/>
    <n v="40277.39166666667"/>
    <n v="0"/>
    <n v="314"/>
    <d v="2010-04-09T00:00:00"/>
    <n v="0"/>
    <x v="1405"/>
  </r>
  <r>
    <n v="1427"/>
    <n v="1"/>
    <x v="382"/>
    <x v="163"/>
    <s v="&lt;p&gt;Hi Mike,&lt;/p&gt;_x000a_&lt;p&gt;Try this&lt;/p&gt;_x000a_&lt;p&gt;=SUMPRODUCT(--($D$4:$D$300&amp;gt;=$A$1),--($D$4:$D$300&amp;lt;=$B$1),--($A$4:$A$300=A22),($E$4:$E$300))_x000a_&lt;/p&gt;_x000a_"/>
    <d v="2010-04-09T10:10:58"/>
    <n v="0"/>
    <x v="1"/>
    <x v="0"/>
    <b v="1"/>
    <x v="0"/>
    <n v="6"/>
    <n v="40277.39166666667"/>
    <n v="0"/>
    <n v="314"/>
    <d v="2010-04-09T00:00:00"/>
    <n v="0"/>
    <x v="1406"/>
  </r>
  <r>
    <n v="1428"/>
    <n v="4"/>
    <x v="0"/>
    <x v="232"/>
    <s v="&lt;p&gt;Hi this is Vinod here from Bangalore, am working as Financial analyst. I am using Excel from last 3 yrs. Excel is one of my hobby..Chandoo site is really giving lots of information regarding XL in plain english._x000a_&lt;/p&gt;_x000a_"/>
    <d v="2010-04-09T12:15:00"/>
    <n v="0"/>
    <x v="43"/>
    <x v="0"/>
    <b v="1"/>
    <x v="0"/>
    <n v="6"/>
    <n v="40019.929861111108"/>
    <n v="0"/>
    <n v="314"/>
    <d v="2010-04-09T00:00:00"/>
    <n v="0"/>
    <x v="1407"/>
  </r>
  <r>
    <n v="1429"/>
    <n v="1"/>
    <x v="383"/>
    <x v="292"/>
    <s v="&lt;p&gt;Hello Sir&lt;/p&gt;_x000a_&lt;p&gt;I Prepared Pivot Table&lt;br /&gt;_x000a_I used Formula in Calculated Field&lt;br /&gt;_x000a_But Grand Total is visible Zero&lt;br /&gt;_x000a_I Want Grand Total Sum Please tell me_x000a_&lt;/p&gt;_x000a_"/>
    <d v="2010-04-09T16:16:25"/>
    <n v="0"/>
    <x v="0"/>
    <x v="0"/>
    <b v="0"/>
    <x v="0"/>
    <n v="6"/>
    <n v="40277.677777777775"/>
    <n v="0"/>
    <n v="314"/>
    <d v="2010-04-09T00:00:00"/>
    <n v="0"/>
    <x v="1408"/>
  </r>
  <r>
    <n v="1430"/>
    <n v="1"/>
    <x v="383"/>
    <x v="163"/>
    <s v="&lt;p&gt;Hi Murugu,&lt;/p&gt;_x000a_&lt;p&gt;Take a look here&lt;/p&gt;_x000a_&lt;p&gt;http://chandoo.org/wp/2009/08/19/excel-pivot-tables-tutorial/_x000a_&lt;/p&gt;_x000a_"/>
    <d v="2010-04-09T16:54:16"/>
    <n v="0"/>
    <x v="1"/>
    <x v="0"/>
    <b v="1"/>
    <x v="0"/>
    <n v="6"/>
    <n v="40277.677777777775"/>
    <n v="0"/>
    <n v="314"/>
    <d v="2010-04-09T00:00:00"/>
    <n v="0"/>
    <x v="1409"/>
  </r>
  <r>
    <n v="1431"/>
    <n v="1"/>
    <x v="384"/>
    <x v="232"/>
    <s v="&lt;p&gt;Hello Team,&lt;/p&gt;_x000a_&lt;p&gt;I enclosed the link(for file) below, I explained the problem in the &quot;Raw Data&quot; sheet.I need the solution like &quot;Result sheet&quot;. Could you please give me solution for this by using any lookup formula or Macro.&lt;/p&gt;_x000a_&lt;p&gt;Link for the file - example.xls&lt;/p&gt;_x000a_&lt;p&gt;http://www.esnips.com/doc/71a3f7ef-faf4-4462-acb9-f498b286ae26/example&lt;/p&gt;_x000a_&lt;p&gt;Regards,&lt;br /&gt;_x000a_Vinod_x000a_&lt;/p&gt;_x000a_"/>
    <d v="2010-04-09T18:14:07"/>
    <n v="0"/>
    <x v="0"/>
    <x v="0"/>
    <b v="0"/>
    <x v="0"/>
    <n v="6"/>
    <n v="40277.759722222225"/>
    <n v="0"/>
    <n v="314"/>
    <d v="2010-04-09T00:00:00"/>
    <n v="0"/>
    <x v="1410"/>
  </r>
  <r>
    <n v="1432"/>
    <n v="1"/>
    <x v="376"/>
    <x v="281"/>
    <s v="&lt;p&gt;Hui,&lt;br /&gt;_x000a_Thanks for your input, makes sense. I will use formulas in the sheet, much easier to maintain.  Glad I had an opportunity to learn about the CASE structure though &amp;amp; most grateful for you showing me how to include it inside a loop._x000a_&lt;/p&gt;_x000a_"/>
    <d v="2010-04-09T18:36:33"/>
    <n v="0"/>
    <x v="4"/>
    <x v="0"/>
    <b v="1"/>
    <x v="0"/>
    <n v="6"/>
    <n v="40274.929166666669"/>
    <n v="0"/>
    <n v="314"/>
    <d v="2010-04-09T00:00:00"/>
    <n v="0"/>
    <x v="1411"/>
  </r>
  <r>
    <n v="1433"/>
    <n v="1"/>
    <x v="381"/>
    <x v="0"/>
    <s v="&lt;p&gt;Henrique... Once a text box is assigned to a formula you cannot format portions of that box in different styles. All of it should be in same style. To overcome this limitation I often use multiple text boxes and apply different styles on each and then neatly group (&amp;amp;align) them._x000a_&lt;/p&gt;_x000a_"/>
    <d v="2010-04-10T01:16:56"/>
    <n v="0"/>
    <x v="2"/>
    <x v="0"/>
    <b v="1"/>
    <x v="0"/>
    <n v="7"/>
    <n v="40276.55972222222"/>
    <n v="0"/>
    <n v="314"/>
    <d v="2010-04-10T00:00:00"/>
    <n v="0"/>
    <x v="1412"/>
  </r>
  <r>
    <n v="1434"/>
    <n v="1"/>
    <x v="384"/>
    <x v="2"/>
    <s v="&lt;p&gt;Vinu&lt;br /&gt;_x000a_Please don't use sites that require people to install downloaders, most people read (Virus, Malware etc) when we see that!&lt;br /&gt;_x000a_Secondly, esnips installs itself as the default home page and re-starts your browser, stopping any existing downloads, which the esnips downloader tries to take over, and it sets itself as the default search with Firefox Search._x000a_&lt;/p&gt;_x000a_"/>
    <d v="2010-04-10T04:11:41"/>
    <n v="0"/>
    <x v="1"/>
    <x v="1"/>
    <b v="1"/>
    <x v="1"/>
    <n v="7"/>
    <n v="40277.759722222225"/>
    <n v="0.41505787037021946"/>
    <n v="315"/>
    <d v="2010-04-10T00:00:00"/>
    <s v="vinu"/>
    <x v="1413"/>
  </r>
  <r>
    <n v="1435"/>
    <n v="1"/>
    <x v="384"/>
    <x v="2"/>
    <s v="&lt;p&gt;Vinu&lt;/p&gt;_x000a_&lt;p&gt;This will get most of it done&lt;br /&gt;_x000a_Goto the Raw data Page and Run the macro below&lt;br /&gt;_x000a_The results are on the Raw Data page over at Column AA:AG&lt;br /&gt;_x000a_You would be best to now sort and re-arrange the data to get the final table you are after&lt;/p&gt;_x000a_&lt;p&gt;=========&lt;br /&gt;_x000a_&lt;pre&gt;&lt;code&gt;Sub ROLLUP()_x000a__x000a_Dim c As Range_x000a_Dim Col As Integer_x000a_Col = 1_x000a__x000a_For Each c In Range(&amp;quot;a2:a879&amp;quot;)_x000a__x000a_    &amp;#39;Level 1_x000a_    If c.Value = &amp;quot;&amp;quot; Then_x000a_        Cells(c.Row, 33).Value = Cells(c.Row - 1, 33).Value_x000a_    Else_x000a_        Cells(c.Row, 33).Value = c.Value_x000a_        GoTo Skip_x000a_    End If_x000a__x000a_    &amp;#39;Level 2_x000a_    If Cells(c.Row, 2) = &amp;quot;&amp;quot; Then_x000a_        Cells(c.Row, 32).Value = Cells(c.Row - 1, 32).Value_x000a_        If Cells(c.Row, 3) &amp;gt;= 10000 And Cells(c.Row, 3) &amp;lt;= 99999 Then_x000a_                Col = 3_x000a_                GoTo Centre_No_x000a_        End If_x000a_    Else_x000a_        Cells(c.Row, 32).Value = Cells(c.Row, 2).Value_x000a_        GoTo Skip_x000a_    End If_x000a__x000a_    &amp;#39;Level 3_x000a_    If Cells(c.Row, 3) = &amp;quot;&amp;quot; Then_x000a_        Cells(c.Row, 31).Value = Cells(c.Row - 1, 31).Value_x000a_        If Cells(c.Row, 4) &amp;gt;= 10000 And Cells(c.Row, 4) &amp;lt;= 99999 Then_x000a_                Col = 4_x000a_                GoTo Centre_No_x000a_        End If_x000a_    Else_x000a_        Cells(c.Row, 31).Value = Cells(c.Row, 3).Value_x000a_        GoTo Skip_x000a_    End If_x000a__x000a_&amp;#39;Level 4_x000a_    If Cells(c.Row, 4) = &amp;quot;&amp;quot; Then_x000a_        Cells(c.Row, 30).Value = Cells(c.Row - 1, 30).Value_x000a_            If Cells(c.Row, 5) &amp;gt;= 10000 And Cells(c.Row, 5) &amp;lt;= 99999 Then_x000a_                Col = 5_x000a_                GoTo Centre_No_x000a_            End If_x000a_    ElseIf Cells(c.Row, 4) &amp;gt;= 10000 And Cells(c.Row, 4) &amp;lt;= 99999 Then_x000a_        Col = 4_x000a_        GoTo Centre_No_x000a_    Else_x000a_        Cells(c.Row, 30).Value = Cells(c.Row, 4).Value_x000a_        GoTo Skip_x000a_    End If_x000a__x000a_&amp;#39;Level 5_x000a_    If Cells(c.Row, 5) = &amp;quot;&amp;quot; Then_x000a_        Cells(c.Row, 29).Value = Cells(c.Row - 1, 29).Value_x000a_        If Cells(c.Row, 6) &amp;gt;= 10000 And Cells(c.Row, 6) &amp;lt;= 99999 Then_x000a_            Col = 6_x000a_            GoTo Centre_No_x000a_        End If_x000a_    ElseIf Cells(c.Row, 5) &amp;gt;= 10000 And Cells(c.Row, 5) &amp;lt;= 99999 Then_x000a_        Col = 5_x000a_        GoTo Centre_No_x000a_    Else_x000a_        Cells(c.Row, 29).Value = Cells(c.Row, 5).Value_x000a_        GoTo Skip_x000a_    End If_x000a__x000a_&amp;#39;Level 6_x000a_    If Cells(c.Row, 6) = &amp;quot;&amp;quot; Then_x000a_        Cells(c.Row, 28).Value = Cells(c.Row - 1, 28).Value_x000a_        Col = 7_x000a_        GoTo Centre_No_x000a__x000a_    ElseIf Cells(c.Row, 6) &amp;gt;= 10000 And Cells(c.Row, 6) &amp;lt;= 99999 Then_x000a_        Col = 6_x000a_        GoTo Centre_No_x000a_    Else_x000a_        Cells(c.Row, 28).Value = Cells(c.Row, 6).Value_x000a_        Col = 7_x000a_        GoTo Centre_No_x000a_    End If_x000a__x000a_GoTo Skip:_x000a__x000a_Centre_No:_x000a_If Val(Cells(c.Row, Col)) &amp;gt;= 10000 And Val(Cells(c.Row, Col)) &amp;lt;= 99999 Then Cells(c.Row, 27).Value = Cells(c.Row, Col).Value_x000a__x000a_Skip:_x000a__x000a_Next_x000a__x000a_End Sub&lt;/code&gt;&lt;/pre&gt;_x000a_"/>
    <d v="2010-04-10T06:03:57"/>
    <n v="0"/>
    <x v="2"/>
    <x v="1"/>
    <b v="1"/>
    <x v="1"/>
    <n v="7"/>
    <n v="40277.759722222225"/>
    <n v="0.49302083333168412"/>
    <n v="316"/>
    <d v="2010-04-10T00:00:00"/>
    <s v="vinu"/>
    <x v="1414"/>
  </r>
  <r>
    <n v="1436"/>
    <n v="1"/>
    <x v="381"/>
    <x v="289"/>
    <s v="&lt;p&gt;Thanks for your suport guys!&lt;/p&gt;_x000a_&lt;p&gt;@Chandoo: That´s a nice trick. Gonna try it!_x000a_&lt;/p&gt;_x000a_"/>
    <d v="2010-04-10T22:18:02"/>
    <n v="0"/>
    <x v="3"/>
    <x v="0"/>
    <b v="1"/>
    <x v="0"/>
    <n v="7"/>
    <n v="40276.55972222222"/>
    <n v="0"/>
    <n v="316"/>
    <d v="2010-04-10T00:00:00"/>
    <n v="0"/>
    <x v="1415"/>
  </r>
  <r>
    <n v="1437"/>
    <n v="1"/>
    <x v="369"/>
    <x v="262"/>
    <s v="&lt;p&gt;Hi Old Chippy,&lt;/p&gt;_x000a_&lt;p&gt;Had a quick look at the web site and at first glance it's just what I need.&lt;br /&gt;_x000a_Currently we're having Quarter 1 close at the office, so I'll have to delay this a couple of weeks. Thanks for your suggestion.&lt;/p&gt;_x000a_&lt;p&gt;GJ_x000a_&lt;/p&gt;_x000a_"/>
    <d v="2010-04-10T22:33:12"/>
    <n v="0"/>
    <x v="2"/>
    <x v="0"/>
    <b v="1"/>
    <x v="0"/>
    <n v="7"/>
    <n v="40272.592361111114"/>
    <n v="0"/>
    <n v="316"/>
    <d v="2010-04-10T00:00:00"/>
    <n v="0"/>
    <x v="1416"/>
  </r>
  <r>
    <n v="1438"/>
    <n v="1"/>
    <x v="385"/>
    <x v="262"/>
    <s v="&lt;p&gt;Sometimes I keep my to do list in Outlook and sometimes on paper. Had a quick look at Excel, but didn't like it because I need to synchronise manually with Outlook.&lt;br /&gt;_x000a_I saw a couple of commercial products for sale as well as some free ware.&lt;/p&gt;_x000a_&lt;p&gt;Anybody using Excel for maintaining their task lists? What's your experience?&lt;br /&gt;_x000a_I experimented with it and exporting and importing from and to Outlook works fine.&lt;br /&gt;_x000a_What I did notice though is that when you export recurring tasks to Excel and import them back into Outlook all occurrences are listed separately.&lt;br /&gt;_x000a_Does anybody have some macro code to automate the synchronisation between Outlook and Excel (2 way). Ideally one would have a button in both programs.&lt;br /&gt;_x000a_Also scheduled sync would be great._x000a_&lt;/p&gt;_x000a_"/>
    <d v="2010-04-10T22:42:22"/>
    <n v="0"/>
    <x v="0"/>
    <x v="0"/>
    <b v="0"/>
    <x v="0"/>
    <n v="7"/>
    <n v="40278.945833333331"/>
    <n v="0"/>
    <n v="316"/>
    <d v="2010-04-10T00:00:00"/>
    <n v="0"/>
    <x v="1417"/>
  </r>
  <r>
    <n v="1439"/>
    <n v="1"/>
    <x v="386"/>
    <x v="262"/>
    <s v="&lt;p&gt;I've been searching the net for days now. I asked our IT department, they don't know either. Not sure if this is the right place, so  apologies if I'm mistaken.&lt;/p&gt;_x000a_&lt;p&gt;In the office we use Excel 2003 combined with Hyperion Essbase 6.5 to retrieve data from our databases.&lt;br /&gt;_x000a_Every month we prepare a large list of management and sales reports using our Hyperion database and the Essbase Excel add in. Due to the nature of our business clients and products (literally thousands for both of them) change every month. A number of other characteristics are added as well.&lt;/p&gt;_x000a_&lt;p&gt;Currently we retrieve all products and clients in chunks (per report and update the report by doing vlookups both ways in order to add and delete clients and products.&lt;/p&gt;_x000a_&lt;p&gt;Essbase has a query designer that I used to create a custom query. Did the same with the advanced member selection. However after I save these query files I don't know how to load and execute them in Excel using VBA.&lt;/p&gt;_x000a_&lt;p&gt;Static retrieves using VBA are no problem using the standard Essbase functions. The retrieve I build is quite complex and is ill-suited for a standard retrieve. Does anybody have any experience with this and has some VBA code with which I can run the queries I saved. &lt;/p&gt;_x000a_&lt;p&gt;I want to speed up the reporting process and my only other option is to retrieve all info by hand and put it into an Access database and fill my Excel sheets from here. Yes I know, it sounds silly and pretty desperate. If you have a practical solution I would really appreciate it._x000a_&lt;/p&gt;_x000a_"/>
    <d v="2010-04-10T23:10:06"/>
    <n v="0"/>
    <x v="0"/>
    <x v="0"/>
    <b v="0"/>
    <x v="0"/>
    <n v="7"/>
    <n v="40278.965277777781"/>
    <n v="0"/>
    <n v="316"/>
    <d v="2010-04-10T00:00:00"/>
    <n v="0"/>
    <x v="1418"/>
  </r>
  <r>
    <n v="1440"/>
    <n v="1"/>
    <x v="386"/>
    <x v="2"/>
    <s v="&lt;p&gt;Have you tried&lt;br /&gt;_x000a_1. Using the Macro Recorder when you make a query&lt;br /&gt;_x000a_2. Using the Macro Recorder when you make an extraction_x000a_&lt;/p&gt;_x000a_"/>
    <d v="2010-04-12T00:04:26"/>
    <n v="0"/>
    <x v="1"/>
    <x v="1"/>
    <b v="1"/>
    <x v="1"/>
    <n v="2"/>
    <n v="40278.965277777781"/>
    <n v="1.0378009259220562"/>
    <n v="317"/>
    <d v="2010-04-12T00:00:00"/>
    <s v="gjl"/>
    <x v="1419"/>
  </r>
  <r>
    <n v="1441"/>
    <n v="1"/>
    <x v="387"/>
    <x v="293"/>
    <s v="&lt;p&gt;Hi,&lt;/p&gt;_x000a_&lt;p&gt;We use XL to capture client feedback. All responses are captured in an XL worksheet row-by-row with column headings being the question nos. Each record is unique to each survey.&lt;/p&gt;_x000a_&lt;p&gt;My problem is: Based on a user selectable record via a Combo Box (pertaining to a particular survey), display the data of that survey in a Form and then optionally Print if via a button. My records are in worksheet named &quot;Response&quot; and Form is in worksheet named &quot;Summary&quot;.&lt;/p&gt;_x000a_&lt;p&gt;Broadly I know that VLOOKUP() should be used to search the Response worksheet, but how do I populate the combo box with few column headings such that the user can identify which survey data to select. The Response rows will increase as and when new survey results are captured. Hence the combo box will have to include all the rows with survey data (beginning at row A10).&lt;/p&gt;_x000a_&lt;p&gt;Help appreciated.&lt;/p&gt;_x000a_&lt;p&gt;Regards,&lt;/p&gt;_x000a_&lt;p&gt;Ninad,_x000a_&lt;/p&gt;_x000a_"/>
    <d v="2010-04-12T07:51:41"/>
    <n v="0"/>
    <x v="0"/>
    <x v="0"/>
    <b v="0"/>
    <x v="0"/>
    <n v="2"/>
    <n v="40280.32708333333"/>
    <n v="0"/>
    <n v="317"/>
    <d v="2010-04-12T00:00:00"/>
    <n v="0"/>
    <x v="1420"/>
  </r>
  <r>
    <n v="1442"/>
    <n v="1"/>
    <x v="387"/>
    <x v="2"/>
    <s v="&lt;p&gt;Ninand&lt;/p&gt;_x000a_&lt;p&gt;I would setup a Named Range called &lt;strong&gt;Responses &lt;/strong&gt;&lt;br /&gt;_x000a_and set the equation for the raneg to &lt;code&gt;=OFFSET(Sheet1!$A$10,0,0,COUNTA(Sheet1!$A$10:$A$100),1)&lt;/code&gt;&lt;br /&gt;_x000a_Change the Sheet1 name and $100 to whatever number of maximum responses you think you'll need&lt;/p&gt;_x000a_&lt;p&gt;In your Combo box set the Input Range to &lt;strong&gt;Responses &lt;/strong&gt;&lt;br /&gt;_x000a_and set a Cell Link to some where; Say B1&lt;/p&gt;_x000a_&lt;p&gt;Now you can use  VLOOKUP to extract your Questions based on the Cell Link B1_x000a_&lt;/p&gt;_x000a_"/>
    <d v="2010-04-12T08:30:42"/>
    <n v="0"/>
    <x v="1"/>
    <x v="1"/>
    <b v="1"/>
    <x v="1"/>
    <n v="2"/>
    <n v="40280.32708333333"/>
    <n v="2.7569444449909497E-2"/>
    <n v="318"/>
    <d v="2010-04-12T00:00:00"/>
    <s v="ninad7"/>
    <x v="1421"/>
  </r>
  <r>
    <n v="1443"/>
    <n v="2"/>
    <x v="2"/>
    <x v="294"/>
    <s v="&lt;p&gt;This is pacman for excel. Pretty cool.&lt;/p&gt;_x000a_&lt;p&gt;http://utterlyboring.com/archives/2006/10/02/pac_man_for_exc.php_x000a_&lt;/p&gt;_x000a_"/>
    <d v="2010-04-12T08:55:47"/>
    <n v="0"/>
    <x v="3"/>
    <x v="0"/>
    <b v="1"/>
    <x v="0"/>
    <n v="2"/>
    <n v="40020.511805555558"/>
    <n v="0"/>
    <n v="318"/>
    <d v="2010-04-12T00:00:00"/>
    <n v="0"/>
    <x v="1422"/>
  </r>
  <r>
    <n v="1444"/>
    <n v="1"/>
    <x v="384"/>
    <x v="232"/>
    <s v="&lt;p&gt;Hi Hui,&lt;/p&gt;_x000a_&lt;p&gt;Thanks a lot for your code. Its working superb!! &lt;/p&gt;_x000a_&lt;p&gt;How do I make edit to the code if I need these changes:&lt;/p&gt;_x000a_&lt;p&gt;1. If I want to get rollup codes description instead of the code No.&lt;br /&gt;_x000a_2. If I want to get up both code and description( by concatenating) how do I get this.&lt;/p&gt;_x000a_&lt;p&gt;Regards,&lt;br /&gt;_x000a_Vinu._x000a_&lt;/p&gt;_x000a_"/>
    <d v="2010-04-12T09:28:12"/>
    <n v="0"/>
    <x v="3"/>
    <x v="0"/>
    <b v="1"/>
    <x v="0"/>
    <n v="2"/>
    <n v="40277.759722222225"/>
    <n v="0"/>
    <n v="318"/>
    <d v="2010-04-12T00:00:00"/>
    <n v="0"/>
    <x v="1423"/>
  </r>
  <r>
    <n v="1445"/>
    <n v="1"/>
    <x v="384"/>
    <x v="2"/>
    <s v="&lt;p&gt;For Pt 2.&lt;br /&gt;_x000a_ Change these lines&lt;/p&gt;_x000a_&lt;pre&gt;&lt;code&gt;Centre_No:_x000a_If Val(Cells(c.Row, Col)) &amp;gt;= 10000 And Val(Cells(c.Row, Col)) &amp;lt;= 99999 Then_x000a_  Cells(c.Row, 26).Value = Cells(c.Row, Col).Value_x000a_  Cells(c.Row, 27).Value = Cells(c.Row, Col+1).Value_x000a_End If_x000a__x000a_skip:&lt;/code&gt;&lt;/pre&gt;_x000a_&lt;p&gt;and then join Column Z and AA manually_x000a_&lt;/p&gt;_x000a_"/>
    <d v="2010-04-12T10:30:15"/>
    <n v="0"/>
    <x v="4"/>
    <x v="1"/>
    <b v="1"/>
    <x v="1"/>
    <n v="2"/>
    <n v="40277.759722222225"/>
    <n v="2.6779513888832298"/>
    <n v="319"/>
    <d v="2010-04-12T00:00:00"/>
    <s v="vinu"/>
    <x v="1424"/>
  </r>
  <r>
    <n v="1446"/>
    <n v="1"/>
    <x v="384"/>
    <x v="232"/>
    <s v="&lt;p&gt;Hi Hui,&lt;/p&gt;_x000a_&lt;p&gt;I made changes for the last few lines codes, but its giving only description only for center code .. For other Rollup like(6th, 5th.. level) its giving only code not the description.  I need like below for eg: 70426 center no.&lt;/p&gt;_x000a_&lt;p&gt;70426 Bench Plaza Building_x0009_N2400 Office Services_x0009_N3010 Total Real Estate and Store Development_x0009_EVP05 LEGAL &amp;amp; RESD_x0009_MAU00 OFFICE UNITS BY EVP_x0009_A0002 TOTAL OFFICE BUDGET UNITS&lt;/p&gt;_x000a_&lt;p&gt;Thanks,&lt;br /&gt;_x000a_Vinu._x000a_&lt;/p&gt;_x000a_"/>
    <d v="2010-04-12T12:01:26"/>
    <n v="0"/>
    <x v="5"/>
    <x v="0"/>
    <b v="1"/>
    <x v="0"/>
    <n v="2"/>
    <n v="40277.759722222225"/>
    <n v="0"/>
    <n v="319"/>
    <d v="2010-04-12T00:00:00"/>
    <n v="0"/>
    <x v="1425"/>
  </r>
  <r>
    <n v="1447"/>
    <n v="1"/>
    <x v="384"/>
    <x v="2"/>
    <s v="&lt;p&gt;Vinu&lt;/p&gt;_x000a_&lt;p&gt;Using the original code you can add a few columns to the right of AE and do some Index(Match()) to pull out the extra Descriptions for each field if you want_x000a_&lt;/p&gt;_x000a_"/>
    <d v="2010-04-12T12:27:41"/>
    <n v="0"/>
    <x v="6"/>
    <x v="1"/>
    <b v="1"/>
    <x v="1"/>
    <n v="2"/>
    <n v="40277.759722222225"/>
    <n v="2.7595023148096516"/>
    <n v="320"/>
    <d v="2010-04-12T00:00:00"/>
    <s v="vinu"/>
    <x v="1426"/>
  </r>
  <r>
    <n v="1448"/>
    <n v="1"/>
    <x v="384"/>
    <x v="232"/>
    <s v="&lt;p&gt;Hui,&lt;/p&gt;_x000a_&lt;p&gt;Thanks, will do it._x000a_&lt;/p&gt;_x000a_"/>
    <d v="2010-04-12T13:56:11"/>
    <n v="0"/>
    <x v="7"/>
    <x v="0"/>
    <b v="1"/>
    <x v="0"/>
    <n v="2"/>
    <n v="40277.759722222225"/>
    <n v="0"/>
    <n v="320"/>
    <d v="2010-04-12T00:00:00"/>
    <n v="0"/>
    <x v="1427"/>
  </r>
  <r>
    <n v="1449"/>
    <n v="1"/>
    <x v="388"/>
    <x v="295"/>
    <s v="&lt;p&gt;I get the following error when saving in compatibility mode (yes, most of our users are on 2002 Excel, while I am using 2007)&lt;/p&gt;_x000a_&lt;p&gt;Some formulas in this workbook are linked to other workbooks that are closed. When these formulas are recalculated in earlier versions of Excel without opening the linked workbooks, characters beyond the 255-character limit cannot be returned.&lt;/p&gt;_x000a_&lt;p&gt;It says &quot;# of occurrences - 1 Defined Names&quot; I cannot click on it to show me where it is finding the error.&lt;/p&gt;_x000a_&lt;p&gt;I have deleted all of the defined names,deleted sheet by sheet to identify which sheet supposedly has the problem.  Then I tried to change all the text field to &quot;Text&quot; style thinking it might be getting confused. The text turns into a series of &quot;#####,&quot; even if I put text wrap to On.  Some of the text on the sheet does exceed 255 character limit.&lt;/p&gt;_x000a_&lt;p&gt;Any ideas?_x000a_&lt;/p&gt;_x000a_"/>
    <d v="2010-04-12T22:46:14"/>
    <n v="0"/>
    <x v="0"/>
    <x v="0"/>
    <b v="0"/>
    <x v="0"/>
    <n v="2"/>
    <n v="40280.948611111111"/>
    <n v="0"/>
    <n v="320"/>
    <d v="2010-04-12T00:00:00"/>
    <n v="0"/>
    <x v="1428"/>
  </r>
  <r>
    <n v="1450"/>
    <n v="1"/>
    <x v="388"/>
    <x v="2"/>
    <s v="&lt;p&gt;Tomitsch&lt;br /&gt;_x000a_Have a look in the following areas:&lt;br /&gt;_x000a_Charts that may still have links&lt;br /&gt;_x000a_Hidden Rows, Columns or Sheets&lt;br /&gt;_x000a_Data Validation lookups&lt;br /&gt;_x000a_Can you shift the Workbook to a location which has a shorter name and save it first&lt;br /&gt;_x000a_ie: C:\Budgets is a lot shorter that \\Network name\Business unit\division\section\Year\Month\ etc_x000a_&lt;/p&gt;_x000a_"/>
    <d v="2010-04-12T23:54:46"/>
    <n v="0"/>
    <x v="1"/>
    <x v="1"/>
    <b v="1"/>
    <x v="1"/>
    <n v="2"/>
    <n v="40280.948611111111"/>
    <n v="4.7754629631526768E-2"/>
    <n v="321"/>
    <d v="2010-04-12T00:00:00"/>
    <s v="tomitsch"/>
    <x v="1429"/>
  </r>
  <r>
    <n v="1451"/>
    <n v="1"/>
    <x v="389"/>
    <x v="3"/>
    <s v="&lt;p&gt;Hello, &lt;/p&gt;_x000a_&lt;p&gt;I'm using a pivot table with a filtered row list (suppressed empty labels).&lt;/p&gt;_x000a_&lt;p&gt;My question is how do I automatically add new label to my table when the originating data changes.&lt;/p&gt;_x000a_&lt;p&gt;Thanks for your help.&lt;/p&gt;_x000a_&lt;p&gt;Cyirl_x000a_&lt;/p&gt;_x000a_"/>
    <d v="2010-04-13T09:40:55"/>
    <n v="0"/>
    <x v="0"/>
    <x v="0"/>
    <b v="0"/>
    <x v="0"/>
    <n v="3"/>
    <n v="40281.402777777781"/>
    <n v="0"/>
    <n v="321"/>
    <d v="2010-04-13T00:00:00"/>
    <n v="0"/>
    <x v="1430"/>
  </r>
  <r>
    <n v="1452"/>
    <n v="1"/>
    <x v="389"/>
    <x v="3"/>
    <s v="&lt;p&gt;I've found what I was looking for.&lt;/p&gt;_x000a_&lt;p&gt;When you deselect some values in a row, you can add automatically new values with the following method: &lt;/p&gt;_x000a_&lt;p&gt;1. Right click in the header of the field (either in the table or in the right-hand list in 2007&lt;/p&gt;_x000a_&lt;p&gt;2. Go to Field Parameter : in 2007 you have a check box named &quot;Filter / Add new items in the manual filter&quot;. &lt;/p&gt;_x000a_&lt;p&gt;3. Check it and there you are.&lt;/p&gt;_x000a_&lt;p&gt;HTH&lt;/p&gt;_x000a_&lt;p&gt;Cyril_x000a_&lt;/p&gt;_x000a_"/>
    <d v="2010-04-13T11:54:19"/>
    <n v="0"/>
    <x v="1"/>
    <x v="0"/>
    <b v="1"/>
    <x v="0"/>
    <n v="3"/>
    <n v="40281.402777777781"/>
    <n v="0"/>
    <n v="321"/>
    <d v="2010-04-13T00:00:00"/>
    <n v="0"/>
    <x v="1431"/>
  </r>
  <r>
    <n v="1453"/>
    <n v="1"/>
    <x v="389"/>
    <x v="0"/>
    <s v="&lt;p&gt;That is pretty cool... thanks for sharing it with us_x000a_&lt;/p&gt;_x000a_"/>
    <d v="2010-04-13T16:38:52"/>
    <n v="0"/>
    <x v="2"/>
    <x v="0"/>
    <b v="1"/>
    <x v="0"/>
    <n v="3"/>
    <n v="40281.402777777781"/>
    <n v="0"/>
    <n v="321"/>
    <d v="2010-04-13T00:00:00"/>
    <n v="0"/>
    <x v="1432"/>
  </r>
  <r>
    <n v="1454"/>
    <n v="1"/>
    <x v="390"/>
    <x v="296"/>
    <s v="&lt;p&gt;Hi,&lt;/p&gt;_x000a_&lt;p&gt;I have just completed 5 boxplots in Excel 2007 for an assignment I have been given with my subject of statistics.&lt;/p&gt;_x000a_&lt;p&gt;The boxplots have been made by following various instructions online, but I don't think they truly represent the information as they don't show outliers for instance.&lt;/p&gt;_x000a_&lt;p&gt;Would anyone be willing to have a look at my assignment please and point me in the right direction. I assume attachments can't be added here, so would have to come to some other arrangement.&lt;/p&gt;_x000a_&lt;p&gt;Sorry for having to ask this question but I have spent far more time than one should have to on what should be a relatively easy chart to produce.&lt;/p&gt;_x000a_&lt;p&gt;Thanks&lt;br /&gt;_x000a_John_x000a_&lt;/p&gt;_x000a_"/>
    <d v="2010-04-13T23:54:21"/>
    <n v="0"/>
    <x v="0"/>
    <x v="0"/>
    <b v="0"/>
    <x v="0"/>
    <n v="3"/>
    <n v="40281.995833333334"/>
    <n v="0"/>
    <n v="321"/>
    <d v="2010-04-13T00:00:00"/>
    <n v="0"/>
    <x v="1433"/>
  </r>
  <r>
    <n v="1455"/>
    <n v="1"/>
    <x v="390"/>
    <x v="2"/>
    <s v="&lt;p&gt;John&lt;br /&gt;_x000a_Can you post a copy on one of the free file sharing sites and put a link here ?&lt;br /&gt;_x000a_Make sure there is no confidential or personal related info within the file_x000a_&lt;/p&gt;_x000a_"/>
    <d v="2010-04-14T04:51:54"/>
    <n v="0"/>
    <x v="1"/>
    <x v="1"/>
    <b v="1"/>
    <x v="1"/>
    <n v="4"/>
    <n v="40281.995833333334"/>
    <n v="0.2068749999962165"/>
    <n v="322"/>
    <d v="2010-04-14T00:00:00"/>
    <s v="johnmw1"/>
    <x v="1434"/>
  </r>
  <r>
    <n v="1456"/>
    <n v="1"/>
    <x v="390"/>
    <x v="2"/>
    <s v="&lt;p&gt;or have a look at these&lt;/p&gt;_x000a_&lt;p&gt;http://peltiertech.com/Excel/Charts/BoxWhisker.html&lt;br /&gt;_x000a_http://www.bloggpro.com/box-plot-for-excel-2007/_x000a_&lt;/p&gt;_x000a_"/>
    <d v="2010-04-14T06:18:00"/>
    <n v="0"/>
    <x v="2"/>
    <x v="1"/>
    <b v="1"/>
    <x v="1"/>
    <n v="4"/>
    <n v="40281.995833333334"/>
    <n v="0.26666666666278616"/>
    <n v="323"/>
    <d v="2010-04-14T00:00:00"/>
    <s v="johnmw1"/>
    <x v="1435"/>
  </r>
  <r>
    <n v="1457"/>
    <n v="1"/>
    <x v="391"/>
    <x v="297"/>
    <s v="&lt;p&gt;Does anyone know how to automatically update a page field in pivotable based on another cell? In another words, by changing an input cell info, page field automatically picks up this info. hence changing the pivotable data._x000a_&lt;/p&gt;_x000a_"/>
    <d v="2010-04-14T10:35:08"/>
    <n v="0"/>
    <x v="0"/>
    <x v="0"/>
    <b v="0"/>
    <x v="0"/>
    <n v="4"/>
    <n v="40282.440972222219"/>
    <n v="0"/>
    <n v="323"/>
    <d v="2010-04-14T00:00:00"/>
    <n v="0"/>
    <x v="1436"/>
  </r>
  <r>
    <n v="1458"/>
    <n v="1"/>
    <x v="391"/>
    <x v="158"/>
    <s v="&lt;p&gt;Hi,&lt;/p&gt;_x000a_&lt;p&gt;As far as I am aware there is no standard way to do this.&lt;/p&gt;_x000a_&lt;p&gt;It is however possible to change this using VBA using the following line (varies depending on your pivot table):&lt;/p&gt;_x000a_&lt;p&gt;&lt;code&gt;ActiveSheet.PivotTables(&amp;quot;PivotTable1&amp;quot;).PivotFields(&amp;quot;Prod&amp;quot;).CurrentPage = &amp;quot;555&amp;quot;&lt;/code&gt;&lt;/p&gt;_x000a_&lt;p&gt;If you record a macro and change the page field whilst recording you will get the line above for your pivot table. You can then pass a variable (instead of hardcoding the 555)from the sheet to VBA eg:&lt;/p&gt;_x000a_&lt;pre&gt;&lt;code&gt;Sub Update_Pivot()_x000a__x000a_Dim PageVal As String_x000a__x000a_PageVal = Sheets(&amp;quot;Sheet1&amp;quot;).Range(&amp;quot;PageVal&amp;quot;).Text_x000a__x000a_    ActiveSheet.PivotTables(&amp;quot;PivotTable1&amp;quot;).PivotFields(&amp;quot;Prod&amp;quot;).ClearAllFilters_x000a_    ActiveSheet.PivotTables(&amp;quot;PivotTable1&amp;quot;).PivotFields(&amp;quot;Prod&amp;quot;).CurrentPage = PageVal_x000a__x000a_End Sub&lt;/code&gt;&lt;/pre&gt;_x000a_&lt;p&gt;Where Range PageVal is a named range on Sheet1 of the workbook.&lt;/p&gt;_x000a_&lt;p&gt;Hope this helps.&lt;/p&gt;_x000a_&lt;p&gt;Myles_x000a_&lt;/p&gt;_x000a_"/>
    <d v="2010-04-14T11:35:36"/>
    <n v="0"/>
    <x v="1"/>
    <x v="0"/>
    <b v="1"/>
    <x v="0"/>
    <n v="4"/>
    <n v="40282.440972222219"/>
    <n v="0"/>
    <n v="323"/>
    <d v="2010-04-14T00:00:00"/>
    <n v="0"/>
    <x v="1437"/>
  </r>
  <r>
    <n v="1459"/>
    <n v="1"/>
    <x v="392"/>
    <x v="298"/>
    <s v="&lt;p&gt;I want to record all sales invoince that i have made in excel and recorderd bills as soon as i made a bill_x000a_&lt;/p&gt;_x000a_"/>
    <d v="2010-04-14T16:35:33"/>
    <n v="0"/>
    <x v="0"/>
    <x v="0"/>
    <b v="0"/>
    <x v="0"/>
    <n v="4"/>
    <n v="40282.690972222219"/>
    <n v="0"/>
    <n v="323"/>
    <d v="2010-04-14T00:00:00"/>
    <n v="0"/>
    <x v="1438"/>
  </r>
  <r>
    <n v="1460"/>
    <n v="1"/>
    <x v="388"/>
    <x v="295"/>
    <s v="&lt;p&gt;There are no links in this spreadsheet at all. If I delete everything except that sheet I still get the error.  I do have enormous amounts of text in the sheet, but even deleting the large text columns i still get it._x000a_&lt;/p&gt;_x000a_"/>
    <d v="2010-04-14T17:06:25"/>
    <n v="0"/>
    <x v="2"/>
    <x v="0"/>
    <b v="1"/>
    <x v="0"/>
    <n v="4"/>
    <n v="40280.948611111111"/>
    <n v="0"/>
    <n v="323"/>
    <d v="2010-04-14T00:00:00"/>
    <n v="0"/>
    <x v="1439"/>
  </r>
  <r>
    <n v="1461"/>
    <n v="1"/>
    <x v="392"/>
    <x v="158"/>
    <s v="&lt;p&gt;Hi bhaveshgm,&lt;/p&gt;_x000a_&lt;p&gt;I'm afraid you will need to be a bit more specific with your question.&lt;/p&gt;_x000a_&lt;p&gt;As a general pointer though if you create a table in a worksheet with the data for your invoicing you will be able to build up a database of invoices as you raise them. You could then use this database as a source for an Invoice template and for reporting of sales by customer and month etc.&lt;/p&gt;_x000a_&lt;p&gt;As a general rule though you are always best putting this sort of information into an accounting package on the basis that missing one invoice could prove very costly.&lt;/p&gt;_x000a_&lt;p&gt;That said you may find this series of posts useful:&lt;br /&gt;_x000a_http://chandoo.org/wp/2010/02/04/profit-loss-reporting-in-excel-1/_x000a_&lt;/p&gt;_x000a_"/>
    <d v="2010-04-14T17:55:50"/>
    <n v="0"/>
    <x v="1"/>
    <x v="0"/>
    <b v="1"/>
    <x v="0"/>
    <n v="4"/>
    <n v="40282.690972222219"/>
    <n v="0"/>
    <n v="323"/>
    <d v="2010-04-14T00:00:00"/>
    <n v="0"/>
    <x v="1440"/>
  </r>
  <r>
    <n v="1462"/>
    <n v="1"/>
    <x v="390"/>
    <x v="296"/>
    <s v="&lt;p&gt;Hi Hui,&lt;/p&gt;_x000a_&lt;p&gt;Thanks for your help. &lt;/p&gt;_x000a_&lt;p&gt;Those links you posted are actually the ones I was following to create what I have, but I don't think they are complete in the fact that they are not showing the outliers. They just show Min, Max.&lt;/p&gt;_x000a_&lt;p&gt;&lt;a href='http://www.mediafire.com/?sharekey=22cafd6bee52ce05e5c3dee5769931ece5dfa837cda1d609a543906a5faff527'&gt;http://www.mediafire.com/?sharekey=22cafd6bee52ce05e5c3dee5769931ece5dfa837cda1d609a543906a5faff527&lt;/a&gt;&lt;/p&gt;_x000a_&lt;p&gt;I think the link above is OK I'm still trying to figure out mediafire? I thought I had put all my files in one folder but it appears to have separated them.&lt;/p&gt;_x000a_&lt;p&gt;When you download the file you will see the main EX3 spreadsheet which has 4 sheets to it. Sheet 1 is my main page with Sheets 2 &amp;amp; 3 with a few workings on it and on Sheet 4 there is another version of how to create boxplots with outliers etc, but to be honest it's got beyond my capability. It certainly shows all the formulas but when I tried it on Sheet 1 I kept getting errors, so I don't know what I'm doing?&lt;/p&gt;_x000a_&lt;p&gt;In the other files they are jpegs of another programme I found at some university that worked it all out for me and shows outliers etc but it not excel!&lt;/p&gt;_x000a_&lt;p&gt;Thanks&lt;br /&gt;_x000a_John_x000a_&lt;/p&gt;_x000a_"/>
    <d v="2010-04-14T23:44:58"/>
    <n v="0"/>
    <x v="3"/>
    <x v="0"/>
    <b v="1"/>
    <x v="0"/>
    <n v="4"/>
    <n v="40281.995833333334"/>
    <n v="0"/>
    <n v="323"/>
    <d v="2010-04-14T00:00:00"/>
    <n v="0"/>
    <x v="1441"/>
  </r>
  <r>
    <n v="1463"/>
    <n v="1"/>
    <x v="390"/>
    <x v="2"/>
    <s v="&lt;p&gt;John&lt;/p&gt;_x000a_&lt;p&gt;a few comments&lt;/p&gt;_x000a_&lt;p&gt;Sheet4 - Your Box Plot is using filtered data which has the outliers removed (Column D) you should use column B in the Min and Max equations in G11 and G12&lt;/p&gt;_x000a_&lt;p&gt;Sheet1 - Your Std Deviation and Range Calculations in Rows 103 and 105 are values not formulas and hence may be in error&lt;/p&gt;_x000a_&lt;p&gt;Also a lot of the Box Charts are linked to other spreadsheets ?&lt;/p&gt;_x000a_&lt;p&gt;All the data you need for the Box Plots is in the area A91:F96&lt;br /&gt;_x000a_If you follow through the instructions at&lt;br /&gt;_x000a_http://www.bloggpro.com/box-plot-for-excel-2007/&lt;br /&gt;_x000a_I get good Box Plots that do exactly what they should and include all the outliers_x000a_&lt;/p&gt;_x000a_"/>
    <d v="2010-04-15T02:03:53"/>
    <n v="0"/>
    <x v="4"/>
    <x v="1"/>
    <b v="1"/>
    <x v="1"/>
    <n v="5"/>
    <n v="40281.995833333334"/>
    <n v="1.0901967592581059"/>
    <n v="324"/>
    <d v="2010-04-15T00:00:00"/>
    <s v="johnmw1"/>
    <x v="1442"/>
  </r>
  <r>
    <n v="1464"/>
    <n v="1"/>
    <x v="390"/>
    <x v="296"/>
    <s v="&lt;p&gt;Hi Hui,&lt;/p&gt;_x000a_&lt;p&gt;Ah yes that Sheet 4 now that you have reminded me did create a formula to remove highs and lows, so now I'm guessing as to whether this is the correct way or not?&lt;/p&gt;_x000a_&lt;p&gt;My Sheet 1 Row 103 &amp;amp;105 Std Deviation &amp;amp; Range were created by Excel using Data Analysis, so if there is something incorrect I'm not sure of how to fix it.&lt;/p&gt;_x000a_&lt;p&gt;When you say the Box Charts are linked to other spreadsheets, I'm sorry again but I'm not sure how to fix the problem. I think I may have created them in a totally different spreadsheet and then copied and pasted from memory.&lt;/p&gt;_x000a_&lt;p&gt;I will go back to your link above and have another go. :-)&lt;/p&gt;_x000a_&lt;p&gt;Two of the major problems I'm having is we are being taught Statistics by a lecturer who has never taught it before and also I think is learning as he is writing on the whiteboard. The other problem is he is even more clueless about Excel so therefore cannot show us any examples of how to create charts and graphs. He also of course is handing out Excel assignments for which I have no idea and am self learning along the way, but by heck its taking a lot of time of which I don't have a lot of, as I have 9 other subjects a week.&lt;/p&gt;_x000a_&lt;p&gt;Thanks&lt;/p&gt;_x000a_&lt;p&gt;John in Adelaide_x000a_&lt;/p&gt;_x000a_"/>
    <d v="2010-04-15T02:31:37"/>
    <n v="0"/>
    <x v="5"/>
    <x v="0"/>
    <b v="1"/>
    <x v="0"/>
    <n v="5"/>
    <n v="40281.995833333334"/>
    <n v="0"/>
    <n v="324"/>
    <d v="2010-04-15T00:00:00"/>
    <n v="0"/>
    <x v="1443"/>
  </r>
  <r>
    <n v="1465"/>
    <n v="1"/>
    <x v="390"/>
    <x v="2"/>
    <s v="&lt;p&gt;John&lt;/p&gt;_x000a_&lt;p&gt;All the data you need for the Box Plots is in the area A91:F96&lt;br /&gt;_x000a_If you follow through the instructions at&lt;br /&gt;_x000a_http://www.bloggpro.com/box-plot-for-excel-2007/&lt;br /&gt;_x000a_It works as required&lt;/p&gt;_x000a_&lt;p&gt;The Formulas in Rows 103 and 105 should be&lt;/p&gt;_x000a_&lt;p&gt;B103 =STDEV(B4:B89)&lt;br /&gt;_x000a_B105 =MAX(B4:B89)-MIN(B4:B89) &lt;/p&gt;_x000a_&lt;p&gt;and copy both accross&lt;br /&gt;_x000a_Not that any values in that area are used elsewhere anyway._x000a_&lt;/p&gt;_x000a_"/>
    <d v="2010-04-15T05:02:19"/>
    <n v="0"/>
    <x v="6"/>
    <x v="1"/>
    <b v="1"/>
    <x v="1"/>
    <n v="5"/>
    <n v="40281.995833333334"/>
    <n v="1.2141087962954771"/>
    <n v="325"/>
    <d v="2010-04-15T00:00:00"/>
    <s v="johnmw1"/>
    <x v="1444"/>
  </r>
  <r>
    <n v="1466"/>
    <n v="1"/>
    <x v="393"/>
    <x v="283"/>
    <s v="&lt;p&gt;Hi Sir,&lt;/p&gt;_x000a_&lt;p&gt;    Am working on Rating Report for the Employees.&lt;/p&gt;_x000a_&lt;p&gt;Following is the Table Details:-&lt;/p&gt;_x000a_&lt;p&gt;Emp ID#  /Emp Name  /Dept      /Supervisor  /DOjoining   /Exp   /Ratings&lt;br /&gt;_x000a_1         A         FINANCE        P            X          2       2.25&lt;br /&gt;_x000a_2         B         HR             Q            X          4       3.50&lt;br /&gt;_x000a_3         C         Engineer       R            X          6       4.75&lt;br /&gt;_x000a_4         D         Engineer       S            X          8       4.00&lt;br /&gt;_x000a_5         E         FINANCE        X            X         10       3.00&lt;/p&gt;_x000a_&lt;p&gt;in the next sheet i need Autoupdate formula which shows for ever one Dept how many employees comes under 0 rating or 1 rating or 2 Rating Respectevly Individually &lt;/p&gt;_x000a_&lt;p&gt;For example :&lt;/p&gt;_x000a_&lt;p&gt;Under Dept Finance they are 1 person comes under 2.25 Rating&lt;br /&gt;_x000a_                            2 person comes under 3.00 Rating LIKE that&lt;/p&gt;_x000a_&lt;p&gt;But i need the same in autoupdate Formula...&lt;/p&gt;_x000a_&lt;p&gt;Kindly Help me on this..............&lt;/p&gt;_x000a_&lt;p&gt;Harsha._x000a_&lt;/p&gt;_x000a_"/>
    <d v="2010-04-15T06:39:26"/>
    <n v="0"/>
    <x v="0"/>
    <x v="0"/>
    <b v="0"/>
    <x v="0"/>
    <n v="5"/>
    <n v="40283.277083333334"/>
    <n v="0"/>
    <n v="325"/>
    <d v="2010-04-15T00:00:00"/>
    <n v="0"/>
    <x v="1445"/>
  </r>
  <r>
    <n v="1467"/>
    <n v="1"/>
    <x v="393"/>
    <x v="163"/>
    <s v="&lt;p&gt;Hi Harsha,&lt;/p&gt;_x000a_&lt;p&gt;One way is with SUMPRODUCT assumming your data is on Sheet1 and the formula on Sheet2&lt;/p&gt;_x000a_&lt;p&gt;=SUMPRODUCT(--(Sheet1!C2:C6=&quot;Finance&quot;),--(Sheet1!G2:G6&amp;lt;=3)) adjust the ranges to suit yours_x000a_&lt;/p&gt;_x000a_"/>
    <d v="2010-04-15T06:50:50"/>
    <n v="0"/>
    <x v="1"/>
    <x v="0"/>
    <b v="1"/>
    <x v="0"/>
    <n v="5"/>
    <n v="40283.277083333334"/>
    <n v="0"/>
    <n v="325"/>
    <d v="2010-04-15T00:00:00"/>
    <n v="0"/>
    <x v="1446"/>
  </r>
  <r>
    <n v="1468"/>
    <n v="1"/>
    <x v="393"/>
    <x v="283"/>
    <s v="&lt;p&gt;Hi Sir,&lt;/p&gt;_x000a_&lt;p&gt;    here i need how many (counts) Emp under finance, HR, Emps respectively comes under rating 2 or 3 or 4 respectively....&lt;/p&gt;_x000a_&lt;p&gt;Please......_x000a_&lt;/p&gt;_x000a_"/>
    <d v="2010-04-15T07:07:29"/>
    <n v="0"/>
    <x v="2"/>
    <x v="0"/>
    <b v="1"/>
    <x v="0"/>
    <n v="5"/>
    <n v="40283.277083333334"/>
    <n v="0"/>
    <n v="325"/>
    <d v="2010-04-15T00:00:00"/>
    <n v="0"/>
    <x v="1447"/>
  </r>
  <r>
    <n v="1469"/>
    <n v="1"/>
    <x v="393"/>
    <x v="2"/>
    <s v="&lt;p&gt;Harsha&lt;br /&gt;_x000a_You could also use a Pivot Table&lt;br /&gt;_x000a_and use Count instead of Sum for the main field&lt;br /&gt;_x000a_Have your Department on one axis and Rating on the other&lt;br /&gt;_x000a_You can group your Ratings however you want_x000a_&lt;/p&gt;_x000a_"/>
    <d v="2010-04-15T08:21:02"/>
    <n v="0"/>
    <x v="3"/>
    <x v="1"/>
    <b v="1"/>
    <x v="1"/>
    <n v="5"/>
    <n v="40283.277083333334"/>
    <n v="7.0856481477676425E-2"/>
    <n v="326"/>
    <d v="2010-04-15T00:00:00"/>
    <s v="Harsha"/>
    <x v="1448"/>
  </r>
  <r>
    <n v="1470"/>
    <n v="1"/>
    <x v="393"/>
    <x v="283"/>
    <s v="&lt;p&gt;Thanks for oldchippy and ninja :-) &lt;/p&gt;_x000a_&lt;p&gt;Harsha._x000a_&lt;/p&gt;_x000a_"/>
    <d v="2010-04-15T09:53:13"/>
    <n v="0"/>
    <x v="4"/>
    <x v="0"/>
    <b v="1"/>
    <x v="0"/>
    <n v="5"/>
    <n v="40283.277083333334"/>
    <n v="0"/>
    <n v="326"/>
    <d v="2010-04-15T00:00:00"/>
    <n v="0"/>
    <x v="1449"/>
  </r>
  <r>
    <n v="1471"/>
    <n v="1"/>
    <x v="391"/>
    <x v="297"/>
    <s v="&lt;p&gt;Thanks Clarity, it works._x000a_&lt;/p&gt;_x000a_"/>
    <d v="2010-04-15T12:30:15"/>
    <n v="0"/>
    <x v="2"/>
    <x v="0"/>
    <b v="1"/>
    <x v="0"/>
    <n v="5"/>
    <n v="40282.440972222219"/>
    <n v="0"/>
    <n v="326"/>
    <d v="2010-04-15T00:00:00"/>
    <n v="0"/>
    <x v="1450"/>
  </r>
  <r>
    <n v="1472"/>
    <n v="1"/>
    <x v="394"/>
    <x v="299"/>
    <s v="&lt;p&gt;Hi mate!!&lt;/p&gt;_x000a_&lt;p&gt;Love the forum - have used it anonymously for many months now, but this last one is killing me. Followed your Gannt chart creation instructions, as well as downloaded some of the samples, but just unable to get it to work.&lt;/p&gt;_x000a_&lt;p&gt;1. Can't get the formula to work to siplay BOTH the planned activities and the actual progress. Conditional formatting won't work no matter what I try.&lt;br /&gt;_x000a_2. Can't red the red bar around the &quot;current day/week&quot; column.&lt;/p&gt;_x000a_&lt;p&gt;Can you please give more simple steps for Excel Newbies?? (I'm only a novice, no where near the expert levels here!!).&lt;/p&gt;_x000a_&lt;p&gt;Thanks,&lt;/p&gt;_x000a_&lt;p&gt;CJ._x000a_&lt;/p&gt;_x000a_"/>
    <d v="2010-04-15T13:49:35"/>
    <n v="0"/>
    <x v="0"/>
    <x v="0"/>
    <b v="0"/>
    <x v="0"/>
    <n v="5"/>
    <n v="40283.575694444444"/>
    <n v="0"/>
    <n v="326"/>
    <d v="2010-04-15T00:00:00"/>
    <n v="0"/>
    <x v="1451"/>
  </r>
  <r>
    <n v="1473"/>
    <n v="1"/>
    <x v="395"/>
    <x v="224"/>
    <s v="&lt;p&gt;I have a worksheet with text in column B; want to list in column F the value in column D if true?&lt;/p&gt;_x000a_&lt;p&gt;Any help appreciated.&lt;br /&gt;_x000a_Thanks,&lt;br /&gt;_x000a_Diane_x000a_&lt;/p&gt;_x000a_"/>
    <d v="2010-04-15T17:28:29"/>
    <n v="0"/>
    <x v="0"/>
    <x v="0"/>
    <b v="0"/>
    <x v="0"/>
    <n v="5"/>
    <n v="40283.727777777778"/>
    <n v="0"/>
    <n v="326"/>
    <d v="2010-04-15T00:00:00"/>
    <n v="0"/>
    <x v="1452"/>
  </r>
  <r>
    <n v="1474"/>
    <n v="1"/>
    <x v="396"/>
    <x v="300"/>
    <s v="&lt;p&gt;There appears to be a limit to how many If statements that can be nested in the Name Manger &quot;refers to&quot; box. It appears that number is 4 nested If statements. Is there any work around this limitation._x000a_&lt;/p&gt;_x000a_"/>
    <d v="2010-04-15T18:22:13"/>
    <n v="0"/>
    <x v="0"/>
    <x v="0"/>
    <b v="0"/>
    <x v="0"/>
    <n v="5"/>
    <n v="40283.765277777777"/>
    <n v="0"/>
    <n v="326"/>
    <d v="2010-04-15T00:00:00"/>
    <n v="0"/>
    <x v="1453"/>
  </r>
  <r>
    <n v="1476"/>
    <n v="1"/>
    <x v="395"/>
    <x v="163"/>
    <s v="&lt;p&gt;Hi Diane,&lt;/p&gt;_x000a_&lt;p&gt;Does this in D1 copied down work for you&lt;/p&gt;_x000a_&lt;p&gt;=IF(ISTEXT(B1),D1,&quot;&quot;)_x000a_&lt;/p&gt;_x000a_"/>
    <d v="2010-04-15T22:03:19"/>
    <n v="0"/>
    <x v="1"/>
    <x v="0"/>
    <b v="1"/>
    <x v="0"/>
    <n v="5"/>
    <n v="40283.727777777778"/>
    <n v="0"/>
    <n v="326"/>
    <d v="2010-04-15T00:00:00"/>
    <n v="0"/>
    <x v="1454"/>
  </r>
  <r>
    <n v="1477"/>
    <n v="1"/>
    <x v="396"/>
    <x v="2"/>
    <s v="&lt;p&gt;Kelley&lt;br /&gt;_x000a_What version of Excel are you using as from 2007 onwards there is no issues having more than 4 nested If's&lt;br /&gt;_x000a_Check that you have the right amount of brackets to close off the equation properly.&lt;/p&gt;_x000a_&lt;p&gt;Depending on what you are trying to do, you could possibly use the 'Choose' statement as an alternative._x000a_&lt;/p&gt;_x000a_"/>
    <d v="2010-04-16T00:50:17"/>
    <n v="0"/>
    <x v="1"/>
    <x v="1"/>
    <b v="1"/>
    <x v="1"/>
    <n v="6"/>
    <n v="40283.765277777777"/>
    <n v="0.26964120370394085"/>
    <n v="327"/>
    <d v="2010-04-16T00:00:00"/>
    <s v="kelley"/>
    <x v="1455"/>
  </r>
  <r>
    <n v="1478"/>
    <n v="1"/>
    <x v="395"/>
    <x v="2"/>
    <s v="&lt;p&gt;I think that should be in F1 and copied down_x000a_&lt;/p&gt;_x000a_"/>
    <d v="2010-04-16T00:53:33"/>
    <n v="0"/>
    <x v="2"/>
    <x v="1"/>
    <b v="1"/>
    <x v="1"/>
    <n v="6"/>
    <n v="40283.727777777778"/>
    <n v="0.30940972222015262"/>
    <n v="328"/>
    <d v="2010-04-16T00:00:00"/>
    <s v="bdbounds"/>
    <x v="1456"/>
  </r>
  <r>
    <n v="1479"/>
    <n v="1"/>
    <x v="385"/>
    <x v="7"/>
    <s v="&lt;p&gt;I would leave it to Outlook, it has much better tools for managing tasks than Excel. Especially the recurring tasks, as you have already seen._x000a_&lt;/p&gt;_x000a_"/>
    <d v="2010-04-16T01:00:56"/>
    <n v="0"/>
    <x v="1"/>
    <x v="0"/>
    <b v="1"/>
    <x v="0"/>
    <n v="6"/>
    <n v="40278.945833333331"/>
    <n v="0"/>
    <n v="328"/>
    <d v="2010-04-16T00:00:00"/>
    <n v="0"/>
    <x v="1457"/>
  </r>
  <r>
    <n v="1480"/>
    <n v="1"/>
    <x v="394"/>
    <x v="2"/>
    <s v="&lt;p&gt;CJ&lt;br /&gt;_x000a_Can you please be a bit more specific about :&lt;br /&gt;_x000a_- The version of Excel your using&lt;br /&gt;_x000a_- The exact file and location of the problem&lt;/p&gt;_x000a_&lt;p&gt;Can you put Chandoo's link in your response so we can see which file your refering too_x000a_&lt;/p&gt;_x000a_"/>
    <d v="2010-04-16T03:57:36"/>
    <n v="0"/>
    <x v="1"/>
    <x v="1"/>
    <b v="1"/>
    <x v="1"/>
    <n v="6"/>
    <n v="40283.575694444444"/>
    <n v="0.58930555555707542"/>
    <n v="329"/>
    <d v="2010-04-16T00:00:00"/>
    <s v="Reliability Eng"/>
    <x v="1458"/>
  </r>
  <r>
    <n v="1481"/>
    <n v="1"/>
    <x v="395"/>
    <x v="163"/>
    <s v="&lt;p&gt;@Hui,&lt;/p&gt;_x000a_&lt;p&gt;Yes you're right, thanks for the correction :-)_x000a_&lt;/p&gt;_x000a_"/>
    <d v="2010-04-16T06:29:11"/>
    <n v="0"/>
    <x v="3"/>
    <x v="0"/>
    <b v="1"/>
    <x v="0"/>
    <n v="6"/>
    <n v="40283.727777777778"/>
    <n v="0"/>
    <n v="329"/>
    <d v="2010-04-16T00:00:00"/>
    <n v="0"/>
    <x v="1459"/>
  </r>
  <r>
    <n v="1482"/>
    <n v="1"/>
    <x v="397"/>
    <x v="237"/>
    <s v="&lt;p&gt;Hi all,&lt;/p&gt;_x000a_&lt;p&gt;Just wondering if it possible to embed a weather report in Excel, either saving it as xls or as a webpage.&lt;br /&gt;_x000a_Website&lt;br /&gt;_x000a_http://news.bbc.co.uk/weather/forecast/21?&amp;amp;search=newquay&amp;amp;itemsPerPage=10&amp;amp;region=world&lt;br /&gt;_x000a_Embed code&lt;br /&gt;_x000a_&amp;lt;iframe src=&quot;http://news.bbc.co.uk/weather/forecast/21/Next3DaysEmbed.xhtml?target=_parent&quot; allowTransparency=&quot;true&quot; width=&quot;306&quot; height=&quot;435&quot; frameborder=&quot;0&quot;&amp;gt;You must have a browser that supports iframes to view the BBC weather forecast&amp;lt;/iframe&amp;gt;&lt;/p&gt;_x000a_&lt;p&gt;Tried Data&amp;gt;Import&amp;gt;New Web Query - no luck.&lt;/p&gt;_x000a_&lt;p&gt;Thanks&lt;br /&gt;_x000a_Paul_x000a_&lt;/p&gt;_x000a_"/>
    <d v="2010-04-16T09:03:51"/>
    <n v="0"/>
    <x v="0"/>
    <x v="0"/>
    <b v="0"/>
    <x v="0"/>
    <n v="6"/>
    <n v="40284.377083333333"/>
    <n v="0"/>
    <n v="329"/>
    <d v="2010-04-16T00:00:00"/>
    <n v="0"/>
    <x v="1460"/>
  </r>
  <r>
    <n v="1483"/>
    <n v="1"/>
    <x v="394"/>
    <x v="0"/>
    <s v="&lt;p&gt;@CJ...&lt;/p&gt;_x000a_&lt;p&gt;Also, I am not sure what you meant by &quot;display both plan and actual&quot;. the sheet shows only one at a time. Also, pls. go thru the lessons on CF here before jumping in to the file.&lt;/p&gt;_x000a_&lt;p&gt;http://chandoo.org/wp/2008/03/13/want-to-be-an-excel-conditional-formatting-rock-star-read-this/&lt;br /&gt;_x000a_http://chandoo.org/wp/2009/03/13/excel-conditional-formatting-basics/_x000a_&lt;/p&gt;_x000a_"/>
    <d v="2010-04-16T12:42:18"/>
    <n v="0"/>
    <x v="2"/>
    <x v="0"/>
    <b v="1"/>
    <x v="0"/>
    <n v="6"/>
    <n v="40283.575694444444"/>
    <n v="0"/>
    <n v="329"/>
    <d v="2010-04-16T00:00:00"/>
    <n v="0"/>
    <x v="1461"/>
  </r>
  <r>
    <n v="1484"/>
    <n v="1"/>
    <x v="397"/>
    <x v="163"/>
    <s v="&lt;p&gt;Hi mr_hiboy,&lt;/p&gt;_x000a_&lt;p&gt;Can't you just insert an Hyperlink to the website in a cell? Then you can save your file_x000a_&lt;/p&gt;_x000a_"/>
    <d v="2010-04-16T13:17:51"/>
    <n v="0"/>
    <x v="1"/>
    <x v="0"/>
    <b v="1"/>
    <x v="0"/>
    <n v="6"/>
    <n v="40284.377083333333"/>
    <n v="0"/>
    <n v="329"/>
    <d v="2010-04-16T00:00:00"/>
    <n v="0"/>
    <x v="1462"/>
  </r>
  <r>
    <n v="1485"/>
    <n v="3"/>
    <x v="398"/>
    <x v="301"/>
    <s v="&lt;p&gt;Hi,&lt;/p&gt;_x000a_&lt;p&gt;I have a chart design dilemma I could use your wisdom on regarding the maximum number of series to throw on a chart.&lt;/p&gt;_x000a_&lt;p&gt;I designed a dashboard for a client where the main (largest) chart is a clustered column showing sales over six months.  There are 3 - 4 columns in each cluster, each column being a sales channel.  And each cluster is over a month and there are six months (which can be dynamically scrolled).&lt;/p&gt;_x000a_&lt;p&gt;But now the client wants the same chart to show the detail (the drill-down) on the exports sales channel...and there are 12 sales channels in exports.  That's 12 columns.  What is the best chart...or chart layout...to show 12 data series?  (And I know right around the corner is a request to drill-down again to show the countries in each region, some having upwards of 12 countries.)&lt;/p&gt;_x000a_&lt;p&gt;What would be the best approach?  Is there an example on your site?&lt;/p&gt;_x000a_&lt;p&gt;Lawrence_x000a_&lt;/p&gt;_x000a_"/>
    <d v="2010-04-16T18:26:46"/>
    <n v="0"/>
    <x v="0"/>
    <x v="0"/>
    <b v="0"/>
    <x v="0"/>
    <n v="6"/>
    <n v="40284.768055555556"/>
    <n v="0"/>
    <n v="329"/>
    <d v="2010-04-16T00:00:00"/>
    <n v="0"/>
    <x v="1463"/>
  </r>
  <r>
    <n v="1486"/>
    <n v="1"/>
    <x v="399"/>
    <x v="302"/>
    <s v="&lt;p&gt;Creating a formula for an entire column. Is there a way not to increase the file size?&lt;/p&gt;_x000a_&lt;p&gt;Please look at this attachment for the entire question. &lt;/p&gt;_x000a_&lt;p&gt;http://www.sendspace.com/file/0oz9u9_x000a_&lt;/p&gt;_x000a_"/>
    <d v="2010-04-16T20:06:58"/>
    <n v="0"/>
    <x v="0"/>
    <x v="0"/>
    <b v="0"/>
    <x v="0"/>
    <n v="6"/>
    <n v="40284.837500000001"/>
    <n v="0"/>
    <n v="329"/>
    <d v="2010-04-16T00:00:00"/>
    <n v="0"/>
    <x v="1464"/>
  </r>
  <r>
    <n v="1487"/>
    <n v="1"/>
    <x v="399"/>
    <x v="163"/>
    <s v="&lt;p&gt;Hi juwin_pt,&lt;/p&gt;_x000a_&lt;p&gt;If you don't want the formula in the whole column, then don't do it. If you only want to apply the formula to the cells in your example then put the formula in C1, then double-click on the fill-handle ( little black square on C1 lower right corner) this will only apply the formula as far down as the data in the adjoining column_x000a_&lt;/p&gt;_x000a_"/>
    <d v="2010-04-16T20:25:07"/>
    <n v="0"/>
    <x v="1"/>
    <x v="0"/>
    <b v="1"/>
    <x v="0"/>
    <n v="6"/>
    <n v="40284.837500000001"/>
    <n v="0"/>
    <n v="329"/>
    <d v="2010-04-16T00:00:00"/>
    <n v="0"/>
    <x v="1465"/>
  </r>
  <r>
    <n v="1488"/>
    <n v="1"/>
    <x v="400"/>
    <x v="236"/>
    <s v="&lt;p&gt;Hi everyone, I searched, tried and failed, a hundred times, several hours now...&lt;br /&gt;_x000a_Am I that blind?&lt;/p&gt;_x000a_&lt;p&gt;I have a service schedule from (C2)09:00 - (D2)17:00&lt;br /&gt;_x000a_A taskplan starting with a Startdate in A9 entered as 29.04.2010 09:00:00&lt;br /&gt;_x000a_Cell A10 needs to be the Enddate, calculated based on a value (Duration) entered based on a A11 in [h]:mm format (02:30:00)&lt;/p&gt;_x000a_&lt;p&gt;The result in A10 has to be Networkdays, meaning that adding 9 hours will result in A10 should be 30.04.2010 10:00:00&lt;/p&gt;_x000a_&lt;p&gt;Can someone please be so kind and help me on this?_x000a_&lt;/p&gt;_x000a_"/>
    <d v="2010-04-16T20:45:02"/>
    <n v="0"/>
    <x v="0"/>
    <x v="0"/>
    <b v="0"/>
    <x v="0"/>
    <n v="6"/>
    <n v="40284.864583333336"/>
    <n v="0"/>
    <n v="329"/>
    <d v="2010-04-16T00:00:00"/>
    <n v="0"/>
    <x v="1466"/>
  </r>
  <r>
    <n v="1489"/>
    <n v="1"/>
    <x v="299"/>
    <x v="236"/>
    <s v="&lt;p&gt;took me some time to get it working! Thanks so much!_x000a_&lt;/p&gt;_x000a_"/>
    <d v="2010-04-16T20:51:45"/>
    <n v="0"/>
    <x v="2"/>
    <x v="0"/>
    <b v="1"/>
    <x v="0"/>
    <n v="6"/>
    <n v="40239.677083333336"/>
    <n v="0"/>
    <n v="329"/>
    <d v="2010-04-16T00:00:00"/>
    <n v="0"/>
    <x v="1467"/>
  </r>
  <r>
    <n v="1490"/>
    <n v="1"/>
    <x v="396"/>
    <x v="300"/>
    <s v="&lt;p&gt;Hui&lt;br /&gt;_x000a_I am using 2007.&lt;br /&gt;_x000a_I know a regular formula now has a huge increase in nested if statements, but in the name manager function, there seems to have been failure to include the same increase in if statements.&lt;br /&gt;_x000a_I have never used the choose function, I will try that, it seems to be more flexible&lt;br /&gt;_x000a_thank you for your help._x000a_&lt;/p&gt;_x000a_"/>
    <d v="2010-04-16T21:10:49"/>
    <n v="0"/>
    <x v="2"/>
    <x v="0"/>
    <b v="1"/>
    <x v="0"/>
    <n v="6"/>
    <n v="40283.765277777777"/>
    <n v="0"/>
    <n v="329"/>
    <d v="2010-04-16T00:00:00"/>
    <n v="0"/>
    <x v="1468"/>
  </r>
  <r>
    <n v="1491"/>
    <n v="1"/>
    <x v="400"/>
    <x v="2"/>
    <s v="&lt;p&gt;Mediatx&lt;br /&gt;_x000a_In A9 try entering the date/time as 29/04/10 09:00:00 instead of 29.04.10 09:00:00&lt;br /&gt;_x000a_You can still use a DD.MMM.YY HH:MM.SS display format&lt;br /&gt;_x000a_The Format used to display it doesn't mean that is how it is entered&lt;/p&gt;_x000a_&lt;p&gt;In A10 =A9+(D2-C2)&lt;/p&gt;_x000a_&lt;p&gt;Using the format you have used it will be entered as text and then not work_x000a_&lt;/p&gt;_x000a_"/>
    <d v="2010-04-17T00:23:37"/>
    <n v="0"/>
    <x v="1"/>
    <x v="1"/>
    <b v="1"/>
    <x v="1"/>
    <n v="7"/>
    <n v="40284.864583333336"/>
    <n v="0.15181712962657912"/>
    <n v="330"/>
    <d v="2010-04-17T00:00:00"/>
    <s v="mediatx"/>
    <x v="1469"/>
  </r>
  <r>
    <n v="1492"/>
    <n v="1"/>
    <x v="396"/>
    <x v="2"/>
    <s v="&lt;p&gt;Kelley&lt;br /&gt;_x000a_The following formula works in Excel 2003 as a named range&lt;br /&gt;_x000a_&lt;code&gt;=IF(Sheet1!$A$1&amp;lt;1,1,IF(Sheet1!$A$1&amp;lt;2,2,IF(Sheet1!$A$1&amp;lt;3,3,IF(Sheet1!$A$1&amp;lt;4,4,IF(Sheet1!$A$1&amp;lt;5,5,IF(Sheet1!$A$1&amp;lt;7,7,IF(Sheet1!$A$1&amp;lt;8,8,IF(Sheet1!$A$1&amp;lt;20,20,9999))))))))&lt;/code&gt;&lt;br /&gt;_x000a_and it has 8 If's_x000a_&lt;/p&gt;_x000a_"/>
    <d v="2010-04-17T00:55:01"/>
    <n v="0"/>
    <x v="3"/>
    <x v="1"/>
    <b v="1"/>
    <x v="1"/>
    <n v="7"/>
    <n v="40283.765277777777"/>
    <n v="1.2729282407453866"/>
    <n v="331"/>
    <d v="2010-04-17T00:00:00"/>
    <s v="kelley"/>
    <x v="1470"/>
  </r>
  <r>
    <n v="1493"/>
    <n v="3"/>
    <x v="398"/>
    <x v="2"/>
    <s v="&lt;p&gt;Lawrence&lt;br /&gt;_x000a_The type of Chart Line vs Column probably doesn't matter too much, either will be messy after even half a dozen sets of data are displayed.&lt;/p&gt;_x000a_&lt;p&gt;The other problem with financial data is scale, ie: where lots of your data is similar in value, but one set of data is say 20 x the value of the others, This causes the data which is close to be hidden and clumped together at the base of the plot to allow the outlying set to be displayed.&lt;/p&gt;_x000a_&lt;p&gt;Have you thought about building in a tool which will interactively allow the user to display the data and :&lt;/p&gt;_x000a_&lt;p&gt;1. by using a slider either select a single set of data and change the data set using the slider so that each set can be viewed individually and its own trends examined or&lt;/p&gt;_x000a_&lt;p&gt;2. By Using a slider allow the user to add sets of data one series at a time, ie: start of with the largest data set and then by moving the slider, add progressively smaller data sets until they are all displayed._x000a_&lt;/p&gt;_x000a_"/>
    <d v="2010-04-17T01:29:11"/>
    <n v="0"/>
    <x v="1"/>
    <x v="1"/>
    <b v="1"/>
    <x v="1"/>
    <n v="7"/>
    <n v="40284.768055555556"/>
    <n v="0.29387731481256196"/>
    <n v="332"/>
    <d v="2010-04-17T00:00:00"/>
    <s v="Skysurfer"/>
    <x v="1471"/>
  </r>
  <r>
    <n v="1494"/>
    <n v="3"/>
    <x v="398"/>
    <x v="301"/>
    <s v="&lt;p&gt;Hui,&lt;/p&gt;_x000a_&lt;p&gt;I really like your ideas.  Currently, the main chart is VERY dynamic (scroll across time periods, select which data series to show) and I would like to add a feature where the user can click on a column and get it the chart to show detail of that column.  For example, click on the exports column and the 12 regions appear in a column cluster.&lt;/p&gt;_x000a_&lt;p&gt;But to make that practical, your &quot;grouping&quot; idea may be the key...&lt;/p&gt;_x000a_&lt;p&gt;Would it make sense to show a cluster of, say, the 3 biggest regions individually and then all the others in the 4th column?  Then have the ability to break those others out one at a time?  How would I structure something like that?  Have you ever seen an example of that?&lt;/p&gt;_x000a_&lt;p&gt;Lawrence_x000a_&lt;/p&gt;_x000a_"/>
    <d v="2010-04-17T02:22:04"/>
    <n v="0"/>
    <x v="2"/>
    <x v="0"/>
    <b v="1"/>
    <x v="0"/>
    <n v="7"/>
    <n v="40284.768055555556"/>
    <n v="0"/>
    <n v="332"/>
    <d v="2010-04-17T00:00:00"/>
    <n v="0"/>
    <x v="1472"/>
  </r>
  <r>
    <n v="1495"/>
    <n v="3"/>
    <x v="398"/>
    <x v="2"/>
    <s v="&lt;p&gt;Lawrence&lt;br /&gt;_x000a_Setup a temporary area which is large enough to capture all the sets of data you are likely to need and chart&lt;br /&gt;_x000a_Set The chart up on the temporary area to chart all rows of the temporary area&lt;br /&gt;_x000a_In the Temporary area use a simple lookup to pull data from the original data area subject to the Row/Col being &amp;lt;= the slider value if greater than the slider value put a NA()&lt;br /&gt;_x000a_That way you chart all teh data all the time, but anything greater than the slider value wont show up on the chart as it will be a NA()&lt;/p&gt;_x000a_&lt;p&gt;You could also use the Temporary area to sort or re-arrange the data before charting._x000a_&lt;/p&gt;_x000a_"/>
    <d v="2010-04-17T03:10:30"/>
    <n v="0"/>
    <x v="3"/>
    <x v="1"/>
    <b v="1"/>
    <x v="1"/>
    <n v="7"/>
    <n v="40284.768055555556"/>
    <n v="0.36423611111240461"/>
    <n v="333"/>
    <d v="2010-04-17T00:00:00"/>
    <s v="Skysurfer"/>
    <x v="1473"/>
  </r>
  <r>
    <n v="1496"/>
    <n v="1"/>
    <x v="400"/>
    <x v="163"/>
    <s v="&lt;p&gt;Hi mediatx,&lt;/p&gt;_x000a_&lt;p&gt;I think this is similar to what you are trying to work out?&lt;/p&gt;_x000a_&lt;p&gt;http://www.excelforum.com/excel-worksheet-functions/593345-time-date-tracking-only-during-business-hours.html_x000a_&lt;/p&gt;_x000a_"/>
    <d v="2010-04-17T08:00:53"/>
    <n v="0"/>
    <x v="2"/>
    <x v="0"/>
    <b v="1"/>
    <x v="0"/>
    <n v="7"/>
    <n v="40284.864583333336"/>
    <n v="0"/>
    <n v="333"/>
    <d v="2010-04-17T00:00:00"/>
    <n v="0"/>
    <x v="1474"/>
  </r>
  <r>
    <n v="1497"/>
    <n v="1"/>
    <x v="400"/>
    <x v="236"/>
    <s v="&lt;p&gt;@Huy: I am located in europe\germany and thats our date format, does Excel require the format you mention always or is that more a US thing?_x000a_&lt;/p&gt;_x000a_"/>
    <d v="2010-04-17T08:29:44"/>
    <n v="0"/>
    <x v="3"/>
    <x v="0"/>
    <b v="1"/>
    <x v="0"/>
    <n v="7"/>
    <n v="40284.864583333336"/>
    <n v="0"/>
    <n v="333"/>
    <d v="2010-04-17T00:00:00"/>
    <n v="0"/>
    <x v="1475"/>
  </r>
  <r>
    <n v="1498"/>
    <n v="1"/>
    <x v="400"/>
    <x v="236"/>
    <s v="&lt;p&gt;@oldchippy&lt;br /&gt;_x000a_Just went through it, and it looks right at the first place but actually its the enddate and time I want to calculate and I dont get networkdate to work without the enddate provided in the formula. Is my mind still blocked?_x000a_&lt;/p&gt;_x000a_"/>
    <d v="2010-04-17T08:37:04"/>
    <n v="0"/>
    <x v="4"/>
    <x v="0"/>
    <b v="1"/>
    <x v="0"/>
    <n v="7"/>
    <n v="40284.864583333336"/>
    <n v="0"/>
    <n v="333"/>
    <d v="2010-04-17T00:00:00"/>
    <n v="0"/>
    <x v="1476"/>
  </r>
  <r>
    <n v="1499"/>
    <n v="1"/>
    <x v="400"/>
    <x v="2"/>
    <s v="&lt;p&gt;Mediatx&lt;br /&gt;_x000a_I can't comment on your date format&lt;/p&gt;_x000a_&lt;p&gt;If you enter a date in say A1 and enter =A1+1 in A2 is it displaying the correct date 1 day after the first.&lt;br /&gt;_x000a_If it does the date format is correct, otherwise change it and see what happens_x000a_&lt;/p&gt;_x000a_"/>
    <d v="2010-04-17T11:59:16"/>
    <n v="0"/>
    <x v="5"/>
    <x v="1"/>
    <b v="1"/>
    <x v="1"/>
    <n v="7"/>
    <n v="40284.864583333336"/>
    <n v="0.63490740740235196"/>
    <n v="334"/>
    <d v="2010-04-17T00:00:00"/>
    <s v="mediatx"/>
    <x v="1477"/>
  </r>
  <r>
    <n v="1500"/>
    <n v="1"/>
    <x v="400"/>
    <x v="236"/>
    <s v="&lt;p&gt;@Hui, thanks for the update. The date format is OK and working as expeceted.&lt;br /&gt;_x000a_Leaves the question open on how to add hours to a date and calculating the new date/time in other cell considereing working hours. :(_x000a_&lt;/p&gt;_x000a_"/>
    <d v="2010-04-17T13:21:33"/>
    <n v="0"/>
    <x v="6"/>
    <x v="0"/>
    <b v="1"/>
    <x v="0"/>
    <n v="7"/>
    <n v="40284.864583333336"/>
    <n v="0"/>
    <n v="334"/>
    <d v="2010-04-17T00:00:00"/>
    <n v="0"/>
    <x v="1478"/>
  </r>
  <r>
    <n v="1501"/>
    <n v="1"/>
    <x v="400"/>
    <x v="2"/>
    <s v="&lt;p&gt;If you have C2 as 09:00 and D2 as 17:00&lt;br /&gt;_x000a_put =D2-C2 somewhere it should show 08:00&lt;br /&gt;_x000a_now convert that to &quot;,&quot; format and it should show 0.33&lt;br /&gt;_x000a_which is 8/24 hrs or 0.33 days&lt;br /&gt;_x000a_If thats correct then&lt;br /&gt;_x000a_In A10 =A9+(D2-C2)&lt;br /&gt;_x000a_will give you the right answer we just need to get the format correct&lt;/p&gt;_x000a_&lt;p&gt;check the Number Format for A10 (Ctrl 1, Number, Custom)&lt;br /&gt;_x000a_try&lt;br /&gt;_x000a_d/mm/yyyy h:mm or&lt;br /&gt;_x000a_d.mm.yyyy h:mm&lt;/p&gt;_x000a_&lt;p&gt;If that doesn't work can you put an example on the net somewhere ?_x000a_&lt;/p&gt;_x000a_"/>
    <d v="2010-04-17T14:06:11"/>
    <n v="0"/>
    <x v="7"/>
    <x v="1"/>
    <b v="1"/>
    <x v="1"/>
    <n v="7"/>
    <n v="40284.864583333336"/>
    <n v="0.72304398148116888"/>
    <n v="335"/>
    <d v="2010-04-17T00:00:00"/>
    <s v="mediatx"/>
    <x v="1479"/>
  </r>
  <r>
    <n v="1502"/>
    <n v="1"/>
    <x v="400"/>
    <x v="163"/>
    <s v="&lt;p&gt;Hi mediatx,&lt;/p&gt;_x000a_&lt;p&gt;Am I right in thinking that you are saying for example, if you work on a Friday between 9:00 to 17:00, which is 8hrs but you have a task taking 9hrs, then the finishing date should be the Monday at 10:00AM?_x000a_&lt;/p&gt;_x000a_"/>
    <d v="2010-04-17T18:35:55"/>
    <n v="0"/>
    <x v="8"/>
    <x v="0"/>
    <b v="1"/>
    <x v="0"/>
    <n v="7"/>
    <n v="40284.864583333336"/>
    <n v="0"/>
    <n v="335"/>
    <d v="2010-04-17T00:00:00"/>
    <n v="0"/>
    <x v="1480"/>
  </r>
  <r>
    <n v="1503"/>
    <n v="1"/>
    <x v="401"/>
    <x v="303"/>
    <s v="&lt;p&gt;Please let me know, how can I put these all condition in a formula??? I tried &quot;If&quot; but isn't working.&lt;br /&gt;_x000a_Many Thanks in Advance&lt;/p&gt;_x000a_&lt;p&gt;Condition 1&lt;br /&gt;_x000a__x0009_IF C = 0&lt;br /&gt;_x000a__x0009_IF B = 0&lt;br /&gt;_x000a_Then A X E&lt;/p&gt;_x000a_&lt;p&gt;Condition 2&lt;br /&gt;_x000a__x0009_IF C = 0&lt;br /&gt;_x000a__x0009_IF B &amp;gt; 0&lt;br /&gt;_x000a_Then (A - B) X E&lt;/p&gt;_x000a_&lt;p&gt;Condition 3&lt;br /&gt;_x000a__x0009_IF C &amp;gt; 0&lt;br /&gt;_x000a__x0009_IF B = 0&lt;br /&gt;_x000a_Then A X E&lt;/p&gt;_x000a_&lt;p&gt;Condition 4&lt;br /&gt;_x000a__x0009_IF C &amp;gt; B&lt;br /&gt;_x000a_Then (A - B) X D&lt;/p&gt;_x000a_&lt;p&gt;Condition 5&lt;br /&gt;_x000a__x0009_IF C &amp;lt; B&lt;br /&gt;_x000a_Then (A - B) X D&lt;/p&gt;_x000a_&lt;p&gt;Condition 6&lt;br /&gt;_x000a__x0009_IF C = B&lt;br /&gt;_x000a_Then (A - B) X D_x000a_&lt;/p&gt;_x000a_"/>
    <d v="2010-04-17T20:10:27"/>
    <n v="0"/>
    <x v="0"/>
    <x v="0"/>
    <b v="0"/>
    <x v="0"/>
    <n v="7"/>
    <n v="40285.840277777781"/>
    <n v="0"/>
    <n v="335"/>
    <d v="2010-04-17T00:00:00"/>
    <n v="0"/>
    <x v="1481"/>
  </r>
  <r>
    <n v="1504"/>
    <n v="1"/>
    <x v="401"/>
    <x v="0"/>
    <s v="&lt;p&gt;=if(and(c&amp;gt;=0,b=0),a*e,if(and(c=0,b&amp;gt;0),(a-b)*e,(a-b)*e))&lt;/p&gt;_x000a_&lt;p&gt;since the conditions 1,3 and 4,5,6 have same outcomes, I have shrunk them. If you need different outcomes, expand those portions to test individual conditions._x000a_&lt;/p&gt;_x000a_"/>
    <d v="2010-04-18T00:03:09"/>
    <n v="0"/>
    <x v="1"/>
    <x v="0"/>
    <b v="1"/>
    <x v="0"/>
    <n v="1"/>
    <n v="40285.840277777781"/>
    <n v="0"/>
    <n v="335"/>
    <d v="2010-04-18T00:00:00"/>
    <n v="0"/>
    <x v="1482"/>
  </r>
  <r>
    <n v="1505"/>
    <n v="1"/>
    <x v="402"/>
    <x v="301"/>
    <s v="&lt;p&gt;Hi,&lt;/p&gt;_x000a_&lt;p&gt;Is it possible to group X-Axis labels into labeled categories?&lt;/p&gt;_x000a_&lt;p&gt;I have a clustered column chart where the y-axis is revenues and the x-axis are the different company products.  Each product is composed of 6 columns which are the trailing 6 months of revenues.  What I would like to do is to have 2 levels of x-axis labels: the 1st would be the month name directly under each column (so, there would be 6 of those for every product); and below that the product name.&lt;/p&gt;_x000a_&lt;p&gt;One column cluster would look like this:&lt;/p&gt;_x000a_&lt;p&gt;Jul-2009  Aug-2009  Sep-2009  Oct-2009  Nov-2009  Dec-2009&lt;/p&gt;_x000a_&lt;p&gt;                       Product 1&lt;/p&gt;_x000a_&lt;p&gt;Is that even possible in Excel?&lt;/p&gt;_x000a_&lt;p&gt;Lawrence_x000a_&lt;/p&gt;_x000a_"/>
    <d v="2010-04-18T17:57:02"/>
    <n v="0"/>
    <x v="0"/>
    <x v="0"/>
    <b v="0"/>
    <x v="0"/>
    <n v="1"/>
    <n v="40286.747916666667"/>
    <n v="0"/>
    <n v="335"/>
    <d v="2010-04-18T00:00:00"/>
    <n v="0"/>
    <x v="1483"/>
  </r>
  <r>
    <n v="1506"/>
    <n v="1"/>
    <x v="101"/>
    <x v="304"/>
    <s v="&lt;p&gt;You can use it this add in for Excel&lt;/p&gt;_x000a_&lt;p&gt;http://excel-image-assistant.com/default.aspx&lt;/p&gt;_x000a_&lt;p&gt;Just a few clicks and catalog is ready._x000a_&lt;/p&gt;_x000a_"/>
    <d v="2010-04-18T19:08:03"/>
    <n v="0"/>
    <x v="2"/>
    <x v="0"/>
    <b v="1"/>
    <x v="0"/>
    <n v="1"/>
    <n v="40112.429166666669"/>
    <n v="0"/>
    <n v="335"/>
    <d v="2010-04-18T00:00:00"/>
    <n v="0"/>
    <x v="1484"/>
  </r>
  <r>
    <n v="1507"/>
    <n v="1"/>
    <x v="402"/>
    <x v="2"/>
    <s v="&lt;p&gt;Lawrence&lt;/p&gt;_x000a_&lt;p&gt;I'm not sure if this is what you mean but&lt;br /&gt;_x000a_1. The axis labels can be made to Word Wrap&lt;br /&gt;_x000a_so you can change the Column labels and words will appear on 2 or more rows &lt;/p&gt;_x000a_&lt;p&gt;or&lt;/p&gt;_x000a_&lt;p&gt;2. Arrange your chart with a X-Axis Titles as appropriate&lt;br /&gt;_x000a_Position the Chart so that the text on a cell behind the chart is in the appropriate spot and set the chart background to Transparent, The cell can then be linked to your data as appropriate_x000a_&lt;/p&gt;_x000a_"/>
    <d v="2010-04-18T23:49:33"/>
    <n v="0"/>
    <x v="1"/>
    <x v="1"/>
    <b v="1"/>
    <x v="1"/>
    <n v="1"/>
    <n v="40286.747916666667"/>
    <n v="0.24482638888730435"/>
    <n v="336"/>
    <d v="2010-04-18T00:00:00"/>
    <s v="Skysurfer"/>
    <x v="1485"/>
  </r>
  <r>
    <n v="1508"/>
    <n v="1"/>
    <x v="403"/>
    <x v="305"/>
    <s v="&lt;p&gt;Hello,&lt;/p&gt;_x000a_&lt;p&gt;I am a new Excel user and have been asked by my superiors to chart several actual versus budget revenue figures (i.e. several revenue streams/products on a month by month basis). I have seen the visual challenge that was posted on this site last year (http://chandoo.org/wp/2009/04/05/budget-vs-actual-charts/) and very much like the first chart suggestion (1.3) as it shows variances – this is particularly helpful to me as my actual revenue sometimes overachieves budget, sometimes underachieves budget and I’d like to show the percentage shortfall/excess.&lt;/p&gt;_x000a_&lt;p&gt;Any help would be much appreciated._x000a_&lt;/p&gt;_x000a_"/>
    <d v="2010-04-19T01:11:05"/>
    <n v="0"/>
    <x v="0"/>
    <x v="0"/>
    <b v="0"/>
    <x v="0"/>
    <n v="2"/>
    <n v="40287.049305555556"/>
    <n v="0"/>
    <n v="336"/>
    <d v="2010-04-19T00:00:00"/>
    <n v="0"/>
    <x v="1486"/>
  </r>
  <r>
    <n v="1509"/>
    <n v="1"/>
    <x v="403"/>
    <x v="2"/>
    <s v="&lt;p&gt;Shirin&lt;/p&gt;_x000a_&lt;p&gt;This looks like a clustered Stacked Column Chart, which is not a native chart type to excel, but can be made with a little bit of work.&lt;br /&gt;_x000a_The Column below the %Variance Column is colored the same as the Budget Column&lt;/p&gt;_x000a_&lt;p&gt;You can make them by following the instructions here&lt;br /&gt;_x000a_http://peltiertech.com/WordPress/clustered-stacked-column-charts/_x000a_&lt;/p&gt;_x000a_"/>
    <d v="2010-04-19T02:37:40"/>
    <n v="0"/>
    <x v="1"/>
    <x v="1"/>
    <b v="1"/>
    <x v="1"/>
    <n v="2"/>
    <n v="40287.049305555556"/>
    <n v="6.0185185182490386E-2"/>
    <n v="337"/>
    <d v="2010-04-19T00:00:00"/>
    <s v="shirin555"/>
    <x v="1487"/>
  </r>
  <r>
    <n v="1510"/>
    <n v="1"/>
    <x v="403"/>
    <x v="305"/>
    <s v="&lt;p&gt;Thank you very much! This worked perfectly._x000a_&lt;/p&gt;_x000a_"/>
    <d v="2010-04-19T06:00:34"/>
    <n v="0"/>
    <x v="2"/>
    <x v="0"/>
    <b v="1"/>
    <x v="0"/>
    <n v="2"/>
    <n v="40287.049305555556"/>
    <n v="0"/>
    <n v="337"/>
    <d v="2010-04-19T00:00:00"/>
    <n v="0"/>
    <x v="1488"/>
  </r>
  <r>
    <n v="1511"/>
    <n v="1"/>
    <x v="397"/>
    <x v="237"/>
    <s v="&lt;p&gt;Hi, I'm trying to build a report which has sales data shown along side the weather charts, I have everything automated, so just would like to be able hit print rather using a link.&lt;/p&gt;_x000a_&lt;p&gt;Cheers_x000a_&lt;/p&gt;_x000a_"/>
    <d v="2010-04-19T11:10:49"/>
    <n v="0"/>
    <x v="2"/>
    <x v="0"/>
    <b v="1"/>
    <x v="0"/>
    <n v="2"/>
    <n v="40284.377083333333"/>
    <n v="0"/>
    <n v="337"/>
    <d v="2010-04-19T00:00:00"/>
    <n v="0"/>
    <x v="1489"/>
  </r>
  <r>
    <n v="1512"/>
    <n v="1"/>
    <x v="397"/>
    <x v="163"/>
    <s v="&lt;p&gt;Hi mr_hiboy,&lt;/p&gt;_x000a_&lt;p&gt;There is a print button on that web page, if you press that it then gives you a sample and asks which printer to select. If you were to set up a dummy printer to create a PDF, then you could then use that to paste into your report?&lt;/p&gt;_x000a_&lt;p&gt;Here's a link to the one I use&lt;/p&gt;_x000a_&lt;p&gt;http://www.cutepdf.com/products/cutepdf/Writer.asp_x000a_&lt;/p&gt;_x000a_"/>
    <d v="2010-04-19T13:19:31"/>
    <n v="0"/>
    <x v="3"/>
    <x v="0"/>
    <b v="1"/>
    <x v="0"/>
    <n v="2"/>
    <n v="40284.377083333333"/>
    <n v="0"/>
    <n v="337"/>
    <d v="2010-04-19T00:00:00"/>
    <n v="0"/>
    <x v="1490"/>
  </r>
  <r>
    <n v="1513"/>
    <n v="1"/>
    <x v="397"/>
    <x v="2"/>
    <s v="&lt;p&gt;Paul,&lt;br /&gt;_x000a_Can you use another weather site which is more &quot;link-able&quot;?_x000a_&lt;/p&gt;_x000a_"/>
    <d v="2010-04-19T13:36:52"/>
    <n v="0"/>
    <x v="4"/>
    <x v="1"/>
    <b v="1"/>
    <x v="1"/>
    <n v="2"/>
    <n v="40284.377083333333"/>
    <n v="3.190185185187147"/>
    <n v="338"/>
    <d v="2010-04-19T00:00:00"/>
    <s v="mr_hiboy"/>
    <x v="1491"/>
  </r>
  <r>
    <n v="1514"/>
    <n v="1"/>
    <x v="399"/>
    <x v="302"/>
    <s v="&lt;p&gt;Hi OldChippy,&lt;/p&gt;_x000a_&lt;p&gt;Your solution works only when I know how many rows there are. &lt;/p&gt;_x000a_&lt;p&gt;I want to make a data entry sheet, where people can put in different values. I want to create a column in that sheet, which has a calculated value, based on 3 other columns which user enter. All the rows in the sheet has the same formula. I dont know how many rows the user will enter. So, as per your advice, till which row, do I copy the formula? It is possible that the user may do a &quot;Insert row&quot; in between. Then, the formula column on the new row is blank.&lt;/p&gt;_x000a_&lt;p&gt;Thanks,&lt;br /&gt;_x000a_Juwin_x000a_&lt;/p&gt;_x000a_"/>
    <d v="2010-04-19T14:03:30"/>
    <n v="0"/>
    <x v="2"/>
    <x v="0"/>
    <b v="1"/>
    <x v="0"/>
    <n v="2"/>
    <n v="40284.837500000001"/>
    <n v="0"/>
    <n v="338"/>
    <d v="2010-04-19T00:00:00"/>
    <n v="0"/>
    <x v="1492"/>
  </r>
  <r>
    <n v="1515"/>
    <n v="1"/>
    <x v="399"/>
    <x v="163"/>
    <s v="&lt;p&gt;Hi juwin_pt,&lt;/p&gt;_x000a_&lt;p&gt;I'm not sure what version of Excel you are using, but if it 2007, you can create a Table, then if an extra line is inserted then the formula is inserted also&lt;/p&gt;_x000a_&lt;p&gt;http://www.jkp-ads.com/articles/Excel2007Tables.asp_x000a_&lt;/p&gt;_x000a_"/>
    <d v="2010-04-19T14:36:39"/>
    <n v="0"/>
    <x v="3"/>
    <x v="0"/>
    <b v="1"/>
    <x v="0"/>
    <n v="2"/>
    <n v="40284.837500000001"/>
    <n v="0"/>
    <n v="338"/>
    <d v="2010-04-19T00:00:00"/>
    <n v="0"/>
    <x v="1493"/>
  </r>
  <r>
    <n v="1516"/>
    <n v="1"/>
    <x v="401"/>
    <x v="303"/>
    <s v="&lt;p&gt;Thanks a lot, Chandoo... :)_x000a_&lt;/p&gt;_x000a_"/>
    <d v="2010-04-19T14:55:04"/>
    <n v="0"/>
    <x v="2"/>
    <x v="0"/>
    <b v="1"/>
    <x v="0"/>
    <n v="2"/>
    <n v="40285.840277777781"/>
    <n v="0"/>
    <n v="338"/>
    <d v="2010-04-19T00:00:00"/>
    <n v="0"/>
    <x v="1494"/>
  </r>
  <r>
    <n v="1517"/>
    <n v="4"/>
    <x v="404"/>
    <x v="306"/>
    <s v="&lt;p&gt;Is there the equivalent of PHD somewhere for Microsoft Access?_x000a_&lt;/p&gt;_x000a_"/>
    <d v="2010-04-19T16:54:30"/>
    <n v="0"/>
    <x v="0"/>
    <x v="0"/>
    <b v="0"/>
    <x v="0"/>
    <n v="2"/>
    <n v="40287.70416666667"/>
    <n v="0"/>
    <n v="338"/>
    <d v="2010-04-19T00:00:00"/>
    <n v="0"/>
    <x v="1495"/>
  </r>
  <r>
    <n v="1518"/>
    <n v="1"/>
    <x v="399"/>
    <x v="302"/>
    <s v="&lt;p&gt;Hi,&lt;/p&gt;_x000a_&lt;p&gt;I am using 2007 version. The problem with table method is, if the user populates non-adjacent rows (leaves a blank row in between), the formula is not copied further.&lt;/p&gt;_x000a_&lt;p&gt;Attachment: http://www.sendspace.com/file/b20c6a&lt;/p&gt;_x000a_&lt;p&gt;Here, after entering, evenif he realizes and tries to delete the blank row, the formula is not copied.&lt;/p&gt;_x000a_&lt;p&gt;Thanks,&lt;br /&gt;_x000a_Juwin._x000a_&lt;/p&gt;_x000a_"/>
    <d v="2010-04-19T18:47:35"/>
    <n v="0"/>
    <x v="4"/>
    <x v="0"/>
    <b v="1"/>
    <x v="0"/>
    <n v="2"/>
    <n v="40284.837500000001"/>
    <n v="0"/>
    <n v="338"/>
    <d v="2010-04-19T00:00:00"/>
    <n v="0"/>
    <x v="1496"/>
  </r>
  <r>
    <n v="1519"/>
    <n v="1"/>
    <x v="399"/>
    <x v="163"/>
    <s v="&lt;p&gt;Hi,&lt;/p&gt;_x000a_&lt;p&gt;If the inputter is likely to input into non-adjacent rows, then may be a formula copied down to a certain number of rows (your max, not entire column), so that the inputter knows the formula is there, but it won't work until all cells in the row are filled in?&lt;/p&gt;_x000a_&lt;p&gt;=IF(COUNT(A2:C2)=3,A2*B2*C2,0)_x000a_&lt;/p&gt;_x000a_"/>
    <d v="2010-04-19T19:25:56"/>
    <n v="0"/>
    <x v="5"/>
    <x v="0"/>
    <b v="1"/>
    <x v="0"/>
    <n v="2"/>
    <n v="40284.837500000001"/>
    <n v="0"/>
    <n v="338"/>
    <d v="2010-04-19T00:00:00"/>
    <n v="0"/>
    <x v="1497"/>
  </r>
  <r>
    <n v="1520"/>
    <n v="1"/>
    <x v="405"/>
    <x v="302"/>
    <s v="&lt;p&gt;Shouldn't value in column E12 be 5500? What am I doing wrong?&lt;/p&gt;_x000a_&lt;p&gt;http://img714.imageshack.us/img714/934/capturejzd.jpg_x000a_&lt;/p&gt;_x000a_"/>
    <d v="2010-04-19T19:26:07"/>
    <n v="0"/>
    <x v="0"/>
    <x v="0"/>
    <b v="0"/>
    <x v="0"/>
    <n v="2"/>
    <n v="40287.80972222222"/>
    <n v="0"/>
    <n v="338"/>
    <d v="2010-04-19T00:00:00"/>
    <n v="0"/>
    <x v="1498"/>
  </r>
  <r>
    <n v="1521"/>
    <n v="1"/>
    <x v="399"/>
    <x v="302"/>
    <s v="&lt;p&gt;See, that goes back to my original question. I don't know the number of rows. So, I cant do that. If I knew the number of rows, I can very well paste formula to those rows, not wanting Excel to autocopy the formula. I want something which is more column based formula.&lt;/p&gt;_x000a_&lt;p&gt;Thanks,&lt;br /&gt;_x000a_Juwin._x000a_&lt;/p&gt;_x000a_"/>
    <d v="2010-04-19T19:28:49"/>
    <n v="0"/>
    <x v="6"/>
    <x v="0"/>
    <b v="1"/>
    <x v="0"/>
    <n v="2"/>
    <n v="40284.837500000001"/>
    <n v="0"/>
    <n v="338"/>
    <d v="2010-04-19T00:00:00"/>
    <n v="0"/>
    <x v="1499"/>
  </r>
  <r>
    <n v="1522"/>
    <n v="1"/>
    <x v="405"/>
    <x v="163"/>
    <s v="&lt;p&gt;Hi juwin_pt,&lt;/p&gt;_x000a_&lt;p&gt;Column G:H should be G:G in the formula_x000a_&lt;/p&gt;_x000a_"/>
    <d v="2010-04-19T19:29:53"/>
    <n v="0"/>
    <x v="1"/>
    <x v="0"/>
    <b v="1"/>
    <x v="0"/>
    <n v="2"/>
    <n v="40287.80972222222"/>
    <n v="0"/>
    <n v="338"/>
    <d v="2010-04-19T00:00:00"/>
    <n v="0"/>
    <x v="1500"/>
  </r>
  <r>
    <n v="1523"/>
    <n v="1"/>
    <x v="399"/>
    <x v="163"/>
    <s v="&lt;p&gt;I would say then VBA is the only way to do that and thats not my expertise I'm afraid, sorry I can't help you :-(_x000a_&lt;/p&gt;_x000a_"/>
    <d v="2010-04-19T19:33:05"/>
    <n v="0"/>
    <x v="7"/>
    <x v="0"/>
    <b v="1"/>
    <x v="0"/>
    <n v="2"/>
    <n v="40284.837500000001"/>
    <n v="0"/>
    <n v="338"/>
    <d v="2010-04-19T00:00:00"/>
    <n v="0"/>
    <x v="1501"/>
  </r>
  <r>
    <n v="1524"/>
    <n v="1"/>
    <x v="405"/>
    <x v="302"/>
    <s v="&lt;p&gt;No, I want the formula to pickup the value in column H, corresponding to value in column G. Hence the formula is vlookup(...,G:H,2,false), where G:H is my table, 2 is for the 2nd column._x000a_&lt;/p&gt;_x000a_"/>
    <d v="2010-04-19T19:42:52"/>
    <n v="0"/>
    <x v="2"/>
    <x v="0"/>
    <b v="1"/>
    <x v="0"/>
    <n v="2"/>
    <n v="40287.80972222222"/>
    <n v="0"/>
    <n v="338"/>
    <d v="2010-04-19T00:00:00"/>
    <n v="0"/>
    <x v="1502"/>
  </r>
  <r>
    <n v="1525"/>
    <n v="1"/>
    <x v="399"/>
    <x v="302"/>
    <s v="&lt;p&gt;The problem with VBA is the security popups. I can do VBA, but digitally signing the macro is the problem. Thats why I was looking for a solution without using VBA._x000a_&lt;/p&gt;_x000a_"/>
    <d v="2010-04-19T19:44:20"/>
    <n v="0"/>
    <x v="8"/>
    <x v="0"/>
    <b v="1"/>
    <x v="0"/>
    <n v="2"/>
    <n v="40284.837500000001"/>
    <n v="0"/>
    <n v="338"/>
    <d v="2010-04-19T00:00:00"/>
    <n v="0"/>
    <x v="1503"/>
  </r>
  <r>
    <n v="1526"/>
    <n v="1"/>
    <x v="405"/>
    <x v="163"/>
    <s v="&lt;p&gt;Hi,&lt;/p&gt;_x000a_&lt;p&gt;I didn't check that, but can you upload a file rather than a picture?&lt;/p&gt;_x000a_&lt;p&gt;http://rapidshare.com/_x000a_&lt;/p&gt;_x000a_"/>
    <d v="2010-04-19T20:00:22"/>
    <n v="0"/>
    <x v="3"/>
    <x v="0"/>
    <b v="1"/>
    <x v="0"/>
    <n v="2"/>
    <n v="40287.80972222222"/>
    <n v="0"/>
    <n v="338"/>
    <d v="2010-04-19T00:00:00"/>
    <n v="0"/>
    <x v="1504"/>
  </r>
  <r>
    <n v="1527"/>
    <n v="1"/>
    <x v="405"/>
    <x v="302"/>
    <s v="&lt;p&gt;File is attached at:&lt;br /&gt;_x000a_http://www.sendspace.com/file/sjt000&lt;/p&gt;_x000a_&lt;p&gt;See this:&lt;br /&gt;_x000a_http://img707.imageshack.us/i/captureml.jpg/&lt;/p&gt;_x000a_&lt;p&gt;It seems that the excel, is not doing Vlookup for each row. It is just doing the vlookup once. Is this a bug?_x000a_&lt;/p&gt;_x000a_"/>
    <d v="2010-04-19T20:19:59"/>
    <n v="0"/>
    <x v="4"/>
    <x v="0"/>
    <b v="1"/>
    <x v="0"/>
    <n v="2"/>
    <n v="40287.80972222222"/>
    <n v="0"/>
    <n v="338"/>
    <d v="2010-04-19T00:00:00"/>
    <n v="0"/>
    <x v="1505"/>
  </r>
  <r>
    <n v="1528"/>
    <n v="1"/>
    <x v="405"/>
    <x v="163"/>
    <s v="&lt;p&gt;Hi,&lt;/p&gt;_x000a_&lt;p&gt;Does this work for you?&lt;/p&gt;_x000a_&lt;p&gt;=SUMPRODUCT(--(A:A&amp;amp;B:B=E:E),--(C:C),--(F:F))_x000a_&lt;/p&gt;_x000a_"/>
    <d v="2010-04-19T21:41:54"/>
    <n v="0"/>
    <x v="5"/>
    <x v="0"/>
    <b v="1"/>
    <x v="0"/>
    <n v="2"/>
    <n v="40287.80972222222"/>
    <n v="0"/>
    <n v="338"/>
    <d v="2010-04-19T00:00:00"/>
    <n v="0"/>
    <x v="1506"/>
  </r>
  <r>
    <n v="1529"/>
    <n v="1"/>
    <x v="403"/>
    <x v="305"/>
    <s v="&lt;p&gt;Hello,&lt;/p&gt;_x000a_&lt;p&gt;I need some help with another chart that I am doing which displays actual vs. budget data. It’s a combination column/line chart. I currently have four data series’ (two columns and two lines) for four variables which are on the X axis – the columns represent actual data, and the lines represent budget data. &lt;/p&gt;_x000a_&lt;p&gt;My issue is with the location of the line series’. Currently, the line points sit directly on the top right hand edge of the corresponding column, whereas I would like to position it in the middle. I can do this in charts where there is only one column and one line for each variable; but cannot figure out how to do it when I have two columns and two lines.&lt;/p&gt;_x000a_&lt;p&gt;I’d appreciate any help I can get – and I hope the above description makes sense!&lt;/p&gt;_x000a_&lt;p&gt;Thanks_x000a_&lt;/p&gt;_x000a_"/>
    <d v="2010-04-20T04:23:26"/>
    <n v="0"/>
    <x v="3"/>
    <x v="0"/>
    <b v="1"/>
    <x v="0"/>
    <n v="3"/>
    <n v="40287.049305555556"/>
    <n v="0"/>
    <n v="338"/>
    <d v="2010-04-20T00:00:00"/>
    <n v="0"/>
    <x v="1507"/>
  </r>
  <r>
    <n v="1530"/>
    <n v="1"/>
    <x v="403"/>
    <x v="2"/>
    <s v="&lt;p&gt;Shirin&lt;/p&gt;_x000a_&lt;p&gt;I Don't think you can&lt;/p&gt;_x000a_&lt;p&gt;In excel 2007, I made a chart with 4 series as Columns and changed 2 series to Lines&lt;br /&gt;_x000a_The Lines points are positioned equally between both Columns and one Line isn't particularly associated with one Column.&lt;/p&gt;_x000a_&lt;p&gt;This is probably because the 4 sets of data (2 lines and 2 Columns) are all representing that particular month or other date period.&lt;/p&gt;_x000a_&lt;p&gt;The Columns have to be offset to be visible and hence appear off the date slightly, but the lines points don't and sit on the date exactly.&lt;/p&gt;_x000a_&lt;p&gt;Now that I've said I don't think you can, I'm sure somebody will. Lets Hope.&lt;/p&gt;_x000a_&lt;p&gt;ps: Please start new Posts for seperate problems, It makes searching for them later a lot easier._x000a_&lt;/p&gt;_x000a_"/>
    <d v="2010-04-20T08:37:36"/>
    <n v="0"/>
    <x v="4"/>
    <x v="1"/>
    <b v="1"/>
    <x v="1"/>
    <n v="3"/>
    <n v="40287.049305555556"/>
    <n v="1.3101388888899237"/>
    <n v="339"/>
    <d v="2010-04-20T00:00:00"/>
    <s v="shirin555"/>
    <x v="1508"/>
  </r>
  <r>
    <n v="1531"/>
    <n v="1"/>
    <x v="399"/>
    <x v="2"/>
    <s v="&lt;p&gt;Juwin&lt;br /&gt;_x000a_&quot;I am using 2007 version. The problem with table method is, if the user populates non-adjacent rows (leaves a blank row in between), the formula is not copied further.&quot;&lt;/p&gt;_x000a_&lt;p&gt;This should involve education of the users and maybe a warning cell at the top which tells them when a Blank Record is detected._x000a_&lt;/p&gt;_x000a_"/>
    <d v="2010-04-20T09:29:01"/>
    <n v="0"/>
    <x v="9"/>
    <x v="1"/>
    <b v="1"/>
    <x v="1"/>
    <n v="3"/>
    <n v="40284.837500000001"/>
    <n v="3.557650462964375"/>
    <n v="340"/>
    <d v="2010-04-20T00:00:00"/>
    <s v="juwin_pt"/>
    <x v="1509"/>
  </r>
  <r>
    <n v="1532"/>
    <n v="4"/>
    <x v="404"/>
    <x v="0"/>
    <s v="&lt;p&gt;try bacon bits.. he writes about access as well as excel.. http://datapigtechnologies.com/blog/_x000a_&lt;/p&gt;_x000a_"/>
    <d v="2010-04-20T10:25:58"/>
    <n v="0"/>
    <x v="1"/>
    <x v="0"/>
    <b v="1"/>
    <x v="0"/>
    <n v="3"/>
    <n v="40287.70416666667"/>
    <n v="0"/>
    <n v="340"/>
    <d v="2010-04-20T00:00:00"/>
    <n v="0"/>
    <x v="1510"/>
  </r>
  <r>
    <n v="1533"/>
    <n v="4"/>
    <x v="404"/>
    <x v="2"/>
    <s v="&lt;p&gt;Chandoo&lt;br /&gt;_x000a_I know it's not really what the site is about, but is it worth setting up another Main Theme in the Forums where people can post of other sites that they find useful to support other apps, such as Word, Access, Visio etc ?_x000a_&lt;/p&gt;_x000a_"/>
    <d v="2010-04-20T12:13:52"/>
    <n v="0"/>
    <x v="2"/>
    <x v="1"/>
    <b v="1"/>
    <x v="1"/>
    <n v="3"/>
    <n v="40287.70416666667"/>
    <n v="0.80546296296233777"/>
    <n v="341"/>
    <d v="2010-04-20T00:00:00"/>
    <s v="lisaella"/>
    <x v="1511"/>
  </r>
  <r>
    <n v="1534"/>
    <n v="1"/>
    <x v="399"/>
    <x v="302"/>
    <s v="&lt;p&gt;If everyone read all the instructions and acted as per that, this world would have been a much better place... :)_x000a_&lt;/p&gt;_x000a_"/>
    <d v="2010-04-20T13:38:22"/>
    <n v="0"/>
    <x v="10"/>
    <x v="0"/>
    <b v="1"/>
    <x v="0"/>
    <n v="3"/>
    <n v="40284.837500000001"/>
    <n v="0"/>
    <n v="341"/>
    <d v="2010-04-20T00:00:00"/>
    <n v="0"/>
    <x v="1512"/>
  </r>
  <r>
    <n v="1535"/>
    <n v="1"/>
    <x v="405"/>
    <x v="163"/>
    <s v="&lt;p&gt;Hi again,&lt;/p&gt;_x000a_&lt;p&gt;Also the use SUMIFS would be better if you are using 2007 as per Chandoo's lastest blog&lt;/p&gt;_x000a_&lt;p&gt;http://chandoo.org/wp/2010/04/20/introduction-to-excel-sumifs-formula/?utm_source=feedburner&amp;amp;utm_medium=feed&amp;amp;utm_campaign=Feed%3A+PointyHairedDilbert+%28Pointy+Haired+Dilbert%29_x000a_&lt;/p&gt;_x000a_"/>
    <d v="2010-04-20T13:49:28"/>
    <n v="0"/>
    <x v="6"/>
    <x v="0"/>
    <b v="1"/>
    <x v="0"/>
    <n v="3"/>
    <n v="40287.80972222222"/>
    <n v="0"/>
    <n v="341"/>
    <d v="2010-04-20T00:00:00"/>
    <n v="0"/>
    <x v="1513"/>
  </r>
  <r>
    <n v="1536"/>
    <n v="1"/>
    <x v="405"/>
    <x v="302"/>
    <s v="&lt;p&gt;No it doesn't. The formula gives me the desired values, but doesn't work, if I change something on the sheet.&lt;/p&gt;_x000a_&lt;p&gt;Please see this sheet:&lt;br /&gt;_x000a_http://www.sendspace.com/file/dmvlso&lt;/p&gt;_x000a_&lt;p&gt;See the array formula in the cell D20. The value in D20, is supposed to match with value in D18.&lt;/p&gt;_x000a_&lt;p&gt;Note: I want to specifically use vlookup and array formula, and not autosum given by Excel._x000a_&lt;/p&gt;_x000a_"/>
    <d v="2010-04-20T13:58:15"/>
    <n v="0"/>
    <x v="7"/>
    <x v="0"/>
    <b v="1"/>
    <x v="0"/>
    <n v="3"/>
    <n v="40287.80972222222"/>
    <n v="0"/>
    <n v="341"/>
    <d v="2010-04-20T00:00:00"/>
    <n v="0"/>
    <x v="1514"/>
  </r>
  <r>
    <n v="1537"/>
    <n v="1"/>
    <x v="399"/>
    <x v="2"/>
    <s v="&lt;p&gt;Juwin&lt;/p&gt;_x000a_&lt;p&gt;Fair Point, &lt;/p&gt;_x000a_&lt;p&gt;But the world is a better place because we have a great group of people here trying to help each other out.&lt;/p&gt;_x000a_&lt;p&gt;Your point of highlighting cells is correct, but technically doesn't answer your own question, just as we also didn't answer it, because you haven't actually &quot;created a formula for an entire column&quot;, your just using a highlighting methodology.&lt;/p&gt;_x000a_&lt;p&gt;If you want to highlight something of interest in the forums don't pose it as a question._x000a_&lt;/p&gt;_x000a_"/>
    <d v="2010-04-20T14:05:52"/>
    <n v="0"/>
    <x v="11"/>
    <x v="1"/>
    <b v="1"/>
    <x v="1"/>
    <n v="3"/>
    <n v="40284.837500000001"/>
    <n v="3.7499074074075907"/>
    <n v="342"/>
    <d v="2010-04-20T00:00:00"/>
    <s v="juwin_pt"/>
    <x v="1515"/>
  </r>
  <r>
    <n v="1539"/>
    <n v="1"/>
    <x v="399"/>
    <x v="302"/>
    <s v="&lt;p&gt;I was not highlighting something of interest. I am serious about getting a method of stating one formula, for an entire column._x000a_&lt;/p&gt;_x000a_"/>
    <d v="2010-04-20T17:24:43"/>
    <n v="0"/>
    <x v="12"/>
    <x v="0"/>
    <b v="1"/>
    <x v="0"/>
    <n v="3"/>
    <n v="40284.837500000001"/>
    <n v="0"/>
    <n v="342"/>
    <d v="2010-04-20T00:00:00"/>
    <n v="0"/>
    <x v="1516"/>
  </r>
  <r>
    <n v="1540"/>
    <n v="1"/>
    <x v="399"/>
    <x v="121"/>
    <s v="&lt;p&gt;You could use a table and protect the sheet against inserting rows._x000a_&lt;/p&gt;_x000a_"/>
    <d v="2010-04-20T18:55:44"/>
    <n v="0"/>
    <x v="13"/>
    <x v="0"/>
    <b v="1"/>
    <x v="0"/>
    <n v="3"/>
    <n v="40284.837500000001"/>
    <n v="0"/>
    <n v="342"/>
    <d v="2010-04-20T00:00:00"/>
    <n v="0"/>
    <x v="1517"/>
  </r>
  <r>
    <n v="1541"/>
    <n v="1"/>
    <x v="405"/>
    <x v="163"/>
    <s v="&lt;p&gt;Hi,&lt;/p&gt;_x000a_&lt;p&gt;With the formula you are using its just looking up the first row and returning 2, then when you sum that that is what you get._x000a_&lt;/p&gt;_x000a_"/>
    <d v="2010-04-20T19:49:19"/>
    <n v="0"/>
    <x v="8"/>
    <x v="0"/>
    <b v="1"/>
    <x v="0"/>
    <n v="3"/>
    <n v="40287.80972222222"/>
    <n v="0"/>
    <n v="342"/>
    <d v="2010-04-20T00:00:00"/>
    <n v="0"/>
    <x v="1518"/>
  </r>
  <r>
    <n v="1542"/>
    <n v="1"/>
    <x v="397"/>
    <x v="237"/>
    <s v="&lt;p&gt;@oldchippy, thanks for that link.  Might work as a work around.&lt;br /&gt;_x000a_@Hui, any suggestions?&lt;/p&gt;_x000a_&lt;p&gt;I was hoping to simply embed the graph, must be possible?!  Chandoo?&lt;/p&gt;_x000a_&lt;p&gt;Thanks guys_x000a_&lt;/p&gt;_x000a_"/>
    <d v="2010-04-20T22:36:08"/>
    <n v="0"/>
    <x v="5"/>
    <x v="0"/>
    <b v="1"/>
    <x v="0"/>
    <n v="3"/>
    <n v="40284.377083333333"/>
    <n v="0"/>
    <n v="342"/>
    <d v="2010-04-20T00:00:00"/>
    <n v="0"/>
    <x v="1519"/>
  </r>
  <r>
    <n v="1543"/>
    <n v="1"/>
    <x v="406"/>
    <x v="307"/>
    <s v="&lt;p&gt;Hi,&lt;/p&gt;_x000a_&lt;p&gt;I am working through a huge list of incorrect duplicate values. To explain it further the list has some medication names and the corresponding unique alphanumeric code. I have to flag all the instances where the medication name is duplicated but the alphanumeric code is not same. The data would look something like this&lt;/p&gt;_x000a_&lt;p&gt;Paracetamol A567&lt;br /&gt;_x000a_Medication2 A754&lt;br /&gt;_x000a_Medication3 A986&lt;br /&gt;_x000a_Paracetamol A567&lt;br /&gt;_x000a_Medication4 A876&lt;br /&gt;_x000a_Paracetamol A965&lt;br /&gt;_x000a_Medication5 A854&lt;/p&gt;_x000a_&lt;p&gt;Now in the above example the second last entry should have been Paracetamol A567. I have been able to isolate the duplicate values using COUNTIF formula but could get my head around how to progress further to flag wrong entries.&lt;/p&gt;_x000a_&lt;p&gt;Can anyone suggest. Thanks for your help.&lt;/p&gt;_x000a_&lt;p&gt;coolcarnee_x000a_&lt;/p&gt;_x000a_"/>
    <d v="2010-04-20T22:56:44"/>
    <n v="0"/>
    <x v="0"/>
    <x v="0"/>
    <b v="0"/>
    <x v="0"/>
    <n v="3"/>
    <n v="40288.955555555556"/>
    <n v="0"/>
    <n v="342"/>
    <d v="2010-04-20T00:00:00"/>
    <n v="0"/>
    <x v="1520"/>
  </r>
  <r>
    <n v="1544"/>
    <n v="4"/>
    <x v="404"/>
    <x v="0"/>
    <s v="&lt;p&gt;Sure why not.. let me set up a sub forum in lounge where ppl can share urls of various resource they find helpful._x000a_&lt;/p&gt;_x000a_"/>
    <d v="2010-04-21T02:12:30"/>
    <n v="0"/>
    <x v="3"/>
    <x v="0"/>
    <b v="1"/>
    <x v="0"/>
    <n v="4"/>
    <n v="40287.70416666667"/>
    <n v="0"/>
    <n v="342"/>
    <d v="2010-04-21T00:00:00"/>
    <n v="0"/>
    <x v="1521"/>
  </r>
  <r>
    <n v="1545"/>
    <n v="1"/>
    <x v="406"/>
    <x v="2"/>
    <s v="&lt;p&gt;Coolcarnee&lt;/p&gt;_x000a_&lt;p&gt;I assume that the Medication and Code are in different columns&lt;br /&gt;_x000a_If medication in Col A and Code in B paste this in C1 and copy down&lt;br /&gt;_x000a_Change the value $7 as appropriate&lt;br /&gt;_x000a_&lt;code&gt;=+SUMPRODUCT(1*($A$1:$A$7=A1)*($B$1:$B$7&amp;lt;&amp;gt;B1))&lt;/code&gt;&lt;br /&gt;_x000a_It will show you when there are other values of a code that don't match the current code.&lt;br /&gt;_x000a_In your example it will show a 1 in C1, indicating that there is one other Code that doesn't match the current code for the current medication.&lt;br /&gt;_x000a_When there is a unique code it will show a Zero_x000a_&lt;/p&gt;_x000a_"/>
    <d v="2010-04-21T03:05:05"/>
    <n v="0"/>
    <x v="1"/>
    <x v="1"/>
    <b v="1"/>
    <x v="1"/>
    <n v="4"/>
    <n v="40288.955555555556"/>
    <n v="0.17297453703940846"/>
    <n v="343"/>
    <d v="2010-04-21T00:00:00"/>
    <s v="coolcarnee"/>
    <x v="1522"/>
  </r>
  <r>
    <n v="1546"/>
    <n v="1"/>
    <x v="407"/>
    <x v="125"/>
    <s v="&lt;p&gt;Hi,&lt;br /&gt;_x000a_I have two columns with values.i.e I would like to subtract A from B with a condition.&lt;br /&gt;_x000a_See sample formula I am using below&lt;br /&gt;_x000a_H    K&lt;br /&gt;_x000a_10   15&lt;br /&gt;_x000a_5    3&lt;br /&gt;_x000a_28   30&lt;/p&gt;_x000a_&lt;p&gt;={IF(((K16:K4398)-(H16:H4398))&amp;gt;0,SUM(K16-H4398),&quot;X&quot;}&lt;br /&gt;_x000a_However I am only getting X.I know the answer should be a numeric value.&lt;br /&gt;_x000a_Any help would be appreciated_x000a_&lt;/p&gt;_x000a_"/>
    <d v="2010-04-21T09:50:53"/>
    <n v="0"/>
    <x v="0"/>
    <x v="0"/>
    <b v="0"/>
    <x v="0"/>
    <n v="4"/>
    <n v="40289.409722222219"/>
    <n v="0"/>
    <n v="343"/>
    <d v="2010-04-21T00:00:00"/>
    <n v="0"/>
    <x v="1523"/>
  </r>
  <r>
    <n v="1547"/>
    <n v="1"/>
    <x v="407"/>
    <x v="2"/>
    <s v="&lt;p&gt;Azad&lt;br /&gt;_x000a_If it is a normal formula then the format should be&lt;br /&gt;_x000a_=IF( Sum(K16:K4398)- Sum(H16:H4398) &amp;gt;0, SUM(K16-H4398), &quot;X&quot;)&lt;/p&gt;_x000a_&lt;p&gt;But the last Sum &quot;SUM(K16-H4398)&quot; is a strange format ?&lt;br /&gt;_x000a_Maybe it should be&lt;br /&gt;_x000a_SUM(K16:K4398) or SUM(H16:H4398) or SUM(K16:H4398)&lt;/p&gt;_x000a_&lt;p&gt;The only time you see {} brackets is in Array Formula&lt;br /&gt;_x000a_and the user doesn't put those in Excel will do it for you_x000a_&lt;/p&gt;_x000a_"/>
    <d v="2010-04-21T10:11:40"/>
    <n v="0"/>
    <x v="1"/>
    <x v="1"/>
    <b v="1"/>
    <x v="1"/>
    <n v="4"/>
    <n v="40289.409722222219"/>
    <n v="1.5046296299260575E-2"/>
    <n v="344"/>
    <d v="2010-04-21T00:00:00"/>
    <s v="Azad"/>
    <x v="1524"/>
  </r>
  <r>
    <n v="1548"/>
    <n v="1"/>
    <x v="407"/>
    <x v="125"/>
    <s v="&lt;p&gt;Hi,&lt;br /&gt;_x000a_Tried all the variations.Keep getting X_x000a_&lt;/p&gt;_x000a_"/>
    <d v="2010-04-21T11:03:38"/>
    <n v="0"/>
    <x v="2"/>
    <x v="0"/>
    <b v="1"/>
    <x v="0"/>
    <n v="4"/>
    <n v="40289.409722222219"/>
    <n v="0"/>
    <n v="344"/>
    <d v="2010-04-21T00:00:00"/>
    <n v="0"/>
    <x v="1525"/>
  </r>
  <r>
    <n v="1549"/>
    <n v="1"/>
    <x v="407"/>
    <x v="121"/>
    <s v="&lt;p&gt;If I understand correctly you want to sum all the differences when the value in column K is bigger than in H?&lt;/p&gt;_x000a_&lt;p&gt;The easiest way is probably to use a helper column and first calculate the differences in column L with max(K2-H2,0) and then sum that._x000a_&lt;/p&gt;_x000a_"/>
    <d v="2010-04-21T12:26:06"/>
    <n v="0"/>
    <x v="3"/>
    <x v="0"/>
    <b v="1"/>
    <x v="0"/>
    <n v="4"/>
    <n v="40289.409722222219"/>
    <n v="0"/>
    <n v="344"/>
    <d v="2010-04-21T00:00:00"/>
    <n v="0"/>
    <x v="1526"/>
  </r>
  <r>
    <n v="1550"/>
    <n v="1"/>
    <x v="405"/>
    <x v="302"/>
    <s v="&lt;p&gt;Correct. So, isn't it a bug within Excel?_x000a_&lt;/p&gt;_x000a_"/>
    <d v="2010-04-21T12:45:23"/>
    <n v="0"/>
    <x v="9"/>
    <x v="0"/>
    <b v="1"/>
    <x v="0"/>
    <n v="4"/>
    <n v="40287.80972222222"/>
    <n v="0"/>
    <n v="344"/>
    <d v="2010-04-21T00:00:00"/>
    <n v="0"/>
    <x v="1527"/>
  </r>
  <r>
    <n v="1551"/>
    <n v="1"/>
    <x v="294"/>
    <x v="308"/>
    <s v="&lt;p&gt;Hi Dee&lt;/p&gt;_x000a_&lt;p&gt;The simple answer is yes, this formula is somewhat unrelated to your example but you'll get the point.&lt;/p&gt;_x000a_&lt;p&gt;In this instance I'm getting the Net Sales for a Sales Person who is being found on another sheet via the VLookup.&lt;/p&gt;_x000a_&lt;p&gt;=GETPIVOTDATA(&quot;Net Sales&quot;,$P$15,&quot;Sales Person&quot;,VLOOKUP($E$42,Sheet1!$C$4:$D$7,2,FALSE))&lt;/p&gt;_x000a_&lt;p&gt;Hope this helps!_x000a_&lt;/p&gt;_x000a_"/>
    <d v="2010-04-21T12:46:02"/>
    <n v="0"/>
    <x v="1"/>
    <x v="0"/>
    <b v="1"/>
    <x v="0"/>
    <n v="4"/>
    <n v="40238.213888888888"/>
    <n v="0"/>
    <n v="344"/>
    <d v="2010-04-21T00:00:00"/>
    <n v="0"/>
    <x v="1528"/>
  </r>
  <r>
    <n v="1552"/>
    <n v="1"/>
    <x v="407"/>
    <x v="2"/>
    <s v="&lt;p&gt;Azad&lt;br /&gt;_x000a_This will do what TessaES suggested without a helper column&lt;/p&gt;_x000a_&lt;p&gt;&lt;code&gt;=+SUMPRODUCT(1*((H16:H4398)-(K16:K4398)&amp;gt;0),((H16:H4398)-(K16:K4398)))&lt;/code&gt;_x000a_&lt;/p&gt;_x000a_"/>
    <d v="2010-04-21T13:38:02"/>
    <n v="0"/>
    <x v="4"/>
    <x v="1"/>
    <b v="1"/>
    <x v="1"/>
    <n v="4"/>
    <n v="40289.409722222219"/>
    <n v="0.15835648148640757"/>
    <n v="345"/>
    <d v="2010-04-21T00:00:00"/>
    <s v="Azad"/>
    <x v="1529"/>
  </r>
  <r>
    <n v="1553"/>
    <n v="1"/>
    <x v="405"/>
    <x v="163"/>
    <s v="&lt;p&gt;No, I would say it's just not the right formula for the job you want._x000a_&lt;/p&gt;_x000a_"/>
    <d v="2010-04-21T16:03:22"/>
    <n v="0"/>
    <x v="10"/>
    <x v="0"/>
    <b v="1"/>
    <x v="0"/>
    <n v="4"/>
    <n v="40287.80972222222"/>
    <n v="0"/>
    <n v="345"/>
    <d v="2010-04-21T00:00:00"/>
    <n v="0"/>
    <x v="1530"/>
  </r>
  <r>
    <n v="1554"/>
    <n v="1"/>
    <x v="405"/>
    <x v="302"/>
    <s v="&lt;p&gt;So, can you help me correct the formula?_x000a_&lt;/p&gt;_x000a_"/>
    <d v="2010-04-21T16:14:53"/>
    <n v="0"/>
    <x v="11"/>
    <x v="0"/>
    <b v="1"/>
    <x v="0"/>
    <n v="4"/>
    <n v="40287.80972222222"/>
    <n v="0"/>
    <n v="345"/>
    <d v="2010-04-21T00:00:00"/>
    <n v="0"/>
    <x v="1531"/>
  </r>
  <r>
    <n v="1555"/>
    <n v="1"/>
    <x v="369"/>
    <x v="262"/>
    <s v="&lt;p&gt;For now i have solved it using a defined name for year In this formula it is the  only thing that is different between Dutch and English. In Dutch jjjj, in English yyyy._x000a_&lt;/p&gt;_x000a_"/>
    <d v="2010-04-21T18:35:25"/>
    <n v="0"/>
    <x v="3"/>
    <x v="0"/>
    <b v="1"/>
    <x v="0"/>
    <n v="4"/>
    <n v="40272.592361111114"/>
    <n v="0"/>
    <n v="345"/>
    <d v="2010-04-21T00:00:00"/>
    <n v="0"/>
    <x v="1532"/>
  </r>
  <r>
    <n v="1556"/>
    <n v="1"/>
    <x v="386"/>
    <x v="262"/>
    <s v="&lt;p&gt;Hui thanks for your suggestion.&lt;/p&gt;_x000a_&lt;p&gt;The Excel macro recorder doesn't recognize Essbase.&lt;/p&gt;_x000a_&lt;p&gt;I found another solution that I want to share&lt;/p&gt;_x000a_&lt;p&gt;When saving a query two files are generated an query file (*.eqd) and a report file (*.rep)&lt;br /&gt;_x000a_You can drag the report file into Excel where it is displayed as plain text.&lt;br /&gt;_x000a_After that you can perform the retrieval, but you have to enable the freeform retrieval option. I’m not sure what the template option does though, have it disabled for now.&lt;br /&gt;_x000a_The easiest thing to do is to save the query embedded as text in an Excel sheet.&lt;br /&gt;_x000a_Done this way you can also link to variables on other sheets, which makes you more flexible while retrieving.&lt;br /&gt;_x000a_Note that Excel does not pick up the year automatically on our system. You have to add year in front of the number. &lt;/p&gt;_x000a_&lt;p&gt;Query designer is quite fast while retrieving (notwithstanding your network of course :).&lt;br /&gt;_x000a_Also it gives you great flexibility in designing retrievals&lt;br /&gt;_x000a_It fast and easy to build retrieves once you get the hang of it.&lt;br /&gt;_x000a_There is an option to use filter, e.g. to create top10/20 lists etc.&lt;/p&gt;_x000a_&lt;p&gt;One caveat though, it seems that Essbase does not warn you when you get past the 2 EXP 16 lines in Excel 2003 . It simply truncates the rest.&lt;/p&gt;_x000a_&lt;p&gt;Undoubtedly there are more possibilities/issues. I’ll find out in due course._x000a_&lt;/p&gt;_x000a_"/>
    <d v="2010-04-21T18:44:06"/>
    <n v="0"/>
    <x v="2"/>
    <x v="0"/>
    <b v="1"/>
    <x v="0"/>
    <n v="4"/>
    <n v="40278.965277777781"/>
    <n v="0"/>
    <n v="345"/>
    <d v="2010-04-21T00:00:00"/>
    <n v="0"/>
    <x v="1533"/>
  </r>
  <r>
    <n v="1557"/>
    <n v="1"/>
    <x v="408"/>
    <x v="309"/>
    <s v="&lt;p&gt;Hello Excel People!&lt;br /&gt;_x000a_Here’s the low down:  I have a dashboard that you can select a person’s name in a drop down list and then the information will change to be the data of that person; pretty standard vlokup, hlookup and sometimes a mix of both to fill in the form, change graphs, etc.  &lt;/p&gt;_x000a_&lt;p&gt;The Problem: Then I got asked to print each person, when faced with a list of 20 selecting each name and hitting print takes awhile.  Even if I use a macro to print sheet, it doesn’t actually save any more time than just using ctrl+p.&lt;/p&gt;_x000a_&lt;p&gt;What I’m after: Is there a macro that can be used to select a person or persons to print that person sheet w/out the dashboard page being selected to that name?  Sort of like this except that instead of tabs on a workbook, names on a list:    http://spreadsheetpage.com/index.php/tip/displaying_a_menu_of_worksheets_to_print/&lt;/p&gt;_x000a_&lt;p&gt;Example:  I want to print out Sue, Bob and Cary.  I hit the macro button a menu pops up and ask who do I want to print?  I select the 3 names and then it prints those 3 people w/ their proper information.&lt;/p&gt;_x000a_&lt;p&gt;What to consider: it’s not just simply a name change, all the information changes, so if I have a macro to select names to print, will the rest of the data print correctly?&lt;/p&gt;_x000a_&lt;p&gt;I don’t know if this is possible.  I appreciate any help/feedback/suggestions!!&lt;/p&gt;_x000a_&lt;p&gt;Thanks for reading!_x000a_&lt;/p&gt;_x000a_"/>
    <d v="2010-04-21T21:47:50"/>
    <n v="0"/>
    <x v="0"/>
    <x v="0"/>
    <b v="0"/>
    <x v="0"/>
    <n v="4"/>
    <n v="40289.907638888886"/>
    <n v="0"/>
    <n v="345"/>
    <d v="2010-04-21T00:00:00"/>
    <n v="0"/>
    <x v="1534"/>
  </r>
  <r>
    <n v="1558"/>
    <n v="1"/>
    <x v="408"/>
    <x v="2"/>
    <s v="&lt;p&gt;Goombah&lt;/p&gt;_x000a_&lt;p&gt;You can setup a list which contain the following&lt;br /&gt;_x000a_Name, Page, Print_Range, Portrait/Landscape, No_Pages, other settings (headers/footers etc), On/Off&lt;br /&gt;_x000a_and then setup a Macro to scan through the list&lt;br /&gt;_x000a_When the On/Off is On, print the Page and Range using all other settings&lt;/p&gt;_x000a_&lt;p&gt;This allows you to have a number of pre-defined setups and turn them on/off as people ask for reports._x000a_&lt;/p&gt;_x000a_"/>
    <d v="2010-04-22T01:59:30"/>
    <n v="0"/>
    <x v="1"/>
    <x v="1"/>
    <b v="1"/>
    <x v="1"/>
    <n v="5"/>
    <n v="40289.907638888886"/>
    <n v="0.17534722222626442"/>
    <n v="346"/>
    <d v="2010-04-22T00:00:00"/>
    <s v="Goombah29"/>
    <x v="1535"/>
  </r>
  <r>
    <n v="1559"/>
    <n v="1"/>
    <x v="409"/>
    <x v="22"/>
    <s v="&lt;p&gt;Hello everyone,&lt;/p&gt;_x000a_&lt;p&gt;I have a question, is it possible to set two sum ranges from two different worksheets in sumifs formula?  Any help is highly appreciated.  Thanks in advance._x000a_&lt;/p&gt;_x000a_"/>
    <d v="2010-04-22T05:20:19"/>
    <n v="0"/>
    <x v="0"/>
    <x v="0"/>
    <b v="0"/>
    <x v="0"/>
    <n v="5"/>
    <n v="40290.222222222219"/>
    <n v="0"/>
    <n v="346"/>
    <d v="2010-04-22T00:00:00"/>
    <n v="0"/>
    <x v="1536"/>
  </r>
  <r>
    <n v="1560"/>
    <n v="1"/>
    <x v="403"/>
    <x v="305"/>
    <s v="&lt;p&gt;Thanks, I will ask new questions in a new post in future.&lt;/p&gt;_x000a_&lt;p&gt;Also – I have found tutorial that resolves this issue:&lt;/p&gt;_x000a_&lt;p&gt;http://peltiertech.com/Excel/Charts/ClusterColAndLine.html_x000a_&lt;/p&gt;_x000a_"/>
    <d v="2010-04-22T06:17:28"/>
    <n v="0"/>
    <x v="5"/>
    <x v="0"/>
    <b v="1"/>
    <x v="0"/>
    <n v="5"/>
    <n v="40287.049305555556"/>
    <n v="0"/>
    <n v="346"/>
    <d v="2010-04-22T00:00:00"/>
    <n v="0"/>
    <x v="1537"/>
  </r>
  <r>
    <n v="1561"/>
    <n v="1"/>
    <x v="409"/>
    <x v="163"/>
    <s v="&lt;p&gt;Hi,&lt;/p&gt;_x000a_&lt;p&gt;Take a look here at Harlan Grove's response to this type of question&lt;/p&gt;_x000a_&lt;p&gt;http://www.sqldrill.com/excel/worksheet-functions/105852-sumif-multiple-worksheets.html_x000a_&lt;/p&gt;_x000a_"/>
    <d v="2010-04-22T06:36:48"/>
    <n v="0"/>
    <x v="1"/>
    <x v="0"/>
    <b v="1"/>
    <x v="0"/>
    <n v="5"/>
    <n v="40290.222222222219"/>
    <n v="0"/>
    <n v="346"/>
    <d v="2010-04-22T00:00:00"/>
    <n v="0"/>
    <x v="1538"/>
  </r>
  <r>
    <n v="1562"/>
    <n v="1"/>
    <x v="409"/>
    <x v="22"/>
    <s v="&lt;p&gt;oldchippy,&lt;br /&gt;_x000a_Thanks for response, I think my question is not properly explained, what I want to know if sumifs formula allows to set two sum ranges or not, it does not matter the required sum ranges are in the same worksheet or the different. Hope this make sense now, thanks._x000a_&lt;/p&gt;_x000a_"/>
    <d v="2010-04-22T06:54:05"/>
    <n v="0"/>
    <x v="2"/>
    <x v="0"/>
    <b v="1"/>
    <x v="0"/>
    <n v="5"/>
    <n v="40290.222222222219"/>
    <n v="0"/>
    <n v="346"/>
    <d v="2010-04-22T00:00:00"/>
    <n v="0"/>
    <x v="1539"/>
  </r>
  <r>
    <n v="1563"/>
    <n v="1"/>
    <x v="409"/>
    <x v="2"/>
    <s v="&lt;p&gt;Razaas&lt;br /&gt;_x000a_If in A1:C4 you have this&lt;br /&gt;_x000a_&lt;pre&gt;&lt;code&gt;a_x0009_1_x0009_11_x000a_b_x0009_2_x0009_22_x000a_c_x0009_3_x0009_33_x000a_b_x0009_2_x0009_44&lt;/code&gt;&lt;/pre&gt;_x000a_&lt;p&gt;Then&lt;br /&gt;_x000a_=+SUMPRODUCT(1*(A1:A4=&quot;b&quot;),(B1:B4)+(C1:C4))&lt;br /&gt;_x000a_will sum up column B + C when the criteria in Column A is met_x000a_&lt;/p&gt;_x000a_"/>
    <d v="2010-04-22T10:14:16"/>
    <n v="0"/>
    <x v="3"/>
    <x v="1"/>
    <b v="1"/>
    <x v="1"/>
    <n v="5"/>
    <n v="40290.222222222219"/>
    <n v="0.20435185185488081"/>
    <n v="347"/>
    <d v="2010-04-22T00:00:00"/>
    <s v="razaas"/>
    <x v="1540"/>
  </r>
  <r>
    <n v="1564"/>
    <n v="1"/>
    <x v="410"/>
    <x v="234"/>
    <s v="&lt;p&gt;Hi all&lt;br /&gt;_x000a_I need help with a formula.&lt;/p&gt;_x000a_&lt;p&gt;I have a bunch of names in a column like this&lt;br /&gt;_x000a_A&lt;br /&gt;_x000a_--&lt;br /&gt;_x000a_1 John&lt;br /&gt;_x000a_2 Benny&lt;br /&gt;_x000a_3 John&lt;br /&gt;_x000a_4 Anna&lt;br /&gt;_x000a_5 Anna&lt;br /&gt;_x000a_6 Benny&lt;br /&gt;_x000a_7 Beatrice&lt;br /&gt;_x000a_and so on...&lt;/p&gt;_x000a_&lt;p&gt;Many of the names occur multiple times, but I whant to return them only once.&lt;br /&gt;_x000a_like this&lt;br /&gt;_x000a_B&lt;br /&gt;_x000a_--&lt;br /&gt;_x000a_1 Users: John, Benny, Anna, Beatrice, and so on...&lt;/p&gt;_x000a_&lt;p&gt;Anyone know a way to do this?_x000a_&lt;/p&gt;_x000a_"/>
    <d v="2010-04-22T10:47:46"/>
    <n v="0"/>
    <x v="0"/>
    <x v="0"/>
    <b v="0"/>
    <x v="0"/>
    <n v="5"/>
    <n v="40290.449305555558"/>
    <n v="0"/>
    <n v="347"/>
    <d v="2010-04-22T00:00:00"/>
    <n v="0"/>
    <x v="1541"/>
  </r>
  <r>
    <n v="1565"/>
    <n v="1"/>
    <x v="411"/>
    <x v="293"/>
    <s v="&lt;p&gt;Occassionally, I need to use the formula =if(A1-B1=0, &quot;&quot;, A1-B1) in C1; A1,B1,C1 being any cell or A1-B1 representing any formula and C1 representing target cell. It is tiresome to edit each required cell with the if statement. Can someone write a VBA for this.&lt;/p&gt;_x000a_&lt;p&gt;This function, let's call it DNDIZ (short for Do Not Display If Zero) with the required formula will do exactly that. Will make life easy - at least for me. Example, entering DNDIZ(A1-B1) in the cell C1 will display a positive or negative number but not zero.&lt;/p&gt;_x000a_&lt;p&gt;Unless there is an existing function in XL.&lt;/p&gt;_x000a_&lt;p&gt;Ninad._x000a_&lt;/p&gt;_x000a_"/>
    <d v="2010-04-22T10:52:19"/>
    <n v="0"/>
    <x v="0"/>
    <x v="0"/>
    <b v="0"/>
    <x v="0"/>
    <n v="5"/>
    <n v="40290.452777777777"/>
    <n v="0"/>
    <n v="347"/>
    <d v="2010-04-22T00:00:00"/>
    <n v="0"/>
    <x v="1542"/>
  </r>
  <r>
    <n v="1566"/>
    <n v="1"/>
    <x v="411"/>
    <x v="293"/>
    <s v="&lt;p&gt;Found this:&lt;/p&gt;_x000a_&lt;p&gt;http://office.microsoft.com/en-us/excel/hp051998791033.aspx#Use%20a%20number%20format%20to%20hide%20zero%20values%20in%20selected%20cells_x000a_&lt;/p&gt;_x000a_"/>
    <d v="2010-04-22T10:59:24"/>
    <n v="0"/>
    <x v="1"/>
    <x v="0"/>
    <b v="1"/>
    <x v="0"/>
    <n v="5"/>
    <n v="40290.452777777777"/>
    <n v="0"/>
    <n v="347"/>
    <d v="2010-04-22T00:00:00"/>
    <n v="0"/>
    <x v="1543"/>
  </r>
  <r>
    <n v="1567"/>
    <n v="1"/>
    <x v="409"/>
    <x v="22"/>
    <s v="&lt;p&gt;Hui,&lt;br /&gt;_x000a_Thanks a lot, it works well, as usual your solutions are great.  Thanks again._x000a_&lt;/p&gt;_x000a_"/>
    <d v="2010-04-22T11:37:59"/>
    <n v="0"/>
    <x v="4"/>
    <x v="0"/>
    <b v="1"/>
    <x v="0"/>
    <n v="5"/>
    <n v="40290.222222222219"/>
    <n v="0"/>
    <n v="347"/>
    <d v="2010-04-22T00:00:00"/>
    <n v="0"/>
    <x v="1544"/>
  </r>
  <r>
    <n v="1568"/>
    <n v="1"/>
    <x v="412"/>
    <x v="232"/>
    <s v="&lt;p&gt;Hello Friends,&lt;/p&gt;_x000a_&lt;p&gt;I need a Macro code which should do the below function in the opened workbook. Please help me out:&lt;/p&gt;_x000a_&lt;p&gt;#  Go to each sheet and convert as PDF file and save the same in the same path.  PDF file should be named as &quot;B1&quot; cell content in the worksheet.&lt;br /&gt;_x000a_#   The above function shuld perform in  all the sheets(sheets are variable based on workbook) except 1st sheet.&lt;br /&gt;_x000a_#   And should give a msg box saying&quot; this many no. of sheets converted to PDF&quot;  &lt;/p&gt;_x000a_&lt;p&gt;Thanks in advance...&lt;/p&gt;_x000a_&lt;p&gt;Regards&lt;/p&gt;_x000a_&lt;p&gt;Vinu_x000a_&lt;/p&gt;_x000a_"/>
    <d v="2010-04-22T12:54:57"/>
    <n v="0"/>
    <x v="0"/>
    <x v="0"/>
    <b v="0"/>
    <x v="0"/>
    <n v="5"/>
    <n v="40290.537499999999"/>
    <n v="0"/>
    <n v="347"/>
    <d v="2010-04-22T00:00:00"/>
    <n v="0"/>
    <x v="1545"/>
  </r>
  <r>
    <n v="1569"/>
    <n v="1"/>
    <x v="411"/>
    <x v="234"/>
    <s v="&lt;p&gt;Well the easiest way is to uncheck the &quot;To display zero (0) values in cells&quot;&lt;br /&gt;_x000a_You can find it under the tools menu / advanced and quite far down you find &quot;Show spreadsheet alternatives&quot; or something like that.&lt;br /&gt;_x000a_My version of XL 2007 is in swe so the English names may not be exact&lt;/p&gt;_x000a_&lt;p&gt;One other way to &quot;hide&quot; the zeroes is to make a Conditional Formatting&lt;br /&gt;_x000a_(http://office.microsoft.com/en-us/excel/HP051992781033.aspx?pid=CH010036941033)&lt;br /&gt;_x000a_were you set the zeroes to be white (same color as your background)and presto they are gone :)&lt;/p&gt;_x000a_&lt;p&gt;Works like a charm if you just want to hide a specific character in a selected area_x000a_&lt;/p&gt;_x000a_"/>
    <d v="2010-04-22T13:34:31"/>
    <n v="0"/>
    <x v="2"/>
    <x v="0"/>
    <b v="1"/>
    <x v="0"/>
    <n v="5"/>
    <n v="40290.452777777777"/>
    <n v="0"/>
    <n v="347"/>
    <d v="2010-04-22T00:00:00"/>
    <n v="0"/>
    <x v="1546"/>
  </r>
  <r>
    <n v="1570"/>
    <n v="1"/>
    <x v="412"/>
    <x v="234"/>
    <s v="&lt;p&gt;I would like this functions as well :)_x000a_&lt;/p&gt;_x000a_"/>
    <d v="2010-04-22T13:36:52"/>
    <n v="0"/>
    <x v="1"/>
    <x v="0"/>
    <b v="1"/>
    <x v="0"/>
    <n v="5"/>
    <n v="40290.537499999999"/>
    <n v="0"/>
    <n v="347"/>
    <d v="2010-04-22T00:00:00"/>
    <n v="0"/>
    <x v="1547"/>
  </r>
  <r>
    <n v="1571"/>
    <n v="1"/>
    <x v="413"/>
    <x v="268"/>
    <s v="&lt;p&gt;Hi!&lt;/p&gt;_x000a_&lt;p&gt;I have several pivot tables in a file, and in some of them a pivotField called &quot;Month number&quot; among the report filters.&lt;/p&gt;_x000a_&lt;p&gt;I also have a macro which, whenever I modify the &quot;Month number&quot; pivotField in the report filter in any of the pivot tables, sets the other pivot table filters equal as the one I just modified.&lt;/p&gt;_x000a_&lt;p&gt;My problem is that the macro changes the selection also in pivot tables where the &quot;Month number&quot; pivotField is NOT among the report filters. I only want the macro to change the pivotField selections if that pivotField is among the report filters..&lt;/p&gt;_x000a_&lt;p&gt;Here is my code:&lt;/p&gt;_x000a_&lt;p&gt;Private Sub Workbook_SheetPivotTableUpdate(ByVal Sh As Object, ByVal Target As PivotTable)&lt;br /&gt;_x000a_Dim ws                   As Worksheet&lt;br /&gt;_x000a_Dim pt                   As PivotTable&lt;br /&gt;_x000a_Dim pf                   As PivotField&lt;br /&gt;_x000a_Dim pi                   As PivotItem&lt;/p&gt;_x000a_&lt;p&gt;On Error GoTo ErrorHandler&lt;br /&gt;_x000a_Application.EnableEvents = False&lt;br /&gt;_x000a_Dim booSUBefore As Boolean&lt;br /&gt;_x000a_booSUBefore = Application.ScreenUpdating&lt;br /&gt;_x000a_Application.ScreenUpdating = False&lt;/p&gt;_x000a_&lt;p&gt;For Each ws In ThisWorkbook.Worksheets&lt;br /&gt;_x000a_        For Each pt In ws.PivotTables&lt;br /&gt;_x000a_        If (ws.Name = Sh.Name) And (pt.Name = Target.Name) Then&lt;br /&gt;_x000a_            GoTo SamePT&lt;br /&gt;_x000a_        Else&lt;br /&gt;_x000a_            Set pf = Target.PivotFields(&quot;Month number&quot;)&lt;br /&gt;_x000a_            pt.ManualUpdate = True&lt;br /&gt;_x000a_            pt.PivotFields(&quot;Month number&quot;).ClearAllFilters&lt;br /&gt;_x000a_            For Each pf In pt.PageFields&lt;br /&gt;_x000a_            For Each pi In pf.PivotItems&lt;br /&gt;_x000a_                If pi.Visible = True Then&lt;br /&gt;_x000a_                    pt.PivotFields(&quot;Month number&quot;).PivotItems(pi.Name).Visible = True&lt;br /&gt;_x000a_                End If&lt;br /&gt;_x000a_            Next pi&lt;br /&gt;_x000a_            Next pf&lt;br /&gt;_x000a_            pt.ManualUpdate = False&lt;br /&gt;_x000a_        End If&lt;br /&gt;_x000a_SamePT:&lt;br /&gt;_x000a_    Next pt&lt;br /&gt;_x000a_Next ws&lt;br /&gt;_x000a_ErrorHandler:&lt;br /&gt;_x000a_Application.ScreenUpdating = booSUBefore&lt;br /&gt;_x000a_Application.EnableEvents = True&lt;br /&gt;_x000a_End Sub&lt;/p&gt;_x000a_&lt;p&gt;Any suggestions are appreciated!&lt;/p&gt;_x000a_&lt;p&gt;/Macao_x000a_&lt;/p&gt;_x000a_"/>
    <d v="2010-04-22T13:58:25"/>
    <n v="0"/>
    <x v="0"/>
    <x v="0"/>
    <b v="0"/>
    <x v="0"/>
    <n v="5"/>
    <n v="40290.581944444442"/>
    <n v="0"/>
    <n v="347"/>
    <d v="2010-04-22T00:00:00"/>
    <n v="0"/>
    <x v="1548"/>
  </r>
  <r>
    <n v="1572"/>
    <n v="1"/>
    <x v="408"/>
    <x v="309"/>
    <s v="&lt;p&gt;Thanks!  I'll guess I'll have to sit down and try and figure that out.  :)  I have some VBA skill, but I have a long way to go to learn more.     &lt;/p&gt;_x000a_&lt;p&gt;Can I ask you another question on a semi-related but not really topic?  I'm trying to do a if formula that has if the month is past than use this formula, if the month is not past use this other formula.  I'm trying to get something to automatically switch btw Forecast and Actual, and for some reason it only works some of the time.  I'm trying to use it against if it's greater than today() use the forecast, if less than today use actual.  I have the date field above it as being the 1st of the month.  Which I guess may be wrong as well, since it wouldn't be actual until the end of the month.&lt;/p&gt;_x000a_&lt;p&gt;Thanks again for your help!_x000a_&lt;/p&gt;_x000a_"/>
    <d v="2010-04-22T15:44:33"/>
    <n v="0"/>
    <x v="2"/>
    <x v="0"/>
    <b v="1"/>
    <x v="0"/>
    <n v="5"/>
    <n v="40289.907638888886"/>
    <n v="0"/>
    <n v="347"/>
    <d v="2010-04-22T00:00:00"/>
    <n v="0"/>
    <x v="1549"/>
  </r>
  <r>
    <n v="1573"/>
    <n v="4"/>
    <x v="0"/>
    <x v="309"/>
    <s v="&lt;p&gt;Hello! I’m Andrea from Denver, Colorado.  I work as a Financial Analyst who plays in Excel all day…and recently reading this really cool blog all day and saying I’m doing educational training.  Of course, the power that I have learned here they are taking my word for it.&lt;br /&gt;_x000a_I’ve learned a lot, and realize I may have been lying when I called myself an Excel expert, I got blown away here.  Thanks for posting the forum, I’m normally a heavy Googler finding Excel answers (actually how I found this site) but some reason Google just let me down….I guess no one else has been wondering some of the stuff I have._x000a_&lt;/p&gt;_x000a_"/>
    <d v="2010-04-22T15:51:31"/>
    <n v="0"/>
    <x v="44"/>
    <x v="0"/>
    <b v="1"/>
    <x v="0"/>
    <n v="5"/>
    <n v="40019.929861111108"/>
    <n v="0"/>
    <n v="347"/>
    <d v="2010-04-22T00:00:00"/>
    <n v="0"/>
    <x v="1550"/>
  </r>
  <r>
    <n v="1574"/>
    <n v="1"/>
    <x v="364"/>
    <x v="37"/>
    <s v="&lt;p&gt;Hui,&lt;/p&gt;_x000a_&lt;p&gt;thanks for your reply. Sorry I did not get back to you earlier: I did read your post, but got stucked with work...&lt;/p&gt;_x000a_&lt;p&gt;Now I am trying to do what you said. I have even created the PT from scratch, and the problem remains...._x000a_&lt;/p&gt;_x000a_"/>
    <d v="2010-04-22T15:56:46"/>
    <n v="0"/>
    <x v="2"/>
    <x v="0"/>
    <b v="1"/>
    <x v="0"/>
    <n v="5"/>
    <n v="40267.811805555553"/>
    <n v="0"/>
    <n v="347"/>
    <d v="2010-04-22T00:00:00"/>
    <n v="0"/>
    <x v="1551"/>
  </r>
  <r>
    <n v="1575"/>
    <n v="1"/>
    <x v="364"/>
    <x v="37"/>
    <s v="&lt;p&gt;Well, it seems I've found the problem. the name of the field I was trying to add a calculated item to was &quot;Year&quot;. I just changed it to &quot;Period&quot;, and it worked like a charm, allowing me to add the delta between years, or &quot;periods&quot; now.&lt;/p&gt;_x000a_&lt;p&gt;hope this helps to anyone else.&lt;/p&gt;_x000a_&lt;p&gt;Rgds,&lt;/p&gt;_x000a_&lt;p&gt;Martin_x000a_&lt;/p&gt;_x000a_"/>
    <d v="2010-04-22T17:31:35"/>
    <n v="0"/>
    <x v="3"/>
    <x v="0"/>
    <b v="1"/>
    <x v="0"/>
    <n v="5"/>
    <n v="40267.811805555553"/>
    <n v="0"/>
    <n v="347"/>
    <d v="2010-04-22T00:00:00"/>
    <n v="0"/>
    <x v="1552"/>
  </r>
  <r>
    <n v="1576"/>
    <n v="1"/>
    <x v="364"/>
    <x v="163"/>
    <s v="&lt;p&gt;Hi Martin,&lt;/p&gt;_x000a_&lt;p&gt;Here's a post here that may help?&lt;/p&gt;_x000a_&lt;p&gt;http://www.mrexcel.com/forum/showthread.php?t=3281_x000a_&lt;/p&gt;_x000a_"/>
    <d v="2010-04-22T17:32:42"/>
    <n v="0"/>
    <x v="4"/>
    <x v="0"/>
    <b v="1"/>
    <x v="0"/>
    <n v="5"/>
    <n v="40267.811805555553"/>
    <n v="0"/>
    <n v="347"/>
    <d v="2010-04-22T00:00:00"/>
    <n v="0"/>
    <x v="1553"/>
  </r>
  <r>
    <n v="1577"/>
    <n v="1"/>
    <x v="414"/>
    <x v="232"/>
    <s v="&lt;p&gt;Hello Friends,&lt;/p&gt;_x000a_&lt;p&gt;I build a model for Excel Test, Its having 3 sheets.&lt;/p&gt;_x000a_&lt;p&gt;sheet1-- Instructions   sheet2-- Test Question      sheet3--- Data for the Test question.&lt;/p&gt;_x000a_&lt;p&gt;Once if a candidate click on the Hyper link (which is in sheet1 - this will take to test question sheet i.e., sheet2), It should start time to count and should be closed in exact 60 min.  Once  60 min over  it should automatically protect the workbook by giving any password and should close.&lt;/p&gt;_x000a_&lt;p&gt;Could you please guide me how do this.(give me code if its required)&lt;/p&gt;_x000a_&lt;p&gt;Any suggestions are appreciated!&lt;/p&gt;_x000a_&lt;p&gt;Regards,&lt;br /&gt;_x000a_Vinu._x000a_&lt;/p&gt;_x000a_"/>
    <d v="2010-04-22T17:56:23"/>
    <n v="0"/>
    <x v="0"/>
    <x v="0"/>
    <b v="0"/>
    <x v="0"/>
    <n v="5"/>
    <n v="40290.74722222222"/>
    <n v="0"/>
    <n v="347"/>
    <d v="2010-04-22T00:00:00"/>
    <n v="0"/>
    <x v="1554"/>
  </r>
  <r>
    <n v="1578"/>
    <n v="1"/>
    <x v="410"/>
    <x v="309"/>
    <s v="&lt;p&gt;If I'm following you correctly, all you should have to do is delete duplicate values.  Of course if you need your list in-tact delete on a different tab or area and then bring where you need it at.  On the ribbon go to the DATA tab, highlight the list of names, then Remove Duplicate Values.  It will ask you a quick question, and then it will display each name only once.&lt;br /&gt;_x000a_Now if you have 4-Anna and 5-Anna (like the actual number on the same cell) then you'll have to remove that 1st.&lt;br /&gt;_x000a_Make sense? Or am I thinking of this wrong?&lt;br /&gt;_x000a_~Andrea_x000a_&lt;/p&gt;_x000a_"/>
    <d v="2010-04-22T19:56:22"/>
    <n v="0"/>
    <x v="1"/>
    <x v="0"/>
    <b v="1"/>
    <x v="0"/>
    <n v="5"/>
    <n v="40290.449305555558"/>
    <n v="0"/>
    <n v="347"/>
    <d v="2010-04-22T00:00:00"/>
    <n v="0"/>
    <x v="1555"/>
  </r>
  <r>
    <n v="1579"/>
    <n v="1"/>
    <x v="410"/>
    <x v="163"/>
    <s v="&lt;p&gt;Hi Gamnis,&lt;/p&gt;_x000a_&lt;p&gt;Chandoo has a video here showing how to remove duplicates&lt;/p&gt;_x000a_&lt;p&gt;http://chandoo.org/wp/2009/06/22/remove-duplicates/_x000a_&lt;/p&gt;_x000a_"/>
    <d v="2010-04-22T21:00:07"/>
    <n v="0"/>
    <x v="2"/>
    <x v="0"/>
    <b v="1"/>
    <x v="0"/>
    <n v="5"/>
    <n v="40290.449305555558"/>
    <n v="0"/>
    <n v="347"/>
    <d v="2010-04-22T00:00:00"/>
    <n v="0"/>
    <x v="1556"/>
  </r>
  <r>
    <n v="1580"/>
    <n v="1"/>
    <x v="408"/>
    <x v="2"/>
    <s v="&lt;p&gt;Goombah&lt;/p&gt;_x000a_&lt;p&gt;Here is some code I used a long time ago to do what I mention above&lt;/p&gt;_x000a_&lt;pre&gt;&lt;code&gt;Sub Print_Summary_Reports()_x000a_&amp;#39;_x000a_&amp;#39; Print_Reports Macro_x000a_&amp;#39; Macro recorded 9/11/2004 by Hui:_x000a_&amp;#39;_x000a__x000a_Application.ScreenUpdating = False_x000a__x000a_Sheets(&amp;quot;Print Areas&amp;quot;).Select                                          &amp;#39;Selects Print Areas page_x000a__x000a_For Each c In Sheets(&amp;quot;Print Areas&amp;quot;).Range(&amp;quot;B4..B23&amp;quot;)                  &amp;#39;Selects print area column_x000a__x000a_    If c.Value = &amp;quot;&amp;quot; Then End                                          &amp;#39;If it is a blank row Stop_x000a__x000a_    If Sheets(&amp;quot;Print Areas&amp;quot;).Cells(c.Row, 4).Value = &amp;quot;On&amp;quot; Then        &amp;#39;Print the report_x000a__x000a_        Orientation = Left(Sheets(&amp;quot;Print Areas&amp;quot;).Cells(c.Row, 7).Value, 1) &amp;#39;Set Orientation variable_x000a_        PWide = Sheets(&amp;quot;Print Areas&amp;quot;).Cells(c.Row, 8).Value           &amp;#39;Set Pages Wide variable_x000a_        PTall = Sheets(&amp;quot;Print Areas&amp;quot;).Cells(c.Row, 9).Value          &amp;#39;Set Pages Tall variable_x000a_        Copies = Sheets(&amp;quot;Print Areas&amp;quot;).Cells(c.Row, 10).Value          &amp;#39;Set No Copies variable_x000a_        Footer = Sheets(&amp;quot;Print Areas&amp;quot;).Cells(c.Row, 11).Value         &amp;#39;Set Footer variable_x000a_        Sheets(Sheets(&amp;quot;Print Areas&amp;quot;).Cells(c.Row, 5).Value).Select    &amp;#39;Select the relevent Sheet_x000a__x000a_        ActiveSheet.PageSetup.PrintArea = Sheets(&amp;quot;Print Areas&amp;quot;).Cells(c.Row, 6).Value &amp;#39;Select the relevent Print Area on the Sheet_x000a__x000a_        With ActiveSheet.PageSetup_x000a_            .PrintTitleRows = &amp;quot;&amp;quot;_x000a_            .PrintTitleColumns = &amp;quot;&amp;quot;_x000a_        End With_x000a__x000a_        With ActiveSheet.PageSetup_x000a_            .LeftHeader = &amp;quot;&amp;quot;_x000a_            .CenterHeader = &amp;quot;&amp;quot;_x000a_            .RightHeader = &amp;quot;&amp;quot;_x000a_            .LeftFooter = Footer_x000a_            .CenterFooter = &amp;quot;&amp;quot;_x000a_            .RightFooter = &amp;quot;&amp;quot;_x000a_            .LeftMargin = Application.InchesToPoints(0.1)_x000a_            .RightMargin = Application.InchesToPoints(0.1)_x000a_            .TopMargin = Application.InchesToPoints(0.1)_x000a_            .BottomMargin = Application.InchesToPoints(0.4)_x000a_            .HeaderMargin = Application.InchesToPoints(0.1)_x000a_            .FooterMargin = Application.InchesToPoints(0.3)_x000a_            .PrintHeadings = False_x000a_            .PrintGridlines = False_x000a_            .PrintComments = xlPrintNoComments_x000a_            .CenterHorizontally = False_x000a_            .CenterVertically = False_x000a_            .Orientation = xlLandscape_x000a_            .Draft = False_x000a_            .PaperSize = xlPaperA4_x000a_            .FirstPageNumber = xlAutomatic_x000a_            .Order = xlDownThenOver_x000a_            .BlackAndWhite = False_x000a_            .Zoom = False_x000a_            .FitToPagesWide = PWide_x000a_            .FitToPagesTall = PTall_x000a_            .PrintErrors = xlPrintErrorsDisplayed_x000a_        End With_x000a__x000a_        If Orientation = &amp;quot;L&amp;quot; Then_x000a_            ActiveSheet.PageSetup.Orientation = xlLandscape_x000a_        Else_x000a_            ActiveSheet.PageSetup.Orientation = xlPortrait_x000a_        End If_x000a__x000a_        ActiveWindow.SelectedSheets.PrintOut Copies:=Copies, Collate:=True_x000a_    End If_x000a_Next_x000a__x000a_Application.ScreenUpdating = True_x000a__x000a_End Sub&lt;/code&gt;&lt;/pre&gt;_x000a_&lt;p&gt;It requires a Sheet Print_Areas with the following layout starting in B3&lt;/p&gt;_x000a_&lt;pre&gt;&lt;code&gt;No._x0009_Description_x0009_Status_x0009_Sheet_x0009_Area_x0009_Land/Port_x0009_Pages Wide_x0009_Pages Tall_x0009_Copies_x0009_Footer_x000a_1_x0009_Summary Page_x0009_On_x0009_Summary_x0009_A1:AF89_x0009_L_x0009_1_x0009_1_x0009_1_x0009_Summary Page_x000a_2_x0009_Fuel Summary_x0009_On_x0009_Fuel Summary_x0009_A1:Z34_x0009_L_x0009_1_x0009_1_x0009_1_x0009_Fuel Summary_x000a_3_x0009_Report Page 1_x0009_Off_x0009_Summary_x0009_A1:Z150_x0009_P_x0009_1_x0009_1_x0009_1_x0009_Not Used_x000a_4_x0009_Report Page 2_x0009_Off_x0009_Summary_x0009_A1:Z150_x0009_P_x0009_1_x0009_1_x0009_1_x0009_Not Used_x000a_5_x0009_Budget Comparisson_x0009_Off_x0009_Summary_x0009_AH5:AO50_x0009_L_x0009_1_x0009_1_x0009_1_x0009_Budget Comparisson_x000a_6_x0009_Cover page_x0009_On_x0009_Cover_page_x0009_A1:L54_x0009_L_x0009_1_x0009_1_x0009_1_x0009_Cover Page&lt;/code&gt;&lt;/pre&gt;_x000a_&lt;p&gt;You will need to put a Button on the Print_Areas page which calls the Print_Summary_Reports Macro&lt;br /&gt;_x000a_Note that it only prints the Reports where the Status is &quot;On&quot;_x000a_&lt;/p&gt;_x000a_"/>
    <d v="2010-04-22T23:55:33"/>
    <n v="0"/>
    <x v="3"/>
    <x v="1"/>
    <b v="1"/>
    <x v="1"/>
    <n v="5"/>
    <n v="40289.907638888886"/>
    <n v="1.0892708333340124"/>
    <n v="348"/>
    <d v="2010-04-22T00:00:00"/>
    <s v="Goombah29"/>
    <x v="1557"/>
  </r>
  <r>
    <n v="1581"/>
    <n v="1"/>
    <x v="412"/>
    <x v="2"/>
    <s v="&lt;p&gt;vinu&lt;br /&gt;_x000a_Do you want to save the Entire Sheet or just certain part of it eg: Current Print area or a Cell Range ?_x000a_&lt;/p&gt;_x000a_"/>
    <d v="2010-04-23T00:06:36"/>
    <n v="0"/>
    <x v="2"/>
    <x v="1"/>
    <b v="1"/>
    <x v="1"/>
    <n v="6"/>
    <n v="40290.537499999999"/>
    <n v="0.46708333333663177"/>
    <n v="349"/>
    <d v="2010-04-23T00:00:00"/>
    <s v="vinu"/>
    <x v="1558"/>
  </r>
  <r>
    <n v="1582"/>
    <n v="6"/>
    <x v="415"/>
    <x v="0"/>
    <s v="&lt;p&gt;Hi all...&lt;/p&gt;_x000a_&lt;p&gt;why dont you list down your favorite excel websites? I will start with my list.&lt;/p&gt;_x000a_&lt;p&gt;Bacon Bits &lt;a href=&quot;http://datapigtechnologies.com/blog&quot; rel=&quot;nofollow&quot;&gt;URL&lt;/a&gt;&lt;br /&gt;_x000a_Clearly and Simply &lt;a href=&quot;http://www.clearlyandsimply.com/clearly_and_simply/&quot; rel=&quot;nofollow&quot;&gt;URL&lt;/a&gt;&lt;br /&gt;_x000a_Code For Excel And Outlook &lt;a href=&quot;http://www.codeforexcelandoutlook.com&quot; rel=&quot;nofollow&quot;&gt;URL&lt;/a&gt;&lt;br /&gt;_x000a_Contextures Blog &lt;a href=&quot;http://blog.contextures.com&quot; rel=&quot;nofollow&quot;&gt;URL&lt;/a&gt;&lt;br /&gt;_x000a_Daily Dose of Excel &lt;a href=&quot;http://www.dailydoseofexcel.com&quot; rel=&quot;nofollow&quot;&gt;URL&lt;/a&gt;&lt;br /&gt;_x000a_DSA Insights &lt;a href=&quot;http://supportanalytics.com/blog&quot; rel=&quot;nofollow&quot;&gt;URL&lt;/a&gt;&lt;br /&gt;_x000a_EagerEyes.org &lt;a href=&quot;http://eagereyes.org&quot; rel=&quot;nofollow&quot;&gt;URL&lt;/a&gt;&lt;br /&gt;_x000a_Excel &amp;amp; VBA - da Tab Is On &lt;a href=&quot;http://www.databison.com&quot; rel=&quot;nofollow&quot;&gt;URL&lt;/a&gt;&lt;br /&gt;_x000a_Jorge Camoes' Charts &lt;a href=&quot;http://www.excelcharts.com/blog&quot; rel=&quot;nofollow&quot;&gt;URL&lt;/a&gt;&lt;br /&gt;_x000a_Juice Analytics Blog &lt;a href=&quot;http://www.juiceanalytics.com/writing/&quot; rel=&quot;nofollow&quot;&gt;URL&lt;/a&gt;&lt;br /&gt;_x000a_Junk Charts &lt;a href=&quot;http://junkcharts.typepad.com/junk_charts/&quot; rel=&quot;nofollow&quot;&gt;URL&lt;/a&gt;&lt;br /&gt;_x000a_Microsoft Excel 2007 (nee Excel 12) &lt;a href=&quot;http://blogs.msdn.com/excel/default.aspx&quot; rel=&quot;nofollow&quot;&gt;URL&lt;/a&gt;&lt;br /&gt;_x000a_PTS Blog &lt;a href=&quot;http://peltiertech.com/WordPress&quot; rel=&quot;nofollow&quot;&gt;URL&lt;/a&gt;&lt;br /&gt;_x000a_Spreadsheet Page Blog &lt;a href=&quot;http://spreadsheetpage.com/index.php/blog/&quot; rel=&quot;nofollow&quot;&gt;URL&lt;/a&gt;&lt;br /&gt;_x000a_Visual Business Intelligence &lt;a href=&quot;http://www.perceptualedge.com/blog&quot; rel=&quot;nofollow&quot;&gt;URL&lt;/a&gt;&lt;/p&gt;_x000a_&lt;p&gt;What about you? What are the blogs, websites, resources that you use to get new ideas, inspiration and information on excel?_x000a_&lt;/p&gt;_x000a_"/>
    <d v="2010-04-23T02:09:57"/>
    <n v="0"/>
    <x v="0"/>
    <x v="0"/>
    <b v="0"/>
    <x v="0"/>
    <n v="6"/>
    <n v="40291.089583333334"/>
    <n v="0"/>
    <n v="349"/>
    <d v="2010-04-23T00:00:00"/>
    <n v="0"/>
    <x v="1559"/>
  </r>
  <r>
    <n v="1583"/>
    <n v="6"/>
    <x v="415"/>
    <x v="232"/>
    <s v="&lt;p&gt;Hi All..&lt;/p&gt;_x000a_&lt;p&gt;http://www.datapigtechnologies.com/ExcelMain.htm  -  For Excel&lt;/p&gt;_x000a_&lt;p&gt;http://www.datapigtechnologies.com/AccessMain.htm  -  For Access.&lt;/p&gt;_x000a_&lt;p&gt;Regards,&lt;br /&gt;_x000a_vinu._x000a_&lt;/p&gt;_x000a_"/>
    <d v="2010-04-23T07:16:52"/>
    <n v="0"/>
    <x v="1"/>
    <x v="0"/>
    <b v="1"/>
    <x v="0"/>
    <n v="6"/>
    <n v="40291.089583333334"/>
    <n v="0"/>
    <n v="349"/>
    <d v="2010-04-23T00:00:00"/>
    <n v="0"/>
    <x v="1560"/>
  </r>
  <r>
    <n v="1584"/>
    <n v="4"/>
    <x v="0"/>
    <x v="268"/>
    <s v="&lt;p&gt;Hello!&lt;/p&gt;_x000a_&lt;p&gt;I'm Marko from Helsinki, Finland. I work in a chemicals company as a controller, and currently I'm trying to build different kinds of dashboards in Excel for various reports that I do monthly. I took a VBA course in my university a few years ago, but my interest in macros was recently awakened anew by a colleague who had constructed great sales dashboards for his team, with help of macros. &lt;/p&gt;_x000a_&lt;p&gt;Thanks everyone for helping out on the discussion board, and I hope that some day I am skillful enough to assist someone when the code just does not work :)&lt;/p&gt;_x000a_&lt;p&gt;..And thanks for the daily mails also, they are often very useful!_x000a_&lt;/p&gt;_x000a_"/>
    <d v="2010-04-23T07:27:59"/>
    <n v="0"/>
    <x v="45"/>
    <x v="0"/>
    <b v="1"/>
    <x v="0"/>
    <n v="6"/>
    <n v="40019.929861111108"/>
    <n v="0"/>
    <n v="349"/>
    <d v="2010-04-23T00:00:00"/>
    <n v="0"/>
    <x v="1561"/>
  </r>
  <r>
    <n v="1585"/>
    <n v="1"/>
    <x v="416"/>
    <x v="268"/>
    <s v="&lt;p&gt;I have some data arranged like this:&lt;/p&gt;_x000a_&lt;p&gt;_x0009__x0009__x0009_week 1_x0009_week 2_x0009_week 3_x0009_week 4&lt;br /&gt;_x000a_a_x0009_b_x0009_c_x0009_50_x0009_60_x0009_70_x0009_80&lt;br /&gt;_x000a_d_x0009_e_x0009_f_x0009_2_x0009_3_x0009_4_x0009_5&lt;br /&gt;_x000a_g_x0009_h_x0009_i_x0009_44_x0009_45_x0009_46_x0009_47&lt;/p&gt;_x000a_&lt;p&gt;But I would like to have it like this:&lt;/p&gt;_x000a_&lt;p&gt;a       b_x0009_c_x0009_week 1_x0009_50&lt;br /&gt;_x000a_a_x0009_b_x0009_c_x0009_week 2_x0009_60&lt;br /&gt;_x000a_a_x0009_b_x0009_c_x0009_week 3_x0009_70&lt;br /&gt;_x000a_a_x0009_b_x0009_c_x0009_week 4_x0009_80&lt;br /&gt;_x000a_d_x0009_e_x0009_f_x0009_week 1_x0009_2&lt;br /&gt;_x000a_d_x0009_e_x0009_f_x0009_week 2_x0009_3&lt;br /&gt;_x000a_d_x0009_e_x0009_f_x0009_week 3_x0009_4&lt;br /&gt;_x000a_d_x0009_e_x0009_f_x0009_week 4_x0009_5&lt;br /&gt;_x000a_g_x0009_h_x0009_i_x0009_week 1_x0009_44&lt;br /&gt;_x000a_g       h_x0009_i_x0009_week 2_x0009_45&lt;br /&gt;_x000a_g_x0009_h_x0009_i_x0009_week 3_x0009_46&lt;br /&gt;_x000a_g_x0009_h_x0009_i_x0009_week 4_x0009_47&lt;/p&gt;_x000a_&lt;p&gt;I'm not that familiar with loops yet, so I'll post my problem here while trying to work it out..&lt;/p&gt;_x000a_&lt;p&gt;Hmmm.. the data does not seem to show nicely here, if someone can tell me how to modify the data for this post, I can make it look better.. I hope you can read it._x000a_&lt;/p&gt;_x000a_"/>
    <d v="2010-04-23T07:32:10"/>
    <n v="0"/>
    <x v="0"/>
    <x v="0"/>
    <b v="0"/>
    <x v="0"/>
    <n v="6"/>
    <n v="40291.313888888886"/>
    <n v="0"/>
    <n v="349"/>
    <d v="2010-04-23T00:00:00"/>
    <n v="0"/>
    <x v="1562"/>
  </r>
  <r>
    <n v="1586"/>
    <n v="1"/>
    <x v="412"/>
    <x v="232"/>
    <s v="&lt;p&gt;Hui,&lt;/p&gt;_x000a_&lt;p&gt;only current print area..&lt;/p&gt;_x000a_&lt;p&gt;Thanks,&lt;br /&gt;_x000a_Vinu_x000a_&lt;/p&gt;_x000a_"/>
    <d v="2010-04-23T07:42:30"/>
    <n v="0"/>
    <x v="3"/>
    <x v="0"/>
    <b v="1"/>
    <x v="0"/>
    <n v="6"/>
    <n v="40290.537499999999"/>
    <n v="0"/>
    <n v="349"/>
    <d v="2010-04-23T00:00:00"/>
    <n v="0"/>
    <x v="1563"/>
  </r>
  <r>
    <n v="1587"/>
    <n v="1"/>
    <x v="414"/>
    <x v="232"/>
    <s v="&lt;p&gt;Hello...&lt;/p&gt;_x000a_&lt;p&gt;Just created the user form.It shows&quot;This test will close in 15 min&quot;.&lt;br /&gt;_x000a_But I dont know how to activate this, how to track the time.  Which means It should pop up at 45min(total time is 60 min), once he started test.&lt;/p&gt;_x000a_&lt;p&gt;Please help me..&lt;/p&gt;_x000a_&lt;p&gt;Regards,&lt;br /&gt;_x000a_vinu._x000a_&lt;/p&gt;_x000a_"/>
    <d v="2010-04-23T08:02:40"/>
    <n v="0"/>
    <x v="1"/>
    <x v="0"/>
    <b v="1"/>
    <x v="0"/>
    <n v="6"/>
    <n v="40290.74722222222"/>
    <n v="0"/>
    <n v="349"/>
    <d v="2010-04-23T00:00:00"/>
    <n v="0"/>
    <x v="1564"/>
  </r>
  <r>
    <n v="1588"/>
    <n v="1"/>
    <x v="414"/>
    <x v="2"/>
    <s v="&lt;p&gt;Do you want total time = 60 mins or total time ofn Questionaire sheet 60 mins&lt;br /&gt;_x000a_That is if a guy goes back to the Instructions sheet, does the clock stop?_x000a_&lt;/p&gt;_x000a_"/>
    <d v="2010-04-23T08:11:14"/>
    <n v="0"/>
    <x v="2"/>
    <x v="1"/>
    <b v="1"/>
    <x v="1"/>
    <n v="6"/>
    <n v="40290.74722222222"/>
    <n v="0.59391203703853535"/>
    <n v="350"/>
    <d v="2010-04-23T00:00:00"/>
    <s v="vinu"/>
    <x v="1565"/>
  </r>
  <r>
    <n v="1589"/>
    <n v="6"/>
    <x v="415"/>
    <x v="262"/>
    <s v="&lt;p&gt;Usually I find sites of interest when I am trying to solve a particular problem.&lt;/p&gt;_x000a_&lt;p&gt;http://www.codematic.net/&lt;br /&gt;_x000a_In this case i wanted to audit spreadsheets and I found the codematic website.&lt;br /&gt;_x000a_They sell all kinds of Excel products, but also have a few very nice free tools&lt;/p&gt;_x000a_&lt;p&gt;It is the colourmapper that particularly interested me&lt;br /&gt;_x000a_http://www.codematic.net/excel-tools/excel-worksheet-colour-mapper.htm_x000a_&lt;/p&gt;_x000a_"/>
    <d v="2010-04-23T08:19:40"/>
    <n v="0"/>
    <x v="2"/>
    <x v="0"/>
    <b v="1"/>
    <x v="0"/>
    <n v="6"/>
    <n v="40291.089583333334"/>
    <n v="0"/>
    <n v="350"/>
    <d v="2010-04-23T00:00:00"/>
    <n v="0"/>
    <x v="1566"/>
  </r>
  <r>
    <n v="1590"/>
    <n v="1"/>
    <x v="416"/>
    <x v="121"/>
    <s v="&lt;p&gt;I'd suggest using a Pivot-table for this._x000a_&lt;/p&gt;_x000a_"/>
    <d v="2010-04-23T08:20:04"/>
    <n v="0"/>
    <x v="1"/>
    <x v="0"/>
    <b v="1"/>
    <x v="0"/>
    <n v="6"/>
    <n v="40291.313888888886"/>
    <n v="0"/>
    <n v="350"/>
    <d v="2010-04-23T00:00:00"/>
    <n v="0"/>
    <x v="1567"/>
  </r>
  <r>
    <n v="1591"/>
    <n v="6"/>
    <x v="415"/>
    <x v="262"/>
    <s v="&lt;p&gt;By far the most interesting site for me is the sparklines for Excel blogspot&lt;br /&gt;_x000a_http://sparklines-excel.blogspot.com/&lt;br /&gt;_x000a_100 per cent inspiration&lt;/p&gt;_x000a_&lt;p&gt;Discovered it through PHD a month ago and have been testing it ever since. it is brilliant. Gives me the chance to spend more time on analysis and thinking about the actual content of reports and dashboards.&lt;/p&gt;_x000a_&lt;p&gt;I have not used it in reports that I send out to the various countries because sometimes I do not quite understand how it behaves._x000a_&lt;/p&gt;_x000a_"/>
    <d v="2010-04-23T08:25:36"/>
    <n v="0"/>
    <x v="3"/>
    <x v="0"/>
    <b v="1"/>
    <x v="0"/>
    <n v="6"/>
    <n v="40291.089583333334"/>
    <n v="0"/>
    <n v="350"/>
    <d v="2010-04-23T00:00:00"/>
    <n v="0"/>
    <x v="1568"/>
  </r>
  <r>
    <n v="1592"/>
    <n v="6"/>
    <x v="415"/>
    <x v="262"/>
    <s v="&lt;p&gt;Exceluser is the site that really taught me the most when I started to develop my first dashboards&lt;br /&gt;_x000a_http://www.exceluser.com&lt;/p&gt;_x000a_&lt;p&gt;The site itself looks flashy. Don't let this fool you. The example dashboards and graphs and stuff are clean, stripping out all the superfluous bits and pieces._x000a_&lt;/p&gt;_x000a_"/>
    <d v="2010-04-23T08:41:03"/>
    <n v="0"/>
    <x v="4"/>
    <x v="0"/>
    <b v="1"/>
    <x v="0"/>
    <n v="6"/>
    <n v="40291.089583333334"/>
    <n v="0"/>
    <n v="350"/>
    <d v="2010-04-23T00:00:00"/>
    <n v="0"/>
    <x v="1569"/>
  </r>
  <r>
    <n v="1593"/>
    <n v="1"/>
    <x v="416"/>
    <x v="268"/>
    <s v="&lt;p&gt;But that does not work, because the weeks are arranged as columns like this:&lt;/p&gt;_x000a_&lt;p&gt;Name Product Week1 Week2 Week3..&lt;/p&gt;_x000a_&lt;p&gt;I want the data to be so that the &quot;Week&quot; columns are put in rows:&lt;/p&gt;_x000a_&lt;p&gt;Name Product Week1&lt;br /&gt;_x000a_             Week2&lt;br /&gt;_x000a_             Week3&lt;/p&gt;_x000a_&lt;p&gt;Again the example does not show correctly above, but pretend that &quot;Week2&quot; and &quot;Week3&quot; are exactly below &quot;Week1&quot; to get the point :)_x000a_&lt;/p&gt;_x000a_"/>
    <d v="2010-04-23T09:08:51"/>
    <n v="0"/>
    <x v="2"/>
    <x v="0"/>
    <b v="1"/>
    <x v="0"/>
    <n v="6"/>
    <n v="40291.313888888886"/>
    <n v="0"/>
    <n v="350"/>
    <d v="2010-04-23T00:00:00"/>
    <n v="0"/>
    <x v="1570"/>
  </r>
  <r>
    <n v="1594"/>
    <n v="6"/>
    <x v="415"/>
    <x v="163"/>
    <s v="&lt;p&gt;Hi,&lt;/p&gt;_x000a_&lt;p&gt;You've already listed some of my favorites, but here are some more, in no particular order&lt;/p&gt;_x000a_&lt;p&gt;http://cpearson.com/excel/MainPage.aspx&lt;/p&gt;_x000a_&lt;p&gt;http://www.excelforum.com/&lt;/p&gt;_x000a_&lt;p&gt;http://www.dicks-clicks.com/excel/ExternalData.htm&lt;/p&gt;_x000a_&lt;p&gt;http://www.mvps.org/dmcritchie/excel/excel.htm&lt;/p&gt;_x000a_&lt;p&gt;http://mcgimpsey.com/excel/udfs/randint.html&lt;/p&gt;_x000a_&lt;p&gt;http://www.xldynamic.com/source/xld.xlFAQ0002.html&lt;/p&gt;_x000a_&lt;p&gt;http://www.rondebruin.nl/tips.htm&lt;/p&gt;_x000a_&lt;p&gt;http://www.excelguru.ca/sitemenu&lt;/p&gt;_x000a_&lt;p&gt;http://www.bettersolutions.com/default.aspx&lt;/p&gt;_x000a_&lt;p&gt;http://www.tushar-mehta.com/index.html&lt;/p&gt;_x000a_&lt;p&gt;http://www.get-digital-help.com/&lt;/p&gt;_x000a_&lt;p&gt;http://www.excel-it.com/index.html&lt;/p&gt;_x000a_&lt;p&gt;http://www.andypope.info/&lt;/p&gt;_x000a_&lt;p&gt;http://www.xcelfiles.com/&lt;/p&gt;_x000a_&lt;p&gt;http://www.homeandlearn.co.uk/ME/MicrosoftExcel.html&lt;/p&gt;_x000a_&lt;p&gt;http://www.westnet.net.au/balson/ModellingExcel/index.shtml&lt;/p&gt;_x000a_&lt;p&gt;http://www.blog.methodsinexcel.co.uk/&lt;/p&gt;_x000a_&lt;p&gt;http://www.lacher.com/toc/tutvba1.htm&lt;/p&gt;_x000a_&lt;p&gt;http://excel.tips.net/_x000a_&lt;/p&gt;_x000a_"/>
    <d v="2010-04-23T10:12:15"/>
    <n v="0"/>
    <x v="5"/>
    <x v="0"/>
    <b v="1"/>
    <x v="0"/>
    <n v="6"/>
    <n v="40291.089583333334"/>
    <n v="0"/>
    <n v="350"/>
    <d v="2010-04-23T00:00:00"/>
    <n v="0"/>
    <x v="1571"/>
  </r>
  <r>
    <n v="1595"/>
    <n v="1"/>
    <x v="416"/>
    <x v="121"/>
    <s v="&lt;p&gt;Add Name and Product to the row-area and the week columns to the data-area._x000a_&lt;/p&gt;_x000a_"/>
    <d v="2010-04-23T10:16:33"/>
    <n v="0"/>
    <x v="3"/>
    <x v="0"/>
    <b v="1"/>
    <x v="0"/>
    <n v="6"/>
    <n v="40291.313888888886"/>
    <n v="0"/>
    <n v="350"/>
    <d v="2010-04-23T00:00:00"/>
    <n v="0"/>
    <x v="1572"/>
  </r>
  <r>
    <n v="1596"/>
    <n v="1"/>
    <x v="414"/>
    <x v="232"/>
    <s v="&lt;p&gt;As I said in the first post, once he clik on hyperlink(i.e., in 1st sheet), it will count till 60 Minutes, and before 15 min it shud remind him.  after 60 min it should protect and save it.  Then he cant open tat as its protected._x000a_&lt;/p&gt;_x000a_"/>
    <d v="2010-04-23T10:53:31"/>
    <n v="0"/>
    <x v="3"/>
    <x v="0"/>
    <b v="1"/>
    <x v="0"/>
    <n v="6"/>
    <n v="40290.74722222222"/>
    <n v="0"/>
    <n v="350"/>
    <d v="2010-04-23T00:00:00"/>
    <n v="0"/>
    <x v="1573"/>
  </r>
  <r>
    <n v="1597"/>
    <n v="1"/>
    <x v="414"/>
    <x v="232"/>
    <s v="&lt;p&gt;Hi &lt;/p&gt;_x000a_&lt;p&gt;I got the code but could you pls edit the same as per my requirement&lt;/p&gt;_x000a_&lt;p&gt;http://www.atlaspm.com/faqxlselfclose.html&lt;/p&gt;_x000a_&lt;p&gt;Regards,&lt;br /&gt;_x000a_Vinu._x000a_&lt;/p&gt;_x000a_"/>
    <d v="2010-04-23T10:54:42"/>
    <n v="0"/>
    <x v="4"/>
    <x v="0"/>
    <b v="1"/>
    <x v="0"/>
    <n v="6"/>
    <n v="40290.74722222222"/>
    <n v="0"/>
    <n v="350"/>
    <d v="2010-04-23T00:00:00"/>
    <n v="0"/>
    <x v="1574"/>
  </r>
  <r>
    <n v="1598"/>
    <n v="1"/>
    <x v="416"/>
    <x v="268"/>
    <s v="&lt;p&gt;It actually worked, I had to give it a second try ;)  Thanks!!!_x000a_&lt;/p&gt;_x000a_"/>
    <d v="2010-04-23T11:17:25"/>
    <n v="0"/>
    <x v="4"/>
    <x v="0"/>
    <b v="1"/>
    <x v="0"/>
    <n v="6"/>
    <n v="40291.313888888886"/>
    <n v="0"/>
    <n v="350"/>
    <d v="2010-04-23T00:00:00"/>
    <n v="0"/>
    <x v="1575"/>
  </r>
  <r>
    <n v="1599"/>
    <n v="1"/>
    <x v="417"/>
    <x v="310"/>
    <s v="&lt;p&gt;I'm trying to adjust an Excel 2007 workbook so that all of my formulas work with Excel 2003 and I've got one table has me stymied. I've tried a number of SUMPRODUCT and SUM calculations but keep getting a value of &quot;$0&quot; returned. Here's my formula:&lt;/p&gt;_x000a_&lt;p&gt;=IF(SUMIFS(codes!$D$2:$D$10870,codes!$C$2:$C$10870,$D16,codes!$A$2:$A$10870,G$2)=0,&quot;&quot;,SUMIFS(codes!$D$2:$D$10870,codes!$C$2:$C$10870,$D16,codes!$A$2:$A$10870,G$2))&lt;/p&gt;_x000a_&lt;p&gt;When running correctly it returns all of the values for stock codes in my table. Anyone have any ideas on how to make this work in Excel 2003?_x000a_&lt;/p&gt;_x000a_"/>
    <d v="2010-04-23T12:10:17"/>
    <n v="0"/>
    <x v="0"/>
    <x v="0"/>
    <b v="0"/>
    <x v="0"/>
    <n v="6"/>
    <n v="40291.506944444445"/>
    <n v="0"/>
    <n v="350"/>
    <d v="2010-04-23T00:00:00"/>
    <n v="0"/>
    <x v="1576"/>
  </r>
  <r>
    <n v="1600"/>
    <n v="1"/>
    <x v="417"/>
    <x v="232"/>
    <s v="&lt;p&gt;Hello Frnd,&lt;/p&gt;_x000a_&lt;p&gt;You can try the below function in 2003:&lt;/p&gt;_x000a_&lt;p&gt;=IF(SUMproduct((codes!$C$2:$C$10870=$D16)*(codes!$A$2:$A$10870=G$2)*(codes!$D$2:$D$10870))=0,&quot;&quot;,SUMproduct((codes!$C$2:$C$10870=$D16)*(codes!$A$2:$A$10870=G$2)*(codes!$D$2:$D$10870)))&lt;/p&gt;_x000a_&lt;p&gt;Hope this should work for you!!&lt;/p&gt;_x000a_&lt;p&gt;Regards,&lt;br /&gt;_x000a_Vinu._x000a_&lt;/p&gt;_x000a_"/>
    <d v="2010-04-23T12:36:00"/>
    <n v="0"/>
    <x v="1"/>
    <x v="0"/>
    <b v="1"/>
    <x v="0"/>
    <n v="6"/>
    <n v="40291.506944444445"/>
    <n v="0"/>
    <n v="350"/>
    <d v="2010-04-23T00:00:00"/>
    <n v="0"/>
    <x v="1577"/>
  </r>
  <r>
    <n v="1601"/>
    <n v="1"/>
    <x v="417"/>
    <x v="310"/>
    <s v="&lt;p&gt;Thanks so much!  I tried the formula but it is still not working.  Is there maybe a better way write the formula? &lt;/p&gt;_x000a_&lt;p&gt;To give you an understanding of what i am trying to do - I have a list of 25 different stores and each store has 150 items in it - each of the items having its own unique stock code for that store.  I want a person to be able to select the store and the item and I want the stock code to automatically populate the cell.  &lt;/p&gt;_x000a_&lt;p&gt;Any help will be most appreciated!&lt;br /&gt;_x000a_Sandee_x000a_&lt;/p&gt;_x000a_"/>
    <d v="2010-04-23T16:35:43"/>
    <n v="0"/>
    <x v="2"/>
    <x v="0"/>
    <b v="1"/>
    <x v="0"/>
    <n v="6"/>
    <n v="40291.506944444445"/>
    <n v="0"/>
    <n v="350"/>
    <d v="2010-04-23T00:00:00"/>
    <n v="0"/>
    <x v="1578"/>
  </r>
  <r>
    <n v="1602"/>
    <n v="1"/>
    <x v="418"/>
    <x v="311"/>
    <s v="&lt;p&gt;Is there a way to create a column chart in excel with 2 axes?  I have my data by month but also need to have YTD data at the end. The value of the YTD data will be much larger than my monthly data. I do not want to have to have a huge scale to accomodate the YTD data, thus wanting to use 2 axes. Thank you in advance!_x000a_&lt;/p&gt;_x000a_"/>
    <d v="2010-04-23T18:26:43"/>
    <n v="0"/>
    <x v="0"/>
    <x v="0"/>
    <b v="0"/>
    <x v="0"/>
    <n v="6"/>
    <n v="40291.768055555556"/>
    <n v="0"/>
    <n v="350"/>
    <d v="2010-04-23T00:00:00"/>
    <n v="0"/>
    <x v="1579"/>
  </r>
  <r>
    <n v="1604"/>
    <n v="1"/>
    <x v="419"/>
    <x v="232"/>
    <s v="&lt;p&gt;Hello Frnds,&lt;/p&gt;_x000a_&lt;p&gt;I have a data like this:  columnA -Data  &amp;amp; column B- range &amp;amp; column c- Data in Range(Need formula for this),  Please help me a formula to get the answer in column C.&lt;/p&gt;_x000a_&lt;p&gt;  A      B          C( Need a formula to count the col A data tat falls in B Col range)   &lt;/p&gt;_x000a_&lt;p&gt;25          0-100   2&lt;br /&gt;_x000a_150        101-200&lt;br /&gt;_x000a_250        201-300&lt;br /&gt;_x000a_350        301-400&lt;br /&gt;_x000a_475        401-500&lt;br /&gt;_x000a_ 75         0-100&lt;br /&gt;_x000a_600        like this..&lt;br /&gt;_x000a_550&lt;/p&gt;_x000a_&lt;p&gt;Thanks is advance!!_x000a_&lt;/p&gt;_x000a_"/>
    <d v="2010-04-23T21:43:49"/>
    <n v="0"/>
    <x v="0"/>
    <x v="0"/>
    <b v="0"/>
    <x v="0"/>
    <n v="6"/>
    <n v="40291.904861111114"/>
    <n v="0"/>
    <n v="350"/>
    <d v="2010-04-23T00:00:00"/>
    <n v="0"/>
    <x v="1580"/>
  </r>
  <r>
    <n v="1605"/>
    <n v="1"/>
    <x v="417"/>
    <x v="0"/>
    <s v="&lt;p&gt;Vinu's formula should work... try adding - - s like this:&lt;/p&gt;_x000a_&lt;p&gt;=IF(SUMproduct(- -(codes!$C$2:$C$10870=$D16),- -(codes!$A$2:$A$10870=G$2),(codes!$D$2:$D$10870))=0,&quot;&quot;,SUMproduct(- -(codes!$C$2:$C$10870=$D16),- -(codes!$A$2:$A$10870=G$2),(codes!$D$2:$D$10870)))_x000a_&lt;/p&gt;_x000a_"/>
    <d v="2010-04-24T00:21:20"/>
    <n v="0"/>
    <x v="3"/>
    <x v="0"/>
    <b v="1"/>
    <x v="0"/>
    <n v="7"/>
    <n v="40291.506944444445"/>
    <n v="0"/>
    <n v="350"/>
    <d v="2010-04-24T00:00:00"/>
    <n v="0"/>
    <x v="1581"/>
  </r>
  <r>
    <n v="1606"/>
    <n v="1"/>
    <x v="420"/>
    <x v="312"/>
    <s v="&lt;p&gt;does any one know how to add a line cahrt to the existing OHLC chart .&lt;br /&gt;_x000a_It seems the template in excel doeset provide that capability._x000a_&lt;/p&gt;_x000a_"/>
    <d v="2010-04-24T00:58:31"/>
    <n v="0"/>
    <x v="0"/>
    <x v="0"/>
    <b v="0"/>
    <x v="0"/>
    <n v="7"/>
    <n v="40292.040277777778"/>
    <n v="0"/>
    <n v="350"/>
    <d v="2010-04-24T00:00:00"/>
    <n v="0"/>
    <x v="1582"/>
  </r>
  <r>
    <n v="1607"/>
    <n v="1"/>
    <x v="417"/>
    <x v="2"/>
    <s v="&lt;p&gt;Sandee&lt;br /&gt;_x000a_Just a follow up comment&lt;/p&gt;_x000a_&lt;p&gt;Using Vinu/Chandoos formula will give the right result but what it is doing is adding 10868 x 10868 x 10868 = 1.2 Billion calculations to each cell just to check if it is zero and then another 1.2 Billion to do it again if it isn't zero, and there are 10868 cells to do that. I'll bet this spreadsheet is slow&lt;/p&gt;_x000a_&lt;p&gt;I would suggest the following &lt;/p&gt;_x000a_&lt;p&gt;=sumproduct((codes!$C$2:$C$10870=$D16)*(codes!$A$2:$A$10870=G$2),(codes!$D$2:$D$10870))&lt;/p&gt;_x000a_&lt;p&gt;and then use a Number format like ###.#, -###.#, &quot;&quot; to hide the zero&lt;br /&gt;_x000a_It also makes it a lot easier to read&lt;/p&gt;_x000a_&lt;p&gt;Note that I have got rid of the double negatives as the two bracketed parts will do that by default. You only need a double negative when you have only 1 set of conditional brackets._x000a_&lt;/p&gt;_x000a_"/>
    <d v="2010-04-24T01:21:04"/>
    <n v="0"/>
    <x v="4"/>
    <x v="1"/>
    <b v="1"/>
    <x v="1"/>
    <n v="7"/>
    <n v="40291.506944444445"/>
    <n v="0.549351851848769"/>
    <n v="351"/>
    <d v="2010-04-24T00:00:00"/>
    <s v="slp11"/>
    <x v="1583"/>
  </r>
  <r>
    <n v="1608"/>
    <n v="1"/>
    <x v="419"/>
    <x v="2"/>
    <s v="&lt;p&gt;Vinu&lt;br /&gt;_x000a_=+SUMPRODUCT(1*($B$1:$B$6=B1))&lt;br /&gt;_x000a_and copy down&lt;br /&gt;_x000a_Make sure all the Col B cells have a value in Col A_x000a_&lt;/p&gt;_x000a_"/>
    <d v="2010-04-24T01:25:49"/>
    <n v="0"/>
    <x v="1"/>
    <x v="1"/>
    <b v="1"/>
    <x v="1"/>
    <n v="7"/>
    <n v="40291.904861111114"/>
    <n v="0.1547337962911115"/>
    <n v="352"/>
    <d v="2010-04-24T00:00:00"/>
    <s v="vinu"/>
    <x v="1584"/>
  </r>
  <r>
    <n v="1609"/>
    <n v="1"/>
    <x v="418"/>
    <x v="2"/>
    <s v="&lt;p&gt;Right click on the Data Column you want on the second axis&lt;br /&gt;_x000a_Format Data Series&lt;br /&gt;_x000a_Plot Series on Primary or Secondary Axis_x000a_&lt;/p&gt;_x000a_"/>
    <d v="2010-04-24T01:28:07"/>
    <n v="0"/>
    <x v="1"/>
    <x v="1"/>
    <b v="1"/>
    <x v="1"/>
    <n v="7"/>
    <n v="40291.768055555556"/>
    <n v="0.29313657407328719"/>
    <n v="353"/>
    <d v="2010-04-24T00:00:00"/>
    <s v="mwilliams"/>
    <x v="1585"/>
  </r>
  <r>
    <n v="1610"/>
    <n v="1"/>
    <x v="420"/>
    <x v="2"/>
    <s v="&lt;p&gt;Milai&lt;br /&gt;_x000a_I would suggest using a Box Chart to replicate the OHLC chart and then you can add other data series to your hearts content&lt;br /&gt;_x000a_Box Charts were discussed about a week ago in another post&lt;br /&gt;_x000a_http://chandoo.org/forums/topic/boxplots&lt;/p&gt;_x000a_&lt;p&gt;or have a look here for explanations on how to construct them&lt;/p&gt;_x000a_&lt;p&gt;http://peltiertech.com/Excel/Charts/BoxWhisker.html&lt;br /&gt;_x000a_http://www.bloggpro.com/box-plot-for-excel-2007/_x000a_&lt;/p&gt;_x000a_"/>
    <d v="2010-04-24T01:43:20"/>
    <n v="0"/>
    <x v="1"/>
    <x v="1"/>
    <b v="1"/>
    <x v="1"/>
    <n v="7"/>
    <n v="40292.040277777778"/>
    <n v="3.1481481484661344E-2"/>
    <n v="354"/>
    <d v="2010-04-24T00:00:00"/>
    <s v="Milai"/>
    <x v="1586"/>
  </r>
  <r>
    <n v="1611"/>
    <n v="6"/>
    <x v="415"/>
    <x v="163"/>
    <s v="&lt;p&gt;Hi,&lt;/p&gt;_x000a_&lt;p&gt;You've already listed some of mine, but here are some more in no particular order&lt;/p&gt;_x000a_&lt;p&gt;http://excel.tips.net/&lt;/p&gt;_x000a_&lt;p&gt;http://www.mvps.org/dmcritchie/excel/excel.htm&lt;/p&gt;_x000a_&lt;p&gt;http://mcgimpsey.com/excel/udfs/randint.html&lt;/p&gt;_x000a_&lt;p&gt;http://www.xldynamic.com/source/xld.xlFAQ0002.html&lt;/p&gt;_x000a_&lt;p&gt;http://www.rondebruin.nl/tips.htm&lt;/p&gt;_x000a_&lt;p&gt;http://www.excelguru.ca/sitemenu_x000a_&lt;/p&gt;_x000a_"/>
    <d v="2010-04-24T18:38:36"/>
    <n v="0"/>
    <x v="6"/>
    <x v="0"/>
    <b v="1"/>
    <x v="0"/>
    <n v="7"/>
    <n v="40291.089583333334"/>
    <n v="0"/>
    <n v="354"/>
    <d v="2010-04-24T00:00:00"/>
    <n v="0"/>
    <x v="1587"/>
  </r>
  <r>
    <n v="1612"/>
    <n v="6"/>
    <x v="415"/>
    <x v="163"/>
    <s v="&lt;p&gt;Also these&lt;/p&gt;_x000a_&lt;p&gt;http://www.bettersolutions.com/default.aspx&lt;/p&gt;_x000a_&lt;p&gt;http://www.tushar-mehta.com/index.html&lt;/p&gt;_x000a_&lt;p&gt;http://www.andypope.info/&lt;/p&gt;_x000a_&lt;p&gt;http://cpearson.com/excel/MainPage.aspx&lt;/p&gt;_x000a_&lt;p&gt;http://www.xcelfiles.com/&lt;/p&gt;_x000a_&lt;p&gt;http://www.homeandlearn.co.uk/ME/MicrosoftExcel.html&lt;/p&gt;_x000a_&lt;p&gt;http://www.westnet.net.au/balson/ModellingExcel/index.shtml&lt;/p&gt;_x000a_&lt;p&gt;http://www.excelforum.com/_x000a_&lt;/p&gt;_x000a_"/>
    <d v="2010-04-24T18:44:03"/>
    <n v="0"/>
    <x v="7"/>
    <x v="0"/>
    <b v="1"/>
    <x v="0"/>
    <n v="7"/>
    <n v="40291.089583333334"/>
    <n v="0"/>
    <n v="354"/>
    <d v="2010-04-24T00:00:00"/>
    <n v="0"/>
    <x v="1588"/>
  </r>
  <r>
    <n v="1613"/>
    <n v="1"/>
    <x v="421"/>
    <x v="313"/>
    <s v="&lt;p&gt;So, I made my first 'dashboard' that doesn't fail miserably.  &lt;/p&gt;_x000a_&lt;p&gt;Seriously.  I finally learned manned up and learned sparklines (not as hard as it looks) and got cute with the datavalidation/lookup trick.  The end result provides a ytd overview worksheet and a monthly 'report'.  &lt;/p&gt;_x000a_&lt;p&gt;The monthly report includes a list of sales people along with their total sales numbers.  So&lt;/p&gt;_x000a_&lt;p&gt;     A             |b       |c&lt;br /&gt;_x000a_1    Jim Dewey     9000&lt;br /&gt;_x000a_2    John Cheatum  10000&lt;br /&gt;_x000a_3    Mike Howe     11000&lt;/p&gt;_x000a_&lt;p&gt;So, what do Dewey Cheatum and Howe need?  Some balls, of course.  &lt;/p&gt;_x000a_&lt;p&gt;I found the alt code for the filled in circle (U+25CF).  I want to make a green colored ball for the top sales guy and a red colored ball for the bottom sales guy.  &lt;/p&gt;_x000a_&lt;p&gt;So my working theory here is this:&lt;br /&gt;_x000a_1.  The cells where the character will be displayed should have the character in it no matter what.  The formatting should be white/white so that it will be invisible without a conditional formatting formula being true.  Assume the ball is in place in column C.  &lt;/p&gt;_x000a_&lt;p&gt;2. Apply a conditional formatting formula which checks column B per row to determine if it's the largest value in the list and colors the text in the appropriate row of column C.  So in my head, the formula should look like:&lt;/p&gt;_x000a_&lt;p&gt;=b1=(large(b$1:b$3,1))&lt;/p&gt;_x000a_&lt;p&gt;That doesn't work, but it's pretty literal to what I'm trying to do.  I've tried parsing it out just in an if statement on the worksheet and that can work with  if(b1=large(b1:b3,1),&quot;PASS&quot;,&quot;FAIL&quot;) but I can't seem to express the logic in conditional formatting.&lt;/p&gt;_x000a_&lt;p&gt;Right now, I'm stuck with something pretty duct tape.  Basically, my source/calc sheet makes the determination whether or not the ball should be there with a nested if statement and a = reference on the report sheet.  Of course that doesn't color code it the way that I want._x000a_&lt;/p&gt;_x000a_"/>
    <d v="2010-04-26T04:21:43"/>
    <n v="0"/>
    <x v="0"/>
    <x v="0"/>
    <b v="0"/>
    <x v="0"/>
    <n v="2"/>
    <n v="40294.181250000001"/>
    <n v="0"/>
    <n v="354"/>
    <d v="2010-04-26T00:00:00"/>
    <n v="0"/>
    <x v="1589"/>
  </r>
  <r>
    <n v="1614"/>
    <n v="1"/>
    <x v="421"/>
    <x v="0"/>
    <s v="&lt;p&gt;Welcome to PHD Forums. we have been waiting for you. &lt;/p&gt;_x000a_&lt;p&gt;Ofcourse they need balls ;)&lt;/p&gt;_x000a_&lt;p&gt;here is how you can do it... Assuming column C has balls in it,&lt;/p&gt;_x000a_&lt;p&gt;Remove any CF rules from Column C - Edit menu &amp;gt; clear &amp;gt; formats (in Excel 2007 &amp;gt; home &amp;gt; clear &amp;gt; formats)&lt;br /&gt;_x000a_now select all the cells in column C and whitewash them.&lt;br /&gt;_x000a_Now go to CF&lt;br /&gt;_x000a_use formula type rule&lt;br /&gt;_x000a_the rule is =$B1=MAX($B$1:$B$3)&lt;br /&gt;_x000a_in the formats tab set the color&lt;br /&gt;_x000a_Enjoy&lt;/p&gt;_x000a_&lt;p&gt;Btw you can hide the cell contents much more elegantly using custom cell format code ;;; (read this: http://chandoo.org/wp/2009/06/05/hide-cell/ )_x000a_&lt;/p&gt;_x000a_"/>
    <d v="2010-04-26T05:52:03"/>
    <n v="0"/>
    <x v="1"/>
    <x v="0"/>
    <b v="1"/>
    <x v="0"/>
    <n v="2"/>
    <n v="40294.181250000001"/>
    <n v="0"/>
    <n v="354"/>
    <d v="2010-04-26T00:00:00"/>
    <n v="0"/>
    <x v="1590"/>
  </r>
  <r>
    <n v="1615"/>
    <n v="1"/>
    <x v="421"/>
    <x v="121"/>
    <s v="&lt;p&gt;&amp;gt; Btw you can hide the cell contents much more elegantly using custom cell format code ;;; &lt;/p&gt;_x000a_&lt;p&gt;If you do that, you will also have to set a different number format in the CF-dialog, or the balls will stay hidden, even though they are now green!_x000a_&lt;/p&gt;_x000a_"/>
    <d v="2010-04-26T06:25:28"/>
    <n v="0"/>
    <x v="2"/>
    <x v="0"/>
    <b v="1"/>
    <x v="0"/>
    <n v="2"/>
    <n v="40294.181250000001"/>
    <n v="0"/>
    <n v="354"/>
    <d v="2010-04-26T00:00:00"/>
    <n v="0"/>
    <x v="1591"/>
  </r>
  <r>
    <n v="1616"/>
    <n v="1"/>
    <x v="422"/>
    <x v="293"/>
    <s v="&lt;p&gt;Hi,&lt;/p&gt;_x000a_&lt;p&gt;I am based in Dubai where Friday and Saturday are the weekly Offs. Some have only Fridays. Networkdays calculates working days with Sat/Sun as Offs. Can someone document a function to incorporate Fri/Sat as Offs AND Fri as Off.&lt;/p&gt;_x000a_&lt;p&gt;To make it really flexible, a function outputting the working days and passed with days to be considered as Offs and Holiday List would be great between Start Date and End Date will be ideal.&lt;/p&gt;_x000a_&lt;p&gt;Ninad._x000a_&lt;/p&gt;_x000a_"/>
    <d v="2010-04-26T06:44:50"/>
    <n v="0"/>
    <x v="0"/>
    <x v="0"/>
    <b v="0"/>
    <x v="0"/>
    <n v="2"/>
    <n v="40294.280555555553"/>
    <n v="0"/>
    <n v="354"/>
    <d v="2010-04-26T00:00:00"/>
    <n v="0"/>
    <x v="1592"/>
  </r>
  <r>
    <n v="1617"/>
    <n v="1"/>
    <x v="422"/>
    <x v="163"/>
    <s v="&lt;p&gt;Hi ninad7,&lt;/p&gt;_x000a_&lt;p&gt;Take a look here for a solution&lt;/p&gt;_x000a_&lt;p&gt;http://www.excelforum.com/excel-worksheet-functions/693491-change-weekday-networkdays-functions-for-other-cultures.html_x000a_&lt;/p&gt;_x000a_"/>
    <d v="2010-04-26T08:09:16"/>
    <n v="0"/>
    <x v="1"/>
    <x v="0"/>
    <b v="1"/>
    <x v="0"/>
    <n v="2"/>
    <n v="40294.280555555553"/>
    <n v="0"/>
    <n v="354"/>
    <d v="2010-04-26T00:00:00"/>
    <n v="0"/>
    <x v="1593"/>
  </r>
  <r>
    <n v="1618"/>
    <n v="1"/>
    <x v="422"/>
    <x v="293"/>
    <s v="&lt;p&gt;Thanks. That did it.&lt;/p&gt;_x000a_&lt;p&gt;Any idea how that might written as a function/addin such that I don't have to copy/paste the whole formula time and again._x000a_&lt;/p&gt;_x000a_"/>
    <d v="2010-04-26T08:53:58"/>
    <n v="0"/>
    <x v="2"/>
    <x v="0"/>
    <b v="1"/>
    <x v="0"/>
    <n v="2"/>
    <n v="40294.280555555553"/>
    <n v="0"/>
    <n v="354"/>
    <d v="2010-04-26T00:00:00"/>
    <n v="0"/>
    <x v="1594"/>
  </r>
  <r>
    <n v="1619"/>
    <n v="6"/>
    <x v="415"/>
    <x v="293"/>
    <s v="&lt;p&gt;http://www.cpearson.com/excel/topic.aspx amongst the many others listed above._x000a_&lt;/p&gt;_x000a_"/>
    <d v="2010-04-26T09:52:24"/>
    <n v="0"/>
    <x v="8"/>
    <x v="0"/>
    <b v="1"/>
    <x v="0"/>
    <n v="2"/>
    <n v="40291.089583333334"/>
    <n v="0"/>
    <n v="354"/>
    <d v="2010-04-26T00:00:00"/>
    <n v="0"/>
    <x v="1595"/>
  </r>
  <r>
    <n v="1620"/>
    <n v="1"/>
    <x v="423"/>
    <x v="314"/>
    <s v="&lt;p&gt;Hi,&lt;br /&gt;_x000a_would like to know abt the offset function, that can we move data with the help of offset formula horizontally instead of vertically (as you have mentioned in the dynamic dashboard template).&lt;/p&gt;_x000a_&lt;p&gt;any help much appreciated.&lt;/p&gt;_x000a_&lt;p&gt;Thanks,&lt;br /&gt;_x000a_Gaurav_x000a_&lt;/p&gt;_x000a_"/>
    <d v="2010-04-26T10:31:41"/>
    <n v="0"/>
    <x v="0"/>
    <x v="0"/>
    <b v="0"/>
    <x v="0"/>
    <n v="2"/>
    <n v="40294.438194444447"/>
    <n v="0"/>
    <n v="354"/>
    <d v="2010-04-26T00:00:00"/>
    <n v="0"/>
    <x v="1596"/>
  </r>
  <r>
    <n v="1621"/>
    <n v="1"/>
    <x v="423"/>
    <x v="2"/>
    <s v="&lt;p&gt;Gaurav&lt;br /&gt;_x000a_The Offset formula is a lookup formula&lt;br /&gt;_x000a_It doesn't move data but moves your viewpoint of the data&lt;/p&gt;_x000a_&lt;p&gt;It works using a combination of Origin location, Row and Column Offsets and Row and Column Ranges&lt;br /&gt;_x000a_The format is =Offset(Reference, Rows, Cols, Height, Width)&lt;br /&gt;_x000a_The Height and Width are optional and default to 1&lt;/p&gt;_x000a_&lt;p&gt;Examples&lt;br /&gt;_x000a_=Offset(A1,10,0) will return the value is A11&lt;/p&gt;_x000a_&lt;p&gt;=Offset(A1,0,10) will return the value is K1&lt;/p&gt;_x000a_&lt;p&gt;=sum(Offset(A1,10,0,5,1)) will return the sum of values in A11:A15&lt;/p&gt;_x000a_&lt;p&gt;=sum(Offset(A1,0,10,5,1)) will return the sum of values in K1:K5&lt;br /&gt;_x000a_=sum(Offset(A1,0,10,1,5)) will return the sum of values in K1:O1&lt;/p&gt;_x000a_&lt;p&gt;=sum(Offset(A1,0,10,5,5)) will return the sum of values in K1:O5&lt;/p&gt;_x000a_&lt;p&gt;It is used in Dashboards as you  can have a dashboard setup where you enter 1 piece of data (Typically a date) and the dashboard will lookup the appropriate data from a data table and reformat it to show what ever is in the dashboard&lt;/p&gt;_x000a_&lt;p&gt;Have a look at:&lt;/p&gt;_x000a_&lt;p&gt;http://chandoo.org/wp/2008/11/19/vlookup-match-and-offset-explained-in-plain-english-spreadcheats/_x000a_&lt;/p&gt;_x000a_"/>
    <d v="2010-04-26T11:43:43"/>
    <n v="0"/>
    <x v="1"/>
    <x v="1"/>
    <b v="1"/>
    <x v="1"/>
    <n v="2"/>
    <n v="40294.438194444447"/>
    <n v="5.0497685180744156E-2"/>
    <n v="355"/>
    <d v="2010-04-26T00:00:00"/>
    <s v="montycarlo"/>
    <x v="1597"/>
  </r>
  <r>
    <n v="1622"/>
    <n v="1"/>
    <x v="418"/>
    <x v="311"/>
    <s v="&lt;p&gt;That works if you want to put one series of data on the secondary axis. I would like to put 3 series of data but for only one time period on the secondary axis.  Any way to do that?_x000a_&lt;/p&gt;_x000a_"/>
    <d v="2010-04-26T12:12:07"/>
    <n v="0"/>
    <x v="2"/>
    <x v="0"/>
    <b v="1"/>
    <x v="0"/>
    <n v="2"/>
    <n v="40291.768055555556"/>
    <n v="0"/>
    <n v="355"/>
    <d v="2010-04-26T00:00:00"/>
    <n v="0"/>
    <x v="1598"/>
  </r>
  <r>
    <n v="1623"/>
    <n v="1"/>
    <x v="418"/>
    <x v="121"/>
    <s v="&lt;p&gt;You can't move just one point of a series to the secondary axis.&lt;br /&gt;_x000a_Maybe you could make a separate chart for the YTD values?_x000a_&lt;/p&gt;_x000a_"/>
    <d v="2010-04-26T12:27:13"/>
    <n v="0"/>
    <x v="3"/>
    <x v="0"/>
    <b v="1"/>
    <x v="0"/>
    <n v="2"/>
    <n v="40291.768055555556"/>
    <n v="0"/>
    <n v="355"/>
    <d v="2010-04-26T00:00:00"/>
    <n v="0"/>
    <x v="1599"/>
  </r>
  <r>
    <n v="1624"/>
    <n v="1"/>
    <x v="418"/>
    <x v="2"/>
    <s v="&lt;p&gt;You can setup a Temporary Chart data area with labels of say&lt;br /&gt;_x000a_Jan - Dec and then with 2005, 2006, 2007, 2008, 2009 &amp;amp; 2010 in adjacent columns&lt;br /&gt;_x000a_Just populate the columns from different data sources and chart as normal&lt;br /&gt;_x000a_Use a secondary axis for the YTD data&lt;br /&gt;_x000a_I hope that is what your after_x000a_&lt;/p&gt;_x000a_"/>
    <d v="2010-04-26T12:32:22"/>
    <n v="0"/>
    <x v="4"/>
    <x v="1"/>
    <b v="1"/>
    <x v="1"/>
    <n v="2"/>
    <n v="40291.768055555556"/>
    <n v="2.7544212962966412"/>
    <n v="356"/>
    <d v="2010-04-26T00:00:00"/>
    <s v="mwilliams"/>
    <x v="1600"/>
  </r>
  <r>
    <n v="1625"/>
    <n v="1"/>
    <x v="421"/>
    <x v="313"/>
    <s v="&lt;p&gt;And......it works.  &lt;/p&gt;_x000a_&lt;p&gt;I'm going to need to really learn conditional formatting.  &lt;/p&gt;_x000a_&lt;p&gt;I've never actually had much call for it.    It's always been a level of polish I've never had to put into practice....till I started messing with dashboards.  &lt;/p&gt;_x000a_&lt;p&gt;Thanks folks!_x000a_&lt;/p&gt;_x000a_"/>
    <d v="2010-04-26T13:06:53"/>
    <n v="0"/>
    <x v="3"/>
    <x v="0"/>
    <b v="1"/>
    <x v="0"/>
    <n v="2"/>
    <n v="40294.181250000001"/>
    <n v="0"/>
    <n v="356"/>
    <d v="2010-04-26T00:00:00"/>
    <n v="0"/>
    <x v="1601"/>
  </r>
  <r>
    <n v="1626"/>
    <n v="1"/>
    <x v="423"/>
    <x v="314"/>
    <s v="&lt;p&gt;thanks for giving the detailed understanding on offset._x000a_&lt;/p&gt;_x000a_"/>
    <d v="2010-04-26T14:58:19"/>
    <n v="0"/>
    <x v="2"/>
    <x v="0"/>
    <b v="1"/>
    <x v="0"/>
    <n v="2"/>
    <n v="40294.438194444447"/>
    <n v="0"/>
    <n v="356"/>
    <d v="2010-04-26T00:00:00"/>
    <n v="0"/>
    <x v="1602"/>
  </r>
  <r>
    <n v="1627"/>
    <n v="1"/>
    <x v="424"/>
    <x v="315"/>
    <s v="&lt;p&gt;Hi,&lt;br /&gt;_x000a_This sounds simple but may be deceptively tricky to work out. I have been having problems working out a formula for this in XL 2007. I'm trying to count the occurences of a string of text(INTEL)in one column and a sting of text (DECOMM.) not occur in another column. So, positive on one string of text occurring in one column and negative on the other string of text occurring in another column. &lt;/p&gt;_x000a_&lt;p&gt;So far the only workaround I have come up with is to test for every other possible string(Prod, Dev, QA, etc.) except the one I don't want to count (DECOMM.) and add them up but there are a lot of different strings and this is quite awkward.&lt;/p&gt;_x000a_&lt;p&gt;So far I have tried count, counta, dcount, countif, sum, and several others. I Have been trying pivot tables today but that also seems to be a dead end.&lt;/p&gt;_x000a_&lt;p&gt;Any help would be greatly appreciated as this seems quite tricky and even the resident XL guru has been humbled by this._x000a_&lt;/p&gt;_x000a_"/>
    <d v="2010-04-26T15:07:32"/>
    <n v="0"/>
    <x v="0"/>
    <x v="0"/>
    <b v="0"/>
    <x v="0"/>
    <n v="2"/>
    <n v="40294.629861111112"/>
    <n v="0"/>
    <n v="356"/>
    <d v="2010-04-26T00:00:00"/>
    <n v="0"/>
    <x v="1603"/>
  </r>
  <r>
    <n v="1628"/>
    <n v="1"/>
    <x v="408"/>
    <x v="309"/>
    <s v="&lt;p&gt;Thanks! I'll play around w/ it!  :)_x000a_&lt;/p&gt;_x000a_"/>
    <d v="2010-04-26T21:20:57"/>
    <n v="0"/>
    <x v="4"/>
    <x v="0"/>
    <b v="1"/>
    <x v="0"/>
    <n v="2"/>
    <n v="40289.907638888886"/>
    <n v="0"/>
    <n v="356"/>
    <d v="2010-04-26T00:00:00"/>
    <n v="0"/>
    <x v="1604"/>
  </r>
  <r>
    <n v="1629"/>
    <n v="1"/>
    <x v="424"/>
    <x v="313"/>
    <s v="&lt;p&gt;I'm not sure I'm understanding.  So:&lt;/p&gt;_x000a_&lt;p&gt;a     |    b&lt;br /&gt;_x000a_intel |   decom&lt;/p&gt;_x000a_&lt;p&gt;You want to count rows where a = intel and b /= decom?  &lt;/p&gt;_x000a_&lt;p&gt;I'm really not good with this stuff.  But my first duct tape work around would be a third column with:  =concatenate(a1,b1), and then you can count the occurrences of 'intel' in A less the count of inteldecom in column c.  If I'm understanding the problem right, that should get it done.  &lt;/p&gt;_x000a_&lt;p&gt;Again, it's not elegant and it's not pretty.  But it'll probably work._x000a_&lt;/p&gt;_x000a_"/>
    <d v="2010-04-26T21:53:02"/>
    <n v="0"/>
    <x v="1"/>
    <x v="0"/>
    <b v="1"/>
    <x v="0"/>
    <n v="2"/>
    <n v="40294.629861111112"/>
    <n v="0"/>
    <n v="356"/>
    <d v="2010-04-26T00:00:00"/>
    <n v="0"/>
    <x v="1605"/>
  </r>
  <r>
    <n v="1630"/>
    <n v="1"/>
    <x v="424"/>
    <x v="2"/>
    <s v="&lt;p&gt;BMOHER&lt;br /&gt;_x000a_Try this&lt;br /&gt;_x000a_=+SUMPRODUCT((A1:A10=&quot;intel&quot;)*(B1:B10&amp;lt;&amp;gt;&quot;decom&quot;))&lt;/p&gt;_x000a_&lt;p&gt;adjust to suit_x000a_&lt;/p&gt;_x000a_"/>
    <d v="2010-04-26T23:47:32"/>
    <n v="0"/>
    <x v="2"/>
    <x v="1"/>
    <b v="1"/>
    <x v="1"/>
    <n v="2"/>
    <n v="40294.629861111112"/>
    <n v="0.36148148147913162"/>
    <n v="357"/>
    <d v="2010-04-26T00:00:00"/>
    <s v="bmoher"/>
    <x v="1606"/>
  </r>
  <r>
    <n v="1631"/>
    <n v="1"/>
    <x v="414"/>
    <x v="2"/>
    <s v="&lt;p&gt;Vinu&lt;/p&gt;_x000a_&lt;p&gt;Add the following code to a Worksheet Module for the sheet where the questions are&lt;br /&gt;_x000a_This way when the user open that sheet for the first time the timer will start.&lt;/p&gt;_x000a_&lt;pre&gt;&lt;code&gt;Private Sub Worksheet_Activate()_x000a__x000a_MsgBox &amp;quot;This workbook will close itself after 1 Hour.&amp;quot;, 48, &amp;quot;Time Reminder&amp;quot;_x000a__x000a_Application.OnTime Now + TimeSerial(0, 50, 0), &amp;quot;Warning&amp;quot; &amp;#39;Show Warning after 50 Mins_x000a_Application.OnTime Now + TimeSerial(1, 0, 0), &amp;quot;CloseMe&amp;quot; &amp;#39;Run CloseMe after 1 Hr_x000a__x000a_End Sub&lt;/code&gt;&lt;/pre&gt;_x000a_&lt;p&gt;and add the following to a general module&lt;/p&gt;_x000a_&lt;pre&gt;&lt;code&gt;Private Sub CloseMe()_x000a__x000a_Direct = &amp;quot;C:\Questions&amp;quot; &amp;#39;Where do you want the questions saved_x000a_FName = &amp;quot;Questions &amp;quot; &amp;#39;File name will have the date and time appended to it ie Question 100401 1605.xlsm_x000a_FName = FName + Application.Text(Now(), &amp;quot;yymmdd hhmm&amp;quot;)_x000a_FName = FName + &amp;quot;.xlsm&amp;quot;_x000a__x000a_ActiveWorkbook.SaveAs Filename:=Direct + &amp;quot;\&amp;quot; + FName, FileFormat:= __x000a_    xlOpenXMLWorkbookMacroEnabled, CreateBackup:=False_x000a__x000a_ThisWorkbook.Close True_x000a__x000a_End Sub_x000a__x000a_Private Sub Warning()_x000a_   Msg = &amp;quot;10 Minutes Remaining&amp;quot;_x000a_   Title = &amp;quot;10 Minutes Remaining&amp;quot;_x000a_   MsgBox Msg, vbOKOnly, Title_x000a_End Sub&lt;/code&gt;&lt;/pre&gt;_x000a_&lt;p&gt;You can adjsut the times for the Warning and Closure by adjusting the times in the 2 lines&lt;br /&gt;_x000a_'Application.OnTime Now + TimeSerial(0, 50, 0), &quot;Warning&quot;&lt;br /&gt;_x000a_Application.OnTime Now + TimeSerial(1, 0, 0), &quot;CloseMe&quot;'&lt;/p&gt;_x000a_&lt;p&gt;Make sure you have a directory setup where you want to save your answers&lt;/p&gt;_x000a_&lt;p&gt;Save the file with a password before giving it to the users and the password will be carried on automatically as the file is saved._x000a_&lt;/p&gt;_x000a_"/>
    <d v="2010-04-27T05:22:40"/>
    <n v="0"/>
    <x v="5"/>
    <x v="1"/>
    <b v="1"/>
    <x v="1"/>
    <n v="3"/>
    <n v="40290.74722222222"/>
    <n v="4.4768518518540077"/>
    <n v="358"/>
    <d v="2010-04-27T00:00:00"/>
    <s v="vinu"/>
    <x v="1607"/>
  </r>
  <r>
    <n v="1632"/>
    <n v="1"/>
    <x v="422"/>
    <x v="0"/>
    <s v="&lt;p&gt;You can also try this macro - http://chandoo.org/wp/2009/06/09/networkingdays_x000a_&lt;/p&gt;_x000a_"/>
    <d v="2010-04-27T06:32:29"/>
    <n v="0"/>
    <x v="3"/>
    <x v="0"/>
    <b v="1"/>
    <x v="0"/>
    <n v="3"/>
    <n v="40294.280555555553"/>
    <n v="0"/>
    <n v="358"/>
    <d v="2010-04-27T00:00:00"/>
    <n v="0"/>
    <x v="1608"/>
  </r>
  <r>
    <n v="1633"/>
    <n v="1"/>
    <x v="412"/>
    <x v="2"/>
    <s v="&lt;p&gt;Vinu&lt;/p&gt;_x000a_&lt;p&gt;try this &lt;/p&gt;_x000a_&lt;pre&gt;&lt;code&gt;Sub Print_PDF()_x000a__x000a_&amp;#39;_x000a_&amp;#39; by Hui 2010_x000a_&amp;#39;_x000a_Dim Count As Integer_x000a_Dim i As Integer_x000a_Dim Msg As String_x000a_Dim Direct As String_x000a_Dim FName As String_x000a__x000a_Direct = &amp;quot;C:\PDF Files&amp;quot;    &amp;#39;What Directory do you want the PDF&amp;#39;s saved in_x000a__x000a_Count = 0_x000a__x000a_For i = 2 To Sheets.Count   &amp;#39;setup a loop through all the sheets_x000a_                            &amp;#39; Note this doesn&amp;#39;t check to see if there are any CHART Sheets_x000a__x000a_    Sheets(i).Activate   &amp;#39;Select the sheet_x000a_    Range(&amp;quot;Print_Area&amp;quot;).Activate   &amp;#39;Select the active Print Area_x000a__x000a_    FName = Range(&amp;quot;B1&amp;quot;).Text + &amp;quot;.xlsm&amp;quot;   &amp;#39; set the PDF File name from B1_x000a__x000a_    Selection.ExportAsFixedFormat Type:=xlTypePDF, Filename:=Direct + &amp;quot;\&amp;quot; + FName, __x000a_    Quality:=xlQualityStandard, IncludeDocProperties:=True, IgnorePrintAreas:=False, OpenAfterPublish:=False &amp;#39;Print_x000a__x000a_    Count = Count + 1_x000a__x000a_Next i_x000a__x000a_Msg = Str(Count) + &amp;quot; PDF Sheets Saved&amp;quot;_x000a_Msg = Msg + Chr(10)_x000a_Msg = Msg + &amp;quot;in &amp;quot; + Direct_x000a__x000a_MsgBox Msg_x000a__x000a_End Sub&lt;/code&gt;&lt;/pre&gt;_x000a_&lt;p&gt;This works for me with Excel 2007 SP3&lt;br /&gt;_x000a_Can't vouch for any other Excel versions as I know ExportAsFixedFormat was new in 2007_x000a_&lt;/p&gt;_x000a_"/>
    <d v="2010-04-27T08:10:34"/>
    <n v="0"/>
    <x v="4"/>
    <x v="1"/>
    <b v="1"/>
    <x v="1"/>
    <n v="3"/>
    <n v="40290.537499999999"/>
    <n v="4.8031712962983875"/>
    <n v="359"/>
    <d v="2010-04-27T00:00:00"/>
    <s v="vinu"/>
    <x v="1609"/>
  </r>
  <r>
    <n v="1634"/>
    <n v="1"/>
    <x v="419"/>
    <x v="232"/>
    <s v="&lt;p&gt;Thanks a lot Hui._x000a_&lt;/p&gt;_x000a_"/>
    <d v="2010-04-27T09:19:06"/>
    <n v="0"/>
    <x v="2"/>
    <x v="0"/>
    <b v="1"/>
    <x v="0"/>
    <n v="3"/>
    <n v="40291.904861111114"/>
    <n v="0"/>
    <n v="359"/>
    <d v="2010-04-27T00:00:00"/>
    <n v="0"/>
    <x v="1610"/>
  </r>
  <r>
    <n v="1635"/>
    <n v="1"/>
    <x v="412"/>
    <x v="232"/>
    <s v="&lt;p&gt;Hi Hui,&lt;/p&gt;_x000a_&lt;p&gt;Its working if I click on F8 by going each code.  If I run clicking F5 its thowing error. Run time  error'1004':  Method range of object'_global'failed.&lt;/p&gt;_x000a_&lt;p&gt;If i Debug.. its highlighting the below code:&lt;br /&gt;_x000a_Range(&quot;Print_Area&quot;).Activate    'Select the active Print Area&lt;/p&gt;_x000a_&lt;p&gt;Regards,&lt;br /&gt;_x000a_Vinu._x000a_&lt;/p&gt;_x000a_"/>
    <d v="2010-04-27T12:01:08"/>
    <n v="0"/>
    <x v="5"/>
    <x v="0"/>
    <b v="1"/>
    <x v="0"/>
    <n v="3"/>
    <n v="40290.537499999999"/>
    <n v="0"/>
    <n v="359"/>
    <d v="2010-04-27T00:00:00"/>
    <n v="0"/>
    <x v="1611"/>
  </r>
  <r>
    <n v="1636"/>
    <n v="1"/>
    <x v="414"/>
    <x v="232"/>
    <s v="&lt;p&gt;Hi Hui,&lt;/p&gt;_x000a_&lt;p&gt;Thanks a lot...!!&lt;/p&gt;_x000a_&lt;p&gt;Vinu._x000a_&lt;/p&gt;_x000a_"/>
    <d v="2010-04-27T12:04:07"/>
    <n v="0"/>
    <x v="6"/>
    <x v="0"/>
    <b v="1"/>
    <x v="0"/>
    <n v="3"/>
    <n v="40290.74722222222"/>
    <n v="0"/>
    <n v="359"/>
    <d v="2010-04-27T00:00:00"/>
    <n v="0"/>
    <x v="1612"/>
  </r>
  <r>
    <n v="1637"/>
    <n v="1"/>
    <x v="412"/>
    <x v="2"/>
    <s v="&lt;p&gt;You need to define a Print Area on each page&lt;br /&gt;_x000a_Goto each Page&lt;br /&gt;_x000a_Select the appropriate area&lt;br /&gt;_x000a_Set Print Area_x000a_&lt;/p&gt;_x000a_"/>
    <d v="2010-04-27T12:07:57"/>
    <n v="0"/>
    <x v="6"/>
    <x v="1"/>
    <b v="1"/>
    <x v="1"/>
    <n v="3"/>
    <n v="40290.537499999999"/>
    <n v="4.9680208333375049"/>
    <n v="360"/>
    <d v="2010-04-27T00:00:00"/>
    <s v="vinu"/>
    <x v="1613"/>
  </r>
  <r>
    <n v="1638"/>
    <n v="1"/>
    <x v="400"/>
    <x v="236"/>
    <s v="&lt;p&gt;@oldchippy, exactly thats what I need, hoewever, not only for weekends, but worktime in general (public holidays is not that relevant).&lt;/p&gt;_x000a_&lt;p&gt;So if I have office time from 09:00 to 17:00 and have a task on Monday starting on 16:00 lasting 2 hours, it means, it finishes on the next workday (tuesday in this case= at 10:00&lt;/p&gt;_x000a_&lt;p&gt;However, I only have the startday and time and the duration of the task and need to calculate enddayte and time accordingly to the sample i just gave.&lt;/p&gt;_x000a_&lt;p&gt;Any chance to do that? For me its simply magic (which doesnt work so far)_x000a_&lt;/p&gt;_x000a_"/>
    <d v="2010-04-27T15:45:41"/>
    <n v="0"/>
    <x v="9"/>
    <x v="0"/>
    <b v="1"/>
    <x v="0"/>
    <n v="3"/>
    <n v="40284.864583333336"/>
    <n v="0"/>
    <n v="360"/>
    <d v="2010-04-27T00:00:00"/>
    <n v="0"/>
    <x v="1614"/>
  </r>
  <r>
    <n v="1639"/>
    <n v="1"/>
    <x v="424"/>
    <x v="315"/>
    <s v="&lt;p&gt;Thanks Hui, I tried it and it Works! It really helps clean up what would otherwise be a sloppy way of doing it._x000a_&lt;/p&gt;_x000a_"/>
    <d v="2010-04-27T15:46:06"/>
    <n v="0"/>
    <x v="3"/>
    <x v="0"/>
    <b v="1"/>
    <x v="0"/>
    <n v="3"/>
    <n v="40294.629861111112"/>
    <n v="0"/>
    <n v="360"/>
    <d v="2010-04-27T00:00:00"/>
    <n v="0"/>
    <x v="1615"/>
  </r>
  <r>
    <n v="1640"/>
    <n v="6"/>
    <x v="415"/>
    <x v="316"/>
    <s v="&lt;p&gt;Hi, &lt;/p&gt;_x000a_&lt;p&gt;all the above are top sites.&lt;br /&gt;_x000a_I just discovered http://www.excelhero.com/ and was impressed by what was achieved by Daniel Ferry, many times without VBA._x000a_&lt;/p&gt;_x000a_"/>
    <d v="2010-04-28T07:16:53"/>
    <n v="0"/>
    <x v="9"/>
    <x v="0"/>
    <b v="1"/>
    <x v="0"/>
    <n v="4"/>
    <n v="40291.089583333334"/>
    <n v="0"/>
    <n v="360"/>
    <d v="2010-04-28T00:00:00"/>
    <n v="0"/>
    <x v="1616"/>
  </r>
  <r>
    <n v="1641"/>
    <n v="1"/>
    <x v="400"/>
    <x v="2"/>
    <s v="&lt;p&gt;Mediatx&lt;/p&gt;_x000a_&lt;p&gt;Coming up in 2010 is a new or extended version of Networkdays called NETWORKDAYS.INTL&lt;br /&gt;_x000a_It uses the format&lt;br /&gt;_x000a_NETWORKDAYS.INTL(start_date, end_date, [weekend], [holidays])&lt;br /&gt;_x000a_where weekends can be customised to any day, pair or more of days and holidays will accept a range of date serial numbers as Holidays&lt;/p&gt;_x000a_&lt;p&gt;I don't think it will help you with this problem though.&lt;/p&gt;_x000a_&lt;p&gt;Have you got access to MS Project, this s exactly what it is good at doing_x000a_&lt;/p&gt;_x000a_"/>
    <d v="2010-04-28T12:09:14"/>
    <n v="0"/>
    <x v="10"/>
    <x v="1"/>
    <b v="1"/>
    <x v="1"/>
    <n v="4"/>
    <n v="40284.864583333336"/>
    <n v="11.641828703701322"/>
    <n v="361"/>
    <d v="2010-04-28T00:00:00"/>
    <s v="mediatx"/>
    <x v="1617"/>
  </r>
  <r>
    <n v="1642"/>
    <n v="6"/>
    <x v="415"/>
    <x v="163"/>
    <s v="&lt;p&gt;Hi,&lt;/p&gt;_x000a_&lt;p&gt;Here's another one for you chart lovers&lt;/p&gt;_x000a_&lt;p&gt;http://www.andypope.info/_x000a_&lt;/p&gt;_x000a_"/>
    <d v="2010-04-28T12:20:01"/>
    <n v="0"/>
    <x v="10"/>
    <x v="0"/>
    <b v="1"/>
    <x v="0"/>
    <n v="4"/>
    <n v="40291.089583333334"/>
    <n v="0"/>
    <n v="361"/>
    <d v="2010-04-28T00:00:00"/>
    <n v="0"/>
    <x v="1618"/>
  </r>
  <r>
    <n v="1643"/>
    <n v="1"/>
    <x v="400"/>
    <x v="163"/>
    <s v="&lt;p&gt;Hi mediatx,&lt;/p&gt;_x000a_&lt;p&gt;I think I have a solution!&lt;/p&gt;_x000a_&lt;p&gt;Going back to your original question:-&lt;/p&gt;_x000a_&lt;p&gt;I have a service schedule from (C2)09:00 - (D2)17:00&lt;br /&gt;_x000a_A taskplan starting with a Startdate in A9 entered as 29.04.2010 09:00:00&lt;br /&gt;_x000a_Cell A10 needs to be the Enddate, calculated based on a value (Duration) entered based on a A11 in [h]:mm format (02:30:00) &amp;lt;&amp;lt;&amp;lt;&amp;lt;&amp;lt;&amp;lt; Should this be 09:00&lt;br /&gt;_x000a_The result in A10 has to be Networkdays, meaning that adding 9 hours will result in A10 should be 30.04.2010 10:00:00&lt;/p&gt;_x000a_&lt;p&gt;Follow these steps&lt;br /&gt;_x000a_1._x0009_In E2 put this =D2-C2 format as hh:mm&lt;br /&gt;_x000a_2._x0009_A9 has 29.04.2010 09:00:00 formatted as ddd dd.mm.yyyy hh:mm&lt;br /&gt;_x000a_3._x0009_A11 has 09:00 format as [hh]:mm&lt;br /&gt;_x000a_4._x0009_A10 has the following enormous formula to account for weekends&lt;br /&gt;_x000a_ =IF(WEEKDAY(INT(A9)+INT(MOD(A9,INT(A9))-C2+A11/E2)+C2+MOD(A9,INT(A9))-C2+A11-(INT(MOD(A9,INT(A9))-C2+A11/E2)*E2))=7,INT(A9)+INT(MOD(A9,INT(A9))-C2+A11/E2)+C2+MOD(A9,INT(A9))-C2+A11-(INT(MOD(A9,INT(A9))-C2+A11/E2)*E2)+2,IF(WEEKDAY(INT(A9)+INT(MOD(A9,INT(A9))-C2+A11/E2)+C2+MOD(A9,INT(A9))-C2+A11-(INT(MOD(A9,INT(A9))-C2+A11/E2)*E2))=1,INT(A9)+INT(MOD(A9,INT(A9))-C2+A11/E2)+C2+MOD(A9,INT(A9))-C2+A11-(INT(MOD(A9,INT(A9))-C2+A11/E2)*E2)+1,INT(A9)+INT(MOD(A9,INT(A9))-C2+A11/E2)+C2+MOD(A9,INT(A9))-C2+A11-(INT(MOD(A9,INT(A9))-C2+A11/E2)*E2)))&lt;/p&gt;_x000a_&lt;p&gt;Format it the same as A9 and I believe this will give you the result you want._x000a_&lt;/p&gt;_x000a_"/>
    <d v="2010-04-29T12:44:01"/>
    <n v="0"/>
    <x v="11"/>
    <x v="0"/>
    <b v="1"/>
    <x v="0"/>
    <n v="5"/>
    <n v="40284.864583333336"/>
    <n v="0"/>
    <n v="361"/>
    <d v="2010-04-29T00:00:00"/>
    <n v="0"/>
    <x v="1619"/>
  </r>
  <r>
    <n v="1644"/>
    <n v="1"/>
    <x v="425"/>
    <x v="258"/>
    <s v="&lt;p&gt;Hi All,&lt;/p&gt;_x000a_&lt;p&gt;Hope everyone is doing well.&lt;/p&gt;_x000a_&lt;p&gt;Got another problem and I have exhausted all google searches. So calling upon excel gurus for help.&lt;/p&gt;_x000a_&lt;p&gt;I have a pivot table and I am trying to use the result in the pivot table to do calculations(calculations are not part of the pivot, just one input is from a pivot table). When I copy the formula down, it copies only one cell, the one where I typed the formula. It is not working how it usually does when I do similar exercise with other pivot tables.&lt;br /&gt;_x000a_Would like to mention that I have Advanced field options on two fields to AutoSort and to AutoShow.&lt;br /&gt;_x000a_Also, another pivot table in the same workbook works just fine when I copy the formula down(this table has advanced field option on one field)&lt;/p&gt;_x000a_&lt;p&gt;Please let me know if the above doesn't make much sense and you need more information.&lt;/p&gt;_x000a_&lt;p&gt;Thanks,&lt;br /&gt;_x000a_Simran_x000a_&lt;/p&gt;_x000a_"/>
    <d v="2010-04-30T13:37:36"/>
    <n v="0"/>
    <x v="0"/>
    <x v="0"/>
    <b v="0"/>
    <x v="0"/>
    <n v="6"/>
    <n v="40298.567361111112"/>
    <n v="0"/>
    <n v="361"/>
    <d v="2010-04-30T00:00:00"/>
    <n v="0"/>
    <x v="1620"/>
  </r>
  <r>
    <n v="1645"/>
    <n v="1"/>
    <x v="426"/>
    <x v="313"/>
    <s v="&lt;p&gt;So, I load 2 addins to excel 03.  Chart tamer and sparklines - if you're curious.  &lt;/p&gt;_x000a_&lt;p&gt;I want the tool bars to both fit on one line and have my std stuff on one line.  I want excel to load things that way.  But chart tamer always loads a line lower.  No matter what I seem to try, it always comes up this way.  &lt;/p&gt;_x000a_&lt;p&gt;It is driving me insane._x000a_&lt;/p&gt;_x000a_"/>
    <d v="2010-04-30T18:18:26"/>
    <n v="0"/>
    <x v="0"/>
    <x v="0"/>
    <b v="0"/>
    <x v="0"/>
    <n v="6"/>
    <n v="40298.762499999997"/>
    <n v="0"/>
    <n v="361"/>
    <d v="2010-04-30T00:00:00"/>
    <n v="0"/>
    <x v="1621"/>
  </r>
  <r>
    <n v="1646"/>
    <n v="1"/>
    <x v="426"/>
    <x v="2"/>
    <s v="&lt;p&gt;Dan_l&lt;br /&gt;_x000a_I don't use Chart Tamer but it is possible that the addin is updating its tool bar automatically everytime it is loaded.&lt;br /&gt;_x000a_Have you tried emailing the people who make Chart Tamer and asking?_x000a_&lt;/p&gt;_x000a_"/>
    <d v="2010-05-03T00:12:05"/>
    <n v="0"/>
    <x v="1"/>
    <x v="1"/>
    <b v="1"/>
    <x v="1"/>
    <n v="2"/>
    <n v="40298.762499999997"/>
    <n v="2.2458912037036498"/>
    <n v="362"/>
    <d v="2010-05-03T00:00:00"/>
    <s v="dan_l"/>
    <x v="1622"/>
  </r>
  <r>
    <n v="1647"/>
    <n v="1"/>
    <x v="427"/>
    <x v="189"/>
    <s v="&lt;p&gt;Hi everyone&lt;br /&gt;_x000a_I have been reading and googling and trying and failing :-(&lt;/p&gt;_x000a_&lt;p&gt;This is a bit advanced for me, but I am trying to bring data into a Pivot table from external data sources, namely csv files. I can get it to work for one .csv file but then when i got to do another I have problems&lt;/p&gt;_x000a_&lt;p&gt;I am not understanding if I need to keep setting up a New data source for each csv file?&lt;br /&gt;_x000a_eg March.csv, april.csv, may.csv  etc?&lt;/p&gt;_x000a_&lt;p&gt;Also sometimes i don't see all the columns eg when you get to the part you choose which columns it only shows F1 F2  ( but there are many more than this) so I keep deleting the data source and redoing it.... arrgg very frustrating&lt;/p&gt;_x000a_&lt;p&gt;Also as I have multiple csv files all set up the same, and I would ideally like to bring data from more than one at a time into my Pivot table but because they are the same I cannot find a way to &quot;join&quot; them..&lt;/p&gt;_x000a_&lt;p&gt;I use Excel 2003,  Any help or good books or other ways to find out more about this?&lt;/p&gt;_x000a_&lt;p&gt;thanks_x000a_&lt;/p&gt;_x000a_"/>
    <d v="2010-05-03T10:53:00"/>
    <n v="0"/>
    <x v="0"/>
    <x v="0"/>
    <b v="0"/>
    <x v="0"/>
    <n v="2"/>
    <n v="40301.453472222223"/>
    <n v="0"/>
    <n v="362"/>
    <d v="2010-05-03T00:00:00"/>
    <n v="0"/>
    <x v="1623"/>
  </r>
  <r>
    <n v="1649"/>
    <n v="1"/>
    <x v="425"/>
    <x v="258"/>
    <s v="&lt;p&gt;Had to get someone to code this for me in VBA. If someone is having similar issues, I will happy to post the steps to resolve this._x000a_&lt;/p&gt;_x000a_"/>
    <d v="2010-05-03T16:22:39"/>
    <n v="0"/>
    <x v="1"/>
    <x v="0"/>
    <b v="1"/>
    <x v="0"/>
    <n v="2"/>
    <n v="40298.567361111112"/>
    <n v="0"/>
    <n v="362"/>
    <d v="2010-05-03T00:00:00"/>
    <n v="0"/>
    <x v="1624"/>
  </r>
  <r>
    <n v="1650"/>
    <n v="1"/>
    <x v="425"/>
    <x v="2"/>
    <s v="&lt;p&gt;Simcat&lt;/p&gt;_x000a_&lt;p&gt;I generally don't refer directly to pivot tables, I don't like the Getpivotdata command&lt;/p&gt;_x000a_&lt;p&gt;I have found using Offset to extract values always works as it doesn't try and interogate the pivot table._x000a_&lt;/p&gt;_x000a_"/>
    <d v="2010-05-03T23:26:21"/>
    <n v="0"/>
    <x v="2"/>
    <x v="1"/>
    <b v="1"/>
    <x v="1"/>
    <n v="2"/>
    <n v="40298.567361111112"/>
    <n v="3.4092708333337214"/>
    <n v="363"/>
    <d v="2010-05-03T00:00:00"/>
    <s v="simcat95"/>
    <x v="1625"/>
  </r>
  <r>
    <n v="1651"/>
    <n v="1"/>
    <x v="427"/>
    <x v="2"/>
    <s v="&lt;p&gt;FriendlyGardener&lt;br /&gt;_x000a_Not my area of expertise but have a look at&lt;br /&gt;_x000a_http://blogs.msdn.com/excel/archive/2008/04/30/append-multiple-text-files-into-a-worksheet-without-code.aspx&lt;br /&gt;_x000a_It is written based on 2010 and so not sure how backward compatible it might be or applicable to your application&lt;br /&gt;_x000a_Let us know how you go&lt;br /&gt;_x000a_ps: It works in 2007_x000a_&lt;/p&gt;_x000a_"/>
    <d v="2010-05-04T07:22:08"/>
    <n v="0"/>
    <x v="1"/>
    <x v="1"/>
    <b v="1"/>
    <x v="1"/>
    <n v="3"/>
    <n v="40301.453472222223"/>
    <n v="0.85356481481721858"/>
    <n v="364"/>
    <d v="2010-05-04T00:00:00"/>
    <s v="FriendlyGardener"/>
    <x v="1626"/>
  </r>
  <r>
    <n v="1652"/>
    <n v="1"/>
    <x v="428"/>
    <x v="23"/>
    <s v="&lt;p&gt;Hi all,&lt;/p&gt;_x000a_&lt;p&gt;I have (in Excel 2003) a report containing the actions made by some users in Sheet1, and the list of users that I need in Sheet2. Can anyone help me with some code that would:&lt;/p&gt;_x000a_&lt;p&gt;1. Check, in Sheet1, the actions made by the users in the list in Sheet2;&lt;br /&gt;_x000a_2. Copy the entire rows where the user is found (the user's name is in column J), and place it in a new sheet;&lt;br /&gt;_x000a_3. Rename the newly created sheet with the name of the user, from the list in Sheet2;&lt;/p&gt;_x000a_&lt;p&gt;Hope I have been clear enough as to what I need. Any help would be appreciated, as I'm not that familiar with VBA syntax. &lt;/p&gt;_x000a_&lt;p&gt;Thank you in advance,&lt;br /&gt;_x000a_Radu_x000a_&lt;/p&gt;_x000a_"/>
    <d v="2010-05-04T09:35:37"/>
    <n v="0"/>
    <x v="0"/>
    <x v="0"/>
    <b v="0"/>
    <x v="0"/>
    <n v="3"/>
    <n v="40302.399305555555"/>
    <n v="0"/>
    <n v="364"/>
    <d v="2010-05-04T00:00:00"/>
    <n v="0"/>
    <x v="1627"/>
  </r>
  <r>
    <n v="1653"/>
    <n v="1"/>
    <x v="427"/>
    <x v="189"/>
    <s v="&lt;p&gt;Hi Hui&lt;br /&gt;_x000a_This looks brilliant!!!! Wow Thanks so much,,, I will try it out and let you know.&lt;br /&gt;_x000a_To get such a quick response and so useful I am so HAPPY&lt;/p&gt;_x000a_&lt;p&gt;:--)_x000a_&lt;/p&gt;_x000a_"/>
    <d v="2010-05-04T11:25:33"/>
    <n v="0"/>
    <x v="2"/>
    <x v="0"/>
    <b v="1"/>
    <x v="0"/>
    <n v="3"/>
    <n v="40301.453472222223"/>
    <n v="0"/>
    <n v="364"/>
    <d v="2010-05-04T00:00:00"/>
    <n v="0"/>
    <x v="1628"/>
  </r>
  <r>
    <n v="1654"/>
    <n v="1"/>
    <x v="428"/>
    <x v="2"/>
    <s v="&lt;p&gt;Radu&lt;br /&gt;_x000a_What if a user already has a sheet named after him ?&lt;br /&gt;_x000a_What if a user has 2 or more action items ?_x000a_&lt;/p&gt;_x000a_"/>
    <d v="2010-05-04T11:40:01"/>
    <n v="0"/>
    <x v="1"/>
    <x v="1"/>
    <b v="1"/>
    <x v="1"/>
    <n v="3"/>
    <n v="40302.399305555555"/>
    <n v="8.6817129631526768E-2"/>
    <n v="365"/>
    <d v="2010-05-04T00:00:00"/>
    <s v="Radu"/>
    <x v="1629"/>
  </r>
  <r>
    <n v="1655"/>
    <n v="1"/>
    <x v="428"/>
    <x v="23"/>
    <s v="&lt;p&gt;Hi Hui,&lt;/p&gt;_x000a_&lt;p&gt;Thanks for your quick response. The report is generated each time from a database and exported automatically in a new workbook, so there's no chance that a user will have a workbook already named after him.&lt;/p&gt;_x000a_&lt;p&gt;Regarding the actions, I need to copy all the rows where the action was made by that particular user (effectively creating a report for each user from the list). &lt;/p&gt;_x000a_&lt;p&gt;I've already tried automating an advanced filter command by recording a macro, but got stuck editing it :).&lt;/p&gt;_x000a_&lt;p&gt;Regards,&lt;br /&gt;_x000a_Radu_x000a_&lt;/p&gt;_x000a_"/>
    <d v="2010-05-04T12:05:10"/>
    <n v="0"/>
    <x v="2"/>
    <x v="0"/>
    <b v="1"/>
    <x v="0"/>
    <n v="3"/>
    <n v="40302.399305555555"/>
    <n v="0"/>
    <n v="365"/>
    <d v="2010-05-04T00:00:00"/>
    <n v="0"/>
    <x v="1630"/>
  </r>
  <r>
    <n v="1656"/>
    <n v="1"/>
    <x v="429"/>
    <x v="317"/>
    <s v="&lt;p&gt;I have workbook with several sheets, most of them are the same, bar the front one, which is a index of the others.&lt;/p&gt;_x000a_&lt;p&gt;on that sheet I have the following data starting in Row 5:&lt;/p&gt;_x000a_&lt;p&gt;ACT_x0009_Action List_x0009_=HYPERLINK(&quot;[index.xls]&quot;&amp;amp;A5&amp;amp;&quot;!A1&quot;,&quot;Click Here&quot;)_x0009_=ACT!$B$4_x0009_=ACT!$C$4&lt;br /&gt;_x000a_APP_x0009_Appointment_x0009_=HYPERLINK(&quot;[index.xls]&quot;&amp;amp;A6&amp;amp;&quot;!A1&quot;,&quot;Click Here&quot;)_x0009_=APP!$B$4_x0009_=APP!$C$4&lt;/p&gt;_x000a_&lt;p&gt;I have one row for every worksheet, Worksheets take the same name as column A, as such I have worksheets called ACT, APP, etc. in the hyperlink equation (C) I can make reference to the name by calling call A5 (ACT) and A6 (APP), however I cant seem to work out how to reference them in the same way for the equations in D and E. As you can see these are hard coded; &lt;/p&gt;_x000a_&lt;p&gt;Is there a way of using the value in A in these equations?&lt;/p&gt;_x000a_&lt;p&gt;Thanks in Advance_x000a_&lt;/p&gt;_x000a_"/>
    <d v="2010-05-04T12:52:48"/>
    <n v="0"/>
    <x v="0"/>
    <x v="0"/>
    <b v="0"/>
    <x v="0"/>
    <n v="3"/>
    <n v="40302.536111111112"/>
    <n v="0"/>
    <n v="365"/>
    <d v="2010-05-04T00:00:00"/>
    <n v="0"/>
    <x v="1631"/>
  </r>
  <r>
    <n v="1657"/>
    <n v="1"/>
    <x v="429"/>
    <x v="121"/>
    <s v="&lt;p&gt;You can use the INDIRECT()-function:&lt;br /&gt;_x000a_=INDIRECT(A5&amp;amp;&quot;!$B$4&quot;)_x000a_&lt;/p&gt;_x000a_"/>
    <d v="2010-05-04T13:07:09"/>
    <n v="0"/>
    <x v="1"/>
    <x v="0"/>
    <b v="1"/>
    <x v="0"/>
    <n v="3"/>
    <n v="40302.536111111112"/>
    <n v="0"/>
    <n v="365"/>
    <d v="2010-05-04T00:00:00"/>
    <n v="0"/>
    <x v="1632"/>
  </r>
  <r>
    <n v="1658"/>
    <n v="1"/>
    <x v="429"/>
    <x v="317"/>
    <s v="&lt;p&gt;Thank you TessaES, that worked a treat._x000a_&lt;/p&gt;_x000a_"/>
    <d v="2010-05-04T13:17:38"/>
    <n v="0"/>
    <x v="2"/>
    <x v="0"/>
    <b v="1"/>
    <x v="0"/>
    <n v="3"/>
    <n v="40302.536111111112"/>
    <n v="0"/>
    <n v="365"/>
    <d v="2010-05-04T00:00:00"/>
    <n v="0"/>
    <x v="1633"/>
  </r>
  <r>
    <n v="1659"/>
    <n v="1"/>
    <x v="430"/>
    <x v="318"/>
    <s v="&lt;p&gt;I am looking for a series of Check-boxes that are grouped together.  For example, you have two or more options like, Lighting Package 1, Lighting Package 2, Lighting Package 3, etc.  If you select Package 1 then change your mind to Package 2 it will uncheck Package 1._x000a_&lt;/p&gt;_x000a_"/>
    <d v="2010-05-04T13:51:07"/>
    <n v="0"/>
    <x v="0"/>
    <x v="0"/>
    <b v="0"/>
    <x v="0"/>
    <n v="3"/>
    <n v="40302.57708333333"/>
    <n v="0"/>
    <n v="365"/>
    <d v="2010-05-04T00:00:00"/>
    <n v="0"/>
    <x v="1634"/>
  </r>
  <r>
    <n v="1660"/>
    <n v="1"/>
    <x v="430"/>
    <x v="2"/>
    <s v="&lt;p&gt;Try Option Buttons and a Group Box&lt;/p&gt;_x000a_&lt;p&gt;Insert several Option Buttons&lt;br /&gt;_x000a_Arrange the Buttons and change Text to suit&lt;br /&gt;_x000a_Surround with a Group Box&lt;/p&gt;_x000a_&lt;p&gt;Select One Option Button,&lt;br /&gt;_x000a_Right click and select Format Control&lt;br /&gt;_x000a_Set the Cell Link to what ever cell you want&lt;/p&gt;_x000a_&lt;p&gt;All Option Buttons will be assigned this cell link automagically&lt;br /&gt;_x000a_the number returned to the Cell Link will be the Number of the Option Button_x000a_&lt;/p&gt;_x000a_"/>
    <d v="2010-05-04T14:10:16"/>
    <n v="0"/>
    <x v="1"/>
    <x v="1"/>
    <b v="1"/>
    <x v="1"/>
    <n v="3"/>
    <n v="40302.57708333333"/>
    <n v="1.3379629635892343E-2"/>
    <n v="366"/>
    <d v="2010-05-04T00:00:00"/>
    <s v="jpmeadors"/>
    <x v="1635"/>
  </r>
  <r>
    <n v="1661"/>
    <n v="1"/>
    <x v="430"/>
    <x v="318"/>
    <s v="&lt;p&gt;Thank you for your post.  I can make that work.  It looks like I can select the option buttons to size to the cell and move with the cell, but it won't allow me to select it.  I'm afraid if I add a line above a group it will mess up the whole spreadsheet.&lt;/p&gt;_x000a_&lt;p&gt;Any ideas?_x000a_&lt;/p&gt;_x000a_"/>
    <d v="2010-05-04T16:03:43"/>
    <n v="0"/>
    <x v="2"/>
    <x v="0"/>
    <b v="1"/>
    <x v="0"/>
    <n v="3"/>
    <n v="40302.57708333333"/>
    <n v="0"/>
    <n v="366"/>
    <d v="2010-05-04T00:00:00"/>
    <n v="0"/>
    <x v="1636"/>
  </r>
  <r>
    <n v="1662"/>
    <n v="1"/>
    <x v="431"/>
    <x v="319"/>
    <s v="&lt;p&gt;Hello&lt;/p&gt;_x000a_&lt;p&gt;I have a prn file with clearly defined columns.&lt;/p&gt;_x000a_&lt;p&gt;The problem is that some of the rows contain field data.&lt;/p&gt;_x000a_&lt;p&gt;Ideally I woudl like to specify what are the fields and then create an Excel file with columns for the fields and rows for the records.&lt;/p&gt;_x000a_&lt;p&gt;Without actually seeing the file it is difficult to understand what I mean.&lt;/p&gt;_x000a_&lt;p&gt;However, I'm sure one of you kind knowledgeable Excel aware people could look at the file and tell me exactly what to do.&lt;/p&gt;_x000a_&lt;p&gt;If anyone would be kind to send me their email, I'll send the file.&lt;/p&gt;_x000a_&lt;p&gt;Thanks for your help.&lt;/p&gt;_x000a_&lt;p&gt;Kind regards&lt;/p&gt;_x000a_&lt;p&gt;Alex_x000a_&lt;/p&gt;_x000a_"/>
    <d v="2010-05-04T18:22:14"/>
    <n v="0"/>
    <x v="0"/>
    <x v="0"/>
    <b v="0"/>
    <x v="0"/>
    <n v="3"/>
    <n v="40302.765277777777"/>
    <n v="0"/>
    <n v="366"/>
    <d v="2010-05-04T00:00:00"/>
    <n v="0"/>
    <x v="1637"/>
  </r>
  <r>
    <n v="1663"/>
    <n v="1"/>
    <x v="430"/>
    <x v="2"/>
    <s v="&lt;p&gt;Select all the option buttons and group box and group them together_x000a_&lt;/p&gt;_x000a_"/>
    <d v="2010-05-04T19:51:28"/>
    <n v="0"/>
    <x v="3"/>
    <x v="1"/>
    <b v="1"/>
    <x v="1"/>
    <n v="3"/>
    <n v="40302.57708333333"/>
    <n v="0.25032407407707069"/>
    <n v="367"/>
    <d v="2010-05-04T00:00:00"/>
    <s v="jpmeadors"/>
    <x v="1638"/>
  </r>
  <r>
    <n v="1664"/>
    <n v="1"/>
    <x v="431"/>
    <x v="2"/>
    <s v="&lt;p&gt;Alex&lt;br /&gt;_x000a_can you Randomise and Anonymize the data and put it on a free file sharing site?&lt;br /&gt;_x000a_Then post the link_x000a_&lt;/p&gt;_x000a_"/>
    <d v="2010-05-04T19:56:02"/>
    <n v="0"/>
    <x v="1"/>
    <x v="1"/>
    <b v="1"/>
    <x v="1"/>
    <n v="3"/>
    <n v="40302.765277777777"/>
    <n v="6.5300925925839692E-2"/>
    <n v="368"/>
    <d v="2010-05-04T00:00:00"/>
    <s v="Flycaster"/>
    <x v="1639"/>
  </r>
  <r>
    <n v="1665"/>
    <n v="1"/>
    <x v="431"/>
    <x v="163"/>
    <s v="&lt;p&gt;Here's one&lt;/p&gt;_x000a_&lt;p&gt;http://rapidshare.com/_x000a_&lt;/p&gt;_x000a_"/>
    <d v="2010-05-04T19:58:06"/>
    <n v="0"/>
    <x v="2"/>
    <x v="0"/>
    <b v="1"/>
    <x v="0"/>
    <n v="3"/>
    <n v="40302.765277777777"/>
    <n v="0"/>
    <n v="368"/>
    <d v="2010-05-04T00:00:00"/>
    <n v="0"/>
    <x v="1640"/>
  </r>
  <r>
    <n v="1666"/>
    <n v="4"/>
    <x v="432"/>
    <x v="163"/>
    <s v="&lt;p&gt;&lt;strong&gt;File sharing websites &lt;/strong&gt;&lt;/p&gt;_x000a_&lt;p&gt;Please don't post a picture of your worksheet.&lt;/p&gt;_x000a_&lt;p&gt;http://rapidshare.com/&lt;/p&gt;_x000a_&lt;p&gt;http://www.hotfile.com/&lt;/p&gt;_x000a_&lt;p&gt;http://www.mediafire.com/&lt;/p&gt;_x000a_&lt;p&gt;http://www.2shared.com/&lt;/p&gt;_x000a_&lt;p&gt;http://skydrive.live.com&lt;/p&gt;_x000a_&lt;p&gt;http://docs.google.com&lt;/p&gt;_x000a_&lt;p&gt;http://www.speedyshare.com/&lt;/p&gt;_x000a_&lt;p&gt;Once you have uploaded the file, the web site should give you a Download Link.&lt;br /&gt;_x000a_Copy the link and paste it in a post with details of what you are trying to achieve.&lt;/p&gt;_x000a_&lt;p&gt;&lt;strong&gt;For Sharing Pictures&lt;/strong&gt;&lt;br /&gt;_x000a_http://tinypic.com/&lt;/p&gt;_x000a_&lt;p&gt;&lt;strong&gt;Important&lt;/strong&gt;&lt;br /&gt;_x000a_When Posting data online always remember to anonymise the data, especially names or data if it is commercial or confidential in nature._x000a_&lt;/p&gt;_x000a_"/>
    <d v="2010-05-04T20:07:28"/>
    <n v="0"/>
    <x v="0"/>
    <x v="0"/>
    <b v="0"/>
    <x v="0"/>
    <n v="3"/>
    <n v="40302.838194444441"/>
    <n v="0"/>
    <n v="368"/>
    <d v="2010-05-04T00:00:00"/>
    <n v="0"/>
    <x v="1641"/>
  </r>
  <r>
    <n v="1667"/>
    <n v="1"/>
    <x v="433"/>
    <x v="318"/>
    <s v="&lt;p&gt;I would like to click on a cell and have the number of each click show up in the cell.  Example:  If I click the cell A5 five times the number &quot;5&quot; appears in the cell.  Or click A4 and the number shows up in A5.&lt;/p&gt;_x000a_&lt;p&gt;Any ideas?_x000a_&lt;/p&gt;_x000a_"/>
    <d v="2010-05-04T20:38:48"/>
    <n v="0"/>
    <x v="0"/>
    <x v="0"/>
    <b v="0"/>
    <x v="0"/>
    <n v="3"/>
    <n v="40302.859722222223"/>
    <n v="0"/>
    <n v="368"/>
    <d v="2010-05-04T00:00:00"/>
    <n v="0"/>
    <x v="1642"/>
  </r>
  <r>
    <n v="1668"/>
    <n v="1"/>
    <x v="433"/>
    <x v="320"/>
    <s v="&lt;p&gt;Perhaps Developer Tab &amp;gt; Form Control &amp;gt; Insert &amp;gt; Form &amp;gt; Spin Button&lt;/p&gt;_x000a_&lt;p&gt;The place the button (left click on sheet), size it up, then right click on it and choose &quot;FORMAT CONTROL&quot;. One of the tabs, you will see &quot;Link cell&quot;. In your case, type in A5. Leave everything else as-is.&lt;/p&gt;_x000a_&lt;p&gt;Save it up and hit ESCAPE to de-select the form control you just made. Now, click on the up/down arrows. It's not as robust as what you'd like but perhaps that will suffice?_x000a_&lt;/p&gt;_x000a_"/>
    <d v="2010-05-04T21:42:31"/>
    <n v="0"/>
    <x v="1"/>
    <x v="0"/>
    <b v="1"/>
    <x v="0"/>
    <n v="3"/>
    <n v="40302.859722222223"/>
    <n v="0"/>
    <n v="368"/>
    <d v="2010-05-04T00:00:00"/>
    <n v="0"/>
    <x v="1643"/>
  </r>
  <r>
    <n v="1669"/>
    <n v="1"/>
    <x v="434"/>
    <x v="320"/>
    <s v="&lt;p&gt;Hello!&lt;/p&gt;_x000a_&lt;p&gt;I want to maintain a clean appearance with a tracking sheet I've created. While looking at customer feedback, I am tracking the &quot;types&quot; of feedback received. Right now, I have to manually hop back/forth between my UI and the Excel sheet and manually type in say... 5 is now 6. &lt;/p&gt;_x000a_&lt;p&gt;I added spin buttons to each cell I am tracking, though it looks... messy. Cluttered. Busy. &lt;/p&gt;_x000a_&lt;p&gt;Is there any way to hide these spin buttons and reveal them only when mouseover occurs on them? &lt;/p&gt;_x000a_&lt;p&gt;Thanks!_x000a_&lt;/p&gt;_x000a_"/>
    <d v="2010-05-04T21:50:46"/>
    <n v="0"/>
    <x v="0"/>
    <x v="0"/>
    <b v="0"/>
    <x v="0"/>
    <n v="3"/>
    <n v="40302.909722222219"/>
    <n v="0"/>
    <n v="368"/>
    <d v="2010-05-04T00:00:00"/>
    <n v="0"/>
    <x v="1644"/>
  </r>
  <r>
    <n v="1671"/>
    <n v="1"/>
    <x v="434"/>
    <x v="0"/>
    <s v="&lt;p&gt;I am not sure if such features are available without writing a macro that would monitor entire workbook. But if you have just a few values, you could use in-cell drop downs. They are clean and hide automatically when cell is not active. See here: http://chandoo.org/wp/2008/08/07/excel-add-drop-down-list/_x000a_&lt;/p&gt;_x000a_"/>
    <d v="2010-05-04T23:14:56"/>
    <n v="0"/>
    <x v="1"/>
    <x v="0"/>
    <b v="1"/>
    <x v="0"/>
    <n v="3"/>
    <n v="40302.909722222219"/>
    <n v="0"/>
    <n v="368"/>
    <d v="2010-05-04T00:00:00"/>
    <n v="0"/>
    <x v="1645"/>
  </r>
  <r>
    <n v="1672"/>
    <n v="1"/>
    <x v="435"/>
    <x v="321"/>
    <s v="&lt;p&gt;Hi Chandoo,&lt;/p&gt;_x000a_&lt;p&gt;I am new to your site and have joined the forum today. From the ideas and tutorials I see so far this is a fantastic site and resource center.&lt;/p&gt;_x000a_&lt;p&gt;I am looking for a way to plan strategically for resource loading via costs to complete on existing projects - one set of inputs, and the loading of resources for a set of other inputs - upcoming tenders, tenders which are expected to become projects and current work in hand. So a strategic planning tool regarding resource over/under allocation. This may be something you already have in none form or another, or something which you may be interested in looking into.&lt;/p&gt;_x000a_&lt;p&gt;Many Thanks&lt;/p&gt;_x000a_&lt;p&gt;Johng_x000a_&lt;/p&gt;_x000a_"/>
    <d v="2010-05-05T09:29:58"/>
    <n v="0"/>
    <x v="0"/>
    <x v="0"/>
    <b v="0"/>
    <x v="0"/>
    <n v="4"/>
    <n v="40303.395138888889"/>
    <n v="0"/>
    <n v="368"/>
    <d v="2010-05-05T00:00:00"/>
    <n v="0"/>
    <x v="1646"/>
  </r>
  <r>
    <n v="1673"/>
    <n v="1"/>
    <x v="435"/>
    <x v="2"/>
    <s v="&lt;p&gt;Johng&lt;br /&gt;_x000a_Have you had a look at&lt;br /&gt;_x000a_http://chandoo.org/wp/2009/10/14/project-management-bundle-for-excel/_x000a_&lt;/p&gt;_x000a_"/>
    <d v="2010-05-05T13:33:19"/>
    <n v="0"/>
    <x v="1"/>
    <x v="1"/>
    <b v="1"/>
    <x v="1"/>
    <n v="4"/>
    <n v="40303.395138888889"/>
    <n v="0.16966435185167938"/>
    <n v="369"/>
    <d v="2010-05-05T00:00:00"/>
    <s v="johng"/>
    <x v="1647"/>
  </r>
  <r>
    <n v="1674"/>
    <n v="1"/>
    <x v="434"/>
    <x v="320"/>
    <s v="&lt;p&gt;Unfortunately I have to account for a potential &quot;infinite&quot; number of reports. Basically, I'm monitoring a database that contains customer inquiries. &lt;/p&gt;_x000a_&lt;p&gt;As I note certain types of inquiries (say... billing related or product related), I want to track this with a number. Each time I notice this kind of report, I &quot;tick&quot; the number up by one. A counter.&lt;/p&gt;_x000a_&lt;p&gt;However, doing this manually is a chore and spin buttons DO work - just are a bit ugly.&lt;/p&gt;_x000a_&lt;p&gt;Unfortunately, Data Validations wouldn't fit my desire because I can have a lot of different numbers in there. &lt;/p&gt;_x000a_&lt;p&gt;Thanks anyhow Chandoo! I really like this site a lot and it's terribly helpful! I think we'll be in touch as I have a few things I want to create in a dashboard and your site is just the ticket._x000a_&lt;/p&gt;_x000a_"/>
    <d v="2010-05-05T17:14:54"/>
    <n v="0"/>
    <x v="2"/>
    <x v="0"/>
    <b v="1"/>
    <x v="0"/>
    <n v="4"/>
    <n v="40302.909722222219"/>
    <n v="0"/>
    <n v="369"/>
    <d v="2010-05-05T00:00:00"/>
    <n v="0"/>
    <x v="1648"/>
  </r>
  <r>
    <n v="1675"/>
    <n v="1"/>
    <x v="434"/>
    <x v="320"/>
    <s v="&lt;p&gt;Chandoo - could I use Worksheet_SelectionChange? &lt;/p&gt;_x000a_&lt;p&gt;So that... when the cell isn't active (highlighted), the form control is hidden? I don't know HOW to do this but some searching provided a few indicators this could do that._x000a_&lt;/p&gt;_x000a_"/>
    <d v="2010-05-05T17:22:53"/>
    <n v="0"/>
    <x v="3"/>
    <x v="0"/>
    <b v="1"/>
    <x v="0"/>
    <n v="4"/>
    <n v="40302.909722222219"/>
    <n v="0"/>
    <n v="369"/>
    <d v="2010-05-05T00:00:00"/>
    <n v="0"/>
    <x v="1649"/>
  </r>
  <r>
    <n v="1676"/>
    <n v="1"/>
    <x v="436"/>
    <x v="322"/>
    <s v="&lt;p&gt;Hello,&lt;br /&gt;_x000a_I have a table of data where the first column is the month of the year, usually in chronological order.  There are up to ten listings of each month.  In the second column there are names of sales people.  Some repeat month to month, others do not.  The third column is a code consisting of two letters and two numbers.&lt;br /&gt;_x000a_I wish to retrieve the info from the third column (the code) based upon the month and the sales person but, I have not been successful.  Vlookup and Index(Match) haven't worked for me so far.  Can anyone explain how I could accoomplish this?  I am not well versed in Macros or VBA if those are options.&lt;br /&gt;_x000a_Thank you to any who reply.&lt;br /&gt;_x000a_Todd&lt;br /&gt;_x000a_Louisville, KY_x000a_&lt;/p&gt;_x000a_"/>
    <d v="2010-05-06T14:11:08"/>
    <n v="0"/>
    <x v="0"/>
    <x v="0"/>
    <b v="0"/>
    <x v="0"/>
    <n v="5"/>
    <n v="40304.59097222222"/>
    <n v="0"/>
    <n v="369"/>
    <d v="2010-05-06T00:00:00"/>
    <n v="0"/>
    <x v="1650"/>
  </r>
  <r>
    <n v="1677"/>
    <n v="1"/>
    <x v="437"/>
    <x v="323"/>
    <s v="&lt;p&gt;I am attempting to link multiple workbooks to a single source.  utilizing the pastelink feature, most content pastes/updates successfully.  Some cells display #n/a even though some adjoining cells in the same range do not have this issue.  i am starting to feel like Chris farley in Tommy Boy when he pulls his hair out.  please help!_x000a_&lt;/p&gt;_x000a_"/>
    <d v="2010-05-07T00:29:17"/>
    <n v="0"/>
    <x v="0"/>
    <x v="0"/>
    <b v="0"/>
    <x v="0"/>
    <n v="6"/>
    <n v="40305.020138888889"/>
    <n v="0"/>
    <n v="369"/>
    <d v="2010-05-07T00:00:00"/>
    <n v="0"/>
    <x v="1651"/>
  </r>
  <r>
    <n v="1678"/>
    <n v="1"/>
    <x v="436"/>
    <x v="2"/>
    <s v="&lt;p&gt;Todd&lt;br /&gt;_x000a_Assuming your data is in A2:C100&lt;br /&gt;_x000a_and the Month you want to lookup is in E4 and Name in E5&lt;br /&gt;_x000a_try the following array formula&lt;/p&gt;_x000a_&lt;p&gt;&lt;code&gt;=+INDEX(A2:C100,MATCH(E4&amp;amp;E5,A2:A100&amp;amp;B2:B100,0),3)&lt;/code&gt;&lt;br /&gt;_x000a_and enter with Ctrl Shift Enter&lt;br /&gt;_x000a_Adjust ranges to suit_x000a_&lt;/p&gt;_x000a_"/>
    <d v="2010-05-07T00:33:53"/>
    <n v="0"/>
    <x v="1"/>
    <x v="1"/>
    <b v="1"/>
    <x v="1"/>
    <n v="6"/>
    <n v="40304.59097222222"/>
    <n v="0.43255787037196569"/>
    <n v="370"/>
    <d v="2010-05-07T00:00:00"/>
    <s v="tdd903"/>
    <x v="1652"/>
  </r>
  <r>
    <n v="1679"/>
    <n v="1"/>
    <x v="437"/>
    <x v="2"/>
    <s v="&lt;p&gt;mhaenick&lt;br /&gt;_x000a_Not a lot of detail supplied, but I would check that when you have a cell in say B10 which is linked to B1, 9 cells above it on another sheet or workbook. If you copy that link and paste it higher up than row 10 it won't be able to return a correct range.&lt;br /&gt;_x000a_Similar issue with Columns._x000a_&lt;/p&gt;_x000a_"/>
    <d v="2010-05-07T00:58:36"/>
    <n v="0"/>
    <x v="1"/>
    <x v="1"/>
    <b v="1"/>
    <x v="1"/>
    <n v="6"/>
    <n v="40305.020138888889"/>
    <n v="2.0555555558530614E-2"/>
    <n v="371"/>
    <d v="2010-05-07T00:00:00"/>
    <s v="mhaenick"/>
    <x v="1653"/>
  </r>
  <r>
    <n v="1680"/>
    <n v="1"/>
    <x v="436"/>
    <x v="0"/>
    <s v="&lt;p&gt;Todd, &lt;/p&gt;_x000a_&lt;p&gt;Assuming the three columns are A,B and C (Month, Sales person and code in that order)&lt;/p&gt;_x000a_&lt;p&gt;first add a fourth column to your table (and hide it if you dont want it to be seen by users). Write the formula =a1&amp;amp;&quot;-&quot;&amp;amp;b1&lt;/p&gt;_x000a_&lt;p&gt;now, use the following formula for looking based on 2 columns&lt;/p&gt;_x000a_&lt;p&gt;=index(c1:c100,match(month&amp;amp;&quot;-&quot;&amp;amp;salesman,d1:d100,0))_x000a_&lt;/p&gt;_x000a_"/>
    <d v="2010-05-07T01:06:20"/>
    <n v="0"/>
    <x v="2"/>
    <x v="0"/>
    <b v="1"/>
    <x v="0"/>
    <n v="6"/>
    <n v="40304.59097222222"/>
    <n v="0"/>
    <n v="371"/>
    <d v="2010-05-07T00:00:00"/>
    <n v="0"/>
    <x v="1654"/>
  </r>
  <r>
    <n v="1681"/>
    <n v="4"/>
    <x v="438"/>
    <x v="217"/>
    <s v="&lt;p&gt;Hui:&lt;/p&gt;_x000a_&lt;p&gt;I'm trying to learn Monte Carlo simulations to see if I can adapt this to some stuff I want to play with.  Thank YOU so much for the latest contribution that PhD Chandoo mailed out to us Excel fans and users, re 'Data Tables and Monte Carlo Simulations.' It was awesome and very educational!  Very nicely done and a quick, sharp tutorial to the example.  Not easy to keep from being ponderous when explaining Monte Carlo, but you stayed right on script and did not overwhelm.  Excellent dudes manning the ship !!&lt;/p&gt;_x000a_&lt;p&gt;Lou_x000a_&lt;/p&gt;_x000a_"/>
    <d v="2010-05-07T05:11:54"/>
    <n v="0"/>
    <x v="0"/>
    <x v="0"/>
    <b v="0"/>
    <x v="0"/>
    <n v="6"/>
    <n v="40305.21597222222"/>
    <n v="0"/>
    <n v="371"/>
    <d v="2010-05-07T00:00:00"/>
    <n v="0"/>
    <x v="1655"/>
  </r>
  <r>
    <n v="1682"/>
    <n v="4"/>
    <x v="438"/>
    <x v="0"/>
    <s v="&lt;p&gt;Totally agree... Not just his latest article, his work on the forums and his passion are truly outstanding. He has helped me and several others countless times... hats off_x000a_&lt;/p&gt;_x000a_"/>
    <d v="2010-05-07T08:28:06"/>
    <n v="0"/>
    <x v="1"/>
    <x v="0"/>
    <b v="1"/>
    <x v="0"/>
    <n v="6"/>
    <n v="40305.21597222222"/>
    <n v="0"/>
    <n v="371"/>
    <d v="2010-05-07T00:00:00"/>
    <n v="0"/>
    <x v="1656"/>
  </r>
  <r>
    <n v="1683"/>
    <n v="1"/>
    <x v="437"/>
    <x v="323"/>
    <s v="&lt;p&gt;Thanks for the quick response.  Happy to provide more detail.  The source is a range of cells copied and pastelinked into the destination.  The cell addresses are identical to the source.  In the destination, some cells are locked while others are not.  Also the worksheet is protected.  This does not seem to have an impact on the results as some destination cells update when changes to the source are made and others do not - all having the same locked status.  The destination cells indicating &quot;#n/a&quot; do update when the source is opened simultaneously and then return to n/a after saving and the source is closed._x000a_&lt;/p&gt;_x000a_"/>
    <d v="2010-05-07T13:25:24"/>
    <n v="0"/>
    <x v="2"/>
    <x v="0"/>
    <b v="1"/>
    <x v="0"/>
    <n v="6"/>
    <n v="40305.020138888889"/>
    <n v="0"/>
    <n v="371"/>
    <d v="2010-05-07T00:00:00"/>
    <n v="0"/>
    <x v="1657"/>
  </r>
  <r>
    <n v="1684"/>
    <n v="4"/>
    <x v="0"/>
    <x v="323"/>
    <s v="&lt;p&gt;My name is Marty.  I am a Business Analyst for a national homebuilder. I consider myself to be average in Excel and above average in willingness to experiment and get my hands dirty in the application.  After using it for over 10 years, i still feel that i have just scratched the surface of what is possible.  I am enjoying the blog and have noted some items that I plan to challenge myself to incorporate into my work.  Thanks for the opportunity to share my questions and meet other intrepid Excel enthusiasts!_x000a_&lt;/p&gt;_x000a_"/>
    <d v="2010-05-07T13:35:31"/>
    <n v="0"/>
    <x v="46"/>
    <x v="0"/>
    <b v="1"/>
    <x v="0"/>
    <n v="6"/>
    <n v="40019.929861111108"/>
    <n v="0"/>
    <n v="371"/>
    <d v="2010-05-07T00:00:00"/>
    <n v="0"/>
    <x v="1658"/>
  </r>
  <r>
    <n v="1685"/>
    <n v="1"/>
    <x v="433"/>
    <x v="243"/>
    <s v="&lt;p&gt;There is something cool (read awesome for Chandoo.org readers)which I came up with and  i'd like to share&lt;/p&gt;_x000a_&lt;p&gt;Use of the F4 key can be a resource here. The F4 key is used to repeat the last task&lt;/p&gt;_x000a_&lt;p&gt;Your query is by clicking on a cell the value should increase by 1&lt;/p&gt;_x000a_&lt;p&gt;This can be achieved as follows - &lt;/p&gt;_x000a_&lt;p&gt;In an empty cell enter value 1&lt;br /&gt;_x000a_copy cell&lt;br /&gt;_x000a_right click on any other cell, paste special &amp;gt; select value &amp;amp; add&lt;br /&gt;_x000a_Use key board to move to any cell where you wish to add 1, press F4 and voila!  the value increases by 1&lt;/p&gt;_x000a_&lt;p&gt;This is neat trick to use, was a life saver for me recently_x000a_&lt;/p&gt;_x000a_"/>
    <d v="2010-05-08T07:25:31"/>
    <n v="0"/>
    <x v="2"/>
    <x v="0"/>
    <b v="1"/>
    <x v="0"/>
    <n v="7"/>
    <n v="40302.859722222223"/>
    <n v="0"/>
    <n v="371"/>
    <d v="2010-05-08T00:00:00"/>
    <n v="0"/>
    <x v="1659"/>
  </r>
  <r>
    <n v="1686"/>
    <n v="1"/>
    <x v="433"/>
    <x v="163"/>
    <s v="&lt;p&gt;Hi,&lt;/p&gt;_x000a_&lt;p&gt;@lavkeshbhatia - nice one, just to add when you have finished adding to your numbers, press the Esc key rather than the Enter key just incase you have moved to an empty cell after your last paste else you will get a 1 in the empty cell as well._x000a_&lt;/p&gt;_x000a_"/>
    <d v="2010-05-08T09:32:52"/>
    <n v="0"/>
    <x v="3"/>
    <x v="0"/>
    <b v="1"/>
    <x v="0"/>
    <n v="7"/>
    <n v="40302.859722222223"/>
    <n v="0"/>
    <n v="371"/>
    <d v="2010-05-08T00:00:00"/>
    <n v="0"/>
    <x v="1660"/>
  </r>
  <r>
    <n v="1687"/>
    <n v="1"/>
    <x v="433"/>
    <x v="243"/>
    <s v="&lt;p&gt;Thx oldchippy.&lt;/p&gt;_x000a_&lt;p&gt;another thing to add, this way even a null cell will have an entry once f4 is pressed&lt;/p&gt;_x000a_&lt;p&gt;I've put up an animated gif, to make for easier understanding&lt;/p&gt;_x000a_&lt;p&gt;http://farm4.static.flickr.com/3307/4588225481_e04c91c922_o.gif&lt;/p&gt;_x000a_&lt;p&gt;give it a few seconds to load before it animates&lt;/p&gt;_x000a_&lt;p&gt;I think this would be new to most readers. It will be great if Chandoo puts a link to this or adds on to this_x000a_&lt;/p&gt;_x000a_"/>
    <d v="2010-05-08T10:14:45"/>
    <n v="0"/>
    <x v="4"/>
    <x v="0"/>
    <b v="1"/>
    <x v="0"/>
    <n v="7"/>
    <n v="40302.859722222223"/>
    <n v="0"/>
    <n v="371"/>
    <d v="2010-05-08T00:00:00"/>
    <n v="0"/>
    <x v="1661"/>
  </r>
  <r>
    <n v="1688"/>
    <n v="1"/>
    <x v="433"/>
    <x v="0"/>
    <s v="&lt;p&gt;Good one Lavkesh.. I have taken it one step ahead and defined a macro incrementCell that would take whatever is in cell A1 and increment the selected cell(s) by that value. So if A1 has 1, and you select the range B1:B10, all the cells will get 1 added to them. You can find the example file here: http://chandoo.org/img/vba/incrementCell%20Macro.xls&lt;/p&gt;_x000a_&lt;p&gt;You can run the macro by pressing CTRL+SHIFT+i (letter i) btw..._x000a_&lt;/p&gt;_x000a_"/>
    <d v="2010-05-08T14:36:43"/>
    <n v="0"/>
    <x v="5"/>
    <x v="0"/>
    <b v="1"/>
    <x v="0"/>
    <n v="7"/>
    <n v="40302.859722222223"/>
    <n v="0"/>
    <n v="371"/>
    <d v="2010-05-08T00:00:00"/>
    <n v="0"/>
    <x v="1662"/>
  </r>
  <r>
    <n v="1689"/>
    <n v="1"/>
    <x v="439"/>
    <x v="313"/>
    <s v="&lt;p&gt;The backstory:  &lt;/p&gt;_x000a_&lt;p&gt;I've got a bad customer contact database.  I mean real bad.  I mean we're talking it hurts your soul to use it bad.  Like all bad database, it has this hard to use, watered down, toothless reporting system that nobody uses because it's so difficult for 'non-computer people' to figure out and for people who know a lil bit about a lil bit, it raises your blood pressure by about 12 points and accelerates hair loss.  &lt;/p&gt;_x000a_&lt;p&gt;Being me, I clicky clicky'd and realized that I can go after the data using excel's onboard query tool via an ODBC thing.  Thus far, it's worked out ok.  I've been able to safely distribute .dqy files to certain constituents who can just double click it, get the data they need and be done with it.  Ad hoc needs have largely fallen on my desk.  But it's gotta change!  So I've been told.  &lt;/p&gt;_x000a_&lt;p&gt;So obviously, distributing a bunch of generic .dqy files with a bunch of where table.field like '%%' isn't practical - which isn't to say I haven't tried it---I'm just sayin:  it's not for everybody.  So here's what I want to do:  &lt;/p&gt;_x000a_&lt;p&gt;I want to make some VBA hawtness in the form of an add in that will:&lt;br /&gt;_x000a_1.  Put a menu somewhere up in file&amp;gt;edit&amp;gt;view&lt;br /&gt;_x000a_2.  Allow for a user to select one of the reports and be prompted to input certain variables like dates or names and have that data be passed to the query&lt;/p&gt;_x000a_&lt;p&gt;The catch is, I haven't the slightest idea where to start. My VBA knowledge is pretty limited.  &lt;/p&gt;_x000a_&lt;p&gt;Does anybody have a clue as how to get this going?  Or know of a resource where this sort of thing is described?_x000a_&lt;/p&gt;_x000a_"/>
    <d v="2010-05-08T15:01:16"/>
    <n v="0"/>
    <x v="0"/>
    <x v="0"/>
    <b v="0"/>
    <x v="0"/>
    <n v="7"/>
    <n v="40306.625694444447"/>
    <n v="0"/>
    <n v="371"/>
    <d v="2010-05-08T00:00:00"/>
    <n v="0"/>
    <x v="1663"/>
  </r>
  <r>
    <n v="1690"/>
    <n v="1"/>
    <x v="440"/>
    <x v="324"/>
    <s v="&lt;p&gt;Assume I have the following ss&lt;/p&gt;_x000a_&lt;p&gt; A    B&lt;br /&gt;_x000a_ L    -2&lt;br /&gt;_x000a_ S    3&lt;br /&gt;_x000a_ L    5&lt;br /&gt;_x000a_ L    3&lt;br /&gt;_x000a_ S    -1&lt;/p&gt;_x000a_&lt;p&gt;If colA = &quot;L&quot; and colB &amp;gt; 0 then count += 1&lt;br /&gt;_x000a_if colA = &quot;S&quot; and colB &amp;gt; 0 then count += 1&lt;br /&gt;_x000a_else do nothing&lt;/p&gt;_x000a_&lt;p&gt;The answer for &quot;L&quot; = 2&lt;br /&gt;_x000a_The answer for &quot;S&quot; = 1&lt;/p&gt;_x000a_&lt;p&gt;Thanks for your time,&lt;br /&gt;_x000a_Jake_x000a_&lt;/p&gt;_x000a_"/>
    <d v="2010-05-10T01:25:21"/>
    <n v="0"/>
    <x v="0"/>
    <x v="0"/>
    <b v="0"/>
    <x v="0"/>
    <n v="2"/>
    <n v="40308.059027777781"/>
    <n v="0"/>
    <n v="371"/>
    <d v="2010-05-10T00:00:00"/>
    <n v="0"/>
    <x v="1664"/>
  </r>
  <r>
    <n v="1691"/>
    <n v="1"/>
    <x v="440"/>
    <x v="2"/>
    <s v="&lt;p&gt;Jake&lt;br /&gt;_x000a_=SUMPRODUCT(1*($A$1:$A$5=&quot;L&quot;)*($B$1:$B$5&amp;gt;0))&lt;br /&gt;_x000a_or&lt;br /&gt;_x000a_=COUNTIFS(A1:A5,&quot;L&quot;,B1:B5,&quot;&amp;gt;0&quot;)&lt;/p&gt;_x000a_&lt;p&gt;will do the job&lt;/p&gt;_x000a_&lt;p&gt;Change ranges and Letters as required._x000a_&lt;/p&gt;_x000a_"/>
    <d v="2010-05-10T03:03:04"/>
    <n v="0"/>
    <x v="1"/>
    <x v="1"/>
    <b v="1"/>
    <x v="1"/>
    <n v="2"/>
    <n v="40308.059027777781"/>
    <n v="6.8101851851679385E-2"/>
    <n v="372"/>
    <d v="2010-05-10T00:00:00"/>
    <s v="jackmanjls"/>
    <x v="1665"/>
  </r>
  <r>
    <n v="1692"/>
    <n v="1"/>
    <x v="441"/>
    <x v="325"/>
    <s v="&lt;p&gt;How to print embedded object together with data on a spreadsheet?&lt;br /&gt;_x000a_As the embedded chart is  not appear in print preview.&lt;br /&gt;_x000a_I'm using Excel 2007.&lt;/p&gt;_x000a_&lt;p&gt;Please help. Thank you._x000a_&lt;/p&gt;_x000a_"/>
    <d v="2010-05-10T05:51:29"/>
    <n v="0"/>
    <x v="0"/>
    <x v="0"/>
    <b v="0"/>
    <x v="0"/>
    <n v="2"/>
    <n v="40308.243750000001"/>
    <n v="0"/>
    <n v="372"/>
    <d v="2010-05-10T00:00:00"/>
    <n v="0"/>
    <x v="1666"/>
  </r>
  <r>
    <n v="1693"/>
    <n v="1"/>
    <x v="441"/>
    <x v="2"/>
    <s v="&lt;p&gt;Lee, what sort of embedded object ?&lt;br /&gt;_x000a_If you right click on the Object and goto Format Object, Properties Tab,&lt;br /&gt;_x000a_Make sure the Print Object box is ticked_x000a_&lt;/p&gt;_x000a_"/>
    <d v="2010-05-10T07:21:43"/>
    <n v="0"/>
    <x v="1"/>
    <x v="1"/>
    <b v="1"/>
    <x v="1"/>
    <n v="2"/>
    <n v="40308.243750000001"/>
    <n v="6.2997685185109731E-2"/>
    <n v="373"/>
    <d v="2010-05-10T00:00:00"/>
    <s v="lee1767"/>
    <x v="1667"/>
  </r>
  <r>
    <n v="1694"/>
    <n v="1"/>
    <x v="427"/>
    <x v="189"/>
    <s v="&lt;p&gt;Hi all&lt;br /&gt;_x000a_Update&lt;br /&gt;_x000a_Thanks to Hui advice and link and the instructions I can bring in multiple .csv files to my Pivot table... only problem is that there is a blank row between each file (table)...And this is causing problem as I cannot group dates.&lt;/p&gt;_x000a_&lt;p&gt;My problem now is trying to work out how to get rid of this blank row. There is a statement in SQL something like &lt;/p&gt;_x000a_&lt;p&gt;SELECT * FROM `march.csv&lt;br /&gt;_x000a_UNION ALL&lt;br /&gt;_x000a_SELECT * FROM &lt;code&gt;april.csv&lt;/code&gt;&lt;/p&gt;_x000a_&lt;p&gt;which is how the query joins the files... any suggestions what to put to add to ignore blank rows?&lt;/p&gt;_x000a_&lt;p&gt;Thanks_x000a_&lt;/p&gt;_x000a_"/>
    <d v="2010-05-10T09:49:42"/>
    <n v="0"/>
    <x v="3"/>
    <x v="0"/>
    <b v="1"/>
    <x v="0"/>
    <n v="2"/>
    <n v="40301.453472222223"/>
    <n v="0"/>
    <n v="373"/>
    <d v="2010-05-10T00:00:00"/>
    <n v="0"/>
    <x v="1668"/>
  </r>
  <r>
    <n v="1695"/>
    <n v="1"/>
    <x v="427"/>
    <x v="2"/>
    <s v="&lt;p&gt;FriendlyGardener&lt;br /&gt;_x000a_Check your data doesn't have a blank row or maybe a &amp;lt;CR&amp;gt; at the end of the last row&lt;br /&gt;_x000a_It doesn't insert blank rows for me_x000a_&lt;/p&gt;_x000a_"/>
    <d v="2010-05-10T10:00:06"/>
    <n v="0"/>
    <x v="4"/>
    <x v="1"/>
    <b v="1"/>
    <x v="1"/>
    <n v="2"/>
    <n v="40301.453472222223"/>
    <n v="6.9632638888870133"/>
    <n v="374"/>
    <d v="2010-05-10T00:00:00"/>
    <s v="FriendlyGardener"/>
    <x v="1669"/>
  </r>
  <r>
    <n v="1696"/>
    <n v="1"/>
    <x v="427"/>
    <x v="189"/>
    <s v="&lt;p&gt;thanks Hui&lt;br /&gt;_x000a_I will have a look at the .csv files tommorrow... obviously there do have blank rows at the end of the data... but I will look out for anything else... Good to hear that you have done this without blank rows...&lt;/p&gt;_x000a_&lt;p&gt;I will see how i go :-)_x000a_&lt;/p&gt;_x000a_"/>
    <d v="2010-05-10T10:34:00"/>
    <n v="0"/>
    <x v="5"/>
    <x v="0"/>
    <b v="1"/>
    <x v="0"/>
    <n v="2"/>
    <n v="40301.453472222223"/>
    <n v="0"/>
    <n v="374"/>
    <d v="2010-05-10T00:00:00"/>
    <n v="0"/>
    <x v="1670"/>
  </r>
  <r>
    <n v="1697"/>
    <n v="1"/>
    <x v="440"/>
    <x v="324"/>
    <s v="&lt;p&gt;Hui,&lt;br /&gt;_x000a_Thanks for your response. This helps me a bunch._x000a_&lt;/p&gt;_x000a_"/>
    <d v="2010-05-10T14:22:49"/>
    <n v="0"/>
    <x v="2"/>
    <x v="0"/>
    <b v="1"/>
    <x v="0"/>
    <n v="2"/>
    <n v="40308.059027777781"/>
    <n v="0"/>
    <n v="374"/>
    <d v="2010-05-10T00:00:00"/>
    <n v="0"/>
    <x v="1671"/>
  </r>
  <r>
    <n v="1698"/>
    <n v="1"/>
    <x v="442"/>
    <x v="326"/>
    <s v="&lt;p&gt;Hi&lt;/p&gt;_x000a_&lt;p&gt;Could you please help me how to split large text into different columns without breaking word and also the column width should not be more than 32 characters&lt;br /&gt;_x000a_for ex:&lt;br /&gt;_x000a_column A (ROW1): 52/1234 PADMAVATI FLATS BEHIND NEW FARIDA MARKET POONAM MARKET&lt;br /&gt;_x000a_column A (ROW2): 1567 TOPS RESTAURANT VISTA CORNER TP CROSSING_x000a_&lt;/p&gt;_x000a_"/>
    <d v="2010-05-10T16:06:40"/>
    <n v="0"/>
    <x v="0"/>
    <x v="0"/>
    <b v="0"/>
    <x v="0"/>
    <n v="2"/>
    <n v="40308.67083333333"/>
    <n v="0"/>
    <n v="374"/>
    <d v="2010-05-10T00:00:00"/>
    <n v="0"/>
    <x v="1672"/>
  </r>
  <r>
    <n v="1699"/>
    <n v="1"/>
    <x v="442"/>
    <x v="163"/>
    <s v="&lt;p&gt;Hi,&lt;/p&gt;_x000a_&lt;p&gt;Use Data &amp;gt; Text to Columns and for the delimiter use a space, each word will be in a separate cell. Is that what you want?_x000a_&lt;/p&gt;_x000a_"/>
    <d v="2010-05-10T16:30:30"/>
    <n v="0"/>
    <x v="1"/>
    <x v="0"/>
    <b v="1"/>
    <x v="0"/>
    <n v="2"/>
    <n v="40308.67083333333"/>
    <n v="0"/>
    <n v="374"/>
    <d v="2010-05-10T00:00:00"/>
    <n v="0"/>
    <x v="1673"/>
  </r>
  <r>
    <n v="1700"/>
    <n v="1"/>
    <x v="442"/>
    <x v="326"/>
    <s v="&lt;p&gt;Hi chippy&lt;/p&gt;_x000a_&lt;p&gt;If I go for delimiter by using a space that will create so many columns.  If the original column filled with 60 characters, I want to split the text into two columns max of 32 characters for example in orginal text it is like this.&lt;/p&gt;_x000a_&lt;p&gt;column A (ROW1): 52/1234 PADMAVATI FLATS BEHIND NEW FARIDA MARKET POONAM MARKET&lt;/p&gt;_x000a_&lt;p&gt;After editing&lt;br /&gt;_x000a_         A1      : 52/1234 PADMAVATI FLATS BEHIND_x000a_&lt;/p&gt;_x000a_"/>
    <d v="2010-05-10T16:55:54"/>
    <n v="0"/>
    <x v="2"/>
    <x v="0"/>
    <b v="1"/>
    <x v="0"/>
    <n v="2"/>
    <n v="40308.67083333333"/>
    <n v="0"/>
    <n v="374"/>
    <d v="2010-05-10T00:00:00"/>
    <n v="0"/>
    <x v="1674"/>
  </r>
  <r>
    <n v="1701"/>
    <n v="1"/>
    <x v="436"/>
    <x v="322"/>
    <s v="&lt;p&gt;Chandoo,&lt;br /&gt;_x000a_  Thank you, it worked well.&lt;br /&gt;_x000a_Hui,&lt;br /&gt;_x000a_  I could not get yours to work.  Could be user error though...  Thank you for your response._x000a_&lt;/p&gt;_x000a_"/>
    <d v="2010-05-10T17:40:48"/>
    <n v="0"/>
    <x v="3"/>
    <x v="0"/>
    <b v="1"/>
    <x v="0"/>
    <n v="2"/>
    <n v="40304.59097222222"/>
    <n v="0"/>
    <n v="374"/>
    <d v="2010-05-10T00:00:00"/>
    <n v="0"/>
    <x v="1675"/>
  </r>
  <r>
    <n v="1702"/>
    <n v="1"/>
    <x v="442"/>
    <x v="163"/>
    <s v="&lt;p&gt;Hi,&lt;/p&gt;_x000a_&lt;p&gt;OK, row A is =LEN(A1) 62 characters long, the longest of your two samples so in this case you could use in B1&lt;/p&gt;_x000a_&lt;p&gt;=TRIM(LEFT(A1,LEN(A1)/2)) and in C1&lt;/p&gt;_x000a_&lt;p&gt;=TRIM(MID(A1,LEN(A1)/2,32))&lt;/p&gt;_x000a_&lt;p&gt;But for row 2 this splits the word VISTA with V in B2 and VISTA in C2&lt;/p&gt;_x000a_&lt;p&gt;Are we getting closer to what you want?_x000a_&lt;/p&gt;_x000a_"/>
    <d v="2010-05-10T18:13:56"/>
    <n v="0"/>
    <x v="3"/>
    <x v="0"/>
    <b v="1"/>
    <x v="0"/>
    <n v="2"/>
    <n v="40308.67083333333"/>
    <n v="0"/>
    <n v="374"/>
    <d v="2010-05-10T00:00:00"/>
    <n v="0"/>
    <x v="1676"/>
  </r>
  <r>
    <n v="1703"/>
    <n v="1"/>
    <x v="442"/>
    <x v="163"/>
    <s v="&lt;p&gt;Hi again,&lt;/p&gt;_x000a_&lt;p&gt;I'm assuming you are using Excel 2007 so here's a solution using some helper columns&lt;/p&gt;_x000a_&lt;p&gt;In B1  =IFERROR(FIND(&quot; &quot;,$A1,1),&quot;&quot;)&lt;br /&gt;_x000a_In C2  =IFERROR(FIND(&quot; &quot;,$A1,B1+1),&quot;&quot;) fill this across to say cell M1&lt;br /&gt;_x000a_In N1  =HLOOKUP(32,B1:M1,1)&lt;br /&gt;_x000a_In O1  =TRIM(LEFT(A1,N1))&lt;br /&gt;_x000a_In  P1  =TRIM(MID(A1,N1,32))&lt;/p&gt;_x000a_&lt;p&gt;Then  select cells B1:P1 and auto-fill down, then hide columns  B:N_x000a_&lt;/p&gt;_x000a_"/>
    <d v="2010-05-10T18:32:14"/>
    <n v="0"/>
    <x v="4"/>
    <x v="0"/>
    <b v="1"/>
    <x v="0"/>
    <n v="2"/>
    <n v="40308.67083333333"/>
    <n v="0"/>
    <n v="374"/>
    <d v="2010-05-10T00:00:00"/>
    <n v="0"/>
    <x v="1677"/>
  </r>
  <r>
    <n v="1704"/>
    <n v="1"/>
    <x v="443"/>
    <x v="324"/>
    <s v="&lt;p&gt;Assume that I have an xl ss with all rows and cols in a nice orderly fashion. &lt;/p&gt;_x000a_&lt;p&gt;What I want to do is resize some of the cols without disturbing the col width for all other cells in that col? For example, assume I have col A that has 5 cells (A1:A5). I want to resize the col width of A3 to be narrower than the others without disturbing A1,A2,A4,A5.&lt;/p&gt;_x000a_&lt;p&gt;How do I do that?&lt;/p&gt;_x000a_&lt;p&gt;Jake._x000a_&lt;/p&gt;_x000a_"/>
    <d v="2010-05-10T18:45:18"/>
    <n v="0"/>
    <x v="0"/>
    <x v="0"/>
    <b v="0"/>
    <x v="0"/>
    <n v="2"/>
    <n v="40308.78125"/>
    <n v="0"/>
    <n v="374"/>
    <d v="2010-05-10T00:00:00"/>
    <n v="0"/>
    <x v="1678"/>
  </r>
  <r>
    <n v="1705"/>
    <n v="1"/>
    <x v="443"/>
    <x v="163"/>
    <s v="&lt;p&gt;Hi,&lt;/p&gt;_x000a_&lt;p&gt;The simple answer is you can't all cell columns are the same width if they are in the same column.&lt;/p&gt;_x000a_&lt;p&gt;But you can merge cells A1 with B1 to create one cell, do that to row 1,2,4 &amp;amp; 5. Row 3 will be two narrow cells.&lt;/p&gt;_x000a_&lt;p&gt;I don't know of any other way._x000a_&lt;/p&gt;_x000a_"/>
    <d v="2010-05-10T19:47:56"/>
    <n v="0"/>
    <x v="1"/>
    <x v="0"/>
    <b v="1"/>
    <x v="0"/>
    <n v="2"/>
    <n v="40308.78125"/>
    <n v="0"/>
    <n v="374"/>
    <d v="2010-05-10T00:00:00"/>
    <n v="0"/>
    <x v="1679"/>
  </r>
  <r>
    <n v="1706"/>
    <n v="1"/>
    <x v="436"/>
    <x v="2"/>
    <s v="&lt;p&gt;Todd&lt;br /&gt;_x000a_Did you press Ctrl Shift Enter after entering the formula ?&lt;br /&gt;_x000a_Not just Enter._x000a_&lt;/p&gt;_x000a_"/>
    <d v="2010-05-10T23:43:00"/>
    <n v="0"/>
    <x v="4"/>
    <x v="1"/>
    <b v="1"/>
    <x v="1"/>
    <n v="2"/>
    <n v="40304.59097222222"/>
    <n v="4.3972222222218988"/>
    <n v="375"/>
    <d v="2010-05-10T00:00:00"/>
    <s v="tdd903"/>
    <x v="1680"/>
  </r>
  <r>
    <n v="1707"/>
    <n v="1"/>
    <x v="442"/>
    <x v="326"/>
    <s v="&lt;p&gt;Hi,&lt;/p&gt;_x000a_&lt;p&gt;We are really getting closer but for bigger data's we can't break the word.&lt;/p&gt;_x000a_&lt;p&gt;In this function, can we add one morefunction of breaking the sentence where there is a  space within 32 characters but not to take all spaces into account. for ex;&lt;/p&gt;_x000a_&lt;p&gt;1567 TOPS RESTAURANT VISTA CORNER TP CROSSING&lt;br /&gt;_x000a_break will be between RESTAURANT / VISTA_x000a_&lt;/p&gt;_x000a_"/>
    <d v="2010-05-11T02:37:04"/>
    <n v="0"/>
    <x v="5"/>
    <x v="0"/>
    <b v="1"/>
    <x v="0"/>
    <n v="3"/>
    <n v="40308.67083333333"/>
    <n v="0"/>
    <n v="375"/>
    <d v="2010-05-11T00:00:00"/>
    <n v="0"/>
    <x v="1681"/>
  </r>
  <r>
    <n v="1708"/>
    <n v="1"/>
    <x v="442"/>
    <x v="2"/>
    <s v="&lt;p&gt;Gopalk&lt;br /&gt;_x000a_Without a defined set of rules you could try something like&lt;br /&gt;_x000a_in B1 put &lt;code&gt;=LEFT(A1,FIND(&amp;quot; &amp;quot;,A1,LEN(A1)/4))&lt;/code&gt;&lt;br /&gt;_x000a_in B2 put &lt;code&gt;=RIGHT(A1,LEN(A1)-LEN(B1))&lt;/code&gt;&lt;br /&gt;_x000a_It will find the first space after 1/4 the length and separate at that point_x000a_&lt;/p&gt;_x000a_"/>
    <d v="2010-05-11T04:44:36"/>
    <n v="0"/>
    <x v="6"/>
    <x v="1"/>
    <b v="1"/>
    <x v="1"/>
    <n v="3"/>
    <n v="40308.67083333333"/>
    <n v="0.52680555555707542"/>
    <n v="376"/>
    <d v="2010-05-11T00:00:00"/>
    <s v="GOPALK"/>
    <x v="1682"/>
  </r>
  <r>
    <n v="1709"/>
    <n v="1"/>
    <x v="444"/>
    <x v="173"/>
    <s v="&lt;p&gt;I am using the Date and Time Picker in a simple, very simple, shift report file.  Every I open up the file,  two different cells open w/the date and time picker.  One is 1 col wide and 3 rows long, the other is just a single cell, yet its obscured by the larger date and time picker.  If i select design mode and edit the size of the smaller cell, deselect design mode everything is fine._x000a_&lt;/p&gt;_x000a_"/>
    <d v="2010-05-11T05:37:05"/>
    <n v="0"/>
    <x v="0"/>
    <x v="0"/>
    <b v="0"/>
    <x v="0"/>
    <n v="3"/>
    <n v="40309.234027777777"/>
    <n v="0"/>
    <n v="376"/>
    <d v="2010-05-11T00:00:00"/>
    <n v="0"/>
    <x v="1683"/>
  </r>
  <r>
    <n v="1710"/>
    <n v="1"/>
    <x v="442"/>
    <x v="163"/>
    <s v="&lt;p&gt;Hi,&lt;/p&gt;_x000a_&lt;p&gt;We could do with a comma (or something like that) in the line to define where you want the break to be_x000a_&lt;/p&gt;_x000a_"/>
    <d v="2010-05-11T06:36:39"/>
    <n v="0"/>
    <x v="7"/>
    <x v="0"/>
    <b v="1"/>
    <x v="0"/>
    <n v="3"/>
    <n v="40308.67083333333"/>
    <n v="0"/>
    <n v="376"/>
    <d v="2010-05-11T00:00:00"/>
    <n v="0"/>
    <x v="1684"/>
  </r>
  <r>
    <n v="1711"/>
    <n v="1"/>
    <x v="445"/>
    <x v="232"/>
    <s v="&lt;p&gt;Hello,&lt;/p&gt;_x000a_&lt;p&gt;I have a data in two colums like&lt;br /&gt;_x000a_A 10&lt;br /&gt;_x000a_B 20&lt;br /&gt;_x000a_A 30&lt;br /&gt;_x000a_C 15&lt;br /&gt;_x000a_D 20&lt;br /&gt;_x000a_B 25&lt;br /&gt;_x000a_A 40&lt;/p&gt;_x000a_&lt;p&gt;If I use Vlookup will get for lookup up value&quot;A&quot; -  it will pick up corresponding first occurance only ie,10 instead of 10,30,40&lt;/p&gt;_x000a_&lt;p&gt;If I need like this how do I get it?&lt;/p&gt;_x000a_&lt;p&gt;Regards,&lt;br /&gt;_x000a_Vinu._x000a_&lt;/p&gt;_x000a_"/>
    <d v="2010-05-11T10:02:40"/>
    <n v="0"/>
    <x v="0"/>
    <x v="0"/>
    <b v="0"/>
    <x v="0"/>
    <n v="3"/>
    <n v="40309.418055555558"/>
    <n v="0"/>
    <n v="376"/>
    <d v="2010-05-11T00:00:00"/>
    <n v="0"/>
    <x v="1685"/>
  </r>
  <r>
    <n v="1712"/>
    <n v="1"/>
    <x v="445"/>
    <x v="158"/>
    <s v="&lt;p&gt;Hi Vinu,&lt;/p&gt;_x000a_&lt;p&gt;Are you trying to have the lookup values listed as you have shown or summed?&lt;/p&gt;_x000a_&lt;p&gt;If you are looking to sum all occurances you can use SUMIF(RANGE,CRITERIA).&lt;/p&gt;_x000a_&lt;p&gt;I would imagine that if you want the lookup values listed you will need some VBA._x000a_&lt;/p&gt;_x000a_"/>
    <d v="2010-05-11T12:16:33"/>
    <n v="0"/>
    <x v="1"/>
    <x v="0"/>
    <b v="1"/>
    <x v="0"/>
    <n v="3"/>
    <n v="40309.418055555558"/>
    <n v="0"/>
    <n v="376"/>
    <d v="2010-05-11T00:00:00"/>
    <n v="0"/>
    <x v="1686"/>
  </r>
  <r>
    <n v="1713"/>
    <n v="1"/>
    <x v="445"/>
    <x v="158"/>
    <s v="&lt;p&gt;You should be able to work something out using the code on the link below:&lt;/p&gt;_x000a_&lt;p&gt;http://www.ozgrid.com/VBA/occurrence-lookup.htm_x000a_&lt;/p&gt;_x000a_"/>
    <d v="2010-05-11T12:22:02"/>
    <n v="0"/>
    <x v="2"/>
    <x v="0"/>
    <b v="1"/>
    <x v="0"/>
    <n v="3"/>
    <n v="40309.418055555558"/>
    <n v="0"/>
    <n v="376"/>
    <d v="2010-05-11T00:00:00"/>
    <n v="0"/>
    <x v="1687"/>
  </r>
  <r>
    <n v="1714"/>
    <n v="1"/>
    <x v="445"/>
    <x v="232"/>
    <s v="&lt;p&gt;I need corresponding value(not the sum) without using VBA.&lt;br /&gt;_x000a_Is there any possibility by using Array formual or any other formula.&lt;/p&gt;_x000a_&lt;p&gt;Regards,&lt;br /&gt;_x000a_vinu_x000a_&lt;/p&gt;_x000a_"/>
    <d v="2010-05-11T12:52:38"/>
    <n v="0"/>
    <x v="3"/>
    <x v="0"/>
    <b v="1"/>
    <x v="0"/>
    <n v="3"/>
    <n v="40309.418055555558"/>
    <n v="0"/>
    <n v="376"/>
    <d v="2010-05-11T00:00:00"/>
    <n v="0"/>
    <x v="1688"/>
  </r>
  <r>
    <n v="1715"/>
    <n v="1"/>
    <x v="445"/>
    <x v="2"/>
    <s v="&lt;p&gt;also have a look at the last post by Jive, towards the bottom of this page&lt;br /&gt;_x000a_http://chandoo.org/wp/2008/05/28/how-to-add-a-range-of-cells-in-excel-concat/&lt;br /&gt;_x000a_That should do what you want_x000a_&lt;/p&gt;_x000a_"/>
    <d v="2010-05-11T13:17:55"/>
    <n v="0"/>
    <x v="4"/>
    <x v="1"/>
    <b v="1"/>
    <x v="1"/>
    <n v="3"/>
    <n v="40309.418055555558"/>
    <n v="0.13605324074160308"/>
    <n v="377"/>
    <d v="2010-05-11T00:00:00"/>
    <s v="vinu"/>
    <x v="1689"/>
  </r>
  <r>
    <n v="1716"/>
    <n v="1"/>
    <x v="445"/>
    <x v="232"/>
    <s v="&lt;p&gt;Hui,&lt;/p&gt;_x000a_&lt;p&gt;Hope this solution is for different post.. not for this._x000a_&lt;/p&gt;_x000a_"/>
    <d v="2010-05-11T13:59:32"/>
    <n v="0"/>
    <x v="5"/>
    <x v="0"/>
    <b v="1"/>
    <x v="0"/>
    <n v="3"/>
    <n v="40309.418055555558"/>
    <n v="0"/>
    <n v="377"/>
    <d v="2010-05-11T00:00:00"/>
    <n v="0"/>
    <x v="1690"/>
  </r>
  <r>
    <n v="1717"/>
    <n v="1"/>
    <x v="439"/>
    <x v="313"/>
    <s v="&lt;p&gt;Here's a start:&lt;br /&gt;_x000a_(I'm answering my own question)&lt;/p&gt;_x000a_&lt;p&gt;1.  From the query tool, add a criteria field&lt;br /&gt;_x000a_2.  Under criteria, put a prompt in [] brackets.  &lt;/p&gt;_x000a_&lt;p&gt;So, in my case I'm doing the status field.  After adding table.status, I put:&lt;/p&gt;_x000a_&lt;p&gt;[Enter status] in the criteria.  When a consumer launches the query, excel brings up a dialog box for &quot;enter status&quot;.  It's still unclear whether I can make this into a like statement, but I'm going to play with it and see what happens._x000a_&lt;/p&gt;_x000a_"/>
    <d v="2010-05-11T14:01:43"/>
    <n v="0"/>
    <x v="1"/>
    <x v="0"/>
    <b v="1"/>
    <x v="0"/>
    <n v="3"/>
    <n v="40306.625694444447"/>
    <n v="0"/>
    <n v="377"/>
    <d v="2010-05-11T00:00:00"/>
    <n v="0"/>
    <x v="1691"/>
  </r>
  <r>
    <n v="1718"/>
    <n v="1"/>
    <x v="445"/>
    <x v="158"/>
    <s v="&lt;p&gt;Vinu,&lt;/p&gt;_x000a_&lt;p&gt;The two links that Hui and I have referenced are for User Defined Functions (UDFs). Whilst these are written VBA code you can use them as straight formulae within your speadsheet.&lt;/p&gt;_x000a_&lt;p&gt;Copy the code into the VBE (Alt+F11 - add module into your workbook and copy the code in),save and then simply type the formula into your spreadsheet.&lt;/p&gt;_x000a_&lt;p&gt;The one Hui has directed you to looks like a brilliant function that should certainly do what you need._x000a_&lt;/p&gt;_x000a_"/>
    <d v="2010-05-11T14:08:58"/>
    <n v="0"/>
    <x v="6"/>
    <x v="0"/>
    <b v="1"/>
    <x v="0"/>
    <n v="3"/>
    <n v="40309.418055555558"/>
    <n v="0"/>
    <n v="377"/>
    <d v="2010-05-11T00:00:00"/>
    <n v="0"/>
    <x v="1692"/>
  </r>
  <r>
    <n v="1719"/>
    <n v="1"/>
    <x v="445"/>
    <x v="2"/>
    <s v="&lt;p&gt;Thanx Clarity&lt;/p&gt;_x000a_&lt;p&gt;Vinu&lt;br /&gt;_x000a_If you are looking for a cell to contain an answer like 10,30,40&lt;br /&gt;_x000a_what I have suggested will help you&lt;br /&gt;_x000a_or do you want to be able to pick from the values 10,30,40 based on a value &quot;A&quot; elsewhere&lt;br /&gt;_x000a_Otherwise can you please explain what exactly you are after as the display in a cell_x000a_&lt;/p&gt;_x000a_"/>
    <d v="2010-05-11T14:56:54"/>
    <n v="0"/>
    <x v="7"/>
    <x v="1"/>
    <b v="1"/>
    <x v="1"/>
    <n v="3"/>
    <n v="40309.418055555558"/>
    <n v="0.20479166666336823"/>
    <n v="378"/>
    <d v="2010-05-11T00:00:00"/>
    <s v="vinu"/>
    <x v="1693"/>
  </r>
  <r>
    <n v="1720"/>
    <n v="1"/>
    <x v="446"/>
    <x v="5"/>
    <s v="&lt;p&gt;Hello, I'm creating a timesheet that logs hours worked, flexi and also toil time, which is calcluated differently from flexi. I've just changed the format of some cells to a custom time format so that I can calculate in time and not decimal hours. Now I can't get my conditional formatting to work because it checks for greater &amp;gt; 12 when I now need the conditional formatting to check for &amp;gt; (or &amp;lt; 12:00) as hh:mm. There's a cap on flexi with only 12 hours flexi allowed in any one period so I need to flag when the total goes over the capped 12:00 hours. I've looked at the conditional with dates stuff but there's nothing about checking for greater than or less than a number of hours where the hours will be formatted as hh:mm. &lt;/p&gt;_x000a_&lt;p&gt;Thanks in advance._x000a_&lt;/p&gt;_x000a_"/>
    <d v="2010-05-11T15:19:58"/>
    <n v="0"/>
    <x v="0"/>
    <x v="0"/>
    <b v="0"/>
    <x v="0"/>
    <n v="3"/>
    <n v="40309.638194444444"/>
    <n v="0"/>
    <n v="378"/>
    <d v="2010-05-11T00:00:00"/>
    <n v="0"/>
    <x v="1694"/>
  </r>
  <r>
    <n v="1721"/>
    <n v="1"/>
    <x v="446"/>
    <x v="5"/>
    <s v="&lt;p&gt;Figured it out. Referenced another cell formatted to hh:mm with the hour cap value in it._x000a_&lt;/p&gt;_x000a_"/>
    <d v="2010-05-11T15:54:08"/>
    <n v="0"/>
    <x v="1"/>
    <x v="0"/>
    <b v="1"/>
    <x v="0"/>
    <n v="3"/>
    <n v="40309.638194444444"/>
    <n v="0"/>
    <n v="378"/>
    <d v="2010-05-11T00:00:00"/>
    <n v="0"/>
    <x v="1695"/>
  </r>
  <r>
    <n v="1722"/>
    <n v="6"/>
    <x v="415"/>
    <x v="7"/>
    <s v="&lt;p&gt;Apologies for the dupes...&lt;/p&gt;_x000a_&lt;p&gt;http://blog.contextures.com/&lt;br /&gt;_x000a_http://www.databison.com/&lt;br /&gt;_x000a_http://dmoffat.wordpress.com/&lt;br /&gt;_x000a_http://msmvps.com/blogs/xldynamic/default.aspx&lt;br /&gt;_x000a_http://www.blog.methodsinexcel.co.uk/&lt;br /&gt;_x000a_http://chandoo.org/wp&lt;br /&gt;_x000a_http://peltiertech.com/WordPress&lt;br /&gt;_x000a_http://smurfonspreadsheets.wordpress.com/_x000a_&lt;/p&gt;_x000a_"/>
    <d v="2010-05-12T01:02:25"/>
    <n v="0"/>
    <x v="11"/>
    <x v="0"/>
    <b v="1"/>
    <x v="0"/>
    <n v="4"/>
    <n v="40291.089583333334"/>
    <n v="0"/>
    <n v="378"/>
    <d v="2010-05-12T00:00:00"/>
    <n v="0"/>
    <x v="1696"/>
  </r>
  <r>
    <n v="1723"/>
    <n v="1"/>
    <x v="445"/>
    <x v="232"/>
    <s v="&lt;p&gt;Hi all,&lt;/p&gt;_x000a_&lt;p&gt;I wud like to see like this.&lt;br /&gt;_x000a_If i want to lookup and pick the numbers based on letters -  I use vlookup, but it picks only 10 for All &quot;A&quot;.  I want to get&lt;br /&gt;_x000a_A 10&lt;br /&gt;_x000a_A 30&lt;br /&gt;_x000a_A 40&lt;/p&gt;_x000a_&lt;p&gt;Vlookup wont give you this, so is there any formula to get this.??&lt;br /&gt;_x000a_I used below array formula but not able to find correct ans for few items.&lt;br /&gt;_x000a_=INDEX($A$1:$B$12,SMALL(IF($A$1:$A$12=$I19,ROW($A$1:$A$12)),IF(I18&amp;lt;&amp;gt;I19,ROW($1:$1),ROW(1:1)-1)),2)_x000a_&lt;/p&gt;_x000a_"/>
    <d v="2010-05-12T06:30:11"/>
    <n v="0"/>
    <x v="8"/>
    <x v="0"/>
    <b v="1"/>
    <x v="0"/>
    <n v="4"/>
    <n v="40309.418055555558"/>
    <n v="0"/>
    <n v="378"/>
    <d v="2010-05-12T00:00:00"/>
    <n v="0"/>
    <x v="1697"/>
  </r>
  <r>
    <n v="1724"/>
    <n v="1"/>
    <x v="442"/>
    <x v="326"/>
    <s v="&lt;p&gt;Thanks a lot Mr.Hui.  It's a perfect and marvelus solution and saved lots of time. This is what I required.&lt;/p&gt;_x000a_&lt;p&gt;Thanks once again&lt;/p&gt;_x000a_&lt;p&gt;Gopalk_x000a_&lt;/p&gt;_x000a_"/>
    <d v="2010-05-12T15:28:58"/>
    <n v="0"/>
    <x v="8"/>
    <x v="0"/>
    <b v="1"/>
    <x v="0"/>
    <n v="4"/>
    <n v="40308.67083333333"/>
    <n v="0"/>
    <n v="378"/>
    <d v="2010-05-12T00:00:00"/>
    <n v="0"/>
    <x v="1698"/>
  </r>
  <r>
    <n v="1725"/>
    <n v="1"/>
    <x v="445"/>
    <x v="2"/>
    <s v="&lt;p&gt;Vinu&lt;br /&gt;_x000a_Try the following,&lt;br /&gt;_x000a_Select the data Area A1:B7 in your example&lt;br /&gt;_x000a_Insert a Pivot Table with th e following fields&lt;br /&gt;_x000a_Report Filter Column A&lt;br /&gt;_x000a_Sum Values Sum of 10 (Col B) Dont worry if it shows Count of 10 instead of Sum of 10,&lt;br /&gt;_x000a_Insert the Pivot Table some where&lt;br /&gt;_x000a_On the Report Filter, Select Multiple Items and then just select Value A&lt;br /&gt;_x000a_Double Click on the value in the main part of the pivot table&lt;br /&gt;_x000a_A New Page will open with the values listed as you requested_x000a_&lt;/p&gt;_x000a_"/>
    <d v="2010-05-12T23:53:31"/>
    <n v="0"/>
    <x v="9"/>
    <x v="1"/>
    <b v="1"/>
    <x v="1"/>
    <n v="4"/>
    <n v="40309.418055555558"/>
    <n v="1.5774421296300716"/>
    <n v="379"/>
    <d v="2010-05-12T00:00:00"/>
    <s v="vinu"/>
    <x v="1699"/>
  </r>
  <r>
    <n v="1726"/>
    <n v="1"/>
    <x v="446"/>
    <x v="2"/>
    <s v="&lt;p&gt;Mochj&lt;br /&gt;_x000a_Thats great that you worked it out yourself, It is the best way to learn.&lt;br /&gt;_x000a_Don't be afraid of posting your solution for others to see, as other readers may well be interested in your solution_x000a_&lt;/p&gt;_x000a_"/>
    <d v="2010-05-13T00:02:14"/>
    <n v="0"/>
    <x v="2"/>
    <x v="1"/>
    <b v="1"/>
    <x v="1"/>
    <n v="5"/>
    <n v="40309.638194444444"/>
    <n v="1.3633564814808778"/>
    <n v="380"/>
    <d v="2010-05-13T00:00:00"/>
    <s v="mochj"/>
    <x v="1700"/>
  </r>
  <r>
    <n v="1727"/>
    <n v="1"/>
    <x v="444"/>
    <x v="2"/>
    <s v="&lt;p&gt;Which Date and Time Picker are you using ?_x000a_&lt;/p&gt;_x000a_"/>
    <d v="2010-05-13T03:57:45"/>
    <n v="0"/>
    <x v="1"/>
    <x v="1"/>
    <b v="1"/>
    <x v="1"/>
    <n v="5"/>
    <n v="40309.234027777777"/>
    <n v="1.9310763888934162"/>
    <n v="381"/>
    <d v="2010-05-13T00:00:00"/>
    <s v="bfraser"/>
    <x v="1701"/>
  </r>
  <r>
    <n v="1728"/>
    <n v="1"/>
    <x v="427"/>
    <x v="189"/>
    <s v="&lt;p&gt;I solved the problem with the empty row by adding&lt;/p&gt;_x000a_&lt;p&gt;WHERE &lt;code&gt;column b&lt;/code&gt; IS NOT NULL &lt;/p&gt;_x000a_&lt;p&gt;to the SQL query in the data connection. Now I can group dates and bring multiple files in... GREAT :-)&lt;/p&gt;_x000a_&lt;p&gt;Thanks_x000a_&lt;/p&gt;_x000a_"/>
    <d v="2010-05-13T09:02:40"/>
    <n v="0"/>
    <x v="6"/>
    <x v="0"/>
    <b v="1"/>
    <x v="0"/>
    <n v="5"/>
    <n v="40301.453472222223"/>
    <n v="0"/>
    <n v="381"/>
    <d v="2010-05-13T00:00:00"/>
    <n v="0"/>
    <x v="1702"/>
  </r>
  <r>
    <n v="1729"/>
    <n v="1"/>
    <x v="447"/>
    <x v="327"/>
    <s v="&lt;p&gt;Dear Mr Chandoo,&lt;/p&gt;_x000a_&lt;p&gt;Please tell me how to create a scrolling text in Excel, like the one we've on TV news channels.&lt;br /&gt;_x000a_Thanking you_x000a_&lt;/p&gt;_x000a_"/>
    <d v="2010-05-13T10:35:44"/>
    <n v="0"/>
    <x v="0"/>
    <x v="0"/>
    <b v="0"/>
    <x v="0"/>
    <n v="5"/>
    <n v="40311.440972222219"/>
    <n v="0"/>
    <n v="381"/>
    <d v="2010-05-13T00:00:00"/>
    <n v="0"/>
    <x v="1703"/>
  </r>
  <r>
    <n v="1730"/>
    <n v="1"/>
    <x v="447"/>
    <x v="163"/>
    <s v="&lt;p&gt;Hi kishore_lp,&lt;/p&gt;_x000a_&lt;p&gt;I just happened to Google and this came up - any use?&lt;/p&gt;_x000a_&lt;p&gt;http://www.andypope.info/fun/pixilate.htm_x000a_&lt;/p&gt;_x000a_"/>
    <d v="2010-05-13T11:58:13"/>
    <n v="0"/>
    <x v="1"/>
    <x v="0"/>
    <b v="1"/>
    <x v="0"/>
    <n v="5"/>
    <n v="40311.440972222219"/>
    <n v="0"/>
    <n v="381"/>
    <d v="2010-05-13T00:00:00"/>
    <n v="0"/>
    <x v="1704"/>
  </r>
  <r>
    <n v="1731"/>
    <n v="1"/>
    <x v="447"/>
    <x v="2"/>
    <s v="&lt;p&gt;Andy has another example here&lt;br /&gt;_x000a_3rd Post&lt;br /&gt;_x000a_http://www.ozgrid.com/forum/showthread.php?t=41046&amp;amp;highlight=marquee_x000a_&lt;/p&gt;_x000a_"/>
    <d v="2010-05-13T12:00:39"/>
    <n v="0"/>
    <x v="2"/>
    <x v="1"/>
    <b v="1"/>
    <x v="1"/>
    <n v="5"/>
    <n v="40311.440972222219"/>
    <n v="5.9479166666278616E-2"/>
    <n v="382"/>
    <d v="2010-05-13T00:00:00"/>
    <s v="kishore_lp"/>
    <x v="1705"/>
  </r>
  <r>
    <n v="1732"/>
    <n v="1"/>
    <x v="447"/>
    <x v="158"/>
    <s v="&lt;p&gt;Hi,&lt;/p&gt;_x000a_&lt;p&gt;Nice concept. I had a little play with some VBA:&lt;/p&gt;_x000a_&lt;p&gt;Sub Ticker()&lt;/p&gt;_x000a_&lt;p&gt;Dim VText As String&lt;br /&gt;_x000a_Dim i As String&lt;/p&gt;_x000a_&lt;p&gt;VText = Range(&quot;C4&quot;).Text&lt;/p&gt;_x000a_&lt;p&gt;ia = 0&lt;/p&gt;_x000a_&lt;p&gt;Do While ia &amp;lt; 2&lt;br /&gt;_x000a_i = 0&lt;br /&gt;_x000a_Do While i &amp;lt; Len(VText)&lt;/p&gt;_x000a_&lt;p&gt;Range(&quot;C5&quot;).FormulaR1C1 = Right(VText, Len(VText) - i)&lt;/p&gt;_x000a_&lt;p&gt;Range(&quot;C6&quot;).FormulaR1C1 = Left(VText, i)&lt;/p&gt;_x000a_&lt;p&gt;i = i + 1&lt;/p&gt;_x000a_&lt;p&gt;Loop&lt;/p&gt;_x000a_&lt;p&gt;Range(&quot;C5&quot;) = VText&lt;/p&gt;_x000a_&lt;p&gt;ia = ia + 1&lt;br /&gt;_x000a_Loop&lt;/p&gt;_x000a_&lt;p&gt;End Sub&lt;/p&gt;_x000a_&lt;p&gt;Where:&lt;br /&gt;_x000a_ia is the number of full loops&lt;br /&gt;_x000a_i controls the individual runs&lt;/p&gt;_x000a_&lt;p&gt;C4 is the Ticker itself formula is &quot;=C5&amp;amp;C6&quot;&lt;br /&gt;_x000a_C5 is a helper cell removing one from the left each time&lt;br /&gt;_x000a_C6 is a helper cell adding one to the right&lt;/p&gt;_x000a_&lt;p&gt;Put your text in C5 and run the macro_x000a_&lt;/p&gt;_x000a_"/>
    <d v="2010-05-13T12:18:57"/>
    <n v="0"/>
    <x v="3"/>
    <x v="0"/>
    <b v="1"/>
    <x v="0"/>
    <n v="5"/>
    <n v="40311.440972222219"/>
    <n v="0"/>
    <n v="382"/>
    <d v="2010-05-13T00:00:00"/>
    <n v="0"/>
    <x v="1706"/>
  </r>
  <r>
    <n v="1733"/>
    <n v="1"/>
    <x v="448"/>
    <x v="328"/>
    <s v="&lt;p&gt;Hi, is there a way to use conditional formatting to do neat things like have a cell flash when certain criteria are met? For example, if the result of a formula is not equal to zero, hightlight the cell, flash,blinking lights, etc. to draw attention to the delta. Thanks._x000a_&lt;/p&gt;_x000a_"/>
    <d v="2010-05-13T13:25:32"/>
    <n v="0"/>
    <x v="0"/>
    <x v="0"/>
    <b v="0"/>
    <x v="0"/>
    <n v="5"/>
    <n v="40311.559027777781"/>
    <n v="0"/>
    <n v="382"/>
    <d v="2010-05-13T00:00:00"/>
    <n v="0"/>
    <x v="1707"/>
  </r>
  <r>
    <n v="1734"/>
    <n v="1"/>
    <x v="448"/>
    <x v="2"/>
    <s v="&lt;p&gt;Wysie&lt;br /&gt;_x000a_With conditional formatting you can change the appearance of cells, including the Font and all properties, background and all properties and border properties.&lt;br /&gt;_x000a_You can have warning boxes pop up using data validation with relevant messages.&lt;br /&gt;_x000a_Have a look at&lt;br /&gt;_x000a_http://chandoo.org/wp/2008/03/13/want-to-be-an-excel-conditional-formatting-rock-star-read-this/&lt;br /&gt;_x000a_or&lt;br /&gt;_x000a_http://chandoo.org/wp/2008/08/07/excel-add-drop-down-list/&lt;/p&gt;_x000a_&lt;p&gt;I think they dropped the sparkle font property when they went to Office 2007!&lt;br /&gt;_x000a_ps: Text Effects used to be a font property in Word upto 2003 and was dropped in 2007&lt;br /&gt;_x000a_It was never available in Excel. I do miss the twinkle and sparkle effects._x000a_&lt;/p&gt;_x000a_"/>
    <d v="2010-05-13T13:58:00"/>
    <n v="0"/>
    <x v="1"/>
    <x v="1"/>
    <b v="1"/>
    <x v="1"/>
    <n v="5"/>
    <n v="40311.559027777781"/>
    <n v="2.2916666661330964E-2"/>
    <n v="383"/>
    <d v="2010-05-13T00:00:00"/>
    <s v="wysie218"/>
    <x v="1708"/>
  </r>
  <r>
    <n v="1735"/>
    <n v="1"/>
    <x v="449"/>
    <x v="329"/>
    <s v="&lt;p&gt;Does anyone know how I can display all of that data with a certain field assiocated to it from another worksheet? Example, I want to display all of the projects with an &quot;active&quot; flag, owned by a certain person in my &quot;dash board&quot; sheet. I have a main data dump from our corporate system with ALL of the numbers in one work sheet. I have a dashboard created, I pick the responsible person from a dropdown and want excel to search and display all of the projects that are assigned to that person. I am sorry is that is not descriptive enough, thanks in advance._x000a_&lt;/p&gt;_x000a_"/>
    <d v="2010-05-13T14:44:59"/>
    <n v="0"/>
    <x v="0"/>
    <x v="0"/>
    <b v="0"/>
    <x v="0"/>
    <n v="5"/>
    <n v="40311.613888888889"/>
    <n v="0"/>
    <n v="383"/>
    <d v="2010-05-13T00:00:00"/>
    <n v="0"/>
    <x v="1709"/>
  </r>
  <r>
    <n v="1736"/>
    <n v="1"/>
    <x v="448"/>
    <x v="328"/>
    <s v="&lt;p&gt;Thanks Hui...this was very helpful._x000a_&lt;/p&gt;_x000a_"/>
    <d v="2010-05-13T15:14:40"/>
    <n v="0"/>
    <x v="2"/>
    <x v="0"/>
    <b v="1"/>
    <x v="0"/>
    <n v="5"/>
    <n v="40311.559027777781"/>
    <n v="0"/>
    <n v="383"/>
    <d v="2010-05-13T00:00:00"/>
    <n v="0"/>
    <x v="1710"/>
  </r>
  <r>
    <n v="1737"/>
    <n v="1"/>
    <x v="450"/>
    <x v="330"/>
    <s v="&lt;p&gt;I need to represent a x-y scatter curve in a different way that is i need THICK line instead of standard available thickness&lt;/p&gt;_x000a_&lt;p&gt;Actually the thickness should look like hatching pattern&lt;/p&gt;_x000a_&lt;p&gt;I even tried by copying and pasting a image into the chart poits...but as my chart is constructed by more than 10000 x-y coordinate the same times the image is copied in chart which is taking more memory and time and at the same time it is taking more time_x000a_&lt;/p&gt;_x000a_"/>
    <d v="2010-05-13T19:32:15"/>
    <n v="0"/>
    <x v="0"/>
    <x v="0"/>
    <b v="0"/>
    <x v="0"/>
    <n v="5"/>
    <n v="40311.813888888886"/>
    <n v="0"/>
    <n v="383"/>
    <d v="2010-05-13T00:00:00"/>
    <n v="0"/>
    <x v="1711"/>
  </r>
  <r>
    <n v="1738"/>
    <n v="1"/>
    <x v="451"/>
    <x v="328"/>
    <s v="&lt;p&gt;Hi, is it possible to use the Match and index formulas to match three values? For example, right now I'm matching the account and year to pull in the value I need. I need to add a third dimension...match the department, account and year to pull in the value. How can I do that? Help! Thanks._x000a_&lt;/p&gt;_x000a_"/>
    <d v="2010-05-13T20:01:43"/>
    <n v="0"/>
    <x v="0"/>
    <x v="0"/>
    <b v="0"/>
    <x v="0"/>
    <n v="5"/>
    <n v="40311.834027777775"/>
    <n v="0"/>
    <n v="383"/>
    <d v="2010-05-13T00:00:00"/>
    <n v="0"/>
    <x v="1712"/>
  </r>
  <r>
    <n v="1739"/>
    <n v="5"/>
    <x v="93"/>
    <x v="330"/>
    <s v="&lt;p&gt;Hi it is really nice...and exiting,,,,,,,,,,,the book took me to a new world of xl_x000a_&lt;/p&gt;_x000a_"/>
    <d v="2010-05-13T20:51:56"/>
    <n v="0"/>
    <x v="1"/>
    <x v="0"/>
    <b v="1"/>
    <x v="0"/>
    <n v="5"/>
    <n v="40100.3125"/>
    <n v="0"/>
    <n v="383"/>
    <d v="2010-05-13T00:00:00"/>
    <n v="0"/>
    <x v="1713"/>
  </r>
  <r>
    <n v="1740"/>
    <n v="1"/>
    <x v="451"/>
    <x v="2"/>
    <s v="&lt;p&gt;Wysie&lt;br /&gt;_x000a_Have a read of http://chandoo.org/forums/topic/need-to-retrieve-data-from-3rd-column-based-upon-criteria-in-first-2-columns&lt;br /&gt;_x000a_which could be extended to 3 columns&lt;br /&gt;_x000a_If you are retrieving a single value I would use&lt;br /&gt;_x000a_&lt;code&gt;=Sumproduct((Range=Department)*(Range=Account)*(Range=Year),(Value Range))&lt;/code&gt;&lt;br /&gt;_x000a_set the ranges to the appropriate ranges_x000a_&lt;/p&gt;_x000a_"/>
    <d v="2010-05-13T23:52:34"/>
    <n v="0"/>
    <x v="1"/>
    <x v="1"/>
    <b v="1"/>
    <x v="1"/>
    <n v="5"/>
    <n v="40311.834027777775"/>
    <n v="0.16081018518889323"/>
    <n v="384"/>
    <d v="2010-05-13T00:00:00"/>
    <s v="wysie218"/>
    <x v="1714"/>
  </r>
  <r>
    <n v="1741"/>
    <n v="1"/>
    <x v="450"/>
    <x v="2"/>
    <s v="&lt;p&gt;Navogind&lt;br /&gt;_x000a_You could use a Stacked Area Chart&lt;br /&gt;_x000a_setup say 2 dummy ranges&lt;br /&gt;_x000a_Range 1 = Value + 2% of Maximum Value of the whole range&lt;br /&gt;_x000a_Range 2 = Value - 2% of Maximum Value of the whole range&lt;br /&gt;_x000a_This will give you a line 2% either side of where it should be&lt;br /&gt;_x000a_Make the bottom area transparent (No Color)&lt;br /&gt;_x000a_Change the top area to have whatever fill type you want&lt;br /&gt;_x000a_Change the 2% to suit your needs_x000a_&lt;/p&gt;_x000a_"/>
    <d v="2010-05-13T23:57:32"/>
    <n v="0"/>
    <x v="1"/>
    <x v="1"/>
    <b v="1"/>
    <x v="1"/>
    <n v="5"/>
    <n v="40311.813888888886"/>
    <n v="0.18439814815064892"/>
    <n v="385"/>
    <d v="2010-05-13T00:00:00"/>
    <s v="nagovind"/>
    <x v="1715"/>
  </r>
  <r>
    <n v="1742"/>
    <n v="1"/>
    <x v="445"/>
    <x v="232"/>
    <s v="&lt;p&gt;Thanks Hui.._x000a_&lt;/p&gt;_x000a_"/>
    <d v="2010-05-14T14:11:33"/>
    <n v="0"/>
    <x v="10"/>
    <x v="0"/>
    <b v="1"/>
    <x v="0"/>
    <n v="6"/>
    <n v="40309.418055555558"/>
    <n v="0"/>
    <n v="385"/>
    <d v="2010-05-14T00:00:00"/>
    <n v="0"/>
    <x v="1716"/>
  </r>
  <r>
    <n v="1743"/>
    <n v="1"/>
    <x v="452"/>
    <x v="331"/>
    <s v="&lt;p&gt;Hello - My questions is that I have a log that I have set up to track due dates.  I have set up a V-Lookup to track tasks and how long those tasks take.  So if my task is to lawn cutting @ dayton &amp;amp; the due date is in 2 days.  How do I populate that I only want the due dates to be work days (not weekends).  Currently if I input 5/13/10 as the request date &amp;amp; the due date is in 2 days - the due date shows up as being on 5/15 &amp;amp; I do not work on Saturday or Sunday so I want the due date to be 5/17.  Can you help?  THANKS!_x000a_&lt;/p&gt;_x000a_"/>
    <d v="2010-05-14T15:19:53"/>
    <n v="0"/>
    <x v="0"/>
    <x v="0"/>
    <b v="0"/>
    <x v="0"/>
    <n v="6"/>
    <n v="40312.638194444444"/>
    <n v="0"/>
    <n v="385"/>
    <d v="2010-05-14T00:00:00"/>
    <n v="0"/>
    <x v="1717"/>
  </r>
  <r>
    <n v="1744"/>
    <n v="1"/>
    <x v="450"/>
    <x v="330"/>
    <s v="&lt;p&gt;Hi Hui&lt;br /&gt;_x000a_Thanks  for your reply&lt;br /&gt;_x000a_But i am not getting you 100% (i am understanding the method but unable to implement)&lt;br /&gt;_x000a_Actually i have many other curves in the same chart (say 9 curves) which is of Scatter type only&lt;/p&gt;_x000a_&lt;p&gt;If it is possible by any means to send a excel sheet attachment, explaining my issues it is better_x000a_&lt;/p&gt;_x000a_"/>
    <d v="2010-05-14T17:38:11"/>
    <n v="0"/>
    <x v="2"/>
    <x v="0"/>
    <b v="1"/>
    <x v="0"/>
    <n v="6"/>
    <n v="40311.813888888886"/>
    <n v="0"/>
    <n v="385"/>
    <d v="2010-05-14T00:00:00"/>
    <n v="0"/>
    <x v="1718"/>
  </r>
  <r>
    <n v="1745"/>
    <n v="1"/>
    <x v="452"/>
    <x v="163"/>
    <s v="&lt;p&gt;Hi dlrouse518,&lt;/p&gt;_x000a_&lt;p&gt;You could use&lt;/p&gt;_x000a_&lt;p&gt;=WORKDAY(A1,B1)&lt;/p&gt;_x000a_&lt;p&gt;Where A1 hold the date and B1 holds the days_x000a_&lt;/p&gt;_x000a_"/>
    <d v="2010-05-14T18:13:27"/>
    <n v="0"/>
    <x v="1"/>
    <x v="0"/>
    <b v="1"/>
    <x v="0"/>
    <n v="6"/>
    <n v="40312.638194444444"/>
    <n v="0"/>
    <n v="385"/>
    <d v="2010-05-14T00:00:00"/>
    <n v="0"/>
    <x v="1719"/>
  </r>
  <r>
    <n v="1746"/>
    <n v="1"/>
    <x v="450"/>
    <x v="163"/>
    <s v="&lt;p&gt;Hi nagovind,&lt;/p&gt;_x000a_&lt;p&gt;See previous post on attaching samples&lt;/p&gt;_x000a_&lt;p&gt;http://chandoo.org/forums/topic/posting-a-sample-workbook_x000a_&lt;/p&gt;_x000a_"/>
    <d v="2010-05-14T18:15:36"/>
    <n v="0"/>
    <x v="3"/>
    <x v="0"/>
    <b v="1"/>
    <x v="0"/>
    <n v="6"/>
    <n v="40311.813888888886"/>
    <n v="0"/>
    <n v="385"/>
    <d v="2010-05-14T00:00:00"/>
    <n v="0"/>
    <x v="1720"/>
  </r>
  <r>
    <n v="1747"/>
    <n v="1"/>
    <x v="450"/>
    <x v="330"/>
    <s v="&lt;p&gt;Hi chippy&lt;br /&gt;_x000a_thanks for your assistance&lt;/p&gt;_x000a_&lt;p&gt;Please refer to the attachment in rapidshare site to have a clarity in my Query&lt;/p&gt;_x000a_&lt;p&gt;Please do the needful ...Hui &amp;amp; chippy&lt;/p&gt;_x000a_&lt;p&gt;http://rapidshare.com/files/387341720/Excel_Charting_Govind.xls.html_x000a_&lt;/p&gt;_x000a_"/>
    <d v="2010-05-14T19:04:47"/>
    <n v="0"/>
    <x v="4"/>
    <x v="0"/>
    <b v="1"/>
    <x v="0"/>
    <n v="6"/>
    <n v="40311.813888888886"/>
    <n v="0"/>
    <n v="385"/>
    <d v="2010-05-14T00:00:00"/>
    <n v="0"/>
    <x v="1721"/>
  </r>
  <r>
    <n v="1748"/>
    <n v="1"/>
    <x v="453"/>
    <x v="332"/>
    <s v="&lt;p&gt;Hi everyone, first of all sorry if my English isn’t the best, i’m Portuguese.&lt;/p&gt;_x000a_&lt;p&gt;I’m new to the forum and i’m learning excel from my own. I’m trying to make a personal budged worksheet.&lt;/p&gt;_x000a_&lt;p&gt;The problem i have now is this:&lt;br /&gt;_x000a_ I have 2 columns and every cel of those 2 columns are combo box , the same thing  you have here in the site the “excel data validation techniques”&lt;/p&gt;_x000a_&lt;p&gt;Now what i want is this:&lt;br /&gt;_x000a_If the text in the second cel doesn’t belong to the group in the first cel, then retrieve the text in red.&lt;/p&gt;_x000a_&lt;p&gt;I can do this with this code&lt;/p&gt;_x000a_&lt;p&gt;MATCH($D$6;OFFSET($C$9;MATCH($B$6;$B$10:$B$22;0);0;COUNT.IF(B10:B22;$B$6);1);0) &lt;/p&gt;_x000a_&lt;p&gt;I don’t know if this is correct but this show me the line of the value in the second column or ‘#N/D’  If the value doesn’t belong to the group in the first cel, &lt;/p&gt;_x000a_&lt;p&gt;Then in conditional formatting I put a function to retrieve true or false ( in Portuguese is &quot;É.Não.Disp()&quot; I don’t know that in English :\)&lt;br /&gt;_x000a_but I only can do this in one line, and I want to do for all the lines in the table.&lt;/p&gt;_x000a_&lt;p&gt;How can do this?&lt;br /&gt;_x000a_Hope you guys understand this.&lt;br /&gt;_x000a_thank you_x000a_&lt;/p&gt;_x000a_"/>
    <d v="2010-05-14T19:25:12"/>
    <n v="0"/>
    <x v="0"/>
    <x v="0"/>
    <b v="0"/>
    <x v="0"/>
    <n v="6"/>
    <n v="40312.809027777781"/>
    <n v="0"/>
    <n v="385"/>
    <d v="2010-05-14T00:00:00"/>
    <n v="0"/>
    <x v="1722"/>
  </r>
  <r>
    <n v="1749"/>
    <n v="6"/>
    <x v="415"/>
    <x v="163"/>
    <s v="&lt;p&gt;Hi,&lt;/p&gt;_x000a_&lt;p&gt;Here's another useful one for Excel 2007 function name translations&lt;/p&gt;_x000a_&lt;p&gt;http://www.piuha.fi/excel-function-name-translation/_x000a_&lt;/p&gt;_x000a_"/>
    <d v="2010-05-14T22:28:37"/>
    <n v="0"/>
    <x v="12"/>
    <x v="0"/>
    <b v="1"/>
    <x v="0"/>
    <n v="6"/>
    <n v="40291.089583333334"/>
    <n v="0"/>
    <n v="385"/>
    <d v="2010-05-14T00:00:00"/>
    <n v="0"/>
    <x v="1723"/>
  </r>
  <r>
    <n v="1750"/>
    <n v="1"/>
    <x v="453"/>
    <x v="2"/>
    <s v="&lt;p&gt;Phillip&lt;br /&gt;_x000a_Do all the cells in the first column lookup the same area for validation ?&lt;br /&gt;_x000a_If true - Where abouts is that ?_x000a_&lt;/p&gt;_x000a_"/>
    <d v="2010-05-15T08:52:18"/>
    <n v="0"/>
    <x v="1"/>
    <x v="1"/>
    <b v="1"/>
    <x v="1"/>
    <n v="7"/>
    <n v="40312.809027777781"/>
    <n v="0.56062499999825377"/>
    <n v="386"/>
    <d v="2010-05-15T00:00:00"/>
    <s v="phillipbrighton"/>
    <x v="1724"/>
  </r>
  <r>
    <n v="1751"/>
    <n v="1"/>
    <x v="450"/>
    <x v="2"/>
    <s v="&lt;p&gt;Hi Nagovind,&lt;br /&gt;_x000a_You have an interesting problem&lt;br /&gt;_x000a_You need to use a scatter chart, need to fill between the lines and need logrithmic axis&lt;br /&gt;_x000a_What I suggested earlier won't help as you need to use a scatter chart to use logrithmic axis.&lt;/p&gt;_x000a_&lt;p&gt;Have a look at&lt;br /&gt;_x000a_http://peltiertech.com/Excel/Charts/VBAdraw.html&lt;br /&gt;_x000a_there is some code there for filling below a scatter chart line_x000a_&lt;/p&gt;_x000a_"/>
    <d v="2010-05-15T09:31:20"/>
    <n v="0"/>
    <x v="5"/>
    <x v="1"/>
    <b v="1"/>
    <x v="1"/>
    <n v="7"/>
    <n v="40311.813888888886"/>
    <n v="1.5828703703737119"/>
    <n v="387"/>
    <d v="2010-05-15T00:00:00"/>
    <s v="nagovind"/>
    <x v="1725"/>
  </r>
  <r>
    <n v="1752"/>
    <n v="1"/>
    <x v="454"/>
    <x v="330"/>
    <s v="&lt;p&gt;Is it possible to display the x-y coordinate while mouse hover over the CHART area&lt;br /&gt;_x000a_OR atleat is it possible to display the x-y coordinate after clicking the chart even in NON-PLOTTED area i.e all over the chart area.&lt;/p&gt;_x000a_&lt;p&gt;Ultimate aim is to display the x-y coordinate as per the scale&lt;/p&gt;_x000a_&lt;p&gt;Note that the Scale is a log-log scale and the Chart type is X-Y Scatter type&lt;/p&gt;_x000a_&lt;p&gt;I am verymuch thankfull if anybody provides the solution to the above query&lt;/p&gt;_x000a_&lt;p&gt;Thanks&amp;amp;Regards&lt;br /&gt;_x000a_Govind_x000a_&lt;/p&gt;_x000a_"/>
    <d v="2010-05-15T10:48:52"/>
    <n v="0"/>
    <x v="0"/>
    <x v="0"/>
    <b v="0"/>
    <x v="0"/>
    <n v="7"/>
    <n v="40313.449999999997"/>
    <n v="0"/>
    <n v="387"/>
    <d v="2010-05-15T00:00:00"/>
    <n v="0"/>
    <x v="1726"/>
  </r>
  <r>
    <n v="1753"/>
    <n v="1"/>
    <x v="450"/>
    <x v="330"/>
    <s v="&lt;p&gt;Thanks Hui&lt;/p&gt;_x000a_&lt;p&gt;Frakly speaking i even come across the above mentioned link by u; but i felt difficult..&lt;br /&gt;_x000a_but i wil try my best and come back&lt;br /&gt;_x000a_thanks for u r assistance&lt;/p&gt;_x000a_&lt;p&gt;Thanks &amp;amp; Regards&lt;br /&gt;_x000a_Govind_x000a_&lt;/p&gt;_x000a_"/>
    <d v="2010-05-15T11:42:52"/>
    <n v="0"/>
    <x v="6"/>
    <x v="0"/>
    <b v="1"/>
    <x v="0"/>
    <n v="7"/>
    <n v="40311.813888888886"/>
    <n v="0"/>
    <n v="387"/>
    <d v="2010-05-15T00:00:00"/>
    <n v="0"/>
    <x v="1727"/>
  </r>
  <r>
    <n v="1754"/>
    <n v="1"/>
    <x v="1"/>
    <x v="330"/>
    <s v="&lt;p&gt;Please correct if am wrong&lt;/p&gt;_x000a_&lt;p&gt;If the above steps are followed for a group of number...but one no. is a single digit number...there it is displayed like &quot;  ,,5 &quot;&lt;br /&gt;_x000a_Is there any way to avoid this&lt;/p&gt;_x000a_&lt;p&gt;i think best way is control panel option_x000a_&lt;/p&gt;_x000a_"/>
    <d v="2010-05-15T11:57:38"/>
    <n v="0"/>
    <x v="5"/>
    <x v="0"/>
    <b v="1"/>
    <x v="0"/>
    <n v="7"/>
    <n v="40020.296527777777"/>
    <n v="0"/>
    <n v="387"/>
    <d v="2010-05-15T00:00:00"/>
    <n v="0"/>
    <x v="1728"/>
  </r>
  <r>
    <n v="1755"/>
    <n v="1"/>
    <x v="453"/>
    <x v="332"/>
    <s v="&lt;p&gt;Hi Hui, yes the first column lookup for the same value.&lt;/p&gt;_x000a_&lt;p&gt;it works like this:&lt;/p&gt;_x000a_&lt;p&gt;title_x0009__x0009_B_x0009_C_x0009__x0009_title_x0009_list&lt;br /&gt;_x000a_B_x0009__x0009_B1_x0009_C1_x0009__x0009_B_x0009_B1_x0009__x0009_Title_x0009_list&lt;br /&gt;_x000a_C_x0009__x0009_B2_x0009_C2_x0009__x0009_B_x0009_B2_x0009__x0009_B_x0009_B2&lt;br /&gt;_x000a_D_x0009__x0009_B3_x0009_C3_x0009__x0009_B_x0009_B3_x0009__x0009_C_x0009_C3&lt;br /&gt;_x000a_E_x0009__x0009_B4_x0009_C4_x0009__x0009_B_x0009_B4_x0009__x0009_D_x0009_D3&lt;br /&gt;_x000a__x0009__x0009_B5_x0009_C5_x0009__x0009_B_x0009_B5_x0009__x0009_E_x0009_E4&lt;br /&gt;_x000a__x0009__x0009_B6_x0009__x0009__x0009_B_x0009_B6&lt;br /&gt;_x000a__x0009__x0009_B7_x0009__x0009__x0009_B_x0009_B7&lt;br /&gt;_x000a__x0009__x0009_B8_x0009__x0009__x0009_B_x0009_B8&lt;br /&gt;_x000a__x0009__x0009__x0009__x0009__x0009__x0009_0&lt;br /&gt;_x000a__x0009__x0009__x0009__x0009__x0009__x0009_0&lt;br /&gt;_x000a__x0009__x0009__x0009__x0009__x0009_C_x0009_C1&lt;br /&gt;_x000a__x0009__x0009_D_x0009_E_x0009__x0009_C_x0009_C2&lt;br /&gt;_x000a__x0009__x0009_D1_x0009_E1_x0009__x0009_C_x0009_C3&lt;br /&gt;_x000a__x0009__x0009_D2_x0009_E2_x0009__x0009_C_x0009_C4&lt;br /&gt;_x000a__x0009__x0009_D3_x0009_E3_x0009__x0009_C_x0009_C5&lt;br /&gt;_x000a__x0009__x0009_D4_x0009_E4_x0009__x0009__x0009_0&lt;br /&gt;_x000a__x0009__x0009__x0009_E5_x0009__x0009__x0009_0&lt;br /&gt;_x000a__x0009__x0009__x0009_E6_x0009__x0009__x0009_0&lt;br /&gt;_x000a__x0009__x0009__x0009_E7_x0009__x0009__x0009_0&lt;br /&gt;_x000a__x0009__x0009__x0009_E8_x0009__x0009__x0009_0&lt;br /&gt;_x000a__x0009__x0009__x0009__x0009__x0009_D_x0009_D1&lt;br /&gt;_x000a__x0009__x0009__x0009__x0009__x0009_D_x0009_D2&lt;br /&gt;_x000a__x0009__x0009__x0009__x0009__x0009_D_x0009_D3&lt;br /&gt;_x000a__x0009__x0009__x0009__x0009__x0009_D_x0009_D4&lt;br /&gt;_x000a__x0009__x0009__x0009__x0009__x0009__x0009_0&lt;br /&gt;_x000a__x0009__x0009__x0009__x0009__x0009__x0009_0&lt;br /&gt;_x000a__x0009__x0009__x0009__x0009__x0009__x0009_0&lt;br /&gt;_x000a__x0009__x0009__x0009__x0009__x0009__x0009_0&lt;br /&gt;_x000a__x0009__x0009__x0009__x0009__x0009__x0009_0&lt;br /&gt;_x000a__x0009__x0009__x0009__x0009__x0009__x0009_0&lt;br /&gt;_x000a__x0009__x0009__x0009__x0009__x0009_E_x0009_E1&lt;br /&gt;_x000a__x0009__x0009__x0009__x0009__x0009_E_x0009_E2&lt;br /&gt;_x000a__x0009__x0009__x0009__x0009__x0009_E_x0009_E3&lt;br /&gt;_x000a__x0009__x0009__x0009__x0009__x0009_E_x0009_E4&lt;br /&gt;_x000a__x0009__x0009__x0009__x0009__x0009_E_x0009_E5&lt;br /&gt;_x000a__x0009__x0009__x0009__x0009__x0009_E_x0009_E6&lt;br /&gt;_x000a__x0009__x0009__x0009__x0009__x0009_E_x0009_E7&lt;br /&gt;_x000a__x0009__x0009__x0009__x0009__x0009_E_x0009_E8&lt;br /&gt;_x000a__x0009__x0009__x0009__x0009__x0009__x0009_0&lt;br /&gt;_x000a__x0009__x0009__x0009__x0009__x0009__x0009_0_x0009__x0009__x0009_&lt;/p&gt;_x000a_&lt;p&gt;The first one is all the head lines in a list, so in the first combo box (the last table in the example) you have that data. &lt;/p&gt;_x000a_&lt;p&gt;The second combo check the thirth table for the correct values, like the example from chandoo. I do this because all the info are customized so on the combo box it only appear the valid info._x000a_&lt;/p&gt;_x000a_"/>
    <d v="2010-05-15T13:20:50"/>
    <n v="0"/>
    <x v="2"/>
    <x v="0"/>
    <b v="1"/>
    <x v="0"/>
    <n v="7"/>
    <n v="40312.809027777781"/>
    <n v="0"/>
    <n v="387"/>
    <d v="2010-05-15T00:00:00"/>
    <n v="0"/>
    <x v="1729"/>
  </r>
  <r>
    <n v="1756"/>
    <n v="1"/>
    <x v="453"/>
    <x v="332"/>
    <s v="&lt;p&gt;Hui, yes they do.&lt;/p&gt;_x000a_&lt;p&gt;This is the combo table&lt;/p&gt;_x000a_&lt;p&gt; Title_x0009_ list&lt;br /&gt;_x000a_ B_x0009_ B2&lt;br /&gt;_x000a_ C_x0009_ C3&lt;br /&gt;_x000a_ D_x0009_ D3&lt;br /&gt;_x000a_ E_x0009_ E4&lt;/p&gt;_x000a_&lt;p&gt;All the cells are combo box.&lt;br /&gt;_x000a_The info for the first is from here&lt;/p&gt;_x000a_&lt;p&gt; title&lt;br /&gt;_x000a_ B&lt;br /&gt;_x000a_ C&lt;br /&gt;_x000a_ D&lt;br /&gt;_x000a_ E&lt;/p&gt;_x000a_&lt;p&gt;And for the second one it will check this table&lt;/p&gt;_x000a_&lt;p&gt;title_x0009_list&lt;br /&gt;_x000a_B_x0009_B1&lt;br /&gt;_x000a_B_x0009_B2&lt;br /&gt;_x000a_B_x0009_B3&lt;br /&gt;_x000a_B_x0009_B4&lt;br /&gt;_x000a_B_x0009_B5&lt;br /&gt;_x000a_B_x0009_B6&lt;br /&gt;_x000a_B_x0009_B7&lt;br /&gt;_x000a_B_x0009_B8&lt;br /&gt;_x000a__x0009_0&lt;br /&gt;_x000a__x0009_0&lt;br /&gt;_x000a_C_x0009_C1&lt;br /&gt;_x000a_C_x0009_C2&lt;br /&gt;_x000a_C_x0009_C3&lt;br /&gt;_x000a_C_x0009_C4&lt;br /&gt;_x000a_C_x0009_C5&lt;br /&gt;_x000a__x0009_0&lt;br /&gt;_x000a__x0009_0&lt;br /&gt;_x000a__x0009_0&lt;br /&gt;_x000a__x0009_0&lt;br /&gt;_x000a__x0009_0&lt;br /&gt;_x000a_D_x0009_D1&lt;br /&gt;_x000a_D_x0009_D2&lt;br /&gt;_x000a_D_x0009_D3&lt;br /&gt;_x000a_(...)&lt;/p&gt;_x000a_&lt;p&gt;It has 0 because is reading a costumized table so you can add/delete info. and if 0 it doesn't appear on the combobox._x000a_&lt;/p&gt;_x000a_"/>
    <d v="2010-05-15T13:27:32"/>
    <n v="0"/>
    <x v="3"/>
    <x v="0"/>
    <b v="1"/>
    <x v="0"/>
    <n v="7"/>
    <n v="40312.809027777781"/>
    <n v="0"/>
    <n v="387"/>
    <d v="2010-05-15T00:00:00"/>
    <n v="0"/>
    <x v="1730"/>
  </r>
  <r>
    <n v="1757"/>
    <n v="6"/>
    <x v="415"/>
    <x v="330"/>
    <s v="&lt;p&gt;Hi all its really good&lt;/p&gt;_x000a_&lt;p&gt;is there is any site dealing with Integration of MS Access with Excel and VBA_x000a_&lt;/p&gt;_x000a_"/>
    <d v="2010-05-15T18:00:36"/>
    <n v="0"/>
    <x v="13"/>
    <x v="0"/>
    <b v="1"/>
    <x v="0"/>
    <n v="7"/>
    <n v="40291.089583333334"/>
    <n v="0"/>
    <n v="387"/>
    <d v="2010-05-15T00:00:00"/>
    <n v="0"/>
    <x v="1731"/>
  </r>
  <r>
    <n v="1758"/>
    <n v="1"/>
    <x v="1"/>
    <x v="163"/>
    <s v="&lt;p&gt;Hi,&lt;/p&gt;_x000a_&lt;p&gt;Try Custom format&lt;/p&gt;_x000a_&lt;p&gt;[&amp;gt;=10000000]##\,##\,##\,##0;[&amp;gt;=100000] ##\,##\,##0;##,##0_x000a_&lt;/p&gt;_x000a_"/>
    <d v="2010-05-15T18:49:46"/>
    <n v="0"/>
    <x v="6"/>
    <x v="0"/>
    <b v="1"/>
    <x v="0"/>
    <n v="7"/>
    <n v="40020.296527777777"/>
    <n v="0"/>
    <n v="387"/>
    <d v="2010-05-15T00:00:00"/>
    <n v="0"/>
    <x v="1732"/>
  </r>
  <r>
    <n v="1759"/>
    <n v="6"/>
    <x v="415"/>
    <x v="163"/>
    <s v="&lt;p&gt;@nagovind,&lt;/p&gt;_x000a_&lt;p&gt;May be this article?&lt;/p&gt;_x000a_&lt;p&gt;http://msdn.microsoft.com/en-us/magazine/cc163837.aspx_x000a_&lt;/p&gt;_x000a_"/>
    <d v="2010-05-15T19:00:25"/>
    <n v="0"/>
    <x v="14"/>
    <x v="0"/>
    <b v="1"/>
    <x v="0"/>
    <n v="7"/>
    <n v="40291.089583333334"/>
    <n v="0"/>
    <n v="387"/>
    <d v="2010-05-15T00:00:00"/>
    <n v="0"/>
    <x v="1733"/>
  </r>
  <r>
    <n v="1760"/>
    <n v="1"/>
    <x v="1"/>
    <x v="330"/>
    <s v="&lt;p&gt;Oldchippy&lt;/p&gt;_x000a_&lt;p&gt;Really amazing...even this is small tips but this value is v. great...for me&lt;br /&gt;_x000a_I know small minute thinks are always hidden...My question is from where these tips are mentioned i need to know the ORIGIN..please_x000a_&lt;/p&gt;_x000a_"/>
    <d v="2010-05-16T04:13:25"/>
    <n v="0"/>
    <x v="7"/>
    <x v="0"/>
    <b v="1"/>
    <x v="0"/>
    <n v="1"/>
    <n v="40020.296527777777"/>
    <n v="0"/>
    <n v="387"/>
    <d v="2010-05-16T00:00:00"/>
    <n v="0"/>
    <x v="1734"/>
  </r>
  <r>
    <n v="1761"/>
    <n v="1"/>
    <x v="1"/>
    <x v="243"/>
    <s v="&lt;p&gt;Commas in number system are to indicate the places&lt;/p&gt;_x000a_&lt;p&gt;Most of the time a space will suffice&lt;/p&gt;_x000a_&lt;p&gt;Even using ## ## ### as a custom number format solves the problem in a simple manner&lt;/p&gt;_x000a_&lt;p&gt;This can be extended for crores also just increase it to ## ## ## ### and no commas to worry about_x000a_&lt;/p&gt;_x000a_"/>
    <d v="2010-05-16T05:32:27"/>
    <n v="0"/>
    <x v="8"/>
    <x v="0"/>
    <b v="1"/>
    <x v="0"/>
    <n v="1"/>
    <n v="40020.296527777777"/>
    <n v="0"/>
    <n v="387"/>
    <d v="2010-05-16T00:00:00"/>
    <n v="0"/>
    <x v="1735"/>
  </r>
  <r>
    <n v="1762"/>
    <n v="1"/>
    <x v="455"/>
    <x v="138"/>
    <s v="&lt;p&gt;Hi,&lt;br /&gt;_x000a_I'm trying to keep inventory of some things that I record in a table. I want one cell that will show me my current inventory everytime I record my inventory in the table. Here is an example:&lt;/p&gt;_x000a_&lt;p&gt;C3: =If(C14=&quot;oranges&quot;,(100-D14),IF=(C14=&quot;apples&quot;,(500-D14)))&lt;/p&gt;_x000a_&lt;p&gt;Where my value 100 and 500 is my starting quantity of oranges and apples respectively. My formula works for that one row but I'm trying to make it work for the next row in my table when I add my data (C15:C20 and D15:D20 or how ever long the table is)&lt;/p&gt;_x000a_&lt;p&gt;The formula has to add up the qty of oranges or apples I put in the table and then subtract that from my starting inventory. I'm sure there are other ways of keeping track of inventory but I thought this was a good way to see right away what my current inventory is after I input my data in a table. I'm open to other ways too. &lt;/p&gt;_x000a_&lt;p&gt;Thank you for your help._x000a_&lt;/p&gt;_x000a_"/>
    <d v="2010-05-17T05:00:22"/>
    <n v="0"/>
    <x v="0"/>
    <x v="0"/>
    <b v="0"/>
    <x v="0"/>
    <n v="2"/>
    <n v="40315.208333333336"/>
    <n v="0"/>
    <n v="387"/>
    <d v="2010-05-17T00:00:00"/>
    <n v="0"/>
    <x v="1736"/>
  </r>
  <r>
    <n v="1763"/>
    <n v="1"/>
    <x v="455"/>
    <x v="2"/>
    <s v="&lt;p&gt;JaElle&lt;br /&gt;_x000a_Is every row a date or sales quantity ?&lt;br /&gt;_x000a_Do you have a Column C with values &quot;Apples&quot;, &quot;Oranges&quot; etc&lt;/p&gt;_x000a_&lt;p&gt;If you setup an opening inventory for Apples Say in H1 and Oranges in H2&lt;br /&gt;_x000a_something like this in C3 will do Apples&lt;br /&gt;_x000a_&lt;code&gt;=H1-Sumproduct(+1*((C14:C20)=&amp;quot;Apples&amp;quot;),(D14:D20))&lt;/code&gt;&lt;/p&gt;_x000a_&lt;p&gt;and in D3 will do Oranges&lt;br /&gt;_x000a_&lt;code&gt;=H2-Sumproduct(+1*((C14:C20)=&amp;quot;Oranges&amp;quot;),(D14:D20))&lt;/code&gt;&lt;/p&gt;_x000a_&lt;p&gt;adjust ranges to suit_x000a_&lt;/p&gt;_x000a_"/>
    <d v="2010-05-17T05:26:11"/>
    <n v="0"/>
    <x v="1"/>
    <x v="1"/>
    <b v="1"/>
    <x v="1"/>
    <n v="2"/>
    <n v="40315.208333333336"/>
    <n v="1.8182870364398696E-2"/>
    <n v="388"/>
    <d v="2010-05-17T00:00:00"/>
    <s v="maradykstra"/>
    <x v="1737"/>
  </r>
  <r>
    <n v="1764"/>
    <n v="1"/>
    <x v="455"/>
    <x v="138"/>
    <s v="&lt;p&gt;Hui,&lt;br /&gt;_x000a_Thank you so much for that. It worked great. Can you explain to me the sumproduct formula and what that +1 means in the formula?&lt;br /&gt;_x000a_Thanks again._x000a_&lt;/p&gt;_x000a_"/>
    <d v="2010-05-17T05:50:17"/>
    <n v="0"/>
    <x v="2"/>
    <x v="0"/>
    <b v="1"/>
    <x v="0"/>
    <n v="2"/>
    <n v="40315.208333333336"/>
    <n v="0"/>
    <n v="388"/>
    <d v="2010-05-17T00:00:00"/>
    <n v="0"/>
    <x v="1738"/>
  </r>
  <r>
    <n v="1765"/>
    <n v="1"/>
    <x v="455"/>
    <x v="2"/>
    <s v="&lt;p&gt;JaElle&lt;br /&gt;_x000a_Have a read of&lt;br /&gt;_x000a_http://chandoo.org/wp/2009/11/10/excel-sumproduct-formula/&lt;br /&gt;_x000a_and the comments at the bottom of the article_x000a_&lt;/p&gt;_x000a_"/>
    <d v="2010-05-17T06:06:51"/>
    <n v="0"/>
    <x v="3"/>
    <x v="1"/>
    <b v="1"/>
    <x v="1"/>
    <n v="2"/>
    <n v="40315.208333333336"/>
    <n v="4.6423611107456964E-2"/>
    <n v="389"/>
    <d v="2010-05-17T00:00:00"/>
    <s v="maradykstra"/>
    <x v="1739"/>
  </r>
  <r>
    <n v="1766"/>
    <n v="1"/>
    <x v="455"/>
    <x v="138"/>
    <s v="&lt;p&gt;Thanks Hui. So do you have every excel function memorized? As I was doing this, a few functions crossed my mind...If function, vlookup, sum...etc. Would you say the more functions that one is familiar with the more options and best options you can choose to solve the problem? I didn't even think of the sumproduct, but now I'm familiar with it thanks to you. I guess it's a matter of learning them. Did it take you long to learn all the functions?_x000a_&lt;/p&gt;_x000a_"/>
    <d v="2010-05-17T06:16:44"/>
    <n v="0"/>
    <x v="4"/>
    <x v="0"/>
    <b v="1"/>
    <x v="0"/>
    <n v="2"/>
    <n v="40315.208333333336"/>
    <n v="0"/>
    <n v="389"/>
    <d v="2010-05-17T00:00:00"/>
    <n v="0"/>
    <x v="1740"/>
  </r>
  <r>
    <n v="1767"/>
    <n v="1"/>
    <x v="455"/>
    <x v="163"/>
    <s v="&lt;p&gt;Hi JaElle,&lt;/p&gt;_x000a_&lt;p&gt;Here's a list of Excel functions explaining what each one does.&lt;/p&gt;_x000a_&lt;p&gt;http://office.microsoft.com/en-us/excel/HP100791861033.aspx_x000a_&lt;/p&gt;_x000a_"/>
    <d v="2010-05-17T06:32:16"/>
    <n v="0"/>
    <x v="5"/>
    <x v="0"/>
    <b v="1"/>
    <x v="0"/>
    <n v="2"/>
    <n v="40315.208333333336"/>
    <n v="0"/>
    <n v="389"/>
    <d v="2010-05-17T00:00:00"/>
    <n v="0"/>
    <x v="1741"/>
  </r>
  <r>
    <n v="1768"/>
    <n v="1"/>
    <x v="455"/>
    <x v="2"/>
    <s v="&lt;p&gt;JaElle&lt;br /&gt;_x000a_Not at all,&lt;br /&gt;_x000a_But I do remember all the common ones for looking up and manipulating data, dates, text, logical and mathematics&lt;br /&gt;_x000a_but not specific scientfic, financial or statistical functions&lt;br /&gt;_x000a_and there are others which I never plan on using as they are way too specialized&lt;/p&gt;_x000a_&lt;p&gt;If you are going to do a lot of Excel work you need to have a good backing in looking up and manipulating data, date, logical, text, and then enough about either financial,&lt;br /&gt;_x000a_engineering or what ever your specialist field is to serve your business. &lt;/p&gt;_x000a_&lt;p&gt;I recomend you have a look at some of the common excel books, they talk about how to retrieve, manipulate and present data, they don't go into the intricacies of say the Weibull function.&lt;/p&gt;_x000a_&lt;p&gt;Chandoo book is a good start http://chandoo.org/wp/shop/&lt;/p&gt;_x000a_&lt;p&gt;The other thing is learn how to use resources at hand,&lt;br /&gt;_x000a_+ The Excel Help is a great resource, once you work out what to look for and understand the format the answer is presented in,&lt;br /&gt;_x000a_+ Google is great for answering nearly everything.&lt;br /&gt;_x000a_+ Keep a list of common web sites which you can use for examples and further references.&lt;/p&gt;_x000a_&lt;p&gt;Also have a read of this post&lt;br /&gt;_x000a_http://chandoo.org/wp/2010/05/10/becoming-excel-expert/&lt;br /&gt;_x000a_where the same topic is being discussed at present_x000a_&lt;/p&gt;_x000a_"/>
    <d v="2010-05-17T07:06:10"/>
    <n v="0"/>
    <x v="6"/>
    <x v="1"/>
    <b v="1"/>
    <x v="1"/>
    <n v="2"/>
    <n v="40315.208333333336"/>
    <n v="8.7615740740147885E-2"/>
    <n v="390"/>
    <d v="2010-05-17T00:00:00"/>
    <s v="maradykstra"/>
    <x v="1742"/>
  </r>
  <r>
    <n v="1769"/>
    <n v="1"/>
    <x v="454"/>
    <x v="2"/>
    <s v="&lt;p&gt;Govind&lt;br /&gt;_x000a_The quick answer is Yes&lt;br /&gt;_x000a_Brian Murphy at xlRotor http://www.xlrotor.com/excel_stuff.htm&lt;br /&gt;_x000a_Has a utility &lt;strong&gt; Chartool &lt;/strong&gt;at the above site&lt;/p&gt;_x000a_&lt;p&gt;If you download and add the Chartool addin in to Excel&lt;br /&gt;_x000a_It will add an Addin Toolbar to Excel (enable macros)&lt;br /&gt;_x000a_One of the Buttons on the toolbar is TurnOnMouseCursor&lt;br /&gt;_x000a_Select a Scatter Chart&lt;br /&gt;_x000a_Click the TurnOnMouseCursor&lt;br /&gt;_x000a_As you move the mouse accross the chart the Real X &amp;amp; Y coordinates will display in the Status Bar (lower left corner)&lt;/p&gt;_x000a_&lt;p&gt;Note it only works with Scatter charts.&lt;br /&gt;_x000a_I have never ran this with 2007, but it runs well with 2003 and 2010._x000a_&lt;/p&gt;_x000a_"/>
    <d v="2010-05-17T12:50:42"/>
    <n v="0"/>
    <x v="1"/>
    <x v="1"/>
    <b v="1"/>
    <x v="1"/>
    <n v="2"/>
    <n v="40313.449999999997"/>
    <n v="2.0852083333375049"/>
    <n v="391"/>
    <d v="2010-05-17T00:00:00"/>
    <s v="nagovind"/>
    <x v="1743"/>
  </r>
  <r>
    <n v="1770"/>
    <n v="1"/>
    <x v="454"/>
    <x v="330"/>
    <s v="&lt;p&gt;Hui&lt;/p&gt;_x000a_&lt;p&gt;Its really a amazing tool/ add-in&lt;/p&gt;_x000a_&lt;p&gt;Thanks Hui.....Thanks for your assistance &lt;/p&gt;_x000a_&lt;p&gt;I am so lucky.._x000a_&lt;/p&gt;_x000a_"/>
    <d v="2010-05-17T14:20:19"/>
    <n v="0"/>
    <x v="2"/>
    <x v="0"/>
    <b v="1"/>
    <x v="0"/>
    <n v="2"/>
    <n v="40313.449999999997"/>
    <n v="0"/>
    <n v="391"/>
    <d v="2010-05-17T00:00:00"/>
    <n v="0"/>
    <x v="1744"/>
  </r>
  <r>
    <n v="1771"/>
    <n v="1"/>
    <x v="454"/>
    <x v="330"/>
    <s v="&lt;p&gt;HI&lt;/p&gt;_x000a_&lt;p&gt;I just want the add-in to be permanently installed in my file which i will carry is it possible ?_x000a_&lt;/p&gt;_x000a_"/>
    <d v="2010-05-17T16:41:21"/>
    <n v="0"/>
    <x v="3"/>
    <x v="0"/>
    <b v="1"/>
    <x v="0"/>
    <n v="2"/>
    <n v="40313.449999999997"/>
    <n v="0"/>
    <n v="391"/>
    <d v="2010-05-17T00:00:00"/>
    <n v="0"/>
    <x v="1745"/>
  </r>
  <r>
    <n v="1772"/>
    <n v="1"/>
    <x v="456"/>
    <x v="132"/>
    <s v="&lt;p&gt;Hi all,&lt;/p&gt;_x000a_&lt;p&gt;Using Excel 2007&lt;br /&gt;_x000a_I charted some values that are a mix of positive and negatives over a span of six years&lt;br /&gt;_x000a_The X-Axis seeme to be displayed in about the middle of the chart with a label ever third tick mark (04, 07, 10 for years)&lt;/p&gt;_x000a_&lt;p&gt;I would prefer to display the X-Axis at the bottom of the chart area&lt;br /&gt;_x000a_I have tried several option but cannot seem to make it happen&lt;br /&gt;_x000a_-Overlaid a second chart with all items transparent except X-Axis labels.&lt;br /&gt;_x000a_-Added second series to the original chart&lt;/p&gt;_x000a_&lt;p&gt;Any other ideas?&lt;br /&gt;_x000a_Thanks&lt;br /&gt;_x000a_Winston_x000a_&lt;/p&gt;_x000a_"/>
    <d v="2010-05-17T23:03:44"/>
    <n v="0"/>
    <x v="0"/>
    <x v="0"/>
    <b v="0"/>
    <x v="0"/>
    <n v="2"/>
    <n v="40315.960416666669"/>
    <n v="0"/>
    <n v="391"/>
    <d v="2010-05-17T00:00:00"/>
    <n v="0"/>
    <x v="1746"/>
  </r>
  <r>
    <n v="1773"/>
    <n v="1"/>
    <x v="456"/>
    <x v="2"/>
    <s v="&lt;p&gt;Winston&lt;br /&gt;_x000a_Right click the vertical axis&lt;br /&gt;_x000a_Format Axis&lt;br /&gt;_x000a_Right Axis crosses at&lt;br /&gt;_x000a_Set to Axis Value and type in the Minimum value_x000a_&lt;/p&gt;_x000a_"/>
    <d v="2010-05-17T23:43:14"/>
    <n v="0"/>
    <x v="1"/>
    <x v="1"/>
    <b v="1"/>
    <x v="1"/>
    <n v="2"/>
    <n v="40315.960416666669"/>
    <n v="2.7939814812270924E-2"/>
    <n v="392"/>
    <d v="2010-05-17T00:00:00"/>
    <s v="wsnyder"/>
    <x v="1747"/>
  </r>
  <r>
    <n v="1774"/>
    <n v="1"/>
    <x v="457"/>
    <x v="254"/>
    <s v="&lt;p&gt;Hoping someone has an easy solution but I've basically created a project gantt chart with each column representing one day. Above each month's dates I have a merged cell that displays the name of the month. For ease of reporting I've created a second tab that shows only 4 months worth of data using offset formulas with a scroll bar to scroll through the remainder of the year. Problem is I can't figure out how to scroll by monthly increments. If I scroll by day then because of the merged cells the months don't line up or display correctly. Do I need to change my offset formula somehow to move in monthly increments or do I need to adjust the properties of the scroll bar?&lt;/p&gt;_x000a_&lt;p&gt;Thanks, Brian_x000a_&lt;/p&gt;_x000a_"/>
    <d v="2010-05-17T23:47:33"/>
    <n v="0"/>
    <x v="0"/>
    <x v="0"/>
    <b v="0"/>
    <x v="0"/>
    <n v="2"/>
    <n v="40315.990972222222"/>
    <n v="0"/>
    <n v="392"/>
    <d v="2010-05-17T00:00:00"/>
    <n v="0"/>
    <x v="1748"/>
  </r>
  <r>
    <n v="1775"/>
    <n v="1"/>
    <x v="457"/>
    <x v="2"/>
    <s v="&lt;p&gt;Brian&lt;br /&gt;_x000a_Your scroll bar will be linked to a cell which will increment the months&lt;/p&gt;_x000a_&lt;p&gt;On the Second Tab (with 4 months of data) you will setup day headers (say on the second row) which are linked to the Scroll Bar reference cell eg: &lt;code&gt;=Date(2010,Ref Cell,1)&lt;/code&gt;&lt;br /&gt;_x000a_and then every adjacenet cell will be incremented by 1 to the right&lt;br /&gt;_x000a_This row will have a Custom Number format of d or dd&lt;/p&gt;_x000a_&lt;p&gt;On the Top Row where you want your month labels I would put something like&lt;br /&gt;_x000a_B1: &lt;code&gt;=If(Day(B2)=14,B2,&amp;quot;&amp;quot;)&lt;/code&gt;&lt;br /&gt;_x000a_and setup the number format to Custom and enter MMM YY or whatever you want&lt;/p&gt;_x000a_&lt;p&gt;This way the days will be consistant 1-31 etc and the Month Titles will only be above the 14th of the Month (roughly in the middle of each month)_x000a_&lt;/p&gt;_x000a_"/>
    <d v="2010-05-18T02:09:23"/>
    <n v="0"/>
    <x v="1"/>
    <x v="1"/>
    <b v="1"/>
    <x v="1"/>
    <n v="3"/>
    <n v="40315.990972222222"/>
    <n v="9.8877314812853001E-2"/>
    <n v="393"/>
    <d v="2010-05-18T00:00:00"/>
    <s v="barmacost"/>
    <x v="1749"/>
  </r>
  <r>
    <n v="1776"/>
    <n v="1"/>
    <x v="453"/>
    <x v="332"/>
    <s v="&lt;p&gt;forget this i find the way, just copy the first cel with the conditional formatting, along with the reference code for each line to return true or false_x000a_&lt;/p&gt;_x000a_"/>
    <d v="2010-05-18T08:05:20"/>
    <n v="0"/>
    <x v="4"/>
    <x v="0"/>
    <b v="1"/>
    <x v="0"/>
    <n v="3"/>
    <n v="40312.809027777781"/>
    <n v="0"/>
    <n v="393"/>
    <d v="2010-05-18T00:00:00"/>
    <n v="0"/>
    <x v="1750"/>
  </r>
  <r>
    <n v="1777"/>
    <n v="1"/>
    <x v="458"/>
    <x v="333"/>
    <s v="&lt;p&gt;I have a worksheet that has columns as Months and rows that contain data values. Is it possible to graph the data on every second column in a row? i.e A1, A3, A5 etc._x000a_&lt;/p&gt;_x000a_"/>
    <d v="2010-05-18T09:44:21"/>
    <n v="0"/>
    <x v="0"/>
    <x v="0"/>
    <b v="0"/>
    <x v="0"/>
    <n v="3"/>
    <n v="40316.405555555553"/>
    <n v="0"/>
    <n v="393"/>
    <d v="2010-05-18T00:00:00"/>
    <n v="0"/>
    <x v="1751"/>
  </r>
  <r>
    <n v="1778"/>
    <n v="1"/>
    <x v="458"/>
    <x v="2"/>
    <s v="&lt;p&gt;Pphil&lt;br /&gt;_x000a_Select the entire area containing the data&lt;br /&gt;_x000a_Use the chart wizard to setup your chart&lt;br /&gt;_x000a_Change Rows&amp;lt;-&amp;gt;Columns&lt;br /&gt;_x000a_Scroll through the data with the arrow keys and delete every series with no data,&lt;br /&gt;_x000a_toggle back to Rows&amp;lt;-&amp;gt;Columns if you can't select a series with no data and try again&lt;br /&gt;_x000a_If you want Months along the X-Axis change Rows&amp;lt;-&amp;gt;Columns until the graph is correct&lt;br /&gt;_x000a_If you want the Series as groups on the X-axis use the Rows&amp;lt;-&amp;gt;Columns until the graph is correct_x000a_&lt;/p&gt;_x000a_"/>
    <d v="2010-05-18T13:26:49"/>
    <n v="0"/>
    <x v="1"/>
    <x v="1"/>
    <b v="1"/>
    <x v="1"/>
    <n v="3"/>
    <n v="40316.405555555553"/>
    <n v="0.15473379629838746"/>
    <n v="394"/>
    <d v="2010-05-18T00:00:00"/>
    <s v="pphil"/>
    <x v="1752"/>
  </r>
  <r>
    <n v="1779"/>
    <n v="1"/>
    <x v="459"/>
    <x v="334"/>
    <s v="&lt;p&gt;Hello!&lt;/p&gt;_x000a_&lt;p&gt;I'm a newbie so please....&lt;/p&gt;_x000a_&lt;p&gt;The &quot;Todo List Application&quot; look for the condition &quot;DONE&quot; per row in column B and remove all rows and copy them to &quot;Finished todo items&quot; worksheet at the end and timestamped.&lt;/p&gt;_x000a_&lt;p&gt;It is a bit slow, I guess becuase it going trough all rows in the defined area (row 103). Else it works fine, my questions is:&lt;/p&gt;_x000a_&lt;p&gt;1) Is it possible to make it faster by using rows count, i.e. .End(xlUp)?&lt;br /&gt;_x000a_Please show an example howto implement that in the &quot;Todo List Application&quot;&lt;/p&gt;_x000a_&lt;p&gt;2) It's only moving items from one column, how can I extend the range to several columns? Please show an example howto implement that in the &quot;Todo List Application&quot;&lt;/p&gt;_x000a_&lt;p&gt;Yours faithfully,&lt;/p&gt;_x000a_&lt;p&gt;Bo_x000a_&lt;/p&gt;_x000a_"/>
    <d v="2010-05-18T13:52:28"/>
    <n v="0"/>
    <x v="0"/>
    <x v="0"/>
    <b v="0"/>
    <x v="0"/>
    <n v="3"/>
    <n v="40316.577777777777"/>
    <n v="0"/>
    <n v="394"/>
    <d v="2010-05-18T00:00:00"/>
    <n v="0"/>
    <x v="1753"/>
  </r>
  <r>
    <n v="1780"/>
    <n v="1"/>
    <x v="457"/>
    <x v="254"/>
    <s v="&lt;p&gt;Thanks Hui. Because I have the column widths so narrow I had to merge every 2 cells in the top row so the month name was visible but your formula did the trick with the addition of &quot;OR&quot; formula. Thanks a bunch._x000a_&lt;/p&gt;_x000a_"/>
    <d v="2010-05-18T16:59:19"/>
    <n v="0"/>
    <x v="2"/>
    <x v="0"/>
    <b v="1"/>
    <x v="0"/>
    <n v="3"/>
    <n v="40315.990972222222"/>
    <n v="0"/>
    <n v="394"/>
    <d v="2010-05-18T00:00:00"/>
    <n v="0"/>
    <x v="1754"/>
  </r>
  <r>
    <n v="1781"/>
    <n v="1"/>
    <x v="456"/>
    <x v="132"/>
    <s v="&lt;p&gt;Thanks Hui&lt;/p&gt;_x000a_&lt;p&gt;I ended up having to enter the min manually to force the X Axis to the bottom of the chart area&lt;/p&gt;_x000a_&lt;p&gt;Is there an option in Excel 2007 so that I can still auto scale yet force the X Axis to the bottom of the chart area? VBA Option perhaps?&lt;/p&gt;_x000a_&lt;p&gt;Thanks&lt;br /&gt;_x000a_Winston_x000a_&lt;/p&gt;_x000a_"/>
    <d v="2010-05-18T23:19:47"/>
    <n v="0"/>
    <x v="2"/>
    <x v="0"/>
    <b v="1"/>
    <x v="0"/>
    <n v="3"/>
    <n v="40315.960416666669"/>
    <n v="0"/>
    <n v="394"/>
    <d v="2010-05-18T00:00:00"/>
    <n v="0"/>
    <x v="1755"/>
  </r>
  <r>
    <n v="1782"/>
    <n v="1"/>
    <x v="460"/>
    <x v="132"/>
    <s v="&lt;p&gt;Hi all,&lt;/p&gt;_x000a_&lt;p&gt;Using Excel 2007&lt;br /&gt;_x000a_I am attamepting to add some zebra stripes to my charts&lt;/p&gt;_x000a_&lt;p&gt;However, they don't look quite right when I clixk on X Axis and select position axis on tick marks so that Series 1 does not appear to be floating&lt;/p&gt;_x000a_&lt;p&gt;How can I satisfy both needs?&lt;br /&gt;_x000a_I uploaded a copy of the workbook here: http://tinyurl.com/2vcwg83&lt;/p&gt;_x000a_&lt;p&gt;Thanks&lt;br /&gt;_x000a_Winston_x000a_&lt;/p&gt;_x000a_"/>
    <d v="2010-05-18T23:34:52"/>
    <n v="0"/>
    <x v="0"/>
    <x v="0"/>
    <b v="0"/>
    <x v="0"/>
    <n v="3"/>
    <n v="40316.981944444444"/>
    <n v="0"/>
    <n v="394"/>
    <d v="2010-05-18T00:00:00"/>
    <n v="0"/>
    <x v="1756"/>
  </r>
  <r>
    <n v="1783"/>
    <n v="1"/>
    <x v="460"/>
    <x v="2"/>
    <s v="&lt;p&gt;Winston&lt;br /&gt;_x000a_First of all neat looking dashboard.&lt;br /&gt;_x000a_Are you concerned about the Bars appearing as half width for 2004 &amp;amp; 2010?&lt;br /&gt;_x000a_If so you could add a dummy 2003 and 2011, and hide the rows that 03 and 11 are on&lt;br /&gt;_x000a_You need to add it for the data and the zebra bar data areas&lt;br /&gt;_x000a_In the data area enter the =na() value for 2003 and 2011 so that the chart doesn't show the data point&lt;br /&gt;_x000a_Personally I think it looks ok as it is._x000a_&lt;/p&gt;_x000a_"/>
    <d v="2010-05-19T01:39:01"/>
    <n v="0"/>
    <x v="1"/>
    <x v="1"/>
    <b v="1"/>
    <x v="1"/>
    <n v="4"/>
    <n v="40316.981944444444"/>
    <n v="8.6817129631526768E-2"/>
    <n v="395"/>
    <d v="2010-05-19T00:00:00"/>
    <s v="wsnyder"/>
    <x v="1757"/>
  </r>
  <r>
    <n v="1784"/>
    <n v="1"/>
    <x v="460"/>
    <x v="132"/>
    <s v="&lt;p&gt;Thanks Hui,&lt;/p&gt;_x000a_&lt;p&gt;I'll practice your instructions on a copy of the dashboard until I completely comprehend&lt;br /&gt;_x000a_and leave the original dashboard as is for now&lt;/p&gt;_x000a_&lt;p&gt;Looking at it again, I agree, I think it looks ok.&lt;br /&gt;_x000a_Besides, let's me reduce the &quot;Fiddle Factor&quot; which is always a good thing&lt;/p&gt;_x000a_&lt;p&gt;Thanks&lt;br /&gt;_x000a_Winston_x000a_&lt;/p&gt;_x000a_"/>
    <d v="2010-05-19T02:06:23"/>
    <n v="0"/>
    <x v="2"/>
    <x v="0"/>
    <b v="1"/>
    <x v="0"/>
    <n v="4"/>
    <n v="40316.981944444444"/>
    <n v="0"/>
    <n v="395"/>
    <d v="2010-05-19T00:00:00"/>
    <n v="0"/>
    <x v="1758"/>
  </r>
  <r>
    <n v="1785"/>
    <n v="1"/>
    <x v="458"/>
    <x v="333"/>
    <s v="&lt;p&gt;Thanks Hui_x000a_&lt;/p&gt;_x000a_"/>
    <d v="2010-05-19T09:50:51"/>
    <n v="0"/>
    <x v="2"/>
    <x v="0"/>
    <b v="1"/>
    <x v="0"/>
    <n v="4"/>
    <n v="40316.405555555553"/>
    <n v="0"/>
    <n v="395"/>
    <d v="2010-05-19T00:00:00"/>
    <n v="0"/>
    <x v="1759"/>
  </r>
  <r>
    <n v="1786"/>
    <n v="1"/>
    <x v="461"/>
    <x v="317"/>
    <s v="&lt;p&gt;On Boingboing.net today there was a Clock that calculates wasted time at meetings -- http://feeds.boingboing.net/~r/boingboing/iBag/~3/wa8scbRULsg/clock-calculates-was.html&lt;/p&gt;_x000a_&lt;p&gt;I had the thought of implementing something like that using excel.&lt;/p&gt;_x000a_&lt;p&gt;&lt;code&gt;&lt;br /&gt;_x000a_Cost of Meeting_x0009__x0009__x0009__x0009_&lt;/p&gt;_x000a_&lt;p&gt;=NOW()-TIME(LEFT($F$7,2),RIGHT($F$7,2),0)_x0009__x0009__x0009__x0009_&lt;/p&gt;_x000a_&lt;p&gt;100_x0009_x_x0009_10_x0009_x_x0009_12.40&lt;br /&gt;_x000a_Hourly Rate_x0009__x0009_People_x0009__x0009_Time start&lt;br /&gt;_x000a_&lt;/code&gt;&lt;/p&gt;_x000a_&lt;p&gt;Where F7 is the time (as entered at the start of the meeting).&lt;/p&gt;_x000a_&lt;p&gt;however B$ the (=NOW[..]) cell returns a number I am not sure how to work with; its current value is 40317.05477&lt;/p&gt;_x000a_&lt;p&gt;The requirement would be to have a decimal value for time, then multiply that by Hourly Rate, and Number of People, to resolve the current cost of the meeting_x000a_&lt;/p&gt;_x000a_"/>
    <d v="2010-05-19T13:00:55"/>
    <n v="0"/>
    <x v="0"/>
    <x v="0"/>
    <b v="0"/>
    <x v="0"/>
    <n v="4"/>
    <n v="40317.541666666664"/>
    <n v="0"/>
    <n v="395"/>
    <d v="2010-05-19T00:00:00"/>
    <n v="0"/>
    <x v="1760"/>
  </r>
  <r>
    <n v="1787"/>
    <n v="1"/>
    <x v="461"/>
    <x v="2"/>
    <s v="&lt;p&gt;Philip&lt;br /&gt;_x000a_If you enter the start time in&lt;br /&gt;_x000a_F7:  10:30 am&lt;br /&gt;_x000a_and in F8: =Now()&lt;br /&gt;_x000a_in F9: =(F8-INT(F8))-F7&lt;br /&gt;_x000a_Then in F10 you can put the cost F10: =F9*100*10&lt;br /&gt;_x000a_Format F7:F8 as h:mm AM/PM&lt;br /&gt;_x000a_Format F9 as h:mm&lt;br /&gt;_x000a_Format F9 as $ ###,###.##&lt;br /&gt;_x000a_and press the F9 Key at the end of the meeting&lt;/p&gt;_x000a_&lt;p&gt;Dates and Times are stored in Excel as Numbers where the Date is the Integer (part before the decimal) and the Time is the Decimal part (after the decimal place)&lt;br /&gt;_x000a_In our example entering the Start Time F7 as 10:30am Excel stores that as a 0.4375 where 0.4375 is 10:30 divided by 24 as a decimal.&lt;/p&gt;_x000a_&lt;p&gt;The End of the meeting F8 is =Now() which excel will store as a Date.Time so it is likely to be something like 40,317.91, where 40317 is the date 19 May and the time is 0.91*24 = 9:50 pm&lt;/p&gt;_x000a_&lt;p&gt;So to get the elapsed time you need to take the Start Time away from the Finish Time, but must remove the date part first =(F8-INT(F8))-F7 does the trick&lt;br /&gt;_x000a_what is left is a Decimal Time eg: 0.23 which is 0.23 x 24 Hrs&lt;/p&gt;_x000a_&lt;p&gt;So you can format that as h:mm and it will show the elapsed time in Hrs:Min but you can also multiply it directly by your Cost per Hr and No. of People to get the cost.&lt;/p&gt;_x000a_&lt;p&gt;This won't work for meetings that start in different days, but you probably don't want to know the cost of that anyway..._x000a_&lt;/p&gt;_x000a_"/>
    <d v="2010-05-19T13:36:14"/>
    <n v="0"/>
    <x v="1"/>
    <x v="1"/>
    <b v="1"/>
    <x v="1"/>
    <n v="4"/>
    <n v="40317.541666666664"/>
    <n v="2.5162037039990537E-2"/>
    <n v="396"/>
    <d v="2010-05-19T00:00:00"/>
    <s v="PhilipCCFE"/>
    <x v="1761"/>
  </r>
  <r>
    <n v="1788"/>
    <n v="1"/>
    <x v="462"/>
    <x v="64"/>
    <s v="&lt;p&gt;Over the last few years I have collected data from a radio reciever that listens to a series of beacons round the world. There is a lot of data (And I mean a lot). Below is an example of the data presentation in a txt file showing one cycle. The data to focus on is the time,MHz, call and evidence columns&lt;/p&gt;_x000a_&lt;p&gt;UTC             MHz     Call    SNR,dB  QSB,%  Evidence Delay,ms&lt;br /&gt;_x000a_00:00:00_x0009_14_x0009_4U1UN _x0009_-2.8_x0009_100_x0009_ 0.52_x0009_  95&lt;br /&gt;_x000a_00:00:10_x0009_14_x0009_VE8AT _x0009_-6.0_x0009_100_x0009_ 0.26_x0009_  44&lt;br /&gt;_x000a_00:00:20_x0009_14_x0009_W6WX  _x0009_-5.4_x0009_100_x0009_ 0.11_x0009_   0&lt;br /&gt;_x000a_00:00:30_x0009_14_x0009_KH6WO _x0009_-4.8_x0009_100_x0009_ 0.24_x0009_ -57&lt;br /&gt;_x000a_00:00:40_x0009_14_x0009_ZL6B  _x0009_-6.7_x0009_100_x0009_ 0.12_x0009_ -25&lt;br /&gt;_x000a_00:00:50_x0009_14_x0009_VK6RBP_x0009_-4.8_x0009_100_x0009_ 0.26_x0009_  88&lt;br /&gt;_x000a_00:01:00_x0009_14_x0009_JA2IGY_x0009_-6.2_x0009_100_x0009_ 0.28_x0009_  14&lt;br /&gt;_x000a_00:01:10_x0009_14_x0009_RR9O  _x0009_-1.9_x0009_ 84_x0009_ 0.32_x0009_ -21&lt;br /&gt;_x000a_00:01:20_x0009_14_x0009_VR2B  _x0009_-6.9_x0009_100_x0009_ 0.11_x0009_ -72&lt;br /&gt;_x000a_00:01:30_x0009_14_x0009_4S7B  _x0009_-6.4_x0009_100_x0009_ 0.10_x0009_ 297&lt;br /&gt;_x000a_00:01:40_x0009_14_x0009_ZS6DN _x0009_-2.5_x0009_ 84_x0009_ 0.16_x0009_ 226&lt;br /&gt;_x000a_00:01:50_x0009_14_x0009_5Z4B  _x0009_-3.7_x0009_100_x0009_ 0.06_x0009_ 216&lt;br /&gt;_x000a_00:02:00_x0009_14_x0009_4X6TU _x0009_-7.4_x0009_100_x0009_ 0.27_x0009_ -20&lt;br /&gt;_x000a_00:02:10_x0009_14_x0009_OH2B  _x0009_-7.1_x0009_100_x0009_ 0.06_x0009_  94&lt;br /&gt;_x000a_00:02:20_x0009_14_x0009_CS3B  _x0009_-3.9_x0009_100_x0009_ 0.20_x0009_ 233&lt;br /&gt;_x000a_00:02:30_x0009_14_x0009_LU4AA _x0009_-6.9_x0009_100_x0009_ 0.14_x0009_ 114&lt;br /&gt;_x000a_00:02:40_x0009_14_x0009_OA4B  _x0009_-2.8_x0009_100_x0009_ 0.27_x0009_ 241&lt;br /&gt;_x000a_00:02:50_x0009_14_x0009_YV5B  _x0009_ 4.0_x0009_ 11_x0009_ 3.97_x0009_  40&lt;br /&gt;_x000a_00:03:00_x0009_18_x0009_YV5B  _x0009_-1.1_x0009_ 73_x0009_ 2.85_x0009_  44&lt;br /&gt;_x000a_00:03:10_x0009_18_x0009_4U1UN _x0009_-7.2_x0009_100_x0009_ 0.07_x0009_ 243&lt;br /&gt;_x000a_00:03:20_x0009_18_x0009_VE8AT _x0009_-5.1_x0009_100_x0009_ 0.29_x0009_ 189&lt;br /&gt;_x000a_00:03:30_x0009_18_x0009_W6WX  _x0009_-10.6_x0009_100_x0009_ 0.07_x0009_ 169&lt;br /&gt;_x000a_00:03:40_x0009_18_x0009_KH6WO _x0009_-3.3_x0009_100_x0009_ 0.28_x0009_ -37&lt;br /&gt;_x000a_00:03:50_x0009_18_x0009_ZL6B  _x0009_-7.1_x0009_100_x0009_ 0.24_x0009_ 186&lt;br /&gt;_x000a_00:04:00_x0009_18_x0009_VK6RBP_x0009_-3.1_x0009_ 96_x0009_ 0.37_x0009_ 224&lt;br /&gt;_x000a_00:04:10_x0009_18_x0009_JA2IGY_x0009_-5.7_x0009_100_x0009_ 0.23_x0009_ -21&lt;br /&gt;_x000a_00:04:20_x0009_18_x0009_RR9O  _x0009_-5.5_x0009_100_x0009_ 0.08_x0009_  57&lt;br /&gt;_x000a_00:04:30_x0009_18_x0009_VR2B  _x0009_-5.0_x0009_100_x0009_ 0.07_x0009_   2&lt;br /&gt;_x000a_00:04:40_x0009_18_x0009_4S7B  _x0009_-3.8_x0009_100_x0009_ 0.09_x0009_ 150&lt;br /&gt;_x000a_00:04:50_x0009_18_x0009_ZS6DN _x0009_-3.5_x0009_ 93_x0009_ 0.17_x0009_ 165&lt;br /&gt;_x000a_00:05:00_x0009_18_x0009_5Z4B  _x0009_-3.8_x0009_100_x0009_ 0.22_x0009_   5&lt;br /&gt;_x000a_00:05:10_x0009_18_x0009_4X6TU _x0009_-2.4_x0009_ 94_x0009_ 0.36_x0009_ 144&lt;br /&gt;_x000a_00:05:20_x0009_18_x0009_OH2B  _x0009_-2.6_x0009_ 94_x0009_ 0.28_x0009_  78&lt;br /&gt;_x000a_00:05:30_x0009_18_x0009_CS3B  _x0009_-2.1_x0009_ 93_x0009_ 0.18_x0009_ 196&lt;br /&gt;_x000a_00:05:40_x0009_18_x0009_LU4AA _x0009_-2.0_x0009_ 80_x0009_ 0.04_x0009_  69&lt;br /&gt;_x000a_00:05:50_x0009_18_x0009_OA4B  _x0009_-2.8_x0009_100_x0009_ 0.17_x0009_ 290&lt;br /&gt;_x000a_00:06:00_x0009_21_x0009_OA4B  _x0009_-2.2_x0009_ 89_x0009_ 0.53_x0009_ 283&lt;br /&gt;_x000a_00:06:10_x0009_21_x0009_YV5B  _x0009_-12.8_x0009_100_x0009_ 0.07_x0009_ -71&lt;br /&gt;_x000a_00:06:20_x0009_21_x0009_4U1UN _x0009_-7.7_x0009_100_x0009_ 0.29_x0009_  31&lt;br /&gt;_x000a_00:06:30_x0009_21_x0009_VE8AT _x0009_-3.3_x0009_100_x0009_ 0.42_x0009_ 253&lt;br /&gt;_x000a_00:06:40_x0009_21_x0009_W6WX  _x0009_-6.6_x0009_100_x0009_ 0.07_x0009_  49&lt;br /&gt;_x000a_00:06:50_x0009_21_x0009_KH6WO _x0009_-4.9_x0009_100_x0009_ 0.09_x0009_ -11&lt;br /&gt;_x000a_00:07:00_x0009_21_x0009_ZL6B  _x0009_-7.6_x0009_100_x0009_ 0.04_x0009_ 233&lt;br /&gt;_x000a_00:07:10_x0009_21_x0009_VK6RBP_x0009_-16.1_x0009_100_x0009_ 0.17_x0009_  -8&lt;br /&gt;_x000a_00:07:20_x0009_21_x0009_JA2IGY_x0009_-4.4_x0009_ 97_x0009_ 0.21_x0009_ 257&lt;br /&gt;_x000a_00:07:30_x0009_21_x0009_RR9O  _x0009_-9.2_x0009_100_x0009_ 0.04_x0009_ -70&lt;br /&gt;_x000a_00:07:40_x0009_21_x0009_VR2B  _x0009_-5.7_x0009_100_x0009_ 0.30_x0009_ 126&lt;br /&gt;_x000a_00:07:50_x0009_21_x0009_4S7B  _x0009_-6.4_x0009_100_x0009_ 0.09_x0009_ 222&lt;br /&gt;_x000a_00:08:00_x0009_21_x0009_ZS6DN _x0009_-2.4_x0009_ 91_x0009_ 0.20_x0009_ -76&lt;br /&gt;_x000a_00:08:10_x0009_21_x0009_5Z4B  _x0009_-6.3_x0009_100_x0009_ 0.08_x0009_ -31&lt;br /&gt;_x000a_00:08:20_x0009_21_x0009_4X6TU _x0009_-1.9_x0009_ 85_x0009_ 0.12_x0009_ 223&lt;br /&gt;_x000a_00:08:30_x0009_21_x0009_OH2B  _x0009_-3.8_x0009_100_x0009_ 0.30_x0009_-103&lt;br /&gt;_x000a_00:08:40_x0009_21_x0009_CS3B  _x0009_-9.9_x0009_100_x0009_ 0.10_x0009_ 181&lt;br /&gt;_x000a_00:08:50_x0009_21_x0009_LU4AA _x0009_-9.6_x0009_100_x0009_ 0.14_x0009_  71&lt;br /&gt;_x000a_00:09:00_x0009_24_x0009_LU4AA _x0009_-2.8_x0009_ 91_x0009_ 0.20_x0009_ 305&lt;br /&gt;_x000a_00:09:10_x0009_24_x0009_OA4B  _x0009_-2.7_x0009_ 93_x0009_ 0.39_x0009_ 127&lt;br /&gt;_x000a_00:09:20_x0009_24_x0009_YV5B  _x0009_-20.0_x0009_100_x0009_ 0.10_x0009_ 140&lt;br /&gt;_x000a_00:09:30_x0009_24_x0009_4U1UN _x0009_-20.0_x0009_100_x0009_ 0.05_x0009_ -78&lt;br /&gt;_x000a_00:09:40_x0009_24_x0009_VE8AT _x0009_-2.4_x0009_100_x0009_ 0.12_x0009_ -13&lt;br /&gt;_x000a_00:09:50_x0009_24_x0009_W6WX  _x0009_-2.5_x0009_ 91_x0009_ 0.20_x0009_ -62&lt;br /&gt;_x000a_00:10:00_x0009_24_x0009_KH6WO _x0009_-6.2_x0009_100_x0009_ 0.16_x0009_  40&lt;br /&gt;_x000a_00:10:10_x0009_24_x0009_ZL6B  _x0009_-6.4_x0009_100_x0009_ 0.24_x0009_ 246&lt;br /&gt;_x000a_00:10:20_x0009_24_x0009_VK6RBP_x0009_-7.9_x0009_100_x0009_ 0.14_x0009_  39&lt;br /&gt;_x000a_00:10:30_x0009_24_x0009_JA2IGY_x0009_-9.7_x0009_100_x0009_ 0.09_x0009_ 272&lt;br /&gt;_x000a_00:10:40_x0009_24_x0009_RR9O  _x0009_-3.9_x0009_100_x0009_ 0.13_x0009_  19&lt;br /&gt;_x000a_00:10:50_x0009_24_x0009_VR2B  _x0009_-8.6_x0009_100_x0009_ 0.17_x0009_  57&lt;br /&gt;_x000a_00:11:00_x0009_24_x0009_4S7B  _x0009_-2.9_x0009_100_x0009_ 0.10_x0009_  32&lt;br /&gt;_x000a_00:11:10_x0009_24_x0009_ZS6DN _x0009_-4.7_x0009_100_x0009_ 0.04_x0009_  67&lt;br /&gt;_x000a_00:11:20_x0009_24_x0009_5Z4B  _x0009_-6.9_x0009_100_x0009_ 0.13_x0009_ 254&lt;br /&gt;_x000a_00:11:30_x0009_24_x0009_4X6TU _x0009_-4.7_x0009_100_x0009_ 0.04_x0009_  96&lt;br /&gt;_x000a_00:11:40_x0009_24_x0009_OH2B  _x0009_-6.7_x0009_100_x0009_ 0.12_x0009_ 115&lt;br /&gt;_x000a_00:11:50_x0009_24_x0009_CS3B  _x0009_-3.2_x0009_ 93_x0009_ 0.15_x0009_ -29&lt;br /&gt;_x000a_00:12:00_x0009_28_x0009_CS3B  _x0009_-3.1_x0009_100_x0009_ 0.21_x0009_  21&lt;br /&gt;_x000a_00:12:10_x0009_28_x0009_LU4AA _x0009_-9.0_x0009_100_x0009_ 0.22_x0009_ 245&lt;br /&gt;_x000a_00:12:20_x0009_28_x0009_OA4B  _x0009_-6.8_x0009_100_x0009_ 0.14_x0009_ -65&lt;br /&gt;_x000a_00:12:30_x0009_28_x0009_YV5B  _x0009_-6.0_x0009_100_x0009_ 0.41_x0009_ 112&lt;br /&gt;_x000a_00:12:40_x0009_28_x0009_4U1UN _x0009_-6.9_x0009_100_x0009_ 0.12_x0009_  -3&lt;br /&gt;_x000a_00:12:50_x0009_28_x0009_VE8AT _x0009_-13.1_x0009_100_x0009_ 0.14_x0009_ -17&lt;br /&gt;_x000a_00:13:00_x0009_28_x0009_W6WX  _x0009_-1.6_x0009_ 77_x0009_ 0.14_x0009_   2&lt;br /&gt;_x000a_00:13:10_x0009_28_x0009_KH6WO _x0009_-9.0_x0009_100_x0009_ 0.25_x0009_ 156&lt;br /&gt;_x000a_00:13:20_x0009_28_x0009_ZL6B  _x0009_-6.4_x0009_100_x0009_ 0.16_x0009_ 282&lt;br /&gt;_x000a_00:13:30_x0009_28_x0009_VK6RBP_x0009_-3.7_x0009_100_x0009_ 0.13_x0009_ 129&lt;br /&gt;_x000a_00:13:40_x0009_28_x0009_JA2IGY_x0009_-7.3_x0009_100_x0009_ 0.04_x0009_ 257&lt;br /&gt;_x000a_00:13:50_x0009_28_x0009_RR9O  _x0009_-3.9_x0009_100_x0009_ 0.06_x0009_  16&lt;br /&gt;_x000a_00:14:00_x0009_28_x0009_VR2B  _x0009_-2.5_x0009_ 96_x0009_ 0.22_x0009_ 221&lt;br /&gt;_x000a_00:14:10_x0009_28_x0009_4S7B  _x0009_-3.3_x0009_ 93_x0009_ 0.13_x0009_   1&lt;br /&gt;_x000a_00:14:20_x0009_28_x0009_ZS6DN _x0009_-3.5_x0009_100_x0009_ 0.18_x0009_ 267&lt;br /&gt;_x000a_00:14:30_x0009_28_x0009_5Z4B  _x0009_-3.8_x0009_100_x0009_ 0.15_x0009_ 244&lt;br /&gt;_x000a_00:14:40_x0009_28_x0009_4X6TU _x0009_-5.0_x0009_100_x0009_ 0.23_x0009_  74&lt;br /&gt;_x000a_00:14:50_x0009_28_x0009_OH2B  _x0009_-3.7_x0009_100_x0009_ 0.18_x0009_ 174&lt;/p&gt;_x000a_&lt;p&gt;I have been toying with the idea of showing this more dynamically using some kind of visualisation method other than the standard (see here http://g7kse.co.uk/beacons)which is part of the software. Animated gif's goes some way to showing the changes in propagation but I can't help thinking there may be a better way.....So, I'm looking for suggestions of how to show this data and how to make it dynamic, so I can show the changes from 2007 to the present day.&lt;/p&gt;_x000a_&lt;p&gt;Any help you can offer would be greatly appreciated&lt;/p&gt;_x000a_&lt;p&gt;Alex, g7kse_x000a_&lt;/p&gt;_x000a_"/>
    <d v="2010-05-19T15:08:46"/>
    <n v="0"/>
    <x v="0"/>
    <x v="0"/>
    <b v="0"/>
    <x v="0"/>
    <n v="4"/>
    <n v="40317.630555555559"/>
    <n v="0"/>
    <n v="396"/>
    <d v="2010-05-19T00:00:00"/>
    <n v="0"/>
    <x v="1762"/>
  </r>
  <r>
    <n v="1789"/>
    <n v="1"/>
    <x v="461"/>
    <x v="335"/>
    <s v="&lt;p&gt;=(mod(f8,1)-f7) is a better way as it removes one of the references to F8&lt;/p&gt;_x000a_&lt;p&gt;=(mod(now(),1)-f7)*24 will give the decimal time which can then be multiplied by the hourly rate!_x000a_&lt;/p&gt;_x000a_"/>
    <d v="2010-05-19T17:24:08"/>
    <n v="0"/>
    <x v="2"/>
    <x v="0"/>
    <b v="1"/>
    <x v="0"/>
    <n v="4"/>
    <n v="40317.541666666664"/>
    <n v="0"/>
    <n v="396"/>
    <d v="2010-05-19T00:00:00"/>
    <n v="0"/>
    <x v="1763"/>
  </r>
  <r>
    <n v="1790"/>
    <n v="1"/>
    <x v="449"/>
    <x v="329"/>
    <s v="&lt;p&gt;anyone?_x000a_&lt;/p&gt;_x000a_"/>
    <d v="2010-05-19T20:20:10"/>
    <n v="0"/>
    <x v="1"/>
    <x v="0"/>
    <b v="1"/>
    <x v="0"/>
    <n v="4"/>
    <n v="40311.613888888889"/>
    <n v="0"/>
    <n v="396"/>
    <d v="2010-05-19T00:00:00"/>
    <n v="0"/>
    <x v="1764"/>
  </r>
  <r>
    <n v="1791"/>
    <n v="1"/>
    <x v="449"/>
    <x v="2"/>
    <s v="&lt;p&gt;You have 2 Options&lt;br /&gt;_x000a_1. Setup your Data Dump as a Data Table and use the filter properties to sort and only display the data you want,&lt;br /&gt;_x000a_Add a Reference Column and use that as a lookup in your dashboard&lt;br /&gt;_x000a_This can be automated with VBA&lt;/p&gt;_x000a_&lt;p&gt;2. Use formulas&lt;br /&gt;_x000a_On your Data Dump page add an extra column to the left of your data&lt;br /&gt;_x000a_Assuming your name is now in Column B add&lt;br /&gt;_x000a_&lt;code&gt;=+IF(B2=DROPDOWN,1,0)+ROW()/1000000&lt;/code&gt;&lt;br /&gt;_x000a_Where DROPDOWN will be replaced by your Drop Down Reference&lt;br /&gt;_x000a_What this does is is make column 1 equal to either a 1 plus a small bit where it is equal to your name, or zero p[lus a small bit where it isn't&lt;/p&gt;_x000a_&lt;p&gt;In a Second panel below your data dump area&lt;br /&gt;_x000a_You need to replicate all your fields from the above data where it is equal to the Name&lt;br /&gt;_x000a_Except in the first Column you want to rank each row based on the position of the Unique ID above&lt;/p&gt;_x000a_&lt;p&gt;In a Third panel below your Second Panel area&lt;br /&gt;_x000a_In Column A, now put the numbers 1 to the number of rows of Data in the Data Dump&lt;br /&gt;_x000a_Column B.. will have a lookup to lookup the Column A value and retrieve the data from the second panel&lt;/p&gt;_x000a_&lt;p&gt;If you have several thousand lines of data from your data dump, you will now have 3 lots of several thousands of lines of data.&lt;/p&gt;_x000a_&lt;p&gt;Difficult to explain so I have put a small example here&lt;br /&gt;_x000a_http://rapidshare.com/files/389369602/Text_Sort.xls_x000a_&lt;/p&gt;_x000a_"/>
    <d v="2010-05-20T01:00:39"/>
    <n v="0"/>
    <x v="2"/>
    <x v="1"/>
    <b v="1"/>
    <x v="1"/>
    <n v="5"/>
    <n v="40311.613888888889"/>
    <n v="6.4282291666677338"/>
    <n v="397"/>
    <d v="2010-05-20T00:00:00"/>
    <s v="mtr08004"/>
    <x v="1765"/>
  </r>
  <r>
    <n v="1792"/>
    <n v="1"/>
    <x v="461"/>
    <x v="317"/>
    <s v="&lt;p&gt;Thanks Squiggler&lt;/p&gt;_x000a_&lt;p&gt;That now works much better_x000a_&lt;/p&gt;_x000a_"/>
    <d v="2010-05-20T07:42:40"/>
    <n v="0"/>
    <x v="3"/>
    <x v="0"/>
    <b v="1"/>
    <x v="0"/>
    <n v="5"/>
    <n v="40317.541666666664"/>
    <n v="0"/>
    <n v="397"/>
    <d v="2010-05-20T00:00:00"/>
    <n v="0"/>
    <x v="1766"/>
  </r>
  <r>
    <n v="1793"/>
    <n v="1"/>
    <x v="463"/>
    <x v="336"/>
    <s v="&lt;p&gt;Dear Chandoo,&lt;/p&gt;_x000a_&lt;p&gt;I have here an excel sheet that has a progressive date from left to right column. A date is assigned to each column on the top. ( e.g.: 1/2/10, 2/2/10) Everyday after the daily data has been entered, I will like to create a marco that reads the date of each column (as assigned earlier) and lock the column which are less than say =today()-2. (incase of weekends). Is this possible? Appreciate if you can show me how can this be achieved. Thanks a bunch!_x000a_&lt;/p&gt;_x000a_"/>
    <d v="2010-05-20T07:52:47"/>
    <n v="0"/>
    <x v="0"/>
    <x v="0"/>
    <b v="0"/>
    <x v="0"/>
    <n v="5"/>
    <n v="40318.327777777777"/>
    <n v="0"/>
    <n v="397"/>
    <d v="2010-05-20T00:00:00"/>
    <n v="0"/>
    <x v="1767"/>
  </r>
  <r>
    <n v="1794"/>
    <n v="1"/>
    <x v="463"/>
    <x v="2"/>
    <s v="&lt;p&gt;Cyee&lt;br /&gt;_x000a_Try the following macro&lt;/p&gt;_x000a_&lt;p&gt;It assumes there is a value in each cell from A1 accross&lt;br /&gt;_x000a_and the Dates are in the row Defined as DateRow&lt;/p&gt;_x000a_&lt;pre&gt;&lt;code&gt;Sub Lock_Columns()_x000a__x000a_&amp;#39;_x000a_&amp;#39;Sub by Hui May 2010_x000a_&amp;#39;_x000a__x000a_Dim cv As Variant_x000a_Dim col As Variant_x000a_Dim Offset_days As Integer_x000a_Dim DateRow As Integer_x000a__x000a_OffsetDays = 2 &amp;#39;Change this to suit_x000a_DateRow = 1 &amp;#39;Dates are in Row 1_x000a__x000a_Cells.Select &amp;#39;Select all cells_x000a_ActiveSheet.Unprotect &amp;#39;Unprotect all cells_x000a__x000a_For Each col In ActiveSheet.Columns_x000a_    cv = Str(Cells(DateRow, col.Column).Value) &amp;#39;Get the value of first cell in each column_x000a_    If cv = &amp;quot;&amp;quot; Or cv = 0 Then Exit For &amp;#39;if it is undefined exit_x000a__x000a_    If Val(Left(cv, InStr(cv, &amp;quot;/&amp;quot;) - 1)) &amp;lt; Val(Left(Now(), InStr(Now(), &amp;quot;/&amp;quot;) - 1)) - OffsetDays Then &amp;#39;If Day No &amp;lt; Now - Offset days_x000a_        col.Select  &amp;#39;Select Column_x000a_        Selection.Locked = True  &amp;#39;Set Locked Property_x000a_    End If_x000a_Next_x000a__x000a_ActiveSheet.Protect DrawingObjects:=True, Contents:=True, Scenarios:=True &amp;#39;Lock all locked Columns_x000a__x000a_End Sub&lt;/code&gt;&lt;/pre&gt;_x000a_&lt;p&gt;The next subroutine is just in case&lt;br /&gt;_x000a_Its use is self explantory&lt;br /&gt;_x000a_&lt;pre&gt;&lt;code&gt;Sub Unlock_Columns()_x000a_  Cells.Select_x000a_  ActiveSheet.Unprotect_x000a_  Selection.Locked = False_x000a_  Selection.FormulaHidden = False_x000a_End Sub&lt;/code&gt;&lt;/pre&gt;_x000a_"/>
    <d v="2010-05-20T12:30:40"/>
    <n v="0"/>
    <x v="1"/>
    <x v="1"/>
    <b v="1"/>
    <x v="1"/>
    <n v="5"/>
    <n v="40318.327777777777"/>
    <n v="0.19351851852115942"/>
    <n v="398"/>
    <d v="2010-05-20T00:00:00"/>
    <s v="cyee"/>
    <x v="1768"/>
  </r>
  <r>
    <n v="1795"/>
    <n v="1"/>
    <x v="464"/>
    <x v="208"/>
    <s v="&lt;p&gt;Hi,&lt;/p&gt;_x000a_&lt;p&gt;I get a zero as the result of this formula when I was expecting the answer Yes (my test answer)&lt;/p&gt;_x000a_&lt;p&gt;Here is the formula&lt;/p&gt;_x000a_&lt;p&gt;&lt;code&gt;=(IF(C5&amp;lt;=5,(5),IF(B$46&amp;lt;0,&amp;quot;YES&amp;quot;,&amp;quot;No&amp;quot;)))&lt;/code&gt;&lt;/p&gt;_x000a_&lt;p&gt;Data&lt;br /&gt;_x000a_C5 = 6&lt;br /&gt;_x000a_B46 = -78 &lt;/p&gt;_x000a_&lt;p&gt;Now in the cell the formula is in, lets say B5 returns 0 if the first IF statement is met. When I was expecting it to say YES&lt;/p&gt;_x000a_&lt;p&gt;If I check the answer using Function Argument the answer is returned as YES!!!!!_x000a_&lt;/p&gt;_x000a_"/>
    <d v="2010-05-20T20:21:22"/>
    <n v="0"/>
    <x v="0"/>
    <x v="0"/>
    <b v="0"/>
    <x v="0"/>
    <n v="5"/>
    <n v="40318.847916666666"/>
    <n v="0"/>
    <n v="398"/>
    <d v="2010-05-20T00:00:00"/>
    <n v="0"/>
    <x v="1769"/>
  </r>
  <r>
    <n v="1796"/>
    <n v="1"/>
    <x v="464"/>
    <x v="163"/>
    <s v="&lt;p&gt;Hi,&lt;/p&gt;_x000a_&lt;p&gt;Is this the answer you want?&lt;/p&gt;_x000a_&lt;p&gt;=IF(AND(C5&amp;lt;=5,B46&amp;lt;0),&quot;YES&quot;,&quot;NO&quot;)&lt;/p&gt;_x000a_&lt;p&gt;or may be this&lt;/p&gt;_x000a_&lt;p&gt;=IF(OR(C5&amp;lt;=5,B46&amp;lt;0),&quot;YES&quot;,&quot;NO&quot;)_x000a_&lt;/p&gt;_x000a_"/>
    <d v="2010-05-20T21:42:11"/>
    <n v="0"/>
    <x v="1"/>
    <x v="0"/>
    <b v="1"/>
    <x v="0"/>
    <n v="5"/>
    <n v="40318.847916666666"/>
    <n v="0"/>
    <n v="398"/>
    <d v="2010-05-20T00:00:00"/>
    <n v="0"/>
    <x v="1770"/>
  </r>
  <r>
    <n v="1797"/>
    <n v="1"/>
    <x v="464"/>
    <x v="2"/>
    <s v="&lt;p&gt;Scouse&lt;br /&gt;_x000a_I get Yes as I should ?_x000a_&lt;/p&gt;_x000a_"/>
    <d v="2010-05-20T23:42:04"/>
    <n v="0"/>
    <x v="2"/>
    <x v="1"/>
    <b v="1"/>
    <x v="1"/>
    <n v="5"/>
    <n v="40318.847916666666"/>
    <n v="0.13962962962978054"/>
    <n v="399"/>
    <d v="2010-05-20T00:00:00"/>
    <s v="Scouse"/>
    <x v="1771"/>
  </r>
  <r>
    <n v="1798"/>
    <n v="1"/>
    <x v="465"/>
    <x v="337"/>
    <s v="&lt;p&gt;Is it develop a stack chart for both budget and actual, budget inside the stack and the outer sheel reflecting the actual for YTD period_x000a_&lt;/p&gt;_x000a_"/>
    <d v="2010-05-21T00:43:19"/>
    <n v="0"/>
    <x v="0"/>
    <x v="0"/>
    <b v="0"/>
    <x v="0"/>
    <n v="6"/>
    <n v="40319.029861111114"/>
    <n v="0"/>
    <n v="399"/>
    <d v="2010-05-21T00:00:00"/>
    <n v="0"/>
    <x v="1772"/>
  </r>
  <r>
    <n v="1799"/>
    <n v="1"/>
    <x v="465"/>
    <x v="2"/>
    <s v="&lt;p&gt;Mathew, What your asking is a bit vague. Can you please try and clarify?_x000a_&lt;/p&gt;_x000a_"/>
    <d v="2010-05-21T08:16:16"/>
    <n v="0"/>
    <x v="1"/>
    <x v="1"/>
    <b v="1"/>
    <x v="1"/>
    <n v="6"/>
    <n v="40319.029861111114"/>
    <n v="0.31476851851766696"/>
    <n v="400"/>
    <d v="2010-05-21T00:00:00"/>
    <s v="matthew george"/>
    <x v="1773"/>
  </r>
  <r>
    <n v="1800"/>
    <n v="1"/>
    <x v="466"/>
    <x v="232"/>
    <s v="&lt;p&gt;Hello,&lt;/p&gt;_x000a_&lt;p&gt;I have 2 sheets.  In one sheet I have a dump data where I will filter based on requiremets.  In the second sheet I used subtotal formula to get some fields some.  For eg. In sheet1 I have country names coloumns.  whenever I filter on any country I should get that country name in the 2nd sheet. Is there any way to get this though formula without usig VBA or Pivot.&lt;br /&gt;_x000a_(how to tell Excel to pick up the content of the next visible line/row cell of headig - it will give you my desired result).&lt;/p&gt;_x000a_&lt;p&gt;Thanks in advance._x000a_&lt;/p&gt;_x000a_"/>
    <d v="2010-05-21T12:57:12"/>
    <n v="0"/>
    <x v="0"/>
    <x v="0"/>
    <b v="0"/>
    <x v="0"/>
    <n v="6"/>
    <n v="40319.539583333331"/>
    <n v="0"/>
    <n v="400"/>
    <d v="2010-05-21T00:00:00"/>
    <n v="0"/>
    <x v="1774"/>
  </r>
  <r>
    <n v="1801"/>
    <n v="1"/>
    <x v="466"/>
    <x v="2"/>
    <s v="&lt;p&gt;Vinu&lt;br /&gt;_x000a_I have used a helper column but have a workable answer without VBA or Pivot Tables&lt;/p&gt;_x000a_&lt;p&gt;I setup some data like below starting in Sheet1 A1:&lt;br /&gt;_x000a_&lt;pre&gt;&lt;code&gt;Country_x0009_Field_x0009_Helper_x000a_Aus_x0009_aa_x0009_1_x000a_NZ_x0009_aa_x0009_2_x000a_GB_x0009_aa_x0009_3_x000a_Aus_x0009_aa_x0009_1_x000a_NZ_x0009_aa_x0009_2_x000a_GB_x0009_aa_x0009_3&lt;/code&gt;&lt;/pre&gt;_x000a_&lt;p&gt;Note that the helper column has a value in every row which is the same for each value of country&lt;/p&gt;_x000a_&lt;p&gt;Try this on Sheet2&lt;br /&gt;_x000a_&lt;code&gt;=OFFSET(Sheet1!$A$1,MATCH(SUBTOTAL(104,Sheet1!$C$2:$C$22),Sheet1!$C$2:$C$22,0),0)&lt;/code&gt;&lt;br /&gt;_x000a_Adjust ranges to suit&lt;/p&gt;_x000a_&lt;p&gt;You can shift or hide the helper column and put a formula in it to make sure the values are always right_x000a_&lt;/p&gt;_x000a_"/>
    <d v="2010-05-21T14:21:35"/>
    <n v="0"/>
    <x v="1"/>
    <x v="1"/>
    <b v="1"/>
    <x v="1"/>
    <n v="6"/>
    <n v="40319.539583333331"/>
    <n v="5.8738425927003846E-2"/>
    <n v="401"/>
    <d v="2010-05-21T00:00:00"/>
    <s v="vinu"/>
    <x v="1775"/>
  </r>
  <r>
    <n v="1802"/>
    <n v="1"/>
    <x v="467"/>
    <x v="188"/>
    <s v="&lt;p&gt;In chapter 7 of his 'Excel Charts' book from 2003, he has a section on creating a dynamic chart where the series plotted depends on the location of the Active Cell in the worksheet.&lt;/p&gt;_x000a_&lt;p&gt;In the new edition of this book, 'Excel 2007 Charts', his Table of Contents is very similar, but this section of chapter 7 is omitted.  Sure enough, I'm not able to replicate the chart in Excel 2007.   &lt;/p&gt;_x000a_&lt;p&gt;Oddly enough, I've got some things to work but not all.  Is it not possible in Excel 2007?  I just found that to be one of the best interactive charts I have created at work in the past and would like to contiune using it.  It seems to work fine in Excel 2003 but 2007 is difficult.  Does anyone know how to apply the same type of chart in 2007?!&lt;/p&gt;_x000a_&lt;p&gt;Any help would be appreciated.&lt;/p&gt;_x000a_&lt;p&gt;Twee_x000a_&lt;/p&gt;_x000a_"/>
    <d v="2010-05-21T21:54:04"/>
    <n v="0"/>
    <x v="0"/>
    <x v="0"/>
    <b v="0"/>
    <x v="0"/>
    <n v="6"/>
    <n v="40319.912499999999"/>
    <n v="0"/>
    <n v="401"/>
    <d v="2010-05-21T00:00:00"/>
    <n v="0"/>
    <x v="1776"/>
  </r>
  <r>
    <n v="1803"/>
    <n v="1"/>
    <x v="466"/>
    <x v="232"/>
    <s v="&lt;p&gt;Thanks a lot man!!_x000a_&lt;/p&gt;_x000a_"/>
    <d v="2010-05-22T13:10:19"/>
    <n v="0"/>
    <x v="2"/>
    <x v="0"/>
    <b v="1"/>
    <x v="0"/>
    <n v="7"/>
    <n v="40319.539583333331"/>
    <n v="0"/>
    <n v="401"/>
    <d v="2010-05-22T00:00:00"/>
    <n v="0"/>
    <x v="1777"/>
  </r>
  <r>
    <n v="1804"/>
    <n v="1"/>
    <x v="467"/>
    <x v="2"/>
    <s v="&lt;p&gt;Twee&lt;br /&gt;_x000a_If you have John's 'Excel Charts' 2003, everything in Chapter 7 is the same in 2007.&lt;br /&gt;_x000a_The Charting and Named Ranges dialogues may look different but the functionality is still the same.&lt;/p&gt;_x000a_&lt;p&gt;There are however a small bug in Excel 2007/10 where Excel doesn't recognise the word &quot;Chart&quot; in named ranges which are used within Charts.&lt;/p&gt;_x000a_&lt;p&gt;So delete all your named ranges and remake them as per John's 2003 instructions.&lt;br /&gt;_x000a_I used Title and Data as the Named Range names instead of ChartData and ChartTitle.&lt;/p&gt;_x000a_&lt;p&gt;Take particular note of the location of the active cell which must be in A3 when you start making the named ranges.&lt;/p&gt;_x000a_&lt;p&gt;I have put a working example here for your review&lt;/p&gt;_x000a_&lt;p&gt;http://rapidshare.com/files/390562562/Ch7_Interactive_Chart.xlsx_x000a_&lt;/p&gt;_x000a_"/>
    <d v="2010-05-22T13:28:35"/>
    <n v="0"/>
    <x v="1"/>
    <x v="1"/>
    <b v="1"/>
    <x v="1"/>
    <n v="7"/>
    <n v="40319.912499999999"/>
    <n v="0.64901620370801538"/>
    <n v="402"/>
    <d v="2010-05-22T00:00:00"/>
    <s v="Twee"/>
    <x v="1778"/>
  </r>
  <r>
    <n v="1805"/>
    <n v="1"/>
    <x v="464"/>
    <x v="208"/>
    <s v="&lt;p&gt;Thanks for your help, but am I still getting a zero in col B when I use the formula&lt;br /&gt;_x000a_'=IF(OR(C5&amp;lt;=5,B$46&amp;lt;0),&quot;YES&quot;,&quot;NO&quot;)'&lt;br /&gt;_x000a_Here is the data.  In column C I am using the following formula '=ROUND(SUM(F$3 * D5),0)' in order to multiply the weighting in col D X 150, the number I get in C is then used in B to work out the actual number of items.  For my test instead of a figure I am using Yes and No, so if the total number is less than zero, which in this case is as its -78, I should get YES as the answer.  But all I get is zero.  Very confusing?&lt;br /&gt;_x000a_A         B        C       D&lt;br /&gt;_x000a_Branch    # Req   Rounded  Weighting&lt;br /&gt;_x000a_BI_x0009_  0_x0009_  6_x0009_   0.04_x0009_&lt;/p&gt;_x000a_&lt;p&gt; Total   -78_x000a_&lt;/p&gt;_x000a_"/>
    <d v="2010-05-23T06:47:29"/>
    <n v="0"/>
    <x v="3"/>
    <x v="0"/>
    <b v="1"/>
    <x v="0"/>
    <n v="1"/>
    <n v="40318.847916666666"/>
    <n v="0"/>
    <n v="402"/>
    <d v="2010-05-23T00:00:00"/>
    <n v="0"/>
    <x v="1779"/>
  </r>
  <r>
    <n v="1806"/>
    <n v="1"/>
    <x v="464"/>
    <x v="163"/>
    <s v="&lt;p&gt;Hi Scouse,&lt;/p&gt;_x000a_&lt;p&gt;Can you post a sample of your workbook?&lt;/p&gt;_x000a_&lt;p&gt;http://chandoo.org/forums/topic/posting-a-sample-workbook_x000a_&lt;/p&gt;_x000a_"/>
    <d v="2010-05-23T08:21:14"/>
    <n v="0"/>
    <x v="4"/>
    <x v="0"/>
    <b v="1"/>
    <x v="0"/>
    <n v="1"/>
    <n v="40318.847916666666"/>
    <n v="0"/>
    <n v="402"/>
    <d v="2010-05-23T00:00:00"/>
    <n v="0"/>
    <x v="1780"/>
  </r>
  <r>
    <n v="1807"/>
    <n v="1"/>
    <x v="464"/>
    <x v="2"/>
    <s v="&lt;p&gt;Scouse&lt;br /&gt;_x000a_Do you have Calculation turned to Manual?&lt;br /&gt;_x000a_Press F9 does it recalculate?_x000a_&lt;/p&gt;_x000a_"/>
    <d v="2010-05-23T08:54:29"/>
    <n v="0"/>
    <x v="5"/>
    <x v="1"/>
    <b v="1"/>
    <x v="1"/>
    <n v="1"/>
    <n v="40318.847916666666"/>
    <n v="2.5232523148151813"/>
    <n v="403"/>
    <d v="2010-05-23T00:00:00"/>
    <s v="Scouse"/>
    <x v="1781"/>
  </r>
  <r>
    <n v="1808"/>
    <n v="1"/>
    <x v="455"/>
    <x v="138"/>
    <s v="&lt;p&gt;Hui,&lt;br /&gt;_x000a_Thanks for all that information. I'm actually utilizing almost everything you listed. I also am enrolled in Chandoo's excel school. It's been so helpful. I love it. I think  the hardest part is remembering the formulas. It seems as if there a few ways in obtaining the answers. I think I need to practice and practice so I get used to the formulas. Thank you for always taking the time answer my questions. I'm always so amazed at your knowledge and your prompt response. &lt;/p&gt;_x000a_&lt;p&gt;Thanks again.&lt;br /&gt;_x000a_JaElle_x000a_&lt;/p&gt;_x000a_"/>
    <d v="2010-05-23T23:08:29"/>
    <n v="0"/>
    <x v="7"/>
    <x v="0"/>
    <b v="1"/>
    <x v="0"/>
    <n v="1"/>
    <n v="40315.208333333336"/>
    <n v="0"/>
    <n v="403"/>
    <d v="2010-05-23T00:00:00"/>
    <n v="0"/>
    <x v="1782"/>
  </r>
  <r>
    <n v="1809"/>
    <n v="1"/>
    <x v="468"/>
    <x v="338"/>
    <s v="&lt;p&gt;Is there a way to sort a range of text data by specific criteria ie a word? Eg If A1:A100 contains various text data which may/may not contain the words 'tax', is it possible to sort the data in such a way that all words containing 'tax' appear at the top of the range??_x000a_&lt;/p&gt;_x000a_"/>
    <d v="2010-05-24T02:09:15"/>
    <n v="0"/>
    <x v="0"/>
    <x v="0"/>
    <b v="0"/>
    <x v="0"/>
    <n v="2"/>
    <n v="40322.089583333334"/>
    <n v="0"/>
    <n v="403"/>
    <d v="2010-05-24T00:00:00"/>
    <n v="0"/>
    <x v="1783"/>
  </r>
  <r>
    <n v="1810"/>
    <n v="1"/>
    <x v="468"/>
    <x v="2"/>
    <s v="&lt;p&gt;Shan&lt;br /&gt;_x000a_Select your data area and convert it to a Table&lt;br /&gt;_x000a_Excel 2007, Insert, Table&lt;br /&gt;_x000a_Select the Field dropdown for the field containing the words you want to sort by&lt;br /&gt;_x000a_Goto Text Filters, Contains and use the word Tax_x000a_&lt;/p&gt;_x000a_"/>
    <d v="2010-05-24T02:33:19"/>
    <n v="0"/>
    <x v="1"/>
    <x v="1"/>
    <b v="1"/>
    <x v="1"/>
    <n v="2"/>
    <n v="40322.089583333334"/>
    <n v="1.6886574070667848E-2"/>
    <n v="404"/>
    <d v="2010-05-24T00:00:00"/>
    <s v="Shan"/>
    <x v="1784"/>
  </r>
  <r>
    <n v="1811"/>
    <n v="1"/>
    <x v="464"/>
    <x v="208"/>
    <s v="&lt;p&gt;Hi all&lt;/p&gt;_x000a_&lt;p&gt;I have posted a link to the doc, hope you can open it.&lt;/p&gt;_x000a_&lt;p&gt;&lt;a href=&quot;http://cid-4afa362f91d4ccc5.skydrive.live.com/self.aspx/Public/TestExcel.xls&quot;&gt; Doc&lt;/a&gt;_x000a_&lt;/p&gt;_x000a_"/>
    <d v="2010-05-24T21:40:30"/>
    <n v="0"/>
    <x v="6"/>
    <x v="0"/>
    <b v="1"/>
    <x v="0"/>
    <n v="2"/>
    <n v="40318.847916666666"/>
    <n v="0"/>
    <n v="404"/>
    <d v="2010-05-24T00:00:00"/>
    <n v="0"/>
    <x v="1785"/>
  </r>
  <r>
    <n v="1812"/>
    <n v="1"/>
    <x v="464"/>
    <x v="2"/>
    <s v="&lt;p&gt;Scouse&lt;br /&gt;_x000a_You failed to mention you had a Circular Reference error in your spreadsheet&lt;br /&gt;_x000a_Your Cell B46 is trying to add up the values in Column B, which in turn is reliant on cell B46.&lt;br /&gt;_x000a_Having the circular reference stops further processing of the formula and hence your result of Zero.&lt;br /&gt;_x000a_What your trying to do can't simply be done as you are trying to do it, your logic isn't quite right&lt;/p&gt;_x000a_&lt;p&gt;If your Column B5 was &lt;code&gt;=IF(C5&amp;lt;=5,&amp;quot;YES&amp;quot;,&amp;quot;NO&amp;quot;)&lt;/code&gt;&lt;br /&gt;_x000a_and&lt;br /&gt;_x000a_B46: &lt;code&gt;=F3 - COUNTIF(B5:B45,&amp;quot;Yes&amp;quot;)&lt;/code&gt;&lt;br /&gt;_x000a_Does that do what you want ?&lt;/p&gt;_x000a_&lt;p&gt;As you currently have it&lt;br /&gt;_x000a_B46 will never be less than 0 unless &lt;strong&gt;Provided &lt;/strong&gt;is less than 41 and all the cells B5:B45 are No_x000a_&lt;/p&gt;_x000a_"/>
    <d v="2010-05-24T23:23:13"/>
    <n v="0"/>
    <x v="7"/>
    <x v="1"/>
    <b v="1"/>
    <x v="1"/>
    <n v="2"/>
    <n v="40318.847916666666"/>
    <n v="4.1265393518551718"/>
    <n v="405"/>
    <d v="2010-05-24T00:00:00"/>
    <s v="Scouse"/>
    <x v="1786"/>
  </r>
  <r>
    <n v="1813"/>
    <n v="1"/>
    <x v="469"/>
    <x v="324"/>
    <s v="&lt;p&gt;I want to have a nested 'for' loop that prints the results to sequential horizontal cells. It would look something like the following:&lt;/p&gt;_x000a_&lt;p&gt;for x = 150 to 200 increment by 50&lt;br /&gt;_x000a_    for y = 2% to 6% increment by 1%&lt;br /&gt;_x000a_        z = (some calculation involving x and y)&lt;br /&gt;_x000a_        print y and z to cells (see NOTE: below)&lt;br /&gt;_x000a_    endfor&lt;br /&gt;_x000a_endfor&lt;/p&gt;_x000a_&lt;p&gt;NOTE:&lt;br /&gt;_x000a_As the inner is processed the print of y will occur and then z will be printed. These will be printed in the same row. Once the print occurs the row will be incremented then the next y,z print will occur. In the end the results will look similiar to the following:&lt;/p&gt;_x000a_&lt;p&gt;     A    B&lt;br /&gt;_x000a_1    2%   val&lt;br /&gt;_x000a_2    3%   val&lt;br /&gt;_x000a_3    4%   val...etc._x000a_&lt;/p&gt;_x000a_"/>
    <d v="2010-05-25T02:31:17"/>
    <n v="0"/>
    <x v="0"/>
    <x v="0"/>
    <b v="0"/>
    <x v="0"/>
    <n v="3"/>
    <n v="40323.104861111111"/>
    <n v="0"/>
    <n v="405"/>
    <d v="2010-05-25T00:00:00"/>
    <n v="0"/>
    <x v="1787"/>
  </r>
  <r>
    <n v="1814"/>
    <n v="1"/>
    <x v="470"/>
    <x v="173"/>
    <s v="&lt;p&gt;A1            B1&lt;br /&gt;_x000a_1234-TL     TRAILER LOADER    &lt;/p&gt;_x000a_&lt;p&gt;If cell A1 contains &quot;-TL&quot; how can I format B1 to read &quot;TRAILER LOADER&quot;_x000a_&lt;/p&gt;_x000a_"/>
    <d v="2010-05-25T05:23:18"/>
    <n v="0"/>
    <x v="0"/>
    <x v="0"/>
    <b v="0"/>
    <x v="0"/>
    <n v="3"/>
    <n v="40323.224305555559"/>
    <n v="0"/>
    <n v="405"/>
    <d v="2010-05-25T00:00:00"/>
    <n v="0"/>
    <x v="1788"/>
  </r>
  <r>
    <n v="1815"/>
    <n v="1"/>
    <x v="444"/>
    <x v="173"/>
    <s v="&lt;p&gt;Microsoft Date and Time Picker Control 6.0 (SP4)_x000a_&lt;/p&gt;_x000a_"/>
    <d v="2010-05-25T05:25:34"/>
    <n v="0"/>
    <x v="2"/>
    <x v="0"/>
    <b v="1"/>
    <x v="0"/>
    <n v="3"/>
    <n v="40309.234027777777"/>
    <n v="0"/>
    <n v="405"/>
    <d v="2010-05-25T00:00:00"/>
    <n v="0"/>
    <x v="1789"/>
  </r>
  <r>
    <n v="1816"/>
    <n v="1"/>
    <x v="471"/>
    <x v="330"/>
    <s v="&lt;p&gt;Hi&lt;/p&gt;_x000a_&lt;p&gt;After opening a macro containing worksheet i lost my Maximise/ Minimise/ Close Button of Excel in my system. How to enable this using VBA&lt;/p&gt;_x000a_&lt;p&gt;Also colour of the menu at the top is like shading at the end how to retrive the orginal colour.&lt;/p&gt;_x000a_&lt;p&gt;Please assist me_x000a_&lt;/p&gt;_x000a_"/>
    <d v="2010-05-25T05:47:20"/>
    <n v="0"/>
    <x v="0"/>
    <x v="0"/>
    <b v="0"/>
    <x v="0"/>
    <n v="3"/>
    <n v="40323.240972222222"/>
    <n v="0"/>
    <n v="405"/>
    <d v="2010-05-25T00:00:00"/>
    <n v="0"/>
    <x v="1790"/>
  </r>
  <r>
    <n v="1817"/>
    <n v="1"/>
    <x v="470"/>
    <x v="0"/>
    <s v="&lt;p&gt;You need a formula, not formatting.&lt;/p&gt;_x000a_&lt;p&gt;In cell B1 write =if(countif(a1,&quot;*-TL*&quot;)&amp;gt;0,&quot;Trailer Loader&quot;,&quot;&quot;)&lt;/p&gt;_x000a_&lt;p&gt;This will display Trailer Loader in cell B1 whenever a1 has -TL anywhere in it._x000a_&lt;/p&gt;_x000a_"/>
    <d v="2010-05-25T05:48:37"/>
    <n v="0"/>
    <x v="1"/>
    <x v="0"/>
    <b v="1"/>
    <x v="0"/>
    <n v="3"/>
    <n v="40323.224305555559"/>
    <n v="0"/>
    <n v="405"/>
    <d v="2010-05-25T00:00:00"/>
    <n v="0"/>
    <x v="1791"/>
  </r>
  <r>
    <n v="1818"/>
    <n v="1"/>
    <x v="471"/>
    <x v="0"/>
    <s v="&lt;p&gt;wow.. this must be some hard core bad ass macro... I am not sure how to restore the buttons though. Try maximize / restore of excel window (not workbok). This should reset full screen mode if any..._x000a_&lt;/p&gt;_x000a_"/>
    <d v="2010-05-25T05:51:48"/>
    <n v="0"/>
    <x v="1"/>
    <x v="0"/>
    <b v="1"/>
    <x v="0"/>
    <n v="3"/>
    <n v="40323.240972222222"/>
    <n v="0"/>
    <n v="405"/>
    <d v="2010-05-25T00:00:00"/>
    <n v="0"/>
    <x v="1792"/>
  </r>
  <r>
    <n v="1819"/>
    <n v="1"/>
    <x v="469"/>
    <x v="0"/>
    <s v="&lt;p&gt;ok.. try something like this.. (may not work first time, but you can easily fix that)&lt;/p&gt;_x000a_&lt;p&gt;range(&quot;A1&quot;).select&lt;/p&gt;_x000a_&lt;p&gt;for x = 150 to 200&lt;br /&gt;_x000a_for y = 2 to 6&lt;br /&gt;_x000a_z = [calculation]&lt;br /&gt;_x000a_activecell.value = y&lt;br /&gt;_x000a_activecell.offset(0,1).range(&quot;a1&quot;).select&lt;br /&gt;_x000a_activecell.value = z&lt;br /&gt;_x000a_activecell.offset(1,-2).range(&quot;a1&quot;).select&lt;br /&gt;_x000a_next y&lt;br /&gt;_x000a_next x_x000a_&lt;/p&gt;_x000a_"/>
    <d v="2010-05-25T05:58:27"/>
    <n v="0"/>
    <x v="1"/>
    <x v="0"/>
    <b v="1"/>
    <x v="0"/>
    <n v="3"/>
    <n v="40323.104861111111"/>
    <n v="0"/>
    <n v="405"/>
    <d v="2010-05-25T00:00:00"/>
    <n v="0"/>
    <x v="1793"/>
  </r>
  <r>
    <n v="1820"/>
    <n v="1"/>
    <x v="470"/>
    <x v="173"/>
    <s v="&lt;p&gt;Thanks_x000a_&lt;/p&gt;_x000a_"/>
    <d v="2010-05-25T06:07:10"/>
    <n v="0"/>
    <x v="2"/>
    <x v="0"/>
    <b v="1"/>
    <x v="0"/>
    <n v="3"/>
    <n v="40323.224305555559"/>
    <n v="0"/>
    <n v="405"/>
    <d v="2010-05-25T00:00:00"/>
    <n v="0"/>
    <x v="1794"/>
  </r>
  <r>
    <n v="1821"/>
    <n v="1"/>
    <x v="459"/>
    <x v="334"/>
    <s v="&lt;p&gt;Nobody?_x000a_&lt;/p&gt;_x000a_"/>
    <d v="2010-05-25T07:26:03"/>
    <n v="0"/>
    <x v="1"/>
    <x v="0"/>
    <b v="1"/>
    <x v="0"/>
    <n v="3"/>
    <n v="40316.577777777777"/>
    <n v="0"/>
    <n v="405"/>
    <d v="2010-05-25T00:00:00"/>
    <n v="0"/>
    <x v="1795"/>
  </r>
  <r>
    <n v="1822"/>
    <n v="1"/>
    <x v="471"/>
    <x v="330"/>
    <s v="&lt;p&gt;Hi Chandoo&lt;/p&gt;_x000a_&lt;p&gt;Actually Excel window has vanished only one &quot;X&quot; is displayed ..if i close it then current sheet get closed and NOT EXCEL&lt;/p&gt;_x000a_&lt;p&gt;for closing the excel i used the close command from mouse right click from Windows task bar..._x000a_&lt;/p&gt;_x000a_"/>
    <d v="2010-05-25T08:05:09"/>
    <n v="0"/>
    <x v="2"/>
    <x v="0"/>
    <b v="1"/>
    <x v="0"/>
    <n v="3"/>
    <n v="40323.240972222222"/>
    <n v="0"/>
    <n v="405"/>
    <d v="2010-05-25T00:00:00"/>
    <n v="0"/>
    <x v="1796"/>
  </r>
  <r>
    <n v="1823"/>
    <n v="1"/>
    <x v="459"/>
    <x v="0"/>
    <s v="&lt;p&gt;@Bosse... I guess you are talking about the project management templates' todo list app. I will get back to you with a solution soon. But on preliminary inspection, I can see that the macro only processes 100 rows and cannot be all that slow..._x000a_&lt;/p&gt;_x000a_"/>
    <d v="2010-05-25T09:02:24"/>
    <n v="0"/>
    <x v="2"/>
    <x v="0"/>
    <b v="1"/>
    <x v="0"/>
    <n v="3"/>
    <n v="40316.577777777777"/>
    <n v="0"/>
    <n v="405"/>
    <d v="2010-05-25T00:00:00"/>
    <n v="0"/>
    <x v="1797"/>
  </r>
  <r>
    <n v="1824"/>
    <n v="1"/>
    <x v="471"/>
    <x v="313"/>
    <s v="&lt;p&gt;03 or 07?&lt;/p&gt;_x000a_&lt;p&gt;Only reason I ask is I've experienced similar stuff in 03 that resolves itself if you open it up on another computer.  It's not really a 'fix', but then again, in my experience this really isn't a bug._x000a_&lt;/p&gt;_x000a_"/>
    <d v="2010-05-25T13:47:37"/>
    <n v="0"/>
    <x v="3"/>
    <x v="0"/>
    <b v="1"/>
    <x v="0"/>
    <n v="3"/>
    <n v="40323.240972222222"/>
    <n v="0"/>
    <n v="405"/>
    <d v="2010-05-25T00:00:00"/>
    <n v="0"/>
    <x v="1798"/>
  </r>
  <r>
    <n v="1825"/>
    <n v="1"/>
    <x v="469"/>
    <x v="2"/>
    <s v="&lt;p&gt;or this&lt;/p&gt;_x000a_&lt;pre&gt;&lt;code&gt;Sub loopy()_x000a_Col = 1_x000a_Row = 1_x000a_For x = 150 To 200 Step 50_x000a_    For y = 2 To 6 &amp;#39;Remember these are %_x000a_        z = x * (y / 100) &amp;#39;Change formula to suit_x000a_        Cells(Row, Col) = y / 100_x000a_        Cells(Row, Col).Style = &amp;quot;Percent&amp;quot;_x000a_        Cells(Row, Col + 1) = z_x000a_        Row = Row + 1_x000a_     Next y_x000a_Next x_x000a_End Sub&lt;/code&gt;&lt;/pre&gt;_x000a_"/>
    <d v="2010-05-25T15:29:02"/>
    <n v="0"/>
    <x v="2"/>
    <x v="1"/>
    <b v="1"/>
    <x v="1"/>
    <n v="3"/>
    <n v="40323.104861111111"/>
    <n v="0.5403009259243845"/>
    <n v="406"/>
    <d v="2010-05-25T00:00:00"/>
    <s v="jackmanjls"/>
    <x v="1799"/>
  </r>
  <r>
    <n v="1826"/>
    <n v="1"/>
    <x v="472"/>
    <x v="339"/>
    <s v="&lt;p&gt;OK, I have a hyperlink on tab 1 to a form on tab 2. The hyperlink is in red. What I need to know is how can I get the color of the hyperlink to change when just one word has been placed in the form in tab 2???_x000a_&lt;/p&gt;_x000a_"/>
    <d v="2010-05-25T20:33:27"/>
    <n v="0"/>
    <x v="0"/>
    <x v="0"/>
    <b v="0"/>
    <x v="0"/>
    <n v="3"/>
    <n v="40323.856249999997"/>
    <n v="0"/>
    <n v="406"/>
    <d v="2010-05-25T00:00:00"/>
    <n v="0"/>
    <x v="1800"/>
  </r>
  <r>
    <n v="1827"/>
    <n v="1"/>
    <x v="473"/>
    <x v="340"/>
    <s v="&lt;p&gt;Having read the virtues of the SumProduct function I thought I'd put it to good use.  My key data source is a Pivot Table connected to an OLAP data source.&lt;/p&gt;_x000a_&lt;p&gt;The problem arises in that the data is not repeated for all the pivot fields&lt;/p&gt;_x000a_&lt;p&gt;ie the data looks like:&lt;/p&gt;_x000a_&lt;p&gt;Region------Store&lt;br /&gt;_x000a_West--------Random store 1&lt;br /&gt;_x000a_------------Random store 2&lt;br /&gt;_x000a_East--------Random store 3&lt;br /&gt;_x000a_------------Random store 4&lt;/p&gt;_x000a_&lt;p&gt;If I want to sumproduct for Region=&quot;West&quot; I only get one store.&lt;/p&gt;_x000a_&lt;p&gt;Is there a Pivot table option to show all fields?&lt;/p&gt;_x000a_&lt;p&gt;Jesse_x000a_&lt;/p&gt;_x000a_"/>
    <d v="2010-05-25T20:37:54"/>
    <n v="0"/>
    <x v="0"/>
    <x v="0"/>
    <b v="0"/>
    <x v="0"/>
    <n v="3"/>
    <n v="40323.859027777777"/>
    <n v="0"/>
    <n v="406"/>
    <d v="2010-05-25T00:00:00"/>
    <n v="0"/>
    <x v="1801"/>
  </r>
  <r>
    <n v="1828"/>
    <n v="1"/>
    <x v="473"/>
    <x v="2"/>
    <s v="&lt;p&gt;Jesse&lt;br /&gt;_x000a_A helper column to the side which extracts the Regions and if blank gets the value above should help you proceed_x000a_&lt;/p&gt;_x000a_"/>
    <d v="2010-05-25T23:56:14"/>
    <n v="0"/>
    <x v="1"/>
    <x v="1"/>
    <b v="1"/>
    <x v="1"/>
    <n v="3"/>
    <n v="40323.859027777777"/>
    <n v="0.13835648148233304"/>
    <n v="407"/>
    <d v="2010-05-25T00:00:00"/>
    <s v="JesseH77"/>
    <x v="1802"/>
  </r>
  <r>
    <n v="1829"/>
    <n v="1"/>
    <x v="472"/>
    <x v="0"/>
    <s v="&lt;p&gt;Interesting problem...&lt;/p&gt;_x000a_&lt;p&gt;lets say the range of form input cells in Sheet2 is A1:B10, now define a named range to these cells with a name like &quot;formData&quot;&lt;/p&gt;_x000a_&lt;p&gt;in sheet one create a hyperlink and format it the way you want. Now go to CF &amp;gt; new rule&lt;/p&gt;_x000a_&lt;p&gt;add the rule counta(formData)&amp;gt;1 and set formatting as you want (you cannot get rid of the underline though... you have to remove it altogether if you want to...)&lt;/p&gt;_x000a_&lt;p&gt;that should do the trick..._x000a_&lt;/p&gt;_x000a_"/>
    <d v="2010-05-25T23:58:41"/>
    <n v="0"/>
    <x v="1"/>
    <x v="0"/>
    <b v="1"/>
    <x v="0"/>
    <n v="3"/>
    <n v="40323.856249999997"/>
    <n v="0"/>
    <n v="407"/>
    <d v="2010-05-25T00:00:00"/>
    <n v="0"/>
    <x v="1803"/>
  </r>
  <r>
    <n v="1830"/>
    <n v="1"/>
    <x v="473"/>
    <x v="0"/>
    <s v="&lt;p&gt;btw.. in excel 2010 you can extend row / column labels to blank cells.._x000a_&lt;/p&gt;_x000a_"/>
    <d v="2010-05-26T00:00:52"/>
    <n v="0"/>
    <x v="2"/>
    <x v="0"/>
    <b v="1"/>
    <x v="0"/>
    <n v="4"/>
    <n v="40323.859027777777"/>
    <n v="0"/>
    <n v="407"/>
    <d v="2010-05-26T00:00:00"/>
    <n v="0"/>
    <x v="1804"/>
  </r>
  <r>
    <n v="1831"/>
    <n v="1"/>
    <x v="474"/>
    <x v="125"/>
    <s v="&lt;p&gt;Hi,&lt;br /&gt;_x000a_Is there any way that the text in a Chart Table be rotated by 90 Degrees.&lt;br /&gt;_x000a_I can do this using copy &amp;amp; paste link picture,but the picture is not very clear._x000a_&lt;/p&gt;_x000a_"/>
    <d v="2010-05-26T05:43:01"/>
    <n v="0"/>
    <x v="0"/>
    <x v="0"/>
    <b v="0"/>
    <x v="0"/>
    <n v="4"/>
    <n v="40324.238194444442"/>
    <n v="0"/>
    <n v="407"/>
    <d v="2010-05-26T00:00:00"/>
    <n v="0"/>
    <x v="1805"/>
  </r>
  <r>
    <n v="1832"/>
    <n v="1"/>
    <x v="471"/>
    <x v="330"/>
    <s v="&lt;p&gt;Hi&lt;/p&gt;_x000a_&lt;p&gt;I got the real Issue&lt;/p&gt;_x000a_&lt;p&gt;Public Sub FullScreenView()&lt;br /&gt;_x000a_Application.DisplayFullScreen = True&lt;br /&gt;_x000a_End Sub&lt;/p&gt;_x000a_&lt;p&gt;The above code doing some thing &quot;virtually not showing&quot; the said button after making the above code false it is ok now_x000a_&lt;/p&gt;_x000a_"/>
    <d v="2010-05-26T08:48:33"/>
    <n v="0"/>
    <x v="4"/>
    <x v="0"/>
    <b v="1"/>
    <x v="0"/>
    <n v="4"/>
    <n v="40323.240972222222"/>
    <n v="0"/>
    <n v="407"/>
    <d v="2010-05-26T00:00:00"/>
    <n v="0"/>
    <x v="1806"/>
  </r>
  <r>
    <n v="1833"/>
    <n v="1"/>
    <x v="471"/>
    <x v="330"/>
    <s v="&lt;p&gt;SOLUTION&lt;/p&gt;_x000a_&lt;p&gt;Private Declare Function FindWindowA Lib &quot;USER32&quot; (ByVal lpClassName As String, ByVal lpWindowName As String) As Long&lt;br /&gt;_x000a_Private Declare Function GetWindowLongA Lib &quot;USER32&quot; (ByVal hwnd As Long, ByVal nIndex As Long) As Long&lt;br /&gt;_x000a_Private Declare Function SetWindowLongA Lib &quot;USER32&quot; (ByVal hwnd As Long, ByVal nIndex As Long, ByVal dwNewLong As Long) As Long&lt;/p&gt;_x000a_&lt;p&gt;Private Sub Workbook_Open()&lt;br /&gt;_x000a_Dim hwnd As Long&lt;br /&gt;_x000a_hwnd = FindWindowA(vbNullString, Application.Caption)&lt;br /&gt;_x000a_SetWindowLongA hwnd, -16, GetWindowLongA(hwnd, -16) And &amp;amp;HFFF7FFFF&lt;br /&gt;_x000a_End Sub&lt;br /&gt;_x000a_Private Sub Workbook_BeforeClose(Cancel As Boolean)&lt;br /&gt;_x000a_Dim hwnd As Long&lt;br /&gt;_x000a_hwnd = FindWindowA(vbNullString, Application.Caption)&lt;br /&gt;_x000a_SetWindowLongA hwnd, -16, GetWindowLongA(hwnd, -16) Or &amp;amp;H80000&lt;br /&gt;_x000a_End Sub_x000a_&lt;/p&gt;_x000a_"/>
    <d v="2010-05-26T08:58:40"/>
    <n v="0"/>
    <x v="5"/>
    <x v="0"/>
    <b v="1"/>
    <x v="0"/>
    <n v="4"/>
    <n v="40323.240972222222"/>
    <n v="0"/>
    <n v="407"/>
    <d v="2010-05-26T00:00:00"/>
    <n v="0"/>
    <x v="1807"/>
  </r>
  <r>
    <n v="1834"/>
    <n v="1"/>
    <x v="474"/>
    <x v="2"/>
    <s v="&lt;p&gt;Azad&lt;br /&gt;_x000a_It doesn't appear to be an option&lt;br /&gt;_x000a_Can you position your chart such that it is above the cells with the values below and then use the cell text properties to rotate the text while making the background to the Chart transparent?_x000a_&lt;/p&gt;_x000a_"/>
    <d v="2010-05-26T10:47:16"/>
    <n v="0"/>
    <x v="1"/>
    <x v="1"/>
    <b v="1"/>
    <x v="1"/>
    <n v="4"/>
    <n v="40324.238194444442"/>
    <n v="0.21129629630013369"/>
    <n v="408"/>
    <d v="2010-05-26T00:00:00"/>
    <s v="Azad"/>
    <x v="1808"/>
  </r>
  <r>
    <n v="1835"/>
    <n v="1"/>
    <x v="475"/>
    <x v="132"/>
    <s v="&lt;p&gt;Hi all,&lt;/p&gt;_x000a_&lt;p&gt;Using Excel 2007&lt;br /&gt;_x000a_I found a nice tutorial on Jon Peltier's blog for a panel chart http://peltiertech.com/WordPress/chart-busters-compare-employee-sales/&lt;br /&gt;_x000a_The instructions appear to be for Excel 2003 or earlier&lt;/p&gt;_x000a_&lt;p&gt;I am trying to make it work in Excel 2007 and stumbling a bit.&lt;br /&gt;_x000a_Before adding the helper chart I checked that the first schart isusing the primary axis - it is.&lt;/p&gt;_x000a_&lt;p&gt;I selecte the table for the helder data and attempted to paste special&lt;br /&gt;_x000a_but when I'm done the original data is plotted on the secondary axis and the helper data is plotted on the primary axis.&lt;/p&gt;_x000a_&lt;p&gt;When I click on either data series, the Primary and Secondary axis is ghosted, so I cannot flip them.&lt;/p&gt;_x000a_&lt;p&gt;Any ideas what I'm doing wrong?&lt;/p&gt;_x000a_&lt;p&gt;Thanks&lt;br /&gt;_x000a_Winston_x000a_&lt;/p&gt;_x000a_"/>
    <d v="2010-05-26T17:59:00"/>
    <n v="0"/>
    <x v="0"/>
    <x v="0"/>
    <b v="0"/>
    <x v="0"/>
    <n v="4"/>
    <n v="40324.749305555553"/>
    <n v="0"/>
    <n v="408"/>
    <d v="2010-05-26T00:00:00"/>
    <n v="0"/>
    <x v="1809"/>
  </r>
  <r>
    <n v="1836"/>
    <n v="1"/>
    <x v="473"/>
    <x v="340"/>
    <s v="&lt;p&gt;I was hoping to avoid the helper column, I wanted a more elegant solution, I have many tables in my data set.&lt;/p&gt;_x000a_&lt;p&gt;Good to know it's added in office 2k10.&lt;/p&gt;_x000a_&lt;p&gt;Thanks for the help.&lt;/p&gt;_x000a_&lt;p&gt;Jesse_x000a_&lt;/p&gt;_x000a_"/>
    <d v="2010-05-26T22:57:15"/>
    <n v="0"/>
    <x v="3"/>
    <x v="0"/>
    <b v="1"/>
    <x v="0"/>
    <n v="4"/>
    <n v="40323.859027777777"/>
    <n v="0"/>
    <n v="408"/>
    <d v="2010-05-26T00:00:00"/>
    <n v="0"/>
    <x v="1810"/>
  </r>
  <r>
    <n v="1837"/>
    <n v="1"/>
    <x v="476"/>
    <x v="274"/>
    <s v="&lt;p&gt;Hi:&lt;/p&gt;_x000a_&lt;p&gt;I am not talking about new workbooks. I get workbooks from other users with multiple worksheets ( more than 25) and each having different fonts. I would like to set the font and size same for all the worksheets in the workbook. It is tidious to do manually. Is there a way to do this using VBA. Any help here is appreciated.&lt;/p&gt;_x000a_&lt;p&gt;Thanks&lt;br /&gt;_x000a_VJ_x000a_&lt;/p&gt;_x000a_"/>
    <d v="2010-05-26T23:24:11"/>
    <n v="0"/>
    <x v="0"/>
    <x v="0"/>
    <b v="0"/>
    <x v="0"/>
    <n v="4"/>
    <n v="40324.974999999999"/>
    <n v="0"/>
    <n v="408"/>
    <d v="2010-05-26T00:00:00"/>
    <n v="0"/>
    <x v="1811"/>
  </r>
  <r>
    <n v="1838"/>
    <n v="1"/>
    <x v="476"/>
    <x v="2"/>
    <s v="&lt;p&gt;You Don't need VBA&lt;br /&gt;_x000a_You Can group the sheets, Select the left most sheet tab and Hold Shift and select the Right most sheet tab&lt;br /&gt;_x000a_Then on the current sheet&lt;br /&gt;_x000a_Ctrl A to select all cells&lt;br /&gt;_x000a_Apply the Font/Size&lt;br /&gt;_x000a_Ungroup by clicking on any individual Sheet Tab_x000a_&lt;/p&gt;_x000a_"/>
    <d v="2010-05-27T00:03:34"/>
    <n v="0"/>
    <x v="1"/>
    <x v="1"/>
    <b v="1"/>
    <x v="1"/>
    <n v="5"/>
    <n v="40324.974999999999"/>
    <n v="2.7476851850224193E-2"/>
    <n v="409"/>
    <d v="2010-05-27T00:00:00"/>
    <s v="atavane"/>
    <x v="1812"/>
  </r>
  <r>
    <n v="1839"/>
    <n v="1"/>
    <x v="475"/>
    <x v="313"/>
    <s v="&lt;p&gt;I dunno.  I tried.  I failed&lt;/p&gt;_x000a_&lt;p&gt;Not exactly what you want, but here:  &lt;/p&gt;_x000a_&lt;p&gt;http://i1045.photobucket.com/albums/b455/danlemz/panelthingy.png?t=1274929393&lt;/p&gt;_x000a_&lt;p&gt;In cell bars.  You can sort too if you take the time to set it up like the chandoo 'survey results' post.  &lt;/p&gt;_x000a_&lt;p&gt;With a little more putzing around:  &lt;/p&gt;_x000a_&lt;p&gt;http://i1045.photobucket.com/albums/b455/danlemz/mor.png?t=1274931887&lt;/p&gt;_x000a_&lt;p&gt;No doubt it won't pass muster with the chart elites, but it's an idea at least._x000a_&lt;/p&gt;_x000a_"/>
    <d v="2010-05-27T03:49:35"/>
    <n v="0"/>
    <x v="1"/>
    <x v="0"/>
    <b v="1"/>
    <x v="0"/>
    <n v="5"/>
    <n v="40324.749305555553"/>
    <n v="0"/>
    <n v="409"/>
    <d v="2010-05-27T00:00:00"/>
    <n v="0"/>
    <x v="1813"/>
  </r>
  <r>
    <n v="1840"/>
    <n v="1"/>
    <x v="476"/>
    <x v="274"/>
    <s v="&lt;p&gt;Hui&lt;/p&gt;_x000a_&lt;p&gt;Thanks a ton. That worked...:)_x000a_&lt;/p&gt;_x000a_"/>
    <d v="2010-05-27T03:53:54"/>
    <n v="0"/>
    <x v="2"/>
    <x v="0"/>
    <b v="1"/>
    <x v="0"/>
    <n v="5"/>
    <n v="40324.974999999999"/>
    <n v="0"/>
    <n v="409"/>
    <d v="2010-05-27T00:00:00"/>
    <n v="0"/>
    <x v="1814"/>
  </r>
  <r>
    <n v="1841"/>
    <n v="1"/>
    <x v="474"/>
    <x v="125"/>
    <s v="&lt;p&gt;Hui,&lt;br /&gt;_x000a_Yes,that's all that can be done.An alternative is to find a very tiny font or a rotated true type font (i have not come across this type of font)&lt;br /&gt;_x000a_Thanks_x000a_&lt;/p&gt;_x000a_"/>
    <d v="2010-05-27T05:49:49"/>
    <n v="0"/>
    <x v="2"/>
    <x v="0"/>
    <b v="1"/>
    <x v="0"/>
    <n v="5"/>
    <n v="40324.238194444442"/>
    <n v="0"/>
    <n v="409"/>
    <d v="2010-05-27T00:00:00"/>
    <n v="0"/>
    <x v="1815"/>
  </r>
  <r>
    <n v="1842"/>
    <n v="1"/>
    <x v="475"/>
    <x v="2"/>
    <s v="&lt;p&gt;Winston, Dan_l&lt;br /&gt;_x000a_Some changes in Excel 2007, which have carried through to 2010 prevent Jons instructions from working as per his link.&lt;/p&gt;_x000a_&lt;p&gt;But it can be done but requires a slight modification to the instructions presented by Jon&lt;/p&gt;_x000a_&lt;p&gt;Try the following&lt;/p&gt;_x000a_&lt;p&gt;You can't use 0 as the values for your Column Chart,&lt;br /&gt;_x000a_So put any value in the 3 Column Cells&lt;/p&gt;_x000a_&lt;p&gt;You can't copy and paste special as per Jons instructions to add a series&lt;br /&gt;_x000a_Select the Chart and Right Click, Select Data and Add a Series as per Jons Instructions&lt;/p&gt;_x000a_&lt;p&gt;Select the Chart and then using the Up/Down arro keys rotate through the series until you get to Series 7, the data series you just added&lt;/p&gt;_x000a_&lt;p&gt;Right Click on it and Change Series Chart type and select Column Chart&lt;/p&gt;_x000a_&lt;p&gt;With the Same series selected, Goto Chart Tools data labels and put them anywhere&lt;/p&gt;_x000a_&lt;p&gt;Now Drag each of the labels up and outside the chart to where you want them to appear&lt;/p&gt;_x000a_&lt;p&gt;Select the 7th series again and now set the Fill and Line to None&lt;/p&gt;_x000a_&lt;p&gt;Carry on as per Jons instructions_x000a_&lt;/p&gt;_x000a_"/>
    <d v="2010-05-27T07:46:48"/>
    <n v="0"/>
    <x v="2"/>
    <x v="1"/>
    <b v="1"/>
    <x v="1"/>
    <n v="5"/>
    <n v="40324.749305555553"/>
    <n v="0.57486111111211358"/>
    <n v="410"/>
    <d v="2010-05-27T00:00:00"/>
    <s v="wsnyder"/>
    <x v="1816"/>
  </r>
  <r>
    <n v="1843"/>
    <n v="1"/>
    <x v="477"/>
    <x v="341"/>
    <s v="&lt;p&gt;Hi,&lt;/p&gt;_x000a_&lt;p&gt;I require tutorial for using dcont in excel. please help_x000a_&lt;/p&gt;_x000a_"/>
    <d v="2010-05-27T15:55:39"/>
    <n v="0"/>
    <x v="0"/>
    <x v="0"/>
    <b v="0"/>
    <x v="0"/>
    <n v="5"/>
    <n v="40325.663194444445"/>
    <n v="0"/>
    <n v="410"/>
    <d v="2010-05-27T00:00:00"/>
    <n v="0"/>
    <x v="1817"/>
  </r>
  <r>
    <n v="1844"/>
    <n v="1"/>
    <x v="477"/>
    <x v="2"/>
    <s v="&lt;p&gt;Have a look at&lt;br /&gt;_x000a_http://www.techonthenet.com/excel/formulas/dcount.php_x000a_&lt;/p&gt;_x000a_"/>
    <d v="2010-05-27T16:45:04"/>
    <n v="0"/>
    <x v="1"/>
    <x v="1"/>
    <b v="1"/>
    <x v="1"/>
    <n v="5"/>
    <n v="40325.663194444445"/>
    <n v="3.4768518518831115E-2"/>
    <n v="411"/>
    <d v="2010-05-27T00:00:00"/>
    <s v="paddydive"/>
    <x v="1818"/>
  </r>
  <r>
    <n v="1845"/>
    <n v="1"/>
    <x v="477"/>
    <x v="163"/>
    <s v="&lt;p&gt;Here's another if you need it?&lt;/p&gt;_x000a_&lt;p&gt;http://www.bettersolutions.com/excel/EDH113/QU648210521.htm_x000a_&lt;/p&gt;_x000a_"/>
    <d v="2010-05-27T20:23:53"/>
    <n v="0"/>
    <x v="2"/>
    <x v="0"/>
    <b v="1"/>
    <x v="0"/>
    <n v="5"/>
    <n v="40325.663194444445"/>
    <n v="0"/>
    <n v="411"/>
    <d v="2010-05-27T00:00:00"/>
    <n v="0"/>
    <x v="1819"/>
  </r>
  <r>
    <n v="1846"/>
    <n v="1"/>
    <x v="475"/>
    <x v="132"/>
    <s v="&lt;p&gt;Hui, Dan -&lt;/p&gt;_x000a_&lt;p&gt;Thanks for your help.&lt;br /&gt;_x000a_A few changes from the Excel 2003 instructions&lt;br /&gt;_x000a_But in the end looks great and is 1 chart area as opposed to 3 chart areas placed side by side to look like a panel chart&lt;/p&gt;_x000a_&lt;p&gt;Still some oddities&lt;br /&gt;_x000a_1.) A secondary axis was added which I deleted, but if you click on the column chart series it reads as plotted on the Primary Axis&lt;/p&gt;_x000a_&lt;p&gt;2.) I could not get the secondary category axis.&lt;br /&gt;_x000a_    I added the data labels and changed from value to category name&lt;br /&gt;_x000a_    To make it appear more like the category axis,  I moved the data labels high and&lt;br /&gt;_x000a_    moved the plot area down&lt;/p&gt;_x000a_&lt;p&gt;I posted the final up to skydrive:&lt;br /&gt;_x000a_http://tinyurl.com/35k6pn6&lt;/p&gt;_x000a_&lt;p&gt;Best regards,&lt;br /&gt;_x000a_Winston&lt;/p&gt;_x000a_&lt;p&gt;Best reag_x000a_&lt;/p&gt;_x000a_"/>
    <d v="2010-05-27T20:57:15"/>
    <n v="0"/>
    <x v="3"/>
    <x v="0"/>
    <b v="1"/>
    <x v="0"/>
    <n v="5"/>
    <n v="40324.749305555553"/>
    <n v="0"/>
    <n v="411"/>
    <d v="2010-05-27T00:00:00"/>
    <n v="0"/>
    <x v="1820"/>
  </r>
  <r>
    <n v="1847"/>
    <n v="4"/>
    <x v="0"/>
    <x v="342"/>
    <s v="&lt;p&gt;G'Day from Australia.&lt;/p&gt;_x000a_&lt;p&gt;I'm Peter Taylor as a Computer Administator in the health industry using Excel for a wide range of reporting needs and some charts. Just starting getting comfortable about dashboards and found out this website offering dynamic dashboard. Trouble is we are on Excel 2003, so I would enjoy the hurdles I come to._x000a_&lt;/p&gt;_x000a_"/>
    <d v="2010-05-28T01:20:53"/>
    <n v="0"/>
    <x v="47"/>
    <x v="0"/>
    <b v="1"/>
    <x v="0"/>
    <n v="6"/>
    <n v="40019.929861111108"/>
    <n v="0"/>
    <n v="411"/>
    <d v="2010-05-28T00:00:00"/>
    <n v="0"/>
    <x v="1821"/>
  </r>
  <r>
    <n v="1848"/>
    <n v="1"/>
    <x v="478"/>
    <x v="342"/>
    <s v="&lt;p&gt;G'Day,&lt;/p&gt;_x000a_&lt;p&gt;This is my first note here, just bare with me and sorry for being waffling long post.&lt;/p&gt;_x000a_&lt;p&gt;Just wondered and very curious if there is anyone from this website using Excel being able to generate documentation in some sort for our office procedures or application manual in a clear and clean way suiting less technical minded staff about their job.&lt;/p&gt;_x000a_&lt;p&gt;I'm inspired by these dynamic dashboard Chandoo showed if there is a table of contents on the main page can expand what do to for using an application I hope to support better at work.  &lt;/p&gt;_x000a_&lt;p&gt;The key trick here is I wanted to be flexible to make only small minor changes to the data in the background (usually a new step to be added or changed) when the application is being upgraded to the next edition, a bit like documenting what is different between Excel 2003 to Excel 2007 and showing this in this documentation, however the audience who uses the documentation are the administators not technical staff.&lt;/p&gt;_x000a_&lt;p&gt;I'm thinking there are strengths in Excel and ways of NOT using MS Word, html or MS online help for the same thing as Excel would be good to hold all the steps for the documentation and only small changes is needed will help a long way. &lt;/p&gt;_x000a_&lt;p&gt;I'm aware DITA (a standard for describing modular topics for documentation purposes but this complicates things and I feel this is way off topic!)&lt;/p&gt;_x000a_&lt;p&gt;Anyway, I'll present a fictional siutation to help out what I mean by this.&lt;/p&gt;_x000a_&lt;p&gt;Let's say in Fruity town (a small business) has a new application software for the business that manages orders from customers and financial stuff. Let's say this application is called &quot;Fruitix&quot;. Fruitix is used by 4 reliable customer oriented staff who unforuntately are not computer minded people, they know some words like facebook but think it is something else (know what I mean!). Anyway, all they understand how to open Excel or Word and follow a few procedures or steps if provided to them.&lt;/p&gt;_x000a_&lt;p&gt;The trouble is, Fruitix's documentation is pretty much more full-on computer jargon on how to use drop down lists boxes and needing to click this, that, and the jazz that confuses the staff on how to use Fruitix fully. Similar to how not many people fully understood the power of using Excel's pivot tables when this idea came out.&lt;/p&gt;_x000a_&lt;p&gt;Anyway, Fruity town manager noticed that morale of the team doesn't see why we need to do more (for encouragement and creativity of improving the business bottom line) than using Fruitix. &lt;/p&gt;_x000a_&lt;p&gt;One suggestion by their technical staff is the create a new documentation that caters the needs how Fruitix &quot;fits&quot; with their job instead of focusing on Fruitix original documentation.&lt;/p&gt;_x000a_&lt;p&gt;Hence, this is the Excel documentation I am attempting to do by way of explain how this application like Fruitix &quot;fits&quot; into their job role so they can see the bigger picture rather than focusing on the documentation on how to use application as per se.&lt;/p&gt;_x000a_&lt;p&gt;So give someone full rein on this idea, let's say there are two functionality of Fruitix. Adding orders into Fruitix and Reconcilating the invoices for the orders.&lt;/p&gt;_x000a_&lt;p&gt;Let's say adding orders into Fruitix has been identified as having 30 steps to follow through 4 different screens entering client info and their regular information.&lt;/p&gt;_x000a_&lt;p&gt;Ideally Excel would show two functionality, once clicked, show all these 30 steps like a flowchart format.&lt;/p&gt;_x000a_&lt;p&gt;Reconcilating the payments from clients on the other hand, 16 steps shows that Fruitix accepts payments across 9 different screens.&lt;/p&gt;_x000a_&lt;p&gt;I hope that decribes the problem domain in detail, let me know if you need clarification.&lt;/p&gt;_x000a_&lt;p&gt;Once this Excel dashboard works out well, the documentation generator by its nature would be helpful.&lt;/p&gt;_x000a_&lt;p&gt;With kind regards,&lt;br /&gt;_x000a_psionic._x000a_&lt;/p&gt;_x000a_"/>
    <d v="2010-05-28T01:58:20"/>
    <n v="0"/>
    <x v="0"/>
    <x v="0"/>
    <b v="0"/>
    <x v="0"/>
    <n v="6"/>
    <n v="40326.081944444442"/>
    <n v="0"/>
    <n v="411"/>
    <d v="2010-05-28T00:00:00"/>
    <n v="0"/>
    <x v="1822"/>
  </r>
  <r>
    <n v="1849"/>
    <n v="1"/>
    <x v="464"/>
    <x v="208"/>
    <s v="&lt;p&gt;Hui,&lt;/p&gt;_x000a_&lt;p&gt;Thanks for explanation, now I can understand the problem I am having, no wonder it did not work correctly.  Still new to excel formulas._x000a_&lt;/p&gt;_x000a_"/>
    <d v="2010-05-28T05:46:41"/>
    <n v="0"/>
    <x v="8"/>
    <x v="0"/>
    <b v="1"/>
    <x v="0"/>
    <n v="6"/>
    <n v="40318.847916666666"/>
    <n v="0"/>
    <n v="411"/>
    <d v="2010-05-28T00:00:00"/>
    <n v="0"/>
    <x v="1823"/>
  </r>
  <r>
    <n v="1850"/>
    <n v="1"/>
    <x v="464"/>
    <x v="163"/>
    <s v="&lt;p&gt;Hi Scouse,&lt;/p&gt;_x000a_&lt;p&gt;It's good to hear that you're beginning to understand these things, if you want to learn more take a look at these sites&lt;/p&gt;_x000a_&lt;p&gt;http://chandoo.org/forums/topic/share-your-favorite-excel-sites_x000a_&lt;/p&gt;_x000a_"/>
    <d v="2010-05-28T06:30:06"/>
    <n v="0"/>
    <x v="9"/>
    <x v="0"/>
    <b v="1"/>
    <x v="0"/>
    <n v="6"/>
    <n v="40318.847916666666"/>
    <n v="0"/>
    <n v="411"/>
    <d v="2010-05-28T00:00:00"/>
    <n v="0"/>
    <x v="1824"/>
  </r>
  <r>
    <n v="1851"/>
    <n v="1"/>
    <x v="479"/>
    <x v="343"/>
    <s v="&lt;p&gt;im trying to run some data from pivot tables but am getting annoyed with the fact that it groups like items together, and cant find an option to &quot;show all&quot;.&lt;/p&gt;_x000a_&lt;p&gt;e.g i have 2 people A and B and each have products 1,2,3,4. If i ran a pivot with people then product i would get one A group with 4 product lines and one B group with 4 product lines. As you know A and B would be aligned with product 1.&lt;/p&gt;_x000a_&lt;p&gt;However i would also like A and B to show next to products 2,3 and 4.&lt;/p&gt;_x000a_&lt;p&gt;I cant change the data around as its much more complicated than my example, cheers_x000a_&lt;/p&gt;_x000a_"/>
    <d v="2010-05-28T07:46:45"/>
    <n v="0"/>
    <x v="0"/>
    <x v="0"/>
    <b v="0"/>
    <x v="0"/>
    <n v="6"/>
    <n v="40326.323611111111"/>
    <n v="0"/>
    <n v="411"/>
    <d v="2010-05-28T00:00:00"/>
    <n v="0"/>
    <x v="1825"/>
  </r>
  <r>
    <n v="1852"/>
    <n v="1"/>
    <x v="479"/>
    <x v="0"/>
    <s v="&lt;p&gt;Ashfire.. I believe this is a limitation of excel versions up to 2010. (in 2010 you can extend labels...). You can fix this in the following way...&lt;/p&gt;_x000a_&lt;p&gt;Copy the pivot table data as values in to an empty sheet. Lets say Range A1:B10 has the labels with A - name and B - Product.&lt;/p&gt;_x000a_&lt;p&gt;Now, create 2 separate columns in the end. Lets say they are E and F. &lt;/p&gt;_x000a_&lt;p&gt;in E1 write = A1&lt;br /&gt;_x000a_in E2 onwards, =if(A2&amp;lt;&amp;gt;&quot;&quot;,A2,E1)&lt;/p&gt;_x000a_&lt;p&gt;Drag E2 to fill up to E10. &lt;/p&gt;_x000a_&lt;p&gt;Now copy E1:E10 to F1:F10. This should give you repeated labels....&lt;/p&gt;_x000a_&lt;p&gt;All the best._x000a_&lt;/p&gt;_x000a_"/>
    <d v="2010-05-28T08:44:27"/>
    <n v="0"/>
    <x v="1"/>
    <x v="0"/>
    <b v="1"/>
    <x v="0"/>
    <n v="6"/>
    <n v="40326.323611111111"/>
    <n v="0"/>
    <n v="411"/>
    <d v="2010-05-28T00:00:00"/>
    <n v="0"/>
    <x v="1826"/>
  </r>
  <r>
    <n v="1853"/>
    <n v="1"/>
    <x v="479"/>
    <x v="343"/>
    <s v="&lt;p&gt;Cheers Chandoo, thats much quicker than copying and pasting, and the formula will be in use for quite some time, as Excel 2007 is just about to be approved for use in the business...&lt;/p&gt;_x000a_&lt;p&gt;Cheers again_x000a_&lt;/p&gt;_x000a_"/>
    <d v="2010-05-28T09:15:37"/>
    <n v="0"/>
    <x v="2"/>
    <x v="0"/>
    <b v="1"/>
    <x v="0"/>
    <n v="6"/>
    <n v="40326.323611111111"/>
    <n v="0"/>
    <n v="411"/>
    <d v="2010-05-28T00:00:00"/>
    <n v="0"/>
    <x v="1827"/>
  </r>
  <r>
    <n v="1854"/>
    <n v="1"/>
    <x v="478"/>
    <x v="313"/>
    <s v="&lt;p&gt;A long long time ago in a galaxy far far away, I tried something like this.  &lt;/p&gt;_x000a_&lt;p&gt;Basically:  it was a listing of processes within an ERM system.  Each process had a unique tag.  Common tasks---like 'creating a sales order', consisted of multiple processes.  The thing didn't include the work instruction---just the overview as to the general steps you needed.  &lt;/p&gt;_x000a_&lt;p&gt;So:&lt;br /&gt;_x000a_1.  Create a sales order&lt;br /&gt;_x000a_2.  Schedule the job in the shop&lt;br /&gt;_x000a_3.  ????&lt;br /&gt;_x000a_4.  Profit!&lt;/p&gt;_x000a_&lt;p&gt;Each step included a link to the appropriate Idocument containing the work instruction.  Administrating the the thing required only that you put the tag of the step under the general heading.  &lt;/p&gt;_x000a_&lt;p&gt;I'm not sure if this is what you're trying to do.  If it is, I'll see if I can dig up the file.  &lt;/p&gt;_x000a_&lt;p&gt;FWIW, this was kind of a failure.  Not so much the excel side of it, but the whole idea of giving people this overview kind of thing.  It didn't include enough information to stand on it's own - the whole 'quick reference' idea didn't cut it.  &lt;/p&gt;_x000a_&lt;p&gt;Eventually, we dumped the excel file in favor of some html documents sitting on a network drive.  Ultimately, that was a much better fit.   Later it was wikized._x000a_&lt;/p&gt;_x000a_"/>
    <d v="2010-05-28T13:37:36"/>
    <n v="0"/>
    <x v="1"/>
    <x v="0"/>
    <b v="1"/>
    <x v="0"/>
    <n v="6"/>
    <n v="40326.081944444442"/>
    <n v="0"/>
    <n v="411"/>
    <d v="2010-05-28T00:00:00"/>
    <n v="0"/>
    <x v="1828"/>
  </r>
  <r>
    <n v="1855"/>
    <n v="2"/>
    <x v="480"/>
    <x v="344"/>
    <s v="&lt;p&gt;Hi all,&lt;/p&gt;_x000a_&lt;p&gt;we've just upgraded to 2007 and im finding it a mixed bag. can anybody explain in 2007 terms how i can make a bar (not column) chart and make a vertical line or three. Scatter would seem to be the way to go but the disjointed interface (for this job at least i think) is really making it hard to get anything done.  &lt;/p&gt;_x000a_&lt;p&gt;have found lots of 2003 tutorials for this but just cant get 2007 to do the job. cheers_x000a_&lt;/p&gt;_x000a_"/>
    <d v="2010-05-28T13:38:29"/>
    <n v="0"/>
    <x v="0"/>
    <x v="0"/>
    <b v="0"/>
    <x v="0"/>
    <n v="6"/>
    <n v="40326.568055555559"/>
    <n v="0"/>
    <n v="411"/>
    <d v="2010-05-28T00:00:00"/>
    <n v="0"/>
    <x v="1829"/>
  </r>
  <r>
    <n v="1856"/>
    <n v="2"/>
    <x v="480"/>
    <x v="344"/>
    <s v="&lt;p&gt;think im getting somewhere, it looks like i cant plot to a secondary axis until ive made it visible with Chart tools / Layout / Axes/ secondary horizontal axis / show secondary axis.&lt;/p&gt;_x000a_&lt;p&gt;im able to hide it from the same place and the formatting remains. friday afternoon behaviour from me i think?_x000a_&lt;/p&gt;_x000a_"/>
    <d v="2010-05-28T15:02:49"/>
    <n v="0"/>
    <x v="1"/>
    <x v="0"/>
    <b v="1"/>
    <x v="0"/>
    <n v="6"/>
    <n v="40326.568055555559"/>
    <n v="0"/>
    <n v="411"/>
    <d v="2010-05-28T00:00:00"/>
    <n v="0"/>
    <x v="1830"/>
  </r>
  <r>
    <n v="1857"/>
    <n v="1"/>
    <x v="478"/>
    <x v="342"/>
    <s v="&lt;p&gt;Sounds good, dan_l if there is something to offer that gives me an idea that leads to seeing their pros and cons over time.&lt;/p&gt;_x000a_&lt;p&gt;I personally wouldn't mind having html documents sitting on the network drive (hopefully) generated by Excel as I admire the idea of Excel having a map of tasks and then associate the screen snap shots and one macro button to send it all the changes off to the network drive.&lt;/p&gt;_x000a_&lt;p&gt;I am sceptical about wikis in our workplace due to the fact that our staff are not computer aligned and would more than likely feel this approach would hinder their purpose of their work. Just a passing thought about it....&lt;/p&gt;_x000a_&lt;p&gt;Cheers,&lt;br /&gt;_x000a_Psionic_x000a_&lt;/p&gt;_x000a_"/>
    <d v="2010-05-28T23:55:16"/>
    <n v="0"/>
    <x v="2"/>
    <x v="0"/>
    <b v="1"/>
    <x v="0"/>
    <n v="6"/>
    <n v="40326.081944444442"/>
    <n v="0"/>
    <n v="411"/>
    <d v="2010-05-28T00:00:00"/>
    <n v="0"/>
    <x v="1831"/>
  </r>
  <r>
    <n v="1858"/>
    <n v="1"/>
    <x v="465"/>
    <x v="345"/>
    <s v="&lt;p&gt;Another question regarding charts.&lt;/p&gt;_x000a_&lt;p&gt;How can I get rid of a large blank space at the bottom of my line chart? For example:&lt;/p&gt;_x000a_&lt;p&gt;I save a few pounds a month and have a line chart showing my savings. It starts off at £0 then next month it is £3, then £7 then £11, etc.&lt;br /&gt;_x000a_But if I start my savings account with an initial £1752, the first level will be £1752, then £1755, then £1759, etc - with a large blank space between £0 and £1752. How can I make the origin of the chart read £1752 instead of £0?_x000a_&lt;/p&gt;_x000a_"/>
    <d v="2010-05-29T11:58:36"/>
    <n v="0"/>
    <x v="2"/>
    <x v="0"/>
    <b v="1"/>
    <x v="0"/>
    <n v="7"/>
    <n v="40319.029861111114"/>
    <n v="0"/>
    <n v="411"/>
    <d v="2010-05-29T00:00:00"/>
    <n v="0"/>
    <x v="1832"/>
  </r>
  <r>
    <n v="1859"/>
    <n v="1"/>
    <x v="481"/>
    <x v="296"/>
    <s v="&lt;p&gt;Hi,&lt;/p&gt;_x000a_&lt;p&gt;I have recently returned from a field trip where some 280 soil samples were taken and then analysed.&lt;/p&gt;_x000a_&lt;p&gt;With the given analysis I would like to be able to see if there is any correlation between Manganese(Mn)and the other mineral elements which also showed up in the analysis.&lt;/p&gt;_x000a_&lt;p&gt;Given that the data is just numbers in columns, I'm not sure if correlation can even be done, or is a scatter-gram or something else the way to go?&lt;/p&gt;_x000a_&lt;p&gt;My file is http://www.mediafire.com/?jywyon2ktzh  on Sheet 2&lt;/p&gt;_x000a_&lt;p&gt;Cheers&lt;br /&gt;_x000a_John_x000a_&lt;/p&gt;_x000a_"/>
    <d v="2010-05-30T01:53:08"/>
    <n v="0"/>
    <x v="0"/>
    <x v="0"/>
    <b v="0"/>
    <x v="0"/>
    <n v="1"/>
    <n v="40328.078472222223"/>
    <n v="0"/>
    <n v="411"/>
    <d v="2010-05-30T00:00:00"/>
    <n v="0"/>
    <x v="1833"/>
  </r>
  <r>
    <n v="1860"/>
    <n v="1"/>
    <x v="481"/>
    <x v="2"/>
    <s v="&lt;p&gt;John&lt;br /&gt;_x000a_You can use either a scatter chart or statistics to examine the regressions between Mn  and the other elements&lt;br /&gt;_x000a_The charts give a quick visual representation, where statistics give a quantitative analysis, of the correlation_x000a_&lt;/p&gt;_x000a_"/>
    <d v="2010-05-30T04:41:04"/>
    <n v="0"/>
    <x v="1"/>
    <x v="1"/>
    <b v="1"/>
    <x v="1"/>
    <n v="1"/>
    <n v="40328.078472222223"/>
    <n v="0.11671296296117362"/>
    <n v="412"/>
    <d v="2010-05-30T00:00:00"/>
    <s v="johnmw1"/>
    <x v="1834"/>
  </r>
  <r>
    <n v="1861"/>
    <n v="1"/>
    <x v="482"/>
    <x v="346"/>
    <s v="&lt;p&gt;I have to create a simple rota which requires to indicate&lt;br /&gt;_x000a_The number of staff on duty&lt;br /&gt;_x000a_The number of each grade on duty&lt;br /&gt;_x000a_Any short fall or over staffing e.g. have the shortfall show in RED&lt;br /&gt;_x000a_To make things easier to ready D = Day (10h 43m), N = Night (10h 43m)&lt;br /&gt;_x000a_9-5 = Regular working day (7h 30m)&lt;br /&gt;_x000a_Those staff doing either D or N have to work 7 shifts every 14 days&lt;br /&gt;_x000a_Those staff doing 9-5 have to work 10 shifts every 14 days.&lt;br /&gt;_x000a_The rota needs to cover 6 weeks&lt;br /&gt;_x000a_There is a list of names, which includes all staff available for duty&lt;br /&gt;_x000a_Previously I have created simple rota first column contains a list of names with the top row indicating dates and day to make things easier to read each date has 2 columns below split to Day night_x000a_&lt;/p&gt;_x000a_"/>
    <d v="2010-05-30T07:09:10"/>
    <n v="0"/>
    <x v="0"/>
    <x v="0"/>
    <b v="0"/>
    <x v="0"/>
    <n v="1"/>
    <n v="40328.29791666667"/>
    <n v="0"/>
    <n v="412"/>
    <d v="2010-05-30T00:00:00"/>
    <n v="0"/>
    <x v="1835"/>
  </r>
  <r>
    <n v="1862"/>
    <n v="4"/>
    <x v="0"/>
    <x v="346"/>
    <s v="&lt;p&gt;I'm Karl from Mansfield in UK. I work in forensic mental health. Recently promoted to Charge Nurse, currently I have responsibility for running a 14 bed low secure unit my team is 20 plus strong. This means I have to do a variety of tasks which has included staffing rota's, times sheets, drugs, assessment and audit amongst many tasks. &lt;/p&gt;_x000a_&lt;p&gt;I am complete novice with excel (my colleagues think am a pro because I can do simple tables and charts). It seems prudent to get more to grips with excel and use it to make my life simpler._x000a_&lt;/p&gt;_x000a_"/>
    <d v="2010-05-30T07:22:53"/>
    <n v="0"/>
    <x v="48"/>
    <x v="0"/>
    <b v="1"/>
    <x v="0"/>
    <n v="1"/>
    <n v="40019.929861111108"/>
    <n v="0"/>
    <n v="412"/>
    <d v="2010-05-30T00:00:00"/>
    <n v="0"/>
    <x v="1836"/>
  </r>
  <r>
    <n v="1863"/>
    <n v="1"/>
    <x v="400"/>
    <x v="236"/>
    <s v="&lt;p&gt;Hey Chandoo this is magic and I even dont understand the formula, however, it works for weekends but does not consider the service schedule on weekdays. Adding 9 hours in A11 results in same endday at 18:00 - did I do something wrong?&lt;/p&gt;_x000a_&lt;p&gt;Please notice that I might be too much a newby and use some wrong terms.&lt;br /&gt;_x000a_A11 has the duration in hours and minutes, I dont know the format, but when entering 2:15 that means 2 hours, 15 minutes for me :) - I know Excel sometimes thinks very different :)_x000a_&lt;/p&gt;_x000a_"/>
    <d v="2010-05-30T09:47:22"/>
    <n v="0"/>
    <x v="12"/>
    <x v="0"/>
    <b v="1"/>
    <x v="0"/>
    <n v="1"/>
    <n v="40284.864583333336"/>
    <n v="0"/>
    <n v="412"/>
    <d v="2010-05-30T00:00:00"/>
    <n v="0"/>
    <x v="1837"/>
  </r>
  <r>
    <n v="1864"/>
    <n v="1"/>
    <x v="483"/>
    <x v="236"/>
    <s v="&lt;p&gt;Sorry for shouting around, but I am working my ass of for weeks now to finalize a template for a project, had all running and now face some issues when testing different Computer Locales.&lt;/p&gt;_x000a_&lt;p&gt;Problem: By inserting a formula in Excel by Macro, this formula gets not &quot;adopted&quot; when the locale changes. I have users with English(1033) and German(1031) working with the template.&lt;/p&gt;_x000a_&lt;p&gt;The Formula is &lt;/p&gt;_x000a_&lt;p&gt;code&lt;br /&gt;_x000a_...&lt;br /&gt;_x000a_Selection.FormatConditions.Add Type:=xlExpression, Formula1:= _&lt;br /&gt;_x000a_        &quot;=MOD(ROW(),2)&quot;&lt;br /&gt;_x000a_...&lt;br /&gt;_x000a_code&lt;/p&gt;_x000a_&lt;p&gt;Note the comma before the last digit.&lt;br /&gt;_x000a_In US locale (1031) all works great, in German (1031) locale, the Macro stops working, because a semicolon is expected.&lt;/p&gt;_x000a_&lt;p&gt;Please, ANYONE know how to overcome this?_x000a_&lt;/p&gt;_x000a_"/>
    <d v="2010-05-30T09:54:09"/>
    <n v="0"/>
    <x v="0"/>
    <x v="0"/>
    <b v="0"/>
    <x v="0"/>
    <n v="1"/>
    <n v="40328.412499999999"/>
    <n v="0"/>
    <n v="412"/>
    <d v="2010-05-30T00:00:00"/>
    <n v="0"/>
    <x v="1838"/>
  </r>
  <r>
    <n v="1865"/>
    <n v="1"/>
    <x v="481"/>
    <x v="296"/>
    <s v="&lt;p&gt;Hi Hui,&lt;/p&gt;_x000a_&lt;p&gt;Thanks Hui I will have to read up on that because I'm not sure how to do it?&lt;/p&gt;_x000a_&lt;p&gt;When I put all those columns into the scatter chart for whatever reason Mn never shows on the chart?&lt;/p&gt;_x000a_&lt;p&gt;Cheers&lt;br /&gt;_x000a_John_x000a_&lt;/p&gt;_x000a_"/>
    <d v="2010-05-30T21:21:51"/>
    <n v="0"/>
    <x v="2"/>
    <x v="0"/>
    <b v="1"/>
    <x v="0"/>
    <n v="1"/>
    <n v="40328.078472222223"/>
    <n v="0"/>
    <n v="412"/>
    <d v="2010-05-30T00:00:00"/>
    <n v="0"/>
    <x v="1839"/>
  </r>
  <r>
    <n v="1866"/>
    <n v="1"/>
    <x v="481"/>
    <x v="2"/>
    <s v="&lt;p&gt;John&lt;br /&gt;_x000a_You probably should discuss what are you trying to achieve with geologists from your organisation who has knowledge of what your trying to do.&lt;/p&gt;_x000a_&lt;p&gt;Otherwise have a read of Statistical Correlation Tutorials or Basic Statistics on the web.&lt;/p&gt;_x000a_&lt;p&gt;As an asisde Mn won't show up on the Scatter Chart as you will be plotting all the other elements against Mn to see what relationships there may be. A plot of Mn vs Mn will be a straight line.&lt;/p&gt;_x000a_&lt;p&gt;Also be careful of posting corporate data on the web as once you have done so, it is available for all to see. Make sure you randomise the data first._x000a_&lt;/p&gt;_x000a_"/>
    <d v="2010-05-31T01:37:43"/>
    <n v="0"/>
    <x v="3"/>
    <x v="1"/>
    <b v="1"/>
    <x v="1"/>
    <n v="2"/>
    <n v="40328.078472222223"/>
    <n v="0.98938657407416031"/>
    <n v="413"/>
    <d v="2010-05-31T00:00:00"/>
    <s v="johnmw1"/>
    <x v="1840"/>
  </r>
  <r>
    <n v="1867"/>
    <n v="1"/>
    <x v="465"/>
    <x v="2"/>
    <s v="&lt;p&gt;Mathew&lt;br /&gt;_x000a_Select the chart and then select the Vertical Axis&lt;br /&gt;_x000a_Right Click and select Format Axis&lt;br /&gt;_x000a_On Axis Options Change the Minimum to a fixed Value of 1750_x000a_&lt;/p&gt;_x000a_"/>
    <d v="2010-05-31T01:40:21"/>
    <n v="0"/>
    <x v="3"/>
    <x v="1"/>
    <b v="1"/>
    <x v="1"/>
    <n v="2"/>
    <n v="40319.029861111114"/>
    <n v="10.039826388885558"/>
    <n v="414"/>
    <d v="2010-05-31T00:00:00"/>
    <s v="matthew george"/>
    <x v="1841"/>
  </r>
  <r>
    <n v="1868"/>
    <n v="1"/>
    <x v="482"/>
    <x v="2"/>
    <s v="&lt;p&gt;Karlhr&lt;br /&gt;_x000a_What you have done previously is heading in the right direction&lt;br /&gt;_x000a_You may need to add a couple of columns for the Grade and other skills that each staff member has next to their names&lt;br /&gt;_x000a_At the bottom of each column you can then addup the number of each Grade using a Sumproduct or Sumifs.&lt;br /&gt;_x000a_You can use condittional formatting to highlight excess or shortages of a Particular grade._x000a_&lt;/p&gt;_x000a_"/>
    <d v="2010-05-31T01:47:28"/>
    <n v="0"/>
    <x v="1"/>
    <x v="1"/>
    <b v="1"/>
    <x v="1"/>
    <n v="2"/>
    <n v="40328.29791666667"/>
    <n v="0.77671296295739012"/>
    <n v="415"/>
    <d v="2010-05-31T00:00:00"/>
    <s v="karlhr"/>
    <x v="1842"/>
  </r>
  <r>
    <n v="1869"/>
    <n v="1"/>
    <x v="474"/>
    <x v="2"/>
    <s v="&lt;p&gt;Azad&lt;br /&gt;_x000a_A Rotated Font won't rotate the word it will just rotate the letters in the word._x000a_&lt;/p&gt;_x000a_"/>
    <d v="2010-05-31T01:49:10"/>
    <n v="0"/>
    <x v="3"/>
    <x v="1"/>
    <b v="1"/>
    <x v="1"/>
    <n v="2"/>
    <n v="40324.238194444442"/>
    <n v="4.8376157407401479"/>
    <n v="416"/>
    <d v="2010-05-31T00:00:00"/>
    <s v="Azad"/>
    <x v="1843"/>
  </r>
  <r>
    <n v="1870"/>
    <n v="1"/>
    <x v="483"/>
    <x v="342"/>
    <s v="&lt;p&gt;I could be wrong, but to throw a rope to you, thinking from the top of my head reading that problem would be to get Excel international setting checked in the Tool-&amp;gt;Options menu and see if the macro are forced accordingly to the country it applies, if not on the Excel application level, the next thing is to see if the Windows or platform settings in the Control Panel may help to understand._x000a_&lt;/p&gt;_x000a_"/>
    <d v="2010-05-31T09:29:04"/>
    <n v="0"/>
    <x v="1"/>
    <x v="0"/>
    <b v="1"/>
    <x v="0"/>
    <n v="2"/>
    <n v="40328.412499999999"/>
    <n v="0"/>
    <n v="416"/>
    <d v="2010-05-31T00:00:00"/>
    <n v="0"/>
    <x v="1844"/>
  </r>
  <r>
    <n v="1871"/>
    <n v="1"/>
    <x v="484"/>
    <x v="347"/>
    <s v="&lt;p&gt;Let us suppose the data is in the following sequence. In column D i want to know if the value of A is a number between B &amp;amp; C.&lt;/p&gt;_x000a_&lt;p&gt;A;_x0009_             B;_x0009_             C;_x0009_             D;&lt;br /&gt;_x000a_23899011;_x0009_23899010;_x0009_23899020;_x0009_Does A in the range of B:C;_x000a_&lt;/p&gt;_x000a_"/>
    <d v="2010-05-31T10:34:42"/>
    <n v="0"/>
    <x v="0"/>
    <x v="0"/>
    <b v="0"/>
    <x v="0"/>
    <n v="2"/>
    <n v="40329.44027777778"/>
    <n v="0"/>
    <n v="416"/>
    <d v="2010-05-31T00:00:00"/>
    <n v="0"/>
    <x v="1845"/>
  </r>
  <r>
    <n v="1872"/>
    <n v="1"/>
    <x v="484"/>
    <x v="2"/>
    <s v="&lt;p&gt;D1: =If(And(A1&amp;gt;B1,A1&amp;lt;C1),&quot;True&quot;, &quot;False&quot;)&lt;br /&gt;_x000a_and copy down_x000a_&lt;/p&gt;_x000a_"/>
    <d v="2010-05-31T11:26:48"/>
    <n v="0"/>
    <x v="1"/>
    <x v="1"/>
    <b v="1"/>
    <x v="1"/>
    <n v="2"/>
    <n v="40329.44027777778"/>
    <n v="3.6666666666860692E-2"/>
    <n v="417"/>
    <d v="2010-05-31T00:00:00"/>
    <s v="raghuram117"/>
    <x v="1846"/>
  </r>
  <r>
    <n v="1873"/>
    <n v="1"/>
    <x v="484"/>
    <x v="348"/>
    <s v="&lt;p&gt;D1: =(A1&amp;gt;B1)+(A1&amp;lt;C1), if the answer is 2 then the number in A is between the number in B and C._x000a_&lt;/p&gt;_x000a_"/>
    <d v="2010-05-31T12:25:31"/>
    <n v="0"/>
    <x v="2"/>
    <x v="0"/>
    <b v="1"/>
    <x v="0"/>
    <n v="2"/>
    <n v="40329.44027777778"/>
    <n v="0"/>
    <n v="417"/>
    <d v="2010-05-31T00:00:00"/>
    <n v="0"/>
    <x v="1847"/>
  </r>
  <r>
    <n v="1874"/>
    <n v="1"/>
    <x v="465"/>
    <x v="345"/>
    <s v="&lt;p&gt;Tried that and it works. Thanks very much._x000a_&lt;/p&gt;_x000a_"/>
    <d v="2010-05-31T20:48:28"/>
    <n v="0"/>
    <x v="4"/>
    <x v="0"/>
    <b v="1"/>
    <x v="0"/>
    <n v="2"/>
    <n v="40319.029861111114"/>
    <n v="0"/>
    <n v="417"/>
    <d v="2010-05-31T00:00:00"/>
    <n v="0"/>
    <x v="1848"/>
  </r>
  <r>
    <n v="1875"/>
    <n v="4"/>
    <x v="0"/>
    <x v="349"/>
    <s v="&lt;p&gt;Hi There, another Aussie here.&lt;/p&gt;_x000a_&lt;p&gt;I am an Accountant who has not kept abreast of all the changes in Excel and I have been trying to catch up over the last week. I have found this site to be an amazing resource and have been completing the KPI dashboard tutorials. I am very keen to learn as much as possible from you all_x000a_&lt;/p&gt;_x000a_"/>
    <d v="2010-06-01T04:44:40"/>
    <n v="0"/>
    <x v="49"/>
    <x v="0"/>
    <b v="1"/>
    <x v="0"/>
    <n v="3"/>
    <n v="40019.929861111108"/>
    <n v="0"/>
    <n v="417"/>
    <d v="2010-06-01T00:00:00"/>
    <n v="0"/>
    <x v="1849"/>
  </r>
  <r>
    <n v="1876"/>
    <n v="3"/>
    <x v="485"/>
    <x v="349"/>
    <s v="&lt;p&gt;Hi There,&lt;/p&gt;_x000a_&lt;p&gt;I have been having fun learning about Sparklines however I am finding them to be a bit tempermental. I have added the Sparklines addin to Excel 2007 and was able to create Bullet chart and others just fine. Today my computer seems to have had a melt down and despite numerous attempts whilst I can create the Bullet Chart and can see the formula in the cell, no chart appears. I can still create line, bar and stacked charts with no problems. Just wondering if anyone else has had this problems and how they fixed it?&lt;/p&gt;_x000a_&lt;p&gt;I have rebooted the computer with no success. The interesting thing is that I downloaded &quot;Sparklines2.3.1_mac.xls&quot; from this site and I can create a bullet chart within that worksheet. If I then open a new file and recreate the exact same bullet chart from scratch it will not appear!&lt;/p&gt;_x000a_&lt;p&gt;I sent my file to a colleague and they cannot see the bullet chart either.&lt;/p&gt;_x000a_&lt;p&gt;Any suggestions would be greatly appreciated as I am getting very frustrated.&lt;/p&gt;_x000a_&lt;p&gt;Regards&lt;br /&gt;_x000a_kim_x000a_&lt;/p&gt;_x000a_"/>
    <d v="2010-06-01T04:53:15"/>
    <n v="0"/>
    <x v="0"/>
    <x v="0"/>
    <b v="0"/>
    <x v="0"/>
    <n v="3"/>
    <n v="40330.203472222223"/>
    <n v="0"/>
    <n v="417"/>
    <d v="2010-06-01T00:00:00"/>
    <n v="0"/>
    <x v="1850"/>
  </r>
  <r>
    <n v="1877"/>
    <n v="1"/>
    <x v="486"/>
    <x v="343"/>
    <s v="&lt;p&gt;I have a couple of problems with two excel files. One is a pivot table and one is its source.&lt;/p&gt;_x000a_&lt;p&gt;currently the file size of the pivot table is in excess of 100 Meg and the source is in excess of 35 meg. Both get larger with each save. They should be around 6-10 meg for the pivot and a lot less for the source.&lt;/p&gt;_x000a_&lt;p&gt;As you can guess its causing them to run very slowly now. I have ctr-end and deleted.&lt;br /&gt;_x000a_Saved as xml, and resaved as a new file (this increased the file size).&lt;/p&gt;_x000a_&lt;p&gt;Does excel save a history, and is there a way to turn it off ? Or is there anything else i can do&lt;/p&gt;_x000a_&lt;p&gt;Cheers_x000a_&lt;/p&gt;_x000a_"/>
    <d v="2010-06-01T08:49:12"/>
    <n v="0"/>
    <x v="0"/>
    <x v="0"/>
    <b v="0"/>
    <x v="0"/>
    <n v="3"/>
    <n v="40330.367361111108"/>
    <n v="0"/>
    <n v="417"/>
    <d v="2010-06-01T00:00:00"/>
    <n v="0"/>
    <x v="1851"/>
  </r>
  <r>
    <n v="1878"/>
    <n v="1"/>
    <x v="486"/>
    <x v="2"/>
    <s v="&lt;p&gt;Try the following:&lt;/p&gt;_x000a_&lt;p&gt;A. Turn Off Share Workbook and Track Changes&lt;/p&gt;_x000a_&lt;p&gt;B. Ensure any excess sheets you don't need are deleted. ie: When you double click on a Pivot table it shows all the records that make up the query on a new sheet - Delete the new sheets&lt;/p&gt;_x000a_&lt;p&gt;C. Ctrl Alt F9, then save and re-open&lt;/p&gt;_x000a_&lt;p&gt;D. Save it as an earlier Version of Excel 97-2003 and re-import it&lt;/p&gt;_x000a_&lt;p&gt;E. Open it with Open Office and save as Excel format, re-import_x000a_&lt;/p&gt;_x000a_"/>
    <d v="2010-06-01T09:11:36"/>
    <n v="0"/>
    <x v="1"/>
    <x v="1"/>
    <b v="1"/>
    <x v="1"/>
    <n v="3"/>
    <n v="40330.367361111108"/>
    <n v="1.5694444446125999E-2"/>
    <n v="418"/>
    <d v="2010-06-01T00:00:00"/>
    <s v="ashfire"/>
    <x v="1852"/>
  </r>
  <r>
    <n v="1879"/>
    <n v="1"/>
    <x v="486"/>
    <x v="158"/>
    <s v="&lt;p&gt;Another option would be to change the way you are working slightly:&lt;/p&gt;_x000a_&lt;p&gt;1) Store the source data in a database (eg import it into an access database)&lt;br /&gt;_x000a_2) Point the pivot table at the database (eg Data&amp;gt;From Access)rather than at your external Excel sheet.&lt;br /&gt;_x000a_3) Archive the source Excel file_x000a_&lt;/p&gt;_x000a_"/>
    <d v="2010-06-01T11:17:50"/>
    <n v="0"/>
    <x v="2"/>
    <x v="0"/>
    <b v="1"/>
    <x v="0"/>
    <n v="3"/>
    <n v="40330.367361111108"/>
    <n v="0"/>
    <n v="418"/>
    <d v="2010-06-01T00:00:00"/>
    <n v="0"/>
    <x v="1853"/>
  </r>
  <r>
    <n v="1880"/>
    <n v="1"/>
    <x v="484"/>
    <x v="243"/>
    <s v="&lt;p&gt;D1=(A1&amp;gt;B1)*(A1&amp;lt;C1) returns 1 only if both are true_x000a_&lt;/p&gt;_x000a_"/>
    <d v="2010-06-01T17:49:26"/>
    <n v="0"/>
    <x v="3"/>
    <x v="0"/>
    <b v="1"/>
    <x v="0"/>
    <n v="3"/>
    <n v="40329.44027777778"/>
    <n v="0"/>
    <n v="418"/>
    <d v="2010-06-01T00:00:00"/>
    <n v="0"/>
    <x v="1854"/>
  </r>
  <r>
    <n v="1881"/>
    <n v="1"/>
    <x v="482"/>
    <x v="346"/>
    <s v="&lt;p&gt;Thank you for your response. I got some of the way but one thing that is bugging me. How do I get the column to add up all the D or N separately so that I can confirm  how many staff are on duty. To make life easier I have two columns per day, one for days, one for nights. How do I assign the value. I suspect I need to specify this somewhere else and refer to it._x000a_&lt;/p&gt;_x000a_"/>
    <d v="2010-06-01T20:01:51"/>
    <n v="0"/>
    <x v="2"/>
    <x v="0"/>
    <b v="1"/>
    <x v="0"/>
    <n v="3"/>
    <n v="40328.29791666667"/>
    <n v="0"/>
    <n v="418"/>
    <d v="2010-06-01T00:00:00"/>
    <n v="0"/>
    <x v="1855"/>
  </r>
  <r>
    <n v="1882"/>
    <n v="1"/>
    <x v="482"/>
    <x v="2"/>
    <s v="&lt;p&gt;Karlhr&lt;br /&gt;_x000a_I have made a quick mockup of what I propsoed&lt;br /&gt;_x000a_It is at http://rapidshare.com/files/394210474/Rota.xlsx.html&lt;/p&gt;_x000a_&lt;p&gt;The File uses Conditional Formatting to set the cell color when rostered&lt;/p&gt;_x000a_&lt;p&gt;The file contains two summary areas based on Sumproduct and Sumifs&lt;/p&gt;_x000a_&lt;p&gt;If you are using Excel 2003 or earlier delete the bottom area which uses Sumifs.&lt;/p&gt;_x000a_&lt;p&gt;If you want to know more about Sumproduct, look here http://chandoo.org/wp/2009/11/10/excel-sumproduct-formula/_x000a_&lt;/p&gt;_x000a_"/>
    <d v="2010-06-01T23:34:47"/>
    <n v="0"/>
    <x v="3"/>
    <x v="1"/>
    <b v="1"/>
    <x v="1"/>
    <n v="3"/>
    <n v="40328.29791666667"/>
    <n v="2.684571759258688"/>
    <n v="419"/>
    <d v="2010-06-01T00:00:00"/>
    <s v="karlhr"/>
    <x v="1856"/>
  </r>
  <r>
    <n v="1883"/>
    <n v="1"/>
    <x v="487"/>
    <x v="350"/>
    <s v="&lt;p&gt;Thank you for a wonderful site. I find it useful every day!&lt;/p&gt;_x000a_&lt;p&gt;My question has to do with product price rounding.  I would like all prices to end in either 4.95 or 9.95.  I need a formula(?) to look at the first digit to the left of the decimal.  So if a product's last digit is 0-4 it would round up to 4.95.  For example $1 (rounded to 4.95) or $212 (rounded to 214.95). If the last digit is 5-9 it would round up to 9.95.  For example $16 (19.95) or $1,858 (1,859.95).&lt;/p&gt;_x000a_&lt;p&gt;I hope I made that as clear as possible.  I haven't been able to put together any combination of formulas in order to look at the first digit to the left of the decimal.&lt;/p&gt;_x000a_&lt;p&gt;I appreciate any help :)_x000a_&lt;/p&gt;_x000a_"/>
    <d v="2010-06-01T23:53:24"/>
    <n v="0"/>
    <x v="0"/>
    <x v="0"/>
    <b v="0"/>
    <x v="0"/>
    <n v="3"/>
    <n v="40330.995138888888"/>
    <n v="0"/>
    <n v="419"/>
    <d v="2010-06-01T00:00:00"/>
    <n v="0"/>
    <x v="1857"/>
  </r>
  <r>
    <n v="1884"/>
    <n v="1"/>
    <x v="487"/>
    <x v="0"/>
    <s v="&lt;p&gt;interesting question indeed..&lt;/p&gt;_x000a_&lt;p&gt;assuming product price is in A1, use the below formula,&lt;/p&gt;_x000a_&lt;p&gt;=int(a1/10)*10+if(mod(a1,10)&amp;lt;5,4.95,9.95)_x000a_&lt;/p&gt;_x000a_"/>
    <d v="2010-06-02T00:06:38"/>
    <n v="0"/>
    <x v="1"/>
    <x v="0"/>
    <b v="1"/>
    <x v="0"/>
    <n v="4"/>
    <n v="40330.995138888888"/>
    <n v="0"/>
    <n v="419"/>
    <d v="2010-06-02T00:00:00"/>
    <n v="0"/>
    <x v="1858"/>
  </r>
  <r>
    <n v="1885"/>
    <n v="1"/>
    <x v="488"/>
    <x v="351"/>
    <s v="&lt;p&gt;Dear Chandoo,&lt;/p&gt;_x000a_&lt;p&gt;I really need your help on priority basis about this macro puzzle. I want to delete rows if specific multiple values exist in a particular column and number of values are variable one day i have 250, another day 300 and this can be lesser than 250 as well.  For e.g let's say Header name is (source codes and it contains 111 222 333 444 555 666 so on) now i want to delete rows which contain source code 222 and 666 out of all other source codes irrespective of the number of rows (means source code 222 has 700 rows and 666 1500) with help of macro. Looking forward to see your response soon. Apart from this i would also like to say thanks to you for sharing invaluable learning experience with others._x000a_&lt;/p&gt;_x000a_"/>
    <d v="2010-06-02T02:05:23"/>
    <n v="0"/>
    <x v="0"/>
    <x v="0"/>
    <b v="0"/>
    <x v="0"/>
    <n v="4"/>
    <n v="40331.086805555555"/>
    <n v="0"/>
    <n v="419"/>
    <d v="2010-06-02T00:00:00"/>
    <n v="0"/>
    <x v="1859"/>
  </r>
  <r>
    <n v="1886"/>
    <n v="1"/>
    <x v="482"/>
    <x v="346"/>
    <s v="&lt;p&gt;Phew . . . .  many thanks for your response.&lt;/p&gt;_x000a_&lt;p&gt;A clear example makes life much easier. I had a eureka moment in the night woke up and realised &quot;&quot; helped me to create a rota which summarises. e.g. =IF(A2=&quot;D&quot;,1,0) Logical :-)combined with your examples, makes a simpler result. Am going to work on this over the next few days to create a complete sheet which will help my staff when they are putting the rota together. I got to delegate the task . . . but still required to prep the excel workbook._x000a_&lt;/p&gt;_x000a_"/>
    <d v="2010-06-02T05:50:13"/>
    <n v="0"/>
    <x v="4"/>
    <x v="0"/>
    <b v="1"/>
    <x v="0"/>
    <n v="4"/>
    <n v="40328.29791666667"/>
    <n v="0"/>
    <n v="419"/>
    <d v="2010-06-02T00:00:00"/>
    <n v="0"/>
    <x v="1860"/>
  </r>
  <r>
    <n v="1887"/>
    <n v="1"/>
    <x v="488"/>
    <x v="158"/>
    <s v="&lt;p&gt;Hi,&lt;/p&gt;_x000a_&lt;p&gt;The Macro below is a basic delete and loop macro. Simply enter the value you want to delete and the number of iterations in the VBA and then in Excel select the first cell to evaluate. The macro will then run down the rows deleting the entire row where it find the entry you have selected. (the macro will current&lt;/p&gt;_x000a_&lt;p&gt;Sub Loop_Delete_Macro()&lt;/p&gt;_x000a_&lt;p&gt;Dim Counter As Integer&lt;br /&gt;_x000a_Dim Todelete As String&lt;br /&gt;_x000a_Dim NoIterations As Integer&lt;/p&gt;_x000a_&lt;p&gt;'DEFINE VALUE TO DELETE&lt;br /&gt;_x000a_Todelete = 555&lt;/p&gt;_x000a_&lt;p&gt;'DEFINE NUMBER OF ITERATIONS (IE HOW MANY ROWS YOU HAVE IN TOTAL)&lt;br /&gt;_x000a_NoIterations = 50&lt;/p&gt;_x000a_&lt;p&gt;Counter = 0&lt;/p&gt;_x000a_&lt;p&gt;Do While Counter &amp;lt; NoIterations&lt;/p&gt;_x000a_&lt;p&gt;If ActiveCell.Value = Todelete Then&lt;/p&gt;_x000a_&lt;p&gt;      Selection.EntireRow.Delete&lt;/p&gt;_x000a_&lt;p&gt;    Else: ActiveCell.Offset(1, 0).Activate&lt;/p&gt;_x000a_&lt;p&gt;    End If&lt;br /&gt;_x000a_    Counter = Counter + 1&lt;/p&gt;_x000a_&lt;p&gt;    Loop&lt;/p&gt;_x000a_&lt;p&gt;End Sub&lt;/p&gt;_x000a_&lt;p&gt;Obviously you can tweak the above code to suit your exact requirements._x000a_&lt;/p&gt;_x000a_"/>
    <d v="2010-06-02T07:47:20"/>
    <n v="0"/>
    <x v="1"/>
    <x v="0"/>
    <b v="1"/>
    <x v="0"/>
    <n v="4"/>
    <n v="40331.086805555555"/>
    <n v="0"/>
    <n v="419"/>
    <d v="2010-06-02T00:00:00"/>
    <n v="0"/>
    <x v="1861"/>
  </r>
  <r>
    <n v="1888"/>
    <n v="1"/>
    <x v="488"/>
    <x v="348"/>
    <s v="&lt;p&gt;Here is a Macro called DeleteRow&lt;/p&gt;_x000a_&lt;p&gt;On a sheet named &quot;Params&quot; create a two column list with the criteria you want to delete in the left column and the column that the data is in in the right column&lt;/p&gt;_x000a_&lt;p&gt;Criteria  Column&lt;br /&gt;_x000a_aaa         A&lt;br /&gt;_x000a_bbb         B&lt;/p&gt;_x000a_&lt;p&gt;This will delete all rows where there is aaa in column A and then all rows where there is bbb in column B&lt;/p&gt;_x000a_&lt;p&gt;You can make this list as long as you like, but do not have any other entries around the cells&lt;/p&gt;_x000a_&lt;p&gt;Name the cell with with Criteria &quot;DelCriteria&quot;&lt;/p&gt;_x000a_&lt;p&gt;The Data is on the sheet called &quot;Data&quot;   &lt;/p&gt;_x000a_&lt;p&gt;Sub DeleteRows()&lt;br /&gt;_x000a_Dim rCriteria As Range&lt;br /&gt;_x000a_Dim xRows As Integer&lt;/p&gt;_x000a_&lt;p&gt;Set rCriteria = ThisWorkbook.Sheets(&quot;params&quot;).Range(&quot;DelCriteria&quot;)&lt;br /&gt;_x000a_Set rCriteria = rCriteria.CurrentRegion&lt;br /&gt;_x000a_xRows = rCriteria.Rows.Count&lt;/p&gt;_x000a_&lt;p&gt;For i = 1 To xRows - 1&lt;br /&gt;_x000a_ tCol = Range(&quot;DelCriteria&quot;).Offset(i, 1).Value&lt;br /&gt;_x000a_ tCrit = Range(&quot;DelCriteria&quot;).Offset(i, 0).Value&lt;/p&gt;_x000a_&lt;p&gt; Sheets(&quot;Data&quot;).Activate&lt;br /&gt;_x000a_ lRow = Sheets(&quot;Data&quot;).Range(tCol &amp;amp; 65536).End(xlUp).Row&lt;br /&gt;_x000a_ For d = lRow To 1 Step -1&lt;br /&gt;_x000a_    Sheets(&quot;Data&quot;).Range(tCol &amp;amp; d).Select&lt;br /&gt;_x000a_    If Selection = tCrit Then&lt;br /&gt;_x000a_        Selection.EntireRow.Delete&lt;br /&gt;_x000a_    End If&lt;br /&gt;_x000a_ Next d&lt;/p&gt;_x000a_&lt;p&gt;Next i&lt;/p&gt;_x000a_&lt;p&gt;End Sub_x000a_&lt;/p&gt;_x000a_"/>
    <d v="2010-06-02T11:07:03"/>
    <n v="0"/>
    <x v="2"/>
    <x v="0"/>
    <b v="1"/>
    <x v="0"/>
    <n v="4"/>
    <n v="40331.086805555555"/>
    <n v="0"/>
    <n v="419"/>
    <d v="2010-06-02T00:00:00"/>
    <n v="0"/>
    <x v="1862"/>
  </r>
  <r>
    <n v="1889"/>
    <n v="1"/>
    <x v="410"/>
    <x v="234"/>
    <s v="&lt;p&gt;No this is not exactly how I whant it.&lt;br /&gt;_x000a_ I have the list of names wich is from a spredsheet with alot of different data based on time.&lt;br /&gt;_x000a_Ex:&lt;br /&gt;_x000a_date;data;data;data;...;username1&lt;br /&gt;_x000a_date;data;data;data;...;username2&lt;br /&gt;_x000a_date;data;data;data;...;username3&lt;br /&gt;_x000a_and so on...&lt;/p&gt;_x000a_&lt;p&gt;I whant to list the usernames in the same cell&lt;br /&gt;_x000a_One way to do it is like this&lt;br /&gt;_x000a_=AC7 &amp;amp;&quot; &quot;&amp;amp; AC8 &amp;amp;&quot; &quot;&amp;amp; AC9 &amp;amp;&quot; &quot;&amp;amp; AC10 &amp;amp; &quot;...&quot;&lt;/p&gt;_x000a_&lt;p&gt;result:&lt;br /&gt;_x000a_username1 username2 username 3 ...&lt;/p&gt;_x000a_&lt;p&gt;Do to the form of the spreedsheet this function is not possible.&lt;br /&gt;_x000a_so if I can use an area like =&quot;function&quot;(AC7:AC10) would help alot_x000a_&lt;/p&gt;_x000a_"/>
    <d v="2010-06-02T12:29:07"/>
    <n v="0"/>
    <x v="3"/>
    <x v="0"/>
    <b v="1"/>
    <x v="0"/>
    <n v="4"/>
    <n v="40290.449305555558"/>
    <n v="0"/>
    <n v="419"/>
    <d v="2010-06-02T00:00:00"/>
    <n v="0"/>
    <x v="1863"/>
  </r>
  <r>
    <n v="1890"/>
    <n v="1"/>
    <x v="410"/>
    <x v="2"/>
    <s v="&lt;p&gt;Have a read of Jive's post towards the bottom of&lt;br /&gt;_x000a_http://chandoo.org/wp/2008/05/28/how-to-add-a-range-of-cells-in-excel-concat/&lt;br /&gt;_x000a_That will do what you want_x000a_&lt;/p&gt;_x000a_"/>
    <d v="2010-06-02T12:48:58"/>
    <n v="0"/>
    <x v="4"/>
    <x v="1"/>
    <b v="1"/>
    <x v="1"/>
    <n v="4"/>
    <n v="40290.449305555558"/>
    <n v="41.08469907406834"/>
    <n v="420"/>
    <d v="2010-06-02T00:00:00"/>
    <s v="Gamnis"/>
    <x v="1864"/>
  </r>
  <r>
    <n v="1891"/>
    <n v="1"/>
    <x v="489"/>
    <x v="352"/>
    <s v="&lt;p&gt;Hi! I'm a first timer, so pls bear with me. I use Conditional Formatting to shade unnecessary cells in a column based on the value of one cell in that column. I am having problems trying to add new ranges of cells to those already formatted by a Rule. A Rule is used for a whole row of data. The Rules Manager has limited space to show cells formatted and so shows only small portion even when 'editing'. Is there a way to create a list of Rules (I have several rules applying to one column) showing both Formula used and cells involved? Any help will be appreciated!_x000a_&lt;/p&gt;_x000a_"/>
    <d v="2010-06-02T15:31:07"/>
    <n v="0"/>
    <x v="0"/>
    <x v="0"/>
    <b v="0"/>
    <x v="0"/>
    <n v="4"/>
    <n v="40331.646527777775"/>
    <n v="0"/>
    <n v="420"/>
    <d v="2010-06-02T00:00:00"/>
    <n v="0"/>
    <x v="1865"/>
  </r>
  <r>
    <n v="1892"/>
    <n v="1"/>
    <x v="490"/>
    <x v="353"/>
    <s v="&lt;p&gt;Its nice to see that there are other people as well who are so much crazy about MS Excel......&lt;/p&gt;_x000a_&lt;p&gt;Guys will anyone be able to tell me how can I open the right click menu that appears on a sheet tab without using the right click button of mouse........is there any keyboard shortcut for it........&lt;/p&gt;_x000a_&lt;p&gt;Waiting for your reply........thanks_x000a_&lt;/p&gt;_x000a_"/>
    <d v="2010-06-02T16:14:14"/>
    <n v="0"/>
    <x v="0"/>
    <x v="0"/>
    <b v="0"/>
    <x v="0"/>
    <n v="4"/>
    <n v="40331.676388888889"/>
    <n v="0"/>
    <n v="420"/>
    <d v="2010-06-02T00:00:00"/>
    <n v="0"/>
    <x v="1866"/>
  </r>
  <r>
    <n v="1893"/>
    <n v="1"/>
    <x v="491"/>
    <x v="328"/>
    <s v="&lt;p&gt;Hi, I have the year end percentages but there was an increase during the year. So&lt;br /&gt;_x000a_say I started at 60% in Jan but increased to 65% in May for the rest of the&lt;br /&gt;_x000a_year. At year end I would be at 65%. I have the year end number and the&lt;br /&gt;_x000a_amount of increase during the year and when it happened...how do I calculate&lt;br /&gt;_x000a_January's starting percentage?_x000a_&lt;/p&gt;_x000a_"/>
    <d v="2010-06-02T16:52:00"/>
    <n v="0"/>
    <x v="0"/>
    <x v="0"/>
    <b v="0"/>
    <x v="0"/>
    <n v="4"/>
    <n v="40331.702777777777"/>
    <n v="0"/>
    <n v="420"/>
    <d v="2010-06-02T00:00:00"/>
    <n v="0"/>
    <x v="1867"/>
  </r>
  <r>
    <n v="1894"/>
    <n v="1"/>
    <x v="492"/>
    <x v="354"/>
    <s v="&lt;p&gt;Hi Chandoo,&lt;/p&gt;_x000a_&lt;p&gt;i want to add a data label above the column chart to show high and low data lable.&lt;br /&gt;_x000a_but i don't know how to do this dear.&lt;br /&gt;_x000a_please help_x000a_&lt;/p&gt;_x000a_"/>
    <d v="2010-06-02T17:24:25"/>
    <n v="0"/>
    <x v="0"/>
    <x v="0"/>
    <b v="0"/>
    <x v="0"/>
    <n v="4"/>
    <n v="40331.724999999999"/>
    <n v="0"/>
    <n v="420"/>
    <d v="2010-06-02T00:00:00"/>
    <n v="0"/>
    <x v="1868"/>
  </r>
  <r>
    <n v="1895"/>
    <n v="1"/>
    <x v="487"/>
    <x v="350"/>
    <s v="&lt;p&gt;Wow.  I bow to your genius.  Thank you so much for the help :)_x000a_&lt;/p&gt;_x000a_"/>
    <d v="2010-06-02T19:23:18"/>
    <n v="0"/>
    <x v="2"/>
    <x v="0"/>
    <b v="1"/>
    <x v="0"/>
    <n v="4"/>
    <n v="40330.995138888888"/>
    <n v="0"/>
    <n v="420"/>
    <d v="2010-06-02T00:00:00"/>
    <n v="0"/>
    <x v="1869"/>
  </r>
  <r>
    <n v="1896"/>
    <n v="1"/>
    <x v="493"/>
    <x v="355"/>
    <s v="&lt;p&gt;I am getting blank excel sheet, every time i open excel. I need to manually check every time grid lines and enable it?_x000a_&lt;/p&gt;_x000a_"/>
    <d v="2010-06-02T21:33:36"/>
    <n v="0"/>
    <x v="0"/>
    <x v="0"/>
    <b v="0"/>
    <x v="0"/>
    <n v="4"/>
    <n v="40331.897916666669"/>
    <n v="0"/>
    <n v="420"/>
    <d v="2010-06-02T00:00:00"/>
    <n v="0"/>
    <x v="1870"/>
  </r>
  <r>
    <n v="1897"/>
    <n v="1"/>
    <x v="493"/>
    <x v="2"/>
    <s v="&lt;p&gt;It sounds like you have saved a template which is over riding the default settings&lt;/p&gt;_x000a_&lt;p&gt;Find your default template which will be in &lt;/p&gt;_x000a_&lt;p&gt;Excel 2000 - C:\Program Files\Microsoft Office\Office\XLStart\&lt;br /&gt;_x000a_Excel XP - C:\Program Files\Microsoft Office\Office 10\XLStart\&lt;br /&gt;_x000a_Excel 2003 - C:\Program Files\Microsoft Office\Office 11\XLStart\&lt;br /&gt;_x000a_Excel 2007 (Vista) - C:\Program Files\Microsoft Office\Office 12\XLStart\&lt;br /&gt;_x000a_Excel 2007 (Win 7) - C:\Program Files (x86)\Microsoft Office\Office12\XLSTART&lt;/p&gt;_x000a_&lt;p&gt;Open the file&lt;br /&gt;_x000a_Change the Gridlines to what you want&lt;br /&gt;_x000a_and re-save the file making note to save the file as an Excel Template&lt;/p&gt;_x000a_&lt;p&gt;If there aren't other settings in  the file you want, you could just delete the existing file and the defaults will return_x000a_&lt;/p&gt;_x000a_"/>
    <d v="2010-06-02T23:46:55"/>
    <n v="0"/>
    <x v="1"/>
    <x v="1"/>
    <b v="1"/>
    <x v="1"/>
    <n v="4"/>
    <n v="40331.897916666669"/>
    <n v="9.2997685183945578E-2"/>
    <n v="421"/>
    <d v="2010-06-02T00:00:00"/>
    <s v="balaji_2318"/>
    <x v="1871"/>
  </r>
  <r>
    <n v="1898"/>
    <n v="1"/>
    <x v="492"/>
    <x v="2"/>
    <s v="&lt;p&gt;Rakesh&lt;br /&gt;_x000a_Select the column&lt;br /&gt;_x000a_goto the Layout Tab&lt;br /&gt;_x000a_Goto Data Labels and select outside end&lt;br /&gt;_x000a_&lt;code&gt;&lt;/code&gt;&lt;br /&gt;_x000a_or&lt;br /&gt;_x000a_&lt;code&gt;&lt;/code&gt;&lt;br /&gt;_x000a_Select and Right Click on the column&lt;br /&gt;_x000a_Add Data Labels&lt;br /&gt;_x000a_&lt;code&gt;&lt;/code&gt;&lt;br /&gt;_x000a_You can change the Data Label properties by right clicking on the Data Labels and select Format Data Labels_x000a_&lt;/p&gt;_x000a_"/>
    <d v="2010-06-02T23:50:58"/>
    <n v="0"/>
    <x v="1"/>
    <x v="1"/>
    <b v="1"/>
    <x v="1"/>
    <n v="4"/>
    <n v="40331.724999999999"/>
    <n v="0.26872685185662704"/>
    <n v="422"/>
    <d v="2010-06-02T00:00:00"/>
    <s v="Rakesh"/>
    <x v="1872"/>
  </r>
  <r>
    <n v="1899"/>
    <n v="1"/>
    <x v="489"/>
    <x v="2"/>
    <s v="&lt;p&gt;KCP&lt;br /&gt;_x000a_In Excel 2007, you can use the Conditional Formatting Rules Manager to display rules&lt;br /&gt;_x000a_access from Home Tab, Conditional Formatting, Manage Rules&lt;br /&gt;_x000a_A drop down at the top allows you to select what rules to display, &lt;strong&gt;Current Selection &lt;/strong&gt;, Current Sheet or other sheets.&lt;/p&gt;_x000a_&lt;p&gt;You could break your area up into different areas by selection and go through each area using this._x000a_&lt;/p&gt;_x000a_"/>
    <d v="2010-06-03T00:00:58"/>
    <n v="0"/>
    <x v="1"/>
    <x v="1"/>
    <b v="1"/>
    <x v="1"/>
    <n v="5"/>
    <n v="40331.646527777775"/>
    <n v="0.354143518517958"/>
    <n v="423"/>
    <d v="2010-06-03T00:00:00"/>
    <s v="KCP"/>
    <x v="1873"/>
  </r>
  <r>
    <n v="1900"/>
    <n v="1"/>
    <x v="490"/>
    <x v="2"/>
    <s v="&lt;p&gt;Abdul&lt;br /&gt;_x000a_Press the Menu Button which is located between the Alt and Ctrl keys on the Right Side of the Space Bar._x000a_&lt;/p&gt;_x000a_"/>
    <d v="2010-06-03T00:13:38"/>
    <n v="0"/>
    <x v="1"/>
    <x v="1"/>
    <b v="1"/>
    <x v="1"/>
    <n v="5"/>
    <n v="40331.676388888889"/>
    <n v="0.33307870370481396"/>
    <n v="424"/>
    <d v="2010-06-03T00:00:00"/>
    <s v="Abdul Salam"/>
    <x v="1874"/>
  </r>
  <r>
    <n v="1902"/>
    <n v="1"/>
    <x v="491"/>
    <x v="0"/>
    <s v="&lt;p&gt;Can you post some actual numbers? I am not sure if I understand this.._x000a_&lt;/p&gt;_x000a_"/>
    <d v="2010-06-03T01:47:32"/>
    <n v="0"/>
    <x v="1"/>
    <x v="0"/>
    <b v="1"/>
    <x v="0"/>
    <n v="5"/>
    <n v="40331.702777777777"/>
    <n v="0"/>
    <n v="424"/>
    <d v="2010-06-03T00:00:00"/>
    <n v="0"/>
    <x v="1875"/>
  </r>
  <r>
    <n v="1903"/>
    <n v="1"/>
    <x v="494"/>
    <x v="305"/>
    <s v="&lt;p&gt;Hello,&lt;/p&gt;_x000a_&lt;p&gt;I am seeking help with legends on a scatter chart. &lt;/p&gt;_x000a_&lt;p&gt;The purpose of my chart is to visually illustrate several internal projects, based on priority (X axis) and urgency (Y axis). I have no problem charting the different points, but experience difficulty when trying to distinguish the projects. Excel 2007 automatically colours each project in blue, so there is no way of telling which project is which by just looking at the chart. I know how to change the colours of each individual point on my diagram, but I cannot create a legend that explains the different data points. &lt;/p&gt;_x000a_&lt;p&gt;I’m sure this has something to do with how I have arranged my data, but I can’t figure it out.&lt;/p&gt;_x000a_&lt;p&gt;Any help would be appreciated.&lt;/p&gt;_x000a_&lt;p&gt;Thanks_x000a_&lt;/p&gt;_x000a_"/>
    <d v="2010-06-03T04:36:05"/>
    <n v="0"/>
    <x v="0"/>
    <x v="0"/>
    <b v="0"/>
    <x v="0"/>
    <n v="5"/>
    <n v="40332.191666666666"/>
    <n v="0"/>
    <n v="424"/>
    <d v="2010-06-03T00:00:00"/>
    <n v="0"/>
    <x v="1876"/>
  </r>
  <r>
    <n v="1904"/>
    <n v="1"/>
    <x v="494"/>
    <x v="2"/>
    <s v="&lt;p&gt;Shirin&lt;br /&gt;_x000a_This will help you out&lt;br /&gt;_x000a_http://support.microsoft.com/kb/213750_x000a_&lt;/p&gt;_x000a_"/>
    <d v="2010-06-03T05:57:32"/>
    <n v="0"/>
    <x v="1"/>
    <x v="1"/>
    <b v="1"/>
    <x v="1"/>
    <n v="5"/>
    <n v="40332.191666666666"/>
    <n v="5.6620370371092577E-2"/>
    <n v="425"/>
    <d v="2010-06-03T00:00:00"/>
    <s v="shirin555"/>
    <x v="1877"/>
  </r>
  <r>
    <n v="1905"/>
    <n v="1"/>
    <x v="490"/>
    <x v="353"/>
    <s v="&lt;p&gt;Hui&lt;/p&gt;_x000a_&lt;p&gt;But this requires that i first activate the horizontal bar showing sheet tabs and then the menu button would work....is there any way to activate the sheet tab bar through keyboard.....???&lt;/p&gt;_x000a_&lt;p&gt;N thanks for the reply......_x000a_&lt;/p&gt;_x000a_"/>
    <d v="2010-06-03T07:58:49"/>
    <n v="0"/>
    <x v="2"/>
    <x v="0"/>
    <b v="1"/>
    <x v="0"/>
    <n v="5"/>
    <n v="40331.676388888889"/>
    <n v="0"/>
    <n v="425"/>
    <d v="2010-06-03T00:00:00"/>
    <n v="0"/>
    <x v="1878"/>
  </r>
  <r>
    <n v="1906"/>
    <n v="1"/>
    <x v="495"/>
    <x v="356"/>
    <s v="&lt;p&gt;I have four sheets say sheet1,sheet2... in an excel file. I want to copy data of column A of sheet1 in column A of sheet4 and copy data of column A of sheet2 in column B of sheet4 and date of column A of sheet3 in column C of sheet4. I want a macro that I can copy the data but if there is no data in column A of sheet1 then it copies data of column A of sheet2 in column A of sheet4 and data of column A of sheet3 in column B of sheet4.&lt;/p&gt;_x000a_&lt;p&gt;Please help._x000a_&lt;/p&gt;_x000a_"/>
    <d v="2010-06-03T09:53:55"/>
    <n v="0"/>
    <x v="0"/>
    <x v="0"/>
    <b v="0"/>
    <x v="0"/>
    <n v="5"/>
    <n v="40332.411805555559"/>
    <n v="0"/>
    <n v="425"/>
    <d v="2010-06-03T00:00:00"/>
    <n v="0"/>
    <x v="1879"/>
  </r>
  <r>
    <n v="1907"/>
    <n v="1"/>
    <x v="495"/>
    <x v="348"/>
    <s v="&lt;p&gt;Hi lkg999,&lt;/p&gt;_x000a_&lt;p&gt;Try this code&lt;/p&gt;_x000a_&lt;p&gt;Sub CopyOnlyFullData()&lt;/p&gt;_x000a_&lt;p&gt;    Dim sRange As Range&lt;br /&gt;_x000a_    Dim x As Integer&lt;br /&gt;_x000a_    Dim i As Integer&lt;/p&gt;_x000a_&lt;p&gt;    x = 1&lt;br /&gt;_x000a_ For i = 1 To 3&lt;/p&gt;_x000a_&lt;p&gt;    Set sRange = Worksheets(&quot;Sheet&quot; &amp;amp; i).Range(&quot;A:A&quot;)&lt;br /&gt;_x000a_    If Application.WorksheetFunction.CountA(sRange) &amp;lt;&amp;gt; 0 Then&lt;br /&gt;_x000a_       sRange.Copy Sheets(&quot;Sheet4&quot;).Columns(x)&lt;br /&gt;_x000a_       x = x + 1&lt;br /&gt;_x000a_    End If&lt;/p&gt;_x000a_&lt;p&gt;  Next i&lt;/p&gt;_x000a_&lt;p&gt;End Sub_x000a_&lt;/p&gt;_x000a_"/>
    <d v="2010-06-03T11:17:27"/>
    <n v="0"/>
    <x v="1"/>
    <x v="0"/>
    <b v="1"/>
    <x v="0"/>
    <n v="5"/>
    <n v="40332.411805555559"/>
    <n v="0"/>
    <n v="425"/>
    <d v="2010-06-03T00:00:00"/>
    <n v="0"/>
    <x v="1880"/>
  </r>
  <r>
    <n v="1908"/>
    <n v="1"/>
    <x v="496"/>
    <x v="357"/>
    <s v="&lt;p&gt;Hi guys,&lt;br /&gt;_x000a_My first post on chandoo.org....&lt;br /&gt;_x000a_My name is mayank and im from noida.&lt;/p&gt;_x000a_&lt;p&gt;I need following help....&lt;br /&gt;_x000a_I need to auto populate rows in excel starting from 1 and equal to the figure of my choice.&lt;br /&gt;_x000a_Ex. if figure of my choice in A1=10 then A2:A11 should auto populate with nos. from 1 to 10&lt;/p&gt;_x000a_&lt;p&gt;Thanks in advance...._x000a_&lt;/p&gt;_x000a_"/>
    <d v="2010-06-03T12:35:25"/>
    <n v="0"/>
    <x v="0"/>
    <x v="0"/>
    <b v="0"/>
    <x v="0"/>
    <n v="5"/>
    <n v="40332.524305555555"/>
    <n v="0"/>
    <n v="425"/>
    <d v="2010-06-03T00:00:00"/>
    <n v="0"/>
    <x v="1881"/>
  </r>
  <r>
    <n v="1909"/>
    <n v="1"/>
    <x v="496"/>
    <x v="2"/>
    <s v="&lt;p&gt;Mayank&lt;br /&gt;_x000a_You could put this in A2&lt;br /&gt;_x000a_=IF(ROW()-1&amp;gt;$A$1,&quot;&quot;,$A$1-($A$1-ROW()+1))&lt;br /&gt;_x000a_and copy down as far as you need_x000a_&lt;/p&gt;_x000a_"/>
    <d v="2010-06-03T13:14:35"/>
    <n v="0"/>
    <x v="1"/>
    <x v="1"/>
    <b v="1"/>
    <x v="1"/>
    <n v="5"/>
    <n v="40332.524305555555"/>
    <n v="2.7488425927003846E-2"/>
    <n v="426"/>
    <d v="2010-06-03T00:00:00"/>
    <s v="Mayank"/>
    <x v="1882"/>
  </r>
  <r>
    <n v="1910"/>
    <n v="1"/>
    <x v="497"/>
    <x v="254"/>
    <s v="&lt;p&gt;I have a problem that is driving me crazy because I know there must be something simple I'm missing but I'm working on a data sheet for capacity planning that has 29 columns with the intention that it feeds into a pivot table. Here's a breakdown of the setup:&lt;/p&gt;_x000a_&lt;p&gt;Columns A-D contain basic information such as department, title, etc.&lt;br /&gt;_x000a_Column E is a column for staffing drivers (calculations in columns F-AC use this column to run formulas against)&lt;br /&gt;_x000a_Columns F-AC these are the monthly columns where the calculations take place. Because each row represents a different title the calculations for each row are going to be unique&lt;/p&gt;_x000a_&lt;p&gt;The problem is that no matter if I setup absolute references or not when I sort by any of the columns invariably some of the rows calculations are broken. Does Excel not allow you to sort with formulas that aren't consistent?_x000a_&lt;/p&gt;_x000a_"/>
    <d v="2010-06-03T16:50:09"/>
    <n v="0"/>
    <x v="0"/>
    <x v="0"/>
    <b v="0"/>
    <x v="0"/>
    <n v="5"/>
    <n v="40332.701388888891"/>
    <n v="0"/>
    <n v="426"/>
    <d v="2010-06-03T00:00:00"/>
    <n v="0"/>
    <x v="1883"/>
  </r>
  <r>
    <n v="1911"/>
    <n v="1"/>
    <x v="497"/>
    <x v="2"/>
    <s v="&lt;p&gt;Barmacost&lt;br /&gt;_x000a_You need to use Relative and Absolute references carefully, but it can be done&lt;/p&gt;_x000a_&lt;p&gt;Use Realtive references where data is being referred to, that will always be in the same relative position before and after sorting (ie: always in the same row or always 2 rows above)&lt;/p&gt;_x000a_&lt;p&gt;Use Absolute where the relative position is likely to change after sorting, ie: Outside the area being sorted, in a row which wont be in the same position after sorting, in a fixed cell somewhere, or a Range used in a Sum(), Lookup() etc&lt;/p&gt;_x000a_&lt;p&gt;without specific details a few suggestions&lt;br /&gt;_x000a_- Are you sorting all columns&lt;br /&gt;_x000a_- Is there data in any columns being sorted that refers to areas outside the area being sorted.&lt;br /&gt;_x000a_- Instead of refering directly to a cell that is being sorted or not, can you use a lookup or index/match that will adjust itself as it is sorted_x000a_&lt;/p&gt;_x000a_"/>
    <d v="2010-06-03T23:40:41"/>
    <n v="0"/>
    <x v="1"/>
    <x v="1"/>
    <b v="1"/>
    <x v="1"/>
    <n v="5"/>
    <n v="40332.701388888891"/>
    <n v="0.28519675925781485"/>
    <n v="427"/>
    <d v="2010-06-03T00:00:00"/>
    <s v="barmacost"/>
    <x v="1884"/>
  </r>
  <r>
    <n v="1912"/>
    <n v="1"/>
    <x v="496"/>
    <x v="357"/>
    <s v="&lt;p&gt;Thanks...works fine :)_x000a_&lt;/p&gt;_x000a_"/>
    <d v="2010-06-04T09:34:56"/>
    <n v="0"/>
    <x v="2"/>
    <x v="0"/>
    <b v="1"/>
    <x v="0"/>
    <n v="6"/>
    <n v="40332.524305555555"/>
    <n v="0"/>
    <n v="427"/>
    <d v="2010-06-04T00:00:00"/>
    <n v="0"/>
    <x v="1885"/>
  </r>
  <r>
    <n v="1913"/>
    <n v="1"/>
    <x v="498"/>
    <x v="357"/>
    <s v="&lt;p&gt;hi guys,&lt;br /&gt;_x000a_i am trying to create an excel based line balancing sheet and I am stuck at the following point for 2 days now :(...&lt;br /&gt;_x000a_Please help&lt;br /&gt;_x000a_1) I have all elements written down in B31:B382 and all element times written down in G31:G382&lt;br /&gt;_x000a_2) I want excel to pick up the takt time (calculated by a formula in B12) and sum up the element times till reaching the takt time but not exceeding it. Once this is done, repeat the above till all elements are covered.&lt;br /&gt;_x000a_3) I used the formula =IF(AND(SUM($G$31:G31)&amp;gt;$B$12,MIN(SUM($G$31:G31),$B$12)),&quot;&quot;,SUM($G$31:G31)) in H31 and copied it down. This gave me the first iteration but i dont know how to repeat the above from the next row.&lt;/p&gt;_x000a_&lt;p&gt;I am stuck and to top it all I havent worked in Macros or VBA in the past so.....&lt;br /&gt;_x000a_Please help...._x000a_&lt;/p&gt;_x000a_"/>
    <d v="2010-06-04T10:05:54"/>
    <n v="0"/>
    <x v="0"/>
    <x v="0"/>
    <b v="0"/>
    <x v="0"/>
    <n v="6"/>
    <n v="40333.420138888891"/>
    <n v="0"/>
    <n v="427"/>
    <d v="2010-06-04T00:00:00"/>
    <n v="0"/>
    <x v="1886"/>
  </r>
  <r>
    <n v="1914"/>
    <n v="1"/>
    <x v="498"/>
    <x v="2"/>
    <s v="&lt;p&gt;Mayank&lt;br /&gt;_x000a_Can you post a sample of data somewhere ?&lt;br /&gt;_x000a_Refer: http://chandoo.org/forums/topic/posting-a-sample-workbook_x000a_&lt;/p&gt;_x000a_"/>
    <d v="2010-06-04T14:07:10"/>
    <n v="0"/>
    <x v="1"/>
    <x v="1"/>
    <b v="1"/>
    <x v="1"/>
    <n v="6"/>
    <n v="40333.420138888891"/>
    <n v="0.16817129629635019"/>
    <n v="428"/>
    <d v="2010-06-04T00:00:00"/>
    <s v="Mayank"/>
    <x v="1887"/>
  </r>
  <r>
    <n v="1915"/>
    <n v="1"/>
    <x v="498"/>
    <x v="348"/>
    <s v="&lt;p&gt;Hi Mayank,&lt;/p&gt;_x000a_&lt;p&gt;I am not to sure what you are after, but try the following:&lt;/p&gt;_x000a_&lt;p&gt;assuming you data is in column A, your takt is in cell F20&lt;/p&gt;_x000a_&lt;p&gt;in Column B place the formula =SUM($A$1:A1)   (note the absolute)&lt;/p&gt;_x000a_&lt;p&gt;in Column C place the formula:&lt;/p&gt;_x000a_&lt;p&gt;=IF(MOD(B1,$F$1)&amp;gt;A1,B1-INT(B1/$F$1)*$F$1,A1)_x000a_&lt;/p&gt;_x000a_"/>
    <d v="2010-06-04T14:19:11"/>
    <n v="0"/>
    <x v="2"/>
    <x v="0"/>
    <b v="1"/>
    <x v="0"/>
    <n v="6"/>
    <n v="40333.420138888891"/>
    <n v="0"/>
    <n v="428"/>
    <d v="2010-06-04T00:00:00"/>
    <n v="0"/>
    <x v="1888"/>
  </r>
  <r>
    <n v="1916"/>
    <n v="1"/>
    <x v="499"/>
    <x v="358"/>
    <s v="&lt;p&gt;Hi there,&lt;/p&gt;_x000a_&lt;p&gt;After presenting the most rediculously detailed financial model of a factory to my boss, he complained that I used arrays and If functions where I should have used the LOOK Up Function.&lt;/p&gt;_x000a_&lt;p&gt;So now I need to change the function that a cell uses, the problem is I dont know how.&lt;/p&gt;_x000a_&lt;p&gt;I've looked at various lookup tutorials, and now kinda get how they work, but am having trouble.&lt;/p&gt;_x000a_&lt;p&gt;I have a table of assumption data for, the allocation of common expenses across three products.&lt;/p&gt;_x000a_&lt;p&gt;At the top of the table data used by the rest of the spreadsheet will populate with data that is then used in the gigantic calculation depending on which scenario is selected (I'll call this the populating table).&lt;/p&gt;_x000a_&lt;p&gt;I've uploaded sample data. There are two tables there, factory maintenance (which populates using an array, although Google has not managed to handle that, which would be relatively straight forward to swap our with a LOOKUP), and Division of shared costs.&lt;/p&gt;_x000a_&lt;p&gt;For the Division of shared costs, its somewhat more complicated though. Have a look at the sample sheet here - &lt;/p&gt;_x000a_&lt;p&gt;https://spreadsheets.google.com/ccc?key=0AlJYmMeMJ83edGhHV3g1WXVsLVhTeS1aYVY1c2ZLRmc&amp;amp;hl=en&lt;/p&gt;_x000a_&lt;p&gt;Is there a way to have an entire table populate based on a the scenario selected using lookup? i.e. when scenario 1 is selected, the entire populating table updates with it. Or would I need to use some other thing. &lt;/p&gt;_x000a_&lt;p&gt;The problem is that the way I've structured the data, Lookup doesnt seem to work. I could change the structure of the data so that I could use LOOKUP but that would take ages and remove the logic to it, so I dont want to. A third alternative would be to ignore the requests of my boss.&lt;/p&gt;_x000a_&lt;p&gt;I think what I want becomes pretty clear when you look at the if function I've used in the googlespreadsheet same.&lt;/p&gt;_x000a_&lt;p&gt;Thanks in advance for any help, and let me know if more clarification is required.&lt;/p&gt;_x000a_&lt;p&gt;Cheers.&lt;/p&gt;_x000a_&lt;p&gt;Alex_x000a_&lt;/p&gt;_x000a_"/>
    <d v="2010-06-04T15:26:22"/>
    <n v="0"/>
    <x v="0"/>
    <x v="0"/>
    <b v="0"/>
    <x v="0"/>
    <n v="6"/>
    <n v="40333.643055555556"/>
    <n v="0"/>
    <n v="428"/>
    <d v="2010-06-04T00:00:00"/>
    <n v="0"/>
    <x v="1889"/>
  </r>
  <r>
    <n v="1917"/>
    <n v="1"/>
    <x v="499"/>
    <x v="243"/>
    <s v="&lt;p&gt;Ur link is not accessible_x000a_&lt;/p&gt;_x000a_"/>
    <d v="2010-06-04T16:53:42"/>
    <n v="0"/>
    <x v="1"/>
    <x v="0"/>
    <b v="1"/>
    <x v="0"/>
    <n v="6"/>
    <n v="40333.643055555556"/>
    <n v="0"/>
    <n v="428"/>
    <d v="2010-06-04T00:00:00"/>
    <n v="0"/>
    <x v="1890"/>
  </r>
  <r>
    <n v="1918"/>
    <n v="3"/>
    <x v="500"/>
    <x v="13"/>
    <s v="&lt;p&gt;Hi,&lt;/p&gt;_x000a_&lt;p&gt;I have a couple of charts on a dashboard which are displayed there with the use of the cameratool.&lt;/p&gt;_x000a_&lt;p&gt;Every time I print the dashboard(paper and pdf) the source charts(which are on another sheet) collapse.&lt;/p&gt;_x000a_&lt;p&gt;Links to the before and after pictures:&lt;br /&gt;_x000a_www.excelutions.nl/download/before.png&lt;br /&gt;_x000a_www.excelutions.nl/download/after.png&lt;/p&gt;_x000a_&lt;p&gt;Does anyone know a solution?&lt;/p&gt;_x000a_&lt;p&gt;Thanks,&lt;br /&gt;_x000a_govi_x000a_&lt;/p&gt;_x000a_"/>
    <d v="2010-06-04T18:05:36"/>
    <n v="0"/>
    <x v="0"/>
    <x v="0"/>
    <b v="0"/>
    <x v="0"/>
    <n v="6"/>
    <n v="40333.753472222219"/>
    <n v="0"/>
    <n v="428"/>
    <d v="2010-06-04T00:00:00"/>
    <n v="0"/>
    <x v="1891"/>
  </r>
  <r>
    <n v="1919"/>
    <n v="1"/>
    <x v="483"/>
    <x v="236"/>
    <s v="&lt;p&gt;Hi Psionic, thanks for the hint, but that wont help, with users in different regions in this case, however, I have this sorted by converting the content to a table and then back to a range, bring the same effect as it was needed._x000a_&lt;/p&gt;_x000a_"/>
    <d v="2010-06-04T18:16:00"/>
    <n v="0"/>
    <x v="2"/>
    <x v="0"/>
    <b v="1"/>
    <x v="0"/>
    <n v="6"/>
    <n v="40328.412499999999"/>
    <n v="0"/>
    <n v="428"/>
    <d v="2010-06-04T00:00:00"/>
    <n v="0"/>
    <x v="1892"/>
  </r>
  <r>
    <n v="1920"/>
    <n v="1"/>
    <x v="501"/>
    <x v="359"/>
    <s v="&lt;p&gt;I have set of participants who are to be tracked for score on selected 6 attributes. A score of 6 would indicate person has done all on a given day and 0 means none.This has to be tracked every month. The best way to give them feedback is visually representing this data in the form of a &quot;Wheel&quot; where in I have 6 sectors ( 1 for each attribute)and the thickness of the sector will vary depending on the score for each attribute. While end of the month each person will come to know his weakest link ( thinnest sector will mean attribute). This will give them a good understanding of their area of improvement.&lt;/p&gt;_x000a_&lt;p&gt;I request you to help me with this .Appreciate your time to read this.&lt;/p&gt;_x000a_&lt;p&gt;Thanks in Advance :)&lt;br /&gt;_x000a_Pramod P G_x000a_&lt;/p&gt;_x000a_"/>
    <d v="2010-06-04T20:05:53"/>
    <n v="0"/>
    <x v="0"/>
    <x v="0"/>
    <b v="0"/>
    <x v="0"/>
    <n v="6"/>
    <n v="40333.836805555555"/>
    <n v="0"/>
    <n v="428"/>
    <d v="2010-06-04T00:00:00"/>
    <n v="0"/>
    <x v="1893"/>
  </r>
  <r>
    <n v="1921"/>
    <n v="1"/>
    <x v="502"/>
    <x v="132"/>
    <s v="&lt;p&gt;Hi all,&lt;/p&gt;_x000a_&lt;p&gt;Starting a new dashboard&lt;br /&gt;_x000a_I have a large range of sales where 1 unit is 197K and another unit might by 1.3K&lt;/p&gt;_x000a_&lt;p&gt;Due the range of values I am afraid it may not translate meaningfully to a bar graph&lt;br /&gt;_x000a_I've loaded my initial workbook here:&lt;/p&gt;_x000a_&lt;p&gt;http://cid-fb86d3d43fbd123b.skydrive.live.com/self.aspx/.Public/Sales%20Bar.xls&lt;/p&gt;_x000a_&lt;p&gt;Appreciate any thoughts/comments&lt;/p&gt;_x000a_&lt;p&gt;Kind regards,&lt;br /&gt;_x000a_Winston_x000a_&lt;/p&gt;_x000a_"/>
    <d v="2010-06-04T20:29:27"/>
    <n v="0"/>
    <x v="0"/>
    <x v="0"/>
    <b v="0"/>
    <x v="0"/>
    <n v="6"/>
    <n v="40333.853472222225"/>
    <n v="0"/>
    <n v="428"/>
    <d v="2010-06-04T00:00:00"/>
    <n v="0"/>
    <x v="1894"/>
  </r>
  <r>
    <n v="1922"/>
    <n v="1"/>
    <x v="499"/>
    <x v="358"/>
    <s v="&lt;p&gt;Hey there,&lt;/p&gt;_x000a_&lt;p&gt;Thanks for trying. For some reason Goole Docs is not as easy to use as I thought. I'l upload the sample to Rapidshare at work on monday. But in the mean time I have added you as a collaborator, and (I think) made the doc totally public. So try again and let me know how you go.  Sorry for messing that up, and thanks for trying.&lt;/p&gt;_x000a_&lt;p&gt;Cheers._x000a_&lt;/p&gt;_x000a_"/>
    <d v="2010-06-04T20:47:14"/>
    <n v="0"/>
    <x v="2"/>
    <x v="0"/>
    <b v="1"/>
    <x v="0"/>
    <n v="6"/>
    <n v="40333.643055555556"/>
    <n v="0"/>
    <n v="428"/>
    <d v="2010-06-04T00:00:00"/>
    <n v="0"/>
    <x v="1895"/>
  </r>
  <r>
    <n v="1923"/>
    <n v="1"/>
    <x v="502"/>
    <x v="358"/>
    <s v="&lt;p&gt;This problem annoys me.&lt;/p&gt;_x000a_&lt;p&gt;The best work around that I've found is to make two graphs, same size, same data.  Put them above one another and remove the x-axis labels from the top one.  Then specify the values of the y axises so that one is small numbers (say, 1-5) and then the other is high numbers (80- 150).  know what i mean? It is the same as inserting a break i the y axis, but unofficial.&lt;/p&gt;_x000a_&lt;p&gt;I can upload an example at work on monday if you like. But there may be better unofficial answers some where else._x000a_&lt;/p&gt;_x000a_"/>
    <d v="2010-06-04T21:15:24"/>
    <n v="0"/>
    <x v="1"/>
    <x v="0"/>
    <b v="1"/>
    <x v="0"/>
    <n v="6"/>
    <n v="40333.853472222225"/>
    <n v="0"/>
    <n v="428"/>
    <d v="2010-06-04T00:00:00"/>
    <n v="0"/>
    <x v="1896"/>
  </r>
  <r>
    <n v="1924"/>
    <n v="1"/>
    <x v="501"/>
    <x v="2"/>
    <s v="&lt;p&gt;Pramod&lt;br /&gt;_x000a_As much as I don't like them, Have you tried a Filled Radar Chart&lt;br /&gt;_x000a_I would delete the Grid Lines and just leave the Axis Scales and Sector Titles&lt;/p&gt;_x000a_&lt;p&gt;Otherwise wouldn't a Simple Bar or Column Chart suffice?_x000a_&lt;/p&gt;_x000a_"/>
    <d v="2010-06-05T02:36:32"/>
    <n v="0"/>
    <x v="1"/>
    <x v="1"/>
    <b v="1"/>
    <x v="1"/>
    <n v="7"/>
    <n v="40333.836805555555"/>
    <n v="0.27189814815210411"/>
    <n v="429"/>
    <d v="2010-06-05T00:00:00"/>
    <s v="pramod_p_g"/>
    <x v="1897"/>
  </r>
  <r>
    <n v="1925"/>
    <n v="1"/>
    <x v="502"/>
    <x v="2"/>
    <s v="&lt;p&gt;Winston &lt;/p&gt;_x000a_&lt;p&gt;have a read of http://chandoo.org/wp/2010/05/12/introduction-to-panel-charts-using-excel-tutorial-template/&lt;br /&gt;_x000a_and the follow up comments_x000a_&lt;/p&gt;_x000a_"/>
    <d v="2010-06-05T02:40:46"/>
    <n v="0"/>
    <x v="2"/>
    <x v="1"/>
    <b v="1"/>
    <x v="1"/>
    <n v="7"/>
    <n v="40333.853472222225"/>
    <n v="0.25817129629285773"/>
    <n v="430"/>
    <d v="2010-06-05T00:00:00"/>
    <s v="wsnyder"/>
    <x v="1898"/>
  </r>
  <r>
    <n v="1926"/>
    <n v="1"/>
    <x v="498"/>
    <x v="357"/>
    <s v="&lt;p&gt;link to file:&lt;/p&gt;_x000a_&lt;p&gt;http://cid-4b0d2dad313affd9.skydrive.live.com/self.aspx/.Public/Line%20Balancing%20Query.xls_x000a_&lt;/p&gt;_x000a_"/>
    <d v="2010-06-05T07:59:20"/>
    <n v="0"/>
    <x v="3"/>
    <x v="0"/>
    <b v="1"/>
    <x v="0"/>
    <n v="7"/>
    <n v="40333.420138888891"/>
    <n v="0"/>
    <n v="430"/>
    <d v="2010-06-05T00:00:00"/>
    <n v="0"/>
    <x v="1899"/>
  </r>
  <r>
    <n v="1927"/>
    <n v="1"/>
    <x v="498"/>
    <x v="2"/>
    <s v="&lt;p&gt;Mayank,&lt;br /&gt;_x000a_Try the following:&lt;br /&gt;_x000a_E6: =C6&lt;br /&gt;_x000a_E7: =IF(INT((E6+C7)/$I$1)=INT(E6/$I$1),E6+C7,C7)&lt;br /&gt;_x000a_and copy E7 down&lt;/p&gt;_x000a_&lt;p&gt;ps: Be aware that your Cell G29 has a value not a formula_x000a_&lt;/p&gt;_x000a_"/>
    <d v="2010-06-05T14:04:02"/>
    <n v="0"/>
    <x v="4"/>
    <x v="1"/>
    <b v="1"/>
    <x v="1"/>
    <n v="7"/>
    <n v="40333.420138888891"/>
    <n v="1.1659953703710926"/>
    <n v="431"/>
    <d v="2010-06-05T00:00:00"/>
    <s v="Mayank"/>
    <x v="1900"/>
  </r>
  <r>
    <n v="1928"/>
    <n v="1"/>
    <x v="503"/>
    <x v="360"/>
    <s v="&lt;p&gt;How to append multiple resulted values into a column?&lt;/p&gt;_x000a_&lt;p&gt;Can we use VLOOKUP,INDEX,MATCH,COUNTIF ISNA ISERROR etc formulaes?&lt;/p&gt;_x000a_&lt;p&gt;Case:&lt;br /&gt;_x000a_Data in colA of worksheet1 should be compared with data in colB of worksheet2 and if matches retrieve value from colC of worksheet2 and paste result/value in colB of worksheet1. And most importantly for multiple results/values found how to append those values/results to colB of worksheet1?&lt;/p&gt;_x000a_&lt;p&gt;Here is sample data:&lt;/p&gt;_x000a_&lt;p&gt;worksheet 1:&lt;br /&gt;_x000a_colA colB&lt;br /&gt;_x000a_dp ?&lt;/p&gt;_x000a_&lt;p&gt;worksheet 2&lt;br /&gt;_x000a_colB colC&lt;br /&gt;_x000a_dp 234&lt;br /&gt;_x000a_mj 334&lt;br /&gt;_x000a_dj 434&lt;br /&gt;_x000a_dp 534&lt;br /&gt;_x000a_ap 634&lt;br /&gt;_x000a_op 734&lt;br /&gt;_x000a_dp 834&lt;/p&gt;_x000a_&lt;p&gt;Expected worksheet1 is,&lt;br /&gt;_x000a_colA colB&lt;br /&gt;_x000a_dp 234, 534, 834_x000a_&lt;/p&gt;_x000a_"/>
    <d v="2010-06-05T14:25:21"/>
    <n v="0"/>
    <x v="0"/>
    <x v="0"/>
    <b v="0"/>
    <x v="0"/>
    <n v="7"/>
    <n v="40334.600694444445"/>
    <n v="0"/>
    <n v="431"/>
    <d v="2010-06-05T00:00:00"/>
    <n v="0"/>
    <x v="1901"/>
  </r>
  <r>
    <n v="1929"/>
    <n v="1"/>
    <x v="498"/>
    <x v="357"/>
    <s v="&lt;p&gt;Thanks a lot Hui....u really are an excel ninja!!!!&lt;br /&gt;_x000a_im aware of the value, i will put a formula there...&lt;br /&gt;_x000a_thanks again :)_x000a_&lt;/p&gt;_x000a_"/>
    <d v="2010-06-05T14:44:37"/>
    <n v="0"/>
    <x v="5"/>
    <x v="0"/>
    <b v="1"/>
    <x v="0"/>
    <n v="7"/>
    <n v="40333.420138888891"/>
    <n v="0"/>
    <n v="431"/>
    <d v="2010-06-05T00:00:00"/>
    <n v="0"/>
    <x v="1902"/>
  </r>
  <r>
    <n v="1930"/>
    <n v="1"/>
    <x v="498"/>
    <x v="2"/>
    <s v="&lt;p&gt;or you could try this&lt;br /&gt;_x000a_which is shorter and quicker&lt;br /&gt;_x000a_E7: =C7+(INT((E6+C7)/$I$1)=INT(E6/$I$1))*E6_x000a_&lt;/p&gt;_x000a_"/>
    <d v="2010-06-05T14:56:29"/>
    <n v="0"/>
    <x v="6"/>
    <x v="1"/>
    <b v="1"/>
    <x v="1"/>
    <n v="7"/>
    <n v="40333.420138888891"/>
    <n v="1.2024189814765123"/>
    <n v="432"/>
    <d v="2010-06-05T00:00:00"/>
    <s v="Mayank"/>
    <x v="1903"/>
  </r>
  <r>
    <n v="1931"/>
    <n v="1"/>
    <x v="503"/>
    <x v="2"/>
    <s v="&lt;p&gt;Have a read of Jive's post towards the bottom of&lt;br /&gt;_x000a_http://chandoo.org/wp/2008/05/28/how-to-add-a-range-of-cells-in-excel-concat/&lt;br /&gt;_x000a_That should point you in the right direction_x000a_&lt;/p&gt;_x000a_"/>
    <d v="2010-06-05T15:29:20"/>
    <n v="0"/>
    <x v="1"/>
    <x v="1"/>
    <b v="1"/>
    <x v="1"/>
    <n v="7"/>
    <n v="40334.600694444445"/>
    <n v="4.4675925928459037E-2"/>
    <n v="433"/>
    <d v="2010-06-05T00:00:00"/>
    <s v="Excel_Kid"/>
    <x v="1904"/>
  </r>
  <r>
    <n v="1932"/>
    <n v="3"/>
    <x v="500"/>
    <x v="2"/>
    <s v="&lt;p&gt;Govi&lt;br /&gt;_x000a_I've never seen that happen, but here's a few suggestions&lt;br /&gt;_x000a_1. Is the Camera Tool snapped to the cell it sits above, Use Alt and Drag corners to snap it to the underlying cell. It will change size as the cells are re-sized&lt;br /&gt;_x000a_2. Right Click the camera Tool and make sure Lock Aspect ratio is ticked&lt;br /&gt;_x000a_3. Maybe untick Relative to original picture size&lt;br /&gt;_x000a_4. Enable Move and Size with cells&lt;br /&gt;_x000a_5. Try Printing at 100%_x000a_&lt;/p&gt;_x000a_"/>
    <d v="2010-06-06T02:30:42"/>
    <n v="0"/>
    <x v="1"/>
    <x v="1"/>
    <b v="1"/>
    <x v="1"/>
    <n v="1"/>
    <n v="40333.753472222219"/>
    <n v="1.3511805555608589"/>
    <n v="434"/>
    <d v="2010-06-06T00:00:00"/>
    <s v="govi"/>
    <x v="1905"/>
  </r>
  <r>
    <n v="1933"/>
    <n v="3"/>
    <x v="485"/>
    <x v="349"/>
    <s v="&lt;p&gt;After much frustration I have given up using the bulletchart icon to build the sparkline. Instead if I type out the formula it will work so I am a happy camper again_x000a_&lt;/p&gt;_x000a_"/>
    <d v="2010-06-06T10:25:40"/>
    <n v="0"/>
    <x v="1"/>
    <x v="0"/>
    <b v="1"/>
    <x v="0"/>
    <n v="1"/>
    <n v="40330.203472222223"/>
    <n v="0"/>
    <n v="434"/>
    <d v="2010-06-06T00:00:00"/>
    <n v="0"/>
    <x v="1906"/>
  </r>
  <r>
    <n v="1934"/>
    <n v="1"/>
    <x v="499"/>
    <x v="243"/>
    <s v="&lt;p&gt;Formula suggestions, highlighted in yellow&lt;br /&gt;_x000a_http://rapidshare.com/files/395899037/Sample_Assumptions.xls&lt;/p&gt;_x000a_&lt;p&gt;I've put up a version of a formula in case there are multiple nested if, is more easier to read (yellow highlight in COGS assumption table)&lt;/p&gt;_x000a_&lt;p&gt;Hope this is what ur looking for_x000a_&lt;/p&gt;_x000a_"/>
    <d v="2010-06-06T12:39:15"/>
    <n v="0"/>
    <x v="3"/>
    <x v="0"/>
    <b v="1"/>
    <x v="0"/>
    <n v="1"/>
    <n v="40333.643055555556"/>
    <n v="0"/>
    <n v="434"/>
    <d v="2010-06-06T00:00:00"/>
    <n v="0"/>
    <x v="1907"/>
  </r>
  <r>
    <n v="1935"/>
    <n v="4"/>
    <x v="0"/>
    <x v="361"/>
    <s v="&lt;p&gt;Hello everybody ! This is Tasin .. I am working as an IT Manager with Credit Agricole Consumer Finance...&lt;br /&gt;_x000a_I do lots of work related with data and hence love to see excel always behind me to help me. Though I have been using Excel for quite sometime now but i still yearn to learn new things in excel..&lt;br /&gt;_x000a_I havent tried this site but this looks quite promising...&lt;br /&gt;_x000a_BTW Chandoo, I used to work at TCS, JNR a few yrs back... :)_x000a_&lt;/p&gt;_x000a_"/>
    <d v="2010-06-06T21:54:24"/>
    <n v="0"/>
    <x v="50"/>
    <x v="0"/>
    <b v="1"/>
    <x v="0"/>
    <n v="1"/>
    <n v="40019.929861111108"/>
    <n v="0"/>
    <n v="434"/>
    <d v="2010-06-06T00:00:00"/>
    <n v="0"/>
    <x v="1908"/>
  </r>
  <r>
    <n v="1936"/>
    <n v="1"/>
    <x v="504"/>
    <x v="361"/>
    <s v="&lt;p&gt;I could not figure out what title to give to my question and hence...&lt;br /&gt;_x000a_My question is I have a set of contract numbers with repayment schedule (showing each installment from inst. no. 1 to 48)..with the breakup principal, interest, insurance...&lt;br /&gt;_x000a_Now in another sheet I want to just pull All contract numbers and their respective Interest amount for each installment (from 1 to 48)... i tried vlookup, index, offset, match etc but couldn't perfect the whole thing easily...&lt;br /&gt;_x000a_Basically I have to first look for contract no. N in repayment schedule then look for Installment number I and then pull respective Interest Amount.._x000a_&lt;/p&gt;_x000a_"/>
    <d v="2010-06-06T22:02:19"/>
    <n v="0"/>
    <x v="0"/>
    <x v="0"/>
    <b v="0"/>
    <x v="0"/>
    <n v="1"/>
    <n v="40335.918055555558"/>
    <n v="0"/>
    <n v="434"/>
    <d v="2010-06-06T00:00:00"/>
    <n v="0"/>
    <x v="1909"/>
  </r>
  <r>
    <n v="1937"/>
    <n v="1"/>
    <x v="504"/>
    <x v="2"/>
    <s v="&lt;p&gt;Can you post a sample file somewhere ?_x000a_&lt;/p&gt;_x000a_"/>
    <d v="2010-06-07T02:25:25"/>
    <n v="0"/>
    <x v="1"/>
    <x v="1"/>
    <b v="1"/>
    <x v="1"/>
    <n v="2"/>
    <n v="40335.918055555558"/>
    <n v="0.18292824074160308"/>
    <n v="435"/>
    <d v="2010-06-07T00:00:00"/>
    <s v="mtasin"/>
    <x v="1910"/>
  </r>
  <r>
    <n v="1938"/>
    <n v="1"/>
    <x v="504"/>
    <x v="361"/>
    <s v="&lt;p&gt;Let us assume following as source file:&lt;/p&gt;_x000a_&lt;p&gt;Contrac Inst No_x0009_Remarks&lt;br /&gt;_x000a_2_x0009_1_x0009_qwr&lt;br /&gt;_x000a_2_x0009_2_x0009_re&lt;br /&gt;_x000a_2_x0009_3_x0009_rr&lt;br /&gt;_x000a_2_x0009_4_x0009_23&lt;br /&gt;_x000a_2_x0009_5_x0009_rt&lt;br /&gt;_x000a_2_x0009_6_x0009_c&lt;br /&gt;_x000a_2_x0009_7_x0009_ggg&lt;br /&gt;_x000a_2_x0009_8_x0009_hr&lt;br /&gt;_x000a_2_x0009_9_x0009_jnjj&lt;br /&gt;_x000a_2_x0009_10_x0009_jng&lt;br /&gt;_x000a_3_x0009_1_x0009_ppp&lt;br /&gt;_x000a_3_x0009_2_x0009_ttt&lt;br /&gt;_x000a_3_x0009_3_x0009_yyy&lt;br /&gt;_x000a_3_x0009_4_x0009_uuu&lt;br /&gt;_x000a_3_x0009_5_x0009_iiii&lt;br /&gt;_x000a_3_x0009_6_x0009_kkkk&lt;br /&gt;_x000a_3_x0009_7_x0009_lll&lt;br /&gt;_x000a_3_x0009_8_x0009_555&lt;br /&gt;_x000a_3_x0009_9_x0009_666&lt;br /&gt;_x000a_3_x0009_10_x0009_777&lt;br /&gt;_x000a_4_x0009_1_x0009_sss&lt;br /&gt;_x000a_4_x0009_2_x0009_cccc&lt;br /&gt;_x000a_4_x0009_3_x0009_$$$&lt;br /&gt;_x000a_4_x0009_4_x0009_ooo&lt;br /&gt;_x000a_4_x0009_5_x0009_mmm&lt;br /&gt;_x000a_4_x0009_6_x0009_nnn&lt;br /&gt;_x000a_4_x0009_7_x0009_bbb&lt;br /&gt;_x000a_4_x0009_8_x0009_vvv&lt;br /&gt;_x000a_4_x0009_9_x0009_xxxxx&lt;br /&gt;_x000a_4_x0009_10_x0009_zzzzzz&lt;/p&gt;_x000a_&lt;p&gt;And following as expecyed output file:&lt;/p&gt;_x000a_&lt;p&gt;Contract     1       2       3         4        5         6        7      8      9    10&lt;br /&gt;_x000a_2            qwr     re     rr         23       rt        c        ggg    hr   jnjj  jng&lt;br /&gt;_x000a_3&lt;br /&gt;_x000a_4&lt;/p&gt;_x000a_&lt;p&gt;By the way I think yesterday night I found a solution to this..I used the following formula:&lt;br /&gt;_x000a_=OFFSET($A$1,(SUM(MATCH(F7,$A$2:$A$31,0),MATCH(G6,$G$6:$P$6,0))-1),2)&lt;/p&gt;_x000a_&lt;p&gt;Assuming source &amp;amp; output in same sheet.. source&amp;gt; A2:C31, Output &amp;gt; Installment no 1 to 10 from G6:P6 and 'Remarks' value for contract no. 2 and installment no. 1 in F7.&lt;/p&gt;_x000a_&lt;p&gt;If you find something needs to be perfected here please let me know..&lt;/p&gt;_x000a_&lt;p&gt;Thank you so much.. !&lt;br /&gt;_x000a_And yes the solution does not contain any vlookup ;-)_x000a_&lt;/p&gt;_x000a_"/>
    <d v="2010-06-07T06:35:13"/>
    <n v="0"/>
    <x v="2"/>
    <x v="0"/>
    <b v="1"/>
    <x v="0"/>
    <n v="2"/>
    <n v="40335.918055555558"/>
    <n v="0"/>
    <n v="435"/>
    <d v="2010-06-07T00:00:00"/>
    <n v="0"/>
    <x v="1911"/>
  </r>
  <r>
    <n v="1939"/>
    <n v="1"/>
    <x v="504"/>
    <x v="361"/>
    <s v="&lt;p&gt;^^^^^^^&lt;br /&gt;_x000a_I think there is li'l mess up in sample n source data posting...&lt;br /&gt;_x000a_source&amp;gt; contract no 2,3,4..Inst No 1 to 10 and Remarks like qwr, re, rr...&lt;/p&gt;_x000a_&lt;p&gt;Output file&lt;br /&gt;_x000a_Contract no 2,3,4... Inst No 1 to 10 in rows..And remarks value for each contract for respective inst no.._x000a_&lt;/p&gt;_x000a_"/>
    <d v="2010-06-07T06:37:52"/>
    <n v="0"/>
    <x v="3"/>
    <x v="0"/>
    <b v="1"/>
    <x v="0"/>
    <n v="2"/>
    <n v="40335.918055555558"/>
    <n v="0"/>
    <n v="435"/>
    <d v="2010-06-07T00:00:00"/>
    <n v="0"/>
    <x v="1912"/>
  </r>
  <r>
    <n v="1940"/>
    <n v="1"/>
    <x v="499"/>
    <x v="358"/>
    <s v="&lt;p&gt;Hey, cool. Thanks a tonne.  Also thanks for putting the spreadsheet somewhere more useful than google docs. I should have done that from the start.&lt;/p&gt;_x000a_&lt;p&gt;All three of your fomulas are prettier than mine.  A side question though: Is it best to avoid using arrays, like I did on the top table, because they are memory hogs? Thus I should save them for when they are absolutley essential? (Rather something I just read about)?&lt;/p&gt;_x000a_&lt;p&gt;And with the bottom table, I'll adopt your forumla becuase its lots prettier.&lt;br /&gt;_x000a_But just to confirm for the inevitable &quot;why didnt you do what I said&quot; discussion with my boss, is it not possible to use LOOOKUP on the bottom table without having to make it really complicated?&lt;/p&gt;_x000a_&lt;p&gt;Thanks again for your help so far._x000a_&lt;/p&gt;_x000a_"/>
    <d v="2010-06-07T07:28:12"/>
    <n v="0"/>
    <x v="4"/>
    <x v="0"/>
    <b v="1"/>
    <x v="0"/>
    <n v="2"/>
    <n v="40333.643055555556"/>
    <n v="0"/>
    <n v="435"/>
    <d v="2010-06-07T00:00:00"/>
    <n v="0"/>
    <x v="1913"/>
  </r>
  <r>
    <n v="1941"/>
    <n v="1"/>
    <x v="504"/>
    <x v="2"/>
    <s v="&lt;p&gt;mtasin&lt;br /&gt;_x000a_You could add a helper column Column C and put in C2: =A2&amp;amp;&quot;-&quot;&amp;amp;B2&lt;br /&gt;_x000a_then on Sheet 2 B2: =INDEX(Sheet1!$D$1:$D$100,MATCH($A2&amp;amp;&quot;-&quot;&amp;amp;B$1,Sheet1!$C$1:$C$100,0))&lt;br /&gt;_x000a_and copy across and down&lt;br /&gt;_x000a_your example is here:&lt;br /&gt;_x000a_http://rapidshare.com/files/396204792/mtasin.xls.html_x000a_&lt;/p&gt;_x000a_"/>
    <d v="2010-06-07T08:42:05"/>
    <n v="0"/>
    <x v="4"/>
    <x v="1"/>
    <b v="1"/>
    <x v="1"/>
    <n v="2"/>
    <n v="40335.918055555558"/>
    <n v="0.44450231481459923"/>
    <n v="436"/>
    <d v="2010-06-07T00:00:00"/>
    <s v="mtasin"/>
    <x v="1914"/>
  </r>
  <r>
    <n v="1942"/>
    <n v="1"/>
    <x v="505"/>
    <x v="362"/>
    <s v="&lt;p&gt;I gave formula in a cell that should sum which satifies multiple condition. Now I have to minus a specified value that satifies the specified condition in range.&lt;br /&gt;_x000a_For example =SUMPRODUCT((B4:B102=&quot;Deposit SBT&quot;)+(B4:B102=&quot;Bank Balance SBT&quot;),D4:D102)&lt;/p&gt;_x000a_&lt;p&gt;I have to reduce &quot;withdrawal Amount&quot; checks in the range B4:B102 and find the value from C4:C102. &lt;/p&gt;_x000a_&lt;p&gt;Pls help &lt;/p&gt;_x000a_&lt;p&gt;chris_x000a_&lt;/p&gt;_x000a_"/>
    <d v="2010-06-07T10:23:58"/>
    <n v="0"/>
    <x v="0"/>
    <x v="0"/>
    <b v="0"/>
    <x v="0"/>
    <n v="2"/>
    <n v="40336.432638888888"/>
    <n v="0"/>
    <n v="436"/>
    <d v="2010-06-07T00:00:00"/>
    <n v="0"/>
    <x v="1915"/>
  </r>
  <r>
    <n v="1943"/>
    <n v="1"/>
    <x v="505"/>
    <x v="2"/>
    <s v="&lt;p&gt;Chris&lt;br /&gt;_x000a_Try,&lt;br /&gt;_x000a_=SUMPRODUCT((B4:B102=&quot;Deposit SBT&quot;)*(B4:B102=&quot;Bank Balance SBT&quot;),(D4:D102))-SUMPRODUCT(1*(B4:B102=&quot;withdrawl Amount&quot;),(C4:C102))_x000a_&lt;/p&gt;_x000a_"/>
    <d v="2010-06-07T10:50:01"/>
    <n v="0"/>
    <x v="1"/>
    <x v="1"/>
    <b v="1"/>
    <x v="1"/>
    <n v="2"/>
    <n v="40336.432638888888"/>
    <n v="1.8761574072414078E-2"/>
    <n v="437"/>
    <d v="2010-06-07T00:00:00"/>
    <s v="christinmj"/>
    <x v="1916"/>
  </r>
  <r>
    <n v="1944"/>
    <n v="1"/>
    <x v="506"/>
    <x v="363"/>
    <s v="&lt;p&gt;Hi all, &lt;/p&gt;_x000a_&lt;p&gt;I am hoping someone could help, I am creating a spreadsheet for softball stats for a team I coach.  I am trying to create a seperate sheet ied to the main stats that list the top 5 in each category.  I am using the Large formula to create my top 5, but I wanted to put a condition of another column (at bats). I am wanting to qualify the top 5 by at bats for example minimum requirements to qualify for the top 5 would be 2 at bats for each game played. the better the stats i can provide, the easier it is for the girls to give them to college recruiters.  Below is my main data.  Thanks in advance&lt;/p&gt;_x000a_&lt;p&gt;Name_x0009_G_x0009_AB_x0009_H_x0009_HR_x0009_BB_x0009_RBI_x0009_TB_x0009_AVG_x0009_OB%_x0009_SLG%&lt;br /&gt;_x000a_Katie _x0009_4_x0009_10_x0009_1_x0009_0_x0009_1_x0009_0_x0009_1_x0009_.100_x0009_.308_x0009_.100&lt;br /&gt;_x000a_Dana_x0009_4_x0009_11_x0009_3_x0009_0_x0009_1_x0009_0_x0009_3_x0009_.273_x0009_.333_x0009_.273&lt;br /&gt;_x000a_Mac _x0009_4_x0009_10_x0009_2_x0009_1_x0009_1_x0009_2_x0009_5_x0009_.200_x0009_.273_x0009_.500&lt;br /&gt;_x000a_Jamie _x0009_4_x0009_8_x0009_2_x0009_0_x0009_3_x0009_1_x0009_2_x0009_.250_x0009_.455_x0009_.250&lt;br /&gt;_x000a_Marissa_x0009_3_x0009_8_x0009_3_x0009_0_x0009_0_x0009_0_x0009_4_x0009_.375_x0009_.375_x0009_.500&lt;br /&gt;_x000a_Alyse _x0009_4_x0009_7_x0009_4_x0009_0_x0009_2_x0009_6_x0009_5_x0009_.571_x0009_.600_x0009_.714&lt;br /&gt;_x000a_Nikki _x0009_4_x0009_10_x0009_7_x0009_0_x0009_0_x0009_0_x0009_7_x0009_.700_x0009_.700_x0009_.700&lt;br /&gt;_x000a_Carli _x0009_4_x0009_8_x0009_0_x0009_0_x0009_0_x0009_0_x0009_0_x0009_.000_x0009_.000_x0009_.000&lt;br /&gt;_x000a_Chelsea 4_x0009_7_x0009_2_x0009_1_x0009_0_x0009_1_x0009_5_x0009_.286_x0009_.286_x0009_.714&lt;br /&gt;_x000a_Sam _x0009_3_x0009_1_x0009_0_x0009_0_x0009_0_x0009_0_x0009_0_x0009_.000_x0009_.000_x0009_.000&lt;br /&gt;_x000a_Fahlen _x0009_4_x0009_4_x0009_2_x0009_0_x0009_0_x0009_0_x0009_3_x0009_.500_x0009_.500_x0009_.750&lt;br /&gt;_x000a_Nicole_x0009_2_x0009_3_x0009_1_x0009_0_x0009_0_x0009_0_x0009_2_x0009_.333_x0009_.250_x0009_.667&lt;/p&gt;_x000a_&lt;p&gt;Thanks_x000a_&lt;/p&gt;_x000a_"/>
    <d v="2010-06-07T12:40:41"/>
    <n v="0"/>
    <x v="0"/>
    <x v="0"/>
    <b v="0"/>
    <x v="0"/>
    <n v="2"/>
    <n v="40336.527777777781"/>
    <n v="0"/>
    <n v="437"/>
    <d v="2010-06-07T00:00:00"/>
    <n v="0"/>
    <x v="1917"/>
  </r>
  <r>
    <n v="1945"/>
    <n v="1"/>
    <x v="506"/>
    <x v="2"/>
    <s v="&lt;p&gt;Agoch&lt;br /&gt;_x000a_Wouldn't a simple sort by G and AB as a second column in the sort do the job?_x000a_&lt;/p&gt;_x000a_"/>
    <d v="2010-06-07T13:28:58"/>
    <n v="0"/>
    <x v="1"/>
    <x v="1"/>
    <b v="1"/>
    <x v="1"/>
    <n v="2"/>
    <n v="40336.527777777781"/>
    <n v="3.400462962599704E-2"/>
    <n v="438"/>
    <d v="2010-06-07T00:00:00"/>
    <s v="agoch"/>
    <x v="1918"/>
  </r>
  <r>
    <n v="1946"/>
    <n v="1"/>
    <x v="506"/>
    <x v="363"/>
    <s v="&lt;p&gt;I don't believe so and maybe I am making it more difficult.  What I am trying to accomplish is a team leaders page.  So I am doing the LARGE formula to get the top 5 in each category in one column and doing an index and match to get the name of the girl associated with that stat.  problem is Alyse and Chelsea each have a slugging percentage of .714, but Alyse's name gets put on the sheet twice and no chelsea.&lt;/p&gt;_x000a_&lt;p&gt;It should look like&lt;/p&gt;_x000a_&lt;p&gt;Fahlen  .750&lt;br /&gt;_x000a_Alyse   .714&lt;br /&gt;_x000a_Chelsea .714&lt;br /&gt;_x000a_Nikki   .700&lt;br /&gt;_x000a_Nicole  .667&lt;/p&gt;_x000a_&lt;p&gt;instead it shows&lt;br /&gt;_x000a_Fahlen  .750&lt;br /&gt;_x000a_Alyse   .714&lt;br /&gt;_x000a_Alyse   .714&lt;br /&gt;_x000a_Nikki   .700&lt;br /&gt;_x000a_Nicole  .667&lt;/p&gt;_x000a_&lt;p&gt;So I thought if I could qualify it, it would select the correct girls name&lt;/p&gt;_x000a_&lt;p&gt;Thanks_x000a_&lt;/p&gt;_x000a_"/>
    <d v="2010-06-07T14:20:05"/>
    <n v="0"/>
    <x v="2"/>
    <x v="0"/>
    <b v="1"/>
    <x v="0"/>
    <n v="2"/>
    <n v="40336.527777777781"/>
    <n v="0"/>
    <n v="438"/>
    <d v="2010-06-07T00:00:00"/>
    <n v="0"/>
    <x v="1919"/>
  </r>
  <r>
    <n v="1947"/>
    <n v="1"/>
    <x v="506"/>
    <x v="2"/>
    <s v="&lt;p&gt;What if you made up a helper column which is effectively the SLG field + the AB/1000 + Row Number/1000000&lt;br /&gt;_x000a_and then add a Rank Field based on the helper column&lt;br /&gt;_x000a_As Chelsea and Alyse both have the same SLG and AB, the Row() will ensure they are separated in a final ranking, or use another field /1000000&lt;/p&gt;_x000a_&lt;p&gt;eg:&lt;br /&gt;_x000a_Helper M2: =RANK(K2,K$2:K$13,1)+C2/1000+ROW()/1000000&lt;br /&gt;_x000a_Final rank N2: =RANK(M2,$M$2:$M$13,1)&lt;br /&gt;_x000a_copy both down_x000a_&lt;/p&gt;_x000a_"/>
    <d v="2010-06-07T14:39:28"/>
    <n v="0"/>
    <x v="3"/>
    <x v="1"/>
    <b v="1"/>
    <x v="1"/>
    <n v="2"/>
    <n v="40336.527777777781"/>
    <n v="8.296296295884531E-2"/>
    <n v="439"/>
    <d v="2010-06-07T00:00:00"/>
    <s v="agoch"/>
    <x v="1920"/>
  </r>
  <r>
    <n v="1948"/>
    <n v="1"/>
    <x v="506"/>
    <x v="0"/>
    <s v="&lt;p&gt;As Hui suggested, add a small fraction (row()/1000000 is fine) and then sort. When showing results, refer to original values. You can find similar example here: &lt;/p&gt;_x000a_&lt;p&gt;http://chandoo.org/wp/2008/08/27/excel-kpi-dashboard-sort-2/_x000a_&lt;/p&gt;_x000a_"/>
    <d v="2010-06-07T14:53:14"/>
    <n v="0"/>
    <x v="4"/>
    <x v="0"/>
    <b v="1"/>
    <x v="0"/>
    <n v="2"/>
    <n v="40336.527777777781"/>
    <n v="0"/>
    <n v="439"/>
    <d v="2010-06-07T00:00:00"/>
    <n v="0"/>
    <x v="1921"/>
  </r>
  <r>
    <n v="1949"/>
    <n v="1"/>
    <x v="506"/>
    <x v="363"/>
    <s v="&lt;p&gt;ok, so I added the rank which is fine, i just don't grasp the sorting part.  Is it possible ot email my spreadsheet for you to look at, so you can see how I am doing my sheet?  Thanks_x000a_&lt;/p&gt;_x000a_"/>
    <d v="2010-06-07T16:12:00"/>
    <n v="0"/>
    <x v="5"/>
    <x v="0"/>
    <b v="1"/>
    <x v="0"/>
    <n v="2"/>
    <n v="40336.527777777781"/>
    <n v="0"/>
    <n v="439"/>
    <d v="2010-06-07T00:00:00"/>
    <n v="0"/>
    <x v="1922"/>
  </r>
  <r>
    <n v="1950"/>
    <n v="1"/>
    <x v="504"/>
    <x v="361"/>
    <s v="&lt;p&gt;Thanks Hui ! That was quite clever thinking... i think i'll remember creating this kind of helper cells in future.._x000a_&lt;/p&gt;_x000a_"/>
    <d v="2010-06-07T18:23:08"/>
    <n v="0"/>
    <x v="5"/>
    <x v="0"/>
    <b v="1"/>
    <x v="0"/>
    <n v="2"/>
    <n v="40335.918055555558"/>
    <n v="0"/>
    <n v="439"/>
    <d v="2010-06-07T00:00:00"/>
    <n v="0"/>
    <x v="1923"/>
  </r>
  <r>
    <n v="1951"/>
    <n v="1"/>
    <x v="499"/>
    <x v="243"/>
    <s v="&lt;p&gt;Hi&lt;/p&gt;_x000a_&lt;p&gt;To use a Vlookup formula there must be a unique key on the left (1st column); ive added one as an example.&lt;/p&gt;_x000a_&lt;p&gt;http://rapidshare.com/files/396379598/Sample_Assumptions2.xls&lt;/p&gt;_x000a_&lt;p&gt;A sum product formula may also be used &lt;/p&gt;_x000a_&lt;p&gt;The new formulas are in red&lt;/p&gt;_x000a_&lt;p&gt;In a small sheet, arrays would not slow it down,&lt;br /&gt;_x000a_however if the sheet is to be shared for editing etc and other users not as comfortable better avoid it.&lt;/p&gt;_x000a_&lt;p&gt;The advantage of simpler formulas is that the flow is easier to track._x000a_&lt;/p&gt;_x000a_"/>
    <d v="2010-06-07T18:40:05"/>
    <n v="0"/>
    <x v="5"/>
    <x v="0"/>
    <b v="1"/>
    <x v="0"/>
    <n v="2"/>
    <n v="40333.643055555556"/>
    <n v="0"/>
    <n v="439"/>
    <d v="2010-06-07T00:00:00"/>
    <n v="0"/>
    <x v="1924"/>
  </r>
  <r>
    <n v="1952"/>
    <n v="1"/>
    <x v="506"/>
    <x v="363"/>
    <s v="&lt;p&gt;I got this to work, thanks for your help.  Great Site!_x000a_&lt;/p&gt;_x000a_"/>
    <d v="2010-06-07T19:31:14"/>
    <n v="0"/>
    <x v="6"/>
    <x v="0"/>
    <b v="1"/>
    <x v="0"/>
    <n v="2"/>
    <n v="40336.527777777781"/>
    <n v="0"/>
    <n v="439"/>
    <d v="2010-06-07T00:00:00"/>
    <n v="0"/>
    <x v="1925"/>
  </r>
  <r>
    <n v="1953"/>
    <n v="1"/>
    <x v="507"/>
    <x v="364"/>
    <s v="&lt;p&gt;I've been working with a set of data events that get captured in time by an electronic tracking device. I've managed to manipulate the data to calculate equipment idle time and utilization. Then, I created menus using checkboxes to generate dynamic charts that enable you to choose a particular equipment and the month to display. However, after studying this sample (even though is not done in excel).&lt;br /&gt;_x000a_http://projects.flowingdata.com/walmart/&lt;br /&gt;_x000a_ Can it be possible in excel to read line by line each of the time captured events and have a chart display the equipment utilization in a similar way to the example provided?&lt;br /&gt;_x000a_Thank you for your help._x000a_&lt;/p&gt;_x000a_"/>
    <d v="2010-06-08T11:56:40"/>
    <n v="0"/>
    <x v="0"/>
    <x v="0"/>
    <b v="0"/>
    <x v="0"/>
    <n v="3"/>
    <n v="40337.49722222222"/>
    <n v="0"/>
    <n v="439"/>
    <d v="2010-06-08T00:00:00"/>
    <n v="0"/>
    <x v="1926"/>
  </r>
  <r>
    <n v="1954"/>
    <n v="3"/>
    <x v="500"/>
    <x v="13"/>
    <s v="&lt;p&gt;Hui,&lt;/p&gt;_x000a_&lt;p&gt;Thanks for your reply.&lt;/p&gt;_x000a_&lt;p&gt;The charts are collapsing, not the picture taken with the camera tool.&lt;/p&gt;_x000a_&lt;p&gt;I removed one picture and printed again, the chart with the picture removed didn't collapse, the others still did???_x000a_&lt;/p&gt;_x000a_"/>
    <d v="2010-06-08T12:10:57"/>
    <n v="0"/>
    <x v="2"/>
    <x v="0"/>
    <b v="1"/>
    <x v="0"/>
    <n v="3"/>
    <n v="40333.753472222219"/>
    <n v="0"/>
    <n v="439"/>
    <d v="2010-06-08T00:00:00"/>
    <n v="0"/>
    <x v="1927"/>
  </r>
  <r>
    <n v="1955"/>
    <n v="1"/>
    <x v="507"/>
    <x v="2"/>
    <s v="&lt;p&gt;Cyrius&lt;br /&gt;_x000a_Once you have your data organised animation is a relatively simple process of:&lt;br /&gt;_x000a_+ retrieving/calculate the new data,&lt;br /&gt;_x000a_+ update the chart,&lt;br /&gt;_x000a_+ show the chart,&lt;br /&gt;_x000a_+ repeat.&lt;/p&gt;_x000a_&lt;p&gt;You will need to be comfortable with named ranges and a bit of VBA but it is not too difficult.&lt;/p&gt;_x000a_&lt;p&gt;Have a look at&lt;br /&gt;_x000a_http://www.excelhero.com/blog/2010/05/excel-optical-illusions-15.html&lt;/p&gt;_x000a_&lt;p&gt;Daniel has put a list of animated charts at the bottom of the post&lt;br /&gt;_x000a_Spend some time going through them and you will see how each is made.&lt;br /&gt;_x000a_Good luck_x000a_&lt;/p&gt;_x000a_"/>
    <d v="2010-06-08T12:19:23"/>
    <n v="0"/>
    <x v="1"/>
    <x v="1"/>
    <b v="1"/>
    <x v="1"/>
    <n v="3"/>
    <n v="40337.49722222222"/>
    <n v="1.6238425931078382E-2"/>
    <n v="440"/>
    <d v="2010-06-08T00:00:00"/>
    <s v="Cyrius"/>
    <x v="1928"/>
  </r>
  <r>
    <n v="1956"/>
    <n v="1"/>
    <x v="508"/>
    <x v="306"/>
    <s v="&lt;p&gt;I want to conditional format dates that have occurred in the past but not the current date. Is there a way that I can do that in Excel 2007? I've tried the &quot;last seven days&quot; formatting but it highlights today as well._x000a_&lt;/p&gt;_x000a_"/>
    <d v="2010-06-08T13:26:48"/>
    <n v="0"/>
    <x v="0"/>
    <x v="0"/>
    <b v="0"/>
    <x v="0"/>
    <n v="3"/>
    <n v="40337.55972222222"/>
    <n v="0"/>
    <n v="440"/>
    <d v="2010-06-08T00:00:00"/>
    <n v="0"/>
    <x v="1929"/>
  </r>
  <r>
    <n v="1957"/>
    <n v="3"/>
    <x v="500"/>
    <x v="2"/>
    <s v="&lt;p&gt;Govi&lt;br /&gt;_x000a_Same deal but with the charts&lt;br /&gt;_x000a_Right Click Chart&lt;br /&gt;_x000a_Format Chart Area&lt;br /&gt;_x000a_on Properties Tab, Tick Don't Move or Size with Cells&lt;br /&gt;_x000a_Untick Print Object&lt;br /&gt;_x000a_Tick Locked&lt;br /&gt;_x000a_and then Protect Sheet&lt;/p&gt;_x000a_&lt;p&gt;Can you post a sample worksheet somewhere for us to see?_x000a_&lt;/p&gt;_x000a_"/>
    <d v="2010-06-08T13:28:43"/>
    <n v="0"/>
    <x v="3"/>
    <x v="1"/>
    <b v="1"/>
    <x v="1"/>
    <n v="3"/>
    <n v="40333.753472222219"/>
    <n v="3.8081365740799811"/>
    <n v="441"/>
    <d v="2010-06-08T00:00:00"/>
    <s v="govi"/>
    <x v="1930"/>
  </r>
  <r>
    <n v="1958"/>
    <n v="1"/>
    <x v="508"/>
    <x v="2"/>
    <s v="&lt;p&gt;Lisaella&lt;br /&gt;_x000a_Select your range of cells&lt;br /&gt;_x000a_goto Conditional Formatting&lt;br /&gt;_x000a_Use a Formula to determine which cells to Format&lt;br /&gt;_x000a_use the formula =D4&amp;lt;Today()&lt;br /&gt;_x000a_where D4 is the first cell in your range (Change D4 to suit)&lt;br /&gt;_x000a_Set your format&lt;br /&gt;_x000a_Enjoy_x000a_&lt;/p&gt;_x000a_"/>
    <d v="2010-06-08T13:32:52"/>
    <n v="0"/>
    <x v="1"/>
    <x v="1"/>
    <b v="1"/>
    <x v="1"/>
    <n v="3"/>
    <n v="40337.55972222222"/>
    <n v="4.7685185199952684E-3"/>
    <n v="442"/>
    <d v="2010-06-08T00:00:00"/>
    <s v="lisaella"/>
    <x v="1931"/>
  </r>
  <r>
    <n v="1959"/>
    <n v="1"/>
    <x v="509"/>
    <x v="64"/>
    <s v="&lt;p&gt;I'm not a football fan but I do like mucking about with stats. Our company has a competition based on the world cup, predict the outcome of matches winner etc and you win the pot basically. I have submitted a 'random' answer based on usign =randbetween(0,4) for goals as a guess that its not likely to score more than 4 in a match and (0,5) for penalties where there is a draw.&lt;/p&gt;_x000a_&lt;p&gt;It struck me that all people are doing is basing their judgement on the ranking of the team against past form. i.e the world cup rankings. It also struck me that a monte carlo anlaysis based on the ranking of two sides could be used to predict the outcome and possibly the score (way over my head!)&lt;/p&gt;_x000a_&lt;p&gt;How would I manage to adapt an existing sheet that has the group matches and knock out stages to fit in this prediction. I'd love to win the competion based on excel only...he he_x000a_&lt;/p&gt;_x000a_"/>
    <d v="2010-06-08T13:33:53"/>
    <n v="0"/>
    <x v="0"/>
    <x v="0"/>
    <b v="0"/>
    <x v="0"/>
    <n v="3"/>
    <n v="40337.564583333333"/>
    <n v="0"/>
    <n v="442"/>
    <d v="2010-06-08T00:00:00"/>
    <n v="0"/>
    <x v="1932"/>
  </r>
  <r>
    <n v="1960"/>
    <n v="1"/>
    <x v="509"/>
    <x v="2"/>
    <s v="&lt;p&gt;AlexH&lt;br /&gt;_x000a_I'd be inclined to use a combination of some statistics and some randomness.&lt;br /&gt;_x000a_The problem is getting a real balance between the two, which probably could be done by analysing past upsets.&lt;/p&gt;_x000a_&lt;p&gt;However if prediction was that easy we'd all be millionaires from betting on the Horses, Dogs, Lotto etc&lt;/p&gt;_x000a_&lt;p&gt;Good Luck !_x000a_&lt;/p&gt;_x000a_"/>
    <d v="2010-06-08T14:18:16"/>
    <n v="0"/>
    <x v="1"/>
    <x v="1"/>
    <b v="1"/>
    <x v="1"/>
    <n v="3"/>
    <n v="40337.564583333333"/>
    <n v="3.1435185184818693E-2"/>
    <n v="443"/>
    <d v="2010-06-08T00:00:00"/>
    <s v="AlexH"/>
    <x v="1933"/>
  </r>
  <r>
    <n v="1961"/>
    <n v="1"/>
    <x v="509"/>
    <x v="64"/>
    <s v="&lt;p&gt;I only need to beat the smug ones in the office. I just wanted to prove that you are just as likely to get it right from the off by making a simple model_x000a_&lt;/p&gt;_x000a_"/>
    <d v="2010-06-08T15:00:34"/>
    <n v="0"/>
    <x v="2"/>
    <x v="0"/>
    <b v="1"/>
    <x v="0"/>
    <n v="3"/>
    <n v="40337.564583333333"/>
    <n v="0"/>
    <n v="443"/>
    <d v="2010-06-08T00:00:00"/>
    <n v="0"/>
    <x v="1934"/>
  </r>
  <r>
    <n v="1962"/>
    <n v="1"/>
    <x v="508"/>
    <x v="0"/>
    <s v="&lt;p&gt;While Hui's suggestion may work, it can still highlight some cell's with todays date. So instead try =D4&amp;lt;TODAY() to highlight past dates.&lt;/p&gt;_x000a_&lt;p&gt;Also see: http://chandoo.org/wp/2010/01/05/conditional-formatting-dates_x000a_&lt;/p&gt;_x000a_"/>
    <d v="2010-06-08T18:43:46"/>
    <n v="0"/>
    <x v="2"/>
    <x v="0"/>
    <b v="1"/>
    <x v="0"/>
    <n v="3"/>
    <n v="40337.55972222222"/>
    <n v="0"/>
    <n v="443"/>
    <d v="2010-06-08T00:00:00"/>
    <n v="0"/>
    <x v="1935"/>
  </r>
  <r>
    <n v="1963"/>
    <n v="1"/>
    <x v="510"/>
    <x v="262"/>
    <s v="&lt;p&gt;I have several reports where I copy sheets with lots of graphs and data points to a new workbook. I want to break the links to the graphs, but am a bit worried that I will get errors. I've tried it and for now it works fine. I've seen that Excel remembers the values. Is there a limit to the number of values it can remember.&lt;/p&gt;_x000a_&lt;p&gt;Say I have a sheet with six graphs, both with two lines and 5 years * 12 months is 60 data points per line. It looks fine to me, but am curious if anybody else has any experience with this._x000a_&lt;/p&gt;_x000a_"/>
    <d v="2010-06-08T22:31:30"/>
    <n v="0"/>
    <x v="0"/>
    <x v="0"/>
    <b v="0"/>
    <x v="0"/>
    <n v="3"/>
    <n v="40337.938194444447"/>
    <n v="0"/>
    <n v="443"/>
    <d v="2010-06-08T00:00:00"/>
    <n v="0"/>
    <x v="1936"/>
  </r>
  <r>
    <n v="1964"/>
    <n v="2"/>
    <x v="511"/>
    <x v="262"/>
    <s v="&lt;p&gt;I work in asset management and was wondering what everybody's ideas are to track the change in assets that we manage (overall).&lt;/p&gt;_x000a_&lt;p&gt;Broadly speaking there are two influences:&lt;br /&gt;_x000a_- Investors' money flowing in and out of funds (inflow)&lt;br /&gt;_x000a_- Value of investments that changes with the markets (market impact)&lt;/p&gt;_x000a_&lt;p&gt;I was thinking of creating a scatter diagram with flows on the X-axis and market impact on the Y-Axis. If you look at the 45 degree line you can easily spot what is the greatest contributor to the change in asset values.&lt;br /&gt;_x000a_If you line up 12 of these graphs you can look at the overall trend.&lt;br /&gt;_x000a_I'm also considering to add a third dimension, creating a bubble diagram by varying the size of the data points to reflect the assets under management.&lt;/p&gt;_x000a_&lt;p&gt;I'm interested in other suggestions how to track these changes in a visually attractive way._x000a_&lt;/p&gt;_x000a_"/>
    <d v="2010-06-08T22:38:28"/>
    <n v="0"/>
    <x v="0"/>
    <x v="0"/>
    <b v="0"/>
    <x v="0"/>
    <n v="3"/>
    <n v="40337.943055555559"/>
    <n v="0"/>
    <n v="443"/>
    <d v="2010-06-08T00:00:00"/>
    <n v="0"/>
    <x v="1937"/>
  </r>
  <r>
    <n v="1965"/>
    <n v="1"/>
    <x v="508"/>
    <x v="2"/>
    <s v="&lt;p&gt;Thanx Chandoo_x000a_&lt;/p&gt;_x000a_"/>
    <d v="2010-06-09T00:11:20"/>
    <n v="0"/>
    <x v="3"/>
    <x v="1"/>
    <b v="1"/>
    <x v="1"/>
    <n v="4"/>
    <n v="40337.55972222222"/>
    <n v="0.44814814814890269"/>
    <n v="444"/>
    <d v="2010-06-09T00:00:00"/>
    <s v="lisaella"/>
    <x v="1938"/>
  </r>
  <r>
    <n v="1966"/>
    <n v="3"/>
    <x v="500"/>
    <x v="13"/>
    <s v="&lt;p&gt;Hi Hui,&lt;/p&gt;_x000a_&lt;p&gt;Super! That does the trick!&lt;/p&gt;_x000a_&lt;p&gt;Thanks,&lt;/p&gt;_x000a_&lt;p&gt;govi_x000a_&lt;/p&gt;_x000a_"/>
    <d v="2010-06-09T07:52:57"/>
    <n v="0"/>
    <x v="4"/>
    <x v="0"/>
    <b v="1"/>
    <x v="0"/>
    <n v="4"/>
    <n v="40333.753472222219"/>
    <n v="0"/>
    <n v="444"/>
    <d v="2010-06-09T00:00:00"/>
    <n v="0"/>
    <x v="1939"/>
  </r>
  <r>
    <n v="1967"/>
    <n v="1"/>
    <x v="512"/>
    <x v="3"/>
    <s v="&lt;p&gt;Hello,&lt;/p&gt;_x000a_&lt;p&gt;I want to achieve what Chandoo did in the following post&lt;br /&gt;_x000a_http://chandoo.org/wp/2009/06/16/gantt-charts-project-management/&lt;/p&gt;_x000a_&lt;p&gt;The status dropdown is filled with symbol.&lt;/p&gt;_x000a_&lt;p&gt;I've made a validation list refering to cells A1:A6, formatted with &quot;wingdings&quot; font, but all I see is the &quot;normal text&quot; counter part. Is there anyway to bypass this ?&lt;/p&gt;_x000a_&lt;p&gt;Regards&lt;/p&gt;_x000a_&lt;p&gt;Cyril Z._x000a_&lt;/p&gt;_x000a_"/>
    <d v="2010-06-09T15:37:58"/>
    <n v="0"/>
    <x v="0"/>
    <x v="0"/>
    <b v="0"/>
    <x v="0"/>
    <n v="4"/>
    <n v="40338.650694444441"/>
    <n v="0"/>
    <n v="444"/>
    <d v="2010-06-09T00:00:00"/>
    <n v="0"/>
    <x v="1940"/>
  </r>
  <r>
    <n v="1968"/>
    <n v="1"/>
    <x v="508"/>
    <x v="306"/>
    <s v="&lt;p&gt;You guys are awesome! Thanks so much._x000a_&lt;/p&gt;_x000a_"/>
    <d v="2010-06-09T17:39:10"/>
    <n v="0"/>
    <x v="4"/>
    <x v="0"/>
    <b v="1"/>
    <x v="0"/>
    <n v="4"/>
    <n v="40337.55972222222"/>
    <n v="0"/>
    <n v="444"/>
    <d v="2010-06-09T00:00:00"/>
    <n v="0"/>
    <x v="1941"/>
  </r>
  <r>
    <n v="1970"/>
    <n v="1"/>
    <x v="507"/>
    <x v="364"/>
    <s v="&lt;p&gt;Hui, &lt;/p&gt;_x000a_&lt;p&gt;I've studied the same Walmart example from excelhero.com and the only part I cannot figure out is how does he increase or decrease the X and Y chart ranges using the scroll bar (ndx) value._x000a_&lt;/p&gt;_x000a_"/>
    <d v="2010-06-09T19:57:48"/>
    <n v="0"/>
    <x v="2"/>
    <x v="0"/>
    <b v="1"/>
    <x v="0"/>
    <n v="4"/>
    <n v="40337.49722222222"/>
    <n v="0"/>
    <n v="444"/>
    <d v="2010-06-09T00:00:00"/>
    <n v="0"/>
    <x v="1942"/>
  </r>
  <r>
    <n v="1971"/>
    <n v="1"/>
    <x v="513"/>
    <x v="365"/>
    <s v="&lt;p&gt;I'm a very frustrated (but persistent) newbie using VBA. My worksheet must be protected due to complext formulas IN the table, and above it as well.  Therefore, to allow users to delete rows in the table, I must use a macro button.  Using an InputBox, the rows above 24 can't be deleted... the rows below can.  But the code below doesn't work... it pops up and simply cancels with all attempts.  &lt;/p&gt;_x000a_&lt;p&gt;'Sub DeleteARow()&lt;br /&gt;_x000a_'&lt;br /&gt;_x000a_'&lt;br /&gt;_x000a_'Dim rRange As Range&lt;br /&gt;_x000a_'&lt;br /&gt;_x000a_'    On Error Resume Next&lt;br /&gt;_x000a_'        Application.DisplayAlerts = False&lt;br /&gt;_x000a_'            Set rRange = Application.InputBox(Prompt:=&quot;Enter row number to delete (must be greater than 23).  Once deleted, it can't be undone.&quot;, _&lt;br /&gt;_x000a_'          Title:=&quot;ENTER ROW NUMBER&quot;, Default:=&quot;24&quot;)&lt;br /&gt;_x000a_'            On Error GoTo 0&lt;br /&gt;_x000a_'        Application.DisplayAlerts = True&lt;br /&gt;_x000a_'&lt;br /&gt;_x000a_'        If rRange Is Nothing Then&lt;br /&gt;_x000a_'                Exit Sub&lt;br /&gt;_x000a_'&lt;br /&gt;_x000a_'        Else&lt;br /&gt;_x000a_'          Select Case rRange&lt;br /&gt;_x000a_'&lt;br /&gt;_x000a_'            Case Is &amp;lt;= 23&lt;br /&gt;_x000a_'                Exit Sub&lt;br /&gt;_x000a_'&lt;br /&gt;_x000a_'            Case Is &amp;gt;= 24&lt;br /&gt;_x000a_'&lt;br /&gt;_x000a_'Turn off password protection...&lt;br /&gt;_x000a_'                ActiveSheet.Unprotect Password:=&quot;Password&quot;&lt;br /&gt;_x000a_'Then, do This stuff...&lt;br /&gt;_x000a_'                rRange.Rows(1).Delete&lt;br /&gt;_x000a_'Turn off password protection back on...&lt;br /&gt;_x000a_'                ActiveSheet.Protect Password:=&quot;Password&quot;, _&lt;br /&gt;_x000a_                    DrawingObjects:=True, Contents:=True, Scenarios:=True _&lt;br /&gt;_x000a_                    , AllowDeletingRows:=True, AllowFormattingColumns:=True,  AllowSorting:=True, AllowFiltering:=True&lt;br /&gt;_x000a_'                Application.ScreenUpdating = True&lt;br /&gt;_x000a_'&lt;br /&gt;_x000a_'        End Select&lt;br /&gt;_x000a_'        End If&lt;br /&gt;_x000a_'&lt;br /&gt;_x000a_'&lt;br /&gt;_x000a_'End Sub_x000a_&lt;/p&gt;_x000a_"/>
    <d v="2010-06-09T23:36:04"/>
    <n v="0"/>
    <x v="0"/>
    <x v="0"/>
    <b v="0"/>
    <x v="0"/>
    <n v="4"/>
    <n v="40338.98333333333"/>
    <n v="0"/>
    <n v="444"/>
    <d v="2010-06-09T00:00:00"/>
    <n v="0"/>
    <x v="1943"/>
  </r>
  <r>
    <n v="1972"/>
    <n v="1"/>
    <x v="507"/>
    <x v="2"/>
    <s v="&lt;p&gt;Cyrius&lt;br /&gt;_x000a_A Scroll Bar is linked to a cell value&lt;br /&gt;_x000a_That cell value can be used to specify a starting or ending value for a range or the number of months in a range given a starting value&lt;/p&gt;_x000a_&lt;p&gt;Which specific example is that in?_x000a_&lt;/p&gt;_x000a_"/>
    <d v="2010-06-10T00:27:05"/>
    <n v="0"/>
    <x v="3"/>
    <x v="1"/>
    <b v="1"/>
    <x v="1"/>
    <n v="5"/>
    <n v="40337.49722222222"/>
    <n v="1.5215856481518131"/>
    <n v="445"/>
    <d v="2010-06-10T00:00:00"/>
    <s v="Cyrius"/>
    <x v="1944"/>
  </r>
  <r>
    <n v="1973"/>
    <n v="1"/>
    <x v="510"/>
    <x v="2"/>
    <s v="&lt;p&gt;Gert-Jan&lt;br /&gt;_x000a_Excel doesn't remember the numbers, it replaces the links with the numbers.&lt;br /&gt;_x000a_Example using a simple line chat with 3 values as an example&lt;br /&gt;_x000a_The Original Charts line series is:&lt;br /&gt;_x000a_=SERIES(,Sheet1!$A$1:$A$3,Sheet1!$B$1:$B$3,1)&lt;/p&gt;_x000a_&lt;p&gt;After links are broken it changes to&lt;br /&gt;_x000a_=SERIES(,{&quot;a&quot;,&quot;b&quot;,&quot;c&quot;},{10,2,4},1)&lt;br /&gt;_x000a_showing 2 arrays of values for the Labels and Values&lt;/p&gt;_x000a_&lt;p&gt;So there shouldn't be any upper limit on the number of charts you can save&lt;br /&gt;_x000a_If there is, it will be a very large number and you will have so many charts it would be incomprehensible anyway._x000a_&lt;/p&gt;_x000a_"/>
    <d v="2010-06-10T00:36:50"/>
    <n v="0"/>
    <x v="1"/>
    <x v="1"/>
    <b v="1"/>
    <x v="1"/>
    <n v="5"/>
    <n v="40337.938194444447"/>
    <n v="1.0873842592554865"/>
    <n v="446"/>
    <d v="2010-06-10T00:00:00"/>
    <s v="gjl"/>
    <x v="1945"/>
  </r>
  <r>
    <n v="1974"/>
    <n v="1"/>
    <x v="507"/>
    <x v="364"/>
    <s v="&lt;p&gt;It is the excel sheet in this page&lt;/p&gt;_x000a_&lt;p&gt;http://www.excelhero.com/blog/2010/04/excel-location-mapping.html_x000a_&lt;/p&gt;_x000a_"/>
    <d v="2010-06-10T01:54:34"/>
    <n v="0"/>
    <x v="4"/>
    <x v="0"/>
    <b v="1"/>
    <x v="0"/>
    <n v="5"/>
    <n v="40337.49722222222"/>
    <n v="0"/>
    <n v="446"/>
    <d v="2010-06-10T00:00:00"/>
    <n v="0"/>
    <x v="1946"/>
  </r>
  <r>
    <n v="1975"/>
    <n v="1"/>
    <x v="509"/>
    <x v="0"/>
    <s v="&lt;p&gt;I once simulated monopoly games to understand how it works and why some cells get more visitors than others. &lt;/p&gt;_x000a_&lt;p&gt;http://chandoo.org/wp/2007/02/25/is-monopoly-fair/&lt;/p&gt;_x000a_&lt;p&gt;You can use similar approach for this too. You can probably establish the hypothesis that random prediction is as good as prediction based on past performance and analysis.&lt;/p&gt;_x000a_&lt;p&gt;But in my experience, simulating games is very challenging and often useless. Most games are random by nature but once you understand it, they exhibit strong play strategy, talent and skill. Football more so.&lt;/p&gt;_x000a_&lt;p&gt;Anyways, have fun exploring this problem.. let us know if you make the predictor :)_x000a_&lt;/p&gt;_x000a_"/>
    <d v="2010-06-10T02:24:26"/>
    <n v="0"/>
    <x v="3"/>
    <x v="0"/>
    <b v="1"/>
    <x v="0"/>
    <n v="5"/>
    <n v="40337.564583333333"/>
    <n v="0"/>
    <n v="446"/>
    <d v="2010-06-10T00:00:00"/>
    <n v="0"/>
    <x v="1947"/>
  </r>
  <r>
    <n v="1976"/>
    <n v="1"/>
    <x v="512"/>
    <x v="0"/>
    <s v="&lt;p&gt;@Cyrilz... the symbols are from normal font itself. Select Insert &amp;gt; Symbol. choose normal font (or select Arial or Calibri). Now, use the subset drop down to select arrows, symbols etc. and choose the symbol you want. This should work._x000a_&lt;/p&gt;_x000a_"/>
    <d v="2010-06-10T03:43:30"/>
    <n v="0"/>
    <x v="1"/>
    <x v="0"/>
    <b v="1"/>
    <x v="0"/>
    <n v="5"/>
    <n v="40338.650694444441"/>
    <n v="0"/>
    <n v="446"/>
    <d v="2010-06-10T00:00:00"/>
    <n v="0"/>
    <x v="1948"/>
  </r>
  <r>
    <n v="1977"/>
    <n v="1"/>
    <x v="507"/>
    <x v="2"/>
    <s v="&lt;p&gt;Cyrius&lt;br /&gt;_x000a_NDX is a named range refering to Data!Q1.&lt;br /&gt;_x000a_The Scroll Bar is used to change the value of Q1.&lt;br /&gt;_x000a_NDX It is used to select the data from the Start (1962) up to what ever year is shown by adding 1962 to the value in cell data!Q1.&lt;br /&gt;_x000a_The selection is done by 2 named ranges Longs and Lats&lt;br /&gt;_x000a_which are subsequently plotted on a scatter chart.&lt;/p&gt;_x000a_&lt;p&gt;So checkout the Named Ranges Lats and Longs&lt;br /&gt;_x000a_You will notice that the Lats and Longs are listed in Chronological order on the left side of the Data Sheet.&lt;br /&gt;_x000a_Lats and Longs use a helper area over at Column AI which has  list of how many stores opened each year, hence the sum(..) part of the Lats/Longs Named Range._x000a_&lt;/p&gt;_x000a_"/>
    <d v="2010-06-10T06:57:48"/>
    <n v="0"/>
    <x v="5"/>
    <x v="1"/>
    <b v="1"/>
    <x v="1"/>
    <n v="5"/>
    <n v="40337.49722222222"/>
    <n v="1.7929166666654055"/>
    <n v="447"/>
    <d v="2010-06-10T00:00:00"/>
    <s v="Cyrius"/>
    <x v="1949"/>
  </r>
  <r>
    <n v="1978"/>
    <n v="1"/>
    <x v="512"/>
    <x v="3"/>
    <s v="&lt;p&gt;Thanks Chandoo,&lt;/p&gt;_x000a_&lt;p&gt;By the way, are the result of the Office2010 contest known ?&lt;/p&gt;_x000a_&lt;p&gt;Cyril_x000a_&lt;/p&gt;_x000a_"/>
    <d v="2010-06-10T13:11:17"/>
    <n v="0"/>
    <x v="2"/>
    <x v="0"/>
    <b v="1"/>
    <x v="0"/>
    <n v="5"/>
    <n v="40338.650694444441"/>
    <n v="0"/>
    <n v="447"/>
    <d v="2010-06-10T00:00:00"/>
    <n v="0"/>
    <x v="1950"/>
  </r>
  <r>
    <n v="1979"/>
    <n v="1"/>
    <x v="514"/>
    <x v="3"/>
    <s v="&lt;p&gt;Hello all,&lt;/p&gt;_x000a_&lt;p&gt;I want to conditional format a range of cell in &quot;Short Date&quot; or &quot;Standard&quot; if the condition is &quot;Day&quot; or &quot;Week&quot;.&lt;/p&gt;_x000a_&lt;p&gt;When I select &quot;Day&quot; the format is OK, but when I switch to Week the format stays in &quot;Short Date&quot;. I need to press F2 then enter to see the number format.&lt;/p&gt;_x000a_&lt;p&gt;Any clue ?&lt;/p&gt;_x000a_&lt;p&gt;Regards_x000a_&lt;/p&gt;_x000a_"/>
    <d v="2010-06-10T15:49:23"/>
    <n v="0"/>
    <x v="0"/>
    <x v="0"/>
    <b v="0"/>
    <x v="0"/>
    <n v="5"/>
    <n v="40339.65902777778"/>
    <n v="0"/>
    <n v="447"/>
    <d v="2010-06-10T00:00:00"/>
    <n v="0"/>
    <x v="1951"/>
  </r>
  <r>
    <n v="1980"/>
    <n v="1"/>
    <x v="514"/>
    <x v="2"/>
    <s v="&lt;p&gt;Works Ok in Excel 2010&lt;/p&gt;_x000a_&lt;p&gt;Have you set 2 Conditions (1 for Day and 1 for Week) and not just assumed one is the default?_x000a_&lt;/p&gt;_x000a_"/>
    <d v="2010-06-10T16:10:58"/>
    <n v="0"/>
    <x v="1"/>
    <x v="1"/>
    <b v="1"/>
    <x v="1"/>
    <n v="5"/>
    <n v="40339.65902777778"/>
    <n v="1.5254629630362615E-2"/>
    <n v="448"/>
    <d v="2010-06-10T00:00:00"/>
    <s v="cyrilz"/>
    <x v="1952"/>
  </r>
  <r>
    <n v="1981"/>
    <n v="1"/>
    <x v="514"/>
    <x v="3"/>
    <s v="&lt;p&gt;Yes,&lt;/p&gt;_x000a_&lt;p&gt;I've put two conditions, and checked the stop if valid checkbox.&lt;br /&gt;_x000a_I've forgot to mention this worked fine in 2003 (Fernando's dashboard), but not in 2007._x000a_&lt;/p&gt;_x000a_"/>
    <d v="2010-06-10T16:26:24"/>
    <n v="0"/>
    <x v="2"/>
    <x v="0"/>
    <b v="1"/>
    <x v="0"/>
    <n v="5"/>
    <n v="40339.65902777778"/>
    <n v="0"/>
    <n v="448"/>
    <d v="2010-06-10T00:00:00"/>
    <n v="0"/>
    <x v="1953"/>
  </r>
  <r>
    <n v="1982"/>
    <n v="1"/>
    <x v="515"/>
    <x v="366"/>
    <s v="&lt;p&gt;my data base includes similar field with diffrent values ofr eg:&lt;br /&gt;_x000a_lunch 15:00&lt;br /&gt;_x000a_sign in 15:156&lt;br /&gt;_x000a_tea 15:30&lt;br /&gt;_x000a_sign off&lt;br /&gt;_x000a_lunch 15:45&lt;br /&gt;_x000a_i want to lookup both the values aginst lunch...help me_x000a_&lt;/p&gt;_x000a_"/>
    <d v="2010-06-10T17:44:42"/>
    <n v="0"/>
    <x v="0"/>
    <x v="0"/>
    <b v="0"/>
    <x v="0"/>
    <n v="5"/>
    <n v="40339.738888888889"/>
    <n v="0"/>
    <n v="448"/>
    <d v="2010-06-10T00:00:00"/>
    <n v="0"/>
    <x v="1954"/>
  </r>
  <r>
    <n v="1983"/>
    <n v="1"/>
    <x v="515"/>
    <x v="243"/>
    <s v="&lt;p&gt;Try this formula approach&lt;/p&gt;_x000a_&lt;p&gt;http://rapidshare.com/files/397531243/Repeat_nos_lookup.xlsx&lt;/p&gt;_x000a_&lt;p&gt;It does not use vlookup.&lt;/p&gt;_x000a_&lt;p&gt;The second third fourth etc value are classified in a table&lt;/p&gt;_x000a_&lt;p&gt;another approach would be to use a pivot table_x000a_&lt;/p&gt;_x000a_"/>
    <d v="2010-06-10T18:08:44"/>
    <n v="0"/>
    <x v="1"/>
    <x v="0"/>
    <b v="1"/>
    <x v="0"/>
    <n v="5"/>
    <n v="40339.738888888889"/>
    <n v="0"/>
    <n v="448"/>
    <d v="2010-06-10T00:00:00"/>
    <n v="0"/>
    <x v="1955"/>
  </r>
  <r>
    <n v="1984"/>
    <n v="1"/>
    <x v="516"/>
    <x v="367"/>
    <s v="&lt;p&gt;Hello - not quite sure if that title says anything helpful, but here goes a better explanation:&lt;/p&gt;_x000a_&lt;p&gt;Source Data will be: Article#,Publisher,Text1,Text2,Text3&lt;br /&gt;_x000a_1,mary,xxx,xxx,xxx&lt;br /&gt;_x000a_2,John,xxx,xxx,xxx&lt;br /&gt;_x000a_3,Susan,xxx,xxx,xxx&lt;br /&gt;_x000a_4,John,xxx,xxxx,xxx&lt;/p&gt;_x000a_&lt;p&gt;There will be approximately 100 articles; I'm not sure how many publishers&lt;br /&gt;_x000a_Each publisher may have more than one article&lt;/p&gt;_x000a_&lt;p&gt;At the end of the day, I'd like to have an additional column that is a list of the articles for that publisher (it's ok for each publisher to appear multiple times; we'll just extract unique) &lt;/p&gt;_x000a_&lt;p&gt;Mary: 1&lt;br /&gt;_x000a_John:  2,4&lt;br /&gt;_x000a_Susan: 3&lt;br /&gt;_x000a_John: 2,4&lt;/p&gt;_x000a_&lt;p&gt;We've figured out a way using pivot, and I came up with another clumsy method using lookups, but, is there an easier way?&lt;/p&gt;_x000a_&lt;p&gt;Thank you !&lt;/p&gt;_x000a_&lt;p&gt;Marion_x000a_&lt;/p&gt;_x000a_"/>
    <d v="2010-06-10T22:24:41"/>
    <n v="0"/>
    <x v="0"/>
    <x v="0"/>
    <b v="0"/>
    <x v="0"/>
    <n v="5"/>
    <n v="40339.933333333334"/>
    <n v="0"/>
    <n v="448"/>
    <d v="2010-06-10T00:00:00"/>
    <n v="0"/>
    <x v="1956"/>
  </r>
  <r>
    <n v="1985"/>
    <n v="1"/>
    <x v="516"/>
    <x v="2"/>
    <s v="&lt;p&gt;Marion&lt;br /&gt;_x000a_Have a read of Jive's post towards the bottom of&lt;br /&gt;_x000a_http://chandoo.org/wp/2008/05/28/how-to-add-a-range-of-cells-in-excel-concat/&lt;br /&gt;_x000a_That should point you in the right direction_x000a_&lt;/p&gt;_x000a_"/>
    <d v="2010-06-11T00:03:57"/>
    <n v="0"/>
    <x v="1"/>
    <x v="1"/>
    <b v="1"/>
    <x v="1"/>
    <n v="6"/>
    <n v="40339.933333333334"/>
    <n v="6.9409722222189885E-2"/>
    <n v="449"/>
    <d v="2010-06-11T00:00:00"/>
    <s v="MarionT"/>
    <x v="1957"/>
  </r>
  <r>
    <n v="1986"/>
    <n v="1"/>
    <x v="514"/>
    <x v="2"/>
    <s v="&lt;p&gt;Cyrilz&lt;br /&gt;_x000a_I also have it working ok in 2007&lt;br /&gt;_x000a_I have entered 2 lines in the Conditional Formating&lt;br /&gt;_x000a_=$H$1=&quot;Day&quot;&lt;br /&gt;_x000a_=$H$1=&quot;Wk&quot;&lt;br /&gt;_x000a_and set appropriate formats for each&lt;br /&gt;_x000a_&quot;dddd dd mmm yy&quot;&lt;br /&gt;_x000a_&quot;dd mmm yy&quot; etc&lt;br /&gt;_x000a_I haven't checked &quot;Stop if Valid&quot; box&lt;/p&gt;_x000a_&lt;p&gt;Do you have calculations turned to Manual&lt;/p&gt;_x000a_&lt;p&gt;If that doesn't work Clear Contents of the cells with dates and set Display Format to General, then Redo Conditinal Formating_x000a_&lt;/p&gt;_x000a_"/>
    <d v="2010-06-11T00:13:14"/>
    <n v="0"/>
    <x v="3"/>
    <x v="1"/>
    <b v="1"/>
    <x v="1"/>
    <n v="6"/>
    <n v="40339.65902777778"/>
    <n v="0.35016203703708015"/>
    <n v="450"/>
    <d v="2010-06-11T00:00:00"/>
    <s v="cyrilz"/>
    <x v="1958"/>
  </r>
  <r>
    <n v="1987"/>
    <n v="1"/>
    <x v="516"/>
    <x v="367"/>
    <s v="&lt;p&gt;Not sure if that will work or not..... but thanks.&lt;/p&gt;_x000a_&lt;p&gt;This is for my daughter, who's using a mac.  so she won't able to try it with the vba code_x000a_&lt;/p&gt;_x000a_"/>
    <d v="2010-06-11T00:37:38"/>
    <n v="0"/>
    <x v="2"/>
    <x v="0"/>
    <b v="1"/>
    <x v="0"/>
    <n v="6"/>
    <n v="40339.933333333334"/>
    <n v="0"/>
    <n v="450"/>
    <d v="2010-06-11T00:00:00"/>
    <n v="0"/>
    <x v="1959"/>
  </r>
  <r>
    <n v="1988"/>
    <n v="1"/>
    <x v="512"/>
    <x v="0"/>
    <s v="&lt;p&gt;the results are kind of ready. I am just waiting for excel school registrations to be over before announcing the results.._x000a_&lt;/p&gt;_x000a_"/>
    <d v="2010-06-11T01:54:38"/>
    <n v="0"/>
    <x v="3"/>
    <x v="0"/>
    <b v="1"/>
    <x v="0"/>
    <n v="6"/>
    <n v="40338.650694444441"/>
    <n v="0"/>
    <n v="450"/>
    <d v="2010-06-11T00:00:00"/>
    <n v="0"/>
    <x v="1960"/>
  </r>
  <r>
    <n v="1989"/>
    <n v="1"/>
    <x v="514"/>
    <x v="3"/>
    <s v="&lt;p&gt;Hello Hui,&lt;/p&gt;_x000a_&lt;p&gt;I've based the formating against the value of the cell (&amp;lt; 30000 or &amp;gt; 30000)&lt;br /&gt;_x000a_but now I've changed to your way (which seems better with less calculations).&lt;br /&gt;_x000a_Format 1 is &quot;dd/mm&quot;, format 2 is &quot;Standard.&quot;&lt;/p&gt;_x000a_&lt;p&gt;Now the behaviour is a bit different :&lt;/p&gt;_x000a_&lt;p&gt;When I select &quot;day&quot; I have the date format (which is ok)&lt;br /&gt;_x000a_When I select &quot;Week&quot; I have the date format. I press F2 then enter it switches&lt;br /&gt;_x000a_When I select back &quot;Day&quot;, the format is &quot;date&quot;... (repeat then).&lt;/p&gt;_x000a_&lt;p&gt;I've also checked that the format in the cells is Standard by default.&lt;/p&gt;_x000a_&lt;p&gt;ANy (other) clue  :-) ?_x000a_&lt;/p&gt;_x000a_"/>
    <d v="2010-06-11T13:52:42"/>
    <n v="0"/>
    <x v="4"/>
    <x v="0"/>
    <b v="1"/>
    <x v="0"/>
    <n v="6"/>
    <n v="40339.65902777778"/>
    <n v="0"/>
    <n v="450"/>
    <d v="2010-06-11T00:00:00"/>
    <n v="0"/>
    <x v="1961"/>
  </r>
  <r>
    <n v="1990"/>
    <n v="1"/>
    <x v="514"/>
    <x v="2"/>
    <s v="&lt;p&gt;Cyril&lt;br /&gt;_x000a_Still works ok for me, the way I have interpreted how you have described it, and still No need for F2&lt;/p&gt;_x000a_&lt;p&gt;Can you type out your rules exactly as you have then in Conditional Formatting or&lt;br /&gt;_x000a_post a small example of what your problem is somewhere_x000a_&lt;/p&gt;_x000a_"/>
    <d v="2010-06-11T14:17:37"/>
    <n v="0"/>
    <x v="5"/>
    <x v="1"/>
    <b v="1"/>
    <x v="1"/>
    <n v="6"/>
    <n v="40339.65902777778"/>
    <n v="0.93653935185284354"/>
    <n v="451"/>
    <d v="2010-06-11T00:00:00"/>
    <s v="cyrilz"/>
    <x v="1962"/>
  </r>
  <r>
    <n v="1991"/>
    <n v="1"/>
    <x v="512"/>
    <x v="2"/>
    <s v="&lt;p&gt;Cyril&lt;br /&gt;_x000a_Have a read of this post at Contextures Blog&lt;br /&gt;_x000a_http://www.contextures.com/xlDataVal10.html&lt;/p&gt;_x000a_&lt;p&gt;It will do everything you want plus allow you to change the Font Size, Color and much more_x000a_&lt;/p&gt;_x000a_"/>
    <d v="2010-06-11T14:27:40"/>
    <n v="0"/>
    <x v="4"/>
    <x v="1"/>
    <b v="1"/>
    <x v="1"/>
    <n v="6"/>
    <n v="40338.650694444441"/>
    <n v="1.9518518518525525"/>
    <n v="452"/>
    <d v="2010-06-11T00:00:00"/>
    <s v="cyrilz"/>
    <x v="1963"/>
  </r>
  <r>
    <n v="1992"/>
    <n v="1"/>
    <x v="517"/>
    <x v="368"/>
    <s v="&lt;p&gt;When i create a dropdown list through data validation the font size in that list looks incredibly small.  How can I increase the text size in the dropdown?_x000a_&lt;/p&gt;_x000a_"/>
    <d v="2010-06-11T20:37:39"/>
    <n v="0"/>
    <x v="0"/>
    <x v="0"/>
    <b v="0"/>
    <x v="0"/>
    <n v="6"/>
    <n v="40340.859027777777"/>
    <n v="0"/>
    <n v="452"/>
    <d v="2010-06-11T00:00:00"/>
    <n v="0"/>
    <x v="1964"/>
  </r>
  <r>
    <n v="1993"/>
    <n v="1"/>
    <x v="517"/>
    <x v="163"/>
    <s v="&lt;p&gt;Hi BSmith,&lt;/p&gt;_x000a_&lt;p&gt;May be this link will help?&lt;/p&gt;_x000a_&lt;p&gt;http://www.contextures.com/xldataval08.html#Font_x000a_&lt;/p&gt;_x000a_"/>
    <d v="2010-06-11T21:14:18"/>
    <n v="0"/>
    <x v="1"/>
    <x v="0"/>
    <b v="1"/>
    <x v="0"/>
    <n v="6"/>
    <n v="40340.859027777777"/>
    <n v="0"/>
    <n v="452"/>
    <d v="2010-06-11T00:00:00"/>
    <n v="0"/>
    <x v="1965"/>
  </r>
  <r>
    <n v="1994"/>
    <n v="1"/>
    <x v="518"/>
    <x v="369"/>
    <s v="&lt;p&gt;hi all, this is my first time in the forum, my question is that how can i edit a cell which is in reference/link to another sheet(masterlist sheet), is there a way in which i will not go to the masterlist sheet, if i edit the current cell it display the formulas. but not the actual data.&lt;/p&gt;_x000a_&lt;p&gt;thanks.&lt;br /&gt;_x000a_nol_x000a_&lt;/p&gt;_x000a_"/>
    <d v="2010-06-13T00:38:45"/>
    <n v="0"/>
    <x v="0"/>
    <x v="0"/>
    <b v="0"/>
    <x v="0"/>
    <n v="1"/>
    <n v="40342.026388888888"/>
    <n v="0"/>
    <n v="452"/>
    <d v="2010-06-13T00:00:00"/>
    <n v="0"/>
    <x v="1966"/>
  </r>
  <r>
    <n v="1995"/>
    <n v="1"/>
    <x v="518"/>
    <x v="2"/>
    <s v="&lt;p&gt;Nol&lt;/p&gt;_x000a_&lt;p&gt;Here are a few options for you &lt;/p&gt;_x000a_&lt;p&gt;You can use Scenarios&lt;br /&gt;_x000a_Goto the Data Tab, What If Analysis Button and Select Scenario Manager&lt;br /&gt;_x000a_But that limits you to changes on the same sheet you are on.&lt;/p&gt;_x000a_&lt;p&gt;or &lt;/p&gt;_x000a_&lt;p&gt;you could write a few macros to either put specific values into the other cell or transfer a value from a cell on your sheet or prompt you for a value&lt;/p&gt;_x000a_&lt;p&gt;or&lt;/p&gt;_x000a_&lt;p&gt;you can open a new window and the display the 2 windows side by side or above each other, set one window to the page with the value and the other window to the results page. Change the value on the Masterlist sheet and the results will change in front of your eyes.&lt;/p&gt;_x000a_&lt;p&gt;Why can't you just change sheets and change the value and then change back ?_x000a_&lt;/p&gt;_x000a_"/>
    <d v="2010-06-13T02:44:59"/>
    <n v="0"/>
    <x v="1"/>
    <x v="1"/>
    <b v="1"/>
    <x v="1"/>
    <n v="1"/>
    <n v="40342.026388888888"/>
    <n v="8.8182870371383615E-2"/>
    <n v="453"/>
    <d v="2010-06-13T00:00:00"/>
    <s v="baynoli"/>
    <x v="1967"/>
  </r>
  <r>
    <n v="1996"/>
    <n v="1"/>
    <x v="518"/>
    <x v="369"/>
    <s v="&lt;p&gt;hi hui, thanks for the reply...i will try this. Regarding you question, I just want to work on a common worksheet without having changing sheet. Like a dashboard, where i can work on the same page and linking all the others._x000a_&lt;/p&gt;_x000a_"/>
    <d v="2010-06-13T06:08:03"/>
    <n v="0"/>
    <x v="2"/>
    <x v="0"/>
    <b v="1"/>
    <x v="0"/>
    <n v="1"/>
    <n v="40342.026388888888"/>
    <n v="0"/>
    <n v="453"/>
    <d v="2010-06-13T00:00:00"/>
    <n v="0"/>
    <x v="1968"/>
  </r>
  <r>
    <n v="1997"/>
    <n v="1"/>
    <x v="519"/>
    <x v="370"/>
    <s v="&lt;p&gt;Thanks to all who post stuff on here - makes life a little easier for the rest of us!&lt;/p&gt;_x000a_&lt;p&gt;Heres my prob. I want to create a dashboard from loads of different stuff, the problem is my dashboard isnt just charts - its tables, and because the tables are based on different types of data (for example - numbers columns 1 to 3 then text, then number, text, number in next table) I cant line up the columns in the dashboard (one table above another) - ie some of the data in some of the tables needs wide columns, how do I create a dashboard with columns of diff widths?&lt;br /&gt;_x000a_I dont think it can be done... cant use anything but EXCEL basic functions - no VBA.&lt;/p&gt;_x000a_&lt;p&gt;Thank_x000a_&lt;/p&gt;_x000a_"/>
    <d v="2010-06-13T15:04:57"/>
    <n v="0"/>
    <x v="0"/>
    <x v="0"/>
    <b v="0"/>
    <x v="0"/>
    <n v="1"/>
    <n v="40342.62777777778"/>
    <n v="0"/>
    <n v="453"/>
    <d v="2010-06-13T00:00:00"/>
    <n v="0"/>
    <x v="1969"/>
  </r>
  <r>
    <n v="1998"/>
    <n v="1"/>
    <x v="519"/>
    <x v="163"/>
    <s v="&lt;p&gt;Hi JayTee,&lt;/p&gt;_x000a_&lt;p&gt;May be by setting up your second set of data over to the right you can then use the camera tool and take a picture, then put that under the first lot of data?&lt;/p&gt;_x000a_&lt;p&gt;http://chandoo.org/wp/2008/12/02/excel-camera-tool-help/_x000a_&lt;/p&gt;_x000a_"/>
    <d v="2010-06-13T17:01:58"/>
    <n v="0"/>
    <x v="1"/>
    <x v="0"/>
    <b v="1"/>
    <x v="0"/>
    <n v="1"/>
    <n v="40342.62777777778"/>
    <n v="0"/>
    <n v="453"/>
    <d v="2010-06-13T00:00:00"/>
    <n v="0"/>
    <x v="1970"/>
  </r>
  <r>
    <n v="1999"/>
    <n v="1"/>
    <x v="519"/>
    <x v="2"/>
    <s v="&lt;p&gt;JayTee&lt;/p&gt;_x000a_&lt;p&gt;Just because you want 3 columns doesn't mean you have to use 3 columns.&lt;br /&gt;_x000a_You can use up to a dozen or so columns and then use them as you please.&lt;br /&gt;_x000a_I often use columns with tables to give the appearance of indenting.&lt;br /&gt;_x000a_You can use tools like Left, Indent and Centre Across Selection to adjust alignment of text.&lt;/p&gt;_x000a_&lt;p&gt;The good thing about having lots of columns is that you can use them to snap your charts and as Oldchippy suggested Camera Tool images, to. Snap by holding the Alt Key as you drag a corner or side of a Chart, Picture or Camera Tool and the object will snap to column and row boundaries. Not only will it snap but if you change the column/row widths the objects change size as well._x000a_&lt;/p&gt;_x000a_"/>
    <d v="2010-06-14T00:04:34"/>
    <n v="0"/>
    <x v="2"/>
    <x v="1"/>
    <b v="1"/>
    <x v="1"/>
    <n v="2"/>
    <n v="40342.62777777778"/>
    <n v="0.37539351851592073"/>
    <n v="454"/>
    <d v="2010-06-14T00:00:00"/>
    <s v="JayTee"/>
    <x v="1971"/>
  </r>
  <r>
    <n v="2000"/>
    <n v="5"/>
    <x v="520"/>
    <x v="0"/>
    <s v="&lt;p&gt;Hello Fellows,&lt;/p&gt;_x000a_&lt;p&gt;I have an exciting news for you. Excel School online excel training program is now open for registrations. &lt;/p&gt;_x000a_&lt;p&gt;It is an online program with over 20 hours of excel training videos, 40+ excel files with tons of examples and fully loaded with awesome ninja powerhacks to take you to next level in Excel.&lt;/p&gt;_x000a_&lt;p&gt;Since you are a member of Chandoo.org forums, I would like to offer 10% discount to you. &lt;/p&gt;_x000a_&lt;ol&gt;_x000a_&lt;li&gt;Just go to &lt;a href=&quot;http://chandoo.org/wp/excel-school/&quot;&gt;Excel School Sales Page&lt;/a&gt;&lt;/li&gt;_x000a_&lt;li&gt;Choose the option you want&lt;/li&gt;_x000a_&lt;li&gt;Enter the discount code &lt;strong&gt;sumproductif&lt;/strong&gt;&lt;/li&gt;_x000a_&lt;li&gt;checkout&lt;/li&gt;_x000a_&lt;li&gt;That is all! you are on your way to excel awesomeness&lt;/li&gt;_x000a_&lt;/ol&gt;_x000a_&lt;p&gt;If you have any questions, checkout FAQ page (http://chandoo.org/wp/excel-school/faqs/ ) or post a reply here.&lt;/p&gt;_x000a_&lt;p&gt;See you in Excel School. :)_x000a_&lt;/p&gt;_x000a_"/>
    <d v="2010-06-14T07:38:29"/>
    <n v="0"/>
    <x v="0"/>
    <x v="0"/>
    <b v="0"/>
    <x v="0"/>
    <n v="2"/>
    <n v="40343.318055555559"/>
    <n v="0"/>
    <n v="454"/>
    <d v="2010-06-14T00:00:00"/>
    <n v="0"/>
    <x v="1972"/>
  </r>
  <r>
    <n v="2001"/>
    <n v="1"/>
    <x v="521"/>
    <x v="208"/>
    <s v="&lt;p&gt;Hi,&lt;/p&gt;_x000a_&lt;p&gt;I am having a problem with my list of data.  Here is the back ground the figure provided in column E is the total number of leaflets that I received , i want to ensure that no individual (listed in column A) gets less than 5.  I also want to ensure that the overall total of column B is never a negative figure, it can equal zero.&lt;/p&gt;_x000a_&lt;p&gt;In column C I have a weighting which is used to ensure that more important persons receive more items than lesser mortals.&lt;/p&gt;_x000a_&lt;p&gt;Here is my formula that I am using in column B&lt;/p&gt;_x000a_&lt;p&gt;&lt;code&gt;=(ROUND(SUM(E$3 * C5),0)*2)&lt;/code&gt;&lt;/p&gt;_x000a_&lt;p&gt;The formula rounds up the answer so that it is an even number. &lt;/p&gt;_x000a_&lt;p&gt;http://cid-4afa362f91d4ccc5.office.live.com/view.aspx/Public/Leaflets%20Distribution%20List.xls_x000a_&lt;/p&gt;_x000a_"/>
    <d v="2010-06-14T22:58:02"/>
    <n v="0"/>
    <x v="0"/>
    <x v="0"/>
    <b v="0"/>
    <x v="0"/>
    <n v="2"/>
    <n v="40343.956944444442"/>
    <n v="0"/>
    <n v="454"/>
    <d v="2010-06-14T00:00:00"/>
    <n v="0"/>
    <x v="1973"/>
  </r>
  <r>
    <n v="2002"/>
    <n v="1"/>
    <x v="521"/>
    <x v="0"/>
    <s v="&lt;p&gt;I am stumped.. you have a total of 150 leaflets. and more than 30 people in column A. That means some of them are going to get less than 5. &lt;/p&gt;_x000a_&lt;p&gt;Also, column b cant be negative if you use a formula like above. I am not sure if I understood your question.&lt;/p&gt;_x000a_&lt;p&gt;Can you rephrase it or let us know where you are struggling..._x000a_&lt;/p&gt;_x000a_"/>
    <d v="2010-06-14T23:23:22"/>
    <n v="0"/>
    <x v="1"/>
    <x v="0"/>
    <b v="1"/>
    <x v="0"/>
    <n v="2"/>
    <n v="40343.956944444442"/>
    <n v="0"/>
    <n v="454"/>
    <d v="2010-06-14T00:00:00"/>
    <n v="0"/>
    <x v="1974"/>
  </r>
  <r>
    <n v="2003"/>
    <n v="1"/>
    <x v="521"/>
    <x v="2"/>
    <s v="&lt;p&gt;Scouse&lt;br /&gt;_x000a_The Total of your weighting's adds up to 0.463, should it be 1.00?&lt;/p&gt;_x000a_&lt;p&gt;If you pro-rata your 150 items across the weightings using&lt;br /&gt;_x000a_B5: =+ROUND((C5/SUM($C$5:$C$46))*$E$3,0)&lt;br /&gt;_x000a_and copy down, that will distribute 148 of the 150 items&lt;/p&gt;_x000a_&lt;p&gt;But as Chandoo pointed out you can't have more than 5 per person with 150 items between 40 people, you need at least 200 items without taking into account weighting&lt;/p&gt;_x000a_&lt;p&gt;In fact you need 318 items to ensure that using the weightings each person gets at least 5 items.&lt;br /&gt;_x000a_(Do a Goal Seek with the above formula in Column B)_x000a_&lt;/p&gt;_x000a_"/>
    <d v="2010-06-14T23:48:43"/>
    <n v="0"/>
    <x v="2"/>
    <x v="1"/>
    <b v="1"/>
    <x v="1"/>
    <n v="2"/>
    <n v="40343.956944444442"/>
    <n v="3.5219907411374152E-2"/>
    <n v="455"/>
    <d v="2010-06-14T00:00:00"/>
    <s v="Scouse"/>
    <x v="1975"/>
  </r>
  <r>
    <n v="2004"/>
    <n v="4"/>
    <x v="0"/>
    <x v="371"/>
    <s v="&lt;p&gt;Hi everyone&lt;/p&gt;_x000a_&lt;p&gt;I look forward to picking your brains and hopefully helping people out where I can.&lt;/p&gt;_x000a_&lt;p&gt;Many thanks&lt;br /&gt;_x000a_Mike._x000a_&lt;/p&gt;_x000a_"/>
    <d v="2010-06-15T09:26:43"/>
    <n v="0"/>
    <x v="51"/>
    <x v="0"/>
    <b v="1"/>
    <x v="0"/>
    <n v="3"/>
    <n v="40019.929861111108"/>
    <n v="0"/>
    <n v="455"/>
    <d v="2010-06-15T00:00:00"/>
    <n v="0"/>
    <x v="1976"/>
  </r>
  <r>
    <n v="2006"/>
    <n v="1"/>
    <x v="522"/>
    <x v="342"/>
    <s v="&lt;p&gt;G'Day there,&lt;/p&gt;_x000a_&lt;p&gt;I found an article from CodeProject that I subscribed that gives me snippets or news of the programming industry and other interests in general. The URL is http://www.codeproject.com/ for interested fellas.&lt;/p&gt;_x000a_&lt;p&gt;What REALLY caught my eye is regarding Excel and databases, this posting given from CodeProject by Jason Baptiste, here is the URL, you may have to cut and paste into your browser to make it work,&lt;/p&gt;_x000a_&lt;p&gt;http://jasonlbaptiste.com/startups/microsoft-excel-is-the-worlds-most-used-database/&lt;/p&gt;_x000a_&lt;p&gt;Enjoy this lighter reading.&lt;/p&gt;_x000a_&lt;p&gt;Cheers,&lt;br /&gt;_x000a_Psionic_x000a_&lt;/p&gt;_x000a_"/>
    <d v="2010-06-15T10:11:48"/>
    <n v="0"/>
    <x v="0"/>
    <x v="0"/>
    <b v="0"/>
    <x v="0"/>
    <n v="3"/>
    <n v="40344.424305555556"/>
    <n v="0"/>
    <n v="455"/>
    <d v="2010-06-15T00:00:00"/>
    <n v="0"/>
    <x v="1977"/>
  </r>
  <r>
    <n v="2007"/>
    <n v="1"/>
    <x v="522"/>
    <x v="0"/>
    <s v="&lt;p&gt;while the intentions are noble, any product that could replace excel and do what excel does would end up looking like excel :D_x000a_&lt;/p&gt;_x000a_"/>
    <d v="2010-06-15T12:17:02"/>
    <n v="0"/>
    <x v="1"/>
    <x v="0"/>
    <b v="1"/>
    <x v="0"/>
    <n v="3"/>
    <n v="40344.424305555556"/>
    <n v="0"/>
    <n v="455"/>
    <d v="2010-06-15T00:00:00"/>
    <n v="0"/>
    <x v="1978"/>
  </r>
  <r>
    <n v="2008"/>
    <n v="4"/>
    <x v="0"/>
    <x v="0"/>
    <s v="&lt;blockquote&gt;&lt;p&gt;BTW Chandoo, I used to work at TCS, JNR a few yrs back... :) &lt;/p&gt;&lt;/blockquote&gt;_x000a_&lt;p&gt;wow... world is a small place indeed. I am sure we would have seen each other in canteen or corridors.. :)_x000a_&lt;/p&gt;_x000a_"/>
    <d v="2010-06-15T12:23:57"/>
    <n v="0"/>
    <x v="52"/>
    <x v="0"/>
    <b v="1"/>
    <x v="0"/>
    <n v="3"/>
    <n v="40019.929861111108"/>
    <n v="0"/>
    <n v="455"/>
    <d v="2010-06-15T00:00:00"/>
    <n v="0"/>
    <x v="1979"/>
  </r>
  <r>
    <n v="2009"/>
    <n v="1"/>
    <x v="523"/>
    <x v="232"/>
    <s v="&lt;p&gt;I have 2 sheets.  In one sheet I have a series of Invoice No. in A column and company name in B column.  Comp names repeated many times.&lt;br /&gt;_x000a_In the 2nd sheet I want a formula something like this.&lt;br /&gt;_x000a_In one cell I will mention company name and in other cell mention the any no*&lt;br /&gt;_x000a_I need to pick up the random invoices from the 1st sheet based on company and *no.&lt;/p&gt;_x000a_&lt;p&gt;For eg: If I have 30 invoice for A company in sheet 1.  In sheet 2 will mention A and number is 5.  So I need to get A companies any 5 random invoice no. from that list. &lt;/p&gt;_x000a_&lt;p&gt;*no. = it may varry every day.&lt;/p&gt;_x000a_&lt;p&gt;Is there any formula or any way to do this.&lt;/p&gt;_x000a_&lt;p&gt;Regards,&lt;br /&gt;_x000a_vinu_x000a_&lt;/p&gt;_x000a_"/>
    <d v="2010-06-15T13:34:53"/>
    <n v="0"/>
    <x v="0"/>
    <x v="0"/>
    <b v="0"/>
    <x v="0"/>
    <n v="3"/>
    <n v="40344.56527777778"/>
    <n v="0"/>
    <n v="455"/>
    <d v="2010-06-15T00:00:00"/>
    <n v="0"/>
    <x v="1980"/>
  </r>
  <r>
    <n v="2010"/>
    <n v="1"/>
    <x v="523"/>
    <x v="2"/>
    <s v="&lt;p&gt;Vinu&lt;/p&gt;_x000a_&lt;p&gt;On the first sheet I would add a helper column which will contain a formula =if(Company_on_This_Row = CompanyPg2, rand(),&quot;&quot;)&lt;/p&gt;_x000a_&lt;p&gt;Then I would have a rank Column which will Rank the Helper Column&lt;/p&gt;_x000a_&lt;p&gt;Back to page 2, add a column with Numbers 1,2,3...X&lt;br /&gt;_x000a_and then use an Offset(Match()) to retrieve the x Inv. values from the first page using the Rank to match the numbers on Page 2&lt;br /&gt;_x000a_Example here: http://rapidshare.com/files/399299952/Vinu_100615.xls.html_x000a_&lt;/p&gt;_x000a_"/>
    <d v="2010-06-15T13:54:57"/>
    <n v="0"/>
    <x v="1"/>
    <x v="1"/>
    <b v="1"/>
    <x v="1"/>
    <n v="3"/>
    <n v="40344.56527777778"/>
    <n v="1.4548611106874887E-2"/>
    <n v="456"/>
    <d v="2010-06-15T00:00:00"/>
    <s v="vinu"/>
    <x v="1981"/>
  </r>
  <r>
    <n v="2011"/>
    <n v="1"/>
    <x v="523"/>
    <x v="232"/>
    <s v="&lt;p&gt;Thanks a lot Hui. I have 2 questions.&lt;br /&gt;_x000a_1. If I want to see all the comp invoices at onece(bcz any how company name wont change, only the no. of invoices will change, so if I keep other company name in next cell, Do I need to keep helper column in the 1st sheet for all the companies.&lt;/p&gt;_x000a_&lt;p&gt;2. From a list of data If I want to pick randomly 5 numbers, whats the forumla.&lt;/p&gt;_x000a_&lt;p&gt;Thanks.&lt;br /&gt;_x000a_Vinu._x000a_&lt;/p&gt;_x000a_"/>
    <d v="2010-06-15T15:42:57"/>
    <n v="0"/>
    <x v="2"/>
    <x v="0"/>
    <b v="1"/>
    <x v="0"/>
    <n v="3"/>
    <n v="40344.56527777778"/>
    <n v="0"/>
    <n v="456"/>
    <d v="2010-06-15T00:00:00"/>
    <n v="0"/>
    <x v="1982"/>
  </r>
  <r>
    <n v="2012"/>
    <n v="1"/>
    <x v="524"/>
    <x v="324"/>
    <s v="&lt;p&gt;For stock option trading there is a chart called a &quot;Profit-and-Loss&quot; form. I would like to create a template in xl and use during my analysis.&lt;/p&gt;_x000a_&lt;p&gt;The form consists of vertical scale and horizontal scale. The vert scale (y-axis) is left justified and starting from the bottom and working to the top would have increments of -10, -5, 0, +5, +10. The horiz scale (x-axis) would extend from the 0 increment to the right as a solid horiz line. This horiz line would be divided evenly into 6-8 sections.&lt;/p&gt;_x000a_&lt;p&gt;For the horiz line the major lines would be the evenly divided sections. This would form a grid. I would also like to subdivide these lines for better accuracy. I would like to have the major lines displayed as dark lines and the minor lines displayed as a lighter line when I print the form.&lt;/p&gt;_x000a_&lt;p&gt;+10 |----------------------- &amp;lt;== these are the major lines&lt;br /&gt;_x000a_    |&lt;br /&gt;_x000a_+5  |-----------------------&lt;br /&gt;_x000a_    |&lt;br /&gt;_x000a_ 0  |--|--|--|--|--|--|--|--| &amp;lt;== I want to extend these increments to form the grid.&lt;br /&gt;_x000a_    |&lt;br /&gt;_x000a_-5  |-----------------------&lt;br /&gt;_x000a_    |                         &amp;lt;== can I add vert lines that will print lighter?&lt;br /&gt;_x000a_-10 |-----------------------&lt;/p&gt;_x000a_&lt;p&gt;Any ideas on this? Is there something in xl that is close to this that I could use.&lt;br /&gt;_x000a_I'm trying to come up with a form that looks nice but can't seem to pull it together.&lt;/p&gt;_x000a_&lt;p&gt;Thanks,&lt;br /&gt;_x000a_Jake_x000a_&lt;/p&gt;_x000a_"/>
    <d v="2010-06-15T15:51:36"/>
    <n v="0"/>
    <x v="0"/>
    <x v="0"/>
    <b v="0"/>
    <x v="0"/>
    <n v="3"/>
    <n v="40344.660416666666"/>
    <n v="0"/>
    <n v="456"/>
    <d v="2010-06-15T00:00:00"/>
    <n v="0"/>
    <x v="1983"/>
  </r>
  <r>
    <n v="2013"/>
    <n v="1"/>
    <x v="525"/>
    <x v="372"/>
    <s v="&lt;p&gt;Hi,&lt;br /&gt;_x000a_     I am having problems coming up with a solution to this: I have two columns, one with a list of unit prices and one with an x,2x,3x,etc (where &quot;x&quot; is to denote # of units).  I am trying to avoid using just a number for # of units, although I realize a simple sumproduct(a:a,b:b) would probably work.&lt;br /&gt;_x000a_     I am stuck because I cannot figure out how to create the formula to correctly sum the total price (units prices * number of corresponding units) WITHOUT using an actual number for the # of units.  If you can't already tell, I am trying to build a  budget template where a user will use a drop-down (data validation) to select the number of units, and the total cost will be a sum at the bottom of the column.  For a better visual, please see below:&lt;/p&gt;_x000a_&lt;p&gt;Column A                 Column B&lt;br /&gt;_x000a_$49                         x&lt;br /&gt;_x000a_$25                         2x&lt;br /&gt;_x000a_$100                        x&lt;br /&gt;_x000a_$325                        3x&lt;/p&gt;_x000a_&lt;p&gt;          total cost   =WHAT FORMULA to get ((49*1)+(25*2)+ ect...)???&lt;/p&gt;_x000a_&lt;p&gt;Please help!!&lt;/p&gt;_x000a_&lt;p&gt;Thanks!_x000a_&lt;/p&gt;_x000a_"/>
    <d v="2010-06-15T16:22:08"/>
    <n v="0"/>
    <x v="0"/>
    <x v="0"/>
    <b v="0"/>
    <x v="0"/>
    <n v="3"/>
    <n v="40344.681944444441"/>
    <n v="0"/>
    <n v="456"/>
    <d v="2010-06-15T00:00:00"/>
    <n v="0"/>
    <x v="1984"/>
  </r>
  <r>
    <n v="2014"/>
    <n v="1"/>
    <x v="510"/>
    <x v="262"/>
    <s v="&lt;p&gt;Hui, &lt;/p&gt;_x000a_&lt;p&gt;Once again thanks for answering my question. I did a few tests and it looks fine, so I am gonna break the links and send out the reports. Thank you for your help.&lt;/p&gt;_x000a_&lt;p&gt;Gert-Jan_x000a_&lt;/p&gt;_x000a_"/>
    <d v="2010-06-15T19:30:35"/>
    <n v="0"/>
    <x v="2"/>
    <x v="0"/>
    <b v="1"/>
    <x v="0"/>
    <n v="3"/>
    <n v="40337.938194444447"/>
    <n v="0"/>
    <n v="456"/>
    <d v="2010-06-15T00:00:00"/>
    <n v="0"/>
    <x v="1985"/>
  </r>
  <r>
    <n v="2015"/>
    <n v="1"/>
    <x v="526"/>
    <x v="132"/>
    <s v="&lt;p&gt;Hi all,&lt;/p&gt;_x000a_&lt;p&gt;Using Excel 2007&lt;br /&gt;_x000a_I have forumlas that summarize A/R data by Invoice Type&lt;br /&gt;_x000a_I then inserted a data bar chart on the resulting values&lt;br /&gt;_x000a_I tweaked the bar chart and got it looking good&lt;br /&gt;_x000a_Now I'm tring to align the data bar chart to the values so it almost appears that the values are on the Y Axis&lt;/p&gt;_x000a_&lt;p&gt;I'm very close, but it is not quite right.&lt;br /&gt;_x000a_I looked at this tutorial and mine is very similar, but this one is not quite right either.&lt;br /&gt;_x000a_http://chandoo.org/wp/2008/10/20/excel-dashboard-tutorial/&lt;/p&gt;_x000a_&lt;p&gt;Thanks.&lt;br /&gt;_x000a_Kind regards,&lt;br /&gt;_x000a_Winston_x000a_&lt;/p&gt;_x000a_"/>
    <d v="2010-06-15T20:40:16"/>
    <n v="0"/>
    <x v="0"/>
    <x v="0"/>
    <b v="0"/>
    <x v="0"/>
    <n v="3"/>
    <n v="40344.861111111109"/>
    <n v="0"/>
    <n v="456"/>
    <d v="2010-06-15T00:00:00"/>
    <n v="0"/>
    <x v="1986"/>
  </r>
  <r>
    <n v="2016"/>
    <n v="1"/>
    <x v="525"/>
    <x v="348"/>
    <s v="&lt;p&gt;Hi Steve,&lt;/p&gt;_x000a_&lt;p&gt;You can use a helper column with the following formula  :&lt;/p&gt;_x000a_&lt;p&gt;This will extract the figures before the x and convert it to a number&lt;/p&gt;_x000a_&lt;p&gt;=IF(FIND(&quot;x&quot;,C2,1)=1,1,MID(C2,1,FIND(&quot;x&quot;,C2,1)-1))&lt;br /&gt;_x000a_You can the use the Sumproduct with the helper column&lt;/p&gt;_x000a_&lt;p&gt;cheers&lt;/p&gt;_x000a_&lt;p&gt;kanti_x000a_&lt;/p&gt;_x000a_"/>
    <d v="2010-06-15T22:50:15"/>
    <n v="0"/>
    <x v="1"/>
    <x v="0"/>
    <b v="1"/>
    <x v="0"/>
    <n v="3"/>
    <n v="40344.681944444441"/>
    <n v="0"/>
    <n v="456"/>
    <d v="2010-06-15T00:00:00"/>
    <n v="0"/>
    <x v="1987"/>
  </r>
  <r>
    <n v="2017"/>
    <n v="1"/>
    <x v="525"/>
    <x v="348"/>
    <s v="&lt;p&gt;Hi Steve,&lt;/p&gt;_x000a_&lt;p&gt;I used the worng columns the formula with your columns would be in Column C as follows:&lt;/p&gt;_x000a_&lt;p&gt;=--IF(FIND(&quot;x&quot;,B2,1)=1,1,MID(B2,1,FIND(&quot;x&quot;,B2,1)-1))&lt;/p&gt;_x000a_&lt;p&gt;note the double negative signd before the IF&lt;/p&gt;_x000a_&lt;p&gt;Cheers&lt;/p&gt;_x000a_&lt;p&gt;kanti_x000a_&lt;/p&gt;_x000a_"/>
    <d v="2010-06-15T22:52:47"/>
    <n v="0"/>
    <x v="2"/>
    <x v="0"/>
    <b v="1"/>
    <x v="0"/>
    <n v="3"/>
    <n v="40344.681944444441"/>
    <n v="0"/>
    <n v="456"/>
    <d v="2010-06-15T00:00:00"/>
    <n v="0"/>
    <x v="1988"/>
  </r>
  <r>
    <n v="2018"/>
    <n v="1"/>
    <x v="524"/>
    <x v="2"/>
    <s v="&lt;p&gt;Jake&lt;br /&gt;_x000a_You have a number of options, but it depends on the final requirement.&lt;br /&gt;_x000a_Are you going to use it for manual charting or recording no.s?&lt;/p&gt;_x000a_&lt;p&gt;1. Gridlines&lt;br /&gt;_x000a_You can use Gridlines on cells, to make whatever tabkles you want.&lt;br /&gt;_x000a_There are half a dozen different thicknesses and double lines as well as colors to choose from. Seelct the cells you want to put a line on and Right Click, Format Cells, Select Border and set your options. You can change your Row heights and Column thickness to suit.&lt;/p&gt;_x000a_&lt;p&gt;2. Chart&lt;br /&gt;_x000a_You can setup a Chart and then delete the Data and Axis labels if you don't want them.&lt;br /&gt;_x000a_Charts can have Bold Lines every 10 and thinner lines every 2 if that what you want.&lt;/p&gt;_x000a_&lt;p&gt;Both options can be annotated or labelled to suit.&lt;br /&gt;_x000a_The first option allows you to use cell colors to shade the backgrounds of individual cells._x000a_&lt;/p&gt;_x000a_"/>
    <d v="2010-06-15T23:48:19"/>
    <n v="0"/>
    <x v="1"/>
    <x v="1"/>
    <b v="1"/>
    <x v="1"/>
    <n v="3"/>
    <n v="40344.660416666666"/>
    <n v="0.33146990741079208"/>
    <n v="457"/>
    <d v="2010-06-15T00:00:00"/>
    <s v="jackmanjls"/>
    <x v="1989"/>
  </r>
  <r>
    <n v="2019"/>
    <n v="1"/>
    <x v="526"/>
    <x v="2"/>
    <s v="&lt;p&gt;Winston&lt;br /&gt;_x000a_To get the bars to line up perfectly use Alt and Drag, but do it on the Plot Area, not the Chart Area.&lt;/p&gt;_x000a_&lt;p&gt;Make the Chart slightly bigger than the rows where the data is&lt;br /&gt;_x000a_Select the Plot Area, the rectangular area within the chart that contains the Bars (not the chart area)&lt;br /&gt;_x000a_Hold the Alt Key as you drag either sides or corder handles to snap the Plot Area to the cell bouundaries.&lt;br /&gt;_x000a_If you have 4 rows of data and 4 Bars they sghould all now be lined up perfectly.&lt;/p&gt;_x000a_&lt;p&gt;Select the Chart Area and get rid of Borders and set Background Color to None_x000a_&lt;/p&gt;_x000a_"/>
    <d v="2010-06-16T00:02:23"/>
    <n v="0"/>
    <x v="1"/>
    <x v="1"/>
    <b v="1"/>
    <x v="1"/>
    <n v="4"/>
    <n v="40344.861111111109"/>
    <n v="0.14054398148437031"/>
    <n v="458"/>
    <d v="2010-06-16T00:00:00"/>
    <s v="wsnyder"/>
    <x v="1990"/>
  </r>
  <r>
    <n v="2020"/>
    <n v="1"/>
    <x v="523"/>
    <x v="2"/>
    <s v="&lt;p&gt;Vinu&lt;br /&gt;_x000a_1. You can either set a large number of rows as described in the orginal response, where X = Number of invoices or you can set the original data area as a Table and then use filters&lt;/p&gt;_x000a_&lt;p&gt;2a. Add a Helper Column and put the =Rand() formula in, Copy and paste Random numbers as values and then sort by the Random Column, pick the first 5 Numbers, or&lt;/p&gt;_x000a_&lt;p&gt;2b. Add 2 Helper Columns to add a Random number and then Rank them as described in the orginal response above._x000a_&lt;/p&gt;_x000a_"/>
    <d v="2010-06-16T00:09:26"/>
    <n v="0"/>
    <x v="3"/>
    <x v="1"/>
    <b v="1"/>
    <x v="1"/>
    <n v="4"/>
    <n v="40344.56527777778"/>
    <n v="0.44127314814977581"/>
    <n v="459"/>
    <d v="2010-06-16T00:00:00"/>
    <s v="vinu"/>
    <x v="1991"/>
  </r>
  <r>
    <n v="2021"/>
    <n v="1"/>
    <x v="525"/>
    <x v="2"/>
    <s v="&lt;p&gt;Steve&lt;br /&gt;_x000a_I would go with the numbers without the X's, which will mean you can use a simple Sumproduct formula to get your answer.&lt;/p&gt;_x000a_&lt;p&gt;You can then use a Custom Number format like # x, #x or #X etc&lt;br /&gt;_x000a_which will display the numbers as you want them_x000a_&lt;/p&gt;_x000a_"/>
    <d v="2010-06-16T00:14:58"/>
    <n v="0"/>
    <x v="3"/>
    <x v="1"/>
    <b v="1"/>
    <x v="1"/>
    <n v="4"/>
    <n v="40344.681944444441"/>
    <n v="0.32844907407707069"/>
    <n v="460"/>
    <d v="2010-06-16T00:00:00"/>
    <s v="Steve P"/>
    <x v="1992"/>
  </r>
  <r>
    <n v="2023"/>
    <n v="1"/>
    <x v="514"/>
    <x v="3"/>
    <s v="&lt;p&gt;Hello Hui,&lt;/p&gt;_x000a_&lt;p&gt;Here's my screenshots (in French, I can't translate screenshots in English :-)&lt;/p&gt;_x000a_&lt;p&gt;Starting point : Planned / Days&lt;br /&gt;_x000a_&lt;code&gt;http://dl.dropbox.com/u/4900864/Gantt000.jpg&lt;/code&gt;&lt;/p&gt;_x000a_&lt;p&gt;Switch to Weeks ==&amp;gt; Wrong format (as shown in img 002)&lt;br /&gt;_x000a_&lt;code&gt;http://dl.dropbox.com/u/4900864/Gantt001.jpg&lt;/code&gt;&lt;br /&gt;_x000a_&lt;code&gt;http://dl.dropbox.com/u/4900864/Gantt002.jpg&lt;/code&gt;&lt;/p&gt;_x000a_&lt;p&gt;Conditional format rules :&lt;br /&gt;_x000a_&lt;code&gt;http://dl.dropbox.com/u/4900864/Gantt003.jpg&lt;/code&gt;&lt;br /&gt;_x000a_N5 contains &quot;Week&quot; or &quot;Day&quot;, and is compared to reference cells.&lt;/p&gt;_x000a_&lt;p&gt;Press F2 in cell and ENTER :&lt;br /&gt;_x000a_&lt;code&gt;http://dl.dropbox.com/u/4900864/Gantt004.jpg&lt;/code&gt;&lt;br /&gt;_x000a_&lt;code&gt;http://dl.dropbox.com/u/4900864/Gantt005.jpg&lt;/code&gt;&lt;/p&gt;_x000a_&lt;p&gt;Thanks in advance if you see any mistake :-)&lt;/p&gt;_x000a_&lt;p&gt;Cyril._x000a_&lt;/p&gt;_x000a_"/>
    <d v="2010-06-16T08:53:58"/>
    <n v="0"/>
    <x v="6"/>
    <x v="0"/>
    <b v="1"/>
    <x v="0"/>
    <n v="4"/>
    <n v="40339.65902777778"/>
    <n v="0"/>
    <n v="460"/>
    <d v="2010-06-16T00:00:00"/>
    <n v="0"/>
    <x v="1993"/>
  </r>
  <r>
    <n v="2024"/>
    <n v="1"/>
    <x v="512"/>
    <x v="3"/>
    <s v="&lt;p&gt;Thanks a lots for this link, but If I can avoid them (macros and forms) I do... since my users won't activate macros if they saw a popup ( kinda paranoids ) !_x000a_&lt;/p&gt;_x000a_"/>
    <d v="2010-06-16T09:07:53"/>
    <n v="0"/>
    <x v="5"/>
    <x v="0"/>
    <b v="1"/>
    <x v="0"/>
    <n v="4"/>
    <n v="40338.650694444441"/>
    <n v="0"/>
    <n v="460"/>
    <d v="2010-06-16T00:00:00"/>
    <n v="0"/>
    <x v="1994"/>
  </r>
  <r>
    <n v="2025"/>
    <n v="1"/>
    <x v="525"/>
    <x v="3"/>
    <s v="&lt;p&gt;Custom number formats are better and a faster way to achieve this, since if you achieve to have a high number of row, Excel will spent all its time calculating the helper column ...&lt;/p&gt;_x000a_&lt;p&gt;Note that they can print too :)_x000a_&lt;/p&gt;_x000a_"/>
    <d v="2010-06-16T09:10:09"/>
    <n v="0"/>
    <x v="4"/>
    <x v="0"/>
    <b v="1"/>
    <x v="0"/>
    <n v="4"/>
    <n v="40344.681944444441"/>
    <n v="0"/>
    <n v="460"/>
    <d v="2010-06-16T00:00:00"/>
    <n v="0"/>
    <x v="1995"/>
  </r>
  <r>
    <n v="2026"/>
    <n v="1"/>
    <x v="525"/>
    <x v="0"/>
    <s v="&lt;p&gt;ok... as Cyril or Hui suggest use actual numbers instead of xs. If that doesnt work, try this formula.&lt;/p&gt;_x000a_&lt;p&gt;=SUMPRODUCT(A1:A10,VALUE(IF(B1:B10=&quot;x&quot;,&quot;1&quot;,SUBSTITUTE(B1:B10,&quot;x&quot;,&quot;&quot;))))&lt;/p&gt;_x000a_&lt;p&gt;you must press CTRL+SHIFT+ENTER after this.&lt;/p&gt;_x000a_&lt;p&gt;If somehow you can get 1x instead of just x, then this non-array formula works too,&lt;/p&gt;_x000a_&lt;p&gt;=SUMPRODUCT(A1:A10,VALUE(SUBSTITUTE(B1:B10,&quot;x&quot;,&quot;&quot;)))_x000a_&lt;/p&gt;_x000a_"/>
    <d v="2010-06-16T09:32:10"/>
    <n v="0"/>
    <x v="5"/>
    <x v="0"/>
    <b v="1"/>
    <x v="0"/>
    <n v="4"/>
    <n v="40344.681944444441"/>
    <n v="0"/>
    <n v="460"/>
    <d v="2010-06-16T00:00:00"/>
    <n v="0"/>
    <x v="1996"/>
  </r>
  <r>
    <n v="2027"/>
    <n v="1"/>
    <x v="522"/>
    <x v="3"/>
    <s v="&lt;p&gt;This article is perfectly right anyway :&lt;/p&gt;_x000a_&lt;p&gt;1. XL is familiar, and easy to set up something. but ...&lt;/p&gt;_x000a_&lt;p&gt;&lt;code&gt;At this point, the headaches usually start rolling in due to version control.&lt;/code&gt; &lt;/p&gt;_x000a_&lt;p&gt;is something coming regularly and I have difficulties to fight out.&lt;br /&gt;_x000a_XL &lt;strong&gt;cannot&lt;/strong&gt; do multiuser / concurrency correctly.&lt;/p&gt;_x000a_&lt;p&gt;Just try to build a SCRUM sheet and share it with your team  :-(_x000a_&lt;/p&gt;_x000a_"/>
    <d v="2010-06-16T09:55:51"/>
    <n v="0"/>
    <x v="2"/>
    <x v="0"/>
    <b v="1"/>
    <x v="0"/>
    <n v="4"/>
    <n v="40344.424305555556"/>
    <n v="0"/>
    <n v="460"/>
    <d v="2010-06-16T00:00:00"/>
    <n v="0"/>
    <x v="1997"/>
  </r>
  <r>
    <n v="2028"/>
    <n v="1"/>
    <x v="514"/>
    <x v="2"/>
    <s v="&lt;p&gt;Cyril&lt;br /&gt;_x000a_Not sure exactly what is wrong as I can't read french or see the entire formulas&lt;br /&gt;_x000a_but it looks like there may be a clash in your logic.&lt;br /&gt;_x000a_CF: Line 1 is Value = si(N5)&lt;br /&gt;_x000a_CF: Line 2 is Formula N5=P1 and it will stop if true and not process rule 3&lt;br /&gt;_x000a_CF: Line 3 is Formula N5=Q1, will not be processed if line 2 is True and should be the same as line 2, ie P1 or vise versa&lt;/p&gt;_x000a_&lt;p&gt;The following works for me&lt;br /&gt;_x000a_http://i48.tinypic.com/2sb01gw.png_x000a_&lt;/p&gt;_x000a_"/>
    <d v="2010-06-16T10:00:55"/>
    <n v="0"/>
    <x v="7"/>
    <x v="1"/>
    <b v="1"/>
    <x v="1"/>
    <n v="4"/>
    <n v="40339.65902777778"/>
    <n v="5.7582754629620467"/>
    <n v="461"/>
    <d v="2010-06-16T00:00:00"/>
    <s v="cyrilz"/>
    <x v="1998"/>
  </r>
  <r>
    <n v="2029"/>
    <n v="1"/>
    <x v="514"/>
    <x v="3"/>
    <s v="&lt;p&gt;Hello Hui, and thank you.&lt;/p&gt;_x000a_&lt;p&gt;P1 contains &quot;Day&quot; and Q1 contains &quot;week&quot; since they are used for data validation (list) in N5.&lt;/p&gt;_x000a_&lt;p&gt;I've changed the 3rd line to format Number (0 decimal). Nothing changes. But I've noticed that wherever I refresh a cell correct formating appears.&lt;/p&gt;_x000a_&lt;p&gt;Could this be because I've got plenty formulaes in my sheet and XL has difficulties refreshing ?_x000a_&lt;/p&gt;_x000a_"/>
    <d v="2010-06-16T10:10:22"/>
    <n v="0"/>
    <x v="8"/>
    <x v="0"/>
    <b v="1"/>
    <x v="0"/>
    <n v="4"/>
    <n v="40339.65902777778"/>
    <n v="0"/>
    <n v="461"/>
    <d v="2010-06-16T00:00:00"/>
    <n v="0"/>
    <x v="1999"/>
  </r>
  <r>
    <n v="2030"/>
    <n v="1"/>
    <x v="514"/>
    <x v="2"/>
    <s v="&lt;p&gt;Cyril&lt;br /&gt;_x000a_The size of the spreadsheet shouldn't matter&lt;/p&gt;_x000a_&lt;p&gt;Why do you need the 3rd rule?&lt;br /&gt;_x000a_Is Calculation set to Manual or Automatic?&lt;br /&gt;_x000a_Can you post the spreadsheet somewhere?&lt;/p&gt;_x000a_&lt;p&gt;This works for me as per your details&lt;br /&gt;_x000a_http://i45.tinypic.com/2n84rie.png_x000a_&lt;/p&gt;_x000a_"/>
    <d v="2010-06-16T10:20:59"/>
    <n v="0"/>
    <x v="9"/>
    <x v="1"/>
    <b v="1"/>
    <x v="1"/>
    <n v="4"/>
    <n v="40339.65902777778"/>
    <n v="5.7722106481451192"/>
    <n v="462"/>
    <d v="2010-06-16T00:00:00"/>
    <s v="cyrilz"/>
    <x v="2000"/>
  </r>
  <r>
    <n v="2031"/>
    <n v="1"/>
    <x v="525"/>
    <x v="372"/>
    <s v="&lt;p&gt;Thanks to all!!!  You guys are great!_x000a_&lt;/p&gt;_x000a_"/>
    <d v="2010-06-16T12:11:39"/>
    <n v="0"/>
    <x v="6"/>
    <x v="0"/>
    <b v="1"/>
    <x v="0"/>
    <n v="4"/>
    <n v="40344.681944444441"/>
    <n v="0"/>
    <n v="462"/>
    <d v="2010-06-16T00:00:00"/>
    <n v="0"/>
    <x v="2001"/>
  </r>
  <r>
    <n v="2032"/>
    <n v="1"/>
    <x v="522"/>
    <x v="158"/>
    <s v="&lt;p&gt;psionic,&lt;/p&gt;_x000a_&lt;p&gt;Thanks for the interesting article.&lt;/p&gt;_x000a_&lt;p&gt;For me the ideal solution already exists. Hold your data in Access (or equivalent) and use Excel as a front end. That way the data is held in a database tool and the user still gets to use the flexible loveliness that is Excel!&lt;/p&gt;_x000a_&lt;p&gt;There seems to be a developing understanding that huge amounts of data should not be held in Excel and people are starting to embrase Access._x000a_&lt;/p&gt;_x000a_"/>
    <d v="2010-06-16T12:37:14"/>
    <n v="0"/>
    <x v="3"/>
    <x v="0"/>
    <b v="1"/>
    <x v="0"/>
    <n v="4"/>
    <n v="40344.424305555556"/>
    <n v="0"/>
    <n v="462"/>
    <d v="2010-06-16T00:00:00"/>
    <n v="0"/>
    <x v="2002"/>
  </r>
  <r>
    <n v="2033"/>
    <n v="1"/>
    <x v="514"/>
    <x v="3"/>
    <s v="&lt;p&gt;Here it is :&lt;/p&gt;_x000a_&lt;p&gt;&lt;code&gt;http://dl.dropbox.com/u/4900864/ganttSample.xlsm&lt;/code&gt;&lt;/p&gt;_x000a_&lt;p&gt;Note : I removed all sensible data ;-)_x000a_&lt;/p&gt;_x000a_"/>
    <d v="2010-06-16T14:54:28"/>
    <n v="0"/>
    <x v="10"/>
    <x v="0"/>
    <b v="1"/>
    <x v="0"/>
    <n v="4"/>
    <n v="40339.65902777778"/>
    <n v="0"/>
    <n v="462"/>
    <d v="2010-06-16T00:00:00"/>
    <n v="0"/>
    <x v="2003"/>
  </r>
  <r>
    <n v="2034"/>
    <n v="1"/>
    <x v="527"/>
    <x v="373"/>
    <s v="&lt;p&gt;I'm new to VBA so I hope someone can help me with a Range question.&lt;/p&gt;_x000a_&lt;p&gt;- I'm using Excel 2003&lt;br /&gt;_x000a_- Every week I add several days/rows of data&lt;br /&gt;_x000a_- I have a Chart that I want to update when I add new data&lt;br /&gt;_x000a_- I would like to pass the number of data points to be charted to the Sub&lt;br /&gt;_x000a_- I created a user defined function that returns the last row that contains data&lt;br /&gt;_x000a_      LastRowData = CountRows(1)&lt;br /&gt;_x000a_- Here is how is might go:&lt;/p&gt;_x000a_&lt;p&gt;Sub UpdateChart(DataPoints)&lt;/p&gt;_x000a_&lt;p&gt; Sheets(&quot;Charts&quot;).Select&lt;br /&gt;_x000a_ ActiveSheet.ChartObjects(&quot;Chart 2&quot;).Active&lt;br /&gt;_x000a_ ActiveChart.ChartArea.Select&lt;/p&gt;_x000a_&lt;p&gt; LastRowData = CountRows(1)&lt;/p&gt;_x000a_&lt;p&gt; 'Xvalues are in ColB; Values are in ColC&lt;/p&gt;_x000a_&lt;p&gt;??This is where I do not know how to define ranges??&lt;/p&gt;_x000a_&lt;p&gt; ActiveChart.SeriesCollection(1).XValues = &quot;='Letter Data L'!??:??&quot;&lt;br /&gt;_x000a_ ActiveChart.SeriesCollection(1).Values = &quot;='Letter Data L'!??:??&quot;&lt;/p&gt;_x000a_&lt;p&gt;End Sub&lt;/p&gt;_x000a_&lt;p&gt;Any Help is appreciated - Many Thanks!_x000a_&lt;/p&gt;_x000a_"/>
    <d v="2010-06-16T17:40:41"/>
    <n v="0"/>
    <x v="0"/>
    <x v="0"/>
    <b v="0"/>
    <x v="0"/>
    <n v="4"/>
    <n v="40345.736111111109"/>
    <n v="0"/>
    <n v="462"/>
    <d v="2010-06-16T00:00:00"/>
    <n v="0"/>
    <x v="2004"/>
  </r>
  <r>
    <n v="2036"/>
    <n v="1"/>
    <x v="526"/>
    <x v="132"/>
    <s v="&lt;p&gt;Thanks Hui&lt;/p&gt;_x000a_&lt;p&gt;That did the job&lt;/p&gt;_x000a_&lt;p&gt;Thanks&lt;br /&gt;_x000a_Winston_x000a_&lt;/p&gt;_x000a_"/>
    <d v="2010-06-16T19:50:22"/>
    <n v="0"/>
    <x v="2"/>
    <x v="0"/>
    <b v="1"/>
    <x v="0"/>
    <n v="4"/>
    <n v="40344.861111111109"/>
    <n v="0"/>
    <n v="462"/>
    <d v="2010-06-16T00:00:00"/>
    <n v="0"/>
    <x v="2005"/>
  </r>
  <r>
    <n v="2037"/>
    <n v="1"/>
    <x v="528"/>
    <x v="132"/>
    <s v="&lt;p&gt;Hi all,&lt;/p&gt;_x000a_&lt;p&gt;Using excel 2007&lt;br /&gt;_x000a_I am trying to create a simple line chart from some data&lt;br /&gt;_x000a_The data updates based on a scroll bar and in in K's (675.4 for ex)&lt;/p&gt;_x000a_&lt;p&gt;It appears as I try to chart that Excel is interpeting one of the merged cells as 0&lt;br /&gt;_x000a_I converted the chart type becuase initially I could not see anything&lt;br /&gt;_x000a_It took me a while to figure out I was not crazy!&lt;/p&gt;_x000a_&lt;p&gt;I chnaged the chart type to column and minimized gap depth to zero yet there are still gaps between each data point - leading me to conclude that Excel is interpeting this as zero values and including them in the graph&lt;/p&gt;_x000a_&lt;p&gt;Seems odd.&lt;br /&gt;_x000a_I merged AH31 and AI31. When I click on the range, it is identified as AH31.&lt;br /&gt;_x000a_I right arrow click one time I now see I am in cell AJ31 (AJ31 and AK31 are merged)&lt;/p&gt;_x000a_&lt;p&gt;I entered the data into a random column with nothing merged and inserted the chart with no problem.&lt;/p&gt;_x000a_&lt;p&gt;Any idea how I can get around this issue?&lt;/p&gt;_x000a_&lt;p&gt;Thanks&lt;br /&gt;_x000a_Winston_x000a_&lt;/p&gt;_x000a_"/>
    <d v="2010-06-16T22:49:36"/>
    <n v="0"/>
    <x v="0"/>
    <x v="0"/>
    <b v="0"/>
    <x v="0"/>
    <n v="4"/>
    <n v="40345.950694444444"/>
    <n v="0"/>
    <n v="462"/>
    <d v="2010-06-16T00:00:00"/>
    <n v="0"/>
    <x v="2006"/>
  </r>
  <r>
    <n v="2038"/>
    <n v="1"/>
    <x v="527"/>
    <x v="2"/>
    <s v="&lt;p&gt;Varts&lt;/p&gt;_x000a_&lt;p&gt;Are you trying to do this in VBA because the data area for the charts is changing?&lt;/p&gt;_x000a_&lt;p&gt;You can have the charts update automatically using techniques like those shown in:&lt;br /&gt;_x000a_http://chandoo.org/wp/2009/10/15/dynamic-chart-data-series/&lt;/p&gt;_x000a_&lt;p&gt;or try the following&lt;/p&gt;_x000a_&lt;p&gt;LastRowData = CountRows(1)&lt;/p&gt;_x000a_&lt;p&gt;XRange = &quot;='Letter Data L'!B1:B&quot; + Trim(Str(LastRowData))&lt;br /&gt;_x000a_ActiveChart.SeriesCollection(1).XValues = XRange&lt;/p&gt;_x000a_&lt;p&gt;VRange = &quot;='Letter Data L'!C1:C&quot; + Trim(Str(LastRowData))&lt;br /&gt;_x000a_ActiveChart.SeriesCollection(1).XValues = VRange_x000a_&lt;/p&gt;_x000a_"/>
    <d v="2010-06-17T00:05:26"/>
    <n v="0"/>
    <x v="1"/>
    <x v="1"/>
    <b v="1"/>
    <x v="1"/>
    <n v="5"/>
    <n v="40345.736111111109"/>
    <n v="0.26766203704028158"/>
    <n v="463"/>
    <d v="2010-06-17T00:00:00"/>
    <s v="varts"/>
    <x v="2007"/>
  </r>
  <r>
    <n v="2039"/>
    <n v="1"/>
    <x v="528"/>
    <x v="2"/>
    <s v="&lt;p&gt;Winston&lt;br /&gt;_x000a_With the Chart Selected,&lt;br /&gt;_x000a_on the Chart Tools, Design Tab, click on the Select data Button&lt;br /&gt;_x000a_Select the Hidden and Empty Cells Button&lt;br /&gt;_x000a_Select Show Empty Cells as Gaps option_x000a_&lt;/p&gt;_x000a_"/>
    <d v="2010-06-17T00:15:21"/>
    <n v="0"/>
    <x v="1"/>
    <x v="1"/>
    <b v="1"/>
    <x v="1"/>
    <n v="5"/>
    <n v="40345.950694444444"/>
    <n v="5.9965277781884652E-2"/>
    <n v="464"/>
    <d v="2010-06-17T00:00:00"/>
    <s v="wsnyder"/>
    <x v="2008"/>
  </r>
  <r>
    <n v="2040"/>
    <n v="1"/>
    <x v="514"/>
    <x v="2"/>
    <s v="&lt;p&gt;Cyril&lt;/p&gt;_x000a_&lt;p&gt;Firstly, That is a great looking dashboard, Well Done.&lt;/p&gt;_x000a_&lt;p&gt;Secondly, That is a bizarre issue that is happening with Conditional Formatting&lt;br /&gt;_x000a_It looks like it is struggling to Change the Number format from Date to Number or back again. Which is the whole idea of Conditional Formatting ?&lt;/p&gt;_x000a_&lt;p&gt;But as always there is a workaround ! ! !&lt;/p&gt;_x000a_&lt;p&gt;Delete all the Conditional formating in the Range K6:AJ6&lt;/p&gt;_x000a_&lt;p&gt;Copy and paste the following code in the code page for the &quot;Tableau de Bord&quot; worksheet in the VBA dialog&lt;/p&gt;_x000a_&lt;pre&gt;&lt;code&gt;Private Sub Worksheet_Change(ByVal Target As Range)_x000a__x000a_If Worksheets(&amp;quot;Tableau de Bord&amp;quot;).Range(&amp;quot;N5&amp;quot;).Value = &amp;quot;jour&amp;quot; Then_x000a_&amp;#39;_x000a_    Range(&amp;quot;K6:AJ6&amp;quot;).Select_x000a_    With Selection.Interior_x000a_        .Pattern = xlSolid_x000a_        .PatternColorIndex = xlAutomatic_x000a_        .ThemeColor = xlThemeColorLight2_x000a_        .TintAndShade = 0.799981688894314_x000a_        .PatternTintAndShade = 0_x000a_    End With_x000a_    Selection.NumberFormat = &amp;quot;dd/mm&amp;quot;_x000a__x000a_Else_x000a_&amp;#39;_x000a_    Worksheets(&amp;quot;Tableau de Bord&amp;quot;).Range(&amp;quot;K6:AJ6&amp;quot;).Select_x000a_    With Selection.Interior_x000a_        .Pattern = xlSolid_x000a_        .PatternColorIndex = xlAutomatic_x000a_        .ThemeColor = xlThemeColorAccent3_x000a_        .TintAndShade = 0.799981688894314_x000a_        .PatternTintAndShade = 0_x000a_    End With_x000a_    Selection.NumberFormat = &amp;quot;#,##0&amp;quot;_x000a__x000a_End If_x000a__x000a_For Each c In Worksheets(&amp;quot;Tableau de Bord&amp;quot;).Range(&amp;quot;K6:AJ6&amp;quot;)_x000a_If c.Value = Worksheets(&amp;quot;Tableau de Bord&amp;quot;).Range(&amp;quot;X3&amp;quot;).Value Then_x000a_        With c.Interior_x000a_            .Pattern = xlSolid_x000a_            .PatternColor = 0_x000a_            .ThemeColor = xlThemeColorAccent6_x000a_            .TintAndShade = -0.249977111117893_x000a_            .PatternTintAndShade = 0_x000a_        End With_x000a_    End If_x000a_Next_x000a__x000a_End Sub&lt;/code&gt;&lt;/pre&gt;_x000a_"/>
    <d v="2010-06-17T03:25:14"/>
    <n v="0"/>
    <x v="11"/>
    <x v="1"/>
    <b v="1"/>
    <x v="1"/>
    <n v="5"/>
    <n v="40339.65902777778"/>
    <n v="6.4834953703684732"/>
    <n v="465"/>
    <d v="2010-06-17T00:00:00"/>
    <s v="cyrilz"/>
    <x v="2009"/>
  </r>
  <r>
    <n v="2041"/>
    <n v="1"/>
    <x v="529"/>
    <x v="330"/>
    <s v="&lt;p&gt;This is regarding general cell reference made in a formula&lt;/p&gt;_x000a_&lt;p&gt;1) For e.g in a sheet i will add 2 nos. like this &lt;/p&gt;_x000a_&lt;p&gt;   =A1+A2&lt;/p&gt;_x000a_&lt;p&gt;2) For the above if i do the calculation in sheet2 with the nos. in sheet1 then the   formula is&lt;br /&gt;_x000a_  =Sheet1!A1+Sheet1!A4&lt;/p&gt;_x000a_&lt;p&gt;My query is how to insert the (local)sheet reference when the calculation is done in the same sheet&lt;/p&gt;_x000a_&lt;p&gt;This has many importance like while copying the data from one sheet to other the link will remains the same to maintain the result. Is there is any way out for this_x000a_&lt;/p&gt;_x000a_"/>
    <d v="2010-06-17T05:45:10"/>
    <n v="0"/>
    <x v="0"/>
    <x v="0"/>
    <b v="0"/>
    <x v="0"/>
    <n v="5"/>
    <n v="40346.239583333336"/>
    <n v="0"/>
    <n v="465"/>
    <d v="2010-06-17T00:00:00"/>
    <n v="0"/>
    <x v="2010"/>
  </r>
  <r>
    <n v="2042"/>
    <n v="1"/>
    <x v="529"/>
    <x v="2"/>
    <s v="&lt;p&gt;Nagovind&lt;/p&gt;_x000a_&lt;p&gt;There isn't any equivalent of the Range $ sign for copying relative or fixed values for use with Sheet names&lt;/p&gt;_x000a_&lt;p&gt;Two options come to mind &lt;/p&gt;_x000a_&lt;p&gt;1. Use Named Ranges, which can be specific to a sheet/cell or range.&lt;/p&gt;_x000a_&lt;p&gt;2. Use the Indirect Function which allows variables to be used to define sheet and ranges.&lt;/p&gt;_x000a_&lt;p&gt;Neither way will allow copy and paste relatively to the previous sheet._x000a_&lt;/p&gt;_x000a_"/>
    <d v="2010-06-17T07:31:45"/>
    <n v="0"/>
    <x v="1"/>
    <x v="1"/>
    <b v="1"/>
    <x v="1"/>
    <n v="5"/>
    <n v="40346.239583333336"/>
    <n v="7.4131944442342501E-2"/>
    <n v="466"/>
    <d v="2010-06-17T00:00:00"/>
    <s v="nagovind"/>
    <x v="2011"/>
  </r>
  <r>
    <n v="2043"/>
    <n v="1"/>
    <x v="530"/>
    <x v="371"/>
    <s v="&lt;p&gt;Hi&lt;/p&gt;_x000a_&lt;p&gt;I have many workbooks each with 5 specific worksheets (lots of people have their own workbook). I'm trying to collate the individual worksheets into 5 separate Master Workbooks (that I can work from). I'm having problems.&lt;/p&gt;_x000a_&lt;p&gt;Within my colleagues workbooks I've assigned specific Named Ranges to the data area: &lt;strong&gt;$A$2:$I$43&lt;/strong&gt; is &lt;strong&gt;XXX1MyNamedRange&lt;/strong&gt;. I thought I would then be able to refer to these ranges from my Master Workbooks (excel help, and common sense, says this would be possible).&lt;/p&gt;_x000a_&lt;p&gt;My problem seems to be that unless the Master Workbook cell that I put the reference in is a cell that is included within the XXX1MyNamedRange it gives me #Value.&lt;/p&gt;_x000a_&lt;p&gt;Example: Cell reference is in $A$2, $D4$, etc then it works. Celle reference is in $A$44 then I get value.&lt;/p&gt;_x000a_&lt;p&gt;I'm trying to make a long list of the data: all the data is in the same format and covers the same rows and columns.&lt;/p&gt;_x000a_&lt;p&gt;Any help, advice or better working practice for doing this would be appreciated (I am unable to export this data to an external database).&lt;/p&gt;_x000a_&lt;p&gt;Many thanks&lt;br /&gt;_x000a_Michael._x000a_&lt;/p&gt;_x000a_"/>
    <d v="2010-06-17T07:51:28"/>
    <n v="0"/>
    <x v="0"/>
    <x v="0"/>
    <b v="0"/>
    <x v="0"/>
    <n v="5"/>
    <n v="40346.32708333333"/>
    <n v="0"/>
    <n v="466"/>
    <d v="2010-06-17T00:00:00"/>
    <n v="0"/>
    <x v="2012"/>
  </r>
  <r>
    <n v="2044"/>
    <n v="1"/>
    <x v="531"/>
    <x v="86"/>
    <s v="&lt;p&gt;hi i have 1 tab that has 21 columns across by 16 rows down within this are formulas that reference a template on another page which the data is manually added first, current cell formula is =SMC_Ticket_Grading!E10&lt;br /&gt;_x000a_i have manually been adding  this bit to each cell IF(SMC_Ticket_Grading!E10=&quot;&quot;,&quot;&quot;,where the cell ref match up so the complete new cell formula will be like this =IF(SMC_Ticket_Grading!E4=&quot;&quot;,&quot;&quot;,SMC_Ticket_Grading!E$4)&lt;/p&gt;_x000a_&lt;p&gt;is there any way for me to drag or do more than one cell at a time ensuring that the column letter and row number change as i have 280 cells to change to this new formula, and i dont fancy doing each one at a time.file available if needed to review/fix.&lt;/p&gt;_x000a_&lt;p&gt;cheers_x000a_&lt;/p&gt;_x000a_"/>
    <d v="2010-06-17T07:56:24"/>
    <n v="0"/>
    <x v="0"/>
    <x v="0"/>
    <b v="0"/>
    <x v="0"/>
    <n v="5"/>
    <n v="40346.330555555556"/>
    <n v="0"/>
    <n v="466"/>
    <d v="2010-06-17T00:00:00"/>
    <n v="0"/>
    <x v="2013"/>
  </r>
  <r>
    <n v="2045"/>
    <n v="1"/>
    <x v="531"/>
    <x v="2"/>
    <s v="&lt;p&gt;Coolgaff,&lt;br /&gt;_x000a_You need to be careful with your use of $ signs in cell references.&lt;br /&gt;_x000a_Your formula will be locked to Row 4 due to teh $ sign at the end&lt;br /&gt;_x000a_=IF(SMC_Ticket_Grading!E4=&quot;&quot;,&quot;&quot;,SMC_Ticket_Grading!E$4)&lt;/p&gt;_x000a_&lt;p&gt;You may want to try:&lt;br /&gt;_x000a_=IF(SMC_Ticket_Grading!E4=&quot;&quot;,&quot;&quot;,SMC_Ticket_Grading!E4)&lt;/p&gt;_x000a_&lt;p&gt;Have a read of&lt;br /&gt;_x000a_http://chandoo.org/wp/2008/11/04/relative-absolute-references-in-formulas/_x000a_&lt;/p&gt;_x000a_"/>
    <d v="2010-06-17T08:31:13"/>
    <n v="0"/>
    <x v="1"/>
    <x v="1"/>
    <b v="1"/>
    <x v="1"/>
    <n v="5"/>
    <n v="40346.330555555556"/>
    <n v="2.4456018516502809E-2"/>
    <n v="467"/>
    <d v="2010-06-17T00:00:00"/>
    <s v="coolgaff"/>
    <x v="2014"/>
  </r>
  <r>
    <n v="2046"/>
    <n v="1"/>
    <x v="514"/>
    <x v="3"/>
    <s v="&lt;p&gt;Hello Hui,&lt;br /&gt;_x000a_thanks for your kind comments, it's always a pleasure to hear this from you (and Chandoo of course :-)&lt;/p&gt;_x000a_&lt;p&gt;Nice idea, but I've avoided macros from now on (apart the DonneSemaine function). &lt;/p&gt;_x000a_&lt;p&gt;But I'll give this a try, adding the following test :&lt;/p&gt;_x000a_&lt;pre&gt;&lt;code&gt;If Target.Address() = &amp;quot;$N$5&amp;quot; Then_x000a_   ..._x000a_   End If&lt;/code&gt;&lt;/pre&gt;_x000a_&lt;p&gt;in order to avoid unnecessary computations when any cell changes.&lt;/p&gt;_x000a_&lt;p&gt;Cyril_x000a_&lt;/p&gt;_x000a_"/>
    <d v="2010-06-17T08:34:58"/>
    <n v="0"/>
    <x v="12"/>
    <x v="0"/>
    <b v="1"/>
    <x v="0"/>
    <n v="5"/>
    <n v="40339.65902777778"/>
    <n v="0"/>
    <n v="467"/>
    <d v="2010-06-17T00:00:00"/>
    <n v="0"/>
    <x v="2015"/>
  </r>
  <r>
    <n v="2047"/>
    <n v="1"/>
    <x v="530"/>
    <x v="2"/>
    <s v="&lt;p&gt;Michael&lt;/p&gt;_x000a_&lt;p&gt;Sounds like you need to use the Indirect function&lt;br /&gt;_x000a_Indirect will take text or cell references and make a formula out of them&lt;/p&gt;_x000a_&lt;p&gt;so you can do something like&lt;/p&gt;_x000a_&lt;p&gt;A1: Ganttsample.xlsm&lt;br /&gt;_x000a_A2: Calculs&lt;br /&gt;_x000a_A3: B&lt;br /&gt;_x000a_A4: 9&lt;/p&gt;_x000a_&lt;p&gt;A5: =INDIRECT(&quot;[&quot; &amp;amp; A1 &amp;amp; &quot;]&quot; &amp;amp; A2 &amp;amp; &quot;!&quot; &amp;amp; A3 &amp;amp; A4)&lt;/p&gt;_x000a_&lt;p&gt;Which is the same as entering&lt;br /&gt;_x000a_=[GanttSample.xlsm]Calculs!$B$9&lt;/p&gt;_x000a_&lt;p&gt;So you can setup a table of Workbook Names and Sheet Names and then use some formulas similar to above to link in and retrieve the other values.&lt;/p&gt;_x000a_&lt;p&gt;You can hard code any piece of the equation inside the indirect so long as it is a text value_x000a_&lt;/p&gt;_x000a_"/>
    <d v="2010-06-17T08:42:42"/>
    <n v="0"/>
    <x v="1"/>
    <x v="1"/>
    <b v="1"/>
    <x v="1"/>
    <n v="5"/>
    <n v="40346.32708333333"/>
    <n v="3.5902777781302575E-2"/>
    <n v="468"/>
    <d v="2010-06-17T00:00:00"/>
    <s v="NeverHappyMike"/>
    <x v="2016"/>
  </r>
  <r>
    <n v="2048"/>
    <n v="1"/>
    <x v="514"/>
    <x v="2"/>
    <s v="&lt;p&gt;Cyril&lt;/p&gt;_x000a_&lt;p&gt;I'm going to try this out tonight with both XL2003 and 2010 and let you know what happens, but I suspect it is a bug._x000a_&lt;/p&gt;_x000a_"/>
    <d v="2010-06-17T08:46:28"/>
    <n v="0"/>
    <x v="13"/>
    <x v="1"/>
    <b v="1"/>
    <x v="1"/>
    <n v="5"/>
    <n v="40339.65902777778"/>
    <n v="6.7065740740727051"/>
    <n v="469"/>
    <d v="2010-06-17T00:00:00"/>
    <s v="cyrilz"/>
    <x v="2017"/>
  </r>
  <r>
    <n v="2049"/>
    <n v="1"/>
    <x v="514"/>
    <x v="3"/>
    <s v="&lt;p&gt;Hui,&lt;/p&gt;_x000a_&lt;p&gt;Did you mean the behaviour of my worksheet ?&lt;/p&gt;_x000a_&lt;p&gt;If yes --&amp;gt; I use XL2007 iferror() function regularly in my sheets, so I don't expect it to work in 2003.&lt;/p&gt;_x000a_&lt;p&gt;If not --&amp;gt; I add the IF test because I suspect the function xill be called each time a cell changes._x000a_&lt;/p&gt;_x000a_"/>
    <d v="2010-06-17T09:17:23"/>
    <n v="0"/>
    <x v="14"/>
    <x v="0"/>
    <b v="1"/>
    <x v="0"/>
    <n v="5"/>
    <n v="40339.65902777778"/>
    <n v="0"/>
    <n v="469"/>
    <d v="2010-06-17T00:00:00"/>
    <n v="0"/>
    <x v="2018"/>
  </r>
  <r>
    <n v="2050"/>
    <n v="1"/>
    <x v="530"/>
    <x v="371"/>
    <s v="&lt;p&gt;Thanks Hui&lt;/p&gt;_x000a_&lt;p&gt;I've never used INDIRECT before, so I'll give it a go.&lt;/p&gt;_x000a_&lt;p&gt;Just to confirm, and I'm slightly confused:&lt;/p&gt;_x000a_&lt;ol&gt; I create a table in each Master workbook where,&lt;/ol&gt;_x000a_&lt;ol&gt; $A$1 has Specific workbook name&lt;/ol&gt;_x000a_&lt;ol&gt; $B$1 has specific sheet name&lt;/ol&gt;_x000a_&lt;ol&gt; Make the table as long as is required to capture all my colleagues workbboks and worksheets 95 per book)&lt;/ol&gt;_x000a_&lt;p&gt;Do I then write the INDIRECT formula refering to the table references above and then adding on the Named Range used in my colleagues worksheets?&lt;/p&gt;_x000a_&lt;p&gt;Unfortunately I don't see understand how the range from my colleagues worksheets will end up in my master workbook. &lt;/p&gt;_x000a_&lt;p&gt;Thanks again&lt;br /&gt;_x000a_Mike._x000a_&lt;/p&gt;_x000a_"/>
    <d v="2010-06-17T09:18:06"/>
    <n v="0"/>
    <x v="2"/>
    <x v="0"/>
    <b v="1"/>
    <x v="0"/>
    <n v="5"/>
    <n v="40346.32708333333"/>
    <n v="0"/>
    <n v="469"/>
    <d v="2010-06-17T00:00:00"/>
    <n v="0"/>
    <x v="2019"/>
  </r>
  <r>
    <n v="2051"/>
    <n v="1"/>
    <x v="531"/>
    <x v="86"/>
    <s v="&lt;p&gt;Thanks, this partially works but the column letter stays the same i need the column letter to change as i drag down the way&lt;/p&gt;_x000a_&lt;p&gt;as i drag this formula down the rows the number does change but the letter does not how can i get the letter to change?&lt;/p&gt;_x000a_&lt;p&gt;=IF(SMC_Ticket_Grading!E10=&quot;&quot;,&quot;&quot;,SMC_Ticket_Grading!E10)_x000a_&lt;/p&gt;_x000a_"/>
    <d v="2010-06-17T09:22:08"/>
    <n v="0"/>
    <x v="2"/>
    <x v="0"/>
    <b v="1"/>
    <x v="0"/>
    <n v="5"/>
    <n v="40346.330555555556"/>
    <n v="0"/>
    <n v="469"/>
    <d v="2010-06-17T00:00:00"/>
    <n v="0"/>
    <x v="2020"/>
  </r>
  <r>
    <n v="2052"/>
    <n v="1"/>
    <x v="531"/>
    <x v="86"/>
    <s v="&lt;p&gt;sorry my mistake i need the number to stay the  same in each cell but the letter to change as i drag down the way&lt;/p&gt;_x000a_&lt;p&gt;example&lt;br /&gt;_x000a_firstcell =IF(SMC_Ticket_Grading!E10=&quot;&quot;,&quot;&quot;,SMC_Ticket_Grading!E10)&lt;br /&gt;_x000a_second cell =IF(SMC_Ticket_Grading!F10=&quot;&quot;,&quot;&quot;,SMC_Ticket_Grading!F10)&lt;br /&gt;_x000a_third cell =IF(SMC_Ticket_Grading!G10=&quot;&quot;,&quot;&quot;,SMC_Ticket_Grading!G10)_x000a_&lt;/p&gt;_x000a_"/>
    <d v="2010-06-17T09:24:56"/>
    <n v="0"/>
    <x v="3"/>
    <x v="0"/>
    <b v="1"/>
    <x v="0"/>
    <n v="5"/>
    <n v="40346.330555555556"/>
    <n v="0"/>
    <n v="469"/>
    <d v="2010-06-17T00:00:00"/>
    <n v="0"/>
    <x v="2021"/>
  </r>
  <r>
    <n v="2053"/>
    <n v="1"/>
    <x v="530"/>
    <x v="2"/>
    <s v="&lt;p&gt;You will need to have a list of Workbooks and Worksheet names down the side with a list of Cell References across the top&lt;br /&gt;_x000a_Then use an Indirect to join the combination of Workbooks, Works sheets and References to extract the cells from the appropriate workbook/worksheet/cell combinations_x000a_&lt;/p&gt;_x000a_"/>
    <d v="2010-06-17T10:28:52"/>
    <n v="0"/>
    <x v="3"/>
    <x v="1"/>
    <b v="1"/>
    <x v="1"/>
    <n v="5"/>
    <n v="40346.32708333333"/>
    <n v="0.10962962963094469"/>
    <n v="470"/>
    <d v="2010-06-17T00:00:00"/>
    <s v="NeverHappyMike"/>
    <x v="2022"/>
  </r>
  <r>
    <n v="2054"/>
    <n v="1"/>
    <x v="531"/>
    <x v="2"/>
    <s v="&lt;p&gt;so to lock the Numbers&lt;br /&gt;_x000a_=IF(SMC_Ticket_Grading!E$10=&quot;&quot;,&quot;&quot;,SMC_Ticket_Grading!E$10)&lt;/p&gt;_x000a_&lt;p&gt;Please read:&lt;br /&gt;_x000a_http://chandoo.org/wp/2008/11/04/relative-absolute-references-in-formulas/_x000a_&lt;/p&gt;_x000a_"/>
    <d v="2010-06-17T10:31:10"/>
    <n v="0"/>
    <x v="4"/>
    <x v="1"/>
    <b v="1"/>
    <x v="1"/>
    <n v="5"/>
    <n v="40346.330555555556"/>
    <n v="0.10775462962919846"/>
    <n v="471"/>
    <d v="2010-06-17T00:00:00"/>
    <s v="coolgaff"/>
    <x v="2023"/>
  </r>
  <r>
    <n v="2055"/>
    <n v="1"/>
    <x v="514"/>
    <x v="2"/>
    <s v="&lt;p&gt;No I will test the Conditional Format problem in both versions&lt;/p&gt;_x000a_&lt;p&gt;Update: The Conditional formatting problem has been solved in 2010, so there must have been a problem with Conditional Formatting in 2007._x000a_&lt;/p&gt;_x000a_"/>
    <d v="2010-06-17T10:32:20"/>
    <n v="0"/>
    <x v="15"/>
    <x v="1"/>
    <b v="1"/>
    <x v="1"/>
    <n v="5"/>
    <n v="40339.65902777778"/>
    <n v="6.7800925925912452"/>
    <n v="472"/>
    <d v="2010-06-17T00:00:00"/>
    <s v="cyrilz"/>
    <x v="2024"/>
  </r>
  <r>
    <n v="2056"/>
    <n v="1"/>
    <x v="531"/>
    <x v="86"/>
    <s v="&lt;p&gt;Thanks this is what i have been doing but as i drag the cell down i need the column ref letter to change. currently the formula above keeps everything the same i have tried the $ in all different options._x000a_&lt;/p&gt;_x000a_"/>
    <d v="2010-06-17T11:00:47"/>
    <n v="0"/>
    <x v="5"/>
    <x v="0"/>
    <b v="1"/>
    <x v="0"/>
    <n v="5"/>
    <n v="40346.330555555556"/>
    <n v="0"/>
    <n v="472"/>
    <d v="2010-06-17T00:00:00"/>
    <n v="0"/>
    <x v="2025"/>
  </r>
  <r>
    <n v="2057"/>
    <n v="1"/>
    <x v="514"/>
    <x v="0"/>
    <s v="&lt;p&gt;@Hui &amp;amp; @Cyril... I have noticed this peculiarity earlier too.&lt;/p&gt;_x000a_&lt;p&gt;I debugged it for a while and then eventually gave up and used TEXT() formula to resolve it.&lt;/p&gt;_x000a_&lt;p&gt;See this example:&lt;/p&gt;_x000a_&lt;p&gt;=if(a1=&quot;short&quot;,text(datevalue,&quot;dd-mmm&quot;),text(datevalue,&quot;dddd dd mmm yy&quot;))&lt;/p&gt;_x000a_&lt;p&gt;ofcourse, this would make the values in cells as text (so if you have any connected formulas that expect dates in the cells, you should use source dates as refs for them)._x000a_&lt;/p&gt;_x000a_"/>
    <d v="2010-06-17T11:14:33"/>
    <n v="0"/>
    <x v="16"/>
    <x v="0"/>
    <b v="1"/>
    <x v="0"/>
    <n v="5"/>
    <n v="40339.65902777778"/>
    <n v="0"/>
    <n v="472"/>
    <d v="2010-06-17T00:00:00"/>
    <n v="0"/>
    <x v="2026"/>
  </r>
  <r>
    <n v="2058"/>
    <n v="1"/>
    <x v="514"/>
    <x v="2"/>
    <s v="&lt;p&gt;@Chandoo&lt;br /&gt;_x000a_The cells are used extensively elsewhere. It could be worked around, but would add to the complexity of the dashboard.&lt;/p&gt;_x000a_&lt;p&gt;It is a very neat Dashboard which Cyril should be proud of.&lt;/p&gt;_x000a_&lt;p&gt;Update 2: The Conditional formatting problem wasn't there in 2003 as 2003 never had the facility to vary the number formats in Conditional Formatting.&lt;/p&gt;_x000a_&lt;p&gt;So it look like a problem with the implementation of Number Formats in Conditional formatting in XL 2007, which has subsequently been fixed in 2010._x000a_&lt;/p&gt;_x000a_"/>
    <d v="2010-06-17T11:32:47"/>
    <n v="0"/>
    <x v="17"/>
    <x v="1"/>
    <b v="1"/>
    <x v="1"/>
    <n v="5"/>
    <n v="40339.65902777778"/>
    <n v="6.8220717592557776"/>
    <n v="473"/>
    <d v="2010-06-17T00:00:00"/>
    <s v="cyrilz"/>
    <x v="2027"/>
  </r>
  <r>
    <n v="2059"/>
    <n v="1"/>
    <x v="514"/>
    <x v="2"/>
    <s v="&lt;p&gt;@Cyril&lt;/p&gt;_x000a_&lt;p&gt;A Simple Solution, without Macros&lt;/p&gt;_x000a_&lt;p&gt;In the range K6:AJ6 use the custom number format&lt;br /&gt;_x000a_[&amp;gt;=30000]dd/mm;[&amp;lt;30000]##&lt;/p&gt;_x000a_&lt;p&gt;30,000 is some time in 1982&lt;/p&gt;_x000a_&lt;p&gt;and just use the Conditional Format which can do the colors Ok&lt;br /&gt;_x000a_This will still allow the following cells to function as normal_x000a_&lt;/p&gt;_x000a_"/>
    <d v="2010-06-17T11:54:05"/>
    <n v="0"/>
    <x v="18"/>
    <x v="1"/>
    <b v="1"/>
    <x v="1"/>
    <n v="5"/>
    <n v="40339.65902777778"/>
    <n v="6.8368634259240935"/>
    <n v="474"/>
    <d v="2010-06-17T00:00:00"/>
    <s v="cyrilz"/>
    <x v="2028"/>
  </r>
  <r>
    <n v="2060"/>
    <n v="1"/>
    <x v="531"/>
    <x v="2"/>
    <s v="&lt;p&gt;Whoops&lt;br /&gt;_x000a_Drag it Across and then Copy and Paste Special, Transpose._x000a_&lt;/p&gt;_x000a_"/>
    <d v="2010-06-17T11:55:59"/>
    <n v="0"/>
    <x v="6"/>
    <x v="1"/>
    <b v="1"/>
    <x v="1"/>
    <n v="5"/>
    <n v="40346.330555555556"/>
    <n v="0.16665509259473765"/>
    <n v="475"/>
    <d v="2010-06-17T00:00:00"/>
    <s v="coolgaff"/>
    <x v="2029"/>
  </r>
  <r>
    <n v="2061"/>
    <n v="1"/>
    <x v="530"/>
    <x v="348"/>
    <s v="&lt;p&gt;Hi Mike,&lt;/p&gt;_x000a_&lt;p&gt;Have you tried the Consolidate Function, make sure you tick the create links to source data.&lt;/p&gt;_x000a_&lt;p&gt;cheers&lt;br /&gt;_x000a_Kanti_x000a_&lt;/p&gt;_x000a_"/>
    <d v="2010-06-17T12:21:03"/>
    <n v="0"/>
    <x v="4"/>
    <x v="0"/>
    <b v="1"/>
    <x v="0"/>
    <n v="5"/>
    <n v="40346.32708333333"/>
    <n v="0"/>
    <n v="475"/>
    <d v="2010-06-17T00:00:00"/>
    <n v="0"/>
    <x v="2030"/>
  </r>
  <r>
    <n v="2062"/>
    <n v="1"/>
    <x v="514"/>
    <x v="3"/>
    <s v="&lt;p&gt;@Chandoo &amp;amp; @Hui : Many many thanks to both of you. You are opening me new sights.&lt;br /&gt;_x000a_I've never thought about number formating but this will be great for both 1/ correcting the bug and 2/ improving speed.&lt;/p&gt;_x000a_&lt;p&gt;I've been largely inspired by Fernando's work for the Gantt diagram and tweetboard, rewriting completely the &quot;calculations&quot; sheets to fit my needs...&lt;/p&gt;_x000a_&lt;p&gt;&amp;gt;&amp;gt; Note the custom format works well, speeding up the sheet refresh as expected (I had a problem with scrollbars if I click to fast, they repeatedly scroll, now it's OK with a fast PC).&lt;/p&gt;_x000a_&lt;p&gt;@Hui again : the board was OK in 2003, since I used it (with the same conditionnal format --&amp;gt; see Fernando's) before switching to 2007._x000a_&lt;/p&gt;_x000a_"/>
    <d v="2010-06-17T12:24:57"/>
    <n v="0"/>
    <x v="19"/>
    <x v="0"/>
    <b v="1"/>
    <x v="0"/>
    <n v="5"/>
    <n v="40339.65902777778"/>
    <n v="0"/>
    <n v="475"/>
    <d v="2010-06-17T00:00:00"/>
    <n v="0"/>
    <x v="2031"/>
  </r>
  <r>
    <n v="2063"/>
    <n v="1"/>
    <x v="528"/>
    <x v="132"/>
    <s v="&lt;p&gt;Thanks Hui,&lt;br /&gt;_x000a_That gave a mountain peak valley view of the graph&lt;br /&gt;_x000a_The option that gives the correct interpretation of the data is Show Empty Cells As &quot;Connect Data Points With Line&quot;&lt;/p&gt;_x000a_&lt;p&gt;Thanks for pointing me in the right direction&lt;br /&gt;_x000a_-winston_x000a_&lt;/p&gt;_x000a_"/>
    <d v="2010-06-17T12:38:16"/>
    <n v="0"/>
    <x v="2"/>
    <x v="0"/>
    <b v="1"/>
    <x v="0"/>
    <n v="5"/>
    <n v="40345.950694444444"/>
    <n v="0"/>
    <n v="475"/>
    <d v="2010-06-17T00:00:00"/>
    <n v="0"/>
    <x v="2032"/>
  </r>
  <r>
    <n v="2064"/>
    <n v="1"/>
    <x v="530"/>
    <x v="3"/>
    <s v="&lt;p&gt;@Hui... Never thought I'd use INDIRECT with that level of split.  :-)&lt;/p&gt;_x000a_&lt;p&gt;@Mike My guess is you also need OFFSET function to select the data in the sheets. That way you can refer only to sheetNames, directly from the master workbook.&lt;/p&gt;_x000a_&lt;p&gt;Another way is to use &quot;external data&quot; links in sheets in the Master Workbook. Then either use consolidate or free calculations..._x000a_&lt;/p&gt;_x000a_"/>
    <d v="2010-06-17T14:05:37"/>
    <n v="0"/>
    <x v="5"/>
    <x v="0"/>
    <b v="1"/>
    <x v="0"/>
    <n v="5"/>
    <n v="40346.32708333333"/>
    <n v="0"/>
    <n v="475"/>
    <d v="2010-06-17T00:00:00"/>
    <n v="0"/>
    <x v="2033"/>
  </r>
  <r>
    <n v="2065"/>
    <n v="1"/>
    <x v="529"/>
    <x v="3"/>
    <s v="&lt;p&gt;Nagowing, &lt;/p&gt;_x000a_&lt;p&gt;You can also use the &quot;Paste Special&quot; menu when copying, and click on &quot;Paste link...&quot; button. &lt;/p&gt;_x000a_&lt;p&gt;You will end up with cells containing directly the link instead of absolute formulaes._x000a_&lt;/p&gt;_x000a_"/>
    <d v="2010-06-17T14:08:01"/>
    <n v="0"/>
    <x v="2"/>
    <x v="0"/>
    <b v="1"/>
    <x v="0"/>
    <n v="5"/>
    <n v="40346.239583333336"/>
    <n v="0"/>
    <n v="475"/>
    <d v="2010-06-17T00:00:00"/>
    <n v="0"/>
    <x v="2034"/>
  </r>
  <r>
    <n v="2066"/>
    <n v="1"/>
    <x v="527"/>
    <x v="373"/>
    <s v="&lt;p&gt;Thanks Hui,&lt;/p&gt;_x000a_&lt;p&gt;Yes, the data area is growing with each additional row of data. &lt;/p&gt;_x000a_&lt;p&gt;A variable called DataPts tells me how many days of data is to be charted.&lt;/p&gt;_x000a_&lt;p&gt;Here is what I came up with while I was waiting for someone to respond to my post:&lt;/p&gt;_x000a_&lt;p&gt;FirstRow = 8&lt;br /&gt;_x000a_Delta = LastRow - DataPts + 1&lt;/p&gt;_x000a_&lt;p&gt;If Delta &amp;gt;= DataPts Then FirstRow = Delta&lt;/p&gt;_x000a_&lt;p&gt;ActiveSheet.ChartObjects(&quot;Chart 2&quot;).Activate&lt;br /&gt;_x000a_ActiveChart.ChartArea.Select&lt;/p&gt;_x000a_&lt;p&gt; Set rngXValues = Worksheets(&quot;Letter Data L&quot;).Range(&quot;B&quot; &amp;amp; FirstRow &amp;amp; &quot;:B&quot; &amp;amp; LastRow)&lt;br /&gt;_x000a_ Set rngValues = Worksheets(&quot;Letter Data L&quot;).Range(&quot;S&quot; &amp;amp; FirstRow &amp;amp; &quot;:S&quot; &amp;amp; LastRow)&lt;/p&gt;_x000a_&lt;p&gt; ActiveChart.SeriesCollection(1).XValues = rngXValues&lt;br /&gt;_x000a_ ActiveChart.SeriesCollection(1).Values = rngValues_x000a_&lt;/p&gt;_x000a_"/>
    <d v="2010-06-17T18:33:45"/>
    <n v="0"/>
    <x v="2"/>
    <x v="0"/>
    <b v="1"/>
    <x v="0"/>
    <n v="5"/>
    <n v="40345.736111111109"/>
    <n v="0"/>
    <n v="475"/>
    <d v="2010-06-17T00:00:00"/>
    <n v="0"/>
    <x v="2035"/>
  </r>
  <r>
    <n v="2067"/>
    <n v="2"/>
    <x v="532"/>
    <x v="2"/>
    <s v="&lt;p&gt;Microsoft is already planning the next version of Excel and is looking for our feedback into what extra chart types it should offer/include.&lt;/p&gt;_x000a_&lt;p&gt;To add your 5 cents worth visit.&lt;/p&gt;_x000a_&lt;p&gt;http://blogs.msdn.com/b/excel/archive/2010/06/17/new-visualization-types-in-excel.aspx_x000a_&lt;/p&gt;_x000a_"/>
    <d v="2010-06-17T23:58:52"/>
    <n v="0"/>
    <x v="0"/>
    <x v="1"/>
    <b v="0"/>
    <x v="0"/>
    <n v="5"/>
    <n v="40346.998611111114"/>
    <n v="0"/>
    <n v="475"/>
    <d v="2010-06-17T00:00:00"/>
    <n v="0"/>
    <x v="2036"/>
  </r>
  <r>
    <n v="2068"/>
    <n v="1"/>
    <x v="533"/>
    <x v="132"/>
    <s v="&lt;p&gt;Hi all&lt;/p&gt;_x000a_&lt;p&gt;Using Excel 2007&lt;br /&gt;_x000a_I have a Bar Graph&lt;br /&gt;_x000a_As I try to shrink the chart from right to left the end of the data bar moves proportionately away from the right edge of the plot area and the chart area&lt;/p&gt;_x000a_&lt;p&gt;I would simply like to decrease both the chart area and plot area so they are snug to the right end of the longest bar. This way, no wasted space.&lt;/p&gt;_x000a_&lt;p&gt;I will then copy the chart, paste and update the datsource to the new set&lt;br /&gt;_x000a_I am a bit concerned with this strategy as it may lead users to draw incorrect conclusions of the dash as the values may have large swings&lt;/p&gt;_x000a_&lt;p&gt;I thought about solving this with data labels at right end of the bars, but some values may become so small that the value label dangles in thin air&lt;/p&gt;_x000a_&lt;p&gt;How do you suggest to handle these issues?&lt;br /&gt;_x000a_Can you point me to some good samples?&lt;/p&gt;_x000a_&lt;p&gt;Thanks&lt;br /&gt;_x000a_Winston_x000a_&lt;/p&gt;_x000a_"/>
    <d v="2010-06-18T00:21:48"/>
    <n v="0"/>
    <x v="0"/>
    <x v="0"/>
    <b v="0"/>
    <x v="0"/>
    <n v="6"/>
    <n v="40347.01458333333"/>
    <n v="0"/>
    <n v="475"/>
    <d v="2010-06-18T00:00:00"/>
    <n v="0"/>
    <x v="2037"/>
  </r>
  <r>
    <n v="2069"/>
    <n v="2"/>
    <x v="532"/>
    <x v="0"/>
    <s v="&lt;p&gt;I would prefer bullet charts, box plots, dot plots added to excel chart gallery_x000a_&lt;/p&gt;_x000a_"/>
    <d v="2010-06-18T00:43:21"/>
    <n v="0"/>
    <x v="1"/>
    <x v="0"/>
    <b v="1"/>
    <x v="0"/>
    <n v="6"/>
    <n v="40346.998611111114"/>
    <n v="0"/>
    <n v="475"/>
    <d v="2010-06-18T00:00:00"/>
    <n v="0"/>
    <x v="2038"/>
  </r>
  <r>
    <n v="2070"/>
    <n v="1"/>
    <x v="533"/>
    <x v="0"/>
    <s v="&lt;p&gt;Why not resize plot area after you finish adjusting the chart size. (if you cannot select plot area, go to format ribbon and select &quot;plot area&quot; and then use mouse to resize.&lt;/p&gt;_x000a_&lt;p&gt;I often face this problem and would love to know if there is a more elegant solution to this._x000a_&lt;/p&gt;_x000a_"/>
    <d v="2010-06-18T00:46:40"/>
    <n v="0"/>
    <x v="1"/>
    <x v="0"/>
    <b v="1"/>
    <x v="0"/>
    <n v="6"/>
    <n v="40347.01458333333"/>
    <n v="0"/>
    <n v="475"/>
    <d v="2010-06-18T00:00:00"/>
    <n v="0"/>
    <x v="2039"/>
  </r>
  <r>
    <n v="2071"/>
    <n v="1"/>
    <x v="534"/>
    <x v="364"/>
    <s v="&lt;p&gt;I want to create a scroll bar for a dynamic chart. The dynamic chart only uses the last 7 columns of the dynamic table. &lt;/p&gt;_x000a_&lt;p&gt;When creating the ranges' X and Y names, I could not make this equation grab the last 7 columns only,&lt;/p&gt;_x000a_&lt;p&gt;=OFFSET('Consolidated Data'!$A$5,0,0,COUNTA('Consolidated Data'!$A:$A)-1,COLUMNS('Consolidated Data'!$A$4:$N$4))&lt;/p&gt;_x000a_&lt;p&gt;I also tried adjusting the width section using =COLUMNS(all range)- COLUMNS(smaller range), but it will always grab the first seven columns.&lt;/p&gt;_x000a_&lt;p&gt;Then I read that placing a negative width might do the job, but that did not do it. &lt;/p&gt;_x000a_&lt;p&gt;Thank you all for your help._x000a_&lt;/p&gt;_x000a_"/>
    <d v="2010-06-18T01:08:55"/>
    <n v="0"/>
    <x v="0"/>
    <x v="0"/>
    <b v="0"/>
    <x v="0"/>
    <n v="6"/>
    <n v="40347.047222222223"/>
    <n v="0"/>
    <n v="475"/>
    <d v="2010-06-18T00:00:00"/>
    <n v="0"/>
    <x v="2040"/>
  </r>
  <r>
    <n v="2072"/>
    <n v="1"/>
    <x v="534"/>
    <x v="2"/>
    <s v="&lt;p&gt;Cyrius&lt;br /&gt;_x000a_You will need a Count / counta in there somewhere to detail the starting point and width&lt;/p&gt;_x000a_&lt;p&gt;like &lt;/p&gt;_x000a_&lt;p&gt;=OFFSET($A$5,0,Count($A$4:$N$4)-7,COUNTA($A:$A)-1,7)&lt;/p&gt;_x000a_&lt;p&gt;I removed the Consolidated Data! for clarity_x000a_&lt;/p&gt;_x000a_"/>
    <d v="2010-06-18T01:39:27"/>
    <n v="0"/>
    <x v="1"/>
    <x v="1"/>
    <b v="1"/>
    <x v="1"/>
    <n v="6"/>
    <n v="40347.047222222223"/>
    <n v="2.1840277775481809E-2"/>
    <n v="476"/>
    <d v="2010-06-18T00:00:00"/>
    <s v="Cyrius"/>
    <x v="2041"/>
  </r>
  <r>
    <n v="2073"/>
    <n v="1"/>
    <x v="533"/>
    <x v="2"/>
    <s v="&lt;p&gt;I agree and believe that the primary focus of any chart should be the Plot Area not the chart area as it is now.&lt;/p&gt;_x000a_&lt;p&gt;By making this change it would allow people to easily align chart axis in either direction and if a user decides to drag the Chart Area in and hence obscure/cover the axis titles or labels that should be there choice._x000a_&lt;/p&gt;_x000a_"/>
    <d v="2010-06-18T02:37:57"/>
    <n v="0"/>
    <x v="2"/>
    <x v="1"/>
    <b v="1"/>
    <x v="1"/>
    <n v="6"/>
    <n v="40347.01458333333"/>
    <n v="9.5104166670353152E-2"/>
    <n v="477"/>
    <d v="2010-06-18T00:00:00"/>
    <s v="wsnyder"/>
    <x v="2042"/>
  </r>
  <r>
    <n v="2074"/>
    <n v="1"/>
    <x v="535"/>
    <x v="374"/>
    <s v="&lt;p&gt;Hi all,&lt;br /&gt;_x000a_   I searched the forum, but could not find a solution for my problem.  Any help is appreciated.  I have one spreadsheet with Data A and Data B, a second spreadsheet with Data A and Data C.  I need to copy Data C from the second spreadsheet into the first spreadsheet for each line that matches Data A.  Example below:&lt;/p&gt;_x000a_&lt;p&gt;Spreadsheet 1                                     Spreadsheet 2&lt;br /&gt;_x000a_Column A    Column B                              Column A     Column C&lt;br /&gt;_x000a_   100          X                                   50            2&lt;br /&gt;_x000a_   104          X                                   100           6&lt;br /&gt;_x000a_   106          X                                   106           8&lt;/p&gt;_x000a_&lt;p&gt;I need the new spreadsheet 1 to look like:&lt;br /&gt;_x000a_Column A     Column B     Column C&lt;br /&gt;_x000a_   100          X            6&lt;br /&gt;_x000a_   104          X&lt;br /&gt;_x000a_   106          X            8_x000a_&lt;/p&gt;_x000a_"/>
    <d v="2010-06-18T03:54:02"/>
    <n v="0"/>
    <x v="0"/>
    <x v="0"/>
    <b v="0"/>
    <x v="0"/>
    <n v="6"/>
    <n v="40347.162499999999"/>
    <n v="0"/>
    <n v="477"/>
    <d v="2010-06-18T00:00:00"/>
    <n v="0"/>
    <x v="2043"/>
  </r>
  <r>
    <n v="2075"/>
    <n v="1"/>
    <x v="535"/>
    <x v="2"/>
    <s v="&lt;p&gt;Docrogue,&lt;br /&gt;_x000a_Assuming the 2 tables start in A1&lt;br /&gt;_x000a_with Spreadhseet 1 in Sheet 1 and Spreadsheet 2 in Sheet 2&lt;br /&gt;_x000a_The following will do it for you:&lt;/p&gt;_x000a_&lt;p&gt;&lt;code&gt;Sheet 1 C1: =INDEX(Sheet2!$A$1:$B$3,MATCH(A1,Sheet2!$A$1:$A$3,0),2)&lt;/code&gt;&lt;br /&gt;_x000a_Adjust $B$3 to suit&lt;br /&gt;_x000a_and copy down&lt;/p&gt;_x000a_&lt;p&gt;If they are in different files add file names as appropriate_x000a_&lt;/p&gt;_x000a_"/>
    <d v="2010-06-18T05:18:06"/>
    <n v="0"/>
    <x v="1"/>
    <x v="1"/>
    <b v="1"/>
    <x v="1"/>
    <n v="6"/>
    <n v="40347.162499999999"/>
    <n v="5.840277778042946E-2"/>
    <n v="478"/>
    <d v="2010-06-18T00:00:00"/>
    <s v="docrogue"/>
    <x v="2044"/>
  </r>
  <r>
    <n v="2076"/>
    <n v="1"/>
    <x v="536"/>
    <x v="264"/>
    <s v="&lt;p&gt;Hello&lt;br /&gt;_x000a_Would this be possible? Drawing a hydraulic circuit using lines on excel. You would define number of pipe, rows, columns for example and then a graphic would be created, something like&lt;br /&gt;_x000a_http://www.ilustrados.com/publicaciones/multimedia/displa9.gif_x000a_&lt;/p&gt;_x000a_"/>
    <d v="2010-06-18T14:10:03"/>
    <n v="0"/>
    <x v="0"/>
    <x v="0"/>
    <b v="0"/>
    <x v="0"/>
    <n v="6"/>
    <n v="40347.590277777781"/>
    <n v="0"/>
    <n v="478"/>
    <d v="2010-06-18T00:00:00"/>
    <n v="0"/>
    <x v="2045"/>
  </r>
  <r>
    <n v="2077"/>
    <n v="1"/>
    <x v="537"/>
    <x v="3"/>
    <s v="&lt;p&gt;Hello all. &lt;/p&gt;_x000a_&lt;p&gt;When i enter Some text in a cell I can Bold or underline some part of it. &lt;/p&gt;_x000a_&lt;p&gt;My question is : Is it possible in text calculated by a formula ?&lt;/p&gt;_x000a_&lt;p&gt;I Want to highlight status in The tweetboard in my gantt xls file_x000a_&lt;/p&gt;_x000a_"/>
    <d v="2010-06-18T14:19:31"/>
    <n v="0"/>
    <x v="0"/>
    <x v="0"/>
    <b v="0"/>
    <x v="0"/>
    <n v="6"/>
    <n v="40347.59652777778"/>
    <n v="0"/>
    <n v="478"/>
    <d v="2010-06-18T00:00:00"/>
    <n v="0"/>
    <x v="2046"/>
  </r>
  <r>
    <n v="2078"/>
    <n v="2"/>
    <x v="532"/>
    <x v="375"/>
    <s v="&lt;p&gt;A hyperbolic tree would be very nice especially if colour exceptions can be included.&lt;br /&gt;_x000a_Also I would like to see an area based heatmap (an overall rectangle made of many smaller rectangles the areas of which correspond to the proportional data value)&lt;br /&gt;_x000a_A histogram chart in the basic chart engine is overdue.&lt;br /&gt;_x000a_Functionality wise I would like to be able to set the min &amp;amp; max of an axis via formula/cell value.&lt;br /&gt;_x000a_There is also room to improve the sparklines perhaps an area chart for example.&lt;/p&gt;_x000a_&lt;p&gt;Not quite charting, but I also would like to see improvements in the conditional formatting icons.&lt;br /&gt;_x000a_The pie icons should have icons for 10% increments this could also apply to the bar icons&lt;br /&gt;_x000a_How about traffic light icons to have additional colours (New, Good, Neutral, Poor, Completed, Missing or 5 grades of performance)_x000a_&lt;/p&gt;_x000a_"/>
    <d v="2010-06-18T14:36:42"/>
    <n v="0"/>
    <x v="2"/>
    <x v="0"/>
    <b v="1"/>
    <x v="0"/>
    <n v="6"/>
    <n v="40346.998611111114"/>
    <n v="0"/>
    <n v="478"/>
    <d v="2010-06-18T00:00:00"/>
    <n v="0"/>
    <x v="2047"/>
  </r>
  <r>
    <n v="2079"/>
    <n v="1"/>
    <x v="538"/>
    <x v="376"/>
    <s v="&lt;p&gt;Hello,&lt;/p&gt;_x000a_&lt;p&gt;i have a table which shows distributors (140 dist) sales shares by months. i want to calculate number of distibutors whose total share reach 80%. but i couldn't write appropriate formula to do this. can you help me?&lt;/p&gt;_x000a_&lt;p&gt;table like this&lt;/p&gt;_x000a_&lt;p&gt;distributor  1   2   3   4   5   6&lt;br /&gt;_x000a_dist a       10  12&lt;br /&gt;_x000a_dist b       9   10&lt;br /&gt;_x000a_dist c       8   9&lt;br /&gt;_x000a_dist d       7   8&lt;br /&gt;_x000a_.&lt;br /&gt;_x000a_.&lt;br /&gt;_x000a_.&lt;br /&gt;_x000a_dist 135     4&lt;/p&gt;_x000a_&lt;p&gt;# of dist.   20  15&lt;/p&gt;_x000a_&lt;p&gt;from this sample table, 1.month, 20 distributors out of 135 made 80% of sales. how can i calculate this result._x000a_&lt;/p&gt;_x000a_"/>
    <d v="2010-06-18T14:42:43"/>
    <n v="0"/>
    <x v="0"/>
    <x v="0"/>
    <b v="0"/>
    <x v="0"/>
    <n v="6"/>
    <n v="40347.612500000003"/>
    <n v="0"/>
    <n v="478"/>
    <d v="2010-06-18T00:00:00"/>
    <n v="0"/>
    <x v="2048"/>
  </r>
  <r>
    <n v="2080"/>
    <n v="1"/>
    <x v="538"/>
    <x v="0"/>
    <s v="&lt;p&gt;Ok, I tried to write an array formula that would do this, but cant seem to figure it out. So here is a formula using helper columns.&lt;/p&gt;_x000a_&lt;p&gt;1. Create a similar table (distributors and monthly columns) in a separate sheet.&lt;br /&gt;_x000a_2. Assuming your original data is in A1:G135 (135 distributors for 6 months, first column has distributor name)&lt;br /&gt;_x000a_3. write a formula like =SUM(Sheet1!B$1:B1) and autofill it for the rest of range&lt;br /&gt;_x000a_4. Now, in your main sheet, against each month, you can use MATCH formula to find the closest match to 80% value like this,&lt;br /&gt;_x000a_=MATCH(SUM(B1:B135)*80%,Sheet2!B$1:B$135,1)+1&lt;/p&gt;_x000a_&lt;p&gt;I would love to know if there is an array formula to reduce the helper columns. Otherwise, I think this is the basic technique you can use._x000a_&lt;/p&gt;_x000a_"/>
    <d v="2010-06-19T01:47:50"/>
    <n v="0"/>
    <x v="1"/>
    <x v="0"/>
    <b v="1"/>
    <x v="0"/>
    <n v="7"/>
    <n v="40347.612500000003"/>
    <n v="0"/>
    <n v="478"/>
    <d v="2010-06-19T00:00:00"/>
    <n v="0"/>
    <x v="2049"/>
  </r>
  <r>
    <n v="2081"/>
    <n v="1"/>
    <x v="537"/>
    <x v="0"/>
    <s v="&lt;p&gt;not possible afaik. You can however use split the text in to multiple cells and then bold a few if you want. (alternatively, you can use text boxes and assign formulas to them and align multiple boxes together to create the bold feeling)_x000a_&lt;/p&gt;_x000a_"/>
    <d v="2010-06-19T01:50:50"/>
    <n v="0"/>
    <x v="1"/>
    <x v="0"/>
    <b v="1"/>
    <x v="0"/>
    <n v="7"/>
    <n v="40347.59652777778"/>
    <n v="0"/>
    <n v="478"/>
    <d v="2010-06-19T00:00:00"/>
    <n v="0"/>
    <x v="2050"/>
  </r>
  <r>
    <n v="2082"/>
    <n v="1"/>
    <x v="537"/>
    <x v="2"/>
    <s v="&lt;p&gt;Cyril&lt;br /&gt;_x000a_Chandoo is right, except that with excel there are always options&lt;/p&gt;_x000a_&lt;p&gt;You could use conditional formatting to Bold an entire entry in a Tweetboard based on some variable elsewhere or a word within the entry&lt;/p&gt;_x000a_&lt;p&gt;or&lt;/p&gt;_x000a_&lt;p&gt;You could use macros to populate your tweet board rather than formulas&lt;br /&gt;_x000a_This would allow bold individual words within each entry._x000a_&lt;/p&gt;_x000a_"/>
    <d v="2010-06-19T06:27:26"/>
    <n v="0"/>
    <x v="2"/>
    <x v="1"/>
    <b v="1"/>
    <x v="1"/>
    <n v="7"/>
    <n v="40347.59652777778"/>
    <n v="0.67252314814686542"/>
    <n v="479"/>
    <d v="2010-06-19T00:00:00"/>
    <s v="cyrilz"/>
    <x v="2051"/>
  </r>
  <r>
    <n v="2083"/>
    <n v="1"/>
    <x v="539"/>
    <x v="232"/>
    <s v="&lt;p&gt;Hello all,&lt;/p&gt;_x000a_&lt;p&gt;Need a code to perfrom the below task.&lt;br /&gt;_x000a_I have one excel file with many sheets. Macro should ideally move particular sheet to new work book and save it in desktop.  while moving it should check 2 conditions. In this file I have two drop down in c1 and d1 cells.  In c1 drop down contains sheet names.  D1 cell drop down contains like &quot;blank&quot;  and &quot;non blank&quot; -   it should filter only blank/non blank cells in column z in  the selected sheet name in c1 cell and move that sheet to new workbook and save it to desktop. I want to copy n move, so that i cant make any change in the original file.&lt;/p&gt;_x000a_&lt;p&gt;Please help me.&lt;/p&gt;_x000a_&lt;p&gt;Regards,&lt;br /&gt;_x000a_vinu_x000a_&lt;/p&gt;_x000a_"/>
    <d v="2010-06-20T09:28:42"/>
    <n v="0"/>
    <x v="0"/>
    <x v="0"/>
    <b v="0"/>
    <x v="0"/>
    <n v="1"/>
    <n v="40349.394444444442"/>
    <n v="0"/>
    <n v="479"/>
    <d v="2010-06-20T00:00:00"/>
    <n v="0"/>
    <x v="2052"/>
  </r>
  <r>
    <n v="2084"/>
    <n v="1"/>
    <x v="533"/>
    <x v="132"/>
    <s v="&lt;p&gt;Thanks guys,&lt;/p&gt;_x000a_&lt;p&gt;Maybe I'm missing something?&lt;br /&gt;_x000a_As I I select the plot area handle in the middle right and move to the left the plot area and corresponding data bar graph are &quot;downsized&quot; proportionately right to left.&lt;/p&gt;_x000a_&lt;p&gt;I am definitely selected on the plot area and it is confirmed as I hover with the mouse&lt;/p&gt;_x000a_&lt;p&gt;I appreciate your help.&lt;br /&gt;_x000a_Kind regards,&lt;br /&gt;_x000a_Winston_x000a_&lt;/p&gt;_x000a_"/>
    <d v="2010-06-20T18:53:16"/>
    <n v="0"/>
    <x v="3"/>
    <x v="0"/>
    <b v="1"/>
    <x v="0"/>
    <n v="1"/>
    <n v="40347.01458333333"/>
    <n v="0"/>
    <n v="479"/>
    <d v="2010-06-20T00:00:00"/>
    <n v="0"/>
    <x v="2053"/>
  </r>
  <r>
    <n v="2085"/>
    <n v="1"/>
    <x v="533"/>
    <x v="121"/>
    <s v="&lt;p&gt;It could be that when you make the plot area smaller, Excel is changing the scaling on the axis, thereby changing the bar lengths._x000a_&lt;/p&gt;_x000a_"/>
    <d v="2010-06-20T20:17:15"/>
    <n v="0"/>
    <x v="4"/>
    <x v="0"/>
    <b v="1"/>
    <x v="0"/>
    <n v="1"/>
    <n v="40347.01458333333"/>
    <n v="0"/>
    <n v="479"/>
    <d v="2010-06-20T00:00:00"/>
    <n v="0"/>
    <x v="2054"/>
  </r>
  <r>
    <n v="2086"/>
    <n v="1"/>
    <x v="539"/>
    <x v="348"/>
    <s v="&lt;p&gt;Hi Vinu,&lt;/p&gt;_x000a_&lt;p&gt;Under what circumstances do you want the copy and move to happen.&lt;/p&gt;_x000a_&lt;p&gt;Do you want to :&lt;/p&gt;_x000a_&lt;p&gt;1. Select a sheetname in C1&lt;br /&gt;_x000a_2. Select blank / non blank in D1&lt;br /&gt;_x000a_3. Press a button to do the copy and save&lt;br /&gt;_x000a_4. What is the new file Saved as?&lt;/p&gt;_x000a_&lt;p&gt;I will try some VBA when I get your reply&lt;/p&gt;_x000a_&lt;p&gt;Kanti_x000a_&lt;/p&gt;_x000a_"/>
    <d v="2010-06-21T04:40:30"/>
    <n v="0"/>
    <x v="1"/>
    <x v="0"/>
    <b v="1"/>
    <x v="0"/>
    <n v="2"/>
    <n v="40349.394444444442"/>
    <n v="0"/>
    <n v="479"/>
    <d v="2010-06-21T00:00:00"/>
    <n v="0"/>
    <x v="2055"/>
  </r>
  <r>
    <n v="2087"/>
    <n v="1"/>
    <x v="535"/>
    <x v="374"/>
    <s v="&lt;p&gt;Hui,&lt;br /&gt;_x000a_   Thanks for the reply; I tried the formula and received a #N/A.  I think there should be an IF command to match if Column A in Sheet 1 matches Column A in Sheet 2 to then bring the value for Column C in that Row on Sheet 2 into the newly &quot;merged&quot; Column C into Sheet 1.  I am having a hard time following the INDEX,MATCH function.  Sorry for being dense._x000a_&lt;/p&gt;_x000a_"/>
    <d v="2010-06-21T04:58:11"/>
    <n v="0"/>
    <x v="2"/>
    <x v="0"/>
    <b v="1"/>
    <x v="0"/>
    <n v="2"/>
    <n v="40347.162499999999"/>
    <n v="0"/>
    <n v="479"/>
    <d v="2010-06-21T00:00:00"/>
    <n v="0"/>
    <x v="2056"/>
  </r>
  <r>
    <n v="2088"/>
    <n v="1"/>
    <x v="535"/>
    <x v="348"/>
    <s v="&lt;p&gt;Hi Docrouge,,&lt;br /&gt;_x000a_Have you tried vlookup() with ISNA()?&lt;/p&gt;_x000a_&lt;p&gt;=IF(ISNA(VLOOKUP(A1,Sheet2!$A$1:$B$2,2,0)),&quot;&quot;,VLOOKUP(A1,Sheet2!$A$1:$B$2,2,0))&lt;/p&gt;_x000a_&lt;p&gt;cheers&lt;/p&gt;_x000a_&lt;p&gt;kanti_x000a_&lt;/p&gt;_x000a_"/>
    <d v="2010-06-21T06:14:22"/>
    <n v="0"/>
    <x v="3"/>
    <x v="0"/>
    <b v="1"/>
    <x v="0"/>
    <n v="2"/>
    <n v="40347.162499999999"/>
    <n v="0"/>
    <n v="479"/>
    <d v="2010-06-21T00:00:00"/>
    <n v="0"/>
    <x v="2057"/>
  </r>
  <r>
    <n v="2089"/>
    <n v="1"/>
    <x v="535"/>
    <x v="2"/>
    <s v="&lt;p&gt;Docrogue&lt;br /&gt;_x000a_Have a look at a mockup at&lt;br /&gt;_x000a_http://rapidshare.com/files/401231168/Docrogue.xls.html_x000a_&lt;/p&gt;_x000a_"/>
    <d v="2010-06-21T07:29:09"/>
    <n v="0"/>
    <x v="4"/>
    <x v="1"/>
    <b v="1"/>
    <x v="1"/>
    <n v="2"/>
    <n v="40347.162499999999"/>
    <n v="3.1494097222239361"/>
    <n v="480"/>
    <d v="2010-06-21T00:00:00"/>
    <s v="docrogue"/>
    <x v="2058"/>
  </r>
  <r>
    <n v="2090"/>
    <n v="1"/>
    <x v="539"/>
    <x v="232"/>
    <s v="&lt;p&gt;Hi Kanti&lt;/p&gt;_x000a_&lt;p&gt;Correct. and File name should be same as sheet name._x000a_&lt;/p&gt;_x000a_"/>
    <d v="2010-06-21T07:56:50"/>
    <n v="0"/>
    <x v="2"/>
    <x v="0"/>
    <b v="1"/>
    <x v="0"/>
    <n v="2"/>
    <n v="40349.394444444442"/>
    <n v="0"/>
    <n v="480"/>
    <d v="2010-06-21T00:00:00"/>
    <n v="0"/>
    <x v="2059"/>
  </r>
  <r>
    <n v="2091"/>
    <n v="1"/>
    <x v="537"/>
    <x v="3"/>
    <s v="&lt;p&gt;Many thanks to both of you. &lt;/p&gt;_x000a_&lt;p&gt;You know how much I avoid macros each time I can (dumb users afraid of &quot;Macro&quot; warning) but this time I cannot figure how to bold part of a cell within a macros ?&lt;/p&gt;_x000a_&lt;p&gt;Cyril._x000a_&lt;/p&gt;_x000a_"/>
    <d v="2010-06-21T08:51:12"/>
    <n v="0"/>
    <x v="3"/>
    <x v="0"/>
    <b v="1"/>
    <x v="0"/>
    <n v="2"/>
    <n v="40347.59652777778"/>
    <n v="0"/>
    <n v="480"/>
    <d v="2010-06-21T00:00:00"/>
    <n v="0"/>
    <x v="2060"/>
  </r>
  <r>
    <n v="2092"/>
    <n v="1"/>
    <x v="537"/>
    <x v="2"/>
    <s v="&lt;p&gt;Cyril&lt;/p&gt;_x000a_&lt;p&gt;Is there other ways of using say cell color or Traffic Lights etc to highlight a point_x000a_&lt;/p&gt;_x000a_"/>
    <d v="2010-06-21T09:26:16"/>
    <n v="0"/>
    <x v="4"/>
    <x v="1"/>
    <b v="1"/>
    <x v="1"/>
    <n v="2"/>
    <n v="40347.59652777778"/>
    <n v="2.7967129629614647"/>
    <n v="481"/>
    <d v="2010-06-21T00:00:00"/>
    <s v="cyrilz"/>
    <x v="2061"/>
  </r>
  <r>
    <n v="2093"/>
    <n v="1"/>
    <x v="537"/>
    <x v="3"/>
    <s v="&lt;p&gt;Hui,&lt;/p&gt;_x000a_&lt;p&gt;I'm afraid not, since it is for the tweeboard of my Gantt XLS table._x000a_&lt;/p&gt;_x000a_"/>
    <d v="2010-06-21T10:37:15"/>
    <n v="0"/>
    <x v="5"/>
    <x v="0"/>
    <b v="1"/>
    <x v="0"/>
    <n v="2"/>
    <n v="40347.59652777778"/>
    <n v="0"/>
    <n v="481"/>
    <d v="2010-06-21T00:00:00"/>
    <n v="0"/>
    <x v="2062"/>
  </r>
  <r>
    <n v="2094"/>
    <n v="1"/>
    <x v="539"/>
    <x v="348"/>
    <s v="&lt;p&gt;Hi Vinu,&lt;/p&gt;_x000a_&lt;p&gt;Below is the code, please note that the I have not created the drop-downs and that the sheet with the drop-downs should be named  &quot;Main&quot;&lt;/p&gt;_x000a_&lt;p&gt;Cell A1 = Name of sheet&lt;br /&gt;_x000a_Cell B1 = Blank/ Non-Blank&lt;br /&gt;_x000a_Cell D1 = Folder name, example C:\Users\Officeworks\Desktop&lt;/p&gt;_x000a_&lt;p&gt;Best of luck, let me know if you need more help with this&lt;/p&gt;_x000a_&lt;p&gt;Option Explicit&lt;/p&gt;_x000a_&lt;p&gt;Sub CreateWkbs()&lt;/p&gt;_x000a_&lt;p&gt;' Created by Kanti Chiba 21 June 2010&lt;/p&gt;_x000a_&lt;p&gt;Dim tWks As Worksheet&lt;br /&gt;_x000a_Dim Main As Worksheet&lt;br /&gt;_x000a_Dim strWks As String&lt;br /&gt;_x000a_Dim sWkb As Workbook&lt;br /&gt;_x000a_Dim tFolder As String&lt;br /&gt;_x000a_Dim myCrit As String&lt;br /&gt;_x000a_Dim nWkb As Workbook&lt;/p&gt;_x000a_&lt;p&gt;Set sWkb = ThisWorkbook&lt;br /&gt;_x000a_Set Main = sWkb.Sheets(&quot;Main&quot;)&lt;/p&gt;_x000a_&lt;p&gt;strWks = Main.Range(&quot;A1&quot;)&lt;br /&gt;_x000a_Set tWks = sWkb.Sheets(strWks)&lt;br /&gt;_x000a_myCrit = Main.Range(&quot;b1&quot;)&lt;/p&gt;_x000a_&lt;p&gt;tFolder = Main.Range(&quot;D1&quot;)&lt;/p&gt;_x000a_&lt;p&gt;If Right(tFolder, 1) &amp;lt;&amp;gt; &quot;\&quot; Then&lt;br /&gt;_x000a_        tFolder = tFolder &amp;amp; &quot;\&quot;&lt;br /&gt;_x000a_End If&lt;/p&gt;_x000a_&lt;p&gt; Set nWkb = Workbooks.Add&lt;/p&gt;_x000a_&lt;p&gt;tWks.Activate&lt;br /&gt;_x000a_    Range(&quot;b1&quot;).Select&lt;br /&gt;_x000a_    Selection.AutoFilter&lt;br /&gt;_x000a_    If myCrit = &quot;Blank&quot; Then&lt;br /&gt;_x000a_        Selection.AutoFilter Field:=2, Criteria1:=&quot;=&quot;&lt;br /&gt;_x000a_    Else&lt;br /&gt;_x000a_         Selection.AutoFilter Field:=2, Criteria1:=&quot;&amp;lt;&amp;gt;&quot;&lt;br /&gt;_x000a_    End If&lt;br /&gt;_x000a_ Selection.SpecialCells(xlCellTypeVisible).Copy nWkb.Sheets(&quot;Sheet1&quot;).Range(&quot;A1&quot;)&lt;br /&gt;_x000a_   nWkb.SaveAs tFolder &amp;amp; strWks &amp;amp; &quot;.xls&quot;&lt;/p&gt;_x000a_&lt;p&gt;nWkb.Close&lt;/p&gt;_x000a_&lt;p&gt;End Sub_x000a_&lt;/p&gt;_x000a_"/>
    <d v="2010-06-21T11:41:31"/>
    <n v="0"/>
    <x v="3"/>
    <x v="0"/>
    <b v="1"/>
    <x v="0"/>
    <n v="2"/>
    <n v="40349.394444444442"/>
    <n v="0"/>
    <n v="481"/>
    <d v="2010-06-21T00:00:00"/>
    <n v="0"/>
    <x v="2063"/>
  </r>
  <r>
    <n v="2095"/>
    <n v="1"/>
    <x v="537"/>
    <x v="2"/>
    <s v="&lt;p&gt;Are there particular rules or words that you want Bold ?_x000a_&lt;/p&gt;_x000a_"/>
    <d v="2010-06-21T12:21:49"/>
    <n v="0"/>
    <x v="6"/>
    <x v="1"/>
    <b v="1"/>
    <x v="1"/>
    <n v="2"/>
    <n v="40347.59652777778"/>
    <n v="2.9186226851816173"/>
    <n v="482"/>
    <d v="2010-06-21T00:00:00"/>
    <s v="cyrilz"/>
    <x v="2064"/>
  </r>
  <r>
    <n v="2096"/>
    <n v="1"/>
    <x v="539"/>
    <x v="232"/>
    <s v="&lt;p&gt;Hi Kanti,&lt;/p&gt;_x000a_&lt;p&gt;Its not working fully.  As I uploaded one excel formula and even i highlighted the column which macro should filter.&lt;/p&gt;_x000a_&lt;p&gt;could you please chk and let me know.&lt;br /&gt;_x000a_the file link is :   http://www.scribd.com/doc/33353832/Prob-Macro&lt;/p&gt;_x000a_&lt;p&gt;Regards,&lt;br /&gt;_x000a_vinu._x000a_&lt;/p&gt;_x000a_"/>
    <d v="2010-06-21T12:25:25"/>
    <n v="0"/>
    <x v="4"/>
    <x v="0"/>
    <b v="1"/>
    <x v="0"/>
    <n v="2"/>
    <n v="40349.394444444442"/>
    <n v="0"/>
    <n v="482"/>
    <d v="2010-06-21T00:00:00"/>
    <n v="0"/>
    <x v="2065"/>
  </r>
  <r>
    <n v="2097"/>
    <n v="1"/>
    <x v="537"/>
    <x v="3"/>
    <s v="&lt;p&gt;Yes, First point of the tweetboard, I want the part Calculs!F38 and Calculs!E38 to be bold.&lt;/p&gt;_x000a_&lt;p&gt;F38 replaces with &quot;retard&quot; / &quot;avance&quot;&lt;br /&gt;_x000a_E38 contains a number._x000a_&lt;/p&gt;_x000a_"/>
    <d v="2010-06-21T12:33:55"/>
    <n v="0"/>
    <x v="7"/>
    <x v="0"/>
    <b v="1"/>
    <x v="0"/>
    <n v="2"/>
    <n v="40347.59652777778"/>
    <n v="0"/>
    <n v="482"/>
    <d v="2010-06-21T00:00:00"/>
    <n v="0"/>
    <x v="2066"/>
  </r>
  <r>
    <n v="2098"/>
    <n v="1"/>
    <x v="533"/>
    <x v="132"/>
    <s v="&lt;p&gt;Thanks TessaES,&lt;/p&gt;_x000a_&lt;p&gt;I created a new bar chart&lt;br /&gt;_x000a_I changed all X Axis options to &quot;fixed&quot;&lt;br /&gt;_x000a_I also tried changing Max value to 140 as my highes value is 140 but Excel seet the Max Value as 160. But what happenjs next week is my max value is greater than 140?&lt;/p&gt;_x000a_&lt;p&gt;I also still have a problem with the chart area as I reduce size right to left the plot are and data bars reduce proportionately right to left instead of using the dead white space at the end of the data bars&lt;/p&gt;_x000a_&lt;p&gt;Thanks&lt;br /&gt;_x000a_Winston_x000a_&lt;/p&gt;_x000a_"/>
    <d v="2010-06-21T13:16:47"/>
    <n v="0"/>
    <x v="5"/>
    <x v="0"/>
    <b v="1"/>
    <x v="0"/>
    <n v="2"/>
    <n v="40347.01458333333"/>
    <n v="0"/>
    <n v="482"/>
    <d v="2010-06-21T00:00:00"/>
    <n v="0"/>
    <x v="2067"/>
  </r>
  <r>
    <n v="2099"/>
    <n v="1"/>
    <x v="540"/>
    <x v="377"/>
    <s v="&lt;p&gt;Hi,&lt;/p&gt;_x000a_&lt;p&gt;I am doing production planning and there is an issue that has haunted me for a while.&lt;br /&gt;_x000a_When you have a stock figure and based on a weekly sales forecast figure (that may change from week to week), how do you calc how many weeks you can cover with that initial stock?&lt;/p&gt;_x000a_&lt;p&gt;Manually:&lt;/p&gt;_x000a_&lt;p&gt;Stock=100&lt;br /&gt;_x000a_FC=10/wk&lt;/p&gt;_x000a_&lt;p&gt;Coverage = 10 weeks = 70 days&lt;/p&gt;_x000a_&lt;p&gt;That would be easy to calculate if the FC is the same for every week. But if you have different figures for different weeks I need to subtract from the initial stock this week's FC; then if the stock is &amp;gt;0 I need to subtract another week, and then another and another. When I get to the 1st week I cannot cover (the first one where stock is &amp;lt;0) then I need to divide the total FC for that week by the total work days (5) to check how many days of that week I can still cover. Then, multiplying per 7 the number of covered weeks and adding the number of days I can cover in the last one I get the total coverdays.&lt;/p&gt;_x000a_&lt;p&gt;I am currently doing this either by hand or by a sheet I made with lots of figures and large IF functions; and even with this sheet I just can calculate a max number of weeks due to maximum sentences in a cell calculation. Is there an easy way - or even a function I do not know - to do this?&lt;/p&gt;_x000a_&lt;p&gt;Thanks in advance_x000a_&lt;/p&gt;_x000a_"/>
    <d v="2010-06-21T13:51:00"/>
    <n v="0"/>
    <x v="0"/>
    <x v="0"/>
    <b v="0"/>
    <x v="0"/>
    <n v="2"/>
    <n v="40350.57708333333"/>
    <n v="0"/>
    <n v="482"/>
    <d v="2010-06-21T00:00:00"/>
    <n v="0"/>
    <x v="2068"/>
  </r>
  <r>
    <n v="2100"/>
    <n v="1"/>
    <x v="540"/>
    <x v="2"/>
    <s v="&lt;p&gt;Carics,&lt;/p&gt;_x000a_&lt;p&gt;Each week you will have a Coverage = (Initial Stock - sum(weekly stock usage))/FC&lt;br /&gt;_x000a_and to make sure its greater than zero&lt;/p&gt;_x000a_&lt;p&gt;=if(Initial Stock - Sum(Weekly Stock Usage)&amp;lt;=0,0, +(Initial Stock - sum(weekly stock usage))/FC)&lt;/p&gt;_x000a_&lt;p&gt;so for an example&lt;br /&gt;_x000a_&lt;pre&gt;&lt;code&gt;A1: Initial Stock_x000a_B1: =100_x000a_A2: FC_x000a_B2: =10_x000a_C3:H3 Wk1 ..Wk6_x000a_C4:H4 Numbers    Your weekly usage_x000a_C5: =+IF(($B$1-SUM($C$4:C4))&amp;lt;=0,0,+($B$1-SUM($C$4:C4))/$B$2)_x000a_Copy C5 across to H5&lt;/code&gt;&lt;/pre&gt;_x000a_"/>
    <d v="2010-06-21T14:41:30"/>
    <n v="0"/>
    <x v="1"/>
    <x v="1"/>
    <b v="1"/>
    <x v="1"/>
    <n v="2"/>
    <n v="40350.57708333333"/>
    <n v="3.5069444449618459E-2"/>
    <n v="483"/>
    <d v="2010-06-21T00:00:00"/>
    <s v="carics"/>
    <x v="2069"/>
  </r>
  <r>
    <n v="2101"/>
    <n v="1"/>
    <x v="533"/>
    <x v="2"/>
    <s v="&lt;p&gt;Winston&lt;br /&gt;_x000a_I can't reproduce your problem.&lt;br /&gt;_x000a_so a few suggestions anyway:&lt;br /&gt;_x000a_+ Make sure your Major Unit evenly divides into the Maximum&lt;br /&gt;_x000a_+ Make sure your X-Axis isn't using a logarithmic scale&lt;br /&gt;_x000a_+ Make sure the X-Axis font isn't too large or the words to long&lt;br /&gt;_x000a_  eg: use 10 instead of 10,000,000&lt;br /&gt;_x000a_+ &lt;strong&gt;make sure any data Labels are not located Outside End&lt;/strong&gt;&lt;/p&gt;_x000a_&lt;p&gt;If the above doesn't help can you post an example somewhere_x000a_&lt;/p&gt;_x000a_"/>
    <d v="2010-06-21T14:55:01"/>
    <n v="0"/>
    <x v="6"/>
    <x v="1"/>
    <b v="1"/>
    <x v="1"/>
    <n v="2"/>
    <n v="40347.01458333333"/>
    <n v="3.6069560185205773"/>
    <n v="484"/>
    <d v="2010-06-21T00:00:00"/>
    <s v="wsnyder"/>
    <x v="2070"/>
  </r>
  <r>
    <n v="2102"/>
    <n v="1"/>
    <x v="541"/>
    <x v="83"/>
    <s v="&lt;p&gt;So I'm creating a ranking index which uses a basic min/max formula to give a certain category a ranking out of 100.  Each category is then weighted between 0 and 1 and the sum of the indicies multiplied by the weights then gives me my final index ranking.&lt;/p&gt;_x000a_&lt;p&gt;So, I'm wondering if there's a way to get the weights to automatically add to 1.  For example if I start out with each weight at .33 and I have 3 weights then I get 1 (close enough at least).  But let's say I want to change the first weight to .5 and I want the other 2 to automatically adjust to .25 (.5 + .25 + .25 = 1).  How would this be possible?_x000a_&lt;/p&gt;_x000a_"/>
    <d v="2010-06-21T21:30:53"/>
    <n v="0"/>
    <x v="0"/>
    <x v="0"/>
    <b v="0"/>
    <x v="0"/>
    <n v="2"/>
    <n v="40350.895833333336"/>
    <n v="0"/>
    <n v="484"/>
    <d v="2010-06-21T00:00:00"/>
    <n v="0"/>
    <x v="2071"/>
  </r>
  <r>
    <n v="2103"/>
    <n v="1"/>
    <x v="539"/>
    <x v="348"/>
    <s v="&lt;p&gt;Hi Vinu,&lt;br /&gt;_x000a_Sorry I thought you colud edit the VBA, however, I have made the column flexible,&lt;br /&gt;_x000a_just put the address of the column you want to filter in column C on Main&lt;/p&gt;_x000a_&lt;p&gt;So Row 1 of Main look like this:&lt;/p&gt;_x000a_&lt;p&gt; A1 = One&lt;br /&gt;_x000a_ B1 = Non-Blank&lt;br /&gt;_x000a_ C1 = Z1&lt;br /&gt;_x000a_ D1 = C:\Documents and Settings\Kantilal.Chiba.ASIA-PAC\Desktop\&lt;/p&gt;_x000a_&lt;p&gt;the revised macro is below&lt;/p&gt;_x000a_&lt;p&gt;Sub CreateWkbs()&lt;/p&gt;_x000a_&lt;p&gt;' Created by Kanti Chiba 21 June 2010&lt;br /&gt;_x000a_'Revised 22/6/2010&lt;/p&gt;_x000a_&lt;p&gt;Dim tWks As Worksheet&lt;br /&gt;_x000a_Dim Main As Worksheet&lt;br /&gt;_x000a_Dim strWks As String&lt;br /&gt;_x000a_Dim sWkb As Workbook&lt;br /&gt;_x000a_Dim tFolder As String&lt;br /&gt;_x000a_Dim myCrit As String&lt;br /&gt;_x000a_Dim nWkb As Workbook&lt;br /&gt;_x000a_Dim cCol As Range&lt;br /&gt;_x000a_Dim cColn As Integer&lt;/p&gt;_x000a_&lt;p&gt;Set sWkb = ThisWorkbook&lt;br /&gt;_x000a_Set Main = sWkb.Sheets(&quot;Main&quot;)&lt;/p&gt;_x000a_&lt;p&gt;strWks = Main.Range(&quot;A1&quot;)&lt;br /&gt;_x000a_Set tWks = sWkb.Sheets(strWks)&lt;br /&gt;_x000a_myCrit = Main.Range(&quot;b1&quot;)&lt;/p&gt;_x000a_&lt;p&gt;tFolder = Main.Range(&quot;D1&quot;)&lt;br /&gt;_x000a_Set cCol = Main.Range(&quot;C1&quot;)&lt;br /&gt;_x000a_    cColn = Range(cCol).Column&lt;/p&gt;_x000a_&lt;p&gt;If Right(tFolder, 1) &amp;lt;&amp;gt; &quot;\&quot; Then&lt;br /&gt;_x000a_tFolder = tFolder &amp;amp; &quot;\&quot;&lt;br /&gt;_x000a_End If&lt;/p&gt;_x000a_&lt;p&gt;Set nWkb = Workbooks.Add&lt;/p&gt;_x000a_&lt;p&gt;tWks.Activate&lt;br /&gt;_x000a_Range(&quot;b1&quot;).Select&lt;br /&gt;_x000a_Selection.AutoFilter&lt;br /&gt;_x000a_If myCrit = &quot;Blank&quot; Then&lt;br /&gt;_x000a_Selection.AutoFilter Field:=cColn, Criteria1:=&quot;=&quot;&lt;br /&gt;_x000a_Else&lt;br /&gt;_x000a_Selection.AutoFilter Field:=cColn, Criteria1:=&quot;&amp;lt;&amp;gt;&quot;&lt;br /&gt;_x000a_End If&lt;br /&gt;_x000a_Selection.SpecialCells(xlCellTypeVisible).Copy nWkb.Sheets(&quot;Sheet1&quot;).Range(&quot;A1&quot;)&lt;br /&gt;_x000a_nWkb.SaveAs tFolder &amp;amp; strWks &amp;amp; &quot;.xls&quot;&lt;/p&gt;_x000a_&lt;p&gt;nWkb.Close&lt;/p&gt;_x000a_&lt;p&gt;End Sub_x000a_&lt;/p&gt;_x000a_"/>
    <d v="2010-06-21T22:29:01"/>
    <n v="0"/>
    <x v="5"/>
    <x v="0"/>
    <b v="1"/>
    <x v="0"/>
    <n v="2"/>
    <n v="40349.394444444442"/>
    <n v="0"/>
    <n v="484"/>
    <d v="2010-06-21T00:00:00"/>
    <n v="0"/>
    <x v="2072"/>
  </r>
  <r>
    <n v="2104"/>
    <n v="1"/>
    <x v="535"/>
    <x v="374"/>
    <s v="&lt;p&gt;Thanks for the help Hui - it worked great.  On one of the spreadsheets the numbers were formatted as text - so no matches were found.  I converted them and all works great!  Thanks, there were 15000 lines of data!_x000a_&lt;/p&gt;_x000a_"/>
    <d v="2010-06-22T03:48:55"/>
    <n v="0"/>
    <x v="5"/>
    <x v="0"/>
    <b v="1"/>
    <x v="0"/>
    <n v="3"/>
    <n v="40347.162499999999"/>
    <n v="0"/>
    <n v="484"/>
    <d v="2010-06-22T00:00:00"/>
    <n v="0"/>
    <x v="2073"/>
  </r>
  <r>
    <n v="2105"/>
    <n v="1"/>
    <x v="542"/>
    <x v="378"/>
    <s v="&lt;p&gt;In the Pivot table data that have I have filtered based on a customer field (Cutomers more than 15), selecting only few customer names (ex=3 names). When the main data is added with new customers info (additonal customers 4 names). when i go to the pivot table and referesh the data the pivot table customer colum is getting added with the additional information and increseing the Customer names to 7. What i need is to get and only see the 3 customer names that i had orginally selected. Can you help._x000a_&lt;/p&gt;_x000a_"/>
    <d v="2010-06-22T05:30:37"/>
    <n v="0"/>
    <x v="0"/>
    <x v="0"/>
    <b v="0"/>
    <x v="0"/>
    <n v="3"/>
    <n v="40351.229166666664"/>
    <n v="0"/>
    <n v="484"/>
    <d v="2010-06-22T00:00:00"/>
    <n v="0"/>
    <x v="2074"/>
  </r>
  <r>
    <n v="2106"/>
    <n v="1"/>
    <x v="539"/>
    <x v="232"/>
    <s v="&lt;p&gt;Thanks a lot..!_x000a_&lt;/p&gt;_x000a_"/>
    <d v="2010-06-22T06:44:48"/>
    <n v="0"/>
    <x v="6"/>
    <x v="0"/>
    <b v="1"/>
    <x v="0"/>
    <n v="3"/>
    <n v="40349.394444444442"/>
    <n v="0"/>
    <n v="484"/>
    <d v="2010-06-22T00:00:00"/>
    <n v="0"/>
    <x v="2075"/>
  </r>
  <r>
    <n v="2107"/>
    <n v="1"/>
    <x v="542"/>
    <x v="158"/>
    <s v="&lt;p&gt;Hi,&lt;/p&gt;_x000a_&lt;p&gt;If youi right click on the Pivot Table and then select Field Settings at the bottom there is a tick box with Include new items in manual filter. If you untick this box you should only show the 3 customer names that you wanted._x000a_&lt;/p&gt;_x000a_"/>
    <d v="2010-06-22T08:02:25"/>
    <n v="0"/>
    <x v="1"/>
    <x v="0"/>
    <b v="1"/>
    <x v="0"/>
    <n v="3"/>
    <n v="40351.229166666664"/>
    <n v="0"/>
    <n v="484"/>
    <d v="2010-06-22T00:00:00"/>
    <n v="0"/>
    <x v="2076"/>
  </r>
  <r>
    <n v="2108"/>
    <n v="1"/>
    <x v="540"/>
    <x v="377"/>
    <s v="&lt;p&gt;Wow, that was fast! Thanks a lot.&lt;/p&gt;_x000a_&lt;p&gt;Nevertheless the coverage you calculate is based on an average FC, and that I can do. What I would need is a way to calculate it with real FC (data in C4:H4) and not averages. Do you know a way?&lt;/p&gt;_x000a_&lt;p&gt;Thanks_x000a_&lt;/p&gt;_x000a_"/>
    <d v="2010-06-22T09:38:50"/>
    <n v="0"/>
    <x v="2"/>
    <x v="0"/>
    <b v="1"/>
    <x v="0"/>
    <n v="3"/>
    <n v="40350.57708333333"/>
    <n v="0"/>
    <n v="484"/>
    <d v="2010-06-22T00:00:00"/>
    <n v="0"/>
    <x v="2077"/>
  </r>
  <r>
    <n v="2109"/>
    <n v="1"/>
    <x v="540"/>
    <x v="2"/>
    <s v="&lt;p&gt;You can add a line for FC on a week by week basis and change the formula to refer to that extra row_x000a_&lt;/p&gt;_x000a_"/>
    <d v="2010-06-22T11:05:38"/>
    <n v="0"/>
    <x v="3"/>
    <x v="1"/>
    <b v="1"/>
    <x v="1"/>
    <n v="3"/>
    <n v="40350.57708333333"/>
    <n v="0.88516203704057261"/>
    <n v="485"/>
    <d v="2010-06-22T00:00:00"/>
    <s v="carics"/>
    <x v="2078"/>
  </r>
  <r>
    <n v="2110"/>
    <n v="1"/>
    <x v="543"/>
    <x v="377"/>
    <s v="&lt;p&gt;Hi,&lt;/p&gt;_x000a_&lt;p&gt;Is there any way to re-arrange the order of the items in one specific filter in a Pivot Table? It seems that excel sorts it &quot;in order of appearence&quot;, but could it be done in alphabetical order, for example?&lt;/p&gt;_x000a_&lt;p&gt;Reason: I'm tired of doing millions of Move Down/Move Up/Move to end...&lt;/p&gt;_x000a_&lt;p&gt;Thanks_x000a_&lt;/p&gt;_x000a_"/>
    <d v="2010-06-22T11:07:33"/>
    <n v="0"/>
    <x v="0"/>
    <x v="0"/>
    <b v="0"/>
    <x v="0"/>
    <n v="3"/>
    <n v="40351.463194444441"/>
    <n v="0"/>
    <n v="485"/>
    <d v="2010-06-22T00:00:00"/>
    <n v="0"/>
    <x v="2079"/>
  </r>
  <r>
    <n v="2111"/>
    <n v="1"/>
    <x v="540"/>
    <x v="377"/>
    <s v="&lt;p&gt;That would still be an aproximated value, and not the real one.&lt;/p&gt;_x000a_&lt;p&gt;For example, if you put &quot;10&quot; in the FC, you may reflect an average of the following values:&lt;br /&gt;_x000a_3; 5; 7; 10; 13; 15; 17&lt;/p&gt;_x000a_&lt;p&gt;Then, if your initial stock is 25, you can REALLY cover 28 days (3+5+7+10) while for an average of 10 per week you calculate only 17,5 days.&lt;/p&gt;_x000a_&lt;p&gt;What I would need is really a sort of &quot;stock consumption&quot; by the FC until it reaches zero level._x000a_&lt;/p&gt;_x000a_"/>
    <d v="2010-06-22T11:15:18"/>
    <n v="0"/>
    <x v="4"/>
    <x v="0"/>
    <b v="1"/>
    <x v="0"/>
    <n v="3"/>
    <n v="40350.57708333333"/>
    <n v="0"/>
    <n v="485"/>
    <d v="2010-06-22T00:00:00"/>
    <n v="0"/>
    <x v="2080"/>
  </r>
  <r>
    <n v="2112"/>
    <n v="1"/>
    <x v="543"/>
    <x v="158"/>
    <s v="&lt;p&gt;Hi,&lt;/p&gt;_x000a_&lt;p&gt;If you click on the filter drop down button you will then have the options: Sort A-&amp;gt;Z; Sort Z-&amp;gt;A or more sort options.&lt;/p&gt;_x000a_&lt;p&gt;If you sort as required this will also flow through to the filter._x000a_&lt;/p&gt;_x000a_"/>
    <d v="2010-06-22T11:49:30"/>
    <n v="0"/>
    <x v="1"/>
    <x v="0"/>
    <b v="1"/>
    <x v="0"/>
    <n v="3"/>
    <n v="40351.463194444441"/>
    <n v="0"/>
    <n v="485"/>
    <d v="2010-06-22T00:00:00"/>
    <n v="0"/>
    <x v="2081"/>
  </r>
  <r>
    <n v="2113"/>
    <n v="1"/>
    <x v="544"/>
    <x v="379"/>
    <s v="&lt;p&gt;HEllo team,&lt;/p&gt;_x000a_&lt;p&gt;Is there any possible way by using vba can I export excel files to the share point.&lt;br /&gt;_x000a_I have 20 excel files, which i would like to export to sharepoint in different folders.&lt;/p&gt;_x000a_&lt;p&gt;Thanks._x000a_&lt;/p&gt;_x000a_"/>
    <d v="2010-06-22T14:07:18"/>
    <n v="0"/>
    <x v="0"/>
    <x v="0"/>
    <b v="0"/>
    <x v="0"/>
    <n v="3"/>
    <n v="40351.588194444441"/>
    <n v="0"/>
    <n v="485"/>
    <d v="2010-06-22T00:00:00"/>
    <n v="0"/>
    <x v="2082"/>
  </r>
  <r>
    <n v="2114"/>
    <n v="1"/>
    <x v="545"/>
    <x v="379"/>
    <s v="&lt;p&gt;Hello,&lt;br /&gt;_x000a_can any one help to do this macro.&lt;br /&gt;_x000a_I have control sheet.  and defined the condition there. when I run macro button which should do :  go to the sheet which is mentioned in the &quot;c2&quot;(sheet name contains) cell.&lt;br /&gt;_x000a_and copy&amp;amp;move the same to new workbook and filter the data which is in B column-the condition mentioned in contro sheet c3 cell.  If the conditon &quot;all&quot; it should not filter anything keep the same. if i mention &quot;paid&quot;, which should show all excluding zero's.  and if i mention &quot;not paid&quot;, which will show only zero's.  and save the same in c drive test folder by giving sheet name as file name.  but I want to see only the filtered data(dont want to see filter option after done).&lt;/p&gt;_x000a_&lt;p&gt;Thanks,&lt;br /&gt;_x000a_RB._x000a_&lt;/p&gt;_x000a_"/>
    <d v="2010-06-22T14:23:22"/>
    <n v="0"/>
    <x v="0"/>
    <x v="0"/>
    <b v="0"/>
    <x v="0"/>
    <n v="3"/>
    <n v="40351.599305555559"/>
    <n v="0"/>
    <n v="485"/>
    <d v="2010-06-22T00:00:00"/>
    <n v="0"/>
    <x v="2083"/>
  </r>
  <r>
    <n v="2115"/>
    <n v="1"/>
    <x v="546"/>
    <x v="327"/>
    <s v="&lt;p&gt;I have some import data in a one sheet, viz 1st col the date of berthing the vessel,2nd col name of importer,3rd col goods imported,4th col tonnage imported.There is a possiblity of the data in all the col being repeated.&lt;br /&gt;_x000a_I want to get the all import data of a particular in a separate sheet, when I enter in a particular cell the month eg January.&lt;br /&gt;_x000a_Please help&lt;br /&gt;_x000a_thanks_x000a_&lt;/p&gt;_x000a_"/>
    <d v="2010-06-22T16:42:08"/>
    <n v="0"/>
    <x v="0"/>
    <x v="0"/>
    <b v="0"/>
    <x v="0"/>
    <n v="3"/>
    <n v="40351.695833333331"/>
    <n v="0"/>
    <n v="485"/>
    <d v="2010-06-22T00:00:00"/>
    <n v="0"/>
    <x v="2084"/>
  </r>
  <r>
    <n v="2116"/>
    <n v="1"/>
    <x v="546"/>
    <x v="2"/>
    <s v="&lt;p&gt;Kishore&lt;br /&gt;_x000a_Can you convert the data to a Table and then use selection criteria on your particular columns&lt;br /&gt;_x000a_or&lt;br /&gt;_x000a_Have a look at http://chandoo.org/forums/topic/how-do-i-display-filtered-data-from-a-seperate-worksheet_x000a_&lt;/p&gt;_x000a_"/>
    <d v="2010-06-22T23:32:52"/>
    <n v="0"/>
    <x v="1"/>
    <x v="1"/>
    <b v="1"/>
    <x v="1"/>
    <n v="3"/>
    <n v="40351.695833333331"/>
    <n v="0.28532407407328719"/>
    <n v="486"/>
    <d v="2010-06-22T00:00:00"/>
    <s v="kishore_lp"/>
    <x v="2085"/>
  </r>
  <r>
    <n v="2117"/>
    <n v="1"/>
    <x v="545"/>
    <x v="348"/>
    <s v="&lt;p&gt;Hi Rb,&lt;/p&gt;_x000a_&lt;p&gt;look at the post from Vinu &quot;Need macro help&quot;.&lt;/p&gt;_x000a_&lt;p&gt;I am sure you can adapt the same to suit your pupose&lt;/p&gt;_x000a_&lt;p&gt;Kanti_x000a_&lt;/p&gt;_x000a_"/>
    <d v="2010-06-22T23:59:02"/>
    <n v="0"/>
    <x v="1"/>
    <x v="0"/>
    <b v="1"/>
    <x v="0"/>
    <n v="3"/>
    <n v="40351.599305555559"/>
    <n v="0"/>
    <n v="486"/>
    <d v="2010-06-22T00:00:00"/>
    <n v="0"/>
    <x v="2086"/>
  </r>
  <r>
    <n v="2118"/>
    <n v="1"/>
    <x v="546"/>
    <x v="0"/>
    <s v="&lt;p&gt;@Kishore.. also, please write a clear heading in your question. Dont say &quot;please help&quot;, we wont know what is bothering you without opening the post and that is not a good practice._x000a_&lt;/p&gt;_x000a_"/>
    <d v="2010-06-23T00:49:56"/>
    <n v="0"/>
    <x v="2"/>
    <x v="0"/>
    <b v="1"/>
    <x v="0"/>
    <n v="4"/>
    <n v="40351.695833333331"/>
    <n v="0"/>
    <n v="486"/>
    <d v="2010-06-23T00:00:00"/>
    <n v="0"/>
    <x v="2087"/>
  </r>
  <r>
    <n v="2119"/>
    <n v="1"/>
    <x v="542"/>
    <x v="378"/>
    <s v="&lt;p&gt;Hi,&lt;/p&gt;_x000a_&lt;p&gt;The area is grayed and manual filter is ticked. I am unable to untick the box.&lt;br /&gt;_x000a_I am using a file that was already created by my predecessor which has some macro in it.&lt;br /&gt;_x000a_I would like to run an additional macro after I finish the original job to get the pivot to the original state.&lt;br /&gt;_x000a_But i did try with some sample data in a 2007 Excel new sheet it still did not work.&lt;br /&gt;_x000a_When new values are added in the original data, and pivot refereshed. The pivot is in the orginal state only with the new values added into the pivot dropdown list without the new values selected. With or without the manual filter being ticked._x000a_&lt;/p&gt;_x000a_"/>
    <d v="2010-06-23T07:03:55"/>
    <n v="0"/>
    <x v="2"/>
    <x v="0"/>
    <b v="1"/>
    <x v="0"/>
    <n v="4"/>
    <n v="40351.229166666664"/>
    <n v="0"/>
    <n v="486"/>
    <d v="2010-06-23T00:00:00"/>
    <n v="0"/>
    <x v="2088"/>
  </r>
  <r>
    <n v="2120"/>
    <n v="1"/>
    <x v="547"/>
    <x v="380"/>
    <s v="&lt;p&gt;If I have conditional cell formatting (via &quot;Formula is&quot;) in cell A10 and I want to show the same formatting in cell B10, is there a way to accomplish?  i.e. if cell A10 has a formula that results in the number 7, and conditional formatting makes the 7 purple, and B10 has the text &quot;Cat&quot;, I want &quot;Cat&quot; to show up purple as well._x000a_&lt;/p&gt;_x000a_"/>
    <d v="2010-06-23T17:31:41"/>
    <n v="0"/>
    <x v="0"/>
    <x v="0"/>
    <b v="0"/>
    <x v="0"/>
    <n v="4"/>
    <n v="40352.729861111111"/>
    <n v="0"/>
    <n v="486"/>
    <d v="2010-06-23T00:00:00"/>
    <n v="0"/>
    <x v="2089"/>
  </r>
  <r>
    <n v="2121"/>
    <n v="1"/>
    <x v="547"/>
    <x v="163"/>
    <s v="&lt;p&gt;Hi bernardb,&lt;/p&gt;_x000a_&lt;p&gt;Apply this conditional format formula to B10&lt;/p&gt;_x000a_&lt;p&gt;=AND($A$10=7,$B$10=&quot;Cat&quot;) select format to suit_x000a_&lt;/p&gt;_x000a_"/>
    <d v="2010-06-23T20:36:28"/>
    <n v="0"/>
    <x v="1"/>
    <x v="0"/>
    <b v="1"/>
    <x v="0"/>
    <n v="4"/>
    <n v="40352.729861111111"/>
    <n v="0"/>
    <n v="486"/>
    <d v="2010-06-23T00:00:00"/>
    <n v="0"/>
    <x v="2090"/>
  </r>
  <r>
    <n v="2122"/>
    <n v="1"/>
    <x v="548"/>
    <x v="381"/>
    <s v="&lt;p&gt;I have been following Chandoo for some time but have only just registered to ask about this chart.&lt;/p&gt;_x000a_&lt;p&gt;I was hoping to recreate a similar type of chart as the one at this link in Excel...&lt;/p&gt;_x000a_&lt;p&gt;http://www.guardian.co.uk/news/datablog/interactive/2010/jun/22/budget-2010-information-beautiful-blog&lt;/p&gt;_x000a_&lt;p&gt;...I was looking to use a similar chart to illustrate the levels of savings achieved in all BPI projects that I have worked on during the last 12 months (these range from £50k to £1.3m).  Your assistance is greatly appreciated._x000a_&lt;/p&gt;_x000a_"/>
    <d v="2010-06-23T21:22:30"/>
    <n v="0"/>
    <x v="0"/>
    <x v="0"/>
    <b v="0"/>
    <x v="0"/>
    <n v="4"/>
    <n v="40352.890277777777"/>
    <n v="0"/>
    <n v="486"/>
    <d v="2010-06-23T00:00:00"/>
    <n v="0"/>
    <x v="2091"/>
  </r>
  <r>
    <n v="2123"/>
    <n v="1"/>
    <x v="533"/>
    <x v="132"/>
    <s v="&lt;p&gt;Thanks Hui&lt;/p&gt;_x000a_&lt;p&gt;The 3 items you point out all check out fine&lt;/p&gt;_x000a_&lt;p&gt;X Axis is deleted&lt;/p&gt;_x000a_&lt;p&gt;I also played around with &quot;How To Visualize Survey Results Using Incell Panel Charts&quot;&lt;br /&gt;_x000a_But I'm not sure how to make that work doe to extreme range of values ($M's to Neg $K's)&lt;/p&gt;_x000a_&lt;p&gt;I posted the workbook on skydrive&lt;br /&gt;_x000a_Here is the link&lt;br /&gt;_x000a_http://cid-fb86d3d43fbd123b.office.live.com/browse.aspx/.Public&lt;/p&gt;_x000a_&lt;p&gt;Choose &quot;Data Bar Example.xls&quot;&lt;/p&gt;_x000a_&lt;p&gt;The data bars are on tab Rpt2 at row 35&lt;/p&gt;_x000a_&lt;p&gt;Thanks&lt;br /&gt;_x000a_Winston_x000a_&lt;/p&gt;_x000a_"/>
    <d v="2010-06-24T01:14:45"/>
    <n v="0"/>
    <x v="7"/>
    <x v="0"/>
    <b v="1"/>
    <x v="0"/>
    <n v="5"/>
    <n v="40347.01458333333"/>
    <n v="0"/>
    <n v="486"/>
    <d v="2010-06-24T00:00:00"/>
    <n v="0"/>
    <x v="2092"/>
  </r>
  <r>
    <n v="2124"/>
    <n v="1"/>
    <x v="533"/>
    <x v="2"/>
    <s v="&lt;p&gt;Winston&lt;br /&gt;_x000a_Select the Horizontal Axis or goto Axes, Horizontal Axis, More Horizontal Axis Options and&lt;br /&gt;_x000a_Set the Horiziontal Axis Axis to Fixed Mininum = 0 , Fixed Maximum = 150,000&lt;br /&gt;_x000a_The chart will expand to fill the Plot Area&lt;br /&gt;_x000a_Select and Delete the Axis&lt;br /&gt;_x000a_Move to where it should be using Alt to snap to cell edges_x000a_&lt;/p&gt;_x000a_"/>
    <d v="2010-06-24T07:43:08"/>
    <n v="0"/>
    <x v="8"/>
    <x v="1"/>
    <b v="1"/>
    <x v="1"/>
    <n v="5"/>
    <n v="40347.01458333333"/>
    <n v="6.3070370370405726"/>
    <n v="487"/>
    <d v="2010-06-24T00:00:00"/>
    <s v="wsnyder"/>
    <x v="2093"/>
  </r>
  <r>
    <n v="2125"/>
    <n v="1"/>
    <x v="549"/>
    <x v="330"/>
    <s v="&lt;p&gt;I have equation like below&lt;br /&gt;_x000a_each r different equation &lt;/p&gt;_x000a_&lt;p&gt;AX^4  + BX^3 + CX^3 + DX + E = 0 i need x1, x2, x3 and x4&lt;br /&gt;_x000a_AX^3  + BX^2 + C X + D = 0 i need x1, x2 and x3&lt;br /&gt;_x000a_AX^2  + BX + C = 0 i need x1 and X2&lt;/p&gt;_x000a_&lt;p&gt;Is it possible in Excel VBA ?_x000a_&lt;/p&gt;_x000a_"/>
    <d v="2010-06-24T10:08:53"/>
    <n v="0"/>
    <x v="0"/>
    <x v="0"/>
    <b v="0"/>
    <x v="0"/>
    <n v="5"/>
    <n v="40353.422222222223"/>
    <n v="0"/>
    <n v="487"/>
    <d v="2010-06-24T00:00:00"/>
    <n v="0"/>
    <x v="2094"/>
  </r>
  <r>
    <n v="2126"/>
    <n v="1"/>
    <x v="533"/>
    <x v="132"/>
    <s v="&lt;p&gt;Thanks Hui,&lt;/p&gt;_x000a_&lt;p&gt;I did that, my only concern that the data will change every week.&lt;br /&gt;_x000a_150K Max will work for the current week but the possible range of values is +/- $M's&lt;/p&gt;_x000a_&lt;p&gt;Is there no other workaround?&lt;br /&gt;_x000a_Or do I need some VBA to get Large/Small value each week to reset&lt;/p&gt;_x000a_&lt;p&gt;Any thoughts on how I could use incell panel to display the data given the extremes in values?&lt;/p&gt;_x000a_&lt;p&gt;THanks&lt;br /&gt;_x000a_Winston_x000a_&lt;/p&gt;_x000a_"/>
    <d v="2010-06-24T13:01:08"/>
    <n v="0"/>
    <x v="9"/>
    <x v="0"/>
    <b v="1"/>
    <x v="0"/>
    <n v="5"/>
    <n v="40347.01458333333"/>
    <n v="0"/>
    <n v="487"/>
    <d v="2010-06-24T00:00:00"/>
    <n v="0"/>
    <x v="2095"/>
  </r>
  <r>
    <n v="2127"/>
    <n v="1"/>
    <x v="533"/>
    <x v="2"/>
    <s v="&lt;p&gt;The only way to automate the maximum is to set it to Automatic&lt;br /&gt;_x000a_and add a dummy set if data to your chart which will have the maximum value you need&lt;br /&gt;_x000a_Then change the dummy bar to a line chart and set it to no color&lt;br /&gt;_x000a_This way you can have several charts using the same dummy set of data and hence have the same scale&lt;/p&gt;_x000a_&lt;p&gt;or use VBA_x000a_&lt;/p&gt;_x000a_"/>
    <d v="2010-06-24T14:50:38"/>
    <n v="0"/>
    <x v="10"/>
    <x v="1"/>
    <b v="1"/>
    <x v="1"/>
    <n v="5"/>
    <n v="40347.01458333333"/>
    <n v="6.6039120370405726"/>
    <n v="488"/>
    <d v="2010-06-24T00:00:00"/>
    <s v="wsnyder"/>
    <x v="2096"/>
  </r>
  <r>
    <n v="2128"/>
    <n v="1"/>
    <x v="550"/>
    <x v="382"/>
    <s v="&lt;p&gt;I have 2 worksheets (in two different workbooks): &lt;/p&gt;_x000a_&lt;p&gt;First worksheet, 1st column has department abbreviations, 2nd column&lt;br /&gt;_x000a_has the formal department names&lt;/p&gt;_x000a_&lt;p&gt;Second worksheet, 1st column has abreviations, 2nd column contains&lt;br /&gt;_x000a_department nicknames, 3rd column contains floor space by the floor&lt;br /&gt;_x000a_for each department, 4th column contains the total workspace for each&lt;br /&gt;_x000a_department. (I did a vlookup to sum floors) &lt;/p&gt;_x000a_&lt;p&gt;On a new worksheet&lt;br /&gt;_x000a_First column compare abreviations from first column in other&lt;br /&gt;_x000a_worksheets and return the nickname (unique values and first&lt;br /&gt;_x000a_duplicate)&lt;br /&gt;_x000a_and in the&lt;br /&gt;_x000a_Second column return the total workspace for the department (unique&lt;br /&gt;_x000a_values and first duplicate)_x000a_&lt;/p&gt;_x000a_"/>
    <d v="2010-06-24T18:37:04"/>
    <n v="0"/>
    <x v="0"/>
    <x v="0"/>
    <b v="0"/>
    <x v="0"/>
    <n v="5"/>
    <n v="40353.775694444441"/>
    <n v="0"/>
    <n v="488"/>
    <d v="2010-06-24T00:00:00"/>
    <n v="0"/>
    <x v="2097"/>
  </r>
  <r>
    <n v="2129"/>
    <n v="1"/>
    <x v="543"/>
    <x v="377"/>
    <s v="&lt;p&gt;Sorry, could not figure out how to do it. I must mention that I am using excel 2003.&lt;br /&gt;_x000a_In the filter list on a pivot table I do not have any more options than to check/uncheck the boxes referring to each item or to all of them._x000a_&lt;/p&gt;_x000a_"/>
    <d v="2010-06-24T19:33:44"/>
    <n v="0"/>
    <x v="2"/>
    <x v="0"/>
    <b v="1"/>
    <x v="0"/>
    <n v="5"/>
    <n v="40351.463194444441"/>
    <n v="0"/>
    <n v="488"/>
    <d v="2010-06-24T00:00:00"/>
    <n v="0"/>
    <x v="2098"/>
  </r>
  <r>
    <n v="2130"/>
    <n v="3"/>
    <x v="551"/>
    <x v="383"/>
    <s v="&lt;p&gt;Are there any good Human Resources based/type of dashboards anyone is willing to share.&lt;/p&gt;_x000a_&lt;p&gt;Things like headcount, turnover, hires, etc?&lt;/p&gt;_x000a_&lt;p&gt;Thanks_x000a_&lt;/p&gt;_x000a_"/>
    <d v="2010-06-24T21:25:09"/>
    <n v="0"/>
    <x v="0"/>
    <x v="0"/>
    <b v="0"/>
    <x v="0"/>
    <n v="5"/>
    <n v="40353.892361111109"/>
    <n v="0"/>
    <n v="488"/>
    <d v="2010-06-24T00:00:00"/>
    <n v="0"/>
    <x v="2099"/>
  </r>
  <r>
    <n v="2131"/>
    <n v="1"/>
    <x v="552"/>
    <x v="132"/>
    <s v="&lt;p&gt;Hi all,&lt;/p&gt;_x000a_&lt;p&gt;Using Excel 2007.&lt;br /&gt;_x000a_I am tring to come up with a way to show values as data bars for several A/R &quot;Types&quot; on a weekly basis.&lt;/p&gt;_x000a_&lt;p&gt;Ive been trying with data bar graph, but due to extremes in values (+/- $M's), may not be possible or at least visually interesting&lt;/p&gt;_x000a_&lt;p&gt;I then came across this post as Juice Analytics&lt;br /&gt;_x000a_http://www.juiceanalytics.com/writing/lightweight-data-exploration-in-excel/&lt;/p&gt;_x000a_&lt;p&gt;About 1/2 way through the comments I cam across an interesting comment from DC that revealed this formula:&lt;br /&gt;_x000a_=REPT(&quot;|&quot;,A2/MAX($A$1:$A$9999)*CELL(&quot;WIDTH&quot;,B2)*3)&lt;/p&gt;_x000a_&lt;p&gt;I replaced the &quot;|&quot; with [Alt] + [219] to get a rectangle&lt;/p&gt;_x000a_&lt;p&gt;I've been playing around with Column width and the 3 multiplier to try to find a way to show the data bars propotionately while still visaully interesting and small&lt;/p&gt;_x000a_&lt;p&gt;My problem is that high values could exceed $1M and lows could be negatives&lt;/p&gt;_x000a_&lt;p&gt;This weeks range was from $137K to -$17.12&lt;/p&gt;_x000a_&lt;p&gt;Any thoughts on how to use the in cell charts  and produce a visually compelling chart under these circumstances?&lt;/p&gt;_x000a_&lt;p&gt;Thanks&lt;br /&gt;_x000a_Winston_x000a_&lt;/p&gt;_x000a_"/>
    <d v="2010-06-24T23:37:29"/>
    <n v="0"/>
    <x v="0"/>
    <x v="0"/>
    <b v="0"/>
    <x v="0"/>
    <n v="5"/>
    <n v="40353.984027777777"/>
    <n v="0"/>
    <n v="488"/>
    <d v="2010-06-24T00:00:00"/>
    <n v="0"/>
    <x v="2100"/>
  </r>
  <r>
    <n v="2132"/>
    <n v="1"/>
    <x v="543"/>
    <x v="158"/>
    <s v="&lt;p&gt;In 2003 Microsoft hid it away. &lt;/p&gt;_x000a_&lt;p&gt;1) Right click on the field to sort by in the Pivot Table &amp;gt;&lt;br /&gt;_x000a_2) Select Field Settings &amp;gt;&lt;br /&gt;_x000a_3) Click on Advanced &amp;gt; &lt;/p&gt;_x000a_&lt;p&gt;You will then see AutoSort options:&lt;br /&gt;_x000a_          Manual, Ascending or Descending. &lt;/p&gt;_x000a_&lt;p&gt;You can sort by the field name or by the sum of its value._x000a_&lt;/p&gt;_x000a_"/>
    <d v="2010-06-25T10:47:01"/>
    <n v="0"/>
    <x v="3"/>
    <x v="0"/>
    <b v="1"/>
    <x v="0"/>
    <n v="6"/>
    <n v="40351.463194444441"/>
    <n v="0"/>
    <n v="488"/>
    <d v="2010-06-25T00:00:00"/>
    <n v="0"/>
    <x v="2101"/>
  </r>
  <r>
    <n v="2133"/>
    <n v="1"/>
    <x v="543"/>
    <x v="377"/>
    <s v="&lt;p&gt;:O&lt;/p&gt;_x000a_&lt;p&gt;Thank you very much!_x000a_&lt;/p&gt;_x000a_"/>
    <d v="2010-06-25T11:24:09"/>
    <n v="0"/>
    <x v="4"/>
    <x v="0"/>
    <b v="1"/>
    <x v="0"/>
    <n v="6"/>
    <n v="40351.463194444441"/>
    <n v="0"/>
    <n v="488"/>
    <d v="2010-06-25T00:00:00"/>
    <n v="0"/>
    <x v="2102"/>
  </r>
  <r>
    <n v="2134"/>
    <n v="1"/>
    <x v="553"/>
    <x v="3"/>
    <s v="&lt;p&gt;Hello all,&lt;/p&gt;_x000a_&lt;p&gt;I have the following table and I want to summarize it in a Pivot Table, adding some calculated elements.&lt;/p&gt;_x000a_&lt;pre&gt;&lt;code&gt;Item       Function   Status_x000a_Item1      Func1      OK_x000a_Item1      Func2      NOK_x000a_Item2      Func3      {empty}&lt;/code&gt;&lt;/pre&gt;_x000a_&lt;p&gt;I have created a Pivot Table like this&lt;br /&gt;_x000a_&lt;pre&gt;&lt;code&gt;# Status_x000a_                        OK    NOK    empty_x000a_Item / Function&amp;lt;_x000a_Item1_x000a_       Func1             1_x000a_       Func2                   1_x000a_Item2&amp;lt;br /&amp;gt;_x000a_       Func3                          1&lt;/code&gt;&lt;/pre&gt;_x000a_&lt;p&gt;When I add a calculated elements, which formula is IFERROR(STATUS.OK / STATUS.NOK; 0)&lt;br /&gt;_x000a_The Pivot table becomes :&lt;/p&gt;_x000a_&lt;pre&gt;&lt;code&gt;# Status_x000a_                        OK    NOK    empty   calculus1_x000a_Item / Function_x000a_Item1_x000a_       Func1             1                      100%_x000a_       Func2                   1                0%_x000a_       Func3                                    0%_x000a_Item2_x000a_       Func1                                    100%_x000a_       Func2                                    0%_x000a_       Func3                          1         0%&lt;/code&gt;&lt;/pre&gt;_x000a_&lt;p&gt;Func3 is added to Item1 and Func1+Func2 are added to Item2.&lt;/p&gt;_x000a_&lt;p&gt;How can I avoid this, and keep the grouping I initially had ???&lt;/p&gt;_x000a_&lt;p&gt;regards_x000a_&lt;/p&gt;_x000a_"/>
    <d v="2010-06-25T15:33:49"/>
    <n v="0"/>
    <x v="0"/>
    <x v="0"/>
    <b v="0"/>
    <x v="0"/>
    <n v="6"/>
    <n v="40354.647916666669"/>
    <n v="0"/>
    <n v="488"/>
    <d v="2010-06-25T00:00:00"/>
    <n v="0"/>
    <x v="2103"/>
  </r>
  <r>
    <n v="2135"/>
    <n v="1"/>
    <x v="554"/>
    <x v="384"/>
    <s v="&lt;p&gt;Hi,&lt;/p&gt;_x000a_&lt;p&gt;Chandoo your site just awesome, I have learnt a lot from your site. Keep up the good work.&lt;/p&gt;_x000a_&lt;p&gt;I am given the task of automating. I need your help in writing the VBA code&lt;/p&gt;_x000a_&lt;p&gt;I need to get the count based on multiple criteria.The data is huge so I want to write a VBA code. &lt;/p&gt;_x000a_&lt;p&gt;Column A contains&lt;br /&gt;_x000a_Interviewer Name&lt;br /&gt;_x000a_Sunita&lt;br /&gt;_x000a_Ram&lt;br /&gt;_x000a_Aryan&lt;br /&gt;_x000a_Meena&lt;br /&gt;_x000a_Sunita&lt;br /&gt;_x000a_Ram&lt;/p&gt;_x000a_&lt;p&gt;Column B contains&lt;br /&gt;_x000a_Project&lt;br /&gt;_x000a_ABC&lt;br /&gt;_x000a_CDE&lt;br /&gt;_x000a_ABC&lt;br /&gt;_x000a_CDE&lt;br /&gt;_x000a_ABC&lt;br /&gt;_x000a_CDE&lt;/p&gt;_x000a_&lt;p&gt;Column c contains&lt;br /&gt;_x000a_Status&lt;br /&gt;_x000a_Rejected&lt;br /&gt;_x000a_Selected&lt;br /&gt;_x000a_selected&lt;br /&gt;_x000a_Rejected&lt;br /&gt;_x000a_Rejected&lt;br /&gt;_x000a_Rejected&lt;/p&gt;_x000a_&lt;p&gt;I want to get the count of interviews conducted by each person for each project and the result of interview for each project and each interviewer.&lt;/p&gt;_x000a_&lt;p&gt;Thanks a lot in advance for helping me out in this endeavor._x000a_&lt;/p&gt;_x000a_"/>
    <d v="2010-06-25T17:04:42"/>
    <n v="0"/>
    <x v="0"/>
    <x v="0"/>
    <b v="0"/>
    <x v="0"/>
    <n v="6"/>
    <n v="40354.711111111108"/>
    <n v="0"/>
    <n v="488"/>
    <d v="2010-06-25T00:00:00"/>
    <n v="0"/>
    <x v="2104"/>
  </r>
  <r>
    <n v="2136"/>
    <n v="1"/>
    <x v="550"/>
    <x v="0"/>
    <s v="&lt;p&gt;Checkout this for a general approach on how to solve it http://chandoo.org/wp/2008/11/06/unique-duplicate-missing-items-excel-help/&lt;/p&gt;_x000a_&lt;p&gt;essentially you use COUNTIF to find the number of occurrences of each value and then use that in a lookup formula to get uniques_x000a_&lt;/p&gt;_x000a_"/>
    <d v="2010-06-25T23:50:34"/>
    <n v="0"/>
    <x v="1"/>
    <x v="0"/>
    <b v="1"/>
    <x v="0"/>
    <n v="6"/>
    <n v="40353.775694444441"/>
    <n v="0"/>
    <n v="488"/>
    <d v="2010-06-25T00:00:00"/>
    <n v="0"/>
    <x v="2105"/>
  </r>
  <r>
    <n v="2137"/>
    <n v="1"/>
    <x v="554"/>
    <x v="0"/>
    <s v="&lt;p&gt;Why not use pivot tables for such a thing? It is very simple and automatic. You will get a summary of interviews by project by interviewer with various statuses....&lt;/p&gt;_x000a_&lt;p&gt;check out http://chandoo.org/wp/2010/04/20/introduction-to-excel-sumifs-formula/ and http://chandoo.org/wp/2009/08/19/excel-pivot-tables-tutorial/_x000a_&lt;/p&gt;_x000a_"/>
    <d v="2010-06-25T23:52:41"/>
    <n v="0"/>
    <x v="1"/>
    <x v="0"/>
    <b v="1"/>
    <x v="0"/>
    <n v="6"/>
    <n v="40354.711111111108"/>
    <n v="0"/>
    <n v="488"/>
    <d v="2010-06-25T00:00:00"/>
    <n v="0"/>
    <x v="2106"/>
  </r>
  <r>
    <n v="2138"/>
    <n v="1"/>
    <x v="548"/>
    <x v="0"/>
    <s v="&lt;p&gt;Isn't that a carefully aligned bubble chart? here you go: http://chandoo.org/wp/2009/10/05/bubble-chart-tutorial/_x000a_&lt;/p&gt;_x000a_"/>
    <d v="2010-06-26T00:00:30"/>
    <n v="0"/>
    <x v="1"/>
    <x v="0"/>
    <b v="1"/>
    <x v="0"/>
    <n v="7"/>
    <n v="40352.890277777777"/>
    <n v="0"/>
    <n v="488"/>
    <d v="2010-06-26T00:00:00"/>
    <n v="0"/>
    <x v="2107"/>
  </r>
  <r>
    <n v="2139"/>
    <n v="1"/>
    <x v="554"/>
    <x v="384"/>
    <s v="&lt;p&gt;Hey thanks a lot i will do that_x000a_&lt;/p&gt;_x000a_"/>
    <d v="2010-06-26T10:09:18"/>
    <n v="0"/>
    <x v="2"/>
    <x v="0"/>
    <b v="1"/>
    <x v="0"/>
    <n v="7"/>
    <n v="40354.711111111108"/>
    <n v="0"/>
    <n v="488"/>
    <d v="2010-06-26T00:00:00"/>
    <n v="0"/>
    <x v="2108"/>
  </r>
  <r>
    <n v="2140"/>
    <n v="1"/>
    <x v="541"/>
    <x v="243"/>
    <s v="&lt;p&gt;Hi,&lt;/p&gt;_x000a_&lt;p&gt;The basic assumption that goes into the model is that all weights are equal&lt;/p&gt;_x000a_&lt;p&gt;In case the first weight is of a predefined value the difference is split equally among remaining weights&lt;/p&gt;_x000a_&lt;p&gt;Hope this helps to improve the index&lt;/p&gt;_x000a_&lt;p&gt;http://rapidshare.com/files/402930576/weighted_average.xlsx.html_x000a_&lt;/p&gt;_x000a_"/>
    <d v="2010-06-26T12:18:03"/>
    <n v="0"/>
    <x v="1"/>
    <x v="0"/>
    <b v="1"/>
    <x v="0"/>
    <n v="7"/>
    <n v="40350.895833333336"/>
    <n v="0"/>
    <n v="488"/>
    <d v="2010-06-26T00:00:00"/>
    <n v="0"/>
    <x v="2109"/>
  </r>
  <r>
    <n v="2141"/>
    <n v="1"/>
    <x v="549"/>
    <x v="243"/>
    <s v="&lt;p&gt;If its a one time task, you could try the goal seek&lt;/p&gt;_x000a_&lt;p&gt;Ive used the built for quadratic equations, works fine&lt;/p&gt;_x000a_&lt;p&gt;You will have to run it more than once for both roots&lt;/p&gt;_x000a_&lt;p&gt;(havent used it for 3rd or 4th order eq)_x000a_&lt;/p&gt;_x000a_"/>
    <d v="2010-06-27T04:38:10"/>
    <n v="0"/>
    <x v="1"/>
    <x v="0"/>
    <b v="1"/>
    <x v="0"/>
    <n v="1"/>
    <n v="40353.422222222223"/>
    <n v="0"/>
    <n v="488"/>
    <d v="2010-06-27T00:00:00"/>
    <n v="0"/>
    <x v="2110"/>
  </r>
  <r>
    <n v="2142"/>
    <n v="1"/>
    <x v="536"/>
    <x v="243"/>
    <s v="&lt;p&gt;Hi Kilele,&lt;/p&gt;_x000a_&lt;p&gt;I'd like to thank you for putting up the question to begin with.&lt;/p&gt;_x000a_&lt;p&gt;Looking at the query, my first thought was using multiple charts, but that would be excruciating and hence ignored it.&lt;/p&gt;_x000a_&lt;p&gt;Today it just stuck me, that excel already provides a grid which can be put to use to draw to SCALE.&lt;/p&gt;_x000a_&lt;p&gt;So got to work, (probably with the same inspiration Chandoo has, that one day excel  will make my coffee too) and an hour later the solution prevailed.&lt;/p&gt;_x000a_&lt;p&gt;So here goes,&lt;/p&gt;_x000a_&lt;p&gt;I call it the Engg drawing sheet; except no cello tape(reminds me of my Engg drawing classes)&lt;/p&gt;_x000a_&lt;p&gt;It uses conditional formatting.&lt;/p&gt;_x000a_&lt;p&gt;Each cell has been formatted so that it highlights the relevant border based on the input.&lt;/p&gt;_x000a_&lt;p&gt;eg with N the North border is visible (activated)&lt;/p&gt;_x000a_&lt;p&gt;When i tried it filling multiple cells with N,E,W,S was time consuming, so challenge was how to make it easier.&lt;/p&gt;_x000a_&lt;p&gt;Elbows were added to definition.&lt;/p&gt;_x000a_&lt;p&gt;Next were the building blocks or the elements which would be commonly used looking at your drawing&lt;/p&gt;_x000a_&lt;p&gt;Lines of 5,10,15 unit length came first.&lt;/p&gt;_x000a_&lt;p&gt;Being a hydraulic drawing, tanks would be used frequently, hence a definition for the tank.&lt;/p&gt;_x000a_&lt;p&gt;Pointers added so that formatting would not have to be repeated&lt;/p&gt;_x000a_&lt;p&gt;The workbook&lt;br /&gt;_x000a_http://rapidshare.com/files/403157408/Engg_Drawing_Sheet.xlsx.html&lt;/p&gt;_x000a_&lt;p&gt;has 5 sheets&lt;br /&gt;_x000a_1. definition&lt;br /&gt;_x000a_2. elements&lt;br /&gt;_x000a_3. drawing&lt;br /&gt;_x000a_4. output image ;of a portion of the sheet;on a reduced scale for easy viewing&lt;br /&gt;_x000a_5. Blank sheet for you to try out&lt;/p&gt;_x000a_&lt;p&gt;I found it quiet easy to sketch, is pretty accurate as all lines are to scale&lt;br /&gt;_x000a_its easier if the element sheet is taken in a separate work book so that you can 'alt-tab' to copy and paste what you require&lt;/p&gt;_x000a_&lt;p&gt;In the drawing sheet I've set the font to a light grey, for final print format it to white to make it invisible&lt;br /&gt;_x000a_http://www.flickr.com/photos/47177133@N03/4737978012/&lt;/p&gt;_x000a_&lt;p&gt;Do use it and let me know if it suites your use_x000a_&lt;/p&gt;_x000a_"/>
    <d v="2010-06-27T06:45:07"/>
    <n v="0"/>
    <x v="1"/>
    <x v="0"/>
    <b v="1"/>
    <x v="0"/>
    <n v="1"/>
    <n v="40347.590277777781"/>
    <n v="0"/>
    <n v="488"/>
    <d v="2010-06-27T00:00:00"/>
    <n v="0"/>
    <x v="2111"/>
  </r>
  <r>
    <n v="2143"/>
    <n v="1"/>
    <x v="536"/>
    <x v="243"/>
    <s v="&lt;p&gt;I'd request Chandoo (/Hui and other readers) to add on here, I'm sure he has a few aces up his sleeve.&lt;/p&gt;_x000a_&lt;p&gt;Particularly, when horizontal line is drawn, is there a way for the arrow with label L=14m to display automatically?_x000a_&lt;/p&gt;_x000a_"/>
    <d v="2010-06-27T06:48:19"/>
    <n v="0"/>
    <x v="2"/>
    <x v="0"/>
    <b v="1"/>
    <x v="0"/>
    <n v="1"/>
    <n v="40347.590277777781"/>
    <n v="0"/>
    <n v="488"/>
    <d v="2010-06-27T00:00:00"/>
    <n v="0"/>
    <x v="2112"/>
  </r>
  <r>
    <n v="2144"/>
    <n v="1"/>
    <x v="552"/>
    <x v="132"/>
    <s v="&lt;p&gt;Hi all,&lt;/p&gt;_x000a_&lt;p&gt;Did some more research&lt;br /&gt;_x000a_Found a post here at Chandoo.org http://tinyurl.com/23m2oup&lt;br /&gt;_x000a_&quot;How to Visualize Survey Results using Incell Panel Charts&quot;&lt;/p&gt;_x000a_&lt;p&gt;In the comments to the post, David Hager gives us this formula for scaling in-cell charts: =REPT(”|”,(data_point*100/MAX(data_range))*CELL(”width”,this_cell)/(14+NOW()*0))&lt;/p&gt;_x000a_&lt;p&gt;I tried this out with 3 test values:&lt;br /&gt;_x000a_1,000,000&lt;br /&gt;_x000a_100,000&lt;br /&gt;_x000a_10&lt;/p&gt;_x000a_&lt;p&gt;Based on my column width for &quot;this_cell&quot; the length of the corresponding in-cell charts:&lt;br /&gt;_x000a_78&lt;br /&gt;_x000a_7&lt;br /&gt;_x000a_0&lt;/p&gt;_x000a_&lt;p&gt;Which, of course, is unacceptable.&lt;br /&gt;_x000a_Are there any other &quot;tricks&quot; for normalizing given the extreme values in the data to be graphed to produce a meaningful in cell chart?&lt;/p&gt;_x000a_&lt;p&gt;Thanks&lt;br /&gt;_x000a_Winston_x000a_&lt;/p&gt;_x000a_"/>
    <d v="2010-06-27T16:53:36"/>
    <n v="0"/>
    <x v="1"/>
    <x v="0"/>
    <b v="1"/>
    <x v="0"/>
    <n v="1"/>
    <n v="40353.984027777777"/>
    <n v="0"/>
    <n v="488"/>
    <d v="2010-06-27T00:00:00"/>
    <n v="0"/>
    <x v="2113"/>
  </r>
  <r>
    <n v="2145"/>
    <n v="1"/>
    <x v="552"/>
    <x v="2"/>
    <s v="&lt;p&gt;Winston&lt;br /&gt;_x000a_You will need to define what is acceptable ?_x000a_&lt;/p&gt;_x000a_"/>
    <d v="2010-06-28T00:24:02"/>
    <n v="0"/>
    <x v="2"/>
    <x v="1"/>
    <b v="1"/>
    <x v="1"/>
    <n v="2"/>
    <n v="40353.984027777777"/>
    <n v="3.0326620370396995"/>
    <n v="489"/>
    <d v="2010-06-28T00:00:00"/>
    <s v="wsnyder"/>
    <x v="2114"/>
  </r>
  <r>
    <n v="2146"/>
    <n v="1"/>
    <x v="555"/>
    <x v="385"/>
    <s v="&lt;p&gt;The first column of my excel sheet contains the number of units (integers); the second column has the despatch date; and the third column contains the due date with time (e.g. 6/29/10 10:38). I'm interested in counting the number of units not yet despatched. That is:&lt;br /&gt;_x000a_      count &quot;the number of units&quot; if the due date is &quot;this&quot; and if the despatch date is empty&lt;/p&gt;_x000a_&lt;p&gt;If the despatch date is without the time element, the formula would be easier. Can someone help me?_x000a_&lt;/p&gt;_x000a_"/>
    <d v="2010-06-28T08:42:29"/>
    <n v="0"/>
    <x v="0"/>
    <x v="0"/>
    <b v="0"/>
    <x v="0"/>
    <n v="2"/>
    <n v="40357.362500000003"/>
    <n v="0"/>
    <n v="489"/>
    <d v="2010-06-28T00:00:00"/>
    <n v="0"/>
    <x v="2115"/>
  </r>
  <r>
    <n v="2147"/>
    <n v="1"/>
    <x v="556"/>
    <x v="386"/>
    <s v="&lt;p&gt;Dear expert&lt;/p&gt;_x000a_&lt;p&gt;Could you please give me a steer as to the most appropriate function for my data gathering task.&lt;/p&gt;_x000a_&lt;p&gt;I have a data set containing logged data every 10mins of every day for 1 month. In the left hand column is a combined date and time value eg. '09/01/2008 08:30' . In the next column is a logged data value eg. '0.44'&lt;/p&gt;_x000a_&lt;p&gt;In September I therefore have 30 different data reading that relate to 08:30. I would like to gather all 30 corresponding data readings into 1 cell and find their average, and then repeat the process for 08:40, 08:50 etc.&lt;/p&gt;_x000a_&lt;p&gt;The end result would be a column of 10min data averages for the month.&lt;/p&gt;_x000a_&lt;p&gt;I note that the date time column is number formatted as 'general', if this has any bearing on the matter. &lt;/p&gt;_x000a_&lt;p&gt;Hope I've explained this clearly...&lt;/p&gt;_x000a_&lt;p&gt;Kind regards&lt;/p&gt;_x000a_&lt;p&gt;Noel_x000a_&lt;/p&gt;_x000a_"/>
    <d v="2010-06-28T09:42:29"/>
    <n v="0"/>
    <x v="0"/>
    <x v="0"/>
    <b v="0"/>
    <x v="0"/>
    <n v="2"/>
    <n v="40357.404166666667"/>
    <n v="0"/>
    <n v="489"/>
    <d v="2010-06-28T00:00:00"/>
    <n v="0"/>
    <x v="2116"/>
  </r>
  <r>
    <n v="2148"/>
    <n v="1"/>
    <x v="555"/>
    <x v="2"/>
    <s v="&lt;p&gt;Assuming the columns are in the order listed and the dates don't have times&lt;/p&gt;_x000a_&lt;p&gt;This will do the job&lt;br /&gt;_x000a_=SUMIFS(A2:A10,B2:B10,&quot;4/5/2010&quot;,C2:C10,&quot;&quot;)&lt;/p&gt;_x000a_&lt;p&gt;or if the &quot;This&quot; Date is in B13&lt;br /&gt;_x000a_=SUMIFS(A2:A10,B2:B10,B13,C2:C10,&quot;&quot;)&lt;/p&gt;_x000a_&lt;p&gt;Expand the length of the columns to suit_x000a_&lt;/p&gt;_x000a_"/>
    <d v="2010-06-28T11:07:30"/>
    <n v="0"/>
    <x v="1"/>
    <x v="1"/>
    <b v="1"/>
    <x v="1"/>
    <n v="2"/>
    <n v="40357.362500000003"/>
    <n v="0.10104166666133096"/>
    <n v="490"/>
    <d v="2010-06-28T00:00:00"/>
    <s v="murugaraj"/>
    <x v="2117"/>
  </r>
  <r>
    <n v="2149"/>
    <n v="1"/>
    <x v="556"/>
    <x v="2"/>
    <s v="&lt;p&gt;I would setup a Helper Column which just contains the times&lt;br /&gt;_x000a_eg =A10-Int(A10) and format as a time&lt;/p&gt;_x000a_&lt;p&gt;Then you could use a SumProduct or a Pivot Table to summarise_x000a_&lt;/p&gt;_x000a_"/>
    <d v="2010-06-28T11:09:26"/>
    <n v="0"/>
    <x v="1"/>
    <x v="1"/>
    <b v="1"/>
    <x v="1"/>
    <n v="2"/>
    <n v="40357.404166666667"/>
    <n v="6.0717592590663116E-2"/>
    <n v="491"/>
    <d v="2010-06-28T00:00:00"/>
    <s v="Haircut100"/>
    <x v="2118"/>
  </r>
  <r>
    <n v="2150"/>
    <n v="1"/>
    <x v="555"/>
    <x v="0"/>
    <s v="&lt;p&gt;Btw,, while Hui's formula works when due date = this date, it may not work properly (not sure, not tested, so let me know if I am wrong) when you have time element in due date column. &lt;/p&gt;_x000a_&lt;p&gt;Try this if that is the case&lt;/p&gt;_x000a_&lt;p&gt;=SUMPRODUCT(A2:A10,--(INT(B2:B10)=&quot;4/5/2010&quot;)*(C2:C10=&quot;&quot;))_x000a_&lt;/p&gt;_x000a_"/>
    <d v="2010-06-28T11:13:45"/>
    <n v="0"/>
    <x v="2"/>
    <x v="0"/>
    <b v="1"/>
    <x v="0"/>
    <n v="2"/>
    <n v="40357.362500000003"/>
    <n v="0"/>
    <n v="491"/>
    <d v="2010-06-28T00:00:00"/>
    <n v="0"/>
    <x v="2119"/>
  </r>
  <r>
    <n v="2151"/>
    <n v="1"/>
    <x v="556"/>
    <x v="158"/>
    <s v="&lt;p&gt;Hi Noel,&lt;/p&gt;_x000a_&lt;p&gt;I would suggest adding a helper column that should just contain the time. It sounds form your post that the field is actually a text field. If this is the case you can use the RIGHT() formula to isolate the time element form the text. You will now have a list of times and values.&lt;/p&gt;_x000a_&lt;p&gt;You can now use the AVERAGEIF() formula to calculate an average._x000a_&lt;/p&gt;_x000a_"/>
    <d v="2010-06-28T11:15:08"/>
    <n v="0"/>
    <x v="2"/>
    <x v="0"/>
    <b v="1"/>
    <x v="0"/>
    <n v="2"/>
    <n v="40357.404166666667"/>
    <n v="0"/>
    <n v="491"/>
    <d v="2010-06-28T00:00:00"/>
    <n v="0"/>
    <x v="2120"/>
  </r>
  <r>
    <n v="2152"/>
    <n v="1"/>
    <x v="556"/>
    <x v="158"/>
    <s v="&lt;p&gt;Sorry - Hui beat me to it!_x000a_&lt;/p&gt;_x000a_"/>
    <d v="2010-06-28T11:16:53"/>
    <n v="0"/>
    <x v="3"/>
    <x v="0"/>
    <b v="1"/>
    <x v="0"/>
    <n v="2"/>
    <n v="40357.404166666667"/>
    <n v="0"/>
    <n v="491"/>
    <d v="2010-06-28T00:00:00"/>
    <n v="0"/>
    <x v="2121"/>
  </r>
  <r>
    <n v="2153"/>
    <n v="1"/>
    <x v="555"/>
    <x v="2"/>
    <s v="&lt;p&gt;It won't work where the Dates have times, and I did state that_x000a_&lt;/p&gt;_x000a_"/>
    <d v="2010-06-28T11:29:42"/>
    <n v="0"/>
    <x v="3"/>
    <x v="1"/>
    <b v="1"/>
    <x v="1"/>
    <n v="2"/>
    <n v="40357.362500000003"/>
    <n v="0.11645833333022892"/>
    <n v="492"/>
    <d v="2010-06-28T00:00:00"/>
    <s v="murugaraj"/>
    <x v="2122"/>
  </r>
  <r>
    <n v="2154"/>
    <n v="1"/>
    <x v="557"/>
    <x v="387"/>
    <s v="&lt;p&gt;I am trying to concatenate lots (100's of rows) of information together and will need to select the rows via a vlookup.&lt;/p&gt;_x000a_&lt;p&gt;I will need to do lots of these conatenates and each one will have a different starting and ending cell.&lt;/p&gt;_x000a_&lt;p&gt;I am trying to enter the cell address in concatenate function with 'Address' and 'vlookup'&lt;/p&gt;_x000a_&lt;p&gt;'=concatenate((ADDRESS((VLOOKUP(D3,A:B,1)),2)):(ADDRESS((VLOOKUP(E3,A:B,1)),2)))&lt;/p&gt;_x000a_&lt;p&gt;in short help!.&lt;/p&gt;_x000a_&lt;p&gt;Many thanks._x000a_&lt;/p&gt;_x000a_"/>
    <d v="2010-06-28T11:54:57"/>
    <n v="0"/>
    <x v="0"/>
    <x v="0"/>
    <b v="0"/>
    <x v="0"/>
    <n v="2"/>
    <n v="40357.495833333334"/>
    <n v="0"/>
    <n v="492"/>
    <d v="2010-06-28T00:00:00"/>
    <n v="0"/>
    <x v="2123"/>
  </r>
  <r>
    <n v="2155"/>
    <n v="1"/>
    <x v="557"/>
    <x v="2"/>
    <s v="&lt;p&gt;d9h&lt;/p&gt;_x000a_&lt;p&gt;Concatenate doesn't work with ranges.&lt;/p&gt;_x000a_&lt;p&gt;I would have a read of the following post&lt;br /&gt;_x000a_It contains a UDF which will assist you&lt;/p&gt;_x000a_&lt;p&gt;http://chandoo.org/wp/2008/05/28/how-to-add-a-range-of-cells-in-excel-concat/_x000a_&lt;/p&gt;_x000a_"/>
    <d v="2010-06-28T13:08:51"/>
    <n v="0"/>
    <x v="1"/>
    <x v="1"/>
    <b v="1"/>
    <x v="1"/>
    <n v="2"/>
    <n v="40357.495833333334"/>
    <n v="5.1979166666569654E-2"/>
    <n v="493"/>
    <d v="2010-06-28T00:00:00"/>
    <s v="d9h"/>
    <x v="2124"/>
  </r>
  <r>
    <n v="2156"/>
    <n v="1"/>
    <x v="557"/>
    <x v="163"/>
    <s v="&lt;p&gt;Hi d9h,&lt;/p&gt;_x000a_&lt;p&gt;you say you have 100's of rows but not how many columns? Could you use a helper column to concatenate the cells like&lt;/p&gt;_x000a_&lt;p&gt;=TRIM(A1)&amp;amp;TRIM(B1)&amp;amp;TRIM(C1)&amp;amp;TRIM(D1)&amp;amp;TRIM(E1) etc then use that in the VLOOKUP_x000a_&lt;/p&gt;_x000a_"/>
    <d v="2010-06-28T13:11:00"/>
    <n v="0"/>
    <x v="2"/>
    <x v="0"/>
    <b v="1"/>
    <x v="0"/>
    <n v="2"/>
    <n v="40357.495833333334"/>
    <n v="0"/>
    <n v="493"/>
    <d v="2010-06-28T00:00:00"/>
    <n v="0"/>
    <x v="2125"/>
  </r>
  <r>
    <n v="2157"/>
    <n v="1"/>
    <x v="557"/>
    <x v="387"/>
    <s v="&lt;p&gt;Hi Hui,&lt;br /&gt;_x000a_Many thanks for the UDF 'concat&quot;&lt;br /&gt;_x000a_it does really work very well.&lt;br /&gt;_x000a_however is it possible to put in a referance from another cell into the range so that the concat range is selected from a set of vairable values.&lt;/p&gt;_x000a_&lt;p&gt;sorry to be a pain. &lt;/p&gt;_x000a_&lt;p&gt;thanks&lt;/p&gt;_x000a_&lt;p&gt;D9H_x000a_&lt;/p&gt;_x000a_"/>
    <d v="2010-06-28T15:22:12"/>
    <n v="0"/>
    <x v="3"/>
    <x v="0"/>
    <b v="1"/>
    <x v="0"/>
    <n v="2"/>
    <n v="40357.495833333334"/>
    <n v="0"/>
    <n v="493"/>
    <d v="2010-06-28T00:00:00"/>
    <n v="0"/>
    <x v="2126"/>
  </r>
  <r>
    <n v="2158"/>
    <n v="1"/>
    <x v="557"/>
    <x v="387"/>
    <s v="&lt;p&gt;Hi old chippy,&lt;br /&gt;_x000a_thanks for the trim function, I am currently working with it.&lt;/p&gt;_x000a_&lt;p&gt;but to answer your question, I have only on coloum of data but its rather long......&lt;/p&gt;_x000a_&lt;p&gt;thanks for your help&lt;/p&gt;_x000a_&lt;p&gt;D9H_x000a_&lt;/p&gt;_x000a_"/>
    <d v="2010-06-28T15:32:10"/>
    <n v="0"/>
    <x v="4"/>
    <x v="0"/>
    <b v="1"/>
    <x v="0"/>
    <n v="2"/>
    <n v="40357.495833333334"/>
    <n v="0"/>
    <n v="493"/>
    <d v="2010-06-28T00:00:00"/>
    <n v="0"/>
    <x v="2127"/>
  </r>
  <r>
    <n v="2159"/>
    <n v="1"/>
    <x v="558"/>
    <x v="388"/>
    <s v="&lt;p&gt;Hi all,&lt;/p&gt;_x000a_&lt;p&gt;I am trying to select a value in a column in a different work sheet based on a cell value. Can you please help me out how to do that. Here is the problem.&lt;/p&gt;_x000a_&lt;p&gt;I have a summary sheet and different sheets for 5 branches containing the costs for each months(Jan to Dec). I want to show the costs for each branch in the summary sheet by selecting a month in the summary sheet. The costs should dynamically change when I change the month in the summary sheet.&lt;/p&gt;_x000a_&lt;p&gt;Can you please help me on this?_x000a_&lt;/p&gt;_x000a_"/>
    <d v="2010-06-28T22:17:15"/>
    <n v="0"/>
    <x v="0"/>
    <x v="0"/>
    <b v="0"/>
    <x v="0"/>
    <n v="2"/>
    <n v="40357.928472222222"/>
    <n v="0"/>
    <n v="493"/>
    <d v="2010-06-28T00:00:00"/>
    <n v="0"/>
    <x v="2128"/>
  </r>
  <r>
    <n v="2160"/>
    <n v="1"/>
    <x v="558"/>
    <x v="2"/>
    <s v="&lt;p&gt;I would use the Offset function&lt;br /&gt;_x000a_=Offset(Sheetx!A1:A1000,x,y)&lt;/p&gt;_x000a_&lt;p&gt;Where Sheetx!A1:A1000 is the Sheet and Range of Values in Column A&lt;br /&gt;_x000a_x is a Row offset to what ever data you want&lt;br /&gt;_x000a_y is the offset of the column you want to select ie: 4 for Column E&lt;br /&gt;_x000a_So if Column A is Dates and Column B January, etc&lt;br /&gt;_x000a_=Offset(Sheetx!A1:A1000,row(),month(Sheet1!A1))&lt;br /&gt;_x000a_Will select the same row from the appropriate column if Sheet1!A1 has a date._x000a_&lt;/p&gt;_x000a_"/>
    <d v="2010-06-29T00:11:15"/>
    <n v="0"/>
    <x v="1"/>
    <x v="1"/>
    <b v="1"/>
    <x v="1"/>
    <n v="3"/>
    <n v="40357.928472222222"/>
    <n v="7.9340277778101154E-2"/>
    <n v="494"/>
    <d v="2010-06-29T00:00:00"/>
    <s v="srikiran_capri"/>
    <x v="2129"/>
  </r>
  <r>
    <n v="2161"/>
    <n v="1"/>
    <x v="557"/>
    <x v="2"/>
    <s v="&lt;p&gt;D9H&lt;br /&gt;_x000a_I would use a formula like this&lt;br /&gt;_x000a_=Concat(INDIRECT(C2))&lt;br /&gt;_x000a_where C2 has a Text Range ie: A10:A102&lt;br /&gt;_x000a_you can use a series of equations to make your range&lt;br /&gt;_x000a_eg: =Concatenate(&quot;A&quot;,C20,&quot;:A&quot;,C21)&lt;br /&gt;_x000a_where C20 would contain 10 and C21 would contain 102_x000a_&lt;/p&gt;_x000a_"/>
    <d v="2010-06-29T00:22:14"/>
    <n v="0"/>
    <x v="5"/>
    <x v="1"/>
    <b v="1"/>
    <x v="1"/>
    <n v="3"/>
    <n v="40357.495833333334"/>
    <n v="0.51960648148087785"/>
    <n v="495"/>
    <d v="2010-06-29T00:00:00"/>
    <s v="d9h"/>
    <x v="2130"/>
  </r>
  <r>
    <n v="2162"/>
    <n v="1"/>
    <x v="559"/>
    <x v="364"/>
    <s v="&lt;p&gt;I have a file with 6,000 rows of data and several columns. Data has product numbers and dates with time stamps. A product may appear several times during a day worth of data. My goal is to sort the data by day, but I need to show the order that the products appear on the list (For example, out of a list of 5 products the order that they show in a day might be &quot;Product 4&quot;, &quot;Product 2&quot;, &quot;Product 1&quot;, &quot;Product 3&quot;, &quot;Product 5&quot;). I tried to solve it using the following array formula,&lt;br /&gt;_x000a_={sum(if((Range1=date1)*(Range2=productcode1),productcode1,if((Range1=date1)*(Range2=productcode2,productcode2, if(.........until it covers all the codes&lt;/p&gt;_x000a_&lt;p&gt;I cannot think of any other way of sorting this data.&lt;/p&gt;_x000a_&lt;p&gt;THanks for your help._x000a_&lt;/p&gt;_x000a_"/>
    <d v="2010-06-29T02:26:37"/>
    <n v="0"/>
    <x v="0"/>
    <x v="0"/>
    <b v="0"/>
    <x v="0"/>
    <n v="3"/>
    <n v="40358.101388888892"/>
    <n v="0"/>
    <n v="495"/>
    <d v="2010-06-29T00:00:00"/>
    <n v="0"/>
    <x v="2131"/>
  </r>
  <r>
    <n v="2163"/>
    <n v="1"/>
    <x v="559"/>
    <x v="348"/>
    <s v="&lt;p&gt;Hi Cyrius,&lt;/p&gt;_x000a_&lt;p&gt;You can use helper columns to strip out and hold the time, then sort the Data By Date Then By time&lt;/p&gt;_x000a_&lt;p&gt;cheers&lt;br /&gt;_x000a_kanti_x000a_&lt;/p&gt;_x000a_"/>
    <d v="2010-06-29T03:06:20"/>
    <n v="0"/>
    <x v="1"/>
    <x v="0"/>
    <b v="1"/>
    <x v="0"/>
    <n v="3"/>
    <n v="40358.101388888892"/>
    <n v="0"/>
    <n v="495"/>
    <d v="2010-06-29T00:00:00"/>
    <n v="0"/>
    <x v="2132"/>
  </r>
  <r>
    <n v="2164"/>
    <n v="1"/>
    <x v="555"/>
    <x v="385"/>
    <s v="&lt;p&gt;Dear Chandoo and Hui,&lt;br /&gt;_x000a_Thanks for your help. My dates have times, so I can use Chandoo's suggestion.&lt;br /&gt;_x000a_However, when I tried, I got the sum wrong (it was 0 always!). I tried to find where I'm going wrong. I get a bizarre result at the following step:INT(C4:C10)=&quot;6/23/2010&quot; is always FALSE--even when the range C4:C10 has &quot;23 June&quot; as an entry, of course with time element.&lt;br /&gt;_x000a_Moreover, what is the significance of using -- before the INT function?&lt;br /&gt;_x000a_(Of course, I tried both with and without --, only to get the same answer.)&lt;br /&gt;_x000a_Thanks in advance for your insights._x000a_&lt;/p&gt;_x000a_"/>
    <d v="2010-06-29T06:19:41"/>
    <n v="0"/>
    <x v="4"/>
    <x v="0"/>
    <b v="1"/>
    <x v="0"/>
    <n v="3"/>
    <n v="40357.362500000003"/>
    <n v="0"/>
    <n v="495"/>
    <d v="2010-06-29T00:00:00"/>
    <n v="0"/>
    <x v="2133"/>
  </r>
  <r>
    <n v="2165"/>
    <n v="1"/>
    <x v="555"/>
    <x v="2"/>
    <s v="&lt;p&gt;Murugaraj&lt;br /&gt;_x000a_Int returns the integer component of the number, in this case it will return the Date, stripping off the Time component&lt;br /&gt;_x000a_The problem with Chandoos suggestion is that Int will return a Date which is a Number but the second part &quot;6/23/2010&quot; is text&lt;/p&gt;_x000a_&lt;p&gt;Try the following&lt;br /&gt;_x000a_=SUMPRODUCT(A2:A10,(INT(B2:B10)=DATE(2010,5,4))*(C2:C10=&quot;&quot;))_x000a_&lt;/p&gt;_x000a_"/>
    <d v="2010-06-29T07:55:13"/>
    <n v="0"/>
    <x v="5"/>
    <x v="1"/>
    <b v="1"/>
    <x v="1"/>
    <n v="3"/>
    <n v="40357.362500000003"/>
    <n v="0.96751157406833954"/>
    <n v="496"/>
    <d v="2010-06-29T00:00:00"/>
    <s v="murugaraj"/>
    <x v="2134"/>
  </r>
  <r>
    <n v="2166"/>
    <n v="1"/>
    <x v="560"/>
    <x v="156"/>
    <s v="&lt;p&gt;Hello all&lt;/p&gt;_x000a_&lt;p&gt;I just can't seem to get my head round this.  I want to do something really simple, and I just can't get it straight.&lt;/p&gt;_x000a_&lt;p&gt;I am trying to compile a list of names.  This is the situation :- We have sent out an invite.  We are receiving back replies.  I want the spreadsheet to show green if they respond &quot;Yes&quot;, blue if they respond &quot;No&quot; and purple if they respond &quot;Unsure&quot;.&lt;/p&gt;_x000a_&lt;p&gt;My conditional formatting formula is very simple, the formula is if the cell value = &quot;Yes&quot;, then turn it green.  However, as soon as I try to apply it to other cells, it all goes wrong.  I have tried selecting all the cells, and then applying the formula, but some of the cells turned green, then as I clicked into the column which controlled the conditions, the white cells then turned green as I clicked down them, even though the cell value was empty.  If I then turned the response to &quot;No&quot;, the cells remained green.     &lt;/p&gt;_x000a_&lt;p&gt;I have read the article on this website about conditional formatting, which is when I tried selecting all my cells first, but obviously I'm still doing something wrong.&lt;/p&gt;_x000a_&lt;p&gt;At the moment, I seem to be saying that if any of the cells contain the value &quot;Yes&quot; then turn the cells green.  But equally, I'm also saying if any of them equal &quot;No&quot;, then turn the cells blue.  Which may be confusing Excel somewhat.&lt;/p&gt;_x000a_&lt;p&gt;Please can anyone help?_x000a_&lt;/p&gt;_x000a_"/>
    <d v="2010-06-29T08:53:24"/>
    <n v="0"/>
    <x v="0"/>
    <x v="0"/>
    <b v="0"/>
    <x v="0"/>
    <n v="3"/>
    <n v="40358.370138888888"/>
    <n v="0"/>
    <n v="496"/>
    <d v="2010-06-29T00:00:00"/>
    <n v="0"/>
    <x v="2135"/>
  </r>
  <r>
    <n v="2167"/>
    <n v="1"/>
    <x v="555"/>
    <x v="385"/>
    <s v="&lt;p&gt;Thanks Hui, I got the logic. I made a small change and used:&lt;br /&gt;_x000a_=SUMPRODUCT(A2:A10,((INT(B2:B10)=DATEVALUE(&quot;6/23/2010&quot;))*(C4:C10=&quot;&quot;))). And it worked just fine. Thanks again.&lt;br /&gt;_x000a_Murugaraj_x000a_&lt;/p&gt;_x000a_"/>
    <d v="2010-06-29T09:24:29"/>
    <n v="0"/>
    <x v="6"/>
    <x v="0"/>
    <b v="1"/>
    <x v="0"/>
    <n v="3"/>
    <n v="40357.362500000003"/>
    <n v="0"/>
    <n v="496"/>
    <d v="2010-06-29T00:00:00"/>
    <n v="0"/>
    <x v="2136"/>
  </r>
  <r>
    <n v="2168"/>
    <n v="1"/>
    <x v="560"/>
    <x v="2"/>
    <s v="&lt;p&gt;LadyBlack&lt;br /&gt;_x000a_Assuming your range starts at A1&lt;/p&gt;_x000a_&lt;p&gt;Your 3 Rules should be&lt;br /&gt;_x000a_=A1=&quot;Yes&quot;&lt;br /&gt;_x000a_=A1=&quot;No&quot;&lt;br /&gt;_x000a_=A1=&quot;Unsure&quot;&lt;br /&gt;_x000a_with the appropriate formats set_x000a_&lt;/p&gt;_x000a_"/>
    <d v="2010-06-29T09:36:51"/>
    <n v="0"/>
    <x v="1"/>
    <x v="1"/>
    <b v="1"/>
    <x v="1"/>
    <n v="3"/>
    <n v="40358.370138888888"/>
    <n v="3.0451388891378883E-2"/>
    <n v="497"/>
    <d v="2010-06-29T00:00:00"/>
    <s v="LadyBlack"/>
    <x v="2137"/>
  </r>
  <r>
    <n v="2169"/>
    <n v="1"/>
    <x v="553"/>
    <x v="3"/>
    <s v="&lt;p&gt;hello again,&lt;/p&gt;_x000a_&lt;p&gt;it seems to me nobody as an idea  :-)&lt;/p&gt;_x000a_&lt;p&gt;Like Chandoo, I'm (re-)learning Access (in fact actualizing  my knowledge) :-)&lt;/p&gt;_x000a_&lt;p&gt;Cyril_x000a_&lt;/p&gt;_x000a_"/>
    <d v="2010-06-29T09:40:59"/>
    <n v="0"/>
    <x v="1"/>
    <x v="0"/>
    <b v="1"/>
    <x v="0"/>
    <n v="3"/>
    <n v="40354.647916666669"/>
    <n v="0"/>
    <n v="497"/>
    <d v="2010-06-29T00:00:00"/>
    <n v="0"/>
    <x v="2138"/>
  </r>
  <r>
    <n v="2170"/>
    <n v="1"/>
    <x v="540"/>
    <x v="377"/>
    <s v="&lt;p&gt;no hints on this one? :\_x000a_&lt;/p&gt;_x000a_"/>
    <d v="2010-06-29T15:42:33"/>
    <n v="0"/>
    <x v="5"/>
    <x v="0"/>
    <b v="1"/>
    <x v="0"/>
    <n v="3"/>
    <n v="40350.57708333333"/>
    <n v="0"/>
    <n v="497"/>
    <d v="2010-06-29T00:00:00"/>
    <n v="0"/>
    <x v="2139"/>
  </r>
  <r>
    <n v="2171"/>
    <n v="1"/>
    <x v="560"/>
    <x v="156"/>
    <s v="&lt;p&gt;Hello Hui&lt;/p&gt;_x000a_&lt;p&gt;Yes, I understand that's what it should be for each individual cell.  What I'm trying to do (sorry, haven't explained properly) is apply the same formula to a range of cells.  I don't want to have to change each line of my spreadsheet.  Please can you advise on how to do that?&lt;/p&gt;_x000a_&lt;p&gt;Many thanks_x000a_&lt;/p&gt;_x000a_"/>
    <d v="2010-06-29T15:59:15"/>
    <n v="0"/>
    <x v="2"/>
    <x v="0"/>
    <b v="1"/>
    <x v="0"/>
    <n v="3"/>
    <n v="40358.370138888888"/>
    <n v="0"/>
    <n v="497"/>
    <d v="2010-06-29T00:00:00"/>
    <n v="0"/>
    <x v="2140"/>
  </r>
  <r>
    <n v="2172"/>
    <n v="1"/>
    <x v="561"/>
    <x v="210"/>
    <s v="&lt;p&gt;These are 2 formula that I am using&lt;/p&gt;_x000a_&lt;p&gt;=COUNTIF(D3:D117,&quot;&amp;lt;80%&quot;)&lt;/p&gt;_x000a_&lt;p&gt;=SUMPRODUCT((D3:D117&amp;gt;=80%)*(D3:D117&amp;lt;82.5%)&lt;/p&gt;_x000a_&lt;p&gt;I have now applied an autofilter to the data, however my calculations still calculate all the rows, including the hidden ones.&lt;/p&gt;_x000a_&lt;p&gt;I have seen several suggestions to use SUBTOTAL with a function number, but none of these are suitable as they do not cover COUNTIF or SUMPRODUCT. As you can see the calculations are based on specific criteria.&lt;/p&gt;_x000a_&lt;p&gt;Does anyone have any suggestions as to how I can resolve this problem?_x000a_&lt;/p&gt;_x000a_"/>
    <d v="2010-06-29T18:46:42"/>
    <n v="0"/>
    <x v="0"/>
    <x v="0"/>
    <b v="0"/>
    <x v="0"/>
    <n v="3"/>
    <n v="40358.781944444447"/>
    <n v="0"/>
    <n v="497"/>
    <d v="2010-06-29T00:00:00"/>
    <n v="0"/>
    <x v="2141"/>
  </r>
  <r>
    <n v="2173"/>
    <n v="1"/>
    <x v="560"/>
    <x v="2"/>
    <s v="&lt;p&gt;LadyBlack&lt;br /&gt;_x000a_When applying Conditional Formating (CF), select the whole area you want CF's to apply to&lt;br /&gt;_x000a_eg: A1:A1000&lt;br /&gt;_x000a_and then apply the rules as listed above based on the first cell of the range&lt;br /&gt;_x000a_Excel will automatically adjust the CF formulas in the rest&lt;br /&gt;_x000a_Make sure you enter =A1=&quot;Yes&quot; insteaed of =$A$1=&quot;Yes&quot;&lt;/p&gt;_x000a_&lt;p&gt;If the cells you are applying are using a formula to apply the Yes, No, Unsure values, you can apply a CF to one cell and then copy it_x000a_&lt;/p&gt;_x000a_"/>
    <d v="2010-06-29T23:45:36"/>
    <n v="0"/>
    <x v="3"/>
    <x v="1"/>
    <b v="1"/>
    <x v="1"/>
    <n v="3"/>
    <n v="40358.370138888888"/>
    <n v="0.61986111111036735"/>
    <n v="498"/>
    <d v="2010-06-29T00:00:00"/>
    <s v="LadyBlack"/>
    <x v="2142"/>
  </r>
  <r>
    <n v="2174"/>
    <n v="1"/>
    <x v="561"/>
    <x v="2"/>
    <s v="&lt;p&gt;Ptwuk&lt;br /&gt;_x000a_Can you include the Autofilter parameters in your Sumif or Sumproduct formula?&lt;br /&gt;_x000a_like: =SUMPRODUCT((D3:D117&amp;gt;=80%)*(D3:D117&amp;lt;82.5%)*(Autofilter criteria))&lt;/p&gt;_x000a_&lt;p&gt;example say your autofilter was only showing values on a wednesday&lt;br /&gt;_x000a_=SUMPRODUCT((D3:D117&amp;gt;=80%)*(D3:D117&amp;lt;82.5%)*(Weekday(Date_Range)=4))_x000a_&lt;/p&gt;_x000a_"/>
    <d v="2010-06-29T23:50:58"/>
    <n v="0"/>
    <x v="1"/>
    <x v="1"/>
    <b v="1"/>
    <x v="1"/>
    <n v="3"/>
    <n v="40358.781944444447"/>
    <n v="0.21178240740846377"/>
    <n v="499"/>
    <d v="2010-06-29T00:00:00"/>
    <s v="ptwuk"/>
    <x v="2143"/>
  </r>
  <r>
    <n v="2175"/>
    <n v="1"/>
    <x v="540"/>
    <x v="2"/>
    <s v="&lt;p&gt;Can you post an example somewhere with some notes on what you are trying to achieve ?_x000a_&lt;/p&gt;_x000a_"/>
    <d v="2010-06-30T00:10:24"/>
    <n v="0"/>
    <x v="6"/>
    <x v="1"/>
    <b v="1"/>
    <x v="1"/>
    <n v="4"/>
    <n v="40350.57708333333"/>
    <n v="8.430138888892543"/>
    <n v="500"/>
    <d v="2010-06-30T00:00:00"/>
    <s v="carics"/>
    <x v="2144"/>
  </r>
  <r>
    <n v="2176"/>
    <n v="1"/>
    <x v="562"/>
    <x v="317"/>
    <s v="&lt;p&gt;I have a spread sheet called index.xls, that contains several worksheets;&lt;/p&gt;_x000a_&lt;p&gt;The Main worksheet is called index and contains the following:&lt;br /&gt;_x000a_Column A is a three letter Identifier, relating to data on other sheets. Each sheet is called by the three letter Identifier,&lt;br /&gt;_x000a_Column B is a Descripton.&lt;br /&gt;_x000a_Column C has a hyper link to each of the worksheets, made with the formula =HYPERLINK(&quot;[index.xls]&quot;&amp;amp;A5&amp;amp;&quot;!A1&quot;,&quot;Click Here&quot;)&lt;/p&gt;_x000a_&lt;p&gt;Column D, E, and F relate to a number on one of the other worksheets; at current each cell is filled in with a formula as such =ACT!$B$4 , =ACT!$C$4 , =ACT!$D$4 where ACT is the code is A5. I would like to be able to use reference A5 rather than type out the code by hand for each cell.&lt;/p&gt;_x000a_&lt;p&gt;Also is there a way so that the hyperlink in Column C can be name agnostic, allowing me to have a different name for the database?&lt;/p&gt;_x000a_&lt;p&gt;Kind Regards&lt;/p&gt;_x000a_&lt;p&gt;Philip McGaw&lt;br /&gt;_x000a_http://ccfe.ac.uk_x000a_&lt;/p&gt;_x000a_"/>
    <d v="2010-06-30T10:38:44"/>
    <n v="0"/>
    <x v="0"/>
    <x v="0"/>
    <b v="0"/>
    <x v="0"/>
    <n v="4"/>
    <n v="40359.443055555559"/>
    <n v="0"/>
    <n v="500"/>
    <d v="2010-06-30T00:00:00"/>
    <n v="0"/>
    <x v="2145"/>
  </r>
  <r>
    <n v="2177"/>
    <n v="1"/>
    <x v="557"/>
    <x v="387"/>
    <s v="&lt;p&gt;Hui,&lt;br /&gt;_x000a_excellent Many thanks.&lt;br /&gt;_x000a_trully a massive time saver.&lt;br /&gt;_x000a_It works really welll thanks&lt;/p&gt;_x000a_&lt;p&gt;the only issue i have now is that the concat is over flowing the ammount of data that can be put into the cell, but thats okay as it flags that something else is wrong in the data.... but thats not my problem...&lt;/p&gt;_x000a_&lt;p&gt;Thanks again_x000a_&lt;/p&gt;_x000a_"/>
    <d v="2010-06-30T10:59:34"/>
    <n v="0"/>
    <x v="6"/>
    <x v="0"/>
    <b v="1"/>
    <x v="0"/>
    <n v="4"/>
    <n v="40357.495833333334"/>
    <n v="0"/>
    <n v="500"/>
    <d v="2010-06-30T00:00:00"/>
    <n v="0"/>
    <x v="2146"/>
  </r>
  <r>
    <n v="2178"/>
    <n v="1"/>
    <x v="562"/>
    <x v="2"/>
    <s v="&lt;p&gt;Philip&lt;br /&gt;_x000a_Q1. Have a look at using the Indirect function.&lt;br /&gt;_x000a_=Act!$B$4 could be replaced by =INDIRECT(CONCATENATE(A1,&quot;!&quot;,B4))&lt;br /&gt;_x000a_etc&lt;/p&gt;_x000a_&lt;p&gt;Q2. Use the hyperlink function&lt;br /&gt;_x000a_so for your example, try:&lt;br /&gt;_x000a_=HYPERLINK(CONCATENATE(&quot;[Book1]&quot;,A1,&quot;!&quot;,B1),&quot;Link Name&quot;)&lt;br /&gt;_x000a_Note: You need to include the Workbook name in the Hyperlinks address_x000a_&lt;/p&gt;_x000a_"/>
    <d v="2010-06-30T11:30:40"/>
    <n v="0"/>
    <x v="1"/>
    <x v="1"/>
    <b v="1"/>
    <x v="1"/>
    <n v="4"/>
    <n v="40359.443055555559"/>
    <n v="3.6574074067175388E-2"/>
    <n v="501"/>
    <d v="2010-06-30T00:00:00"/>
    <s v="PhilipCCFE"/>
    <x v="2147"/>
  </r>
  <r>
    <n v="2179"/>
    <n v="1"/>
    <x v="563"/>
    <x v="343"/>
    <s v="&lt;p&gt;Ive created plenty of charts in excel 2007 and Move Chart – New sheet. These are then referenced in a powerpoint show with no problem.&lt;br /&gt;_x000a_Because I want to quickly move to a chart ive created a dashboard with a shapes and which I want to hyperlink to the relevant chart.&lt;br /&gt;_x000a_However when I tr to insert a hyperlink to place in this document none  of the graph sheets are available. (all sheets that were created normally are)&lt;/p&gt;_x000a_&lt;p&gt;Is there a way around this ?&lt;/p&gt;_x000a_&lt;p&gt;cheers_x000a_&lt;/p&gt;_x000a_"/>
    <d v="2010-06-30T13:19:03"/>
    <n v="0"/>
    <x v="0"/>
    <x v="0"/>
    <b v="0"/>
    <x v="0"/>
    <n v="4"/>
    <n v="40359.554861111108"/>
    <n v="0"/>
    <n v="501"/>
    <d v="2010-06-30T00:00:00"/>
    <n v="0"/>
    <x v="2148"/>
  </r>
  <r>
    <n v="2180"/>
    <n v="1"/>
    <x v="562"/>
    <x v="317"/>
    <s v="&lt;p&gt;Hi Hui, &lt;/p&gt;_x000a_&lt;p&gt;Thank you for your help; however it seems to not be working still.&lt;/p&gt;_x000a_&lt;p&gt;I tried replacing with your equations; however it returned a #REF error.&lt;/p&gt;_x000a_&lt;p&gt;I have uploaded the workbook to http://dl.dropbox.com/u/2861216/index.xls_x000a_&lt;/p&gt;_x000a_"/>
    <d v="2010-06-30T13:20:25"/>
    <n v="0"/>
    <x v="2"/>
    <x v="0"/>
    <b v="1"/>
    <x v="0"/>
    <n v="4"/>
    <n v="40359.443055555559"/>
    <n v="0"/>
    <n v="501"/>
    <d v="2010-06-30T00:00:00"/>
    <n v="0"/>
    <x v="2149"/>
  </r>
  <r>
    <n v="2181"/>
    <n v="1"/>
    <x v="562"/>
    <x v="2"/>
    <s v="&lt;p&gt;Philip&lt;br /&gt;_x000a_The Index page links work for me with Excel 2010&lt;br /&gt;_x000a_The other links don't work as I don't have the appropriate spreadsheets&lt;/p&gt;_x000a_&lt;p&gt;What version of Excel are you using?_x000a_&lt;/p&gt;_x000a_"/>
    <d v="2010-06-30T13:50:34"/>
    <n v="0"/>
    <x v="3"/>
    <x v="1"/>
    <b v="1"/>
    <x v="1"/>
    <n v="4"/>
    <n v="40359.443055555559"/>
    <n v="0.13372685184731381"/>
    <n v="502"/>
    <d v="2010-06-30T00:00:00"/>
    <s v="PhilipCCFE"/>
    <x v="2150"/>
  </r>
  <r>
    <n v="2182"/>
    <n v="1"/>
    <x v="562"/>
    <x v="317"/>
    <s v="&lt;p&gt;Excel 2002, all the references are to the file itself; there are no external spreadsheets._x000a_&lt;/p&gt;_x000a_"/>
    <d v="2010-06-30T13:53:48"/>
    <n v="0"/>
    <x v="4"/>
    <x v="0"/>
    <b v="1"/>
    <x v="0"/>
    <n v="4"/>
    <n v="40359.443055555559"/>
    <n v="0"/>
    <n v="502"/>
    <d v="2010-06-30T00:00:00"/>
    <n v="0"/>
    <x v="2151"/>
  </r>
  <r>
    <n v="2183"/>
    <n v="1"/>
    <x v="562"/>
    <x v="2"/>
    <s v="&lt;p&gt;Philip&lt;br /&gt;_x000a_The Links on the Index page work ok for me in Excel 2002&lt;br /&gt;_x000a_The links on the other pages refer to files on K:\iter\miti\mit&lt;br /&gt;_x000a_with further sub-directories and file names&lt;/p&gt;_x000a_&lt;p&gt;Where exactly is your problem?_x000a_&lt;/p&gt;_x000a_"/>
    <d v="2010-06-30T14:17:56"/>
    <n v="0"/>
    <x v="5"/>
    <x v="1"/>
    <b v="1"/>
    <x v="1"/>
    <n v="4"/>
    <n v="40359.443055555559"/>
    <n v="0.15273148148116888"/>
    <n v="503"/>
    <d v="2010-06-30T00:00:00"/>
    <s v="PhilipCCFE"/>
    <x v="2152"/>
  </r>
  <r>
    <n v="2184"/>
    <n v="1"/>
    <x v="563"/>
    <x v="2"/>
    <s v="&lt;p&gt;Ashfire&lt;br /&gt;_x000a_There is no way to directly do what you want&lt;br /&gt;_x000a_There is a work around&lt;br /&gt;_x000a_insert a macro like below on a module page&lt;/p&gt;_x000a_&lt;pre&gt;&lt;code&gt;Sub Shape1_Click()_x000a_  Charts(&amp;quot;Chart1&amp;quot;).Activate_x000a_  &amp;#39;Change the Chart name to suit_x000a_End Sub&lt;/code&gt;&lt;/pre&gt;_x000a_&lt;p&gt;Then right click on your shape and Assign a Macro to your shape&lt;br /&gt;_x000a_Select the macro name you just pasted&lt;/p&gt;_x000a_&lt;p&gt;You can make the Shapes Text Blue and Underline to make it look like a Hyperlink_x000a_&lt;/p&gt;_x000a_"/>
    <d v="2010-06-30T14:46:03"/>
    <n v="0"/>
    <x v="1"/>
    <x v="1"/>
    <b v="1"/>
    <x v="1"/>
    <n v="4"/>
    <n v="40359.554861111108"/>
    <n v="6.045138889021473E-2"/>
    <n v="504"/>
    <d v="2010-06-30T00:00:00"/>
    <s v="ashfire"/>
    <x v="2153"/>
  </r>
  <r>
    <n v="2185"/>
    <n v="1"/>
    <x v="564"/>
    <x v="132"/>
    <s v="&lt;p&gt;Hi all&lt;/p&gt;_x000a_&lt;p&gt;Using Excel 2007&lt;br /&gt;_x000a_I found this great post for creating Excel 2007 bullet charts over at instantcognition.com&lt;/p&gt;_x000a_&lt;p&gt;http://blog.instantcognition.com/visualization/2007/08/10/creating-bullet-charts-in-excel/&lt;/p&gt;_x000a_&lt;p&gt;When I look at the chart data dialog, I see series 4 and series 5 listed but I cannot find the scatter plots on the chart so I can reformat them to stacked bars as per the tutorial&lt;/p&gt;_x000a_&lt;p&gt;I appreciate any help&lt;/p&gt;_x000a_&lt;p&gt;Thanks&lt;br /&gt;_x000a_Winston_x000a_&lt;/p&gt;_x000a_"/>
    <d v="2010-06-30T15:46:58"/>
    <n v="0"/>
    <x v="0"/>
    <x v="0"/>
    <b v="0"/>
    <x v="0"/>
    <n v="4"/>
    <n v="40359.656944444447"/>
    <n v="0"/>
    <n v="504"/>
    <d v="2010-06-30T00:00:00"/>
    <n v="0"/>
    <x v="2154"/>
  </r>
  <r>
    <n v="2186"/>
    <n v="1"/>
    <x v="565"/>
    <x v="389"/>
    <s v="&lt;p&gt;i can only imagine working for a company who supplies you with the resources you need to do your job, alas, i do not.  i administer fmla, cobra, and fsa benefits and do not have a functioning fmla system.  i have been suing excel for some time and have gotten to a point where our client base is too large for my mini system, or rather it is just too time consuming.  i need someone who is a guru of sorts to make themselves available via email during the day for me to kick some ideas of off regularly and assist me through this process.  here are the nuts and bolts of what i have/need:&lt;/p&gt;_x000a_&lt;p&gt;1.  i receive requests and enter data, most of which is typical name, address, etc. information.&lt;br /&gt;_x000a_2.  Most of my date information however is dependent on several factors, for which i have found formulas&lt;br /&gt;_x000a_3.  i have several notifications that go out to leave participants based on the date information i have entered and primarily need a way to use my in formation to print these notifications from a list (or something) without having to do so manually.&lt;br /&gt;_x000a_4.  i also have several reports that i have to generate biweekly based on the updated information and assume i can create a pivot table for this&lt;/p&gt;_x000a_&lt;p&gt;i can teach myself how to do these things, i would just like some input/advice on where to begin.  i am working with excel 2003&lt;/p&gt;_x000a_&lt;p&gt;advance thanks to anyone who can possibly help!_x000a_&lt;/p&gt;_x000a_"/>
    <d v="2010-06-30T15:52:03"/>
    <n v="0"/>
    <x v="0"/>
    <x v="0"/>
    <b v="0"/>
    <x v="0"/>
    <n v="4"/>
    <n v="40359.661111111112"/>
    <n v="0"/>
    <n v="504"/>
    <d v="2010-06-30T00:00:00"/>
    <n v="0"/>
    <x v="2155"/>
  </r>
  <r>
    <n v="2187"/>
    <n v="4"/>
    <x v="0"/>
    <x v="390"/>
    <s v="&lt;p&gt;Hello, my name is Robert. I've been a graphic artist for the past couple of decades. I'm currently using an XP machine with the full Adobe CS2 product line, for now. This fall, we'll be going to Win7 and CS5.&lt;br /&gt;_x000a_Every 3 months I build a book that uses many graphs generated by Excel 2007 then saved as a PDF to be placed into an indesign document. These PDFed graphs come from numerous departments,various sizes and assorted orientations (rotated or upside-down).&lt;br /&gt;_x000a_What I'd like is a PDF to be one of 2 sizes,&lt;br /&gt;_x000a_7.25&quot; x 8.75&quot; tall or 7.25&quot; x 4.25&quot; tall&lt;br /&gt;_x000a_All with the same fonts, point sizes and colours, etc&lt;/p&gt;_x000a_&lt;p&gt;My Question --&lt;br /&gt;_x000a_Is there a way to create a graph exporting template that could be emailed to my contributors?_x000a_&lt;/p&gt;_x000a_"/>
    <d v="2010-06-30T16:04:29"/>
    <n v="0"/>
    <x v="53"/>
    <x v="0"/>
    <b v="1"/>
    <x v="0"/>
    <n v="4"/>
    <n v="40019.929861111108"/>
    <n v="0"/>
    <n v="504"/>
    <d v="2010-06-30T00:00:00"/>
    <n v="0"/>
    <x v="2156"/>
  </r>
  <r>
    <n v="2188"/>
    <n v="1"/>
    <x v="540"/>
    <x v="377"/>
    <s v="&lt;p&gt;Hi again,&lt;/p&gt;_x000a_&lt;p&gt;Sorry, probably my explanation was not that effective.&lt;/p&gt;_x000a_&lt;p&gt;I now post an example.&lt;br /&gt;_x000a_http://www.2shared.com/document/J9bF86jV/CD_online.html&lt;/p&gt;_x000a_&lt;p&gt;In the first part (rows 1-23) we may see what would be the manual calculation of this coverage.&lt;br /&gt;_x000a_The second part (rows 30-44) have an automated calc I deveolped to do it and it works fine but it seems too much and I would like to see it simplified.&lt;/p&gt;_x000a_&lt;p&gt;Do you know a way to do it?&lt;/p&gt;_x000a_&lt;p&gt;thanks again_x000a_&lt;/p&gt;_x000a_"/>
    <d v="2010-06-30T16:21:23"/>
    <n v="0"/>
    <x v="7"/>
    <x v="0"/>
    <b v="1"/>
    <x v="0"/>
    <n v="4"/>
    <n v="40350.57708333333"/>
    <n v="0"/>
    <n v="504"/>
    <d v="2010-06-30T00:00:00"/>
    <n v="0"/>
    <x v="2157"/>
  </r>
  <r>
    <n v="2189"/>
    <n v="1"/>
    <x v="565"/>
    <x v="0"/>
    <s v="&lt;p&gt;why not hire the keymaster ? http://chandoo.org/wp/excel-consulting/_x000a_&lt;/p&gt;_x000a_"/>
    <d v="2010-06-30T17:21:49"/>
    <n v="0"/>
    <x v="1"/>
    <x v="0"/>
    <b v="1"/>
    <x v="0"/>
    <n v="4"/>
    <n v="40359.661111111112"/>
    <n v="0"/>
    <n v="504"/>
    <d v="2010-06-30T00:00:00"/>
    <n v="0"/>
    <x v="2158"/>
  </r>
  <r>
    <n v="2190"/>
    <n v="1"/>
    <x v="542"/>
    <x v="391"/>
    <s v="&lt;p&gt;I am making a pivot table and want to apply multiple formulas to the same data (count, average, standard deviation).  I want to show the results in different columns, but Excel only allows me to do it with multiple rows.  How can i do this in columns?_x000a_&lt;/p&gt;_x000a_"/>
    <d v="2010-06-30T18:42:45"/>
    <n v="0"/>
    <x v="3"/>
    <x v="0"/>
    <b v="1"/>
    <x v="0"/>
    <n v="4"/>
    <n v="40351.229166666664"/>
    <n v="0"/>
    <n v="504"/>
    <d v="2010-06-30T00:00:00"/>
    <n v="0"/>
    <x v="2159"/>
  </r>
  <r>
    <n v="2191"/>
    <n v="1"/>
    <x v="566"/>
    <x v="392"/>
    <s v="&lt;p&gt;I am trying to lookup all variations of a value within a range of cells.  I have a &quot;core&quot; number that I am looking up and I want to find every item in the other list that includes that &quot;core&quot; number.&lt;/p&gt;_x000a_&lt;p&gt;For example, my &quot;core&quot; number in my raw data is 5402-03.  In the list that I am looking in, the variations of that number include 5402BAM-03, 5402BR-03, 5402CT-03.  &lt;/p&gt;_x000a_&lt;p&gt;Is there a formula I can use to look up my &quot;core&quot; number and return to me the list of all variations?_x000a_&lt;/p&gt;_x000a_"/>
    <d v="2010-06-30T19:49:44"/>
    <n v="0"/>
    <x v="0"/>
    <x v="0"/>
    <b v="0"/>
    <x v="0"/>
    <n v="4"/>
    <n v="40359.825694444444"/>
    <n v="0"/>
    <n v="504"/>
    <d v="2010-06-30T00:00:00"/>
    <n v="0"/>
    <x v="2160"/>
  </r>
  <r>
    <n v="2192"/>
    <n v="1"/>
    <x v="561"/>
    <x v="210"/>
    <s v="&lt;p&gt;Not sure on the criteria to use. I have applied an autofilter to the headings in row 2. The headings are Dealer,Person, then Jan Feb Mar etc.&lt;/p&gt;_x000a_&lt;p&gt;I want to filter by just one heading at a time, for example I could select just the Dealer to show his results and then the COUNTIF and SUMPRODUCT to output how many times he was under 80% and how many times he was betwwen 80 and 82.5%. I also want to select by person to show just his results.&lt;/p&gt;_x000a_&lt;p&gt;Does this clarify what I need?_x000a_&lt;/p&gt;_x000a_"/>
    <d v="2010-06-30T19:53:19"/>
    <n v="0"/>
    <x v="2"/>
    <x v="0"/>
    <b v="1"/>
    <x v="0"/>
    <n v="4"/>
    <n v="40358.781944444447"/>
    <n v="0"/>
    <n v="504"/>
    <d v="2010-06-30T00:00:00"/>
    <n v="0"/>
    <x v="2161"/>
  </r>
  <r>
    <n v="2193"/>
    <n v="1"/>
    <x v="561"/>
    <x v="210"/>
    <s v="&lt;p&gt;Just another observation - if I put the Autofilter criteria into the calculation, say Dealer, if I change the filter I would have to change the criteria in the calculation and again each time I change the filter_x000a_&lt;/p&gt;_x000a_"/>
    <d v="2010-06-30T20:00:04"/>
    <n v="0"/>
    <x v="3"/>
    <x v="0"/>
    <b v="1"/>
    <x v="0"/>
    <n v="4"/>
    <n v="40358.781944444447"/>
    <n v="0"/>
    <n v="504"/>
    <d v="2010-06-30T00:00:00"/>
    <n v="0"/>
    <x v="2162"/>
  </r>
  <r>
    <n v="2194"/>
    <n v="1"/>
    <x v="561"/>
    <x v="210"/>
    <s v="&lt;p&gt;Just tried your suggestion on using the autofilter criteria - the Dealer names are in column A, in this case the filtered data was for a dealer named Harpers and it works! &lt;/p&gt;_x000a_&lt;p&gt;=SUMPRODUCT((D3:D117&amp;gt;=80%)*(D3:D117&amp;lt;82.5%)*(A3:A117=&quot;Harpers&quot;))&lt;/p&gt;_x000a_&lt;p&gt;But as I have observed already, I would have to change all my formulas each time I appled an autofilter, which is not what I am looking for. I need to the output to change automatically when I apply the filter._x000a_&lt;/p&gt;_x000a_"/>
    <d v="2010-06-30T21:35:13"/>
    <n v="0"/>
    <x v="4"/>
    <x v="0"/>
    <b v="1"/>
    <x v="0"/>
    <n v="4"/>
    <n v="40358.781944444447"/>
    <n v="0"/>
    <n v="504"/>
    <d v="2010-06-30T00:00:00"/>
    <n v="0"/>
    <x v="2163"/>
  </r>
  <r>
    <n v="2195"/>
    <n v="1"/>
    <x v="566"/>
    <x v="348"/>
    <s v="&lt;p&gt;Hi Igf999,&lt;/p&gt;_x000a_&lt;p&gt;You can use conditional format to highlight all the cells that match your criteria&lt;/p&gt;_x000a_&lt;p&gt;as follows =Left(Cell,4)=Left(Core,4)&lt;/p&gt;_x000a_&lt;p&gt;or you can use a helper column with the same formula =Left(Cell,4)=Left(Core,4), this will return true for all cells that match the criteria.&lt;/p&gt;_x000a_&lt;p&gt;cheers&lt;/p&gt;_x000a_&lt;p&gt;kanti_x000a_&lt;/p&gt;_x000a_"/>
    <d v="2010-06-30T22:15:14"/>
    <n v="0"/>
    <x v="1"/>
    <x v="0"/>
    <b v="1"/>
    <x v="0"/>
    <n v="4"/>
    <n v="40359.825694444444"/>
    <n v="0"/>
    <n v="504"/>
    <d v="2010-06-30T00:00:00"/>
    <n v="0"/>
    <x v="2164"/>
  </r>
  <r>
    <n v="2196"/>
    <n v="1"/>
    <x v="561"/>
    <x v="348"/>
    <s v="&lt;p&gt;Hi ptwuk,&lt;/p&gt;_x000a_&lt;p&gt;With the formula you are using you do not have to filter as the formula works on all the data.&lt;/p&gt;_x000a_&lt;p&gt;Have you tried using the Pivot Table&lt;/p&gt;_x000a_&lt;p&gt;cheers&lt;/p&gt;_x000a_&lt;p&gt;kanti_x000a_&lt;/p&gt;_x000a_"/>
    <d v="2010-06-30T22:19:06"/>
    <n v="0"/>
    <x v="5"/>
    <x v="0"/>
    <b v="1"/>
    <x v="0"/>
    <n v="4"/>
    <n v="40358.781944444447"/>
    <n v="0"/>
    <n v="504"/>
    <d v="2010-06-30T00:00:00"/>
    <n v="0"/>
    <x v="2165"/>
  </r>
  <r>
    <n v="2197"/>
    <n v="1"/>
    <x v="566"/>
    <x v="163"/>
    <s v="&lt;p&gt;Hi Igf999,&lt;/p&gt;_x000a_&lt;p&gt;Or may be this assumming data in column A&lt;/p&gt;_x000a_&lt;p&gt;=IF(LOOKUP(99^99,1*(0&amp;amp;MID(A1,MIN(FIND({0,1,2,3,4,5,6,7,8,9},A1&amp;amp;1234567890)),ROW(INDIRECT(&quot;1:&quot;&amp;amp;LEN(A1)+1)))))&amp;amp;&quot;-&quot;&amp;amp;RIGHT(A1,2)=&quot;5402-03&quot;,TRUE,FALSE)_x000a_&lt;/p&gt;_x000a_"/>
    <d v="2010-06-30T22:23:20"/>
    <n v="0"/>
    <x v="2"/>
    <x v="0"/>
    <b v="1"/>
    <x v="0"/>
    <n v="4"/>
    <n v="40359.825694444444"/>
    <n v="0"/>
    <n v="504"/>
    <d v="2010-06-30T00:00:00"/>
    <n v="0"/>
    <x v="2166"/>
  </r>
  <r>
    <n v="2198"/>
    <n v="1"/>
    <x v="564"/>
    <x v="132"/>
    <s v="&lt;p&gt;Hi all,&lt;/p&gt;_x000a_&lt;p&gt;After plotting the first set of data as scatter plot with line I was formatting and removing markers&lt;/p&gt;_x000a_&lt;p&gt;So when I was adding the additional series I could not see the values at 25,25,25 as there was no line and the markers were set to none&lt;/p&gt;_x000a_&lt;p&gt;After many hours of trying many different tactics, I finally stumbled onto my error.&lt;/p&gt;_x000a_&lt;p&gt;Regards,&lt;br /&gt;_x000a_Winston_x000a_&lt;/p&gt;_x000a_"/>
    <d v="2010-07-01T00:09:41"/>
    <n v="0"/>
    <x v="1"/>
    <x v="0"/>
    <b v="1"/>
    <x v="0"/>
    <n v="5"/>
    <n v="40359.656944444447"/>
    <n v="0"/>
    <n v="504"/>
    <d v="2010-07-01T00:00:00"/>
    <n v="0"/>
    <x v="2167"/>
  </r>
  <r>
    <n v="2199"/>
    <n v="1"/>
    <x v="564"/>
    <x v="2"/>
    <s v="&lt;p&gt;Winston&lt;br /&gt;_x000a_Another trick is to select any Series and then use the Up or Dowm arrows to scroll through each series, watching the Series Number (at the end of the Series Formula in the Formula Bar) and the selection tags at the same time_x000a_&lt;/p&gt;_x000a_"/>
    <d v="2010-07-01T00:25:45"/>
    <n v="0"/>
    <x v="2"/>
    <x v="1"/>
    <b v="1"/>
    <x v="1"/>
    <n v="5"/>
    <n v="40359.656944444447"/>
    <n v="0.36093749999417923"/>
    <n v="505"/>
    <d v="2010-07-01T00:00:00"/>
    <s v="wsnyder"/>
    <x v="2168"/>
  </r>
  <r>
    <n v="2200"/>
    <n v="1"/>
    <x v="567"/>
    <x v="83"/>
    <s v="&lt;p&gt;I am trying to create a dashboard that includes a bubble chart, but the data I am representing is in the size of the bubble, not the X,Y position.  I would like to represent the other data via a color scale. aka a green bubble would have a better value than a red bubble.  Is there any way to do this?  Thanks._x000a_&lt;/p&gt;_x000a_"/>
    <d v="2010-07-01T00:58:03"/>
    <n v="0"/>
    <x v="0"/>
    <x v="0"/>
    <b v="0"/>
    <x v="0"/>
    <n v="5"/>
    <n v="40360.040277777778"/>
    <n v="0"/>
    <n v="505"/>
    <d v="2010-07-01T00:00:00"/>
    <n v="0"/>
    <x v="2169"/>
  </r>
  <r>
    <n v="2201"/>
    <n v="1"/>
    <x v="567"/>
    <x v="2"/>
    <s v="&lt;p&gt;Select a series and then select an individual Bubble.&lt;br /&gt;_x000a_Change the color manually to suit._x000a_&lt;/p&gt;_x000a_"/>
    <d v="2010-07-01T02:29:23"/>
    <n v="0"/>
    <x v="1"/>
    <x v="1"/>
    <b v="1"/>
    <x v="1"/>
    <n v="5"/>
    <n v="40360.040277777778"/>
    <n v="6.3460648147156462E-2"/>
    <n v="506"/>
    <d v="2010-07-01T00:00:00"/>
    <s v="mvirgilio53"/>
    <x v="2170"/>
  </r>
  <r>
    <n v="2202"/>
    <n v="1"/>
    <x v="563"/>
    <x v="343"/>
    <s v="&lt;p&gt;Brilliant, thank you very much_x000a_&lt;/p&gt;_x000a_"/>
    <d v="2010-07-01T06:26:46"/>
    <n v="0"/>
    <x v="2"/>
    <x v="0"/>
    <b v="1"/>
    <x v="0"/>
    <n v="5"/>
    <n v="40359.554861111108"/>
    <n v="0"/>
    <n v="506"/>
    <d v="2010-07-01T00:00:00"/>
    <n v="0"/>
    <x v="2171"/>
  </r>
  <r>
    <n v="2203"/>
    <n v="1"/>
    <x v="548"/>
    <x v="381"/>
    <s v="&lt;p&gt;Thanks very much Chandoo, will set some time aside to give this a go...&lt;/p&gt;_x000a_&lt;p&gt;...do you know if its possible to have excel draw shapes based on the value in a cell (eg draw a circle and the size is dependent on the value in a cell.)&lt;/p&gt;_x000a_&lt;p&gt;Hope this is clear.&lt;/p&gt;_x000a_&lt;p&gt;Thanks again_x000a_&lt;/p&gt;_x000a_"/>
    <d v="2010-07-01T08:27:34"/>
    <n v="0"/>
    <x v="2"/>
    <x v="0"/>
    <b v="1"/>
    <x v="0"/>
    <n v="5"/>
    <n v="40352.890277777777"/>
    <n v="0"/>
    <n v="506"/>
    <d v="2010-07-01T00:00:00"/>
    <n v="0"/>
    <x v="2172"/>
  </r>
  <r>
    <n v="2204"/>
    <n v="1"/>
    <x v="562"/>
    <x v="317"/>
    <s v="&lt;p&gt;the problem is not with the links to external files; I am only trying to fix the index worksheet.&lt;/p&gt;_x000a_&lt;p&gt;Index, D5 contains =ACT!$B$4, replacing that cell with =INDIRECT(CONCATENATE(A5,&quot;!&quot;,$B$4)) brings up a #REF! error with B4 being selected on the Index sheet; not the ACT sheet._x000a_&lt;/p&gt;_x000a_"/>
    <d v="2010-07-01T09:40:27"/>
    <n v="0"/>
    <x v="6"/>
    <x v="0"/>
    <b v="1"/>
    <x v="0"/>
    <n v="5"/>
    <n v="40359.443055555559"/>
    <n v="0"/>
    <n v="506"/>
    <d v="2010-07-01T00:00:00"/>
    <n v="0"/>
    <x v="2173"/>
  </r>
  <r>
    <n v="2205"/>
    <n v="1"/>
    <x v="562"/>
    <x v="2"/>
    <s v="&lt;p&gt;Philip&lt;br /&gt;_x000a_I am lost&lt;br /&gt;_x000a_Do you want the links in Index:C5 or D5 to refer to something ?&lt;br /&gt;_x000a_What do you want them to refer to?&lt;/p&gt;_x000a_&lt;p&gt;If you want D5 to return the value from $B$4 from the Sheet in A5 use:&lt;br /&gt;_x000a_=INDIRECT(CONCATENATE(A5,&quot;!$B$4&quot;))_x000a_&lt;/p&gt;_x000a_"/>
    <d v="2010-07-01T10:02:11"/>
    <n v="0"/>
    <x v="7"/>
    <x v="1"/>
    <b v="1"/>
    <x v="1"/>
    <n v="5"/>
    <n v="40359.443055555559"/>
    <n v="0.97512731481401715"/>
    <n v="507"/>
    <d v="2010-07-01T00:00:00"/>
    <s v="PhilipCCFE"/>
    <x v="2174"/>
  </r>
  <r>
    <n v="2206"/>
    <n v="1"/>
    <x v="568"/>
    <x v="343"/>
    <s v="&lt;p&gt;Is there any way to change the Stop Position % based on a value in a cell ?&lt;/p&gt;_x000a_&lt;p&gt;Cheers_x000a_&lt;/p&gt;_x000a_"/>
    <d v="2010-07-01T10:23:03"/>
    <n v="0"/>
    <x v="0"/>
    <x v="0"/>
    <b v="0"/>
    <x v="0"/>
    <n v="5"/>
    <n v="40360.432638888888"/>
    <n v="0"/>
    <n v="507"/>
    <d v="2010-07-01T00:00:00"/>
    <n v="0"/>
    <x v="2175"/>
  </r>
  <r>
    <n v="2207"/>
    <n v="1"/>
    <x v="568"/>
    <x v="2"/>
    <s v="&lt;p&gt;What is a stop position?_x000a_&lt;/p&gt;_x000a_"/>
    <d v="2010-07-01T10:29:11"/>
    <n v="0"/>
    <x v="1"/>
    <x v="1"/>
    <b v="1"/>
    <x v="1"/>
    <n v="5"/>
    <n v="40360.432638888888"/>
    <n v="4.2939814811688848E-3"/>
    <n v="508"/>
    <d v="2010-07-01T00:00:00"/>
    <s v="ashfire"/>
    <x v="2176"/>
  </r>
  <r>
    <n v="2208"/>
    <n v="1"/>
    <x v="568"/>
    <x v="343"/>
    <s v="&lt;p&gt;In the gradient fill section there is a stop position which allows you to dictate were the gradient finishes at. you can add multiple stop positions to one bar.&lt;/p&gt;_x000a_&lt;p&gt;cheers_x000a_&lt;/p&gt;_x000a_"/>
    <d v="2010-07-01T12:03:32"/>
    <n v="0"/>
    <x v="2"/>
    <x v="0"/>
    <b v="1"/>
    <x v="0"/>
    <n v="5"/>
    <n v="40360.432638888888"/>
    <n v="0"/>
    <n v="508"/>
    <d v="2010-07-01T00:00:00"/>
    <n v="0"/>
    <x v="2177"/>
  </r>
  <r>
    <n v="2209"/>
    <n v="1"/>
    <x v="569"/>
    <x v="393"/>
    <s v="&lt;p&gt;Hi, this is my first post. I am hooked on to excel and is trying to be aWeSOME.&lt;br /&gt;_x000a_I was working on an exhaustive stock list during the month end. &lt;/p&gt;_x000a_&lt;p&gt;While working I had blank cells in my first column with the breakup in the 4th and 5th column. I wanted to fill all the blank columns corresponding to the quantity.&lt;br /&gt;_x000a_I would have probably used the traditional dragging to fillup the cells.&lt;br /&gt;_x000a_But, now, after starting to try things in excel I could do it using the &quot;Go To&quot; function .&lt;br /&gt;_x000a_Method:&lt;br /&gt;_x000a_1. Select the column to be filled with the top value&lt;br /&gt;_x000a_2. Ctrl + G, and select the radio button (blanks)&lt;br /&gt;_x000a_3. Put the formula pointing to the cell above the first blank&lt;br /&gt;_x000a_4. Use combination keys Ctrl + Enter&lt;br /&gt;_x000a_5. And all the blank cells are filled with data..&lt;/p&gt;_x000a_&lt;p&gt;Can we have some more detailed discussions on Go to function?_x000a_&lt;/p&gt;_x000a_"/>
    <d v="2010-07-01T12:11:14"/>
    <n v="0"/>
    <x v="0"/>
    <x v="0"/>
    <b v="0"/>
    <x v="0"/>
    <n v="5"/>
    <n v="40360.507638888892"/>
    <n v="0"/>
    <n v="508"/>
    <d v="2010-07-01T00:00:00"/>
    <n v="0"/>
    <x v="2178"/>
  </r>
  <r>
    <n v="2210"/>
    <n v="1"/>
    <x v="562"/>
    <x v="317"/>
    <s v="&lt;p&gt;Putting =INDIRECT(CONCATENATE(A5,&quot;!$B$4&quot;)) in D5 works; =INDIRECT(CONCATENATE(A5,&quot;!&quot;,$B$4)) does not.&lt;/p&gt;_x000a_&lt;p&gt;Thank you for your continued help; it now works in a much more useful way._x000a_&lt;/p&gt;_x000a_"/>
    <d v="2010-07-01T12:16:01"/>
    <n v="0"/>
    <x v="8"/>
    <x v="0"/>
    <b v="1"/>
    <x v="0"/>
    <n v="5"/>
    <n v="40359.443055555559"/>
    <n v="0"/>
    <n v="508"/>
    <d v="2010-07-01T00:00:00"/>
    <n v="0"/>
    <x v="2179"/>
  </r>
  <r>
    <n v="2211"/>
    <n v="1"/>
    <x v="562"/>
    <x v="2"/>
    <s v="&lt;p&gt;Phillip&lt;br /&gt;_x000a_Indirect needs a Text value as a parameter which represents a valid address&lt;br /&gt;_x000a_=INDIRECT(CONCATENATE(A5,&quot;!&quot;,$B$4)) is trying to concatenate A5, &quot;!&quot; and the value of B4 which in this case is empty resulting in an address of &quot;Act!&quot; without a Range component&lt;br /&gt;_x000a_So although the Concatenate returns a text value it is a meaningless address&lt;/p&gt;_x000a_&lt;p&gt;=INDIRECT(CONCATENATE(A5,&quot;!$B$4&quot;)) adds the value of $B$4 as a text to the address resulting in a meaningful address &quot;Act!$B$4&quot;_x000a_&lt;/p&gt;_x000a_"/>
    <d v="2010-07-01T12:25:00"/>
    <n v="0"/>
    <x v="9"/>
    <x v="1"/>
    <b v="1"/>
    <x v="1"/>
    <n v="5"/>
    <n v="40359.443055555559"/>
    <n v="1.0743055555503815"/>
    <n v="509"/>
    <d v="2010-07-01T00:00:00"/>
    <s v="PhilipCCFE"/>
    <x v="2180"/>
  </r>
  <r>
    <n v="2212"/>
    <n v="1"/>
    <x v="568"/>
    <x v="2"/>
    <s v="&lt;p&gt;Ashfire&lt;br /&gt;_x000a_There is no way to link that to cell value&lt;br /&gt;_x000a_There is also no way to control that through VBA either&lt;/p&gt;_x000a_&lt;p&gt;You can define a Gradient Fill manually and then apply a predefined gradient fill through a macro.&lt;/p&gt;_x000a_&lt;p&gt;So you could setup a macro to swap the fills based on a number of pre-defined fill types.&lt;/p&gt;_x000a_&lt;p&gt;I'm still using a Beta of Excel 2010 and so can't comment on 2007 or the final version of 2010._x000a_&lt;/p&gt;_x000a_"/>
    <d v="2010-07-01T12:33:54"/>
    <n v="0"/>
    <x v="3"/>
    <x v="1"/>
    <b v="1"/>
    <x v="1"/>
    <n v="5"/>
    <n v="40360.432638888888"/>
    <n v="9.0902777781593613E-2"/>
    <n v="510"/>
    <d v="2010-07-01T00:00:00"/>
    <s v="ashfire"/>
    <x v="2181"/>
  </r>
  <r>
    <n v="2213"/>
    <n v="1"/>
    <x v="569"/>
    <x v="2"/>
    <s v="&lt;p&gt;Triacis&lt;br /&gt;_x000a_After point 2, assuming you had a few cells selected&lt;br /&gt;_x000a_you can just press Ctrl D and it will duplicate the cells above_x000a_&lt;/p&gt;_x000a_"/>
    <d v="2010-07-01T12:45:11"/>
    <n v="0"/>
    <x v="1"/>
    <x v="1"/>
    <b v="1"/>
    <x v="1"/>
    <n v="5"/>
    <n v="40360.507638888892"/>
    <n v="2.3738425923511386E-2"/>
    <n v="511"/>
    <d v="2010-07-01T00:00:00"/>
    <s v="triacis"/>
    <x v="2182"/>
  </r>
  <r>
    <n v="2214"/>
    <n v="1"/>
    <x v="561"/>
    <x v="3"/>
    <s v="&lt;p&gt;There is a post by Chandoo on filtering the data here :&lt;br /&gt;_x000a_http://chandoo.org/wp/2010/05/11/exclude-hidden-rows-from-totals/&lt;/p&gt;_x000a_&lt;p&gt;Use a column with subtotal formula, and add it to your formula as the &quot;Autofilter criteria&quot;.&lt;/p&gt;_x000a_&lt;p&gt;Tada. ..._x000a_&lt;/p&gt;_x000a_"/>
    <d v="2010-07-01T12:54:18"/>
    <n v="0"/>
    <x v="6"/>
    <x v="0"/>
    <b v="1"/>
    <x v="0"/>
    <n v="5"/>
    <n v="40358.781944444447"/>
    <n v="0"/>
    <n v="511"/>
    <d v="2010-07-01T00:00:00"/>
    <n v="0"/>
    <x v="2183"/>
  </r>
  <r>
    <n v="2215"/>
    <n v="1"/>
    <x v="540"/>
    <x v="377"/>
    <s v="&lt;p&gt;Hi again,&lt;/p&gt;_x000a_&lt;p&gt;Sorry, there seems to be a problem with the upload to 2shared, so I leave you here a mediafire link:&lt;br /&gt;_x000a_http://www.mediafire.com/file/zwdzojjyjdj/CD.xls_x000a_&lt;/p&gt;_x000a_"/>
    <d v="2010-07-01T13:20:42"/>
    <n v="0"/>
    <x v="8"/>
    <x v="0"/>
    <b v="1"/>
    <x v="0"/>
    <n v="5"/>
    <n v="40350.57708333333"/>
    <n v="0"/>
    <n v="511"/>
    <d v="2010-07-01T00:00:00"/>
    <n v="0"/>
    <x v="2184"/>
  </r>
  <r>
    <n v="2216"/>
    <n v="1"/>
    <x v="564"/>
    <x v="132"/>
    <s v="&lt;p&gt;Thanks Hui,&lt;/p&gt;_x000a_&lt;p&gt;I guess I need to create a troubleshooting checklist&lt;br /&gt;_x000a_I use the arrow keys to cycle through the chart elements all the time&lt;/p&gt;_x000a_&lt;p&gt;In this case, I did not even think of it.&lt;br /&gt;_x000a_Thanks for the reminder&lt;/p&gt;_x000a_&lt;p&gt;Kind regards,&lt;br /&gt;_x000a_Winston_x000a_&lt;/p&gt;_x000a_"/>
    <d v="2010-07-01T14:30:12"/>
    <n v="0"/>
    <x v="3"/>
    <x v="0"/>
    <b v="1"/>
    <x v="0"/>
    <n v="5"/>
    <n v="40359.656944444447"/>
    <n v="0"/>
    <n v="511"/>
    <d v="2010-07-01T00:00:00"/>
    <n v="0"/>
    <x v="2185"/>
  </r>
  <r>
    <n v="2217"/>
    <n v="1"/>
    <x v="570"/>
    <x v="394"/>
    <s v="&lt;p&gt;I have cells in a column some of which are manually formatted in bold.  I can't use conditional formatting in this case.  I would like to use an IF function based upon whether or not the cell is in bold.  &lt;/p&gt;_x000a_&lt;p&gt;Example: IF cell A1 is in bold format, then &quot;TRUE&quot;.  &lt;/p&gt;_x000a_&lt;p&gt;Is this possible?  Any other suggestions on how to make this work?  Thanks in advance._x000a_&lt;/p&gt;_x000a_"/>
    <d v="2010-07-01T20:45:11"/>
    <n v="0"/>
    <x v="0"/>
    <x v="0"/>
    <b v="0"/>
    <x v="0"/>
    <n v="5"/>
    <n v="40360.864583333336"/>
    <n v="0"/>
    <n v="511"/>
    <d v="2010-07-01T00:00:00"/>
    <n v="0"/>
    <x v="2186"/>
  </r>
  <r>
    <n v="2218"/>
    <n v="4"/>
    <x v="0"/>
    <x v="394"/>
    <s v="&lt;p&gt;Hello Group&lt;/p&gt;_x000a_&lt;p&gt;I'm Ed and I use XL to track and analyze data collected from production units I manage.  I've found some really great tips and ideas on PHD and recommend it to my friends._x000a_&lt;/p&gt;_x000a_"/>
    <d v="2010-07-01T21:12:36"/>
    <n v="0"/>
    <x v="54"/>
    <x v="0"/>
    <b v="1"/>
    <x v="0"/>
    <n v="5"/>
    <n v="40019.929861111108"/>
    <n v="0"/>
    <n v="511"/>
    <d v="2010-07-01T00:00:00"/>
    <n v="0"/>
    <x v="2187"/>
  </r>
  <r>
    <n v="2219"/>
    <n v="1"/>
    <x v="570"/>
    <x v="348"/>
    <s v="&lt;p&gt;Hi Sparkyvega,&lt;/p&gt;_x000a_&lt;p&gt;You may still use CF on the cell and set other formats or reset the Bold format.&lt;/p&gt;_x000a_&lt;p&gt;What are you trying to achieve?&lt;/p&gt;_x000a_&lt;p&gt;kanti_x000a_&lt;/p&gt;_x000a_"/>
    <d v="2010-07-01T23:45:55"/>
    <n v="0"/>
    <x v="1"/>
    <x v="0"/>
    <b v="1"/>
    <x v="0"/>
    <n v="5"/>
    <n v="40360.864583333336"/>
    <n v="0"/>
    <n v="511"/>
    <d v="2010-07-01T00:00:00"/>
    <n v="0"/>
    <x v="2188"/>
  </r>
  <r>
    <n v="2220"/>
    <n v="1"/>
    <x v="570"/>
    <x v="2"/>
    <s v="&lt;p&gt;Sparkyvega&lt;br /&gt;_x000a_You could use a Function like&lt;/p&gt;_x000a_&lt;pre&gt;&lt;code&gt;Function isBold(ByRef MyRange As Variant) As Boolean_x000a_    isBold = False_x000a_    If MyRange.Font.Bold = True Then isBold = True_x000a_End Function&lt;/code&gt;&lt;/pre&gt;_x000a_&lt;p&gt;Copy and past the above code into  module in VBA&lt;/p&gt;_x000a_&lt;p&gt;and then in your spreadsheet use&lt;br /&gt;_x000a_ =isBold(A1)&lt;br /&gt;_x000a_etc_x000a_&lt;/p&gt;_x000a_"/>
    <d v="2010-07-01T23:53:20"/>
    <n v="0"/>
    <x v="2"/>
    <x v="1"/>
    <b v="1"/>
    <x v="1"/>
    <n v="5"/>
    <n v="40360.864583333336"/>
    <n v="0.13078703703649808"/>
    <n v="512"/>
    <d v="2010-07-01T00:00:00"/>
    <s v="sparkyvega"/>
    <x v="2189"/>
  </r>
  <r>
    <n v="2221"/>
    <n v="2"/>
    <x v="571"/>
    <x v="395"/>
    <s v="&lt;p&gt;Hi all, how can I do the graph that appears in this video at 1:26 min ?&lt;br /&gt;_x000a_http://www.smartplanet.com/technology/video/diabetes-risk-test-prevents-disease-/439797/&lt;br /&gt;_x000a_I've tried using bubbles and horizontal bar without success. Any hint?&lt;/p&gt;_x000a_&lt;p&gt;Thanks!&lt;/p&gt;_x000a_&lt;p&gt;Georges Lacombe_x000a_&lt;/p&gt;_x000a_"/>
    <d v="2010-07-01T23:53:41"/>
    <n v="0"/>
    <x v="0"/>
    <x v="0"/>
    <b v="0"/>
    <x v="0"/>
    <n v="5"/>
    <n v="40360.995138888888"/>
    <n v="0"/>
    <n v="512"/>
    <d v="2010-07-01T00:00:00"/>
    <n v="0"/>
    <x v="2190"/>
  </r>
  <r>
    <n v="2222"/>
    <n v="2"/>
    <x v="571"/>
    <x v="0"/>
    <s v="&lt;p&gt;try this http://chandoo.org/wp/2008/06/26/thermometer-charts-in-excel-howto/ just change fill to a gradient so it looks nice and 2nd series (The fill one) to a scatter plot so that you get a big bubble_x000a_&lt;/p&gt;_x000a_"/>
    <d v="2010-07-02T00:45:07"/>
    <n v="0"/>
    <x v="1"/>
    <x v="0"/>
    <b v="1"/>
    <x v="0"/>
    <n v="6"/>
    <n v="40360.995138888888"/>
    <n v="0"/>
    <n v="512"/>
    <d v="2010-07-02T00:00:00"/>
    <n v="0"/>
    <x v="2191"/>
  </r>
  <r>
    <n v="2223"/>
    <n v="1"/>
    <x v="572"/>
    <x v="364"/>
    <s v="&lt;p&gt;I am having a problem with Match/Index results. &lt;/p&gt;_x000a_&lt;p&gt;In my first set of data, I was able to pull all the data that matched 2 criteria using Match/Index with out any problem using this formula, (Each data entry was unique.)&lt;/p&gt;_x000a_&lt;p&gt;=INDEX(DATA1,MATCH(DATA2,IF(RANGE1=DATA, RANGE2),0),1)&lt;/p&gt;_x000a_&lt;p&gt;However, my second set of data had repeated entries. Each of these entries has a time stamp happening within the same day (see the example below)&lt;br /&gt;_x000a_Process      Date/Time                 Product&lt;br /&gt;_x000a_1        3/1/2010 8:01 AM               1540&lt;br /&gt;_x000a_2        3/1/2010 8:10 AM               1541&lt;br /&gt;_x000a_1        3/1/2010 8:02 AM               1540&lt;br /&gt;_x000a_3        3/1/2010 8:15 AM               1542&lt;br /&gt;_x000a_1        3/2/2010 8:33 AM               1540&lt;/p&gt;_x000a_&lt;p&gt;I need to pull what process number (1,2 or 3) product 1540 used on each date. There is usually only one process per product per day, but with multiple time stamps. I have the dates on separate columns and the list of products on rows. I need to analyze 6 months worth of data like these. &lt;/p&gt;_x000a_&lt;p&gt;A pivot table sort of does the trick, but I still need to have the data displayed per day horizontally, like described in the paragraph above. &lt;/p&gt;_x000a_&lt;p&gt;Thanks all for your help_x000a_&lt;/p&gt;_x000a_"/>
    <d v="2010-07-02T01:46:21"/>
    <n v="0"/>
    <x v="0"/>
    <x v="0"/>
    <b v="0"/>
    <x v="0"/>
    <n v="6"/>
    <n v="40361.073611111111"/>
    <n v="0"/>
    <n v="512"/>
    <d v="2010-07-02T00:00:00"/>
    <n v="0"/>
    <x v="2192"/>
  </r>
  <r>
    <n v="2224"/>
    <n v="1"/>
    <x v="573"/>
    <x v="385"/>
    <s v="&lt;p&gt;We can use CELL function to retrieve various data about a cell and use them in formulas too. Is there a similar way to use sheet names?&lt;br /&gt;_x000a_I have a workbook with productivity of each employee in a single table (a table with 20 employee names with their daily productivity). There is another workbook with 20 worksheets, each sheet for an employee. The sheet is names after the employee name. I want to use the employee name by referring to the sheet name. Something like:&lt;br /&gt;_x000a_if(Name=&quot;name of this sheet&quot;, ..., ...). Is that possible? Is there any roundabout, if not?&lt;br /&gt;_x000a_Thanks for your insights.&lt;br /&gt;_x000a_Murugaraj_x000a_&lt;/p&gt;_x000a_"/>
    <d v="2010-07-02T05:36:50"/>
    <n v="0"/>
    <x v="0"/>
    <x v="0"/>
    <b v="0"/>
    <x v="0"/>
    <n v="6"/>
    <n v="40361.23333333333"/>
    <n v="0"/>
    <n v="512"/>
    <d v="2010-07-02T00:00:00"/>
    <n v="0"/>
    <x v="2193"/>
  </r>
  <r>
    <n v="2225"/>
    <n v="1"/>
    <x v="568"/>
    <x v="343"/>
    <s v="&lt;p&gt;ah yes i remember reading a post about changing the bars now, ill see if i can dig it up &lt;/p&gt;_x000a_&lt;p&gt;cheers again_x000a_&lt;/p&gt;_x000a_"/>
    <d v="2010-07-02T06:24:08"/>
    <n v="0"/>
    <x v="4"/>
    <x v="0"/>
    <b v="1"/>
    <x v="0"/>
    <n v="6"/>
    <n v="40360.432638888888"/>
    <n v="0"/>
    <n v="512"/>
    <d v="2010-07-02T00:00:00"/>
    <n v="0"/>
    <x v="2194"/>
  </r>
  <r>
    <n v="2226"/>
    <n v="1"/>
    <x v="573"/>
    <x v="2"/>
    <s v="&lt;p&gt;I generally use a macro to put sheet names into a known cell on each sheet&lt;br /&gt;_x000a_like A1_x000a_&lt;/p&gt;_x000a_"/>
    <d v="2010-07-02T07:19:43"/>
    <n v="0"/>
    <x v="1"/>
    <x v="1"/>
    <b v="1"/>
    <x v="1"/>
    <n v="6"/>
    <n v="40361.23333333333"/>
    <n v="7.2025462963210884E-2"/>
    <n v="513"/>
    <d v="2010-07-02T00:00:00"/>
    <s v="murugaraj"/>
    <x v="2195"/>
  </r>
  <r>
    <n v="2227"/>
    <n v="1"/>
    <x v="572"/>
    <x v="2"/>
    <s v="&lt;p&gt;Cyrius&lt;br /&gt;_x000a_You could add a couple more helper column breaking the date down to just the Date and a second column for the Time&lt;br /&gt;_x000a_And then keep going with the Pivot Tables&lt;br /&gt;_x000a_You can group Dates and Times as appropriate&lt;br /&gt;_x000a_&lt;code&gt;&lt;/code&gt;&lt;br /&gt;_x000a_or use Sumproduct to count the number of items and fill out a&lt;br /&gt;_x000a_&lt;pre&gt;&lt;code&gt;________Proc 1  Proc 2 Proc 3_x000a_Date 1_x000a_Date 2_x000a_Date 3&lt;/code&gt;&lt;/pre&gt;_x000a_&lt;p&gt;Matrix_x000a_&lt;/p&gt;_x000a_"/>
    <d v="2010-07-02T07:38:19"/>
    <n v="0"/>
    <x v="1"/>
    <x v="1"/>
    <b v="1"/>
    <x v="1"/>
    <n v="6"/>
    <n v="40361.073611111111"/>
    <n v="0.244664351848769"/>
    <n v="514"/>
    <d v="2010-07-02T00:00:00"/>
    <s v="Cyrius"/>
    <x v="2196"/>
  </r>
  <r>
    <n v="2228"/>
    <n v="1"/>
    <x v="573"/>
    <x v="385"/>
    <s v="&lt;p&gt;Oh, but I'm yet to learn macros. My present knowledge of macros is recording and editing them to a certain level. I think it's time I try that too. Thanks, Hui._x000a_&lt;/p&gt;_x000a_"/>
    <d v="2010-07-02T08:20:23"/>
    <n v="0"/>
    <x v="2"/>
    <x v="0"/>
    <b v="1"/>
    <x v="0"/>
    <n v="6"/>
    <n v="40361.23333333333"/>
    <n v="0"/>
    <n v="514"/>
    <d v="2010-07-02T00:00:00"/>
    <n v="0"/>
    <x v="2197"/>
  </r>
  <r>
    <n v="2229"/>
    <n v="1"/>
    <x v="573"/>
    <x v="2"/>
    <s v="&lt;p&gt;or you could use&lt;br /&gt;_x000a_=MID(CELL(&quot;filename&quot;,A1),FIND(&quot;]&quot;,CELL(&quot;filename&quot;,A1))+1,256)&lt;br /&gt;_x000a_Make sure you save the worksheet before you use this_x000a_&lt;/p&gt;_x000a_"/>
    <d v="2010-07-02T08:26:51"/>
    <n v="0"/>
    <x v="3"/>
    <x v="1"/>
    <b v="1"/>
    <x v="1"/>
    <n v="6"/>
    <n v="40361.23333333333"/>
    <n v="0.11864583333954215"/>
    <n v="515"/>
    <d v="2010-07-02T00:00:00"/>
    <s v="murugaraj"/>
    <x v="2198"/>
  </r>
  <r>
    <n v="2230"/>
    <n v="1"/>
    <x v="573"/>
    <x v="348"/>
    <s v="&lt;p&gt;You could use the fo;;owing function:&lt;/p&gt;_x000a_&lt;p&gt;Function ShName(ByRef range As Variant)&lt;br /&gt;_x000a_   ShName = range.Parent.Name&lt;br /&gt;_x000a_End Function&lt;/p&gt;_x000a_&lt;p&gt;on the worksheet enter =ShName(A1)_x000a_&lt;/p&gt;_x000a_"/>
    <d v="2010-07-02T08:30:45"/>
    <n v="0"/>
    <x v="4"/>
    <x v="0"/>
    <b v="1"/>
    <x v="0"/>
    <n v="6"/>
    <n v="40361.23333333333"/>
    <n v="0"/>
    <n v="515"/>
    <d v="2010-07-02T00:00:00"/>
    <n v="0"/>
    <x v="2199"/>
  </r>
  <r>
    <n v="2231"/>
    <n v="1"/>
    <x v="573"/>
    <x v="3"/>
    <s v="&lt;p&gt;If you have sheet names in one column (or at least something you can rely on to determine the name of the sheet) you can use the INDIRECT() function like this  (assuming B3 is the sheet name :&lt;/p&gt;_x000a_&lt;p&gt;&lt;code&gt;= INDIRECT( &amp;quot;&amp;#39;&amp;quot; &amp;amp; B3 &amp;amp; &amp;quot;&amp;#39;!somecellref&amp;quot; )&lt;/code&gt;&lt;/p&gt;_x000a_&lt;p&gt;This formula will give you the value of the &quot;somecellref&quot; cell.&lt;/p&gt;_x000a_&lt;p&gt;Hope this helps too&lt;/p&gt;_x000a_&lt;p&gt;Cyril Z._x000a_&lt;/p&gt;_x000a_"/>
    <d v="2010-07-02T08:31:34"/>
    <n v="0"/>
    <x v="5"/>
    <x v="0"/>
    <b v="1"/>
    <x v="0"/>
    <n v="6"/>
    <n v="40361.23333333333"/>
    <n v="0"/>
    <n v="515"/>
    <d v="2010-07-02T00:00:00"/>
    <n v="0"/>
    <x v="2200"/>
  </r>
  <r>
    <n v="2232"/>
    <n v="1"/>
    <x v="572"/>
    <x v="364"/>
    <s v="&lt;p&gt;Thanks Hui&lt;/p&gt;_x000a_&lt;p&gt;But my answer needs to be in this format&lt;br /&gt;_x000a__________3/1/2010_____3/2/2010_______3/3/2010&lt;br /&gt;_x000a_Product 1_____1_________1&lt;br /&gt;_x000a_Product 2_____2&lt;br /&gt;_x000a_Product 3_____&lt;/p&gt;_x000a_&lt;p&gt;I need to find out what process they used on each date&lt;/p&gt;_x000a_&lt;p&gt;I've tried the approach of the helper column before. WHen I did, I was able to pull the data and ended up like this,&lt;br /&gt;_x000a____________3/1/2010_______3/2/2010&lt;br /&gt;_x000a_Product 1___8:01 AM_______8:02 AM&lt;br /&gt;_x000a_Product 2___8:20 AM&lt;/p&gt;_x000a_&lt;p&gt;The criteria search becomes the time. My goal is to pull from the process column and not the time, this is the reason why I used match/index_x000a_&lt;/p&gt;_x000a_"/>
    <d v="2010-07-02T09:50:44"/>
    <n v="0"/>
    <x v="2"/>
    <x v="0"/>
    <b v="1"/>
    <x v="0"/>
    <n v="6"/>
    <n v="40361.073611111111"/>
    <n v="0"/>
    <n v="515"/>
    <d v="2010-07-02T00:00:00"/>
    <n v="0"/>
    <x v="2201"/>
  </r>
  <r>
    <n v="2233"/>
    <n v="1"/>
    <x v="572"/>
    <x v="2"/>
    <s v="&lt;p&gt;Can you post a sample of data somewhere?_x000a_&lt;/p&gt;_x000a_"/>
    <d v="2010-07-02T10:56:07"/>
    <n v="0"/>
    <x v="3"/>
    <x v="1"/>
    <b v="1"/>
    <x v="1"/>
    <n v="6"/>
    <n v="40361.073611111111"/>
    <n v="0.38202546296088258"/>
    <n v="516"/>
    <d v="2010-07-02T00:00:00"/>
    <s v="Cyrius"/>
    <x v="2202"/>
  </r>
  <r>
    <n v="2234"/>
    <n v="1"/>
    <x v="561"/>
    <x v="210"/>
    <s v="&lt;p&gt;kchiba - thanks for your comments, but as already stated I would have to change the criteria in the calculation each time.&lt;/p&gt;_x000a_&lt;p&gt;cyrilz - you pointed me in the right direction - grateful thanks. The link you gave shows how to use an extra column next to your data and write the formula =SUBTOTAL(102,B2). This formula returns “1? if cell B2 is visible and “0? if hidden. &lt;/p&gt;_x000a_&lt;p&gt;I inserted an extra column as Column A (which I then hid, as it is not needed for any other purpose). All I then had to do was use the extra column in my calculation as follows:&lt;/p&gt;_x000a_&lt;p&gt;=SUMPRODUCT((E3:E117&amp;gt;=80%)*(E3:E117&amp;lt;82.5%)*(A3:A117=1))&lt;/p&gt;_x000a_&lt;p&gt;Note that I had to change the column refs from D3... to E3.... as I inserted the extra column. and it works perfectly.&lt;/p&gt;_x000a_&lt;p&gt;Just as another tip, this solution  will only display if there is something in column B. If like me you want to use multiple columns in your autofilter - say filter column B and then Column D the current solution will only check column B&lt;/p&gt;_x000a_&lt;p&gt;To be able to use more - or even all the columns in your spreadsheet, simply add a further column and enter the number 1 in all the cells in that column (you can hide this column as well if you want as its only useful for this purpose).&lt;/p&gt;_x000a_&lt;p&gt;Say this extra Column containing all the &quot;1's&quot; was Column G you would then use =SUBTOTAL(102,G2)in Column A as your calculation. When you then apply all your filters you will be left with the data you wante, all showing &quot;1&quot; in column A. Your calculation will then only include the data shown.&lt;/p&gt;_x000a_&lt;p&gt;I hope this has been helpful, and I am grateful to all who have contributed._x000a_&lt;/p&gt;_x000a_"/>
    <d v="2010-07-02T13:09:08"/>
    <n v="0"/>
    <x v="7"/>
    <x v="0"/>
    <b v="1"/>
    <x v="0"/>
    <n v="6"/>
    <n v="40358.781944444447"/>
    <n v="0"/>
    <n v="516"/>
    <d v="2010-07-02T00:00:00"/>
    <n v="0"/>
    <x v="2203"/>
  </r>
  <r>
    <n v="2235"/>
    <n v="1"/>
    <x v="561"/>
    <x v="3"/>
    <s v="&lt;p&gt;@ptwuk : You DO NOT need to add several subtotal column, since the SUBTOTAL check for the visibility of the line.&lt;/p&gt;_x000a_&lt;p&gt;This function (subtotal on column B) will return 0 in all the following cases :&lt;br /&gt;_x000a_- autofilter in column B that hide the line&lt;br /&gt;_x000a_- autofilter in any other column  that hide the line&lt;br /&gt;_x000a_- manually changing the size of the line to 0 &lt;/p&gt;_x000a_&lt;p&gt;So only one column will do the job !_x000a_&lt;/p&gt;_x000a_"/>
    <d v="2010-07-02T14:14:25"/>
    <n v="0"/>
    <x v="8"/>
    <x v="0"/>
    <b v="1"/>
    <x v="0"/>
    <n v="6"/>
    <n v="40358.781944444447"/>
    <n v="0"/>
    <n v="516"/>
    <d v="2010-07-02T00:00:00"/>
    <n v="0"/>
    <x v="2204"/>
  </r>
  <r>
    <n v="2236"/>
    <n v="1"/>
    <x v="570"/>
    <x v="394"/>
    <s v="&lt;p&gt;Thanks for the tip Hui, but I was trying to do this without macros because the file is shared.  I'll just have to figure something else out..._x000a_&lt;/p&gt;_x000a_"/>
    <d v="2010-07-02T18:10:55"/>
    <n v="0"/>
    <x v="3"/>
    <x v="0"/>
    <b v="1"/>
    <x v="0"/>
    <n v="6"/>
    <n v="40360.864583333336"/>
    <n v="0"/>
    <n v="516"/>
    <d v="2010-07-02T00:00:00"/>
    <n v="0"/>
    <x v="2205"/>
  </r>
  <r>
    <n v="2237"/>
    <n v="1"/>
    <x v="570"/>
    <x v="394"/>
    <s v="&lt;p&gt;I figured out a fix for this.  Instead of making the cells of interest in BOLD, I formatted them &quot;centered&quot;.  The CELL function returns the carat ^ symbol when TRUE.  Now I got what I needed.  &lt;/p&gt;_x000a_&lt;p&gt;=IF(CELL(&quot;prefix&quot;,C66)=&quot;^&quot;,K66,&quot;&quot;)&lt;/p&gt;_x000a_&lt;p&gt;-sparkyvega_x000a_&lt;/p&gt;_x000a_"/>
    <d v="2010-07-02T18:27:53"/>
    <n v="0"/>
    <x v="4"/>
    <x v="0"/>
    <b v="1"/>
    <x v="0"/>
    <n v="6"/>
    <n v="40360.864583333336"/>
    <n v="0"/>
    <n v="516"/>
    <d v="2010-07-02T00:00:00"/>
    <n v="0"/>
    <x v="2206"/>
  </r>
  <r>
    <n v="2238"/>
    <n v="1"/>
    <x v="573"/>
    <x v="394"/>
    <s v="&lt;p&gt;I use Hui's formula all the time!  Works great.  I even contatenate the filename with other info when needed.&lt;/p&gt;_x000a_&lt;p&gt;-- sparkyvega_x000a_&lt;/p&gt;_x000a_"/>
    <d v="2010-07-02T18:34:11"/>
    <n v="0"/>
    <x v="6"/>
    <x v="0"/>
    <b v="1"/>
    <x v="0"/>
    <n v="6"/>
    <n v="40361.23333333333"/>
    <n v="0"/>
    <n v="516"/>
    <d v="2010-07-02T00:00:00"/>
    <n v="0"/>
    <x v="2207"/>
  </r>
  <r>
    <n v="2239"/>
    <n v="1"/>
    <x v="574"/>
    <x v="396"/>
    <s v="&lt;p&gt;Hi my first post - hope this makes sense.&lt;/p&gt;_x000a_&lt;p&gt;I need to setup a data validation routine so users can enter ss # in the the standard format (including #s starting with 0) ie &lt;/p&gt;_x000a_&lt;p&gt;xxx-xx-xxxx&lt;/p&gt;_x000a_&lt;p&gt;I had setup the spreadsheet using the custom format but the users started entering values without the 'dashes' which messes up the analysis. Searched the net and found this validation but this one is without the dash'-'&lt;/p&gt;_x000a_&lt;p&gt;=AND(LEN(A1)=9,ISNUMBER(--A1))_x000a_&lt;/p&gt;_x000a_"/>
    <d v="2010-07-02T19:19:38"/>
    <n v="0"/>
    <x v="0"/>
    <x v="0"/>
    <b v="0"/>
    <x v="0"/>
    <n v="6"/>
    <n v="40361.804861111108"/>
    <n v="0"/>
    <n v="516"/>
    <d v="2010-07-02T00:00:00"/>
    <n v="0"/>
    <x v="2208"/>
  </r>
  <r>
    <n v="2240"/>
    <n v="1"/>
    <x v="574"/>
    <x v="0"/>
    <s v="&lt;p&gt;Ok.. try this...&lt;/p&gt;_x000a_&lt;p&gt;=AND(LEN(A1)=11,ISNUMBER(--SUBSTITUTE(A1,&quot;-&quot;,&quot;&quot;)),MID(A1,4,1)=&quot;-&quot;,MID(A1,7,1)=&quot;-&quot;) as the custom data validation formula in data validation..._x000a_&lt;/p&gt;_x000a_"/>
    <d v="2010-07-03T01:09:01"/>
    <n v="0"/>
    <x v="1"/>
    <x v="0"/>
    <b v="1"/>
    <x v="0"/>
    <n v="7"/>
    <n v="40361.804861111108"/>
    <n v="0"/>
    <n v="516"/>
    <d v="2010-07-03T00:00:00"/>
    <n v="0"/>
    <x v="2209"/>
  </r>
  <r>
    <n v="2241"/>
    <n v="1"/>
    <x v="572"/>
    <x v="364"/>
    <s v="&lt;p&gt;Hui, &lt;/p&gt;_x000a_&lt;p&gt;Here is the file&lt;/p&gt;_x000a_&lt;p&gt;http://www.divshare.com/download/11879585-b52_x000a_&lt;/p&gt;_x000a_"/>
    <d v="2010-07-03T03:21:01"/>
    <n v="0"/>
    <x v="4"/>
    <x v="0"/>
    <b v="1"/>
    <x v="0"/>
    <n v="7"/>
    <n v="40361.073611111111"/>
    <n v="0"/>
    <n v="516"/>
    <d v="2010-07-03T00:00:00"/>
    <n v="0"/>
    <x v="2210"/>
  </r>
  <r>
    <n v="2242"/>
    <n v="1"/>
    <x v="572"/>
    <x v="364"/>
    <s v="&lt;p&gt;I posted the wrong link. This is the correct one,&lt;/p&gt;_x000a_&lt;p&gt;http://www.divshare.com/download/11879617-089_x000a_&lt;/p&gt;_x000a_"/>
    <d v="2010-07-03T04:33:11"/>
    <n v="0"/>
    <x v="5"/>
    <x v="0"/>
    <b v="1"/>
    <x v="0"/>
    <n v="7"/>
    <n v="40361.073611111111"/>
    <n v="0"/>
    <n v="516"/>
    <d v="2010-07-03T00:00:00"/>
    <n v="0"/>
    <x v="2211"/>
  </r>
  <r>
    <n v="2243"/>
    <n v="1"/>
    <x v="572"/>
    <x v="2"/>
    <s v="&lt;p&gt;Cyrius&lt;br /&gt;_x000a_Can't you use a Pivot Table with Dates as Column Headings and set Group to day&lt;br /&gt;_x000a_and set Prod, Prod Code or Machine to the Row Header (I'm unsure which you want as all your examples above used Proc)&lt;br /&gt;_x000a_and Set the Sum values field to Date and change it to Count instead of Sum_x000a_&lt;/p&gt;_x000a_"/>
    <d v="2010-07-03T05:00:19"/>
    <n v="0"/>
    <x v="6"/>
    <x v="1"/>
    <b v="1"/>
    <x v="1"/>
    <n v="7"/>
    <n v="40361.073611111111"/>
    <n v="1.1349421296326909"/>
    <n v="517"/>
    <d v="2010-07-03T00:00:00"/>
    <s v="Cyrius"/>
    <x v="2212"/>
  </r>
  <r>
    <n v="2244"/>
    <n v="1"/>
    <x v="573"/>
    <x v="385"/>
    <s v="&lt;p&gt;Hui,&lt;br /&gt;_x000a_I can't resist but wonder how smart your formula is. thanks a ton.&lt;br /&gt;_x000a_@cyrilz: your trick is good, too; but it is a little roundabout. Thanks for sharing.&lt;br /&gt;_x000a_Murugaraj_x000a_&lt;/p&gt;_x000a_"/>
    <d v="2010-07-03T06:38:54"/>
    <n v="0"/>
    <x v="7"/>
    <x v="0"/>
    <b v="1"/>
    <x v="0"/>
    <n v="7"/>
    <n v="40361.23333333333"/>
    <n v="0"/>
    <n v="517"/>
    <d v="2010-07-03T00:00:00"/>
    <n v="0"/>
    <x v="2213"/>
  </r>
  <r>
    <n v="2245"/>
    <n v="1"/>
    <x v="561"/>
    <x v="210"/>
    <s v="&lt;p&gt;I did try just the one column first and found that if any cell in column B was blank it would still include it in the total, even though the row was hidden. The only way I found to work round this is the solution I gave. It may be that I have made an error somewhere_x000a_&lt;/p&gt;_x000a_"/>
    <d v="2010-07-03T07:00:49"/>
    <n v="0"/>
    <x v="9"/>
    <x v="0"/>
    <b v="1"/>
    <x v="0"/>
    <n v="7"/>
    <n v="40358.781944444447"/>
    <n v="0"/>
    <n v="517"/>
    <d v="2010-07-03T00:00:00"/>
    <n v="0"/>
    <x v="2214"/>
  </r>
  <r>
    <n v="2246"/>
    <n v="1"/>
    <x v="575"/>
    <x v="210"/>
    <s v="&lt;p&gt;I need to compare the percentatge value in column G with column F and then add up the toals of all cells that match the criteria.&lt;/p&gt;_x000a_&lt;p&gt;The comparison is that the value in each cell in the range in column G is between 100% and 105% of the value in Column F.&lt;/p&gt;_x000a_&lt;p&gt;I though if I insert another column E with the value of G + 105% for each cell I could then runthe folowing calcluation.&lt;/p&gt;_x000a_&lt;p&gt;=SUMPRODUCT((G3:G117&amp;lt;=F3:F117)*(G3:G117&amp;gt;=E3:E117)*(A3:A117=1))&lt;/p&gt;_x000a_&lt;p&gt;Hoever I got unexpected results, it returns just 1&lt;/p&gt;_x000a_&lt;p&gt;The *(A3:A117=1)) part of the calculation is that it must have a 1 in that column to be included in the total._x000a_&lt;/p&gt;_x000a_"/>
    <d v="2010-07-03T07:13:27"/>
    <n v="0"/>
    <x v="0"/>
    <x v="0"/>
    <b v="0"/>
    <x v="0"/>
    <n v="7"/>
    <n v="40362.300694444442"/>
    <n v="0"/>
    <n v="517"/>
    <d v="2010-07-03T00:00:00"/>
    <n v="0"/>
    <x v="2215"/>
  </r>
  <r>
    <n v="2247"/>
    <n v="1"/>
    <x v="575"/>
    <x v="2"/>
    <s v="&lt;p&gt;Ptwuk&lt;br /&gt;_x000a_give the following a go&lt;br /&gt;_x000a_=SUMPRODUCT((((G3:G117)/(F3:F117))&amp;gt;1)*(((G3:G117)/(F3:F117))&amp;lt;1.05)*((A3:A117)=1))&lt;/p&gt;_x000a_&lt;p&gt;If you want to include 100 and 105% change the &amp;lt; to &amp;lt;= etc&lt;br /&gt;_x000a_The above will count the number of rows where the criteria is true&lt;/p&gt;_x000a_&lt;p&gt;To add something up add another set of data&lt;br /&gt;_x000a_=SUMPRODUCT((((G3:G117)/(F3:F117))&amp;gt;1)*(((G3:G117)/(F3:F117))&amp;lt;1.05)*((A3:A117)=1),(G3:G117))&lt;br /&gt;_x000a_Will add up the values in G3:G117 in rows where the preceding criteria is true&lt;/p&gt;_x000a_&lt;p&gt;=SUMPRODUCT((((G3:G117)/(F3:F117))&amp;gt;1)*(((G3:G117)/(F3:F117))&amp;lt;1.05)*((A3:A117)=1),(G3:G117)*(F3*F117))&lt;br /&gt;_x000a_Will add up the Sumproduct of F3:F117*G3:G117 in rows where the preceding criteria is true_x000a_&lt;/p&gt;_x000a_"/>
    <d v="2010-07-03T08:19:05"/>
    <n v="0"/>
    <x v="1"/>
    <x v="1"/>
    <b v="1"/>
    <x v="1"/>
    <n v="7"/>
    <n v="40362.300694444442"/>
    <n v="4.5891203706560191E-2"/>
    <n v="518"/>
    <d v="2010-07-03T00:00:00"/>
    <s v="ptwuk"/>
    <x v="2216"/>
  </r>
  <r>
    <n v="2248"/>
    <n v="1"/>
    <x v="575"/>
    <x v="210"/>
    <s v="&lt;p&gt;I get a #VALUE!error. Could it be because the data in each cell is a percentage and the cell is formatted as a percentage_x000a_&lt;/p&gt;_x000a_"/>
    <d v="2010-07-03T09:36:33"/>
    <n v="0"/>
    <x v="2"/>
    <x v="0"/>
    <b v="1"/>
    <x v="0"/>
    <n v="7"/>
    <n v="40362.300694444442"/>
    <n v="0"/>
    <n v="518"/>
    <d v="2010-07-03T00:00:00"/>
    <n v="0"/>
    <x v="2217"/>
  </r>
  <r>
    <n v="2249"/>
    <n v="1"/>
    <x v="575"/>
    <x v="2"/>
    <s v="&lt;p&gt;This works with percentages for me&lt;br /&gt;_x000a_=SUMPRODUCT((((G2:G4)/(F2:F4))&amp;gt;100%)*(((G2:G4)/(F2:F4))&amp;lt;=105%)*(A2:A4))_x000a_&lt;/p&gt;_x000a_"/>
    <d v="2010-07-03T09:49:49"/>
    <n v="0"/>
    <x v="3"/>
    <x v="1"/>
    <b v="1"/>
    <x v="1"/>
    <n v="7"/>
    <n v="40362.300694444442"/>
    <n v="0.10890046296844957"/>
    <n v="519"/>
    <d v="2010-07-03T00:00:00"/>
    <s v="ptwuk"/>
    <x v="2218"/>
  </r>
  <r>
    <n v="2250"/>
    <n v="1"/>
    <x v="572"/>
    <x v="364"/>
    <s v="&lt;p&gt;I am trying to solve it without pivot tables since I get data like this all the time. I tried your approach, but I could not arrange properly the way you propose it. &lt;/p&gt;_x000a_&lt;p&gt;I tried this other approach to obtain the machine use only from the lowest time stamp but no luck either.&lt;/p&gt;_x000a_&lt;p&gt;=SMALL(MATCH(M1,INT(Table2[date]),0),1)&lt;/p&gt;_x000a_&lt;p&gt;...&quot;I'm unsure which you want as all your examples above used Proc&quot;, I labeled it machine but actually it is a procedure conducted in different machines. Sorry for the confusion._x000a_&lt;/p&gt;_x000a_"/>
    <d v="2010-07-03T11:38:26"/>
    <n v="0"/>
    <x v="7"/>
    <x v="0"/>
    <b v="1"/>
    <x v="0"/>
    <n v="7"/>
    <n v="40361.073611111111"/>
    <n v="0"/>
    <n v="519"/>
    <d v="2010-07-03T00:00:00"/>
    <n v="0"/>
    <x v="2219"/>
  </r>
  <r>
    <n v="2251"/>
    <n v="1"/>
    <x v="576"/>
    <x v="384"/>
    <s v="&lt;p&gt;Hi,&lt;/p&gt;_x000a_&lt;p&gt;I have a set of numbers like&lt;/p&gt;_x000a_&lt;p&gt;1234&lt;br /&gt;_x000a_3446&lt;br /&gt;_x000a_0&lt;br /&gt;_x000a_3050&lt;br /&gt;_x000a_3450&lt;br /&gt;_x000a_0456&lt;br /&gt;_x000a_0&lt;br /&gt;_x000a_0&lt;br /&gt;_x000a_890890&lt;/p&gt;_x000a_&lt;p&gt;I want to delete the rows which contains only 0 &lt;/p&gt;_x000a_&lt;p&gt;Below I have pasted the macros but it is deleting 0 from the numbers also. I just want to delete the row which has only 0 and does not have any other number with it.&lt;/p&gt;_x000a_&lt;p&gt;Private Sub Delete() &lt;/p&gt;_x000a_&lt;p&gt;Dim intRow&lt;br /&gt;_x000a_Dim intLastRow&lt;br /&gt;_x000a_intLastRow = Range(&quot;1000&quot;).End(xlUp).Row &lt;/p&gt;_x000a_&lt;p&gt;For intRow = intLastRow To 1 Step -1 &lt;/p&gt;_x000a_&lt;p&gt;Rows(intRow).Select&lt;br /&gt;_x000a_If Cells(intRow, 1).Value = 0 Or Cells(intRow, 1) = &quot;&quot; Then&lt;br /&gt;_x000a_Cells(intRow, 1).Select&lt;br /&gt;_x000a_Selection.EntireRow.Delete &lt;/p&gt;_x000a_&lt;p&gt;End If &lt;/p&gt;_x000a_&lt;p&gt;Next intRow &lt;/p&gt;_x000a_&lt;p&gt;Range(&quot;A1&quot;).Select &lt;/p&gt;_x000a_&lt;p&gt;End Sub_x000a_&lt;/p&gt;_x000a_"/>
    <d v="2010-07-03T13:14:56"/>
    <n v="0"/>
    <x v="0"/>
    <x v="0"/>
    <b v="0"/>
    <x v="0"/>
    <n v="7"/>
    <n v="40362.551388888889"/>
    <n v="0"/>
    <n v="519"/>
    <d v="2010-07-03T00:00:00"/>
    <n v="0"/>
    <x v="2220"/>
  </r>
  <r>
    <n v="2252"/>
    <n v="1"/>
    <x v="576"/>
    <x v="2"/>
    <s v="&lt;p&gt;Srinidhi&lt;/p&gt;_x000a_&lt;p&gt;Your values are not numbers but are in fact Text, you can see that because the number in your list 0456 shouldn't have a leading zero&lt;/p&gt;_x000a_&lt;p&gt;Running the macro must be reading the values and then saving them back as numbers.&lt;/p&gt;_x000a_&lt;p&gt;If you want to maintain the leading zero instead of checking Cells(intRow, 1).Value=0 try check if Cells(intRow, 1).Text =&quot;0&quot; that works_x000a_&lt;/p&gt;_x000a_"/>
    <d v="2010-07-03T14:29:45"/>
    <n v="0"/>
    <x v="1"/>
    <x v="1"/>
    <b v="1"/>
    <x v="1"/>
    <n v="7"/>
    <n v="40362.551388888889"/>
    <n v="5.2604166667151731E-2"/>
    <n v="520"/>
    <d v="2010-07-03T00:00:00"/>
    <s v="srinidhi"/>
    <x v="2221"/>
  </r>
  <r>
    <n v="2253"/>
    <n v="1"/>
    <x v="577"/>
    <x v="360"/>
    <s v="&lt;p&gt;Guys,&lt;/p&gt;_x000a_&lt;p&gt;Any one knows or can provide me pointers to any [free] tools/scripts that,&lt;br /&gt;_x000a_-Reads MSFT word document (kind a questionnaire Form where user fills name, age, sex, address etc), and&lt;br /&gt;_x000a_-Generate records based MSFT excel spreadsheet (one simple record per Form that shows, name age sex, etc required columns)?&lt;/p&gt;_x000a_&lt;p&gt;Appreciate your time. Have fun!_x000a_&lt;/p&gt;_x000a_"/>
    <d v="2010-07-04T04:11:55"/>
    <n v="0"/>
    <x v="0"/>
    <x v="0"/>
    <b v="0"/>
    <x v="0"/>
    <n v="1"/>
    <n v="40363.174305555556"/>
    <n v="0"/>
    <n v="520"/>
    <d v="2010-07-04T00:00:00"/>
    <n v="0"/>
    <x v="2222"/>
  </r>
  <r>
    <n v="2254"/>
    <n v="1"/>
    <x v="577"/>
    <x v="2"/>
    <s v="&lt;p&gt;Have a look at&lt;br /&gt;_x000a_http://blogs.techrepublic.com.com/msoffice/?p=699&lt;br /&gt;_x000a_or&lt;br /&gt;_x000a_http://wordprocessing.about.com/od/wordprocessingsoftware/ss/formdatacsv.htm_x000a_&lt;/p&gt;_x000a_"/>
    <d v="2010-07-04T05:19:27"/>
    <n v="0"/>
    <x v="1"/>
    <x v="1"/>
    <b v="1"/>
    <x v="1"/>
    <n v="1"/>
    <n v="40363.174305555556"/>
    <n v="4.7534722223645076E-2"/>
    <n v="521"/>
    <d v="2010-07-04T00:00:00"/>
    <s v="Excel_Kid"/>
    <x v="2223"/>
  </r>
  <r>
    <n v="2255"/>
    <n v="1"/>
    <x v="577"/>
    <x v="360"/>
    <s v="&lt;p&gt;Hui, thank you for references. We are using word &amp;amp; excel 2007; tried all options suggested. Somehow the filled word FORM data is saved as all ones and zeros and hence unable see the filled FORM context in excel other than 1's and 0's . Any suggestions?_x000a_&lt;/p&gt;_x000a_"/>
    <d v="2010-07-04T06:45:51"/>
    <n v="0"/>
    <x v="2"/>
    <x v="0"/>
    <b v="1"/>
    <x v="0"/>
    <n v="1"/>
    <n v="40363.174305555556"/>
    <n v="0"/>
    <n v="521"/>
    <d v="2010-07-04T00:00:00"/>
    <n v="0"/>
    <x v="2224"/>
  </r>
  <r>
    <n v="2256"/>
    <n v="1"/>
    <x v="574"/>
    <x v="396"/>
    <s v="&lt;p&gt;Chandoo,&lt;br /&gt;_x000a_You're simply the best - thanks a million - it works like a charm !_x000a_&lt;/p&gt;_x000a_"/>
    <d v="2010-07-04T18:17:47"/>
    <n v="0"/>
    <x v="2"/>
    <x v="0"/>
    <b v="1"/>
    <x v="0"/>
    <n v="1"/>
    <n v="40361.804861111108"/>
    <n v="0"/>
    <n v="521"/>
    <d v="2010-07-04T00:00:00"/>
    <n v="0"/>
    <x v="2225"/>
  </r>
  <r>
    <n v="2257"/>
    <n v="1"/>
    <x v="578"/>
    <x v="396"/>
    <s v="&lt;p&gt;Hi,&lt;br /&gt;_x000a_I recently created a new master spreadsheet so that team members can update their information in it instead of maintaining their own forms. The new spreadsheet has a # of conditional formatting and data validation built in (special thanks to Chandoo for the validation rule for Social Security #s !). Part of the move to the new spreadsheet requires the users to transfer certain pieces of information over from their old spreadsheet which most of them will achieve by copying and pasting. Now for the question - Is there a way to protect the conditional formatting and data validation rules and still allow the user to copy &amp;amp; paste to it without them ?&lt;/p&gt;_x000a_&lt;p&gt;I have thought about copy &amp;gt; paste special &amp;gt; Values ...but am concerned not all will follow it all the time.&lt;/p&gt;_x000a_&lt;p&gt;Please help - thank you very much_x000a_&lt;/p&gt;_x000a_"/>
    <d v="2010-07-04T19:45:22"/>
    <n v="0"/>
    <x v="0"/>
    <x v="0"/>
    <b v="0"/>
    <x v="0"/>
    <n v="1"/>
    <n v="40363.822916666664"/>
    <n v="0"/>
    <n v="521"/>
    <d v="2010-07-04T00:00:00"/>
    <n v="0"/>
    <x v="2226"/>
  </r>
  <r>
    <n v="2258"/>
    <n v="1"/>
    <x v="576"/>
    <x v="384"/>
    <s v="&lt;p&gt;Hey thanks a lot_x000a_&lt;/p&gt;_x000a_"/>
    <d v="2010-07-05T05:14:10"/>
    <n v="0"/>
    <x v="2"/>
    <x v="0"/>
    <b v="1"/>
    <x v="0"/>
    <n v="2"/>
    <n v="40362.551388888889"/>
    <n v="0"/>
    <n v="521"/>
    <d v="2010-07-05T00:00:00"/>
    <n v="0"/>
    <x v="2227"/>
  </r>
  <r>
    <n v="2259"/>
    <n v="1"/>
    <x v="575"/>
    <x v="210"/>
    <s v="&lt;p&gt;Still getting the same error - I will have time later to look into it and will come back to you_x000a_&lt;/p&gt;_x000a_"/>
    <d v="2010-07-05T08:58:14"/>
    <n v="0"/>
    <x v="4"/>
    <x v="0"/>
    <b v="1"/>
    <x v="0"/>
    <n v="2"/>
    <n v="40362.300694444442"/>
    <n v="0"/>
    <n v="521"/>
    <d v="2010-07-05T00:00:00"/>
    <n v="0"/>
    <x v="2228"/>
  </r>
  <r>
    <n v="2260"/>
    <n v="1"/>
    <x v="579"/>
    <x v="371"/>
    <s v="&lt;p&gt;Hi all&lt;/p&gt;_x000a_&lt;p&gt;I'm struggling to make a PT show me the data how I need to present it. My 15 colleagues are chosing from 30 questions. I then use a PT to help me see what questions have been chosen by which. However, I also need to see how 'popular' each question has been: ((NumberOfColleagues/TotalNumberOfColleagues)*100).&lt;/p&gt;_x000a_&lt;p&gt;As I'm using PT's a lot I would really like to be able to manipulate them better, as I'm sure I'm only just scratching the surface of their usefullnes. I've reason to believe people set up blank columns, etc for such a reasons, so they can add calculated fileds in where needed - but how to add these calcualted fileds is the missing link for me.&lt;/p&gt;_x000a_&lt;p&gt;Michael._x000a_&lt;/p&gt;_x000a_"/>
    <d v="2010-07-05T14:01:08"/>
    <n v="0"/>
    <x v="0"/>
    <x v="0"/>
    <b v="0"/>
    <x v="0"/>
    <n v="2"/>
    <n v="40364.584027777775"/>
    <n v="0"/>
    <n v="521"/>
    <d v="2010-07-05T00:00:00"/>
    <n v="0"/>
    <x v="2229"/>
  </r>
  <r>
    <n v="2261"/>
    <n v="1"/>
    <x v="575"/>
    <x v="2"/>
    <s v="&lt;p&gt;Make sure your numbers are numbers and not text&lt;br /&gt;_x000a_ie: multiply them all by 1 in place, Type and copy value 1.0 somewhere, Paste Special Multiply across your data._x000a_&lt;/p&gt;_x000a_"/>
    <d v="2010-07-05T14:45:18"/>
    <n v="0"/>
    <x v="5"/>
    <x v="1"/>
    <b v="1"/>
    <x v="1"/>
    <n v="2"/>
    <n v="40362.300694444442"/>
    <n v="2.3140972222245182"/>
    <n v="522"/>
    <d v="2010-07-05T00:00:00"/>
    <s v="ptwuk"/>
    <x v="2230"/>
  </r>
  <r>
    <n v="2262"/>
    <n v="4"/>
    <x v="0"/>
    <x v="397"/>
    <s v="&lt;p&gt;Hello, &lt;/p&gt;_x000a_&lt;p&gt;I am V.Gopalakrishna Rao from Bangalore India. I am working in a bank,as a senior Manager,interested in learning Excel Macros, and Formulas. By searching in the google I found this site, and enrolled to learn the excel.&lt;br /&gt;_x000a_Thank you in advance to  all my friends in this website for helping in future._x000a_&lt;/p&gt;_x000a_"/>
    <d v="2010-07-05T15:46:12"/>
    <n v="0"/>
    <x v="55"/>
    <x v="0"/>
    <b v="1"/>
    <x v="0"/>
    <n v="2"/>
    <n v="40019.929861111108"/>
    <n v="0"/>
    <n v="522"/>
    <d v="2010-07-05T00:00:00"/>
    <n v="0"/>
    <x v="2231"/>
  </r>
  <r>
    <n v="2263"/>
    <n v="1"/>
    <x v="580"/>
    <x v="381"/>
    <s v="&lt;p&gt;Hi&lt;/p&gt;_x000a_&lt;p&gt;Does anyone know how I can draw a series of circles with the radius defined by a values in a series of cells?&lt;/p&gt;_x000a_&lt;p&gt;Thanks_x000a_&lt;/p&gt;_x000a_"/>
    <d v="2010-07-05T19:54:50"/>
    <n v="0"/>
    <x v="0"/>
    <x v="0"/>
    <b v="0"/>
    <x v="0"/>
    <n v="2"/>
    <n v="40364.82916666667"/>
    <n v="0"/>
    <n v="522"/>
    <d v="2010-07-05T00:00:00"/>
    <n v="0"/>
    <x v="2232"/>
  </r>
  <r>
    <n v="2264"/>
    <n v="1"/>
    <x v="578"/>
    <x v="381"/>
    <s v="&lt;p&gt;I had similar problems a few years ago with a team of 30 staff.  The way I got around this was to have them all put raw data into a dummy spreadsheet (ie without formatting etc) then copy&amp;gt;paste special&amp;gt;values into the master myself properly - minimised risks._x000a_&lt;/p&gt;_x000a_"/>
    <d v="2010-07-05T19:58:05"/>
    <n v="0"/>
    <x v="1"/>
    <x v="0"/>
    <b v="1"/>
    <x v="0"/>
    <n v="2"/>
    <n v="40363.822916666664"/>
    <n v="0"/>
    <n v="522"/>
    <d v="2010-07-05T00:00:00"/>
    <n v="0"/>
    <x v="2233"/>
  </r>
  <r>
    <n v="2265"/>
    <n v="1"/>
    <x v="581"/>
    <x v="398"/>
    <s v="&lt;p&gt;Basic formula - =SUM(C7-D7)...ok easily accomplished but I don't want a negative number to show up.  If the sum D7 from C7 is less than 0 it should go no lower than 0._x000a_&lt;/p&gt;_x000a_"/>
    <d v="2010-07-05T21:49:53"/>
    <n v="0"/>
    <x v="0"/>
    <x v="0"/>
    <b v="0"/>
    <x v="0"/>
    <n v="2"/>
    <n v="40364.90902777778"/>
    <n v="0"/>
    <n v="522"/>
    <d v="2010-07-05T00:00:00"/>
    <n v="0"/>
    <x v="2234"/>
  </r>
  <r>
    <n v="2266"/>
    <n v="1"/>
    <x v="581"/>
    <x v="348"/>
    <s v="&lt;p&gt;=if(sum(c7:d7)&amp;lt;0,0,sum(c7:d7))_x000a_&lt;/p&gt;_x000a_"/>
    <d v="2010-07-05T22:50:46"/>
    <n v="0"/>
    <x v="1"/>
    <x v="0"/>
    <b v="1"/>
    <x v="0"/>
    <n v="2"/>
    <n v="40364.90902777778"/>
    <n v="0"/>
    <n v="522"/>
    <d v="2010-07-05T00:00:00"/>
    <n v="0"/>
    <x v="2235"/>
  </r>
  <r>
    <n v="2267"/>
    <n v="1"/>
    <x v="581"/>
    <x v="348"/>
    <s v="&lt;p&gt;sorry, I think you are saying that fi C7 &amp;gt; D7 then 0&lt;/p&gt;_x000a_&lt;p&gt;ok try this&lt;/p&gt;_x000a_&lt;p&gt;=if(Sum(C7-D7)&amp;lt;0,0,Sum(C7-D7))_x000a_&lt;/p&gt;_x000a_"/>
    <d v="2010-07-05T22:55:42"/>
    <n v="0"/>
    <x v="2"/>
    <x v="0"/>
    <b v="1"/>
    <x v="0"/>
    <n v="2"/>
    <n v="40364.90902777778"/>
    <n v="0"/>
    <n v="522"/>
    <d v="2010-07-05T00:00:00"/>
    <n v="0"/>
    <x v="2236"/>
  </r>
  <r>
    <n v="2268"/>
    <n v="1"/>
    <x v="581"/>
    <x v="398"/>
    <s v="&lt;p&gt;sweet, you rock.&lt;br /&gt;_x000a_thank you very much._x000a_&lt;/p&gt;_x000a_"/>
    <d v="2010-07-05T23:02:07"/>
    <n v="0"/>
    <x v="3"/>
    <x v="0"/>
    <b v="1"/>
    <x v="0"/>
    <n v="2"/>
    <n v="40364.90902777778"/>
    <n v="0"/>
    <n v="522"/>
    <d v="2010-07-05T00:00:00"/>
    <n v="0"/>
    <x v="2237"/>
  </r>
  <r>
    <n v="2269"/>
    <n v="1"/>
    <x v="580"/>
    <x v="2"/>
    <s v="&lt;p&gt;Can you use a Bubble Chart ?_x000a_&lt;/p&gt;_x000a_"/>
    <d v="2010-07-06T01:20:32"/>
    <n v="0"/>
    <x v="1"/>
    <x v="1"/>
    <b v="1"/>
    <x v="1"/>
    <n v="3"/>
    <n v="40364.82916666667"/>
    <n v="0.22675925925432239"/>
    <n v="523"/>
    <d v="2010-07-06T00:00:00"/>
    <s v="ickle"/>
    <x v="2238"/>
  </r>
  <r>
    <n v="2270"/>
    <n v="1"/>
    <x v="581"/>
    <x v="2"/>
    <s v="&lt;p&gt;You don't need the Sum to do the maths, try&lt;br /&gt;_x000a_=if(C7-D7&amp;lt;0,0,C7-D7)&lt;br /&gt;_x000a_&lt;code&gt;&lt;/code&gt;&lt;br /&gt;_x000a_or to simplify even more&lt;br /&gt;_x000a_=(D7&amp;lt;C7)*(C7-D7)_x000a_&lt;/p&gt;_x000a_"/>
    <d v="2010-07-06T01:22:41"/>
    <n v="0"/>
    <x v="4"/>
    <x v="1"/>
    <b v="1"/>
    <x v="1"/>
    <n v="3"/>
    <n v="40364.90902777778"/>
    <n v="0.14839120370015735"/>
    <n v="524"/>
    <d v="2010-07-06T00:00:00"/>
    <s v="Jellyroll1970"/>
    <x v="2239"/>
  </r>
  <r>
    <n v="2271"/>
    <n v="1"/>
    <x v="578"/>
    <x v="396"/>
    <s v="&lt;p&gt;Ickle,&lt;br /&gt;_x000a_Thanks a lot for the suggestion - I looked into that possibility - however a number of data validation routines are setup to ensure the quality of data is accurate. Users entering the information get alerted if they are updating invalid information. If I were to gather to update the raw data - I would need to go back and forth for them to fix the issues.  Any thoughts ?_x000a_&lt;/p&gt;_x000a_"/>
    <d v="2010-07-06T01:30:55"/>
    <n v="0"/>
    <x v="2"/>
    <x v="0"/>
    <b v="1"/>
    <x v="0"/>
    <n v="3"/>
    <n v="40363.822916666664"/>
    <n v="0"/>
    <n v="524"/>
    <d v="2010-07-06T00:00:00"/>
    <n v="0"/>
    <x v="2240"/>
  </r>
  <r>
    <n v="2272"/>
    <n v="1"/>
    <x v="581"/>
    <x v="163"/>
    <s v="&lt;p&gt;Hi,&lt;/p&gt;_x000a_&lt;p&gt;Another alternative&lt;/p&gt;_x000a_&lt;p&gt;=MAX(0,C7-D7)_x000a_&lt;/p&gt;_x000a_"/>
    <d v="2010-07-06T07:20:35"/>
    <n v="0"/>
    <x v="5"/>
    <x v="0"/>
    <b v="1"/>
    <x v="0"/>
    <n v="3"/>
    <n v="40364.90902777778"/>
    <n v="0"/>
    <n v="524"/>
    <d v="2010-07-06T00:00:00"/>
    <n v="0"/>
    <x v="2241"/>
  </r>
  <r>
    <n v="2273"/>
    <n v="1"/>
    <x v="540"/>
    <x v="377"/>
    <s v="&lt;p&gt;Hi,&lt;/p&gt;_x000a_&lt;p&gt;I think that the link is OK now. Still no clue?_x000a_&lt;/p&gt;_x000a_"/>
    <d v="2010-07-06T10:35:29"/>
    <n v="0"/>
    <x v="9"/>
    <x v="0"/>
    <b v="1"/>
    <x v="0"/>
    <n v="3"/>
    <n v="40350.57708333333"/>
    <n v="0"/>
    <n v="524"/>
    <d v="2010-07-06T00:00:00"/>
    <n v="0"/>
    <x v="2242"/>
  </r>
  <r>
    <n v="2274"/>
    <n v="1"/>
    <x v="582"/>
    <x v="399"/>
    <s v="&lt;p&gt;Hi,&lt;/p&gt;_x000a_&lt;p&gt;I have a spreadsheet with a list of forms (Col A) and the next column contains the URL address (hyperlink) to the form (Col B)&lt;br /&gt;_x000a_From time to time I need to check the file for broken links, as some of the forms could be removed from their location. The list is huge with thousand of lines.&lt;/p&gt;_x000a_&lt;p&gt;Is there a way to automate this task to automatically check for broken links?&lt;br /&gt;_x000a_Thanks_x000a_&lt;/p&gt;_x000a_"/>
    <d v="2010-07-06T11:13:48"/>
    <n v="0"/>
    <x v="0"/>
    <x v="0"/>
    <b v="0"/>
    <x v="0"/>
    <n v="3"/>
    <n v="40365.467361111114"/>
    <n v="0"/>
    <n v="524"/>
    <d v="2010-07-06T00:00:00"/>
    <n v="0"/>
    <x v="2243"/>
  </r>
  <r>
    <n v="2275"/>
    <n v="1"/>
    <x v="583"/>
    <x v="324"/>
    <s v="&lt;p&gt;I want to create a ss that performs a calculation depending on the value in a specific row-col.&lt;/p&gt;_x000a_&lt;p&gt;For example, the range for A1 would be the following values, LS,SS, LC, SC, LP, SP. For each value of A1 there would be some calculation.&lt;/p&gt;_x000a_&lt;p&gt;In programming language it would take the following form:&lt;/p&gt;_x000a_&lt;p&gt;If A1 == LS then&lt;br /&gt;_x000a_   x = some calc&lt;br /&gt;_x000a_if A1 == SS then&lt;br /&gt;_x000a_   x = some calc&lt;br /&gt;_x000a_if A1 == LC then&lt;br /&gt;_x000a_   x = some calc&lt;br /&gt;_x000a_if A1 == SC then&lt;br /&gt;_x000a_   x = some calc&lt;br /&gt;_x000a_(etc for LP and SP)&lt;br /&gt;_x000a_return (x)&lt;/p&gt;_x000a_&lt;p&gt;Any ideas?_x000a_&lt;/p&gt;_x000a_"/>
    <d v="2010-07-06T12:04:32"/>
    <n v="0"/>
    <x v="0"/>
    <x v="0"/>
    <b v="0"/>
    <x v="0"/>
    <n v="3"/>
    <n v="40365.50277777778"/>
    <n v="0"/>
    <n v="524"/>
    <d v="2010-07-06T00:00:00"/>
    <n v="0"/>
    <x v="2244"/>
  </r>
  <r>
    <n v="2276"/>
    <n v="1"/>
    <x v="584"/>
    <x v="400"/>
    <s v="&lt;p&gt;Greetings,&lt;/p&gt;_x000a_&lt;p&gt;I have an Excel workbook that I want to share with about 22 team members. The workbook has as many individual sheets in it.  I want to password protect each sheet so that one can not see the sheet of others.&lt;/p&gt;_x000a_&lt;p&gt;e.g. Sheets are named as A, B, C, D and the access of these sheets is given to 1, 2, 3, 4 respectively. Now if 1 clicks on C he should be asked for a password and also he should not see the content of C till the time he puts in the correct password.&lt;/p&gt;_x000a_&lt;p&gt;Thanks,&lt;br /&gt;_x000a_Nishant Vig_x000a_&lt;/p&gt;_x000a_"/>
    <d v="2010-07-06T13:33:25"/>
    <n v="0"/>
    <x v="0"/>
    <x v="0"/>
    <b v="0"/>
    <x v="0"/>
    <n v="3"/>
    <n v="40365.564583333333"/>
    <n v="0"/>
    <n v="524"/>
    <d v="2010-07-06T00:00:00"/>
    <n v="0"/>
    <x v="2245"/>
  </r>
  <r>
    <n v="2277"/>
    <n v="1"/>
    <x v="583"/>
    <x v="2"/>
    <s v="&lt;p&gt;=if(A1=&quot;LS&quot;,Calc 1,if(A1=&quot;SS&quot;,Calc 2,if(A1=&quot;LC&quot;,Calc 3,if(A1=&quot;SC&quot;,Calc 4, if(A1=&quot;LP&quot;,Calc 5,if(A1=&quot;SP&quot;,Calc 6, Default Calc))))))&lt;/p&gt;_x000a_&lt;p&gt;Default Calc is what to do if none of the values are True_x000a_&lt;/p&gt;_x000a_"/>
    <d v="2010-07-06T14:58:45"/>
    <n v="0"/>
    <x v="1"/>
    <x v="1"/>
    <b v="1"/>
    <x v="1"/>
    <n v="3"/>
    <n v="40365.50277777778"/>
    <n v="0.12135416666569654"/>
    <n v="525"/>
    <d v="2010-07-06T00:00:00"/>
    <s v="jackmanjls"/>
    <x v="2246"/>
  </r>
  <r>
    <n v="2278"/>
    <n v="1"/>
    <x v="585"/>
    <x v="401"/>
    <s v="&lt;p&gt;I am working on an project that contains several worksheet dashboards within the same workbook. I need a way for the worksheets to automatically change to the next tab after a specified interval (for example switch from sheet1 to sheet2 after 1 minute). This would cause the application to rotate through the worksheet tabs within the workbook displaying 1 tab at a time - kinda like a slideshow affect. This project will be used on a display console for the business to view. Has anyone done this before and had success? I have tried using the timer function in VBA without much success. Any help would be greatly appreciated._x000a_&lt;/p&gt;_x000a_"/>
    <d v="2010-07-06T16:53:37"/>
    <n v="0"/>
    <x v="0"/>
    <x v="0"/>
    <b v="0"/>
    <x v="0"/>
    <n v="3"/>
    <n v="40365.703472222223"/>
    <n v="0"/>
    <n v="525"/>
    <d v="2010-07-06T00:00:00"/>
    <n v="0"/>
    <x v="2247"/>
  </r>
  <r>
    <n v="2279"/>
    <n v="1"/>
    <x v="586"/>
    <x v="402"/>
    <s v="&lt;p&gt;I have an issue with a worksheet containing a table of production records in excel 2003.  We have recorded production over 3 months so there is a large amount of production data about 100+ lines, when these are displayed on a bar chart it looks messy.&lt;/p&gt;_x000a_&lt;p&gt;I need a formula to only produce a chart with the last week or fortnight's figures. I need the spreadsheet to do this automatically without my input or maintenance.I have tried the formulas below that I found on a web site but when entered onto the worksheet I get #VALUE! and #Name? in the cells with the formulas and an error message.&lt;/p&gt;_x000a_&lt;p&gt;These are the formulas I've tried using&lt;/p&gt;_x000a_&lt;p&gt;XVALUES(Defined Name)&lt;br /&gt;_x000a_=OFFSET('Data Table'!$A$2,COUNTA('Data Table'!$B:$B)-'Data Table'!$AS$1,0,'Data Table'!$AS$1,1)&lt;/p&gt;_x000a_&lt;p&gt;YVALUES(Defined Name)&lt;br /&gt;_x000a_=OFFSET('Data Tables'!XValues,0,1)&lt;/p&gt;_x000a_&lt;p&gt;Column A is the date, column B production, cell AS1 is where I have entered 10 as the number of records to display&lt;/p&gt;_x000a_&lt;p&gt;Can anyone shed any light on where I am going wrong? I have 6 machines that I am collecting data for so any help would be greatly appreciated&lt;/p&gt;_x000a_&lt;p&gt;Thanks&lt;br /&gt;_x000a_M&amp;amp;M_x000a_&lt;/p&gt;_x000a_"/>
    <d v="2010-07-06T17:20:16"/>
    <n v="0"/>
    <x v="0"/>
    <x v="0"/>
    <b v="0"/>
    <x v="0"/>
    <n v="3"/>
    <n v="40365.722222222219"/>
    <n v="0"/>
    <n v="525"/>
    <d v="2010-07-06T00:00:00"/>
    <n v="0"/>
    <x v="2248"/>
  </r>
  <r>
    <n v="2280"/>
    <n v="4"/>
    <x v="0"/>
    <x v="402"/>
    <s v="&lt;p&gt;Hello, My name is Mark and I reside in the UK. I've always had a love of tinkering with excel to make forms and tables, but have recently been promoted at work and am in need of a lot more techniques with excel as my collegues see me as some kind of guru. I found this site after a search on Google and think that it is fantastic. I've already been playing with dashboard examples. Not sure what to do with them yet but they will astound my collegues!!!&lt;/p&gt;_x000a_&lt;p&gt;Hope to hear from some of you in the future&lt;/p&gt;_x000a_&lt;p&gt;M&amp;amp;M_x000a_&lt;/p&gt;_x000a_"/>
    <d v="2010-07-06T17:27:47"/>
    <n v="0"/>
    <x v="56"/>
    <x v="0"/>
    <b v="1"/>
    <x v="0"/>
    <n v="3"/>
    <n v="40019.929861111108"/>
    <n v="0"/>
    <n v="525"/>
    <d v="2010-07-06T00:00:00"/>
    <n v="0"/>
    <x v="2249"/>
  </r>
  <r>
    <n v="2281"/>
    <n v="1"/>
    <x v="586"/>
    <x v="0"/>
    <s v="&lt;p&gt;OFFSET returns an array. So if you enter the formula or name pointing to it in a cell, getting an error is natural as you are asking excel to show an entire list in one cell. But the named range should work fine as input data source for a chart.&lt;/p&gt;_x000a_&lt;p&gt;If you just want to see what is in the range, enter the name =XVALUES and then press CTRL+SHIFT+Enter.&lt;/p&gt;_x000a_&lt;p&gt;Now, coming to the #NAME! error, I am not sure, but it could be due to the incorrect capitalization (your name is XVALUES, where the formula uses XValues)._x000a_&lt;/p&gt;_x000a_"/>
    <d v="2010-07-07T00:40:58"/>
    <n v="0"/>
    <x v="1"/>
    <x v="0"/>
    <b v="1"/>
    <x v="0"/>
    <n v="4"/>
    <n v="40365.722222222219"/>
    <n v="0"/>
    <n v="525"/>
    <d v="2010-07-07T00:00:00"/>
    <n v="0"/>
    <x v="2250"/>
  </r>
  <r>
    <n v="2282"/>
    <n v="1"/>
    <x v="586"/>
    <x v="0"/>
    <s v="&lt;p&gt;Also, check out these 2 posts for some more ideas and implementations:&lt;/p&gt;_x000a_&lt;p&gt;http://chandoo.org/wp/2009/10/15/dynamic-chart-data-series/&lt;/p&gt;_x000a_&lt;p&gt;http://chandoo.org/wp/2009/11/12/topx-chart/_x000a_&lt;/p&gt;_x000a_"/>
    <d v="2010-07-07T00:42:05"/>
    <n v="0"/>
    <x v="2"/>
    <x v="0"/>
    <b v="1"/>
    <x v="0"/>
    <n v="4"/>
    <n v="40365.722222222219"/>
    <n v="0"/>
    <n v="525"/>
    <d v="2010-07-07T00:00:00"/>
    <n v="0"/>
    <x v="2251"/>
  </r>
  <r>
    <n v="2283"/>
    <n v="1"/>
    <x v="585"/>
    <x v="2"/>
    <s v="&lt;p&gt;DynamiteMum&lt;br /&gt;_x000a_Try the following macro which must be copied and pasted into a standard module&lt;/p&gt;_x000a_&lt;pre&gt;&lt;code&gt;Sub TabShow()_x000a__x000a_Dim i As Integer_x000a_Dim Pause As Double_x000a__x000a_Pause = 3 &amp;#39;Pause delay_x000a_Loops = 3 &amp;#39;How many loops do you want to do_x000a__x000a_For j = 1 To Loops_x000a__x000a_    For i = 1 To Worksheets.Count_x000a__x000a_        Worksheets(i).Select &amp;#39;Select the next worksheet_x000a__x000a_        x = Timer_x000a_        While Timer - x &amp;lt; Pause &amp;#39;This does the pausing_x000a_        Wend_x000a__x000a_    Next i_x000a_Next j_x000a__x000a_End Sub&lt;/code&gt;&lt;/pre&gt;_x000a_"/>
    <d v="2010-07-07T04:43:47"/>
    <n v="0"/>
    <x v="1"/>
    <x v="1"/>
    <b v="1"/>
    <x v="1"/>
    <n v="4"/>
    <n v="40365.703472222223"/>
    <n v="0.49359953703242354"/>
    <n v="526"/>
    <d v="2010-07-07T00:00:00"/>
    <s v="DynamiteMom"/>
    <x v="2252"/>
  </r>
  <r>
    <n v="2284"/>
    <n v="1"/>
    <x v="584"/>
    <x v="2"/>
    <s v="&lt;p&gt;Nishant&lt;br /&gt;_x000a_1. Hide all sheets (use Very Hidden)&lt;br /&gt;_x000a_2. Add a Front Page/Index page which has a list of appropriate sheets&lt;br /&gt;_x000a_3. Use Buttons to Run macro's which will prompt a Name/Password.&lt;br /&gt;_x000a_4. Then Macro will unhide appropriate sheets.&lt;br /&gt;_x000a_5. Macro can Automatically close all sheets on workbook close or user button or user change back to index sheet&lt;br /&gt;_x000a_6. Password Protect macro sheet so people can't hack&lt;/p&gt;_x000a_&lt;p&gt;This will be best done in VBA_x000a_&lt;/p&gt;_x000a_"/>
    <d v="2010-07-07T10:37:53"/>
    <n v="0"/>
    <x v="1"/>
    <x v="1"/>
    <b v="1"/>
    <x v="1"/>
    <n v="4"/>
    <n v="40365.564583333333"/>
    <n v="0.87839120370335877"/>
    <n v="527"/>
    <d v="2010-07-07T00:00:00"/>
    <s v="nishant.vig"/>
    <x v="2253"/>
  </r>
  <r>
    <n v="2285"/>
    <n v="1"/>
    <x v="587"/>
    <x v="403"/>
    <s v="&lt;p&gt;I am a non-IT person (cannot work on VBA etc.) and using excel for quite some time. I regularly use Form Controls and by now I am really tired looking at these old fashioned controls. Can someone please help me knowing how can I get more beautiful and sort of stylish form controls? I would love to have free stuff :)_x000a_&lt;/p&gt;_x000a_"/>
    <d v="2010-07-07T11:44:58"/>
    <n v="0"/>
    <x v="0"/>
    <x v="0"/>
    <b v="0"/>
    <x v="0"/>
    <n v="4"/>
    <n v="40366.488888888889"/>
    <n v="0"/>
    <n v="527"/>
    <d v="2010-07-07T00:00:00"/>
    <n v="0"/>
    <x v="2254"/>
  </r>
  <r>
    <n v="2286"/>
    <n v="1"/>
    <x v="587"/>
    <x v="2"/>
    <s v="&lt;p&gt;Waseem&lt;br /&gt;_x000a_You can use any shapes as basic buttons, including grouping them together to make complex shapes/colors include pictures etc. You can then apply macros to them.&lt;br /&gt;_x000a_This won't help you with the complex form controls._x000a_&lt;/p&gt;_x000a_"/>
    <d v="2010-07-07T12:04:54"/>
    <n v="0"/>
    <x v="1"/>
    <x v="1"/>
    <b v="1"/>
    <x v="1"/>
    <n v="4"/>
    <n v="40366.488888888889"/>
    <n v="1.4513888891087845E-2"/>
    <n v="528"/>
    <d v="2010-07-07T00:00:00"/>
    <s v="waseem"/>
    <x v="2255"/>
  </r>
  <r>
    <n v="2287"/>
    <n v="1"/>
    <x v="587"/>
    <x v="403"/>
    <s v="&lt;p&gt;Thanx Hui. Actually I am looking for some sliders, option buttons etc. But yes I can use some shapes to create some innovative buttons.&lt;br /&gt;_x000a_Thanks again_x000a_&lt;/p&gt;_x000a_"/>
    <d v="2010-07-07T12:13:17"/>
    <n v="0"/>
    <x v="2"/>
    <x v="0"/>
    <b v="1"/>
    <x v="0"/>
    <n v="4"/>
    <n v="40366.488888888889"/>
    <n v="0"/>
    <n v="528"/>
    <d v="2010-07-07T00:00:00"/>
    <n v="0"/>
    <x v="2256"/>
  </r>
  <r>
    <n v="2288"/>
    <n v="1"/>
    <x v="575"/>
    <x v="210"/>
    <s v="&lt;p&gt;Tried what you suggested but still no change - I did check the cells and they were formatted as a percentage.&lt;/p&gt;_x000a_&lt;p&gt;I don't mind sending the file if it helps to identify where I am going wrong._x000a_&lt;/p&gt;_x000a_"/>
    <d v="2010-07-07T16:46:39"/>
    <n v="0"/>
    <x v="6"/>
    <x v="0"/>
    <b v="1"/>
    <x v="0"/>
    <n v="4"/>
    <n v="40362.300694444442"/>
    <n v="0"/>
    <n v="528"/>
    <d v="2010-07-07T00:00:00"/>
    <n v="0"/>
    <x v="2257"/>
  </r>
  <r>
    <n v="2289"/>
    <n v="1"/>
    <x v="575"/>
    <x v="2"/>
    <s v="&lt;p&gt;Can you post it on a free file sharing site?&lt;br /&gt;_x000a_Make sure you anonymise the data_x000a_&lt;/p&gt;_x000a_"/>
    <d v="2010-07-07T16:57:09"/>
    <n v="0"/>
    <x v="7"/>
    <x v="1"/>
    <b v="1"/>
    <x v="1"/>
    <n v="4"/>
    <n v="40362.300694444442"/>
    <n v="4.4056597222224809"/>
    <n v="529"/>
    <d v="2010-07-07T00:00:00"/>
    <s v="ptwuk"/>
    <x v="2258"/>
  </r>
  <r>
    <n v="2290"/>
    <n v="1"/>
    <x v="588"/>
    <x v="404"/>
    <s v="&lt;p&gt;I know there is a way to change a single cell when editing a formula by using F4, is there some way to select an entire row or column and change the reference?&lt;/p&gt;_x000a_&lt;p&gt;Thanks for your response!&lt;/p&gt;_x000a_&lt;p&gt;Bill_x000a_&lt;/p&gt;_x000a_"/>
    <d v="2010-07-07T20:18:24"/>
    <n v="0"/>
    <x v="0"/>
    <x v="0"/>
    <b v="0"/>
    <x v="0"/>
    <n v="4"/>
    <n v="40366.845833333333"/>
    <n v="0"/>
    <n v="529"/>
    <d v="2010-07-07T00:00:00"/>
    <n v="0"/>
    <x v="2259"/>
  </r>
  <r>
    <n v="2291"/>
    <n v="1"/>
    <x v="589"/>
    <x v="405"/>
    <s v="&lt;p&gt;hi,&lt;/p&gt;_x000a_&lt;p&gt;I want to create an efficient frontier using excel. I have data for different volume bands and the revenue earned. Revenue is arrived at using four different variables (eg: a,b,c,d). I want to calculate the maximum revenue that can be earned for different combinations. So there should be lot of iterations to find out which combination would yield the highest revenue for each volume band. Appreciate if you could tell me how to do the iterations (without using excel VBA). Is it possible just using Excel?&lt;/p&gt;_x000a_&lt;p&gt;thanks_x000a_&lt;/p&gt;_x000a_"/>
    <d v="2010-07-07T21:22:20"/>
    <n v="0"/>
    <x v="0"/>
    <x v="0"/>
    <b v="0"/>
    <x v="0"/>
    <n v="4"/>
    <n v="40366.890277777777"/>
    <n v="0"/>
    <n v="529"/>
    <d v="2010-07-07T00:00:00"/>
    <n v="0"/>
    <x v="2260"/>
  </r>
  <r>
    <n v="2292"/>
    <n v="1"/>
    <x v="588"/>
    <x v="348"/>
    <s v="&lt;p&gt;Hi Bill,&lt;/p&gt;_x000a_&lt;p&gt;you can Find and Replace_x000a_&lt;/p&gt;_x000a_"/>
    <d v="2010-07-07T22:10:36"/>
    <n v="0"/>
    <x v="1"/>
    <x v="0"/>
    <b v="1"/>
    <x v="0"/>
    <n v="4"/>
    <n v="40366.845833333333"/>
    <n v="0"/>
    <n v="529"/>
    <d v="2010-07-07T00:00:00"/>
    <n v="0"/>
    <x v="2261"/>
  </r>
  <r>
    <n v="2293"/>
    <n v="1"/>
    <x v="589"/>
    <x v="348"/>
    <s v="&lt;p&gt;Hi Dilshan,&lt;/p&gt;_x000a_&lt;p&gt;There is a fantastic blog on using the Data Tables function in Excel on this site by Hui.&lt;/p&gt;_x000a_&lt;p&gt;The link to it is:&lt;/p&gt;_x000a_&lt;p&gt;http://chandoo.org/wp/2010/05/06/data-tables-monte-carlo-simulations-in-excel-a-comprehensive-guide/_x000a_&lt;/p&gt;_x000a_"/>
    <d v="2010-07-07T22:14:09"/>
    <n v="0"/>
    <x v="1"/>
    <x v="0"/>
    <b v="1"/>
    <x v="0"/>
    <n v="4"/>
    <n v="40366.890277777777"/>
    <n v="0"/>
    <n v="529"/>
    <d v="2010-07-07T00:00:00"/>
    <n v="0"/>
    <x v="2262"/>
  </r>
  <r>
    <n v="2294"/>
    <n v="1"/>
    <x v="589"/>
    <x v="2"/>
    <s v="&lt;p&gt;Dilishan&lt;br /&gt;_x000a_You can use the Excel Solver Function to assist you here.&lt;br /&gt;_x000a_Solver will automatically go through a number of scenarios and look to maximimise, minimise etc results based on dependancies that you setup.&lt;/p&gt;_x000a_&lt;p&gt;Solver is not installed in Excel 2007 by Default&lt;br /&gt;_x000a_Goto Excel Options, Addins Select &quot;Manage Excel Addins&quot; and Check Solver&lt;br /&gt;_x000a_The Solver Tab will now show up on the Data Tab&lt;/p&gt;_x000a_&lt;p&gt;Solver allows you to goal seek a result (in your case Maximise Revenue) subject to applying a number of constraints.&lt;br /&gt;_x000a_In your case and not knowing what A, B, C &amp;amp; D are, but a Constraint maybe&lt;br /&gt;_x000a_A + B + C + D &amp;lt;= 100&lt;br /&gt;_x000a_A &amp;gt; 0&lt;br /&gt;_x000a_C = 2 x B&lt;br /&gt;_x000a_D &amp;gt; $H$9&lt;br /&gt;_x000a_H10 &amp;lt; G10&lt;br /&gt;_x000a_etc&lt;/p&gt;_x000a_&lt;p&gt;When applying constraints and running solutions remember that excel may find solutions you don't expect eg: B = -10, This means that you need to add adequate constraints to ensure you get the answers you want ie:  A&amp;gt;0 &amp;amp; B&amp;gt;0 &amp;amp; C&amp;gt;0 &amp;amp; D&amp;gt;0&lt;/p&gt;_x000a_&lt;p&gt;Also remember that often Maximising Revenue doesn't necessarily Maximise Profit&lt;/p&gt;_x000a_&lt;p&gt;Good Luck_x000a_&lt;/p&gt;_x000a_"/>
    <d v="2010-07-08T02:31:38"/>
    <n v="0"/>
    <x v="2"/>
    <x v="1"/>
    <b v="1"/>
    <x v="1"/>
    <n v="5"/>
    <n v="40366.890277777777"/>
    <n v="0.21502314815006685"/>
    <n v="530"/>
    <d v="2010-07-08T00:00:00"/>
    <s v="dilishan"/>
    <x v="2263"/>
  </r>
  <r>
    <n v="2295"/>
    <n v="1"/>
    <x v="540"/>
    <x v="2"/>
    <s v="&lt;p&gt;Caricks&lt;br /&gt;_x000a_Try the following function which needs to be copied into a Code Module&lt;/p&gt;_x000a_&lt;pre&gt;&lt;code&gt;Private Function HMW(Remains As Single, Wks As Variant) As Single_x000a__x000a_HMW = 0_x000a__x000a_For i = 1 To Wks.Count_x000a_    If Remains - Wks(i) &amp;lt; 0 Then_x000a_        i = i - 1_x000a_        Exit For_x000a_    Else_x000a_        Remains = Remains - Wks(i)_x000a_    End If_x000a__x000a_Next_x000a_HMW = (i * 7) + (5 * (Remains / Wks(i + 1)))_x000a__x000a_End Function&lt;/code&gt;&lt;/pre&gt;_x000a_&lt;p&gt;To use this in your example in D34 type =HMW(D33,E32:$N$32)&lt;br /&gt;_x000a_and copy it accross_x000a_&lt;/p&gt;_x000a_"/>
    <d v="2010-07-08T03:41:47"/>
    <n v="0"/>
    <x v="10"/>
    <x v="1"/>
    <b v="1"/>
    <x v="1"/>
    <n v="5"/>
    <n v="40350.57708333333"/>
    <n v="16.576932870375458"/>
    <n v="531"/>
    <d v="2010-07-08T00:00:00"/>
    <s v="carics"/>
    <x v="2264"/>
  </r>
  <r>
    <n v="2297"/>
    <n v="1"/>
    <x v="540"/>
    <x v="377"/>
    <s v="&lt;p&gt;Hi Hui,&lt;/p&gt;_x000a_&lt;p&gt;Thanks a lot; just an additional question, to put it into a code mode what do I need to do? I right clicked on Sheet1 and then View Code. Then I pasted it there bt the HMW function does not work (#NAME?). I am still a noobie in VBA so there is probably something I am not doing correctly._x000a_&lt;/p&gt;_x000a_"/>
    <d v="2010-07-08T10:05:41"/>
    <n v="0"/>
    <x v="11"/>
    <x v="0"/>
    <b v="1"/>
    <x v="0"/>
    <n v="5"/>
    <n v="40350.57708333333"/>
    <n v="0"/>
    <n v="531"/>
    <d v="2010-07-08T00:00:00"/>
    <n v="0"/>
    <x v="2265"/>
  </r>
  <r>
    <n v="2298"/>
    <n v="1"/>
    <x v="540"/>
    <x v="2"/>
    <s v="&lt;p&gt;Alt F11&lt;br /&gt;_x000a_Find your workbook&lt;br /&gt;_x000a_Right Click and Insert Module&lt;br /&gt;_x000a_paste the code into the Empty pane on the right&lt;br /&gt;_x000a_Close the VBA window&lt;br /&gt;_x000a_now enter the formula_x000a_&lt;/p&gt;_x000a_"/>
    <d v="2010-07-08T11:46:43"/>
    <n v="0"/>
    <x v="12"/>
    <x v="1"/>
    <b v="1"/>
    <x v="1"/>
    <n v="5"/>
    <n v="40350.57708333333"/>
    <n v="16.913692129630363"/>
    <n v="532"/>
    <d v="2010-07-08T00:00:00"/>
    <s v="carics"/>
    <x v="2266"/>
  </r>
  <r>
    <n v="2299"/>
    <n v="1"/>
    <x v="540"/>
    <x v="377"/>
    <s v="&lt;p&gt;WOW, that works perfectly! I must take VBA classes someday :)&lt;/p&gt;_x000a_&lt;p&gt;Thanks a lot for that._x000a_&lt;/p&gt;_x000a_"/>
    <d v="2010-07-08T13:09:26"/>
    <n v="0"/>
    <x v="13"/>
    <x v="0"/>
    <b v="1"/>
    <x v="0"/>
    <n v="5"/>
    <n v="40350.57708333333"/>
    <n v="0"/>
    <n v="532"/>
    <d v="2010-07-08T00:00:00"/>
    <n v="0"/>
    <x v="2267"/>
  </r>
  <r>
    <n v="2300"/>
    <n v="1"/>
    <x v="590"/>
    <x v="221"/>
    <s v="&lt;p&gt;Hello.  Thanks be to Chandoo.org.  It is as helpful as Excel itself.  &lt;/p&gt;_x000a_&lt;p&gt;I am now using Excel 2010.  My preference for currency formats is accounting format with no symbol, 2 decimal places with the comma separators.  &lt;/p&gt;_x000a_&lt;p&gt;Can I make that the default format when I hit the $ in the ribbon?  As it stands now, I have to go into the &quot;more accounting formats&quot; to put the numbers in my preferred format.&lt;/p&gt;_x000a_&lt;p&gt;Thanks,&lt;/p&gt;_x000a_&lt;p&gt;TE_x000a_&lt;/p&gt;_x000a_"/>
    <d v="2010-07-08T14:13:46"/>
    <n v="0"/>
    <x v="0"/>
    <x v="0"/>
    <b v="0"/>
    <x v="0"/>
    <n v="5"/>
    <n v="40367.592361111114"/>
    <n v="0"/>
    <n v="532"/>
    <d v="2010-07-08T00:00:00"/>
    <n v="0"/>
    <x v="2268"/>
  </r>
  <r>
    <n v="2301"/>
    <n v="1"/>
    <x v="588"/>
    <x v="404"/>
    <s v="&lt;p&gt;Thanks for the response, I assume that would work in changing an absolute reference to a relative reference but how about if I want to go from a relative to absolute?&lt;/p&gt;_x000a_&lt;p&gt;Bill_x000a_&lt;/p&gt;_x000a_"/>
    <d v="2010-07-08T14:51:12"/>
    <n v="0"/>
    <x v="2"/>
    <x v="0"/>
    <b v="1"/>
    <x v="0"/>
    <n v="5"/>
    <n v="40366.845833333333"/>
    <n v="0"/>
    <n v="532"/>
    <d v="2010-07-08T00:00:00"/>
    <n v="0"/>
    <x v="2269"/>
  </r>
  <r>
    <n v="2302"/>
    <n v="1"/>
    <x v="589"/>
    <x v="405"/>
    <s v="&lt;p&gt;Thanks alot. I will try it and get back to you. I want to draw an efficient frontier graph..Hope the methods you suggested would help me to create one. Many thanks for your support_x000a_&lt;/p&gt;_x000a_"/>
    <d v="2010-07-08T21:46:01"/>
    <n v="0"/>
    <x v="3"/>
    <x v="0"/>
    <b v="1"/>
    <x v="0"/>
    <n v="5"/>
    <n v="40366.890277777777"/>
    <n v="0"/>
    <n v="532"/>
    <d v="2010-07-08T00:00:00"/>
    <n v="0"/>
    <x v="2270"/>
  </r>
  <r>
    <n v="2303"/>
    <n v="1"/>
    <x v="588"/>
    <x v="348"/>
    <s v="&lt;p&gt;Hi Bill, &lt;/p&gt;_x000a_&lt;p&gt;You can still use Find and Replace, just enter whatever you want to replace in the Find and the new section in the Replace.&lt;/p&gt;_x000a_&lt;p&gt;So if you have A1 in a formula you could put A1 in Find What and $A1 in Replace With or $A$1, or A$1, depending on what you need._x000a_&lt;/p&gt;_x000a_"/>
    <d v="2010-07-08T21:56:43"/>
    <n v="0"/>
    <x v="3"/>
    <x v="0"/>
    <b v="1"/>
    <x v="0"/>
    <n v="5"/>
    <n v="40366.845833333333"/>
    <n v="0"/>
    <n v="532"/>
    <d v="2010-07-08T00:00:00"/>
    <n v="0"/>
    <x v="2271"/>
  </r>
  <r>
    <n v="2304"/>
    <n v="1"/>
    <x v="591"/>
    <x v="71"/>
    <s v="&lt;p&gt;Hi &lt;/p&gt;_x000a_&lt;p&gt;I have Number in a A1 Say, 1667511&lt;/p&gt;_x000a_&lt;p&gt;What i Want to Display the Number 1667511 into RS. 16,67,511&lt;/p&gt;_x000a_&lt;p&gt;Regards&lt;/p&gt;_x000a_&lt;p&gt;Hardeep_x000a_&lt;/p&gt;_x000a_"/>
    <d v="2010-07-09T03:00:29"/>
    <n v="0"/>
    <x v="0"/>
    <x v="0"/>
    <b v="0"/>
    <x v="0"/>
    <n v="6"/>
    <n v="40368.125"/>
    <n v="0"/>
    <n v="532"/>
    <d v="2010-07-09T00:00:00"/>
    <n v="0"/>
    <x v="2272"/>
  </r>
  <r>
    <n v="2305"/>
    <n v="1"/>
    <x v="591"/>
    <x v="2"/>
    <s v="&lt;p&gt;Use the Custom Number Format&lt;br /&gt;_x000a_&lt;code&gt;&lt;/code&gt;&lt;br /&gt;_x000a_[&amp;gt;=10000000]##\,##\,##\,##0;[&amp;gt;=100000] ##\,##\,##0;##,##0&lt;/p&gt;_x000a_&lt;p&gt;If you want to add RS&lt;br /&gt;_x000a_[&amp;gt;=10000000]&quot;RS &quot;##\,##\,##\,##0;[&amp;gt;=100000]&quot;RS &quot; ##\,##\,##0;&quot;RS &quot;##,##0&lt;br /&gt;_x000a_&lt;code&gt;&lt;/code&gt;&lt;br /&gt;_x000a_Read more about it here&lt;br /&gt;_x000a_http://chandoo.org/forums/topic/custom-type-to-show-currency-in-indian-format-in-excel-2003_x000a_&lt;/p&gt;_x000a_"/>
    <d v="2010-07-09T06:04:04"/>
    <n v="0"/>
    <x v="1"/>
    <x v="1"/>
    <b v="1"/>
    <x v="1"/>
    <n v="6"/>
    <n v="40368.125"/>
    <n v="0.12782407407212304"/>
    <n v="533"/>
    <d v="2010-07-09T00:00:00"/>
    <s v="hardeep.kanwar"/>
    <x v="2273"/>
  </r>
  <r>
    <n v="2306"/>
    <n v="1"/>
    <x v="590"/>
    <x v="2"/>
    <s v="&lt;p&gt;TE&lt;br /&gt;_x000a_3 Options&lt;br /&gt;_x000a_&lt;code&gt;&lt;/code&gt;&lt;br /&gt;_x000a_1. Setup a Custom Style, Select the More down button at the lower right of Styles and add a New Style, Setup the Number format you want and Name accordingly. The new style will be at the Upper Left corner of the Styles Tab&lt;br /&gt;_x000a_&lt;code&gt;&lt;/code&gt;&lt;br /&gt;_x000a_2. Setup a macro, as below. Save it in your personal.xlsx file and then apply it to a new button on your toolbar.&lt;br /&gt;_x000a_&lt;code&gt;&lt;/code&gt;&lt;br /&gt;_x000a_&lt;pre&gt;&lt;code&gt;Sub Set_Acc_Format()_x000a_    Selection.NumberFormat = &amp;quot;_(* #,##0.00_);_(* (#,##0.00);_(* &amp;quot;&amp;quot;-&amp;quot;&amp;quot;??_);_(@_)&amp;quot;_x000a_End Sub&lt;/code&gt;&lt;/pre&gt;_x000a_&lt;p&gt;3. Change your Default Regional Settings for your computer&lt;br /&gt;_x000a_&lt;code&gt;&lt;/code&gt;Goto the Control Panel, Region &amp;amp; Language, Additional settings and select the Currency Tab.&lt;br /&gt;_x000a_&lt;code&gt;&lt;/code&gt;Setup the settings you want and apply&lt;br /&gt;_x000a_&lt;code&gt;&lt;/code&gt;You will now not find the default $ button on the toolbar but a custom button._x000a_&lt;/p&gt;_x000a_"/>
    <d v="2010-07-09T09:36:35"/>
    <n v="0"/>
    <x v="1"/>
    <x v="1"/>
    <b v="1"/>
    <x v="1"/>
    <n v="6"/>
    <n v="40367.592361111114"/>
    <n v="0.80804398148029577"/>
    <n v="534"/>
    <d v="2010-07-09T00:00:00"/>
    <s v="ellistyle@gmail.com"/>
    <x v="2274"/>
  </r>
  <r>
    <n v="2307"/>
    <n v="1"/>
    <x v="575"/>
    <x v="210"/>
    <s v="&lt;p&gt;Sorry for the delay, I had to sort out a file sharing site. This is the link to the file:&lt;/p&gt;_x000a_&lt;p&gt;http://www.keepandshare.com/doc/2056565/improvement-over-nov-2009-xls-july-9-2010-1-25-pm-169k?da=y_x000a_&lt;/p&gt;_x000a_"/>
    <d v="2010-07-09T12:27:41"/>
    <n v="0"/>
    <x v="8"/>
    <x v="0"/>
    <b v="1"/>
    <x v="0"/>
    <n v="6"/>
    <n v="40362.300694444442"/>
    <n v="0"/>
    <n v="534"/>
    <d v="2010-07-09T00:00:00"/>
    <n v="0"/>
    <x v="2275"/>
  </r>
  <r>
    <n v="2308"/>
    <n v="1"/>
    <x v="575"/>
    <x v="2"/>
    <s v="&lt;p&gt;You need to set Share with Public on this file_x000a_&lt;/p&gt;_x000a_"/>
    <d v="2010-07-09T12:51:45"/>
    <n v="0"/>
    <x v="9"/>
    <x v="1"/>
    <b v="1"/>
    <x v="1"/>
    <n v="6"/>
    <n v="40362.300694444442"/>
    <n v="6.2352430555547471"/>
    <n v="535"/>
    <d v="2010-07-09T00:00:00"/>
    <s v="ptwuk"/>
    <x v="2276"/>
  </r>
  <r>
    <n v="2309"/>
    <n v="1"/>
    <x v="592"/>
    <x v="406"/>
    <s v="&lt;p&gt;How do I create a formula that will allow me to sum columns by a spacific date range off of seperate worksheets&lt;/p&gt;_x000a_&lt;p&gt;EX: &lt;/p&gt;_x000a_&lt;p&gt;A_x0009_B_x0009_C_x0009_D_x0009_E&lt;br /&gt;_x000a_7/5_x0009_.5_x0009_3.33_x0009_.417_x0009_2&lt;br /&gt;_x000a_7/25_x0009_3_x0009_0_x0009_.5_x0009_.667&lt;br /&gt;_x000a_8/6_x0009_0_x0009_0_x0009_0_x0009_.333&lt;br /&gt;_x000a_9/24_x0009_0_x0009_0_x0009_.417_x0009_0&lt;br /&gt;_x000a_10/1_x0009_0_x0009_.917_x0009_.5_x0009_.167&lt;/p&gt;_x000a_&lt;p&gt;Columns B, C, D, and E contains the data i want to add by period dates/column. The period dates are spacific. Period 1  is July 1, 2010 to July 28th 2010. Period 2 is July 29th to Aug 25th. &lt;/p&gt;_x000a_&lt;p&gt;Column A may have multipule entries for any date. There is no way to know how many lines there will be for each period._x000a_&lt;/p&gt;_x000a_"/>
    <d v="2010-07-09T21:25:47"/>
    <n v="0"/>
    <x v="0"/>
    <x v="0"/>
    <b v="0"/>
    <x v="0"/>
    <n v="6"/>
    <n v="40368.892361111109"/>
    <n v="0"/>
    <n v="535"/>
    <d v="2010-07-09T00:00:00"/>
    <n v="0"/>
    <x v="2277"/>
  </r>
  <r>
    <n v="2310"/>
    <n v="1"/>
    <x v="592"/>
    <x v="2"/>
    <s v="&lt;p&gt;Scmidtcm&lt;br /&gt;_x000a_Have a read about Sumproduct at&lt;br /&gt;_x000a_ http://chandoo.org/wp/2009/11/10/excel-sumproduct-formula/&lt;/p&gt;_x000a_&lt;p&gt;The basic sumproduct to do what you want for Column B is&lt;br /&gt;_x000a_=+SUMPRODUCT(1*(A1:A10&amp;gt;=Date(2010,7,1))*(A1:A10&amp;lt;=date(2010,7,28))*(B1:B10))&lt;br /&gt;_x000a_&lt;code&gt;&lt;/code&gt;&lt;br /&gt;_x000a_Or you can use Sumifs&lt;br /&gt;_x000a_=+SUMIFS(B1:B10,A1:A10,&quot;&amp;gt;=&quot;&amp;amp;DATE(2010,7,1),A1:A10,&quot;&amp;lt;=&quot;&amp;amp;DATE(2010,7,28))&lt;/p&gt;_x000a_&lt;p&gt;Change references to Column B to other columns as appropriate.&lt;/p&gt;_x000a_&lt;p&gt;Now if you want to change it so that you can have a variable amount of data without having to use edit the formula's I would use named ranges&lt;/p&gt;_x000a_&lt;p&gt;Set a few Named Ranges as follows&lt;br /&gt;_x000a_ColA: =OFFSET(Sheet1!$A$1,0,0,COUNTA(Sheet1!A:A),1)&lt;br /&gt;_x000a_ColB: =OFFSET(ColA,0,COLUMN(Sheet1!B1)-COLUMN(Sheet1!$A$1))&lt;br /&gt;_x000a_ColC: =OFFSET(ColA,0,COLUMN(Sheet1!C1)-COLUMN(Sheet1!$A$1))&lt;br /&gt;_x000a_ColD: =OFFSET(ColA,0,COLUMN(Sheet1!D1)-COLUMN(Sheet1!$A$1))&lt;br /&gt;_x000a_ColE: =OFFSET(ColA,0,COLUMN(Sheet1!E1)-COLUMN(Sheet1!$A$1))&lt;/p&gt;_x000a_&lt;p&gt;and the change the Sumproduct formulas as below&lt;br /&gt;_x000a_=+SUMPRODUCT(1*(ColA&amp;gt;=DATE(2010,7,1))*(ColA&amp;lt;=DATE(2010,7,28))*(ColB))&lt;/p&gt;_x000a_&lt;p&gt;I would also add a DateFrom and DateTo named range so that your formula is now&lt;br /&gt;_x000a_=+SUMPRODUCT(1*(ColA&amp;gt;=DateFrom)*(ColA&amp;lt;=DateTo)*(ColB))&lt;/p&gt;_x000a_&lt;p&gt;Repeat for Columns C..E_x000a_&lt;/p&gt;_x000a_"/>
    <d v="2010-07-09T23:40:23"/>
    <n v="0"/>
    <x v="1"/>
    <x v="1"/>
    <b v="1"/>
    <x v="1"/>
    <n v="6"/>
    <n v="40368.892361111109"/>
    <n v="9.4016203707724344E-2"/>
    <n v="536"/>
    <d v="2010-07-09T00:00:00"/>
    <s v="schmidtcm"/>
    <x v="2278"/>
  </r>
  <r>
    <n v="2311"/>
    <n v="1"/>
    <x v="589"/>
    <x v="405"/>
    <s v="&lt;p&gt;One small question. Please find below the question I have.&lt;/p&gt;_x000a_&lt;p&gt;1. I am planning to use solver.&lt;br /&gt;_x000a_2. How can I permanently embed solver function on to a form control. So the user could just change the value and the output table will be updated. I dont want the user to go to solver tab and do it. It will be easy for the management if it is included in some sort of control. Can we do that in excel?&lt;br /&gt;_x000a_3. I asked many people and they say that it cannot be done in excel.&lt;/p&gt;_x000a_&lt;p&gt;Please let me know..&lt;/p&gt;_x000a_&lt;p&gt;Thanks for the support._x000a_&lt;/p&gt;_x000a_"/>
    <d v="2010-07-10T11:26:10"/>
    <n v="0"/>
    <x v="4"/>
    <x v="0"/>
    <b v="1"/>
    <x v="0"/>
    <n v="7"/>
    <n v="40366.890277777777"/>
    <n v="0"/>
    <n v="536"/>
    <d v="2010-07-10T00:00:00"/>
    <n v="0"/>
    <x v="2279"/>
  </r>
  <r>
    <n v="2312"/>
    <n v="1"/>
    <x v="589"/>
    <x v="2"/>
    <s v="&lt;p&gt;Dilishan&lt;br /&gt;_x000a_You can use a VBA Custom form and an associated macros to setup and or change the constraints of a Solver problem.&lt;br /&gt;_x000a_This way the user doesn't have to play with the Solver dialog_x000a_&lt;/p&gt;_x000a_"/>
    <d v="2010-07-11T02:43:28"/>
    <n v="0"/>
    <x v="5"/>
    <x v="1"/>
    <b v="1"/>
    <x v="1"/>
    <n v="1"/>
    <n v="40366.890277777777"/>
    <n v="3.2232407407427672"/>
    <n v="537"/>
    <d v="2010-07-11T00:00:00"/>
    <s v="dilishan"/>
    <x v="2280"/>
  </r>
  <r>
    <n v="2313"/>
    <n v="1"/>
    <x v="593"/>
    <x v="397"/>
    <s v="&lt;p&gt;How to do conditional formating, I am trying to do the conditional formatting. Please help. Please give the link if possible in a video tutorial.&lt;/p&gt;_x000a_&lt;p&gt;Thanks in advance for the solution provider._x000a_&lt;/p&gt;_x000a_"/>
    <d v="2010-07-11T06:41:51"/>
    <n v="0"/>
    <x v="0"/>
    <x v="0"/>
    <b v="0"/>
    <x v="0"/>
    <n v="1"/>
    <n v="40370.27847222222"/>
    <n v="0"/>
    <n v="537"/>
    <d v="2010-07-11T00:00:00"/>
    <n v="0"/>
    <x v="2281"/>
  </r>
  <r>
    <n v="2314"/>
    <n v="1"/>
    <x v="593"/>
    <x v="2"/>
    <s v="&lt;p&gt;Have you had a read of some of the posts by Chandoo?&lt;/p&gt;_x000a_&lt;p&gt;Like&lt;br /&gt;_x000a_http://chandoo.org/wp/2009/03/13/excel-conditional-formatting-basics/&lt;br /&gt;_x000a_&amp;amp;&lt;br /&gt;_x000a_http://chandoo.org/wp/2008/03/13/want-to-be-an-excel-conditional-formatting-rock-star-read-this/_x000a_&lt;/p&gt;_x000a_"/>
    <d v="2010-07-11T07:16:33"/>
    <n v="0"/>
    <x v="1"/>
    <x v="1"/>
    <b v="1"/>
    <x v="1"/>
    <n v="1"/>
    <n v="40370.27847222222"/>
    <n v="2.4687500001164153E-2"/>
    <n v="538"/>
    <d v="2010-07-11T00:00:00"/>
    <s v="gopalakrishnarao1"/>
    <x v="2282"/>
  </r>
  <r>
    <n v="2315"/>
    <n v="1"/>
    <x v="593"/>
    <x v="163"/>
    <s v="&lt;p&gt;Hi,&lt;/p&gt;_x000a_&lt;p&gt;More tutorials here&lt;/p&gt;_x000a_&lt;p&gt;http://www.contextures.com/xlcondFormat01.html&lt;/p&gt;_x000a_&lt;p&gt;&amp;amp;&lt;/p&gt;_x000a_&lt;p&gt;http://excel.tips.net/E186_Conditional_Formatting.html_x000a_&lt;/p&gt;_x000a_"/>
    <d v="2010-07-11T20:43:13"/>
    <n v="0"/>
    <x v="2"/>
    <x v="0"/>
    <b v="1"/>
    <x v="0"/>
    <n v="1"/>
    <n v="40370.27847222222"/>
    <n v="0"/>
    <n v="538"/>
    <d v="2010-07-11T00:00:00"/>
    <n v="0"/>
    <x v="2283"/>
  </r>
  <r>
    <n v="2316"/>
    <n v="1"/>
    <x v="577"/>
    <x v="360"/>
    <s v="&lt;p&gt;No luck in converting 2007 Word doc/FORM into 2007 Excel. An example would be great...any thoughts?_x000a_&lt;/p&gt;_x000a_"/>
    <d v="2010-07-12T04:20:49"/>
    <n v="0"/>
    <x v="3"/>
    <x v="0"/>
    <b v="1"/>
    <x v="0"/>
    <n v="2"/>
    <n v="40363.174305555556"/>
    <n v="0"/>
    <n v="538"/>
    <d v="2010-07-12T00:00:00"/>
    <n v="0"/>
    <x v="2284"/>
  </r>
  <r>
    <n v="2317"/>
    <n v="1"/>
    <x v="575"/>
    <x v="210"/>
    <s v="&lt;p&gt;Sorry, I was away for the weekend - I have now changed this to Public. Can I also ask you if it is possible for me to get an automtatic email notification when anyone sends a reply or addds to a post? I have searched to see if the forum does this facitlity, but cannot find anything. I apologise if I am going off subject._x000a_&lt;/p&gt;_x000a_"/>
    <d v="2010-07-12T08:36:57"/>
    <n v="0"/>
    <x v="10"/>
    <x v="0"/>
    <b v="1"/>
    <x v="0"/>
    <n v="2"/>
    <n v="40362.300694444442"/>
    <n v="0"/>
    <n v="538"/>
    <d v="2010-07-12T00:00:00"/>
    <n v="0"/>
    <x v="2285"/>
  </r>
  <r>
    <n v="2318"/>
    <n v="1"/>
    <x v="575"/>
    <x v="2"/>
    <s v="&lt;p&gt;Ptwuk&lt;br /&gt;_x000a_Your problem is the &quot;N/a&quot; values in Columns F &amp;amp; G which are text values and hence stuff up the calc's hence the #VALUE! error, You Can't have a zero value either as you'll get a a #DIV/0! error&lt;/p&gt;_x000a_&lt;p&gt;Solution: Seeing as the Sumproduct is only counting column A when Col F is between 100 + 105% of Col G can you just set both Col F &amp;amp; G to 100% and hence it won't trigger the count?_x000a_&lt;/p&gt;_x000a_"/>
    <d v="2010-07-12T10:10:40"/>
    <n v="0"/>
    <x v="11"/>
    <x v="1"/>
    <b v="1"/>
    <x v="1"/>
    <n v="2"/>
    <n v="40362.300694444442"/>
    <n v="9.1233796296291985"/>
    <n v="539"/>
    <d v="2010-07-12T00:00:00"/>
    <s v="ptwuk"/>
    <x v="2286"/>
  </r>
  <r>
    <n v="2319"/>
    <n v="1"/>
    <x v="579"/>
    <x v="371"/>
    <s v="&lt;p&gt;I've done some searching around and get the imporession this was something quite a few Pivot table users have asked about. A possible way to do it is by adding helper columns and making the calculation there. I'm still working on it, but if anyone has ideas let me know.&lt;/p&gt;_x000a_&lt;p&gt;Thanks&lt;br /&gt;_x000a_Michael._x000a_&lt;/p&gt;_x000a_"/>
    <d v="2010-07-12T12:28:10"/>
    <n v="0"/>
    <x v="1"/>
    <x v="0"/>
    <b v="1"/>
    <x v="0"/>
    <n v="2"/>
    <n v="40364.584027777775"/>
    <n v="0"/>
    <n v="539"/>
    <d v="2010-07-12T00:00:00"/>
    <n v="0"/>
    <x v="2287"/>
  </r>
  <r>
    <n v="2320"/>
    <n v="1"/>
    <x v="594"/>
    <x v="371"/>
    <s v="&lt;p&gt;Hi&lt;/p&gt;_x000a_&lt;p&gt;I've recently been handed an Excel file to format - 100's of lines. This could be a really long exercise if I work through it manually, so I wondered if a macro could help.&lt;/p&gt;_x000a_&lt;p&gt;My job is too:&lt;/p&gt;_x000a_&lt;p&gt;1. Delete the rows where Dot&amp;amp;Dot&amp;amp;Dash are used at the beginning and together. Then;&lt;br /&gt;_x000a_2.Go through the list again and remove the remaining Dots&amp;amp;Dash characters &lt;strong&gt;without deleting&lt;/strong&gt; the rows.&lt;br /&gt;_x000a_I'm hoping that this should then leave my new formatted list aligned to the left.&lt;/p&gt;_x000a_&lt;p&gt;Anyway if any of you can point me to the correct things to put into a suitable Macro then it would be really appreciated (and save me hours of work, as I feel this isn't the only sheet they have formatted in this way).&lt;/p&gt;_x000a_&lt;p&gt;Many thanks&lt;/p&gt;_x000a_&lt;p&gt;Mike.&lt;/p&gt;_x000a_&lt;p&gt;Here's a link to an image of a little bit of the fiole I'm working on (Thanks Hui for the advice).&lt;br /&gt;_x000a_http://i32.tinypic.com/2hqqm87.jpg_x000a_&lt;/p&gt;_x000a_"/>
    <d v="2010-07-12T12:32:34"/>
    <n v="0"/>
    <x v="0"/>
    <x v="0"/>
    <b v="0"/>
    <x v="0"/>
    <n v="2"/>
    <n v="40371.522222222222"/>
    <n v="0"/>
    <n v="539"/>
    <d v="2010-07-12T00:00:00"/>
    <n v="0"/>
    <x v="2288"/>
  </r>
  <r>
    <n v="2321"/>
    <n v="1"/>
    <x v="594"/>
    <x v="2"/>
    <s v="&lt;p&gt;Post a picture to http://tinypic.com/&lt;br /&gt;_x000a_and then post a link to the image here&lt;br /&gt;_x000a_and have a read of&lt;br /&gt;_x000a_http://chandoo.org/forums/topic/macros-for-deleting-0&lt;br /&gt;_x000a_You should be able to use that code easily_x000a_&lt;/p&gt;_x000a_"/>
    <d v="2010-07-12T12:44:25"/>
    <n v="0"/>
    <x v="1"/>
    <x v="1"/>
    <b v="1"/>
    <x v="1"/>
    <n v="2"/>
    <n v="40371.522222222222"/>
    <n v="8.6226851854007691E-3"/>
    <n v="540"/>
    <d v="2010-07-12T00:00:00"/>
    <s v="NeverHappyMike"/>
    <x v="2289"/>
  </r>
  <r>
    <n v="2322"/>
    <n v="1"/>
    <x v="575"/>
    <x v="210"/>
    <s v="&lt;p&gt;See what you mean - even left just blank it creates a problem. Is there an alternative formula or a way to not count - such as ISBLANK?&lt;/p&gt;_x000a_&lt;p&gt;Also, not sure what you mean with the sumproduct - it should be counting column A if column F is between 100 and 105% of column E not G. Once I can get this cell right I can then use hte same principle to copy across to compare G,H, I etc to E_x000a_&lt;/p&gt;_x000a_"/>
    <d v="2010-07-12T14:51:22"/>
    <n v="0"/>
    <x v="12"/>
    <x v="0"/>
    <b v="1"/>
    <x v="0"/>
    <n v="2"/>
    <n v="40362.300694444442"/>
    <n v="0"/>
    <n v="540"/>
    <d v="2010-07-12T00:00:00"/>
    <n v="0"/>
    <x v="2290"/>
  </r>
  <r>
    <n v="2323"/>
    <n v="1"/>
    <x v="594"/>
    <x v="371"/>
    <s v="&lt;p&gt;Hi&lt;/p&gt;_x000a_&lt;p&gt;I've also posted this question on another forum I often use (www.superuser.com) and a user called &quot;dkusleika&quot; posted a wonderful reply that worked a charm. I tinkered a little to catch some other formats that I needed deleting and it worked perfectly.&lt;/p&gt;_x000a_&lt;p&gt;Important note: He mentioned that when looping through a delete macro it's always best to start from the bottom and delete upwards. Thought you should know. And below is his code. Any comments about it should mention him.&lt;/p&gt;_x000a_&lt;p&gt;Thanks&lt;br /&gt;_x000a_Michael&lt;/p&gt;_x000a_&lt;p&gt;----dkusleika's code below-------&lt;br /&gt;_x000a_Sub DeleteRows()&lt;/p&gt;_x000a_&lt;p&gt;    Dim i As Long&lt;br /&gt;_x000a_    Dim rng As Range&lt;/p&gt;_x000a_&lt;p&gt;    Set rng = Intersect(ActiveSheet.UsedRange, ActiveSheet.Columns(1))&lt;/p&gt;_x000a_&lt;p&gt;    For i = rng.Count To 1 Step -1&lt;br /&gt;_x000a_        If rng.Cells(i).Value Like &quot;..-*&quot; Then&lt;br /&gt;_x000a_            rng.Cells(i).EntireRow.Delete&lt;br /&gt;_x000a_        ElseIf rng.Cells(i).Value Like &quot;.-*&quot; Then&lt;br /&gt;_x000a_            rng.Cells(i).Value = Replace(rng.Cells(i).Value, &quot;.-&quot;, &quot;&quot;, 1, 1)&lt;br /&gt;_x000a_        End If&lt;br /&gt;_x000a_    Next i&lt;/p&gt;_x000a_&lt;p&gt;End Sub_x000a_&lt;/p&gt;_x000a_"/>
    <d v="2010-07-12T15:01:23"/>
    <n v="0"/>
    <x v="2"/>
    <x v="0"/>
    <b v="1"/>
    <x v="0"/>
    <n v="2"/>
    <n v="40371.522222222222"/>
    <n v="0"/>
    <n v="540"/>
    <d v="2010-07-12T00:00:00"/>
    <n v="0"/>
    <x v="2291"/>
  </r>
  <r>
    <n v="2324"/>
    <n v="1"/>
    <x v="575"/>
    <x v="2"/>
    <s v="&lt;p&gt;Now you have a formula you can adjust columns to suit_x000a_&lt;/p&gt;_x000a_"/>
    <d v="2010-07-12T15:24:36"/>
    <n v="0"/>
    <x v="13"/>
    <x v="1"/>
    <b v="1"/>
    <x v="1"/>
    <n v="2"/>
    <n v="40362.300694444442"/>
    <n v="9.3413888888899237"/>
    <n v="541"/>
    <d v="2010-07-12T00:00:00"/>
    <s v="ptwuk"/>
    <x v="2292"/>
  </r>
  <r>
    <n v="2325"/>
    <n v="1"/>
    <x v="594"/>
    <x v="2"/>
    <s v="&lt;p&gt;Michael&lt;br /&gt;_x000a_I am well aware of how to code those type of problems, but thankyou&lt;br /&gt;_x000a_If you are going to Multi post please let us know so we don't waste time reinventing the wheel_x000a_&lt;/p&gt;_x000a_"/>
    <d v="2010-07-12T15:28:18"/>
    <n v="0"/>
    <x v="3"/>
    <x v="1"/>
    <b v="1"/>
    <x v="1"/>
    <n v="2"/>
    <n v="40371.522222222222"/>
    <n v="0.12243055555882165"/>
    <n v="542"/>
    <d v="2010-07-12T00:00:00"/>
    <s v="NeverHappyMike"/>
    <x v="2293"/>
  </r>
  <r>
    <n v="2326"/>
    <n v="1"/>
    <x v="595"/>
    <x v="384"/>
    <s v="&lt;p&gt;Hi,&lt;/p&gt;_x000a_&lt;p&gt;I have to construct a pie chart on a daily basis which has around 8-10 pies in it and it varies with the data. The only problem I am facing is the formatting of the Pie chart as I want the category name, % and value to be on the shaded areas on the pie (Inside the Pie chart). I goto Alignment and then in the custom angle I keep on changing the angle, till the text fits into the pie Is there any way of automating the formatting, as it is taking a very long time for me to format these thing inside the pie._x000a_&lt;/p&gt;_x000a_"/>
    <d v="2010-07-12T16:07:11"/>
    <n v="0"/>
    <x v="0"/>
    <x v="0"/>
    <b v="0"/>
    <x v="0"/>
    <n v="2"/>
    <n v="40371.671527777777"/>
    <n v="0"/>
    <n v="542"/>
    <d v="2010-07-12T00:00:00"/>
    <n v="0"/>
    <x v="2294"/>
  </r>
  <r>
    <n v="2327"/>
    <n v="1"/>
    <x v="585"/>
    <x v="401"/>
    <s v="&lt;p&gt;Thank you for the code. When I copy and paste it into a new module, I get the following error message on the line that states &quot;Worksheets(i).Select&quot;: &quot;Run-time error '1004': Select method of Worksheet class failed. I am using MS Office 2007. Should I be specifically referencing the Worksheet?_x000a_&lt;/p&gt;_x000a_"/>
    <d v="2010-07-12T17:21:29"/>
    <n v="0"/>
    <x v="2"/>
    <x v="0"/>
    <b v="1"/>
    <x v="0"/>
    <n v="2"/>
    <n v="40365.703472222223"/>
    <n v="0"/>
    <n v="542"/>
    <d v="2010-07-12T00:00:00"/>
    <n v="0"/>
    <x v="2295"/>
  </r>
  <r>
    <n v="2328"/>
    <n v="1"/>
    <x v="585"/>
    <x v="401"/>
    <s v="&lt;p&gt;Ok, I figured out that I needed to use the term &quot;Activate&quot; versus &quot;Select&quot;. Now it moves throughout the worksheets. The problem now is that I want to have the code only move to the next Visible worksheet. Any hidden worksheets should not be shown as they are the analysis layer of the workbook.&lt;/p&gt;_x000a_&lt;p&gt;I also noticed that the timer sat for a few seconds on the first sheet, and then navigated through the next sheets very quickly. In the Pause variable, what does the &quot;3&quot; represent? 3 seconds? How do I make it show each sheet for 30 seconds?&lt;/p&gt;_x000a_&lt;p&gt;Sorry for all the questions, but I am a beginner with VBA and am trying to update our console reporting in a more professional manner._x000a_&lt;/p&gt;_x000a_"/>
    <d v="2010-07-12T18:22:07"/>
    <n v="0"/>
    <x v="3"/>
    <x v="0"/>
    <b v="1"/>
    <x v="0"/>
    <n v="2"/>
    <n v="40365.703472222223"/>
    <n v="0"/>
    <n v="542"/>
    <d v="2010-07-12T00:00:00"/>
    <n v="0"/>
    <x v="2296"/>
  </r>
  <r>
    <n v="2329"/>
    <n v="1"/>
    <x v="579"/>
    <x v="163"/>
    <s v="&lt;p&gt;Hi,&lt;/p&gt;_x000a_&lt;p&gt;Here's a good place to start learning about Pivot Tables take a look in the tutorials here&lt;/p&gt;_x000a_&lt;p&gt;http://www.contextures.com/xlPivot01.html_x000a_&lt;/p&gt;_x000a_"/>
    <d v="2010-07-12T19:48:18"/>
    <n v="0"/>
    <x v="2"/>
    <x v="0"/>
    <b v="1"/>
    <x v="0"/>
    <n v="2"/>
    <n v="40364.584027777775"/>
    <n v="0"/>
    <n v="542"/>
    <d v="2010-07-12T00:00:00"/>
    <n v="0"/>
    <x v="2297"/>
  </r>
  <r>
    <n v="2330"/>
    <n v="1"/>
    <x v="585"/>
    <x v="401"/>
    <s v="&lt;p&gt;After working through it this afternoon, I figured out that a nested IF statement inside the Loop worked to check to see if the worksheet was active before executing the rest of the code inside the loop. This stopped the Loop from cycling through each of the hidden worksheets and only cycling through the visible ones. I also figured out that the &quot;Pause&quot; variable was in seconds and so I increased the variable from 3 to 30 and it cycles through the visible worksheets nicely.&lt;/p&gt;_x000a_&lt;p&gt;The only caviat to doing this process is that you cannot navigate away from the spreadsheet while it is running the module. If you do, Excel stops responding and you have to close the application completely. This truly will only work on a machine that is dedicated to running the Excel workbook and nothing else. (No multi-tasking allowed! Unless of course someone knows the work around for that.)  :)&lt;/p&gt;_x000a_&lt;p&gt;Thanks again for getting me started on the road to success. This site is wonderful!_x000a_&lt;/p&gt;_x000a_"/>
    <d v="2010-07-12T20:10:03"/>
    <n v="0"/>
    <x v="4"/>
    <x v="0"/>
    <b v="1"/>
    <x v="0"/>
    <n v="2"/>
    <n v="40365.703472222223"/>
    <n v="0"/>
    <n v="542"/>
    <d v="2010-07-12T00:00:00"/>
    <n v="0"/>
    <x v="2298"/>
  </r>
  <r>
    <n v="2331"/>
    <n v="1"/>
    <x v="585"/>
    <x v="2"/>
    <s v="&lt;p&gt;The code below allows for Hidden Worksheets&lt;br /&gt;_x000a_the 2 extra lines are&lt;br /&gt;_x000a_If Worksheets(i).Visible = &quot;False&quot; Then GoTo 10&lt;br /&gt;_x000a_&amp;amp;&lt;br /&gt;_x000a_10:&lt;/p&gt;_x000a_&lt;pre&gt;&lt;code&gt;Sub TabShow()_x000a__x000a_Dim i As Integer_x000a_Dim Pause As Double_x000a__x000a_Pause = 3 &amp;#39;Pause delay in seconds_x000a_Loops = 3 &amp;#39;How many loops do you want to do_x000a__x000a_For j = 1 To Loops_x000a__x000a_    For i = 1 To Worksheets.Count_x000a__x000a_        If Worksheets(i).Visible = &amp;quot;False&amp;quot; Then GoTo 10 &amp;#39;Checks for Hidden worksheets and skips if hidden_x000a_        Worksheets(i).Activate &amp;#39;Select the next worksheet_x000a__x000a_        x = Timer_x000a_        While Timer - x &amp;lt; Pause &amp;#39;This does the pausing_x000a_        Wend_x000a_10: &amp;#39;This is just a place marker_x000a_    Next i_x000a_Next j_x000a__x000a_End Sub&lt;/code&gt;&lt;/pre&gt;_x000a_"/>
    <d v="2010-07-12T23:43:10"/>
    <n v="0"/>
    <x v="5"/>
    <x v="1"/>
    <b v="1"/>
    <x v="1"/>
    <n v="2"/>
    <n v="40365.703472222223"/>
    <n v="6.2848379629649571"/>
    <n v="543"/>
    <d v="2010-07-12T00:00:00"/>
    <s v="DynamiteMom"/>
    <x v="2299"/>
  </r>
  <r>
    <n v="2332"/>
    <n v="1"/>
    <x v="595"/>
    <x v="2"/>
    <s v="&lt;p&gt;Have you tried saving an established Pie Chart as a Template&lt;br /&gt;_x000a_and then loading the Template onto the new chart?_x000a_&lt;/p&gt;_x000a_"/>
    <d v="2010-07-12T23:46:50"/>
    <n v="0"/>
    <x v="1"/>
    <x v="1"/>
    <b v="1"/>
    <x v="1"/>
    <n v="2"/>
    <n v="40371.671527777777"/>
    <n v="0.31932870370656019"/>
    <n v="544"/>
    <d v="2010-07-12T00:00:00"/>
    <s v="srinidhi"/>
    <x v="2300"/>
  </r>
  <r>
    <n v="2333"/>
    <n v="1"/>
    <x v="579"/>
    <x v="2"/>
    <s v="&lt;p&gt;Mike&lt;br /&gt;_x000a_Have you tried&lt;br /&gt;_x000a_Right Click on the Field you want to see&lt;br /&gt;_x000a_goto &lt;strong&gt;Value Field Settings&lt;/strong&gt;&lt;br /&gt;_x000a_&lt;strong&gt;Show Value as Tab&lt;/strong&gt;&lt;br /&gt;_x000a_Show Values as &lt;strong&gt;&quot;% of Total&quot;&lt;/strong&gt; or &lt;strong&gt;&quot;% of Column&quot;&lt;/strong&gt;_x000a_&lt;/p&gt;_x000a_"/>
    <d v="2010-07-13T00:30:18"/>
    <n v="0"/>
    <x v="3"/>
    <x v="1"/>
    <b v="1"/>
    <x v="1"/>
    <n v="3"/>
    <n v="40364.584027777775"/>
    <n v="7.4370138888916699"/>
    <n v="545"/>
    <d v="2010-07-13T00:00:00"/>
    <s v="NeverHappyMike"/>
    <x v="2301"/>
  </r>
  <r>
    <n v="2334"/>
    <n v="1"/>
    <x v="596"/>
    <x v="407"/>
    <s v="&lt;p&gt;Hello,&lt;/p&gt;_x000a_&lt;p&gt;How do I change default fill colour in excel 2007. I have already modified the colours in excel options -&amp;gt; save -&amp;gt; color . But when I go back to my fill colour option it won't show these colour there. I was able to get this in excel 2003.&lt;/p&gt;_x000a_&lt;p&gt;Kindly help.._x000a_&lt;/p&gt;_x000a_"/>
    <d v="2010-07-13T04:21:50"/>
    <n v="0"/>
    <x v="0"/>
    <x v="0"/>
    <b v="0"/>
    <x v="0"/>
    <n v="3"/>
    <n v="40372.181250000001"/>
    <n v="0"/>
    <n v="545"/>
    <d v="2010-07-13T00:00:00"/>
    <n v="0"/>
    <x v="2302"/>
  </r>
  <r>
    <n v="2335"/>
    <n v="1"/>
    <x v="596"/>
    <x v="2"/>
    <s v="&lt;p&gt;Have a read of&lt;br /&gt;_x000a_http://support.microsoft.com/kb/288412&lt;br /&gt;_x000a_&lt;code&gt;&lt;/code&gt;&lt;br /&gt;_x000a_and&lt;br /&gt;_x000a_&lt;code&gt;&lt;/code&gt;&lt;br /&gt;_x000a_http://ezinearticles.com/?How-to-Change-Default-Colors-of-Excel-2007-Chart-Series&amp;amp;id=3796290&lt;br /&gt;_x000a_&lt;code&gt;&lt;/code&gt;&lt;br /&gt;_x000a_or here for a good video tutorial&lt;br /&gt;_x000a_http://www.excelcharts.com/blog/free-tutorials/&lt;/p&gt;_x000a_&lt;p&gt;(&lt;strong&gt;Fixed Link &lt;/strong&gt;)_x000a_&lt;/p&gt;_x000a_"/>
    <d v="2010-07-13T06:02:11"/>
    <n v="0"/>
    <x v="1"/>
    <x v="1"/>
    <b v="1"/>
    <x v="1"/>
    <n v="3"/>
    <n v="40372.181250000001"/>
    <n v="7.0266203700157348E-2"/>
    <n v="546"/>
    <d v="2010-07-13T00:00:00"/>
    <s v="namy"/>
    <x v="2303"/>
  </r>
  <r>
    <n v="2336"/>
    <n v="1"/>
    <x v="596"/>
    <x v="163"/>
    <s v="&lt;p&gt;@Hui,&lt;/p&gt;_x000a_&lt;p&gt;Hi, where is the video tutorial?_x000a_&lt;/p&gt;_x000a_"/>
    <d v="2010-07-13T06:40:24"/>
    <n v="0"/>
    <x v="2"/>
    <x v="0"/>
    <b v="1"/>
    <x v="0"/>
    <n v="3"/>
    <n v="40372.181250000001"/>
    <n v="0"/>
    <n v="546"/>
    <d v="2010-07-13T00:00:00"/>
    <n v="0"/>
    <x v="2304"/>
  </r>
  <r>
    <n v="2337"/>
    <n v="1"/>
    <x v="596"/>
    <x v="2"/>
    <s v="&lt;p&gt;whoops, wrong link&lt;br /&gt;_x000a_It is fixed now_x000a_&lt;/p&gt;_x000a_"/>
    <d v="2010-07-13T07:51:40"/>
    <n v="0"/>
    <x v="3"/>
    <x v="1"/>
    <b v="1"/>
    <x v="1"/>
    <n v="3"/>
    <n v="40372.181250000001"/>
    <n v="0.14629629629780538"/>
    <n v="547"/>
    <d v="2010-07-13T00:00:00"/>
    <s v="namy"/>
    <x v="2305"/>
  </r>
  <r>
    <n v="2338"/>
    <n v="1"/>
    <x v="575"/>
    <x v="210"/>
    <s v="&lt;p&gt;Don't know what you mean by your last post - did you see what I replied?_x000a_&lt;/p&gt;_x000a_"/>
    <d v="2010-07-13T12:39:32"/>
    <n v="0"/>
    <x v="14"/>
    <x v="0"/>
    <b v="1"/>
    <x v="0"/>
    <n v="3"/>
    <n v="40362.300694444442"/>
    <n v="0"/>
    <n v="547"/>
    <d v="2010-07-13T00:00:00"/>
    <n v="0"/>
    <x v="2306"/>
  </r>
  <r>
    <n v="2339"/>
    <n v="1"/>
    <x v="575"/>
    <x v="2"/>
    <s v="&lt;p&gt;Ptwuk, In response to your&lt;br /&gt;_x000a_&quot;Also, not sure what you mean with the sumproduct - it should be counting column A if column F is between 100 and 105% of column E not G. Once I can get this cell right I can then use hte same principle to copy across to compare G,H, I etc to E&quot;&lt;/p&gt;_x000a_&lt;p&gt;The formula is correct but it is referring to the wrong columns, you can adjust it to suit_x000a_&lt;/p&gt;_x000a_"/>
    <d v="2010-07-13T13:18:33"/>
    <n v="0"/>
    <x v="15"/>
    <x v="1"/>
    <b v="1"/>
    <x v="1"/>
    <n v="3"/>
    <n v="40362.300694444442"/>
    <n v="10.253854166665406"/>
    <n v="548"/>
    <d v="2010-07-13T00:00:00"/>
    <s v="ptwuk"/>
    <x v="2307"/>
  </r>
  <r>
    <n v="2340"/>
    <n v="1"/>
    <x v="597"/>
    <x v="408"/>
    <s v="&lt;p&gt;Hello everyone,&lt;/p&gt;_x000a_&lt;p&gt;I am given the task to create a dynamic dashboard within a few weeks and I want to give the user the capability to have some sort of form control to choose which groups of users to compare. &lt;/p&gt;_x000a_&lt;p&gt;I was able to do the following Excel - but it was only with three checkbox form controls. There will definitely be more than 3 users to compare. &lt;/p&gt;_x000a_&lt;p&gt;(Sorry I am very inexperienced with Macros and VBA) But is there a macro I could perform to create form controls for the rest of the users? &lt;/p&gt;_x000a_&lt;p&gt;How might I go about creating a form control for the different types of users? (Users in different groups) &lt;/p&gt;_x000a_&lt;p&gt;http://cid-9a617fc298848959.office.live.com/view.aspx/.Public/23200Success.xlsx&lt;/p&gt;_x000a_&lt;p&gt;Thanks!!&lt;/p&gt;_x000a_&lt;p&gt;Jade_x000a_&lt;/p&gt;_x000a_"/>
    <d v="2010-07-13T14:07:33"/>
    <n v="0"/>
    <x v="0"/>
    <x v="0"/>
    <b v="0"/>
    <x v="0"/>
    <n v="3"/>
    <n v="40372.588194444441"/>
    <n v="0"/>
    <n v="548"/>
    <d v="2010-07-13T00:00:00"/>
    <n v="0"/>
    <x v="2308"/>
  </r>
  <r>
    <n v="2341"/>
    <n v="1"/>
    <x v="579"/>
    <x v="371"/>
    <s v="&lt;p&gt;@Oldchippy: thanks for the link. I can imagine I'll be using that page quite often.&lt;/p&gt;_x000a_&lt;p&gt;@Hui: that was something i tried but didn't manage to make work. Recently though I have learnt that you can use the same category in the values field more than once. Maybe that will be how I can make it work for me.&lt;/p&gt;_x000a_&lt;p&gt;Thanks again for you input._x000a_&lt;/p&gt;_x000a_"/>
    <d v="2010-07-13T15:05:10"/>
    <n v="0"/>
    <x v="4"/>
    <x v="0"/>
    <b v="1"/>
    <x v="0"/>
    <n v="3"/>
    <n v="40364.584027777775"/>
    <n v="0"/>
    <n v="548"/>
    <d v="2010-07-13T00:00:00"/>
    <n v="0"/>
    <x v="2309"/>
  </r>
  <r>
    <n v="2342"/>
    <n v="1"/>
    <x v="594"/>
    <x v="371"/>
    <s v="&lt;p&gt;@Hui: it was an urgent question so I used all my available resources to see if I could get it answered as quickly as possible. As for the reply and how it's posted, well I thought other non-Excel ninjas might find the code (and it's structure) useful. No offence was meant._x000a_&lt;/p&gt;_x000a_"/>
    <d v="2010-07-13T15:10:35"/>
    <n v="0"/>
    <x v="4"/>
    <x v="0"/>
    <b v="1"/>
    <x v="0"/>
    <n v="3"/>
    <n v="40371.522222222222"/>
    <n v="0"/>
    <n v="548"/>
    <d v="2010-07-13T00:00:00"/>
    <n v="0"/>
    <x v="2310"/>
  </r>
  <r>
    <n v="2343"/>
    <n v="1"/>
    <x v="597"/>
    <x v="158"/>
    <s v="&lt;p&gt;Hi,&lt;/p&gt;_x000a_&lt;p&gt;I think the data validation function could do what you want.&lt;/p&gt;_x000a_&lt;p&gt;Data Validation will allow you to let the user select a value from a list (that you specify). The selection that they then make from the list can be used to drive the data used for your chart etc.&lt;/p&gt;_x000a_&lt;p&gt;Happy to expand if needed._x000a_&lt;/p&gt;_x000a_"/>
    <d v="2010-07-13T20:06:44"/>
    <n v="0"/>
    <x v="1"/>
    <x v="0"/>
    <b v="1"/>
    <x v="0"/>
    <n v="3"/>
    <n v="40372.588194444441"/>
    <n v="0"/>
    <n v="548"/>
    <d v="2010-07-13T00:00:00"/>
    <n v="0"/>
    <x v="2311"/>
  </r>
  <r>
    <n v="2344"/>
    <n v="1"/>
    <x v="575"/>
    <x v="210"/>
    <s v="&lt;p&gt;I still don't see what you are getting at, whihc are the right columns? - can you make the changes and post the file back to a free sharing site so I can see what you mean?_x000a_&lt;/p&gt;_x000a_"/>
    <d v="2010-07-13T20:44:49"/>
    <n v="0"/>
    <x v="16"/>
    <x v="0"/>
    <b v="1"/>
    <x v="0"/>
    <n v="3"/>
    <n v="40362.300694444442"/>
    <n v="0"/>
    <n v="548"/>
    <d v="2010-07-13T00:00:00"/>
    <n v="0"/>
    <x v="2312"/>
  </r>
  <r>
    <n v="2345"/>
    <n v="1"/>
    <x v="575"/>
    <x v="2"/>
    <s v="&lt;p&gt;Ptwuk&lt;br /&gt;_x000a_In cell F125 put the following&lt;br /&gt;_x000a_&lt;code&gt;=SUMPRODUCT((((F3:F117)/(E3:E117))&amp;gt;100%)*(((F3:F117)/(E3:E117))&amp;lt;=105%)*($A$3:$A$117))&lt;/code&gt;&lt;br /&gt;_x000a_Make sure all your values in Columns E..K don't have N/a or blanks&lt;br /&gt;_x000a_Copy across as relevent_x000a_&lt;/p&gt;_x000a_"/>
    <d v="2010-07-13T23:43:53"/>
    <n v="0"/>
    <x v="17"/>
    <x v="1"/>
    <b v="1"/>
    <x v="1"/>
    <n v="3"/>
    <n v="40362.300694444442"/>
    <n v="10.688113425931078"/>
    <n v="549"/>
    <d v="2010-07-13T00:00:00"/>
    <s v="ptwuk"/>
    <x v="2313"/>
  </r>
  <r>
    <n v="2346"/>
    <n v="1"/>
    <x v="597"/>
    <x v="2"/>
    <s v="&lt;p&gt;Jade&lt;br /&gt;_x000a_Also have a look at using Tables for your data&lt;br /&gt;_x000a_http://chandoo.org/wp/2009/09/10/data-tables/&lt;br /&gt;_x000a_Tables have very good sorting and data retrieval properties which may help you without VBA_x000a_&lt;/p&gt;_x000a_"/>
    <d v="2010-07-13T23:49:20"/>
    <n v="0"/>
    <x v="2"/>
    <x v="1"/>
    <b v="1"/>
    <x v="1"/>
    <n v="3"/>
    <n v="40372.588194444441"/>
    <n v="0.40439814815181307"/>
    <n v="550"/>
    <d v="2010-07-13T00:00:00"/>
    <s v="jade"/>
    <x v="2314"/>
  </r>
  <r>
    <n v="2347"/>
    <n v="1"/>
    <x v="598"/>
    <x v="409"/>
    <s v="&lt;p&gt;I work with Excel all day at my job and must frequently change the fill color of the cells.  Is there a way to have more than one colorfill button available so that I don't have to continually go into the chart and select the color I need?  It may only take a second or two to select the color but I literally have to change colors hundreds of times per day and if I had a solution it would probably save 20-25 minutes or more over the course of my workday.  &lt;/p&gt;_x000a_&lt;p&gt;Thanks in advance,&lt;/p&gt;_x000a_&lt;p&gt;Gruntie_x000a_&lt;/p&gt;_x000a_"/>
    <d v="2010-07-14T05:40:24"/>
    <n v="0"/>
    <x v="0"/>
    <x v="0"/>
    <b v="0"/>
    <x v="0"/>
    <n v="4"/>
    <n v="40373.236111111109"/>
    <n v="0"/>
    <n v="550"/>
    <d v="2010-07-14T00:00:00"/>
    <n v="0"/>
    <x v="2315"/>
  </r>
  <r>
    <n v="2348"/>
    <n v="1"/>
    <x v="596"/>
    <x v="407"/>
    <s v="&lt;p&gt;Thanks ... It works now when i create a new theme for the colours i want. Just to check what is the option under save tab -&amp;gt;colours ? How does it impact if i chabge colours here?_x000a_&lt;/p&gt;_x000a_"/>
    <d v="2010-07-14T05:46:06"/>
    <n v="0"/>
    <x v="4"/>
    <x v="0"/>
    <b v="1"/>
    <x v="0"/>
    <n v="4"/>
    <n v="40372.181250000001"/>
    <n v="0"/>
    <n v="550"/>
    <d v="2010-07-14T00:00:00"/>
    <n v="0"/>
    <x v="2316"/>
  </r>
  <r>
    <n v="2349"/>
    <n v="1"/>
    <x v="598"/>
    <x v="2"/>
    <s v="&lt;p&gt;Gruntie&lt;br /&gt;_x000a_Did you read this post ?&lt;/p&gt;_x000a_&lt;p&gt;http://chandoo.org/forums/topic/how-to-change-default-fill-colour-in-excel-2007_x000a_&lt;/p&gt;_x000a_"/>
    <d v="2010-07-14T07:08:58"/>
    <n v="0"/>
    <x v="1"/>
    <x v="1"/>
    <b v="1"/>
    <x v="1"/>
    <n v="4"/>
    <n v="40373.236111111109"/>
    <n v="6.1782407407008577E-2"/>
    <n v="551"/>
    <d v="2010-07-14T00:00:00"/>
    <s v="Gruntie"/>
    <x v="2317"/>
  </r>
  <r>
    <n v="2350"/>
    <n v="1"/>
    <x v="599"/>
    <x v="317"/>
    <s v="&lt;p&gt;I have a cell that contains =VLOOKUP(P5,Support!$G$13:$H$40,2,FALSE).&lt;/p&gt;_x000a_&lt;p&gt;P5 should contain a 4 digit folder code typed by the user, however because I suspect what they will do is copy and paste the full file path in &quot;1900 Appointments and ToR&quot; rather than just 1900.&lt;/p&gt;_x000a_&lt;p&gt;as such I tried using =VLOOKUP(Left(P5,4),Support!$G$13:$H$40,2,FALSE). but that returns a #N/A error._x000a_&lt;/p&gt;_x000a_"/>
    <d v="2010-07-14T09:12:15"/>
    <n v="0"/>
    <x v="0"/>
    <x v="0"/>
    <b v="0"/>
    <x v="0"/>
    <n v="4"/>
    <n v="40373.383333333331"/>
    <n v="0"/>
    <n v="551"/>
    <d v="2010-07-14T00:00:00"/>
    <n v="0"/>
    <x v="2318"/>
  </r>
  <r>
    <n v="2351"/>
    <n v="1"/>
    <x v="599"/>
    <x v="121"/>
    <s v="&lt;p&gt;The result of the Left() formula will be text, your list probably contains numbers. Use Value(Left(P5,4)) to change the text into a number._x000a_&lt;/p&gt;_x000a_"/>
    <d v="2010-07-14T10:08:17"/>
    <n v="0"/>
    <x v="1"/>
    <x v="0"/>
    <b v="1"/>
    <x v="0"/>
    <n v="4"/>
    <n v="40373.383333333331"/>
    <n v="0"/>
    <n v="551"/>
    <d v="2010-07-14T00:00:00"/>
    <n v="0"/>
    <x v="2319"/>
  </r>
  <r>
    <n v="2352"/>
    <n v="1"/>
    <x v="575"/>
    <x v="210"/>
    <s v="&lt;p&gt;Thanks for that - it does work perfectly if I remove the N/a's. But I need to have N/a or something that will not be counted (a zero is no good either)The reason I need this is that sometimes an area does not report their figures for one month, but do so for the next month - my solution was to enter N\a or leave it blank. Is there any way I can accomodate this?_x000a_&lt;/p&gt;_x000a_"/>
    <d v="2010-07-14T10:33:58"/>
    <n v="0"/>
    <x v="18"/>
    <x v="0"/>
    <b v="1"/>
    <x v="0"/>
    <n v="4"/>
    <n v="40362.300694444442"/>
    <n v="0"/>
    <n v="551"/>
    <d v="2010-07-14T00:00:00"/>
    <n v="0"/>
    <x v="2320"/>
  </r>
  <r>
    <n v="2353"/>
    <n v="1"/>
    <x v="599"/>
    <x v="317"/>
    <s v="&lt;p&gt;Thank you TessaES,&lt;/p&gt;_x000a_&lt;p&gt;That solution worked_x000a_&lt;/p&gt;_x000a_"/>
    <d v="2010-07-14T10:44:33"/>
    <n v="0"/>
    <x v="2"/>
    <x v="0"/>
    <b v="1"/>
    <x v="0"/>
    <n v="4"/>
    <n v="40373.383333333331"/>
    <n v="0"/>
    <n v="551"/>
    <d v="2010-07-14T00:00:00"/>
    <n v="0"/>
    <x v="2321"/>
  </r>
  <r>
    <n v="2354"/>
    <n v="1"/>
    <x v="582"/>
    <x v="399"/>
    <s v="&lt;p&gt;Is this impossible, or none of you faced yet this issue?_x000a_&lt;/p&gt;_x000a_"/>
    <d v="2010-07-14T11:07:54"/>
    <n v="0"/>
    <x v="1"/>
    <x v="0"/>
    <b v="1"/>
    <x v="0"/>
    <n v="4"/>
    <n v="40365.467361111114"/>
    <n v="0"/>
    <n v="551"/>
    <d v="2010-07-14T00:00:00"/>
    <n v="0"/>
    <x v="2322"/>
  </r>
  <r>
    <n v="2355"/>
    <n v="1"/>
    <x v="582"/>
    <x v="2"/>
    <s v="&lt;p&gt;Neagu&lt;br /&gt;_x000a_Try copy and paste the following code into a code module in VBA&lt;br /&gt;_x000a_It assumes that&lt;br /&gt;_x000a_Column A has a List of names&lt;br /&gt;_x000a_Column B has a List of Hyperlinks&lt;br /&gt;_x000a_Adjust ranges in For Each row to suit&lt;/p&gt;_x000a_&lt;p&gt;This version will show you the Dead Hyperlinks and Shade them Yellow&lt;/p&gt;_x000a_&lt;pre&gt;&lt;code&gt;Option Explicit_x000a_Sub DeadHyperlinks()_x000a_&amp;#39;_x000a_&amp;#39; Find Dead Hyperlinks_x000a_&amp;#39; by_x000a_&amp;#39; Hui_x000a_&amp;#39;_x000a_Dim c As Range_x000a__x000a_For Each c In Worksheets(&amp;quot;Sheet1&amp;quot;).Range(&amp;quot;B1:B10&amp;quot;) &amp;#39;Change range to suit_x000a__x000a_    If c.Value = &amp;quot;&amp;quot; Then End_x000a__x000a_    If FileExists(c.Hyperlinks(1).Address) = &amp;quot;False&amp;quot; Then_x000a_        MsgBox &amp;quot;Row &amp;quot; + Str(c.Row) + &amp;quot; - &amp;quot; + Cells(c.Row, 1) + &amp;quot; Is Dead&amp;quot; &amp;#39;Display message if dead_x000a_        With c.Interior &amp;#39;Color cell with dead link Yellow_x000a_            .Pattern = xlSolid_x000a_            .PatternColorIndex = xlAutomatic_x000a_            .Color = 65535_x000a_        End With_x000a__x000a_    End If_x000a_Next_x000a__x000a_End Sub_x000a__x000a_Function FileExists(PathName As String) As Boolean_x000a__x000a_    Dim Temp As Integer_x000a__x000a_    On Error Resume Next      &amp;#39;Ignore errors_x000a__x000a_    Temp = GetAttr(PathName)_x000a__x000a_    Select Case Err.Number      &amp;#39;Check if error exists and set response_x000a_    Case Is = 0_x000a_        FileExists = True_x000a_    Case Else_x000a_        FileExists = False_x000a_    End Select_x000a__x000a_    On Error GoTo 0      &amp;#39;Resume error checking_x000a__x000a_End Function&lt;/code&gt;&lt;/pre&gt;_x000a_"/>
    <d v="2010-07-14T12:22:39"/>
    <n v="0"/>
    <x v="2"/>
    <x v="1"/>
    <b v="1"/>
    <x v="1"/>
    <n v="4"/>
    <n v="40365.467361111114"/>
    <n v="8.0483680555553292"/>
    <n v="552"/>
    <d v="2010-07-14T00:00:00"/>
    <s v="neagu_2003"/>
    <x v="2323"/>
  </r>
  <r>
    <n v="2356"/>
    <n v="1"/>
    <x v="582"/>
    <x v="2"/>
    <s v="&lt;p&gt;This version will find and delete the entire row of a Dead Hyperlink&lt;/p&gt;_x000a_&lt;p&gt;Make sure you backup first&lt;/p&gt;_x000a_&lt;pre&gt;&lt;code&gt;Option Explicit_x000a__x000a_Sub DeadHyperlinks()_x000a_&amp;#39;_x000a_&amp;#39; Find and Delete, Dead Hyperlinks_x000a_&amp;#39; by_x000a_&amp;#39; Hui_x000a_&amp;#39;_x000a_Dim WS As String_x000a_Dim rng As Range_x000a_Dim i As Integer_x000a_Dim j As Integer_x000a_j = 0_x000a_WS = &amp;quot;Sheet1&amp;quot; &amp;#39;set worksheet name_x000a__x000a_Set rng = Intersect(ActiveSheet.UsedRange, ActiveSheet.Columns(1))_x000a__x000a_For i = rng.Count To 1 Step -1_x000a_    If Worksheets(WS).Cells(i, 2).Value &amp;lt;&amp;gt; &amp;quot;&amp;quot; Then_x000a_        If FileExists(Worksheets(WS).Cells(i, 2).Hyperlinks(1).Address) = &amp;quot;False&amp;quot; Then_x000a_            j = j + 1_x000a_            Worksheets(WS).Cells(i, 1).EntireRow.Delete_x000a_        End If_x000a_    End If_x000a_Next_x000a__x000a_MsgBox Str(j) + &amp;quot; rows deleted&amp;quot;_x000a__x000a_End Sub_x000a__x000a_Function FileExists(PathName As String) As Boolean_x000a__x000a_    Dim Temp As Integer_x000a__x000a_    On Error Resume Next      &amp;#39;Ignore errors_x000a__x000a_    Temp = GetAttr(PathName)_x000a__x000a_    Select Case Err.Number      &amp;#39;Check if error exists and set response_x000a_    Case Is = 0_x000a_        FileExists = True_x000a_    Case Else_x000a_        FileExists = False_x000a_    End Select_x000a__x000a_    On Error GoTo 0      &amp;#39;Resume error checking_x000a__x000a_End Function&lt;/code&gt;&lt;/pre&gt;_x000a_&lt;p&gt;Note: The 2 Macros above will not work for Web Hyperlinks only Local and Network File Hyperlinks_x000a_&lt;/p&gt;_x000a_"/>
    <d v="2010-07-14T13:07:51"/>
    <n v="0"/>
    <x v="3"/>
    <x v="1"/>
    <b v="1"/>
    <x v="1"/>
    <n v="4"/>
    <n v="40365.467361111114"/>
    <n v="8.0797569444403052"/>
    <n v="553"/>
    <d v="2010-07-14T00:00:00"/>
    <s v="neagu_2003"/>
    <x v="2324"/>
  </r>
  <r>
    <n v="2357"/>
    <n v="1"/>
    <x v="597"/>
    <x v="408"/>
    <s v="&lt;p&gt;Thanks Clarity and Hui for the insight!&lt;/p&gt;_x000a_&lt;p&gt;I found so much on pivot tables, that I completely dismissed using regular tables.&lt;br /&gt;_x000a_I used the &quot;Totals Row&quot; function, but for some reason, I can't seem to chart the data in that row. Is there something additional I must do to chart the data in the Totals Row? &lt;/p&gt;_x000a_&lt;p&gt;About Data Validation, I found this: http://www.contextures.com/xldataval02.html&lt;/p&gt;_x000a_&lt;p&gt;I sort of understand how I can create drop downs for different categories.&lt;br /&gt;_x000a_Do you have an example of how to format the data points under each category? (i.e. When selecting a specific category through the drop down, having the datasets appear. (Somewhat like a show/hide function) &lt;/p&gt;_x000a_&lt;p&gt;Thanks again for all your help!&lt;/p&gt;_x000a_&lt;p&gt;Jade_x000a_&lt;/p&gt;_x000a_"/>
    <d v="2010-07-14T15:08:43"/>
    <n v="0"/>
    <x v="3"/>
    <x v="0"/>
    <b v="1"/>
    <x v="0"/>
    <n v="4"/>
    <n v="40372.588194444441"/>
    <n v="0"/>
    <n v="553"/>
    <d v="2010-07-14T00:00:00"/>
    <n v="0"/>
    <x v="2325"/>
  </r>
  <r>
    <n v="2358"/>
    <n v="1"/>
    <x v="575"/>
    <x v="210"/>
    <s v="&lt;p&gt;Solution found - I can leave blank cells provide I put a value in column E. I have put 0.0009% in place of N/a, that way the formula works fine. If you have blanks in both columns the formula adds the cell in Column G as it is 100% of the cell in Column E, which I'm sure is what you trying to tell me, and I couldn't grasp._x000a_&lt;/p&gt;_x000a_"/>
    <d v="2010-07-14T17:13:36"/>
    <n v="0"/>
    <x v="19"/>
    <x v="0"/>
    <b v="1"/>
    <x v="0"/>
    <n v="4"/>
    <n v="40362.300694444442"/>
    <n v="0"/>
    <n v="553"/>
    <d v="2010-07-14T00:00:00"/>
    <n v="0"/>
    <x v="2326"/>
  </r>
  <r>
    <n v="2359"/>
    <n v="1"/>
    <x v="598"/>
    <x v="409"/>
    <s v="&lt;p&gt;Yes, I have read that post/thread.  That post seems to be about changing colors. At my job I literally have to go into the palette and select the color I want hundreds of times in an 8 hour shift.  What I want is to have 2 or three color fill buttons displayed with the colors I use the most.  &lt;/p&gt;_x000a_&lt;p&gt;The cell default color is usually pink.  As I work I change the cells to green.  Then later I change the cells to blue, red or back to pink. This takes several click each time I change the color. I need to open the palette each time I change a cell color.  If I had several color fill buttons along the top of the page I would not have to open the palette and select the color I need.  With several buttons I could juct click once on the button with the color I need for the cell.&lt;/p&gt;_x000a_&lt;p&gt;Thanks!&lt;/p&gt;_x000a_&lt;p&gt;Gruntie_x000a_&lt;/p&gt;_x000a_"/>
    <d v="2010-07-14T17:54:54"/>
    <n v="0"/>
    <x v="2"/>
    <x v="0"/>
    <b v="1"/>
    <x v="0"/>
    <n v="4"/>
    <n v="40373.236111111109"/>
    <n v="0"/>
    <n v="553"/>
    <d v="2010-07-14T00:00:00"/>
    <n v="0"/>
    <x v="2327"/>
  </r>
  <r>
    <n v="2360"/>
    <n v="1"/>
    <x v="597"/>
    <x v="2"/>
    <s v="&lt;p&gt;Can you post a sample of your data somewhere with an explanation of what your trying to achieve_x000a_&lt;/p&gt;_x000a_"/>
    <d v="2010-07-14T19:06:08"/>
    <n v="0"/>
    <x v="4"/>
    <x v="1"/>
    <b v="1"/>
    <x v="1"/>
    <n v="4"/>
    <n v="40372.588194444441"/>
    <n v="1.2077314814814599"/>
    <n v="554"/>
    <d v="2010-07-14T00:00:00"/>
    <s v="jade"/>
    <x v="2328"/>
  </r>
  <r>
    <n v="2361"/>
    <n v="1"/>
    <x v="598"/>
    <x v="2"/>
    <s v="&lt;p&gt;Gruntie&lt;br /&gt;_x000a_You can assign a simple macro to either a ToolBar Button, Macro Button or Shape on your spreadsheet and then push each button to assign a color to the current Cell or Selected Range.&lt;/p&gt;_x000a_&lt;p&gt;You can make the top row of your worksheet stationary using viewing panes or freeze panes and put the Macro Button there&lt;/p&gt;_x000a_&lt;p&gt;Use the following code as a guide, which must be copied into a Code Module in VBA&lt;br /&gt;_x000a_Copy the code and change the Sub ColorCell_Red to ColorCell_Purple etc&lt;/p&gt;_x000a_&lt;p&gt;This will work on Single Cells or a Range of selected Cells&lt;/p&gt;_x000a_&lt;pre&gt;&lt;code&gt;Sub ColorCell_Red(Target As Range)_x000a__x000a_With Selection.Interior &amp;#39;Standard Colors_x000a_    .Pattern = xlSolid_x000a_    .PatternColorIndex = xlAutomatic_x000a_    .Color = 255_x000a_    .TintAndShade = 0_x000a_    .PatternTintAndShade = 0_x000a_End With_x000a__x000a_End Sub&lt;/code&gt;&lt;/pre&gt;_x000a_&lt;p&gt;To know what color to put in each macro&lt;br /&gt;_x000a_record a Macro with the Macro recorder and just apply a color to a cell and stop recording.&lt;br /&gt;_x000a_Look at the code it will have a section like the 3 below defining the cells color.&lt;br /&gt;_x000a_Copy the entire section from With Selection to End With&lt;/p&gt;_x000a_&lt;p&gt;&lt;strong&gt;Standard Colors&lt;/strong&gt;&lt;br /&gt;_x000a_&lt;pre&gt;&lt;code&gt;With Selection.Interior &amp;#39;Standard Colors_x000a_    .Pattern = xlSolid_x000a_    .PatternColorIndex = xlAutomatic_x000a_    .Color = 255_x000a_    .TintAndShade = 0_x000a_    .PatternTintAndShade = 0_x000a_End With&lt;/code&gt;&lt;/pre&gt;_x000a_&lt;p&gt;&lt;strong&gt;Custom Colors&lt;/strong&gt;&lt;br /&gt;_x000a_&lt;pre&gt;&lt;code&gt;With Selection.Interior &amp;#39;Custom Color_x000a_    .Pattern = xlSolid_x000a_    .PatternColorIndex = xlAutomatic_x000a_    .Color = 13428300_x000a_    .TintAndShade = 0_x000a_    .PatternTintAndShade = 0_x000a_End With&lt;/code&gt;&lt;/pre&gt;_x000a_&lt;p&gt;&lt;strong&gt;Theme Colors&lt;/strong&gt;&lt;br /&gt;_x000a_&lt;pre&gt;&lt;code&gt;With Selection.Interior &amp;#39;Theme Color_x000a_    .Pattern = xlSolid_x000a_    .PatternColorIndex = xlAutomatic_x000a_    .ThemeColor = xlThemeColorLight2_x000a_    .TintAndShade = 0.599993896298105_x000a_    .PatternTintAndShade = 0_x000a_End With&lt;/code&gt;&lt;/pre&gt;_x000a_"/>
    <d v="2010-07-15T00:33:34"/>
    <n v="0"/>
    <x v="3"/>
    <x v="1"/>
    <b v="1"/>
    <x v="1"/>
    <n v="5"/>
    <n v="40373.236111111109"/>
    <n v="0.78719907407503342"/>
    <n v="555"/>
    <d v="2010-07-15T00:00:00"/>
    <s v="Gruntie"/>
    <x v="2329"/>
  </r>
  <r>
    <n v="2362"/>
    <n v="1"/>
    <x v="600"/>
    <x v="403"/>
    <s v="&lt;p&gt;Hi every one.&lt;/p&gt;_x000a_&lt;p&gt;I need to know if it is possible somehow that we could insert comments in a graph which are not visible unless we point a particular bar with the cursor. The concept is same like inserting comments in excel cells. I do need it to describe events underlying fluctuating bars of a graph, which i cannot write in detail on face of bars. Or is there any particular char (or even some other visual tool) to do this?_x000a_&lt;/p&gt;_x000a_"/>
    <d v="2010-07-15T06:44:51"/>
    <n v="0"/>
    <x v="0"/>
    <x v="0"/>
    <b v="0"/>
    <x v="0"/>
    <n v="5"/>
    <n v="40374.280555555553"/>
    <n v="0"/>
    <n v="555"/>
    <d v="2010-07-15T00:00:00"/>
    <n v="0"/>
    <x v="2330"/>
  </r>
  <r>
    <n v="2363"/>
    <n v="1"/>
    <x v="601"/>
    <x v="403"/>
    <s v="&lt;p&gt;While doing my routine work on excel, my fav formatting style is that first i fill entire sheet with lightest grey shade, then I draw borders of cells in 3D style. For example for upper and left border I select dark grey color and white for lower and right border. Thats how I get an ENGRAVED 3D effect. &lt;/p&gt;_x000a_&lt;p&gt;The problem is that I have to do that all the times, i.e. go to &quot;format cell&amp;gt;Borders&quot; and then apply this border style. Is there a way to make this style my default arrangement? I tried it using macros but it works in the same workbook. I do not know how to write macros so cannot do programming sort of things. Can someone plz help me knowing how I can set a particular border style as default for all ranges that I select in future?_x000a_&lt;/p&gt;_x000a_"/>
    <d v="2010-07-15T06:53:09"/>
    <n v="0"/>
    <x v="0"/>
    <x v="0"/>
    <b v="0"/>
    <x v="0"/>
    <n v="5"/>
    <n v="40374.286805555559"/>
    <n v="0"/>
    <n v="555"/>
    <d v="2010-07-15T00:00:00"/>
    <n v="0"/>
    <x v="2331"/>
  </r>
  <r>
    <n v="2364"/>
    <n v="1"/>
    <x v="597"/>
    <x v="408"/>
    <s v="&lt;p&gt;Hi Hui,&lt;/p&gt;_x000a_&lt;p&gt;I uploaded two files here: &lt;/p&gt;_x000a_&lt;p&gt;http://cid-9a617fc298848959.office.live.com/browse.aspx/.Public?uc=2&amp;amp;lc=1033&lt;/p&gt;_x000a_&lt;p&gt;One is a working form control with radar chart. One is a table as you suggested.&lt;/p&gt;_x000a_&lt;p&gt;Thanks for your help!&lt;/p&gt;_x000a_&lt;p&gt;Jade_x000a_&lt;/p&gt;_x000a_"/>
    <d v="2010-07-15T10:34:02"/>
    <n v="0"/>
    <x v="5"/>
    <x v="0"/>
    <b v="1"/>
    <x v="0"/>
    <n v="5"/>
    <n v="40372.588194444441"/>
    <n v="0"/>
    <n v="555"/>
    <d v="2010-07-15T00:00:00"/>
    <n v="0"/>
    <x v="2332"/>
  </r>
  <r>
    <n v="2365"/>
    <n v="1"/>
    <x v="601"/>
    <x v="2"/>
    <s v="&lt;p&gt;Waseem&lt;br /&gt;_x000a_The following Macro will apply your style to the area selected&lt;br /&gt;_x000a_It can be a single cell or a Range&lt;br /&gt;_x000a_Copy and Paste the code into a Module in VBA Alt F11&lt;br /&gt;_x000a_You can then apply the code to a Toolbar Button, Macr Button or Shape on the Worksheet&lt;br /&gt;_x000a_You will still have to apply the Background Grey to the whole sheet manually&lt;/p&gt;_x000a_&lt;pre&gt;&lt;code&gt;Sub Waseem()_x000a_&amp;#39;_x000a_&amp;#39; Waseem Macro_x000a_&amp;#39; @ Chandoo.org_x000a_&amp;#39;_x000a_&amp;#39; by_x000a_&amp;#39; Hui..._x000a_&amp;#39; July 2010_x000a_&amp;#39;_x000a__x000a_    With Selection.Interior &amp;#39;Interior Color_x000a_        .Pattern = xlSolid_x000a_        .PatternColorIndex = xlAutomatic_x000a_        .ThemeColor = xlThemeColorDark1_x000a_        .TintAndShade = -0.149998474074526_x000a_        .PatternTintAndShade = 0_x000a_    End With_x000a_    With Selection.Borders(xlEdgeLeft) &amp;#39;Left Border_x000a_        .LineStyle = xlContinuous_x000a_        .ThemeColor = 2_x000a_        .TintAndShade = 0.349986266670736_x000a_        .Weight = xlMedium_x000a_    End With_x000a_    With Selection.Borders(xlEdgeTop) &amp;#39;Top Border_x000a_        .LineStyle = xlContinuous_x000a_        .ThemeColor = 2_x000a_        .TintAndShade = 0.349986266670736_x000a_        .Weight = xlMedium_x000a_    End With_x000a_    With Selection.Borders(xlEdgeBottom) &amp;#39;Bottom Border_x000a_        .LineStyle = xlContinuous_x000a_        .ThemeColor = 1_x000a_        .TintAndShade = 0_x000a_        .Weight = xlMedium_x000a_    End With_x000a_    With Selection.Borders(xlEdgeRight) &amp;#39;Right Border_x000a_        .LineStyle = xlContinuous_x000a_        .ThemeColor = 1_x000a_        .TintAndShade = 0_x000a_        .Weight = xlMedium_x000a_    End With_x000a_    Selection.Borders(xlInsideVertical).LineStyle = xlNone &amp;#39;Inside V.Lines_x000a_    Selection.Borders(xlInsideHorizontal).LineStyle = xlNone &amp;#39;Inside H.Lines_x000a__x000a_End Sub&lt;/code&gt;&lt;/pre&gt;_x000a_"/>
    <d v="2010-07-15T10:47:18"/>
    <n v="0"/>
    <x v="1"/>
    <x v="1"/>
    <b v="1"/>
    <x v="1"/>
    <n v="5"/>
    <n v="40374.286805555559"/>
    <n v="0.16270833332964685"/>
    <n v="556"/>
    <d v="2010-07-15T00:00:00"/>
    <s v="waseem"/>
    <x v="2333"/>
  </r>
  <r>
    <n v="2366"/>
    <n v="1"/>
    <x v="597"/>
    <x v="2"/>
    <s v="&lt;p&gt;Jade&lt;br /&gt;_x000a_2 Questions&lt;br /&gt;_x000a_&lt;strong&gt;Table.xls&lt;/strong&gt;&lt;br /&gt;_x000a_When you say a chart based on the Totals Row do you mean Row 51 vs Row 2&lt;br /&gt;_x000a_Did you want an option to select Products in A1?&lt;br /&gt;_x000a_&lt;strong&gt;CheckBoxFormControl.xls&lt;/strong&gt;&lt;br /&gt;_x000a_When you say you want to compare Group A x C, A x D OR Group B x C etc&lt;br /&gt;_x000a_Does A x C mean vs or Multiply&lt;br /&gt;_x000a_Are you set on Spider Charts or will Line/Column Charts work&lt;br /&gt;_x000a_Are you interested in ratio's of A/C etc_x000a_&lt;/p&gt;_x000a_"/>
    <d v="2010-07-15T13:17:55"/>
    <n v="0"/>
    <x v="6"/>
    <x v="1"/>
    <b v="1"/>
    <x v="1"/>
    <n v="5"/>
    <n v="40372.588194444441"/>
    <n v="1.9659143518583733"/>
    <n v="557"/>
    <d v="2010-07-15T00:00:00"/>
    <s v="jade"/>
    <x v="2334"/>
  </r>
  <r>
    <n v="2367"/>
    <n v="1"/>
    <x v="601"/>
    <x v="403"/>
    <s v="&lt;p&gt;Thanks a million Hui. You are always there to help.&lt;br /&gt;_x000a_Only a couple more issues. The background color that I need is laightest grey shade and the line thickness also needs to be minimum. Would I be able to save this macro be usable in all excel workbooks or just in one file? Should i save the file afterwards or what (in case i do it with a new workbook)?&lt;/p&gt;_x000a_&lt;p&gt;Thanks again.. cheers_x000a_&lt;/p&gt;_x000a_"/>
    <d v="2010-07-15T13:31:45"/>
    <n v="0"/>
    <x v="2"/>
    <x v="0"/>
    <b v="1"/>
    <x v="0"/>
    <n v="5"/>
    <n v="40374.286805555559"/>
    <n v="0"/>
    <n v="557"/>
    <d v="2010-07-15T00:00:00"/>
    <n v="0"/>
    <x v="2335"/>
  </r>
  <r>
    <n v="2368"/>
    <n v="1"/>
    <x v="601"/>
    <x v="2"/>
    <s v="&lt;p&gt;Waseem&lt;br /&gt;_x000a_Try using the Macro Recorder&lt;br /&gt;_x000a_Do one section at a time&lt;br /&gt;_x000a_Look at the code and replace the relevent sections as required.&lt;br /&gt;_x000a_I have changed the Comments above to assist.&lt;/p&gt;_x000a_&lt;p&gt;The Macro will only be available in the workbook you are using&lt;br /&gt;_x000a_To make it always available, you can add it to a file called personal.xlsm and then link it to a Button in the Toolbar. Personal.xlsm must be in your XLSTART directory_x000a_&lt;/p&gt;_x000a_"/>
    <d v="2010-07-15T13:41:11"/>
    <n v="0"/>
    <x v="3"/>
    <x v="1"/>
    <b v="1"/>
    <x v="1"/>
    <n v="5"/>
    <n v="40374.286805555559"/>
    <n v="0.28346064814104466"/>
    <n v="558"/>
    <d v="2010-07-15T00:00:00"/>
    <s v="waseem"/>
    <x v="2336"/>
  </r>
  <r>
    <n v="2369"/>
    <n v="1"/>
    <x v="602"/>
    <x v="410"/>
    <s v="&lt;p&gt;Hello all, &lt;/p&gt;_x000a_&lt;p&gt;I hope that someone with a brain strong than mine can provide some assistance with VLOOKUP NA errors. &lt;/p&gt;_x000a_&lt;p&gt;I have Excel tables that I am using the following VLOOKUP formulas on. As expected they return the #N/A error when no data is found.&lt;/p&gt;_x000a_&lt;p&gt;=VLOOKUP('Outbound Agent Count'!B4, T2Info, 20, FALSE)&amp;amp;&quot;, &quot;&amp;amp;VLOOKUP('Outbound Agent Count'!B5, T2Info, 21, FALSE)&lt;/p&gt;_x000a_&lt;p&gt;=VLOOKUP(C4, T2Info, 18, FALSE)&lt;/p&gt;_x000a_&lt;p&gt;My need is to have a blank cell returned instead of the #N/A error.&lt;/p&gt;_x000a_&lt;p&gt;I have tried many things including ISNA and ,””, and nothing is working.&lt;/p&gt;_x000a_&lt;p&gt;Please help if you can as I am going bald from pulling my hair out.&lt;/p&gt;_x000a_&lt;p&gt;Thank you,&lt;/p&gt;_x000a_&lt;p&gt;Trianna_x000a_&lt;/p&gt;_x000a_"/>
    <d v="2010-07-15T14:45:40"/>
    <n v="0"/>
    <x v="0"/>
    <x v="0"/>
    <b v="0"/>
    <x v="0"/>
    <n v="5"/>
    <n v="40374.614583333336"/>
    <n v="0"/>
    <n v="558"/>
    <d v="2010-07-15T00:00:00"/>
    <n v="0"/>
    <x v="2337"/>
  </r>
  <r>
    <n v="2370"/>
    <n v="1"/>
    <x v="597"/>
    <x v="408"/>
    <s v="&lt;p&gt;Hi Hui,&lt;/p&gt;_x000a_&lt;p&gt;Yes, I would like a chart based on the values in Row 51 (titles from Row 2 would be nice).&lt;br /&gt;_x000a_Only in columns A to F. &lt;/p&gt;_x000a_&lt;p&gt;That would be superb if there was an option to select between the 6 products in A1 and have the data change accordingly. Maybe Data Validation comes into play here..?&lt;/p&gt;_x000a_&lt;p&gt;When I said comparing Group A x C, I meant A vs. C not A multiplied by C. (Sorry about that)&lt;/p&gt;_x000a_&lt;p&gt;And I am pretty set on using Radar Charts.&lt;/p&gt;_x000a_&lt;p&gt;I thought about using line column charts to compare between different user types. Having a side by side comparison. (Something like http://chandoo.org/wp/wp-content/uploads/2009/12/target-vs-actual-charts-excel-1.png ) If that's possible, that would be 'excel'lent. :)&lt;/p&gt;_x000a_&lt;p&gt;Thanks!&lt;br /&gt;_x000a_Jade_x000a_&lt;/p&gt;_x000a_"/>
    <d v="2010-07-15T15:15:22"/>
    <n v="0"/>
    <x v="7"/>
    <x v="0"/>
    <b v="1"/>
    <x v="0"/>
    <n v="5"/>
    <n v="40372.588194444441"/>
    <n v="0"/>
    <n v="558"/>
    <d v="2010-07-15T00:00:00"/>
    <n v="0"/>
    <x v="2338"/>
  </r>
  <r>
    <n v="2371"/>
    <n v="1"/>
    <x v="602"/>
    <x v="163"/>
    <s v="&lt;p&gt;Hi,&lt;/p&gt;_x000a_&lt;p&gt;Does this work?&lt;/p&gt;_x000a_&lt;p&gt;=IF(ISERROR(VLOOKUP('Outbound Agent Count'!B4, T2Info, 20, FALSE)&amp;amp;&quot;, &quot;&amp;amp;VLOOKUP('Outbound Agent Count'!B5, T2Info, 21, FALSE)),&quot;&quot;,VLOOKUP('Outbound Agent Count'!B4, T2Info, 20, FALSE)&amp;amp;&quot;, &quot;&amp;amp;VLOOKUP('Outbound Agent Count'!B5, T2Info, 21, FALSE))&lt;/p&gt;_x000a_&lt;p&gt;=IF(ISERROR(VLOOKUP(C4, T2Info, 18, FALSE)),&quot;&quot;,=VLOOKUP(C4, T2Info, 18, FALSE))_x000a_&lt;/p&gt;_x000a_"/>
    <d v="2010-07-15T21:54:25"/>
    <n v="0"/>
    <x v="1"/>
    <x v="0"/>
    <b v="1"/>
    <x v="0"/>
    <n v="5"/>
    <n v="40374.614583333336"/>
    <n v="0"/>
    <n v="558"/>
    <d v="2010-07-15T00:00:00"/>
    <n v="0"/>
    <x v="2339"/>
  </r>
  <r>
    <n v="2372"/>
    <n v="1"/>
    <x v="602"/>
    <x v="2"/>
    <s v="&lt;p&gt;From Excel 2007 on you can use:&lt;/p&gt;_x000a_&lt;p&gt;=iferror(VLOOKUP('Outbound Agent Count'!B4, T2Info, 20, FALSE)&amp;amp;&quot;, &quot;&amp;amp;VLOOKUP('Outbound Agent Count'!B5, T2Info, 21, FALSE),&quot;&quot;)&lt;/p&gt;_x000a_&lt;p&gt;=Iferror(VLOOKUP(C4, T2Info, 18, FALSE),&quot;&quot;)_x000a_&lt;/p&gt;_x000a_"/>
    <d v="2010-07-16T00:23:09"/>
    <n v="0"/>
    <x v="2"/>
    <x v="1"/>
    <b v="1"/>
    <x v="1"/>
    <n v="6"/>
    <n v="40374.614583333336"/>
    <n v="0.40149305554950843"/>
    <n v="559"/>
    <d v="2010-07-16T00:00:00"/>
    <s v="trianna"/>
    <x v="2340"/>
  </r>
  <r>
    <n v="2373"/>
    <n v="1"/>
    <x v="603"/>
    <x v="371"/>
    <s v="&lt;p&gt;Hi&lt;/p&gt;_x000a_&lt;p&gt;I've inherited a workbook that has lots and lots of yearly datasheets (and we keep adding to them). I'm in the process of amending a macro to recalculate the data in each sheet, but I wondered if there is a more suitable way to write an array for assigning the worksheets to a year, rather having to hard code it each time?&lt;/p&gt;_x000a_&lt;p&gt;Many thanks for your help.&lt;br /&gt;_x000a_Michael.&lt;/p&gt;_x000a_&lt;p&gt;Currently the macro includes:&lt;/p&gt;_x000a_&lt;pre&gt;&lt;code&gt;Dim year as variable, y as variable_x000a_Year  = Array (1951&amp;quot;&amp;quot;, &amp;quot;1952&amp;quot;, &amp;quot;1953&amp;quot;,........&amp;quot;2008&amp;quot;....)_x000a_----THE YEARS ARE HARD CODED AND ADDED TO EACH TIME A NEW YEARLY WORKSHEET IS ADDED_x000a_For Each y In year_x000a_Sheets(y).Activate_x000a_etc, etc.&lt;/code&gt;&lt;/pre&gt;_x000a_"/>
    <d v="2010-07-16T12:58:15"/>
    <n v="0"/>
    <x v="0"/>
    <x v="0"/>
    <b v="0"/>
    <x v="0"/>
    <n v="6"/>
    <n v="40375.540277777778"/>
    <n v="0"/>
    <n v="559"/>
    <d v="2010-07-16T00:00:00"/>
    <n v="0"/>
    <x v="2341"/>
  </r>
  <r>
    <n v="2374"/>
    <n v="1"/>
    <x v="602"/>
    <x v="410"/>
    <s v="&lt;p&gt;oldchippy &amp;amp; Hui,&lt;/p&gt;_x000a_&lt;p&gt;I was working in 2003, so used oldchippys suggestion.&lt;/p&gt;_x000a_&lt;p&gt;Brilliant!!! I was able to use the input on other data points throughout the spreadsheet.&lt;/p&gt;_x000a_&lt;p&gt;iferror is definitely in my arsenal.&lt;/p&gt;_x000a_&lt;p&gt;Thank you both so much for your help.&lt;/p&gt;_x000a_&lt;p&gt;Trianna_x000a_&lt;/p&gt;_x000a_"/>
    <d v="2010-07-16T14:01:22"/>
    <n v="0"/>
    <x v="3"/>
    <x v="0"/>
    <b v="1"/>
    <x v="0"/>
    <n v="6"/>
    <n v="40374.614583333336"/>
    <n v="0"/>
    <n v="559"/>
    <d v="2010-07-16T00:00:00"/>
    <n v="0"/>
    <x v="2342"/>
  </r>
  <r>
    <n v="2375"/>
    <n v="1"/>
    <x v="603"/>
    <x v="0"/>
    <s v="&lt;p&gt;why create an array in the first place?&lt;/p&gt;_x000a_&lt;p&gt;you can &lt;/p&gt;_x000a_&lt;pre&gt;&lt;code&gt;For y=1951 to 2008_x000a_Sheets(y&amp;amp;&amp;quot;&amp;quot;).Activate_x000a_etc, etc._x000a_next y&lt;/code&gt;&lt;/pre&gt;_x000a_"/>
    <d v="2010-07-16T15:16:11"/>
    <n v="0"/>
    <x v="1"/>
    <x v="0"/>
    <b v="1"/>
    <x v="0"/>
    <n v="6"/>
    <n v="40375.540277777778"/>
    <n v="0"/>
    <n v="559"/>
    <d v="2010-07-16T00:00:00"/>
    <n v="0"/>
    <x v="2343"/>
  </r>
  <r>
    <n v="2376"/>
    <n v="1"/>
    <x v="604"/>
    <x v="289"/>
    <s v="&lt;p&gt;Hi guys!&lt;/p&gt;_x000a_&lt;p&gt;I´ve been trying to figure out a way for calculate compound interest in pivot tables, but haven´t found anything that works.&lt;/p&gt;_x000a_&lt;p&gt;In this link below i´ve written some observations inside the spreadsheet (v.2007).&lt;/p&gt;_x000a_&lt;p&gt;http://www.megaupload.com/?d=PYOBGPH0&lt;/p&gt;_x000a_&lt;p&gt;Thanks in advance._x000a_&lt;/p&gt;_x000a_"/>
    <d v="2010-07-16T22:07:53"/>
    <n v="0"/>
    <x v="0"/>
    <x v="0"/>
    <b v="0"/>
    <x v="0"/>
    <n v="6"/>
    <n v="40375.921527777777"/>
    <n v="0"/>
    <n v="559"/>
    <d v="2010-07-16T00:00:00"/>
    <n v="0"/>
    <x v="2344"/>
  </r>
  <r>
    <n v="2377"/>
    <n v="4"/>
    <x v="0"/>
    <x v="411"/>
    <s v="&lt;p&gt;Good Afternoon.  My name is Brent and I am located in SoCal.  While rebuilding one of my users computers, in lieu of watching progress bars creep across the screen, I was surfing Google for sites relating to Excel and found myself at Chandoo.org - bookmarked this bad boy with my other Excel resources: Chip Pearson, John Walkenbach, Mr. Excel, Ozgrid, Windows Secrets Lounge (formerly Woodys Lounge).  &lt;/p&gt;_x000a_&lt;p&gt;Very Nice.  I look forward to exploring this site._x000a_&lt;/p&gt;_x000a_"/>
    <d v="2010-07-16T22:15:55"/>
    <n v="0"/>
    <x v="57"/>
    <x v="0"/>
    <b v="1"/>
    <x v="0"/>
    <n v="6"/>
    <n v="40019.929861111108"/>
    <n v="0"/>
    <n v="559"/>
    <d v="2010-07-16T00:00:00"/>
    <n v="0"/>
    <x v="2345"/>
  </r>
  <r>
    <n v="2378"/>
    <n v="1"/>
    <x v="604"/>
    <x v="2"/>
    <s v="&lt;p&gt;Is there any particular reason you have to do it inside a Pivot Table?_x000a_&lt;/p&gt;_x000a_"/>
    <d v="2010-07-17T01:57:08"/>
    <n v="0"/>
    <x v="1"/>
    <x v="1"/>
    <b v="1"/>
    <x v="1"/>
    <n v="7"/>
    <n v="40375.921527777777"/>
    <n v="0.15981481481867377"/>
    <n v="560"/>
    <d v="2010-07-17T00:00:00"/>
    <s v="Henrique Carvalho"/>
    <x v="2346"/>
  </r>
  <r>
    <n v="2379"/>
    <n v="1"/>
    <x v="597"/>
    <x v="2"/>
    <s v="&lt;p&gt;Jade&lt;br /&gt;_x000a_Your idea is close, but you have locked yourself in by hard coding your buttons&lt;br /&gt;_x000a_The general approach to dashboards is&lt;br /&gt;_x000a_1. Collect data in a data table&lt;br /&gt;_x000a_2. Have tools to allow users to extract&lt;br /&gt;_x000a_3. Extract, Summarise and maybe sort&lt;br /&gt;_x000a_4. Display&lt;/p&gt;_x000a_&lt;p&gt;In your case you have made it restrictive by using Check boxes&lt;br /&gt;_x000a_You would be better to give users 2 drop downs where they can select say Group A in one and Group B etc in the other &lt;/p&gt;_x000a_&lt;p&gt;Then you will use those values to lookup and summarise the data and then chart&lt;/p&gt;_x000a_&lt;p&gt;I would use Column Charts in preference to Radar charts, but that's your choice&lt;br /&gt;_x000a_Definitely have a read through http://chandoo.org/wp/excel-dashboards/_x000a_&lt;/p&gt;_x000a_"/>
    <d v="2010-07-17T02:57:49"/>
    <n v="0"/>
    <x v="8"/>
    <x v="1"/>
    <b v="1"/>
    <x v="1"/>
    <n v="7"/>
    <n v="40372.588194444441"/>
    <n v="3.5352893518575002"/>
    <n v="561"/>
    <d v="2010-07-17T00:00:00"/>
    <s v="jade"/>
    <x v="2347"/>
  </r>
  <r>
    <n v="2380"/>
    <n v="1"/>
    <x v="600"/>
    <x v="2"/>
    <s v="&lt;p&gt;Waseem&lt;br /&gt;_x000a_I initially thought this would be a simple one, but was suprised by limitations within the Excel Object Model, which restrict access to individual points within a series to only certain functions, ie: You can't find out which point is selected.&lt;/p&gt;_x000a_&lt;p&gt;Never the less there is always a work around.&lt;/p&gt;_x000a_&lt;p&gt;I had attached a link to a file which contains a chart with 4 Columns&lt;br /&gt;_x000a_You can select any column and it will display a Text Box associated with that column&lt;/p&gt;_x000a_&lt;p&gt;http://rapidshare.com/files/407401828/Column_Chart_Comments.xlsm.html&lt;br /&gt;_x000a_http://rapidshare.com/files/407402642/Column_Chart_Comments_XP.xls.html&lt;/p&gt;_x000a_&lt;p&gt;The trick here is that the 4 columns are separate series and not 4 points within the same series&lt;br /&gt;_x000a_Hence the data area at the top with the NA() errors.&lt;/p&gt;_x000a_&lt;p&gt;You can Change it from Columns to Bars and the macro still works, I haven't tried other chart types.&lt;/p&gt;_x000a_&lt;p&gt;I don't know if this a workable production tool for you but within a few limitations it should suit your purposes.&lt;/p&gt;_x000a_&lt;p&gt;I have uploaded 2 versions which are exactly the same except that I have tested one version on Excel 2003 and the other on Excel 2007/10_x000a_&lt;/p&gt;_x000a_"/>
    <d v="2010-07-17T06:46:32"/>
    <n v="0"/>
    <x v="1"/>
    <x v="1"/>
    <b v="1"/>
    <x v="1"/>
    <n v="7"/>
    <n v="40374.280555555553"/>
    <n v="2.0017592592630535"/>
    <n v="562"/>
    <d v="2010-07-17T00:00:00"/>
    <s v="waseem"/>
    <x v="2348"/>
  </r>
  <r>
    <n v="2381"/>
    <n v="1"/>
    <x v="291"/>
    <x v="148"/>
    <s v="&lt;p&gt;Thanks for the ideas. I think that I have &quot;resolved&quot; the problem using SUMPRODUCT.&lt;br /&gt;_x000a_Col A - total score, Col B - last 9 holes. If col A scores are equal then the higher score in col B determines which Total score RANKs higher, the approach means that more sub totals can be included in the formula,e.g. last 6 holes then last 3&lt;/p&gt;_x000a_&lt;p&gt;=RANK(A1,A1:A10)+SUMPRODUCT(--(A1=A1:A10),(B1&amp;lt;B1:B10))._x000a_&lt;/p&gt;_x000a_"/>
    <d v="2010-07-17T11:13:47"/>
    <n v="0"/>
    <x v="3"/>
    <x v="0"/>
    <b v="1"/>
    <x v="0"/>
    <n v="7"/>
    <n v="40236.401388888888"/>
    <n v="0"/>
    <n v="562"/>
    <d v="2010-07-17T00:00:00"/>
    <n v="0"/>
    <x v="2349"/>
  </r>
  <r>
    <n v="2382"/>
    <n v="1"/>
    <x v="604"/>
    <x v="289"/>
    <s v="&lt;p&gt;Yes Hui!&lt;/p&gt;_x000a_&lt;p&gt;My main goal is to make graphs from any asset from my data base.&lt;/p&gt;_x000a_&lt;p&gt;This way I thought I could make some pivot charts to simplify all data.&lt;/p&gt;_x000a_&lt;p&gt;Is there another possibility?&lt;/p&gt;_x000a_&lt;p&gt;Do you guys, that works with finance and has to publish some data in graphs, would recomend something diferent?_x000a_&lt;/p&gt;_x000a_"/>
    <d v="2010-07-17T13:53:23"/>
    <n v="0"/>
    <x v="2"/>
    <x v="0"/>
    <b v="1"/>
    <x v="0"/>
    <n v="7"/>
    <n v="40375.921527777777"/>
    <n v="0"/>
    <n v="562"/>
    <d v="2010-07-17T00:00:00"/>
    <n v="0"/>
    <x v="2350"/>
  </r>
  <r>
    <n v="2383"/>
    <n v="1"/>
    <x v="604"/>
    <x v="2"/>
    <s v="&lt;p&gt;Are you after yearly totals for the 5 categories ?_x000a_&lt;/p&gt;_x000a_"/>
    <d v="2010-07-17T14:29:43"/>
    <n v="0"/>
    <x v="3"/>
    <x v="1"/>
    <b v="1"/>
    <x v="1"/>
    <n v="7"/>
    <n v="40375.921527777777"/>
    <n v="0.682442129633273"/>
    <n v="563"/>
    <d v="2010-07-17T00:00:00"/>
    <s v="Henrique Carvalho"/>
    <x v="2351"/>
  </r>
  <r>
    <n v="2384"/>
    <n v="1"/>
    <x v="604"/>
    <x v="289"/>
    <s v="&lt;p&gt;Hi Hui!&lt;/p&gt;_x000a_&lt;p&gt;I've made some changes in my spreadsheet to cover all the things i wish i could acomplish.&lt;/p&gt;_x000a_&lt;p&gt;I believe this can help others to understand in details what's the point of it.&lt;/p&gt;_x000a_&lt;p&gt;Spreadsheet in the link below:&lt;/p&gt;_x000a_&lt;p&gt;http://www.megaupload.com/?d=JH1PD3K4_x000a_&lt;/p&gt;_x000a_"/>
    <d v="2010-07-17T16:29:22"/>
    <n v="0"/>
    <x v="4"/>
    <x v="0"/>
    <b v="1"/>
    <x v="0"/>
    <n v="7"/>
    <n v="40375.921527777777"/>
    <n v="0"/>
    <n v="563"/>
    <d v="2010-07-17T00:00:00"/>
    <n v="0"/>
    <x v="2352"/>
  </r>
  <r>
    <n v="2385"/>
    <n v="1"/>
    <x v="604"/>
    <x v="2"/>
    <s v="&lt;p&gt;Henrique&lt;br /&gt;_x000a_I don't think you can do what you are trying to do in a Pivot Table in one pass&lt;/p&gt;_x000a_&lt;p&gt;The problem is that you can make a dummy field in the data table &quot;Test&quot; which will be IPCA -1&lt;br /&gt;_x000a_and then Summarise (using Product)the Dummy Field in the Pivot Table so that you get the answer 233.33% but you then can't do maths within the Piviot Table on the Grand Total to get 113.33%&lt;/p&gt;_x000a_&lt;p&gt;You can of course put a cell just below it using&lt;br /&gt;_x000a_&lt;code&gt;=GETPIVOTDATA(&amp;quot;Product of Test&amp;quot;,$A$3)-1&lt;/code&gt;&lt;/p&gt;_x000a_&lt;p&gt;Which will give you the answer you seek._x000a_&lt;/p&gt;_x000a_"/>
    <d v="2010-07-19T03:47:27"/>
    <n v="0"/>
    <x v="5"/>
    <x v="1"/>
    <b v="1"/>
    <x v="1"/>
    <n v="2"/>
    <n v="40375.921527777777"/>
    <n v="2.2364236111097853"/>
    <n v="564"/>
    <d v="2010-07-19T00:00:00"/>
    <s v="Henrique Carvalho"/>
    <x v="2353"/>
  </r>
  <r>
    <n v="2386"/>
    <n v="1"/>
    <x v="603"/>
    <x v="371"/>
    <s v="&lt;p&gt;Good question. I'll give your code a try and see where it takes me.&lt;/p&gt;_x000a_&lt;p&gt;Many thanks for your quick response.&lt;/p&gt;_x000a_&lt;p&gt;Mike&lt;/p&gt;_x000a_&lt;p&gt;P.S. Great website by the way._x000a_&lt;/p&gt;_x000a_"/>
    <d v="2010-07-19T09:33:31"/>
    <n v="0"/>
    <x v="2"/>
    <x v="0"/>
    <b v="1"/>
    <x v="0"/>
    <n v="2"/>
    <n v="40375.540277777778"/>
    <n v="0"/>
    <n v="564"/>
    <d v="2010-07-19T00:00:00"/>
    <n v="0"/>
    <x v="2354"/>
  </r>
  <r>
    <n v="2387"/>
    <n v="1"/>
    <x v="605"/>
    <x v="371"/>
    <s v="&lt;p&gt;Hi&lt;/p&gt;_x000a_&lt;p&gt;I'm using Index and match to retireve data from another workbook. It works great except for one cell where the formatting may be slightly different (but not to the naked eye). I've read that match can include wildcard cahracters - ? or * in the lookUp part. &lt;/p&gt;_x000a_&lt;p&gt;My question is how are these, and where are these included within the formula? I keep getting a message box telling me it's not a valid formula everytime I try to enter it?&lt;/p&gt;_x000a_&lt;p&gt;&lt;code&gt;Match($A37,$A$11:$A$37,0)&lt;/code&gt;&lt;/p&gt;_x000a_&lt;p&gt;Many thanks&lt;br /&gt;_x000a_Michael_x000a_&lt;/p&gt;_x000a_"/>
    <d v="2010-07-19T09:37:58"/>
    <n v="0"/>
    <x v="0"/>
    <x v="0"/>
    <b v="0"/>
    <x v="0"/>
    <n v="2"/>
    <n v="40378.400694444441"/>
    <n v="0"/>
    <n v="564"/>
    <d v="2010-07-19T00:00:00"/>
    <n v="0"/>
    <x v="2355"/>
  </r>
  <r>
    <n v="2388"/>
    <n v="1"/>
    <x v="605"/>
    <x v="2"/>
    <s v="&lt;p&gt;Michael&lt;br /&gt;_x000a_Have you tried something like&lt;br /&gt;_x000a_&lt;code&gt;=INDEX(A$1:A$10,MATCH(&amp;quot;*&amp;quot;&amp;amp;C1&amp;amp;&amp;quot;*&amp;quot;,A$1:A$10,0))&lt;/code&gt;&lt;/p&gt;_x000a_&lt;p&gt;Adjust for Sheets and Ranges accordingly_x000a_&lt;/p&gt;_x000a_"/>
    <d v="2010-07-19T09:42:53"/>
    <n v="0"/>
    <x v="1"/>
    <x v="1"/>
    <b v="1"/>
    <x v="1"/>
    <n v="2"/>
    <n v="40378.400694444441"/>
    <n v="4.0856481500668451E-3"/>
    <n v="565"/>
    <d v="2010-07-19T00:00:00"/>
    <s v="NeverHappyMike"/>
    <x v="2356"/>
  </r>
  <r>
    <n v="2389"/>
    <n v="1"/>
    <x v="606"/>
    <x v="371"/>
    <s v="&lt;p&gt;Hi (again)&lt;/p&gt;_x000a_&lt;p&gt;I'm going through old spreadsheets and finding Idiosyncrasies with text formatting. I'm trying to turn everything into proper sentence case, e.g. The cat sat on the mat. And not THE CAT SAT ON THE MAT, or The Cat Sat On The Mat.&lt;/p&gt;_x000a_&lt;p&gt;I've tried combining LOWER and MID functions but I'm obviously not doing it right, as I'm cuting off the first letter of the text:&lt;/p&gt;_x000a_&lt;p&gt;&lt;code&gt;=LOWER(MID(B4,2,99))&lt;/code&gt;...B4 being the cell with the text in.&lt;/p&gt;_x000a_&lt;p&gt;Can anyone show me where I'm obviously going wrong?&lt;/p&gt;_x000a_&lt;p&gt;Many thanks (again)&lt;br /&gt;_x000a_Michael._x000a_&lt;/p&gt;_x000a_"/>
    <d v="2010-07-19T10:03:44"/>
    <n v="0"/>
    <x v="0"/>
    <x v="0"/>
    <b v="0"/>
    <x v="0"/>
    <n v="2"/>
    <n v="40378.418749999997"/>
    <n v="0"/>
    <n v="565"/>
    <d v="2010-07-19T00:00:00"/>
    <n v="0"/>
    <x v="2357"/>
  </r>
  <r>
    <n v="2390"/>
    <n v="1"/>
    <x v="607"/>
    <x v="377"/>
    <s v="&lt;p&gt;Hello,&lt;/p&gt;_x000a_&lt;p&gt;I have been trying the 7 Personal Expense Trackers from last week's post and I realized that I like some of them a lot but I know I will not use them.&lt;br /&gt;_x000a_In the past I have designed my own Tracker for this purpose and it was great (for me). Nevertheless the updates only lasted 4 months, and then it started dying.&lt;/p&gt;_x000a_&lt;p&gt;The reason is simple: I do not have the time to check my everyday's account movements and check them into a spreadsheet. The result is that I only visually check my balance and the latest ins/outs of money to see if I'm +/- good.&lt;/p&gt;_x000a_&lt;p&gt;But lately my bank online's site started including a downloadable spreadsheet for the movements in a certain period and I started wondering if I could work with that to automatically update an expense tracker.&lt;/p&gt;_x000a_&lt;p&gt;The problem here is that the spreadsheet condensates most info in just one column:&lt;br /&gt;_x000a_A = date operation&lt;br /&gt;_x000a_B = date value&lt;br /&gt;_x000a_C = concept -&amp;gt; purchase/withdrawal/tax/salary, etc + card number/invoice number/authorization number, etc + company name/period of payment/description, etc&lt;br /&gt;_x000a_D = value&lt;br /&gt;_x000a_E = balance&lt;/p&gt;_x000a_&lt;p&gt;As you may see the column C concentrates most info in text. If only I could separate this info into two different columns it would be easier to automate the update of the tracker. Example:&lt;/p&gt;_x000a_&lt;p&gt;F = movement type (withdrawal/service payment/purchase/transfer, etc.)&lt;br /&gt;_x000a_G = all the rest&lt;/p&gt;_x000a_&lt;p&gt;My first thought was to go for a LEFT function but the movement type has a lot of different descriptions, all with different character lengths.&lt;/p&gt;_x000a_&lt;p&gt;Here are some examples:&lt;br /&gt;_x000a_. CASH WITHDRAWAL 2010-07-06, CARD NUMBER: 5555555555555555, CHARGE TAX: 0,00&lt;br /&gt;_x000a_. PURCHASE MADE 2010-07-05, CARD NUMBER: 5555555555555555 IN &quot;SHOP NAME&quot;&lt;br /&gt;_x000a_. PAY CHECK FROM &quot;EMPLOYER NAME&quot;&lt;br /&gt;_x000a_. IRS PAY: &quot;TAX DESCRIPTION&quot;&lt;br /&gt;_x000a_. TRANSFER FROM: &quot;CODE AND SENDER DESCRIPTION&quot; 1 INVOICE:5555555555&lt;br /&gt;_x000a_. RECEIPT &quot;SERVICE PROVIDER NAME&quot; &quot;AUTHORIZATION NUMBER&quot; &quot;DESCRIPTION&quot;&lt;/p&gt;_x000a_&lt;p&gt;So to sum up I would just need to get the movement type into a separate cell.&lt;/p&gt;_x000a_&lt;p&gt;My second thought was to list the first 4 or 5 characters of every possible movement type in another sheet in column A and in column B manually enter the character length of the total description (IRS P / 7). Then link a LEFT function with a VLOOKUP to set the length.&lt;/p&gt;_x000a_&lt;p&gt;Is there a better way to do it?&lt;/p&gt;_x000a_&lt;p&gt;Thanks_x000a_&lt;/p&gt;_x000a_"/>
    <d v="2010-07-19T11:00:30"/>
    <n v="0"/>
    <x v="0"/>
    <x v="0"/>
    <b v="0"/>
    <x v="0"/>
    <n v="2"/>
    <n v="40378.458333333336"/>
    <n v="0"/>
    <n v="565"/>
    <d v="2010-07-19T00:00:00"/>
    <n v="0"/>
    <x v="2358"/>
  </r>
  <r>
    <n v="2391"/>
    <n v="1"/>
    <x v="605"/>
    <x v="371"/>
    <s v="&lt;p&gt;Didn't try that one. I'll give it a go._x000a_&lt;/p&gt;_x000a_"/>
    <d v="2010-07-19T11:37:27"/>
    <n v="0"/>
    <x v="2"/>
    <x v="0"/>
    <b v="1"/>
    <x v="0"/>
    <n v="2"/>
    <n v="40378.400694444441"/>
    <n v="0"/>
    <n v="565"/>
    <d v="2010-07-19T00:00:00"/>
    <n v="0"/>
    <x v="2359"/>
  </r>
  <r>
    <n v="2392"/>
    <n v="1"/>
    <x v="606"/>
    <x v="2"/>
    <s v="&lt;p&gt;Michael&lt;br /&gt;_x000a_Have a read of&lt;br /&gt;_x000a_http://chandoo.org/wp/2010/06/07/convert-to-sentence-case-excel-formula/_x000a_&lt;/p&gt;_x000a_"/>
    <d v="2010-07-19T12:10:41"/>
    <n v="0"/>
    <x v="1"/>
    <x v="1"/>
    <b v="1"/>
    <x v="1"/>
    <n v="2"/>
    <n v="40378.418749999997"/>
    <n v="8.8668981486989651E-2"/>
    <n v="566"/>
    <d v="2010-07-19T00:00:00"/>
    <s v="NeverHappyMike"/>
    <x v="2360"/>
  </r>
  <r>
    <n v="2393"/>
    <n v="1"/>
    <x v="608"/>
    <x v="368"/>
    <s v="&lt;p&gt;I am trying to write a macro that can solve for a value that is the closest to a pre-dertermined value.  I am unable to solve for the exact amount because I am dealing with a specific number of payments to achieve a desired yield.  I am only able to have whole payments (not partial).  Is there anything I can incorporate into the macro to solve for the whole value that is the closest to the value I am solving for?  Also, is there any way to make sure the whole value that is closest to this value is greater than the value?  &lt;/p&gt;_x000a_&lt;p&gt;Specifically - I have a 12 month payment stream.  The yield I need to achieve is X.  Certain variables can change the payment structure for the 12 months, and I need to be able to hit a button that will solve the number of payments it will take for the yield to be greater than or equal to X.  Obviously, I want the value that is closest to X as well._x000a_&lt;/p&gt;_x000a_"/>
    <d v="2010-07-19T13:51:09"/>
    <n v="0"/>
    <x v="0"/>
    <x v="0"/>
    <b v="0"/>
    <x v="0"/>
    <n v="2"/>
    <n v="40378.57708333333"/>
    <n v="0"/>
    <n v="566"/>
    <d v="2010-07-19T00:00:00"/>
    <n v="0"/>
    <x v="2361"/>
  </r>
  <r>
    <n v="2394"/>
    <n v="1"/>
    <x v="608"/>
    <x v="2"/>
    <s v="&lt;p&gt;Have a look at&lt;br /&gt;_x000a_http://www.dailydoseofexcel.com/archives/2005/10/27/which-numbers-sum-to-target/&lt;br /&gt;_x000a_or&lt;br /&gt;_x000a_http://www.dailydoseofexcel.com/archives/2004/06/23/ugly-formulas/&lt;br /&gt;_x000a_  (the entry by Lori near the bottom)_x000a_&lt;/p&gt;_x000a_"/>
    <d v="2010-07-19T14:12:52"/>
    <n v="0"/>
    <x v="1"/>
    <x v="1"/>
    <b v="1"/>
    <x v="1"/>
    <n v="2"/>
    <n v="40378.57708333333"/>
    <n v="1.5185185191512574E-2"/>
    <n v="567"/>
    <d v="2010-07-19T00:00:00"/>
    <s v="BSmith"/>
    <x v="2362"/>
  </r>
  <r>
    <n v="2395"/>
    <n v="1"/>
    <x v="597"/>
    <x v="408"/>
    <s v="&lt;p&gt;Is there a tutorial on how to create a drop down for different groups of data? &lt;/p&gt;_x000a_&lt;p&gt;That would definitely beat hard coding buttons, I agree. &lt;/p&gt;_x000a_&lt;p&gt;Thanks again!&lt;/p&gt;_x000a_&lt;p&gt;Jade_x000a_&lt;/p&gt;_x000a_"/>
    <d v="2010-07-19T14:21:53"/>
    <n v="0"/>
    <x v="9"/>
    <x v="0"/>
    <b v="1"/>
    <x v="0"/>
    <n v="2"/>
    <n v="40372.588194444441"/>
    <n v="0"/>
    <n v="567"/>
    <d v="2010-07-19T00:00:00"/>
    <n v="0"/>
    <x v="2363"/>
  </r>
  <r>
    <n v="2396"/>
    <n v="1"/>
    <x v="597"/>
    <x v="408"/>
    <s v="&lt;p&gt;I was looking at some examples from http://chandoo.org/wp/2010/01/04/sales-dashboards/&lt;/p&gt;_x000a_&lt;p&gt;and specifically, the &quot;Excel based Sales Dashboard by Aires (Option 02)&quot; has a dropdown option for different sets of data. but still, i'm not so clear on how Aires was able to create it without hard coding the formulas.._x000a_&lt;/p&gt;_x000a_"/>
    <d v="2010-07-19T14:40:25"/>
    <n v="0"/>
    <x v="10"/>
    <x v="0"/>
    <b v="1"/>
    <x v="0"/>
    <n v="2"/>
    <n v="40372.588194444441"/>
    <n v="0"/>
    <n v="567"/>
    <d v="2010-07-19T00:00:00"/>
    <n v="0"/>
    <x v="2364"/>
  </r>
  <r>
    <n v="2397"/>
    <n v="1"/>
    <x v="609"/>
    <x v="412"/>
    <s v="&lt;p&gt;Hello,&lt;/p&gt;_x000a_&lt;p&gt;My problem is I am trying to use the MATCH function, but it is returning #NA.&lt;/p&gt;_x000a_&lt;p&gt;I tried the VLOOKUP function with the exact same lookup value and array and it returns the proper value.&lt;/p&gt;_x000a_&lt;p&gt;Does the VLOOKUP use/accept different data types than MATCH? That is the only possible explanation I can think of.&lt;/p&gt;_x000a_&lt;p&gt;Any help would be appreciated. Thank you.&lt;/p&gt;_x000a_&lt;p&gt;-Max_x000a_&lt;/p&gt;_x000a_"/>
    <d v="2010-07-19T15:42:38"/>
    <n v="0"/>
    <x v="0"/>
    <x v="0"/>
    <b v="0"/>
    <x v="0"/>
    <n v="2"/>
    <n v="40378.654166666667"/>
    <n v="0"/>
    <n v="567"/>
    <d v="2010-07-19T00:00:00"/>
    <n v="0"/>
    <x v="2365"/>
  </r>
  <r>
    <n v="2398"/>
    <n v="1"/>
    <x v="585"/>
    <x v="401"/>
    <s v="&lt;p&gt;Thank you for the updated version. Since I am using this code in multiple workbooks and each workbook is on a seperate monitor, I noticed that once I navigate way from the workbook on the second monitor, the code stops working in that workbook. How do I get the code to run if it is not the active workbook?_x000a_&lt;/p&gt;_x000a_"/>
    <d v="2010-07-19T17:34:06"/>
    <n v="0"/>
    <x v="6"/>
    <x v="0"/>
    <b v="1"/>
    <x v="0"/>
    <n v="2"/>
    <n v="40365.703472222223"/>
    <n v="0"/>
    <n v="567"/>
    <d v="2010-07-19T00:00:00"/>
    <n v="0"/>
    <x v="2366"/>
  </r>
  <r>
    <n v="2399"/>
    <n v="1"/>
    <x v="609"/>
    <x v="2"/>
    <s v="&lt;p&gt;Are you using Match with the correct Lookup Type, 1, 0 or -1 at the end ?&lt;br /&gt;_x000a_Refer the excel help for details&lt;/p&gt;_x000a_&lt;p&gt;Can you post the 2 formulas and the data you are looking up?_x000a_&lt;/p&gt;_x000a_"/>
    <d v="2010-07-19T23:47:10"/>
    <n v="0"/>
    <x v="1"/>
    <x v="1"/>
    <b v="1"/>
    <x v="1"/>
    <n v="2"/>
    <n v="40378.654166666667"/>
    <n v="0.33692129629343981"/>
    <n v="568"/>
    <d v="2010-07-19T00:00:00"/>
    <s v="max"/>
    <x v="2367"/>
  </r>
  <r>
    <n v="2400"/>
    <n v="1"/>
    <x v="597"/>
    <x v="2"/>
    <s v="&lt;p&gt;Aires is using Data Validation, with hidden rows of data below Row 27&lt;br /&gt;_x000a_To see what he has done, Unprotect the sheet on the Review Tab&lt;br /&gt;_x000a_Click on a Drop Down and then select Data Validation Data Validation from the data Tab&lt;br /&gt;_x000a_To unhide the rows below 27 use the following macro&lt;/p&gt;_x000a_&lt;pre&gt;&lt;code&gt;Sub UHide()_x000a_  Cells.Select_x000a_  Selection.EntireRow.Hidden = False_x000a_End Sub&lt;/code&gt;&lt;/pre&gt;_x000a_"/>
    <d v="2010-07-19T23:53:45"/>
    <n v="0"/>
    <x v="11"/>
    <x v="1"/>
    <b v="1"/>
    <x v="1"/>
    <n v="2"/>
    <n v="40372.588194444441"/>
    <n v="6.4074652777781012"/>
    <n v="569"/>
    <d v="2010-07-19T00:00:00"/>
    <s v="jade"/>
    <x v="2368"/>
  </r>
  <r>
    <n v="2401"/>
    <n v="1"/>
    <x v="585"/>
    <x v="2"/>
    <s v="&lt;p&gt;I've never tried to do any Multitasking within Excel and having had a quick play, and it has a few idiosyncrasies.&lt;/p&gt;_x000a_&lt;p&gt;If you run 1 instance of Excel and have 2 seperate workbooks open within it, only the active one will run a Macro. You can run the macro and change between workbooks, but only the active one is running.&lt;/p&gt;_x000a_&lt;p&gt;However if you start a second instance of Excel you can load separate files in each and they will both run beside each other quite happily.&lt;/p&gt;_x000a_&lt;p&gt;I have slightly modified the code so that it will make sure the screen updates properly whilst the macro is running.&lt;/p&gt;_x000a_&lt;pre&gt;&lt;code&gt;Sub TabShow()_x000a__x000a_Dim i As Integer_x000a_Dim Pause As Double_x000a__x000a_Pause = 3 &amp;#39;Pause delay in seconds_x000a_Loops = 3 &amp;#39;How many loops do you want to do_x000a__x000a_For j = 1 To Loops_x000a__x000a_    For i = 1 To Worksheets.Count_x000a__x000a_        If Worksheets(i).Visible = &amp;quot;False&amp;quot; Then GoTo 10 &amp;#39;Checks for Hidden worksheets and skips if hidden_x000a_        Worksheets(i).Activate &amp;#39;Select the next worksheet_x000a__x000a_        x = Timer_x000a_        While Timer - x &amp;lt; Pause &amp;#39;This does the pausing_x000a_             DoEvents: DoEvents_x000a_        Wend_x000a_        DoEvents: DoEvents_x000a_10: &amp;#39;This is just a place marker_x000a_    Next i_x000a_Next j_x000a__x000a_End Sub&lt;/code&gt;&lt;/pre&gt;_x000a_"/>
    <d v="2010-07-20T00:13:12"/>
    <n v="0"/>
    <x v="7"/>
    <x v="1"/>
    <b v="1"/>
    <x v="1"/>
    <n v="3"/>
    <n v="40365.703472222223"/>
    <n v="13.305694444439723"/>
    <n v="570"/>
    <d v="2010-07-20T00:00:00"/>
    <s v="DynamiteMom"/>
    <x v="2369"/>
  </r>
  <r>
    <n v="2402"/>
    <n v="1"/>
    <x v="607"/>
    <x v="2"/>
    <s v="&lt;p&gt;You have a few options here:&lt;/p&gt;_x000a_&lt;p&gt;What you have proposed is ok, it is easily expanded as you come across more codes.&lt;/p&gt;_x000a_&lt;p&gt;Alternatives would be to write a User Defined Function(UDF) which can take the code and breakout 2 or 3 pieces of information&lt;br /&gt;_x000a_eg: if you had an extry in A10:  &quot;. CASH WITHDRAWAL 2010-07-06, CARD NUMBER: 5555555555555555, CHARGE TAX: 0,00&quot;&lt;br /&gt;_x000a_you could write a UDF to return the Debit/Credit Type, Transaction Description and Amount to 3 seperate cells&lt;/p&gt;_x000a_&lt;p&gt;Have you looked at options for exporting the data in a diferent format, Although you say the Bank has a Spreadsheet Format, does it have a CSV, Text file or other format where it mainrtains the data fields better?_x000a_&lt;/p&gt;_x000a_"/>
    <d v="2010-07-20T01:20:05"/>
    <n v="0"/>
    <x v="1"/>
    <x v="1"/>
    <b v="1"/>
    <x v="1"/>
    <n v="3"/>
    <n v="40378.458333333336"/>
    <n v="0.59728009258833481"/>
    <n v="571"/>
    <d v="2010-07-20T00:00:00"/>
    <s v="carics"/>
    <x v="2370"/>
  </r>
  <r>
    <n v="2403"/>
    <n v="1"/>
    <x v="607"/>
    <x v="377"/>
    <s v="&lt;p&gt;I have asked for another format but the bank only has spreadsheet or pfd.&lt;/p&gt;_x000a_&lt;p&gt;I have to study UDFs; do you know a good site for beginners?&lt;/p&gt;_x000a_&lt;p&gt;Anyways, I am starting to work on the solution I explained before and it seems to work propperly.&lt;/p&gt;_x000a_&lt;p&gt;Thanks a lot for your help._x000a_&lt;/p&gt;_x000a_"/>
    <d v="2010-07-20T12:48:40"/>
    <n v="0"/>
    <x v="2"/>
    <x v="0"/>
    <b v="1"/>
    <x v="0"/>
    <n v="3"/>
    <n v="40378.458333333336"/>
    <n v="0"/>
    <n v="571"/>
    <d v="2010-07-20T00:00:00"/>
    <n v="0"/>
    <x v="2371"/>
  </r>
  <r>
    <n v="2404"/>
    <n v="1"/>
    <x v="610"/>
    <x v="413"/>
    <s v="&lt;p&gt;I am having trouble creating a formula to sum up numbers on a separate worksheet based on the values in my first sheet. The problem I am having is that sheet1 is based in months, but I need weekly values, which I have in sheet2. Sometimes I need the sum of values from 3 or 5 weeks worth of data, which isn't compatible with the monthly numbers. I am very familiar with vlookups, but I am unsure of how to use the offset formula (if that is the simplest way) in this situation.&lt;/p&gt;_x000a_&lt;p&gt;I have tried to use =sum(offset(vlookup(A1,'sheet2'A:F,2,false),0,4,,4)) but it doesn't seem to work.&lt;/p&gt;_x000a_&lt;p&gt;Here is a simplified version of some data I am using:&lt;/p&gt;_x000a_&lt;p&gt;Sheet 1&lt;br /&gt;_x000a_Item#  Weeks&lt;br /&gt;_x000a_782    4&lt;br /&gt;_x000a_609    5&lt;br /&gt;_x000a_936    3&lt;/p&gt;_x000a_&lt;p&gt;Sheet 2&lt;br /&gt;_x000a_Item #  Week1   Week2   Week3   Week4   Week5&lt;br /&gt;_x000a_782     2       4       5       3       2&lt;br /&gt;_x000a_609     5       3       6       2       4&lt;br /&gt;_x000a_936     2       3       5       4       1&lt;/p&gt;_x000a_&lt;p&gt;So, for item 782 I need to add up the first 4 weeks, for 609 I need the first 5, and for 936 I need the first 3.&lt;/p&gt;_x000a_&lt;p&gt;I would really appreciate any suggestions and tips. Thanks_x000a_&lt;/p&gt;_x000a_"/>
    <d v="2010-07-20T14:09:54"/>
    <n v="0"/>
    <x v="0"/>
    <x v="0"/>
    <b v="0"/>
    <x v="0"/>
    <n v="3"/>
    <n v="40379.589583333334"/>
    <n v="0"/>
    <n v="571"/>
    <d v="2010-07-20T00:00:00"/>
    <n v="0"/>
    <x v="2372"/>
  </r>
  <r>
    <n v="2405"/>
    <n v="1"/>
    <x v="597"/>
    <x v="408"/>
    <s v="&lt;p&gt;Looks like there's a lot of hardcoding here too.&lt;br /&gt;_x000a_But it's an option. Thanks!_x000a_&lt;/p&gt;_x000a_"/>
    <d v="2010-07-20T15:18:09"/>
    <n v="0"/>
    <x v="12"/>
    <x v="0"/>
    <b v="1"/>
    <x v="0"/>
    <n v="3"/>
    <n v="40372.588194444441"/>
    <n v="0"/>
    <n v="571"/>
    <d v="2010-07-20T00:00:00"/>
    <n v="0"/>
    <x v="2373"/>
  </r>
  <r>
    <n v="2406"/>
    <n v="1"/>
    <x v="611"/>
    <x v="408"/>
    <s v="&lt;p&gt;I am currently working with about 50 sheets of data that are all in the same format.&lt;/p&gt;_x000a_&lt;p&gt;I want to sum up the figures in specific cell positions (i.e. Sum up everything cell B2 for each sheet) and found that I could use 3D references. &lt;/p&gt;_x000a_&lt;p&gt;From, http://office.microsoft.com/en-us/excel-help/consolidate-data-in-multiple-worksheets-HP010095249.aspx though - they use the formula of =SUM(Sales:Marketing!A2)&lt;br /&gt;_x000a_where I am assuming the format is =SUM(name of first sheet: name of last sheet! position of cell to add)&lt;/p&gt;_x000a_&lt;p&gt;I tried using my own sheet names (OF01 to OM01) and the formula changes automatically to =SUM(OF1:'OM01'!B2)&lt;br /&gt;_x000a_It first omits the zero in OF01. And secondly, it adds quotation marks around OM01. &lt;/p&gt;_x000a_&lt;p&gt;In the end, it does not work.&lt;/p&gt;_x000a_&lt;p&gt;Is there something I am missing? &lt;/p&gt;_x000a_&lt;p&gt;Thanks!_x000a_&lt;/p&gt;_x000a_"/>
    <d v="2010-07-20T15:27:52"/>
    <n v="0"/>
    <x v="0"/>
    <x v="0"/>
    <b v="0"/>
    <x v="0"/>
    <n v="3"/>
    <n v="40379.643750000003"/>
    <n v="0"/>
    <n v="571"/>
    <d v="2010-07-20T00:00:00"/>
    <n v="0"/>
    <x v="2374"/>
  </r>
  <r>
    <n v="2407"/>
    <n v="1"/>
    <x v="611"/>
    <x v="163"/>
    <s v="&lt;p&gt;Hi jade,&lt;/p&gt;_x000a_&lt;p&gt;It worked OK for me, what you could try is putting a sheet before your group and a sheet after, say call them &quot;First&quot; and &quot;Last&quot; like so&lt;/p&gt;_x000a_&lt;p&gt;=SUM(First:Last!B2) see if that works_x000a_&lt;/p&gt;_x000a_"/>
    <d v="2010-07-20T16:00:34"/>
    <n v="0"/>
    <x v="1"/>
    <x v="0"/>
    <b v="1"/>
    <x v="0"/>
    <n v="3"/>
    <n v="40379.643750000003"/>
    <n v="0"/>
    <n v="571"/>
    <d v="2010-07-20T00:00:00"/>
    <n v="0"/>
    <x v="2375"/>
  </r>
  <r>
    <n v="2408"/>
    <n v="1"/>
    <x v="610"/>
    <x v="0"/>
    <s v="&lt;p&gt;Interesting problem :)&lt;/p&gt;_x000a_&lt;p&gt;Here is how I would solve it.&lt;/p&gt;_x000a_&lt;p&gt;Assuming data in Sheet 2 A2:Z100 (first row for headers)&lt;br /&gt;_x000a_and  assuming data in Sheet 1 is in A2:B10&lt;/p&gt;_x000a_&lt;p&gt;in Sheet 1, wherever you want the result, write&lt;br /&gt;_x000a_=sum(offset(Sheet2!$A$2,match(A2,Sheet2!$A$2:$A$100,0)-1,0,1,B2))&lt;/p&gt;_x000a_&lt;p&gt;Now the formula works fine as long as values in Sheet1 are available in Sheet2. Otherwise it throws an error, in which case, you can use IFERROR or ISERROR to handle them._x000a_&lt;/p&gt;_x000a_"/>
    <d v="2010-07-21T02:16:14"/>
    <n v="0"/>
    <x v="1"/>
    <x v="0"/>
    <b v="1"/>
    <x v="0"/>
    <n v="4"/>
    <n v="40379.589583333334"/>
    <n v="0"/>
    <n v="571"/>
    <d v="2010-07-21T00:00:00"/>
    <n v="0"/>
    <x v="2376"/>
  </r>
  <r>
    <n v="2409"/>
    <n v="1"/>
    <x v="611"/>
    <x v="2"/>
    <s v="&lt;p&gt;Jade&lt;br /&gt;_x000a_It looks like Excel is trying to make the first OF01 into a cell reference&lt;br /&gt;_x000a_I would use the following&lt;br /&gt;_x000a_&lt;code&gt;=SUM(&amp;#39;OF01:OM01&amp;#39;!B2)&lt;/code&gt;_x000a_&lt;/p&gt;_x000a_"/>
    <d v="2010-07-21T02:46:37"/>
    <n v="0"/>
    <x v="2"/>
    <x v="1"/>
    <b v="1"/>
    <x v="1"/>
    <n v="4"/>
    <n v="40379.643750000003"/>
    <n v="0.47195601851854008"/>
    <n v="572"/>
    <d v="2010-07-21T00:00:00"/>
    <s v="jade"/>
    <x v="2377"/>
  </r>
  <r>
    <n v="2410"/>
    <n v="2"/>
    <x v="612"/>
    <x v="414"/>
    <s v="&lt;p&gt;Hi,&lt;/p&gt;_x000a_&lt;p&gt;I have a table of daily stock prices/indicies for which I am trying to create a volatility chart. So, I am calculating the daily differences in prices as Today's price - Yesterday's price. These values I have stored in an array for eg. {=A2:A100 - A1:A99} My question is, can I directly graph this array? I'm trying to avoid entering these value in the sheet to keep the sheet neat enough to read.&lt;/p&gt;_x000a_&lt;p&gt;Any help would be greatly appreciated.&lt;/p&gt;_x000a_&lt;p&gt;Thanks,&lt;/p&gt;_x000a_&lt;p&gt;IronPalm_x000a_&lt;/p&gt;_x000a_"/>
    <d v="2010-07-21T14:13:37"/>
    <n v="0"/>
    <x v="0"/>
    <x v="0"/>
    <b v="0"/>
    <x v="0"/>
    <n v="4"/>
    <n v="40380.592361111114"/>
    <n v="0"/>
    <n v="572"/>
    <d v="2010-07-21T00:00:00"/>
    <n v="0"/>
    <x v="2378"/>
  </r>
  <r>
    <n v="2411"/>
    <n v="1"/>
    <x v="611"/>
    <x v="408"/>
    <s v="&lt;p&gt;It works! Thanks! :)_x000a_&lt;/p&gt;_x000a_"/>
    <d v="2010-07-21T14:16:29"/>
    <n v="0"/>
    <x v="3"/>
    <x v="0"/>
    <b v="1"/>
    <x v="0"/>
    <n v="4"/>
    <n v="40379.643750000003"/>
    <n v="0"/>
    <n v="572"/>
    <d v="2010-07-21T00:00:00"/>
    <n v="0"/>
    <x v="2379"/>
  </r>
  <r>
    <n v="2412"/>
    <n v="4"/>
    <x v="0"/>
    <x v="415"/>
    <s v="&lt;p&gt;Hi everyone, my name is Kader and as a Reservoir engineer I have data I have to deal with and sort out! in addition from time to time we have to present to the management some charts and results in comprehensible form which is not always the way we see data ourselves ;)&lt;br /&gt;_x000a_from the first day I entered here, I have to confess I started to learn very interesting things!&lt;/p&gt;_x000a_&lt;p&gt;Thanks_x000a_&lt;/p&gt;_x000a_"/>
    <d v="2010-07-21T15:57:25"/>
    <n v="0"/>
    <x v="58"/>
    <x v="0"/>
    <b v="1"/>
    <x v="0"/>
    <n v="4"/>
    <n v="40019.929861111108"/>
    <n v="0"/>
    <n v="572"/>
    <d v="2010-07-21T00:00:00"/>
    <n v="0"/>
    <x v="2380"/>
  </r>
  <r>
    <n v="2413"/>
    <n v="2"/>
    <x v="612"/>
    <x v="0"/>
    <s v="&lt;p&gt;Simple.. make a named range out of your array and then use the named range in chart's input source data. Make sure you write the range as Sheet1!name otherwise it wont be accepted._x000a_&lt;/p&gt;_x000a_"/>
    <d v="2010-07-21T16:27:05"/>
    <n v="0"/>
    <x v="1"/>
    <x v="0"/>
    <b v="1"/>
    <x v="0"/>
    <n v="4"/>
    <n v="40380.592361111114"/>
    <n v="0"/>
    <n v="572"/>
    <d v="2010-07-21T00:00:00"/>
    <n v="0"/>
    <x v="2381"/>
  </r>
  <r>
    <n v="2414"/>
    <n v="1"/>
    <x v="613"/>
    <x v="320"/>
    <s v="&lt;p&gt;Hey everyone! Really quick...&lt;/p&gt;_x000a_&lt;p&gt;I enable Design Mode, insert ActiveX Control &amp;gt; SpinButton. I resize it to how I want it to look. I place it in one of the (500+) cells I need. It sizes up fine. I open the properties, I make the active cell H8.&lt;/p&gt;_x000a_&lt;p&gt;Now, when I copy/paste the control to every other cell below it (formatted identically), the SpinButton changes H8. &lt;/p&gt;_x000a_&lt;p&gt;I know I can just manually point each control to its relative cell but... that's going to take a ridiculous amount of time.&lt;/p&gt;_x000a_&lt;p&gt;Is there any way to automate this change so that each SpinButton controls the cell its currently in, so I can just copy/paste the SpinButton into each cell?&lt;/p&gt;_x000a_&lt;p&gt;This excel doc is used to track feedback and I want to have one row represent one feedback submission. &quot;This sucks&quot;. In the columns to the right of that cell which contains the feedback, I want two columns: UP and DOWN. Up = positive feedback and people that agree with it. Down = negative feedback and people that agree with it.&lt;/p&gt;_x000a_&lt;p&gt;Each person that agrees, I click the SpinButton up, once. Negative/disagree? next column, down once. Each column contains a number, incremented by the SpinButton accordingly.&lt;/p&gt;_x000a_&lt;p&gt;Help? Please and thank you! Need this fairly urgently_x000a_&lt;/p&gt;_x000a_"/>
    <d v="2010-07-21T16:53:23"/>
    <n v="0"/>
    <x v="0"/>
    <x v="0"/>
    <b v="0"/>
    <x v="0"/>
    <n v="4"/>
    <n v="40380.703472222223"/>
    <n v="0"/>
    <n v="572"/>
    <d v="2010-07-21T00:00:00"/>
    <n v="0"/>
    <x v="2382"/>
  </r>
  <r>
    <n v="2415"/>
    <n v="2"/>
    <x v="612"/>
    <x v="414"/>
    <s v="&lt;p&gt;I'm sorry but I am not clear as to how to do it. Is it like below:&lt;/p&gt;_x000a_&lt;p&gt;Sub Pass_array()&lt;br /&gt;_x000a_      Dim myarray As Variant&lt;br /&gt;_x000a_      myarray = Range(&quot;a1:a10&quot;).Value&lt;br /&gt;_x000a_End Sub&lt;/p&gt;_x000a_&lt;p&gt;and them manipulate myarray? Would appreciate your&lt;br /&gt;_x000a_help._x000a_&lt;/p&gt;_x000a_"/>
    <d v="2010-07-21T19:01:59"/>
    <n v="0"/>
    <x v="2"/>
    <x v="0"/>
    <b v="1"/>
    <x v="0"/>
    <n v="4"/>
    <n v="40380.592361111114"/>
    <n v="0"/>
    <n v="572"/>
    <d v="2010-07-21T00:00:00"/>
    <n v="0"/>
    <x v="2383"/>
  </r>
  <r>
    <n v="2416"/>
    <n v="1"/>
    <x v="614"/>
    <x v="278"/>
    <s v="&lt;p&gt;Column B = Employee initials.  Column H = Parts run per jobs in rows 2 through 8.  Data from another 60+ employees follows this representative batch.  Employee initials will always be in column 2 and will always be in the row above the first line entry for job numbers and parts manufactured.  There will always be a blank cell in column H after the last part count entry.  The number of row entries will always vary from employee to employee; from one or two to over a hundred.  From this data and scenario, I need to sum the number of parts run by the employee, based on the employee's initials.&lt;/p&gt;_x000a_&lt;p&gt;Employee:_x0009_ABG_x0009_Gold, Alfred B._x0009_Type:_x0009_Shop_x0009__x0009_Parts&lt;br /&gt;_x000a_18714C_x0009_CNCMILL5TH_x0009_0040_x0009__x0009__x0009_0.00_x0009__x0009_29&lt;br /&gt;_x000a_19096_x0009_CNCMILL5TH_x0009_0020_x0009__x0009__x0009_0.00_x0009__x0009_10&lt;br /&gt;_x000a_19105_x0009_CNC MILL_x0009_0040_x0009__x0009__x0009_0.00_x0009__x0009_62&lt;br /&gt;_x000a_19286C_x0009_CNCMILL5TH_x0009_0030_x0009__x0009__x0009_0.00_x0009__x0009_21&lt;br /&gt;_x000a_19286C_x0009_CNCMILL5TH_x0009_0040_x0009__x0009__x0009_0.00_x0009__x0009_34&lt;br /&gt;_x000a_19289B_x0009_CNC MILL_x0009_0050_x0009__x0009__x0009_0.00_x0009__x0009_13&lt;br /&gt;_x000a_19289B_x0009_CNC MILL_x0009_0060_x0009_2.00_x0009_2.00_x0009_6.00_x0009_33%_x0009_48&lt;/p&gt;_x000a_&lt;p&gt;In old Lotus 123 terms, I could find &quot;ABG&quot;, move right 6 (to column H), then highlight and sum H2 through H8 (until I find the blank cell at the end of ABG's parts column).  I do not know VBA.  There are, currently, over 32,000 rows of data that I need to sum by employee.  In the example, above, my synopsis sheet would report that &quot;ABG&quot; ran 188 parts.&lt;/p&gt;_x000a_&lt;p&gt;HELP!!!&lt;/p&gt;_x000a_&lt;p&gt;Respectfully submitted, MB_x000a_&lt;/p&gt;_x000a_"/>
    <d v="2010-07-21T19:48:17"/>
    <n v="0"/>
    <x v="0"/>
    <x v="0"/>
    <b v="0"/>
    <x v="0"/>
    <n v="4"/>
    <n v="40380.824999999997"/>
    <n v="0"/>
    <n v="572"/>
    <d v="2010-07-21T00:00:00"/>
    <n v="0"/>
    <x v="2384"/>
  </r>
  <r>
    <n v="2417"/>
    <n v="1"/>
    <x v="614"/>
    <x v="348"/>
    <s v="&lt;p&gt;Hi Mbeane,&lt;/p&gt;_x000a_&lt;p&gt;I am not sure what is in your columns or how the columns are split, can you maybe give a representation with two employees_x000a_&lt;/p&gt;_x000a_"/>
    <d v="2010-07-21T23:19:55"/>
    <n v="0"/>
    <x v="1"/>
    <x v="0"/>
    <b v="1"/>
    <x v="0"/>
    <n v="4"/>
    <n v="40380.824999999997"/>
    <n v="0"/>
    <n v="572"/>
    <d v="2010-07-21T00:00:00"/>
    <n v="0"/>
    <x v="2385"/>
  </r>
  <r>
    <n v="2418"/>
    <n v="2"/>
    <x v="612"/>
    <x v="2"/>
    <s v="&lt;p&gt;IronPalm&lt;br /&gt;_x000a_I think Chandoo indented you to use a Named Range, not in VBA&lt;br /&gt;_x000a_Try the following&lt;br /&gt;_x000a_Select your Data A2:A100 and give it a name of Data&lt;br /&gt;_x000a_You can do that on the Formula, Named Range Tab, use the Define Name button&lt;br /&gt;_x000a_You will need to add 2 more named ranges&lt;br /&gt;_x000a_Lets call the first one Offset_Data and type the foruma =OFFSET(Sheet1!Data,-1,0)&lt;br /&gt;_x000a_and add a third Named Range valled Volatility and make it =Data-Offset_Data&lt;br /&gt;_x000a_In your chart you can now chart the Volatitity&lt;br /&gt;_x000a_Right click on your chart and Select Data, Select the Add Button&lt;br /&gt;_x000a_Type in a Name for your Series and in the series Box add =Sheet1!Volatility&lt;/p&gt;_x000a_&lt;p&gt;In Summary Setup 3 Named Ranges&lt;br /&gt;_x000a_Data =A2:A100&lt;br /&gt;_x000a_Offset_Data =OFFSET(Sheet1!Data,-1,0)&lt;br /&gt;_x000a_Volatility =Data-Offset_Data&lt;br /&gt;_x000a_and Chart the series Sheet1!Volatility&lt;/p&gt;_x000a_&lt;p&gt;Adjust Ranges and Sheet Names as appropriate_x000a_&lt;/p&gt;_x000a_"/>
    <d v="2010-07-21T23:42:23"/>
    <n v="0"/>
    <x v="3"/>
    <x v="1"/>
    <b v="1"/>
    <x v="1"/>
    <n v="4"/>
    <n v="40380.592361111114"/>
    <n v="0.39540509258949896"/>
    <n v="573"/>
    <d v="2010-07-21T00:00:00"/>
    <s v="IronPalm"/>
    <x v="2386"/>
  </r>
  <r>
    <n v="2419"/>
    <n v="1"/>
    <x v="614"/>
    <x v="2"/>
    <s v="&lt;p&gt;mbeane&lt;br /&gt;_x000a_If I read your question correctly, you want a formula to go in H1 and subsequent employees rows which will sum down until it finds a blank in the same column (H)&lt;br /&gt;_x000a_&lt;code&gt;=SUM(OFFSET(H1,1,0,MATCH(TRUE,INDEX(ISBLANK(H2:$H$100000),0,0),0)-1,1))&lt;/code&gt;&lt;br /&gt;_x000a_and copy to the other Employee Rows_x000a_&lt;/p&gt;_x000a_"/>
    <d v="2010-07-22T00:08:51"/>
    <n v="0"/>
    <x v="2"/>
    <x v="1"/>
    <b v="1"/>
    <x v="1"/>
    <n v="5"/>
    <n v="40380.824999999997"/>
    <n v="0.18114583333954215"/>
    <n v="574"/>
    <d v="2010-07-22T00:00:00"/>
    <s v="mbeane"/>
    <x v="2387"/>
  </r>
  <r>
    <n v="2420"/>
    <n v="1"/>
    <x v="613"/>
    <x v="2"/>
    <s v="&lt;p&gt;Try this macro&lt;/p&gt;_x000a_&lt;pre&gt;&lt;code&gt;Sub Lots_of_spinners()_x000a__x000a_Dim Link As String_x000a_Dim x As Integer_x000a__x000a_For x = 1 To 10   &amp;#39; Change to suit how many rows you want to add_x000a__x000a_    Link = ActiveSheet.Cells(7 + x, 8).Address  &amp;#39;Assumes Row 8 (7+1) to start_x000a__x000a_    ActiveSheet.Spinners.Add(336, x * 11.25 + 67.5, 42, 11.25).Select_x000a__x000a_    With Selection_x000a_        .Value = 0 &amp;#39;Default Cell Value_x000a_        .Min = 0_x000a_        .Max = 30000_x000a_        .SmallChange = 1_x000a_        .LinkedCell = Link_x000a_        .Display3DShading = True_x000a_    End With_x000a__x000a_Next_x000a__x000a_End Sub&lt;/code&gt;&lt;/pre&gt;_x000a_"/>
    <d v="2010-07-22T01:11:33"/>
    <n v="0"/>
    <x v="1"/>
    <x v="1"/>
    <b v="1"/>
    <x v="1"/>
    <n v="5"/>
    <n v="40380.703472222223"/>
    <n v="0.34621527777926531"/>
    <n v="575"/>
    <d v="2010-07-22T00:00:00"/>
    <s v="Knaledge"/>
    <x v="2388"/>
  </r>
  <r>
    <n v="2421"/>
    <n v="1"/>
    <x v="615"/>
    <x v="22"/>
    <s v="&lt;p&gt;Hello all,&lt;br /&gt;_x000a_I want to show (down arrow) if value in a cell is negative number and show (up arrow) if value is positive number .  I tried this formula [=IF(I2=TRUE(),”p”,”q”)] and used font type wingding3, but it works only for negative value not changing when value is positive number.  Any help is highly appreciated._x000a_&lt;/p&gt;_x000a_"/>
    <d v="2010-07-22T07:51:27"/>
    <n v="0"/>
    <x v="0"/>
    <x v="0"/>
    <b v="0"/>
    <x v="0"/>
    <n v="5"/>
    <n v="40381.32708333333"/>
    <n v="0"/>
    <n v="575"/>
    <d v="2010-07-22T00:00:00"/>
    <n v="0"/>
    <x v="2389"/>
  </r>
  <r>
    <n v="2422"/>
    <n v="1"/>
    <x v="615"/>
    <x v="3"/>
    <s v="&lt;p&gt;Hello&lt;/p&gt;_x000a_&lt;p&gt;I assume your value is in the cell I2.&lt;/p&gt;_x000a_&lt;p&gt;change the formula to&lt;br /&gt;_x000a_&lt;code&gt;=if( I2&amp;gt;=0, &amp;quot;p&amp;quot;, &amp;quot;q&amp;quot;)&lt;/code&gt;&lt;/p&gt;_x000a_&lt;p&gt;With 2007+ : Select your cells, then click on then Conditionnal &quot;Formating button&quot; in &quot;Style group&quot; / &quot;Icon Set&quot;.&lt;/p&gt;_x000a_&lt;p&gt;You'll see there 3 arrows &quot;up green&quot;, &quot;even yellow&quot;, and &quot;down red&quot;. Select it.&lt;br /&gt;_x000a_Then Click on &quot;modify rules&quot; and adapt the rule created for your range. Put even to 0._x000a_&lt;/p&gt;_x000a_"/>
    <d v="2010-07-22T08:04:19"/>
    <n v="0"/>
    <x v="1"/>
    <x v="0"/>
    <b v="1"/>
    <x v="0"/>
    <n v="5"/>
    <n v="40381.32708333333"/>
    <n v="0"/>
    <n v="575"/>
    <d v="2010-07-22T00:00:00"/>
    <n v="0"/>
    <x v="2390"/>
  </r>
  <r>
    <n v="2423"/>
    <n v="1"/>
    <x v="615"/>
    <x v="22"/>
    <s v="&lt;p&gt;cyrilz,&lt;br /&gt;_x000a_Thanks for quick response, but the value in I2 is the result from a formula [=C15-SUM(F15:F20)] so it can change to either negative or positive as the values in the dependant cells changes.  Hope it makes sense to you and everyone else._x000a_&lt;/p&gt;_x000a_"/>
    <d v="2010-07-22T08:18:44"/>
    <n v="0"/>
    <x v="2"/>
    <x v="0"/>
    <b v="1"/>
    <x v="0"/>
    <n v="5"/>
    <n v="40381.32708333333"/>
    <n v="0"/>
    <n v="575"/>
    <d v="2010-07-22T00:00:00"/>
    <n v="0"/>
    <x v="2391"/>
  </r>
  <r>
    <n v="2424"/>
    <n v="2"/>
    <x v="612"/>
    <x v="414"/>
    <s v="&lt;p&gt;Hi Hui,&lt;/p&gt;_x000a_&lt;p&gt;Thanks for the update. I have entered as follows:&lt;/p&gt;_x000a_&lt;p&gt;I have defined 1 range as BDI -&amp;gt; =OFFSET(Data!$C$5,1,0,COUNTA(Data!$C$5:$C$1997)-1,1)&lt;/p&gt;_x000a_&lt;p&gt;and the 2nd range as:&lt;/p&gt;_x000a_&lt;p&gt;Offset_BDI -&amp;gt; =OFFSET(BDI,-1,0)&lt;/p&gt;_x000a_&lt;p&gt;and the differences as:&lt;/p&gt;_x000a_&lt;p&gt;Volatility -&amp;gt; =BDI-Offset_BDI&lt;/p&gt;_x000a_&lt;p&gt;When I defined the above range, Excel doesn't give an error but when I try to graph by giving the series 'Data!Volatility' it doesn't accept. But I am able to graph both BDI and Offset_BDI without any problem.&lt;/p&gt;_x000a_&lt;p&gt;Would appreciate any help.&lt;/p&gt;_x000a_&lt;p&gt;Thanks_x000a_&lt;/p&gt;_x000a_"/>
    <d v="2010-07-22T08:21:41"/>
    <n v="0"/>
    <x v="4"/>
    <x v="0"/>
    <b v="1"/>
    <x v="0"/>
    <n v="5"/>
    <n v="40380.592361111114"/>
    <n v="0"/>
    <n v="575"/>
    <d v="2010-07-22T00:00:00"/>
    <n v="0"/>
    <x v="2392"/>
  </r>
  <r>
    <n v="2425"/>
    <n v="1"/>
    <x v="615"/>
    <x v="2"/>
    <s v="&lt;p&gt;Razaas&lt;br /&gt;_x000a_Try &lt;code&gt;=IF(I2&amp;lt;0,&amp;quot;q&amp;quot;,IF(I2&amp;gt;0,&amp;quot;p&amp;quot;,0))&lt;/code&gt;&lt;/p&gt;_x000a_&lt;p&gt;Then change font to Wingding3_x000a_&lt;/p&gt;_x000a_"/>
    <d v="2010-07-22T10:21:25"/>
    <n v="0"/>
    <x v="3"/>
    <x v="1"/>
    <b v="1"/>
    <x v="1"/>
    <n v="5"/>
    <n v="40381.32708333333"/>
    <n v="0.104456018525525"/>
    <n v="576"/>
    <d v="2010-07-22T00:00:00"/>
    <s v="razaas"/>
    <x v="2393"/>
  </r>
  <r>
    <n v="2426"/>
    <n v="1"/>
    <x v="615"/>
    <x v="22"/>
    <s v="&lt;p&gt;Hui,&lt;/p&gt;_x000a_&lt;p&gt;Thanks a lot, works perfect, great help as usual._x000a_&lt;/p&gt;_x000a_"/>
    <d v="2010-07-22T10:44:53"/>
    <n v="0"/>
    <x v="4"/>
    <x v="0"/>
    <b v="1"/>
    <x v="0"/>
    <n v="5"/>
    <n v="40381.32708333333"/>
    <n v="0"/>
    <n v="576"/>
    <d v="2010-07-22T00:00:00"/>
    <n v="0"/>
    <x v="2394"/>
  </r>
  <r>
    <n v="2427"/>
    <n v="2"/>
    <x v="612"/>
    <x v="0"/>
    <s v="&lt;p&gt;ok... I dont think you need names for first two series. &lt;/p&gt;_x000a_&lt;p&gt;instead define volatility as =OFFSET('volatility chart'!$C$5,0,0,COUNTA('volatility chart'!$C$5:$C$1997),1)-OFFSET('volatility chart'!$C$6,0,0,COUNTA('volatility chart'!$C$6:$C$1998),1)&lt;/p&gt;_x000a_&lt;p&gt;and point 'volatility chart'!volatility as the source for chart._x000a_&lt;/p&gt;_x000a_"/>
    <d v="2010-07-22T11:28:54"/>
    <n v="0"/>
    <x v="5"/>
    <x v="0"/>
    <b v="1"/>
    <x v="0"/>
    <n v="5"/>
    <n v="40380.592361111114"/>
    <n v="0"/>
    <n v="576"/>
    <d v="2010-07-22T00:00:00"/>
    <n v="0"/>
    <x v="2395"/>
  </r>
  <r>
    <n v="2428"/>
    <n v="2"/>
    <x v="612"/>
    <x v="2"/>
    <s v="&lt;p&gt;IronPalm&lt;br /&gt;_x000a_Offset_BDI -&amp;gt; =OFFSET(FileName!BDI,-1,0)&lt;br /&gt;_x000a_Volatility -&amp;gt; =FileName!BDI-FileName!Offset_BDI&lt;/p&gt;_x000a_&lt;p&gt;where the Filename is the Workbook name&lt;/p&gt;_x000a_&lt;p&gt;Same with the Chart Series name&lt;br /&gt;_x000a_=FileName!Volatility&lt;/p&gt;_x000a_&lt;p&gt;@Chandoo, I used 3 Named Ranges as it is easier to understand for new users and easier to debug, but you are correct, you can do it in 1 named Range._x000a_&lt;/p&gt;_x000a_"/>
    <d v="2010-07-22T11:45:39"/>
    <n v="0"/>
    <x v="6"/>
    <x v="1"/>
    <b v="1"/>
    <x v="1"/>
    <n v="5"/>
    <n v="40380.592361111114"/>
    <n v="0.89767361110716593"/>
    <n v="577"/>
    <d v="2010-07-22T00:00:00"/>
    <s v="IronPalm"/>
    <x v="2396"/>
  </r>
  <r>
    <n v="2429"/>
    <n v="1"/>
    <x v="615"/>
    <x v="163"/>
    <s v="&lt;p&gt;Hi razaas,&lt;/p&gt;_x000a_&lt;p&gt;Just a thought, if the figure was neither positive or negative i.e. zero then you could use&lt;/p&gt;_x000a_&lt;p&gt;=IF(I1&amp;lt;0,&quot;q&quot;,IF(I1&amp;gt;0,&quot;p&quot;,&quot;t&quot;&amp;amp;&quot;u&quot;))_x000a_&lt;/p&gt;_x000a_"/>
    <d v="2010-07-22T12:16:07"/>
    <n v="0"/>
    <x v="5"/>
    <x v="0"/>
    <b v="1"/>
    <x v="0"/>
    <n v="5"/>
    <n v="40381.32708333333"/>
    <n v="0"/>
    <n v="577"/>
    <d v="2010-07-22T00:00:00"/>
    <n v="0"/>
    <x v="2397"/>
  </r>
  <r>
    <n v="2430"/>
    <n v="1"/>
    <x v="615"/>
    <x v="2"/>
    <s v="&lt;p&gt;And Don't forget you can use conditional formatting to change the colors of the Negative (Red) and Positive (Green/Black) Arrows_x000a_&lt;/p&gt;_x000a_"/>
    <d v="2010-07-22T13:00:28"/>
    <n v="0"/>
    <x v="6"/>
    <x v="1"/>
    <b v="1"/>
    <x v="1"/>
    <n v="5"/>
    <n v="40381.32708333333"/>
    <n v="0.21490740741137415"/>
    <n v="578"/>
    <d v="2010-07-22T00:00:00"/>
    <s v="razaas"/>
    <x v="2398"/>
  </r>
  <r>
    <n v="2431"/>
    <n v="1"/>
    <x v="615"/>
    <x v="163"/>
    <s v="&lt;p&gt;Yeh,&lt;/p&gt;_x000a_&lt;p&gt;Like the examples here&lt;/p&gt;_x000a_&lt;p&gt;http://chandoo.org/wp/2008/03/13/want-to-be-an-excel-conditional-formatting-rock-star-read-this/_x000a_&lt;/p&gt;_x000a_"/>
    <d v="2010-07-22T13:20:58"/>
    <n v="0"/>
    <x v="7"/>
    <x v="0"/>
    <b v="1"/>
    <x v="0"/>
    <n v="5"/>
    <n v="40381.32708333333"/>
    <n v="0"/>
    <n v="578"/>
    <d v="2010-07-22T00:00:00"/>
    <n v="0"/>
    <x v="2399"/>
  </r>
  <r>
    <n v="2432"/>
    <n v="2"/>
    <x v="612"/>
    <x v="414"/>
    <s v="&lt;p&gt;Did exactly as you said but Excel doesn't accept the named range Data!Volatility. Is there someway I can attach the excel file here?_x000a_&lt;/p&gt;_x000a_"/>
    <d v="2010-07-22T13:31:06"/>
    <n v="0"/>
    <x v="7"/>
    <x v="0"/>
    <b v="1"/>
    <x v="0"/>
    <n v="5"/>
    <n v="40380.592361111114"/>
    <n v="0"/>
    <n v="578"/>
    <d v="2010-07-22T00:00:00"/>
    <n v="0"/>
    <x v="2400"/>
  </r>
  <r>
    <n v="2433"/>
    <n v="2"/>
    <x v="612"/>
    <x v="2"/>
    <s v="&lt;p&gt;No you need to use a public file sharing site&lt;br /&gt;_x000a_look at http://chandoo.org/forums/topic/posting-a-sample-workbook&lt;/p&gt;_x000a_&lt;p&gt;Try the File name not the Sheet name in front of the !_x000a_&lt;/p&gt;_x000a_"/>
    <d v="2010-07-22T13:36:05"/>
    <n v="0"/>
    <x v="8"/>
    <x v="1"/>
    <b v="1"/>
    <x v="1"/>
    <n v="5"/>
    <n v="40380.592361111114"/>
    <n v="0.97436342592118308"/>
    <n v="579"/>
    <d v="2010-07-22T00:00:00"/>
    <s v="IronPalm"/>
    <x v="2401"/>
  </r>
  <r>
    <n v="2434"/>
    <n v="2"/>
    <x v="612"/>
    <x v="414"/>
    <s v="&lt;p&gt;Yes, I tried the file name as well but Excel doesnt accept. Please have a look at my sheet. Thanks.&lt;/p&gt;_x000a_&lt;p&gt;Here is the link:&lt;/p&gt;_x000a_&lt;p&gt;http://rapidshare.com/files/408391777/Historical_data.xls_x000a_&lt;/p&gt;_x000a_"/>
    <d v="2010-07-22T13:41:42"/>
    <n v="0"/>
    <x v="9"/>
    <x v="0"/>
    <b v="1"/>
    <x v="0"/>
    <n v="5"/>
    <n v="40380.592361111114"/>
    <n v="0"/>
    <n v="579"/>
    <d v="2010-07-22T00:00:00"/>
    <n v="0"/>
    <x v="2402"/>
  </r>
  <r>
    <n v="2435"/>
    <n v="2"/>
    <x v="612"/>
    <x v="2"/>
    <s v="&lt;p&gt;IronPalm&lt;/p&gt;_x000a_&lt;p&gt;Named Range&lt;br /&gt;_x000a_VolBDI:  =Historical_data.xls!BDI-Historical_data.xls!Offset_BDI&lt;/p&gt;_x000a_&lt;p&gt;and the second series on the chart will use&lt;br /&gt;_x000a_Historical_data.xls!VolBDI&lt;/p&gt;_x000a_&lt;p&gt;the series equation should then be&lt;br /&gt;_x000a_=SERIES(&quot;Vol&quot;,,Historical_data.xls!VolBDI,2)&lt;/p&gt;_x000a_&lt;p&gt;works for me&lt;/p&gt;_x000a_&lt;p&gt;If it doesn't what version of Excel are you using?&lt;br /&gt;_x000a_I have tried in 2003, 2007 &amp;amp; 2010, all OK_x000a_&lt;/p&gt;_x000a_"/>
    <d v="2010-07-22T13:53:53"/>
    <n v="0"/>
    <x v="10"/>
    <x v="1"/>
    <b v="1"/>
    <x v="1"/>
    <n v="5"/>
    <n v="40380.592361111114"/>
    <n v="0.98672453703329666"/>
    <n v="580"/>
    <d v="2010-07-22T00:00:00"/>
    <s v="IronPalm"/>
    <x v="2403"/>
  </r>
  <r>
    <n v="2436"/>
    <n v="2"/>
    <x v="612"/>
    <x v="414"/>
    <s v="&lt;p&gt;Hi,&lt;/p&gt;_x000a_&lt;p&gt;Thanks for the prompt reply. I'm using 2007 but for some reason it is still not accepting the series function you mentioned above. Can you post the completed worksheet, I'll see whether it is working in my computer? That way ill know there is something wrong with the setup.&lt;/p&gt;_x000a_&lt;p&gt;Thanks_x000a_&lt;/p&gt;_x000a_"/>
    <d v="2010-07-22T14:08:01"/>
    <n v="0"/>
    <x v="11"/>
    <x v="0"/>
    <b v="1"/>
    <x v="0"/>
    <n v="5"/>
    <n v="40380.592361111114"/>
    <n v="0"/>
    <n v="580"/>
    <d v="2010-07-22T00:00:00"/>
    <n v="0"/>
    <x v="2404"/>
  </r>
  <r>
    <n v="2437"/>
    <n v="2"/>
    <x v="612"/>
    <x v="2"/>
    <s v="&lt;p&gt;IronPalm&lt;br /&gt;_x000a_I have saved the file as a Macro Enabled 2007 file&lt;br /&gt;_x000a_It is half the size of the old file (Excel 2003)&lt;br /&gt;_x000a_The Chart on the Data Page is working&lt;/p&gt;_x000a_&lt;p&gt;I have also added a little bit on the Names page&lt;/p&gt;_x000a_&lt;p&gt;It updates both the Chart and Volatility at the same time in the same chart&lt;br /&gt;_x000a_Have a look at&lt;/p&gt;_x000a_&lt;p&gt;If this is private data let me know and I will remove my upload file once you download&lt;/p&gt;_x000a_&lt;p&gt;Have a look at http://rapidshare.com/files/408401429/Historical_data_v2.xlsm.html_x000a_&lt;/p&gt;_x000a_"/>
    <d v="2010-07-22T14:46:45"/>
    <n v="0"/>
    <x v="12"/>
    <x v="1"/>
    <b v="1"/>
    <x v="1"/>
    <n v="5"/>
    <n v="40380.592361111114"/>
    <n v="1.0234375"/>
    <n v="581"/>
    <d v="2010-07-22T00:00:00"/>
    <s v="IronPalm"/>
    <x v="2405"/>
  </r>
  <r>
    <n v="2438"/>
    <n v="2"/>
    <x v="612"/>
    <x v="414"/>
    <s v="&lt;p&gt;Hi Hui,&lt;/p&gt;_x000a_&lt;p&gt;Thanks for the file, it works great. But I have no idea why it didn't before. The data is not private, so delete as per your convenience.&lt;/p&gt;_x000a_&lt;p&gt;Thanks a lot._x000a_&lt;/p&gt;_x000a_"/>
    <d v="2010-07-22T14:56:13"/>
    <n v="0"/>
    <x v="13"/>
    <x v="0"/>
    <b v="1"/>
    <x v="0"/>
    <n v="5"/>
    <n v="40380.592361111114"/>
    <n v="0"/>
    <n v="581"/>
    <d v="2010-07-22T00:00:00"/>
    <n v="0"/>
    <x v="2406"/>
  </r>
  <r>
    <n v="2440"/>
    <n v="6"/>
    <x v="415"/>
    <x v="415"/>
    <s v="&lt;p&gt;Hi there!&lt;br /&gt;_x000a_here one i subscribed in for free and it gives some interesting stuff to download, read or experience! for IT people in general and particularly Excel users! with interesting tips and tricks:&lt;br /&gt;_x000a_http://blogs.techrepublic.com.com/msoffice/?tag=content;col1&lt;/p&gt;_x000a_&lt;p&gt;the more you dig in, the more you'll have chance to find out what your looking for...&lt;/p&gt;_x000a_&lt;p&gt;take care!_x000a_&lt;/p&gt;_x000a_"/>
    <d v="2010-07-22T15:59:35"/>
    <n v="0"/>
    <x v="15"/>
    <x v="0"/>
    <b v="1"/>
    <x v="0"/>
    <n v="5"/>
    <n v="40291.089583333334"/>
    <n v="0"/>
    <n v="581"/>
    <d v="2010-07-22T00:00:00"/>
    <n v="0"/>
    <x v="2407"/>
  </r>
  <r>
    <n v="2441"/>
    <n v="6"/>
    <x v="415"/>
    <x v="348"/>
    <s v="&lt;p&gt;Hi&lt;/p&gt;_x000a_&lt;p&gt;Here is another good site&lt;/p&gt;_x000a_&lt;p&gt;http://www.ozgrid.com&lt;/p&gt;_x000a_&lt;p&gt;This one point you to a slew of other blogs:&lt;/p&gt;_x000a_&lt;p&gt;http://www.vertex42.com/ExcelLinks/cat/excel-blogs-1.html&lt;/p&gt;_x000a_&lt;p&gt;For VBA stuff:&lt;/p&gt;_x000a_&lt;p&gt;http://excelself.com/&lt;/p&gt;_x000a_&lt;p&gt;Will add more as I go through my favourites&lt;/p&gt;_x000a_&lt;p&gt;Kanti_x000a_&lt;/p&gt;_x000a_"/>
    <d v="2010-07-22T22:42:08"/>
    <n v="0"/>
    <x v="16"/>
    <x v="0"/>
    <b v="1"/>
    <x v="0"/>
    <n v="5"/>
    <n v="40291.089583333334"/>
    <n v="0"/>
    <n v="581"/>
    <d v="2010-07-22T00:00:00"/>
    <n v="0"/>
    <x v="2408"/>
  </r>
  <r>
    <n v="2442"/>
    <n v="1"/>
    <x v="603"/>
    <x v="7"/>
    <s v="&lt;p&gt;This response is late, but hopefully it will help someone.&lt;/p&gt;_x000a_&lt;p&gt;What I would do is designate a separate worksheet for the array. Fill the years down in column A (although it really doesn't matter what column you use). Create a dynamic name for the array. For example, this range name assumes that the sheet is called &quot;Misc Data&quot; and the list of years starts in cell A2 (with A1 being a header).&lt;/p&gt;_x000a_&lt;p&gt;=OFFSET('Misc Data'!$A$1,1,0,COUNTA('Misc Data'!$A:$A)-1,1)&lt;/p&gt;_x000a_&lt;p&gt;For argument's sake I'll name the range &quot;Years&quot;.&lt;/p&gt;_x000a_&lt;p&gt;Three things have just happened:&lt;/p&gt;_x000a_&lt;p&gt;1. You can refer to Worksheet.Range(&quot;Years&quot;) in your code and it will always point to the full list of years on the worksheet. For example, to create the array, just use&lt;/p&gt;_x000a_&lt;p&gt;Dim years As Variant&lt;br /&gt;_x000a_years = Range(&quot;Years&quot;).Value&lt;/p&gt;_x000a_&lt;p&gt;2. You've removed the hardcoded years from the macro code, but most importantly:&lt;br /&gt;_x000a_3. Anyone can come along and add a new year to the worksheet and run your code and it will auto-update itself to include the new year.&lt;/p&gt;_x000a_&lt;p&gt;To me, #3 is the most important because you don't have to touch the code in order to update the range of data the macro acts on. And now you can go on vacation (or get promoted) without your boss worrying about re-running the report, or you worrying about someone having to touch the underlying VBA while you're gone!_x000a_&lt;/p&gt;_x000a_"/>
    <d v="2010-07-23T01:12:10"/>
    <n v="0"/>
    <x v="3"/>
    <x v="0"/>
    <b v="1"/>
    <x v="0"/>
    <n v="6"/>
    <n v="40375.540277777778"/>
    <n v="0"/>
    <n v="581"/>
    <d v="2010-07-23T00:00:00"/>
    <n v="0"/>
    <x v="2409"/>
  </r>
  <r>
    <n v="2443"/>
    <n v="2"/>
    <x v="616"/>
    <x v="414"/>
    <s v="&lt;p&gt;Hi,&lt;/p&gt;_x000a_&lt;p&gt;Is there a way to create a frequency distribution chart (similar to the one below) without writing the values to the sheet.&lt;/p&gt;_x000a_&lt;p&gt;Here is the example:&lt;br /&gt;_x000a_http://rapidshare.com/files/408594396/one-axis-data-distribution-chart-in-excel.xls&lt;/p&gt;_x000a_&lt;p&gt;Any help would be greatly appreciated. Thanks._x000a_&lt;/p&gt;_x000a_"/>
    <d v="2010-07-23T12:50:32"/>
    <n v="0"/>
    <x v="0"/>
    <x v="0"/>
    <b v="0"/>
    <x v="0"/>
    <n v="6"/>
    <n v="40382.534722222219"/>
    <n v="0"/>
    <n v="581"/>
    <d v="2010-07-23T00:00:00"/>
    <n v="0"/>
    <x v="2410"/>
  </r>
  <r>
    <n v="2444"/>
    <n v="2"/>
    <x v="616"/>
    <x v="2"/>
    <s v="&lt;p&gt;Don't be afraid to use helper cells_x000a_&lt;/p&gt;_x000a_"/>
    <d v="2010-07-23T13:13:07"/>
    <n v="0"/>
    <x v="1"/>
    <x v="1"/>
    <b v="1"/>
    <x v="1"/>
    <n v="6"/>
    <n v="40382.534722222219"/>
    <n v="1.6053240746259689E-2"/>
    <n v="582"/>
    <d v="2010-07-23T00:00:00"/>
    <s v="IronPalm"/>
    <x v="2411"/>
  </r>
  <r>
    <n v="2445"/>
    <n v="2"/>
    <x v="616"/>
    <x v="414"/>
    <s v="&lt;p&gt;Hi,&lt;/p&gt;_x000a_&lt;p&gt;Appreciate if you could be more specific. Thanks._x000a_&lt;/p&gt;_x000a_"/>
    <d v="2010-07-23T13:18:49"/>
    <n v="0"/>
    <x v="2"/>
    <x v="0"/>
    <b v="1"/>
    <x v="0"/>
    <n v="6"/>
    <n v="40382.534722222219"/>
    <n v="0"/>
    <n v="582"/>
    <d v="2010-07-23T00:00:00"/>
    <n v="0"/>
    <x v="2412"/>
  </r>
  <r>
    <n v="2446"/>
    <n v="4"/>
    <x v="0"/>
    <x v="416"/>
    <s v="&lt;p&gt;Greetings,&lt;br /&gt;_x000a_My name is Dan and I am looking forward to pick your brains and offer any help where I can!&lt;br /&gt;_x000a_Cheers,_x000a_&lt;/p&gt;_x000a_"/>
    <d v="2010-07-23T13:31:31"/>
    <n v="0"/>
    <x v="59"/>
    <x v="0"/>
    <b v="1"/>
    <x v="0"/>
    <n v="6"/>
    <n v="40019.929861111108"/>
    <n v="0"/>
    <n v="582"/>
    <d v="2010-07-23T00:00:00"/>
    <n v="0"/>
    <x v="2413"/>
  </r>
  <r>
    <n v="2447"/>
    <n v="2"/>
    <x v="616"/>
    <x v="2"/>
    <s v="&lt;p&gt;To make a chart you need two series&lt;/p&gt;_x000a_&lt;p&gt;The series can be Ranges on a sheet or Named ranges as in your previous post.&lt;br /&gt;_x000a_Easiest way is to use helper cells like Columns E &amp;amp; F in this post&lt;br /&gt;_x000a_These can be hidden if that is required&lt;/p&gt;_x000a_&lt;p&gt;Next would be to use a Named Range array, except that to fill them with different values you would need to write a small macro to both make the bins and fill another array with the frequency for each bin&lt;/p&gt;_x000a_&lt;p&gt;I would stay with the first method purely as it allows you to check what is going on_x000a_&lt;/p&gt;_x000a_"/>
    <d v="2010-07-23T13:32:04"/>
    <n v="0"/>
    <x v="3"/>
    <x v="1"/>
    <b v="1"/>
    <x v="1"/>
    <n v="6"/>
    <n v="40382.534722222219"/>
    <n v="2.9212962966994382E-2"/>
    <n v="583"/>
    <d v="2010-07-23T00:00:00"/>
    <s v="IronPalm"/>
    <x v="2414"/>
  </r>
  <r>
    <n v="2448"/>
    <n v="1"/>
    <x v="604"/>
    <x v="289"/>
    <s v="&lt;p&gt;Thanks Hui!&lt;/p&gt;_x000a_&lt;p&gt;I guess i don´t really need to display this kind of data via a pivot table.&lt;/p&gt;_x000a_&lt;p&gt;Altough, your solution was very clear and simple. I appreciate your help!_x000a_&lt;/p&gt;_x000a_"/>
    <d v="2010-07-23T13:51:56"/>
    <n v="0"/>
    <x v="6"/>
    <x v="0"/>
    <b v="1"/>
    <x v="0"/>
    <n v="6"/>
    <n v="40375.921527777777"/>
    <n v="0"/>
    <n v="583"/>
    <d v="2010-07-23T00:00:00"/>
    <n v="0"/>
    <x v="2415"/>
  </r>
  <r>
    <n v="2449"/>
    <n v="1"/>
    <x v="617"/>
    <x v="416"/>
    <s v="&lt;p&gt;I have done a great deal of searching and have found parts to my puzzle but not the whole picture.&lt;br /&gt;_x000a_I am looking to find unique values from different worksheets. These values will always be numbers and they will always be in column A.  However, the number rows will differ between the worksheets (never more than ~200 in each respective column A) and the number of worksheets will differ (never more than ~10); I am trying to establish a template.&lt;br /&gt;_x000a_From this list of column A values, I would like to generate a new list of unique values and place them in another worksheet. My hope is that this could be as automated as possible such that I could enter in a number of values in the column As and the unique list would automaticaly populate.&lt;br /&gt;_x000a_I would be very grateful for any guidance!_x000a_&lt;/p&gt;_x000a_"/>
    <d v="2010-07-23T14:01:59"/>
    <n v="0"/>
    <x v="0"/>
    <x v="0"/>
    <b v="0"/>
    <x v="0"/>
    <n v="6"/>
    <n v="40382.584027777775"/>
    <n v="0"/>
    <n v="583"/>
    <d v="2010-07-23T00:00:00"/>
    <n v="0"/>
    <x v="2416"/>
  </r>
  <r>
    <n v="2450"/>
    <n v="1"/>
    <x v="618"/>
    <x v="384"/>
    <s v="&lt;p&gt;Hi,&lt;/p&gt;_x000a_&lt;p&gt;I am working in the MIS dept, I create revenue, cost &amp;amp; gross margins, what else can be done by an MIS person. Request you to pls suggest me a few ideas._x000a_&lt;/p&gt;_x000a_"/>
    <d v="2010-07-23T15:12:24"/>
    <n v="0"/>
    <x v="0"/>
    <x v="0"/>
    <b v="0"/>
    <x v="0"/>
    <n v="6"/>
    <n v="40382.633333333331"/>
    <n v="0"/>
    <n v="583"/>
    <d v="2010-07-23T00:00:00"/>
    <n v="0"/>
    <x v="2417"/>
  </r>
  <r>
    <n v="2451"/>
    <n v="1"/>
    <x v="619"/>
    <x v="289"/>
    <s v="&lt;p&gt;Hi Guys!&lt;/p&gt;_x000a_&lt;p&gt;I have a table with the mensal variation of some assets. The period is 1999-2010.&lt;/p&gt;_x000a_&lt;p&gt;I´d already calculated the annual compound growth for each year with sucess, using sumproduct formula to identify what the year is and then return only the data that i want.&lt;/p&gt;_x000a_&lt;p&gt;Although, I´m having some problems trying to figure out what is the correlation and the standart deviation between 2 assets for a given year. &lt;/p&gt;_x000a_&lt;p&gt;I´ve done my research here in the forum and in this site, but couldn´t find a anwser for this data problem.&lt;/p&gt;_x000a_&lt;p&gt;I´d uploaded the file (xlsx) for better analysis.&lt;/p&gt;_x000a_&lt;p&gt;http://www.megaupload.com/?d=EE2PP8NI&lt;/p&gt;_x000a_&lt;p&gt;Thanks in Advance!_x000a_&lt;/p&gt;_x000a_"/>
    <d v="2010-07-23T20:18:11"/>
    <n v="0"/>
    <x v="0"/>
    <x v="0"/>
    <b v="0"/>
    <x v="0"/>
    <n v="6"/>
    <n v="40382.845833333333"/>
    <n v="0"/>
    <n v="583"/>
    <d v="2010-07-23T00:00:00"/>
    <n v="0"/>
    <x v="2418"/>
  </r>
  <r>
    <n v="2452"/>
    <n v="1"/>
    <x v="619"/>
    <x v="2"/>
    <s v="&lt;p&gt;I would change your years in the Correlation and Std Deviation tables to dates like 1/1/1999, 1/1/2000 etc and change the Number Format as YYYY&lt;br /&gt;_x000a_then use in &lt;/p&gt;_x000a_&lt;p&gt;J25: &lt;code&gt;=CORREL(OFFSET(Dados[[#Headers],[IPCA]],MATCH(H25,Dados[Mês],0),0,COUNTIFS(Dados[Mês],&amp;quot;&amp;gt;=&amp;quot;&amp;amp;H25,Dados[Mês],&amp;quot;&amp;lt;&amp;quot;&amp;amp;H26)),OFFSET(Dados[[#Headers],[IGPM]],MATCH(H25,Dados[Mês],0),0,COUNTIFS(Dados[Mês],&amp;quot;&amp;gt;=&amp;quot;&amp;amp;H25,Dados[Mês],&amp;quot;&amp;lt;&amp;quot;&amp;amp;H26)))&lt;/code&gt;&lt;/p&gt;_x000a_&lt;p&gt;N25: &lt;code&gt;=STDEV(OFFSET(Dados[[#Headers],[IPCA]],MATCH(L25,Dados[Mês],0),0,COUNTIFS(Dados[Mês],&amp;quot;&amp;gt;=&amp;quot;&amp;amp;L25,Dados[Mês],&amp;quot;&amp;lt;&amp;quot;&amp;amp;L26)))*SQRT(12)&lt;/code&gt;&lt;/p&gt;_x000a_&lt;p&gt;and copy down_x000a_&lt;/p&gt;_x000a_"/>
    <d v="2010-07-24T00:28:20"/>
    <n v="0"/>
    <x v="1"/>
    <x v="1"/>
    <b v="1"/>
    <x v="1"/>
    <n v="7"/>
    <n v="40382.845833333333"/>
    <n v="0.17384259259415558"/>
    <n v="584"/>
    <d v="2010-07-24T00:00:00"/>
    <s v="Henrique Carvalho"/>
    <x v="2419"/>
  </r>
  <r>
    <n v="2453"/>
    <n v="1"/>
    <x v="620"/>
    <x v="138"/>
    <s v="&lt;p&gt;I have a list of products with amounts in a table. In another worksheet, I want to pick a month from a drop down list and then it would show me the totals for all my products from my table. How would I do this? Should I use a combo box to do my drop down or would it be okay to use a data validation list of months? Then I have to write a function that says if I pick that month then show totals for that month. &lt;/p&gt;_x000a_&lt;p&gt;Any help would be great.&lt;/p&gt;_x000a_&lt;p&gt;Thank you._x000a_&lt;/p&gt;_x000a_"/>
    <d v="2010-07-24T02:05:51"/>
    <n v="0"/>
    <x v="0"/>
    <x v="0"/>
    <b v="0"/>
    <x v="0"/>
    <n v="7"/>
    <n v="40383.086805555555"/>
    <n v="0"/>
    <n v="584"/>
    <d v="2010-07-24T00:00:00"/>
    <n v="0"/>
    <x v="2420"/>
  </r>
  <r>
    <n v="2454"/>
    <n v="1"/>
    <x v="620"/>
    <x v="2"/>
    <s v="&lt;p&gt;JaElle&lt;br /&gt;_x000a_You can use either Data Validation (require manual entry of a date) or a Drop Down (Will requiure a list of dates somewhere) for your Date selection.&lt;/p&gt;_x000a_&lt;p&gt;You may also want to look at using a Date Picker which brings up a small calendar to let you choose dates: http://www.fontstuff.com/vba/vbatut07.htm&lt;/p&gt;_x000a_&lt;p&gt;Once you have a date you will probably be summing numbers using a Sumproduct or SumIfs command&lt;/p&gt;_x000a_&lt;p&gt;Sumproduct: http://chandoo.org/wp/2009/11/10/excel-sumproduct-formula/&lt;/p&gt;_x000a_&lt;p&gt;SumIfs: http://chandoo.org/wp/2010/04/20/introduction-to-excel-sumifs-formula/_x000a_&lt;/p&gt;_x000a_"/>
    <d v="2010-07-24T04:04:38"/>
    <n v="0"/>
    <x v="1"/>
    <x v="1"/>
    <b v="1"/>
    <x v="1"/>
    <n v="7"/>
    <n v="40383.086805555555"/>
    <n v="8.3078703704813961E-2"/>
    <n v="585"/>
    <d v="2010-07-24T00:00:00"/>
    <s v="maradykstra"/>
    <x v="2421"/>
  </r>
  <r>
    <n v="2455"/>
    <n v="1"/>
    <x v="619"/>
    <x v="289"/>
    <s v="&lt;p&gt;Wow! Thanks Hui! &lt;/p&gt;_x000a_&lt;p&gt;Worked Perfectly!_x000a_&lt;/p&gt;_x000a_"/>
    <d v="2010-07-24T05:11:56"/>
    <n v="0"/>
    <x v="2"/>
    <x v="0"/>
    <b v="1"/>
    <x v="0"/>
    <n v="7"/>
    <n v="40382.845833333333"/>
    <n v="0"/>
    <n v="585"/>
    <d v="2010-07-24T00:00:00"/>
    <n v="0"/>
    <x v="2422"/>
  </r>
  <r>
    <n v="2456"/>
    <n v="1"/>
    <x v="621"/>
    <x v="417"/>
    <s v="&lt;p&gt;i want inset a row between a1 to a10 in single command at below of every single row_x000a_&lt;/p&gt;_x000a_"/>
    <d v="2010-07-24T16:12:38"/>
    <n v="0"/>
    <x v="0"/>
    <x v="0"/>
    <b v="0"/>
    <x v="0"/>
    <n v="7"/>
    <n v="40383.675000000003"/>
    <n v="0"/>
    <n v="585"/>
    <d v="2010-07-24T00:00:00"/>
    <n v="0"/>
    <x v="2423"/>
  </r>
  <r>
    <n v="2457"/>
    <n v="1"/>
    <x v="620"/>
    <x v="138"/>
    <s v="&lt;p&gt;Thanks Hui. I actually thought of those two functions and I think the Index will work too.&lt;/p&gt;_x000a_&lt;p&gt;Thanks for your reply._x000a_&lt;/p&gt;_x000a_"/>
    <d v="2010-07-24T17:23:15"/>
    <n v="0"/>
    <x v="2"/>
    <x v="0"/>
    <b v="1"/>
    <x v="0"/>
    <n v="7"/>
    <n v="40383.086805555555"/>
    <n v="0"/>
    <n v="585"/>
    <d v="2010-07-24T00:00:00"/>
    <n v="0"/>
    <x v="2424"/>
  </r>
  <r>
    <n v="2458"/>
    <n v="1"/>
    <x v="622"/>
    <x v="418"/>
    <s v="&lt;p&gt;I am trying to figure out how to calculate a &quot;Charge&quot; for a lumber mill. The lumber is in various lengths from 8-24 feet long and needs to equal 96 feet total length to fit (98 absolute max) in the drying kiln. The other variable is the number of &quot;stacks&quot; of each size. There needs to be at least 6 &quot;stacks&quot; of lumber of the same length or another length must be used in order to equal 96 feet. Inventory is done every morning. Thank You very much for any help. Example:&lt;/p&gt;_x000a_&lt;p&gt;2x4's&lt;/p&gt;_x000a_&lt;p&gt;8'   6 stacks&lt;br /&gt;_x000a_10'  12 stacks&lt;br /&gt;_x000a_12'  0 stacks&lt;br /&gt;_x000a_14'  16 stacks&lt;br /&gt;_x000a_16'  6 stacks&lt;br /&gt;_x000a_on up to 24'_x000a_&lt;/p&gt;_x000a_"/>
    <d v="2010-07-24T19:33:16"/>
    <n v="0"/>
    <x v="0"/>
    <x v="0"/>
    <b v="0"/>
    <x v="0"/>
    <n v="7"/>
    <n v="40383.814583333333"/>
    <n v="0"/>
    <n v="585"/>
    <d v="2010-07-24T00:00:00"/>
    <n v="0"/>
    <x v="2425"/>
  </r>
  <r>
    <n v="2459"/>
    <n v="1"/>
    <x v="622"/>
    <x v="2"/>
    <s v="&lt;p&gt;Rainesky&lt;/p&gt;_x000a_&lt;p&gt;There will be a number of solutions to your question, do you have more constraints like supply or sales constraints?&lt;/p&gt;_x000a_&lt;p&gt;You could make up a large table of Lengths and Multiples of to arrive at the 96' result&lt;/p&gt;_x000a_&lt;p&gt;If you have enough constraints you could try Solver&lt;/p&gt;_x000a_&lt;p&gt;Solver will automatically go through a number of scenarios and look to maximimise, minimise etc results based on dependancies that you setup.&lt;/p&gt;_x000a_&lt;p&gt;Solver is not installed in Excel 2007 by Default&lt;br /&gt;_x000a_Goto Excel Options, Addins Select &quot;Manage Excel Addins&quot; and Check Solver&lt;br /&gt;_x000a_The Solver Tab will now show up on the Data Tab&lt;/p&gt;_x000a_&lt;p&gt;Solver allows you to goal seek a result (in your case =96') subject to applying a number of constraints.&lt;br /&gt;_x000a_In your case and not knowing what A, B, C &amp;amp; D are, but a Constraint maybe&lt;br /&gt;_x000a_A + B + C + D &amp;gt;= 96&lt;br /&gt;_x000a_A + B + C + D &amp;lt;= 98&lt;/p&gt;_x000a_&lt;p&gt;A&amp;gt;0, B&amp;gt;0, C&amp;gt;0, D&amp;gt;0&lt;br /&gt;_x000a_A,B,C,D &amp;lt; 24&lt;br /&gt;_x000a_A,B,C &amp;amp; D must be integers&lt;br /&gt;_x000a_etc&lt;/p&gt;_x000a_&lt;p&gt;When applying constraints and running solutions remember that excel may find solutions you don't expect eg: B = -10, This means that you need to add adequate constraints to ensure you get the answers you want ie: A&amp;gt;0 &amp;amp; B&amp;gt;0 &amp;amp; C&amp;gt;0 &amp;amp; D&amp;gt;0_x000a_&lt;/p&gt;_x000a_"/>
    <d v="2010-07-25T01:38:07"/>
    <n v="0"/>
    <x v="1"/>
    <x v="1"/>
    <b v="1"/>
    <x v="1"/>
    <n v="1"/>
    <n v="40383.814583333333"/>
    <n v="0.25355324074189411"/>
    <n v="586"/>
    <d v="2010-07-25T00:00:00"/>
    <s v="raineysky"/>
    <x v="2426"/>
  </r>
  <r>
    <n v="2460"/>
    <n v="1"/>
    <x v="621"/>
    <x v="0"/>
    <s v="&lt;p&gt;Hold control key and select row 1, then row 2, then row 3... then row 10. Now right click and choose insert. This will insert one row between every row._x000a_&lt;/p&gt;_x000a_"/>
    <d v="2010-07-25T02:16:38"/>
    <n v="0"/>
    <x v="1"/>
    <x v="0"/>
    <b v="1"/>
    <x v="0"/>
    <n v="1"/>
    <n v="40383.675000000003"/>
    <n v="0"/>
    <n v="586"/>
    <d v="2010-07-25T00:00:00"/>
    <n v="0"/>
    <x v="2427"/>
  </r>
  <r>
    <n v="2461"/>
    <n v="1"/>
    <x v="618"/>
    <x v="0"/>
    <s v="&lt;p&gt;Here are some clues,&lt;br /&gt;_x000a_&amp;gt; what is your boss interested in knowing&lt;br /&gt;_x000a_&amp;gt; what numbers, information can make your teams job easy&lt;br /&gt;_x000a_&amp;gt; how can use numbers to predict a trend in say increased spending or raising inventory or something like that? &lt;/p&gt;_x000a_&lt;p&gt;obviously, it all boils down to what your audience need to know._x000a_&lt;/p&gt;_x000a_"/>
    <d v="2010-07-25T02:18:44"/>
    <n v="0"/>
    <x v="1"/>
    <x v="0"/>
    <b v="1"/>
    <x v="0"/>
    <n v="1"/>
    <n v="40382.633333333331"/>
    <n v="0"/>
    <n v="586"/>
    <d v="2010-07-25T00:00:00"/>
    <n v="0"/>
    <x v="2428"/>
  </r>
  <r>
    <n v="2462"/>
    <n v="2"/>
    <x v="616"/>
    <x v="414"/>
    <s v="&lt;p&gt;Hi,&lt;/p&gt;_x000a_&lt;p&gt;Thanks for the help. I am also trying to include a slide bar to automatically increase/decrease the intervals in the bin values. Any ideas on how we can do this?&lt;/p&gt;_x000a_&lt;p&gt;Thanks&lt;/p&gt;_x000a_&lt;p&gt;Ihsan_x000a_&lt;/p&gt;_x000a_"/>
    <d v="2010-07-25T06:25:33"/>
    <n v="0"/>
    <x v="4"/>
    <x v="0"/>
    <b v="1"/>
    <x v="0"/>
    <n v="1"/>
    <n v="40382.534722222219"/>
    <n v="0"/>
    <n v="586"/>
    <d v="2010-07-25T00:00:00"/>
    <n v="0"/>
    <x v="2429"/>
  </r>
  <r>
    <n v="2463"/>
    <n v="1"/>
    <x v="618"/>
    <x v="384"/>
    <s v="&lt;p&gt;Thanks, &lt;/p&gt;_x000a_&lt;p&gt;That right, but the thing is they have told me whatever you want to do with the given data u do and tell us, we will run all of them on trial basis &amp;amp; finally come out with a few things which will be carried month on month, thats y I wanted a few ideas_x000a_&lt;/p&gt;_x000a_"/>
    <d v="2010-07-25T07:01:19"/>
    <n v="0"/>
    <x v="2"/>
    <x v="0"/>
    <b v="1"/>
    <x v="0"/>
    <n v="1"/>
    <n v="40382.633333333331"/>
    <n v="0"/>
    <n v="586"/>
    <d v="2010-07-25T00:00:00"/>
    <n v="0"/>
    <x v="2430"/>
  </r>
  <r>
    <n v="2464"/>
    <n v="2"/>
    <x v="616"/>
    <x v="2"/>
    <s v="&lt;p&gt;Setup the First Bin as the Minimum of the data minus half the Bin Width (from the Sliders connecting cell), then all the bins are the previous cell plus the bin width&lt;br /&gt;_x000a_In your formula for the Bin Value and the Count or Frequency make sure you put an If Bin Greater than maximum of data put an na(), That way you wont have lots of space at the end of the chart_x000a_&lt;/p&gt;_x000a_"/>
    <d v="2010-07-25T08:36:39"/>
    <n v="0"/>
    <x v="5"/>
    <x v="1"/>
    <b v="1"/>
    <x v="1"/>
    <n v="1"/>
    <n v="40382.534722222219"/>
    <n v="1.8240625000034925"/>
    <n v="587"/>
    <d v="2010-07-25T00:00:00"/>
    <s v="IronPalm"/>
    <x v="2431"/>
  </r>
  <r>
    <n v="2465"/>
    <n v="1"/>
    <x v="618"/>
    <x v="2"/>
    <s v="&lt;p&gt;And add&lt;br /&gt;_x000a_Cost Analysis, Trends, vs Budget, By Area, etc&lt;br /&gt;_x000a_Look at productivity ratios, Cost &amp;amp; Revenue vs Time or Inputs_x000a_&lt;/p&gt;_x000a_"/>
    <d v="2010-07-25T10:11:30"/>
    <n v="0"/>
    <x v="3"/>
    <x v="1"/>
    <b v="1"/>
    <x v="1"/>
    <n v="1"/>
    <n v="40382.633333333331"/>
    <n v="1.7913194444481633"/>
    <n v="588"/>
    <d v="2010-07-25T00:00:00"/>
    <s v="srinidhi"/>
    <x v="2432"/>
  </r>
  <r>
    <n v="2466"/>
    <n v="1"/>
    <x v="618"/>
    <x v="384"/>
    <s v="&lt;p&gt;cool man thanks a lot boss_x000a_&lt;/p&gt;_x000a_"/>
    <d v="2010-07-25T10:26:13"/>
    <n v="0"/>
    <x v="4"/>
    <x v="0"/>
    <b v="1"/>
    <x v="0"/>
    <n v="1"/>
    <n v="40382.633333333331"/>
    <n v="0"/>
    <n v="588"/>
    <d v="2010-07-25T00:00:00"/>
    <n v="0"/>
    <x v="2433"/>
  </r>
  <r>
    <n v="2467"/>
    <n v="1"/>
    <x v="623"/>
    <x v="384"/>
    <s v="&lt;p&gt;how to insert date picker in excel. I want the date Picker icon to be there near the cell_x000a_&lt;/p&gt;_x000a_"/>
    <d v="2010-07-25T10:32:29"/>
    <n v="0"/>
    <x v="0"/>
    <x v="0"/>
    <b v="0"/>
    <x v="0"/>
    <n v="1"/>
    <n v="40384.438888888886"/>
    <n v="0"/>
    <n v="588"/>
    <d v="2010-07-25T00:00:00"/>
    <n v="0"/>
    <x v="2434"/>
  </r>
  <r>
    <n v="2468"/>
    <n v="1"/>
    <x v="623"/>
    <x v="2"/>
    <s v="&lt;p&gt;Have a read of: http://www.fontstuff.com/vba/vbatut07.htm_x000a_&lt;/p&gt;_x000a_"/>
    <d v="2010-07-25T13:14:23"/>
    <n v="0"/>
    <x v="1"/>
    <x v="1"/>
    <b v="1"/>
    <x v="1"/>
    <n v="1"/>
    <n v="40384.438888888886"/>
    <n v="0.11276620370335877"/>
    <n v="589"/>
    <d v="2010-07-25T00:00:00"/>
    <s v="srinidhi"/>
    <x v="2435"/>
  </r>
  <r>
    <n v="2469"/>
    <n v="1"/>
    <x v="624"/>
    <x v="419"/>
    <s v="&lt;p&gt;I have a spreadsheet that returns the number of times a nurse(s) performs a particular activity. There are about 5 nurses. The activities as well as the nurse’s name are listed on a sheet called list. named ranges; RN and activities are used.&lt;/p&gt;_x000a_&lt;p&gt;I use data validation to populate a separate sheet. The activities list about 20 items. And with data validation are selected in a separate sheet in column A and the nurses name in a column B the activities.&lt;/p&gt;_x000a_&lt;p&gt;The following formula is used to return the number of times the a particular nurse listed on Lists!B2 =COUNTIF(RN,Lists!B2) on a page called reports&lt;/p&gt;_x000a_&lt;p&gt;This is the question, is there a way to limit the counting of the nurse(s) only if certain activities are listed in column B?. in other words have the formula look at column A and if column B has &quot;xyz&quot;, then count but if it has &quot;abc&quot; don't count..&lt;/p&gt;_x000a_&lt;p&gt;I not sure if this is possible but any help would be appreciated._x000a_&lt;/p&gt;_x000a_"/>
    <d v="2010-07-25T23:35:17"/>
    <n v="0"/>
    <x v="0"/>
    <x v="0"/>
    <b v="0"/>
    <x v="0"/>
    <n v="1"/>
    <n v="40384.982638888891"/>
    <n v="0"/>
    <n v="589"/>
    <d v="2010-07-25T00:00:00"/>
    <n v="0"/>
    <x v="2436"/>
  </r>
  <r>
    <n v="2470"/>
    <n v="1"/>
    <x v="624"/>
    <x v="2"/>
    <s v="&lt;p&gt;AZExcel&lt;br /&gt;_x000a_Have a look at:&lt;br /&gt;_x000a_http://chandoo.org/wp/2010/02/02/data-validation-using-an-unsorted-column-with-duplicate-entries-as-a-source-list/&lt;br /&gt;_x000a_This post explains how to setup Sorted Unique lists for Data Validation based on Pivot Tables as an intermediate step_x000a_&lt;/p&gt;_x000a_"/>
    <d v="2010-07-25T23:54:13"/>
    <n v="0"/>
    <x v="1"/>
    <x v="1"/>
    <b v="1"/>
    <x v="1"/>
    <n v="1"/>
    <n v="40384.982638888891"/>
    <n v="1.3344907405553386E-2"/>
    <n v="590"/>
    <d v="2010-07-25T00:00:00"/>
    <s v="AZExcel"/>
    <x v="2437"/>
  </r>
  <r>
    <n v="2471"/>
    <n v="1"/>
    <x v="624"/>
    <x v="419"/>
    <s v="&lt;p&gt;Thanks for the reply Excel Ninja however I am not able to find my solution in the link provided. Duplicates are not a problem. below is the list that is populating in column B via Data Validation&lt;/p&gt;_x000a_&lt;p&gt;Bills&lt;br /&gt;_x000a_Case Management (Field)&lt;br /&gt;_x000a_Consultations&lt;br /&gt;_x000a_Dental&lt;br /&gt;_x000a_Medical Management&lt;br /&gt;_x000a_PTR&lt;br /&gt;_x000a_UR - Compensability&lt;br /&gt;_x000a_UR - Concurrent&lt;br /&gt;_x000a_UR - Precertification&lt;br /&gt;_x000a_UR - Utilization Review&lt;/p&gt;_x000a_&lt;p&gt;Meetings&lt;br /&gt;_x000a_TOP&lt;br /&gt;_x000a_Log Maintenance&lt;/p&gt;_x000a_&lt;p&gt;Column A             Column B&lt;br /&gt;_x000a_Jane                 Bills&lt;br /&gt;_x000a_Debi                 Case Management( Field)&lt;br /&gt;_x000a_Jane                 Dental&lt;br /&gt;_x000a_Sally                Bills&lt;br /&gt;_x000a_Jane                 TOP&lt;/p&gt;_x000a_&lt;p&gt;using Jane as an example the countif formula would normally return 3. But I only want to count Jane if column B contains any value in the list except for the last 3 items in the list. So the answer I am looking to return for Jane is 2_x000a_&lt;/p&gt;_x000a_"/>
    <d v="2010-07-26T02:12:40"/>
    <n v="0"/>
    <x v="2"/>
    <x v="0"/>
    <b v="1"/>
    <x v="0"/>
    <n v="2"/>
    <n v="40384.982638888891"/>
    <n v="0"/>
    <n v="590"/>
    <d v="2010-07-26T00:00:00"/>
    <n v="0"/>
    <x v="2438"/>
  </r>
  <r>
    <n v="2472"/>
    <n v="1"/>
    <x v="624"/>
    <x v="2"/>
    <s v="&lt;p&gt;AZExcel&lt;br /&gt;_x000a_As I suggested setup a pivot table which will have names down one side and Activity accross the top&lt;br /&gt;_x000a_Manually unselect the Activity Field values that you don't want to see&lt;br /&gt;_x000a_Now you can use an Offset/Match to either return all the fields that Jane has or the Total &quot;2&quot; at the end of that row, depends on your use.&lt;/p&gt;_x000a_&lt;p&gt;Can you post your file somewhere ?_x000a_&lt;/p&gt;_x000a_"/>
    <d v="2010-07-26T04:33:16"/>
    <n v="0"/>
    <x v="3"/>
    <x v="1"/>
    <b v="1"/>
    <x v="1"/>
    <n v="2"/>
    <n v="40384.982638888891"/>
    <n v="0.20712962962716119"/>
    <n v="591"/>
    <d v="2010-07-26T00:00:00"/>
    <s v="AZExcel"/>
    <x v="2439"/>
  </r>
  <r>
    <n v="2475"/>
    <n v="1"/>
    <x v="560"/>
    <x v="156"/>
    <s v="&lt;p&gt;Hello Hui&lt;/p&gt;_x000a_&lt;p&gt;Sorry for not replying.  I've just come back to this, and although I have failed to copy the formula to all the cells first off, I can still copy the first cell, and then Paste Special to all the other cells, and that works.  &lt;/p&gt;_x000a_&lt;p&gt;I can't seem to apply the changing colour to all the cells, but never mind, this will still point out who's coming and who isn't.&lt;/p&gt;_x000a_&lt;p&gt;Many thanks_x000a_&lt;/p&gt;_x000a_"/>
    <d v="2010-07-26T12:42:54"/>
    <n v="0"/>
    <x v="4"/>
    <x v="0"/>
    <b v="1"/>
    <x v="0"/>
    <n v="2"/>
    <n v="40358.370138888888"/>
    <n v="0"/>
    <n v="591"/>
    <d v="2010-07-26T00:00:00"/>
    <n v="0"/>
    <x v="2440"/>
  </r>
  <r>
    <n v="2476"/>
    <n v="1"/>
    <x v="560"/>
    <x v="2"/>
    <s v="&lt;p&gt;Lady Black&lt;br /&gt;_x000a_You select all the cells before going into CF&lt;br /&gt;_x000a_When you go into conditional formating, apply the formula to the first cell only&lt;br /&gt;_x000a_eg:&lt;br /&gt;_x000a_If A1 is the first cell&lt;br /&gt;_x000a_Your 3 Rules should be&lt;br /&gt;_x000a_=A1=&quot;Yes&quot;&lt;br /&gt;_x000a_=A1=&quot;No&quot;&lt;br /&gt;_x000a_=A1=&quot;Unsure&lt;br /&gt;_x000a_Adjust for the appropriate First Cell&lt;/p&gt;_x000a_&lt;p&gt;When it is applied, Excel will adjust each cell relatively, so in A2 it will apply an adjusted formula depending on the Cells &quot;A2&quot; relationship to A1&lt;br /&gt;_x000a_Your 3 Rules in A2 will be&lt;br /&gt;_x000a_=A2=&quot;Yes&quot;&lt;br /&gt;_x000a_=A2=&quot;No&quot;&lt;br /&gt;_x000a_=A2=&quot;Unsure&lt;br /&gt;_x000a_etc&lt;/p&gt;_x000a_&lt;p&gt;Can you post your file somewhere if that doesn't help ?_x000a_&lt;/p&gt;_x000a_"/>
    <d v="2010-07-26T13:15:55"/>
    <n v="0"/>
    <x v="5"/>
    <x v="1"/>
    <b v="1"/>
    <x v="1"/>
    <n v="2"/>
    <n v="40358.370138888888"/>
    <n v="27.182581018518249"/>
    <n v="592"/>
    <d v="2010-07-26T00:00:00"/>
    <s v="LadyBlack"/>
    <x v="2441"/>
  </r>
  <r>
    <n v="2478"/>
    <n v="1"/>
    <x v="624"/>
    <x v="419"/>
    <s v="&lt;p&gt;Ninja:&lt;/p&gt;_x000a_&lt;p&gt;Thanks for the reply, and for explaining the solution.. I didn't understand what you meant initially....  I will work with it and see if this works. I am not sure how to post a file in this forum, but can post it to my Windows Live Sky Drive but I will try your solution 1st..Thanks again!!_x000a_&lt;/p&gt;_x000a_"/>
    <d v="2010-07-26T13:38:53"/>
    <n v="0"/>
    <x v="4"/>
    <x v="0"/>
    <b v="1"/>
    <x v="0"/>
    <n v="2"/>
    <n v="40384.982638888891"/>
    <n v="0"/>
    <n v="592"/>
    <d v="2010-07-26T00:00:00"/>
    <n v="0"/>
    <x v="2442"/>
  </r>
  <r>
    <n v="2479"/>
    <n v="1"/>
    <x v="624"/>
    <x v="2"/>
    <s v="&lt;p&gt;If you post it to Skydrive make sure there is no confidential or personal data in it_x000a_&lt;/p&gt;_x000a_"/>
    <d v="2010-07-26T13:58:59"/>
    <n v="0"/>
    <x v="5"/>
    <x v="1"/>
    <b v="1"/>
    <x v="1"/>
    <n v="2"/>
    <n v="40384.982638888891"/>
    <n v="0.59998842592176516"/>
    <n v="593"/>
    <d v="2010-07-26T00:00:00"/>
    <s v="AZExcel"/>
    <x v="2443"/>
  </r>
  <r>
    <n v="2480"/>
    <n v="1"/>
    <x v="624"/>
    <x v="0"/>
    <s v="&lt;p&gt;ok... what you are looking for is essentially a multi-condition count. you can use SUMPRODUCT() formula. &lt;/p&gt;_x000a_&lt;p&gt;Assumes nurses are in A1:A20 and their jobs are in B1:B20 and the nurse name in E1 and full list of activities in the named range &quot;activities&quot;&lt;/p&gt;_x000a_&lt;p&gt;&lt;code&gt;=SUMPRODUCT((A1:A20=E1)*(MATCH($B$1:$B$20,activities,0)&amp;lt;11))&lt;/code&gt;&lt;/p&gt;_x000a_&lt;p&gt;The &amp;lt;11 part ensures that activities listed in B1:B20 are the first 11 activities in the master list (there are total of 14 as per your pasted data). Adjust the number to whatever you fancy._x000a_&lt;/p&gt;_x000a_"/>
    <d v="2010-07-27T01:38:32"/>
    <n v="0"/>
    <x v="6"/>
    <x v="0"/>
    <b v="1"/>
    <x v="0"/>
    <n v="3"/>
    <n v="40384.982638888891"/>
    <n v="0"/>
    <n v="593"/>
    <d v="2010-07-27T00:00:00"/>
    <n v="0"/>
    <x v="2444"/>
  </r>
  <r>
    <n v="2481"/>
    <n v="1"/>
    <x v="625"/>
    <x v="420"/>
    <s v="&lt;p&gt;Hi this is Kishore.&lt;/p&gt;_x000a_&lt;p&gt;I want to join two formulas.I have used the formulas seperately and it has given results but when i combine them it leads to mishap.My formulas are -&lt;/p&gt;_x000a_&lt;p&gt;=IF(H6=1,&quot;L1&quot;,if(h6=2,&quot;L2&quot;,if(h6=3,&quot;L3&quot;,if(h6=4,&quot;L4&quot;,if(h6=5,&quot;L5&quot;)))))&lt;/p&gt;_x000a_&lt;p&gt;=and(RANK($G6,$G$6:$G$10,1),IF(H6=1,&quot;L1&quot;,if(h6=2,&quot;L2&quot;,if(h6=3,&quot;L3&quot;,if(h6=4,&quot;L4&quot;,&lt;br /&gt;_x000a_if(h6=5,&quot;L5&quot;)))))_x000a_&lt;/p&gt;_x000a_"/>
    <d v="2010-07-27T02:03:35"/>
    <n v="0"/>
    <x v="0"/>
    <x v="0"/>
    <b v="0"/>
    <x v="0"/>
    <n v="3"/>
    <n v="40386.085416666669"/>
    <n v="0"/>
    <n v="593"/>
    <d v="2010-07-27T00:00:00"/>
    <n v="0"/>
    <x v="2445"/>
  </r>
  <r>
    <n v="2482"/>
    <n v="1"/>
    <x v="624"/>
    <x v="419"/>
    <s v="&lt;p&gt;Key Master Indeed!! &lt;/p&gt;_x000a_&lt;p&gt;That is exactly what I needed. I was actually trying SUMPRODUCT as part of the solution but could not get the total result. The Match and &amp;lt; were the missing pieces.. &lt;/p&gt;_x000a_&lt;p&gt;How was that you were able to put that together? I will study the components of the formula to understand it better&lt;/p&gt;_x000a_&lt;p&gt;Thank you very much !!!!_x000a_&lt;/p&gt;_x000a_"/>
    <d v="2010-07-27T03:08:34"/>
    <n v="0"/>
    <x v="7"/>
    <x v="0"/>
    <b v="1"/>
    <x v="0"/>
    <n v="3"/>
    <n v="40384.982638888891"/>
    <n v="0"/>
    <n v="593"/>
    <d v="2010-07-27T00:00:00"/>
    <n v="0"/>
    <x v="2446"/>
  </r>
  <r>
    <n v="2483"/>
    <n v="1"/>
    <x v="626"/>
    <x v="421"/>
    <s v="&lt;p&gt;I am trying to us the SUMIFS the formula to sum the values in one column based on the values in two other columns.&lt;/p&gt;_x000a_&lt;p&gt;I am using the wizard and everytime I complete the formula, I get the #Value! as a result.&lt;/p&gt;_x000a_&lt;p&gt;In checking on #Value! it states that there is a disparity between data types in the formula.  However, I have checked, double checked and triple checked my data types and they are all General.&lt;/p&gt;_x000a_&lt;p&gt;I have used this formula many times and I have never had this problem. &lt;/p&gt;_x000a_&lt;p&gt;What am I doing wrong?_x000a_&lt;/p&gt;_x000a_"/>
    <d v="2010-07-27T06:28:26"/>
    <n v="0"/>
    <x v="0"/>
    <x v="0"/>
    <b v="0"/>
    <x v="0"/>
    <n v="3"/>
    <n v="40386.269444444442"/>
    <n v="0"/>
    <n v="593"/>
    <d v="2010-07-27T00:00:00"/>
    <n v="0"/>
    <x v="2447"/>
  </r>
  <r>
    <n v="2484"/>
    <n v="1"/>
    <x v="626"/>
    <x v="2"/>
    <s v="&lt;p&gt;Bob&lt;br /&gt;_x000a_The General Format you are refering to relates to the Display Format, not the actual data format.&lt;/p&gt;_x000a_&lt;p&gt;Check that your numbers are all nyumbers and not values by multiplying them in place by 1&lt;br /&gt;_x000a_Copy /Paste Special Multiply Values&lt;/p&gt;_x000a_&lt;p&gt;Also there was abug in an early 2007 release, where if you had any blank rows in the ranges for the Sumifs, you would get that error, So put some values in them and then delete them seamed to fix that, give it a try anyway.&lt;/p&gt;_x000a_&lt;p&gt;If the above doesn't help, Can you post the actual formula you are using and some data from the 2 or more ranges?_x000a_&lt;/p&gt;_x000a_"/>
    <d v="2010-07-27T06:42:11"/>
    <n v="0"/>
    <x v="1"/>
    <x v="1"/>
    <b v="1"/>
    <x v="1"/>
    <n v="3"/>
    <n v="40386.269444444442"/>
    <n v="9.8495370402815752E-3"/>
    <n v="594"/>
    <d v="2010-07-27T00:00:00"/>
    <s v="AirborneBob"/>
    <x v="2448"/>
  </r>
  <r>
    <n v="2485"/>
    <n v="1"/>
    <x v="627"/>
    <x v="218"/>
    <s v="&lt;p&gt;I have data in tabular format as follows:&lt;/p&gt;_x000a_&lt;p&gt;Requirement    Type    Dept1   Dept2   Dept3  Total&lt;br /&gt;_x000a_Req1           Type1   10      29      30     69&lt;br /&gt;_x000a_Req2           Type2   20      29      30     79&lt;br /&gt;_x000a_Req3           Type3   5      29      30      65&lt;/p&gt;_x000a_&lt;p&gt;What is needed is the number which is a %age of the total department wise efforts. I have created a pivot with Type as a column field and the deptwise numbers as value fields. The pivot is able to give me deptwise total for each requirement. Can I get deptwise numbers which are a %age of the department wise grand total?&lt;/p&gt;_x000a_&lt;p&gt;Could you please help me with this? I am currently stuck up and this would be really great help.&lt;/p&gt;_x000a_&lt;p&gt;Thanks&lt;br /&gt;_x000a_AK_x000a_&lt;/p&gt;_x000a_"/>
    <d v="2010-07-27T06:47:18"/>
    <n v="0"/>
    <x v="0"/>
    <x v="0"/>
    <b v="0"/>
    <x v="0"/>
    <n v="3"/>
    <n v="40386.282638888886"/>
    <n v="0"/>
    <n v="594"/>
    <d v="2010-07-27T00:00:00"/>
    <n v="0"/>
    <x v="2449"/>
  </r>
  <r>
    <n v="2486"/>
    <n v="1"/>
    <x v="626"/>
    <x v="421"/>
    <s v="&lt;p&gt;I found out what I was doing wrong:&lt;/p&gt;_x000a_&lt;p&gt;This is the formula that I was using:&lt;/p&gt;_x000a_&lt;p&gt;=SUMIFS(E3:E12,A3:D12,A63,F3:H12,A64)&lt;/p&gt;_x000a_&lt;p&gt;The problem was I am using merged cells and when I was usign the wizard to help with the formula, I was dragging down the column and grabbing all of the cells and that was screwing up my calculations.&lt;/p&gt;_x000a_&lt;p&gt;I put in the following formula just using the first cell in the merged cell group and that solived my problems.&lt;/p&gt;_x000a_&lt;p&gt;Thanks to Hui for replying and trying to solve my problem.  I have read many of your posts and have applied some of your wisdom to my own Excel Spreadsheets.&lt;/p&gt;_x000a_&lt;p&gt;=SUMIFS(E3:E12,A3:A12,A63,F3:F12,A64)_x000a_&lt;/p&gt;_x000a_"/>
    <d v="2010-07-27T06:57:12"/>
    <n v="0"/>
    <x v="2"/>
    <x v="0"/>
    <b v="1"/>
    <x v="0"/>
    <n v="3"/>
    <n v="40386.269444444442"/>
    <n v="0"/>
    <n v="594"/>
    <d v="2010-07-27T00:00:00"/>
    <n v="0"/>
    <x v="2450"/>
  </r>
  <r>
    <n v="2487"/>
    <n v="1"/>
    <x v="628"/>
    <x v="414"/>
    <s v="&lt;p&gt;Hi,&lt;/p&gt;_x000a_&lt;p&gt;In my worksheet of the daily index I have added a couple of check-boxes to enable a 52 week and 26 week moving average trendline. But, I am unable to remove individual trendlines when I uncheck the boxes. The code for 52k avg is as follows (similarly for 26 wk avg) and I have attached the file down below.&lt;/p&gt;_x000a_&lt;p&gt;Private Sub Wk52_MA_Change()&lt;br /&gt;_x000a_Dim c As Chart&lt;br /&gt;_x000a_Dim s As Series&lt;br /&gt;_x000a_Dim t As Trendline&lt;/p&gt;_x000a_&lt;p&gt;ActiveSheet.ChartObjects(&quot;BDI_Data&quot;).Activate&lt;br /&gt;_x000a_Set c = ActiveChart&lt;br /&gt;_x000a_    If ActiveSheet.Wk52_MA Then&lt;br /&gt;_x000a_        With c.SeriesCollection(1)&lt;br /&gt;_x000a_            .Trendlines.Add&lt;br /&gt;_x000a_            .Trendlines(1).Select&lt;br /&gt;_x000a_            .Trendlines(1).Name = &quot;Wk52&quot;&lt;br /&gt;_x000a_            .Trendlines(1).Type = xlMovingAvg&lt;br /&gt;_x000a_            .Trendlines(1).Period = 364&lt;br /&gt;_x000a_            .Trendlines(1).Format.Line.DashStyle = msoLineDash&lt;br /&gt;_x000a_            .Trendlines(1).Format.Line.Weight = 1.5&lt;br /&gt;_x000a_            '.Trendlines(1).Format.Line.Color = &quot;000000&quot;&lt;br /&gt;_x000a_        End With&lt;br /&gt;_x000a_    Else&lt;br /&gt;_x000a_        For Each s In c.SeriesCollection&lt;br /&gt;_x000a_            If s.Trendlines.Count &amp;gt; 0 Then&lt;br /&gt;_x000a_                For Each t In s.Trendlines&lt;br /&gt;_x000a_                    If t.Name = &quot;Wk52&quot; Then&lt;br /&gt;_x000a_                        t.Delete&lt;br /&gt;_x000a_                    End If&lt;br /&gt;_x000a_                Next t&lt;br /&gt;_x000a_            End If&lt;br /&gt;_x000a_        Next s&lt;br /&gt;_x000a_    End If&lt;br /&gt;_x000a_End Sub&lt;/p&gt;_x000a_&lt;p&gt;http://rapidshare.com/files/409328405/Historical_data_Ver2.xlsm&lt;/p&gt;_x000a_&lt;p&gt;Any help would be appreciated._x000a_&lt;/p&gt;_x000a_"/>
    <d v="2010-07-27T07:30:18"/>
    <n v="0"/>
    <x v="0"/>
    <x v="0"/>
    <b v="0"/>
    <x v="0"/>
    <n v="3"/>
    <n v="40386.3125"/>
    <n v="0"/>
    <n v="594"/>
    <d v="2010-07-27T00:00:00"/>
    <n v="0"/>
    <x v="2451"/>
  </r>
  <r>
    <n v="2488"/>
    <n v="1"/>
    <x v="625"/>
    <x v="2"/>
    <s v="&lt;p&gt;Kunal&lt;br /&gt;_x000a_When you say join, can you try and elaborate how you want the formulas joined?_x000a_&lt;/p&gt;_x000a_"/>
    <d v="2010-07-27T10:00:02"/>
    <n v="0"/>
    <x v="1"/>
    <x v="1"/>
    <b v="1"/>
    <x v="1"/>
    <n v="3"/>
    <n v="40386.085416666669"/>
    <n v="0.33127314814919373"/>
    <n v="595"/>
    <d v="2010-07-27T00:00:00"/>
    <s v="kunal kishore"/>
    <x v="2452"/>
  </r>
  <r>
    <n v="2489"/>
    <n v="1"/>
    <x v="625"/>
    <x v="422"/>
    <s v="&lt;p&gt;Hi Kunal,&lt;/p&gt;_x000a_&lt;p&gt;Did you mean something like this?&lt;/p&gt;_x000a_&lt;p&gt;H6 is the rank you are calculating for G6 from G6:G10? If yes, then the below formula works.&lt;/p&gt;_x000a_&lt;p&gt;=IF(RANK($G6,$G$6:$G$10,1)=1,&quot;L1&quot;,IF(RANK($G6,$G$6:$G$10,1)=2,&quot;L2&quot;,IF(RANK($G6,$G$6:$G$10,1)=3,&quot;L3&quot;,IF(RANK($G6,$G$6:$G$10,1)=4,&quot;L4&quot;,IF(RANK($G6,$G$6:$G$10,1)=5,&quot;L5&quot;)))))&lt;/p&gt;_x000a_&lt;p&gt;You can also try:&lt;/p&gt;_x000a_&lt;p&gt;=&quot;L&quot;&amp;amp;RANK($G6,$G$6:$G$10,1). This will also give you the same result._x000a_&lt;/p&gt;_x000a_"/>
    <d v="2010-07-27T10:57:57"/>
    <n v="0"/>
    <x v="2"/>
    <x v="0"/>
    <b v="1"/>
    <x v="0"/>
    <n v="3"/>
    <n v="40386.085416666669"/>
    <n v="0"/>
    <n v="595"/>
    <d v="2010-07-27T00:00:00"/>
    <n v="0"/>
    <x v="2453"/>
  </r>
  <r>
    <n v="2490"/>
    <n v="1"/>
    <x v="618"/>
    <x v="422"/>
    <s v="&lt;p&gt;How about building a forecast model,actual vs forecast variance and unit costing?_x000a_&lt;/p&gt;_x000a_"/>
    <d v="2010-07-27T11:15:48"/>
    <n v="0"/>
    <x v="5"/>
    <x v="0"/>
    <b v="1"/>
    <x v="0"/>
    <n v="3"/>
    <n v="40382.633333333331"/>
    <n v="0"/>
    <n v="595"/>
    <d v="2010-07-27T00:00:00"/>
    <n v="0"/>
    <x v="2454"/>
  </r>
  <r>
    <n v="2491"/>
    <n v="1"/>
    <x v="628"/>
    <x v="2"/>
    <s v="&lt;p&gt;IronPalm&lt;/p&gt;_x000a_&lt;p&gt;Try the following code which is yours with minimal modification&lt;br /&gt;_x000a_You cannot use a Moving Average with greater than 255 days or 36.4 weeks&lt;/p&gt;_x000a_&lt;pre&gt;&lt;code&gt;Private Sub Wk26_MA_Change()_x000a_Dim c As Chart_x000a_Dim s As Series_x000a_Dim t As Trendline_x000a__x000a_ActiveSheet.ChartObjects(&amp;quot;BDI_Data&amp;quot;).Activate_x000a_Set c = ActiveChart_x000a_&amp;#39;c.SeriesCollection_x000a_If ActiveSheet.Wk26_MA Then_x000a_        With c.SeriesCollection(1)_x000a_            .Trendlines.Add_x000a_            .Trendlines(1).Select_x000a_            .Trendlines(1).Name = &amp;quot;Wk26&amp;quot;_x000a_            .Trendlines(1).Type = xlMovingAvg_x000a_            .Trendlines(1).Period = 182_x000a_            .Trendlines(1).Format.Line.DashStyle = msoLineDash_x000a_            .Trendlines(1).Format.Line.Weight = 1.25_x000a_        End With_x000a_    Else_x000a_        For Each t In c.SeriesCollection(1).Trendlines_x000a_            If t.Name = &amp;quot;Wk26&amp;quot; Then_x000a_                t.Delete_x000a_            End If_x000a_        Next t_x000a__x000a_    End If_x000a_End Sub_x000a__x000a_Private Sub Wk52_MA_Change()_x000a_Dim c As Chart_x000a_Dim s As Series_x000a_Dim t As Trendline_x000a__x000a_ActiveSheet.ChartObjects(&amp;quot;BDI_Data&amp;quot;).Activate_x000a_Set c = ActiveChart_x000a_    If ActiveSheet.Wk52_MA Then_x000a_        With c.SeriesCollection(1)_x000a_            .Trendlines.Add_x000a_            .Trendlines(1).Select_x000a_            .Trendlines(1).Name = &amp;quot;Wk52&amp;quot;_x000a_            .Trendlines(1).Type = xlMovingAvg_x000a_            .Trendlines(1).Period = 255 &amp;#39;36.43 weeks_x000a_            .Trendlines(1).Format.Line.DashStyle = msoLineDash_x000a_            .Trendlines(1).Format.Line.Weight = 1.5_x000a_        End With_x000a_    Else_x000a_        For Each s In c.SeriesCollection_x000a_            If s.Trendlines.Count &amp;gt; 0 Then_x000a_                For Each t In s.Trendlines_x000a_                    If t.Name = &amp;quot;Wk52&amp;quot; Then_x000a_                        t.Delete_x000a_                    End If_x000a_                Next t_x000a_            End If_x000a_        Next s_x000a_    End If_x000a_End Sub&lt;/code&gt;&lt;/pre&gt;_x000a_"/>
    <d v="2010-07-27T12:44:29"/>
    <n v="0"/>
    <x v="1"/>
    <x v="1"/>
    <b v="1"/>
    <x v="1"/>
    <n v="3"/>
    <n v="40386.3125"/>
    <n v="0.21839120370714227"/>
    <n v="596"/>
    <d v="2010-07-27T00:00:00"/>
    <s v="IronPalm"/>
    <x v="2455"/>
  </r>
  <r>
    <n v="2492"/>
    <n v="1"/>
    <x v="627"/>
    <x v="0"/>
    <s v="&lt;p&gt;I think you can just change the type of calculation so that you can show % of instead of actual values. right click on any number in value area of pivot, go to value field settings &amp;gt; show value as &amp;gt; and specify % of column as the value type._x000a_&lt;/p&gt;_x000a_"/>
    <d v="2010-07-27T13:25:52"/>
    <n v="0"/>
    <x v="1"/>
    <x v="0"/>
    <b v="1"/>
    <x v="0"/>
    <n v="3"/>
    <n v="40386.282638888886"/>
    <n v="0"/>
    <n v="596"/>
    <d v="2010-07-27T00:00:00"/>
    <n v="0"/>
    <x v="2456"/>
  </r>
  <r>
    <n v="2493"/>
    <n v="1"/>
    <x v="627"/>
    <x v="163"/>
    <s v="&lt;p&gt;Hi AK,&lt;/p&gt;_x000a_&lt;p&gt;Does this help?&lt;/p&gt;_x000a_&lt;p&gt;sorry link no good_x000a_&lt;/p&gt;_x000a_"/>
    <d v="2010-07-27T15:11:38"/>
    <n v="0"/>
    <x v="2"/>
    <x v="0"/>
    <b v="1"/>
    <x v="0"/>
    <n v="3"/>
    <n v="40386.282638888886"/>
    <n v="0"/>
    <n v="596"/>
    <d v="2010-07-27T00:00:00"/>
    <n v="0"/>
    <x v="2457"/>
  </r>
  <r>
    <n v="2494"/>
    <n v="1"/>
    <x v="627"/>
    <x v="218"/>
    <s v="&lt;p&gt;Hello&lt;/p&gt;_x000a_&lt;p&gt;Let me explain further. The pivot is giving me the data in the form I want. What I want additional is one more row in the pivot which will be a %age of the the total deptwise numbers. I can upload my example to clarify if needed. Please let me know how do I upload it.&lt;/p&gt;_x000a_&lt;p&gt;Thanks&lt;br /&gt;_x000a_AK_x000a_&lt;/p&gt;_x000a_"/>
    <d v="2010-07-27T15:24:36"/>
    <n v="0"/>
    <x v="3"/>
    <x v="0"/>
    <b v="1"/>
    <x v="0"/>
    <n v="3"/>
    <n v="40386.282638888886"/>
    <n v="0"/>
    <n v="596"/>
    <d v="2010-07-27T00:00:00"/>
    <n v="0"/>
    <x v="2458"/>
  </r>
  <r>
    <n v="2495"/>
    <n v="1"/>
    <x v="627"/>
    <x v="163"/>
    <s v="&lt;p&gt;Hi AK,&lt;/p&gt;_x000a_&lt;p&gt;May be this link will work this time&lt;/p&gt;_x000a_&lt;p&gt;http://rapidshare.com/files/409415132/Chandoo_Forum_-_Pivot_percentage.xls_x000a_&lt;/p&gt;_x000a_"/>
    <d v="2010-07-27T16:25:55"/>
    <n v="0"/>
    <x v="4"/>
    <x v="0"/>
    <b v="1"/>
    <x v="0"/>
    <n v="3"/>
    <n v="40386.282638888886"/>
    <n v="0"/>
    <n v="596"/>
    <d v="2010-07-27T00:00:00"/>
    <n v="0"/>
    <x v="2459"/>
  </r>
  <r>
    <n v="2496"/>
    <n v="1"/>
    <x v="622"/>
    <x v="418"/>
    <s v="&lt;p&gt;Thank You Hui for your response. I will have to play around with Solver a bit because I have never used it. There really is no more constraints except that the mill cuts 2x4, 2x6, 2x8, 2x10, and 2x12's lumber in lengths of 8-10-12-14-16-18-20-22-24 feet. A &quot;Charge&quot; must be 96' in length and contain only one width of lumber such as 2x6's, etc...One day they will dry 2x6's and the next day they may dry 2x12's just depending on how many &quot;stacks&quot; of lumber is in the yard inventory.  &lt;/p&gt;_x000a_&lt;p&gt;My goal is to have an excel spreadsheet where the daily inventory numbers can be entered and it will automatically do the calculations. This place is so out of date they only have Excel 2000._x000a_&lt;/p&gt;_x000a_"/>
    <d v="2010-07-27T18:50:00"/>
    <n v="0"/>
    <x v="2"/>
    <x v="0"/>
    <b v="1"/>
    <x v="0"/>
    <n v="3"/>
    <n v="40383.814583333333"/>
    <n v="0"/>
    <n v="596"/>
    <d v="2010-07-27T00:00:00"/>
    <n v="0"/>
    <x v="2460"/>
  </r>
  <r>
    <n v="2497"/>
    <n v="1"/>
    <x v="625"/>
    <x v="420"/>
    <s v="&lt;p&gt;Thanks Varak for the solution.&lt;/p&gt;_x000a_&lt;p&gt;your solution is perfect but the problem is that i have no.of blank cells in between.I have to rank only those cells which have a value._x000a_&lt;/p&gt;_x000a_"/>
    <d v="2010-07-28T01:31:01"/>
    <n v="0"/>
    <x v="3"/>
    <x v="0"/>
    <b v="1"/>
    <x v="0"/>
    <n v="4"/>
    <n v="40386.085416666669"/>
    <n v="0"/>
    <n v="596"/>
    <d v="2010-07-28T00:00:00"/>
    <n v="0"/>
    <x v="2461"/>
  </r>
  <r>
    <n v="2498"/>
    <n v="1"/>
    <x v="625"/>
    <x v="420"/>
    <s v="&lt;p&gt;Each cell here contains a value that comes after adding several rows in a range above it.Now here some cells in the range may be without a value i.e. blank.Thus the value that&lt;br /&gt;_x000a_comes after adding a range that contains a particular no.of blank cells should be ranked as invalid._x000a_&lt;/p&gt;_x000a_"/>
    <d v="2010-07-28T02:12:51"/>
    <n v="0"/>
    <x v="4"/>
    <x v="0"/>
    <b v="1"/>
    <x v="0"/>
    <n v="4"/>
    <n v="40386.085416666669"/>
    <n v="0"/>
    <n v="596"/>
    <d v="2010-07-28T00:00:00"/>
    <n v="0"/>
    <x v="2462"/>
  </r>
  <r>
    <n v="2499"/>
    <n v="1"/>
    <x v="625"/>
    <x v="422"/>
    <s v="&lt;p&gt;Hi Kunal,&lt;/p&gt;_x000a_&lt;p&gt;My previous formula =&quot;L&quot;&amp;amp;RANK($G6,$G$6:$G$10,1) only ranks the numbers (Infact, Rank formula ranks the numbers :) ). It throws up #N/A if the cell is blank. Let me know if this is not the case.&lt;/p&gt;_x000a_&lt;p&gt;By using if and isna we can eliminate #N/A's and make that as invalid rank.&lt;br /&gt;_x000a_=IF(ISNA(&quot;L&quot;&amp;amp;RANK($G6,$G$6:$G$10,1)),&quot;Invalid Rank&quot;,&quot;L&quot;&amp;amp;RANK($G6,$G$6:$G$10,1))&lt;/p&gt;_x000a_&lt;p&gt;Did I get you right?_x000a_&lt;/p&gt;_x000a_"/>
    <d v="2010-07-28T05:18:19"/>
    <n v="0"/>
    <x v="5"/>
    <x v="0"/>
    <b v="1"/>
    <x v="0"/>
    <n v="4"/>
    <n v="40386.085416666669"/>
    <n v="0"/>
    <n v="596"/>
    <d v="2010-07-28T00:00:00"/>
    <n v="0"/>
    <x v="2463"/>
  </r>
  <r>
    <n v="2500"/>
    <n v="4"/>
    <x v="0"/>
    <x v="423"/>
    <s v="&lt;p&gt;Hello Chandoo, &lt;/p&gt;_x000a_&lt;p&gt;I am an electrical engineer, currently busy developing some dashboards to show how good is our utility performance to our management. I want to make it as meaningful and sensible as it could be to help steer the company more effectively towards the corporate goals and planned targets. &lt;/p&gt;_x000a_&lt;p&gt;True to your sub heading, I find your web and the lots of helping tools for using MS Excel just awsome as you put it! I read some of your posts and the best part I like is the simplicity and down to earth approach you practice with such ease. You have proved you are beyong the ordinary both in mind and heart! And I mean it.&lt;/p&gt;_x000a_&lt;p&gt;I have decided to become awesome in Excel! &lt;/p&gt;_x000a_&lt;p&gt;To start with, let me ask you one question:&lt;/p&gt;_x000a_&lt;p&gt;Using Excel formula, how can I control the angle of an arc drawn using Shapes or Smartart?&lt;/p&gt;_x000a_&lt;p&gt;With best regards, &lt;/p&gt;_x000a_&lt;p&gt;Salahblr_x000a_&lt;/p&gt;_x000a_"/>
    <d v="2010-07-28T11:41:57"/>
    <n v="0"/>
    <x v="60"/>
    <x v="0"/>
    <b v="1"/>
    <x v="0"/>
    <n v="4"/>
    <n v="40019.929861111108"/>
    <n v="0"/>
    <n v="596"/>
    <d v="2010-07-28T00:00:00"/>
    <n v="0"/>
    <x v="2464"/>
  </r>
  <r>
    <n v="2501"/>
    <n v="1"/>
    <x v="629"/>
    <x v="182"/>
    <s v="&lt;p&gt;I will have multiple users who will enter either 1,2,3,or 4 brackets.&lt;/p&gt;_x000a_&lt;p&gt;Each bracket will have 8 positions, these will be determined randomally and are different sheets on the spreadsheet.&lt;/p&gt;_x000a_&lt;p&gt;Ex:&lt;/p&gt;_x000a_&lt;p&gt;Joe      4&lt;br /&gt;_x000a_Jerry    3&lt;br /&gt;_x000a_Matt     2&lt;br /&gt;_x000a_Mike     1&lt;/p&gt;_x000a_&lt;p&gt;So Joe will have to get put in all 4 brackets, Jerry in 3, etc etc.  I would try to &quot;fill&quot; one bracket before moving on to the next bracket.  &lt;/p&gt;_x000a_&lt;p&gt;Im guessing this would involve a random integeter between 1-8 and then have that number search if its been taken by another name in the desired bracket.&lt;br /&gt;_x000a_Thanks in advance._x000a_&lt;/p&gt;_x000a_"/>
    <d v="2010-07-28T23:02:29"/>
    <n v="0"/>
    <x v="0"/>
    <x v="0"/>
    <b v="0"/>
    <x v="0"/>
    <n v="4"/>
    <n v="40387.959722222222"/>
    <n v="0"/>
    <n v="596"/>
    <d v="2010-07-28T00:00:00"/>
    <n v="0"/>
    <x v="2465"/>
  </r>
  <r>
    <n v="2502"/>
    <n v="1"/>
    <x v="630"/>
    <x v="424"/>
    <s v="&lt;p&gt;Hi Everyone,&lt;/p&gt;_x000a_&lt;p&gt;Cell A1 contains 00I6600000715 3/1/2010 i need to have in Cell B1 Just 16600000715.&lt;br /&gt;_x000a_Need to remove first two &quot;zeros&quot;, convert &quot;I&quot; into number 1 and finally removing date from the string leaving only required data that is 16600000715.&lt;/p&gt;_x000a_&lt;p&gt;Any formula or macro to resolve the above puzzle would be a great help. Thanks in advance._x000a_&lt;/p&gt;_x000a_"/>
    <d v="2010-07-29T01:07:25"/>
    <n v="0"/>
    <x v="0"/>
    <x v="0"/>
    <b v="0"/>
    <x v="0"/>
    <n v="5"/>
    <n v="40388.046527777777"/>
    <n v="0"/>
    <n v="596"/>
    <d v="2010-07-29T00:00:00"/>
    <n v="0"/>
    <x v="2466"/>
  </r>
  <r>
    <n v="2503"/>
    <n v="1"/>
    <x v="631"/>
    <x v="425"/>
    <s v="&lt;p&gt;I have been trying to show a numeric total as mixed text and numeric like this:&lt;br /&gt;_x000a_Balance $xxx,xxx.xx down to Balance $-xx,xxxx.xx&lt;/p&gt;_x000a_&lt;p&gt;The following formula works nicely for amounts over $10.00 but it always shows anything less than zero as Balance $-x,xxx.xx&lt;/p&gt;_x000a_&lt;p&gt;Does anyone know how I can get it to display the negative dollar figures without a leading minus and bracket the figures? eg., Balance $(9,234.75) &lt;/p&gt;_x000a_&lt;p&gt;=IF(F1&amp;gt;999.99,&quot;Balance $&quot;&amp;amp;TEXT(F1,&quot;0,000.00&quot;),IF(F1&amp;lt;1000,&quot;Balance $&quot;&amp;amp;TEXT(F1,&quot;00.00&quot;)))_x000a_&lt;/p&gt;_x000a_"/>
    <d v="2010-07-29T01:17:04"/>
    <n v="0"/>
    <x v="0"/>
    <x v="0"/>
    <b v="0"/>
    <x v="0"/>
    <n v="5"/>
    <n v="40388.053472222222"/>
    <n v="0"/>
    <n v="596"/>
    <d v="2010-07-29T00:00:00"/>
    <n v="0"/>
    <x v="2467"/>
  </r>
  <r>
    <n v="2504"/>
    <n v="1"/>
    <x v="598"/>
    <x v="425"/>
    <s v="&lt;p&gt;This may be a bit pedestrain, but why not set up your top line with a cell for each color you want to use and then use the paintbrush to paint the cell you want?_x000a_&lt;/p&gt;_x000a_"/>
    <d v="2010-07-29T02:08:18"/>
    <n v="0"/>
    <x v="4"/>
    <x v="0"/>
    <b v="1"/>
    <x v="0"/>
    <n v="5"/>
    <n v="40373.236111111109"/>
    <n v="0"/>
    <n v="596"/>
    <d v="2010-07-29T00:00:00"/>
    <n v="0"/>
    <x v="2468"/>
  </r>
  <r>
    <n v="2505"/>
    <n v="1"/>
    <x v="630"/>
    <x v="2"/>
    <s v="&lt;p&gt;Try&lt;br /&gt;_x000a_&lt;code&gt;=VALUE(SUBSTITUTE(LEFT(A1,FIND(&amp;quot; &amp;quot;,A1)),&amp;quot;I&amp;quot;,&amp;quot;1&amp;quot;))&lt;/code&gt;_x000a_&lt;/p&gt;_x000a_"/>
    <d v="2010-07-29T02:35:01"/>
    <n v="0"/>
    <x v="1"/>
    <x v="1"/>
    <b v="1"/>
    <x v="1"/>
    <n v="5"/>
    <n v="40388.046527777777"/>
    <n v="6.1122685183363501E-2"/>
    <n v="597"/>
    <d v="2010-07-29T00:00:00"/>
    <s v="Himanshu"/>
    <x v="2469"/>
  </r>
  <r>
    <n v="2506"/>
    <n v="1"/>
    <x v="631"/>
    <x v="2"/>
    <s v="&lt;p&gt;Just have the value in the cell and&lt;br /&gt;_x000a_Try the Custom Number format Ctrl 1&lt;br /&gt;_x000a_&lt;code&gt;&amp;quot;Balance &amp;quot;$ #,##0;&amp;quot;Balance &amp;quot;$- #,##0&lt;/code&gt;_x000a_&lt;/p&gt;_x000a_"/>
    <d v="2010-07-29T02:39:04"/>
    <n v="0"/>
    <x v="1"/>
    <x v="1"/>
    <b v="1"/>
    <x v="1"/>
    <n v="5"/>
    <n v="40388.053472222222"/>
    <n v="5.6990740740729962E-2"/>
    <n v="598"/>
    <d v="2010-07-29T00:00:00"/>
    <s v="jdmaybee"/>
    <x v="2470"/>
  </r>
  <r>
    <n v="2507"/>
    <n v="1"/>
    <x v="631"/>
    <x v="425"/>
    <s v="&lt;p&gt;Too easy!! Thanks_x000a_&lt;/p&gt;_x000a_"/>
    <d v="2010-07-29T03:02:12"/>
    <n v="0"/>
    <x v="2"/>
    <x v="0"/>
    <b v="1"/>
    <x v="0"/>
    <n v="5"/>
    <n v="40388.053472222222"/>
    <n v="0"/>
    <n v="598"/>
    <d v="2010-07-29T00:00:00"/>
    <n v="0"/>
    <x v="2471"/>
  </r>
  <r>
    <n v="2508"/>
    <n v="1"/>
    <x v="603"/>
    <x v="422"/>
    <s v="&lt;p&gt;I thought, I'll share my thoughts too. I guess there is no need for hardcoding of years in vba code or in a seperate sheet.&lt;/p&gt;_x000a_&lt;p&gt;The below code searches for worksheet names from 1951 to current year and runs your code. Hope this helps.&lt;/p&gt;_x000a_&lt;p&gt;Sub test()&lt;br /&gt;_x000a_Dim i As Long, j As Long&lt;/p&gt;_x000a_&lt;p&gt;i = Year(Now()) ' Gets the current year&lt;br /&gt;_x000a_j = ThisWorkbook.Worksheets.Count&lt;/p&gt;_x000a_&lt;p&gt;For j = 1 To j 'All the worksheets in the activeworkbook&lt;br /&gt;_x000a_    For i = 1951 To i 'Since we have 1951 as the start of the year&lt;br /&gt;_x000a_    'Finds the worksheet name with an year between 1951 to current year&lt;br /&gt;_x000a_        If Worksheets(j).Name = i Then&lt;br /&gt;_x000a_        'add your code here&lt;br /&gt;_x000a_        Worksheets(j).Activate&lt;br /&gt;_x000a_        'etc etc etc&lt;br /&gt;_x000a_        End If&lt;br /&gt;_x000a_    Next i&lt;br /&gt;_x000a_Next j&lt;br /&gt;_x000a_End Sub&lt;/p&gt;_x000a_&lt;p&gt;Thanks._x000a_&lt;/p&gt;_x000a_"/>
    <d v="2010-07-29T05:37:43"/>
    <n v="0"/>
    <x v="4"/>
    <x v="0"/>
    <b v="1"/>
    <x v="0"/>
    <n v="5"/>
    <n v="40375.540277777778"/>
    <n v="0"/>
    <n v="598"/>
    <d v="2010-07-29T00:00:00"/>
    <n v="0"/>
    <x v="2472"/>
  </r>
  <r>
    <n v="2509"/>
    <n v="1"/>
    <x v="630"/>
    <x v="424"/>
    <s v="&lt;p&gt;Wow,It works.&lt;br /&gt;_x000a_Thanks Excel Ninja_x000a_&lt;/p&gt;_x000a_"/>
    <d v="2010-07-29T06:46:52"/>
    <n v="0"/>
    <x v="2"/>
    <x v="0"/>
    <b v="1"/>
    <x v="0"/>
    <n v="5"/>
    <n v="40388.046527777777"/>
    <n v="0"/>
    <n v="598"/>
    <d v="2010-07-29T00:00:00"/>
    <n v="0"/>
    <x v="2473"/>
  </r>
  <r>
    <n v="2510"/>
    <n v="1"/>
    <x v="632"/>
    <x v="424"/>
    <s v="&lt;p&gt;Hi Everyone,&lt;/p&gt;_x000a_&lt;p&gt;Hope every is doing great. One quick question How do i hide formulas in a sheet and keep that sheet editable by others.&lt;/p&gt;_x000a_&lt;p&gt;Thanks in adance._x000a_&lt;/p&gt;_x000a_"/>
    <d v="2010-07-29T06:56:41"/>
    <n v="0"/>
    <x v="0"/>
    <x v="0"/>
    <b v="0"/>
    <x v="0"/>
    <n v="5"/>
    <n v="40388.288888888892"/>
    <n v="0"/>
    <n v="598"/>
    <d v="2010-07-29T00:00:00"/>
    <n v="0"/>
    <x v="2474"/>
  </r>
  <r>
    <n v="2511"/>
    <n v="1"/>
    <x v="629"/>
    <x v="2"/>
    <s v="&lt;p&gt;Jcalvacca&lt;br /&gt;_x000a_Have a look at this&lt;br /&gt;_x000a_http://rapidshare.com/files/409734235/Rank_Brackets.xlsx.html&lt;/p&gt;_x000a_&lt;p&gt;I think it does what you want&lt;/p&gt;_x000a_&lt;p&gt;Enter the person Name and No of Brackets they want in the green area&lt;/p&gt;_x000a_&lt;p&gt;The worksheet uses a Random number and then Ranks the results to determine if a player is in a Bracket&lt;br /&gt;_x000a_It is simple and easy to follow&lt;/p&gt;_x000a_&lt;p&gt;If you want the Brackets on different pages copy the area M2:Q11 to each page and delete the columns you don't want on those pages_x000a_&lt;/p&gt;_x000a_"/>
    <d v="2010-07-29T07:08:34"/>
    <n v="0"/>
    <x v="1"/>
    <x v="1"/>
    <b v="1"/>
    <x v="1"/>
    <n v="5"/>
    <n v="40387.959722222222"/>
    <n v="0.33789351851737592"/>
    <n v="599"/>
    <d v="2010-07-29T00:00:00"/>
    <s v="jcalvacca"/>
    <x v="2475"/>
  </r>
  <r>
    <n v="2512"/>
    <n v="1"/>
    <x v="632"/>
    <x v="2"/>
    <s v="&lt;p&gt;On the cells with the formula&lt;br /&gt;_x000a_Select Cells and goto Format Cells &quot;Ctrl 1&quot;&lt;br /&gt;_x000a_Select the Protection Tab and Tick the Hidden Box&lt;br /&gt;_x000a_Goto the Review Tab and select Protect Sheet, Put a pasword on if required_x000a_&lt;/p&gt;_x000a_"/>
    <d v="2010-07-29T07:18:25"/>
    <n v="0"/>
    <x v="1"/>
    <x v="1"/>
    <b v="1"/>
    <x v="1"/>
    <n v="5"/>
    <n v="40388.288888888892"/>
    <n v="1.5567129623377696E-2"/>
    <n v="600"/>
    <d v="2010-07-29T00:00:00"/>
    <s v="Himanshu"/>
    <x v="2476"/>
  </r>
  <r>
    <n v="2513"/>
    <n v="1"/>
    <x v="630"/>
    <x v="424"/>
    <s v="&lt;p&gt;Cell A1 contains 00I6600000715 3/1/2010 i need to have in Cell B1 Just 16600000715.&lt;br /&gt;_x000a_Solution -- =VALUE(SUBSTITUTE(LEFT(A1,FIND(&quot; &quot;,A1)),&quot;I&quot;,&quot;1&quot;)) works fine!&lt;/p&gt;_x000a_&lt;p&gt;In addition to above scenario, I just figured out that there is a variation in Cell A1 That contains 00I6600000715 3/1/2010 sometimes this data doesn't have &quot;I&quot; there,so if data contains &quot;I&quot; replace it with &quot;1&quot; if not leave the data as it is.&lt;/p&gt;_x000a_&lt;p&gt;Data                                  Desired Result&lt;br /&gt;_x000a_00I6600000715 3/1/2010                16600000715&lt;br /&gt;_x000a_0016600000715 3/1/2010                16600000715&lt;/p&gt;_x000a_&lt;p&gt;Thanks_x000a_&lt;/p&gt;_x000a_"/>
    <d v="2010-07-29T08:38:50"/>
    <n v="0"/>
    <x v="3"/>
    <x v="0"/>
    <b v="1"/>
    <x v="0"/>
    <n v="5"/>
    <n v="40388.046527777777"/>
    <n v="0"/>
    <n v="600"/>
    <d v="2010-07-29T00:00:00"/>
    <n v="0"/>
    <x v="2477"/>
  </r>
  <r>
    <n v="2514"/>
    <n v="1"/>
    <x v="630"/>
    <x v="2"/>
    <s v="&lt;p&gt;Try:&lt;br /&gt;_x000a_&lt;code&gt;=IF(MID(A1,3,1)=&amp;quot;I&amp;quot;,VALUE(SUBSTITUTE(LEFT(A1,FIND(&amp;quot; &amp;quot;,A1)),&amp;quot;I&amp;quot;,&amp;quot;1&amp;quot;)),VALUE(LEFT(A1,FIND(&amp;quot; &amp;quot;,A1))))&lt;/code&gt;_x000a_&lt;/p&gt;_x000a_"/>
    <d v="2010-07-29T09:35:42"/>
    <n v="0"/>
    <x v="4"/>
    <x v="1"/>
    <b v="1"/>
    <x v="1"/>
    <n v="5"/>
    <n v="40388.046527777777"/>
    <n v="0.35326388888643123"/>
    <n v="601"/>
    <d v="2010-07-29T00:00:00"/>
    <s v="Himanshu"/>
    <x v="2478"/>
  </r>
  <r>
    <n v="2515"/>
    <n v="1"/>
    <x v="633"/>
    <x v="426"/>
    <s v="&lt;p&gt;Hi All! M currently workin on Mgmt Dashboard. I hav been using lots of tricks n shortcuts frm this forum for my Dshbd (Thanks a lot!! Its really a GGGreat Help !)&lt;/p&gt;_x000a_&lt;p&gt;Its been 2 days now, m struggling on a compact Table. I hav to pick up data from a raw sheet &amp;amp; fill it up in my Compact Table (which has many features) But the problem is picking data is somewhat comlex. see below.&lt;/p&gt;_x000a_&lt;p&gt;Raw Sheet&lt;/p&gt;_x000a_&lt;p&gt;M/C No_x0009_        3207_x0009_3510_x0009_1750_x0009_3343_x0009_3207 _x0009_3143   Continue....&lt;br /&gt;_x000a_Prod. Qty._x0009_350_x0009_500_x0009_210_x0009_1000_x0009_1200_x0009_10&lt;br /&gt;_x000a_Prod. Date_x0009_8-Jul_x0009_8-Jul_x0009_8-Jul_x0009_10-Jul_x0009_17-Jul_x0009_18-Jul&lt;/p&gt;_x000a_&lt;p&gt;I hav to pick up Prod. Qty frm Raw Sheet for each Machine (M/C) &amp;amp; fill it up in follwng formt:&lt;/p&gt;_x000a_&lt;p&gt;Reqd Format&lt;/p&gt;_x000a_&lt;p&gt; _x0009__x0009__x0009__x0009_        Week I&lt;br /&gt;_x000a_M/C No._x0009_ 1-Jul_x0009_ 2-Jul_x0009_ 3-Jul_x0009_4-Jul_x0009_5-Jul_x0009_6-Jul_x0009_7-Jul (Continue...)&lt;br /&gt;_x000a_3207&lt;br /&gt;_x000a_3510&lt;br /&gt;_x000a_1750&lt;br /&gt;_x000a_3222&lt;br /&gt;_x000a_3531&lt;br /&gt;_x000a_3343_x0009__x0009__x0009__x0009__x0009__x0009__x0009_&lt;/p&gt;_x000a_&lt;p&gt;You mite hav noticed, Machines are repeating (e.g.-3207, on 8 &amp;amp; 17 jul)Actually there is plenty of repetition!&lt;/p&gt;_x000a_&lt;p&gt;Well, now I can tell u wht I m trying to do.&lt;/p&gt;_x000a_&lt;p&gt;1. Select 1st M/C i.e. 3207 frm Reqd Frmt sheet, search it in Raw Sheet&lt;br /&gt;_x000a_2. Wherever it is found, check prod. dates &amp;amp; go to corresponding dates in Reqd. Formt sheet.&lt;br /&gt;_x000a_3. Now, Paste the Prod. Qty in front of respective Dates &amp;amp; Machine.&lt;/p&gt;_x000a_&lt;p&gt;Well, M struggling for ths part. I tried VLOOKUP, HLOOKUP, MATCH, OFFSET, IF in several combinations.&lt;/p&gt;_x000a_&lt;p&gt;Plez suggest me, how can it be done?&lt;br /&gt;_x000a_Thanx!_x000a_&lt;/p&gt;_x000a_"/>
    <d v="2010-07-29T10:15:19"/>
    <n v="0"/>
    <x v="0"/>
    <x v="0"/>
    <b v="0"/>
    <x v="0"/>
    <n v="5"/>
    <n v="40388.427083333336"/>
    <n v="0"/>
    <n v="601"/>
    <d v="2010-07-29T00:00:00"/>
    <n v="0"/>
    <x v="2479"/>
  </r>
  <r>
    <n v="2516"/>
    <n v="1"/>
    <x v="633"/>
    <x v="2"/>
    <s v="&lt;p&gt;Nilesh&lt;br /&gt;_x000a_I have assumed that&lt;br /&gt;_x000a_M/C No is C1:H1&lt;br /&gt;_x000a_Prod. Qty. is C2:H2&lt;br /&gt;_x000a_Prod. Date is C3:H3&lt;/p&gt;_x000a_&lt;p&gt;M/C listed in B7:B12&lt;br /&gt;_x000a_Dates in C6:N6&lt;/p&gt;_x000a_&lt;p&gt;Put&lt;br /&gt;_x000a_&lt;code&gt;=SUMPRODUCT(1*($C$1:$H$1=$B7)*($C$3:$H$3=C$6),($C$2:$H$2))&lt;/code&gt;&lt;br /&gt;_x000a_Into C7 and copy across and down&lt;br /&gt;_x000a_Adjust Ranges to suit_x000a_&lt;/p&gt;_x000a_"/>
    <d v="2010-07-29T10:38:38"/>
    <n v="0"/>
    <x v="1"/>
    <x v="1"/>
    <b v="1"/>
    <x v="1"/>
    <n v="5"/>
    <n v="40388.427083333336"/>
    <n v="1.6412037031841464E-2"/>
    <n v="602"/>
    <d v="2010-07-29T00:00:00"/>
    <s v="Nilesh Karhade"/>
    <x v="2480"/>
  </r>
  <r>
    <n v="2517"/>
    <n v="1"/>
    <x v="633"/>
    <x v="426"/>
    <s v="&lt;p&gt;Hey.. Thanx..!&lt;br /&gt;_x000a_I dnt knw how did it work, bt its showing results. Jst some data is missing in final results (e.g. - not showing 2nd entry of 3207 on 17th July). M verifying if I m going wrong somewhere or any rectification in formula is require, dnt knw!&lt;br /&gt;_x000a_Anywy Thnx...!_x000a_&lt;/p&gt;_x000a_"/>
    <d v="2010-07-29T12:02:32"/>
    <n v="0"/>
    <x v="2"/>
    <x v="0"/>
    <b v="1"/>
    <x v="0"/>
    <n v="5"/>
    <n v="40388.427083333336"/>
    <n v="0"/>
    <n v="602"/>
    <d v="2010-07-29T00:00:00"/>
    <n v="0"/>
    <x v="2481"/>
  </r>
  <r>
    <n v="2518"/>
    <n v="1"/>
    <x v="633"/>
    <x v="2"/>
    <s v="&lt;p&gt;It works for me&lt;br /&gt;_x000a_Do you have a date of 17/7 above a column?&lt;br /&gt;_x000a_Make sure the cell where 17 July is reads 40376.000 when you change it to Comma Format, ie it should have no values after the decimal&lt;/p&gt;_x000a_&lt;p&gt;For how Sumproduct works have a read of:&lt;br /&gt;_x000a_http://chandoo.org/wp/2009/11/10/excel-sumproduct-formula/&lt;br /&gt;_x000a_or&lt;br /&gt;_x000a_http://www.excelhero.com/blog/2010/01/the-venerable-sumproduct.html_x000a_&lt;/p&gt;_x000a_"/>
    <d v="2010-07-29T12:25:53"/>
    <n v="0"/>
    <x v="3"/>
    <x v="1"/>
    <b v="1"/>
    <x v="1"/>
    <n v="5"/>
    <n v="40388.427083333336"/>
    <n v="9.0891203704813961E-2"/>
    <n v="603"/>
    <d v="2010-07-29T00:00:00"/>
    <s v="Nilesh Karhade"/>
    <x v="2482"/>
  </r>
  <r>
    <n v="2519"/>
    <n v="1"/>
    <x v="629"/>
    <x v="182"/>
    <s v="&lt;p&gt;Very close.  Thanks.&lt;/p&gt;_x000a_&lt;p&gt;Can you keep the data from &quot;refreshing&quot; each time you put a number in?&lt;/p&gt;_x000a_&lt;p&gt;If I have 9 players,is there a way to move the 9th player to participate in the 2nd, 3rd, and 4th bracket if there is not space in the 1st one?&lt;/p&gt;_x000a_&lt;p&gt;Once that functionality is complete, I think I know how to move them into respective positions on a &quot;tournament tree&quot; so that I can print each person's positon in the tournament(s) they are participating in._x000a_&lt;/p&gt;_x000a_"/>
    <d v="2010-07-29T13:25:28"/>
    <n v="0"/>
    <x v="2"/>
    <x v="0"/>
    <b v="1"/>
    <x v="0"/>
    <n v="5"/>
    <n v="40387.959722222222"/>
    <n v="0"/>
    <n v="603"/>
    <d v="2010-07-29T00:00:00"/>
    <n v="0"/>
    <x v="2483"/>
  </r>
  <r>
    <n v="2520"/>
    <n v="1"/>
    <x v="629"/>
    <x v="2"/>
    <s v="&lt;p&gt;Turn Off calculations&lt;br /&gt;_x000a_Enter data&lt;br /&gt;_x000a_Press F9 to Calculate&lt;/p&gt;_x000a_&lt;p&gt;Goto Excel Options, Formula, Select Manual Calculation_x000a_&lt;/p&gt;_x000a_"/>
    <d v="2010-07-29T13:33:41"/>
    <n v="0"/>
    <x v="3"/>
    <x v="1"/>
    <b v="1"/>
    <x v="1"/>
    <n v="5"/>
    <n v="40387.959722222222"/>
    <n v="0.60533564814977581"/>
    <n v="604"/>
    <d v="2010-07-29T00:00:00"/>
    <s v="jcalvacca"/>
    <x v="2484"/>
  </r>
  <r>
    <n v="2521"/>
    <n v="1"/>
    <x v="633"/>
    <x v="426"/>
    <s v="&lt;p&gt;Hey, Great!! Its Perfect..!&lt;br /&gt;_x000a_I tried this function on a fictious data. It works amazingly...!&lt;br /&gt;_x000a_There might b some problem about uniformity of data in my Raw Sheet. I'll try again by 2maro. Its my leaving time.&lt;br /&gt;_x000a_Thanks a lot again! (You saved my next 2 more days..!)&lt;br /&gt;_x000a_Great Work..!_x000a_&lt;/p&gt;_x000a_"/>
    <d v="2010-07-29T13:37:51"/>
    <n v="0"/>
    <x v="4"/>
    <x v="0"/>
    <b v="1"/>
    <x v="0"/>
    <n v="5"/>
    <n v="40388.427083333336"/>
    <n v="0"/>
    <n v="604"/>
    <d v="2010-07-29T00:00:00"/>
    <n v="0"/>
    <x v="2485"/>
  </r>
  <r>
    <n v="2522"/>
    <n v="1"/>
    <x v="629"/>
    <x v="182"/>
    <s v="&lt;p&gt;Thanks again.&lt;/p&gt;_x000a_&lt;p&gt;Any help in dealing with the 9th competitor and more?_x000a_&lt;/p&gt;_x000a_"/>
    <d v="2010-07-29T14:51:16"/>
    <n v="0"/>
    <x v="4"/>
    <x v="0"/>
    <b v="1"/>
    <x v="0"/>
    <n v="5"/>
    <n v="40387.959722222222"/>
    <n v="0"/>
    <n v="604"/>
    <d v="2010-07-29T00:00:00"/>
    <n v="0"/>
    <x v="2486"/>
  </r>
  <r>
    <n v="2523"/>
    <n v="1"/>
    <x v="634"/>
    <x v="398"/>
    <s v="&lt;p&gt;Here is what i want a formula to do:&lt;/p&gt;_x000a_&lt;p&gt;If (A1&amp;gt;=B1 = A1x5% and If A1&amp;gt;=B3 = A1x5.25% and If A1&amp;gt;=B2 = A1x4.75% and If A1&amp;lt;B2 = A1x0 Yet if A1 is equal to the distance between B1 through B2 = A1x5%).  All in one formula.&lt;/p&gt;_x000a_&lt;p&gt;Make sense?_x000a_&lt;/p&gt;_x000a_"/>
    <d v="2010-07-29T15:57:04"/>
    <n v="0"/>
    <x v="0"/>
    <x v="0"/>
    <b v="0"/>
    <x v="0"/>
    <n v="5"/>
    <n v="40388.664583333331"/>
    <n v="0"/>
    <n v="604"/>
    <d v="2010-07-29T00:00:00"/>
    <n v="0"/>
    <x v="2487"/>
  </r>
  <r>
    <n v="2524"/>
    <n v="1"/>
    <x v="634"/>
    <x v="163"/>
    <s v="&lt;p&gt;Hi Jellyroll1970,&lt;/p&gt;_x000a_&lt;p&gt;Yet if A1 is equal to the distance between B1 through B2&lt;/p&gt;_x000a_&lt;p&gt;What does that mean exactly?&lt;br /&gt;_x000a_B1-B2&lt;br /&gt;_x000a_B2-B1&lt;br /&gt;_x000a_B1-B2+1&lt;br /&gt;_x000a_B2-B1+1_x000a_&lt;/p&gt;_x000a_"/>
    <d v="2010-07-29T17:19:49"/>
    <n v="0"/>
    <x v="1"/>
    <x v="0"/>
    <b v="1"/>
    <x v="0"/>
    <n v="5"/>
    <n v="40388.664583333331"/>
    <n v="0"/>
    <n v="604"/>
    <d v="2010-07-29T00:00:00"/>
    <n v="0"/>
    <x v="2488"/>
  </r>
  <r>
    <n v="2525"/>
    <n v="1"/>
    <x v="634"/>
    <x v="398"/>
    <s v="&lt;p&gt;I will put this into actual figures:&lt;br /&gt;_x000a_A1 = 101&lt;br /&gt;_x000a_B1 = 91&lt;br /&gt;_x000a_B2 = 101&lt;br /&gt;_x000a_B3 = 111&lt;/p&gt;_x000a_&lt;p&gt;The distance between B1 - B2 is 92, 93, 94, 95, 96, 97, 98, 99 and 100.&lt;br /&gt;_x000a_If 101 was equal to or above 111 then 101 x 5.25&lt;br /&gt;_x000a_If 101 was below B1 then 101 x 0.00&lt;br /&gt;_x000a_If 101 is between B1 and B2 then 101 x 5.0&lt;br /&gt;_x000a_If 101 was equal to or between B2 and B3 then 101 x 5.25_x000a_&lt;/p&gt;_x000a_"/>
    <d v="2010-07-29T17:37:22"/>
    <n v="0"/>
    <x v="2"/>
    <x v="0"/>
    <b v="1"/>
    <x v="0"/>
    <n v="5"/>
    <n v="40388.664583333331"/>
    <n v="0"/>
    <n v="604"/>
    <d v="2010-07-29T00:00:00"/>
    <n v="0"/>
    <x v="2489"/>
  </r>
  <r>
    <n v="2526"/>
    <n v="1"/>
    <x v="634"/>
    <x v="163"/>
    <s v="&lt;p&gt;Hi,&lt;/p&gt;_x000a_&lt;p&gt;Sorry for the delay in getting back to you, something cropped up.&lt;/p&gt;_x000a_&lt;p&gt;In your first question you also had this one&lt;/p&gt;_x000a_&lt;p&gt;If 101 is greater than or equal to B2 then 101 x 4.75%&lt;/p&gt;_x000a_&lt;p&gt;Now if thats the case then it would clash with&lt;/p&gt;_x000a_&lt;p&gt;If 101 was equal to or between B2 and B3 then 101 x 5.25%&lt;/p&gt;_x000a_&lt;p&gt;So which is correct?_x000a_&lt;/p&gt;_x000a_"/>
    <d v="2010-07-29T21:59:08"/>
    <n v="0"/>
    <x v="3"/>
    <x v="0"/>
    <b v="1"/>
    <x v="0"/>
    <n v="5"/>
    <n v="40388.664583333331"/>
    <n v="0"/>
    <n v="604"/>
    <d v="2010-07-29T00:00:00"/>
    <n v="0"/>
    <x v="2490"/>
  </r>
  <r>
    <n v="2527"/>
    <n v="1"/>
    <x v="634"/>
    <x v="398"/>
    <s v="&lt;p&gt;let me rephrase again...difficult for ME to explain...I speak for a living and am very thankful you are here because numbers are a big challenge for me.&lt;/p&gt;_x000a_&lt;p&gt;If 101 is greater than or equal to B2 yet less than B3 then 101 x 5.0%&lt;br /&gt;_x000a_If 101 is greater than B3 then 101 x 5.25%&lt;br /&gt;_x000a_If 101 is greater than or equal to B1 yet less than B2 then 101 x 4.75%&lt;br /&gt;_x000a_If 101 is less than B1 then &quot;0.00&quot;&lt;/p&gt;_x000a_&lt;p&gt;Basically, if &quot;actual&quot; is 90% of goal = actual x 4.75%; 100% of goal = actual x 5.0% and 110% of goal = actual x 5.25%.  Between 90% and 100% = actual x 4.75; between 100% and 110% = actual x 5.0% yet over 110% is still actual x 5.25%._x000a_&lt;/p&gt;_x000a_"/>
    <d v="2010-07-29T22:18:26"/>
    <n v="0"/>
    <x v="4"/>
    <x v="0"/>
    <b v="1"/>
    <x v="0"/>
    <n v="5"/>
    <n v="40388.664583333331"/>
    <n v="0"/>
    <n v="604"/>
    <d v="2010-07-29T00:00:00"/>
    <n v="0"/>
    <x v="2491"/>
  </r>
  <r>
    <n v="2528"/>
    <n v="1"/>
    <x v="634"/>
    <x v="422"/>
    <s v="&lt;p&gt;Hi,&lt;/p&gt;_x000a_&lt;p&gt;Try this:&lt;/p&gt;_x000a_&lt;p&gt;=IF(A1&amp;lt;B1,0,IF(AND(A1&amp;gt;=B1,A1&amp;lt;B2),A1*5,A1*5.25))&lt;/p&gt;_x000a_&lt;p&gt;Hope this helps._x000a_&lt;/p&gt;_x000a_"/>
    <d v="2010-07-30T04:53:41"/>
    <n v="0"/>
    <x v="5"/>
    <x v="0"/>
    <b v="1"/>
    <x v="0"/>
    <n v="6"/>
    <n v="40388.664583333331"/>
    <n v="0"/>
    <n v="604"/>
    <d v="2010-07-30T00:00:00"/>
    <n v="0"/>
    <x v="2492"/>
  </r>
  <r>
    <n v="2529"/>
    <n v="1"/>
    <x v="635"/>
    <x v="427"/>
    <s v="&lt;p&gt;I have managed to figure out everything i was supposed to learn except for one thing.&lt;/p&gt;_x000a_&lt;p&gt;let's say I have 2 columns, A and B&lt;br /&gt;_x000a_column A contains names and coulumn B contains their ages. now I need a formula that finds the highest age, and who it is.&lt;/p&gt;_x000a_&lt;p&gt;this is too hard for a girl like me :( especially when everything is in english..&lt;/p&gt;_x000a_&lt;p&gt;&amp;lt;3_x000a_&lt;/p&gt;_x000a_"/>
    <d v="2010-07-30T07:17:04"/>
    <n v="0"/>
    <x v="0"/>
    <x v="0"/>
    <b v="0"/>
    <x v="0"/>
    <n v="6"/>
    <n v="40389.303472222222"/>
    <n v="0"/>
    <n v="604"/>
    <d v="2010-07-30T00:00:00"/>
    <n v="0"/>
    <x v="2493"/>
  </r>
  <r>
    <n v="2530"/>
    <n v="1"/>
    <x v="635"/>
    <x v="2"/>
    <s v="&lt;p&gt;&amp;lt;3&lt;br /&gt;_x000a_Try this:&lt;br /&gt;_x000a_&lt;code&gt;=+INDEX(A1:A20,MATCH(MAX(B1:B20),B1:B20,0))&lt;/code&gt;&lt;/p&gt;_x000a_&lt;p&gt;Adjust Column heights to suit_x000a_&lt;/p&gt;_x000a_"/>
    <d v="2010-07-30T08:55:17"/>
    <n v="0"/>
    <x v="1"/>
    <x v="1"/>
    <b v="1"/>
    <x v="1"/>
    <n v="6"/>
    <n v="40389.303472222222"/>
    <n v="6.8252314813435078E-2"/>
    <n v="605"/>
    <d v="2010-07-30T00:00:00"/>
    <s v="verdandi"/>
    <x v="2494"/>
  </r>
  <r>
    <n v="2531"/>
    <n v="1"/>
    <x v="634"/>
    <x v="163"/>
    <s v="&lt;p&gt;Hi,&lt;/p&gt;_x000a_&lt;p&gt;Or try this&lt;/p&gt;_x000a_&lt;p&gt;=IF(AND(A1&amp;gt;=B2,A1&amp;lt;B3),A1*5,IF(A1&amp;gt;=B3,A1*5.25,IF(AND(A1&amp;gt;=B1,A1&amp;lt;B2),A1*4.75,IF(A1&amp;lt;B1,0))))&lt;/p&gt;_x000a_&lt;p&gt;I'm assuming &quot;actual&quot; is A1 and &quot;goal&quot; is B2_x000a_&lt;/p&gt;_x000a_"/>
    <d v="2010-07-30T09:27:21"/>
    <n v="0"/>
    <x v="6"/>
    <x v="0"/>
    <b v="1"/>
    <x v="0"/>
    <n v="6"/>
    <n v="40388.664583333331"/>
    <n v="0"/>
    <n v="605"/>
    <d v="2010-07-30T00:00:00"/>
    <n v="0"/>
    <x v="2495"/>
  </r>
  <r>
    <n v="2532"/>
    <n v="1"/>
    <x v="636"/>
    <x v="426"/>
    <s v="&lt;p&gt;Hi All!&lt;br /&gt;_x000a_Y'day I learned V Imp function i.e. SUMPRODUCT (Thnx Hui!)&lt;br /&gt;_x000a_But now, I hav a query, How to combine two to three SUMPRODUCT functions in a single table?&lt;br /&gt;_x000a_Let me elaborate. I got Prod. Qty data using Sum Prodct Functn like below &lt;/p&gt;_x000a_&lt;p&gt;M/C No_x0009_1-Jul_x0009_2-Jul_x0009_3-Jul_x0009_4-Jul_x0009_5-Jul_x0009_6-Jul_x0009_7-Jul&lt;br /&gt;_x000a_3207_x0009__x0009_300_x0009__x0009__x0009_500&lt;br /&gt;_x000a_3222_x0009__x0009__x0009_400_x0009__x0009__x0009_400&lt;br /&gt;_x000a_3199_x0009__x0009__x0009__x0009__x0009_900_x0009__x0009_800&lt;/p&gt;_x000a_&lt;p&gt;Now, I hav other parameters too which are essential for Prod. i.e. TOOLS &amp;amp; MATL.&lt;br /&gt;_x000a_I hav diffrnt dates for these 2 items. I hav to fill it up in the above table in the form of Symbols.&lt;/p&gt;_x000a_&lt;p&gt;I tried combining Sum Prodct Functn, bt dnt ask me wht results I got! (I jst got Headache..!)&lt;br /&gt;_x000a_So, can anybdy plez tell me, how to do it?&lt;/p&gt;_x000a_&lt;p&gt;well, I tried to get 3 diffrnt tables using SUm Prodct functn for each parameter separately(i.e. for Prod. Qty, TOOL Date &amp;amp; MATL. Date)I used digit 1 for TOOL &amp;amp; digit 2 for MATL. Now, I got 3 dfrnt Tables. I wntd to convert 1 &amp;amp; 2 in some diffrnt Symbol bt COndl. FOrmtng is not responding me. My next step wud be using AND &amp;amp; combining all 3 Tables.&lt;br /&gt;_x000a_Can Anybdy tell easy way to do it?&lt;br /&gt;_x000a_Thanx..!_x000a_&lt;/p&gt;_x000a_"/>
    <d v="2010-07-30T10:39:37"/>
    <n v="0"/>
    <x v="0"/>
    <x v="0"/>
    <b v="0"/>
    <x v="0"/>
    <n v="6"/>
    <n v="40389.443749999999"/>
    <n v="0"/>
    <n v="605"/>
    <d v="2010-07-30T00:00:00"/>
    <n v="0"/>
    <x v="2496"/>
  </r>
  <r>
    <n v="2533"/>
    <n v="1"/>
    <x v="636"/>
    <x v="2"/>
    <s v="&lt;p&gt;Nilesh&lt;br /&gt;_x000a_Not sure that I exactly understand your question, but generally the format for Sumproduct is&lt;/p&gt;_x000a_&lt;p&gt;&lt;code&gt;=Sumproduct(+1*(Range1 &amp;lt;=&amp;gt; Cond1)*(Range2 &amp;lt;=&amp;gt; Cond2)*(Range3 &amp;lt;=&amp;gt; Cond3)*(RangeX &amp;lt;=&amp;gt; CondX),(RangeY),(RangeZ))&lt;/code&gt;&lt;/p&gt;_x000a_&lt;p&gt;That is all the initial Ranges will evaluate to a 1 or a 0 and the Sumproduct will add up the sum of range Y x Range Z where all the previous conditions are true.&lt;br /&gt;_x000a_The good part of this is that Range 1..Range X don't have to be the same size as they end up being a 1 or 0 anyway.&lt;/p&gt;_x000a_&lt;p&gt;If that doesn't help can you post an example somewhere_x000a_&lt;/p&gt;_x000a_"/>
    <d v="2010-07-30T12:35:26"/>
    <n v="0"/>
    <x v="1"/>
    <x v="1"/>
    <b v="1"/>
    <x v="1"/>
    <n v="6"/>
    <n v="40389.443749999999"/>
    <n v="8.0856481479713693E-2"/>
    <n v="606"/>
    <d v="2010-07-30T00:00:00"/>
    <s v="Nilesh Karhade"/>
    <x v="2497"/>
  </r>
  <r>
    <n v="2534"/>
    <n v="1"/>
    <x v="637"/>
    <x v="3"/>
    <s v="&lt;p&gt;Hello,&lt;/p&gt;_x000a_&lt;p&gt;I want to conditional format cells that contains no formula in a table (all other cells contains formulas).&lt;/p&gt;_x000a_&lt;p&gt;This will help me finding breaks in my Still-to-do lists.&lt;/p&gt;_x000a_&lt;p&gt;I cannot use VBA (otherwise I'd tested against range.formula() in a function.&lt;/p&gt;_x000a_&lt;p&gt;Any thought ?_x000a_&lt;/p&gt;_x000a_"/>
    <d v="2010-07-30T13:23:52"/>
    <n v="0"/>
    <x v="0"/>
    <x v="0"/>
    <b v="0"/>
    <x v="0"/>
    <n v="6"/>
    <n v="40389.557638888888"/>
    <n v="0"/>
    <n v="606"/>
    <d v="2010-07-30T00:00:00"/>
    <n v="0"/>
    <x v="2498"/>
  </r>
  <r>
    <n v="2535"/>
    <n v="1"/>
    <x v="634"/>
    <x v="398"/>
    <s v="&lt;p&gt;Thank you very much!  It works perfectly.&lt;br /&gt;_x000a_I hope you have a great weekend.&lt;/p&gt;_x000a_&lt;p&gt;Thanks again_x000a_&lt;/p&gt;_x000a_"/>
    <d v="2010-07-30T13:47:01"/>
    <n v="0"/>
    <x v="7"/>
    <x v="0"/>
    <b v="1"/>
    <x v="0"/>
    <n v="6"/>
    <n v="40388.664583333331"/>
    <n v="0"/>
    <n v="606"/>
    <d v="2010-07-30T00:00:00"/>
    <n v="0"/>
    <x v="2499"/>
  </r>
  <r>
    <n v="2536"/>
    <n v="1"/>
    <x v="637"/>
    <x v="422"/>
    <s v="&lt;p&gt;Hi Cyril,&lt;/p&gt;_x000a_&lt;p&gt;I like this question. Certainly, VBA has an option: Range.HasFormula. &lt;/p&gt;_x000a_&lt;p&gt;I'll add this to my favorites to see the answer, if any._x000a_&lt;/p&gt;_x000a_"/>
    <d v="2010-07-30T13:58:41"/>
    <n v="0"/>
    <x v="1"/>
    <x v="0"/>
    <b v="1"/>
    <x v="0"/>
    <n v="6"/>
    <n v="40389.557638888888"/>
    <n v="0"/>
    <n v="606"/>
    <d v="2010-07-30T00:00:00"/>
    <n v="0"/>
    <x v="2500"/>
  </r>
  <r>
    <n v="2537"/>
    <n v="1"/>
    <x v="637"/>
    <x v="163"/>
    <s v="&lt;p&gt;Hi,&lt;/p&gt;_x000a_&lt;p&gt;I'm not sure of a way with formula's but you could find them in your range by going to Editing &amp;gt; Go To Special and select formulas, then click the Paint Can icon_x000a_&lt;/p&gt;_x000a_"/>
    <d v="2010-07-30T14:26:07"/>
    <n v="0"/>
    <x v="2"/>
    <x v="0"/>
    <b v="1"/>
    <x v="0"/>
    <n v="6"/>
    <n v="40389.557638888888"/>
    <n v="0"/>
    <n v="606"/>
    <d v="2010-07-30T00:00:00"/>
    <n v="0"/>
    <x v="2501"/>
  </r>
  <r>
    <n v="2538"/>
    <n v="3"/>
    <x v="638"/>
    <x v="428"/>
    <s v="&lt;p&gt;I want to toggle between chart types on my dashborad charts, like say I already have a bar graph depicted on the worksheet and if a user clicks on the graph the same graph with the same data gets changed to a line graph or xy scatter and it keeps inter-changing._x000a_&lt;/p&gt;_x000a_"/>
    <d v="2010-07-30T18:38:03"/>
    <n v="0"/>
    <x v="0"/>
    <x v="0"/>
    <b v="0"/>
    <x v="0"/>
    <n v="6"/>
    <n v="40389.776388888888"/>
    <n v="0"/>
    <n v="606"/>
    <d v="2010-07-30T00:00:00"/>
    <n v="0"/>
    <x v="2502"/>
  </r>
  <r>
    <n v="2539"/>
    <n v="1"/>
    <x v="639"/>
    <x v="429"/>
    <s v="&lt;p&gt;I have a cell format of '0.0.0' set for column A.&lt;/p&gt;_x000a_&lt;p&gt;In column B I have a CONCATENATE function &lt;/p&gt;_x000a_&lt;p&gt;=CONCATENATE('the number: ',A1')&lt;/p&gt;_x000a_&lt;p&gt;If I type '2.1.2' into A1, then B1 shows 'the number: 2.1.2'&lt;/p&gt;_x000a_&lt;p&gt;If I type '2' into A1 it is re-formatted (properly) to 2.0.0, but the concatenate function  shows 'the number: 2'&lt;/p&gt;_x000a_&lt;p&gt;Is there a way to force the format to show up in the concatenate function?_x000a_&lt;/p&gt;_x000a_"/>
    <d v="2010-07-30T19:32:24"/>
    <n v="0"/>
    <x v="0"/>
    <x v="0"/>
    <b v="0"/>
    <x v="0"/>
    <n v="6"/>
    <n v="40389.813888888886"/>
    <n v="0"/>
    <n v="606"/>
    <d v="2010-07-30T00:00:00"/>
    <n v="0"/>
    <x v="2503"/>
  </r>
  <r>
    <n v="2540"/>
    <n v="1"/>
    <x v="639"/>
    <x v="163"/>
    <s v="&lt;p&gt;Hi,&lt;/p&gt;_x000a_&lt;p&gt;I hope I've understood you correctly, you say column A is formatted &quot;0.0.0&quot; I take that to be a custom format as 0\.0\.0 and the underligning number in A1 is 212&lt;/p&gt;_x000a_&lt;p&gt;And if &quot;the number&quot; you wish to CONCATENATE is in say F1, then try this in B1 copied down&lt;/p&gt;_x000a_&lt;p&gt;=CONCATENATE($F$1&amp;amp;TEXT(IF(A1&amp;lt;10,TEXT(A1,&quot;0.0.0&quot;),IF(A1&amp;lt;100,&quot;0.&quot;&amp;amp;LEFT(A1,1)&amp;amp;&quot;.&quot;&amp;amp;RIGHT(A1,1),LEFT(A1,1)&amp;amp;&quot;.&quot;&amp;amp;MID(A1,2,1)&amp;amp;&quot;.&quot;&amp;amp;RIGHT(A1,1))),&quot;0.0.0&quot;))_x000a_&lt;/p&gt;_x000a_"/>
    <d v="2010-07-30T21:44:05"/>
    <n v="0"/>
    <x v="1"/>
    <x v="0"/>
    <b v="1"/>
    <x v="0"/>
    <n v="6"/>
    <n v="40389.813888888886"/>
    <n v="0"/>
    <n v="606"/>
    <d v="2010-07-30T00:00:00"/>
    <n v="0"/>
    <x v="2504"/>
  </r>
  <r>
    <n v="2541"/>
    <n v="1"/>
    <x v="625"/>
    <x v="420"/>
    <s v="&lt;p&gt;Hi Varak&lt;/p&gt;_x000a_&lt;p&gt;Your formula is perfect when we are ranking cell values in a row with few blank cells in between.But my question was whether we could make that cell value invalid which comes after adding a column where some cell values are missing.The cell value in this case would definitely be minimum._x000a_&lt;/p&gt;_x000a_"/>
    <d v="2010-07-31T00:51:37"/>
    <n v="0"/>
    <x v="6"/>
    <x v="0"/>
    <b v="1"/>
    <x v="0"/>
    <n v="7"/>
    <n v="40386.085416666669"/>
    <n v="0"/>
    <n v="606"/>
    <d v="2010-07-31T00:00:00"/>
    <n v="0"/>
    <x v="2505"/>
  </r>
  <r>
    <n v="2542"/>
    <n v="1"/>
    <x v="636"/>
    <x v="426"/>
    <s v="&lt;p&gt;Gud Morng Hui!&lt;br /&gt;_x000a_Yaa, I tried the formula in the same way, bt didnt work bcoz my reqtmnt is somwht diffrnt.&lt;br /&gt;_x000a_Let me strt frm my 1st post.. I did mention abt Raw sheet(i.e. frm whr I hav to pick up the data) In my 1st post I jst mentiond a part of it. Actual sheet formt with othr details is like below:&lt;/p&gt;_x000a_&lt;p&gt;RAW SHEET&lt;/p&gt;_x000a_&lt;p&gt;Machine No____3207_____3222____3129____3421____3911____3702 &amp;amp; So on....&lt;br /&gt;_x000a_Prod. Qty._____400______1000____700_____300_____150_____250&lt;br /&gt;_x000a_Prod. Date_____4jul_____6jul_____7jul_____19jul____23jul____27jul&lt;br /&gt;_x000a_Tool Date______4jul_____(Text)___5jul_____(Text)___23jul____26jul&lt;br /&gt;_x000a_Matl.Date______3jul_____Blank____6jul_____17jul____Blnk_____27jul&lt;/p&gt;_x000a_&lt;p&gt;So, if we see, we cnnt get summarized picture frm above frmt (Data). Actually it shud be in such a frmt which can give day wise clear picture.&lt;br /&gt;_x000a_So, now m giving how abve data shud b placed in a table to get quick summry.&lt;br /&gt;_x000a_(Below formt is what I m trying to achieve bt I get blockd in betwen. Plez hav a look.)&lt;br /&gt;_x000a_Symbols (x-Tool Date &amp;amp; * Matl. Date)&lt;/p&gt;_x000a_&lt;p&gt;DESIRED FORMAT&lt;/p&gt;_x000a_&lt;p&gt;M/C No.______1jul______2jul______3jul______4jul______5jul______6jul_____7jul_continue..&lt;br /&gt;_x000a_3207_________00_______00_______00______400X_____00________00______00____&lt;br /&gt;_x000a_3222_________00_______00_______00_______00______00_______1000_____00____&lt;br /&gt;_x000a_3129_________00_______00_______00_______00_______X________*_______700___&lt;br /&gt;_x000a_3421&lt;br /&gt;_x000a_3911&lt;br /&gt;_x000a_.&lt;br /&gt;_x000a_.&lt;br /&gt;_x000a_continue.&lt;/p&gt;_x000a_&lt;p&gt;Now, I tell u how ths is diffrnt &amp;amp; in wht ways...&lt;/p&gt;_x000a_&lt;p&gt;1. If Prod, Tool &amp;amp;/or Matl. dates match, then SUMPRODCT works &amp;amp; one more thing, all entries shud go in one cell only.&lt;br /&gt;_x000a_2. If they do not, then SUMPRODCT shows zero as atleast one condition doesnt get satisfied (Bcoz dates are diffrnt)&lt;br /&gt;_x000a_3. In addtn I hav to use symbols for Tool Date &amp;amp; Matl. Date which SUMPRODCT does not recognise.&lt;br /&gt;_x000a_4. In my RAW SHEET, there are some Blanks &amp;amp; some TEXT in Dates Row, which show #N/A or #/VALUE or ZERO whn formula is dragged.&lt;/p&gt;_x000a_&lt;p&gt;I knw, ths POST is Lengthy, Bt cud nt explains d details without it. I Hope M clear now.&lt;/p&gt;_x000a_&lt;p&gt;Plez suggest me any easy way. I ll b very thankful to u !_x000a_&lt;/p&gt;_x000a_"/>
    <d v="2010-07-31T04:28:11"/>
    <n v="0"/>
    <x v="2"/>
    <x v="0"/>
    <b v="1"/>
    <x v="0"/>
    <n v="7"/>
    <n v="40389.443749999999"/>
    <n v="0"/>
    <n v="606"/>
    <d v="2010-07-31T00:00:00"/>
    <n v="0"/>
    <x v="2506"/>
  </r>
  <r>
    <n v="2543"/>
    <n v="1"/>
    <x v="636"/>
    <x v="2"/>
    <s v="&lt;p&gt;Nilesh&lt;br /&gt;_x000a_In your description above you say that Point 1. &quot;If Prod, Tool &amp;amp;/or Matl. dates match, then SUMPRODCT...&quot;&lt;br /&gt;_x000a_But in your example for M/C No 3129 none of the dates match and yet you have a value of 700 in the 7 Jul column?&lt;/p&gt;_x000a_&lt;p&gt;Can you post your spreadsheet somewhere, with an area showing what you are trying to achieve_x000a_&lt;/p&gt;_x000a_"/>
    <d v="2010-07-31T06:42:36"/>
    <n v="0"/>
    <x v="3"/>
    <x v="1"/>
    <b v="1"/>
    <x v="1"/>
    <n v="7"/>
    <n v="40389.443749999999"/>
    <n v="0.83583333333808696"/>
    <n v="607"/>
    <d v="2010-07-31T00:00:00"/>
    <s v="Nilesh Karhade"/>
    <x v="2507"/>
  </r>
  <r>
    <n v="2544"/>
    <n v="1"/>
    <x v="636"/>
    <x v="426"/>
    <s v="&lt;p&gt;Hi Hui!&lt;br /&gt;_x000a_Ya, of course!&lt;br /&gt;_x000a_I think thr is some ambiguity. See, Desired Format is the sheet which I hav to achieve ultimately. I hav inserted the fig. for undrstnding purpose. Its not the actual result which I got from SUMPRODCT (Plez note!)&lt;br /&gt;_x000a_U r right, thr shud not b any result in 7th column. thats wht i alwys try to get, bt I never get. I hav mentioned the figs &amp;amp; symbols bcoz I wnt it that way. then only I can track on Matl., Tool &amp;amp; Prod. date.&lt;br /&gt;_x000a_So, whr can I send Spreadsheet? Any official mail ID?_x000a_&lt;/p&gt;_x000a_"/>
    <d v="2010-07-31T06:54:06"/>
    <n v="0"/>
    <x v="4"/>
    <x v="0"/>
    <b v="1"/>
    <x v="0"/>
    <n v="7"/>
    <n v="40389.443749999999"/>
    <n v="0"/>
    <n v="607"/>
    <d v="2010-07-31T00:00:00"/>
    <n v="0"/>
    <x v="2508"/>
  </r>
  <r>
    <n v="2545"/>
    <n v="1"/>
    <x v="636"/>
    <x v="2"/>
    <s v="&lt;p&gt;Do the 3 Dates need to match or just any 2 ?&lt;/p&gt;_x000a_&lt;p&gt;For details on posting files read:&lt;br /&gt;_x000a_http://chandoo.org/forums/topic/posting-a-sample-workbook_x000a_&lt;/p&gt;_x000a_"/>
    <d v="2010-07-31T08:09:35"/>
    <n v="0"/>
    <x v="5"/>
    <x v="1"/>
    <b v="1"/>
    <x v="1"/>
    <n v="7"/>
    <n v="40389.443749999999"/>
    <n v="0.89623842592845904"/>
    <n v="608"/>
    <d v="2010-07-31T00:00:00"/>
    <s v="Nilesh Karhade"/>
    <x v="2509"/>
  </r>
  <r>
    <n v="2546"/>
    <n v="1"/>
    <x v="636"/>
    <x v="426"/>
    <s v="&lt;p&gt;Well, none of the Doc. Sharing website opens on my Company Sever (Security policy)&lt;br /&gt;_x000a_I ll upload the spreadsheet frm my personal net connection in the eve.&lt;/p&gt;_x000a_&lt;p&gt;Hui, thr is nothing to match. It realy doesnt mattr if date matches one anothr or not.&lt;br /&gt;_x000a_Whaterer Database (i.e. Raw Sheet) contains, I jst hav to transfer it in my Desired Formt thats all. Thr is really nothing about matching dates._x000a_&lt;/p&gt;_x000a_"/>
    <d v="2010-07-31T08:24:25"/>
    <n v="0"/>
    <x v="6"/>
    <x v="0"/>
    <b v="1"/>
    <x v="0"/>
    <n v="7"/>
    <n v="40389.443749999999"/>
    <n v="0"/>
    <n v="608"/>
    <d v="2010-07-31T00:00:00"/>
    <n v="0"/>
    <x v="2510"/>
  </r>
  <r>
    <n v="2547"/>
    <n v="3"/>
    <x v="638"/>
    <x v="2"/>
    <s v="&lt;p&gt;Mr Excel Desperate&lt;br /&gt;_x000a_Try pasting the following code into a Module&lt;/p&gt;_x000a_&lt;pre&gt;&lt;code&gt;Sub Click_cht()_x000a_&amp;#39;_x000a_&amp;#39; Click Chart to scroll through several chart types_x000a_&amp;#39;_x000a_&amp;#39; posted on Chandoo.org_x000a_&amp;#39; By Hui..._x000a_&amp;#39;_x000a__x000a_On Error Resume Next_x000a__x000a_ActiveSheet.ChartObjects(&amp;quot;Chart 1&amp;quot;).Activate &amp;#39;Chart name_x000a_&amp;#39; Change the Charts Name to match your Charts name_x000a__x000a_[H1] = [H1] + 1_x000a_If [H1] = 6 Then [H1] = 1_x000a__x000a_Select Case [H1]_x000a_    Case 1_x000a_    ActiveChart.ChartType = xlLine_x000a_    Case 2_x000a_    ActiveChart.ChartType = xlPie_x000a_    Case 3_x000a_    ActiveChart.ChartType = xlBarClustered_x000a_    Case 4_x000a_    ActiveChart.ChartType = xlArea_x000a_    Case 5_x000a_    ActiveChart.ChartType = xlXYScatterSmooth_x000a_End Select_x000a__x000a_[H2].Select_x000a__x000a_End Sub&lt;/code&gt;&lt;/pre&gt;_x000a_&lt;p&gt;Now Right Click on the Chart and Select Assign Macro&lt;br /&gt;_x000a_Select Click_cht and Ok_x000a_&lt;/p&gt;_x000a_"/>
    <d v="2010-07-31T09:15:03"/>
    <n v="0"/>
    <x v="1"/>
    <x v="1"/>
    <b v="1"/>
    <x v="1"/>
    <n v="7"/>
    <n v="40389.776388888888"/>
    <n v="0.60906249999970896"/>
    <n v="609"/>
    <d v="2010-07-31T00:00:00"/>
    <s v="excel_desperate"/>
    <x v="2511"/>
  </r>
  <r>
    <n v="2548"/>
    <n v="1"/>
    <x v="636"/>
    <x v="2"/>
    <s v="&lt;p&gt;Nilesh&lt;br /&gt;_x000a_I don't understand that a while ago you posted&lt;br /&gt;_x000a_&quot;If Prod, Tool &amp;amp;/or Matl. dates match, then SUMPRODCT works &amp;amp; one more thing, all entries shud go in one cell only.&quot;&lt;br /&gt;_x000a_and now you say &quot;Thr is really nothing about matching dates. &quot;&lt;/p&gt;_x000a_&lt;p&gt;I think you need to clarify what you are trying to achieve as the Sumproduct I sent you in a post the other day gives you the table you have as your &quot;Desired Format&quot; above_x000a_&lt;/p&gt;_x000a_"/>
    <d v="2010-07-31T09:22:07"/>
    <n v="0"/>
    <x v="7"/>
    <x v="1"/>
    <b v="1"/>
    <x v="1"/>
    <n v="7"/>
    <n v="40389.443749999999"/>
    <n v="0.94660879630100681"/>
    <n v="610"/>
    <d v="2010-07-31T00:00:00"/>
    <s v="Nilesh Karhade"/>
    <x v="2512"/>
  </r>
  <r>
    <n v="2549"/>
    <n v="1"/>
    <x v="636"/>
    <x v="426"/>
    <s v="&lt;p&gt;Well, I ll upload spreadsheet in the eve. &amp;amp; it ll get clarified wht m trying to say.&lt;br /&gt;_x000a_Anywys, m not gonna say anything now, bcoz its creating more confusions. let's discuss 2maro once u refer my sprdsheet.&lt;br /&gt;_x000a_Thnx bddy for sparing time 4 me!_x000a_&lt;/p&gt;_x000a_"/>
    <d v="2010-07-31T09:48:49"/>
    <n v="0"/>
    <x v="8"/>
    <x v="0"/>
    <b v="1"/>
    <x v="0"/>
    <n v="7"/>
    <n v="40389.443749999999"/>
    <n v="0"/>
    <n v="610"/>
    <d v="2010-07-31T00:00:00"/>
    <n v="0"/>
    <x v="2513"/>
  </r>
  <r>
    <n v="2550"/>
    <n v="5"/>
    <x v="640"/>
    <x v="423"/>
    <s v="&lt;p&gt;Better than a bar chart is a dial gauge to show variables that are sequentially lower or higher. For example, A transporting company has 93 trucks, of which 87 are available for service, of which 81 are on service of which 60 are running to full capacity. The Dial gauge would show a speedometer dial from zero to 100, within which a thick blue circular band fills up to 93, within which a less thick green band runs up to 87, within which red thin band runs to the 81 mark on the scale and a black needle points to 60. &lt;/p&gt;_x000a_&lt;p&gt;The needle and the circular ribbons to the measure of the scale are drawn using Shapes in Excel 2003 or Smartart in MS Excel 2007.  &lt;/p&gt;_x000a_&lt;p&gt;Now the question: How can I set the needle and the block-arcs that makes the thick and thin color circular bands respond to data on a table that contains the numbers mentioned?&lt;/p&gt;_x000a_&lt;p&gt;Any help is well appreciated and I will build and give you a gift with complete code and graphics to use it as an Excel plugin for displaying real-time info on your dash board._x000a_&lt;/p&gt;_x000a_"/>
    <d v="2010-07-31T10:37:42"/>
    <n v="0"/>
    <x v="0"/>
    <x v="0"/>
    <b v="0"/>
    <x v="0"/>
    <n v="7"/>
    <n v="40390.442361111112"/>
    <n v="0"/>
    <n v="610"/>
    <d v="2010-07-31T00:00:00"/>
    <n v="0"/>
    <x v="2514"/>
  </r>
  <r>
    <n v="2551"/>
    <n v="5"/>
    <x v="640"/>
    <x v="2"/>
    <s v="&lt;p&gt;Have you had a look at:&lt;br /&gt;_x000a_http://chandoo.org/wp/2008/09/09/excel-speedometer-chart-download/&lt;br /&gt;_x000a_or&lt;br /&gt;_x000a_http://peltiertech.com/Excel/Charts/Speedometer.html_x000a_&lt;/p&gt;_x000a_"/>
    <d v="2010-07-31T12:55:14"/>
    <n v="0"/>
    <x v="1"/>
    <x v="1"/>
    <b v="1"/>
    <x v="1"/>
    <n v="7"/>
    <n v="40390.442361111112"/>
    <n v="9.5995370371383615E-2"/>
    <n v="611"/>
    <d v="2010-07-31T00:00:00"/>
    <s v="Salahblr"/>
    <x v="2515"/>
  </r>
  <r>
    <n v="2552"/>
    <n v="1"/>
    <x v="629"/>
    <x v="182"/>
    <s v="&lt;p&gt;I suppose this operation would be difficult to put in because of the randomness of the numbers as well as not knowing how many participants there would be.  FOr this to be effective, it would have to cover at least 20 players_x000a_&lt;/p&gt;_x000a_"/>
    <d v="2010-07-31T14:14:47"/>
    <n v="0"/>
    <x v="5"/>
    <x v="0"/>
    <b v="1"/>
    <x v="0"/>
    <n v="7"/>
    <n v="40387.959722222222"/>
    <n v="0"/>
    <n v="611"/>
    <d v="2010-07-31T00:00:00"/>
    <n v="0"/>
    <x v="2516"/>
  </r>
  <r>
    <n v="2553"/>
    <n v="1"/>
    <x v="641"/>
    <x v="430"/>
    <s v="&lt;p&gt;Hello All,&lt;br /&gt;_x000a_mea culpa if the questions seems to be banal for most of you.&lt;br /&gt;_x000a_I have just started exploring Excel formulas.&lt;br /&gt;_x000a_= Average( ..... then which formula)&lt;/p&gt;_x000a_&lt;p&gt;Thank you._x000a_&lt;/p&gt;_x000a_"/>
    <d v="2010-07-31T14:16:42"/>
    <n v="0"/>
    <x v="0"/>
    <x v="0"/>
    <b v="0"/>
    <x v="0"/>
    <n v="7"/>
    <n v="40390.594444444447"/>
    <n v="0"/>
    <n v="611"/>
    <d v="2010-07-31T00:00:00"/>
    <n v="0"/>
    <x v="2517"/>
  </r>
  <r>
    <n v="2554"/>
    <n v="1"/>
    <x v="641"/>
    <x v="2"/>
    <s v="&lt;p&gt;If you have a few number&lt;br /&gt;_x000a_=AVERAGE(1,2,3,4)&lt;br /&gt;_x000a_&lt;code&gt;&lt;/code&gt;&lt;br /&gt;_x000a_or a Range of Numbers&lt;br /&gt;_x000a_=Average(A1:A10)&lt;/p&gt;_x000a_&lt;p&gt;or a combination&lt;br /&gt;_x000a_=AVERAGE(1,2,3,4,A1:A10)&lt;/p&gt;_x000a_&lt;p&gt;Change range to suit_x000a_&lt;/p&gt;_x000a_"/>
    <d v="2010-07-31T14:43:09"/>
    <n v="0"/>
    <x v="1"/>
    <x v="1"/>
    <b v="1"/>
    <x v="1"/>
    <n v="7"/>
    <n v="40390.594444444447"/>
    <n v="1.8854166664823424E-2"/>
    <n v="612"/>
    <d v="2010-07-31T00:00:00"/>
    <s v="lc1602"/>
    <x v="2518"/>
  </r>
  <r>
    <n v="2555"/>
    <n v="1"/>
    <x v="629"/>
    <x v="2"/>
    <s v="&lt;p&gt;I've got some ideas, but won't get to it til next week_x000a_&lt;/p&gt;_x000a_"/>
    <d v="2010-07-31T14:44:18"/>
    <n v="0"/>
    <x v="6"/>
    <x v="1"/>
    <b v="1"/>
    <x v="1"/>
    <n v="7"/>
    <n v="40387.959722222222"/>
    <n v="2.6543749999982538"/>
    <n v="613"/>
    <d v="2010-07-31T00:00:00"/>
    <s v="jcalvacca"/>
    <x v="2519"/>
  </r>
  <r>
    <n v="2556"/>
    <n v="1"/>
    <x v="629"/>
    <x v="182"/>
    <s v="&lt;p&gt;Thanks Hui.  U are amazing at this stuff._x000a_&lt;/p&gt;_x000a_"/>
    <d v="2010-07-31T15:28:41"/>
    <n v="0"/>
    <x v="7"/>
    <x v="0"/>
    <b v="1"/>
    <x v="0"/>
    <n v="7"/>
    <n v="40387.959722222222"/>
    <n v="0"/>
    <n v="613"/>
    <d v="2010-07-31T00:00:00"/>
    <n v="0"/>
    <x v="2520"/>
  </r>
  <r>
    <n v="2557"/>
    <n v="1"/>
    <x v="641"/>
    <x v="430"/>
    <s v="&lt;p&gt;That's great but how to get to the eg. highest 10%/50%/80% of let's say range A1:A10 ?_x000a_&lt;/p&gt;_x000a_"/>
    <d v="2010-07-31T16:53:25"/>
    <n v="0"/>
    <x v="2"/>
    <x v="0"/>
    <b v="1"/>
    <x v="0"/>
    <n v="7"/>
    <n v="40390.594444444447"/>
    <n v="0"/>
    <n v="613"/>
    <d v="2010-07-31T00:00:00"/>
    <n v="0"/>
    <x v="2521"/>
  </r>
  <r>
    <n v="2558"/>
    <n v="1"/>
    <x v="641"/>
    <x v="0"/>
    <s v="&lt;p&gt;Ok, that is a bit tricky, but doable. Here is how you can go about it:&lt;/p&gt;_x000a_&lt;p&gt;&lt;code&gt;=SUMPRODUCT((A1:A10&amp;gt;PERCENTILE(A1:A10,0.9))*(A1:A10)) / SUMPRODUCT(--(A1:A10&amp;gt;PERCENTILE(A1:A10,0.9)))&lt;/code&gt;&lt;/p&gt;_x000a_&lt;p&gt;Replace 0.9 with 0.5 or 0.2 as needed for other 2 values.&lt;/p&gt;_x000a_&lt;p&gt;Also see this for some more ideas: http://chandoo.org/wp/2010/06/04/average-of-top-5-values/_x000a_&lt;/p&gt;_x000a_"/>
    <d v="2010-07-31T23:49:19"/>
    <n v="0"/>
    <x v="3"/>
    <x v="0"/>
    <b v="1"/>
    <x v="0"/>
    <n v="7"/>
    <n v="40390.594444444447"/>
    <n v="0"/>
    <n v="613"/>
    <d v="2010-07-31T00:00:00"/>
    <n v="0"/>
    <x v="2522"/>
  </r>
  <r>
    <n v="2559"/>
    <n v="1"/>
    <x v="641"/>
    <x v="2"/>
    <s v="&lt;p&gt;It is even trickier than that, as it depends on the distribution of the data&lt;/p&gt;_x000a_&lt;p&gt;If it is a flat distribution ie: every number has the same chance of occurring you can use&lt;br /&gt;_x000a_&lt;code&gt;the 80% is =MIN(A1:A10)+0.8*(MAX(A1:A10)-MIN(A1:A10))&lt;/code&gt;&lt;br /&gt;_x000a_and so the average of points above this will be&lt;br /&gt;_x000a_&lt;code&gt;=SUMPRODUCT((A1:A10&amp;gt;(MIN(A1:A10)+0.8*(MAX(A1:A10)-MIN(A1:A10))))*(A1:A10)) / SUMPRODUCT(--(A1:A10&amp;gt;(MIN(A1:A10)+0.8*(MAX(A1:A10)-MIN(A1:A10)))))&lt;/code&gt;&lt;/p&gt;_x000a_&lt;p&gt;If the data is normally distributed use:&lt;br /&gt;_x000a_&lt;code&gt;=NORMINV(0.8,AVERAGE(A1:A10),STDEV(A1:A10))&lt;/code&gt;&lt;br /&gt;_x000a_and the average above this will be&lt;br /&gt;_x000a_&lt;code&gt;=SUMPRODUCT((A2:A11&amp;gt;(NORMINV(0.8,AVERAGE(A1:A10),STDEV(A1:A10))))*(A2:A11)) / SUMPRODUCT(--(A2:A11&amp;gt;(NORMINV(0.8,AVERAGE(A1:A10),STDEV(A1:A10)))))&lt;/code&gt;&lt;/p&gt;_x000a_&lt;p&gt;Change the 0.8 in both cases to suit_x000a_&lt;/p&gt;_x000a_"/>
    <d v="2010-08-01T01:04:13"/>
    <n v="0"/>
    <x v="4"/>
    <x v="1"/>
    <b v="1"/>
    <x v="1"/>
    <n v="1"/>
    <n v="40390.594444444447"/>
    <n v="0.45015046295884531"/>
    <n v="614"/>
    <d v="2010-08-01T00:00:00"/>
    <s v="lc1602"/>
    <x v="2523"/>
  </r>
  <r>
    <n v="2560"/>
    <n v="5"/>
    <x v="640"/>
    <x v="426"/>
    <s v="&lt;p&gt;Hi !&lt;br /&gt;_x000a_I tried Gauge as per u r reqmnt bt diffrnt color bands (as u say thick, thin...)dont fit in between. finally i landed up on regular simple Gauge.&lt;br /&gt;_x000a_I knw its not as per u r reqmnt, bt follow this link if u want.&lt;/p&gt;_x000a_&lt;p&gt;http://rapidshare.com/files/410379352/Gauge_for_Trucks.xls_x000a_&lt;/p&gt;_x000a_"/>
    <d v="2010-08-01T14:28:06"/>
    <n v="0"/>
    <x v="2"/>
    <x v="0"/>
    <b v="1"/>
    <x v="0"/>
    <n v="1"/>
    <n v="40390.442361111112"/>
    <n v="0"/>
    <n v="614"/>
    <d v="2010-08-01T00:00:00"/>
    <n v="0"/>
    <x v="2524"/>
  </r>
  <r>
    <n v="2561"/>
    <n v="1"/>
    <x v="629"/>
    <x v="2"/>
    <s v="&lt;p&gt;Jcalvacca&lt;/p&gt;_x000a_&lt;p&gt;For 20 people with 4 Brackets per person you could need ultimately 9 Brackets of 8 players&lt;/p&gt;_x000a_&lt;p&gt;I have setup a demo for 20 people with 8 players per Bracket, requires 7 brackets to get everyone through, But I have setup 9 brackets &lt;/p&gt;_x000a_&lt;p&gt;Have a look at&lt;br /&gt;_x000a_http://rapidshare.com/files/410489341/Rank_Brackets.xlsx.html&lt;/p&gt;_x000a_&lt;p&gt;You should be able to work out how to extend it if required&lt;/p&gt;_x000a_&lt;p&gt;Sometimes you will get 1 person by themselves in the last 2 or 3 brackets as they haven't been choosen earlier, Just press F9 and reclculate until you have a few players in the last bracket._x000a_&lt;/p&gt;_x000a_"/>
    <d v="2010-08-02T03:55:11"/>
    <n v="0"/>
    <x v="8"/>
    <x v="1"/>
    <b v="1"/>
    <x v="1"/>
    <n v="2"/>
    <n v="40387.959722222222"/>
    <n v="4.2035995370388264"/>
    <n v="615"/>
    <d v="2010-08-02T00:00:00"/>
    <s v="jcalvacca"/>
    <x v="2525"/>
  </r>
  <r>
    <n v="2562"/>
    <n v="1"/>
    <x v="641"/>
    <x v="0"/>
    <s v="&lt;p&gt;@Hui... Why do we need to worry about distributions of values? Cant we use percentile(), can you point what would go wrong with my approach?_x000a_&lt;/p&gt;_x000a_"/>
    <d v="2010-08-02T03:56:17"/>
    <n v="0"/>
    <x v="5"/>
    <x v="0"/>
    <b v="1"/>
    <x v="0"/>
    <n v="2"/>
    <n v="40390.594444444447"/>
    <n v="0"/>
    <n v="615"/>
    <d v="2010-08-02T00:00:00"/>
    <n v="0"/>
    <x v="2526"/>
  </r>
  <r>
    <n v="2563"/>
    <n v="1"/>
    <x v="641"/>
    <x v="2"/>
    <s v="&lt;p&gt;Nothing is wrong with percentile if the data is evenly distributed,&lt;br /&gt;_x000a_ie: every outcome/measure has the same chance of occuring, like rolling a dice.&lt;/p&gt;_x000a_&lt;p&gt;If the data isn't evenly distributed but has a differnet distribution you need to allow for that._x000a_&lt;/p&gt;_x000a_"/>
    <d v="2010-08-02T04:13:49"/>
    <n v="0"/>
    <x v="6"/>
    <x v="1"/>
    <b v="1"/>
    <x v="1"/>
    <n v="2"/>
    <n v="40390.594444444447"/>
    <n v="1.5818171296268702"/>
    <n v="616"/>
    <d v="2010-08-02T00:00:00"/>
    <s v="lc1602"/>
    <x v="2527"/>
  </r>
  <r>
    <n v="2564"/>
    <n v="1"/>
    <x v="639"/>
    <x v="422"/>
    <s v="&lt;p&gt;Perhaps:&lt;/p&gt;_x000a_&lt;p&gt;=CONCATENATE(&quot;The number: &quot;,TEXT(A1,&quot;0.0.0&quot;))&lt;/p&gt;_x000a_&lt;p&gt;Hope this helps._x000a_&lt;/p&gt;_x000a_"/>
    <d v="2010-08-02T05:24:41"/>
    <n v="0"/>
    <x v="2"/>
    <x v="0"/>
    <b v="1"/>
    <x v="0"/>
    <n v="2"/>
    <n v="40389.813888888886"/>
    <n v="0"/>
    <n v="616"/>
    <d v="2010-08-02T00:00:00"/>
    <n v="0"/>
    <x v="2528"/>
  </r>
  <r>
    <n v="2565"/>
    <n v="1"/>
    <x v="641"/>
    <x v="0"/>
    <s v="&lt;p&gt;Agree... Thanks for the clarification_x000a_&lt;/p&gt;_x000a_"/>
    <d v="2010-08-02T09:13:44"/>
    <n v="0"/>
    <x v="7"/>
    <x v="0"/>
    <b v="1"/>
    <x v="0"/>
    <n v="2"/>
    <n v="40390.594444444447"/>
    <n v="0"/>
    <n v="616"/>
    <d v="2010-08-02T00:00:00"/>
    <n v="0"/>
    <x v="2529"/>
  </r>
  <r>
    <n v="2566"/>
    <n v="1"/>
    <x v="642"/>
    <x v="431"/>
    <s v="&lt;p&gt;Hi, I was wondering if there is a formula to use in excel that would give me a forecast based on the targets I enter. For example, for 2010 H2, I have # Leads, # Opportunities target and I need to show a gradual increase in a six month period. so instead of me setting the target after forecasting monthly, the target is set and the monthly targets are created.&lt;/p&gt;_x000a_&lt;p&gt;Thanks, Yip_x000a_&lt;/p&gt;_x000a_"/>
    <d v="2010-08-02T09:19:05"/>
    <n v="0"/>
    <x v="0"/>
    <x v="0"/>
    <b v="0"/>
    <x v="0"/>
    <n v="2"/>
    <n v="40392.388194444444"/>
    <n v="0"/>
    <n v="616"/>
    <d v="2010-08-02T00:00:00"/>
    <n v="0"/>
    <x v="2530"/>
  </r>
  <r>
    <n v="2567"/>
    <n v="1"/>
    <x v="642"/>
    <x v="2"/>
    <s v="&lt;p&gt;You can use Forecast&lt;br /&gt;_x000a_ie: `=Forecast(10,{2,3},{4,5})  = 8&lt;br /&gt;_x000a_It is using 2 points (2,4) and (3,5) and calulates the Y for the value of x of 10&lt;/p&gt;_x000a_&lt;p&gt;or you can use ranges:&lt;br /&gt;_x000a_&lt;code&gt;=Forecast(10, A2:A10, B2:B10)&lt;/code&gt;&lt;/p&gt;_x000a_&lt;p&gt;or &lt;/p&gt;_x000a_&lt;p&gt;If you have a simple increase based on say a known % increase per period you can use&lt;br /&gt;_x000a_=CV*power((1+r),Periods)&lt;br /&gt;_x000a_CV= Current value&lt;br /&gt;_x000a_r= Increase per period&lt;br /&gt;_x000a_Periods = No. of periods_x000a_&lt;/p&gt;_x000a_"/>
    <d v="2010-08-02T09:34:17"/>
    <n v="0"/>
    <x v="1"/>
    <x v="1"/>
    <b v="1"/>
    <x v="1"/>
    <n v="2"/>
    <n v="40392.388194444444"/>
    <n v="1.0613425925839692E-2"/>
    <n v="617"/>
    <d v="2010-08-02T00:00:00"/>
    <s v="yipbop"/>
    <x v="2531"/>
  </r>
  <r>
    <n v="2568"/>
    <n v="1"/>
    <x v="641"/>
    <x v="430"/>
    <s v="&lt;p&gt;Thanks a lot for your help:)_x000a_&lt;/p&gt;_x000a_"/>
    <d v="2010-08-02T10:05:26"/>
    <n v="0"/>
    <x v="8"/>
    <x v="0"/>
    <b v="1"/>
    <x v="0"/>
    <n v="2"/>
    <n v="40390.594444444447"/>
    <n v="0"/>
    <n v="617"/>
    <d v="2010-08-02T00:00:00"/>
    <n v="0"/>
    <x v="2532"/>
  </r>
  <r>
    <n v="2569"/>
    <n v="1"/>
    <x v="643"/>
    <x v="432"/>
    <s v="&lt;p&gt;I was having to manually put a subtotal formula for large amount of data. I have a column where I want result of sumproduct of two columns at each change on voucher no (another column). I just want to copy the formula for the whole column rather than manually calculating it (no of rows will keep on varying). I wished I could have posted a sample data to explain the problem better. I also have doubts whether sumproduct is the right way i am approaching the problem._x000a_&lt;/p&gt;_x000a_"/>
    <d v="2010-08-02T12:19:26"/>
    <n v="0"/>
    <x v="0"/>
    <x v="0"/>
    <b v="0"/>
    <x v="0"/>
    <n v="2"/>
    <n v="40392.513194444444"/>
    <n v="0"/>
    <n v="617"/>
    <d v="2010-08-02T00:00:00"/>
    <n v="0"/>
    <x v="2533"/>
  </r>
  <r>
    <n v="2570"/>
    <n v="1"/>
    <x v="637"/>
    <x v="3"/>
    <s v="&lt;p&gt;@VaraK : Thanks wasn't aware of this HasFormula function... I'll give it a try&lt;/p&gt;_x000a_&lt;p&gt;@OldChippy : Forgot to say I need a formula in my cell to detect if another cell is a formula...  :-)_x000a_&lt;/p&gt;_x000a_"/>
    <d v="2010-08-02T12:24:23"/>
    <n v="0"/>
    <x v="3"/>
    <x v="0"/>
    <b v="1"/>
    <x v="0"/>
    <n v="2"/>
    <n v="40389.557638888888"/>
    <n v="0"/>
    <n v="617"/>
    <d v="2010-08-02T00:00:00"/>
    <n v="0"/>
    <x v="2534"/>
  </r>
  <r>
    <n v="2571"/>
    <n v="1"/>
    <x v="643"/>
    <x v="158"/>
    <s v="&lt;p&gt;In your sumproduct formula if your refer to the unique voucher number you will be able to use the same formula for each row. Have a look at this post from Chandoo:&lt;/p&gt;_x000a_&lt;p&gt;http://chandoo.org/wp/2009/11/10/excel-sumproduct-formula/_x000a_&lt;/p&gt;_x000a_"/>
    <d v="2010-08-02T12:32:22"/>
    <n v="0"/>
    <x v="1"/>
    <x v="0"/>
    <b v="1"/>
    <x v="0"/>
    <n v="2"/>
    <n v="40392.513194444444"/>
    <n v="0"/>
    <n v="617"/>
    <d v="2010-08-02T00:00:00"/>
    <n v="0"/>
    <x v="2535"/>
  </r>
  <r>
    <n v="2572"/>
    <n v="1"/>
    <x v="643"/>
    <x v="422"/>
    <s v="&lt;p&gt;Hi Nikhil,&lt;/p&gt;_x000a_&lt;p&gt;From what I understood from your post, I think Subtotals would be one option you can look into._x000a_&lt;/p&gt;_x000a_"/>
    <d v="2010-08-02T12:34:07"/>
    <n v="0"/>
    <x v="2"/>
    <x v="0"/>
    <b v="1"/>
    <x v="0"/>
    <n v="2"/>
    <n v="40392.513194444444"/>
    <n v="0"/>
    <n v="617"/>
    <d v="2010-08-02T00:00:00"/>
    <n v="0"/>
    <x v="2536"/>
  </r>
  <r>
    <n v="2573"/>
    <n v="1"/>
    <x v="643"/>
    <x v="432"/>
    <s v="&lt;p&gt;Dear Clarity,&lt;br /&gt;_x000a_No I am not referring to one unique voucher no. I have a column with many voucher numbers (rows) and I wanted a sumproduct of each voucher no. Is there any way I can post the excel data sample for easy understanding?_x000a_&lt;/p&gt;_x000a_"/>
    <d v="2010-08-02T12:36:45"/>
    <n v="0"/>
    <x v="3"/>
    <x v="0"/>
    <b v="1"/>
    <x v="0"/>
    <n v="2"/>
    <n v="40392.513194444444"/>
    <n v="0"/>
    <n v="617"/>
    <d v="2010-08-02T00:00:00"/>
    <n v="0"/>
    <x v="2537"/>
  </r>
  <r>
    <n v="2574"/>
    <n v="1"/>
    <x v="637"/>
    <x v="158"/>
    <s v="&lt;p&gt;You could use the UDF below (from http://www.vbaexpress.com/kb/getarticle.php?kb_id=62 ) using HasFormula as mentioned by VaraK:&lt;/p&gt;_x000a_&lt;pre&gt;&lt;code&gt;Function FTEXT(f As Range)_x000a_    If f.HasFormula Then_x000a_        FTEXT = f.Formula_x000a_    Else: FTEXT = f_x000a_    End If_x000a_End Function&lt;/code&gt;&lt;/pre&gt;_x000a_&lt;p&gt;Assuming all of your formulae start with &quot;=&quot; you could then look for &quot;=&quot; in the first character._x000a_&lt;/p&gt;_x000a_"/>
    <d v="2010-08-02T12:38:12"/>
    <n v="0"/>
    <x v="4"/>
    <x v="0"/>
    <b v="1"/>
    <x v="0"/>
    <n v="2"/>
    <n v="40389.557638888888"/>
    <n v="0"/>
    <n v="617"/>
    <d v="2010-08-02T00:00:00"/>
    <n v="0"/>
    <x v="2538"/>
  </r>
  <r>
    <n v="2575"/>
    <n v="1"/>
    <x v="637"/>
    <x v="2"/>
    <s v="&lt;p&gt;I'm confused, the question was:&lt;br /&gt;_x000a_How to detect formulas in cells (without VBA) ?_x000a_&lt;/p&gt;_x000a_"/>
    <d v="2010-08-02T12:54:55"/>
    <n v="0"/>
    <x v="5"/>
    <x v="1"/>
    <b v="1"/>
    <x v="1"/>
    <n v="2"/>
    <n v="40389.557638888888"/>
    <n v="2.9804976851883112"/>
    <n v="618"/>
    <d v="2010-08-02T00:00:00"/>
    <s v="cyrilz"/>
    <x v="2539"/>
  </r>
  <r>
    <n v="2576"/>
    <n v="1"/>
    <x v="643"/>
    <x v="2"/>
    <s v="&lt;p&gt;Assuming:&lt;/p&gt;_x000a_&lt;p&gt;Voucher No A2:A100&lt;br /&gt;_x000a_Field1: B2:B100&lt;br /&gt;_x000a_Field2: C2:C100&lt;br /&gt;_x000a_Then in column ?, Row 4 put:&lt;/p&gt;_x000a_&lt;p&gt;&lt;code&gt;=IF(A5&amp;lt;&amp;gt;A4,Sumproduct(1*($A$2:$A$100=A4),($B$2:$B$100),($C$2:$C$100)),&amp;quot;-&amp;quot;)&lt;/code&gt;&lt;/p&gt;_x000a_&lt;p&gt;Copy up/down and adjust ranges to suit_x000a_&lt;/p&gt;_x000a_"/>
    <d v="2010-08-02T13:02:13"/>
    <n v="0"/>
    <x v="4"/>
    <x v="1"/>
    <b v="1"/>
    <x v="1"/>
    <n v="2"/>
    <n v="40392.513194444444"/>
    <n v="3.0011574075615499E-2"/>
    <n v="619"/>
    <d v="2010-08-02T00:00:00"/>
    <s v="nikhil"/>
    <x v="2540"/>
  </r>
  <r>
    <n v="2577"/>
    <n v="1"/>
    <x v="644"/>
    <x v="313"/>
    <s v="&lt;p&gt;So here's what I've got:&lt;/p&gt;_x000a_&lt;p&gt;1.  Source is one of those office living spreadsheet nightmares.&lt;br /&gt;_x000a_2.  I'm building a report on the back of it.  It makes use of sumproduct, vlookup, and a few other goodys to allow a person to specify a month and a year, and produce a corresponding report.  &lt;/p&gt;_x000a_&lt;p&gt;One of my result sets:  &lt;/p&gt;_x000a_&lt;p&gt;Name|Sales&lt;br /&gt;_x000a_Mark 500&lt;br /&gt;_x000a_Tom 800&lt;br /&gt;_x000a_Chandoo 9000&lt;br /&gt;_x000a_Ed 800&lt;br /&gt;_x000a_Dan 400&lt;br /&gt;_x000a_Steve 100&lt;/p&gt;_x000a_&lt;p&gt;I really only want to show/chart the top 5.  &lt;/p&gt;_x000a_&lt;p&gt;So:&lt;br /&gt;_x000a_large(b1:ba6,1)  //returns 9000&lt;br /&gt;_x000a_large(b1:b6,2)  //returns 800&lt;br /&gt;_x000a_large(b1:b6,3)  //returns 800&lt;/p&gt;_x000a_&lt;p&gt;That in mind:&lt;br /&gt;_x000a_=INDEX($A$1:$A$4,MATCH(LARGE(B1:B6,1),$B$1:$B$6,0))  // returns  Chandoo&lt;br /&gt;_x000a_=INDEX($A$1:$A$4,MATCH(LARGE(B1:B6,2),$B$1:$B$6,0))  // returns Tom&lt;br /&gt;_x000a_=INDEX($A$1:$A$4,MATCH(LARGE(B1:B6,1),$B$1:$B$6,0))  // Returns Tom !!!!!! I want it to return Ed&lt;/p&gt;_x000a_&lt;p&gt;Obviously, I see what the problem is here.  Both guys have the same value, and that's all the index is looking at.  But how do I make it work?  &lt;/p&gt;_x000a_&lt;p&gt;I think I'm going to experiment with:&lt;br /&gt;_x000a_if(=INDEX($A$1:$A$4,MATCH(LARGE(B1:B6,1),$B$1:$B$6,0))=resultcell1,=INDEX($A$2:$A$4,MATCH(LARGE(B2:B6,1),$B$2:$B$6,0)) but I have a feeling that's going to fail hard too._x000a_&lt;/p&gt;_x000a_"/>
    <d v="2010-08-02T13:02:32"/>
    <n v="0"/>
    <x v="0"/>
    <x v="0"/>
    <b v="0"/>
    <x v="0"/>
    <n v="2"/>
    <n v="40392.543055555558"/>
    <n v="0"/>
    <n v="619"/>
    <d v="2010-08-02T00:00:00"/>
    <n v="0"/>
    <x v="2541"/>
  </r>
  <r>
    <n v="2578"/>
    <n v="1"/>
    <x v="643"/>
    <x v="432"/>
    <s v="&lt;p&gt;Date_x0009_      Particulars_x0009_Vch No._x0009_        Quantity_x0009_Rate_x0009_     ucp total&lt;br /&gt;_x000a_08/04/2010    Bhandari _x0009_    SR-TN/1/10-11_x0009_-2 No._x0009__x0009_           -Rs.2,670.00&lt;br /&gt;_x000a__x0009_        9644YM08_x0009__x0009_        -1 No._x0009_     1275.00/No.&lt;br /&gt;_x000a__x0009_        2451YM02_x0009__x0009_        -1 No._x0009_     1395.00/No.&lt;br /&gt;_x000a_12/04/2010_x0009_Ajay _x0009_   TN/0001/10-11_x0009_1 No._x0009__x0009_            Rs.2,650.00&lt;br /&gt;_x000a__x0009_        9714BM01_x0009_         _x0009_1 No._x0009_     2650.00/No.&lt;br /&gt;_x000a_12/04/2010_x0009_Ajay _x0009_   TN/0002/10-11_x0009_1 No._x0009__x0009_            Rs.5,500.00&lt;br /&gt;_x000a__x0009_        9223SM02_x0009_        _x0009_1 No._x0009_     5500.00/No.&lt;br /&gt;_x000a_24/04/2010_x0009_Novelty    SR-TN/3/10-11_x0009_-4 No._x0009__x0009_            -Rs.9,175.00&lt;br /&gt;_x000a__x0009_        2111YM02_x0009_        _x0009_-1 No.       3250.00/No.&lt;br /&gt;_x000a__x0009_        2111YM03_x0009_        _x0009_-1 No._x0009_      3250.00/No.&lt;br /&gt;_x000a__x0009_        1319YM02_x0009_        _x0009_-1 No._x0009_     1450.00/No.&lt;br /&gt;_x000a__x0009_        2401YM01_x0009_        _x0009_-1 No.       1225.00/No._x0009_&lt;/p&gt;_x000a_&lt;p&gt;In the above illustration, I am trying to have a sumproduct result in UCP total column at each change in voucher no._x000a_&lt;/p&gt;_x000a_"/>
    <d v="2010-08-02T13:06:15"/>
    <n v="0"/>
    <x v="5"/>
    <x v="0"/>
    <b v="1"/>
    <x v="0"/>
    <n v="2"/>
    <n v="40392.513194444444"/>
    <n v="0"/>
    <n v="619"/>
    <d v="2010-08-02T00:00:00"/>
    <n v="0"/>
    <x v="2542"/>
  </r>
  <r>
    <n v="2579"/>
    <n v="3"/>
    <x v="638"/>
    <x v="428"/>
    <s v="&lt;p&gt;Hi Hui,&lt;/p&gt;_x000a_&lt;p&gt;I tried doing it, but I am sorry it doesn't works. It would require chart events to be tracked, but I am not familiar with the use of it. Hope someone knows about it and he/she would help me explain and make me acheive doing it.&lt;/p&gt;_x000a_&lt;p&gt;Thanks._x000a_&lt;/p&gt;_x000a_"/>
    <d v="2010-08-02T13:13:41"/>
    <n v="0"/>
    <x v="2"/>
    <x v="0"/>
    <b v="1"/>
    <x v="0"/>
    <n v="2"/>
    <n v="40389.776388888888"/>
    <n v="0"/>
    <n v="619"/>
    <d v="2010-08-02T00:00:00"/>
    <n v="0"/>
    <x v="2543"/>
  </r>
  <r>
    <n v="2580"/>
    <n v="1"/>
    <x v="643"/>
    <x v="432"/>
    <s v="&lt;p&gt;Thanks Hui for the quick response. I could not understand, only if you would give me an illustration.&lt;/p&gt;_x000a_&lt;p&gt;I have also tried to post the data (though not very successfully by text file)._x000a_&lt;/p&gt;_x000a_"/>
    <d v="2010-08-02T13:17:49"/>
    <n v="0"/>
    <x v="6"/>
    <x v="0"/>
    <b v="1"/>
    <x v="0"/>
    <n v="2"/>
    <n v="40392.513194444444"/>
    <n v="0"/>
    <n v="619"/>
    <d v="2010-08-02T00:00:00"/>
    <n v="0"/>
    <x v="2544"/>
  </r>
  <r>
    <n v="2581"/>
    <n v="3"/>
    <x v="638"/>
    <x v="2"/>
    <s v="&lt;p&gt;Copy the code&lt;br /&gt;_x000a_Alt F11&lt;br /&gt;_x000a_Click on the Page of your spreadsheet (in left hand pane)&lt;br /&gt;_x000a_paste the code into the right hand pane&lt;/p&gt;_x000a_&lt;p&gt;Save your spreadsheet as a Macro Enabled Worksheet&lt;br /&gt;_x000a_Re-open and enjoy&lt;/p&gt;_x000a_&lt;p&gt;Check that your chart is Called Chart1, adjust macro if not_x000a_&lt;/p&gt;_x000a_"/>
    <d v="2010-08-02T13:41:11"/>
    <n v="0"/>
    <x v="3"/>
    <x v="1"/>
    <b v="1"/>
    <x v="1"/>
    <n v="2"/>
    <n v="40389.776388888888"/>
    <n v="2.793877314812562"/>
    <n v="620"/>
    <d v="2010-08-02T00:00:00"/>
    <s v="excel_desperate"/>
    <x v="2545"/>
  </r>
  <r>
    <n v="2582"/>
    <n v="1"/>
    <x v="637"/>
    <x v="3"/>
    <s v="&lt;p&gt;@Hui : You're totally right.&lt;/p&gt;_x000a_&lt;p&gt;Let me explain a bit about this :&lt;br /&gt;_x000a_My IT Guys install Office without allowing Macros by default, leading to the annoying and confusing secutity message.&lt;/p&gt;_x000a_&lt;p&gt;They don't want to allow some directories to automatically accept macors (which I can undestand), so my users either :&lt;br /&gt;_x000a_  - forget to allow the macro content&lt;br /&gt;_x000a_  - deliberately close the message .&lt;/p&gt;_x000a_&lt;p&gt;So VBA is not working.&lt;/p&gt;_x000a_&lt;p&gt;I want to use a formula (already existing) in a conditional formating formula to display whether the task is done naturally or close by the manager by entering a 0 when the task needed less days than allowed._x000a_&lt;/p&gt;_x000a_"/>
    <d v="2010-08-02T13:47:12"/>
    <n v="0"/>
    <x v="6"/>
    <x v="0"/>
    <b v="1"/>
    <x v="0"/>
    <n v="2"/>
    <n v="40389.557638888888"/>
    <n v="0"/>
    <n v="620"/>
    <d v="2010-08-02T00:00:00"/>
    <n v="0"/>
    <x v="2546"/>
  </r>
  <r>
    <n v="2583"/>
    <n v="1"/>
    <x v="637"/>
    <x v="158"/>
    <s v="&lt;p&gt;My school teachers always told me to read the question. Sorry, just thought you didn't want a macro.&lt;/p&gt;_x000a_&lt;p&gt;Interesting one..._x000a_&lt;/p&gt;_x000a_"/>
    <d v="2010-08-02T15:22:50"/>
    <n v="0"/>
    <x v="7"/>
    <x v="0"/>
    <b v="1"/>
    <x v="0"/>
    <n v="2"/>
    <n v="40389.557638888888"/>
    <n v="0"/>
    <n v="620"/>
    <d v="2010-08-02T00:00:00"/>
    <n v="0"/>
    <x v="2547"/>
  </r>
  <r>
    <n v="2584"/>
    <n v="1"/>
    <x v="644"/>
    <x v="158"/>
    <s v="&lt;p&gt;Have a look at this post from Chandoo. The comments section covers duplicates in this way. In summary add a fraction (eg row number/1000) to the value):&lt;/p&gt;_x000a_&lt;p&gt;http://chandoo.org/wp/2008/10/22/sorting-text-in-excel-using-formulas/_x000a_&lt;/p&gt;_x000a_"/>
    <d v="2010-08-02T15:33:39"/>
    <n v="0"/>
    <x v="1"/>
    <x v="0"/>
    <b v="1"/>
    <x v="0"/>
    <n v="2"/>
    <n v="40392.543055555558"/>
    <n v="0"/>
    <n v="620"/>
    <d v="2010-08-02T00:00:00"/>
    <n v="0"/>
    <x v="2548"/>
  </r>
  <r>
    <n v="2585"/>
    <n v="1"/>
    <x v="645"/>
    <x v="433"/>
    <s v="&lt;p&gt;Hi all&lt;/p&gt;_x000a_&lt;p&gt;The problem: I have the same values on different sheets, but with similar criteria as below. Now I need a page that has the total amounts for all the sub types that match the types.&lt;br /&gt;_x000a_Or simply put, I'm lazy and don't want to have to sift through all the data and add it up &quot;manually&quot;. &lt;/p&gt;_x000a_&lt;p&gt;Data table 1&lt;br /&gt;_x000a_Type_x0009_Sub-Typ    Amt&lt;br /&gt;_x000a_HI_x0009_HILO_x0009_   250&lt;br /&gt;_x000a_LO_x0009_LOLO_x0009_   50&lt;br /&gt;_x000a_HI_x0009_HIHI_x0009_   500&lt;br /&gt;_x000a_HI_x0009_HIHI_x0009_   500&lt;br /&gt;_x000a_LO_x0009_LOHI_x0009_   100&lt;br /&gt;_x000a_LO_x0009_LOHI_x0009_   100&lt;br /&gt;_x000a_LO_x0009_LOLO_x0009_   50&lt;/p&gt;_x000a_&lt;p&gt;Bear in mind that i have simplified the example, but the criteria is the same, type and sub-type have amounts found on 3 pages. Now i'm hoping to find a function, or group of functions that would help simplify the process of adding all the exact matches of type with sub-type and adding their amounts into a table showing totals.&lt;br /&gt;_x000a_i was hoping to not have to resort to pivot tables as i am unsure how to culminate the data from various pages into one PT. Also the end user of the spreadsheet is somewhat,,, lacking in the grey matter. So i'm just needing a simple table that shows all the data on one page. Similar to below...&lt;/p&gt;_x000a_&lt;p&gt;Totals table&lt;br /&gt;_x000a_Type_x0009_Sub-Type_x0009_Total&lt;br /&gt;_x000a_HI_x0009_HIHI_x0009_        ----&lt;br /&gt;_x000a_HI_x0009_HILO_x0009_        ----&lt;br /&gt;_x000a_LO_x0009_LOHI_x0009_        ----&lt;br /&gt;_x000a_LO_x0009_LOLO_x0009_        ----&lt;/p&gt;_x000a_&lt;p&gt;I've tried using SUMIF with AND, but couldn't do it. The VLOOKUP only looks for the first instance. Then i tried SUMIF with AND and VLOOKUP, turned up messy with no results.&lt;br /&gt;_x000a_Where have i gone wrong???&lt;br /&gt;_x000a_Thanks in advance to who ever can crack this one. If anyone is interested, i could mail them the Excel version of the example. I'm using Win XP, excel 2003.&lt;br /&gt;_x000a_I'm also basically a noob to Excel, totally self taught. Excel intrigues me to the point of losing track of time and spending hours playing around with various functions and grouping them together. &lt;/p&gt;_x000a_&lt;p&gt;Pagla_x000a_&lt;/p&gt;_x000a_"/>
    <d v="2010-08-02T20:07:08"/>
    <n v="0"/>
    <x v="0"/>
    <x v="0"/>
    <b v="0"/>
    <x v="0"/>
    <n v="2"/>
    <n v="40392.838194444441"/>
    <n v="0"/>
    <n v="620"/>
    <d v="2010-08-02T00:00:00"/>
    <n v="0"/>
    <x v="2549"/>
  </r>
  <r>
    <n v="2586"/>
    <n v="3"/>
    <x v="638"/>
    <x v="158"/>
    <s v="&lt;p&gt;Great piece of functionality Hui.&lt;/p&gt;_x000a_&lt;p&gt;I beleive to make it work you need to right click the chart and assign the macro to the chart.&lt;/p&gt;_x000a_&lt;p&gt;I have posted a simple example here:&lt;/p&gt;_x000a_&lt;p&gt;http://cid-4702efbc51549018.office.live.com/view.aspx/Chandoo%20Forum/Toggle%20Chart.xlsm_x000a_&lt;/p&gt;_x000a_"/>
    <d v="2010-08-02T20:30:10"/>
    <n v="0"/>
    <x v="4"/>
    <x v="0"/>
    <b v="1"/>
    <x v="0"/>
    <n v="2"/>
    <n v="40389.776388888888"/>
    <n v="0"/>
    <n v="620"/>
    <d v="2010-08-02T00:00:00"/>
    <n v="0"/>
    <x v="2550"/>
  </r>
  <r>
    <n v="2587"/>
    <n v="1"/>
    <x v="621"/>
    <x v="434"/>
    <s v="&lt;p&gt;My question is similar to this. But it's for columns. I have a spreadsheet with 500 active columns, and I need to insert a blank column between each of these 500 columns. Now the hard way of doing this is to hold Ctrl key and select the column head of column b, then column c, then column d, and go on till you individually select all 499 column heads, then right click and choose insert. But this method will take you a lot of time and can be quite tedious to do on a daily basis. My question is, is there a shorter way, or command to select the column heads individually to insert multiple blank columns in between a vast number of columns. First, I thought I can select the column head of column B, and then drag it along till the column head of the last column, and then insert. but this did not work. I hope you can help me out on this.&lt;br /&gt;_x000a_Thanks a lot. Salsinho &amp;lt;salsinho@gmail.com&amp;gt;_x000a_&lt;/p&gt;_x000a_"/>
    <d v="2010-08-02T23:37:01"/>
    <n v="0"/>
    <x v="2"/>
    <x v="0"/>
    <b v="1"/>
    <x v="0"/>
    <n v="2"/>
    <n v="40383.675000000003"/>
    <n v="0"/>
    <n v="620"/>
    <d v="2010-08-02T00:00:00"/>
    <n v="0"/>
    <x v="2551"/>
  </r>
  <r>
    <n v="2588"/>
    <n v="1"/>
    <x v="645"/>
    <x v="0"/>
    <s v="&lt;p&gt;Actually, you can use pivot tables for this with very ease. Follow these steps:&lt;/p&gt;_x000a_&lt;p&gt;1. Menu &amp;gt; Data &amp;gt; Pivot&lt;br /&gt;_x000a_2. Choose the option, pivot from multiple ranges&lt;br /&gt;_x000a_3. Add each of the ranges (worksheet tabs) to pivot&lt;br /&gt;_x000a_4. Press OK and create the final report&lt;/p&gt;_x000a_&lt;p&gt;Here is some help: http://www.contextures.com/xlPivot08.html_x000a_&lt;/p&gt;_x000a_"/>
    <d v="2010-08-03T00:40:38"/>
    <n v="0"/>
    <x v="1"/>
    <x v="0"/>
    <b v="1"/>
    <x v="0"/>
    <n v="3"/>
    <n v="40392.838194444441"/>
    <n v="0"/>
    <n v="620"/>
    <d v="2010-08-03T00:00:00"/>
    <n v="0"/>
    <x v="2552"/>
  </r>
  <r>
    <n v="2589"/>
    <n v="1"/>
    <x v="621"/>
    <x v="422"/>
    <s v="&lt;p&gt;Hi SALSINHO,&lt;/p&gt;_x000a_&lt;p&gt;Try this code in the sheet module:&lt;/p&gt;_x000a_&lt;p&gt;'Sub insertCol()&lt;br /&gt;_x000a_Dim lng As Long&lt;/p&gt;_x000a_&lt;p&gt;'Counts the number of active columns in row 1&lt;br /&gt;_x000a_lng = Cells(1, Columns.Count).End(xlToLeft).Column&lt;/p&gt;_x000a_&lt;p&gt;'Inserts rows between columns&lt;br /&gt;_x000a_    For lng = lng To 2 Step -1&lt;br /&gt;_x000a_    Columns(lng).Insert Shift:=xlToRight&lt;br /&gt;_x000a_    Next&lt;/p&gt;_x000a_&lt;p&gt;End Sub'&lt;/p&gt;_x000a_&lt;p&gt;Hope this helps._x000a_&lt;/p&gt;_x000a_"/>
    <d v="2010-08-03T04:58:25"/>
    <n v="0"/>
    <x v="3"/>
    <x v="0"/>
    <b v="1"/>
    <x v="0"/>
    <n v="3"/>
    <n v="40383.675000000003"/>
    <n v="0"/>
    <n v="620"/>
    <d v="2010-08-03T00:00:00"/>
    <n v="0"/>
    <x v="2553"/>
  </r>
  <r>
    <n v="2590"/>
    <n v="1"/>
    <x v="627"/>
    <x v="218"/>
    <s v="&lt;p&gt;Thanks for your example. However, it did not solve the purpose. I fixed the problem with the help of a macro. Thanks for your help.&lt;/p&gt;_x000a_&lt;p&gt;AK_x000a_&lt;/p&gt;_x000a_"/>
    <d v="2010-08-03T08:12:40"/>
    <n v="0"/>
    <x v="5"/>
    <x v="0"/>
    <b v="1"/>
    <x v="0"/>
    <n v="3"/>
    <n v="40386.282638888886"/>
    <n v="0"/>
    <n v="620"/>
    <d v="2010-08-03T00:00:00"/>
    <n v="0"/>
    <x v="2554"/>
  </r>
  <r>
    <n v="2591"/>
    <n v="1"/>
    <x v="646"/>
    <x v="218"/>
    <s v="&lt;p&gt;I am writing a macro and calling another subroutine from within that macro. The subroutine has around 3 arguments which are integers. The values of the arguments can only be between 1 and 4, each integer denoting a specific case which is handled in the subroutine. While i am typing to call the subroutine, Excel/VBA provides help by displaying the arguments. I want Excel/VBA to display the value of the argument also (e.g. 1,2,3,4).&lt;/p&gt;_x000a_&lt;p&gt;To clarify, when we insert the SUBTOTAL function in an excel cell, the first argument can take values 1,2,3 etc. each denoting something which is displayed in Excel. Can I achieve something like this when I am typing the subroutine name while writing the macro.&lt;/p&gt;_x000a_&lt;p&gt;AK_x000a_&lt;/p&gt;_x000a_"/>
    <d v="2010-08-03T08:20:11"/>
    <n v="0"/>
    <x v="0"/>
    <x v="0"/>
    <b v="0"/>
    <x v="0"/>
    <n v="3"/>
    <n v="40393.347222222219"/>
    <n v="0"/>
    <n v="620"/>
    <d v="2010-08-03T00:00:00"/>
    <n v="0"/>
    <x v="2555"/>
  </r>
  <r>
    <n v="2592"/>
    <n v="1"/>
    <x v="647"/>
    <x v="435"/>
    <s v="&lt;p&gt;Hey Chandoo&lt;/p&gt;_x000a_&lt;p&gt;Thanks for an amazing homepages that have help me a lot in the past. Now I have a question That I can't find any solution to. I have made a questionnaire based on drop down boxes, and based on the answers I want to colour the arrows in a process diagram (you know a series of arrows that show a process). Unfortunately I can't make the conditionally formatting work in either just a simple drawn figure or in the Smart art. I hope very much that you can help.&lt;/p&gt;_x000a_&lt;p&gt;Kind regard&lt;/p&gt;_x000a_&lt;p&gt;Ulrik Heefelt_x000a_&lt;/p&gt;_x000a_"/>
    <d v="2010-08-03T14:17:03"/>
    <n v="0"/>
    <x v="0"/>
    <x v="0"/>
    <b v="0"/>
    <x v="0"/>
    <n v="3"/>
    <n v="40393.595138888886"/>
    <n v="0"/>
    <n v="620"/>
    <d v="2010-08-03T00:00:00"/>
    <n v="0"/>
    <x v="2556"/>
  </r>
  <r>
    <n v="2593"/>
    <n v="1"/>
    <x v="647"/>
    <x v="158"/>
    <s v="&lt;p&gt;You would need to use VBA on a change event to acheive what you need.&lt;/p&gt;_x000a_&lt;p&gt;Alternatively in Excel 2007 you can use the Icon sets to create a simular look._x000a_&lt;/p&gt;_x000a_"/>
    <d v="2010-08-03T14:55:24"/>
    <n v="0"/>
    <x v="1"/>
    <x v="0"/>
    <b v="1"/>
    <x v="0"/>
    <n v="3"/>
    <n v="40393.595138888886"/>
    <n v="0"/>
    <n v="620"/>
    <d v="2010-08-03T00:00:00"/>
    <n v="0"/>
    <x v="2557"/>
  </r>
  <r>
    <n v="2594"/>
    <n v="1"/>
    <x v="645"/>
    <x v="433"/>
    <s v="&lt;p&gt;Hi again&lt;/p&gt;_x000a_&lt;p&gt;Actually i was reading the very same page about pivots last night and found it awesomely helpfull!!!!!&lt;br /&gt;_x000a_The only thing is, the data is not in the same format on all 3 pages, and i don't want a pivot table output. So i was gonna use a string of vlookup functions, eg; vlookup($a$2,a2:$c$6,3,false) , and copy it down a few cells so in actual fact making the table array smaller. Using this method because vlookup finds the first instance of the match. Repeat same procedure for the sub-type column and get an array of data, then into another table i'd use the IF function with the AND function nested then end up building another table of specific data then simply putting the sum function to add the relevant data. Did i lose anyone?&lt;br /&gt;_x000a_A bit drawn out, but i hope it gonna work. The plus side is that the original tables of data are always the same size so i can use the $ signs efficiently. Will let you know.&lt;/p&gt;_x000a_&lt;p&gt;Thanks to Chandoo for such an awesome site!! So helpful and challenging.&lt;br /&gt;_x000a_Excel is the best!! :) &amp;amp;)&lt;/p&gt;_x000a_&lt;p&gt;Pagla_x000a_&lt;/p&gt;_x000a_"/>
    <d v="2010-08-03T18:06:46"/>
    <n v="0"/>
    <x v="2"/>
    <x v="0"/>
    <b v="1"/>
    <x v="0"/>
    <n v="3"/>
    <n v="40392.838194444441"/>
    <n v="0"/>
    <n v="620"/>
    <d v="2010-08-03T00:00:00"/>
    <n v="0"/>
    <x v="2558"/>
  </r>
  <r>
    <n v="2595"/>
    <n v="1"/>
    <x v="648"/>
    <x v="382"/>
    <s v="&lt;p&gt;This is really frustrating me. &lt;/p&gt;_x000a_&lt;p&gt;I thought this formula would be easy but for some reason, the conditional format is not working.&lt;/p&gt;_x000a_&lt;p&gt;I have a range of cells (A1, B3)&lt;/p&gt;_x000a_&lt;p&gt;The formula in B1 is a simple &quot;if-then&quot; such that if there is no text found, the result is &quot;&quot;&lt;br /&gt;_x000a_ACTUAL FORMULA IS:&lt;br /&gt;_x000a_=IF(ISTEXT('G:\Employee Folders\Dee\Scorecards\FY 2011\[State Owned Density Pivot.xlsm]Original Data (2)'!R271),'G:\Employee Folders\Dee\Scorecards\FY 2011\[State Owned Density Pivot.xlsm]Original Data (2)'!R271,&quot;&quot;)&lt;/p&gt;_x000a_&lt;p&gt;I now want to conditionally format A:A using contents in B:B; specifically, &quot;&quot;.&lt;/p&gt;_x000a_&lt;p&gt;if the result in B cell is &quot;&quot; then highlight A cell.&lt;/p&gt;_x000a_&lt;p&gt;It isn't working. Can anyone help with this? TIA_x000a_&lt;/p&gt;_x000a_"/>
    <d v="2010-08-03T19:06:24"/>
    <n v="0"/>
    <x v="0"/>
    <x v="0"/>
    <b v="0"/>
    <x v="0"/>
    <n v="3"/>
    <n v="40393.79583333333"/>
    <n v="0"/>
    <n v="620"/>
    <d v="2010-08-03T00:00:00"/>
    <n v="0"/>
    <x v="2559"/>
  </r>
  <r>
    <n v="2596"/>
    <n v="1"/>
    <x v="645"/>
    <x v="433"/>
    <s v="&lt;p&gt;So simple the answer;&lt;br /&gt;_x000a_IF(AND(A2=$D$2,B2=$E$2),C2,0)&lt;br /&gt;_x000a_A and B being the criteria, D and E being what to match to(just need to create a table with the relevent criteria), C being the amount. And drag this function down as many times as there are entries. So if there is no match, it will pop up a zero, and if there is a match, it will show the amount found in C. So at the bottom you can put a SUM function to get a total for that page for all the types with sub-types. Repeat process for all pages and feed the totals into the Grand totals page.&lt;br /&gt;_x000a_I know, i know, a pivot table would be much easier. But, the spreadsheet isn't for my benefit, so i have to accomodate the end user.&lt;br /&gt;_x000a_Fun madness!!!&lt;/p&gt;_x000a_&lt;p&gt;Pagla_x000a_&lt;/p&gt;_x000a_"/>
    <d v="2010-08-03T19:07:20"/>
    <n v="0"/>
    <x v="3"/>
    <x v="0"/>
    <b v="1"/>
    <x v="0"/>
    <n v="3"/>
    <n v="40392.838194444441"/>
    <n v="0"/>
    <n v="620"/>
    <d v="2010-08-03T00:00:00"/>
    <n v="0"/>
    <x v="2560"/>
  </r>
  <r>
    <n v="2597"/>
    <n v="1"/>
    <x v="621"/>
    <x v="434"/>
    <s v="&lt;p&gt;Varak, thank you very much for this macro. I tried it and it worked flawlessly. This will indeed save me a lot of time and boredom in doing my daily pricing. Once again thanks a lot for your assistance._x000a_&lt;/p&gt;_x000a_"/>
    <d v="2010-08-03T21:49:58"/>
    <n v="0"/>
    <x v="4"/>
    <x v="0"/>
    <b v="1"/>
    <x v="0"/>
    <n v="3"/>
    <n v="40383.675000000003"/>
    <n v="0"/>
    <n v="620"/>
    <d v="2010-08-03T00:00:00"/>
    <n v="0"/>
    <x v="2561"/>
  </r>
  <r>
    <n v="2598"/>
    <n v="1"/>
    <x v="648"/>
    <x v="163"/>
    <s v="&lt;p&gt;Hi deekarvois,&lt;/p&gt;_x000a_&lt;p&gt;Select your range in column A and in CF use formula and enter&lt;/p&gt;_x000a_&lt;p&gt;=B1=&quot;&quot;&lt;/p&gt;_x000a_&lt;p&gt;Then select the format you require_x000a_&lt;/p&gt;_x000a_"/>
    <d v="2010-08-03T22:01:39"/>
    <n v="0"/>
    <x v="1"/>
    <x v="0"/>
    <b v="1"/>
    <x v="0"/>
    <n v="3"/>
    <n v="40393.79583333333"/>
    <n v="0"/>
    <n v="620"/>
    <d v="2010-08-03T00:00:00"/>
    <n v="0"/>
    <x v="2562"/>
  </r>
  <r>
    <n v="2599"/>
    <n v="1"/>
    <x v="649"/>
    <x v="436"/>
    <s v="&lt;p&gt;When I am trying to Pivot Table on an m.s. office excel 2003 containing of 41689 data an error shows that: - A field in your source data has more unique items that can be used in a Pivot Table report. Microsoft Office excel may not be able to create the report, or may create without the data from this field. I will be very thankful to you if you kindly solve this problem for me._x000a_&lt;/p&gt;_x000a_"/>
    <d v="2010-08-04T06:15:12"/>
    <n v="0"/>
    <x v="0"/>
    <x v="0"/>
    <b v="0"/>
    <x v="0"/>
    <n v="4"/>
    <n v="40394.260416666664"/>
    <n v="0"/>
    <n v="620"/>
    <d v="2010-08-04T00:00:00"/>
    <n v="0"/>
    <x v="2563"/>
  </r>
  <r>
    <n v="2600"/>
    <n v="1"/>
    <x v="649"/>
    <x v="163"/>
    <s v="&lt;p&gt;Hi,&lt;/p&gt;_x000a_&lt;p&gt;May be this will help?&lt;/p&gt;_x000a_&lt;p&gt;http://help.wugnet.com/office/Pivot-Table-error-message-pop-creation-ftopict1158567.html_x000a_&lt;/p&gt;_x000a_"/>
    <d v="2010-08-04T06:44:30"/>
    <n v="0"/>
    <x v="1"/>
    <x v="0"/>
    <b v="1"/>
    <x v="0"/>
    <n v="4"/>
    <n v="40394.260416666664"/>
    <n v="0"/>
    <n v="620"/>
    <d v="2010-08-04T00:00:00"/>
    <n v="0"/>
    <x v="2564"/>
  </r>
  <r>
    <n v="2601"/>
    <n v="3"/>
    <x v="638"/>
    <x v="2"/>
    <s v="&lt;p&gt;Thanx Clarity, You are correct and I have amended my post.&lt;/p&gt;_x000a_&lt;p&gt;It must have been a late night..._x000a_&lt;/p&gt;_x000a_"/>
    <d v="2010-08-04T09:31:15"/>
    <n v="0"/>
    <x v="5"/>
    <x v="1"/>
    <b v="1"/>
    <x v="1"/>
    <n v="4"/>
    <n v="40389.776388888888"/>
    <n v="4.6203125000029104"/>
    <n v="621"/>
    <d v="2010-08-04T00:00:00"/>
    <s v="excel_desperate"/>
    <x v="2565"/>
  </r>
  <r>
    <n v="2602"/>
    <n v="1"/>
    <x v="647"/>
    <x v="2"/>
    <s v="&lt;p&gt;Four ideas , you can either:&lt;/p&gt;_x000a_&lt;p&gt;1. Use a Camera Tool and have it based on a named range looking up different colord shapes&lt;/p&gt;_x000a_&lt;p&gt;2. Write a small macro which will change the shapes colors based on cell contents&lt;/p&gt;_x000a_&lt;p&gt;3. Use the built in Icon sets from Excel 2007+&lt;/p&gt;_x000a_&lt;p&gt;4. Use Wingding Fonts and then conditional formatting for the colors_x000a_&lt;/p&gt;_x000a_"/>
    <d v="2010-08-04T09:58:37"/>
    <n v="0"/>
    <x v="2"/>
    <x v="1"/>
    <b v="1"/>
    <x v="1"/>
    <n v="4"/>
    <n v="40393.595138888886"/>
    <n v="0.82056712963094469"/>
    <n v="622"/>
    <d v="2010-08-04T00:00:00"/>
    <s v="ulrikhe"/>
    <x v="2566"/>
  </r>
  <r>
    <n v="2603"/>
    <n v="1"/>
    <x v="637"/>
    <x v="2"/>
    <s v="&lt;p&gt;Cyrilz,&lt;br /&gt;_x000a_Can you elaborate on &quot;&lt;strong&gt;conditional formatting formula to display whether the task is done naturally or close by the manager by entering a 0 when the task needed less days than allowed&lt;/strong&gt;&quot;?&lt;/p&gt;_x000a_&lt;p&gt;Do you have columns for Task days &amp;amp; Task Allowed ?&lt;br /&gt;_x000a_Do you have a field where a manager enters a 0 when a job is complete?&lt;br /&gt;_x000a_Where the manager enters a 0 is it zero before he enters it but calculated by a formula?&lt;/p&gt;_x000a_&lt;p&gt;Can we use the above or other fields to determine the Conditional Formatting trigger?_x000a_&lt;/p&gt;_x000a_"/>
    <d v="2010-08-04T11:55:42"/>
    <n v="0"/>
    <x v="8"/>
    <x v="1"/>
    <b v="1"/>
    <x v="1"/>
    <n v="4"/>
    <n v="40389.557638888888"/>
    <n v="4.9393750000017462"/>
    <n v="623"/>
    <d v="2010-08-04T00:00:00"/>
    <s v="cyrilz"/>
    <x v="2567"/>
  </r>
  <r>
    <n v="2604"/>
    <n v="1"/>
    <x v="637"/>
    <x v="2"/>
    <s v="&lt;p&gt;Cyrilz&lt;br /&gt;_x000a_Despite you saying that your IT guys have disabled VBA, I don't think they have/can ?&lt;/p&gt;_x000a_&lt;p&gt;If you goto VBA (Alt F11),&lt;br /&gt;_x000a_Right Click on your spreadsheet and Add Module and paste the following code in&lt;/p&gt;_x000a_&lt;pre&gt;&lt;code&gt;Private Function IsFormula(MyRange As Range)_x000a_    IsFormula = False_x000a_    If MyRange.HasFormula Then IsFormula = True_x000a_End Function&lt;/code&gt;&lt;/pre&gt;_x000a_&lt;p&gt;Back on the spreadsheet try &lt;code&gt;=if(isformula,&amp;quot;Yes&amp;quot;, &amp;quot;No&amp;quot;)&lt;/code&gt;&lt;br /&gt;_x000a_or as Conditional Formatting try &lt;code&gt;=isformula(mycell)=TRUE&lt;/code&gt; where mycell is your cell ie: G6&lt;/p&gt;_x000a_&lt;p&gt;You will have to save the file as a macro enabled worksheet_x000a_&lt;/p&gt;_x000a_"/>
    <d v="2010-08-04T12:10:20"/>
    <n v="0"/>
    <x v="9"/>
    <x v="1"/>
    <b v="1"/>
    <x v="1"/>
    <n v="4"/>
    <n v="40389.557638888888"/>
    <n v="4.9495370370350429"/>
    <n v="624"/>
    <d v="2010-08-04T00:00:00"/>
    <s v="cyrilz"/>
    <x v="2568"/>
  </r>
  <r>
    <n v="2605"/>
    <n v="1"/>
    <x v="637"/>
    <x v="121"/>
    <s v="&lt;p&gt;Cyrilz,&lt;/p&gt;_x000a_&lt;p&gt;If I understand correctly you have a cell with a formula that gives 0 when a task is done, but sometimes the manager types a zero there if it is done before the formula says so?&lt;br /&gt;_x000a_If that is the case, maybe you can make the formula return a small number (0.01 for example) and format it to show just 1 decimal (0), then you can just test if it says 0 or 0.01 for your conditional format.&lt;br /&gt;_x000a_Or have the manager type &quot;early&quot; or something in a separate column and adjust your formula to output zero if that cell is filled._x000a_&lt;/p&gt;_x000a_"/>
    <d v="2010-08-04T12:39:41"/>
    <n v="0"/>
    <x v="10"/>
    <x v="0"/>
    <b v="1"/>
    <x v="0"/>
    <n v="4"/>
    <n v="40389.557638888888"/>
    <n v="0"/>
    <n v="624"/>
    <d v="2010-08-04T00:00:00"/>
    <n v="0"/>
    <x v="2569"/>
  </r>
  <r>
    <n v="2606"/>
    <n v="1"/>
    <x v="637"/>
    <x v="3"/>
    <s v="&lt;p&gt;@Hui:&lt;br /&gt;_x000a_I have a column for Task allowed, and one for Task days remaining.&lt;br /&gt;_x000a_beside these 2 columns, I have a column for each week (see my submission next week) counting days remaining per week, each cell contains a formula like ={prevCellLeft} - {DaysSpentCell}, each week.&lt;/p&gt;_x000a_&lt;p&gt;Task completion can be achieved by either :&lt;br /&gt;_x000a_- consuming all days left. This lead to 0 &quot;by formula&quot;&lt;br /&gt;_x000a_- deciding that task is complete, putting a 0 in the cell for the week. (thus removing the formula it contained).&lt;/p&gt;_x000a_&lt;p&gt;I want to color differently each contition.&lt;/p&gt;_x000a_&lt;p&gt;@Tessa&lt;br /&gt;_x000a_What you are saying inspires me that I can add a test against Spent vs. Allowed and see if they differ when the cell contains a 0 (either formula base or value).&lt;/p&gt;_x000a_&lt;p&gt;Thanks you for sharing your thoughts.&lt;br /&gt;_x000a_------&lt;/p&gt;_x000a_&lt;p&gt;BTW, I said that IT Guys installed Office without allowing for Macros (parameter is &quot;ask what to do&quot; when there are Macros and/or VBA). &lt;/p&gt;_x000a_&lt;p&gt;My users are afraid of Macros and even more of VBA, because of the fact that Excel is familiar to them.&lt;br /&gt;_x000a_They think that they won't be able to update a XLS with functions and/or macros (they're obviously right). &lt;/p&gt;_x000a_&lt;p&gt;That give them the feeling they are restrained from doing what they want to, so they reject quite often files with things beyond their understanding._x000a_&lt;/p&gt;_x000a_"/>
    <d v="2010-08-04T12:48:26"/>
    <n v="0"/>
    <x v="11"/>
    <x v="0"/>
    <b v="1"/>
    <x v="0"/>
    <n v="4"/>
    <n v="40389.557638888888"/>
    <n v="0"/>
    <n v="624"/>
    <d v="2010-08-04T00:00:00"/>
    <n v="0"/>
    <x v="2570"/>
  </r>
  <r>
    <n v="2607"/>
    <n v="1"/>
    <x v="644"/>
    <x v="313"/>
    <s v="&lt;p&gt;Thank you.  It worked._x000a_&lt;/p&gt;_x000a_"/>
    <d v="2010-08-04T13:34:34"/>
    <n v="0"/>
    <x v="2"/>
    <x v="0"/>
    <b v="1"/>
    <x v="0"/>
    <n v="4"/>
    <n v="40392.543055555558"/>
    <n v="0"/>
    <n v="624"/>
    <d v="2010-08-04T00:00:00"/>
    <n v="0"/>
    <x v="2571"/>
  </r>
  <r>
    <n v="2608"/>
    <n v="1"/>
    <x v="650"/>
    <x v="313"/>
    <s v="&lt;p&gt;Lemme just say this:  &lt;/p&gt;_x000a_&lt;p&gt;This is probably the most bad ass formula in the history of bad ass formulas.  &lt;/p&gt;_x000a_&lt;p&gt;Basically:  I've been doing dashboardy things with these byzantine set ups----using vlookups, index, indirects as the engine for the dynamic aspects of the worksheet.  So this past weekend I spent  a half an hour learning a little bit of =getpivotdata, and....absolutely, totally, completely faster, more powerful, and more effective than the previous method.  Literally, this morning over a cup of coffee I was able to throw together a crappy (not very insightful, but good proof of concept) comparison of 2 baseball teams in 10 year increments for about 80 years worth of data (pro-baseball reference if you're curious)_x000a_&lt;/p&gt;_x000a_"/>
    <d v="2010-08-04T13:54:27"/>
    <n v="0"/>
    <x v="0"/>
    <x v="0"/>
    <b v="0"/>
    <x v="0"/>
    <n v="4"/>
    <n v="40394.57916666667"/>
    <n v="0"/>
    <n v="624"/>
    <d v="2010-08-04T00:00:00"/>
    <n v="0"/>
    <x v="2572"/>
  </r>
  <r>
    <n v="2609"/>
    <n v="1"/>
    <x v="637"/>
    <x v="2"/>
    <s v="&lt;p&gt;Cyrilz&lt;br /&gt;_x000a_So you can write 3 conditional formats&lt;br /&gt;_x000a_1. If Task Allowed &amp;gt; Task Remaining and Answer Not = 0&lt;br /&gt;_x000a_2. If Task Allowed = Task Remaining&lt;br /&gt;_x000a_3. If Task Allowed &amp;gt; Task Remaining and Answer =0)&lt;br /&gt;_x000a_which will give you what you are seeking&lt;/p&gt;_x000a_&lt;p&gt;Assuming&lt;br /&gt;_x000a_Col B: Task Allowed&lt;br /&gt;_x000a_Col C: Task Remaining&lt;br /&gt;_x000a_Col D: Days Remaining&lt;br /&gt;_x000a_and for Row 10&lt;/p&gt;_x000a_&lt;p&gt;In CF format&lt;/p&gt;_x000a_&lt;p&gt;CF1:  =and(B10&amp;gt;C10,D10&amp;lt;&amp;gt;0)=True&lt;br /&gt;_x000a_'Not yet complete  &lt;/p&gt;_x000a_&lt;p&gt;CF2:  =B10=C10&lt;br /&gt;_x000a_'This is the formula 0&lt;/p&gt;_x000a_&lt;p&gt;CF3:  =and(B10&amp;gt;C10,D10=0)=True&lt;br /&gt;_x000a_'This is the User Entered 0&lt;/p&gt;_x000a_&lt;p&gt;These will be applied in order above&lt;/p&gt;_x000a_&lt;p&gt;Adjust Columns and rows to suit_x000a_&lt;/p&gt;_x000a_"/>
    <d v="2010-08-04T13:59:20"/>
    <n v="0"/>
    <x v="12"/>
    <x v="1"/>
    <b v="1"/>
    <x v="1"/>
    <n v="4"/>
    <n v="40389.557638888888"/>
    <n v="5.0252314814861165"/>
    <n v="625"/>
    <d v="2010-08-04T00:00:00"/>
    <s v="cyrilz"/>
    <x v="2573"/>
  </r>
  <r>
    <n v="2610"/>
    <n v="1"/>
    <x v="629"/>
    <x v="182"/>
    <s v="&lt;p&gt;This looks like its good.  Any chance you can get this to work on an earlier version of Excel?  The laptop I'm thinking of putting this on has an earlier version of excel.&lt;/p&gt;_x000a_&lt;p&gt;Thanks for your help!_x000a_&lt;/p&gt;_x000a_"/>
    <d v="2010-08-04T14:21:24"/>
    <n v="0"/>
    <x v="9"/>
    <x v="0"/>
    <b v="1"/>
    <x v="0"/>
    <n v="4"/>
    <n v="40387.959722222222"/>
    <n v="0"/>
    <n v="625"/>
    <d v="2010-08-04T00:00:00"/>
    <n v="0"/>
    <x v="2574"/>
  </r>
  <r>
    <n v="2611"/>
    <n v="1"/>
    <x v="637"/>
    <x v="3"/>
    <s v="&lt;p&gt;@Hui : that was my achievement a few minutes ago... Thanks a lot for your help.  :-)_x000a_&lt;/p&gt;_x000a_"/>
    <d v="2010-08-04T14:40:15"/>
    <n v="0"/>
    <x v="13"/>
    <x v="0"/>
    <b v="1"/>
    <x v="0"/>
    <n v="4"/>
    <n v="40389.557638888888"/>
    <n v="0"/>
    <n v="625"/>
    <d v="2010-08-04T00:00:00"/>
    <n v="0"/>
    <x v="2575"/>
  </r>
  <r>
    <n v="2612"/>
    <n v="1"/>
    <x v="647"/>
    <x v="435"/>
    <s v="&lt;p&gt;Hmm, thanks for the input but unfortunately I now less about Excel than your guys. Can you give a little more input to a not as experienced Excel user as your self_x000a_&lt;/p&gt;_x000a_"/>
    <d v="2010-08-04T17:28:46"/>
    <n v="0"/>
    <x v="3"/>
    <x v="0"/>
    <b v="1"/>
    <x v="0"/>
    <n v="4"/>
    <n v="40393.595138888886"/>
    <n v="0"/>
    <n v="625"/>
    <d v="2010-08-04T00:00:00"/>
    <n v="0"/>
    <x v="2576"/>
  </r>
  <r>
    <n v="2613"/>
    <n v="1"/>
    <x v="648"/>
    <x v="382"/>
    <s v="&lt;p&gt;Great, thanks... still not sure where I went wrong; however you did resolve the issues._x000a_&lt;/p&gt;_x000a_"/>
    <d v="2010-08-04T18:06:27"/>
    <n v="0"/>
    <x v="2"/>
    <x v="0"/>
    <b v="1"/>
    <x v="0"/>
    <n v="4"/>
    <n v="40393.79583333333"/>
    <n v="0"/>
    <n v="625"/>
    <d v="2010-08-04T00:00:00"/>
    <n v="0"/>
    <x v="2577"/>
  </r>
  <r>
    <n v="2614"/>
    <n v="1"/>
    <x v="651"/>
    <x v="437"/>
    <s v="&lt;p&gt;I have a few dozen named ranges on a sheet. I am modifying existing spreedsheets with data and these named ranges. Is there a way I can copy the names over to other spread sheets (cells are grouped together the same on all spreadsheets).  I have quite a few sheets, so I do not want to name hundreds of cells._x000a_&lt;/p&gt;_x000a_"/>
    <d v="2010-08-04T19:36:31"/>
    <n v="0"/>
    <x v="0"/>
    <x v="0"/>
    <b v="0"/>
    <x v="0"/>
    <n v="4"/>
    <n v="40394.816666666666"/>
    <n v="0"/>
    <n v="625"/>
    <d v="2010-08-04T00:00:00"/>
    <n v="0"/>
    <x v="2578"/>
  </r>
  <r>
    <n v="2615"/>
    <n v="1"/>
    <x v="629"/>
    <x v="2"/>
    <s v="&lt;p&gt;Try:&lt;br /&gt;_x000a_http://rapidshare.com/files/411089446/Rank_Brackets.xls.html_x000a_&lt;/p&gt;_x000a_"/>
    <d v="2010-08-05T00:08:59"/>
    <n v="0"/>
    <x v="10"/>
    <x v="1"/>
    <b v="1"/>
    <x v="1"/>
    <n v="5"/>
    <n v="40387.959722222222"/>
    <n v="7.0465162037071423"/>
    <n v="626"/>
    <d v="2010-08-05T00:00:00"/>
    <s v="jcalvacca"/>
    <x v="2579"/>
  </r>
  <r>
    <n v="2616"/>
    <n v="1"/>
    <x v="650"/>
    <x v="0"/>
    <s v="&lt;p&gt;Good to know that. I have tried to learn GETPIVOTDATA few times earlier, but gave up in the middle. Can you share few points where it helped you and how?_x000a_&lt;/p&gt;_x000a_"/>
    <d v="2010-08-05T01:07:22"/>
    <n v="0"/>
    <x v="1"/>
    <x v="0"/>
    <b v="1"/>
    <x v="0"/>
    <n v="5"/>
    <n v="40394.57916666667"/>
    <n v="0"/>
    <n v="626"/>
    <d v="2010-08-05T00:00:00"/>
    <n v="0"/>
    <x v="2580"/>
  </r>
  <r>
    <n v="2617"/>
    <n v="1"/>
    <x v="650"/>
    <x v="313"/>
    <s v="&lt;p&gt;Sure.  Give me a couple of days.  &lt;/p&gt;_x000a_&lt;p&gt;Incidentally, I have to email you._x000a_&lt;/p&gt;_x000a_"/>
    <d v="2010-08-05T04:02:38"/>
    <n v="0"/>
    <x v="2"/>
    <x v="0"/>
    <b v="1"/>
    <x v="0"/>
    <n v="5"/>
    <n v="40394.57916666667"/>
    <n v="0"/>
    <n v="626"/>
    <d v="2010-08-05T00:00:00"/>
    <n v="0"/>
    <x v="2581"/>
  </r>
  <r>
    <n v="2618"/>
    <n v="1"/>
    <x v="651"/>
    <x v="163"/>
    <s v="&lt;p&gt;Hi Collock,&lt;/p&gt;_x000a_&lt;p&gt;May be this link will help?&lt;/p&gt;_x000a_&lt;p&gt;http://support.microsoft.com/kb/213389_x000a_&lt;/p&gt;_x000a_"/>
    <d v="2010-08-05T06:35:21"/>
    <n v="0"/>
    <x v="1"/>
    <x v="0"/>
    <b v="1"/>
    <x v="0"/>
    <n v="5"/>
    <n v="40394.816666666666"/>
    <n v="0"/>
    <n v="626"/>
    <d v="2010-08-05T00:00:00"/>
    <n v="0"/>
    <x v="2582"/>
  </r>
  <r>
    <n v="2619"/>
    <n v="1"/>
    <x v="549"/>
    <x v="2"/>
    <s v="&lt;p&gt;Nagovind&lt;br /&gt;_x000a_Have a read of http://newtonexcelbach.wordpress.com/2010/08/04/solving-cubic-and-quartic-equations-with-excel/_x000a_&lt;/p&gt;_x000a_"/>
    <d v="2010-08-05T07:54:10"/>
    <n v="0"/>
    <x v="2"/>
    <x v="1"/>
    <b v="1"/>
    <x v="1"/>
    <n v="5"/>
    <n v="40353.422222222223"/>
    <n v="41.907060185185401"/>
    <n v="627"/>
    <d v="2010-08-05T00:00:00"/>
    <s v="nagovind"/>
    <x v="2583"/>
  </r>
  <r>
    <n v="2620"/>
    <n v="1"/>
    <x v="652"/>
    <x v="376"/>
    <s v="&lt;p&gt;Hello,&lt;/p&gt;_x000a_&lt;p&gt;when i try to copy a sheet from xls workbook (excel 2003 file) to xlsx workbook (excel 2010 file), excel 2010 is crashing. When i move, it makes, no crashing. is this a common problem? or is there a solution for this?&lt;/p&gt;_x000a_&lt;p&gt;regards,_x000a_&lt;/p&gt;_x000a_"/>
    <d v="2010-08-05T07:57:39"/>
    <n v="0"/>
    <x v="0"/>
    <x v="0"/>
    <b v="0"/>
    <x v="0"/>
    <n v="5"/>
    <n v="40395.331250000003"/>
    <n v="0"/>
    <n v="627"/>
    <d v="2010-08-05T00:00:00"/>
    <n v="0"/>
    <x v="2584"/>
  </r>
  <r>
    <n v="2621"/>
    <n v="1"/>
    <x v="652"/>
    <x v="2"/>
    <s v="&lt;p&gt;Have you tried saving the 2003 version as a 2010 version and then open both of the 2010 files and try and do the copy with them both open ?_x000a_&lt;/p&gt;_x000a_"/>
    <d v="2010-08-05T08:58:57"/>
    <n v="0"/>
    <x v="1"/>
    <x v="1"/>
    <b v="1"/>
    <x v="1"/>
    <n v="5"/>
    <n v="40395.331250000003"/>
    <n v="4.3020833327318542E-2"/>
    <n v="628"/>
    <d v="2010-08-05T00:00:00"/>
    <s v="kocakb"/>
    <x v="2585"/>
  </r>
  <r>
    <n v="2622"/>
    <n v="1"/>
    <x v="653"/>
    <x v="438"/>
    <s v="&lt;p&gt;Can't get this to work.&lt;/p&gt;_x000a_&lt;p&gt;Column A5:A125 contains dates (format: January, 12 2010)  Column F5:F125 contains &quot;Y&quot; or &quot;N&quot;.  I need to count all of the Y values that fall in each month of the year.  &lt;/p&gt;_x000a_&lt;p&gt;One big issue that I am having is that the column A is formatted as a date.  When there are blank cells, Excel is seeing them as January, 0 1900.  This throws off the simple counting of January occurances.  I have dealt with this when just counting the number of instances in 1 month, but throws me off even further when trying to count the number instances in a month that also contain a Y value in F.&lt;/p&gt;_x000a_&lt;p&gt;Any help would be appreciated!!!_x000a_&lt;/p&gt;_x000a_"/>
    <d v="2010-08-05T12:22:00"/>
    <n v="0"/>
    <x v="0"/>
    <x v="0"/>
    <b v="0"/>
    <x v="0"/>
    <n v="5"/>
    <n v="40395.515277777777"/>
    <n v="0"/>
    <n v="628"/>
    <d v="2010-08-05T00:00:00"/>
    <n v="0"/>
    <x v="2586"/>
  </r>
  <r>
    <n v="2623"/>
    <n v="1"/>
    <x v="653"/>
    <x v="2"/>
    <s v="&lt;p&gt;Try&lt;br /&gt;_x000a_=SUMPRODUCT(--(A5:A125&amp;gt;=H5)*(A5:A125&amp;lt;=H6)*(F5:F125=&quot;Y&quot;))&lt;/p&gt;_x000a_&lt;p&gt;H5 has start of month date 1/3/2010&lt;br /&gt;_x000a_H6 has end of month date 31/3/2010&lt;/p&gt;_x000a_&lt;p&gt;If you only want to enter 1 date use&lt;/p&gt;_x000a_&lt;p&gt;=SUMPRODUCT(--(A5:A125&amp;gt;=(EOMONTH(H5,-1)+1))*(A5:A125&amp;lt;=EOMONTH(H5,0))*(F5:F125=&quot;Y&quot;))&lt;br /&gt;_x000a_Where H5 can have any date in the month you are interested in eg 12/3/2010 for March 2010_x000a_&lt;/p&gt;_x000a_"/>
    <d v="2010-08-05T12:41:32"/>
    <n v="0"/>
    <x v="1"/>
    <x v="1"/>
    <b v="1"/>
    <x v="1"/>
    <n v="5"/>
    <n v="40395.515277777777"/>
    <n v="1.3564814813435078E-2"/>
    <n v="629"/>
    <d v="2010-08-05T00:00:00"/>
    <s v="tpheath"/>
    <x v="2587"/>
  </r>
  <r>
    <n v="2624"/>
    <n v="1"/>
    <x v="653"/>
    <x v="438"/>
    <s v="&lt;p&gt;Is it possible to do this without referencing cells with entered dates?  This spreadsheet is duplicated for each, of a large number, of clients.  It will also be used year after year.  I really want to create it and not have to go back and update the dates so that it picks up the new year._x000a_&lt;/p&gt;_x000a_"/>
    <d v="2010-08-05T13:09:18"/>
    <n v="0"/>
    <x v="2"/>
    <x v="0"/>
    <b v="1"/>
    <x v="0"/>
    <n v="5"/>
    <n v="40395.515277777777"/>
    <n v="0"/>
    <n v="629"/>
    <d v="2010-08-05T00:00:00"/>
    <n v="0"/>
    <x v="2588"/>
  </r>
  <r>
    <n v="2625"/>
    <n v="1"/>
    <x v="653"/>
    <x v="2"/>
    <s v="&lt;p&gt;Like?&lt;/p&gt;_x000a_&lt;p&gt;=SUMPRODUCT(--(A5:A125&amp;gt;=Date(2010,3,1))*(A5:A125&amp;lt;=Date(2010,3,31))*(F5:F125=&quot;Y&quot;))_x000a_&lt;/p&gt;_x000a_"/>
    <d v="2010-08-05T13:34:48"/>
    <n v="0"/>
    <x v="3"/>
    <x v="1"/>
    <b v="1"/>
    <x v="1"/>
    <n v="5"/>
    <n v="40395.515277777777"/>
    <n v="5.0555555557366461E-2"/>
    <n v="630"/>
    <d v="2010-08-05T00:00:00"/>
    <s v="tpheath"/>
    <x v="2589"/>
  </r>
  <r>
    <n v="2626"/>
    <n v="1"/>
    <x v="653"/>
    <x v="438"/>
    <s v="&lt;p&gt;I have been able to figure out a formula for all of the months, except January.  January is still counting the blank cells as January.  Any ideas?&lt;/p&gt;_x000a_&lt;p&gt;Here is my formula for Feb.&lt;br /&gt;_x000a_=SUMPRODUCT(--(TEXT(A6:A126,&quot;mmm&quot;)=&quot;Feb&quot;)*(F5:F125=&quot;Y&quot;))_x000a_&lt;/p&gt;_x000a_"/>
    <d v="2010-08-05T13:38:16"/>
    <n v="0"/>
    <x v="4"/>
    <x v="0"/>
    <b v="1"/>
    <x v="0"/>
    <n v="5"/>
    <n v="40395.515277777777"/>
    <n v="0"/>
    <n v="630"/>
    <d v="2010-08-05T00:00:00"/>
    <n v="0"/>
    <x v="2590"/>
  </r>
  <r>
    <n v="2627"/>
    <n v="1"/>
    <x v="653"/>
    <x v="2"/>
    <s v="&lt;p&gt;I don't think you can put a range into the Text Function like &quot;TEXT(A5:A20,&quot;mmm&quot;)&quot;&lt;/p&gt;_x000a_&lt;p&gt;Try this&lt;br /&gt;_x000a_=SUMPRODUCT(--(MONTH(A5:A125)=1)*(F5:F125=&quot;Y&quot;))_x000a_&lt;/p&gt;_x000a_"/>
    <d v="2010-08-05T13:51:37"/>
    <n v="0"/>
    <x v="5"/>
    <x v="1"/>
    <b v="1"/>
    <x v="1"/>
    <n v="5"/>
    <n v="40395.515277777777"/>
    <n v="6.2233796299551614E-2"/>
    <n v="631"/>
    <d v="2010-08-05T00:00:00"/>
    <s v="tpheath"/>
    <x v="2591"/>
  </r>
  <r>
    <n v="2628"/>
    <n v="1"/>
    <x v="653"/>
    <x v="438"/>
    <s v="&lt;p&gt;That worked!  Thanks for your help!_x000a_&lt;/p&gt;_x000a_"/>
    <d v="2010-08-05T13:56:36"/>
    <n v="0"/>
    <x v="6"/>
    <x v="0"/>
    <b v="1"/>
    <x v="0"/>
    <n v="5"/>
    <n v="40395.515277777777"/>
    <n v="0"/>
    <n v="631"/>
    <d v="2010-08-05T00:00:00"/>
    <n v="0"/>
    <x v="2592"/>
  </r>
  <r>
    <n v="2629"/>
    <n v="1"/>
    <x v="653"/>
    <x v="438"/>
    <s v="&lt;p&gt;OK, one more bug.  I am also counting all instances of January in column A.  This goes back to the blank cells being formatted as dates (1/0/1900).  As a result, the formula is counting all of the blank cells as January.  Interestingly enough, I can count blank cells and then use that number and subtract from the below formula to get what I need.  I would just like to do this in one formula, without having to hide anything, if possible.&lt;/p&gt;_x000a_&lt;p&gt;I am using.&lt;br /&gt;_x000a_=SUMPRODUCT(--(MONTH(A5:A125)=1))_x000a_&lt;/p&gt;_x000a_"/>
    <d v="2010-08-05T14:08:34"/>
    <n v="0"/>
    <x v="7"/>
    <x v="0"/>
    <b v="1"/>
    <x v="0"/>
    <n v="5"/>
    <n v="40395.515277777777"/>
    <n v="0"/>
    <n v="631"/>
    <d v="2010-08-05T00:00:00"/>
    <n v="0"/>
    <x v="2593"/>
  </r>
  <r>
    <n v="2630"/>
    <n v="1"/>
    <x v="653"/>
    <x v="3"/>
    <s v="&lt;p&gt;Try&lt;br /&gt;_x000a_`=SUMPRODUCT( --((MONTH(A5:A125)=1)*(YEAR(A5:A125)&amp;gt;1980) )_x000a_&lt;/p&gt;_x000a_"/>
    <d v="2010-08-05T14:17:20"/>
    <n v="0"/>
    <x v="8"/>
    <x v="0"/>
    <b v="1"/>
    <x v="0"/>
    <n v="5"/>
    <n v="40395.515277777777"/>
    <n v="0"/>
    <n v="631"/>
    <d v="2010-08-05T00:00:00"/>
    <n v="0"/>
    <x v="2594"/>
  </r>
  <r>
    <n v="2631"/>
    <n v="1"/>
    <x v="653"/>
    <x v="2"/>
    <s v="&lt;p&gt;Are you sure you have blank cells?&lt;br /&gt;_x000a_Blank cells should be showing up as 1/0/1900&lt;/p&gt;_x000a_&lt;p&gt;Do you have Zeroes in the cells and a cell format where they are showing as blank ?&lt;br /&gt;_x000a_or even spaces in them, something doesn't sound right_x000a_&lt;/p&gt;_x000a_"/>
    <d v="2010-08-05T14:25:25"/>
    <n v="0"/>
    <x v="9"/>
    <x v="1"/>
    <b v="1"/>
    <x v="1"/>
    <n v="5"/>
    <n v="40395.515277777777"/>
    <n v="8.5706018522614613E-2"/>
    <n v="632"/>
    <d v="2010-08-05T00:00:00"/>
    <s v="tpheath"/>
    <x v="2595"/>
  </r>
  <r>
    <n v="2632"/>
    <n v="1"/>
    <x v="653"/>
    <x v="438"/>
    <s v="&lt;p&gt;They are blank cells and showing up as 1/0/1900, so that when the formula is counting all of the 1 months, it is counting the blank cells. Is there a way to count all of January when the year is greater than 2000, or the day is greater than 0?  Completely stuck on this January thing! &lt;/p&gt;_x000a_&lt;p&gt;Thanks for your continued help!_x000a_&lt;/p&gt;_x000a_"/>
    <d v="2010-08-05T14:32:39"/>
    <n v="0"/>
    <x v="10"/>
    <x v="0"/>
    <b v="1"/>
    <x v="0"/>
    <n v="5"/>
    <n v="40395.515277777777"/>
    <n v="0"/>
    <n v="632"/>
    <d v="2010-08-05T00:00:00"/>
    <n v="0"/>
    <x v="2596"/>
  </r>
  <r>
    <n v="2633"/>
    <n v="1"/>
    <x v="653"/>
    <x v="438"/>
    <s v="&lt;p&gt;Never mind, saw your pevious post with the &amp;gt;1980, I didnt ready Sorry._x000a_&lt;/p&gt;_x000a_"/>
    <d v="2010-08-05T14:33:38"/>
    <n v="0"/>
    <x v="11"/>
    <x v="0"/>
    <b v="1"/>
    <x v="0"/>
    <n v="5"/>
    <n v="40395.515277777777"/>
    <n v="0"/>
    <n v="632"/>
    <d v="2010-08-05T00:00:00"/>
    <n v="0"/>
    <x v="2597"/>
  </r>
  <r>
    <n v="2634"/>
    <n v="1"/>
    <x v="653"/>
    <x v="438"/>
    <s v="&lt;p&gt;Worked!  Thanks again for your help!  Appreciate the responses!_x000a_&lt;/p&gt;_x000a_"/>
    <d v="2010-08-05T14:35:01"/>
    <n v="0"/>
    <x v="12"/>
    <x v="0"/>
    <b v="1"/>
    <x v="0"/>
    <n v="5"/>
    <n v="40395.515277777777"/>
    <n v="0"/>
    <n v="632"/>
    <d v="2010-08-05T00:00:00"/>
    <n v="0"/>
    <x v="2598"/>
  </r>
  <r>
    <n v="2635"/>
    <n v="1"/>
    <x v="654"/>
    <x v="408"/>
    <s v="&lt;p&gt;Hello everyone,&lt;/p&gt;_x000a_&lt;p&gt;I really enjoyed the post on using Wingdings to replace radar charts. But now I have a few questions on editing.&lt;/p&gt;_x000a_&lt;p&gt;http://chandoo.org/wp/2008/10/07/excel-radar-charts-replacement-spot-matrix-download-template/&lt;/p&gt;_x000a_&lt;p&gt;If we were to just choose between 3 circles rather than 5, why wouldn't &lt;/p&gt;_x000a_&lt;p&gt;=MID(A$8;FLOOR((N2-1)/3;1)+1;1) work? (The wingding text will be in Cell A8) &lt;/p&gt;_x000a_&lt;p&gt;Also, in this example - there is a maximum limit of 25. &lt;/p&gt;_x000a_&lt;p&gt;I don't think I completely understand how the formula works. Could someone explain it to me so maybe I can set different minimum/maximum limits? &lt;/p&gt;_x000a_&lt;p&gt;Thanks!!_x000a_&lt;/p&gt;_x000a_"/>
    <d v="2010-08-05T14:36:26"/>
    <n v="0"/>
    <x v="0"/>
    <x v="0"/>
    <b v="0"/>
    <x v="0"/>
    <n v="5"/>
    <n v="40395.60833333333"/>
    <n v="0"/>
    <n v="632"/>
    <d v="2010-08-05T00:00:00"/>
    <n v="0"/>
    <x v="2599"/>
  </r>
  <r>
    <n v="2636"/>
    <n v="1"/>
    <x v="655"/>
    <x v="438"/>
    <s v="&lt;p&gt;I have two rows (B4:M4 and B6:M6) that will often, by design, contain #N/A. All other cells will contain a numeric value.  I would like to calculate the average, but each range below may contain NA.  &lt;/p&gt;_x000a_&lt;p&gt;B4:M4 = outages&lt;br /&gt;_x000a_B6:M6=unplanned outages&lt;/p&gt;_x000a_&lt;p&gt;I am trying to get the average number of unplanned outages.  Currently using&lt;br /&gt;_x000a_=SUM(B6:M6)/SUM(B4:M4)&lt;/p&gt;_x000a_&lt;p&gt;The NA values now throw this off._x000a_&lt;/p&gt;_x000a_"/>
    <d v="2010-08-05T19:03:27"/>
    <n v="0"/>
    <x v="0"/>
    <x v="0"/>
    <b v="0"/>
    <x v="0"/>
    <n v="5"/>
    <n v="40395.793749999997"/>
    <n v="0"/>
    <n v="632"/>
    <d v="2010-08-05T00:00:00"/>
    <n v="0"/>
    <x v="2600"/>
  </r>
  <r>
    <n v="2637"/>
    <n v="1"/>
    <x v="655"/>
    <x v="163"/>
    <s v="&lt;p&gt;Hi tpheath,&lt;/p&gt;_x000a_&lt;p&gt;This seems to work, entered with Ctrl+Shift+Enter&lt;/p&gt;_x000a_&lt;p&gt;=AVERAGE(IF(ISNUMBER(B4:M4),B4:M4))/AVERAGE(IF(ISNUMBER(B6:M6),B6:M6))_x000a_&lt;/p&gt;_x000a_"/>
    <d v="2010-08-05T21:47:22"/>
    <n v="0"/>
    <x v="1"/>
    <x v="0"/>
    <b v="1"/>
    <x v="0"/>
    <n v="5"/>
    <n v="40395.793749999997"/>
    <n v="0"/>
    <n v="632"/>
    <d v="2010-08-05T00:00:00"/>
    <n v="0"/>
    <x v="2601"/>
  </r>
  <r>
    <n v="2638"/>
    <n v="1"/>
    <x v="654"/>
    <x v="0"/>
    <s v="&lt;p&gt;We are dividing by 5 in the example be cause 25 (max value) / 5 (total symbols) = 5&lt;/p&gt;_x000a_&lt;p&gt;so if you want to use just 3 symbols, and your list's max is say 90, you need to divide by 30, because 90 / 3 = 30&lt;/p&gt;_x000a_&lt;p&gt;HTH_x000a_&lt;/p&gt;_x000a_"/>
    <d v="2010-08-05T23:44:07"/>
    <n v="0"/>
    <x v="1"/>
    <x v="0"/>
    <b v="1"/>
    <x v="0"/>
    <n v="5"/>
    <n v="40395.60833333333"/>
    <n v="0"/>
    <n v="632"/>
    <d v="2010-08-05T00:00:00"/>
    <n v="0"/>
    <x v="2602"/>
  </r>
  <r>
    <n v="2639"/>
    <n v="1"/>
    <x v="654"/>
    <x v="2"/>
    <s v="&lt;p&gt;Jade&lt;/p&gt;_x000a_&lt;p&gt;Your correct, Chandoos formula is limited to the data that is presented and outside 25 will produce an error&lt;/p&gt;_x000a_&lt;p&gt;This is what Chandoos formula should be&lt;br /&gt;_x000a_D6: =MID($C$3,INT((L6-MIN($L6:$Q6))/((MAX($L6:$Q6)-MIN($L6:$Q6))/(5-1)))+1,1)&lt;br /&gt;_x000a_You can now copy that accross and down&lt;/p&gt;_x000a_&lt;p&gt;In your case try&lt;br /&gt;_x000a_=+MID($C$3,INT((L6-MIN($L6:$Q6))/((MAX($L6:$Q6)-MIN($L6:$Q6))/(3-1)))+1,1)&lt;br /&gt;_x000a_You will have to change the ranges of the data in L6:Q6 to match your data area&lt;/p&gt;_x000a_&lt;p&gt;&lt;strong&gt;Note in both cases the (5-1) and (3-1) the 5 &amp;amp; 3 are the number of Symbols you want to use, change as appropriate&lt;/strong&gt;_x000a_&lt;/p&gt;_x000a_"/>
    <d v="2010-08-06T00:53:21"/>
    <n v="0"/>
    <x v="2"/>
    <x v="1"/>
    <b v="1"/>
    <x v="1"/>
    <n v="6"/>
    <n v="40395.60833333333"/>
    <n v="0.42871527778333984"/>
    <n v="633"/>
    <d v="2010-08-06T00:00:00"/>
    <s v="jade"/>
    <x v="2603"/>
  </r>
  <r>
    <n v="2640"/>
    <n v="1"/>
    <x v="655"/>
    <x v="2"/>
    <s v="&lt;p&gt;TPHeath&lt;br /&gt;_x000a_You could remove the error messages from your existing 2 ranges (B4:M4) &amp;amp; (B6:M6)&lt;br /&gt;_x000a_by replacing the current formula with =IFERROR(CurrentFormula, 0)&lt;br /&gt;_x000a_and then use =SUM(B6:M6)/SUM(B4:M4) as you want._x000a_&lt;/p&gt;_x000a_"/>
    <d v="2010-08-06T01:37:43"/>
    <n v="0"/>
    <x v="2"/>
    <x v="1"/>
    <b v="1"/>
    <x v="1"/>
    <n v="6"/>
    <n v="40395.793749999997"/>
    <n v="0.27410879630042473"/>
    <n v="634"/>
    <d v="2010-08-06T00:00:00"/>
    <s v="tpheath"/>
    <x v="2604"/>
  </r>
  <r>
    <n v="2641"/>
    <n v="1"/>
    <x v="655"/>
    <x v="439"/>
    <s v="&lt;p&gt;tpheath,&lt;/p&gt;_x000a_&lt;p&gt;The formula you have is not an average - it's a ratio of unplanned averages to planned averages. If outages = 0, then that is why you have an error as you cannot divide by zero. If the ratio is what you want, then oldchippy's advice will work well.&lt;/p&gt;_x000a_&lt;p&gt;I would recommend removing error messages in your existing ranges as Hui suggested - it will make for a cleaner looking spreadsheet.&lt;/p&gt;_x000a_&lt;p&gt;Hui's suggestion about removing error messages in your existing ranges will only work if you want to average the 0's with the rest of the numbers. If it is a null value, however, and you do not want that cell counted in the average, replace the zero with a blank, represented by quotation marks: &quot;&quot;. For example =IFERROR(current formula,&quot;&quot;)._x000a_&lt;/p&gt;_x000a_"/>
    <d v="2010-08-06T05:13:10"/>
    <n v="0"/>
    <x v="3"/>
    <x v="0"/>
    <b v="1"/>
    <x v="0"/>
    <n v="6"/>
    <n v="40395.793749999997"/>
    <n v="0"/>
    <n v="634"/>
    <d v="2010-08-06T00:00:00"/>
    <n v="0"/>
    <x v="2605"/>
  </r>
  <r>
    <n v="2642"/>
    <n v="1"/>
    <x v="656"/>
    <x v="436"/>
    <s v="&lt;p&gt;How can I add two excel column to one column???_x000a_&lt;/p&gt;_x000a_"/>
    <d v="2010-08-06T06:47:27"/>
    <n v="0"/>
    <x v="0"/>
    <x v="0"/>
    <b v="0"/>
    <x v="0"/>
    <n v="6"/>
    <n v="40396.282638888886"/>
    <n v="0"/>
    <n v="634"/>
    <d v="2010-08-06T00:00:00"/>
    <n v="0"/>
    <x v="2606"/>
  </r>
  <r>
    <n v="2643"/>
    <n v="1"/>
    <x v="656"/>
    <x v="2"/>
    <s v="&lt;p&gt;If they are numbers&lt;br /&gt;_x000a_in C1: =A1+B1&lt;br /&gt;_x000a_If they are text&lt;br /&gt;_x000a_in C1: =A1&amp;amp;B1&lt;/p&gt;_x000a_&lt;p&gt;and copy down&lt;br /&gt;_x000a_Adjust Columns to suit&lt;/p&gt;_x000a_&lt;p&gt;If you don't want the original 2 columns, copy the New Column and paste as values over the top of itself, then delete the old columns_x000a_&lt;/p&gt;_x000a_"/>
    <d v="2010-08-06T07:59:51"/>
    <n v="0"/>
    <x v="1"/>
    <x v="1"/>
    <b v="1"/>
    <x v="1"/>
    <n v="6"/>
    <n v="40396.282638888886"/>
    <n v="5.059027778042946E-2"/>
    <n v="635"/>
    <d v="2010-08-06T00:00:00"/>
    <s v="bantu"/>
    <x v="2607"/>
  </r>
  <r>
    <n v="2644"/>
    <n v="4"/>
    <x v="0"/>
    <x v="440"/>
    <s v="&lt;p&gt;Hi all,&lt;/p&gt;_x000a_&lt;p&gt;I am Padmaja from India.  Currently working as Analyst.  Interested in excelling in excel, i googled and bang.. i discover chandoo.org.&lt;/p&gt;_x000a_&lt;p&gt;Happy to be here to learn ..&lt;/p&gt;_x000a_&lt;p&gt;Regards_x000a_&lt;/p&gt;_x000a_"/>
    <d v="2010-08-06T09:19:21"/>
    <n v="0"/>
    <x v="61"/>
    <x v="0"/>
    <b v="1"/>
    <x v="0"/>
    <n v="6"/>
    <n v="40019.929861111108"/>
    <n v="0"/>
    <n v="635"/>
    <d v="2010-08-06T00:00:00"/>
    <n v="0"/>
    <x v="2608"/>
  </r>
  <r>
    <n v="2645"/>
    <n v="1"/>
    <x v="657"/>
    <x v="440"/>
    <s v="&lt;p&gt;hi,&lt;/p&gt;_x000a_&lt;p&gt;I have a cell which has a formula. I need to validate the formula result such that if a user inputs a number in the formula source cell and if the formula result is 10% more or less than the average of previous two cells a message box appears saying that it is an incorrect entry.  &lt;/p&gt;_x000a_&lt;p&gt;For eg : E10 has formula ((E5-E3)/E5)where E5 and E3 are two numbers. and if E10 is 10%greater or 10% lesser than average of D10 and C10, message box has to pop up when i make an entry in E5 or E3 which does not validate the condition. Here the cells D10 and C10 are  computed similar to E10.  Further this validation has to work for this entire row.  &lt;/p&gt;_x000a_&lt;p&gt;Thanks in advance_x000a_&lt;/p&gt;_x000a_"/>
    <d v="2010-08-06T09:35:09"/>
    <n v="0"/>
    <x v="0"/>
    <x v="0"/>
    <b v="0"/>
    <x v="0"/>
    <n v="6"/>
    <n v="40396.399305555555"/>
    <n v="0"/>
    <n v="635"/>
    <d v="2010-08-06T00:00:00"/>
    <n v="0"/>
    <x v="2609"/>
  </r>
  <r>
    <n v="2646"/>
    <n v="1"/>
    <x v="657"/>
    <x v="2"/>
    <s v="&lt;p&gt;Padmajadrao&lt;br /&gt;_x000a_Try applying the following Data Validation using a Custom Formula to both E3 and E5&lt;/p&gt;_x000a_&lt;p&gt;=IF(AND(E10&amp;gt;(AVERAGE(C10:D10)*0.9),E10&amp;lt;(AVERAGE(C10:D10)*1.1)),TRUE,FALSE)_x000a_&lt;/p&gt;_x000a_"/>
    <d v="2010-08-06T11:04:01"/>
    <n v="0"/>
    <x v="1"/>
    <x v="1"/>
    <b v="1"/>
    <x v="1"/>
    <n v="6"/>
    <n v="40396.399305555555"/>
    <n v="6.1817129630071577E-2"/>
    <n v="636"/>
    <d v="2010-08-06T00:00:00"/>
    <s v="padmajadrao"/>
    <x v="2610"/>
  </r>
  <r>
    <n v="2647"/>
    <n v="1"/>
    <x v="657"/>
    <x v="440"/>
    <s v="&lt;p&gt;Hi,&lt;/p&gt;_x000a_&lt;p&gt;Thank you for the reply.  I have already tried doing this. This does not work since the entries in E5 and E3 will be done subsequent to the formula entry in E10 (Since its a financial projection sheet).  I was just wondering is there any other way of doing this like writing in VBA?_x000a_&lt;/p&gt;_x000a_"/>
    <d v="2010-08-06T12:17:12"/>
    <n v="0"/>
    <x v="2"/>
    <x v="0"/>
    <b v="1"/>
    <x v="0"/>
    <n v="6"/>
    <n v="40396.399305555555"/>
    <n v="0"/>
    <n v="636"/>
    <d v="2010-08-06T00:00:00"/>
    <n v="0"/>
    <x v="2611"/>
  </r>
  <r>
    <n v="2648"/>
    <n v="1"/>
    <x v="658"/>
    <x v="408"/>
    <s v="&lt;p&gt;Probably a simple problem that I just can't see how to solve.&lt;/p&gt;_x000a_&lt;p&gt;See: http://cid-a16b2aba8a294b20.office.live.com/self.aspx/.Public/BarGraph.jpg&lt;/p&gt;_x000a_&lt;p&gt;Originally, this was two sets of bar graphs. One set for a different user group. &lt;/p&gt;_x000a_&lt;p&gt;I combined them into one graph, making one user group with a faded color scheme.&lt;br /&gt;_x000a_I had to rearrange the bars so that the light green was next to the bright green, rather than the full set of lighter bars next to the full set of brighter bars. &lt;/p&gt;_x000a_&lt;p&gt;Though, this messes up the legend order. Is there a way to rearrange the legend without causing the bars to change position? Or should I create my own legend on the side? &lt;/p&gt;_x000a_&lt;p&gt;Thanks!_x000a_&lt;/p&gt;_x000a_"/>
    <d v="2010-08-06T13:10:41"/>
    <n v="0"/>
    <x v="0"/>
    <x v="0"/>
    <b v="0"/>
    <x v="0"/>
    <n v="6"/>
    <n v="40396.548611111109"/>
    <n v="0"/>
    <n v="636"/>
    <d v="2010-08-06T00:00:00"/>
    <n v="0"/>
    <x v="2612"/>
  </r>
  <r>
    <n v="2649"/>
    <n v="1"/>
    <x v="654"/>
    <x v="408"/>
    <s v="&lt;p&gt;Thank you both! It makes sense now!_x000a_&lt;/p&gt;_x000a_"/>
    <d v="2010-08-06T13:18:59"/>
    <n v="0"/>
    <x v="3"/>
    <x v="0"/>
    <b v="1"/>
    <x v="0"/>
    <n v="6"/>
    <n v="40395.60833333333"/>
    <n v="0"/>
    <n v="636"/>
    <d v="2010-08-06T00:00:00"/>
    <n v="0"/>
    <x v="2613"/>
  </r>
  <r>
    <n v="2650"/>
    <n v="1"/>
    <x v="658"/>
    <x v="2"/>
    <s v="&lt;p&gt;If you select a series, the formula bar will show =Series(.....,1) or ,2) etc up to ,10)&lt;br /&gt;_x000a_Select the Series you want as No. 1 and change the last bit to ,1)&lt;br /&gt;_x000a_Repeat for other series in order_x000a_&lt;/p&gt;_x000a_"/>
    <d v="2010-08-06T13:36:39"/>
    <n v="0"/>
    <x v="1"/>
    <x v="1"/>
    <b v="1"/>
    <x v="1"/>
    <n v="6"/>
    <n v="40396.548611111109"/>
    <n v="1.8506944448745344E-2"/>
    <n v="637"/>
    <d v="2010-08-06T00:00:00"/>
    <s v="jade"/>
    <x v="2614"/>
  </r>
  <r>
    <n v="2651"/>
    <n v="1"/>
    <x v="658"/>
    <x v="408"/>
    <s v="&lt;p&gt;Ahh yes. But then the position of the bar moves as well. &lt;/p&gt;_x000a_&lt;p&gt;You see, I want the bars and legend to do different things but they are linked. &lt;/p&gt;_x000a_&lt;p&gt;For the bars, I want to keep it alternating (bright, light, bright, light)&lt;/p&gt;_x000a_&lt;p&gt;but for the legend, I want to keep all the bright together and all the light together. &lt;/p&gt;_x000a_&lt;p&gt;Maybe I should create a manual legend?_x000a_&lt;/p&gt;_x000a_"/>
    <d v="2010-08-06T13:56:58"/>
    <n v="0"/>
    <x v="2"/>
    <x v="0"/>
    <b v="1"/>
    <x v="0"/>
    <n v="6"/>
    <n v="40396.548611111109"/>
    <n v="0"/>
    <n v="637"/>
    <d v="2010-08-06T00:00:00"/>
    <n v="0"/>
    <x v="2615"/>
  </r>
  <r>
    <n v="2652"/>
    <n v="1"/>
    <x v="650"/>
    <x v="313"/>
    <s v="&lt;p&gt;So here's how it helps:&lt;br /&gt;_x000a_-All the advantages of Pivot Tables:  groupings, calculated fields, totals, subtotals---whatever.  This substantially reduces the time in my shape phase.&lt;br /&gt;_x000a_-Presentation phase:  I like being 'dashboardy', but it takes quite a bit of time.  As I mentioned, normally I hard set it with vlookups, indirects, other stuff that typically requires quite a bit of set up both in the formulas and in the way you lay in the data.  &lt;/p&gt;_x000a_&lt;p&gt;Here's how I got started:&lt;br /&gt;_x000a_1.  Got data&lt;br /&gt;_x000a_2.  Made a really simple pivot table&lt;br /&gt;_x000a_3.  Went to another worksheet, hit '=', went over to the pivot sheet, clicked randomly, and started screwing around.  Seriously:  it's that easy.&lt;br /&gt;_x000a_4.  Using some data validation, &lt;/p&gt;_x000a_&lt;p&gt;I know this isn't anything all that impressive for your average Chandoo type, but for me it drastically reduces the time required to do some rather cool stuff.  I sort of envision making use of this for one of my ever growing list of reports that I have to do at work.  &lt;/p&gt;_x000a_&lt;p&gt;If anybody is like I was 2 weeks ago and thinking it would take a while to learn this well enough to do something useful with it, here's a quick POC of it:  &lt;/p&gt;_x000a_&lt;p&gt;http://dl.dropbox.com/u/1275899/cubssoxtwinscards1.xlsx&lt;/p&gt;_x000a_&lt;p&gt;Quick disclaimers:&lt;br /&gt;_x000a_1.  This was quick, I put no polish on it.&lt;br /&gt;_x000a_2.  The charts suck, I know.&lt;br /&gt;_x000a_3.  Teams and Era are data validation.  There's a total of 4 teams, but only room to display 3.&lt;br /&gt;_x000a_4.  You can peek at the original data.  I spent exactly 0 minutes with it, which is pretty impressive.  Prior to knowing a little bit about =getpivotdata, I'd probably had to have invested a little time in shaping that data up.  It's just the straight csvs from http://www.baseball-reference.com/&lt;br /&gt;_x000a_5.  You'll notice that the White Sox own all of you.  &lt;/p&gt;_x000a_&lt;p&gt;The only thing that I can't figure out thus far:  &lt;/p&gt;_x000a_&lt;p&gt;=GETPIVOTDATA(&quot;Wins&quot;,$A$3,&quot;Year&quot;,2009,&quot;Tm&quot;,&quot;Chicago Cubs&quot;,&quot;Year2&quot;,&quot;2000's&quot;)&lt;/p&gt;_x000a_&lt;p&gt;&quot;Wins&quot; =  Value field&lt;br /&gt;_x000a_A3 = is basically just the address of the pivot table as far as excel is concerned&lt;br /&gt;_x000a_Everything else = just the triangulation points that is used to look up the data.  &lt;/p&gt;_x000a_&lt;p&gt;&quot;Everything Else&quot; is dynamic.  I can manipulate that by referencing other cells.&lt;br /&gt;_x000a_So where b54 contains Text &quot;Chicago White Sox&quot;, the formula =GETPIVOTDATA(&quot;Wins&quot;,$A$3,&quot;Year&quot;,2009,&quot;Tm&quot;,b54,&quot;Year2&quot;,&quot;2000's&quot;) returns the number of wins for the Sox in 09.&lt;br /&gt;_x000a_Which is fantabulous.  &lt;/p&gt;_x000a_&lt;p&gt;But I can't seem do do the same with the Value field.  I've tried pointing it to B54 where B54 contains:&lt;br /&gt;_x000a_Losses&lt;br /&gt;_x000a_&quot;Losses&quot;&lt;/p&gt;_x000a_&lt;p&gt;So I can't seem to manipulate that with a reference.  If anybody has some ideas, do lemme know._x000a_&lt;/p&gt;_x000a_"/>
    <d v="2010-08-06T14:23:10"/>
    <n v="0"/>
    <x v="3"/>
    <x v="0"/>
    <b v="1"/>
    <x v="0"/>
    <n v="6"/>
    <n v="40394.57916666667"/>
    <n v="0"/>
    <n v="637"/>
    <d v="2010-08-06T00:00:00"/>
    <n v="0"/>
    <x v="2616"/>
  </r>
  <r>
    <n v="2653"/>
    <n v="1"/>
    <x v="658"/>
    <x v="2"/>
    <s v="&lt;p&gt;Try changing the shape of the Legend Box so that it is 2 Rows high or 2 Columns wide and correspondingly Narrower or shorter.&lt;br /&gt;_x000a_That should force the legend to wrap and should give you what you want._x000a_&lt;/p&gt;_x000a_"/>
    <d v="2010-08-06T14:23:23"/>
    <n v="0"/>
    <x v="3"/>
    <x v="1"/>
    <b v="1"/>
    <x v="1"/>
    <n v="6"/>
    <n v="40396.548611111109"/>
    <n v="5.0960648150066845E-2"/>
    <n v="638"/>
    <d v="2010-08-06T00:00:00"/>
    <s v="jade"/>
    <x v="2617"/>
  </r>
  <r>
    <n v="2654"/>
    <n v="1"/>
    <x v="658"/>
    <x v="408"/>
    <s v="&lt;p&gt;Thanks Hui!&lt;br /&gt;_x000a_It kind of works when I edit the legend width - just need to play around with the graph's width and placement. Thanks!_x000a_&lt;/p&gt;_x000a_"/>
    <d v="2010-08-06T15:46:33"/>
    <n v="0"/>
    <x v="4"/>
    <x v="0"/>
    <b v="1"/>
    <x v="0"/>
    <n v="6"/>
    <n v="40396.548611111109"/>
    <n v="0"/>
    <n v="638"/>
    <d v="2010-08-06T00:00:00"/>
    <n v="0"/>
    <x v="2618"/>
  </r>
  <r>
    <n v="2655"/>
    <n v="1"/>
    <x v="659"/>
    <x v="441"/>
    <s v="&lt;p&gt;How do you take an entire add-in, such as sparklines for excel, and put it in your personal.xls file?  I would like to keep all of my macros self-contained in my personal file and also move menu items from sparklines under my own custom menus.&lt;/p&gt;_x000a_&lt;p&gt;I have tried simply copying all of the modules, class modules, etc. and can't seem to get it to work.&lt;/p&gt;_x000a_&lt;p&gt;Thank you in advance!_x000a_&lt;/p&gt;_x000a_"/>
    <d v="2010-08-06T16:34:59"/>
    <n v="0"/>
    <x v="0"/>
    <x v="0"/>
    <b v="0"/>
    <x v="0"/>
    <n v="6"/>
    <n v="40396.69027777778"/>
    <n v="0"/>
    <n v="638"/>
    <d v="2010-08-06T00:00:00"/>
    <n v="0"/>
    <x v="2619"/>
  </r>
  <r>
    <n v="2656"/>
    <n v="1"/>
    <x v="660"/>
    <x v="438"/>
    <s v="&lt;p&gt;I have a sheet with a column for each month. The column contains both numbers and *.  I need to look down that column and show the value for the first cell that does not contain a *, for the current month.  (I should mention that cell N1 has the current date)&lt;/p&gt;_x000a_&lt;p&gt;I need another one that will display the name from colmn A for the first non * value in the correct month column.&lt;/p&gt;_x000a_&lt;p&gt;I also would not mind if these to values were concantenated into 1 cell, rather than using two formulas. &lt;/p&gt;_x000a_&lt;p&gt;Can't seem to figure this one out!&lt;/p&gt;_x000a_&lt;p&gt;Example:  For January I need to get Lisa in 1 cell and 3 in another cell.&lt;br /&gt;_x000a_          For February I need to get Jeff in 1 cell and 2 in another cell.&lt;/p&gt;_x000a_&lt;p&gt;Name.....January.....February&lt;br /&gt;_x000a_Jeff...........*................2&lt;br /&gt;_x000a_Tom..........*................*&lt;br /&gt;_x000a_Lisa..........3................1_x000a_&lt;/p&gt;_x000a_"/>
    <d v="2010-08-06T19:34:21"/>
    <n v="0"/>
    <x v="0"/>
    <x v="0"/>
    <b v="0"/>
    <x v="0"/>
    <n v="6"/>
    <n v="40396.81527777778"/>
    <n v="0"/>
    <n v="638"/>
    <d v="2010-08-06T00:00:00"/>
    <n v="0"/>
    <x v="2620"/>
  </r>
  <r>
    <n v="2657"/>
    <n v="1"/>
    <x v="637"/>
    <x v="438"/>
    <s v="&lt;p&gt;check out: http://www.vbaexpress.com/kb/getarticle.php?kb_id=379_x000a_&lt;/p&gt;_x000a_"/>
    <d v="2010-08-06T19:44:38"/>
    <n v="0"/>
    <x v="14"/>
    <x v="0"/>
    <b v="1"/>
    <x v="0"/>
    <n v="6"/>
    <n v="40389.557638888888"/>
    <n v="0"/>
    <n v="638"/>
    <d v="2010-08-06T00:00:00"/>
    <n v="0"/>
    <x v="2621"/>
  </r>
  <r>
    <n v="2658"/>
    <n v="1"/>
    <x v="660"/>
    <x v="2"/>
    <s v="&lt;p&gt;TPHeath&lt;/p&gt;_x000a_&lt;p&gt;For the first part try:&lt;br /&gt;_x000a_=INDEX(OFFSET($A:$A,0,MATCH(DATE(YEAR($N$1),MONTH($N$1),1),$B$1:$M$1,0)),SUMPRODUCT((OFFSET($A$2:$A$5,0,MATCH(DATE(YEAR($N$1),MONTH($N$1),1),$B$1:$M$1,0))&amp;lt;&amp;gt;&quot;*&quot;)*ROW(OFFSET($A$2:$A$5,0,MATCH(DATE(YEAR($N$1),MONTH($N$1),1),$B$1:$M$1,0)))))&lt;/p&gt;_x000a_&lt;p&gt;For the second question, have a go at this which will find the name:&lt;br /&gt;_x000a_=INDEX($A:$A,SUMPRODUCT((OFFSET($A$2:$A$5,0,MATCH(DATE(YEAR($N$1),MONTH($N$1),1),$B$1:$M$1,0))&amp;lt;&amp;gt;&quot;*&quot;)*ROW(OFFSET($A$2:$A$5,0,MATCH(DATE(YEAR($N$1),MONTH($N$1),1),$B$1:$M$1,0)))))&lt;/p&gt;_x000a_&lt;p&gt;I have assumed your data is in A1:M5_x000a_&lt;/p&gt;_x000a_"/>
    <d v="2010-08-07T02:05:20"/>
    <n v="0"/>
    <x v="1"/>
    <x v="1"/>
    <b v="1"/>
    <x v="1"/>
    <n v="7"/>
    <n v="40396.81527777778"/>
    <n v="0.27175925925985212"/>
    <n v="639"/>
    <d v="2010-08-07T00:00:00"/>
    <s v="tpheath"/>
    <x v="2622"/>
  </r>
  <r>
    <n v="2659"/>
    <n v="1"/>
    <x v="660"/>
    <x v="438"/>
    <s v="&lt;p&gt;Hui!&lt;/p&gt;_x000a_&lt;p&gt;Amazing!  Thank you so much for your response.  I think that I am missing something or doing something wrong.  I am getting and NA on both.  It appears that this is occuring when getting the month from N1.  I have typed the date in manually and also used the Today() formula.  Each time I get the same error.  I have tried to strip down the formula to just get the matching month and get the same error._x000a_&lt;/p&gt;_x000a_"/>
    <d v="2010-08-07T04:17:52"/>
    <n v="0"/>
    <x v="2"/>
    <x v="0"/>
    <b v="1"/>
    <x v="0"/>
    <n v="7"/>
    <n v="40396.81527777778"/>
    <n v="0"/>
    <n v="639"/>
    <d v="2010-08-07T00:00:00"/>
    <n v="0"/>
    <x v="2623"/>
  </r>
  <r>
    <n v="2660"/>
    <n v="1"/>
    <x v="660"/>
    <x v="2"/>
    <s v="&lt;p&gt;Where you have January, February in B1..M1&lt;br /&gt;_x000a_Change those to 1/1/2010, 1/2/2010 etc&lt;br /&gt;_x000a_Forgot to mention that_x000a_&lt;/p&gt;_x000a_"/>
    <d v="2010-08-07T05:04:35"/>
    <n v="0"/>
    <x v="3"/>
    <x v="1"/>
    <b v="1"/>
    <x v="1"/>
    <n v="7"/>
    <n v="40396.81527777778"/>
    <n v="0.39623842592118308"/>
    <n v="640"/>
    <d v="2010-08-07T00:00:00"/>
    <s v="tpheath"/>
    <x v="2624"/>
  </r>
  <r>
    <n v="2661"/>
    <n v="1"/>
    <x v="650"/>
    <x v="313"/>
    <s v="&lt;p&gt;Update:  the Value field can be changed dynamically by doing a concatenate of the cell with a &quot;&quot;.  &lt;/p&gt;_x000a_&lt;p&gt;I knew it musta been something like that.  &lt;/p&gt;_x000a_&lt;p&gt;=GETPIVOTDATA(&amp;lt;b&amp;gt;C70&amp;amp;&quot;&quot;&amp;lt;/b&amp;gt;,$A$3,&quot;Tm&quot;,&quot;Chicago Cubs&quot;,&quot;Year2&quot;,2010)_x000a_&lt;/p&gt;_x000a_"/>
    <d v="2010-08-07T14:26:03"/>
    <n v="0"/>
    <x v="4"/>
    <x v="0"/>
    <b v="1"/>
    <x v="0"/>
    <n v="7"/>
    <n v="40394.57916666667"/>
    <n v="0"/>
    <n v="640"/>
    <d v="2010-08-07T00:00:00"/>
    <n v="0"/>
    <x v="2625"/>
  </r>
  <r>
    <n v="2662"/>
    <n v="1"/>
    <x v="661"/>
    <x v="436"/>
    <s v="&lt;p&gt;What formula is applicable for adding to cells contaning one text &amp;amp; the other cell contaning number/date._x000a_&lt;/p&gt;_x000a_"/>
    <d v="2010-08-08T06:49:53"/>
    <n v="0"/>
    <x v="0"/>
    <x v="0"/>
    <b v="0"/>
    <x v="0"/>
    <n v="1"/>
    <n v="40398.28402777778"/>
    <n v="0"/>
    <n v="640"/>
    <d v="2010-08-08T00:00:00"/>
    <n v="0"/>
    <x v="2626"/>
  </r>
  <r>
    <n v="2663"/>
    <n v="1"/>
    <x v="661"/>
    <x v="163"/>
    <s v="&lt;p&gt;Hi bantu,&lt;/p&gt;_x000a_&lt;p&gt;If your text is in A1 and your date is in B1 then&lt;/p&gt;_x000a_&lt;p&gt;=A1&amp;amp;TEXT(B1,&quot; dd-mm-yyyy&quot;)&lt;/p&gt;_x000a_&lt;p&gt;Note the space between the first &quot; and dd so that this separates your text from your date_x000a_&lt;/p&gt;_x000a_"/>
    <d v="2010-08-08T08:41:24"/>
    <n v="0"/>
    <x v="1"/>
    <x v="0"/>
    <b v="1"/>
    <x v="0"/>
    <n v="1"/>
    <n v="40398.28402777778"/>
    <n v="0"/>
    <n v="640"/>
    <d v="2010-08-08T00:00:00"/>
    <n v="0"/>
    <x v="2627"/>
  </r>
  <r>
    <n v="2664"/>
    <n v="1"/>
    <x v="662"/>
    <x v="442"/>
    <s v="&lt;p&gt;Hi&lt;/p&gt;_x000a_&lt;p&gt;in one of the data viz files, password is protected, any chance, will you relax or do you facility to purchase some of the files on cost basis_x000a_&lt;/p&gt;_x000a_"/>
    <d v="2010-08-08T13:48:00"/>
    <n v="0"/>
    <x v="0"/>
    <x v="0"/>
    <b v="0"/>
    <x v="0"/>
    <n v="1"/>
    <n v="40398.574999999997"/>
    <n v="0"/>
    <n v="640"/>
    <d v="2010-08-08T00:00:00"/>
    <n v="0"/>
    <x v="2628"/>
  </r>
  <r>
    <n v="2665"/>
    <n v="1"/>
    <x v="662"/>
    <x v="0"/>
    <s v="&lt;p&gt;@Sankar.. All the files that I made are usually unprotected (or protected with a blank password). Any files made by others are usually protected (as per author's request). Can you tell me which file it is?_x000a_&lt;/p&gt;_x000a_"/>
    <d v="2010-08-09T01:13:52"/>
    <n v="0"/>
    <x v="1"/>
    <x v="0"/>
    <b v="1"/>
    <x v="0"/>
    <n v="2"/>
    <n v="40398.574999999997"/>
    <n v="0"/>
    <n v="640"/>
    <d v="2010-08-09T00:00:00"/>
    <n v="0"/>
    <x v="2629"/>
  </r>
  <r>
    <n v="2666"/>
    <n v="1"/>
    <x v="637"/>
    <x v="3"/>
    <s v="&lt;p&gt;That's really nice, a bit annoying for the end user but really nice !&lt;br /&gt;_x000a_I'll keep this in mind :-)&lt;/p&gt;_x000a_&lt;p&gt;Thanks a lot._x000a_&lt;/p&gt;_x000a_"/>
    <d v="2010-08-09T08:09:53"/>
    <n v="0"/>
    <x v="15"/>
    <x v="0"/>
    <b v="1"/>
    <x v="0"/>
    <n v="2"/>
    <n v="40389.557638888888"/>
    <n v="0"/>
    <n v="640"/>
    <d v="2010-08-09T00:00:00"/>
    <n v="0"/>
    <x v="2630"/>
  </r>
  <r>
    <n v="2667"/>
    <n v="1"/>
    <x v="663"/>
    <x v="443"/>
    <s v="&lt;p&gt;Is there an easy way of obtaining information on the pixel size of a range (say width and height of the area A1:B2 or a defined print area)?&lt;br /&gt;_x000a_Can it be done by means of a formula or does one need to resort to VBA?_x000a_&lt;/p&gt;_x000a_"/>
    <d v="2010-08-09T10:17:20"/>
    <n v="0"/>
    <x v="0"/>
    <x v="0"/>
    <b v="0"/>
    <x v="0"/>
    <n v="2"/>
    <n v="40399.428472222222"/>
    <n v="0"/>
    <n v="640"/>
    <d v="2010-08-09T00:00:00"/>
    <n v="0"/>
    <x v="2631"/>
  </r>
  <r>
    <n v="2668"/>
    <n v="1"/>
    <x v="663"/>
    <x v="2"/>
    <s v="&lt;p&gt;Ulrik&lt;br /&gt;_x000a_Draw a Rectangle on your worksheet, snapping it to the area you want to query with the Alt Drag method&lt;br /&gt;_x000a_Name it &quot;Rectangle 1&quot;&lt;br /&gt;_x000a_Copy the following code into a Macro Module&lt;br /&gt;_x000a_Then execute the macro ShpSize&lt;/p&gt;_x000a_&lt;pre&gt;&lt;code&gt;Sub ShpSize()_x000a__x000a_Obj = &amp;quot;Rectangle 1&amp;quot;_x000a_ActiveSheet.Shapes.Range(Obj).Select_x000a__x000a_Top = &amp;quot;Top = &amp;quot; + Str(Selection.ShapeRange.Top)_x000a_MsgBox Top_x000a__x000a_ShpHeight = Selection.ShapeRange.Top + Selection.ShapeRange.Height_x000a_Bottom = &amp;quot;Bottom = &amp;quot; + Str(ShpHeight)_x000a_MsgBox Bottom_x000a__x000a_Top = &amp;quot;Left = &amp;quot; + Str(Selection.ShapeRange.Left)_x000a_MsgBox Top_x000a__x000a_ShpWidth = Selection.ShapeRange.Left + Selection.ShapeRange.Width_x000a_TRight = &amp;quot;Right = &amp;quot; + Str(ShpWidth)_x000a_MsgBox TRight_x000a__x000a_End Sub&lt;/code&gt;&lt;/pre&gt;_x000a_"/>
    <d v="2010-08-09T11:12:38"/>
    <n v="0"/>
    <x v="1"/>
    <x v="1"/>
    <b v="1"/>
    <x v="1"/>
    <n v="2"/>
    <n v="40399.428472222222"/>
    <n v="3.8634259261016268E-2"/>
    <n v="641"/>
    <d v="2010-08-09T00:00:00"/>
    <s v="Ulrik Willemoes"/>
    <x v="2632"/>
  </r>
  <r>
    <n v="2669"/>
    <n v="1"/>
    <x v="664"/>
    <x v="444"/>
    <s v="&lt;p&gt;Dear Frnds,&lt;/p&gt;_x000a_&lt;p&gt;Question: whenever I print any sheet from excel to pdf format, the pdf pop up window automatically comes with the name of the Excel file from where I am giving the print command. I want the pdf pop up window should automatically take the pdf file name based on a cell value in the source file, instead of the source excel file name..can anyone help me..Thanks_x000a_&lt;/p&gt;_x000a_"/>
    <d v="2010-08-09T12:14:36"/>
    <n v="0"/>
    <x v="0"/>
    <x v="0"/>
    <b v="0"/>
    <x v="0"/>
    <n v="2"/>
    <n v="40399.509722222225"/>
    <n v="0"/>
    <n v="641"/>
    <d v="2010-08-09T00:00:00"/>
    <n v="0"/>
    <x v="2633"/>
  </r>
  <r>
    <n v="2670"/>
    <n v="1"/>
    <x v="662"/>
    <x v="442"/>
    <s v="&lt;p&gt;Dear Mr.Chandoo&lt;/p&gt;_x000a_&lt;p&gt;The file name is chandoo-pawel.xls&lt;/p&gt;_x000a_&lt;p&gt;Could you also guide me, some of your files are very exhaustive and did you publish any CD form on cost basis. or else, could you kindly advise me, whether advanced excel files are available in CD in market?&lt;/p&gt;_x000a_&lt;p&gt;Thanks for the understanding and stay safe&lt;/p&gt;_x000a_&lt;p&gt;Regards&lt;/p&gt;_x000a_&lt;p&gt;Siva._x000a_&lt;/p&gt;_x000a_"/>
    <d v="2010-08-09T12:44:23"/>
    <n v="0"/>
    <x v="2"/>
    <x v="0"/>
    <b v="1"/>
    <x v="0"/>
    <n v="2"/>
    <n v="40398.574999999997"/>
    <n v="0"/>
    <n v="641"/>
    <d v="2010-08-09T00:00:00"/>
    <n v="0"/>
    <x v="2634"/>
  </r>
  <r>
    <n v="2671"/>
    <n v="1"/>
    <x v="663"/>
    <x v="443"/>
    <s v="&lt;p&gt;OK - so VBA it is:-)&lt;/p&gt;_x000a_&lt;p&gt;Thanks for the reply Hui - the code works just fine!_x000a_&lt;/p&gt;_x000a_"/>
    <d v="2010-08-09T14:13:36"/>
    <n v="0"/>
    <x v="2"/>
    <x v="0"/>
    <b v="1"/>
    <x v="0"/>
    <n v="2"/>
    <n v="40399.428472222222"/>
    <n v="0"/>
    <n v="641"/>
    <d v="2010-08-09T00:00:00"/>
    <n v="0"/>
    <x v="2635"/>
  </r>
  <r>
    <n v="2672"/>
    <n v="1"/>
    <x v="660"/>
    <x v="438"/>
    <s v="&lt;p&gt;I made the change, but I am getting 0 for both formulas._x000a_&lt;/p&gt;_x000a_"/>
    <d v="2010-08-09T14:51:10"/>
    <n v="0"/>
    <x v="4"/>
    <x v="0"/>
    <b v="1"/>
    <x v="0"/>
    <n v="2"/>
    <n v="40396.81527777778"/>
    <n v="0"/>
    <n v="641"/>
    <d v="2010-08-09T00:00:00"/>
    <n v="0"/>
    <x v="2636"/>
  </r>
  <r>
    <n v="2673"/>
    <n v="1"/>
    <x v="660"/>
    <x v="2"/>
    <s v="&lt;p&gt;I posted dd/mm/yyyy as the month format but if you are using mm/dd/yyyy in your country did you try 1/1/2010, 2/1/2010 etc ?&lt;/p&gt;_x000a_&lt;p&gt;If still no joy can you post your workbook somewhere ?_x000a_&lt;/p&gt;_x000a_"/>
    <d v="2010-08-09T23:26:50"/>
    <n v="0"/>
    <x v="5"/>
    <x v="1"/>
    <b v="1"/>
    <x v="1"/>
    <n v="2"/>
    <n v="40396.81527777778"/>
    <n v="3.161689814813144"/>
    <n v="642"/>
    <d v="2010-08-09T00:00:00"/>
    <s v="tpheath"/>
    <x v="2637"/>
  </r>
  <r>
    <n v="2674"/>
    <n v="1"/>
    <x v="662"/>
    <x v="0"/>
    <s v="&lt;p&gt;that file is prepared by Pawel for a contest we did on chandoo.org. You are free to use the file as long as you attribute the author and do not use it for commercial purposes. In case you want to use it as a template in your organization or something, you can get in touch with Pawel (I will send his email id to you)._x000a_&lt;/p&gt;_x000a_"/>
    <d v="2010-08-10T08:29:56"/>
    <n v="0"/>
    <x v="3"/>
    <x v="0"/>
    <b v="1"/>
    <x v="0"/>
    <n v="3"/>
    <n v="40398.574999999997"/>
    <n v="0"/>
    <n v="642"/>
    <d v="2010-08-10T00:00:00"/>
    <n v="0"/>
    <x v="2638"/>
  </r>
  <r>
    <n v="2675"/>
    <n v="1"/>
    <x v="665"/>
    <x v="408"/>
    <s v="&lt;p&gt;Does anyone know if it is possible to combine different chart types? (i.e. a filled radar chart in the back of a normal radar chart?)&lt;/p&gt;_x000a_&lt;p&gt;I try combing a filled radar chart with a regular one (by pasting it into it) and the last chart to paste is what chart type they all follow. &lt;/p&gt;_x000a_&lt;p&gt;I could manually have two charts (one with no fill to be transparent to see through, but just wondering. Thanks!_x000a_&lt;/p&gt;_x000a_"/>
    <d v="2010-08-10T13:06:51"/>
    <n v="0"/>
    <x v="0"/>
    <x v="0"/>
    <b v="0"/>
    <x v="0"/>
    <n v="3"/>
    <n v="40400.54583333333"/>
    <n v="0"/>
    <n v="642"/>
    <d v="2010-08-10T00:00:00"/>
    <n v="0"/>
    <x v="2639"/>
  </r>
  <r>
    <n v="2676"/>
    <n v="1"/>
    <x v="665"/>
    <x v="313"/>
    <s v="&lt;p&gt;Do you have an example of what you're trying to do?_x000a_&lt;/p&gt;_x000a_"/>
    <d v="2010-08-10T13:38:21"/>
    <n v="0"/>
    <x v="1"/>
    <x v="0"/>
    <b v="1"/>
    <x v="0"/>
    <n v="3"/>
    <n v="40400.54583333333"/>
    <n v="0"/>
    <n v="642"/>
    <d v="2010-08-10T00:00:00"/>
    <n v="0"/>
    <x v="2640"/>
  </r>
  <r>
    <n v="2677"/>
    <n v="1"/>
    <x v="666"/>
    <x v="445"/>
    <s v="&lt;p&gt;Hi,&lt;br /&gt;_x000a_I'm working in a macro, and in the SelectionChange procedure, the following code&lt;/p&gt;_x000a_&lt;p&gt;ActiveCell.Select&lt;br /&gt;_x000a_Selection.Copy&lt;br /&gt;_x000a_Range(&quot;AG44&quot;).PasteSpecial _&lt;br /&gt;_x000a_Paste:=xlValues, Operation:=xlNone, SkipBlanks:= _&lt;br /&gt;_x000a_False, Transpose:=False&lt;/p&gt;_x000a_&lt;p&gt;is copying the value of the selected cell to an specific cell. How is it possible to de-select the activecell?&lt;/p&gt;_x000a_&lt;p&gt;Thanks_x000a_&lt;/p&gt;_x000a_"/>
    <d v="2010-08-10T13:54:08"/>
    <n v="0"/>
    <x v="0"/>
    <x v="0"/>
    <b v="0"/>
    <x v="0"/>
    <n v="3"/>
    <n v="40400.57916666667"/>
    <n v="0"/>
    <n v="642"/>
    <d v="2010-08-10T00:00:00"/>
    <n v="0"/>
    <x v="2641"/>
  </r>
  <r>
    <n v="2678"/>
    <n v="1"/>
    <x v="666"/>
    <x v="2"/>
    <s v="&lt;p&gt;add this line after your Paste line&lt;/p&gt;_x000a_&lt;p&gt;Application.CutCopyMode = False_x000a_&lt;/p&gt;_x000a_"/>
    <d v="2010-08-10T13:57:58"/>
    <n v="0"/>
    <x v="1"/>
    <x v="1"/>
    <b v="1"/>
    <x v="1"/>
    <n v="3"/>
    <n v="40400.57916666667"/>
    <n v="2.7546296259970404E-3"/>
    <n v="643"/>
    <d v="2010-08-10T00:00:00"/>
    <s v="mgarciadelacruz"/>
    <x v="2642"/>
  </r>
  <r>
    <n v="2679"/>
    <n v="1"/>
    <x v="665"/>
    <x v="2"/>
    <s v="&lt;p&gt;Some chart types can be combined, like Columns and Lines&lt;/p&gt;_x000a_&lt;p&gt;With others put one in front of the other&lt;br /&gt;_x000a_Make the front ones Chart Area and Plot Area transparent&lt;br /&gt;_x000a_You can use snap (Alt Drag) to cell corners when placing to make them the same size if required_x000a_&lt;/p&gt;_x000a_"/>
    <d v="2010-08-10T14:01:07"/>
    <n v="0"/>
    <x v="2"/>
    <x v="1"/>
    <b v="1"/>
    <x v="1"/>
    <n v="3"/>
    <n v="40400.54583333333"/>
    <n v="3.8275462968158536E-2"/>
    <n v="644"/>
    <d v="2010-08-10T00:00:00"/>
    <s v="jade"/>
    <x v="2643"/>
  </r>
  <r>
    <n v="2680"/>
    <n v="1"/>
    <x v="666"/>
    <x v="445"/>
    <s v="&lt;p&gt;It worked!&lt;/p&gt;_x000a_&lt;p&gt;Thanks a lot for your quick answer_x000a_&lt;/p&gt;_x000a_"/>
    <d v="2010-08-10T14:13:14"/>
    <n v="0"/>
    <x v="2"/>
    <x v="0"/>
    <b v="1"/>
    <x v="0"/>
    <n v="3"/>
    <n v="40400.57916666667"/>
    <n v="0"/>
    <n v="644"/>
    <d v="2010-08-10T00:00:00"/>
    <n v="0"/>
    <x v="2644"/>
  </r>
  <r>
    <n v="2681"/>
    <n v="1"/>
    <x v="665"/>
    <x v="408"/>
    <s v="&lt;p&gt;I figured it out accidentally! &lt;/p&gt;_x000a_&lt;p&gt;When combining different chart types by pasting into another, it will take the chart type of the chart you are pasting and change the original. BUT you can select specific data series and change the chart type. &lt;/p&gt;_x000a_&lt;p&gt;It works with filled radar graphs and radar graphs.&lt;/p&gt;_x000a_&lt;p&gt;I will keep in mind the snap to cell corner technique, thanks!_x000a_&lt;/p&gt;_x000a_"/>
    <d v="2010-08-10T16:01:26"/>
    <n v="0"/>
    <x v="3"/>
    <x v="0"/>
    <b v="1"/>
    <x v="0"/>
    <n v="3"/>
    <n v="40400.54583333333"/>
    <n v="0"/>
    <n v="644"/>
    <d v="2010-08-10T00:00:00"/>
    <n v="0"/>
    <x v="2645"/>
  </r>
  <r>
    <n v="2682"/>
    <n v="1"/>
    <x v="667"/>
    <x v="405"/>
    <s v="&lt;p&gt;Hi,&lt;/p&gt;_x000a_&lt;p&gt;I tried accesssing and getting data from the web onto excel using the web query,&lt;/p&gt;_x000a_&lt;p&gt;But I am getting the following error,&quot;&quot;File cannot be opened because: Use of default namespace declaration attribute in DTD not supported.&quot; Please tell me how to fix the error.&lt;br /&gt;_x000a_Thanks&lt;/p&gt;_x000a_&lt;p&gt;Dilishan_x000a_&lt;/p&gt;_x000a_"/>
    <d v="2010-08-10T20:42:55"/>
    <n v="0"/>
    <x v="0"/>
    <x v="0"/>
    <b v="0"/>
    <x v="0"/>
    <n v="3"/>
    <n v="40400.862500000003"/>
    <n v="0"/>
    <n v="644"/>
    <d v="2010-08-10T00:00:00"/>
    <n v="0"/>
    <x v="2646"/>
  </r>
  <r>
    <n v="2683"/>
    <n v="1"/>
    <x v="660"/>
    <x v="438"/>
    <s v="&lt;p&gt;I changed the date format to English UK so that the dates were formatted the same.  Still had same issue.  I have posted the workbook here: http://docs.google.com/leaf?id=0BxhVKid9p8IBOGE5OGU3NTUtNjA2ZS00NmJlLWE0M2EtZWZlNTE2MDYwMDI4&amp;amp;sort=name&amp;amp;layout=list&amp;amp;num=50&lt;/p&gt;_x000a_&lt;p&gt;The main goal is to look into the current month column (and this will be used in multiple years) and copy the name and numbers of those not listed with a * to a new list.  This list won't be on this sheet, it will be elsewhere, but I can easily change the reference.  I also can't do a whole lot to modify this sheet, as it is another departments and I am just trying to pull information off of it. &lt;/p&gt;_x000a_&lt;p&gt;You should have edit access, and not need any password to access the file.  &lt;/p&gt;_x000a_&lt;p&gt;I appreciate your help.  I know this takes time for you to think about and look at._x000a_&lt;/p&gt;_x000a_"/>
    <d v="2010-08-11T12:52:14"/>
    <n v="0"/>
    <x v="6"/>
    <x v="0"/>
    <b v="1"/>
    <x v="0"/>
    <n v="4"/>
    <n v="40396.81527777778"/>
    <n v="0"/>
    <n v="644"/>
    <d v="2010-08-11T00:00:00"/>
    <n v="0"/>
    <x v="2647"/>
  </r>
  <r>
    <n v="2684"/>
    <n v="1"/>
    <x v="668"/>
    <x v="313"/>
    <s v="&lt;p&gt;So I've decided to join the darkside and ummm...actually learn some vba.  I'm not real excited about it, but it kinda has to be done.  It's not like this is my first time picking up some programming or even a little VBA, but it's been a while, so I'm basically starting from scratch.&lt;/p&gt;_x000a_&lt;p&gt;I'm kind of a 'learn by example' kind of guy, so if you've got a couple of short snippets of vba that do something---anything, please share.  Even if it's rudimentary, I could use it just for picking up little bits and pieces.  &lt;/p&gt;_x000a_&lt;p&gt;As an example:&lt;br /&gt;_x000a_------&lt;br /&gt;_x000a_Sub testingsomestuff()&lt;br /&gt;_x000a_Dim testing As Integer&lt;br /&gt;_x000a_testing = ActiveCell.FormulaR1C1&lt;/p&gt;_x000a_&lt;p&gt;If testing &amp;lt; 8 Then&lt;br /&gt;_x000a_    MsgBox (&quot;You're screwed&quot;)&lt;br /&gt;_x000a_End If&lt;/p&gt;_x000a_&lt;p&gt;If testing &amp;gt; 8 Then&lt;br /&gt;_x000a_    MsgBox (&quot;All good&quot;)&lt;br /&gt;_x000a_End If&lt;/p&gt;_x000a_&lt;p&gt;End Sub&lt;br /&gt;_x000a_---  &lt;/p&gt;_x000a_&lt;p&gt;Only marginally more complicated than &quot;hello world&quot;.  Compares your selected sell to the 8.  Why 8 you ask?  I have no idea._x000a_&lt;/p&gt;_x000a_"/>
    <d v="2010-08-11T13:03:00"/>
    <n v="0"/>
    <x v="0"/>
    <x v="0"/>
    <b v="0"/>
    <x v="0"/>
    <n v="4"/>
    <n v="40401.543749999997"/>
    <n v="0"/>
    <n v="644"/>
    <d v="2010-08-11T00:00:00"/>
    <n v="0"/>
    <x v="2648"/>
  </r>
  <r>
    <n v="2685"/>
    <n v="1"/>
    <x v="668"/>
    <x v="2"/>
    <s v="&lt;p&gt;Dan_I&lt;br /&gt;_x000a_Diving in is the best way to learn, especially if you have a project to aim for&lt;/p&gt;_x000a_&lt;p&gt;A few Suggestions&lt;/p&gt;_x000a_&lt;p&gt;- Write small bits of code and test&lt;br /&gt;_x000a_- Dont forget about all possibilities for a variable, in your example testing could = 8&lt;br /&gt;_x000a_- Use Google and sites like this, no need to waste hours looking to reinvent the wheel&lt;br /&gt;_x000a_- If you see new idea, code or algorithms, study them and pull them apart until you understand what is going on, better to learn from others than rely on them blindly&lt;br /&gt;_x000a_- Ask for help, we actually do enjoy helping&lt;br /&gt;_x000a_- When posting code here put a ` around (before &amp;amp; after) the code its the button under ~, that way it maintains its indents&lt;br /&gt;_x000a_- Try not to use fixed values as it limits your freedom down the track&lt;br /&gt;_x000a_- Use Comments to remind yourself and document your code&lt;/p&gt;_x000a_&lt;pre&gt;&lt;code&gt;Sub testingsomestuff()_x000a__x000a_TestVal = 8 &amp;#39;What I am testing for_x000a__x000a_If [A1] &amp;lt; TestVal Then_x000a_    MsgBox (&amp;quot;You&amp;#39;re screwed&amp;quot;) &amp;#39;If its less than my test value do this_x000a_ElseIf [A1] &amp;gt; TestVal Then_x000a_    MsgBox (&amp;quot;All good&amp;quot;)  &amp;#39;If its greater than my test value do this_x000a_Else_x000a_    MsgBox (&amp;quot;Dont forget it could be 8&amp;quot;) &amp;#39;= my test value_x000a_End If_x000a__x000a_End Sub&lt;/code&gt;&lt;/pre&gt;_x000a_"/>
    <d v="2010-08-11T13:19:11"/>
    <n v="0"/>
    <x v="1"/>
    <x v="1"/>
    <b v="1"/>
    <x v="1"/>
    <n v="4"/>
    <n v="40401.543749999997"/>
    <n v="1.1238425926421769E-2"/>
    <n v="645"/>
    <d v="2010-08-11T00:00:00"/>
    <s v="dan_l"/>
    <x v="2649"/>
  </r>
  <r>
    <n v="2686"/>
    <n v="1"/>
    <x v="667"/>
    <x v="2"/>
    <s v="&lt;p&gt;I've never seen that one,&lt;br /&gt;_x000a_Which web site ?_x000a_&lt;/p&gt;_x000a_"/>
    <d v="2010-08-11T13:26:17"/>
    <n v="0"/>
    <x v="1"/>
    <x v="1"/>
    <b v="1"/>
    <x v="1"/>
    <n v="4"/>
    <n v="40400.862500000003"/>
    <n v="0.69741898147913162"/>
    <n v="646"/>
    <d v="2010-08-11T00:00:00"/>
    <s v="dilishan"/>
    <x v="2650"/>
  </r>
  <r>
    <n v="2687"/>
    <n v="1"/>
    <x v="669"/>
    <x v="360"/>
    <s v="&lt;p&gt;Need help in generating excel based donut/pie chart.&lt;/p&gt;_x000a_&lt;p&gt;Here is sample data:&lt;/p&gt;_x000a_&lt;p&gt;Hw1, English,completed,due date 15-Aug-2010&lt;br /&gt;_x000a_Hw2, Math,pending,due date 15-Aug-2010&lt;br /&gt;_x000a_Hw3, Math,completed,due date 15-Aug-2010&lt;br /&gt;_x000a_Hw4, Science,completed,due date 20-Aug-2010&lt;br /&gt;_x000a_Hw5, English,pending,due date 15-Aug-2010&lt;br /&gt;_x000a_Hw6, Science,pending,due date 15-Aug-2010&lt;br /&gt;_x000a_Hw7, Science,completed, due date 20-Aug-2010&lt;br /&gt;_x000a_Hw8, Science,pending,due date 20-Aug-2010&lt;br /&gt;_x000a_Hw9, English,completed, pending,due date 15-Aug-2010&lt;br /&gt;_x000a_Hw10, Math,pending,due date 20-Aug-2010&lt;/p&gt;_x000a_&lt;p&gt;Chart should present,&lt;br /&gt;_x000a_-Outer circle --&amp;gt; Total Count of each category with Label (English, Math or Science)&lt;br /&gt;_x000a_-Middle circle --&amp;gt; Total Count of each category completed with due date&lt;br /&gt;_x000a_-Inner circle --&amp;gt; Total Count of each category pending with due date&lt;/p&gt;_x000a_&lt;p&gt;And possible expansion of chart to include other categories in inner-most circle.&lt;/p&gt;_x000a_&lt;p&gt;Appreciate feedback._x000a_&lt;/p&gt;_x000a_"/>
    <d v="2010-08-11T16:40:19"/>
    <n v="0"/>
    <x v="0"/>
    <x v="0"/>
    <b v="0"/>
    <x v="0"/>
    <n v="4"/>
    <n v="40401.694444444445"/>
    <n v="0"/>
    <n v="646"/>
    <d v="2010-08-11T00:00:00"/>
    <n v="0"/>
    <x v="2651"/>
  </r>
  <r>
    <n v="2688"/>
    <n v="1"/>
    <x v="667"/>
    <x v="405"/>
    <s v="&lt;p&gt;hi. The site is Gocompare. &lt;/p&gt;_x000a_&lt;p&gt;CAn I have your email so that I can send it to your personal email for you to have a look at it..&lt;/p&gt;_x000a_&lt;p&gt;I need to fix this error&lt;/p&gt;_x000a_&lt;p&gt;Thanks,&lt;/p&gt;_x000a_&lt;p&gt;D_x000a_&lt;/p&gt;_x000a_"/>
    <d v="2010-08-11T18:01:51"/>
    <n v="0"/>
    <x v="2"/>
    <x v="0"/>
    <b v="1"/>
    <x v="0"/>
    <n v="4"/>
    <n v="40400.862500000003"/>
    <n v="0"/>
    <n v="646"/>
    <d v="2010-08-11T00:00:00"/>
    <n v="0"/>
    <x v="2652"/>
  </r>
  <r>
    <n v="2689"/>
    <n v="1"/>
    <x v="668"/>
    <x v="405"/>
    <s v="&lt;p&gt;This is good..Even I would like to learn Excel VBA. Thanks_x000a_&lt;/p&gt;_x000a_"/>
    <d v="2010-08-11T19:57:47"/>
    <n v="0"/>
    <x v="2"/>
    <x v="0"/>
    <b v="1"/>
    <x v="0"/>
    <n v="4"/>
    <n v="40401.543749999997"/>
    <n v="0"/>
    <n v="646"/>
    <d v="2010-08-11T00:00:00"/>
    <n v="0"/>
    <x v="2653"/>
  </r>
  <r>
    <n v="2690"/>
    <n v="1"/>
    <x v="670"/>
    <x v="437"/>
    <s v="&lt;p&gt;Because I am unfortunately using Excel as a database, I have been running into some cases where I need to reference a cells Formula. If I can only due this in VBA I would need to create a user defined formula. Show formula will not work because I need to adjust the formula thru offset and other functions. Or I have a Array which depending on the reference I need the formula (with Cell reference) for a given reference to populate a cell either relatively or absolutely. &lt;/p&gt;_x000a_&lt;p&gt;So if Cell A11 in Tab &quot;First&quot;, has the formula 'Second'!AC11*'Second'!AD11, how would I get say B11 to return'Second'!AC11*'Second'!AD11._x000a_&lt;/p&gt;_x000a_"/>
    <d v="2010-08-11T20:39:23"/>
    <n v="0"/>
    <x v="0"/>
    <x v="0"/>
    <b v="0"/>
    <x v="0"/>
    <n v="4"/>
    <n v="40401.86041666667"/>
    <n v="0"/>
    <n v="646"/>
    <d v="2010-08-11T00:00:00"/>
    <n v="0"/>
    <x v="2654"/>
  </r>
  <r>
    <n v="2691"/>
    <n v="1"/>
    <x v="670"/>
    <x v="2"/>
    <s v="&lt;p&gt;Collock&lt;br /&gt;_x000a_In cell B11 you can either put &lt;/p&gt;_x000a_&lt;p&gt;=Second!AC11*Second!AD11&lt;br /&gt;_x000a_or&lt;br /&gt;_x000a_=A11_x000a_&lt;/p&gt;_x000a_"/>
    <d v="2010-08-12T00:16:32"/>
    <n v="0"/>
    <x v="1"/>
    <x v="1"/>
    <b v="1"/>
    <x v="1"/>
    <n v="5"/>
    <n v="40401.86041666667"/>
    <n v="0.15106481481052469"/>
    <n v="647"/>
    <d v="2010-08-12T00:00:00"/>
    <s v="Collock"/>
    <x v="2655"/>
  </r>
  <r>
    <n v="2692"/>
    <n v="1"/>
    <x v="669"/>
    <x v="2"/>
    <s v="&lt;p&gt;Have a look at:&lt;br /&gt;_x000a_http://rapidshare.com/files/412427530/School_Donut_Chart.xlsx.html&lt;/p&gt;_x000a_&lt;p&gt;By the way HW9 has both Completed and Pending ?_x000a_&lt;/p&gt;_x000a_"/>
    <d v="2010-08-12T00:38:53"/>
    <n v="0"/>
    <x v="1"/>
    <x v="1"/>
    <b v="1"/>
    <x v="1"/>
    <n v="5"/>
    <n v="40401.694444444445"/>
    <n v="0.33255787036614493"/>
    <n v="648"/>
    <d v="2010-08-12T00:00:00"/>
    <s v="Excel_Kid"/>
    <x v="2656"/>
  </r>
  <r>
    <n v="2693"/>
    <n v="1"/>
    <x v="660"/>
    <x v="2"/>
    <s v="&lt;p&gt;I'm getting an error when I put the above &quot;docs.google...&quot; link into a browser:&lt;/p&gt;_x000a_&lt;p&gt;Sorry, the page (or document) you have requested is not available._x000a_&lt;/p&gt;_x000a_"/>
    <d v="2010-08-12T00:41:21"/>
    <n v="0"/>
    <x v="7"/>
    <x v="1"/>
    <b v="1"/>
    <x v="1"/>
    <n v="5"/>
    <n v="40396.81527777778"/>
    <n v="5.2134374999950523"/>
    <n v="649"/>
    <d v="2010-08-12T00:00:00"/>
    <s v="tpheath"/>
    <x v="2657"/>
  </r>
  <r>
    <n v="2694"/>
    <n v="1"/>
    <x v="668"/>
    <x v="313"/>
    <s v="&lt;p&gt;Ok, for my next trick:  &lt;/p&gt;_x000a_&lt;p&gt;Problem:&lt;br /&gt;_x000a_SAP is a pain.  Some of it's reports are unreliable in terms of output.  Frequently, field names are garbled which requires extra steps prior to importing it into access, which is a prerequisite for ultimately getting it into Excel.  &lt;/p&gt;_x000a_&lt;p&gt;Solution:&lt;br /&gt;_x000a_http://www.codeforexcelandoutlook.com/excel-vba/write-values-to-a-header-row/&lt;/p&gt;_x000a_&lt;p&gt;I got sum learning to do...._x000a_&lt;/p&gt;_x000a_"/>
    <d v="2010-08-12T03:07:35"/>
    <n v="0"/>
    <x v="3"/>
    <x v="0"/>
    <b v="1"/>
    <x v="0"/>
    <n v="5"/>
    <n v="40401.543749999997"/>
    <n v="0"/>
    <n v="649"/>
    <d v="2010-08-12T00:00:00"/>
    <n v="0"/>
    <x v="2658"/>
  </r>
  <r>
    <n v="2695"/>
    <n v="1"/>
    <x v="668"/>
    <x v="2"/>
    <s v="&lt;p&gt;Can you post a sample of the SAP output file somewhere&lt;br /&gt;_x000a_make sure it has no identifying data_x000a_&lt;/p&gt;_x000a_"/>
    <d v="2010-08-12T03:14:52"/>
    <n v="0"/>
    <x v="4"/>
    <x v="1"/>
    <b v="1"/>
    <x v="1"/>
    <n v="5"/>
    <n v="40401.543749999997"/>
    <n v="0.59157407407474238"/>
    <n v="650"/>
    <d v="2010-08-12T00:00:00"/>
    <s v="dan_l"/>
    <x v="2659"/>
  </r>
  <r>
    <n v="2696"/>
    <n v="1"/>
    <x v="667"/>
    <x v="2"/>
    <s v="&lt;p&gt;D&lt;br /&gt;_x000a_Having a quick look at the site it is quite possible that the pages related to quotes are being generated and displayed in adobe in which case you won't be able to link to data on those pages.&lt;/p&gt;_x000a_&lt;p&gt;I was able to link to several of the prepoulated data tables, Home Phones, Broadband etc.&lt;/p&gt;_x000a_&lt;p&gt;is there a particular page that you want data off?_x000a_&lt;/p&gt;_x000a_"/>
    <d v="2010-08-12T03:58:57"/>
    <n v="0"/>
    <x v="3"/>
    <x v="1"/>
    <b v="1"/>
    <x v="1"/>
    <n v="5"/>
    <n v="40400.862500000003"/>
    <n v="1.3034374999988358"/>
    <n v="651"/>
    <d v="2010-08-12T00:00:00"/>
    <s v="dilishan"/>
    <x v="2660"/>
  </r>
  <r>
    <n v="2697"/>
    <n v="4"/>
    <x v="0"/>
    <x v="446"/>
    <s v="&lt;p&gt;Hello everyone,&lt;/p&gt;_x000a_&lt;p&gt;I am jagdish from Mumbai and i work as analyst. I really like this website and follow the feed to learn excel more and use them practically.&lt;/p&gt;_x000a_&lt;p&gt;I am very thankful to Chandoo for creating this website.&lt;/p&gt;_x000a_&lt;p&gt;regards,_x000a_&lt;/p&gt;_x000a_"/>
    <d v="2010-08-12T08:57:35"/>
    <n v="0"/>
    <x v="62"/>
    <x v="0"/>
    <b v="1"/>
    <x v="0"/>
    <n v="5"/>
    <n v="40019.929861111108"/>
    <n v="0"/>
    <n v="651"/>
    <d v="2010-08-12T00:00:00"/>
    <n v="0"/>
    <x v="2661"/>
  </r>
  <r>
    <n v="2698"/>
    <n v="1"/>
    <x v="664"/>
    <x v="2"/>
    <s v="&lt;p&gt;When you say &quot;print to PDF File&quot; are you using:&lt;br /&gt;_x000a_1. Adobe Acrobat;&lt;br /&gt;_x000a_2. Excel Save As PDF;&lt;br /&gt;_x000a_3. Print to PDF (Excel 2007) or&lt;br /&gt;_x000a_4. Some other way ?&lt;/p&gt;_x000a_&lt;p&gt;Which Sheet/Cell has the file name?_x000a_&lt;/p&gt;_x000a_"/>
    <d v="2010-08-12T10:56:12"/>
    <n v="0"/>
    <x v="1"/>
    <x v="1"/>
    <b v="1"/>
    <x v="1"/>
    <n v="5"/>
    <n v="40399.509722222225"/>
    <n v="2.9459722222163691"/>
    <n v="652"/>
    <d v="2010-08-12T00:00:00"/>
    <s v="plannervenkat"/>
    <x v="2662"/>
  </r>
  <r>
    <n v="2699"/>
    <n v="1"/>
    <x v="669"/>
    <x v="360"/>
    <s v="&lt;p&gt;Hui&lt;br /&gt;_x000a_Thank you. Hw9 should be completed.&lt;br /&gt;_x000a_BTW excel donut has only one outer circle. Inner circles for completed &amp;amp; pending seems missing :-(  as there is no data in columns J &amp;amp; K. Can you please assist further to populate those data's and inner donut circles._x000a_&lt;/p&gt;_x000a_"/>
    <d v="2010-08-12T13:09:26"/>
    <n v="0"/>
    <x v="2"/>
    <x v="0"/>
    <b v="1"/>
    <x v="0"/>
    <n v="5"/>
    <n v="40401.694444444445"/>
    <n v="0"/>
    <n v="652"/>
    <d v="2010-08-12T00:00:00"/>
    <n v="0"/>
    <x v="2663"/>
  </r>
  <r>
    <n v="2700"/>
    <n v="1"/>
    <x v="669"/>
    <x v="2"/>
    <s v="&lt;p&gt;Sounds like your using a pre 2007 version of excel as I used Sumifs in those cells&lt;br /&gt;_x000a_To fix, copy this formula to J9:&lt;br /&gt;_x000a_&lt;code&gt;=+SUMPRODUCT(1*($B$1:$B$10=$H9)*($C$1:$C$10=J$8))&lt;/code&gt;&lt;br /&gt;_x000a_and copy down and across to K11_x000a_&lt;/p&gt;_x000a_"/>
    <d v="2010-08-12T13:22:48"/>
    <n v="0"/>
    <x v="3"/>
    <x v="1"/>
    <b v="1"/>
    <x v="1"/>
    <n v="5"/>
    <n v="40401.694444444445"/>
    <n v="0.86305555555736646"/>
    <n v="653"/>
    <d v="2010-08-12T00:00:00"/>
    <s v="Excel_Kid"/>
    <x v="2664"/>
  </r>
  <r>
    <n v="2701"/>
    <n v="1"/>
    <x v="669"/>
    <x v="360"/>
    <s v="&lt;p&gt;Hui&lt;/p&gt;_x000a_&lt;p&gt;Thank you. &lt;/p&gt;_x000a_&lt;p&gt;I see donut chart but for better readability purposes can we please try categories with different options like :&lt;br /&gt;_x000a_- Leave outer circle with -no- color for english, math and science but label them with their total count&lt;br /&gt;_x000a_- Use green color for inner circle for completed with count in each subject category, and&lt;br /&gt;_x000a_- Use red color for inner-most circle for pending with count in each subject category.&lt;/p&gt;_x000a_&lt;p&gt;To learn more about these donut charts, can you please suggest any websites for examples to refer in future._x000a_&lt;/p&gt;_x000a_"/>
    <d v="2010-08-12T13:34:10"/>
    <n v="0"/>
    <x v="4"/>
    <x v="0"/>
    <b v="1"/>
    <x v="0"/>
    <n v="5"/>
    <n v="40401.694444444445"/>
    <n v="0"/>
    <n v="653"/>
    <d v="2010-08-12T00:00:00"/>
    <n v="0"/>
    <x v="2665"/>
  </r>
  <r>
    <n v="2702"/>
    <n v="1"/>
    <x v="669"/>
    <x v="2"/>
    <s v="&lt;p&gt;You can right click on the rings and change the Data Label and Data Series properties to suit&lt;/p&gt;_x000a_&lt;p&gt;A good web sites for charts is:&lt;/p&gt;_x000a_&lt;p&gt;http://peltiertech.com/Excel/Charts/_x000a_&lt;/p&gt;_x000a_"/>
    <d v="2010-08-12T13:43:55"/>
    <n v="0"/>
    <x v="5"/>
    <x v="1"/>
    <b v="1"/>
    <x v="1"/>
    <n v="5"/>
    <n v="40401.694444444445"/>
    <n v="0.87771990741021"/>
    <n v="654"/>
    <d v="2010-08-12T00:00:00"/>
    <s v="Excel_Kid"/>
    <x v="2666"/>
  </r>
  <r>
    <n v="2703"/>
    <n v="1"/>
    <x v="669"/>
    <x v="360"/>
    <s v="&lt;p&gt;Hui&lt;br /&gt;_x000a_Thank you. Will try and post you updates._x000a_&lt;/p&gt;_x000a_"/>
    <d v="2010-08-12T14:34:13"/>
    <n v="0"/>
    <x v="6"/>
    <x v="0"/>
    <b v="1"/>
    <x v="0"/>
    <n v="5"/>
    <n v="40401.694444444445"/>
    <n v="0"/>
    <n v="654"/>
    <d v="2010-08-12T00:00:00"/>
    <n v="0"/>
    <x v="2667"/>
  </r>
  <r>
    <n v="2704"/>
    <n v="1"/>
    <x v="660"/>
    <x v="438"/>
    <s v="&lt;p&gt;Sorry, give this a try:&lt;br /&gt;_x000a_http://docs.google.com/uc?id=0BxhVKid9p8IBOGE5OGU3NTUtNjA2ZS00NmJlLWE0M2EtZWZlNTE2MDYwMDI4&amp;amp;export=download&amp;amp;authkey=CMvXxYMI&amp;amp;hl=en&lt;/p&gt;_x000a_&lt;p&gt;If this does not work, I could provide me email address, you can email me and I can reply with the document._x000a_&lt;/p&gt;_x000a_"/>
    <d v="2010-08-12T16:57:01"/>
    <n v="0"/>
    <x v="8"/>
    <x v="0"/>
    <b v="1"/>
    <x v="0"/>
    <n v="5"/>
    <n v="40396.81527777778"/>
    <n v="0"/>
    <n v="654"/>
    <d v="2010-08-12T00:00:00"/>
    <n v="0"/>
    <x v="2668"/>
  </r>
  <r>
    <n v="2705"/>
    <n v="1"/>
    <x v="671"/>
    <x v="447"/>
    <s v="&lt;p&gt;I just followed the steps to create a mortgage calculator - Awesome, thank you so much!&lt;/p&gt;_x000a_&lt;p&gt;Now, I would like to create similar calculators with other functions, for example,&lt;br /&gt;_x000a_60/12=5&lt;br /&gt;_x000a_or&lt;br /&gt;_x000a_1000*80%*50%*(600/300)=800&lt;/p&gt;_x000a_&lt;p&gt;How do I set up the formula, or where do I find help learning about how to do this?&lt;br /&gt;_x000a_Thank you,&lt;br /&gt;_x000a_Katarina_x000a_&lt;/p&gt;_x000a_"/>
    <d v="2010-08-12T18:38:13"/>
    <n v="0"/>
    <x v="0"/>
    <x v="0"/>
    <b v="0"/>
    <x v="0"/>
    <n v="5"/>
    <n v="40402.776388888888"/>
    <n v="0"/>
    <n v="654"/>
    <d v="2010-08-12T00:00:00"/>
    <n v="0"/>
    <x v="2669"/>
  </r>
  <r>
    <n v="2706"/>
    <n v="1"/>
    <x v="671"/>
    <x v="2"/>
    <s v="&lt;p&gt;Katarina&lt;br /&gt;_x000a_You will need a number of scroll bars for each of your parameters&lt;br /&gt;_x000a_in your examples 2 and 5 respectively&lt;br /&gt;_x000a_Each Scroll bar needs to have a Minimum, Maximum and a cell link set&lt;br /&gt;_x000a_Lets assume you link them to N1 &amp;amp; N2 and N1, N2, N3, N4 &amp;amp; N5 respectively&lt;br /&gt;_x000a_then your 2 formulas will be&lt;br /&gt;_x000a_=N1/N2&lt;br /&gt;_x000a_=N1*N2*N3*(N4/N5) make sure N2&amp;amp;N3 are formatted as %_x000a_&lt;/p&gt;_x000a_"/>
    <d v="2010-08-12T23:48:24"/>
    <n v="0"/>
    <x v="1"/>
    <x v="1"/>
    <b v="1"/>
    <x v="1"/>
    <n v="5"/>
    <n v="40402.776388888888"/>
    <n v="0.21555555555823958"/>
    <n v="655"/>
    <d v="2010-08-12T00:00:00"/>
    <s v="katarinah"/>
    <x v="2670"/>
  </r>
  <r>
    <n v="2707"/>
    <n v="1"/>
    <x v="671"/>
    <x v="447"/>
    <s v="&lt;p&gt;Thank you Hui,&lt;/p&gt;_x000a_&lt;p&gt;I have all the scroll bars and cell links set up, but how do I make it interactive so that I can toggle and it will update the other scroll bars? Don't I need a function like the =PMT((xxxxxxx))???&lt;br /&gt;_x000a_Katarina_x000a_&lt;/p&gt;_x000a_"/>
    <d v="2010-08-13T02:47:01"/>
    <n v="0"/>
    <x v="2"/>
    <x v="0"/>
    <b v="1"/>
    <x v="0"/>
    <n v="6"/>
    <n v="40402.776388888888"/>
    <n v="0"/>
    <n v="655"/>
    <d v="2010-08-13T00:00:00"/>
    <n v="0"/>
    <x v="2671"/>
  </r>
  <r>
    <n v="2708"/>
    <n v="1"/>
    <x v="671"/>
    <x v="2"/>
    <s v="&lt;p&gt;Not quite sure what you mean, but you can override manually any of the cell link values and it will update the slider.&lt;/p&gt;_x000a_&lt;p&gt;If you are searching for a slider to control the answer and work backwards, that can be done, but you need to redfine the problem and then which variable would you want to vary.&lt;/p&gt;_x000a_&lt;p&gt;Or you can apply Goal Seek to your model (Date, What If Analysis, Goal Seek)_x000a_&lt;/p&gt;_x000a_"/>
    <d v="2010-08-13T06:12:13"/>
    <n v="0"/>
    <x v="3"/>
    <x v="1"/>
    <b v="1"/>
    <x v="1"/>
    <n v="6"/>
    <n v="40402.776388888888"/>
    <n v="0.48209490740555339"/>
    <n v="656"/>
    <d v="2010-08-13T00:00:00"/>
    <s v="katarinah"/>
    <x v="2672"/>
  </r>
  <r>
    <n v="2709"/>
    <n v="1"/>
    <x v="660"/>
    <x v="2"/>
    <s v="&lt;p&gt;Tpheath&lt;/p&gt;_x000a_&lt;p&gt;I would make the following changes to your spreadsheet and hope you are happy with the outcome:&lt;br /&gt;_x000a_1. Change B5:M5 to date and in format 1/1/2010, 1/2/2010 d/m/y and change display type to be MMMM if you want to see the Month Names&lt;br /&gt;_x000a_2. I would get rid of the * in the data area and just leave the cells blank&lt;br /&gt;_x000a_3. For the No and Names use the following bad boys&lt;/p&gt;_x000a_&lt;p&gt;for the Number:&lt;br /&gt;_x000a_&lt;code&gt;=INDEX(OFFSET($A$6:$A$70,0,MATCH(EOMONTH($N$1,-1)+1,$B$5:$M$5,0)),SMALL(IF(OFFSET($A$6:$A$70,0,MATCH(EOMONTH($N$1,-1)+1,$B$5:$M$5,0))&amp;lt;&amp;gt;0,ROW(OFFSET($A$6:$A$70,0,MATCH(EOMONTH($N$1,-1)+1,$B$5:$M$5,0)))),1)-5,1)&lt;/code&gt;&lt;/p&gt;_x000a_&lt;p&gt;for the Name:&lt;br /&gt;_x000a_&lt;code&gt;=INDEX(A6:A70,SMALL(IF(OFFSET($A$6:$A$70,0,MATCH(EOMONTH($N$1,-1)+1,$B$5:$M$5,0))&amp;lt;&amp;gt;0,ROW(OFFSET($A$6:$A$70,0,MATCH(EOMONTH($N$1,-1)+1,$B$5:$M$5,0)))),1)-5,1)&lt;/code&gt;&lt;/p&gt;_x000a_&lt;p&gt;IMPORTANT - The above 2 formulas are Array Formulas so after you copy and paste them you dont press Enter you need to press &lt;strong&gt;Ctrl Shift Enter &lt;/strong&gt;&lt;/p&gt;_x000a_&lt;p&gt;4. If you are really hung up on having *'s I would enter 0 in those cells and the change the formatting to #,##0;-#,##0;&quot;*&quot;&lt;br /&gt;_x000a_That way the 0's will show up as *'s_x000a_&lt;/p&gt;_x000a_"/>
    <d v="2010-08-13T07:05:27"/>
    <n v="0"/>
    <x v="9"/>
    <x v="1"/>
    <b v="1"/>
    <x v="1"/>
    <n v="6"/>
    <n v="40396.81527777778"/>
    <n v="6.4801736111112405"/>
    <n v="657"/>
    <d v="2010-08-13T00:00:00"/>
    <s v="tpheath"/>
    <x v="2673"/>
  </r>
  <r>
    <n v="2710"/>
    <n v="1"/>
    <x v="671"/>
    <x v="348"/>
    <s v="&lt;p&gt;Hi Katarina,&lt;/p&gt;_x000a_&lt;p&gt;Each scroll bar represents a variable in a formula, so whatever formula you use, you can use the scroll bar to change a single variable in the formula.&lt;/p&gt;_x000a_&lt;p&gt;Kanti_x000a_&lt;/p&gt;_x000a_"/>
    <d v="2010-08-13T11:45:56"/>
    <n v="0"/>
    <x v="4"/>
    <x v="0"/>
    <b v="1"/>
    <x v="0"/>
    <n v="6"/>
    <n v="40402.776388888888"/>
    <n v="0"/>
    <n v="657"/>
    <d v="2010-08-13T00:00:00"/>
    <n v="0"/>
    <x v="2674"/>
  </r>
  <r>
    <n v="2711"/>
    <n v="1"/>
    <x v="671"/>
    <x v="447"/>
    <s v="&lt;p&gt;Thank you Kanti and Hui,&lt;/p&gt;_x000a_&lt;p&gt;I made my calculator completely interactive by adding a scroll bar to the result, but then linking that cell back to one of the variable scroll bars.&lt;br /&gt;_x000a_It is super cool!&lt;br /&gt;_x000a_Katarina_x000a_&lt;/p&gt;_x000a_"/>
    <d v="2010-08-13T19:30:27"/>
    <n v="0"/>
    <x v="5"/>
    <x v="0"/>
    <b v="1"/>
    <x v="0"/>
    <n v="6"/>
    <n v="40402.776388888888"/>
    <n v="0"/>
    <n v="657"/>
    <d v="2010-08-13T00:00:00"/>
    <n v="0"/>
    <x v="2675"/>
  </r>
  <r>
    <n v="2712"/>
    <n v="1"/>
    <x v="672"/>
    <x v="286"/>
    <s v="&lt;p&gt;Hello,&lt;br /&gt;_x000a_I have a spreadsheet that shows the number of items received from each vendor broken down by month/day.  I am trying to get a count of how many times each vendor shows product received.  I would like to get a count for each vendor showing the number of times they are listed, so if vendor 0173 has 10 entries, vendor 0210 has five etc.&lt;/p&gt;_x000a_&lt;p&gt;example data&lt;/p&gt;_x000a_&lt;p&gt;vendor            Del Month     Day  Year&lt;br /&gt;_x000a_0173                       4          17       2010&lt;br /&gt;_x000a_0173                       4          23       2010&lt;br /&gt;_x000a_0210                       4          15       2010&lt;br /&gt;_x000a_0212                       4           05      2010&lt;br /&gt;_x000a_0212                       4           10      2010&lt;/p&gt;_x000a_&lt;p&gt;so result would be       0173  2&lt;br /&gt;_x000a_                                        0210  1&lt;br /&gt;_x000a_                                        0212  2&lt;/p&gt;_x000a_&lt;p&gt;I have used count but for only one vendor at a time, looking for a better way._x000a_&lt;/p&gt;_x000a_"/>
    <d v="2010-08-13T20:43:37"/>
    <n v="0"/>
    <x v="0"/>
    <x v="0"/>
    <b v="0"/>
    <x v="0"/>
    <n v="6"/>
    <n v="40403.863194444442"/>
    <n v="0"/>
    <n v="657"/>
    <d v="2010-08-13T00:00:00"/>
    <n v="0"/>
    <x v="2676"/>
  </r>
  <r>
    <n v="2713"/>
    <n v="1"/>
    <x v="672"/>
    <x v="2"/>
    <s v="&lt;p&gt;Grashop&lt;br /&gt;_x000a_Assuming your data is in A1:D6 you could use&lt;br /&gt;_x000a_and your list of Vendors is in A10:A12&lt;br /&gt;_x000a_in B10 =COUNTIF($A$2:$A$6,A10)&lt;br /&gt;_x000a_and copy down_x000a_&lt;/p&gt;_x000a_"/>
    <d v="2010-08-14T00:33:48"/>
    <n v="0"/>
    <x v="1"/>
    <x v="1"/>
    <b v="1"/>
    <x v="1"/>
    <n v="7"/>
    <n v="40403.863194444442"/>
    <n v="0.1602777777807205"/>
    <n v="658"/>
    <d v="2010-08-14T00:00:00"/>
    <s v="grashop"/>
    <x v="2677"/>
  </r>
  <r>
    <n v="2714"/>
    <n v="3"/>
    <x v="673"/>
    <x v="236"/>
    <s v="&lt;p&gt;Hi Guys&lt;/p&gt;_x000a_&lt;p&gt;I am in need to create an Excel (2010) based sheet to enter and track individual commitments of ressources. I want one workbook per ressource, another that takes these data to merge the group goals (1 or more persons) and another to track the group goals to team goals (1 or more groups).&lt;/p&gt;_x000a_&lt;p&gt;The issue is, I have those commitments written in word and dont really know how to make a logical table from them, as each goal has one more critical successfactors and these success factors are sometimes measured in percentage(ie. % customer satisfaction), sometimes in plain numbers (ie. numbers sold) or hours (ie. hours worked billable)&lt;/p&gt;_x000a_&lt;p&gt;Is there someone interested in creating such an excel magic thing with or even for me (I can pay, but as I am only one the group members and not a manager, my budget is &quot;out of pocket&quot; - the reason I want this, is to create a dashboard so my managers get the facts instead of guessing... = self protection).&lt;/p&gt;_x000a_&lt;p&gt;Any serious help is MUCH appreciated!_x000a_&lt;/p&gt;_x000a_"/>
    <d v="2010-08-14T12:20:54"/>
    <n v="0"/>
    <x v="0"/>
    <x v="0"/>
    <b v="0"/>
    <x v="0"/>
    <n v="7"/>
    <n v="40404.513888888891"/>
    <n v="0"/>
    <n v="658"/>
    <d v="2010-08-14T00:00:00"/>
    <n v="0"/>
    <x v="2678"/>
  </r>
  <r>
    <n v="2715"/>
    <n v="1"/>
    <x v="674"/>
    <x v="448"/>
    <s v="&lt;p&gt;Hello all, This is my first post so please be kind!! &lt;/p&gt;_x000a_&lt;p&gt;Question/Challenge:&lt;br /&gt;_x000a_I'm looking for a way to display lots of information in a chart, without the bars becoming very thin and having lots of white space between the bars. I have tried for hours and cannot seem to figure out the best way to present this data. &lt;/p&gt;_x000a_&lt;p&gt;Link to spreadsheet:&lt;br /&gt;_x000a_https://spreadsheets.google.com/ccc?key=0AoymAz7wqHDjdENvcGxEQU01b1pkcGFrMk81amdXYUE&amp;amp;hl=en&amp;amp;authkey=CKus5qYM&lt;/p&gt;_x000a_&lt;p&gt;UPDATE: For some reason my charts do not appear when I upload to google docs?? I placed the chart here as well ---&amp;gt; http://www.mediafire.com/?156ger7abq0y8yw&lt;/p&gt;_x000a_&lt;p&gt;What I have done.&lt;br /&gt;_x000a_In the spreadsheet there are 3 sheets,&lt;br /&gt;_x000a_1. the &quot;data&quot; sheet, contains the information to be displayed in the chart&lt;br /&gt;_x000a_2. &quot;chart&quot; (Is what was created in 2003 if I clicked on the chart button, yes I know hideous!)&lt;br /&gt;_x000a_3. &quot;chart 2&quot; is my best attempt to clean it up (I was able to get the values to be legible above the bars), the problem is the bars are so thin and there is a lot of white space in between the bars also, I found it tough to fit on one page without messing the values up. &lt;/p&gt;_x000a_&lt;p&gt;Any suggestions from community?:&lt;br /&gt;_x000a_How would you display this information? I know there are many fancy things you can do with excel but sometimes how to create something useful and simple is just as difficult for some reason (at least for me!) &lt;/p&gt;_x000a_&lt;p&gt;Thank you so much!&lt;br /&gt;_x000a_-Pablo&lt;/p&gt;_x000a_&lt;p&gt;PS&amp;gt; Awesome community, I have already learned so much!_x000a_&lt;/p&gt;_x000a_"/>
    <d v="2010-08-14T14:13:59"/>
    <n v="0"/>
    <x v="0"/>
    <x v="0"/>
    <b v="0"/>
    <x v="0"/>
    <n v="7"/>
    <n v="40404.592361111114"/>
    <n v="0"/>
    <n v="658"/>
    <d v="2010-08-14T00:00:00"/>
    <n v="0"/>
    <x v="2679"/>
  </r>
  <r>
    <n v="2716"/>
    <n v="1"/>
    <x v="674"/>
    <x v="313"/>
    <s v="&lt;p&gt;I am not a chart guru.  However, the answer to almost every charting question is:  it depends - mostly on what you want to show.  &lt;/p&gt;_x000a_&lt;p&gt;Chandoo has an great tutorial on an incell panel chart:&lt;br /&gt;_x000a_http://chandoo.org/wp/2010/04/01/incell-panel-chart/&lt;/p&gt;_x000a_&lt;p&gt;That might be good.  There's a couple of different implementations of it you can do.  I do something similar from time to time, although I don't change the sort order, rather I leave the 'categories' ranked, and use the data validation to highlight a row heading across each category, so it becomes _kind of_ like a bump chart.  &lt;/p&gt;_x000a_&lt;p&gt;One of your limiting factors here is the presence of 0 values.  It sort of precludes you from getting cute with SFE or other such things._x000a_&lt;/p&gt;_x000a_"/>
    <d v="2010-08-14T14:57:37"/>
    <n v="0"/>
    <x v="1"/>
    <x v="0"/>
    <b v="1"/>
    <x v="0"/>
    <n v="7"/>
    <n v="40404.592361111114"/>
    <n v="0"/>
    <n v="658"/>
    <d v="2010-08-14T00:00:00"/>
    <n v="0"/>
    <x v="2680"/>
  </r>
  <r>
    <n v="2717"/>
    <n v="1"/>
    <x v="674"/>
    <x v="313"/>
    <s v="&lt;p&gt;Actually strike that:  &lt;/p&gt;_x000a_&lt;p&gt;it sucks with all the 0 values.  How about 12 different bar charts----small multiple style.  &lt;/p&gt;_x000a_&lt;p&gt;http://www.google.com/images?client=ubuntu&amp;amp;channel=fs&amp;amp;q=small%20multiples&amp;amp;oe=utf-8&amp;amp;um=1&amp;amp;ie=UTF-8&amp;amp;source=og&amp;amp;sa=N&amp;amp;hl=en&amp;amp;tab=wi&amp;amp;biw=1366&amp;amp;bih=566_x000a_&lt;/p&gt;_x000a_"/>
    <d v="2010-08-14T15:13:37"/>
    <n v="0"/>
    <x v="2"/>
    <x v="0"/>
    <b v="1"/>
    <x v="0"/>
    <n v="7"/>
    <n v="40404.592361111114"/>
    <n v="0"/>
    <n v="658"/>
    <d v="2010-08-14T00:00:00"/>
    <n v="0"/>
    <x v="2681"/>
  </r>
  <r>
    <n v="2718"/>
    <n v="1"/>
    <x v="672"/>
    <x v="313"/>
    <s v="&lt;p&gt;wow!  The most straighforward question ever:)&lt;/p&gt;_x000a_&lt;p&gt;Grashop:&lt;br /&gt;_x000a_Sum, sumif, count, countif, are probably some of the most important formulas you can pick up.  If you're in an 07 environment add sumifs and countifs to the list.  They allow for multiple sum conditions.   If you're in an 03 environment, it's either sumproduct or learn.....the concatenate function._x000a_&lt;/p&gt;_x000a_"/>
    <d v="2010-08-14T15:20:34"/>
    <n v="0"/>
    <x v="2"/>
    <x v="0"/>
    <b v="1"/>
    <x v="0"/>
    <n v="7"/>
    <n v="40403.863194444442"/>
    <n v="0"/>
    <n v="658"/>
    <d v="2010-08-14T00:00:00"/>
    <n v="0"/>
    <x v="2682"/>
  </r>
  <r>
    <n v="2719"/>
    <n v="1"/>
    <x v="675"/>
    <x v="449"/>
    <s v="&lt;p&gt;VBA Code:&lt;br /&gt;_x000a_&lt;pre&gt;&lt;code&gt;Function MyExample (mystring1 As String)_x000a_                Dim        mynumber As Single_x000a__x000a_                If             mystring1  = &amp;quot;A&amp;quot; Then_x000a_                                mynumber  = 1_x000a_                Else_x000a_                                mynumber  = 2_x000a_                End If_x000a__x000a_                If             mynumber  = 1 Then_x000a_&amp;#39;What I want to do is change the font color of the cell containing this UDF_x000a_                ActiveCell.Font.Color = RGB(255, 0, 0) _x000a__x000a_                   End If_x000a_                MyExample =  mynumber_x000a_End Function&lt;/code&gt;&lt;/pre&gt;_x000a_&lt;p&gt;This works but I have to make the cell active (I know there might be another way to make it active  but I double click the cell as for editing it and the press enter). After doing that the color is changed accordingly but I have too many  cells for manually activating each. I also tried:&lt;br /&gt;_x000a_Cell.Font.Color = RGB(255, 0, 0)                 and&lt;br /&gt;_x000a_ThisCell.Font.Color = RGB(255, 0, 0)&lt;br /&gt;_x000a_But in both cases not even the function value works.  I cant use the conditional formatting since the function is not as simple as for this explanation expressed. I dont think selection or range would apply when what I want to change is the cell  that contains the UDF, I mean Im not selecting it in any way, Am I?. I hope I have been clear enough. Thank you all._x000a_&lt;/p&gt;_x000a_"/>
    <d v="2010-08-15T04:31:21"/>
    <n v="0"/>
    <x v="0"/>
    <x v="0"/>
    <b v="0"/>
    <x v="0"/>
    <n v="1"/>
    <n v="40405.188194444447"/>
    <n v="0"/>
    <n v="658"/>
    <d v="2010-08-15T00:00:00"/>
    <n v="0"/>
    <x v="2683"/>
  </r>
  <r>
    <n v="2721"/>
    <n v="1"/>
    <x v="664"/>
    <x v="444"/>
    <s v="&lt;p&gt;Dear Hui,&lt;/p&gt;_x000a_&lt;p&gt;Am using Excel 2003 and when I am printing from excel(example filename is anyfile.xls) to pdf printer (using Ctrl+P and selecting the printer as Adobe pdf and after clicking OK to print, a pop up window comes with a title &quot; save pdf file as&quot; with a filename automatically taken as the excel source file name.. (ex anyfile.pdf )&lt;/p&gt;_x000a_&lt;p&gt;Instead, If once I do this pdf print option, I want the pdf pop up window &quot;save pdf file as&quot;  should come with a name based on a cell content(example: progress as of 2 Aug 10) in the anyfile.xls&lt;/p&gt;_x000a_&lt;p&gt;I mean, the &quot;save pdf file as&quot; window should come with a file name &quot;progress as of 2 Aug 10.pdf&quot; instead of filename as &quot;anyfile.pdf&quot;&lt;/p&gt;_x000a_&lt;p&gt;hope I tried my best to explain clear...&lt;br /&gt;_x000a_Thank U_x000a_&lt;/p&gt;_x000a_"/>
    <d v="2010-08-15T08:47:29"/>
    <n v="0"/>
    <x v="2"/>
    <x v="0"/>
    <b v="1"/>
    <x v="0"/>
    <n v="1"/>
    <n v="40399.509722222225"/>
    <n v="0"/>
    <n v="658"/>
    <d v="2010-08-15T00:00:00"/>
    <n v="0"/>
    <x v="2684"/>
  </r>
  <r>
    <n v="2722"/>
    <n v="1"/>
    <x v="675"/>
    <x v="2"/>
    <s v="&lt;p&gt;AT--o&lt;/p&gt;_x000a_&lt;p&gt;Try the following:&lt;/p&gt;_x000a_&lt;pre&gt;&lt;code&gt;Function My(mystring1 As Range)_x000a_Application.ThisCell.Font.Color = RGB(0, 0, 0)_x000a__x000a_If mystring1.Value = &amp;quot;A&amp;quot; Then_x000a_    My = 1_x000a_    Application.ThisCell.Font.Color = RGB(255, 0, 0)_x000a_Else_x000a_    My = 2_x000a_End If_x000a__x000a_End Function&lt;/code&gt;&lt;/pre&gt;_x000a_"/>
    <d v="2010-08-15T09:02:37"/>
    <n v="0"/>
    <x v="1"/>
    <x v="1"/>
    <b v="1"/>
    <x v="1"/>
    <n v="1"/>
    <n v="40405.188194444447"/>
    <n v="0.18862268518569181"/>
    <n v="659"/>
    <d v="2010-08-15T00:00:00"/>
    <s v="AT--o"/>
    <x v="2685"/>
  </r>
  <r>
    <n v="2723"/>
    <n v="3"/>
    <x v="676"/>
    <x v="450"/>
    <s v="&lt;p&gt;Hi,&lt;/p&gt;_x000a_&lt;p&gt;I need some ideas or help to prepare Excel based Dashboard on sales opportunity's, where in data is extracted from Siebel CRM tool.  Request you to please help me if some has already done this kind of analysis or if you have any sample Dashboard for the same.&lt;br /&gt;_x000a_Email ID: sskirani@gmail.com&lt;/p&gt;_x000a_&lt;p&gt;Kindly need your help._x000a_&lt;/p&gt;_x000a_"/>
    <d v="2010-08-15T15:04:05"/>
    <n v="0"/>
    <x v="0"/>
    <x v="0"/>
    <b v="0"/>
    <x v="0"/>
    <n v="1"/>
    <n v="40405.62777777778"/>
    <n v="0"/>
    <n v="659"/>
    <d v="2010-08-15T00:00:00"/>
    <n v="0"/>
    <x v="2686"/>
  </r>
  <r>
    <n v="2724"/>
    <n v="1"/>
    <x v="674"/>
    <x v="448"/>
    <s v="&lt;p&gt;Thank you Dan, yes the zero values is the problem. Is there any way to get rid of them? For example, just display the bars that have values?_x000a_&lt;/p&gt;_x000a_"/>
    <d v="2010-08-15T15:55:20"/>
    <n v="0"/>
    <x v="3"/>
    <x v="0"/>
    <b v="1"/>
    <x v="0"/>
    <n v="1"/>
    <n v="40404.592361111114"/>
    <n v="0"/>
    <n v="659"/>
    <d v="2010-08-15T00:00:00"/>
    <n v="0"/>
    <x v="2687"/>
  </r>
  <r>
    <n v="2725"/>
    <n v="1"/>
    <x v="674"/>
    <x v="2"/>
    <s v="&lt;p&gt;Gamerade&lt;br /&gt;_x000a_I like your chart as it is!&lt;/p&gt;_x000a_&lt;p&gt;2 Reasons:&lt;br /&gt;_x000a_If I want to see how a particular group went, it is in the same position in each chart and hence easy to skim between charts and see where they are, regardless of the blanks&lt;/p&gt;_x000a_&lt;p&gt;If I want to see how people went within a particular outcome it is also clear.&lt;/p&gt;_x000a_&lt;p&gt;I don't think the blanks take away from the presentation at all.&lt;/p&gt;_x000a_&lt;p&gt;Have you tried very feint horizontal gridlines at say every 50 or 100 units and&lt;br /&gt;_x000a_Instead of having the actual values as a Label, change them to be the groups ie: PM, Technical Lead = TL  etc_x000a_&lt;/p&gt;_x000a_"/>
    <d v="2010-08-16T00:15:53"/>
    <n v="0"/>
    <x v="4"/>
    <x v="1"/>
    <b v="1"/>
    <x v="1"/>
    <n v="2"/>
    <n v="40404.592361111114"/>
    <n v="1.4186689814814599"/>
    <n v="660"/>
    <d v="2010-08-16T00:00:00"/>
    <s v="Gamerade"/>
    <x v="2688"/>
  </r>
  <r>
    <n v="2726"/>
    <n v="1"/>
    <x v="677"/>
    <x v="451"/>
    <s v="&lt;p&gt;Hi everybody i have a doubt.. Kindly pls help. normally we use look up considering all the data in the whole of a cell. now i have a single cell consisting of binary nos. eg,11001100. can i use look up for every single bit(digit) in the cell. For eg if the first bit is 0 then it should be &quot;fixed lenght&quot; if it is 1 then &quot;variable length&quot;. like wise for all the 8 digit. or is there any other formula for this type of condition..&lt;br /&gt;_x000a_thanks and Regards&lt;br /&gt;_x000a_DJV_x000a_&lt;/p&gt;_x000a_"/>
    <d v="2010-08-16T04:40:45"/>
    <n v="0"/>
    <x v="0"/>
    <x v="0"/>
    <b v="0"/>
    <x v="0"/>
    <n v="2"/>
    <n v="40406.194444444445"/>
    <n v="0"/>
    <n v="660"/>
    <d v="2010-08-16T00:00:00"/>
    <n v="0"/>
    <x v="2689"/>
  </r>
  <r>
    <n v="2727"/>
    <n v="1"/>
    <x v="678"/>
    <x v="313"/>
    <s v="&lt;p&gt;http://i1045.photobucket.com/albums/b455/danlemz/ductapebulletcharts.png&lt;/p&gt;_x000a_&lt;p&gt;I dunno.  &lt;/p&gt;_x000a_&lt;p&gt;I know, I know, part of the core of the bullet chart is showing bad,kinda good, good values.  Obviously, that's tough in a single cell.  A little conditional formatting won't tell you where good is, but it will tell you whether your value is in your 'good' range.  &lt;/p&gt;_x000a_&lt;p&gt;http://i1045.photobucket.com/albums/b455/danlemz/greenshot_2010-08-16_00-03-04.png&lt;/p&gt;_x000a_&lt;p&gt;So.....good?  Bad?  Ok?  Total trash?_x000a_&lt;/p&gt;_x000a_"/>
    <d v="2010-08-16T05:11:29"/>
    <n v="0"/>
    <x v="0"/>
    <x v="0"/>
    <b v="0"/>
    <x v="0"/>
    <n v="2"/>
    <n v="40406.21597222222"/>
    <n v="0"/>
    <n v="660"/>
    <d v="2010-08-16T00:00:00"/>
    <n v="0"/>
    <x v="2690"/>
  </r>
  <r>
    <n v="2728"/>
    <n v="1"/>
    <x v="677"/>
    <x v="2"/>
    <s v="&lt;p&gt;If each bit in the number determines the status of something then you should have a table of values vs properties, which you can lookup as a whole or&lt;/p&gt;_x000a_&lt;p&gt;Easiest way is to strip the left hand bits to the bits you want and then do a simple &amp;gt; or &amp;lt; operation.&lt;br /&gt;_x000a_ie: If 4th Bit represents Bold the Bin2Dec value will be &amp;gt;=8 if the 4th bit is set or &amp;lt;8 if it isn't etc_x000a_&lt;/p&gt;_x000a_"/>
    <d v="2010-08-16T05:51:16"/>
    <n v="0"/>
    <x v="1"/>
    <x v="1"/>
    <b v="1"/>
    <x v="1"/>
    <n v="2"/>
    <n v="40406.194444444445"/>
    <n v="4.9490740741021E-2"/>
    <n v="661"/>
    <d v="2010-08-16T00:00:00"/>
    <s v="djayv8"/>
    <x v="2691"/>
  </r>
  <r>
    <n v="2729"/>
    <n v="1"/>
    <x v="678"/>
    <x v="2"/>
    <s v="&lt;p&gt;The idea is good&lt;br /&gt;_x000a_Not sure about the character your using for the Goal, have you tried a Bulls Eye or Large Dot Character (It will need a small piece of space around it for best effect) or maybe a Cross &quot;+&quot; sign&lt;br /&gt;_x000a_and the colors look better than Black/White_x000a_&lt;/p&gt;_x000a_"/>
    <d v="2010-08-16T05:54:43"/>
    <n v="0"/>
    <x v="1"/>
    <x v="1"/>
    <b v="1"/>
    <x v="1"/>
    <n v="2"/>
    <n v="40406.21597222222"/>
    <n v="3.0358796298969537E-2"/>
    <n v="662"/>
    <d v="2010-08-16T00:00:00"/>
    <s v="dan_l"/>
    <x v="2692"/>
  </r>
  <r>
    <n v="2730"/>
    <n v="4"/>
    <x v="0"/>
    <x v="452"/>
    <s v="&lt;p&gt;Hi Chandoo&lt;/p&gt;_x000a_&lt;p&gt;Your site is truly awesome. I work with small businesses and help them use their data so they can also grow and be awesome.&lt;/p&gt;_x000a_&lt;p&gt;Cheers&lt;/p&gt;_x000a_&lt;p&gt;Katy&lt;br /&gt;_x000a_Melbourne, Australia_x000a_&lt;/p&gt;_x000a_"/>
    <d v="2010-08-16T05:57:00"/>
    <n v="0"/>
    <x v="63"/>
    <x v="0"/>
    <b v="1"/>
    <x v="0"/>
    <n v="2"/>
    <n v="40019.929861111108"/>
    <n v="0"/>
    <n v="662"/>
    <d v="2010-08-16T00:00:00"/>
    <n v="0"/>
    <x v="2693"/>
  </r>
  <r>
    <n v="2731"/>
    <n v="1"/>
    <x v="679"/>
    <x v="452"/>
    <s v="&lt;p&gt;hi there&lt;/p&gt;_x000a_&lt;p&gt;I need to protect a worksheet that has the following elements: pivot table and slicers.&lt;/p&gt;_x000a_&lt;p&gt;I need users to be able to select values on the slicers (there are 5 driving the pivot table data) but not change the pivot table layout or elements. They should be able to see the pivot table data however. When I try unlocking the slicer objects and protecting the sheet I get the following error: That command cannot be performed on a protected sheet because the source data for this PivotTable report requires a data refresh.&lt;/p&gt;_x000a_&lt;p&gt;Any help would  be greatly appreciated&lt;/p&gt;_x000a_&lt;p&gt;thanks&lt;/p&gt;_x000a_&lt;p&gt;katy_x000a_&lt;/p&gt;_x000a_"/>
    <d v="2010-08-16T06:30:10"/>
    <n v="0"/>
    <x v="0"/>
    <x v="0"/>
    <b v="0"/>
    <x v="0"/>
    <n v="2"/>
    <n v="40406.270833333336"/>
    <n v="0"/>
    <n v="662"/>
    <d v="2010-08-16T00:00:00"/>
    <n v="0"/>
    <x v="2694"/>
  </r>
  <r>
    <n v="2732"/>
    <n v="1"/>
    <x v="678"/>
    <x v="313"/>
    <s v="&lt;p&gt;http://dl.dropbox.com/u/1275899/ductapebullet.xlsx&lt;/p&gt;_x000a_&lt;p&gt;Have a look.  I was using two /'s and everything is in small fonts.  &lt;/p&gt;_x000a_&lt;p&gt;Formula uses names for the cells containing the characters so you can hot swap at will._x000a_&lt;/p&gt;_x000a_"/>
    <d v="2010-08-16T06:33:27"/>
    <n v="0"/>
    <x v="2"/>
    <x v="0"/>
    <b v="1"/>
    <x v="0"/>
    <n v="2"/>
    <n v="40406.21597222222"/>
    <n v="0"/>
    <n v="662"/>
    <d v="2010-08-16T00:00:00"/>
    <n v="0"/>
    <x v="2695"/>
  </r>
  <r>
    <n v="2733"/>
    <n v="1"/>
    <x v="678"/>
    <x v="2"/>
    <s v="&lt;p&gt;Have a look at the Blank Circle (Solid Circle)&lt;br /&gt;_x000a_Character code 25CF which is in the Geometric Shapes area of the Symbols dialog&lt;br /&gt;_x000a_It gives a good effect_x000a_&lt;/p&gt;_x000a_"/>
    <d v="2010-08-16T09:15:57"/>
    <n v="0"/>
    <x v="3"/>
    <x v="1"/>
    <b v="1"/>
    <x v="1"/>
    <n v="2"/>
    <n v="40406.21597222222"/>
    <n v="0.17010416666744277"/>
    <n v="663"/>
    <d v="2010-08-16T00:00:00"/>
    <s v="dan_l"/>
    <x v="2696"/>
  </r>
  <r>
    <n v="2734"/>
    <n v="1"/>
    <x v="650"/>
    <x v="377"/>
    <s v="&lt;p&gt;That's great! Good teaching and examples also.&lt;/p&gt;_x000a_&lt;p&gt;Thanks a lot_x000a_&lt;/p&gt;_x000a_"/>
    <d v="2010-08-16T09:45:38"/>
    <n v="0"/>
    <x v="5"/>
    <x v="0"/>
    <b v="1"/>
    <x v="0"/>
    <n v="2"/>
    <n v="40394.57916666667"/>
    <n v="0"/>
    <n v="663"/>
    <d v="2010-08-16T00:00:00"/>
    <n v="0"/>
    <x v="2697"/>
  </r>
  <r>
    <n v="2735"/>
    <n v="1"/>
    <x v="677"/>
    <x v="313"/>
    <s v="&lt;p&gt;Unless you have a master table for all those numbers, a vlookup might now do it.  Although, if you do, sure!&lt;/p&gt;_x000a_&lt;p&gt;Maybe, do it with if(mid,2,1=0,whatever,whatever)?_x000a_&lt;/p&gt;_x000a_"/>
    <d v="2010-08-16T12:41:17"/>
    <n v="0"/>
    <x v="2"/>
    <x v="0"/>
    <b v="1"/>
    <x v="0"/>
    <n v="2"/>
    <n v="40406.194444444445"/>
    <n v="0"/>
    <n v="663"/>
    <d v="2010-08-16T00:00:00"/>
    <n v="0"/>
    <x v="2698"/>
  </r>
  <r>
    <n v="2736"/>
    <n v="1"/>
    <x v="680"/>
    <x v="324"/>
    <s v="&lt;p&gt;I want to calc the HV for several diff stock symbols. &lt;/p&gt;_x000a_&lt;p&gt;I would like to download ticker symbol data via Yahoo (it's free) and then calc the HV. I either want to automate this or keep the user intervention to a min.&lt;/p&gt;_x000a_&lt;p&gt;Any ideas?&lt;/p&gt;_x000a_&lt;p&gt;Thanks._x000a_&lt;/p&gt;_x000a_"/>
    <d v="2010-08-17T02:53:58"/>
    <n v="0"/>
    <x v="0"/>
    <x v="0"/>
    <b v="0"/>
    <x v="0"/>
    <n v="3"/>
    <n v="40407.120138888888"/>
    <n v="0"/>
    <n v="663"/>
    <d v="2010-08-17T00:00:00"/>
    <n v="0"/>
    <x v="2699"/>
  </r>
  <r>
    <n v="2737"/>
    <n v="1"/>
    <x v="680"/>
    <x v="2"/>
    <s v="&lt;p&gt;Have a read of http://chandoo.org/wp/2008/04/18/mutual-fund-portfolio-tracker-using-ms-excel/&lt;br /&gt;_x000a_that will probably get you started in the right direction_x000a_&lt;/p&gt;_x000a_"/>
    <d v="2010-08-17T03:17:41"/>
    <n v="0"/>
    <x v="1"/>
    <x v="1"/>
    <b v="1"/>
    <x v="1"/>
    <n v="3"/>
    <n v="40407.120138888888"/>
    <n v="1.714120370161254E-2"/>
    <n v="664"/>
    <d v="2010-08-17T00:00:00"/>
    <s v="jackmanjls"/>
    <x v="2700"/>
  </r>
  <r>
    <n v="2738"/>
    <n v="1"/>
    <x v="678"/>
    <x v="0"/>
    <s v="&lt;p&gt;Interesting approach. Usually not all characters have same widths which will create some problems when you use space to fill. But you have used &quot;small fonts&quot; so that is not an issue. &lt;/p&gt;_x000a_&lt;p&gt;Btw, have you seen http://chandoo.org/wp/2008/07/21/dashboard-bullet-graphs-excel/&lt;/p&gt;_x000a_&lt;p&gt;it takes few more cells, but shouldnt be a problem (as you can set it up in a separate sheet and then use camera tool to extract the live snapshot for dashboards).&lt;/p&gt;_x000a_&lt;p&gt;Also, you might simplify the interpretation by using | and + symbols for targets above actuals and below actuals respectively and a simple - for the actual series.b_x000a_&lt;/p&gt;_x000a_"/>
    <d v="2010-08-17T03:37:58"/>
    <n v="0"/>
    <x v="4"/>
    <x v="0"/>
    <b v="1"/>
    <x v="0"/>
    <n v="3"/>
    <n v="40406.21597222222"/>
    <n v="0"/>
    <n v="664"/>
    <d v="2010-08-17T00:00:00"/>
    <n v="0"/>
    <x v="2701"/>
  </r>
  <r>
    <n v="2739"/>
    <n v="1"/>
    <x v="680"/>
    <x v="0"/>
    <s v="&lt;p&gt;Also see this for a macro based example that connects to yahoo finance. http://chandoo.org/wp/2010/06/02/excel-stock-quotes/_x000a_&lt;/p&gt;_x000a_"/>
    <d v="2010-08-17T06:29:07"/>
    <n v="0"/>
    <x v="2"/>
    <x v="0"/>
    <b v="1"/>
    <x v="0"/>
    <n v="3"/>
    <n v="40407.120138888888"/>
    <n v="0"/>
    <n v="664"/>
    <d v="2010-08-17T00:00:00"/>
    <n v="0"/>
    <x v="2702"/>
  </r>
  <r>
    <n v="2740"/>
    <n v="1"/>
    <x v="678"/>
    <x v="313"/>
    <s v="&lt;p&gt;Ohhh I've seen it.  I use it for a few things, though not with camera mode.  &lt;/p&gt;_x000a_&lt;p&gt;Trouble is---the project that prompted me getting creative has 'many' items which require the bullet. &lt;/p&gt;_x000a_&lt;p&gt;Will camera mode do ok if it extends more than a one page's worth of data?_x000a_&lt;/p&gt;_x000a_"/>
    <d v="2010-08-17T12:39:51"/>
    <n v="0"/>
    <x v="5"/>
    <x v="0"/>
    <b v="1"/>
    <x v="0"/>
    <n v="3"/>
    <n v="40406.21597222222"/>
    <n v="0"/>
    <n v="664"/>
    <d v="2010-08-17T00:00:00"/>
    <n v="0"/>
    <x v="2703"/>
  </r>
  <r>
    <n v="2741"/>
    <n v="1"/>
    <x v="674"/>
    <x v="448"/>
    <s v="&lt;p&gt;Thank you Hui, I will try some of your suggestions. I like the idea of the lighter gridlines. I think I'm going to start going through some of the tutorials on here and just get different ideas on how to create charts. Thank you for your input!_x000a_&lt;/p&gt;_x000a_"/>
    <d v="2010-08-17T14:20:21"/>
    <n v="0"/>
    <x v="5"/>
    <x v="0"/>
    <b v="1"/>
    <x v="0"/>
    <n v="3"/>
    <n v="40404.592361111114"/>
    <n v="0"/>
    <n v="664"/>
    <d v="2010-08-17T00:00:00"/>
    <n v="0"/>
    <x v="2704"/>
  </r>
  <r>
    <n v="2742"/>
    <n v="1"/>
    <x v="681"/>
    <x v="453"/>
    <s v="&lt;p&gt;I am currently trying to solve an error that occurs when I combine two formulas and haven't been very successful.&lt;/p&gt;_x000a_&lt;p&gt;Both of them are used in a Gannt chart and work well individually, however, when I combine them it returns an error. &lt;/p&gt;_x000a_&lt;p&gt;=AND(IF(AND(Q$23&amp;gt;=$O26;Q$23&amp;lt;=$O26+$N26);IF($O26+$N26*$HI$27&amp;gt;Q$23;$HI$26;&quot;&quot;);&quot;&quot;);WORKDAY(O26;N26-1;$HO$22:$HO$46))&lt;/p&gt;_x000a_&lt;p&gt;Q$23 gantt chart calendar sucession.&lt;br /&gt;_x000a_O$26 Start date.&lt;br /&gt;_x000a_N$26 Duration.&lt;br /&gt;_x000a_$H$27 Percentage (always 100% )&lt;br /&gt;_x000a_$H$26 The in-cell square to track completed time ( great idea by the way)&lt;br /&gt;_x000a_$HO$22:$HO$46 List of holidays in my location.&lt;/p&gt;_x000a_&lt;p&gt;I have been unable to write the propper AND formula to combine the workday display with the in cell squares for the actual duration.&lt;/p&gt;_x000a_&lt;p&gt;Any help is much appreciated.&lt;/p&gt;_x000a_&lt;p&gt;Thank you Chandoo!!!_x000a_&lt;/p&gt;_x000a_"/>
    <d v="2010-08-17T16:37:04"/>
    <n v="0"/>
    <x v="0"/>
    <x v="0"/>
    <b v="0"/>
    <x v="0"/>
    <n v="3"/>
    <n v="40407.692361111112"/>
    <n v="0"/>
    <n v="664"/>
    <d v="2010-08-17T00:00:00"/>
    <n v="0"/>
    <x v="2705"/>
  </r>
  <r>
    <n v="2743"/>
    <n v="1"/>
    <x v="682"/>
    <x v="453"/>
    <s v="&lt;p&gt;Good evening,&lt;/p&gt;_x000a_&lt;p&gt;I need a macro for excel that will copy a cell range ($A$14:$HF$14) and paste it in the following $A$15:$HF$15+ Range it finds ( What I mean by this is that it must not be paste it before row 14). so as to not erase the information created the last time the macro was run.&lt;/p&gt;_x000a_&lt;p&gt;in other words, everytime I run the macro a new row is created without erasing the previously created ones.&lt;/p&gt;_x000a_&lt;p&gt;Any Help is much Appreciated!!!_x000a_&lt;/p&gt;_x000a_"/>
    <d v="2010-08-17T17:06:32"/>
    <n v="0"/>
    <x v="0"/>
    <x v="0"/>
    <b v="0"/>
    <x v="0"/>
    <n v="3"/>
    <n v="40407.712500000001"/>
    <n v="0"/>
    <n v="664"/>
    <d v="2010-08-17T00:00:00"/>
    <n v="0"/>
    <x v="2706"/>
  </r>
  <r>
    <n v="2744"/>
    <n v="1"/>
    <x v="683"/>
    <x v="454"/>
    <s v="&lt;p&gt;Hi Everyone,&lt;/p&gt;_x000a_&lt;p&gt;I am new to this forum &amp;amp; even to chandoo.com. It's a great place with lot of excel champs out there.&lt;/p&gt;_x000a_&lt;p&gt;Btw, my question is how to calculate project IRR &amp;amp; NPV based on 10 half yearly cash flow._x000a_&lt;/p&gt;_x000a_"/>
    <d v="2010-08-17T17:24:29"/>
    <n v="0"/>
    <x v="0"/>
    <x v="0"/>
    <b v="0"/>
    <x v="0"/>
    <n v="3"/>
    <n v="40407.724999999999"/>
    <n v="0"/>
    <n v="664"/>
    <d v="2010-08-17T00:00:00"/>
    <n v="0"/>
    <x v="2707"/>
  </r>
  <r>
    <n v="2745"/>
    <n v="1"/>
    <x v="681"/>
    <x v="121"/>
    <s v="&lt;p&gt;I think you want the CONCATENATE function instead of AND:&lt;/p&gt;_x000a_&lt;p&gt;=CONCATENATE(IF(AND(Q$23&amp;gt;=$O26;Q$23&amp;lt;=$O26+$N26);IF($O26+$N26*$HI$27&amp;gt;Q$23;$HI$26;&quot;&quot;);&quot;&quot;);WORKDAY(O26;N26-1;$HO$22:$HO$46))_x000a_&lt;/p&gt;_x000a_"/>
    <d v="2010-08-17T17:40:53"/>
    <n v="0"/>
    <x v="1"/>
    <x v="0"/>
    <b v="1"/>
    <x v="0"/>
    <n v="3"/>
    <n v="40407.692361111112"/>
    <n v="0"/>
    <n v="664"/>
    <d v="2010-08-17T00:00:00"/>
    <n v="0"/>
    <x v="2708"/>
  </r>
  <r>
    <n v="2746"/>
    <n v="1"/>
    <x v="684"/>
    <x v="330"/>
    <s v="&lt;p&gt;Hi&lt;/p&gt;_x000a_&lt;p&gt;I have series of date in one row for e.g (in cells B1, B2, B3, B4)&lt;/p&gt;_x000a_&lt;p&gt;01/01/2006 | 02/03/2008 | 06/05/2009 | 20/10/2010&lt;/p&gt;_x000a_&lt;p&gt;In the Row above i have revision no. corresponding to the above dates as ..in cells (A1, A2, A3, A4)&lt;/p&gt;_x000a_&lt;p&gt;A | B | C | D |&lt;/p&gt;_x000a_&lt;p&gt;From this tow rows i need to know the last date i.e Maximum date and the corresponding revision ...A or B or C or D&lt;/p&gt;_x000a_&lt;p&gt;I can find max between the dates by MAX(B1:B4) but how to get the equivalent match corresponding to this max date ?&lt;/p&gt;_x000a_&lt;p&gt;Any formula ? please_x000a_&lt;/p&gt;_x000a_"/>
    <d v="2010-08-17T18:08:54"/>
    <n v="0"/>
    <x v="0"/>
    <x v="0"/>
    <b v="0"/>
    <x v="0"/>
    <n v="3"/>
    <n v="40407.755555555559"/>
    <n v="0"/>
    <n v="664"/>
    <d v="2010-08-17T00:00:00"/>
    <n v="0"/>
    <x v="2709"/>
  </r>
  <r>
    <n v="2747"/>
    <n v="1"/>
    <x v="681"/>
    <x v="453"/>
    <s v="&lt;p&gt;Thank you TessaES but it doesn't work. the value it returns doesn´t allow for the weekend days to be excluded and the cells give back an unwanted numerical value.&lt;/p&gt;_x000a_&lt;p&gt;Thank you for taking an interest._x000a_&lt;/p&gt;_x000a_"/>
    <d v="2010-08-17T18:25:15"/>
    <n v="0"/>
    <x v="2"/>
    <x v="0"/>
    <b v="1"/>
    <x v="0"/>
    <n v="3"/>
    <n v="40407.692361111112"/>
    <n v="0"/>
    <n v="664"/>
    <d v="2010-08-17T00:00:00"/>
    <n v="0"/>
    <x v="2710"/>
  </r>
  <r>
    <n v="2748"/>
    <n v="1"/>
    <x v="684"/>
    <x v="163"/>
    <s v="&lt;p&gt;Hi nagovind,&lt;/p&gt;_x000a_&lt;p&gt;Try this&lt;/p&gt;_x000a_&lt;p&gt;=INDEX(A1:D1,MATCH(MAX(A2:D2),A2:D2,0))_x000a_&lt;/p&gt;_x000a_"/>
    <d v="2010-08-17T21:50:02"/>
    <n v="0"/>
    <x v="1"/>
    <x v="0"/>
    <b v="1"/>
    <x v="0"/>
    <n v="3"/>
    <n v="40407.755555555559"/>
    <n v="0"/>
    <n v="664"/>
    <d v="2010-08-17T00:00:00"/>
    <n v="0"/>
    <x v="2711"/>
  </r>
  <r>
    <n v="2749"/>
    <n v="1"/>
    <x v="685"/>
    <x v="424"/>
    <s v="&lt;p&gt;Sheet 1 (RawData)&lt;br /&gt;_x000a_StoreName   Amount  Units Accountid  Codes&lt;br /&gt;_x000a_Walmart     $100    236   233445     095&lt;br /&gt;_x000a_Spartan     $200    432   555444     065&lt;br /&gt;_x000a_Roundy      $300    867   888777     066&lt;br /&gt;_x000a_Dazzel      $400    548   565443     067&lt;br /&gt;_x000a_Brings      $500    344   565443     513&lt;/p&gt;_x000a_&lt;p&gt;Sheet 2 (DailyWork)&lt;br /&gt;_x000a_On this sheet Macro will paste only those rows of data(entire)which contain the following Codes (095,065,066,067,513) there can be other codes as well which i didn't mention in the above table. Sheet 1 (RawData) starts from cell &quot;A7&quot;. Any help greatly appreciated._x000a_&lt;/p&gt;_x000a_"/>
    <d v="2010-08-17T22:32:22"/>
    <n v="0"/>
    <x v="0"/>
    <x v="0"/>
    <b v="0"/>
    <x v="0"/>
    <n v="3"/>
    <n v="40407.938888888886"/>
    <n v="0"/>
    <n v="664"/>
    <d v="2010-08-17T00:00:00"/>
    <n v="0"/>
    <x v="2712"/>
  </r>
  <r>
    <n v="2750"/>
    <n v="1"/>
    <x v="684"/>
    <x v="2"/>
    <s v="&lt;p&gt;Nagovind,&lt;br /&gt;_x000a_I think it should be:&lt;br /&gt;_x000a_=INDEX(A1:A4,MATCH(MAX(B1:B4),B1:B4,0))_x000a_&lt;/p&gt;_x000a_"/>
    <d v="2010-08-17T23:46:59"/>
    <n v="0"/>
    <x v="2"/>
    <x v="1"/>
    <b v="1"/>
    <x v="1"/>
    <n v="3"/>
    <n v="40407.755555555559"/>
    <n v="0.2354050925860065"/>
    <n v="665"/>
    <d v="2010-08-17T00:00:00"/>
    <s v="nagovind"/>
    <x v="2713"/>
  </r>
  <r>
    <n v="2751"/>
    <n v="1"/>
    <x v="685"/>
    <x v="2"/>
    <s v="&lt;p&gt;@Himanshu&lt;br /&gt;_x000a_Are there multiple lines with the same codes?_x000a_&lt;/p&gt;_x000a_"/>
    <d v="2010-08-17T23:49:23"/>
    <n v="0"/>
    <x v="1"/>
    <x v="1"/>
    <b v="1"/>
    <x v="1"/>
    <n v="3"/>
    <n v="40407.938888888886"/>
    <n v="5.373842592962319E-2"/>
    <n v="666"/>
    <d v="2010-08-17T00:00:00"/>
    <s v="Himanshu"/>
    <x v="2714"/>
  </r>
  <r>
    <n v="2752"/>
    <n v="1"/>
    <x v="685"/>
    <x v="348"/>
    <s v="&lt;p&gt;Himanshu,&lt;/p&gt;_x000a_&lt;p&gt;You can record a macro using Advance Filter.&lt;/p&gt;_x000a_&lt;p&gt;You must set up a criteria range by setting up a list of the codes you want to include.&lt;/p&gt;_x000a_&lt;p&gt;Then Filter In Place and then copy paste the results to the new sheet.&lt;/p&gt;_x000a_&lt;p&gt;cheers&lt;/p&gt;_x000a_&lt;p&gt;kanti_x000a_&lt;/p&gt;_x000a_"/>
    <d v="2010-08-17T23:55:23"/>
    <n v="0"/>
    <x v="2"/>
    <x v="0"/>
    <b v="1"/>
    <x v="0"/>
    <n v="3"/>
    <n v="40407.938888888886"/>
    <n v="0"/>
    <n v="666"/>
    <d v="2010-08-17T00:00:00"/>
    <n v="0"/>
    <x v="2715"/>
  </r>
  <r>
    <n v="2753"/>
    <n v="1"/>
    <x v="681"/>
    <x v="2"/>
    <s v="&lt;p&gt;@Jyanguela&lt;br /&gt;_x000a_Shouldn't your formula use &quot;,&quot; instead of &quot;;&quot;&lt;/p&gt;_x000a_&lt;p&gt;Are you trying to do this&lt;br /&gt;_x000a_=IF(AND(Q$23&amp;gt;=$O26,Q$23&amp;lt;=$O26+$N26),IF($O26+$N26*$HI$27&amp;gt;Q$23,$HI$26,&quot;&quot;),&quot;&quot;)&amp;amp;WORKDAY(O26,N26-1,$HO$22:$HO$46)_x000a_&lt;/p&gt;_x000a_"/>
    <d v="2010-08-17T23:56:29"/>
    <n v="0"/>
    <x v="3"/>
    <x v="1"/>
    <b v="1"/>
    <x v="1"/>
    <n v="3"/>
    <n v="40407.692361111112"/>
    <n v="0.30519675925461343"/>
    <n v="667"/>
    <d v="2010-08-17T00:00:00"/>
    <s v="jyanguela"/>
    <x v="2716"/>
  </r>
  <r>
    <n v="2754"/>
    <n v="1"/>
    <x v="685"/>
    <x v="424"/>
    <s v="&lt;p&gt;Hi Hui,&lt;/p&gt;_x000a_&lt;p&gt;Yes, there are multiple lines with the same codes. For e.g 095 exists in 15 rows, 067 exists in 25 rows it's variable sometime less or more. One more thing there are other codes as well like 630,555,551 etc but i want the data only copied which contain the above mentioned codes.&lt;/p&gt;_x000a_&lt;p&gt;Thanks_x000a_&lt;/p&gt;_x000a_"/>
    <d v="2010-08-18T00:06:14"/>
    <n v="0"/>
    <x v="3"/>
    <x v="0"/>
    <b v="1"/>
    <x v="0"/>
    <n v="4"/>
    <n v="40407.938888888886"/>
    <n v="0"/>
    <n v="667"/>
    <d v="2010-08-18T00:00:00"/>
    <n v="0"/>
    <x v="2717"/>
  </r>
  <r>
    <n v="2755"/>
    <n v="1"/>
    <x v="683"/>
    <x v="2"/>
    <s v="&lt;p&gt;Liyakatali Lal,&lt;/p&gt;_x000a_&lt;p&gt;You can combine the 10 Half Year reurns to make 5 Yearly returns&lt;/p&gt;_x000a_&lt;p&gt;NPV =NPV(Rate, Return 1, Return 2...)&lt;br /&gt;_x000a_eg: =NPV(10,D10:D15)&lt;br /&gt;_x000a_Where Return is Annual discount rate. This might represent the rate of inflation or the interest rate of a competing investment.&lt;/p&gt;_x000a_&lt;p&gt;IRR =IRR(Return 1, Return 2...)&lt;br /&gt;_x000a_eg: =IRR(D10:D15)_x000a_&lt;/p&gt;_x000a_"/>
    <d v="2010-08-18T00:10:42"/>
    <n v="0"/>
    <x v="1"/>
    <x v="1"/>
    <b v="1"/>
    <x v="1"/>
    <n v="4"/>
    <n v="40407.724999999999"/>
    <n v="0.28243055555503815"/>
    <n v="668"/>
    <d v="2010-08-18T00:00:00"/>
    <s v="Liyakatali Lal"/>
    <x v="2718"/>
  </r>
  <r>
    <n v="2756"/>
    <n v="1"/>
    <x v="683"/>
    <x v="348"/>
    <s v="&lt;p&gt;Hi Liyakatali,&lt;/p&gt;_x000a_&lt;p&gt;The NPV is based on a periodic cash flow and you must match the rate to the cash flow.&lt;/p&gt;_x000a_&lt;p&gt;So if the rate is 10% pa, you must use a rate of 5%, that is a rate that is converted twice a year. If it is 10% pa and the cash flow is quarterly you must use 2.5% or converted quarterly.&lt;/p&gt;_x000a_&lt;p&gt;The IRR formula is an internal formula so the result would be an &quot;annual&quot; rate. If you wish to find the IRR for a cash flow other that annual, I would suggest that you calculate the NPV and do a Goal-Seek to return a zero value for the NPV.&lt;/p&gt;_x000a_&lt;p&gt;Hope this is clear&lt;/p&gt;_x000a_&lt;p&gt;kanti_x000a_&lt;/p&gt;_x000a_"/>
    <d v="2010-08-18T00:17:38"/>
    <n v="0"/>
    <x v="2"/>
    <x v="0"/>
    <b v="1"/>
    <x v="0"/>
    <n v="4"/>
    <n v="40407.724999999999"/>
    <n v="0"/>
    <n v="668"/>
    <d v="2010-08-18T00:00:00"/>
    <n v="0"/>
    <x v="2719"/>
  </r>
  <r>
    <n v="2757"/>
    <n v="1"/>
    <x v="682"/>
    <x v="2"/>
    <s v="&lt;p&gt;Jyanguela&lt;/p&gt;_x000a_&lt;p&gt;I have put 2 macros below&lt;br /&gt;_x000a_One copies to the next row at the end of your data, the other inserts the data at Row 15&lt;/p&gt;_x000a_&lt;pre&gt;&lt;code&gt;Sub CopyToEnd()_x000a__x000a_Range(&amp;quot;A14:HF14&amp;quot;).Select_x000a_Selection.Copy_x000a__x000a_Selection.End(xlDown).Offset(1, 0).Select_x000a_ActiveSheet.Paste_x000a__x000a_Application.CutCopyMode = False_x000a__x000a_End Sub&lt;/code&gt;&lt;/pre&gt;_x000a_&lt;pre&gt;&lt;code&gt;Sub InsertAtRow15()_x000a__x000a_Range(&amp;quot;A14:HF14&amp;quot;).Select_x000a_Selection.Copy_x000a__x000a_Rows(&amp;quot;15:15&amp;quot;).Select_x000a_Selection.Insert Shift:=xlDown_x000a__x000a_Application.CutCopyMode = False_x000a__x000a_End Sub&lt;/code&gt;&lt;/pre&gt;_x000a_"/>
    <d v="2010-08-18T01:33:08"/>
    <n v="0"/>
    <x v="1"/>
    <x v="1"/>
    <b v="1"/>
    <x v="1"/>
    <n v="4"/>
    <n v="40407.712500000001"/>
    <n v="0.35217592592380242"/>
    <n v="669"/>
    <d v="2010-08-18T00:00:00"/>
    <s v="jyanguela"/>
    <x v="2720"/>
  </r>
  <r>
    <n v="2758"/>
    <n v="1"/>
    <x v="686"/>
    <x v="455"/>
    <s v="&lt;p&gt;I have a string &quot;Buy 100 shares IBM @ 135.90&quot;&lt;/p&gt;_x000a_&lt;p&gt;I would like to display this in a &quot;cell&quot; in excel but Buy should be in BLUE, if Sell then it should be in RED etc. is there a way to do this ? &lt;/p&gt;_x000a_&lt;p&gt;colors are background or foreground is OK.&lt;/p&gt;_x000a_&lt;p&gt;thanks_x000a_&lt;/p&gt;_x000a_"/>
    <d v="2010-08-18T02:01:16"/>
    <n v="0"/>
    <x v="0"/>
    <x v="0"/>
    <b v="0"/>
    <x v="0"/>
    <n v="4"/>
    <n v="40408.084027777775"/>
    <n v="0"/>
    <n v="669"/>
    <d v="2010-08-18T00:00:00"/>
    <n v="0"/>
    <x v="2721"/>
  </r>
  <r>
    <n v="2759"/>
    <n v="1"/>
    <x v="686"/>
    <x v="2"/>
    <s v="&lt;p&gt;Dhanush&lt;br /&gt;_x000a_You can use conditional formatting to achieve what you want&lt;br /&gt;_x000a_Setup 2 conditional formats&lt;br /&gt;_x000a_Cell value contains &quot;Sell&quot;&lt;br /&gt;_x000a_Cell value contains &quot;Buy&quot;&lt;br /&gt;_x000a_set Background Color or Text styles as appropriate&lt;br /&gt;_x000a_You won't be able to just color the single word_x000a_&lt;/p&gt;_x000a_"/>
    <d v="2010-08-18T03:23:26"/>
    <n v="0"/>
    <x v="1"/>
    <x v="1"/>
    <b v="1"/>
    <x v="1"/>
    <n v="4"/>
    <n v="40408.084027777775"/>
    <n v="5.7245370371674653E-2"/>
    <n v="670"/>
    <d v="2010-08-18T00:00:00"/>
    <s v="dhanush"/>
    <x v="2722"/>
  </r>
  <r>
    <n v="2760"/>
    <n v="1"/>
    <x v="681"/>
    <x v="453"/>
    <s v="&lt;p&gt;I should,however when I use &quot;,&quot; instead of &quot;;&quot; it comes back with the message &quot;The formula you typed contains an Error&quot; and persists until I write it with &quot;;&quot;.&lt;/p&gt;_x000a_&lt;p&gt;BTW I tried it this ways you wrote it(Without the &quot;AND&quot; Fucntion and using &quot;&amp;amp;&quot; instead) and it comes back with a numeric cell value in the workdays and with a &quot;#VALUE!&quot; error on some workday cells within the duration od the task and also on the weekends.&lt;/p&gt;_x000a_&lt;p&gt;Thanks HUI._x000a_&lt;/p&gt;_x000a_"/>
    <d v="2010-08-18T05:40:58"/>
    <n v="0"/>
    <x v="4"/>
    <x v="0"/>
    <b v="1"/>
    <x v="0"/>
    <n v="4"/>
    <n v="40407.692361111112"/>
    <n v="0"/>
    <n v="670"/>
    <d v="2010-08-18T00:00:00"/>
    <n v="0"/>
    <x v="2723"/>
  </r>
  <r>
    <n v="2761"/>
    <n v="1"/>
    <x v="681"/>
    <x v="2"/>
    <s v="&lt;p&gt;What country version of Excel are you using ?&lt;/p&gt;_x000a_&lt;p&gt;Did you try&lt;br /&gt;_x000a_=IF(AND(Q$23&amp;gt;=$O26;Q$23&amp;lt;=$O26+$N26);IF($O26+$N26*$HI$27&amp;gt;Q$23;$HI$26;&quot;&quot;);&quot;&quot;)&amp;amp;WORKDAY(O26;N26-1;$HO$22:$HO$46)_x000a_&lt;/p&gt;_x000a_"/>
    <d v="2010-08-18T05:45:33"/>
    <n v="0"/>
    <x v="5"/>
    <x v="1"/>
    <b v="1"/>
    <x v="1"/>
    <n v="4"/>
    <n v="40407.692361111112"/>
    <n v="0.54760416666249512"/>
    <n v="671"/>
    <d v="2010-08-18T00:00:00"/>
    <s v="jyanguela"/>
    <x v="2724"/>
  </r>
  <r>
    <n v="2762"/>
    <n v="1"/>
    <x v="687"/>
    <x v="451"/>
    <s v="&lt;p&gt;Hi excELITES,&lt;br /&gt;_x000a_Good day. Please help with this doubt. Can we insert a row after a particular row using IF function for a particular value in a cell.&lt;/p&gt;_x000a_&lt;p&gt;Eg: IF(d11=1, if true insert 3 rows after A20, else any false condn)&lt;/p&gt;_x000a_&lt;p&gt;Or else for the same IF function can we paste the particular block(rows x columns) from another place&lt;br /&gt;_x000a_Eg: IF(d11=1,if true insert or paste (r x c) from another place in the sheet, if false insert or paste from another place )&lt;/p&gt;_x000a_&lt;p&gt;I am new in PLAYING around with excel. Kindly please help.&lt;br /&gt;_x000a_Regards&lt;br /&gt;_x000a_DJV_x000a_&lt;/p&gt;_x000a_"/>
    <d v="2010-08-18T06:14:13"/>
    <n v="0"/>
    <x v="0"/>
    <x v="0"/>
    <b v="0"/>
    <x v="0"/>
    <n v="4"/>
    <n v="40408.259722222225"/>
    <n v="0"/>
    <n v="671"/>
    <d v="2010-08-18T00:00:00"/>
    <n v="0"/>
    <x v="2725"/>
  </r>
  <r>
    <n v="2763"/>
    <n v="1"/>
    <x v="681"/>
    <x v="121"/>
    <s v="&lt;p&gt;I think I know understand what you are trying to do: the duration is in workdays.&lt;br /&gt;_x000a_Try this:&lt;/p&gt;_x000a_&lt;p&gt;=IF(AND(Q$23&amp;gt;=$O26;Q$23&amp;lt;=WORKDAY(O26;N26-1;$HO$22:$HO$46));IF(WORKDAY(O26;N26-1;$HO$22:$HO$46)*$HI$27&amp;gt;Q$23;$HI$26;&quot;&quot;);&quot;&quot;)&lt;/p&gt;_x000a_&lt;p&gt;It will still plot a character for the weekends/holidays, but the total length should be ok.&lt;/p&gt;_x000a_&lt;p&gt;If the percentage in HI27 is always 100% you can simplify the formula to:&lt;/p&gt;_x000a_&lt;p&gt;=IF(AND(Q$23&amp;gt;=$O26;Q$23&amp;lt;=WORKDAY(O26;N26-1;$HO$22:$HO$46));$HI$26;&quot;&quot;)_x000a_&lt;/p&gt;_x000a_"/>
    <d v="2010-08-18T06:48:38"/>
    <n v="0"/>
    <x v="6"/>
    <x v="0"/>
    <b v="1"/>
    <x v="0"/>
    <n v="4"/>
    <n v="40407.692361111112"/>
    <n v="0"/>
    <n v="671"/>
    <d v="2010-08-18T00:00:00"/>
    <n v="0"/>
    <x v="2726"/>
  </r>
  <r>
    <n v="2764"/>
    <n v="1"/>
    <x v="687"/>
    <x v="2"/>
    <s v="&lt;p&gt;Djayv8&lt;br /&gt;_x000a_You can't directly do what you are suggesting&lt;/p&gt;_x000a_&lt;p&gt;You can however arrange your worksheet so that it appears that rows have been inserted, where in fact all you have done is shift the data down the sheet using formulas.&lt;/p&gt;_x000a_&lt;p&gt;It could be done using vba, &lt;/p&gt;_x000a_&lt;p&gt;Can you explain more fully what you are trying to do and why?_x000a_&lt;/p&gt;_x000a_"/>
    <d v="2010-08-18T06:51:43"/>
    <n v="0"/>
    <x v="1"/>
    <x v="1"/>
    <b v="1"/>
    <x v="1"/>
    <n v="4"/>
    <n v="40408.259722222225"/>
    <n v="2.619212962599704E-2"/>
    <n v="672"/>
    <d v="2010-08-18T00:00:00"/>
    <s v="djayv8"/>
    <x v="2727"/>
  </r>
  <r>
    <n v="2765"/>
    <n v="1"/>
    <x v="688"/>
    <x v="371"/>
    <s v="&lt;p&gt;Hi&lt;/p&gt;_x000a_&lt;p&gt;I need to compare 8 charts, and their Max and min scales are all over the place. Therefore I've done some research and found that a common method is to create a new series that takes the MIN and the MAx of my data, and then copy and paste this series in to the charts. Change the data lines to no-line, and hey-presto.&lt;/p&gt;_x000a_&lt;p&gt;This seemed to work as all my charts had the the same Min/Max scale/axis. Unfortunately the pasted series added to my original data and therefore actually changed my results. &lt;/p&gt;_x000a_&lt;p&gt;&lt;code&gt;SERIES(BEL!$N$2,(BEL!$C$204:$C$404,BEL!$M$1611:$M$1612),(BEL!$N$204:$N$404,BEL!$N$1611:$N$1612),2)&lt;/code&gt;&lt;/p&gt;_x000a_&lt;p&gt;How do I use the MIN and MAX common scaling technique so that the user is unable to see the Min/Max series  - neither in the legend or the chart? Or, is there a better way to force all the axis to be the same on all 8 charts?&lt;/p&gt;_x000a_&lt;p&gt;Many thanks for your help.&lt;/p&gt;_x000a_&lt;p&gt;Mike._x000a_&lt;/p&gt;_x000a_"/>
    <d v="2010-08-18T08:06:40"/>
    <n v="0"/>
    <x v="0"/>
    <x v="0"/>
    <b v="0"/>
    <x v="0"/>
    <n v="4"/>
    <n v="40408.337500000001"/>
    <n v="0"/>
    <n v="672"/>
    <d v="2010-08-18T00:00:00"/>
    <n v="0"/>
    <x v="2728"/>
  </r>
  <r>
    <n v="2766"/>
    <n v="1"/>
    <x v="688"/>
    <x v="2"/>
    <s v="&lt;p&gt;NeverHappyMike&lt;br /&gt;_x000a_Your approach is correct&lt;br /&gt;_x000a_Make sure you set the color of the line and markers to none&lt;br /&gt;_x000a_Then select the legend and then select the series within the legend and press the Delete Key&lt;br /&gt;_x000a_The series will remaion on the chart and be invisible, but will be used by the chart to set the common Max and Min and will not show up in the legend&lt;br /&gt;_x000a_If a Gap[ appears in the legend, use the up/dn arrows to select the series and set teh series Number at teh end to either 1 or the Maximum no of series so that it is now at the top or bottom of the legend box_x000a_&lt;/p&gt;_x000a_"/>
    <d v="2010-08-18T08:46:38"/>
    <n v="0"/>
    <x v="1"/>
    <x v="1"/>
    <b v="1"/>
    <x v="1"/>
    <n v="4"/>
    <n v="40408.337500000001"/>
    <n v="2.8217592589498963E-2"/>
    <n v="673"/>
    <d v="2010-08-18T00:00:00"/>
    <s v="NeverHappyMike"/>
    <x v="2729"/>
  </r>
  <r>
    <n v="2767"/>
    <n v="1"/>
    <x v="687"/>
    <x v="451"/>
    <s v="&lt;p&gt;Hi Hui,&lt;br /&gt;_x000a_I am just taking a frame (its a signal, consisting of hexadecimal characters) and then each hexa decimal character means some information about the particular signal. its like decoding the signal. we have reference documents for them. i assigned the equivalent values for hexa decimal characters using if and lookup function. but in certain cases eg if  the length of the frame is entered as (0f)15 in d11 then there should be 15 rows coming after  d11 in a pre defined standard format. so like wise whn length is 0c there should be a 12 rows coming in standard format. it ll be good if i am able to insert a pre defined set of rows and colums for a particular lenght from a different place. i mean i do a pre defined set of r x c in the same worksheet and then jus attach them after that length row.&lt;br /&gt;_x000a_i think i didn confuse u too much. if i am able to load the file or chat over i believe i can be able to explain u clearly.kindly please help. thanks_x000a_&lt;/p&gt;_x000a_"/>
    <d v="2010-08-18T09:38:55"/>
    <n v="0"/>
    <x v="2"/>
    <x v="0"/>
    <b v="1"/>
    <x v="0"/>
    <n v="4"/>
    <n v="40408.259722222225"/>
    <n v="0"/>
    <n v="673"/>
    <d v="2010-08-18T00:00:00"/>
    <n v="0"/>
    <x v="2730"/>
  </r>
  <r>
    <n v="2768"/>
    <n v="1"/>
    <x v="688"/>
    <x v="371"/>
    <s v="&lt;p&gt;Thanks Hui. Your comments about deleting a Min/Max legend name has helped me out of a spot. &lt;/p&gt;_x000a_&lt;p&gt;I've managed to make it work by using paste special &amp;gt; new series&amp;gt;going through and doing all the hiding, etc.&lt;/p&gt;_x000a_&lt;p&gt;One issue I've encountered is that the Horizontal scale changes from my required scale to the new MIN and MAX scale (which is literally the words Min and Max). I've managed to revert it back to the one I want by : highlighting one of the new series and then editing it's Axis label to the original axis range of my original data. It seems to work but I'm not usre it's the most effective way of doing it.&lt;/p&gt;_x000a_&lt;p&gt;Ah well, at least I'm moving forward.&lt;/p&gt;_x000a_&lt;p&gt;Thanks again&lt;br /&gt;_x000a_Mike._x000a_&lt;/p&gt;_x000a_"/>
    <d v="2010-08-18T09:41:19"/>
    <n v="0"/>
    <x v="2"/>
    <x v="0"/>
    <b v="1"/>
    <x v="0"/>
    <n v="4"/>
    <n v="40408.337500000001"/>
    <n v="0"/>
    <n v="673"/>
    <d v="2010-08-18T00:00:00"/>
    <n v="0"/>
    <x v="2731"/>
  </r>
  <r>
    <n v="2769"/>
    <n v="1"/>
    <x v="688"/>
    <x v="371"/>
    <s v="&lt;p&gt;Solved the Horizontal Axis problem. Remove the tick when pasting in the MAx Min from the Category X label option.&lt;/p&gt;_x000a_&lt;p&gt;Mike._x000a_&lt;/p&gt;_x000a_"/>
    <d v="2010-08-18T10:14:59"/>
    <n v="0"/>
    <x v="3"/>
    <x v="0"/>
    <b v="1"/>
    <x v="0"/>
    <n v="4"/>
    <n v="40408.337500000001"/>
    <n v="0"/>
    <n v="673"/>
    <d v="2010-08-18T00:00:00"/>
    <n v="0"/>
    <x v="2732"/>
  </r>
  <r>
    <n v="2770"/>
    <n v="5"/>
    <x v="689"/>
    <x v="0"/>
    <s v="&lt;p&gt;Hi all...&lt;/p&gt;_x000a_&lt;p&gt;We are releasing Excel Wedding Planner today. http://chandoo.org/wp/wedding-planner/&lt;/p&gt;_x000a_&lt;p&gt;If you have any questions about the product or how to use it, post them here. Either Kevin or I will get back to you._x000a_&lt;/p&gt;_x000a_"/>
    <d v="2010-08-18T10:38:42"/>
    <n v="0"/>
    <x v="0"/>
    <x v="0"/>
    <b v="0"/>
    <x v="0"/>
    <n v="4"/>
    <n v="40408.443055555559"/>
    <n v="0"/>
    <n v="673"/>
    <d v="2010-08-18T00:00:00"/>
    <n v="0"/>
    <x v="2733"/>
  </r>
  <r>
    <n v="2771"/>
    <n v="1"/>
    <x v="687"/>
    <x v="2"/>
    <s v="&lt;p&gt;DJV&lt;br /&gt;_x000a_How is your data coming in ?_x000a_&lt;/p&gt;_x000a_"/>
    <d v="2010-08-18T12:04:20"/>
    <n v="0"/>
    <x v="3"/>
    <x v="1"/>
    <b v="1"/>
    <x v="1"/>
    <n v="4"/>
    <n v="40408.259722222225"/>
    <n v="0.2432870370321325"/>
    <n v="674"/>
    <d v="2010-08-18T00:00:00"/>
    <s v="djayv8"/>
    <x v="2734"/>
  </r>
  <r>
    <n v="2772"/>
    <n v="1"/>
    <x v="690"/>
    <x v="371"/>
    <s v="&lt;p&gt;Hi&lt;/p&gt;_x000a_&lt;p&gt;Apologies for the cryptic title. I'll try and explain. &lt;/p&gt;_x000a_&lt;p&gt;I have a lot of line graphs that I need to compare against each another. I have a common scale used on all (see my MAX/MIN question) and it's really helpful. &lt;/p&gt;_x000a_&lt;p&gt;However, the graphs have a lot of their data stretching along the Horizontal axis around the same (-)3 to (+)3 points. But there are also a few spikes (not many) that go (-)20 to (+)35.&lt;/p&gt;_x000a_&lt;p&gt;Because of the required Max and Min values my data in the (-)3 to (+)3 region doesn't have/show the detail/differences I would like because the scale is accommodating the extreme points. But I need the extreme points, so can't just get rid of them.&lt;/p&gt;_x000a_&lt;p&gt;What best practices, tricks are there to help expand the busy area of a graph but still keep in those occasional extreme values?&lt;/p&gt;_x000a_&lt;p&gt;If anyone has some ideas; links; or tips, they will be greatly appreciated.&lt;/p&gt;_x000a_&lt;p&gt;Thanks&lt;br /&gt;_x000a_Mike._x000a_&lt;/p&gt;_x000a_"/>
    <d v="2010-08-18T15:04:24"/>
    <n v="0"/>
    <x v="0"/>
    <x v="0"/>
    <b v="0"/>
    <x v="0"/>
    <n v="4"/>
    <n v="40408.62777777778"/>
    <n v="0"/>
    <n v="674"/>
    <d v="2010-08-18T00:00:00"/>
    <n v="0"/>
    <x v="2735"/>
  </r>
  <r>
    <n v="2773"/>
    <n v="1"/>
    <x v="691"/>
    <x v="368"/>
    <s v="&lt;p&gt;If I were using filters in a data table is there any way that I can show what filters are being used, without clicking on the filter?  Is it possible to have a cell reference the filters and show users of the workbook what filters are selected?_x000a_&lt;/p&gt;_x000a_"/>
    <d v="2010-08-18T17:57:58"/>
    <n v="0"/>
    <x v="0"/>
    <x v="0"/>
    <b v="0"/>
    <x v="0"/>
    <n v="4"/>
    <n v="40408.747916666667"/>
    <n v="0"/>
    <n v="674"/>
    <d v="2010-08-18T00:00:00"/>
    <n v="0"/>
    <x v="2736"/>
  </r>
  <r>
    <n v="2774"/>
    <n v="1"/>
    <x v="692"/>
    <x v="456"/>
    <s v="&lt;p&gt;I am trying to create a graph with two series. I am having both the bars from each series go under each category label, and want to have a color for each series. While I have accomplished the former one, I have some trouble doing the latter. However I can right click on each of the data point, and change colors individually, but what I would like to ideally see is if I can hold CTRL and change/format multiple data points at one time, so if I click to change color of the graph in series 2, all the bars in series 2 should change.&lt;/p&gt;_x000a_&lt;p&gt;Any help is appreciated!&lt;br /&gt;_x000a_Dumbee1018_x000a_&lt;/p&gt;_x000a_"/>
    <d v="2010-08-18T20:01:58"/>
    <n v="0"/>
    <x v="0"/>
    <x v="0"/>
    <b v="0"/>
    <x v="0"/>
    <n v="4"/>
    <n v="40408.834027777775"/>
    <n v="0"/>
    <n v="674"/>
    <d v="2010-08-18T00:00:00"/>
    <n v="0"/>
    <x v="2737"/>
  </r>
  <r>
    <n v="2775"/>
    <n v="1"/>
    <x v="690"/>
    <x v="2"/>
    <s v="&lt;p&gt;Mike&lt;/p&gt;_x000a_&lt;p&gt;Have you tried using a Logarithmic axis ?&lt;/p&gt;_x000a_&lt;p&gt;Where you have lots of points as you say in the +/-3 range and then a lot at say 100, you can use 2 charts arranged above each other on a page&lt;br /&gt;_x000a_The bottom chart has the X axis and the lower data with say a +/-5 vertical axis.&lt;br /&gt;_x000a_The second chart will not have a Horizontal axis and will have a vertical axis of say 90 to 110 and hence only show the top of the data.&lt;br /&gt;_x000a_Line them up and make the same size horizontally.&lt;br /&gt;_x000a_Draw a lightning strike line between the 2 vertical axis._x000a_&lt;/p&gt;_x000a_"/>
    <d v="2010-08-18T23:56:23"/>
    <n v="0"/>
    <x v="1"/>
    <x v="1"/>
    <b v="1"/>
    <x v="1"/>
    <n v="4"/>
    <n v="40408.62777777778"/>
    <n v="0.36971064814861165"/>
    <n v="675"/>
    <d v="2010-08-18T00:00:00"/>
    <s v="NeverHappyMike"/>
    <x v="2738"/>
  </r>
  <r>
    <n v="2776"/>
    <n v="1"/>
    <x v="691"/>
    <x v="313"/>
    <s v="&lt;p&gt;You'll notice that where filters are applied, the arrow in the filter is in blue.  That indicates that a field has an active filter.  As to see what the exact filter is, no idea.  I'm pretty sure it's a 'dumb' filter---IE you can't reference a cell or anything._x000a_&lt;/p&gt;_x000a_"/>
    <d v="2010-08-19T00:02:40"/>
    <n v="0"/>
    <x v="1"/>
    <x v="0"/>
    <b v="1"/>
    <x v="0"/>
    <n v="5"/>
    <n v="40408.747916666667"/>
    <n v="0"/>
    <n v="675"/>
    <d v="2010-08-19T00:00:00"/>
    <n v="0"/>
    <x v="2739"/>
  </r>
  <r>
    <n v="2777"/>
    <n v="1"/>
    <x v="692"/>
    <x v="2"/>
    <s v="&lt;p&gt;In Excel 2007/10 once you have the properties dialog open you can move it to the side and select new bars, points, axis, backgrounds etc and the properties dialog will then apply to the new opbject you have just selected_x000a_&lt;/p&gt;_x000a_"/>
    <d v="2010-08-19T00:03:55"/>
    <n v="0"/>
    <x v="1"/>
    <x v="1"/>
    <b v="1"/>
    <x v="1"/>
    <n v="5"/>
    <n v="40408.834027777775"/>
    <n v="0.16869212963501923"/>
    <n v="676"/>
    <d v="2010-08-19T00:00:00"/>
    <s v="dumbee1018"/>
    <x v="2740"/>
  </r>
  <r>
    <n v="2778"/>
    <n v="1"/>
    <x v="685"/>
    <x v="2"/>
    <s v="&lt;p&gt;Himanshu&lt;br /&gt;_x000a_Have a go at the Advanced Filter as Kciba suggested&lt;/p&gt;_x000a_&lt;p&gt;It will allow you to setup a repeatable and extendable structure to redo what you want regularly as the list of codes or data changes_x000a_&lt;/p&gt;_x000a_"/>
    <d v="2010-08-19T02:46:24"/>
    <n v="0"/>
    <x v="4"/>
    <x v="1"/>
    <b v="1"/>
    <x v="1"/>
    <n v="5"/>
    <n v="40407.938888888886"/>
    <n v="1.1766666666662786"/>
    <n v="677"/>
    <d v="2010-08-19T00:00:00"/>
    <s v="Himanshu"/>
    <x v="2741"/>
  </r>
  <r>
    <n v="2779"/>
    <n v="1"/>
    <x v="693"/>
    <x v="173"/>
    <s v="&lt;p&gt;I have a worksheet w/data that is used in a Pivot Table.  The data contains cells such as:&lt;br /&gt;_x000a_    A           B&lt;br /&gt;_x000a_1  Area        Unit #&lt;br /&gt;_x000a_2  UP          12&lt;br /&gt;_x000a_3  UP          12SL1&lt;br /&gt;_x000a_4  UP          12SL2 &lt;/p&gt;_x000a_&lt;p&gt;When I sort by &quot;Area&quot;, the Unit #'s w/SL1 or 2 get sorted at the bottom of the columns.  How can I format the unit # so Excel sorts them sequentilly.  Hope I'm making sense. 3am!_x000a_&lt;/p&gt;_x000a_"/>
    <d v="2010-08-19T06:58:10"/>
    <n v="0"/>
    <x v="0"/>
    <x v="0"/>
    <b v="0"/>
    <x v="0"/>
    <n v="5"/>
    <n v="40409.290277777778"/>
    <n v="0"/>
    <n v="677"/>
    <d v="2010-08-19T00:00:00"/>
    <n v="0"/>
    <x v="2742"/>
  </r>
  <r>
    <n v="2780"/>
    <n v="1"/>
    <x v="690"/>
    <x v="371"/>
    <s v="&lt;p&gt;This sounds very interesting. Is it something that is 'commonly' used for such circumstances?&lt;/p&gt;_x000a_&lt;p&gt;When you mention the second chart not having a Horizontal axis, how is that created? I'm not sure how a chart is built that doesn't have both axis?&lt;/p&gt;_x000a_&lt;p&gt;I'll look in to it, but if you happen to know where an example of how to do this is found please let me know.&lt;/p&gt;_x000a_&lt;p&gt;Thanks&lt;/p&gt;_x000a_&lt;p&gt;MIke._x000a_&lt;/p&gt;_x000a_"/>
    <d v="2010-08-19T07:53:54"/>
    <n v="0"/>
    <x v="2"/>
    <x v="0"/>
    <b v="1"/>
    <x v="0"/>
    <n v="5"/>
    <n v="40408.62777777778"/>
    <n v="0"/>
    <n v="677"/>
    <d v="2010-08-19T00:00:00"/>
    <n v="0"/>
    <x v="2743"/>
  </r>
  <r>
    <n v="2781"/>
    <n v="1"/>
    <x v="690"/>
    <x v="2"/>
    <s v="&lt;p&gt;You make the second chart as normal and then make the colors of the horizontal axis None_x000a_&lt;/p&gt;_x000a_"/>
    <d v="2010-08-19T08:34:19"/>
    <n v="0"/>
    <x v="3"/>
    <x v="1"/>
    <b v="1"/>
    <x v="1"/>
    <n v="5"/>
    <n v="40408.62777777778"/>
    <n v="0.72938657407212304"/>
    <n v="678"/>
    <d v="2010-08-19T00:00:00"/>
    <s v="NeverHappyMike"/>
    <x v="2744"/>
  </r>
  <r>
    <n v="2782"/>
    <n v="1"/>
    <x v="694"/>
    <x v="324"/>
    <s v="&lt;p&gt;I have a data file of stdDev's of volatility. The .csv file can contain anywhere from 100-200 records (1 record=1 line of date,data) of date and the stdDev data. The format for each record is mm/dd/yyyy, %1.2f. The range for the stdDev is +/-5.00. I have a Python program that outputs the .csv file.&lt;/p&gt;_x000a_&lt;p&gt;Currently, I copy/paste the stdDev data from the .csv file to a sheet in xl and then plot it as a bar chart. The y-axis of the chart contains the stdDev range (+/-5.0) and the x-axis is numbered from 1 to n, where every increment of n is equivalent to a single record date.&lt;/p&gt;_x000a_&lt;p&gt;Currently, if I'm interested in the date of a particular stdDev I have to look at the n-increment on the x-axis and then go to the .csv file to find the date. This is not very efficient.&lt;/p&gt;_x000a_&lt;p&gt;Here are my questions:&lt;/p&gt;_x000a_&lt;p&gt;1. How can I shade the bar chart for each month of data? Are there control char's that I can put in the .csv file or can this be confifured througn xl?&lt;br /&gt;_x000a_2. Based on the format of my .csv of date, data can I put the date on the x-axis? This would replace the n-increment that I currently have. If the format of the file has to change I can easily do that.&lt;/p&gt;_x000a_&lt;p&gt;Any ideas or suggestions you may have would be appreciated.&lt;/p&gt;_x000a_&lt;p&gt;Thanks,&lt;br /&gt;_x000a_Jake_x000a_&lt;/p&gt;_x000a_"/>
    <d v="2010-08-19T11:23:10"/>
    <n v="0"/>
    <x v="0"/>
    <x v="0"/>
    <b v="0"/>
    <x v="0"/>
    <n v="5"/>
    <n v="40409.474305555559"/>
    <n v="0"/>
    <n v="678"/>
    <d v="2010-08-19T00:00:00"/>
    <n v="0"/>
    <x v="2745"/>
  </r>
  <r>
    <n v="2783"/>
    <n v="1"/>
    <x v="694"/>
    <x v="2"/>
    <s v="&lt;p&gt;Jake&lt;br /&gt;_x000a_Have you tried using a Pivot Chart to analyse the data&lt;br /&gt;_x000a_Best parts being the use of Drop Downs &amp;amp; Slicers to allow you to interactively move through your data or group it if that is required.&lt;br /&gt;_x000a_Also allows you to manipulate fields by drag Drop if you don't like the groupings_x000a_&lt;/p&gt;_x000a_"/>
    <d v="2010-08-19T12:50:05"/>
    <n v="0"/>
    <x v="1"/>
    <x v="1"/>
    <b v="1"/>
    <x v="1"/>
    <n v="5"/>
    <n v="40409.474305555559"/>
    <n v="6.0474537036498077E-2"/>
    <n v="679"/>
    <d v="2010-08-19T00:00:00"/>
    <s v="jackmanjls"/>
    <x v="2746"/>
  </r>
  <r>
    <n v="2784"/>
    <n v="1"/>
    <x v="578"/>
    <x v="457"/>
    <s v="&lt;p&gt;just a though, you don’t have to enter the data on a clean sheet manually, you can copy, paste special value, then copy again (from original) and paste special formats.&lt;/p&gt;_x000a_&lt;p&gt;about the &quot;data validation &quot;&lt;br /&gt;_x000a_do you know how to set up a data validation ?_x000a_&lt;/p&gt;_x000a_"/>
    <d v="2010-08-19T13:46:25"/>
    <n v="0"/>
    <x v="3"/>
    <x v="0"/>
    <b v="1"/>
    <x v="0"/>
    <n v="5"/>
    <n v="40363.822916666664"/>
    <n v="0"/>
    <n v="679"/>
    <d v="2010-08-19T00:00:00"/>
    <n v="0"/>
    <x v="2747"/>
  </r>
  <r>
    <n v="2785"/>
    <n v="1"/>
    <x v="695"/>
    <x v="313"/>
    <s v="&lt;p&gt;http://www.dailydoseofexcel.com/archives/2010/08/19/a-hundred-thousand-name-managers/&lt;/p&gt;_x000a_&lt;p&gt;I've mentioned on a few occasions that MS's out of the box named range manager is a little weak in the knees.  &lt;/p&gt;_x000a_&lt;p&gt;It might be my overall ktardedness, but I want a fairly robust manager for a features that I use that much of.  &lt;/p&gt;_x000a_&lt;p&gt;Anyway, there is an addin that does quite a bit.  Try it, you'll like._x000a_&lt;/p&gt;_x000a_"/>
    <d v="2010-08-19T14:28:30"/>
    <n v="0"/>
    <x v="0"/>
    <x v="0"/>
    <b v="0"/>
    <x v="0"/>
    <n v="5"/>
    <n v="40409.602777777778"/>
    <n v="0"/>
    <n v="679"/>
    <d v="2010-08-19T00:00:00"/>
    <n v="0"/>
    <x v="2748"/>
  </r>
  <r>
    <n v="2786"/>
    <n v="4"/>
    <x v="0"/>
    <x v="458"/>
    <s v="&lt;p&gt;I work in procurement and stumbled onto your site as I was looking for some great dashboard examples and project management tools - I bookmarked this site immediately and have been working my way through all the great tutorials since._x000a_&lt;/p&gt;_x000a_"/>
    <d v="2010-08-19T19:07:34"/>
    <n v="0"/>
    <x v="64"/>
    <x v="0"/>
    <b v="1"/>
    <x v="0"/>
    <n v="5"/>
    <n v="40019.929861111108"/>
    <n v="0"/>
    <n v="679"/>
    <d v="2010-08-19T00:00:00"/>
    <n v="0"/>
    <x v="2749"/>
  </r>
  <r>
    <n v="2787"/>
    <n v="1"/>
    <x v="696"/>
    <x v="458"/>
    <s v="&lt;p&gt;Hi there&lt;/p&gt;_x000a_&lt;p&gt;I've set myself the goal of creating an awesome chandoo-esque SWOT chart in excel (Strength, Weakness, Opportunities, Threats) - anybody had any experience with this or know of any decent resources out there?_x000a_&lt;/p&gt;_x000a_"/>
    <d v="2010-08-19T19:12:39"/>
    <n v="0"/>
    <x v="0"/>
    <x v="0"/>
    <b v="0"/>
    <x v="0"/>
    <n v="5"/>
    <n v="40409.800000000003"/>
    <n v="0"/>
    <n v="679"/>
    <d v="2010-08-19T00:00:00"/>
    <n v="0"/>
    <x v="2750"/>
  </r>
  <r>
    <n v="2788"/>
    <n v="1"/>
    <x v="681"/>
    <x v="453"/>
    <s v="&lt;p&gt;Hey guys,&lt;/p&gt;_x000a_&lt;p&gt;Thank you for your answers.&lt;br /&gt;_x000a_HUI, my office 2010 program is in english but at the office we use spanish. I tried using your modification to the formula and what comes back is very peculiar. the first two cells in the in the duration display the in-cell square  and a 5-digit number but the rest of the cell in the length display a #value! Error, weekend cells included&lt;/p&gt;_x000a_&lt;p&gt;TessaES, the same happens when I try you suggestion, the first two cell are fine,  to the point of displaying only the in-cell square, but after the third cell it returs the #value! Error i've been getting.&lt;/p&gt;_x000a_&lt;p&gt;Thank you both so much._x000a_&lt;/p&gt;_x000a_"/>
    <d v="2010-08-19T20:34:31"/>
    <n v="0"/>
    <x v="7"/>
    <x v="0"/>
    <b v="1"/>
    <x v="0"/>
    <n v="5"/>
    <n v="40407.692361111112"/>
    <n v="0"/>
    <n v="679"/>
    <d v="2010-08-19T00:00:00"/>
    <n v="0"/>
    <x v="2751"/>
  </r>
  <r>
    <n v="2789"/>
    <n v="1"/>
    <x v="682"/>
    <x v="453"/>
    <s v="&lt;p&gt;Good evening Hui,&lt;/p&gt;_x000a_&lt;p&gt;I tried the copy to end macro and it comes back with a runtime error o the following line:&lt;/p&gt;_x000a_&lt;p&gt; Selection.End(xlDown).Offset(1, 0).Select&lt;/p&gt;_x000a_&lt;p&gt;As I am literally ignorant with macros I have no clue as to what to do.&lt;br /&gt;_x000a_Any suggestions?,&lt;/p&gt;_x000a_&lt;p&gt;Thanks loads!!!_x000a_&lt;/p&gt;_x000a_"/>
    <d v="2010-08-19T20:40:53"/>
    <n v="0"/>
    <x v="2"/>
    <x v="0"/>
    <b v="1"/>
    <x v="0"/>
    <n v="5"/>
    <n v="40407.712500000001"/>
    <n v="0"/>
    <n v="679"/>
    <d v="2010-08-19T00:00:00"/>
    <n v="0"/>
    <x v="2752"/>
  </r>
  <r>
    <n v="2790"/>
    <n v="1"/>
    <x v="650"/>
    <x v="437"/>
    <s v="&lt;p&gt;I do this with summary charts all the time. The real problem with using this for Dashboards is filtering data. For example if I have a date filter in my pivot, I cannot use getpivot to change that filter. You could write a VBA function that would adjust the filter, however if different elements of the dashboard need different filters this would not work. You would need to have a another pivot table and program it so the information would refer to the correct pivot &lt;/p&gt;_x000a_&lt;p&gt;So this works for some very simple dashboards, ones with limited functionality, or static dashboards.  However even with static dashboards in some cases for it to work correctly you need to create multiple pivot tables if you have data which needs different filters. Also, I found Excel has some stability issues when working with multiple pivot tables, and performance issues, especially if charts are linked to the pivot tables. &lt;/p&gt;_x000a_&lt;p&gt;I personal have on my list to learn MS Query and brush up on my SQL. Not sure about its performance but I think SQL  is really is the way to go for most types of analysis which require complex filters/sortations in excel, presentations, and dashboards over using vlookups, index, indirects, complex if statement strings, and pivot tables.  Pivot tables are great for simple analysis and cover 90% of data summaries I need to do. But thoughs cases were I need to combine multiple  pivots or complex sortations  I think SQL is way more efficient and quicker to perform._x000a_&lt;/p&gt;_x000a_"/>
    <d v="2010-08-19T20:45:36"/>
    <n v="0"/>
    <x v="6"/>
    <x v="0"/>
    <b v="1"/>
    <x v="0"/>
    <n v="5"/>
    <n v="40394.57916666667"/>
    <n v="0"/>
    <n v="679"/>
    <d v="2010-08-19T00:00:00"/>
    <n v="0"/>
    <x v="2753"/>
  </r>
  <r>
    <n v="2791"/>
    <n v="1"/>
    <x v="691"/>
    <x v="437"/>
    <s v="&lt;p&gt;This is a good question.This could be a major time saver in some cases that I would like to know also._x000a_&lt;/p&gt;_x000a_"/>
    <d v="2010-08-19T21:03:36"/>
    <n v="0"/>
    <x v="2"/>
    <x v="0"/>
    <b v="1"/>
    <x v="0"/>
    <n v="5"/>
    <n v="40408.747916666667"/>
    <n v="0"/>
    <n v="679"/>
    <d v="2010-08-19T00:00:00"/>
    <n v="0"/>
    <x v="2754"/>
  </r>
  <r>
    <n v="2792"/>
    <n v="1"/>
    <x v="670"/>
    <x v="437"/>
    <s v="&lt;p&gt;What I was getting at was I was trying to take say use =offset( functionXXX(B11),1,1) but the formula in B11 would now refer to Second!AD11. However instead of referring to Second!AC11, I wanted to refer to A11 and pull part of the formula from A11, not A11's value. The find function allows you to due this but I due not know if there is an excel function that allows you to due this._x000a_&lt;/p&gt;_x000a_"/>
    <d v="2010-08-19T21:32:51"/>
    <n v="0"/>
    <x v="2"/>
    <x v="0"/>
    <b v="1"/>
    <x v="0"/>
    <n v="5"/>
    <n v="40401.86041666667"/>
    <n v="0"/>
    <n v="679"/>
    <d v="2010-08-19T00:00:00"/>
    <n v="0"/>
    <x v="2755"/>
  </r>
  <r>
    <n v="2793"/>
    <n v="1"/>
    <x v="670"/>
    <x v="2"/>
    <s v="&lt;p&gt;Collock&lt;br /&gt;_x000a_Can you describe what you are trying to do with your data?_x000a_&lt;/p&gt;_x000a_"/>
    <d v="2010-08-19T23:41:41"/>
    <n v="0"/>
    <x v="3"/>
    <x v="1"/>
    <b v="1"/>
    <x v="1"/>
    <n v="5"/>
    <n v="40401.86041666667"/>
    <n v="8.1268634259249666"/>
    <n v="680"/>
    <d v="2010-08-19T00:00:00"/>
    <s v="Collock"/>
    <x v="2756"/>
  </r>
  <r>
    <n v="2794"/>
    <n v="1"/>
    <x v="682"/>
    <x v="2"/>
    <s v="&lt;p&gt;What version of Excel are you using?&lt;br /&gt;_x000a_Are you using it on a Mac?_x000a_&lt;/p&gt;_x000a_"/>
    <d v="2010-08-19T23:56:40"/>
    <n v="0"/>
    <x v="3"/>
    <x v="1"/>
    <b v="1"/>
    <x v="1"/>
    <n v="5"/>
    <n v="40407.712500000001"/>
    <n v="2.2851851851810352"/>
    <n v="681"/>
    <d v="2010-08-19T00:00:00"/>
    <s v="jyanguela"/>
    <x v="2757"/>
  </r>
  <r>
    <n v="2795"/>
    <n v="1"/>
    <x v="696"/>
    <x v="0"/>
    <s v="&lt;p&gt;Interesting topic... I used excel to keep track of test scores and performances back in 2003 when I was preparing for an MBA entrance exam. It was a crude sheet (I didnt know what excel is and what all it can do, I was just using it as a fancy notebook)&lt;/p&gt;_x000a_&lt;p&gt;But essentially it was  SWOT analysis. Here are some ideas for you based on my experience back then,&lt;/p&gt;_x000a_&lt;p&gt;Lets say you are doing swot analysis of your on job performance.&lt;/p&gt;_x000a_&lt;p&gt;&amp;gt; Create a simple table layout where you record your experiences. Include columns like date, what you did, what worked, what didnt, where you could have improved, what worried you etc.&lt;br /&gt;_x000a_&amp;gt; log your performance details every day.&lt;br /&gt;_x000a_&amp;gt; Once every few weeks spend an hour or two with the worksheet to see how well you have performed and where you can improve.&lt;br /&gt;_x000a_&amp;gt; Prepare SWOT based on all the inputs. You can easily find strengths by looking all the things you did well etc...&lt;/p&gt;_x000a_&lt;p&gt;Based on my limited management experience, SWOT is more of a feel thing than process thing. So it involves a lot of introspection, ideas and qualitative judgment. Excel is probably not a good tool for these kinds of things.. &lt;/p&gt;_x000a_&lt;p&gt;just my ideas.. :)_x000a_&lt;/p&gt;_x000a_"/>
    <d v="2010-08-20T01:51:32"/>
    <n v="0"/>
    <x v="1"/>
    <x v="0"/>
    <b v="1"/>
    <x v="0"/>
    <n v="6"/>
    <n v="40409.800000000003"/>
    <n v="0"/>
    <n v="681"/>
    <d v="2010-08-20T00:00:00"/>
    <n v="0"/>
    <x v="2758"/>
  </r>
  <r>
    <n v="2796"/>
    <n v="1"/>
    <x v="650"/>
    <x v="313"/>
    <s v="&lt;p&gt;Please share your implementation method!  &lt;/p&gt;_x000a_&lt;p&gt;I use msquery quite a bit, but I've never been able to figure out how to run it 'live' with a spreadsheet._x000a_&lt;/p&gt;_x000a_"/>
    <d v="2010-08-20T04:04:24"/>
    <n v="0"/>
    <x v="7"/>
    <x v="0"/>
    <b v="1"/>
    <x v="0"/>
    <n v="6"/>
    <n v="40394.57916666667"/>
    <n v="0"/>
    <n v="681"/>
    <d v="2010-08-20T00:00:00"/>
    <n v="0"/>
    <x v="2759"/>
  </r>
  <r>
    <n v="2797"/>
    <n v="1"/>
    <x v="697"/>
    <x v="459"/>
    <s v="&lt;p&gt;Having installed the rupee font, how can be get the ruppee currency symbol in excel, keeping the cell property as number itself._x000a_&lt;/p&gt;_x000a_"/>
    <d v="2010-08-20T07:03:21"/>
    <n v="0"/>
    <x v="0"/>
    <x v="0"/>
    <b v="0"/>
    <x v="0"/>
    <n v="6"/>
    <n v="40410.293749999997"/>
    <n v="0"/>
    <n v="681"/>
    <d v="2010-08-20T00:00:00"/>
    <n v="0"/>
    <x v="2760"/>
  </r>
  <r>
    <n v="2798"/>
    <n v="1"/>
    <x v="687"/>
    <x v="451"/>
    <s v="&lt;p&gt;my data is a series of hexa decimal characters. the no of hexa decimal characters varies.&lt;br /&gt;_x000a_so there is one hexa decimal character which tells how many hexa decimal characters are going to be there in a single data. so i planned to insert rows acc to the no of cell. more over i have to insert rows only at a fixed posn i.e after a particular hexa character. &lt;/p&gt;_x000a_&lt;p&gt;_x0009__x0009_FRAME IN HEX FRAME IN BINARY_x0009_DETAILS OF FRAME CHARACTERS&lt;br /&gt;_x000a_        _x0009_10_x0009_00010000_x0009_START CHARACTER OF FRAME WITH FIXED LENGTH&lt;br /&gt;_x000a__x0009__x0009_0c_x0009_00001100_x0009_LENGTH OF THE FRAME IS 12&lt;br /&gt;_x000a__x0009__x0009_0f_x0009_00001111_x0009_LENGTH OF THE FRAME IS 15&lt;br /&gt;_x000a__x0009__x0009_10_x0009_00010000_x0009_START CHARACTER OF FRAME WITH FIXED LENGTH&lt;br /&gt;_x000a__x0009__x0009_8_x0009_00001000_x0009_CONTROL CHARACTER BIT 8: RESERVED; BIT 7:&lt;br /&gt;_x000a__x0009__x0009_2E_x0009_00101110_x0009_CASDU1 IS 46          STATION ADDRESS IS 8750&lt;br /&gt;_x000a__x0009__x0009_22_x0009_00100010_x0009_CASDU1 IS 34&lt;br /&gt;_x000a_               _x0009_22_x0009_00100010_x0009_TYPE ID 34   MEASURED VALUE_NORMALISED_56TIME&lt;br /&gt;_x000a__x0009__x0009_1_x0009_00000001_x0009_VARIABLE STRUCTURE QUALIFIER -  ZERO SEQUENCE&lt;br /&gt;_x000a__x0009__x0009_1_x0009_00000001_x0009_COT PERIODIC,CYCLIC&lt;br /&gt;_x000a__x0009__x0009_2E_x0009_00101110_x0009_CASDU1 IS 46          STATION ADDRESS IS 302&lt;br /&gt;_x000a__x0009__x0009_1_x0009_00000001_x0009_CASDU1 IS 1&lt;br /&gt;_x000a__x0009__x0009_AD_x0009_10101101_x0009_INFORMATION OBJECT 1      IOA1=173&lt;br /&gt;_x000a__x0009__x0009_0_x0009_00000000_x0009_INFORMATION OBJECT 1      IOA1=0&lt;br /&gt;_x000a__x0009__x0009_2_x0009_00000010_x0009_INFORMATION OBJECT 1      IOA1=2&lt;br /&gt;_x000a__x0009__x0009_1_x0009_00000001_x0009_INFORMATION ELEMENT WITH QUALITY DESCRIPTOR;&lt;br /&gt;_x000a__x0009__x0009_D1_x0009_11010001_x0009_TIME OCTET 1&lt;br /&gt;_x000a__x0009__x0009_3_x0009_00000011_x0009_TIME OCTET 2&lt;br /&gt;_x000a__x0009__x0009_0C_x0009_00001100_x0009_TIME OCTET 3&lt;br /&gt;_x000a__x0009__x0009_FC_x0009_11111100_x0009_CHECK SUM&lt;br /&gt;_x000a__x0009__x0009_16_x0009_00010110_x0009_STOP CHARACTER OF FRAME&lt;/p&gt;_x000a_&lt;p&gt;its something like this according to the third row i.e length =22 i have to insert 7 rows after time octer 3, and if length is 29 then i have to insert 14 rows. the 7 rows i mentioned here are going to contain the same formulas and type as from cells IOA1 to time octet 3. so it will be ok if the same set of 7 rows are inserted acc to the length of the cell.&lt;/p&gt;_x000a_&lt;p&gt;here the the hexa characters are in one column and then the binary nos and then the texts.. so 3 columns in total&lt;br /&gt;_x000a_thanks and regards&lt;br /&gt;_x000a_DJV_x000a_&lt;/p&gt;_x000a_"/>
    <d v="2010-08-20T09:12:29"/>
    <n v="0"/>
    <x v="4"/>
    <x v="0"/>
    <b v="1"/>
    <x v="0"/>
    <n v="6"/>
    <n v="40408.259722222225"/>
    <n v="0"/>
    <n v="681"/>
    <d v="2010-08-20T00:00:00"/>
    <n v="0"/>
    <x v="2761"/>
  </r>
  <r>
    <n v="2799"/>
    <n v="1"/>
    <x v="687"/>
    <x v="2"/>
    <s v="&lt;p&gt;Do you have a full set of rules you can post?_x000a_&lt;/p&gt;_x000a_"/>
    <d v="2010-08-20T10:19:25"/>
    <n v="0"/>
    <x v="5"/>
    <x v="1"/>
    <b v="1"/>
    <x v="1"/>
    <n v="6"/>
    <n v="40408.259722222225"/>
    <n v="2.1704282407372375"/>
    <n v="682"/>
    <d v="2010-08-20T00:00:00"/>
    <s v="djayv8"/>
    <x v="2762"/>
  </r>
  <r>
    <n v="2800"/>
    <n v="1"/>
    <x v="690"/>
    <x v="2"/>
    <s v="&lt;p&gt;or have a look here&lt;br /&gt;_x000a_http://chandoo.org/wp/2010/08/20/charts-with-small-and-large-values/_x000a_&lt;/p&gt;_x000a_"/>
    <d v="2010-08-20T10:22:22"/>
    <n v="0"/>
    <x v="4"/>
    <x v="1"/>
    <b v="1"/>
    <x v="1"/>
    <n v="6"/>
    <n v="40408.62777777778"/>
    <n v="1.8044212962922757"/>
    <n v="683"/>
    <d v="2010-08-20T00:00:00"/>
    <s v="NeverHappyMike"/>
    <x v="2763"/>
  </r>
  <r>
    <n v="2801"/>
    <n v="1"/>
    <x v="687"/>
    <x v="451"/>
    <s v="&lt;p&gt;HI I got an idea for inserting the set of row and columns.. i am using the group command. it looks much better.. the thing is u should need to know a bit about the signals then its easy. but now i got another challenge. when i protect the sheet. the group is not working... i mean i am not able to collapse and shrink the group. it says to lift the protection. any option to use this function while in locked mode.&lt;br /&gt;_x000a_PLS help.._x000a_&lt;/p&gt;_x000a_"/>
    <d v="2010-08-20T11:02:30"/>
    <n v="0"/>
    <x v="6"/>
    <x v="0"/>
    <b v="1"/>
    <x v="0"/>
    <n v="6"/>
    <n v="40408.259722222225"/>
    <n v="0"/>
    <n v="683"/>
    <d v="2010-08-20T00:00:00"/>
    <n v="0"/>
    <x v="2764"/>
  </r>
  <r>
    <n v="2802"/>
    <n v="1"/>
    <x v="687"/>
    <x v="451"/>
    <s v="&lt;p&gt;hi hui.. the full set of rules i dono how to post over here.. any ideas on how i can explain you.. may be i can share u the excel file..._x000a_&lt;/p&gt;_x000a_"/>
    <d v="2010-08-20T11:09:47"/>
    <n v="0"/>
    <x v="7"/>
    <x v="0"/>
    <b v="1"/>
    <x v="0"/>
    <n v="6"/>
    <n v="40408.259722222225"/>
    <n v="0"/>
    <n v="683"/>
    <d v="2010-08-20T00:00:00"/>
    <n v="0"/>
    <x v="2765"/>
  </r>
  <r>
    <n v="2803"/>
    <n v="1"/>
    <x v="697"/>
    <x v="163"/>
    <s v="&lt;p&gt;Hi ankush,&lt;/p&gt;_x000a_&lt;p&gt;Take a look at this link here&lt;/p&gt;_x000a_&lt;p&gt;http://chandoo.org/wp/2010/07/26/indian-currency-format-excel/_x000a_&lt;/p&gt;_x000a_"/>
    <d v="2010-08-20T11:11:34"/>
    <n v="0"/>
    <x v="1"/>
    <x v="0"/>
    <b v="1"/>
    <x v="0"/>
    <n v="6"/>
    <n v="40410.293749999997"/>
    <n v="0"/>
    <n v="683"/>
    <d v="2010-08-20T00:00:00"/>
    <n v="0"/>
    <x v="2766"/>
  </r>
  <r>
    <n v="2804"/>
    <n v="1"/>
    <x v="687"/>
    <x v="2"/>
    <s v="&lt;p&gt;You will need to know what set of rules you want to apply&lt;/p&gt;_x000a_&lt;p&gt;Have a look here for sites you can post to:&lt;br /&gt;_x000a_http://chandoo.org/forums/topic/posting-a-sample-workbook&lt;/p&gt;_x000a_&lt;p&gt;Make sure your data is anonymous if necessary_x000a_&lt;/p&gt;_x000a_"/>
    <d v="2010-08-20T11:20:39"/>
    <n v="0"/>
    <x v="8"/>
    <x v="1"/>
    <b v="1"/>
    <x v="1"/>
    <n v="6"/>
    <n v="40408.259722222225"/>
    <n v="2.2129513888867223"/>
    <n v="684"/>
    <d v="2010-08-20T00:00:00"/>
    <s v="djayv8"/>
    <x v="2767"/>
  </r>
  <r>
    <n v="2805"/>
    <n v="1"/>
    <x v="698"/>
    <x v="460"/>
    <s v="&lt;p&gt;Good afternoon all,&lt;/p&gt;_x000a_&lt;p&gt;I am fairly new to Excel 07 and picking bits up as I go. This site is helping loads.&lt;/p&gt;_x000a_&lt;p&gt;I have a workbook with over 40 worksheets on it. I have protected the workbook so when advisors open it they have read only accsess ( only I have the password) I have added more tabs to the workbook and now if I try to save it it tells me Workbook Is Protected and Cannot Be Changed. I am not in read only, why is this?&lt;/p&gt;_x000a_&lt;p&gt;I would be grateful for any help!&lt;/p&gt;_x000a_&lt;p&gt;Alex_x000a_&lt;/p&gt;_x000a_"/>
    <d v="2010-08-20T11:42:22"/>
    <n v="0"/>
    <x v="0"/>
    <x v="0"/>
    <b v="0"/>
    <x v="0"/>
    <n v="6"/>
    <n v="40410.487500000003"/>
    <n v="0"/>
    <n v="684"/>
    <d v="2010-08-20T00:00:00"/>
    <n v="0"/>
    <x v="2768"/>
  </r>
  <r>
    <n v="2806"/>
    <n v="1"/>
    <x v="699"/>
    <x v="98"/>
    <s v="&lt;p&gt;Hi,&lt;br /&gt;_x000a_I have built a line chart from a pivot table (dynamic table) and then smoothed the lines.&lt;br /&gt;_x000a_The matter is that everytime I update the chart, the smooth format is lost and all the lines turns to straight angles again.&lt;br /&gt;_x000a_How to keep the smooth line without losing its format when updating?&lt;br /&gt;_x000a_Cheers&lt;/p&gt;_x000a_&lt;p&gt;Krinsom_x000a_&lt;/p&gt;_x000a_"/>
    <d v="2010-08-20T14:22:22"/>
    <n v="0"/>
    <x v="0"/>
    <x v="0"/>
    <b v="0"/>
    <x v="0"/>
    <n v="6"/>
    <n v="40410.598611111112"/>
    <n v="0"/>
    <n v="684"/>
    <d v="2010-08-20T00:00:00"/>
    <n v="0"/>
    <x v="2769"/>
  </r>
  <r>
    <n v="2807"/>
    <n v="1"/>
    <x v="690"/>
    <x v="461"/>
    <s v="&lt;p&gt;hi&lt;br /&gt;_x000a_Have you seen Fabrice's Treemap? I think it is ideal for representing disparate values, which it does by their relative size, and rate of change, depicted by changes in color.&lt;br /&gt;_x000a_best&lt;br /&gt;_x000a_drew&lt;br /&gt;_x000a_http://sparklines-excel.blogspot.com/2009/12/treemap-switch-on-light.html_x000a_&lt;/p&gt;_x000a_"/>
    <d v="2010-08-20T23:04:43"/>
    <n v="0"/>
    <x v="5"/>
    <x v="0"/>
    <b v="1"/>
    <x v="0"/>
    <n v="6"/>
    <n v="40408.62777777778"/>
    <n v="0"/>
    <n v="684"/>
    <d v="2010-08-20T00:00:00"/>
    <n v="0"/>
    <x v="2770"/>
  </r>
  <r>
    <n v="2808"/>
    <n v="1"/>
    <x v="699"/>
    <x v="2"/>
    <s v="&lt;p&gt;Krimsom&lt;/p&gt;_x000a_&lt;p&gt;I normally setup the chart as you want it and then save it as a template.&lt;br /&gt;_x000a_When you update the chart re-apply the template&lt;/p&gt;_x000a_&lt;p&gt;You can automate that so that every time the Pivot table is Refreshed the chart template is re-applied using a simple macro like below&lt;br /&gt;_x000a_&lt;pre&gt;&lt;code&gt;Private Sub Worksheet_PivotTableUpdate(ByVal Target As PivotTable)_x000a_    ActiveSheet.ChartObjects(&amp;quot;Chart 1&amp;quot;).Activate_x000a_    ActiveChart.ApplyChartTemplate (&amp;quot;C:\Users\Ian\AppData\Roaming\Microsoft\Templates\Charts\Test.crtx&amp;quot;)_x000a_End Sub&lt;/code&gt;&lt;/pre&gt;_x000a_&lt;p&gt;Change the Template Name and Location and Chart ID as appropriate_x000a_&lt;/p&gt;_x000a_"/>
    <d v="2010-08-21T07:16:21"/>
    <n v="0"/>
    <x v="1"/>
    <x v="1"/>
    <b v="1"/>
    <x v="1"/>
    <n v="7"/>
    <n v="40410.598611111112"/>
    <n v="0.70440972222422715"/>
    <n v="685"/>
    <d v="2010-08-21T00:00:00"/>
    <s v="Krinsom"/>
    <x v="2771"/>
  </r>
  <r>
    <n v="2809"/>
    <n v="1"/>
    <x v="698"/>
    <x v="2"/>
    <s v="&lt;p&gt;Dyson&lt;br /&gt;_x000a_On the Save Dialog select the Tools Button, General Options&lt;br /&gt;_x000a_Set passwords as appropriate_x000a_&lt;/p&gt;_x000a_"/>
    <d v="2010-08-21T07:38:53"/>
    <n v="0"/>
    <x v="1"/>
    <x v="1"/>
    <b v="1"/>
    <x v="1"/>
    <n v="7"/>
    <n v="40410.487500000003"/>
    <n v="0.83116898148000473"/>
    <n v="686"/>
    <d v="2010-08-21T00:00:00"/>
    <s v="Dyson"/>
    <x v="2772"/>
  </r>
  <r>
    <n v="2810"/>
    <n v="1"/>
    <x v="696"/>
    <x v="458"/>
    <s v="&lt;p&gt;Just thought I would post an update on the issue:&lt;/p&gt;_x000a_&lt;p&gt;Essentially I am looking to use a tool (SWOT) to appraise the ongoing performances of several key suppliers I engage with through my job.&lt;/p&gt;_x000a_&lt;p&gt;The point is to figure out what I am looking for and value most in any project and then appraise the suppliers through a series of qualitative and quantitative measurements, using a simple chart to show where their strengths and weaknesses lie.&lt;/p&gt;_x000a_&lt;p&gt;Here's a quick screenshot: http://i.imgur.com/MfMAJ.png&lt;/p&gt;_x000a_&lt;p&gt;My biggest issue at the moment is trying to figure out how to label the xy data points on the chart to show which factor is which... i gather this is not as simple as it should be! (Using 2007 for mac here)._x000a_&lt;/p&gt;_x000a_"/>
    <d v="2010-08-22T12:59:46"/>
    <n v="0"/>
    <x v="2"/>
    <x v="0"/>
    <b v="1"/>
    <x v="0"/>
    <n v="1"/>
    <n v="40409.800000000003"/>
    <n v="0"/>
    <n v="686"/>
    <d v="2010-08-22T00:00:00"/>
    <n v="0"/>
    <x v="2773"/>
  </r>
  <r>
    <n v="2811"/>
    <n v="1"/>
    <x v="682"/>
    <x v="453"/>
    <s v="&lt;p&gt;I am using excel 2010 on a pc._x000a_&lt;/p&gt;_x000a_"/>
    <d v="2010-08-22T19:48:42"/>
    <n v="0"/>
    <x v="4"/>
    <x v="0"/>
    <b v="1"/>
    <x v="0"/>
    <n v="1"/>
    <n v="40407.712500000001"/>
    <n v="0"/>
    <n v="686"/>
    <d v="2010-08-22T00:00:00"/>
    <n v="0"/>
    <x v="2774"/>
  </r>
  <r>
    <n v="2812"/>
    <n v="1"/>
    <x v="696"/>
    <x v="2"/>
    <s v="&lt;p&gt;Larph&lt;br /&gt;_x000a_I like your chart&lt;br /&gt;_x000a_I would try and keep both axis to a +/- 0 to 5 or 10 ie ranges from -5 to +5 or -10 to +10&lt;br /&gt;_x000a_Main reason is that people are familar with those numbers as measures&lt;br /&gt;_x000a_The use of size to show importance is also good._x000a_&lt;/p&gt;_x000a_"/>
    <d v="2010-08-23T06:17:05"/>
    <n v="0"/>
    <x v="3"/>
    <x v="1"/>
    <b v="1"/>
    <x v="1"/>
    <n v="2"/>
    <n v="40409.800000000003"/>
    <n v="3.4618634259240935"/>
    <n v="687"/>
    <d v="2010-08-23T00:00:00"/>
    <s v="Larph"/>
    <x v="2775"/>
  </r>
  <r>
    <n v="2813"/>
    <n v="1"/>
    <x v="682"/>
    <x v="2"/>
    <s v="&lt;p&gt;Jyanguela&lt;br /&gt;_x000a_The above 2 macros were written on a PC running Excel 2010 and so I know they both work ok.&lt;br /&gt;_x000a_I have tested on an Excel 2007 machine also&lt;/p&gt;_x000a_&lt;p&gt;When you copied the macro did you paste it into a Code Module or a Worksheet Module ?&lt;br /&gt;_x000a_How are you running it ?&lt;br /&gt;_x000a_Have you saved the file as a Macro Enabled Worksheet ?_x000a_&lt;/p&gt;_x000a_"/>
    <d v="2010-08-23T10:42:42"/>
    <n v="0"/>
    <x v="5"/>
    <x v="1"/>
    <b v="1"/>
    <x v="1"/>
    <n v="2"/>
    <n v="40407.712500000001"/>
    <n v="5.7338194444455439"/>
    <n v="688"/>
    <d v="2010-08-23T00:00:00"/>
    <s v="jyanguela"/>
    <x v="2776"/>
  </r>
  <r>
    <n v="2814"/>
    <n v="1"/>
    <x v="682"/>
    <x v="453"/>
    <s v="&lt;p&gt;Hello Hui,&lt;/p&gt;_x000a_&lt;p&gt;I copied the macro's text from this message, went to the developer tab, clicked on Visual basic icon and when the vba window popped up I pasted it there.&lt;/p&gt;_x000a_&lt;p&gt;I then headed to sheet 1 and assigned the macro to an on/off jpg that will serve as a botton icon,&lt;/p&gt;_x000a_&lt;p&gt;In the VBA window, when I press the play button it displays the message &quot;Runtime error 1004 - Application-defined or Object-def ined error&quot;&lt;/p&gt;_x000a_&lt;p&gt;On the excel sheet1 when I press the macro infused jps it takes me to the VBA window and displays &quot;400&quot;_x000a_&lt;/p&gt;_x000a_"/>
    <d v="2010-08-23T12:08:44"/>
    <n v="0"/>
    <x v="6"/>
    <x v="0"/>
    <b v="1"/>
    <x v="0"/>
    <n v="2"/>
    <n v="40407.712500000001"/>
    <n v="0"/>
    <n v="688"/>
    <d v="2010-08-23T00:00:00"/>
    <n v="0"/>
    <x v="2777"/>
  </r>
  <r>
    <n v="2815"/>
    <n v="1"/>
    <x v="682"/>
    <x v="2"/>
    <s v="&lt;p&gt;When you copied and pasted the Macro is on a Module or a Worksheet like the attached ?&lt;br /&gt;_x000a_http://i34.tinypic.com/1gt1sy.png_x000a_&lt;/p&gt;_x000a_"/>
    <d v="2010-08-23T12:26:32"/>
    <n v="0"/>
    <x v="7"/>
    <x v="1"/>
    <b v="1"/>
    <x v="1"/>
    <n v="2"/>
    <n v="40407.712500000001"/>
    <n v="5.8059259259243845"/>
    <n v="689"/>
    <d v="2010-08-23T00:00:00"/>
    <s v="jyanguela"/>
    <x v="2778"/>
  </r>
  <r>
    <n v="2816"/>
    <n v="1"/>
    <x v="700"/>
    <x v="460"/>
    <s v="&lt;p&gt;Hello all.&lt;/p&gt;_x000a_&lt;p&gt;Now I admit I am not the greatest on Excel but I am trying to learn new things every day. I have stumbled upon the 6 part KPI dashboard and I am already stuck on the first part which is making a scrolling chart.&lt;/p&gt;_x000a_&lt;p&gt;I have my date in sheet 1, as instructed I then make a 10 row table in a new sheet.&lt;/p&gt;_x000a_&lt;p&gt;I have added my scroll bar but then the trouble begins. When I go into format control in the scroll bar and try to add Calculation!$D$5 it comes back with an error message! &lt;/p&gt;_x000a_&lt;p&gt;I am also unsure about the formula =OFFSET, I presume that when I am using this formula the part which is Data!E5 the E5 in question needs to be on the sheet with my data in.&lt;/p&gt;_x000a_&lt;p&gt;I understand that people will read this and think I am just thick, trust me I really do envy you guys who are wizards at this kind of thing.&lt;/p&gt;_x000a_&lt;p&gt;If anybody would be so kind to maybe give me some basic pointers or some more advice, I can’t begin to tell you how thankful I would be.&lt;/p&gt;_x000a_&lt;p&gt;Keep up the good work guys!&lt;/p&gt;_x000a_&lt;p&gt;Kind regards&lt;/p&gt;_x000a_&lt;p&gt;Alex_x000a_&lt;/p&gt;_x000a_"/>
    <d v="2010-08-23T13:32:13"/>
    <n v="0"/>
    <x v="0"/>
    <x v="0"/>
    <b v="0"/>
    <x v="0"/>
    <n v="2"/>
    <n v="40413.563888888886"/>
    <n v="0"/>
    <n v="689"/>
    <d v="2010-08-23T00:00:00"/>
    <n v="0"/>
    <x v="2779"/>
  </r>
  <r>
    <n v="2817"/>
    <n v="1"/>
    <x v="700"/>
    <x v="2"/>
    <s v="&lt;p&gt;Dyson&lt;br /&gt;_x000a_Instead of typing in the formula try using the Small Cell Selector Icon (on the right of the address box), and navigate to the cell and select it. You may have a Space or mis-spelt word somewhere&lt;/p&gt;_x000a_&lt;p&gt;For the Offset part the &quot;Data!E5&quot; is referring to the Data Page, if your E5 is elsewhere change the reference to 'My Sheet Name'!E5_x000a_&lt;/p&gt;_x000a_"/>
    <d v="2010-08-23T13:42:46"/>
    <n v="0"/>
    <x v="1"/>
    <x v="1"/>
    <b v="1"/>
    <x v="1"/>
    <n v="2"/>
    <n v="40413.563888888886"/>
    <n v="7.4768518534256145E-3"/>
    <n v="690"/>
    <d v="2010-08-23T00:00:00"/>
    <s v="Dyson"/>
    <x v="2780"/>
  </r>
  <r>
    <n v="2818"/>
    <n v="1"/>
    <x v="700"/>
    <x v="460"/>
    <s v="&lt;p&gt;Hui&lt;/p&gt;_x000a_&lt;p&gt;Thanks for your speedy response, it is really apreciated.&lt;/p&gt;_x000a_&lt;p&gt;My data is on sheet 2 (all in the same workbook) I have just tried the following formula =OFFSET(Data!  Then I click on cell E5 in my data sheet....so far so good. I then continue the formula with Calculation part, now what is confusing me  is this, on your demo your formula ends with Calcualtion!$D$5,0) I cant get this part of the formula for love nor money.&lt;/p&gt;_x000a_&lt;p&gt;Is the $D$5 in question on the data sheet or on the sheet with the table and scroll bar. Either way if I type it in I just get an error message. I really am trying and making this my mision now.&lt;/p&gt;_x000a_&lt;p&gt;I cant thank you enough for your time._x000a_&lt;/p&gt;_x000a_"/>
    <d v="2010-08-23T13:50:09"/>
    <n v="0"/>
    <x v="2"/>
    <x v="0"/>
    <b v="1"/>
    <x v="0"/>
    <n v="2"/>
    <n v="40413.563888888886"/>
    <n v="0"/>
    <n v="690"/>
    <d v="2010-08-23T00:00:00"/>
    <n v="0"/>
    <x v="2781"/>
  </r>
  <r>
    <n v="2819"/>
    <n v="1"/>
    <x v="700"/>
    <x v="2"/>
    <s v="&lt;p&gt;Sheet 2 will need to be as 'Sheet 2'!$D$5 including the quote marks because it has a space_x000a_&lt;/p&gt;_x000a_"/>
    <d v="2010-08-23T14:01:35"/>
    <n v="0"/>
    <x v="3"/>
    <x v="1"/>
    <b v="1"/>
    <x v="1"/>
    <n v="2"/>
    <n v="40413.563888888886"/>
    <n v="2.0543981481750961E-2"/>
    <n v="691"/>
    <d v="2010-08-23T00:00:00"/>
    <s v="Dyson"/>
    <x v="2782"/>
  </r>
  <r>
    <n v="2820"/>
    <n v="1"/>
    <x v="700"/>
    <x v="460"/>
    <s v="&lt;p&gt;Hui,&lt;/p&gt;_x000a_&lt;p&gt;Is it possible I can send you what I have got so you can show me where I have gone wrong? I am just getting myself frustrated, I have been trying this for 2 days, how embarrasing.&lt;/p&gt;_x000a_&lt;p&gt;Thanks_x000a_&lt;/p&gt;_x000a_"/>
    <d v="2010-08-23T14:14:58"/>
    <n v="0"/>
    <x v="4"/>
    <x v="0"/>
    <b v="1"/>
    <x v="0"/>
    <n v="2"/>
    <n v="40413.563888888886"/>
    <n v="0"/>
    <n v="691"/>
    <d v="2010-08-23T00:00:00"/>
    <n v="0"/>
    <x v="2783"/>
  </r>
  <r>
    <n v="2821"/>
    <n v="1"/>
    <x v="700"/>
    <x v="2"/>
    <s v="&lt;p&gt;Dyson&lt;br /&gt;_x000a_Can you post it somewhere&lt;br /&gt;_x000a_Look at http://chandoo.org/forums/topic/posting-a-sample-workbook&lt;/p&gt;_x000a_&lt;p&gt;No need to be embarrased, we all get stuck from time to time_x000a_&lt;/p&gt;_x000a_"/>
    <d v="2010-08-23T14:23:51"/>
    <n v="0"/>
    <x v="5"/>
    <x v="1"/>
    <b v="1"/>
    <x v="1"/>
    <n v="2"/>
    <n v="40413.563888888886"/>
    <n v="3.6006944450491574E-2"/>
    <n v="692"/>
    <d v="2010-08-23T00:00:00"/>
    <s v="Dyson"/>
    <x v="2784"/>
  </r>
  <r>
    <n v="2822"/>
    <n v="1"/>
    <x v="701"/>
    <x v="462"/>
    <s v="&lt;p&gt;I have created a dynamic table.&lt;br /&gt;_x000a_The inputs are Start Date, End Date each in different cells.&lt;br /&gt;_x000a_Then I calculate the number of 30-day intervals between the two dates.&lt;br /&gt;_x000a_I have managed to create a dynamic table that spits out two columns depending on the number of intervals -&amp;gt; namely Serial Number and Date.&lt;/p&gt;_x000a_&lt;p&gt;So if the start date is 22 Aug. 2010 and end date is 30 Nov. 2010 the number of 30 day intervals is 4.27 (However, I have inelegantly convinced excel to treat it as 4).&lt;/p&gt;_x000a_&lt;p&gt;BUT THE PROBLEM STARTS HERE.&lt;/p&gt;_x000a_&lt;p&gt;Now I want the user to enter values manually into 2 columns ahead of these two columns. BUT I want to control the ability of the user to manually add ONLY DATA for the given number of rows as the table generates and not any more.&lt;/p&gt;_x000a_&lt;p&gt;SO if the table generates only TWO rows then...&lt;/p&gt;_x000a_&lt;p&gt;S.No________Date________Expenses_________Earnings&lt;br /&gt;_x000a_1.__________22 july_____400______________500&lt;br /&gt;_x000a_2.__________22 august___300______________500&lt;br /&gt;_x000a_________________________XXXXX_____________XXXXX&lt;/p&gt;_x000a_&lt;p&gt;XXXX = The user should not be able to enter these...&lt;/p&gt;_x000a_&lt;p&gt;Is there a way to sort of dynamically lock all cells after the end of the dynamic table?&lt;/p&gt;_x000a_&lt;p&gt;Thanks in advance!_x000a_&lt;/p&gt;_x000a_"/>
    <d v="2010-08-23T22:16:28"/>
    <n v="0"/>
    <x v="0"/>
    <x v="0"/>
    <b v="0"/>
    <x v="0"/>
    <n v="2"/>
    <n v="40413.927777777775"/>
    <n v="0"/>
    <n v="692"/>
    <d v="2010-08-23T00:00:00"/>
    <n v="0"/>
    <x v="2785"/>
  </r>
  <r>
    <n v="2823"/>
    <n v="1"/>
    <x v="687"/>
    <x v="451"/>
    <s v="&lt;p&gt;hui please check, i have added the file. there are ssome grouped rows in the first worksheet. those are the rows i need to add w.r.t the lenght row. and also now i have grouped i m not able to collapse the group after protection. id there any way to allow collapsing even when locked. pls help&lt;br /&gt;_x000a_http://rapidshare.com/files/414777878/101FRAMEANALYSER.xls_x000a_&lt;/p&gt;_x000a_"/>
    <d v="2010-08-24T04:12:43"/>
    <n v="0"/>
    <x v="9"/>
    <x v="0"/>
    <b v="1"/>
    <x v="0"/>
    <n v="3"/>
    <n v="40408.259722222225"/>
    <n v="0"/>
    <n v="692"/>
    <d v="2010-08-24T00:00:00"/>
    <n v="0"/>
    <x v="2786"/>
  </r>
  <r>
    <n v="2824"/>
    <n v="1"/>
    <x v="687"/>
    <x v="2"/>
    <s v="&lt;p&gt;There doesn't appear to be any info which specifies how many information blocks there will be? Which is ok as there is an end block &lt;/p&gt;_x000a_&lt;p&gt;Are you trying to Make a File or Analyse an existing File ?&lt;br /&gt;_x000a_Can you upload an existing Data File?&lt;br /&gt;_x000a_What do you ultimately wanty to achieve with the data?_x000a_&lt;/p&gt;_x000a_"/>
    <d v="2010-08-24T05:40:42"/>
    <n v="0"/>
    <x v="10"/>
    <x v="1"/>
    <b v="1"/>
    <x v="1"/>
    <n v="3"/>
    <n v="40408.259722222225"/>
    <n v="5.976875000000291"/>
    <n v="693"/>
    <d v="2010-08-24T00:00:00"/>
    <s v="djayv8"/>
    <x v="2787"/>
  </r>
  <r>
    <n v="2825"/>
    <n v="1"/>
    <x v="687"/>
    <x v="451"/>
    <s v="&lt;p&gt;ultimately the end user will have the frame in hexa column only. as the user enters the frame in hexa column the other columns will be calculated from the formulas entered in their respective columns. the block on the top of the sheet is the OK one. i am making an excel file to analyse the data which is got from another software. the data here refers to the hexa characters in the frame in hex column i.e column D.&lt;br /&gt;_x000a_thnx_x000a_&lt;/p&gt;_x000a_"/>
    <d v="2010-08-24T07:06:32"/>
    <n v="0"/>
    <x v="11"/>
    <x v="0"/>
    <b v="1"/>
    <x v="0"/>
    <n v="3"/>
    <n v="40408.259722222225"/>
    <n v="0"/>
    <n v="693"/>
    <d v="2010-08-24T00:00:00"/>
    <n v="0"/>
    <x v="2788"/>
  </r>
  <r>
    <n v="2826"/>
    <n v="1"/>
    <x v="687"/>
    <x v="2"/>
    <s v="&lt;p&gt;Djayv8&lt;br /&gt;_x000a_If you are making a new file,&lt;br /&gt;_x000a_Populating columns E &amp;amp; F can be done using formulas or a lookup&lt;br /&gt;_x000a_You will probably need to use some VBA to add rows based on entries in Column D&lt;br /&gt;_x000a_You will need a set of rules as to how many Information Object blocks are required and what variances are allowed in those blocks&lt;br /&gt;_x000a_What happens if you have different Data Unit Identifiers etc&lt;/p&gt;_x000a_&lt;p&gt;If you are analysing a file, then I don't understand your approach, as the file will already have a predefined set of Information Objects ?_x000a_&lt;/p&gt;_x000a_"/>
    <d v="2010-08-24T08:24:15"/>
    <n v="0"/>
    <x v="12"/>
    <x v="1"/>
    <b v="1"/>
    <x v="1"/>
    <n v="3"/>
    <n v="40408.259722222225"/>
    <n v="6.0904513888890506"/>
    <n v="694"/>
    <d v="2010-08-24T00:00:00"/>
    <s v="djayv8"/>
    <x v="2789"/>
  </r>
  <r>
    <n v="2827"/>
    <n v="1"/>
    <x v="675"/>
    <x v="449"/>
    <s v="&lt;p&gt;Sorry it took me this long, I really am since your code was exactly what I needed. Thank you very much._x000a_&lt;/p&gt;_x000a_"/>
    <d v="2010-08-24T08:24:16"/>
    <n v="0"/>
    <x v="2"/>
    <x v="0"/>
    <b v="1"/>
    <x v="0"/>
    <n v="3"/>
    <n v="40405.188194444447"/>
    <n v="0"/>
    <n v="694"/>
    <d v="2010-08-24T00:00:00"/>
    <n v="0"/>
    <x v="2790"/>
  </r>
  <r>
    <n v="2828"/>
    <n v="1"/>
    <x v="682"/>
    <x v="453"/>
    <s v="&lt;p&gt;It is on a worksheet like the attached jpg. Moreover, I put the attached jpg next to the actual VBA screen and they are exactly alike.&lt;/p&gt;_x000a_&lt;p&gt;Is there anyway I can, perhaps, send you the sheet that you may root out my mistake?&lt;/p&gt;_x000a_&lt;p&gt;Thank you so much._x000a_&lt;/p&gt;_x000a_"/>
    <d v="2010-08-24T12:55:41"/>
    <n v="0"/>
    <x v="8"/>
    <x v="0"/>
    <b v="1"/>
    <x v="0"/>
    <n v="3"/>
    <n v="40407.712500000001"/>
    <n v="0"/>
    <n v="694"/>
    <d v="2010-08-24T00:00:00"/>
    <n v="0"/>
    <x v="2791"/>
  </r>
  <r>
    <n v="2829"/>
    <n v="1"/>
    <x v="681"/>
    <x v="453"/>
    <s v="&lt;p&gt;Now I ask. Could I send you the Gantt-Chart checklist that you may detect any mistake i'm not detecting....?_x000a_&lt;/p&gt;_x000a_"/>
    <d v="2010-08-24T12:58:39"/>
    <n v="0"/>
    <x v="8"/>
    <x v="0"/>
    <b v="1"/>
    <x v="0"/>
    <n v="3"/>
    <n v="40407.692361111112"/>
    <n v="0"/>
    <n v="694"/>
    <d v="2010-08-24T00:00:00"/>
    <n v="0"/>
    <x v="2792"/>
  </r>
  <r>
    <n v="2830"/>
    <n v="1"/>
    <x v="682"/>
    <x v="2"/>
    <s v="&lt;p&gt;Have a look here for sites you can post to:&lt;br /&gt;_x000a_http://chandoo.org/forums/topic/posting-a-sample-workbook_x000a_&lt;/p&gt;_x000a_"/>
    <d v="2010-08-24T13:28:47"/>
    <n v="0"/>
    <x v="9"/>
    <x v="1"/>
    <b v="1"/>
    <x v="1"/>
    <n v="3"/>
    <n v="40407.712500000001"/>
    <n v="6.849155092590081"/>
    <n v="695"/>
    <d v="2010-08-24T00:00:00"/>
    <s v="jyanguela"/>
    <x v="2793"/>
  </r>
  <r>
    <n v="2831"/>
    <n v="1"/>
    <x v="681"/>
    <x v="2"/>
    <s v="&lt;p&gt;Have a look here for sites you can post to:&lt;br /&gt;_x000a_http://chandoo.org/forums/topic/posting-a-sample-workbook_x000a_&lt;/p&gt;_x000a_"/>
    <d v="2010-08-24T13:29:15"/>
    <n v="0"/>
    <x v="9"/>
    <x v="1"/>
    <b v="1"/>
    <x v="1"/>
    <n v="3"/>
    <n v="40407.692361111112"/>
    <n v="6.8696180555562023"/>
    <n v="696"/>
    <d v="2010-08-24T00:00:00"/>
    <s v="jyanguela"/>
    <x v="2794"/>
  </r>
  <r>
    <n v="2832"/>
    <n v="1"/>
    <x v="700"/>
    <x v="460"/>
    <s v="&lt;p&gt;Thanks for your help!_x000a_&lt;/p&gt;_x000a_"/>
    <d v="2010-08-24T14:36:36"/>
    <n v="0"/>
    <x v="6"/>
    <x v="0"/>
    <b v="1"/>
    <x v="0"/>
    <n v="3"/>
    <n v="40413.563888888886"/>
    <n v="0"/>
    <n v="696"/>
    <d v="2010-08-24T00:00:00"/>
    <n v="0"/>
    <x v="2795"/>
  </r>
  <r>
    <n v="2833"/>
    <n v="1"/>
    <x v="700"/>
    <x v="460"/>
    <s v="&lt;p&gt;Hui......I DID IT......Praise the lord.&lt;/p&gt;_x000a_&lt;p&gt;Another little problem (nothing major)&lt;br /&gt;_x000a_I am currently linking a line graph from my KPI Scroll Table which includes dates, however the dates are not continuous. In the selct data for the table I have Selected from B5,B9 thats fine and the chart scrolls nicely. &lt;/p&gt;_x000a_&lt;p&gt;Trouble is we dont work weekends so these dates are missing from my KPI chart, but the Line graph puts the weekend dates in!&lt;/p&gt;_x000a_&lt;p&gt;Any ideas.&lt;/p&gt;_x000a_&lt;p&gt;Thanks a million._x000a_&lt;/p&gt;_x000a_"/>
    <d v="2010-08-24T14:44:07"/>
    <n v="0"/>
    <x v="7"/>
    <x v="0"/>
    <b v="1"/>
    <x v="0"/>
    <n v="3"/>
    <n v="40413.563888888886"/>
    <n v="0"/>
    <n v="696"/>
    <d v="2010-08-24T00:00:00"/>
    <n v="0"/>
    <x v="2796"/>
  </r>
  <r>
    <n v="2834"/>
    <n v="1"/>
    <x v="682"/>
    <x v="453"/>
    <s v="&lt;p&gt;Dear Hui,&lt;/p&gt;_x000a_&lt;p&gt;The file has been uploaded here:&lt;br /&gt;_x000a_http://rapidshare.com/files/414858664/Proceso_Sheet1.xls&lt;br /&gt;_x000a_MD5: 97AFAF37DEE96CCBAFBA864AC938ED9A_x000a_&lt;/p&gt;_x000a_"/>
    <d v="2010-08-24T14:46:34"/>
    <n v="0"/>
    <x v="10"/>
    <x v="0"/>
    <b v="1"/>
    <x v="0"/>
    <n v="3"/>
    <n v="40407.712500000001"/>
    <n v="0"/>
    <n v="696"/>
    <d v="2010-08-24T00:00:00"/>
    <n v="0"/>
    <x v="2797"/>
  </r>
  <r>
    <n v="2835"/>
    <n v="1"/>
    <x v="681"/>
    <x v="453"/>
    <s v="&lt;p&gt;Dear HUI,&lt;/p&gt;_x000a_&lt;p&gt;The file has been uploaded here:&lt;/p&gt;_x000a_&lt;p&gt;http://rapidshare.com/files/414859059/Checklist_Proceso_RCPs.xls&lt;br /&gt;_x000a_MD5: 4680B2F113C41D71DAD55451C53F8893_x000a_&lt;/p&gt;_x000a_"/>
    <d v="2010-08-24T14:48:34"/>
    <n v="0"/>
    <x v="10"/>
    <x v="0"/>
    <b v="1"/>
    <x v="0"/>
    <n v="3"/>
    <n v="40407.692361111112"/>
    <n v="0"/>
    <n v="696"/>
    <d v="2010-08-24T00:00:00"/>
    <n v="0"/>
    <x v="2798"/>
  </r>
  <r>
    <n v="2836"/>
    <n v="1"/>
    <x v="681"/>
    <x v="453"/>
    <s v="&lt;p&gt;I have just found a page that explains a bit more on the subject.&lt;br /&gt;_x000a_It says that to combine two formulas you have to put the + sign between them and presscntrl+shift+enter. Curly brackets ({) will automatically appear around the whole formula. It is something that they call AFs (Array-Entered Formulas).&lt;/p&gt;_x000a_&lt;p&gt;I tried it and it seemed to work when I combined them:&lt;/p&gt;_x000a_&lt;p&gt;=IF(AND(Q$23&amp;gt;=$O26;Q$23&amp;lt;=$P26);$D$12;&quot;&quot;)to fill in the in-cell squares on the time length the activity took. ($D$12 is where I inserted the square symbol from symbol button on the insert ribbon)&lt;/p&gt;_x000a_&lt;p&gt;And&lt;/p&gt;_x000a_&lt;p&gt;=WORKDAY(O26;N26-1;$HO$22:$HO$46) to have the in-cell squares excluded from the weekends and holidays.&lt;/p&gt;_x000a_&lt;p&gt;It looks like this after excel modified it:&lt;/p&gt;_x000a_&lt;p&gt;=IF(AND(Q$23&amp;gt;=$O26;Q$23&amp;lt;=$P26);$D$12;&quot;&quot;)&amp;amp;WORKDAY(O26;N26-1;$HO$22:$HO$46)&lt;/p&gt;_x000a_&lt;p&gt;When I run the show calculation steps in the error correction on the cell it displays the error occuring after $D$12 (The inserted square symbol)&lt;/p&gt;_x000a_&lt;p&gt;It shows this:&lt;/p&gt;_x000a_&lt;p&gt;The next evaluation will result in an error: &quot;.&quot;;&amp;amp;WORKDAY(O26;N26-1;$HO$22:$HO$46)&lt;/p&gt;_x000a_&lt;p&gt;At first I tried it with the plus sign and turned back the #VALUE! error it always results in but when I tried &quot;&amp;amp;&quot; instead it also returned the error...&lt;/p&gt;_x000a_&lt;p&gt;This is so frustrating..._x000a_&lt;/p&gt;_x000a_"/>
    <d v="2010-08-24T15:40:41"/>
    <n v="0"/>
    <x v="11"/>
    <x v="0"/>
    <b v="1"/>
    <x v="0"/>
    <n v="3"/>
    <n v="40407.692361111112"/>
    <n v="0"/>
    <n v="696"/>
    <d v="2010-08-24T00:00:00"/>
    <n v="0"/>
    <x v="2799"/>
  </r>
  <r>
    <n v="2837"/>
    <n v="1"/>
    <x v="660"/>
    <x v="438"/>
    <s v="&lt;p&gt;Hui,&lt;/p&gt;_x000a_&lt;p&gt;Sorry it has taken me so long to respond.  I have been out of my office for a while now.  Thanks for your effort on this.  I will be making those changes!&lt;/p&gt;_x000a_&lt;p&gt;Thanks again_x000a_&lt;/p&gt;_x000a_"/>
    <d v="2010-08-24T17:35:59"/>
    <n v="0"/>
    <x v="10"/>
    <x v="0"/>
    <b v="1"/>
    <x v="0"/>
    <n v="3"/>
    <n v="40396.81527777778"/>
    <n v="0"/>
    <n v="696"/>
    <d v="2010-08-24T00:00:00"/>
    <n v="0"/>
    <x v="2800"/>
  </r>
  <r>
    <n v="2838"/>
    <n v="1"/>
    <x v="660"/>
    <x v="438"/>
    <s v="&lt;p&gt;Works great!  Thanks.&lt;/p&gt;_x000a_&lt;p&gt;If I want to get the 2nd, 3rd, 4th, entry in the column, which numbers would I change in the formula above?_x000a_&lt;/p&gt;_x000a_"/>
    <d v="2010-08-24T17:55:00"/>
    <n v="0"/>
    <x v="11"/>
    <x v="0"/>
    <b v="1"/>
    <x v="0"/>
    <n v="3"/>
    <n v="40396.81527777778"/>
    <n v="0"/>
    <n v="696"/>
    <d v="2010-08-24T00:00:00"/>
    <n v="0"/>
    <x v="2801"/>
  </r>
  <r>
    <n v="2839"/>
    <n v="1"/>
    <x v="696"/>
    <x v="458"/>
    <s v="&lt;p&gt;Good point, Hui I will look into making some amendments._x000a_&lt;/p&gt;_x000a_"/>
    <d v="2010-08-24T18:02:24"/>
    <n v="0"/>
    <x v="4"/>
    <x v="0"/>
    <b v="1"/>
    <x v="0"/>
    <n v="3"/>
    <n v="40409.800000000003"/>
    <n v="0"/>
    <n v="696"/>
    <d v="2010-08-24T00:00:00"/>
    <n v="0"/>
    <x v="2802"/>
  </r>
  <r>
    <n v="2840"/>
    <n v="1"/>
    <x v="682"/>
    <x v="2"/>
    <s v="&lt;p&gt;Jyanguela&lt;br /&gt;_x000a_I had assumed you had some data below Row 14 already&lt;br /&gt;_x000a_Just once, Copy A14:HF14 and paste it into Row 15 Manually&lt;br /&gt;_x000a_Now run the Macro as required&lt;/p&gt;_x000a_&lt;p&gt;ps: Nice Buttons_x000a_&lt;/p&gt;_x000a_"/>
    <d v="2010-08-25T00:14:21"/>
    <n v="0"/>
    <x v="11"/>
    <x v="1"/>
    <b v="1"/>
    <x v="1"/>
    <n v="4"/>
    <n v="40407.712500000001"/>
    <n v="7.2974652777775191"/>
    <n v="697"/>
    <d v="2010-08-25T00:00:00"/>
    <s v="jyanguela"/>
    <x v="2803"/>
  </r>
  <r>
    <n v="2841"/>
    <n v="1"/>
    <x v="681"/>
    <x v="2"/>
    <s v="&lt;p&gt;Jyanguela&lt;/p&gt;_x000a_&lt;p&gt;If I have read this right, you are trying to add a date to some text from D12 depending on some formulas?&lt;br /&gt;_x000a_You can't just append a date to a Text as they are incompatible&lt;br /&gt;_x000a_So to convert the date to a Text use the Text function like&lt;/p&gt;_x000a_&lt;p&gt;=IF(AND(Q$23&amp;gt;=$O26,Q$23&amp;lt;=$P26),$D$12,&quot;&quot;)&amp;amp;TEXT(WORKDAY(O26,N26-1,$HO$22:$HO$46),&quot;dd mmm yy&quot;)&lt;/p&gt;_x000a_&lt;p&gt;or&lt;/p&gt;_x000a_&lt;p&gt;=Concatenate(IF(AND(Q$23&amp;gt;=$O26,Q$23&amp;lt;=$P26),$D$12,&quot;&quot;), TEXT(WORKDAY(O26,N26-1,$HO$22:$HO$46),&quot;dd mmm yy&quot;))&lt;/p&gt;_x000a_&lt;p&gt;One proviso is that the character in D12 must be in the same font as where your formula is otherwise it may not display correctly_x000a_&lt;/p&gt;_x000a_"/>
    <d v="2010-08-25T00:33:50"/>
    <n v="0"/>
    <x v="12"/>
    <x v="1"/>
    <b v="1"/>
    <x v="1"/>
    <n v="4"/>
    <n v="40407.692361111112"/>
    <n v="7.3311342592569417"/>
    <n v="698"/>
    <d v="2010-08-25T00:00:00"/>
    <s v="jyanguela"/>
    <x v="2804"/>
  </r>
  <r>
    <n v="2842"/>
    <n v="1"/>
    <x v="702"/>
    <x v="463"/>
    <s v="&lt;p&gt;Hi,&lt;br /&gt;_x000a_I have a spreadsheet where I use VBA to achieve an outcome, but want to remove the VBA if possible. There is one function I am having problems with. I have two columns, the first, column A contains dates. The second contains either a 'y' or an 'n' indicating whether an event took place or not. I want to be able to get the sum of previous 'n' rows from the current row, up until the previous 'y'.&lt;br /&gt;_x000a_Say I have this&lt;br /&gt;_x000a_1/1/2010 y&lt;br /&gt;_x000a_2/1/2010 n&lt;br /&gt;_x000a_3/1/2010 n&lt;br /&gt;_x000a_4/1/2010 y&lt;br /&gt;_x000a_5/1/2010 n&lt;br /&gt;_x000a_6/1/2010 n&lt;br /&gt;_x000a_7/1/2010 n&lt;br /&gt;_x000a_8/1/2010 y&lt;/p&gt;_x000a_&lt;p&gt;Then I want to get a third column which would show something like this:&lt;/p&gt;_x000a_&lt;p&gt;1/1/2010 y 0&lt;br /&gt;_x000a_2/1/2010 n 1&lt;br /&gt;_x000a_3/1/2010 n 2&lt;br /&gt;_x000a_4/1/2010 y 0&lt;br /&gt;_x000a_5/1/2010 n 1&lt;br /&gt;_x000a_6/1/2010 n 2&lt;br /&gt;_x000a_7/1/2010 n 3&lt;br /&gt;_x000a_8/1/2010 y 0&lt;/p&gt;_x000a_&lt;p&gt;Is this possible? I have played around with a lot of possibilities but can't figure this one out. Any help is much appreciated,&lt;br /&gt;_x000a_Thanks_x000a_&lt;/p&gt;_x000a_"/>
    <d v="2010-08-25T03:54:00"/>
    <n v="0"/>
    <x v="0"/>
    <x v="0"/>
    <b v="0"/>
    <x v="0"/>
    <n v="4"/>
    <n v="40415.162499999999"/>
    <n v="0"/>
    <n v="698"/>
    <d v="2010-08-25T00:00:00"/>
    <n v="0"/>
    <x v="2805"/>
  </r>
  <r>
    <n v="2843"/>
    <n v="1"/>
    <x v="702"/>
    <x v="2"/>
    <s v="&lt;p&gt;Crimar:&lt;/p&gt;_x000a_&lt;p&gt;Assuming your data is in A1:B8&lt;br /&gt;_x000a_C1: =IF(B1=&quot;y&quot;,0,1)&lt;br /&gt;_x000a_C2: =IF(B2=&quot;y&quot;,0,C1+1)&lt;br /&gt;_x000a_Copy C2 down_x000a_&lt;/p&gt;_x000a_"/>
    <d v="2010-08-25T04:30:36"/>
    <n v="0"/>
    <x v="1"/>
    <x v="1"/>
    <b v="1"/>
    <x v="1"/>
    <n v="4"/>
    <n v="40415.162499999999"/>
    <n v="2.5416666670935228E-2"/>
    <n v="699"/>
    <d v="2010-08-25T00:00:00"/>
    <s v="crimar"/>
    <x v="2806"/>
  </r>
  <r>
    <n v="2844"/>
    <n v="1"/>
    <x v="702"/>
    <x v="463"/>
    <s v="&lt;p&gt;Thanks Hui, that was so simple. I think I got locked into looking at complex functions I didn't even suspect the result could be so simple!_x000a_&lt;/p&gt;_x000a_"/>
    <d v="2010-08-25T04:44:27"/>
    <n v="0"/>
    <x v="2"/>
    <x v="0"/>
    <b v="1"/>
    <x v="0"/>
    <n v="4"/>
    <n v="40415.162499999999"/>
    <n v="0"/>
    <n v="699"/>
    <d v="2010-08-25T00:00:00"/>
    <n v="0"/>
    <x v="2807"/>
  </r>
  <r>
    <n v="2845"/>
    <n v="1"/>
    <x v="687"/>
    <x v="451"/>
    <s v="&lt;p&gt;the data unit identifier is standard only the same. there wont be diff data identifiers. it wont change other than what is written in the file. And yes u got my point there will be multiple information objects(IO). thats the ONLY varying property.  The no of IOs are purely based on only D5 or D6.FYI the value for both the cells will always be the same. &lt;/p&gt;_x000a_&lt;p&gt;And also u r very right that If i am analysing a file there will be predefined IOs. but each file can have different IOs. So i think it will be nice if the user, who wants to find the meaning of the file i.e column E&amp;amp;F,  gets the no of IOs inserted according to D5 or D6. for one IO length is 15 so for two IOs the lenght will be 15+7 = 22 in hex its 16. for three IOs the length will be 22+7= 29. the length here means from D8 till before the check sum row(D55). since i have done the IO blocks below i just need to insert them . so acc to the length the user will automatically get the no of IOs so he doesnt need to get confused. just enter the numbers.&lt;/p&gt;_x000a_&lt;p&gt;But i dono VB, i thought it will be nicer if there is any problems.&lt;/p&gt;_x000a_&lt;p&gt;I think u got my explanation above&lt;br /&gt;_x000a_Thanks_x000a_&lt;/p&gt;_x000a_"/>
    <d v="2010-08-25T05:24:08"/>
    <n v="0"/>
    <x v="13"/>
    <x v="0"/>
    <b v="1"/>
    <x v="0"/>
    <n v="4"/>
    <n v="40408.259722222225"/>
    <n v="0"/>
    <n v="699"/>
    <d v="2010-08-25T00:00:00"/>
    <n v="0"/>
    <x v="2808"/>
  </r>
  <r>
    <n v="2846"/>
    <n v="1"/>
    <x v="682"/>
    <x v="453"/>
    <s v="&lt;p&gt;IT WOOOOOORKSSSS!!!!!!&lt;/p&gt;_x000a_&lt;p&gt;Thank you so much Bro!!!&lt;/p&gt;_x000a_&lt;p&gt;ps: Cool, aren't they?_x000a_&lt;/p&gt;_x000a_"/>
    <d v="2010-08-25T07:09:55"/>
    <n v="0"/>
    <x v="12"/>
    <x v="0"/>
    <b v="1"/>
    <x v="0"/>
    <n v="4"/>
    <n v="40407.712500000001"/>
    <n v="0"/>
    <n v="699"/>
    <d v="2010-08-25T00:00:00"/>
    <n v="0"/>
    <x v="2809"/>
  </r>
  <r>
    <n v="2847"/>
    <n v="1"/>
    <x v="702"/>
    <x v="0"/>
    <s v="&lt;p&gt;@Hui.. wow that is truly beautiful and simple solution for a seemingly complex problem like this :) Hats off..._x000a_&lt;/p&gt;_x000a_"/>
    <d v="2010-08-25T09:43:17"/>
    <n v="0"/>
    <x v="3"/>
    <x v="0"/>
    <b v="1"/>
    <x v="0"/>
    <n v="4"/>
    <n v="40415.162499999999"/>
    <n v="0"/>
    <n v="699"/>
    <d v="2010-08-25T00:00:00"/>
    <n v="0"/>
    <x v="2810"/>
  </r>
  <r>
    <n v="2848"/>
    <n v="1"/>
    <x v="681"/>
    <x v="453"/>
    <s v="&lt;p&gt;Hello Hui,&lt;/p&gt;_x000a_&lt;p&gt;What I am trying to do is to have a cell range in a gantt chart be filled from one cell to another (Start date to end date)with a symbol; the same way that a conditional formating would fill a cell with color if condition is met.&lt;/p&gt;_x000a_&lt;p&gt;You can see on the file I sent you that it is a Gantt chart checklist that has planned Start/end/duration and Excecution Start/End/Duration.&lt;/p&gt;_x000a_&lt;p&gt;The planned Columns(K=Duration, L=Start, M=End) are linked to a conditional formating on the range $Q26:$HH26 (First task is on row 26)that are as follows:&lt;/p&gt;_x000a_&lt;p&gt;      To highlight the duration of the activity. =AND(Q$23&amp;gt;=$L26;Q$23&amp;lt;=$M26)&lt;/p&gt;_x000a_&lt;p&gt;      To highlight the weekends and holidays with a different color.&lt;br /&gt;_x000a_      =WORKDAY(L26;K26-1;$HO$22:$HO$46)this formula is inserted on the end date of&lt;br /&gt;_x000a_      the planned columns.&lt;/p&gt;_x000a_&lt;p&gt;The thing that I am trying to do is to insert a formula on the range $Q26:$HH26 that wil behave as the conditional formating described for the planned columns but that inserts symbol on the duration instead of having it highlighted , thus allowing you to see both the highlighted &quot;planned&quot; duration and the &quot;Actual&quot; excecuted duration at the same time, without highlighting again.&lt;/p&gt;_x000a_&lt;p&gt;Everything works perfectly if I use only: =IF(AND(Q$23&amp;gt;=$O26;Q$23&amp;lt;=$P26);$D$12;&quot;&quot;)wich inserts one symbol(Located on $D$12) per cell throughout the whole duration.&lt;/p&gt;_x000a_&lt;p&gt;The problem occurs when I want to have it skip the weekends and holidays using:&lt;br /&gt;_x000a_=WORKDAY(L26;K26-1;$HO$22:$HO$46).&lt;/p&gt;_x000a_&lt;p&gt;This has been the thorn on my side for weeks now.&lt;/p&gt;_x000a_&lt;p&gt;I tried the formulas you suggested in your latest post and once again, the first two cells ($Q26 and $R26) are perfect, no error message appears and the symbol is displayed as wanted. After these first two, however, the Message #VALUE! appears in the cell, and the symbol I expected inserted is not there...&lt;/p&gt;_x000a_&lt;p&gt;I don't know If I have thanked enough Hui, but just in case,&lt;/p&gt;_x000a_&lt;p&gt;Thank you for your invaluable help._x000a_&lt;/p&gt;_x000a_"/>
    <d v="2010-08-25T10:11:24"/>
    <n v="0"/>
    <x v="13"/>
    <x v="0"/>
    <b v="1"/>
    <x v="0"/>
    <n v="4"/>
    <n v="40407.692361111112"/>
    <n v="0"/>
    <n v="699"/>
    <d v="2010-08-25T00:00:00"/>
    <n v="0"/>
    <x v="2811"/>
  </r>
  <r>
    <n v="2849"/>
    <n v="1"/>
    <x v="702"/>
    <x v="2"/>
    <s v="&lt;p&gt;Thanx Chandoo&lt;br /&gt;_x000a_I actually like&lt;br /&gt;_x000a_C2: =(C1+1)*(B2=&quot;n&quot;)_x000a_&lt;/p&gt;_x000a_"/>
    <d v="2010-08-25T10:21:11"/>
    <n v="0"/>
    <x v="4"/>
    <x v="1"/>
    <b v="1"/>
    <x v="1"/>
    <n v="4"/>
    <n v="40415.162499999999"/>
    <n v="0.26887731481838273"/>
    <n v="700"/>
    <d v="2010-08-25T00:00:00"/>
    <s v="crimar"/>
    <x v="2812"/>
  </r>
  <r>
    <n v="2850"/>
    <n v="1"/>
    <x v="681"/>
    <x v="2"/>
    <s v="&lt;p&gt;Jyanguela&lt;br /&gt;_x000a_Put your symbol in D12&lt;br /&gt;_x000a_and Give this a go in Q26 and copy across and down&lt;/p&gt;_x000a_&lt;p&gt;=IF(OR(WEEKDAY(Q$23,2)&amp;gt;5,IFERROR(MATCH(Q$23,$HO$22:$HO$46,0),0)&amp;gt;0),Q$23,$D$12)&lt;/p&gt;_x000a_&lt;p&gt;You can change the Final Q$23 to be what ever you want if it isn't a weekend or holiday_x000a_&lt;/p&gt;_x000a_"/>
    <d v="2010-08-25T12:51:44"/>
    <n v="0"/>
    <x v="14"/>
    <x v="1"/>
    <b v="1"/>
    <x v="1"/>
    <n v="4"/>
    <n v="40407.692361111112"/>
    <n v="7.8435648148151813"/>
    <n v="701"/>
    <d v="2010-08-25T00:00:00"/>
    <s v="jyanguela"/>
    <x v="2813"/>
  </r>
  <r>
    <n v="2851"/>
    <n v="1"/>
    <x v="703"/>
    <x v="464"/>
    <s v="&lt;p&gt;I am trying to format a chart that I built with Mapland from a table I built.&lt;/p&gt;_x000a_&lt;p&gt;What I am doing is making a spreadsheet where I have multiple locations in different parts of the US and figuring grain yields.  I have location, 2009 yld, projected 2010 yld, record yld and year of record yld.  I then add text boxes into the specific state drawing on the chart and want to format the state map area according to if it is Less then last year, same as last year, more then last year and finally equal to or greater then the record.  Right now I have to go format each section myself manually.  Is there a way I can conditionally format each map location and have it do that automatically?  I have 2010 Microsoft Office.  I know when I select a part of the map, the conditional formating button is greyed out so maybe it's not possible, but figured I could find out here.&lt;/p&gt;_x000a_&lt;p&gt;Thank you in advance for the help.&lt;br /&gt;_x000a_Brian_x000a_&lt;/p&gt;_x000a_"/>
    <d v="2010-08-25T16:52:24"/>
    <n v="0"/>
    <x v="0"/>
    <x v="0"/>
    <b v="0"/>
    <x v="0"/>
    <n v="4"/>
    <n v="40415.702777777777"/>
    <n v="0"/>
    <n v="701"/>
    <d v="2010-08-25T00:00:00"/>
    <n v="0"/>
    <x v="2814"/>
  </r>
  <r>
    <n v="2852"/>
    <n v="1"/>
    <x v="660"/>
    <x v="438"/>
    <s v="&lt;p&gt;OK, I have played around with the formula and am stuck again.  Anyone know how I can use this to get the 2nd, 3rd, 4th, etc values that are &amp;gt;0?_x000a_&lt;/p&gt;_x000a_"/>
    <d v="2010-08-25T18:14:36"/>
    <n v="0"/>
    <x v="12"/>
    <x v="0"/>
    <b v="1"/>
    <x v="0"/>
    <n v="4"/>
    <n v="40396.81527777778"/>
    <n v="0"/>
    <n v="701"/>
    <d v="2010-08-25T00:00:00"/>
    <n v="0"/>
    <x v="2815"/>
  </r>
  <r>
    <n v="2853"/>
    <n v="1"/>
    <x v="704"/>
    <x v="465"/>
    <s v="&lt;p&gt;What I am trying to do is show the number of non zeros vs the number of zeros in a given range. For example; I have a table that is about 1800 rows down and 13 coloums accross. The thirteen values in a given row could be something like: 1-6-0-0-4-5-2-8-4-2-0-0-0. What I want to do idealy would be to have something that could tell me in one cell the number of values vs zeros and the order that they occur in. So for the given range above I would want my return to be: &quot;2,2,6,3&quot;. The first &quot;2&quot; would signify the 1 and the 6 in the range and the second &quot;2&quot; would signify the next tow zeros in the range. The &quot;6&quot; would signify the the 4-5-2-8-4-2 and the &quot;3&quot; would be the 0-0-0 at the end of the range. I would also want to color code the return so that the number representing the ammount of zeros counted in the range would return as red or something.&lt;br /&gt;_x000a_-Thanks!_x000a_&lt;/p&gt;_x000a_"/>
    <d v="2010-08-25T20:22:37"/>
    <n v="0"/>
    <x v="0"/>
    <x v="0"/>
    <b v="0"/>
    <x v="0"/>
    <n v="4"/>
    <n v="40415.848611111112"/>
    <n v="0"/>
    <n v="701"/>
    <d v="2010-08-25T00:00:00"/>
    <n v="0"/>
    <x v="2816"/>
  </r>
  <r>
    <n v="2854"/>
    <n v="1"/>
    <x v="704"/>
    <x v="2"/>
    <s v="&lt;p&gt;Louismk&lt;br /&gt;_x000a_Have a go at the following user defined function&lt;br /&gt;_x000a_Copy and paste it into a code module in VBA&lt;br /&gt;_x000a_Use it by entering  =NumbZeros(A1:A13)&lt;/p&gt;_x000a_&lt;p&gt;===&lt;br /&gt;_x000a_&lt;pre&gt;&lt;code&gt;Function NumbZeros(myData) As String_x000a__x000a_Dim myArr_x000a_Dim myStr As String_x000a__x000a_On Error Resume Next_x000a__x000a_Count = 0_x000a_Count0 = 0_x000a_myStr = &amp;quot;&amp;quot;_x000a__x000a_Set myArr = myData_x000a__x000a_For i = 1 To myData.Count - 1_x000a__x000a_    If myArr(i) &amp;lt;&amp;gt; 0 Then &amp;#39;Data &amp;lt;&amp;gt;0_x000a_        Count = Count + 1_x000a_        If i + 1 = myData.Count Then_x000a_            If myArr(i + 1) = 0 Then_x000a_                myStr = myStr + Str(Count) + &amp;quot;-1&amp;quot;_x000a_            Else_x000a_                myStr = myStr + Str(Count + 1)_x000a_            End If_x000a_        ElseIf myArr(i + 1) = 0 Then_x000a_            myStr = myStr + Str(Count) + &amp;quot;-&amp;quot;_x000a_            Count = 0_x000a_        End If_x000a_    Else &amp;#39; Data =0_x000a_        Count0 = Count0 + 1_x000a_        If i + 1 = myData.Count Then_x000a_            If myArr(i + 1) = 0 Then_x000a_                myStr = myStr + Str(Count0 + 1)_x000a_            Else_x000a_                myStr = myStr + Str(Count0) + &amp;quot;-1&amp;quot;_x000a_            End If_x000a_        ElseIf myArr(i + 1) &amp;lt;&amp;gt; 0 Then_x000a_            myStr = myStr + Str(Count0) + &amp;quot;-&amp;quot;_x000a_            Count0 = 0_x000a_        End If_x000a_    End If_x000a_Next_x000a__x000a_If Right(myStr, 1) = &amp;quot;-&amp;quot; Then myStr = Left(myStr, Len(myStr) - 1)_x000a__x000a_NumbZeros = myStr_x000a__x000a_End Function&lt;/code&gt;&lt;/pre&gt;_x000a_"/>
    <d v="2010-08-26T03:58:08"/>
    <n v="0"/>
    <x v="1"/>
    <x v="1"/>
    <b v="1"/>
    <x v="1"/>
    <n v="5"/>
    <n v="40415.848611111112"/>
    <n v="0.31675925925810589"/>
    <n v="702"/>
    <d v="2010-08-26T00:00:00"/>
    <s v="louismk"/>
    <x v="2817"/>
  </r>
  <r>
    <n v="2855"/>
    <n v="1"/>
    <x v="660"/>
    <x v="2"/>
    <s v="&lt;p&gt;for the Second, Third etc&lt;br /&gt;_x000a_Change the very end of both equations &lt;/p&gt;_x000a_&lt;p&gt;From: &lt;strong&gt;,1)-5,1)&lt;/strong&gt;&lt;br /&gt;_x000a_To&lt;code&gt;:&lt;/code&gt;&lt;strong&gt; ,x)-5,1)&lt;/strong&gt;&lt;/p&gt;_x000a_&lt;p&gt;where x is the number 2, 3 4 etc&lt;/p&gt;_x000a_&lt;p&gt;You could also use&lt;br /&gt;_x000a_To: &lt;strong&gt;,A1)-5,1)&lt;/strong&gt;&lt;br /&gt;_x000a_Where A1 will have the value you are looking for&lt;/p&gt;_x000a_&lt;p&gt;IMPORTANT - The above 2 formulas are Array Formulas so after you copy and paste them you dont press Enter you need to press Ctrl Shift Enter_x000a_&lt;/p&gt;_x000a_"/>
    <d v="2010-08-26T05:09:43"/>
    <n v="0"/>
    <x v="13"/>
    <x v="1"/>
    <b v="1"/>
    <x v="1"/>
    <n v="5"/>
    <n v="40396.81527777778"/>
    <n v="19.399803240739857"/>
    <n v="703"/>
    <d v="2010-08-26T00:00:00"/>
    <s v="tpheath"/>
    <x v="2818"/>
  </r>
  <r>
    <n v="2856"/>
    <n v="1"/>
    <x v="703"/>
    <x v="2"/>
    <s v="&lt;p&gt;By naming the shapes you can use some techniques to change their color or replace them with the same shape with a Different color&lt;/p&gt;_x000a_&lt;p&gt;Have a read of&lt;br /&gt;_x000a_http://chandoo.org/wp/2008/11/05/select-show-one-chart-from-many/&lt;br /&gt;_x000a_or&lt;br /&gt;_x000a_http://chandoo.org/forums/topic/selecting-on-figure-from-many-to-several-entries&lt;/p&gt;_x000a_&lt;p&gt;for some ideas&lt;/p&gt;_x000a_&lt;p&gt;Can you upload an example file somewhere&lt;br /&gt;_x000a_http://chandoo.org/forums/topic/posting-a-sample-workbook_x000a_&lt;/p&gt;_x000a_"/>
    <d v="2010-08-26T09:21:23"/>
    <n v="0"/>
    <x v="1"/>
    <x v="1"/>
    <b v="1"/>
    <x v="1"/>
    <n v="5"/>
    <n v="40415.702777777777"/>
    <n v="0.68707175926101627"/>
    <n v="704"/>
    <d v="2010-08-26T00:00:00"/>
    <s v="CyBrian"/>
    <x v="2819"/>
  </r>
  <r>
    <n v="2857"/>
    <n v="1"/>
    <x v="705"/>
    <x v="466"/>
    <s v="&lt;p&gt;Hi Chandoo,&lt;/p&gt;_x000a_&lt;p&gt;I am trying to plot some graphs with a common Y axis (titled as Scale in Sheet Data). Please check the file: http://www.speedyshare.com/files/23973395/Plot-Help.xls. In the Sheet &quot;Plot&quot; you can see my graphs; data taken to generate these graphs are as:&lt;br /&gt;_x000a_1) Count Plot: - Y-Axis from Column A, X-Axis from Column B (this plot is okay for me)&lt;br /&gt;_x000a_2) Qty Plot: - Y-Axis from Column G, X-Axis Column from H &amp;amp; I&lt;br /&gt;_x000a_3) Percentage Plot: - Y-Axis from Column G, X-Axis from Column J &amp;amp; K.&lt;/p&gt;_x000a_&lt;p&gt;I have transferred values of Qty 1, Qty 2, % - 1 and % - 2 to Columns C, D, E, and F respectively by selecting their nearest original Scale values available in Column A. Now I want Qty Plot to use values from Column A for Y axis and from Column B &amp;amp; C for X axis as well as for Percentage Plot Y axis value form Column A and X axis values from Columns E &amp;amp; F. Also see the Horizontal Bars in Percentage Plot so tiny, how to make it widen?&lt;/p&gt;_x000a_&lt;p&gt;Once graphs are plotted it needs to be printed on A4 size Banner Printing Paper in two pages by adjusting Plot length. &lt;/p&gt;_x000a_&lt;p&gt;I hope you or some of the users in the Forum can help me to find a solution. &lt;/p&gt;_x000a_&lt;p&gt;Thanks &amp;amp; regards,&lt;br /&gt;_x000a_PramodKumar&lt;br /&gt;_x000a_madambath@gmail.com_x000a_&lt;/p&gt;_x000a_"/>
    <d v="2010-08-26T09:54:10"/>
    <n v="0"/>
    <x v="0"/>
    <x v="0"/>
    <b v="0"/>
    <x v="0"/>
    <n v="5"/>
    <n v="40416.412499999999"/>
    <n v="0"/>
    <n v="704"/>
    <d v="2010-08-26T00:00:00"/>
    <n v="0"/>
    <x v="2820"/>
  </r>
  <r>
    <n v="2858"/>
    <n v="1"/>
    <x v="706"/>
    <x v="343"/>
    <s v="&lt;p&gt;Ive created a spreadsheet in 2007 that ive saved as 2003 compatible. &lt;/p&gt;_x000a_&lt;p&gt;I copy some data from an intranet webpage download and paste it into the ccdb_reports tab.&lt;br /&gt;_x000a_On the 1123 tab I have an array. &lt;/p&gt;_x000a_&lt;p&gt;{=SUM((ccdb_reports!B:B=2)*(ccdb_reports!D:D=&quot;&quot;))}&lt;/p&gt;_x000a_&lt;p&gt;This array works perfectly in 2007 yet only works in 2003 if I do not copy the data into the ccdb_reports tab.&lt;/p&gt;_x000a_&lt;p&gt;Can someone please tell me whats going on, cheers._x000a_&lt;/p&gt;_x000a_"/>
    <d v="2010-08-26T10:11:37"/>
    <n v="0"/>
    <x v="0"/>
    <x v="0"/>
    <b v="0"/>
    <x v="0"/>
    <n v="5"/>
    <n v="40416.424305555556"/>
    <n v="0"/>
    <n v="704"/>
    <d v="2010-08-26T00:00:00"/>
    <n v="0"/>
    <x v="2821"/>
  </r>
  <r>
    <n v="2859"/>
    <n v="1"/>
    <x v="705"/>
    <x v="2"/>
    <s v="&lt;p&gt;Madambath&lt;br /&gt;_x000a_For the Qty Plot can't you just change the series to Col A&lt;br /&gt;_x000a_Select the Qty Chart&lt;br /&gt;_x000a_Select a Series line&lt;br /&gt;_x000a_Change equations to:&lt;br /&gt;_x000a_=SERIES(Data!$H$3,Data!$B$5:$B$4404,Data!$A$5:$A$4404,1)&lt;br /&gt;_x000a_=SERIES(Data!$I$3,Data!$C$5:$C$4410,Data!$A$5:$A$4410,2)&lt;br /&gt;_x000a_respectively&lt;/p&gt;_x000a_&lt;p&gt;For the Plotting select the area B2:T198&lt;br /&gt;_x000a_Select Page setup and set&lt;br /&gt;_x000a_Print 1 wide x 2 Tall&lt;br /&gt;_x000a_Orientation: Portrait&lt;br /&gt;_x000a_Adjust margins to squeeze out every last mm of space&lt;/p&gt;_x000a_&lt;p&gt;There is not much that can be done with the bars width if you maintain scale as the whole bar chart is only a small part of the whole range of the other 2 charts&lt;br /&gt;_x000a_Adjust Bar Properties so there is No Gap and No Separation_x000a_&lt;/p&gt;_x000a_"/>
    <d v="2010-08-26T10:25:26"/>
    <n v="0"/>
    <x v="1"/>
    <x v="1"/>
    <b v="1"/>
    <x v="1"/>
    <n v="5"/>
    <n v="40416.412499999999"/>
    <n v="2.1828703705978114E-2"/>
    <n v="705"/>
    <d v="2010-08-26T00:00:00"/>
    <s v="madambath"/>
    <x v="2822"/>
  </r>
  <r>
    <n v="2860"/>
    <n v="1"/>
    <x v="706"/>
    <x v="2"/>
    <s v="&lt;p&gt;Ashfire&lt;br /&gt;_x000a_have you tried the NON Array Formula ?&lt;br /&gt;_x000a_=SUMPRODUCT(1*(ccdb_reports!B:B=2)*(ccdb_reports!D:D=&quot;&quot;))_x000a_&lt;/p&gt;_x000a_"/>
    <d v="2010-08-26T10:50:31"/>
    <n v="0"/>
    <x v="1"/>
    <x v="1"/>
    <b v="1"/>
    <x v="1"/>
    <n v="5"/>
    <n v="40416.424305555556"/>
    <n v="2.7442129627161194E-2"/>
    <n v="706"/>
    <d v="2010-08-26T00:00:00"/>
    <s v="ashfire"/>
    <x v="2823"/>
  </r>
  <r>
    <n v="2861"/>
    <n v="1"/>
    <x v="706"/>
    <x v="343"/>
    <s v="&lt;p&gt;thanks Hui but that didnt work either, again it worked unitl the update.&lt;/p&gt;_x000a_&lt;p&gt;when i downlad the file i do get a message &lt;/p&gt;_x000a_&lt;p&gt;the file you are trying to download is in a different format than the file extension, verify that the file is not corrupted etc etc&lt;/p&gt;_x000a_&lt;p&gt;its looking more likely that 2003 doesnt like the download from the web_x000a_&lt;/p&gt;_x000a_"/>
    <d v="2010-08-26T11:01:29"/>
    <n v="0"/>
    <x v="2"/>
    <x v="0"/>
    <b v="1"/>
    <x v="0"/>
    <n v="5"/>
    <n v="40416.424305555556"/>
    <n v="0"/>
    <n v="706"/>
    <d v="2010-08-26T00:00:00"/>
    <n v="0"/>
    <x v="2824"/>
  </r>
  <r>
    <n v="2862"/>
    <n v="1"/>
    <x v="705"/>
    <x v="466"/>
    <s v="&lt;p&gt;Hui,&lt;/p&gt;_x000a_&lt;p&gt;Thank you for the quick reply. As I don’t know much about chart please help me again to solve the error message. When I try to enter your equation in X value Box, I got an error message as in the attached .JPG file http://www.speedyshare.com/files/23974518/Error1.jpg. Cloud you please say what went wrong or can upload a corrected file? &lt;/p&gt;_x000a_&lt;p&gt;Thanks in advance for your help and support.&lt;/p&gt;_x000a_&lt;p&gt;PramodKumar_x000a_&lt;/p&gt;_x000a_"/>
    <d v="2010-08-26T11:06:52"/>
    <n v="0"/>
    <x v="2"/>
    <x v="0"/>
    <b v="1"/>
    <x v="0"/>
    <n v="5"/>
    <n v="40416.412499999999"/>
    <n v="0"/>
    <n v="706"/>
    <d v="2010-08-26T00:00:00"/>
    <n v="0"/>
    <x v="2825"/>
  </r>
  <r>
    <n v="2863"/>
    <n v="1"/>
    <x v="707"/>
    <x v="467"/>
    <s v="&lt;p&gt;Hi,&lt;/p&gt;_x000a_&lt;p&gt;I have a data set for which i have created a bar chart. The data is like this&lt;br /&gt;_x000a_8/16/2010_x0009_6_x0009_1_x0009_1&lt;br /&gt;_x000a_8/17/2010_x0009_1_x0009_0_x0009_0&lt;br /&gt;_x000a_8/18/2010_x0009_1_x0009_4_x0009_1&lt;br /&gt;_x000a_8/19/2010_x0009_9_x0009_1_x0009_3&lt;br /&gt;_x000a_8/20/2010_x0009_12_x0009_0_x0009_1&lt;br /&gt;_x000a_8/23/2010_x0009_3_x0009_9_x0009_9&lt;br /&gt;_x000a_8/24/2010_x0009_6_x0009_5_x0009_1&lt;br /&gt;_x000a_8/25/2010_x0009_3_x0009_4_x0009_1&lt;br /&gt;_x000a_As you can see there is no data available for 21 and 22 of Aug, i need to remove that from the chart. Please help me in doing this._x000a_&lt;/p&gt;_x000a_"/>
    <d v="2010-08-26T11:33:04"/>
    <n v="0"/>
    <x v="0"/>
    <x v="0"/>
    <b v="0"/>
    <x v="0"/>
    <n v="5"/>
    <n v="40416.481249999997"/>
    <n v="0"/>
    <n v="706"/>
    <d v="2010-08-26T00:00:00"/>
    <n v="0"/>
    <x v="2826"/>
  </r>
  <r>
    <n v="2864"/>
    <n v="1"/>
    <x v="707"/>
    <x v="2"/>
    <s v="&lt;p&gt;Right click on the Axis&lt;br /&gt;_x000a_Format Axis&lt;br /&gt;_x000a_Change the Axis Type to Text Axis_x000a_&lt;/p&gt;_x000a_"/>
    <d v="2010-08-26T11:45:54"/>
    <n v="0"/>
    <x v="1"/>
    <x v="1"/>
    <b v="1"/>
    <x v="1"/>
    <n v="5"/>
    <n v="40416.481249999997"/>
    <n v="8.9583333392511122E-3"/>
    <n v="707"/>
    <d v="2010-08-26T00:00:00"/>
    <s v="prabhuram"/>
    <x v="2827"/>
  </r>
  <r>
    <n v="2865"/>
    <n v="1"/>
    <x v="707"/>
    <x v="467"/>
    <s v="&lt;p&gt;Hui,&lt;/p&gt;_x000a_&lt;p&gt;Thanks much !! It was helpful..._x000a_&lt;/p&gt;_x000a_"/>
    <d v="2010-08-26T11:47:46"/>
    <n v="0"/>
    <x v="2"/>
    <x v="0"/>
    <b v="1"/>
    <x v="0"/>
    <n v="5"/>
    <n v="40416.481249999997"/>
    <n v="0"/>
    <n v="707"/>
    <d v="2010-08-26T00:00:00"/>
    <n v="0"/>
    <x v="2828"/>
  </r>
  <r>
    <n v="2866"/>
    <n v="1"/>
    <x v="706"/>
    <x v="2"/>
    <s v="&lt;p&gt;There may be some non-printable or other strange characters in the download or copy from the web which is upsetting things&lt;/p&gt;_x000a_&lt;p&gt;Check the data looks ok&lt;/p&gt;_x000a_&lt;p&gt;Try copying the 2 columns of data by 1,&lt;br /&gt;_x000a_Copy a cell with value 1 in it and paste Special Multiply across the 2 columns_x000a_&lt;/p&gt;_x000a_"/>
    <d v="2010-08-26T11:48:53"/>
    <n v="0"/>
    <x v="3"/>
    <x v="1"/>
    <b v="1"/>
    <x v="1"/>
    <n v="5"/>
    <n v="40416.424305555556"/>
    <n v="6.7974537036207039E-2"/>
    <n v="708"/>
    <d v="2010-08-26T00:00:00"/>
    <s v="ashfire"/>
    <x v="2829"/>
  </r>
  <r>
    <n v="2867"/>
    <n v="1"/>
    <x v="705"/>
    <x v="2"/>
    <s v="&lt;p&gt;For the Qty Plot can't you just change the series to Col A&lt;br /&gt;_x000a_Select the Qty Chart&lt;br /&gt;_x000a_Select a Series line&lt;/p&gt;_x000a_&lt;p&gt;Don't go into the Data Series Option, Change the equations in the Formula Bar at the top of the screen&lt;/p&gt;_x000a_&lt;p&gt;Change equations to:&lt;br /&gt;_x000a_=SERIES(Data!$H$3,Data!$B$5:$B$4404,Data!$A$5:$A$4404,1)&lt;br /&gt;_x000a_=SERIES(Data!$I$3,Data!$C$5:$C$4410,Data!$A$5:$A$4410,2)&lt;br /&gt;_x000a_respectively_x000a_&lt;/p&gt;_x000a_"/>
    <d v="2010-08-26T11:50:48"/>
    <n v="0"/>
    <x v="3"/>
    <x v="1"/>
    <b v="1"/>
    <x v="1"/>
    <n v="5"/>
    <n v="40416.412499999999"/>
    <n v="8.1111111110658385E-2"/>
    <n v="709"/>
    <d v="2010-08-26T00:00:00"/>
    <s v="madambath"/>
    <x v="2830"/>
  </r>
  <r>
    <n v="2868"/>
    <n v="1"/>
    <x v="704"/>
    <x v="465"/>
    <s v="&lt;p&gt;Hui, This works awesome! Thank you very much. Would there be a way for me to easilly color code the numbers that represent the number of zeros? Other than that this is exactly what I am looking for.&lt;br /&gt;_x000a_Thanks again!_x000a_&lt;/p&gt;_x000a_"/>
    <d v="2010-08-26T12:42:05"/>
    <n v="0"/>
    <x v="2"/>
    <x v="0"/>
    <b v="1"/>
    <x v="0"/>
    <n v="5"/>
    <n v="40415.848611111112"/>
    <n v="0"/>
    <n v="709"/>
    <d v="2010-08-26T00:00:00"/>
    <n v="0"/>
    <x v="2831"/>
  </r>
  <r>
    <n v="2869"/>
    <n v="1"/>
    <x v="681"/>
    <x v="453"/>
    <s v="&lt;p&gt;Hello Hui,&lt;/p&gt;_x000a_&lt;p&gt;The error is gone, leaving only the wanted symbol in the cell and the weekends and holidays are filled with a five digit number.&lt;br /&gt;_x000a_The number I have removed with conditionally formating the font to be the same color as the cell; However, all the cells have been filled in with the symbol!&lt;br /&gt;_x000a_It doesn't perform as dictated by the actual Start/end/duration columns and I can therefore, not know whether it's working according to what i want of it (That the duration in days is filled on the gantt chart dates, skipping weekends and holidays).&lt;/p&gt;_x000a_&lt;p&gt;I like the fact that the damn error is gone, so I know that partially we´ve made some progress here.&lt;/p&gt;_x000a_&lt;p&gt;I'll keep trying.&lt;/p&gt;_x000a_&lt;p&gt;Thanks_x000a_&lt;/p&gt;_x000a_"/>
    <d v="2010-08-26T15:22:43"/>
    <n v="0"/>
    <x v="15"/>
    <x v="0"/>
    <b v="1"/>
    <x v="0"/>
    <n v="5"/>
    <n v="40407.692361111112"/>
    <n v="0"/>
    <n v="709"/>
    <d v="2010-08-26T00:00:00"/>
    <n v="0"/>
    <x v="2832"/>
  </r>
  <r>
    <n v="2870"/>
    <n v="1"/>
    <x v="681"/>
    <x v="2"/>
    <s v="&lt;p&gt;The 5 digit number is the date&lt;br /&gt;_x000a_Change the format or contents  to suit_x000a_&lt;/p&gt;_x000a_"/>
    <d v="2010-08-26T15:39:27"/>
    <n v="0"/>
    <x v="16"/>
    <x v="1"/>
    <b v="1"/>
    <x v="1"/>
    <n v="5"/>
    <n v="40407.692361111112"/>
    <n v="8.9600347222221899"/>
    <n v="710"/>
    <d v="2010-08-26T00:00:00"/>
    <s v="jyanguela"/>
    <x v="2833"/>
  </r>
  <r>
    <n v="2871"/>
    <n v="1"/>
    <x v="681"/>
    <x v="453"/>
    <s v="&lt;p&gt;I figured as much. There isn't suppossed to appear any value in the weekends or holiday, the formula is suppossed to skipped them. &lt;/p&gt;_x000a_&lt;p&gt;So if a task has a duration of five days and begins on a thursday the in-cell symbol located on $D$12 would appear on the cells of thursday, friday, monday, tuesday and Wednesday. thus skipping the weekend; and if monday would happen to be a holiday the task would end on Thursday. (a symbol would appear on each cell of those days)._x000a_&lt;/p&gt;_x000a_"/>
    <d v="2010-08-26T16:06:12"/>
    <n v="0"/>
    <x v="17"/>
    <x v="0"/>
    <b v="1"/>
    <x v="0"/>
    <n v="5"/>
    <n v="40407.692361111112"/>
    <n v="0"/>
    <n v="710"/>
    <d v="2010-08-26T00:00:00"/>
    <n v="0"/>
    <x v="2834"/>
  </r>
  <r>
    <n v="2872"/>
    <n v="1"/>
    <x v="705"/>
    <x v="466"/>
    <s v="&lt;p&gt;Hi Hui,&lt;/p&gt;_x000a_&lt;p&gt;As per your instructions I copied the equation and pasted  but the Qty Plot then changed as Count Plot with an additional slopping line appeared at top. What I need is that Qty Plot should take vales from Column C &amp;amp; D to plot the two lines. &lt;/p&gt;_x000a_&lt;p&gt;Hope you may still extend your helps._x000a_&lt;/p&gt;_x000a_"/>
    <d v="2010-08-26T17:10:53"/>
    <n v="0"/>
    <x v="4"/>
    <x v="0"/>
    <b v="1"/>
    <x v="0"/>
    <n v="5"/>
    <n v="40416.412499999999"/>
    <n v="0"/>
    <n v="710"/>
    <d v="2010-08-26T00:00:00"/>
    <n v="0"/>
    <x v="2835"/>
  </r>
  <r>
    <n v="2873"/>
    <n v="1"/>
    <x v="660"/>
    <x v="438"/>
    <s v="&lt;p&gt;Thank you!!!!!!!_x000a_&lt;/p&gt;_x000a_"/>
    <d v="2010-08-26T18:43:55"/>
    <n v="0"/>
    <x v="14"/>
    <x v="0"/>
    <b v="1"/>
    <x v="0"/>
    <n v="5"/>
    <n v="40396.81527777778"/>
    <n v="0"/>
    <n v="710"/>
    <d v="2010-08-26T00:00:00"/>
    <n v="0"/>
    <x v="2836"/>
  </r>
  <r>
    <n v="2874"/>
    <n v="1"/>
    <x v="708"/>
    <x v="83"/>
    <s v="&lt;p&gt;I have a list of buildings and their energy usage trend. the list looks like this:&lt;/p&gt;_x000a_&lt;p&gt;building   % variance&lt;br /&gt;_x000a_xyz             12%&lt;br /&gt;_x000a_xzy            -10%&lt;br /&gt;_x000a_yyz             30%&lt;/p&gt;_x000a_&lt;p&gt;I need a formula that will pick out the buildings that have met a certain condition. So for example if I want to pick up all buildings that increased by &amp;gt;5% I would want to end up with.&lt;/p&gt;_x000a_&lt;p&gt;building   % variance&lt;br /&gt;_x000a_xyz             12%&lt;br /&gt;_x000a_yyz             30%&lt;/p&gt;_x000a_&lt;p&gt;Most importantly I want to skip the buildings that don't meet the criteria, not just result with blank cells.  Any ideas?  Thanks in advance_x000a_&lt;/p&gt;_x000a_"/>
    <d v="2010-08-26T22:20:43"/>
    <n v="0"/>
    <x v="0"/>
    <x v="0"/>
    <b v="0"/>
    <x v="0"/>
    <n v="5"/>
    <n v="40416.930555555555"/>
    <n v="0"/>
    <n v="710"/>
    <d v="2010-08-26T00:00:00"/>
    <n v="0"/>
    <x v="2837"/>
  </r>
  <r>
    <n v="2875"/>
    <n v="1"/>
    <x v="708"/>
    <x v="83"/>
    <s v="&lt;p&gt;I know I can sort and easily do that, but I would like a formula to do it for a dashboard I'm working on that can easily and automatically update._x000a_&lt;/p&gt;_x000a_"/>
    <d v="2010-08-26T22:21:47"/>
    <n v="0"/>
    <x v="1"/>
    <x v="0"/>
    <b v="1"/>
    <x v="0"/>
    <n v="5"/>
    <n v="40416.930555555555"/>
    <n v="0"/>
    <n v="710"/>
    <d v="2010-08-26T00:00:00"/>
    <n v="0"/>
    <x v="2838"/>
  </r>
  <r>
    <n v="2876"/>
    <n v="1"/>
    <x v="708"/>
    <x v="2"/>
    <s v="&lt;p&gt;Add a helper column in which you rank the buildings on their variance&lt;br /&gt;_x000a_Then use a sumproduct to retrieve the buildings and other data based on the Rank and Variance&lt;br /&gt;_x000a_=sumproduct(+1*(Rank Column = 1..x)*(Variance Col &amp;gt; 5))&lt;br /&gt;_x000a_for 1..x use (row()-row(Ax)) where Ax is 1 cell above the top of the table_x000a_&lt;/p&gt;_x000a_"/>
    <d v="2010-08-27T00:08:23"/>
    <n v="0"/>
    <x v="2"/>
    <x v="1"/>
    <b v="1"/>
    <x v="1"/>
    <n v="6"/>
    <n v="40416.930555555555"/>
    <n v="7.5266203704813961E-2"/>
    <n v="711"/>
    <d v="2010-08-27T00:00:00"/>
    <s v="mvirgilio53"/>
    <x v="2839"/>
  </r>
  <r>
    <n v="2877"/>
    <n v="1"/>
    <x v="705"/>
    <x v="2"/>
    <s v="&lt;p&gt;You are jumping ahead somewhere?&lt;/p&gt;_x000a_&lt;p&gt;Select the Chart&lt;br /&gt;_x000a_then select a Series&lt;br /&gt;_x000a_When the series is selected look at the Formula Bar and change it as shown above&lt;br /&gt;_x000a_Then repeat with the other series&lt;/p&gt;_x000a_&lt;p&gt;I would put the charts back on the same page with the data so that you can see what is happening at the same time you edit the series. You can move them later if required._x000a_&lt;/p&gt;_x000a_"/>
    <d v="2010-08-27T00:22:14"/>
    <n v="0"/>
    <x v="5"/>
    <x v="1"/>
    <b v="1"/>
    <x v="1"/>
    <n v="6"/>
    <n v="40416.412499999999"/>
    <n v="0.6029398148166365"/>
    <n v="712"/>
    <d v="2010-08-27T00:00:00"/>
    <s v="madambath"/>
    <x v="2840"/>
  </r>
  <r>
    <n v="2878"/>
    <n v="1"/>
    <x v="709"/>
    <x v="468"/>
    <s v="&lt;p&gt;I'm wondering if a few people could give me their opinion of a VBA training program I am considering (since Chandoo does not currently offer one).  I was on Amazon looking at VBA books and came across this training program, www.spreadsheetsuperstar.com.  I watched the video and signed up for the newsletter and received a sample video about 3 tips on how to run VBA faster and the Week #1 course video (out of 12 weeks). I found some aspects of the information easier to understand than some of the intro to Excel VBA materials I've read on the Internet and he seems to have a different teaching approach.  The program is kind of pricey ($300) after a discount being offered for a limited amount of time.  My problem is that since I don't know VBA, I have no basis to assess whether the sample videos I've received are any good/effective or not. There are not reviews of the program, as it just launched this week.  I have traded a few emails with the course creator.  &lt;/p&gt;_x000a_&lt;p&gt;I'm asking if any others that are familiar with VBA or have looked at other courseware would be willing sign-up for the site's newsletter (which can be unsubscribed from), receive the same materials I received, and give me their opinion on whether or not they think the materials would be effective and worth the money?  Alternatively, I'd like to hear what others think is the best way to learn VBA?  This VBA thing keeps coming up in jobs that I'm interested in applying for and I need to be able to check it off.&lt;/p&gt;_x000a_&lt;p&gt;I know this my be received the wrong way.  I am not a shill for this dude.  I read Chandoo's site regularly and I purchased his first Excel School offering recently.  I'm just trying to get some other opinions._x000a_&lt;/p&gt;_x000a_"/>
    <d v="2010-08-27T01:22:35"/>
    <n v="0"/>
    <x v="0"/>
    <x v="0"/>
    <b v="0"/>
    <x v="0"/>
    <n v="6"/>
    <n v="40417.056944444441"/>
    <n v="0"/>
    <n v="712"/>
    <d v="2010-08-27T00:00:00"/>
    <n v="0"/>
    <x v="2841"/>
  </r>
  <r>
    <n v="2879"/>
    <n v="1"/>
    <x v="710"/>
    <x v="469"/>
    <s v="&lt;p&gt;Sir,&lt;/p&gt;_x000a_&lt;p&gt;How to find the gap in a continuous serial no using Excel&lt;/p&gt;_x000a_&lt;p&gt;For Example&lt;br /&gt;_x000a_Invoice No&lt;/p&gt;_x000a_&lt;p&gt;110102870&lt;br /&gt;_x000a_110102871&lt;br /&gt;_x000a_110102874&lt;br /&gt;_x000a_110102875&lt;br /&gt;_x000a_110102876&lt;br /&gt;_x000a_110200001&lt;/p&gt;_x000a_&lt;p&gt;In the above data 110102873 is missing and the serial number 110200001 is totally new and hence from 110102876 to 110200000 should be identified as missing.&lt;/p&gt;_x000a_&lt;p&gt;Thanking you in advance&lt;/p&gt;_x000a_&lt;p&gt;V S Venkatraman&lt;br /&gt;_x000a_iyervsv@gmail.com&lt;br /&gt;_x000a_+91 9825023502_x000a_&lt;/p&gt;_x000a_"/>
    <d v="2010-08-27T03:00:51"/>
    <n v="0"/>
    <x v="0"/>
    <x v="0"/>
    <b v="0"/>
    <x v="0"/>
    <n v="6"/>
    <n v="40417.125"/>
    <n v="0"/>
    <n v="712"/>
    <d v="2010-08-27T00:00:00"/>
    <n v="0"/>
    <x v="2842"/>
  </r>
  <r>
    <n v="2880"/>
    <n v="1"/>
    <x v="710"/>
    <x v="2"/>
    <s v="&lt;p&gt;Iyervsv&lt;br /&gt;_x000a_Assuming your data was in A1:A6 use:&lt;br /&gt;_x000a_=IF((A6-A1+1)&amp;lt;&amp;gt;COUNT(A1:A6),&quot;Gap&quot;,&quot;No Gap&quot;)_x000a_&lt;/p&gt;_x000a_"/>
    <d v="2010-08-27T05:59:25"/>
    <n v="0"/>
    <x v="1"/>
    <x v="1"/>
    <b v="1"/>
    <x v="1"/>
    <n v="6"/>
    <n v="40417.125"/>
    <n v="0.12459490740729962"/>
    <n v="713"/>
    <d v="2010-08-27T00:00:00"/>
    <s v="iyervsv"/>
    <x v="2843"/>
  </r>
  <r>
    <n v="2881"/>
    <n v="1"/>
    <x v="709"/>
    <x v="0"/>
    <s v="&lt;p&gt;@DGP: I have signed up for his news letter so I can findout how valuable his product is. Give me a few days to get back to you with what I think about the videos.&lt;/p&gt;_x000a_&lt;p&gt;Btw, many people have requested for a vba school, similar to excel school. Now I am seriously considering on doing a vba training program, but I am totally swamped with 2 important product launches in the next 3 weeks (excel school opens again and financial modeling course begins). But I will be starting a vba course after that... :)_x000a_&lt;/p&gt;_x000a_"/>
    <d v="2010-08-27T07:45:24"/>
    <n v="0"/>
    <x v="1"/>
    <x v="0"/>
    <b v="1"/>
    <x v="0"/>
    <n v="6"/>
    <n v="40417.056944444441"/>
    <n v="0"/>
    <n v="713"/>
    <d v="2010-08-27T00:00:00"/>
    <n v="0"/>
    <x v="2844"/>
  </r>
  <r>
    <n v="2882"/>
    <n v="1"/>
    <x v="710"/>
    <x v="0"/>
    <s v="&lt;p&gt;To add to Hui's point, you can write this formula in B2:B6 to indicate if any gap is present.&lt;/p&gt;_x000a_&lt;p&gt;=if(A2=A1+1,&quot;&quot;,&quot;Gap - &quot;&amp;amp;A2-A1-1&amp;amp;&quot; invoices&quot;)_x000a_&lt;/p&gt;_x000a_"/>
    <d v="2010-08-27T08:01:28"/>
    <n v="0"/>
    <x v="2"/>
    <x v="0"/>
    <b v="1"/>
    <x v="0"/>
    <n v="6"/>
    <n v="40417.125"/>
    <n v="0"/>
    <n v="713"/>
    <d v="2010-08-27T00:00:00"/>
    <n v="0"/>
    <x v="2845"/>
  </r>
  <r>
    <n v="2883"/>
    <n v="1"/>
    <x v="709"/>
    <x v="468"/>
    <s v="&lt;p&gt;Thanks Chandoo!  I look forward to your feedback._x000a_&lt;/p&gt;_x000a_"/>
    <d v="2010-08-27T12:10:21"/>
    <n v="0"/>
    <x v="2"/>
    <x v="0"/>
    <b v="1"/>
    <x v="0"/>
    <n v="6"/>
    <n v="40417.056944444441"/>
    <n v="0"/>
    <n v="713"/>
    <d v="2010-08-27T00:00:00"/>
    <n v="0"/>
    <x v="2846"/>
  </r>
  <r>
    <n v="2884"/>
    <n v="1"/>
    <x v="711"/>
    <x v="470"/>
    <s v="&lt;p&gt;I analyze and report customer surveys. I am building reports for both executive and district office level. Our surveys are imported from a separate tool into Excel and I save it as a table.&lt;/p&gt;_x000a_&lt;p&gt;At the district office level, I'd like to build a dashboard where the office can click and look at individual survey results. Most of the cells contain numerical scores or data such as the date the survey was taken...all standard Excel spreadsheet material.&lt;/p&gt;_x000a_&lt;p&gt;Now - in a number of different cells in any given row are comments made by the customer.&lt;/p&gt;_x000a_&lt;p&gt;I'd like to have a 'text box' or some such area where, when a particular survey is clicked, the office can see the comments that are in, say, cell D18. Ideally, I'd love to be able to have all comments, from cells D18, D26, D32 in this same 'text box', spaced out.&lt;/p&gt;_x000a_&lt;p&gt;Can anyone help with how I might be able to do this?_x000a_&lt;/p&gt;_x000a_"/>
    <d v="2010-08-27T13:30:47"/>
    <n v="0"/>
    <x v="0"/>
    <x v="0"/>
    <b v="0"/>
    <x v="0"/>
    <n v="6"/>
    <n v="40417.5625"/>
    <n v="0"/>
    <n v="713"/>
    <d v="2010-08-27T00:00:00"/>
    <n v="0"/>
    <x v="2847"/>
  </r>
  <r>
    <n v="2886"/>
    <n v="1"/>
    <x v="711"/>
    <x v="313"/>
    <s v="&lt;p&gt;This sounds like a job for vlookups!&lt;/p&gt;_x000a_&lt;p&gt;Here's the thing - and this is a universal problem when dealing with text:  You can't predict if it's going to be 3 words like &quot;service was good&quot; or much longer like &quot;service was bad dan l is a jerk and he should put his head in a microwave&quot;.  &lt;/p&gt;_x000a_&lt;p&gt;But none the less, I'm working on something similar right now.  I'll see what I can cook up._x000a_&lt;/p&gt;_x000a_"/>
    <d v="2010-08-27T17:08:50"/>
    <n v="0"/>
    <x v="1"/>
    <x v="0"/>
    <b v="1"/>
    <x v="0"/>
    <n v="6"/>
    <n v="40417.5625"/>
    <n v="0"/>
    <n v="713"/>
    <d v="2010-08-27T00:00:00"/>
    <n v="0"/>
    <x v="2848"/>
  </r>
  <r>
    <n v="2887"/>
    <n v="1"/>
    <x v="711"/>
    <x v="470"/>
    <s v="&lt;p&gt;Thanks.&lt;/p&gt;_x000a_&lt;p&gt;Sure, the comments are as varied as you may expect, since the original input is 'freeform text' in the survey itself.&lt;/p&gt;_x000a_&lt;p&gt;I can visualize how I would like this to appear - much like the report dashboards elsewhere on this site, where you can pull down on a particular office, customer, month or even specifically a customer and his survey responses and comments appear in one of the dashboard elements._x000a_&lt;/p&gt;_x000a_"/>
    <d v="2010-08-27T19:06:11"/>
    <n v="0"/>
    <x v="2"/>
    <x v="0"/>
    <b v="1"/>
    <x v="0"/>
    <n v="6"/>
    <n v="40417.5625"/>
    <n v="0"/>
    <n v="713"/>
    <d v="2010-08-27T00:00:00"/>
    <n v="0"/>
    <x v="2849"/>
  </r>
  <r>
    <n v="2888"/>
    <n v="1"/>
    <x v="711"/>
    <x v="2"/>
    <s v="&lt;p&gt;Absurdname&lt;br /&gt;_x000a_Have a look at:&lt;br /&gt;_x000a_http://rapidshare.com/files/389369602/Text_Sort.xls.html_x000a_&lt;/p&gt;_x000a_"/>
    <d v="2010-08-28T02:04:42"/>
    <n v="0"/>
    <x v="3"/>
    <x v="1"/>
    <b v="1"/>
    <x v="1"/>
    <n v="7"/>
    <n v="40417.5625"/>
    <n v="0.52409722222364508"/>
    <n v="714"/>
    <d v="2010-08-28T00:00:00"/>
    <s v="Absurdname"/>
    <x v="2850"/>
  </r>
  <r>
    <n v="2889"/>
    <n v="1"/>
    <x v="712"/>
    <x v="289"/>
    <s v="&lt;p&gt;Hi Guys!&lt;/p&gt;_x000a_&lt;p&gt;I´ve already done all the procedures:&lt;/p&gt;_x000a_&lt;p&gt;1. Calculate the correlation between assets&lt;br /&gt;_x000a_2. Find the top 5 larger values and the top 5 smaller values.&lt;/p&gt;_x000a_&lt;p&gt;Instead, i´ve had no sucess returning what are the assets that match this top 5 correlations.&lt;/p&gt;_x000a_&lt;p&gt;I´m sure that this is a problem of reference, but match, index formulas dindn´t work.&lt;/p&gt;_x000a_&lt;p&gt;Can you have a look in the spreadsheet please? All the instructions are there.&lt;/p&gt;_x000a_&lt;p&gt;http://www.megaupload.com/?d=YN3H8814&lt;/p&gt;_x000a_&lt;p&gt;Thanks in advance!_x000a_&lt;/p&gt;_x000a_"/>
    <d v="2010-08-28T12:09:25"/>
    <n v="0"/>
    <x v="0"/>
    <x v="0"/>
    <b v="0"/>
    <x v="0"/>
    <n v="7"/>
    <n v="40418.506249999999"/>
    <n v="0"/>
    <n v="714"/>
    <d v="2010-08-28T00:00:00"/>
    <n v="0"/>
    <x v="2851"/>
  </r>
  <r>
    <n v="2890"/>
    <n v="3"/>
    <x v="713"/>
    <x v="213"/>
    <s v="&lt;p&gt;Dear All,&lt;br /&gt;_x000a_I have attached a excel sheet to depict what i plan to achieve. Planning to build the Thermometer graph based on the date selected by the user. Hence, it involves dynamic calculation of the data and require your support in building the formula.&lt;br /&gt;_x000a_Can this be achieved by using Array&lt;/p&gt;_x000a_&lt;p&gt;http://www.2shared.com/document/EPyv0ign/ExcelQuery_Thermometer.html&lt;/p&gt;_x000a_&lt;p&gt;Regards,&lt;br /&gt;_x000a_Sravan_x000a_&lt;/p&gt;_x000a_"/>
    <d v="2010-08-28T14:08:29"/>
    <n v="0"/>
    <x v="0"/>
    <x v="0"/>
    <b v="0"/>
    <x v="0"/>
    <n v="7"/>
    <n v="40418.588888888888"/>
    <n v="0"/>
    <n v="714"/>
    <d v="2010-08-28T00:00:00"/>
    <n v="0"/>
    <x v="2852"/>
  </r>
  <r>
    <n v="2891"/>
    <n v="1"/>
    <x v="712"/>
    <x v="2"/>
    <s v="&lt;p&gt;Henrique&lt;br /&gt;_x000a_in M17 try this beasty:&lt;/p&gt;_x000a_&lt;p&gt;&lt;code&gt;=INDEX($K$5:$K$11,(ROW($K$11)*IFERROR(MATCH($L17,$L$11:$R$11,0)&amp;gt;0,0))+(ROW($K$10)*IFERROR(MATCH($L17,$L$10:$R$10,0)&amp;gt;0,0))+(ROW($K$9)*IFERROR(MATCH($L17,$L$9:$R$9,0)&amp;gt;0,0))+(ROW($K$8)*IFERROR(MATCH($L17,$L$8:$R$8,0)&amp;gt;0,0))+(ROW($K$7)*IFERROR(MATCH($L17,$L$7:$R$7,0)&amp;gt;0,0))+(ROW($K$6)*IFERROR(MATCH($L17,$L$6:$R$6,0)&amp;gt;0,0))+(ROW($K$5)*IFERROR(MATCH($L17,$L$5:$R$5,0)&amp;gt;0,0))-4)&lt;/code&gt;&lt;/p&gt;_x000a_&lt;p&gt;and in N17 his mate:&lt;br /&gt;_x000a_&lt;code&gt;=INDEX($L$4:$R$4,0,(COLUMN($R$4)*IFERROR(MATCH($L17,$R$5:$R$11,0)&amp;gt;0,0))+(COLUMN($Q$4)*IFERROR(MATCH($L17,$Q$5:$Q$11,0)&amp;gt;0,0))+(COLUMN($P$4)*IFERROR(MATCH($L17,$P$5:$P$11,0)&amp;gt;0,0))+(COLUMN($O$4)*IFERROR(MATCH($L17,$O$5:$O$11,0)&amp;gt;0,0))+(COLUMN($N$4)*IFERROR(MATCH($L17,$N$5:$N$11,0)&amp;gt;0,0))+(COLUMN($M$4)*IFERROR(MATCH($L17,$M$5:$M$11,0)&amp;gt;0,0))+(COLUMN($L$4)*IFERROR(MATCH($L17,$L$5:$L$11,0)&amp;gt;0,0))-11)&lt;/code&gt;&lt;/p&gt;_x000a_&lt;p&gt;Then copy both down&lt;/p&gt;_x000a_&lt;p&gt;You can also copy these to the other areas and then adjust the lookup cell accordingly_x000a_&lt;/p&gt;_x000a_"/>
    <d v="2010-08-28T14:27:23"/>
    <n v="0"/>
    <x v="1"/>
    <x v="1"/>
    <b v="1"/>
    <x v="1"/>
    <n v="7"/>
    <n v="40418.506249999999"/>
    <n v="9.6099537040572613E-2"/>
    <n v="715"/>
    <d v="2010-08-28T00:00:00"/>
    <s v="Henrique Carvalho"/>
    <x v="2853"/>
  </r>
  <r>
    <n v="2892"/>
    <n v="3"/>
    <x v="713"/>
    <x v="2"/>
    <s v="&lt;p&gt;SravanP&lt;br /&gt;_x000a_Try in:&lt;br /&gt;_x000a_I5: =+SUM(OFFSET(C5,1,1,MATCH($C$2,$B$6:$B$9,0)))&lt;br /&gt;_x000a_I6: =+SUM(OFFSET(D5,1,1,MATCH($C$2,$B$6:$B$9,0)))_x000a_&lt;/p&gt;_x000a_"/>
    <d v="2010-08-28T14:36:42"/>
    <n v="0"/>
    <x v="1"/>
    <x v="1"/>
    <b v="1"/>
    <x v="1"/>
    <n v="7"/>
    <n v="40418.588888888888"/>
    <n v="1.9930555557948537E-2"/>
    <n v="716"/>
    <d v="2010-08-28T00:00:00"/>
    <s v="SravanP"/>
    <x v="2854"/>
  </r>
  <r>
    <n v="2893"/>
    <n v="3"/>
    <x v="713"/>
    <x v="213"/>
    <s v="&lt;p&gt;Thank you, Hui. It works.&lt;/p&gt;_x000a_&lt;p&gt;Regards,&lt;br /&gt;_x000a_-Sravan_x000a_&lt;/p&gt;_x000a_"/>
    <d v="2010-08-28T14:46:10"/>
    <n v="0"/>
    <x v="2"/>
    <x v="0"/>
    <b v="1"/>
    <x v="0"/>
    <n v="7"/>
    <n v="40418.588888888888"/>
    <n v="0"/>
    <n v="716"/>
    <d v="2010-08-28T00:00:00"/>
    <n v="0"/>
    <x v="2855"/>
  </r>
  <r>
    <n v="2894"/>
    <n v="1"/>
    <x v="710"/>
    <x v="469"/>
    <s v="&lt;p&gt;Boss Chandoo.... it goes with my requirement&lt;/p&gt;_x000a_&lt;p&gt;thanks&lt;/p&gt;_x000a_&lt;p&gt;V S Venkatraman&lt;br /&gt;_x000a_+91 9825023502&lt;br /&gt;_x000a_iyervsv@gmail.com_x000a_&lt;/p&gt;_x000a_"/>
    <d v="2010-08-28T17:30:15"/>
    <n v="0"/>
    <x v="3"/>
    <x v="0"/>
    <b v="1"/>
    <x v="0"/>
    <n v="7"/>
    <n v="40417.125"/>
    <n v="0"/>
    <n v="716"/>
    <d v="2010-08-28T00:00:00"/>
    <n v="0"/>
    <x v="2856"/>
  </r>
  <r>
    <n v="2895"/>
    <n v="1"/>
    <x v="712"/>
    <x v="289"/>
    <s v="&lt;p&gt;Wow! You´re tha Man Hui!&lt;/p&gt;_x000a_&lt;p&gt;That´s a freaking nice Beasty!&lt;/p&gt;_x000a_&lt;p&gt;Worked very well. Thanks!_x000a_&lt;/p&gt;_x000a_"/>
    <d v="2010-08-28T18:46:54"/>
    <n v="0"/>
    <x v="2"/>
    <x v="0"/>
    <b v="1"/>
    <x v="0"/>
    <n v="7"/>
    <n v="40418.506249999999"/>
    <n v="0"/>
    <n v="716"/>
    <d v="2010-08-28T00:00:00"/>
    <n v="0"/>
    <x v="2857"/>
  </r>
  <r>
    <n v="2896"/>
    <n v="3"/>
    <x v="714"/>
    <x v="458"/>
    <s v="&lt;p&gt;Hi all&lt;/p&gt;_x000a_&lt;p&gt;I'm attempting to create an issue register that will check the last 30 days' activity (open and closed) much like Chandoo's example.&lt;/p&gt;_x000a_&lt;p&gt;I have racked my brains and I cannot configure the formulas to track the last 30 days!&lt;br /&gt;_x000a_I've uploaded the file - any advice is much appreciated.&lt;br /&gt;_x000a_http://www.mediafire.com/file/6d0qm7qqcrx9obs/ISSUE_REGISTER_v1.xls&lt;/p&gt;_x000a_&lt;p&gt;Cheers!_x000a_&lt;/p&gt;_x000a_"/>
    <d v="2010-08-28T19:57:44"/>
    <n v="0"/>
    <x v="0"/>
    <x v="0"/>
    <b v="0"/>
    <x v="0"/>
    <n v="7"/>
    <n v="40418.831250000003"/>
    <n v="0"/>
    <n v="716"/>
    <d v="2010-08-28T00:00:00"/>
    <n v="0"/>
    <x v="2858"/>
  </r>
  <r>
    <n v="2897"/>
    <n v="3"/>
    <x v="714"/>
    <x v="2"/>
    <s v="&lt;p&gt;Larph&lt;br /&gt;_x000a_Have you tried using the Data table features of Excel&lt;br /&gt;_x000a_Select Area&lt;br /&gt;_x000a_Insert Table&lt;br /&gt;_x000a_That will allow you to show last 30 days and Open/Closed activity interactively and sorted&lt;/p&gt;_x000a_&lt;p&gt;Also your download link isn't working?&lt;br /&gt;_x000a_you may not have authorised the file for downloading_x000a_&lt;/p&gt;_x000a_"/>
    <d v="2010-08-29T02:15:16"/>
    <n v="0"/>
    <x v="1"/>
    <x v="1"/>
    <b v="1"/>
    <x v="1"/>
    <n v="1"/>
    <n v="40418.831250000003"/>
    <n v="0.26268518518190831"/>
    <n v="717"/>
    <d v="2010-08-29T00:00:00"/>
    <s v="Larph"/>
    <x v="2859"/>
  </r>
  <r>
    <n v="2898"/>
    <n v="3"/>
    <x v="714"/>
    <x v="458"/>
    <s v="&lt;p&gt;Hi Hui&lt;/p&gt;_x000a_&lt;p&gt;Try this one: http://www.mediafire.com/?6d0qm7qqcrx9obs&lt;br /&gt;_x000a_Should be working as it's showing 2 downloads; not sure what I'm doing wrong.&lt;/p&gt;_x000a_&lt;p&gt;the reason I don't want to use a data table to track open/closed is because I want to implement a chart (possibly for use in a dashboard) that will show open vs closed issues for a rolling 30 days - much like here: http://chandoo.org/wp/2009/09/08/issue-trackers/&lt;/p&gt;_x000a_&lt;p&gt;Cheers_x000a_&lt;/p&gt;_x000a_"/>
    <d v="2010-08-29T13:05:37"/>
    <n v="0"/>
    <x v="2"/>
    <x v="0"/>
    <b v="1"/>
    <x v="0"/>
    <n v="1"/>
    <n v="40418.831250000003"/>
    <n v="0"/>
    <n v="717"/>
    <d v="2010-08-29T00:00:00"/>
    <n v="0"/>
    <x v="2860"/>
  </r>
  <r>
    <n v="2899"/>
    <n v="1"/>
    <x v="715"/>
    <x v="313"/>
    <s v="&lt;p&gt;I've got a report element.  Basically I have a quantifiable activity with a quantifiable complexity.  &lt;/p&gt;_x000a_&lt;p&gt;What you say?  Activity and complexity?  Dan L, what on earth will you use to chart that?  And I answer:  A bubble chart!&lt;/p&gt;_x000a_&lt;p&gt;Only trouble:  time doesn't like being an axis.  I'm getting all sorts of funky issues.  Like instead of coming up:  &lt;/p&gt;_x000a_&lt;p&gt;12am   1am  2am   3am&lt;/p&gt;_x000a_&lt;p&gt;I'm getting:&lt;br /&gt;_x000a_12:41am  2:33am  4:05am&lt;/p&gt;_x000a_&lt;p&gt;Thing is, I don't even want it to be back in the overnight.  The source data starts at roughly 6.  I've been able to manipulate it a bit with using some decimals instead of whole numbers.  But still, that causes problems because the data comes in via the query tool.  &lt;/p&gt;_x000a_&lt;p&gt;Is there a magic button to make this work?_x000a_&lt;/p&gt;_x000a_"/>
    <d v="2010-08-29T14:21:24"/>
    <n v="0"/>
    <x v="0"/>
    <x v="0"/>
    <b v="0"/>
    <x v="0"/>
    <n v="1"/>
    <n v="40419.597916666666"/>
    <n v="0"/>
    <n v="717"/>
    <d v="2010-08-29T00:00:00"/>
    <n v="0"/>
    <x v="2861"/>
  </r>
  <r>
    <n v="2900"/>
    <n v="4"/>
    <x v="716"/>
    <x v="313"/>
    <s v="&lt;p&gt;&quot;It wasn't until the late 18th and early 19th centuries that most of the graphs we use today were invented, applied, or dramatically improved by Scottish social scientist named William Playfair.  Playfair invented the bar graph, was the first to use line graphs to represent change through time, and, on one of his off days, invented the pie chart&quot;&lt;/p&gt;_x000a_&lt;p&gt;-Stephen Few, Now you See It._x000a_&lt;/p&gt;_x000a_"/>
    <d v="2010-08-29T15:54:12"/>
    <n v="0"/>
    <x v="0"/>
    <x v="0"/>
    <b v="0"/>
    <x v="0"/>
    <n v="1"/>
    <n v="40419.662499999999"/>
    <n v="0"/>
    <n v="717"/>
    <d v="2010-08-29T00:00:00"/>
    <n v="0"/>
    <x v="2862"/>
  </r>
  <r>
    <n v="2901"/>
    <n v="1"/>
    <x v="717"/>
    <x v="471"/>
    <s v="&lt;p&gt;Hello&lt;/p&gt;_x000a_&lt;p&gt;I have a column of 1501 cells. Each cell contains a POBOX number along with a city name separated by a comma similar to the followings: &lt;/p&gt;_x000a_&lt;p&gt;P.O.Box: 30014, Sharjah&lt;br /&gt;_x000a_P.O.Box: 33350, Dubai&lt;br /&gt;_x000a_P.O.Box: 51815, Dubai&lt;br /&gt;_x000a_P.O.Box: 63379, Dubai&lt;br /&gt;_x000a_P.O.Box: 6557, Abu Dhabi&lt;/p&gt;_x000a_&lt;p&gt;I need to separate POBOX numbers from cities, and list POBOX numbers in one column and city names in another column.&lt;/p&gt;_x000a_&lt;p&gt;I would appreciate a solution.&lt;/p&gt;_x000a_&lt;p&gt;Thanks&lt;br /&gt;_x000a_Reza_x000a_&lt;/p&gt;_x000a_"/>
    <d v="2010-08-29T16:25:20"/>
    <n v="0"/>
    <x v="0"/>
    <x v="0"/>
    <b v="0"/>
    <x v="0"/>
    <n v="1"/>
    <n v="40419.684027777781"/>
    <n v="0"/>
    <n v="717"/>
    <d v="2010-08-29T00:00:00"/>
    <n v="0"/>
    <x v="2863"/>
  </r>
  <r>
    <n v="2902"/>
    <n v="1"/>
    <x v="717"/>
    <x v="121"/>
    <s v="&lt;p&gt;You can use text-to-columns with colon and comma as separators._x000a_&lt;/p&gt;_x000a_"/>
    <d v="2010-08-29T18:14:36"/>
    <n v="0"/>
    <x v="1"/>
    <x v="0"/>
    <b v="1"/>
    <x v="0"/>
    <n v="1"/>
    <n v="40419.684027777781"/>
    <n v="0"/>
    <n v="717"/>
    <d v="2010-08-29T00:00:00"/>
    <n v="0"/>
    <x v="2864"/>
  </r>
  <r>
    <n v="2903"/>
    <n v="1"/>
    <x v="717"/>
    <x v="2"/>
    <s v="&lt;p&gt;Ahooee&lt;br /&gt;_x000a_If your data is in A1 to A5 you could use&lt;br /&gt;_x000a_B1: =MID(A1,FIND(&quot; &quot;,A1)+1,FIND(&quot;,&quot;,A1)-FIND(&quot; &quot;,A1)-1)&lt;br /&gt;_x000a_C1: =RIGHT(A1,LEN(A1)-FIND(&quot;,&quot;,A1)-1)&lt;br /&gt;_x000a_to get the PO Box and City_x000a_&lt;/p&gt;_x000a_"/>
    <d v="2010-08-29T23:46:25"/>
    <n v="0"/>
    <x v="2"/>
    <x v="1"/>
    <b v="1"/>
    <x v="1"/>
    <n v="1"/>
    <n v="40419.684027777781"/>
    <n v="0.30653935184818693"/>
    <n v="718"/>
    <d v="2010-08-29T00:00:00"/>
    <s v="ahooee"/>
    <x v="2865"/>
  </r>
  <r>
    <n v="2904"/>
    <n v="1"/>
    <x v="715"/>
    <x v="2"/>
    <s v="&lt;p&gt;Are your times actually times or text ?&lt;br /&gt;_x000a_Have you tried the Axis Options&lt;br /&gt;_x000a_Select X Axis&lt;br /&gt;_x000a_Right Click Format Axis&lt;br /&gt;_x000a_Change the Axis Type, Try all 3 options_x000a_&lt;/p&gt;_x000a_"/>
    <d v="2010-08-29T23:49:59"/>
    <n v="0"/>
    <x v="1"/>
    <x v="1"/>
    <b v="1"/>
    <x v="1"/>
    <n v="1"/>
    <n v="40419.597916666666"/>
    <n v="0.39512731481227092"/>
    <n v="719"/>
    <d v="2010-08-29T00:00:00"/>
    <s v="dan_l"/>
    <x v="2866"/>
  </r>
  <r>
    <n v="2905"/>
    <n v="3"/>
    <x v="714"/>
    <x v="2"/>
    <s v="&lt;p&gt;O7: =SUMPRODUCT(1*($J$7:$J$306&amp;lt;=$N7)*($J$7:$J$306&amp;gt;=$N7-30),(K$7:K$306))&lt;br /&gt;_x000a_P7: =SUMPRODUCT(1*($J$7:$J$306&amp;lt;=$N7)*($J$7:$J$306&amp;gt;=$N7-30),(L$7:L$306))&lt;br /&gt;_x000a_and copy both down&lt;/p&gt;_x000a_&lt;p&gt;If you only want to chart the last 30 days you can delete the Range N37:P306_x000a_&lt;/p&gt;_x000a_"/>
    <d v="2010-08-30T00:12:34"/>
    <n v="0"/>
    <x v="3"/>
    <x v="1"/>
    <b v="1"/>
    <x v="1"/>
    <n v="2"/>
    <n v="40418.831250000003"/>
    <n v="1.1774768518516794"/>
    <n v="720"/>
    <d v="2010-08-30T00:00:00"/>
    <s v="Larph"/>
    <x v="2867"/>
  </r>
  <r>
    <n v="2906"/>
    <n v="1"/>
    <x v="715"/>
    <x v="313"/>
    <s v="&lt;p&gt;That's actually a very good question and the answer is I have no idea.  It's lineage is uncertain.&lt;br /&gt;_x000a_It's origin is the 'hour' function in Access, however, I set the cells in excel to treat them as text.  Worth mentioning that the effect that has seems pretty nominal.  &lt;/p&gt;_x000a_&lt;p&gt;I'm thinking of just having the hour function feed to an if/then 'iif hour[time]=12:00am,12AM' or maybe just do it with a predictable 2 column table: hour, text blurb that looks like an hour&lt;/p&gt;_x000a_&lt;p&gt;I'll have to see._x000a_&lt;/p&gt;_x000a_"/>
    <d v="2010-08-30T04:09:11"/>
    <n v="0"/>
    <x v="2"/>
    <x v="0"/>
    <b v="1"/>
    <x v="0"/>
    <n v="2"/>
    <n v="40419.597916666666"/>
    <n v="0"/>
    <n v="720"/>
    <d v="2010-08-30T00:00:00"/>
    <n v="0"/>
    <x v="2868"/>
  </r>
  <r>
    <n v="2907"/>
    <n v="3"/>
    <x v="713"/>
    <x v="313"/>
    <s v="&lt;p&gt;?&lt;/p&gt;_x000a_&lt;p&gt;I'm confused._x000a_&lt;/p&gt;_x000a_"/>
    <d v="2010-08-30T04:20:19"/>
    <n v="0"/>
    <x v="3"/>
    <x v="0"/>
    <b v="1"/>
    <x v="0"/>
    <n v="2"/>
    <n v="40418.588888888888"/>
    <n v="0"/>
    <n v="720"/>
    <d v="2010-08-30T00:00:00"/>
    <n v="0"/>
    <x v="2869"/>
  </r>
  <r>
    <n v="2908"/>
    <n v="4"/>
    <x v="716"/>
    <x v="0"/>
    <s v="&lt;blockquote&gt;&lt;p&gt;Playfair ... on one of his off days, invented the pie chart&lt;/p&gt;&lt;/blockquote&gt;_x000a_&lt;p&gt;I wonder who and most importantly what made the inventions of donut, radar charts possible._x000a_&lt;/p&gt;_x000a_"/>
    <d v="2010-08-30T10:10:02"/>
    <n v="0"/>
    <x v="1"/>
    <x v="0"/>
    <b v="1"/>
    <x v="0"/>
    <n v="2"/>
    <n v="40419.662499999999"/>
    <n v="0"/>
    <n v="720"/>
    <d v="2010-08-30T00:00:00"/>
    <n v="0"/>
    <x v="2870"/>
  </r>
  <r>
    <n v="2909"/>
    <n v="3"/>
    <x v="714"/>
    <x v="458"/>
    <s v="&lt;p&gt;Thank you for your kind response, Hui.&lt;/p&gt;_x000a_&lt;p&gt;I've tried your formula as suggested, but for some reason the sheet is still not recognising and counting open/closed issues for the last 30 days.&lt;/p&gt;_x000a_&lt;p&gt;(I've uploaded the amended file: http://www.mediafire.com/?d2p41tsopy3g2gz).&lt;/p&gt;_x000a_&lt;p&gt;Any suggestions?&lt;/p&gt;_x000a_&lt;p&gt;Cheers_x000a_&lt;/p&gt;_x000a_"/>
    <d v="2010-08-30T10:33:05"/>
    <n v="0"/>
    <x v="4"/>
    <x v="0"/>
    <b v="1"/>
    <x v="0"/>
    <n v="2"/>
    <n v="40418.831250000003"/>
    <n v="0"/>
    <n v="720"/>
    <d v="2010-08-30T00:00:00"/>
    <n v="0"/>
    <x v="2871"/>
  </r>
  <r>
    <n v="2910"/>
    <n v="1"/>
    <x v="718"/>
    <x v="458"/>
    <s v="&lt;p&gt;Hi all&lt;/p&gt;_x000a_&lt;p&gt;Recently I was messing around with the timestamp formula (see Chandoo's article here: http://chandoo.org/wp/2009/01/08/timestamps-excel-formula-help/), and figured I could use it to help maintain version control on my project documents at work.&lt;/p&gt;_x000a_&lt;p&gt;The sheet documents the current version, who made changes, timestamps the version and allows for comments on version amendments.&lt;/p&gt;_x000a_&lt;p&gt;Not everyone's cup of tea, but if you think it might be useful you can download a copy here: http://www.mediafire.com/?c1v1gs1cu2ywrf1&lt;/p&gt;_x000a_&lt;p&gt;PS you will need to make sure your 'Iteration' check box is checked for the timestamp to work_x000a_&lt;/p&gt;_x000a_"/>
    <d v="2010-08-30T10:49:37"/>
    <n v="0"/>
    <x v="0"/>
    <x v="0"/>
    <b v="0"/>
    <x v="0"/>
    <n v="2"/>
    <n v="40420.450694444444"/>
    <n v="0"/>
    <n v="720"/>
    <d v="2010-08-30T00:00:00"/>
    <n v="0"/>
    <x v="2872"/>
  </r>
  <r>
    <n v="2911"/>
    <n v="3"/>
    <x v="714"/>
    <x v="2"/>
    <s v="&lt;p&gt;You had a mixture of 2010 and 2014 dates in different places&lt;br /&gt;_x000a_The Dates in Column F and J7&lt;br /&gt;_x000a_Make them all the 2010_x000a_&lt;/p&gt;_x000a_"/>
    <d v="2010-08-30T11:53:40"/>
    <n v="0"/>
    <x v="5"/>
    <x v="1"/>
    <b v="1"/>
    <x v="1"/>
    <n v="2"/>
    <n v="40418.831250000003"/>
    <n v="1.6643518518467317"/>
    <n v="721"/>
    <d v="2010-08-30T00:00:00"/>
    <s v="Larph"/>
    <x v="2873"/>
  </r>
  <r>
    <n v="2912"/>
    <n v="3"/>
    <x v="714"/>
    <x v="458"/>
    <s v="&lt;p&gt;Thanks Hui - not sure how I managed to get a mixture of dates in.&lt;br /&gt;_x000a_I've straigthened them out, and the formula you suggested works up until a point - where it reads '9' under issues opened for dates that haven't been recorded.&lt;/p&gt;_x000a_&lt;p&gt;Any ideas? (v3: http://www.mediafire.com/?73b67ahmxacls05)_x000a_&lt;/p&gt;_x000a_"/>
    <d v="2010-08-30T12:09:53"/>
    <n v="0"/>
    <x v="6"/>
    <x v="0"/>
    <b v="1"/>
    <x v="0"/>
    <n v="2"/>
    <n v="40418.831250000003"/>
    <n v="0"/>
    <n v="721"/>
    <d v="2010-08-30T00:00:00"/>
    <n v="0"/>
    <x v="2874"/>
  </r>
  <r>
    <n v="2913"/>
    <n v="3"/>
    <x v="714"/>
    <x v="2"/>
    <s v="&lt;p&gt;It will stay at 9 &amp;amp; 5 until the sum of the previous 30 days goes up or down&lt;br /&gt;_x000a_Add more data and then change the dates to see what is happening_x000a_&lt;/p&gt;_x000a_"/>
    <d v="2010-08-30T12:15:51"/>
    <n v="0"/>
    <x v="7"/>
    <x v="1"/>
    <b v="1"/>
    <x v="1"/>
    <n v="2"/>
    <n v="40418.831250000003"/>
    <n v="1.67975694443885"/>
    <n v="722"/>
    <d v="2010-08-30T00:00:00"/>
    <s v="Larph"/>
    <x v="2875"/>
  </r>
  <r>
    <n v="2914"/>
    <n v="1"/>
    <x v="708"/>
    <x v="83"/>
    <s v="&lt;p&gt;That's a great solution!  I actually found a different solution that took about 3 lines of formulas._x000a_&lt;/p&gt;_x000a_"/>
    <d v="2010-08-30T20:36:05"/>
    <n v="0"/>
    <x v="3"/>
    <x v="0"/>
    <b v="1"/>
    <x v="0"/>
    <n v="2"/>
    <n v="40416.930555555555"/>
    <n v="0"/>
    <n v="722"/>
    <d v="2010-08-30T00:00:00"/>
    <n v="0"/>
    <x v="2876"/>
  </r>
  <r>
    <n v="2915"/>
    <n v="1"/>
    <x v="719"/>
    <x v="83"/>
    <s v="&lt;p&gt;Hello, I've been working on a dashboard that has a few drop-downs, option buttons and scroll bars.  I would like to protect the sheet so that the users don't mess with it, but once the sheet is protected, it won't allow you to select the dropdown options.  Any suggestions?_x000a_&lt;/p&gt;_x000a_"/>
    <d v="2010-08-30T20:51:11"/>
    <n v="0"/>
    <x v="0"/>
    <x v="0"/>
    <b v="0"/>
    <x v="0"/>
    <n v="2"/>
    <n v="40420.868750000001"/>
    <n v="0"/>
    <n v="722"/>
    <d v="2010-08-30T00:00:00"/>
    <n v="0"/>
    <x v="2877"/>
  </r>
  <r>
    <n v="2917"/>
    <n v="1"/>
    <x v="720"/>
    <x v="420"/>
    <s v="&lt;p&gt;I have date in this format - 30.11.2006.Now this is actually not the proper format for date.No conditional formatting can be applied,neither the difference between two dates in same format can be calculated.I've tried to format the cells but it isn't working.Now I want the dates to appear in the same above format where all types of formulas,conditional formatting etc.can be applied.Is it possible?Please help._x000a_&lt;/p&gt;_x000a_"/>
    <d v="2010-08-31T01:51:35"/>
    <n v="0"/>
    <x v="0"/>
    <x v="0"/>
    <b v="0"/>
    <x v="0"/>
    <n v="3"/>
    <n v="40421.07708333333"/>
    <n v="0"/>
    <n v="722"/>
    <d v="2010-08-31T00:00:00"/>
    <n v="0"/>
    <x v="2878"/>
  </r>
  <r>
    <n v="2918"/>
    <n v="1"/>
    <x v="720"/>
    <x v="2"/>
    <s v="&lt;p&gt;Use the Custom Number Format   dd.mm.yyy_x000a_&lt;/p&gt;_x000a_"/>
    <d v="2010-08-31T02:03:36"/>
    <n v="0"/>
    <x v="1"/>
    <x v="1"/>
    <b v="1"/>
    <x v="1"/>
    <n v="3"/>
    <n v="40421.07708333333"/>
    <n v="8.7500000008731149E-3"/>
    <n v="723"/>
    <d v="2010-08-31T00:00:00"/>
    <s v="kunal kishore"/>
    <x v="2879"/>
  </r>
  <r>
    <n v="2919"/>
    <n v="1"/>
    <x v="721"/>
    <x v="472"/>
    <s v="&lt;p&gt;What would be the best way to develop a dynamic forecasting tool in Excel using historical data?  Each week new data would be added that I would like to influence future forecasts.  I would like like to be able to forecast new items by connecting them to &quot;like&quot; items._x000a_&lt;/p&gt;_x000a_"/>
    <d v="2010-08-31T02:10:43"/>
    <n v="0"/>
    <x v="0"/>
    <x v="0"/>
    <b v="0"/>
    <x v="0"/>
    <n v="3"/>
    <n v="40421.090277777781"/>
    <n v="0"/>
    <n v="723"/>
    <d v="2010-08-31T00:00:00"/>
    <n v="0"/>
    <x v="2880"/>
  </r>
  <r>
    <n v="2920"/>
    <n v="1"/>
    <x v="721"/>
    <x v="2"/>
    <s v="&lt;p&gt;Collect a Table of Data with sufficient number of fields to allow future analysis&lt;br /&gt;_x000a_Add a report to extract suitable data and sort&lt;br /&gt;_x000a_Forecast using a suitable algorithm based on your business model, This may be as simple as a straight linear regression/extrapolation or it may feed into a whole business model._x000a_&lt;/p&gt;_x000a_"/>
    <d v="2010-08-31T04:34:03"/>
    <n v="0"/>
    <x v="1"/>
    <x v="1"/>
    <b v="1"/>
    <x v="1"/>
    <n v="3"/>
    <n v="40421.090277777781"/>
    <n v="0.10003472222160781"/>
    <n v="724"/>
    <d v="2010-08-31T00:00:00"/>
    <s v="gocvac"/>
    <x v="2881"/>
  </r>
  <r>
    <n v="2921"/>
    <n v="1"/>
    <x v="719"/>
    <x v="0"/>
    <s v="&lt;p&gt;You must unlock any cells that take user input. So, if cell A1 is where the data validation dropdown is, select it, press CTRL+1, from protection tab, uncheck &quot;locked&quot; option.&lt;/p&gt;_x000a_&lt;p&gt;Now, while protecting the worksheet, enable &quot;edit unlocked cells&quot; option_x000a_&lt;/p&gt;_x000a_"/>
    <d v="2010-08-31T08:05:19"/>
    <n v="0"/>
    <x v="1"/>
    <x v="0"/>
    <b v="1"/>
    <x v="0"/>
    <n v="3"/>
    <n v="40420.868750000001"/>
    <n v="0"/>
    <n v="724"/>
    <d v="2010-08-31T00:00:00"/>
    <n v="0"/>
    <x v="2882"/>
  </r>
  <r>
    <n v="2922"/>
    <n v="1"/>
    <x v="720"/>
    <x v="313"/>
    <s v="&lt;p&gt;It's gotta be a European thing.  SAP gives me that format all the time._x000a_&lt;/p&gt;_x000a_"/>
    <d v="2010-08-31T13:19:26"/>
    <n v="0"/>
    <x v="2"/>
    <x v="0"/>
    <b v="1"/>
    <x v="0"/>
    <n v="3"/>
    <n v="40421.07708333333"/>
    <n v="0"/>
    <n v="724"/>
    <d v="2010-08-31T00:00:00"/>
    <n v="0"/>
    <x v="2883"/>
  </r>
  <r>
    <n v="2923"/>
    <n v="4"/>
    <x v="716"/>
    <x v="313"/>
    <s v="&lt;p&gt;I'm not beefing.  Personally, I see two sides on the pie charts.  &lt;/p&gt;_x000a_&lt;p&gt;Bad:  Single dimensional, display only one value, etc., get crowded with more than values,&lt;br /&gt;_x000a_Good:  Answer one question pretty well._x000a_&lt;/p&gt;_x000a_"/>
    <d v="2010-08-31T13:22:04"/>
    <n v="0"/>
    <x v="2"/>
    <x v="0"/>
    <b v="1"/>
    <x v="0"/>
    <n v="3"/>
    <n v="40419.662499999999"/>
    <n v="0"/>
    <n v="724"/>
    <d v="2010-08-31T00:00:00"/>
    <n v="0"/>
    <x v="2884"/>
  </r>
  <r>
    <n v="2924"/>
    <n v="4"/>
    <x v="716"/>
    <x v="2"/>
    <s v="&lt;p&gt;The Donut Chart was probably invented by a US Police Dep't._x000a_&lt;/p&gt;_x000a_"/>
    <d v="2010-08-31T13:30:10"/>
    <n v="0"/>
    <x v="3"/>
    <x v="1"/>
    <b v="1"/>
    <x v="1"/>
    <n v="3"/>
    <n v="40419.662499999999"/>
    <n v="1.9001157407401479"/>
    <n v="725"/>
    <d v="2010-08-31T00:00:00"/>
    <s v="dan_l"/>
    <x v="2885"/>
  </r>
  <r>
    <n v="2925"/>
    <n v="1"/>
    <x v="722"/>
    <x v="313"/>
    <s v="&lt;p&gt;You all remember how I shared my learnings of the getpivot forumula using some baseball stats:&lt;br /&gt;_x000a_http://chandoo.org/forums/topic/hallelujah-getpivotdata&lt;/p&gt;_x000a_&lt;p&gt;These baseball stats were pulled from:&lt;br /&gt;_x000a_http://www.baseball-reference.com/&lt;/p&gt;_x000a_&lt;p&gt;But, I've located the source of my source:&lt;br /&gt;_x000a_http://baseball1.com/content/view/57/82/&lt;/p&gt;_x000a_&lt;p&gt;I think it's actually a pretty good way to learn access, all things considered._x000a_&lt;/p&gt;_x000a_"/>
    <d v="2010-08-31T13:40:45"/>
    <n v="0"/>
    <x v="0"/>
    <x v="0"/>
    <b v="0"/>
    <x v="0"/>
    <n v="3"/>
    <n v="40421.569444444445"/>
    <n v="0"/>
    <n v="725"/>
    <d v="2010-08-31T00:00:00"/>
    <n v="0"/>
    <x v="2886"/>
  </r>
  <r>
    <n v="2926"/>
    <n v="1"/>
    <x v="723"/>
    <x v="460"/>
    <s v="&lt;p&gt;Good afternoon.&lt;/p&gt;_x000a_&lt;p&gt;I have created a scrolling table which has data in the date order. Now I have linked a bar chart to the table to display the data in a simple visual way, the problem I have is the following.&lt;/p&gt;_x000a_&lt;p&gt;The dates in the data are not consistent, for example I have,&lt;br /&gt;_x000a_10/08/10&lt;br /&gt;_x000a_11/08/10&lt;br /&gt;_x000a_14/08/10&lt;br /&gt;_x000a_15/08/10&lt;/p&gt;_x000a_&lt;p&gt;Now as you can see the 12th and 13th are missing from my list, however the bar graph will display the 12th and 13th with no data, this really causes problems as I am using a double axis graph.&lt;/p&gt;_x000a_&lt;p&gt;Do any of you Excel guru’s have any idea how to stop the chart from putting in dates that I don’t need.&lt;/p&gt;_x000a_&lt;p&gt;Thanks in advance for your help!_x000a_&lt;/p&gt;_x000a_"/>
    <d v="2010-08-31T13:56:31"/>
    <n v="0"/>
    <x v="0"/>
    <x v="0"/>
    <b v="0"/>
    <x v="0"/>
    <n v="3"/>
    <n v="40421.580555555556"/>
    <n v="0"/>
    <n v="725"/>
    <d v="2010-08-31T00:00:00"/>
    <n v="0"/>
    <x v="2887"/>
  </r>
  <r>
    <n v="2927"/>
    <n v="1"/>
    <x v="723"/>
    <x v="2"/>
    <s v="&lt;p&gt;Have a read of&lt;br /&gt;_x000a_http://chandoo.org/forums/topic/removing-blank-data-from-a-bar-chart_x000a_&lt;/p&gt;_x000a_"/>
    <d v="2010-08-31T14:03:08"/>
    <n v="0"/>
    <x v="1"/>
    <x v="1"/>
    <b v="1"/>
    <x v="1"/>
    <n v="3"/>
    <n v="40421.580555555556"/>
    <n v="4.9537037048139609E-3"/>
    <n v="726"/>
    <d v="2010-08-31T00:00:00"/>
    <s v="Dyson"/>
    <x v="2888"/>
  </r>
  <r>
    <n v="2928"/>
    <n v="1"/>
    <x v="724"/>
    <x v="465"/>
    <s v="&lt;p&gt;Is there someone who can help me color code part of this vba macro? What this macro does is take a range of numbers and tells the order and amount of zeros vs. non-zeros. So for example if there was a range of 1-6-0-4-0-0-7-4 this macro would return in one cell &quot;2-1-1-2-2&quot;- the first 2 would represent the 1 and the 6 from the original range, the next 1 would represent the first 0 from the original... What I want to do is color code part of the macro so that any return numbers that represent the number of zeros would be red. So in the example of &quot;2-1-1-2-2&quot; the first 1 and the first 2 would be red since they represent zeros from the original range. I tried to do it in vba by inserting [color 3] under the part that controls the numbers that return the zero representations but it either does not run when I do that or it will not color code. The vba code that runs this formula is listed below, anyone out there know of a trick to solve this? Thanks in advance!_x000a_&lt;/p&gt;_x000a_"/>
    <d v="2010-08-31T14:36:02"/>
    <n v="0"/>
    <x v="0"/>
    <x v="0"/>
    <b v="0"/>
    <x v="0"/>
    <n v="3"/>
    <n v="40421.60833333333"/>
    <n v="0"/>
    <n v="726"/>
    <d v="2010-08-31T00:00:00"/>
    <n v="0"/>
    <x v="2889"/>
  </r>
  <r>
    <n v="2929"/>
    <n v="1"/>
    <x v="724"/>
    <x v="465"/>
    <s v="&lt;p&gt;I guess it'd help if I sent the actual vba code, here it is:&lt;br /&gt;_x000a_&lt;pre&gt;&lt;code&gt;Function NumbZeros(myData) As String_x000a__x000a_Dim myArr_x000a_Dim myStr As String_x000a__x000a_On Error Resume Next_x000a__x000a_Count = 0_x000a_Count0 = 0_x000a_myStr = &amp;quot;&amp;quot;_x000a__x000a_Set myArr = myData_x000a__x000a_For i = 1 To myData.Count - 1_x000a__x000a_    If myArr(i) &amp;lt;&amp;gt; 0 Then &amp;#39;Data &amp;lt;&amp;gt;0_x000a_        Count = Count + 1_x000a_        If i + 1 = myData.Count Then_x000a_            If myArr(i + 1) = 0 Then_x000a_            myStr = myStr + Str(Count) + &amp;quot;-1&amp;quot;_x000a_            Else_x000a_            myStr = myStr + Str(Count + 1)_x000a_            End If_x000a_        ElseIf myArr(i + 1) = 0 Then_x000a_            myStr = myStr + Str(Count) + &amp;quot;-&amp;quot;_x000a_            Count = 0_x000a_        End If_x000a_    Else &amp;#39; Data =0_x000a_        Count0 = Count0 + 1_x000a_        If i + 1 = myData.Count Then_x000a_            If myArr(i + 1) = 0 Then_x000a_            myStr = myStr + Str(Count0 + 1)_x000a_            Else_x000a_            myStr = myStr + Str(Count0) + &amp;quot;-1&amp;quot;_x000a_            End If_x000a_        ElseIf myArr(i + 1) &amp;lt;&amp;gt; 0 Then_x000a_            myStr = myStr + Str(Count0) + &amp;quot;-&amp;quot;_x000a_            Count0 = 0_x000a_        End If_x000a_    End If_x000a_Next_x000a__x000a_If Right(myStr, 1) = &amp;quot;-&amp;quot; Then myStr = Left(myStr, Len(myStr) - 1)_x000a__x000a_NumbZeros = myStr_x000a__x000a_End Function&lt;/code&gt;&lt;/pre&gt;_x000a_"/>
    <d v="2010-08-31T14:36:58"/>
    <n v="0"/>
    <x v="1"/>
    <x v="0"/>
    <b v="1"/>
    <x v="0"/>
    <n v="3"/>
    <n v="40421.60833333333"/>
    <n v="0"/>
    <n v="726"/>
    <d v="2010-08-31T00:00:00"/>
    <n v="0"/>
    <x v="2890"/>
  </r>
  <r>
    <n v="2930"/>
    <n v="1"/>
    <x v="719"/>
    <x v="83"/>
    <s v="&lt;p&gt;Thanks Chandoo!_x000a_&lt;/p&gt;_x000a_"/>
    <d v="2010-08-31T14:57:49"/>
    <n v="0"/>
    <x v="2"/>
    <x v="0"/>
    <b v="1"/>
    <x v="0"/>
    <n v="3"/>
    <n v="40420.868750000001"/>
    <n v="0"/>
    <n v="726"/>
    <d v="2010-08-31T00:00:00"/>
    <n v="0"/>
    <x v="2891"/>
  </r>
  <r>
    <n v="2931"/>
    <n v="1"/>
    <x v="723"/>
    <x v="460"/>
    <s v="&lt;p&gt;Hui,&lt;/p&gt;_x000a_&lt;p&gt;Once more..........Thanks a Million!_x000a_&lt;/p&gt;_x000a_"/>
    <d v="2010-08-31T15:05:37"/>
    <n v="0"/>
    <x v="2"/>
    <x v="0"/>
    <b v="1"/>
    <x v="0"/>
    <n v="3"/>
    <n v="40421.580555555556"/>
    <n v="0"/>
    <n v="726"/>
    <d v="2010-08-31T00:00:00"/>
    <n v="0"/>
    <x v="2892"/>
  </r>
  <r>
    <n v="2932"/>
    <n v="3"/>
    <x v="714"/>
    <x v="458"/>
    <s v="&lt;p&gt;Thanks for your help, Hui._x000a_&lt;/p&gt;_x000a_"/>
    <d v="2010-08-31T20:31:04"/>
    <n v="0"/>
    <x v="8"/>
    <x v="0"/>
    <b v="1"/>
    <x v="0"/>
    <n v="3"/>
    <n v="40418.831250000003"/>
    <n v="0"/>
    <n v="726"/>
    <d v="2010-08-31T00:00:00"/>
    <n v="0"/>
    <x v="2893"/>
  </r>
  <r>
    <n v="2933"/>
    <n v="1"/>
    <x v="724"/>
    <x v="2"/>
    <s v="&lt;p&gt;Louismk&lt;/p&gt;_x000a_&lt;p&gt;Firstly my apologies as I should have added this commentary to my answer to your original post.&lt;/p&gt;_x000a_&lt;p&gt;One of the limitations of using User Defined Functions (UDF's) is that you can't programatically change the cells contents.&lt;br /&gt;_x000a_The UDF doesn't return a Text String, it just shows the answer which you want in the same way a =Sum(A1:A5) shows an answer but the cell still contains the function =Sum...&lt;/p&gt;_x000a_&lt;p&gt;Although writing the code to color the characters for a text string in this format is very easy, because the Text String doesn't exist you just can't call another subroutine to do the coloring.&lt;/p&gt;_x000a_&lt;p&gt;Also in VBA as fas as I know, and I'd love to be proven wrong, it is not possible to build up a string with characters including the characters properties.&lt;/p&gt;_x000a_&lt;p&gt;So where does that leave us:&lt;br /&gt;_x000a_Would you be happy for the cell to be colored Red or Green if the First or Last character is 1/0, or do you have any other ideas for display._x000a_&lt;/p&gt;_x000a_"/>
    <d v="2010-09-01T00:11:05"/>
    <n v="0"/>
    <x v="2"/>
    <x v="1"/>
    <b v="1"/>
    <x v="1"/>
    <n v="4"/>
    <n v="40421.60833333333"/>
    <n v="0.39936342593136942"/>
    <n v="727"/>
    <d v="2010-09-01T00:00:00"/>
    <s v="louismk"/>
    <x v="2894"/>
  </r>
  <r>
    <n v="2934"/>
    <n v="1"/>
    <x v="720"/>
    <x v="420"/>
    <s v="&lt;p&gt;Even the custom no.format is not working in this case.Dan is quiet correct this type of format is from SAP.I've tried other options,but failed._x000a_&lt;/p&gt;_x000a_"/>
    <d v="2010-09-01T01:10:22"/>
    <n v="0"/>
    <x v="3"/>
    <x v="0"/>
    <b v="1"/>
    <x v="0"/>
    <n v="4"/>
    <n v="40421.07708333333"/>
    <n v="0"/>
    <n v="727"/>
    <d v="2010-09-01T00:00:00"/>
    <n v="0"/>
    <x v="2895"/>
  </r>
  <r>
    <n v="2935"/>
    <n v="1"/>
    <x v="720"/>
    <x v="420"/>
    <s v="&lt;p&gt;I've devised a method by completely splitting the date format by using right,left and mid&lt;br /&gt;_x000a_functions.However not able to combine the whole into a single formula.Could you please suggest a better option?_x000a_&lt;/p&gt;_x000a_"/>
    <d v="2010-09-01T01:41:07"/>
    <n v="0"/>
    <x v="4"/>
    <x v="0"/>
    <b v="1"/>
    <x v="0"/>
    <n v="4"/>
    <n v="40421.07708333333"/>
    <n v="0"/>
    <n v="727"/>
    <d v="2010-09-01T00:00:00"/>
    <n v="0"/>
    <x v="2896"/>
  </r>
  <r>
    <n v="2936"/>
    <n v="1"/>
    <x v="720"/>
    <x v="0"/>
    <s v="&lt;p&gt;@Kunal.. ok, so assuming the messed up SAP date is in cell A1,&lt;br /&gt;_x000a_in A2 write&lt;/p&gt;_x000a_&lt;p&gt;=date(value(left(a1,2)),value(mid(a1,3,2)),value(right(a1,4)))&lt;/p&gt;_x000a_&lt;p&gt;This will get you equivalent date value in cell A2.&lt;/p&gt;_x000a_&lt;p&gt;PS: You can use text-to-columns utility to bulk-cleanse dates. See here: http://chandoo.org/wp/2010/03/23/text-to-date-convertion/_x000a_&lt;/p&gt;_x000a_"/>
    <d v="2010-09-01T02:07:30"/>
    <n v="0"/>
    <x v="5"/>
    <x v="0"/>
    <b v="1"/>
    <x v="0"/>
    <n v="4"/>
    <n v="40421.07708333333"/>
    <n v="0"/>
    <n v="727"/>
    <d v="2010-09-01T00:00:00"/>
    <n v="0"/>
    <x v="2897"/>
  </r>
  <r>
    <n v="2937"/>
    <n v="1"/>
    <x v="718"/>
    <x v="0"/>
    <s v="&lt;p&gt;Interesting work Larph... I will see if I can write a short tutorial on this technique._x000a_&lt;/p&gt;_x000a_"/>
    <d v="2010-09-01T02:10:02"/>
    <n v="0"/>
    <x v="1"/>
    <x v="0"/>
    <b v="1"/>
    <x v="0"/>
    <n v="4"/>
    <n v="40420.450694444444"/>
    <n v="0"/>
    <n v="727"/>
    <d v="2010-09-01T00:00:00"/>
    <n v="0"/>
    <x v="2898"/>
  </r>
  <r>
    <n v="2938"/>
    <n v="1"/>
    <x v="720"/>
    <x v="420"/>
    <s v="&lt;p&gt;I think,I've solved the problem myself.&lt;/p&gt;_x000a_&lt;p&gt;Date is in cell C2,I applied the formula -=DATE(RIGHT(C2,4),MID(C2,4,2),LEFT(C2,2)).&lt;/p&gt;_x000a_&lt;p&gt;formatted the result cell into Date format-Austria(Germany).Got the result._x000a_&lt;/p&gt;_x000a_"/>
    <d v="2010-09-01T02:19:20"/>
    <n v="0"/>
    <x v="6"/>
    <x v="0"/>
    <b v="1"/>
    <x v="0"/>
    <n v="4"/>
    <n v="40421.07708333333"/>
    <n v="0"/>
    <n v="727"/>
    <d v="2010-09-01T00:00:00"/>
    <n v="0"/>
    <x v="2899"/>
  </r>
  <r>
    <n v="2939"/>
    <n v="1"/>
    <x v="720"/>
    <x v="420"/>
    <s v="&lt;p&gt;Chandoo Sir &lt;/p&gt;_x000a_&lt;p&gt;Thank You very much.I'm feeling great to get the answer from a Guru Like you._x000a_&lt;/p&gt;_x000a_"/>
    <d v="2010-09-01T02:23:57"/>
    <n v="0"/>
    <x v="7"/>
    <x v="0"/>
    <b v="1"/>
    <x v="0"/>
    <n v="4"/>
    <n v="40421.07708333333"/>
    <n v="0"/>
    <n v="727"/>
    <d v="2010-09-01T00:00:00"/>
    <n v="0"/>
    <x v="2900"/>
  </r>
  <r>
    <n v="2940"/>
    <n v="1"/>
    <x v="725"/>
    <x v="473"/>
    <s v="&lt;p&gt;I am working to create an XY Graph that shows XY value, but also has different data types called out by region(i.e. Values for each State). I have created conditional formatting to create custom data labels.&lt;/p&gt;_x000a_&lt;p&gt;My challenge is there is a drop down menu where the state the value comes from is highlighted (i.e. Mass, RI, Conn, NH, VT, etc.,) And I would like the label to automatically change color based on the state selected in a drop down menu. (i.e. Mass data is blue, NH is red).&lt;/p&gt;_x000a_&lt;p&gt;Right now I can do it manually, but I am wondering if there is a way to automate it? The custom values relate to numbers, not text, so I couldn't make that work. Additionally, the data label comes from column A, but the drop down is column D.&lt;/p&gt;_x000a_&lt;p&gt;Help! I use Excel 2010._x000a_&lt;/p&gt;_x000a_"/>
    <d v="2010-09-01T03:30:59"/>
    <n v="0"/>
    <x v="0"/>
    <x v="0"/>
    <b v="0"/>
    <x v="0"/>
    <n v="4"/>
    <n v="40422.145833333336"/>
    <n v="0"/>
    <n v="727"/>
    <d v="2010-09-01T00:00:00"/>
    <n v="0"/>
    <x v="2901"/>
  </r>
  <r>
    <n v="2941"/>
    <n v="1"/>
    <x v="467"/>
    <x v="188"/>
    <s v="&lt;p&gt;Hi Hui,&lt;/p&gt;_x000a_&lt;p&gt;For some reason, I didn't think I got any response to my question because I e-mailed John Walkenbach and he said he didn't put it the book because he, himself, couldn't get it to work.  I guess he hadn't met THE Excel Ninja yet.  Thank you so much for the example.  It is so helpful!_x000a_&lt;/p&gt;_x000a_"/>
    <d v="2010-09-01T04:06:53"/>
    <n v="0"/>
    <x v="2"/>
    <x v="0"/>
    <b v="1"/>
    <x v="0"/>
    <n v="4"/>
    <n v="40319.912499999999"/>
    <n v="0"/>
    <n v="727"/>
    <d v="2010-09-01T00:00:00"/>
    <n v="0"/>
    <x v="2902"/>
  </r>
  <r>
    <n v="2942"/>
    <n v="1"/>
    <x v="726"/>
    <x v="188"/>
    <s v="&lt;p&gt;Hi all,&lt;/p&gt;_x000a_&lt;p&gt;I just started using using the match formula along with index formula and am enjoying how powerful it is.  I am wondering if you could help me figure out if there's another function that would better suited for my need.&lt;/p&gt;_x000a_&lt;p&gt;I'm trying to figure out what percentile a value belongs in given this information.&lt;/p&gt;_x000a_&lt;p&gt;                               5th        10th      15th     20th&lt;br /&gt;_x000a_Patient Satisfaction          65.65       68.0      70.1     72.8&lt;br /&gt;_x000a_Death in ICU                   0           0         2.0     2.8&lt;/p&gt;_x000a_&lt;p&gt;The match and index function works great in the patient satisfaction example above(higher percentile deemed more favorable) because a value of 69.8 returns the 10th percentile.  The match function does what finds the largest value that is less than or equal to the lookup value, returning 2. Match(69.8,B1:E1,0)&lt;/p&gt;_x000a_&lt;p&gt;However in the case where death in the ICU (lower percentile deemed more favorable), the same match function returns the 10th percentile for the value of 0 and I was wondering if there's anyway for it to return the smaller percentile if there is another column (Lower is better)that identifies which measure this rule applies to.  &lt;/p&gt;_x000a_&lt;p&gt;Thank you for any help you can lend._x000a_&lt;/p&gt;_x000a_"/>
    <d v="2010-09-01T04:26:12"/>
    <n v="0"/>
    <x v="0"/>
    <x v="0"/>
    <b v="0"/>
    <x v="0"/>
    <n v="4"/>
    <n v="40422.18472222222"/>
    <n v="0"/>
    <n v="727"/>
    <d v="2010-09-01T00:00:00"/>
    <n v="0"/>
    <x v="2903"/>
  </r>
  <r>
    <n v="2943"/>
    <n v="1"/>
    <x v="725"/>
    <x v="2"/>
    <s v="&lt;p&gt;Do you have a range of cells with a list of the States and Colors you want?_x000a_&lt;/p&gt;_x000a_"/>
    <d v="2010-09-01T04:54:09"/>
    <n v="0"/>
    <x v="1"/>
    <x v="1"/>
    <b v="1"/>
    <x v="1"/>
    <n v="4"/>
    <n v="40422.145833333336"/>
    <n v="5.8437499996216502E-2"/>
    <n v="728"/>
    <d v="2010-09-01T00:00:00"/>
    <s v="Skrimgeour"/>
    <x v="2904"/>
  </r>
  <r>
    <n v="2944"/>
    <n v="1"/>
    <x v="727"/>
    <x v="234"/>
    <s v="&lt;p&gt;Hi All&lt;/p&gt;_x000a_&lt;p&gt;I'm trying to write a VB code that vill help me marke all values between 7400 - 7500&lt;/p&gt;_x000a_&lt;p&gt;I have tried something like this&lt;/p&gt;_x000a_&lt;p&gt;------------------------------&lt;br /&gt;_x000a_    Range(&quot;A4:A40&quot;).Select&lt;/p&gt;_x000a_&lt;p&gt;    Rng = Selection.Rows.Count&lt;br /&gt;_x000a_    ActiveCell.Offset(0, 0).Select&lt;br /&gt;_x000a_    Application.ScreenUpdating = False&lt;/p&gt;_x000a_&lt;p&gt;    For i = 1 To Rng&lt;br /&gt;_x000a_    If ActiveCell.Value &amp;lt; 7400 Then&lt;br /&gt;_x000a_        ActiveCell.Offset(1, 0).Select&lt;br /&gt;_x000a_    Else&lt;br /&gt;_x000a_        If ActiveCell.Value &amp;gt; 7500 Then&lt;br /&gt;_x000a_            ActiveCell.Offset(1, 0).Select&lt;br /&gt;_x000a_        Else&lt;br /&gt;_x000a_            With Selection.Interior&lt;br /&gt;_x000a_               .Pattern = xlSolid&lt;br /&gt;_x000a_               .PatternColorIndex = xlAutomatic&lt;br /&gt;_x000a_               .Color = 255&lt;br /&gt;_x000a_               .TintAndShade = 0&lt;br /&gt;_x000a_               .PatternTintAndShade = 0&lt;br /&gt;_x000a_            End With&lt;br /&gt;_x000a_        End If&lt;br /&gt;_x000a_    End If&lt;br /&gt;_x000a_    Next i&lt;br /&gt;_x000a_------------------------------&lt;/p&gt;_x000a_&lt;p&gt;But it will not work.&lt;br /&gt;_x000a_If u can help me that would be great.&lt;/p&gt;_x000a_&lt;p&gt;--&lt;br /&gt;_x000a_RG_x000a_&lt;/p&gt;_x000a_"/>
    <d v="2010-09-01T05:57:18"/>
    <n v="0"/>
    <x v="0"/>
    <x v="0"/>
    <b v="0"/>
    <x v="0"/>
    <n v="4"/>
    <n v="40422.247916666667"/>
    <n v="0"/>
    <n v="728"/>
    <d v="2010-09-01T00:00:00"/>
    <n v="0"/>
    <x v="2905"/>
  </r>
  <r>
    <n v="2945"/>
    <n v="1"/>
    <x v="727"/>
    <x v="2"/>
    <s v="&lt;p&gt;Gamnis&lt;br /&gt;_x000a_Try this:&lt;/p&gt;_x000a_&lt;pre&gt;&lt;code&gt;Sub h()_x000a__x000a_For Each c In Range(&amp;quot;A4:A40&amp;quot;)_x000a_    If c.Value &amp;gt; 7400 And c.Value &amp;lt; 7500 Then_x000a_        With c.Interior_x000a_          .Pattern = xlSolid_x000a_          .PatternColorIndex = xlAutomatic_x000a_          .Color = 255_x000a_          .TintAndShade = 0_x000a_          .PatternTintAndShade = 0_x000a_        End With_x000a_    End If_x000a_Next_x000a_End Sub&lt;/code&gt;&lt;/pre&gt;_x000a_"/>
    <d v="2010-09-01T08:42:47"/>
    <n v="0"/>
    <x v="1"/>
    <x v="1"/>
    <b v="1"/>
    <x v="1"/>
    <n v="4"/>
    <n v="40422.247916666667"/>
    <n v="0.11512731481343508"/>
    <n v="729"/>
    <d v="2010-09-01T00:00:00"/>
    <s v="Gamnis"/>
    <x v="2906"/>
  </r>
  <r>
    <n v="2946"/>
    <n v="1"/>
    <x v="725"/>
    <x v="473"/>
    <s v="&lt;p&gt;Yes. Right now I have 50 cells plotted. I may expand to 100, but for now I have a range of 50 cells._x000a_&lt;/p&gt;_x000a_"/>
    <d v="2010-09-01T11:00:57"/>
    <n v="0"/>
    <x v="2"/>
    <x v="0"/>
    <b v="1"/>
    <x v="0"/>
    <n v="4"/>
    <n v="40422.145833333336"/>
    <n v="0"/>
    <n v="729"/>
    <d v="2010-09-01T00:00:00"/>
    <n v="0"/>
    <x v="2907"/>
  </r>
  <r>
    <n v="2947"/>
    <n v="1"/>
    <x v="725"/>
    <x v="2"/>
    <s v="&lt;p&gt;Do you have a list of the states and the colors you want?&lt;br /&gt;_x000a_What range eg A1:B50 are they in ?_x000a_&lt;/p&gt;_x000a_"/>
    <d v="2010-09-01T12:25:00"/>
    <n v="0"/>
    <x v="3"/>
    <x v="1"/>
    <b v="1"/>
    <x v="1"/>
    <n v="4"/>
    <n v="40422.145833333336"/>
    <n v="0.37152777777373558"/>
    <n v="730"/>
    <d v="2010-09-01T00:00:00"/>
    <s v="Skrimgeour"/>
    <x v="2908"/>
  </r>
  <r>
    <n v="2948"/>
    <n v="1"/>
    <x v="726"/>
    <x v="2"/>
    <s v="&lt;p&gt;Have you tried just moving the match by 1 cell by adding a -1 to the Index:&lt;/p&gt;_x000a_&lt;p&gt;=Index(B2:E2,1,Match(69.8,B1:E1,1)-1)_x000a_&lt;/p&gt;_x000a_"/>
    <d v="2010-09-01T12:56:13"/>
    <n v="0"/>
    <x v="1"/>
    <x v="1"/>
    <b v="1"/>
    <x v="1"/>
    <n v="4"/>
    <n v="40422.18472222222"/>
    <n v="0.354317129633273"/>
    <n v="731"/>
    <d v="2010-09-01T00:00:00"/>
    <s v="Twee"/>
    <x v="2909"/>
  </r>
  <r>
    <n v="2949"/>
    <n v="1"/>
    <x v="724"/>
    <x v="465"/>
    <s v="&lt;p&gt;Hui,&lt;br /&gt;_x000a_No problem with the original post, your macro brought me very far in my project. That is not a bad idea aout the cell outlines but, and correct me if I'm wrong, I can just do that with a simple conditional format right? Also- I read your post about donught charts being invented by American cops- halarious._x000a_&lt;/p&gt;_x000a_"/>
    <d v="2010-09-01T12:59:17"/>
    <n v="0"/>
    <x v="3"/>
    <x v="0"/>
    <b v="1"/>
    <x v="0"/>
    <n v="4"/>
    <n v="40421.60833333333"/>
    <n v="0"/>
    <n v="731"/>
    <d v="2010-09-01T00:00:00"/>
    <n v="0"/>
    <x v="2910"/>
  </r>
  <r>
    <n v="2950"/>
    <n v="1"/>
    <x v="728"/>
    <x v="474"/>
    <s v="&lt;p&gt;Hi Folks,&lt;br /&gt;_x000a_I have been looking with great interest at the SUMIF postings on the site and wondered if there is an elegant way to deal with both row and column criteria to sum only certain cells which intersect with both row &amp;amp; column criteria.&lt;/p&gt;_x000a_&lt;p&gt;Let me explain further.&lt;br /&gt;_x000a_For each row I have contract and resource names along with hours spent by week on a given contract so a contract may appear multiple times as might the resource name.&lt;/p&gt;_x000a_&lt;p&gt;The hours spent by week columns are headed w/c 09-Aug-10, 16-Aug-10 etc...&lt;/p&gt;_x000a_&lt;p&gt;My excel query needs to select for a given contract what has been spent to-date so only those rows which have criteria = contract name and columns &amp;lt;=TODAY().&lt;/p&gt;_x000a_&lt;p&gt;I've tried a number of options but am struggling to make this work effectively.&lt;br /&gt;_x000a_Any advice would be greatly appreciated._x000a_&lt;/p&gt;_x000a_"/>
    <d v="2010-09-01T13:14:59"/>
    <n v="0"/>
    <x v="0"/>
    <x v="0"/>
    <b v="0"/>
    <x v="0"/>
    <n v="4"/>
    <n v="40422.551388888889"/>
    <n v="0"/>
    <n v="731"/>
    <d v="2010-09-01T00:00:00"/>
    <n v="0"/>
    <x v="2911"/>
  </r>
  <r>
    <n v="2951"/>
    <n v="1"/>
    <x v="728"/>
    <x v="2"/>
    <s v="&lt;p&gt;Sloopy&lt;br /&gt;_x000a_Have you tried using Sumproduct&lt;br /&gt;_x000a_http://chandoo.org/wp/2009/11/10/excel-sumproduct-formula/&lt;br /&gt;_x000a_or&lt;br /&gt;_x000a_http://www.excelhero.com/blog/2010/01/the-venerable-sumproduct.html&lt;/p&gt;_x000a_&lt;p&gt;you will end up with&lt;br /&gt;_x000a_=Sumproduct(+1*(Row Range1=x)*(Row Range2=y)*(Col Range=z),(Sum Range))&lt;br /&gt;_x000a_or something similar_x000a_&lt;/p&gt;_x000a_"/>
    <d v="2010-09-01T13:19:35"/>
    <n v="0"/>
    <x v="1"/>
    <x v="1"/>
    <b v="1"/>
    <x v="1"/>
    <n v="4"/>
    <n v="40422.551388888889"/>
    <n v="3.8773148116888478E-3"/>
    <n v="732"/>
    <d v="2010-09-01T00:00:00"/>
    <s v="Sloopy"/>
    <x v="2912"/>
  </r>
  <r>
    <n v="2952"/>
    <n v="1"/>
    <x v="724"/>
    <x v="2"/>
    <s v="&lt;p&gt;You can use conditional formatting and you can base the Cells Color on either&lt;br /&gt;_x000a_the first cell of the 13 Cell Range, or&lt;br /&gt;_x000a_The first character of your cell&lt;/p&gt;_x000a_&lt;p&gt;I thought I may have got more feedback from the American Cops post, but obviously they don't read Chandoo.org, at least they can't arrest me in Australia._x000a_&lt;/p&gt;_x000a_"/>
    <d v="2010-09-01T13:28:37"/>
    <n v="0"/>
    <x v="4"/>
    <x v="1"/>
    <b v="1"/>
    <x v="1"/>
    <n v="4"/>
    <n v="40421.60833333333"/>
    <n v="0.95320601852290565"/>
    <n v="733"/>
    <d v="2010-09-01T00:00:00"/>
    <s v="louismk"/>
    <x v="2913"/>
  </r>
  <r>
    <n v="2953"/>
    <n v="1"/>
    <x v="718"/>
    <x v="188"/>
    <s v="&lt;p&gt;Thank you, Larph!  I find this incredibly simple and useful.  Thank you for sharing it with everyone._x000a_&lt;/p&gt;_x000a_"/>
    <d v="2010-09-01T17:05:51"/>
    <n v="0"/>
    <x v="2"/>
    <x v="0"/>
    <b v="1"/>
    <x v="0"/>
    <n v="4"/>
    <n v="40420.450694444444"/>
    <n v="0"/>
    <n v="733"/>
    <d v="2010-09-01T00:00:00"/>
    <n v="0"/>
    <x v="2914"/>
  </r>
  <r>
    <n v="2954"/>
    <n v="1"/>
    <x v="725"/>
    <x v="473"/>
    <s v="&lt;p&gt;Thanks so much for your help.&lt;/p&gt;_x000a_&lt;p&gt;To be clear, I can change the text color using conditional formatting in the A column, but I can't get it to reflect on the chart.&lt;/p&gt;_x000a_&lt;p&gt;Basically: A2:A52&lt;/p&gt;_x000a_&lt;p&gt;Colors:&lt;br /&gt;_x000a_Massachusetts - Red&lt;br /&gt;_x000a_Conn - Blue&lt;br /&gt;_x000a_VT - Green&lt;br /&gt;_x000a_NH (black, so leaving it since I believe there can only be the three custom colors in Excel data labels)_x000a_&lt;/p&gt;_x000a_"/>
    <d v="2010-09-01T21:56:12"/>
    <n v="0"/>
    <x v="4"/>
    <x v="0"/>
    <b v="1"/>
    <x v="0"/>
    <n v="4"/>
    <n v="40422.145833333336"/>
    <n v="0"/>
    <n v="733"/>
    <d v="2010-09-01T00:00:00"/>
    <n v="0"/>
    <x v="2915"/>
  </r>
  <r>
    <n v="2955"/>
    <n v="1"/>
    <x v="725"/>
    <x v="0"/>
    <s v="&lt;p&gt;Simple solution is to split your data in to 4 series and color the labels differently. The cell formatting (conditional or not) doesnot reflect in chart labels.&lt;/p&gt;_x000a_&lt;p&gt;An alternative could be to use macros..._x000a_&lt;/p&gt;_x000a_"/>
    <d v="2010-09-02T00:19:06"/>
    <n v="0"/>
    <x v="5"/>
    <x v="0"/>
    <b v="1"/>
    <x v="0"/>
    <n v="5"/>
    <n v="40422.145833333336"/>
    <n v="0"/>
    <n v="733"/>
    <d v="2010-09-02T00:00:00"/>
    <n v="0"/>
    <x v="2916"/>
  </r>
  <r>
    <n v="2956"/>
    <n v="1"/>
    <x v="728"/>
    <x v="313"/>
    <s v="&lt;p&gt;sample data please?_x000a_&lt;/p&gt;_x000a_"/>
    <d v="2010-09-02T04:23:35"/>
    <n v="0"/>
    <x v="2"/>
    <x v="0"/>
    <b v="1"/>
    <x v="0"/>
    <n v="5"/>
    <n v="40422.551388888889"/>
    <n v="0"/>
    <n v="733"/>
    <d v="2010-09-02T00:00:00"/>
    <n v="0"/>
    <x v="2917"/>
  </r>
  <r>
    <n v="2957"/>
    <n v="1"/>
    <x v="728"/>
    <x v="2"/>
    <s v="&lt;p&gt;Might be better if you post a sample of what you are trying to achieve_x000a_&lt;/p&gt;_x000a_"/>
    <d v="2010-09-02T06:00:15"/>
    <n v="0"/>
    <x v="3"/>
    <x v="1"/>
    <b v="1"/>
    <x v="1"/>
    <n v="5"/>
    <n v="40422.551388888889"/>
    <n v="0.69878472221898846"/>
    <n v="734"/>
    <d v="2010-09-02T00:00:00"/>
    <s v="Sloopy"/>
    <x v="2918"/>
  </r>
  <r>
    <n v="2958"/>
    <n v="1"/>
    <x v="728"/>
    <x v="313"/>
    <s v="&lt;p&gt;Hui always steals my ideas....._x000a_&lt;/p&gt;_x000a_"/>
    <d v="2010-09-02T12:23:37"/>
    <n v="0"/>
    <x v="4"/>
    <x v="0"/>
    <b v="1"/>
    <x v="0"/>
    <n v="5"/>
    <n v="40422.551388888889"/>
    <n v="0"/>
    <n v="734"/>
    <d v="2010-09-02T00:00:00"/>
    <n v="0"/>
    <x v="2919"/>
  </r>
  <r>
    <n v="2959"/>
    <n v="1"/>
    <x v="729"/>
    <x v="475"/>
    <s v="&lt;p&gt;How do I hide zero values in Excel 2010?  In 2007, there was a check box.  This is necessary since I have different number formats on the same page and I don't want to  include it in a formula._x000a_&lt;/p&gt;_x000a_"/>
    <d v="2010-09-02T13:44:03"/>
    <n v="0"/>
    <x v="0"/>
    <x v="0"/>
    <b v="0"/>
    <x v="0"/>
    <n v="5"/>
    <n v="40423.572222222225"/>
    <n v="0"/>
    <n v="734"/>
    <d v="2010-09-02T00:00:00"/>
    <n v="0"/>
    <x v="2920"/>
  </r>
  <r>
    <n v="2960"/>
    <n v="1"/>
    <x v="730"/>
    <x v="38"/>
    <s v="&lt;p&gt;I'm tracking my weight and to extend my excel knowledge decided to track Moon Phase as well to see if there is any impact to my weight.&lt;/p&gt;_x000a_&lt;p&gt;I've got a UDF that I use to determine Moon Phase as shown here:&lt;br /&gt;_x000a_&lt;pre&gt;&lt;code&gt;Public Function MoonPhaseNumber(InputDate)_x000a_MoonYear = Year(InputDate)_x000a_MoonMonth = Month(InputDate)_x000a_MoonDay = Day(InputDate)_x000a__x000a_    If (MoonMonth &amp;lt; 3) Then_x000a_        MoonYear = MoonYear - 1_x000a_        MoonMonth = MoonMonth + 12_x000a_    End If_x000a__x000a_    MoonMonth = MoonMonth + 1_x000a_    c = 365.35 * MoonYear_x000a_    e = 30.6 * MoonMonth_x000a_    jd = c + e + MoonDay - 694039.09    &amp;#39;jd is total days elapsed_x000a_    jd = jd / 29.5305882                &amp;#39;divide by the moon cycle_x000a_    b = Int(jd)                         &amp;#39;take the integer part of jd_x000a_    jd = jd - b                         &amp;#39;subtract integer part to leave fractional part of jd_x000a_    b = Round(jd * 8)                   &amp;#39;scale fraction from 0-8 and round_x000a__x000a_    If b &amp;gt;= 8 Then_x000a_        b = 0                           &amp;#39;0 and 8 are the same so turn 8 into 0_x000a_    End If_x000a__x000a_    Select Case b_x000a_        Case 0 &amp;#39; New_x000a_            MoonPhaseNumber = &amp;quot;150&amp;quot;_x000a_        Case 1 &amp;#39; Waxing Crescent_x000a_            MoonPhaseNumber = &amp;quot;152.5&amp;quot;_x000a_        Case 2 &amp;#39; Quarter_x000a_            MoonPhaseNumber = &amp;quot;155&amp;quot;_x000a_        Case 3 &amp;#39; Waxing Gibbous_x000a_            MoonPhaseNumber = &amp;quot;157.5&amp;quot;_x000a_        Case 4 &amp;#39; Full_x000a_            MoonPhaseNumber = &amp;quot;160&amp;quot;_x000a_        Case 5 &amp;#39; Waning Gibbous_x000a_            MoonPhaseNumber = &amp;quot;157.5&amp;quot;_x000a_        Case 6 &amp;#39; Last Quarter_x000a_            MoonPhaseNumber = &amp;quot;155&amp;quot;_x000a_        Case 7 &amp;#39; Waning Crescent_x000a_            MoonPhaseNumber = &amp;quot;152.5&amp;quot;_x000a_        Case Else &amp;#39; Error_x000a_            MoonPhaseNumber = &amp;quot;ERROR&amp;quot;_x000a_    End Select_x000a_End Function&lt;/code&gt;&lt;/pre&gt;_x000a_&lt;p&gt;The values return correctly when I call the function. But when I go to Chart the results, the chart shows that all values are zero. &lt;/p&gt;_x000a_&lt;p&gt;Any ideas on how to chart the results of this formula?_x000a_&lt;/p&gt;_x000a_"/>
    <d v="2010-09-02T14:57:16"/>
    <n v="0"/>
    <x v="0"/>
    <x v="0"/>
    <b v="0"/>
    <x v="0"/>
    <n v="5"/>
    <n v="40423.622916666667"/>
    <n v="0"/>
    <n v="734"/>
    <d v="2010-09-02T00:00:00"/>
    <n v="0"/>
    <x v="2921"/>
  </r>
  <r>
    <n v="2961"/>
    <n v="1"/>
    <x v="729"/>
    <x v="0"/>
    <s v="&lt;p&gt;It is in the excel options &amp;gt; advanced &amp;gt; display options for this worksheet&lt;/p&gt;_x000a_&lt;p&gt;see this&lt;br /&gt;_x000a_&lt;a href=&quot;http://files.chandoo.org.s3.amazonaws.com/rqs/screenshot.90.png&quot;&gt;Excel 2010 Options Screenshot&lt;/a&gt;_x000a_&lt;/p&gt;_x000a_"/>
    <d v="2010-09-02T15:46:35"/>
    <n v="0"/>
    <x v="1"/>
    <x v="0"/>
    <b v="1"/>
    <x v="0"/>
    <n v="5"/>
    <n v="40423.572222222225"/>
    <n v="0"/>
    <n v="734"/>
    <d v="2010-09-02T00:00:00"/>
    <n v="0"/>
    <x v="2922"/>
  </r>
  <r>
    <n v="2962"/>
    <n v="1"/>
    <x v="730"/>
    <x v="0"/>
    <s v="&lt;blockquote&gt;&lt;p&gt;I'm tracking my weight and to extend my excel knowledge decided to track Moon Phase as well to see if there is any impact to my weight.&lt;/p&gt;&lt;/blockquote&gt;_x000a_&lt;p&gt;moon phases?!? really. Sorry if I sound sarcastic.. :P_x000a_&lt;/p&gt;_x000a_"/>
    <d v="2010-09-02T15:52:27"/>
    <n v="0"/>
    <x v="1"/>
    <x v="0"/>
    <b v="1"/>
    <x v="0"/>
    <n v="5"/>
    <n v="40423.622916666667"/>
    <n v="0"/>
    <n v="734"/>
    <d v="2010-09-02T00:00:00"/>
    <n v="0"/>
    <x v="2923"/>
  </r>
  <r>
    <n v="2963"/>
    <n v="1"/>
    <x v="730"/>
    <x v="38"/>
    <s v="&lt;p&gt;The purpose of my tracking doesn't matter. If you find moon phases bizarre, then consider that my function returns the numbers 1 through 8. &lt;/p&gt;_x000a_&lt;p&gt;Just looking for a way to chart Numeric data returned from a UDF.&lt;/p&gt;_x000a_&lt;p&gt;Any thoughts?_x000a_&lt;/p&gt;_x000a_"/>
    <d v="2010-09-02T20:43:53"/>
    <n v="0"/>
    <x v="2"/>
    <x v="0"/>
    <b v="1"/>
    <x v="0"/>
    <n v="5"/>
    <n v="40423.622916666667"/>
    <n v="0"/>
    <n v="734"/>
    <d v="2010-09-02T00:00:00"/>
    <n v="0"/>
    <x v="2924"/>
  </r>
  <r>
    <n v="2964"/>
    <n v="1"/>
    <x v="730"/>
    <x v="2"/>
    <s v="&lt;p&gt;Mark&lt;br /&gt;_x000a_Try changing your lines&lt;br /&gt;_x000a_&lt;code&gt;MoonPhaseNumber = &amp;quot;152&amp;quot;&lt;/code&gt;&lt;br /&gt;_x000a_to&lt;br /&gt;_x000a_&lt;code&gt;MoonPhaseNumber = 152&lt;/code&gt;&lt;br /&gt;_x000a_You are setting it as text not a number&lt;br /&gt;_x000a_You should but don't need to add &quot;as variant&quot; to the end of the Function line&lt;br /&gt;_x000a_eg: &lt;code&gt;Public Function MoonPhaseNumber(InputDate) As Variant&lt;/code&gt;_x000a_&lt;/p&gt;_x000a_"/>
    <d v="2010-09-02T21:13:49"/>
    <n v="0"/>
    <x v="3"/>
    <x v="1"/>
    <b v="1"/>
    <x v="1"/>
    <n v="5"/>
    <n v="40423.622916666667"/>
    <n v="0.26167824074218515"/>
    <n v="735"/>
    <d v="2010-09-02T00:00:00"/>
    <s v="markwilliams12"/>
    <x v="2925"/>
  </r>
  <r>
    <n v="2965"/>
    <n v="1"/>
    <x v="730"/>
    <x v="0"/>
    <s v="&lt;blockquote&gt;&lt;p&gt;You should but don't need to add &quot;as variant&quot; to the end of the Function line&lt;br /&gt;_x000a_eg: Public Function MoonPhaseNumber(InputDate) As Variant&lt;/p&gt;&lt;/blockquote&gt;_x000a_&lt;p&gt;I too guessed that. Mark, can you try those and tell us if it works?_x000a_&lt;/p&gt;_x000a_"/>
    <d v="2010-09-02T23:55:34"/>
    <n v="0"/>
    <x v="4"/>
    <x v="0"/>
    <b v="1"/>
    <x v="0"/>
    <n v="5"/>
    <n v="40423.622916666667"/>
    <n v="0"/>
    <n v="735"/>
    <d v="2010-09-02T00:00:00"/>
    <n v="0"/>
    <x v="2926"/>
  </r>
  <r>
    <n v="2966"/>
    <n v="1"/>
    <x v="730"/>
    <x v="2"/>
    <s v="&lt;p&gt;It works without the as Variant&lt;br /&gt;_x000a_The main problem was the MoonPhaseNumber = &quot;152&quot; line which sets the cells as a Text value rather than as a Number_x000a_&lt;/p&gt;_x000a_"/>
    <d v="2010-09-03T00:25:28"/>
    <n v="0"/>
    <x v="5"/>
    <x v="1"/>
    <b v="1"/>
    <x v="1"/>
    <n v="6"/>
    <n v="40423.622916666667"/>
    <n v="0.39476851851941319"/>
    <n v="736"/>
    <d v="2010-09-03T00:00:00"/>
    <s v="markwilliams12"/>
    <x v="2927"/>
  </r>
  <r>
    <n v="2967"/>
    <n v="1"/>
    <x v="730"/>
    <x v="38"/>
    <s v="&lt;p&gt;Thanks to you all, that did the trick!_x000a_&lt;/p&gt;_x000a_"/>
    <d v="2010-09-03T00:42:10"/>
    <n v="0"/>
    <x v="6"/>
    <x v="0"/>
    <b v="1"/>
    <x v="0"/>
    <n v="6"/>
    <n v="40423.622916666667"/>
    <n v="0"/>
    <n v="736"/>
    <d v="2010-09-03T00:00:00"/>
    <n v="0"/>
    <x v="2928"/>
  </r>
  <r>
    <n v="2968"/>
    <n v="1"/>
    <x v="726"/>
    <x v="188"/>
    <s v="&lt;p&gt;Hi Hui,&lt;/p&gt;_x000a_&lt;p&gt;The -1 works great for this scenario but sometimes I have to minus 3 or so and the number could vary for it to work and i guess I could count the number of 0s in a column and ask it to use that column but was wondering if there's something more elegant that i'm missing?  Thanks for help._x000a_&lt;/p&gt;_x000a_"/>
    <d v="2010-09-03T06:00:10"/>
    <n v="0"/>
    <x v="2"/>
    <x v="0"/>
    <b v="1"/>
    <x v="0"/>
    <n v="6"/>
    <n v="40422.18472222222"/>
    <n v="0"/>
    <n v="736"/>
    <d v="2010-09-03T00:00:00"/>
    <n v="0"/>
    <x v="2929"/>
  </r>
  <r>
    <n v="2969"/>
    <n v="1"/>
    <x v="726"/>
    <x v="2"/>
    <s v="&lt;p&gt;Twee&lt;/p&gt;_x000a_&lt;p&gt;If you are looking up relative to a value eg: 69.8 there must be a rule for not accepting the corresponding value that is either more or less than the given,&lt;/p&gt;_x000a_&lt;p&gt;You will need to be able to define what is &quot;More favorable&quot; in a mathematical sense?_x000a_&lt;/p&gt;_x000a_"/>
    <d v="2010-09-03T06:16:01"/>
    <n v="0"/>
    <x v="3"/>
    <x v="1"/>
    <b v="1"/>
    <x v="1"/>
    <n v="6"/>
    <n v="40422.18472222222"/>
    <n v="2.0764004629672854"/>
    <n v="737"/>
    <d v="2010-09-03T00:00:00"/>
    <s v="Twee"/>
    <x v="2930"/>
  </r>
  <r>
    <n v="2970"/>
    <n v="2"/>
    <x v="731"/>
    <x v="462"/>
    <s v="&lt;p&gt;I stumbled upon this idea of a new kind of pie chart&lt;br /&gt;_x000a_Lets say we have 4 categories of expenses:&lt;/p&gt;_x000a_&lt;p&gt;Home, Children, Entertainment, College&lt;/p&gt;_x000a_&lt;p&gt;Within these categories we have expenses as follows&lt;br /&gt;_x000a_Home -&amp;gt; Rent, Furniture, Supplies, Groceries&lt;br /&gt;_x000a_Children -&amp;gt; Books, Uniforms, Stationery&lt;br /&gt;_x000a_Entertainment -&amp;gt; Movies, Eating Out, Travel, Disneyland&lt;br /&gt;_x000a_College -&amp;gt; Tuition, Loans.&lt;/p&gt;_x000a_&lt;p&gt;So each category has a different (dynamic) number of categories.&lt;/p&gt;_x000a_&lt;p&gt;Let's say we represent the expenses in each MAJOR category (Home, Children, Entertainment, College) on a PIE CHART.&lt;/p&gt;_x000a_&lt;p&gt;Wouldn't it be great if we could represent the sub-categories in the pie chart as a &quot;Stacked Chart&quot; but within each PIE of the chart? So each subcategory would form a shaded sector within its category...&lt;/p&gt;_x000a_&lt;p&gt;Is this possible? How? I managed to draw the chart and copy as an image.. but no option here to upload a file..._x000a_&lt;/p&gt;_x000a_"/>
    <d v="2010-09-03T17:41:49"/>
    <n v="0"/>
    <x v="0"/>
    <x v="0"/>
    <b v="0"/>
    <x v="0"/>
    <n v="6"/>
    <n v="40424.736805555556"/>
    <n v="0"/>
    <n v="737"/>
    <d v="2010-09-03T00:00:00"/>
    <n v="0"/>
    <x v="2931"/>
  </r>
  <r>
    <n v="2971"/>
    <n v="2"/>
    <x v="731"/>
    <x v="2"/>
    <s v="&lt;p&gt;Go to TinyPic.com, a free image hosting service._x000a_&lt;/p&gt;_x000a_"/>
    <d v="2010-09-03T18:47:43"/>
    <n v="0"/>
    <x v="1"/>
    <x v="1"/>
    <b v="1"/>
    <x v="1"/>
    <n v="6"/>
    <n v="40424.736805555556"/>
    <n v="4.6331018515047617E-2"/>
    <n v="738"/>
    <d v="2010-09-03T00:00:00"/>
    <s v="meetarnav"/>
    <x v="2932"/>
  </r>
  <r>
    <n v="2972"/>
    <n v="4"/>
    <x v="0"/>
    <x v="476"/>
    <s v="&lt;p&gt;Hi Everyone,&lt;/p&gt;_x000a_&lt;p&gt;Chandoo's site is awesome! Great tips and downloads. He makes everything look so professional. No dull spreadsheets or charts here!&lt;/p&gt;_x000a_&lt;p&gt;Chandoo and I are selling the wedding planner. Something I worked on for quite a long time. It was nice to get it finished and start selling it with Chandoo's help :)&lt;/p&gt;_x000a_&lt;p&gt;Cheers,&lt;br /&gt;_x000a_Kevin_x000a_&lt;/p&gt;_x000a_"/>
    <d v="2010-09-03T23:09:33"/>
    <n v="0"/>
    <x v="65"/>
    <x v="0"/>
    <b v="1"/>
    <x v="0"/>
    <n v="6"/>
    <n v="40019.929861111108"/>
    <n v="0"/>
    <n v="738"/>
    <d v="2010-09-03T00:00:00"/>
    <n v="0"/>
    <x v="2933"/>
  </r>
  <r>
    <n v="2973"/>
    <n v="1"/>
    <x v="617"/>
    <x v="476"/>
    <s v="&lt;p&gt;Hi canadiang8r,&lt;/p&gt;_x000a_&lt;p&gt;I have built a template that I believe meets your requirements.&lt;br /&gt;_x000a_The main formula in the solution is the INDIRECT function. It builds a dynamic formula (so you can quickly copy a new sheet into the workbook and only once type in new sheet name).&lt;br /&gt;_x000a_Basically, you just type in the sheet names and the maximum number of rows (in your case 200) to get the numbers from all sheets.&lt;br /&gt;_x000a_Your unique list of numbers is the last column.&lt;br /&gt;_x000a_So...this is my first post and I haven't figured out how to upload an Excel file into this post.&lt;br /&gt;_x000a_Let me know if you are interested in the template and how I can send it to you.&lt;br /&gt;_x000a_Cheers,&lt;br /&gt;_x000a_Kevin_x000a_&lt;/p&gt;_x000a_"/>
    <d v="2010-09-04T00:20:17"/>
    <n v="0"/>
    <x v="1"/>
    <x v="0"/>
    <b v="1"/>
    <x v="0"/>
    <n v="7"/>
    <n v="40382.584027777775"/>
    <n v="0"/>
    <n v="738"/>
    <d v="2010-09-04T00:00:00"/>
    <n v="0"/>
    <x v="2934"/>
  </r>
  <r>
    <n v="2974"/>
    <n v="1"/>
    <x v="693"/>
    <x v="476"/>
    <s v="&lt;p&gt;Hi bfraser,&lt;/p&gt;_x000a_&lt;p&gt;I would create a formula helper column beside the raw data that you can use in your pivot for sorting. You may need to concatenate values to get the required sort key.&lt;br /&gt;_x000a_Also, if the helper column is to the right of your data, you may need to extend the pivot's data range one columnn to the right (or you can insert a column in the middle and once you refresh the pivot this new field will be included).&lt;/p&gt;_x000a_&lt;p&gt;Cheers,&lt;br /&gt;_x000a_Kevin_x000a_&lt;/p&gt;_x000a_"/>
    <d v="2010-09-04T00:58:59"/>
    <n v="0"/>
    <x v="1"/>
    <x v="0"/>
    <b v="1"/>
    <x v="0"/>
    <n v="7"/>
    <n v="40409.290277777778"/>
    <n v="0"/>
    <n v="738"/>
    <d v="2010-09-04T00:00:00"/>
    <n v="0"/>
    <x v="2935"/>
  </r>
  <r>
    <n v="2975"/>
    <n v="1"/>
    <x v="617"/>
    <x v="2"/>
    <s v="&lt;p&gt;You can't post files here directly but you can use other free sites&lt;br /&gt;_x000a_Have a look at&lt;br /&gt;_x000a_http://chandoo.org/forums/topic/posting-a-sample-workbook_x000a_&lt;/p&gt;_x000a_"/>
    <d v="2010-09-04T01:17:16"/>
    <n v="0"/>
    <x v="2"/>
    <x v="1"/>
    <b v="1"/>
    <x v="1"/>
    <n v="7"/>
    <n v="40382.584027777775"/>
    <n v="42.469629629631527"/>
    <n v="739"/>
    <d v="2010-09-04T00:00:00"/>
    <s v="canadiang8r"/>
    <x v="2936"/>
  </r>
  <r>
    <n v="2976"/>
    <n v="1"/>
    <x v="732"/>
    <x v="477"/>
    <s v="&lt;p&gt;Hi,&lt;/p&gt;_x000a_&lt;p&gt;I'm going to be timing a running race using an excel spreadsheet, but I'm not sure of the best formulas to use for this.  I think I need a start time in h:mm:ss and a finish time in h:mm:ss and then subtrack the two times, but I don't seem to be able to find a =h:mm:ss(now()) function?&lt;/p&gt;_x000a_&lt;p&gt;I would also like to sort and rank racers based on sex, age, time, and event type.  Would a pivot table me best or should I just use the sort function.&lt;/p&gt;_x000a_&lt;p&gt;It would also be nice if I could input bib number in a cell and be automatically directed to the person's info.  Any idea what formula I'd use for that?&lt;/p&gt;_x000a_&lt;p&gt;Thanks_x000a_&lt;/p&gt;_x000a_"/>
    <d v="2010-09-04T04:09:09"/>
    <n v="0"/>
    <x v="0"/>
    <x v="0"/>
    <b v="0"/>
    <x v="0"/>
    <n v="7"/>
    <n v="40425.17291666667"/>
    <n v="0"/>
    <n v="739"/>
    <d v="2010-09-04T00:00:00"/>
    <n v="0"/>
    <x v="2937"/>
  </r>
  <r>
    <n v="2977"/>
    <n v="1"/>
    <x v="732"/>
    <x v="2"/>
    <s v="&lt;p&gt;The Function you want is =Now(), and the Cell Number format is h:mm:ss&lt;br /&gt;_x000a_The problem is that Now() is a Volatile function and so is reclculated every time you enter a new one.&lt;/p&gt;_x000a_&lt;p&gt;To work around you need a helper column&lt;/p&gt;_x000a_&lt;p&gt;Have a look at http://chandoo.org/forums/topic/using-timestamp-formula-for-version-control&lt;br /&gt;_x000a_That will give you some ideas for setting up a recording &lt;/p&gt;_x000a_&lt;p&gt;Just worry about recording the Names and Times, you can do the sorting later._x000a_&lt;/p&gt;_x000a_"/>
    <d v="2010-09-04T09:07:28"/>
    <n v="0"/>
    <x v="1"/>
    <x v="1"/>
    <b v="1"/>
    <x v="1"/>
    <n v="7"/>
    <n v="40425.17291666667"/>
    <n v="0.20726851851213723"/>
    <n v="740"/>
    <d v="2010-09-04T00:00:00"/>
    <s v="caplister"/>
    <x v="2938"/>
  </r>
  <r>
    <n v="2978"/>
    <n v="1"/>
    <x v="732"/>
    <x v="477"/>
    <s v="&lt;p&gt;Thanks Hui for getting me started in the right direction.  I'll be sure to check out http://chandoo.org/forums/topic/using-timestamp-formula-for-version-control.&lt;/p&gt;_x000a_&lt;p&gt;Cheers!_x000a_&lt;/p&gt;_x000a_"/>
    <d v="2010-09-04T15:49:47"/>
    <n v="0"/>
    <x v="2"/>
    <x v="0"/>
    <b v="1"/>
    <x v="0"/>
    <n v="7"/>
    <n v="40425.17291666667"/>
    <n v="0"/>
    <n v="740"/>
    <d v="2010-09-04T00:00:00"/>
    <n v="0"/>
    <x v="2939"/>
  </r>
  <r>
    <n v="2979"/>
    <n v="1"/>
    <x v="733"/>
    <x v="384"/>
    <s v="&lt;p&gt;Hi,&lt;/p&gt;_x000a_&lt;p&gt;I have to prepare a line chart. The data is something like this.The UCL and LCL is always 30 &amp;amp; -30.Please give me differnt ideas on how to prepare the line chart with this data.&lt;/p&gt;_x000a_&lt;p&gt;month_x0009_Complexity_x0009_Deliverable Variance UCL   LCL&lt;br /&gt;_x000a_Apr_x0009_Large_x0009_            A_x0009_       0      30   -30&lt;br /&gt;_x000a_june_x0009_Medium_x0009_            B_x0009_       0      30   -30&lt;br /&gt;_x000a_Apr_x0009_Medium_x0009_            C _x0009_      80      30   -30&lt;br /&gt;_x000a_july_x0009_Medium_x0009_            D_x0009_       0      30   -30&lt;br /&gt;_x000a_Apr_x0009_Medium_x0009_            A_x0009_     -25      30   -30&lt;br /&gt;_x000a_Aug_x0009_Medium_x0009_            B_x0009_       0      30   -30_x000a_&lt;/p&gt;_x000a_"/>
    <d v="2010-09-04T15:57:27"/>
    <n v="0"/>
    <x v="0"/>
    <x v="0"/>
    <b v="0"/>
    <x v="0"/>
    <n v="7"/>
    <n v="40425.664583333331"/>
    <n v="0"/>
    <n v="740"/>
    <d v="2010-09-04T00:00:00"/>
    <n v="0"/>
    <x v="2940"/>
  </r>
  <r>
    <n v="2980"/>
    <n v="1"/>
    <x v="732"/>
    <x v="477"/>
    <s v="&lt;p&gt;Hi Hui,&lt;/p&gt;_x000a_&lt;p&gt;When I use command + ; to enter the function =now() the cell doesn't return the time in seconds.  It rounds to the nearest minute i.e. 2:23:00 instead of 2:23:14.  Do I need to use an applescript?_x000a_&lt;/p&gt;_x000a_"/>
    <d v="2010-09-04T16:22:40"/>
    <n v="0"/>
    <x v="3"/>
    <x v="0"/>
    <b v="1"/>
    <x v="0"/>
    <n v="7"/>
    <n v="40425.17291666667"/>
    <n v="0"/>
    <n v="740"/>
    <d v="2010-09-04T00:00:00"/>
    <n v="0"/>
    <x v="2941"/>
  </r>
  <r>
    <n v="2981"/>
    <n v="1"/>
    <x v="734"/>
    <x v="478"/>
    <s v="&lt;p&gt;how do you write this formula. time = 00:10:58&lt;br /&gt;_x000a_                               distance = 2597&lt;br /&gt;_x000a_                               = mph_x000a_&lt;/p&gt;_x000a_"/>
    <d v="2010-09-05T02:42:57"/>
    <n v="0"/>
    <x v="0"/>
    <x v="0"/>
    <b v="0"/>
    <x v="0"/>
    <n v="1"/>
    <n v="40426.112500000003"/>
    <n v="0"/>
    <n v="740"/>
    <d v="2010-09-05T00:00:00"/>
    <n v="0"/>
    <x v="2942"/>
  </r>
  <r>
    <n v="2982"/>
    <n v="1"/>
    <x v="734"/>
    <x v="2"/>
    <s v="&lt;p&gt;MPH = Distance/Time&lt;/p&gt;_x000a_&lt;p&gt;So if you have Distance 2597 in B2 and assuming that is Miles&lt;br /&gt;_x000a_and Time in B3.&lt;br /&gt;_x000a_Now assuming your time is 10 Hrs and 58 Mins that needs to be entered as 10:58:00 or =Time(10,58,0) and Change the Number format for B3 to h:mm:ss&lt;/p&gt;_x000a_&lt;p&gt;Now internally in Excel Time is expressed as a Fraction of 24Hrs&lt;/p&gt;_x000a_&lt;p&gt;So the formula for Speed MPH will be =B2/(24*B3)&lt;br /&gt;_x000a_which is 236.8 mph_x000a_&lt;/p&gt;_x000a_"/>
    <d v="2010-09-05T04:27:28"/>
    <n v="0"/>
    <x v="1"/>
    <x v="1"/>
    <b v="1"/>
    <x v="1"/>
    <n v="1"/>
    <n v="40426.112500000003"/>
    <n v="7.3240740741312038E-2"/>
    <n v="741"/>
    <d v="2010-09-05T00:00:00"/>
    <s v="wrbrown"/>
    <x v="2943"/>
  </r>
  <r>
    <n v="2983"/>
    <n v="1"/>
    <x v="732"/>
    <x v="2"/>
    <s v="&lt;p&gt;I've never used &lt;strong&gt;Ctrl Shift ;&lt;/strong&gt; for entering times but it looks like it only returns Hrs and Mins as you've found out.&lt;/p&gt;_x000a_&lt;p&gt;Typing =Now() returns the actual time including seconds&lt;/p&gt;_x000a_&lt;p&gt;Did you download Larphs file from the above link?&lt;br /&gt;_x000a_It has a very clever way of allowing you to enter times for recording laps etc_x000a_&lt;/p&gt;_x000a_"/>
    <d v="2010-09-05T04:34:55"/>
    <n v="0"/>
    <x v="4"/>
    <x v="1"/>
    <b v="1"/>
    <x v="1"/>
    <n v="1"/>
    <n v="40425.17291666667"/>
    <n v="1.01799768517958"/>
    <n v="742"/>
    <d v="2010-09-05T00:00:00"/>
    <s v="caplister"/>
    <x v="2944"/>
  </r>
  <r>
    <n v="2984"/>
    <n v="1"/>
    <x v="733"/>
    <x v="2"/>
    <s v="&lt;p&gt;You need to decide what you want on the X and Y axis and what you are grouping together.&lt;br /&gt;_x000a_I imagine you want Months on X Axis and Variance on Y Axis&lt;br /&gt;_x000a_Do you want to group Complexity or Deliverable?&lt;br /&gt;_x000a_You will end up with a Column for Date and a Column for the Variance for each group of Complexity or Deliverable.&lt;br /&gt;_x000a_Then 2 more columns for the control limits_x000a_&lt;/p&gt;_x000a_"/>
    <d v="2010-09-05T05:19:26"/>
    <n v="0"/>
    <x v="1"/>
    <x v="1"/>
    <b v="1"/>
    <x v="1"/>
    <n v="1"/>
    <n v="40425.664583333331"/>
    <n v="0.55724537037167465"/>
    <n v="743"/>
    <d v="2010-09-05T00:00:00"/>
    <s v="srinidhi"/>
    <x v="2945"/>
  </r>
  <r>
    <n v="2985"/>
    <n v="1"/>
    <x v="706"/>
    <x v="343"/>
    <s v="&lt;p&gt;Thanks Hui, im still not sure whats going on but have resloved it now&lt;/p&gt;_x000a_&lt;p&gt;ive changed the column references B:B and D:D to B7:B20000 etc&lt;/p&gt;_x000a_&lt;p&gt;not ideal but it works in both 2003 and 2007 and we should never see 20000 issues.&lt;/p&gt;_x000a_&lt;p&gt;cheers_x000a_&lt;/p&gt;_x000a_"/>
    <d v="2010-09-06T07:06:08"/>
    <n v="0"/>
    <x v="4"/>
    <x v="0"/>
    <b v="1"/>
    <x v="0"/>
    <n v="2"/>
    <n v="40416.424305555556"/>
    <n v="0"/>
    <n v="743"/>
    <d v="2010-09-06T00:00:00"/>
    <n v="0"/>
    <x v="2946"/>
  </r>
  <r>
    <n v="2986"/>
    <n v="1"/>
    <x v="733"/>
    <x v="426"/>
    <s v="&lt;p&gt;Hi!&lt;br /&gt;_x000a_You can try two separate Line Graphs (if not already!)&amp;amp; then overlap one over other.&lt;br /&gt;_x000a_In 1st Graph I took Variance on Y-axis &amp;amp; Month,Complexity,Deliverable on X-axis(though I could not understand what was that)&lt;br /&gt;_x000a_In 2nd Graph I took just UCL &amp;amp; LCL (deleting all other parameters like legend, scale &amp;amp; Y-axis...)&lt;br /&gt;_x000a_Finally, overlap 2nd graph on 1st. The graph looks nice &amp;amp; its easy to undstnd._x000a_&lt;/p&gt;_x000a_"/>
    <d v="2010-09-06T10:33:17"/>
    <n v="0"/>
    <x v="2"/>
    <x v="0"/>
    <b v="1"/>
    <x v="0"/>
    <n v="2"/>
    <n v="40425.664583333331"/>
    <n v="0"/>
    <n v="743"/>
    <d v="2010-09-06T00:00:00"/>
    <n v="0"/>
    <x v="2947"/>
  </r>
  <r>
    <n v="2987"/>
    <n v="1"/>
    <x v="734"/>
    <x v="478"/>
    <s v="&lt;p&gt;The 2597 is feet and the time is 10 min 58 sec to get the mph. Will this change the formula._x000a_&lt;/p&gt;_x000a_"/>
    <d v="2010-09-06T15:01:28"/>
    <n v="0"/>
    <x v="2"/>
    <x v="0"/>
    <b v="1"/>
    <x v="0"/>
    <n v="2"/>
    <n v="40426.112500000003"/>
    <n v="0"/>
    <n v="743"/>
    <d v="2010-09-06T00:00:00"/>
    <n v="0"/>
    <x v="2948"/>
  </r>
  <r>
    <n v="2988"/>
    <n v="1"/>
    <x v="735"/>
    <x v="419"/>
    <s v="&lt;p&gt;A co-worker and I have been working on this problem for a while and only achieved marginal success. Here' the issue. The sheet requires the user to provide the Date of Birth or (DOB), to arrive at what their age will be at MMI( a date in the future. &lt;/p&gt;_x000a_&lt;p&gt;Here's the twist. There is a term called rated age that basically says if I am a 49 year old person but have conditions related to my lifestyle, chronic disease etc my actual or rated age is older than 49... For this example lets use 52.&lt;/p&gt;_x000a_&lt;p&gt;So the question is, If my rated age is 52, and I will be MMI in 3yrs, how can I get the formula to return how old my rated age will be taking into consideration the date of birth?. below is an example of the form and what we have tried so far..&lt;/p&gt;_x000a_&lt;p&gt;Thanks for any help that can be provided&lt;/p&gt;_x000a_&lt;p&gt;_x0009_DOB_x0009_12/27/1961(E8)&lt;br /&gt;_x000a_       Current Rated Age_x0009_52(G8)&lt;br /&gt;_x000a_Todays Date 09/06/10&lt;/p&gt;_x000a_&lt;p&gt;Rated Age at MMI_x0009_?&lt;br /&gt;_x000a_-------------------------------------------------------------------------------_x0009__x0009__x0009__x0009__x0009__x0009_&lt;/p&gt;_x000a_&lt;p&gt;MMI date_x0009__x0009__x0009_12/27/13(E14)_x0009__x0009_&lt;/p&gt;_x000a_&lt;p&gt;=INT(((E14-TODAY())/365.25)+((TODAY()-E8)/365.25))+((G8)-(((TODAY()-E8)/365.25)))_x000a_&lt;/p&gt;_x000a_"/>
    <d v="2010-09-06T22:49:51"/>
    <n v="0"/>
    <x v="0"/>
    <x v="0"/>
    <b v="0"/>
    <x v="0"/>
    <n v="2"/>
    <n v="40427.950694444444"/>
    <n v="0"/>
    <n v="743"/>
    <d v="2010-09-06T00:00:00"/>
    <n v="0"/>
    <x v="2949"/>
  </r>
  <r>
    <n v="2989"/>
    <n v="1"/>
    <x v="734"/>
    <x v="2"/>
    <s v="&lt;p&gt;You need to convert all the units into the appropriate units&lt;/p&gt;_x000a_&lt;p&gt;To convert feet to miles divide by 5280&lt;/p&gt;_x000a_&lt;p&gt;To convert your time which should be entered as either =time(0,10,58) or 00:10:58 and change the cell format to h:mm:ss&lt;/p&gt;_x000a_&lt;p&gt;So the formula for Speed MPH will be =(B2/5280)/(24*B3)&lt;br /&gt;_x000a_which is 2.69 mph_x000a_&lt;/p&gt;_x000a_"/>
    <d v="2010-09-06T23:48:54"/>
    <n v="0"/>
    <x v="3"/>
    <x v="1"/>
    <b v="1"/>
    <x v="1"/>
    <n v="2"/>
    <n v="40426.112500000003"/>
    <n v="1.8797916666662786"/>
    <n v="744"/>
    <d v="2010-09-06T00:00:00"/>
    <s v="wrbrown"/>
    <x v="2950"/>
  </r>
  <r>
    <n v="2990"/>
    <n v="1"/>
    <x v="735"/>
    <x v="2"/>
    <s v="&lt;p&gt;Lets see if this logic is right?&lt;br /&gt;_x000a_You want the MMI Age at a date in the future (E14) if the MMI age today is greater than his real age?&lt;/p&gt;_x000a_&lt;p&gt;If that is correct try this:&lt;br /&gt;_x000a_=MAX(G8,INT((TODAY()-E8)/365.25))+INT((E14-TODAY())/365.25)_x000a_&lt;/p&gt;_x000a_"/>
    <d v="2010-09-07T00:03:46"/>
    <n v="0"/>
    <x v="1"/>
    <x v="1"/>
    <b v="1"/>
    <x v="1"/>
    <n v="3"/>
    <n v="40427.950694444444"/>
    <n v="5.1921296297223307E-2"/>
    <n v="745"/>
    <d v="2010-09-07T00:00:00"/>
    <s v="AZExcel"/>
    <x v="2951"/>
  </r>
  <r>
    <n v="2991"/>
    <n v="1"/>
    <x v="735"/>
    <x v="419"/>
    <s v="&lt;p&gt;Hui:&lt;/p&gt;_x000a_&lt;p&gt;Thanks for the reply. Let me clarify my question. &lt;/p&gt;_x000a_&lt;p&gt;The age I will be working with will always be greater than the real age. &lt;/p&gt;_x000a_&lt;p&gt;In the example above the age 52(rated age) is approximately 4 yrs above the real age.. how can I get the formula to return how old my rated age will be in the future taking into consideration the date of birth? &lt;/p&gt;_x000a_&lt;p&gt;so lets say the date in the future is 3 yrs on 12/27/2013, the rate age would be 55 but if the future date was 12/26/2013 it would be 54..(if I can get the formula works correctly.. &lt;/p&gt;_x000a_&lt;p&gt;Thanks again for your response_x000a_&lt;/p&gt;_x000a_"/>
    <d v="2010-09-07T04:22:13"/>
    <n v="0"/>
    <x v="2"/>
    <x v="0"/>
    <b v="1"/>
    <x v="0"/>
    <n v="3"/>
    <n v="40427.950694444444"/>
    <n v="0"/>
    <n v="745"/>
    <d v="2010-09-07T00:00:00"/>
    <n v="0"/>
    <x v="2952"/>
  </r>
  <r>
    <n v="2992"/>
    <n v="1"/>
    <x v="735"/>
    <x v="2"/>
    <s v="&lt;p&gt;If your rated age today is in G8 and is 52 Yrs&lt;br /&gt;_x000a_then in the future&lt;br /&gt;_x000a_=G8+INT((E14-TODAY())/365.25)&lt;br /&gt;_x000a_Where E14 is the future date&lt;/p&gt;_x000a_&lt;p&gt;I would use&lt;br /&gt;_x000a_=G8+(E14-TODAY())/365.25&lt;br /&gt;_x000a_as using Int will remove a lot of data which you may want_x000a_&lt;/p&gt;_x000a_"/>
    <d v="2010-09-07T06:16:27"/>
    <n v="0"/>
    <x v="3"/>
    <x v="1"/>
    <b v="1"/>
    <x v="1"/>
    <n v="3"/>
    <n v="40427.950694444444"/>
    <n v="0.31072916666744277"/>
    <n v="746"/>
    <d v="2010-09-07T00:00:00"/>
    <s v="AZExcel"/>
    <x v="2953"/>
  </r>
  <r>
    <n v="2993"/>
    <n v="1"/>
    <x v="733"/>
    <x v="384"/>
    <s v="&lt;p&gt;hey thanks a lot, I will try it out._x000a_&lt;/p&gt;_x000a_"/>
    <d v="2010-09-07T10:12:19"/>
    <n v="0"/>
    <x v="3"/>
    <x v="0"/>
    <b v="1"/>
    <x v="0"/>
    <n v="3"/>
    <n v="40425.664583333331"/>
    <n v="0"/>
    <n v="746"/>
    <d v="2010-09-07T00:00:00"/>
    <n v="0"/>
    <x v="2954"/>
  </r>
  <r>
    <n v="2994"/>
    <n v="1"/>
    <x v="735"/>
    <x v="419"/>
    <s v="&lt;p&gt;Hui:&lt;/p&gt;_x000a_&lt;p&gt;I think this will work!!!!&lt;/p&gt;_x000a_&lt;p&gt;Thanks for your help with this one. I really appreciate your time._x000a_&lt;/p&gt;_x000a_"/>
    <d v="2010-09-07T13:43:06"/>
    <n v="0"/>
    <x v="4"/>
    <x v="0"/>
    <b v="1"/>
    <x v="0"/>
    <n v="3"/>
    <n v="40427.950694444444"/>
    <n v="0"/>
    <n v="746"/>
    <d v="2010-09-07T00:00:00"/>
    <n v="0"/>
    <x v="2955"/>
  </r>
  <r>
    <n v="2995"/>
    <n v="5"/>
    <x v="689"/>
    <x v="479"/>
    <s v="&lt;p&gt;I love the planner both and easy way to get organised and a further excuse to &quot;play&quot; with Excel.&lt;/p&gt;_x000a_&lt;p&gt;In the UK we often have guests who are invited to the evening only so we don't need them on the table plan.  Is there a way I can change the invited to &quot;Y&quot;, &quot;N&quot; and &quot;E&quot; and then count them on the Dashboard?&lt;/p&gt;_x000a_&lt;p&gt;Many thanks_x000a_&lt;/p&gt;_x000a_"/>
    <d v="2010-09-07T14:10:01"/>
    <n v="0"/>
    <x v="1"/>
    <x v="0"/>
    <b v="1"/>
    <x v="0"/>
    <n v="3"/>
    <n v="40408.443055555559"/>
    <n v="0"/>
    <n v="746"/>
    <d v="2010-09-07T00:00:00"/>
    <n v="0"/>
    <x v="2956"/>
  </r>
  <r>
    <n v="2996"/>
    <n v="5"/>
    <x v="689"/>
    <x v="0"/>
    <s v="&lt;p&gt;You should be able to modify the planner to do this type custom calculations. Just make sure you have un-hidden the formula worksheets so that you know where to change._x000a_&lt;/p&gt;_x000a_"/>
    <d v="2010-09-07T15:38:20"/>
    <n v="0"/>
    <x v="2"/>
    <x v="0"/>
    <b v="1"/>
    <x v="0"/>
    <n v="3"/>
    <n v="40408.443055555559"/>
    <n v="0"/>
    <n v="746"/>
    <d v="2010-09-07T00:00:00"/>
    <n v="0"/>
    <x v="2957"/>
  </r>
  <r>
    <n v="2997"/>
    <n v="1"/>
    <x v="736"/>
    <x v="289"/>
    <s v="&lt;p&gt;Hi Guys!&lt;/p&gt;_x000a_&lt;p&gt;Is there something like F4 for data tables?&lt;/p&gt;_x000a_&lt;p&gt;I can´t fix (lock) a certain column (witch contains the months of the data) using data tables. So, when i try to drag the formula to other cells, the reference that i wanted to be fixed moves.&lt;/p&gt;_x000a_&lt;p&gt;Any help?&lt;/p&gt;_x000a_&lt;p&gt;Thanks in advance!_x000a_&lt;/p&gt;_x000a_"/>
    <d v="2010-09-07T20:28:59"/>
    <n v="0"/>
    <x v="0"/>
    <x v="0"/>
    <b v="0"/>
    <x v="0"/>
    <n v="3"/>
    <n v="40428.852777777778"/>
    <n v="0"/>
    <n v="746"/>
    <d v="2010-09-07T00:00:00"/>
    <n v="0"/>
    <x v="2958"/>
  </r>
  <r>
    <n v="2998"/>
    <n v="1"/>
    <x v="737"/>
    <x v="434"/>
    <s v="&lt;p&gt;I want cell A2 to highlight &quot;Green&quot; if its value increases more than 58% of the value of cell A1.&lt;/p&gt;_x000a_&lt;p&gt;and&lt;/p&gt;_x000a_&lt;p&gt;I want cell A2 to highlight &quot;Red&quot; if its value decreases more than 58% of the value of cell A1.&lt;/p&gt;_x000a_&lt;p&gt;How can I do the above simultaneously on Excel 2010 conditional formatting?  Your help will be much appreciated.&lt;/p&gt;_x000a_&lt;p&gt;Thanks,&lt;/p&gt;_x000a_&lt;p&gt;Salsinho&lt;br /&gt;_x000a_salsinho@gmail.com_x000a_&lt;/p&gt;_x000a_"/>
    <d v="2010-09-07T22:33:37"/>
    <n v="0"/>
    <x v="0"/>
    <x v="0"/>
    <b v="0"/>
    <x v="0"/>
    <n v="3"/>
    <n v="40428.939583333333"/>
    <n v="0"/>
    <n v="746"/>
    <d v="2010-09-07T00:00:00"/>
    <n v="0"/>
    <x v="2959"/>
  </r>
  <r>
    <n v="2999"/>
    <n v="1"/>
    <x v="738"/>
    <x v="480"/>
    <s v="&lt;p&gt;How do you create a control given the following conditions:&lt;/p&gt;_x000a_&lt;p&gt;Daily Steps Taken&lt;br /&gt;_x000a_Average Steps&lt;br /&gt;_x000a_Lower Control Limit&lt;br /&gt;_x000a_Upper Control Limit&lt;br /&gt;_x000a_Mean Daily Average&lt;/p&gt;_x000a_&lt;p&gt;I downloaded the Microsoft Control Chart but I just need a simple control chart.  What I don't need is Sample 2 - Sample 5.  Instead I just need Sample 1 which shoudl include Date, Steps Taken, Mean (Daily Average), Lower Control Limit, Upper Control Limit.&lt;/p&gt;_x000a_&lt;p&gt;Thank you,&lt;/p&gt;_x000a_&lt;p&gt;Bob_x000a_&lt;/p&gt;_x000a_"/>
    <d v="2010-09-08T00:10:58"/>
    <n v="0"/>
    <x v="0"/>
    <x v="0"/>
    <b v="0"/>
    <x v="0"/>
    <n v="4"/>
    <n v="40429.006944444445"/>
    <n v="0"/>
    <n v="746"/>
    <d v="2010-09-08T00:00:00"/>
    <n v="0"/>
    <x v="2960"/>
  </r>
  <r>
    <n v="3000"/>
    <n v="1"/>
    <x v="737"/>
    <x v="2"/>
    <s v="&lt;p&gt;Salsinho&lt;br /&gt;_x000a_You will use a Conditional format based on a formula and it will; have 2 rules&lt;br /&gt;_x000a_Rule 1 =B1&amp;gt;0.58*A1 and set format as Green&lt;br /&gt;_x000a_Rule 2 =B1&amp;lt;=0.58*A1 and set format as Red&lt;/p&gt;_x000a_&lt;p&gt;When you say increases more than 58% of A1 do you mean 58% of A1 or a 58% increases above the value of A1&lt;br /&gt;_x000a_If it is 58% of the values in A1 the former formula are ok&lt;/p&gt;_x000a_&lt;p&gt;If it is an increase above 58% above the value in A1 change the formulas to those below&lt;br /&gt;_x000a_Rule 1 =B1&amp;gt;1.58*A1 and set format as Green&lt;br /&gt;_x000a_Rule 2 =B1&amp;lt;=1.58*A1 and set format as Red_x000a_&lt;/p&gt;_x000a_"/>
    <d v="2010-09-08T00:52:16"/>
    <n v="0"/>
    <x v="1"/>
    <x v="1"/>
    <b v="1"/>
    <x v="1"/>
    <n v="4"/>
    <n v="40428.939583333333"/>
    <n v="9.6712962964375038E-2"/>
    <n v="747"/>
    <d v="2010-09-08T00:00:00"/>
    <s v="SALSINHO"/>
    <x v="2961"/>
  </r>
  <r>
    <n v="3001"/>
    <n v="1"/>
    <x v="738"/>
    <x v="2"/>
    <s v="&lt;p&gt;Bob&lt;br /&gt;_x000a_You will need to setup a number of Rows or Columns with the following data&lt;br /&gt;_x000a_Date, Steps Taken, Mean, Lower Control Limit, Upper Control Limit&lt;br /&gt;_x000a_The Data should be in order of ascending Dates&lt;br /&gt;_x000a_Populate the columns/rows with your data&lt;br /&gt;_x000a_Select the area setup above and Insert a Chart&lt;br /&gt;_x000a_Format to suit_x000a_&lt;/p&gt;_x000a_"/>
    <d v="2010-09-08T01:00:28"/>
    <n v="0"/>
    <x v="1"/>
    <x v="1"/>
    <b v="1"/>
    <x v="1"/>
    <n v="4"/>
    <n v="40429.006944444445"/>
    <n v="3.5046296296059154E-2"/>
    <n v="748"/>
    <d v="2010-09-08T00:00:00"/>
    <s v="emailtoboblopez"/>
    <x v="2962"/>
  </r>
  <r>
    <n v="3002"/>
    <n v="1"/>
    <x v="736"/>
    <x v="2"/>
    <s v="&lt;p&gt;Can you just do a standard Copy/Paste, Ctrl C &amp;amp; Ctrl V ?_x000a_&lt;/p&gt;_x000a_"/>
    <d v="2010-09-08T01:11:19"/>
    <n v="0"/>
    <x v="1"/>
    <x v="1"/>
    <b v="1"/>
    <x v="1"/>
    <n v="4"/>
    <n v="40428.852777777778"/>
    <n v="0.19674768518598285"/>
    <n v="749"/>
    <d v="2010-09-08T00:00:00"/>
    <s v="Henrique Carvalho"/>
    <x v="2963"/>
  </r>
  <r>
    <n v="3004"/>
    <n v="1"/>
    <x v="736"/>
    <x v="0"/>
    <s v="&lt;p&gt;Wow.. Hui.. copy paste works.. I have spent several hours scratching my head about this stupid bug with data tables. Thank you ..._x000a_&lt;/p&gt;_x000a_"/>
    <d v="2010-09-08T08:02:12"/>
    <n v="0"/>
    <x v="2"/>
    <x v="0"/>
    <b v="1"/>
    <x v="0"/>
    <n v="4"/>
    <n v="40428.852777777778"/>
    <n v="0"/>
    <n v="749"/>
    <d v="2010-09-08T00:00:00"/>
    <n v="0"/>
    <x v="2964"/>
  </r>
  <r>
    <n v="3005"/>
    <n v="1"/>
    <x v="737"/>
    <x v="0"/>
    <s v="&lt;p&gt;Here is a simple intro to CF&lt;/p&gt;_x000a_&lt;p&gt;http://chandoo.org/wp/2009/03/13/excel-conditional-formatting-basics/&lt;/p&gt;_x000a_&lt;p&gt;and a video to help you get started&lt;/p&gt;_x000a_&lt;p&gt;http://chandoo.org/wp/excel-tutorial/using-conditional-formatting/_x000a_&lt;/p&gt;_x000a_"/>
    <d v="2010-09-08T08:04:22"/>
    <n v="0"/>
    <x v="2"/>
    <x v="0"/>
    <b v="1"/>
    <x v="0"/>
    <n v="4"/>
    <n v="40428.939583333333"/>
    <n v="0"/>
    <n v="749"/>
    <d v="2010-09-08T00:00:00"/>
    <n v="0"/>
    <x v="2965"/>
  </r>
  <r>
    <n v="3006"/>
    <n v="1"/>
    <x v="739"/>
    <x v="443"/>
    <s v="&lt;p&gt;I am looking for a way to easily generate a series of names for some dynamic ranges.&lt;/p&gt;_x000a_&lt;p&gt;For instance I want to define these dynamic ranges for later use in charts:&lt;/p&gt;_x000a_&lt;p&gt;KPI_1 = OFFSET(KPI,1,3,1,MTH)&lt;br /&gt;_x000a_KPI_2 = OFFSET(KPI,2,3,1,MTH)&lt;br /&gt;_x000a_KPI_3 = OFFSET(KPI,3,3,1,MTH)&lt;br /&gt;_x000a_KPI_4 = OFFSET(KPI,4,3,1,MTH)&lt;br /&gt;_x000a_KPI_5 = OFFSET(KPI,5,3,1,MTH)&lt;br /&gt;_x000a_.&lt;br /&gt;_x000a_.&lt;br /&gt;_x000a_KPI_50 = OFFSET(KPI,50,3,1,MTH)&lt;/p&gt;_x000a_&lt;p&gt;'KPI' is just a named starting point for the offset.&lt;br /&gt;_x000a_'MTH' is just a named range containing the dynamic width of the range.&lt;/p&gt;_x000a_&lt;p&gt;As you can see it is only the row number that varies in the ranges.&lt;/p&gt;_x000a_&lt;p&gt;When I have 50 KPIs, it takes a while to define all the ranges in the normal way, or by means of the name manager addin I have.&lt;/p&gt;_x000a_&lt;p&gt;So, therefore I am wondering if there is a way of importing/generating the formulas? For instance from a list in excel?&lt;/p&gt;_x000a_&lt;p&gt;Brgds,&lt;br /&gt;_x000a_Ulrik_x000a_&lt;/p&gt;_x000a_"/>
    <d v="2010-09-08T08:40:43"/>
    <n v="0"/>
    <x v="0"/>
    <x v="0"/>
    <b v="0"/>
    <x v="0"/>
    <n v="4"/>
    <n v="40429.361111111109"/>
    <n v="0"/>
    <n v="749"/>
    <d v="2010-09-08T00:00:00"/>
    <n v="0"/>
    <x v="2966"/>
  </r>
  <r>
    <n v="3007"/>
    <n v="1"/>
    <x v="739"/>
    <x v="2"/>
    <s v="&lt;p&gt;Ulrik&lt;br /&gt;_x000a_Have a try of this macro&lt;br /&gt;_x000a_You will need to copy and paste it into a code or worksheet module in VBA&lt;br /&gt;_x000a_and run it just once&lt;/p&gt;_x000a_&lt;pre&gt;&lt;code&gt;Sub Setup_KPI_Names()_x000a__x000a_For i = 1 To 50_x000a__x000a_    Nm = &amp;quot;KPI_&amp;quot; &amp;amp; Trim(Str(i))_x000a_    NmTo = &amp;quot;=Offset(KPI,&amp;quot; + Trim(Str(i)) + &amp;quot;, 3, 1, MTH)&amp;quot;_x000a__x000a_    ActiveWorkbook.Names.Add Name:=Nm, RefersToR1C1:=NmTo_x000a_    ActiveWorkbook.Names(Nm).Comment = &amp;quot;&amp;quot;_x000a_Next_x000a__x000a_End Sub&lt;/code&gt;&lt;/pre&gt;_x000a_"/>
    <d v="2010-09-08T09:16:47"/>
    <n v="0"/>
    <x v="1"/>
    <x v="1"/>
    <b v="1"/>
    <x v="1"/>
    <n v="4"/>
    <n v="40429.361111111109"/>
    <n v="2.5543981486407574E-2"/>
    <n v="750"/>
    <d v="2010-09-08T00:00:00"/>
    <s v="Ulrik Willemoes"/>
    <x v="2967"/>
  </r>
  <r>
    <n v="3008"/>
    <n v="1"/>
    <x v="739"/>
    <x v="443"/>
    <s v="&lt;p&gt;Hi Hui,&lt;/p&gt;_x000a_&lt;p&gt;Thanks for the quick reply.&lt;/p&gt;_x000a_&lt;p&gt;However, I can't make the code work.&lt;br /&gt;_x000a_Initially I got a compile error so I added the Dim's but that didn't help either.&lt;/p&gt;_x000a_&lt;p&gt;Sub Setup_KPI_Names()&lt;/p&gt;_x000a_&lt;p&gt;Dim i As Integer&lt;br /&gt;_x000a_Dim Nm As String&lt;br /&gt;_x000a_Dim NmTo As String&lt;/p&gt;_x000a_&lt;p&gt;For i = 1 To 50&lt;/p&gt;_x000a_&lt;p&gt;    Nm = &quot;KPI_&quot; &amp;amp; Trim(Str(i))&lt;br /&gt;_x000a_    NmTo = &quot;=Offset(KPI,&quot; + Trim(Str(i)) + &quot;, 3, 1, MTH)&quot;&lt;/p&gt;_x000a_&lt;p&gt;    ActiveWorkbook.Names.Add Name:=Nm, RefersToR1C1:=NmTo&lt;br /&gt;_x000a_    ActiveWorkbook.Names(Nm).Comment = &quot;&quot;&lt;br /&gt;_x000a_Next&lt;/p&gt;_x000a_&lt;p&gt;End Sub_x000a_&lt;/p&gt;_x000a_"/>
    <d v="2010-09-08T10:10:22"/>
    <n v="0"/>
    <x v="2"/>
    <x v="0"/>
    <b v="1"/>
    <x v="0"/>
    <n v="4"/>
    <n v="40429.361111111109"/>
    <n v="0"/>
    <n v="750"/>
    <d v="2010-09-08T00:00:00"/>
    <n v="0"/>
    <x v="2968"/>
  </r>
  <r>
    <n v="3009"/>
    <n v="1"/>
    <x v="739"/>
    <x v="443"/>
    <s v="&lt;p&gt;Could language have something to say - I use a non English edition?&lt;br /&gt;_x000a_I am thinking of the Offset string..._x000a_&lt;/p&gt;_x000a_"/>
    <d v="2010-09-08T10:13:25"/>
    <n v="0"/>
    <x v="3"/>
    <x v="0"/>
    <b v="1"/>
    <x v="0"/>
    <n v="4"/>
    <n v="40429.361111111109"/>
    <n v="0"/>
    <n v="750"/>
    <d v="2010-09-08T00:00:00"/>
    <n v="0"/>
    <x v="2969"/>
  </r>
  <r>
    <n v="3010"/>
    <n v="1"/>
    <x v="739"/>
    <x v="2"/>
    <s v="&lt;p&gt;The above code works in 2007 and 2010&lt;/p&gt;_x000a_&lt;p&gt;The following code works in Excel 2003 and before&lt;/p&gt;_x000a_&lt;pre&gt;&lt;code&gt;Sub Setup_KPI_Names()_x000a__x000a_For i = 1 To 50_x000a__x000a_Nm = &amp;quot;KPI_&amp;quot; &amp;amp; Trim(Str(i))_x000a_NmTo = &amp;quot;=Offset(KPI,&amp;quot; + Trim(Str(i)) + &amp;quot;, 3, 1, MTH)&amp;quot;_x000a__x000a_ActiveWorkbook.Names.Add Name:=Nm, RefersToR1C1:=NmTo_x000a__x000a_Next_x000a__x000a_End Sub&lt;/code&gt;&lt;/pre&gt;_x000a_&lt;p&gt;&lt;strong&gt;Make sure you have a defined Name KPI and MTH already setup &lt;/strong&gt;or you will get an error message.&lt;/p&gt;_x000a_&lt;p&gt;I cannot comment on non-English versions of excel as I have no experience with them, although you should be able to easily work out the differences_x000a_&lt;/p&gt;_x000a_"/>
    <d v="2010-09-08T12:06:44"/>
    <n v="0"/>
    <x v="4"/>
    <x v="1"/>
    <b v="1"/>
    <x v="1"/>
    <n v="4"/>
    <n v="40429.361111111109"/>
    <n v="0.14356481481809169"/>
    <n v="751"/>
    <d v="2010-09-08T00:00:00"/>
    <s v="Ulrik Willemoes"/>
    <x v="2970"/>
  </r>
  <r>
    <n v="3011"/>
    <n v="1"/>
    <x v="739"/>
    <x v="443"/>
    <s v="&lt;p&gt;Hui,&lt;/p&gt;_x000a_&lt;p&gt;You just made my day - thanks a lot!&lt;/p&gt;_x000a_&lt;p&gt;I am actually running 2007 but can only make your 2003 code work.&lt;br /&gt;_x000a_Btw, no translation of the offset string was needed.&lt;/p&gt;_x000a_&lt;p&gt;Ulrik_x000a_&lt;/p&gt;_x000a_"/>
    <d v="2010-09-08T12:32:38"/>
    <n v="0"/>
    <x v="5"/>
    <x v="0"/>
    <b v="1"/>
    <x v="0"/>
    <n v="4"/>
    <n v="40429.361111111109"/>
    <n v="0"/>
    <n v="751"/>
    <d v="2010-09-08T00:00:00"/>
    <n v="0"/>
    <x v="2971"/>
  </r>
  <r>
    <n v="3012"/>
    <n v="1"/>
    <x v="617"/>
    <x v="416"/>
    <s v="&lt;p&gt;Kevin,&lt;br /&gt;_x000a_Thanks for your message!!&lt;br /&gt;_x000a_I greatly appreciate the help and I am interested!&lt;br /&gt;_x000a_Perhaps you could post the file where Hui suggested?&lt;br /&gt;_x000a_Cheers,&lt;br /&gt;_x000a_Danny (canadiang8r)_x000a_&lt;/p&gt;_x000a_"/>
    <d v="2010-09-08T13:47:36"/>
    <n v="0"/>
    <x v="3"/>
    <x v="0"/>
    <b v="1"/>
    <x v="0"/>
    <n v="4"/>
    <n v="40382.584027777775"/>
    <n v="0"/>
    <n v="751"/>
    <d v="2010-09-08T00:00:00"/>
    <n v="0"/>
    <x v="2972"/>
  </r>
  <r>
    <n v="3013"/>
    <n v="1"/>
    <x v="740"/>
    <x v="438"/>
    <s v="&lt;p&gt;Cell H3 contains a date, formated mmm,d,yyyy&lt;br /&gt;_x000a_B23:M23 contains numeric data.&lt;/p&gt;_x000a_&lt;p&gt;I need to copy H3 and B23:M23 to a new sheet titled &quot;Historical&quot;&lt;br /&gt;_x000a_1. H3 should go in column A on Historical&lt;br /&gt;_x000a_2. B23:M23 should be entered in the same column name, B-M&lt;br /&gt;_x000a_3. 1 and 2 from above should be in the same row.  The row should be the first available empty row. &lt;/p&gt;_x000a_&lt;p&gt;I would prefer that the data be entered into a table, but this is not a requirement._x000a_&lt;/p&gt;_x000a_"/>
    <d v="2010-09-08T19:06:06"/>
    <n v="0"/>
    <x v="0"/>
    <x v="0"/>
    <b v="0"/>
    <x v="0"/>
    <n v="4"/>
    <n v="40429.79583333333"/>
    <n v="0"/>
    <n v="751"/>
    <d v="2010-09-08T00:00:00"/>
    <n v="0"/>
    <x v="2973"/>
  </r>
  <r>
    <n v="3014"/>
    <n v="1"/>
    <x v="740"/>
    <x v="2"/>
    <s v="&lt;p&gt;Tpheath&lt;br /&gt;_x000a_I have attached a macro below which will help you out&lt;br /&gt;_x000a_On the Historical Page you will need to ensure you have a Header Row in Row 1 before you run the macro the first time&lt;/p&gt;_x000a_&lt;p&gt;Copy the following code to a Code Module in VBA&lt;/p&gt;_x000a_&lt;pre&gt;&lt;code&gt;Sub CopyHistData()_x000a__x000a_Dim SrcSheet As String_x000a_Dim DestSheet As String_x000a__x000a_SrcSheet = &amp;quot;Sheet1&amp;quot; &amp;#39;Change to suit_x000a_DestSheet = &amp;quot;Historical&amp;quot;  &amp;#39;Change to suit_x000a__x000a_Sheets(SrcSheet).Range(&amp;quot;H3&amp;quot;).Select_x000a_Selection.Copy_x000a__x000a_Sheets(DestSheet).Activate_x000a_Range(&amp;quot;A1&amp;quot;).Select_x000a_Selection.End(xlDown).Offset(1, 0).Select_x000a_ActiveSheet.Paste_x000a__x000a_Application.CutCopyMode = False_x000a__x000a_Sheets(SrcSheet).Activate_x000a_Range(&amp;quot;B23:M23&amp;quot;).Select_x000a_Selection.Copy_x000a__x000a_Sheets(DestSheet).Activate_x000a_Range(&amp;quot;B1&amp;quot;).Select_x000a_Selection.End(xlDown).Offset(1, 0).Select_x000a_ActiveSheet.Paste_x000a__x000a_Application.CutCopyMode = False_x000a__x000a_Sheets(SrcSheet).Activate_x000a__x000a_End Sub&lt;/code&gt;&lt;/pre&gt;_x000a_"/>
    <d v="2010-09-09T00:05:23"/>
    <n v="0"/>
    <x v="1"/>
    <x v="1"/>
    <b v="1"/>
    <x v="1"/>
    <n v="5"/>
    <n v="40429.79583333333"/>
    <n v="0.20790509259677492"/>
    <n v="752"/>
    <d v="2010-09-09T00:00:00"/>
    <s v="tpheath"/>
    <x v="2974"/>
  </r>
  <r>
    <n v="3015"/>
    <n v="1"/>
    <x v="740"/>
    <x v="2"/>
    <s v="&lt;p&gt;Tpheath&lt;/p&gt;_x000a_&lt;p&gt;This macro will do the same as the above but will allow the data on the Historical sheet to be a Data Table&lt;/p&gt;_x000a_&lt;pre&gt;&lt;code&gt;Sub CopyHistData()_x000a__x000a_Dim SrcSheet As String_x000a_Dim DestSheet As String _x000a__x000a_SrcSheet = &amp;quot;Sheet1&amp;quot; &amp;#39;Change to suit_x000a_DestSheet = &amp;quot;Historical&amp;quot; &amp;#39;Change to suit_x000a__x000a_Sheets(DestSheet).Activate_x000a_Range(&amp;quot;B1&amp;quot;).Select_x000a_Selection.End(xlDown).Select_x000a_Selection.ListObject.ListRows.Add AlwaysInsert:=True_x000a__x000a_Sheets(SrcSheet).Activate_x000a_Range(&amp;quot;H3&amp;quot;).Select_x000a_Selection.Copy_x000a__x000a_Sheets(DestSheet).Activate_x000a_Range(&amp;quot;A1&amp;quot;).Select_x000a_Selection.End(xlDown).Select_x000a_ActiveSheet.Paste_x000a__x000a_Application.CutCopyMode = False_x000a__x000a_Sheets(SrcSheet).Activate_x000a_Range(&amp;quot;B23:M23&amp;quot;).Select_x000a_Selection.Copy_x000a__x000a_Sheets(DestSheet).Activate_x000a_Range(&amp;quot;B1&amp;quot;).Select_x000a_Selection.End(xlDown).Offset(1, 0).Select_x000a_ActiveSheet.Paste_x000a__x000a_Application.CutCopyMode = False_x000a__x000a_Sheets(SrcSheet).Activate_x000a__x000a_End Sub&lt;/code&gt;&lt;/pre&gt;_x000a_"/>
    <d v="2010-09-09T00:17:13"/>
    <n v="0"/>
    <x v="2"/>
    <x v="1"/>
    <b v="1"/>
    <x v="1"/>
    <n v="5"/>
    <n v="40429.79583333333"/>
    <n v="0.21612268518947531"/>
    <n v="753"/>
    <d v="2010-09-09T00:00:00"/>
    <s v="tpheath"/>
    <x v="2975"/>
  </r>
  <r>
    <n v="3016"/>
    <n v="1"/>
    <x v="737"/>
    <x v="434"/>
    <s v="&lt;p&gt;Hi, Chandoo.. Thanks a lot for your help. But when I try to copy the formula to the same column range below it, it does not work out. For example, I have input the following conditional formatting in cell A2:&lt;/p&gt;_x000a_&lt;p&gt;=A2&amp;gt;0.58*A1 and set format as Green&lt;br /&gt;_x000a_=A2&amp;lt;=0.58*A1 and set format as Red&lt;/p&gt;_x000a_&lt;p&gt;But when I copy this formatting from cell A2 and paste it to the range A3:A100, it does not come properly. All what I copied &amp;amp; pasted was relative references (don't have any $ signs). But for example when I check the formatting in cell A58, it reads as follows:&lt;/p&gt;_x000a_&lt;p&gt;=A2&amp;gt;0.58*A1 and set format as Green&lt;br /&gt;_x000a_=A2&amp;lt;=0.58*A1 and set format as Red&lt;/p&gt;_x000a_&lt;p&gt;But it should read as follows:&lt;/p&gt;_x000a_&lt;p&gt;=A58&amp;gt;0.58*A57 and set format as Green&lt;br /&gt;_x000a_=A58&amp;lt;=0.58*A57 and set format as Red&lt;/p&gt;_x000a_&lt;p&gt;But It is not coming right. What could I be doing wrong? Once again, I assure you that I have not put any $ signs.&lt;/p&gt;_x000a_&lt;p&gt;Please try and help.&lt;/p&gt;_x000a_&lt;p&gt;Thanks,&lt;/p&gt;_x000a_&lt;p&gt;Salsinho._x000a_&lt;/p&gt;_x000a_"/>
    <d v="2010-09-09T01:47:38"/>
    <n v="0"/>
    <x v="3"/>
    <x v="0"/>
    <b v="1"/>
    <x v="0"/>
    <n v="5"/>
    <n v="40428.939583333333"/>
    <n v="0"/>
    <n v="753"/>
    <d v="2010-09-09T00:00:00"/>
    <n v="0"/>
    <x v="2976"/>
  </r>
  <r>
    <n v="3017"/>
    <n v="1"/>
    <x v="737"/>
    <x v="0"/>
    <s v="&lt;p&gt;First clear the conditional formatting by selecting A1:A300 and remove CF.&lt;/p&gt;_x000a_&lt;p&gt;1. Now, select A2:A300 and go to CF&lt;br /&gt;_x000a_2. New rule&lt;br /&gt;_x000a_3. A2&amp;gt;0.58*A1 - set format to green&lt;br /&gt;_x000a_4. A2&amp;lt;=0.58*a1 - set format to red&lt;/p&gt;_x000a_&lt;p&gt;This should work._x000a_&lt;/p&gt;_x000a_"/>
    <d v="2010-09-09T02:32:37"/>
    <n v="0"/>
    <x v="4"/>
    <x v="0"/>
    <b v="1"/>
    <x v="0"/>
    <n v="5"/>
    <n v="40428.939583333333"/>
    <n v="0"/>
    <n v="753"/>
    <d v="2010-09-09T00:00:00"/>
    <n v="0"/>
    <x v="2977"/>
  </r>
  <r>
    <n v="3018"/>
    <n v="1"/>
    <x v="741"/>
    <x v="481"/>
    <s v="&lt;p&gt;Hi,&lt;br /&gt;_x000a_Any one help to get application username in excel 2007 with out using VBA.&lt;/p&gt;_x000a_&lt;p&gt;Thanks_x000a_&lt;/p&gt;_x000a_"/>
    <d v="2010-09-09T07:38:21"/>
    <n v="0"/>
    <x v="0"/>
    <x v="0"/>
    <b v="0"/>
    <x v="0"/>
    <n v="5"/>
    <n v="40430.318055555559"/>
    <n v="0"/>
    <n v="753"/>
    <d v="2010-09-09T00:00:00"/>
    <n v="0"/>
    <x v="2978"/>
  </r>
  <r>
    <n v="3019"/>
    <n v="1"/>
    <x v="741"/>
    <x v="2"/>
    <s v="&lt;p&gt;That can't be done without using a User Defined Function&lt;/p&gt;_x000a_&lt;p&gt;Have a read of Ken Puls &quot;Function to return various Environment Names&quot; post&lt;br /&gt;_x000a_at the bottom of http://www.excelguru.ca/taxonomy/term/4&lt;/p&gt;_x000a_&lt;p&gt;Why can't you use VBA?_x000a_&lt;/p&gt;_x000a_"/>
    <d v="2010-09-09T09:03:21"/>
    <n v="0"/>
    <x v="1"/>
    <x v="1"/>
    <b v="1"/>
    <x v="1"/>
    <n v="5"/>
    <n v="40430.318055555559"/>
    <n v="5.9270833327900618E-2"/>
    <n v="754"/>
    <d v="2010-09-09T00:00:00"/>
    <s v="vali.gnt"/>
    <x v="2979"/>
  </r>
  <r>
    <n v="3020"/>
    <n v="1"/>
    <x v="741"/>
    <x v="481"/>
    <s v="&lt;p&gt;Thanks Hui,&lt;/p&gt;_x000a_&lt;p&gt;But I need application username with security level is high. I am getting the user name by getting file path with CELL function when the file is saved on desktop but if the file is saved other drives except system desktop, I am unable to get the username. Please give me solution if any?_x000a_&lt;/p&gt;_x000a_"/>
    <d v="2010-09-09T10:32:32"/>
    <n v="0"/>
    <x v="2"/>
    <x v="0"/>
    <b v="1"/>
    <x v="0"/>
    <n v="5"/>
    <n v="40430.318055555559"/>
    <n v="0"/>
    <n v="754"/>
    <d v="2010-09-09T00:00:00"/>
    <n v="0"/>
    <x v="2980"/>
  </r>
  <r>
    <n v="3021"/>
    <n v="1"/>
    <x v="742"/>
    <x v="324"/>
    <s v="&lt;p&gt;I'm trying to get a simple plot using pilot charts. The example data I have is:&lt;br /&gt;_x000a_  y-axis -&amp;gt; -3,-2,-1,0,1,2,3&lt;br /&gt;_x000a_  x-axis -&amp;gt; -5,-5,-3,0,1,2,2&lt;/p&gt;_x000a_&lt;p&gt;I think what I need is a simple tutorial on how to create a simple pilot chart. I've googled but can't seem to get the plot I want. Do you have any suggestions on a simple tutorial? or can you tell me how to plot this._x000a_&lt;/p&gt;_x000a_"/>
    <d v="2010-09-09T12:56:28"/>
    <n v="0"/>
    <x v="0"/>
    <x v="0"/>
    <b v="0"/>
    <x v="0"/>
    <n v="5"/>
    <n v="40430.538888888892"/>
    <n v="0"/>
    <n v="754"/>
    <d v="2010-09-09T00:00:00"/>
    <n v="0"/>
    <x v="2981"/>
  </r>
  <r>
    <n v="3022"/>
    <n v="1"/>
    <x v="743"/>
    <x v="482"/>
    <s v="&lt;p&gt;Hi, &lt;/p&gt;_x000a_&lt;p&gt;I have created a dashboard which has the data from 2009 till 2015 with actual and forecast numbers. I have the raw data in the excel sheet and in the main sheet, I have a combobox with the list of the departments. Once I select the department, it displays the respective metrics and data for all the months. The values are picked up from the raw data sheet with vlookup functions. And I also have a summary sheet which lists all the departments with the respective metrics/data shown in another sheet which is populated with a VBA macro which I have coded. There are around 70 departments for which the macro has to run to generate the summary sheet. &lt;/p&gt;_x000a_&lt;p&gt;The problem is it is taking a lot of time to run the macro. It takes around 15 to 20 mins to run the macro and update the sheet.  &lt;/p&gt;_x000a_&lt;p&gt;Also, I have a second summary sheet which has again a lot of metrics shown in a different view and the data for this is from the raw data sheet through vlookups. &lt;/p&gt;_x000a_&lt;p&gt;If I run the macro to generate the first summary sheet along with the second summary sheet in excel, it takes around 1 hour to completely run the macro and update. So, to save time, I make a copy of the file and delete the second summary sheet and run the macro to update the first summary sheet and then copy this into the first main file. &lt;/p&gt;_x000a_&lt;p&gt;I have kept the calculation in excel as automatic so that all the formula updates happen automatically while running the macro. &lt;/p&gt;_x000a_&lt;p&gt;Is there anyway to cut down on the macro run time. Since I am using 'iserror' statement with 'vlookup', there were multiple 'vlookup' which I thought is slowing down the macro and hence I have used 'vlookup' at the end of my data columns and then referring these cells in the 'iserror' statement. But still, it didn't help much to reduce the macro run time. &lt;/p&gt;_x000a_&lt;p&gt;Can anyone help me with this or should I have to redo the whole dashboard with a different approach. It would be helpful if I get some quick response.&lt;/p&gt;_x000a_&lt;p&gt;Thanks in advance !&lt;br /&gt;_x000a_Vish_x000a_&lt;/p&gt;_x000a_"/>
    <d v="2010-09-09T13:17:48"/>
    <n v="0"/>
    <x v="0"/>
    <x v="0"/>
    <b v="0"/>
    <x v="0"/>
    <n v="5"/>
    <n v="40430.553472222222"/>
    <n v="0"/>
    <n v="754"/>
    <d v="2010-09-09T00:00:00"/>
    <n v="0"/>
    <x v="2982"/>
  </r>
  <r>
    <n v="3023"/>
    <n v="1"/>
    <x v="743"/>
    <x v="2"/>
    <s v="&lt;p&gt;Vish,&lt;/p&gt;_x000a_&lt;p&gt;Have a read of these 2 blogs:&lt;br /&gt;_x000a_http://www.ozgrid.com/VBA/SpeedingUpVBACode.htm&lt;br /&gt;_x000a_http://blogs.msdn.com/b/excel/archive/2009/03/12/excel-vba-performance-coding-best-practices.aspx&lt;/p&gt;_x000a_&lt;p&gt;Try and limit the use of SumProduct especially if it is across large ranges or is recursive ie: looks up ranges which are in fact sumproducts looking up other ranges&lt;/p&gt;_x000a_&lt;p&gt;Backup the File and then Ctrl Alt F9, save again and close excel re-open&lt;/p&gt;_x000a_&lt;p&gt;I would turn off Calculation mode&lt;/p&gt;_x000a_&lt;p&gt;Upgrade Computer and have lots of RAM Memory_x000a_&lt;/p&gt;_x000a_"/>
    <d v="2010-09-09T13:42:48"/>
    <n v="0"/>
    <x v="1"/>
    <x v="1"/>
    <b v="1"/>
    <x v="1"/>
    <n v="5"/>
    <n v="40430.553472222222"/>
    <n v="1.7916666663950309E-2"/>
    <n v="755"/>
    <d v="2010-09-09T00:00:00"/>
    <s v="vishwapv"/>
    <x v="2983"/>
  </r>
  <r>
    <n v="3024"/>
    <n v="1"/>
    <x v="742"/>
    <x v="2"/>
    <s v="&lt;p&gt;Jackmanjls&lt;br /&gt;_x000a_I would arrange my data as&lt;/p&gt;_x000a_&lt;p&gt;x-axis -&amp;gt; -5,-5,-3,0,1,2,2&lt;br /&gt;_x000a_y-axis -&amp;gt; -3,-2,-1,0,1,2,3&lt;/p&gt;_x000a_&lt;p&gt;and then just select the whole area including x-axis to 3 (2 rows, 8 columns)&lt;br /&gt;_x000a_Then Insert Chart and select Scatter Chart (Straight Line with markers or Smooth Line with Markers)&lt;br /&gt;_x000a_Adjust the chart size so that the X and Y axis are even&lt;br /&gt;_x000a_Adjust other chart properties to suit&lt;/p&gt;_x000a_&lt;p&gt;For more info on Scatter Charts have a look at&lt;br /&gt;_x000a_http://peltiertech.com/WordPress/line-charts-vs-xy-charts/_x000a_&lt;/p&gt;_x000a_"/>
    <d v="2010-09-09T13:54:26"/>
    <n v="0"/>
    <x v="1"/>
    <x v="1"/>
    <b v="1"/>
    <x v="1"/>
    <n v="5"/>
    <n v="40430.538888888892"/>
    <n v="4.057870370161254E-2"/>
    <n v="756"/>
    <d v="2010-09-09T00:00:00"/>
    <s v="jackmanjls"/>
    <x v="2984"/>
  </r>
  <r>
    <n v="3025"/>
    <n v="1"/>
    <x v="737"/>
    <x v="434"/>
    <s v="&lt;p&gt;Chandoo.. Thanks a lot. With what you suggested, and with a little tinkering with the formulas, I was able to get what I want. Many thanks for your help.._x000a_&lt;/p&gt;_x000a_"/>
    <d v="2010-09-09T23:43:39"/>
    <n v="0"/>
    <x v="5"/>
    <x v="0"/>
    <b v="1"/>
    <x v="0"/>
    <n v="5"/>
    <n v="40428.939583333333"/>
    <n v="0"/>
    <n v="756"/>
    <d v="2010-09-09T00:00:00"/>
    <n v="0"/>
    <x v="2985"/>
  </r>
  <r>
    <n v="3026"/>
    <n v="1"/>
    <x v="744"/>
    <x v="483"/>
    <s v="&lt;p&gt;Hello All,&lt;/p&gt;_x000a_&lt;p&gt;I have several worksheets in a workbook and I need to call a value from a cell of different sheets into one sheet.&lt;br /&gt;_x000a_Please provide your expert advice and help me to solve the issue by ASAP.&lt;/p&gt;_x000a_&lt;p&gt;Thanks &amp;amp; Regards,&lt;br /&gt;_x000a_Tabi_x000a_&lt;/p&gt;_x000a_"/>
    <d v="2010-09-10T02:12:04"/>
    <n v="0"/>
    <x v="0"/>
    <x v="0"/>
    <b v="0"/>
    <x v="0"/>
    <n v="6"/>
    <n v="40431.091666666667"/>
    <n v="0"/>
    <n v="756"/>
    <d v="2010-09-10T00:00:00"/>
    <n v="0"/>
    <x v="2986"/>
  </r>
  <r>
    <n v="3027"/>
    <n v="1"/>
    <x v="744"/>
    <x v="2"/>
    <s v="&lt;p&gt;Tabi&lt;br /&gt;_x000a_This is a very broad question&lt;br /&gt;_x000a_Do you know the format of the other sheets?&lt;br /&gt;_x000a_Is the data structured the same on each sheet or is each sheet different?&lt;br /&gt;_x000a_Are you looking up a known value in a known location or do you want a variable value based on variable criteria?&lt;br /&gt;_x000a_Are you retrieving an individual number or summating numbers?&lt;/p&gt;_x000a_&lt;p&gt;The answers to above can lead from a simple =Sheet2!A1 or =SUM(Sheet2!A1:A8), to a very complex formula with Indirect, Index, Match, Offset and Sumproduct components_x000a_&lt;/p&gt;_x000a_"/>
    <d v="2010-09-10T04:02:11"/>
    <n v="0"/>
    <x v="1"/>
    <x v="1"/>
    <b v="1"/>
    <x v="1"/>
    <n v="6"/>
    <n v="40431.091666666667"/>
    <n v="7.6516203705978114E-2"/>
    <n v="757"/>
    <d v="2010-09-10T00:00:00"/>
    <s v="tabiolickal831"/>
    <x v="2987"/>
  </r>
  <r>
    <n v="3028"/>
    <n v="1"/>
    <x v="728"/>
    <x v="474"/>
    <s v="&lt;p&gt;Thank you for your replies Hui &amp;amp; Dan, and sorry for not getting back to you sooner.  I will take a look at the =Sumproduct option, from a data perspective I'm not sure how to upload a file onto the forum but lets say I have the following:&lt;/p&gt;_x000a_&lt;p&gt;Col A = Contract Number (I have multiple contracts)&lt;br /&gt;_x000a_Col B = Resource Name (I have multiple resources on a contract)&lt;br /&gt;_x000a_Col C = Resource Rate&lt;br /&gt;_x000a_Col D onwards represent week commencing dates (from a given start date)&lt;/p&gt;_x000a_&lt;p&gt;Underneath the week commencing dates I have the price for that week of a named individual on a specific contract.&lt;/p&gt;_x000a_&lt;p&gt;I need to keep a running total for a given contract of the price to date and estimate to complete which is essentially: For each Row = Contract Number Sum each column &amp;lt;=TODAY() (and conversely &amp;gt; TODAY() for estimate to complete).  Sounds easy?&lt;/p&gt;_x000a_&lt;p&gt;I can easily SUM a range based on COL A criteria but am struggling to add the date criteria to limit the range to only those columns which apply to the date criteria set.&lt;/p&gt;_x000a_&lt;p&gt;I will take a look at the Sumproduct recommendation as I haven't used this feature before.&lt;/p&gt;_x000a_&lt;p&gt;Thanks again for your help.&lt;/p&gt;_x000a_&lt;p&gt;Sloopy._x000a_&lt;/p&gt;_x000a_"/>
    <d v="2010-09-10T12:55:35"/>
    <n v="0"/>
    <x v="5"/>
    <x v="0"/>
    <b v="1"/>
    <x v="0"/>
    <n v="6"/>
    <n v="40422.551388888889"/>
    <n v="0"/>
    <n v="757"/>
    <d v="2010-09-10T00:00:00"/>
    <n v="0"/>
    <x v="2988"/>
  </r>
  <r>
    <n v="3029"/>
    <n v="1"/>
    <x v="728"/>
    <x v="2"/>
    <s v="&lt;p&gt;To post files have a read here&lt;br /&gt;_x000a_http://chandoo.org/forums/topic/posting-a-sample-workbook&lt;/p&gt;_x000a_&lt;p&gt;Before today have a look at&lt;br /&gt;_x000a_=SUMPRODUCT(1*(D1:Z1&amp;lt;=TODAY())*(D2:Z2))&lt;/p&gt;_x000a_&lt;p&gt;After today have a look at&lt;br /&gt;_x000a_=SUMPRODUCT(1*(D1:Z1&amp;gt;TODAY())*(D2:Z2))&lt;/p&gt;_x000a_&lt;p&gt;Change Z to suit your data&lt;br /&gt;_x000a_D1..Z1 have to be Dates&lt;/p&gt;_x000a_&lt;p&gt;Have a Read of http://chandoo.org/wp/2009/11/10/excel-sumproduct-formula/&lt;br /&gt;_x000a_to assist with your understanding of Sumproduct_x000a_&lt;/p&gt;_x000a_"/>
    <d v="2010-09-10T13:27:24"/>
    <n v="0"/>
    <x v="6"/>
    <x v="1"/>
    <b v="1"/>
    <x v="1"/>
    <n v="6"/>
    <n v="40422.551388888889"/>
    <n v="9.0093055555553292"/>
    <n v="758"/>
    <d v="2010-09-10T00:00:00"/>
    <s v="Sloopy"/>
    <x v="2989"/>
  </r>
  <r>
    <n v="3030"/>
    <n v="1"/>
    <x v="745"/>
    <x v="221"/>
    <s v="&lt;p&gt;I have several horizontally oriented charts in a simple dashboard sheet.  In some cases there is only one data series.  Is there a way to duplicate the primary axis markers in the secondary axis.  &lt;/p&gt;_x000a_&lt;p&gt;Alternatively, is there a way to display the axis markers to the secondary axis when there is only one data series in the chart?_x000a_&lt;/p&gt;_x000a_"/>
    <d v="2010-09-10T15:32:39"/>
    <n v="0"/>
    <x v="0"/>
    <x v="0"/>
    <b v="0"/>
    <x v="0"/>
    <n v="6"/>
    <n v="40431.647222222222"/>
    <n v="0"/>
    <n v="758"/>
    <d v="2010-09-10T00:00:00"/>
    <n v="0"/>
    <x v="2990"/>
  </r>
  <r>
    <n v="3031"/>
    <n v="1"/>
    <x v="746"/>
    <x v="484"/>
    <s v="&lt;p&gt;I HAVE A VALUE IN A COLUMN WHICH IS MUCH LIKE A HEADING FOR THE FOLLOWING ROWS.  I WOULD LIKE TO KNOW IF THERE IS A WAY TO REPEAT THE VALUE ONTO EACH OF THE ROWS IN THAT COLUMN - STOP WHEN IT COMES TO A NEW VALUE AND REPEAT THE NEW VALUE FOR THE FOLLOWING ROWS, STOP WHEN IT COMES TO ANOTHER VALUE, REPEAT THIS NEW VALUE FOR THE FOLLOWING ROWS AND SO ON. ie&lt;br /&gt;_x000a_CURRENT                        DESIRED RESULTS&lt;br /&gt;_x000a_1  CASH                        1 CASH&lt;br /&gt;_x000a_   WEST                        1 WEST&lt;br /&gt;_x000a_   EAST                        1 EAST&lt;br /&gt;_x000a_   SOUTH                       1 SOUTH&lt;br /&gt;_x000a_2  A/R                         2 A/R&lt;br /&gt;_x000a_   JANE                        2 JANE&lt;br /&gt;_x000a_   FRED                        2 FRED&lt;br /&gt;_x000a_   SALLY                       2 SALLY_x000a_&lt;/p&gt;_x000a_"/>
    <d v="2010-09-10T15:51:28"/>
    <n v="0"/>
    <x v="0"/>
    <x v="0"/>
    <b v="0"/>
    <x v="0"/>
    <n v="6"/>
    <n v="40431.660416666666"/>
    <n v="0"/>
    <n v="758"/>
    <d v="2010-09-10T00:00:00"/>
    <n v="0"/>
    <x v="2991"/>
  </r>
  <r>
    <n v="3032"/>
    <n v="1"/>
    <x v="746"/>
    <x v="2"/>
    <s v="&lt;p&gt;NTTBB&lt;br /&gt;_x000a_Assuming your data is in A1:A8&lt;br /&gt;_x000a_B1: =+IF(ISNUMBER(VALUE(LEFT(A1,FIND(&quot; &quot;,A1)-1))),A1,&quot;&quot;)&lt;br /&gt;_x000a_B2: =+IF(ISNUMBER(VALUE(LEFT(A2,FIND(&quot; &quot;,A2)-1))),A2,LEFT(B1,FIND(&quot; &quot;,B1))&amp;amp;A2)&lt;br /&gt;_x000a_Copy B2 Down&lt;/p&gt;_x000a_&lt;p&gt;ps: Try and remember to use your Caps Lock key_x000a_&lt;/p&gt;_x000a_"/>
    <d v="2010-09-11T01:57:00"/>
    <n v="0"/>
    <x v="1"/>
    <x v="1"/>
    <b v="1"/>
    <x v="1"/>
    <n v="7"/>
    <n v="40431.660416666666"/>
    <n v="0.42083333333721384"/>
    <n v="759"/>
    <d v="2010-09-11T00:00:00"/>
    <s v="NTBB"/>
    <x v="2992"/>
  </r>
  <r>
    <n v="3033"/>
    <n v="1"/>
    <x v="745"/>
    <x v="2"/>
    <s v="&lt;p&gt;I don't believe you can have a secondary axis without a second set of data&lt;br /&gt;_x000a_So just copy your first set of data and add another series to the chart&lt;br /&gt;_x000a_It will be ontop of the first series, set it to the secondary Y axis_x000a_&lt;/p&gt;_x000a_"/>
    <d v="2010-09-11T02:32:37"/>
    <n v="0"/>
    <x v="1"/>
    <x v="1"/>
    <b v="1"/>
    <x v="1"/>
    <n v="7"/>
    <n v="40431.647222222222"/>
    <n v="0.45876157407474238"/>
    <n v="760"/>
    <d v="2010-09-11T00:00:00"/>
    <s v="ellistyle@gmail.com"/>
    <x v="2993"/>
  </r>
  <r>
    <n v="3034"/>
    <n v="1"/>
    <x v="747"/>
    <x v="458"/>
    <s v="&lt;p&gt;Hi there&lt;/p&gt;_x000a_&lt;p&gt;I'm attempting to set up a record of contracts via excel.&lt;/p&gt;_x000a_&lt;p&gt;I'd like to implement a cell that serves as a reminder for whether or not action should be taken depending on the date and end of contract date (ie more than 12 months left = green, 12 to 9 months left = amber, 9 - 6 months left = red).&lt;/p&gt;_x000a_&lt;p&gt;Any ideas as to how I can build a formula that will look at the end contract date and determine conditional formatting for the cell U6?&lt;/p&gt;_x000a_&lt;p&gt;Much appreciated, my file is located here: http://www.mediafire.com/file/da69p246kvf63e4/Contracts%20v4.5.xls&lt;/p&gt;_x000a_&lt;p&gt;Also, if anyone has any suggestions for sexing this document up, I'm more than happy to entertain them!&lt;/p&gt;_x000a_&lt;p&gt;Cheers._x000a_&lt;/p&gt;_x000a_"/>
    <d v="2010-09-11T16:46:43"/>
    <n v="0"/>
    <x v="0"/>
    <x v="0"/>
    <b v="0"/>
    <x v="0"/>
    <n v="7"/>
    <n v="40432.698611111111"/>
    <n v="0"/>
    <n v="760"/>
    <d v="2010-09-11T00:00:00"/>
    <n v="0"/>
    <x v="2994"/>
  </r>
  <r>
    <n v="3035"/>
    <n v="1"/>
    <x v="736"/>
    <x v="289"/>
    <s v="&lt;p&gt;Hi Hui!&lt;/p&gt;_x000a_&lt;p&gt;I´ve already tried Ctrl C &amp;amp; Ctrl V but it dosen´t work.&lt;/p&gt;_x000a_&lt;p&gt;See the spreadsheet below to understand why:&lt;/p&gt;_x000a_&lt;p&gt;http://www.megaupload.com/?d=15GKYWK0&lt;/p&gt;_x000a_&lt;p&gt;Thanks!_x000a_&lt;/p&gt;_x000a_"/>
    <d v="2010-09-11T17:32:01"/>
    <n v="0"/>
    <x v="3"/>
    <x v="0"/>
    <b v="1"/>
    <x v="0"/>
    <n v="7"/>
    <n v="40428.852777777778"/>
    <n v="0"/>
    <n v="760"/>
    <d v="2010-09-11T00:00:00"/>
    <n v="0"/>
    <x v="2995"/>
  </r>
  <r>
    <n v="3036"/>
    <n v="1"/>
    <x v="747"/>
    <x v="2"/>
    <s v="&lt;p&gt;Larph&lt;br /&gt;_x000a_You will need 3 conditional formats&lt;br /&gt;_x000a_Select the range U6:U69&lt;br /&gt;_x000a_Select Conditional Format&lt;br /&gt;_x000a_Manage Rules&lt;br /&gt;_x000a_Add a New Rule and Use a Formula to Determine which cells to format&lt;br /&gt;_x000a_Use a Formula of =I6&amp;gt;(EDATE(TODAY(),12)) and set format Green&lt;br /&gt;_x000a_add 2 more Conditional Formats&lt;br /&gt;_x000a_=I6&amp;gt;(EDATE(TODAY(),9)) and set format Amber&lt;br /&gt;_x000a_=I6&amp;gt;(EDATE(TODAY(),6)) and set format Red&lt;br /&gt;_x000a_Rearrange the Conditional Formats so that the Green is at Top and Red at Bottom&lt;br /&gt;_x000a_Set Stop = True to Ticked for Green and Amber conditional formats&lt;br /&gt;_x000a_That should be it..._x000a_&lt;/p&gt;_x000a_"/>
    <d v="2010-09-12T01:19:51"/>
    <n v="0"/>
    <x v="1"/>
    <x v="1"/>
    <b v="1"/>
    <x v="1"/>
    <n v="1"/>
    <n v="40432.698611111111"/>
    <n v="0.35684027777460869"/>
    <n v="761"/>
    <d v="2010-09-12T00:00:00"/>
    <s v="Larph"/>
    <x v="2996"/>
  </r>
  <r>
    <n v="3037"/>
    <n v="1"/>
    <x v="736"/>
    <x v="0"/>
    <s v="&lt;p&gt;@Henrique...&lt;/p&gt;_x000a_&lt;p&gt;In your case, you may need to use OFFSET formula, like this:&lt;/p&gt;_x000a_&lt;p&gt;=INDEX(Table1[Month],MATCH(C6,OFFSET($C$9,0,COLUMNS($C$3:C3)-1,COUNTA(Table1[Month]),1),0))&lt;/p&gt;_x000a_&lt;p&gt;instead of =INDEX(Table1[Month],MATCH(C6,Table1[Asset 1],0),0).&lt;/p&gt;_x000a_&lt;p&gt;use ctrl+c, ctrl+v to paste the formula in both first / last rows._x000a_&lt;/p&gt;_x000a_"/>
    <d v="2010-09-12T02:40:47"/>
    <n v="0"/>
    <x v="4"/>
    <x v="0"/>
    <b v="1"/>
    <x v="0"/>
    <n v="1"/>
    <n v="40428.852777777778"/>
    <n v="0"/>
    <n v="761"/>
    <d v="2010-09-12T00:00:00"/>
    <n v="0"/>
    <x v="2997"/>
  </r>
  <r>
    <n v="3038"/>
    <n v="1"/>
    <x v="736"/>
    <x v="289"/>
    <s v="&lt;p&gt;Hi Chandoo!&lt;/p&gt;_x000a_&lt;p&gt;Your formula worked perfectly!&lt;/p&gt;_x000a_&lt;p&gt;I apreciate your help. Thanks!&lt;/p&gt;_x000a_&lt;p&gt;Sucess my friend!_x000a_&lt;/p&gt;_x000a_"/>
    <d v="2010-09-12T04:10:08"/>
    <n v="0"/>
    <x v="5"/>
    <x v="0"/>
    <b v="1"/>
    <x v="0"/>
    <n v="1"/>
    <n v="40428.852777777778"/>
    <n v="0"/>
    <n v="761"/>
    <d v="2010-09-12T00:00:00"/>
    <n v="0"/>
    <x v="2998"/>
  </r>
  <r>
    <n v="3039"/>
    <n v="1"/>
    <x v="736"/>
    <x v="2"/>
    <s v="&lt;p&gt;I was also going to suggest that if you only had a few columns just Edit &quot;F2&quot; each equation and drag the boxes, But Dragging doesn't work with the data table ranges?_x000a_&lt;/p&gt;_x000a_"/>
    <d v="2010-09-12T04:33:57"/>
    <n v="0"/>
    <x v="6"/>
    <x v="1"/>
    <b v="1"/>
    <x v="1"/>
    <n v="1"/>
    <n v="40428.852777777778"/>
    <n v="4.3374652777783922"/>
    <n v="762"/>
    <d v="2010-09-12T00:00:00"/>
    <s v="Henrique Carvalho"/>
    <x v="2999"/>
  </r>
  <r>
    <n v="3040"/>
    <n v="1"/>
    <x v="736"/>
    <x v="0"/>
    <s v="&lt;p&gt;yeah.. strange, but dragging doesnt work well. Also, another quirk with data tables is that you cannot use, for eg. table1[month] as input list in data validation. I create a named range lstMonths and point it to table1[month] and then use the lstMonths as source data list in data validation..._x000a_&lt;/p&gt;_x000a_"/>
    <d v="2010-09-12T06:14:25"/>
    <n v="0"/>
    <x v="7"/>
    <x v="0"/>
    <b v="1"/>
    <x v="0"/>
    <n v="1"/>
    <n v="40428.852777777778"/>
    <n v="0"/>
    <n v="762"/>
    <d v="2010-09-12T00:00:00"/>
    <n v="0"/>
    <x v="3000"/>
  </r>
  <r>
    <n v="3041"/>
    <n v="1"/>
    <x v="736"/>
    <x v="2"/>
    <s v="&lt;p&gt;@Chandoo, You can make a named range with =Table1[Month] and then use the named range in your validation._x000a_&lt;/p&gt;_x000a_"/>
    <d v="2010-09-12T06:41:45"/>
    <n v="0"/>
    <x v="8"/>
    <x v="1"/>
    <b v="1"/>
    <x v="1"/>
    <n v="1"/>
    <n v="40428.852777777778"/>
    <n v="4.4262152777810115"/>
    <n v="763"/>
    <d v="2010-09-12T00:00:00"/>
    <s v="Henrique Carvalho"/>
    <x v="3001"/>
  </r>
  <r>
    <n v="3042"/>
    <n v="1"/>
    <x v="748"/>
    <x v="478"/>
    <s v="&lt;p&gt;Can a Macroe be used in a IF formula and if so how is it writen. Thanks._x000a_&lt;/p&gt;_x000a_"/>
    <d v="2010-09-12T13:08:46"/>
    <n v="0"/>
    <x v="0"/>
    <x v="0"/>
    <b v="0"/>
    <x v="0"/>
    <n v="1"/>
    <n v="40433.547222222223"/>
    <n v="0"/>
    <n v="763"/>
    <d v="2010-09-12T00:00:00"/>
    <n v="0"/>
    <x v="3002"/>
  </r>
  <r>
    <n v="3043"/>
    <n v="1"/>
    <x v="748"/>
    <x v="2"/>
    <s v="&lt;p&gt;wrbrown&lt;br /&gt;_x000a_This can't be done as you suggest.&lt;/p&gt;_x000a_&lt;p&gt;But you have 2 options&lt;/p&gt;_x000a_&lt;p&gt;1. Write a function which will do what you want&lt;br /&gt;_x000a_2. Write a Macro which watches a cells value and then does something&lt;br /&gt;_x000a_ You do this by using the worksheet's Change event which can monitor a Target Cell and checking a value and running some code or another macro if required_x000a_&lt;/p&gt;_x000a_"/>
    <d v="2010-09-12T13:59:07"/>
    <n v="0"/>
    <x v="1"/>
    <x v="1"/>
    <b v="1"/>
    <x v="1"/>
    <n v="1"/>
    <n v="40433.547222222223"/>
    <n v="3.5497685181326233E-2"/>
    <n v="764"/>
    <d v="2010-09-12T00:00:00"/>
    <s v="wrbrown"/>
    <x v="3003"/>
  </r>
  <r>
    <n v="3044"/>
    <n v="1"/>
    <x v="749"/>
    <x v="485"/>
    <s v="&lt;p&gt;Hi&lt;/p&gt;_x000a_&lt;p&gt;I am new to this forum.&lt;/p&gt;_x000a_&lt;p&gt;I want to make a comparison between different columns of a single spread-sheet in the following manner:&lt;/p&gt;_x000a_&lt;p&gt;Column B &amp;amp; G&lt;br /&gt;_x000a_Column C &amp;amp; H&lt;/p&gt;_x000a_&lt;p&gt;I want to draw a single chart as a result of this comparison between different columns.&lt;/p&gt;_x000a_&lt;p&gt;Can anybody please guide me how to do it.&lt;/p&gt;_x000a_&lt;p&gt;Regards_x000a_&lt;/p&gt;_x000a_"/>
    <d v="2010-09-12T14:00:08"/>
    <n v="0"/>
    <x v="0"/>
    <x v="0"/>
    <b v="0"/>
    <x v="0"/>
    <n v="1"/>
    <n v="40433.583333333336"/>
    <n v="0"/>
    <n v="764"/>
    <d v="2010-09-12T00:00:00"/>
    <n v="0"/>
    <x v="3004"/>
  </r>
  <r>
    <n v="3045"/>
    <n v="1"/>
    <x v="749"/>
    <x v="2"/>
    <s v="&lt;p&gt;Can you tell us what sort of data is in each Column?&lt;br /&gt;_x000a_and How do you want to compare the columns&lt;br /&gt;_x000a_When you say between columns B&amp;amp;G, C&amp;amp;H&lt;br /&gt;_x000a_Do you want to Chart B vs G or B divide G plotted against something else&lt;br /&gt;_x000a_Do you want 2 lines on the chart or just 1?_x000a_&lt;/p&gt;_x000a_"/>
    <d v="2010-09-12T14:10:08"/>
    <n v="0"/>
    <x v="1"/>
    <x v="1"/>
    <b v="1"/>
    <x v="1"/>
    <n v="1"/>
    <n v="40433.583333333336"/>
    <n v="7.0370370376622304E-3"/>
    <n v="765"/>
    <d v="2010-09-12T00:00:00"/>
    <s v="virtualized"/>
    <x v="3005"/>
  </r>
  <r>
    <n v="3046"/>
    <n v="1"/>
    <x v="747"/>
    <x v="458"/>
    <s v="&lt;p&gt;Hui - that is an excellent solution, thank you for your assistance.&lt;/p&gt;_x000a_&lt;p&gt;I did manage a long winded work-around but this is a far better result. Thank you._x000a_&lt;/p&gt;_x000a_"/>
    <d v="2010-09-12T14:27:47"/>
    <n v="0"/>
    <x v="2"/>
    <x v="0"/>
    <b v="1"/>
    <x v="0"/>
    <n v="1"/>
    <n v="40432.698611111111"/>
    <n v="0"/>
    <n v="765"/>
    <d v="2010-09-12T00:00:00"/>
    <n v="0"/>
    <x v="3006"/>
  </r>
  <r>
    <n v="3047"/>
    <n v="1"/>
    <x v="747"/>
    <x v="2"/>
    <s v="&lt;p&gt;I noted after I posted that you have a pre 2007 file.&lt;br /&gt;_x000a_The instructions won't work word for word but the general intent will still make it work, just the menus will look diferent_x000a_&lt;/p&gt;_x000a_"/>
    <d v="2010-09-12T14:39:48"/>
    <n v="0"/>
    <x v="3"/>
    <x v="1"/>
    <b v="1"/>
    <x v="1"/>
    <n v="1"/>
    <n v="40432.698611111111"/>
    <n v="0.91236111111356877"/>
    <n v="766"/>
    <d v="2010-09-12T00:00:00"/>
    <s v="Larph"/>
    <x v="3007"/>
  </r>
  <r>
    <n v="3048"/>
    <n v="1"/>
    <x v="747"/>
    <x v="458"/>
    <s v="&lt;p&gt;Hi Hui&lt;/p&gt;_x000a_&lt;p&gt;I've implemented your suggestion and it seems to work well apart from a couple of rows where it doesn't seem to register.&lt;/p&gt;_x000a_&lt;p&gt;I've checked the conditional formatting formula and made sure that the formula relates to the end dates, but there are a few odd ones there that won't register. Any ideas?&lt;/p&gt;_x000a_&lt;p&gt;(For example, row 21).&lt;/p&gt;_x000a_&lt;p&gt;http://www.mediafire.com/file/4x8wgfd3n3mdq3n/Contracts%20v5.5.xls_x000a_&lt;/p&gt;_x000a_"/>
    <d v="2010-09-12T15:18:43"/>
    <n v="0"/>
    <x v="4"/>
    <x v="0"/>
    <b v="1"/>
    <x v="0"/>
    <n v="1"/>
    <n v="40432.698611111111"/>
    <n v="0"/>
    <n v="766"/>
    <d v="2010-09-12T00:00:00"/>
    <n v="0"/>
    <x v="3008"/>
  </r>
  <r>
    <n v="3049"/>
    <n v="1"/>
    <x v="750"/>
    <x v="313"/>
    <s v="&lt;p&gt;I've been going through the KPI dashboard tutorial (http://chandoo.org/wp/2008/08/20/create-kpi-dashboards-excel-1/).  I'm at the part where we're adding in the bar charts.  I'm pretty sure I'm not going to even attempt the Peltier conditionally formatted quadruple axis charts of doom, but just for learning:  &lt;/p&gt;_x000a_&lt;p&gt;is there a way to set no fill/transparent charts in excel 03?_x000a_&lt;/p&gt;_x000a_"/>
    <d v="2010-09-12T16:24:43"/>
    <n v="0"/>
    <x v="0"/>
    <x v="0"/>
    <b v="0"/>
    <x v="0"/>
    <n v="1"/>
    <n v="40433.683333333334"/>
    <n v="0"/>
    <n v="766"/>
    <d v="2010-09-12T00:00:00"/>
    <n v="0"/>
    <x v="3009"/>
  </r>
  <r>
    <n v="3050"/>
    <n v="1"/>
    <x v="750"/>
    <x v="313"/>
    <s v="&lt;p&gt;By the way:  &lt;/p&gt;_x000a_&lt;p&gt;The KPI dashes are a great way to get to know the offset formula as well as a little bit about form controls...._x000a_&lt;/p&gt;_x000a_"/>
    <d v="2010-09-12T16:26:25"/>
    <n v="0"/>
    <x v="1"/>
    <x v="0"/>
    <b v="1"/>
    <x v="0"/>
    <n v="1"/>
    <n v="40433.683333333334"/>
    <n v="0"/>
    <n v="766"/>
    <d v="2010-09-12T00:00:00"/>
    <n v="0"/>
    <x v="3010"/>
  </r>
  <r>
    <n v="3051"/>
    <n v="1"/>
    <x v="749"/>
    <x v="485"/>
    <s v="&lt;p&gt;Hi&lt;/p&gt;_x000a_&lt;p&gt;Thank You for the reply.&lt;/p&gt;_x000a_&lt;p&gt;I want to have 2 comparisons on the same chart like i mentioned above:&lt;/p&gt;_x000a_&lt;p&gt;Column B &amp;amp; G&lt;br /&gt;_x000a_Column C &amp;amp; H&lt;/p&gt;_x000a_&lt;p&gt;The comparison will be between columns B &amp;amp; G, and C &amp;amp; H (no divisions or any other arithmetic operation)&lt;/p&gt;_x000a_&lt;p&gt;It would be good if i can send you some sample data in attachment in your email and then explain you.&lt;/p&gt;_x000a_&lt;p&gt;Please tell me if it is possible?&lt;/p&gt;_x000a_&lt;p&gt;Regards_x000a_&lt;/p&gt;_x000a_"/>
    <d v="2010-09-12T19:46:02"/>
    <n v="0"/>
    <x v="2"/>
    <x v="0"/>
    <b v="1"/>
    <x v="0"/>
    <n v="1"/>
    <n v="40433.583333333336"/>
    <n v="0"/>
    <n v="766"/>
    <d v="2010-09-12T00:00:00"/>
    <n v="0"/>
    <x v="3011"/>
  </r>
  <r>
    <n v="3052"/>
    <n v="1"/>
    <x v="749"/>
    <x v="2"/>
    <s v="&lt;p&gt;I have put a chart here&lt;br /&gt;_x000a_http://rapidshare.com/files/418710234/Virtualised_Chart.xlsx.html&lt;br /&gt;_x000a_The first question I asked above was what type of data do you have which you didn't answer&lt;br /&gt;_x000a_If the data in B&amp;amp;C is Dates or Text this type of chart may not help you&lt;/p&gt;_x000a_&lt;p&gt;It is always a lot easier if you provide the data and we can then answer your questions without wasting time going in wrong directions from having too little data&lt;br /&gt;_x000a_You can post file using some of the free upload sites listed here:&lt;br /&gt;_x000a_http://chandoo.org/forums/topic/posting-a-sample-workbook_x000a_&lt;/p&gt;_x000a_"/>
    <d v="2010-09-12T23:59:24"/>
    <n v="0"/>
    <x v="3"/>
    <x v="1"/>
    <b v="1"/>
    <x v="1"/>
    <n v="1"/>
    <n v="40433.583333333336"/>
    <n v="0.41624999999476131"/>
    <n v="767"/>
    <d v="2010-09-12T00:00:00"/>
    <s v="virtualized"/>
    <x v="3012"/>
  </r>
  <r>
    <n v="3053"/>
    <n v="2"/>
    <x v="751"/>
    <x v="486"/>
    <s v="&lt;p&gt;Hello Chandoo,&lt;/p&gt;_x000a_&lt;p&gt;Could you please suggest me the best/automated way to publish dashboards in the mail items. I want to publish charts/tables on week on week basis and need to send it to distribution list as visual dashboard in emails. Please suggest._x000a_&lt;/p&gt;_x000a_"/>
    <d v="2010-09-13T07:07:18"/>
    <n v="0"/>
    <x v="0"/>
    <x v="0"/>
    <b v="0"/>
    <x v="0"/>
    <n v="2"/>
    <n v="40434.296527777777"/>
    <n v="0"/>
    <n v="767"/>
    <d v="2010-09-13T00:00:00"/>
    <n v="0"/>
    <x v="3013"/>
  </r>
  <r>
    <n v="3054"/>
    <n v="2"/>
    <x v="532"/>
    <x v="486"/>
    <s v="&lt;p&gt;I would prefer Thermometer, Speedometer charts in the gallery._x000a_&lt;/p&gt;_x000a_"/>
    <d v="2010-09-13T08:59:29"/>
    <n v="0"/>
    <x v="3"/>
    <x v="0"/>
    <b v="1"/>
    <x v="0"/>
    <n v="2"/>
    <n v="40346.998611111114"/>
    <n v="0"/>
    <n v="767"/>
    <d v="2010-09-13T00:00:00"/>
    <n v="0"/>
    <x v="3014"/>
  </r>
  <r>
    <n v="3055"/>
    <n v="1"/>
    <x v="728"/>
    <x v="474"/>
    <s v="&lt;p&gt;Thanks Hui.  I've managed to get a working version by performing a SUMIF based on Contract Number (Col A) and storing this as a new ROW for each contract and then use the date comparison functions to work out the two values (it actually helps to see the contract line details as a summary in any case).  I also needed to create a monthly view so have an interim table that calculates the monthly contribution per individual line.&lt;/p&gt;_x000a_&lt;p&gt;That said I will take a look at your suggestion above and learn more about Sumproduct as it looks hugely powerful.&lt;/p&gt;_x000a_&lt;p&gt;:0)_x000a_&lt;/p&gt;_x000a_"/>
    <d v="2010-09-13T09:13:55"/>
    <n v="0"/>
    <x v="7"/>
    <x v="0"/>
    <b v="1"/>
    <x v="0"/>
    <n v="2"/>
    <n v="40422.551388888889"/>
    <n v="0"/>
    <n v="767"/>
    <d v="2010-09-13T00:00:00"/>
    <n v="0"/>
    <x v="3015"/>
  </r>
  <r>
    <n v="3056"/>
    <n v="1"/>
    <x v="750"/>
    <x v="2"/>
    <s v="&lt;p&gt;dan_l&lt;br /&gt;_x000a_To set No Fill/Transparent in Excel 2003 and before&lt;br /&gt;_x000a_Select the Chart Area and set the Fill Color to None&lt;br /&gt;_x000a_select the Plot Area and set the Fill Color to None_x000a_&lt;/p&gt;_x000a_"/>
    <d v="2010-09-13T09:26:58"/>
    <n v="0"/>
    <x v="2"/>
    <x v="1"/>
    <b v="1"/>
    <x v="1"/>
    <n v="2"/>
    <n v="40433.683333333334"/>
    <n v="0.71039351851504762"/>
    <n v="768"/>
    <d v="2010-09-13T00:00:00"/>
    <s v="dan_l"/>
    <x v="3016"/>
  </r>
  <r>
    <n v="3057"/>
    <n v="1"/>
    <x v="752"/>
    <x v="487"/>
    <s v="&lt;p&gt;Hi,&lt;/p&gt;_x000a_&lt;p&gt;I have a list of data (columns A to F), where the value of A changes without a set pattern and I need to change background color the rows on the &quot;breaks&quot; on the values of column A. So the end-result should be a variant of alternating colors, but not on every second or third row.&lt;/p&gt;_x000a_&lt;p&gt;Col A&lt;br /&gt;_x000a_A&lt;br /&gt;_x000a_A&lt;br /&gt;_x000a_A&lt;br /&gt;_x000a_B&lt;br /&gt;_x000a_B&lt;br /&gt;_x000a_C&lt;br /&gt;_x000a_C&lt;br /&gt;_x000a_C&lt;br /&gt;_x000a_C&lt;br /&gt;_x000a_D&lt;br /&gt;_x000a_E&lt;br /&gt;_x000a_E&lt;br /&gt;_x000a_F&lt;/p&gt;_x000a_&lt;p&gt;Row 1-3 grey, row 4-5 white, row 6-9 grey, row 10 white, row 11-12 grey, row 13 white.&lt;/p&gt;_x000a_&lt;p&gt;I have tried to read through all postings of CF, alternate coloring, countif's etc. but none seem to address this problem. &lt;/p&gt;_x000a_&lt;p&gt;How can this be accomplished?_x000a_&lt;/p&gt;_x000a_"/>
    <d v="2010-09-13T11:42:33"/>
    <n v="0"/>
    <x v="0"/>
    <x v="0"/>
    <b v="0"/>
    <x v="0"/>
    <n v="2"/>
    <n v="40434.487500000003"/>
    <n v="0"/>
    <n v="768"/>
    <d v="2010-09-13T00:00:00"/>
    <n v="0"/>
    <x v="3017"/>
  </r>
  <r>
    <n v="3058"/>
    <n v="1"/>
    <x v="752"/>
    <x v="0"/>
    <s v="&lt;p&gt;very interesting problem...&lt;/p&gt;_x000a_&lt;p&gt;assuming your data is in A2:A14, in column B (I could not figure out a way without helper columns), write =IF(A2=A1,B1,NOT(B1))&lt;/p&gt;_x000a_&lt;p&gt;This gives you a bunch of trues and falses. Now, select A2:A14 and format using values in column B (if B2=true set gray color, else it will be no-fill).&lt;/p&gt;_x000a_&lt;p&gt;hth_x000a_&lt;/p&gt;_x000a_"/>
    <d v="2010-09-13T11:53:22"/>
    <n v="0"/>
    <x v="1"/>
    <x v="0"/>
    <b v="1"/>
    <x v="0"/>
    <n v="2"/>
    <n v="40434.487500000003"/>
    <n v="0"/>
    <n v="768"/>
    <d v="2010-09-13T00:00:00"/>
    <n v="0"/>
    <x v="3018"/>
  </r>
  <r>
    <n v="3059"/>
    <n v="1"/>
    <x v="750"/>
    <x v="0"/>
    <s v="&lt;p&gt;@dan_l... microsoft wouldnt want us to do this in one step. As Hui pointed, you need to set chart area and plot area both to fill -&amp;gt; none to get this work. I would suggest creating a chart template out of this (while at it, remove the darned auto-font-scaling thingie and do some other formatting stuff) so that you can easily insert charts that are ready to go._x000a_&lt;/p&gt;_x000a_"/>
    <d v="2010-09-13T11:59:23"/>
    <n v="0"/>
    <x v="3"/>
    <x v="0"/>
    <b v="1"/>
    <x v="0"/>
    <n v="2"/>
    <n v="40433.683333333334"/>
    <n v="0"/>
    <n v="768"/>
    <d v="2010-09-13T00:00:00"/>
    <n v="0"/>
    <x v="3019"/>
  </r>
  <r>
    <n v="3060"/>
    <n v="1"/>
    <x v="750"/>
    <x v="313"/>
    <s v="&lt;p&gt;-----&lt;br /&gt;_x000a_microsoft wouldnt want us to do this in one step.&lt;br /&gt;_x000a_-----&lt;/p&gt;_x000a_&lt;p&gt;Naturally:)&lt;/p&gt;_x000a_&lt;p&gt;Did I mention I tried Windows 7?  Best MS operating system in the last 10 years.  No no, really.  And then I deleted the partition.  Seriously.  &lt;/p&gt;_x000a_&lt;p&gt;I'll give this a shot.  That scrollable KPI tutorial really is a lot of fun._x000a_&lt;/p&gt;_x000a_"/>
    <d v="2010-09-13T12:23:18"/>
    <n v="0"/>
    <x v="4"/>
    <x v="0"/>
    <b v="1"/>
    <x v="0"/>
    <n v="2"/>
    <n v="40433.683333333334"/>
    <n v="0"/>
    <n v="768"/>
    <d v="2010-09-13T00:00:00"/>
    <n v="0"/>
    <x v="3020"/>
  </r>
  <r>
    <n v="3061"/>
    <n v="1"/>
    <x v="752"/>
    <x v="121"/>
    <s v="&lt;p&gt;If you really have A,B,C,D etc in column A (but that is probably not the case), you could use:&lt;br /&gt;_x000a_=MOD(CHAR(A2);2)=0 as formula for the conditional format.&lt;br /&gt;_x000a_Maybe there is a similar option for your real data?_x000a_&lt;/p&gt;_x000a_"/>
    <d v="2010-09-13T13:02:33"/>
    <n v="0"/>
    <x v="2"/>
    <x v="0"/>
    <b v="1"/>
    <x v="0"/>
    <n v="2"/>
    <n v="40434.487500000003"/>
    <n v="0"/>
    <n v="768"/>
    <d v="2010-09-13T00:00:00"/>
    <n v="0"/>
    <x v="3021"/>
  </r>
  <r>
    <n v="3062"/>
    <n v="1"/>
    <x v="752"/>
    <x v="2"/>
    <s v="&lt;p&gt;TessaES&lt;br /&gt;_x000a_Do you mean&lt;br /&gt;_x000a_=Mod(Char($A2),2)=0&lt;br /&gt;_x000a_&amp;amp;&lt;br /&gt;_x000a_=Mod(Char($A2),2)=1&lt;/p&gt;_x000a_&lt;p&gt;of course this only applies if the characters Char values alternate even odd etc_x000a_&lt;/p&gt;_x000a_"/>
    <d v="2010-09-13T13:40:29"/>
    <n v="0"/>
    <x v="3"/>
    <x v="1"/>
    <b v="1"/>
    <x v="1"/>
    <n v="2"/>
    <n v="40434.487500000003"/>
    <n v="8.2280092588916887E-2"/>
    <n v="769"/>
    <d v="2010-09-13T00:00:00"/>
    <s v="beerpiece"/>
    <x v="3022"/>
  </r>
  <r>
    <n v="3063"/>
    <n v="1"/>
    <x v="750"/>
    <x v="313"/>
    <s v="&lt;p&gt;Ok.  I lied.  I'm trying to do the peltier combo charts of doom.  I'm trying to get them to work in 07 (I have 07 at home, 03 at work).  &lt;/p&gt;_x000a_&lt;p&gt;What are the steps for adding the line series to a bar chart?  I've got:&lt;/p&gt;_x000a_&lt;p&gt;1.  Plot both series (though, in this case, there's actually 3, but you know what I mean)&lt;br /&gt;_x000a_2.  Change chart type on the series you want to appear as the line.  Make it a scatter.&lt;br /&gt;_x000a_3.  ??????&lt;/p&gt;_x000a_&lt;p&gt;I have the entire series showing as '5' for the purposes of learning.  I want it to appear vertical across the bars.  Instead, it goes horizontal and the effect is lost._x000a_&lt;/p&gt;_x000a_"/>
    <d v="2010-09-13T13:55:16"/>
    <n v="0"/>
    <x v="5"/>
    <x v="0"/>
    <b v="1"/>
    <x v="0"/>
    <n v="2"/>
    <n v="40433.683333333334"/>
    <n v="0"/>
    <n v="769"/>
    <d v="2010-09-13T00:00:00"/>
    <n v="0"/>
    <x v="3023"/>
  </r>
  <r>
    <n v="3064"/>
    <n v="1"/>
    <x v="750"/>
    <x v="2"/>
    <s v="&lt;p&gt;I assume you want the Scatter chart on a secondary X Axis (up top)&lt;br /&gt;_x000a_With the line (scatter) selected&lt;br /&gt;_x000a_Goto Chart Tools, Axis, Secondary Horizontal Axis and select an option&lt;/p&gt;_x000a_&lt;p&gt;Now exactly which problem is the &quot;Peltier combo charts of doom&quot; ?_x000a_&lt;/p&gt;_x000a_"/>
    <d v="2010-09-13T14:36:06"/>
    <n v="0"/>
    <x v="6"/>
    <x v="1"/>
    <b v="1"/>
    <x v="1"/>
    <n v="2"/>
    <n v="40433.683333333334"/>
    <n v="0.92506944444176042"/>
    <n v="770"/>
    <d v="2010-09-13T00:00:00"/>
    <s v="dan_l"/>
    <x v="3024"/>
  </r>
  <r>
    <n v="3065"/>
    <n v="1"/>
    <x v="752"/>
    <x v="488"/>
    <s v="&lt;p&gt;Hui,&lt;/p&gt;_x000a_&lt;p&gt;In some parts of the world, semi-colon is a list separator, not comma._x000a_&lt;/p&gt;_x000a_"/>
    <d v="2010-09-13T15:17:59"/>
    <n v="0"/>
    <x v="4"/>
    <x v="0"/>
    <b v="1"/>
    <x v="0"/>
    <n v="2"/>
    <n v="40434.487500000003"/>
    <n v="0"/>
    <n v="770"/>
    <d v="2010-09-13T00:00:00"/>
    <n v="0"/>
    <x v="3025"/>
  </r>
  <r>
    <n v="3066"/>
    <n v="1"/>
    <x v="752"/>
    <x v="488"/>
    <s v="&lt;p&gt;A solution without helper columns&lt;/p&gt;_x000a_&lt;p&gt;=MOD(SUMPRODUCT(($A$1:$A1&amp;lt;&amp;gt;&quot;&quot;)/COUNTIF($A$1:$A1,$A$1:$A1&amp;amp;&quot;&quot;)),2)=0_x000a_&lt;/p&gt;_x000a_"/>
    <d v="2010-09-13T15:19:19"/>
    <n v="0"/>
    <x v="5"/>
    <x v="0"/>
    <b v="1"/>
    <x v="0"/>
    <n v="2"/>
    <n v="40434.487500000003"/>
    <n v="0"/>
    <n v="770"/>
    <d v="2010-09-13T00:00:00"/>
    <n v="0"/>
    <x v="3026"/>
  </r>
  <r>
    <n v="3067"/>
    <n v="1"/>
    <x v="752"/>
    <x v="489"/>
    <s v="&lt;p&gt;A simple way of doing this is:&lt;/p&gt;_x000a_&lt;p&gt;=MOD(SUMPRODUCT(--(($A$1:$A1=$A$2:$A2)=FALSE)),2)&lt;/p&gt;_x000a_&lt;p&gt;...but you must select row 2 and down before entering this conditional formatting formula.&lt;/p&gt;_x000a_&lt;p&gt;DO NOT INCLUDE ANY CONDITIONAL FORMATTING FOR ROW 1._x000a_&lt;/p&gt;_x000a_"/>
    <d v="2010-09-13T16:36:36"/>
    <n v="0"/>
    <x v="6"/>
    <x v="0"/>
    <b v="1"/>
    <x v="0"/>
    <n v="2"/>
    <n v="40434.487500000003"/>
    <n v="0"/>
    <n v="770"/>
    <d v="2010-09-13T00:00:00"/>
    <n v="0"/>
    <x v="3027"/>
  </r>
  <r>
    <n v="3068"/>
    <n v="1"/>
    <x v="750"/>
    <x v="313"/>
    <s v="&lt;p&gt;Hmmm.  I can't seem to switch the axis.  If I go into series properties, the option to assign it from a primary to a secondary is grayed out.  Playing with the axis menu on the ribbon doesn't seem to do much......_x000a_&lt;/p&gt;_x000a_"/>
    <d v="2010-09-14T06:44:11"/>
    <n v="0"/>
    <x v="7"/>
    <x v="0"/>
    <b v="1"/>
    <x v="0"/>
    <n v="3"/>
    <n v="40433.683333333334"/>
    <n v="0"/>
    <n v="770"/>
    <d v="2010-09-14T00:00:00"/>
    <n v="0"/>
    <x v="3028"/>
  </r>
  <r>
    <n v="3069"/>
    <n v="1"/>
    <x v="750"/>
    <x v="313"/>
    <s v="&lt;p&gt;ahhh, nm I figured it out.  turns out, I suck.  Had the x/y reversed._x000a_&lt;/p&gt;_x000a_"/>
    <d v="2010-09-14T06:49:46"/>
    <n v="0"/>
    <x v="8"/>
    <x v="0"/>
    <b v="1"/>
    <x v="0"/>
    <n v="3"/>
    <n v="40433.683333333334"/>
    <n v="0"/>
    <n v="770"/>
    <d v="2010-09-14T00:00:00"/>
    <n v="0"/>
    <x v="3029"/>
  </r>
  <r>
    <n v="3070"/>
    <n v="1"/>
    <x v="753"/>
    <x v="490"/>
    <s v="&lt;p&gt;Hi,&lt;br /&gt;_x000a_I have a drop down box with 4 scenarios that relate to occupancy rates over a fifteen year period. The scenarios are as follows, current, best case, worst case and custom.&lt;br /&gt;_x000a_The first three are easy enough through a combination of the if and vlookup functions.&lt;br /&gt;_x000a_How do I go about allowing for the user to input his own values into the occupancy rates if he chooses &quot;custom&quot; from the drop down box.&lt;/p&gt;_x000a_&lt;p&gt;This is what I have managed for the first three options except for the last option.&lt;br /&gt;_x000a_=IF(J7=1,VLOOKUP(J17,Occup_LU!H13:I27,2),IF(J7=2,VLOOKUP(J17,Occup_LU!K13:L27,2),IF(J7=3,VLOOKUP(J17,Occup_LU!N13:O27,2),IF J7=4,???????????????????)))&lt;/p&gt;_x000a_&lt;p&gt;Regards_x000a_&lt;/p&gt;_x000a_"/>
    <d v="2010-09-14T08:08:33"/>
    <n v="0"/>
    <x v="0"/>
    <x v="0"/>
    <b v="0"/>
    <x v="0"/>
    <n v="3"/>
    <n v="40435.338888888888"/>
    <n v="0"/>
    <n v="770"/>
    <d v="2010-09-14T00:00:00"/>
    <n v="0"/>
    <x v="3030"/>
  </r>
  <r>
    <n v="3072"/>
    <n v="1"/>
    <x v="754"/>
    <x v="371"/>
    <s v="&lt;p&gt;Hi&lt;/p&gt;_x000a_&lt;p&gt;I was reading, and now implementing, the article about improving in-cell charts with negative values. I've run in to a problem.&lt;/p&gt;_x000a_&lt;p&gt;When I apply the formula used in the downloadable sheet, it does not show up my small % values. I've therefore tested with some other % values and only begin to see the bar appear when I get near +/- 200% (or above/below).&lt;/p&gt;_x000a_&lt;p&gt;What do I need to do to this formula to make values like &lt;strong&gt;-4.65%; 6%, 19%; -16%&lt;/strong&gt; appear?&lt;/p&gt;_x000a_&lt;p&gt;&lt;strong&gt; =IF($W3&amp;gt;0,REPT($Y$2,ROUND($W3/2,1)),REPT($Y$2,ROUND(-$W3/2,1))) &lt;/strong&gt;&lt;/p&gt;_x000a_&lt;p&gt;Any pointers/advice greatly appreciated.&lt;/p&gt;_x000a_&lt;p&gt;Michael.&lt;/p&gt;_x000a_&lt;p&gt;P.S. I had originally posted this question at the bottom of the original post, but realised later that it might not be the best place to do it. Apologies for the double posting._x000a_&lt;/p&gt;_x000a_"/>
    <d v="2010-09-14T10:02:22"/>
    <n v="0"/>
    <x v="0"/>
    <x v="0"/>
    <b v="0"/>
    <x v="0"/>
    <n v="3"/>
    <n v="40435.418055555558"/>
    <n v="0"/>
    <n v="770"/>
    <d v="2010-09-14T00:00:00"/>
    <n v="0"/>
    <x v="3031"/>
  </r>
  <r>
    <n v="3073"/>
    <n v="1"/>
    <x v="754"/>
    <x v="371"/>
    <s v="&lt;p&gt;UPDATE - found the answer: &lt;/p&gt;_x000a_&lt;p&gt;Realised that I should have been using * and not /. The formula now contains...W$3*50,1...and I'm seeing results.&lt;/p&gt;_x000a_&lt;p&gt;Thanks&lt;br /&gt;_x000a_mike._x000a_&lt;/p&gt;_x000a_"/>
    <d v="2010-09-14T10:09:00"/>
    <n v="0"/>
    <x v="1"/>
    <x v="0"/>
    <b v="1"/>
    <x v="0"/>
    <n v="3"/>
    <n v="40435.418055555558"/>
    <n v="0"/>
    <n v="770"/>
    <d v="2010-09-14T00:00:00"/>
    <n v="0"/>
    <x v="3032"/>
  </r>
  <r>
    <n v="3074"/>
    <n v="1"/>
    <x v="753"/>
    <x v="2"/>
    <s v="&lt;p&gt;Rodrigo&lt;br /&gt;_x000a_2 points here&lt;br /&gt;_x000a_1. You have define 3 separate areas for the Current, Best and worst cases, what other cases have you predefined?&lt;br /&gt;_x000a_2. Instead of having a separate lookup range ie: &lt;strong&gt;H13&lt;/strong&gt;:I27 and &lt;strong&gt;K13&lt;/strong&gt;:L27 can you rearrange your data to have a common first column? Then you could do something like&lt;br /&gt;_x000a_=VLOOKUP(B7,Occup_LU!H13:Q27,choose(B8,2,3,4,5)) and simplify and replace the entire formula&lt;br /&gt;_x000a_Where B8 will give you the chance to pick columns 2,3,4,5 etc from the range H13:Q27&lt;br /&gt;_x000a_I have used B8 instead of your J7&lt;br /&gt;_x000a_and B7 instead of your J17 as they need to be out of the data range_x000a_&lt;/p&gt;_x000a_"/>
    <d v="2010-09-14T12:51:00"/>
    <n v="0"/>
    <x v="1"/>
    <x v="1"/>
    <b v="1"/>
    <x v="1"/>
    <n v="3"/>
    <n v="40435.338888888888"/>
    <n v="0.19652777777810115"/>
    <n v="771"/>
    <d v="2010-09-14T00:00:00"/>
    <s v="Rodrigo"/>
    <x v="3033"/>
  </r>
  <r>
    <n v="3075"/>
    <n v="1"/>
    <x v="753"/>
    <x v="2"/>
    <s v="&lt;p&gt;Rodrigo&lt;br /&gt;_x000a_If you want to keep the same system of 2 columns of lookup with a blank column between you could try something like:&lt;br /&gt;_x000a_=VLOOKUP(J17,OFFSET(Occup_LU!E13:F27,0,J7*3),2)&lt;br /&gt;_x000a_That will allow you to have any number of scenarios of 2 columns with a blank column between them offset to the right&lt;br /&gt;_x000a_Make sure J7&amp;gt;0 and an Integer._x000a_&lt;/p&gt;_x000a_"/>
    <d v="2010-09-14T13:14:40"/>
    <n v="0"/>
    <x v="2"/>
    <x v="1"/>
    <b v="1"/>
    <x v="1"/>
    <n v="3"/>
    <n v="40435.338888888888"/>
    <n v="0.21296296296350192"/>
    <n v="772"/>
    <d v="2010-09-14T00:00:00"/>
    <s v="Rodrigo"/>
    <x v="3034"/>
  </r>
  <r>
    <n v="3076"/>
    <n v="1"/>
    <x v="755"/>
    <x v="438"/>
    <s v="&lt;p&gt;I need to look down column N6:N400 and find the top ten largest values and display each one.  For each top ten result I need to show the value from column A that is in the same row.&lt;/p&gt;_x000a_&lt;p&gt;I need two forumulas:&lt;br /&gt;_x000a_1. look down column N and find the top ten largest numbers and display each.&lt;br /&gt;_x000a_2. Look down column A and find the value associated with the above number(s) (same row) and display it. &lt;/p&gt;_x000a_&lt;p&gt;I need to account for ties, so that if the same number is listed twice, I don't see the first one listed multiple times._x000a_&lt;/p&gt;_x000a_"/>
    <d v="2010-09-14T15:57:45"/>
    <n v="0"/>
    <x v="0"/>
    <x v="0"/>
    <b v="0"/>
    <x v="0"/>
    <n v="3"/>
    <n v="40435.664583333331"/>
    <n v="0"/>
    <n v="772"/>
    <d v="2010-09-14T00:00:00"/>
    <n v="0"/>
    <x v="3035"/>
  </r>
  <r>
    <n v="3077"/>
    <n v="1"/>
    <x v="753"/>
    <x v="490"/>
    <s v="&lt;p&gt;Hi Hui, thanks for the post, the formula simplification works great. I have gone for the option of the common first column. &lt;/p&gt;_x000a_&lt;p&gt;Now to the part where the user wants to define his own occupancy rates, i.e. the custom scenario. How do i go about allowing the user to define his own occupancy rates for each year of the fifteen year period.&lt;br /&gt;_x000a_The first three scenarios are predefined, i.e. I have a current scenario with increases/decreases to determine the best and worst case scenarios. The custom scenario is totally up to the user with theoretical inputs from 0% to 100%.&lt;br /&gt;_x000a_If the user chooses the custom scenario, the year occupancy rate input cell must allow for a % input.&lt;/p&gt;_x000a_&lt;p&gt;Regards&lt;/p&gt;_x000a_&lt;p&gt;Rodrigo_x000a_&lt;/p&gt;_x000a_"/>
    <d v="2010-09-14T16:07:05"/>
    <n v="0"/>
    <x v="3"/>
    <x v="0"/>
    <b v="1"/>
    <x v="0"/>
    <n v="3"/>
    <n v="40435.338888888888"/>
    <n v="0"/>
    <n v="772"/>
    <d v="2010-09-14T00:00:00"/>
    <n v="0"/>
    <x v="3036"/>
  </r>
  <r>
    <n v="3078"/>
    <n v="1"/>
    <x v="755"/>
    <x v="438"/>
    <s v="&lt;p&gt;I am currently using the following formulas, but they do not account for ties and I cannot figure out how to account for them so that I don't get duplicate entries in the list that I am creating.&lt;/p&gt;_x000a_&lt;p&gt;For the number&lt;/p&gt;_x000a_&lt;p&gt;=LARGE(N6:N400,1)&lt;/p&gt;_x000a_&lt;p&gt;For the match&lt;/p&gt;_x000a_&lt;p&gt;=INDEX(A6:A400,MATCH(LARGE(N6:N400,1),N6:N400,0))_x000a_&lt;/p&gt;_x000a_"/>
    <d v="2010-09-14T16:10:10"/>
    <n v="0"/>
    <x v="1"/>
    <x v="0"/>
    <b v="1"/>
    <x v="0"/>
    <n v="3"/>
    <n v="40435.664583333331"/>
    <n v="0"/>
    <n v="772"/>
    <d v="2010-09-14T00:00:00"/>
    <n v="0"/>
    <x v="3037"/>
  </r>
  <r>
    <n v="3079"/>
    <n v="1"/>
    <x v="755"/>
    <x v="438"/>
    <s v="&lt;p&gt;Was able to figure it out using a different formula. Thanks!_x000a_&lt;/p&gt;_x000a_"/>
    <d v="2010-09-14T18:27:51"/>
    <n v="0"/>
    <x v="2"/>
    <x v="0"/>
    <b v="1"/>
    <x v="0"/>
    <n v="3"/>
    <n v="40435.664583333331"/>
    <n v="0"/>
    <n v="772"/>
    <d v="2010-09-14T00:00:00"/>
    <n v="0"/>
    <x v="3038"/>
  </r>
  <r>
    <n v="3080"/>
    <n v="1"/>
    <x v="755"/>
    <x v="2"/>
    <s v="&lt;p&gt;Not sure what you did but I would have added a very small number to each formula in each cell in column N&lt;br /&gt;_x000a_Like row()/1000000_x000a_&lt;/p&gt;_x000a_"/>
    <d v="2010-09-14T18:49:50"/>
    <n v="0"/>
    <x v="3"/>
    <x v="1"/>
    <b v="1"/>
    <x v="1"/>
    <n v="3"/>
    <n v="40435.664583333331"/>
    <n v="0.12002314814890269"/>
    <n v="773"/>
    <d v="2010-09-14T00:00:00"/>
    <s v="tpheath"/>
    <x v="3039"/>
  </r>
  <r>
    <n v="3081"/>
    <n v="1"/>
    <x v="756"/>
    <x v="491"/>
    <s v="&lt;p&gt;Hello. I am new to this site and really love it, good work Chandoo!&lt;br /&gt;_x000a_I ran into a very frustrating situation where I needed to simply offset the result of a vlookup down one row. I was under a deadline and had to re-work the entire sheet another way to get what I wanted.&lt;/p&gt;_x000a_&lt;p&gt;=vlookup(a3,'so and so sheet'!A1:D999,3,0) but I wanted the data from one cell below what was being returned&lt;/p&gt;_x000a_&lt;p&gt;I tried to place the offset formula within the vlookup telling it to return the offset rather than the column number(3). I also tried using an index match formula rather than a vlookup but no luck.&lt;/p&gt;_x000a_&lt;p&gt;This offset/vlookup tool would have saved me lots of time and impressed my boss. Can anyone help?  Oh, and by the way, I tried to copy and paste the sheet as an image on this post but I was not able to._x000a_&lt;/p&gt;_x000a_"/>
    <d v="2010-09-14T19:48:49"/>
    <n v="0"/>
    <x v="0"/>
    <x v="0"/>
    <b v="0"/>
    <x v="0"/>
    <n v="3"/>
    <n v="40435.824999999997"/>
    <n v="0"/>
    <n v="773"/>
    <d v="2010-09-14T00:00:00"/>
    <n v="0"/>
    <x v="3040"/>
  </r>
  <r>
    <n v="3082"/>
    <n v="1"/>
    <x v="756"/>
    <x v="2"/>
    <s v="&lt;p&gt;Josh&lt;/p&gt;_x000a_&lt;p&gt;I'd use a Index/Match combination like this&lt;br /&gt;_x000a_=+INDEX(A1:D999,MATCH(G8,A1:A999,0)+1,3)&lt;br /&gt;_x000a_Note that the match will find the matching row for the value in G8&lt;br /&gt;_x000a_and the +1 after that tells the Index to go down 1 extra row.&lt;br /&gt;_x000a_Change the Lookup value G8 to suit&lt;br /&gt;_x000a_The 3 at the end tells you which column to return a value from&lt;/p&gt;_x000a_&lt;p&gt;Chandoo.org doesn't allow oposting of files or pics but you can share these files by posting on a free web site and then sharing the link&lt;br /&gt;_x000a_Have a read of: http://chandoo.org/forums/topic/posting-a-sample-workbook_x000a_&lt;/p&gt;_x000a_"/>
    <d v="2010-09-14T23:43:10"/>
    <n v="0"/>
    <x v="1"/>
    <x v="1"/>
    <b v="1"/>
    <x v="1"/>
    <n v="3"/>
    <n v="40435.824999999997"/>
    <n v="0.16331018519122154"/>
    <n v="774"/>
    <d v="2010-09-14T00:00:00"/>
    <s v="Josh"/>
    <x v="3041"/>
  </r>
  <r>
    <n v="3083"/>
    <n v="1"/>
    <x v="756"/>
    <x v="488"/>
    <s v="&lt;p&gt;Why would you not just use&lt;/p&gt;_x000a_&lt;p&gt;=INDEX(C:C ,MATCH(G8,A1:A999,0)+1)_x000a_&lt;/p&gt;_x000a_"/>
    <d v="2010-09-14T23:47:53"/>
    <n v="0"/>
    <x v="2"/>
    <x v="0"/>
    <b v="1"/>
    <x v="0"/>
    <n v="3"/>
    <n v="40435.824999999997"/>
    <n v="0"/>
    <n v="774"/>
    <d v="2010-09-14T00:00:00"/>
    <n v="0"/>
    <x v="3042"/>
  </r>
  <r>
    <n v="3084"/>
    <n v="1"/>
    <x v="756"/>
    <x v="2"/>
    <s v="&lt;p&gt;You can use that form&lt;br /&gt;_x000a_I prefer the longer version as it allows you to interactively change the column you are returning values from by replacing the ,3) with a reference ,H8) where H8 can be linked to a Combo Box or Slider etc_x000a_&lt;/p&gt;_x000a_"/>
    <d v="2010-09-15T00:21:52"/>
    <n v="0"/>
    <x v="3"/>
    <x v="1"/>
    <b v="1"/>
    <x v="1"/>
    <n v="4"/>
    <n v="40435.824999999997"/>
    <n v="0.190185185187147"/>
    <n v="775"/>
    <d v="2010-09-15T00:00:00"/>
    <s v="Josh"/>
    <x v="3043"/>
  </r>
  <r>
    <n v="3085"/>
    <n v="1"/>
    <x v="757"/>
    <x v="492"/>
    <s v="&lt;p&gt;Hi Chandoo,&lt;/p&gt;_x000a_&lt;p&gt;I have a problem in removing duplicates of Positive &amp;amp; negative signs in a same column. There will be only one positive &amp;amp; one negative with same amount. More than one in either of the positive &amp;amp; negatives are not possible. A sample of my worksheet goes like this...&lt;/p&gt;_x000a_&lt;p&gt;Cell    Type      Amount&lt;br /&gt;_x000a_A2      Debit     3.25&lt;br /&gt;_x000a_A3      Debit     6.58&lt;br /&gt;_x000a_A4      Debit     27063.99&lt;br /&gt;_x000a_A5      Credit    -4369.93&lt;br /&gt;_x000a_A6      Credit    -307.83&lt;br /&gt;_x000a_A7      Credit    -27063.99&lt;/p&gt;_x000a_&lt;p&gt;In the above sample, I need to remove only the matching positive &amp;amp; negative numbers. Meaning, Cell numbers A4 &amp;amp; A7 should be deleted and only rest of them should remain. Any excel formula / macro you can suggest me to solve this problem?&lt;/p&gt;_x000a_&lt;p&gt;Thanks for your kind help.&lt;/p&gt;_x000a_&lt;p&gt;Regards,&lt;br /&gt;_x000a_Ramnath_x000a_&lt;/p&gt;_x000a_"/>
    <d v="2010-09-15T04:58:08"/>
    <n v="0"/>
    <x v="0"/>
    <x v="0"/>
    <b v="0"/>
    <x v="0"/>
    <n v="4"/>
    <n v="40436.206944444442"/>
    <n v="0"/>
    <n v="775"/>
    <d v="2010-09-15T00:00:00"/>
    <n v="0"/>
    <x v="3044"/>
  </r>
  <r>
    <n v="3086"/>
    <n v="1"/>
    <x v="757"/>
    <x v="2"/>
    <s v="&lt;p&gt;I have assumed that Debit/Credit is in Column A and the amount is in Column B as values&lt;br /&gt;_x000a_To highlight quickly use something like this in C2 and copy down&lt;br /&gt;_x000a_=SUMPRODUCT(1*($B$2:$B$7=-B2))&lt;br /&gt;_x000a_It will put a 1 in column C if there is a duplicate or a 0 if not&lt;br /&gt;_x000a_Then either delete rows with 1's manually or sort and delete as a group of 1's_x000a_&lt;/p&gt;_x000a_"/>
    <d v="2010-09-15T08:21:51"/>
    <n v="0"/>
    <x v="1"/>
    <x v="1"/>
    <b v="1"/>
    <x v="1"/>
    <n v="4"/>
    <n v="40436.206944444442"/>
    <n v="0.14156250000087311"/>
    <n v="776"/>
    <d v="2010-09-15T00:00:00"/>
    <s v="dramnath1981"/>
    <x v="3045"/>
  </r>
  <r>
    <n v="3087"/>
    <n v="1"/>
    <x v="758"/>
    <x v="490"/>
    <s v="&lt;p&gt;Hi, I have a drop down box with 3 options that a user can choose from. If the user chooses options 2 or 3, I would like, depending on the input choice,  another drop down box to appear.&lt;br /&gt;_x000a_Can this be done with data validation as opposed to using drop down box VBA coding.&lt;br /&gt;_x000a_The user choices are linked to named ranges.&lt;br /&gt;_x000a_If the only way to do this is via VBA, please be aware that I am a complete beginner with respect to VBA. &lt;/p&gt;_x000a_&lt;p&gt;King regards,&lt;/p&gt;_x000a_&lt;p&gt;Rodrigo_x000a_&lt;/p&gt;_x000a_"/>
    <d v="2010-09-15T10:36:04"/>
    <n v="0"/>
    <x v="0"/>
    <x v="0"/>
    <b v="0"/>
    <x v="0"/>
    <n v="4"/>
    <n v="40436.441666666666"/>
    <n v="0"/>
    <n v="776"/>
    <d v="2010-09-15T00:00:00"/>
    <n v="0"/>
    <x v="3046"/>
  </r>
  <r>
    <n v="3088"/>
    <n v="1"/>
    <x v="758"/>
    <x v="2"/>
    <s v="&lt;p&gt;Rodrigo&lt;br /&gt;_x000a_Have a read of these few posts on http://www.contextures.com&lt;/p&gt;_x000a_&lt;p&gt;http://www.contextures.com/xlDataVal02.html&lt;br /&gt;_x000a_http://www.contextures.com/xlDataVal13.html&lt;br /&gt;_x000a_http://www.contextures.com/xlDataVal15.html&lt;/p&gt;_x000a_&lt;p&gt;I Think there doing what your suggesting_x000a_&lt;/p&gt;_x000a_"/>
    <d v="2010-09-15T11:54:03"/>
    <n v="0"/>
    <x v="1"/>
    <x v="1"/>
    <b v="1"/>
    <x v="1"/>
    <n v="4"/>
    <n v="40436.441666666666"/>
    <n v="5.4201388891669922E-2"/>
    <n v="777"/>
    <d v="2010-09-15T00:00:00"/>
    <s v="Rodrigo"/>
    <x v="3047"/>
  </r>
  <r>
    <n v="3089"/>
    <n v="4"/>
    <x v="0"/>
    <x v="493"/>
    <s v="&lt;p&gt;Hi I'm Joel from NYC. &lt;/p&gt;_x000a_&lt;p&gt;I'm a Drupal web guy. I'm currently working on a project that requires importing very large CSV files into MYSQL through Drupal as individual nodes with multiple fields. Some of that data needs to be processed in Excel before it gets imported. Sounds like a lotta fun, right? &lt;/p&gt;_x000a_&lt;p&gt;Anyway this site was suggested to me by a friend and as far as I can tell it may very well be the brain-trust I need to get me through this project and possibly others in the future. &lt;/p&gt;_x000a_&lt;p&gt;Anyone with experience building a formula that allows dropping URL's into a field that will output a field with that URL + embed code tags around it is HIGHLY encouraged to contact me directly. This very well may already exist. But my limited knowledge of Excel is apparent. Though I hope changes with having found this site.&lt;/p&gt;_x000a_&lt;p&gt;Thanks,&lt;br /&gt;_x000a_Joel_x000a_&lt;/p&gt;_x000a_"/>
    <d v="2010-09-15T12:00:06"/>
    <n v="0"/>
    <x v="66"/>
    <x v="0"/>
    <b v="1"/>
    <x v="0"/>
    <n v="4"/>
    <n v="40019.929861111108"/>
    <n v="0"/>
    <n v="777"/>
    <d v="2010-09-15T00:00:00"/>
    <n v="0"/>
    <x v="3048"/>
  </r>
  <r>
    <n v="3090"/>
    <n v="1"/>
    <x v="759"/>
    <x v="493"/>
    <s v="&lt;p&gt;Need a formula for this scenario:&lt;/p&gt;_x000a_&lt;p&gt;INPUT:&lt;/p&gt;_x000a_&lt;p&gt;field 1: &lt;code&gt;&amp;lt;a href=&amp;quot;&lt;/code&gt;&lt;br /&gt;_x000a_field 2: URL&lt;br /&gt;_x000a_field 3: &lt;code&gt;&amp;quot;&amp;gt;&lt;/code&gt;&lt;br /&gt;_x000a_field 4: Link Description (text)&lt;br /&gt;_x000a_field 5: &lt;code&gt;&amp;lt;/a&amp;gt;&lt;/code&gt;&lt;/p&gt;_x000a_&lt;p&gt;OUTPUT:&lt;/p&gt;_x000a_&lt;p&gt;field 6: &lt;code&gt;&amp;lt;a href=&amp;quot;URL&amp;quot;&amp;gt;Link Description&amp;lt;/a&amp;gt;&lt;/code&gt;&lt;/p&gt;_x000a_&lt;p&gt;NOTE: I have this setup as field F1=A1&amp;amp;&quot;&quot;&amp;amp;B1&amp;amp;&quot;&quot;&amp;amp;C1&amp;amp;&quot;&quot;&amp;amp;D1&amp;amp;&quot;&quot;&amp;amp;E1 but when I try to copy the F column for placing into another sheet that is setup to be used for the actual import into the DB the output is not rendered. The pasted input is a column of =#REF!1&amp;amp;&quot;&quot;&amp;amp;#REF!1&amp;amp;&quot;&quot;&amp;amp;#REF!1&amp;amp;&quot;&quot;&amp;amp;#REF!1&amp;amp;&quot;&quot;&amp;amp;#REF!1.&lt;/p&gt;_x000a_&lt;p&gt;Can't figure out what I'm doing wrong. Please advise. Thanks._x000a_&lt;/p&gt;_x000a_"/>
    <d v="2010-09-15T12:13:18"/>
    <n v="0"/>
    <x v="0"/>
    <x v="0"/>
    <b v="0"/>
    <x v="0"/>
    <n v="4"/>
    <n v="40436.509027777778"/>
    <n v="0"/>
    <n v="777"/>
    <d v="2010-09-15T00:00:00"/>
    <n v="0"/>
    <x v="3049"/>
  </r>
  <r>
    <n v="3091"/>
    <n v="1"/>
    <x v="759"/>
    <x v="2"/>
    <s v="&lt;p&gt;Have you tried copying and then Paste Values on the second sheet?_x000a_&lt;/p&gt;_x000a_"/>
    <d v="2010-09-15T12:49:32"/>
    <n v="0"/>
    <x v="1"/>
    <x v="1"/>
    <b v="1"/>
    <x v="1"/>
    <n v="4"/>
    <n v="40436.509027777778"/>
    <n v="2.5370370371092577E-2"/>
    <n v="778"/>
    <d v="2010-09-15T00:00:00"/>
    <s v="banghouse"/>
    <x v="3050"/>
  </r>
  <r>
    <n v="3092"/>
    <n v="1"/>
    <x v="756"/>
    <x v="491"/>
    <s v="&lt;p&gt;Thank you all very much.  I didn't expect a response so quickly. I will try this formula later today. It sounds like it will work perfectly._x000a_&lt;/p&gt;_x000a_"/>
    <d v="2010-09-15T14:01:10"/>
    <n v="0"/>
    <x v="4"/>
    <x v="0"/>
    <b v="1"/>
    <x v="0"/>
    <n v="4"/>
    <n v="40435.824999999997"/>
    <n v="0"/>
    <n v="778"/>
    <d v="2010-09-15T00:00:00"/>
    <n v="0"/>
    <x v="3051"/>
  </r>
  <r>
    <n v="3093"/>
    <n v="1"/>
    <x v="760"/>
    <x v="494"/>
    <s v="&lt;p&gt;for example from column 1 to column 5 or from row 1 to row 10_x000a_&lt;/p&gt;_x000a_"/>
    <d v="2010-09-15T22:18:57"/>
    <n v="0"/>
    <x v="0"/>
    <x v="0"/>
    <b v="0"/>
    <x v="0"/>
    <n v="4"/>
    <n v="40436.929166666669"/>
    <n v="0"/>
    <n v="778"/>
    <d v="2010-09-15T00:00:00"/>
    <n v="0"/>
    <x v="3052"/>
  </r>
  <r>
    <n v="3094"/>
    <n v="1"/>
    <x v="760"/>
    <x v="2"/>
    <s v="&lt;p&gt;If you want to keep people in a certain range you have 2 options&lt;br /&gt;_x000a_1. Hide all columns after Column E and all rows after Row 10&lt;br /&gt;_x000a_2. Goto F11 and Zoom out In A1 is in the Top Left corner of the screen and F11 is towards the lower right corner and now goto View Tab and Freeze Panes, You will be locked into the top Left corner of the worksheet&lt;/p&gt;_x000a_&lt;p&gt;If you want to ensure that Columns A-E and all Rows 1-10 are always visible goto F11 zoom out so that you have enough  cells bellow Row 10 and right of Column ER to work and then goto View Tab and Freeze Panes, The Top 10 Rows and Left 5 Columns will stay there as you move around._x000a_&lt;/p&gt;_x000a_"/>
    <d v="2010-09-15T23:26:45"/>
    <n v="0"/>
    <x v="1"/>
    <x v="1"/>
    <b v="1"/>
    <x v="1"/>
    <n v="4"/>
    <n v="40436.929166666669"/>
    <n v="4.7743055554747116E-2"/>
    <n v="779"/>
    <d v="2010-09-15T00:00:00"/>
    <s v="adnan_bfck"/>
    <x v="3053"/>
  </r>
  <r>
    <n v="3095"/>
    <n v="1"/>
    <x v="759"/>
    <x v="0"/>
    <s v="&lt;p&gt;Or pasting them as links.. You may be getting #REF! error because the relative refs become invalid on sheet2._x000a_&lt;/p&gt;_x000a_"/>
    <d v="2010-09-16T02:27:17"/>
    <n v="0"/>
    <x v="2"/>
    <x v="0"/>
    <b v="1"/>
    <x v="0"/>
    <n v="5"/>
    <n v="40436.509027777778"/>
    <n v="0"/>
    <n v="779"/>
    <d v="2010-09-16T00:00:00"/>
    <n v="0"/>
    <x v="3054"/>
  </r>
  <r>
    <n v="3096"/>
    <n v="5"/>
    <x v="761"/>
    <x v="0"/>
    <s v="&lt;p&gt;Hello folks..&lt;/p&gt;_x000a_&lt;p&gt;Some of you know that I run an online excel training program called as Excel School. After running 2 batches successfully, now I have opened registrations for 3rd batch.&lt;/p&gt;_x000a_&lt;p&gt;I am giving 10% discount on course fee to all the forum members. To use the discount code,&lt;/p&gt;_x000a_&lt;p&gt;Go to http://chandoo.org/wp/excel-school/&lt;br /&gt;_x000a_Read and pick the option you want to sign-up for&lt;br /&gt;_x000a_Use the discount code &lt;strong&gt;sumproductif&lt;/strong&gt;&lt;br /&gt;_x000a_Get 10% the course fee (either $9.7 or $6.7 depending on the option you choose)&lt;/p&gt;_x000a_&lt;p&gt;Let me know if you have any questions..._x000a_&lt;/p&gt;_x000a_"/>
    <d v="2010-09-16T02:31:13"/>
    <n v="0"/>
    <x v="0"/>
    <x v="0"/>
    <b v="0"/>
    <x v="0"/>
    <n v="5"/>
    <n v="40437.104861111111"/>
    <n v="0"/>
    <n v="779"/>
    <d v="2010-09-16T00:00:00"/>
    <n v="0"/>
    <x v="3055"/>
  </r>
  <r>
    <n v="3097"/>
    <n v="1"/>
    <x v="762"/>
    <x v="495"/>
    <s v="&lt;p&gt;Hey all,&lt;/p&gt;_x000a_&lt;p&gt;I have a worksheet which is undergoing several revisions within it since sometime. If I have an option to keep track of the changes/revisions I have been doing, it would be of great help. Though I checked with Excel option &quot;Highlight changes&quot;, the 'History' tab it creates is disappearing soon after the workbook is saved. Is there an option to keep it permanent with the sheet?&lt;/p&gt;_x000a_&lt;p&gt;Thanks in advance._x000a_&lt;/p&gt;_x000a_"/>
    <d v="2010-09-16T08:46:18"/>
    <n v="0"/>
    <x v="0"/>
    <x v="0"/>
    <b v="0"/>
    <x v="0"/>
    <n v="5"/>
    <n v="40437.365277777775"/>
    <n v="0"/>
    <n v="779"/>
    <d v="2010-09-16T00:00:00"/>
    <n v="0"/>
    <x v="3056"/>
  </r>
  <r>
    <n v="3098"/>
    <n v="5"/>
    <x v="761"/>
    <x v="385"/>
    <s v="&lt;p&gt;Does it apply for Indian students too?_x000a_&lt;/p&gt;_x000a_"/>
    <d v="2010-09-16T10:10:55"/>
    <n v="0"/>
    <x v="1"/>
    <x v="0"/>
    <b v="1"/>
    <x v="0"/>
    <n v="5"/>
    <n v="40437.104861111111"/>
    <n v="0"/>
    <n v="779"/>
    <d v="2010-09-16T00:00:00"/>
    <n v="0"/>
    <x v="3057"/>
  </r>
  <r>
    <n v="3099"/>
    <n v="1"/>
    <x v="763"/>
    <x v="385"/>
    <s v="&lt;p&gt;Hi,&lt;br /&gt;_x000a_I would like to find the number of Sundays in between two dates. Is there a way?&lt;br /&gt;_x000a_Thanks in advance for your help.&lt;/p&gt;_x000a_&lt;p&gt;Murugaraj_x000a_&lt;/p&gt;_x000a_"/>
    <d v="2010-09-16T10:26:28"/>
    <n v="0"/>
    <x v="0"/>
    <x v="0"/>
    <b v="0"/>
    <x v="0"/>
    <n v="5"/>
    <n v="40437.43472222222"/>
    <n v="0"/>
    <n v="779"/>
    <d v="2010-09-16T00:00:00"/>
    <n v="0"/>
    <x v="3058"/>
  </r>
  <r>
    <n v="3100"/>
    <n v="1"/>
    <x v="763"/>
    <x v="2"/>
    <s v="&lt;p&gt;Try This&lt;br /&gt;_x000a_=INT(((A2-((WEEKDAY(A2)&amp;lt;&amp;gt;1)*WEEKDAY(A2)))-A1)/7)+1&lt;br /&gt;_x000a_A1: Start date&lt;br /&gt;_x000a_A2: End date_x000a_&lt;/p&gt;_x000a_"/>
    <d v="2010-09-16T11:07:34"/>
    <n v="0"/>
    <x v="1"/>
    <x v="1"/>
    <b v="1"/>
    <x v="1"/>
    <n v="5"/>
    <n v="40437.43472222222"/>
    <n v="2.8865740743640345E-2"/>
    <n v="780"/>
    <d v="2010-09-16T00:00:00"/>
    <s v="murugaraj"/>
    <x v="3059"/>
  </r>
  <r>
    <n v="3101"/>
    <n v="1"/>
    <x v="759"/>
    <x v="493"/>
    <s v="&lt;p&gt;DOH! paste as link did the trick - how did I not see that? THANK YOU!&lt;/p&gt;_x000a_&lt;p&gt;Now I'm wondering how can I tell the first sheet to send everything in F1 to A1 in the new sheet?_x000a_&lt;/p&gt;_x000a_"/>
    <d v="2010-09-16T14:55:15"/>
    <n v="0"/>
    <x v="3"/>
    <x v="0"/>
    <b v="1"/>
    <x v="0"/>
    <n v="5"/>
    <n v="40436.509027777778"/>
    <n v="0"/>
    <n v="780"/>
    <d v="2010-09-16T00:00:00"/>
    <n v="0"/>
    <x v="3060"/>
  </r>
  <r>
    <n v="3102"/>
    <n v="1"/>
    <x v="762"/>
    <x v="348"/>
    <s v="&lt;p&gt;Hi,&lt;/p&gt;_x000a_&lt;p&gt;I found this in the HELP:&lt;/p&gt;_x000a_&lt;p&gt; Note   Saving the workbook hides the history worksheet. To view the history worksheet after saving, you must display it again by selecting the List changes on a new sheet check box in the Highlight Changes dialog box.&lt;/p&gt;_x000a_&lt;p&gt;Hope it helps_x000a_&lt;/p&gt;_x000a_"/>
    <d v="2010-09-17T01:38:15"/>
    <n v="0"/>
    <x v="1"/>
    <x v="0"/>
    <b v="1"/>
    <x v="0"/>
    <n v="6"/>
    <n v="40437.365277777775"/>
    <n v="0"/>
    <n v="780"/>
    <d v="2010-09-17T00:00:00"/>
    <n v="0"/>
    <x v="3061"/>
  </r>
  <r>
    <n v="3103"/>
    <n v="1"/>
    <x v="764"/>
    <x v="138"/>
    <s v="&lt;p&gt;Hello,&lt;br /&gt;_x000a_I have a list of months (Jan-Dec) with data next to each month. I created a combo box and specified the range and the cell link. When I choose a month from the combo box, I'd like the data for that month to appear but it's not working. Do I need to put a formula in so the combo box knows to choose that data for that month?&lt;/p&gt;_x000a_&lt;p&gt;Thank you for your help._x000a_&lt;/p&gt;_x000a_"/>
    <d v="2010-09-17T06:25:44"/>
    <n v="0"/>
    <x v="0"/>
    <x v="0"/>
    <b v="0"/>
    <x v="0"/>
    <n v="6"/>
    <n v="40438.267361111109"/>
    <n v="0"/>
    <n v="780"/>
    <d v="2010-09-17T00:00:00"/>
    <n v="0"/>
    <x v="3062"/>
  </r>
  <r>
    <n v="3104"/>
    <n v="1"/>
    <x v="765"/>
    <x v="490"/>
    <s v="&lt;p&gt;Hi, I have four input scenarios from a drop down box, each one will result in different values to the &quot;Profit After Tax&quot; bottom line. I would like to present these results on a graph without resorting to &quot;paste special - values&quot;. Is there another way of storing output values for the four scenarios.&lt;/p&gt;_x000a_&lt;p&gt;Regards&lt;/p&gt;_x000a_&lt;p&gt;Rodrigo_x000a_&lt;/p&gt;_x000a_"/>
    <d v="2010-09-17T06:28:43"/>
    <n v="0"/>
    <x v="0"/>
    <x v="0"/>
    <b v="0"/>
    <x v="0"/>
    <n v="6"/>
    <n v="40438.269444444442"/>
    <n v="0"/>
    <n v="780"/>
    <d v="2010-09-17T00:00:00"/>
    <n v="0"/>
    <x v="3063"/>
  </r>
  <r>
    <n v="3105"/>
    <n v="5"/>
    <x v="761"/>
    <x v="0"/>
    <s v="&lt;p&gt;why not... send me an email and I will give you instructions..._x000a_&lt;/p&gt;_x000a_"/>
    <d v="2010-09-17T06:48:39"/>
    <n v="0"/>
    <x v="2"/>
    <x v="0"/>
    <b v="1"/>
    <x v="0"/>
    <n v="6"/>
    <n v="40437.104861111111"/>
    <n v="0"/>
    <n v="780"/>
    <d v="2010-09-17T00:00:00"/>
    <n v="0"/>
    <x v="3064"/>
  </r>
  <r>
    <n v="3106"/>
    <n v="1"/>
    <x v="764"/>
    <x v="2"/>
    <s v="&lt;p&gt;JaElle&lt;br /&gt;_x000a_The Combo Box only returns the position of the item in the combo box not the item itself&lt;br /&gt;_x000a_You will need to do a V/HLookup or Offset to retrieve the actual value in another cell_x000a_&lt;/p&gt;_x000a_"/>
    <d v="2010-09-17T07:32:04"/>
    <n v="0"/>
    <x v="1"/>
    <x v="1"/>
    <b v="1"/>
    <x v="1"/>
    <n v="6"/>
    <n v="40438.267361111109"/>
    <n v="4.6574074076488614E-2"/>
    <n v="781"/>
    <d v="2010-09-17T00:00:00"/>
    <s v="maradykstra"/>
    <x v="3065"/>
  </r>
  <r>
    <n v="3107"/>
    <n v="1"/>
    <x v="765"/>
    <x v="2"/>
    <s v="&lt;p&gt;Rodrigo&lt;/p&gt;_x000a_&lt;p&gt;You can use the Data Tables function to run and store results as you have suggested&lt;/p&gt;_x000a_&lt;p&gt;have a read of the Data Table parts of&lt;/p&gt;_x000a_&lt;p&gt;http://chandoo.org/wp/2010/05/06/data-tables-monte-carlo-simulations-in-excel-a-comprehensive-guide/_x000a_&lt;/p&gt;_x000a_"/>
    <d v="2010-09-17T07:34:44"/>
    <n v="0"/>
    <x v="1"/>
    <x v="1"/>
    <b v="1"/>
    <x v="1"/>
    <n v="6"/>
    <n v="40438.269444444442"/>
    <n v="4.634259259182727E-2"/>
    <n v="782"/>
    <d v="2010-09-17T00:00:00"/>
    <s v="Rodrigo"/>
    <x v="3066"/>
  </r>
  <r>
    <n v="3110"/>
    <n v="1"/>
    <x v="766"/>
    <x v="496"/>
    <s v="&lt;p&gt;I have a large, complex group of Excel workbooks each with multiple worksheets and I need to begin understanding them.  They were given to me with very limited documentation.&lt;br /&gt;_x000a_I need some direction interms of how to begin._x000a_&lt;/p&gt;_x000a_"/>
    <d v="2010-09-17T18:25:47"/>
    <n v="0"/>
    <x v="0"/>
    <x v="0"/>
    <b v="0"/>
    <x v="0"/>
    <n v="6"/>
    <n v="40438.767361111109"/>
    <n v="0"/>
    <n v="782"/>
    <d v="2010-09-17T00:00:00"/>
    <n v="0"/>
    <x v="3067"/>
  </r>
  <r>
    <n v="3111"/>
    <n v="1"/>
    <x v="757"/>
    <x v="492"/>
    <s v="&lt;p&gt;Dear Hui,&lt;/p&gt;_x000a_&lt;p&gt;Thanks for your immediate response.&lt;/p&gt;_x000a_&lt;p&gt;Yes. Your assumption is right. There are 3 different columns occupying 7 rows.&lt;/p&gt;_x000a_&lt;p&gt;I am trying to automate some reconciliation and I have done almost 99% of it. Finally, I had this challenge of removing both positive &amp;amp; negative numbers which are one and the same, excepting for the sign. I need some formula or some macro which should do this without any manual involvement.&lt;/p&gt;_x000a_&lt;p&gt;I myself has written some macros and lots of formulas to achieve the final result and simulated by tagging them to a Command button.&lt;/p&gt;_x000a_&lt;p&gt;The above requirement should also function the same way so that I need not ask the user to do this alone separately.&lt;/p&gt;_x000a_&lt;p&gt;Thanks once again for your kind inputs.&lt;/p&gt;_x000a_&lt;p&gt;Regards,&lt;br /&gt;_x000a_Ramnath_x000a_&lt;/p&gt;_x000a_"/>
    <d v="2010-09-17T20:46:25"/>
    <n v="0"/>
    <x v="2"/>
    <x v="0"/>
    <b v="1"/>
    <x v="0"/>
    <n v="6"/>
    <n v="40436.206944444442"/>
    <n v="0"/>
    <n v="782"/>
    <d v="2010-09-17T00:00:00"/>
    <n v="0"/>
    <x v="3068"/>
  </r>
  <r>
    <n v="3112"/>
    <n v="1"/>
    <x v="766"/>
    <x v="2"/>
    <s v="&lt;p&gt;Most workbooks have 3 functional areas&lt;br /&gt;_x000a_- Inputs&lt;br /&gt;_x000a_- Calculations&lt;br /&gt;_x000a_- Outputs/Reports&lt;br /&gt;_x000a_Often these are on separate pages or will use different colored cells or borders to distinguish between areas&lt;br /&gt;_x000a_Start by identifying the inputs&lt;br /&gt;_x000a_Excel has a number of auditing tools, you can use these to follow the data flow of a cell through a workbook&lt;br /&gt;_x000a_At every stage try and workout what the author was doing with the data, the data flow will generally follow either a real life physical system or will be replicating what would happen to the data if it were processed manually&lt;br /&gt;_x000a_Take clues from the sheet names, titles with or above areas and lines around ranges this normally indicates data which gas been grouped for some functional reason&lt;br /&gt;_x000a_Remember to look for hidden sheets, rows and columns&lt;br /&gt;_x000a_once you understand the data flow you can start to work through the formula&lt;br /&gt;_x000a_This may be more difficult if your understanding of Excel functions is limited&lt;br /&gt;_x000a_Keep an eye out for named ranges, if the have been used well they can assist with understanding due to good naming conventions and vise-versa if they are poorly named&lt;br /&gt;_x000a_Work on a copy of the workbook and don't be afraid to use color to mark cell ranges as you go&lt;br /&gt;_x000a_Good luck._x000a_&lt;/p&gt;_x000a_"/>
    <d v="2010-09-17T22:48:01"/>
    <n v="0"/>
    <x v="1"/>
    <x v="1"/>
    <b v="1"/>
    <x v="1"/>
    <n v="6"/>
    <n v="40438.767361111109"/>
    <n v="0.18265046296437504"/>
    <n v="783"/>
    <d v="2010-09-17T00:00:00"/>
    <s v="jtreanor"/>
    <x v="3069"/>
  </r>
  <r>
    <n v="3113"/>
    <n v="1"/>
    <x v="757"/>
    <x v="2"/>
    <s v="&lt;p&gt;Ramnath&lt;/p&gt;_x000a_&lt;p&gt;The following code will do what you want&lt;br /&gt;_x000a_Copy it to a Module in VBA and run as applicable&lt;/p&gt;_x000a_&lt;p&gt;It will goto cell B2 and then use the data below that until it finds a blank cell in Column C&lt;/p&gt;_x000a_&lt;p&gt;It then sets all matching values to zero and then deletes the first 3 cells of each row where the Value in column B is now zero&lt;/p&gt;_x000a_&lt;pre&gt;&lt;code&gt;Sub RemoveNegs()_x000a__x000a_Dim x As Integer_x000a_Dim MaxRows As Integer_x000a_Dim c As Range_x000a_Dim r As Range_x000a__x000a_Sheets(&amp;quot;Sheet1&amp;quot;).Select &amp;#39;Change to suit_x000a_Range(&amp;quot;B1&amp;quot;).Select_x000a_Selection.End(xlDown).Select_x000a_MaxRows = Range(Selection, Selection.End(xlDown)).Rows.Count_x000a__x000a_For Each c In Range(Cells(2, 2), Cells(MaxRows, 2)) &amp;#39;This changes Values to Zero when a negative match_x000a_    For Each r In Range(Cells(c.Row + 1, 2), Cells(MaxRows + 1, 2))_x000a_        If c.Value = -r.Value Then_x000a_            c.Value = 0_x000a_            r.Value = 0_x000a_        End If_x000a_    Next_x000a_Next_x000a__x000a_For x = MaxRows + 1 To 2 Step -1 &amp;#39;This deletes all the rows which are zero_x000a_    If Cells(x, 2).Value = 0 Then_x000a_        Range(Cells(x, 1), Cells(x, 3)).Delete Shift:=xlUp_x000a_    End If_x000a_Next_x000a__x000a_End Sub&lt;/code&gt;&lt;/pre&gt;_x000a_"/>
    <d v="2010-09-18T06:47:35"/>
    <n v="0"/>
    <x v="3"/>
    <x v="1"/>
    <b v="1"/>
    <x v="1"/>
    <n v="7"/>
    <n v="40436.206944444442"/>
    <n v="3.0760995370364981"/>
    <n v="784"/>
    <d v="2010-09-18T00:00:00"/>
    <s v="dramnath1981"/>
    <x v="3070"/>
  </r>
  <r>
    <n v="3114"/>
    <n v="1"/>
    <x v="767"/>
    <x v="346"/>
    <s v="&lt;p&gt;Some time ago I asked about how count text values in a rota to enable counting the number of staff on duty. &lt;/p&gt;_x000a_&lt;p&gt;Thank you for the assistance as I am now using COUNTIF with good results. My new question is this.&lt;/p&gt;_x000a_&lt;p&gt;Having a table with a column with staff names. Then a series of date columns below which the shift value is &lt;/p&gt;_x000a_&lt;p&gt;listed. If I have a number of separate work books or work sheets (these contain similar data for different &lt;/p&gt;_x000a_&lt;p&gt;departments with identical formatting) and wish to extract data on a daily basis so as to show who would be on &lt;/p&gt;_x000a_&lt;p&gt;duty. How would I go about this?? The aim is to provide a single sheet with four separate areas as follows&lt;/p&gt;_x000a_&lt;p&gt;Each area would contain the names of those on duty, their grade and gender. The data for each department would &lt;/p&gt;_x000a_&lt;p&gt;also be separated within the column for day shift, night shift and training.&lt;/p&gt;_x000a_&lt;p&gt;Below an example of two sets of data. Would be on separate work sheets. Under date blank = not working.&lt;/p&gt;_x000a_&lt;p&gt;Department One ..........|....|....|...¬...Department Two&lt;br /&gt;_x000a_.........................|.18.|.19.|...¬............................|.18.|.19.|&lt;br /&gt;_x000a_Name....|.Grade.|.Gender.|.S..|.S..|...¬...Name....|.Grade.|.Gender.|.S..|.S..|&lt;/p&gt;_x000a_&lt;p&gt;Paul....|.DCN...|.Male...|.D..|.D..|...¬...Lucy....|.SN....|.Female.|.N..|.N..|&lt;br /&gt;_x000a_Peter...|.SN....|.Male...|.N..|.N..|.......Anne....|.SN....|.Female.|.D..|.D..|&lt;br /&gt;_x000a_John....|.SN....|.Male...|.D..|....|...¬.......................................&lt;br /&gt;_x000a_........|.......|........|....|....|...........................................&lt;br /&gt;_x000a_Shirl...|.HCW...|.Female.|....|.N..|...¬...Ruth....|.HCW...|.Female.|.D..|.D..|&lt;br /&gt;_x000a_Helen...|.HCW...|.Female.|.T..|.D..|...¬...Mike....|.HCW...|.Male...|.N..|....|&lt;br /&gt;_x000a_Jean    | HCW   | Female | N  | N  |   ¬&lt;br /&gt;_x000a_Earl    | HCW   | Male   | D  | D  |&lt;/p&gt;_x000a_&lt;p&gt;Aim is to have one work sheet per day to display four sets of data as below. Two sets of data  shown the other &lt;/p&gt;_x000a_&lt;p&gt;two would be listed similarly.  Day and date to display just once.&lt;br /&gt;_x000a_.......................................................................&lt;br /&gt;_x000a_Saturday...............................18th September 2010&lt;br /&gt;_x000a_______________________................._____________________&lt;br /&gt;_x000a_Department One.........................Department Two&lt;br /&gt;_x000a_______________________................._____________________&lt;br /&gt;_x000a_Name..|.Grade.|.Gender.................Name...|.Grade.|.Gender&lt;br /&gt;_x000a_Day....................................Day....................&lt;br /&gt;_x000a_Paul..|.DCN...|.Male...|...............Anne...|.SN....|.Female&lt;br /&gt;_x000a_John..|.SN....|.Male...|...............Ruth...|.HCW...|.Female&lt;br /&gt;_x000a_Earl..|.HCW...|.Male...|.......................................&lt;br /&gt;_x000a_.......................|.......................................&lt;br /&gt;_x000a_Night..................|...............Night...................&lt;br /&gt;_x000a_Peter.|.SN....|.Male...|...............Lucy...|.SN....|.Female&lt;br /&gt;_x000a_Jean..|.HCW...|.Female.|...............Mike...|.HCW...|.Male&lt;/p&gt;_x000a_&lt;p&gt;Training................................Training&lt;br /&gt;_x000a_Helen.|.HCW...|.Female.|       |&lt;br /&gt;_x000a_.....................&lt;br /&gt;_x000a_Am hoping the above displays sufficiently to see what am getting at. A bit lopsided due to my inability to format in html._x000a_&lt;/p&gt;_x000a_"/>
    <d v="2010-09-18T12:13:51"/>
    <n v="0"/>
    <x v="0"/>
    <x v="0"/>
    <b v="0"/>
    <x v="0"/>
    <n v="7"/>
    <n v="40439.509027777778"/>
    <n v="0"/>
    <n v="784"/>
    <d v="2010-09-18T00:00:00"/>
    <n v="0"/>
    <x v="3071"/>
  </r>
  <r>
    <n v="3115"/>
    <n v="1"/>
    <x v="768"/>
    <x v="497"/>
    <s v="&lt;p&gt;Hi to all,&lt;/p&gt;_x000a_&lt;p&gt;Firstly, Thks Chandoo for a great website. I learned all my excel from your site alone! &lt;/p&gt;_x000a_&lt;p&gt;I've a running digital clock in excel that I need to project in full screen (without any borders) to a LCD screen but I can't seem to get rid of the borders and scroll bars. &lt;/p&gt;_x000a_&lt;p&gt;I've also tried linking the excel file to a powerpoint which is the only a program I know that displays in a full screen without any borders but the clock stops operating when I place the powerpoint in slideshow mode. Any way of enabling continuous updating in the slideshow mode?&lt;/p&gt;_x000a_&lt;p&gt;Alternatively, if there is a way of displaying selected excel cells in full screen, I'd be grateful too.&lt;/p&gt;_x000a_&lt;p&gt;Cheers and Thks in advance for your help!&lt;/p&gt;_x000a_&lt;p&gt;Mike_x000a_&lt;/p&gt;_x000a_"/>
    <d v="2010-09-18T13:18:51"/>
    <n v="0"/>
    <x v="0"/>
    <x v="0"/>
    <b v="0"/>
    <x v="0"/>
    <n v="7"/>
    <n v="40439.554166666669"/>
    <n v="0"/>
    <n v="784"/>
    <d v="2010-09-18T00:00:00"/>
    <n v="0"/>
    <x v="3072"/>
  </r>
  <r>
    <n v="3116"/>
    <n v="1"/>
    <x v="767"/>
    <x v="2"/>
    <s v="&lt;p&gt;Have a look at the example I posted a while back at:&lt;br /&gt;_x000a_http://rapidshare.com/files/389369602/Text_Sort.xls.html&lt;br /&gt;_x000a_I think that summarizes the logic of what your trying to do_x000a_&lt;/p&gt;_x000a_"/>
    <d v="2010-09-18T14:35:40"/>
    <n v="0"/>
    <x v="1"/>
    <x v="1"/>
    <b v="1"/>
    <x v="1"/>
    <n v="7"/>
    <n v="40439.509027777778"/>
    <n v="9.9074074074451346E-2"/>
    <n v="785"/>
    <d v="2010-09-18T00:00:00"/>
    <s v="karlhr"/>
    <x v="3073"/>
  </r>
  <r>
    <n v="3117"/>
    <n v="1"/>
    <x v="549"/>
    <x v="2"/>
    <s v="&lt;p&gt;With an update at&lt;br /&gt;_x000a_http://newtonexcelbach.wordpress.com/2010/09/19/complex-numbers-and-solving-quartic-polynomial-equations/_x000a_&lt;/p&gt;_x000a_"/>
    <d v="2010-09-19T12:26:38"/>
    <n v="0"/>
    <x v="3"/>
    <x v="1"/>
    <b v="1"/>
    <x v="1"/>
    <n v="1"/>
    <n v="40353.422222222223"/>
    <n v="87.096273148148612"/>
    <n v="786"/>
    <d v="2010-09-19T00:00:00"/>
    <s v="nagovind"/>
    <x v="3074"/>
  </r>
  <r>
    <n v="3118"/>
    <n v="1"/>
    <x v="769"/>
    <x v="498"/>
    <s v="&lt;p&gt;I enter =IF(C2&amp;lt;&amp;gt;&quot;&quot;,IF(B2=&quot;&quot;,NOW(),B2),&quot;&quot;) in column B and when there is an entry in column C a date is entered in column B. I want to have that apply to range of cells, so when there is an entry in column C-H then the timestamp applies._x000a_&lt;/p&gt;_x000a_"/>
    <d v="2010-09-20T03:49:30"/>
    <n v="0"/>
    <x v="0"/>
    <x v="0"/>
    <b v="0"/>
    <x v="0"/>
    <n v="2"/>
    <n v="40441.15902777778"/>
    <n v="0"/>
    <n v="786"/>
    <d v="2010-09-20T00:00:00"/>
    <n v="0"/>
    <x v="3075"/>
  </r>
  <r>
    <n v="3120"/>
    <n v="1"/>
    <x v="769"/>
    <x v="2"/>
    <s v="&lt;p&gt;What about&lt;br /&gt;_x000a_=IF(COUNTA(C2:H2)&amp;lt;&amp;gt;0,IF(B2=&quot;&quot;,NOW(),B2),&quot;&quot;)&lt;/p&gt;_x000a_&lt;p&gt;If that formula is going in B2 shouldn't it read?&lt;br /&gt;_x000a_=IF(COUNTA(C2:H2)&amp;lt;&amp;gt;0,IF(B1=&quot;&quot;,NOW(),B1),&quot;&quot;)&lt;br /&gt;_x000a_so that it is checking the cell above itself_x000a_&lt;/p&gt;_x000a_"/>
    <d v="2010-09-20T05:39:07"/>
    <n v="0"/>
    <x v="1"/>
    <x v="1"/>
    <b v="1"/>
    <x v="1"/>
    <n v="2"/>
    <n v="40441.15902777778"/>
    <n v="7.6469907406135462E-2"/>
    <n v="787"/>
    <d v="2010-09-20T00:00:00"/>
    <s v="AJM"/>
    <x v="3076"/>
  </r>
  <r>
    <n v="3121"/>
    <n v="3"/>
    <x v="770"/>
    <x v="499"/>
    <s v="&lt;p&gt;* Are you busy enough to not spend your time reading Excel books?&lt;br /&gt;_x000a_    * Do you want to learn Excel to better contribute your existing job/work?&lt;br /&gt;_x000a_    * Do you want to show your Excel skills like a pro in the next interview?&lt;br /&gt;_x000a_    * Would you want to Learn Excel in a weekend?&lt;br /&gt;_x000a_visit website: clip_x000a_&lt;/p&gt;_x000a_"/>
    <d v="2010-09-20T07:29:09"/>
    <n v="0"/>
    <x v="0"/>
    <x v="0"/>
    <b v="0"/>
    <x v="0"/>
    <n v="2"/>
    <n v="40441.311805555553"/>
    <n v="0"/>
    <n v="787"/>
    <d v="2010-09-20T00:00:00"/>
    <n v="0"/>
    <x v="3077"/>
  </r>
  <r>
    <n v="3122"/>
    <n v="3"/>
    <x v="770"/>
    <x v="0"/>
    <s v="&lt;p&gt;dude... that is spam..._x000a_&lt;/p&gt;_x000a_"/>
    <d v="2010-09-20T13:39:28"/>
    <n v="0"/>
    <x v="1"/>
    <x v="0"/>
    <b v="1"/>
    <x v="0"/>
    <n v="2"/>
    <n v="40441.311805555553"/>
    <n v="0"/>
    <n v="787"/>
    <d v="2010-09-20T00:00:00"/>
    <n v="0"/>
    <x v="3078"/>
  </r>
  <r>
    <n v="3123"/>
    <n v="1"/>
    <x v="771"/>
    <x v="313"/>
    <s v="&lt;p&gt;Ok, I've got two series of data:  &lt;/p&gt;_x000a_&lt;p&gt;[sales]   [salary]      [sales]    [salary]&lt;/p&gt;_x000a_&lt;p&gt;Series 1 is _all data_ except for the area I want to highlight.  Series 2 is just the highlighted series.  It's determined with some if formulas, so in the end it looks like&lt;/p&gt;_x000a_&lt;p&gt;[sales]   [salary]      [sales]    [salary]&lt;br /&gt;_x000a_1          10&lt;br /&gt;_x000a_5          20&lt;br /&gt;_x000a_                          8          24&lt;br /&gt;_x000a_2          18&lt;/p&gt;_x000a_&lt;p&gt;The first series plots out just fine.  The second series refuses to move off the left hand side of the chart.  I've tried putzing with the axis, tried double checking the data.  I can't figure out what's wrong._x000a_&lt;/p&gt;_x000a_"/>
    <d v="2010-09-20T14:25:51"/>
    <n v="0"/>
    <x v="0"/>
    <x v="0"/>
    <b v="0"/>
    <x v="0"/>
    <n v="2"/>
    <n v="40441.600694444445"/>
    <n v="0"/>
    <n v="787"/>
    <d v="2010-09-20T00:00:00"/>
    <n v="0"/>
    <x v="3079"/>
  </r>
  <r>
    <n v="3124"/>
    <n v="1"/>
    <x v="771"/>
    <x v="2"/>
    <s v="&lt;p&gt;You Should have 2 sets of Data&lt;br /&gt;_x000a_Set 1 is sales and salaries and is plotted as a Scatter Chart using data in columns A (X Axis) &amp;amp; B (Y Axis)&lt;br /&gt;_x000a_Set 2 is sales and salaries and is plotted as a Scatter Chart using data in columns C (X Axis) &amp;amp; D (Y Axis)&lt;/p&gt;_x000a_&lt;p&gt;Does Set 2 have a different X-Axis set of data to Set 1?&lt;/p&gt;_x000a_&lt;p&gt;It sounds like set 2 doesn't have an X Series of Data at all and that is why it is on the left axis,&lt;br /&gt;_x000a_Right click the chart and Select Data, ensure each series has the correct ranges selected_x000a_&lt;/p&gt;_x000a_"/>
    <d v="2010-09-20T14:41:51"/>
    <n v="0"/>
    <x v="1"/>
    <x v="1"/>
    <b v="1"/>
    <x v="1"/>
    <n v="2"/>
    <n v="40441.600694444445"/>
    <n v="1.17013888884685E-2"/>
    <n v="788"/>
    <d v="2010-09-20T00:00:00"/>
    <s v="dan_l"/>
    <x v="3080"/>
  </r>
  <r>
    <n v="3125"/>
    <n v="1"/>
    <x v="769"/>
    <x v="498"/>
    <s v="&lt;p&gt;That's it. Thank you, that helped a bunch._x000a_&lt;/p&gt;_x000a_"/>
    <d v="2010-09-20T14:46:04"/>
    <n v="0"/>
    <x v="2"/>
    <x v="0"/>
    <b v="1"/>
    <x v="0"/>
    <n v="2"/>
    <n v="40441.15902777778"/>
    <n v="0"/>
    <n v="788"/>
    <d v="2010-09-20T00:00:00"/>
    <n v="0"/>
    <x v="3081"/>
  </r>
  <r>
    <n v="3126"/>
    <n v="1"/>
    <x v="768"/>
    <x v="2"/>
    <s v="&lt;p&gt;Mike&lt;br /&gt;_x000a_I have done this with a projector using a laptop at say 1920 x 1200 and have the projector at say 1200 x 768 but set to display a duplicate of the main screen&lt;br /&gt;_x000a_So you will have 2 screen 1's&lt;br /&gt;_x000a_You can then resize excel on the main screen so that its borders are outside the area displayed on the projector.&lt;br /&gt;_x000a_I'm sure it will require fiddling with graphics options._x000a_&lt;/p&gt;_x000a_"/>
    <d v="2010-09-21T13:58:24"/>
    <n v="0"/>
    <x v="1"/>
    <x v="1"/>
    <b v="1"/>
    <x v="1"/>
    <n v="3"/>
    <n v="40439.554166666669"/>
    <n v="3.0280555555509636"/>
    <n v="789"/>
    <d v="2010-09-21T00:00:00"/>
    <s v="osiron7"/>
    <x v="3082"/>
  </r>
  <r>
    <n v="3127"/>
    <n v="1"/>
    <x v="772"/>
    <x v="500"/>
    <s v="&lt;p&gt;Hi, my mom is selling her home/all pesonal household goods and going into independent living.  I want to show my mom what her net worth is after she liquidates, etc.  In other words, how long she can living in the independent living facility without being kicked out for non-payment of monthly rent!  Does anyone have an Excel spread sheet that would help me show my mom her small SS income, her investments, the net procedes from sellng her home, car, etc., and then conversly her monthly rent, her cable, her meds, etc.?  Thank you, LF_x000a_&lt;/p&gt;_x000a_"/>
    <d v="2010-09-21T20:21:56"/>
    <n v="0"/>
    <x v="0"/>
    <x v="0"/>
    <b v="0"/>
    <x v="0"/>
    <n v="3"/>
    <n v="40442.847916666666"/>
    <n v="0"/>
    <n v="789"/>
    <d v="2010-09-21T00:00:00"/>
    <n v="0"/>
    <x v="3083"/>
  </r>
  <r>
    <n v="3128"/>
    <n v="1"/>
    <x v="773"/>
    <x v="83"/>
    <s v="&lt;p&gt;Hello, I'm working on a dashboard that includes some charts that are changed via drop-down lists.  That's simple enough, but the problem is the chart axis and the automatic scaling.  There isn't a good fixed minimum that I can set the axis to, so I will need a macro to change the scale based on a formula.  I found this example of a macro:&lt;/p&gt;_x000a_&lt;p&gt;Option Explicit&lt;/p&gt;_x000a_&lt;p&gt;Private Sub Worksheet_Change(ByVal Target As Range)&lt;br /&gt;_x000a_Select Case Target.Address&lt;br /&gt;_x000a_    Case &quot;$E$2&quot;&lt;br /&gt;_x000a_        ActiveSheet.ChartObjects(&quot;Chart 22&quot;).Chart.Axes(xlCategory) _&lt;br /&gt;_x000a_            .MaximumScale = Target.Value&lt;br /&gt;_x000a_    Case &quot;$E$3&quot;&lt;br /&gt;_x000a_        ActiveSheet.ChartObjects(&quot;Chart 22&quot;).Chart.Axes(xlCategory) _&lt;br /&gt;_x000a_            .MinimumScale = Target.Value&lt;br /&gt;_x000a_    Case &quot;$E$4&quot;&lt;br /&gt;_x000a_        ActiveSheet.ChartObjects(&quot;Chart 22&quot;).Chart.Axes(xlCategory) _&lt;br /&gt;_x000a_            .MajorUnit = Target.Value&lt;br /&gt;_x000a_    Case Else&lt;br /&gt;_x000a_End Select&lt;br /&gt;_x000a_End Sub&lt;/p&gt;_x000a_&lt;p&gt;I get an error when I change the cell that should activate the macro and I'm not really sure how to trouble-shoot.  Thank you!_x000a_&lt;/p&gt;_x000a_"/>
    <d v="2010-09-21T21:50:22"/>
    <n v="0"/>
    <x v="0"/>
    <x v="0"/>
    <b v="0"/>
    <x v="0"/>
    <n v="3"/>
    <n v="40442.909722222219"/>
    <n v="0"/>
    <n v="789"/>
    <d v="2010-09-21T00:00:00"/>
    <n v="0"/>
    <x v="3084"/>
  </r>
  <r>
    <n v="3129"/>
    <n v="1"/>
    <x v="773"/>
    <x v="2"/>
    <s v="&lt;p&gt;The macro is assuming that you have 3 cells:&lt;br /&gt;_x000a_E2 - Max Scale&lt;br /&gt;_x000a_E3 - Min Scale&lt;br /&gt;_x000a_E4 - Major Unit&lt;br /&gt;_x000a_The code must be put in a VBA Code page for the worksheet containing the chart&lt;/p&gt;_x000a_&lt;p&gt;The code will run automatically when ever anything on the worksheet changes&lt;/p&gt;_x000a_&lt;p&gt;If the cell that has changed is one of the cells above the code will attempt to find &quot;Chart 22&quot; and set the appropriate property&lt;/p&gt;_x000a_&lt;p&gt;Select your chart&lt;br /&gt;_x000a_The Charts name will be shown in the name box just above the Cell A1&lt;br /&gt;_x000a_Is your chart named &quot;Chart 22&quot;? if not rename it or change the macro to suit&lt;/p&gt;_x000a_&lt;p&gt;I would also check that the maximum scale is more than the minimum scale&lt;/p&gt;_x000a_&lt;p&gt;If the above doesn't help what error message are you getting?_x000a_&lt;/p&gt;_x000a_"/>
    <d v="2010-09-21T23:33:35"/>
    <n v="0"/>
    <x v="1"/>
    <x v="1"/>
    <b v="1"/>
    <x v="1"/>
    <n v="3"/>
    <n v="40442.909722222219"/>
    <n v="7.1932870370801538E-2"/>
    <n v="790"/>
    <d v="2010-09-21T00:00:00"/>
    <s v="mvirgilio53"/>
    <x v="3085"/>
  </r>
  <r>
    <n v="3130"/>
    <n v="1"/>
    <x v="774"/>
    <x v="501"/>
    <s v="&lt;p&gt;I want the Timeline in Gantt chart to be generated in the interval of Months. I've tried a lot with some functions (superficial also). I've not been able to make it out. I want a five year (5 x 12=48 months) time line frame. Can anyone suggest how can I do that, Please?_x000a_&lt;/p&gt;_x000a_"/>
    <d v="2010-09-22T10:49:47"/>
    <n v="0"/>
    <x v="0"/>
    <x v="0"/>
    <b v="0"/>
    <x v="0"/>
    <n v="4"/>
    <n v="40443.450694444444"/>
    <n v="0"/>
    <n v="790"/>
    <d v="2010-09-22T00:00:00"/>
    <n v="0"/>
    <x v="3086"/>
  </r>
  <r>
    <n v="3131"/>
    <n v="1"/>
    <x v="774"/>
    <x v="2"/>
    <s v="&lt;p&gt;Where did you get the Gantt chart from? If from here please post link so we know what you have&lt;br /&gt;_x000a_If from somewhere else can you post the file so we can see it&lt;br /&gt;_x000a_To post file please read here&lt;br /&gt;_x000a_http://chandoo.org/forums/topic/posting-a-sample-workbook_x000a_&lt;/p&gt;_x000a_"/>
    <d v="2010-09-22T12:30:02"/>
    <n v="0"/>
    <x v="1"/>
    <x v="1"/>
    <b v="1"/>
    <x v="1"/>
    <n v="4"/>
    <n v="40443.450694444444"/>
    <n v="7.0162037038244307E-2"/>
    <n v="791"/>
    <d v="2010-09-22T00:00:00"/>
    <s v="Prasdeep"/>
    <x v="3087"/>
  </r>
  <r>
    <n v="3132"/>
    <n v="1"/>
    <x v="773"/>
    <x v="83"/>
    <s v="&lt;p&gt;Thanks for your response.&lt;/p&gt;_x000a_&lt;p&gt;Well, last night when I was working on it, it was giving me an error message.  I since changed the 'Chart.Axes(xlCategory)' code to 'Chart.Axes(xlValue)'.  I thought that would make a difference, but now nothing happens when I change a cell on the page.  &lt;/p&gt;_x000a_&lt;p&gt;Here is the updated macro:&lt;/p&gt;_x000a_&lt;p&gt;Option Explicit&lt;/p&gt;_x000a_&lt;p&gt;Private Sub Worksheet_Change(ByVal Target As Range)&lt;br /&gt;_x000a_Select Case Target.Address&lt;br /&gt;_x000a_    Case &quot;$AC$14&quot;&lt;br /&gt;_x000a_        ActiveSheet.ChartObjects(&quot;Chart 22&quot;).Chart.Axes(xlValue) _&lt;br /&gt;_x000a_            .MaximumScale = Target.Value&lt;br /&gt;_x000a_    Case &quot;$AC$15&quot;&lt;br /&gt;_x000a_        ActiveSheet.ChartObjects(&quot;Chart 22&quot;).Chart.Axes(xlValue) _&lt;br /&gt;_x000a_            .MinimumScale = Target.Value&lt;br /&gt;_x000a_    Case &quot;$AC$16&quot;&lt;br /&gt;_x000a_        ActiveSheet.ChartObjects(&quot;Chart 22&quot;).Chart.Axes(xlValue) _&lt;br /&gt;_x000a_            .MajorUnit = Target.Value&lt;br /&gt;_x000a_    Case Else&lt;br /&gt;_x000a_End Select&lt;br /&gt;_x000a_End Sub_x000a_&lt;/p&gt;_x000a_"/>
    <d v="2010-09-22T14:00:29"/>
    <n v="0"/>
    <x v="2"/>
    <x v="0"/>
    <b v="1"/>
    <x v="0"/>
    <n v="4"/>
    <n v="40442.909722222219"/>
    <n v="0"/>
    <n v="791"/>
    <d v="2010-09-22T00:00:00"/>
    <n v="0"/>
    <x v="3088"/>
  </r>
  <r>
    <n v="3133"/>
    <n v="1"/>
    <x v="773"/>
    <x v="2"/>
    <s v="&lt;p&gt;This works for me&lt;br /&gt;_x000a_&lt;pre&gt;&lt;code&gt;Private Sub Worksheet_Change(ByVal Target As Range)_x000a_Select Case Target.Address_x000a_    Case &amp;quot;$AC$14&amp;quot;_x000a_    ActiveSheet.ChartObjects(&amp;quot;Chart 22&amp;quot;).Chart.Axes(xlValue).MaximumScale = Target.Value_x000a_Case &amp;quot;$AC$15&amp;quot;_x000a_    ActiveSheet.ChartObjects(&amp;quot;Chart 22&amp;quot;).Chart.Axes(xlValue).MinimumScale = Target.Value_x000a_Case &amp;quot;$AC$16&amp;quot;_x000a_    ActiveSheet.ChartObjects(&amp;quot;Chart 22&amp;quot;).Chart.Axes(xlValue).MajorUnit = Target.Value_x000a_Case Else_x000a_End Select_x000a_End Sub&lt;/code&gt;&lt;/pre&gt;_x000a_&lt;p&gt;Make sure when you copy code off web sites that the &quot; and other similar characters come across correctly, they don't always&lt;br /&gt;_x000a_If unsure type a new one next to one and see if there is a visible difference_x000a_&lt;/p&gt;_x000a_"/>
    <d v="2010-09-22T14:21:59"/>
    <n v="0"/>
    <x v="3"/>
    <x v="1"/>
    <b v="1"/>
    <x v="1"/>
    <n v="4"/>
    <n v="40442.909722222219"/>
    <n v="0.6888773148166365"/>
    <n v="792"/>
    <d v="2010-09-22T00:00:00"/>
    <s v="mvirgilio53"/>
    <x v="3089"/>
  </r>
  <r>
    <n v="3134"/>
    <n v="1"/>
    <x v="773"/>
    <x v="83"/>
    <s v="&lt;p&gt;It doesn't seem to be doing anything.  Do I need the &quot;Option Explicit&quot; at the top of the VBA code sheet?  Would it make a difference that the chart has 2 axis?_x000a_&lt;/p&gt;_x000a_"/>
    <d v="2010-09-22T14:32:07"/>
    <n v="0"/>
    <x v="4"/>
    <x v="0"/>
    <b v="1"/>
    <x v="0"/>
    <n v="4"/>
    <n v="40442.909722222219"/>
    <n v="0"/>
    <n v="792"/>
    <d v="2010-09-22T00:00:00"/>
    <n v="0"/>
    <x v="3090"/>
  </r>
  <r>
    <n v="3135"/>
    <n v="1"/>
    <x v="773"/>
    <x v="2"/>
    <s v="&lt;p&gt;What Version of Excel are you using ?&lt;br /&gt;_x000a_No you don't need to have option explicit&lt;/p&gt;_x000a_&lt;p&gt;The Second Series wont effect it&lt;/p&gt;_x000a_&lt;p&gt;The Code needs to be on the code sheet for the spreadsheet page which contains the chart_x000a_&lt;/p&gt;_x000a_"/>
    <d v="2010-09-22T14:35:38"/>
    <n v="0"/>
    <x v="5"/>
    <x v="1"/>
    <b v="1"/>
    <x v="1"/>
    <n v="4"/>
    <n v="40442.909722222219"/>
    <n v="0.69835648148728069"/>
    <n v="793"/>
    <d v="2010-09-22T00:00:00"/>
    <s v="mvirgilio53"/>
    <x v="3091"/>
  </r>
  <r>
    <n v="3136"/>
    <n v="1"/>
    <x v="773"/>
    <x v="83"/>
    <s v="&lt;p&gt;2007.  Could you send me the file you made with the working macro?  I should be able to figure it out from there._x000a_&lt;/p&gt;_x000a_"/>
    <d v="2010-09-22T14:40:07"/>
    <n v="0"/>
    <x v="6"/>
    <x v="0"/>
    <b v="1"/>
    <x v="0"/>
    <n v="4"/>
    <n v="40442.909722222219"/>
    <n v="0"/>
    <n v="793"/>
    <d v="2010-09-22T00:00:00"/>
    <n v="0"/>
    <x v="3092"/>
  </r>
  <r>
    <n v="3137"/>
    <n v="1"/>
    <x v="773"/>
    <x v="2"/>
    <s v="&lt;p&gt;http://rapidshare.com/files/420575832/mvirgilio53_Axis.xlsm.html_x000a_&lt;/p&gt;_x000a_"/>
    <d v="2010-09-22T14:49:46"/>
    <n v="0"/>
    <x v="7"/>
    <x v="1"/>
    <b v="1"/>
    <x v="1"/>
    <n v="4"/>
    <n v="40442.909722222219"/>
    <n v="0.70817129629722331"/>
    <n v="794"/>
    <d v="2010-09-22T00:00:00"/>
    <s v="mvirgilio53"/>
    <x v="3093"/>
  </r>
  <r>
    <n v="3138"/>
    <n v="1"/>
    <x v="768"/>
    <x v="497"/>
    <s v="&lt;p&gt;Hi Hui,&lt;/p&gt;_x000a_&lt;p&gt;Thks much for the advice.&lt;br /&gt;_x000a_I'll try it out.&lt;/p&gt;_x000a_&lt;p&gt;Cheers_x000a_&lt;/p&gt;_x000a_"/>
    <d v="2010-09-22T15:01:55"/>
    <n v="0"/>
    <x v="2"/>
    <x v="0"/>
    <b v="1"/>
    <x v="0"/>
    <n v="4"/>
    <n v="40439.554166666669"/>
    <n v="0"/>
    <n v="794"/>
    <d v="2010-09-22T00:00:00"/>
    <n v="0"/>
    <x v="3094"/>
  </r>
  <r>
    <n v="3139"/>
    <n v="1"/>
    <x v="773"/>
    <x v="83"/>
    <s v="&lt;p&gt;So I think I understand what's going on.  Since the cells containing the min/max/major units are based on formulas from another data source, the macro isn't recognizing that the cell are changing even when the formula results change.  When I go to the cells containing the min/max/major unit and click on the formula and press enter, the macro works and graph axis changes.  The graph's contents change when I select from a drop-down list, so is there any way to run the macro when the cell in that drop-down list changes?    &lt;/p&gt;_x000a_&lt;p&gt;Thanks again for all your help._x000a_&lt;/p&gt;_x000a_"/>
    <d v="2010-09-22T15:25:44"/>
    <n v="0"/>
    <x v="8"/>
    <x v="0"/>
    <b v="1"/>
    <x v="0"/>
    <n v="4"/>
    <n v="40442.909722222219"/>
    <n v="0"/>
    <n v="794"/>
    <d v="2010-09-22T00:00:00"/>
    <n v="0"/>
    <x v="3095"/>
  </r>
  <r>
    <n v="3140"/>
    <n v="1"/>
    <x v="773"/>
    <x v="83"/>
    <s v="&lt;p&gt;I just don't understand why the code doesn't run when the results of the formulas in the cells change.  Isn't that the whole point of the &quot;change event&quot; type macro?_x000a_&lt;/p&gt;_x000a_"/>
    <d v="2010-09-22T21:48:24"/>
    <n v="0"/>
    <x v="9"/>
    <x v="0"/>
    <b v="1"/>
    <x v="0"/>
    <n v="4"/>
    <n v="40442.909722222219"/>
    <n v="0"/>
    <n v="794"/>
    <d v="2010-09-22T00:00:00"/>
    <n v="0"/>
    <x v="3096"/>
  </r>
  <r>
    <n v="3141"/>
    <n v="1"/>
    <x v="773"/>
    <x v="2"/>
    <s v="&lt;p&gt;Target is the cell/s that changes on the worksheet when the Worksheet_Change event occurs, not the cells based on the changed cells&lt;/p&gt;_x000a_&lt;p&gt;So using Target.Address in your Select Case is forcing it to only check when 3 specific cells change &lt;/p&gt;_x000a_&lt;p&gt;So try the following code instead&lt;/p&gt;_x000a_&lt;pre&gt;&lt;code&gt;Private Sub Worksheet_Change(ByVal Target As Range)_x000a__x000a_ActiveSheet.ChartObjects(&amp;quot;Chart 22&amp;quot;).Chart.Axes(xlValue).MaximumScale = [AC14]_x000a_ActiveSheet.ChartObjects(&amp;quot;Chart 22&amp;quot;).Chart.Axes(xlValue).MinimumScale = [AC15]_x000a_ActiveSheet.ChartObjects(&amp;quot;Chart 22&amp;quot;).Chart.Axes(xlValue).MajorUnit = [AC16]_x000a__x000a_End Sub&lt;/code&gt;&lt;/pre&gt;_x000a_"/>
    <d v="2010-09-22T23:49:52"/>
    <n v="0"/>
    <x v="10"/>
    <x v="1"/>
    <b v="1"/>
    <x v="1"/>
    <n v="4"/>
    <n v="40442.909722222219"/>
    <n v="1.0832407407433493"/>
    <n v="795"/>
    <d v="2010-09-22T00:00:00"/>
    <s v="mvirgilio53"/>
    <x v="3097"/>
  </r>
  <r>
    <n v="3142"/>
    <n v="1"/>
    <x v="773"/>
    <x v="83"/>
    <s v="&lt;p&gt;Worked perfectly on my Excel 2010 at home!  Let's hope it works at the office tomorrow.&lt;/p&gt;_x000a_&lt;p&gt;Thanks again._x000a_&lt;/p&gt;_x000a_"/>
    <d v="2010-09-23T03:28:55"/>
    <n v="0"/>
    <x v="11"/>
    <x v="0"/>
    <b v="1"/>
    <x v="0"/>
    <n v="5"/>
    <n v="40442.909722222219"/>
    <n v="0"/>
    <n v="795"/>
    <d v="2010-09-23T00:00:00"/>
    <n v="0"/>
    <x v="3098"/>
  </r>
  <r>
    <n v="3143"/>
    <n v="1"/>
    <x v="775"/>
    <x v="138"/>
    <s v="&lt;p&gt;Hello,&lt;br /&gt;_x000a_I saw the post on personal expense tracker. Option 1 looks really cool. I know how to do a background fill but how do you do that faded color from blue to gray? Here's the link below. Any help will be appreciated!&lt;/p&gt;_x000a_&lt;p&gt;http://chandoo.org/wp/2010/07/16/download-expense-trackers/&lt;/p&gt;_x000a_&lt;p&gt;Thanks._x000a_&lt;/p&gt;_x000a_"/>
    <d v="2010-09-23T04:08:25"/>
    <n v="0"/>
    <x v="0"/>
    <x v="0"/>
    <b v="0"/>
    <x v="0"/>
    <n v="5"/>
    <n v="40444.172222222223"/>
    <n v="0"/>
    <n v="795"/>
    <d v="2010-09-23T00:00:00"/>
    <n v="0"/>
    <x v="3099"/>
  </r>
  <r>
    <n v="3144"/>
    <n v="1"/>
    <x v="776"/>
    <x v="502"/>
    <s v="&lt;p&gt;I am using Excel 2007, But when ever i open/save/scrol a excel 2003 file I got the following error:-&lt;/p&gt;_x000a_&lt;p&gt;A formula in the worksheet having one or more invalid refernaces.&lt;br /&gt;_x000a_Varify that your formula is having a valid path, workbook, range name, cell referance.&lt;/p&gt;_x000a_&lt;p&gt;I am not getting this error when opening that file in Excel-2003.&lt;/p&gt;_x000a_&lt;p&gt;Its vary irritaing.&lt;br /&gt;_x000a_Plz guide how to reslove the issue._x000a_&lt;/p&gt;_x000a_"/>
    <d v="2010-09-23T04:14:19"/>
    <n v="0"/>
    <x v="0"/>
    <x v="0"/>
    <b v="0"/>
    <x v="0"/>
    <n v="5"/>
    <n v="40444.176388888889"/>
    <n v="0"/>
    <n v="795"/>
    <d v="2010-09-23T00:00:00"/>
    <n v="0"/>
    <x v="3100"/>
  </r>
  <r>
    <n v="3145"/>
    <n v="1"/>
    <x v="775"/>
    <x v="2"/>
    <s v="&lt;p&gt;The author has very cleverly used cell backgrounds and used a combination of Grey, Blue and Blue to Grey and Grey to Blue Gradient Fills&lt;br /&gt;_x000a_Easiest way to understand is to pick an individual column and go down cell by cell and look at the Cell Properties (Ctrl 1) and look at the fill effects in each cell&lt;/p&gt;_x000a_&lt;p&gt;Alternatively you can setup a large bitmap outside excel in Photoshop/CorelDRAW etc and use that to define the background._x000a_&lt;/p&gt;_x000a_"/>
    <d v="2010-09-23T04:55:33"/>
    <n v="0"/>
    <x v="1"/>
    <x v="1"/>
    <b v="1"/>
    <x v="1"/>
    <n v="5"/>
    <n v="40444.172222222223"/>
    <n v="3.3020833332557231E-2"/>
    <n v="796"/>
    <d v="2010-09-23T00:00:00"/>
    <s v="maradykstra"/>
    <x v="3101"/>
  </r>
  <r>
    <n v="3146"/>
    <n v="1"/>
    <x v="775"/>
    <x v="138"/>
    <s v="&lt;p&gt;Wow...that sounds like a lot of work. I'm creating my first dynamic dashboard and am excited to finish it so I thought I'd try to get a slick background but I think white will do. Do you have a preference of what color background is best for a dashboard? Do you think adding a color will be more distracting. I'd have to stick with certain colors if I did a color background._x000a_&lt;/p&gt;_x000a_"/>
    <d v="2010-09-23T05:03:47"/>
    <n v="0"/>
    <x v="2"/>
    <x v="0"/>
    <b v="1"/>
    <x v="0"/>
    <n v="5"/>
    <n v="40444.172222222223"/>
    <n v="0"/>
    <n v="796"/>
    <d v="2010-09-23T00:00:00"/>
    <n v="0"/>
    <x v="3102"/>
  </r>
  <r>
    <n v="3147"/>
    <n v="1"/>
    <x v="776"/>
    <x v="2"/>
    <s v="&lt;p&gt;External References will look something like&lt;br /&gt;_x000a_=+'[My Workbook.xlsx]Dashboard'!$J$10&lt;/p&gt;_x000a_&lt;p&gt;You will need to loook for external references in vaious places&lt;/p&gt;_x000a_&lt;p&gt;I would start with Edit Links on the Data Ribbon Connections Tab, this will show you if the file is linkled to any other worksheets&lt;/p&gt;_x000a_&lt;p&gt;So do an initial search for &quot;.XLS&quot; in cell formulas&lt;/p&gt;_x000a_&lt;p&gt;Then look in the following areas&lt;br /&gt;_x000a_- Named Ranges&lt;br /&gt;_x000a_- Chart Series&lt;br /&gt;_x000a_- Excel VBA&lt;br /&gt;_x000a_- Camera Tools or Shapes which may be linked &lt;/p&gt;_x000a_&lt;p&gt;Also look for Hidden Sheets, Rows and Columns&lt;/p&gt;_x000a_&lt;p&gt;That should help you with the majority of them_x000a_&lt;/p&gt;_x000a_"/>
    <d v="2010-09-23T05:04:15"/>
    <n v="0"/>
    <x v="1"/>
    <x v="1"/>
    <b v="1"/>
    <x v="1"/>
    <n v="5"/>
    <n v="40444.176388888889"/>
    <n v="3.4895833334303461E-2"/>
    <n v="797"/>
    <d v="2010-09-23T00:00:00"/>
    <s v="anilyadav"/>
    <x v="3103"/>
  </r>
  <r>
    <n v="3148"/>
    <n v="1"/>
    <x v="775"/>
    <x v="2"/>
    <s v="&lt;p&gt;JaElle, Doesn't matter what we think&lt;/p&gt;_x000a_&lt;p&gt;What does the audience you are presenting to want?&lt;br /&gt;_x000a_Do they have a corporate image/brand?&lt;br /&gt;_x000a_Try and stay consistent to that.&lt;br /&gt;_x000a_Discuss with others who may have done presentations or similar work before, look at recent reports or presentations&lt;/p&gt;_x000a_&lt;p&gt;ps: In the Dashboard example you only have to setup about 5 different fills in 1 Column and then copy the column across_x000a_&lt;/p&gt;_x000a_"/>
    <d v="2010-09-23T05:07:09"/>
    <n v="0"/>
    <x v="3"/>
    <x v="1"/>
    <b v="1"/>
    <x v="1"/>
    <n v="5"/>
    <n v="40444.172222222223"/>
    <n v="4.107638888672227E-2"/>
    <n v="798"/>
    <d v="2010-09-23T00:00:00"/>
    <s v="maradykstra"/>
    <x v="3104"/>
  </r>
  <r>
    <n v="3149"/>
    <n v="1"/>
    <x v="775"/>
    <x v="138"/>
    <s v="&lt;p&gt;Those are very good points. I will consider those. Thank you. I will try and see if I can do a background color. It's always nice to give the audience options b/c sometimes they don't have a preference. &lt;/p&gt;_x000a_&lt;p&gt;As always, thank you Hui!_x000a_&lt;/p&gt;_x000a_"/>
    <d v="2010-09-23T05:13:14"/>
    <n v="0"/>
    <x v="4"/>
    <x v="0"/>
    <b v="1"/>
    <x v="0"/>
    <n v="5"/>
    <n v="40444.172222222223"/>
    <n v="0"/>
    <n v="798"/>
    <d v="2010-09-23T00:00:00"/>
    <n v="0"/>
    <x v="3105"/>
  </r>
  <r>
    <n v="3150"/>
    <n v="1"/>
    <x v="776"/>
    <x v="502"/>
    <s v="&lt;p&gt;Thanks HUai, for your propmpt responce.&lt;br /&gt;_x000a_but&lt;br /&gt;_x000a_1) The same error does not propmpt when work with excel-2003 (PS: file is in .xls formate on;y)&lt;/p&gt;_x000a_&lt;p&gt;2) I did not find any think which is linked to any internal/extarnal workbook/sheet&lt;/p&gt;_x000a_&lt;p&gt;this is a very fresh sheet which is not having any extranal link_x000a_&lt;/p&gt;_x000a_"/>
    <d v="2010-09-23T07:11:56"/>
    <n v="0"/>
    <x v="2"/>
    <x v="0"/>
    <b v="1"/>
    <x v="0"/>
    <n v="5"/>
    <n v="40444.176388888889"/>
    <n v="0"/>
    <n v="798"/>
    <d v="2010-09-23T00:00:00"/>
    <n v="0"/>
    <x v="3106"/>
  </r>
  <r>
    <n v="3151"/>
    <n v="1"/>
    <x v="776"/>
    <x v="2"/>
    <s v="&lt;p&gt;Can you post the file somewhere ?_x000a_&lt;/p&gt;_x000a_"/>
    <d v="2010-09-23T08:40:50"/>
    <n v="0"/>
    <x v="3"/>
    <x v="1"/>
    <b v="1"/>
    <x v="1"/>
    <n v="5"/>
    <n v="40444.176388888889"/>
    <n v="0.18530092592845904"/>
    <n v="799"/>
    <d v="2010-09-23T00:00:00"/>
    <s v="anilyadav"/>
    <x v="3107"/>
  </r>
  <r>
    <n v="3152"/>
    <n v="1"/>
    <x v="777"/>
    <x v="503"/>
    <s v="&lt;p&gt;Need some advise from someone who has the black belt in excel.&lt;/p&gt;_x000a_&lt;p&gt;Im preparing the main data for subsequent pivottabeling, but my data suffers from slow calculation due to the use of a series of COUNTIFS. &lt;/p&gt;_x000a_&lt;p&gt;The COUNTIF is looking in a cell where week numbers have been set up in a string (dataimport) seperated by commas. In order to calculate across a number of rooms I have set up 52 cells representing the weeks of the year and then use COUNTIF to check if the weeknumber is occurs in the string. &lt;/p&gt;_x000a_&lt;p&gt;Column J &quot;Scheduled weeks&quot; value example: ,6,8,10,15,33,34,35,52,&lt;br /&gt;_x000a_Column T &quot;week1&quot;, Formula: =COUNTIF($J2;&quot;*,&quot;&amp;amp;T$1&amp;amp;&quot;,*&quot;)&lt;/p&gt;_x000a_&lt;p&gt;Since Im counting the number of bookings over a year I have 7200 rows counting on 52 weeks - which kinda' takes 5 min to calculate everytime a cell is changed, or sheet opens/saves.&lt;/p&gt;_x000a_&lt;p&gt;Any takes on this? Also is it possible to add a sample/picture in this blog?_x000a_&lt;/p&gt;_x000a_"/>
    <d v="2010-09-23T09:35:02"/>
    <n v="0"/>
    <x v="0"/>
    <x v="0"/>
    <b v="0"/>
    <x v="0"/>
    <n v="5"/>
    <n v="40444.399305555555"/>
    <n v="0"/>
    <n v="799"/>
    <d v="2010-09-23T00:00:00"/>
    <n v="0"/>
    <x v="3108"/>
  </r>
  <r>
    <n v="3153"/>
    <n v="1"/>
    <x v="778"/>
    <x v="13"/>
    <s v="&lt;p&gt;Hi,&lt;br /&gt;_x000a_I have VBA code that moves a row from my &quot;todo&quot; sheet to another sheet as soon as I fill in &quot;finished&quot;.&lt;/p&gt;_x000a_&lt;p&gt;The problem is that it doesn't work very well. It only works when I restart Excel. When I fill in &quot;finished&quot; after I use other macro's or Autofilter it doesn't work anymore.&lt;/p&gt;_x000a_&lt;p&gt;I have to close Excel an start Excel again for it to work.&lt;/p&gt;_x000a_&lt;p&gt;This is the code I use:&lt;br /&gt;_x000a_'Private Sub Worksheet_Change(ByVal Target As Range)&lt;br /&gt;_x000a_ 'afgewerkte taak naar archief verplaatsen&lt;br /&gt;_x000a_    Application.EnableEvents = False&lt;br /&gt;_x000a_    If Target.Cells.Count &amp;gt; 1 Then Exit Sub&lt;br /&gt;_x000a_    If Target.Column &amp;lt;&amp;gt; 12 Then Exit Sub&lt;br /&gt;_x000a_    If Target = &quot;Finished&quot; Then&lt;br /&gt;_x000a_        Range(&quot;D&quot; &amp;amp; Target.Row &amp;amp; &quot;:L&quot; &amp;amp; Target.Row).Copy Sheets(&quot;Archief&quot;).Cells(Rows.Count, 1).End(xlUp).Offset(1)&lt;br /&gt;_x000a_        Range(&quot;C&quot; &amp;amp; Target.Row &amp;amp; &quot;:L&quot; &amp;amp; Target.Row).ClearContents&lt;br /&gt;_x000a_    End If&lt;br /&gt;_x000a_        Application.EnableEvents = True&lt;br /&gt;_x000a_    Sheets(&quot;Archief&quot;).UsedRange.Replace &quot;Finished&quot;, Date'&lt;/p&gt;_x000a_&lt;p&gt;Can anyone help?&lt;/p&gt;_x000a_&lt;p&gt;Thanks,&lt;/p&gt;_x000a_&lt;p&gt;govi_x000a_&lt;/p&gt;_x000a_"/>
    <d v="2010-09-23T09:47:23"/>
    <n v="0"/>
    <x v="0"/>
    <x v="0"/>
    <b v="0"/>
    <x v="0"/>
    <n v="5"/>
    <n v="40444.407638888886"/>
    <n v="0"/>
    <n v="799"/>
    <d v="2010-09-23T00:00:00"/>
    <n v="0"/>
    <x v="3109"/>
  </r>
  <r>
    <n v="3154"/>
    <n v="1"/>
    <x v="777"/>
    <x v="2"/>
    <s v="&lt;p&gt;Loor,&lt;br /&gt;_x000a_1st Posting of Files or Pictures isn't enabled here at Chandoo.org&lt;br /&gt;_x000a_Have a read of http://chandoo.org/forums/topic/posting-a-sample-workbook&lt;/p&gt;_x000a_&lt;p&gt;For your question:&lt;/p&gt;_x000a_&lt;p&gt;First step is don't maintain calculations for the sake of maintaining calculations, ie: Do a calculation like your Countif and then convert the answers to values &lt;/p&gt;_x000a_&lt;p&gt;If your doing multiple Rows or Columns break the calculations into blocks or Rows or Columns and do the calc and then copy/paste as values&lt;/p&gt;_x000a_&lt;p&gt;You can always save an example of your formulas on another sheet for next time or write a macro to redeploy them if required.&lt;/p&gt;_x000a_&lt;p&gt;It may be possible to do something else to speed it up but without the real data it is difficult to advise._x000a_&lt;/p&gt;_x000a_"/>
    <d v="2010-09-23T09:57:14"/>
    <n v="0"/>
    <x v="1"/>
    <x v="1"/>
    <b v="1"/>
    <x v="1"/>
    <n v="5"/>
    <n v="40444.399305555555"/>
    <n v="1.5439814815181307E-2"/>
    <n v="800"/>
    <d v="2010-09-23T00:00:00"/>
    <s v="loor"/>
    <x v="3110"/>
  </r>
  <r>
    <n v="3155"/>
    <n v="1"/>
    <x v="778"/>
    <x v="2"/>
    <s v="&lt;p&gt;Govi&lt;br /&gt;_x000a_Give this a go&lt;/p&gt;_x000a_&lt;pre&gt;&lt;code&gt;Sub Worksheet_Change(ByVal Target As Range)_x000a__x000a_If Target.Cells.Count &amp;gt; 1 Then Exit Sub_x000a_If Target.Column &amp;lt;&amp;gt; 12 Then Exit Sub_x000a_If Target.Text = &amp;quot;Finished&amp;quot; Then_x000a_    Range(Cells(Target.Row, 4), Cells(Target.Row, 12)).Copy Sheets(&amp;quot;Archief&amp;quot;).Cells(Rows.Count, 1).End(xlUp).Offset(1)_x000a_    Range(Cells(Target.Row, 3), Cells(Target.Row, 12)).ClearContents_x000a_End If_x000a__x000a_Sheets(&amp;quot;Archief&amp;quot;).UsedRange.Replace &amp;quot;Finished&amp;quot;, Date &amp;#39;_x000a__x000a_End Sub&lt;/code&gt;&lt;/pre&gt;_x000a_"/>
    <d v="2010-09-23T10:55:48"/>
    <n v="0"/>
    <x v="1"/>
    <x v="1"/>
    <b v="1"/>
    <x v="1"/>
    <n v="5"/>
    <n v="40444.407638888886"/>
    <n v="4.7777777777810115E-2"/>
    <n v="801"/>
    <d v="2010-09-23T00:00:00"/>
    <s v="govi"/>
    <x v="3111"/>
  </r>
  <r>
    <n v="3156"/>
    <n v="1"/>
    <x v="777"/>
    <x v="503"/>
    <s v="&lt;p&gt;Thank you HUI&lt;/p&gt;_x000a_&lt;p&gt;You're so right! The data is static so no need to hold on to anything but the values and as you say I will keep the formula in the first or last of the rows - for next time I need to recalculate a new batch.&lt;/p&gt;_x000a_&lt;p&gt;Brilliant, brilliant.&lt;/p&gt;_x000a_&lt;p&gt;/loor_x000a_&lt;/p&gt;_x000a_"/>
    <d v="2010-09-23T11:50:18"/>
    <n v="0"/>
    <x v="2"/>
    <x v="0"/>
    <b v="1"/>
    <x v="0"/>
    <n v="5"/>
    <n v="40444.399305555555"/>
    <n v="0"/>
    <n v="801"/>
    <d v="2010-09-23T00:00:00"/>
    <n v="0"/>
    <x v="3112"/>
  </r>
  <r>
    <n v="3157"/>
    <n v="1"/>
    <x v="778"/>
    <x v="13"/>
    <s v="&lt;p&gt;Yep it works,&lt;/p&gt;_x000a_&lt;p&gt;Thanks Hui!_x000a_&lt;/p&gt;_x000a_"/>
    <d v="2010-09-23T12:25:40"/>
    <n v="0"/>
    <x v="2"/>
    <x v="0"/>
    <b v="1"/>
    <x v="0"/>
    <n v="5"/>
    <n v="40444.407638888886"/>
    <n v="0"/>
    <n v="801"/>
    <d v="2010-09-23T00:00:00"/>
    <n v="0"/>
    <x v="3113"/>
  </r>
  <r>
    <n v="3158"/>
    <n v="1"/>
    <x v="773"/>
    <x v="83"/>
    <s v="&lt;p&gt;Works great.  Thank you!_x000a_&lt;/p&gt;_x000a_"/>
    <d v="2010-09-23T17:57:42"/>
    <n v="0"/>
    <x v="12"/>
    <x v="0"/>
    <b v="1"/>
    <x v="0"/>
    <n v="5"/>
    <n v="40442.909722222219"/>
    <n v="0"/>
    <n v="801"/>
    <d v="2010-09-23T00:00:00"/>
    <n v="0"/>
    <x v="3114"/>
  </r>
  <r>
    <n v="3159"/>
    <n v="1"/>
    <x v="779"/>
    <x v="324"/>
    <s v="&lt;p&gt;I have a scatter plot where the x-axis goes from 0 to 80 but my data's range is from 55 to 75. &lt;/p&gt;_x000a_&lt;p&gt;How can I adjust the scale on the x-axis?_x000a_&lt;/p&gt;_x000a_"/>
    <d v="2010-09-24T00:03:18"/>
    <n v="0"/>
    <x v="0"/>
    <x v="0"/>
    <b v="0"/>
    <x v="0"/>
    <n v="6"/>
    <n v="40445.002083333333"/>
    <n v="0"/>
    <n v="801"/>
    <d v="2010-09-24T00:00:00"/>
    <n v="0"/>
    <x v="3115"/>
  </r>
  <r>
    <n v="3160"/>
    <n v="1"/>
    <x v="774"/>
    <x v="0"/>
    <s v="&lt;p&gt;Also, if you just need it for 5 years, select 60 columns and size them small enough so that you can see all in one view. Assign one month each to the 60 columns. The rest of logic should be similar to what you have here: http://chandoo.org/wp/2009/06/16/gantt-charts-project-management/_x000a_&lt;/p&gt;_x000a_"/>
    <d v="2010-09-24T00:23:05"/>
    <n v="0"/>
    <x v="2"/>
    <x v="0"/>
    <b v="1"/>
    <x v="0"/>
    <n v="6"/>
    <n v="40443.450694444444"/>
    <n v="0"/>
    <n v="801"/>
    <d v="2010-09-24T00:00:00"/>
    <n v="0"/>
    <x v="3116"/>
  </r>
  <r>
    <n v="3161"/>
    <n v="1"/>
    <x v="779"/>
    <x v="0"/>
    <s v="&lt;p&gt;Select x-axis, press ctrl+1. now. set min and max of axis to auto. This should fix the chart._x000a_&lt;/p&gt;_x000a_"/>
    <d v="2010-09-24T01:34:25"/>
    <n v="0"/>
    <x v="1"/>
    <x v="0"/>
    <b v="1"/>
    <x v="0"/>
    <n v="6"/>
    <n v="40445.002083333333"/>
    <n v="0"/>
    <n v="801"/>
    <d v="2010-09-24T00:00:00"/>
    <n v="0"/>
    <x v="3117"/>
  </r>
  <r>
    <n v="3162"/>
    <n v="1"/>
    <x v="780"/>
    <x v="460"/>
    <s v="&lt;p&gt;Good afternoon all,&lt;/p&gt;_x000a_&lt;p&gt;Small problem. I currently have a colum of 275 mobile numbers, all with the 0 taken from the begining. I need to populate all the numbers with +44 at the begining. Is there a fast way of doing this?&lt;/p&gt;_x000a_&lt;p&gt;Thanks in advance for any help!_x000a_&lt;/p&gt;_x000a_"/>
    <d v="2010-09-24T13:30:42"/>
    <n v="0"/>
    <x v="0"/>
    <x v="0"/>
    <b v="0"/>
    <x v="0"/>
    <n v="6"/>
    <n v="40445.5625"/>
    <n v="0"/>
    <n v="801"/>
    <d v="2010-09-24T00:00:00"/>
    <n v="0"/>
    <x v="3118"/>
  </r>
  <r>
    <n v="3163"/>
    <n v="1"/>
    <x v="780"/>
    <x v="2"/>
    <s v="&lt;p&gt;Dyson,&lt;br /&gt;_x000a_Quick way would be to use Concatenate&lt;br /&gt;_x000a_In Row 2 of a Column to the Right or Left of your column add&lt;/p&gt;_x000a_&lt;p&gt;=CONCATENATE(&quot;+44 &quot;,A2)&lt;/p&gt;_x000a_&lt;p&gt;and copy down&lt;br /&gt;_x000a_Assumes Your Phone Numbers are in Column A, adjust to suit&lt;/p&gt;_x000a_&lt;p&gt;Then copy the new column and paste as values&lt;br /&gt;_x000a_Then replace old column with the new data_x000a_&lt;/p&gt;_x000a_"/>
    <d v="2010-09-24T14:11:04"/>
    <n v="0"/>
    <x v="1"/>
    <x v="1"/>
    <b v="1"/>
    <x v="1"/>
    <n v="6"/>
    <n v="40445.5625"/>
    <n v="2.8518518520286307E-2"/>
    <n v="802"/>
    <d v="2010-09-24T00:00:00"/>
    <s v="Dyson"/>
    <x v="3119"/>
  </r>
  <r>
    <n v="3164"/>
    <n v="1"/>
    <x v="781"/>
    <x v="248"/>
    <s v="&lt;p&gt;I have worksheet of projects with dates that represent effective dates and I'm trying to get the closest install date from a column range of established install dates without going past.  Basically I need to fill the cell next to the effective dates with the closest install date. Probably need a formula but I don't know how...&lt;/p&gt;_x000a_&lt;p&gt;Example:&lt;br /&gt;_x000a_Effective Date...Install Date...IT INSTALL DATES&lt;br /&gt;_x000a_...10/07/10.....(s/b 10/03/10)....09/26/10&lt;br /&gt;_x000a_...10/13/10.....(s/b 10/10/10)....10/03/10&lt;br /&gt;_x000a_...10/16/10.....(s/b 10/10/10)....10/10/10&lt;br /&gt;_x000a_...10/18/10.....(s/b 10/17/10)....10/17/10&lt;br /&gt;_x000a_...11/06/10.....(s/b 10/31/10)....10/24/10&lt;br /&gt;_x000a_...11/07/10.....(s/b 11/07/10)....10/31/10&lt;br /&gt;_x000a_...11/10/10.....(s/b 11/07/10)....11/07/10&lt;/p&gt;_x000a_&lt;p&gt;I appreciate any help you can provide.&lt;/p&gt;_x000a_&lt;p&gt;Thanks, Jeanne_x000a_&lt;/p&gt;_x000a_"/>
    <d v="2010-09-24T14:45:58"/>
    <n v="0"/>
    <x v="0"/>
    <x v="0"/>
    <b v="0"/>
    <x v="0"/>
    <n v="6"/>
    <n v="40445.614583333336"/>
    <n v="0"/>
    <n v="802"/>
    <d v="2010-09-24T00:00:00"/>
    <n v="0"/>
    <x v="3120"/>
  </r>
  <r>
    <n v="3165"/>
    <n v="1"/>
    <x v="780"/>
    <x v="460"/>
    <s v="&lt;p&gt;Fantastic.......as always.&lt;/p&gt;_x000a_&lt;p&gt;thanks_x000a_&lt;/p&gt;_x000a_"/>
    <d v="2010-09-24T15:04:27"/>
    <n v="0"/>
    <x v="2"/>
    <x v="0"/>
    <b v="1"/>
    <x v="0"/>
    <n v="6"/>
    <n v="40445.5625"/>
    <n v="0"/>
    <n v="802"/>
    <d v="2010-09-24T00:00:00"/>
    <n v="0"/>
    <x v="3121"/>
  </r>
  <r>
    <n v="3166"/>
    <n v="2"/>
    <x v="782"/>
    <x v="504"/>
    <s v="&lt;p&gt;Hello,&lt;br /&gt;_x000a_I have data about the sales of a period of time, I created a graph and a trendline based on that data.&lt;/p&gt;_x000a_&lt;p&gt;How can I found the values of the trendline, I need to know exactly the values.&lt;/p&gt;_x000a_&lt;p&gt;And, How much data do I ned to have in order to create a trend line, I know that much is better, but exist some rule, for example 100 values, 200 ?&lt;/p&gt;_x000a_&lt;p&gt;Thanks_x000a_&lt;/p&gt;_x000a_"/>
    <d v="2010-09-24T15:23:59"/>
    <n v="0"/>
    <x v="0"/>
    <x v="0"/>
    <b v="0"/>
    <x v="0"/>
    <n v="6"/>
    <n v="40445.640972222223"/>
    <n v="0"/>
    <n v="802"/>
    <d v="2010-09-24T00:00:00"/>
    <n v="0"/>
    <x v="3122"/>
  </r>
  <r>
    <n v="3167"/>
    <n v="1"/>
    <x v="783"/>
    <x v="505"/>
    <s v="&lt;p&gt;Hello,&lt;/p&gt;_x000a_&lt;p&gt;Is it possible to perform a vlookup, or some other lookup function, against a column when the cells in that column contain multiple values?&lt;/p&gt;_x000a_&lt;p&gt;For example, I have a STAFF ID table with two columns. Column A contains a list of staff IDs. Some cells here have a single Staff ID but other cells may contain two or more staff IDS separated by a single space.&lt;/p&gt;_x000a_&lt;p&gt;e.g cell A1=SN1000&lt;br /&gt;_x000a_Cell A2= SN1001 SN1002&lt;/p&gt;_x000a_&lt;p&gt;In column B I need to insert the staff name which I hope to do by matching against a STAFF worksheet. The STAFF worksheet lists all staff numbers and staff names in separate rows in two columns.&lt;/p&gt;_x000a_&lt;p&gt;I hope this makes sense. If you need me to clarify let me know.&lt;/p&gt;_x000a_&lt;p&gt;Many thanks,&lt;/p&gt;_x000a_&lt;p&gt;Martin_x000a_&lt;/p&gt;_x000a_"/>
    <d v="2010-09-24T16:08:33"/>
    <n v="0"/>
    <x v="0"/>
    <x v="0"/>
    <b v="0"/>
    <x v="0"/>
    <n v="6"/>
    <n v="40445.672222222223"/>
    <n v="0"/>
    <n v="802"/>
    <d v="2010-09-24T00:00:00"/>
    <n v="0"/>
    <x v="3123"/>
  </r>
  <r>
    <n v="3168"/>
    <n v="1"/>
    <x v="784"/>
    <x v="506"/>
    <s v="&lt;p&gt;How to make a life insurance premium calculator using data tables?_x000a_&lt;/p&gt;_x000a_"/>
    <d v="2010-09-24T17:56:08"/>
    <n v="0"/>
    <x v="0"/>
    <x v="0"/>
    <b v="0"/>
    <x v="0"/>
    <n v="6"/>
    <n v="40445.74722222222"/>
    <n v="0"/>
    <n v="802"/>
    <d v="2010-09-24T00:00:00"/>
    <n v="0"/>
    <x v="3124"/>
  </r>
  <r>
    <n v="3169"/>
    <n v="1"/>
    <x v="783"/>
    <x v="313"/>
    <s v="&lt;p&gt;Depends on how predictable the staff id's are.  &lt;/p&gt;_x000a_&lt;p&gt;Try putting your vlookup in a left or right formula.  &lt;/p&gt;_x000a_&lt;p&gt;IE where named range of source data is test:  &lt;/p&gt;_x000a_&lt;p&gt;test1_x0009_sn1 sn2&lt;br /&gt;_x000a_test1_x0009_sn3 sn4&lt;/p&gt;_x000a_&lt;p&gt;=LEFT(VLOOKUP(&quot;test1&quot;,test,2,FALSE),3)&lt;br /&gt;_x000a_Returns &quot;sn1&quot;.  Pairing it with a =right( instead of a =left( to return a second value or N/A which you could wash with a iserror(_x000a_&lt;/p&gt;_x000a_"/>
    <d v="2010-09-24T19:12:29"/>
    <n v="0"/>
    <x v="1"/>
    <x v="0"/>
    <b v="1"/>
    <x v="0"/>
    <n v="6"/>
    <n v="40445.672222222223"/>
    <n v="0"/>
    <n v="802"/>
    <d v="2010-09-24T00:00:00"/>
    <n v="0"/>
    <x v="3125"/>
  </r>
  <r>
    <n v="3170"/>
    <n v="1"/>
    <x v="783"/>
    <x v="313"/>
    <s v="&lt;p&gt;I shouldn't even make that first comment.  There are ways to negate unpredictable length in the staff id number, it's just that they're a bit more complex then what I shared above._x000a_&lt;/p&gt;_x000a_"/>
    <d v="2010-09-24T19:13:16"/>
    <n v="0"/>
    <x v="2"/>
    <x v="0"/>
    <b v="1"/>
    <x v="0"/>
    <n v="6"/>
    <n v="40445.672222222223"/>
    <n v="0"/>
    <n v="802"/>
    <d v="2010-09-24T00:00:00"/>
    <n v="0"/>
    <x v="3126"/>
  </r>
  <r>
    <n v="3171"/>
    <n v="1"/>
    <x v="781"/>
    <x v="313"/>
    <s v="&lt;p&gt;I'm not quite clear on what you're trying to do.  &lt;/p&gt;_x000a_&lt;p&gt;What is the difference between the &quot;Install Date&quot; and the &quot;closest install date&quot;?_x000a_&lt;/p&gt;_x000a_"/>
    <d v="2010-09-24T19:18:03"/>
    <n v="0"/>
    <x v="1"/>
    <x v="0"/>
    <b v="1"/>
    <x v="0"/>
    <n v="6"/>
    <n v="40445.614583333336"/>
    <n v="0"/>
    <n v="802"/>
    <d v="2010-09-24T00:00:00"/>
    <n v="0"/>
    <x v="3127"/>
  </r>
  <r>
    <n v="3172"/>
    <n v="1"/>
    <x v="785"/>
    <x v="465"/>
    <s v="&lt;p&gt;Hui,&lt;br /&gt;_x000a_About a month ago you sent me a very handy vba code that recapped the occurences of zeros in a given array of numbers into one cell. So like for example an array of 1-4-0-0-0-3-4-5 would return into one cell &quot;2-3-3&quot;- the &quot;2&quot; representing the 1 and the 4, the first &quot;3&quot; representing the next three zeros in the array and the second &quot;3&quot; representing the 3,4 and 5 in the array. The formula works great and I was able to successfully apply it to my last project but now I am in need of a simmlar macro that will count negetive values along with the zeros. So where the original macro that you sent to me counted zeros vs non zeros this new one I want to count values greater than zero vs values zero and less than zero. I have pasted the original macro at the bottom of this posting.&lt;br /&gt;_x000a_Cheers!&lt;/p&gt;_x000a_&lt;p&gt;Function NumbZeros(myData) As String&lt;/p&gt;_x000a_&lt;p&gt;Dim myArr&lt;br /&gt;_x000a_Dim myStr As String&lt;/p&gt;_x000a_&lt;p&gt;On Error Resume Next&lt;/p&gt;_x000a_&lt;p&gt;count = 0&lt;br /&gt;_x000a_count0 = 0&lt;br /&gt;_x000a_myStr = &quot;&quot;&lt;/p&gt;_x000a_&lt;p&gt;Set myArr = myData&lt;/p&gt;_x000a_&lt;p&gt;For i = 1 To myData.count - 1&lt;/p&gt;_x000a_&lt;p&gt;    If myArr(i) &amp;lt;&amp;gt; 0 Then 'Data &amp;lt;&amp;gt;0&lt;br /&gt;_x000a_                 count = count + 1&lt;br /&gt;_x000a_        If i + 1 = myData.count Then&lt;br /&gt;_x000a_            If myArr(i + 1) = 0 Then&lt;br /&gt;_x000a_                myStr = myStr + Str(count) + &quot;-1&quot;&lt;br /&gt;_x000a_            Else&lt;br /&gt;_x000a_                myStr = myStr + Str(count + 1)&lt;br /&gt;_x000a_            End If&lt;br /&gt;_x000a_        ElseIf myArr(i + 1) = 0 Then&lt;br /&gt;_x000a_            myStr = myStr + Str(count) + &quot;-&quot;&lt;br /&gt;_x000a_            count = 0&lt;/p&gt;_x000a_&lt;p&gt;        End If&lt;br /&gt;_x000a_    Else ' Data =0&lt;br /&gt;_x000a_        count0 = count0 + 1&lt;br /&gt;_x000a_        If i + 1 = myData.count Then&lt;br /&gt;_x000a_            If myArr(i + 1) = 0 Then&lt;br /&gt;_x000a_                myStr = myStr + Str(count0 + 1)&lt;br /&gt;_x000a_            Else&lt;br /&gt;_x000a_                myStr = myStr + Str(count0) + &quot;-1&quot;&lt;br /&gt;_x000a_            End If&lt;br /&gt;_x000a_        ElseIf myArr(i + 1) &amp;lt;&amp;gt; 0 Then&lt;br /&gt;_x000a_            myStr = myStr + Str(count0) + &quot;-&quot;&lt;br /&gt;_x000a_            count0 = 0&lt;br /&gt;_x000a_        ElseIf myArr(i + 1) &amp;lt;&amp;gt; 0 Then&lt;br /&gt;_x000a_            myStr = myStr + Str(count0) + &quot;[color 3]&quot;&lt;br /&gt;_x000a_        End If&lt;br /&gt;_x000a_    End If&lt;br /&gt;_x000a_Next&lt;/p&gt;_x000a_&lt;p&gt;If Right(myStr, 1) = &quot;-&quot; Then myStr = Left(myStr, Len(myStr) - 1)&lt;/p&gt;_x000a_&lt;p&gt;NumbZeros = myStr&lt;/p&gt;_x000a_&lt;p&gt;End Function_x000a_&lt;/p&gt;_x000a_"/>
    <d v="2010-09-24T22:36:54"/>
    <n v="0"/>
    <x v="0"/>
    <x v="0"/>
    <b v="0"/>
    <x v="0"/>
    <n v="6"/>
    <n v="40445.941666666666"/>
    <n v="0"/>
    <n v="802"/>
    <d v="2010-09-24T00:00:00"/>
    <n v="0"/>
    <x v="3128"/>
  </r>
  <r>
    <n v="3173"/>
    <n v="2"/>
    <x v="782"/>
    <x v="2"/>
    <s v="&lt;p&gt;Trevian&lt;br /&gt;_x000a_One of the Options when you set a Trendline is to display Option on Chart&lt;br /&gt;_x000a_You can also access this by selecting the Trendline and rightclick select Format trendline&lt;/p&gt;_x000a_&lt;p&gt;depending on what type of Trendline you chose you will get a equation like&lt;br /&gt;_x000a_y=0.3x + 12.9 etc&lt;br /&gt;_x000a_of course the formula will be totally different if you chose logarithmic, exponential trendlines &lt;/p&gt;_x000a_&lt;p&gt;You can take the equation and setup a cell where you enter the equation&lt;br /&gt;_x000a_B10:  =0.3*A10+12.9&lt;/p&gt;_x000a_&lt;p&gt;Now the good thing about this is that you can do 2 things&lt;br /&gt;_x000a_Add the new data as a new series to your chart&lt;br /&gt;_x000a_Add a slider which is linked to the Cell A10 which will allow you to interactively change the new point on the chart_x000a_&lt;/p&gt;_x000a_"/>
    <d v="2010-09-25T01:02:48"/>
    <n v="0"/>
    <x v="1"/>
    <x v="1"/>
    <b v="1"/>
    <x v="1"/>
    <n v="7"/>
    <n v="40445.640972222223"/>
    <n v="0.40263888888875954"/>
    <n v="803"/>
    <d v="2010-09-25T00:00:00"/>
    <s v="trevian3969"/>
    <x v="3129"/>
  </r>
  <r>
    <n v="3174"/>
    <n v="1"/>
    <x v="784"/>
    <x v="2"/>
    <s v="&lt;p&gt;You will need to setup an area where you have ages down the side and then various columns for Male/Female premiums and then I assume you will have various mulipliers etc for things like smoking, drinking, general health and other factors.&lt;br /&gt;_x000a_Populate the table with values or formulas&lt;br /&gt;_x000a_setup an area to collect data Age, Sex, Smoking, Drinking etc&lt;br /&gt;_x000a_Retrieves the appropriate data using Vlookup, Index/Match etc&lt;br /&gt;_x000a_Calculate some premiums_x000a_&lt;/p&gt;_x000a_"/>
    <d v="2010-09-25T01:05:52"/>
    <n v="0"/>
    <x v="1"/>
    <x v="1"/>
    <b v="1"/>
    <x v="1"/>
    <n v="7"/>
    <n v="40445.74722222222"/>
    <n v="0.29851851851708489"/>
    <n v="804"/>
    <d v="2010-09-25T00:00:00"/>
    <s v="Shantanu"/>
    <x v="3130"/>
  </r>
  <r>
    <n v="3175"/>
    <n v="2"/>
    <x v="782"/>
    <x v="0"/>
    <s v="&lt;p&gt;@Hui .. interesting technique on the slider controlled point to show interactive trendlines. I will write about this sometime :)_x000a_&lt;/p&gt;_x000a_"/>
    <d v="2010-09-25T01:08:14"/>
    <n v="0"/>
    <x v="2"/>
    <x v="0"/>
    <b v="1"/>
    <x v="0"/>
    <n v="7"/>
    <n v="40445.640972222223"/>
    <n v="0"/>
    <n v="804"/>
    <d v="2010-09-25T00:00:00"/>
    <n v="0"/>
    <x v="3131"/>
  </r>
  <r>
    <n v="3176"/>
    <n v="1"/>
    <x v="783"/>
    <x v="2"/>
    <s v="&lt;p&gt;Martinc&lt;br /&gt;_x000a_When you do a lookup you will need to do something like&lt;br /&gt;_x000a_=+INDEX(A1:B10,MATCH(&quot;*&quot;&amp;amp;&quot;SN1002&quot;&amp;amp;&quot;*&quot;,A1:A10,0),2)&lt;br /&gt;_x000a_or&lt;br /&gt;_x000a_=+INDEX(A1:B10,MATCH(&quot;*&quot;&amp;amp;D10&amp;amp;&quot;*&quot;,A1:A10,0),2)&lt;/p&gt;_x000a_&lt;p&gt;That will lookup SN1002 or the valuie in D10 in the Range A1:A10 and then return the value in Column B next to your value&lt;/p&gt;_x000a_&lt;p&gt;You can change &quot;SN1002&quot; to say D10 etc to have an entry cell somewhere else_x000a_&lt;/p&gt;_x000a_"/>
    <d v="2010-09-25T01:11:22"/>
    <n v="0"/>
    <x v="3"/>
    <x v="1"/>
    <b v="1"/>
    <x v="1"/>
    <n v="7"/>
    <n v="40445.672222222223"/>
    <n v="0.37733796296379296"/>
    <n v="805"/>
    <d v="2010-09-25T00:00:00"/>
    <s v="martinc"/>
    <x v="3132"/>
  </r>
  <r>
    <n v="3177"/>
    <n v="1"/>
    <x v="785"/>
    <x v="2"/>
    <s v="&lt;p&gt;Louismk&lt;br /&gt;_x000a_I think I checked all combination's but if you find a case that doesn't work let me know&lt;/p&gt;_x000a_&lt;pre&gt;&lt;code&gt;Function NumbZeros(myData) As String_x000a__x000a_Dim myArr_x000a_Dim myStr As String_x000a__x000a_On Error Resume Next_x000a__x000a_Count = 0_x000a_count0 = 0_x000a_myStr = &amp;quot;&amp;quot;_x000a__x000a_Set myArr = myData_x000a__x000a_For i = 1 To myData.Count - 1_x000a_    If myArr(i) &amp;gt; 0 Then &amp;#39;Data &amp;gt; 0_x000a_        Count = Count + 1_x000a_        If i + 1 = myData.Count Then_x000a_            If myArr(i + 1) &amp;gt; 0 Then_x000a_                myStr = myStr + Trim(Str(Count + 1))_x000a_            Else_x000a_                myStr = myStr + Trim(Str(Count)) + &amp;quot;-1&amp;quot;_x000a_            End If_x000a_        ElseIf myArr(i + 1) &amp;lt;= 0 Then_x000a_            myStr = myStr + Trim(Str(Count)) + &amp;quot;-&amp;quot;_x000a_            Count = 0_x000a_        End If_x000a__x000a_    Else &amp;#39; Data &amp;lt;=0_x000a_        count0 = count0 + 1_x000a_        If i + 1 = myData.Count Then_x000a_            If myArr(i + 1) &amp;lt;= 0 Then_x000a_                myStr = myStr + Trim(Str(count0 + 1))_x000a_            Else_x000a_                myStr = myStr + Trim(Str(count0)) + &amp;quot;-1&amp;quot;_x000a_            End If_x000a_        ElseIf myArr(i + 1) &amp;gt; 0 Then_x000a_            myStr = myStr + Trim(Str(count0)) + &amp;quot;-&amp;quot;_x000a_            count0 = 0_x000a_        ElseIf myArr(i + 1) &amp;lt;= 0 Then_x000a_           &amp;#39; count0 = count0 + 1_x000a_        End If_x000a_    End If_x000a_Next_x000a__x000a_If Right(myStr, 1) = &amp;quot;-&amp;quot; Then myStr = Left(myStr, Len(myStr) - 1)_x000a__x000a_NumbZeros = myStr_x000a__x000a_End Function&lt;/code&gt;&lt;/pre&gt;_x000a_"/>
    <d v="2010-09-25T02:25:16"/>
    <n v="0"/>
    <x v="1"/>
    <x v="1"/>
    <b v="1"/>
    <x v="1"/>
    <n v="7"/>
    <n v="40445.941666666666"/>
    <n v="0.15921296296437504"/>
    <n v="806"/>
    <d v="2010-09-25T00:00:00"/>
    <s v="louismk"/>
    <x v="3133"/>
  </r>
  <r>
    <n v="3178"/>
    <n v="1"/>
    <x v="781"/>
    <x v="313"/>
    <s v="&lt;p&gt;Ok maybe I get this:  &lt;/p&gt;_x000a_&lt;p&gt;You have a list of 'delivery dates' and a list of 'possible install dates'.  You want to determine what is the best install date for your delivery date, without going over.  &lt;/p&gt;_x000a_&lt;p&gt;Am I right?_x000a_&lt;/p&gt;_x000a_"/>
    <d v="2010-09-25T05:31:11"/>
    <n v="0"/>
    <x v="2"/>
    <x v="0"/>
    <b v="1"/>
    <x v="0"/>
    <n v="7"/>
    <n v="40445.614583333336"/>
    <n v="0"/>
    <n v="806"/>
    <d v="2010-09-25T00:00:00"/>
    <n v="0"/>
    <x v="3134"/>
  </r>
  <r>
    <n v="3179"/>
    <n v="1"/>
    <x v="786"/>
    <x v="507"/>
    <s v="&lt;p&gt;I have created a column that has 14 rows of text, the data associated with this column will chnage by adding a new column on a weekly basis. The intention is for specific cells from this column to be inputted into a second table, and in a specific cell, that will allow me to create create a waterfall graph of the weeks data. &lt;/p&gt;_x000a_&lt;p&gt;The previous weeks data is to be retained as an historic record.&lt;/p&gt;_x000a_&lt;p&gt;How do I get Excel to read the column of data and get it to pick up the next data in the column, and on a weekly basis rather than doing this manually?&lt;/p&gt;_x000a_&lt;p&gt;Thanks, Faz_x000a_&lt;/p&gt;_x000a_"/>
    <d v="2010-09-25T11:02:02"/>
    <n v="0"/>
    <x v="0"/>
    <x v="0"/>
    <b v="0"/>
    <x v="0"/>
    <n v="7"/>
    <n v="40446.459722222222"/>
    <n v="0"/>
    <n v="806"/>
    <d v="2010-09-25T00:00:00"/>
    <n v="0"/>
    <x v="3135"/>
  </r>
  <r>
    <n v="3180"/>
    <n v="1"/>
    <x v="787"/>
    <x v="508"/>
    <s v="&lt;p&gt;Hi / Namaste&lt;/p&gt;_x000a_&lt;p&gt;   Just wondering if there's anyone to help me with a few formulae problems I am having. I am trying to make an Excel version of my milk book. This means customers, types of milk, prices, delivery days, balances, payments made etc. I need to make it &quot;interactive&quot; meaning if I update &quot;an extra bottle delivered Wednesday&quot; then the week's balance is updated.&lt;/p&gt;_x000a_&lt;p&gt;   If I made the basic layout, and posed a few questions, would anyone help me? I know what I need to do, but need a bit of guidance to do it.&lt;/p&gt;_x000a_&lt;p&gt;Regards&lt;/p&gt;_x000a_&lt;p&gt;Dudh-wallah Chris_x000a_&lt;/p&gt;_x000a_"/>
    <d v="2010-09-25T12:18:21"/>
    <n v="0"/>
    <x v="0"/>
    <x v="0"/>
    <b v="0"/>
    <x v="0"/>
    <n v="7"/>
    <n v="40446.512499999997"/>
    <n v="0"/>
    <n v="806"/>
    <d v="2010-09-25T00:00:00"/>
    <n v="0"/>
    <x v="3136"/>
  </r>
  <r>
    <n v="3181"/>
    <n v="1"/>
    <x v="787"/>
    <x v="313"/>
    <s v="&lt;p&gt;Of course.  People around here will help.  &lt;/p&gt;_x000a_&lt;p&gt;A thought:  use drop box, skydrive, whatever, so that people can see your workbook.  You can change the data to keep it anonymous, but, for something like this - it helps a great deal if we can see what's going on.  &lt;/p&gt;_x000a_&lt;p&gt;By the way:  Can somebody tell me how you pronounce &quot;namaste&quot;?  &lt;/p&gt;_x000a_&lt;p&gt;FWIW, I'm pretty sure Chandoo did a contest for a &quot;Personal Expense Tracker&quot;.  It may help you to review some of the posts related to that, as I would think much of the techniques used in those would move nicely to this project._x000a_&lt;/p&gt;_x000a_"/>
    <d v="2010-09-25T15:00:21"/>
    <n v="0"/>
    <x v="1"/>
    <x v="0"/>
    <b v="1"/>
    <x v="0"/>
    <n v="7"/>
    <n v="40446.512499999997"/>
    <n v="0"/>
    <n v="806"/>
    <d v="2010-09-25T00:00:00"/>
    <n v="0"/>
    <x v="3137"/>
  </r>
  <r>
    <n v="3182"/>
    <n v="1"/>
    <x v="786"/>
    <x v="313"/>
    <s v="&lt;p&gt;ohhhh.....it's fiscal year end here at Chandoo.org.........&lt;/p&gt;_x000a_&lt;p&gt;So basically:  &lt;/p&gt;_x000a_&lt;p&gt;you have records.......it doesn't matter what the specifics are, but just to make sure I've got a mental grasp on what you're trying to do:  &lt;/p&gt;_x000a_&lt;p&gt;                Season 1      Season 2    Season 3&lt;br /&gt;_x000a_Wins:&lt;br /&gt;_x000a_Losses&lt;br /&gt;_x000a_Goals:&lt;br /&gt;_x000a_Goals Against:&lt;/p&gt;_x000a_&lt;p&gt;And you want to select a Season from your data, to display in some sort of 'report' type thing.  &lt;/p&gt;_x000a_&lt;p&gt;Fastest answer I have is hlookup w/ a little data validation.  Create a list of 'seasons', call it list_seasons.  Create a drop down box with the list of seasons.  Use an hlookup to point at the specific row you're looking for to place it in the correct cell.  Make the chart based on the returned values from the hlookup._x000a_&lt;/p&gt;_x000a_"/>
    <d v="2010-09-25T15:06:49"/>
    <n v="0"/>
    <x v="1"/>
    <x v="0"/>
    <b v="1"/>
    <x v="0"/>
    <n v="7"/>
    <n v="40446.459722222222"/>
    <n v="0"/>
    <n v="806"/>
    <d v="2010-09-25T00:00:00"/>
    <n v="0"/>
    <x v="3138"/>
  </r>
  <r>
    <n v="3183"/>
    <n v="1"/>
    <x v="786"/>
    <x v="507"/>
    <s v="&lt;p&gt;Okay not that clear, but effectively how do I get an excel table to look at a column of data and only pick data that is within the latest column, and not the previous column. A new column will be added with data every week. &lt;/p&gt;_x000a_&lt;p&gt;What kind of macro or formula do I need to apply?&lt;/p&gt;_x000a_&lt;p&gt;Faz_x000a_&lt;/p&gt;_x000a_"/>
    <d v="2010-09-25T17:24:57"/>
    <n v="0"/>
    <x v="2"/>
    <x v="0"/>
    <b v="1"/>
    <x v="0"/>
    <n v="7"/>
    <n v="40446.459722222222"/>
    <n v="0"/>
    <n v="806"/>
    <d v="2010-09-25T00:00:00"/>
    <n v="0"/>
    <x v="3139"/>
  </r>
  <r>
    <n v="3184"/>
    <n v="1"/>
    <x v="786"/>
    <x v="313"/>
    <s v="&lt;p&gt;Ok so:&lt;/p&gt;_x000a_&lt;p&gt;Data:&lt;/p&gt;_x000a_&lt;p&gt;Days: _x0009_1_x0009_2_x0009_3_x0009_4_x0009_5&lt;br /&gt;_x000a_Value 1_x0009_2_x0009_6_x0009_10_x0009_14_x0009_18&lt;br /&gt;_x000a_Value 2_x0009_3_x0009_7_x0009_11_x0009_15_x0009_19&lt;br /&gt;_x000a_Value 3_x0009_4_x0009_8_x0009_12_x0009_16_x0009_20&lt;br /&gt;_x000a_Value 4_x0009_5_x0009_9_x0009_13_x0009_17_x0009_21&lt;/p&gt;_x000a_&lt;p&gt;=HLOOKUP(LARGE($B$1:$F$1,1),$A$1:$F$5,2,FALSE)&lt;/p&gt;_x000a_&lt;p&gt;Simple explanation:&lt;br /&gt;_x000a_Chandoo says:&lt;/p&gt;_x000a_&lt;p&gt;=hlookup(what,where,return_what,mylistissorted)&lt;/p&gt;_x000a_&lt;p&gt;So for the what, instead of giving it a fixed value, we're telling it to take the largest value from the list._x000a_&lt;/p&gt;_x000a_"/>
    <d v="2010-09-25T21:49:54"/>
    <n v="0"/>
    <x v="3"/>
    <x v="0"/>
    <b v="1"/>
    <x v="0"/>
    <n v="7"/>
    <n v="40446.459722222222"/>
    <n v="0"/>
    <n v="806"/>
    <d v="2010-09-25T00:00:00"/>
    <n v="0"/>
    <x v="3140"/>
  </r>
  <r>
    <n v="3185"/>
    <n v="1"/>
    <x v="786"/>
    <x v="507"/>
    <s v="&lt;p&gt;Thanks for this. &lt;/p&gt;_x000a_&lt;p&gt;I have tried it, and works, but would like this to be able to pick up the next value in the column, irrespective if the number is large or small - whhat would the formular look like, assuming the table was updated weekly.&lt;/p&gt;_x000a_&lt;p&gt;Data.&lt;/p&gt;_x000a_&lt;p&gt;Week 1 2 3 4 5...52&lt;br /&gt;_x000a_Value 20 10 3 4 5 ... -8&lt;br /&gt;_x000a_Value 30 20 40 5 6 2 &lt;/p&gt;_x000a_&lt;p&gt;Is it also possible to do this with an offset equation where the data can expand Across to The Last Numeric Entry in the table?&lt;/p&gt;_x000a_&lt;p&gt;Faz_x000a_&lt;/p&gt;_x000a_"/>
    <d v="2010-09-25T22:57:37"/>
    <n v="0"/>
    <x v="4"/>
    <x v="0"/>
    <b v="1"/>
    <x v="0"/>
    <n v="7"/>
    <n v="40446.459722222222"/>
    <n v="0"/>
    <n v="806"/>
    <d v="2010-09-25T00:00:00"/>
    <n v="0"/>
    <x v="3141"/>
  </r>
  <r>
    <n v="3186"/>
    <n v="1"/>
    <x v="786"/>
    <x v="313"/>
    <s v="&lt;p&gt;=HLOOKUP(COUNT(A1:F1),A1:F5,2,FALSE)&lt;/p&gt;_x000a_&lt;p&gt;just counts how many values are in the header row, hlookups based on that._x000a_&lt;/p&gt;_x000a_"/>
    <d v="2010-09-25T23:39:52"/>
    <n v="0"/>
    <x v="5"/>
    <x v="0"/>
    <b v="1"/>
    <x v="0"/>
    <n v="7"/>
    <n v="40446.459722222222"/>
    <n v="0"/>
    <n v="806"/>
    <d v="2010-09-25T00:00:00"/>
    <n v="0"/>
    <x v="3142"/>
  </r>
  <r>
    <n v="3187"/>
    <n v="1"/>
    <x v="788"/>
    <x v="507"/>
    <s v="&lt;p&gt;Hi, &lt;/p&gt;_x000a_&lt;p&gt;I have a table of figures that use the HLOOKUP function. The table starts on column C3 and continues to AE6. However, when I use the HLOOKUP I get #NA in the calculated cell. The formula that I am using is:&lt;/p&gt;_x000a_&lt;p&gt;=HLOOKUP(COUNT($C$3:$AE$3),$C$3:$AE$5,2,FALSE)&lt;/p&gt;_x000a_&lt;p&gt;Table of Data&lt;/p&gt;_x000a_&lt;p&gt;Weeks 1 2 3 4 5 6 7 8 9 ...n&lt;br /&gt;_x000a_L2    2 2 2 2 3 4 5 6 7 8 ...n&lt;br /&gt;_x000a_L3    3 6 91 11 11 14 13 ...n&lt;br /&gt;_x000a_Sum   5 8 93...n&lt;/p&gt;_x000a_&lt;p&gt;So. Where am I going wrong?_x000a_&lt;/p&gt;_x000a_"/>
    <d v="2010-09-26T10:29:10"/>
    <n v="0"/>
    <x v="0"/>
    <x v="0"/>
    <b v="0"/>
    <x v="0"/>
    <n v="1"/>
    <n v="40447.436805555553"/>
    <n v="0"/>
    <n v="806"/>
    <d v="2010-09-26T00:00:00"/>
    <n v="0"/>
    <x v="3143"/>
  </r>
  <r>
    <n v="3188"/>
    <n v="1"/>
    <x v="788"/>
    <x v="313"/>
    <s v="&lt;p&gt;the formula appears to work.  Would you share your workbook?_x000a_&lt;/p&gt;_x000a_"/>
    <d v="2010-09-26T13:33:00"/>
    <n v="0"/>
    <x v="1"/>
    <x v="0"/>
    <b v="1"/>
    <x v="0"/>
    <n v="1"/>
    <n v="40447.436805555553"/>
    <n v="0"/>
    <n v="806"/>
    <d v="2010-09-26T00:00:00"/>
    <n v="0"/>
    <x v="3144"/>
  </r>
  <r>
    <n v="3189"/>
    <n v="1"/>
    <x v="788"/>
    <x v="2"/>
    <s v="&lt;p&gt;Faz&lt;br /&gt;_x000a_Make sure the first row is entered as Numbers and not as Text&lt;/p&gt;_x000a_&lt;p&gt;Also You have posted different numbers of entries in each row in your sample data, although this won't help your error message_x000a_&lt;/p&gt;_x000a_"/>
    <d v="2010-09-26T14:24:00"/>
    <n v="0"/>
    <x v="2"/>
    <x v="1"/>
    <b v="1"/>
    <x v="1"/>
    <n v="1"/>
    <n v="40447.436805555553"/>
    <n v="0.16319444444525288"/>
    <n v="807"/>
    <d v="2010-09-26T00:00:00"/>
    <s v="Faz"/>
    <x v="3145"/>
  </r>
  <r>
    <n v="3190"/>
    <n v="1"/>
    <x v="788"/>
    <x v="507"/>
    <s v="&lt;p&gt;Dan_I&lt;/p&gt;_x000a_&lt;p&gt;I can share- how do I get this to you&lt;/p&gt;_x000a_&lt;p&gt;FAz_x000a_&lt;/p&gt;_x000a_"/>
    <d v="2010-09-26T14:45:11"/>
    <n v="0"/>
    <x v="3"/>
    <x v="0"/>
    <b v="1"/>
    <x v="0"/>
    <n v="1"/>
    <n v="40447.436805555553"/>
    <n v="0"/>
    <n v="807"/>
    <d v="2010-09-26T00:00:00"/>
    <n v="0"/>
    <x v="3146"/>
  </r>
  <r>
    <n v="3191"/>
    <n v="1"/>
    <x v="788"/>
    <x v="313"/>
    <s v="&lt;p&gt;Put it up on dropbox or skydrive or something....._x000a_&lt;/p&gt;_x000a_"/>
    <d v="2010-09-26T14:50:35"/>
    <n v="0"/>
    <x v="4"/>
    <x v="0"/>
    <b v="1"/>
    <x v="0"/>
    <n v="1"/>
    <n v="40447.436805555553"/>
    <n v="0"/>
    <n v="807"/>
    <d v="2010-09-26T00:00:00"/>
    <n v="0"/>
    <x v="3147"/>
  </r>
  <r>
    <n v="3192"/>
    <n v="1"/>
    <x v="788"/>
    <x v="2"/>
    <s v="&lt;p&gt;Or have a read of&lt;br /&gt;_x000a_http://chandoo.org/forums/topic/posting-a-sample-workbook_x000a_&lt;/p&gt;_x000a_"/>
    <d v="2010-09-26T15:01:48"/>
    <n v="0"/>
    <x v="5"/>
    <x v="1"/>
    <b v="1"/>
    <x v="1"/>
    <n v="1"/>
    <n v="40447.436805555553"/>
    <n v="0.18944444444787223"/>
    <n v="808"/>
    <d v="2010-09-26T00:00:00"/>
    <s v="Faz"/>
    <x v="3148"/>
  </r>
  <r>
    <n v="3193"/>
    <n v="1"/>
    <x v="788"/>
    <x v="507"/>
    <s v="&lt;p&gt;Dan_I&lt;/p&gt;_x000a_&lt;p&gt;The files is in Google Docs link below:&lt;/p&gt;_x000a_&lt;p&gt;https://docs.google.com/#folders/folder.0.0B90dy-nGE_IUZWY5MzFjZmItZjQ3Yy00ODhiLTgzZDMtNjBkNjk4YmVhMmUy&lt;/p&gt;_x000a_&lt;p&gt;Happy to discuss_x000a_&lt;/p&gt;_x000a_"/>
    <d v="2010-09-26T15:12:14"/>
    <n v="0"/>
    <x v="6"/>
    <x v="0"/>
    <b v="1"/>
    <x v="0"/>
    <n v="1"/>
    <n v="40447.436805555553"/>
    <n v="0"/>
    <n v="808"/>
    <d v="2010-09-26T00:00:00"/>
    <n v="0"/>
    <x v="3149"/>
  </r>
  <r>
    <n v="3194"/>
    <n v="1"/>
    <x v="788"/>
    <x v="313"/>
    <s v="&lt;p&gt;It's empty...._x000a_&lt;/p&gt;_x000a_"/>
    <d v="2010-09-26T15:20:18"/>
    <n v="0"/>
    <x v="7"/>
    <x v="0"/>
    <b v="1"/>
    <x v="0"/>
    <n v="1"/>
    <n v="40447.436805555553"/>
    <n v="0"/>
    <n v="808"/>
    <d v="2010-09-26T00:00:00"/>
    <n v="0"/>
    <x v="3150"/>
  </r>
  <r>
    <n v="3195"/>
    <n v="1"/>
    <x v="783"/>
    <x v="505"/>
    <s v="&lt;p&gt;Thanks Hui and Dan_l for taking the time to post a suggestion to this query. I'll try these out and see how I get on._x000a_&lt;/p&gt;_x000a_"/>
    <d v="2010-09-26T19:51:54"/>
    <n v="0"/>
    <x v="4"/>
    <x v="0"/>
    <b v="1"/>
    <x v="0"/>
    <n v="1"/>
    <n v="40445.672222222223"/>
    <n v="0"/>
    <n v="808"/>
    <d v="2010-09-26T00:00:00"/>
    <n v="0"/>
    <x v="3151"/>
  </r>
  <r>
    <n v="3196"/>
    <n v="1"/>
    <x v="789"/>
    <x v="509"/>
    <s v="&lt;p&gt;hi, can you please help me, I need an &quot;if&quot; formula, but can't seem to understand the info given in most books.&lt;/p&gt;_x000a_&lt;p&gt;I have 5 cells A-E named Distance, Time, Race time, Diff, Going&lt;br /&gt;_x000a_my normal calc is (D/A)*3 which gives me E&lt;br /&gt;_x000a_I need a formula that shows 0 in E if 0 is entered in C or else shows my original calc.&lt;br /&gt;_x000a_Hope you can understand my query.&lt;br /&gt;_x000a_regards&lt;/p&gt;_x000a_&lt;p&gt;David B_x000a_&lt;/p&gt;_x000a_"/>
    <d v="2010-09-27T13:37:26"/>
    <n v="0"/>
    <x v="0"/>
    <x v="0"/>
    <b v="0"/>
    <x v="0"/>
    <n v="2"/>
    <n v="40448.567361111112"/>
    <n v="0"/>
    <n v="808"/>
    <d v="2010-09-27T00:00:00"/>
    <n v="0"/>
    <x v="3152"/>
  </r>
  <r>
    <n v="3197"/>
    <n v="1"/>
    <x v="790"/>
    <x v="510"/>
    <s v="&lt;p&gt;Hi All,&lt;/p&gt;_x000a_&lt;p&gt;I am working as an Analyst in BPO company.  I have strucked with break calculation.&lt;br /&gt;_x000a_My question is:&lt;/p&gt;_x000a_&lt;p&gt;I need one calculator, which calculates the 13% of break time, based on employees total login hours.  &lt;/p&gt;_x000a_&lt;p&gt;My condition is: employee should enter the time, when logs in to the system and remaining should be calculated automatically and this timer should run for entire shift.&lt;/p&gt;_x000a_&lt;p&gt;In my point of view formula should be as below:&lt;/p&gt;_x000a_&lt;p&gt;System time - Login time = Login Hours&lt;br /&gt;_x000a_Login Hours*13%&lt;/p&gt;_x000a_&lt;p&gt;Timer should keep running&lt;/p&gt;_x000a_&lt;p&gt;Please reply.......&lt;/p&gt;_x000a_&lt;p&gt;Regards,&lt;/p&gt;_x000a_&lt;p&gt;Vishwanath Kumar .S_x000a_&lt;/p&gt;_x000a_"/>
    <d v="2010-09-27T13:50:58"/>
    <n v="0"/>
    <x v="0"/>
    <x v="0"/>
    <b v="0"/>
    <x v="0"/>
    <n v="2"/>
    <n v="40448.576388888891"/>
    <n v="0"/>
    <n v="808"/>
    <d v="2010-09-27T00:00:00"/>
    <n v="0"/>
    <x v="3153"/>
  </r>
  <r>
    <n v="3198"/>
    <n v="1"/>
    <x v="789"/>
    <x v="313"/>
    <s v="&lt;p&gt;=if(e1=0,0,(d1/a1)*3)_x000a_&lt;/p&gt;_x000a_"/>
    <d v="2010-09-27T15:51:33"/>
    <n v="0"/>
    <x v="1"/>
    <x v="0"/>
    <b v="1"/>
    <x v="0"/>
    <n v="2"/>
    <n v="40448.567361111112"/>
    <n v="0"/>
    <n v="808"/>
    <d v="2010-09-27T00:00:00"/>
    <n v="0"/>
    <x v="3154"/>
  </r>
  <r>
    <n v="3199"/>
    <n v="1"/>
    <x v="789"/>
    <x v="509"/>
    <s v="&lt;p&gt;Hi Dan&lt;br /&gt;_x000a_many thanks for the info, it works a treat,&lt;/p&gt;_x000a_&lt;p&gt;cheers&lt;br /&gt;_x000a_David B_x000a_&lt;/p&gt;_x000a_"/>
    <d v="2010-09-27T18:05:32"/>
    <n v="0"/>
    <x v="2"/>
    <x v="0"/>
    <b v="1"/>
    <x v="0"/>
    <n v="2"/>
    <n v="40448.567361111112"/>
    <n v="0"/>
    <n v="808"/>
    <d v="2010-09-27T00:00:00"/>
    <n v="0"/>
    <x v="3155"/>
  </r>
  <r>
    <n v="3200"/>
    <n v="1"/>
    <x v="757"/>
    <x v="492"/>
    <s v="&lt;p&gt;Thanks Hui. You are really helpful.&lt;/p&gt;_x000a_&lt;p&gt;Regards,&lt;br /&gt;_x000a_Ramnath_x000a_&lt;/p&gt;_x000a_"/>
    <d v="2010-09-27T19:16:08"/>
    <n v="0"/>
    <x v="4"/>
    <x v="0"/>
    <b v="1"/>
    <x v="0"/>
    <n v="2"/>
    <n v="40436.206944444442"/>
    <n v="0"/>
    <n v="808"/>
    <d v="2010-09-27T00:00:00"/>
    <n v="0"/>
    <x v="3156"/>
  </r>
  <r>
    <n v="3201"/>
    <n v="1"/>
    <x v="791"/>
    <x v="492"/>
    <s v="&lt;p&gt;Hi Chandoo,&lt;/p&gt;_x000a_&lt;p&gt;I have a peculiar problem. I want to show some data points which are for the previous months (not a part of the Current month’s Survey file) along with the current month Pivot table. I need to have Previous months data against respective Parameters in order to show the last month’s performance.&lt;/p&gt;_x000a_&lt;p&gt;Is there any way to define some stangnent data points in a Pivot Table, which will not change? I am describing this as problem because, not all the Parameters will have values all the months. So, if some of them are missing, the total table will be collapsed as it has some external data which Excel cannot understand and arrange accordingly. &lt;/p&gt;_x000a_&lt;p&gt;Regards,&lt;br /&gt;_x000a_Ramnath_x000a_&lt;/p&gt;_x000a_"/>
    <d v="2010-09-27T19:26:45"/>
    <n v="0"/>
    <x v="0"/>
    <x v="0"/>
    <b v="0"/>
    <x v="0"/>
    <n v="2"/>
    <n v="40448.80972222222"/>
    <n v="0"/>
    <n v="808"/>
    <d v="2010-09-27T00:00:00"/>
    <n v="0"/>
    <x v="3157"/>
  </r>
  <r>
    <n v="3202"/>
    <n v="1"/>
    <x v="792"/>
    <x v="496"/>
    <s v="&lt;p&gt;I have a large financial model in an Excel workbook with almost no documentation.  How can I begin to understand what is being done in the various worksheets of this workbook?_x000a_&lt;/p&gt;_x000a_"/>
    <d v="2010-09-27T20:34:19"/>
    <n v="0"/>
    <x v="0"/>
    <x v="0"/>
    <b v="0"/>
    <x v="0"/>
    <n v="2"/>
    <n v="40448.856944444444"/>
    <n v="0"/>
    <n v="808"/>
    <d v="2010-09-27T00:00:00"/>
    <n v="0"/>
    <x v="3158"/>
  </r>
  <r>
    <n v="3203"/>
    <n v="1"/>
    <x v="792"/>
    <x v="2"/>
    <s v="&lt;p&gt;Have a read of:&lt;br /&gt;_x000a_http://chandoo.org/forums/topic/understand-an-excel-model_x000a_&lt;/p&gt;_x000a_"/>
    <d v="2010-09-27T22:00:41"/>
    <n v="0"/>
    <x v="1"/>
    <x v="1"/>
    <b v="1"/>
    <x v="1"/>
    <n v="2"/>
    <n v="40448.856944444444"/>
    <n v="6.0196759259270038E-2"/>
    <n v="809"/>
    <d v="2010-09-27T00:00:00"/>
    <s v="jtreanor"/>
    <x v="3159"/>
  </r>
  <r>
    <n v="3204"/>
    <n v="1"/>
    <x v="785"/>
    <x v="465"/>
    <s v="&lt;p&gt;Hui,&lt;br /&gt;_x000a_This new macro does the same thing as the first, it does not account for the negetives it is just counting zeros vs non zeros. I would think that the new one would be a simpler syntax don't you?- since all I want to do is count the sequence of posative values against the values that are less than or equal to zero. Is it just simply a change in the syntax? Thats what I originally thought but everytime I go in and try to play around with it it the function will not even work. Sorry- I hope that Im not bugging you._x000a_&lt;/p&gt;_x000a_"/>
    <d v="2010-09-27T23:03:46"/>
    <n v="0"/>
    <x v="2"/>
    <x v="0"/>
    <b v="1"/>
    <x v="0"/>
    <n v="2"/>
    <n v="40445.941666666666"/>
    <n v="0"/>
    <n v="809"/>
    <d v="2010-09-27T00:00:00"/>
    <n v="0"/>
    <x v="3160"/>
  </r>
  <r>
    <n v="3205"/>
    <n v="1"/>
    <x v="785"/>
    <x v="2"/>
    <s v="&lt;p&gt;It is working ok for me&lt;br /&gt;_x000a_&lt;pre&gt;&lt;code&gt;5_x0009_5_x0009_5_x0009_5_x0009_5_x0009_5_x0009_5_x0009_5_x0009_5_x0009_5_x0009__x0009_10_x000a_5_x0009_5_x0009_-5_x0009_-5_x0009_5_x0009_5_x0009_5_x0009_5_x0009_5_x0009_5_x0009__x0009_2-2-6_x000a_5_x0009_5_x0009_0_x0009_0_x0009_5_x0009_5_x0009_5_x0009_5_x0009_5_x0009_5_x0009__x0009_2-2-6_x000a_5_x0009_-5_x0009_5_x0009_0_x0009_5_x0009_-5_x0009_5_x0009_0_x0009_5_x0009_5_x0009__x0009_1-1-1-1-1-1-1-1-2_x000a_-5_x0009_5_x0009_0_x0009_5_x0009_5_x0009_5_x0009_5_x0009_5_x0009_5_x0009_5_x0009__x0009_1-1-1-7&lt;/code&gt;&lt;/pre&gt;_x000a_&lt;p&gt;It is counting Negatives and Zero together and Positives together_x000a_&lt;/p&gt;_x000a_"/>
    <d v="2010-09-28T00:22:37"/>
    <n v="0"/>
    <x v="3"/>
    <x v="1"/>
    <b v="1"/>
    <x v="1"/>
    <n v="3"/>
    <n v="40445.941666666666"/>
    <n v="3.0740393518499332"/>
    <n v="810"/>
    <d v="2010-09-28T00:00:00"/>
    <s v="louismk"/>
    <x v="3161"/>
  </r>
  <r>
    <n v="3206"/>
    <n v="2"/>
    <x v="782"/>
    <x v="2"/>
    <s v="&lt;p&gt;Trevian&lt;/p&gt;_x000a_&lt;p&gt;The following User Defined Function UDF will do what you want&lt;br /&gt;_x000a_Copy and paste it into a Code Module in VBA&lt;/p&gt;_x000a_&lt;p&gt;To use it just enter =TrendY(value) in a cell&lt;/p&gt;_x000a_&lt;p&gt;ie: =TrendY(20) &lt;/p&gt;_x000a_&lt;p&gt;It is assuming that your chart is Chart1 and that there is only 1 trendline on the chart&lt;br /&gt;_x000a_The function works with all the trendline types and variants of those&lt;br /&gt;_x000a_If you don't have the Trendlines equation shown it will do that for you.&lt;br /&gt;_x000a_That is actually where the function gets the equation from in the first place.&lt;/p&gt;_x000a_&lt;p&gt;Special Thanx to Daniel from http://www.excelhero.com/blogs/ for assistance with a memory leak and some code optimisation.&lt;/p&gt;_x000a_&lt;p&gt;I have posted a working example of this at http://rapidshare.com/files/421807902/Trendline_Estimator.xlsb&lt;/p&gt;_x000a_&lt;p&gt;It has been tested with Excel 2007 &amp;amp; 2010 an is ok, no promises on earlier versions&lt;/p&gt;_x000a_&lt;pre&gt;&lt;code&gt;Function Trendy(ByVal XVal As Double) As Variant_x000a_&amp;#39;_x000a_&amp;#39; A Function to return a Y Value to a Charts Trendline equation_x000a_&amp;#39;_x000a_&amp;#39; Written by Ian Huitson_x000a_&amp;#39; Sept 2010_x000a_&amp;#39;_x000a_&amp;#39; Code improvements by Daniel Ferry_x000a_&amp;#39; http://www.excelhero.com/blogs/_x000a_&amp;#39;_x000a__x000a_    Dim m As Double, a As Double, b As Double, c As Double_x000a_    Dim num As Double, tval As Double, movav As Double_x000a_    Dim myTrend As String_x000a_    Dim lngPtr As Long_x000a__x000a_    Const F = 5 &amp;#39;Formula Start position in strings_x000a_    Const EXPO = 5_x000a_    Const LINEAR = -4132_x000a_    Const LOGO = -4133_x000a_    Const POLYNOMIAL = 3_x000a_    Const POWER = 4_x000a__x000a_    DoEvents_x000a_    DoEvents_x000a__x000a_    With Sheet1.ChartObjects(1).Chart.SeriesCollection(1).Trendlines(1)_x000a__x000a_        .DisplayEquation = True_x000a_        .DataLabel.NumberFormat = &amp;quot;#,##0.0000&amp;quot;_x000a_        myTrend = .DataLabel.Text_x000a__x000a_        If .Type = EXPO Then_x000a_            &amp;#39;y = 66.983e0.0107x_x000a_            lngPtr = InStr(F, myTrend, &amp;quot;e&amp;quot;)_x000a_            a = Mid(myTrend, F, lngPtr - F)_x000a_            b = Mid(myTrend, lngPtr + 1, Len(myTrend) - lngPtr - 1)_x000a_            Trendy = a * EXP(b * XVal)_x000a__x000a_        ElseIf .Type = LINEAR Then_x000a_            &amp;#39;y = 1.0562x + 66.273_x000a_            lngPtr = InStr(F, myTrend, &amp;quot;x&amp;quot;)_x000a_            m = Mid(myTrend, F, lngPtr - F)_x000a_            c = Right(myTrend, Len(myTrend) - lngPtr - 2)_x000a_            Trendy = XVal * m + c_x000a__x000a_        ElseIf .Type = LOGO Then_x000a_            &amp;#39;y = 14.195ln(x) + 48.775_x000a_            a = Mid(myTrend, F, InStr(F, myTrend, &amp;quot;ln&amp;quot;) - F)_x000a_            b = Right(myTrend, Len(myTrend) - InStr(F, myTrend, &amp;quot; + &amp;quot;) - 2)_x000a_            Trendy = a * LOG(XVal) + b_x000a__x000a_        ElseIf .Type = POLYNOMIAL Then_x000a_            &amp;#39;y = -0.0534x2 + 3.2448x + 50.953_x000a_            &amp;#39;with up to power 6_x000a_            &amp;#39;y = 5E-07x6 - 1E-05x5 - 0.0016x4 + 0.0792x3 - 1.1071x2 + 5.4142x + 61.542_x000a_            polyorder = .Order_x000a__x000a_            &amp;#39;Increase decimals to improve accuracy_x000a_            .DataLabel.NumberFormat = &amp;quot;#,##0.000000000000&amp;quot;_x000a_            DoEvents &amp;#39;Updates Equation Textbox on screen_x000a__x000a_            &amp;#39;get formula for Polynomial equation_x000a_            myTrend = .DataLabel.Text_x000a__x000a_            &amp;#39;Reset decimals for Display_x000a_            .DataLabel.NumberFormat = &amp;quot;#,##0.0000&amp;quot;_x000a_            DoEvents_x000a__x000a_            tval = 0 &amp;#39;temporary counter_x000a__x000a_            If InStr(1, myTrend, &amp;quot;x6&amp;quot;) &amp;gt; 0 Then_x000a_                lngPtr = InStr(1, myTrend, &amp;quot;=&amp;quot;)_x000a_                num = Mid(myTrend, lngPtr + 1, InStr(1, myTrend, &amp;quot;x6&amp;quot;) - lngPtr - 1)_x000a_                tval = tval + num * (XVal ^ 6)_x000a_            End If_x000a__x000a_            If InStr(1, myTrend, &amp;quot;x5&amp;quot;) &amp;gt; 0 Then_x000a_                If polyorder = 5 Then_x000a_                    lngPtr = InStr(1, myTrend, &amp;quot;=&amp;quot;)_x000a_                    num = Mid(myTrend, lngPtr + 1, InStr(1, myTrend, &amp;quot;x5&amp;quot;) - lngPtr - 1)_x000a_                Else_x000a_                    lngPtr = InStr(1, myTrend, &amp;quot;x6&amp;quot;)_x000a_                    num = Mid(myTrend, lngPtr + 2, InStr(1, myTrend, &amp;quot;x5&amp;quot;) - lngPtr - 2)_x000a_                End If_x000a_                tval = tval + num * (XVal ^ 5)_x000a_            End If_x000a__x000a_            If InStr(1, myTrend, &amp;quot;x4&amp;quot;) &amp;gt; 0 Then_x000a_                If polyorder = 4 Then_x000a_                    lngPtr = InStr(1, myTrend, &amp;quot;=&amp;quot;)_x000a_                    num = Mid(myTrend, lngPtr + 1, InStr(1, myTrend, &amp;quot;x4&amp;quot;) - lngPtr - 1)_x000a_                Else_x000a_                    lngPtr = InStr(1, myTrend, &amp;quot;x5&amp;quot;)_x000a_                    num = Mid(myTrend, lngPtr + 2, InStr(1, myTrend, &amp;quot;x4&amp;quot;) - lngPtr - 2)_x000a_                End If_x000a_                tval = tval + num * (XVal ^ 4)_x000a__x000a_            End If_x000a_            If InStr(1, myTrend, &amp;quot;x3&amp;quot;) &amp;gt; 0 Then_x000a_                If polyorder = 3 Then_x000a_                    lngPtr = InStr(1, myTrend, &amp;quot;=&amp;quot;)_x000a_                    num = Mid(myTrend, lngPtr + 1, InStr(1, myTrend, &amp;quot;x3&amp;quot;) - lngPtr - 1)_x000a_                Else_x000a_                    lngPtr = InStr(1, myTrend, &amp;quot;x4&amp;quot;)_x000a_                    num = Mid(myTrend, lngPtr + 2, InStr(1, myTrend, &amp;quot;x3&amp;quot;) - lngPtr - 2)_x000a_                End If_x000a_                tval = tval + num * (XVal ^ 3)_x000a__x000a_            End If_x000a_            If InStr(1, myTrend, &amp;quot;x2&amp;quot;) &amp;gt; 0 Then_x000a_                If polyorder = 2 Then_x000a_                    lngPtr = InStr(1, myTrend, &amp;quot;=&amp;quot;)_x000a_                    num = Mid(myTrend, lngPtr + 1, InStr(1, myTrend, &amp;quot;x2&amp;quot;) - lngPtr - 1)_x000a_                Else_x000a_                    lngPtr = InStr(1, myTrend, &amp;quot;x3&amp;quot;)_x000a_                    num = Mid(myTrend, lngPtr + 2, InStr(1, myTrend, &amp;quot;x2&amp;quot;) - lngPtr - 2)_x000a_                End If_x000a_                tval = tval + num * (XVal ^ 2)_x000a__x000a_            End If_x000a_            If InStr(1, myTrend, &amp;quot;x + &amp;quot;) &amp;gt; 0 Then_x000a_                lngPtr = InStr(1, myTrend, &amp;quot;x2&amp;quot;)_x000a_                num = Mid(myTrend, lngPtr + 2, InStr(1, myTrend, &amp;quot;x + &amp;quot;) - lngPtr - 2)_x000a_                tval = tval + num * XVal_x000a_                tval = tval + Right(myTrend, Len(myTrend) - InStr(1, myTrend, &amp;quot;x + &amp;quot;))_x000a__x000a_            End If_x000a_            If InStr(1, myTrend, &amp;quot;x - &amp;quot;) &amp;gt; 0 Then_x000a_               lngPtr = InStr(1, myTrend, &amp;quot;x - &amp;quot;)_x000a_               num = Mid(myTrend, InStr(1, myTrend, &amp;quot;x2&amp;quot;) + 2, lngPtr - InStr(1, myTrend, &amp;quot;x2&amp;quot;) - 2)_x000a_               tval = tval + num * XVal_x000a_               tval = tval + Right(myTrend, Len(myTrend) - lngPtr)_x000a_            End If_x000a__x000a_            Trendy = tval_x000a__x000a_        ElseIf .Type = POWER Then_x000a_            &amp;#39;y = 55.426x0.1479_x000a_            lngPtr = InStr(F, myTrend, &amp;quot;x&amp;quot;)_x000a_            a = Mid(myTrend, F, lngPtr - F)_x000a_            b = Right(myTrend, Len(myTrend) - lngPtr)_x000a_            Trendy = a * (XVal ^ b)_x000a__x000a_        Else_x000a_            MoveAv = .Period_x000a_            If MoveAv &amp;lt;= [B43] Then_x000a_                Trendy = Application.Evaluate(&amp;quot;sum(offset(C1,B43,,-&amp;quot; &amp;amp; MoveAv &amp;amp; &amp;quot;))&amp;quot;) / MoveAv_x000a_            Else_x000a_                Trendy = &amp;quot;Can&amp;#39;t calc&amp;quot;_x000a_            End If_x000a__x000a_        End If_x000a_    End With_x000a__x000a_End Function&lt;/code&gt;&lt;/pre&gt;_x000a_"/>
    <d v="2010-09-28T00:37:31"/>
    <n v="0"/>
    <x v="3"/>
    <x v="1"/>
    <b v="1"/>
    <x v="1"/>
    <n v="3"/>
    <n v="40445.640972222223"/>
    <n v="3.385081018517667"/>
    <n v="811"/>
    <d v="2010-09-28T00:00:00"/>
    <s v="trevian3969"/>
    <x v="3162"/>
  </r>
  <r>
    <n v="3207"/>
    <n v="1"/>
    <x v="793"/>
    <x v="83"/>
    <s v="&lt;p&gt;I have a dashboard that has a scroll bar on it and I copied this dashboard in order to make a similar one that uses different data.  In the copied dashboard there is a small sliver of the scroll bar from the original dashboard that I cannot move or delete and it is driving me nuts.  Has this ever happend to anyone?  Any idea how to remove it?  Thanks._x000a_&lt;/p&gt;_x000a_"/>
    <d v="2010-09-28T17:32:42"/>
    <n v="0"/>
    <x v="0"/>
    <x v="0"/>
    <b v="0"/>
    <x v="0"/>
    <n v="3"/>
    <n v="40449.730555555558"/>
    <n v="0"/>
    <n v="811"/>
    <d v="2010-09-28T00:00:00"/>
    <n v="0"/>
    <x v="3163"/>
  </r>
  <r>
    <n v="3208"/>
    <n v="1"/>
    <x v="789"/>
    <x v="509"/>
    <s v="&lt;p&gt;Hi&lt;br /&gt;_x000a_can anyone help?&lt;br /&gt;_x000a_I have the following statement, which gives a result in cell A26 &quot;=(135-(A18*10)-(A19*A20)+(SUM(A21:A24)))&quot;&lt;br /&gt;_x000a_I would like to change the values of A19, if a specific number is entered&lt;br /&gt;_x000a_e.g. enter 12 and it would become 18 or enter 16 and it would become 24, otherwise the statement remains unaltered&lt;br /&gt;_x000a_Regards&lt;/p&gt;_x000a_&lt;p&gt;David B_x000a_&lt;/p&gt;_x000a_"/>
    <d v="2010-09-28T19:20:17"/>
    <n v="0"/>
    <x v="3"/>
    <x v="0"/>
    <b v="1"/>
    <x v="0"/>
    <n v="3"/>
    <n v="40448.567361111112"/>
    <n v="0"/>
    <n v="811"/>
    <d v="2010-09-28T00:00:00"/>
    <n v="0"/>
    <x v="3164"/>
  </r>
  <r>
    <n v="3209"/>
    <n v="1"/>
    <x v="789"/>
    <x v="2"/>
    <s v="&lt;p&gt;@Slovak&lt;br /&gt;_x000a_Try A26: =(135-(A18*10)-(A20*if(A19=12,18,if(A19=16,24,A19)))+(SUM(A21:A24)))_x000a_&lt;/p&gt;_x000a_"/>
    <d v="2010-09-28T19:37:08"/>
    <n v="0"/>
    <x v="4"/>
    <x v="1"/>
    <b v="1"/>
    <x v="1"/>
    <n v="3"/>
    <n v="40448.567361111112"/>
    <n v="1.2500925925924093"/>
    <n v="812"/>
    <d v="2010-09-28T00:00:00"/>
    <s v="slovak"/>
    <x v="3165"/>
  </r>
  <r>
    <n v="3210"/>
    <n v="4"/>
    <x v="0"/>
    <x v="511"/>
    <s v="&lt;p&gt;Hi All! I am an Education Manager with ADD for a non-profit... I figured it was time to ditch the sticky notes and do some real project management! OUT_x000a_&lt;/p&gt;_x000a_"/>
    <d v="2010-09-28T19:39:48"/>
    <n v="0"/>
    <x v="67"/>
    <x v="0"/>
    <b v="1"/>
    <x v="0"/>
    <n v="3"/>
    <n v="40019.929861111108"/>
    <n v="0"/>
    <n v="812"/>
    <d v="2010-09-28T00:00:00"/>
    <n v="0"/>
    <x v="3166"/>
  </r>
  <r>
    <n v="3211"/>
    <n v="1"/>
    <x v="790"/>
    <x v="2"/>
    <s v="&lt;p&gt;Vishwanath&lt;br /&gt;_x000a_You can use the following&lt;br /&gt;_x000a_assuming you type your start time in B4 in the format HH:MM:SS am/pm&lt;/p&gt;_x000a_&lt;p&gt;=TEXT(((NOW()-INT(NOW()))-B4)*0.13,&quot;h:mm:ss&quot;)&lt;/p&gt;_x000a_&lt;p&gt;press F9 every now and then to recalculate&lt;br /&gt;_x000a_It will show you the time difference x 13% in Hrs:Min:Sec_x000a_&lt;/p&gt;_x000a_"/>
    <d v="2010-09-28T23:31:20"/>
    <n v="0"/>
    <x v="1"/>
    <x v="1"/>
    <b v="1"/>
    <x v="1"/>
    <n v="3"/>
    <n v="40448.576388888891"/>
    <n v="1.403703703705105"/>
    <n v="813"/>
    <d v="2010-09-28T00:00:00"/>
    <s v="vishwanathkumar.s"/>
    <x v="3167"/>
  </r>
  <r>
    <n v="3212"/>
    <n v="1"/>
    <x v="793"/>
    <x v="2"/>
    <s v="&lt;p&gt;Have you tried:&lt;/p&gt;_x000a_&lt;p&gt;+ Scroll the page up/down so that the slither is off the page and then move it back?&lt;/p&gt;_x000a_&lt;p&gt;+ Save the file to a differemnt name, close Excel and Restart Excel and re-open the file?&lt;/p&gt;_x000a_&lt;p&gt;+ Go into Design Mode, can you select/delete the scroll bar ?&lt;/p&gt;_x000a_&lt;p&gt;+ Widen the rows/columns which are near the scroll bar to see if you can fully expose/select/delete it&lt;/p&gt;_x000a_&lt;p&gt;+ Try using the Open &amp;amp; Repair option from the File, Open Dialogue. It is hidden on the drop down on the open button&lt;/p&gt;_x000a_&lt;p&gt;+ Try opening in a newer or even an older version of Excel and see if that helps&lt;/p&gt;_x000a_&lt;p&gt;If the above doesn't help can you post it somewhere for us to have a look&lt;/p&gt;_x000a_&lt;p&gt;Please Let us know how you go_x000a_&lt;/p&gt;_x000a_"/>
    <d v="2010-09-28T23:43:05"/>
    <n v="0"/>
    <x v="1"/>
    <x v="1"/>
    <b v="1"/>
    <x v="1"/>
    <n v="3"/>
    <n v="40449.730555555558"/>
    <n v="0.25769675925403135"/>
    <n v="814"/>
    <d v="2010-09-28T00:00:00"/>
    <s v="mvirgilio53"/>
    <x v="3168"/>
  </r>
  <r>
    <n v="3213"/>
    <n v="1"/>
    <x v="789"/>
    <x v="509"/>
    <s v="&lt;p&gt;Hi Hui&lt;br /&gt;_x000a_thanks for the info, just what I needed&lt;br /&gt;_x000a_regards&lt;/p&gt;_x000a_&lt;p&gt;David B_x000a_&lt;/p&gt;_x000a_"/>
    <d v="2010-09-29T04:22:55"/>
    <n v="0"/>
    <x v="5"/>
    <x v="0"/>
    <b v="1"/>
    <x v="0"/>
    <n v="4"/>
    <n v="40448.567361111112"/>
    <n v="0"/>
    <n v="814"/>
    <d v="2010-09-29T00:00:00"/>
    <n v="0"/>
    <x v="3169"/>
  </r>
  <r>
    <n v="3214"/>
    <n v="1"/>
    <x v="789"/>
    <x v="509"/>
    <s v="&lt;p&gt;help please&lt;/p&gt;_x000a_&lt;p&gt;how do you do a duplicate(mirror) entry to another cell(s) without copying&lt;/p&gt;_x000a_&lt;p&gt;regards&lt;/p&gt;_x000a_&lt;p&gt;David B_x000a_&lt;/p&gt;_x000a_"/>
    <d v="2010-09-29T04:33:22"/>
    <n v="0"/>
    <x v="6"/>
    <x v="0"/>
    <b v="1"/>
    <x v="0"/>
    <n v="4"/>
    <n v="40448.567361111112"/>
    <n v="0"/>
    <n v="814"/>
    <d v="2010-09-29T00:00:00"/>
    <n v="0"/>
    <x v="3170"/>
  </r>
  <r>
    <n v="3215"/>
    <n v="1"/>
    <x v="789"/>
    <x v="2"/>
    <s v="&lt;p&gt;David,&lt;br /&gt;_x000a_Excel doesn't have a Duplicate Function&lt;br /&gt;_x000a_Just plain Copy, Cut &amp;amp; Paste&lt;br /&gt;_x000a_You can Copy and then Ctrl Paste which keeps the initial object selected so you can Paste it multiple times&lt;/p&gt;_x000a_&lt;p&gt;or Can you just go, for example  =A10&lt;br /&gt;_x000a_Which will duplicate A10_x000a_&lt;/p&gt;_x000a_"/>
    <d v="2010-09-29T04:36:51"/>
    <n v="0"/>
    <x v="7"/>
    <x v="1"/>
    <b v="1"/>
    <x v="1"/>
    <n v="4"/>
    <n v="40448.567361111112"/>
    <n v="1.624895833330811"/>
    <n v="815"/>
    <d v="2010-09-29T00:00:00"/>
    <s v="slovak"/>
    <x v="3171"/>
  </r>
  <r>
    <n v="3216"/>
    <n v="1"/>
    <x v="772"/>
    <x v="0"/>
    <s v="&lt;p&gt;Hi Candy...&lt;/p&gt;_x000a_&lt;p&gt;I made a simple calc in Excel to show how this can be done. see here https://cid-b663e096d6c08c74.office.live.com/edit.aspx/Public/forums/how-long-the-money-lasts.xlsx_x000a_&lt;/p&gt;_x000a_"/>
    <d v="2010-09-29T06:22:41"/>
    <n v="0"/>
    <x v="1"/>
    <x v="0"/>
    <b v="1"/>
    <x v="0"/>
    <n v="4"/>
    <n v="40442.847916666666"/>
    <n v="0"/>
    <n v="815"/>
    <d v="2010-09-29T00:00:00"/>
    <n v="0"/>
    <x v="3172"/>
  </r>
  <r>
    <n v="3217"/>
    <n v="1"/>
    <x v="789"/>
    <x v="509"/>
    <s v="&lt;p&gt;Hi all&lt;/p&gt;_x000a_&lt;p&gt;I need a solution please&lt;/p&gt;_x000a_&lt;p&gt;cell A19 can have different numbers (8, 9, 12, 16) entered, which gives me a result in A27.&lt;br /&gt;_x000a_If &quot;8&quot; is entered the resulting value remains unaltered,&lt;br /&gt;_x000a_if &quot;9&quot; is entered, &quot;9&quot; becomes (9*1.25).&lt;br /&gt;_x000a_If &quot;12&quot; is entered, &quot;12&quot; becomes (12*1.5).&lt;br /&gt;_x000a_If &quot;16&quot; is entered, &quot;16&quot; becomes (16*1.75).&lt;br /&gt;_x000a_regards&lt;/p&gt;_x000a_&lt;p&gt;David B_x000a_&lt;/p&gt;_x000a_"/>
    <d v="2010-09-29T09:16:37"/>
    <n v="0"/>
    <x v="8"/>
    <x v="0"/>
    <b v="1"/>
    <x v="0"/>
    <n v="4"/>
    <n v="40448.567361111112"/>
    <n v="0"/>
    <n v="815"/>
    <d v="2010-09-29T00:00:00"/>
    <n v="0"/>
    <x v="3173"/>
  </r>
  <r>
    <n v="3218"/>
    <n v="1"/>
    <x v="789"/>
    <x v="2"/>
    <s v="&lt;p&gt;David,&lt;br /&gt;_x000a_Try&lt;br /&gt;_x000a_A27: =IF(A19=9,1.25,IF(A19=12,1.5,IF(A19=16,1.75,1)))_x000a_&lt;/p&gt;_x000a_"/>
    <d v="2010-09-29T10:09:01"/>
    <n v="0"/>
    <x v="9"/>
    <x v="1"/>
    <b v="1"/>
    <x v="1"/>
    <n v="4"/>
    <n v="40448.567361111112"/>
    <n v="1.8555671296271612"/>
    <n v="816"/>
    <d v="2010-09-29T00:00:00"/>
    <s v="slovak"/>
    <x v="3174"/>
  </r>
  <r>
    <n v="3219"/>
    <n v="1"/>
    <x v="794"/>
    <x v="511"/>
    <s v="&lt;p&gt;I have tried multiple things to be able to view the entire activity title in the ghentt chart but still have the progress bar. How do I change this around?_x000a_&lt;/p&gt;_x000a_"/>
    <d v="2010-09-29T13:22:00"/>
    <n v="0"/>
    <x v="0"/>
    <x v="0"/>
    <b v="0"/>
    <x v="0"/>
    <n v="4"/>
    <n v="40450.556944444441"/>
    <n v="0"/>
    <n v="816"/>
    <d v="2010-09-29T00:00:00"/>
    <n v="0"/>
    <x v="3175"/>
  </r>
  <r>
    <n v="3220"/>
    <n v="1"/>
    <x v="789"/>
    <x v="509"/>
    <s v="&lt;p&gt;thanks Hui, you saved me from going round in circles,&lt;/p&gt;_x000a_&lt;p&gt;regards&lt;/p&gt;_x000a_&lt;p&gt;David B_x000a_&lt;/p&gt;_x000a_"/>
    <d v="2010-09-29T14:06:25"/>
    <n v="0"/>
    <x v="10"/>
    <x v="0"/>
    <b v="1"/>
    <x v="0"/>
    <n v="4"/>
    <n v="40448.567361111112"/>
    <n v="0"/>
    <n v="816"/>
    <d v="2010-09-29T00:00:00"/>
    <n v="0"/>
    <x v="3176"/>
  </r>
  <r>
    <n v="3221"/>
    <n v="1"/>
    <x v="789"/>
    <x v="509"/>
    <s v="&lt;p&gt;I have another query,&lt;/p&gt;_x000a_&lt;p&gt;cell A28 has this statement &quot;=IF(A19&amp;lt;9,&quot;&quot;,(IF(A19&amp;gt;=9,A19*1.5,))+A27&quot;&lt;/p&gt;_x000a_&lt;p&gt;what do I need to add or change, to make cell A27 blank if the value of A19&amp;gt;=9_x000a_&lt;/p&gt;_x000a_"/>
    <d v="2010-09-29T14:12:52"/>
    <n v="0"/>
    <x v="11"/>
    <x v="0"/>
    <b v="1"/>
    <x v="0"/>
    <n v="4"/>
    <n v="40448.567361111112"/>
    <n v="0"/>
    <n v="816"/>
    <d v="2010-09-29T00:00:00"/>
    <n v="0"/>
    <x v="3177"/>
  </r>
  <r>
    <n v="3222"/>
    <n v="1"/>
    <x v="789"/>
    <x v="2"/>
    <s v="&lt;p&gt;if you meant A27 try this&lt;br /&gt;_x000a_=IF(A19&amp;gt;=9,&quot;&quot;,a19)_x000a_&lt;/p&gt;_x000a_"/>
    <d v="2010-09-29T14:22:06"/>
    <n v="0"/>
    <x v="12"/>
    <x v="1"/>
    <b v="1"/>
    <x v="1"/>
    <n v="4"/>
    <n v="40448.567361111112"/>
    <n v="2.031319444446126"/>
    <n v="817"/>
    <d v="2010-09-29T00:00:00"/>
    <s v="slovak"/>
    <x v="3178"/>
  </r>
  <r>
    <n v="3223"/>
    <n v="1"/>
    <x v="790"/>
    <x v="510"/>
    <s v="&lt;p&gt;Hey,&lt;/p&gt;_x000a_&lt;p&gt;This is awesome....&lt;/p&gt;_x000a_&lt;p&gt;Thanks a ton........&lt;/p&gt;_x000a_&lt;p&gt;Regards,&lt;/p&gt;_x000a_&lt;p&gt;Vishwa_x000a_&lt;/p&gt;_x000a_"/>
    <d v="2010-09-29T15:57:59"/>
    <n v="0"/>
    <x v="2"/>
    <x v="0"/>
    <b v="1"/>
    <x v="0"/>
    <n v="4"/>
    <n v="40448.576388888891"/>
    <n v="0"/>
    <n v="817"/>
    <d v="2010-09-29T00:00:00"/>
    <n v="0"/>
    <x v="3179"/>
  </r>
  <r>
    <n v="3224"/>
    <n v="1"/>
    <x v="793"/>
    <x v="83"/>
    <s v="&lt;p&gt;Thanks for all the tips, I tried all of that and nothing could get rid of it.  I ended up just scrapping it and starting over._x000a_&lt;/p&gt;_x000a_"/>
    <d v="2010-09-29T19:07:29"/>
    <n v="0"/>
    <x v="2"/>
    <x v="0"/>
    <b v="1"/>
    <x v="0"/>
    <n v="4"/>
    <n v="40449.730555555558"/>
    <n v="0"/>
    <n v="817"/>
    <d v="2010-09-29T00:00:00"/>
    <n v="0"/>
    <x v="3180"/>
  </r>
  <r>
    <n v="3225"/>
    <n v="1"/>
    <x v="789"/>
    <x v="509"/>
    <s v="&lt;p&gt;thanks Hui, you're a ****STAR****&lt;br /&gt;_x000a_regards&lt;/p&gt;_x000a_&lt;p&gt;David B_x000a_&lt;/p&gt;_x000a_"/>
    <d v="2010-09-29T20:20:17"/>
    <n v="0"/>
    <x v="13"/>
    <x v="0"/>
    <b v="1"/>
    <x v="0"/>
    <n v="4"/>
    <n v="40448.567361111112"/>
    <n v="0"/>
    <n v="817"/>
    <d v="2010-09-29T00:00:00"/>
    <n v="0"/>
    <x v="3181"/>
  </r>
  <r>
    <n v="3226"/>
    <n v="1"/>
    <x v="794"/>
    <x v="313"/>
    <s v="&lt;p&gt;can you take a screeny?_x000a_&lt;/p&gt;_x000a_"/>
    <d v="2010-09-30T00:24:18"/>
    <n v="0"/>
    <x v="1"/>
    <x v="0"/>
    <b v="1"/>
    <x v="0"/>
    <n v="5"/>
    <n v="40450.556944444441"/>
    <n v="0"/>
    <n v="817"/>
    <d v="2010-09-30T00:00:00"/>
    <n v="0"/>
    <x v="3182"/>
  </r>
  <r>
    <n v="3227"/>
    <n v="1"/>
    <x v="794"/>
    <x v="0"/>
    <s v="&lt;p&gt;Sally.. you can select the chart and re-size it so that it doesnt obscure the activities. I have sent a new copy of gantt chart template that fixes this._x000a_&lt;/p&gt;_x000a_"/>
    <d v="2010-09-30T05:17:18"/>
    <n v="0"/>
    <x v="2"/>
    <x v="0"/>
    <b v="1"/>
    <x v="0"/>
    <n v="5"/>
    <n v="40450.556944444441"/>
    <n v="0"/>
    <n v="817"/>
    <d v="2010-09-30T00:00:00"/>
    <n v="0"/>
    <x v="3183"/>
  </r>
  <r>
    <n v="3228"/>
    <n v="3"/>
    <x v="795"/>
    <x v="381"/>
    <s v="&lt;p&gt;Has anyone encountered problems when printing dashboards that have been created using the Camera tool?  I have set up a dashboard (2007) which has only 3 elements added with the Camera tool but when printing (or just viewing in Print Preview) the dashboard becomes distorted - Camera image reduces in size, etc&lt;/p&gt;_x000a_&lt;p&gt;How have you overcome this problem?  Help!!!_x000a_&lt;/p&gt;_x000a_"/>
    <d v="2010-09-30T14:46:16"/>
    <n v="0"/>
    <x v="0"/>
    <x v="0"/>
    <b v="0"/>
    <x v="0"/>
    <n v="5"/>
    <n v="40451.615277777775"/>
    <n v="0"/>
    <n v="817"/>
    <d v="2010-09-30T00:00:00"/>
    <n v="0"/>
    <x v="3184"/>
  </r>
  <r>
    <n v="3229"/>
    <n v="1"/>
    <x v="785"/>
    <x v="465"/>
    <s v="&lt;p&gt;Hui,&lt;/p&gt;_x000a_&lt;p&gt;You're right, this works fine, I messed it up in mine at first but now it is working just fine. Thanks alot! Also, I have another question. Do you know of a way to make an IF statement &quot;adjustable&quot; meaning that a user could easilly change it to the criteria that they wish it to be. Like for example I'm working on a project now that gives a ranking of &quot;Excellent&quot; to all records that score a &quot;0&quot; or a &quot;1&quot; in a given coloum. It then gives a ranking of &quot;Good&quot; to all records that have a 2-4 in that column. The rankings go all the way up to 13. It is just a simple &quot;IF&quot; statement that I made to get these rankings listed for each row. But what I want to know is if there is someone who may want to set the &quot;excellent&quot; ranking to be aquired by records scoring a 0,1,or 2 in that coloum as opposed to the 0 or 1 that I have in the IF statement- is there a way for them to do this easilly and with out haveing to change the syntax of a formula? I know that this probably sounds crazy because it pretty much defeats the whole purpose of my IF statement- but would you know of a way to go about acheiving this capibality in my project?_x000a_&lt;/p&gt;_x000a_"/>
    <d v="2010-09-30T21:42:29"/>
    <n v="0"/>
    <x v="4"/>
    <x v="0"/>
    <b v="1"/>
    <x v="0"/>
    <n v="5"/>
    <n v="40445.941666666666"/>
    <n v="0"/>
    <n v="817"/>
    <d v="2010-09-30T00:00:00"/>
    <n v="0"/>
    <x v="3185"/>
  </r>
  <r>
    <n v="3230"/>
    <n v="1"/>
    <x v="785"/>
    <x v="2"/>
    <s v="&lt;p&gt;Loiusmk&lt;br /&gt;_x000a_You can do something like put a VLookup inside a Choose&lt;br /&gt;_x000a_So setup a table of scores in K1:M5&lt;br /&gt;_x000a_&lt;pre&gt;&lt;code&gt;Lower_x0009_Upper_x0009_Level_x000a_  1_x0009_ 2_x0009_ 1_x000a_  3_x0009_ 4_x0009_ 2_x000a_  5_x0009_11_x0009_ 3_x000a_ 12_x0009_15_x0009_ 4&lt;/code&gt;&lt;/pre&gt;_x000a_&lt;p&gt;and the use a&lt;br /&gt;_x000a_=CHOOSE(VLOOKUP(C1,K2:M5,3),1,2,3,4)&lt;br /&gt;_x000a_Where you lookup a value from C1&lt;br /&gt;_x000a_Now you can change that to have text as&lt;br /&gt;_x000a_=CHOOSE(VLOOKUP(C1,K2:M5,3),&quot;Excellent&quot;,&quot;VG&quot;,&quot;Poor&quot;,Appaling&quot;)&lt;/p&gt;_x000a_&lt;p&gt;The user can change the values in K1:M5 to suit&lt;/p&gt;_x000a_&lt;p&gt;or you can just use a VLookup&lt;br /&gt;_x000a_Same table with&lt;br /&gt;_x000a_&lt;pre&gt;&lt;code&gt;Lower_x0009_Upper_x0009_Level_x000a_  1_x0009_ 2_x0009_ Excellent_x000a_  3_x0009_ 4_x0009_ Very Good_x000a_  5_x0009_11_x0009_ Poor_x000a_ 12_x0009_15_x0009_ Appalimg&lt;/code&gt;&lt;/pre&gt;_x000a_&lt;p&gt;and use =Vlookup(C1,K2:M5,3,True)&lt;br /&gt;_x000a_where the user can change the values in K2:M5_x000a_&lt;/p&gt;_x000a_"/>
    <d v="2010-09-30T23:19:12"/>
    <n v="0"/>
    <x v="5"/>
    <x v="1"/>
    <b v="1"/>
    <x v="1"/>
    <n v="5"/>
    <n v="40445.941666666666"/>
    <n v="6.0299999999988358"/>
    <n v="818"/>
    <d v="2010-09-30T00:00:00"/>
    <s v="louismk"/>
    <x v="3186"/>
  </r>
  <r>
    <n v="3231"/>
    <n v="1"/>
    <x v="796"/>
    <x v="512"/>
    <s v="&lt;p&gt;I regularly capture screen shots in &quot;Paint&quot;, select a portion of it and paste it into my Excel spreadsheet.  The trouble I'm having with the 2007 and 2010 versions is that regardless of which cell in the spreadsheet I am working at, it always pastes into cell A1.  (In Excel 2003 it pasted at the highlighted cell).  I'm hoping there is some way to get it to paste into the highlighted cell, to save me having to go back to A1 and drag it down to where I want it.&lt;br /&gt;_x000a_Any help will be appreciated.&lt;br /&gt;_x000a_Thanks.&lt;br /&gt;_x000a_Don._x000a_&lt;/p&gt;_x000a_"/>
    <d v="2010-10-01T02:51:47"/>
    <n v="0"/>
    <x v="0"/>
    <x v="0"/>
    <b v="0"/>
    <x v="0"/>
    <n v="6"/>
    <n v="40452.118750000001"/>
    <n v="0"/>
    <n v="818"/>
    <d v="2010-10-01T00:00:00"/>
    <n v="0"/>
    <x v="3187"/>
  </r>
  <r>
    <n v="3232"/>
    <n v="1"/>
    <x v="796"/>
    <x v="313"/>
    <s v="&lt;p&gt;what are you using to screen cap?_x000a_&lt;/p&gt;_x000a_"/>
    <d v="2010-10-01T03:37:52"/>
    <n v="0"/>
    <x v="1"/>
    <x v="0"/>
    <b v="1"/>
    <x v="0"/>
    <n v="6"/>
    <n v="40452.118750000001"/>
    <n v="0"/>
    <n v="818"/>
    <d v="2010-10-01T00:00:00"/>
    <n v="0"/>
    <x v="3188"/>
  </r>
  <r>
    <n v="3233"/>
    <n v="1"/>
    <x v="776"/>
    <x v="502"/>
    <s v="&lt;p&gt;its a confidencial copy so its apbl_x000a_&lt;/p&gt;_x000a_"/>
    <d v="2010-10-01T04:35:56"/>
    <n v="0"/>
    <x v="4"/>
    <x v="0"/>
    <b v="1"/>
    <x v="0"/>
    <n v="6"/>
    <n v="40444.176388888889"/>
    <n v="0"/>
    <n v="818"/>
    <d v="2010-10-01T00:00:00"/>
    <n v="0"/>
    <x v="3189"/>
  </r>
  <r>
    <n v="3234"/>
    <n v="1"/>
    <x v="776"/>
    <x v="2"/>
    <s v="&lt;p&gt;Have you tried J-Walks PUP (Power Utility Pack) Excel addin&lt;/p&gt;_x000a_&lt;p&gt;It has a Link Finder function which also may help&lt;/p&gt;_x000a_&lt;p&gt;Find a link to it on&lt;br /&gt;_x000a_http://spreadsheetpage.com/&lt;/p&gt;_x000a_&lt;p&gt;You can download a trial version in any case_x000a_&lt;/p&gt;_x000a_"/>
    <d v="2010-10-01T04:45:18"/>
    <n v="0"/>
    <x v="5"/>
    <x v="1"/>
    <b v="1"/>
    <x v="1"/>
    <n v="6"/>
    <n v="40444.176388888889"/>
    <n v="8.0217361111135688"/>
    <n v="819"/>
    <d v="2010-10-01T00:00:00"/>
    <s v="anilyadav"/>
    <x v="3190"/>
  </r>
  <r>
    <n v="3235"/>
    <n v="1"/>
    <x v="797"/>
    <x v="502"/>
    <s v="&lt;p&gt;I try to use this UDF&lt;/p&gt;_x000a_&lt;p&gt;Function hf(Check_Cell As Range)&lt;br /&gt;_x000a_hf = Check_Cell.HasFormula&lt;br /&gt;_x000a_End Function&lt;/p&gt;_x000a_&lt;p&gt;it will use to highlight the cell which is having the formula&lt;/p&gt;_x000a_&lt;p&gt;but the problem is that its not working b'coz,&lt;br /&gt;_x000a_the its appear in UDF is like the:- 'workbook.xls'!mudule1.hf&lt;/p&gt;_x000a_&lt;p&gt;pls hep how to get the UDF as a HF_x000a_&lt;/p&gt;_x000a_"/>
    <d v="2010-10-01T05:01:30"/>
    <n v="0"/>
    <x v="0"/>
    <x v="0"/>
    <b v="0"/>
    <x v="0"/>
    <n v="6"/>
    <n v="40452.209027777775"/>
    <n v="0"/>
    <n v="819"/>
    <d v="2010-10-01T00:00:00"/>
    <n v="0"/>
    <x v="3191"/>
  </r>
  <r>
    <n v="3236"/>
    <n v="1"/>
    <x v="797"/>
    <x v="2"/>
    <s v="&lt;p&gt;Make sure it is in a Code Module not a Worksheet or Workbok module in VBA_x000a_&lt;/p&gt;_x000a_"/>
    <d v="2010-10-01T07:25:59"/>
    <n v="0"/>
    <x v="1"/>
    <x v="1"/>
    <b v="1"/>
    <x v="1"/>
    <n v="6"/>
    <n v="40452.209027777775"/>
    <n v="0.10068287037574919"/>
    <n v="820"/>
    <d v="2010-10-01T00:00:00"/>
    <s v="anilyadav"/>
    <x v="3192"/>
  </r>
  <r>
    <n v="3237"/>
    <n v="1"/>
    <x v="796"/>
    <x v="2"/>
    <s v="&lt;p&gt;Don&lt;br /&gt;_x000a_Thats interesting&lt;br /&gt;_x000a_If you PrintScreen the whole screen it will paste at your current cell location&lt;br /&gt;_x000a_If you Copy/Paste out of Corel Photo-Paint it goes to your current cell location&lt;br /&gt;_x000a_If you Copy/Paste out of Quicktime it goes to your current cell location&lt;br /&gt;_x000a_If you Copy/Paste an image out of Firefox it goes to your current cell location&lt;/p&gt;_x000a_&lt;p&gt;If you Copy/Paste out of Paint it goes to A1?&lt;/p&gt;_x000a_&lt;p&gt;&lt;strong&gt;Solution:&lt;/strong&gt;&lt;br /&gt;_x000a_If you Copy out of Paint and Paste Special as a Picture Enhanced Metafile or a Bitmap it goes to your current cell location&lt;/p&gt;_x000a_&lt;p&gt;This could probably be fixed with a registry mod, anyone ?_x000a_&lt;/p&gt;_x000a_"/>
    <d v="2010-10-01T07:46:00"/>
    <n v="0"/>
    <x v="2"/>
    <x v="1"/>
    <b v="1"/>
    <x v="1"/>
    <n v="6"/>
    <n v="40452.118750000001"/>
    <n v="0.20486111110949423"/>
    <n v="821"/>
    <d v="2010-10-01T00:00:00"/>
    <s v="DonS"/>
    <x v="3193"/>
  </r>
  <r>
    <n v="3238"/>
    <n v="1"/>
    <x v="796"/>
    <x v="313"/>
    <s v="&lt;p&gt;I dunno.  I'm guessing he's using one of those ghetto screen cap programs like snag it.  that thing is so bloated, and simply things like pasting in MSO get screwed up in a hurry.  &lt;/p&gt;_x000a_&lt;p&gt;Protip:  Use Greenshot!  http://getgreenshot.org/_x000a_&lt;/p&gt;_x000a_"/>
    <d v="2010-10-01T12:43:32"/>
    <n v="0"/>
    <x v="3"/>
    <x v="0"/>
    <b v="1"/>
    <x v="0"/>
    <n v="6"/>
    <n v="40452.118750000001"/>
    <n v="0"/>
    <n v="821"/>
    <d v="2010-10-01T00:00:00"/>
    <n v="0"/>
    <x v="3194"/>
  </r>
  <r>
    <n v="3239"/>
    <n v="1"/>
    <x v="798"/>
    <x v="313"/>
    <s v="&lt;p&gt;I use a few.  I'm sure you do too. Share!&lt;br /&gt;_x000a_My big 3:  &lt;/p&gt;_x000a_&lt;p&gt;Name Manager:  http://www.jkp-ads.com/officemarketplacenm-en.asp&lt;br /&gt;_x000a_Replaces the default name manager with something that's actually, ya know, good.  Really helpful for large projects  - also does makes making dynamic ranges a little easier with a copy from previous function.  Totally free.&lt;/p&gt;_x000a_&lt;p&gt;SfE:   http://sparklines-excel.blogspot.com/&lt;br /&gt;_x000a_You guys already know about this.  But if you don't:  enables you create 'quite a few' in cell charts.  FOSS. &lt;/p&gt;_x000a_&lt;p&gt;Excel Ultimate: http://www.dom-and-lis.co.uk/&lt;br /&gt;_x000a_Kind of the swiss army knife of excel addins.  I'd give you a whole feature list, but I'd be here a while.  I'll put it this way:  when I have an annoying problem - something that I know it'll be a PITA to do - I look in this add in first.  Probably 80% of the time this is useful._x000a_&lt;/p&gt;_x000a_"/>
    <d v="2010-10-01T12:57:34"/>
    <n v="0"/>
    <x v="0"/>
    <x v="0"/>
    <b v="0"/>
    <x v="0"/>
    <n v="6"/>
    <n v="40452.539583333331"/>
    <n v="0"/>
    <n v="821"/>
    <d v="2010-10-01T00:00:00"/>
    <n v="0"/>
    <x v="3195"/>
  </r>
  <r>
    <n v="3240"/>
    <n v="1"/>
    <x v="799"/>
    <x v="513"/>
    <s v="&lt;p&gt;I don't know what they are called otherwise I would look it up myself.  &lt;/p&gt;_x000a_&lt;p&gt;I'm trying to type on of chandoo's forumula.  This is the link or picture:&lt;/p&gt;_x000a_&lt;p&gt;http://photos1.blogger.com/photoInclude/blogger/5264/463/1600/dashboard%20formula.jpg&lt;/p&gt;_x000a_&lt;p&gt;Please hurry.  I want to type this formula badly._x000a_&lt;/p&gt;_x000a_"/>
    <d v="2010-10-01T16:41:01"/>
    <n v="0"/>
    <x v="0"/>
    <x v="0"/>
    <b v="0"/>
    <x v="0"/>
    <n v="6"/>
    <n v="40452.695138888892"/>
    <n v="0"/>
    <n v="821"/>
    <d v="2010-10-01T00:00:00"/>
    <n v="0"/>
    <x v="3196"/>
  </r>
  <r>
    <n v="3241"/>
    <n v="1"/>
    <x v="799"/>
    <x v="313"/>
    <s v="&lt;p&gt;just get it off the car map, slap it into a named range, and reference the named range when you want it in a formula.  &lt;/p&gt;_x000a_&lt;p&gt;That's what the pros do.&lt;br /&gt;_x000a_And by pros, I mean me._x000a_&lt;/p&gt;_x000a_"/>
    <d v="2010-10-01T17:39:09"/>
    <n v="0"/>
    <x v="1"/>
    <x v="0"/>
    <b v="1"/>
    <x v="0"/>
    <n v="6"/>
    <n v="40452.695138888892"/>
    <n v="0"/>
    <n v="821"/>
    <d v="2010-10-01T00:00:00"/>
    <n v="0"/>
    <x v="3197"/>
  </r>
  <r>
    <n v="3242"/>
    <n v="1"/>
    <x v="800"/>
    <x v="447"/>
    <s v="&lt;p&gt;I have a large spreadsheet: 30,000KB, but until recently, it was functioning well.&lt;/p&gt;_x000a_&lt;p&gt;Now, when I turn on the filter and try to change data by copying and pasting across the selection, it takes forever (30 minutes to change one cell across 1000 rows)&lt;/p&gt;_x000a_&lt;p&gt;I tried removing the pivot table, removing functions, removing extra worksheets, and I brought the size down to 22,000KB, but it is still super slow, every time I try using the filter.&lt;/p&gt;_x000a_&lt;p&gt;I would really appreciate any advice.&lt;br /&gt;_x000a_Thanks,&lt;br /&gt;_x000a_Katarina_x000a_&lt;/p&gt;_x000a_"/>
    <d v="2010-10-01T18:22:04"/>
    <n v="0"/>
    <x v="0"/>
    <x v="0"/>
    <b v="0"/>
    <x v="0"/>
    <n v="6"/>
    <n v="40452.765277777777"/>
    <n v="0"/>
    <n v="821"/>
    <d v="2010-10-01T00:00:00"/>
    <n v="0"/>
    <x v="3198"/>
  </r>
  <r>
    <n v="3243"/>
    <n v="1"/>
    <x v="662"/>
    <x v="237"/>
    <s v="&lt;p&gt;Hi Chandoo, &lt;/p&gt;_x000a_&lt;p&gt;The Pawel report is very clever and I would love to learn how the calcs sheet is build but the file is protected.  Is there any chance you could forward Pawels email address so I could for an unprotected copy?&lt;/p&gt;_x000a_&lt;p&gt;Or do you have example how to build something similar?&lt;/p&gt;_x000a_&lt;p&gt;thanks_x000a_&lt;/p&gt;_x000a_"/>
    <d v="2010-10-01T20:30:19"/>
    <n v="0"/>
    <x v="4"/>
    <x v="0"/>
    <b v="1"/>
    <x v="0"/>
    <n v="6"/>
    <n v="40398.574999999997"/>
    <n v="0"/>
    <n v="821"/>
    <d v="2010-10-01T00:00:00"/>
    <n v="0"/>
    <x v="3199"/>
  </r>
  <r>
    <n v="3244"/>
    <n v="1"/>
    <x v="801"/>
    <x v="514"/>
    <s v="&lt;p&gt;Hello,&lt;/p&gt;_x000a_&lt;p&gt;If anyone out there could help me with the following I would be most appeciative.&lt;/p&gt;_x000a_&lt;p&gt;In column A I have the number 12.00 in row 2 and the number 134.00 in row 3.  Is it possible to have excel insert the required number of rows between row 2 and row 3 such that column A in row 4 = 12.01, column A row 5 = 12.02.... column A row xx = 133.99.&lt;/p&gt;_x000a_&lt;p&gt;maybe this will explain what i would like better...&lt;/p&gt;_x000a_&lt;p&gt;Initally&lt;br /&gt;_x000a_      Column A&lt;br /&gt;_x000a_Row 1&lt;br /&gt;_x000a_Row 2   12.00&lt;br /&gt;_x000a_Row 3   134.00&lt;/p&gt;_x000a_&lt;p&gt;and what i would like excel to do for me...&lt;br /&gt;_x000a_      Column A&lt;br /&gt;_x000a_Row 1&lt;br /&gt;_x000a_Row 2     12.00&lt;br /&gt;_x000a_Row 3     12.01&lt;br /&gt;_x000a_Row 4     12.02&lt;br /&gt;_x000a_Row 5     12.03&lt;br /&gt;_x000a_Row 6     12.04&lt;br /&gt;_x000a_.&lt;br /&gt;_x000a_.&lt;br /&gt;_x000a_.&lt;br /&gt;_x000a_Row xx     133.98&lt;br /&gt;_x000a_Row xx     133.99&lt;br /&gt;_x000a_Row xx     134.00&lt;/p&gt;_x000a_&lt;p&gt;So i want excel to but the required number of rows between two numbers based on the interval in which i want to increase between the 2 original numbers.&lt;/p&gt;_x000a_&lt;p&gt;Thanks for any help&lt;/p&gt;_x000a_&lt;p&gt;Kind regards&lt;/p&gt;_x000a_&lt;p&gt;GeoDG_x000a_&lt;/p&gt;_x000a_"/>
    <d v="2010-10-01T20:39:57"/>
    <n v="0"/>
    <x v="0"/>
    <x v="0"/>
    <b v="0"/>
    <x v="0"/>
    <n v="6"/>
    <n v="40452.86041666667"/>
    <n v="0"/>
    <n v="821"/>
    <d v="2010-10-01T00:00:00"/>
    <n v="0"/>
    <x v="3200"/>
  </r>
  <r>
    <n v="3245"/>
    <n v="1"/>
    <x v="802"/>
    <x v="237"/>
    <s v="&lt;p&gt;Hello all, hoping you can help with this query.&lt;br /&gt;_x000a_I have a project plan which has 30 odd tasks, for each task the user only needs to enter task, responsible, start date and duration (as in working days).&lt;/p&gt;_x000a_&lt;p&gt;Some tasks are 2 days, some are 10, 25, one is even 40.  My isse is calcuating the completion date based on the start date plus the duration.&lt;/p&gt;_x000a_&lt;p&gt;For example, if task 1 starts on a Monday and takes 5 days, it's completed on the Friday...easy.&lt;br /&gt;_x000a_But if task 2 starts on a MOnday and lasts 8 days, it should end the following Wednesday, i.e. 8 working days later.  But simply adding the 8 days to the start date would have the task ending on the following Monday as it includes the weekend days.&lt;/p&gt;_x000a_&lt;p&gt;I've tried various ways including networkdays or if the end date is a saturday then add 2 days etc.  nothing seems to work for all durations.&lt;/p&gt;_x000a_&lt;p&gt;Any help would be great, thanks!_x000a_&lt;/p&gt;_x000a_"/>
    <d v="2010-10-01T21:01:37"/>
    <n v="0"/>
    <x v="0"/>
    <x v="0"/>
    <b v="0"/>
    <x v="0"/>
    <n v="6"/>
    <n v="40452.875694444447"/>
    <n v="0"/>
    <n v="821"/>
    <d v="2010-10-01T00:00:00"/>
    <n v="0"/>
    <x v="3201"/>
  </r>
  <r>
    <n v="3246"/>
    <n v="1"/>
    <x v="799"/>
    <x v="513"/>
    <s v="&lt;p&gt;What?  Where is the car map?&lt;br /&gt;_x000a_I'm a newbie, and this is the first time I've been to Chandoo's website (today)._x000a_&lt;/p&gt;_x000a_"/>
    <d v="2010-10-01T22:17:22"/>
    <n v="0"/>
    <x v="2"/>
    <x v="0"/>
    <b v="1"/>
    <x v="0"/>
    <n v="6"/>
    <n v="40452.695138888892"/>
    <n v="0"/>
    <n v="821"/>
    <d v="2010-10-01T00:00:00"/>
    <n v="0"/>
    <x v="3202"/>
  </r>
  <r>
    <n v="3247"/>
    <n v="1"/>
    <x v="799"/>
    <x v="237"/>
    <s v="&lt;p&gt;Hi, &lt;/p&gt;_x000a_&lt;p&gt;one simple way is too change the font to WEBDINGS and use the following&lt;br /&gt;_x000a_5=up&lt;br /&gt;_x000a_6=down&lt;br /&gt;_x000a_34= left and right&lt;/p&gt;_x000a_&lt;p&gt;example formula =IF(A1&amp;lt;0,6,IF(A1&amp;gt;0,5,34))&lt;br /&gt;_x000a_So if A1 is less than 0 then down arrow, greater than 0 then up arrow, equal to 0 left and right.&lt;/p&gt;_x000a_&lt;p&gt;Hope this helps_x000a_&lt;/p&gt;_x000a_"/>
    <d v="2010-10-01T23:24:44"/>
    <n v="0"/>
    <x v="3"/>
    <x v="0"/>
    <b v="1"/>
    <x v="0"/>
    <n v="6"/>
    <n v="40452.695138888892"/>
    <n v="0"/>
    <n v="821"/>
    <d v="2010-10-01T00:00:00"/>
    <n v="0"/>
    <x v="3203"/>
  </r>
  <r>
    <n v="3248"/>
    <n v="1"/>
    <x v="799"/>
    <x v="313"/>
    <s v="&lt;p&gt;Hiboys way works.  I always get the arrows out of the character map.  It's under accessories.  Find the arrows you want, copy them out and put them in individual cells.  So the &quot;up&quot; arrow will be in a cell you just named &quot;UP&quot;.  So your formula could be:  &lt;/p&gt;_x000a_&lt;p&gt;=if(a1&amp;gt;average(a:a),up,down)_x000a_&lt;/p&gt;_x000a_"/>
    <d v="2010-10-01T23:35:07"/>
    <n v="0"/>
    <x v="4"/>
    <x v="0"/>
    <b v="1"/>
    <x v="0"/>
    <n v="6"/>
    <n v="40452.695138888892"/>
    <n v="0"/>
    <n v="821"/>
    <d v="2010-10-01T00:00:00"/>
    <n v="0"/>
    <x v="3204"/>
  </r>
  <r>
    <n v="3249"/>
    <n v="1"/>
    <x v="801"/>
    <x v="2"/>
    <s v="&lt;p&gt;GeoDG&lt;br /&gt;_x000a_have a go at this macro&lt;br /&gt;_x000a_add it to a code module and execute once&lt;/p&gt;_x000a_&lt;pre&gt;&lt;code&gt;Sub Addrows()_x000a_First = [A2]_x000a_Last = [A3]_x000a_For i = Last - 0.01 To First + 0.01 Step -0.01_x000a_    Rows(&amp;quot;3:3&amp;quot;).Select_x000a_    Selection.Insert Shift:=xlDown, CopyOrigin:=xlFormatFromLeftOrAbove_x000a_    [A3].Value = i_x000a_Next_x000a_End Sub&lt;/code&gt;&lt;/pre&gt;_x000a_"/>
    <d v="2010-10-02T01:16:59"/>
    <n v="0"/>
    <x v="1"/>
    <x v="1"/>
    <b v="1"/>
    <x v="1"/>
    <n v="7"/>
    <n v="40452.86041666667"/>
    <n v="0.19304398147505708"/>
    <n v="822"/>
    <d v="2010-10-02T00:00:00"/>
    <s v="GeoDG"/>
    <x v="3205"/>
  </r>
  <r>
    <n v="3250"/>
    <n v="1"/>
    <x v="802"/>
    <x v="2"/>
    <s v="&lt;p&gt;Mr Hiboy&lt;br /&gt;_x000a_Have you tried the Workday Function&lt;br /&gt;_x000a_=WORKDAY(Start_date, Days, [holidays])&lt;/p&gt;_x000a_&lt;p&gt;for your use you may want to use it as&lt;br /&gt;_x000a_=WORKDAY(Start_date, Days - 1, [holidays])&lt;/p&gt;_x000a_&lt;p&gt;It is worth noting that you can also setup a list of public holidays (not weekends) and Workday can include that in your calculations&lt;/p&gt;_x000a_&lt;p&gt;Have a read of Excel help for more details_x000a_&lt;/p&gt;_x000a_"/>
    <d v="2010-10-02T01:33:27"/>
    <n v="0"/>
    <x v="1"/>
    <x v="1"/>
    <b v="1"/>
    <x v="1"/>
    <n v="7"/>
    <n v="40452.875694444447"/>
    <n v="0.18920138888643123"/>
    <n v="823"/>
    <d v="2010-10-02T00:00:00"/>
    <s v="mr_hiboy"/>
    <x v="3206"/>
  </r>
  <r>
    <n v="3251"/>
    <n v="1"/>
    <x v="803"/>
    <x v="515"/>
    <s v="&lt;p&gt;I have 4 worksheet and each worksheet having one column having unique id.  Some unique id is not present in other sheet. Other column of each worksheet consists of different data.  I would like to merge data of different worksheet in respect of the unique id.  &lt;/p&gt;_x000a_&lt;p&gt;Excel will search data of each sheet of a unique id and list against the unique id._x000a_&lt;/p&gt;_x000a_"/>
    <d v="2010-10-02T07:28:29"/>
    <n v="0"/>
    <x v="0"/>
    <x v="0"/>
    <b v="0"/>
    <x v="0"/>
    <n v="7"/>
    <n v="40453.311111111114"/>
    <n v="0"/>
    <n v="823"/>
    <d v="2010-10-02T00:00:00"/>
    <n v="0"/>
    <x v="3207"/>
  </r>
  <r>
    <n v="3252"/>
    <n v="1"/>
    <x v="803"/>
    <x v="2"/>
    <s v="&lt;p&gt;Have a look at using the Data Connection wizard on the Data Tab&lt;/p&gt;_x000a_&lt;p&gt;Similar to http://blogs.msdn.com/b/excel/archive/2008/04/30/append-multiple-text-files-into-a-worksheet-without-code.aspx&lt;br /&gt;_x000a_although you will use an Excel file not a CSV where appropriate_x000a_&lt;/p&gt;_x000a_"/>
    <d v="2010-10-02T07:34:53"/>
    <n v="0"/>
    <x v="1"/>
    <x v="1"/>
    <b v="1"/>
    <x v="1"/>
    <n v="7"/>
    <n v="40453.311111111114"/>
    <n v="4.7800925894989632E-3"/>
    <n v="824"/>
    <d v="2010-10-02T00:00:00"/>
    <s v="dilip"/>
    <x v="3208"/>
  </r>
  <r>
    <n v="3253"/>
    <n v="1"/>
    <x v="803"/>
    <x v="313"/>
    <s v="&lt;p&gt;Alternately:  &lt;/p&gt;_x000a_&lt;p&gt;A bunch of vlookups will work._x000a_&lt;/p&gt;_x000a_"/>
    <d v="2010-10-02T13:14:29"/>
    <n v="0"/>
    <x v="2"/>
    <x v="0"/>
    <b v="1"/>
    <x v="0"/>
    <n v="7"/>
    <n v="40453.311111111114"/>
    <n v="0"/>
    <n v="824"/>
    <d v="2010-10-02T00:00:00"/>
    <n v="0"/>
    <x v="3209"/>
  </r>
  <r>
    <n v="3254"/>
    <n v="1"/>
    <x v="801"/>
    <x v="514"/>
    <s v="&lt;p&gt;Hui,&lt;/p&gt;_x000a_&lt;p&gt;You kick a$$ &lt;/p&gt;_x000a_&lt;p&gt;Thanks!!!  That works like a dream&lt;/p&gt;_x000a_&lt;p&gt;Cheers_x000a_&lt;/p&gt;_x000a_"/>
    <d v="2010-10-02T21:50:49"/>
    <n v="0"/>
    <x v="2"/>
    <x v="0"/>
    <b v="1"/>
    <x v="0"/>
    <n v="7"/>
    <n v="40452.86041666667"/>
    <n v="0"/>
    <n v="824"/>
    <d v="2010-10-02T00:00:00"/>
    <n v="0"/>
    <x v="3210"/>
  </r>
  <r>
    <n v="3255"/>
    <n v="1"/>
    <x v="804"/>
    <x v="516"/>
    <s v="&lt;p&gt;I need to design an Excel Spread sheet. I have 300 equipments that some of them are inspected every 3 days and some of them every 4 days and some of them every 7 days. This excel sheet shows the inspection date for a year. For example if an equipment is supposed to be  inspected on 10/20/2010 and the frequency of inspection is set to every two days, if we shift the inspection date to 10/19/2010 and keep the same frequency, I want a macro to update the date for the whole year without me doing the copy, past and move the cell. Only with a running a macro&lt;/p&gt;_x000a_&lt;p&gt;Please help me. I do appreciate it.&lt;br /&gt;_x000a_Regards,&lt;br /&gt;_x000a_Guity_x000a_&lt;/p&gt;_x000a_"/>
    <d v="2010-10-03T06:27:48"/>
    <n v="0"/>
    <x v="0"/>
    <x v="0"/>
    <b v="0"/>
    <x v="0"/>
    <n v="1"/>
    <n v="40454.268750000003"/>
    <n v="0"/>
    <n v="824"/>
    <d v="2010-10-03T00:00:00"/>
    <n v="0"/>
    <x v="3211"/>
  </r>
  <r>
    <n v="3256"/>
    <n v="1"/>
    <x v="804"/>
    <x v="2"/>
    <s v="&lt;p&gt;Guity&lt;br /&gt;_x000a_Why not just use formulas&lt;br /&gt;_x000a_If you have a matrix with columns for days and each row a piece of equipment&lt;br /&gt;_x000a_you could setup an equation to check if the equipment is due for a service based on its previous service and date of the column.&lt;/p&gt;_x000a_&lt;p&gt;have a look at:&lt;br /&gt;_x000a_http://rapidshare.com/files/422830078/Guity_Sched.xlsx&lt;br /&gt;_x000a_Where I've put an example with and without equipment working weekends_x000a_&lt;/p&gt;_x000a_"/>
    <d v="2010-10-03T09:19:41"/>
    <n v="0"/>
    <x v="1"/>
    <x v="1"/>
    <b v="1"/>
    <x v="1"/>
    <n v="1"/>
    <n v="40454.268750000003"/>
    <n v="0.11991898147971369"/>
    <n v="825"/>
    <d v="2010-10-03T00:00:00"/>
    <s v="Guity Niamanesh"/>
    <x v="3212"/>
  </r>
  <r>
    <n v="3258"/>
    <n v="1"/>
    <x v="805"/>
    <x v="517"/>
    <s v="&lt;p&gt;in A1 i enter 6, in A2 i enter 7, in A3 i enter 8, in A4 i enter 5&lt;br /&gt;_x000a_in B1 i enter 2, in B2 i enter 2, in B3 i enter 3, in B4 i enter 4&lt;br /&gt;_x000a_in C1 i enter the formula, =A1+B1&lt;br /&gt;_x000a_i copy the formula down by dragging from C1 to C4.&lt;br /&gt;_x000a_then i enter 10 in A5, and 11 in B5.&lt;br /&gt;_x000a_C5 automatically shows A5+B5=21 without the formula being dragged or pasted into C5.&lt;br /&gt;_x000a_how did this happen?&lt;br /&gt;_x000a_i have not dragged the formula. i have not pasted the formula.i have not entered A5+B5 in C5. Still, C5 gives the correct answer A5+B5.&lt;br /&gt;_x000a_this happens only if the formula has been dragged for 4 consecutive rows.&lt;br /&gt;_x000a_the 5th row then automatically senses the formula.&lt;br /&gt;_x000a_this does not happen in c4 if the formula is dragged for 3 rows.&lt;br /&gt;_x000a_how does excel sense the formula in the 5th row, if the formula has been dragged in the previous 4 rows?&lt;br /&gt;_x000a_what is the answer to this strange behaviour in excel.&lt;br /&gt;_x000a_i am using excel 2003._x000a_&lt;/p&gt;_x000a_"/>
    <d v="2010-10-03T16:32:31"/>
    <n v="0"/>
    <x v="0"/>
    <x v="0"/>
    <b v="0"/>
    <x v="0"/>
    <n v="1"/>
    <n v="40454.688888888886"/>
    <n v="0"/>
    <n v="825"/>
    <d v="2010-10-03T00:00:00"/>
    <n v="0"/>
    <x v="3213"/>
  </r>
  <r>
    <n v="3259"/>
    <n v="1"/>
    <x v="805"/>
    <x v="488"/>
    <s v="&lt;p&gt;This is an Excel setting, Extend data range formats and formulas. &lt;/p&gt;_x000a_&lt;p&gt;You can find it in Excel Options&amp;gt;Advanced, in the Editing Options section._x000a_&lt;/p&gt;_x000a_"/>
    <d v="2010-10-03T18:25:20"/>
    <n v="0"/>
    <x v="1"/>
    <x v="0"/>
    <b v="1"/>
    <x v="0"/>
    <n v="1"/>
    <n v="40454.688888888886"/>
    <n v="0"/>
    <n v="825"/>
    <d v="2010-10-03T00:00:00"/>
    <n v="0"/>
    <x v="3214"/>
  </r>
  <r>
    <n v="3260"/>
    <n v="1"/>
    <x v="796"/>
    <x v="512"/>
    <s v="&lt;p&gt;Thanks all for your responses. I appreciate them.  To be more specific, I use an in-house factory planning program open to display some work schedules.  I then do some further analysis using Microsoft Excel.  I find it helpful, for future reference, to capture the output of the planning program.  So I click 'Print screen' to capture the screen shot.  I then go into Programs-Accessories and open Microsoft Paint Version 5.1. I go Ctrl+V to paste the entire screen shot.  In Paint, I then select the area I want to capture, Ctrl+C and in my Excel 2007 spreadsheet go Ctrl+V.  Each time, it pastes with the top left hand corner in the home (cell A1) position, meaning I have to scroll back to the top and drag it down.  It would be great if it pasted roughly to the cell I had highlighted at the time.&lt;br /&gt;_x000a_Hope this answers the questions.&lt;br /&gt;_x000a_Thanks again,&lt;br /&gt;_x000a_Don_x000a_&lt;/p&gt;_x000a_"/>
    <d v="2010-10-04T03:09:12"/>
    <n v="0"/>
    <x v="4"/>
    <x v="0"/>
    <b v="1"/>
    <x v="0"/>
    <n v="2"/>
    <n v="40452.118750000001"/>
    <n v="0"/>
    <n v="825"/>
    <d v="2010-10-04T00:00:00"/>
    <n v="0"/>
    <x v="3215"/>
  </r>
  <r>
    <n v="3261"/>
    <n v="1"/>
    <x v="796"/>
    <x v="2"/>
    <s v="&lt;p&gt;Don&lt;br /&gt;_x000a_Have you tried pasting directly into Excel&lt;br /&gt;_x000a_You can crop and scale in Excel by Selecting the Picture and goto the Format tab&lt;/p&gt;_x000a_&lt;p&gt;Did you try Paste Special as I described above?_x000a_&lt;/p&gt;_x000a_"/>
    <d v="2010-10-04T04:34:34"/>
    <n v="0"/>
    <x v="5"/>
    <x v="1"/>
    <b v="1"/>
    <x v="1"/>
    <n v="2"/>
    <n v="40452.118750000001"/>
    <n v="3.0719212962940219"/>
    <n v="826"/>
    <d v="2010-10-04T00:00:00"/>
    <s v="DonS"/>
    <x v="3216"/>
  </r>
  <r>
    <n v="3262"/>
    <n v="1"/>
    <x v="805"/>
    <x v="517"/>
    <s v="&lt;p&gt;hi xld,&lt;/p&gt;_x000a_&lt;p&gt;thanks a million.&lt;/p&gt;_x000a_&lt;p&gt;i never knew that such an option existed. &lt;/p&gt;_x000a_&lt;p&gt;i unchecked the option and the formula stopped at the cell to where it was dragged.&lt;/p&gt;_x000a_&lt;p&gt;thanks once again for this very valuable information._x000a_&lt;/p&gt;_x000a_"/>
    <d v="2010-10-04T04:55:50"/>
    <n v="0"/>
    <x v="2"/>
    <x v="0"/>
    <b v="1"/>
    <x v="0"/>
    <n v="2"/>
    <n v="40454.688888888886"/>
    <n v="0"/>
    <n v="826"/>
    <d v="2010-10-04T00:00:00"/>
    <n v="0"/>
    <x v="3217"/>
  </r>
  <r>
    <n v="3263"/>
    <n v="1"/>
    <x v="796"/>
    <x v="422"/>
    <s v="&lt;p&gt;Hi Don,&lt;/p&gt;_x000a_&lt;p&gt;Also, try capturing the screenshot using Alt+PrintScrn. This only captures the active application._x000a_&lt;/p&gt;_x000a_"/>
    <d v="2010-10-04T05:39:24"/>
    <n v="0"/>
    <x v="6"/>
    <x v="0"/>
    <b v="1"/>
    <x v="0"/>
    <n v="2"/>
    <n v="40452.118750000001"/>
    <n v="0"/>
    <n v="826"/>
    <d v="2010-10-04T00:00:00"/>
    <n v="0"/>
    <x v="3218"/>
  </r>
  <r>
    <n v="3264"/>
    <n v="1"/>
    <x v="804"/>
    <x v="516"/>
    <s v="&lt;p&gt;Hello Hui,&lt;br /&gt;_x000a_When I click on this link, it takes me to some page that I think I need to set up account, and I did set up an account. I clicked the download button to download the file. but there was nothing to be downloaded, I mean there was not a file name or something to open or save. Please either double check the link or send me more instruction in how to open the file or send me a link that I can open it. I am looking forward to hearing from you.&lt;br /&gt;_x000a_+++++++++++++++++++++++++++++++++++++++++++++++++++++++++++++++++++_x000a_&lt;/p&gt;_x000a_"/>
    <d v="2010-10-04T06:19:29"/>
    <n v="0"/>
    <x v="2"/>
    <x v="0"/>
    <b v="1"/>
    <x v="0"/>
    <n v="2"/>
    <n v="40454.268750000003"/>
    <n v="0"/>
    <n v="826"/>
    <d v="2010-10-04T00:00:00"/>
    <n v="0"/>
    <x v="3219"/>
  </r>
  <r>
    <n v="3265"/>
    <n v="1"/>
    <x v="804"/>
    <x v="516"/>
    <s v="&lt;p&gt;Never mind, I was able to see the tables. Thank you so very much. But if you inspect the equipment one day earlier versus what is scheduled, how would you extend your update all across the row? Keep in mind, please that the schedule is for whole year. For example: If you are supposed to do the inspection on  10/05/2010, but something occurs and you need to change the inspection date and do it on 10/04/2010. Is there any macro to update the whole row? My second question is: why did you put + sign prior to if. What does it do?&lt;br /&gt;_x000a_My thanks can't be expressed in words,&lt;br /&gt;_x000a_Guity_x000a_&lt;/p&gt;_x000a_"/>
    <d v="2010-10-04T06:44:03"/>
    <n v="0"/>
    <x v="3"/>
    <x v="0"/>
    <b v="1"/>
    <x v="0"/>
    <n v="2"/>
    <n v="40454.268750000003"/>
    <n v="0"/>
    <n v="826"/>
    <d v="2010-10-04T00:00:00"/>
    <n v="0"/>
    <x v="3220"/>
  </r>
  <r>
    <n v="3266"/>
    <n v="1"/>
    <x v="804"/>
    <x v="2"/>
    <s v="&lt;p&gt;If you want to schedule it 1 day earlier type the date a day earlier and all the dates after that will adjust automatically&lt;br /&gt;_x000a_EG: If it was scheduled for the 15/10 and you want to schedule it on 14/10, type 14/10 on 14/10 and all the dates after will reschedule automatically.&lt;/p&gt;_x000a_&lt;p&gt;Same with a day later, just type the date on the date and then delete the old scheduled date&lt;/p&gt;_x000a_&lt;p&gt;You can copy formulas from before or after, above or below to repair mistakes&lt;/p&gt;_x000a_&lt;p&gt;ps: Don't worry about the + sign, its a 20 year old habbit_x000a_&lt;/p&gt;_x000a_"/>
    <d v="2010-10-04T08:44:37"/>
    <n v="0"/>
    <x v="4"/>
    <x v="1"/>
    <b v="1"/>
    <x v="1"/>
    <n v="2"/>
    <n v="40454.268750000003"/>
    <n v="1.0955671296251239"/>
    <n v="827"/>
    <d v="2010-10-04T00:00:00"/>
    <s v="Guity Niamanesh"/>
    <x v="3221"/>
  </r>
  <r>
    <n v="3267"/>
    <n v="1"/>
    <x v="800"/>
    <x v="158"/>
    <s v="&lt;p&gt;I'm guessing you've got a main data table and then formulae to the right enriching it?&lt;/p&gt;_x000a_&lt;p&gt;Is there any of the functionality that can be done outside the spreadsheet? For example can you put the data and some of the calculations into another spreadsheet or even better in Access? This can then either be hard copied (ie without formulae) in or referenced by Pivot Tables._x000a_&lt;/p&gt;_x000a_"/>
    <d v="2010-10-04T11:43:31"/>
    <n v="0"/>
    <x v="1"/>
    <x v="0"/>
    <b v="1"/>
    <x v="0"/>
    <n v="2"/>
    <n v="40452.765277777777"/>
    <n v="0"/>
    <n v="827"/>
    <d v="2010-10-04T00:00:00"/>
    <n v="0"/>
    <x v="3222"/>
  </r>
  <r>
    <n v="3268"/>
    <n v="1"/>
    <x v="806"/>
    <x v="518"/>
    <s v="&lt;p&gt;Hi all,&lt;/p&gt;_x000a_&lt;p&gt;I have a spreadsheet where there are two dates (start and end) and from these I need to calculate how many days between the two dates are in each quarter. I've found a couple of issues doing this as the two dates can either span 2 quarters or be 1 month within the middle of a quarter meaning i've had to create a number of check columns to achieve this and was wondering if anyone here had any ideas on how to do this more effectively?&lt;/p&gt;_x000a_&lt;p&gt;Essentially the column structure is as such&lt;/p&gt;_x000a_&lt;p&gt;Start Date&lt;br /&gt;_x000a_End Date&lt;br /&gt;_x000a_Start Quarter? (If formula using median to find out which set of quarter dates the start date is between)&lt;br /&gt;_x000a_End Quarter? (As above but for end date)&lt;br /&gt;_x000a_Same Quarter? (Basic if to determine if the two dates fall within the same quarter)&lt;br /&gt;_x000a_Days if same quarter? (minus start from end date +1 if the same quarter)&lt;br /&gt;_x000a_Quarter (if same quarter which quarter is it)&lt;/p&gt;_x000a_&lt;p&gt;Next i have two groups of 4 columns Start quarter with each quarter in a seperate column and the same for end quarter - These use an if formula saying if quarter = 0 then if start quarter = column heading then quarter end date minus start date + 1, else if quarter = column heading then use value from days if same quarter (always returns false if so) (this is essentially repeated for the end quarter group of columns with slight calculation change (end date - quarter start date +1))&lt;/p&gt;_x000a_&lt;p&gt;This is then finally followed by another 6 columns;&lt;br /&gt;_x000a_Total days (sum of the last 8 columns, returns 0 where same quarter as the last 8 turn out as false values if so)&lt;br /&gt;_x000a_Check column (if Total days = 0 then 1 else 0)&lt;br /&gt;_x000a_Then 4 quarter columns (headed 1 - 4) (formula being, if check column = 0 then do nothing else check that the column heading matches quarter from the first set of calculations and if so return value from days if same quarter else put 0)&lt;/p&gt;_x000a_&lt;p&gt;then a final set of 4 columns that sums the total days per quarter&lt;/p&gt;_x000a_&lt;p&gt;As you can see this is ridiculously complicated and was hoping there's a more elegant way to do this?_x000a_&lt;/p&gt;_x000a_"/>
    <d v="2010-10-04T14:27:02"/>
    <n v="0"/>
    <x v="0"/>
    <x v="0"/>
    <b v="0"/>
    <x v="0"/>
    <n v="2"/>
    <n v="40455.602083333331"/>
    <n v="0"/>
    <n v="827"/>
    <d v="2010-10-04T00:00:00"/>
    <n v="0"/>
    <x v="3223"/>
  </r>
  <r>
    <n v="3269"/>
    <n v="1"/>
    <x v="807"/>
    <x v="519"/>
    <s v="&lt;p&gt;Hello,&lt;/p&gt;_x000a_&lt;p&gt;Is it possible to perform a vlookup, or some other lookup function, in a 2D list of data against two excel columns that contain multiple values?&lt;/p&gt;_x000a_&lt;p&gt;For example, I have an excel with 5 columns. Out of which Column C contains a list of BP_IDs. Some cells here have a repeated Staff ID and Column D contains a list of MBB_Names. Some cells here have a repeated MBB_Names too and column E has voting values in the form of &quot;Yes&quot;,&quot;No&quot; or &quot;Abstain&quot;. Here basically MBB has to vote on each BP_ID with values &quot;Yes&quot;,&quot;No&quot; or &quot;Abstain&quot;.&lt;/p&gt;_x000a_&lt;p&gt;BP_ID_x0009_      MBB Name_x0009_Created_x0009_Vote&lt;br /&gt;_x000a_930201084637_x0009_Jef_x0009_9/30/10_x0009_Yes&lt;br /&gt;_x000a_930201084637_x0009_Pau_x0009_9/30/10_x0009_No&lt;br /&gt;_x000a_930201084637_x0009_Rob_x0009_9/30/10_x0009_Abstain&lt;br /&gt;_x000a_91201011002_x0009_Jef     9/30/10_x0009_Yes&lt;/p&gt;_x000a_&lt;p&gt;I have created a column F where i have listed all the MBB names and Column G where i have singled out all the unique BP_Ids. I want to match these 2 columns F &amp;amp; G to the columns C &amp;amp; D and find out who are the MBBs that have not voted yet by comparing each BP_Id and MBB name as composite key to the columns C &amp;amp; D. &lt;/p&gt;_x000a_&lt;p&gt;I hope this makes sense. If you need me to clarify let me know.&lt;/p&gt;_x000a_&lt;p&gt;Many thanks,&lt;br /&gt;_x000a_Rasmi_x000a_&lt;/p&gt;_x000a_"/>
    <d v="2010-10-04T20:20:32"/>
    <n v="0"/>
    <x v="0"/>
    <x v="0"/>
    <b v="0"/>
    <x v="0"/>
    <n v="2"/>
    <n v="40455.847222222219"/>
    <n v="0"/>
    <n v="827"/>
    <d v="2010-10-04T00:00:00"/>
    <n v="0"/>
    <x v="3224"/>
  </r>
  <r>
    <n v="3270"/>
    <n v="1"/>
    <x v="802"/>
    <x v="237"/>
    <s v="&lt;p&gt;Cheers Hui, spot on!&lt;/p&gt;_x000a_&lt;p&gt;Appreciate your help_x000a_&lt;/p&gt;_x000a_"/>
    <d v="2010-10-04T21:07:11"/>
    <n v="0"/>
    <x v="2"/>
    <x v="0"/>
    <b v="1"/>
    <x v="0"/>
    <n v="2"/>
    <n v="40452.875694444447"/>
    <n v="0"/>
    <n v="827"/>
    <d v="2010-10-04T00:00:00"/>
    <n v="0"/>
    <x v="3225"/>
  </r>
  <r>
    <n v="3271"/>
    <n v="1"/>
    <x v="804"/>
    <x v="516"/>
    <s v="&lt;p&gt;You won't believe how much I appreciate your response. I am going to extend this schedule for the whole year and probably next year. However I may need some assistance in this spreadsheet. I will let you know. Thank you, Thank you... Guity_x000a_&lt;/p&gt;_x000a_"/>
    <d v="2010-10-04T21:10:38"/>
    <n v="0"/>
    <x v="5"/>
    <x v="0"/>
    <b v="1"/>
    <x v="0"/>
    <n v="2"/>
    <n v="40454.268750000003"/>
    <n v="0"/>
    <n v="827"/>
    <d v="2010-10-04T00:00:00"/>
    <n v="0"/>
    <x v="3226"/>
  </r>
  <r>
    <n v="3272"/>
    <n v="1"/>
    <x v="807"/>
    <x v="2"/>
    <s v="&lt;p&gt;Rasmi&lt;br /&gt;_x000a_I have assumed your data starts in Row 3&lt;br /&gt;_x000a_and that you have the values &quot;Yes&quot;,&quot;No&quot; and &quot;Abstain&quot; in H2:J2&lt;br /&gt;_x000a_then in H3 you can use&lt;br /&gt;_x000a_H3: =SUMPRODUCT(1*($C$3:C20=$F3)*($D$3:D20=$G3)*($E$3:E20=H$2))&lt;br /&gt;_x000a_adjust row 20 to suit&lt;br /&gt;_x000a_copy across to I3:J3&lt;br /&gt;_x000a_copy H3:J3 down to the end of your unique values_x000a_&lt;/p&gt;_x000a_"/>
    <d v="2010-10-04T23:36:32"/>
    <n v="0"/>
    <x v="1"/>
    <x v="1"/>
    <b v="1"/>
    <x v="1"/>
    <n v="2"/>
    <n v="40455.847222222219"/>
    <n v="0.13648148148786277"/>
    <n v="828"/>
    <d v="2010-10-04T00:00:00"/>
    <s v="rkr80"/>
    <x v="3227"/>
  </r>
  <r>
    <n v="3273"/>
    <n v="1"/>
    <x v="806"/>
    <x v="2"/>
    <s v="&lt;p&gt;DaveCon&lt;br /&gt;_x000a_Assuming you have a list of quarters in the format 1/mm/yy in row 2&lt;br /&gt;_x000a_ie:&lt;br /&gt;_x000a_&lt;pre&gt;&lt;code&gt;D2         E2         F2         G2         H2         I2        J2          K2_x000a_1 Jan 09   1 Apr 09   1 Jul 09   1 Oct 09   1 Jan 10   1 Apr 10   1 Jul 10   1 Oct 10&lt;/code&gt;&lt;/pre&gt;_x000a_&lt;p&gt;And name your start and End Date as Named Ranges &quot;Start&quot; and &quot;End&quot;&lt;br /&gt;_x000a_then use something like:&lt;/p&gt;_x000a_&lt;p&gt;D3: =IF(OR(Start&amp;gt;E2,End&amp;lt;D2),0,(E2-D2)-IF(Start&amp;gt;D2,Start-D2,0)-IF(End&amp;lt;E2,E2-End,0))&lt;/p&gt;_x000a_&lt;p&gt;and copy across_x000a_&lt;/p&gt;_x000a_"/>
    <d v="2010-10-05T00:05:05"/>
    <n v="0"/>
    <x v="1"/>
    <x v="1"/>
    <b v="1"/>
    <x v="1"/>
    <n v="3"/>
    <n v="40455.602083333331"/>
    <n v="0.40144675926421769"/>
    <n v="829"/>
    <d v="2010-10-05T00:00:00"/>
    <s v="DaveCon"/>
    <x v="3228"/>
  </r>
  <r>
    <n v="3274"/>
    <n v="1"/>
    <x v="796"/>
    <x v="512"/>
    <s v="&lt;p&gt;Hi Hui,&lt;br /&gt;_x000a_I my enthusiasm to answer the questions, I overlooked your suggestion.  The thing to do is the Paste Special - Bitmap Image Object.  Success!!&lt;br /&gt;_x000a_Many thanks to you, dan_I and VaraK who took time to respond.&lt;br /&gt;_x000a_Don._x000a_&lt;/p&gt;_x000a_"/>
    <d v="2010-10-05T01:02:47"/>
    <n v="0"/>
    <x v="7"/>
    <x v="0"/>
    <b v="1"/>
    <x v="0"/>
    <n v="3"/>
    <n v="40452.118750000001"/>
    <n v="0"/>
    <n v="829"/>
    <d v="2010-10-05T00:00:00"/>
    <n v="0"/>
    <x v="3229"/>
  </r>
  <r>
    <n v="3275"/>
    <n v="1"/>
    <x v="808"/>
    <x v="114"/>
    <s v="&lt;p&gt;I have list of project from which i have created pivot table to give the exact date each stages of the project. I need to extract the details of the projects between two date range(for ex: from 1st Nov 2009 to 30th Nov 2009)if they have passed any stage in the period.&lt;/p&gt;_x000a_&lt;p&gt;Thanking you in advance,&lt;br /&gt;_x000a_Dea_x000a_&lt;/p&gt;_x000a_"/>
    <d v="2010-10-05T08:04:26"/>
    <n v="0"/>
    <x v="0"/>
    <x v="0"/>
    <b v="0"/>
    <x v="0"/>
    <n v="3"/>
    <n v="40456.336111111108"/>
    <n v="0"/>
    <n v="829"/>
    <d v="2010-10-05T00:00:00"/>
    <n v="0"/>
    <x v="3230"/>
  </r>
  <r>
    <n v="3276"/>
    <n v="1"/>
    <x v="808"/>
    <x v="488"/>
    <s v="&lt;p&gt;Try a form of SUMPRODUCT&lt;/p&gt;_x000a_&lt;p&gt;=SUMPRODUCT(--(date_range&amp;gt;=start_date),--(date_range&amp;lt;=end_date),--(stage_range=stage))_x000a_&lt;/p&gt;_x000a_"/>
    <d v="2010-10-05T08:25:21"/>
    <n v="0"/>
    <x v="1"/>
    <x v="0"/>
    <b v="1"/>
    <x v="0"/>
    <n v="3"/>
    <n v="40456.336111111108"/>
    <n v="0"/>
    <n v="829"/>
    <d v="2010-10-05T00:00:00"/>
    <n v="0"/>
    <x v="3231"/>
  </r>
  <r>
    <n v="3277"/>
    <n v="1"/>
    <x v="808"/>
    <x v="114"/>
    <s v="&lt;p&gt;Hi,Thanks for your quick reply.&lt;br /&gt;_x000a_I tried this, but not working.&lt;br /&gt;_x000a_Each stage date is in different column.I need know how many crossed that phase and how many came into that phase wihtin that range._x000a_&lt;/p&gt;_x000a_"/>
    <d v="2010-10-05T12:14:37"/>
    <n v="0"/>
    <x v="2"/>
    <x v="0"/>
    <b v="1"/>
    <x v="0"/>
    <n v="3"/>
    <n v="40456.336111111108"/>
    <n v="0"/>
    <n v="829"/>
    <d v="2010-10-05T00:00:00"/>
    <n v="0"/>
    <x v="3232"/>
  </r>
  <r>
    <n v="3278"/>
    <n v="1"/>
    <x v="808"/>
    <x v="2"/>
    <s v="&lt;p&gt;Dee, Can you post a sample somewhere?&lt;br /&gt;_x000a_http://chandoo.org/forums/topic/posting-a-sample-workbook_x000a_&lt;/p&gt;_x000a_"/>
    <d v="2010-10-05T12:23:06"/>
    <n v="0"/>
    <x v="3"/>
    <x v="1"/>
    <b v="1"/>
    <x v="1"/>
    <n v="3"/>
    <n v="40456.336111111108"/>
    <n v="0.179930555561441"/>
    <n v="830"/>
    <d v="2010-10-05T00:00:00"/>
    <s v="Dee"/>
    <x v="3233"/>
  </r>
  <r>
    <n v="3279"/>
    <n v="1"/>
    <x v="809"/>
    <x v="237"/>
    <s v="&lt;p&gt;Hi,&lt;/p&gt;_x000a_&lt;p&gt;I have a list of people responsbile for specific tasks, defined in a range of 10 cells, but for some project I may have more or less people involved, but maximum 10.&lt;/p&gt;_x000a_&lt;p&gt;If I only put 6 names in the list, when I use data validation I get 6 names and 4 blanks in the dropdown, is there anyway to not show the blanks (without having a new named range)?&lt;/p&gt;_x000a_&lt;p&gt;thanks_x000a_&lt;/p&gt;_x000a_"/>
    <d v="2010-10-05T18:09:17"/>
    <n v="0"/>
    <x v="0"/>
    <x v="0"/>
    <b v="0"/>
    <x v="0"/>
    <n v="3"/>
    <n v="40456.756249999999"/>
    <n v="0"/>
    <n v="830"/>
    <d v="2010-10-05T00:00:00"/>
    <n v="0"/>
    <x v="3234"/>
  </r>
  <r>
    <n v="3280"/>
    <n v="1"/>
    <x v="807"/>
    <x v="519"/>
    <s v="&lt;p&gt;Hi Hui&lt;br /&gt;_x000a_Nice to have your reply but not the solution i wanted to have. If you could send me your email id, i will send you the excel for review? Then only you can understand the real issue i am struck with?_x000a_&lt;/p&gt;_x000a_"/>
    <d v="2010-10-05T18:34:36"/>
    <n v="0"/>
    <x v="2"/>
    <x v="0"/>
    <b v="1"/>
    <x v="0"/>
    <n v="3"/>
    <n v="40455.847222222219"/>
    <n v="0"/>
    <n v="830"/>
    <d v="2010-10-05T00:00:00"/>
    <n v="0"/>
    <x v="3235"/>
  </r>
  <r>
    <n v="3281"/>
    <n v="1"/>
    <x v="809"/>
    <x v="163"/>
    <s v="&lt;p&gt;Hi,&lt;/p&gt;_x000a_&lt;p&gt;Take a look here&lt;/p&gt;_x000a_&lt;p&gt;http://chandoo.org/wp/2010/09/13/dynamic-data-validation-excel/_x000a_&lt;/p&gt;_x000a_"/>
    <d v="2010-10-05T20:09:51"/>
    <n v="0"/>
    <x v="1"/>
    <x v="0"/>
    <b v="1"/>
    <x v="0"/>
    <n v="3"/>
    <n v="40456.756249999999"/>
    <n v="0"/>
    <n v="830"/>
    <d v="2010-10-05T00:00:00"/>
    <n v="0"/>
    <x v="3236"/>
  </r>
  <r>
    <n v="3283"/>
    <n v="1"/>
    <x v="808"/>
    <x v="114"/>
    <s v="&lt;p&gt;Hui,&lt;/p&gt;_x000a_&lt;p&gt;As i am unable to access those sites(at present) i am giving snapshot of the pivot table below.For some date is blank as the project is still in previous phase.Info that i need to retrieve are how many came in,how many went out of each phase,Prj manager's name,project name,ID#. &lt;/p&gt;_x000a_&lt;p&gt;ID #_x0009_Prj Manager     Project Name   Phase1     Phase2     Phase3_x0009_ Phase4&lt;br /&gt;_x000a_116772_x0009_Ole _x0009_        Consumables    29-May-09  29-Nov-09  14-Dec-07_x0009_ 10-Oct-08&lt;br /&gt;_x000a_117332_x0009_Srinivas        NCC Program    3-Dec-08   23-Jun-09  24-Apr-10_x0009_ 11-Oct-10&lt;br /&gt;_x000a_118112_x0009_Mujibur Rahman_x0009_Synergy        28-Apr-10  (blank)    (blank)_x0009_ (blank)&lt;/p&gt;_x000a_&lt;p&gt;Thanks,&lt;br /&gt;_x000a_Deepa_x000a_&lt;/p&gt;_x000a_"/>
    <d v="2010-10-06T03:00:52"/>
    <n v="0"/>
    <x v="4"/>
    <x v="0"/>
    <b v="1"/>
    <x v="0"/>
    <n v="4"/>
    <n v="40456.336111111108"/>
    <n v="0"/>
    <n v="830"/>
    <d v="2010-10-06T00:00:00"/>
    <n v="0"/>
    <x v="3237"/>
  </r>
  <r>
    <n v="3285"/>
    <n v="1"/>
    <x v="808"/>
    <x v="2"/>
    <s v="&lt;p&gt;Hi Dee&lt;/p&gt;_x000a_&lt;p&gt;In your list above you have for example ID 116772 Phase 2 29-Nov-09&lt;br /&gt;_x000a_Is that when Phase 2 started or finished?&lt;/p&gt;_x000a_&lt;p&gt;and what you want a list of how many started and finished in each phase between certain dates?&lt;/p&gt;_x000a_&lt;p&gt;Is the above both correct, please clarify if not_x000a_&lt;/p&gt;_x000a_"/>
    <d v="2010-10-06T05:59:05"/>
    <n v="0"/>
    <x v="5"/>
    <x v="1"/>
    <b v="1"/>
    <x v="1"/>
    <n v="4"/>
    <n v="40456.336111111108"/>
    <n v="0.91325231481459923"/>
    <n v="831"/>
    <d v="2010-10-06T00:00:00"/>
    <s v="Dee"/>
    <x v="3238"/>
  </r>
  <r>
    <n v="3286"/>
    <n v="1"/>
    <x v="808"/>
    <x v="114"/>
    <s v="&lt;p&gt;Hi hui,&lt;/p&gt;_x000a_&lt;p&gt;The date represent the completion of that particular phase.&lt;br /&gt;_x000a_The end date of phase 1 will be the start date of phase 2.&lt;br /&gt;_x000a_It's exactly the same what i am looking for...&lt;/p&gt;_x000a_&lt;p&gt;Thank you very much_x000a_&lt;/p&gt;_x000a_"/>
    <d v="2010-10-06T06:25:23"/>
    <n v="0"/>
    <x v="6"/>
    <x v="0"/>
    <b v="1"/>
    <x v="0"/>
    <n v="4"/>
    <n v="40456.336111111108"/>
    <n v="0"/>
    <n v="831"/>
    <d v="2010-10-06T00:00:00"/>
    <n v="0"/>
    <x v="3239"/>
  </r>
  <r>
    <n v="3287"/>
    <n v="1"/>
    <x v="810"/>
    <x v="492"/>
    <s v="&lt;p&gt;Hi,&lt;/p&gt;_x000a_&lt;p&gt;Please help me in converting a number in to the following format.&lt;/p&gt;_x000a_&lt;p&gt;Eg: 368002&lt;/p&gt;_x000a_&lt;p&gt;Solution expected&lt;br /&gt;_x000a_300000&lt;br /&gt;_x000a_60000&lt;br /&gt;_x000a_8000&lt;br /&gt;_x000a_2&lt;/p&gt;_x000a_&lt;p&gt;Eg: 300002&lt;br /&gt;_x000a_Solution expected&lt;br /&gt;_x000a_300000&lt;br /&gt;_x000a_2&lt;/p&gt;_x000a_&lt;p&gt;Assumptions:&lt;br /&gt;_x000a_- The sum of the broken down numbers should be equal to the original value&lt;br /&gt;_x000a_- There won't be any decimals&lt;br /&gt;_x000a_- Results can be displayed in different cells (say 30000 in B1, 6000 in B2, 8000 in B3)&lt;/p&gt;_x000a_&lt;p&gt;Any solution, either through Excel / VBA would be of great help. Its a kind of urgent.&lt;/p&gt;_x000a_&lt;p&gt;Thanks guys for all your help.&lt;/p&gt;_x000a_&lt;p&gt;Regards,&lt;br /&gt;_x000a_Ramnath_x000a_&lt;/p&gt;_x000a_"/>
    <d v="2010-10-06T10:10:48"/>
    <n v="0"/>
    <x v="0"/>
    <x v="0"/>
    <b v="0"/>
    <x v="0"/>
    <n v="4"/>
    <n v="40457.423611111109"/>
    <n v="0"/>
    <n v="831"/>
    <d v="2010-10-06T00:00:00"/>
    <n v="0"/>
    <x v="3240"/>
  </r>
  <r>
    <n v="3288"/>
    <n v="1"/>
    <x v="810"/>
    <x v="121"/>
    <s v="&lt;p&gt;If your number is in B1:&lt;br /&gt;_x000a_in B2: =MOD(B1,10)&lt;br /&gt;_x000a_in B3: =MOD(B1,100)-B2&lt;br /&gt;_x000a_in B4: =MOD(B1,1000)-sum(B2:B3) etc._x000a_&lt;/p&gt;_x000a_"/>
    <d v="2010-10-06T10:58:00"/>
    <n v="0"/>
    <x v="1"/>
    <x v="0"/>
    <b v="1"/>
    <x v="0"/>
    <n v="4"/>
    <n v="40457.423611111109"/>
    <n v="0"/>
    <n v="831"/>
    <d v="2010-10-06T00:00:00"/>
    <n v="0"/>
    <x v="3241"/>
  </r>
  <r>
    <n v="3289"/>
    <n v="1"/>
    <x v="810"/>
    <x v="2"/>
    <s v="&lt;p&gt;Ramnath&lt;br /&gt;_x000a_What about the following&lt;/p&gt;_x000a_&lt;p&gt;B2: =LEFT(B1,1)*POWER(10,LEN(B1)-1)&lt;br /&gt;_x000a_B3: =LEFT($B$1-SUM($B$2:B2),1)*POWER(10,LEN($B$1-SUM($B$2:B2))-1)&lt;/p&gt;_x000a_&lt;p&gt;copy B3 down&lt;/p&gt;_x000a_&lt;p&gt;This solution will scale to any size number automatically, just copy B3 down as many rows as there are digits&lt;/p&gt;_x000a_&lt;p&gt;If you don't want the trailing Zero's, Change&lt;br /&gt;_x000a_B3: =IF(SUM($B$2:B2)=$B$1,&quot;&quot;,LEFT($B$1-SUM($B$2:B2),1)*POWER(10,LEN($B$1-SUM($B$2:B2))-1))_x000a_&lt;/p&gt;_x000a_"/>
    <d v="2010-10-06T12:38:39"/>
    <n v="0"/>
    <x v="2"/>
    <x v="1"/>
    <b v="1"/>
    <x v="1"/>
    <n v="4"/>
    <n v="40457.423611111109"/>
    <n v="0.10322916667064419"/>
    <n v="832"/>
    <d v="2010-10-06T00:00:00"/>
    <s v="dramnath1981"/>
    <x v="3242"/>
  </r>
  <r>
    <n v="3290"/>
    <n v="1"/>
    <x v="800"/>
    <x v="2"/>
    <s v="&lt;p&gt;Katarinah&lt;br /&gt;_x000a_Have a read of this and try some of his suggestions&lt;br /&gt;_x000a_http://excel.tips.net/Pages/T002851_Reducing_File_Sizes_for_Workbooks_with_PivotTables.html_x000a_&lt;/p&gt;_x000a_"/>
    <d v="2010-10-06T13:13:51"/>
    <n v="0"/>
    <x v="2"/>
    <x v="1"/>
    <b v="1"/>
    <x v="1"/>
    <n v="4"/>
    <n v="40452.765277777777"/>
    <n v="4.7860069444432156"/>
    <n v="833"/>
    <d v="2010-10-06T00:00:00"/>
    <s v="katarinah"/>
    <x v="3243"/>
  </r>
  <r>
    <n v="3291"/>
    <n v="1"/>
    <x v="810"/>
    <x v="492"/>
    <s v="&lt;p&gt;Hui,&lt;/p&gt;_x000a_&lt;p&gt;You are real excel magician. I got my result using your formula.&lt;/p&gt;_x000a_&lt;p&gt;Thanks a lot for your help.&lt;/p&gt;_x000a_&lt;p&gt;Regards,&lt;br /&gt;_x000a_Ramnath_x000a_&lt;/p&gt;_x000a_"/>
    <d v="2010-10-06T13:17:10"/>
    <n v="0"/>
    <x v="3"/>
    <x v="0"/>
    <b v="1"/>
    <x v="0"/>
    <n v="4"/>
    <n v="40457.423611111109"/>
    <n v="0"/>
    <n v="833"/>
    <d v="2010-10-06T00:00:00"/>
    <n v="0"/>
    <x v="3244"/>
  </r>
  <r>
    <n v="3292"/>
    <n v="1"/>
    <x v="810"/>
    <x v="492"/>
    <s v="&lt;p&gt;Hui,&lt;/p&gt;_x000a_&lt;p&gt;I tried something in a little round about way. Out of sheer eagerness to get a pat from you :-)&lt;/p&gt;_x000a_&lt;p&gt;Cell A1 holds the value 36800008&lt;/p&gt;_x000a_&lt;p&gt;Below are Formula Cells&lt;br /&gt;_x000a_Cell B1 =IFERROR(IF(LEFT(A1,1)=&quot;0&quot;,&quot;&quot;,(LEFT(A1,1)&amp;amp;(REPT(&quot;0&quot;,(LEN(A1)-1))))),&quot;&quot;)&lt;br /&gt;_x000a_Result in B1 - 30000000&lt;/p&gt;_x000a_&lt;p&gt;Cell C1 =IFERROR(IF(MID(A1,2,1)=&quot;0&quot;,&quot;&quot;,(MID(A1,2,1)&amp;amp;(REPT(&quot;0&quot;,(LEN(A1)-2))))),&quot;&quot;)&lt;br /&gt;_x000a_Result in C1 - 600000&lt;/p&gt;_x000a_&lt;p&gt;Cell D1 =IFERROR(IF(MID(A1,3,1)=&quot;0&quot;,&quot;&quot;,(MID(A1,3,1)&amp;amp;(REPT(&quot;0&quot;,(LEN(A1)-3))))),&quot;&quot;)&lt;br /&gt;_x000a_Result in D1 - Null&lt;/p&gt;_x000a_&lt;p&gt;Cell E1 =IFERROR(IF(MID(A1,4,1)=&quot;0&quot;,&quot;&quot;,(MID(A1,4,1)&amp;amp;(REPT(&quot;0&quot;,(LEN(A1)-4))))),&quot;&quot;)&lt;br /&gt;_x000a_Result in E1 - Null&lt;/p&gt;_x000a_&lt;p&gt;Cell F1 =IFERROR(IF(MID(A1,5,1)=&quot;0&quot;,&quot;&quot;,(MID(A1,5,1)&amp;amp;(REPT(&quot;0&quot;,(LEN(A1)-5))))),&quot;&quot;)&lt;br /&gt;_x000a_Result in F1 - Null&lt;/p&gt;_x000a_&lt;p&gt;Cell G1 =IFERROR(IF(MID(A1,6,1)=&quot;0&quot;,&quot;&quot;,(MID(A1,6,1)&amp;amp;(REPT(&quot;0&quot;,(LEN(A1)-6))))),&quot;&quot;)&lt;br /&gt;_x000a_Result in G1 - Null&lt;/p&gt;_x000a_&lt;p&gt;Cell H1 =IFERROR(IF(MID(A1,7,1)=&quot;0&quot;,&quot;&quot;,(MID(A1,7,1)&amp;amp;(REPT(&quot;0&quot;,(LEN(A1)-7))))),&quot;&quot;)&lt;br /&gt;_x000a_Result in H1 - 8&lt;/p&gt;_x000a_&lt;p&gt;The only problem in the above approach is inbetween you will get blank cells and you have avoided that problem using your brilliant skills.&lt;/p&gt;_x000a_&lt;p&gt;Regards,&lt;br /&gt;_x000a_Ramnath_x000a_&lt;/p&gt;_x000a_"/>
    <d v="2010-10-06T13:24:13"/>
    <n v="0"/>
    <x v="4"/>
    <x v="0"/>
    <b v="1"/>
    <x v="0"/>
    <n v="4"/>
    <n v="40457.423611111109"/>
    <n v="0"/>
    <n v="833"/>
    <d v="2010-10-06T00:00:00"/>
    <n v="0"/>
    <x v="3245"/>
  </r>
  <r>
    <n v="3293"/>
    <n v="1"/>
    <x v="809"/>
    <x v="237"/>
    <s v="&lt;p&gt;Cheers for this, works a treat (then I recall doing the same on a model last year!)&lt;/p&gt;_x000a_&lt;p&gt;Thanks again_x000a_&lt;/p&gt;_x000a_"/>
    <d v="2010-10-06T15:27:06"/>
    <n v="0"/>
    <x v="2"/>
    <x v="0"/>
    <b v="1"/>
    <x v="0"/>
    <n v="4"/>
    <n v="40456.756249999999"/>
    <n v="0"/>
    <n v="833"/>
    <d v="2010-10-06T00:00:00"/>
    <n v="0"/>
    <x v="3246"/>
  </r>
  <r>
    <n v="3294"/>
    <n v="1"/>
    <x v="811"/>
    <x v="520"/>
    <s v="&lt;p&gt;Dear all,&lt;br /&gt;_x000a_I have values in a2,b2,c2,d2,e2,f2,g2,h2,i2,j2,k2 I have to find the lowest non zero values in ( a2,c2,f2,i2,k2)&lt;br /&gt;_x000a_Ex: 2,5,6,8,9,0,45,78,58,98,88, lower of (2,6,0,58,88) is 2.&lt;br /&gt;_x000a_Is there any formula is there please do the needful_x000a_&lt;/p&gt;_x000a_"/>
    <d v="2010-10-06T16:45:37"/>
    <n v="0"/>
    <x v="0"/>
    <x v="0"/>
    <b v="0"/>
    <x v="0"/>
    <n v="4"/>
    <n v="40457.697916666664"/>
    <n v="0"/>
    <n v="833"/>
    <d v="2010-10-06T00:00:00"/>
    <n v="0"/>
    <x v="3247"/>
  </r>
  <r>
    <n v="3295"/>
    <n v="1"/>
    <x v="811"/>
    <x v="313"/>
    <s v="&lt;p&gt;=min() or =small(range,1)_x000a_&lt;/p&gt;_x000a_"/>
    <d v="2010-10-06T18:55:39"/>
    <n v="0"/>
    <x v="1"/>
    <x v="0"/>
    <b v="1"/>
    <x v="0"/>
    <n v="4"/>
    <n v="40457.697916666664"/>
    <n v="0"/>
    <n v="833"/>
    <d v="2010-10-06T00:00:00"/>
    <n v="0"/>
    <x v="3248"/>
  </r>
  <r>
    <n v="3296"/>
    <n v="1"/>
    <x v="811"/>
    <x v="2"/>
    <s v="&lt;p&gt;Vmohan&lt;br /&gt;_x000a_2 steps&lt;br /&gt;_x000a_1. Make a named range like&lt;br /&gt;_x000a_SmallRng =Sheet1!$A$2,Sheet1!$C$2,Sheet1!$F$2,Sheet1!$I$2,Sheet1!$K$2&lt;br /&gt;_x000a_2. Enter a formula&lt;br /&gt;_x000a_=Small(SmallRng,2)_x000a_&lt;/p&gt;_x000a_"/>
    <d v="2010-10-06T23:42:47"/>
    <n v="0"/>
    <x v="2"/>
    <x v="1"/>
    <b v="1"/>
    <x v="1"/>
    <n v="4"/>
    <n v="40457.697916666664"/>
    <n v="0.29012731481634546"/>
    <n v="834"/>
    <d v="2010-10-06T00:00:00"/>
    <s v="vmohan1978"/>
    <x v="3249"/>
  </r>
  <r>
    <n v="3297"/>
    <n v="1"/>
    <x v="810"/>
    <x v="2"/>
    <s v="&lt;p&gt;Ramnath&lt;br /&gt;_x000a_You were close with Rept&lt;br /&gt;_x000a_you could do it like&lt;/p&gt;_x000a_&lt;p&gt;A2: =VALUE(LEFT(A1,1)&amp;amp;REPT(&quot;0&quot;,LEN(A1)-1))&lt;br /&gt;_x000a_A3: =IF(SUM($A$2:A2)=$A$1,&quot;&quot;,VALUE(LEFT(($A$1-SUM($A$2:A2)),1)&amp;amp;REPT(&quot;0&quot;,LEN($A$1-SUM($A$2:A2))-1)))&lt;/p&gt;_x000a_&lt;p&gt;and copy down_x000a_&lt;/p&gt;_x000a_"/>
    <d v="2010-10-06T23:55:10"/>
    <n v="0"/>
    <x v="5"/>
    <x v="1"/>
    <b v="1"/>
    <x v="1"/>
    <n v="4"/>
    <n v="40457.423611111109"/>
    <n v="0.57303240741021"/>
    <n v="835"/>
    <d v="2010-10-06T00:00:00"/>
    <s v="dramnath1981"/>
    <x v="3250"/>
  </r>
  <r>
    <n v="3298"/>
    <n v="1"/>
    <x v="811"/>
    <x v="520"/>
    <s v="&lt;p&gt;Hi ,&lt;br /&gt;_x000a_Suppose in the range &quot;0&quot; is not there then it has to pick the lowest of the range,&lt;br /&gt;_x000a_If in a range &quot;0&quot; is there then it has to pick lower value.&lt;/p&gt;_x000a_&lt;p&gt;Ex&lt;br /&gt;_x000a_If  in a Range (2,6,0,58,88)result=2&lt;br /&gt;_x000a_If  in a Range ( 2,1,5,6,8) result=1 .&lt;br /&gt;_x000a_I need a formula which satisfies both the condition._x000a_&lt;/p&gt;_x000a_"/>
    <d v="2010-10-07T02:20:28"/>
    <n v="0"/>
    <x v="3"/>
    <x v="0"/>
    <b v="1"/>
    <x v="0"/>
    <n v="5"/>
    <n v="40457.697916666664"/>
    <n v="0"/>
    <n v="835"/>
    <d v="2010-10-07T00:00:00"/>
    <n v="0"/>
    <x v="3251"/>
  </r>
  <r>
    <n v="3299"/>
    <n v="1"/>
    <x v="811"/>
    <x v="2"/>
    <s v="&lt;p&gt;Change the formula to&lt;br /&gt;_x000a_=SMALL(SmallRng,IF(MIN(SmallRng)=0,2,1))_x000a_&lt;/p&gt;_x000a_"/>
    <d v="2010-10-07T03:14:57"/>
    <n v="0"/>
    <x v="4"/>
    <x v="1"/>
    <b v="1"/>
    <x v="1"/>
    <n v="5"/>
    <n v="40457.697916666664"/>
    <n v="0.437465277776937"/>
    <n v="836"/>
    <d v="2010-10-07T00:00:00"/>
    <s v="vmohan1978"/>
    <x v="3252"/>
  </r>
  <r>
    <n v="3300"/>
    <n v="1"/>
    <x v="811"/>
    <x v="520"/>
    <s v="&lt;p&gt;Dear Hui,&lt;br /&gt;_x000a_Thank you very very much, sparing time to solve the problem. It saved lot of time of mine._x000a_&lt;/p&gt;_x000a_"/>
    <d v="2010-10-07T03:58:21"/>
    <n v="0"/>
    <x v="5"/>
    <x v="0"/>
    <b v="1"/>
    <x v="0"/>
    <n v="5"/>
    <n v="40457.697916666664"/>
    <n v="0"/>
    <n v="836"/>
    <d v="2010-10-07T00:00:00"/>
    <n v="0"/>
    <x v="3253"/>
  </r>
  <r>
    <n v="3301"/>
    <n v="1"/>
    <x v="811"/>
    <x v="488"/>
    <s v="&lt;p&gt;Try this array formula, which works however many zeroes that you have&lt;/p&gt;_x000a_&lt;p&gt;=MIN(IF(rng&amp;lt;&amp;gt;0,rng))_x000a_&lt;/p&gt;_x000a_"/>
    <d v="2010-10-07T07:12:13"/>
    <n v="0"/>
    <x v="6"/>
    <x v="0"/>
    <b v="1"/>
    <x v="0"/>
    <n v="5"/>
    <n v="40457.697916666664"/>
    <n v="0"/>
    <n v="836"/>
    <d v="2010-10-07T00:00:00"/>
    <n v="0"/>
    <x v="3254"/>
  </r>
  <r>
    <n v="3302"/>
    <n v="1"/>
    <x v="812"/>
    <x v="218"/>
    <s v="&lt;p&gt;Hello&lt;/p&gt;_x000a_&lt;p&gt;I have to prepare a report on the tasks that were worked on between 2 dates.&lt;/p&gt;_x000a_&lt;p&gt;The data that I have is a set of tasks alongwith their start and end dates e.g.&lt;/p&gt;_x000a_&lt;p&gt;Task     Start date     End date&lt;br /&gt;_x000a_Task1    15-Jan-2010    28-Jan-2010&lt;br /&gt;_x000a_Task2    20-Jan-2010    24-Jan-2010&lt;br /&gt;_x000a_...&lt;/p&gt;_x000a_&lt;p&gt;The report that needs to be generated is as follows:&lt;/p&gt;_x000a_&lt;p&gt;Given 2 dates, give the tasks that were worked on between those dates e.g. if the dates are 25-Jan-10 and 29-Jan-10, the report should only contain Task 1. But if the dates are 21-Jan-10 to 23-Jan-2010, the report should contain Task 1 and Task 2.&lt;/p&gt;_x000a_&lt;p&gt;Could anyone please help me with this problem?&lt;/p&gt;_x000a_&lt;p&gt;Greatly appreciate any help.&lt;/p&gt;_x000a_&lt;p&gt;Thanks and Regards&lt;br /&gt;_x000a_AK_x000a_&lt;/p&gt;_x000a_"/>
    <d v="2010-10-07T10:44:35"/>
    <n v="0"/>
    <x v="0"/>
    <x v="0"/>
    <b v="0"/>
    <x v="0"/>
    <n v="5"/>
    <n v="40458.447222222225"/>
    <n v="0"/>
    <n v="836"/>
    <d v="2010-10-07T00:00:00"/>
    <n v="0"/>
    <x v="3255"/>
  </r>
  <r>
    <n v="3303"/>
    <n v="1"/>
    <x v="813"/>
    <x v="3"/>
    <s v="&lt;p&gt;Hello All,&lt;/p&gt;_x000a_&lt;p&gt;I'm a big fan of sumproduct formula but I'm a bit stuck with this one.&lt;/p&gt;_x000a_&lt;p&gt;I have a column of persons from a database in column A, representing people in teams.&lt;br /&gt;_x000a_I have a list of people in one of the teams in column B&lt;/p&gt;_x000a_&lt;p&gt;I want to count the number of time the people in column B apperas in column A.&lt;/p&gt;_x000a_&lt;p&gt;Let me show you this :&lt;br /&gt;_x000a_&lt;pre&gt;&lt;code&gt;Column A    Column B_x000a_  A           A_x000a_  A           B_x000a_  C_x000a_  B_x000a_  B&lt;/code&gt;&lt;/pre&gt;_x000a_&lt;p&gt;...would give me 5.  &lt;/p&gt;_x000a_&lt;p&gt;the number of people in column B is variable.&lt;/p&gt;_x000a_&lt;p&gt;I've thought about sumproduct( --( OFFSET(A1,1,0,COUNTA(A:A)-1;1)= OFFSET(B1,1,0,COUNTA(B:B)-1,1)).&lt;br /&gt;_x000a_But this doesn't work.&lt;/p&gt;_x000a_&lt;p&gt;Any idea would be greatly appreciated.&lt;/p&gt;_x000a_&lt;p&gt;Cyril_x000a_&lt;/p&gt;_x000a_"/>
    <d v="2010-10-07T12:29:50"/>
    <n v="0"/>
    <x v="0"/>
    <x v="0"/>
    <b v="0"/>
    <x v="0"/>
    <n v="5"/>
    <n v="40458.520138888889"/>
    <n v="0"/>
    <n v="836"/>
    <d v="2010-10-07T00:00:00"/>
    <n v="0"/>
    <x v="3256"/>
  </r>
  <r>
    <n v="3304"/>
    <n v="1"/>
    <x v="812"/>
    <x v="488"/>
    <s v="&lt;p&gt;Try&lt;/p&gt;_x000a_&lt;p&gt;=SUMPRODUCT(--(C2:C20&amp;gt;=start_date),--(B2:B20&amp;lt;=end_date))_x000a_&lt;/p&gt;_x000a_"/>
    <d v="2010-10-07T12:33:26"/>
    <n v="0"/>
    <x v="1"/>
    <x v="0"/>
    <b v="1"/>
    <x v="0"/>
    <n v="5"/>
    <n v="40458.447222222225"/>
    <n v="0"/>
    <n v="836"/>
    <d v="2010-10-07T00:00:00"/>
    <n v="0"/>
    <x v="3257"/>
  </r>
  <r>
    <n v="3305"/>
    <n v="1"/>
    <x v="813"/>
    <x v="2"/>
    <s v="&lt;p&gt;Cyril&lt;br /&gt;_x000a_Shouldn't your answer be 4 in your example?&lt;/p&gt;_x000a_&lt;p&gt;I would use the DCOUNTA function&lt;/p&gt;_x000a_&lt;p&gt;Setup in A1:B6 as&lt;br /&gt;_x000a_&lt;pre&gt;&lt;code&gt;Team_x0009_Team_x000a_A_x0009_=A_x000a_A_x0009_=B_x000a_C_x000a_B_x000a_B&lt;/code&gt;&lt;/pre&gt;_x000a_&lt;p&gt;B2: =&quot;=A&quot;&lt;br /&gt;_x000a_B3: =&quot;=B&quot;&lt;/p&gt;_x000a_&lt;p&gt;the use =DCOUNTA(A1:A6,&quot;Team&quot;,B1:B3)_x000a_&lt;/p&gt;_x000a_"/>
    <d v="2010-10-07T13:27:06"/>
    <n v="0"/>
    <x v="1"/>
    <x v="1"/>
    <b v="1"/>
    <x v="1"/>
    <n v="5"/>
    <n v="40458.520138888889"/>
    <n v="4.0347222224227153E-2"/>
    <n v="837"/>
    <d v="2010-10-07T00:00:00"/>
    <s v="cyrilz"/>
    <x v="3258"/>
  </r>
  <r>
    <n v="3306"/>
    <n v="1"/>
    <x v="813"/>
    <x v="3"/>
    <s v="&lt;p&gt;Which is called NB.SI.ENS in French... &lt;/p&gt;_x000a_&lt;p&gt;Thanks you so much Hui..._x000a_&lt;/p&gt;_x000a_"/>
    <d v="2010-10-07T13:43:20"/>
    <n v="0"/>
    <x v="2"/>
    <x v="0"/>
    <b v="1"/>
    <x v="0"/>
    <n v="5"/>
    <n v="40458.520138888889"/>
    <n v="0"/>
    <n v="837"/>
    <d v="2010-10-07T00:00:00"/>
    <n v="0"/>
    <x v="3259"/>
  </r>
  <r>
    <n v="3307"/>
    <n v="1"/>
    <x v="812"/>
    <x v="2"/>
    <s v="&lt;p&gt;I would add a helper column D&lt;br /&gt;_x000a_in D2 i would have a simple =if(and(StartDate&amp;lt;C2,EndDate&amp;gt;B2),1,0)&lt;br /&gt;_x000a_Then either use a Pivot Table or setup a Rank column and some Lookups to retrieve the fields you want:&lt;/p&gt;_x000a_&lt;p&gt;I've mocked up a sample here&lt;br /&gt;_x000a_http://rapidshare.com/files/423654496/AK_report.xlsx_x000a_&lt;/p&gt;_x000a_"/>
    <d v="2010-10-07T14:21:05"/>
    <n v="0"/>
    <x v="2"/>
    <x v="1"/>
    <b v="1"/>
    <x v="1"/>
    <n v="5"/>
    <n v="40458.447222222225"/>
    <n v="0.15075231481023366"/>
    <n v="838"/>
    <d v="2010-10-07T00:00:00"/>
    <s v="AK"/>
    <x v="3260"/>
  </r>
  <r>
    <n v="3309"/>
    <n v="1"/>
    <x v="811"/>
    <x v="2"/>
    <s v="&lt;p&gt;@XLD&lt;br /&gt;_x000a_Your solution works where the ranges is continuous, but falls over where, like in Vmohans case above, the range is discontinuous eg: (a2,c2,f2,i2,k2)._x000a_&lt;/p&gt;_x000a_"/>
    <d v="2010-10-07T14:32:42"/>
    <n v="0"/>
    <x v="7"/>
    <x v="1"/>
    <b v="1"/>
    <x v="1"/>
    <n v="5"/>
    <n v="40457.697916666664"/>
    <n v="0.90812500000174623"/>
    <n v="839"/>
    <d v="2010-10-07T00:00:00"/>
    <s v="vmohan1978"/>
    <x v="3261"/>
  </r>
  <r>
    <n v="3310"/>
    <n v="1"/>
    <x v="814"/>
    <x v="492"/>
    <s v="&lt;p&gt;Hi Hui,&lt;/p&gt;_x000a_&lt;p&gt;I need your help.&lt;/p&gt;_x000a_&lt;p&gt;I was visiting the website where shortcuts were mentioned. I was trying to do some of them in a new excel book.&lt;/p&gt;_x000a_&lt;p&gt;Suddenly, to my surprise the Column Headers which used to be in Alphabets A, B, C,... has now changed to 1,2,3,4,5.....16384. Meaning I have numbers in both Row &amp;amp; Column Headers.&lt;/p&gt;_x000a_&lt;p&gt;Can you please help me in getting back the Column headers back to Alphabets? I am going crazy with this form of excel and sounding like earth has gone flat and not round anymore.&lt;/p&gt;_x000a_&lt;p&gt;Regards,&lt;br /&gt;_x000a_Ramnath_x000a_&lt;/p&gt;_x000a_"/>
    <d v="2010-10-07T14:33:42"/>
    <n v="0"/>
    <x v="0"/>
    <x v="0"/>
    <b v="0"/>
    <x v="0"/>
    <n v="5"/>
    <n v="40458.606249999997"/>
    <n v="0"/>
    <n v="839"/>
    <d v="2010-10-07T00:00:00"/>
    <n v="0"/>
    <x v="3262"/>
  </r>
  <r>
    <n v="3311"/>
    <n v="1"/>
    <x v="814"/>
    <x v="488"/>
    <s v="&lt;p&gt;Excel 2007: Excel Options&amp;gt;Formulas, in the Working with Formulas section uncheck the R1C1 reference style box&lt;/p&gt;_x000a_&lt;p&gt;Excel 2003: Tools&amp;gt;Options&amp;gt;General, uncheck the same box_x000a_&lt;/p&gt;_x000a_"/>
    <d v="2010-10-07T14:36:33"/>
    <n v="0"/>
    <x v="1"/>
    <x v="0"/>
    <b v="1"/>
    <x v="0"/>
    <n v="5"/>
    <n v="40458.606249999997"/>
    <n v="0"/>
    <n v="839"/>
    <d v="2010-10-07T00:00:00"/>
    <n v="0"/>
    <x v="3263"/>
  </r>
  <r>
    <n v="3312"/>
    <n v="1"/>
    <x v="814"/>
    <x v="492"/>
    <s v="&lt;p&gt;Thanks a lot XLD. Its fine now._x000a_&lt;/p&gt;_x000a_"/>
    <d v="2010-10-07T14:39:36"/>
    <n v="0"/>
    <x v="2"/>
    <x v="0"/>
    <b v="1"/>
    <x v="0"/>
    <n v="5"/>
    <n v="40458.606249999997"/>
    <n v="0"/>
    <n v="839"/>
    <d v="2010-10-07T00:00:00"/>
    <n v="0"/>
    <x v="3264"/>
  </r>
  <r>
    <n v="3313"/>
    <n v="1"/>
    <x v="815"/>
    <x v="237"/>
    <s v="&lt;p&gt;Evening all, I've been tasked with producing a fairly detailed budget plan and sales pipeline model.  Whilst I have a few ideas, I thought I'd have a look on here for any examples of pipeline reports.&lt;/p&gt;_x000a_&lt;p&gt;Doesn't seem to be much on here, anyone know of any example or have any to share ideas?&lt;/p&gt;_x000a_&lt;p&gt;thanks_x000a_&lt;/p&gt;_x000a_"/>
    <d v="2010-10-07T16:12:48"/>
    <n v="0"/>
    <x v="0"/>
    <x v="0"/>
    <b v="0"/>
    <x v="0"/>
    <n v="5"/>
    <n v="40458.675000000003"/>
    <n v="0"/>
    <n v="839"/>
    <d v="2010-10-07T00:00:00"/>
    <n v="0"/>
    <x v="3265"/>
  </r>
  <r>
    <n v="3314"/>
    <n v="1"/>
    <x v="799"/>
    <x v="327"/>
    <s v="&lt;p&gt;Dear amc11&lt;/p&gt;_x000a_&lt;p&gt;Type Alt+798 for Up Arrow; Alt+799 for Down Arrow and Alt+784 &amp;amp; Alt+785 for No Change Arrow from ur numeric keypad&lt;br /&gt;_x000a_Hope this solves ur problem.._x000a_&lt;/p&gt;_x000a_"/>
    <d v="2010-10-07T19:54:10"/>
    <n v="0"/>
    <x v="5"/>
    <x v="0"/>
    <b v="1"/>
    <x v="0"/>
    <n v="5"/>
    <n v="40452.695138888892"/>
    <n v="0"/>
    <n v="839"/>
    <d v="2010-10-07T00:00:00"/>
    <n v="0"/>
    <x v="3266"/>
  </r>
  <r>
    <n v="3315"/>
    <n v="1"/>
    <x v="816"/>
    <x v="521"/>
    <s v="&lt;p&gt;Hi, &lt;/p&gt;_x000a_&lt;p&gt;I am trying to find a way to count unique values in a list, based on multiple criteria. The problem is, the list is thousands of rows long, and i need to count the unique values for EACH of several products, and each product will have a different range.  I assume I have to somehow combine SUMIF and dynamic ranges, but I'm stumped.  &lt;/p&gt;_x000a_&lt;p&gt;Specifically, my data is like this:&lt;/p&gt;_x000a_&lt;p&gt;Product    Run    Color&lt;br /&gt;_x000a_A           1      Red&lt;br /&gt;_x000a_A           1      Blue&lt;br /&gt;_x000a_A           1      Green&lt;br /&gt;_x000a_B           1      Red&lt;br /&gt;_x000a_B           1      Green&lt;br /&gt;_x000a_A           2      Orange&lt;br /&gt;_x000a_A           2      Red&lt;br /&gt;_x000a_C           1      Blue&lt;/p&gt;_x000a_&lt;p&gt;I need to know the number of different colors I made for EACH product, in EACH separate run, i.e. product A, run 1, 3 colors; product A run 2, 2 colors; etc.  &lt;/p&gt;_x000a_&lt;p&gt;I have MANY different products, each with MANY separate runs, and each run may have anywhere from 1-10 different colors.  &lt;/p&gt;_x000a_&lt;p&gt;Any ideas? Thanks in advance._x000a_&lt;/p&gt;_x000a_"/>
    <d v="2010-10-07T22:12:50"/>
    <n v="0"/>
    <x v="0"/>
    <x v="0"/>
    <b v="0"/>
    <x v="0"/>
    <n v="5"/>
    <n v="40458.925000000003"/>
    <n v="0"/>
    <n v="839"/>
    <d v="2010-10-07T00:00:00"/>
    <n v="0"/>
    <x v="3267"/>
  </r>
  <r>
    <n v="3316"/>
    <n v="1"/>
    <x v="816"/>
    <x v="348"/>
    <s v="&lt;p&gt;Hi OKtileguy,&lt;/p&gt;_x000a_&lt;p&gt;Have you tried using a pivot table, or a filter with subtotal.&lt;/p&gt;_x000a_&lt;p&gt;cheers&lt;/p&gt;_x000a_&lt;p&gt;kanti_x000a_&lt;/p&gt;_x000a_"/>
    <d v="2010-10-07T22:18:09"/>
    <n v="0"/>
    <x v="1"/>
    <x v="0"/>
    <b v="1"/>
    <x v="0"/>
    <n v="5"/>
    <n v="40458.925000000003"/>
    <n v="0"/>
    <n v="839"/>
    <d v="2010-10-07T00:00:00"/>
    <n v="0"/>
    <x v="3268"/>
  </r>
  <r>
    <n v="3317"/>
    <n v="1"/>
    <x v="816"/>
    <x v="2"/>
    <s v="&lt;p&gt;You can setup a manual pivot table with say Products on the Left, Colors across the Top and a cell for Run and then populate the matrix easily with Sumproduct&lt;br /&gt;_x000a_eg =sumproduct((ColA=Product)*(ColC=Color)*(ColB=Run))&lt;br /&gt;_x000a_where&lt;br /&gt;_x000a_Product is a list of products down the left side&lt;br /&gt;_x000a_Color is a list of colors across the top&lt;br /&gt;_x000a_and Run is the cell with the Run NO._x000a_&lt;/p&gt;_x000a_"/>
    <d v="2010-10-07T23:16:37"/>
    <n v="0"/>
    <x v="2"/>
    <x v="1"/>
    <b v="1"/>
    <x v="1"/>
    <n v="5"/>
    <n v="40458.925000000003"/>
    <n v="4.4872685182781424E-2"/>
    <n v="840"/>
    <d v="2010-10-07T00:00:00"/>
    <s v="OKTileguy"/>
    <x v="3269"/>
  </r>
  <r>
    <n v="3318"/>
    <n v="1"/>
    <x v="789"/>
    <x v="509"/>
    <s v="&lt;p&gt;Hi all, I'm back again needing your HELP PLEASE!!!!!&lt;/p&gt;_x000a_&lt;p&gt;my problem(can't seem to get the solution) is:&lt;/p&gt;_x000a_&lt;p&gt;I have a list [A6*A7+A8/A9+A10], which has 2 possible totals, [CELL A12 or CELL A13] depending on the input value in [CELL 9]. If the input is &amp;lt;9 then the total shows in [CELL A12] leaving [CELL A13 blank), NO PROBLEM, but when the value input is &amp;gt;=9, I need a formula to make [CELL A12] blank and the result appear in [CELL A13], BUT OBVIOUSLY NEED THE TOTAL FROM {CELL A12]_x000a_&lt;/p&gt;_x000a_"/>
    <d v="2010-10-08T01:26:03"/>
    <n v="0"/>
    <x v="14"/>
    <x v="0"/>
    <b v="1"/>
    <x v="0"/>
    <n v="6"/>
    <n v="40448.567361111112"/>
    <n v="0"/>
    <n v="840"/>
    <d v="2010-10-08T00:00:00"/>
    <n v="0"/>
    <x v="3270"/>
  </r>
  <r>
    <n v="3319"/>
    <n v="1"/>
    <x v="789"/>
    <x v="2"/>
    <s v="&lt;p&gt;Slovak&lt;br /&gt;_x000a_You can use conditional formating to make the foreground and background color the same (set them both to white when A9&amp;gt;=9), so that the value is still available for use, but it doesn't show up_x000a_&lt;/p&gt;_x000a_"/>
    <d v="2010-10-08T02:23:35"/>
    <n v="0"/>
    <x v="15"/>
    <x v="1"/>
    <b v="1"/>
    <x v="1"/>
    <n v="6"/>
    <n v="40448.567361111112"/>
    <n v="10.532349537032133"/>
    <n v="841"/>
    <d v="2010-10-08T00:00:00"/>
    <s v="slovak"/>
    <x v="3271"/>
  </r>
  <r>
    <n v="3321"/>
    <n v="1"/>
    <x v="816"/>
    <x v="313"/>
    <s v="&lt;p&gt;Hui's right.  Create a cross tab of some sort and sum product.  &lt;/p&gt;_x000a_&lt;p&gt;Though, if this is sufficient size, this might be a job for access/base/whatever._x000a_&lt;/p&gt;_x000a_"/>
    <d v="2010-10-08T05:17:19"/>
    <n v="0"/>
    <x v="3"/>
    <x v="0"/>
    <b v="1"/>
    <x v="0"/>
    <n v="6"/>
    <n v="40458.925000000003"/>
    <n v="0"/>
    <n v="841"/>
    <d v="2010-10-08T00:00:00"/>
    <n v="0"/>
    <x v="3272"/>
  </r>
  <r>
    <n v="3322"/>
    <n v="1"/>
    <x v="789"/>
    <x v="509"/>
    <s v="&lt;p&gt;Hi Hui,&lt;br /&gt;_x000a_YES!!! you came through once more, I should say thank you at least a million times, that's how long I've struggled with this simple (FOR YOU) solution.&lt;/p&gt;_x000a_&lt;p&gt;David B_x000a_&lt;/p&gt;_x000a_"/>
    <d v="2010-10-08T08:03:39"/>
    <n v="0"/>
    <x v="16"/>
    <x v="0"/>
    <b v="1"/>
    <x v="0"/>
    <n v="6"/>
    <n v="40448.567361111112"/>
    <n v="0"/>
    <n v="841"/>
    <d v="2010-10-08T00:00:00"/>
    <n v="0"/>
    <x v="3273"/>
  </r>
  <r>
    <n v="3323"/>
    <n v="1"/>
    <x v="806"/>
    <x v="518"/>
    <s v="&lt;p&gt;Thanks Hui,&lt;/p&gt;_x000a_&lt;p&gt;There's a few little kinks to work out (results always leave one quarter a day short while the other one is fine) but the above has given me an excellent starting point and all of the middle and a fair bit of the end :) so many thanks for taking the time to look at this&lt;/p&gt;_x000a_&lt;p&gt;In case you're interested (i'm a curious kind of person) an example of the results are below&lt;/p&gt;_x000a_&lt;p&gt;Start Date = 01/04/10, End Date = 30/09/10 = 182 Days, Q4 results 92 Days (Correct), Q1 result = 89 days (1 off)&lt;/p&gt;_x000a_&lt;p&gt;Start Date = 01/04/10, End Date = 30/04/10 = 30 Days, Q2 results 29 days (one off)_x000a_&lt;/p&gt;_x000a_"/>
    <d v="2010-10-08T08:27:30"/>
    <n v="0"/>
    <x v="2"/>
    <x v="0"/>
    <b v="1"/>
    <x v="0"/>
    <n v="6"/>
    <n v="40455.602083333331"/>
    <n v="0"/>
    <n v="841"/>
    <d v="2010-10-08T00:00:00"/>
    <n v="0"/>
    <x v="3274"/>
  </r>
  <r>
    <n v="3324"/>
    <n v="1"/>
    <x v="806"/>
    <x v="518"/>
    <s v="&lt;p&gt;Finished playing, all that was needed was to subtract 1 on the final condition/calculation of the formula so &lt;/p&gt;_x000a_&lt;p&gt;D3: =IF(OR(Start&amp;gt;E2,End&amp;lt;D2),0,(E2-D2)-IF(Start&amp;gt;D2,Start-D2,0)-IF(End&amp;lt;E2,E2-End,0))&lt;/p&gt;_x000a_&lt;p&gt;becomes&lt;/p&gt;_x000a_&lt;p&gt;D3: =IF(OR(Start&amp;gt;E2,End&amp;lt;D2),0,(E2-D2)-IF(Start&amp;gt;D2,Start-D2,0)-IF(End&amp;lt;E2,E2-End-1,0))_x000a_&lt;/p&gt;_x000a_"/>
    <d v="2010-10-08T08:39:52"/>
    <n v="0"/>
    <x v="3"/>
    <x v="0"/>
    <b v="1"/>
    <x v="0"/>
    <n v="6"/>
    <n v="40455.602083333331"/>
    <n v="0"/>
    <n v="841"/>
    <d v="2010-10-08T00:00:00"/>
    <n v="0"/>
    <x v="3275"/>
  </r>
  <r>
    <n v="3325"/>
    <n v="4"/>
    <x v="0"/>
    <x v="518"/>
    <s v="&lt;p&gt;Hi all,&lt;/p&gt;_x000a_&lt;p&gt;I'm Dave, a data analyst in Warwick, found this site a couple of months ago just looking for faster ways to do things and has now become one of my most visited sites._x000a_&lt;/p&gt;_x000a_"/>
    <d v="2010-10-08T09:01:05"/>
    <n v="0"/>
    <x v="68"/>
    <x v="0"/>
    <b v="1"/>
    <x v="0"/>
    <n v="6"/>
    <n v="40019.929861111108"/>
    <n v="0"/>
    <n v="841"/>
    <d v="2010-10-08T00:00:00"/>
    <n v="0"/>
    <x v="3276"/>
  </r>
  <r>
    <n v="3326"/>
    <n v="1"/>
    <x v="812"/>
    <x v="218"/>
    <s v="&lt;p&gt;Hello Hui&lt;/p&gt;_x000a_&lt;p&gt;Thanks a lot for the help.&lt;/p&gt;_x000a_&lt;p&gt;You solved my problem. Also I learnt another use of RANK.&lt;/p&gt;_x000a_&lt;p&gt;Thanks you very much.&lt;/p&gt;_x000a_&lt;p&gt;Regards&lt;br /&gt;_x000a_AK_x000a_&lt;/p&gt;_x000a_"/>
    <d v="2010-10-08T09:29:22"/>
    <n v="0"/>
    <x v="3"/>
    <x v="0"/>
    <b v="1"/>
    <x v="0"/>
    <n v="6"/>
    <n v="40458.447222222225"/>
    <n v="0"/>
    <n v="841"/>
    <d v="2010-10-08T00:00:00"/>
    <n v="0"/>
    <x v="3277"/>
  </r>
  <r>
    <n v="3327"/>
    <n v="1"/>
    <x v="812"/>
    <x v="218"/>
    <s v="&lt;p&gt;Hello Hui&lt;/p&gt;_x000a_&lt;p&gt;Why have you used the '+' sign before the 'RANK' formula?&lt;/p&gt;_x000a_&lt;p&gt;Thanks and Regards&lt;br /&gt;_x000a_AK_x000a_&lt;/p&gt;_x000a_"/>
    <d v="2010-10-08T10:38:26"/>
    <n v="0"/>
    <x v="4"/>
    <x v="0"/>
    <b v="1"/>
    <x v="0"/>
    <n v="6"/>
    <n v="40458.447222222225"/>
    <n v="0"/>
    <n v="841"/>
    <d v="2010-10-08T00:00:00"/>
    <n v="0"/>
    <x v="3278"/>
  </r>
  <r>
    <n v="3328"/>
    <n v="1"/>
    <x v="812"/>
    <x v="2"/>
    <s v="&lt;p&gt;It's an old habit from the early nineties&lt;br /&gt;_x000a_There's no need to_x000a_&lt;/p&gt;_x000a_"/>
    <d v="2010-10-08T10:41:59"/>
    <n v="0"/>
    <x v="5"/>
    <x v="1"/>
    <b v="1"/>
    <x v="1"/>
    <n v="6"/>
    <n v="40458.447222222225"/>
    <n v="0.99859953703708015"/>
    <n v="842"/>
    <d v="2010-10-08T00:00:00"/>
    <s v="AK"/>
    <x v="3279"/>
  </r>
  <r>
    <n v="3329"/>
    <n v="1"/>
    <x v="817"/>
    <x v="522"/>
    <s v="&lt;p&gt;Hi all excel experts, I'm a fan of excel and pivot tables but right now I can't solve one problem with keeping the structure of a pivot stable even after data updates. &lt;/p&gt;_x000a_&lt;p&gt;So the thing is, I have a set of data (pipeline) and some predefined pivot tables. one of them shows data by product groups and months. this data is to go to a summary file (column A - product groups with subtotals, columns B-... moths, outlook data inside), and it would be practical if these pivots were always in the same format, so that one could easily copy-paste or sum data across multiple similar pivots. &lt;/p&gt;_x000a_&lt;p&gt;now, when i set up the pivot the way my outlook file is structured, upon update it changes the structure if some product groups are not present in the database (i.e., there are no projects on the given product groups). in this case I want the pivot to preserve the row with the product group but show zero in all months. and I dont want to always have to keep some &quot;dummy&quot; zero rows in my database since the people who will actually update it are likely to delete them.&lt;/p&gt;_x000a_&lt;p&gt;any help is highly appreciated!_x000a_&lt;/p&gt;_x000a_"/>
    <d v="2010-10-08T11:38:22"/>
    <n v="0"/>
    <x v="0"/>
    <x v="0"/>
    <b v="0"/>
    <x v="0"/>
    <n v="6"/>
    <n v="40459.484722222223"/>
    <n v="0"/>
    <n v="842"/>
    <d v="2010-10-08T00:00:00"/>
    <n v="0"/>
    <x v="3280"/>
  </r>
  <r>
    <n v="3330"/>
    <n v="1"/>
    <x v="812"/>
    <x v="313"/>
    <s v="&lt;p&gt;The frickin' 90's.  &lt;/p&gt;_x000a_&lt;p&gt;Hui apparently used to excel to calculate how many heavy rocks it would take to make the pyramids.....&lt;/p&gt;_x000a_&lt;p&gt;:)_x000a_&lt;/p&gt;_x000a_"/>
    <d v="2010-10-08T11:58:56"/>
    <n v="0"/>
    <x v="6"/>
    <x v="0"/>
    <b v="1"/>
    <x v="0"/>
    <n v="6"/>
    <n v="40458.447222222225"/>
    <n v="0"/>
    <n v="842"/>
    <d v="2010-10-08T00:00:00"/>
    <n v="0"/>
    <x v="3281"/>
  </r>
  <r>
    <n v="3331"/>
    <n v="1"/>
    <x v="817"/>
    <x v="313"/>
    <s v="&lt;p&gt;Milky,&lt;/p&gt;_x000a_&lt;p&gt;I'm not quite clear on the issue.  Can you take some screenshots for me?_x000a_&lt;/p&gt;_x000a_"/>
    <d v="2010-10-08T12:00:54"/>
    <n v="0"/>
    <x v="1"/>
    <x v="0"/>
    <b v="1"/>
    <x v="0"/>
    <n v="6"/>
    <n v="40459.484722222223"/>
    <n v="0"/>
    <n v="842"/>
    <d v="2010-10-08T00:00:00"/>
    <n v="0"/>
    <x v="3282"/>
  </r>
  <r>
    <n v="3332"/>
    <n v="1"/>
    <x v="817"/>
    <x v="522"/>
    <s v="&lt;p&gt;Hi! i've made a sample excel file, but dont know how to post it here._x000a_&lt;/p&gt;_x000a_"/>
    <d v="2010-10-08T13:12:52"/>
    <n v="0"/>
    <x v="2"/>
    <x v="0"/>
    <b v="1"/>
    <x v="0"/>
    <n v="6"/>
    <n v="40459.484722222223"/>
    <n v="0"/>
    <n v="842"/>
    <d v="2010-10-08T00:00:00"/>
    <n v="0"/>
    <x v="3283"/>
  </r>
  <r>
    <n v="3333"/>
    <n v="1"/>
    <x v="817"/>
    <x v="2"/>
    <s v="&lt;p&gt;Milky&lt;br /&gt;_x000a_Have a read of: http://chandoo.org/forums/topic/posting-a-sample-workbook_x000a_&lt;/p&gt;_x000a_"/>
    <d v="2010-10-08T13:55:45"/>
    <n v="0"/>
    <x v="3"/>
    <x v="1"/>
    <b v="1"/>
    <x v="1"/>
    <n v="6"/>
    <n v="40459.484722222223"/>
    <n v="9.5659722217533272E-2"/>
    <n v="843"/>
    <d v="2010-10-08T00:00:00"/>
    <s v="Milky"/>
    <x v="3284"/>
  </r>
  <r>
    <n v="3334"/>
    <n v="1"/>
    <x v="817"/>
    <x v="522"/>
    <s v="&lt;p&gt;Hui, thanks, here is the file&lt;/p&gt;_x000a_&lt;p&gt;http://www.speedyshare.com/files/24599191/sample_pivot.xlsx&lt;/p&gt;_x000a_&lt;p&gt;so what i want is that a pivot based on the data on sheet &quot;projects&quot; had the layout I have on sheet &quot;Outlook&quot;.&lt;br /&gt;_x000a_as you can see, the pivot I got skips rows with zero values, but I want the layout to be consistent and be able to only change the &quot;projects&quot; tab and then press Refresh to get the data in a pivot in the needed format._x000a_&lt;/p&gt;_x000a_"/>
    <d v="2010-10-08T14:45:55"/>
    <n v="0"/>
    <x v="4"/>
    <x v="0"/>
    <b v="1"/>
    <x v="0"/>
    <n v="6"/>
    <n v="40459.484722222223"/>
    <n v="0"/>
    <n v="843"/>
    <d v="2010-10-08T00:00:00"/>
    <n v="0"/>
    <x v="3285"/>
  </r>
  <r>
    <n v="3335"/>
    <n v="1"/>
    <x v="818"/>
    <x v="148"/>
    <s v="&lt;p&gt;I have a spreadsheet holding name then 2 ranges of scores (holes 1-9 &amp;amp; 10-18). If the player has scored a 2 in either range I want to highlight their name_x000a_&lt;/p&gt;_x000a_"/>
    <d v="2010-10-08T16:39:41"/>
    <n v="0"/>
    <x v="0"/>
    <x v="0"/>
    <b v="0"/>
    <x v="0"/>
    <n v="6"/>
    <n v="40459.693749999999"/>
    <n v="0"/>
    <n v="843"/>
    <d v="2010-10-08T00:00:00"/>
    <n v="0"/>
    <x v="3286"/>
  </r>
  <r>
    <n v="3336"/>
    <n v="1"/>
    <x v="819"/>
    <x v="523"/>
    <s v="&lt;p&gt;I would like to create an Excel workbook that would allow me to post my user name and password to website utilizing a macro in Excel and then go to a particular position on the website automatically. Does anyone know how to do this?_x000a_&lt;/p&gt;_x000a_"/>
    <d v="2010-10-08T17:04:40"/>
    <n v="0"/>
    <x v="0"/>
    <x v="0"/>
    <b v="0"/>
    <x v="0"/>
    <n v="6"/>
    <n v="40459.711111111108"/>
    <n v="0"/>
    <n v="843"/>
    <d v="2010-10-08T00:00:00"/>
    <n v="0"/>
    <x v="3287"/>
  </r>
  <r>
    <n v="3337"/>
    <n v="1"/>
    <x v="820"/>
    <x v="524"/>
    <s v="&lt;p&gt;I recently installed excel 2010, and now the scroll on my mouse doesnt work in the spreadsheets...it works in all my other applications, just not excel.  Any ideas?_x000a_&lt;/p&gt;_x000a_"/>
    <d v="2010-10-08T20:36:53"/>
    <n v="0"/>
    <x v="0"/>
    <x v="0"/>
    <b v="0"/>
    <x v="0"/>
    <n v="6"/>
    <n v="40459.85833333333"/>
    <n v="0"/>
    <n v="843"/>
    <d v="2010-10-08T00:00:00"/>
    <n v="0"/>
    <x v="3288"/>
  </r>
  <r>
    <n v="3338"/>
    <n v="1"/>
    <x v="821"/>
    <x v="447"/>
    <s v="&lt;p&gt;Is there a way to apply the PROPER Function (or any other Function) to the entire worksheet without having to copy and paste?&lt;/p&gt;_x000a_&lt;p&gt;Thanks,&lt;br /&gt;_x000a_Katarina_x000a_&lt;/p&gt;_x000a_"/>
    <d v="2010-10-08T20:54:50"/>
    <n v="0"/>
    <x v="0"/>
    <x v="0"/>
    <b v="0"/>
    <x v="0"/>
    <n v="6"/>
    <n v="40459.870833333334"/>
    <n v="0"/>
    <n v="843"/>
    <d v="2010-10-08T00:00:00"/>
    <n v="0"/>
    <x v="3289"/>
  </r>
  <r>
    <n v="3339"/>
    <n v="1"/>
    <x v="821"/>
    <x v="313"/>
    <s v="&lt;p&gt;from sheet2, cell a1:&lt;/p&gt;_x000a_&lt;p&gt;=proper(sheet1!a1)&lt;/p&gt;_x000a_&lt;p&gt;Depress and drag_x000a_&lt;/p&gt;_x000a_"/>
    <d v="2010-10-08T21:32:09"/>
    <n v="0"/>
    <x v="1"/>
    <x v="0"/>
    <b v="1"/>
    <x v="0"/>
    <n v="6"/>
    <n v="40459.870833333334"/>
    <n v="0"/>
    <n v="843"/>
    <d v="2010-10-08T00:00:00"/>
    <n v="0"/>
    <x v="3290"/>
  </r>
  <r>
    <n v="3340"/>
    <n v="1"/>
    <x v="822"/>
    <x v="525"/>
    <s v="&lt;p&gt;On the tab named &quot;Dashboard&quot; I am playing with the offset function to return a range of rows from the &quot;Missed Time - AD Usage' tab.&lt;/p&gt;_x000a_&lt;p&gt;=OFFSET('Missed Time - AD Usage'!$B$5,0,1,92,1)&lt;/p&gt;_x000a_&lt;p&gt;That is the formula I am using. So I am starting at B5, moving 0 rows down, 1 column to the right, the height is 92 and I only want 1 column. &lt;/p&gt;_x000a_&lt;p&gt;Yes instead of returning #VALUE, the formula actually gives me whats in cell C15.&lt;/p&gt;_x000a_&lt;p&gt;I am so frustrated! What am I doing wrong?_x000a_&lt;/p&gt;_x000a_"/>
    <d v="2010-10-09T01:28:15"/>
    <n v="0"/>
    <x v="0"/>
    <x v="0"/>
    <b v="0"/>
    <x v="0"/>
    <n v="7"/>
    <n v="40460.061111111114"/>
    <n v="0"/>
    <n v="843"/>
    <d v="2010-10-09T00:00:00"/>
    <n v="0"/>
    <x v="3291"/>
  </r>
  <r>
    <n v="3341"/>
    <n v="1"/>
    <x v="821"/>
    <x v="2"/>
    <s v="&lt;p&gt;Katarina&lt;br /&gt;_x000a_Make sure the sheet you want to convert is the acrtive sheet before you go into VBA&lt;br /&gt;_x000a_Then copy the following code into a code module and execute it&lt;/p&gt;_x000a_&lt;pre&gt;&lt;code&gt;Sub Macro1()_x000a_  Dim c As Range_x000a_  Range(&amp;quot;A1&amp;quot;).Select_x000a_  For Each c In Range(Selection, ActiveCell.SpecialCells(xlLastCell))_x000a_    c.Value = StrConv(c.Text, vbProperCase)_x000a_  Next_x000a_End Sub&lt;/code&gt;&lt;/pre&gt;_x000a_"/>
    <d v="2010-10-09T01:37:11"/>
    <n v="0"/>
    <x v="2"/>
    <x v="1"/>
    <b v="1"/>
    <x v="1"/>
    <n v="7"/>
    <n v="40459.870833333334"/>
    <n v="0.1966550925935735"/>
    <n v="844"/>
    <d v="2010-10-09T00:00:00"/>
    <s v="katarinah"/>
    <x v="3292"/>
  </r>
  <r>
    <n v="3342"/>
    <n v="1"/>
    <x v="822"/>
    <x v="2"/>
    <s v="&lt;p&gt;Andrewbroadway&lt;/p&gt;_x000a_&lt;p&gt;You rarely use offset by itself except to return a single cell&lt;/p&gt;_x000a_&lt;p&gt;Normally offset is used to return a range and you need to do something with it&lt;br /&gt;_x000a_eg:&lt;/p&gt;_x000a_&lt;p&gt;=Sum(OFFSET('Missed Time - AD Usage'!$B$5,0,1,92,1))&lt;br /&gt;_x000a_=Min(OFFSET('Missed Time - AD Usage'!$B$5,0,1,92,1))&lt;br /&gt;_x000a_etc_x000a_&lt;/p&gt;_x000a_"/>
    <d v="2010-10-09T01:41:23"/>
    <n v="0"/>
    <x v="1"/>
    <x v="1"/>
    <b v="1"/>
    <x v="1"/>
    <n v="7"/>
    <n v="40460.061111111114"/>
    <n v="9.29398147854954E-3"/>
    <n v="845"/>
    <d v="2010-10-09T00:00:00"/>
    <s v="andrewbroadway"/>
    <x v="3293"/>
  </r>
  <r>
    <n v="3343"/>
    <n v="1"/>
    <x v="822"/>
    <x v="525"/>
    <s v="&lt;p&gt;Then what do I use to return the range of cells?&lt;/p&gt;_x000a_&lt;p&gt;I am trying to use Name's to point to a range of cells.&lt;/p&gt;_x000a_&lt;p&gt;That range will then be used for the series in a chart._x000a_&lt;/p&gt;_x000a_"/>
    <d v="2010-10-09T01:46:54"/>
    <n v="0"/>
    <x v="2"/>
    <x v="0"/>
    <b v="1"/>
    <x v="0"/>
    <n v="7"/>
    <n v="40460.061111111114"/>
    <n v="0"/>
    <n v="845"/>
    <d v="2010-10-09T00:00:00"/>
    <n v="0"/>
    <x v="3294"/>
  </r>
  <r>
    <n v="3344"/>
    <n v="1"/>
    <x v="818"/>
    <x v="2"/>
    <s v="&lt;p&gt;Clumpa&lt;br /&gt;_x000a_try the following conditional formatting formula&lt;br /&gt;_x000a_=IF(MIN($B$4:$J$4,$L$4:$T$4)&amp;lt;3,TRUE,FALSE)&lt;br /&gt;_x000a_Adjust ranges to suit_x000a_&lt;/p&gt;_x000a_"/>
    <d v="2010-10-09T01:48:17"/>
    <n v="0"/>
    <x v="1"/>
    <x v="1"/>
    <b v="1"/>
    <x v="1"/>
    <n v="7"/>
    <n v="40459.693749999999"/>
    <n v="0.38144675926014315"/>
    <n v="846"/>
    <d v="2010-10-09T00:00:00"/>
    <s v="clumpa"/>
    <x v="3295"/>
  </r>
  <r>
    <n v="3345"/>
    <n v="1"/>
    <x v="822"/>
    <x v="2"/>
    <s v="&lt;p&gt;Andrew&lt;br /&gt;_x000a_You can use your formula in a named range and then use the named range as an X or Y value in a series for a chart&lt;br /&gt;_x000a_These are entered using the Name Manager not into cells&lt;/p&gt;_x000a_&lt;p&gt;Also check that there aren't any text values in the range_x000a_&lt;/p&gt;_x000a_"/>
    <d v="2010-10-09T01:50:46"/>
    <n v="0"/>
    <x v="3"/>
    <x v="1"/>
    <b v="1"/>
    <x v="1"/>
    <n v="7"/>
    <n v="40460.061111111114"/>
    <n v="1.5810185184818693E-2"/>
    <n v="847"/>
    <d v="2010-10-09T00:00:00"/>
    <s v="andrewbroadway"/>
    <x v="3296"/>
  </r>
  <r>
    <n v="3346"/>
    <n v="1"/>
    <x v="822"/>
    <x v="525"/>
    <s v="&lt;p&gt;Thank Hui, I understand that. The problem I am having is my formula is returning a single value. Not a range. I have the formula setup correctly yes? What else could be the problem._x000a_&lt;/p&gt;_x000a_"/>
    <d v="2010-10-09T01:55:15"/>
    <n v="0"/>
    <x v="4"/>
    <x v="0"/>
    <b v="1"/>
    <x v="0"/>
    <n v="7"/>
    <n v="40460.061111111114"/>
    <n v="0"/>
    <n v="847"/>
    <d v="2010-10-09T00:00:00"/>
    <n v="0"/>
    <x v="3297"/>
  </r>
  <r>
    <n v="3347"/>
    <n v="1"/>
    <x v="822"/>
    <x v="525"/>
    <s v="&lt;p&gt;Thank you so much for ANY help! Truly your generosity of your time and knowledge is greatly appreciated._x000a_&lt;/p&gt;_x000a_"/>
    <d v="2010-10-09T01:55:55"/>
    <n v="0"/>
    <x v="5"/>
    <x v="0"/>
    <b v="1"/>
    <x v="0"/>
    <n v="7"/>
    <n v="40460.061111111114"/>
    <n v="0"/>
    <n v="847"/>
    <d v="2010-10-09T00:00:00"/>
    <n v="0"/>
    <x v="3298"/>
  </r>
  <r>
    <n v="3348"/>
    <n v="1"/>
    <x v="822"/>
    <x v="2"/>
    <s v="&lt;p&gt;Andrew &lt;/p&gt;_x000a_&lt;p&gt;Try creating the named range from scratch&lt;/p&gt;_x000a_&lt;p&gt;Delete the old Named Range and create a new Named Range&lt;/p&gt;_x000a_&lt;p&gt;Type in =Offset(and then use the mouse to select the starting cell&lt;br /&gt;_x000a_once that is correct finish the 0,1,92,1) part&lt;/p&gt;_x000a_&lt;p&gt;That should do it for you_x000a_&lt;/p&gt;_x000a_"/>
    <d v="2010-10-09T02:11:22"/>
    <n v="0"/>
    <x v="6"/>
    <x v="1"/>
    <b v="1"/>
    <x v="1"/>
    <n v="7"/>
    <n v="40460.061111111114"/>
    <n v="3.011574073752854E-2"/>
    <n v="848"/>
    <d v="2010-10-09T00:00:00"/>
    <s v="andrewbroadway"/>
    <x v="3299"/>
  </r>
  <r>
    <n v="3349"/>
    <n v="1"/>
    <x v="822"/>
    <x v="313"/>
    <s v="&lt;p&gt;Andrew,&lt;/p&gt;_x000a_&lt;p&gt;what hui means is this:  &lt;/p&gt;_x000a_&lt;p&gt;Your formula is right.  Your application is a bit off.  copy that formula from the cell and create a range with the name as &quot;test&quot; or something.  &quot;refers to&quot; should be filled with your formula._x000a_&lt;/p&gt;_x000a_"/>
    <d v="2010-10-09T04:34:38"/>
    <n v="0"/>
    <x v="7"/>
    <x v="0"/>
    <b v="1"/>
    <x v="0"/>
    <n v="7"/>
    <n v="40460.061111111114"/>
    <n v="0"/>
    <n v="848"/>
    <d v="2010-10-09T00:00:00"/>
    <n v="0"/>
    <x v="3300"/>
  </r>
  <r>
    <n v="3350"/>
    <n v="1"/>
    <x v="817"/>
    <x v="313"/>
    <s v="&lt;p&gt;Yeah this is a little tricky.  Dummy columns would obviously be the easiest.  Maybe have your display sheet with getpivotdata instead of just the pivots?_x000a_&lt;/p&gt;_x000a_"/>
    <d v="2010-10-09T04:39:45"/>
    <n v="0"/>
    <x v="5"/>
    <x v="0"/>
    <b v="1"/>
    <x v="0"/>
    <n v="7"/>
    <n v="40459.484722222223"/>
    <n v="0"/>
    <n v="848"/>
    <d v="2010-10-09T00:00:00"/>
    <n v="0"/>
    <x v="3301"/>
  </r>
  <r>
    <n v="3351"/>
    <n v="1"/>
    <x v="820"/>
    <x v="2"/>
    <s v="&lt;p&gt;Mr Steve&lt;/p&gt;_x000a_&lt;p&gt;Goto Control Panel, Mouse and select the Restore Defaults option&lt;/p&gt;_x000a_&lt;p&gt;In Excel&lt;br /&gt;_x000a_goto File, Options, Advanced&lt;br /&gt;_x000a_Make sure Zoom on Roll with Intellimouse is not enabled&lt;/p&gt;_x000a_&lt;p&gt;If it is still a problem is it happening with all worksheets or just some ?_x000a_&lt;/p&gt;_x000a_"/>
    <d v="2010-10-09T04:47:25"/>
    <n v="0"/>
    <x v="1"/>
    <x v="1"/>
    <b v="1"/>
    <x v="1"/>
    <n v="7"/>
    <n v="40459.85833333333"/>
    <n v="0.34126157407445135"/>
    <n v="849"/>
    <d v="2010-10-09T00:00:00"/>
    <s v="mrsteve"/>
    <x v="3302"/>
  </r>
  <r>
    <n v="3352"/>
    <n v="1"/>
    <x v="817"/>
    <x v="2"/>
    <s v="&lt;p&gt;Milky&lt;br /&gt;_x000a_Problem is that you don't have data for&lt;br /&gt;_x000a_Product 2.1, 3.1, 3.4 &amp;amp; 3.5&lt;br /&gt;_x000a_easiest way would be to add blank rows at bottom of data table and refresh&lt;br /&gt;_x000a_eg:&lt;br /&gt;_x000a_&lt;pre&gt;&lt;code&gt;Region 3    KAM 4    Product 2.1    Products 2    M1    0.00_x000a_Region 3    KAM 4    Product 3.1    Products 3    M1    0.00_x000a_Region 3    KAM 4    Product 3.4    Products 3    M1    0.00_x000a_Region 3    KAM 4    Product 3.5    Products 3    M1    0.00&lt;/code&gt;&lt;/pre&gt;_x000a_&lt;p&gt;Highlight them a different color to remind you what they do&lt;/p&gt;_x000a_&lt;p&gt;I would also goto Pivot table options and set &quot;for empty cells show:&quot; and set 0.0&lt;/p&gt;_x000a_&lt;p&gt;Note, in your projects table&lt;br /&gt;_x000a_Products 4.x has 2 spaces between the t and number&lt;br /&gt;_x000a_Products 2.x and 3.x only have 1 space_x000a_&lt;/p&gt;_x000a_"/>
    <d v="2010-10-09T05:01:18"/>
    <n v="0"/>
    <x v="6"/>
    <x v="1"/>
    <b v="1"/>
    <x v="1"/>
    <n v="7"/>
    <n v="40459.484722222223"/>
    <n v="0.72451388889021473"/>
    <n v="850"/>
    <d v="2010-10-09T00:00:00"/>
    <s v="Milky"/>
    <x v="3303"/>
  </r>
  <r>
    <n v="3353"/>
    <n v="1"/>
    <x v="823"/>
    <x v="526"/>
    <s v="&lt;p&gt;Hi Guys&lt;br /&gt;_x000a_Thanks to Chandoo's email, I use this formula to create a zebra strips =Mod(Row(),2)=0.&lt;/p&gt;_x000a_&lt;p&gt;I'd like to know how to keep the zebra strips in the table when I'm sorting it based on a criteria? Right now when sorting the table, I might get 2 row or even more with the same color..&lt;/p&gt;_x000a_&lt;p&gt;Thanks,&lt;br /&gt;_x000a_Amit_x000a_&lt;/p&gt;_x000a_"/>
    <d v="2010-10-09T06:06:25"/>
    <n v="0"/>
    <x v="0"/>
    <x v="0"/>
    <b v="0"/>
    <x v="0"/>
    <n v="7"/>
    <n v="40460.254166666666"/>
    <n v="0"/>
    <n v="850"/>
    <d v="2010-10-09T00:00:00"/>
    <n v="0"/>
    <x v="3304"/>
  </r>
  <r>
    <n v="3354"/>
    <n v="1"/>
    <x v="823"/>
    <x v="488"/>
    <s v="&lt;p&gt;You shouldn't if you have that formula in conditional formats._x000a_&lt;/p&gt;_x000a_"/>
    <d v="2010-10-09T20:49:04"/>
    <n v="0"/>
    <x v="1"/>
    <x v="0"/>
    <b v="1"/>
    <x v="0"/>
    <n v="7"/>
    <n v="40460.254166666666"/>
    <n v="0"/>
    <n v="850"/>
    <d v="2010-10-09T00:00:00"/>
    <n v="0"/>
    <x v="3305"/>
  </r>
  <r>
    <n v="3355"/>
    <n v="1"/>
    <x v="824"/>
    <x v="527"/>
    <s v="&lt;p&gt;how to display data or values contained in one table but not another?_x000a_&lt;/p&gt;_x000a_"/>
    <d v="2010-10-10T01:39:55"/>
    <n v="0"/>
    <x v="0"/>
    <x v="0"/>
    <b v="0"/>
    <x v="0"/>
    <n v="1"/>
    <n v="40461.068749999999"/>
    <n v="0"/>
    <n v="850"/>
    <d v="2010-10-10T00:00:00"/>
    <n v="0"/>
    <x v="3306"/>
  </r>
  <r>
    <n v="3356"/>
    <n v="1"/>
    <x v="806"/>
    <x v="527"/>
    <s v="&lt;p&gt;DaveCon- The formula below may work for you. If you are using excel 2007 it can be easily accessible.&lt;/p&gt;_x000a_&lt;p&gt;The syntax is as follows:&lt;/p&gt;_x000a_&lt;p&gt;=DAYS360(StartDate,EndDate,TRUE or FALSE)_x000a_&lt;/p&gt;_x000a_"/>
    <d v="2010-10-10T02:47:49"/>
    <n v="0"/>
    <x v="4"/>
    <x v="0"/>
    <b v="1"/>
    <x v="0"/>
    <n v="1"/>
    <n v="40455.602083333331"/>
    <n v="0"/>
    <n v="850"/>
    <d v="2010-10-10T00:00:00"/>
    <n v="0"/>
    <x v="3307"/>
  </r>
  <r>
    <n v="3357"/>
    <n v="1"/>
    <x v="825"/>
    <x v="528"/>
    <s v="&lt;p&gt;Hi,&lt;/p&gt;_x000a_&lt;p&gt;can you help me with some data manipulation:&lt;br /&gt;_x000a_Problem:&lt;br /&gt;_x000a_I have CSV file that is structured as file posted in Visualization Challenge #2. &lt;/p&gt;_x000a_&lt;p&gt;What I want to do:&lt;br /&gt;_x000a_To more easily analyse data Pivot is used, but data needs to be changed in table where daily sales values are not positioned right to left but as one after another. I do that so I can add MONTH and QUARTER and YEAR columns.&lt;/p&gt;_x000a_&lt;p&gt;This is just example - real problem is that I get monthly similar CSV data that is different every month (different no of rows).&lt;/p&gt;_x000a_&lt;p&gt;Thanks for your help,&lt;br /&gt;_x000a_Lukas_x000a_&lt;/p&gt;_x000a_"/>
    <d v="2010-10-10T08:08:38"/>
    <n v="0"/>
    <x v="0"/>
    <x v="0"/>
    <b v="0"/>
    <x v="0"/>
    <n v="1"/>
    <n v="40461.338888888888"/>
    <n v="0"/>
    <n v="850"/>
    <d v="2010-10-10T00:00:00"/>
    <n v="0"/>
    <x v="3308"/>
  </r>
  <r>
    <n v="3358"/>
    <n v="1"/>
    <x v="825"/>
    <x v="2"/>
    <s v="&lt;p&gt;Lukas&lt;br /&gt;_x000a_I'm not sure I totally understand you but are you aware that as long as you have a Date field, Pivot Tables can group answers to Months, Quarters and Years as an option, you don't need separate fields_x000a_&lt;/p&gt;_x000a_"/>
    <d v="2010-10-10T08:40:48"/>
    <n v="0"/>
    <x v="1"/>
    <x v="1"/>
    <b v="1"/>
    <x v="1"/>
    <n v="1"/>
    <n v="40461.338888888888"/>
    <n v="2.2777777776354924E-2"/>
    <n v="851"/>
    <d v="2010-10-10T00:00:00"/>
    <s v="Lukas"/>
    <x v="3309"/>
  </r>
  <r>
    <n v="3359"/>
    <n v="1"/>
    <x v="824"/>
    <x v="2"/>
    <s v="&lt;p&gt;Kensbro&lt;br /&gt;_x000a_Have a look at&lt;br /&gt;_x000a_http://chandoo.org/wp/2010/07/01/compare-lists-excel-tip/&lt;br /&gt;_x000a_&amp;amp;&lt;br /&gt;_x000a_http://chandoo.org/wp/2010/06/17/compare-2-lists-in-excel/_x000a_&lt;/p&gt;_x000a_"/>
    <d v="2010-10-10T09:21:00"/>
    <n v="0"/>
    <x v="1"/>
    <x v="1"/>
    <b v="1"/>
    <x v="1"/>
    <n v="1"/>
    <n v="40461.068749999999"/>
    <n v="0.32083333333139308"/>
    <n v="852"/>
    <d v="2010-10-10T00:00:00"/>
    <s v="kensbro"/>
    <x v="3310"/>
  </r>
  <r>
    <n v="3360"/>
    <n v="1"/>
    <x v="823"/>
    <x v="526"/>
    <s v="&lt;p&gt;I guess.&lt;br /&gt;_x000a_But I need a solution.._x000a_&lt;/p&gt;_x000a_"/>
    <d v="2010-10-10T10:10:55"/>
    <n v="0"/>
    <x v="2"/>
    <x v="0"/>
    <b v="1"/>
    <x v="0"/>
    <n v="1"/>
    <n v="40460.254166666666"/>
    <n v="0"/>
    <n v="852"/>
    <d v="2010-10-10T00:00:00"/>
    <n v="0"/>
    <x v="3311"/>
  </r>
  <r>
    <n v="3361"/>
    <n v="1"/>
    <x v="823"/>
    <x v="2"/>
    <s v="&lt;p&gt;Amitcohen&lt;br /&gt;_x000a_Using Conditional Formatting is the solution&lt;br /&gt;_x000a_Select your data table area&lt;br /&gt;_x000a_Goto Conditional Formatting&lt;br /&gt;_x000a_clear all rules&lt;br /&gt;_x000a_Add a new Rule using =Mod(Row(),2)=0 and set your colors&lt;br /&gt;_x000a_Apply&lt;/p&gt;_x000a_&lt;p&gt;The conditional formatting will apply regardless of the sort order_x000a_&lt;/p&gt;_x000a_"/>
    <d v="2010-10-10T11:06:53"/>
    <n v="0"/>
    <x v="3"/>
    <x v="1"/>
    <b v="1"/>
    <x v="1"/>
    <n v="1"/>
    <n v="40460.254166666666"/>
    <n v="1.2089467592595611"/>
    <n v="853"/>
    <d v="2010-10-10T00:00:00"/>
    <s v="amitcohen"/>
    <x v="3312"/>
  </r>
  <r>
    <n v="3362"/>
    <n v="1"/>
    <x v="826"/>
    <x v="516"/>
    <s v="&lt;p&gt;We have 8000 rows in excel. If I want to scroll down to reach the last row to select, that would take a lot of time. What would be an easy solution for selecting a big chunk of rows?&lt;br /&gt;_x000a_Regards,&lt;br /&gt;_x000a_Guity_x000a_&lt;/p&gt;_x000a_"/>
    <d v="2010-10-10T20:35:51"/>
    <n v="0"/>
    <x v="0"/>
    <x v="0"/>
    <b v="0"/>
    <x v="0"/>
    <n v="1"/>
    <n v="40461.857638888891"/>
    <n v="0"/>
    <n v="853"/>
    <d v="2010-10-10T00:00:00"/>
    <n v="0"/>
    <x v="3313"/>
  </r>
  <r>
    <n v="3363"/>
    <n v="1"/>
    <x v="826"/>
    <x v="2"/>
    <s v="&lt;p&gt;Guity&lt;br /&gt;_x000a_Goto the Top Left corner of your data area&lt;br /&gt;_x000a_If it is A1 you can use &lt;strong&gt;Ctrl Home&lt;/strong&gt;&lt;/p&gt;_x000a_&lt;p&gt;&lt;strong&gt;Ctrl Shift End&lt;/strong&gt; will select all cells from the Top left down to the Bottom Right of your Data&lt;br /&gt;_x000a_&lt;strong&gt;Ctrl End&lt;/strong&gt; will move to the bottom right of your data but wont select the range&lt;/p&gt;_x000a_&lt;p&gt;My favorite: If you are in the middle of a block of data that you want to select &lt;strong&gt;Ctrl *&lt;/strong&gt;&lt;/p&gt;_x000a_&lt;p&gt;You can read more about Keyboard Shortcuts here:&lt;br /&gt;_x000a_http://chandoo.org/wp/2010/02/22/complete-list-of-excel-shortcuts/_x000a_&lt;/p&gt;_x000a_"/>
    <d v="2010-10-10T23:59:27"/>
    <n v="0"/>
    <x v="1"/>
    <x v="1"/>
    <b v="1"/>
    <x v="1"/>
    <n v="1"/>
    <n v="40461.857638888891"/>
    <n v="0.14197916666307719"/>
    <n v="854"/>
    <d v="2010-10-10T00:00:00"/>
    <s v="Guity Niamanesh"/>
    <x v="3314"/>
  </r>
  <r>
    <n v="3364"/>
    <n v="1"/>
    <x v="826"/>
    <x v="516"/>
    <s v="&lt;p&gt;Thank you so much....as usual.&lt;br /&gt;_x000a_Guity_x000a_&lt;/p&gt;_x000a_"/>
    <d v="2010-10-11T04:12:06"/>
    <n v="0"/>
    <x v="2"/>
    <x v="0"/>
    <b v="1"/>
    <x v="0"/>
    <n v="2"/>
    <n v="40461.857638888891"/>
    <n v="0"/>
    <n v="854"/>
    <d v="2010-10-11T00:00:00"/>
    <n v="0"/>
    <x v="3315"/>
  </r>
  <r>
    <n v="3365"/>
    <n v="1"/>
    <x v="817"/>
    <x v="522"/>
    <s v="&lt;p&gt;Hui,&lt;/p&gt;_x000a_&lt;p&gt;thanks but the thing is to do it without these dummy rows. is there no way to do it?&lt;/p&gt;_x000a_&lt;p&gt;since it's only a sample table, i think it doesnt really matter how many spaces there are, but thanks)_x000a_&lt;/p&gt;_x000a_"/>
    <d v="2010-10-11T05:59:44"/>
    <n v="0"/>
    <x v="7"/>
    <x v="0"/>
    <b v="1"/>
    <x v="0"/>
    <n v="2"/>
    <n v="40459.484722222223"/>
    <n v="0"/>
    <n v="854"/>
    <d v="2010-10-11T00:00:00"/>
    <n v="0"/>
    <x v="3316"/>
  </r>
  <r>
    <n v="3366"/>
    <n v="1"/>
    <x v="817"/>
    <x v="522"/>
    <s v="&lt;p&gt;dan_I, and how to use that?_x000a_&lt;/p&gt;_x000a_"/>
    <d v="2010-10-11T06:14:36"/>
    <n v="0"/>
    <x v="8"/>
    <x v="0"/>
    <b v="1"/>
    <x v="0"/>
    <n v="2"/>
    <n v="40459.484722222223"/>
    <n v="0"/>
    <n v="854"/>
    <d v="2010-10-11T00:00:00"/>
    <n v="0"/>
    <x v="3317"/>
  </r>
  <r>
    <n v="3367"/>
    <n v="1"/>
    <x v="817"/>
    <x v="2"/>
    <s v="&lt;p&gt;Milky&lt;br /&gt;_x000a_The problem is that without the dumnmy rows, the Pivot Table has no way of knowing where to start/stop putting in a sequence of labels ie: Excel can't know to stop at Product 3.5 unless it has a record to do that.&lt;/p&gt;_x000a_&lt;p&gt;I have 2 suggestions&lt;/p&gt;_x000a_&lt;p&gt;1. Put the dummy rows at the top of the table and then hide them&lt;br /&gt;_x000a_2. Make a &quot;Pivot Table&quot; style report manually using a combination of carefully structured named ranges and sumproducts_x000a_&lt;/p&gt;_x000a_"/>
    <d v="2010-10-11T06:15:15"/>
    <n v="0"/>
    <x v="9"/>
    <x v="1"/>
    <b v="1"/>
    <x v="1"/>
    <n v="2"/>
    <n v="40459.484722222223"/>
    <n v="2.7758680555562023"/>
    <n v="855"/>
    <d v="2010-10-11T00:00:00"/>
    <s v="Milky"/>
    <x v="3318"/>
  </r>
  <r>
    <n v="3368"/>
    <n v="1"/>
    <x v="825"/>
    <x v="528"/>
    <s v="&lt;p&gt;Hi,&lt;br /&gt;_x000a_I am aware of this great functionality.&lt;br /&gt;_x000a_Let me explain.&lt;br /&gt;_x000a_I have data in this format (example):&lt;/p&gt;_x000a_&lt;p&gt;Person, Product, Region, 1.1.2010, 2.1.2010, 4.1.2010, 7.1.2010 (HEADER)&lt;br /&gt;_x000a_Luka, hammer, Reg1, 234,443,2322,333 (LINE ITEM, Where numbers are Sales on the DATE)&lt;br /&gt;_x000a_Hui, hammer, Reg2, 444,3323,556,8898&lt;br /&gt;_x000a_Mike, nail, Reg1, 32434,343,3556,9921&lt;br /&gt;_x000a_Hui, nail, Reg2, 343,567,990,543&lt;/p&gt;_x000a_&lt;p&gt;I would like to put this format in Pivot structure:&lt;br /&gt;_x000a_Person, Product, Region, Sales, Date&lt;br /&gt;_x000a_Luka, hammer, Reg1, 234, 1.1.2010&lt;br /&gt;_x000a_Luka, hammer, Reg1, 443, 2.1.2010&lt;br /&gt;_x000a_etc.&lt;/p&gt;_x000a_&lt;p&gt;Hope this clarify my Q.&lt;/p&gt;_x000a_&lt;p&gt;Thanks for help,&lt;br /&gt;_x000a_Luka_x000a_&lt;/p&gt;_x000a_"/>
    <d v="2010-10-11T07:43:02"/>
    <n v="0"/>
    <x v="2"/>
    <x v="0"/>
    <b v="1"/>
    <x v="0"/>
    <n v="2"/>
    <n v="40461.338888888888"/>
    <n v="0"/>
    <n v="855"/>
    <d v="2010-10-11T00:00:00"/>
    <n v="0"/>
    <x v="3319"/>
  </r>
  <r>
    <n v="3369"/>
    <n v="1"/>
    <x v="817"/>
    <x v="522"/>
    <s v="&lt;p&gt;ok, thaks, will try both_x000a_&lt;/p&gt;_x000a_"/>
    <d v="2010-10-11T08:22:31"/>
    <n v="0"/>
    <x v="10"/>
    <x v="0"/>
    <b v="1"/>
    <x v="0"/>
    <n v="2"/>
    <n v="40459.484722222223"/>
    <n v="0"/>
    <n v="855"/>
    <d v="2010-10-11T00:00:00"/>
    <n v="0"/>
    <x v="3320"/>
  </r>
  <r>
    <n v="3370"/>
    <n v="1"/>
    <x v="823"/>
    <x v="526"/>
    <s v="&lt;p&gt;Hi Hui&lt;br /&gt;_x000a_Unfortunate, my tests shows me a different results.&lt;br /&gt;_x000a_(That is why I started this thread at the first place..)_x000a_&lt;/p&gt;_x000a_"/>
    <d v="2010-10-11T08:53:59"/>
    <n v="0"/>
    <x v="4"/>
    <x v="0"/>
    <b v="1"/>
    <x v="0"/>
    <n v="2"/>
    <n v="40460.254166666666"/>
    <n v="0"/>
    <n v="855"/>
    <d v="2010-10-11T00:00:00"/>
    <n v="0"/>
    <x v="3321"/>
  </r>
  <r>
    <n v="3371"/>
    <n v="1"/>
    <x v="825"/>
    <x v="2"/>
    <s v="&lt;p&gt;Luka&lt;br /&gt;_x000a_In J1:N1 put &lt;code&gt;Person     Product     Region    Sales    Date&lt;/code&gt; as titles&lt;br /&gt;_x000a_then&lt;br /&gt;_x000a_J2: =OFFSET($A$1,+INT((2+ROW())/4),0,1,1)&lt;br /&gt;_x000a_K2: =OFFSET($A$1,+INT((2+ROW())/4),1,1,1)&lt;br /&gt;_x000a_L2: =OFFSET($A$1,+INT((2+ROW())/4),2,1,1)&lt;br /&gt;_x000a_M2: =OFFSET($A$1,+INT((2+ROW())/4),3+MOD(2+ROW(),4),1,1)&lt;br /&gt;_x000a_N2: =OFFSET($A$1,0,2+INT((2+ROW())/4),1,1)&lt;/p&gt;_x000a_&lt;p&gt;Copy J2:N2 Down&lt;br /&gt;_x000a_Copy Columns J:N and paste as values_x000a_&lt;/p&gt;_x000a_"/>
    <d v="2010-10-11T09:17:25"/>
    <n v="0"/>
    <x v="3"/>
    <x v="1"/>
    <b v="1"/>
    <x v="1"/>
    <n v="2"/>
    <n v="40461.338888888888"/>
    <n v="1.0482060185167938"/>
    <n v="856"/>
    <d v="2010-10-11T00:00:00"/>
    <s v="Lukas"/>
    <x v="3322"/>
  </r>
  <r>
    <n v="3372"/>
    <n v="1"/>
    <x v="823"/>
    <x v="2"/>
    <s v="&lt;p&gt;This technique has been working since Conditional Formatting was introduced&lt;br /&gt;_x000a_What version of Excel are you using?&lt;br /&gt;_x000a_Can you post your worksheet anywhere?_x000a_&lt;/p&gt;_x000a_"/>
    <d v="2010-10-11T09:18:31"/>
    <n v="0"/>
    <x v="5"/>
    <x v="1"/>
    <b v="1"/>
    <x v="1"/>
    <n v="2"/>
    <n v="40460.254166666666"/>
    <n v="2.1336921296315268"/>
    <n v="857"/>
    <d v="2010-10-11T00:00:00"/>
    <s v="amitcohen"/>
    <x v="3323"/>
  </r>
  <r>
    <n v="3373"/>
    <n v="1"/>
    <x v="823"/>
    <x v="488"/>
    <s v="&lt;p&gt;Just saying it doesn't work doesn't help much. You need to post a workbook, because you have clearly done something wrong but you are not able to express it in a way that we can resolve._x000a_&lt;/p&gt;_x000a_"/>
    <d v="2010-10-11T09:37:30"/>
    <n v="0"/>
    <x v="6"/>
    <x v="0"/>
    <b v="1"/>
    <x v="0"/>
    <n v="2"/>
    <n v="40460.254166666666"/>
    <n v="0"/>
    <n v="857"/>
    <d v="2010-10-11T00:00:00"/>
    <n v="0"/>
    <x v="3324"/>
  </r>
  <r>
    <n v="3374"/>
    <n v="1"/>
    <x v="823"/>
    <x v="526"/>
    <s v="&lt;p&gt;Cool guys. you right ;)&lt;br /&gt;_x000a_Here is a sample: http://amit-cohen.com/excel/randomdata.xlsx&lt;br /&gt;_x000a_I'm using Excel 2007.&lt;br /&gt;_x000a_Sorting the table by any criteria (1,2 or 3)&lt;br /&gt;_x000a_will show you the problem I'm trying to solve.&lt;/p&gt;_x000a_&lt;p&gt;Thanks._x000a_&lt;/p&gt;_x000a_"/>
    <d v="2010-10-11T10:03:51"/>
    <n v="0"/>
    <x v="7"/>
    <x v="0"/>
    <b v="1"/>
    <x v="0"/>
    <n v="2"/>
    <n v="40460.254166666666"/>
    <n v="0"/>
    <n v="857"/>
    <d v="2010-10-11T00:00:00"/>
    <n v="0"/>
    <x v="3325"/>
  </r>
  <r>
    <n v="3375"/>
    <n v="1"/>
    <x v="823"/>
    <x v="2"/>
    <s v="&lt;p&gt;Amitcohen&lt;br /&gt;_x000a_You aren't sorting your data you are filtering it.&lt;/p&gt;_x000a_&lt;p&gt;The Conditional Format is working exactly as it should be in highlighting odd and even rows differently, but you are filtering some of them out and so it appears as if it isn't working.&lt;/p&gt;_x000a_&lt;p&gt;&lt;strong&gt;Solution:&lt;/strong&gt;&lt;/p&gt;_x000a_&lt;p&gt;Remove all the Conditional Formats from your worksheet&lt;br /&gt;_x000a_Then use the Format as Table Icon on the Home Tab and select an appropriate format or design your own.&lt;/p&gt;_x000a_&lt;p&gt;Voila..._x000a_&lt;/p&gt;_x000a_"/>
    <d v="2010-10-11T11:47:01"/>
    <n v="0"/>
    <x v="8"/>
    <x v="1"/>
    <b v="1"/>
    <x v="1"/>
    <n v="2"/>
    <n v="40460.254166666666"/>
    <n v="2.236817129632982"/>
    <n v="858"/>
    <d v="2010-10-11T00:00:00"/>
    <s v="amitcohen"/>
    <x v="3326"/>
  </r>
  <r>
    <n v="3376"/>
    <n v="1"/>
    <x v="817"/>
    <x v="313"/>
    <s v="&lt;p&gt;Sorry.  I'm less attentive on Sundays.  It's football season, you know.  &lt;/p&gt;_x000a_&lt;p&gt;Create another sheet, have your values fixed on the left hand side with the get pivotdata forumula having the values.  Preface your getpivotdata forumula with an IF(formula=N/A,0,formula)_x000a_&lt;/p&gt;_x000a_"/>
    <d v="2010-10-11T12:11:08"/>
    <n v="0"/>
    <x v="11"/>
    <x v="0"/>
    <b v="1"/>
    <x v="0"/>
    <n v="2"/>
    <n v="40459.484722222223"/>
    <n v="0"/>
    <n v="858"/>
    <d v="2010-10-11T00:00:00"/>
    <n v="0"/>
    <x v="3327"/>
  </r>
  <r>
    <n v="3377"/>
    <n v="1"/>
    <x v="827"/>
    <x v="529"/>
    <s v="&lt;p&gt;Hi&lt;br /&gt;_x000a_i have written the following code , which searchs through various columns and basically filters my data and then copies it to the worksheet, but i am facing one problem, the source data has a columns containing hyper links to various other files on the system, but the copied data does not copy the hyperlink, i have to give a presentation at my college and need to sort this problem out by tommorrow afternoon, please help me out with the same.&lt;/p&gt;_x000a_&lt;p&gt;The code is '&lt;/p&gt;_x000a_&lt;p&gt;Option Explicit&lt;/p&gt;_x000a_&lt;p&gt;Private Sub Worksheet_Change(ByVal Target As Range)&lt;br /&gt;_x000a_Dim rngCrit As Range&lt;/p&gt;_x000a_&lt;p&gt;Set rngCrit = wksCrit.Range(&quot;CriteriaRng&quot;)&lt;br /&gt;_x000a_Application.EnableEvents = False&lt;/p&gt;_x000a_&lt;p&gt;Select Case Target.Address&lt;br /&gt;_x000a_    Case Range(&quot;SelReg&quot;).Address&lt;br /&gt;_x000a_        rngCrit.Cells(2, 1).Value = Target.Value&lt;br /&gt;_x000a_    Case Range(&quot;Selcountry&quot;).Address&lt;br /&gt;_x000a_        rngCrit.Cells(2, 2).Value = Target.Value&lt;br /&gt;_x000a_    Case Range(&quot;SelCount&quot;).Address&lt;br /&gt;_x000a_        rngCrit.Cells(2, 3).Value = Target.Value&lt;br /&gt;_x000a_    Case Range(&quot;SelCity&quot;).Address&lt;br /&gt;_x000a_        rngCrit.Cells(2, 4).Value = Target.Value&lt;br /&gt;_x000a_    Case Range(&quot;SelDate&quot;).Address&lt;br /&gt;_x000a_        rngCrit.Cells(2, 5).Value = Target.Value&lt;br /&gt;_x000a_    Case Range(&quot;WhHotN&quot;).Address&lt;br /&gt;_x000a_        rngCrit.Cells(2, 6).Value = Target.Value&lt;br /&gt;_x000a_    Case Range(&quot;WhResN&quot;).Address&lt;br /&gt;_x000a_        rngCrit.Cells(2, 7).Value = Target.Value&lt;br /&gt;_x000a_    Case Range(&quot;WhOffN&quot;).Address&lt;br /&gt;_x000a_        rngCrit.Cells(2, 8).Value = Target.Value&lt;br /&gt;_x000a_    Case Range(&quot;WhRetN&quot;).Address&lt;br /&gt;_x000a_        rngCrit.Cells(2, 9).Value = Target.Value&lt;/p&gt;_x000a_&lt;p&gt;End Select&lt;/p&gt;_x000a_&lt;p&gt;If Range(&quot;SelReg&quot;).Value = &quot;&quot; Then&lt;br /&gt;_x000a_    rngCrit.Cells(2, 1).ClearContents&lt;br /&gt;_x000a_End If&lt;br /&gt;_x000a_If Range(&quot;Selcountry&quot;).Value = &quot;&quot; Then&lt;br /&gt;_x000a_    rngCrit.Cells(2, 2).ClearContents&lt;br /&gt;_x000a_End If&lt;br /&gt;_x000a_If Range(&quot;SelCount&quot;).Value = &quot;&quot; Then&lt;br /&gt;_x000a_    rngCrit.Cells(2, 3).ClearContents&lt;br /&gt;_x000a_End If&lt;br /&gt;_x000a_If Range(&quot;SelCity&quot;).Value = &quot;&quot; Then&lt;br /&gt;_x000a_    rngCrit.Cells(2, 4).ClearContents&lt;br /&gt;_x000a_End If&lt;br /&gt;_x000a_If Range(&quot;SelDate&quot;).Value = &quot;&quot; Then&lt;br /&gt;_x000a_    rngCrit.Cells(2, 5).ClearContents&lt;br /&gt;_x000a_End If&lt;br /&gt;_x000a_If Range(&quot;WhHotN&quot;).Value = &quot;&quot; Then&lt;br /&gt;_x000a_    rngCrit.Cells(2, 6).ClearContents&lt;br /&gt;_x000a_End If&lt;br /&gt;_x000a_If Range(&quot;WhResN&quot;).Value = &quot;&quot; Then&lt;br /&gt;_x000a_    rngCrit.Cells(2, 7).ClearContents&lt;br /&gt;_x000a_End If&lt;br /&gt;_x000a_If Range(&quot;WhOffN&quot;).Value = &quot;&quot; Then&lt;br /&gt;_x000a_    rngCrit.Cells(2, 8).ClearContents&lt;br /&gt;_x000a_End If&lt;br /&gt;_x000a_If Range(&quot;WhRetN&quot;).Value = &quot;&quot; Then&lt;br /&gt;_x000a_    rngCrit.Cells(2, 9).ClearContents&lt;br /&gt;_x000a_End If&lt;/p&gt;_x000a_&lt;p&gt;If Not rngCrit Is Nothing Then&lt;br /&gt;_x000a_  wksResRep.Range(&quot;B1:W65&quot;).AdvancedFilter _&lt;br /&gt;_x000a_    Action:=xlFilterCopy, _&lt;br /&gt;_x000a_      CriteriaRange:=rngCrit, _&lt;br /&gt;_x000a_      CopyToRange:=Range(&quot;ExtractDetails&quot;), Unique:=False&lt;br /&gt;_x000a_End If&lt;/p&gt;_x000a_&lt;p&gt;exitHandler:&lt;br /&gt;_x000a_    Application.EnableEvents = True&lt;br /&gt;_x000a_    Exit Sub&lt;br /&gt;_x000a_errHandler:&lt;br /&gt;_x000a_    Resume exitHandler&lt;/p&gt;_x000a_&lt;p&gt;End Sub&lt;/p&gt;_x000a_&lt;p&gt;Please reply back soon.&lt;br /&gt;_x000a_Thanks_x000a_&lt;/p&gt;_x000a_"/>
    <d v="2010-10-11T12:58:40"/>
    <n v="0"/>
    <x v="0"/>
    <x v="0"/>
    <b v="0"/>
    <x v="0"/>
    <n v="2"/>
    <n v="40462.540277777778"/>
    <n v="0"/>
    <n v="858"/>
    <d v="2010-10-11T00:00:00"/>
    <n v="0"/>
    <x v="3328"/>
  </r>
  <r>
    <n v="3378"/>
    <n v="1"/>
    <x v="827"/>
    <x v="2"/>
    <s v="&lt;p&gt;Uknwmedontu&lt;br /&gt;_x000a_Which range has the hyperlinks ?_x000a_&lt;/p&gt;_x000a_"/>
    <d v="2010-10-11T13:09:41"/>
    <n v="0"/>
    <x v="1"/>
    <x v="1"/>
    <b v="1"/>
    <x v="1"/>
    <n v="2"/>
    <n v="40462.540277777778"/>
    <n v="8.1134259235113859E-3"/>
    <n v="859"/>
    <d v="2010-10-11T00:00:00"/>
    <s v="uknwmedontu"/>
    <x v="3329"/>
  </r>
  <r>
    <n v="3379"/>
    <n v="1"/>
    <x v="827"/>
    <x v="529"/>
    <s v="&lt;p&gt;E2:E65 in the orignal data has hyperlinks_x000a_&lt;/p&gt;_x000a_"/>
    <d v="2010-10-11T13:17:29"/>
    <n v="0"/>
    <x v="2"/>
    <x v="0"/>
    <b v="1"/>
    <x v="0"/>
    <n v="2"/>
    <n v="40462.540277777778"/>
    <n v="0"/>
    <n v="859"/>
    <d v="2010-10-11T00:00:00"/>
    <n v="0"/>
    <x v="3330"/>
  </r>
  <r>
    <n v="3380"/>
    <n v="1"/>
    <x v="827"/>
    <x v="529"/>
    <s v="&lt;p&gt;but the data will keep on increasing and changing..so the range will keep on changing..&lt;/p&gt;_x000a_&lt;p&gt;Thanks a lot for reply 'Hui'&lt;br /&gt;_x000a_Please find me a solution to the above problem_x000a_&lt;/p&gt;_x000a_"/>
    <d v="2010-10-11T13:18:37"/>
    <n v="0"/>
    <x v="3"/>
    <x v="0"/>
    <b v="1"/>
    <x v="0"/>
    <n v="2"/>
    <n v="40462.540277777778"/>
    <n v="0"/>
    <n v="859"/>
    <d v="2010-10-11T00:00:00"/>
    <n v="0"/>
    <x v="3331"/>
  </r>
  <r>
    <n v="3381"/>
    <n v="1"/>
    <x v="827"/>
    <x v="529"/>
    <s v="&lt;p&gt;Is there a better and a more beautiful way to implement the above search criteria ?_x000a_&lt;/p&gt;_x000a_"/>
    <d v="2010-10-11T13:19:57"/>
    <n v="0"/>
    <x v="4"/>
    <x v="0"/>
    <b v="1"/>
    <x v="0"/>
    <n v="2"/>
    <n v="40462.540277777778"/>
    <n v="0"/>
    <n v="859"/>
    <d v="2010-10-11T00:00:00"/>
    <n v="0"/>
    <x v="3332"/>
  </r>
  <r>
    <n v="3382"/>
    <n v="1"/>
    <x v="827"/>
    <x v="2"/>
    <s v="&lt;p&gt;2 more questions&lt;br /&gt;_x000a_What criteria is in the CriteriaRange:=rngCrit ?&lt;br /&gt;_x000a_When I run that on Excel 2010 it appears to be ok, do you have access to 2010?_x000a_&lt;/p&gt;_x000a_"/>
    <d v="2010-10-11T13:33:04"/>
    <n v="0"/>
    <x v="5"/>
    <x v="1"/>
    <b v="1"/>
    <x v="1"/>
    <n v="2"/>
    <n v="40462.540277777778"/>
    <n v="2.4351851854589768E-2"/>
    <n v="860"/>
    <d v="2010-10-11T00:00:00"/>
    <s v="uknwmedontu"/>
    <x v="3333"/>
  </r>
  <r>
    <n v="3383"/>
    <n v="1"/>
    <x v="827"/>
    <x v="529"/>
    <s v="&lt;p&gt;No, actually i have to do it in Excel 2003 only, that is the restriction from the university side.&lt;/p&gt;_x000a_&lt;p&gt;There are more than one criterias&lt;br /&gt;_x000a_i have to sort it by city, country, region, report source, date, type (residential, hotel and so on..)&lt;/p&gt;_x000a_&lt;p&gt;r u sure that it is working in excel 2010 ?_x000a_&lt;/p&gt;_x000a_"/>
    <d v="2010-10-11T13:43:18"/>
    <n v="0"/>
    <x v="6"/>
    <x v="0"/>
    <b v="1"/>
    <x v="0"/>
    <n v="2"/>
    <n v="40462.540277777778"/>
    <n v="0"/>
    <n v="860"/>
    <d v="2010-10-11T00:00:00"/>
    <n v="0"/>
    <x v="3334"/>
  </r>
  <r>
    <n v="3384"/>
    <n v="1"/>
    <x v="827"/>
    <x v="2"/>
    <s v="&lt;p&gt;I can't fully test as I don't have the Data and Named Ranges which you have setup.&lt;/p&gt;_x000a_&lt;p&gt;But when I run this bit&lt;br /&gt;_x000a_&lt;pre&gt;&lt;code&gt;wksResRep.Range(&amp;quot;B1:W65&amp;quot;).AdvancedFilter __x000a_Action:=xlFilterCopy, __x000a_CriteriaRange:=rngCrit, __x000a_CopyToRange:=Range(&amp;quot;ExtractDetails&amp;quot;), Unique:=False&lt;/code&gt;&lt;/pre&gt;_x000a_&lt;p&gt;with data that includes a web link and some basic criteria it copies the range and filters according to the criteria and copies the links ok&lt;/p&gt;_x000a_&lt;p&gt;Is there anything in the &quot;WhHotN&quot; range which is causing the links to be left out ?&lt;/p&gt;_x000a_&lt;p&gt;Is the &quot;ExtractDetails&quot; range formatted as normal text. So in fact it is working but appears like it isn't._x000a_&lt;/p&gt;_x000a_"/>
    <d v="2010-10-11T14:11:23"/>
    <n v="0"/>
    <x v="7"/>
    <x v="1"/>
    <b v="1"/>
    <x v="1"/>
    <n v="2"/>
    <n v="40462.540277777778"/>
    <n v="5.0960648150066845E-2"/>
    <n v="861"/>
    <d v="2010-10-11T00:00:00"/>
    <s v="uknwmedontu"/>
    <x v="3335"/>
  </r>
  <r>
    <n v="3385"/>
    <n v="1"/>
    <x v="816"/>
    <x v="521"/>
    <s v="&lt;p&gt;Hui, thanks for the input, but what is a &quot;manual&quot; pivot table?  I have managed to get the information I needed by doing a pivot table, with product, run number, and color all on the side, then counting the number of colors in each run with countif, but this is not a good solution for changing date, since I'll have to copy and paste the pivot table results everytime the information is updated._x000a_&lt;/p&gt;_x000a_"/>
    <d v="2010-10-11T18:11:28"/>
    <n v="0"/>
    <x v="4"/>
    <x v="0"/>
    <b v="1"/>
    <x v="0"/>
    <n v="2"/>
    <n v="40458.925000000003"/>
    <n v="0"/>
    <n v="861"/>
    <d v="2010-10-11T00:00:00"/>
    <n v="0"/>
    <x v="3336"/>
  </r>
  <r>
    <n v="3386"/>
    <n v="1"/>
    <x v="816"/>
    <x v="313"/>
    <s v="&lt;p&gt;A manual pivot table would be you manually creating the table and manually writing the formula.  &lt;/p&gt;_x000a_&lt;p&gt;It's very manual.  &lt;/p&gt;_x000a_&lt;p&gt;:)_x000a_&lt;/p&gt;_x000a_"/>
    <d v="2010-10-11T20:19:15"/>
    <n v="0"/>
    <x v="5"/>
    <x v="0"/>
    <b v="1"/>
    <x v="0"/>
    <n v="2"/>
    <n v="40458.925000000003"/>
    <n v="0"/>
    <n v="861"/>
    <d v="2010-10-11T00:00:00"/>
    <n v="0"/>
    <x v="3337"/>
  </r>
  <r>
    <n v="3387"/>
    <n v="1"/>
    <x v="816"/>
    <x v="348"/>
    <s v="&lt;p&gt;You can do the following:&lt;/p&gt;_x000a_&lt;p&gt;Prod_x0009_Run_x0009_Colour&lt;br /&gt;_x000a_A_x0009_1_x0009_RED&lt;br /&gt;_x000a_A_x0009_1_x0009_GREEN&lt;br /&gt;_x000a_A_x0009_1_x0009_BLUE&lt;br /&gt;_x000a_B_x0009_1_x0009_RED&lt;br /&gt;_x000a_B_x0009_1_x0009_GREEN&lt;br /&gt;_x000a_A_x0009_2_x0009_ORANGE&lt;br /&gt;_x000a_A_x0009_2_x0009_RED&lt;br /&gt;_x000a_C_x0009_1_x0009_BLUE_x0009__x0009__x0009_&lt;/p&gt;_x000a_&lt;p&gt;Prod_x0009_Run_x0009_Red_x0009_Green_x0009_Blue_x0009_Orange&lt;br /&gt;_x000a_A_x0009_1_x0009_1_x0009_1_x0009_1_x0009_0&lt;br /&gt;_x000a_A_x0009_2_x0009_1_x0009_0_x0009_0_x0009_1&lt;br /&gt;_x000a_B_x0009_1_x0009_1_x0009_1_x0009_0_x0009_0&lt;br /&gt;_x000a_C_x0009_1_x0009_0_x0009_0_x0009_1_x0009_0&lt;/p&gt;_x000a_&lt;p&gt;In the second block above Prod is input, Run is input and below each of the colours you have the sumproduct formula.&lt;/p&gt;_x000a_&lt;p&gt;If the top block is in A1:C9 and the second block is in A11:F15&lt;/p&gt;_x000a_&lt;p&gt;Insert the following formula under Red :=SUMPRODUCT(--($A$2:$A$9=$A12),--($B$2:$B$9=$B12),--($C$2:$C$9=C$11)) and copy it down and across.&lt;/p&gt;_x000a_&lt;p&gt;You still need to create the list of Products and runs manually.&lt;/p&gt;_x000a_&lt;p&gt;Hope this helps,&lt;/p&gt;_x000a_&lt;p&gt;kanti_x000a_&lt;/p&gt;_x000a_"/>
    <d v="2010-10-11T22:06:25"/>
    <n v="0"/>
    <x v="6"/>
    <x v="0"/>
    <b v="1"/>
    <x v="0"/>
    <n v="2"/>
    <n v="40458.925000000003"/>
    <n v="0"/>
    <n v="861"/>
    <d v="2010-10-11T00:00:00"/>
    <n v="0"/>
    <x v="3338"/>
  </r>
  <r>
    <n v="3388"/>
    <n v="1"/>
    <x v="816"/>
    <x v="2"/>
    <s v="&lt;p&gt;OKTileguy&lt;/p&gt;_x000a_&lt;p&gt;When I say Manual Pivot Table it will look like a Pivot Table but will not automatically work out new column/row headers, but it will update automatically&lt;/p&gt;_x000a_&lt;p&gt;You will need to populate the Row and Column Labels and put all the formulas in&lt;/p&gt;_x000a_&lt;p&gt;In your case where you have Column A=Product, Column B=Run &amp;amp; Column C = Color&lt;br /&gt;_x000a_off to the right of your data&lt;br /&gt;_x000a_Add a list of Products down a Column Say M3:M100&lt;br /&gt;_x000a_Add a list of Runs across the Top Say N2:Z2&lt;br /&gt;_x000a_Add a cell to list Color Say N1&lt;/p&gt;_x000a_&lt;p&gt;Then in N3 use&lt;br /&gt;_x000a_=SUMPRODUCT(($A$2:$A$1000=$M3)*($B$2:$B$1000=N$2)*($C$2:$C$1000=$N$1))&lt;br /&gt;_x000a_and copy N3 to fill your matrix&lt;/p&gt;_x000a_&lt;p&gt;You can use Named Ranges to simplify the equations&lt;br /&gt;_x000a_eg: =Sumproduct((Product=$M11)*(Run=N$10)*(Color=$N$9))&lt;/p&gt;_x000a_&lt;p&gt;I have posted a sample of the above at&lt;br /&gt;_x000a_http://rapidshare.com/files/424507806/OKTileguy.xlsx&lt;br /&gt;_x000a_which also includes a more complex layout with all 3 variables displayed at all times_x000a_&lt;/p&gt;_x000a_"/>
    <d v="2010-10-12T00:31:54"/>
    <n v="0"/>
    <x v="7"/>
    <x v="1"/>
    <b v="1"/>
    <x v="1"/>
    <n v="3"/>
    <n v="40458.925000000003"/>
    <n v="4.0971527777728625"/>
    <n v="862"/>
    <d v="2010-10-12T00:00:00"/>
    <s v="OKTileguy"/>
    <x v="3339"/>
  </r>
  <r>
    <n v="3389"/>
    <n v="1"/>
    <x v="823"/>
    <x v="0"/>
    <s v="&lt;p&gt;@Amit.. as Hui pointed, since you are &lt;em&gt;filtering&lt;/em&gt;, the MOD() solution will not work.&lt;/p&gt;_x000a_&lt;p&gt;But you can use SUBTOTAL() formula inside MOD() to retain zebra lines even when filtering.&lt;/p&gt;_x000a_&lt;p&gt;Assuming your data is in cells B3:B22, select all of it and enter Conditional Formatting formula like this:&lt;/p&gt;_x000a_&lt;p&gt;=MOD(SUBTOTAL(3,$B$3:B3),2)=1&lt;/p&gt;_x000a_&lt;p&gt;and set formatting.&lt;/p&gt;_x000a_&lt;p&gt;This will preserver the zebra ordering even when filtering.&lt;/p&gt;_x000a_&lt;p&gt;Read more about SUBTOTAL formula here: http://chandoo.org/wp/2010/02/09/subtotal-formula-excel/_x000a_&lt;/p&gt;_x000a_"/>
    <d v="2010-10-12T00:48:44"/>
    <n v="0"/>
    <x v="9"/>
    <x v="0"/>
    <b v="1"/>
    <x v="0"/>
    <n v="3"/>
    <n v="40460.254166666666"/>
    <n v="0"/>
    <n v="862"/>
    <d v="2010-10-12T00:00:00"/>
    <n v="0"/>
    <x v="3340"/>
  </r>
  <r>
    <n v="3390"/>
    <n v="1"/>
    <x v="807"/>
    <x v="2"/>
    <s v="&lt;p&gt;Rasmi&lt;/p&gt;_x000a_&lt;p&gt;1.&lt;br /&gt;_x000a_If you select columns A:E and apply a Filter&lt;br /&gt;_x000a_Does selecting the Vote Filter and only enable the No votes solve your problem ?&lt;/p&gt;_x000a_&lt;p&gt;2.&lt;br /&gt;_x000a_Another way to tackle this maybe to use an Advanced Filter&lt;/p&gt;_x000a_&lt;p&gt;in G1:K1 put&lt;br /&gt;_x000a_&lt;code&gt;ID_x0009_Comments_x0009_BP_ID_x0009_MBB Name_x0009_Vote&lt;/code&gt;&lt;/p&gt;_x000a_&lt;p&gt;In K2 put No&lt;/p&gt;_x000a_&lt;p&gt;Then goto Advanced Filter&lt;br /&gt;_x000a_Copy to another location&lt;br /&gt;_x000a_List range: $A$1:$E$284&lt;br /&gt;_x000a_Criteria Range: $G$1:$K$2&lt;br /&gt;_x000a_Copy to: $P$1&lt;br /&gt;_x000a_Unique records only: Ticked&lt;/p&gt;_x000a_&lt;p&gt;You can add more criteria if you want by listing below the Range G1:K1_x000a_&lt;/p&gt;_x000a_"/>
    <d v="2010-10-12T01:11:23"/>
    <n v="0"/>
    <x v="3"/>
    <x v="1"/>
    <b v="1"/>
    <x v="1"/>
    <n v="3"/>
    <n v="40455.847222222219"/>
    <n v="7.2023495370376622"/>
    <n v="863"/>
    <d v="2010-10-12T00:00:00"/>
    <s v="rkr80"/>
    <x v="3341"/>
  </r>
  <r>
    <n v="3392"/>
    <n v="1"/>
    <x v="827"/>
    <x v="529"/>
    <s v="&lt;p&gt;Hi.. Hui..&lt;br /&gt;_x000a_it is still not working and i am tense..now..&lt;br /&gt;_x000a_there is nothing to do with &quot;WhHotN&quot; its just a searching criteria which i named so.&lt;/p&gt;_x000a_&lt;p&gt;the &quot;ExtractDetails&quot; range is formatted as &quot;general&quot;&lt;br /&gt;_x000a_although i did'nt very well understand..what u meant by the last question?&lt;/p&gt;_x000a_&lt;p&gt;i tried hyperlinking the sorted data, but it is hyperlinking the cells..which is causing a problem.. :(&lt;/p&gt;_x000a_&lt;p&gt;do u have any other way.. in which we can search according to numerous criterias..in an excel file ?_x000a_&lt;/p&gt;_x000a_"/>
    <d v="2010-10-12T06:02:58"/>
    <n v="0"/>
    <x v="8"/>
    <x v="0"/>
    <b v="1"/>
    <x v="0"/>
    <n v="3"/>
    <n v="40462.540277777778"/>
    <n v="0"/>
    <n v="863"/>
    <d v="2010-10-12T00:00:00"/>
    <n v="0"/>
    <x v="3342"/>
  </r>
  <r>
    <n v="3393"/>
    <n v="1"/>
    <x v="825"/>
    <x v="528"/>
    <s v="&lt;p&gt;Great,&lt;br /&gt;_x000a_I just have one more modification for this - please?&lt;br /&gt;_x000a_I do not understand how to develop this for n-rows and n-columns.&lt;br /&gt;_x000a_Where Person Product Region Sales Date are fixed and in source table you get new dates periodicaly, so number of columns is growing.&lt;/p&gt;_x000a_&lt;p&gt;I have problem understanding MOD function for getting right COLUMN number.&lt;/p&gt;_x000a_&lt;p&gt;Thanks you rock!&lt;br /&gt;_x000a_Luka_x000a_&lt;/p&gt;_x000a_"/>
    <d v="2010-10-12T06:49:34"/>
    <n v="0"/>
    <x v="4"/>
    <x v="0"/>
    <b v="1"/>
    <x v="0"/>
    <n v="3"/>
    <n v="40461.338888888888"/>
    <n v="0"/>
    <n v="863"/>
    <d v="2010-10-12T00:00:00"/>
    <n v="0"/>
    <x v="3343"/>
  </r>
  <r>
    <n v="3394"/>
    <n v="1"/>
    <x v="828"/>
    <x v="384"/>
    <s v="&lt;p&gt;I have to create a drop down list which contains texts as well as picture. I am able to create the text drop down only. Please help me to create the drop down list for displaying pictures besides the text in the drop down.&lt;/p&gt;_x000a_&lt;p&gt;Example &lt;/p&gt;_x000a_&lt;p&gt;When the name is selected from the drop down list, the designation, EXT &amp;amp; Photo has to be displayed.&lt;/p&gt;_x000a_&lt;p&gt;Thanking you in advance._x000a_&lt;/p&gt;_x000a_"/>
    <d v="2010-10-12T07:05:32"/>
    <n v="0"/>
    <x v="0"/>
    <x v="0"/>
    <b v="0"/>
    <x v="0"/>
    <n v="3"/>
    <n v="40463.295138888891"/>
    <n v="0"/>
    <n v="863"/>
    <d v="2010-10-12T00:00:00"/>
    <n v="0"/>
    <x v="3344"/>
  </r>
  <r>
    <n v="3395"/>
    <n v="1"/>
    <x v="827"/>
    <x v="2"/>
    <s v="&lt;p&gt;I'd do the last bit with the Advanced Filter manually_x000a_&lt;/p&gt;_x000a_"/>
    <d v="2010-10-12T07:29:05"/>
    <n v="0"/>
    <x v="9"/>
    <x v="1"/>
    <b v="1"/>
    <x v="1"/>
    <n v="3"/>
    <n v="40462.540277777778"/>
    <n v="0.77158564814453712"/>
    <n v="864"/>
    <d v="2010-10-12T00:00:00"/>
    <s v="uknwmedontu"/>
    <x v="3345"/>
  </r>
  <r>
    <n v="3396"/>
    <n v="1"/>
    <x v="825"/>
    <x v="2"/>
    <s v="&lt;p&gt;Lukas,&lt;br /&gt;_x000a_I have updated the formulas as they weren't quite right anyway and they will automatically adjust for up to 23 Columns of date data from Col D to Z&lt;/p&gt;_x000a_&lt;p&gt;Shift your Headings to AA1:AE1 &lt;/p&gt;_x000a_&lt;p&gt;AA2: =OFFSET($A$1,INT(1+INT(ROW()-2)/COUNTA($D$1:$Z$1)),0,1,1)&lt;br /&gt;_x000a_AB2: =OFFSET($A$1,INT(1+INT(ROW()-2)/COUNTA($D$1:$Z$1)),1,1,1)&lt;br /&gt;_x000a_AC2: =OFFSET($A$1,INT(1+INT(ROW()-2)/COUNTA($D$1:$Z$1)),2,1,1)&lt;br /&gt;_x000a_AD2: =OFFSET($A$1,INT(1+INT(ROW()-2)/COUNTA($D$1:$Z$1)),3+MOD(ROW()-2,COUNTA($D$1:$Z$1)),1,1)&lt;br /&gt;_x000a_AE2: =OFFSET($A$1,0,3+MOD(ROW()-2,COUNTA($D$1:$Z$1)),1,1)&lt;/p&gt;_x000a_&lt;p&gt;Copy AA2:AE2 down until you get to the end of your data_x000a_&lt;/p&gt;_x000a_"/>
    <d v="2010-10-12T08:35:01"/>
    <n v="0"/>
    <x v="5"/>
    <x v="1"/>
    <b v="1"/>
    <x v="1"/>
    <n v="3"/>
    <n v="40461.338888888888"/>
    <n v="2.0187615740724141"/>
    <n v="865"/>
    <d v="2010-10-12T00:00:00"/>
    <s v="Lukas"/>
    <x v="3346"/>
  </r>
  <r>
    <n v="3397"/>
    <n v="1"/>
    <x v="827"/>
    <x v="529"/>
    <s v="&lt;p&gt;Please do let me know..how you can help me in it.&lt;br /&gt;_x000a_Thanks a ton_x000a_&lt;/p&gt;_x000a_"/>
    <d v="2010-10-12T09:00:03"/>
    <n v="0"/>
    <x v="10"/>
    <x v="0"/>
    <b v="1"/>
    <x v="0"/>
    <n v="3"/>
    <n v="40462.540277777778"/>
    <n v="0"/>
    <n v="865"/>
    <d v="2010-10-12T00:00:00"/>
    <n v="0"/>
    <x v="3347"/>
  </r>
  <r>
    <n v="3398"/>
    <n v="1"/>
    <x v="828"/>
    <x v="158"/>
    <s v="&lt;p&gt;Hi,&lt;/p&gt;_x000a_&lt;p&gt;You could use the camera tool as explained in this post from Chandoo:&lt;/p&gt;_x000a_&lt;p&gt;http://chandoo.org/wp/2008/11/05/select-show-one-chart-from-many/&lt;/p&gt;_x000a_&lt;p&gt;Hope this helps,&lt;/p&gt;_x000a_&lt;p&gt;Myles_x000a_&lt;/p&gt;_x000a_"/>
    <d v="2010-10-12T11:44:40"/>
    <n v="0"/>
    <x v="1"/>
    <x v="0"/>
    <b v="1"/>
    <x v="0"/>
    <n v="3"/>
    <n v="40463.295138888891"/>
    <n v="0"/>
    <n v="865"/>
    <d v="2010-10-12T00:00:00"/>
    <n v="0"/>
    <x v="3348"/>
  </r>
  <r>
    <n v="3401"/>
    <n v="1"/>
    <x v="823"/>
    <x v="526"/>
    <s v="&lt;p&gt;Things are 100 times clearer now :)&lt;br /&gt;_x000a_Many thank guys for your help_x000a_&lt;/p&gt;_x000a_"/>
    <d v="2010-10-12T17:12:09"/>
    <n v="0"/>
    <x v="10"/>
    <x v="0"/>
    <b v="1"/>
    <x v="0"/>
    <n v="3"/>
    <n v="40460.254166666666"/>
    <n v="0"/>
    <n v="865"/>
    <d v="2010-10-12T00:00:00"/>
    <n v="0"/>
    <x v="3349"/>
  </r>
  <r>
    <n v="3403"/>
    <n v="1"/>
    <x v="829"/>
    <x v="516"/>
    <s v="&lt;p&gt;I have a worksheet with 1000 rows. Every several rows, after sorting I insert a row and in this row, I have to insert a sum function. Sometimes I have to sum 5 cells and sometimes I have to sum 20 cell and so on. Is there anyway that I can copy and paste the sum function into total lines( but these totals are not equal, they are total of unequal set of cells(say 5 cells or 15 cells, etc)? I mean the sum function is not summing all the time only 5 cells. It cells different number of cells. I appreciate your response.&lt;br /&gt;_x000a_Regards,&lt;br /&gt;_x000a_Guity_x000a_&lt;/p&gt;_x000a_"/>
    <d v="2010-10-12T20:26:20"/>
    <n v="0"/>
    <x v="0"/>
    <x v="0"/>
    <b v="0"/>
    <x v="0"/>
    <n v="3"/>
    <n v="40463.851388888892"/>
    <n v="0"/>
    <n v="865"/>
    <d v="2010-10-12T00:00:00"/>
    <n v="0"/>
    <x v="3350"/>
  </r>
  <r>
    <n v="3404"/>
    <n v="1"/>
    <x v="796"/>
    <x v="381"/>
    <s v="&lt;p&gt;I do this type of thing quite often and find that the Snipping Tool in Start&amp;gt;All Programs&amp;gt;Accessories&amp;gt;Snipping Tool does the job, pastes selective screenshot into current cell in excel.  Using Vista_x000a_&lt;/p&gt;_x000a_"/>
    <d v="2010-10-12T21:02:44"/>
    <n v="0"/>
    <x v="8"/>
    <x v="0"/>
    <b v="1"/>
    <x v="0"/>
    <n v="3"/>
    <n v="40452.118750000001"/>
    <n v="0"/>
    <n v="865"/>
    <d v="2010-10-12T00:00:00"/>
    <n v="0"/>
    <x v="3351"/>
  </r>
  <r>
    <n v="3405"/>
    <n v="1"/>
    <x v="829"/>
    <x v="488"/>
    <s v="&lt;p&gt;What determines when you add a SUM? If it is a value in another column, just use the SUBTOTAL function in Excel._x000a_&lt;/p&gt;_x000a_"/>
    <d v="2010-10-12T21:04:58"/>
    <n v="0"/>
    <x v="1"/>
    <x v="0"/>
    <b v="1"/>
    <x v="0"/>
    <n v="3"/>
    <n v="40463.851388888892"/>
    <n v="0"/>
    <n v="865"/>
    <d v="2010-10-12T00:00:00"/>
    <n v="0"/>
    <x v="3352"/>
  </r>
  <r>
    <n v="3406"/>
    <n v="1"/>
    <x v="828"/>
    <x v="0"/>
    <s v="&lt;p&gt;See this as well: http://chandoo.org/wp/2009/07/13/product-catalogs/_x000a_&lt;/p&gt;_x000a_"/>
    <d v="2010-10-12T23:56:59"/>
    <n v="0"/>
    <x v="2"/>
    <x v="0"/>
    <b v="1"/>
    <x v="0"/>
    <n v="3"/>
    <n v="40463.295138888891"/>
    <n v="0"/>
    <n v="865"/>
    <d v="2010-10-12T00:00:00"/>
    <n v="0"/>
    <x v="3353"/>
  </r>
  <r>
    <n v="3407"/>
    <n v="1"/>
    <x v="830"/>
    <x v="114"/>
    <s v="&lt;p&gt;I have big list of tools which will be selected using check boxes. Now i want the list of only selected checked boxes(the consolidated selected tools).&lt;/p&gt;_x000a_&lt;p&gt;I think this may work using macros. Can anyone help me on this pls...&lt;br /&gt;_x000a_Thanking you in advance,&lt;br /&gt;_x000a_Dee_x000a_&lt;/p&gt;_x000a_"/>
    <d v="2010-10-13T06:50:45"/>
    <n v="0"/>
    <x v="0"/>
    <x v="0"/>
    <b v="0"/>
    <x v="0"/>
    <n v="4"/>
    <n v="40464.284722222219"/>
    <n v="0"/>
    <n v="865"/>
    <d v="2010-10-13T00:00:00"/>
    <n v="0"/>
    <x v="3354"/>
  </r>
  <r>
    <n v="3408"/>
    <n v="1"/>
    <x v="829"/>
    <x v="516"/>
    <s v="&lt;p&gt;For example: I have a series of rows:&lt;br /&gt;_x000a_I have some products in one column that they belong to one group and in the next column, quantity for each product is entered, I want to total the quantities of each group. But the counts in each group is not equal. Some have 3 products and some have 25 products. This runs over 1000 rows.  I sum the quantity for a group with 3 products, then the sum can't be copied and pasted for a group of 25 items. Since the first group has got 3 items only and second group has 25 item. Is there any way that we copy and past each sum function for each group?  The groups are separated by one blank row for entering the total of quantity. If it is still not clear let me know.&lt;br /&gt;_x000a_Regards,&lt;br /&gt;_x000a_Guity_x000a_&lt;/p&gt;_x000a_"/>
    <d v="2010-10-13T07:37:03"/>
    <n v="0"/>
    <x v="2"/>
    <x v="0"/>
    <b v="1"/>
    <x v="0"/>
    <n v="4"/>
    <n v="40463.851388888892"/>
    <n v="0"/>
    <n v="865"/>
    <d v="2010-10-13T00:00:00"/>
    <n v="0"/>
    <x v="3355"/>
  </r>
  <r>
    <n v="3409"/>
    <n v="1"/>
    <x v="831"/>
    <x v="530"/>
    <s v="&lt;p&gt;Hi All&lt;/p&gt;_x000a_&lt;p&gt;I have tried to look around the website but can't seem to find a solution to my challenge - I can only find part of the solution. I have looked at average, range, large and other thing.&lt;/p&gt;_x000a_&lt;p&gt;My data looks like this:&lt;/p&gt;_x000a_&lt;p&gt;Column D&lt;br /&gt;_x000a_Square meters&lt;br /&gt;_x000a_100&lt;br /&gt;_x000a_160&lt;br /&gt;_x000a_100&lt;br /&gt;_x000a_150&lt;br /&gt;_x000a_125&lt;br /&gt;_x000a_110&lt;br /&gt;_x000a_105      &lt;/p&gt;_x000a_&lt;p&gt;Column G&lt;br /&gt;_x000a_Price&lt;br /&gt;_x000a_250&lt;br /&gt;_x000a_240&lt;br /&gt;_x000a_200&lt;br /&gt;_x000a_210&lt;br /&gt;_x000a_230&lt;br /&gt;_x000a_200&lt;br /&gt;_x000a_250&lt;/p&gt;_x000a_&lt;p&gt;Question: I want to know the average price for the 5 highest square meters.&lt;br /&gt;_x000a_* 5 highest square meters: 160, 150, 125, 110 and 105&lt;br /&gt;_x000a_* prices corresponding to these square meters: 240, 210, 230, 200 and 250&lt;br /&gt;_x000a_* so average of 240, 210, 230, 200 and 250 = 226&lt;/p&gt;_x000a_&lt;p&gt;So 226 is the answer that I want, but how do I write the formula for this?&lt;/p&gt;_x000a_&lt;p&gt;The data area is dynamic and more rows will be added in time, but I always want the average price for the 5 highest square meters.&lt;/p&gt;_x000a_&lt;p&gt;Hope someone can help...&lt;br /&gt;_x000a_Thanks in advance :-)&lt;/p&gt;_x000a_&lt;p&gt;Best Regards&lt;br /&gt;_x000a_Jane_x000a_&lt;/p&gt;_x000a_"/>
    <d v="2010-10-13T10:35:05"/>
    <n v="0"/>
    <x v="0"/>
    <x v="0"/>
    <b v="0"/>
    <x v="0"/>
    <n v="4"/>
    <n v="40464.440972222219"/>
    <n v="0"/>
    <n v="865"/>
    <d v="2010-10-13T00:00:00"/>
    <n v="0"/>
    <x v="3356"/>
  </r>
  <r>
    <n v="3410"/>
    <n v="1"/>
    <x v="829"/>
    <x v="2"/>
    <s v="&lt;p&gt;Guity&lt;br /&gt;_x000a_I assume your columns have headings, if not add some&lt;br /&gt;_x000a_Remove all the blank lines from your data&lt;br /&gt;_x000a_Select all your data area include headings&lt;br /&gt;_x000a_Goto the Data Ribbon, Outline Tab and select Subtotal&lt;br /&gt;_x000a_at each change in: select the field which defines the change of groups&lt;br /&gt;_x000a_Use Function Sum, or Count, as applicable&lt;br /&gt;_x000a_Add Subtotal to: Select the Column or Header which defines your quantity you want to sum/count&lt;br /&gt;_x000a_Replace subtotals Tick&lt;br /&gt;_x000a_and Ok&lt;/p&gt;_x000a_&lt;p&gt;You can repeat the process once you understand what it is doing&lt;br /&gt;_x000a_It will add a Sub Total to a numeric column whenever the other column changes value&lt;br /&gt;_x000a_So your data must be sorted appropriately_x000a_&lt;/p&gt;_x000a_"/>
    <d v="2010-10-13T11:48:11"/>
    <n v="0"/>
    <x v="3"/>
    <x v="1"/>
    <b v="1"/>
    <x v="1"/>
    <n v="4"/>
    <n v="40463.851388888892"/>
    <n v="0.64040509259211831"/>
    <n v="866"/>
    <d v="2010-10-13T00:00:00"/>
    <s v="Guity Niamanesh"/>
    <x v="3357"/>
  </r>
  <r>
    <n v="3411"/>
    <n v="1"/>
    <x v="830"/>
    <x v="2"/>
    <s v="&lt;p&gt;Are all your Check Boxes linked to a cell in a column in a table&lt;br /&gt;_x000a_If so just use that column to Filter your results_x000a_&lt;/p&gt;_x000a_"/>
    <d v="2010-10-13T11:50:00"/>
    <n v="0"/>
    <x v="1"/>
    <x v="1"/>
    <b v="1"/>
    <x v="1"/>
    <n v="4"/>
    <n v="40464.284722222219"/>
    <n v="0.20833333333575865"/>
    <n v="867"/>
    <d v="2010-10-13T00:00:00"/>
    <s v="Dee"/>
    <x v="3358"/>
  </r>
  <r>
    <n v="3412"/>
    <n v="1"/>
    <x v="831"/>
    <x v="2"/>
    <s v="&lt;p&gt;Jane&lt;br /&gt;_x000a_have you tried:&lt;br /&gt;_x000a_=SUMPRODUCT(1*($D$2:$D$8&amp;gt;=LARGE($D$2:$D$8,5))*($G$2:$G$8))/5&lt;/p&gt;_x000a_&lt;p&gt;Or this one which will adjust as you add data&lt;br /&gt;_x000a_=SUMPRODUCT(1*(OFFSET(D1,1,0,COUNT($D:$D),1)&amp;gt;=LARGE(OFFSET(D1,1,0,COUNT($D:$D),1),5))*(OFFSET(G1,1,0,COUNT($D:$D),1)))/5&lt;br /&gt;_x000a_In this case make sure there are no numbers below the bottom of your data&lt;/p&gt;_x000a_&lt;p&gt;If you want the top 4 or 6 items change the two 5's as appropriate_x000a_&lt;/p&gt;_x000a_"/>
    <d v="2010-10-13T12:02:27"/>
    <n v="0"/>
    <x v="1"/>
    <x v="1"/>
    <b v="1"/>
    <x v="1"/>
    <n v="4"/>
    <n v="40464.440972222219"/>
    <n v="6.0729166667442769E-2"/>
    <n v="868"/>
    <d v="2010-10-13T00:00:00"/>
    <s v="Jane"/>
    <x v="3359"/>
  </r>
  <r>
    <n v="3413"/>
    <n v="1"/>
    <x v="831"/>
    <x v="530"/>
    <s v="&lt;p&gt;Hi Hui&lt;/p&gt;_x000a_&lt;p&gt;That is perfect :-)&lt;/p&gt;_x000a_&lt;p&gt;Thank you very much...&lt;/p&gt;_x000a_&lt;p&gt;Best Regards&lt;br /&gt;_x000a_Jane_x000a_&lt;/p&gt;_x000a_"/>
    <d v="2010-10-13T12:59:55"/>
    <n v="0"/>
    <x v="2"/>
    <x v="0"/>
    <b v="1"/>
    <x v="0"/>
    <n v="4"/>
    <n v="40464.440972222219"/>
    <n v="0"/>
    <n v="868"/>
    <d v="2010-10-13T00:00:00"/>
    <n v="0"/>
    <x v="3360"/>
  </r>
  <r>
    <n v="3414"/>
    <n v="1"/>
    <x v="832"/>
    <x v="3"/>
    <s v="&lt;p&gt;Hello all,&lt;/p&gt;_x000a_&lt;p&gt;I'm a bit afraid with this one.&lt;/p&gt;_x000a_&lt;p&gt;In a shared workbook, I've defined a bunch of names, refering to columns in some sheets.&lt;br /&gt;_x000a_When I open the file, the names refers to the values I've entered.&lt;br /&gt;_x000a_When I click on a tab sheet, the references changes to something wrong.&lt;/p&gt;_x000a_&lt;p&gt;Let me illustrated this :&lt;br /&gt;_x000a_CORR_CR_EXIG refers to&lt;br /&gt;_x000a_&lt;code&gt;Corrections!H17:H52&lt;/code&gt;&lt;br /&gt;_x000a_and when I clicked, it refers to&lt;br /&gt;_x000a_&lt;code&gt;Corrections!XFD10:XFD45&lt;/code&gt;&lt;/p&gt;_x000a_&lt;p&gt;I've never seen this before, all my others sheets behave normally (even with external data links like this one).&lt;/p&gt;_x000a_&lt;p&gt;The only difference is that the workbook is shared (I've never used it before).&lt;/p&gt;_x000a_&lt;p&gt;Any idea ?_x000a_&lt;/p&gt;_x000a_"/>
    <d v="2010-10-13T13:22:43"/>
    <n v="0"/>
    <x v="0"/>
    <x v="0"/>
    <b v="0"/>
    <x v="0"/>
    <n v="4"/>
    <n v="40464.556944444441"/>
    <n v="0"/>
    <n v="868"/>
    <d v="2010-10-13T00:00:00"/>
    <n v="0"/>
    <x v="3361"/>
  </r>
  <r>
    <n v="3415"/>
    <n v="1"/>
    <x v="832"/>
    <x v="2"/>
    <s v="&lt;p&gt;Cyril&lt;br /&gt;_x000a_Use Absolute formulas&lt;br /&gt;_x000a_ie: Corrections!$H$17:$H$52_x000a_&lt;/p&gt;_x000a_"/>
    <d v="2010-10-13T13:26:25"/>
    <n v="0"/>
    <x v="1"/>
    <x v="1"/>
    <b v="1"/>
    <x v="1"/>
    <n v="4"/>
    <n v="40464.556944444441"/>
    <n v="3.0671296335640363E-3"/>
    <n v="869"/>
    <d v="2010-10-13T00:00:00"/>
    <s v="cyrilz"/>
    <x v="3362"/>
  </r>
  <r>
    <n v="3416"/>
    <n v="1"/>
    <x v="832"/>
    <x v="3"/>
    <s v="&lt;p&gt;Thanks Hui,&lt;/p&gt;_x000a_&lt;p&gt;I used to do so, but the formulas didn't update when I added a column and suppressed some lines as they were supposed to do.&lt;/p&gt;_x000a_&lt;p&gt;So I switched to relatives ones, with the same result.&lt;/p&gt;_x000a_&lt;p&gt;Have you ever encountered something like this ?&lt;/p&gt;_x000a_&lt;p&gt;Here are the screenshots &lt;/p&gt;_x000a_&lt;p&gt;&lt;a href=&quot;http://www.zekser.net/pub/chandoo/beforeClick.jpg&quot;&gt;Before Click&lt;/a&gt;&lt;br /&gt;_x000a_&lt;a href=&quot;http://www.zekser.net/pub/chandoo/afterClick.jpg&quot;&gt;After Click&lt;/a&gt;_x000a_&lt;/p&gt;_x000a_"/>
    <d v="2010-10-13T13:32:23"/>
    <n v="0"/>
    <x v="2"/>
    <x v="0"/>
    <b v="1"/>
    <x v="0"/>
    <n v="4"/>
    <n v="40464.556944444441"/>
    <n v="0"/>
    <n v="869"/>
    <d v="2010-10-13T00:00:00"/>
    <n v="0"/>
    <x v="3363"/>
  </r>
  <r>
    <n v="3417"/>
    <n v="1"/>
    <x v="832"/>
    <x v="3"/>
    <s v="&lt;p&gt;Ok, I've switched back to absolutes references, and now it all OK.&lt;/p&gt;_x000a_&lt;p&gt;When I add or remove column/lines references follow.&lt;/p&gt;_x000a_&lt;p&gt;Sorry for this and thanks for your help_x000a_&lt;/p&gt;_x000a_"/>
    <d v="2010-10-13T13:41:53"/>
    <n v="0"/>
    <x v="3"/>
    <x v="0"/>
    <b v="1"/>
    <x v="0"/>
    <n v="4"/>
    <n v="40464.556944444441"/>
    <n v="0"/>
    <n v="869"/>
    <d v="2010-10-13T00:00:00"/>
    <n v="0"/>
    <x v="3364"/>
  </r>
  <r>
    <n v="3418"/>
    <n v="1"/>
    <x v="833"/>
    <x v="531"/>
    <s v="&lt;p&gt;Hi,&lt;/p&gt;_x000a_&lt;p&gt;does anyone know how to automatically timestamp a spreadsheet in excel?  I know how to do it for a new spreadsheet but I want it to be an automatic occurrence for every new spreadsheet I create.  Is that possible to do?_x000a_&lt;/p&gt;_x000a_"/>
    <d v="2010-10-13T17:46:43"/>
    <n v="0"/>
    <x v="0"/>
    <x v="0"/>
    <b v="0"/>
    <x v="0"/>
    <n v="4"/>
    <n v="40464.740277777775"/>
    <n v="0"/>
    <n v="869"/>
    <d v="2010-10-13T00:00:00"/>
    <n v="0"/>
    <x v="3365"/>
  </r>
  <r>
    <n v="3419"/>
    <n v="1"/>
    <x v="833"/>
    <x v="313"/>
    <s v="&lt;p&gt;errrr.......&lt;/p&gt;_x000a_&lt;p&gt;like vba?  &lt;/p&gt;_x000a_&lt;p&gt;cells(1,1).value=&quot;=now()&quot;?  or something?_x000a_&lt;/p&gt;_x000a_"/>
    <d v="2010-10-13T19:04:49"/>
    <n v="0"/>
    <x v="1"/>
    <x v="0"/>
    <b v="1"/>
    <x v="0"/>
    <n v="4"/>
    <n v="40464.740277777775"/>
    <n v="0"/>
    <n v="869"/>
    <d v="2010-10-13T00:00:00"/>
    <n v="0"/>
    <x v="3366"/>
  </r>
  <r>
    <n v="3420"/>
    <n v="1"/>
    <x v="833"/>
    <x v="531"/>
    <s v="&lt;p&gt;Thanks for your reply.  That's a great idea but I'm looking for more of a header or footer timestamp. The reason being that this may become a requirement for my dept. and I can't be sure of what other macros that other spreadsheets are using and what information will be populated in each cell.  &lt;/p&gt;_x000a_&lt;p&gt;I was wondering if it's possible to even do a timestamp in the background, as &quot;draft&quot; or &quot;confidential&quot; is commonly used._x000a_&lt;/p&gt;_x000a_"/>
    <d v="2010-10-13T19:36:58"/>
    <n v="0"/>
    <x v="2"/>
    <x v="0"/>
    <b v="1"/>
    <x v="0"/>
    <n v="4"/>
    <n v="40464.740277777775"/>
    <n v="0"/>
    <n v="869"/>
    <d v="2010-10-13T00:00:00"/>
    <n v="0"/>
    <x v="3367"/>
  </r>
  <r>
    <n v="3421"/>
    <n v="1"/>
    <x v="834"/>
    <x v="532"/>
    <s v="&lt;p&gt;I use Cell Style a lot. I've seen some people that have the cell styles already open (or locked you might say) in their ribbon.&lt;br /&gt;_x000a_For me, in order to access cell style I have to press the scroll down arrow and then access the chosen style.&lt;br /&gt;_x000a_I thought this feature was suppose to be a smart one and with time, after realizing I use it so much, it will become a fixed feature...but well, it's not.&lt;br /&gt;_x000a_Any ideas how to make fix, locked on the ribbon?&lt;br /&gt;_x000a_I have Excel 2007_x000a_&lt;/p&gt;_x000a_"/>
    <d v="2010-10-13T22:24:41"/>
    <n v="0"/>
    <x v="0"/>
    <x v="0"/>
    <b v="0"/>
    <x v="0"/>
    <n v="4"/>
    <n v="40464.933333333334"/>
    <n v="0"/>
    <n v="869"/>
    <d v="2010-10-13T00:00:00"/>
    <n v="0"/>
    <x v="3368"/>
  </r>
  <r>
    <n v="3422"/>
    <n v="1"/>
    <x v="833"/>
    <x v="313"/>
    <s v="&lt;p&gt;view &amp;gt; header/footer&lt;/p&gt;_x000a_&lt;p&gt;I've never tried to watermark a spreadsheet.  I know there's a way and I know it's rather inefficient._x000a_&lt;/p&gt;_x000a_"/>
    <d v="2010-10-13T23:57:18"/>
    <n v="0"/>
    <x v="3"/>
    <x v="0"/>
    <b v="1"/>
    <x v="0"/>
    <n v="4"/>
    <n v="40464.740277777775"/>
    <n v="0"/>
    <n v="869"/>
    <d v="2010-10-13T00:00:00"/>
    <n v="0"/>
    <x v="3369"/>
  </r>
  <r>
    <n v="3423"/>
    <n v="1"/>
    <x v="833"/>
    <x v="2"/>
    <s v="&lt;p&gt;Quick idea for Watermarks is goto the Page Layout Ribbon, Background Tab and add an Image file which will be shown as the background&lt;br /&gt;_x000a_You will need to setup a JPG with &quot;DRAFT&quot; or &quot;CONFIDENTIAL&quot; or your company logo etc whatever you want in your water mark first_x000a_&lt;/p&gt;_x000a_"/>
    <d v="2010-10-14T00:35:16"/>
    <n v="0"/>
    <x v="4"/>
    <x v="1"/>
    <b v="1"/>
    <x v="1"/>
    <n v="5"/>
    <n v="40464.740277777775"/>
    <n v="0.28421296296437504"/>
    <n v="870"/>
    <d v="2010-10-14T00:00:00"/>
    <s v="TaraK"/>
    <x v="3370"/>
  </r>
  <r>
    <n v="3424"/>
    <n v="1"/>
    <x v="833"/>
    <x v="313"/>
    <s v="&lt;p&gt;Right.  But you'd have to create a new image for that watermark thought, right?  Like you wouldn't be able to do a timestamp watermark._x000a_&lt;/p&gt;_x000a_"/>
    <d v="2010-10-14T00:47:39"/>
    <n v="0"/>
    <x v="5"/>
    <x v="0"/>
    <b v="1"/>
    <x v="0"/>
    <n v="5"/>
    <n v="40464.740277777775"/>
    <n v="0"/>
    <n v="870"/>
    <d v="2010-10-14T00:00:00"/>
    <n v="0"/>
    <x v="3371"/>
  </r>
  <r>
    <n v="3425"/>
    <n v="1"/>
    <x v="833"/>
    <x v="2"/>
    <s v="&lt;p&gt;You can do both&lt;br /&gt;_x000a_Add a &quot;Draft&quot; as a Picture to the Page Background and&lt;br /&gt;_x000a_Add a Time/Date to the Header/Footer as required._x000a_&lt;/p&gt;_x000a_"/>
    <d v="2010-10-14T01:08:53"/>
    <n v="0"/>
    <x v="6"/>
    <x v="1"/>
    <b v="1"/>
    <x v="1"/>
    <n v="5"/>
    <n v="40464.740277777775"/>
    <n v="0.30755787037196569"/>
    <n v="871"/>
    <d v="2010-10-14T00:00:00"/>
    <s v="TaraK"/>
    <x v="3372"/>
  </r>
  <r>
    <n v="3426"/>
    <n v="1"/>
    <x v="834"/>
    <x v="2"/>
    <s v="&lt;p&gt;Jackie&lt;br /&gt;_x000a_If you Right click on any of the style buttons/colors you can &quot;Add Gallery to Quick Access Toolbar&quot;&lt;br /&gt;_x000a_This will give you access to the entire Gallery with 1 click_x000a_&lt;/p&gt;_x000a_"/>
    <d v="2010-10-14T01:27:39"/>
    <n v="0"/>
    <x v="1"/>
    <x v="1"/>
    <b v="1"/>
    <x v="1"/>
    <n v="5"/>
    <n v="40464.933333333334"/>
    <n v="0.12753472221811535"/>
    <n v="872"/>
    <d v="2010-10-14T00:00:00"/>
    <s v="jackie10"/>
    <x v="3373"/>
  </r>
  <r>
    <n v="3427"/>
    <n v="1"/>
    <x v="833"/>
    <x v="313"/>
    <s v="&lt;p&gt;Food for thought:  I wonder if there is a way to use the camera tool to impose a background containing a time stamp as Tarak is looking to do.  It would seem crazy, as the background - when last I checked - is a fixed image.  Still though, I wonder if there's a way....._x000a_&lt;/p&gt;_x000a_"/>
    <d v="2010-10-14T03:08:37"/>
    <n v="0"/>
    <x v="7"/>
    <x v="0"/>
    <b v="1"/>
    <x v="0"/>
    <n v="5"/>
    <n v="40464.740277777775"/>
    <n v="0"/>
    <n v="872"/>
    <d v="2010-10-14T00:00:00"/>
    <n v="0"/>
    <x v="3374"/>
  </r>
  <r>
    <n v="3428"/>
    <n v="1"/>
    <x v="829"/>
    <x v="516"/>
    <s v="&lt;p&gt;Look at my list. Please see where I have inserted the total. I have these columns:&lt;/p&gt;_x000a_&lt;p&gt;UD 24/7 E/L ZERO         _x0009_A_x0009_17.00_x0009_50,626_x0009_53,118&lt;br /&gt;_x000a_UD 24/7 E/L BOURBON      _x0009_A_x0009_17.00_x0009_13,694_x0009_15,321&lt;br /&gt;_x000a_UD 24/7 E/L RCKSTR PURSHM_x0009_A_x0009_17.00_x0009_10,415_x0009_10,197&lt;br /&gt;_x000a_UD 24/7 E/P OIL SLICK    _x0009_A_x0009_17.00_x0009_6,763_x0009_6,986&lt;br /&gt;_x000a_UD 24/7 E/L STASH GRN/GLD_x0009_A_x0009_17.00_x0009_4,979_x0009_5,080&lt;br /&gt;_x000a_UD E/L 24/7 UNDERGROUND  _x0009_A_x0009_17.00_x0009_4,409_x0009_4,762&lt;br /&gt;_x000a_UD 24/7 E/P BINGE        _x0009_A_x0009_17.00_x0009_4,527_x0009_4,729&lt;br /&gt;_x000a_UD 24/7 E/L LUST         _x0009_A_x0009_17.00_x0009_4,144_x0009_4,265&lt;br /&gt;_x000a_UD 24/7 E/P MILDEW       _x0009_A_x0009_17.00_x0009_3,397_x0009_3,886&lt;br /&gt;_x000a_UD 24/7 E/L DEVIANT      _x0009_A_x0009_17.00_x0009_3,662_x0009_3,609&lt;br /&gt;_x000a_UD E/L 24/7 RANSOM       _x0009_A_x0009_17.00_x0009_3,621_x0009_3,512&lt;br /&gt;_x000a_UD 24/7 E/L YEYO WHTSHMMR_x0009_A_x0009_17.00_x0009_3,110_x0009_3,353&lt;br /&gt;_x000a_UD 24/7 E/L ELECTRIC     _x0009_A_x0009_17.00_x0009_3,171_x0009_3,146&lt;br /&gt;_x000a_UD 24/7 E/P CRASH        _x0009_A_x0009_17.00_x0009_2,685_x0009_3,029&lt;br /&gt;_x000a_UD 24/7 E/L GUN METAL    _x0009_A_x0009_17.00_x0009_2,971_x0009_2,798&lt;br /&gt;_x000a_UD 24/7 E/L 1999         _x0009_A_x0009_17.00_x0009_3,033_x0009_2,787&lt;br /&gt;_x000a_UD 24/7 E/L COVET        _x0009_A_x0009_17.00_x0009_2,331_x0009_2,310&lt;br /&gt;_x000a_UD 24/7 E/L LUCKY        _x0009_A_x0009_17.00_x0009_1,948_x0009_2,190&lt;br /&gt;_x000a_UD E/L 24/7 FLIPSIDE     _x0009_A_x0009_17.00_x0009_2,092_x0009_1,911&lt;br /&gt;_x000a_UD 24/7 EP ELDORADO      _x0009_A_x0009_17.00_x0009_1,753_x0009_1,761&lt;br /&gt;_x000a_UD 24/7 E/L DIME         _x0009_A_x0009_17.00_x0009_1,602_x0009_1,759&lt;br /&gt;_x000a_UD 24/7 E/L BAKED        _x0009_A_x0009_17.00_x0009_1,972_x0009_1,720&lt;br /&gt;_x000a_UD E/L 24/7 GRAFFITI     _x0009_A_x0009_17.00_x0009_1,653_x0009_1,562&lt;br /&gt;_x000a_Total Eye Pencils_x0009__x0009__x0009__x0009_143,790&lt;br /&gt;_x000a_UD PRIMER POTION NEW     _x0009_A_x0009_18.00_x0009_85,094_x0009_88,355&lt;br /&gt;_x000a_UD SIN PRIMER POTION     _x0009_A_x0009_18.00_x0009_25,954_x0009_26,844&lt;br /&gt;_x000a_UD PRIMER POTION EDEN    _x0009_A_x0009_18.00_x0009_10,623_x0009_12,078&lt;br /&gt;_x000a_UD LIP PRIMER POTION     _x0009_A_x0009_20.00_x0009_2,994_x0009_3,182&lt;br /&gt;_x000a_UD LASH PRIMER POTION    _x0009_A_x0009_20.00_x0009_1,741_x0009_2,487&lt;br /&gt;_x000a_UD PORE PERF PRIMER POTN _x0009_A_x0009_30.00_x0009_3,628_x0009_2,197&lt;br /&gt;_x000a_UD BRITE PRIMER POTION   _x0009_A_x0009_30.00_x0009_1,917_x0009_1,725&lt;br /&gt;_x000a_UD E/S TRNSFRMNG POTION  _x0009_A_x0009_18.00_x0009_584_x0009_606&lt;br /&gt;_x000a_UD XL SIN PRIMER POTION  _x0009_D_x0009_23.00_x0009_(12)_x0009_5&lt;br /&gt;_x000a_UD PRIMER POTION XL      _x0009_D_x0009_22.00_x0009_0_x0009_0&lt;br /&gt;_x000a_UD PRIMER POTION OLD     _x0009_D_x0009_17.00_x0009_(2)_x0009_(51)&lt;br /&gt;_x000a_Total Potion_x0009__x0009__x0009__x0009_137,428&lt;br /&gt;_x000a_I have total Eye pencil and total Potion: The total Eye Pencil is 143,790 and total potion is 137,428. I can't copy the formula for Eye pencil to cell which has 137428, can I? Because Each time I sum different batch of cells. The batches are not equal.&lt;br /&gt;_x000a_ I tried subtotal, it seems to me that this formula is not working for this purpose. I am just wondering if heading is coming to work in subTotal formula,&lt;br /&gt;_x000a_I need to think and try what you'r suggesting. However I am showing the scenario to you&lt;br /&gt;_x000a_ Thank you so very much.&lt;br /&gt;_x000a_Guity_x000a_&lt;/p&gt;_x000a_"/>
    <d v="2010-10-14T04:16:00"/>
    <n v="0"/>
    <x v="4"/>
    <x v="0"/>
    <b v="1"/>
    <x v="0"/>
    <n v="5"/>
    <n v="40463.851388888892"/>
    <n v="0"/>
    <n v="872"/>
    <d v="2010-10-14T00:00:00"/>
    <n v="0"/>
    <x v="3375"/>
  </r>
  <r>
    <n v="3429"/>
    <n v="1"/>
    <x v="829"/>
    <x v="2"/>
    <s v="&lt;p&gt;Guity&lt;/p&gt;_x000a_&lt;p&gt;It is not clear from the above why/what you are summing to get 143,970&lt;br /&gt;_x000a_I can see that it is all the values in the right hand column above the total, but there is nothing in any of the other columns to tell me why they are all grouped the same&lt;br /&gt;_x000a_eg: the numbers that add to 143,970 all have a A and a 17 in 2 columns, but there is an A below that and a 17 at the bottom as well&lt;/p&gt;_x000a_&lt;p&gt;Does your data have 8 columns ?&lt;/p&gt;_x000a_&lt;p&gt;Can you copy that page out and post it somewhere for us to see&lt;br /&gt;_x000a_Please put column labels on to of each column&lt;/p&gt;_x000a_&lt;p&gt;Can you try and explain what logic links all the numbers in your subtotals because it isn't clear from the data which are Pencils and which are Potions_x000a_&lt;/p&gt;_x000a_"/>
    <d v="2010-10-14T05:20:27"/>
    <n v="0"/>
    <x v="5"/>
    <x v="1"/>
    <b v="1"/>
    <x v="1"/>
    <n v="5"/>
    <n v="40463.851388888892"/>
    <n v="1.3711458333273185"/>
    <n v="873"/>
    <d v="2010-10-14T00:00:00"/>
    <s v="Guity Niamanesh"/>
    <x v="3376"/>
  </r>
  <r>
    <n v="3430"/>
    <n v="1"/>
    <x v="835"/>
    <x v="533"/>
    <s v="&lt;p&gt;Anyone know how to do this??&lt;/p&gt;_x000a_&lt;p&gt;Thanks!!_x000a_&lt;/p&gt;_x000a_"/>
    <d v="2010-10-14T11:19:15"/>
    <n v="0"/>
    <x v="0"/>
    <x v="0"/>
    <b v="0"/>
    <x v="0"/>
    <n v="5"/>
    <n v="40465.47152777778"/>
    <n v="0"/>
    <n v="873"/>
    <d v="2010-10-14T00:00:00"/>
    <n v="0"/>
    <x v="3377"/>
  </r>
  <r>
    <n v="3431"/>
    <n v="1"/>
    <x v="835"/>
    <x v="2"/>
    <s v="&lt;p&gt;Neb&lt;br /&gt;_x000a_So if you have 6 bars and 1 data point is zero you only want to have 5 bars ?&lt;br /&gt;_x000a_So you don't want a gap&lt;br /&gt;_x000a_Is that correct?_x000a_&lt;/p&gt;_x000a_"/>
    <d v="2010-10-14T12:09:58"/>
    <n v="0"/>
    <x v="1"/>
    <x v="1"/>
    <b v="1"/>
    <x v="1"/>
    <n v="5"/>
    <n v="40465.47152777778"/>
    <n v="3.5393518519413192E-2"/>
    <n v="874"/>
    <d v="2010-10-14T00:00:00"/>
    <s v="neb"/>
    <x v="3378"/>
  </r>
  <r>
    <n v="3432"/>
    <n v="1"/>
    <x v="835"/>
    <x v="533"/>
    <s v="&lt;p&gt;Yes! That's correct._x000a_&lt;/p&gt;_x000a_"/>
    <d v="2010-10-14T12:25:07"/>
    <n v="0"/>
    <x v="2"/>
    <x v="0"/>
    <b v="1"/>
    <x v="0"/>
    <n v="5"/>
    <n v="40465.47152777778"/>
    <n v="0"/>
    <n v="874"/>
    <d v="2010-10-14T00:00:00"/>
    <n v="0"/>
    <x v="3379"/>
  </r>
  <r>
    <n v="3433"/>
    <n v="1"/>
    <x v="829"/>
    <x v="313"/>
    <s v="&lt;p&gt;Guity, &lt;/p&gt;_x000a_&lt;p&gt;You might need a key.  &lt;/p&gt;_x000a_&lt;p&gt;So, where you have:  &lt;/p&gt;_x000a_&lt;p&gt;UD 24/7 E/L 1999          A 17.00 3,033 2,787&lt;br /&gt;_x000a_UD 24/7 E/L COVET         A 17.00 2,331 2,310&lt;br /&gt;_x000a_UD 24/7 E/L LUCKY         A 17.00 1,948 2,190&lt;br /&gt;_x000a_UD E/L 24/7 FLIPSIDE      A 17.00 2,092 1,911&lt;br /&gt;_x000a_UD 24/7 EP ELDORADO       A 17.00 1,753 1,761&lt;br /&gt;_x000a_UD 24/7 E/L DIME          A 17.00 1,602 1,759&lt;br /&gt;_x000a_UD 24/7 E/L BAKED         A 17.00 1,972 1,720&lt;br /&gt;_x000a_UD E/L 24/7 GRAFFITI      A 17.00 1,653 1,562&lt;br /&gt;_x000a_Total Eye Pencils 143,790&lt;br /&gt;_x000a_UD E/S TRNSFRMNG POTION   A 18.00 584 606&lt;br /&gt;_x000a_UD XL SIN PRIMER POTION   D 23.00 (12) 5&lt;br /&gt;_x000a_UD PRIMER POTION XL       D 22.00 0 0&lt;br /&gt;_x000a_UD PRIMER POTION OLD      D 17.00 (2) (51)&lt;br /&gt;_x000a_Total Potion 137,428&lt;/p&gt;_x000a_&lt;p&gt;You may need to add a column say....before UD so the data looks like this:&lt;br /&gt;_x000a_UD  Eye Pencils E/L 24/7 GRAFFITI      A 17.00 1,653 1,562&lt;br /&gt;_x000a_UD Potions PRIMER POTION OLD      D 17.00 (2) (51)&lt;/p&gt;_x000a_&lt;p&gt;Then you can use =sumif(B:B,&quot;eye potion&quot;,E:E) to return 137428.  &lt;/p&gt;_x000a_&lt;p&gt;Or put them in a pivot and group the products manually..._x000a_&lt;/p&gt;_x000a_"/>
    <d v="2010-10-14T12:39:45"/>
    <n v="0"/>
    <x v="6"/>
    <x v="0"/>
    <b v="1"/>
    <x v="0"/>
    <n v="5"/>
    <n v="40463.851388888892"/>
    <n v="0"/>
    <n v="874"/>
    <d v="2010-10-14T00:00:00"/>
    <n v="0"/>
    <x v="3380"/>
  </r>
  <r>
    <n v="3434"/>
    <n v="1"/>
    <x v="836"/>
    <x v="486"/>
    <s v="&lt;p&gt;I have number of files with OLAP Pivots in SharePoint Document Library. All I am required to do is to refresh these files on a weekly basis and save them at the same location. However, this whole process is very very time consuming partially due to size of the files and partially due to poor performance of SharePoint 2007. I am looking for programs/scrips which will help me: 1. Check Out the file&amp;gt;&amp;gt; 2. Refresh the File&amp;gt;&amp;gt; 3. Save the File in the Doc Library&amp;gt; 4. Check In the file. &lt;/p&gt;_x000a_&lt;p&gt;I have tried Workbooks.CanCheckOut and Workbooks.CheckOut classes in Excel but they do not actually check the file out but rather prompts me to check the file out manually in the security notification area (Excel 2007). &lt;/p&gt;_x000a_&lt;p&gt;Any ideas on to how to automate my work?_x000a_&lt;/p&gt;_x000a_"/>
    <d v="2010-10-14T12:58:48"/>
    <n v="0"/>
    <x v="0"/>
    <x v="0"/>
    <b v="0"/>
    <x v="0"/>
    <n v="5"/>
    <n v="40465.540277777778"/>
    <n v="0"/>
    <n v="874"/>
    <d v="2010-10-14T00:00:00"/>
    <n v="0"/>
    <x v="3381"/>
  </r>
  <r>
    <n v="3435"/>
    <n v="1"/>
    <x v="835"/>
    <x v="2"/>
    <s v="&lt;p&gt;Have you tried manually hiding the rows with the zero data?&lt;/p&gt;_x000a_&lt;p&gt;As well as hiding you can also Group Rows to hide them,&lt;br /&gt;_x000a_Select the Row with the zero data and Alt Shift Right Arrow&lt;br /&gt;_x000a_Once the row is grouped&lt;br /&gt;_x000a_Click on the - on the left margin to hide the row&lt;br /&gt;_x000a_Click on the + to unhide the row&lt;br /&gt;_x000a_Alt Shift Left Arrow to remove the group&lt;br /&gt;_x000a_This way you have a visual clue that there are hidden rows_x000a_&lt;/p&gt;_x000a_"/>
    <d v="2010-10-14T13:14:28"/>
    <n v="0"/>
    <x v="3"/>
    <x v="1"/>
    <b v="1"/>
    <x v="1"/>
    <n v="5"/>
    <n v="40465.47152777778"/>
    <n v="8.0185185186564922E-2"/>
    <n v="875"/>
    <d v="2010-10-14T00:00:00"/>
    <s v="neb"/>
    <x v="3382"/>
  </r>
  <r>
    <n v="3436"/>
    <n v="1"/>
    <x v="836"/>
    <x v="2"/>
    <s v="&lt;p&gt;Have you tried recording a macro?_x000a_&lt;/p&gt;_x000a_"/>
    <d v="2010-10-14T13:16:52"/>
    <n v="0"/>
    <x v="1"/>
    <x v="1"/>
    <b v="1"/>
    <x v="1"/>
    <n v="5"/>
    <n v="40465.540277777778"/>
    <n v="1.3101851851388346E-2"/>
    <n v="876"/>
    <d v="2010-10-14T00:00:00"/>
    <s v="akashbest@gmail.com"/>
    <x v="3383"/>
  </r>
  <r>
    <n v="3437"/>
    <n v="1"/>
    <x v="836"/>
    <x v="313"/>
    <s v="&lt;p&gt;Good luck with that.  &lt;/p&gt;_x000a_&lt;p&gt; I've literally wasted hours trying to get sharepoint to do very simple things.  It should be deleted, obsoleted, and those that use it should be given a special place in heaven. It is a bastardization.  &lt;/p&gt;_x000a_&lt;p&gt;Email me privately if you want  my real opinion.  &lt;/p&gt;_x000a_&lt;p&gt;:)&lt;/p&gt;_x000a_&lt;p&gt;what version of sharepoint?_x000a_&lt;/p&gt;_x000a_"/>
    <d v="2010-10-14T13:19:59"/>
    <n v="0"/>
    <x v="2"/>
    <x v="0"/>
    <b v="1"/>
    <x v="0"/>
    <n v="5"/>
    <n v="40465.540277777778"/>
    <n v="0"/>
    <n v="876"/>
    <d v="2010-10-14T00:00:00"/>
    <n v="0"/>
    <x v="3384"/>
  </r>
  <r>
    <n v="3438"/>
    <n v="1"/>
    <x v="835"/>
    <x v="533"/>
    <s v="&lt;p&gt;Hi Hui&lt;/p&gt;_x000a_&lt;p&gt;I am trying to avoid doing that as I have a full sheet of columns and the data changes monthly - something that was zero this month may be populated next month etc etc - the data is organised like this:&lt;/p&gt;_x000a_&lt;p&gt;KB ZZ DD QR&lt;br /&gt;_x000a_12 0  33 44  .... etc etc across an entire sheet of columns, 7 x sheets of this.&lt;/p&gt;_x000a_&lt;p&gt;So manually hiding columns is not an option really!_x000a_&lt;/p&gt;_x000a_"/>
    <d v="2010-10-14T13:20:50"/>
    <n v="0"/>
    <x v="4"/>
    <x v="0"/>
    <b v="1"/>
    <x v="0"/>
    <n v="5"/>
    <n v="40465.47152777778"/>
    <n v="0"/>
    <n v="876"/>
    <d v="2010-10-14T00:00:00"/>
    <n v="0"/>
    <x v="3385"/>
  </r>
  <r>
    <n v="3439"/>
    <n v="1"/>
    <x v="835"/>
    <x v="2"/>
    <s v="&lt;p&gt;Have you tried Grouping Columns as mentioned above ?&lt;/p&gt;_x000a_&lt;p&gt;Is automatically hiding Columns an option ?&lt;/p&gt;_x000a_&lt;p&gt;can you post your data somewhere ?_x000a_&lt;/p&gt;_x000a_"/>
    <d v="2010-10-14T13:26:58"/>
    <n v="0"/>
    <x v="5"/>
    <x v="1"/>
    <b v="1"/>
    <x v="1"/>
    <n v="5"/>
    <n v="40465.47152777778"/>
    <n v="8.8865740741312038E-2"/>
    <n v="877"/>
    <d v="2010-10-14T00:00:00"/>
    <s v="neb"/>
    <x v="3386"/>
  </r>
  <r>
    <n v="3440"/>
    <n v="1"/>
    <x v="835"/>
    <x v="533"/>
    <s v="&lt;p&gt;How do you automatically hide columns? If there is some way that a column automatically hides when there is only zeros / blanks that could work.&lt;/p&gt;_x000a_&lt;p&gt;Where/how could I post my data? Can you post data on this site?&lt;/p&gt;_x000a_&lt;p&gt;Thanks_x000a_&lt;/p&gt;_x000a_"/>
    <d v="2010-10-14T13:39:56"/>
    <n v="0"/>
    <x v="6"/>
    <x v="0"/>
    <b v="1"/>
    <x v="0"/>
    <n v="5"/>
    <n v="40465.47152777778"/>
    <n v="0"/>
    <n v="877"/>
    <d v="2010-10-14T00:00:00"/>
    <n v="0"/>
    <x v="3387"/>
  </r>
  <r>
    <n v="3441"/>
    <n v="1"/>
    <x v="835"/>
    <x v="2"/>
    <s v="&lt;p&gt;Neb&lt;br /&gt;_x000a_I have posted below 2 macros&lt;br /&gt;_x000a_They need to be pasted into a Code Module in VBA&lt;/p&gt;_x000a_&lt;p&gt;The Names are self explanatory&lt;/p&gt;_x000a_&lt;p&gt;To use assign each to a shape or button on your worksheet or you can run them manually&lt;/p&gt;_x000a_&lt;p&gt;&lt;strong&gt;Important:&lt;/strong&gt;&lt;br /&gt;_x000a_Select a cell in a left hand cell of a row which contains your data&lt;br /&gt;_x000a_eg: in your case 12 0 33 44 .... select cell 12 and run the Hide_Cols macro&lt;/p&gt;_x000a_&lt;pre&gt;&lt;code&gt;Sub Hide_Cols()_x000a__x000a_Dim c As Range_x000a__x000a_Range(ActiveCell, Selection.End(xlToRight)).Select_x000a_For Each c In Selection_x000a_  If c.Value = 0 Or c.Value = &amp;quot;&amp;quot; Then c.EntireColumn.Hidden = True_x000a_Next_x000a__x000a_End Sub&lt;/code&gt;&lt;/pre&gt;_x000a_&lt;p&gt;The Unhide_All_Cols macros does just that&lt;/p&gt;_x000a_&lt;pre&gt;&lt;code&gt;Sub Unhide_All_Cols()_x000a__x000a_    Columns(&amp;quot;A:A&amp;quot;).Select_x000a_    Range(Selection, Selection.End(xlToRight)).Select_x000a_    Selection.EntireColumn.Hidden = False_x000a_    Range(&amp;quot;A1&amp;quot;).Select_x000a__x000a_End Sub&lt;/code&gt;&lt;/pre&gt;_x000a_&lt;p&gt;You can't post files here on Chandoo.org but have a read of&lt;br /&gt;_x000a_http://chandoo.org/forums/topic/posting-a-sample-workbook&lt;br /&gt;_x000a_for some ideas_x000a_&lt;/p&gt;_x000a_"/>
    <d v="2010-10-14T13:59:46"/>
    <n v="0"/>
    <x v="7"/>
    <x v="1"/>
    <b v="1"/>
    <x v="1"/>
    <n v="5"/>
    <n v="40465.47152777778"/>
    <n v="0.11164351851766696"/>
    <n v="878"/>
    <d v="2010-10-14T00:00:00"/>
    <s v="neb"/>
    <x v="3388"/>
  </r>
  <r>
    <n v="3442"/>
    <n v="1"/>
    <x v="835"/>
    <x v="533"/>
    <s v="&lt;p&gt;Thanks a bunch Hui - your macro works!&lt;/p&gt;_x000a_&lt;p&gt;Cheers&lt;/p&gt;_x000a_&lt;p&gt;Neb_x000a_&lt;/p&gt;_x000a_"/>
    <d v="2010-10-14T14:34:01"/>
    <n v="0"/>
    <x v="8"/>
    <x v="0"/>
    <b v="1"/>
    <x v="0"/>
    <n v="5"/>
    <n v="40465.47152777778"/>
    <n v="0"/>
    <n v="878"/>
    <d v="2010-10-14T00:00:00"/>
    <n v="0"/>
    <x v="3389"/>
  </r>
  <r>
    <n v="3443"/>
    <n v="1"/>
    <x v="836"/>
    <x v="486"/>
    <s v="&lt;p&gt;@Hui: I have not tried recording but I believe 2007 recorder is not as good as 2003, but I will surely give it a try.&lt;/p&gt;_x000a_&lt;p&gt;@Dan: Funny. Well this is something because of which even I have been scratching my head for months. I am using SharePoint 2007 and someone just told me its possible with .Net using SharePoint Services. I dont know much about SharePoing services or .net. So I was trying my luck looking for simpler way.&lt;/p&gt;_x000a_&lt;p&gt;@ Chandoo: I didnt get any email alters for the above 2 posts. Is this how it is or have I missed something? (Thanks for your special consideration as this my first post)_x000a_&lt;/p&gt;_x000a_"/>
    <d v="2010-10-14T16:24:40"/>
    <n v="0"/>
    <x v="3"/>
    <x v="0"/>
    <b v="1"/>
    <x v="0"/>
    <n v="5"/>
    <n v="40465.540277777778"/>
    <n v="0"/>
    <n v="878"/>
    <d v="2010-10-14T00:00:00"/>
    <n v="0"/>
    <x v="3390"/>
  </r>
  <r>
    <n v="3444"/>
    <n v="1"/>
    <x v="833"/>
    <x v="531"/>
    <s v="&lt;p&gt;Thanks, I think I'm going to try it with vba.  I'm not sure if I could use a watermark and have it be the default setting for every new spreadsheet._x000a_&lt;/p&gt;_x000a_"/>
    <d v="2010-10-14T20:11:31"/>
    <n v="0"/>
    <x v="8"/>
    <x v="0"/>
    <b v="1"/>
    <x v="0"/>
    <n v="5"/>
    <n v="40464.740277777775"/>
    <n v="0"/>
    <n v="878"/>
    <d v="2010-10-14T00:00:00"/>
    <n v="0"/>
    <x v="3391"/>
  </r>
  <r>
    <n v="3445"/>
    <n v="1"/>
    <x v="837"/>
    <x v="534"/>
    <s v="&lt;p&gt;I want to know if there is any way to set a formula to change the cell color; for example I've entered Date &amp;amp; Time in a particular cell and I work on that sheet everyday. Now what I want is if I change the date to 31 of any month the cell color should change to red. Is there any way???_x000a_&lt;/p&gt;_x000a_"/>
    <d v="2010-10-14T23:36:57"/>
    <n v="0"/>
    <x v="0"/>
    <x v="0"/>
    <b v="0"/>
    <x v="0"/>
    <n v="5"/>
    <n v="40465.98333333333"/>
    <n v="0"/>
    <n v="878"/>
    <d v="2010-10-14T00:00:00"/>
    <n v="0"/>
    <x v="3392"/>
  </r>
  <r>
    <n v="3446"/>
    <n v="1"/>
    <x v="837"/>
    <x v="2"/>
    <s v="&lt;p&gt;Molly&lt;br /&gt;_x000a_Have you tried Conditional Formatting&lt;br /&gt;_x000a_If you have a Range of Dates for your months lets say C3:N3&lt;br /&gt;_x000a_Select the Range&lt;br /&gt;_x000a_add a Conditional Format, use a Formula&lt;br /&gt;_x000a_=DAY(C3)=31&lt;br /&gt;_x000a_Set the format style (Red)&lt;br /&gt;_x000a_apply_x000a_&lt;/p&gt;_x000a_"/>
    <d v="2010-10-14T23:41:00"/>
    <n v="0"/>
    <x v="1"/>
    <x v="1"/>
    <b v="1"/>
    <x v="1"/>
    <n v="5"/>
    <n v="40465.98333333333"/>
    <n v="3.4722222262644209E-3"/>
    <n v="879"/>
    <d v="2010-10-14T00:00:00"/>
    <s v="Molly"/>
    <x v="3393"/>
  </r>
  <r>
    <n v="3447"/>
    <n v="1"/>
    <x v="815"/>
    <x v="2"/>
    <s v="&lt;p&gt;Mr Hiboy&lt;br /&gt;_x000a_Have you had a read through: http://chandoo.org/wp/2010/09/21/project-valuation-model-in-excel/&lt;br /&gt;_x000a_A lot of the techniques discussed there are just as relevent to your task&lt;/p&gt;_x000a_&lt;p&gt;Who does you Budgets now, ask them to walk you through the process.&lt;br /&gt;_x000a_Start by replicating a manual or existing system&lt;/p&gt;_x000a_&lt;p&gt;Discuss with various area/project managers as you get to each area and get there input and buy-in_x000a_&lt;/p&gt;_x000a_"/>
    <d v="2010-10-15T01:34:40"/>
    <n v="0"/>
    <x v="1"/>
    <x v="1"/>
    <b v="1"/>
    <x v="1"/>
    <n v="6"/>
    <n v="40458.675000000003"/>
    <n v="7.3907407407386927"/>
    <n v="880"/>
    <d v="2010-10-15T00:00:00"/>
    <s v="mr_hiboy"/>
    <x v="3394"/>
  </r>
  <r>
    <n v="3448"/>
    <n v="1"/>
    <x v="829"/>
    <x v="516"/>
    <s v="&lt;p&gt;Hui,&lt;br /&gt;_x000a_Where can I copy it? Since If I copy in this text box, it comes very confusing and also there are information from a company, If I expose it to public, I might be in trouble. However, I can send it to you individually. Please advise me. You are awesome....&lt;br /&gt;_x000a_Guity_x000a_&lt;/p&gt;_x000a_"/>
    <d v="2010-10-15T03:18:05"/>
    <n v="0"/>
    <x v="7"/>
    <x v="0"/>
    <b v="1"/>
    <x v="0"/>
    <n v="6"/>
    <n v="40463.851388888892"/>
    <n v="0"/>
    <n v="880"/>
    <d v="2010-10-15T00:00:00"/>
    <n v="0"/>
    <x v="3395"/>
  </r>
  <r>
    <n v="3450"/>
    <n v="1"/>
    <x v="838"/>
    <x v="535"/>
    <s v="&lt;p&gt;Hello guys,&lt;/p&gt;_x000a_&lt;p&gt;I have got an excel file in that sum function is not working, even if I copy the numbers to a new file the same thing happens, but if I input new numbers then sum function is working Can anyone tell me the issue?_x000a_&lt;/p&gt;_x000a_"/>
    <d v="2010-10-15T09:40:28"/>
    <n v="0"/>
    <x v="0"/>
    <x v="0"/>
    <b v="0"/>
    <x v="0"/>
    <n v="6"/>
    <n v="40466.402777777781"/>
    <n v="0"/>
    <n v="880"/>
    <d v="2010-10-15T00:00:00"/>
    <n v="0"/>
    <x v="3396"/>
  </r>
  <r>
    <n v="3451"/>
    <n v="1"/>
    <x v="838"/>
    <x v="158"/>
    <s v="&lt;p&gt;Hi,&lt;/p&gt;_x000a_&lt;p&gt;Please could you explain what you mean by &quot;not working&quot;. ie does it come up with the wrong answer or just stay as the formula being displayed etc?_x000a_&lt;/p&gt;_x000a_"/>
    <d v="2010-10-15T11:12:38"/>
    <n v="0"/>
    <x v="1"/>
    <x v="0"/>
    <b v="1"/>
    <x v="0"/>
    <n v="6"/>
    <n v="40466.402777777781"/>
    <n v="0"/>
    <n v="880"/>
    <d v="2010-10-15T00:00:00"/>
    <n v="0"/>
    <x v="3397"/>
  </r>
  <r>
    <n v="3452"/>
    <n v="1"/>
    <x v="838"/>
    <x v="2"/>
    <s v="&lt;p&gt;Sam&lt;/p&gt;_x000a_&lt;p&gt;Sounds like a few things to check&lt;/p&gt;_x000a_&lt;p&gt;1. Make sure there are no hidden Rows/Columns in your data area&lt;/p&gt;_x000a_&lt;p&gt;2. Check that all the numbers are actually numbers and not text. Often numbers or tables copied off the web or even copied and pasted from Access are Text not numbers. Easiest way to fix is to paste a number 1 some where and copy it. Then paste special and Multiply as values&lt;/p&gt;_x000a_&lt;p&gt;3. Make sure calculation is turned to Automatic&lt;/p&gt;_x000a_&lt;p&gt;Let us know how you go with the above_x000a_&lt;/p&gt;_x000a_"/>
    <d v="2010-10-15T14:45:10"/>
    <n v="0"/>
    <x v="2"/>
    <x v="1"/>
    <b v="1"/>
    <x v="1"/>
    <n v="6"/>
    <n v="40466.402777777781"/>
    <n v="0.21192129629343981"/>
    <n v="881"/>
    <d v="2010-10-15T00:00:00"/>
    <s v="Sam Thomas"/>
    <x v="3398"/>
  </r>
  <r>
    <n v="3453"/>
    <n v="1"/>
    <x v="839"/>
    <x v="536"/>
    <s v="&lt;p&gt;I am having a difficult time trying to come up a way to hide &quot;blank&quot; rows. I don't want to use the auto-filter. I just want it to be an automatic feature. Any input would be appreciated!&lt;/p&gt;_x000a_&lt;p&gt;(Bear with me, I have learned a lot from this website!)&lt;/p&gt;_x000a_&lt;p&gt;http://cid-5a3aa6ce1dced7d9.office.live.com/view.aspx/Public/N222222%20COMPONENT%20SHEET.xlsx_x000a_&lt;/p&gt;_x000a_"/>
    <d v="2010-10-15T23:05:09"/>
    <n v="0"/>
    <x v="0"/>
    <x v="0"/>
    <b v="0"/>
    <x v="0"/>
    <n v="6"/>
    <n v="40466.961805555555"/>
    <n v="0"/>
    <n v="881"/>
    <d v="2010-10-15T00:00:00"/>
    <n v="0"/>
    <x v="3399"/>
  </r>
  <r>
    <n v="3454"/>
    <n v="1"/>
    <x v="839"/>
    <x v="2"/>
    <s v="&lt;p&gt;I have assumed you want to hide rows on the Items Due page of your spreadsheet&lt;br /&gt;_x000a_and that you want to do it when Column B is blank&lt;/p&gt;_x000a_&lt;p&gt;You should note that your formula is actually putting a Space &quot; &quot; in Column B it isn't blank but thats ok&lt;/p&gt;_x000a_&lt;p&gt;2 ideas:&lt;/p&gt;_x000a_&lt;p&gt;Have you tried grouping Rows&lt;/p&gt;_x000a_&lt;p&gt;Select the Row with the zero data and Alt Shift Right Arrow&lt;br /&gt;_x000a_Once the row is grouped&lt;br /&gt;_x000a_Click on the - on the left margin to hide the row&lt;br /&gt;_x000a_Click on the + to unhide the row&lt;br /&gt;_x000a_Alt Shift Left Arrow to remove the group&lt;br /&gt;_x000a_This way you have a visual clue that there are hidden rows &lt;/p&gt;_x000a_&lt;p&gt;otherwise the following macro will do the job for you&lt;/p&gt;_x000a_&lt;p&gt;Copy and paste the code to the Code Page for the Items Due page in VBA&lt;br /&gt;_x000a_You can run it manually or put a button or shape on your page and link it to that&lt;/p&gt;_x000a_&lt;pre&gt;&lt;code&gt;Sub Hide_Rows()_x000a__x000a_Dim c As Range_x000a_Range(&amp;quot;B6&amp;quot;).Select_x000a_Range(Selection, Selection.End(xlDown)).Select_x000a_For Each c In Selection_x000a_  If c.Value = &amp;quot; &amp;quot; or c.Value = &amp;quot;&amp;quot; Then c.EntireRow.Hidden = True_x000a_Next_x000a__x000a_End Sub&lt;/code&gt;&lt;/pre&gt;_x000a_&lt;p&gt;The following complementary macro is self explanatory&lt;/p&gt;_x000a_&lt;pre&gt;&lt;code&gt;Sub Unhide_All_Rows()_x000a__x000a_Range(&amp;quot;B6&amp;quot;).Select_x000a_Range(Selection, Selection.End(xlDown)).Select_x000a__x000a_Selection.EntireRow.Hidden = False_x000a_Range(&amp;quot;A1&amp;quot;).Select_x000a__x000a_End Sub&lt;/code&gt;&lt;/pre&gt;_x000a_"/>
    <d v="2010-10-16T01:50:21"/>
    <n v="0"/>
    <x v="1"/>
    <x v="1"/>
    <b v="1"/>
    <x v="1"/>
    <n v="7"/>
    <n v="40466.961805555555"/>
    <n v="0.11482638888992369"/>
    <n v="882"/>
    <d v="2010-10-16T00:00:00"/>
    <s v="bell407mech"/>
    <x v="3400"/>
  </r>
  <r>
    <n v="3455"/>
    <n v="1"/>
    <x v="840"/>
    <x v="537"/>
    <s v="&lt;p&gt;Quite simply, I would like to sort and filter names and dates (in specified colors given the specified dates).&lt;/p&gt;_x000a_&lt;p&gt;What has taken me four days to figure out will likely take someone in this forum seconds.&lt;br /&gt;_x000a_I am very new to all of this, and I come modestly, respectfully, and appreciative for any help.&lt;br /&gt;_x000a_I have a few questions, but they are all connected, and with a few short answers I can have my entire sheet functioning beautifully.&lt;/p&gt;_x000a_&lt;p&gt; Conditional formatting is the most simple way to do this.  However, I have a =ColorFunction sub that conditional formatting would interfere with (because it is my understanding the “=ColorFunction” does not recognize colors highlighted conditionally (or with private subs either).  For this reason, I have thrown together an alternative sub macro that creates the same result that my colorfunction formula could recognize.&lt;/p&gt;_x000a_&lt;p&gt;[code]Sub Highlight_Date_Today_Red()&lt;br /&gt;_x000a_'searches finds and highlights today date in range in a specified color without the use of standard conditional formatting&lt;br /&gt;_x000a_' Highlight_Date_Today_Red Macro&lt;/p&gt;_x000a_&lt;p&gt;Range(&quot;E4:E1000&quot;).Select&lt;br /&gt;_x000a_    Application.FindFormat.Clear&lt;br /&gt;_x000a_     'On Error Resume Next&lt;br /&gt;_x000a_Cells.Find(What:=DateValue(Today), After:=ActiveCell, LookIn:=xlFormulas, _&lt;br /&gt;_x000a_LookAt:=xlPart, SearchOrder:=xlByRows, SearchDirection:=xlNext, _&lt;br /&gt;_x000a_MatchCase:=False).Activate&lt;/p&gt;_x000a_&lt;p&gt;        With Selection.Interior&lt;br /&gt;_x000a_        .Pattern = xlSolid&lt;br /&gt;_x000a_        .PatternColorIndex = xlAutomatic&lt;br /&gt;_x000a_        .Color = 255&lt;br /&gt;_x000a_        .TintAndShade = 0&lt;br /&gt;_x000a_        .PatternTintAndShade = 0&lt;br /&gt;_x000a_    End With&lt;br /&gt;_x000a_End Sub[/code]&lt;/p&gt;_x000a_&lt;p&gt;It worked but it only highlighted one cell.  Sad for me, and yes it is okay to laugh at my code (but at least give me credit for attempting this Frankenstein monstrosity) Lol&lt;/p&gt;_x000a_&lt;p&gt;Here are my four questions:&lt;/p&gt;_x000a_&lt;p&gt;How do I get it to search and highlight the current date today throughout the entire column accordingly?&lt;/p&gt;_x000a_&lt;p&gt;As for multiple values, how would I get it to highlight yesterday’s date in another the color the same way accordingly?&lt;/p&gt;_x000a_&lt;p&gt;Next, how would I write this same code with something along the lines of:&lt;/p&gt;_x000a_&lt;p&gt;[code]If Range(“H4”) contains “/”, then highlight cell (“E4”) in this color?[/code]&lt;/p&gt;_x000a_&lt;p&gt;Finally,&lt;/p&gt;_x000a_&lt;p&gt;[code]If Range(“H4”) contains no fill color, then highlight cell (“E4”) in this color?[/code]&lt;/p&gt;_x000a_&lt;p&gt;Any help on this would be super extremely appreciated you have no idea.  I tried so many variations from so many forums for so long that it’s time I sought help from someone.  Anyone who can help me this will have a speedy response from me guaranteed.  I will be monitoring any responses round the clock.  Thanks in advance.&lt;/p&gt;_x000a_&lt;p&gt;Quick note:  I did make sure the dates I attempted to find and highlight were formatted as “date cells” and not “text cells”._x000a_&lt;/p&gt;_x000a_"/>
    <d v="2010-10-16T02:07:50"/>
    <n v="0"/>
    <x v="0"/>
    <x v="0"/>
    <b v="0"/>
    <x v="0"/>
    <n v="7"/>
    <n v="40467.088194444441"/>
    <n v="0"/>
    <n v="882"/>
    <d v="2010-10-16T00:00:00"/>
    <n v="0"/>
    <x v="3401"/>
  </r>
  <r>
    <n v="3456"/>
    <n v="1"/>
    <x v="840"/>
    <x v="2"/>
    <s v="&lt;p&gt;Indi Visual&lt;/p&gt;_x000a_&lt;p&gt;Firstly, &lt;strong&gt;Well done &lt;/strong&gt;at having a go at using VBA to solve the problem&lt;br /&gt;_x000a_There is no need to worry about people laughing at your code here.&lt;br /&gt;_x000a_This forum is for people to ask and learn.&lt;br /&gt;_x000a_I think I can say on behalf of Chandoo that derogatory posts will be simply deleted.&lt;/p&gt;_x000a_&lt;p&gt;I would do all of what your attempting with Conditional Formatting (CF)&lt;/p&gt;_x000a_&lt;p&gt;First, select the area and remove any conditional formatting&lt;/p&gt;_x000a_&lt;p&gt;Select yours rows and I have assumed your dates are in Column B but adjust the formulas if there not&lt;/p&gt;_x000a_&lt;p&gt;For Today Date use&lt;br /&gt;_x000a_CF: =$B3=TODAY() and set a format&lt;/p&gt;_x000a_&lt;p&gt;For Yesterdays Date use&lt;br /&gt;_x000a_=$B3=TODAY()-1 and set a format&lt;/p&gt;_x000a_&lt;p&gt;Next select your Cells in Column E&lt;br /&gt;_x000a_add a CF you should see that CF already recognises that some cells will have formulas from your rows&lt;br /&gt;_x000a_Add a Formula &lt;/p&gt;_x000a_&lt;p&gt;For contains a /&lt;br /&gt;_x000a_CF: =FIND(&quot;/&quot;,H16) and set a format&lt;/p&gt;_x000a_&lt;p&gt;For contains a /&lt;br /&gt;_x000a_CF: =H3=&quot;&quot;   and set a format_x000a_&lt;/p&gt;_x000a_"/>
    <d v="2010-10-16T03:20:11"/>
    <n v="0"/>
    <x v="1"/>
    <x v="1"/>
    <b v="1"/>
    <x v="1"/>
    <n v="7"/>
    <n v="40467.088194444441"/>
    <n v="5.0821759265090805E-2"/>
    <n v="883"/>
    <d v="2010-10-16T00:00:00"/>
    <s v="indi visual"/>
    <x v="3402"/>
  </r>
  <r>
    <n v="3457"/>
    <n v="1"/>
    <x v="839"/>
    <x v="536"/>
    <s v="&lt;p&gt;WOW! I can't believe you had it all figured out in matter of minutes! I had been working on this for four weeks!!&lt;/p&gt;_x000a_&lt;p&gt;LOL! Thanks again!_x000a_&lt;/p&gt;_x000a_"/>
    <d v="2010-10-16T04:02:28"/>
    <n v="0"/>
    <x v="2"/>
    <x v="0"/>
    <b v="1"/>
    <x v="0"/>
    <n v="7"/>
    <n v="40466.961805555555"/>
    <n v="0"/>
    <n v="883"/>
    <d v="2010-10-16T00:00:00"/>
    <n v="0"/>
    <x v="3403"/>
  </r>
  <r>
    <n v="3458"/>
    <n v="1"/>
    <x v="840"/>
    <x v="537"/>
    <s v="&lt;p&gt;Oh wow thanks Hui.  All of these will work perfectly, except for my due today column (for all cells with the current date).  You see, I have an =ColorFunction formula that counts the number of red cells in this column also (it counts the number of jobs I have due for that current day at work).  However, if I use CF to format them in red, then the =ColorFunction will not read them as red (because it doesn't recognize conditionally formatted red), and my number will not calculate correctly.&lt;/p&gt;_x000a_&lt;p&gt;Also, my &quot;/&quot; are from dates like &quot;10/15&quot;.  Is there anything I can add to the formulas you were nice enough to get me to search for that slash in the middle?  I just basically need a formula that states if anything is in this cell at all (be it text or numbers or anything) then fill E4 green.&lt;/p&gt;_x000a_&lt;p&gt;Any help on the ColorFuntion work around is my primary concern though._x000a_&lt;/p&gt;_x000a_"/>
    <d v="2010-10-16T04:06:49"/>
    <n v="0"/>
    <x v="2"/>
    <x v="0"/>
    <b v="1"/>
    <x v="0"/>
    <n v="7"/>
    <n v="40467.088194444441"/>
    <n v="0"/>
    <n v="883"/>
    <d v="2010-10-16T00:00:00"/>
    <n v="0"/>
    <x v="3404"/>
  </r>
  <r>
    <n v="3459"/>
    <n v="1"/>
    <x v="840"/>
    <x v="2"/>
    <s v="&lt;p&gt;You will need to use the&lt;br /&gt;_x000a_ FormatConditions(1).Interior.Color property&lt;br /&gt;_x000a_not the cell color property&lt;/p&gt;_x000a_&lt;p&gt;You may need to check a number of the CF's as some cells will have up to 4 CF's&lt;br /&gt;_x000a_ie&lt;/p&gt;_x000a_&lt;p&gt;if FormatConditions(1).Interior.Color= xyz or FormatConditions(2).Interior.Color=xyz or FormatConditions(3).Interior.Color=xyz then do something&lt;/p&gt;_x000a_&lt;p&gt;depending on which CF applies the color_x000a_&lt;/p&gt;_x000a_"/>
    <d v="2010-10-16T04:21:35"/>
    <n v="0"/>
    <x v="3"/>
    <x v="1"/>
    <b v="1"/>
    <x v="1"/>
    <n v="7"/>
    <n v="40467.088194444441"/>
    <n v="9.3460648153268266E-2"/>
    <n v="884"/>
    <d v="2010-10-16T00:00:00"/>
    <s v="indi visual"/>
    <x v="3405"/>
  </r>
  <r>
    <n v="3460"/>
    <n v="1"/>
    <x v="840"/>
    <x v="2"/>
    <s v="&lt;p&gt;as for the 10/15 why not use a CF =H4&amp;lt;&amp;gt;&quot;&quot;_x000a_&lt;/p&gt;_x000a_"/>
    <d v="2010-10-16T04:24:02"/>
    <n v="0"/>
    <x v="4"/>
    <x v="1"/>
    <b v="1"/>
    <x v="1"/>
    <n v="7"/>
    <n v="40467.088194444441"/>
    <n v="9.5162037039699499E-2"/>
    <n v="885"/>
    <d v="2010-10-16T00:00:00"/>
    <s v="indi visual"/>
    <x v="3406"/>
  </r>
  <r>
    <n v="3461"/>
    <n v="1"/>
    <x v="840"/>
    <x v="537"/>
    <s v="&lt;p&gt;Oh wow how easy was that, and to think I spent hours and hours trying to figure out what you solved in 2 seconds (in regards to the =H4&amp;lt;&amp;gt;&quot;&quot;).  As for the FormatConditions(1), could you elaborate on that a little bit more.  I hate to feel like I'm wearing out my welcome, but you must understand I am truly on the verge to solving this entire worksheet with your help.&lt;/p&gt;_x000a_&lt;p&gt;Is this FormatConditions code a sub, or is it a formula that works like the rest of the formulas you gave me.&lt;/p&gt;_x000a_&lt;p&gt;My primary date column is E.  I plan to use all of the formulas you gave me except for the current date which will be highlighted in red.&lt;/p&gt;_x000a_&lt;p&gt;Are you saying that by changing the interior.color property that my ColorFunction counter can read it?&lt;/p&gt;_x000a_&lt;p&gt;and if so, how exactly do I apply this type of formatting?_x000a_&lt;/p&gt;_x000a_"/>
    <d v="2010-10-16T04:36:21"/>
    <n v="0"/>
    <x v="5"/>
    <x v="0"/>
    <b v="1"/>
    <x v="0"/>
    <n v="7"/>
    <n v="40467.088194444441"/>
    <n v="0"/>
    <n v="885"/>
    <d v="2010-10-16T00:00:00"/>
    <n v="0"/>
    <x v="3407"/>
  </r>
  <r>
    <n v="3462"/>
    <n v="1"/>
    <x v="840"/>
    <x v="2"/>
    <s v="&lt;p&gt;Indi visual&lt;/p&gt;_x000a_&lt;p&gt;Which column do you want to count? and when do you want to count it ?&lt;br /&gt;_x000a_ie: I Think you want to count column E when it is Red,  But when is it Red? ie: when Column H is ?_x000a_&lt;/p&gt;_x000a_"/>
    <d v="2010-10-16T09:14:50"/>
    <n v="0"/>
    <x v="6"/>
    <x v="1"/>
    <b v="1"/>
    <x v="1"/>
    <n v="7"/>
    <n v="40467.088194444441"/>
    <n v="0.29710648148466134"/>
    <n v="886"/>
    <d v="2010-10-16T00:00:00"/>
    <s v="indi visual"/>
    <x v="3408"/>
  </r>
  <r>
    <n v="3463"/>
    <n v="1"/>
    <x v="841"/>
    <x v="205"/>
    <s v="&lt;p&gt;I've added comments to graphs with arrows pointing to a specific data point, as for example, a point in time when some factor changed.  It may offer an explanation of why the slope of a line changed.&lt;/p&gt;_x000a_&lt;p&gt;However, as additional data is added over time, the arrow is not linked to the data point, but only a position on the graph, so the arrow and the data point get out of sync.  &lt;/p&gt;_x000a_&lt;p&gt;Is there a way to link a comment (or the arrow) to a data point?&lt;/p&gt;_x000a_&lt;p&gt;Thanks for any assistance._x000a_&lt;/p&gt;_x000a_"/>
    <d v="2010-10-16T12:10:51"/>
    <n v="0"/>
    <x v="0"/>
    <x v="0"/>
    <b v="0"/>
    <x v="0"/>
    <n v="7"/>
    <n v="40467.506944444445"/>
    <n v="0"/>
    <n v="886"/>
    <d v="2010-10-16T00:00:00"/>
    <n v="0"/>
    <x v="3409"/>
  </r>
  <r>
    <n v="3464"/>
    <n v="1"/>
    <x v="841"/>
    <x v="313"/>
    <s v="&lt;p&gt;Yeah.  &lt;/p&gt;_x000a_&lt;p&gt;http://www.datapigtechnologies.com/flashfiles/deltachart.html&lt;/p&gt;_x000a_&lt;p&gt;Mess with that method until you get what you want._x000a_&lt;/p&gt;_x000a_"/>
    <d v="2010-10-16T12:37:37"/>
    <n v="0"/>
    <x v="1"/>
    <x v="0"/>
    <b v="1"/>
    <x v="0"/>
    <n v="7"/>
    <n v="40467.506944444445"/>
    <n v="0"/>
    <n v="886"/>
    <d v="2010-10-16T00:00:00"/>
    <n v="0"/>
    <x v="3410"/>
  </r>
  <r>
    <n v="3465"/>
    <n v="1"/>
    <x v="840"/>
    <x v="537"/>
    <s v="&lt;p&gt;I would like to count column E4:E1000.&lt;/p&gt;_x000a_&lt;p&gt;I would like to count the number of &quot;today's date&quot; in that column.&lt;/p&gt;_x000a_&lt;p&gt;I have a cell in J1 with the following formula =ColorFunction($J$1,$E$4:$E$1000, FALSE)&lt;/p&gt;_x000a_&lt;p&gt;Whatever color J1 is (which is red in this case),&lt;br /&gt;_x000a_it counts the number of cells in E4:E1000 that are just like it.&lt;/p&gt;_x000a_&lt;p&gt;However, if those red dates are conditionally formatted in red, the J1 formula will read that there are '0' red current date highlight cells in the E Column even though there might be some (because it cannot read conditionally formatted red).&lt;/p&gt;_x000a_&lt;p&gt;I've tried to conditionally format J1, so that all conditionally formatted red cells in the E column would match.  But for one reason or another the only way this =ColorFunction formula works is if it's a regular fill of red (and not a CF of red).&lt;/p&gt;_x000a_&lt;p&gt;Hence, why I am trying to frankenstein a way to change the interior color of all my dates today in the E column Without the use of conditional formatting.&lt;/p&gt;_x000a_&lt;p&gt;I will say though however, you have been a tremendous help thus far, and I will be using CF on everything else._x000a_&lt;/p&gt;_x000a_"/>
    <d v="2010-10-16T14:56:28"/>
    <n v="0"/>
    <x v="7"/>
    <x v="0"/>
    <b v="1"/>
    <x v="0"/>
    <n v="7"/>
    <n v="40467.088194444441"/>
    <n v="0"/>
    <n v="886"/>
    <d v="2010-10-16T00:00:00"/>
    <n v="0"/>
    <x v="3411"/>
  </r>
  <r>
    <n v="3466"/>
    <n v="1"/>
    <x v="840"/>
    <x v="2"/>
    <s v="&lt;p&gt;Why not do a Countif&lt;br /&gt;_x000a_=Countif(E4:E1000,=today())&lt;/p&gt;_x000a_&lt;p&gt;But I think you mean&lt;br /&gt;_x000a_=Countif(H4:H1000,=today())_x000a_&lt;/p&gt;_x000a_"/>
    <d v="2010-10-16T15:15:08"/>
    <n v="0"/>
    <x v="8"/>
    <x v="1"/>
    <b v="1"/>
    <x v="1"/>
    <n v="7"/>
    <n v="40467.088194444441"/>
    <n v="0.54731481481576338"/>
    <n v="887"/>
    <d v="2010-10-16T00:00:00"/>
    <s v="indi visual"/>
    <x v="3412"/>
  </r>
  <r>
    <n v="3467"/>
    <n v="1"/>
    <x v="840"/>
    <x v="537"/>
    <s v="&lt;p&gt;Excellent Question.&lt;/p&gt;_x000a_&lt;p&gt;I chose not to use a =Countif because I have a mark as complete button.&lt;/p&gt;_x000a_&lt;p&gt;It marks that job which was due that day complete by filling that particular active row grey.&lt;/p&gt;_x000a_&lt;p&gt;However, if I use a =Countif it will still count that job as needing to be finished.&lt;/p&gt;_x000a_&lt;p&gt;I thought if I used the =ColorFunction, once marked grey the counter updates accordingly.&lt;/p&gt;_x000a_&lt;p&gt;Any ideas on how to incorporate my mark as complete button to change my &quot;jobs left&quot; counter accordingly.&lt;/p&gt;_x000a_&lt;p&gt;You're right, I really wish I could scrap this =ColorFunction idea all together, I'm just not sure how to update my counter once I've marked the job complete.&lt;/p&gt;_x000a_&lt;p&gt;Any alternative suggestions?_x000a_&lt;/p&gt;_x000a_"/>
    <d v="2010-10-16T15:25:50"/>
    <n v="0"/>
    <x v="9"/>
    <x v="0"/>
    <b v="1"/>
    <x v="0"/>
    <n v="7"/>
    <n v="40467.088194444441"/>
    <n v="0"/>
    <n v="887"/>
    <d v="2010-10-16T00:00:00"/>
    <n v="0"/>
    <x v="3413"/>
  </r>
  <r>
    <n v="3468"/>
    <n v="1"/>
    <x v="840"/>
    <x v="537"/>
    <s v="&lt;p&gt;One last question and I think I might be able to coast through this.&lt;br /&gt;_x000a_As for the formulas you provided me above.&lt;/p&gt;_x000a_&lt;p&gt;Do I have to enter in each formula for all 1000 cells down?&lt;/p&gt;_x000a_&lt;p&gt;I guess what I'm trying to ask is...&lt;/p&gt;_x000a_&lt;p&gt;How would I write this formula if I wanted H4:H1000?&lt;/p&gt;_x000a_&lt;p&gt;=$H4=TODAY()_x000a_&lt;/p&gt;_x000a_"/>
    <d v="2010-10-16T16:17:17"/>
    <n v="0"/>
    <x v="10"/>
    <x v="0"/>
    <b v="1"/>
    <x v="0"/>
    <n v="7"/>
    <n v="40467.088194444441"/>
    <n v="0"/>
    <n v="887"/>
    <d v="2010-10-16T00:00:00"/>
    <n v="0"/>
    <x v="3414"/>
  </r>
  <r>
    <n v="3469"/>
    <n v="1"/>
    <x v="840"/>
    <x v="2"/>
    <s v="&lt;p&gt;Why not add a Status column and have your button update that&lt;br /&gt;_x000a_Then use a countifs function to count the number which are equal to today and complete etc&lt;/p&gt;_x000a_&lt;p&gt;With regards the CF formula, select all the Rows first and then when you apply the formula just doit for the first row Excel will work out what to do for the others_x000a_&lt;/p&gt;_x000a_"/>
    <d v="2010-10-16T18:58:49"/>
    <n v="0"/>
    <x v="11"/>
    <x v="1"/>
    <b v="1"/>
    <x v="1"/>
    <n v="7"/>
    <n v="40467.088194444441"/>
    <n v="0.70265046296844957"/>
    <n v="888"/>
    <d v="2010-10-16T00:00:00"/>
    <s v="indi visual"/>
    <x v="3415"/>
  </r>
  <r>
    <n v="3470"/>
    <n v="1"/>
    <x v="842"/>
    <x v="537"/>
    <s v="&lt;p&gt;Conditional formatting in excel gives you the following highlighting options...&lt;br /&gt;_x000a_Today&lt;br /&gt;_x000a_Yesterday&lt;br /&gt;_x000a_7 Days&lt;br /&gt;_x000a_...and so on and so forth...&lt;/p&gt;_x000a_&lt;p&gt;However,&lt;/p&gt;_x000a_&lt;p&gt;I simply need a formula that highlights everything from yesterday and beyond forever into the past.  That's it.&lt;/p&gt;_x000a_&lt;p&gt;I've experimented with the following:  If E4 is yesterday's date or beyond, and H4 is blank then set conditional format.&lt;/p&gt;_x000a_&lt;p&gt;[code]&lt;br /&gt;_x000a_=AND($E4=TODAY()-999, $H4=&quot;&quot;)[/code]&lt;/p&gt;_x000a_&lt;p&gt;I realize the -999 part does not work, but every forum I've explored so far does not actually state how to do this (everything else but actually this)._x000a_&lt;/p&gt;_x000a_"/>
    <d v="2010-10-16T21:25:07"/>
    <n v="0"/>
    <x v="0"/>
    <x v="0"/>
    <b v="0"/>
    <x v="0"/>
    <n v="7"/>
    <n v="40467.892361111109"/>
    <n v="0"/>
    <n v="888"/>
    <d v="2010-10-16T00:00:00"/>
    <n v="0"/>
    <x v="3416"/>
  </r>
  <r>
    <n v="3471"/>
    <n v="1"/>
    <x v="843"/>
    <x v="537"/>
    <s v="&lt;p&gt;I have a web browser object embedded in the header of my sheet.&lt;/p&gt;_x000a_&lt;p&gt;Is it possible to call a sub macro from a link in the web brower object?_x000a_&lt;/p&gt;_x000a_"/>
    <d v="2010-10-16T21:42:59"/>
    <n v="0"/>
    <x v="0"/>
    <x v="0"/>
    <b v="0"/>
    <x v="0"/>
    <n v="7"/>
    <n v="40467.904166666667"/>
    <n v="0"/>
    <n v="888"/>
    <d v="2010-10-16T00:00:00"/>
    <n v="0"/>
    <x v="3417"/>
  </r>
  <r>
    <n v="3472"/>
    <n v="1"/>
    <x v="842"/>
    <x v="2"/>
    <s v="&lt;p&gt;=E4&amp;lt;Today()_x000a_&lt;/p&gt;_x000a_"/>
    <d v="2010-10-17T00:36:47"/>
    <n v="0"/>
    <x v="1"/>
    <x v="1"/>
    <b v="1"/>
    <x v="1"/>
    <n v="1"/>
    <n v="40467.892361111109"/>
    <n v="0.13318287036963739"/>
    <n v="889"/>
    <d v="2010-10-17T00:00:00"/>
    <s v="indi visual"/>
    <x v="3418"/>
  </r>
  <r>
    <n v="3473"/>
    <n v="1"/>
    <x v="842"/>
    <x v="537"/>
    <s v="&lt;p&gt;How about you post your address so I can order you a pizza!&lt;/p&gt;_x000a_&lt;p&gt;Thanks Hui!&lt;/p&gt;_x000a_&lt;p&gt;By the way, I would really like to learn all of this without feeling like a bum.  If I wanted to take up some classes on this, what type of classes would those be?_x000a_&lt;/p&gt;_x000a_"/>
    <d v="2010-10-17T02:01:37"/>
    <n v="0"/>
    <x v="2"/>
    <x v="0"/>
    <b v="1"/>
    <x v="0"/>
    <n v="1"/>
    <n v="40467.892361111109"/>
    <n v="0"/>
    <n v="889"/>
    <d v="2010-10-17T00:00:00"/>
    <n v="0"/>
    <x v="3419"/>
  </r>
  <r>
    <n v="3474"/>
    <n v="1"/>
    <x v="842"/>
    <x v="2"/>
    <s v="&lt;p&gt;Chandoo runs an Excel school&lt;br /&gt;_x000a_One has just started&lt;br /&gt;_x000a_Email him to see if you can Join or when the next one is&lt;br /&gt;_x000a_http://chandoo.org/wp/excel-school/_x000a_&lt;/p&gt;_x000a_"/>
    <d v="2010-10-17T02:32:34"/>
    <n v="0"/>
    <x v="3"/>
    <x v="1"/>
    <b v="1"/>
    <x v="1"/>
    <n v="1"/>
    <n v="40467.892361111109"/>
    <n v="0.213587962964084"/>
    <n v="890"/>
    <d v="2010-10-17T00:00:00"/>
    <s v="indi visual"/>
    <x v="3420"/>
  </r>
  <r>
    <n v="3475"/>
    <n v="1"/>
    <x v="844"/>
    <x v="537"/>
    <s v="&lt;p&gt;I have 5 characters I would like the letter &quot;c&quot; placed at the end of.  I've created a mark as complete button.  My goal is to click the mark as complete button that adds a &quot;c&quot; at the end of characters in the cell.&lt;/p&gt;_x000a_&lt;p&gt;I don't believe I can use a formula for this, because I can only place a &quot;c&quot; when the job is marked as complete.&lt;/p&gt;_x000a_&lt;p&gt;I'm afraid a formula will just place a &quot;c&quot; down the whole column on everything.&lt;/p&gt;_x000a_&lt;p&gt;A click sub macro button code that can offset 5 characters spaces would be golden._x000a_&lt;/p&gt;_x000a_"/>
    <d v="2010-10-17T23:41:26"/>
    <n v="0"/>
    <x v="0"/>
    <x v="0"/>
    <b v="0"/>
    <x v="0"/>
    <n v="1"/>
    <n v="40468.986805555556"/>
    <n v="0"/>
    <n v="890"/>
    <d v="2010-10-17T00:00:00"/>
    <n v="0"/>
    <x v="3421"/>
  </r>
  <r>
    <n v="3477"/>
    <n v="1"/>
    <x v="844"/>
    <x v="2"/>
    <s v="&lt;p&gt;You can add a very simple macro to a Code Module in VBA&lt;br /&gt;_x000a_and then link this to a Button or Shape on your worksheet&lt;/p&gt;_x000a_&lt;p&gt;Goto the cell/cells where you want to add a C and click the shape/button which has the macro assigned to it.&lt;/p&gt;_x000a_&lt;pre&gt;&lt;code&gt;Sub Addc()_x000a_Dim c As Range_x000a_For Each c In Selection_x000a_    c.Value = c.Value + &amp;quot;c&amp;quot;_x000a_Next_x000a_End Sub&lt;/code&gt;&lt;/pre&gt;_x000a_&lt;p&gt;Note the above code will allow you to select several cells at once and apply a &quot;c&quot; to the end of all of them._x000a_&lt;/p&gt;_x000a_"/>
    <d v="2010-10-18T01:40:33"/>
    <n v="0"/>
    <x v="1"/>
    <x v="1"/>
    <b v="1"/>
    <x v="1"/>
    <n v="2"/>
    <n v="40468.986805555556"/>
    <n v="8.3020833335467614E-2"/>
    <n v="891"/>
    <d v="2010-10-18T00:00:00"/>
    <s v="indi visual"/>
    <x v="3422"/>
  </r>
  <r>
    <n v="3478"/>
    <n v="1"/>
    <x v="845"/>
    <x v="537"/>
    <s v="&lt;p&gt;Forgive my ignorance.&lt;/p&gt;_x000a_&lt;p&gt;=AND($G10&amp;lt;Today(), $U10=&quot;&quot;)&lt;/p&gt;_x000a_&lt;p&gt;This works fantastic for one line.  Please tell me I don't have to apply this formula for every line on my sheet (I have 1,000 lines that would take forever).&lt;/p&gt;_x000a_&lt;p&gt;I've tried searching everywhere for this simple answer.&lt;/p&gt;_x000a_&lt;p&gt;It seems my problems are too small.  The simple answers are too hard to search for._x000a_&lt;/p&gt;_x000a_"/>
    <d v="2010-10-18T03:40:33"/>
    <n v="0"/>
    <x v="0"/>
    <x v="0"/>
    <b v="0"/>
    <x v="0"/>
    <n v="2"/>
    <n v="40469.152777777781"/>
    <n v="0"/>
    <n v="891"/>
    <d v="2010-10-18T00:00:00"/>
    <n v="0"/>
    <x v="3423"/>
  </r>
  <r>
    <n v="3479"/>
    <n v="1"/>
    <x v="845"/>
    <x v="313"/>
    <s v="&lt;p&gt;Well, it depends on what you're trying to do.  If you're trying to have that formula result on a per line basis, then yes, you'll need to put that in every line.  Fastest way is to double tap the box in the right hand corner of the cell.  This will fill down your formula to the bottom of the data, provided that the column to the left doesn't contain any null values._x000a_&lt;/p&gt;_x000a_"/>
    <d v="2010-10-18T04:50:34"/>
    <n v="0"/>
    <x v="1"/>
    <x v="0"/>
    <b v="1"/>
    <x v="0"/>
    <n v="2"/>
    <n v="40469.152777777781"/>
    <n v="0"/>
    <n v="891"/>
    <d v="2010-10-18T00:00:00"/>
    <n v="0"/>
    <x v="3424"/>
  </r>
  <r>
    <n v="3480"/>
    <n v="1"/>
    <x v="845"/>
    <x v="537"/>
    <s v="&lt;p&gt;I was afraid of that.  I guess it's time for plan B.  Start the macro recorder, filter all yesterday's date to the top in that column, and apply a formula to each of the top 25 lines only (I shouldn't have any more than 25 jobs anyway).&lt;/p&gt;_x000a_&lt;p&gt;All of this is for a formula that highlights the entire row red if the job is late.&lt;/p&gt;_x000a_&lt;p&gt;What I'm doing with the formula is if the due date was yesterday and the complete date is empty, then mark the entire row red._x000a_&lt;/p&gt;_x000a_"/>
    <d v="2010-10-18T04:55:52"/>
    <n v="0"/>
    <x v="2"/>
    <x v="0"/>
    <b v="1"/>
    <x v="0"/>
    <n v="2"/>
    <n v="40469.152777777781"/>
    <n v="0"/>
    <n v="891"/>
    <d v="2010-10-18T00:00:00"/>
    <n v="0"/>
    <x v="3425"/>
  </r>
  <r>
    <n v="3481"/>
    <n v="1"/>
    <x v="845"/>
    <x v="422"/>
    <s v="&lt;p&gt;Hi,&lt;/p&gt;_x000a_&lt;p&gt;Did you try conditional formatting?&lt;/p&gt;_x000a_&lt;p&gt;The formula you can use for what you are trying to do is (What I'm doing with the formula is if the due date was yesterday and the complete date is empty, then mark the entire row ):&lt;/p&gt;_x000a_&lt;p&gt;=AND($G10=TODAY()-1, $U10=&quot;&quot;)&lt;/p&gt;_x000a_&lt;p&gt;You can apply this conditional formatting to any number of rows and mark the entire row._x000a_&lt;/p&gt;_x000a_"/>
    <d v="2010-10-18T09:53:23"/>
    <n v="0"/>
    <x v="3"/>
    <x v="0"/>
    <b v="1"/>
    <x v="0"/>
    <n v="2"/>
    <n v="40469.152777777781"/>
    <n v="0"/>
    <n v="891"/>
    <d v="2010-10-18T00:00:00"/>
    <n v="0"/>
    <x v="3426"/>
  </r>
  <r>
    <n v="3482"/>
    <n v="1"/>
    <x v="845"/>
    <x v="2"/>
    <s v="&lt;p&gt;Indi&lt;br /&gt;_x000a_As Varak has pointed out you can apply conditional formatting too all your rows at once&lt;br /&gt;_x000a_Select all the rows with your data or even beyond&lt;br /&gt;_x000a_Apply a Conditional Format using your equation =AND($G10&amp;lt;Today(), $U10=&quot;&quot;)&lt;br /&gt;_x000a_Change 10 to be the Top row number of your selected Rows&lt;br /&gt;_x000a_Excel will adjust all the other automatically&lt;br /&gt;_x000a_&lt;code&gt;&lt;/code&gt;&lt;br /&gt;_x000a_Have a look through some of Chandoo's CF Tutorials&lt;br /&gt;_x000a_http://chandoo.org/wp/2009/03/13/excel-conditional-formatting-basics/_x000a_&lt;/p&gt;_x000a_"/>
    <d v="2010-10-18T10:24:46"/>
    <n v="0"/>
    <x v="4"/>
    <x v="1"/>
    <b v="1"/>
    <x v="1"/>
    <n v="2"/>
    <n v="40469.152777777781"/>
    <n v="0.28108796296146465"/>
    <n v="892"/>
    <d v="2010-10-18T00:00:00"/>
    <s v="indi visual"/>
    <x v="3427"/>
  </r>
  <r>
    <n v="3483"/>
    <n v="1"/>
    <x v="844"/>
    <x v="3"/>
    <s v="&lt;p&gt;Another trick is to use 5 column, and concatening with CONCAT() all the previous columns the latest will containt &quot;C&quot; mhen the job is done&lt;/p&gt;_x000a_&lt;p&gt;Example :&lt;/p&gt;_x000a_&lt;pre&gt;&lt;code&gt;A   B   C   D   E   F   G_x000a_                        Concatenation._x000a_1   2   3   -   -   C   =CONCAT(A2:F2)   ===&amp;gt; give &amp;quot;123--C&amp;quot;&lt;/code&gt;&lt;/pre&gt;_x000a_&lt;p&gt;Regards_x000a_&lt;/p&gt;_x000a_"/>
    <d v="2010-10-18T14:23:17"/>
    <n v="0"/>
    <x v="2"/>
    <x v="0"/>
    <b v="1"/>
    <x v="0"/>
    <n v="2"/>
    <n v="40468.986805555556"/>
    <n v="0"/>
    <n v="892"/>
    <d v="2010-10-18T00:00:00"/>
    <n v="0"/>
    <x v="3428"/>
  </r>
  <r>
    <n v="3484"/>
    <n v="1"/>
    <x v="846"/>
    <x v="538"/>
    <s v="&lt;p&gt;I am trying to round latitude and longitude from 4 significant digits of precision to 1. The database contains lat/long formatted in DMS, like this: &lt;/p&gt;_x000a_&lt;p&gt;41 43 49.5130 -122 32 44.0820&lt;/p&gt;_x000a_&lt;p&gt;To bring it into the software I am working in, it needs to be formatted with only one degree of precision like this: &lt;/p&gt;_x000a_&lt;p&gt;41 43 49.6 -122 32 44.1 &lt;/p&gt;_x000a_&lt;p&gt;I am super new at Excel -but have perused the topics all weekend- so I am at a loss as to how to create a function to do this. In my scribblings, I came up with if(d2,13)&amp;gt;=5then(d2,12)+1 (working on the longitude) but I know that's not the formula, it just, in a rudimentary way explains what I would like to do._x000a_&lt;/p&gt;_x000a_"/>
    <d v="2010-10-18T17:58:42"/>
    <n v="0"/>
    <x v="0"/>
    <x v="0"/>
    <b v="0"/>
    <x v="0"/>
    <n v="2"/>
    <n v="40469.748611111114"/>
    <n v="0"/>
    <n v="892"/>
    <d v="2010-10-18T00:00:00"/>
    <n v="0"/>
    <x v="3429"/>
  </r>
  <r>
    <n v="3487"/>
    <n v="1"/>
    <x v="846"/>
    <x v="2"/>
    <s v="&lt;p&gt;Tjantik&lt;br /&gt;_x000a_I have assumed you have a table of Lats and Logs in Columns A and B&lt;br /&gt;_x000a_So in C2 try&lt;br /&gt;_x000a_=MID(A2,1,FIND(&quot;.&quot;,A2)-3)&amp;amp;TEXT(ROUND(RIGHT(A2,LEN(A2)-FIND(&quot;.&quot;,A2)+3),1),&quot;.0&quot;)&lt;br /&gt;_x000a_Copy across to D2&lt;br /&gt;_x000a_Then Copy C2:D2 down to the end of your data&lt;/p&gt;_x000a_&lt;p&gt;Warning: The above is only good for rounding the Seconds part of your Lats/Longs&lt;br /&gt;_x000a_If you present a number like 41 59 59.98 it will incorrectly get rounded up to&lt;br /&gt;_x000a_41 59 60.0 where as it should be 42 00 00.0_x000a_&lt;/p&gt;_x000a_"/>
    <d v="2010-10-18T23:54:29"/>
    <n v="0"/>
    <x v="1"/>
    <x v="1"/>
    <b v="1"/>
    <x v="1"/>
    <n v="2"/>
    <n v="40469.748611111114"/>
    <n v="0.24755787036701804"/>
    <n v="893"/>
    <d v="2010-10-18T00:00:00"/>
    <s v="Tjantik"/>
    <x v="3430"/>
  </r>
  <r>
    <n v="3488"/>
    <n v="1"/>
    <x v="847"/>
    <x v="173"/>
    <s v="&lt;p&gt;has anyone figured the date and time picker.  After creating a drop down calendar and then opening the worksheet up again, the drop down window needs to be resized every time.  Also, there's no way to copy and paste a calendar to multiple cells._x000a_&lt;/p&gt;_x000a_"/>
    <d v="2010-10-19T09:51:48"/>
    <n v="0"/>
    <x v="0"/>
    <x v="0"/>
    <b v="0"/>
    <x v="0"/>
    <n v="3"/>
    <n v="40470.410416666666"/>
    <n v="0"/>
    <n v="893"/>
    <d v="2010-10-19T00:00:00"/>
    <n v="0"/>
    <x v="3431"/>
  </r>
  <r>
    <n v="3489"/>
    <n v="1"/>
    <x v="846"/>
    <x v="163"/>
    <s v="&lt;p&gt;@Hui,&lt;/p&gt;_x000a_&lt;p&gt;I think it should be ROUNDUP not ROUND_x000a_&lt;/p&gt;_x000a_"/>
    <d v="2010-10-19T09:55:43"/>
    <n v="0"/>
    <x v="2"/>
    <x v="0"/>
    <b v="1"/>
    <x v="0"/>
    <n v="3"/>
    <n v="40469.748611111114"/>
    <n v="0"/>
    <n v="893"/>
    <d v="2010-10-19T00:00:00"/>
    <n v="0"/>
    <x v="3432"/>
  </r>
  <r>
    <n v="3490"/>
    <n v="1"/>
    <x v="846"/>
    <x v="538"/>
    <s v="&lt;p&gt;Thank you Hui, it works great!_x000a_&lt;/p&gt;_x000a_"/>
    <d v="2010-10-19T13:14:52"/>
    <n v="0"/>
    <x v="3"/>
    <x v="0"/>
    <b v="1"/>
    <x v="0"/>
    <n v="3"/>
    <n v="40469.748611111114"/>
    <n v="0"/>
    <n v="893"/>
    <d v="2010-10-19T00:00:00"/>
    <n v="0"/>
    <x v="3433"/>
  </r>
  <r>
    <n v="3491"/>
    <n v="1"/>
    <x v="848"/>
    <x v="539"/>
    <s v="&lt;p&gt;I am trying to create a main product drop down list (which will contain about 20 products) and then have a second drop down list of values dependent of the first choice (which will have about 200 sub-products for each product).  How do I go about creating this?_x000a_&lt;/p&gt;_x000a_"/>
    <d v="2010-10-19T18:03:36"/>
    <n v="0"/>
    <x v="0"/>
    <x v="0"/>
    <b v="0"/>
    <x v="0"/>
    <n v="3"/>
    <n v="40470.752083333333"/>
    <n v="0"/>
    <n v="893"/>
    <d v="2010-10-19T00:00:00"/>
    <n v="0"/>
    <x v="3434"/>
  </r>
  <r>
    <n v="3492"/>
    <n v="1"/>
    <x v="848"/>
    <x v="539"/>
    <s v="&lt;p&gt;I would prefer that the data used in the drop down lists are located on a different worksheet than where the drop downs selections are located._x000a_&lt;/p&gt;_x000a_"/>
    <d v="2010-10-19T18:14:27"/>
    <n v="0"/>
    <x v="1"/>
    <x v="0"/>
    <b v="1"/>
    <x v="0"/>
    <n v="3"/>
    <n v="40470.752083333333"/>
    <n v="0"/>
    <n v="893"/>
    <d v="2010-10-19T00:00:00"/>
    <n v="0"/>
    <x v="3435"/>
  </r>
  <r>
    <n v="3493"/>
    <n v="1"/>
    <x v="848"/>
    <x v="163"/>
    <s v="&lt;p&gt;Hi,&lt;/p&gt;_x000a_&lt;p&gt;Here's an example here of dependant lists&lt;/p&gt;_x000a_&lt;p&gt;http://www.contextures.com/xldataval02.html#Name01_x000a_&lt;/p&gt;_x000a_"/>
    <d v="2010-10-19T21:15:29"/>
    <n v="0"/>
    <x v="2"/>
    <x v="0"/>
    <b v="1"/>
    <x v="0"/>
    <n v="3"/>
    <n v="40470.752083333333"/>
    <n v="0"/>
    <n v="893"/>
    <d v="2010-10-19T00:00:00"/>
    <n v="0"/>
    <x v="3436"/>
  </r>
  <r>
    <n v="3495"/>
    <n v="1"/>
    <x v="849"/>
    <x v="537"/>
    <s v="&lt;p&gt;I use a basic countif to count the number of jobs due today.  It counts the current date down the column and lets me know how many jobs are due that day.&lt;/p&gt;_x000a_&lt;p&gt;However,&lt;/p&gt;_x000a_&lt;p&gt;I noticed that if the job goes late into the next day, and the completed cell is empty, then the counter does not know that this job still needs to be accounted for.&lt;/p&gt;_x000a_&lt;p&gt;If I had a formula with something along the lines of if the date due column is today or in the past, and the completed column is empty, then count.&lt;/p&gt;_x000a_&lt;p&gt;I can use conditional formatting to highlight it red, but I want my counter to recognize past due jobs as well.  Which means it would have to count based on multiple criteria._x000a_&lt;/p&gt;_x000a_"/>
    <d v="2010-10-20T03:18:46"/>
    <n v="0"/>
    <x v="0"/>
    <x v="0"/>
    <b v="0"/>
    <x v="0"/>
    <n v="4"/>
    <n v="40471.137499999997"/>
    <n v="0"/>
    <n v="893"/>
    <d v="2010-10-20T00:00:00"/>
    <n v="0"/>
    <x v="3437"/>
  </r>
  <r>
    <n v="3496"/>
    <n v="1"/>
    <x v="849"/>
    <x v="2"/>
    <s v="&lt;p&gt;Indi&lt;br /&gt;_x000a_Have you tried Countifs?&lt;br /&gt;_x000a_Countifs allows counting based on multiple criteria&lt;br /&gt;_x000a_Have a read of http://chandoo.org/wp/2010/04/20/introduction-to-excel-sumifs-formula/&lt;br /&gt;_x000a_But use Countifs instead of Sumifs_x000a_&lt;/p&gt;_x000a_"/>
    <d v="2010-10-20T03:33:53"/>
    <n v="0"/>
    <x v="1"/>
    <x v="1"/>
    <b v="1"/>
    <x v="1"/>
    <n v="4"/>
    <n v="40471.137499999997"/>
    <n v="1.1030092595319729E-2"/>
    <n v="894"/>
    <d v="2010-10-20T00:00:00"/>
    <s v="indi visual"/>
    <x v="3438"/>
  </r>
  <r>
    <n v="3497"/>
    <n v="1"/>
    <x v="849"/>
    <x v="537"/>
    <s v="&lt;p&gt;Yes and it works great.&lt;/p&gt;_x000a_&lt;p&gt;=COUNTIF(G10:G1000, &quot;=&quot; &amp;amp; TODAY())&lt;/p&gt;_x000a_&lt;p&gt;However, I'm not sure how to get it to count a row based on two conditions (the one above is just one).&lt;/p&gt;_x000a_&lt;p&gt;If G10 is today's date or even further back into the past, and the U column is &quot;empty&quot;, then count the number._x000a_&lt;/p&gt;_x000a_"/>
    <d v="2010-10-20T03:38:54"/>
    <n v="0"/>
    <x v="2"/>
    <x v="0"/>
    <b v="1"/>
    <x v="0"/>
    <n v="4"/>
    <n v="40471.137499999997"/>
    <n v="0"/>
    <n v="894"/>
    <d v="2010-10-20T00:00:00"/>
    <n v="0"/>
    <x v="3439"/>
  </r>
  <r>
    <n v="3498"/>
    <n v="1"/>
    <x v="849"/>
    <x v="2"/>
    <s v="&lt;p&gt;COUNTIFS, not Countif&lt;/p&gt;_x000a_&lt;p&gt;ie: =SUMIFS( Count Range, Criteria Range1, Citeria 1, Criteria Range2, Citeria 2, ... Criteria Range n, Citeria n)&lt;/p&gt;_x000a_&lt;p&gt;eg: =COUNTIFS(G10:G1000, G10:G1000, &quot;=&quot;&amp;amp; TODAY(), U10:U1000, &quot;=&quot;&quot;&quot;)_x000a_&lt;/p&gt;_x000a_"/>
    <d v="2010-10-20T04:34:32"/>
    <n v="0"/>
    <x v="3"/>
    <x v="1"/>
    <b v="1"/>
    <x v="1"/>
    <n v="4"/>
    <n v="40471.137499999997"/>
    <n v="5.3148148152104113E-2"/>
    <n v="895"/>
    <d v="2010-10-20T00:00:00"/>
    <s v="indi visual"/>
    <x v="3440"/>
  </r>
  <r>
    <n v="3499"/>
    <n v="1"/>
    <x v="850"/>
    <x v="540"/>
    <s v="&lt;p&gt;Hello Friends,&lt;br /&gt;_x000a_This is my first post here and I am glad to be in a place which is so much of a learning.&lt;/p&gt;_x000a_&lt;p&gt;I have a very common requirement. &lt;/p&gt;_x000a_&lt;p&gt;The problem:&lt;br /&gt;_x000a_In my organisation, multiple engineers work on multiple projects at different times. I would like to track the following things at the end of the month/a particular time frame.&lt;/p&gt;_x000a_&lt;p&gt;1) The total days all engineers have worked on a particular project. (which of all the engineers have worked on the particular project and for how many days for the queried time line (from 1st of a month to say 30th of the month))&lt;/p&gt;_x000a_&lt;p&gt;2) How many of the above mandays are billable/nonbillable?&lt;/p&gt;_x000a_&lt;p&gt;I have captured the input data in the format shown in the xls file at http://rapidshare.com/files/426117410/To_Forum.xls&lt;/p&gt;_x000a_&lt;p&gt;I tried to search within the forum but in vain.&lt;/p&gt;_x000a_&lt;p&gt;Thanks for any help._x000a_&lt;/p&gt;_x000a_"/>
    <d v="2010-10-20T08:19:59"/>
    <n v="0"/>
    <x v="0"/>
    <x v="0"/>
    <b v="0"/>
    <x v="0"/>
    <n v="4"/>
    <n v="40471.34652777778"/>
    <n v="0"/>
    <n v="895"/>
    <d v="2010-10-20T00:00:00"/>
    <n v="0"/>
    <x v="3441"/>
  </r>
  <r>
    <n v="3500"/>
    <n v="1"/>
    <x v="850"/>
    <x v="488"/>
    <s v="&lt;p&gt;You need to explain that data in more detail, and the correlation between those two worksheets._x000a_&lt;/p&gt;_x000a_"/>
    <d v="2010-10-20T09:00:00"/>
    <n v="0"/>
    <x v="1"/>
    <x v="0"/>
    <b v="1"/>
    <x v="0"/>
    <n v="4"/>
    <n v="40471.34652777778"/>
    <n v="0"/>
    <n v="895"/>
    <d v="2010-10-20T00:00:00"/>
    <n v="0"/>
    <x v="3442"/>
  </r>
  <r>
    <n v="3501"/>
    <n v="1"/>
    <x v="850"/>
    <x v="2"/>
    <s v="&lt;p&gt;Robotter&lt;br /&gt;_x000a_On Sheet2 B35:B38 put Proj 1 .. Proj 4&lt;br /&gt;_x000a_on C35: =COUNTIF(C$4:C$33,&quot;=&quot;&amp;amp;$B35)&lt;br /&gt;_x000a_Copy C35 down and across to F38&lt;/p&gt;_x000a_&lt;p&gt;Not sure about Sheet 4&lt;/p&gt;_x000a_&lt;p&gt;Not sure about billable/non billable as you don't have sufficient fields to distinguish each for each engineer each day_x000a_&lt;/p&gt;_x000a_"/>
    <d v="2010-10-20T09:15:07"/>
    <n v="0"/>
    <x v="2"/>
    <x v="1"/>
    <b v="1"/>
    <x v="1"/>
    <n v="4"/>
    <n v="40471.34652777778"/>
    <n v="3.8969907407590654E-2"/>
    <n v="896"/>
    <d v="2010-10-20T00:00:00"/>
    <s v="Robotter"/>
    <x v="3443"/>
  </r>
  <r>
    <n v="3502"/>
    <n v="1"/>
    <x v="846"/>
    <x v="2"/>
    <s v="&lt;p&gt;Tjantik&lt;/p&gt;_x000a_&lt;p&gt;A better solution would be a User Defined Function to do what you want&lt;br /&gt;_x000a_Copy and paste the code below into a code module in VBA&lt;/p&gt;_x000a_&lt;p&gt;To use, use it as normal function&lt;br /&gt;_x000a_ =ddmmss(A1)&lt;br /&gt;_x000a_or&lt;br /&gt;_x000a_ =ddmmss(&quot;-122 05 59.96&quot;)&lt;/p&gt;_x000a_&lt;pre&gt;&lt;code&gt;Function ddmmss(target As String) As String_x000a__x000a_Dim deg As String_x000a_Dim min As String_x000a_Dim sec As String_x000a_Dim dec As String_x000a_Dim sp1 As Integer_x000a_Dim sp2 As Integer_x000a_Dim dp As Integer_x000a_Dim ts As Variant_x000a__x000a_target = Trim(target)_x000a__x000a_sp1 = InStr(1, target, &amp;quot; &amp;quot;)_x000a_sp2 = InStr(sp1 + 1, target, &amp;quot; &amp;quot;, vbTextCompare)_x000a_dp = InStr(1, target, &amp;quot;.&amp;quot;)_x000a__x000a_deg = Trim(Left(target, sp1 - 1))_x000a_min = Trim(Mid(target, sp1 + 1, sp2 - sp1))_x000a_sec = Trim(Mid(target, sp2 + 1, dp - sp2 - 1))_x000a_dec = Trim(Right(target, Len(target) - dp))_x000a__x000a_ts = Round(Val(sec + &amp;quot;.&amp;quot; + dec), 1)_x000a__x000a_If ts &amp;gt;= 60 Then_x000a_  ts = ts - 60_x000a_  min = min + 1_x000a_End If_x000a__x000a_If min &amp;gt;= 60 Then_x000a_  min = min - 60_x000a_  If deg &amp;lt; 0 Then_x000a_      deg = deg - 1_x000a_  Else_x000a_      deg = deg + 1_x000a_  End If_x000a_End If_x000a__x000a_If Int(Val(ts)) = Val(ts) Then_x000a_  ts = Str(ts) &amp;amp; &amp;quot;.0&amp;quot;_x000a_End If_x000a__x000a_ts = Trim(ts)_x000a__x000a_If InStr(1, ts, &amp;quot;.&amp;quot;) = 2 Then ts = &amp;quot;0&amp;quot; &amp;amp; ts_x000a_If Len(min) = 1 Then min = &amp;quot;0&amp;quot; &amp;amp; min_x000a__x000a_ddmmss = deg &amp;amp; &amp;quot; &amp;quot; &amp;amp; min &amp;amp; &amp;quot; &amp;quot; &amp;amp; Trim(ts)_x000a__x000a_End Function&lt;/code&gt;&lt;/pre&gt;_x000a_"/>
    <d v="2010-10-20T12:09:33"/>
    <n v="0"/>
    <x v="4"/>
    <x v="1"/>
    <b v="1"/>
    <x v="1"/>
    <n v="4"/>
    <n v="40469.748611111114"/>
    <n v="1.758020833331102"/>
    <n v="897"/>
    <d v="2010-10-20T00:00:00"/>
    <s v="Tjantik"/>
    <x v="3444"/>
  </r>
  <r>
    <n v="3503"/>
    <n v="1"/>
    <x v="849"/>
    <x v="537"/>
    <s v="&lt;p&gt;I want it to do things.&lt;/p&gt;_x000a_&lt;p&gt;Count the number of dates in column G that are today, and count the number of dates in column G that are today if there is nothing in column U.&lt;/p&gt;_x000a_&lt;p&gt;The formula above you provided me works, but it ignores the first rule by itself.&lt;/p&gt;_x000a_&lt;p&gt;Any work around on this one?_x000a_&lt;/p&gt;_x000a_"/>
    <d v="2010-10-20T12:47:22"/>
    <n v="0"/>
    <x v="4"/>
    <x v="0"/>
    <b v="1"/>
    <x v="0"/>
    <n v="4"/>
    <n v="40471.137499999997"/>
    <n v="0"/>
    <n v="897"/>
    <d v="2010-10-20T00:00:00"/>
    <n v="0"/>
    <x v="3445"/>
  </r>
  <r>
    <n v="3504"/>
    <n v="1"/>
    <x v="849"/>
    <x v="2"/>
    <s v="&lt;p&gt;Indi&lt;br /&gt;_x000a_Can you clarify &quot;Count the number of dates in column G that are today, and count the number of dates in column G that are today if there is nothing in column U.&quot;&lt;/p&gt;_x000a_&lt;p&gt;Isn't that the same as the number of dates in G which is Today ? or do you want 2 separate answers?_x000a_&lt;/p&gt;_x000a_"/>
    <d v="2010-10-20T12:55:43"/>
    <n v="0"/>
    <x v="5"/>
    <x v="1"/>
    <b v="1"/>
    <x v="1"/>
    <n v="4"/>
    <n v="40471.137499999997"/>
    <n v="0.401192129633273"/>
    <n v="898"/>
    <d v="2010-10-20T00:00:00"/>
    <s v="indi visual"/>
    <x v="3446"/>
  </r>
  <r>
    <n v="3505"/>
    <n v="1"/>
    <x v="849"/>
    <x v="537"/>
    <s v="&lt;p&gt;I apologize for that it was a bit unclear.&lt;/p&gt;_x000a_&lt;p&gt;If I make a countif rule with something along the lines of if G10:G1000=today's date, and U10:U1000 doesn't contain a date then count.[/example code]&lt;/p&gt;_x000a_&lt;p&gt;and Next,&lt;/p&gt;_x000a_&lt;p&gt;make another countif rule with something along the lines of [example code]if G10:G1000=any date, and U10:U1000 doesn't contain a date then count.[/example code]&lt;/p&gt;_x000a_&lt;p&gt;then Finally,&lt;/p&gt;_x000a_&lt;p&gt;I could make a third countif cell that would count the previous two countif functions together that displays the total sum.  I could make 3 countif functions to frankenstein together the way I would like them to work.&lt;/p&gt;_x000a_&lt;p&gt;However, I'm sure there is a single line formula that would achieve this task for me._x000a_&lt;/p&gt;_x000a_"/>
    <d v="2010-10-20T13:05:35"/>
    <n v="0"/>
    <x v="6"/>
    <x v="0"/>
    <b v="1"/>
    <x v="0"/>
    <n v="4"/>
    <n v="40471.137499999997"/>
    <n v="0"/>
    <n v="898"/>
    <d v="2010-10-20T00:00:00"/>
    <n v="0"/>
    <x v="3447"/>
  </r>
  <r>
    <n v="3506"/>
    <n v="1"/>
    <x v="849"/>
    <x v="2"/>
    <s v="&lt;p&gt;Indi&lt;br /&gt;_x000a_G10:1000=Today and U10:1000&amp;lt;&amp;gt;&quot;&quot; : =COUNTIFS(G10:G1000,TODAY(),U10:U1000,&quot;&quot;)&lt;br /&gt;_x000a_G10:1000=&quot;*&quot; and U10:1000=&quot;&quot; : =COUNTIFS(G10:G1000,&quot;&amp;lt;&amp;gt;0&quot;,U10:U1000,&quot;&quot;)&lt;/p&gt;_x000a_&lt;p&gt;You can combine as&lt;br /&gt;_x000a_=COUNTIFS(G10:G1000,TODAY(),U10:U1000,&quot;&quot;)+COUNTIFS(G10:G1000,&quot;&amp;lt;&amp;gt;0&quot;,U10:U1000,&quot;&quot;)_x000a_&lt;/p&gt;_x000a_"/>
    <d v="2010-10-20T13:39:35"/>
    <n v="0"/>
    <x v="7"/>
    <x v="1"/>
    <b v="1"/>
    <x v="1"/>
    <n v="4"/>
    <n v="40471.137499999997"/>
    <n v="0.43165509259415558"/>
    <n v="899"/>
    <d v="2010-10-20T00:00:00"/>
    <s v="indi visual"/>
    <x v="3448"/>
  </r>
  <r>
    <n v="3507"/>
    <n v="1"/>
    <x v="851"/>
    <x v="541"/>
    <s v="&lt;p&gt;This one is challenging.&lt;/p&gt;_x000a_&lt;p&gt;I want a cell to be formatted as % if value &amp;lt;=100 and as currency if &amp;gt;100. [The context changes that if data is 100 or less, it needs to be treated as a percent; any other value should be treated as a real number.]&lt;/p&gt;_x000a_&lt;p&gt;I tried using the following custom format:&lt;br /&gt;_x000a_       [&amp;gt;100] $#,###.00;[&amp;lt;=100]  0.00%. &lt;/p&gt;_x000a_&lt;p&gt;It works OK as long as I'm at 100 or less.&lt;/p&gt;_x000a_&lt;p&gt;The problem is when I try to display numbers that are &amp;gt;100 and &amp;lt;10000 it shows as % (because it still interprets the typed number as a percent. For example, the number 9999 shows up as 9999%. I'd hoped to see it as $9,999.00&lt;/p&gt;_x000a_&lt;p&gt;If number is &amp;gt;10000, it properly displays the $ sign but the value shown is 100 fold too small. If I type in 1234567, I get $12,345.67.&lt;/p&gt;_x000a_&lt;p&gt;If this can't be done with Custom Formats, is there a way to do with Conditional Formatting? I couldn't get Conditional Formatting to do any formatting other than color changes.&lt;/p&gt;_x000a_&lt;p&gt;Last resort is VBA.&lt;/p&gt;_x000a_&lt;p&gt;Thanks in advance for your help._x000a_&lt;/p&gt;_x000a_"/>
    <d v="2010-10-20T20:41:21"/>
    <n v="0"/>
    <x v="0"/>
    <x v="0"/>
    <b v="0"/>
    <x v="0"/>
    <n v="4"/>
    <n v="40471.861805555556"/>
    <n v="0"/>
    <n v="899"/>
    <d v="2010-10-20T00:00:00"/>
    <n v="0"/>
    <x v="3449"/>
  </r>
  <r>
    <n v="3508"/>
    <n v="1"/>
    <x v="851"/>
    <x v="2"/>
    <s v="&lt;p&gt;Alarryaaron,&lt;br /&gt;_x000a_Or just use a formula&lt;br /&gt;_x000a_=IF(A2&amp;lt;100,TEXT(A2/100,&quot;0.00%.&quot;),TEXT(A2,&quot;$#,###.00&quot;))_x000a_&lt;/p&gt;_x000a_"/>
    <d v="2010-10-21T00:15:21"/>
    <n v="0"/>
    <x v="1"/>
    <x v="1"/>
    <b v="1"/>
    <x v="1"/>
    <n v="5"/>
    <n v="40471.861805555556"/>
    <n v="0.14885416666948004"/>
    <n v="900"/>
    <d v="2010-10-21T00:00:00"/>
    <s v="alarryaaron"/>
    <x v="3450"/>
  </r>
  <r>
    <n v="3509"/>
    <n v="1"/>
    <x v="849"/>
    <x v="537"/>
    <s v="&lt;p&gt;Oh my wow thank you.  You know, you've helped me all across the board on everything with this site.  I really would like you to see what I've created (or shall I say what you've primarily helped me create).&lt;/p&gt;_x000a_&lt;p&gt;Is there anyway I could upload you my work so you could check it out?&lt;/p&gt;_x000a_&lt;p&gt;Out of curiosity with the combined code.  Where did 42 and the 57 come from?  I just wanted to know how you calculated that so I can modify it when necessary for future reference._x000a_&lt;/p&gt;_x000a_"/>
    <d v="2010-10-21T00:21:17"/>
    <n v="0"/>
    <x v="8"/>
    <x v="0"/>
    <b v="1"/>
    <x v="0"/>
    <n v="5"/>
    <n v="40471.137499999997"/>
    <n v="0"/>
    <n v="900"/>
    <d v="2010-10-21T00:00:00"/>
    <n v="0"/>
    <x v="3451"/>
  </r>
  <r>
    <n v="3510"/>
    <n v="1"/>
    <x v="849"/>
    <x v="2"/>
    <s v="&lt;p&gt;whoops&lt;br /&gt;_x000a_What 42 &amp;amp; 57_x000a_&lt;/p&gt;_x000a_"/>
    <d v="2010-10-21T00:33:05"/>
    <n v="0"/>
    <x v="9"/>
    <x v="1"/>
    <b v="1"/>
    <x v="1"/>
    <n v="5"/>
    <n v="40471.137499999997"/>
    <n v="0.88547453704086365"/>
    <n v="901"/>
    <d v="2010-10-21T00:00:00"/>
    <s v="indi visual"/>
    <x v="3452"/>
  </r>
  <r>
    <n v="3511"/>
    <n v="1"/>
    <x v="849"/>
    <x v="537"/>
    <s v="&lt;p&gt;Lol&lt;/p&gt;_x000a_&lt;p&gt;I guess I misread.  I had a long work day today.&lt;/p&gt;_x000a_&lt;p&gt;Everything works beautifully.  Here's what I'm doing exactly.&lt;/p&gt;_x000a_&lt;p&gt;past incompletes +&lt;br /&gt;_x000a_present today incompletes +&lt;br /&gt;_x000a_equals = the number of jobs due&lt;/p&gt;_x000a_&lt;p&gt;count ifs (G10:G1000) is the past date, and U10:U1000 is empty +plus&lt;br /&gt;_x000a_count ifs (G10:G1000) is today's date, and U10:U1000 is empty.&lt;/p&gt;_x000a_&lt;p&gt;Your above code you provided works a million; however, I initially asked for the formula for a count if statement that contained &quot;any date&quot;.&lt;/p&gt;_x000a_&lt;p&gt;That was my mistake.  I actually need that to be yesterday and forever into the past.&lt;/p&gt;_x000a_&lt;p&gt;I tried to tweak your formula above to the one below to no avail.&lt;/p&gt;_x000a_&lt;p&gt;=COUNTIFS(G10:G1000,&amp;lt;TODAY(),U10:U1000,&quot;&quot;)_x000a_&lt;/p&gt;_x000a_"/>
    <d v="2010-10-21T01:30:36"/>
    <n v="0"/>
    <x v="10"/>
    <x v="0"/>
    <b v="1"/>
    <x v="0"/>
    <n v="5"/>
    <n v="40471.137499999997"/>
    <n v="0"/>
    <n v="901"/>
    <d v="2010-10-21T00:00:00"/>
    <n v="0"/>
    <x v="3453"/>
  </r>
  <r>
    <n v="3512"/>
    <n v="1"/>
    <x v="843"/>
    <x v="0"/>
    <s v="&lt;p&gt;I guess you can add an event on webbrowser active x to monitor which URLs are getting requested and fire the macro when URLs match. I have never worked with browser object thru excel, so no idea what events it supports._x000a_&lt;/p&gt;_x000a_"/>
    <d v="2010-10-21T01:33:23"/>
    <n v="0"/>
    <x v="1"/>
    <x v="0"/>
    <b v="1"/>
    <x v="0"/>
    <n v="5"/>
    <n v="40467.904166666667"/>
    <n v="0"/>
    <n v="901"/>
    <d v="2010-10-21T00:00:00"/>
    <n v="0"/>
    <x v="3454"/>
  </r>
  <r>
    <n v="3513"/>
    <n v="1"/>
    <x v="849"/>
    <x v="2"/>
    <s v="&lt;p&gt;Indi&lt;/p&gt;_x000a_&lt;p&gt;This is great that you are starting to put it all together.&lt;br /&gt;_x000a_The logic behind spreadsheets is just as important if not more than the actual coding of the problem&lt;/p&gt;_x000a_&lt;p&gt;ps: Your eyes are ok. I did post 42 and 57 but corrected my post.&lt;br /&gt;_x000a_I test all solutions I post but generally on the first piece of spare space I can find.&lt;br /&gt;_x000a_Then I change the Rows/Columns when I post the answers and fix up the ranges to match the problem and in this case missed those 2 numbers.&lt;/p&gt;_x000a_&lt;p&gt;Try: =COUNTIFS(G10:G1000,&quot;&amp;lt;&quot;&amp;amp;TODAY(),U10:U1000,&quot;&quot;)_x000a_&lt;/p&gt;_x000a_"/>
    <d v="2010-10-21T02:37:50"/>
    <n v="0"/>
    <x v="11"/>
    <x v="1"/>
    <b v="1"/>
    <x v="1"/>
    <n v="5"/>
    <n v="40471.137499999997"/>
    <n v="0.97210648148757173"/>
    <n v="902"/>
    <d v="2010-10-21T00:00:00"/>
    <s v="indi visual"/>
    <x v="3455"/>
  </r>
  <r>
    <n v="3514"/>
    <n v="1"/>
    <x v="849"/>
    <x v="537"/>
    <s v="&lt;p&gt;I think you as much as anybody knows how much knowledge I definitely lack, and I appreciate your patience with me.&lt;/p&gt;_x000a_&lt;p&gt;You'd be impressed with me to know that I actually attached an alarm function to this code you provided me.&lt;/p&gt;_x000a_&lt;p&gt;For every date that needs to be completed sounds off an alarm (or recorded text to voice wave) that says &quot;there are such and such jobs remaining&quot; : )&lt;/p&gt;_x000a_&lt;p&gt;The alarm goes off every time the page calculates though (which means it's extremely annoying).&lt;/p&gt;_x000a_&lt;p&gt;So I placed macro on a timer that fills the count cell in as blank to shut it up every second.&lt;/p&gt;_x000a_&lt;p&gt;When the number changes based on the count if, the audio triggers, and then immediately shuts up again.&lt;/p&gt;_x000a_&lt;p&gt;My coding is redundant, long, and messy (although it works), but my goal is to make it more clean and efficient._x000a_&lt;/p&gt;_x000a_"/>
    <d v="2010-10-21T03:12:15"/>
    <n v="0"/>
    <x v="12"/>
    <x v="0"/>
    <b v="1"/>
    <x v="0"/>
    <n v="5"/>
    <n v="40471.137499999997"/>
    <n v="0"/>
    <n v="902"/>
    <d v="2010-10-21T00:00:00"/>
    <n v="0"/>
    <x v="3456"/>
  </r>
  <r>
    <n v="3515"/>
    <n v="1"/>
    <x v="849"/>
    <x v="2"/>
    <s v="&lt;p&gt;Have a read of http://chandoo.org/wp/2008/08/04/play-sound-when-cell-value-changes/&lt;br /&gt;_x000a_for methods to avoid the sound playing everythime a calculation happens_x000a_&lt;/p&gt;_x000a_"/>
    <d v="2010-10-21T03:54:15"/>
    <n v="0"/>
    <x v="13"/>
    <x v="1"/>
    <b v="1"/>
    <x v="1"/>
    <n v="5"/>
    <n v="40471.137499999997"/>
    <n v="1.0251736111167702"/>
    <n v="903"/>
    <d v="2010-10-21T00:00:00"/>
    <s v="indi visual"/>
    <x v="3457"/>
  </r>
  <r>
    <n v="3516"/>
    <n v="1"/>
    <x v="851"/>
    <x v="488"/>
    <s v="&lt;p&gt;I you do use Hui's suggestion, be aware that the cells contain strings thereon not numbers, so you cannot do math with the value in that cell._x000a_&lt;/p&gt;_x000a_"/>
    <d v="2010-10-21T07:50:40"/>
    <n v="0"/>
    <x v="2"/>
    <x v="0"/>
    <b v="1"/>
    <x v="0"/>
    <n v="5"/>
    <n v="40471.861805555556"/>
    <n v="0"/>
    <n v="903"/>
    <d v="2010-10-21T00:00:00"/>
    <n v="0"/>
    <x v="3458"/>
  </r>
  <r>
    <n v="3517"/>
    <n v="1"/>
    <x v="852"/>
    <x v="114"/>
    <s v="&lt;p&gt;Hi guys,&lt;/p&gt;_x000a_&lt;p&gt;In the below macro i am trying to copy the contents of one file to another file.Here i am trying to refer to the sheet and the column through input box and also the destination cells/column using input box.But getting error at referring destination cell.Can any one of you help me in this?&lt;br /&gt;_x000a_Thanking you in advance,&lt;br /&gt;_x000a_Dee&lt;/p&gt;_x000a_&lt;p&gt;Sub Macro1()&lt;br /&gt;_x000a_    Flatfilename = Application.GetOpenFilename(FileFilter:=&quot;Excel files (*.xls), *.xls&quot;, Title:=&quot;Please choose a file&quot;)&lt;br /&gt;_x000a_Filewithmacro = ThisWorkbook.Name&lt;br /&gt;_x000a_'thisworkbook is current book&lt;br /&gt;_x000a_'ftwbook is source file&lt;/p&gt;_x000a_&lt;p&gt;Set ftwbook = Workbooks.Open(Filename:=Flatfilename, ReadOnly:=yes)&lt;br /&gt;_x000a_Set thiswbook = Workbooks(Filewithmacro)&lt;br /&gt;_x000a_Source = InputBox(&quot;Sheet name&quot;)&lt;/p&gt;_x000a_&lt;p&gt;Set rngfind = Application.InputBox _&lt;br /&gt;_x000a_    (Prompt:=&quot;Select the Range&quot;, Title:=&quot;Range Selecteren&quot;, Type:=8)&lt;br /&gt;_x000a_        With rngfind&lt;/p&gt;_x000a_&lt;p&gt;    End With&lt;/p&gt;_x000a_&lt;p&gt;    Selection.Copy&lt;br /&gt;_x000a_    thiswbook.Worksheets(&quot;DFMA MAKE&quot;).Activate&lt;br /&gt;_x000a_        'ActiveWindow.ScrollWorkbookTabs Position:=xlLast&lt;br /&gt;_x000a_    'Sheets.Add After:=Sheets(Sheets.Count)&lt;br /&gt;_x000a_ 'Range(&quot;E1&quot;).Select&lt;br /&gt;_x000a_'cell = Application.InputBox(&quot;select the cell&quot;, Title:=&quot;cell&quot;, Type:=8).Select&lt;/p&gt;_x000a_&lt;p&gt; 'Selection.PasteSpecial Paste:=xlPasteValues, Operation:=xlNone, SkipBlanks _&lt;br /&gt;_x000a_        :=False, Transpose:=False&lt;br /&gt;_x000a_ActiveSheet.Paste Destination:=Range(&quot;E2&quot;)&lt;/p&gt;_x000a_&lt;p&gt;   ftwbook.Activate&lt;br /&gt;_x000a_    ActiveWindow.Close&lt;br /&gt;_x000a_End Sub_x000a_&lt;/p&gt;_x000a_"/>
    <d v="2010-10-21T09:37:49"/>
    <n v="0"/>
    <x v="0"/>
    <x v="0"/>
    <b v="0"/>
    <x v="0"/>
    <n v="5"/>
    <n v="40472.400694444441"/>
    <n v="0"/>
    <n v="903"/>
    <d v="2010-10-21T00:00:00"/>
    <n v="0"/>
    <x v="3459"/>
  </r>
  <r>
    <n v="3519"/>
    <n v="3"/>
    <x v="853"/>
    <x v="542"/>
    <s v="&lt;p&gt;Hi All,&lt;/p&gt;_x000a_&lt;p&gt;I am a MIS Analyst in HR. I have seen lots of Finance or numbers driven dashboards but does anyone know of any Human Resources based dashboard examples.&lt;/p&gt;_x000a_&lt;p&gt;Things like headcount, turnover, hires, etc?_x000a_&lt;/p&gt;_x000a_"/>
    <d v="2010-10-21T10:17:23"/>
    <n v="0"/>
    <x v="0"/>
    <x v="0"/>
    <b v="0"/>
    <x v="0"/>
    <n v="5"/>
    <n v="40472.428472222222"/>
    <n v="0"/>
    <n v="903"/>
    <d v="2010-10-21T00:00:00"/>
    <n v="0"/>
    <x v="3460"/>
  </r>
  <r>
    <n v="3520"/>
    <n v="1"/>
    <x v="852"/>
    <x v="2"/>
    <s v="&lt;p&gt;Dee,&lt;br /&gt;_x000a_The way you have written it the sheet &quot;DFMA MAKE&quot; must be in the workbook which has the Macro&lt;br /&gt;_x000a_is that what you wanted?_x000a_&lt;/p&gt;_x000a_"/>
    <d v="2010-10-21T10:22:28"/>
    <n v="0"/>
    <x v="1"/>
    <x v="1"/>
    <b v="1"/>
    <x v="1"/>
    <n v="5"/>
    <n v="40472.400694444441"/>
    <n v="3.1574074077070691E-2"/>
    <n v="904"/>
    <d v="2010-10-21T00:00:00"/>
    <s v="Dee"/>
    <x v="3461"/>
  </r>
  <r>
    <n v="3521"/>
    <n v="1"/>
    <x v="852"/>
    <x v="114"/>
    <s v="&lt;p&gt;yes, exactly....&lt;br /&gt;_x000a_is there any other way(rewriting macro by taking any examle) to get what i wanted? pls suggest_x000a_&lt;/p&gt;_x000a_"/>
    <d v="2010-10-21T10:34:19"/>
    <n v="0"/>
    <x v="2"/>
    <x v="0"/>
    <b v="1"/>
    <x v="0"/>
    <n v="5"/>
    <n v="40472.400694444441"/>
    <n v="0"/>
    <n v="904"/>
    <d v="2010-10-21T00:00:00"/>
    <n v="0"/>
    <x v="3462"/>
  </r>
  <r>
    <n v="3522"/>
    <n v="1"/>
    <x v="854"/>
    <x v="537"/>
    <s v="&lt;p&gt;I have the following code:&lt;/p&gt;_x000a_&lt;p&gt;[code]&lt;br /&gt;_x000a_Sub FIND_SEARCH_BUTTON()&lt;br /&gt;_x000a_'Opens the find and search dialog box&lt;br /&gt;_x000a_' Find Search Button Macro&lt;br /&gt;_x000a_'&lt;/p&gt;_x000a_&lt;p&gt;On Error Resume Next&lt;br /&gt;_x000a_Application.Dialogs(xlDialogFormulaFind).Show sFindMe&lt;br /&gt;_x000a_On Error Resume Next&lt;/p&gt;_x000a_&lt;p&gt;  End Sub&lt;br /&gt;_x000a_[/code]&lt;/p&gt;_x000a_&lt;p&gt;It basically pops open the default search and find dialog box.&lt;/p&gt;_x000a_&lt;p&gt;I would like to make some sort of pop up form field button that is super large that pops up in the center of the screen and enables me to type in what I' m searching for and click the 'search' the same way.&lt;/p&gt;_x000a_&lt;p&gt;Having the result found row highlighted would be a bonus._x000a_&lt;/p&gt;_x000a_"/>
    <d v="2010-10-21T12:59:30"/>
    <n v="0"/>
    <x v="0"/>
    <x v="0"/>
    <b v="0"/>
    <x v="0"/>
    <n v="5"/>
    <n v="40472.540972222225"/>
    <n v="0"/>
    <n v="904"/>
    <d v="2010-10-21T00:00:00"/>
    <n v="0"/>
    <x v="3463"/>
  </r>
  <r>
    <n v="3523"/>
    <n v="3"/>
    <x v="853"/>
    <x v="2"/>
    <s v="&lt;p&gt;Rono.uk&lt;br /&gt;_x000a_What does your department and management want?&lt;br /&gt;_x000a_No point spending hours collecting data and setting up systems if they don't want it.&lt;br /&gt;_x000a_Spend time with them and ascertain different requirements at different management levels&lt;br /&gt;_x000a_What do you already collect?&lt;br /&gt;_x000a_What do you/they budget?&lt;br /&gt;_x000a_How often do they want/need a report?&lt;br /&gt;_x000a_Those are the general starting questions_x000a_&lt;/p&gt;_x000a_"/>
    <d v="2010-10-21T14:18:33"/>
    <n v="0"/>
    <x v="1"/>
    <x v="1"/>
    <b v="1"/>
    <x v="1"/>
    <n v="5"/>
    <n v="40472.428472222222"/>
    <n v="0.16774305555736646"/>
    <n v="905"/>
    <d v="2010-10-21T00:00:00"/>
    <s v="rono.uk"/>
    <x v="3464"/>
  </r>
  <r>
    <n v="3524"/>
    <n v="1"/>
    <x v="854"/>
    <x v="2"/>
    <s v="&lt;p&gt;Indi&lt;/p&gt;_x000a_&lt;p&gt;Odd request&lt;/p&gt;_x000a_&lt;p&gt;What's wrong with Ctrl F ?&lt;br /&gt;_x000a_or&lt;br /&gt;_x000a_Have a cell in your worksheet where people can enter a search query with a simple macro button&lt;br /&gt;_x000a_or&lt;br /&gt;_x000a_For probably the best search article I've yet seen&lt;br /&gt;_x000a_http://www.excelhero.com/blog/2010/07/excel-partial-match-database-lookup.html_x000a_&lt;/p&gt;_x000a_"/>
    <d v="2010-10-21T14:22:40"/>
    <n v="0"/>
    <x v="1"/>
    <x v="1"/>
    <b v="1"/>
    <x v="1"/>
    <n v="5"/>
    <n v="40472.540972222225"/>
    <n v="5.8101851849642117E-2"/>
    <n v="906"/>
    <d v="2010-10-21T00:00:00"/>
    <s v="indi visual"/>
    <x v="3465"/>
  </r>
  <r>
    <n v="3525"/>
    <n v="1"/>
    <x v="852"/>
    <x v="2"/>
    <s v="&lt;p&gt;Dee&lt;br /&gt;_x000a_Have a look through&lt;br /&gt;_x000a_http://chandoo.org/forums/topic/need-macro-help&lt;br /&gt;_x000a_There should be enough there to help you out_x000a_&lt;/p&gt;_x000a_"/>
    <d v="2010-10-21T14:31:38"/>
    <n v="0"/>
    <x v="3"/>
    <x v="1"/>
    <b v="1"/>
    <x v="1"/>
    <n v="5"/>
    <n v="40472.400694444441"/>
    <n v="0.2046064814858255"/>
    <n v="907"/>
    <d v="2010-10-21T00:00:00"/>
    <s v="Dee"/>
    <x v="3466"/>
  </r>
  <r>
    <n v="3526"/>
    <n v="1"/>
    <x v="855"/>
    <x v="543"/>
    <s v="&lt;p&gt;Hi,&lt;br /&gt;_x000a_I'm trying to set up a spread sheet that will list names (col. a) and allocate them gifts from a drop down list (col b). If the person appears in col.a twice I want to either prevent allocation of the same gift twice or create an alert that this person has already been nominated for this gift. Is it possible?_x000a_&lt;/p&gt;_x000a_"/>
    <d v="2010-10-21T15:49:19"/>
    <n v="0"/>
    <x v="0"/>
    <x v="0"/>
    <b v="0"/>
    <x v="0"/>
    <n v="5"/>
    <n v="40472.65902777778"/>
    <n v="0"/>
    <n v="907"/>
    <d v="2010-10-21T00:00:00"/>
    <n v="0"/>
    <x v="3467"/>
  </r>
  <r>
    <n v="3527"/>
    <n v="1"/>
    <x v="855"/>
    <x v="163"/>
    <s v="&lt;p&gt;Hi Chissy,&lt;/p&gt;_x000a_&lt;p&gt;Take a look here you could use conditional formatting to give you the alert&lt;/p&gt;_x000a_&lt;p&gt;http://chandoo.org/wp/2010/01/06/highlight-repeat-customers/_x000a_&lt;/p&gt;_x000a_"/>
    <d v="2010-10-21T15:56:44"/>
    <n v="0"/>
    <x v="1"/>
    <x v="0"/>
    <b v="1"/>
    <x v="0"/>
    <n v="5"/>
    <n v="40472.65902777778"/>
    <n v="0"/>
    <n v="907"/>
    <d v="2010-10-21T00:00:00"/>
    <n v="0"/>
    <x v="3468"/>
  </r>
  <r>
    <n v="3529"/>
    <n v="1"/>
    <x v="856"/>
    <x v="544"/>
    <s v="&lt;p&gt;I'm trying to calculate tax for salary up to a certain amount on a month by month basis. I created a formula that will calculate the tax and the difference once it reaches that amount, but I'm having trouble figuring out how to make it enter a zero, instead of a credit amount, once it surpasses the maximum amount.&lt;/p&gt;_x000a_&lt;p&gt;Example:&lt;br /&gt;_x000a_Salary: $30,000 (A2)&lt;br /&gt;_x000a_Mo. Salary: $2,500 (B2-M2)&lt;br /&gt;_x000a_Tax: 8.6% up to $9,000 of salary (row 4)&lt;/p&gt;_x000a_&lt;p&gt;=IF(9000*8.6%&amp;gt;SUM($B2:B2)*8.6%,B2*8.6%,9000*8.6%-SUM($B2:B2)*8.6%)_x000a_&lt;/p&gt;_x000a_"/>
    <d v="2010-10-21T16:46:32"/>
    <n v="0"/>
    <x v="0"/>
    <x v="0"/>
    <b v="0"/>
    <x v="0"/>
    <n v="5"/>
    <n v="40472.698611111111"/>
    <n v="0"/>
    <n v="907"/>
    <d v="2010-10-21T00:00:00"/>
    <n v="0"/>
    <x v="3469"/>
  </r>
  <r>
    <n v="3530"/>
    <n v="1"/>
    <x v="851"/>
    <x v="541"/>
    <s v="&lt;p&gt;That's a brilliant formula but I can't use a formula in this instance. &lt;/p&gt;_x000a_&lt;p&gt;The cell that gets typed into needs to interpret and display the correct format; that's why I was trying Custom Formats or Conditional Formatting since they affect the format of the cell that holds the typed-in value.&lt;/p&gt;_x000a_&lt;p&gt;Any other guesses?_x000a_&lt;/p&gt;_x000a_"/>
    <d v="2010-10-21T17:19:15"/>
    <n v="0"/>
    <x v="3"/>
    <x v="0"/>
    <b v="1"/>
    <x v="0"/>
    <n v="5"/>
    <n v="40471.861805555556"/>
    <n v="0"/>
    <n v="907"/>
    <d v="2010-10-21T00:00:00"/>
    <n v="0"/>
    <x v="3470"/>
  </r>
  <r>
    <n v="3533"/>
    <n v="1"/>
    <x v="856"/>
    <x v="488"/>
    <s v="&lt;p&gt;Is that you want&lt;/p&gt;_x000a_&lt;p&gt;=IF(SUM($B2:B2)&amp;gt;9000,0,IF(9000*8.6%&amp;gt;SUM($B2:B2)*8.6%,B2*8.6%,9000*8.6%-SUM($B2:B2)*8.6%))_x000a_&lt;/p&gt;_x000a_"/>
    <d v="2010-10-21T21:34:18"/>
    <n v="0"/>
    <x v="1"/>
    <x v="0"/>
    <b v="1"/>
    <x v="0"/>
    <n v="5"/>
    <n v="40472.698611111111"/>
    <n v="0"/>
    <n v="907"/>
    <d v="2010-10-21T00:00:00"/>
    <n v="0"/>
    <x v="3471"/>
  </r>
  <r>
    <n v="3534"/>
    <n v="1"/>
    <x v="856"/>
    <x v="2"/>
    <s v="&lt;p&gt;If you want Tax to max at 8.6% of salary up to a minimum of $9000 tax per annum&lt;br /&gt;_x000a_use:&lt;br /&gt;_x000a_A4: =MIN(9000,SUM($A$3:A3)*8.6%) &lt;/p&gt;_x000a_&lt;p&gt;If you want Tax at 8.6% of salary up to $9000 Income per annum&lt;br /&gt;_x000a_use:&lt;br /&gt;_x000a_A4: =MIN(9000,SUM($A$3:A3))*8.6%&lt;/p&gt;_x000a_&lt;p&gt;and copy across_x000a_&lt;/p&gt;_x000a_"/>
    <d v="2010-10-21T23:38:14"/>
    <n v="0"/>
    <x v="2"/>
    <x v="1"/>
    <b v="1"/>
    <x v="1"/>
    <n v="5"/>
    <n v="40472.698611111111"/>
    <n v="0.28627314815093996"/>
    <n v="908"/>
    <d v="2010-10-21T00:00:00"/>
    <s v="ptell8019"/>
    <x v="3472"/>
  </r>
  <r>
    <n v="3535"/>
    <n v="1"/>
    <x v="856"/>
    <x v="544"/>
    <s v="&lt;p&gt;Thanks, but that formula gives me the total tax for the year at $9,000.  I need to calculate the monthly tax up to $774 ($9,000 salary x 8.6%)&lt;/p&gt;_x000a_&lt;p&gt;So Jan - Mar, should be $215 (ea. month) and April should be $129 (difference) and May - Dec should be at $0, since we already met the limit._x000a_&lt;/p&gt;_x000a_"/>
    <d v="2010-10-21T23:46:47"/>
    <n v="0"/>
    <x v="3"/>
    <x v="0"/>
    <b v="1"/>
    <x v="0"/>
    <n v="5"/>
    <n v="40472.698611111111"/>
    <n v="0"/>
    <n v="908"/>
    <d v="2010-10-21T00:00:00"/>
    <n v="0"/>
    <x v="3473"/>
  </r>
  <r>
    <n v="3536"/>
    <n v="1"/>
    <x v="857"/>
    <x v="545"/>
    <s v="&lt;p&gt;Hello,&lt;/p&gt;_x000a_&lt;p&gt;I'm pretty much a rookie at excel but learn quickly.&lt;/p&gt;_x000a_&lt;p&gt;To be completely forward I am making excel spreadsheets for my fantasy football league&lt;br /&gt;_x000a_and we want something we can track, organize and have readily available for viewing each week.  Plus to be able to have all those stats going into each new year.&lt;/p&gt;_x000a_&lt;p&gt;So I am averaging the scores each week for each player in the list.&lt;br /&gt;_x000a_I am seperating by one row, each sub group (QB,RB,WR,TE,K,Def)&lt;/p&gt;_x000a_&lt;p&gt;I have a column of averages that I want to take from one page and display on another as a &quot;TOP 24 PERFORMERS&quot; averages from 1st to 24th.&lt;/p&gt;_x000a_&lt;p&gt;I've been playing with AVERAGE,LARGE AND RANK for hours and want to see if I can get a hand in the correct direction.&lt;/p&gt;_x000a_&lt;p&gt;All help would be greatly appreciated!&lt;br /&gt;_x000a_Rory_x000a_&lt;/p&gt;_x000a_"/>
    <d v="2010-10-22T01:29:15"/>
    <n v="0"/>
    <x v="0"/>
    <x v="0"/>
    <b v="0"/>
    <x v="0"/>
    <n v="6"/>
    <n v="40473.061805555553"/>
    <n v="0"/>
    <n v="908"/>
    <d v="2010-10-22T00:00:00"/>
    <n v="0"/>
    <x v="3474"/>
  </r>
  <r>
    <n v="3537"/>
    <n v="1"/>
    <x v="857"/>
    <x v="348"/>
    <s v="&lt;p&gt;Hi Rory,&lt;/p&gt;_x000a_&lt;p&gt;Have you tried to SORT the column of averages, this would give you the data in the sequence that you want it.&lt;/p&gt;_x000a_&lt;p&gt;Cheers&lt;/p&gt;_x000a_&lt;p&gt;kanti_x000a_&lt;/p&gt;_x000a_"/>
    <d v="2010-10-22T04:28:36"/>
    <n v="0"/>
    <x v="1"/>
    <x v="0"/>
    <b v="1"/>
    <x v="0"/>
    <n v="6"/>
    <n v="40473.061805555553"/>
    <n v="0"/>
    <n v="908"/>
    <d v="2010-10-22T00:00:00"/>
    <n v="0"/>
    <x v="3475"/>
  </r>
  <r>
    <n v="3538"/>
    <n v="1"/>
    <x v="856"/>
    <x v="348"/>
    <s v="&lt;p&gt;Try the following&lt;/p&gt;_x000a_&lt;p&gt;The table below is from B1 to C7. Note how the dollars signs are in place to anchor column B in the formulas for Final Tax&lt;/p&gt;_x000a_&lt;p&gt;Annual Sal_x0009_30000&lt;br /&gt;_x000a_Month Sal_x0009_2500_x0009_2500&lt;br /&gt;_x000a_Tax on Sal_x0009_=8.6%*B3_x0009_=8.6%*C3&lt;br /&gt;_x000a_Max Tax_x0009_=8.6%*9000&lt;br /&gt;_x000a_Final Tax_x0009_=IF(SUM($B$4:B4)&amp;gt;$B$5,$B$5,SUM($B$4:B4))_x0009_=IF(SUM($B$4:C4)&amp;gt;$B$5,$B$5,SUM($B$4:C4))&lt;br /&gt;_x000a_Month Tax_x0009_=+B6_x0009_=+C6-B6&lt;/p&gt;_x000a_&lt;p&gt;The results are:&lt;/p&gt;_x000a_&lt;p&gt;Annual Sal_x0009_30000&lt;br /&gt;_x000a_Month Sal_x0009_2500_x0009_2500_x0009_2500_x0009_2500_x0009_2500&lt;br /&gt;_x000a_Tax on Sal_x0009_215_x0009_215_x0009_215_x0009_215_x0009_215&lt;br /&gt;_x000a_Max Tax_x0009_774&lt;br /&gt;_x000a_Final Tax_x0009_215_x0009_430_x0009_645_x0009_774_x0009_774&lt;br /&gt;_x000a_Month Tax_x0009_215_x0009_215_x0009_215_x0009_129_x0009_0&lt;/p&gt;_x000a_&lt;p&gt;Hope this helps_x000a_&lt;/p&gt;_x000a_"/>
    <d v="2010-10-22T05:06:23"/>
    <n v="0"/>
    <x v="4"/>
    <x v="0"/>
    <b v="1"/>
    <x v="0"/>
    <n v="6"/>
    <n v="40472.698611111111"/>
    <n v="0"/>
    <n v="908"/>
    <d v="2010-10-22T00:00:00"/>
    <n v="0"/>
    <x v="3476"/>
  </r>
  <r>
    <n v="3539"/>
    <n v="1"/>
    <x v="856"/>
    <x v="2"/>
    <s v="&lt;p&gt;A4: =A3*8.6%&lt;br /&gt;_x000a_B4: =IF(SUM($A$3:B3)&amp;lt;9000,(SUM($A$3:B3)*8.6%)-SUM($A$5:A5),MAX(9000*8.6%-SUM($A$5:A5,0)))_x000a_&lt;/p&gt;_x000a_"/>
    <d v="2010-10-22T07:12:34"/>
    <n v="0"/>
    <x v="5"/>
    <x v="1"/>
    <b v="1"/>
    <x v="1"/>
    <n v="6"/>
    <n v="40472.698611111111"/>
    <n v="0.60178240740788169"/>
    <n v="909"/>
    <d v="2010-10-22T00:00:00"/>
    <s v="ptell8019"/>
    <x v="3477"/>
  </r>
  <r>
    <n v="3540"/>
    <n v="1"/>
    <x v="851"/>
    <x v="422"/>
    <s v="&lt;p&gt;Hi,&lt;/p&gt;_x000a_&lt;p&gt;I think this would work.&lt;/p&gt;_x000a_&lt;p&gt;Paste this in the custome format. [&amp;lt;=100]#&quot;%&quot;;#&lt;/p&gt;_x000a_&lt;p&gt;Hope this helps.&lt;/p&gt;_x000a_&lt;p&gt;Cheers&lt;br /&gt;_x000a_VaraK_x000a_&lt;/p&gt;_x000a_"/>
    <d v="2010-10-22T11:48:44"/>
    <n v="0"/>
    <x v="4"/>
    <x v="0"/>
    <b v="1"/>
    <x v="0"/>
    <n v="6"/>
    <n v="40471.861805555556"/>
    <n v="0"/>
    <n v="909"/>
    <d v="2010-10-22T00:00:00"/>
    <n v="0"/>
    <x v="3478"/>
  </r>
  <r>
    <n v="3541"/>
    <n v="1"/>
    <x v="849"/>
    <x v="537"/>
    <s v="&lt;p&gt;I read the article.  The information provided was similar to what I have (with the exception that reads changes and sounds the alarm at start up only).&lt;/p&gt;_x000a_&lt;p&gt;However, I was wanting to know if there was anything I could do other than a wait timer (which is what I'm using now).&lt;/p&gt;_x000a_&lt;p&gt;After every alarm, I have a d.wait timer that is set for 6 seconds, and then another macro that throws a blank value in the cell to shut the alarm up from repeating all the time.&lt;/p&gt;_x000a_&lt;p&gt;However again, the wait timer is a bit slow and annoying as well, is there any alternative other than a wait timer that would give me the same desired effect?_x000a_&lt;/p&gt;_x000a_"/>
    <d v="2010-10-22T13:05:56"/>
    <n v="0"/>
    <x v="14"/>
    <x v="0"/>
    <b v="1"/>
    <x v="0"/>
    <n v="6"/>
    <n v="40471.137499999997"/>
    <n v="0"/>
    <n v="909"/>
    <d v="2010-10-22T00:00:00"/>
    <n v="0"/>
    <x v="3479"/>
  </r>
  <r>
    <n v="3542"/>
    <n v="1"/>
    <x v="849"/>
    <x v="2"/>
    <s v="&lt;p&gt;Indi&lt;br /&gt;_x000a_The macro I posted towards the end speaks every time the range of cells change_x000a_&lt;/p&gt;_x000a_"/>
    <d v="2010-10-22T13:35:49"/>
    <n v="0"/>
    <x v="15"/>
    <x v="1"/>
    <b v="1"/>
    <x v="1"/>
    <n v="6"/>
    <n v="40471.137499999997"/>
    <n v="2.4290393518531346"/>
    <n v="910"/>
    <d v="2010-10-22T00:00:00"/>
    <s v="indi visual"/>
    <x v="3480"/>
  </r>
  <r>
    <n v="3543"/>
    <n v="1"/>
    <x v="858"/>
    <x v="289"/>
    <s v="&lt;p&gt;Hi guys!&lt;/p&gt;_x000a_&lt;p&gt;I have a doubt regarding Excel Data Tables.&lt;/p&gt;_x000a_&lt;p&gt;I was wondering if it's possible to refer to it using a range. For example:&lt;/p&gt;_x000a_&lt;p&gt;The formula is:&lt;/p&gt;_x000a_&lt;p&gt;=COUNTIF(abcp11[Data];&quot;&amp;gt;=01/09/10&quot;)&lt;/p&gt;_x000a_&lt;p&gt;I want to make the &quot;abcp11&quot; part variable, using the name &quot;abcp11&quot; in the range B5:&lt;/p&gt;_x000a_&lt;p&gt;=COUNTIF(B5[Data];&quot;&amp;gt;=01/09/10&quot;)&lt;/p&gt;_x000a_&lt;p&gt;The objective is that when I need to recall lots of data tables using this formula above, I lost a lot of time changing the name of various data tables. If I have ranges with the name of the data tables I could do this in no time!&lt;/p&gt;_x000a_&lt;p&gt;I'm attaching the file if you want to take a deeper look at it:&lt;/p&gt;_x000a_&lt;p&gt;http://www.megaupload.com/?d=FII6SCH9&lt;/p&gt;_x000a_&lt;p&gt;Thanks for the attention!&lt;/p&gt;_x000a_&lt;p&gt;Henrique Carvalho_x000a_&lt;/p&gt;_x000a_"/>
    <d v="2010-10-22T15:39:53"/>
    <n v="0"/>
    <x v="0"/>
    <x v="0"/>
    <b v="0"/>
    <x v="0"/>
    <n v="6"/>
    <n v="40473.652083333334"/>
    <n v="0"/>
    <n v="910"/>
    <d v="2010-10-22T00:00:00"/>
    <n v="0"/>
    <x v="3481"/>
  </r>
  <r>
    <n v="3544"/>
    <n v="1"/>
    <x v="859"/>
    <x v="546"/>
    <s v="&lt;p&gt;I have data of diff regions: east, west, north &amp;amp; south&lt;br /&gt;_x000a_The data is in 4 diff sheets named: east, west, north &amp;amp; south.&lt;/p&gt;_x000a_&lt;p&gt;The column heads are identical &amp;amp; formatting as well.&lt;/p&gt;_x000a_&lt;p&gt;I want to consolidate the data from these 4 sheets into a fifth sheet of the workbook named:&quot; Overall&quot;&lt;/p&gt;_x000a_&lt;p&gt;The &quot;Overall&quot; sheet should have the consolidated data in the sequence:&lt;br /&gt;_x000a_1. West&lt;br /&gt;_x000a_2. East&lt;br /&gt;_x000a_3. North&lt;br /&gt;_x000a_4. South&lt;/p&gt;_x000a_&lt;p&gt;But all this should happen dynamically,&lt;br /&gt;_x000a_i.e. as &amp;amp; when i add a row of data to East sheet the consolidated data should automatically show added entry in a new row inserted below last row of east data.&lt;br /&gt;_x000a_Also the serial no. should adjust automatically sequentially&lt;/p&gt;_x000a_&lt;p&gt;E.g.:&lt;/p&gt;_x000a_&lt;p&gt;Sheet West:&lt;br /&gt;_x000a_1. CompanyA Rose      12cartons 6pcs&lt;br /&gt;_x000a_2. CompanyB Lotus     15cartons 9pcs&lt;br /&gt;_x000a_3. CompanyC Sunflower 18cartons 5pcs &lt;/p&gt;_x000a_&lt;p&gt;Sheet East:&lt;br /&gt;_x000a_1. CompanyP Orange     72cartons 3pcs&lt;br /&gt;_x000a_2. CompanyQ Mango      55cartons 4pcs&lt;br /&gt;_x000a_3. CompanyR Apple      48cartons 1pcs&lt;br /&gt;_x000a_4. CompanyS Orange     89cartons 9pcs&lt;/p&gt;_x000a_&lt;p&gt;Sheet North:&lt;br /&gt;_x000a_1. CompanyJ Shirt      20cartons 4pcs&lt;br /&gt;_x000a_2. Companyk trouser    95cartons 3pcs&lt;/p&gt;_x000a_&lt;p&gt;Sheet South:&lt;br /&gt;_x000a_1. Company M Toy       56cartons 5pcs&lt;/p&gt;_x000a_&lt;p&gt;Sheet consolidated:&lt;br /&gt;_x000a_1. CompanyA Rose      12cartons 6pcs&lt;br /&gt;_x000a_2. CompanyB Lotus     15cartons 9pcs&lt;br /&gt;_x000a_3. CompanyC Sunflower 18cartons 5pcs&lt;br /&gt;_x000a_4. CompanyP Orange     72cartons 3pcs&lt;br /&gt;_x000a_5. CompanyQ Mango      55cartons 4pcs&lt;br /&gt;_x000a_6. CompanyR Apple      48cartons 1pcs&lt;br /&gt;_x000a_7. CompanyS Orange     89cartons 9pcs&lt;br /&gt;_x000a_8. CompanyJ Shirt      20cartons 4pcs&lt;br /&gt;_x000a_9. Companyk trouser    95cartons 3pcs&lt;br /&gt;_x000a_10. Company M Toy       56cartons 5pcs&lt;/p&gt;_x000a_&lt;p&gt;Observe that the serial no. is 1 to 10 &amp;amp; not 1,2,3,1,2,3,4,1,2,1&lt;/p&gt;_x000a_&lt;p&gt;Kindly help._x000a_&lt;/p&gt;_x000a_"/>
    <d v="2010-10-22T16:44:49"/>
    <n v="0"/>
    <x v="0"/>
    <x v="0"/>
    <b v="0"/>
    <x v="0"/>
    <n v="6"/>
    <n v="40473.697222222225"/>
    <n v="0"/>
    <n v="910"/>
    <d v="2010-10-22T00:00:00"/>
    <n v="0"/>
    <x v="3482"/>
  </r>
  <r>
    <n v="3545"/>
    <n v="1"/>
    <x v="860"/>
    <x v="547"/>
    <s v="&lt;p&gt;I am trying to nest series within series in a column chart. It obviously works with 2 series by plotting them against 2 axes, but unable to figure out how to extend this to &amp;gt;2 series. The link below is to a dummy file showing what I mean – no macros -(the columns are text boxes formatted to convey the concept).&lt;/p&gt;_x000a_&lt;p&gt;Any ideas anyone?&lt;/p&gt;_x000a_&lt;p&gt;http://www.keepandshare.com/doc/view.php?id=2319996&amp;amp;da=y_x000a_&lt;/p&gt;_x000a_"/>
    <d v="2010-10-22T17:06:08"/>
    <n v="0"/>
    <x v="0"/>
    <x v="0"/>
    <b v="0"/>
    <x v="0"/>
    <n v="6"/>
    <n v="40473.712500000001"/>
    <n v="0"/>
    <n v="910"/>
    <d v="2010-10-22T00:00:00"/>
    <n v="0"/>
    <x v="3483"/>
  </r>
  <r>
    <n v="3546"/>
    <n v="1"/>
    <x v="861"/>
    <x v="520"/>
    <s v="&lt;p&gt;Dear All,&lt;br /&gt;_x000a_I need a conditional formula for the following problem.&lt;/p&gt;_x000a_&lt;p&gt;In a Range B5:T500 , I need a conditional formula that highlights min of ( d6,H6,L6,P6,T6) similarly for other rows  for above condition.&lt;/p&gt;_x000a_&lt;p&gt;I am doing for individual rows, please assit me .&lt;br /&gt;_x000a_Thank you._x000a_&lt;/p&gt;_x000a_"/>
    <d v="2010-10-22T17:06:56"/>
    <n v="0"/>
    <x v="0"/>
    <x v="0"/>
    <b v="0"/>
    <x v="0"/>
    <n v="6"/>
    <n v="40473.712500000001"/>
    <n v="0"/>
    <n v="910"/>
    <d v="2010-10-22T00:00:00"/>
    <n v="0"/>
    <x v="3484"/>
  </r>
  <r>
    <n v="3547"/>
    <n v="1"/>
    <x v="862"/>
    <x v="547"/>
    <s v="&lt;p&gt;Is it possible to conditionally format individual error bars i.e. if value of error bar 2 is less than error bar 1 then error bar 2 is red else green?_x000a_&lt;/p&gt;_x000a_"/>
    <d v="2010-10-22T17:09:44"/>
    <n v="0"/>
    <x v="0"/>
    <x v="0"/>
    <b v="0"/>
    <x v="0"/>
    <n v="6"/>
    <n v="40473.714583333334"/>
    <n v="0"/>
    <n v="910"/>
    <d v="2010-10-22T00:00:00"/>
    <n v="0"/>
    <x v="3485"/>
  </r>
  <r>
    <n v="3548"/>
    <n v="1"/>
    <x v="856"/>
    <x v="544"/>
    <s v="&lt;p&gt;Thanks for your help!  I will try them and see if I get the results I need._x000a_&lt;/p&gt;_x000a_"/>
    <d v="2010-10-22T19:13:49"/>
    <n v="0"/>
    <x v="6"/>
    <x v="0"/>
    <b v="1"/>
    <x v="0"/>
    <n v="6"/>
    <n v="40472.698611111111"/>
    <n v="0"/>
    <n v="910"/>
    <d v="2010-10-22T00:00:00"/>
    <n v="0"/>
    <x v="3486"/>
  </r>
  <r>
    <n v="3549"/>
    <n v="1"/>
    <x v="851"/>
    <x v="541"/>
    <s v="&lt;p&gt;You just about nailed it. Just needed some zeroes and a special case to handle the value of zero as being dollars; not percent. &lt;/p&gt;_x000a_&lt;p&gt;Here's what I ended up using:&lt;/p&gt;_x000a_&lt;p&gt;     [=0]$#.00;[&amp;lt;=100]#.00&quot;%&quot;;$#.00&lt;/p&gt;_x000a_&lt;p&gt;Thanks a bunch folks!_x000a_&lt;/p&gt;_x000a_"/>
    <d v="2010-10-22T20:32:03"/>
    <n v="0"/>
    <x v="5"/>
    <x v="0"/>
    <b v="1"/>
    <x v="0"/>
    <n v="6"/>
    <n v="40471.861805555556"/>
    <n v="0"/>
    <n v="910"/>
    <d v="2010-10-22T00:00:00"/>
    <n v="0"/>
    <x v="3487"/>
  </r>
  <r>
    <n v="3550"/>
    <n v="1"/>
    <x v="863"/>
    <x v="324"/>
    <s v="&lt;p&gt;I have a workbook with about 50 worksheets. How can I manage this so that I'm not looking through all worksheets to find the one I want?&lt;/p&gt;_x000a_&lt;p&gt;If I could something like Windows Explorer where there's directory and underlying files would be the best approach.&lt;/p&gt;_x000a_&lt;p&gt;Thanks_x000a_&lt;/p&gt;_x000a_"/>
    <d v="2010-10-22T23:11:30"/>
    <n v="0"/>
    <x v="0"/>
    <x v="0"/>
    <b v="0"/>
    <x v="0"/>
    <n v="6"/>
    <n v="40473.96597222222"/>
    <n v="0"/>
    <n v="910"/>
    <d v="2010-10-22T00:00:00"/>
    <n v="0"/>
    <x v="3488"/>
  </r>
  <r>
    <n v="3552"/>
    <n v="1"/>
    <x v="858"/>
    <x v="2"/>
    <s v="&lt;p&gt;Henrique&lt;br /&gt;_x000a_You will have to use the Indirect function to help out here&lt;br /&gt;_x000a_=COUNTIF(INDIRECT(B5&amp;amp;&quot;[Data]&quot;),&quot;&amp;gt;=01/09/10&quot;)_x000a_&lt;/p&gt;_x000a_"/>
    <d v="2010-10-23T00:37:28"/>
    <n v="0"/>
    <x v="1"/>
    <x v="1"/>
    <b v="1"/>
    <x v="1"/>
    <n v="7"/>
    <n v="40473.652083333334"/>
    <n v="0.37393518518365454"/>
    <n v="911"/>
    <d v="2010-10-23T00:00:00"/>
    <s v="Henrique Carvalho"/>
    <x v="3489"/>
  </r>
  <r>
    <n v="3553"/>
    <n v="1"/>
    <x v="857"/>
    <x v="545"/>
    <s v="&lt;p&gt;Well I needed a formula for the table I want to use on the &quot;Top Performers&quot; worksheet.&lt;/p&gt;_x000a_&lt;p&gt;I have got this to work =LARGE(ROUNDDOWN('2010'!$D$3:$D$5,0),$A14:$A37)&lt;/p&gt;_x000a_&lt;p&gt;&quot;2010&quot; is the sheet I'm pulling from&lt;br /&gt;_x000a_$D$3:$D$5 is the 1st group/array&lt;br /&gt;_x000a_$A14:$A37 is the list from #1-24&lt;/p&gt;_x000a_&lt;p&gt;My problem is I can't get it to combine my groups/arrays&lt;/p&gt;_x000a_&lt;p&gt;I've tried to add a second array but these won't work&lt;br /&gt;_x000a_=LARGE(ROUNDDOWN('2010'!$D$3:$D$5+$D$8:$D$13,0),$A14:$A37)&lt;br /&gt;_x000a_=LARGE(ROUNDDOWN('2010'!$D$3:$D$5+'2010'!$D$8:$D$13,0),$A14:$A37)&lt;br /&gt;_x000a_=LARGE(ROUNDDOWN(('2010'!$D$3:$D$5)+('2010'!$D$8:$D$13),0),$A14:$A37)&lt;/p&gt;_x000a_&lt;p&gt;Do I need to use a SUM or some other function to combine the arrays?&lt;/p&gt;_x000a_&lt;p&gt;Any help would be appreciated!&lt;/p&gt;_x000a_&lt;p&gt;Rory_x000a_&lt;/p&gt;_x000a_"/>
    <d v="2010-10-23T00:58:42"/>
    <n v="0"/>
    <x v="2"/>
    <x v="0"/>
    <b v="1"/>
    <x v="0"/>
    <n v="7"/>
    <n v="40473.061805555553"/>
    <n v="0"/>
    <n v="911"/>
    <d v="2010-10-23T00:00:00"/>
    <n v="0"/>
    <x v="3490"/>
  </r>
  <r>
    <n v="3554"/>
    <n v="1"/>
    <x v="862"/>
    <x v="2"/>
    <s v="&lt;p&gt;Mkapashi&lt;/p&gt;_x000a_&lt;p&gt;The only way I can see to do that is to have 2 data series with same values&lt;br /&gt;_x000a_One series can have no fill color and so isn't visible&lt;br /&gt;_x000a_Add + error bars to one series&lt;br /&gt;_x000a_and - error bars to the other series&lt;br /&gt;_x000a_You can then color them as you wish&lt;br /&gt;_x000a_But without using some VBA code there is no way to do it based on values_x000a_&lt;/p&gt;_x000a_"/>
    <d v="2010-10-23T01:00:21"/>
    <n v="0"/>
    <x v="1"/>
    <x v="1"/>
    <b v="1"/>
    <x v="1"/>
    <n v="7"/>
    <n v="40473.714583333334"/>
    <n v="0.32732638889137888"/>
    <n v="912"/>
    <d v="2010-10-23T00:00:00"/>
    <s v="mkapashi"/>
    <x v="3491"/>
  </r>
  <r>
    <n v="3555"/>
    <n v="1"/>
    <x v="863"/>
    <x v="2"/>
    <s v="&lt;p&gt;What about using an Index/Contents sheet with links to each sheet&lt;br /&gt;_x000a_You can group links into functional areas and use colors/outlines to group common areas&lt;/p&gt;_x000a_&lt;p&gt;At the top of each sheet put a link back to the index/contents sheet_x000a_&lt;/p&gt;_x000a_"/>
    <d v="2010-10-23T01:10:27"/>
    <n v="0"/>
    <x v="1"/>
    <x v="1"/>
    <b v="1"/>
    <x v="1"/>
    <n v="7"/>
    <n v="40473.96597222222"/>
    <n v="8.2951388889341615E-2"/>
    <n v="913"/>
    <d v="2010-10-23T00:00:00"/>
    <s v="jackmanjls"/>
    <x v="3492"/>
  </r>
  <r>
    <n v="3556"/>
    <n v="1"/>
    <x v="859"/>
    <x v="2"/>
    <s v="&lt;p&gt;amollogs7&lt;br /&gt;_x000a_This is going to be interesting to explain:&lt;/p&gt;_x000a_&lt;p&gt;On a new sheet &quot;Total&quot;, Put a heading Row:&lt;br /&gt;_x000a_&lt;code&gt;Serial_x0009_Company_x0009_Flower_x0009_No_x0009_Size&lt;/code&gt;&lt;/p&gt;_x000a_&lt;p&gt;Make the following named ranges:&lt;br /&gt;_x000a_&lt;pre&gt;&lt;code&gt;East_x0009_=OFFSET(East!$A$1,1,0,COUNTA(East!$A:$A)-1,COUNTA(East!$1:$1))_x000a_NOC_x0009_=COUNTA(OFFSET(Total!$A$1,0,0,1,COUNTA(Total!$1:$1)))_x000a_North_x0009_=OFFSET(North!$A$1,1,0,COUNTA(North!$A:$A)-1,COUNTA(North!$1:$1))_x000a_South_x0009_=OFFSET(South!$A$1,1,0,COUNTA(South!$A:$A)-1,COUNTA(South!$1:$1))_x000a_Total_x0009_=COUNTA(East,West,North,South)/NOC_x000a_West_x0009_=OFFSET(West!$A$1,1,0,COUNTA(West!$A:$A)-1,COUNTA(West!$1:$1))&lt;/code&gt;&lt;/pre&gt;_x000a_&lt;p&gt;Now on the Total Page&lt;br /&gt;_x000a_&lt;pre&gt;&lt;code&gt;A2: =IF(ROW()&amp;gt;COUNTA(East,West,North,South)/NOC+1,&amp;quot;&amp;quot;,ROW()-1)_x000a_B2: =IF(ROW()&amp;gt;Total+1,&amp;quot;&amp;quot;,IF(ROW()-ROW($A$1)&amp;lt;=(COUNTA(West)/NOC),INDEX(West,ROW()-1,COLUMN()),IF(ROW()-ROW($A$1)-(COUNTA(West)/NOC)&amp;lt;=(COUNTA(East)/NOC),INDEX(East,ROW()-(COUNTA(West)/NOC)-1,COLUMN()),IF(ROW()-ROW($A$1)-(COUNTA(East,West)/NOC)&amp;lt;=(COUNTA(North)/NOC),INDEX(North,ROW()-(COUNTA(East,West)/NOC)-1,COLUMN()),INDEX(South,ROW()-COUNTA(East,West,North)/NOC-1,COLUMN())))))&lt;/code&gt;&lt;/pre&gt;_x000a_&lt;p&gt;Copy A2 down&lt;br /&gt;_x000a_Copy B2 Across and Down&lt;/p&gt;_x000a_&lt;p&gt;Voila&lt;/p&gt;_x000a_&lt;p&gt;Be careful that the &quot; are correct, retype them if you get errors&lt;/p&gt;_x000a_&lt;p&gt;Have a look at the above in action at:&lt;br /&gt;_x000a_http://rapidshare.com/files/428766855/Consolidate.xlsx_x000a_&lt;/p&gt;_x000a_"/>
    <d v="2010-10-23T03:33:34"/>
    <n v="0"/>
    <x v="1"/>
    <x v="1"/>
    <b v="1"/>
    <x v="1"/>
    <n v="7"/>
    <n v="40473.697222222225"/>
    <n v="0.45108796295971842"/>
    <n v="914"/>
    <d v="2010-10-23T00:00:00"/>
    <s v="amollogs7"/>
    <x v="3493"/>
  </r>
  <r>
    <n v="3557"/>
    <n v="1"/>
    <x v="857"/>
    <x v="488"/>
    <s v="&lt;p&gt;Why not just use&lt;/p&gt;_x000a_&lt;p&gt;=LARGE(ROUNDDOWN('2010'!$D$3:$D$5+'2010'!$D$8:$D$13,0),ROW(A1))&lt;/p&gt;_x000a_&lt;p&gt;and copy down_x000a_&lt;/p&gt;_x000a_"/>
    <d v="2010-10-23T10:01:41"/>
    <n v="0"/>
    <x v="3"/>
    <x v="0"/>
    <b v="1"/>
    <x v="0"/>
    <n v="7"/>
    <n v="40473.061805555553"/>
    <n v="0"/>
    <n v="914"/>
    <d v="2010-10-23T00:00:00"/>
    <n v="0"/>
    <x v="3494"/>
  </r>
  <r>
    <n v="3558"/>
    <n v="1"/>
    <x v="858"/>
    <x v="289"/>
    <s v="&lt;p&gt;Many thanks Hui!&lt;/p&gt;_x000a_&lt;p&gt;This will save me a lot of time!_x000a_&lt;/p&gt;_x000a_"/>
    <d v="2010-10-23T11:11:33"/>
    <n v="0"/>
    <x v="2"/>
    <x v="0"/>
    <b v="1"/>
    <x v="0"/>
    <n v="7"/>
    <n v="40473.652083333334"/>
    <n v="0"/>
    <n v="914"/>
    <d v="2010-10-23T00:00:00"/>
    <n v="0"/>
    <x v="3495"/>
  </r>
  <r>
    <n v="3559"/>
    <n v="1"/>
    <x v="864"/>
    <x v="537"/>
    <s v="&lt;p&gt;I would like to lock my entire page (pictures, shapes, vba code in all).&lt;/p&gt;_x000a_&lt;p&gt;However,&lt;/p&gt;_x000a_&lt;p&gt;I still would like the end user to be able to utilize the entire page (with all of it's macro buttons and features).&lt;/p&gt;_x000a_&lt;p&gt;I just don't want them to have access to the VB code, the resizing of any shapes or pictures, or the resizing of cells._x000a_&lt;/p&gt;_x000a_"/>
    <d v="2010-10-23T18:53:24"/>
    <n v="0"/>
    <x v="0"/>
    <x v="0"/>
    <b v="0"/>
    <x v="0"/>
    <n v="7"/>
    <n v="40474.786805555559"/>
    <n v="0"/>
    <n v="914"/>
    <d v="2010-10-23T00:00:00"/>
    <n v="0"/>
    <x v="3496"/>
  </r>
  <r>
    <n v="3560"/>
    <n v="1"/>
    <x v="849"/>
    <x v="537"/>
    <s v="&lt;p&gt;It does, and I saved that function and used it for something else.&lt;/p&gt;_x000a_&lt;p&gt;However,&lt;/p&gt;_x000a_&lt;p&gt;That is a windows standard default beep, and I was looking for something more along the lines of this:  I created these voice waves myself (they activate on the countif formula you helped me with).&lt;/p&gt;_x000a_&lt;p&gt;http://www.iandmyself.me/webaudio/02.wav&lt;br /&gt;_x000a_http://www.iandmyself.me/webaudio/01.wav&lt;br /&gt;_x000a_http://www.iandmyself.me/webaudio/00.wav&lt;/p&gt;_x000a_&lt;p&gt;All in all, I found a way to trigger them when I want them to sound off, but ultimately they are annoying.&lt;/p&gt;_x000a_&lt;p&gt;But thanks in advance as always Hui!_x000a_&lt;/p&gt;_x000a_"/>
    <d v="2010-10-23T18:59:51"/>
    <n v="0"/>
    <x v="16"/>
    <x v="0"/>
    <b v="1"/>
    <x v="0"/>
    <n v="7"/>
    <n v="40471.137499999997"/>
    <n v="0"/>
    <n v="914"/>
    <d v="2010-10-23T00:00:00"/>
    <n v="0"/>
    <x v="3497"/>
  </r>
  <r>
    <n v="3561"/>
    <n v="1"/>
    <x v="854"/>
    <x v="537"/>
    <s v="&lt;p&gt;CTRL+F is fine.&lt;/p&gt;_x000a_&lt;p&gt;But in a hurry I just wanted a text field I could click my cursor into fast without worrying about clicking on anything else.&lt;/p&gt;_x000a_&lt;p&gt;Pressing control F, and then zero'ing in on a small text field is kind of...&lt;/p&gt;_x000a_&lt;p&gt;Well in any case, the post you provided was the ultimate search article I could possibly ask for and it answered my question a million times over.&lt;/p&gt;_x000a_&lt;p&gt;Thanks again Hui.&lt;/p&gt;_x000a_&lt;p&gt;I'm using the xls file posted from that article now, it works fantastic._x000a_&lt;/p&gt;_x000a_"/>
    <d v="2010-10-23T19:18:10"/>
    <n v="0"/>
    <x v="2"/>
    <x v="0"/>
    <b v="1"/>
    <x v="0"/>
    <n v="7"/>
    <n v="40472.540972222225"/>
    <n v="0"/>
    <n v="914"/>
    <d v="2010-10-23T00:00:00"/>
    <n v="0"/>
    <x v="3498"/>
  </r>
  <r>
    <n v="3562"/>
    <n v="1"/>
    <x v="844"/>
    <x v="537"/>
    <s v="&lt;p&gt;Hui and Cyril.&lt;/p&gt;_x000a_&lt;p&gt;Thanks a mill.&lt;/p&gt;_x000a_&lt;p&gt;I ended up using this:[code]Sub INSERT_C()&lt;br /&gt;_x000a_    Dim myRange As Range&lt;br /&gt;_x000a_    Set myRange = Range(&quot;G10&quot;)&lt;br /&gt;_x000a_    For Each Cell In myRange.Cells&lt;br /&gt;_x000a_        Cell.Value = Left(Cell.Value, 10) &amp;amp; String(10 - Len(Cell.Value), &quot; &quot;) &amp;amp; &quot;c&quot;&lt;br /&gt;_x000a_    Next&lt;br /&gt;_x000a_End Sub[/code]&lt;/p&gt;_x000a_&lt;p&gt;I modified the Len value accordingly to my needs.&lt;/p&gt;_x000a_&lt;p&gt;As it happened, Hui helped me solve something else that eliminated the need for me to even need this in the first place.&lt;/p&gt;_x000a_&lt;p&gt;That's what this forum is all about, finding more crisp and efficient solutions.  The shortest point is a straight line._x000a_&lt;/p&gt;_x000a_"/>
    <d v="2010-10-23T19:20:50"/>
    <n v="0"/>
    <x v="3"/>
    <x v="0"/>
    <b v="1"/>
    <x v="0"/>
    <n v="7"/>
    <n v="40468.986805555556"/>
    <n v="0"/>
    <n v="914"/>
    <d v="2010-10-23T00:00:00"/>
    <n v="0"/>
    <x v="3499"/>
  </r>
  <r>
    <n v="3563"/>
    <n v="1"/>
    <x v="845"/>
    <x v="537"/>
    <s v="&lt;p&gt;Thanks to both Hui and VaraK, this has propelled my excel sheet to the next level.  My excel knowledge is very limited, but I'm slowly getting the pieces together form my own independent thought.&lt;/p&gt;_x000a_&lt;p&gt;Thanks again fellas.  The simple fundamentals are what's getting me through the tricky stuff.&lt;/p&gt;_x000a_&lt;p&gt;These tips helped a bunch!_x000a_&lt;/p&gt;_x000a_"/>
    <d v="2010-10-23T19:22:27"/>
    <n v="0"/>
    <x v="5"/>
    <x v="0"/>
    <b v="1"/>
    <x v="0"/>
    <n v="7"/>
    <n v="40469.152777777781"/>
    <n v="0"/>
    <n v="914"/>
    <d v="2010-10-23T00:00:00"/>
    <n v="0"/>
    <x v="3500"/>
  </r>
  <r>
    <n v="3564"/>
    <n v="1"/>
    <x v="842"/>
    <x v="537"/>
    <s v="&lt;p&gt;I need to look into this.  The people I work with think I am a genius.  Little do they know there are &quot;Excel Ninja's&quot; out there who can rock this stuff way harder than me!&lt;/p&gt;_x000a_&lt;p&gt;Thanks for helping me out with everything Hui!_x000a_&lt;/p&gt;_x000a_"/>
    <d v="2010-10-23T19:23:55"/>
    <n v="0"/>
    <x v="4"/>
    <x v="0"/>
    <b v="1"/>
    <x v="0"/>
    <n v="7"/>
    <n v="40467.892361111109"/>
    <n v="0"/>
    <n v="914"/>
    <d v="2010-10-23T00:00:00"/>
    <n v="0"/>
    <x v="3501"/>
  </r>
  <r>
    <n v="3565"/>
    <n v="1"/>
    <x v="840"/>
    <x v="537"/>
    <s v="&lt;p&gt;I got it.  Initially I didn't realize Excel would apply the additional formatting as needed.  I see now how it works.  Thanks a mill Hui._x000a_&lt;/p&gt;_x000a_"/>
    <d v="2010-10-23T19:25:09"/>
    <n v="0"/>
    <x v="12"/>
    <x v="0"/>
    <b v="1"/>
    <x v="0"/>
    <n v="7"/>
    <n v="40467.088194444441"/>
    <n v="0"/>
    <n v="914"/>
    <d v="2010-10-23T00:00:00"/>
    <n v="0"/>
    <x v="3502"/>
  </r>
  <r>
    <n v="3566"/>
    <n v="1"/>
    <x v="843"/>
    <x v="537"/>
    <s v="&lt;p&gt;@ Chandoo Key Master (my question a little more clear),&lt;/p&gt;_x000a_&lt;p&gt;I am still new to all of this (and not quite sure how to add an active X event monitor to my links).&lt;/p&gt;_x000a_&lt;p&gt;I basically have a web browser embed in my excel sheet (the html page is simply a page with shortcuts).&lt;/p&gt;_x000a_&lt;p&gt;It all started off as simple jpg buttons and shapes linked to different things (basic add link function in excel), and then I wanted to get glamorous with the links and came up with this idea...&lt;/p&gt;_x000a_&lt;p&gt;It is basically a web page full of flash based fancy shortcuts (that's pretty much it).  It works the same way (only through a web browser object).  It looks pretty neat and adds style to my excel page (I use these links a lot).&lt;/p&gt;_x000a_&lt;p&gt;However, now I wonder if I could I use those links to trigger macros from within the excel sheet?&lt;/p&gt;_x000a_&lt;p&gt;It would give a more seamless and well designed feel to the entire excel sheet if that were possible._x000a_&lt;/p&gt;_x000a_"/>
    <d v="2010-10-23T19:31:01"/>
    <n v="0"/>
    <x v="2"/>
    <x v="0"/>
    <b v="1"/>
    <x v="0"/>
    <n v="7"/>
    <n v="40467.904166666667"/>
    <n v="0"/>
    <n v="914"/>
    <d v="2010-10-23T00:00:00"/>
    <n v="0"/>
    <x v="3503"/>
  </r>
  <r>
    <n v="3567"/>
    <n v="1"/>
    <x v="865"/>
    <x v="236"/>
    <s v="&lt;p&gt;Hello Everyone&lt;/p&gt;_x000a_&lt;p&gt;From an excel data query, I receive thousands of rows containing dates in various formats.&lt;br /&gt;_x000a_The dates imported are useless for me as I receive following date syntax:&lt;/p&gt;_x000a_&lt;p&gt;03.01.2010 (my default format = dd.mm.yyyy)&lt;br /&gt;_x000a_1/3/2010 9:00:00 AM (m/d/yyyy ...)&lt;br /&gt;_x000a_01/03/2010 9:00:00 AM (mm/dd/yyyy ...)&lt;br /&gt;_x000a_01/3/2010 9:00:00 AM (mm/d/yyyy ...)&lt;br /&gt;_x000a_1/03/2010 9:00:00 AM (m/dd/yyyy ...)&lt;/p&gt;_x000a_&lt;p&gt;I need to have all data displayed as dd.mm.yyyy (default format for my locale) without time stamp.&lt;/p&gt;_x000a_&lt;p&gt;I cant use text import wizzard and using lefT/right/trim so far brought only useless data, as, depending on the format, the counters wont work will trim too much or not enough.&lt;/p&gt;_x000a_&lt;p&gt;Any idea how this can be cleaned?_x000a_&lt;/p&gt;_x000a_"/>
    <d v="2010-10-23T21:03:47"/>
    <n v="0"/>
    <x v="0"/>
    <x v="0"/>
    <b v="0"/>
    <x v="0"/>
    <n v="7"/>
    <n v="40474.877083333333"/>
    <n v="0"/>
    <n v="914"/>
    <d v="2010-10-23T00:00:00"/>
    <n v="0"/>
    <x v="3504"/>
  </r>
  <r>
    <n v="3568"/>
    <n v="1"/>
    <x v="843"/>
    <x v="0"/>
    <s v="&lt;p&gt;@Indi...&lt;/p&gt;_x000a_&lt;p&gt;As you can imagine.. firing excel macros from browser would be pretty deep security hole. So there is no natural way to do this (as far as I know). But you can use browser object's events to do something like this.&lt;/p&gt;_x000a_&lt;p&gt;Btw, if all you want are flash buttons, why not embed them directly in Excel using flash objects? That way you could run macros from _onlick() event...?_x000a_&lt;/p&gt;_x000a_"/>
    <d v="2010-10-24T00:51:36"/>
    <n v="0"/>
    <x v="3"/>
    <x v="0"/>
    <b v="1"/>
    <x v="0"/>
    <n v="1"/>
    <n v="40467.904166666667"/>
    <n v="0"/>
    <n v="914"/>
    <d v="2010-10-24T00:00:00"/>
    <n v="0"/>
    <x v="3505"/>
  </r>
  <r>
    <n v="3569"/>
    <n v="1"/>
    <x v="837"/>
    <x v="534"/>
    <s v="&lt;p&gt;Hi,&lt;/p&gt;_x000a_&lt;p&gt;I tried Conditional Formatting as well but it didn't work.&lt;br /&gt;_x000a_Thanks for the help this worked.&lt;/p&gt;_x000a_&lt;p&gt;Regards,&lt;br /&gt;_x000a_:)_x000a_&lt;/p&gt;_x000a_"/>
    <d v="2010-10-24T00:56:36"/>
    <n v="0"/>
    <x v="2"/>
    <x v="0"/>
    <b v="1"/>
    <x v="0"/>
    <n v="1"/>
    <n v="40465.98333333333"/>
    <n v="0"/>
    <n v="914"/>
    <d v="2010-10-24T00:00:00"/>
    <n v="0"/>
    <x v="3506"/>
  </r>
  <r>
    <n v="3570"/>
    <n v="1"/>
    <x v="865"/>
    <x v="0"/>
    <s v="&lt;p&gt;Interesting...&lt;/p&gt;_x000a_&lt;p&gt;You can use formulas to clean this.&lt;/p&gt;_x000a_&lt;p&gt;Assuming the imported date is in cells A1:A100...&lt;/p&gt;_x000a_&lt;p&gt;write =DATE(VALUE(MID(A1,FIND(&quot; &quot;,A1)-4,4)),VALUE(MID(A1,FIND(&quot;/&quot;,A1)+1,FIND(&quot;/&quot;,A1,FIND(&quot;/&quot;,A1)+1)-(FIND(&quot;/&quot;,A1)+1))),VALUE(SUBSTITUTE(LEFT(A1,2),&quot;/&quot;,&quot;&quot;)))&lt;/p&gt;_x000a_&lt;p&gt;This should work for the above 4 date formats you have mentioned... a bit lengthy, but works all the same._x000a_&lt;/p&gt;_x000a_"/>
    <d v="2010-10-24T01:13:15"/>
    <n v="0"/>
    <x v="1"/>
    <x v="0"/>
    <b v="1"/>
    <x v="0"/>
    <n v="1"/>
    <n v="40474.877083333333"/>
    <n v="0"/>
    <n v="914"/>
    <d v="2010-10-24T00:00:00"/>
    <n v="0"/>
    <x v="3507"/>
  </r>
  <r>
    <n v="3571"/>
    <n v="1"/>
    <x v="843"/>
    <x v="2"/>
    <s v="&lt;p&gt;Indi&lt;br /&gt;_x000a_When you say a web browser embeded.., are you referring to an actual web browser where you can surf the net, or is it a screen that looks like it has a number of links and other objects so it appears like a web browser ?_x000a_&lt;/p&gt;_x000a_"/>
    <d v="2010-10-24T03:00:48"/>
    <n v="0"/>
    <x v="4"/>
    <x v="1"/>
    <b v="1"/>
    <x v="1"/>
    <n v="1"/>
    <n v="40467.904166666667"/>
    <n v="7.2213888888873043"/>
    <n v="915"/>
    <d v="2010-10-24T00:00:00"/>
    <s v="indi visual"/>
    <x v="3508"/>
  </r>
  <r>
    <n v="3572"/>
    <n v="1"/>
    <x v="864"/>
    <x v="2"/>
    <s v="&lt;p&gt;Indi,&lt;br /&gt;_x000a_Right click all your objects and make sure they are locked&lt;br /&gt;_x000a_The you need to lock the sheet&lt;br /&gt;_x000a_Goto the Review Tab, Protect Sheet, put a password in if required.&lt;br /&gt;_x000a_Tick what you want to allow the user to have access to, untick all others&lt;br /&gt;_x000a_Don't forget the password_x000a_&lt;/p&gt;_x000a_"/>
    <d v="2010-10-24T03:04:25"/>
    <n v="0"/>
    <x v="1"/>
    <x v="1"/>
    <b v="1"/>
    <x v="1"/>
    <n v="1"/>
    <n v="40474.786805555559"/>
    <n v="0.34126157406717539"/>
    <n v="916"/>
    <d v="2010-10-24T00:00:00"/>
    <s v="indi visual"/>
    <x v="3509"/>
  </r>
  <r>
    <n v="3573"/>
    <n v="1"/>
    <x v="864"/>
    <x v="537"/>
    <s v="&lt;p&gt;I should have mentioned what I've tried first.&lt;/p&gt;_x000a_&lt;p&gt;I've actually tried that.&lt;/p&gt;_x000a_&lt;p&gt;It seems as if no matter what I check or uncheck.&lt;/p&gt;_x000a_&lt;p&gt;If the sheet is protected at all, the sheet is basically non functional.&lt;/p&gt;_x000a_&lt;p&gt;Every macro, every filter button, everything completely locks up after I password protect it.&lt;/p&gt;_x000a_&lt;p&gt;The only thing anybody would be able to do with this thing if I password protect it is scroll up and down.&lt;/p&gt;_x000a_&lt;p&gt;Pardon my frustration Hui, I just wish the simple things were simple things.  Surely I am missing some small detail somewhere._x000a_&lt;/p&gt;_x000a_"/>
    <d v="2010-10-24T03:56:26"/>
    <n v="0"/>
    <x v="2"/>
    <x v="0"/>
    <b v="1"/>
    <x v="0"/>
    <n v="1"/>
    <n v="40474.786805555559"/>
    <n v="0"/>
    <n v="916"/>
    <d v="2010-10-24T00:00:00"/>
    <n v="0"/>
    <x v="3510"/>
  </r>
  <r>
    <n v="3574"/>
    <n v="1"/>
    <x v="866"/>
    <x v="548"/>
    <s v="&lt;p&gt;I have a file with data in sheet1 as follows which is being updated by downloading through WEB every day.  The data gets replaced for every date.&lt;/p&gt;_x000a_&lt;p&gt;Date_x0009_Name of Fruit_x0009_Price&lt;/p&gt;_x000a_&lt;p&gt;10-Oct-10_x0009_Banana_x0009_12&lt;br /&gt;_x000a_10-Oct-10_x0009_Apple_x0009_60&lt;br /&gt;_x000a_10-Oct-10_x0009_Mango_x0009_100&lt;/p&gt;_x000a_&lt;p&gt;I need to create a consolidated data for each day as follows. The data needs to replace in sheet2 as under with a close of xls sheet/automatically without disturbing earlier data columns. &lt;/p&gt;_x000a_&lt;p&gt;Date ====&amp;gt;_x0009__x0009_10-Oct-10_x0009_11-Oct-10_x0009_12-0ct-2010_x0009_13-Oct-10&lt;br /&gt;_x000a_Name of Fruit_x0009__x0009__x0009__x0009__x0009_&lt;/p&gt;_x000a_&lt;p&gt;Banana_x0009__x0009_12_x0009_12_x0009_13_x0009_14&lt;br /&gt;_x000a_Apple_x0009__x0009_60_x0009_61_x0009_62_x0009_63&lt;br /&gt;_x000a_Mango_x0009__x0009_100_x0009_101_x0009_102_x0009_104&lt;/p&gt;_x000a_&lt;p&gt;can anybody help?_x000a_&lt;/p&gt;_x000a_"/>
    <d v="2010-10-24T05:33:24"/>
    <n v="0"/>
    <x v="0"/>
    <x v="0"/>
    <b v="0"/>
    <x v="0"/>
    <n v="1"/>
    <n v="40475.231249999997"/>
    <n v="0"/>
    <n v="916"/>
    <d v="2010-10-24T00:00:00"/>
    <n v="0"/>
    <x v="3511"/>
  </r>
  <r>
    <n v="3575"/>
    <n v="1"/>
    <x v="867"/>
    <x v="537"/>
    <s v="&lt;p&gt;I have a lot of spaces in between my vb code.&lt;br /&gt;_x000a_For example:&lt;/p&gt;_x000a_&lt;p&gt;My_Sub_Name()&lt;br /&gt;_x000a_...and then like 8 spaces here...&lt;br /&gt;_x000a_    If Range(&quot;Z1&quot;) = 0 Then&lt;br /&gt;_x000a_        Application.EnableEvents = False&lt;br /&gt;_x000a_    Range(&quot;Z9&quot;).Select&lt;br /&gt;_x000a_    Selection.ClearContents&lt;/p&gt;_x000a_&lt;p&gt;...and then more spaces...&lt;/p&gt;_x000a_&lt;p&gt;End Sub&lt;/p&gt;_x000a_&lt;p&gt;Will it make my code run any smoother if I condense the extra empty spaces between the lines of code?_x000a_&lt;/p&gt;_x000a_"/>
    <d v="2010-10-24T07:20:55"/>
    <n v="0"/>
    <x v="0"/>
    <x v="0"/>
    <b v="0"/>
    <x v="0"/>
    <n v="1"/>
    <n v="40475.305555555555"/>
    <n v="0"/>
    <n v="916"/>
    <d v="2010-10-24T00:00:00"/>
    <n v="0"/>
    <x v="3512"/>
  </r>
  <r>
    <n v="3576"/>
    <n v="1"/>
    <x v="867"/>
    <x v="121"/>
    <s v="&lt;p&gt;I don't think so.&lt;br /&gt;_x000a_But it will probably get faster if you don't select cells to perform an action. For example, the last two lines of your code sample could be written as:&lt;/p&gt;_x000a_&lt;p&gt;Range(&quot;Z9&quot;).ClearContents_x000a_&lt;/p&gt;_x000a_"/>
    <d v="2010-10-24T08:47:05"/>
    <n v="0"/>
    <x v="1"/>
    <x v="0"/>
    <b v="1"/>
    <x v="0"/>
    <n v="1"/>
    <n v="40475.305555555555"/>
    <n v="0"/>
    <n v="916"/>
    <d v="2010-10-24T00:00:00"/>
    <n v="0"/>
    <x v="3513"/>
  </r>
  <r>
    <n v="3577"/>
    <n v="1"/>
    <x v="868"/>
    <x v="549"/>
    <s v="&lt;p&gt;Hi,&lt;/p&gt;_x000a_&lt;p&gt;I am trying to find a way to obtain the text from a comment in a cell. I need this to work similar to a lookup since the cell address will be dependant on the project number (to give the row) and the column header (to give the column).&lt;/p&gt;_x000a_&lt;p&gt;I found a UDF on Ozgrid;&lt;/p&gt;_x000a_&lt;p&gt;http://www.ozgrid.com/VBA/ExtractCommentText.htm&lt;/p&gt;_x000a_&lt;p&gt;I can't figure out how to create the coordinates formula to give the column and row number and the code gives an argument error at the clean_ part;&lt;/p&gt;_x000a_&lt;p&gt;Code:&lt;/p&gt;_x000a_&lt;p&gt;   Function GetCommentText(rCommentCell As Range)&lt;/p&gt;_x000a_&lt;p&gt;Dim strGotIt As String&lt;/p&gt;_x000a_&lt;p&gt;    On Error Resume Next&lt;/p&gt;_x000a_&lt;p&gt;        strGotIt = WorksheetFunction.Clean _&lt;/p&gt;_x000a_&lt;p&gt;              (rCommentCell.Comment.Text)&lt;/p&gt;_x000a_&lt;p&gt;            GetCommentText = strGotIt&lt;/p&gt;_x000a_&lt;p&gt;    On Error GoTo 0&lt;/p&gt;_x000a_&lt;p&gt;End Function&lt;/p&gt;_x000a_&lt;p&gt;Any ideas?_x000a_&lt;/p&gt;_x000a_"/>
    <d v="2010-10-24T10:39:31"/>
    <n v="0"/>
    <x v="0"/>
    <x v="0"/>
    <b v="0"/>
    <x v="0"/>
    <n v="1"/>
    <n v="40475.443749999999"/>
    <n v="0"/>
    <n v="916"/>
    <d v="2010-10-24T00:00:00"/>
    <n v="0"/>
    <x v="3514"/>
  </r>
  <r>
    <n v="3578"/>
    <n v="1"/>
    <x v="866"/>
    <x v="2"/>
    <s v="&lt;p&gt;Kundanlal&lt;/p&gt;_x000a_&lt;p&gt;The following basic code will do what you want&lt;br /&gt;_x000a_Save it to the Workbook Module in VBA&lt;/p&gt;_x000a_&lt;p&gt;It will transfer the data every time you save the file&lt;br /&gt;_x000a_If there is nothing in Sheet1!A2 it won't insert a blank column on sheet 2 &lt;/p&gt;_x000a_&lt;pre&gt;&lt;code&gt;Private Sub Workbook_BeforeSave(ByVal SaveAsUI As Boolean, Cancel As Boolean)_x000a_If Worksheets(&amp;quot;Sheet1&amp;quot;).Range(&amp;quot;A2&amp;quot;).Text &amp;lt;&amp;gt; &amp;quot;&amp;quot; Then &amp;#39;If nothing in Sheet1 A2 skip_x000a__x000a_    Sheets(&amp;quot;Sheet2&amp;quot;).Select &amp;#39;Insert extra column on Sheet 2_x000a_    Columns(&amp;quot;B:B&amp;quot;).Select_x000a_    Application.CutCopyMode = False_x000a_    Selection.Insert Shift:=xlToRight, CopyOrigin:=xlFormatFromLeftOrAbove_x000a__x000a_    Sheets(&amp;quot;Sheet1&amp;quot;).Select &amp;#39;back to sheet 1 and copy data_x000a_    Range(&amp;quot;C2&amp;quot;).Select_x000a_    Range(Selection, Selection.End(xlDown)).Select_x000a_    Selection.Copy_x000a_    Sheets(&amp;quot;Sheet2&amp;quot;).Select &amp;#39;Back to sheet 2 and paste it_x000a_    Range(&amp;quot;B2&amp;quot;).Select_x000a_    ActiveSheet.Paste_x000a__x000a_    [B1] = Sheets(&amp;quot;Sheet1&amp;quot;).Cells(2, 1).Value &amp;#39;Transfer date_x000a__x000a_    Sheets(&amp;quot;Sheet1&amp;quot;).Select &amp;#39;Back to sheet 1 and clear old data area_x000a_    Range(&amp;quot;A2&amp;quot;).Select_x000a_    Range(Selection, Selection.End(xlToRight)).Select_x000a_    Range(Selection, Selection.End(xlDown)).Select_x000a_    Application.CutCopyMode = False_x000a_    Selection.ClearContents_x000a__x000a_    Range(&amp;quot;A2&amp;quot;).Select_x000a_End If_x000a__x000a_End Sub&lt;/code&gt;&lt;/pre&gt;_x000a_"/>
    <d v="2010-10-24T11:13:01"/>
    <n v="0"/>
    <x v="1"/>
    <x v="1"/>
    <b v="1"/>
    <x v="1"/>
    <n v="1"/>
    <n v="40475.231249999997"/>
    <n v="0.23612268518627388"/>
    <n v="917"/>
    <d v="2010-10-24T00:00:00"/>
    <s v="kundanlal"/>
    <x v="3515"/>
  </r>
  <r>
    <n v="3579"/>
    <n v="1"/>
    <x v="868"/>
    <x v="2"/>
    <s v="&lt;p&gt;Will&lt;/p&gt;_x000a_&lt;p&gt;The code should be&lt;/p&gt;_x000a_&lt;pre&gt;&lt;code&gt;Function GetCommentText(rCommentCell As Range)_x000a_Dim strGotIt As String_x000a_On Error Resume Next_x000a_strGotIt = WorksheetFunction.Clean (rCommentCell.Comment.Text)_x000a_GetCommentText = strGotIt_x000a_On Error GoTo 0_x000a_End Function&lt;/code&gt;&lt;/pre&gt;_x000a_&lt;p&gt;To use it Put a Comment in Say E5&lt;/p&gt;_x000a_&lt;p&gt;and use =GetCommentText(E5)&lt;/p&gt;_x000a_&lt;p&gt;The clean _ part means the next line of code is a continuation of the current line&lt;/p&gt;_x000a_&lt;p&gt;You have to watch when you copy code of the web a lot of the non Alpha Numeric characters don't copy correctly&lt;br /&gt;_x000a_especially _, &quot;, ' and - characters&lt;br /&gt;_x000a_If you see Red in VBA look for those characters and retype them as they should be_x000a_&lt;/p&gt;_x000a_"/>
    <d v="2010-10-24T12:01:17"/>
    <n v="0"/>
    <x v="1"/>
    <x v="1"/>
    <b v="1"/>
    <x v="1"/>
    <n v="1"/>
    <n v="40475.443749999999"/>
    <n v="5.7141203702485655E-2"/>
    <n v="918"/>
    <d v="2010-10-24T00:00:00"/>
    <s v="will31"/>
    <x v="3516"/>
  </r>
  <r>
    <n v="3580"/>
    <n v="1"/>
    <x v="867"/>
    <x v="488"/>
    <s v="&lt;p&gt;Absolutely not!&lt;/p&gt;_x000a_&lt;p&gt;You could turn off screenupdating and set calculation to manual at the start and reset at the end as well as not selecting._x000a_&lt;/p&gt;_x000a_"/>
    <d v="2010-10-24T12:08:57"/>
    <n v="0"/>
    <x v="2"/>
    <x v="0"/>
    <b v="1"/>
    <x v="0"/>
    <n v="1"/>
    <n v="40475.305555555555"/>
    <n v="0"/>
    <n v="918"/>
    <d v="2010-10-24T00:00:00"/>
    <n v="0"/>
    <x v="3517"/>
  </r>
  <r>
    <n v="3581"/>
    <n v="1"/>
    <x v="861"/>
    <x v="488"/>
    <s v="&lt;p&gt;Try&lt;/p&gt;_x000a_&lt;p&gt;=B5=MAX(D5,H5,L5,P5,T5)&lt;/p&gt;_x000a_&lt;p&gt;obviously it cannot highlight B5, but it won't be a problem to add the C F to too many cells._x000a_&lt;/p&gt;_x000a_"/>
    <d v="2010-10-24T12:11:23"/>
    <n v="0"/>
    <x v="1"/>
    <x v="0"/>
    <b v="1"/>
    <x v="0"/>
    <n v="1"/>
    <n v="40473.712500000001"/>
    <n v="0"/>
    <n v="918"/>
    <d v="2010-10-24T00:00:00"/>
    <n v="0"/>
    <x v="3518"/>
  </r>
  <r>
    <n v="3582"/>
    <n v="1"/>
    <x v="866"/>
    <x v="548"/>
    <s v="&lt;p&gt;Sir,&lt;/p&gt;_x000a_&lt;p&gt;I am very new to VBA. Can u pl. guide me..This may be very funny, but I need to do this._x000a_&lt;/p&gt;_x000a_"/>
    <d v="2010-10-24T12:37:43"/>
    <n v="0"/>
    <x v="2"/>
    <x v="0"/>
    <b v="1"/>
    <x v="0"/>
    <n v="1"/>
    <n v="40475.231249999997"/>
    <n v="0"/>
    <n v="918"/>
    <d v="2010-10-24T00:00:00"/>
    <n v="0"/>
    <x v="3519"/>
  </r>
  <r>
    <n v="3583"/>
    <n v="1"/>
    <x v="857"/>
    <x v="545"/>
    <s v="&lt;p&gt;I tried that and I get a #N/A and &quot;A value is not available to the formula or function&quot;&lt;/p&gt;_x000a_&lt;p&gt;All cells in the formula have values in them???&lt;/p&gt;_x000a_&lt;p&gt;I tried these and all the same:&lt;br /&gt;_x000a_=LARGE(ROUNDDOWN('2010'!$D$3:$D$5+'2010'!$D$8:$D$13,0),ROW(A1))&lt;br /&gt;_x000a_=LARGE(ROUNDDOWN('2010'!$D$3:$D$5+'2010'!$D$8:$D$13,0),ROW(A1:A9))&lt;br /&gt;_x000a_=LARGE(ROUNDDOWN('2010'!$D$3:$D$5+'2010'!$D$8:$D$13,0),ROW(A1:A24))&lt;/p&gt;_x000a_&lt;p&gt;I still think it's something to do with combining more than 1 array.&lt;br /&gt;_x000a_It doesn't read it correctly._x000a_&lt;/p&gt;_x000a_"/>
    <d v="2010-10-24T12:52:54"/>
    <n v="0"/>
    <x v="4"/>
    <x v="0"/>
    <b v="1"/>
    <x v="0"/>
    <n v="1"/>
    <n v="40473.061805555553"/>
    <n v="0"/>
    <n v="918"/>
    <d v="2010-10-24T00:00:00"/>
    <n v="0"/>
    <x v="3520"/>
  </r>
  <r>
    <n v="3584"/>
    <n v="1"/>
    <x v="866"/>
    <x v="2"/>
    <s v="&lt;p&gt;Copy the code&lt;br /&gt;_x000a_In Excel access VBA by Alt F11&lt;br /&gt;_x000a_On the left side you will see a tree of your workbook with possibly 3 sheets (Sheet1, Sheet2 &amp;amp; Sheet3) and a Workbook Icon&lt;br /&gt;_x000a_Double click on the Workbook icon and then paste the code in the right hand pane&lt;/p&gt;_x000a_&lt;p&gt;Note the first time you save your file you have to save it as a Macro Enabled Workbook&lt;/p&gt;_x000a_&lt;p&gt;I have put your example data in here:&lt;br /&gt;_x000a_http://rapidshare.com/files/426887466/Save_Fruit.xlsm_x000a_&lt;/p&gt;_x000a_"/>
    <d v="2010-10-24T13:00:01"/>
    <n v="0"/>
    <x v="3"/>
    <x v="1"/>
    <b v="1"/>
    <x v="1"/>
    <n v="1"/>
    <n v="40475.231249999997"/>
    <n v="0.31042824074393138"/>
    <n v="919"/>
    <d v="2010-10-24T00:00:00"/>
    <s v="kundanlal"/>
    <x v="3521"/>
  </r>
  <r>
    <n v="3585"/>
    <n v="1"/>
    <x v="867"/>
    <x v="2"/>
    <s v="&lt;p&gt;Indi&lt;br /&gt;_x000a_There is a few good articles on the web about techniques for optimising VBA in Excel&lt;br /&gt;_x000a_have a read of some in particular http://www.cpearson.com/excel/optimize.htm_x000a_&lt;/p&gt;_x000a_"/>
    <d v="2010-10-24T13:02:49"/>
    <n v="0"/>
    <x v="3"/>
    <x v="1"/>
    <b v="1"/>
    <x v="1"/>
    <n v="1"/>
    <n v="40475.305555555555"/>
    <n v="0.23806712962687016"/>
    <n v="920"/>
    <d v="2010-10-24T00:00:00"/>
    <s v="indi visual"/>
    <x v="3522"/>
  </r>
  <r>
    <n v="3586"/>
    <n v="1"/>
    <x v="857"/>
    <x v="2"/>
    <s v="&lt;p&gt;Rory&lt;br /&gt;_x000a_can you post your file somewhere so we can have a look at it&lt;br /&gt;_x000a_For guides on where and how to post files read:&lt;br /&gt;_x000a_http://chandoo.org/forums/topic/posting-a-sample-workbook_x000a_&lt;/p&gt;_x000a_"/>
    <d v="2010-10-24T13:06:39"/>
    <n v="0"/>
    <x v="5"/>
    <x v="1"/>
    <b v="1"/>
    <x v="1"/>
    <n v="1"/>
    <n v="40473.061805555553"/>
    <n v="2.484479166669189"/>
    <n v="921"/>
    <d v="2010-10-24T00:00:00"/>
    <s v="Rory2010"/>
    <x v="3523"/>
  </r>
  <r>
    <n v="3587"/>
    <n v="1"/>
    <x v="861"/>
    <x v="2"/>
    <s v="&lt;p&gt;vmohan1978&lt;br /&gt;_x000a_When you say you want to highlight the minimum of D6,H6,L6,P6,T6 in B5:T500&lt;br /&gt;_x000a_do you mean you want to highlight the actual cell in each Row from D6,H6,L6,P6,T6 which ever is minimum, and ignore the cells in between ie: E6:G6, I6:K6 etc_x000a_&lt;/p&gt;_x000a_"/>
    <d v="2010-10-24T13:10:24"/>
    <n v="0"/>
    <x v="2"/>
    <x v="1"/>
    <b v="1"/>
    <x v="1"/>
    <n v="1"/>
    <n v="40473.712500000001"/>
    <n v="1.8363888888852671"/>
    <n v="922"/>
    <d v="2010-10-24T00:00:00"/>
    <s v="vmohan1978"/>
    <x v="3524"/>
  </r>
  <r>
    <n v="3588"/>
    <n v="1"/>
    <x v="861"/>
    <x v="520"/>
    <s v="&lt;p&gt;Dear Hui,&lt;/p&gt;_x000a_&lt;p&gt;I want to highlight minimum of each row from D6,H6,L6,P6,T6 , The range is around 700 rows, insted of formatting each row, i want to format till the required range._x000a_&lt;/p&gt;_x000a_"/>
    <d v="2010-10-24T15:06:38"/>
    <n v="0"/>
    <x v="3"/>
    <x v="0"/>
    <b v="1"/>
    <x v="0"/>
    <n v="1"/>
    <n v="40473.712500000001"/>
    <n v="0"/>
    <n v="922"/>
    <d v="2010-10-24T00:00:00"/>
    <n v="0"/>
    <x v="3525"/>
  </r>
  <r>
    <n v="3589"/>
    <n v="1"/>
    <x v="868"/>
    <x v="549"/>
    <s v="&lt;p&gt;Thanks Hui that works great. &lt;/p&gt;_x000a_&lt;p&gt;Do you know of a way to use formula's to obtain the cell reference based on a condition? The column will not change but the row will be dependant on the contents of column A:A._x000a_&lt;/p&gt;_x000a_"/>
    <d v="2010-10-24T15:27:41"/>
    <n v="0"/>
    <x v="2"/>
    <x v="0"/>
    <b v="1"/>
    <x v="0"/>
    <n v="1"/>
    <n v="40475.443749999999"/>
    <n v="0"/>
    <n v="922"/>
    <d v="2010-10-24T00:00:00"/>
    <n v="0"/>
    <x v="3526"/>
  </r>
  <r>
    <n v="3590"/>
    <n v="1"/>
    <x v="865"/>
    <x v="236"/>
    <s v="&lt;p&gt;Hello Chandoo, thanks for taking the time and answering, partially, it seems to work BUT there seem to be an issue&lt;/p&gt;_x000a_&lt;p&gt;11/29/2010 9:00:00 AM  returns 11.05.2012&lt;br /&gt;_x000a_8/23/2010 9:00:00 AM returns 08.11.2011&lt;/p&gt;_x000a_&lt;p&gt;so the format looks great, but for any reason the months values are now days and the day values reflect anything I cant match at all.&lt;/p&gt;_x000a_&lt;p&gt;Maybe this helps a bit better:&lt;br /&gt;_x000a_The column format for all entries is dd/MM/YYYY&lt;br /&gt;_x000a_howeve,r I still get dates within cells that show american format as mentioned above (months/day/year) your formula brings the correct format, but the wrong dates.&lt;/p&gt;_x000a_&lt;p&gt;Can you help me to get this sorted?_x000a_&lt;/p&gt;_x000a_"/>
    <d v="2010-10-24T19:08:44"/>
    <n v="0"/>
    <x v="2"/>
    <x v="0"/>
    <b v="1"/>
    <x v="0"/>
    <n v="1"/>
    <n v="40474.877083333333"/>
    <n v="0"/>
    <n v="922"/>
    <d v="2010-10-24T00:00:00"/>
    <n v="0"/>
    <x v="3527"/>
  </r>
  <r>
    <n v="3591"/>
    <n v="1"/>
    <x v="869"/>
    <x v="516"/>
    <s v="&lt;p&gt;How to insert a radical sign into excel sheet? Under the radical we have a number like 23 and we want to get 20th root of that? How do you enter &quot;20th root&quot;?&lt;br /&gt;_x000a_Thank you for your help.&lt;br /&gt;_x000a_Guity_x000a_&lt;/p&gt;_x000a_"/>
    <d v="2010-10-24T20:47:00"/>
    <n v="0"/>
    <x v="0"/>
    <x v="0"/>
    <b v="0"/>
    <x v="0"/>
    <n v="1"/>
    <n v="40475.865972222222"/>
    <n v="0"/>
    <n v="922"/>
    <d v="2010-10-24T00:00:00"/>
    <n v="0"/>
    <x v="3528"/>
  </r>
  <r>
    <n v="3592"/>
    <n v="1"/>
    <x v="868"/>
    <x v="2"/>
    <s v="&lt;p&gt;Have a look at either the Indirect or Offset functions.&lt;br /&gt;_x000a_Chandoo has done articles on both._x000a_&lt;/p&gt;_x000a_"/>
    <d v="2010-10-24T21:46:38"/>
    <n v="0"/>
    <x v="3"/>
    <x v="1"/>
    <b v="1"/>
    <x v="1"/>
    <n v="1"/>
    <n v="40475.443749999999"/>
    <n v="0.46363425926392665"/>
    <n v="923"/>
    <d v="2010-10-24T00:00:00"/>
    <s v="will31"/>
    <x v="3529"/>
  </r>
  <r>
    <n v="3593"/>
    <n v="1"/>
    <x v="870"/>
    <x v="537"/>
    <s v="&lt;p&gt;Normally, because I have no idea what I'm doing (lol), I record a macro and type in the formula.  Once I view what the macro recorded I get the R1C1 version.&lt;/p&gt;_x000a_&lt;p&gt;I need the R1C1 version of the following formulas:&lt;br /&gt;_x000a_[code]&lt;br /&gt;_x000a_=COUNTIF(Z1,&quot;0&quot;)&lt;br /&gt;_x000a_=COUNTIF(Z1,&quot;1&quot;)&lt;br /&gt;_x000a_=COUNTIF(Z1,&quot;2&quot;)&lt;br /&gt;_x000a_=COUNTIF(Z1,&quot;3&quot;)&lt;br /&gt;_x000a_=COUNTIF(Z1,&quot;4&quot;)&lt;br /&gt;_x000a_=COUNTIF(Z1,&quot;5&quot;)&lt;br /&gt;_x000a_=COUNTIF(Z1,&quot;6&quot;)&lt;br /&gt;_x000a_=COUNTIF(Z1,&quot;7&quot;)&lt;br /&gt;_x000a_=COUNTIF(Z1,&quot;8&quot;)&lt;br /&gt;_x000a_=COUNTIF(Z1,&quot;9&quot;)&lt;br /&gt;_x000a_=COUNTIF(Z1,&quot;10&quot;)&lt;br /&gt;_x000a_=COUNTIF(Z1,&quot;11&quot;)&lt;br /&gt;_x000a_=COUNTIF(Z1,&quot;12&quot;)&lt;br /&gt;_x000a_=COUNTIF(Z1,&quot;13&quot;)&lt;br /&gt;_x000a_=COUNTIF(Z1,&quot;14&quot;)&lt;br /&gt;_x000a_=COUNTIF(Z1,&quot;15&quot;)&lt;br /&gt;_x000a_=COUNTIF(Z1,&quot;16&quot;)&lt;br /&gt;_x000a_=COUNTIF(Z1,&quot;17&quot;)&lt;br /&gt;_x000a_=COUNTIF(Z1,&quot;18&quot;)&lt;br /&gt;_x000a_=COUNTIF(Z1,&quot;19&quot;)&lt;br /&gt;_x000a_=COUNTIF(Z1,&quot;20&quot;)&lt;br /&gt;_x000a_=COUNTIF(Z1,&quot;21&quot;)&lt;br /&gt;_x000a_=COUNTIF(Z1,&quot;22&quot;)&lt;br /&gt;_x000a_=COUNTIF(Z1,&quot;23&quot;)&lt;br /&gt;_x000a_=COUNTIF(Z1,&quot;24&quot;)&lt;br /&gt;_x000a_=COUNTIF(Z1,&quot;25&quot;)&lt;br /&gt;_x000a_[/code]&lt;/p&gt;_x000a_&lt;p&gt;I tried what I normally do as mentioned above, but for one reason or another when I test the version the macro recorded, it doesn't translate quite right.&lt;/p&gt;_x000a_&lt;p&gt;Any ideas on how to get this translated to R1C1?&lt;/p&gt;_x000a_&lt;p&gt;Side note:  Any translation help with the formulas above is appreciated, but I cannot have them condensed, they actually all have to remain separate for what I'm doing._x000a_&lt;/p&gt;_x000a_"/>
    <d v="2010-10-24T23:25:14"/>
    <n v="0"/>
    <x v="0"/>
    <x v="0"/>
    <b v="0"/>
    <x v="0"/>
    <n v="1"/>
    <n v="40475.975694444445"/>
    <n v="0"/>
    <n v="923"/>
    <d v="2010-10-24T00:00:00"/>
    <n v="0"/>
    <x v="3530"/>
  </r>
  <r>
    <n v="3594"/>
    <n v="1"/>
    <x v="870"/>
    <x v="348"/>
    <s v="&lt;p&gt;Hi,&lt;/p&gt;_x000a_&lt;p&gt;The formula is not clear, are you Counting the items in one cell Z1 only, or are you trying to Count for the column.&lt;/p&gt;_x000a_&lt;p&gt;To see what the R1C1 formula would be you can set Excel to R1C1 style in the Excel options for formulas. But be aware of the that R1C1 is usually a relative reference from the cell you working unless the reference in the formula is an absolute reference.&lt;/p&gt;_x000a_&lt;p&gt;Let me know what you are trying to achieve with the formuls.&lt;/p&gt;_x000a_&lt;p&gt;cheers&lt;/p&gt;_x000a_&lt;p&gt;kanti_x000a_&lt;/p&gt;_x000a_"/>
    <d v="2010-10-24T23:52:00"/>
    <n v="0"/>
    <x v="1"/>
    <x v="0"/>
    <b v="1"/>
    <x v="0"/>
    <n v="1"/>
    <n v="40475.975694444445"/>
    <n v="0"/>
    <n v="923"/>
    <d v="2010-10-24T00:00:00"/>
    <n v="0"/>
    <x v="3531"/>
  </r>
  <r>
    <n v="3595"/>
    <n v="1"/>
    <x v="857"/>
    <x v="545"/>
    <s v="&lt;p&gt;I just stuck it on my website for easy access&lt;/p&gt;_x000a_&lt;p&gt;www.ilovebodyjewelry.com/prodimages/FantasyFootball-2010.xls&lt;/p&gt;_x000a_&lt;p&gt;The &quot;Top Performers-Test&quot; page is where I have the formula.&lt;/p&gt;_x000a_&lt;p&gt;Rory_x000a_&lt;/p&gt;_x000a_"/>
    <d v="2010-10-24T23:52:27"/>
    <n v="0"/>
    <x v="6"/>
    <x v="0"/>
    <b v="1"/>
    <x v="0"/>
    <n v="1"/>
    <n v="40473.061805555553"/>
    <n v="0"/>
    <n v="923"/>
    <d v="2010-10-24T00:00:00"/>
    <n v="0"/>
    <x v="3532"/>
  </r>
  <r>
    <n v="3596"/>
    <n v="1"/>
    <x v="869"/>
    <x v="2"/>
    <s v="&lt;p&gt;You have two choices&lt;/p&gt;_x000a_&lt;p&gt;Insert Symbol - goto the Insert Symbol tab and scroll down to the Mathematical Operators Subset&lt;/p&gt;_x000a_&lt;p&gt;Insert an Equation - goto the Insert Object Tab and select Microsoft Equation, Drag a Box on the page and then fill in the appropriate parts&lt;/p&gt;_x000a_&lt;p&gt;Unfortunately neither the above allow for the inclusion of References&lt;br /&gt;_x000a_so you cant use A10 Root A9 where A10 has a 3 and A10 64 etc to get 3 Root 64_x000a_&lt;/p&gt;_x000a_"/>
    <d v="2010-10-24T23:56:17"/>
    <n v="0"/>
    <x v="1"/>
    <x v="1"/>
    <b v="1"/>
    <x v="1"/>
    <n v="1"/>
    <n v="40475.865972222222"/>
    <n v="0.13144675926014315"/>
    <n v="924"/>
    <d v="2010-10-24T00:00:00"/>
    <s v="Guity Niamanesh"/>
    <x v="3533"/>
  </r>
  <r>
    <n v="3597"/>
    <n v="1"/>
    <x v="857"/>
    <x v="545"/>
    <s v="&lt;p&gt;Also since your going to take a look at it my next question would be, how could I get the &quot;Player&quot;, &quot;Pos&quot; and &quot;Team&quot; to follow in the same row?&lt;/p&gt;_x000a_&lt;p&gt;Thanks a Ton!&lt;br /&gt;_x000a_Rory_x000a_&lt;/p&gt;_x000a_"/>
    <d v="2010-10-24T23:57:37"/>
    <n v="0"/>
    <x v="7"/>
    <x v="0"/>
    <b v="1"/>
    <x v="0"/>
    <n v="1"/>
    <n v="40473.061805555553"/>
    <n v="0"/>
    <n v="924"/>
    <d v="2010-10-24T00:00:00"/>
    <n v="0"/>
    <x v="3534"/>
  </r>
  <r>
    <n v="3598"/>
    <n v="1"/>
    <x v="865"/>
    <x v="2"/>
    <s v="&lt;p&gt;If the format is dd/mm/yyyy hh:mm am/pm then it should be&lt;br /&gt;_x000a_&lt;code&gt;=DATE(MID(A1,FIND(&amp;quot; &amp;quot;,A1)-4,4),LEFT(A1,FIND(&amp;quot;/&amp;quot;,A1)-1),MID(A1,FIND(&amp;quot;/&amp;quot;,A1)+1,FIND(&amp;quot;/&amp;quot;,A1,FIND(&amp;quot;/&amp;quot;,A1)+1)-FIND(&amp;quot;/&amp;quot;,A1)-1))&lt;/code&gt;_x000a_&lt;/p&gt;_x000a_"/>
    <d v="2010-10-25T00:06:54"/>
    <n v="0"/>
    <x v="3"/>
    <x v="1"/>
    <b v="1"/>
    <x v="1"/>
    <n v="2"/>
    <n v="40474.877083333333"/>
    <n v="1.1277083333334303"/>
    <n v="925"/>
    <d v="2010-10-25T00:00:00"/>
    <s v="mediatx"/>
    <x v="3535"/>
  </r>
  <r>
    <n v="3599"/>
    <n v="1"/>
    <x v="870"/>
    <x v="537"/>
    <s v="&lt;p&gt;I think I figured it out...&lt;br /&gt;_x000a_[code]&lt;br /&gt;_x000a_ActiveCell.FormulaR1C1 = &quot;=COUNTIF(R[-37]C, &quot;&quot;0&quot;&quot;)&quot;&lt;br /&gt;_x000a_ActiveCell.FormulaR1C1 = &quot;=COUNTIF(R[-38]C, &quot;&quot;1&quot;&quot;)&quot;&lt;br /&gt;_x000a_ActiveCell.FormulaR1C1 = &quot;=COUNTIF(R[-39]C, &quot;&quot;2&quot;&quot;)&quot;&lt;br /&gt;_x000a_ActiveCell.FormulaR1C1 = &quot;=COUNTIF(R[-40]C, &quot;&quot;3&quot;&quot;)&quot;&lt;br /&gt;_x000a_ActiveCell.FormulaR1C1 = &quot;=COUNTIF(R[-41]C, &quot;&quot;4&quot;&quot;)&quot;&lt;br /&gt;_x000a_ActiveCell.FormulaR1C1 = &quot;=COUNTIF(R[-42]C, &quot;&quot;5&quot;&quot;)&quot;&lt;br /&gt;_x000a_ActiveCell.FormulaR1C1 = &quot;=COUNTIF(R[-43]C, &quot;&quot;6&quot;&quot;)&quot;&lt;br /&gt;_x000a_ActiveCell.FormulaR1C1 = &quot;=COUNTIF(R[-44]C, &quot;&quot;7&quot;&quot;)&quot;&lt;br /&gt;_x000a_ActiveCell.FormulaR1C1 = &quot;=COUNTIF(R[-45]C, &quot;&quot;8&quot;&quot;)&quot;&lt;br /&gt;_x000a_ActiveCell.FormulaR1C1 = &quot;=COUNTIF(R[-46]C, &quot;&quot;9&quot;&quot;)&quot;&lt;br /&gt;_x000a_ActiveCell.FormulaR1C1 = &quot;=COUNTIF(R[-47]C, &quot;&quot;10&quot;&quot;)&quot;&lt;br /&gt;_x000a_ActiveCell.FormulaR1C1 = &quot;=COUNTIF(R[-48]C, &quot;&quot;11&quot;&quot;)&quot;&lt;br /&gt;_x000a_ActiveCell.FormulaR1C1 = &quot;=COUNTIF(R[-49]C, &quot;&quot;12&quot;&quot;)&quot;&lt;br /&gt;_x000a_ActiveCell.FormulaR1C1 = &quot;=COUNTIF(R[-50]C, &quot;&quot;13&quot;&quot;)&quot;&lt;br /&gt;_x000a_ActiveCell.FormulaR1C1 = &quot;=COUNTIF(R[-51]C, &quot;&quot;14&quot;&quot;)&quot;&lt;br /&gt;_x000a_ActiveCell.FormulaR1C1 = &quot;=COUNTIF(R[-52]C, &quot;&quot;15&quot;&quot;)&quot;&lt;br /&gt;_x000a_ActiveCell.FormulaR1C1 = &quot;=COUNTIF(R[-53]C, &quot;&quot;16&quot;&quot;)&quot;&lt;br /&gt;_x000a_ActiveCell.FormulaR1C1 = &quot;=COUNTIF(R[-54]C, &quot;&quot;17&quot;&quot;)&quot;&lt;br /&gt;_x000a_ActiveCell.FormulaR1C1 = &quot;=COUNTIF(R[-55]C, &quot;&quot;18&quot;&quot;)&quot;&lt;br /&gt;_x000a_ActiveCell.FormulaR1C1 = &quot;=COUNTIF(R[-56]C, &quot;&quot;19&quot;&quot;)&quot;&lt;br /&gt;_x000a_ActiveCell.FormulaR1C1 = &quot;=COUNTIF(R[-57]C, &quot;&quot;20&quot;&quot;)&quot;&lt;br /&gt;_x000a_ActiveCell.FormulaR1C1 = &quot;=COUNTIF(R[-58]C, &quot;&quot;21&quot;&quot;)&quot;&lt;br /&gt;_x000a_ActiveCell.FormulaR1C1 = &quot;=COUNTIF(R[-59]C, &quot;&quot;22&quot;&quot;)&quot;&lt;br /&gt;_x000a_ActiveCell.FormulaR1C1 = &quot;=COUNTIF(R[-60]C, &quot;&quot;23&quot;&quot;)&quot;&lt;br /&gt;_x000a_ActiveCell.FormulaR1C1 = &quot;=COUNTIF(R[-61]C, &quot;&quot;24&quot;&quot;)&quot;&lt;br /&gt;_x000a_ActiveCell.FormulaR1C1 = &quot;=COUNTIF(R[-62]C, &quot;&quot;25&quot;&quot;)&quot;&lt;br /&gt;_x000a_[/code]&lt;/p&gt;_x000a_&lt;p&gt;I need to clear the contents of a cell, and then immediately pop it right back in.  In order to do that, I needed the R1c1 formula for excel to place the formula back into the cell correctly.&lt;/p&gt;_x000a_&lt;p&gt;I'm doing all of this for an audio alarm.  The 0 through 25 you see are the different wave files it will play.  However, I have to immediately pop the formula in and out or it won't shut up (it'll keep repeating forever or crash &amp;lt;or both&amp;gt;).&lt;/p&gt;_x000a_&lt;p&gt;Now, my page calculates automatically, and the alarm function only goes off once when the specified cell changes.  It was a lot of work (and a lot of code for just an alarm function), and I have to wait 4 seconds each time the alarm goes off... but the pay off and professional feel was well worth it.&lt;/p&gt;_x000a_&lt;p&gt;As for my original posted question.. my question was not clear (that and I didn't exactly know what I was asking for), so that wasn't your fault it was mine, and I definitely appreciate the help._x000a_&lt;/p&gt;_x000a_"/>
    <d v="2010-10-25T00:08:59"/>
    <n v="0"/>
    <x v="2"/>
    <x v="0"/>
    <b v="1"/>
    <x v="0"/>
    <n v="2"/>
    <n v="40475.975694444445"/>
    <n v="0"/>
    <n v="925"/>
    <d v="2010-10-25T00:00:00"/>
    <n v="0"/>
    <x v="3536"/>
  </r>
  <r>
    <n v="3600"/>
    <n v="1"/>
    <x v="867"/>
    <x v="537"/>
    <s v="&lt;p&gt;I have an interesting question that'll probably warrant a good laugh (at me likely) : )&lt;/p&gt;_x000a_&lt;p&gt;How do I make this code shorter?&lt;/p&gt;_x000a_&lt;p&gt;[code]&lt;br /&gt;_x000a_Private Sub Worksheet_Calculate()&lt;br /&gt;_x000a_Application.ScreenUpdating = False&lt;br /&gt;_x000a_If Range(&quot;Z39&quot;) = &quot;1&quot; Then&lt;br /&gt;_x000a_     Application.EnableEvents = True&lt;br /&gt;_x000a_Range(&quot;Z39&quot;).Select&lt;br /&gt;_x000a_Selection.ClearContents&lt;br /&gt;_x000a_ActiveCell.FormulaR1C1 = &quot;=COUNTIF(R[-38]C, &quot;&quot;1&quot;&quot;)&quot;&lt;br /&gt;_x000a_Range(&quot;Z39&quot;).Select&lt;br /&gt;_x000a_Selection.ClearContents&lt;br /&gt;_x000a_    ActiveCell.FormulaR1C1 = &quot;inactive&quot;&lt;br /&gt;_x000a_Range(&quot;Z9&quot;).Select&lt;br /&gt;_x000a_Selection.ClearContents&lt;br /&gt;_x000a_    ActiveCell.FormulaR1C1 = &quot;=COUNTIFS(R[1]C[-19]:R[991]C[-19],TODAY(),R[1]C[-5]:R[991]C[-5],&quot;&quot;&quot;&quot;)+COUNTIFS(R[1]C[-19]:R[991]C[-19],&quot;&quot;&amp;lt;&quot;&quot;&amp;amp;TODAY(),R[1]C[-5]:R[991]C[-5], &quot;&quot;&quot;&quot;)&quot;&lt;br /&gt;_x000a_Application.Wait Now + TimeSerial(0, 0, 6)&lt;br /&gt;_x000a_    Range(&quot;Z9&quot;).Select&lt;br /&gt;_x000a_    Selection.ClearContents&lt;br /&gt;_x000a_    ActiveCell.FormulaR1C1 = &quot;26&quot;&lt;br /&gt;_x000a_     Application.EnableEvents = True&lt;br /&gt;_x000a_    End If&lt;br /&gt;_x000a_     Application.EnableEvents = False&lt;/p&gt;_x000a_&lt;p&gt;Range(&quot;Z38&quot;).Select&lt;br /&gt;_x000a_Selection.ClearContents&lt;br /&gt;_x000a_ActiveCell.FormulaR1C1 = &quot;=COUNTIF(R[-37]C, &quot;&quot;0&quot;&quot;)&quot;&lt;/p&gt;_x000a_&lt;p&gt;Range(&quot;Z39&quot;).Select&lt;br /&gt;_x000a_Selection.ClearContents&lt;br /&gt;_x000a_ActiveCell.FormulaR1C1 = &quot;=COUNTIF(R[-38]C, &quot;&quot;1&quot;&quot;)&quot;&lt;/p&gt;_x000a_&lt;p&gt;Range(&quot;Z40&quot;).Select&lt;br /&gt;_x000a_Selection.ClearContents&lt;br /&gt;_x000a_ActiveCell.FormulaR1C1 = &quot;=COUNTIF(R[-39]C, &quot;&quot;2&quot;&quot;)&quot;&lt;/p&gt;_x000a_&lt;p&gt;Range(&quot;Z41&quot;).Select&lt;br /&gt;_x000a_Selection.ClearContents&lt;br /&gt;_x000a_ActiveCell.FormulaR1C1 = &quot;=COUNTIF(R[-40]C, &quot;&quot;3&quot;&quot;)&quot;&lt;/p&gt;_x000a_&lt;p&gt;Range(&quot;Z42&quot;).Select&lt;br /&gt;_x000a_Selection.ClearContents&lt;br /&gt;_x000a_ActiveCell.FormulaR1C1 = &quot;=COUNTIF(R[-41]C, &quot;&quot;4&quot;&quot;)&quot;&lt;/p&gt;_x000a_&lt;p&gt;Range(&quot;Z43&quot;).Select&lt;br /&gt;_x000a_Selection.ClearContents&lt;br /&gt;_x000a_ActiveCell.FormulaR1C1 = &quot;=COUNTIF(R[-42]C, &quot;&quot;5&quot;&quot;)&quot;&lt;/p&gt;_x000a_&lt;p&gt;Range(&quot;Z44&quot;).Select&lt;br /&gt;_x000a_Selection.ClearContents&lt;br /&gt;_x000a_ActiveCell.FormulaR1C1 = &quot;=COUNTIF(R[-43]C, &quot;&quot;6&quot;&quot;)&quot;&lt;/p&gt;_x000a_&lt;p&gt;Range(&quot;Z45&quot;).Select&lt;br /&gt;_x000a_Selection.ClearContents&lt;br /&gt;_x000a_ActiveCell.FormulaR1C1 = &quot;=COUNTIF(R[-44]C, &quot;&quot;7&quot;&quot;)&quot;&lt;/p&gt;_x000a_&lt;p&gt;Range(&quot;Z46&quot;).Select&lt;br /&gt;_x000a_Selection.ClearContents&lt;br /&gt;_x000a_ActiveCell.FormulaR1C1 = &quot;=COUNTIF(R[-45]C, &quot;&quot;8&quot;&quot;)&quot;&lt;/p&gt;_x000a_&lt;p&gt;Range(&quot;Z47&quot;).Select&lt;br /&gt;_x000a_Selection.ClearContents&lt;br /&gt;_x000a_ActiveCell.FormulaR1C1 = &quot;=COUNTIF(R[-46]C, &quot;&quot;9&quot;&quot;)&quot;&lt;/p&gt;_x000a_&lt;p&gt;Range(&quot;Z48&quot;).Select&lt;br /&gt;_x000a_Selection.ClearContents&lt;br /&gt;_x000a_ActiveCell.FormulaR1C1 = &quot;=COUNTIF(R[-47]C, &quot;&quot;10&quot;&quot;)&quot;&lt;/p&gt;_x000a_&lt;p&gt;Range(&quot;Z49&quot;).Select&lt;br /&gt;_x000a_Selection.ClearContents&lt;br /&gt;_x000a_ActiveCell.FormulaR1C1 = &quot;=COUNTIF(R[-48]C, &quot;&quot;11&quot;&quot;)&quot;&lt;/p&gt;_x000a_&lt;p&gt;Range(&quot;Z50&quot;).Select&lt;br /&gt;_x000a_Selection.ClearContents&lt;br /&gt;_x000a_ActiveCell.FormulaR1C1 = &quot;=COUNTIF(R[-49]C, &quot;&quot;12&quot;&quot;)&quot;&lt;/p&gt;_x000a_&lt;p&gt;Range(&quot;Z51&quot;).Select&lt;br /&gt;_x000a_Selection.ClearContents&lt;br /&gt;_x000a_ActiveCell.FormulaR1C1 = &quot;=COUNTIF(R[-50]C, &quot;&quot;13&quot;&quot;)&quot;&lt;/p&gt;_x000a_&lt;p&gt;Range(&quot;Z52&quot;).Select&lt;br /&gt;_x000a_Selection.ClearContents&lt;br /&gt;_x000a_ActiveCell.FormulaR1C1 = &quot;=COUNTIF(R[-51]C, &quot;&quot;14&quot;&quot;)&quot;&lt;/p&gt;_x000a_&lt;p&gt;Range(&quot;Z53&quot;).Select&lt;br /&gt;_x000a_Selection.ClearContents&lt;br /&gt;_x000a_ActiveCell.FormulaR1C1 = &quot;=COUNTIF(R[-52]C, &quot;&quot;15&quot;&quot;)&quot;&lt;/p&gt;_x000a_&lt;p&gt;Range(&quot;Z54&quot;).Select&lt;br /&gt;_x000a_Selection.ClearContents&lt;br /&gt;_x000a_ActiveCell.FormulaR1C1 = &quot;=COUNTIF(R[-53]C, &quot;&quot;16&quot;&quot;)&quot;&lt;/p&gt;_x000a_&lt;p&gt;Range(&quot;Z55&quot;).Select&lt;br /&gt;_x000a_Selection.ClearContents&lt;br /&gt;_x000a_ActiveCell.FormulaR1C1 = &quot;=COUNTIF(R[-54]C, &quot;&quot;17&quot;&quot;)&quot;&lt;/p&gt;_x000a_&lt;p&gt;Range(&quot;Z56&quot;).Select&lt;br /&gt;_x000a_Selection.ClearContents&lt;br /&gt;_x000a_ActiveCell.FormulaR1C1 = &quot;=COUNTIF(R[-55]C, &quot;&quot;18&quot;&quot;)&quot;&lt;/p&gt;_x000a_&lt;p&gt;Range(&quot;Z57&quot;).Select&lt;br /&gt;_x000a_Selection.ClearContents&lt;br /&gt;_x000a_ActiveCell.FormulaR1C1 = &quot;=COUNTIF(R[-56]C, &quot;&quot;19&quot;&quot;)&quot;&lt;/p&gt;_x000a_&lt;p&gt;Range(&quot;Z58&quot;).Select&lt;br /&gt;_x000a_Selection.ClearContents&lt;br /&gt;_x000a_ActiveCell.FormulaR1C1 = &quot;=COUNTIF(R[-57]C, &quot;&quot;20&quot;&quot;)&quot;&lt;/p&gt;_x000a_&lt;p&gt;Range(&quot;Z59&quot;).Select&lt;br /&gt;_x000a_Selection.ClearContents&lt;br /&gt;_x000a_ActiveCell.FormulaR1C1 = &quot;=COUNTIF(R[-58]C, &quot;&quot;21&quot;&quot;)&quot;&lt;/p&gt;_x000a_&lt;p&gt;Range(&quot;Z60&quot;).Select&lt;br /&gt;_x000a_Selection.ClearContents&lt;br /&gt;_x000a_ActiveCell.FormulaR1C1 = &quot;=COUNTIF(R[-59]C, &quot;&quot;22&quot;&quot;)&quot;&lt;/p&gt;_x000a_&lt;p&gt;Range(&quot;Z61&quot;).Select&lt;br /&gt;_x000a_Selection.ClearContents&lt;br /&gt;_x000a_ActiveCell.FormulaR1C1 = &quot;=COUNTIF(R[-60]C, &quot;&quot;23&quot;&quot;)&quot;&lt;/p&gt;_x000a_&lt;p&gt;Range(&quot;Z62&quot;).Select&lt;br /&gt;_x000a_Selection.ClearContents&lt;br /&gt;_x000a_ActiveCell.FormulaR1C1 = &quot;=COUNTIF(R[-61]C, &quot;&quot;24&quot;&quot;)&quot;&lt;/p&gt;_x000a_&lt;p&gt;Range(&quot;Z63&quot;).Select&lt;br /&gt;_x000a_Selection.ClearContents&lt;br /&gt;_x000a_ActiveCell.FormulaR1C1 = &quot;=COUNTIF(R[-62]C, &quot;&quot;25&quot;&quot;)&quot;&lt;/p&gt;_x000a_&lt;p&gt;Application.ScreenUpdating = True&lt;/p&gt;_x000a_&lt;p&gt;End Sub&lt;br /&gt;_x000a_[/code]_x000a_&lt;/p&gt;_x000a_"/>
    <d v="2010-10-25T02:15:45"/>
    <n v="0"/>
    <x v="4"/>
    <x v="0"/>
    <b v="1"/>
    <x v="0"/>
    <n v="2"/>
    <n v="40475.305555555555"/>
    <n v="0"/>
    <n v="925"/>
    <d v="2010-10-25T00:00:00"/>
    <n v="0"/>
    <x v="3537"/>
  </r>
  <r>
    <n v="3601"/>
    <n v="1"/>
    <x v="857"/>
    <x v="2"/>
    <s v="&lt;p&gt;Rory&lt;br /&gt;_x000a_add the following equations&lt;/p&gt;_x000a_&lt;p&gt;2010!AM3: =RANK(D3,$D$3:$D$37,0)&lt;br /&gt;_x000a_copy down to AM36&lt;/p&gt;_x000a_&lt;p&gt;2010!D3: =AVERAGE(E3,G3,I3,K3,M3,O3,Q3,S3,U3,W3,Y3,AA3,AC3,AE3,AG3,AI3)+ROW()/10000&lt;br /&gt;_x000a_copy down to D36&lt;/p&gt;_x000a_&lt;p&gt;'Top Performers'!B19 =OFFSET('2010'!$A$2,MATCH('Top Performers'!$A19,'2010'!$AM$3:$AM$36,0),COLUMN()-1)&lt;br /&gt;_x000a_copy down and across to E42_x000a_&lt;/p&gt;_x000a_"/>
    <d v="2010-10-25T02:24:33"/>
    <n v="0"/>
    <x v="8"/>
    <x v="1"/>
    <b v="1"/>
    <x v="1"/>
    <n v="2"/>
    <n v="40473.061805555553"/>
    <n v="3.0385763888916699"/>
    <n v="926"/>
    <d v="2010-10-25T00:00:00"/>
    <s v="Rory2010"/>
    <x v="3538"/>
  </r>
  <r>
    <n v="3602"/>
    <n v="1"/>
    <x v="867"/>
    <x v="537"/>
    <s v="&lt;p&gt;Ha ha ha lol&lt;/p&gt;_x000a_&lt;p&gt;I figured it out.&lt;br /&gt;_x000a_[code]&lt;/p&gt;_x000a_&lt;p&gt;    Application.Goto Reference:=&quot;R65C26:R90C26&quot;&lt;br /&gt;_x000a_    Selection.Copy&lt;br /&gt;_x000a_    Application.Goto Reference:=&quot;R38C26:R63C26&quot;&lt;br /&gt;_x000a_    ActiveSheet.Paste&lt;/p&gt;_x000a_&lt;p&gt;[/code]&lt;/p&gt;_x000a_&lt;p&gt;I pasted the same thing beneath, and I use this code to copy and paste it.&lt;/p&gt;_x000a_&lt;p&gt;I'm sure I get away with the most messy crazy code sometimes, but as long as it works I'm all for it._x000a_&lt;/p&gt;_x000a_"/>
    <d v="2010-10-25T04:05:47"/>
    <n v="0"/>
    <x v="5"/>
    <x v="0"/>
    <b v="1"/>
    <x v="0"/>
    <n v="2"/>
    <n v="40475.305555555555"/>
    <n v="0"/>
    <n v="926"/>
    <d v="2010-10-25T00:00:00"/>
    <n v="0"/>
    <x v="3539"/>
  </r>
  <r>
    <n v="3603"/>
    <n v="1"/>
    <x v="857"/>
    <x v="545"/>
    <s v="&lt;p&gt;I tried those and I get #N/A accross the whole Top Performers table&lt;/p&gt;_x000a_&lt;p&gt;AM3-AM36 cells show &quot;2&quot; in all of them.&lt;/p&gt;_x000a_&lt;p&gt;Rory_x000a_&lt;/p&gt;_x000a_"/>
    <d v="2010-10-25T04:21:26"/>
    <n v="0"/>
    <x v="9"/>
    <x v="0"/>
    <b v="1"/>
    <x v="0"/>
    <n v="2"/>
    <n v="40473.061805555553"/>
    <n v="0"/>
    <n v="926"/>
    <d v="2010-10-25T00:00:00"/>
    <n v="0"/>
    <x v="3540"/>
  </r>
  <r>
    <n v="3604"/>
    <n v="1"/>
    <x v="857"/>
    <x v="2"/>
    <s v="&lt;p&gt;Press F9 to recalculate_x000a_&lt;/p&gt;_x000a_"/>
    <d v="2010-10-25T04:28:33"/>
    <n v="0"/>
    <x v="10"/>
    <x v="1"/>
    <b v="1"/>
    <x v="1"/>
    <n v="2"/>
    <n v="40473.061805555553"/>
    <n v="3.124687499999709"/>
    <n v="927"/>
    <d v="2010-10-25T00:00:00"/>
    <s v="Rory2010"/>
    <x v="3541"/>
  </r>
  <r>
    <n v="3605"/>
    <n v="1"/>
    <x v="871"/>
    <x v="550"/>
    <s v="&lt;p&gt;I shall explain my problem using the below example.&lt;/p&gt;_x000a_&lt;p&gt;I have a column of 5 numbers - 345, 435,3567, 1423 &amp;amp; 975. The next column shows the contribution of the each number to the total. (Sum of 5 numbers is 6745, contribution of each number to the total is 5%, 6%, 53%, 21% and 14% respectively). &lt;/p&gt;_x000a_&lt;p&gt;What i want is this:&lt;br /&gt;_x000a_The Total (Sum of all numbers) is fixed. Now, if i change any percentage figure, all the values below it should change such that the sum is always 100%. From the above example, if I change 6% to 11%, the values below 6% i.e 53%, 21% and 14% should change in such a way that total percentage is 100%. I should be able to set conditions as to what level those figures can change. Also, all the values above the one should not change.&lt;/p&gt;_x000a_&lt;p&gt;Is it possible to do this with Excel. I have tried using Solver, but could NOT find the solution._x000a_&lt;/p&gt;_x000a_"/>
    <d v="2010-10-25T04:31:01"/>
    <n v="0"/>
    <x v="0"/>
    <x v="0"/>
    <b v="0"/>
    <x v="0"/>
    <n v="2"/>
    <n v="40476.188194444447"/>
    <n v="0"/>
    <n v="927"/>
    <d v="2010-10-25T00:00:00"/>
    <n v="0"/>
    <x v="3542"/>
  </r>
  <r>
    <n v="3606"/>
    <n v="1"/>
    <x v="857"/>
    <x v="545"/>
    <s v="&lt;p&gt;No that didn't help, plus I have the #DIV/0! error in the 2010!D3 row with the blank cells_x000a_&lt;/p&gt;_x000a_"/>
    <d v="2010-10-25T04:54:38"/>
    <n v="0"/>
    <x v="11"/>
    <x v="0"/>
    <b v="1"/>
    <x v="0"/>
    <n v="2"/>
    <n v="40473.061805555553"/>
    <n v="0"/>
    <n v="927"/>
    <d v="2010-10-25T00:00:00"/>
    <n v="0"/>
    <x v="3543"/>
  </r>
  <r>
    <n v="3607"/>
    <n v="1"/>
    <x v="857"/>
    <x v="545"/>
    <s v="&lt;p&gt;plus that put #### in the 2010! AM column as well_x000a_&lt;/p&gt;_x000a_"/>
    <d v="2010-10-25T04:56:26"/>
    <n v="0"/>
    <x v="12"/>
    <x v="0"/>
    <b v="1"/>
    <x v="0"/>
    <n v="2"/>
    <n v="40473.061805555553"/>
    <n v="0"/>
    <n v="927"/>
    <d v="2010-10-25T00:00:00"/>
    <n v="0"/>
    <x v="3544"/>
  </r>
  <r>
    <n v="3608"/>
    <n v="1"/>
    <x v="857"/>
    <x v="2"/>
    <s v="&lt;p&gt;Make the AM column wider_x000a_&lt;/p&gt;_x000a_"/>
    <d v="2010-10-25T05:22:57"/>
    <n v="0"/>
    <x v="13"/>
    <x v="1"/>
    <b v="1"/>
    <x v="1"/>
    <n v="2"/>
    <n v="40473.061805555553"/>
    <n v="3.1624652777827578"/>
    <n v="928"/>
    <d v="2010-10-25T00:00:00"/>
    <s v="Rory2010"/>
    <x v="3545"/>
  </r>
  <r>
    <n v="3609"/>
    <n v="1"/>
    <x v="857"/>
    <x v="545"/>
    <s v="&lt;p&gt;I went back through multiple times from scratch and now I just keep ending up with&lt;br /&gt;_x000a_#DIV/0! error in the 2010!D3 row with the blank cells&lt;br /&gt;_x000a_and the AM column as well, with #N/A&lt;/p&gt;_x000a_&lt;p&gt;Here's what I have maybe I did something wrong?&lt;br /&gt;_x000a_http://www.ilovebodyjewelry.com/prodimages/FantasyFootball-2010-2ndEdition.xls_x000a_&lt;/p&gt;_x000a_"/>
    <d v="2010-10-25T05:43:34"/>
    <n v="0"/>
    <x v="14"/>
    <x v="0"/>
    <b v="1"/>
    <x v="0"/>
    <n v="2"/>
    <n v="40473.061805555553"/>
    <n v="0"/>
    <n v="928"/>
    <d v="2010-10-25T00:00:00"/>
    <n v="0"/>
    <x v="3546"/>
  </r>
  <r>
    <n v="3610"/>
    <n v="1"/>
    <x v="872"/>
    <x v="527"/>
    <s v="&lt;p&gt;Will this function work with  an array that contain duplicate values?_x000a_&lt;/p&gt;_x000a_"/>
    <d v="2010-10-25T06:36:39"/>
    <n v="0"/>
    <x v="0"/>
    <x v="0"/>
    <b v="0"/>
    <x v="0"/>
    <n v="2"/>
    <n v="40476.275000000001"/>
    <n v="0"/>
    <n v="928"/>
    <d v="2010-10-25T00:00:00"/>
    <n v="0"/>
    <x v="3547"/>
  </r>
  <r>
    <n v="3612"/>
    <n v="1"/>
    <x v="872"/>
    <x v="488"/>
    <s v="&lt;p&gt;It might do, if we could actually see anything other than the question._x000a_&lt;/p&gt;_x000a_"/>
    <d v="2010-10-25T07:48:56"/>
    <n v="0"/>
    <x v="1"/>
    <x v="0"/>
    <b v="1"/>
    <x v="0"/>
    <n v="2"/>
    <n v="40476.275000000001"/>
    <n v="0"/>
    <n v="928"/>
    <d v="2010-10-25T00:00:00"/>
    <n v="0"/>
    <x v="3548"/>
  </r>
  <r>
    <n v="3613"/>
    <n v="1"/>
    <x v="873"/>
    <x v="22"/>
    <s v="&lt;p&gt;Please if someone can help, I have 31 rows in column-A starting at A9 (numbered 1 to 31)and in row 29 to 31 has this formula: =IF(OR(A36=&quot;&quot;,DAY(EOMONTH($L$4,0))=A36),&quot;&quot;,A36+1), that checks the number of days based on referenced date in cell L4 and define the last day of month either 29, 30 or 31.&lt;br /&gt;_x000a_column-B has this formula: =CHOOSE(WEEKDAY(DATE(YEAR($L$4),MONTH($L$4),$A9),{1,2,3,4,5,6,7}),&quot;sun&quot;,&quot;mon&quot;,&quot;tue&quot;,&quot;wed&quot;,&quot;thu&quot;,&quot;fri&quot;,&quot;sat&quot;) that provides the appropriate day of the week depending on referenced date in cell L4.&lt;br /&gt;_x000a_My problem is if the days of month in column-A are 29 or 30, then the column-B for the blanks cell in column-A giving an error #VALUE!.&lt;br /&gt;_x000a_I tried to add ‘IF’ function to my above formula for column-B but unable to write the correct formula.&lt;br /&gt;_x000a_Hope this make sense and I can get some help.&lt;/p&gt;_x000a_&lt;p&gt;Thanks to all_x000a_&lt;/p&gt;_x000a_"/>
    <d v="2010-10-25T07:57:59"/>
    <n v="0"/>
    <x v="0"/>
    <x v="0"/>
    <b v="0"/>
    <x v="0"/>
    <n v="2"/>
    <n v="40476.331250000003"/>
    <n v="0"/>
    <n v="928"/>
    <d v="2010-10-25T00:00:00"/>
    <n v="0"/>
    <x v="3549"/>
  </r>
  <r>
    <n v="3614"/>
    <n v="1"/>
    <x v="873"/>
    <x v="2"/>
    <s v="&lt;p&gt;Why not use&lt;br /&gt;_x000a_B9: =if(A9&amp;lt;&amp;gt;&quot;&quot;,DATE(YEAR($L$4),MONTH($L$4),$A9),&quot;&quot;)&lt;br /&gt;_x000a_Copy down&lt;br /&gt;_x000a_and apply a Custom Format to the cells as ddd_x000a_&lt;/p&gt;_x000a_"/>
    <d v="2010-10-25T08:34:51"/>
    <n v="0"/>
    <x v="1"/>
    <x v="1"/>
    <b v="1"/>
    <x v="1"/>
    <n v="2"/>
    <n v="40476.331250000003"/>
    <n v="2.6284722218406387E-2"/>
    <n v="929"/>
    <d v="2010-10-25T00:00:00"/>
    <s v="razaas"/>
    <x v="3550"/>
  </r>
  <r>
    <n v="3615"/>
    <n v="1"/>
    <x v="857"/>
    <x v="2"/>
    <s v="&lt;p&gt;You/we made 2 mistakes&lt;/p&gt;_x000a_&lt;p&gt;1. Delete the contents of the cells in Column B with the ######'s, ie: the cells between each group&lt;/p&gt;_x000a_&lt;p&gt;2. You entered the formula on Top Performers page as an Array Formula&lt;br /&gt;_x000a_You will have to select the whole area B19:E42 and press delete and then re-enter&lt;br /&gt;_x000a_B19: =OFFSET('2010'!$A$2,MATCH('Top Performers'!$A19,'2010'!$AM$3:$AM$36,0),COLUMN()-1)&lt;br /&gt;_x000a_enter it as a normal formula not an Array Formula&lt;/p&gt;_x000a_&lt;p&gt;Turn calculation to Automatic_x000a_&lt;/p&gt;_x000a_"/>
    <d v="2010-10-25T08:40:52"/>
    <n v="0"/>
    <x v="15"/>
    <x v="1"/>
    <b v="1"/>
    <x v="1"/>
    <n v="2"/>
    <n v="40473.061805555553"/>
    <n v="3.299907407410501"/>
    <n v="930"/>
    <d v="2010-10-25T00:00:00"/>
    <s v="Rory2010"/>
    <x v="3551"/>
  </r>
  <r>
    <n v="3616"/>
    <n v="1"/>
    <x v="873"/>
    <x v="22"/>
    <s v="&lt;p&gt;Hui,  Thanks for the reply, i want to enter first three letters of each weekday(sun=sunday and so on), if that meets the criteria, my formulas are all working well except in last 1 or 2 rows if the days of month are less than 30 days.  Hope this is clear for you.  Thanks once again._x000a_&lt;/p&gt;_x000a_"/>
    <d v="2010-10-25T08:46:55"/>
    <n v="0"/>
    <x v="2"/>
    <x v="0"/>
    <b v="1"/>
    <x v="0"/>
    <n v="2"/>
    <n v="40476.331250000003"/>
    <n v="0"/>
    <n v="930"/>
    <d v="2010-10-25T00:00:00"/>
    <n v="0"/>
    <x v="3552"/>
  </r>
  <r>
    <n v="3617"/>
    <n v="1"/>
    <x v="873"/>
    <x v="2"/>
    <s v="&lt;p&gt;The above will return the first 3 letters of each day, using a custom Number format&lt;br /&gt;_x000a_Ctrl 1, Custom, ddd&lt;/p&gt;_x000a_&lt;p&gt;otherwise&lt;br /&gt;_x000a_B9: =if(A9&amp;lt;&amp;gt;&quot;&quot;,CHOOSE(WEEKDAY(DATE(YEAR($L$4),MONTH($L$4),$A9),{1,2,3,4,5,6,7}),&quot;sun&quot;,&quot;mon&quot;,&quot;tue&quot;,&quot;wed&quot;,&quot;thu&quot;,&quot;fri&quot;,&quot;sat&quot;),&quot;&quot;)_x000a_&lt;/p&gt;_x000a_"/>
    <d v="2010-10-25T09:12:19"/>
    <n v="0"/>
    <x v="3"/>
    <x v="1"/>
    <b v="1"/>
    <x v="1"/>
    <n v="2"/>
    <n v="40476.331250000003"/>
    <n v="5.2303240736364387E-2"/>
    <n v="931"/>
    <d v="2010-10-25T00:00:00"/>
    <s v="razaas"/>
    <x v="3553"/>
  </r>
  <r>
    <n v="3618"/>
    <n v="1"/>
    <x v="872"/>
    <x v="2"/>
    <s v="&lt;p&gt;@Kensbro&lt;/p&gt;_x000a_&lt;p&gt;Have a read of this post which shows a method for doing multiple lookups&lt;br /&gt;_x000a_http://chandoo.org/forums/topic/finding-a-match-when-there-are-multiple-items-in-a-cell_x000a_&lt;/p&gt;_x000a_"/>
    <d v="2010-10-25T09:17:22"/>
    <n v="0"/>
    <x v="2"/>
    <x v="1"/>
    <b v="1"/>
    <x v="1"/>
    <n v="2"/>
    <n v="40476.275000000001"/>
    <n v="0.112060185187147"/>
    <n v="932"/>
    <d v="2010-10-25T00:00:00"/>
    <s v="kensbro"/>
    <x v="3554"/>
  </r>
  <r>
    <n v="3619"/>
    <n v="1"/>
    <x v="873"/>
    <x v="22"/>
    <s v="&lt;p&gt;Hui,  As usual perfect solutions, both of your formulas working well, with the first formula i need to adjust the column width, the width in my sheet is 5 it works well if i use: =if(A9&amp;lt;&amp;gt;&quot;&quot;,CHOOSE(WEEKDAY(DATE(YEAR($L$4),MONTH($L$4),$A9),{1,2,3,4,5,6,7}),&quot;sun&quot;,&quot;mon&quot;,&quot;tue&quot;,&quot;wed&quot;,&quot;thu&quot;,&quot;fri&quot;,&quot;sat&quot;),&quot;&quot;).&lt;/p&gt;_x000a_&lt;p&gt;if i use this: =if(A9&amp;lt;&amp;gt;&quot;&quot;,DATE(YEAR($L$4),MONTH($L$4),$A9),&quot;&quot;) i need to make my column wider, i do not know why.&lt;/p&gt;_x000a_&lt;p&gt;Anyway, thanks for great help, please keep up the good work.  Have a nice day!_x000a_&lt;/p&gt;_x000a_"/>
    <d v="2010-10-25T09:27:56"/>
    <n v="0"/>
    <x v="4"/>
    <x v="0"/>
    <b v="1"/>
    <x v="0"/>
    <n v="2"/>
    <n v="40476.331250000003"/>
    <n v="0"/>
    <n v="932"/>
    <d v="2010-10-25T00:00:00"/>
    <n v="0"/>
    <x v="3555"/>
  </r>
  <r>
    <n v="3620"/>
    <n v="1"/>
    <x v="871"/>
    <x v="2"/>
    <s v="&lt;p&gt;Do you want the remaining pieces to maintain their relativity to each other or change evenly ?_x000a_&lt;/p&gt;_x000a_"/>
    <d v="2010-10-25T10:47:32"/>
    <n v="0"/>
    <x v="1"/>
    <x v="1"/>
    <b v="1"/>
    <x v="1"/>
    <n v="2"/>
    <n v="40476.188194444447"/>
    <n v="0.26148148148058681"/>
    <n v="933"/>
    <d v="2010-10-25T00:00:00"/>
    <s v="trbharat"/>
    <x v="3556"/>
  </r>
  <r>
    <n v="3621"/>
    <n v="1"/>
    <x v="861"/>
    <x v="2"/>
    <s v="&lt;p&gt;This had me going in circle for a while, but give the following a try:&lt;/p&gt;_x000a_&lt;p&gt;Select the range B5:T500&lt;br /&gt;_x000a_Clear all existing conditional formats for the area B5:T500&lt;br /&gt;_x000a_Add 2 CF's&lt;br /&gt;_x000a_CF1 =MOD(COLUMN(),4)&amp;lt;&amp;gt;0 applies to:$B5:$T500 No Format, Stop if True&lt;br /&gt;_x000a_CF2 Bottom 1 applies to:$B5:$T500, set your highlight format_x000a_&lt;/p&gt;_x000a_"/>
    <d v="2010-10-25T11:05:02"/>
    <n v="0"/>
    <x v="4"/>
    <x v="1"/>
    <b v="1"/>
    <x v="1"/>
    <n v="2"/>
    <n v="40473.712500000001"/>
    <n v="2.7493287036995753"/>
    <n v="934"/>
    <d v="2010-10-25T00:00:00"/>
    <s v="vmohan1978"/>
    <x v="3557"/>
  </r>
  <r>
    <n v="3622"/>
    <n v="1"/>
    <x v="874"/>
    <x v="330"/>
    <s v="&lt;p&gt;I have one issue in REFRESHING window caption in excel&lt;/p&gt;_x000a_&lt;p&gt;I'm displaying My name concatenated with the file name in the display header INSTEAD of Mircrosoft Excel - 'file name'&lt;/p&gt;_x000a_&lt;p&gt;now my concern is IF I USE SAVEAS function the display heading is not get updated with the new file name but it is getting updated once i close and reopen the file...&lt;/p&gt;_x000a_&lt;p&gt;but unable to find a solution but not&lt;/p&gt;_x000a_&lt;p&gt;I tried with Before saveas function but it didn't helped&lt;/p&gt;_x000a_&lt;p&gt;Please provide me a solution_x000a_&lt;/p&gt;_x000a_"/>
    <d v="2010-10-25T14:10:05"/>
    <n v="0"/>
    <x v="0"/>
    <x v="0"/>
    <b v="0"/>
    <x v="0"/>
    <n v="2"/>
    <n v="40476.590277777781"/>
    <n v="0"/>
    <n v="934"/>
    <d v="2010-10-25T00:00:00"/>
    <n v="0"/>
    <x v="3558"/>
  </r>
  <r>
    <n v="3623"/>
    <n v="1"/>
    <x v="865"/>
    <x v="236"/>
    <s v="&lt;p&gt;Chandoo, I only can say: BIG THANKS - you saved my day!_x000a_&lt;/p&gt;_x000a_"/>
    <d v="2010-10-25T15:41:29"/>
    <n v="0"/>
    <x v="4"/>
    <x v="0"/>
    <b v="1"/>
    <x v="0"/>
    <n v="2"/>
    <n v="40474.877083333333"/>
    <n v="0"/>
    <n v="934"/>
    <d v="2010-10-25T00:00:00"/>
    <n v="0"/>
    <x v="3559"/>
  </r>
  <r>
    <n v="3624"/>
    <n v="1"/>
    <x v="875"/>
    <x v="537"/>
    <s v="&lt;p&gt;I am trying to produce a Worksheet_Calculate event that monitors multiple events.&lt;/p&gt;_x000a_&lt;p&gt;I have the following cells Z38:Z63 which contain the following formulas (they all reference Z1):&lt;br /&gt;_x000a_[code]&lt;br /&gt;_x000a_=COUNTIF($Z$1,&quot;0&quot;)&lt;br /&gt;_x000a_=COUNTIF($Z$1,&quot;1&quot;)&lt;br /&gt;_x000a_=COUNTIF($Z$1,&quot;2&quot;)&lt;br /&gt;_x000a_=COUNTIF($Z$1,&quot;3&quot;)&lt;br /&gt;_x000a_=COUNTIF($Z$1,&quot;4&quot;)&lt;br /&gt;_x000a_=COUNTIF($Z$1,&quot;5&quot;)&lt;br /&gt;_x000a_=COUNTIF($Z$1,&quot;6&quot;)&lt;br /&gt;_x000a_=COUNTIF($Z$1,&quot;7&quot;)&lt;br /&gt;_x000a_=COUNTIF($Z$1,&quot;8&quot;)&lt;br /&gt;_x000a_=COUNTIF($Z$1,&quot;9&quot;)&lt;br /&gt;_x000a_=COUNTIF($Z$1,&quot;10&quot;)&lt;br /&gt;_x000a_=COUNTIF($Z$1,&quot;11&quot;)&lt;br /&gt;_x000a_=COUNTIF($Z$1,&quot;12&quot;)&lt;br /&gt;_x000a_=COUNTIF($Z$1,&quot;13&quot;)&lt;br /&gt;_x000a_=COUNTIF($Z$1,&quot;14&quot;)&lt;br /&gt;_x000a_=COUNTIF($Z$1,&quot;15&quot;)&lt;br /&gt;_x000a_=COUNTIF($Z$1,&quot;16&quot;)&lt;br /&gt;_x000a_=COUNTIF($Z$1,&quot;17&quot;)&lt;br /&gt;_x000a_=COUNTIF($Z$1,&quot;18&quot;)&lt;br /&gt;_x000a_=COUNTIF($Z$1,&quot;19&quot;)&lt;br /&gt;_x000a_=COUNTIF($Z$1,&quot;20&quot;)&lt;br /&gt;_x000a_=COUNTIF($Z$1,&quot;21&quot;)&lt;br /&gt;_x000a_=COUNTIF($Z$1,&quot;22&quot;)&lt;br /&gt;_x000a_=COUNTIF($Z$1,&quot;23&quot;)&lt;br /&gt;_x000a_=COUNTIF($Z$1,&quot;24&quot;)&lt;br /&gt;_x000a_=COUNTIF($Z$1,&quot;25&quot;)&lt;br /&gt;_x000a_[/code]&lt;/p&gt;_x000a_&lt;p&gt;At any given time any one of these cells (Z38:Z63) will contain a '1' and the rest '0'&lt;/p&gt;_x000a_&lt;p&gt;Although I got this to work, it only fires off once (and only for Z38), and then it no longer works afterward.&lt;/p&gt;_x000a_&lt;p&gt;I need the code below accordingly with something along the lines of... If &lt;/p&gt;_x000a_&lt;p&gt;if 'Z38' = &quot;1&quot;, then run macro&lt;br /&gt;_x000a_if not then do nothing and run next,&lt;br /&gt;_x000a_if 'z39' = &quot;1&quot;, then run macro&lt;br /&gt;_x000a_if not then do nothing and run next,&lt;br /&gt;_x000a_if 'z40' = &quot;1&quot;, then run macro&lt;br /&gt;_x000a_if not then do nothing and run next,....etc so on and so forth&lt;/p&gt;_x000a_&lt;p&gt;[code]&lt;br /&gt;_x000a_Private Sub Worksheet_Calculate()&lt;br /&gt;_x000a_    If Range(&quot;Z38&quot;) = 1 Then&lt;br /&gt;_x000a_        Application.EnableEvents = False&lt;br /&gt;_x000a_'My Code&lt;br /&gt;_x000a_    End If&lt;br /&gt;_x000a_End Sub&lt;br /&gt;_x000a_[/code]&lt;/p&gt;_x000a_&lt;p&gt;How do I code this worksheet_calculate sub correctly?_x000a_&lt;/p&gt;_x000a_"/>
    <d v="2010-10-25T15:51:45"/>
    <n v="0"/>
    <x v="0"/>
    <x v="0"/>
    <b v="0"/>
    <x v="0"/>
    <n v="2"/>
    <n v="40476.660416666666"/>
    <n v="0"/>
    <n v="934"/>
    <d v="2010-10-25T00:00:00"/>
    <n v="0"/>
    <x v="3560"/>
  </r>
  <r>
    <n v="3625"/>
    <n v="1"/>
    <x v="861"/>
    <x v="520"/>
    <s v="&lt;p&gt;Dear Hui,&lt;br /&gt;_x000a_I tried but it was not working, I don't know where i have done wrong can i forward the file to you? Plase share your email id .&lt;br /&gt;_x000a_Thanks_x000a_&lt;/p&gt;_x000a_"/>
    <d v="2010-10-25T16:35:57"/>
    <n v="0"/>
    <x v="5"/>
    <x v="0"/>
    <b v="1"/>
    <x v="0"/>
    <n v="2"/>
    <n v="40473.712500000001"/>
    <n v="0"/>
    <n v="934"/>
    <d v="2010-10-25T00:00:00"/>
    <n v="0"/>
    <x v="3561"/>
  </r>
  <r>
    <n v="3626"/>
    <n v="1"/>
    <x v="876"/>
    <x v="551"/>
    <s v="&lt;p&gt;Has anyone any idea why this formula doesn't work!?&lt;/p&gt;_x000a_&lt;p&gt;=IF(B4&amp;gt;89,E7,IF(B4&amp;lt;=89,E6,IF(B4&amp;lt;=79,E5)))&lt;/p&gt;_x000a_&lt;p&gt;It looks at a value in B4 and then should represent what level the score is. from this table.&lt;/p&gt;_x000a_&lt;p&gt;Level_x0009_Score&lt;br /&gt;_x000a_0_x0009_69-0&lt;br /&gt;_x000a_1_x0009_79-70&lt;br /&gt;_x000a_2_x0009_89-80&lt;br /&gt;_x000a_3_x0009_90+&lt;/p&gt;_x000a_&lt;p&gt;Any help appreciated!!_x000a_&lt;/p&gt;_x000a_"/>
    <d v="2010-10-25T16:37:03"/>
    <n v="0"/>
    <x v="0"/>
    <x v="0"/>
    <b v="0"/>
    <x v="0"/>
    <n v="2"/>
    <n v="40476.692361111112"/>
    <n v="0"/>
    <n v="934"/>
    <d v="2010-10-25T00:00:00"/>
    <n v="0"/>
    <x v="3562"/>
  </r>
  <r>
    <n v="3627"/>
    <n v="1"/>
    <x v="857"/>
    <x v="545"/>
    <s v="&lt;p&gt;You are awesome!!!!!&lt;/p&gt;_x000a_&lt;p&gt;Thank you sooo much!!!&lt;/p&gt;_x000a_&lt;p&gt;Works Perfectly!&lt;/p&gt;_x000a_&lt;p&gt;Just had to change =OFFSET('2010'!$A$2,MATCH('Top Performers'!$A19,'2010'!$AM$3:$AM$36,0),COLUMN()-1)&lt;br /&gt;_x000a_to&lt;br /&gt;_x000a_=OFFSET('2010'!$A$2,MATCH('Top Performers'!$A19,'2010'!$AM$3:$AM$36,0),COLUMN()-2)&lt;br /&gt;_x000a_to get the players names in and move it over one more column.&lt;/p&gt;_x000a_&lt;p&gt;I can't thank you enough!!   :)&lt;/p&gt;_x000a_&lt;p&gt;Rory_x000a_&lt;/p&gt;_x000a_"/>
    <d v="2010-10-25T20:47:27"/>
    <n v="0"/>
    <x v="16"/>
    <x v="0"/>
    <b v="1"/>
    <x v="0"/>
    <n v="2"/>
    <n v="40473.061805555553"/>
    <n v="0"/>
    <n v="934"/>
    <d v="2010-10-25T00:00:00"/>
    <n v="0"/>
    <x v="3563"/>
  </r>
  <r>
    <n v="3629"/>
    <n v="1"/>
    <x v="876"/>
    <x v="2"/>
    <s v="&lt;p&gt;=IF(B4&amp;gt;89,E7,IF(B4&amp;gt;79,E6,IF(B4&amp;gt;69,E5,E4)))_x000a_&lt;/p&gt;_x000a_"/>
    <d v="2010-10-25T22:38:12"/>
    <n v="0"/>
    <x v="1"/>
    <x v="1"/>
    <b v="1"/>
    <x v="1"/>
    <n v="2"/>
    <n v="40476.692361111112"/>
    <n v="0.25083333333168412"/>
    <n v="935"/>
    <d v="2010-10-25T00:00:00"/>
    <s v="Marcos Lee"/>
    <x v="3564"/>
  </r>
  <r>
    <n v="3630"/>
    <n v="1"/>
    <x v="877"/>
    <x v="537"/>
    <s v="&lt;p&gt;I would like to execute macros if specific cells change.&lt;/p&gt;_x000a_&lt;p&gt;I have 25 cells I would like to apply this to.&lt;/p&gt;_x000a_&lt;p&gt;After hours upon hours of failure, I would really just like to know if this even possible.&lt;/p&gt;_x000a_&lt;p&gt;If &quot;Z1&quot; equals &quot;1&quot;, then run macro&lt;br /&gt;_x000a_If value is not &quot;1&quot; do nothing&lt;br /&gt;_x000a_If &quot;Z2&quot; equals &quot;2&quot;, then run macro&lt;br /&gt;_x000a_If value is not &quot;2&quot; do nothing_x000a_&lt;/p&gt;_x000a_"/>
    <d v="2010-10-25T23:17:08"/>
    <n v="0"/>
    <x v="0"/>
    <x v="0"/>
    <b v="0"/>
    <x v="0"/>
    <n v="2"/>
    <n v="40476.970138888886"/>
    <n v="0"/>
    <n v="935"/>
    <d v="2010-10-25T00:00:00"/>
    <n v="0"/>
    <x v="3565"/>
  </r>
  <r>
    <n v="3631"/>
    <n v="1"/>
    <x v="877"/>
    <x v="348"/>
    <s v="&lt;p&gt;Hi &lt;/p&gt;_x000a_&lt;p&gt;You can create a macro that is inserted in the Worksheet that executes for Worksheet_Change and test for the value of Z1 and Z1 and run the appropriate code if they are equla to 1 or 2.&lt;/p&gt;_x000a_&lt;p&gt;Cheers&lt;/p&gt;_x000a_&lt;p&gt;kanti_x000a_&lt;/p&gt;_x000a_"/>
    <d v="2010-10-26T00:27:22"/>
    <n v="0"/>
    <x v="1"/>
    <x v="0"/>
    <b v="1"/>
    <x v="0"/>
    <n v="3"/>
    <n v="40476.970138888886"/>
    <n v="0"/>
    <n v="935"/>
    <d v="2010-10-26T00:00:00"/>
    <n v="0"/>
    <x v="3566"/>
  </r>
  <r>
    <n v="3632"/>
    <n v="1"/>
    <x v="877"/>
    <x v="348"/>
    <s v="&lt;p&gt;Hi &lt;/p&gt;_x000a_&lt;p&gt;Following on my earlier reply, refer to the article by Chi Pearson:&lt;/p&gt;_x000a_&lt;p&gt;http://www.cpearson.com/excel/Events.aspx&lt;/p&gt;_x000a_&lt;p&gt;Note, that if the numbers in the target celss, that is Z1, Z2 etc are changed by a formula and not by manual input it will not trigger a Worksheet Change event&lt;/p&gt;_x000a_&lt;p&gt;Kanti_x000a_&lt;/p&gt;_x000a_"/>
    <d v="2010-10-26T01:11:00"/>
    <n v="0"/>
    <x v="2"/>
    <x v="0"/>
    <b v="1"/>
    <x v="0"/>
    <n v="3"/>
    <n v="40476.970138888886"/>
    <n v="0"/>
    <n v="935"/>
    <d v="2010-10-26T00:00:00"/>
    <n v="0"/>
    <x v="3567"/>
  </r>
  <r>
    <n v="3633"/>
    <n v="1"/>
    <x v="871"/>
    <x v="550"/>
    <s v="&lt;p&gt;I want top maintain their relativity. i should be able to set constraints for each of the below values..  &lt;/p&gt;_x000a_&lt;p&gt;for example (relating to the example used to describe my problem):&lt;br /&gt;_x000a_53% can change to any value from 49% to 56%. 21% can change to any value in the range 20% to 25%._x000a_&lt;/p&gt;_x000a_"/>
    <d v="2010-10-26T03:58:53"/>
    <n v="0"/>
    <x v="2"/>
    <x v="0"/>
    <b v="1"/>
    <x v="0"/>
    <n v="3"/>
    <n v="40476.188194444447"/>
    <n v="0"/>
    <n v="935"/>
    <d v="2010-10-26T00:00:00"/>
    <n v="0"/>
    <x v="3568"/>
  </r>
  <r>
    <n v="3634"/>
    <n v="1"/>
    <x v="875"/>
    <x v="488"/>
    <s v="&lt;p&gt;[code]&lt;br /&gt;_x000a_Private Sub Worksheet_Calculate()&lt;br /&gt;_x000a_Dim cell As Range&lt;/p&gt;_x000a_&lt;p&gt;    Application.EnableEvents = False&lt;/p&gt;_x000a_&lt;p&gt;    For Each cell In Range(&quot;Z38:Z63&quot;)&lt;/p&gt;_x000a_&lt;p&gt;        If cell.Value2 = 1 Then&lt;/p&gt;_x000a_&lt;p&gt;            'My Code&lt;br /&gt;_x000a_        End If&lt;br /&gt;_x000a_    Next cell&lt;/p&gt;_x000a_&lt;p&gt;    Application.EnableEvents = True&lt;br /&gt;_x000a_End Sub&lt;br /&gt;_x000a_[/code]_x000a_&lt;/p&gt;_x000a_"/>
    <d v="2010-10-26T07:57:51"/>
    <n v="0"/>
    <x v="1"/>
    <x v="0"/>
    <b v="1"/>
    <x v="0"/>
    <n v="3"/>
    <n v="40476.660416666666"/>
    <n v="0"/>
    <n v="935"/>
    <d v="2010-10-26T00:00:00"/>
    <n v="0"/>
    <x v="3569"/>
  </r>
  <r>
    <n v="3635"/>
    <n v="1"/>
    <x v="875"/>
    <x v="488"/>
    <s v="&lt;p&gt;BTW, why are you using COUNTIF. I would use&lt;/p&gt;_x000a_&lt;p&gt;=--($Z$1=1)&lt;/p&gt;_x000a_&lt;p&gt;etc_x000a_&lt;/p&gt;_x000a_"/>
    <d v="2010-10-26T07:59:18"/>
    <n v="0"/>
    <x v="2"/>
    <x v="0"/>
    <b v="1"/>
    <x v="0"/>
    <n v="3"/>
    <n v="40476.660416666666"/>
    <n v="0"/>
    <n v="935"/>
    <d v="2010-10-26T00:00:00"/>
    <n v="0"/>
    <x v="3570"/>
  </r>
  <r>
    <n v="3636"/>
    <n v="1"/>
    <x v="878"/>
    <x v="528"/>
    <s v="&lt;p&gt;I need to shov top 20 customers plus rest in a table.&lt;/p&gt;_x000a_&lt;p&gt;I use Pivot with TOP 10 filter to TOP 20 ITEMS. I need to add field with REST values after 20th customer to have full month data.&lt;/p&gt;_x000a_&lt;p&gt;Can I do it with flters and caltculated filds?&lt;br /&gt;_x000a_I am now creating two tables and joining them for final report.&lt;/p&gt;_x000a_&lt;p&gt;Thanks for ideas,&lt;br /&gt;_x000a_Luka_x000a_&lt;/p&gt;_x000a_"/>
    <d v="2010-10-26T12:41:10"/>
    <n v="0"/>
    <x v="0"/>
    <x v="0"/>
    <b v="0"/>
    <x v="0"/>
    <n v="3"/>
    <n v="40477.52847222222"/>
    <n v="0"/>
    <n v="935"/>
    <d v="2010-10-26T00:00:00"/>
    <n v="0"/>
    <x v="3571"/>
  </r>
  <r>
    <n v="3637"/>
    <n v="1"/>
    <x v="878"/>
    <x v="2"/>
    <s v="&lt;p&gt;Luka&lt;br /&gt;_x000a_Add a field as Rank and Rank your current data&lt;br /&gt;_x000a_Then add a field Status with a formula like if(Rank&amp;lt;=10,Rank,&quot;Rest&quot;)&lt;br /&gt;_x000a_then use the Status Field in the Pivot Table_x000a_&lt;/p&gt;_x000a_"/>
    <d v="2010-10-26T13:21:31"/>
    <n v="0"/>
    <x v="1"/>
    <x v="1"/>
    <b v="1"/>
    <x v="1"/>
    <n v="3"/>
    <n v="40477.52847222222"/>
    <n v="2.8136574073869269E-2"/>
    <n v="936"/>
    <d v="2010-10-26T00:00:00"/>
    <s v="Lukas"/>
    <x v="3572"/>
  </r>
  <r>
    <n v="3638"/>
    <n v="1"/>
    <x v="843"/>
    <x v="537"/>
    <s v="&lt;p&gt;@ Chandoo Key Master&lt;/p&gt;_x000a_&lt;p&gt;How exactly do I add an _onlick() event?&lt;/p&gt;_x000a_&lt;p&gt;I know how to add a link to a button in Adobe Flash, but how do I tweak this to actually execute a sub macro?&lt;br /&gt;_x000a_[code]&lt;br /&gt;_x000a_myBtn.onRelease = function() {&lt;br /&gt;_x000a_    getURL(&amp;quot;http://www.chandoo.org;);&lt;br /&gt;_x000a_};&lt;br /&gt;_x000a_[/code]&lt;/p&gt;_x000a_&lt;p&gt;@ Hui&lt;/p&gt;_x000a_&lt;p&gt;Under Developer Tab&amp;gt;Insert&amp;gt;More Controls&amp;gt; and select Microsoft Web Browswer&lt;br /&gt;_x000a_[code]&lt;br /&gt;_x000a_Private Sub Worksheet_Activate()&lt;br /&gt;_x000a_    WebBrowser1.Navigate &quot;http://www.chandoo.org&quot;&lt;br /&gt;_x000a_End Sub&lt;br /&gt;_x000a_[/code]&lt;br /&gt;_x000a_With this I can upload an html page I created with flash button links, and what I would like to do is execute sub &lt;/p&gt;_x000a_&lt;p&gt;macro codes from those links._x000a_&lt;/p&gt;_x000a_"/>
    <d v="2010-10-26T15:26:55"/>
    <n v="0"/>
    <x v="5"/>
    <x v="0"/>
    <b v="1"/>
    <x v="0"/>
    <n v="3"/>
    <n v="40467.904166666667"/>
    <n v="0"/>
    <n v="936"/>
    <d v="2010-10-26T00:00:00"/>
    <n v="0"/>
    <x v="3573"/>
  </r>
  <r>
    <n v="3639"/>
    <n v="1"/>
    <x v="868"/>
    <x v="549"/>
    <s v="&lt;p&gt;I created a formula;&lt;/p&gt;_x000a_&lt;p&gt;=GetCommentText((INDIRECT(&quot;'&quot;&amp;amp;$B3&amp;amp;&quot;'!$O$&quot;&amp;amp;MATCH(MultiSearch!$C3,INDIRECT(&quot;'&quot;&amp;amp;$B3&amp;amp;&quot;'!$A$2:$A$1000&quot;),0))))&lt;/p&gt;_x000a_&lt;p&gt;this returns the correct coordinates and sheet but doesn't give the comment. I'm confused why it doesn't work_x000a_&lt;/p&gt;_x000a_"/>
    <d v="2010-10-26T19:15:50"/>
    <n v="0"/>
    <x v="4"/>
    <x v="0"/>
    <b v="1"/>
    <x v="0"/>
    <n v="3"/>
    <n v="40475.443749999999"/>
    <n v="0"/>
    <n v="936"/>
    <d v="2010-10-26T00:00:00"/>
    <n v="0"/>
    <x v="3574"/>
  </r>
  <r>
    <n v="3640"/>
    <n v="1"/>
    <x v="843"/>
    <x v="537"/>
    <s v="&lt;p&gt;I've been at this for days.  My imagination gets the best of me.  If anyone could simply just let me know if this is even possible it would put me out of my misery._x000a_&lt;/p&gt;_x000a_"/>
    <d v="2010-10-26T23:26:04"/>
    <n v="0"/>
    <x v="6"/>
    <x v="0"/>
    <b v="1"/>
    <x v="0"/>
    <n v="3"/>
    <n v="40467.904166666667"/>
    <n v="0"/>
    <n v="936"/>
    <d v="2010-10-26T00:00:00"/>
    <n v="0"/>
    <x v="3575"/>
  </r>
  <r>
    <n v="3641"/>
    <n v="1"/>
    <x v="843"/>
    <x v="2"/>
    <s v="&lt;p&gt;I would suggest just putting the links and buttons etc directly onto the worksheet.&lt;br /&gt;_x000a_That way they are all usable and can all call macros or direcyly link to other areas sheets, ranges, macros etc_x000a_&lt;/p&gt;_x000a_"/>
    <d v="2010-10-26T23:40:10"/>
    <n v="0"/>
    <x v="7"/>
    <x v="1"/>
    <b v="1"/>
    <x v="1"/>
    <n v="3"/>
    <n v="40467.904166666667"/>
    <n v="10.082060185188311"/>
    <n v="937"/>
    <d v="2010-10-26T00:00:00"/>
    <s v="indi visual"/>
    <x v="3576"/>
  </r>
  <r>
    <n v="3642"/>
    <n v="1"/>
    <x v="868"/>
    <x v="2"/>
    <s v="&lt;p&gt;Will&lt;br /&gt;_x000a_Try doing the GetCommentText manually and put the reference in manually&lt;br /&gt;_x000a_and also try =text((INDIRECT(&quot;'&quot;&amp;amp;$B3&amp;amp;&quot;'!$O$&quot;&amp;amp;MATCH(MultiSearch!$C3,INDIRECT(&quot;'&quot;&amp;amp;$B3&amp;amp;&quot;'!$A$2:$A$1000&quot;),0))),&quot;Text&quot;)&lt;br /&gt;_x000a_the 2 references should be the same&lt;br /&gt;_x000a_Look for extra spaces that the formula may have added&lt;br /&gt;_x000a_or correct &quot;&quot; etc_x000a_&lt;/p&gt;_x000a_"/>
    <d v="2010-10-26T23:44:50"/>
    <n v="0"/>
    <x v="5"/>
    <x v="1"/>
    <b v="1"/>
    <x v="1"/>
    <n v="3"/>
    <n v="40475.443749999999"/>
    <n v="2.5457175925912452"/>
    <n v="938"/>
    <d v="2010-10-26T00:00:00"/>
    <s v="will31"/>
    <x v="3577"/>
  </r>
  <r>
    <n v="3643"/>
    <n v="1"/>
    <x v="843"/>
    <x v="0"/>
    <s v="&lt;p&gt;I just inserted a web browser object in to a work sheet to see what events it supports.&lt;/p&gt;_x000a_&lt;p&gt;After you add the object, right click on it and select view code.&lt;/p&gt;_x000a_&lt;p&gt;Here you can add events for the browser. For example an event macro like &quot;titlechange&quot; will fire whenever underlying page's title changes (ie, when you click on a url, if the target page has diff. title than existing pages title, excel will run the code inside this macro.)&lt;/p&gt;_x000a_&lt;p&gt;You can use this to do what you are looking for.&lt;/p&gt;_x000a_&lt;p&gt;But the best and easiest way is to use buttons and links directly on excel. It is much more simple and easier that way._x000a_&lt;/p&gt;_x000a_"/>
    <d v="2010-10-26T23:47:48"/>
    <n v="0"/>
    <x v="8"/>
    <x v="0"/>
    <b v="1"/>
    <x v="0"/>
    <n v="3"/>
    <n v="40467.904166666667"/>
    <n v="0"/>
    <n v="938"/>
    <d v="2010-10-26T00:00:00"/>
    <n v="0"/>
    <x v="3578"/>
  </r>
  <r>
    <n v="3644"/>
    <n v="1"/>
    <x v="843"/>
    <x v="537"/>
    <s v="&lt;p&gt;Thanks I really appreciate this.&lt;/p&gt;_x000a_&lt;p&gt;Is their a reference resource article or something to that effect for the event macros (like &quot;titlechange&quot;)?  I mean, as far as the event codes, I just would like to name my flash buttons what they do (like highlight entire row, or sort column from Z to A) for instance -simple buttons like that.&lt;/p&gt;_x000a_&lt;p&gt;I'm sure I can just pop a sort column code in the web browser section of view code.. but what and where does the extra code go that tells the browser to run this code I guess is what I'm trying to say.&lt;/p&gt;_x000a_&lt;p&gt;Of course regular buttons are easier, but I got into this excel VB game to do the extraordinary._x000a_&lt;/p&gt;_x000a_"/>
    <d v="2010-10-26T23:58:57"/>
    <n v="0"/>
    <x v="9"/>
    <x v="0"/>
    <b v="1"/>
    <x v="0"/>
    <n v="3"/>
    <n v="40467.904166666667"/>
    <n v="0"/>
    <n v="938"/>
    <d v="2010-10-26T00:00:00"/>
    <n v="0"/>
    <x v="3579"/>
  </r>
  <r>
    <n v="3645"/>
    <n v="1"/>
    <x v="843"/>
    <x v="537"/>
    <s v="&lt;p&gt;It just dawned on me that if you could provide me the &quot;titlechange&quot; code in it's true working form, then I could use that to do everything that I'm trying to do.&lt;/p&gt;_x000a_&lt;p&gt;Quite simply, if the title changes then run my macro.&lt;/p&gt;_x000a_&lt;p&gt;The title would change to another title (I would reroute it back to itself), and the macro would run (which would be the macro I assigned it to be).&lt;/p&gt;_x000a_&lt;p&gt;When you played with the browser a bit ago did you still use this title change coding successfully, and is there anyway you could provide it for me here?_x000a_&lt;/p&gt;_x000a_"/>
    <d v="2010-10-27T00:11:44"/>
    <n v="0"/>
    <x v="10"/>
    <x v="0"/>
    <b v="1"/>
    <x v="0"/>
    <n v="4"/>
    <n v="40467.904166666667"/>
    <n v="0"/>
    <n v="938"/>
    <d v="2010-10-27T00:00:00"/>
    <n v="0"/>
    <x v="3580"/>
  </r>
  <r>
    <n v="3646"/>
    <n v="1"/>
    <x v="843"/>
    <x v="537"/>
    <s v="&lt;p&gt;@ Key Master,&lt;/p&gt;_x000a_&lt;p&gt;Is there anyway you could provide the &quot;titlechange&quot; event code for me?&lt;/p&gt;_x000a_&lt;p&gt;I've been at this non-stop for days to no avail.&lt;/p&gt;_x000a_&lt;p&gt;I've tried countless forums and countless syntax combinations to try to make this work.&lt;/p&gt;_x000a_&lt;p&gt;Quite simply I don't know what I'm doing at all.  I'm afraid I just need the code to see the picture.&lt;/p&gt;_x000a_&lt;p&gt;If you don't want to provide it for me of course you don't have to (no hard feelings), but without your help I am completely in the dark._x000a_&lt;/p&gt;_x000a_"/>
    <d v="2010-10-27T02:09:03"/>
    <n v="0"/>
    <x v="11"/>
    <x v="0"/>
    <b v="1"/>
    <x v="0"/>
    <n v="4"/>
    <n v="40467.904166666667"/>
    <n v="0"/>
    <n v="938"/>
    <d v="2010-10-27T00:00:00"/>
    <n v="0"/>
    <x v="3581"/>
  </r>
  <r>
    <n v="3647"/>
    <n v="1"/>
    <x v="843"/>
    <x v="2"/>
    <s v="&lt;p&gt;Indi&lt;/p&gt;_x000a_&lt;p&gt;I still encourage you to do this natively in Excel with Objects and Hyperlinks rather than adding a Web Browser Object, as a lot of what you are trying to achieve can be done without any code. &lt;/p&gt;_x000a_&lt;p&gt;However the object of this forum is to help and assist so here goes...&lt;/p&gt;_x000a_&lt;p&gt;Right click on your browser and View Code&lt;br /&gt;_x000a_In the VBA window, select Web Browser1 in the Object Pulldown (Left Pulldown Main window pane) and then select Title Change in teh Procedure Pulldown  (Right Pulldown Main window pane)&lt;/p&gt;_x000a_&lt;p&gt;You will get the following code&lt;/p&gt;_x000a_&lt;pre&gt;&lt;code&gt;Private Sub WebBrowser1_TitleChange(ByVal Text As String)_x000a__x000a_End Sub&lt;/code&gt;&lt;/pre&gt;_x000a_&lt;p&gt;Code away eg:&lt;/p&gt;_x000a_&lt;pre&gt;&lt;code&gt;Private Sub WebBrowser1_TitleChange(ByVal Text As String)_x000a_    MsgBox WebBrowser1.LocationURL_x000a_End Sub&lt;/code&gt;&lt;/pre&gt;_x000a_"/>
    <d v="2010-10-27T06:18:22"/>
    <n v="0"/>
    <x v="12"/>
    <x v="1"/>
    <b v="1"/>
    <x v="1"/>
    <n v="4"/>
    <n v="40467.904166666667"/>
    <n v="10.358587962960883"/>
    <n v="939"/>
    <d v="2010-10-27T00:00:00"/>
    <s v="indi visual"/>
    <x v="3582"/>
  </r>
  <r>
    <n v="3648"/>
    <n v="1"/>
    <x v="861"/>
    <x v="2"/>
    <s v="&lt;p&gt;Mohan&lt;/p&gt;_x000a_&lt;p&gt;I give up, I can't get it to work on your data and it is patchy on my simpler test data&lt;/p&gt;_x000a_&lt;p&gt;However another idea:&lt;/p&gt;_x000a_&lt;p&gt;What about shifting all the supply rates Columns to the end ie: after Col AE so there is no gaps between them, instead of having them spread all through the data&lt;br /&gt;_x000a_and then just do a minimum of that range AE-AK with Conditional Formatting_x000a_&lt;/p&gt;_x000a_"/>
    <d v="2010-10-27T12:43:20"/>
    <n v="0"/>
    <x v="6"/>
    <x v="1"/>
    <b v="1"/>
    <x v="1"/>
    <n v="4"/>
    <n v="40473.712500000001"/>
    <n v="4.81759259258979"/>
    <n v="940"/>
    <d v="2010-10-27T00:00:00"/>
    <s v="vmohan1978"/>
    <x v="3583"/>
  </r>
  <r>
    <n v="3649"/>
    <n v="1"/>
    <x v="861"/>
    <x v="488"/>
    <s v="&lt;p&gt;Doesn't this do it&lt;/p&gt;_x000a_&lt;p&gt;=D5=MIN($D5,$H5,$L5,$P5,$T5)_x000a_&lt;/p&gt;_x000a_"/>
    <d v="2010-10-27T15:20:25"/>
    <n v="0"/>
    <x v="7"/>
    <x v="0"/>
    <b v="1"/>
    <x v="0"/>
    <n v="4"/>
    <n v="40473.712500000001"/>
    <n v="0"/>
    <n v="940"/>
    <d v="2010-10-27T00:00:00"/>
    <n v="0"/>
    <x v="3584"/>
  </r>
  <r>
    <n v="3650"/>
    <n v="1"/>
    <x v="843"/>
    <x v="537"/>
    <s v="&lt;p&gt;Your code works fine, and thanks a lot Hui.&lt;/p&gt;_x000a_&lt;p&gt;Now finally, all I need now is something along the lines of this underneath...&lt;/p&gt;_x000a_&lt;p&gt;Private Sub WebBrowser1_TitleChange(ByVal Text As String)&lt;/p&gt;_x000a_&lt;p&gt;If WebBrowser1 = &quot;http://www.chandoo.org&quot; Then&lt;br /&gt;_x000a_    MsgBox WebBrowser1.LocationURL&lt;br /&gt;_x000a_If Not Then Go To Next&lt;/p&gt;_x000a_&lt;p&gt;If WebBrowser2 = &quot;http://www.google.com&quot; Then&lt;br /&gt;_x000a_    MsgBox WebBrowser2.LocationURL&lt;br /&gt;_x000a_If Not Then Go To Next&lt;/p&gt;_x000a_&lt;p&gt;End Sub&lt;/p&gt;_x000a_&lt;p&gt;Is this possible Hui?_x000a_&lt;/p&gt;_x000a_"/>
    <d v="2010-10-27T15:43:50"/>
    <n v="0"/>
    <x v="13"/>
    <x v="0"/>
    <b v="1"/>
    <x v="0"/>
    <n v="4"/>
    <n v="40467.904166666667"/>
    <n v="0"/>
    <n v="940"/>
    <d v="2010-10-27T00:00:00"/>
    <n v="0"/>
    <x v="3585"/>
  </r>
  <r>
    <n v="3651"/>
    <n v="1"/>
    <x v="879"/>
    <x v="552"/>
    <s v="&lt;p&gt;Hi--&lt;br /&gt;_x000a_  Thank you very much for this great resource.  Even though I don't use every point, I read them and file them all -- maybe one day I will get a chance to use them:).  My question is this:&lt;br /&gt;_x000a_  I put &amp;amp;[date] into my footers and always get the format dd-mm-yy.  I have set the control panel date to dd-MMM-yy (with MMM being the first three letters of the month).  How can I format the footer?  Thank you in advance&lt;br /&gt;_x000a_Lawrence Dodge&lt;br /&gt;_x000a_ldodge@westbycreamery.com_x000a_&lt;/p&gt;_x000a_"/>
    <d v="2010-10-27T17:46:46"/>
    <n v="0"/>
    <x v="0"/>
    <x v="0"/>
    <b v="0"/>
    <x v="0"/>
    <n v="4"/>
    <n v="40478.740277777775"/>
    <n v="0"/>
    <n v="940"/>
    <d v="2010-10-27T00:00:00"/>
    <n v="0"/>
    <x v="3586"/>
  </r>
  <r>
    <n v="3652"/>
    <n v="1"/>
    <x v="880"/>
    <x v="182"/>
    <s v="&lt;p&gt;Hello forum, thanks in advance for the help.&lt;/p&gt;_x000a_&lt;p&gt;I am using a table with different dollar amounts, both negative and positive in the same column.  I understand that I can use the SUBTOTAL function to derive the sum of the numbers, however I would like to filter just the NEGATIVE numbers and make a summation of those numbers.&lt;/p&gt;_x000a_&lt;p&gt;Ex:&lt;/p&gt;_x000a_&lt;p&gt;15&lt;br /&gt;_x000a_12&lt;br /&gt;_x000a_13&lt;br /&gt;_x000a_16&lt;br /&gt;_x000a_-8&lt;br /&gt;_x000a_-22&lt;br /&gt;_x000a_65&lt;/p&gt;_x000a_&lt;p&gt;Should return $30 (would like it to return a positive number if possible)&lt;br /&gt;_x000a_Remember, this data will be coming from filtered table out of a table.&lt;/p&gt;_x000a_&lt;p&gt;Thanks again._x000a_&lt;/p&gt;_x000a_"/>
    <d v="2010-10-27T20:04:35"/>
    <n v="0"/>
    <x v="0"/>
    <x v="0"/>
    <b v="0"/>
    <x v="0"/>
    <n v="4"/>
    <n v="40478.836111111108"/>
    <n v="0"/>
    <n v="940"/>
    <d v="2010-10-27T00:00:00"/>
    <n v="0"/>
    <x v="3587"/>
  </r>
  <r>
    <n v="3653"/>
    <n v="1"/>
    <x v="880"/>
    <x v="2"/>
    <s v="&lt;p&gt;jcalvacca&lt;/p&gt;_x000a_&lt;p&gt;I'm a bit confused here&lt;/p&gt;_x000a_&lt;p&gt;You can't use the Subtotal function on Tables of data.&lt;/p&gt;_x000a_&lt;p&gt;You can use a normal Sumif function like =-SUMIF(B2:B8,&quot;&amp;lt;0&quot;)_x000a_&lt;/p&gt;_x000a_"/>
    <d v="2010-10-28T00:23:29"/>
    <n v="0"/>
    <x v="1"/>
    <x v="1"/>
    <b v="1"/>
    <x v="1"/>
    <n v="5"/>
    <n v="40478.836111111108"/>
    <n v="0.18019675926188938"/>
    <n v="941"/>
    <d v="2010-10-28T00:00:00"/>
    <s v="jcalvacca"/>
    <x v="3588"/>
  </r>
  <r>
    <n v="3654"/>
    <n v="1"/>
    <x v="843"/>
    <x v="537"/>
    <s v="&lt;p&gt;Okay never mind the above post.&lt;/p&gt;_x000a_&lt;p&gt;I didn't realize that multiples private subs_title_changes for multiple web browsers could work independently without all going off at the same time.&lt;/p&gt;_x000a_&lt;p&gt;However,&lt;/p&gt;_x000a_&lt;p&gt;They do all go when the page is first opened.&lt;/p&gt;_x000a_&lt;p&gt;So my finally question to get this entire thing solved...&lt;/p&gt;_x000a_&lt;p&gt;How do I disable the web browsers from all going off at the same time when the excel file is first opened?_x000a_&lt;/p&gt;_x000a_"/>
    <d v="2010-10-28T00:37:32"/>
    <n v="0"/>
    <x v="14"/>
    <x v="0"/>
    <b v="1"/>
    <x v="0"/>
    <n v="5"/>
    <n v="40467.904166666667"/>
    <n v="0"/>
    <n v="941"/>
    <d v="2010-10-28T00:00:00"/>
    <n v="0"/>
    <x v="3589"/>
  </r>
  <r>
    <n v="3655"/>
    <n v="1"/>
    <x v="843"/>
    <x v="2"/>
    <s v="&lt;p&gt;Indi&lt;/p&gt;_x000a_&lt;p&gt;I would strongly recomend against using a web browser within excel as an interface, This will be very difficult to maintain, will have inherent security issues and I think will be more trouble than it is worth in developing.&lt;/p&gt;_x000a_&lt;p&gt;Excel has a good collection of tools for development of interfaces to nearly anything &lt;/p&gt;_x000a_&lt;p&gt;You can use inbuilt buttons, custom buttons/shapes and have macros or links connected to them. A lot of the management can be done without code, as it is inbuilt within the tools.&lt;br /&gt;_x000a_You can lock the tools down so that they cannot be moved edited etc.&lt;/p&gt;_x000a_&lt;p&gt;I would refer you to the spreadsheets at http://chandoo.org/wp/2010/07/16/download-expense-trackers/&lt;br /&gt;_x000a_These are great example of what can be done with minimal work within Excel&lt;br /&gt;_x000a_Specifically Option 1 by Bigtaff._x000a_&lt;/p&gt;_x000a_"/>
    <d v="2010-10-28T01:09:15"/>
    <n v="0"/>
    <x v="15"/>
    <x v="1"/>
    <b v="1"/>
    <x v="1"/>
    <n v="5"/>
    <n v="40467.904166666667"/>
    <n v="11.143923611110949"/>
    <n v="942"/>
    <d v="2010-10-28T00:00:00"/>
    <s v="indi visual"/>
    <x v="3590"/>
  </r>
  <r>
    <n v="3656"/>
    <n v="1"/>
    <x v="879"/>
    <x v="2"/>
    <s v="&lt;p&gt;Lawrence &lt;/p&gt;_x000a_&lt;p&gt;You don't have any option there unfortunately,&lt;br /&gt;_x000a_However you can use a small macro to do whatever you want&lt;/p&gt;_x000a_&lt;p&gt;Add the following to the Workbook Object or Specific worksheet object within VBA&lt;br /&gt;_x000a_This macro will automatically update the footer every time you print&lt;/p&gt;_x000a_&lt;p&gt;Change the codes to suit your needs, or delete lines as necessary&lt;/p&gt;_x000a_&lt;pre&gt;&lt;code&gt;Private Sub Workbook_BeforePrint(Cancel As Boolean)_x000a_    With ActiveSheet.PageSetup_x000a_           .LeftFooter = Application.WorksheetFunction.Text(Date, &amp;quot;dd mmmm yyyy&amp;quot;)_x000a_           .CenterFooter = Application.WorksheetFunction.Text(Date, &amp;quot;d m y&amp;quot;)_x000a_           .RightFooter = Application.WorksheetFunction.Text(Date, &amp;quot;dd.mm.yy&amp;quot;)_x000a_    End With_x000a_End Sub&lt;/code&gt;&lt;/pre&gt;_x000a_"/>
    <d v="2010-10-28T01:27:30"/>
    <n v="0"/>
    <x v="1"/>
    <x v="1"/>
    <b v="1"/>
    <x v="1"/>
    <n v="5"/>
    <n v="40478.740277777775"/>
    <n v="0.320486111115315"/>
    <n v="943"/>
    <d v="2010-10-28T00:00:00"/>
    <s v="Lawrence Dodge"/>
    <x v="3591"/>
  </r>
  <r>
    <n v="3657"/>
    <n v="1"/>
    <x v="881"/>
    <x v="553"/>
    <s v="&lt;p&gt;Spreadsheet Used For: Logging Surveillance Video&lt;/p&gt;_x000a_&lt;p&gt;Criteria:&lt;br /&gt;_x000a__x0009_Clients_x0009__x0009_65+&lt;br /&gt;_x000a__x0009_Cameras_x0009__x0009_1,000+&lt;br /&gt;_x000a__x0009_Camera operators_x0009_15+&lt;/p&gt;_x000a_&lt;p&gt;Situation:&lt;br /&gt;_x000a_Each shift has 4-5 camera operators logging notes in one spreadsheet&lt;/p&gt;_x000a_&lt;p&gt;Problem:&lt;br /&gt;_x000a_We would like to be able to consolidate the daily notes into individual workbooks per client. So that each client would have their own file and the daily notes would be deposited in their automatically. (We have 65+ clients and quickly growing, so tabs created for each client is undesirable).&lt;/p&gt;_x000a_&lt;p&gt;Solution Needed:&lt;/p&gt;_x000a_&lt;p&gt;1)_x0009_A macro that takes cuts filtered rows based in column A:A (Range containing Client Names) to another workbook based on names in column A:A (Workbook is Saved As Clients Name)&lt;/p&gt;_x000a_&lt;p&gt;2)_x0009_Then automatically update each workbook (Named after each client) and insert the new current days notes above the previously days row. &lt;/p&gt;_x000a_&lt;p&gt;Specific Example:&lt;/p&gt;_x000a_&lt;p&gt;1)_x0009_Macro that cuts and pastes the daily notes recorded for AAA Apartments&lt;br /&gt;_x000a_ (in column A:A) to a workbook named AAA Apartments, then for City of Dallas, then, Disney Land, Ect.&lt;/p&gt;_x000a_&lt;p&gt;2)_x0009_Then the next day's notes would be done the same; only inserting the newest cut rows above the previous days pasted notes &lt;/p&gt;_x000a_&lt;p&gt;Link to Template:&lt;br /&gt;_x000a_http://www.mediafire.com/file/lavgaiaikpdgaqf/Surveillance%20Notes%2010_27_2010.xlsm_x000a_&lt;/p&gt;_x000a_"/>
    <d v="2010-10-28T01:33:17"/>
    <n v="0"/>
    <x v="0"/>
    <x v="0"/>
    <b v="0"/>
    <x v="0"/>
    <n v="5"/>
    <n v="40479.064583333333"/>
    <n v="0"/>
    <n v="943"/>
    <d v="2010-10-28T00:00:00"/>
    <n v="0"/>
    <x v="3592"/>
  </r>
  <r>
    <n v="3658"/>
    <n v="1"/>
    <x v="882"/>
    <x v="537"/>
    <s v="&lt;p&gt;I would like to disable a macro if another is selected.  I have buttons in web browsers that all refresh and run at the same time when the page is first opened.&lt;/p&gt;_x000a_&lt;p&gt;They all refresh because web browsers refresh themselves when first opened.&lt;/p&gt;_x000a_&lt;p&gt;I would like to deactivate them all at auto_open, and then code each button to run only itself and deactivate the other (to keep them from running at the same time).&lt;/p&gt;_x000a_&lt;p&gt;What is the code for disabling specific subs?_x000a_&lt;/p&gt;_x000a_"/>
    <d v="2010-10-28T01:36:38"/>
    <n v="0"/>
    <x v="0"/>
    <x v="0"/>
    <b v="0"/>
    <x v="0"/>
    <n v="5"/>
    <n v="40479.066666666666"/>
    <n v="0"/>
    <n v="943"/>
    <d v="2010-10-28T00:00:00"/>
    <n v="0"/>
    <x v="3593"/>
  </r>
  <r>
    <n v="3659"/>
    <n v="1"/>
    <x v="861"/>
    <x v="2"/>
    <s v="&lt;p&gt;Mohan&lt;/p&gt;_x000a_&lt;p&gt;XLD's formula with a bit of modification does work&lt;/p&gt;_x000a_&lt;p&gt;You will need to use 2 Conditional Formats&lt;br /&gt;_x000a_CF1: Formula =MOD(ROW(),2)=0  No Format, Applies to I16:AF52, Stop if True = Ticked&lt;br /&gt;_x000a_CF2: Formula =I16=MIN($I16,$M16,$Q16,$U16,$Y16,$AC16,$AF16) Setup your format, Applies to I16:AF52&lt;/p&gt;_x000a_&lt;p&gt;You will need to ensure that your rows which have values are even rows for CF1 to work, so insert Rows at the top of each section of furniture etc to fix that up.&lt;/p&gt;_x000a_&lt;p&gt;Thanx XLD_x000a_&lt;/p&gt;_x000a_"/>
    <d v="2010-10-28T01:41:19"/>
    <n v="0"/>
    <x v="8"/>
    <x v="1"/>
    <b v="1"/>
    <x v="1"/>
    <n v="5"/>
    <n v="40473.712500000001"/>
    <n v="5.3578587962983875"/>
    <n v="944"/>
    <d v="2010-10-28T00:00:00"/>
    <s v="vmohan1978"/>
    <x v="3594"/>
  </r>
  <r>
    <n v="3660"/>
    <n v="1"/>
    <x v="882"/>
    <x v="0"/>
    <s v="&lt;p&gt;Hi Indi...&lt;/p&gt;_x000a_&lt;p&gt;Dont take this offensively. It seems like the whole web browser thing inside excel is not good design. You should instead use excel's native features like command buttons (form controls) or drawing shapes to have the buttons and add macros for their onclick events. It is much simpler, more elegant and more secure that way._x000a_&lt;/p&gt;_x000a_"/>
    <d v="2010-10-28T02:11:45"/>
    <n v="0"/>
    <x v="1"/>
    <x v="0"/>
    <b v="1"/>
    <x v="0"/>
    <n v="5"/>
    <n v="40479.066666666666"/>
    <n v="0"/>
    <n v="944"/>
    <d v="2010-10-28T00:00:00"/>
    <n v="0"/>
    <x v="3595"/>
  </r>
  <r>
    <n v="3661"/>
    <n v="1"/>
    <x v="882"/>
    <x v="537"/>
    <s v="&lt;p&gt;No offense taken I completely understand where you're coming from (Hui as well).&lt;/p&gt;_x000a_&lt;p&gt;As for security, I will be the only one privately using this (and offline at that).  The button options available to me natively are quite astutely... boring.&lt;/p&gt;_x000a_&lt;p&gt;In any case, I think the web browser button is a dead end.&lt;/p&gt;_x000a_&lt;p&gt;That's always been my problem though, I get these ideas and I don't know when to stop in spite of what every sign is telling me.&lt;/p&gt;_x000a_&lt;p&gt;I gotta say though, if you see these buttons in actions you would be impressed.&lt;/p&gt;_x000a_&lt;p&gt;I mean I almost had it weren't for the fact that my macros all fire off at once.&lt;/p&gt;_x000a_&lt;p&gt;If I could've nailed that part down I would've gotten there.&lt;/p&gt;_x000a_&lt;p&gt;But thanks for all of your help (kudos to Hui as well)._x000a_&lt;/p&gt;_x000a_"/>
    <d v="2010-10-28T02:47:09"/>
    <n v="0"/>
    <x v="2"/>
    <x v="0"/>
    <b v="1"/>
    <x v="0"/>
    <n v="5"/>
    <n v="40479.066666666666"/>
    <n v="0"/>
    <n v="944"/>
    <d v="2010-10-28T00:00:00"/>
    <n v="0"/>
    <x v="3596"/>
  </r>
  <r>
    <n v="3662"/>
    <n v="1"/>
    <x v="871"/>
    <x v="348"/>
    <s v="&lt;p&gt;Can you give an example of how the numbers below the number you have changed will change_x000a_&lt;/p&gt;_x000a_"/>
    <d v="2010-10-28T03:26:37"/>
    <n v="0"/>
    <x v="3"/>
    <x v="0"/>
    <b v="1"/>
    <x v="0"/>
    <n v="5"/>
    <n v="40476.188194444447"/>
    <n v="0"/>
    <n v="944"/>
    <d v="2010-10-28T00:00:00"/>
    <n v="0"/>
    <x v="3597"/>
  </r>
  <r>
    <n v="3663"/>
    <n v="1"/>
    <x v="882"/>
    <x v="2"/>
    <s v="&lt;p&gt;Indi&lt;/p&gt;_x000a_&lt;p&gt;Any picture can be a Button in Excel&lt;/p&gt;_x000a_&lt;p&gt;About 2 months ago I helped out Jyanguela at&lt;br /&gt;_x000a_http://chandoo.org/forums/topic/macro-that-copies-a-cell-range-and-pastes-it-on-the-next-empty-row-it-finds&lt;/p&gt;_x000a_&lt;p&gt;I have attached a chopped down Version of his spreadsheet which only includes the buttons and has all the content and macros removed.&lt;br /&gt;_x000a_Have a look at http://rapidshare.com/files/427558720/Buttons.xlsx&lt;/p&gt;_x000a_&lt;p&gt;You will see that correct use of standard buttons together with shading and pictures can do remarkable things_x000a_&lt;/p&gt;_x000a_"/>
    <d v="2010-10-28T05:51:03"/>
    <n v="0"/>
    <x v="3"/>
    <x v="1"/>
    <b v="1"/>
    <x v="1"/>
    <n v="5"/>
    <n v="40479.066666666666"/>
    <n v="0.17711805555882165"/>
    <n v="945"/>
    <d v="2010-10-28T00:00:00"/>
    <s v="indi visual"/>
    <x v="3598"/>
  </r>
  <r>
    <n v="3664"/>
    <n v="1"/>
    <x v="881"/>
    <x v="2"/>
    <s v="&lt;p&gt;Michrome23,&lt;br /&gt;_x000a_You probably should email Chandoo directly at http://chandoo.org/wp/about/ and ask for consulting rates to develop such a system to do what you want, or Daniel at ExcelHero.com http://www.excelhero.com/contact/contact.html_x000a_&lt;/p&gt;_x000a_"/>
    <d v="2010-10-28T05:56:37"/>
    <n v="0"/>
    <x v="1"/>
    <x v="1"/>
    <b v="1"/>
    <x v="1"/>
    <n v="5"/>
    <n v="40479.064583333333"/>
    <n v="0.18306712962657912"/>
    <n v="946"/>
    <d v="2010-10-28T00:00:00"/>
    <s v="michrome23"/>
    <x v="3599"/>
  </r>
  <r>
    <n v="3665"/>
    <n v="4"/>
    <x v="0"/>
    <x v="554"/>
    <s v="&lt;p&gt;Hi All&lt;/p&gt;_x000a_&lt;p&gt;I'm Bruce, an Accountant, from Durban ,South Africa. Found this site about a month ago and have learnt so much already. Excel school in very informative as well._x000a_&lt;/p&gt;_x000a_"/>
    <d v="2010-10-28T07:45:45"/>
    <n v="0"/>
    <x v="69"/>
    <x v="0"/>
    <b v="1"/>
    <x v="0"/>
    <n v="5"/>
    <n v="40019.929861111108"/>
    <n v="0"/>
    <n v="946"/>
    <d v="2010-10-28T00:00:00"/>
    <n v="0"/>
    <x v="3600"/>
  </r>
  <r>
    <n v="3666"/>
    <n v="1"/>
    <x v="883"/>
    <x v="554"/>
    <s v="&lt;p&gt;Hi all &lt;/p&gt;_x000a_&lt;p&gt;I have a table as follows&lt;/p&gt;_x000a_&lt;p&gt;Project No_x0009_Name_x0009__x0009_Task&lt;br /&gt;_x000a_A-100_x0009__x0009_MV Vanessa_x0009_Task 1&lt;br /&gt;_x000a_A-200_x0009__x0009_MV Vanessa_x0009_Task 2&lt;br /&gt;_x000a_A-300_x0009__x0009_MV Vanesa_x0009_Task 3&lt;br /&gt;_x000a_B-100_x0009__x0009_MV Anneley _x0009_Task 1&lt;br /&gt;_x000a_B-200_x0009__x0009_MV Annerley_x0009_Task 2&lt;br /&gt;_x000a_B-300_x0009__x0009_MV Anneley_x0009_Task 3&lt;br /&gt;_x000a_B-400_x0009__x0009_MV Anneley_x0009_Task 4&lt;br /&gt;_x000a_B-500_x0009__x0009_MV Anneley_x0009_Task 5&lt;/p&gt;_x000a_&lt;p&gt;As can be seen sometime the name is spelt incorrectly ie A-300 and B-200&lt;/p&gt;_x000a_&lt;p&gt;What is need is to extract the Correct name for project beginning with A. The assumption is that the correct name is the name that is most common. So for project beginning with A the count is 2 for MV Vanessa and 1 for MV Vanesa – so I need a formula to give me the name that is most common among projects starting with A. So I type in “A “and the formulae will produce MV Vanessa and I type in B and the formulae will produce MV Anneley&lt;/p&gt;_x000a_&lt;p&gt;Regards&lt;br /&gt;_x000a_Bruce_x000a_&lt;/p&gt;_x000a_"/>
    <d v="2010-10-28T07:47:36"/>
    <n v="0"/>
    <x v="0"/>
    <x v="0"/>
    <b v="0"/>
    <x v="0"/>
    <n v="5"/>
    <n v="40479.324305555558"/>
    <n v="0"/>
    <n v="946"/>
    <d v="2010-10-28T00:00:00"/>
    <n v="0"/>
    <x v="3601"/>
  </r>
  <r>
    <n v="3671"/>
    <n v="1"/>
    <x v="883"/>
    <x v="2"/>
    <s v="&lt;p&gt;Bruce&lt;br /&gt;_x000a_Assuming your list is much longer than above, I would typically apply an Auto Filter to the list.&lt;br /&gt;_x000a_Then goto the pulldown of the field in question and look through the summarised names that don't match.&lt;br /&gt;_x000a_Select the Non Matching name and Autofilter will show you all the records with incorrect names.&lt;br /&gt;_x000a_Fix the values, select all the values, enter the correct value in one cell and Ctrl Enter to save it in all the cells.&lt;br /&gt;_x000a_Go back to your dropdown until complete_x000a_&lt;/p&gt;_x000a_"/>
    <d v="2010-10-28T08:54:27"/>
    <n v="0"/>
    <x v="1"/>
    <x v="1"/>
    <b v="1"/>
    <x v="1"/>
    <n v="5"/>
    <n v="40479.324305555558"/>
    <n v="4.6840277776937E-2"/>
    <n v="947"/>
    <d v="2010-10-28T00:00:00"/>
    <s v="BruceW"/>
    <x v="3602"/>
  </r>
  <r>
    <n v="3672"/>
    <n v="1"/>
    <x v="871"/>
    <x v="550"/>
    <s v="&lt;p&gt;ok...  continuing with the same example...&lt;/p&gt;_x000a_&lt;p&gt;The numbers initially were 5, 6, 53, 21 and 14.&lt;/p&gt;_x000a_&lt;p&gt;I have kept the first number same and changed the second number from 6 to 11.&lt;br /&gt;_x000a_And i have given the conditions for below cells in this way: 53 can change to any value from 49 to 56. 21 can change to any value in the range 20 to 25 and the last number 14 cannot be changed...&lt;/p&gt;_x000a_&lt;p&gt;Now the sequence i got is 5, 11, 49, 20 and 14. This is just an example.&lt;/p&gt;_x000a_&lt;p&gt;If instead of 6, i had changed 5 to 8. Here i shall add a condition that 6 can change from 6 to 12.  then the sequence i got is 8, 6, 50, 21 and 14. In all the cases, the sum should be same (=99).&lt;/p&gt;_x000a_&lt;p&gt;I hope I have managed to explain what i wanted._x000a_&lt;/p&gt;_x000a_"/>
    <d v="2010-10-28T09:08:57"/>
    <n v="0"/>
    <x v="4"/>
    <x v="0"/>
    <b v="1"/>
    <x v="0"/>
    <n v="5"/>
    <n v="40476.188194444447"/>
    <n v="0"/>
    <n v="947"/>
    <d v="2010-10-28T00:00:00"/>
    <n v="0"/>
    <x v="3603"/>
  </r>
  <r>
    <n v="3673"/>
    <n v="1"/>
    <x v="883"/>
    <x v="554"/>
    <s v="&lt;p&gt;Hui&lt;br /&gt;_x000a_Thanks for the reply. The data is from an external database that gets refreshed hourly. So above wont work. I dont necessarily want to correct the name just need to find the most common occurence. I am using Excel 2003. The countifa and countif dont seem to work as they need criteria. I will maybe try a filler column to do some work and then use the offset and max functions._x000a_&lt;/p&gt;_x000a_"/>
    <d v="2010-10-28T10:58:33"/>
    <n v="0"/>
    <x v="2"/>
    <x v="0"/>
    <b v="1"/>
    <x v="0"/>
    <n v="5"/>
    <n v="40479.324305555558"/>
    <n v="0"/>
    <n v="947"/>
    <d v="2010-10-28T00:00:00"/>
    <n v="0"/>
    <x v="3604"/>
  </r>
  <r>
    <n v="3674"/>
    <n v="1"/>
    <x v="883"/>
    <x v="554"/>
    <s v="&lt;p&gt;Hui&lt;br /&gt;_x000a_Well my suggestion didnt work - with 46000 lines of data excel just hung._x000a_&lt;/p&gt;_x000a_"/>
    <d v="2010-10-28T11:37:44"/>
    <n v="0"/>
    <x v="3"/>
    <x v="0"/>
    <b v="1"/>
    <x v="0"/>
    <n v="5"/>
    <n v="40479.324305555558"/>
    <n v="0"/>
    <n v="947"/>
    <d v="2010-10-28T00:00:00"/>
    <n v="0"/>
    <x v="3605"/>
  </r>
  <r>
    <n v="3675"/>
    <n v="1"/>
    <x v="880"/>
    <x v="182"/>
    <s v="&lt;p&gt;Not a table, its a list.  Sorry about that.  &lt;/p&gt;_x000a_&lt;p&gt;Can =-SUMIF(B2:B8,&quot;&amp;lt;0&quot;) this be used with the subtotal function on filtered data?  This would be perfect if it was a true range, but with the list it &quot;appears&quot; as a true range but the cells are are not._x000a_&lt;/p&gt;_x000a_"/>
    <d v="2010-10-28T12:30:36"/>
    <n v="0"/>
    <x v="2"/>
    <x v="0"/>
    <b v="1"/>
    <x v="0"/>
    <n v="5"/>
    <n v="40478.836111111108"/>
    <n v="0"/>
    <n v="947"/>
    <d v="2010-10-28T00:00:00"/>
    <n v="0"/>
    <x v="3606"/>
  </r>
  <r>
    <n v="3676"/>
    <n v="1"/>
    <x v="883"/>
    <x v="0"/>
    <s v="&lt;p&gt;Interesting question Bruce...&lt;/p&gt;_x000a_&lt;p&gt;Here is one solution with helper columns. I am sure a non-helper column method exists too, but it seemed too much hassle to work that out.&lt;/p&gt;_x000a_&lt;p&gt;http://chandoo.org/img/playground/most-common-name.xlsx&lt;/p&gt;_x000a_&lt;p&gt;I use COUNTIFS to check for both project name and person name. The logic is pretty straight forward_x000a_&lt;/p&gt;_x000a_"/>
    <d v="2010-10-28T16:30:29"/>
    <n v="0"/>
    <x v="4"/>
    <x v="0"/>
    <b v="1"/>
    <x v="0"/>
    <n v="5"/>
    <n v="40479.324305555558"/>
    <n v="0"/>
    <n v="947"/>
    <d v="2010-10-28T00:00:00"/>
    <n v="0"/>
    <x v="3607"/>
  </r>
  <r>
    <n v="3677"/>
    <n v="1"/>
    <x v="871"/>
    <x v="348"/>
    <s v="&lt;p&gt;Hi Bharat,&lt;/p&gt;_x000a_&lt;p&gt;I have worked out the formulas for the changes, but have ignored the ranges that you set.&lt;/p&gt;_x000a_&lt;p&gt;The calculation requires a number of helper columns and rows.&lt;/p&gt;_x000a_&lt;p&gt;I have done this in Excel 2007, please let me know where I can upload the file for you.&lt;/p&gt;_x000a_&lt;p&gt;cheers&lt;/p&gt;_x000a_&lt;p&gt;kanti_x000a_&lt;/p&gt;_x000a_"/>
    <d v="2010-10-28T23:22:02"/>
    <n v="0"/>
    <x v="5"/>
    <x v="0"/>
    <b v="1"/>
    <x v="0"/>
    <n v="5"/>
    <n v="40476.188194444447"/>
    <n v="0"/>
    <n v="947"/>
    <d v="2010-10-28T00:00:00"/>
    <n v="0"/>
    <x v="3608"/>
  </r>
  <r>
    <n v="3678"/>
    <n v="1"/>
    <x v="883"/>
    <x v="2"/>
    <s v="&lt;p&gt;Bruce&lt;br /&gt;_x000a_As your using Excel 2003 Change E2 in Chandoo's example to =SUMPRODUCT((LEFT($A$2:A2,1)=$H$1)*($C$2:C2=C2))&lt;br /&gt;_x000a_and copy down_x000a_&lt;/p&gt;_x000a_"/>
    <d v="2010-10-29T00:00:17"/>
    <n v="0"/>
    <x v="5"/>
    <x v="1"/>
    <b v="1"/>
    <x v="1"/>
    <n v="6"/>
    <n v="40479.324305555558"/>
    <n v="0.67589120370394085"/>
    <n v="948"/>
    <d v="2010-10-29T00:00:00"/>
    <s v="BruceW"/>
    <x v="3609"/>
  </r>
  <r>
    <n v="3679"/>
    <n v="4"/>
    <x v="884"/>
    <x v="0"/>
    <s v="&lt;p&gt;Hi all,&lt;/p&gt;_x000a_&lt;p&gt;Many of you are interested in learning advanced excel like macros, vba, dashboards, creative formula writing etc.&lt;/p&gt;_x000a_&lt;p&gt;I recommend joining Daniel Ferry's Excel Hero Academy. It is in session now and I have already enrolled myself. So far I find it pretty good.&lt;/p&gt;_x000a_&lt;p&gt;Read my review and find details about discount code here:&lt;/p&gt;_x000a_&lt;p&gt;http://chandoo.org/wp/training-programs/excel-hero-academy-review/_x000a_&lt;/p&gt;_x000a_"/>
    <d v="2010-10-29T01:01:20"/>
    <n v="0"/>
    <x v="0"/>
    <x v="0"/>
    <b v="0"/>
    <x v="0"/>
    <n v="6"/>
    <n v="40480.042361111111"/>
    <n v="0"/>
    <n v="948"/>
    <d v="2010-10-29T00:00:00"/>
    <n v="0"/>
    <x v="3610"/>
  </r>
  <r>
    <n v="3680"/>
    <n v="1"/>
    <x v="885"/>
    <x v="555"/>
    <s v="&lt;p&gt;Hi everyone, I found this formula on date look up from this website. This is awesome. I didn't know Excel would do so much. Here is the formula I am using =IF(SUMPRODUCT(--(E6:E15&amp;lt;=F3)*(F6:F15&amp;gt;=F3))=1,&quot;Row no. &quot;&amp;amp;SUMPRODUCT(--(E6:E15&amp;lt;=F3)*(F6:F15&amp;gt;=F3),ROW(E6:E15))-5,&quot;Not Found&quot;) . It is looking in column E and F, and returning a row number. What I would like to do is return text that is in the corresponding row in column G. I understand a little of whats going on, but I don't know how to tell it what to give me. Thanks, adown_x000a_&lt;/p&gt;_x000a_"/>
    <d v="2010-10-29T01:53:35"/>
    <n v="0"/>
    <x v="0"/>
    <x v="0"/>
    <b v="0"/>
    <x v="0"/>
    <n v="6"/>
    <n v="40480.078472222223"/>
    <n v="0"/>
    <n v="948"/>
    <d v="2010-10-29T00:00:00"/>
    <n v="0"/>
    <x v="3611"/>
  </r>
  <r>
    <n v="3681"/>
    <n v="1"/>
    <x v="886"/>
    <x v="138"/>
    <s v="&lt;p&gt;Hello,&lt;br /&gt;_x000a_I am building an interactive/dynamic chart. I want to show the performance of sales to my staff. Let't say they are selling chocolate and vanilla. I want to show how well they are doing each week within the month. I've created a drop down with all the months before where you pick the month and the data changes according to that month (used the index function for that). However, I want to pick the month and it displays all the weeks within that month so my staff can see their performance each week within that month. I'm having trouble referencing the months to the specific weeks to the month so I can show it on the dynamic chart. I hope that makes sense. &lt;/p&gt;_x000a_&lt;p&gt;Any help will be greatly appreciated.&lt;/p&gt;_x000a_&lt;p&gt;Thank you._x000a_&lt;/p&gt;_x000a_"/>
    <d v="2010-10-29T02:56:37"/>
    <n v="0"/>
    <x v="0"/>
    <x v="0"/>
    <b v="0"/>
    <x v="0"/>
    <n v="6"/>
    <n v="40480.12222222222"/>
    <n v="0"/>
    <n v="948"/>
    <d v="2010-10-29T00:00:00"/>
    <n v="0"/>
    <x v="3612"/>
  </r>
  <r>
    <n v="3682"/>
    <n v="1"/>
    <x v="885"/>
    <x v="2"/>
    <s v="&lt;p&gt;Adown&lt;/p&gt;_x000a_&lt;p&gt;=IF(SUMPRODUCT(--(E6:E15&amp;lt;=F3)*(F6:F15&amp;gt;=F3))=1,&quot;Row no. &quot;&amp;amp;SUMPRODUCT(--(E6:E15&amp;lt;=F3)*(F6:F15&amp;gt;=F3),ROW(E6:E15)),&quot;Not Found&quot;)&lt;/p&gt;_x000a_&lt;p&gt;Does it for me&lt;/p&gt;_x000a_&lt;p&gt;You will only get a valid result provided there is only 1 row that meets the criteria_x000a_&lt;/p&gt;_x000a_"/>
    <d v="2010-10-29T03:05:56"/>
    <n v="0"/>
    <x v="1"/>
    <x v="1"/>
    <b v="1"/>
    <x v="1"/>
    <n v="6"/>
    <n v="40480.078472222223"/>
    <n v="5.0648148149775807E-2"/>
    <n v="949"/>
    <d v="2010-10-29T00:00:00"/>
    <s v="adown"/>
    <x v="3613"/>
  </r>
  <r>
    <n v="3683"/>
    <n v="1"/>
    <x v="886"/>
    <x v="2"/>
    <s v="&lt;p&gt;JaElle&lt;br /&gt;_x000a_Understand what your trying to do but without specifics its very hard to assist.&lt;br /&gt;_x000a_can you post your data somewhere?_x000a_&lt;/p&gt;_x000a_"/>
    <d v="2010-10-29T03:23:24"/>
    <n v="0"/>
    <x v="1"/>
    <x v="1"/>
    <b v="1"/>
    <x v="1"/>
    <n v="6"/>
    <n v="40480.12222222222"/>
    <n v="1.9027777780138422E-2"/>
    <n v="950"/>
    <d v="2010-10-29T00:00:00"/>
    <s v="maradykstra"/>
    <x v="3614"/>
  </r>
  <r>
    <n v="3684"/>
    <n v="1"/>
    <x v="886"/>
    <x v="138"/>
    <s v="&lt;p&gt;May I send you my file?_x000a_&lt;/p&gt;_x000a_"/>
    <d v="2010-10-29T03:25:40"/>
    <n v="0"/>
    <x v="2"/>
    <x v="0"/>
    <b v="1"/>
    <x v="0"/>
    <n v="6"/>
    <n v="40480.12222222222"/>
    <n v="0"/>
    <n v="950"/>
    <d v="2010-10-29T00:00:00"/>
    <n v="0"/>
    <x v="3615"/>
  </r>
  <r>
    <n v="3685"/>
    <n v="1"/>
    <x v="871"/>
    <x v="550"/>
    <s v="&lt;p&gt;Hi..&lt;/p&gt;_x000a_&lt;p&gt;Could you please mail me the file. My e-mail address is trbharat@gmail.com&lt;/p&gt;_x000a_&lt;p&gt;Thank you.._x000a_&lt;/p&gt;_x000a_"/>
    <d v="2010-10-29T03:55:41"/>
    <n v="0"/>
    <x v="6"/>
    <x v="0"/>
    <b v="1"/>
    <x v="0"/>
    <n v="6"/>
    <n v="40476.188194444447"/>
    <n v="0"/>
    <n v="950"/>
    <d v="2010-10-29T00:00:00"/>
    <n v="0"/>
    <x v="3616"/>
  </r>
  <r>
    <n v="3686"/>
    <n v="1"/>
    <x v="886"/>
    <x v="138"/>
    <s v="&lt;p&gt;Here's my data for two months but I'll have to do it for all the months later: &lt;/p&gt;_x000a_&lt;p&gt;                Chocolate    Vanilla&lt;br /&gt;_x000a_January Week 1      50          100&lt;br /&gt;_x000a_January Week 2      25           89&lt;br /&gt;_x000a_January Week 3      67           45&lt;br /&gt;_x000a_January Week 4      15           25&lt;br /&gt;_x000a_Febuary Week 1      37           125&lt;br /&gt;_x000a_February Week 2     20           45&lt;br /&gt;_x000a_February Week 3     80           75&lt;br /&gt;_x000a_February Week 4     55           39&lt;/p&gt;_x000a_&lt;p&gt;My drop down box reference is:&lt;br /&gt;_x000a_January&lt;br /&gt;_x000a_February&lt;br /&gt;_x000a_March&lt;br /&gt;_x000a_April&lt;br /&gt;_x000a_May&lt;br /&gt;_x000a_June&lt;br /&gt;_x000a_July&lt;br /&gt;_x000a_August&lt;br /&gt;_x000a_September&lt;br /&gt;_x000a_October&lt;br /&gt;_x000a_November&lt;br /&gt;_x000a_December&lt;/p&gt;_x000a_&lt;p&gt;I think where I'm having rouble is that I want my drop down list month to return the right week and data so when I pick the month then it will show the weeks that correspond to the month. I'm thinking I have to do an offset formula?_x000a_&lt;/p&gt;_x000a_"/>
    <d v="2010-10-29T03:56:29"/>
    <n v="0"/>
    <x v="3"/>
    <x v="0"/>
    <b v="1"/>
    <x v="0"/>
    <n v="6"/>
    <n v="40480.12222222222"/>
    <n v="0"/>
    <n v="950"/>
    <d v="2010-10-29T00:00:00"/>
    <n v="0"/>
    <x v="3617"/>
  </r>
  <r>
    <n v="3689"/>
    <n v="1"/>
    <x v="886"/>
    <x v="348"/>
    <s v="&lt;p&gt;Hi JaElle,&lt;/p&gt;_x000a_&lt;p&gt;You can use build a table with the Weeks across and place the month as follows&lt;/p&gt;_x000a_&lt;p&gt;......               Week1 Week2 Week3 Week4 Week5&lt;br /&gt;_x000a_         Jan&lt;/p&gt;_x000a_&lt;p&gt;and then use a SUMIFS formula as follows&lt;/p&gt;_x000a_&lt;p&gt;=SUMIFS($C$2:$C$10,$A$2:$A$10,$A17,$B$2:$B$10,B$16)&lt;/p&gt;_x000a_&lt;p&gt;The formula is based on the C2:C10 - Choclate; A2:A10 Months; B2:B10 the Weeks&lt;/p&gt;_x000a_&lt;p&gt;The table is in A16:F17 and the formula is in B17_x000a_&lt;/p&gt;_x000a_"/>
    <d v="2010-10-29T05:00:58"/>
    <n v="0"/>
    <x v="4"/>
    <x v="0"/>
    <b v="1"/>
    <x v="0"/>
    <n v="6"/>
    <n v="40480.12222222222"/>
    <n v="0"/>
    <n v="950"/>
    <d v="2010-10-29T00:00:00"/>
    <n v="0"/>
    <x v="3618"/>
  </r>
  <r>
    <n v="3690"/>
    <n v="1"/>
    <x v="871"/>
    <x v="348"/>
    <s v="&lt;p&gt;Hi Bharat,&lt;/p&gt;_x000a_&lt;p&gt;Glad to know it worked, have sent you a second file with a slightly more elegant solution&lt;/p&gt;_x000a_&lt;p&gt;kanti_x000a_&lt;/p&gt;_x000a_"/>
    <d v="2010-10-29T05:14:22"/>
    <n v="0"/>
    <x v="7"/>
    <x v="0"/>
    <b v="1"/>
    <x v="0"/>
    <n v="6"/>
    <n v="40476.188194444447"/>
    <n v="0"/>
    <n v="950"/>
    <d v="2010-10-29T00:00:00"/>
    <n v="0"/>
    <x v="3619"/>
  </r>
  <r>
    <n v="3691"/>
    <n v="1"/>
    <x v="869"/>
    <x v="516"/>
    <s v="&lt;p&gt;Hui,&lt;br /&gt;_x000a_I have been working on this for a couple of nights and this doesn't do what I need. You insert an Equation. I inserted an equal sign but I couldn't insert the radical sign, since inserting an equal sign dims the insert symbol. I have gone different routs, but I couldn't get it done. I can't drag a box on the page. Where do you drag it from? Please let me know. Or perhaps from what you say, I can't get what I need. Please give me more clues.&lt;br /&gt;_x000a_Regards,&lt;br /&gt;_x000a_Guity_x000a_&lt;/p&gt;_x000a_"/>
    <d v="2010-10-29T06:09:43"/>
    <n v="0"/>
    <x v="2"/>
    <x v="0"/>
    <b v="1"/>
    <x v="0"/>
    <n v="6"/>
    <n v="40475.865972222222"/>
    <n v="0"/>
    <n v="950"/>
    <d v="2010-10-29T00:00:00"/>
    <n v="0"/>
    <x v="3620"/>
  </r>
  <r>
    <n v="3692"/>
    <n v="1"/>
    <x v="885"/>
    <x v="555"/>
    <s v="&lt;p&gt;Yes, it does work. Let me explain myself. I am using this for positions held in my company. I have &quot;from date&quot; in column E,&quot;to date&quot; in column F, and &quot;position held&quot; in column G. Instead of returning the row # where the date is found, I would like to return the position held, which would be in the same row, but in the next column over. It seems simple enough, but I'm new at Excel. Thanks for your help, adown_x000a_&lt;/p&gt;_x000a_"/>
    <d v="2010-10-29T09:59:09"/>
    <n v="0"/>
    <x v="2"/>
    <x v="0"/>
    <b v="1"/>
    <x v="0"/>
    <n v="6"/>
    <n v="40480.078472222223"/>
    <n v="0"/>
    <n v="950"/>
    <d v="2010-10-29T00:00:00"/>
    <n v="0"/>
    <x v="3621"/>
  </r>
  <r>
    <n v="3693"/>
    <n v="1"/>
    <x v="885"/>
    <x v="2"/>
    <s v="&lt;p&gt;Adown&lt;br /&gt;_x000a_Try This beauty:&lt;br /&gt;_x000a_&lt;code&gt;=IF(SUMPRODUCT(($E$6:$E$15&amp;lt;=$F$3)*($F$6:$F$15&amp;gt;=$F$3))=1,INDEX($G$6:$G$15,SUMPRODUCT(($E$6:$E$15&amp;lt;=$F$3)*($F$6:$F$15&amp;gt;=$F$3),ROW($E$6:$E$15))-ROW($G$5)),&amp;quot;Not Found&amp;quot;)&lt;/code&gt;_x000a_&lt;/p&gt;_x000a_"/>
    <d v="2010-10-29T10:21:42"/>
    <n v="0"/>
    <x v="3"/>
    <x v="1"/>
    <b v="1"/>
    <x v="1"/>
    <n v="6"/>
    <n v="40480.078472222223"/>
    <n v="0.35326388888643123"/>
    <n v="951"/>
    <d v="2010-10-29T00:00:00"/>
    <s v="adown"/>
    <x v="3622"/>
  </r>
  <r>
    <n v="3694"/>
    <n v="1"/>
    <x v="881"/>
    <x v="553"/>
    <s v="&lt;p&gt;Thank you Sir!_x000a_&lt;/p&gt;_x000a_"/>
    <d v="2010-10-29T11:05:56"/>
    <n v="0"/>
    <x v="2"/>
    <x v="0"/>
    <b v="1"/>
    <x v="0"/>
    <n v="6"/>
    <n v="40479.064583333333"/>
    <n v="0"/>
    <n v="951"/>
    <d v="2010-10-29T00:00:00"/>
    <n v="0"/>
    <x v="3623"/>
  </r>
  <r>
    <n v="3695"/>
    <n v="1"/>
    <x v="885"/>
    <x v="555"/>
    <s v="&lt;p&gt;This retuns Not Found. I am using A2- A21 for from date, B2-B21 for to date, D2-21 for positions held, B25 for look up date, and B26 for results. Here is what I did to your formula to adapt it. I'm sure it works, I've done something wrong. Thanks again for your time, adown&lt;/p&gt;_x000a_&lt;p&gt;=IF(SUMPRODUCT(($A$2:$A$21&amp;lt;=$B$25)*($B$2:$B$21&amp;gt;=$B$25))=1,INDEX($D$2:$D$21,SUMPRODUCT(($A$2:$A$21&amp;lt;=$B$25)*($B$2:$B$21&amp;gt;=$B$25),ROW($A$2:$A$21))-ROW($D$1)),&quot;Not Found&quot;)_x000a_&lt;/p&gt;_x000a_"/>
    <d v="2010-10-29T11:10:13"/>
    <n v="0"/>
    <x v="4"/>
    <x v="0"/>
    <b v="1"/>
    <x v="0"/>
    <n v="6"/>
    <n v="40480.078472222223"/>
    <n v="0"/>
    <n v="951"/>
    <d v="2010-10-29T00:00:00"/>
    <n v="0"/>
    <x v="3624"/>
  </r>
  <r>
    <n v="3696"/>
    <n v="1"/>
    <x v="885"/>
    <x v="2"/>
    <s v="&lt;p&gt;It Works ok in those ranges&lt;br /&gt;_x000a_Not Found means there is either no data or 2 or more rows which have valid answers&lt;/p&gt;_x000a_&lt;p&gt;Have you checked manually ?_x000a_&lt;/p&gt;_x000a_"/>
    <d v="2010-10-29T11:27:45"/>
    <n v="0"/>
    <x v="5"/>
    <x v="1"/>
    <b v="1"/>
    <x v="1"/>
    <n v="6"/>
    <n v="40480.078472222223"/>
    <n v="0.39913194444670808"/>
    <n v="952"/>
    <d v="2010-10-29T00:00:00"/>
    <s v="adown"/>
    <x v="3625"/>
  </r>
  <r>
    <n v="3697"/>
    <n v="1"/>
    <x v="869"/>
    <x v="2"/>
    <s v="&lt;p&gt;Guity&lt;br /&gt;_x000a_&lt;strong&gt;In Excel 2010&lt;/strong&gt;&lt;br /&gt;_x000a_Goto Insert Equation, A box will appear on the screen and an Equation Toolbar appears at the top of the screen, Select the various equation parts and type numbers etc as required.&lt;/p&gt;_x000a_&lt;p&gt;&lt;strong&gt;In Excel 2007&lt;/strong&gt;,&lt;br /&gt;_x000a_On the Insert tab, in the Text group, click Object.&lt;br /&gt;_x000a_In the Object dialog box, click the Create New tab.&lt;br /&gt;_x000a_In the Object type box, click Microsoft Equation 3.0&lt;br /&gt;_x000a_In the Object dialog box, click OK.&lt;br /&gt;_x000a_Use the symbols, templates, or frameworks on the Equation toolbar to edit the equation.&lt;/p&gt;_x000a_&lt;p&gt;Refer: http://office.microsoft.com/en-us/excel-help/use-equation-editor-in-excel-HP010215799.aspx&lt;/p&gt;_x000a_&lt;p&gt;&lt;strong&gt;In Excel 2003&lt;/strong&gt;,&lt;br /&gt;_x000a_Goto the Insert menu, click Object, and then click the Create New tab.&lt;br /&gt;_x000a_In the Object type box, click Microsoft Equation 3.0.&lt;br /&gt;_x000a_Build the equation by selecting symbols from the Equation toolbar (toolbar: A bar with buttons and options that you use to carry out commands.&lt;br /&gt;_x000a_To display a toolbar, press ALT and then SHIFT+F10.) and by typing variables and numbers. From the top row of the Equation toolbar, you can choose from more than 150 mathematical symbols. From the bottom row, you can choose from a variety of templates or frameworks that contain symbols such as fractions, integrals, and summations.&lt;/p&gt;_x000a_&lt;p&gt;refer: http://office.microsoft.com/en-us/excel-help/insert-an-equation-with-equation-editor-HP001118120.aspx_x000a_&lt;/p&gt;_x000a_"/>
    <d v="2010-10-29T11:35:32"/>
    <n v="0"/>
    <x v="3"/>
    <x v="1"/>
    <b v="1"/>
    <x v="1"/>
    <n v="6"/>
    <n v="40475.865972222222"/>
    <n v="4.6170370370382443"/>
    <n v="953"/>
    <d v="2010-10-29T00:00:00"/>
    <s v="Guity Niamanesh"/>
    <x v="3626"/>
  </r>
  <r>
    <n v="3698"/>
    <n v="1"/>
    <x v="885"/>
    <x v="555"/>
    <s v="&lt;p&gt;Yes, It works. After I wrote last, I saved and shut down. After getting ready for work, I decided maybe I missed something even though I checked everything 10 times. after a computer restart, it was working flawlessly. It wouldn't work until I shut down. Strange. Thank you very much for your formula and subsequent help, it works like a charm. adown_x000a_&lt;/p&gt;_x000a_"/>
    <d v="2010-10-29T13:01:49"/>
    <n v="0"/>
    <x v="6"/>
    <x v="0"/>
    <b v="1"/>
    <x v="0"/>
    <n v="6"/>
    <n v="40480.078472222223"/>
    <n v="0"/>
    <n v="953"/>
    <d v="2010-10-29T00:00:00"/>
    <n v="0"/>
    <x v="3627"/>
  </r>
  <r>
    <n v="3699"/>
    <n v="1"/>
    <x v="880"/>
    <x v="182"/>
    <s v="&lt;p&gt;Ok let me show an example...&lt;/p&gt;_x000a_&lt;p&gt;Jerry        65&lt;br /&gt;_x000a_Mike         17&lt;br /&gt;_x000a_Bill         22&lt;br /&gt;_x000a_Jerry        46&lt;br /&gt;_x000a_Mike         -9&lt;br /&gt;_x000a_Jim          26&lt;br /&gt;_x000a_Mike         -3&lt;br /&gt;_x000a_Jerry        -10&lt;/p&gt;_x000a_&lt;p&gt;If I want &quot;Jerry&quot; and sum of the negative numbers, this should return &quot;10&quot;&lt;br /&gt;_x000a_If I want &quot;Jerry&quot; and sum of all the positive numbers, this should return 111&lt;/p&gt;_x000a_&lt;p&gt;If i want &quot;Mike&quot; and sum of all the negative numbers, this should return &quot;12&quot;&lt;br /&gt;_x000a_If i want &quot;mike&quot; and sum of all the positive numbers, this should return 17&lt;/p&gt;_x000a_&lt;p&gt;If I want &quot;Bill&quot; and sum off all the negative numbers, this should return &quot;0&quot;&lt;/p&gt;_x000a_&lt;p&gt;Data is in a list._x000a_&lt;/p&gt;_x000a_"/>
    <d v="2010-10-29T13:45:22"/>
    <n v="0"/>
    <x v="3"/>
    <x v="0"/>
    <b v="1"/>
    <x v="0"/>
    <n v="6"/>
    <n v="40478.836111111108"/>
    <n v="0"/>
    <n v="953"/>
    <d v="2010-10-29T00:00:00"/>
    <n v="0"/>
    <x v="3628"/>
  </r>
  <r>
    <n v="3700"/>
    <n v="1"/>
    <x v="866"/>
    <x v="548"/>
    <s v="&lt;p&gt;Dear Sir,&lt;/p&gt;_x000a_&lt;p&gt;I have tried this but it is not working.  I may be somewhere wrong. I did the exactly same procedure as u guided me. The file you have kept in the link is having sheet1 marked with Blue Colur and the sheet2, it is all mixed up..Pl. help me to sort this out._x000a_&lt;/p&gt;_x000a_"/>
    <d v="2010-10-29T13:57:51"/>
    <n v="0"/>
    <x v="4"/>
    <x v="0"/>
    <b v="1"/>
    <x v="0"/>
    <n v="6"/>
    <n v="40475.231249999997"/>
    <n v="0"/>
    <n v="953"/>
    <d v="2010-10-29T00:00:00"/>
    <n v="0"/>
    <x v="3629"/>
  </r>
  <r>
    <n v="3701"/>
    <n v="1"/>
    <x v="880"/>
    <x v="2"/>
    <s v="&lt;p&gt;Assuming your data is in A2:B9&lt;br /&gt;_x000a_Then in order of your example above&lt;/p&gt;_x000a_&lt;p&gt;=SUMIFS(B2:B9,A2:A9,&quot;Jerry&quot;,B2:B9,&quot;&amp;lt;0&quot;)&lt;br /&gt;_x000a_=SUMIFS(B2:B9,A2:A9,&quot;Jerry&quot;,B2:B9,&quot;&amp;gt;0&quot;)&lt;/p&gt;_x000a_&lt;p&gt;=SUMIFS(B2:B9,A2:A9,&quot;Mike&quot;,B2:B9,&quot;&amp;lt;0&quot;)&lt;br /&gt;_x000a_=SUMIFS(B2:B9,A2:A9,&quot;Mike&quot;,B2:B9,&quot;&amp;gt;0&quot;)&lt;/p&gt;_x000a_&lt;p&gt;=SUMIFS(B2:B9,A2:A9,&quot;Bill&quot;,B2:B9,&quot;&amp;lt;0&quot;)_x000a_&lt;/p&gt;_x000a_"/>
    <d v="2010-10-29T14:16:58"/>
    <n v="0"/>
    <x v="4"/>
    <x v="1"/>
    <b v="1"/>
    <x v="1"/>
    <n v="6"/>
    <n v="40478.836111111108"/>
    <n v="1.7590046296318178"/>
    <n v="954"/>
    <d v="2010-10-29T00:00:00"/>
    <s v="jcalvacca"/>
    <x v="3630"/>
  </r>
  <r>
    <n v="3702"/>
    <n v="1"/>
    <x v="866"/>
    <x v="2"/>
    <s v="&lt;p&gt;Can you post the file somewhere ?&lt;br /&gt;_x000a_http://chandoo.org/forums/topic/posting-a-sample-workbook_x000a_&lt;/p&gt;_x000a_"/>
    <d v="2010-10-29T14:19:02"/>
    <n v="0"/>
    <x v="5"/>
    <x v="1"/>
    <b v="1"/>
    <x v="1"/>
    <n v="6"/>
    <n v="40475.231249999997"/>
    <n v="5.3653009259287501"/>
    <n v="955"/>
    <d v="2010-10-29T00:00:00"/>
    <s v="kundanlal"/>
    <x v="3631"/>
  </r>
  <r>
    <n v="3703"/>
    <n v="1"/>
    <x v="886"/>
    <x v="2"/>
    <s v="&lt;p&gt;@Kchiba&lt;br /&gt;_x000a_We have solved this off-line&lt;br /&gt;_x000a_Thanx for your help_x000a_&lt;/p&gt;_x000a_"/>
    <d v="2010-10-29T14:20:58"/>
    <n v="0"/>
    <x v="5"/>
    <x v="1"/>
    <b v="1"/>
    <x v="1"/>
    <n v="6"/>
    <n v="40480.12222222222"/>
    <n v="0.47567129629896954"/>
    <n v="956"/>
    <d v="2010-10-29T00:00:00"/>
    <s v="maradykstra"/>
    <x v="3632"/>
  </r>
  <r>
    <n v="3704"/>
    <n v="1"/>
    <x v="887"/>
    <x v="237"/>
    <s v="&lt;p&gt;Hi all, &lt;/p&gt;_x000a_&lt;p&gt;I've been trying to produce a bubble graph for the last hour, I've read the help files and post on this site, but still not getting where I want to be.&lt;/p&gt;_x000a_&lt;p&gt;I am reviewing our indivual keyword PPC spend versus it's natural ranking, the aim is help identify which keywords we're ranking well for but are still spending too much on PPC.&lt;/p&gt;_x000a_&lt;p&gt;My dataset has 4 columns, Keyword, PPC spend, SEO Rank, Share (being %age spend for the bubble size).&lt;/p&gt;_x000a_&lt;p&gt;I can get the bubble to look right, but i am trying place the bubble along the X axis at there SEO rank.  The example I am working with has 10 keyword, ranking from 1-100, yet the X axis only has 10 points, 1-10.&lt;/p&gt;_x000a_&lt;p&gt;Any help would be great - thanks&lt;/p&gt;_x000a_&lt;p&gt;mr_hiboy_x000a_&lt;/p&gt;_x000a_"/>
    <d v="2010-10-29T15:16:04"/>
    <n v="0"/>
    <x v="0"/>
    <x v="0"/>
    <b v="0"/>
    <x v="0"/>
    <n v="6"/>
    <n v="40480.636111111111"/>
    <n v="0"/>
    <n v="956"/>
    <d v="2010-10-29T00:00:00"/>
    <n v="0"/>
    <x v="3633"/>
  </r>
  <r>
    <n v="3705"/>
    <n v="1"/>
    <x v="880"/>
    <x v="182"/>
    <s v="&lt;p&gt;Thanks.&lt;/p&gt;_x000a_&lt;p&gt;However Im running Excel 2003.  So now I think I'm back on the SUBTOTAL function?_x000a_&lt;/p&gt;_x000a_"/>
    <d v="2010-10-29T15:22:30"/>
    <n v="0"/>
    <x v="5"/>
    <x v="0"/>
    <b v="1"/>
    <x v="0"/>
    <n v="6"/>
    <n v="40478.836111111108"/>
    <n v="0"/>
    <n v="956"/>
    <d v="2010-10-29T00:00:00"/>
    <n v="0"/>
    <x v="3634"/>
  </r>
  <r>
    <n v="3706"/>
    <n v="1"/>
    <x v="880"/>
    <x v="2"/>
    <s v="&lt;p&gt;=Sumproduct(1*(A2:A9=&quot;Jerry&quot;)*(B2:B9&amp;lt;0),(B2:B9))&lt;br /&gt;_x000a_etc_x000a_&lt;/p&gt;_x000a_"/>
    <d v="2010-10-29T20:30:04"/>
    <n v="0"/>
    <x v="6"/>
    <x v="1"/>
    <b v="1"/>
    <x v="1"/>
    <n v="6"/>
    <n v="40478.836111111108"/>
    <n v="2.018101851856045"/>
    <n v="957"/>
    <d v="2010-10-29T00:00:00"/>
    <s v="jcalvacca"/>
    <x v="3635"/>
  </r>
  <r>
    <n v="3707"/>
    <n v="1"/>
    <x v="888"/>
    <x v="514"/>
    <s v="&lt;p&gt;Hello Forum,&lt;/p&gt;_x000a_&lt;p&gt;Has anyone out there had any experience/success creating nomographs in excel?  I have been trying to recreate the nomograph in the following link using the equation in the green box below it.&lt;/p&gt;_x000a_&lt;p&gt;http://tinypic.com/r/wsra6a/7&lt;/p&gt;_x000a_&lt;p&gt;If anyone out there has any tips or helpful hints that would be great.  &lt;/p&gt;_x000a_&lt;p&gt;Many thanks._x000a_&lt;/p&gt;_x000a_"/>
    <d v="2010-10-29T22:40:23"/>
    <n v="0"/>
    <x v="0"/>
    <x v="0"/>
    <b v="0"/>
    <x v="0"/>
    <n v="6"/>
    <n v="40480.944444444445"/>
    <n v="0"/>
    <n v="957"/>
    <d v="2010-10-29T00:00:00"/>
    <n v="0"/>
    <x v="3636"/>
  </r>
  <r>
    <n v="3709"/>
    <n v="1"/>
    <x v="887"/>
    <x v="2"/>
    <s v="&lt;p&gt;Mr Hiboy&lt;br /&gt;_x000a_Make sure the data ranges for the series for the chart don't include the series names&lt;br /&gt;_x000a_If they do contain Text, the chart will be line a Line Chart going from Point 1 - x&lt;br /&gt;_x000a_Otherwise if it is just numbers it will be more like an X-Y Chart with variable bubble sizes_x000a_&lt;/p&gt;_x000a_"/>
    <d v="2010-10-30T07:15:15"/>
    <n v="0"/>
    <x v="1"/>
    <x v="1"/>
    <b v="1"/>
    <x v="1"/>
    <n v="7"/>
    <n v="40480.636111111111"/>
    <n v="0.66614583333284827"/>
    <n v="958"/>
    <d v="2010-10-30T00:00:00"/>
    <s v="mr_hiboy"/>
    <x v="3637"/>
  </r>
  <r>
    <n v="3710"/>
    <n v="1"/>
    <x v="866"/>
    <x v="548"/>
    <s v="&lt;p&gt;I have uploaded the file here http://www.speedyshare.com/files/24936274/kbmanwatkar_fruitbook.xlsx&lt;/p&gt;_x000a_&lt;p&gt;pl. see..Thanks..._x000a_&lt;/p&gt;_x000a_"/>
    <d v="2010-10-30T07:34:30"/>
    <n v="0"/>
    <x v="6"/>
    <x v="0"/>
    <b v="1"/>
    <x v="0"/>
    <n v="7"/>
    <n v="40475.231249999997"/>
    <n v="0"/>
    <n v="958"/>
    <d v="2010-10-30T00:00:00"/>
    <n v="0"/>
    <x v="3638"/>
  </r>
  <r>
    <n v="3711"/>
    <n v="1"/>
    <x v="866"/>
    <x v="2"/>
    <s v="&lt;p&gt;Have a look at&lt;br /&gt;_x000a_http://rapidshare.com/files/427908827/kbmanwatkar_fruitbook_Hui.xlsm&lt;/p&gt;_x000a_&lt;p&gt;Some rules&lt;/p&gt;_x000a_&lt;p&gt;The fruit must be in the same position/order every day on Sheet1&lt;br /&gt;_x000a_ie: Starting in A3&lt;br /&gt;_x000a_&lt;pre&gt;&lt;code&gt;14-Oct_x0009_Banana_x0009_10_x000a_14-Oct_x0009_Apple_x0009_15_x000a_14-Oct_x0009_Mango_x0009_12&lt;/code&gt;&lt;/pre&gt;_x000a_&lt;p&gt;You can add fruit but don't upset the fruits order!&lt;/p&gt;_x000a_&lt;p&gt;Change the values and save the workbook&lt;br /&gt;_x000a_try a few times and check Sheet 2 each time&lt;/p&gt;_x000a_&lt;p&gt;When ready go to the line in VBA in MyWorkbook&lt;br /&gt;_x000a_&lt;code&gt;&amp;#39;    Selection.ClearContents &amp;#39;UNCOMMENT THIS LINE (REMOVE FIRST &amp;#39;  ) WHEN READY TO USE PROPERLY&lt;/code&gt; and remove the leading '&lt;/p&gt;_x000a_&lt;p&gt;The line will now say&lt;br /&gt;_x000a_&lt;code&gt;Selection.ClearContents &amp;#39;UNCOMMENT THIS LINE (REMOVE FIRST &amp;#39;  ) WHEN READY TO USE PROPERLY&lt;/code&gt;&lt;/p&gt;_x000a_&lt;p&gt;Save again and it will now shift the data every time you save the file&lt;br /&gt;_x000a_If there is no data it won't insert a blank column_x000a_&lt;/p&gt;_x000a_"/>
    <d v="2010-10-30T08:01:54"/>
    <n v="0"/>
    <x v="7"/>
    <x v="1"/>
    <b v="1"/>
    <x v="1"/>
    <n v="7"/>
    <n v="40475.231249999997"/>
    <n v="6.1034027777786832"/>
    <n v="959"/>
    <d v="2010-10-30T00:00:00"/>
    <s v="kundanlal"/>
    <x v="3639"/>
  </r>
  <r>
    <n v="3712"/>
    <n v="1"/>
    <x v="866"/>
    <x v="548"/>
    <s v="&lt;p&gt;thanks.._x000a_&lt;/p&gt;_x000a_"/>
    <d v="2010-10-30T08:12:28"/>
    <n v="0"/>
    <x v="8"/>
    <x v="0"/>
    <b v="1"/>
    <x v="0"/>
    <n v="7"/>
    <n v="40475.231249999997"/>
    <n v="0"/>
    <n v="959"/>
    <d v="2010-10-30T00:00:00"/>
    <n v="0"/>
    <x v="3640"/>
  </r>
  <r>
    <n v="3713"/>
    <n v="1"/>
    <x v="889"/>
    <x v="330"/>
    <s v="&lt;p&gt;Dear All !!&lt;/p&gt;_x000a_&lt;p&gt;Is it Possible to Run a macro &lt;/p&gt;_x000a_&lt;p&gt;after saving a excel file using save as function with new file name ?&lt;/p&gt;_x000a_&lt;p&gt;In otherwords &quot;code&quot; should run automatically AFTER 100% completion of save operation using save as function  &lt;/p&gt;_x000a_&lt;p&gt;Please help_x000a_&lt;/p&gt;_x000a_"/>
    <d v="2010-10-30T10:27:55"/>
    <n v="0"/>
    <x v="0"/>
    <x v="0"/>
    <b v="0"/>
    <x v="0"/>
    <n v="7"/>
    <n v="40481.435416666667"/>
    <n v="0"/>
    <n v="959"/>
    <d v="2010-10-30T00:00:00"/>
    <n v="0"/>
    <x v="3641"/>
  </r>
  <r>
    <n v="3714"/>
    <n v="1"/>
    <x v="871"/>
    <x v="330"/>
    <s v="&lt;p&gt;Could you guys post the excel file in this fourm it is highly appreciated&lt;br /&gt;_x000a_use rapidshare.com to post the files please_x000a_&lt;/p&gt;_x000a_"/>
    <d v="2010-10-30T10:36:27"/>
    <n v="0"/>
    <x v="8"/>
    <x v="0"/>
    <b v="1"/>
    <x v="0"/>
    <n v="7"/>
    <n v="40476.188194444447"/>
    <n v="0"/>
    <n v="959"/>
    <d v="2010-10-30T00:00:00"/>
    <n v="0"/>
    <x v="3642"/>
  </r>
  <r>
    <n v="3715"/>
    <n v="1"/>
    <x v="889"/>
    <x v="2"/>
    <s v="&lt;p&gt;Nagovind&lt;br /&gt;_x000a_Excel has two events in VBA which revolve around Saving&lt;br /&gt;_x000a_The names tell which is which&lt;/p&gt;_x000a_&lt;p&gt;Sub Workbook_AfterSave(ByVal Success As Boolean)&lt;br /&gt;_x000a_&amp;amp;&lt;br /&gt;_x000a_Sub Workbook_BeforeSave(ByVal SaveAsUI As Boolean, Cancel As Boolean)&lt;/p&gt;_x000a_&lt;p&gt;ByVal in the AfterSave event allows for you to check that the save was successful and adjust your code if it wasn't_x000a_&lt;/p&gt;_x000a_"/>
    <d v="2010-10-30T10:58:21"/>
    <n v="0"/>
    <x v="1"/>
    <x v="1"/>
    <b v="1"/>
    <x v="1"/>
    <n v="7"/>
    <n v="40481.435416666667"/>
    <n v="2.177083332935581E-2"/>
    <n v="960"/>
    <d v="2010-10-30T00:00:00"/>
    <s v="nagovind"/>
    <x v="3643"/>
  </r>
  <r>
    <n v="3717"/>
    <n v="1"/>
    <x v="889"/>
    <x v="330"/>
    <s v="&lt;p&gt;Hui&lt;/p&gt;_x000a_&lt;p&gt;Thanks very much&lt;br /&gt;_x000a_sometimes some usual things are not clicking ; for me absence on mind&lt;br /&gt;_x000a_thanks for your timely response&lt;br /&gt;_x000a_u r great !!_x000a_&lt;/p&gt;_x000a_"/>
    <d v="2010-10-30T11:52:02"/>
    <n v="0"/>
    <x v="2"/>
    <x v="0"/>
    <b v="1"/>
    <x v="0"/>
    <n v="7"/>
    <n v="40481.435416666667"/>
    <n v="0"/>
    <n v="960"/>
    <d v="2010-10-30T00:00:00"/>
    <n v="0"/>
    <x v="3644"/>
  </r>
  <r>
    <n v="3718"/>
    <n v="1"/>
    <x v="890"/>
    <x v="537"/>
    <s v="&lt;p&gt;I appreciate developers taking the time to assist when needed (it's so much I've learned over the past three weeks (and this forum is the most friendly and organized in my opinion).&lt;/p&gt;_x000a_&lt;p&gt;Quite frankly though, if I could just pay someone to do this for me it would make things substantially easier.&lt;/p&gt;_x000a_&lt;p&gt;Even though I've been luck enough to have 'Hui' and others assist me exceedingly on this site, the fact is there's no accountability when you seek free assistance.&lt;/p&gt;_x000a_&lt;p&gt;You post a question and you cross your fingers.  You might get an answer immediately, or it may take a few hours.  You might get an answer you can actually understand enough to implement, or if you don't it's because you broke the posting rules because that's unfortunately more important than the question sometimes in most forums.&lt;/p&gt;_x000a_&lt;p&gt;Please forgive my frustration, but I trust this site and I know I can get a good recommend for a developer I can pay to adjust a few things for me.&lt;/p&gt;_x000a_&lt;p&gt;I'm simply desperate and running out of time for this project.  I don't have the knowledge and the skill to teach myself through this stuff in the time that I need to.&lt;/p&gt;_x000a_&lt;p&gt;The last thing I want anybody to think is that I'm lazy.  When you put 10+ hours in on trying to figure stuff out for 3 in a half weeks...&lt;/p&gt;_x000a_&lt;p&gt;It's time to hire someone (lol)_x000a_&lt;/p&gt;_x000a_"/>
    <d v="2010-10-30T16:55:58"/>
    <n v="0"/>
    <x v="0"/>
    <x v="0"/>
    <b v="0"/>
    <x v="0"/>
    <n v="7"/>
    <n v="40481.704861111109"/>
    <n v="0"/>
    <n v="960"/>
    <d v="2010-10-30T00:00:00"/>
    <n v="0"/>
    <x v="3645"/>
  </r>
  <r>
    <n v="3719"/>
    <n v="1"/>
    <x v="890"/>
    <x v="2"/>
    <s v="&lt;p&gt;Indi&lt;/p&gt;_x000a_&lt;p&gt;Free public forums are not a replacement for in-house or outsourced project development.&lt;br /&gt;_x000a_If your business can't justify the cost of real development, then you should question what your trying to do and simplify it with manual / semi automated systems. Often through the system analysis process you can identify deficiencies in even manual systems.&lt;/p&gt;_x000a_&lt;p&gt;You probably should email Chandoo directly at http://chandoo.org/wp/about/ and ask for consulting rates to develop such a system to do what you want, or Daniel at ExcelHero.com http://www.excelhero.com/contact/contact.html&lt;/p&gt;_x000a_&lt;p&gt;You will need to spend a bit of time scoping what you want, inputs, outputs, standards for names, reference tables etc_x000a_&lt;/p&gt;_x000a_"/>
    <d v="2010-10-31T00:39:16"/>
    <n v="0"/>
    <x v="1"/>
    <x v="1"/>
    <b v="1"/>
    <x v="1"/>
    <n v="1"/>
    <n v="40481.704861111109"/>
    <n v="0.32240740740962792"/>
    <n v="961"/>
    <d v="2010-10-31T00:00:00"/>
    <s v="indi visual"/>
    <x v="3646"/>
  </r>
  <r>
    <n v="3720"/>
    <n v="1"/>
    <x v="891"/>
    <x v="449"/>
    <s v="&lt;p&gt;Hi,&lt;/p&gt;_x000a_&lt;p&gt;After cutting and pasting a column from a Table, the formulas that were referring to the mentioned column, stick to the now empty column.&lt;br /&gt;_x000a_For example I have a column named A, I cut it and paste it but the cells referring to A now refer to Column1 which is the default name excel assigns to the now empty column.&lt;/p&gt;_x000a_&lt;p&gt;Thank you all._x000a_&lt;/p&gt;_x000a_"/>
    <d v="2010-10-31T01:14:08"/>
    <n v="0"/>
    <x v="0"/>
    <x v="0"/>
    <b v="0"/>
    <x v="0"/>
    <n v="1"/>
    <n v="40482.051388888889"/>
    <n v="0"/>
    <n v="961"/>
    <d v="2010-10-31T00:00:00"/>
    <n v="0"/>
    <x v="3647"/>
  </r>
  <r>
    <n v="3721"/>
    <n v="1"/>
    <x v="891"/>
    <x v="2"/>
    <s v="&lt;p&gt;As a Table you have told Excel that there is specific relationship inherent between the members of the table.&lt;br /&gt;_x000a_The fact that you have removed some members doesn't change the internal relationships_x000a_&lt;/p&gt;_x000a_"/>
    <d v="2010-10-31T02:01:44"/>
    <n v="0"/>
    <x v="1"/>
    <x v="1"/>
    <b v="1"/>
    <x v="1"/>
    <n v="1"/>
    <n v="40482.051388888889"/>
    <n v="3.3148148148029577E-2"/>
    <n v="962"/>
    <d v="2010-10-31T00:00:00"/>
    <s v="AT--o"/>
    <x v="3648"/>
  </r>
  <r>
    <n v="3722"/>
    <n v="1"/>
    <x v="892"/>
    <x v="403"/>
    <s v="&lt;p&gt;Hi everyone.&lt;/p&gt;_x000a_&lt;p&gt;can I arrange all items on x-axis in a chart in ascending order based on values on y-axis? Actually i have a data matrix having various columns of data categories for respective variable in rows. Therefore i cannot sort a particular column in my data series. Instead I want excel charts to automatically arrange in ascending/descending order(highest bars first)&lt;/p&gt;_x000a_&lt;p&gt;Although I dont know ABC of VB but is it possible to do so through Vba in excel 2003?_x000a_&lt;/p&gt;_x000a_"/>
    <d v="2010-10-31T06:36:29"/>
    <n v="0"/>
    <x v="0"/>
    <x v="0"/>
    <b v="0"/>
    <x v="0"/>
    <n v="1"/>
    <n v="40482.275000000001"/>
    <n v="0"/>
    <n v="962"/>
    <d v="2010-10-31T00:00:00"/>
    <n v="0"/>
    <x v="3649"/>
  </r>
  <r>
    <n v="3723"/>
    <n v="1"/>
    <x v="892"/>
    <x v="2"/>
    <s v="&lt;p&gt;Waseem&lt;br /&gt;_x000a_What you have described is a Pareto chart&lt;br /&gt;_x000a_Have a read of:&lt;br /&gt;_x000a_http://chandoo.org/wp/2009/09/02/pareto-charts/_x000a_&lt;/p&gt;_x000a_"/>
    <d v="2010-10-31T08:04:50"/>
    <n v="0"/>
    <x v="1"/>
    <x v="1"/>
    <b v="1"/>
    <x v="1"/>
    <n v="1"/>
    <n v="40482.275000000001"/>
    <n v="6.1689814814599231E-2"/>
    <n v="963"/>
    <d v="2010-10-31T00:00:00"/>
    <s v="waseem"/>
    <x v="3650"/>
  </r>
  <r>
    <n v="3724"/>
    <n v="1"/>
    <x v="892"/>
    <x v="403"/>
    <s v="&lt;p&gt;Thanks a lot Hui.&lt;br /&gt;_x000a_I guess i didnt described the requirement adequately. I can send you my excel sheet for better understanding. Can you please share your email with me? &lt;/p&gt;_x000a_&lt;p&gt;Appreciate your usual support_x000a_&lt;/p&gt;_x000a_"/>
    <d v="2010-10-31T08:36:48"/>
    <n v="0"/>
    <x v="2"/>
    <x v="0"/>
    <b v="1"/>
    <x v="0"/>
    <n v="1"/>
    <n v="40482.275000000001"/>
    <n v="0"/>
    <n v="963"/>
    <d v="2010-10-31T00:00:00"/>
    <n v="0"/>
    <x v="3651"/>
  </r>
  <r>
    <n v="3725"/>
    <n v="1"/>
    <x v="892"/>
    <x v="2"/>
    <s v="&lt;p&gt;Waseem&lt;/p&gt;_x000a_&lt;p&gt;Although you say you cannot sort due to your &quot;data matrix&quot;, the only way to do what you want is to insert an intermediate block of cells which will do the sorting automatically&lt;/p&gt;_x000a_&lt;p&gt;Please post your file somewhere:&lt;br /&gt;_x000a_http://chandoo.org/forums/topic/posting-a-sample-workbook_x000a_&lt;/p&gt;_x000a_"/>
    <d v="2010-10-31T09:52:17"/>
    <n v="0"/>
    <x v="3"/>
    <x v="1"/>
    <b v="1"/>
    <x v="1"/>
    <n v="1"/>
    <n v="40482.275000000001"/>
    <n v="0.13630787037254777"/>
    <n v="964"/>
    <d v="2010-10-31T00:00:00"/>
    <s v="waseem"/>
    <x v="3652"/>
  </r>
  <r>
    <n v="3726"/>
    <n v="2"/>
    <x v="893"/>
    <x v="330"/>
    <s v="&lt;p&gt;Dear All&lt;/p&gt;_x000a_&lt;p&gt;I have a x-y scatter chart to plot the values&lt;br /&gt;_x000a_i will switch it ON and OFF the values using VBA; during the same time i need to show an&lt;/p&gt;_x000a_&lt;p&gt;ARROW head simultaneouly get switched ON/ OFF OVER THE CHART Area..the same arrow head nothing but as object can be deleted ...but while switching ON the x-y scatter new arrow head should be shown in the same place (co-ordinate)&lt;/p&gt;_x000a_&lt;p&gt;Is it possible using excel VBA&lt;/p&gt;_x000a_&lt;p&gt;Please help_x000a_&lt;/p&gt;_x000a_"/>
    <d v="2010-10-31T12:04:23"/>
    <n v="0"/>
    <x v="0"/>
    <x v="0"/>
    <b v="0"/>
    <x v="0"/>
    <n v="1"/>
    <n v="40482.50277777778"/>
    <n v="0"/>
    <n v="964"/>
    <d v="2010-10-31T00:00:00"/>
    <n v="0"/>
    <x v="3653"/>
  </r>
  <r>
    <n v="3727"/>
    <n v="2"/>
    <x v="893"/>
    <x v="2"/>
    <s v="&lt;p&gt;Nagovind&lt;/p&gt;_x000a_&lt;p&gt;You have 2 basic options&lt;/p&gt;_x000a_&lt;p&gt;&lt;strong&gt;With VBA&lt;/strong&gt;&lt;/p&gt;_x000a_&lt;p&gt;Add an arrow to your chart and thenwith VBA&lt;/p&gt;_x000a_&lt;p&gt;With ActiveSheet.Shapes.Range(Array(&quot;Rectangle 1&quot;)) 'Change name of object to suit&lt;br /&gt;_x000a_  .Visible = msoTrue  'Shows object&lt;br /&gt;_x000a_  .Visible = msoFalse 'Hides object&lt;br /&gt;_x000a_End With&lt;/p&gt;_x000a_&lt;p&gt;&lt;strong&gt;Without VBA&lt;/strong&gt;&lt;/p&gt;_x000a_&lt;p&gt;Add another series to the chart which will only have one set of coordinates&lt;br /&gt;_x000a_Change coordinates to suit desired location&lt;br /&gt;_x000a_Add an arrow to your workbook&lt;br /&gt;_x000a_Select an Arrow, Copy&lt;br /&gt;_x000a_Now select your new single point Series and paste&lt;br /&gt;_x000a_Your points coordinates can have a formula to make them appear where ever you like on the page_x000a_&lt;/p&gt;_x000a_"/>
    <d v="2010-10-31T12:52:02"/>
    <n v="0"/>
    <x v="1"/>
    <x v="1"/>
    <b v="1"/>
    <x v="1"/>
    <n v="1"/>
    <n v="40482.50277777778"/>
    <n v="3.3356481479131617E-2"/>
    <n v="965"/>
    <d v="2010-10-31T00:00:00"/>
    <s v="nagovind"/>
    <x v="3654"/>
  </r>
  <r>
    <n v="3728"/>
    <n v="1"/>
    <x v="890"/>
    <x v="488"/>
    <s v="&lt;p&gt;Quite honestly, I have watched you spraying questions all over the place, at many forums,and it is my considered opinion that you would be a nightmare to work with. I would suggest that you sit down in a dark room and properly consider what it is you are trying to do, what your business drivers are, what the key data elements are, what your timings and performance expectations are, and what information you need to get. With that you might be in a position to commission someone to provide the work that you need._x000a_&lt;/p&gt;_x000a_"/>
    <d v="2010-10-31T15:01:28"/>
    <n v="0"/>
    <x v="2"/>
    <x v="0"/>
    <b v="1"/>
    <x v="0"/>
    <n v="1"/>
    <n v="40481.704861111109"/>
    <n v="0"/>
    <n v="965"/>
    <d v="2010-10-31T00:00:00"/>
    <n v="0"/>
    <x v="3655"/>
  </r>
  <r>
    <n v="3729"/>
    <n v="1"/>
    <x v="894"/>
    <x v="556"/>
    <s v="&lt;p&gt;Is there a way to duplicate any of the functionality in the new google charting options in Excel?&lt;br /&gt;_x000a_see here: http://www.youtube.com/watch?v=70O0RQhuiSI&amp;amp;feature=player_embedded&lt;/p&gt;_x000a_&lt;p&gt;The dynamic timeline slider is pretty slick.  &lt;/p&gt;_x000a_&lt;p&gt;Here is the whole post:&lt;/p&gt;_x000a_&lt;p&gt;http://googledocs.blogspot.com/2010/10/using-new-visualizations-to-tell-your.html&lt;/p&gt;_x000a_&lt;p&gt;I am pretty much married to excel, but I like what I see with Google._x000a_&lt;/p&gt;_x000a_"/>
    <d v="2010-10-31T23:47:49"/>
    <n v="0"/>
    <x v="0"/>
    <x v="0"/>
    <b v="0"/>
    <x v="0"/>
    <n v="1"/>
    <n v="40482.990972222222"/>
    <n v="0"/>
    <n v="965"/>
    <d v="2010-10-31T00:00:00"/>
    <n v="0"/>
    <x v="3656"/>
  </r>
  <r>
    <n v="3730"/>
    <n v="1"/>
    <x v="894"/>
    <x v="2"/>
    <s v="&lt;p&gt;Ellistyle&lt;/p&gt;_x000a_&lt;p&gt;You can make pretty much any animated chart using the tools Excel provides&lt;/p&gt;_x000a_&lt;p&gt;Start having a look through some examples here:&lt;br /&gt;_x000a_http://chandoo.org/wp/tag/dynamic-charts/&lt;/p&gt;_x000a_&lt;p&gt;and then to step it up a level visit Excelher.com&lt;br /&gt;_x000a_http://www.excelhero.com/cgi-bin/mt/mt-search.cgi?blog_id=4&amp;amp;tag=Animated%20Chart&amp;amp;limit=20_x000a_&lt;/p&gt;_x000a_"/>
    <d v="2010-10-31T23:57:31"/>
    <n v="0"/>
    <x v="1"/>
    <x v="1"/>
    <b v="1"/>
    <x v="1"/>
    <n v="1"/>
    <n v="40482.990972222222"/>
    <n v="7.3032407381106168E-3"/>
    <n v="966"/>
    <d v="2010-10-31T00:00:00"/>
    <s v="ellistyle"/>
    <x v="3657"/>
  </r>
  <r>
    <n v="3731"/>
    <n v="1"/>
    <x v="871"/>
    <x v="348"/>
    <s v="&lt;p&gt;Hi Nagovind,&lt;/p&gt;_x000a_&lt;p&gt;I am not able to access any of the share sites from my computer, they are all blocked.&lt;/p&gt;_x000a_&lt;p&gt;kanti_x000a_&lt;/p&gt;_x000a_"/>
    <d v="2010-11-01T02:31:19"/>
    <n v="0"/>
    <x v="9"/>
    <x v="0"/>
    <b v="1"/>
    <x v="0"/>
    <n v="2"/>
    <n v="40476.188194444447"/>
    <n v="0"/>
    <n v="966"/>
    <d v="2010-11-01T00:00:00"/>
    <n v="0"/>
    <x v="3658"/>
  </r>
  <r>
    <n v="3732"/>
    <n v="1"/>
    <x v="895"/>
    <x v="557"/>
    <s v="&lt;p&gt;Chandoo,&lt;/p&gt;_x000a_&lt;p&gt;Hie. I have benefited immensly from your blog and real heart felt thanks to you.&lt;br /&gt;_x000a_Have a issue with your favourite topic. There is data in column A and Column B. I want to set a rule that highlits the cell values in Col A and Col B, when zero, only and only when both columns contain zero.&lt;br /&gt;_x000a_Any suggestions?_x000a_&lt;/p&gt;_x000a_"/>
    <d v="2010-11-01T05:47:04"/>
    <n v="0"/>
    <x v="0"/>
    <x v="0"/>
    <b v="0"/>
    <x v="0"/>
    <n v="2"/>
    <n v="40483.240972222222"/>
    <n v="0"/>
    <n v="966"/>
    <d v="2010-11-01T00:00:00"/>
    <n v="0"/>
    <x v="3659"/>
  </r>
  <r>
    <n v="3733"/>
    <n v="1"/>
    <x v="895"/>
    <x v="422"/>
    <s v="&lt;p&gt;Hi niting,&lt;/p&gt;_x000a_&lt;p&gt;Select your range. In conditional formatting, rule type: Use a formula to determine which cells to format.&lt;/p&gt;_x000a_&lt;p&gt;formula is : =AND($A1=0,$B1=0)&lt;/p&gt;_x000a_&lt;p&gt;Go ahead and format the cells as you like. Hope this helps._x000a_&lt;/p&gt;_x000a_"/>
    <d v="2010-11-01T06:03:59"/>
    <n v="0"/>
    <x v="1"/>
    <x v="0"/>
    <b v="1"/>
    <x v="0"/>
    <n v="2"/>
    <n v="40483.240972222222"/>
    <n v="0"/>
    <n v="966"/>
    <d v="2010-11-01T00:00:00"/>
    <n v="0"/>
    <x v="3660"/>
  </r>
  <r>
    <n v="3734"/>
    <n v="1"/>
    <x v="895"/>
    <x v="557"/>
    <s v="&lt;p&gt;VaraK,&lt;/p&gt;_x000a_&lt;p&gt;Thanks for the reply.&lt;/p&gt;_x000a_&lt;p&gt;I am afraid it is not working. The formula in the conditional formatting for cells in the range is showing reference error and therefore the cells dont get higlited as per the condition.&lt;/p&gt;_x000a_&lt;p&gt;Wld appreicate if you could offer alternate solution or point out where I mit be making an error._x000a_&lt;/p&gt;_x000a_"/>
    <d v="2010-11-01T06:22:09"/>
    <n v="0"/>
    <x v="2"/>
    <x v="0"/>
    <b v="1"/>
    <x v="0"/>
    <n v="2"/>
    <n v="40483.240972222222"/>
    <n v="0"/>
    <n v="966"/>
    <d v="2010-11-01T00:00:00"/>
    <n v="0"/>
    <x v="3661"/>
  </r>
  <r>
    <n v="3735"/>
    <n v="1"/>
    <x v="895"/>
    <x v="2"/>
    <s v="&lt;p&gt;Niting&lt;br /&gt;_x000a_Select the area eg:A1:B30&lt;br /&gt;_x000a_Goto Conditional Formatting and Clear Rules from Selected Cells&lt;br /&gt;_x000a_Add a New Rule, Use a Formula =AND($A1=0,$B1=0) and select your required format&lt;br /&gt;_x000a_Apply&lt;/p&gt;_x000a_&lt;p&gt;Errors on the worksheet will not effect Conditional Formats in other cells_x000a_&lt;/p&gt;_x000a_"/>
    <d v="2010-11-01T07:05:22"/>
    <n v="0"/>
    <x v="3"/>
    <x v="1"/>
    <b v="1"/>
    <x v="1"/>
    <n v="2"/>
    <n v="40483.240972222222"/>
    <n v="5.4421296299551614E-2"/>
    <n v="967"/>
    <d v="2010-11-01T00:00:00"/>
    <s v="niting"/>
    <x v="3662"/>
  </r>
  <r>
    <n v="3736"/>
    <n v="1"/>
    <x v="895"/>
    <x v="557"/>
    <s v="&lt;p&gt;Hui,&lt;/p&gt;_x000a_&lt;p&gt;Seems the cells are stubborn. Just not complying.&lt;/p&gt;_x000a_&lt;p&gt;It does not work and when i randomly click on any cell in the range and go to CF, the formula shows as AND($a#Ref!=0,$b#Ref!=0)&lt;/p&gt;_x000a_&lt;p&gt;I hope I have communicated the exact nature of problem now. Would appreciate if you can solve my problem._x000a_&lt;/p&gt;_x000a_"/>
    <d v="2010-11-01T07:55:38"/>
    <n v="0"/>
    <x v="4"/>
    <x v="0"/>
    <b v="1"/>
    <x v="0"/>
    <n v="2"/>
    <n v="40483.240972222222"/>
    <n v="0"/>
    <n v="967"/>
    <d v="2010-11-01T00:00:00"/>
    <n v="0"/>
    <x v="3663"/>
  </r>
  <r>
    <n v="3737"/>
    <n v="1"/>
    <x v="895"/>
    <x v="2"/>
    <s v="&lt;p&gt;Is the Range part of a Table or Filtered in any way ?&lt;br /&gt;_x000a_What Formulas are in A1 and B1 or A2 and B2 ?&lt;br /&gt;_x000a_Have you applied any other CF's to the area ?&lt;/p&gt;_x000a_&lt;p&gt;Go back to Conditional Formatting, Manage Rules and Edit the Rule&lt;br /&gt;_x000a_Make sure the Formula is Correct =AND($A1=0,$B1=0)&lt;br /&gt;_x000a_Apply_x000a_&lt;/p&gt;_x000a_"/>
    <d v="2010-11-01T08:17:16"/>
    <n v="0"/>
    <x v="5"/>
    <x v="1"/>
    <b v="1"/>
    <x v="1"/>
    <n v="2"/>
    <n v="40483.240972222222"/>
    <n v="0.10435185184906004"/>
    <n v="968"/>
    <d v="2010-11-01T00:00:00"/>
    <s v="niting"/>
    <x v="3664"/>
  </r>
  <r>
    <n v="3738"/>
    <n v="1"/>
    <x v="895"/>
    <x v="557"/>
    <s v="&lt;p&gt;Hui,&lt;/p&gt;_x000a_&lt;p&gt;The entries in Col. A &amp;amp; B is through Vlookup and manual entry and the range does not form part of any table and neither any CF is applied to any cells in that range.&lt;/p&gt;_x000a_&lt;p&gt;BTW, i am using Open office3.2. I hope the formulas apply equally to excel and Open office. The formula just does not seem to work in this range.&lt;/p&gt;_x000a_&lt;p&gt;Thanks_x000a_&lt;/p&gt;_x000a_"/>
    <d v="2010-11-01T08:34:23"/>
    <n v="0"/>
    <x v="6"/>
    <x v="0"/>
    <b v="1"/>
    <x v="0"/>
    <n v="2"/>
    <n v="40483.240972222222"/>
    <n v="0"/>
    <n v="968"/>
    <d v="2010-11-01T00:00:00"/>
    <n v="0"/>
    <x v="3665"/>
  </r>
  <r>
    <n v="3739"/>
    <n v="1"/>
    <x v="895"/>
    <x v="121"/>
    <s v="&lt;p&gt;Make sure A1 is the active cell in your range when you apply the conditional formatting. I think the problem is that B30 was the active cell and then you should enter the formula as =AND($A30=0;$B30-0).&lt;br /&gt;_x000a_It does work in OpenOffice._x000a_&lt;/p&gt;_x000a_"/>
    <d v="2010-11-01T09:24:02"/>
    <n v="0"/>
    <x v="7"/>
    <x v="0"/>
    <b v="1"/>
    <x v="0"/>
    <n v="2"/>
    <n v="40483.240972222222"/>
    <n v="0"/>
    <n v="968"/>
    <d v="2010-11-01T00:00:00"/>
    <n v="0"/>
    <x v="3666"/>
  </r>
  <r>
    <n v="3740"/>
    <n v="1"/>
    <x v="895"/>
    <x v="557"/>
    <s v="&lt;p&gt;Hey TeesaES,&lt;/p&gt;_x000a_&lt;p&gt;Thanks a lot, it works!!!!&lt;/p&gt;_x000a_&lt;p&gt;BTW, if and when u have time, could u explain to me d logic behind it not workin earlier with cell reference as &quot;A1&quot; and now working with reference &quot;A30&quot;???&lt;/p&gt;_x000a_&lt;p&gt;Thanks again_x000a_&lt;/p&gt;_x000a_"/>
    <d v="2010-11-01T09:30:27"/>
    <n v="0"/>
    <x v="8"/>
    <x v="0"/>
    <b v="1"/>
    <x v="0"/>
    <n v="2"/>
    <n v="40483.240972222222"/>
    <n v="0"/>
    <n v="968"/>
    <d v="2010-11-01T00:00:00"/>
    <n v="0"/>
    <x v="3667"/>
  </r>
  <r>
    <n v="3741"/>
    <n v="1"/>
    <x v="888"/>
    <x v="2"/>
    <s v="&lt;p&gt;GeoDG&lt;/p&gt;_x000a_&lt;p&gt;I didn't forgot about you&lt;/p&gt;_x000a_&lt;p&gt;Have a look at: http://rapidshare.com/files/428409234/Brine_Permeability_Capillary_Pressure_Nomograph.xlsx_x000a_&lt;/p&gt;_x000a_"/>
    <d v="2010-11-01T15:02:42"/>
    <n v="0"/>
    <x v="1"/>
    <x v="1"/>
    <b v="1"/>
    <x v="1"/>
    <n v="2"/>
    <n v="40480.944444444445"/>
    <n v="2.6824305555564933"/>
    <n v="969"/>
    <d v="2010-11-01T00:00:00"/>
    <s v="GeoDG"/>
    <x v="3668"/>
  </r>
  <r>
    <n v="3742"/>
    <n v="1"/>
    <x v="895"/>
    <x v="2"/>
    <s v="&lt;p&gt;Niting&lt;br /&gt;_x000a_When you select a range, the range has an active cell.&lt;br /&gt;_x000a_When making conditional formatting you write an equation and it is applied to all cells in your range, with reference to the absoluteness or relativeness of the formula to your active cell.&lt;br /&gt;_x000a_Excel applies the same rules but maybe less strict in its application than Open Office._x000a_&lt;/p&gt;_x000a_"/>
    <d v="2010-11-01T23:36:15"/>
    <n v="0"/>
    <x v="9"/>
    <x v="1"/>
    <b v="1"/>
    <x v="1"/>
    <n v="2"/>
    <n v="40483.240972222222"/>
    <n v="0.74253472222335404"/>
    <n v="970"/>
    <d v="2010-11-01T00:00:00"/>
    <s v="niting"/>
    <x v="3669"/>
  </r>
  <r>
    <n v="3743"/>
    <n v="1"/>
    <x v="896"/>
    <x v="557"/>
    <s v="&lt;p&gt;Chandoo,&lt;/p&gt;_x000a_&lt;p&gt;Hie again!! I have seen many posts of urs using logical functions in CF, like Iserror, countif, Not, And. However, many a times i had just picked up formulas directly without understanding logic behind it. Would u be kind enough to tell me why do we use in certain formulas, &amp;gt;0 and why sometimes = 0 in logical formulas.&lt;/p&gt;_x000a_&lt;p&gt;i know its amteurish, but bettr to ask and be seen as a fool rather than not ask and remain fool._x000a_&lt;/p&gt;_x000a_"/>
    <d v="2010-11-02T06:57:40"/>
    <n v="0"/>
    <x v="0"/>
    <x v="0"/>
    <b v="0"/>
    <x v="0"/>
    <n v="3"/>
    <n v="40484.289583333331"/>
    <n v="0"/>
    <n v="970"/>
    <d v="2010-11-02T00:00:00"/>
    <n v="0"/>
    <x v="3670"/>
  </r>
  <r>
    <n v="3744"/>
    <n v="1"/>
    <x v="896"/>
    <x v="2"/>
    <s v="&lt;p&gt;Niting&lt;/p&gt;_x000a_&lt;p&gt;&amp;gt;0 means Greater than zero&lt;br /&gt;_x000a_=0 means Equal to zero&lt;br /&gt;_x000a_&amp;gt;=0 means Greater than or equal to zero&lt;/p&gt;_x000a_&lt;p&gt;Similar to &amp;lt;0, &amp;lt;=0&lt;/p&gt;_x000a_&lt;p&gt;Their use depends on the logic you are trying to explain&lt;br /&gt;_x000a_ie:&lt;br /&gt;_x000a_a Date less than today &quot;&amp;lt;Today()&quot; will not include records from today&lt;/p&gt;_x000a_&lt;p&gt;a Date less than or equal to today &quot;&amp;lt;=Today()&quot; will include records from any date before or equal to today, but not records dated after today&lt;/p&gt;_x000a_&lt;p&gt;a Date after today &quot;&amp;gt;Today()&quot; won't include dates before or equal to today.&lt;/p&gt;_x000a_&lt;p&gt;You can combine logic :&lt;/p&gt;_x000a_&lt;p&gt;Not equal to today &quot;&amp;lt;&amp;gt;Today()&quot; will give any records before or after today, but not including today. That could also be written as &quot;and(&amp;lt;Today(),&amp;gt;Today())&quot;, but theres no need to.&lt;/p&gt;_x000a_&lt;p&gt;This post could go on forever trying to explain all the nuances of the use of logic.&lt;br /&gt;_x000a_Keep an eye on what people do and post here and try and work out what are they trying to say in code in real terms._x000a_&lt;/p&gt;_x000a_"/>
    <d v="2010-11-02T07:22:38"/>
    <n v="0"/>
    <x v="1"/>
    <x v="1"/>
    <b v="1"/>
    <x v="1"/>
    <n v="3"/>
    <n v="40484.289583333331"/>
    <n v="1.7800925925257616E-2"/>
    <n v="971"/>
    <d v="2010-11-02T00:00:00"/>
    <s v="niting"/>
    <x v="3671"/>
  </r>
  <r>
    <n v="3745"/>
    <n v="1"/>
    <x v="897"/>
    <x v="485"/>
    <s v="&lt;p&gt;Hi All&lt;/p&gt;_x000a_&lt;p&gt;I have a very simple question. Suppose i have data in one of the columns in the Excel Sheet in the following form:&lt;/p&gt;_x000a_&lt;p&gt;10&lt;br /&gt;_x000a_24&lt;br /&gt;_x000a_5&lt;br /&gt;_x000a_6&lt;br /&gt;_x000a_8&lt;br /&gt;_x000a_15&lt;br /&gt;_x000a_20&lt;/p&gt;_x000a_&lt;p&gt;I just want to know how many numbers are less than 10(e.g. in above data there are 3 entries which are less than 10). Which formula or condition should i use?&lt;/p&gt;_x000a_&lt;p&gt;Thanking you&lt;/p&gt;_x000a_&lt;p&gt;Regards_x000a_&lt;/p&gt;_x000a_"/>
    <d v="2010-11-02T10:32:25"/>
    <n v="0"/>
    <x v="0"/>
    <x v="0"/>
    <b v="0"/>
    <x v="0"/>
    <n v="3"/>
    <n v="40484.438888888886"/>
    <n v="0"/>
    <n v="971"/>
    <d v="2010-11-02T00:00:00"/>
    <n v="0"/>
    <x v="3672"/>
  </r>
  <r>
    <n v="3746"/>
    <n v="1"/>
    <x v="897"/>
    <x v="2"/>
    <s v="&lt;p&gt;Assuming your data is in A1:A7, use&lt;br /&gt;_x000a_=COUNTIF(A1:A7,&quot;&amp;lt;10&quot;)_x000a_&lt;/p&gt;_x000a_"/>
    <d v="2010-11-02T10:45:42"/>
    <n v="0"/>
    <x v="1"/>
    <x v="1"/>
    <b v="1"/>
    <x v="1"/>
    <n v="3"/>
    <n v="40484.438888888886"/>
    <n v="9.5138888937071897E-3"/>
    <n v="972"/>
    <d v="2010-11-02T00:00:00"/>
    <s v="virtualized"/>
    <x v="3673"/>
  </r>
  <r>
    <n v="3747"/>
    <n v="1"/>
    <x v="897"/>
    <x v="485"/>
    <s v="&lt;p&gt;Hi&lt;/p&gt;_x000a_&lt;p&gt;Thank You&lt;/p&gt;_x000a_&lt;p&gt;Best Regards_x000a_&lt;/p&gt;_x000a_"/>
    <d v="2010-11-02T11:42:26"/>
    <n v="0"/>
    <x v="2"/>
    <x v="0"/>
    <b v="1"/>
    <x v="0"/>
    <n v="3"/>
    <n v="40484.438888888886"/>
    <n v="0"/>
    <n v="972"/>
    <d v="2010-11-02T00:00:00"/>
    <n v="0"/>
    <x v="3674"/>
  </r>
  <r>
    <n v="3748"/>
    <n v="1"/>
    <x v="898"/>
    <x v="490"/>
    <s v="&lt;p&gt;Why does the vlookup function give the result of the value just above the one that I am looking for. For example, a series of values:&lt;br /&gt;_x000a_0.448;0.449;0.450;0.451, I'm looking for 0.451 and the answer comes up as 0.450.&lt;/p&gt;_x000a_&lt;p&gt;Thanks in advance&lt;/p&gt;_x000a_&lt;p&gt;Rodrigo_x000a_&lt;/p&gt;_x000a_"/>
    <d v="2010-11-02T14:39:19"/>
    <n v="0"/>
    <x v="0"/>
    <x v="0"/>
    <b v="0"/>
    <x v="0"/>
    <n v="3"/>
    <n v="40484.61041666667"/>
    <n v="0"/>
    <n v="972"/>
    <d v="2010-11-02T00:00:00"/>
    <n v="0"/>
    <x v="3675"/>
  </r>
  <r>
    <n v="3749"/>
    <n v="1"/>
    <x v="898"/>
    <x v="488"/>
    <s v="&lt;p&gt;ARe you sure that the value is exactly 0.451,, either value, it may have other decimal places that are not showing._x000a_&lt;/p&gt;_x000a_"/>
    <d v="2010-11-02T18:49:31"/>
    <n v="0"/>
    <x v="1"/>
    <x v="0"/>
    <b v="1"/>
    <x v="0"/>
    <n v="3"/>
    <n v="40484.61041666667"/>
    <n v="0"/>
    <n v="972"/>
    <d v="2010-11-02T00:00:00"/>
    <n v="0"/>
    <x v="3676"/>
  </r>
  <r>
    <n v="3750"/>
    <n v="1"/>
    <x v="899"/>
    <x v="558"/>
    <s v="&lt;p&gt;I'm using Data Validation in Excel 2007 with a very large list (500+ items). If I start typing one of the items on the list, Excel doesn't autofill based off of items in the list; it only autofills from items I've typed into the box in the past.&lt;/p&gt;_x000a_&lt;p&gt;Does anyone know of a way to fix this so that it will suggest from the list?_x000a_&lt;/p&gt;_x000a_"/>
    <d v="2010-11-02T22:26:21"/>
    <n v="0"/>
    <x v="0"/>
    <x v="0"/>
    <b v="0"/>
    <x v="0"/>
    <n v="3"/>
    <n v="40484.93472222222"/>
    <n v="0"/>
    <n v="972"/>
    <d v="2010-11-02T00:00:00"/>
    <n v="0"/>
    <x v="3677"/>
  </r>
  <r>
    <n v="3751"/>
    <n v="1"/>
    <x v="900"/>
    <x v="559"/>
    <s v="&lt;p&gt;in column A I have a list of numbers&lt;br /&gt;_x000a_in column B I have a formula which calculates the percent change in the numbers from one row to the next.&lt;br /&gt;_x000a_I want to then sort the resultant numbers in column B&lt;br /&gt;_x000a_Excel will not sort that list of results.&lt;/p&gt;_x000a_&lt;p&gt;     A      B&lt;/p&gt;_x000a_&lt;pre&gt;&lt;code&gt;1    32_x000a_2    16     =sum((A2-A1)/A1)*100_x000a_3    32     =sum((A3-A2)/A2)*100_x000a_4    64     =sum((A4-A3)/A3)*100_x000a_5    32     =sum((a5-a4)/a4)*100&lt;/code&gt;&lt;/pre&gt;_x000a_&lt;p&gt;Column B2 will display the number -50&lt;br /&gt;_x000a_Column B3 will display the number 100&lt;br /&gt;_x000a_Column B4 will display the number 100&lt;br /&gt;_x000a_Column b5 will display the number -50&lt;/p&gt;_x000a_&lt;p&gt;I now want to sort column B ascending&lt;/p&gt;_x000a_&lt;p&gt;It should sort and display the following results in column B:&lt;/p&gt;_x000a_&lt;p&gt;-50&lt;br /&gt;_x000a_-50&lt;br /&gt;_x000a_100&lt;br /&gt;_x000a_100&lt;/p&gt;_x000a_&lt;p&gt;Instead, when I do the sort routine for column B, nothing changes in column B.&lt;/p&gt;_x000a_&lt;p&gt;What Am I doing wrong?_x000a_&lt;/p&gt;_x000a_"/>
    <d v="2010-11-03T02:18:25"/>
    <n v="0"/>
    <x v="0"/>
    <x v="0"/>
    <b v="0"/>
    <x v="0"/>
    <n v="4"/>
    <n v="40485.095833333333"/>
    <n v="0"/>
    <n v="972"/>
    <d v="2010-11-03T00:00:00"/>
    <n v="0"/>
    <x v="3678"/>
  </r>
  <r>
    <n v="3752"/>
    <n v="1"/>
    <x v="900"/>
    <x v="559"/>
    <s v="&lt;p&gt;sorry..my first post had a typo listing the wrong order of the results.  the second one is the correct one._x000a_&lt;/p&gt;_x000a_"/>
    <d v="2010-11-03T02:22:30"/>
    <n v="0"/>
    <x v="1"/>
    <x v="0"/>
    <b v="1"/>
    <x v="0"/>
    <n v="4"/>
    <n v="40485.095833333333"/>
    <n v="0"/>
    <n v="972"/>
    <d v="2010-11-03T00:00:00"/>
    <n v="0"/>
    <x v="3679"/>
  </r>
  <r>
    <n v="3753"/>
    <n v="1"/>
    <x v="900"/>
    <x v="2"/>
    <s v="&lt;p&gt;Traehegdirb&lt;/p&gt;_x000a_&lt;p&gt;Copy and Paste as Values Column B&lt;br /&gt;_x000a_Then Sort_x000a_&lt;/p&gt;_x000a_"/>
    <d v="2010-11-03T04:14:33"/>
    <n v="0"/>
    <x v="2"/>
    <x v="1"/>
    <b v="1"/>
    <x v="1"/>
    <n v="4"/>
    <n v="40485.095833333333"/>
    <n v="8.0937500002619345E-2"/>
    <n v="973"/>
    <d v="2010-11-03T00:00:00"/>
    <s v="traehegdirb"/>
    <x v="3680"/>
  </r>
  <r>
    <n v="3754"/>
    <n v="1"/>
    <x v="901"/>
    <x v="560"/>
    <s v="&lt;p&gt;An excel sheet has list of issues as a line item in “DATA.xls”. In the column (1) has the unique ID for each issue (line) with a history workbook hypelinked to it.&lt;br /&gt;_x000a_Each history workbook is identical in all respect except the information in it. The history workbook will be updated by respective resources.&lt;/p&gt;_x000a_&lt;p&gt;I want to update the information (a range of cells) from the “n” number of history workbooks into the “DATA.xls” sheet automatically (with the help of macro). The incomplete macro is as under: &lt;/p&gt;_x000a_&lt;p&gt;Sub Macro ()&lt;br /&gt;_x000a_‘Activate DATA.xls&lt;br /&gt;_x000a_Sheets(1).Activate&lt;br /&gt;_x000a_‘Activate the range – column in which the file name of the history sheet is placed&lt;br /&gt;_x000a_‘ Here only one row has been taken, therefore only one cell has been taken as range&lt;br /&gt;_x000a_Range(&quot;A8&quot;).Select&lt;br /&gt;_x000a_Application.Workbooks.Open (&quot;C:\Issues\&quot; &amp;amp; &quot;\&quot; &amp;amp; Sheets(1).Cells(ActiveCell.Row, 1).Value &amp;amp; &quot;.xls&quot;)&lt;br /&gt;_x000a_‘The range in the history workbook which need to be copy-pasted in the DATA workbook&lt;br /&gt;_x000a_       Range(&quot;AA2:AZ2&quot;).Select&lt;br /&gt;_x000a_    Selection.Copy&lt;br /&gt;_x000a_‘History workbook is minimised&lt;br /&gt;_x000a_     ActiveWindow.WindowState = xlMinimized&lt;br /&gt;_x000a_‘Select the range where the information from the history workbook to be pasted in the DATA workbook&lt;br /&gt;_x000a_  Sheets(1).Cells(ActiveCell.Row, 27).Select&lt;br /&gt;_x000a_    Selection.PasteSpecial Paste:=xlPasteValues, Operation:=xlNone, SkipBlanks _&lt;br /&gt;_x000a_        :=False, Transpose:=False&lt;br /&gt;_x000a_End Sub&lt;/p&gt;_x000a_&lt;p&gt;What I want is:&lt;br /&gt;_x000a_The macro loops through all the rows,&lt;br /&gt;_x000a_•_x0009_opens each history workbook from the unique ID from the column 1 in the row,&lt;br /&gt;_x000a_•_x0009_copy a range from the history workbook (AA1:AZ1) and paste it against the unique ID in the specified columns (AA:AZ)&lt;br /&gt;_x000a_•_x0009_close the history workbook&lt;br /&gt;_x000a_Loop till all the rows have been updated_x000a_&lt;/p&gt;_x000a_"/>
    <d v="2010-11-03T04:44:55"/>
    <n v="0"/>
    <x v="0"/>
    <x v="0"/>
    <b v="0"/>
    <x v="0"/>
    <n v="4"/>
    <n v="40485.197222222225"/>
    <n v="0"/>
    <n v="973"/>
    <d v="2010-11-03T00:00:00"/>
    <n v="0"/>
    <x v="3681"/>
  </r>
  <r>
    <n v="3755"/>
    <n v="1"/>
    <x v="902"/>
    <x v="557"/>
    <s v="&lt;p&gt;Hie forum,&lt;/p&gt;_x000a_&lt;p&gt;What is the best way to depict multiple data series in one table and chart, like productwise, customerwise, yearwise, sales data. &lt;/p&gt;_x000a_&lt;p&gt;I would appreciate any suugestions. I use open office and it does not have all functionalities of excel._x000a_&lt;/p&gt;_x000a_"/>
    <d v="2010-11-03T05:25:46"/>
    <n v="0"/>
    <x v="0"/>
    <x v="0"/>
    <b v="0"/>
    <x v="0"/>
    <n v="4"/>
    <n v="40485.225694444445"/>
    <n v="0"/>
    <n v="973"/>
    <d v="2010-11-03T00:00:00"/>
    <n v="0"/>
    <x v="3682"/>
  </r>
  <r>
    <n v="3756"/>
    <n v="1"/>
    <x v="898"/>
    <x v="490"/>
    <s v="&lt;p&gt;Yes, its exactly like this, even the number format is &quot;general&quot;.&lt;br /&gt;_x000a_What I have is user defined occupancy rates that start at 0 all the way to 100, in increments of 0.01, the range is therefore rather large but frustrating because the lookup value is always out by a small fraction.&lt;/p&gt;_x000a_&lt;p&gt;Regards_x000a_&lt;/p&gt;_x000a_"/>
    <d v="2010-11-03T05:41:48"/>
    <n v="0"/>
    <x v="2"/>
    <x v="0"/>
    <b v="1"/>
    <x v="0"/>
    <n v="4"/>
    <n v="40484.61041666667"/>
    <n v="0"/>
    <n v="973"/>
    <d v="2010-11-03T00:00:00"/>
    <n v="0"/>
    <x v="3683"/>
  </r>
  <r>
    <n v="3757"/>
    <n v="1"/>
    <x v="898"/>
    <x v="2"/>
    <s v="&lt;p&gt;Rodrigo&lt;/p&gt;_x000a_&lt;p&gt;In your posts above you say that your looking for the value 0.451,&lt;br /&gt;_x000a_and then later you say that your list is 0 - 100 in 0.01 steps&lt;/p&gt;_x000a_&lt;p&gt;Hence the value 0.451 doesn't exist in your list and the value just smaller than it is 0.45&lt;/p&gt;_x000a_&lt;p&gt;I asume your list goes up by 0.001 not 0.01&lt;/p&gt;_x000a_&lt;p&gt;If that is true I can't reproduce your problem&lt;/p&gt;_x000a_&lt;p&gt;What version of Excel are you using ?_x000a_&lt;/p&gt;_x000a_"/>
    <d v="2010-11-03T06:32:46"/>
    <n v="0"/>
    <x v="3"/>
    <x v="1"/>
    <b v="1"/>
    <x v="1"/>
    <n v="4"/>
    <n v="40484.61041666667"/>
    <n v="0.66233796296000946"/>
    <n v="974"/>
    <d v="2010-11-03T00:00:00"/>
    <s v="Rodrigo"/>
    <x v="3684"/>
  </r>
  <r>
    <n v="3758"/>
    <n v="1"/>
    <x v="902"/>
    <x v="2"/>
    <s v="&lt;p&gt;Niting&lt;br /&gt;_x000a_Have a look through other peoples work either here at http://chandoo.org/wp/excel-dashboards/ or generally in Google&lt;/p&gt;_x000a_&lt;p&gt;What does your business do now ?&lt;br /&gt;_x000a_What do your supervisors/bosses want ?&lt;br /&gt;_x000a_Theres no point inventing a sports car if they just need a family wagon._x000a_&lt;/p&gt;_x000a_"/>
    <d v="2010-11-03T06:35:11"/>
    <n v="0"/>
    <x v="1"/>
    <x v="1"/>
    <b v="1"/>
    <x v="1"/>
    <n v="4"/>
    <n v="40485.225694444445"/>
    <n v="4.8738425924966577E-2"/>
    <n v="975"/>
    <d v="2010-11-03T00:00:00"/>
    <s v="niting"/>
    <x v="3685"/>
  </r>
  <r>
    <n v="3759"/>
    <n v="1"/>
    <x v="898"/>
    <x v="490"/>
    <s v="&lt;p&gt;Hui, yes sorry, it goes up in increments of 0.001, eg 0.4508; 0.4509; 0.4510; 0.4511; 0.4512 etc.&lt;br /&gt;_x000a_The version of excel is 2007.&lt;/p&gt;_x000a_&lt;p&gt;Rodrigo_x000a_&lt;/p&gt;_x000a_"/>
    <d v="2010-11-03T07:12:10"/>
    <n v="0"/>
    <x v="4"/>
    <x v="0"/>
    <b v="1"/>
    <x v="0"/>
    <n v="4"/>
    <n v="40484.61041666667"/>
    <n v="0"/>
    <n v="975"/>
    <d v="2010-11-03T00:00:00"/>
    <n v="0"/>
    <x v="3686"/>
  </r>
  <r>
    <n v="3760"/>
    <n v="1"/>
    <x v="898"/>
    <x v="490"/>
    <s v="&lt;p&gt;Further to this, how can it be that if I get vlookup to look up another value and then afterwards change that value back to the one that I'm looking for, the answer comes up correctly but a further try gives the incorrect answer one again. &lt;/p&gt;_x000a_&lt;p&gt;Rodrigo_x000a_&lt;/p&gt;_x000a_"/>
    <d v="2010-11-03T08:03:56"/>
    <n v="0"/>
    <x v="5"/>
    <x v="0"/>
    <b v="1"/>
    <x v="0"/>
    <n v="4"/>
    <n v="40484.61041666667"/>
    <n v="0"/>
    <n v="975"/>
    <d v="2010-11-03T00:00:00"/>
    <n v="0"/>
    <x v="3687"/>
  </r>
  <r>
    <n v="3761"/>
    <n v="1"/>
    <x v="898"/>
    <x v="490"/>
    <s v="&lt;p&gt;Sorted, instead of using excel's autofill for the data table, I converted the latter to formulas and it works.&lt;/p&gt;_x000a_&lt;p&gt;Rodrigo_x000a_&lt;/p&gt;_x000a_"/>
    <d v="2010-11-03T09:05:33"/>
    <n v="0"/>
    <x v="6"/>
    <x v="0"/>
    <b v="1"/>
    <x v="0"/>
    <n v="4"/>
    <n v="40484.61041666667"/>
    <n v="0"/>
    <n v="975"/>
    <d v="2010-11-03T00:00:00"/>
    <n v="0"/>
    <x v="3688"/>
  </r>
  <r>
    <n v="3762"/>
    <n v="4"/>
    <x v="0"/>
    <x v="561"/>
    <s v="&lt;p&gt;Hello all!&lt;/p&gt;_x000a_&lt;p&gt;My name is Oscar (Sweden) and I found this blog via google and have been a subscriber since then.&lt;br /&gt;_x000a_Excel is a powerful tool and this site is a fantastic resource!&lt;br /&gt;_x000a_I think my strength in excel is array formulas. I hope I can add some value to this forum.&lt;/p&gt;_x000a_&lt;p&gt;/Oscar_x000a_&lt;/p&gt;_x000a_"/>
    <d v="2010-11-03T11:59:38"/>
    <n v="0"/>
    <x v="70"/>
    <x v="0"/>
    <b v="1"/>
    <x v="0"/>
    <n v="4"/>
    <n v="40019.929861111108"/>
    <n v="0"/>
    <n v="975"/>
    <d v="2010-11-03T00:00:00"/>
    <n v="0"/>
    <x v="3689"/>
  </r>
  <r>
    <n v="3763"/>
    <n v="1"/>
    <x v="902"/>
    <x v="557"/>
    <s v="&lt;p&gt;Hui,&lt;/p&gt;_x000a_&lt;p&gt;Thanks for the link. &lt;/p&gt;_x000a_&lt;p&gt;Dashboards are indeed great tool, but the extent of information and look of it is intimidating.&lt;br /&gt;_x000a_Still, thanks_x000a_&lt;/p&gt;_x000a_"/>
    <d v="2010-11-03T12:23:57"/>
    <n v="0"/>
    <x v="2"/>
    <x v="0"/>
    <b v="1"/>
    <x v="0"/>
    <n v="4"/>
    <n v="40485.225694444445"/>
    <n v="0"/>
    <n v="975"/>
    <d v="2010-11-03T00:00:00"/>
    <n v="0"/>
    <x v="3690"/>
  </r>
  <r>
    <n v="3764"/>
    <n v="1"/>
    <x v="902"/>
    <x v="2"/>
    <s v="&lt;p&gt;Niting&lt;br /&gt;_x000a_Don't be put off by dashboards&lt;br /&gt;_x000a_Start small&lt;br /&gt;_x000a_Add one chart adjacent to a second&lt;br /&gt;_x000a_Add components one at a time and only when you are comfortable with each step&lt;br /&gt;_x000a_Add formatting, text and other niceties to spice up (add value) to your growing dashboard. &lt;/p&gt;_x000a_&lt;p&gt;Don't even be tempted with making them interactive or dynamic, that will all come with time&lt;/p&gt;_x000a_&lt;p&gt;Start to realise that the most important thing with all dashboards is having your data organised.&lt;/p&gt;_x000a_&lt;p&gt;Chandoo has a great tutorial on how to make a dashboard and it has some very good techniques to learn.&lt;br /&gt;_x000a_Work through it step by step and don't be afraid to ask questions here or in the post comments.&lt;br /&gt;_x000a_http://chandoo.org/wp/excel-dashboards/#how-to-make-dashboard_x000a_&lt;/p&gt;_x000a_"/>
    <d v="2010-11-03T13:58:35"/>
    <n v="0"/>
    <x v="3"/>
    <x v="1"/>
    <b v="1"/>
    <x v="1"/>
    <n v="4"/>
    <n v="40485.225694444445"/>
    <n v="0.35665509258979"/>
    <n v="976"/>
    <d v="2010-11-03T00:00:00"/>
    <s v="niting"/>
    <x v="3691"/>
  </r>
  <r>
    <n v="3765"/>
    <n v="1"/>
    <x v="900"/>
    <x v="559"/>
    <s v="&lt;p&gt;Thanks to Hui !!!&lt;/p&gt;_x000a_&lt;p&gt;This worked perfectly..should have thought of it myself, but needed just a little expert advice._x000a_&lt;/p&gt;_x000a_"/>
    <d v="2010-11-03T17:59:04"/>
    <n v="0"/>
    <x v="3"/>
    <x v="0"/>
    <b v="1"/>
    <x v="0"/>
    <n v="4"/>
    <n v="40485.095833333333"/>
    <n v="0"/>
    <n v="976"/>
    <d v="2010-11-03T00:00:00"/>
    <n v="0"/>
    <x v="3692"/>
  </r>
  <r>
    <n v="3766"/>
    <n v="1"/>
    <x v="859"/>
    <x v="562"/>
    <s v="&lt;p&gt;I looked at your template and the &quot;total&quot; sheet does not have the companies consolidated in the sequence he gave with West being first as he asked. They are actually sorted strictly by the worksheet order for the companies..._x000a_&lt;/p&gt;_x000a_"/>
    <d v="2010-11-03T21:24:26"/>
    <n v="0"/>
    <x v="2"/>
    <x v="0"/>
    <b v="1"/>
    <x v="0"/>
    <n v="4"/>
    <n v="40473.697222222225"/>
    <n v="0"/>
    <n v="976"/>
    <d v="2010-11-03T00:00:00"/>
    <n v="0"/>
    <x v="3693"/>
  </r>
  <r>
    <n v="3767"/>
    <n v="1"/>
    <x v="888"/>
    <x v="514"/>
    <s v="&lt;p&gt;Hui,&lt;/p&gt;_x000a_&lt;p&gt;I will have to check this out from home as rapidshare is blocked in the office. Makes me want to leave the offfice even earlier!  Thanks a lot for your help.  Will try this out tonight.&lt;/p&gt;_x000a_&lt;p&gt;Cheers_x000a_&lt;/p&gt;_x000a_"/>
    <d v="2010-11-03T21:52:36"/>
    <n v="0"/>
    <x v="2"/>
    <x v="0"/>
    <b v="1"/>
    <x v="0"/>
    <n v="4"/>
    <n v="40480.944444444445"/>
    <n v="0"/>
    <n v="976"/>
    <d v="2010-11-03T00:00:00"/>
    <n v="0"/>
    <x v="3694"/>
  </r>
  <r>
    <n v="3768"/>
    <n v="1"/>
    <x v="890"/>
    <x v="537"/>
    <s v="&lt;p&gt;@ Chandoo Forum | Hui&lt;/p&gt;_x000a_&lt;p&gt;After reading my initial post above again, I realized it was a bit tacky now that I had some time to cool off, and I would like to offer a general apology.  I was very frustrated and upset at the time, and everything I could think of was not working.  I would also like to again thank everyone in this forum for assisting me with all the various questions I throw out there.  Your responses are appreciated.&lt;/p&gt;_x000a_&lt;p&gt;@ xld&lt;/p&gt;_x000a_&lt;p&gt;First and foremost please speak on facts before insulting me.  I know exactly what I want (so please do not confuse that with you not knowing what I want).  Secondly, this post is not to take shots back at you, but simply to inform you I am &quot;spraying questions all over the place&quot; because I have no where else to go for answers (I thought that was what excel forums were for).  If there was a one stop excel shop down the street I could just walk in to, then perhaps I wouldn't vandalize the internet with all of my random questions.&lt;/p&gt;_x000a_&lt;p&gt;As for my expectations, you would actually consider me a dream to work with (and not a nightmare), because I know EXACTLY what I want and my expectations are fair and reasonable (I just don't know how to get there alone without help).  Although what I learn I would like to make use of at work, I am learning excel for non-business related personal interest.&lt;/p&gt;_x000a_&lt;p&gt;Everything I am looking to accomplish with excel can be done.  Everything in excel I am looking for I have clearly mapped out, and now all I have to do is get there...&lt;/p&gt;_x000a_&lt;p&gt;...one spray at a time._x000a_&lt;/p&gt;_x000a_"/>
    <d v="2010-11-03T22:57:47"/>
    <n v="0"/>
    <x v="3"/>
    <x v="0"/>
    <b v="1"/>
    <x v="0"/>
    <n v="4"/>
    <n v="40481.704861111109"/>
    <n v="0"/>
    <n v="976"/>
    <d v="2010-11-03T00:00:00"/>
    <n v="0"/>
    <x v="3695"/>
  </r>
  <r>
    <n v="3769"/>
    <n v="1"/>
    <x v="859"/>
    <x v="2"/>
    <s v="&lt;p&gt;@JB&lt;br /&gt;_x000a_Thanx for that pick up&lt;/p&gt;_x000a_&lt;p&gt;I have adjusted the post above and the uploaded a revised link to a new file&lt;/p&gt;_x000a_&lt;p&gt;Never heard from Amollogs and so don't know if it was any use or not. I hope it is of some use to you_x000a_&lt;/p&gt;_x000a_"/>
    <d v="2010-11-03T23:46:37"/>
    <n v="0"/>
    <x v="3"/>
    <x v="1"/>
    <b v="1"/>
    <x v="1"/>
    <n v="4"/>
    <n v="40473.697222222225"/>
    <n v="12.293483796296641"/>
    <n v="977"/>
    <d v="2010-11-03T00:00:00"/>
    <s v="amollogs7"/>
    <x v="3696"/>
  </r>
  <r>
    <n v="3770"/>
    <n v="4"/>
    <x v="884"/>
    <x v="2"/>
    <s v="&lt;p&gt;I've been a reader and contributor to the ExcelHero blog, http://www.excelhero.com/blog/ , since Daniel started it earlier this year.  &lt;/p&gt;_x000a_&lt;p&gt;Daniel develops extremely interactive excel spreadsheets and does it with a combination of advanced named ranges and extremely neat and tidy and efficient code. Although I already have a strong background in Excel, I have learnt heaps by simply deconstructing and analysing Daniels content. &lt;/p&gt;_x000a_&lt;p&gt;Have a look through Daniels Blog and download some of his examples and then if interested enrol in his new Excel Academy: http://academy.excelhero.com/index.php?page_id=135_x000a_&lt;/p&gt;_x000a_"/>
    <d v="2010-11-04T00:09:29"/>
    <n v="0"/>
    <x v="1"/>
    <x v="1"/>
    <b v="1"/>
    <x v="1"/>
    <n v="5"/>
    <n v="40480.042361111111"/>
    <n v="5.9642245370341698"/>
    <n v="978"/>
    <d v="2010-11-04T00:00:00"/>
    <s v="keymaster"/>
    <x v="3697"/>
  </r>
  <r>
    <n v="3771"/>
    <n v="1"/>
    <x v="901"/>
    <x v="348"/>
    <s v="&lt;p&gt;Hi Gulshan,&lt;/p&gt;_x000a_&lt;p&gt;Use a Do While loop to work through all the rows in Data.xls.&lt;/p&gt;_x000a_&lt;p&gt;I guess that you have the name of the history workbook on the same row, get the workbook and then open, copy paste and close as required.&lt;/p&gt;_x000a_&lt;p&gt;kanti_x000a_&lt;/p&gt;_x000a_"/>
    <d v="2010-11-04T00:58:48"/>
    <n v="0"/>
    <x v="1"/>
    <x v="0"/>
    <b v="1"/>
    <x v="0"/>
    <n v="5"/>
    <n v="40485.197222222225"/>
    <n v="0"/>
    <n v="978"/>
    <d v="2010-11-04T00:00:00"/>
    <n v="0"/>
    <x v="3698"/>
  </r>
  <r>
    <n v="3772"/>
    <n v="1"/>
    <x v="890"/>
    <x v="0"/>
    <s v="&lt;p&gt;@xld &amp;amp; @indi: I would appreciate if you do not take the argument any further. Arguing is not awesome, problem solve is.&lt;/p&gt;_x000a_&lt;p&gt;@Indi... I do some excel consulting work. But I sell only limited hours (&amp;lt;20) per month and I am quite packed until mid of December. But I may be able to help you out if the work requires less than 2-3 hours. Can you drop me a note with what you want and I can get back to you? Just send email to chandoo.d @ gmail.com. You can find more details about my consulting at - http://chandoo.org/wp/excel-consulting/_x000a_&lt;/p&gt;_x000a_"/>
    <d v="2010-11-04T01:27:01"/>
    <n v="0"/>
    <x v="4"/>
    <x v="0"/>
    <b v="1"/>
    <x v="0"/>
    <n v="5"/>
    <n v="40481.704861111109"/>
    <n v="0"/>
    <n v="978"/>
    <d v="2010-11-04T00:00:00"/>
    <n v="0"/>
    <x v="3699"/>
  </r>
  <r>
    <n v="3773"/>
    <n v="4"/>
    <x v="0"/>
    <x v="563"/>
    <s v="&lt;p&gt;Hello, im kyrel from Malaysia, every excel work i've done is refering to this site. its very useful. always been here to look for sumthing for learning. hope can learn more in excel._x000a_&lt;/p&gt;_x000a_"/>
    <d v="2010-11-04T01:51:42"/>
    <n v="0"/>
    <x v="71"/>
    <x v="0"/>
    <b v="1"/>
    <x v="0"/>
    <n v="5"/>
    <n v="40019.929861111108"/>
    <n v="0"/>
    <n v="978"/>
    <d v="2010-11-04T00:00:00"/>
    <n v="0"/>
    <x v="3700"/>
  </r>
  <r>
    <n v="3774"/>
    <n v="1"/>
    <x v="890"/>
    <x v="537"/>
    <s v="&lt;p&gt;Sure, getting it together for you now.  You will have it by the morning the latest, and thank you._x000a_&lt;/p&gt;_x000a_"/>
    <d v="2010-11-04T02:30:31"/>
    <n v="0"/>
    <x v="5"/>
    <x v="0"/>
    <b v="1"/>
    <x v="0"/>
    <n v="5"/>
    <n v="40481.704861111109"/>
    <n v="0"/>
    <n v="978"/>
    <d v="2010-11-04T00:00:00"/>
    <n v="0"/>
    <x v="3701"/>
  </r>
  <r>
    <n v="3775"/>
    <n v="1"/>
    <x v="901"/>
    <x v="560"/>
    <s v="&lt;p&gt;Sub UpdateDATA2()&lt;br /&gt;_x000a_Do&lt;br /&gt;_x000a_Sheets(1).Activate&lt;br /&gt;_x000a_Range(&quot;A65536&quot;).End(xlUp).Select&lt;br /&gt;_x000a_If Cells(ActiveCell.Row + 1, 1) &amp;gt; 0 Then&lt;br /&gt;_x000a_Application.Workbooks.Open (&quot;C:\Issue folder&quot; &amp;amp; &quot;\&quot; &amp;amp; Sheets(1).Cells(ActiveCell.Row + 1, 1).Value &amp;amp; &quot;.xls&quot;)&lt;br /&gt;_x000a_Range(&quot;AA2:AZ2&quot;).Select&lt;br /&gt;_x000a_    Selection.Copy&lt;br /&gt;_x000a_ActiveWorkbook.Close SaveChanges:=True&lt;br /&gt;_x000a_Application.Workbooks.Open (&quot;C:\Issue\DATA.xls&quot;)&lt;br /&gt;_x000a_  Sheets(1).Cells(ActiveCell.Row + 1, 27).Select&lt;br /&gt;_x000a_    Selection.PasteSpecial Paste:=xlPasteValues, Operation:=xlNone, SkipBlanks _&lt;br /&gt;_x000a_        :=False, Transpose:=False&lt;br /&gt;_x000a_End If&lt;br /&gt;_x000a_Loop While Cells(ActiveCell.Row, 1) = &quot;Stop&quot;&lt;br /&gt;_x000a_End Sub&lt;br /&gt;_x000a_'nothing happends_x000a_&lt;/p&gt;_x000a_"/>
    <d v="2010-11-04T03:01:31"/>
    <n v="0"/>
    <x v="2"/>
    <x v="0"/>
    <b v="1"/>
    <x v="0"/>
    <n v="5"/>
    <n v="40485.197222222225"/>
    <n v="0"/>
    <n v="978"/>
    <d v="2010-11-04T00:00:00"/>
    <n v="0"/>
    <x v="3702"/>
  </r>
  <r>
    <n v="3776"/>
    <n v="1"/>
    <x v="901"/>
    <x v="560"/>
    <s v="&lt;p&gt;Dear Kanti,&lt;br /&gt;_x000a_you are right the column A gives the name of the history work book corresponding to the row.&lt;br /&gt;_x000a_Please have a look at the macro above, where i have tried to use the Do-loop while but no result can be seen. The difference in this macro and the macro at the initial is that in the initial macro i minimise the history workbook but in the subsequent macro i close the history workbook (may be because i have closed the workbook before pasting in DATA workbook)&lt;br /&gt;_x000a_Can you please see what could have gone wrong.&lt;br /&gt;_x000a_Regards&lt;br /&gt;_x000a_Gulshan_x000a_&lt;/p&gt;_x000a_"/>
    <d v="2010-11-04T03:34:05"/>
    <n v="0"/>
    <x v="3"/>
    <x v="0"/>
    <b v="1"/>
    <x v="0"/>
    <n v="5"/>
    <n v="40485.197222222225"/>
    <n v="0"/>
    <n v="978"/>
    <d v="2010-11-04T00:00:00"/>
    <n v="0"/>
    <x v="3703"/>
  </r>
  <r>
    <n v="3777"/>
    <n v="1"/>
    <x v="903"/>
    <x v="563"/>
    <s v="&lt;p&gt;1-Feb_x0009_PUBLIC HOLIDAY&lt;br /&gt;_x000a_10-Feb_x0009_SATURDAY&lt;br /&gt;_x000a_15-Feb_x0009_SUNDAY&lt;br /&gt;_x000a_20-Feb_x0009_SATURDAY&lt;br /&gt;_x000a_21-Feb_x0009_SATURDAY&lt;br /&gt;_x000a_22-Feb_x0009_SUNDAY&lt;br /&gt;_x000a_23-Feb_x0009_SATURDAY&lt;br /&gt;_x000a_24-Feb_x0009_SUNDAY&lt;br /&gt;_x000a_25-Feb_x0009_7:30 - 4:30 PM&lt;br /&gt;_x000a_26-Feb_x0009_SUNDAY&lt;br /&gt;_x000a_27-Feb_x0009_SATURDAY_x0009__x0009__x0009_&lt;/p&gt;_x000a_&lt;p&gt;From these data, i use this formula '=INDEX(A1:A11,MATCH(&quot;SATURDAY&quot;,B1:B11,0))&lt;/p&gt;_x000a_&lt;p&gt;and the result shown as below,only returns the first data match.i want the date place side by side after the value match.thanks for any help.&lt;/p&gt;_x000a_&lt;p&gt;Saturday:_x0009_10/02,&lt;br /&gt;_x000a_Sunday:_x0009_        15/02,&lt;br /&gt;_x000a_Public Holiday:_x0009_01/02,_x000a_&lt;/p&gt;_x000a_"/>
    <d v="2010-11-04T07:00:59"/>
    <n v="0"/>
    <x v="0"/>
    <x v="0"/>
    <b v="0"/>
    <x v="0"/>
    <n v="5"/>
    <n v="40486.291666666664"/>
    <n v="0"/>
    <n v="978"/>
    <d v="2010-11-04T00:00:00"/>
    <n v="0"/>
    <x v="3704"/>
  </r>
  <r>
    <n v="3778"/>
    <n v="1"/>
    <x v="903"/>
    <x v="2"/>
    <s v="&lt;p&gt;Khyriel&lt;br /&gt;_x000a_If you have&lt;br /&gt;_x000a_G12: Saturday&lt;br /&gt;_x000a_G13: Sunday&lt;br /&gt;_x000a_G14: PUBLIC HOLIDAY&lt;/p&gt;_x000a_&lt;p&gt;then in&lt;br /&gt;_x000a_H12: =INDEX($A$1:$A$11,MATCH(G12,$B$1:$B$11,0))&lt;br /&gt;_x000a_Copy H12 Down_x000a_&lt;/p&gt;_x000a_"/>
    <d v="2010-11-04T09:40:27"/>
    <n v="0"/>
    <x v="1"/>
    <x v="1"/>
    <b v="1"/>
    <x v="1"/>
    <n v="5"/>
    <n v="40486.291666666664"/>
    <n v="0.11142361111706123"/>
    <n v="979"/>
    <d v="2010-11-04T00:00:00"/>
    <s v="khyriel"/>
    <x v="3705"/>
  </r>
  <r>
    <n v="3779"/>
    <n v="1"/>
    <x v="903"/>
    <x v="488"/>
    <s v="&lt;p&gt;Try using this array formula&lt;/p&gt;_x000a_&lt;p&gt;=IF(ISERROR(SMALL(IF($B$1:$B$20=&quot;SATURDAY&quot;,ROW($B$1:$B$20)),COLUMN(A$1))),&quot;&quot;,&lt;br /&gt;_x000a_INDEX($A$1:$A$20,SMALL(IF($B$1:$B$20=&quot;SATURDAY&quot;,ROW($B$1:$B$20)),COLUMN(A$1))))&lt;/p&gt;_x000a_&lt;p&gt;copy across as many as might be needed.&lt;/p&gt;_x000a_&lt;p&gt;This is an array formula.&lt;br /&gt;_x000a_This means that you use Ctrl-Shift-Enter to commit the formula, not just Enter (array Enter it). Excel will put curly brackets around the formula in the formula bar, you don#t do this.&lt;br /&gt;_x000a_If you need to change the formula at any time, you must array Enter it again._x000a_&lt;/p&gt;_x000a_"/>
    <d v="2010-11-04T15:43:56"/>
    <n v="0"/>
    <x v="2"/>
    <x v="0"/>
    <b v="1"/>
    <x v="0"/>
    <n v="5"/>
    <n v="40486.291666666664"/>
    <n v="0"/>
    <n v="979"/>
    <d v="2010-11-04T00:00:00"/>
    <n v="0"/>
    <x v="3706"/>
  </r>
  <r>
    <n v="3780"/>
    <n v="1"/>
    <x v="899"/>
    <x v="488"/>
    <s v="&lt;p&gt;Not with Data Validation. It can be done with a combobox, but that is a less friendly control in other words, so my advice is regrettably to live with it._x000a_&lt;/p&gt;_x000a_"/>
    <d v="2010-11-04T15:47:11"/>
    <n v="0"/>
    <x v="1"/>
    <x v="0"/>
    <b v="1"/>
    <x v="0"/>
    <n v="5"/>
    <n v="40484.93472222222"/>
    <n v="0"/>
    <n v="979"/>
    <d v="2010-11-04T00:00:00"/>
    <n v="0"/>
    <x v="3707"/>
  </r>
  <r>
    <n v="3781"/>
    <n v="1"/>
    <x v="904"/>
    <x v="564"/>
    <s v="&lt;p&gt;I have 3 columns in  excel in the following format. &lt;/p&gt;_x000a_&lt;p&gt;A       B       C        D&lt;br /&gt;_x000a_123     1       ABC&lt;br /&gt;_x000a_456     0       XYZ&lt;br /&gt;_x000a_789     2       ASD&lt;br /&gt;_x000a_123     0       SDS&lt;br /&gt;_x000a_456     2       DDF&lt;br /&gt;_x000a_789     1       SSS&lt;/p&gt;_x000a_&lt;p&gt;I would like to write a formula to get the data in column D based on values in column B. If Col B = 2 then D should have the cell value from C else it should get a value from cell in column A . I tried vlookup and if but somehow getting stuck. If anyone can help me out on this would really appreciate your help on this._x000a_&lt;/p&gt;_x000a_"/>
    <d v="2010-11-04T16:37:51"/>
    <n v="0"/>
    <x v="0"/>
    <x v="0"/>
    <b v="0"/>
    <x v="0"/>
    <n v="5"/>
    <n v="40486.692361111112"/>
    <n v="0"/>
    <n v="979"/>
    <d v="2010-11-04T00:00:00"/>
    <n v="0"/>
    <x v="3708"/>
  </r>
  <r>
    <n v="3782"/>
    <n v="1"/>
    <x v="905"/>
    <x v="565"/>
    <s v="&lt;p&gt;Hey there,&lt;br /&gt;_x000a_We started a basketball themed game at our work that I need to create a spreadsheet for.  It is very simple.  Column &quot;A&quot; has each player from A4 to A20.  Columns &quot;B&quot;, &quot;C&quot;, &quot;D&quot;, &quot;E&quot;, and &quot;F&quot; hold the score for each day for each member.  And Column &quot;G&quot; has the total for the week.  Just like basketball, there are four quarters, so each week is one quarter.&lt;/p&gt;_x000a_&lt;p&gt;At the bottom of the spreadsheet I have cells for round 1, round 2, round 3, round 4, and winner.  I would like to have the name of the player with the highest score for round 1, automatically enter into the &quot;round 1&quot; cell.  For round 2 it will be the player with the highest combined score from round 1 and 2.  And so on... until the winner.&lt;/p&gt;_x000a_&lt;p&gt;Is there a way to do this?_x000a_&lt;/p&gt;_x000a_"/>
    <d v="2010-11-04T18:59:16"/>
    <n v="0"/>
    <x v="0"/>
    <x v="0"/>
    <b v="0"/>
    <x v="0"/>
    <n v="5"/>
    <n v="40486.790972222225"/>
    <n v="0"/>
    <n v="979"/>
    <d v="2010-11-04T00:00:00"/>
    <n v="0"/>
    <x v="3709"/>
  </r>
  <r>
    <n v="3783"/>
    <n v="4"/>
    <x v="0"/>
    <x v="564"/>
    <s v="&lt;p&gt;Hi All , My name is Harshal . I am a SAP Consultant. I like working with Excel .. love to play with numbers and hope to learn lot more there in the forums and on the site._x000a_&lt;/p&gt;_x000a_"/>
    <d v="2010-11-04T19:24:05"/>
    <n v="0"/>
    <x v="72"/>
    <x v="0"/>
    <b v="1"/>
    <x v="0"/>
    <n v="5"/>
    <n v="40019.929861111108"/>
    <n v="0"/>
    <n v="979"/>
    <d v="2010-11-04T00:00:00"/>
    <n v="0"/>
    <x v="3710"/>
  </r>
  <r>
    <n v="3784"/>
    <n v="4"/>
    <x v="0"/>
    <x v="566"/>
    <s v="&lt;p&gt;Hi all, My name is John, I'm an Operations Manager &amp;amp; Engineer and still needs lots of help with excel. Don't know if I can add anything to this forum other than lots of questions._x000a_&lt;/p&gt;_x000a_"/>
    <d v="2010-11-04T19:40:34"/>
    <n v="0"/>
    <x v="73"/>
    <x v="0"/>
    <b v="1"/>
    <x v="0"/>
    <n v="5"/>
    <n v="40019.929861111108"/>
    <n v="0"/>
    <n v="979"/>
    <d v="2010-11-04T00:00:00"/>
    <n v="0"/>
    <x v="3711"/>
  </r>
  <r>
    <n v="3785"/>
    <n v="1"/>
    <x v="906"/>
    <x v="566"/>
    <s v="&lt;p&gt;Hello all. I want to embed a list that comes up from a drop down list. example:&lt;br /&gt;_x000a_I have a type of bath fixture: tub...shower...rail...door (I know how to get these to be in a drop down) so when I select one of these items I want a NEW drop down to appear when I select one of the original drop down selections with lets say &quot;color&quot; selections. Then after choosing a color I get a drop down that has different sizes. So a drop down that gives a drop down that gives a drop down etc.???? Thanks for any help as I need these right away. Have a great day!_x000a_&lt;/p&gt;_x000a_"/>
    <d v="2010-11-04T19:49:42"/>
    <n v="0"/>
    <x v="0"/>
    <x v="0"/>
    <b v="0"/>
    <x v="0"/>
    <n v="5"/>
    <n v="40486.825694444444"/>
    <n v="0"/>
    <n v="979"/>
    <d v="2010-11-04T00:00:00"/>
    <n v="0"/>
    <x v="3712"/>
  </r>
  <r>
    <n v="3786"/>
    <n v="1"/>
    <x v="907"/>
    <x v="567"/>
    <s v="&lt;p&gt;Hi,&lt;/p&gt;_x000a_&lt;p&gt;I'm still pretty new to Excel, but I have a massive listing of people's names and titles. I need a way to search for keywords within their job titles in order to fill in a corresponding job role in the next column. Is this possible? &lt;/p&gt;_x000a_&lt;p&gt;I tried using a =IF(ISERROR(SEARCH(&quot;*dentist*&quot;,C5,1)), &quot;&quot;, &quot;Dentist&quot;), but I have a large list of job names and roles - it also cuts me off at 7 entries. &lt;/p&gt;_x000a_&lt;p&gt;I then looked into arranging a vlookup with the hopes I could associate the vlookup formula to a corresponding table or sheet listing all the possible variations of that name corresponding to a role. Does this make sense?&lt;/p&gt;_x000a_&lt;p&gt;For example:&lt;/p&gt;_x000a_&lt;p&gt;Name     Job Title          Job Role      Department&lt;br /&gt;_x000a_--------------------------------------------------------&lt;br /&gt;_x000a_Betty     Super Dentist         ?              ?&lt;br /&gt;_x000a_Joe       Prof. Clown&lt;br /&gt;_x000a_Tim       Baby Doctor&lt;br /&gt;_x000a_Bobby     Adult Baker&lt;/p&gt;_x000a_&lt;p&gt;Corresponding table:&lt;/p&gt;_x000a_&lt;p&gt;Word       Role            Department&lt;br /&gt;_x000a_--------------------------------------&lt;br /&gt;_x000a_Dentist    Dentist         Medical&lt;br /&gt;_x000a_Clown      Clown           Entertainment&lt;br /&gt;_x000a_Doctor     Doctor          Medical&lt;br /&gt;_x000a_Baker      Baker           Food&lt;/p&gt;_x000a_&lt;p&gt;I would like to somehow search for a series of keywords in one column and then auto-fill the next column over with the correct role name and from that role the correct department.&lt;/p&gt;_x000a_&lt;p&gt;Please let me know if I need to clarify. I have a ridiculous collection of titles to search through.&lt;/p&gt;_x000a_&lt;p&gt;Thank you so much for your help!_x000a_&lt;/p&gt;_x000a_"/>
    <d v="2010-11-04T22:27:47"/>
    <n v="0"/>
    <x v="0"/>
    <x v="0"/>
    <b v="0"/>
    <x v="0"/>
    <n v="5"/>
    <n v="40486.935416666667"/>
    <n v="0"/>
    <n v="979"/>
    <d v="2010-11-04T00:00:00"/>
    <n v="0"/>
    <x v="3713"/>
  </r>
  <r>
    <n v="3787"/>
    <n v="1"/>
    <x v="904"/>
    <x v="2"/>
    <s v="&lt;p&gt;In D2: =if(B2=2,C2,A2)&lt;br /&gt;_x000a_Copy down_x000a_&lt;/p&gt;_x000a_"/>
    <d v="2010-11-04T22:28:22"/>
    <n v="0"/>
    <x v="1"/>
    <x v="1"/>
    <b v="1"/>
    <x v="1"/>
    <n v="5"/>
    <n v="40486.692361111112"/>
    <n v="0.24400462962512393"/>
    <n v="980"/>
    <d v="2010-11-04T00:00:00"/>
    <s v="harshal.gajare"/>
    <x v="3714"/>
  </r>
  <r>
    <n v="3788"/>
    <n v="1"/>
    <x v="904"/>
    <x v="564"/>
    <s v="&lt;p&gt;I did the exact same thing and couldn't get it to work. But eventually realized my fault and corrected it. Thanks though for replying._x000a_&lt;/p&gt;_x000a_"/>
    <d v="2010-11-04T23:03:54"/>
    <n v="0"/>
    <x v="2"/>
    <x v="0"/>
    <b v="1"/>
    <x v="0"/>
    <n v="5"/>
    <n v="40486.692361111112"/>
    <n v="0"/>
    <n v="980"/>
    <d v="2010-11-04T00:00:00"/>
    <n v="0"/>
    <x v="3715"/>
  </r>
  <r>
    <n v="3789"/>
    <n v="1"/>
    <x v="906"/>
    <x v="2"/>
    <s v="&lt;p&gt;Designjh&lt;/p&gt;_x000a_&lt;p&gt;Have a read of these few posts on http://www.contextures.com&lt;/p&gt;_x000a_&lt;p&gt;http://www.contextures.com/xlDataVal02.html&lt;br /&gt;_x000a_http://www.contextures.com/xlDataVal13.html&lt;br /&gt;_x000a_http://www.contextures.com/xlDataVal15.html&lt;/p&gt;_x000a_&lt;p&gt;I Think they are what your after_x000a_&lt;/p&gt;_x000a_"/>
    <d v="2010-11-04T23:39:17"/>
    <n v="0"/>
    <x v="1"/>
    <x v="1"/>
    <b v="1"/>
    <x v="1"/>
    <n v="5"/>
    <n v="40486.825694444444"/>
    <n v="0.15991898148058681"/>
    <n v="981"/>
    <d v="2010-11-04T00:00:00"/>
    <s v="designjh"/>
    <x v="3716"/>
  </r>
  <r>
    <n v="3790"/>
    <n v="1"/>
    <x v="907"/>
    <x v="2"/>
    <s v="&lt;p&gt;Laura&lt;br /&gt;_x000a_Have a look at using Index,Match combination&lt;br /&gt;_x000a_You will end up with sommething like =INDEX(Corresponding_Table_Range,MATCH(Job_Role,JobLst,0),Column_in_Table)&lt;/p&gt;_x000a_&lt;p&gt;where&lt;br /&gt;_x000a_JobLst is the column of Jobs in the Corresponding Table&lt;br /&gt;_x000a_Column_in_Table is the column number from the Corresponding Table which has the data you want to return_x000a_&lt;/p&gt;_x000a_"/>
    <d v="2010-11-04T23:52:48"/>
    <n v="0"/>
    <x v="1"/>
    <x v="1"/>
    <b v="1"/>
    <x v="1"/>
    <n v="5"/>
    <n v="40486.935416666667"/>
    <n v="5.9583333335467614E-2"/>
    <n v="982"/>
    <d v="2010-11-04T00:00:00"/>
    <s v="Laura"/>
    <x v="3717"/>
  </r>
  <r>
    <n v="3791"/>
    <n v="1"/>
    <x v="905"/>
    <x v="2"/>
    <s v="&lt;p&gt;Can you post this file somewhere?_x000a_&lt;/p&gt;_x000a_"/>
    <d v="2010-11-04T23:55:31"/>
    <n v="0"/>
    <x v="1"/>
    <x v="1"/>
    <b v="1"/>
    <x v="1"/>
    <n v="5"/>
    <n v="40486.790972222225"/>
    <n v="0.20591435184906004"/>
    <n v="983"/>
    <d v="2010-11-04T00:00:00"/>
    <s v="god1mylove"/>
    <x v="3718"/>
  </r>
  <r>
    <n v="3792"/>
    <n v="1"/>
    <x v="907"/>
    <x v="348"/>
    <s v="&lt;p&gt;Hi Laura,&lt;/p&gt;_x000a_&lt;p&gt;In your first list record 1 = Name - Betty, Job Title - Super, Job Dentist and these are all in different columns?&lt;/p&gt;_x000a_&lt;p&gt;The seocnd Lits record one - Word Dentist, Role Dentist, Department Medical&lt;/p&gt;_x000a_&lt;p&gt;If this is the case you can use two VLOOKUP formulas, one to return the Role and one for the Department&lt;/p&gt;_x000a_&lt;p&gt;Assume that the first list is in range A1:D5&lt;br /&gt;_x000a_and the second list is in A21:D25&lt;/p&gt;_x000a_&lt;p&gt;the forula in E2 is =+VLOOKUP(D2,$B$22:$D$25,2,0)&lt;br /&gt;_x000a_and in F2 is =+VLOOKUP(D2,$B$22:$D$25,3,0)&lt;/p&gt;_x000a_&lt;p&gt;Please let us knwo if this does not work_x000a_&lt;/p&gt;_x000a_"/>
    <d v="2010-11-05T00:02:00"/>
    <n v="0"/>
    <x v="2"/>
    <x v="0"/>
    <b v="1"/>
    <x v="0"/>
    <n v="6"/>
    <n v="40486.935416666667"/>
    <n v="0"/>
    <n v="983"/>
    <d v="2010-11-05T00:00:00"/>
    <n v="0"/>
    <x v="3719"/>
  </r>
  <r>
    <n v="3793"/>
    <n v="1"/>
    <x v="903"/>
    <x v="563"/>
    <s v="&lt;p&gt;i've tried it both formula from Hui and xld, thanks alot.&lt;br /&gt;_x000a_the result only appears 1 result.&lt;br /&gt;_x000a_Saturday       10/2&lt;br /&gt;_x000a_Sunday         15/2&lt;br /&gt;_x000a_Public Holiday 01/2&lt;/p&gt;_x000a_&lt;p&gt;can it show all dates in the same cell like example:&lt;/p&gt;_x000a_&lt;p&gt;Saturday       10/2,20/2,21/2,23/2,27/2&lt;br /&gt;_x000a_Sunday         15/2,22/2,24/2,26/2&lt;br /&gt;_x000a_Public Holiday 01/2&lt;/p&gt;_x000a_&lt;p&gt;thanks for all help_x000a_&lt;/p&gt;_x000a_"/>
    <d v="2010-11-05T00:42:19"/>
    <n v="0"/>
    <x v="3"/>
    <x v="0"/>
    <b v="1"/>
    <x v="0"/>
    <n v="6"/>
    <n v="40486.291666666664"/>
    <n v="0"/>
    <n v="983"/>
    <d v="2010-11-05T00:00:00"/>
    <n v="0"/>
    <x v="3720"/>
  </r>
  <r>
    <n v="3795"/>
    <n v="1"/>
    <x v="905"/>
    <x v="0"/>
    <s v="&lt;p&gt;Well, I dont know much about basetball other than the fact that there is a basket and there is a ball, probably somewhere far off from the basket.&lt;/p&gt;_x000a_&lt;p&gt;But assuming you just decide the winner based on who in the A4:A20 range got highest points, use the following formula to find the name of winner for a round.&lt;/p&gt;_x000a_&lt;p&gt;Assumes a round's scores in range B4:B20,&lt;/p&gt;_x000a_&lt;p&gt;=INDEX(A4:A20, match(max(B4:B20), B4:B20,0))_x000a_&lt;/p&gt;_x000a_"/>
    <d v="2010-11-05T08:06:05"/>
    <n v="0"/>
    <x v="2"/>
    <x v="0"/>
    <b v="1"/>
    <x v="0"/>
    <n v="6"/>
    <n v="40486.790972222225"/>
    <n v="0"/>
    <n v="983"/>
    <d v="2010-11-05T00:00:00"/>
    <n v="0"/>
    <x v="3721"/>
  </r>
  <r>
    <n v="3796"/>
    <n v="1"/>
    <x v="903"/>
    <x v="488"/>
    <s v="&lt;p&gt;My example shows all results in adjacent cells if you drag the formula across. I would suggest that this is the best way to do it._x000a_&lt;/p&gt;_x000a_"/>
    <d v="2010-11-05T09:44:53"/>
    <n v="0"/>
    <x v="4"/>
    <x v="0"/>
    <b v="1"/>
    <x v="0"/>
    <n v="6"/>
    <n v="40486.291666666664"/>
    <n v="0"/>
    <n v="983"/>
    <d v="2010-11-05T00:00:00"/>
    <n v="0"/>
    <x v="3722"/>
  </r>
  <r>
    <n v="3797"/>
    <n v="1"/>
    <x v="908"/>
    <x v="548"/>
    <s v="&lt;p&gt;I have taken a help from Chandoo's Portfolio Manager. The simple portfolio manager that Chandoo has designed is very good. I have a statement in pdf file where date-wise investment is listed.  So as to update similar data in XLS file, I need to append this data in .pdf file into Excel. Need help pl._x000a_&lt;/p&gt;_x000a_"/>
    <d v="2010-11-05T11:52:33"/>
    <n v="0"/>
    <x v="0"/>
    <x v="0"/>
    <b v="0"/>
    <x v="0"/>
    <n v="6"/>
    <n v="40487.494444444441"/>
    <n v="0"/>
    <n v="983"/>
    <d v="2010-11-05T00:00:00"/>
    <n v="0"/>
    <x v="3723"/>
  </r>
  <r>
    <n v="3798"/>
    <n v="1"/>
    <x v="908"/>
    <x v="488"/>
    <s v="&lt;p&gt;I guess it may be possible to extract from a PDF in VBA, but I am guessing it is hard work. I use a third party tool, http://www.investintech.com/able2extract.html, and use that output._x000a_&lt;/p&gt;_x000a_"/>
    <d v="2010-11-05T15:14:21"/>
    <n v="0"/>
    <x v="1"/>
    <x v="0"/>
    <b v="1"/>
    <x v="0"/>
    <n v="6"/>
    <n v="40487.494444444441"/>
    <n v="0"/>
    <n v="983"/>
    <d v="2010-11-05T00:00:00"/>
    <n v="0"/>
    <x v="3724"/>
  </r>
  <r>
    <n v="3799"/>
    <n v="1"/>
    <x v="909"/>
    <x v="568"/>
    <s v="&lt;p&gt;Hi all, sorry if this has already been answered elsewhere.&lt;/p&gt;_x000a_&lt;p&gt;I have 4 columns of timetable data: room number, weekday, start time, end time. I have a separate table with weekday across the top row, hour slot (09:00, 10:00, 11:00...) on the next row and the list of room numbers in a column down the left hand side. I need to write a formula for the table area that will interrogate the source data and return '1' if a room is in use during an hour slot and '0' if it isn't.&lt;/p&gt;_x000a_&lt;p&gt;I have cobbled together an INDEX + MATCH formula that works as long as the 'room use time' begins on the hour, but it falls down when half-hours are involved (as the match isn't exact). I suspect that I need to nest an IF statement that checks whether the room use time falls between time A + time B, but I'm stumped if I can write it correctly.&lt;/p&gt;_x000a_&lt;p&gt;Many thanks for any help, and let me know if more info is required._x000a_&lt;/p&gt;_x000a_"/>
    <d v="2010-11-05T18:03:31"/>
    <n v="0"/>
    <x v="0"/>
    <x v="0"/>
    <b v="0"/>
    <x v="0"/>
    <n v="6"/>
    <n v="40487.752083333333"/>
    <n v="0"/>
    <n v="983"/>
    <d v="2010-11-05T00:00:00"/>
    <n v="0"/>
    <x v="3725"/>
  </r>
  <r>
    <n v="3800"/>
    <n v="2"/>
    <x v="910"/>
    <x v="569"/>
    <s v="&lt;p&gt;I am a construction engineer and i think to visually record progress thematic charts might be a good idea. The monitoring part includes major activities like excavation concreting etc and I want to show them on the map + carry out some insightful informations.Is it possible in excel or shoul I use some other software.&lt;br /&gt;_x000a_Regards,&lt;br /&gt;_x000a_DV_x000a_&lt;/p&gt;_x000a_"/>
    <d v="2010-11-05T18:44:25"/>
    <n v="0"/>
    <x v="0"/>
    <x v="0"/>
    <b v="0"/>
    <x v="0"/>
    <n v="6"/>
    <n v="40487.780555555553"/>
    <n v="0"/>
    <n v="983"/>
    <d v="2010-11-05T00:00:00"/>
    <n v="0"/>
    <x v="3726"/>
  </r>
  <r>
    <n v="3801"/>
    <n v="2"/>
    <x v="910"/>
    <x v="2"/>
    <s v="&lt;p&gt;DV &lt;/p&gt;_x000a_&lt;p&gt;There are lots of ways of doing what you are proposing in Excel&lt;/p&gt;_x000a_&lt;p&gt;For a start, have a look at Chandoo's Project Management templates and examples: http://chandoo.org/wp/project-management/_x000a_&lt;/p&gt;_x000a_"/>
    <d v="2010-11-06T02:15:38"/>
    <n v="0"/>
    <x v="1"/>
    <x v="1"/>
    <b v="1"/>
    <x v="1"/>
    <n v="7"/>
    <n v="40487.780555555553"/>
    <n v="0.31363425926247146"/>
    <n v="984"/>
    <d v="2010-11-06T00:00:00"/>
    <s v="DV"/>
    <x v="3727"/>
  </r>
  <r>
    <n v="3802"/>
    <n v="1"/>
    <x v="909"/>
    <x v="2"/>
    <s v="&lt;p&gt;Carlito&lt;br /&gt;_x000a_Can you post an example file somewhere?&lt;br /&gt;_x000a_Refer: http://chandoo.org/forums/topic/posting-a-sample-workbook_x000a_&lt;/p&gt;_x000a_"/>
    <d v="2010-11-06T02:19:15"/>
    <n v="0"/>
    <x v="1"/>
    <x v="1"/>
    <b v="1"/>
    <x v="1"/>
    <n v="7"/>
    <n v="40487.752083333333"/>
    <n v="0.34461805555474712"/>
    <n v="985"/>
    <d v="2010-11-06T00:00:00"/>
    <s v="Carlito"/>
    <x v="3728"/>
  </r>
  <r>
    <n v="3803"/>
    <n v="1"/>
    <x v="908"/>
    <x v="2"/>
    <s v="&lt;p&gt;Kundanlal&lt;br /&gt;_x000a_Adobe Acrobat reader allows you to select areas in PDF files and copy the contents as either text or as tables. I can't comment on other PDF readers.&lt;br /&gt;_x000a_Try each method and paste into Excel&lt;br /&gt;_x000a_You may need to do Columns to Text after that&lt;br /&gt;_x000a_See what works for you&lt;br /&gt;_x000a_If your only doing a few files a day I'd do it manually_x000a_&lt;/p&gt;_x000a_"/>
    <d v="2010-11-06T02:22:33"/>
    <n v="0"/>
    <x v="2"/>
    <x v="1"/>
    <b v="1"/>
    <x v="1"/>
    <n v="7"/>
    <n v="40487.494444444441"/>
    <n v="0.60454861111793434"/>
    <n v="986"/>
    <d v="2010-11-06T00:00:00"/>
    <s v="kundanlal"/>
    <x v="3729"/>
  </r>
  <r>
    <n v="3804"/>
    <n v="1"/>
    <x v="903"/>
    <x v="563"/>
    <s v="&lt;p&gt;A       B               C               D       E       F       G       H&lt;br /&gt;_x000a_1-Feb_x0009_PUBLIC HOLIDAY_x0009_SATURDAY_x0009_10/02_x0009_20/02_x0009_21/02_x0009_23/02_x0009_27/02&lt;br /&gt;_x000a_10-Feb_x0009_SATURDAY_x0009_SUNDAY_x0009_        15/02_x0009_22/02_x0009_24/02_x0009_26/02_x0009_#NUM!&lt;br /&gt;_x000a_15-Feb_x0009_SUNDAY_x0009_        PUBLIC HOLIDAY_x0009_01/02_x0009_#NUM!&amp;lt;--- Can sumone xplaine this?&lt;br /&gt;_x000a_20-Feb_x0009_SATURDAY&lt;br /&gt;_x000a_21-Feb_x0009_SATURDAY&lt;br /&gt;_x000a_22-Feb_x0009_SUNDAY&lt;br /&gt;_x000a_23-Feb_x0009_SATURDAY&lt;br /&gt;_x000a_24-Feb_x0009_SUNDAY&lt;br /&gt;_x000a_25-Feb_x0009_7:30 - 4:30 PM&lt;br /&gt;_x000a_26-Feb_x0009_SUNDAY&lt;br /&gt;_x000a_27-Feb_x0009_SATURDAY_x000a_&lt;/p&gt;_x000a_"/>
    <d v="2010-11-06T02:42:46"/>
    <n v="0"/>
    <x v="5"/>
    <x v="0"/>
    <b v="1"/>
    <x v="0"/>
    <n v="7"/>
    <n v="40486.291666666664"/>
    <n v="0"/>
    <n v="986"/>
    <d v="2010-11-06T00:00:00"/>
    <n v="0"/>
    <x v="3730"/>
  </r>
  <r>
    <n v="3805"/>
    <n v="1"/>
    <x v="869"/>
    <x v="516"/>
    <s v="&lt;p&gt;Hi Hui,&lt;br /&gt;_x000a_I am still working on this. I can fill appropriate parts, however it is like a picture, it doesn't give me any answer. Is this how it should be?&lt;br /&gt;_x000a_Regards,&lt;br /&gt;_x000a_Guity_x000a_&lt;/p&gt;_x000a_"/>
    <d v="2010-11-06T04:51:34"/>
    <n v="0"/>
    <x v="4"/>
    <x v="0"/>
    <b v="1"/>
    <x v="0"/>
    <n v="7"/>
    <n v="40475.865972222222"/>
    <n v="0"/>
    <n v="986"/>
    <d v="2010-11-06T00:00:00"/>
    <n v="0"/>
    <x v="3731"/>
  </r>
  <r>
    <n v="3806"/>
    <n v="1"/>
    <x v="869"/>
    <x v="2"/>
    <s v="&lt;p&gt;Correct&lt;br /&gt;_x000a_It won't answer it for you, It only allows you to present the equation as in a text book.&lt;/p&gt;_x000a_&lt;p&gt;If you want to solve the equation either mathematically or symbolically you will need something like Mathmatica or MathCad etc_x000a_&lt;/p&gt;_x000a_"/>
    <d v="2010-11-06T07:22:16"/>
    <n v="0"/>
    <x v="5"/>
    <x v="1"/>
    <b v="1"/>
    <x v="1"/>
    <n v="7"/>
    <n v="40475.865972222222"/>
    <n v="12.441157407411083"/>
    <n v="987"/>
    <d v="2010-11-06T00:00:00"/>
    <s v="Guity Niamanesh"/>
    <x v="3732"/>
  </r>
  <r>
    <n v="3807"/>
    <n v="1"/>
    <x v="909"/>
    <x v="568"/>
    <s v="&lt;p&gt;Ah yeah, that might help! A sample data file is here: http://www.speedyshare.com/files/25045954/Timetable_File.xls&lt;/p&gt;_x000a_&lt;p&gt;The source data is on the left hand side of the sheet, and the table I want to populate is on the right. I have left an attempted formula in cell H3.&lt;/p&gt;_x000a_&lt;p&gt;Each row of the source data represents a session in a room, with start and end times in columns C + D. I need a formula for the table on the right that returns '1' for each timeslot where a room is in use. The only other caveat is that when a session starts on the half hour it isn't counted (so 11:30 doesn't count against the 11am timeslot), but it counts for the next timeslot (11:30 to 12:30 counts against 12:00 timeslot).&lt;/p&gt;_x000a_&lt;p&gt;Cell H3 should be 0, I3 1, J3 0, K3 1, L3 1.&lt;/p&gt;_x000a_&lt;p&gt;I hope my explanation is clear enough to follow, and enormous thanks to anyone who can help!_x000a_&lt;/p&gt;_x000a_"/>
    <d v="2010-11-06T11:08:20"/>
    <n v="0"/>
    <x v="2"/>
    <x v="0"/>
    <b v="1"/>
    <x v="0"/>
    <n v="7"/>
    <n v="40487.752083333333"/>
    <n v="0"/>
    <n v="987"/>
    <d v="2010-11-06T00:00:00"/>
    <n v="0"/>
    <x v="3733"/>
  </r>
  <r>
    <n v="3808"/>
    <n v="1"/>
    <x v="909"/>
    <x v="2"/>
    <s v="&lt;p&gt;Carlito&lt;/p&gt;_x000a_&lt;p&gt;I made a few changes&lt;br /&gt;_x000a_In C2:D33 I changed the Text to Times&lt;br /&gt;_x000a_In H2:Au2 I changed the Text to Times &lt;/p&gt;_x000a_&lt;p&gt;I setup 4 Named Ranges&lt;br /&gt;_x000a_&lt;pre&gt;&lt;code&gt;Room_x0009_=OFFSET(Timetable!$A$1,1,0,COUNTA(Timetable!$A:$A)-1,1)_x000a_Day_x0009_=OFFSET(Timetable!$B$1,1,0,COUNTA(Timetable!$B:$B)-1,1)_x000a_Start_x0009_=OFFSET(Timetable!$C$1,1,0,COUNTA(Timetable!$C:$C)-1,1)_x000a_End_x0009_=OFFSET(Timetable!$D$1,1,0,COUNTA(Timetable!$D:$D)-1,1)&lt;/code&gt;&lt;/pre&gt;_x000a_&lt;p&gt;and then in&lt;br /&gt;_x000a_&lt;code&gt;H3: =SUMPRODUCT((Room=$G3)*(Day=H$1)*(End&amp;gt;=H$2+(1/48))*(End&amp;lt;=I$2))&lt;/code&gt;&lt;/p&gt;_x000a_&lt;p&gt;Copy H3 across and down to AU5_x000a_&lt;/p&gt;_x000a_"/>
    <d v="2010-11-06T13:52:21"/>
    <n v="0"/>
    <x v="3"/>
    <x v="1"/>
    <b v="1"/>
    <x v="1"/>
    <n v="7"/>
    <n v="40487.752083333333"/>
    <n v="0.82593749999796273"/>
    <n v="988"/>
    <d v="2010-11-06T00:00:00"/>
    <s v="Carlito"/>
    <x v="3734"/>
  </r>
  <r>
    <n v="3809"/>
    <n v="1"/>
    <x v="903"/>
    <x v="488"/>
    <s v="&lt;p&gt;I don't get a #NUM! in either case, I get blank both times._x000a_&lt;/p&gt;_x000a_"/>
    <d v="2010-11-06T17:49:21"/>
    <n v="0"/>
    <x v="6"/>
    <x v="0"/>
    <b v="1"/>
    <x v="0"/>
    <n v="7"/>
    <n v="40486.291666666664"/>
    <n v="0"/>
    <n v="988"/>
    <d v="2010-11-06T00:00:00"/>
    <n v="0"/>
    <x v="3735"/>
  </r>
  <r>
    <n v="3810"/>
    <n v="1"/>
    <x v="888"/>
    <x v="514"/>
    <s v="&lt;p&gt;Hui,&lt;/p&gt;_x000a_&lt;p&gt;You are a wizard!  Thanks so much for figuring this out for me.  I would have never sorted it out.  &lt;/p&gt;_x000a_&lt;p&gt;Cheers!!&lt;/p&gt;_x000a_&lt;p&gt;GeoDG_x000a_&lt;/p&gt;_x000a_"/>
    <d v="2010-11-06T20:49:47"/>
    <n v="0"/>
    <x v="3"/>
    <x v="0"/>
    <b v="1"/>
    <x v="0"/>
    <n v="7"/>
    <n v="40480.944444444445"/>
    <n v="0"/>
    <n v="988"/>
    <d v="2010-11-06T00:00:00"/>
    <n v="0"/>
    <x v="3736"/>
  </r>
  <r>
    <n v="3811"/>
    <n v="2"/>
    <x v="910"/>
    <x v="569"/>
    <s v="&lt;p&gt;Dear Hui...vow i never thought you would step in but anyways....I have allready gone through chandoos PM posts but What I want is somehting like this http://www.begraphic.com/create-custom-map-add-in-excel-and-powerpoint&lt;br /&gt;_x000a_Rather than making it a gantt chart it should just be a visual thing which might be done by using conditional formatting in autoshapes however VBA is not my forte and thus I am looking for some add ins or a turn around...._x000a_&lt;/p&gt;_x000a_"/>
    <d v="2010-11-07T10:28:11"/>
    <n v="0"/>
    <x v="2"/>
    <x v="0"/>
    <b v="1"/>
    <x v="0"/>
    <n v="1"/>
    <n v="40487.780555555553"/>
    <n v="0"/>
    <n v="988"/>
    <d v="2010-11-07T00:00:00"/>
    <n v="0"/>
    <x v="3737"/>
  </r>
  <r>
    <n v="3812"/>
    <n v="2"/>
    <x v="910"/>
    <x v="2"/>
    <s v="&lt;p&gt;DV&lt;br /&gt;_x000a_You can do all of what is that link with Excel&lt;br /&gt;_x000a_It will require VBA, but isn't overly complex.&lt;br /&gt;_x000a_Do you have a set of data and an idea of what you want to do that you can share with us.&lt;/p&gt;_x000a_&lt;p&gt;Have you had a look through any of the charts at Excelhero.com&lt;br /&gt;_x000a_http://www.excelhero.com/cgi-bin/mt/mt-search.cgi?blog_id=4&amp;amp;tag=Cool%20Charts&amp;amp;limit=20&lt;br /&gt;_x000a_scroll&lt;br /&gt;_x000a_Scroll down to a list of all the example charts_x000a_&lt;/p&gt;_x000a_"/>
    <d v="2010-11-07T12:03:03"/>
    <n v="0"/>
    <x v="3"/>
    <x v="1"/>
    <b v="1"/>
    <x v="1"/>
    <n v="1"/>
    <n v="40487.780555555553"/>
    <n v="1.7215625000026193"/>
    <n v="989"/>
    <d v="2010-11-07T00:00:00"/>
    <s v="DV"/>
    <x v="3738"/>
  </r>
  <r>
    <n v="3813"/>
    <n v="1"/>
    <x v="909"/>
    <x v="568"/>
    <s v="&lt;p&gt;Hui&lt;/p&gt;_x000a_&lt;p&gt;Thanks for the help. It doesn't seem to give the results I'm after, though: cells H3-M3 give 0, 1, 1, 2, 3, 4. The only numbers returned should be 1 and 0.&lt;/p&gt;_x000a_&lt;p&gt;I have defined the named ranges you list, and formatted the time cells as hh:mm. Is there something silly I'm missing? (quite possible)_x000a_&lt;/p&gt;_x000a_"/>
    <d v="2010-11-07T13:02:19"/>
    <n v="0"/>
    <x v="4"/>
    <x v="0"/>
    <b v="1"/>
    <x v="0"/>
    <n v="1"/>
    <n v="40487.752083333333"/>
    <n v="0"/>
    <n v="989"/>
    <d v="2010-11-07T00:00:00"/>
    <n v="0"/>
    <x v="3739"/>
  </r>
  <r>
    <n v="3814"/>
    <n v="1"/>
    <x v="909"/>
    <x v="2"/>
    <s v="&lt;p&gt;I'm getting&lt;br /&gt;_x000a_'H3:M3 0,1,0,1,1,1' &lt;/p&gt;_x000a_&lt;p&gt;Formating the Times doesn't change the contents from Text to Times (Numbers), it only changes how they're displayed&lt;br /&gt;_x000a_You originally had the times saved as Text values&lt;br /&gt;_x000a_They need to be numbers as your doing maths on them&lt;br /&gt;_x000a_&lt;strong&gt;I retyped all your times as 10:00 11:00 etc&lt;/strong&gt;, sorry I should have been clearer&lt;/p&gt;_x000a_&lt;p&gt;I have uploaded my file with changes to:&lt;br /&gt;_x000a_http://rapidshare.com/files/429402446/Carlito.xls_x000a_&lt;/p&gt;_x000a_"/>
    <d v="2010-11-07T13:36:49"/>
    <n v="0"/>
    <x v="5"/>
    <x v="1"/>
    <b v="1"/>
    <x v="1"/>
    <n v="1"/>
    <n v="40487.752083333333"/>
    <n v="1.815150462964084"/>
    <n v="990"/>
    <d v="2010-11-07T00:00:00"/>
    <s v="Carlito"/>
    <x v="3740"/>
  </r>
  <r>
    <n v="3815"/>
    <n v="2"/>
    <x v="910"/>
    <x v="569"/>
    <s v="&lt;p&gt;I have been to Daniells site but then No VBA section i get panicstruck for now...At excel charts i read an article http://www.excelcharts.com/blog/how-to-create-thematic-map-excel/&lt;br /&gt;_x000a_but it wasnt exactly replicated in 2007..&lt;/p&gt;_x000a_&lt;p&gt;However regarding what exactly I want is a Visually effective Site progress Monitoring system which can incorporate Filters and Other dashboard features wrt a site map (How to make an autocad map on excel might be a problem but i guess making autoshapes above the imported pics might help).&lt;br /&gt;_x000a_This url might give some more insite abput the matter at hand: http://i52.tinypic.com/2wel16s.jpg&lt;/p&gt;_x000a_&lt;p&gt;Regards,&lt;br /&gt;_x000a_DV_x000a_&lt;/p&gt;_x000a_"/>
    <d v="2010-11-07T13:54:16"/>
    <n v="0"/>
    <x v="4"/>
    <x v="0"/>
    <b v="1"/>
    <x v="0"/>
    <n v="1"/>
    <n v="40487.780555555553"/>
    <n v="0"/>
    <n v="990"/>
    <d v="2010-11-07T00:00:00"/>
    <n v="0"/>
    <x v="3741"/>
  </r>
  <r>
    <n v="3816"/>
    <n v="2"/>
    <x v="910"/>
    <x v="2"/>
    <s v="&lt;p&gt;This will require a bit of work in VBA to develop such a system&lt;br /&gt;_x000a_You should be able to get the shapes of your CAD people for the various components or re-draw them&lt;/p&gt;_x000a_&lt;p&gt;I would suggest you should email&lt;br /&gt;_x000a_Chandoo directly at http://chandoo.org/wp/about/ or&lt;br /&gt;_x000a_Daniel at ExcelHero.com http://www.excelhero.com/contact/contact.html&lt;br /&gt;_x000a_and ask for consulting rates to develop such a system to do what you want.&lt;/p&gt;_x000a_&lt;p&gt;It is bigger than a simple answer in this post_x000a_&lt;/p&gt;_x000a_"/>
    <d v="2010-11-07T14:10:42"/>
    <n v="0"/>
    <x v="5"/>
    <x v="1"/>
    <b v="1"/>
    <x v="1"/>
    <n v="1"/>
    <n v="40487.780555555553"/>
    <n v="1.8102083333360497"/>
    <n v="991"/>
    <d v="2010-11-07T00:00:00"/>
    <s v="DV"/>
    <x v="3742"/>
  </r>
  <r>
    <n v="3817"/>
    <n v="1"/>
    <x v="897"/>
    <x v="570"/>
    <s v="&lt;p&gt;??????????????????&lt;a href=&quot;http://ds-b.jp/&quot;&gt;????????&lt;/a&gt; ???????? ? ??????????&lt;a href=&quot;http://ds-b.jp/&quot;&gt;????????&lt;/a&gt;????????????????? &lt;a href=&quot;http://ds-b.jp/&quot;&gt;????????&lt;/a&gt;????  &lt;a href=&quot;http://ds-b.jp/&quot;&gt;???????????&lt;/a&gt;   ???????????????CMS????????? &lt;a href=&quot;http://ds-b.jp/&quot;&gt;??????????&lt;/a&gt; ???CMS??????????????&lt;a href=&quot;http://ds-b.jp/&quot;&gt;CMS&lt;/a&gt; ?????????????? ??? ??? &lt;a href=&quot;http://ds-b.jp/&quot;&gt;???????&lt;/a&gt;(^-^) “Hoang Yen” Welcome to us!_x000a_&lt;/p&gt;_x000a_"/>
    <d v="2010-11-07T14:30:11"/>
    <n v="0"/>
    <x v="3"/>
    <x v="0"/>
    <b v="1"/>
    <x v="0"/>
    <n v="1"/>
    <n v="40484.438888888886"/>
    <n v="0"/>
    <n v="991"/>
    <d v="2010-11-07T00:00:00"/>
    <n v="0"/>
    <x v="3743"/>
  </r>
  <r>
    <n v="3818"/>
    <n v="1"/>
    <x v="909"/>
    <x v="568"/>
    <s v="&lt;p&gt;Aha, that was it. Works perfectly now! Thanks so much for all your help. Much appreciated. :)_x000a_&lt;/p&gt;_x000a_"/>
    <d v="2010-11-07T16:41:59"/>
    <n v="0"/>
    <x v="6"/>
    <x v="0"/>
    <b v="1"/>
    <x v="0"/>
    <n v="1"/>
    <n v="40487.752083333333"/>
    <n v="0"/>
    <n v="991"/>
    <d v="2010-11-07T00:00:00"/>
    <n v="0"/>
    <x v="3744"/>
  </r>
  <r>
    <n v="3819"/>
    <n v="2"/>
    <x v="910"/>
    <x v="569"/>
    <s v="&lt;p&gt;Thanks for the help Hui....however Consulting would be way to much to ask for the company at my level and I would try to understands the simple VBA you told about doing what is mentioned here http://www.begraphic.com/create-custom-map-add-in-excel-and-powerpoint&lt;br /&gt;_x000a_Menitoning any further resources to read from would be great help...&lt;/p&gt;_x000a_&lt;p&gt;Regards,&lt;br /&gt;_x000a_DV_x000a_&lt;/p&gt;_x000a_"/>
    <d v="2010-11-07T16:58:33"/>
    <n v="0"/>
    <x v="6"/>
    <x v="0"/>
    <b v="1"/>
    <x v="0"/>
    <n v="1"/>
    <n v="40487.780555555553"/>
    <n v="0"/>
    <n v="991"/>
    <d v="2010-11-07T00:00:00"/>
    <n v="0"/>
    <x v="3745"/>
  </r>
  <r>
    <n v="3820"/>
    <n v="4"/>
    <x v="911"/>
    <x v="0"/>
    <s v="&lt;p&gt;I just want to take a minute to congratulate Hui for completing 1000 posts in the forum. He has shown passion and selflessly shared his knowledge with rest of us to improve our productivity and excel life. Thank you so much Hui for your contributions :)_x000a_&lt;/p&gt;_x000a_"/>
    <d v="2010-11-08T00:39:07"/>
    <n v="0"/>
    <x v="0"/>
    <x v="0"/>
    <b v="0"/>
    <x v="0"/>
    <n v="2"/>
    <n v="40490.027083333334"/>
    <n v="0"/>
    <n v="991"/>
    <d v="2010-11-08T00:00:00"/>
    <n v="0"/>
    <x v="3746"/>
  </r>
  <r>
    <n v="3821"/>
    <n v="4"/>
    <x v="911"/>
    <x v="348"/>
    <s v="&lt;p&gt;Thanks for the news, Chandoo. Hui certainly deserves a big round of applause but more importantly a big thank you._x000a_&lt;/p&gt;_x000a_"/>
    <d v="2010-11-08T03:11:21"/>
    <n v="0"/>
    <x v="1"/>
    <x v="0"/>
    <b v="1"/>
    <x v="0"/>
    <n v="2"/>
    <n v="40490.027083333334"/>
    <n v="0"/>
    <n v="991"/>
    <d v="2010-11-08T00:00:00"/>
    <n v="0"/>
    <x v="3747"/>
  </r>
  <r>
    <n v="3822"/>
    <n v="1"/>
    <x v="865"/>
    <x v="571"/>
    <s v="&lt;p&gt;I have a problem with date function like I have got 01-10-2010 10:45:00&lt;br /&gt;_x000a_I need it in dd/mm/year format and I have used the formula '=DATE(YEAR(MID(E2,7,4)),MONTH(MID(E2,4,2)),DAY(LEFT(E2,2)))'&lt;/p&gt;_x000a_&lt;p&gt;and I need time formula also can you please let me know_x000a_&lt;/p&gt;_x000a_"/>
    <d v="2010-11-08T11:27:05"/>
    <n v="0"/>
    <x v="5"/>
    <x v="0"/>
    <b v="1"/>
    <x v="0"/>
    <n v="2"/>
    <n v="40474.877083333333"/>
    <n v="0"/>
    <n v="991"/>
    <d v="2010-11-08T00:00:00"/>
    <n v="0"/>
    <x v="3748"/>
  </r>
  <r>
    <n v="3823"/>
    <n v="1"/>
    <x v="865"/>
    <x v="2"/>
    <s v="&lt;p&gt;Pradeepthota&lt;/p&gt;_x000a_&lt;p&gt;You don't need to use the Year, Month and Day functions within the date Function&lt;br /&gt;_x000a_Date assume they are in that order&lt;/p&gt;_x000a_&lt;p&gt;So to use your formula use:&lt;br /&gt;_x000a_=DATE(MID(E2,7,4),MID(E2,4,2),LEFT(E2,2))&lt;/p&gt;_x000a_&lt;p&gt;and for the time:&lt;br /&gt;_x000a_=DATE(MID(E2,7,4),MID(E2,4,2),LEFT(E2,2))+(MID(E2,12,2)/24)+(MID(E2,15,2)/(24*60))+(RIGHT(E2,2)/(24*3600))&lt;/p&gt;_x000a_&lt;p&gt;For the time you need to convert each part into a fraction of 1 (1 day)&lt;br /&gt;_x000a_so&lt;br /&gt;_x000a_10 Hrs is 10/24&lt;br /&gt;_x000a_45 Mins is 45/(24*60)&lt;br /&gt;_x000a_00 Secs is 00/(24*60*60)_x000a_&lt;/p&gt;_x000a_"/>
    <d v="2010-11-08T12:19:43"/>
    <n v="0"/>
    <x v="6"/>
    <x v="1"/>
    <b v="1"/>
    <x v="1"/>
    <n v="2"/>
    <n v="40474.877083333333"/>
    <n v="15.636608796296059"/>
    <n v="992"/>
    <d v="2010-11-08T00:00:00"/>
    <s v="mediatx"/>
    <x v="3749"/>
  </r>
  <r>
    <n v="3824"/>
    <n v="1"/>
    <x v="912"/>
    <x v="571"/>
    <s v="&lt;p&gt;Hi,&lt;/p&gt;_x000a_&lt;p&gt;I have a problem with if statement now I want to select in a time sheet data if the shift is third one( 22:00:00 to next day morning 07:00:00) then I need to see select such that if shift=third, then the date for that record should be the previous one and not the actual data. Can some one help me on this._x000a_&lt;/p&gt;_x000a_"/>
    <d v="2010-11-08T12:43:54"/>
    <n v="0"/>
    <x v="0"/>
    <x v="0"/>
    <b v="0"/>
    <x v="0"/>
    <n v="2"/>
    <n v="40490.529861111114"/>
    <n v="0"/>
    <n v="992"/>
    <d v="2010-11-08T00:00:00"/>
    <n v="0"/>
    <x v="3750"/>
  </r>
  <r>
    <n v="3825"/>
    <n v="1"/>
    <x v="865"/>
    <x v="571"/>
    <s v="&lt;p&gt;Hi Hui,&lt;/p&gt;_x000a_&lt;p&gt;Thanks for the reply I have got the result for time but for date its given me the result as 00:00:00._x000a_&lt;/p&gt;_x000a_"/>
    <d v="2010-11-08T12:48:22"/>
    <n v="0"/>
    <x v="7"/>
    <x v="0"/>
    <b v="1"/>
    <x v="0"/>
    <n v="2"/>
    <n v="40474.877083333333"/>
    <n v="0"/>
    <n v="992"/>
    <d v="2010-11-08T00:00:00"/>
    <n v="0"/>
    <x v="3751"/>
  </r>
  <r>
    <n v="3826"/>
    <n v="4"/>
    <x v="911"/>
    <x v="163"/>
    <s v="&lt;p&gt;@Hui....,&lt;/p&gt;_x000a_&lt;p&gt;Well done Hui, I don't know how you can spare all that time!&lt;/p&gt;_x000a_&lt;p&gt;=IF(I've got the time,Answer it,Still answer it)_x000a_&lt;/p&gt;_x000a_"/>
    <d v="2010-11-08T13:15:36"/>
    <n v="0"/>
    <x v="2"/>
    <x v="0"/>
    <b v="1"/>
    <x v="0"/>
    <n v="2"/>
    <n v="40490.027083333334"/>
    <n v="0"/>
    <n v="992"/>
    <d v="2010-11-08T00:00:00"/>
    <n v="0"/>
    <x v="3752"/>
  </r>
  <r>
    <n v="3827"/>
    <n v="1"/>
    <x v="865"/>
    <x v="2"/>
    <s v="&lt;p&gt;Is your date in the format DD-MM-YYYY ?&lt;br /&gt;_x000a_as the formula wont work if it is D-MM-YYYY or DD-M-YYYY_x000a_&lt;/p&gt;_x000a_"/>
    <d v="2010-11-08T13:37:49"/>
    <n v="0"/>
    <x v="8"/>
    <x v="1"/>
    <b v="1"/>
    <x v="1"/>
    <n v="2"/>
    <n v="40474.877083333333"/>
    <n v="15.690844907410792"/>
    <n v="993"/>
    <d v="2010-11-08T00:00:00"/>
    <s v="mediatx"/>
    <x v="3753"/>
  </r>
  <r>
    <n v="3828"/>
    <n v="1"/>
    <x v="912"/>
    <x v="2"/>
    <s v="&lt;p&gt;Pradeepthota&lt;/p&gt;_x000a_&lt;p&gt;What cells contain what values that are relevant to this ?&lt;/p&gt;_x000a_&lt;p&gt;ie: Shift Start or End?_x000a_&lt;/p&gt;_x000a_"/>
    <d v="2010-11-08T14:06:15"/>
    <n v="0"/>
    <x v="1"/>
    <x v="1"/>
    <b v="1"/>
    <x v="1"/>
    <n v="2"/>
    <n v="40490.529861111114"/>
    <n v="5.7812499995634425E-2"/>
    <n v="994"/>
    <d v="2010-11-08T00:00:00"/>
    <s v="pradeepthota"/>
    <x v="3754"/>
  </r>
  <r>
    <n v="3829"/>
    <n v="1"/>
    <x v="913"/>
    <x v="262"/>
    <s v="&lt;p&gt;I have this query (in Excel) on a Hyperion Database. One of the lines reads like this:&lt;/p&gt;_x000a_&lt;p&gt;&amp;lt;Link ((&amp;lt;LEV(&quot;Customers&quot;, &quot;Lev0,Customers&quot;)) AND ( &amp;lt;IDESC(&quot;FRANCE&quot;)))&lt;/p&gt;_x000a_&lt;p&gt;In this case FRANCE is a variable for a country. There are some 20 countries in all.&lt;br /&gt;_x000a_I get the name of the variable from another sheet and want to create a text string where the parts to the left and right contains quotes as part of the text.&lt;/p&gt;_x000a_&lt;p&gt;&quot;&amp;lt;Link ((&amp;lt;LEV(&quot;Customers&quot;, &quot;Lev0,Customers&quot;)) AND ( &amp;lt;IDESC(&quot;&quot;&amp;amp;A1&amp;amp;&quot;&quot;)))&quot; does not work because of the additional quotes. Any ideas_x000a_&lt;/p&gt;_x000a_"/>
    <d v="2010-11-08T16:17:39"/>
    <n v="0"/>
    <x v="0"/>
    <x v="0"/>
    <b v="0"/>
    <x v="0"/>
    <n v="2"/>
    <n v="40490.678472222222"/>
    <n v="0"/>
    <n v="994"/>
    <d v="2010-11-08T00:00:00"/>
    <n v="0"/>
    <x v="3755"/>
  </r>
  <r>
    <n v="3830"/>
    <n v="1"/>
    <x v="914"/>
    <x v="64"/>
    <s v="&lt;p&gt;I'm starting to play about with some more interesting aspects of Exceland came across the idea of building a stock screener for the UK stock market in excel. I have a set of criteria Cap,P/E,PEG,EPS etc that I use to pick shares from and currently do it from a variety of on line screeners such as Investors chronicle, MSN money and yahoo.&lt;/p&gt;_x000a_&lt;p&gt;How would I go about automating the process to bring in the data and allow me to do some thinking about what to buy (and not lose too much on ;-) )_x000a_&lt;/p&gt;_x000a_"/>
    <d v="2010-11-08T16:41:57"/>
    <n v="0"/>
    <x v="0"/>
    <x v="0"/>
    <b v="0"/>
    <x v="0"/>
    <n v="2"/>
    <n v="40490.695138888892"/>
    <n v="0"/>
    <n v="994"/>
    <d v="2010-11-08T00:00:00"/>
    <n v="0"/>
    <x v="3756"/>
  </r>
  <r>
    <n v="3831"/>
    <n v="1"/>
    <x v="915"/>
    <x v="301"/>
    <s v="&lt;p&gt;Hi,&lt;/p&gt;_x000a_&lt;p&gt;Is there any work-around for importing external data into a protected worksheet?&lt;/p&gt;_x000a_&lt;p&gt;I have a worksheet that the user can use either to copy-paste a database or to use Excel's 'import external data' on the data menu.  That database worksheet then feeds a dashboard.  Problem is that there are formulas and ActiveX controls on that sheet that need to be protected, but once protection is engaged, the 'import external data' menu is disabled.&lt;/p&gt;_x000a_&lt;p&gt;Is there any kind of trick or vba (oooh, that would have been fun during Halloween!) that will allow me to have both protection and import external data on the same sheet?&lt;/p&gt;_x000a_&lt;p&gt;Thanks,&lt;/p&gt;_x000a_&lt;p&gt;Lawrence_x000a_&lt;/p&gt;_x000a_"/>
    <d v="2010-11-08T17:01:26"/>
    <n v="0"/>
    <x v="0"/>
    <x v="0"/>
    <b v="0"/>
    <x v="0"/>
    <n v="2"/>
    <n v="40490.709027777775"/>
    <n v="0"/>
    <n v="994"/>
    <d v="2010-11-08T00:00:00"/>
    <n v="0"/>
    <x v="3757"/>
  </r>
  <r>
    <n v="3832"/>
    <n v="2"/>
    <x v="916"/>
    <x v="572"/>
    <s v="&lt;p&gt;We are looking for testers to give us feedback about our new Excel charting Add-In. It enables you to create new chart types such as Box Plots, Dot Plots, and also trellis chart layouts.&lt;/p&gt;_x000a_&lt;p&gt;The free public beta is available at,&lt;br /&gt;_x000a_http://trellischarts.com&lt;/p&gt;_x000a_&lt;p&gt;Keith_x000a_&lt;/p&gt;_x000a_"/>
    <d v="2010-11-08T17:17:34"/>
    <n v="0"/>
    <x v="0"/>
    <x v="0"/>
    <b v="0"/>
    <x v="0"/>
    <n v="2"/>
    <n v="40490.720138888886"/>
    <n v="0"/>
    <n v="994"/>
    <d v="2010-11-08T00:00:00"/>
    <n v="0"/>
    <x v="3758"/>
  </r>
  <r>
    <n v="3833"/>
    <n v="1"/>
    <x v="917"/>
    <x v="573"/>
    <s v="&lt;p&gt;I have a column which tracks the date of certain expenses and separate column with the expense. Each expense is entered separately, therefore there may be multiple rows with the same date. How can I write a formula to sum the expenses between a predefined date range? Currently, I am entering information as &quot;10/01/2010&quot; and expenses simply as a number._x000a_&lt;/p&gt;_x000a_"/>
    <d v="2010-11-08T20:03:37"/>
    <n v="0"/>
    <x v="0"/>
    <x v="0"/>
    <b v="0"/>
    <x v="0"/>
    <n v="2"/>
    <n v="40490.835416666669"/>
    <n v="0"/>
    <n v="994"/>
    <d v="2010-11-08T00:00:00"/>
    <n v="0"/>
    <x v="3759"/>
  </r>
  <r>
    <n v="3834"/>
    <n v="1"/>
    <x v="913"/>
    <x v="488"/>
    <s v="&lt;p&gt;Try this&lt;/p&gt;_x000a_&lt;p&gt;&quot;&amp;lt;Link ((&amp;lt;LEV(&quot;&quot;Customers&quot;&quot;, &quot;&quot;Lev0,Customers&quot;&quot;)) AND ( &amp;lt;IDESC(&quot;&quot;&quot;&amp;amp;A1&amp;amp;&quot;&quot;&quot;)))&quot;_x000a_&lt;/p&gt;_x000a_"/>
    <d v="2010-11-08T21:00:00"/>
    <n v="0"/>
    <x v="1"/>
    <x v="0"/>
    <b v="1"/>
    <x v="0"/>
    <n v="2"/>
    <n v="40490.678472222222"/>
    <n v="0"/>
    <n v="994"/>
    <d v="2010-11-08T00:00:00"/>
    <n v="0"/>
    <x v="3760"/>
  </r>
  <r>
    <n v="3835"/>
    <n v="1"/>
    <x v="917"/>
    <x v="488"/>
    <s v="&lt;p&gt;Something along the lines of&lt;/p&gt;_x000a_&lt;p&gt;=SUMIF(date_range,&quot;&amp;gt;=2010-10-01&quot;,value_range)-SUMIF(date_range,&quot;&amp;gt;=2010-11-01&quot;,value_range)_x000a_&lt;/p&gt;_x000a_"/>
    <d v="2010-11-08T21:06:04"/>
    <n v="0"/>
    <x v="1"/>
    <x v="0"/>
    <b v="1"/>
    <x v="0"/>
    <n v="2"/>
    <n v="40490.835416666669"/>
    <n v="0"/>
    <n v="994"/>
    <d v="2010-11-08T00:00:00"/>
    <n v="0"/>
    <x v="3761"/>
  </r>
  <r>
    <n v="3836"/>
    <n v="1"/>
    <x v="903"/>
    <x v="563"/>
    <s v="&lt;p&gt;i didnt know wheres the problem..this is the formula in the cell..&lt;/p&gt;_x000a_&lt;p&gt;=IF(ISERROR(SMALL(IF(B1:B11=C3,ROW(B1:B11)),COLUMN(A1:A11))),&quot;&quot;,INDEX(A1:A11,SMALL(IF(B1:B11=C3,ROW(B1:B11)),COLUMN(B1))))_x000a_&lt;/p&gt;_x000a_"/>
    <d v="2010-11-08T23:53:16"/>
    <n v="0"/>
    <x v="7"/>
    <x v="0"/>
    <b v="1"/>
    <x v="0"/>
    <n v="2"/>
    <n v="40486.291666666664"/>
    <n v="0"/>
    <n v="994"/>
    <d v="2010-11-08T00:00:00"/>
    <n v="0"/>
    <x v="3762"/>
  </r>
  <r>
    <n v="3837"/>
    <n v="1"/>
    <x v="917"/>
    <x v="573"/>
    <s v="&lt;p&gt;Thank you for the response. It worked great. However, looking further into this, how can I include an additional condition into the function that basically asks:&lt;/p&gt;_x000a_&lt;p&gt;If A3:A80=&quot;D&quot;, and then do the same thing with the SUMIF function you provided. &lt;/p&gt;_x000a_&lt;p&gt;Any idea how I can incorporate this into your function?_x000a_&lt;/p&gt;_x000a_"/>
    <d v="2010-11-08T23:57:55"/>
    <n v="0"/>
    <x v="2"/>
    <x v="0"/>
    <b v="1"/>
    <x v="0"/>
    <n v="2"/>
    <n v="40490.835416666669"/>
    <n v="0"/>
    <n v="994"/>
    <d v="2010-11-08T00:00:00"/>
    <n v="0"/>
    <x v="3763"/>
  </r>
  <r>
    <n v="3838"/>
    <n v="1"/>
    <x v="917"/>
    <x v="2"/>
    <s v="&lt;p&gt;Have a lok at Sumifs instead of Sumif&lt;br /&gt;_x000a_Sumifs allows multiple conditions_x000a_&lt;/p&gt;_x000a_"/>
    <d v="2010-11-09T01:01:07"/>
    <n v="0"/>
    <x v="3"/>
    <x v="1"/>
    <b v="1"/>
    <x v="1"/>
    <n v="3"/>
    <n v="40490.835416666669"/>
    <n v="0.20702546295797219"/>
    <n v="995"/>
    <d v="2010-11-09T00:00:00"/>
    <s v="Smitty15"/>
    <x v="3764"/>
  </r>
  <r>
    <n v="3839"/>
    <n v="1"/>
    <x v="915"/>
    <x v="348"/>
    <s v="&lt;p&gt;Hi Lawrence,&lt;/p&gt;_x000a_&lt;p&gt;You can wrap the Import External Data in a Macro, so that to import the data the user can click on a button.&lt;/p&gt;_x000a_&lt;p&gt;At the start of the Macro you Unprotect the sheet,&lt;/p&gt;_x000a_&lt;p&gt;Then run the Data Import&lt;/p&gt;_x000a_&lt;p&gt;Then protect the sheet again&lt;/p&gt;_x000a_&lt;p&gt;I would suggest that it would e better to separate the data from the Dashboard by placing them on different sheets.&lt;/p&gt;_x000a_&lt;p&gt;cheers&lt;/p&gt;_x000a_&lt;p&gt;kanti_x000a_&lt;/p&gt;_x000a_"/>
    <d v="2010-11-09T01:11:20"/>
    <n v="0"/>
    <x v="1"/>
    <x v="0"/>
    <b v="1"/>
    <x v="0"/>
    <n v="3"/>
    <n v="40490.709027777775"/>
    <n v="0"/>
    <n v="995"/>
    <d v="2010-11-09T00:00:00"/>
    <n v="0"/>
    <x v="3765"/>
  </r>
  <r>
    <n v="3840"/>
    <n v="1"/>
    <x v="914"/>
    <x v="2"/>
    <s v="&lt;p&gt;Have a look through: http://chandoo.org/wp/2009/12/28/mutual-fund-tracker-excel/&lt;br /&gt;_x000a_and the associated comments&lt;/p&gt;_x000a_&lt;p&gt;Although not setup for the UK the techniques presented should point you in the right direction_x000a_&lt;/p&gt;_x000a_"/>
    <d v="2010-11-09T01:15:23"/>
    <n v="0"/>
    <x v="1"/>
    <x v="1"/>
    <b v="1"/>
    <x v="1"/>
    <n v="3"/>
    <n v="40490.695138888892"/>
    <n v="0.35721064814424608"/>
    <n v="996"/>
    <d v="2010-11-09T00:00:00"/>
    <s v="AlexH"/>
    <x v="3766"/>
  </r>
  <r>
    <n v="3841"/>
    <n v="1"/>
    <x v="914"/>
    <x v="348"/>
    <s v="&lt;p&gt;Hi Alex,&lt;/p&gt;_x000a_&lt;p&gt;Try this link to Chandoo's post&lt;/p&gt;_x000a_&lt;p&gt;http://chandoo.org/wp/2008/04/18/mutual-fund-portfolio-tracker-using-ms-excel/_x000a_&lt;/p&gt;_x000a_"/>
    <d v="2010-11-09T01:18:21"/>
    <n v="0"/>
    <x v="2"/>
    <x v="0"/>
    <b v="1"/>
    <x v="0"/>
    <n v="3"/>
    <n v="40490.695138888892"/>
    <n v="0"/>
    <n v="996"/>
    <d v="2010-11-09T00:00:00"/>
    <n v="0"/>
    <x v="3767"/>
  </r>
  <r>
    <n v="3842"/>
    <n v="1"/>
    <x v="917"/>
    <x v="573"/>
    <s v="&lt;p&gt;Thank you for the reply but not an option for the version of excel I have._x000a_&lt;/p&gt;_x000a_"/>
    <d v="2010-11-09T01:20:34"/>
    <n v="0"/>
    <x v="4"/>
    <x v="0"/>
    <b v="1"/>
    <x v="0"/>
    <n v="3"/>
    <n v="40490.835416666669"/>
    <n v="0"/>
    <n v="996"/>
    <d v="2010-11-09T00:00:00"/>
    <n v="0"/>
    <x v="3768"/>
  </r>
  <r>
    <n v="3843"/>
    <n v="1"/>
    <x v="917"/>
    <x v="0"/>
    <s v="&lt;p&gt;Try SUMPRODUCT formula - http://chandoo.org/wp/2009/11/10/excel-sumproduct-formula/_x000a_&lt;/p&gt;_x000a_"/>
    <d v="2010-11-09T01:52:06"/>
    <n v="0"/>
    <x v="5"/>
    <x v="0"/>
    <b v="1"/>
    <x v="0"/>
    <n v="3"/>
    <n v="40490.835416666669"/>
    <n v="0"/>
    <n v="996"/>
    <d v="2010-11-09T00:00:00"/>
    <n v="0"/>
    <x v="3769"/>
  </r>
  <r>
    <n v="3844"/>
    <n v="1"/>
    <x v="915"/>
    <x v="301"/>
    <s v="&lt;p&gt;Thanks kanti.&lt;/p&gt;_x000a_&lt;p&gt;But how do I create the macro so that the user can have access to Data &amp;gt; Import external data and NOT be able to say delete the button that triggers the macro?  Or delete hidden formulas?&lt;/p&gt;_x000a_&lt;p&gt;Right now, I have three parts to the dashboard: the database sheet; a pivot table sheet that reads the database; and the charts sheet that reads the pivot tables.  I just need to figure out a way to let the user import data to that database sheet beginning in cell C16 and not expose anything above or to the left to destruction.&lt;/p&gt;_x000a_&lt;p&gt;Is that even possible?&lt;/p&gt;_x000a_&lt;p&gt;Lawrence_x000a_&lt;/p&gt;_x000a_"/>
    <d v="2010-11-09T02:34:33"/>
    <n v="0"/>
    <x v="2"/>
    <x v="0"/>
    <b v="1"/>
    <x v="0"/>
    <n v="3"/>
    <n v="40490.709027777775"/>
    <n v="0"/>
    <n v="996"/>
    <d v="2010-11-09T00:00:00"/>
    <n v="0"/>
    <x v="3770"/>
  </r>
  <r>
    <n v="3845"/>
    <n v="1"/>
    <x v="915"/>
    <x v="348"/>
    <s v="&lt;p&gt;Hi Lawrence,&lt;/p&gt;_x000a_&lt;p&gt;You can protect/unprotect specific cell on a spreadsheet.&lt;/p&gt;_x000a_&lt;p&gt;When you format a cell click on the Protection Tab and de-select the Locked box, this would mean that in that cell input is allowed and the rest of the sheet is protected.&lt;/p&gt;_x000a_&lt;p&gt;So Select all the Cell below row 16 and right click to format cells and than on the protection tab de-select the Locked.&lt;/p&gt;_x000a_&lt;p&gt;kanti_x000a_&lt;/p&gt;_x000a_"/>
    <d v="2010-11-09T03:00:35"/>
    <n v="0"/>
    <x v="3"/>
    <x v="0"/>
    <b v="1"/>
    <x v="0"/>
    <n v="3"/>
    <n v="40490.709027777775"/>
    <n v="0"/>
    <n v="996"/>
    <d v="2010-11-09T00:00:00"/>
    <n v="0"/>
    <x v="3771"/>
  </r>
  <r>
    <n v="3846"/>
    <n v="1"/>
    <x v="869"/>
    <x v="516"/>
    <s v="&lt;p&gt;Thank you for the response....&lt;br /&gt;_x000a_Guity_x000a_&lt;/p&gt;_x000a_"/>
    <d v="2010-11-09T05:00:04"/>
    <n v="0"/>
    <x v="6"/>
    <x v="0"/>
    <b v="1"/>
    <x v="0"/>
    <n v="3"/>
    <n v="40475.865972222222"/>
    <n v="0"/>
    <n v="996"/>
    <d v="2010-11-09T00:00:00"/>
    <n v="0"/>
    <x v="3772"/>
  </r>
  <r>
    <n v="3847"/>
    <n v="1"/>
    <x v="865"/>
    <x v="571"/>
    <s v="&lt;p&gt;Hi hui,&lt;/p&gt;_x000a_&lt;p&gt;Thanks it helps me a lot.&lt;/p&gt;_x000a_&lt;p&gt;I have another question regarding the same&lt;br /&gt;_x000a_'IF(H159=&quot;third&quot;,(F159-11/24),F159)'&lt;br /&gt;_x000a_F159=13-10-2010 01:16:00&lt;br /&gt;_x000a_now i have used this for some its ok but some others it showing value error please help me on  this.&lt;/p&gt;_x000a_&lt;p&gt;'IF(H157=&quot;third&quot;,(F157-11/24),F157)'&lt;br /&gt;_x000a_F157=12-10-2010 20:09:00 for this it has worked but for the previous it is showing an error . if you have an alternative formula for this can you help me_x000a_&lt;/p&gt;_x000a_"/>
    <d v="2010-11-09T07:23:09"/>
    <n v="0"/>
    <x v="9"/>
    <x v="0"/>
    <b v="1"/>
    <x v="0"/>
    <n v="3"/>
    <n v="40474.877083333333"/>
    <n v="0"/>
    <n v="996"/>
    <d v="2010-11-09T00:00:00"/>
    <n v="0"/>
    <x v="3773"/>
  </r>
  <r>
    <n v="3848"/>
    <n v="1"/>
    <x v="865"/>
    <x v="2"/>
    <s v="&lt;p&gt;I'd check that the values are actually dates, easiest way is retype them manually eg: 12-10-2010 20:09:00 &lt;/p&gt;_x000a_&lt;p&gt;Also make sure that third doesn't have a leading or trailing space\&lt;br /&gt;_x000a_It doesn't care about case eg: third = Third = THIRD&lt;/p&gt;_x000a_&lt;p&gt;The formula is ok and works in a number of samples I tried_x000a_&lt;/p&gt;_x000a_"/>
    <d v="2010-11-09T08:17:52"/>
    <n v="0"/>
    <x v="10"/>
    <x v="1"/>
    <b v="1"/>
    <x v="1"/>
    <n v="3"/>
    <n v="40474.877083333333"/>
    <n v="16.468657407407591"/>
    <n v="997"/>
    <d v="2010-11-09T00:00:00"/>
    <s v="mediatx"/>
    <x v="3774"/>
  </r>
  <r>
    <n v="3849"/>
    <n v="1"/>
    <x v="865"/>
    <x v="571"/>
    <s v="&lt;p&gt;Yeah it works but what if the data is huge then we cannot do it manually.&lt;/p&gt;_x000a_&lt;p&gt;Can you please suggest some other formula for this._x000a_&lt;/p&gt;_x000a_"/>
    <d v="2010-11-09T08:30:44"/>
    <n v="0"/>
    <x v="11"/>
    <x v="0"/>
    <b v="1"/>
    <x v="0"/>
    <n v="3"/>
    <n v="40474.877083333333"/>
    <n v="0"/>
    <n v="997"/>
    <d v="2010-11-09T00:00:00"/>
    <n v="0"/>
    <x v="3775"/>
  </r>
  <r>
    <n v="3850"/>
    <n v="1"/>
    <x v="865"/>
    <x v="571"/>
    <s v="&lt;p&gt;Hi Hui,&lt;/p&gt;_x000a_&lt;p&gt;I have a VBA code problem&lt;/p&gt;_x000a_&lt;p&gt;I have to insert a row after the name of every person( which is merged) in the sheet R1 and under the dates respectively I have to take the log data and insert under the same in the inserted column from r2 can you please help me on this VBA code.&lt;/p&gt;_x000a_&lt;p&gt;Can you let me know where can I upload my work sheet_x000a_&lt;/p&gt;_x000a_"/>
    <d v="2010-11-09T08:55:28"/>
    <n v="0"/>
    <x v="12"/>
    <x v="0"/>
    <b v="1"/>
    <x v="0"/>
    <n v="3"/>
    <n v="40474.877083333333"/>
    <n v="0"/>
    <n v="997"/>
    <d v="2010-11-09T00:00:00"/>
    <n v="0"/>
    <x v="3776"/>
  </r>
  <r>
    <n v="3851"/>
    <n v="1"/>
    <x v="917"/>
    <x v="488"/>
    <s v="&lt;p&gt;Use&lt;/p&gt;_x000a_&lt;p&gt;=SUMPRODUCT(--(A3:A80=&quot;D&quot;),--(date_range&amp;gt;=--&quot;2010-10-01&quot;),--(date_range&amp;lt;--&quot;2010-11-01&quot;),value_range)_x000a_&lt;/p&gt;_x000a_"/>
    <d v="2010-11-09T09:30:05"/>
    <n v="0"/>
    <x v="6"/>
    <x v="0"/>
    <b v="1"/>
    <x v="0"/>
    <n v="3"/>
    <n v="40490.835416666669"/>
    <n v="0"/>
    <n v="997"/>
    <d v="2010-11-09T00:00:00"/>
    <n v="0"/>
    <x v="3777"/>
  </r>
  <r>
    <n v="3852"/>
    <n v="1"/>
    <x v="865"/>
    <x v="2"/>
    <s v="&lt;p&gt;Pradeepthota&lt;/p&gt;_x000a_&lt;p&gt;Please start a new post for new questions, that way people with relevant experience will assist. Often people won't go back to an ongoing post if they don't think they can add value, but if the subject has changed they will be unaware of the change&lt;/p&gt;_x000a_&lt;p&gt;You can have several active posts at once.&lt;/p&gt;_x000a_&lt;p&gt;To upload files have a read of: http://chandoo.org/forums/topic/posting-a-sample-workbook_x000a_&lt;/p&gt;_x000a_"/>
    <d v="2010-11-09T09:58:55"/>
    <n v="0"/>
    <x v="13"/>
    <x v="1"/>
    <b v="1"/>
    <x v="1"/>
    <n v="3"/>
    <n v="40474.877083333333"/>
    <n v="16.538831018522615"/>
    <n v="998"/>
    <d v="2010-11-09T00:00:00"/>
    <s v="mediatx"/>
    <x v="3778"/>
  </r>
  <r>
    <n v="3853"/>
    <n v="1"/>
    <x v="865"/>
    <x v="571"/>
    <s v="&lt;p&gt;Hi Hui,&lt;/p&gt;_x000a_&lt;p&gt;Sorry for that ,will do that next time and thanks for giving me the URL I have uploaded the sheet if some one can help me its great_x000a_&lt;/p&gt;_x000a_"/>
    <d v="2010-11-09T10:35:55"/>
    <n v="0"/>
    <x v="14"/>
    <x v="0"/>
    <b v="1"/>
    <x v="0"/>
    <n v="3"/>
    <n v="40474.877083333333"/>
    <n v="0"/>
    <n v="998"/>
    <d v="2010-11-09T00:00:00"/>
    <n v="0"/>
    <x v="3779"/>
  </r>
  <r>
    <n v="3854"/>
    <n v="1"/>
    <x v="865"/>
    <x v="2"/>
    <s v="&lt;p&gt;Can you post the link to your file_x000a_&lt;/p&gt;_x000a_"/>
    <d v="2010-11-09T11:04:01"/>
    <n v="0"/>
    <x v="15"/>
    <x v="1"/>
    <b v="1"/>
    <x v="1"/>
    <n v="3"/>
    <n v="40474.877083333333"/>
    <n v="16.58403935185197"/>
    <n v="999"/>
    <d v="2010-11-09T00:00:00"/>
    <s v="mediatx"/>
    <x v="3780"/>
  </r>
  <r>
    <n v="3855"/>
    <n v="1"/>
    <x v="865"/>
    <x v="571"/>
    <s v="&lt;p&gt;Yeah I have done that in Rapid share and also 2shared_x000a_&lt;/p&gt;_x000a_"/>
    <d v="2010-11-09T11:30:35"/>
    <n v="0"/>
    <x v="16"/>
    <x v="0"/>
    <b v="1"/>
    <x v="0"/>
    <n v="3"/>
    <n v="40474.877083333333"/>
    <n v="0"/>
    <n v="999"/>
    <d v="2010-11-09T00:00:00"/>
    <n v="0"/>
    <x v="3781"/>
  </r>
  <r>
    <n v="3856"/>
    <n v="1"/>
    <x v="865"/>
    <x v="2"/>
    <s v="&lt;p&gt;When you uploaded the file Rapidshare will give you a download link&lt;br /&gt;_x000a_You have to post the link to the file here so we can see it_x000a_&lt;/p&gt;_x000a_"/>
    <d v="2010-11-09T11:49:04"/>
    <n v="0"/>
    <x v="17"/>
    <x v="1"/>
    <b v="1"/>
    <x v="1"/>
    <n v="3"/>
    <n v="40474.877083333333"/>
    <n v="16.615324074075033"/>
    <n v="1000"/>
    <d v="2010-11-09T00:00:00"/>
    <s v="mediatx"/>
    <x v="3782"/>
  </r>
  <r>
    <n v="3858"/>
    <n v="1"/>
    <x v="914"/>
    <x v="64"/>
    <s v="&lt;p&gt;Thanks for the help. The problem I'm facing is a little different.&lt;/p&gt;_x000a_&lt;p&gt;I want to pick stocks based on criteria, for instance Must be traded on the London Stock Exchange, have a Cap between £20m and £100m, P/E between 5 and 20 etc etc. The way i do this by hand is to use a web based screener that gives me some of the money information and then I manually add this into a spreadsheet and populate the rest of the data. The result is a shortlisted bunch of shares based on the criteria rather than picking individual symbols and returning the information. &lt;/p&gt;_x000a_&lt;p&gt;I think I can use yahoo for the stock data but I am not sure how to take in all the data and then do the filtering. I think I need a bit of a push in the right direction so i can do some learning of my own._x000a_&lt;/p&gt;_x000a_"/>
    <d v="2010-11-09T12:05:23"/>
    <n v="0"/>
    <x v="3"/>
    <x v="0"/>
    <b v="1"/>
    <x v="0"/>
    <n v="3"/>
    <n v="40490.695138888892"/>
    <n v="0"/>
    <n v="1000"/>
    <d v="2010-11-09T00:00:00"/>
    <n v="0"/>
    <x v="3783"/>
  </r>
  <r>
    <n v="3859"/>
    <n v="1"/>
    <x v="865"/>
    <x v="571"/>
    <s v="&lt;p&gt;Please find the links&lt;/p&gt;_x000a_&lt;p&gt;http://rapidshare.com/files/429761922/1.xls_x000a_&lt;/p&gt;_x000a_"/>
    <d v="2010-11-09T12:07:19"/>
    <n v="0"/>
    <x v="18"/>
    <x v="0"/>
    <b v="1"/>
    <x v="0"/>
    <n v="3"/>
    <n v="40474.877083333333"/>
    <n v="0"/>
    <n v="1000"/>
    <d v="2010-11-09T00:00:00"/>
    <n v="0"/>
    <x v="3784"/>
  </r>
  <r>
    <n v="3860"/>
    <n v="1"/>
    <x v="865"/>
    <x v="2"/>
    <s v="&lt;p&gt;Pradeepthota&lt;/p&gt;_x000a_&lt;p&gt;1. You want to insert a Row after every merged Name in Sheet R1&lt;br /&gt;_x000a_2. You then want to transfer the Shift data and Log details for the appropriate date back to R1 for each day&lt;/p&gt;_x000a_&lt;p&gt;questions:&lt;/p&gt;_x000a_&lt;p&gt;Why do you want a macro to insert the rows? You only need to do that once and only have a few rows or do you have to do it regularly eg every month or will you clean out the data for a new month&lt;/p&gt;_x000a_&lt;p&gt;The data can be transfered with formula and doesn't need a macro&lt;/p&gt;_x000a_&lt;p&gt;Can you please clarify_x000a_&lt;/p&gt;_x000a_"/>
    <d v="2010-11-09T12:37:08"/>
    <n v="0"/>
    <x v="19"/>
    <x v="1"/>
    <b v="1"/>
    <x v="1"/>
    <n v="3"/>
    <n v="40474.877083333333"/>
    <n v="16.648703703707724"/>
    <n v="1001"/>
    <d v="2010-11-09T00:00:00"/>
    <s v="mediatx"/>
    <x v="3785"/>
  </r>
  <r>
    <n v="3861"/>
    <n v="1"/>
    <x v="914"/>
    <x v="2"/>
    <s v="&lt;p&gt;Alex&lt;/p&gt;_x000a_&lt;p&gt;Your steps for solving/developing a system will be to&lt;/p&gt;_x000a_&lt;p&gt;1. Download summary data for all stocks&lt;br /&gt;_x000a_2. Evaluate according to criteria&lt;br /&gt;_x000a_3. maybe download more data for stocks that meet your criteria&lt;br /&gt;_x000a_4. Store data&lt;br /&gt;_x000a_5. Process the data&lt;br /&gt;_x000a_6. Report&lt;/p&gt;_x000a_&lt;p&gt;Tackle each step 1 step at a time and look at examples here and elsewhere at each stage of the process&lt;br /&gt;_x000a_Don't be too proud to ask questions&lt;/p&gt;_x000a_&lt;p&gt;Keep us informed of your progress_x000a_&lt;/p&gt;_x000a_"/>
    <d v="2010-11-09T12:50:10"/>
    <n v="0"/>
    <x v="4"/>
    <x v="1"/>
    <b v="1"/>
    <x v="1"/>
    <n v="3"/>
    <n v="40490.695138888892"/>
    <n v="0.83969907407299615"/>
    <n v="1002"/>
    <d v="2010-11-09T00:00:00"/>
    <s v="AlexH"/>
    <x v="3786"/>
  </r>
  <r>
    <n v="3862"/>
    <n v="1"/>
    <x v="915"/>
    <x v="301"/>
    <s v="&lt;p&gt;Every cell to the right of and below C16 has protection switched off.  So when sheet protection is turned on it is to protect those other cells, I can't import data.&lt;/p&gt;_x000a_&lt;p&gt;How do I import data and still protect the content of those other cells?&lt;/p&gt;_x000a_&lt;p&gt;Lawrence_x000a_&lt;/p&gt;_x000a_"/>
    <d v="2010-11-09T15:25:38"/>
    <n v="0"/>
    <x v="4"/>
    <x v="0"/>
    <b v="1"/>
    <x v="0"/>
    <n v="3"/>
    <n v="40490.709027777775"/>
    <n v="0"/>
    <n v="1002"/>
    <d v="2010-11-09T00:00:00"/>
    <n v="0"/>
    <x v="3787"/>
  </r>
  <r>
    <n v="3863"/>
    <n v="1"/>
    <x v="917"/>
    <x v="573"/>
    <s v="&lt;p&gt;If entered exactly as above, this only returns a #VALUE!_x000a_&lt;/p&gt;_x000a_"/>
    <d v="2010-11-09T18:02:32"/>
    <n v="0"/>
    <x v="7"/>
    <x v="0"/>
    <b v="1"/>
    <x v="0"/>
    <n v="3"/>
    <n v="40490.835416666669"/>
    <n v="0"/>
    <n v="1002"/>
    <d v="2010-11-09T00:00:00"/>
    <n v="0"/>
    <x v="3788"/>
  </r>
  <r>
    <n v="3864"/>
    <n v="1"/>
    <x v="917"/>
    <x v="561"/>
    <s v="&lt;p&gt;Try this:&lt;br /&gt;_x000a_=SUMPRODUCT(--(A3:A80=&quot;D&quot;),--(date_range&amp;gt;=&quot;2010-10-01&quot;),--(date_range&amp;lt;=&quot;2010-11-01&quot;),value_range) + Enter&lt;/p&gt;_x000a_&lt;p&gt;Adjust date and value ranges._x000a_&lt;/p&gt;_x000a_"/>
    <d v="2010-11-09T19:00:04"/>
    <n v="0"/>
    <x v="8"/>
    <x v="0"/>
    <b v="1"/>
    <x v="0"/>
    <n v="3"/>
    <n v="40490.835416666669"/>
    <n v="0"/>
    <n v="1002"/>
    <d v="2010-11-09T00:00:00"/>
    <n v="0"/>
    <x v="3789"/>
  </r>
  <r>
    <n v="3865"/>
    <n v="1"/>
    <x v="879"/>
    <x v="552"/>
    <s v="&lt;p&gt;Thank you much, is there a way to make this a universal macro for all future workbooks to have and use?&lt;br /&gt;_x000a_Lawrence_x000a_&lt;/p&gt;_x000a_"/>
    <d v="2010-11-09T19:24:27"/>
    <n v="0"/>
    <x v="2"/>
    <x v="0"/>
    <b v="1"/>
    <x v="0"/>
    <n v="3"/>
    <n v="40478.740277777775"/>
    <n v="0"/>
    <n v="1002"/>
    <d v="2010-11-09T00:00:00"/>
    <n v="0"/>
    <x v="3790"/>
  </r>
  <r>
    <n v="3867"/>
    <n v="1"/>
    <x v="915"/>
    <x v="348"/>
    <s v="&lt;p&gt;Hi Skysurfer,&lt;/p&gt;_x000a_&lt;p&gt;Here is a an example of the code you could use around your import code. Place a button on the Sheet and link the code to the button&lt;/p&gt;_x000a_&lt;p&gt;Sub UnprotectProtect()&lt;br /&gt;_x000a_    Dim myPassword As String&lt;br /&gt;_x000a_    myPassword = &quot;qwerty&quot;&lt;/p&gt;_x000a_&lt;p&gt;    'Unprotect the Sheet&lt;br /&gt;_x000a_    ActiveSheet.Unprotect myPassword&lt;/p&gt;_x000a_&lt;p&gt;   ' PLACE YOU IMPORT HERE for expample&lt;/p&gt;_x000a_&lt;p&gt;    With ActiveSheet.QueryTables.Add(Connection:= _&lt;br /&gt;_x000a_        &quot;TEXT;C:\Users\Desktop\roles.txt&quot;, Destination:=Range(&quot;$C$16&quot;) _&lt;br /&gt;_x000a_        )&lt;br /&gt;_x000a_    End With&lt;/p&gt;_x000a_&lt;p&gt;    'Protect the Sheet&lt;br /&gt;_x000a_    ActiveSheet.Protect myPassword&lt;br /&gt;_x000a_End Sub_x000a_&lt;/p&gt;_x000a_"/>
    <d v="2010-11-09T22:17:28"/>
    <n v="0"/>
    <x v="5"/>
    <x v="0"/>
    <b v="1"/>
    <x v="0"/>
    <n v="3"/>
    <n v="40490.709027777775"/>
    <n v="0"/>
    <n v="1002"/>
    <d v="2010-11-09T00:00:00"/>
    <n v="0"/>
    <x v="3791"/>
  </r>
  <r>
    <n v="3868"/>
    <n v="1"/>
    <x v="879"/>
    <x v="2"/>
    <s v="&lt;p&gt;You can save it in your Personal Macro Workbook&lt;/p&gt;_x000a_&lt;p&gt;To make it always available, you can add it to a file called personal.xlsm and then link it to a Button in the Toolbar. Personal.xlsm must be in your XLSTART directory &lt;/p&gt;_x000a_&lt;p&gt;Have a read of http://www.mvps.org/dmcritchie/excel/getstarted.htm&lt;/p&gt;_x000a_&lt;p&gt;Just be aware that when you share workbooks macros in your Personel.xlsm/b file wont be available to those recieving the file._x000a_&lt;/p&gt;_x000a_"/>
    <d v="2010-11-09T23:46:19"/>
    <n v="0"/>
    <x v="3"/>
    <x v="1"/>
    <b v="1"/>
    <x v="1"/>
    <n v="3"/>
    <n v="40478.740277777775"/>
    <n v="13.250219907407882"/>
    <n v="1003"/>
    <d v="2010-11-09T00:00:00"/>
    <s v="Lawrence Dodge"/>
    <x v="3792"/>
  </r>
  <r>
    <n v="3869"/>
    <n v="1"/>
    <x v="917"/>
    <x v="2"/>
    <s v="&lt;p&gt;If you are using dates you can't use &quot;2010-10-01&quot; as that is text&lt;/p&gt;_x000a_&lt;p&gt;&lt;code&gt;=SUMPRODUCT((A3:A80=&amp;quot;D&amp;quot;)*(date_range&amp;gt;=date(2010,10,1)*(date_range &amp;lt; Date(2010,11,1),(value_range))&lt;/code&gt;&lt;/p&gt;_x000a_&lt;p&gt;This will sum up the values in Value_Range where 1/10/2010 &amp;lt;= Date &amp;lt; 1/11/2010_x000a_&lt;/p&gt;_x000a_"/>
    <d v="2010-11-10T00:06:41"/>
    <n v="0"/>
    <x v="9"/>
    <x v="1"/>
    <b v="1"/>
    <x v="1"/>
    <n v="4"/>
    <n v="40490.835416666669"/>
    <n v="1.169224537035916"/>
    <n v="1004"/>
    <d v="2010-11-10T00:00:00"/>
    <s v="Smitty15"/>
    <x v="3793"/>
  </r>
  <r>
    <n v="3870"/>
    <n v="1"/>
    <x v="918"/>
    <x v="83"/>
    <s v="&lt;p&gt;So I made a macro that colors certain shapes (terratories in the U.S.- poor man's GIS) based on numbers in cells.  It works great, except that I'm forced to choose from the old, unappealing Excel 2003 colors.  Is it possible to select the nice excel 2007 colors instead?_x000a_&lt;/p&gt;_x000a_"/>
    <d v="2010-11-10T00:39:42"/>
    <n v="0"/>
    <x v="0"/>
    <x v="0"/>
    <b v="0"/>
    <x v="0"/>
    <n v="4"/>
    <n v="40492.027083333334"/>
    <n v="0"/>
    <n v="1004"/>
    <d v="2010-11-10T00:00:00"/>
    <n v="0"/>
    <x v="3794"/>
  </r>
  <r>
    <n v="3871"/>
    <n v="1"/>
    <x v="919"/>
    <x v="573"/>
    <s v="&lt;p&gt;Column B is text either &quot;Credit&quot; or &quot;Debit&quot;&lt;br /&gt;_x000a_Column D is number&lt;br /&gt;_x000a_Column E is running balance&lt;/p&gt;_x000a_&lt;p&gt;I want an &quot;if&quot; statement to this effect: If Column B = Credit then &quot;Add&quot; Column D to Column E, but If Column B = Debit then &quot;Subtract&quot; Columnd D from Column E.&lt;/p&gt;_x000a_&lt;p&gt;This would be a running tally as entries are made. Any idea how I can do this? Thanks in advance._x000a_&lt;/p&gt;_x000a_"/>
    <d v="2010-11-10T01:07:40"/>
    <n v="0"/>
    <x v="0"/>
    <x v="0"/>
    <b v="0"/>
    <x v="0"/>
    <n v="4"/>
    <n v="40492.046527777777"/>
    <n v="0"/>
    <n v="1004"/>
    <d v="2010-11-10T00:00:00"/>
    <n v="0"/>
    <x v="3795"/>
  </r>
  <r>
    <n v="3872"/>
    <n v="1"/>
    <x v="918"/>
    <x v="2"/>
    <s v="&lt;p&gt;Yes&lt;br /&gt;_x000a_Record a macro and fill a few shapes with various colors you want, manually using the color chooser.&lt;br /&gt;_x000a_Look at the code and you will see a different color statement than was used in 2003_x000a_&lt;/p&gt;_x000a_"/>
    <d v="2010-11-10T01:52:36"/>
    <n v="0"/>
    <x v="1"/>
    <x v="1"/>
    <b v="1"/>
    <x v="1"/>
    <n v="4"/>
    <n v="40492.027083333334"/>
    <n v="5.1111111111822538E-2"/>
    <n v="1005"/>
    <d v="2010-11-10T00:00:00"/>
    <s v="mvirgilio53"/>
    <x v="3796"/>
  </r>
  <r>
    <n v="3873"/>
    <n v="1"/>
    <x v="919"/>
    <x v="2"/>
    <s v="&lt;p&gt;Smitty&lt;br /&gt;_x000a_Give this a go in E3&lt;br /&gt;_x000a_&lt;code&gt;=E2+IF(B3=&amp;quot;Credit&amp;quot;,D3,-D3)&lt;/code&gt;&lt;br /&gt;_x000a_Copy down as appropriate_x000a_&lt;/p&gt;_x000a_"/>
    <d v="2010-11-10T01:55:42"/>
    <n v="0"/>
    <x v="1"/>
    <x v="1"/>
    <b v="1"/>
    <x v="1"/>
    <n v="4"/>
    <n v="40492.046527777777"/>
    <n v="3.3819444448454306E-2"/>
    <n v="1006"/>
    <d v="2010-11-10T00:00:00"/>
    <s v="Smitty15"/>
    <x v="3797"/>
  </r>
  <r>
    <n v="3874"/>
    <n v="1"/>
    <x v="865"/>
    <x v="571"/>
    <s v="&lt;p&gt;HI Hui,&lt;/p&gt;_x000a_&lt;p&gt;the data will be done for every month and the records are higher.&lt;/p&gt;_x000a_&lt;p&gt;For every new month i will get a new set of data.&lt;/p&gt;_x000a_&lt;p&gt;I want to transfer the Shift data and Log details for the appropriate date back to R1 for each day according to the name.&lt;/p&gt;_x000a_&lt;p&gt;if you can help me with formula and a macro that will be great learning and also help ful me reduce my work by half as it is a repetitive job every month_x000a_&lt;/p&gt;_x000a_"/>
    <d v="2010-11-10T02:46:08"/>
    <n v="0"/>
    <x v="20"/>
    <x v="0"/>
    <b v="1"/>
    <x v="0"/>
    <n v="4"/>
    <n v="40474.877083333333"/>
    <n v="0"/>
    <n v="1006"/>
    <d v="2010-11-10T00:00:00"/>
    <n v="0"/>
    <x v="3798"/>
  </r>
  <r>
    <n v="3875"/>
    <n v="1"/>
    <x v="920"/>
    <x v="537"/>
    <s v="&lt;p&gt;I am in need of a tweak of the code below that finds the most recently modified file and simply opens the folder it resides in (a yes no pop up box is not necessary).&lt;/p&gt;_x000a_&lt;p&gt;The file itself doesn't need to be opened (only the folder that it's in).&lt;/p&gt;_x000a_&lt;p&gt;[code]&lt;br /&gt;_x000a_Sub test()&lt;br /&gt;_x000a_Dim myDir As String, fn As String, a(), n As Long, myFile As String&lt;br /&gt;_x000a_Dim myDate As Date, temp As Date&lt;br /&gt;_x000a_myDir = &quot;W:\&quot;&lt;br /&gt;_x000a_fn = Dir(myDir &amp;amp; &quot;\*.xls&quot;)&lt;br /&gt;_x000a_Do While fn &amp;lt;&amp;gt; &quot;&quot;&lt;br /&gt;_x000a_    temp = CreateObject(&quot;Scripting.FileSystemObject&quot;).GetFile(myDir &amp;amp; &quot;\&quot; &amp;amp; fn).DateLastModified&lt;br /&gt;_x000a_    If myDate = 0 Then&lt;br /&gt;_x000a_        myDate = temp : myFile = myDir &amp;amp; &quot;\&quot; &amp;amp; fn&lt;br /&gt;_x000a_    Else&lt;br /&gt;_x000a_        If myDate &amp;lt; temp Then myDate = temp : myFile = myDir &amp;amp; &quot;\&quot; &amp;amp; fn&lt;br /&gt;_x000a_    End If&lt;br /&gt;_x000a_    fn = Dir&lt;br /&gt;_x000a_Loop&lt;br /&gt;_x000a_If Len(myFile) Then&lt;br /&gt;_x000a_    If vbYes = MsgBox(&quot;File Name : &quot; &amp;amp; myFile &amp;amp; vbLf &amp;amp; _&lt;br /&gt;_x000a_             &quot;Last modified on : &quot; &amp;amp; myDate, vbYesNo) Then&lt;br /&gt;_x000a_        Workbooks.Open(myDir &amp;amp; &quot;\&quot; &amp;amp; myFile)&lt;br /&gt;_x000a_    End If&lt;br /&gt;_x000a_End If&lt;br /&gt;_x000a_End Sub&lt;br /&gt;_x000a_[/code]&lt;/p&gt;_x000a_&lt;p&gt;-I will only post this question here exclusively-_x000a_&lt;/p&gt;_x000a_"/>
    <d v="2010-11-10T05:01:19"/>
    <n v="0"/>
    <x v="0"/>
    <x v="0"/>
    <b v="0"/>
    <x v="0"/>
    <n v="4"/>
    <n v="40492.209027777775"/>
    <n v="0"/>
    <n v="1006"/>
    <d v="2010-11-10T00:00:00"/>
    <n v="0"/>
    <x v="3799"/>
  </r>
  <r>
    <n v="3876"/>
    <n v="1"/>
    <x v="920"/>
    <x v="2"/>
    <s v="&lt;p&gt;Indi&lt;/p&gt;_x000a_&lt;p&gt;I don't believe it is possible to open a File Open dialoge and leave it in an open state.&lt;/p&gt;_x000a_&lt;p&gt;Have you thought about opening an Explorer window in the right directory?&lt;/p&gt;_x000a_&lt;p&gt;Replace : Workbooks.Open (myDir &amp;amp; &quot;\&quot; &amp;amp; myFile)&lt;/p&gt;_x000a_&lt;p&gt;With : Call Shell(&quot;explorer.exe &quot; &amp;amp; myDir, vbNormalFocus)_x000a_&lt;/p&gt;_x000a_"/>
    <d v="2010-11-10T05:56:32"/>
    <n v="0"/>
    <x v="1"/>
    <x v="1"/>
    <b v="1"/>
    <x v="1"/>
    <n v="4"/>
    <n v="40492.209027777775"/>
    <n v="3.8564814814890269E-2"/>
    <n v="1007"/>
    <d v="2010-11-10T00:00:00"/>
    <s v="indi visual"/>
    <x v="3800"/>
  </r>
  <r>
    <n v="3877"/>
    <n v="1"/>
    <x v="917"/>
    <x v="488"/>
    <s v="&lt;p&gt;&amp;lt;&amp;lt;If you are using dates you can't use &quot;2010-10-01&quot; as that is text&amp;gt;&amp;gt;&lt;/p&gt;_x000a_&lt;p&gt;No, but you can use --&quot;2010-10-01&quot; as I showed._x000a_&lt;/p&gt;_x000a_"/>
    <d v="2010-11-10T08:29:19"/>
    <n v="0"/>
    <x v="10"/>
    <x v="0"/>
    <b v="1"/>
    <x v="0"/>
    <n v="4"/>
    <n v="40490.835416666669"/>
    <n v="0"/>
    <n v="1007"/>
    <d v="2010-11-10T00:00:00"/>
    <n v="0"/>
    <x v="3801"/>
  </r>
  <r>
    <n v="3878"/>
    <n v="1"/>
    <x v="917"/>
    <x v="488"/>
    <s v="&lt;p&gt;&amp;lt;&amp;lt;If entered exactly as above, this only returns a #VALUE! &amp;gt;&amp;gt;&lt;/p&gt;_x000a_&lt;p&gt;Did you adjust date_range and value_range to your ranges, and size them the same as A3:A80?_x000a_&lt;/p&gt;_x000a_"/>
    <d v="2010-11-10T08:30:01"/>
    <n v="0"/>
    <x v="11"/>
    <x v="0"/>
    <b v="1"/>
    <x v="0"/>
    <n v="4"/>
    <n v="40490.835416666669"/>
    <n v="0"/>
    <n v="1007"/>
    <d v="2010-11-10T00:00:00"/>
    <n v="0"/>
    <x v="3802"/>
  </r>
  <r>
    <n v="3879"/>
    <n v="1"/>
    <x v="917"/>
    <x v="2"/>
    <s v="&lt;p&gt;xld&lt;/p&gt;_x000a_&lt;p&gt;Sorry about confusion I was refering to Oscar's post_x000a_&lt;/p&gt;_x000a_"/>
    <d v="2010-11-10T08:43:50"/>
    <n v="0"/>
    <x v="12"/>
    <x v="1"/>
    <b v="1"/>
    <x v="1"/>
    <n v="4"/>
    <n v="40490.835416666669"/>
    <n v="1.528356481481751"/>
    <n v="1008"/>
    <d v="2010-11-10T00:00:00"/>
    <s v="Smitty15"/>
    <x v="3803"/>
  </r>
  <r>
    <n v="3880"/>
    <n v="1"/>
    <x v="917"/>
    <x v="488"/>
    <s v="&lt;p&gt;Hui,&lt;/p&gt;_x000a_&lt;p&gt;Yeah, I realised that, but I added it to try and make it clear after Oscar's post as his confused the issue I felt and you (seemed to) support him by offering a different solution. &lt;/p&gt;_x000a_&lt;p&gt;I tried to clarify it, seems I failed :)_x000a_&lt;/p&gt;_x000a_"/>
    <d v="2010-11-10T11:39:57"/>
    <n v="0"/>
    <x v="13"/>
    <x v="0"/>
    <b v="1"/>
    <x v="0"/>
    <n v="4"/>
    <n v="40490.835416666669"/>
    <n v="0"/>
    <n v="1008"/>
    <d v="2010-11-10T00:00:00"/>
    <n v="0"/>
    <x v="3804"/>
  </r>
  <r>
    <n v="3881"/>
    <n v="1"/>
    <x v="921"/>
    <x v="574"/>
    <s v="&lt;p&gt;i have to run solver on four different sheets. output of 1st sheet will be used as input of 2nd and so on. i have recorded a macro to run the solver for all 4 sheets one by one. but when i run the macro it stops at every sheet and ask to enter manually to confirm &quot;keep the result&quot;. can anybody help with this._x000a_&lt;/p&gt;_x000a_"/>
    <d v="2010-11-10T11:42:31"/>
    <n v="0"/>
    <x v="0"/>
    <x v="0"/>
    <b v="0"/>
    <x v="0"/>
    <n v="4"/>
    <n v="40492.487500000003"/>
    <n v="0"/>
    <n v="1008"/>
    <d v="2010-11-10T00:00:00"/>
    <n v="0"/>
    <x v="3805"/>
  </r>
  <r>
    <n v="3882"/>
    <n v="1"/>
    <x v="914"/>
    <x v="64"/>
    <s v="&lt;p&gt;Thanks again for the advice. The sheet that I am building is starting to take shape. I'm using the SMF add-in to get data from a couple of different sources (MSN and Yahoo) to build up the screener.&lt;/p&gt;_x000a_&lt;p&gt;Itcertainly isn't pretty and probably not very efficient. Once its been built I would really welcome some comments on the structure and how it works.&lt;/p&gt;_x000a_&lt;p&gt;Alex_x000a_&lt;/p&gt;_x000a_"/>
    <d v="2010-11-10T11:56:20"/>
    <n v="0"/>
    <x v="5"/>
    <x v="0"/>
    <b v="1"/>
    <x v="0"/>
    <n v="4"/>
    <n v="40490.695138888892"/>
    <n v="0"/>
    <n v="1008"/>
    <d v="2010-11-10T00:00:00"/>
    <n v="0"/>
    <x v="3806"/>
  </r>
  <r>
    <n v="3883"/>
    <n v="1"/>
    <x v="914"/>
    <x v="2"/>
    <s v="&lt;p&gt;Great start&lt;br /&gt;_x000a_Don't worry about pretty or efficient they come with time and understanding&lt;br /&gt;_x000a_Why do you think Excel is up to ver 10 or 12, they keep adding Pretty and Efficiency_x000a_&lt;/p&gt;_x000a_"/>
    <d v="2010-11-10T13:10:17"/>
    <n v="0"/>
    <x v="6"/>
    <x v="1"/>
    <b v="1"/>
    <x v="1"/>
    <n v="4"/>
    <n v="40490.695138888892"/>
    <n v="1.8536689814791316"/>
    <n v="1009"/>
    <d v="2010-11-10T00:00:00"/>
    <s v="AlexH"/>
    <x v="3807"/>
  </r>
  <r>
    <n v="3884"/>
    <n v="1"/>
    <x v="914"/>
    <x v="64"/>
    <s v="&lt;p&gt;So here's version 1 (http://cid-d92f4fd067efe995.office.live.com/browse.aspx/.Public)&lt;/p&gt;_x000a_&lt;p&gt;I've put a very short instruction sheet on one worksheet&lt;/p&gt;_x000a_&lt;p&gt;Any comments?_x000a_&lt;/p&gt;_x000a_"/>
    <d v="2010-11-10T15:00:27"/>
    <n v="0"/>
    <x v="7"/>
    <x v="0"/>
    <b v="1"/>
    <x v="0"/>
    <n v="4"/>
    <n v="40490.695138888892"/>
    <n v="0"/>
    <n v="1009"/>
    <d v="2010-11-10T00:00:00"/>
    <n v="0"/>
    <x v="3808"/>
  </r>
  <r>
    <n v="3885"/>
    <n v="1"/>
    <x v="922"/>
    <x v="575"/>
    <s v="&lt;p&gt;i'm sure a similar question has been asked on this forum in the past, so point me to the correct thread if it's already been answered.&lt;/p&gt;_x000a_&lt;p&gt;i am making a spreadsheet for a fantasy football league.  the first worksheet is used as a summary, pulling from the second worksheet which contains all of the data.  the data is sorted in the following manner: column A lists the week (1-16), column B contains team name, column C contains opponent, and column D contains the name of the winner.  the data itself is sorted by team, so it looks something like this (commas denote different columns):&lt;/p&gt;_x000a_&lt;p&gt;1, Anderson, Smith, Anderson&lt;br /&gt;_x000a_2, Anderson, Bob, Bob&lt;br /&gt;_x000a_3, Anderson, Carter, Anderson&lt;br /&gt;_x000a_1, Bob, Roger, Bob&lt;br /&gt;_x000a_2, Bob, Anderson, Bob&lt;br /&gt;_x000a_3, Bob, Alex, Alex&lt;/p&gt;_x000a_&lt;p&gt;on the summary tab, A2:A17 contain the numbers 1-16.  there is a data validation list in A1 containing the names of all the teams.  i am trying to have excel match the choice in cell A1 (team) with the corresponding week and return the opponent's name from the data tab.&lt;/p&gt;_x000a_&lt;p&gt;sorry if this is a bit confusing.  i would upload what i have, but i currently don't have full access to my computer._x000a_&lt;/p&gt;_x000a_"/>
    <d v="2010-11-10T16:18:49"/>
    <n v="0"/>
    <x v="0"/>
    <x v="0"/>
    <b v="0"/>
    <x v="0"/>
    <n v="4"/>
    <n v="40492.679166666669"/>
    <n v="0"/>
    <n v="1009"/>
    <d v="2010-11-10T00:00:00"/>
    <n v="0"/>
    <x v="3809"/>
  </r>
  <r>
    <n v="3886"/>
    <n v="1"/>
    <x v="918"/>
    <x v="83"/>
    <s v="&lt;p&gt;I don't have any problem recording macros for cells, but when I record macro and format shapes, nothing happens.  The code stays blank.  What am I doing wrong?&lt;/p&gt;_x000a_&lt;p&gt;Thanks_x000a_&lt;/p&gt;_x000a_"/>
    <d v="2010-11-10T17:20:22"/>
    <n v="0"/>
    <x v="2"/>
    <x v="0"/>
    <b v="1"/>
    <x v="0"/>
    <n v="4"/>
    <n v="40492.027083333334"/>
    <n v="0"/>
    <n v="1009"/>
    <d v="2010-11-10T00:00:00"/>
    <n v="0"/>
    <x v="3810"/>
  </r>
  <r>
    <n v="3887"/>
    <n v="1"/>
    <x v="923"/>
    <x v="549"/>
    <s v="&lt;p&gt;Hi All,&lt;/p&gt;_x000a_&lt;p&gt;I have been banging my head against a brick wall all day on this one, any help would be greatfully appreciated&lt;/p&gt;_x000a_&lt;p&gt;I have been trying to create a database sheet that looks up values on &amp;gt;200 sheets and formats them into a flat dataset so I can use them for lookups in the database sheet. The source sheets are not identical and are price builds for projects which are slightly different to each other, the positions of the values I need are -+10 rows. I found the PULL UDF function which works great for the values whose position is always the same;&lt;/p&gt;_x000a_&lt;p&gt;Code:&lt;/p&gt;_x000a_&lt;p&gt;=IFERROR(PULL($D2&amp;amp;&quot;$H$4&quot;),&quot;N/A&quot;)&lt;/p&gt;_x000a_&lt;p&gt;However, I need to do the find the correct row for the other items I need for which I have used the INDIRECT function to create the Workbook!$H$ part and a MATCH (with an INDIRECT argument) to find the correct row;&lt;/p&gt;_x000a_&lt;p&gt;Code:&lt;/p&gt;_x000a_&lt;p&gt;=IFERROR(INDIRECT($D2&amp;amp;&quot;$H$&quot;&amp;amp;MATCH(I$1,INDIRECT(($D2&amp;amp;&quot;$A$1:$A$1000&quot;)),0)),&quot;N/A&quot;)&lt;/p&gt;_x000a_&lt;p&gt;I need whatever formula to be able to have the source work book changed since I need to collate 100+ workbooks in several different folders. This is why I tried indirect.&lt;/p&gt;_x000a_&lt;p&gt;D2 is a text string which creates the '\\server\datashare\folder\[workbook.xls]Sheet'! part of the address.&lt;/p&gt;_x000a_&lt;p&gt;I have seen the INDIRECT.EXT function but this is in an add in, if I install it at home and use it in a sheet will the add-in need to be installed at work?&lt;/p&gt;_x000a_&lt;p&gt;Are there any alternatives to the INDIRECT.EXT function?&lt;/p&gt;_x000a_&lt;p&gt;Thanks in adance&lt;/p&gt;_x000a_&lt;p&gt;Any ideas?_x000a_&lt;/p&gt;_x000a_"/>
    <d v="2010-11-10T20:05:49"/>
    <n v="0"/>
    <x v="0"/>
    <x v="0"/>
    <b v="0"/>
    <x v="0"/>
    <n v="4"/>
    <n v="40492.836805555555"/>
    <n v="0"/>
    <n v="1009"/>
    <d v="2010-11-10T00:00:00"/>
    <n v="0"/>
    <x v="3811"/>
  </r>
  <r>
    <n v="3888"/>
    <n v="1"/>
    <x v="922"/>
    <x v="488"/>
    <s v="&lt;p&gt;Try this&lt;/p&gt;_x000a_&lt;p&gt;=INDEX(Sheet2!$C:$C,MATCH(1,(Sheet1!$A$1=Sheet2!$B$1:$B$20)*(Sheet1!$A2=Sheet2!$A$1:$A$20),0))&lt;/p&gt;_x000a_&lt;p&gt;This is an array formula, so commit with Ctrl-Shift-Enter_x000a_&lt;/p&gt;_x000a_"/>
    <d v="2010-11-10T22:22:07"/>
    <n v="0"/>
    <x v="1"/>
    <x v="0"/>
    <b v="1"/>
    <x v="0"/>
    <n v="4"/>
    <n v="40492.679166666669"/>
    <n v="0"/>
    <n v="1009"/>
    <d v="2010-11-10T00:00:00"/>
    <n v="0"/>
    <x v="3812"/>
  </r>
  <r>
    <n v="3889"/>
    <n v="1"/>
    <x v="924"/>
    <x v="465"/>
    <s v="&lt;p&gt;Hui,&lt;/p&gt;_x000a_&lt;p&gt;You helped me in the past with a very useful macro which was a specialized count that would recap the number of zeros in a given range. I'm on a new project now and I am needing to bring some tables into Access from excel. I need to find a way which when i bring the tables in from excel that it will arrange the coloums instantly as to how I want to see it when I finally merge all three of them into one access data base. Is there a macro or a process that you couls suggest that may help me accomplish this? Thanks!_x000a_&lt;/p&gt;_x000a_"/>
    <d v="2010-11-10T23:35:44"/>
    <n v="0"/>
    <x v="0"/>
    <x v="0"/>
    <b v="0"/>
    <x v="0"/>
    <n v="4"/>
    <n v="40492.982638888891"/>
    <n v="0"/>
    <n v="1009"/>
    <d v="2010-11-10T00:00:00"/>
    <n v="0"/>
    <x v="3813"/>
  </r>
  <r>
    <n v="3890"/>
    <n v="1"/>
    <x v="922"/>
    <x v="2"/>
    <s v="&lt;p&gt;We discussed Fantasy Footbal in a post a while back:&lt;br /&gt;_x000a_http://chandoo.org/forums/topic/ranking-a-column-of-averages-from-1st-to-24th&lt;br /&gt;_x000a_That example may help you as well_x000a_&lt;/p&gt;_x000a_"/>
    <d v="2010-11-10T23:40:43"/>
    <n v="0"/>
    <x v="2"/>
    <x v="1"/>
    <b v="1"/>
    <x v="1"/>
    <n v="4"/>
    <n v="40492.679166666669"/>
    <n v="0.30744212962599704"/>
    <n v="1010"/>
    <d v="2010-11-10T00:00:00"/>
    <s v="mlamb"/>
    <x v="3814"/>
  </r>
  <r>
    <n v="3891"/>
    <n v="1"/>
    <x v="923"/>
    <x v="2"/>
    <s v="&lt;p&gt;Have a look at 2 posts over at http://www.dailydoseofexcel.com&lt;/p&gt;_x000a_&lt;p&gt;http://www.dailydoseofexcel.com/archives/2006/01/24/different-approaches-to-retrieve-data-from-underlying-workbooks/&lt;br /&gt;_x000a_&amp;amp;&lt;br /&gt;_x000a_http://www.dailydoseofexcel.com/archives/2004/12/01/indirect-and-closed-workbooks/_x000a_&lt;/p&gt;_x000a_"/>
    <d v="2010-11-10T23:47:39"/>
    <n v="0"/>
    <x v="1"/>
    <x v="1"/>
    <b v="1"/>
    <x v="1"/>
    <n v="4"/>
    <n v="40492.836805555555"/>
    <n v="0.15461805555969477"/>
    <n v="1011"/>
    <d v="2010-11-10T00:00:00"/>
    <s v="will31"/>
    <x v="3815"/>
  </r>
  <r>
    <n v="3892"/>
    <n v="1"/>
    <x v="918"/>
    <x v="2"/>
    <s v="&lt;p&gt;You done nothing wrong,&lt;br /&gt;_x000a_The Excel object model hasn't been fully implemented in the macro recorder and so the code isn't recorded. It is much better in 2010 although a few small gaps still exist.&lt;/p&gt;_x000a_&lt;p&gt;However there is a solution:&lt;/p&gt;_x000a_&lt;p&gt;Add a shape to your workbook and take note of the shapes name in the Name Box (Upper Left of Workarea)&lt;br /&gt;_x000a_Add the following code to a module in VBA&lt;/p&gt;_x000a_&lt;pre&gt;&lt;code&gt;Sub Show_Shape_Colors()_x000a_Dim shapename As String_x000a_Dim txt1 As String, txt2 As String_x000a__x000a_shapename = &amp;quot;Rectangle 2&amp;quot; &amp;#39; Change to suit_x000a_txt1 = &amp;quot;Back color =&amp;quot; &amp;amp; Worksheets(1).Shapes(shapename).Fill.BackColor.RGB_x000a_txt2 = &amp;quot;Fore color =&amp;quot; &amp;amp; Worksheets(1).Shapes(shapename).Fill.ForeColor.RGB_x000a__x000a_MsgBox txt1 + Chr(13) + txt2_x000a_End Sub&lt;/code&gt;&lt;/pre&gt;_x000a_&lt;p&gt;Change the shapename = &quot;Rectangle 2&quot; line to suit your shapes name&lt;/p&gt;_x000a_&lt;p&gt;Go back to Excel, Right click your shape and apply the macro to your shape&lt;/p&gt;_x000a_&lt;p&gt;Select the shape with a Right Click and change the colors and then click the shape&lt;/p&gt;_x000a_&lt;p&gt;a Msgbox will show you the foreground and back ground colors.&lt;/p&gt;_x000a_&lt;p&gt;To apply the colors to a shape&lt;br /&gt;_x000a_&lt;pre&gt;&lt;code&gt;Worksheets(1).Shapes(shapename).Fill.ForeColor.RGB = 15478521_x000a_Worksheets(1).Shapes(shapename).Fill.BackColor.RGB = 12345678&lt;/code&gt;&lt;/pre&gt;_x000a_"/>
    <d v="2010-11-11T00:06:46"/>
    <n v="0"/>
    <x v="3"/>
    <x v="1"/>
    <b v="1"/>
    <x v="1"/>
    <n v="5"/>
    <n v="40492.027083333334"/>
    <n v="0.97761574073956581"/>
    <n v="1012"/>
    <d v="2010-11-11T00:00:00"/>
    <s v="mvirgilio53"/>
    <x v="3816"/>
  </r>
  <r>
    <n v="3893"/>
    <n v="1"/>
    <x v="925"/>
    <x v="576"/>
    <s v="&lt;p&gt;Could i please get some help with using the following formula in excel2003 =SUMIFS(Sheet2!$D:$D,Sheet2!$N:$N,B3,Sheet2!$B:$B,A4)_x000a_&lt;/p&gt;_x000a_"/>
    <d v="2010-11-11T00:25:44"/>
    <n v="0"/>
    <x v="0"/>
    <x v="0"/>
    <b v="0"/>
    <x v="0"/>
    <n v="5"/>
    <n v="40493.017361111109"/>
    <n v="0"/>
    <n v="1012"/>
    <d v="2010-11-11T00:00:00"/>
    <n v="0"/>
    <x v="3817"/>
  </r>
  <r>
    <n v="3894"/>
    <n v="1"/>
    <x v="918"/>
    <x v="83"/>
    <s v="&lt;p&gt;So that message box gives me the backcolor and forecolor, but can that be applied to this type code?&lt;/p&gt;_x000a_&lt;pre&gt;&lt;code&gt;With ActiveSheet.Shapes(&amp;quot;GC SC&amp;quot;)_x000a_        If Range(&amp;quot;Ai5&amp;quot;).Value = 1 Then_x000a_            .Fill.ForeColor.SchemeColor = 10_x000a_        ElseIf Range(&amp;quot;Ai5&amp;quot;).Value = 2 Then_x000a_            .Fill.ForeColor.SchemeColor = 52_x000a_        ElseIf Range(&amp;quot;Ai5&amp;quot;).Value = 3 Then_x000a_            .Fill.ForeColor.SchemeColor = 13_x000a_        ElseIf Range(&amp;quot;Ai5&amp;quot;).Value = 4 Then_x000a_            .Fill.ForeColor.SchemeColor = 44_x000a_        ElseIf Range(&amp;quot;Ai5&amp;quot;).Value = 5 Then_x000a_            .Fill.ForeColor.SchemeColor = 57_x000a_        End If&lt;/code&gt;&lt;/pre&gt;_x000a_&lt;p&gt;The numbers that the messagbox gives me can't be used where the color palette codes are.  Thanks._x000a_&lt;/p&gt;_x000a_"/>
    <d v="2010-11-11T00:33:10"/>
    <n v="0"/>
    <x v="4"/>
    <x v="0"/>
    <b v="1"/>
    <x v="0"/>
    <n v="5"/>
    <n v="40492.027083333334"/>
    <n v="0"/>
    <n v="1012"/>
    <d v="2010-11-11T00:00:00"/>
    <n v="0"/>
    <x v="3818"/>
  </r>
  <r>
    <n v="3895"/>
    <n v="1"/>
    <x v="926"/>
    <x v="289"/>
    <s v="&lt;p&gt;Hi Guys!&lt;/p&gt;_x000a_&lt;p&gt;I have some data like this:&lt;/p&gt;_x000a_&lt;p&gt;Month    |    Asset&lt;br /&gt;_x000a_Jan/10        0.50%&lt;br /&gt;_x000a_feb/10        1.50%&lt;br /&gt;_x000a_...           ...&lt;/p&gt;_x000a_&lt;p&gt;In Excel, you could just calculate the compund interest using: &lt;/p&gt;_x000a_&lt;p&gt;=SUMPRODUCT(PRODUCT(b2:b1000+1)-1)  Where the data range is in b2 Down&lt;/p&gt;_x000a_&lt;p&gt;This formula is equivalent of: (1+0.0050)*(1+0.0150)*(1+...)*...-1&lt;/p&gt;_x000a_&lt;p&gt;Although, I'm having some problems with VBA.&lt;/p&gt;_x000a_&lt;p&gt;I can't just type this:&lt;/p&gt;_x000a_&lt;p&gt;Application.WorksheetFunction.SUMPRODUCT(PRODUCT(b2:b1000+1)-1)&lt;/p&gt;_x000a_&lt;p&gt;or this&lt;/p&gt;_x000a_&lt;p&gt;Application.WorksheetFunction.SUMPRODUCT(PRODUCT(&quot;b2:b1000&quot;+1)-1)&lt;/p&gt;_x000a_&lt;p&gt;or defining a range for this, like:&lt;/p&gt;_x000a_&lt;p&gt;set rng = range(&quot;b2:b1000&quot;)&lt;/p&gt;_x000a_&lt;p&gt;And then Application.WorksheetFunction.SUMPRODUCT(PRODUCT(rng + 1)-1)&lt;/p&gt;_x000a_&lt;p&gt;What should I try to resolve this?&lt;/p&gt;_x000a_&lt;p&gt;Thanks in Advance!_x000a_&lt;/p&gt;_x000a_"/>
    <d v="2010-11-11T01:04:12"/>
    <n v="0"/>
    <x v="0"/>
    <x v="0"/>
    <b v="0"/>
    <x v="0"/>
    <n v="5"/>
    <n v="40493.044444444444"/>
    <n v="0"/>
    <n v="1012"/>
    <d v="2010-11-11T00:00:00"/>
    <n v="0"/>
    <x v="3819"/>
  </r>
  <r>
    <n v="3896"/>
    <n v="1"/>
    <x v="925"/>
    <x v="348"/>
    <s v="&lt;p&gt;Hi PJS,&lt;br /&gt;_x000a_Try this&lt;/p&gt;_x000a_&lt;p&gt;=SUMPRODUCT(--(Sheet2!$N:$N=B3)*--(Sheet2!$B:$B=A4)*Sheet2!$D:$D)_x000a_&lt;/p&gt;_x000a_"/>
    <d v="2010-11-11T02:20:57"/>
    <n v="0"/>
    <x v="1"/>
    <x v="0"/>
    <b v="1"/>
    <x v="0"/>
    <n v="5"/>
    <n v="40493.017361111109"/>
    <n v="0"/>
    <n v="1012"/>
    <d v="2010-11-11T00:00:00"/>
    <n v="0"/>
    <x v="3820"/>
  </r>
  <r>
    <n v="3897"/>
    <n v="1"/>
    <x v="926"/>
    <x v="348"/>
    <s v="&lt;p&gt;Hi Henrique,&lt;/p&gt;_x000a_&lt;p&gt;It may be better to do the calculation in Excel, read the result into VBA and clear the calculation from Excel_x000a_&lt;/p&gt;_x000a_"/>
    <d v="2010-11-11T02:26:23"/>
    <n v="0"/>
    <x v="1"/>
    <x v="0"/>
    <b v="1"/>
    <x v="0"/>
    <n v="5"/>
    <n v="40493.044444444444"/>
    <n v="0"/>
    <n v="1012"/>
    <d v="2010-11-11T00:00:00"/>
    <n v="0"/>
    <x v="3821"/>
  </r>
  <r>
    <n v="3898"/>
    <n v="1"/>
    <x v="925"/>
    <x v="576"/>
    <s v="&lt;p&gt;Thanks kchiba.&lt;br /&gt;_x000a_It does work, i was just looking up the SUMPRODUCT topic and was nearly at that answer.&lt;br /&gt;_x000a_Appreciate your help.&lt;/p&gt;_x000a_&lt;p&gt;Is there any way to also give the number of cells used in $N:$N, like the COUNTIFS function?_x000a_&lt;/p&gt;_x000a_"/>
    <d v="2010-11-11T02:38:19"/>
    <n v="0"/>
    <x v="2"/>
    <x v="0"/>
    <b v="1"/>
    <x v="0"/>
    <n v="5"/>
    <n v="40493.017361111109"/>
    <n v="0"/>
    <n v="1012"/>
    <d v="2010-11-11T00:00:00"/>
    <n v="0"/>
    <x v="3822"/>
  </r>
  <r>
    <n v="3899"/>
    <n v="1"/>
    <x v="925"/>
    <x v="348"/>
    <s v="&lt;p&gt;Hi PJS,&lt;/p&gt;_x000a_&lt;p&gt;If you are looking for the number of cells used, you can use COUNTIF&lt;/p&gt;_x000a_&lt;p&gt;Or if it is more complex, please give details&lt;/p&gt;_x000a_&lt;p&gt;cheers&lt;/p&gt;_x000a_&lt;p&gt;kanti_x000a_&lt;/p&gt;_x000a_"/>
    <d v="2010-11-11T02:41:27"/>
    <n v="0"/>
    <x v="3"/>
    <x v="0"/>
    <b v="1"/>
    <x v="0"/>
    <n v="5"/>
    <n v="40493.017361111109"/>
    <n v="0"/>
    <n v="1012"/>
    <d v="2010-11-11T00:00:00"/>
    <n v="0"/>
    <x v="3823"/>
  </r>
  <r>
    <n v="3900"/>
    <n v="1"/>
    <x v="921"/>
    <x v="348"/>
    <s v="&lt;p&gt;Hi Sarvesh,&lt;/p&gt;_x000a_&lt;p&gt;Before you cal the Solver in the macro insert the following &lt;/p&gt;_x000a_&lt;p&gt;Application.DisplayAlerts = False&lt;/p&gt;_x000a_&lt;p&gt;make sure that at the end of your macro you reset it by including the code&lt;/p&gt;_x000a_&lt;p&gt;Application.DisplayAlerts = True&lt;/p&gt;_x000a_&lt;p&gt;cheers&lt;/p&gt;_x000a_&lt;p&gt;kanti_x000a_&lt;/p&gt;_x000a_"/>
    <d v="2010-11-11T02:53:58"/>
    <n v="0"/>
    <x v="1"/>
    <x v="0"/>
    <b v="1"/>
    <x v="0"/>
    <n v="5"/>
    <n v="40492.487500000003"/>
    <n v="0"/>
    <n v="1012"/>
    <d v="2010-11-11T00:00:00"/>
    <n v="0"/>
    <x v="3824"/>
  </r>
  <r>
    <n v="3901"/>
    <n v="1"/>
    <x v="925"/>
    <x v="576"/>
    <s v="&lt;p&gt;Thanks kanti&lt;br /&gt;_x000a_I spent so long trying to find the SUMIFS solution my brain couldn't contemplate an easy solution as you have suggested.&lt;/p&gt;_x000a_&lt;p&gt;Thanks again._x000a_&lt;/p&gt;_x000a_"/>
    <d v="2010-11-11T02:58:40"/>
    <n v="0"/>
    <x v="4"/>
    <x v="0"/>
    <b v="1"/>
    <x v="0"/>
    <n v="5"/>
    <n v="40493.017361111109"/>
    <n v="0"/>
    <n v="1012"/>
    <d v="2010-11-11T00:00:00"/>
    <n v="0"/>
    <x v="3825"/>
  </r>
  <r>
    <n v="3902"/>
    <n v="1"/>
    <x v="918"/>
    <x v="2"/>
    <s v="&lt;p&gt;No&lt;br /&gt;_x000a_It will have to be something like&lt;br /&gt;_x000a_.Fill.ForeColor.RGB = 123456789_x000a_&lt;/p&gt;_x000a_"/>
    <d v="2010-11-11T03:03:56"/>
    <n v="0"/>
    <x v="5"/>
    <x v="1"/>
    <b v="1"/>
    <x v="1"/>
    <n v="5"/>
    <n v="40492.027083333334"/>
    <n v="1.1006481481454102"/>
    <n v="1013"/>
    <d v="2010-11-11T00:00:00"/>
    <s v="mvirgilio53"/>
    <x v="3826"/>
  </r>
  <r>
    <n v="3903"/>
    <n v="1"/>
    <x v="927"/>
    <x v="573"/>
    <s v="&lt;p&gt;I would like to sort a column based on numberical values, but then further sort them based on an asigned unique number from another column. How can I write this into a LARGE function equation?_x000a_&lt;/p&gt;_x000a_"/>
    <d v="2010-11-11T03:32:24"/>
    <n v="0"/>
    <x v="0"/>
    <x v="0"/>
    <b v="0"/>
    <x v="0"/>
    <n v="5"/>
    <n v="40493.147222222222"/>
    <n v="0"/>
    <n v="1013"/>
    <d v="2010-11-11T00:00:00"/>
    <n v="0"/>
    <x v="3827"/>
  </r>
  <r>
    <n v="3904"/>
    <n v="1"/>
    <x v="922"/>
    <x v="313"/>
    <s v="&lt;p&gt;Start Favre and Apete  against the Bears this weekend, don't touch ochocinco._x000a_&lt;/p&gt;_x000a_"/>
    <d v="2010-11-11T03:57:40"/>
    <n v="0"/>
    <x v="3"/>
    <x v="0"/>
    <b v="1"/>
    <x v="0"/>
    <n v="5"/>
    <n v="40492.679166666669"/>
    <n v="0"/>
    <n v="1013"/>
    <d v="2010-11-11T00:00:00"/>
    <n v="0"/>
    <x v="3828"/>
  </r>
  <r>
    <n v="3905"/>
    <n v="1"/>
    <x v="922"/>
    <x v="313"/>
    <s v="&lt;p&gt;Oh wait, nm, this is about excel.  I thought you were asking for fantasy football advice._x000a_&lt;/p&gt;_x000a_"/>
    <d v="2010-11-11T04:12:57"/>
    <n v="0"/>
    <x v="4"/>
    <x v="0"/>
    <b v="1"/>
    <x v="0"/>
    <n v="5"/>
    <n v="40492.679166666669"/>
    <n v="0"/>
    <n v="1013"/>
    <d v="2010-11-11T00:00:00"/>
    <n v="0"/>
    <x v="3829"/>
  </r>
  <r>
    <n v="3906"/>
    <n v="1"/>
    <x v="920"/>
    <x v="537"/>
    <s v="&lt;p&gt;Got the code below to work with the tweak you suggested, but it only checks the files in the directory folder only.  How do I check all folders and subfolders within a specified directory.&lt;/p&gt;_x000a_&lt;p&gt;How do I get it to search the entire C: drive for the latest modified file (and go through all subfolders to search for it if necessary as well?&lt;/p&gt;_x000a_&lt;p&gt;[code]&lt;br /&gt;_x000a_Sub test()&lt;br /&gt;_x000a_Dim myDir As String, fn As String, a(), n As Long, myFile As String&lt;br /&gt;_x000a_Dim myDate As Date, temp As Date&lt;br /&gt;_x000a_myDir = &quot;C:\Users\Anonymous\Desktop&quot;&lt;br /&gt;_x000a_fn = Dir(myDir &amp;amp; &quot;\*.*&quot;)&lt;br /&gt;_x000a_Do While fn &amp;lt;&amp;gt; &quot;&quot;&lt;br /&gt;_x000a_temp = CreateObject(&quot;Scripting.FileSystemObject&quot;).GetFile(myDir &amp;amp; &quot;\&quot; &amp;amp; fn).DateLastModified&lt;br /&gt;_x000a_If myDate = 0 Then&lt;br /&gt;_x000a_myDate = temp: myFile = myDir &amp;amp; &quot;\&quot; &amp;amp; fn&lt;br /&gt;_x000a_Else&lt;br /&gt;_x000a_If myDate &amp;lt; temp Then myDate = temp: myFile = myDir &amp;amp; &quot;\&quot; &amp;amp; fn&lt;br /&gt;_x000a_End If&lt;br /&gt;_x000a_fn = Dir&lt;br /&gt;_x000a_Loop&lt;br /&gt;_x000a_If Len(myFile) Then&lt;br /&gt;_x000a_If vbYes = MsgBox(&quot;File Name : &quot; &amp;amp; myFile &amp;amp; vbLf &amp;amp; _&lt;br /&gt;_x000a_&quot;Last modified on : &quot; &amp;amp; myDate, vbYesNo) Then&lt;br /&gt;_x000a_ Call Shell(&quot;explorer.exe &quot; &amp;amp; myDir, vbNormalFocus)&lt;br /&gt;_x000a_End If&lt;br /&gt;_x000a_End If&lt;br /&gt;_x000a_End Sub&lt;br /&gt;_x000a_[/code]_x000a_&lt;/p&gt;_x000a_"/>
    <d v="2010-11-11T04:18:49"/>
    <n v="0"/>
    <x v="2"/>
    <x v="0"/>
    <b v="1"/>
    <x v="0"/>
    <n v="5"/>
    <n v="40492.209027777775"/>
    <n v="0"/>
    <n v="1013"/>
    <d v="2010-11-11T00:00:00"/>
    <n v="0"/>
    <x v="3830"/>
  </r>
  <r>
    <n v="3907"/>
    <n v="1"/>
    <x v="920"/>
    <x v="2"/>
    <s v="&lt;p&gt;Have a read of http://www.xtremevbtalk.com/showthread.php?t=19270_x000a_&lt;/p&gt;_x000a_"/>
    <d v="2010-11-11T05:52:54"/>
    <n v="0"/>
    <x v="3"/>
    <x v="1"/>
    <b v="1"/>
    <x v="1"/>
    <n v="5"/>
    <n v="40492.209027777775"/>
    <n v="1.0360416666662786"/>
    <n v="1014"/>
    <d v="2010-11-11T00:00:00"/>
    <s v="indi visual"/>
    <x v="3831"/>
  </r>
  <r>
    <n v="3908"/>
    <n v="6"/>
    <x v="415"/>
    <x v="64"/>
    <s v="&lt;p&gt;Something for those who like to use stock market information. The SMF Add in&lt;/p&gt;_x000a_&lt;p&gt;http://finance.groups.yahoo.com/group/smf_addin/_x000a_&lt;/p&gt;_x000a_"/>
    <d v="2010-11-11T08:15:23"/>
    <n v="0"/>
    <x v="17"/>
    <x v="0"/>
    <b v="1"/>
    <x v="0"/>
    <n v="5"/>
    <n v="40291.089583333334"/>
    <n v="0"/>
    <n v="1014"/>
    <d v="2010-11-11T00:00:00"/>
    <n v="0"/>
    <x v="3832"/>
  </r>
  <r>
    <n v="3909"/>
    <n v="1"/>
    <x v="927"/>
    <x v="0"/>
    <s v="&lt;p&gt;Assuming you have values in A1:A10 and unique numbers in B1:B10, you can try this approach:&lt;/p&gt;_x000a_&lt;p&gt;=large(($a$1:$a$10)+($b$1:$b$10)/100,1) gives you 1st number in sorted order. &lt;/p&gt;_x000a_&lt;p&gt;Assumptions:&lt;/p&gt;_x000a_&lt;p&gt;b1:b10 have numbers &amp;lt;100, A1:a10 have whole numbers, no fractions._x000a_&lt;/p&gt;_x000a_"/>
    <d v="2010-11-11T09:49:03"/>
    <n v="0"/>
    <x v="1"/>
    <x v="0"/>
    <b v="1"/>
    <x v="0"/>
    <n v="5"/>
    <n v="40493.147222222222"/>
    <n v="0"/>
    <n v="1014"/>
    <d v="2010-11-11T00:00:00"/>
    <n v="0"/>
    <x v="3833"/>
  </r>
  <r>
    <n v="3910"/>
    <n v="1"/>
    <x v="926"/>
    <x v="289"/>
    <s v="&lt;p&gt;Hi kchiba!&lt;/p&gt;_x000a_&lt;p&gt;Thanks for your sugestion, but the range that I work is dynamic.&lt;/p&gt;_x000a_&lt;p&gt;Besides that I really want to understand why the formula doesn't work.&lt;/p&gt;_x000a_&lt;p&gt;Some thoughts:&lt;/p&gt;_x000a_&lt;p&gt;1. For every function that I use in VBA I have to use Application.WorksheetFunction? &lt;/p&gt;_x000a_&lt;p&gt;So, using 2 functions it would be like that: &lt;/p&gt;_x000a_&lt;p&gt;Application.WorksheetFunction.SUMPRODUCT(Application.WorksheetFunction.PRODUCT(b2:b1000+1)-1)&lt;/p&gt;_x000a_&lt;p&gt;I've tried this but got an error&lt;/p&gt;_x000a_&lt;p&gt;2. I'm trying to create a custom function that uses this formula. So that I can only select the range (monthly values) and then it returns the compound interest of the period.&lt;/p&gt;_x000a_&lt;p&gt;Any ideas?_x000a_&lt;/p&gt;_x000a_"/>
    <d v="2010-11-11T11:36:43"/>
    <n v="0"/>
    <x v="2"/>
    <x v="0"/>
    <b v="1"/>
    <x v="0"/>
    <n v="5"/>
    <n v="40493.044444444444"/>
    <n v="0"/>
    <n v="1014"/>
    <d v="2010-11-11T00:00:00"/>
    <n v="0"/>
    <x v="3834"/>
  </r>
  <r>
    <n v="3911"/>
    <n v="1"/>
    <x v="926"/>
    <x v="2"/>
    <s v="&lt;p&gt;Henrique&lt;/p&gt;_x000a_&lt;p&gt;I'm experiencing a bit of Deja vu with this post taking me back 3 months &lt;/p&gt;_x000a_&lt;p&gt;Try the following User defined Function&lt;br /&gt;_x000a_To use copy and paste into a Code Module in VBA&lt;/p&gt;_x000a_&lt;pre&gt;&lt;code&gt;Function CompInt(myRange As Range) As Double_x000a_Dim prod As Double_x000a__x000a_prod = 1_x000a__x000a_For Each c In myRange_x000a_  prod = prod * (c.Value + 1)_x000a_Next_x000a_CompInt = prod - 1_x000a__x000a_End Function&lt;/code&gt;&lt;/pre&gt;_x000a_&lt;p&gt;To Use:&lt;br /&gt;_x000a_In a cell use =CompInt(A1:A100)&lt;br /&gt;_x000a_Set the cell format to % as the value will come back as 1.1333 instead of 113.33%&lt;/p&gt;_x000a_&lt;p&gt;Please note that you can't use values or an array to store values only a Range&lt;/p&gt;_x000a_&lt;p&gt;ie: =CompInt(0.7,1,1.1,0.5) or =CompInt({0.7,1,1.1,0.5}) will return errors_x000a_&lt;/p&gt;_x000a_"/>
    <d v="2010-11-11T13:36:30"/>
    <n v="0"/>
    <x v="3"/>
    <x v="1"/>
    <b v="1"/>
    <x v="1"/>
    <n v="5"/>
    <n v="40493.044444444444"/>
    <n v="0.52256944444525288"/>
    <n v="1015"/>
    <d v="2010-11-11T00:00:00"/>
    <s v="Henrique Carvalho"/>
    <x v="3835"/>
  </r>
  <r>
    <n v="3912"/>
    <n v="1"/>
    <x v="879"/>
    <x v="552"/>
    <s v="&lt;p&gt;You are wonderful thank you, now to see if I can get it to work hehehe.  Have a great day. ;)&lt;br /&gt;_x000a_Lawrence_x000a_&lt;/p&gt;_x000a_"/>
    <d v="2010-11-11T14:29:36"/>
    <n v="0"/>
    <x v="4"/>
    <x v="0"/>
    <b v="1"/>
    <x v="0"/>
    <n v="5"/>
    <n v="40478.740277777775"/>
    <n v="0"/>
    <n v="1015"/>
    <d v="2010-11-11T00:00:00"/>
    <n v="0"/>
    <x v="3836"/>
  </r>
  <r>
    <n v="3913"/>
    <n v="4"/>
    <x v="0"/>
    <x v="577"/>
    <s v="&lt;p&gt;hey hiiii this is anurag from india&lt;br /&gt;_x000a_currently last year enginering student&lt;br /&gt;_x000a_i have one question if i can make any last year project in ms excel&lt;br /&gt;_x000a_is it possible?&lt;br /&gt;_x000a_if yes then plss help me frends_x000a_&lt;/p&gt;_x000a_"/>
    <d v="2010-11-11T18:53:44"/>
    <n v="0"/>
    <x v="74"/>
    <x v="0"/>
    <b v="1"/>
    <x v="0"/>
    <n v="5"/>
    <n v="40019.929861111108"/>
    <n v="0"/>
    <n v="1015"/>
    <d v="2010-11-11T00:00:00"/>
    <n v="0"/>
    <x v="3837"/>
  </r>
  <r>
    <n v="3914"/>
    <n v="1"/>
    <x v="928"/>
    <x v="573"/>
    <s v="&lt;p&gt;I'm following the tutorial that has been posted on building dashboards that the user can sort. http://chandoo.org/wp/2008/08/27/excel-kpi-dashboard-sort-2/&lt;/p&gt;_x000a_&lt;p&gt;I've been able to build my own dashboard, but the data I need to sort is both text and numbers. Can anyone tell me how to implement this same concept but incorporate both text and numbers?&lt;/p&gt;_x000a_&lt;p&gt;Thanks_x000a_&lt;/p&gt;_x000a_"/>
    <d v="2010-11-11T20:34:09"/>
    <n v="0"/>
    <x v="0"/>
    <x v="0"/>
    <b v="0"/>
    <x v="0"/>
    <n v="5"/>
    <n v="40493.856944444444"/>
    <n v="0"/>
    <n v="1015"/>
    <d v="2010-11-11T00:00:00"/>
    <n v="0"/>
    <x v="3838"/>
  </r>
  <r>
    <n v="3915"/>
    <n v="1"/>
    <x v="926"/>
    <x v="289"/>
    <s v="&lt;p&gt;That's amazing Hui!&lt;/p&gt;_x000a_&lt;p&gt;Thanks again my friend!_x000a_&lt;/p&gt;_x000a_"/>
    <d v="2010-11-11T22:20:35"/>
    <n v="0"/>
    <x v="4"/>
    <x v="0"/>
    <b v="1"/>
    <x v="0"/>
    <n v="5"/>
    <n v="40493.044444444444"/>
    <n v="0"/>
    <n v="1015"/>
    <d v="2010-11-11T00:00:00"/>
    <n v="0"/>
    <x v="3839"/>
  </r>
  <r>
    <n v="3916"/>
    <n v="1"/>
    <x v="929"/>
    <x v="578"/>
    <s v="&lt;p&gt;I teach computers to the Blind and Vision Impaired. I am using Windows XP, Vista and Windows 7 with Office 2007 and 2010.  Several of my students are taking classes in college and need to be able to do charting in Excel.  How can I select a chart using keyboard command and then move the chart. Students hear what is on the screen by using screen readers like JAWS and Window Eyes._x000a_&lt;/p&gt;_x000a_"/>
    <d v="2010-11-11T22:53:03"/>
    <n v="0"/>
    <x v="0"/>
    <x v="0"/>
    <b v="0"/>
    <x v="0"/>
    <n v="5"/>
    <n v="40493.953472222223"/>
    <n v="0"/>
    <n v="1015"/>
    <d v="2010-11-11T00:00:00"/>
    <n v="0"/>
    <x v="3840"/>
  </r>
  <r>
    <n v="3917"/>
    <n v="1"/>
    <x v="930"/>
    <x v="579"/>
    <s v="&lt;p&gt;Hello all excel Guru I need your help...&lt;/p&gt;_x000a_&lt;p&gt;Thanks in advance. I am new to excel. I know some formulas about numbers but do not know how to work with names. I have created a google FORM (for our group's general election) and send to all our group members via email for their vote. I am getting all the vote data (candidate's Name) via email from our member into google spreadsheet. My spreadsheet column's headings are as follows...&lt;br /&gt;_x000a_A/B/C.....O&lt;br /&gt;_x000a_Timestamp/President/Vise President/Secretary#1/Secretary # 2/Spfld Area Member#1/Spfld Area Member#2/Spfld Area Member # 3/Spfld Area Member # 4/St. Robert Area Member # 1/St. Robert Area Member # 2/St. Robert Area Member # 3/St. Robert Area Member # 4/Your First Name And Last Name/Your Email&lt;/p&gt;_x000a_&lt;p&gt;Note:- This is not a big worksheet. There is no numeric value I will receive. The FORM I sent to our member is the same type as above with the fillable text box. Only they need to type the name of the person who they want to vote for each post. So I will receive only names of the candidate who they vote for into my above spreadsheet's rows. &lt;/p&gt;_x000a_&lt;p&gt;How do I get the final result of the each post and ...&lt;br /&gt;_x000a_(1) How many Votes received for each post and candidate..&lt;br /&gt;_x000a_(2) How is the final winer for each post...&lt;br /&gt;_x000a_(3) Presentation Chart the final result...&lt;/p&gt;_x000a_&lt;p&gt;Thanks again....._x000a_&lt;/p&gt;_x000a_"/>
    <d v="2010-11-12T00:11:03"/>
    <n v="0"/>
    <x v="0"/>
    <x v="0"/>
    <b v="0"/>
    <x v="0"/>
    <n v="6"/>
    <n v="40494.007638888892"/>
    <n v="0"/>
    <n v="1015"/>
    <d v="2010-11-12T00:00:00"/>
    <n v="0"/>
    <x v="3841"/>
  </r>
  <r>
    <n v="3918"/>
    <n v="1"/>
    <x v="930"/>
    <x v="0"/>
    <s v="&lt;p&gt;You can use pivot tables in situations like this. Just import the google form results in to excel. Now, select all the data and insert a pivot table (from insert ribbon).&lt;/p&gt;_x000a_&lt;p&gt;Then, drag the president to both row and value area of pivot table. You will see how many votes each person received. &lt;/p&gt;_x000a_&lt;p&gt;Repeat the same steps for other positions.&lt;/p&gt;_x000a_&lt;p&gt;See this for a tutorial of pivot tables - http://chandoo.org/wp/2009/08/19/excel-pivot-tables-tutorial/_x000a_&lt;/p&gt;_x000a_"/>
    <d v="2010-11-12T00:33:21"/>
    <n v="0"/>
    <x v="1"/>
    <x v="0"/>
    <b v="1"/>
    <x v="0"/>
    <n v="6"/>
    <n v="40494.007638888892"/>
    <n v="0"/>
    <n v="1015"/>
    <d v="2010-11-12T00:00:00"/>
    <n v="0"/>
    <x v="3842"/>
  </r>
  <r>
    <n v="3919"/>
    <n v="1"/>
    <x v="928"/>
    <x v="0"/>
    <s v="&lt;p&gt;Visit http://chandoo.org/wp/2008/10/22/sorting-text-in-excel-using-formulas/ to get an idea on how to sort text with formulas... then follow the rabbit hole._x000a_&lt;/p&gt;_x000a_"/>
    <d v="2010-11-12T00:35:40"/>
    <n v="0"/>
    <x v="1"/>
    <x v="0"/>
    <b v="1"/>
    <x v="0"/>
    <n v="6"/>
    <n v="40493.856944444444"/>
    <n v="0"/>
    <n v="1015"/>
    <d v="2010-11-12T00:00:00"/>
    <n v="0"/>
    <x v="3843"/>
  </r>
  <r>
    <n v="3920"/>
    <n v="1"/>
    <x v="929"/>
    <x v="0"/>
    <s v="&lt;p&gt;Interesting question.&lt;/p&gt;_x000a_&lt;p&gt;You can select charts from selection pane. This can be launched with keyboard sequence ALT+HFDP (Press ALT+H then leave alt and press FD then P) This is a toggle command, so if the selection pane is already visible, it gets hidden after this.&lt;/p&gt;_x000a_&lt;p&gt;When selection pane is active, by default the first object (chart or shape) will be highlighted. You can select it by pressing enter or tab to move to other options or use arrow keys.&lt;/p&gt;_x000a_&lt;p&gt;To move charts, you can select the underlying cells for the chart (for eg. if a chart is in range a1:f5, select all the cells in that range) and press CTRL+X and then move selection cursor to any other cell using arrow keys and paste - CTRL+V.&lt;/p&gt;_x000a_&lt;p&gt;I wish there are easier methods to both options. But I do not know any better._x000a_&lt;/p&gt;_x000a_"/>
    <d v="2010-11-12T00:45:53"/>
    <n v="0"/>
    <x v="1"/>
    <x v="0"/>
    <b v="1"/>
    <x v="0"/>
    <n v="6"/>
    <n v="40493.953472222223"/>
    <n v="0"/>
    <n v="1015"/>
    <d v="2010-11-12T00:00:00"/>
    <n v="0"/>
    <x v="3844"/>
  </r>
  <r>
    <n v="3921"/>
    <n v="1"/>
    <x v="930"/>
    <x v="579"/>
    <s v="&lt;p&gt;Thanks a lot chandoo..._x000a_&lt;/p&gt;_x000a_"/>
    <d v="2010-11-12T01:11:17"/>
    <n v="0"/>
    <x v="2"/>
    <x v="0"/>
    <b v="1"/>
    <x v="0"/>
    <n v="6"/>
    <n v="40494.007638888892"/>
    <n v="0"/>
    <n v="1015"/>
    <d v="2010-11-12T00:00:00"/>
    <n v="0"/>
    <x v="3845"/>
  </r>
  <r>
    <n v="3922"/>
    <n v="1"/>
    <x v="931"/>
    <x v="580"/>
    <s v="&lt;p&gt;Hi,&lt;/p&gt;_x000a_&lt;p&gt;I have installed Office 2010 Home and Student edition especially after reviewing the features available with Powerpivot - I have XP-3 with .Net Framework 3.5 Sp1 installed - initially everything worked fine for a few days - however all of a sudden i cannot create the powerpivot charts anymore - it comes up with an error message - is there a compatibility issue between the Office 2010 home edition and Powerpivot.&lt;/p&gt;_x000a_&lt;p&gt;PS: I have done the basic troubleshooting - removed office and PP, updated all .Net features from MS - reinstalled Excel and PP - same issue.&lt;/p&gt;_x000a_&lt;p&gt;Any help will be much appreciated_x000a_&lt;/p&gt;_x000a_"/>
    <d v="2010-11-12T03:24:14"/>
    <n v="0"/>
    <x v="0"/>
    <x v="0"/>
    <b v="0"/>
    <x v="0"/>
    <n v="6"/>
    <n v="40494.14166666667"/>
    <n v="0"/>
    <n v="1015"/>
    <d v="2010-11-12T00:00:00"/>
    <n v="0"/>
    <x v="3846"/>
  </r>
  <r>
    <n v="3923"/>
    <n v="1"/>
    <x v="932"/>
    <x v="581"/>
    <s v="&lt;p&gt;Hi,&lt;br /&gt;_x000a_Could you please help me with the following issue.&lt;br /&gt;_x000a_I've a workbook in excel, in which I've sheet1,sheet2 and sheet3.&lt;br /&gt;_x000a_In sheet1 , I've&lt;br /&gt;_x000a_Column1 Column2&lt;br /&gt;_x000a_------------------&lt;br /&gt;_x000a_RM             P101&lt;br /&gt;_x000a_RM             P221&lt;br /&gt;_x000a_RM             P311&lt;br /&gt;_x000a_SM             P482&lt;br /&gt;_x000a_SM             P574&lt;br /&gt;_x000a_SM             P687&lt;br /&gt;_x000a_TM             P798&lt;br /&gt;_x000a_TM             P812&lt;br /&gt;_x000a_TM             P909&lt;/p&gt;_x000a_&lt;p&gt;In Sheet2, I've&lt;/p&gt;_x000a_&lt;p&gt;Column1     Column2&lt;br /&gt;_x000a_--------------------&lt;br /&gt;_x000a_RM.P101      190&lt;br /&gt;_x000a_RM.P221      -120&lt;br /&gt;_x000a_RM.P311      -321&lt;br /&gt;_x000a_SM.P482_x0009_     50&lt;br /&gt;_x000a_SM.P574      70&lt;br /&gt;_x000a_SM.P687      -234&lt;br /&gt;_x000a_TM.P798      456&lt;br /&gt;_x000a_TM.P812      655&lt;br /&gt;_x000a_TM.P909      -123&lt;/p&gt;_x000a_&lt;p&gt;Now in Sheet3, I need a macro which will fetch the data from Sheet1 and Sheet2 as follows:&lt;br /&gt;_x000a_ It will pick &quot;RM&quot; and &quot;P101&quot;,&quot;P221&quot;&quot;P311&quot; as these are &quot;RM&quot; related from sheet1, and look for corresponding values from Sheet2. i.e., RM.P101's value 190, RM.P221's value -120 and RM.P311's value -321. Now we need to sum up all these values and show against &quot;RM&quot; if the sum is &amp;gt;0 els show 0 against &quot;RM&quot;.&lt;/p&gt;_x000a_&lt;p&gt;Thanks in Advance,&lt;br /&gt;_x000a_Raju.ms_x000a_&lt;/p&gt;_x000a_"/>
    <d v="2010-11-12T17:11:55"/>
    <n v="0"/>
    <x v="0"/>
    <x v="0"/>
    <b v="0"/>
    <x v="0"/>
    <n v="6"/>
    <n v="40494.71597222222"/>
    <n v="0"/>
    <n v="1015"/>
    <d v="2010-11-12T00:00:00"/>
    <n v="0"/>
    <x v="3847"/>
  </r>
  <r>
    <n v="3924"/>
    <n v="1"/>
    <x v="933"/>
    <x v="573"/>
    <s v="&lt;p&gt;I'm building a dashboard based on this tutorial http://chandoo.org/wp/2008/09/10/kpi-dashboards-graphs-excel/&lt;/p&gt;_x000a_&lt;p&gt;I am OFFSET'ing both text and numberical values in the Sort KPI column, which I then had to include a SUM(COUNTIF) function in the Unique column to handle both text and numbers.&lt;/p&gt;_x000a_&lt;p&gt;I am the next phase where I would like customize the dashboard for my needs and pull data (numbers) from two columns from the Data! worksheet but would like to SUM these values in the Sort KPI.&lt;/p&gt;_x000a_&lt;p&gt;Is there a way to include the SUM function inside the OFFSET function (i.e. OFFSET(SUM)? Basically, I want to only SUM based on a certain condition (i.e. if I select a certain button in the dashboard that would require to values to first be added, then sorted based on this value)._x000a_&lt;/p&gt;_x000a_"/>
    <d v="2010-11-12T18:54:52"/>
    <n v="0"/>
    <x v="0"/>
    <x v="0"/>
    <b v="0"/>
    <x v="0"/>
    <n v="6"/>
    <n v="40494.787499999999"/>
    <n v="0"/>
    <n v="1015"/>
    <d v="2010-11-12T00:00:00"/>
    <n v="0"/>
    <x v="3848"/>
  </r>
  <r>
    <n v="3925"/>
    <n v="2"/>
    <x v="934"/>
    <x v="582"/>
    <s v="&lt;p&gt;I have a worksheet with a month data. I need to get a data for only specific day (monday,tuesday, etc) on that date range and display all the rows on that day.&lt;br /&gt;_x000a_If my date range has 6 mondays, then my new spreadhseet has to show only those 6 mondays information, that way i can create a chart for that new data.&lt;/p&gt;_x000a_&lt;p&gt;I'm a newbie to excel so I can see i can use vlookup for it but don't know how to get only a specific day in that date range.&lt;/p&gt;_x000a_&lt;p&gt;Please help, have to create an analysis report.&lt;br /&gt;_x000a_Thanks in advance for the help._x000a_&lt;/p&gt;_x000a_"/>
    <d v="2010-11-12T19:25:12"/>
    <n v="0"/>
    <x v="0"/>
    <x v="0"/>
    <b v="0"/>
    <x v="0"/>
    <n v="6"/>
    <n v="40494.809027777781"/>
    <n v="0"/>
    <n v="1015"/>
    <d v="2010-11-12T00:00:00"/>
    <n v="0"/>
    <x v="3849"/>
  </r>
  <r>
    <n v="3926"/>
    <n v="1"/>
    <x v="933"/>
    <x v="2"/>
    <s v="&lt;p&gt;Smitty&lt;br /&gt;_x000a_Don't you just need to use an If(Button_Cell_Link=&quot;TRUE&quot;, Sum(a Range),0)_x000a_&lt;/p&gt;_x000a_"/>
    <d v="2010-11-12T23:31:12"/>
    <n v="0"/>
    <x v="1"/>
    <x v="1"/>
    <b v="1"/>
    <x v="1"/>
    <n v="6"/>
    <n v="40494.787499999999"/>
    <n v="0.19250000000465661"/>
    <n v="1016"/>
    <d v="2010-11-12T00:00:00"/>
    <s v="Smitty15"/>
    <x v="3850"/>
  </r>
  <r>
    <n v="3927"/>
    <n v="2"/>
    <x v="934"/>
    <x v="2"/>
    <s v="&lt;p&gt;Lrod&lt;br /&gt;_x000a_You will need to add a couple of helper columns and then setup a Report to extract the data with help from the helper columns&lt;/p&gt;_x000a_&lt;p&gt;The first helper column will be a simple, If weekday = some value, Row No else 0&lt;br /&gt;_x000a_eg: =IF(WEEKDAY(A8)=2,ROW()/10000,0)&lt;/p&gt;_x000a_&lt;p&gt;The second helper column will be a rank of the first helper column&lt;br /&gt;_x000a_eg: =Rank(value, range,0)&lt;/p&gt;_x000a_&lt;p&gt;Now you can use the values in teh rank to extract the data using an index/match combo&lt;/p&gt;_x000a_&lt;p&gt;Clear as mud?&lt;/p&gt;_x000a_&lt;p&gt;I have put an example of this in work at: http://rapidshare.com/files/430489122/Sorter__Dates_.xls_x000a_&lt;/p&gt;_x000a_"/>
    <d v="2010-11-13T00:09:54"/>
    <n v="0"/>
    <x v="1"/>
    <x v="1"/>
    <b v="1"/>
    <x v="1"/>
    <n v="7"/>
    <n v="40494.809027777781"/>
    <n v="0.19784722221811535"/>
    <n v="1017"/>
    <d v="2010-11-13T00:00:00"/>
    <s v="Lrod"/>
    <x v="3851"/>
  </r>
  <r>
    <n v="3928"/>
    <n v="1"/>
    <x v="932"/>
    <x v="488"/>
    <s v="&lt;p&gt;You can use a formula&lt;/p&gt;_x000a_&lt;p&gt;=SUMPRODUCT(--(Sheet1!A1&amp;amp;&quot;.&quot;&amp;amp;Sheet1!B1=Sheet2!$A$1:$A$20),Sheet2!$B$1:$B$20)_x000a_&lt;/p&gt;_x000a_"/>
    <d v="2010-11-13T00:24:37"/>
    <n v="0"/>
    <x v="1"/>
    <x v="0"/>
    <b v="1"/>
    <x v="0"/>
    <n v="7"/>
    <n v="40494.71597222222"/>
    <n v="0"/>
    <n v="1017"/>
    <d v="2010-11-13T00:00:00"/>
    <n v="0"/>
    <x v="3852"/>
  </r>
  <r>
    <n v="3929"/>
    <n v="1"/>
    <x v="932"/>
    <x v="581"/>
    <s v="&lt;p&gt;Hi,&lt;br /&gt;_x000a_Thanks for the solution. I've a slight change in my requirement.&lt;br /&gt;_x000a_In sheet1,&lt;br /&gt;_x000a_ I've&lt;br /&gt;_x000a_Column1 Column2&lt;br /&gt;_x000a_------------------&lt;br /&gt;_x000a_RM P101&lt;br /&gt;_x000a_RM P221&lt;br /&gt;_x000a_SPM P574&lt;br /&gt;_x000a_SPM P687&lt;br /&gt;_x000a_TTTRM P798&lt;/p&gt;_x000a_&lt;p&gt;In Sheet2, I've&lt;/p&gt;_x000a_&lt;p&gt;Column1 Column2&lt;br /&gt;_x000a_--------------------&lt;br /&gt;_x000a_RM.P101 190&lt;br /&gt;_x000a_RM.P221 -120&lt;br /&gt;_x000a_RM.P311 -321&lt;br /&gt;_x000a_RM.P412 900&lt;br /&gt;_x000a_RM.766 -778&lt;br /&gt;_x000a_SPM.P482_x0009_ 50&lt;br /&gt;_x000a_SPM.P574 70&lt;br /&gt;_x000a_SPM.P687 -234&lt;br /&gt;_x000a_TTTRM.P798 456&lt;br /&gt;_x000a_TTTRM.P812 655&lt;br /&gt;_x000a_TTTRM.P909 -123&lt;/p&gt;_x000a_&lt;p&gt;Now in Sheet3, I should display sum of RM,SPM, TTTRM for the values listed in Column2 of Sheet1 by referring to its concatenated string and their value.&lt;/p&gt;_x000a_&lt;p&gt;For example,&lt;br /&gt;_x000a_ Here in Sheet 3, we'll pickup column2 values for RM from Sheet1 (i.e., P101, P221) and lookup for corresponding values in Sheet2(i.e., 190 and 120) and show the sum if the sum is &amp;gt;0 els we'll show the sum as 0. So, we'll not consider the other values in sheet2 for RM (-321,900,778) as these are related to (P311,P412,P766) which are not listed in Sheet1.&lt;/p&gt;_x000a_&lt;p&gt;Regards,&lt;br /&gt;_x000a_Raju ms_x000a_&lt;/p&gt;_x000a_"/>
    <d v="2010-11-13T02:22:00"/>
    <n v="0"/>
    <x v="2"/>
    <x v="0"/>
    <b v="1"/>
    <x v="0"/>
    <n v="7"/>
    <n v="40494.71597222222"/>
    <n v="0"/>
    <n v="1017"/>
    <d v="2010-11-13T00:00:00"/>
    <n v="0"/>
    <x v="3853"/>
  </r>
  <r>
    <n v="3930"/>
    <n v="1"/>
    <x v="935"/>
    <x v="549"/>
    <s v="&lt;p&gt;Hi All,&lt;/p&gt;_x000a_&lt;p&gt;I have absolutely no idea if this is possible but if it is then my life would be so easy. &lt;/p&gt;_x000a_&lt;p&gt;I plot out the revenues of several departments and have to follow the forecast of the lead department. This means that I spend hours pouring over someone elses spreadsheets to ensure I have all the projects on my sheets that they have on theirs. &lt;/p&gt;_x000a_&lt;p&gt;This week I created a sheet to find out what the revenue split is for each subordinate dept which is great but is it possible to use formulas to split that revenue based on the values in the lead depts forecast?&lt;/p&gt;_x000a_&lt;p&gt;This would look like this;&lt;/p&gt;_x000a_&lt;p&gt;&amp;lt;b&amp;gt;Sheet1&amp;lt;/b&amp;gt;&lt;/p&gt;_x000a_&lt;p&gt;&amp;lt;table border=&quot;1&quot; cellspacing=&quot;0&quot; cellpadding=&quot;0&quot; style=&quot;font-family:Calibri,Arial; font-size:11pt; background-color:#ffffff; padding-left:2pt;  padding-right:2pt; &quot;&amp;gt; &amp;lt;colgroup&amp;gt;&amp;lt;col style=&quot;font-weight:bold; width:30px;  &quot; /&amp;gt;&amp;lt;col style=&quot;width:82px;&quot; /&amp;gt;&amp;lt;col style=&quot;width:64px;&quot; /&amp;gt;&amp;lt;col style=&quot;width:64px;&quot; /&amp;gt;&amp;lt;col style=&quot;width:64px;&quot; /&amp;gt;&amp;lt;col style=&quot;width:64px;&quot; /&amp;gt;&amp;lt;col style=&quot;width:64px;&quot; /&amp;gt;&amp;lt;col style=&quot;width:64px;&quot; /&amp;gt;&amp;lt;col style=&quot;width:64px;&quot; /&amp;gt;&amp;lt;col style=&quot;width:64px;&quot; /&amp;gt;&amp;lt;col style=&quot;width:64px;&quot; /&amp;gt;&amp;lt;col style=&quot;width:64px;&quot; /&amp;gt;&amp;lt;col style=&quot;width:64px;&quot; /&amp;gt;&amp;lt;col style=&quot;width:64px;&quot; /&amp;gt;&amp;lt;col style=&quot;width:64px;&quot; /&amp;gt;&amp;lt;col style=&quot;width:64px;&quot; /&amp;gt;&amp;lt;col style=&quot;width:64px;&quot; /&amp;gt;&amp;lt;col style=&quot;width:64px;&quot; /&amp;gt;&amp;lt;/colgroup&amp;gt;&amp;lt;tr style=&quot;background-color:#cacaca; text-align:center; font-weight:bold; font-size:8pt; &quot;&amp;gt;&amp;lt;td &amp;gt;&amp;#160;&amp;lt;/td&amp;gt;&amp;lt;td &amp;gt;A&amp;lt;/td&amp;gt;&amp;lt;td &amp;gt;B&amp;lt;/td&amp;gt;&amp;lt;td &amp;gt;C&amp;lt;/td&amp;gt;&amp;lt;td &amp;gt;D&amp;lt;/td&amp;gt;&amp;lt;td &amp;gt;E&amp;lt;/td&amp;gt;&amp;lt;td &amp;gt;F&amp;lt;/td&amp;gt;&amp;lt;td &amp;gt;G&amp;lt;/td&amp;gt;&amp;lt;td &amp;gt;H&amp;lt;/td&amp;gt;&amp;lt;td &amp;gt;I&amp;lt;/td&amp;gt;&amp;lt;td &amp;gt;J&amp;lt;/td&amp;gt;&amp;lt;td &amp;gt;K&amp;lt;/td&amp;gt;&amp;lt;td &amp;gt;L&amp;lt;/td&amp;gt;&amp;lt;td &amp;gt;M&amp;lt;/td&amp;gt;&amp;lt;td &amp;gt;N&amp;lt;/td&amp;gt;&amp;lt;td &amp;gt;O&amp;lt;/td&amp;gt;&amp;lt;td &amp;gt;P&amp;lt;/td&amp;gt;&amp;lt;td &amp;gt;Q&amp;lt;/td&amp;gt;&amp;lt;/tr&amp;gt;&amp;lt;tr style=&quot;height:18px ;&quot; &amp;gt;&amp;lt;td style=&quot;font-size:8pt; background-color:#cacaca; text-align:center; &quot; &amp;gt;1&amp;lt;/td&amp;gt;&amp;lt;td &amp;gt;Project No&amp;lt;/td&amp;gt;&amp;lt;td &amp;gt;Dept&amp;lt;/td&amp;gt;&amp;lt;td &amp;gt;Revenue &amp;lt;/td&amp;gt;&amp;lt;td &amp;gt;&amp;#160;&amp;lt;/td&amp;gt;&amp;lt;td &amp;gt;&amp;#160;&amp;lt;/td&amp;gt;&amp;lt;td style=&quot;text-align:right; &quot;&amp;gt;Jan-11&amp;lt;/td&amp;gt;&amp;lt;td style=&quot;text-align:right; &quot;&amp;gt;Feb-11&amp;lt;/td&amp;gt;&amp;lt;td style=&quot;text-align:right; &quot;&amp;gt;Mar-11&amp;lt;/td&amp;gt;&amp;lt;td style=&quot;text-align:right; &quot;&amp;gt;Apr-11&amp;lt;/td&amp;gt;&amp;lt;td style=&quot;text-align:right; &quot;&amp;gt;May-11&amp;lt;/td&amp;gt;&amp;lt;td style=&quot;text-align:right; &quot;&amp;gt;Jun-11&amp;lt;/td&amp;gt;&amp;lt;td style=&quot;text-align:right; &quot;&amp;gt;Jul-11&amp;lt;/td&amp;gt;&amp;lt;td style=&quot;text-align:right; &quot;&amp;gt;Aug-11&amp;lt;/td&amp;gt;&amp;lt;td style=&quot;text-align:right; &quot;&amp;gt;Sep-11&amp;lt;/td&amp;gt;&amp;lt;td style=&quot;text-align:right; &quot;&amp;gt;Oct-11&amp;lt;/td&amp;gt;&amp;lt;td style=&quot;text-align:right; &quot;&amp;gt;Nov-11&amp;lt;/td&amp;gt;&amp;lt;td style=&quot;text-align:right; &quot;&amp;gt;Dec-11&amp;lt;/td&amp;gt;&amp;lt;/tr&amp;gt;&amp;lt;tr style=&quot;height:18px ;&quot; &amp;gt;&amp;lt;td style=&quot;font-size:8pt; background-color:#cacaca; text-align:center; &quot; &amp;gt;2&amp;lt;/td&amp;gt;&amp;lt;td &amp;gt;AAO0001&amp;lt;/td&amp;gt;&amp;lt;td &amp;gt;Lead&amp;lt;/td&amp;gt;&amp;lt;td style=&quot;text-align:right; &quot;&amp;gt;100000&amp;lt;/td&amp;gt;&amp;lt;td &amp;gt;&amp;#160;&amp;lt;/td&amp;gt;&amp;lt;td &amp;gt;&amp;#160;&amp;lt;/td&amp;gt;&amp;lt;td style=&quot;text-align:right; &quot;&amp;gt;0&amp;lt;/td&amp;gt;&amp;lt;td style=&quot;text-align:right; &quot;&amp;gt;0&amp;lt;/td&amp;gt;&amp;lt;td style=&quot;text-align:right; &quot;&amp;gt;0&amp;lt;/td&amp;gt;&amp;lt;td style=&quot;text-align:right; &quot;&amp;gt;0&amp;lt;/td&amp;gt;&amp;lt;td style=&quot;text-align:right; &quot;&amp;gt;25000&amp;lt;/td&amp;gt;&amp;lt;td style=&quot;text-align:right; &quot;&amp;gt;25000&amp;lt;/td&amp;gt;&amp;lt;td style=&quot;text-align:right; &quot;&amp;gt;25000&amp;lt;/td&amp;gt;&amp;lt;td style=&quot;text-align:right; &quot;&amp;gt;25000&amp;lt;/td&amp;gt;&amp;lt;td style=&quot;text-align:right; &quot;&amp;gt;0&amp;lt;/td&amp;gt;&amp;lt;td style=&quot;text-align:right; &quot;&amp;gt;0&amp;lt;/td&amp;gt;&amp;lt;td style=&quot;text-align:right; &quot;&amp;gt;0&amp;lt;/td&amp;gt;&amp;lt;td style=&quot;text-align:right; &quot;&amp;gt;0&amp;lt;/td&amp;gt;&amp;lt;/tr&amp;gt;&amp;lt;tr style=&quot;height:18px ;&quot; &amp;gt;&amp;lt;td style=&quot;font-size:8pt; background-color:#cacaca; text-align:center; &quot; &amp;gt;3&amp;lt;/td&amp;gt;&amp;lt;td &amp;gt;AAO0001&amp;lt;/td&amp;gt;&amp;lt;td &amp;gt;Sub 1&amp;lt;/td&amp;gt;&amp;lt;td style=&quot;text-align:right; &quot;&amp;gt;1000&amp;lt;/td&amp;gt;&amp;lt;td &amp;gt;&amp;#160;&amp;lt;/td&amp;gt;&amp;lt;td &amp;gt;&amp;#160;&amp;lt;/td&amp;gt;&amp;lt;td &amp;gt;&amp;#160;&amp;lt;/td&amp;gt;&amp;lt;td &amp;gt;&amp;#160;&amp;lt;/td&amp;gt;&amp;lt;td &amp;gt;&amp;#160;&amp;lt;/td&amp;gt;&amp;lt;td &amp;gt;&amp;#160;&amp;lt;/td&amp;gt;&amp;lt;td style=&quot;text-align:right; &quot;&amp;gt;500&amp;lt;/td&amp;gt;&amp;lt;td style=&quot;text-align:right; &quot;&amp;gt;500&amp;lt;/td&amp;gt;&amp;lt;td &amp;gt;&amp;#160;&amp;lt;/td&amp;gt;&amp;lt;td &amp;gt;&amp;#160;&amp;lt;/td&amp;gt;&amp;lt;td &amp;gt;&amp;#160;&amp;lt;/td&amp;gt;&amp;lt;td &amp;gt;&amp;#160;&amp;lt;/td&amp;gt;&amp;lt;td &amp;gt;&amp;#160;&amp;lt;/td&amp;gt;&amp;lt;td &amp;gt;&amp;#160;&amp;lt;/td&amp;gt;&amp;lt;/tr&amp;gt;&amp;lt;tr style=&quot;height:18px ;&quot; &amp;gt;&amp;lt;td style=&quot;font-size:8pt; background-color:#cacaca; text-align:center; &quot; &amp;gt;4&amp;lt;/td&amp;gt;&amp;lt;td &amp;gt;AAO0001&amp;lt;/td&amp;gt;&amp;lt;td &amp;gt;Sub 2&amp;lt;/td&amp;gt;&amp;lt;td style=&quot;text-align:right; &quot;&amp;gt;10000&amp;lt;/td&amp;gt;&amp;lt;td &amp;gt;&amp;#160;&amp;lt;/td&amp;gt;&amp;lt;td &amp;gt;&amp;#160;&amp;lt;/td&amp;gt;&amp;lt;td &amp;gt;&amp;#160;&amp;lt;/td&amp;gt;&amp;lt;td &amp;gt;&amp;#160;&amp;lt;/td&amp;gt;&amp;lt;td &amp;gt;&amp;#160;&amp;lt;/td&amp;gt;&amp;lt;td &amp;gt;&amp;#160;&amp;lt;/td&amp;gt;&amp;lt;td style=&quot;text-align:right; &quot;&amp;gt;2500&amp;lt;/td&amp;gt;&amp;lt;td style=&quot;text-align:right; &quot;&amp;gt;2500&amp;lt;/td&amp;gt;&amp;lt;td style=&quot;text-align:right; &quot;&amp;gt;2500&amp;lt;/td&amp;gt;&amp;lt;td style=&quot;text-align:right; &quot;&amp;gt;2500&amp;lt;/td&amp;gt;&amp;lt;td &amp;gt;&amp;#160;&amp;lt;/td&amp;gt;&amp;lt;td &amp;gt;&amp;#160;&amp;lt;/td&amp;gt;&amp;lt;td &amp;gt;&amp;#160;&amp;lt;/td&amp;gt;&amp;lt;td &amp;gt;&amp;#160;&amp;lt;/td&amp;gt;&amp;lt;/tr&amp;gt;&amp;lt;tr style=&quot;height:18px ;&quot; &amp;gt;&amp;lt;td style=&quot;font-size:8pt; background-color:#cacaca; text-align:center; &quot; &amp;gt;5&amp;lt;/td&amp;gt;&amp;lt;td &amp;gt;AAO0001&amp;lt;/td&amp;gt;&amp;lt;td &amp;gt;Sub 3&amp;lt;/td&amp;gt;&amp;lt;td style=&quot;text-align:right; &quot;&amp;gt;10000&amp;lt;/td&amp;gt;&amp;lt;td &amp;gt;&amp;#160;&amp;lt;/td&amp;gt;&amp;lt;td &amp;gt;&amp;#160;&amp;lt;/td&amp;gt;&amp;lt;td &amp;gt;&amp;#160;&amp;lt;/td&amp;gt;&amp;lt;td &amp;gt;&amp;#160;&amp;lt;/td&amp;gt;&amp;lt;td &amp;gt;&amp;#160;&amp;lt;/td&amp;gt;&amp;lt;td &amp;gt;&amp;#160;&amp;lt;/td&amp;gt;&amp;lt;td &amp;gt;&amp;#160;&amp;lt;/td&amp;gt;&amp;lt;td &amp;gt;&amp;#160;&amp;lt;/td&amp;gt;&amp;lt;td &amp;gt;&amp;#160;&amp;lt;/td&amp;gt;&amp;lt;td style=&quot;text-align:right; &quot;&amp;gt;10000&amp;lt;/td&amp;gt;&amp;lt;td &amp;gt;&amp;#160;&amp;lt;/td&amp;gt;&amp;lt;td &amp;gt;&amp;#160;&amp;lt;/td&amp;gt;&amp;lt;td &amp;gt;&amp;#160;&amp;lt;/td&amp;gt;&amp;lt;td &amp;gt;&amp;#160;&amp;lt;/td&amp;gt;&amp;lt;/tr&amp;gt;&amp;lt;/table&amp;gt; &lt;/p&gt;_x000a_&lt;p&gt;&amp;lt;span style=&quot;font-family:Arial; font-size:9pt; font-weight:bold;background-color:#ffffff; color:#000000; &quot;&amp;gt;Excel tables to the web &amp;gt;&amp;gt; &amp;lt;/span&amp;gt;&lt;a href=&quot;http://www.excel-jeanie-html.de/index.php?f=1&quot;&gt; Excel Jeanie HTML 4 &lt;/a&gt;&lt;/p&gt;_x000a_&lt;p&gt;I would need a formulas to split the revenue in the first two months of the project, across each month of the project and in the last month of the project. Is this possible or I am asking too much of excel?&lt;/p&gt;_x000a_&lt;p&gt;Thanks in advance,&lt;/p&gt;_x000a_&lt;p&gt;Will_x000a_&lt;/p&gt;_x000a_"/>
    <d v="2010-11-13T08:59:11"/>
    <n v="0"/>
    <x v="0"/>
    <x v="0"/>
    <b v="0"/>
    <x v="0"/>
    <n v="7"/>
    <n v="40495.374305555553"/>
    <n v="0"/>
    <n v="1017"/>
    <d v="2010-11-13T00:00:00"/>
    <n v="0"/>
    <x v="3854"/>
  </r>
  <r>
    <n v="3931"/>
    <n v="1"/>
    <x v="935"/>
    <x v="549"/>
    <s v="&lt;p&gt;OK Excel Jeanie didn't work, Anyone recommend an uploading site?_x000a_&lt;/p&gt;_x000a_"/>
    <d v="2010-11-13T09:02:08"/>
    <n v="0"/>
    <x v="1"/>
    <x v="0"/>
    <b v="1"/>
    <x v="0"/>
    <n v="7"/>
    <n v="40495.374305555553"/>
    <n v="0"/>
    <n v="1017"/>
    <d v="2010-11-13T00:00:00"/>
    <n v="0"/>
    <x v="3855"/>
  </r>
  <r>
    <n v="3932"/>
    <n v="1"/>
    <x v="935"/>
    <x v="549"/>
    <s v="&lt;p&gt;Posted it here so you can see it;&lt;/p&gt;_x000a_&lt;p&gt;http://www.mrexcel.com/forum/showthread.php?p=2510737#post2510737&lt;/p&gt;_x000a_&lt;p&gt;A picture speaks a thousand words..._x000a_&lt;/p&gt;_x000a_"/>
    <d v="2010-11-13T09:05:32"/>
    <n v="0"/>
    <x v="2"/>
    <x v="0"/>
    <b v="1"/>
    <x v="0"/>
    <n v="7"/>
    <n v="40495.374305555553"/>
    <n v="0"/>
    <n v="1017"/>
    <d v="2010-11-13T00:00:00"/>
    <n v="0"/>
    <x v="3856"/>
  </r>
  <r>
    <n v="3933"/>
    <n v="1"/>
    <x v="936"/>
    <x v="526"/>
    <s v="&lt;p&gt;Hi Guys&lt;br /&gt;_x000a_I'm using the following macro to create cells with formulas.&lt;br /&gt;_x000a_&lt;code&gt;&lt;br /&gt;_x000a_Sub CreateLoginDetails()&lt;br /&gt;_x000a_Dim i As Long&lt;br /&gt;_x000a_Dim lps As Long&lt;br /&gt;_x000a_lps = Range(&quot;C1&quot;).Value&lt;br /&gt;_x000a_For i = lps To 1 Step -1&lt;br /&gt;_x000a_    With ActiveSheet&lt;br /&gt;_x000a_        .Range(&quot;A&quot; &amp;amp; i).Insert xlShiftDown&lt;br /&gt;_x000a_        .Range(&quot;A&quot; &amp;amp; i).Formula = &quot;TAG POS=1 TYPE=A ATTR=TXT:Log&amp;lt;SP&amp;gt;Out&quot;&lt;br /&gt;_x000a_        .Range(&quot;A&quot; &amp;amp; i).Insert xlShiftDown&lt;br /&gt;_x000a_        .Range(&quot;A&quot; &amp;amp; i).Formula = &quot;&quot;&lt;br /&gt;_x000a_        .Range(&quot;A&quot; &amp;amp; i).Insert xlShiftDown&lt;br /&gt;_x000a_        .Range(&quot;A&quot; &amp;amp; i).Formula = &quot;TAG POS=1 TYPE=INPUT:SUBMIT FORM=ID:loginform ATTR=ID:wp-submit&quot;&lt;br /&gt;_x000a_        .Range(&quot;A&quot; &amp;amp; i).Insert xlShiftDown&lt;br /&gt;_x000a_        .Range(&quot;A&quot; &amp;amp; i).Formula = &quot;=CONCATENATE(&quot;&quot;TAG POS=1 TYPE=INPUT:TEXT FORM=NAME:loginform ATTR=ID:user_login CONTENT=&quot;&quot;,'DB List'!$C1)&quot;&lt;br /&gt;_x000a_        .Range(&quot;A&quot; &amp;amp; i).Insert xlShiftDown&lt;br /&gt;_x000a_        .Range(&quot;A&quot; &amp;amp; i).Formula = &quot;SET !ENCRYPTION NO&quot;&lt;br /&gt;_x000a_        .Range(&quot;A&quot; &amp;amp; i).Insert xlShiftDown&lt;br /&gt;_x000a_        .Range(&quot;A&quot; &amp;amp; i).Formula = &quot;=CONCATENATE(&quot;&quot;TAG POS=1 TYPE=INPUT:TEXT FORM=NAME:loginform ATTR=ID:user_login CONTENT=&quot;&quot;,'DB List'!$B1)&quot;&lt;br /&gt;_x000a_        .Range(&quot;A&quot; &amp;amp; i).Insert xlShiftDown&lt;br /&gt;_x000a_        .Range(&quot;A&quot; &amp;amp; i).Formula = &quot;=CONCATENATE(&quot;&quot;URL GOTO=&quot;&quot;,'DB List'!$A1)&quot;&lt;br /&gt;_x000a_    End With&lt;br /&gt;_x000a_Next i&lt;br /&gt;_x000a_End Sub&lt;br /&gt;_x000a_&lt;/code&gt;&lt;br /&gt;_x000a_For every loop, I need to change the row number with 1 step.&lt;br /&gt;_x000a_So first round will populate code for A1, B1, C1.&lt;br /&gt;_x000a_The next round will populate code for A2, B2, C2.&lt;br /&gt;_x000a_And so on..&lt;br /&gt;_x000a_But have to use the &quot;=CONCATENATE()&quot; in the code, I can't find a way to force that change inside the cell.&lt;/p&gt;_x000a_&lt;p&gt;Hope you have some ideas for me ;)&lt;/p&gt;_x000a_&lt;p&gt;Thanks,&lt;br /&gt;_x000a_Amit._x000a_&lt;/p&gt;_x000a_"/>
    <d v="2010-11-13T12:37:23"/>
    <n v="0"/>
    <x v="0"/>
    <x v="0"/>
    <b v="0"/>
    <x v="0"/>
    <n v="7"/>
    <n v="40495.525694444441"/>
    <n v="0"/>
    <n v="1017"/>
    <d v="2010-11-13T00:00:00"/>
    <n v="0"/>
    <x v="3857"/>
  </r>
  <r>
    <n v="3934"/>
    <n v="1"/>
    <x v="936"/>
    <x v="2"/>
    <s v="&lt;p&gt;Amitcohen&lt;/p&gt;_x000a_&lt;p&gt;what about using Cells instead of Range&lt;/p&gt;_x000a_&lt;p&gt;eg:&lt;br /&gt;_x000a_&lt;pre&gt;&lt;code&gt;Sub CreateLoginDetails()_x000a_Dim i As Long_x000a_Dim j As Integer_x000a_Dim lps As Long_x000a__x000a_lps = Range(&amp;quot;C1&amp;quot;).Value_x000a_j = 1_x000a__x000a_For i = lps To 1 Step -1_x000a_  With ActiveSheet_x000a_    .Cells(i, j).Insert xlShiftDown_x000a_    .Cells(i, j).Formula = &amp;quot;TAG POS=1 TYPE=A ATTR=TXT:Log&amp;lt;SP&amp;gt;Out&amp;quot;_x000a_    .Cells(i, j).Insert xlShiftDown_x000a_    .Cells(i, j).Formula = &amp;quot;&amp;quot;_x000a_    .Cells(i, j).Insert xlShiftDown_x000a_    .Cells(i, j).Formula = &amp;quot;TAG POS=1 TYPE=INPUT:SUBMIT FORM=ID:loginform ATTR=ID:wp-submit&amp;quot;_x000a_    .Cells(i, j).Insert xlShiftDown_x000a_    .Cells(i, j).Formula = &amp;quot;=CONCATENATE(&amp;quot;&amp;quot;TAG POS=1 TYPE=INPUT:TEXT FORM=NAME:loginform ATTR=ID:user_login CONTENT=&amp;quot;&amp;quot;,&amp;#39;DB List&amp;#39;!$C1)&amp;quot;_x000a_    .Cells(i, j).Insert xlShiftDown_x000a_    .Cells(i, j).Formula = &amp;quot;SET !ENCRYPTION NO&amp;quot;_x000a_    .Cells(i, j).Insert xlShiftDown_x000a_    .Cells(i, j).Formula = &amp;quot;=CONCATENATE(&amp;quot;&amp;quot;TAG POS=1 TYPE=INPUT:TEXT FORM=NAME:loginform ATTR=ID:user_login CONTENT=&amp;quot;&amp;quot;,&amp;#39;DB List&amp;#39;!$B1)&amp;quot;_x000a_    .Cells(i, j).Insert xlShiftDown_x000a_    .Cells(i, j).Formula = &amp;quot;=CONCATENATE(&amp;quot;&amp;quot;URL GOTO=&amp;quot;&amp;quot;,&amp;#39;DB List&amp;#39;!$A1)&amp;quot;_x000a_  End With_x000a_  j = j + 1_x000a_Next i_x000a_End Sub&lt;/code&gt;&lt;/pre&gt;_x000a_"/>
    <d v="2010-11-13T14:05:03"/>
    <n v="0"/>
    <x v="1"/>
    <x v="1"/>
    <b v="1"/>
    <x v="1"/>
    <n v="7"/>
    <n v="40495.525694444441"/>
    <n v="6.1145833336922806E-2"/>
    <n v="1018"/>
    <d v="2010-11-13T00:00:00"/>
    <s v="amitcohen"/>
    <x v="3858"/>
  </r>
  <r>
    <n v="3935"/>
    <n v="1"/>
    <x v="935"/>
    <x v="2"/>
    <s v="&lt;p&gt;G'Day Will&lt;/p&gt;_x000a_&lt;p&gt;Have a read of this post about posting pics and files:&lt;br /&gt;_x000a_http://chandoo.org/forums/topic/posting-a-sample-workbook&lt;/p&gt;_x000a_&lt;p&gt;Also Will, please don't cross post or if you do let us know.&lt;br /&gt;_x000a_No point spending time on a problem that was solved somewhere else hours ago._x000a_&lt;/p&gt;_x000a_"/>
    <d v="2010-11-13T14:08:25"/>
    <n v="0"/>
    <x v="3"/>
    <x v="1"/>
    <b v="1"/>
    <x v="1"/>
    <n v="7"/>
    <n v="40495.374305555553"/>
    <n v="0.21487268518831115"/>
    <n v="1019"/>
    <d v="2010-11-13T00:00:00"/>
    <s v="will31"/>
    <x v="3859"/>
  </r>
  <r>
    <n v="3936"/>
    <n v="1"/>
    <x v="931"/>
    <x v="2"/>
    <s v="&lt;p&gt;Dgupta2&lt;br /&gt;_x000a_Have you checked the Support and Blog at: http://powerpivot.com/_x000a_&lt;/p&gt;_x000a_"/>
    <d v="2010-11-13T14:41:27"/>
    <n v="0"/>
    <x v="1"/>
    <x v="1"/>
    <b v="1"/>
    <x v="1"/>
    <n v="7"/>
    <n v="40494.14166666667"/>
    <n v="1.4704513888864312"/>
    <n v="1020"/>
    <d v="2010-11-13T00:00:00"/>
    <s v="dgupta2"/>
    <x v="3860"/>
  </r>
  <r>
    <n v="3937"/>
    <n v="1"/>
    <x v="932"/>
    <x v="488"/>
    <s v="&lt;p&gt;Okay, try&lt;/p&gt;_x000a_&lt;p&gt;=SUMPRODUCT(--(LEFT(Sheet2!$A$1:$A$20,LEN(A1))=A1),Sheet2!$B$1:$B$20)_x000a_&lt;/p&gt;_x000a_"/>
    <d v="2010-11-13T14:54:57"/>
    <n v="0"/>
    <x v="3"/>
    <x v="0"/>
    <b v="1"/>
    <x v="0"/>
    <n v="7"/>
    <n v="40494.71597222222"/>
    <n v="0"/>
    <n v="1020"/>
    <d v="2010-11-13T00:00:00"/>
    <n v="0"/>
    <x v="3861"/>
  </r>
  <r>
    <n v="3938"/>
    <n v="1"/>
    <x v="936"/>
    <x v="488"/>
    <s v="&lt;p&gt;Amit,&lt;/p&gt;_x000a_&lt;p&gt;Try this&lt;/p&gt;_x000a_&lt;p&gt;Sub CreateLoginDetails()&lt;br /&gt;_x000a_Dim i As Long&lt;br /&gt;_x000a_Dim lps As Long&lt;br /&gt;_x000a_&amp;nbsp;&amp;nbsp;&amp;nbsp;&amp;nbsp;lps = Range(&quot;C1&quot;).Value&lt;br /&gt;_x000a_&amp;nbsp;&amp;nbsp;&amp;nbsp;&amp;nbsp;For i = lps To 1 Step -1&lt;br /&gt;_x000a_&amp;nbsp;&amp;nbsp;&amp;nbsp;&amp;nbsp;&amp;nbsp;&amp;nbsp;&amp;nbsp;&amp;nbsp;With ActiveSheet&lt;br /&gt;_x000a_&amp;nbsp;&amp;nbsp;&amp;nbsp;&amp;nbsp;&amp;nbsp;&amp;nbsp;&amp;nbsp;&amp;nbsp;&amp;nbsp;&amp;nbsp;&amp;nbsp;&amp;nbsp;.Range(&quot;A&quot; &amp;amp; i).Insert xlShiftDown&lt;br /&gt;_x000a_&amp;nbsp;&amp;nbsp;&amp;nbsp;&amp;nbsp;&amp;nbsp;&amp;nbsp;&amp;nbsp;&amp;nbsp;&amp;nbsp;&amp;nbsp;&amp;nbsp;&amp;nbsp;.Range(&quot;A&quot; &amp;amp; i).Formula = &quot;TAG POS=1 TYPE=A ATTR=TXT:Log&amp;lt;SP&amp;gt;Out&quot;&lt;br /&gt;_x000a_&amp;nbsp;&amp;nbsp;&amp;nbsp;&amp;nbsp;&amp;nbsp;&amp;nbsp;&amp;nbsp;&amp;nbsp;&amp;nbsp;&amp;nbsp;&amp;nbsp;&amp;nbsp;.Range(&quot;A&quot; &amp;amp; i).Insert xlShiftDown&lt;br /&gt;_x000a_&amp;nbsp;&amp;nbsp;&amp;nbsp;&amp;nbsp;&amp;nbsp;&amp;nbsp;&amp;nbsp;&amp;nbsp;&amp;nbsp;&amp;nbsp;&amp;nbsp;&amp;nbsp;.Range(&quot;A&quot; &amp;amp; i).Formula = &quot;&quot;&lt;br /&gt;_x000a_&amp;nbsp;&amp;nbsp;&amp;nbsp;&amp;nbsp;&amp;nbsp;&amp;nbsp;&amp;nbsp;&amp;nbsp;&amp;nbsp;&amp;nbsp;&amp;nbsp;&amp;nbsp;.Range(&quot;A&quot; &amp;amp; i).Insert xlShiftDown&lt;br /&gt;_x000a_&amp;nbsp;&amp;nbsp;&amp;nbsp;&amp;nbsp;&amp;nbsp;&amp;nbsp;&amp;nbsp;&amp;nbsp;&amp;nbsp;&amp;nbsp;&amp;nbsp;&amp;nbsp;.Range(&quot;A&quot; &amp;amp; i).Formula = &quot;TAG POS=1 TYPE=INPUT:SUBMIT FORM=ID:loginform ATTR=ID:wp-submit&quot;&lt;br /&gt;_x000a_&amp;nbsp;&amp;nbsp;&amp;nbsp;&amp;nbsp;&amp;nbsp;&amp;nbsp;&amp;nbsp;&amp;nbsp;&amp;nbsp;&amp;nbsp;&amp;nbsp;&amp;nbsp;.Range(&quot;A&quot; &amp;amp; i).Insert xlShiftDown&lt;br /&gt;_x000a_&amp;nbsp;&amp;nbsp;&amp;nbsp;&amp;nbsp;&amp;nbsp;&amp;nbsp;&amp;nbsp;&amp;nbsp;&amp;nbsp;&amp;nbsp;&amp;nbsp;&amp;nbsp;.Range(&quot;A&quot; &amp;amp; i).Formula = &quot;=&quot;&quot;TAG POS=1 TYPE=INPUT:TEXT FORM=NAME:loginform ATTR=ID:user_login CONTENT=&quot;&quot;&amp;amp;'DB List'!$C&quot; &amp;amp; i &amp;amp; &quot;)&quot;&lt;br /&gt;_x000a_&amp;nbsp;&amp;nbsp;&amp;nbsp;&amp;nbsp;&amp;nbsp;&amp;nbsp;&amp;nbsp;&amp;nbsp;&amp;nbsp;&amp;nbsp;&amp;nbsp;&amp;nbsp;.Range(&quot;A&quot; &amp;amp; i).Insert xlShiftDown&lt;br /&gt;_x000a_&amp;nbsp;&amp;nbsp;&amp;nbsp;&amp;nbsp;&amp;nbsp;&amp;nbsp;&amp;nbsp;&amp;nbsp;&amp;nbsp;&amp;nbsp;&amp;nbsp;&amp;nbsp;.Range(&quot;A&quot; &amp;amp; i).Formula = &quot;SET !ENCRYPTION NO&quot;&lt;br /&gt;_x000a_&amp;nbsp;&amp;nbsp;&amp;nbsp;&amp;nbsp;&amp;nbsp;&amp;nbsp;&amp;nbsp;&amp;nbsp;&amp;nbsp;&amp;nbsp;&amp;nbsp;&amp;nbsp;.Range(&quot;A&quot; &amp;amp; i).Insert xlShiftDown&lt;br /&gt;_x000a_&amp;nbsp;&amp;nbsp;&amp;nbsp;&amp;nbsp;&amp;nbsp;&amp;nbsp;&amp;nbsp;&amp;nbsp;&amp;nbsp;&amp;nbsp;&amp;nbsp;&amp;nbsp;.Range(&quot;A&quot; &amp;amp; i).Formula = &quot;=&quot;&quot;TAG POS=1 TYPE=INPUT:TEXT FORM=NAME:loginform ATTR=ID:user_login CONTENT=&quot;&quot;&amp;amp;'DB List'!$B&quot; &amp;amp; i &amp;amp; &quot;)&quot;&lt;br /&gt;_x000a_&amp;nbsp;&amp;nbsp;&amp;nbsp;&amp;nbsp;&amp;nbsp;&amp;nbsp;&amp;nbsp;&amp;nbsp;&amp;nbsp;&amp;nbsp;&amp;nbsp;&amp;nbsp;.Range(&quot;A&quot; &amp;amp; i).Insert xlShiftDown&lt;br /&gt;_x000a_&amp;nbsp;&amp;nbsp;&amp;nbsp;&amp;nbsp;&amp;nbsp;&amp;nbsp;&amp;nbsp;&amp;nbsp;&amp;nbsp;&amp;nbsp;&amp;nbsp;&amp;nbsp;.Range(&quot;A&quot; &amp;amp; i).Formula = &quot;=&quot;&quot;URL GOTO=&quot;&quot;&amp;amp;'DB List'!$A&quot; &amp;amp; i &amp;amp; &quot;)&quot;&lt;br /&gt;_x000a_&amp;nbsp;&amp;nbsp;&amp;nbsp;&amp;nbsp;&amp;nbsp;&amp;nbsp;&amp;nbsp;&amp;nbsp;End With&lt;br /&gt;_x000a_&amp;nbsp;&amp;nbsp;&amp;nbsp;&amp;nbsp;Next i&lt;br /&gt;_x000a_End Sub_x000a_&lt;/p&gt;_x000a_"/>
    <d v="2010-11-13T14:58:34"/>
    <n v="0"/>
    <x v="2"/>
    <x v="0"/>
    <b v="1"/>
    <x v="0"/>
    <n v="7"/>
    <n v="40495.525694444441"/>
    <n v="0"/>
    <n v="1020"/>
    <d v="2010-11-13T00:00:00"/>
    <n v="0"/>
    <x v="3862"/>
  </r>
  <r>
    <n v="3939"/>
    <n v="1"/>
    <x v="932"/>
    <x v="581"/>
    <s v="&lt;p&gt;Hi,&lt;br /&gt;_x000a_In sheet3 values should be&lt;/p&gt;_x000a_&lt;p&gt;RM 70&lt;br /&gt;_x000a_SPM 0 (as the sum is a negative value)&lt;br /&gt;_x000a_TTTRM 456&lt;/p&gt;_x000a_&lt;p&gt;So, I guess this formula is not sufficient for this. Please correct me if I'm wrong_x000a_&lt;/p&gt;_x000a_"/>
    <d v="2010-11-13T16:16:34"/>
    <n v="0"/>
    <x v="4"/>
    <x v="0"/>
    <b v="1"/>
    <x v="0"/>
    <n v="7"/>
    <n v="40494.71597222222"/>
    <n v="0"/>
    <n v="1020"/>
    <d v="2010-11-13T00:00:00"/>
    <n v="0"/>
    <x v="3863"/>
  </r>
  <r>
    <n v="3940"/>
    <n v="1"/>
    <x v="936"/>
    <x v="526"/>
    <s v="&lt;p&gt;Hi Guys&lt;br /&gt;_x000a_Thanks for your answers.&lt;br /&gt;_x000a_xld; your solution is perfect for the challenge.&lt;br /&gt;_x000a_:)&lt;/p&gt;_x000a_&lt;p&gt;Hui; Using Cells() never cross my mind..:(&lt;br /&gt;_x000a_I learned another thing 2day.&lt;br /&gt;_x000a_BTW, is it a better coding to use Cells() instead of Range()?&lt;br /&gt;_x000a_What is the idea behind it?&lt;/p&gt;_x000a_&lt;p&gt;Cheers,&lt;br /&gt;_x000a_;)&lt;br /&gt;_x000a_Amit._x000a_&lt;/p&gt;_x000a_"/>
    <d v="2010-11-13T18:02:24"/>
    <n v="0"/>
    <x v="3"/>
    <x v="0"/>
    <b v="1"/>
    <x v="0"/>
    <n v="7"/>
    <n v="40495.525694444441"/>
    <n v="0"/>
    <n v="1020"/>
    <d v="2010-11-13T00:00:00"/>
    <n v="0"/>
    <x v="3864"/>
  </r>
  <r>
    <n v="3941"/>
    <n v="1"/>
    <x v="937"/>
    <x v="583"/>
    <s v="&lt;p&gt;I have a sheet with data sometimes in excess of 1000 rows, I have a sheet labeled &quot;Results&quot;&lt;/p&gt;_x000a_&lt;p&gt;This is how the data sheets looks (I've only include a small amount of data to explain my request)&lt;/p&gt;_x000a_&lt;p&gt;    A   B   C    D&lt;br /&gt;_x000a_    SIZE ID  UPC  NAME&lt;br /&gt;_x000a_R4  28FT 123 4569  HOT DOG&lt;br /&gt;_x000a_R5  28FT 321 6549  BUN&lt;br /&gt;_x000a_R6  28FT 987 5679  MUSTARD&lt;br /&gt;_x000a_R7  28FT 888 9898  ONION&lt;br /&gt;_x000a_R8  24FT 123 4569  HOT DOG&lt;br /&gt;_x000a_R9  24FT 321 6549  BUN&lt;br /&gt;_x000a_R10 24FT 444 7767  WHEAT BUN&lt;/p&gt;_x000a_&lt;p&gt;In F2 I have dropdown List with 24FT &amp;amp; 28FT&lt;/p&gt;_x000a_&lt;p&gt;F4_x0009_=INDEX($A$4:$D$10,MATCH($F$2,$A$4:$A$10,0)+ROW(A1)-1,2)&lt;br /&gt;_x000a_G4_x0009_=INDEX($A$4:$D$10,MATCH($F$2,$A$4:$A$10,0)+ROW(A1)-1,3)&lt;br /&gt;_x000a_H4_x0009_=INDEX($A$4:$D$10,MATCH($F$2,$A$4:$A$10,0)+ROW(A1)-1,4)&lt;/p&gt;_x000a_&lt;p&gt;My formula running from F4 to H10&lt;/p&gt;_x000a_&lt;p&gt;When I set F2 to 28FT, I only want the Rows that have 28FT to display, the same for 24FT&lt;/p&gt;_x000a_&lt;p&gt;Currently when I set F2 to 28FT all the rows(f4:h10) display data.&lt;/p&gt;_x000a_&lt;p&gt;I big thanks in advance to anyone that can help me._x000a_&lt;/p&gt;_x000a_"/>
    <d v="2010-11-13T19:51:44"/>
    <n v="0"/>
    <x v="0"/>
    <x v="0"/>
    <b v="0"/>
    <x v="0"/>
    <n v="7"/>
    <n v="40495.82708333333"/>
    <n v="0"/>
    <n v="1020"/>
    <d v="2010-11-13T00:00:00"/>
    <n v="0"/>
    <x v="3865"/>
  </r>
  <r>
    <n v="3942"/>
    <n v="1"/>
    <x v="936"/>
    <x v="488"/>
    <s v="&lt;p&gt;Amit,&lt;/p&gt;_x000a_&lt;p&gt;It is not better per se, but if you have a variable column, Cells can take a numeric column, which may be better when assigning via a variable, whereas Range must have a column letter(s)._x000a_&lt;/p&gt;_x000a_"/>
    <d v="2010-11-14T00:10:09"/>
    <n v="0"/>
    <x v="4"/>
    <x v="0"/>
    <b v="1"/>
    <x v="0"/>
    <n v="1"/>
    <n v="40495.525694444441"/>
    <n v="0"/>
    <n v="1020"/>
    <d v="2010-11-14T00:00:00"/>
    <n v="0"/>
    <x v="3866"/>
  </r>
  <r>
    <n v="3943"/>
    <n v="1"/>
    <x v="937"/>
    <x v="488"/>
    <s v="&lt;p&gt;Use this array formula for F4&lt;/p&gt;_x000a_&lt;p&gt;=IF(ISERROR(SMALL(IF($A$4:$A$10=$F$2,ROW($A$4:$A$10)-ROW($A$4)+1),ROW(A1))),&quot;&quot;,&lt;br /&gt;_x000a_INDEX(B$4:B$10,SMALL(IF($A$4:$A$10=$F$2,ROW($A$4:$A$10)-ROW($A$4)+1),ROW(A1))))&lt;/p&gt;_x000a_&lt;p&gt;and copy down and across_x000a_&lt;/p&gt;_x000a_"/>
    <d v="2010-11-14T00:26:01"/>
    <n v="0"/>
    <x v="1"/>
    <x v="0"/>
    <b v="1"/>
    <x v="0"/>
    <n v="1"/>
    <n v="40495.82708333333"/>
    <n v="0"/>
    <n v="1020"/>
    <d v="2010-11-14T00:00:00"/>
    <n v="0"/>
    <x v="3867"/>
  </r>
  <r>
    <n v="3944"/>
    <n v="1"/>
    <x v="938"/>
    <x v="584"/>
    <s v="&lt;p&gt;Hi!&lt;br /&gt;_x000a_when i import some data from web the formulas used in that data in web page donot appear in the excel sheet. i want to import the data along with formulas used in that data.can you help me?_x000a_&lt;/p&gt;_x000a_"/>
    <d v="2010-11-14T06:09:28"/>
    <n v="0"/>
    <x v="0"/>
    <x v="0"/>
    <b v="0"/>
    <x v="0"/>
    <n v="1"/>
    <n v="40496.256249999999"/>
    <n v="0"/>
    <n v="1020"/>
    <d v="2010-11-14T00:00:00"/>
    <n v="0"/>
    <x v="3868"/>
  </r>
  <r>
    <n v="3945"/>
    <n v="1"/>
    <x v="920"/>
    <x v="537"/>
    <s v="&lt;p&gt;I used the call edit you suggested above and got it to work the way I wanted to (that in addition to the extra you provided in the thread).&lt;/p&gt;_x000a_&lt;p&gt;Thanks Hui_x000a_&lt;/p&gt;_x000a_"/>
    <d v="2010-11-14T08:25:49"/>
    <n v="0"/>
    <x v="4"/>
    <x v="0"/>
    <b v="1"/>
    <x v="0"/>
    <n v="1"/>
    <n v="40492.209027777775"/>
    <n v="0"/>
    <n v="1020"/>
    <d v="2010-11-14T00:00:00"/>
    <n v="0"/>
    <x v="3869"/>
  </r>
  <r>
    <n v="3946"/>
    <n v="1"/>
    <x v="939"/>
    <x v="537"/>
    <s v="&lt;p&gt;I am trying to find a quick way to insert a date into a cell with a button (from a calendar of course).&lt;/p&gt;_x000a_&lt;p&gt;I am simply in need of a pop up calendar I can pick a date from, and then have it insert that date in whatever cell I have selected.&lt;/p&gt;_x000a_&lt;p&gt;I've been playing around with the date picker on the user form control panel, but I'm not sure how to write the code._x000a_&lt;/p&gt;_x000a_"/>
    <d v="2010-11-14T08:29:50"/>
    <n v="0"/>
    <x v="0"/>
    <x v="0"/>
    <b v="0"/>
    <x v="0"/>
    <n v="1"/>
    <n v="40496.353472222225"/>
    <n v="0"/>
    <n v="1020"/>
    <d v="2010-11-14T00:00:00"/>
    <n v="0"/>
    <x v="3870"/>
  </r>
  <r>
    <n v="3947"/>
    <n v="4"/>
    <x v="0"/>
    <x v="585"/>
    <s v="&lt;p&gt;Hi all, My name is Damian and I'm a data analyst in liverpool. I found this website about 3 weeks ago and since then I made HUGE progress ! I feel now that Im the boss and Excel is my slave :D not the other way._x000a_&lt;/p&gt;_x000a_"/>
    <d v="2010-11-14T14:42:35"/>
    <n v="0"/>
    <x v="75"/>
    <x v="0"/>
    <b v="1"/>
    <x v="0"/>
    <n v="1"/>
    <n v="40019.929861111108"/>
    <n v="0"/>
    <n v="1020"/>
    <d v="2010-11-14T00:00:00"/>
    <n v="0"/>
    <x v="3871"/>
  </r>
  <r>
    <n v="3948"/>
    <n v="1"/>
    <x v="940"/>
    <x v="585"/>
    <s v="&lt;p&gt;Hello there !&lt;/p&gt;_x000a_&lt;p&gt;my table&lt;br /&gt;_x000a_employee, date, cases picked, rate, performance&lt;/p&gt;_x000a_&lt;p&gt;Im trying to find a way to export column which will return all dates based on specific employee.&lt;br /&gt;_x000a_Vlookup would return just one date which is not good. Im trying to create dynamic line chart so when my boss pick up a name he will see line chart with dates and performance for specific employee.&lt;/p&gt;_x000a_&lt;p&gt;http://www.mediafire.com/?4x0cxb388n7kydk  &amp;lt;- here is a sample worksheet, by learning many cool tips on chandoo.org I've managed to create some basic dashboard with sumif,and vlookup formulas.&lt;/p&gt;_x000a_&lt;p&gt;But this for now is too complicated for me :(&lt;/p&gt;_x000a_&lt;p&gt;any help would be greatly appreciated_x000a_&lt;/p&gt;_x000a_"/>
    <d v="2010-11-14T16:19:05"/>
    <n v="0"/>
    <x v="0"/>
    <x v="0"/>
    <b v="0"/>
    <x v="0"/>
    <n v="1"/>
    <n v="40496.679861111108"/>
    <n v="0"/>
    <n v="1020"/>
    <d v="2010-11-14T00:00:00"/>
    <n v="0"/>
    <x v="3872"/>
  </r>
  <r>
    <n v="3949"/>
    <n v="1"/>
    <x v="939"/>
    <x v="537"/>
    <s v="&lt;p&gt;A pop up calendar would be best for this of course; but I need this for my pc at work and it's restricted (and I'm unable to install a file needed for the pop up calendar).&lt;/p&gt;_x000a_&lt;p&gt;If I'm not mistaken the date picker is already installed on this particular machine, so if I could just figure out the code to insert the date using the date picker control instead I'll be okay._x000a_&lt;/p&gt;_x000a_"/>
    <d v="2010-11-14T18:32:19"/>
    <n v="0"/>
    <x v="1"/>
    <x v="0"/>
    <b v="1"/>
    <x v="0"/>
    <n v="1"/>
    <n v="40496.353472222225"/>
    <n v="0"/>
    <n v="1020"/>
    <d v="2010-11-14T00:00:00"/>
    <n v="0"/>
    <x v="3873"/>
  </r>
  <r>
    <n v="3950"/>
    <n v="1"/>
    <x v="939"/>
    <x v="348"/>
    <s v="&lt;p&gt;Hi,&lt;/p&gt;_x000a_&lt;p&gt;Have you included the Microsoft Calendar Control 2007 in your references in the VBE.&lt;/p&gt;_x000a_&lt;p&gt;cheers&lt;/p&gt;_x000a_&lt;p&gt;kanti_x000a_&lt;/p&gt;_x000a_"/>
    <d v="2010-11-14T22:53:12"/>
    <n v="0"/>
    <x v="2"/>
    <x v="0"/>
    <b v="1"/>
    <x v="0"/>
    <n v="1"/>
    <n v="40496.353472222225"/>
    <n v="0"/>
    <n v="1020"/>
    <d v="2010-11-14T00:00:00"/>
    <n v="0"/>
    <x v="3874"/>
  </r>
  <r>
    <n v="3951"/>
    <n v="1"/>
    <x v="929"/>
    <x v="578"/>
    <s v="&lt;p&gt;Thank you very much. I will incorporate this into my lessons.!!_x000a_&lt;/p&gt;_x000a_"/>
    <d v="2010-11-14T23:05:09"/>
    <n v="0"/>
    <x v="2"/>
    <x v="0"/>
    <b v="1"/>
    <x v="0"/>
    <n v="1"/>
    <n v="40493.953472222223"/>
    <n v="0"/>
    <n v="1020"/>
    <d v="2010-11-14T00:00:00"/>
    <n v="0"/>
    <x v="3875"/>
  </r>
  <r>
    <n v="3952"/>
    <n v="1"/>
    <x v="939"/>
    <x v="537"/>
    <s v="&lt;p&gt;I am new to this, so I have to say I haven't.  However, I am aware that I am supposed to include or (install or activate) some sort of reference for this... but browsing the threads to do this all seem to require installing something on the computer (system32) folder (or something to that effect).&lt;/p&gt;_x000a_&lt;p&gt;The problem is I'm on my pc at work which is restricted (I can't actually install anything or access the system 32 folder).&lt;/p&gt;_x000a_&lt;p&gt;Does this reference I'm supposed to include have anything to do with actually installing anything?_x000a_&lt;/p&gt;_x000a_"/>
    <d v="2010-11-14T23:56:32"/>
    <n v="0"/>
    <x v="3"/>
    <x v="0"/>
    <b v="1"/>
    <x v="0"/>
    <n v="1"/>
    <n v="40496.353472222225"/>
    <n v="0"/>
    <n v="1020"/>
    <d v="2010-11-14T00:00:00"/>
    <n v="0"/>
    <x v="3876"/>
  </r>
  <r>
    <n v="3953"/>
    <n v="1"/>
    <x v="940"/>
    <x v="0"/>
    <s v="&lt;p&gt;Interesting question. However, I am not sure if I understand the data format in download workbook. so I made my own example to show how you can extract all the matching values and feed them to a chart.&lt;/p&gt;_x000a_&lt;p&gt;Download the file from here: http://img.chandoo.org/playground/filter-matching-values.xls&lt;/p&gt;_x000a_&lt;p&gt;Make sure you check the formulas behind names lstDates and lstRates to understand how this is set up._x000a_&lt;/p&gt;_x000a_"/>
    <d v="2010-11-15T00:14:06"/>
    <n v="0"/>
    <x v="1"/>
    <x v="0"/>
    <b v="1"/>
    <x v="0"/>
    <n v="2"/>
    <n v="40496.679861111108"/>
    <n v="0"/>
    <n v="1020"/>
    <d v="2010-11-15T00:00:00"/>
    <n v="0"/>
    <x v="3877"/>
  </r>
  <r>
    <n v="3954"/>
    <n v="1"/>
    <x v="938"/>
    <x v="0"/>
    <s v="&lt;p&gt;Hi,&lt;/p&gt;_x000a_&lt;p&gt;I am not sure I understood your question. Your web data has formulas in it? How are they mentioned? Are they like =A1+B1 or someother way? I am not sure if excel can import and process these formulas effectively.&lt;/p&gt;_x000a_&lt;p&gt;But there is a work around if you just want to dynamically build formulas from imported data. Just write formulas in adjacent columns. And Set the option to extend formulas from web query settings (right click on imported data, select options or something)._x000a_&lt;/p&gt;_x000a_"/>
    <d v="2010-11-15T00:22:44"/>
    <n v="0"/>
    <x v="1"/>
    <x v="0"/>
    <b v="1"/>
    <x v="0"/>
    <n v="2"/>
    <n v="40496.256249999999"/>
    <n v="0"/>
    <n v="1020"/>
    <d v="2010-11-15T00:00:00"/>
    <n v="0"/>
    <x v="3878"/>
  </r>
  <r>
    <n v="3955"/>
    <n v="1"/>
    <x v="940"/>
    <x v="2"/>
    <s v="&lt;p&gt;Have a look at an example of how this can be done with formula at&lt;br /&gt;_x000a_http://chandoo.org/forums/topic/index-match-row-formula-error&lt;/p&gt;_x000a_&lt;p&gt;Or If you don't like Array Formulas have a look at a method for doing it using helper cells&lt;br /&gt;_x000a_Example at: http://rapidshare.com/files/430489122/Sorter__Dates_.xls_x000a_&lt;/p&gt;_x000a_"/>
    <d v="2010-11-15T00:26:11"/>
    <n v="0"/>
    <x v="2"/>
    <x v="1"/>
    <b v="1"/>
    <x v="1"/>
    <n v="2"/>
    <n v="40496.679861111108"/>
    <n v="0.33832175926363561"/>
    <n v="1021"/>
    <d v="2010-11-15T00:00:00"/>
    <s v="losdamianos"/>
    <x v="3879"/>
  </r>
  <r>
    <n v="3956"/>
    <n v="1"/>
    <x v="941"/>
    <x v="516"/>
    <s v="&lt;p&gt;Can anybody give an example how to use offset with SumProduct?&lt;br /&gt;_x000a_Regards,&lt;br /&gt;_x000a_Guity_x000a_&lt;/p&gt;_x000a_"/>
    <d v="2010-11-15T02:24:17"/>
    <n v="0"/>
    <x v="0"/>
    <x v="0"/>
    <b v="0"/>
    <x v="0"/>
    <n v="2"/>
    <n v="40497.1"/>
    <n v="0"/>
    <n v="1021"/>
    <d v="2010-11-15T00:00:00"/>
    <n v="0"/>
    <x v="3880"/>
  </r>
  <r>
    <n v="3957"/>
    <n v="4"/>
    <x v="0"/>
    <x v="516"/>
    <s v="&lt;p&gt;Hello,&lt;/p&gt;_x000a_&lt;p&gt;My name is Guity. I am an excel user and I enjoy working with it. I am trying to improve on it and learn more and more. I have been to many trainings, but there are things that are never being taught in any class. Finding and learning anything in excel bring changes into my life. &lt;/p&gt;_x000a_&lt;p&gt;I love this site and I have learned a lot from it.&lt;br /&gt;_x000a_Guity_x000a_&lt;/p&gt;_x000a_"/>
    <d v="2010-11-15T03:36:31"/>
    <n v="0"/>
    <x v="76"/>
    <x v="0"/>
    <b v="1"/>
    <x v="0"/>
    <n v="2"/>
    <n v="40019.929861111108"/>
    <n v="0"/>
    <n v="1021"/>
    <d v="2010-11-15T00:00:00"/>
    <n v="0"/>
    <x v="3881"/>
  </r>
  <r>
    <n v="3958"/>
    <n v="1"/>
    <x v="865"/>
    <x v="571"/>
    <s v="&lt;p&gt;can any body help me on my previous question_x000a_&lt;/p&gt;_x000a_"/>
    <d v="2010-11-15T03:39:02"/>
    <n v="0"/>
    <x v="21"/>
    <x v="0"/>
    <b v="1"/>
    <x v="0"/>
    <n v="2"/>
    <n v="40474.877083333333"/>
    <n v="0"/>
    <n v="1021"/>
    <d v="2010-11-15T00:00:00"/>
    <n v="0"/>
    <x v="3882"/>
  </r>
  <r>
    <n v="3959"/>
    <n v="1"/>
    <x v="941"/>
    <x v="2"/>
    <s v="&lt;p&gt;Guity&lt;/p&gt;_x000a_&lt;p&gt;Offset(Range, Rows, Columns, [Height], [Width]) can either Make or Offset an existing range. It returns a range and so can be used as a range inside a Sumproduct or any other formula that requuires a Range&lt;/p&gt;_x000a_&lt;p&gt;What do you want to do ?&lt;br /&gt;_x000a_Can you describe what your trying to achieve as there may be a dozen ways to do what you want or what we descibe may not do what you want._x000a_&lt;/p&gt;_x000a_"/>
    <d v="2010-11-15T03:46:42"/>
    <n v="0"/>
    <x v="1"/>
    <x v="1"/>
    <b v="1"/>
    <x v="1"/>
    <n v="2"/>
    <n v="40497.1"/>
    <n v="5.7430555556493346E-2"/>
    <n v="1022"/>
    <d v="2010-11-15T00:00:00"/>
    <s v="Guity Niamanesh"/>
    <x v="3883"/>
  </r>
  <r>
    <n v="3960"/>
    <n v="1"/>
    <x v="942"/>
    <x v="586"/>
    <s v="&lt;p&gt;I need some help. I have to compare some data that has been flattened out. The differences in the data is that some of the data is from 1 of 2 source systems (CRM1 or OM1). There is a set of part numbers that is common between both source systems. I have to flag part numbers where the price is not the same.&lt;/p&gt;_x000a_&lt;p&gt;Example of how the data is stored&lt;/p&gt;_x000a_&lt;p&gt;CustomerNumber_x0009_CustomerName_x0009_SrcSystem nrmlzdpn  Item                        Price&lt;br /&gt;_x000a_85249486_x0009_Company X_x0009_CRM1_x0009_  CD399A    DS100 INK CYAN 1 GALON_x0009_303.2&lt;br /&gt;_x000a_85249486_x0009_Company X_x0009_CRM1_x0009_  CD400A    DS100 1-GAL SPCL TXTL M INK_x0009_303.2&lt;br /&gt;_x000a_85249486_x0009_Company X_x0009_CRM1_x0009_  CD400A    DS100 INK MAGENTA 1 GALON_x0009_303.2&lt;br /&gt;_x000a_85249486_x0009_Company X Inc._x0009_OM1_x0009_  CD399A    DS100 1-GAL SPCL TXTL C INK_x0009_303.2&lt;br /&gt;_x000a_85249486_x0009_Company X Inc._x0009_OM1_x0009_  CD400A    DS100 1-GAL SPCL TXTL M INK_x0009_308.2&lt;/p&gt;_x000a_&lt;p&gt;I want to compare for where the customer number is the same, compare against CRM1 against OM1 (the SrcSystem field) where the nrmlzdpn field is the same value, flag if the price isn't the same.&lt;/p&gt;_x000a_&lt;p&gt;I'm not sure at all how to do this.&lt;/p&gt;_x000a_&lt;p&gt;Please help&lt;/p&gt;_x000a_&lt;p&gt;THanks_x000a_&lt;/p&gt;_x000a_"/>
    <d v="2010-11-15T05:06:43"/>
    <n v="0"/>
    <x v="0"/>
    <x v="0"/>
    <b v="0"/>
    <x v="0"/>
    <n v="2"/>
    <n v="40497.212500000001"/>
    <n v="0"/>
    <n v="1022"/>
    <d v="2010-11-15T00:00:00"/>
    <n v="0"/>
    <x v="3884"/>
  </r>
  <r>
    <n v="3961"/>
    <n v="1"/>
    <x v="942"/>
    <x v="488"/>
    <s v="&lt;p&gt;Does conditional formatting with this formula do what you want?&lt;/p&gt;_x000a_&lt;p&gt;=SUMPRODUCT(--($A$2:$A$6=A2),--($E$2:$E$6=E2),--($F$2:$F$6&amp;lt;&amp;gt;F2))=1_x000a_&lt;/p&gt;_x000a_"/>
    <d v="2010-11-15T09:32:22"/>
    <n v="0"/>
    <x v="1"/>
    <x v="0"/>
    <b v="1"/>
    <x v="0"/>
    <n v="2"/>
    <n v="40497.212500000001"/>
    <n v="0"/>
    <n v="1022"/>
    <d v="2010-11-15T00:00:00"/>
    <n v="0"/>
    <x v="3885"/>
  </r>
  <r>
    <n v="3962"/>
    <n v="1"/>
    <x v="943"/>
    <x v="587"/>
    <s v="&lt;p&gt;I have been working with Excel for quite some time but only with the Formulae &amp;amp; Formatting and very little with Macros. I have achieved all my goals with the above, but this task was a bit confusing for me.&lt;/p&gt;_x000a_&lt;p&gt;What I am looking for?&lt;br /&gt;_x000a_Is a Macro for Finding words within a Dynamic List (which will be updated with new words and redundant words shall be removed on weekly basis) in a given workbook (within some specific columns on all Sheets) and compiling a report of their count of instances of appearance in all this Data. After the count is generated a Pareto Graph has to be generated on the basis of these counts (I am well versed with making Pareto Graphs). To tough it up, I cannot attach the file which I am working on as its too big in size. Some clues about the Columns &amp;amp; Rows: This report has 31 Columns and enormous Rows which is updated on a weekly basis and the size is almost the same every time. I would like to search the data in Column 29 and compile the above mentioned report.&lt;/p&gt;_x000a_&lt;p&gt;What I have tried…!!!&lt;br /&gt;_x000a_I have used the following formula to find out the text which is within one cell, but this permits me to search for 1 word at a time,&lt;br /&gt;_x000a_=IF($C$7=&quot;&quot;,&quot;&quot;,IF(AF19=&quot;&quot;,&quot;&quot;,IF(ISERROR((LEN(AF19)-LEN(SUBSTITUTE(AF19,$C$7,&quot;&quot;)))/LEN($C$7)),&quot;Not Valid”, LEN(AF19)-LEN(SUBSTITUTE(AF19,$C$7,&quot;&quot;)))/LEN($C$7)))&lt;br /&gt;_x000a_this formula is applied to about all Rows and I can keep changing the data within the cells D19:AG118. But the task is very tedious because if a word is added then I have to update all these changes on all the sheets in the workbook which is very time-consuming and may not be very reliable due to human error. I have assigned one cell with validation list which contains the list of the words to be searched, when I change the word I can see how many instances of that word exist, &lt;/p&gt;_x000a_&lt;p&gt;But my needs is to search all the words at the same time and prepare a report on a separate sheet which gives me a bifurcation of instances found for that word on a different sheet. Also considering this list is going to change in times ahead I need to be able to update the changes in the report easily.&lt;/p&gt;_x000a_&lt;p&gt;I know this can easily be done through macros and unfortunately I don’t know where to start. If the above can be devised I can proceed with the rest.&lt;/p&gt;_x000a_&lt;p&gt;Thanks&lt;br /&gt;_x000a_Cheers,&lt;br /&gt;_x000a_Brijesh_x000a_&lt;/p&gt;_x000a_"/>
    <d v="2010-11-15T11:03:23"/>
    <n v="0"/>
    <x v="0"/>
    <x v="0"/>
    <b v="0"/>
    <x v="0"/>
    <n v="2"/>
    <n v="40497.460416666669"/>
    <n v="0"/>
    <n v="1022"/>
    <d v="2010-11-15T00:00:00"/>
    <n v="0"/>
    <x v="3886"/>
  </r>
  <r>
    <n v="3963"/>
    <n v="1"/>
    <x v="865"/>
    <x v="2"/>
    <s v="&lt;p&gt;Pradeepthota&lt;/p&gt;_x000a_&lt;p&gt;I have changed all the dates from Text to Dates&lt;/p&gt;_x000a_&lt;p&gt;Have a look at this&lt;br /&gt;_x000a_http://rapidshare.com/files/430979434/pradeepthota_Hui_V1.xlsx&lt;/p&gt;_x000a_&lt;p&gt;Can you let me know what you think?&lt;br /&gt;_x000a_Do you need to insert extra lines?_x000a_&lt;/p&gt;_x000a_"/>
    <d v="2010-11-15T11:29:37"/>
    <n v="0"/>
    <x v="22"/>
    <x v="1"/>
    <b v="1"/>
    <x v="1"/>
    <n v="2"/>
    <n v="40474.877083333333"/>
    <n v="22.601817129630945"/>
    <n v="1023"/>
    <d v="2010-11-15T00:00:00"/>
    <s v="mediatx"/>
    <x v="3887"/>
  </r>
  <r>
    <n v="3964"/>
    <n v="1"/>
    <x v="921"/>
    <x v="574"/>
    <s v="&lt;p&gt;thanks Kanti. i tried your suggested method but could not fix the problem. at the same time stuck with another issue. i have made an excel optimizer sheet using solver. this sheet was working fine till i uses 10 data sets. as i fill in with 50 data sets it goes haywire. to explain this i need to chat wid u. if you are comfirtable we can chat on gmail id. my ID is sarvesh.nifft@gmail.com. can you pls help?_x000a_&lt;/p&gt;_x000a_"/>
    <d v="2010-11-15T12:06:50"/>
    <n v="0"/>
    <x v="2"/>
    <x v="0"/>
    <b v="1"/>
    <x v="0"/>
    <n v="2"/>
    <n v="40492.487500000003"/>
    <n v="0"/>
    <n v="1023"/>
    <d v="2010-11-15T00:00:00"/>
    <n v="0"/>
    <x v="3888"/>
  </r>
  <r>
    <n v="3965"/>
    <n v="1"/>
    <x v="943"/>
    <x v="2"/>
    <s v="&lt;p&gt;Brijesh&lt;br /&gt;_x000a_Long Question, Short Answer?&lt;br /&gt;_x000a_Have you tried putting the data (Column 29) into a Pivot Table and using count, to count the number of occurrences of each entry?_x000a_&lt;/p&gt;_x000a_"/>
    <d v="2010-11-15T14:31:17"/>
    <n v="0"/>
    <x v="1"/>
    <x v="1"/>
    <b v="1"/>
    <x v="1"/>
    <n v="2"/>
    <n v="40497.460416666669"/>
    <n v="0.14464120370394085"/>
    <n v="1024"/>
    <d v="2010-11-15T00:00:00"/>
    <s v="brijeshdeshpande"/>
    <x v="3889"/>
  </r>
  <r>
    <n v="3966"/>
    <n v="1"/>
    <x v="944"/>
    <x v="588"/>
    <s v="&lt;p&gt;I am using the simple to do list that was offered as a free download.&lt;br /&gt;_x000a_I am new to macros and have added a 3rd column to the list so that I can include the date for the task.&lt;br /&gt;_x000a_How do I revise the macro to include the 3rd column when resorting the list?&lt;br /&gt;_x000a_Also, how easy would it be to copy done items to another column instead of trashing them altogether, so that I can have a record of my done items.&lt;/p&gt;_x000a_&lt;p&gt;Thanks for your help._x000a_&lt;/p&gt;_x000a_"/>
    <d v="2010-11-15T17:10:16"/>
    <n v="0"/>
    <x v="0"/>
    <x v="0"/>
    <b v="0"/>
    <x v="0"/>
    <n v="2"/>
    <n v="40497.715277777781"/>
    <n v="0"/>
    <n v="1024"/>
    <d v="2010-11-15T00:00:00"/>
    <n v="0"/>
    <x v="3890"/>
  </r>
  <r>
    <n v="3967"/>
    <n v="4"/>
    <x v="0"/>
    <x v="588"/>
    <s v="&lt;p&gt;Hi. My name is Gilles (gcote). I work in accounting and finance for the hospitality industry. I am an experienced excel user but have not worked with macros. This site has been a great resource for finding tips on how to improve my my excel skills.&lt;/p&gt;_x000a_&lt;p&gt;Keep up the great work._x000a_&lt;/p&gt;_x000a_"/>
    <d v="2010-11-15T19:51:06"/>
    <n v="0"/>
    <x v="77"/>
    <x v="0"/>
    <b v="1"/>
    <x v="0"/>
    <n v="2"/>
    <n v="40019.929861111108"/>
    <n v="0"/>
    <n v="1024"/>
    <d v="2010-11-15T00:00:00"/>
    <n v="0"/>
    <x v="3891"/>
  </r>
  <r>
    <n v="3968"/>
    <n v="1"/>
    <x v="945"/>
    <x v="537"/>
    <s v="&lt;p&gt;I am looking for a help with a code that will find duplicate entries in column D, and then clear (not delete) the contents of the entire row.&lt;/p&gt;_x000a_&lt;p&gt;I almost have it with the code beneath, but I think I went wrong somewhere at the end.&lt;/p&gt;_x000a_&lt;p&gt;[code]&lt;br /&gt;_x000a_Sub RemoveDuplicates()&lt;br /&gt;_x000a_Dim rConstRange As Range, rFormRange As Range&lt;br /&gt;_x000a_Dim rAllRange As Range, rCell As Range&lt;br /&gt;_x000a_Dim iCount As Long&lt;br /&gt;_x000a_Dim strAdd As String&lt;br /&gt;_x000a_    Range(&quot;D10:D1000&quot;).Select&lt;br /&gt;_x000a_    On Error Resume Next&lt;br /&gt;_x000a_    Set rAllRange = Selection&lt;br /&gt;_x000a_        If WorksheetFunction.CountA(rAllRange) &amp;lt; 2 Then&lt;br /&gt;_x000a_            MsgBox &quot;You selection is not valid&quot;, vbInformation&lt;br /&gt;_x000a_            On Error GoTo 0&lt;br /&gt;_x000a_            Exit Sub&lt;br /&gt;_x000a_        End If&lt;br /&gt;_x000a_    Set rConstRange = rAllRange.SpecialCells(xlCellTypeConstants)&lt;br /&gt;_x000a_    Set rFormRange = rAllRange.SpecialCells(xlCellTypeFormulas)&lt;br /&gt;_x000a_    If Not rConstRange Is Nothing And Not rFormRange Is Nothing Then&lt;br /&gt;_x000a_        Set rAllRange = Union(rConstRange, rFormRange)&lt;br /&gt;_x000a_    ElseIf Not rConstRange Is Nothing Then&lt;br /&gt;_x000a_        Set rAllRange = rConstRange&lt;br /&gt;_x000a_    ElseIf Not rFormRange Is Nothing Then&lt;br /&gt;_x000a_        Set rAllRange = rFormRange&lt;br /&gt;_x000a_    Else&lt;br /&gt;_x000a_        MsgBox &quot;No Dupilcate Entries Found&quot;, vbInformation&lt;br /&gt;_x000a_        On Error GoTo 0&lt;br /&gt;_x000a_        Exit Sub&lt;br /&gt;_x000a_    End If&lt;br /&gt;_x000a_    Application.Calculation = xlCalculationManual&lt;br /&gt;_x000a_    For Each rCell In rAllRange&lt;br /&gt;_x000a_        strAdd = rCell.Address&lt;br /&gt;_x000a_        strAdd = rAllRange.Find(What:=rCell, After:=rCell, LookIn:=xlValues, _&lt;br /&gt;_x000a_            LookAt:=xlWhole, SearchOrder:=xlByRows, SearchDirection:=xlNext, _&lt;br /&gt;_x000a_            MatchCase:=False).Address&lt;br /&gt;_x000a_        If strAdd &amp;lt;&amp;gt; rCell.Address Then&lt;br /&gt;_x000a_            ActiveRow.Select&lt;br /&gt;_x000a_            ActiveRow.ClearContents&lt;br /&gt;_x000a_        End If&lt;br /&gt;_x000a_    Next rCell&lt;br /&gt;_x000a_    Application.Calculation = xlCalculationAutomatic&lt;br /&gt;_x000a_    On Error GoTo 0&lt;br /&gt;_x000a_End Sub&lt;br /&gt;_x000a_[/code]_x000a_&lt;/p&gt;_x000a_"/>
    <d v="2010-11-15T20:00:44"/>
    <n v="0"/>
    <x v="0"/>
    <x v="0"/>
    <b v="0"/>
    <x v="0"/>
    <n v="2"/>
    <n v="40497.833333333336"/>
    <n v="0"/>
    <n v="1024"/>
    <d v="2010-11-15T00:00:00"/>
    <n v="0"/>
    <x v="3892"/>
  </r>
  <r>
    <n v="3969"/>
    <n v="1"/>
    <x v="928"/>
    <x v="573"/>
    <s v="&lt;p&gt;I have spent several days on this and still cannot figure out how to sort my data. To give better description, based on the KPI dashboard tutorial, my dashboard is for showing risk information.&lt;/p&gt;_x000a_&lt;p&gt;There are 5 buttons:&lt;br /&gt;_x000a_1st = Risk Rank - this is a numerical value&lt;br /&gt;_x000a_2nd = Risk Category - text&lt;br /&gt;_x000a_3rd = Inherent Score - text (Medium, High, Low) based on numerical values for likelihood (9,7,5,1) and impact (9,7,5,1)&lt;br /&gt;_x000a_4th = Residual Score - same as inherent&lt;br /&gt;_x000a_5th = Velocity - text&lt;/p&gt;_x000a_&lt;p&gt;The dashboard works perfect except for the Inherent and Residual ranks (i.e. High, Medium, Low). The problem occurs based the numerical/text values of the grid where risks are plotted. The Y-axis (Impact) starts at 1,3,5,7,9 and X-axis (Likelihood) starts at 1,3,5,7,9. Plotted on the chart, these values and their corresponding intersections are then summed. However, the assigned text ranking (i.e. High, Medium, Low) is subjectively assigned based on management discretion. Starting from the XY origin;&lt;br /&gt;_x000a_1:1=2=Low&lt;br /&gt;_x000a_1:3=4=Low&lt;br /&gt;_x000a_1:5=6=Low&lt;br /&gt;_x000a_1:7=8=Medium&lt;br /&gt;_x000a_1:9=10=High&lt;br /&gt;_x000a_3:1=4=Low&lt;br /&gt;_x000a_3:3=6=Low&lt;br /&gt;_x000a_3:5=8=Medium&lt;br /&gt;_x000a_3:7=10=Medium (This is where the problem occurs. As you can see the sum of 10 can be either High or Medium, depending on the assigned score).&lt;/p&gt;_x000a_&lt;p&gt;Therefore, currently, when I sort the Inherent Score, anything that falls in the XY coordinate of 1:9 (High) will fall in the middle of the Medium scores.&lt;/p&gt;_x000a_&lt;p&gt;I have tried many different formulas, based on the research from the site, but haven't found the solution. Any help is very appreciated._x000a_&lt;/p&gt;_x000a_"/>
    <d v="2010-11-15T20:54:09"/>
    <n v="0"/>
    <x v="2"/>
    <x v="0"/>
    <b v="1"/>
    <x v="0"/>
    <n v="2"/>
    <n v="40493.856944444444"/>
    <n v="0"/>
    <n v="1024"/>
    <d v="2010-11-15T00:00:00"/>
    <n v="0"/>
    <x v="3893"/>
  </r>
  <r>
    <n v="3970"/>
    <n v="1"/>
    <x v="918"/>
    <x v="83"/>
    <s v="&lt;p&gt;Excellent.  Thank you!_x000a_&lt;/p&gt;_x000a_"/>
    <d v="2010-11-15T21:34:20"/>
    <n v="0"/>
    <x v="6"/>
    <x v="0"/>
    <b v="1"/>
    <x v="0"/>
    <n v="2"/>
    <n v="40492.027083333334"/>
    <n v="0"/>
    <n v="1024"/>
    <d v="2010-11-15T00:00:00"/>
    <n v="0"/>
    <x v="3894"/>
  </r>
  <r>
    <n v="3971"/>
    <n v="1"/>
    <x v="939"/>
    <x v="348"/>
    <s v="&lt;p&gt;Hi &lt;/p&gt;_x000a_&lt;p&gt;When you are in Forms, righ-click on the Toolbox and select Additional Controls. Select the Microsoft Date Picker from the list&lt;/p&gt;_x000a_&lt;p&gt;cheers&lt;/p&gt;_x000a_&lt;p&gt;kanti_x000a_&lt;/p&gt;_x000a_"/>
    <d v="2010-11-15T22:50:39"/>
    <n v="0"/>
    <x v="4"/>
    <x v="0"/>
    <b v="1"/>
    <x v="0"/>
    <n v="2"/>
    <n v="40496.353472222225"/>
    <n v="0"/>
    <n v="1024"/>
    <d v="2010-11-15T00:00:00"/>
    <n v="0"/>
    <x v="3895"/>
  </r>
  <r>
    <n v="3972"/>
    <n v="1"/>
    <x v="928"/>
    <x v="2"/>
    <s v="&lt;p&gt;Smitty&lt;/p&gt;_x000a_&lt;p&gt;I would suggest setting up a table of Inherent and Residual ranks and a resultant score&lt;br /&gt;_x000a_and then do a lookup based on 2 values as shown at http://chandoo.org/wp/2010/11/09/2way-lookup-formulas/&lt;/p&gt;_x000a_&lt;p&gt;I would apply indivdual scores to the matrix so that 3-4 &amp;lt;&amp;gt; 4-3 etc&lt;br /&gt;_x000a_Have a look at the Likelyhood-Consequence chart at&lt;br /&gt;_x000a_http://officeadd.in/pm_tools/i_m_on_a_project_what_now_part_3_.aspx_x000a_&lt;/p&gt;_x000a_"/>
    <d v="2010-11-15T23:48:48"/>
    <n v="0"/>
    <x v="3"/>
    <x v="1"/>
    <b v="1"/>
    <x v="1"/>
    <n v="2"/>
    <n v="40493.856944444444"/>
    <n v="4.1352777777792653"/>
    <n v="1025"/>
    <d v="2010-11-15T00:00:00"/>
    <s v="Smitty15"/>
    <x v="3896"/>
  </r>
  <r>
    <n v="3973"/>
    <n v="1"/>
    <x v="939"/>
    <x v="537"/>
    <s v="&lt;p&gt;Yes (and thank you), I've done that, but it's needing additional code.  It look like this&lt;br /&gt;_x000a_[code]&lt;br /&gt;_x000a_Private Sub DTPicker1_CallbackKeyDow&lt;br /&gt;_x000a_'I'm just not sure how to code it here&lt;br /&gt;_x000a_End Sub_x000a_&lt;/p&gt;_x000a_"/>
    <d v="2010-11-16T00:21:25"/>
    <n v="0"/>
    <x v="5"/>
    <x v="0"/>
    <b v="1"/>
    <x v="0"/>
    <n v="3"/>
    <n v="40496.353472222225"/>
    <n v="0"/>
    <n v="1025"/>
    <d v="2010-11-16T00:00:00"/>
    <n v="0"/>
    <x v="3897"/>
  </r>
  <r>
    <n v="3974"/>
    <n v="1"/>
    <x v="939"/>
    <x v="2"/>
    <s v="&lt;p&gt;Indi&lt;/p&gt;_x000a_&lt;p&gt;Have a look at the post here: http://blogs.msdn.com/b/excel/archive/2007/08/01/sam-radakovitz-on-date-pickers.aspx_x000a_&lt;/p&gt;_x000a_"/>
    <d v="2010-11-16T00:35:20"/>
    <n v="0"/>
    <x v="6"/>
    <x v="1"/>
    <b v="1"/>
    <x v="1"/>
    <n v="3"/>
    <n v="40496.353472222225"/>
    <n v="1.6710648148145992"/>
    <n v="1026"/>
    <d v="2010-11-16T00:00:00"/>
    <s v="indi visual"/>
    <x v="3898"/>
  </r>
  <r>
    <n v="3975"/>
    <n v="1"/>
    <x v="945"/>
    <x v="2"/>
    <s v="&lt;p&gt;Indi&lt;br /&gt;_x000a_Have a look at :&lt;/p&gt;_x000a_&lt;pre&gt;&lt;code&gt;Sub ClearRows()_x000a__x000a_Dim i As Long_x000a_Dim rng As Range_x000a__x000a_Set rng = Range(&amp;quot;D10:D1000&amp;quot;)_x000a__x000a_For i = 1 To rng.Count - 1_x000a_  temp = rng.Cells(i).Value_x000a_  For j = i + 1 To rng.Count_x000a_    If temp = rng.Cells(j).Value Then_x000a_      rng.Cells(i).EntireRow.ClearContents_x000a_      rng.Cells(j).EntireRow.ClearContents_x000a_    End If_x000a_  Next j_x000a_Next i_x000a__x000a_End Sub&lt;/code&gt;&lt;/pre&gt;_x000a_"/>
    <d v="2010-11-16T01:53:53"/>
    <n v="0"/>
    <x v="1"/>
    <x v="1"/>
    <b v="1"/>
    <x v="1"/>
    <n v="3"/>
    <n v="40497.833333333336"/>
    <n v="0.24575231481139781"/>
    <n v="1027"/>
    <d v="2010-11-16T00:00:00"/>
    <s v="indi visual"/>
    <x v="3899"/>
  </r>
  <r>
    <n v="3976"/>
    <n v="1"/>
    <x v="865"/>
    <x v="571"/>
    <s v="&lt;p&gt;Hey Hui,&lt;/p&gt;_x000a_&lt;p&gt;Thanks a lot&lt;br /&gt;_x000a_That wonderful it could be very much useful to me and you saved my day.&lt;/p&gt;_x000a_&lt;p&gt;I need to insert a row completely after each employee id till the end of it and insert the log value for each date of the respective employee id.&lt;/p&gt;_x000a_&lt;p&gt;can you please help me on this with VBA CODE_x000a_&lt;/p&gt;_x000a_"/>
    <d v="2010-11-16T04:09:47"/>
    <n v="0"/>
    <x v="23"/>
    <x v="0"/>
    <b v="1"/>
    <x v="0"/>
    <n v="3"/>
    <n v="40474.877083333333"/>
    <n v="0"/>
    <n v="1027"/>
    <d v="2010-11-16T00:00:00"/>
    <n v="0"/>
    <x v="3900"/>
  </r>
  <r>
    <n v="3977"/>
    <n v="1"/>
    <x v="865"/>
    <x v="2"/>
    <s v="&lt;p&gt;The Log Values are already in Rows 3,5,7,9,11 etc eg: D5, G11 etc&lt;/p&gt;_x000a_&lt;p&gt;The changes I made don't use any VBA code it is all with the formulas in the Cells_x000a_&lt;/p&gt;_x000a_"/>
    <d v="2010-11-16T04:25:33"/>
    <n v="0"/>
    <x v="24"/>
    <x v="1"/>
    <b v="1"/>
    <x v="1"/>
    <n v="3"/>
    <n v="40474.877083333333"/>
    <n v="23.307326388887304"/>
    <n v="1028"/>
    <d v="2010-11-16T00:00:00"/>
    <s v="mediatx"/>
    <x v="3901"/>
  </r>
  <r>
    <n v="3978"/>
    <n v="1"/>
    <x v="865"/>
    <x v="571"/>
    <s v="&lt;p&gt;Thanks hui for that it will save me lot of time every day don't know how to thanks you for this.But then I need to have a extra row in the that int he rows 2,3,4 I need info of Emp id 1111, and in 5,6,7 th emp id of 2222 I need to insert a row for each employee id that is the emp id should be merged with the third row and the next column should have shift in the first row, actual time int he second roe,log in the third row. Please help me on this.&lt;/p&gt;_x000a_&lt;p&gt;I will show like how it should look&lt;br /&gt;_x000a_Emp Id_x0009_Team Name Emp Name_x0009_Details_x0009_1-Nov_x0009_2-Nov_x0009_3-Nov_x0009_4-Nov&lt;br /&gt;_x000a_11111_x0009_To_x0009_  Sad_x0009_        Shift_x0009_Second&lt;br /&gt;_x000a__x0009__x0009__x0009_        time_x0009_7:30&lt;br /&gt;_x000a__x0009__x0009__x0009_        Log_x0009_0&lt;br /&gt;_x000a_2222_x0009_To_x0009_  Kri_x0009_        Shift_x0009_First&lt;br /&gt;_x000a__x0009__x0009__x0009_        time_x0009_8:30&lt;br /&gt;_x000a__x0009__x0009__x0009_        Log_x0009_435_x0009_&lt;/p&gt;_x000a_&lt;p&gt;etc for many records_x000a_&lt;/p&gt;_x000a_"/>
    <d v="2010-11-16T05:52:26"/>
    <n v="0"/>
    <x v="25"/>
    <x v="0"/>
    <b v="1"/>
    <x v="0"/>
    <n v="3"/>
    <n v="40474.877083333333"/>
    <n v="0"/>
    <n v="1028"/>
    <d v="2010-11-16T00:00:00"/>
    <n v="0"/>
    <x v="3902"/>
  </r>
  <r>
    <n v="3979"/>
    <n v="1"/>
    <x v="865"/>
    <x v="2"/>
    <s v="&lt;p&gt;Have a look at&lt;br /&gt;_x000a_http://rapidshare.com/files/431145383/pradeepthota_Hui_V2.xlsx_x000a_&lt;/p&gt;_x000a_"/>
    <d v="2010-11-16T06:56:18"/>
    <n v="0"/>
    <x v="26"/>
    <x v="1"/>
    <b v="1"/>
    <x v="1"/>
    <n v="3"/>
    <n v="40474.877083333333"/>
    <n v="23.412013888890215"/>
    <n v="1029"/>
    <d v="2010-11-16T00:00:00"/>
    <s v="mediatx"/>
    <x v="3903"/>
  </r>
  <r>
    <n v="3980"/>
    <n v="1"/>
    <x v="944"/>
    <x v="488"/>
    <s v="&lt;p&gt;Can you show the code?_x000a_&lt;/p&gt;_x000a_"/>
    <d v="2010-11-16T09:13:20"/>
    <n v="0"/>
    <x v="1"/>
    <x v="0"/>
    <b v="1"/>
    <x v="0"/>
    <n v="3"/>
    <n v="40497.715277777781"/>
    <n v="0"/>
    <n v="1029"/>
    <d v="2010-11-16T00:00:00"/>
    <n v="0"/>
    <x v="3904"/>
  </r>
  <r>
    <n v="3981"/>
    <n v="1"/>
    <x v="944"/>
    <x v="2"/>
    <s v="&lt;p&gt;It is at http://chandoo.org/wp/2008/10/01/simple-todo-list-using-excel/_x000a_&lt;/p&gt;_x000a_"/>
    <d v="2010-11-16T09:32:37"/>
    <n v="0"/>
    <x v="2"/>
    <x v="1"/>
    <b v="1"/>
    <x v="1"/>
    <n v="3"/>
    <n v="40497.715277777781"/>
    <n v="0.68237268517987104"/>
    <n v="1030"/>
    <d v="2010-11-16T00:00:00"/>
    <s v="gcote"/>
    <x v="3905"/>
  </r>
  <r>
    <n v="3982"/>
    <n v="1"/>
    <x v="944"/>
    <x v="488"/>
    <s v="&lt;p&gt;Assuming you added a new column B for the dates&lt;/p&gt;_x000a_&lt;p&gt;Option Explicit&lt;/p&gt;_x000a_&lt;p&gt;[code]&lt;br /&gt;_x000a_Private Sub Worksheet_Change(ByVal Target As Range)&lt;br /&gt;_x000a_Const WS_RANGE As String = &quot;B6:B1000&quot;      '&amp;lt;&amp;lt;&amp;lt;&amp;lt; change to suit&lt;/p&gt;_x000a_&lt;p&gt;    On Error GoTo ws_exit&lt;/p&gt;_x000a_&lt;p&gt;    Application.EnableEvents = False&lt;/p&gt;_x000a_&lt;p&gt;    If Not Intersect(Target, Me.Range(WS_RANGE)) Is Nothing Then&lt;/p&gt;_x000a_&lt;p&gt;        Me.Range(&quot;B5&quot;).Resize(1000, 3).Sort key1:=Me.Range(&quot;B6&quot;), key1:=xlAscending, Header:=xlYes&lt;/p&gt;_x000a_&lt;p&gt;    End If&lt;/p&gt;_x000a_&lt;p&gt;ws_exit:&lt;br /&gt;_x000a_    Application.EnableEvents = True&lt;br /&gt;_x000a_End Sub&lt;br /&gt;_x000a_[/code]&lt;/p&gt;_x000a_&lt;p&gt;This is worksheet event code, which means that it needs to be&lt;br /&gt;_x000a_placed in the appropriate worksheet code module, not a standard&lt;br /&gt;_x000a_code module. To do this, right-click on the sheet tab, select&lt;br /&gt;_x000a_the View Code option from the menu, and paste the code in._x000a_&lt;/p&gt;_x000a_"/>
    <d v="2010-11-16T10:00:08"/>
    <n v="0"/>
    <x v="3"/>
    <x v="0"/>
    <b v="1"/>
    <x v="0"/>
    <n v="3"/>
    <n v="40497.715277777781"/>
    <n v="0"/>
    <n v="1030"/>
    <d v="2010-11-16T00:00:00"/>
    <n v="0"/>
    <x v="3906"/>
  </r>
  <r>
    <n v="3983"/>
    <n v="1"/>
    <x v="946"/>
    <x v="589"/>
    <s v="&lt;p&gt;Hi,&lt;/p&gt;_x000a_&lt;p&gt;We are having issues with numbers that are larger then 15 in length, excel trims them and does not show them properly.&lt;/p&gt;_x000a_&lt;p&gt;We want to show them as normal numbers&lt;/p&gt;_x000a_&lt;p&gt;Pls guide_x000a_&lt;/p&gt;_x000a_"/>
    <d v="2010-11-16T10:42:10"/>
    <n v="0"/>
    <x v="0"/>
    <x v="0"/>
    <b v="0"/>
    <x v="0"/>
    <n v="3"/>
    <n v="40498.445833333331"/>
    <n v="0"/>
    <n v="1030"/>
    <d v="2010-11-16T00:00:00"/>
    <n v="0"/>
    <x v="3907"/>
  </r>
  <r>
    <n v="3984"/>
    <n v="1"/>
    <x v="946"/>
    <x v="590"/>
    <s v="&lt;p&gt;Microsoft Excel 2003 / 2007 have a 'Number Precision' limit of 15 digits in any one cell.&lt;/p&gt;_x000a_&lt;p&gt;Depending on what you need to use the number for, you could format as 'text' to display all digits, although this may limit the functionality of the cell.&lt;/p&gt;_x000a_&lt;p&gt;Hope this helps..&lt;/p&gt;_x000a_&lt;p&gt;Regards&lt;/p&gt;_x000a_&lt;p&gt;Chris Byham_x000a_&lt;/p&gt;_x000a_"/>
    <d v="2010-11-16T12:20:53"/>
    <n v="0"/>
    <x v="1"/>
    <x v="0"/>
    <b v="1"/>
    <x v="0"/>
    <n v="3"/>
    <n v="40498.445833333331"/>
    <n v="0"/>
    <n v="1030"/>
    <d v="2010-11-16T00:00:00"/>
    <n v="0"/>
    <x v="3908"/>
  </r>
  <r>
    <n v="3985"/>
    <n v="1"/>
    <x v="946"/>
    <x v="2"/>
    <s v="&lt;p&gt;Bhaving7&lt;/p&gt;_x000a_&lt;p&gt;have a read of some alternative ways to tackle big numbers at: http://www.dailydoseofexcel.com/archives/2009/01/12/large-number-arithmetic/_x000a_&lt;/p&gt;_x000a_"/>
    <d v="2010-11-16T12:23:33"/>
    <n v="0"/>
    <x v="2"/>
    <x v="1"/>
    <b v="1"/>
    <x v="1"/>
    <n v="3"/>
    <n v="40498.445833333331"/>
    <n v="7.0520833338377997E-2"/>
    <n v="1031"/>
    <d v="2010-11-16T00:00:00"/>
    <s v="bhaving7"/>
    <x v="3909"/>
  </r>
  <r>
    <n v="3986"/>
    <n v="1"/>
    <x v="865"/>
    <x v="571"/>
    <s v="&lt;p&gt;Hi Hui,&lt;/p&gt;_x000a_&lt;p&gt;What can i say wow!!!!!!!:) for your solution&lt;/p&gt;_x000a_&lt;p&gt;But can u please explain me how does this work for 10000 or more records.&lt;/p&gt;_x000a_&lt;p&gt;And also please explain the formula._x000a_&lt;/p&gt;_x000a_"/>
    <d v="2010-11-16T12:52:26"/>
    <n v="0"/>
    <x v="27"/>
    <x v="0"/>
    <b v="1"/>
    <x v="0"/>
    <n v="3"/>
    <n v="40474.877083333333"/>
    <n v="0"/>
    <n v="1031"/>
    <d v="2010-11-16T00:00:00"/>
    <n v="0"/>
    <x v="3910"/>
  </r>
  <r>
    <n v="3987"/>
    <n v="4"/>
    <x v="0"/>
    <x v="591"/>
    <s v="&lt;p&gt;Hi, this is INDRAMOHAN. i am a Mechanical Engineer working in Project Management. Love to explore._x000a_&lt;/p&gt;_x000a_"/>
    <d v="2010-11-16T13:18:54"/>
    <n v="0"/>
    <x v="78"/>
    <x v="0"/>
    <b v="1"/>
    <x v="0"/>
    <n v="3"/>
    <n v="40019.929861111108"/>
    <n v="0"/>
    <n v="1031"/>
    <d v="2010-11-16T00:00:00"/>
    <n v="0"/>
    <x v="3911"/>
  </r>
  <r>
    <n v="3988"/>
    <n v="1"/>
    <x v="865"/>
    <x v="2"/>
    <s v="&lt;p&gt;The solution I have presented will scale to 10,000 or more records on R2&lt;br /&gt;_x000a_If you start to have more than 1000'ish rows on R1 you may start to see the spreadsheet slow down due to the large number of Sumproducts used.&lt;/p&gt;_x000a_&lt;p&gt;To expand:&lt;br /&gt;_x000a_&lt;strong&gt;Page R1:&lt;/strong&gt; Just select Rows 23:25 and drag down. all the formulas will adjust automatically. because your copying 3 rows make sure you drag down a multiple of 3 rows eg : 123 not 124 rows etc&lt;/p&gt;_x000a_&lt;p&gt;&lt;strong&gt;Page R2:&lt;/strong&gt;  Add records to your hearts content. R2 uses named ranges to automatically extend and add new records.&lt;/p&gt;_x000a_&lt;p&gt;I have made a minor change which will enable the above to happen properly so use this as a base, not V2 from earlier today&lt;br /&gt;_x000a_http://rapidshare.com/files/431192508/Pradeepthota_Hui_V3.xlsx&lt;/p&gt;_x000a_&lt;p&gt;Have a look at the named formulas on R2 and read about Offset at: http://chandoo.org/wp/2009/10/15/dynamic-chart-data-series/&lt;br /&gt;_x000a_Sheet R1 uses Sumproduct to select the correct data from Sheet R2 and return it.&lt;br /&gt;_x000a_http://chandoo.org/wp/2009/11/10/excel-sumproduct-formula/&lt;/p&gt;_x000a_&lt;p&gt;Please note that I have removed most of your merged cells, these can make more trouble than there worth._x000a_&lt;/p&gt;_x000a_"/>
    <d v="2010-11-16T13:40:24"/>
    <n v="0"/>
    <x v="28"/>
    <x v="1"/>
    <b v="1"/>
    <x v="1"/>
    <n v="3"/>
    <n v="40474.877083333333"/>
    <n v="23.692638888889633"/>
    <n v="1032"/>
    <d v="2010-11-16T00:00:00"/>
    <s v="mediatx"/>
    <x v="3912"/>
  </r>
  <r>
    <n v="3989"/>
    <n v="4"/>
    <x v="0"/>
    <x v="592"/>
    <s v="&lt;p&gt;Hi, I'm Eamon,&lt;/p&gt;_x000a_&lt;p&gt;I am an IT Support analyst in Dublin. I also teach Excel as part of an Adult Education programme at night. I am constantly learning new tips and techniques. The content from my course is free to download here http://goo.gl/D5dC.&lt;/p&gt;_x000a_&lt;p&gt;Great site and great forum._x000a_&lt;/p&gt;_x000a_"/>
    <d v="2010-11-16T13:48:15"/>
    <n v="0"/>
    <x v="79"/>
    <x v="0"/>
    <b v="1"/>
    <x v="0"/>
    <n v="3"/>
    <n v="40019.929861111108"/>
    <n v="0"/>
    <n v="1032"/>
    <d v="2010-11-16T00:00:00"/>
    <n v="0"/>
    <x v="3913"/>
  </r>
  <r>
    <n v="3990"/>
    <n v="4"/>
    <x v="0"/>
    <x v="593"/>
    <s v="&lt;p&gt;Hi,&lt;/p&gt;_x000a_&lt;p&gt;I work as an accountant clerk in Canada - but my job is changing towards analysis and report.  I've been following this website for half a year and I love it.  Merci beaucoup!_x000a_&lt;/p&gt;_x000a_"/>
    <d v="2010-11-16T13:55:49"/>
    <n v="0"/>
    <x v="80"/>
    <x v="0"/>
    <b v="1"/>
    <x v="0"/>
    <n v="3"/>
    <n v="40019.929861111108"/>
    <n v="0"/>
    <n v="1032"/>
    <d v="2010-11-16T00:00:00"/>
    <n v="0"/>
    <x v="3914"/>
  </r>
  <r>
    <n v="3991"/>
    <n v="1"/>
    <x v="947"/>
    <x v="593"/>
    <s v="&lt;p&gt;Hello,&lt;/p&gt;_x000a_&lt;p&gt;I have a wav file that I would like to sound whenever a user presses a button in a spreadsheet.  It is a boring workbook for my colleagues who work in the plant here.  I thought it would be funny if they had a button that would make a donkey noise or a car crash when they pressed a button.  I have no VBA experience, but I am curious._x000a_&lt;/p&gt;_x000a_"/>
    <d v="2010-11-16T14:09:42"/>
    <n v="0"/>
    <x v="0"/>
    <x v="0"/>
    <b v="0"/>
    <x v="0"/>
    <n v="3"/>
    <n v="40498.589583333334"/>
    <n v="0"/>
    <n v="1032"/>
    <d v="2010-11-16T00:00:00"/>
    <n v="0"/>
    <x v="3915"/>
  </r>
  <r>
    <n v="3995"/>
    <n v="1"/>
    <x v="947"/>
    <x v="2"/>
    <s v="&lt;p&gt;Alan&lt;br /&gt;_x000a_Goto VBA, press Alt F11&lt;br /&gt;_x000a_On the left Right click on your workbook and Insert Module&lt;/p&gt;_x000a_&lt;p&gt;In the right hand pane add the following code&lt;/p&gt;_x000a_&lt;p&gt;For 32 bit computers use:&lt;/p&gt;_x000a_&lt;pre&gt;&lt;code&gt;Declare Function PlaySound Lib &amp;quot;winmm.dll&amp;quot; Alias &amp;quot;sndPlaySoundA&amp;quot; (ByVal wavFile As String, ByVal lNum As Long) As Long_x000a__x000a_Sub Play_Sound()_x000a_  Call PlaySound(&amp;quot;C:\Windows\Media\chimes.wav&amp;quot;, 0) &amp;#39;Change the directory and file name to suit_x000a_End Sub&lt;/code&gt;&lt;/pre&gt;_x000a_&lt;p&gt;If you have a 64 bit PC use this instead&lt;br /&gt;_x000a_&lt;pre&gt;&lt;code&gt;Declare PtrSafe Function PlaySound Lib &amp;quot;winmm.dll&amp;quot; Alias &amp;quot;sndPlaySoundA&amp;quot; (ByVal wavFile As String, ByVal lNum As Long) As Long_x000a__x000a_Sub Play_Sound()_x000a_  Call PlaySound(&amp;quot;C:\Windows\Media\chimes.wav&amp;quot;, 0)  &amp;#39;Change the directory and file name to suit_x000a_End Sub&lt;/code&gt;&lt;/pre&gt;_x000a_&lt;p&gt;Add a button or shape to your worksheet and assign a macro to it&lt;br /&gt;_x000a_Right Click on the Shape or Button and Assign Macro click on the Play_Sound macro&lt;/p&gt;_x000a_&lt;p&gt;You will have to save the file as a Macro Enabled workbook_x000a_&lt;/p&gt;_x000a_"/>
    <d v="2010-11-16T14:46:17"/>
    <n v="0"/>
    <x v="1"/>
    <x v="1"/>
    <b v="1"/>
    <x v="1"/>
    <n v="3"/>
    <n v="40498.589583333334"/>
    <n v="2.5891203702485655E-2"/>
    <n v="1033"/>
    <d v="2010-11-16T00:00:00"/>
    <s v="alanj"/>
    <x v="3916"/>
  </r>
  <r>
    <n v="3996"/>
    <n v="1"/>
    <x v="948"/>
    <x v="594"/>
    <s v="&lt;p&gt;I have created a spreadsheet for collecting data across all two work shifts at my company. The workers enter the date and time into two columns and their shift (1 or 3)in another column. I would like to fill the &quot;shift&quot; field based on input in &quot;time&quot; field.&lt;/p&gt;_x000a_&lt;p&gt;The time field is formatted hh:mm using a 24 hour clock. we are currently running two shifts:&lt;/p&gt;_x000a_&lt;p&gt;Shift 1 - 7:01 to 15:30,&lt;br /&gt;_x000a_shift 2 - 22:01 to 7:00_x000a_&lt;/p&gt;_x000a_"/>
    <d v="2010-11-16T15:10:34"/>
    <n v="0"/>
    <x v="0"/>
    <x v="0"/>
    <b v="0"/>
    <x v="0"/>
    <n v="3"/>
    <n v="40498.631944444445"/>
    <n v="0"/>
    <n v="1033"/>
    <d v="2010-11-16T00:00:00"/>
    <n v="0"/>
    <x v="3917"/>
  </r>
  <r>
    <n v="3997"/>
    <n v="1"/>
    <x v="949"/>
    <x v="595"/>
    <s v="&lt;p&gt;First of all, a great site. Got redirected over here from pagalguy.com article speaking about the same. I am a beginner in excel, and hope to excel in it.&lt;/p&gt;_x000a_&lt;p&gt;Here is my doubt:&lt;/p&gt;_x000a_&lt;p&gt;Say I have a value of 'x' in D4, &amp;amp; a value of 75 in K2&lt;br /&gt;_x000a_Now in C6, I want a value 'y' based on the value in D4.&lt;br /&gt;_x000a_The value in C6 should be a multiple of value of K2 and greater than or equal to the value in D4.&lt;/p&gt;_x000a_&lt;p&gt;For eg:&lt;br /&gt;_x000a_When x=100, y=150&lt;br /&gt;_x000a_When x=75, y=75&lt;br /&gt;_x000a_When x=151, y=225&lt;/p&gt;_x000a_&lt;p&gt;Am using excel 2010.&lt;br /&gt;_x000a_Thanks in advance._x000a_&lt;/p&gt;_x000a_"/>
    <d v="2010-11-16T15:56:07"/>
    <n v="0"/>
    <x v="0"/>
    <x v="0"/>
    <b v="0"/>
    <x v="0"/>
    <n v="3"/>
    <n v="40498.663888888892"/>
    <n v="0"/>
    <n v="1033"/>
    <d v="2010-11-16T00:00:00"/>
    <n v="0"/>
    <x v="3918"/>
  </r>
  <r>
    <n v="3998"/>
    <n v="1"/>
    <x v="950"/>
    <x v="596"/>
    <s v="&lt;p&gt;How to fetch multiple rows of a table from one sheet to another automaticlly based on a criteria?_x000a_&lt;/p&gt;_x000a_"/>
    <d v="2010-11-16T16:08:03"/>
    <n v="0"/>
    <x v="0"/>
    <x v="0"/>
    <b v="0"/>
    <x v="0"/>
    <n v="3"/>
    <n v="40498.672222222223"/>
    <n v="0"/>
    <n v="1033"/>
    <d v="2010-11-16T00:00:00"/>
    <n v="0"/>
    <x v="3919"/>
  </r>
  <r>
    <n v="3999"/>
    <n v="1"/>
    <x v="951"/>
    <x v="597"/>
    <s v="&lt;p&gt;My retirement is baised on my highest 5 consecutive years, I am paid every two weeks and my pay changes greatly each pay period, I know what the state has caculated to date, but I would like to add each new pay check and watch how it changes going forward. I will input 26 payments per year for 5 years and then each pay check will be added to see how it changes with each addtion and deletion. I guess the average would be baised on 130 figures and adding the current paycheck and dropping the first one so that it is alway 130 paychecks used. I know nothing about excel and would like a formual to track these figures._x000a_&lt;/p&gt;_x000a_"/>
    <d v="2010-11-16T16:34:30"/>
    <n v="0"/>
    <x v="0"/>
    <x v="0"/>
    <b v="0"/>
    <x v="0"/>
    <n v="3"/>
    <n v="40498.69027777778"/>
    <n v="0"/>
    <n v="1033"/>
    <d v="2010-11-16T00:00:00"/>
    <n v="0"/>
    <x v="3920"/>
  </r>
  <r>
    <n v="4000"/>
    <n v="1"/>
    <x v="950"/>
    <x v="488"/>
    <s v="&lt;p&gt;Use this array formula as an example&lt;/p&gt;_x000a_&lt;p&gt;=IF(ISERROR(SMALL(IF(Sheet1!$B$2:$B$20&amp;gt;2,ROW(Sheet1!$B$2:$B$20)),ROW(A1))),&quot;&quot;,&lt;br /&gt;_x000a_INDEX(Sheet1!$A:$A,SMALL(IF(Sheet1!$B$2:$B$20&amp;gt;2,ROW(Sheet1!$B$2:$B$20)),ROW(A1))))_x000a_&lt;/p&gt;_x000a_"/>
    <d v="2010-11-16T17:01:02"/>
    <n v="0"/>
    <x v="1"/>
    <x v="0"/>
    <b v="1"/>
    <x v="0"/>
    <n v="3"/>
    <n v="40498.672222222223"/>
    <n v="0"/>
    <n v="1033"/>
    <d v="2010-11-16T00:00:00"/>
    <n v="0"/>
    <x v="3921"/>
  </r>
  <r>
    <n v="4001"/>
    <n v="1"/>
    <x v="952"/>
    <x v="598"/>
    <s v="&lt;p&gt;Dear Sir,&lt;br /&gt;_x000a_i dont know excel programing but only uses its functions.i ve made a &quot;open interest tracker&quot; for my peronal data interpretation but few data is not coming thru webquery selection. Eg :&lt;br /&gt;_x000a_http://www.nseindia.com/marketinfo/companyinfo/companysearch.jsp?cons=idfc&amp;amp;section=7#&lt;br /&gt;_x000a_here im trying to download &quot;PRICE INFORMATION table&quot; but only left column is visible n values are not.... my whole sheet has gone useless coz of this.... plz suggest n reply also on my email address dhruvmoghe@gmail.com&lt;br /&gt;_x000a_Waiting eagerly for ur reply.....&lt;br /&gt;_x000a_Thanks in adv.&lt;br /&gt;_x000a_Dhruv_x000a_&lt;/p&gt;_x000a_"/>
    <d v="2010-11-16T17:01:44"/>
    <n v="0"/>
    <x v="0"/>
    <x v="0"/>
    <b v="0"/>
    <x v="0"/>
    <n v="3"/>
    <n v="40498.709027777775"/>
    <n v="0"/>
    <n v="1033"/>
    <d v="2010-11-16T00:00:00"/>
    <n v="0"/>
    <x v="3922"/>
  </r>
  <r>
    <n v="4002"/>
    <n v="1"/>
    <x v="950"/>
    <x v="596"/>
    <s v="&lt;p&gt;It did not worked.&lt;br /&gt;_x000a_Let me be more specific about my requirement. Sheet1 contains a table with field as Sl, Name, Course Attended, Trg Date.&lt;br /&gt;_x000a_There are about 40 Different names in the Name field. There are about 500 rows in the table.&lt;br /&gt;_x000a_Now I want to fetch the training record of individual name in separate worksheets each for every name. And, most importantly, I want it to be done automatically. I only need to update sheet1 and other sheets should be updated immediately.&lt;/p&gt;_x000a_&lt;p&gt;Any help?? (without using MACROS or VBE - I'm scared of these two ghosts._x000a_&lt;/p&gt;_x000a_"/>
    <d v="2010-11-16T17:20:00"/>
    <n v="0"/>
    <x v="2"/>
    <x v="0"/>
    <b v="1"/>
    <x v="0"/>
    <n v="3"/>
    <n v="40498.672222222223"/>
    <n v="0"/>
    <n v="1033"/>
    <d v="2010-11-16T00:00:00"/>
    <n v="0"/>
    <x v="3923"/>
  </r>
  <r>
    <n v="4003"/>
    <n v="1"/>
    <x v="953"/>
    <x v="596"/>
    <s v="&lt;p&gt;I am drawing process control chart with control limits. The data is to entered on daily basis. By default Excel calculates Min Y Axis as '0'. In order to have a better visibility I need to adjust Min limit depending on the minimum value of entered data (say-10% of Min. Value).&lt;br /&gt;_x000a_Is there any formula/function in excel to adjust the min y (and/or Max y) limit depending of the data entered?_x000a_&lt;/p&gt;_x000a_"/>
    <d v="2010-11-16T17:27:40"/>
    <n v="0"/>
    <x v="0"/>
    <x v="0"/>
    <b v="0"/>
    <x v="0"/>
    <n v="3"/>
    <n v="40498.727083333331"/>
    <n v="0"/>
    <n v="1033"/>
    <d v="2010-11-16T00:00:00"/>
    <n v="0"/>
    <x v="3924"/>
  </r>
  <r>
    <n v="4004"/>
    <n v="1"/>
    <x v="953"/>
    <x v="599"/>
    <s v="&lt;p&gt;Hey HSK,&lt;/p&gt;_x000a_&lt;p&gt;Select the axis, Do a right Click ON the axis and then select &quot;Format Axis&quot; in which you can set the option &quot;Auto&quot; which will auto adjust the minimum/maximum units as per your data.&lt;/p&gt;_x000a_&lt;p&gt;Swa_x000a_&lt;/p&gt;_x000a_"/>
    <d v="2010-11-16T17:55:17"/>
    <n v="0"/>
    <x v="1"/>
    <x v="0"/>
    <b v="1"/>
    <x v="0"/>
    <n v="3"/>
    <n v="40498.727083333331"/>
    <n v="0"/>
    <n v="1033"/>
    <d v="2010-11-16T00:00:00"/>
    <n v="0"/>
    <x v="3925"/>
  </r>
  <r>
    <n v="4005"/>
    <n v="1"/>
    <x v="948"/>
    <x v="594"/>
    <s v="&lt;p&gt;This is the formula I tried:&lt;/p&gt;_x000a_&lt;p&gt;=IF(AND(C832&amp;lt;=17:00,C832&amp;gt;=7:01),&quot;1&quot;,&quot;3&quot;)_x000a_&lt;/p&gt;_x000a_"/>
    <d v="2010-11-16T17:56:28"/>
    <n v="0"/>
    <x v="1"/>
    <x v="0"/>
    <b v="1"/>
    <x v="0"/>
    <n v="3"/>
    <n v="40498.631944444445"/>
    <n v="0"/>
    <n v="1033"/>
    <d v="2010-11-16T00:00:00"/>
    <n v="0"/>
    <x v="3926"/>
  </r>
  <r>
    <n v="4006"/>
    <n v="4"/>
    <x v="0"/>
    <x v="599"/>
    <s v="&lt;p&gt;Hey All, Im Swaroop - working as an Analyst in Project Management Office.&lt;br /&gt;_x000a_Had hands on experience with Excel and love to experiment on it. Looking forward to Install Excel 2010 yet :(&lt;br /&gt;_x000a_Currently working on excelling MS ACCESS&lt;/p&gt;_x000a_&lt;p&gt;Thanks for the forum:)&lt;/p&gt;_x000a_&lt;p&gt;Regards,&lt;br /&gt;_x000a_SS_x000a_&lt;/p&gt;_x000a_"/>
    <d v="2010-11-16T17:58:37"/>
    <n v="0"/>
    <x v="81"/>
    <x v="0"/>
    <b v="1"/>
    <x v="0"/>
    <n v="3"/>
    <n v="40019.929861111108"/>
    <n v="0"/>
    <n v="1033"/>
    <d v="2010-11-16T00:00:00"/>
    <n v="0"/>
    <x v="3927"/>
  </r>
  <r>
    <n v="4007"/>
    <n v="1"/>
    <x v="948"/>
    <x v="599"/>
    <s v="&lt;p&gt;Hey joetech71,&lt;/p&gt;_x000a_&lt;p&gt;Donno if I got it the DUMB way - but here it goes:&lt;/p&gt;_x000a_&lt;p&gt;=IF(AND((HOUR(C832)+MIN(C832))&amp;gt;=7.292361,(HOUR(C832)+MIN(C832))&amp;lt;=15.649),&quot;1&quot;,IF(OR((HOUR(C832)+MIN(C832))&amp;gt;=22.91,(HOUR(C832)+MIN(C832))&amp;lt;=7.291667),&quot;3&quot;,&quot;&quot;))_x000a_&lt;/p&gt;_x000a_"/>
    <d v="2010-11-16T18:43:50"/>
    <n v="0"/>
    <x v="2"/>
    <x v="0"/>
    <b v="1"/>
    <x v="0"/>
    <n v="3"/>
    <n v="40498.631944444445"/>
    <n v="0"/>
    <n v="1033"/>
    <d v="2010-11-16T00:00:00"/>
    <n v="0"/>
    <x v="3928"/>
  </r>
  <r>
    <n v="4008"/>
    <n v="1"/>
    <x v="948"/>
    <x v="594"/>
    <s v="&lt;p&gt;Thank you very much Swaroop; it is indeed ugly - but it works._x000a_&lt;/p&gt;_x000a_"/>
    <d v="2010-11-16T19:00:14"/>
    <n v="0"/>
    <x v="3"/>
    <x v="0"/>
    <b v="1"/>
    <x v="0"/>
    <n v="3"/>
    <n v="40498.631944444445"/>
    <n v="0"/>
    <n v="1033"/>
    <d v="2010-11-16T00:00:00"/>
    <n v="0"/>
    <x v="3929"/>
  </r>
  <r>
    <n v="4009"/>
    <n v="1"/>
    <x v="954"/>
    <x v="600"/>
    <s v="&lt;p&gt;Is there a way in Excel to format a cell so that if someone copy and paste a figure with a long string of decimals, such as 12.345678, that the cell would automatically cut off at 12.34 and become 12.34 or 12.35.&lt;/p&gt;_x000a_&lt;p&gt;If that can't be done, what is the best way (other than comment) in data validation -&amp;gt; list to tell people who enter a figure that the entry is wrong and should be limited to 2 decimal places?  But no warning if the entry is correct?_x000a_&lt;/p&gt;_x000a_"/>
    <d v="2010-11-16T21:08:48"/>
    <n v="0"/>
    <x v="0"/>
    <x v="0"/>
    <b v="0"/>
    <x v="0"/>
    <n v="3"/>
    <n v="40498.880555555559"/>
    <n v="0"/>
    <n v="1033"/>
    <d v="2010-11-16T00:00:00"/>
    <n v="0"/>
    <x v="3930"/>
  </r>
  <r>
    <n v="4010"/>
    <n v="1"/>
    <x v="950"/>
    <x v="2"/>
    <s v="&lt;p&gt;Change your table to a Table, Insert Table&lt;br /&gt;_x000a_Use a Auto Filter, small drop down on headers, to select your data_x000a_&lt;/p&gt;_x000a_"/>
    <d v="2010-11-16T21:46:27"/>
    <n v="0"/>
    <x v="3"/>
    <x v="1"/>
    <b v="1"/>
    <x v="1"/>
    <n v="3"/>
    <n v="40498.672222222223"/>
    <n v="0.23503472222364508"/>
    <n v="1034"/>
    <d v="2010-11-16T00:00:00"/>
    <s v="HSK"/>
    <x v="3931"/>
  </r>
  <r>
    <n v="4011"/>
    <n v="1"/>
    <x v="951"/>
    <x v="2"/>
    <s v="&lt;p&gt;Doit2010&lt;br /&gt;_x000a_I will assume your pays are in cells B2:B131 and. You will add new data below this&lt;br /&gt;_x000a_In C131 type =average(b2:b131)&lt;br /&gt;_x000a_Every time you enter a new pay check copy the last cell in column C down&lt;br /&gt;_x000a_Excel will adjust the formula accordingly_x000a_&lt;/p&gt;_x000a_"/>
    <d v="2010-11-16T21:53:17"/>
    <n v="0"/>
    <x v="1"/>
    <x v="1"/>
    <b v="1"/>
    <x v="1"/>
    <n v="3"/>
    <n v="40498.69027777778"/>
    <n v="0.22172453703387873"/>
    <n v="1035"/>
    <d v="2010-11-16T00:00:00"/>
    <s v="doit2010"/>
    <x v="3932"/>
  </r>
  <r>
    <n v="4012"/>
    <n v="1"/>
    <x v="955"/>
    <x v="601"/>
    <s v="&lt;p&gt;Hi All&lt;/p&gt;_x000a_&lt;p&gt;Just new here but really loving the information that is available on this site and in this forum. But to my question... &lt;/p&gt;_x000a_&lt;p&gt;In a pivot table is it possible to have sub-totals appear in some of the columns but not others? &lt;/p&gt;_x000a_&lt;p&gt;I have 9 columns, 3 of which are percentages and the sub-totals don't make any sense for these columns as it is just adding up the various percentages. While in the other 6 columns I have dollar amounts and so the sub-totals do make sense and are needed. &lt;/p&gt;_x000a_&lt;p&gt;Thanks for your time!&lt;/p&gt;_x000a_&lt;p&gt;Russ_x000a_&lt;/p&gt;_x000a_"/>
    <d v="2010-11-16T23:36:59"/>
    <n v="0"/>
    <x v="0"/>
    <x v="0"/>
    <b v="0"/>
    <x v="0"/>
    <n v="3"/>
    <n v="40498.98333333333"/>
    <n v="0"/>
    <n v="1035"/>
    <d v="2010-11-16T00:00:00"/>
    <n v="0"/>
    <x v="3933"/>
  </r>
  <r>
    <n v="4013"/>
    <n v="1"/>
    <x v="949"/>
    <x v="2"/>
    <s v="&lt;p&gt;=K2*(INT(D4/K2)+IF(MOD(D4,K2)=0,0,1))_x000a_&lt;/p&gt;_x000a_"/>
    <d v="2010-11-17T00:02:54"/>
    <n v="0"/>
    <x v="1"/>
    <x v="1"/>
    <b v="1"/>
    <x v="1"/>
    <n v="4"/>
    <n v="40498.663888888892"/>
    <n v="0.33812499999476131"/>
    <n v="1036"/>
    <d v="2010-11-17T00:00:00"/>
    <s v="dark_horizon"/>
    <x v="3934"/>
  </r>
  <r>
    <n v="4014"/>
    <n v="1"/>
    <x v="954"/>
    <x v="0"/>
    <s v="&lt;p&gt;Try custom data validation. See this image to understand how it works.&lt;/p&gt;_x000a_&lt;p&gt;&lt;a href=&quot;http://chandoo.org/img/dv/data-validation-custom-2decimals-only.png&quot;&gt;Data validation formula&lt;/a&gt;&lt;/p&gt;_x000a_&lt;p&gt;&lt;a href=&quot;http://chandoo.org/img/dv/data-validation-custom-2decimals-msg.png&quot;&gt;Data validation message&lt;/a&gt;_x000a_&lt;/p&gt;_x000a_"/>
    <d v="2010-11-17T00:03:13"/>
    <n v="0"/>
    <x v="1"/>
    <x v="0"/>
    <b v="1"/>
    <x v="0"/>
    <n v="4"/>
    <n v="40498.880555555559"/>
    <n v="0"/>
    <n v="1036"/>
    <d v="2010-11-17T00:00:00"/>
    <n v="0"/>
    <x v="3935"/>
  </r>
  <r>
    <n v="4015"/>
    <n v="1"/>
    <x v="953"/>
    <x v="2"/>
    <s v="&lt;p&gt;I would add 2 more series to your chart&lt;br /&gt;_x000a_The 2 series will have constant values for all cells&lt;br /&gt;_x000a_1st series Min: =min(Range)*0.9&lt;br /&gt;_x000a_2nd series Max: =max(Range)*1.1&lt;/p&gt;_x000a_&lt;p&gt;Add the 2 series to teh chart and make the series lines and markers No Color&lt;br /&gt;_x000a_Set X * Y Axis Min and Max to Auto Scale_x000a_&lt;/p&gt;_x000a_"/>
    <d v="2010-11-17T00:05:03"/>
    <n v="0"/>
    <x v="2"/>
    <x v="1"/>
    <b v="1"/>
    <x v="1"/>
    <n v="4"/>
    <n v="40498.727083333331"/>
    <n v="0.27642361111065838"/>
    <n v="1037"/>
    <d v="2010-11-17T00:00:00"/>
    <s v="HSK"/>
    <x v="3936"/>
  </r>
  <r>
    <n v="4016"/>
    <n v="4"/>
    <x v="0"/>
    <x v="602"/>
    <s v="&lt;p&gt;Hi everyone I am John a small business owner from Redland Bay near Brisbane.  I worked in the coal industry for years in marketing and finance jobs and have used Excel almost since it started and before this Lotus123 and Visicalc and Multiplan.  But I nearly always used it in a mad panic to get a report or a quick and dirty analysis that was suddenly needed.  Now I work in our small business that my wife started and I am really getting to the good stuff like VBA and advanced formulas.  Really Excel can do just about everything a small business needs and I have automated rosters, uploading journals to MYOB, stock ordering, time keeping and payroll and other things. I am hoping to do some consulting on the side to help other small businesses so I have become passionate about learning all there is to know that has a practical small business use.  I have stuck with 2003 as I thought I should get to a very high level in this before moving to a new release.  I might be stuck on 2003 for ever!  I love Chandoo's site its one of the very best on Excel I think because it just seems to show how attactive and useful Excel can be in daily life and business if you stay creative.&lt;br /&gt;_x000a_Cheers&lt;br /&gt;_x000a_John_x000a_&lt;/p&gt;_x000a_"/>
    <d v="2010-11-17T00:12:38"/>
    <n v="0"/>
    <x v="82"/>
    <x v="0"/>
    <b v="1"/>
    <x v="0"/>
    <n v="4"/>
    <n v="40019.929861111108"/>
    <n v="0"/>
    <n v="1037"/>
    <d v="2010-11-17T00:00:00"/>
    <n v="0"/>
    <x v="3937"/>
  </r>
  <r>
    <n v="4017"/>
    <n v="1"/>
    <x v="954"/>
    <x v="600"/>
    <s v="&lt;p&gt;Thx, Chandoo.  Would this matter if I'm using Excel 2007?  I don't happen to get the result intended.&lt;/p&gt;_x000a_&lt;p&gt;I ran into problems &lt;/p&gt;_x000a_&lt;p&gt;1. if I enter manually say, -1234.56 in the intended cell, which should be fine.  However, the error message popped up!  And if I copy and paste from a different cell -1234.56.  It is fine!&lt;/p&gt;_x000a_&lt;p&gt;2. when I copy from a cell showing -456.789123 to the intended cell, the whole number would show up.  There is no warning to pop me to correct the mistake to enter -456.79 manually.&lt;/p&gt;_x000a_&lt;p&gt;3. I looked up the MOD function but I'm at a complete lost.  What's the usage of it?_x000a_&lt;/p&gt;_x000a_"/>
    <d v="2010-11-17T01:01:01"/>
    <n v="0"/>
    <x v="2"/>
    <x v="0"/>
    <b v="1"/>
    <x v="0"/>
    <n v="4"/>
    <n v="40498.880555555559"/>
    <n v="0"/>
    <n v="1037"/>
    <d v="2010-11-17T00:00:00"/>
    <n v="0"/>
    <x v="3938"/>
  </r>
  <r>
    <n v="4018"/>
    <n v="1"/>
    <x v="954"/>
    <x v="2"/>
    <s v="&lt;p&gt;You can add a quick bit of VBA to the Worksheet Object in VBA to warn you every time a cell changes and it doesn't fit your criteria&lt;/p&gt;_x000a_&lt;pre&gt;&lt;code&gt;Private Sub Worksheet_Change(ByVal Target As Range)_x000a__x000a_For Each c In Target_x000a_  If InStr(1, c.Text, &amp;quot;.&amp;quot;) &amp;lt;&amp;gt; 0 and Len(Target) - InStr(1, Target, &amp;quot;.&amp;quot;) &amp;gt; 2 Then_x000a_    MsgBox &amp;quot;Cell &amp;quot; &amp;amp; Target.Address &amp;amp; &amp;quot; - &amp;quot; &amp;amp; Str(Target.Value) &amp;amp; Chr(10) &amp;amp; &amp;quot;Has too many decimals&amp;quot;_x000a_  End If_x000a_Next_x000a__x000a_End Sub&lt;/code&gt;&lt;/pre&gt;_x000a_"/>
    <d v="2010-11-17T02:55:47"/>
    <n v="0"/>
    <x v="3"/>
    <x v="1"/>
    <b v="1"/>
    <x v="1"/>
    <n v="4"/>
    <n v="40498.880555555559"/>
    <n v="0.24151620369957527"/>
    <n v="1038"/>
    <d v="2010-11-17T00:00:00"/>
    <s v="fred"/>
    <x v="3939"/>
  </r>
  <r>
    <n v="4019"/>
    <n v="1"/>
    <x v="954"/>
    <x v="2"/>
    <s v="&lt;p&gt;Fred&lt;/p&gt;_x000a_&lt;p&gt;For your info&lt;/p&gt;_x000a_&lt;p&gt;Mod returns the remainder of one number divided into another&lt;br /&gt;_x000a_eg: mod(50,8) =2&lt;br /&gt;_x000a_50 divided by 8 = 6 with remainder 2_x000a_&lt;/p&gt;_x000a_"/>
    <d v="2010-11-17T02:58:32"/>
    <n v="0"/>
    <x v="4"/>
    <x v="1"/>
    <b v="1"/>
    <x v="1"/>
    <n v="4"/>
    <n v="40498.880555555559"/>
    <n v="0.2434259259243845"/>
    <n v="1039"/>
    <d v="2010-11-17T00:00:00"/>
    <s v="fred"/>
    <x v="3940"/>
  </r>
  <r>
    <n v="4020"/>
    <n v="1"/>
    <x v="949"/>
    <x v="488"/>
    <s v="&lt;p&gt;You can simplify that formula a tad&lt;/p&gt;_x000a_&lt;p&gt;=K2*(INT(D4/K2)+(MOD(D4,K2)&amp;lt;&amp;gt;0))_x000a_&lt;/p&gt;_x000a_"/>
    <d v="2010-11-17T08:20:32"/>
    <n v="0"/>
    <x v="2"/>
    <x v="0"/>
    <b v="1"/>
    <x v="0"/>
    <n v="4"/>
    <n v="40498.663888888892"/>
    <n v="0"/>
    <n v="1039"/>
    <d v="2010-11-17T00:00:00"/>
    <n v="0"/>
    <x v="3941"/>
  </r>
  <r>
    <n v="4021"/>
    <n v="1"/>
    <x v="956"/>
    <x v="218"/>
    <s v="&lt;p&gt;Hello&lt;/p&gt;_x000a_&lt;p&gt;I want to prepare a chart showing the effective life of a software. e.g. I have the following table:&lt;/p&gt;_x000a_&lt;p&gt;Name of Software   Version  Introduced      EOL&lt;br /&gt;_x000a_SoftwareA          1.0      March 2009      June 2011&lt;br /&gt;_x000a_SoftwareA          2.0      January 2011    December 2015&lt;br /&gt;_x000a_SoftwareB          6.1      June 2009       March 2011&lt;br /&gt;_x000a_SoftwareB          6.5      September 2010  April 2014&lt;/p&gt;_x000a_&lt;p&gt;I want a chart which will show a line for SoftwareA starting from March 2009 upto June 2011 for Version 1.0 and will continue in a different colour from June 2011 and end at December 2015 for Version 2.0. Similarly I want another line for SoftwareB to depict its effective life.&lt;/p&gt;_x000a_&lt;p&gt;Can this be achieved using Excel? I would appreciate any help.&lt;/p&gt;_x000a_&lt;p&gt;Thanks&lt;br /&gt;_x000a_AK_x000a_&lt;/p&gt;_x000a_"/>
    <d v="2010-11-17T08:32:29"/>
    <n v="0"/>
    <x v="0"/>
    <x v="0"/>
    <b v="0"/>
    <x v="0"/>
    <n v="4"/>
    <n v="40499.355555555558"/>
    <n v="0"/>
    <n v="1039"/>
    <d v="2010-11-17T00:00:00"/>
    <n v="0"/>
    <x v="3942"/>
  </r>
  <r>
    <n v="4022"/>
    <n v="1"/>
    <x v="957"/>
    <x v="603"/>
    <s v="&lt;p&gt;Hi Chandoo,&lt;/p&gt;_x000a_&lt;p&gt;Arun from PG here :)&lt;/p&gt;_x000a_&lt;p&gt;I have data on Excel that I want to monitor on a continuous basis. I wanted to see if there is anyway in which I can set Excel as my desktop. Apparently there was a way to do it in XP http://www.metacafe.com/watch/317289/excel_as_desktop/&lt;/p&gt;_x000a_&lt;p&gt;However I am on Windows 7 and Office 2007 and the same options don't seem to work.&lt;/p&gt;_x000a_&lt;p&gt;Any help?&lt;/p&gt;_x000a_&lt;p&gt;Thanks,&lt;/p&gt;_x000a_&lt;p&gt;Arun_x000a_&lt;/p&gt;_x000a_"/>
    <d v="2010-11-17T09:35:12"/>
    <n v="0"/>
    <x v="0"/>
    <x v="0"/>
    <b v="0"/>
    <x v="0"/>
    <n v="4"/>
    <n v="40499.399305555555"/>
    <n v="0"/>
    <n v="1039"/>
    <d v="2010-11-17T00:00:00"/>
    <n v="0"/>
    <x v="3943"/>
  </r>
  <r>
    <n v="4023"/>
    <n v="1"/>
    <x v="958"/>
    <x v="199"/>
    <s v="&lt;p&gt;How do i change the login password of the forum pls.. bcoz i find the system reset password very difficult to remember.._x000a_&lt;/p&gt;_x000a_"/>
    <d v="2010-11-17T10:16:59"/>
    <n v="0"/>
    <x v="0"/>
    <x v="0"/>
    <b v="0"/>
    <x v="0"/>
    <n v="4"/>
    <n v="40499.427777777775"/>
    <n v="0"/>
    <n v="1039"/>
    <d v="2010-11-17T00:00:00"/>
    <n v="0"/>
    <x v="3944"/>
  </r>
  <r>
    <n v="4024"/>
    <n v="1"/>
    <x v="959"/>
    <x v="604"/>
    <s v="&lt;p&gt;Hi&lt;br /&gt;_x000a_I have the requirement to compare data in different worksheets. The data is mainly similar but I need to identify what's unique in each and also what's the same.&lt;br /&gt;_x000a_The data consists of part numbers (which can also contain alphas). The data that is the same may also then differ by way of the actual quantity specified for it.&lt;br /&gt;_x000a_I have done some vlookup's which help but not exactly what I need (plus I'm no excel expert ny any stretch).&lt;br /&gt;_x000a_I have also tried using a number of aftermarket applications which work up to a point but I end up getting stuck with the parts that although the same, have differing quantities...&lt;br /&gt;_x000a_Any suggestions would be most welcome.&lt;br /&gt;_x000a_Ta!_x000a_&lt;/p&gt;_x000a_"/>
    <d v="2010-11-17T10:25:44"/>
    <n v="0"/>
    <x v="0"/>
    <x v="0"/>
    <b v="0"/>
    <x v="0"/>
    <n v="4"/>
    <n v="40499.434027777781"/>
    <n v="0"/>
    <n v="1039"/>
    <d v="2010-11-17T00:00:00"/>
    <n v="0"/>
    <x v="3945"/>
  </r>
  <r>
    <n v="4025"/>
    <n v="1"/>
    <x v="958"/>
    <x v="2"/>
    <s v="&lt;p&gt;KJo&lt;br /&gt;_x000a_Login&lt;br /&gt;_x000a_Click on your name up the top of the screen&lt;br /&gt;_x000a_Select Edit at the Top Right of the screen&lt;br /&gt;_x000a_Change your password_x000a_&lt;/p&gt;_x000a_"/>
    <d v="2010-11-17T11:26:06"/>
    <n v="0"/>
    <x v="1"/>
    <x v="1"/>
    <b v="1"/>
    <x v="1"/>
    <n v="4"/>
    <n v="40499.427777777775"/>
    <n v="4.8680555555620231E-2"/>
    <n v="1040"/>
    <d v="2010-11-17T00:00:00"/>
    <s v="kJo"/>
    <x v="3946"/>
  </r>
  <r>
    <n v="4026"/>
    <n v="1"/>
    <x v="960"/>
    <x v="605"/>
    <s v="&lt;p&gt;Hello &lt;/p&gt;_x000a_&lt;p&gt;There is Col1 with text values. I have to check the value in Col1 and write corresponding value as result in Col2 depending on value in Col1. Value in Col2 are grouped in S and K group.&lt;/p&gt;_x000a_&lt;p&gt;i.e. &lt;/p&gt;_x000a_&lt;p&gt;Col1   Col2&lt;br /&gt;_x000a_a1     S&lt;br /&gt;_x000a_a2     S&lt;br /&gt;_x000a_a3     S&lt;br /&gt;_x000a_a4     K&lt;br /&gt;_x000a_a5     K&lt;/p&gt;_x000a_&lt;p&gt; S &amp;lt;a1,a2,a3&amp;gt;   K &amp;lt;a4,a5&amp;gt;&lt;/p&gt;_x000a_&lt;p&gt;Thank you!_x000a_&lt;/p&gt;_x000a_"/>
    <d v="2010-11-17T11:43:57"/>
    <n v="0"/>
    <x v="0"/>
    <x v="0"/>
    <b v="0"/>
    <x v="0"/>
    <n v="4"/>
    <n v="40499.488194444442"/>
    <n v="0"/>
    <n v="1040"/>
    <d v="2010-11-17T00:00:00"/>
    <n v="0"/>
    <x v="3947"/>
  </r>
  <r>
    <n v="4027"/>
    <n v="1"/>
    <x v="961"/>
    <x v="549"/>
    <s v="&lt;p&gt;Hi All,&lt;/p&gt;_x000a_&lt;p&gt;I have a two tables like the ones below;&lt;/p&gt;_x000a_&lt;p&gt;Pricing Tool&lt;/p&gt;_x000a_&lt;p&gt;A------_x0009_B------_x0009_C------_x0009_D------_x0009_E------_x0009_F------_x0009_G------_x0009_H------&lt;br /&gt;_x000a_-------Initial-_x0009_1------_x0009_3------_x0009_6------_x0009_12-----_x0009_24-----_x0009_36-----&lt;br /&gt;_x000a_Test 1-_x0009_1&lt;br /&gt;_x000a_Test 2-_x0009_2-----_x0009_ _x0009_ _x0009_ _x0009_ _x0009_ _x0009_ _x0009_ _x0009_ _x0009_ _x0009_TOTAL-- 380_x0009_ _x0009_ _x0009_ _x0009_ _x0009_ _x0009_ _x0009_ _x0009_ _x0009_ &lt;/p&gt;_x000a_&lt;p&gt;_x0009_ _x0009_ _x0009_ _x0009_ _x0009_ _x0009_ _x0009_ _x0009_ _x0009_ _x0009_ _x0009_--------1------_x0009_2------_x0009_3------_x0009_4------_x0009_5------_x0009_6------_x0009_7------_x0009_8------_x0009_9------&lt;br /&gt;_x000a_Test 1-_x0009_100----_x0009_90-----_x0009_80-----_x0009_70-----_x0009_60-----_x0009_50-----_x0009_40-----_x0009_30-----&lt;br /&gt;_x000a_Test 2-_x0009_300----_x0009_280----_x0009_260----_x0009_240----_x0009_220----_x0009_200----_x0009_180----_x0009_160----_x0009__x0009_&lt;/p&gt;_x000a_&lt;p&gt;I would like to be able to enter the number of occaisions a test is conducted and get a total on the bottom line. The price for the test is a sliding scale based on the number of occaisions the test is used. For example in table 2.&lt;/p&gt;_x000a_&lt;p&gt;Is it possible to calculate this with an array formula rather than have multiple lookups / calculations for each test?_x000a_&lt;/p&gt;_x000a_"/>
    <d v="2010-11-17T12:02:45"/>
    <n v="0"/>
    <x v="0"/>
    <x v="0"/>
    <b v="0"/>
    <x v="0"/>
    <n v="4"/>
    <n v="40499.501388888886"/>
    <n v="0"/>
    <n v="1040"/>
    <d v="2010-11-17T00:00:00"/>
    <n v="0"/>
    <x v="3948"/>
  </r>
  <r>
    <n v="4028"/>
    <n v="1"/>
    <x v="959"/>
    <x v="158"/>
    <s v="&lt;p&gt;Hi bartman,&lt;/p&gt;_x000a_&lt;p&gt;I would use vlookup to compare the two lists. N/A# showing that the part is not in the other sheet.&lt;/p&gt;_x000a_&lt;p&gt;One way to compare the list and the quantities is to use CONCATENATE() and create a column containing the part numbers and the quantities. eg:&lt;/p&gt;_x000a_&lt;p&gt;=CONCATENATE(A6,&quot;-&quot;,B6,&quot;-&quot;,C6)&lt;/p&gt;_x000a_&lt;p&gt;With A6 being the part number and B6 and C6 being quantities. If you create this column in both sheets you can then use vlookup to compare them._x000a_&lt;/p&gt;_x000a_"/>
    <d v="2010-11-17T12:12:47"/>
    <n v="0"/>
    <x v="1"/>
    <x v="0"/>
    <b v="1"/>
    <x v="0"/>
    <n v="4"/>
    <n v="40499.434027777781"/>
    <n v="0"/>
    <n v="1040"/>
    <d v="2010-11-17T00:00:00"/>
    <n v="0"/>
    <x v="3949"/>
  </r>
  <r>
    <n v="4029"/>
    <n v="1"/>
    <x v="950"/>
    <x v="596"/>
    <s v="&lt;p&gt;You are joking dear._x000a_&lt;/p&gt;_x000a_"/>
    <d v="2010-11-17T12:30:43"/>
    <n v="0"/>
    <x v="4"/>
    <x v="0"/>
    <b v="1"/>
    <x v="0"/>
    <n v="4"/>
    <n v="40498.672222222223"/>
    <n v="0"/>
    <n v="1040"/>
    <d v="2010-11-17T00:00:00"/>
    <n v="0"/>
    <x v="3950"/>
  </r>
  <r>
    <n v="4030"/>
    <n v="1"/>
    <x v="940"/>
    <x v="585"/>
    <s v="&lt;p&gt;@chandoo&lt;br /&gt;_x000a_your sample is not working :(, I see the idea and would be greatful to see working example, in your link I see only one list with dates and there is no source for chart :(&lt;/p&gt;_x000a_&lt;p&gt;Workbook is designed to monitor performance of each individual ( hours are fed from another input spreadsheets, so only number of cases has to be typed ) each activity (top labels) has different speed therefore 100% of picking is not the same as 100% of putaway.&lt;br /&gt;_x000a_I have 4 departments, national, night freight, p&amp;amp;p and jwp so each employee usually works in just one department&lt;br /&gt;_x000a_@Hui&lt;br /&gt;_x000a_thanks for the topic with sandwiches, I see Im not the only one . i will try to apply same technique in my workbook.&lt;/p&gt;_x000a_&lt;p&gt;Here is what I've done so far with help from you and guys on other forum:&lt;br /&gt;_x000a_http://www.mediafire.com/?dkt37ctnz1pyyfk&lt;br /&gt;_x000a_(look Data2)_x000a_&lt;/p&gt;_x000a_"/>
    <d v="2010-11-17T12:57:42"/>
    <n v="0"/>
    <x v="3"/>
    <x v="0"/>
    <b v="1"/>
    <x v="0"/>
    <n v="4"/>
    <n v="40496.679861111108"/>
    <n v="0"/>
    <n v="1040"/>
    <d v="2010-11-17T00:00:00"/>
    <n v="0"/>
    <x v="3951"/>
  </r>
  <r>
    <n v="4031"/>
    <n v="1"/>
    <x v="962"/>
    <x v="606"/>
    <s v="&lt;p&gt;I use excel to create contracts details and need to show the contract start and end dates in the MM/DD/YYYY format i.e. the dates should show on the excel sheet as 07/02/2010 but excel converts it into 07-02-2010 and displays it. &lt;/p&gt;_x000a_&lt;p&gt;I tried the format option but I don't see the type i'm looking for in the date category. &lt;/p&gt;_x000a_&lt;p&gt;How do I make sure excel displays it in the format I need?&lt;/p&gt;_x000a_&lt;p&gt;Any help on this will be appreciated._x000a_&lt;/p&gt;_x000a_"/>
    <d v="2010-11-17T13:09:41"/>
    <n v="0"/>
    <x v="0"/>
    <x v="0"/>
    <b v="0"/>
    <x v="0"/>
    <n v="4"/>
    <n v="40499.54791666667"/>
    <n v="0"/>
    <n v="1040"/>
    <d v="2010-11-17T00:00:00"/>
    <n v="0"/>
    <x v="3952"/>
  </r>
  <r>
    <n v="4032"/>
    <n v="1"/>
    <x v="962"/>
    <x v="2"/>
    <s v="&lt;p&gt;Select your cells&lt;br /&gt;_x000a_Right Click Format Cells&lt;br /&gt;_x000a_On the Number Tab select Custom&lt;br /&gt;_x000a_In the Custom: box type MM/DD/YYYY&lt;br /&gt;_x000a_Apply_x000a_&lt;/p&gt;_x000a_"/>
    <d v="2010-11-17T13:26:41"/>
    <n v="0"/>
    <x v="1"/>
    <x v="1"/>
    <b v="1"/>
    <x v="1"/>
    <n v="4"/>
    <n v="40499.54791666667"/>
    <n v="1.2280092589207925E-2"/>
    <n v="1041"/>
    <d v="2010-11-17T00:00:00"/>
    <s v="rahul_h_desai"/>
    <x v="3953"/>
  </r>
  <r>
    <n v="4033"/>
    <n v="1"/>
    <x v="960"/>
    <x v="605"/>
    <s v="&lt;p&gt;I came up with this but it is too long for excel...&lt;/p&gt;_x000a_&lt;p&gt;=if(or(G50=&quot;11-I&quot;;G50=&quot;12-I&quot;);&quot;P1&quot;;IF(or(G50=&quot;9-I&quot;;G50=&quot;10-I&quot;;G50=&quot;16-III&quot;G50=&quot;19-III&quot;);&quot;S1&quot;;IF(or(G50=&quot;3-I&quot;;G50=&quot;4-I&quot;;G50=&quot;5-I&quot;;G50=&quot;6-I&quot;;G50=&quot;7-I&quot;;G50=&quot;8-I&quot;);&quot;S2&quot;;IF(or(G50=&quot;2-I&quot;;G50=&quot;4-II&quot;;G50=&quot;4A-II&quot;;G50=&quot;4B-II&quot;);&quot;M&quot;;IF(or(G50=&quot;1-I&quot;;G50=&quot;1-II&quot;;G50=&quot;2-II&quot;;G50=&quot;3-II&quot;);&quot;P2&quot;;IF(or(G50=&quot;5-II&quot;;G50=&quot;6-II&quot;;G50=&quot;7-II&quot;;G50=&quot;8-II&quot;;G50=&quot;9-II&quot;;G50=&quot;10-II&quot;;G50=&quot;11-II&quot;;G50=&quot;12-II&quot;;G50=&quot;13-II&quot;;G50=&quot;14-II&quot;;G50=&quot;15-II&quot;;G50=&quot;16-II&quot;;G50=&quot;17-II&quot;;G50=&quot;18-II&quot;;G50=&quot;19-II&quot;;G50=&quot;4-III&quot;;G50=&quot;5-III&quot;;G50=&quot;6-III&quot;;G50=&quot;7-III&quot;;G50=&quot;8-III&quot;;G50=&quot;9-III&quot;;G50=&quot;10-III&quot;;G50=&quot;11-III&quot;;G50=&quot;12-III&quot;;G50=&quot;13-III&quot;;G50=&quot;14-III&quot;;G50=&quot;15-III&quot;;G50=&quot;17-III&quot;);&quot;A&quot;;IF(or(G50=&quot;20-II&quot;;G50=&quot;20A-II&quot;);&quot;K1&quot;;IF(or(G50=&quot;1-III&quot;;G50=&quot;2-III&quot;;G50=&quot;3-III&quot;);&quot;S3&quot;;IF(or(G50=&quot;2-IV&quot;;G50=&quot;3-IV&quot;);&quot;K2&quot;;IF(or(G50=&quot;21-II&quot;;G50=&quot;23-II&quot;;G50=&quot;24-II&quot;;G50=&quot;25-II&quot;;G50=&quot;18-III&quot;;G50=&quot;1-IV&quot;;G50=&quot;4-IV&quot;;G50=&quot;1-V&quot;;G50=&quot;2-V&quot;;G50=&quot;3-V&quot;;G50=&quot;22-II&quot;);&quot;E&quot;;&quot;nula&quot;))))))))))&lt;/p&gt;_x000a_&lt;p&gt;Please help_x000a_&lt;/p&gt;_x000a_"/>
    <d v="2010-11-17T14:00:21"/>
    <n v="0"/>
    <x v="1"/>
    <x v="0"/>
    <b v="1"/>
    <x v="0"/>
    <n v="4"/>
    <n v="40499.488194444442"/>
    <n v="0"/>
    <n v="1041"/>
    <d v="2010-11-17T00:00:00"/>
    <n v="0"/>
    <x v="3954"/>
  </r>
  <r>
    <n v="4034"/>
    <n v="1"/>
    <x v="960"/>
    <x v="2"/>
    <s v="&lt;p&gt;Fewfish&lt;/p&gt;_x000a_&lt;p&gt;I have assumed that A1..A5 are in Col A&lt;br /&gt;_x000a_In Col B put either&lt;br /&gt;_x000a_=CHOOSE(RIGHT(A5,1),&quot;S&quot;,&quot;S&quot;,&quot;S&quot;,&quot;K&quot;,&quot;K&quot;)&lt;br /&gt;_x000a_or&lt;br /&gt;_x000a_=IF(VALUE(RIGHT(A8,1))&amp;lt;4,&quot;S&quot;,&quot;K&quot;)&lt;/p&gt;_x000a_&lt;p&gt;I don't understand your second post &lt;/p&gt;_x000a_&lt;p&gt;Or have i totally misread your first post ?_x000a_&lt;/p&gt;_x000a_"/>
    <d v="2010-11-17T14:22:14"/>
    <n v="0"/>
    <x v="2"/>
    <x v="1"/>
    <b v="1"/>
    <x v="1"/>
    <n v="4"/>
    <n v="40499.488194444442"/>
    <n v="0.11057870370859746"/>
    <n v="1042"/>
    <d v="2010-11-17T00:00:00"/>
    <s v="fewfish"/>
    <x v="3955"/>
  </r>
  <r>
    <n v="4035"/>
    <n v="1"/>
    <x v="943"/>
    <x v="587"/>
    <s v="&lt;p&gt;Hi Hui,&lt;/p&gt;_x000a_&lt;p&gt;I have tried that, but somehow that does not solve the purpose, as the word list is dynamic and will be updated on weekly basis.&lt;/p&gt;_x000a_&lt;p&gt;Is there any email address where i can post this file to you without the data and accordingly you can suggest what can be done, becuase then you would have clear picture of the issue and requirement.&lt;/p&gt;_x000a_&lt;p&gt;regards,&lt;br /&gt;_x000a_Brijesh_x000a_&lt;/p&gt;_x000a_"/>
    <d v="2010-11-17T14:22:45"/>
    <n v="0"/>
    <x v="2"/>
    <x v="0"/>
    <b v="1"/>
    <x v="0"/>
    <n v="4"/>
    <n v="40497.460416666669"/>
    <n v="0"/>
    <n v="1042"/>
    <d v="2010-11-17T00:00:00"/>
    <n v="0"/>
    <x v="3956"/>
  </r>
  <r>
    <n v="4036"/>
    <n v="1"/>
    <x v="960"/>
    <x v="605"/>
    <s v="&lt;p&gt;Firs post is simplified case of my problem.&lt;/p&gt;_x000a_&lt;p&gt;Second posts describe solution for the following:&lt;/p&gt;_x000a_&lt;p&gt;P1_x0009_S1_x0009_S2_x0009_M_x0009_P2_x0009_A_x0009_K1_x0009_S3_x0009_K2_x0009_E&lt;br /&gt;_x000a_11-I_x0009_9-I_x0009_3-I_x0009_2-I_x0009_1-I_x0009_5-II_x0009_20-II_x0009_1-III_x0009_2-IV_x0009_21-II&lt;br /&gt;_x000a_12-I_x0009_10-I_x0009_4-I_x0009_4-II_x0009_1-II_x0009_6-II_x0009_20a-II_x0009_2-III_x0009_3-IV_x0009_22-II&lt;br /&gt;_x000a__x0009_16-III_x0009_5-I_x0009_4a-II_x0009_2-II_x0009_7-II_x0009__x0009_3-III_x0009__x0009_23-II&lt;br /&gt;_x000a__x0009_19-III_x0009_6-I_x0009_4b-II_x0009_3-II_x0009_8-II_x0009__x0009__x0009__x0009_24-II&lt;br /&gt;_x000a__x0009__x0009_7-I_x0009__x0009__x0009_9-II_x0009__x0009__x0009__x0009_25-II&lt;br /&gt;_x000a__x0009__x0009_8-I_x0009__x0009__x0009_10-II_x0009__x0009__x0009__x0009_18-III&lt;br /&gt;_x000a__x0009__x0009__x0009__x0009__x0009_11-II_x0009__x0009__x0009__x0009_1-IV&lt;br /&gt;_x000a__x0009__x0009__x0009__x0009__x0009_12-II_x0009__x0009__x0009__x0009_4-IV&lt;br /&gt;_x000a__x0009__x0009__x0009__x0009__x0009_13-II_x0009__x0009__x0009__x0009_1-V&lt;br /&gt;_x000a__x0009__x0009__x0009__x0009__x0009_14-II_x0009__x0009__x0009__x0009_2-V&lt;br /&gt;_x000a__x0009__x0009__x0009__x0009__x0009_15-II_x0009__x0009__x0009__x0009_3-V&lt;br /&gt;_x000a__x0009__x0009__x0009__x0009__x0009_16-II&lt;br /&gt;_x000a__x0009__x0009__x0009__x0009__x0009_17-II&lt;br /&gt;_x000a__x0009__x0009__x0009__x0009__x0009_18-II&lt;br /&gt;_x000a__x0009__x0009__x0009__x0009__x0009_19-II&lt;br /&gt;_x000a__x0009__x0009__x0009__x0009__x0009_4-III&lt;br /&gt;_x000a__x0009__x0009__x0009__x0009__x0009_5-III&lt;br /&gt;_x000a__x0009__x0009__x0009__x0009__x0009_6-III&lt;br /&gt;_x000a__x0009__x0009__x0009__x0009__x0009_7-III&lt;br /&gt;_x000a__x0009__x0009__x0009__x0009__x0009_8-III&lt;br /&gt;_x000a__x0009__x0009__x0009__x0009__x0009_9-III&lt;br /&gt;_x000a__x0009__x0009__x0009__x0009__x0009_10-III&lt;br /&gt;_x000a__x0009__x0009__x0009__x0009__x0009_11-III&lt;br /&gt;_x000a__x0009__x0009__x0009__x0009__x0009_12-III&lt;br /&gt;_x000a__x0009__x0009__x0009__x0009__x0009_13-III&lt;br /&gt;_x000a__x0009__x0009__x0009__x0009__x0009_14-III&lt;br /&gt;_x000a__x0009__x0009__x0009__x0009__x0009_15-III&lt;br /&gt;_x000a__x0009__x0009__x0009__x0009__x0009_17-III_x0009__x0009__x0009__x0009_&lt;/p&gt;_x000a_&lt;p&gt;where P1, S1, etc. are Categories and 11-I, 12-I etc. are Data that belong to Categories.&lt;/p&gt;_x000a_&lt;p&gt;I have a separate list with 11-I, 12-I etc. data and I want to have Category name beside each data.&lt;/p&gt;_x000a_&lt;p&gt;I have about 1000 rows of data to process and write Category name beside._x000a_&lt;/p&gt;_x000a_"/>
    <d v="2010-11-17T14:32:50"/>
    <n v="0"/>
    <x v="3"/>
    <x v="0"/>
    <b v="1"/>
    <x v="0"/>
    <n v="4"/>
    <n v="40499.488194444442"/>
    <n v="0"/>
    <n v="1042"/>
    <d v="2010-11-17T00:00:00"/>
    <n v="0"/>
    <x v="3957"/>
  </r>
  <r>
    <n v="4037"/>
    <n v="1"/>
    <x v="963"/>
    <x v="607"/>
    <s v="&lt;p&gt;how to insert rows between a range of selected rows in one command. any macros. solution pls_x000a_&lt;/p&gt;_x000a_"/>
    <d v="2010-11-17T14:43:58"/>
    <n v="0"/>
    <x v="0"/>
    <x v="0"/>
    <b v="0"/>
    <x v="0"/>
    <n v="4"/>
    <n v="40499.613194444442"/>
    <n v="0"/>
    <n v="1042"/>
    <d v="2010-11-17T00:00:00"/>
    <n v="0"/>
    <x v="3958"/>
  </r>
  <r>
    <n v="4038"/>
    <n v="1"/>
    <x v="960"/>
    <x v="2"/>
    <s v="&lt;p&gt;Can you post the file somewhere ?_x000a_&lt;/p&gt;_x000a_"/>
    <d v="2010-11-17T14:49:27"/>
    <n v="0"/>
    <x v="4"/>
    <x v="1"/>
    <b v="1"/>
    <x v="1"/>
    <n v="4"/>
    <n v="40499.488194444442"/>
    <n v="0.12947916666598758"/>
    <n v="1043"/>
    <d v="2010-11-17T00:00:00"/>
    <s v="fewfish"/>
    <x v="3959"/>
  </r>
  <r>
    <n v="4039"/>
    <n v="1"/>
    <x v="963"/>
    <x v="313"/>
    <s v="&lt;p&gt;insert rows based on what?_x000a_&lt;/p&gt;_x000a_"/>
    <d v="2010-11-17T14:49:42"/>
    <n v="0"/>
    <x v="1"/>
    <x v="0"/>
    <b v="1"/>
    <x v="0"/>
    <n v="4"/>
    <n v="40499.613194444442"/>
    <n v="0"/>
    <n v="1043"/>
    <d v="2010-11-17T00:00:00"/>
    <n v="0"/>
    <x v="3960"/>
  </r>
  <r>
    <n v="4040"/>
    <n v="1"/>
    <x v="963"/>
    <x v="607"/>
    <s v="&lt;p&gt;i mean with insert function, i am able to insert one row above the selected row. but what i need is inserting empty/blank rows in between a range of selected rows. pls help_x000a_&lt;/p&gt;_x000a_"/>
    <d v="2010-11-17T14:52:38"/>
    <n v="0"/>
    <x v="2"/>
    <x v="0"/>
    <b v="1"/>
    <x v="0"/>
    <n v="4"/>
    <n v="40499.613194444442"/>
    <n v="0"/>
    <n v="1043"/>
    <d v="2010-11-17T00:00:00"/>
    <n v="0"/>
    <x v="3961"/>
  </r>
  <r>
    <n v="4041"/>
    <n v="1"/>
    <x v="960"/>
    <x v="605"/>
    <s v="&lt;p&gt;Here's the file&lt;/p&gt;_x000a_&lt;p&gt;http://ifile.it/a243089&lt;/p&gt;_x000a_&lt;p&gt;Thanks!_x000a_&lt;/p&gt;_x000a_"/>
    <d v="2010-11-17T15:00:14"/>
    <n v="0"/>
    <x v="5"/>
    <x v="0"/>
    <b v="1"/>
    <x v="0"/>
    <n v="4"/>
    <n v="40499.488194444442"/>
    <n v="0"/>
    <n v="1043"/>
    <d v="2010-11-17T00:00:00"/>
    <n v="0"/>
    <x v="3962"/>
  </r>
  <r>
    <n v="4042"/>
    <n v="1"/>
    <x v="964"/>
    <x v="608"/>
    <s v="&lt;p&gt;Hello:&lt;/p&gt;_x000a_&lt;p&gt;I've read a lot of great things on PowerPivot but am wondering if reports created with PowerPivot are accessible at all in Excel 2007?  I may be able to get a copy of Excel 2010 installed on my PC at work but am wondering if it's worth it if PowerPivot reports are not accesible in Excel 2007 as my company uses Excel 2007 and will not be upgrading to 2010 for at least several months.&lt;/p&gt;_x000a_&lt;p&gt;Thank you for any feedback!_x000a_&lt;/p&gt;_x000a_"/>
    <d v="2010-11-17T15:30:40"/>
    <n v="0"/>
    <x v="0"/>
    <x v="0"/>
    <b v="0"/>
    <x v="0"/>
    <n v="4"/>
    <n v="40499.645833333336"/>
    <n v="0"/>
    <n v="1043"/>
    <d v="2010-11-17T00:00:00"/>
    <n v="0"/>
    <x v="3963"/>
  </r>
  <r>
    <n v="4043"/>
    <n v="1"/>
    <x v="912"/>
    <x v="609"/>
    <s v="&lt;p&gt;pradeepthota,&lt;br /&gt;_x000a_Probably you can have a look at&lt;br /&gt;_x000a_http://chandoo.org/forums/topic/shiftless-worksheet-fill-shift-cell-based-on-time-cell_x000a_&lt;/p&gt;_x000a_"/>
    <d v="2010-11-17T16:02:51"/>
    <n v="0"/>
    <x v="2"/>
    <x v="0"/>
    <b v="1"/>
    <x v="0"/>
    <n v="4"/>
    <n v="40490.529861111114"/>
    <n v="0"/>
    <n v="1043"/>
    <d v="2010-11-17T00:00:00"/>
    <n v="0"/>
    <x v="3964"/>
  </r>
  <r>
    <n v="4044"/>
    <n v="1"/>
    <x v="961"/>
    <x v="610"/>
    <s v="&lt;p&gt;Do you need to multiply the number of tests by the cost looked up, or is the cost looked up the total price? In your example, the case seems to be the latter, but from a financial side, your data would say that the more tests I conduct, the lower the overall cost.&lt;/p&gt;_x000a_&lt;p&gt;Please clarify?_x000a_&lt;/p&gt;_x000a_"/>
    <d v="2010-11-17T16:04:52"/>
    <n v="0"/>
    <x v="1"/>
    <x v="0"/>
    <b v="1"/>
    <x v="0"/>
    <n v="4"/>
    <n v="40499.501388888886"/>
    <n v="0"/>
    <n v="1043"/>
    <d v="2010-11-17T00:00:00"/>
    <n v="0"/>
    <x v="3965"/>
  </r>
  <r>
    <n v="4045"/>
    <n v="1"/>
    <x v="965"/>
    <x v="182"/>
    <s v="&lt;p&gt;A             B&lt;br /&gt;_x000a_Tom           no&lt;br /&gt;_x000a_Bill          no&lt;br /&gt;_x000a_Mike          no&lt;br /&gt;_x000a_Joe           no&lt;br /&gt;_x000a_Jim           no&lt;br /&gt;_x000a_Matt          no&lt;br /&gt;_x000a_Jerry         no&lt;/p&gt;_x000a_&lt;p&gt;If I want to search if Jerry is in Column A, then change its corresponding line to &quot;yes&quot;.  &lt;/p&gt;_x000a_&lt;p&gt;Ex:   Search Jerry, change it to yes.  If I search Philip, nothing would be done.&lt;/p&gt;_x000a_&lt;p&gt;Im running Excel 2003&lt;/p&gt;_x000a_&lt;p&gt;Thanks in advance._x000a_&lt;/p&gt;_x000a_"/>
    <d v="2010-11-17T16:37:54"/>
    <n v="0"/>
    <x v="0"/>
    <x v="0"/>
    <b v="0"/>
    <x v="0"/>
    <n v="4"/>
    <n v="40499.692361111112"/>
    <n v="0"/>
    <n v="1043"/>
    <d v="2010-11-17T00:00:00"/>
    <n v="0"/>
    <x v="3966"/>
  </r>
  <r>
    <n v="4047"/>
    <n v="1"/>
    <x v="966"/>
    <x v="573"/>
    <s v="&lt;p&gt;I have built a scatter chart to show as a risk heat map, where Y-axis is Impact and X-axis is Likelihood. Couple challenges I have and could really use some help. Some info on the risks.&lt;/p&gt;_x000a_&lt;p&gt;-Each has an individual risk ID #. No duplicates exist.&lt;br /&gt;_x000a_-Impact rating is either 1,3,5,7,or 9&lt;br /&gt;_x000a_-Likelihood rating is either 1,3,5,7,or 9&lt;/p&gt;_x000a_&lt;p&gt;1) How do you prevent risks that have the same impact and likelihood rating from overlapping on the scatter chart?&lt;/p&gt;_x000a_&lt;p&gt;2) Is there a way to conditionally format the label market based on a value from my data? If so, how would I do this?_x000a_&lt;/p&gt;_x000a_"/>
    <d v="2010-11-17T17:32:14"/>
    <n v="0"/>
    <x v="0"/>
    <x v="0"/>
    <b v="0"/>
    <x v="0"/>
    <n v="4"/>
    <n v="40499.730555555558"/>
    <n v="0"/>
    <n v="1043"/>
    <d v="2010-11-17T00:00:00"/>
    <n v="0"/>
    <x v="3967"/>
  </r>
  <r>
    <n v="4048"/>
    <n v="1"/>
    <x v="954"/>
    <x v="600"/>
    <s v="&lt;p&gt;Thank you very much, Hui.  Now I understand what Mod means.&lt;/p&gt;_x000a_&lt;p&gt;I have little or no knowledge of VBA and the books I bought on VBA do very little in helping me to learn.  The only thing I can understand is creating macro to replace (or speed up) repetitive mouse click.  Other than that, it's very hard for me to understand VBA outside a classroom setting.&lt;/p&gt;_x000a_&lt;p&gt;I think I'll just create a validation warning Chandoo suggested and advise others to be careful in using the worksheet._x000a_&lt;/p&gt;_x000a_"/>
    <d v="2010-11-17T18:09:48"/>
    <n v="0"/>
    <x v="5"/>
    <x v="0"/>
    <b v="1"/>
    <x v="0"/>
    <n v="4"/>
    <n v="40498.880555555559"/>
    <n v="0"/>
    <n v="1043"/>
    <d v="2010-11-17T00:00:00"/>
    <n v="0"/>
    <x v="3968"/>
  </r>
  <r>
    <n v="4049"/>
    <n v="1"/>
    <x v="967"/>
    <x v="611"/>
    <s v="&lt;p&gt;I'd like to suggest develop a system (with no vba code, just formulas)  to draw for the secret friend for Christmas._x000a_&lt;/p&gt;_x000a_"/>
    <d v="2010-11-17T18:45:21"/>
    <n v="0"/>
    <x v="0"/>
    <x v="0"/>
    <b v="0"/>
    <x v="0"/>
    <n v="4"/>
    <n v="40499.78125"/>
    <n v="0"/>
    <n v="1043"/>
    <d v="2010-11-17T00:00:00"/>
    <n v="0"/>
    <x v="3969"/>
  </r>
  <r>
    <n v="4050"/>
    <n v="1"/>
    <x v="965"/>
    <x v="599"/>
    <s v="&lt;p&gt;I have uploaded a file that can help &lt;/p&gt;_x000a_&lt;p&gt;http://rapidshare.com/files/431453290/Test_SS.xlsm&lt;/p&gt;_x000a_&lt;p&gt;Summary of what I did:&lt;br /&gt;_x000a_Updated a private sub function in worksheet 1 (what ever worksheet you use - NOT module)&lt;br /&gt;_x000a_&lt;pre&gt;&lt;code&gt;Private Sub Worksheet_Change(ByVal Target As Range)_x000a_If Target.Address = &amp;quot;$D$1&amp;quot; Then_x000a_Call Test_x000a__x000a_End If_x000a_End Sub&lt;/code&gt;&lt;/pre&gt;_x000a_&lt;p&gt;and now insert a module and copy paste the below - Change the references accordingly if needed&lt;/p&gt;_x000a_&lt;pre&gt;&lt;code&gt;Sub Test()_x000a_Dim a As String_x000a__x000a_a = Range(&amp;quot;D1&amp;quot;).Value_x000a__x000a_If a = &amp;quot;&amp;quot; Then_x000a_Exit Sub_x000a_Else_x000a_Columns(&amp;quot;A:A&amp;quot;).Select &amp;#39;Select the column in which you have data_x000a_    Selection.Find(What:=a, After:=ActiveCell, LookIn:=xlFormulas, __x000a_        LookAt:=xlPart, SearchOrder:=xlByRows, SearchDirection:=xlNext, __x000a_        MatchCase:=False, SearchFormat:=False).Activate_x000a_ActiveCell.Offset(0, 1) = &amp;quot;Yes&amp;quot;_x000a__x000a_End If_x000a_End Sub&lt;/code&gt;&lt;/pre&gt;_x000a_&lt;p&gt;You have a cell for which data validation is set as a list of your names (Tom, Mike etc)&lt;br /&gt;_x000a_so you change the drop down and it searches the name and fills the next cell as &quot;Yes&quot;_x000a_&lt;/p&gt;_x000a_"/>
    <d v="2010-11-17T19:15:17"/>
    <n v="0"/>
    <x v="1"/>
    <x v="0"/>
    <b v="1"/>
    <x v="0"/>
    <n v="4"/>
    <n v="40499.692361111112"/>
    <n v="0"/>
    <n v="1043"/>
    <d v="2010-11-17T00:00:00"/>
    <n v="0"/>
    <x v="3970"/>
  </r>
  <r>
    <n v="4051"/>
    <n v="1"/>
    <x v="966"/>
    <x v="610"/>
    <s v="&lt;p&gt;Not sure if 1 is possible, it seems the nature of the problem would cause overlaps. For 2, your best bet would be to control how your chart data is created. Using formulas, you could create a &quot;basic series&quot; and a &quot;special series&quot;. If condition is not met, basic series has value, special series has NA(). If it is met, do the reverse. Then, format the special series in the chart how you would like. Since NA() is ignored by scatter charts, this will give the appearance to the user of a singe series with some point(s) highlighted._x000a_&lt;/p&gt;_x000a_"/>
    <d v="2010-11-17T19:20:02"/>
    <n v="0"/>
    <x v="1"/>
    <x v="0"/>
    <b v="1"/>
    <x v="0"/>
    <n v="4"/>
    <n v="40499.730555555558"/>
    <n v="0"/>
    <n v="1043"/>
    <d v="2010-11-17T00:00:00"/>
    <n v="0"/>
    <x v="3971"/>
  </r>
  <r>
    <n v="4052"/>
    <n v="1"/>
    <x v="965"/>
    <x v="182"/>
    <s v="&lt;p&gt;looks impressive, but way too much information I believe.&lt;/p&gt;_x000a_&lt;p&gt;Basically i have a list of about 14000 items and I have a current list of about 4000 items.  i want to &quot;activate&quot; the 4000 items on the list of 14000.  I don't need drop down bars or the like.  Thanks though for the help Swaroop._x000a_&lt;/p&gt;_x000a_"/>
    <d v="2010-11-17T19:55:02"/>
    <n v="0"/>
    <x v="2"/>
    <x v="0"/>
    <b v="1"/>
    <x v="0"/>
    <n v="4"/>
    <n v="40499.692361111112"/>
    <n v="0"/>
    <n v="1043"/>
    <d v="2010-11-17T00:00:00"/>
    <n v="0"/>
    <x v="3972"/>
  </r>
  <r>
    <n v="4053"/>
    <n v="1"/>
    <x v="968"/>
    <x v="598"/>
    <s v="&lt;p&gt;Dear Sir,&lt;br /&gt;_x000a_i dont know excel programing but only uses its functions.i ve made a &quot;open interest tracker&quot; for my peronal data interpretation but few data is not coming thru webquery selection. Eg :&lt;br /&gt;_x000a_http://www.nseindia.com/marketinfo/companyinfo/companysearch.jsp?cons=idfc&amp;amp;section=7#&lt;br /&gt;_x000a_here im trying to download &quot;PRICE INFORMATION table&quot; but only left column is visible n values are not.... my whole sheet has gone useless coz of this....&lt;br /&gt;_x000a_plz suggest&lt;br /&gt;_x000a_Waiting eagerly for ur reply.....&lt;br /&gt;_x000a_Thanks in adv.&lt;br /&gt;_x000a_Dhruv &lt;/p&gt;_x000a_&lt;p&gt;Posted 1 day ago #_x000a_&lt;/p&gt;_x000a_"/>
    <d v="2010-11-17T19:55:37"/>
    <n v="0"/>
    <x v="0"/>
    <x v="0"/>
    <b v="0"/>
    <x v="0"/>
    <n v="4"/>
    <n v="40499.829861111109"/>
    <n v="0"/>
    <n v="1043"/>
    <d v="2010-11-17T00:00:00"/>
    <n v="0"/>
    <x v="3973"/>
  </r>
  <r>
    <n v="4054"/>
    <n v="1"/>
    <x v="966"/>
    <x v="573"/>
    <s v="&lt;p&gt;Thank you for the reply. I was able to figure out question #2. For question #1 however, I have built the following formula, which separates the labels somewhat, but there are still several duplicates. I have tried create unique ratings for each risk, while keeping the rating within the range for the scatter chart. Doing this, I used PERCENTILE function to break up the Risk ID #'s into quadrants, then tried to further separate the ratings by adding another unique value by SUM(Risk ID +/- percentile plus (1/Risk ID #), but it looks like this didn't have much of an effect. &lt;/p&gt;_x000a_&lt;p&gt;AE15 = TRUE/FALSE from form control check box&lt;br /&gt;_x000a_AD18:AD104 = Risk ID # (separate number for each risk)&lt;br /&gt;_x000a_B18:B104 = 1-87 (number of risks)&lt;br /&gt;_x000a_Data!W2:W88 = Impact rating of either 1,3,5,7,9&lt;br /&gt;_x000a_Data!X2:X22 = Likelihood rating of either 1,3,5,7,9&lt;/p&gt;_x000a_&lt;p&gt;=IF($AE$15,SUM(&lt;br /&gt;_x000a_IF($AD18&amp;lt;=PERCENTILE($AD$18:$AD$104,0.2),SUM(Data!X2-0.8,(1/$B18)),&lt;br /&gt;_x000a_IF(AND($AD18&amp;gt;=PERCENTILE($AD$18:$AD$104,0.21),$AD18&amp;lt;=PERCENTILE($AD$18:$AD$104,0.4)),SUM(Data!X2-0.4,(1/$B18)),&lt;br /&gt;_x000a_IF(AND($AD18&amp;gt;=PERCENTILE($AD$18:$AD$104,0.41),$AD18&amp;lt;=PERCENTILE($AD$18:$AD$104,0.6)),SUM(Data!X2,(1/$B18)),&lt;br /&gt;_x000a_IF(AND($AD18&amp;gt;=PERCENTILE($AD$18:$AD$104,0.61),$AD18&amp;lt;=PERCENTILE($AD$18:$AD$104,0.8)),SUM(Data!X2+0.4,(1/$B18)),SUM(Data!X2+0.8,(1/$B18))))))),&lt;br /&gt;_x000a_NA())_x000a_&lt;/p&gt;_x000a_"/>
    <d v="2010-11-17T20:10:08"/>
    <n v="0"/>
    <x v="2"/>
    <x v="0"/>
    <b v="1"/>
    <x v="0"/>
    <n v="4"/>
    <n v="40499.730555555558"/>
    <n v="0"/>
    <n v="1043"/>
    <d v="2010-11-17T00:00:00"/>
    <n v="0"/>
    <x v="3974"/>
  </r>
  <r>
    <n v="4055"/>
    <n v="1"/>
    <x v="969"/>
    <x v="612"/>
    <s v="&lt;p&gt;Hello, I am new to the forums, and starting to learn VBA. Great Site. I have a question, some help would be much appreciated.&lt;/p&gt;_x000a_&lt;p&gt;What I am doing is, on Sheet 1, I have a column [A1:A10} containing values [1-10].  On Sheet 2, I take each element of the Sheet 1 column, and multiply by 2(or do another fxn), and place the result right next to the Sheet 1 Column so it should look something like this:&lt;/p&gt;_x000a_&lt;p&gt;A  B&lt;br /&gt;_x000a_1  2&lt;br /&gt;_x000a_2  4&lt;br /&gt;_x000a_3  6&lt;br /&gt;_x000a_4  8&lt;br /&gt;_x000a_5  10&lt;br /&gt;_x000a_6  12&lt;br /&gt;_x000a_...&lt;br /&gt;_x000a_10 20&lt;/p&gt;_x000a_&lt;p&gt;The function I will be using on Sheet2 is actually different, I am just using x2 to better understand how to write it. I think I will need to do a loop, but I am quite unsure on some of the details._x000a_&lt;/p&gt;_x000a_"/>
    <d v="2010-11-17T21:12:08"/>
    <n v="0"/>
    <x v="0"/>
    <x v="0"/>
    <b v="0"/>
    <x v="0"/>
    <n v="4"/>
    <n v="40499.883333333331"/>
    <n v="0"/>
    <n v="1043"/>
    <d v="2010-11-17T00:00:00"/>
    <n v="0"/>
    <x v="3975"/>
  </r>
  <r>
    <n v="4056"/>
    <n v="1"/>
    <x v="969"/>
    <x v="488"/>
    <s v="&lt;p&gt;Why not just enter&lt;/p&gt;_x000a_&lt;p&gt;=Sheet2!A1&lt;/p&gt;_x000a_&lt;p&gt;in B1, and copy down._x000a_&lt;/p&gt;_x000a_"/>
    <d v="2010-11-17T22:42:39"/>
    <n v="0"/>
    <x v="1"/>
    <x v="0"/>
    <b v="1"/>
    <x v="0"/>
    <n v="4"/>
    <n v="40499.883333333331"/>
    <n v="0"/>
    <n v="1043"/>
    <d v="2010-11-17T00:00:00"/>
    <n v="0"/>
    <x v="3976"/>
  </r>
  <r>
    <n v="4057"/>
    <n v="1"/>
    <x v="964"/>
    <x v="488"/>
    <s v="&lt;p&gt;PowerPivot only works with Excel 2010, you can't access the reports in 2007 because PP is their data source._x000a_&lt;/p&gt;_x000a_"/>
    <d v="2010-11-17T22:45:21"/>
    <n v="0"/>
    <x v="1"/>
    <x v="0"/>
    <b v="1"/>
    <x v="0"/>
    <n v="4"/>
    <n v="40499.645833333336"/>
    <n v="0"/>
    <n v="1043"/>
    <d v="2010-11-17T00:00:00"/>
    <n v="0"/>
    <x v="3977"/>
  </r>
  <r>
    <n v="4058"/>
    <n v="1"/>
    <x v="967"/>
    <x v="488"/>
    <s v="&lt;p&gt;Put a list of names in say M1:M10&lt;/p&gt;_x000a_&lt;p&gt;Then, ensure cell A1 is empty and goto Tools&amp;gt;Options and on the Calculation&lt;br /&gt;_x000a_tab check the Iteration checkbox to stop the Circular Reference message. &lt;/p&gt;_x000a_&lt;p&gt;Next, type this formula into cell B1&lt;br /&gt;_x000a_=IF(($A$1=&quot;&quot;)+(AND(B1&amp;gt;0,$B1&amp;lt;&amp;gt;$C1,COUNTIF(B$1:B$10,B1)=1)),B1,RANDBETWEEN(1,10))&lt;br /&gt;_x000a_it should show a 0 &lt;/p&gt;_x000a_&lt;p&gt;Then, type this formula into cell C1&lt;br /&gt;_x000a_=IF(($A$1=&quot;&quot;)+(AND(C1&amp;gt;0,$B1&amp;lt;&amp;gt;$C1,COUNTIF(C$1:C$10,B1)=1)),C1,RANDBETWEEN(1,10))&lt;/p&gt;_x000a_&lt;p&gt;In D1, enter&lt;br /&gt;_x000a_=INDEX($M$1:$M$10,B1)&lt;br /&gt;_x000a_and copy across to E1&lt;/p&gt;_x000a_&lt;p&gt;Copy B1:E1 down to B10:E10. &lt;/p&gt;_x000a_&lt;p&gt;Finally, put some value in A1, say an 'x', and all the random numbers will&lt;br /&gt;_x000a_be generated, and they won't change, and you will see unique name pairs. &lt;/p&gt;_x000a_&lt;p&gt;To force a re-calculation, clear cell A1, edit cell B1 and C1, don't change them,&lt;br /&gt;_x000a_just edit to reset to 0, copy B1:C1 down to B10:C10, and re-input A1._x000a_&lt;/p&gt;_x000a_"/>
    <d v="2010-11-17T22:59:56"/>
    <n v="0"/>
    <x v="1"/>
    <x v="0"/>
    <b v="1"/>
    <x v="0"/>
    <n v="4"/>
    <n v="40499.78125"/>
    <n v="0"/>
    <n v="1043"/>
    <d v="2010-11-17T00:00:00"/>
    <n v="0"/>
    <x v="3978"/>
  </r>
  <r>
    <n v="4059"/>
    <n v="1"/>
    <x v="969"/>
    <x v="612"/>
    <s v="&lt;p&gt;Appreciate the response, however, Sheet2 doesn't have a column, rather it is just one function on the sheet, and I want to put all the elements of Sheet1!Column A through that function._x000a_&lt;/p&gt;_x000a_"/>
    <d v="2010-11-17T23:01:15"/>
    <n v="0"/>
    <x v="2"/>
    <x v="0"/>
    <b v="1"/>
    <x v="0"/>
    <n v="4"/>
    <n v="40499.883333333331"/>
    <n v="0"/>
    <n v="1043"/>
    <d v="2010-11-17T00:00:00"/>
    <n v="0"/>
    <x v="3979"/>
  </r>
  <r>
    <n v="4060"/>
    <n v="1"/>
    <x v="969"/>
    <x v="2"/>
    <s v="&lt;p&gt;You can use the Data Table command&lt;/p&gt;_x000a_&lt;p&gt;Have a read of http://chandoo.org/wp/2010/05/06/data-tables-monte-carlo-simulations-in-excel-a-comprehensive-guide/_x000a_&lt;/p&gt;_x000a_"/>
    <d v="2010-11-17T23:51:08"/>
    <n v="0"/>
    <x v="3"/>
    <x v="1"/>
    <b v="1"/>
    <x v="1"/>
    <n v="4"/>
    <n v="40499.883333333331"/>
    <n v="0.11050925926247146"/>
    <n v="1044"/>
    <d v="2010-11-17T00:00:00"/>
    <s v="Palantir"/>
    <x v="3980"/>
  </r>
  <r>
    <n v="4061"/>
    <n v="1"/>
    <x v="965"/>
    <x v="2"/>
    <s v="&lt;p&gt;In B2 use&lt;br /&gt;_x000a_=IF(COUNTIF($A:$A,&quot;=&quot;&amp;amp;A2)&amp;gt;1,&quot;Yes&quot;,&quot;No&quot;)&lt;br /&gt;_x000a_Copy down_x000a_&lt;/p&gt;_x000a_"/>
    <d v="2010-11-17T23:55:59"/>
    <n v="0"/>
    <x v="3"/>
    <x v="1"/>
    <b v="1"/>
    <x v="1"/>
    <n v="4"/>
    <n v="40499.692361111112"/>
    <n v="0.30484953703853535"/>
    <n v="1045"/>
    <d v="2010-11-17T00:00:00"/>
    <s v="jcalvacca"/>
    <x v="3981"/>
  </r>
  <r>
    <n v="4062"/>
    <n v="1"/>
    <x v="954"/>
    <x v="2"/>
    <s v="&lt;p&gt;Fred&lt;/p&gt;_x000a_&lt;p&gt;Don't be put off by VBA&lt;/p&gt;_x000a_&lt;p&gt;The above code is self contained and doesn't require any modification to use.&lt;/p&gt;_x000a_&lt;p&gt;Copy the above code and goto VBA, Alt F11&lt;/p&gt;_x000a_&lt;p&gt;On the left of the window you will see your workbook and individual sheets&lt;br /&gt;_x000a_Double click on the worksheet you want the code to apply to&lt;/p&gt;_x000a_&lt;p&gt;On the right side of the screen there will be a large blank area&lt;br /&gt;_x000a_Paste the code into there.&lt;/p&gt;_x000a_&lt;p&gt;Thats it&lt;/p&gt;_x000a_&lt;p&gt;Go back to your workbook and try entering some numbers&lt;/p&gt;_x000a_&lt;p&gt;When you save the workbook you will have to save it as a Macro Enabled Workbook_x000a_&lt;/p&gt;_x000a_"/>
    <d v="2010-11-18T00:03:03"/>
    <n v="0"/>
    <x v="6"/>
    <x v="1"/>
    <b v="1"/>
    <x v="1"/>
    <n v="5"/>
    <n v="40498.880555555559"/>
    <n v="1.1215624999967986"/>
    <n v="1046"/>
    <d v="2010-11-18T00:00:00"/>
    <s v="fred"/>
    <x v="3982"/>
  </r>
  <r>
    <n v="4063"/>
    <n v="1"/>
    <x v="965"/>
    <x v="182"/>
    <s v="&lt;p&gt;Close, the big list is in column A, the &quot;yes&quot; and &quot;no&quot; list is in column B, and the list that i want to activate is in column C.  So it needs to look at C, and see if the instance exists in A and then changes the corresponding data in B.  Maybe just change it to....&lt;/p&gt;_x000a_&lt;p&gt;=IF(COUNTIF($C:$C,&quot;=&quot;&amp;amp;A2)&amp;gt;1,&quot;Yes&quot;,&quot;No&quot;)&lt;/p&gt;_x000a_&lt;p&gt;Would this work if this goes in column B?&lt;/p&gt;_x000a_&lt;p&gt;Can I make the &quot;yes&quot; and &quot;no&quot; permanent then? In other words, If I remove Column C will the changed values still hold in Column B?&lt;/p&gt;_x000a_&lt;p&gt;Thanks._x000a_&lt;/p&gt;_x000a_"/>
    <d v="2010-11-18T00:44:01"/>
    <n v="0"/>
    <x v="4"/>
    <x v="0"/>
    <b v="1"/>
    <x v="0"/>
    <n v="5"/>
    <n v="40499.692361111112"/>
    <n v="0"/>
    <n v="1046"/>
    <d v="2010-11-18T00:00:00"/>
    <n v="0"/>
    <x v="3983"/>
  </r>
  <r>
    <n v="4064"/>
    <n v="1"/>
    <x v="963"/>
    <x v="2"/>
    <s v="&lt;p&gt;silparupa&lt;br /&gt;_x000a_Add the following to a code module in VBA&lt;br /&gt;_x000a_To use assign the macro to a Button or Shape on your page&lt;br /&gt;_x000a_select a cell within the range you want to Insert Rows&lt;/p&gt;_x000a_&lt;p&gt;Say you have data from Row 10:20 and have a blank row at Row 9&lt;br /&gt;_x000a_Select anywhere in Rows 10 to 20&lt;/p&gt;_x000a_&lt;p&gt;Run the macro&lt;/p&gt;_x000a_&lt;pre&gt;&lt;code&gt;Sub Insert_Blank_Rows()_x000a__x000a_Selection.End(xlDown).Select_x000a_While ActiveCell.Offset(-1, 0).Value &amp;lt;&amp;gt; &amp;quot;&amp;quot;_x000a_  ActiveCell.EntireRow.Insert shift:=xlDown  &amp;#39;Insert blank row._x000a_  ActiveCell.Offset(-1, 0).Select  &amp;#39;Move up one row._x000a_Wend_x000a__x000a_End Sub&lt;/code&gt;&lt;/pre&gt;_x000a_"/>
    <d v="2010-11-18T00:44:19"/>
    <n v="0"/>
    <x v="3"/>
    <x v="1"/>
    <b v="1"/>
    <x v="1"/>
    <n v="5"/>
    <n v="40499.613194444442"/>
    <n v="0.41758101851883112"/>
    <n v="1047"/>
    <d v="2010-11-18T00:00:00"/>
    <s v="silparupa"/>
    <x v="3984"/>
  </r>
  <r>
    <n v="4065"/>
    <n v="1"/>
    <x v="965"/>
    <x v="2"/>
    <s v="&lt;p&gt;Use&lt;br /&gt;_x000a_B2: =IF(COUNTIF($C:$C,&quot;=&quot;&amp;amp;A2)&amp;gt;0,&quot;Yes&quot;,&quot;No&quot;)&lt;br /&gt;_x000a_If the value in A2 is in Column C put a Yes and if not put a No&lt;/p&gt;_x000a_&lt;p&gt;When asking questions please fully explain what you want as the initial question didn't have a column C !_x000a_&lt;/p&gt;_x000a_"/>
    <d v="2010-11-18T00:52:40"/>
    <n v="0"/>
    <x v="5"/>
    <x v="1"/>
    <b v="1"/>
    <x v="1"/>
    <n v="5"/>
    <n v="40499.692361111112"/>
    <n v="0.34421296296204673"/>
    <n v="1048"/>
    <d v="2010-11-18T00:00:00"/>
    <s v="jcalvacca"/>
    <x v="3985"/>
  </r>
  <r>
    <n v="4066"/>
    <n v="1"/>
    <x v="965"/>
    <x v="182"/>
    <s v="&lt;p&gt;Thanks and yes I should have mentioned 3 columns :-)   This will make &quot;yes&quot; and &quot;no&quot; permanent? (i am not near the file or I would test it myself!)_x000a_&lt;/p&gt;_x000a_"/>
    <d v="2010-11-18T01:39:43"/>
    <n v="0"/>
    <x v="6"/>
    <x v="0"/>
    <b v="1"/>
    <x v="0"/>
    <n v="5"/>
    <n v="40499.692361111112"/>
    <n v="0"/>
    <n v="1048"/>
    <d v="2010-11-18T00:00:00"/>
    <n v="0"/>
    <x v="3986"/>
  </r>
  <r>
    <n v="4067"/>
    <n v="1"/>
    <x v="970"/>
    <x v="613"/>
    <s v="&lt;p&gt;Can anybody help me in undertsanding this excel formula?&lt;br /&gt;_x000a_=E13*0.62*(1-F13/100)&lt;/p&gt;_x000a_&lt;p&gt;I m a trader n this formula i have seen in my manufacturers excel which he used while sending me the price list of a product.&lt;/p&gt;_x000a_&lt;p&gt;here E13 is 70 INR and F13 is 15 INR and out come of this formula is 36.89 INR in G13?&lt;/p&gt;_x000a_&lt;p&gt;and then in H13 he used =G13*1.135/46.35 where 46.35 is exchange rate of usd to indian rupee.&lt;/p&gt;_x000a_&lt;p&gt;Thanks n Regards_x000a_&lt;/p&gt;_x000a_"/>
    <d v="2010-11-18T02:53:24"/>
    <n v="0"/>
    <x v="0"/>
    <x v="0"/>
    <b v="0"/>
    <x v="0"/>
    <n v="5"/>
    <n v="40500.120138888888"/>
    <n v="0"/>
    <n v="1048"/>
    <d v="2010-11-18T00:00:00"/>
    <n v="0"/>
    <x v="3987"/>
  </r>
  <r>
    <n v="4068"/>
    <n v="4"/>
    <x v="0"/>
    <x v="614"/>
    <s v="&lt;p&gt;Hi all,&lt;/p&gt;_x000a_&lt;p&gt;My name is Adam, and I'm a mechanical engineer working on IC Engines for Briggs &amp;amp; Stratton. Excel is invaluable to me every day as I process quite a bit of technical data and engine test results, and manipulating it quickly &amp;amp; presenting it in a visually clear way is pretty important. This is a great forum that I've used for tips and tidbits on excel!&lt;/p&gt;_x000a_&lt;p&gt;Adam_x000a_&lt;/p&gt;_x000a_"/>
    <d v="2010-11-18T03:22:16"/>
    <n v="0"/>
    <x v="83"/>
    <x v="0"/>
    <b v="1"/>
    <x v="0"/>
    <n v="5"/>
    <n v="40019.929861111108"/>
    <n v="0"/>
    <n v="1048"/>
    <d v="2010-11-18T00:00:00"/>
    <n v="0"/>
    <x v="3988"/>
  </r>
  <r>
    <n v="4069"/>
    <n v="1"/>
    <x v="971"/>
    <x v="614"/>
    <s v="&lt;p&gt;Hi,&lt;/p&gt;_x000a_&lt;p&gt;I'm struggling with a formula to do the following:&lt;/p&gt;_x000a_&lt;p&gt;Takes a # of months and adds it to today's date, to get a future date. &lt;/p&gt;_x000a_&lt;p&gt;So, column A might have your months (such as 8 months for example), and I want column B to output today's date + the 8 months, so 7/17/2011. I'm not really sure how to do that....Any suggestions?&lt;/p&gt;_x000a_&lt;p&gt;Thanks,&lt;br /&gt;_x000a_Adam_x000a_&lt;/p&gt;_x000a_"/>
    <d v="2010-11-18T03:39:37"/>
    <n v="0"/>
    <x v="0"/>
    <x v="0"/>
    <b v="0"/>
    <x v="0"/>
    <n v="5"/>
    <n v="40500.152083333334"/>
    <n v="0"/>
    <n v="1048"/>
    <d v="2010-11-18T00:00:00"/>
    <n v="0"/>
    <x v="3989"/>
  </r>
  <r>
    <n v="4070"/>
    <n v="1"/>
    <x v="971"/>
    <x v="0"/>
    <s v="&lt;p&gt;@Adam.. use EDATE()&lt;/p&gt;_x000a_&lt;p&gt;=edate(today(),8) to get the date 8 months from now._x000a_&lt;/p&gt;_x000a_"/>
    <d v="2010-11-18T04:04:11"/>
    <n v="0"/>
    <x v="1"/>
    <x v="0"/>
    <b v="1"/>
    <x v="0"/>
    <n v="5"/>
    <n v="40500.152083333334"/>
    <n v="0"/>
    <n v="1048"/>
    <d v="2010-11-18T00:00:00"/>
    <n v="0"/>
    <x v="3990"/>
  </r>
  <r>
    <n v="4071"/>
    <n v="1"/>
    <x v="971"/>
    <x v="614"/>
    <s v="&lt;p&gt;Enlightening! Thank you for the quick reply!&lt;/p&gt;_x000a_&lt;p&gt;Adam_x000a_&lt;/p&gt;_x000a_"/>
    <d v="2010-11-18T04:14:44"/>
    <n v="0"/>
    <x v="2"/>
    <x v="0"/>
    <b v="1"/>
    <x v="0"/>
    <n v="5"/>
    <n v="40500.152083333334"/>
    <n v="0"/>
    <n v="1048"/>
    <d v="2010-11-18T00:00:00"/>
    <n v="0"/>
    <x v="3991"/>
  </r>
  <r>
    <n v="4072"/>
    <n v="1"/>
    <x v="941"/>
    <x v="516"/>
    <s v="&lt;p&gt;Hui,&lt;br /&gt;_x000a_Sorry about my last answer. I get back from work very late and I can get to what I really like to spend my time. A few days ago, while I was reading the Excel Black-belt, this idea formed in mind that how we can use offset with a sum product. Since the author was indicating that offset is mainly used in conjunction with other functions. Basically, I don't have anything, but I want to learn offset function. When I look into function, I really know what it does, but I want to be able to apply it in real situation or getting an example of when we use offset function. For example: we use look up function, when we want to find a value in a series of values. What is the application of offset function?&lt;br /&gt;_x000a_Thank you for the help which is great. Guity_x000a_&lt;/p&gt;_x000a_"/>
    <d v="2010-11-18T06:49:17"/>
    <n v="0"/>
    <x v="2"/>
    <x v="0"/>
    <b v="1"/>
    <x v="0"/>
    <n v="5"/>
    <n v="40497.1"/>
    <n v="0"/>
    <n v="1048"/>
    <d v="2010-11-18T00:00:00"/>
    <n v="0"/>
    <x v="3992"/>
  </r>
  <r>
    <n v="4073"/>
    <n v="1"/>
    <x v="896"/>
    <x v="557"/>
    <s v="&lt;p&gt;Hui,&lt;/p&gt;_x000a_&lt;p&gt;Thanks and apologies for the delayed response.&lt;/p&gt;_x000a_&lt;p&gt;I would be more specific,. In one of posts on comparison Ninza, while comparing 2 lists and hiliting values in both lists, the formula used was-:&lt;br /&gt;_x000a_COUNTIF(lst2,B21)&amp;gt;0.&lt;br /&gt;_x000a_Now my question is, we are essentially trying to find same entries, so should not the operator be &quot;=&quot; rather than &quot;&amp;gt;&quot;&lt;/p&gt;_x000a_&lt;p&gt;Would appreicate if you coudl explain this.&lt;/p&gt;_x000a_&lt;p&gt;Thanks_x000a_&lt;/p&gt;_x000a_"/>
    <d v="2010-11-18T06:51:34"/>
    <n v="0"/>
    <x v="2"/>
    <x v="0"/>
    <b v="1"/>
    <x v="0"/>
    <n v="5"/>
    <n v="40484.289583333331"/>
    <n v="0"/>
    <n v="1048"/>
    <d v="2010-11-18T00:00:00"/>
    <n v="0"/>
    <x v="3993"/>
  </r>
  <r>
    <n v="4074"/>
    <n v="1"/>
    <x v="972"/>
    <x v="114"/>
    <s v="&lt;p&gt;I am trying to copy few columns using input box and paste it in the destination cells/range using inputbox. In the below code i am unable to paste it in the destination cell as i am getting &quot;Run time error '438'&quot;,&quot;Object doesn't support this property or method&quot;.&lt;br /&gt;_x000a_my codes&lt;/p&gt;_x000a_&lt;p&gt;Sub DFMA_MAKE()&lt;br /&gt;_x000a_Dim sourcefile As Workbook&lt;br /&gt;_x000a_Dim source_file As String&lt;br /&gt;_x000a_Dim myrange As Range&lt;br /&gt;_x000a_Dim desti_range As Range&lt;/p&gt;_x000a_&lt;p&gt;source_file = Application.GetOpenFilename(FileFilter:=&quot;Excel files (*.xls), *.xls&quot;, Title:=&quot;Please choose a file&quot;)&lt;br /&gt;_x000a_Set sourcefile = Workbooks.Open(Filename:=source_file, ReadOnly:=yes)&lt;/p&gt;_x000a_&lt;p&gt;Set myrange = Application.InputBox _&lt;br /&gt;_x000a_         (Prompt:=&quot;Select any range&quot;, Title:=&quot;Select the range&quot;, Type:=8)&lt;br /&gt;_x000a_         myrange.Copy&lt;/p&gt;_x000a_&lt;p&gt;           Workbooks(&quot;DFMA Template_P latest.xlsm&quot;).Activate&lt;br /&gt;_x000a_           Worksheets(&quot;DFMA MAKE&quot;).Select&lt;br /&gt;_x000a_ Set desti_range = Application.InputBox _&lt;br /&gt;_x000a_                (Prompt:=&quot;Select range&quot;, Title:=&quot;Select the Destination range&quot;, Type:=8)&lt;br /&gt;_x000a_desti_range.Paste&lt;/p&gt;_x000a_&lt;p&gt;     Range(&quot;A2&quot;).Select&lt;br /&gt;_x000a_           Application.CutCopyMode = False&lt;br /&gt;_x000a_ sourcefile.Close SaveChanges = no&lt;br /&gt;_x000a_        End Sub&lt;/p&gt;_x000a_&lt;p&gt;Please direct me to the correct codes.&lt;/p&gt;_x000a_&lt;p&gt;Thanks in advance,&lt;br /&gt;_x000a_Dee_x000a_&lt;/p&gt;_x000a_"/>
    <d v="2010-11-18T06:56:23"/>
    <n v="0"/>
    <x v="0"/>
    <x v="0"/>
    <b v="0"/>
    <x v="0"/>
    <n v="5"/>
    <n v="40500.288888888892"/>
    <n v="0"/>
    <n v="1048"/>
    <d v="2010-11-18T00:00:00"/>
    <n v="0"/>
    <x v="3994"/>
  </r>
  <r>
    <n v="4075"/>
    <n v="1"/>
    <x v="972"/>
    <x v="609"/>
    <s v="&lt;p&gt;Hey Dee,&lt;br /&gt;_x000a_You are getting that error message as the Copy Mode is getting deactivated when you try selecting the destination range.&lt;br /&gt;_x000a_You can try using the destination cell as a variable (depends on your requirement)&lt;/p&gt;_x000a_&lt;p&gt;SS23_x000a_&lt;/p&gt;_x000a_"/>
    <d v="2010-11-18T07:29:04"/>
    <n v="0"/>
    <x v="1"/>
    <x v="0"/>
    <b v="1"/>
    <x v="0"/>
    <n v="5"/>
    <n v="40500.288888888892"/>
    <n v="0"/>
    <n v="1048"/>
    <d v="2010-11-18T00:00:00"/>
    <n v="0"/>
    <x v="3995"/>
  </r>
  <r>
    <n v="4076"/>
    <n v="1"/>
    <x v="972"/>
    <x v="114"/>
    <s v="&lt;p&gt;Hi,&lt;br /&gt;_x000a_Thanks for your quick response.&lt;br /&gt;_x000a_I tried with defining destination cell as variable but no luck :(&lt;br /&gt;_x000a_Its giving &quot;compile error&quot;, &quot;User-defined type not defined&quot;.&lt;/p&gt;_x000a_&lt;p&gt;Dee..._x000a_&lt;/p&gt;_x000a_"/>
    <d v="2010-11-18T07:56:48"/>
    <n v="0"/>
    <x v="2"/>
    <x v="0"/>
    <b v="1"/>
    <x v="0"/>
    <n v="5"/>
    <n v="40500.288888888892"/>
    <n v="0"/>
    <n v="1048"/>
    <d v="2010-11-18T00:00:00"/>
    <n v="0"/>
    <x v="3996"/>
  </r>
  <r>
    <n v="4077"/>
    <n v="1"/>
    <x v="941"/>
    <x v="488"/>
    <s v="&lt;p&gt;Offset is commonly used to create a dynamic range, that is one that is not statically defined, but grows (and shrinks) as the data grows and shrinks.&lt;/p&gt;_x000a_&lt;p&gt;This is achieved by embedding a function within offset that counts how many items are in the data. For instance&lt;/p&gt;_x000a_&lt;p&gt;=OFFSET($A$1,,,COUNTA($A:$A)-1,1)&lt;/p&gt;_x000a_&lt;p&gt;will return an array of references column A for values. If you add more data to column A, then the array grows and so on. The COUNTA($A:$A) is counting the data in column A, 1 is being subtracted so as to not include a header.&lt;/p&gt;_x000a_&lt;p&gt;This is especially useful in SUMPRODUCT, as this is an array processing function as so can be quite resource intensive, so keeping the range processed to the minimum is useful.&lt;/p&gt;_x000a_&lt;p&gt;So a SUMPRODUCT formula such as&lt;/p&gt;_x000a_&lt;p&gt;=SUMPRODUCT(--(LEFT($A:$A,5)=&quot;WHO54&quot;),$B:$B)&lt;/p&gt;_x000a_&lt;p&gt;which processes the whole column can be written as&lt;/p&gt;_x000a_&lt;p&gt;=SUMPRODUCT(--(LEFT(OFFSET($A$1,,,COUNTA($A:$A)-1,1),5)=&quot;WHO54&quot;),OFFSET($B$1,,,COUNTA($A:$A)-1,1))&lt;/p&gt;_x000a_&lt;p&gt;and avoid all of that processing. Note that even the offset for column B counts the items in column A, it is impoirtant to ensure all arrays are the same size.&lt;/p&gt;_x000a_&lt;p&gt;having two similar COUNTA functions in the formula is not good, this is unnecessary processing. Far better to put &lt;/p&gt;_x000a_&lt;p&gt;=COUNTA($A:$A)-1&lt;/p&gt;_x000a_&lt;p&gt;in a spare cell, say M1, and use&lt;/p&gt;_x000a_&lt;p&gt;=SUMPRODUCT(--(LEFT(OFFSET($A$1,,,$M$1,1),5)=&quot;WHO54&quot;),OFFSET($B$1,,,$M$1,1))&lt;/p&gt;_x000a_&lt;p&gt;so that only one cell gets recalculated on a change n column A._x000a_&lt;/p&gt;_x000a_"/>
    <d v="2010-11-18T08:10:02"/>
    <n v="0"/>
    <x v="3"/>
    <x v="0"/>
    <b v="1"/>
    <x v="0"/>
    <n v="5"/>
    <n v="40497.1"/>
    <n v="0"/>
    <n v="1048"/>
    <d v="2010-11-18T00:00:00"/>
    <n v="0"/>
    <x v="3997"/>
  </r>
  <r>
    <n v="4078"/>
    <n v="1"/>
    <x v="972"/>
    <x v="609"/>
    <s v="&lt;p&gt;When you used a variable range/cell, did you still use:&lt;br /&gt;_x000a_&lt;pre&gt;&lt;code&gt;desti_range.Paste&lt;/code&gt;&lt;/pre&gt;_x000a_&lt;p&gt;Then it no more works, but if you just use &lt;/p&gt;_x000a_&lt;pre&gt;&lt;code&gt;Range(&amp;quot;A&amp;quot; &amp;amp; rcount).Select &amp;#39;*see below_x000a_activesheet.paste&lt;/code&gt;&lt;/pre&gt;_x000a_&lt;p&gt;then it should work.&lt;/p&gt;_x000a_&lt;p&gt;*rcount or any &quot;x&quot; being a variable can be used- You can also change the column based on your need&lt;/p&gt;_x000a_&lt;p&gt;S23_x000a_&lt;/p&gt;_x000a_"/>
    <d v="2010-11-18T08:19:25"/>
    <n v="0"/>
    <x v="3"/>
    <x v="0"/>
    <b v="1"/>
    <x v="0"/>
    <n v="5"/>
    <n v="40500.288888888892"/>
    <n v="0"/>
    <n v="1048"/>
    <d v="2010-11-18T00:00:00"/>
    <n v="0"/>
    <x v="3998"/>
  </r>
  <r>
    <n v="4079"/>
    <n v="1"/>
    <x v="896"/>
    <x v="2"/>
    <s v="&lt;p&gt;Niting&lt;br /&gt;_x000a_lst2 is a named range&lt;br /&gt;_x000a_This means if the value in B21 is in the List lst2 then the countif() will be &amp;gt; 0_x000a_&lt;/p&gt;_x000a_"/>
    <d v="2010-11-18T08:24:04"/>
    <n v="0"/>
    <x v="3"/>
    <x v="1"/>
    <b v="1"/>
    <x v="1"/>
    <n v="5"/>
    <n v="40484.289583333331"/>
    <n v="16.060462962966994"/>
    <n v="1049"/>
    <d v="2010-11-18T00:00:00"/>
    <s v="niting"/>
    <x v="3999"/>
  </r>
  <r>
    <n v="4080"/>
    <n v="6"/>
    <x v="415"/>
    <x v="609"/>
    <s v="&lt;p&gt;I vote to&lt;br /&gt;_x000a_http://www.ozgrid.com/&lt;br /&gt;_x000a_http://www.mrexcel.com/&lt;/p&gt;_x000a_&lt;p&gt;and ofcourse :&lt;/p&gt;_x000a_&lt;p&gt;http://www.cpearson.com/excel/topic.aspx&lt;/p&gt;_x000a_&lt;p&gt;S23_x000a_&lt;/p&gt;_x000a_"/>
    <d v="2010-11-18T08:34:39"/>
    <n v="0"/>
    <x v="18"/>
    <x v="0"/>
    <b v="1"/>
    <x v="0"/>
    <n v="5"/>
    <n v="40291.089583333334"/>
    <n v="0"/>
    <n v="1049"/>
    <d v="2010-11-18T00:00:00"/>
    <n v="0"/>
    <x v="4000"/>
  </r>
  <r>
    <n v="4081"/>
    <n v="1"/>
    <x v="973"/>
    <x v="560"/>
    <s v="&lt;p&gt;Theer is a column if the open workbook which gives the list of workbooks which are to be referred and a range of values to be pased against the specific workbook name_x000a_&lt;/p&gt;_x000a_"/>
    <d v="2010-11-18T09:09:44"/>
    <n v="0"/>
    <x v="0"/>
    <x v="0"/>
    <b v="0"/>
    <x v="0"/>
    <n v="5"/>
    <n v="40500.381249999999"/>
    <n v="0"/>
    <n v="1049"/>
    <d v="2010-11-18T00:00:00"/>
    <n v="0"/>
    <x v="4001"/>
  </r>
  <r>
    <n v="4082"/>
    <n v="1"/>
    <x v="973"/>
    <x v="2"/>
    <s v="&lt;p&gt;Have a look at 2 posts over at http://www.dailydoseofexcel.com&lt;/p&gt;_x000a_&lt;p&gt;http://www.dailydoseofexcel.com/archives/2006/01/24/different-approaches-to-retrieve-data-from-underlying-workbooks/&lt;br /&gt;_x000a_&amp;amp;&lt;br /&gt;_x000a_http://www.dailydoseofexcel.com/archives/2004/12/01/indirect-and-closed-workbooks/_x000a_&lt;/p&gt;_x000a_"/>
    <d v="2010-11-18T09:29:16"/>
    <n v="0"/>
    <x v="1"/>
    <x v="1"/>
    <b v="1"/>
    <x v="1"/>
    <n v="5"/>
    <n v="40500.381249999999"/>
    <n v="1.4074074075324461E-2"/>
    <n v="1050"/>
    <d v="2010-11-18T00:00:00"/>
    <s v="Gulshan Hinduja"/>
    <x v="4002"/>
  </r>
  <r>
    <n v="4083"/>
    <n v="1"/>
    <x v="974"/>
    <x v="615"/>
    <s v="&lt;p&gt;hej all,&lt;/p&gt;_x000a_&lt;p&gt;i have a issue which i need help with.&lt;/p&gt;_x000a_&lt;p&gt;i have two collums  - collum A are the unit produced and collum B the time when it was produced.  see sample file - the real file has 70000+ entries&lt;br /&gt;_x000a_https://docs.google.com/leaf?id=0B4cakkS8jEm9ODNkNGFkODUtODAzZS00MDdiLWFmZWYtNTk5ODAyYzdhNTZj&amp;amp;sort=name&amp;amp;layout=list&amp;amp;num=50&lt;/p&gt;_x000a_&lt;p&gt;i need to find the units produced from the time produced and 60 minutes on...  that i need for all rows so that i can see when i have the highest production._x000a_&lt;/p&gt;_x000a_"/>
    <d v="2010-11-18T10:48:31"/>
    <n v="0"/>
    <x v="0"/>
    <x v="0"/>
    <b v="0"/>
    <x v="0"/>
    <n v="5"/>
    <n v="40500.449999999997"/>
    <n v="0"/>
    <n v="1050"/>
    <d v="2010-11-18T00:00:00"/>
    <n v="0"/>
    <x v="4003"/>
  </r>
  <r>
    <n v="4084"/>
    <n v="1"/>
    <x v="974"/>
    <x v="2"/>
    <s v="&lt;p&gt;Thomas&lt;br /&gt;_x000a_Please check your upload&lt;br /&gt;_x000a_Google error: &quot;Sorry, the page (or document) you have requested is not available.&quot;_x000a_&lt;/p&gt;_x000a_"/>
    <d v="2010-11-18T10:51:52"/>
    <n v="0"/>
    <x v="1"/>
    <x v="1"/>
    <b v="1"/>
    <x v="1"/>
    <n v="5"/>
    <n v="40500.449999999997"/>
    <n v="2.6851851871469989E-3"/>
    <n v="1051"/>
    <d v="2010-11-18T00:00:00"/>
    <s v="thomasleitner"/>
    <x v="4004"/>
  </r>
  <r>
    <n v="4085"/>
    <n v="1"/>
    <x v="974"/>
    <x v="615"/>
    <s v="&lt;p&gt;sorry dont know what went wrong try this link&lt;/p&gt;_x000a_&lt;p&gt;https://docs.google.com/leaf?id=0B4cakkS8jEm9ODNkNGFkODUtODAzZS00MDdiLWFmZWYtNTk5ODAyYzdhNTZj&amp;amp;sort=name&amp;amp;layout=list&amp;amp;num=50_x000a_&lt;/p&gt;_x000a_"/>
    <d v="2010-11-18T10:55:52"/>
    <n v="0"/>
    <x v="2"/>
    <x v="0"/>
    <b v="1"/>
    <x v="0"/>
    <n v="5"/>
    <n v="40500.449999999997"/>
    <n v="0"/>
    <n v="1051"/>
    <d v="2010-11-18T00:00:00"/>
    <n v="0"/>
    <x v="4005"/>
  </r>
  <r>
    <n v="4086"/>
    <n v="1"/>
    <x v="974"/>
    <x v="2"/>
    <s v="&lt;p&gt;When you say the units produced from the time&lt;br /&gt;_x000a_What do exactly mean?&lt;br /&gt;_x000a_do you mean Units/(t2-t1) ?&lt;/p&gt;_x000a_&lt;p&gt;Do you realise your date/times are all text or is that a Google Docs thing?_x000a_&lt;/p&gt;_x000a_"/>
    <d v="2010-11-18T11:00:20"/>
    <n v="0"/>
    <x v="3"/>
    <x v="1"/>
    <b v="1"/>
    <x v="1"/>
    <n v="5"/>
    <n v="40500.449999999997"/>
    <n v="8.5648148160544224E-3"/>
    <n v="1052"/>
    <d v="2010-11-18T00:00:00"/>
    <s v="thomasleitner"/>
    <x v="4006"/>
  </r>
  <r>
    <n v="4087"/>
    <n v="1"/>
    <x v="975"/>
    <x v="616"/>
    <s v="&lt;p&gt;Hi&lt;/p&gt;_x000a_&lt;p&gt;I am worked very hard for 2 days in Ms-excel 2003 file size went to 10mb with 30 sheets&lt;br /&gt;_x000a_after i saved it was fine.&lt;/p&gt;_x000a_&lt;p&gt;Later while opening a file i got an error of &quot;Too Many different cell formates&quot; and file opened but all the format wht i have done is gone.&lt;/p&gt;_x000a_&lt;p&gt;Could you plz advice me how to get reslove this..._x000a_&lt;/p&gt;_x000a_"/>
    <d v="2010-11-18T11:17:11"/>
    <n v="0"/>
    <x v="0"/>
    <x v="0"/>
    <b v="0"/>
    <x v="0"/>
    <n v="5"/>
    <n v="40500.470138888886"/>
    <n v="0"/>
    <n v="1052"/>
    <d v="2010-11-18T00:00:00"/>
    <n v="0"/>
    <x v="4007"/>
  </r>
  <r>
    <n v="4088"/>
    <n v="1"/>
    <x v="974"/>
    <x v="615"/>
    <s v="&lt;p&gt;no the units produced are at the time in the same row.. &lt;/p&gt;_x000a_&lt;p&gt;so 2010/09/01  05:04:00 (which seems to be a text unfortunatly-- so i need to convert it to a time i guess) i produced 0 units..&lt;br /&gt;_x000a_2010/09/01  06:00:00 i produced  143 unit... &lt;/p&gt;_x000a_&lt;p&gt;i need to know from the time 2010/09/01  05:04:00 and 60 minutes on how many unit have been produced. then i need to know the dame form the nest row and so on..._x000a_&lt;/p&gt;_x000a_"/>
    <d v="2010-11-18T11:17:16"/>
    <n v="0"/>
    <x v="4"/>
    <x v="0"/>
    <b v="1"/>
    <x v="0"/>
    <n v="5"/>
    <n v="40500.449999999997"/>
    <n v="0"/>
    <n v="1052"/>
    <d v="2010-11-18T00:00:00"/>
    <n v="0"/>
    <x v="4008"/>
  </r>
  <r>
    <n v="4089"/>
    <n v="1"/>
    <x v="976"/>
    <x v="617"/>
    <s v="&lt;p&gt;Hi,&lt;/p&gt;_x000a_&lt;p&gt;I have to create a table from a set of data in a spreadsheet (sample data below, the sheet has more than 1000 rows of data)&lt;br /&gt;_x000a_Name_x0009_Strategy_x0009_Maturity&lt;br /&gt;_x000a_ARH _x0009_Grow_x0009_Initial&lt;br /&gt;_x000a_Atal_x0009_Maintain_x0009_Repeatable&lt;br /&gt;_x000a_BAS _x0009_Limited Operation_x0009_Defined&lt;br /&gt;_x000a_Beta_x0009_Retire_x0009_Managed&lt;br /&gt;_x000a_BI  _x0009_Grow_x0009_Optimised&lt;/p&gt;_x000a_&lt;p&gt;I need to generate a table which will provide the summary view as below:&lt;/p&gt;_x000a_&lt;p&gt;Maturity_x0009_        Initial_x0009_Repeatable_x0009_Defined_x0009_Managed_x0009_Optimised (Row)&lt;br /&gt;_x000a_Maintain_x0009__x0009_(Count)_x0009_(Count)&lt;br /&gt;_x000a_Grow_x0009__x0009_(Count)_x0009_(Count)&lt;br /&gt;_x000a_Retire_x0009__x0009_(Count)_x0009_(Count)&lt;br /&gt;_x000a_Limited Operation_x0009_(Count)_x0009_(Count)_x0009__x0009__x0009_&lt;/p&gt;_x000a_&lt;p&gt;Any suggestions on how to generate the table?&lt;/p&gt;_x000a_&lt;p&gt;thanks in advance_x000a_&lt;/p&gt;_x000a_"/>
    <d v="2010-11-18T11:19:16"/>
    <n v="0"/>
    <x v="0"/>
    <x v="0"/>
    <b v="0"/>
    <x v="0"/>
    <n v="5"/>
    <n v="40500.47152777778"/>
    <n v="0"/>
    <n v="1052"/>
    <d v="2010-11-18T00:00:00"/>
    <n v="0"/>
    <x v="4009"/>
  </r>
  <r>
    <n v="4090"/>
    <n v="1"/>
    <x v="974"/>
    <x v="2"/>
    <s v="&lt;p&gt;Thomas&lt;br /&gt;_x000a_Try:&lt;br /&gt;_x000a_C2: =TIME(MID(B2,13,2),MID(B2,16,2),RIGHT(B2,2))&lt;br /&gt;_x000a_D2: =SUMPRODUCT(1*($C$2:$C$37&amp;gt;=C2)*($C$2:$C$37&amp;lt;=C2+(1/24)),$A$2:$A$37)&lt;/p&gt;_x000a_&lt;p&gt;Copy both down&lt;/p&gt;_x000a_&lt;p&gt;This gives me:&lt;br /&gt;_x000a_6:00am 843 units&lt;br /&gt;_x000a_7:01am 2466 units_x000a_&lt;/p&gt;_x000a_"/>
    <d v="2010-11-18T11:53:50"/>
    <n v="0"/>
    <x v="5"/>
    <x v="1"/>
    <b v="1"/>
    <x v="1"/>
    <n v="5"/>
    <n v="40500.449999999997"/>
    <n v="4.5717592598521151E-2"/>
    <n v="1053"/>
    <d v="2010-11-18T00:00:00"/>
    <s v="thomasleitner"/>
    <x v="4010"/>
  </r>
  <r>
    <n v="4091"/>
    <n v="1"/>
    <x v="975"/>
    <x v="2"/>
    <s v="&lt;p&gt;Up until Excel 2007 you had a limit of 4000 cell formats which sounds like alot but that includes every combination of font, lines, colors etc applied to your cells&lt;/p&gt;_x000a_&lt;p&gt;To fix try:&lt;/p&gt;_x000a_&lt;p&gt;Apply a standard font to all sheets&lt;br /&gt;_x000a_Remove all cell fill colors&lt;br /&gt;_x000a_Remove all cell line styles&lt;/p&gt;_x000a_&lt;p&gt;Save after each step and reload the file&lt;/p&gt;_x000a_&lt;p&gt;Also try to re-open the file with the Open and Repair option. This is found using the open dialog, find your file and then use the small drop down on the side of the Open button_x000a_&lt;/p&gt;_x000a_"/>
    <d v="2010-11-18T12:02:22"/>
    <n v="0"/>
    <x v="1"/>
    <x v="1"/>
    <b v="1"/>
    <x v="1"/>
    <n v="5"/>
    <n v="40500.470138888886"/>
    <n v="3.1504629630944692E-2"/>
    <n v="1054"/>
    <d v="2010-11-18T00:00:00"/>
    <s v="Baligar"/>
    <x v="4011"/>
  </r>
  <r>
    <n v="4092"/>
    <n v="1"/>
    <x v="976"/>
    <x v="2"/>
    <s v="&lt;p&gt;I have assumed your data is in Sheet1&lt;br /&gt;_x000a_Name Column A&lt;br /&gt;_x000a_Strategy Column B&lt;br /&gt;_x000a_Maturity Column C&lt;/p&gt;_x000a_&lt;p&gt;1. Apply named Ranges to your 3 columns&lt;br /&gt;_x000a_&lt;pre&gt;&lt;code&gt;Maturity_x0009_=OFFSET(Sheet1!$C$1,1,0,COUNTA(Sheet1!$C:$C)-1)_x000a_Name_x0009_=OFFSET(Sheet1!$A$1,1,0,COUNTA(Sheet1!$A:$A)-1)_x000a_Strategy_x0009_=OFFSET(Sheet1!$B$1,1,0,COUNTA(Sheet1!$B:$B)-1)&lt;/code&gt;&lt;/pre&gt;_x000a_&lt;p&gt;2. Setup a report area&lt;br /&gt;_x000a_H1:L1 &lt;code&gt;Initial, Repeatable, Defined, Managed, Optimised&lt;/code&gt;&lt;br /&gt;_x000a_G2:G5 &lt;code&gt;Maintain, Grow Retire, Limited Operation&lt;/code&gt;&lt;/p&gt;_x000a_&lt;p&gt;3. Add A Formula&lt;br /&gt;_x000a_H2: =SUMPRODUCT(1*(Strategy=$G2)*(Maturity=H$1))&lt;/p&gt;_x000a_&lt;p&gt;Copy across and down to L5&lt;/p&gt;_x000a_&lt;p&gt;If thats too confusing have a look at: http://rapidshare.com/files/431608638/Chandy.xlsx_x000a_&lt;/p&gt;_x000a_"/>
    <d v="2010-11-18T12:52:34"/>
    <n v="0"/>
    <x v="1"/>
    <x v="1"/>
    <b v="1"/>
    <x v="1"/>
    <n v="5"/>
    <n v="40500.47152777778"/>
    <n v="6.4976851848769002E-2"/>
    <n v="1055"/>
    <d v="2010-11-18T00:00:00"/>
    <s v="chandy"/>
    <x v="4012"/>
  </r>
  <r>
    <n v="4093"/>
    <n v="1"/>
    <x v="974"/>
    <x v="615"/>
    <s v="&lt;p&gt;thx.. works like a charm.. except i had to use to helper collums to get the time correct_x000a_&lt;/p&gt;_x000a_"/>
    <d v="2010-11-18T13:13:23"/>
    <n v="0"/>
    <x v="6"/>
    <x v="0"/>
    <b v="1"/>
    <x v="0"/>
    <n v="5"/>
    <n v="40500.449999999997"/>
    <n v="0"/>
    <n v="1055"/>
    <d v="2010-11-18T00:00:00"/>
    <n v="0"/>
    <x v="4013"/>
  </r>
  <r>
    <n v="4094"/>
    <n v="1"/>
    <x v="960"/>
    <x v="605"/>
    <s v="&lt;p&gt;No luck Hui?&lt;/p&gt;_x000a_&lt;p&gt;Thanks anyway._x000a_&lt;/p&gt;_x000a_"/>
    <d v="2010-11-18T13:41:35"/>
    <n v="0"/>
    <x v="6"/>
    <x v="0"/>
    <b v="1"/>
    <x v="0"/>
    <n v="5"/>
    <n v="40499.488194444442"/>
    <n v="0"/>
    <n v="1055"/>
    <d v="2010-11-18T00:00:00"/>
    <n v="0"/>
    <x v="4014"/>
  </r>
  <r>
    <n v="4095"/>
    <n v="1"/>
    <x v="960"/>
    <x v="2"/>
    <s v="&lt;p&gt;Fewfish&lt;br /&gt;_x000a_Whoops I knew there was one I'd forgotten about&lt;/p&gt;_x000a_&lt;p&gt;Try this beauty&lt;/p&gt;_x000a_&lt;p&gt;Setup a Named Range&lt;br /&gt;_x000a_Table: H4:Q31&lt;/p&gt;_x000a_&lt;p&gt;and in &lt;/p&gt;_x000a_&lt;p&gt;C4: =INDEX(H3:Q3,1,MATCH(B4,INDEX(Table,MIN(IF(Table=B4,ROW(Table)-MIN(ROW(Table))+1)),0),0))&lt;/p&gt;_x000a_&lt;p&gt;Has to be array entered&lt;br /&gt;_x000a_Copy and paste into C4 Then press Ctrl Shift Enter, Not Enter by itself&lt;br /&gt;_x000a_Copy down_x000a_&lt;/p&gt;_x000a_"/>
    <d v="2010-11-18T14:15:43"/>
    <n v="0"/>
    <x v="7"/>
    <x v="1"/>
    <b v="1"/>
    <x v="1"/>
    <n v="5"/>
    <n v="40499.488194444442"/>
    <n v="1.1060532407427672"/>
    <n v="1056"/>
    <d v="2010-11-18T00:00:00"/>
    <s v="fewfish"/>
    <x v="4015"/>
  </r>
  <r>
    <n v="4096"/>
    <n v="1"/>
    <x v="960"/>
    <x v="605"/>
    <s v="&lt;p&gt;Hej! It works for the first row...&lt;/p&gt;_x000a_&lt;p&gt;I have to go home now and will try to adapt it to work for other rows._x000a_&lt;/p&gt;_x000a_"/>
    <d v="2010-11-18T15:01:18"/>
    <n v="0"/>
    <x v="8"/>
    <x v="0"/>
    <b v="1"/>
    <x v="0"/>
    <n v="5"/>
    <n v="40499.488194444442"/>
    <n v="0"/>
    <n v="1056"/>
    <d v="2010-11-18T00:00:00"/>
    <n v="0"/>
    <x v="4016"/>
  </r>
  <r>
    <n v="4097"/>
    <n v="1"/>
    <x v="977"/>
    <x v="618"/>
    <s v="&lt;p&gt;Chandoo Please help in writing a macro.&lt;/p&gt;_x000a_&lt;p&gt;I want a macro which restricts/ protects work book from user from entering data except accepting the&lt;br /&gt;_x000a_key strokes ctrl+Shift+: which inserts current time into the highlighted field._x000a_&lt;/p&gt;_x000a_"/>
    <d v="2010-11-18T15:01:24"/>
    <n v="0"/>
    <x v="0"/>
    <x v="0"/>
    <b v="0"/>
    <x v="0"/>
    <n v="5"/>
    <n v="40500.625694444447"/>
    <n v="0"/>
    <n v="1056"/>
    <d v="2010-11-18T00:00:00"/>
    <n v="0"/>
    <x v="4017"/>
  </r>
  <r>
    <n v="4098"/>
    <n v="1"/>
    <x v="964"/>
    <x v="608"/>
    <s v="&lt;p&gt;I figured that was the case but wanted to be sure.  Darn!&lt;br /&gt;_x000a_Thanks for the insight!_x000a_&lt;/p&gt;_x000a_"/>
    <d v="2010-11-18T15:23:59"/>
    <n v="0"/>
    <x v="2"/>
    <x v="0"/>
    <b v="1"/>
    <x v="0"/>
    <n v="5"/>
    <n v="40499.645833333336"/>
    <n v="0"/>
    <n v="1056"/>
    <d v="2010-11-18T00:00:00"/>
    <n v="0"/>
    <x v="4018"/>
  </r>
  <r>
    <n v="4099"/>
    <n v="1"/>
    <x v="969"/>
    <x v="612"/>
    <s v="&lt;p&gt;Great article, thanks a lot for your help, got it to work!_x000a_&lt;/p&gt;_x000a_"/>
    <d v="2010-11-18T15:33:26"/>
    <n v="0"/>
    <x v="4"/>
    <x v="0"/>
    <b v="1"/>
    <x v="0"/>
    <n v="5"/>
    <n v="40499.883333333331"/>
    <n v="0"/>
    <n v="1056"/>
    <d v="2010-11-18T00:00:00"/>
    <n v="0"/>
    <x v="4019"/>
  </r>
  <r>
    <n v="4100"/>
    <n v="1"/>
    <x v="978"/>
    <x v="608"/>
    <s v="&lt;p&gt;When expanding the rows of a Table created in Excel 2007, I consistently get this error message, &quot;A formula in this worksheet contains one or more invalid references.  Verify that your formulas contain a valid path, workbook, range name and cell reference.&quot;  This happens consistently when I create and then try to expand the size of an Excel Table.  I am able to click &quot;ok&quot; on the error and continue but it interrupts macros that automatically expand the size of my tables.  If anyone has experienced this and understands how to correct it I would be grateful for your help.  Thank You!_x000a_&lt;/p&gt;_x000a_"/>
    <d v="2010-11-18T15:36:27"/>
    <n v="0"/>
    <x v="0"/>
    <x v="0"/>
    <b v="0"/>
    <x v="0"/>
    <n v="5"/>
    <n v="40500.65"/>
    <n v="0"/>
    <n v="1056"/>
    <d v="2010-11-18T00:00:00"/>
    <n v="0"/>
    <x v="4020"/>
  </r>
  <r>
    <n v="4101"/>
    <n v="1"/>
    <x v="979"/>
    <x v="619"/>
    <s v="&lt;p&gt;I need to create a Template that will allow users to paste a certain report in worksheet 2 then in Worksheet 1 it populates just certain data from Worksheet 2.&lt;/p&gt;_x000a_&lt;p&gt;Example the report has 30 columns of Data.  We only want to look at 7 data points&lt;br /&gt;_x000a_I  named worksheet 2 'Paste Data Here'&lt;br /&gt;_x000a_I used the function ='Paste Data Here'!A2 but when I tested the data didnt show up on Worksheet 1 like I wanted._x000a_&lt;/p&gt;_x000a_"/>
    <d v="2010-11-18T15:39:24"/>
    <n v="0"/>
    <x v="0"/>
    <x v="0"/>
    <b v="0"/>
    <x v="0"/>
    <n v="5"/>
    <n v="40500.652083333334"/>
    <n v="0"/>
    <n v="1056"/>
    <d v="2010-11-18T00:00:00"/>
    <n v="0"/>
    <x v="4021"/>
  </r>
  <r>
    <n v="4102"/>
    <n v="1"/>
    <x v="977"/>
    <x v="610"/>
    <s v="&lt;p&gt;You'll need to insert a modele into your workbook, and then paste in these 3 macros. You can then either save, close, and reopen your workbook, or just run the Auto_Open macro to get things started.&lt;/p&gt;_x000a_&lt;p&gt;Sub Auto_Open()&lt;br /&gt;_x000a_    Application.OnKey &quot;^+:&quot;, &quot;TimeStamp&quot;&lt;br /&gt;_x000a_'Sets up the keyboard shortcut&lt;br /&gt;_x000a_End Sub&lt;/p&gt;_x000a_&lt;p&gt;Sub Auto_Close()&lt;br /&gt;_x000a_    Application.OnKey &quot;^+:&quot;&lt;br /&gt;_x000a_'Unloads the keyboard shortcut&lt;br /&gt;_x000a_End Sub&lt;/p&gt;_x000a_&lt;p&gt;Sub TimeStamp()&lt;br /&gt;_x000a_    ActiveSheet.Unprotect&lt;br /&gt;_x000a_    On Error Resume Next&lt;br /&gt;_x000a_    ActiveCell.Value = Now&lt;br /&gt;_x000a_    On Error GoTo 0&lt;br /&gt;_x000a_    ActiveSheet.Protect&lt;/p&gt;_x000a_&lt;p&gt;'If your workbsheet has a password, you need to include that in the protect/unprotect&lt;br /&gt;_x000a_'line of code like this&lt;br /&gt;_x000a_'ActiveSheet.Unprotect &quot;MyPassword&quot;&lt;br /&gt;_x000a_'ActiveSheet.Protect &quot;Password&quot;&lt;br /&gt;_x000a_End Sub_x000a_&lt;/p&gt;_x000a_"/>
    <d v="2010-11-18T15:55:19"/>
    <n v="0"/>
    <x v="1"/>
    <x v="0"/>
    <b v="1"/>
    <x v="0"/>
    <n v="5"/>
    <n v="40500.625694444447"/>
    <n v="0"/>
    <n v="1056"/>
    <d v="2010-11-18T00:00:00"/>
    <n v="0"/>
    <x v="4022"/>
  </r>
  <r>
    <n v="4103"/>
    <n v="1"/>
    <x v="896"/>
    <x v="557"/>
    <s v="&lt;p&gt;Hui,&lt;/p&gt;_x000a_&lt;p&gt;Thats where I have confusion.&lt;/p&gt;_x000a_&lt;p&gt;If the countif arguement is false, then it should be zero and thats y u had used in that post for some other purpose, countif(lst2,B21)=0&lt;/p&gt;_x000a_&lt;p&gt;So when we want the function to higlit values when it is true, then y do we use the operator&amp;gt;0. cant we use COUNTIF(lst2,B21)=1&lt;/p&gt;_x000a_&lt;p&gt;Pls ustand, i m nt tryin to be preachy. I am just not able to ustand the logic behind dis function.&lt;/p&gt;_x000a_&lt;p&gt;Thanks&lt;br /&gt;_x000a_NITIN_x000a_&lt;/p&gt;_x000a_"/>
    <d v="2010-11-18T17:15:24"/>
    <n v="0"/>
    <x v="4"/>
    <x v="0"/>
    <b v="1"/>
    <x v="0"/>
    <n v="5"/>
    <n v="40484.289583333331"/>
    <n v="0"/>
    <n v="1056"/>
    <d v="2010-11-18T00:00:00"/>
    <n v="0"/>
    <x v="4023"/>
  </r>
  <r>
    <n v="4104"/>
    <n v="1"/>
    <x v="896"/>
    <x v="610"/>
    <s v="&lt;p&gt;pitching in my 2 cents...&lt;/p&gt;_x000a_&lt;p&gt;You are correct niting, you could reverse the logic. You can either write something that says &quot;If this condition is not met, do this...&quot; or you can write &quot;If this condition is met, do this...&quot;&lt;/p&gt;_x000a_&lt;p&gt;In your example, there is a subtle difference between asking&lt;br /&gt;_x000a_=If(COUNTIF(..)=0,&quot;Don't act&quot;,&quot;Act&quot;)  vs&lt;br /&gt;_x000a_=IF(COUNTIF(..)=1,&quot;Act&quot;,&quot;Don't act&quot;)&lt;/p&gt;_x000a_&lt;p&gt;Note how the true/false operations are switched. While you could use either way, the first is better than the latter. Here's why: What if the COUNTIF=2? The 2nd formula would fail to evauluate correctly. (NOTE: If you're 100% sure you will never have more than 1 entry found, then both formulas are equally good) As Hui mentioned in his 1st post, there's many ways to use the logic. If you prefer the true/false arguement order from the 2nd formula, you could write:&lt;br /&gt;_x000a_=IF(COUNTIF(..)&amp;gt;0,&quot;Act&quot;,&quot;Don't act&quot;)_x000a_&lt;/p&gt;_x000a_"/>
    <d v="2010-11-18T18:53:06"/>
    <n v="0"/>
    <x v="5"/>
    <x v="0"/>
    <b v="1"/>
    <x v="0"/>
    <n v="5"/>
    <n v="40484.289583333331"/>
    <n v="0"/>
    <n v="1056"/>
    <d v="2010-11-18T00:00:00"/>
    <n v="0"/>
    <x v="4024"/>
  </r>
  <r>
    <n v="4105"/>
    <n v="1"/>
    <x v="978"/>
    <x v="610"/>
    <s v="&lt;p&gt;You may be pushing cells that are referenced in formulas &quot;off&quot; the worksheet. For instance, if I reference cell IV1, but then insert a column, my original &quot;IV1&quot; has been shoved off the spreadsheet and my formula complains.&lt;/p&gt;_x000a_&lt;p&gt;Now, it may be that your macro is correcting this, but I would check and see if any of your formulas are referencing items near the edge of the sheet.&lt;/p&gt;_x000a_&lt;p&gt;(Alternatively, if your table creation causes rows/columns to be deleted, this would cause issues)_x000a_&lt;/p&gt;_x000a_"/>
    <d v="2010-11-18T19:02:29"/>
    <n v="0"/>
    <x v="1"/>
    <x v="0"/>
    <b v="1"/>
    <x v="0"/>
    <n v="5"/>
    <n v="40500.65"/>
    <n v="0"/>
    <n v="1056"/>
    <d v="2010-11-18T00:00:00"/>
    <n v="0"/>
    <x v="4025"/>
  </r>
  <r>
    <n v="4106"/>
    <n v="1"/>
    <x v="954"/>
    <x v="600"/>
    <s v="&lt;p&gt;Hi Hui.  Thanks!  But it seems to work smoothly only on positive numbers.&lt;/p&gt;_x000a_&lt;p&gt;I need the cell to be entered as negative figures (discount figure in dollars) by others.  The warning would still show up even if I enter a negative figure correctly, say -100.00.  And the cell will not reject a negative number with too many decimal places such as -1234.56789 despite the warning.&lt;/p&gt;_x000a_&lt;p&gt;Is there a way in Excel to stop validating manually entry more than 2 decimal places as in the case of -1234.56789?_x000a_&lt;/p&gt;_x000a_"/>
    <d v="2010-11-18T21:58:08"/>
    <n v="0"/>
    <x v="7"/>
    <x v="0"/>
    <b v="1"/>
    <x v="0"/>
    <n v="5"/>
    <n v="40498.880555555559"/>
    <n v="0"/>
    <n v="1056"/>
    <d v="2010-11-18T00:00:00"/>
    <n v="0"/>
    <x v="4026"/>
  </r>
  <r>
    <n v="4107"/>
    <n v="1"/>
    <x v="954"/>
    <x v="2"/>
    <s v="&lt;p&gt;Fred&lt;/p&gt;_x000a_&lt;p&gt;It is working ok on negatives for me&lt;/p&gt;_x000a_&lt;p&gt;Entering -1.234 brings up a message ?_x000a_&lt;/p&gt;_x000a_"/>
    <d v="2010-11-18T23:52:10"/>
    <n v="0"/>
    <x v="8"/>
    <x v="1"/>
    <b v="1"/>
    <x v="1"/>
    <n v="5"/>
    <n v="40498.880555555559"/>
    <n v="2.1140046296277433"/>
    <n v="1057"/>
    <d v="2010-11-18T00:00:00"/>
    <s v="fred"/>
    <x v="4027"/>
  </r>
  <r>
    <n v="4108"/>
    <n v="1"/>
    <x v="980"/>
    <x v="620"/>
    <s v="&lt;p&gt;I thought that by clicking on the red exclamation point that the pivot table would be updated/refreshed if the data table changed.  If not this way, then how does the pivot get updated?  &lt;/p&gt;_x000a_&lt;p&gt;Many, many thanks._x000a_&lt;/p&gt;_x000a_"/>
    <d v="2010-11-19T00:12:12"/>
    <n v="0"/>
    <x v="0"/>
    <x v="0"/>
    <b v="0"/>
    <x v="0"/>
    <n v="6"/>
    <n v="40501.008333333331"/>
    <n v="0"/>
    <n v="1057"/>
    <d v="2010-11-19T00:00:00"/>
    <n v="0"/>
    <x v="4028"/>
  </r>
  <r>
    <n v="4109"/>
    <n v="1"/>
    <x v="980"/>
    <x v="2"/>
    <s v="&lt;p&gt;Tracy&lt;br /&gt;_x000a_Right click anywhere on the Pivot Table and select Refresh_x000a_&lt;/p&gt;_x000a_"/>
    <d v="2010-11-19T00:36:03"/>
    <n v="0"/>
    <x v="1"/>
    <x v="1"/>
    <b v="1"/>
    <x v="1"/>
    <n v="6"/>
    <n v="40501.008333333331"/>
    <n v="1.6701388893125113E-2"/>
    <n v="1058"/>
    <d v="2010-11-19T00:00:00"/>
    <s v="Tracy Fasanella"/>
    <x v="4029"/>
  </r>
  <r>
    <n v="4110"/>
    <n v="1"/>
    <x v="981"/>
    <x v="621"/>
    <s v="&lt;p&gt;Hi chandoo &lt;/p&gt;_x000a_&lt;p&gt;m facing a problem in converting the column values into row values. I have searched it in the given options but i didn't found it? Please help me?_x000a_&lt;/p&gt;_x000a_"/>
    <d v="2010-11-19T04:28:04"/>
    <n v="0"/>
    <x v="0"/>
    <x v="0"/>
    <b v="0"/>
    <x v="0"/>
    <n v="6"/>
    <n v="40501.186111111114"/>
    <n v="0"/>
    <n v="1058"/>
    <d v="2010-11-19T00:00:00"/>
    <n v="0"/>
    <x v="4030"/>
  </r>
  <r>
    <n v="4111"/>
    <n v="1"/>
    <x v="981"/>
    <x v="348"/>
    <s v="&lt;p&gt;Hi &lt;/p&gt;_x000a_&lt;p&gt;Use Copy / Paste Special-&amp;gt; Transpose&lt;/p&gt;_x000a_&lt;p&gt;you will find this in Cpoy Paste on the Menu or Ribbon_x000a_&lt;/p&gt;_x000a_"/>
    <d v="2010-11-19T04:36:54"/>
    <n v="0"/>
    <x v="1"/>
    <x v="0"/>
    <b v="1"/>
    <x v="0"/>
    <n v="6"/>
    <n v="40501.186111111114"/>
    <n v="0"/>
    <n v="1058"/>
    <d v="2010-11-19T00:00:00"/>
    <n v="0"/>
    <x v="4031"/>
  </r>
  <r>
    <n v="4112"/>
    <n v="1"/>
    <x v="978"/>
    <x v="348"/>
    <s v="&lt;p&gt;Hi,&lt;/p&gt;_x000a_&lt;p&gt;I have experienced the same problem. The problem is that in Table mode you cannot dictate if the entry is absolute or not, in most cases it would treat your refernce as absolute. To overcome this I select all the cells that I want to enter the formula in, edit in one cell and Control Enter._x000a_&lt;/p&gt;_x000a_"/>
    <d v="2010-11-19T04:42:03"/>
    <n v="0"/>
    <x v="2"/>
    <x v="0"/>
    <b v="1"/>
    <x v="0"/>
    <n v="6"/>
    <n v="40500.65"/>
    <n v="0"/>
    <n v="1058"/>
    <d v="2010-11-19T00:00:00"/>
    <n v="0"/>
    <x v="4032"/>
  </r>
  <r>
    <n v="4113"/>
    <n v="1"/>
    <x v="979"/>
    <x v="348"/>
    <s v="&lt;p&gt;Hi,&lt;/p&gt;_x000a_&lt;p&gt;Is the data one worksheet 1 consistently in the same structure. So is the data you want to see on Worksheet 2 always in the same place on worksheet 1?&lt;/p&gt;_x000a_&lt;p&gt;If not then you cannot use the formula.&lt;/p&gt;_x000a_&lt;p&gt;If there are other pieces of information on the two sheets that is the same then you can think of using VLOOKUP, SUMIF or other such lookup function_x000a_&lt;/p&gt;_x000a_"/>
    <d v="2010-11-19T04:47:27"/>
    <n v="0"/>
    <x v="1"/>
    <x v="0"/>
    <b v="1"/>
    <x v="0"/>
    <n v="6"/>
    <n v="40500.652083333334"/>
    <n v="0"/>
    <n v="1058"/>
    <d v="2010-11-19T00:00:00"/>
    <n v="0"/>
    <x v="4033"/>
  </r>
  <r>
    <n v="4114"/>
    <n v="1"/>
    <x v="970"/>
    <x v="348"/>
    <s v="&lt;p&gt;Hi,&lt;/p&gt;_x000a_&lt;p&gt;This looks very much like a formula that is deducting (discounting?) 15% (F13/100) from the value of 70*.62, I am not sure what the .62 represents&lt;/p&gt;_x000a_&lt;p&gt;So 70*.62 is 43.4 less 15% is 36.89&lt;/p&gt;_x000a_&lt;p&gt;It may be that the calculation then adds 13.5% to 36.89 and converts that to USD at the rate of 46.35_x000a_&lt;/p&gt;_x000a_"/>
    <d v="2010-11-19T04:58:47"/>
    <n v="0"/>
    <x v="1"/>
    <x v="0"/>
    <b v="1"/>
    <x v="0"/>
    <n v="6"/>
    <n v="40500.120138888888"/>
    <n v="0"/>
    <n v="1058"/>
    <d v="2010-11-19T00:00:00"/>
    <n v="0"/>
    <x v="4034"/>
  </r>
  <r>
    <n v="4115"/>
    <n v="1"/>
    <x v="981"/>
    <x v="621"/>
    <s v="&lt;p&gt;Hey kchiba&lt;/p&gt;_x000a_&lt;p&gt;Thanks 4 the information._x000a_&lt;/p&gt;_x000a_"/>
    <d v="2010-11-19T04:59:46"/>
    <n v="0"/>
    <x v="2"/>
    <x v="0"/>
    <b v="1"/>
    <x v="0"/>
    <n v="6"/>
    <n v="40501.186111111114"/>
    <n v="0"/>
    <n v="1058"/>
    <d v="2010-11-19T00:00:00"/>
    <n v="0"/>
    <x v="4035"/>
  </r>
  <r>
    <n v="4116"/>
    <n v="1"/>
    <x v="981"/>
    <x v="621"/>
    <s v="&lt;p&gt;Hey&lt;br /&gt;_x000a_Now how to make it enable as m trying it very much?_x000a_&lt;/p&gt;_x000a_"/>
    <d v="2010-11-19T05:12:38"/>
    <n v="0"/>
    <x v="3"/>
    <x v="0"/>
    <b v="1"/>
    <x v="0"/>
    <n v="6"/>
    <n v="40501.186111111114"/>
    <n v="0"/>
    <n v="1058"/>
    <d v="2010-11-19T00:00:00"/>
    <n v="0"/>
    <x v="4036"/>
  </r>
  <r>
    <n v="4117"/>
    <n v="1"/>
    <x v="981"/>
    <x v="348"/>
    <s v="&lt;p&gt;Hi&lt;/p&gt;_x000a_&lt;p&gt;You copy the whatever you need, select the paste function on the menu and then select transpose_x000a_&lt;/p&gt;_x000a_"/>
    <d v="2010-11-19T05:14:20"/>
    <n v="0"/>
    <x v="4"/>
    <x v="0"/>
    <b v="1"/>
    <x v="0"/>
    <n v="6"/>
    <n v="40501.186111111114"/>
    <n v="0"/>
    <n v="1058"/>
    <d v="2010-11-19T00:00:00"/>
    <n v="0"/>
    <x v="4037"/>
  </r>
  <r>
    <n v="4118"/>
    <n v="1"/>
    <x v="896"/>
    <x v="348"/>
    <s v="&lt;p&gt;niting,&lt;/p&gt;_x000a_&lt;p&gt;be aware that the result of the countif can be more that one, so if you have a number appearing 1 in your list you will 1, if it appears 15 times in your list you will get 15.&lt;/p&gt;_x000a_&lt;p&gt;The result of COUNTIF is not Boolean_x000a_&lt;/p&gt;_x000a_"/>
    <d v="2010-11-19T05:19:53"/>
    <n v="0"/>
    <x v="6"/>
    <x v="0"/>
    <b v="1"/>
    <x v="0"/>
    <n v="6"/>
    <n v="40484.289583333331"/>
    <n v="0"/>
    <n v="1058"/>
    <d v="2010-11-19T00:00:00"/>
    <n v="0"/>
    <x v="4038"/>
  </r>
  <r>
    <n v="4119"/>
    <n v="1"/>
    <x v="981"/>
    <x v="621"/>
    <s v="&lt;p&gt;Hey &lt;/p&gt;_x000a_&lt;p&gt;M trying it's still in disable mode?_x000a_&lt;/p&gt;_x000a_"/>
    <d v="2010-11-19T05:21:38"/>
    <n v="0"/>
    <x v="5"/>
    <x v="0"/>
    <b v="1"/>
    <x v="0"/>
    <n v="6"/>
    <n v="40501.186111111114"/>
    <n v="0"/>
    <n v="1058"/>
    <d v="2010-11-19T00:00:00"/>
    <n v="0"/>
    <x v="4039"/>
  </r>
  <r>
    <n v="4120"/>
    <n v="1"/>
    <x v="981"/>
    <x v="621"/>
    <s v="&lt;p&gt;Hey got it &lt;/p&gt;_x000a_&lt;p&gt;thanks very much_x000a_&lt;/p&gt;_x000a_"/>
    <d v="2010-11-19T05:22:51"/>
    <n v="0"/>
    <x v="6"/>
    <x v="0"/>
    <b v="1"/>
    <x v="0"/>
    <n v="6"/>
    <n v="40501.186111111114"/>
    <n v="0"/>
    <n v="1058"/>
    <d v="2010-11-19T00:00:00"/>
    <n v="0"/>
    <x v="4040"/>
  </r>
  <r>
    <n v="4121"/>
    <n v="4"/>
    <x v="0"/>
    <x v="621"/>
    <s v="&lt;p&gt;Hi all,&lt;/p&gt;_x000a_&lt;p&gt;My name is Shruti, and I'm a Software testing engineer working for ItCube Solutions Pvt Ltd. Pune.Excel is invaluable to me every day as I process quite a bit of data and test results, and writing all the data which is in clear way is pretty important from the project point of view. This is a great forum that I've used for tips and tidbits on excel!&lt;/p&gt;_x000a_&lt;p&gt;Shruti Kulkarni_x000a_&lt;/p&gt;_x000a_"/>
    <d v="2010-11-19T06:05:05"/>
    <n v="0"/>
    <x v="84"/>
    <x v="0"/>
    <b v="1"/>
    <x v="0"/>
    <n v="6"/>
    <n v="40019.929861111108"/>
    <n v="0"/>
    <n v="1058"/>
    <d v="2010-11-19T00:00:00"/>
    <n v="0"/>
    <x v="4041"/>
  </r>
  <r>
    <n v="4122"/>
    <n v="1"/>
    <x v="896"/>
    <x v="557"/>
    <s v="&lt;p&gt;Thanks a lot , Luke, Hui and Kchiba.&lt;/p&gt;_x000a_&lt;p&gt;now it is making sense to me. Probably little slow with logic, but thanks for your patience._x000a_&lt;/p&gt;_x000a_"/>
    <d v="2010-11-19T07:46:53"/>
    <n v="0"/>
    <x v="7"/>
    <x v="0"/>
    <b v="1"/>
    <x v="0"/>
    <n v="6"/>
    <n v="40484.289583333331"/>
    <n v="0"/>
    <n v="1058"/>
    <d v="2010-11-19T00:00:00"/>
    <n v="0"/>
    <x v="4042"/>
  </r>
  <r>
    <n v="4123"/>
    <n v="1"/>
    <x v="896"/>
    <x v="557"/>
    <s v="&lt;p&gt;Forum, &lt;/p&gt;_x000a_&lt;p&gt;Hie. Just when i thot i understood this logic, then only the formula seem to have given up on me.&lt;/p&gt;_x000a_&lt;p&gt;I am trying to CF a colmumn which has debtor's name. The logic i m tryin to use is that if the particular bucket in which amount o/s against d debtor falls is greater than the credit term, then it should be hilited.&lt;/p&gt;_x000a_&lt;p&gt;the credit term is in C2:C30 and the bucket is mentioned in D1, so I select the range of debtor's name and apply CF as follows-&lt;br /&gt;_x000a_Countif(C2&amp;lt;$d$1)&amp;gt;0&lt;br /&gt;_x000a_But it does not yield any result. Obviosuly, with the named range in the countif&lt;/p&gt;_x000a_&lt;p&gt;Any help???&lt;/p&gt;_x000a_&lt;p&gt;Thanks_x000a_&lt;/p&gt;_x000a_"/>
    <d v="2010-11-19T09:04:00"/>
    <n v="0"/>
    <x v="8"/>
    <x v="0"/>
    <b v="1"/>
    <x v="0"/>
    <n v="6"/>
    <n v="40484.289583333331"/>
    <n v="0"/>
    <n v="1058"/>
    <d v="2010-11-19T00:00:00"/>
    <n v="0"/>
    <x v="4043"/>
  </r>
  <r>
    <n v="4124"/>
    <n v="1"/>
    <x v="896"/>
    <x v="2"/>
    <s v="&lt;p&gt;Niting&lt;br /&gt;_x000a_Countif needs a range and a condition, seperated by a comma&lt;br /&gt;_x000a_so it should be like&lt;br /&gt;_x000a_COUNTIF(A1:A10,&quot;&amp;lt;&quot;&amp;amp;$D$1)&amp;gt;0&lt;br /&gt;_x000a_change the range to suit&lt;/p&gt;_x000a_&lt;p&gt;If you want to use a Conditional Format as you have with 1 cell just use&lt;br /&gt;_x000a_=IF(C2&amp;lt;$D$1),1,0)&lt;br /&gt;_x000a_where 1 = true and 0 = false_x000a_&lt;/p&gt;_x000a_"/>
    <d v="2010-11-19T09:56:58"/>
    <n v="0"/>
    <x v="9"/>
    <x v="1"/>
    <b v="1"/>
    <x v="1"/>
    <n v="6"/>
    <n v="40484.289583333331"/>
    <n v="17.124976851853717"/>
    <n v="1059"/>
    <d v="2010-11-19T00:00:00"/>
    <s v="niting"/>
    <x v="4044"/>
  </r>
  <r>
    <n v="4125"/>
    <n v="1"/>
    <x v="978"/>
    <x v="608"/>
    <s v="&lt;p&gt;Thank you for your responses, I really appreciate it.  In my case, I'm not working with formulas or even entering new data.  What I'm doing is hovering my curser in the bottom right corner of the bottom right cell in my table (where the little marker is that you can use to manually drag/expand your table).  As soon as I hold down my left mouse button and drag/expand my table rows this error message pops up.  It doesn't matter what type of data or formulas I have in my table, and it only happens when expanding rows, expanding columns works fine.  Thank you again for the feedback you've already given._x000a_&lt;/p&gt;_x000a_"/>
    <d v="2010-11-19T14:40:08"/>
    <n v="0"/>
    <x v="3"/>
    <x v="0"/>
    <b v="1"/>
    <x v="0"/>
    <n v="6"/>
    <n v="40500.65"/>
    <n v="0"/>
    <n v="1059"/>
    <d v="2010-11-19T00:00:00"/>
    <n v="0"/>
    <x v="4045"/>
  </r>
  <r>
    <n v="4126"/>
    <n v="4"/>
    <x v="0"/>
    <x v="622"/>
    <s v="&lt;p&gt;Hi,&lt;br /&gt;_x000a_I am an RF enginner, I use the excel day to day n my work without excel its quiet diffcult for us . i need to know how to write Macro in excel.._x000a_&lt;/p&gt;_x000a_"/>
    <d v="2010-11-19T15:50:35"/>
    <n v="0"/>
    <x v="85"/>
    <x v="0"/>
    <b v="1"/>
    <x v="0"/>
    <n v="6"/>
    <n v="40019.929861111108"/>
    <n v="0"/>
    <n v="1059"/>
    <d v="2010-11-19T00:00:00"/>
    <n v="0"/>
    <x v="4046"/>
  </r>
  <r>
    <n v="4128"/>
    <n v="1"/>
    <x v="982"/>
    <x v="623"/>
    <s v="&lt;p&gt;Hello&lt;/p&gt;_x000a_&lt;p&gt;I am having trouble searching for multiple text strings in a list and returning the correct text string if it appears.&lt;/p&gt;_x000a_&lt;p&gt;I have a reference list as below&lt;/p&gt;_x000a_&lt;p&gt;Reference List&lt;/p&gt;_x000a_&lt;p&gt;London&lt;br /&gt;_x000a_Cardiff&lt;br /&gt;_x000a_Exeter&lt;br /&gt;_x000a_Bristol&lt;/p&gt;_x000a_&lt;p&gt;And a data list&lt;/p&gt;_x000a_&lt;p&gt;Data List&lt;/p&gt;_x000a_&lt;p&gt;London&lt;br /&gt;_x000a_Cardiff City Centre&lt;br /&gt;_x000a_City of London&lt;br /&gt;_x000a_Cardiff City Centre&lt;br /&gt;_x000a_Bristol&lt;br /&gt;_x000a_ExeterStDavids&lt;/p&gt;_x000a_&lt;p&gt;And I want to return the correct city in the cell next to the text string so that I get the below result in column B&lt;/p&gt;_x000a_&lt;p&gt;Column A Rows 1 to 6&lt;br /&gt;_x000a_London&lt;br /&gt;_x000a_Cardiff City Centre&lt;br /&gt;_x000a_City of London&lt;br /&gt;_x000a_Cardiff City Centre&lt;br /&gt;_x000a_Bristol&lt;br /&gt;_x000a_ExeterStDavids&lt;/p&gt;_x000a_&lt;p&gt;Column B Rows 1 to 6&lt;br /&gt;_x000a_London&lt;br /&gt;_x000a_Cardiff&lt;br /&gt;_x000a_London&lt;br /&gt;_x000a_Cardiff&lt;br /&gt;_x000a_Bristol&lt;br /&gt;_x000a_Exeter&lt;/p&gt;_x000a_&lt;p&gt;(apologies that I couldn't put this in tabular form - when I make the post it squashes everything together so it looks like I want them all in one cell)&lt;/p&gt;_x000a_&lt;p&gt;I can do this for a small reference list by using a nested if formula in cell B1 and then copying down&lt;/p&gt;_x000a_&lt;p&gt;=IF(IFERROR(SEARCH(&quot;London&quot;,A1),0)&amp;gt;0,&quot;London&quot;,IF(IFERROR(SEARCH(&quot;Cardiff&quot;,A1),0)&amp;gt;0,&quot;Cardiff&quot;,IF(IFERROR(SEARCH(&quot;Exeter&quot;,A1),0)&amp;gt;0,&quot;Exeter&quot;,IF(IFERROR(SEARCH(&quot;Bristol&quot;,A1),0)&amp;gt;0,&quot;Bristol&quot;,0))))&lt;/p&gt;_x000a_&lt;p&gt;But cannot do this if there is 1000 items in the reference list.&lt;/p&gt;_x000a_&lt;p&gt;As the text match is not exact VLOOKUP won't work and as there is an IF THEN element I am at a loss how to do it, I have tried using array formulas but cannot seem to get this to work as I am not familiar with them&lt;br /&gt;_x000a_.&lt;/p&gt;_x000a_&lt;p&gt;I cannot find this on any forums or in the help, but it is difficult to phrase what I am trying to do in a succinct enough way.&lt;/p&gt;_x000a_&lt;p&gt;Can anyone help with this?&lt;/p&gt;_x000a_&lt;p&gt;Thanks&lt;br /&gt;_x000a_Wilson&lt;/p&gt;_x000a_&lt;p&gt;Thanks_x000a_&lt;/p&gt;_x000a_"/>
    <d v="2010-11-19T16:05:31"/>
    <n v="0"/>
    <x v="0"/>
    <x v="0"/>
    <b v="0"/>
    <x v="0"/>
    <n v="6"/>
    <n v="40501.670138888891"/>
    <n v="0"/>
    <n v="1059"/>
    <d v="2010-11-19T00:00:00"/>
    <n v="0"/>
    <x v="4047"/>
  </r>
  <r>
    <n v="4129"/>
    <n v="1"/>
    <x v="983"/>
    <x v="624"/>
    <s v="&lt;p&gt;I have 60 correlations and right now I am just using one of the Color Scale Conditional Formatting that will shade the lowest numbers in red and teh highest in green...what I want do is have a formula so that the closest numbers to zero are highlighted green and the farther you get away from zero (negative or positive) will be red....So i figured if the formula used Absolute values then it would just be the numbers closest to zero would be green and farther away would be red.  Eitehr way I am trying to illustrate the best correlations in a color shade vs. the crappier ones._x000a_&lt;/p&gt;_x000a_"/>
    <d v="2010-11-19T16:07:46"/>
    <n v="0"/>
    <x v="0"/>
    <x v="0"/>
    <b v="0"/>
    <x v="0"/>
    <n v="6"/>
    <n v="40501.671527777777"/>
    <n v="0"/>
    <n v="1059"/>
    <d v="2010-11-19T00:00:00"/>
    <n v="0"/>
    <x v="4048"/>
  </r>
  <r>
    <n v="4130"/>
    <n v="1"/>
    <x v="963"/>
    <x v="623"/>
    <s v="&lt;p&gt;Hello&lt;/p&gt;_x000a_&lt;p&gt;Not sure if the above solved your problem but if you want to insert multiple rows you can still use the insert row function.&lt;/p&gt;_x000a_&lt;p&gt;If you want 10 rows inserting you can highlight a column of 10 cells below where you want the new rows and then use the insert sheet rows from the ribbon.&lt;/p&gt;_x000a_&lt;p&gt;Or you can use the keyboard shortcut Shift + Space to highlight the row that you want to insert cells above, then using shift + down arrow you can add to the number of rows highlighted - if you highlight 10 then you will insert 10 by pressing&lt;/p&gt;_x000a_&lt;p&gt;ALT + I followed by E&lt;/p&gt;_x000a_&lt;p&gt;You can then use F4 to repeat if you wanted to insert another 10 straight away.&lt;/p&gt;_x000a_&lt;p&gt;Hope this helps&lt;/p&gt;_x000a_&lt;p&gt;Wilson_x000a_&lt;/p&gt;_x000a_"/>
    <d v="2010-11-19T16:48:49"/>
    <n v="0"/>
    <x v="4"/>
    <x v="0"/>
    <b v="1"/>
    <x v="0"/>
    <n v="6"/>
    <n v="40499.613194444442"/>
    <n v="0"/>
    <n v="1059"/>
    <d v="2010-11-19T00:00:00"/>
    <n v="0"/>
    <x v="4049"/>
  </r>
  <r>
    <n v="4131"/>
    <n v="1"/>
    <x v="983"/>
    <x v="488"/>
    <s v="&lt;p&gt;Why not add a helper column to work out the distance from zero and use CF on that._x000a_&lt;/p&gt;_x000a_"/>
    <d v="2010-11-19T17:10:00"/>
    <n v="0"/>
    <x v="1"/>
    <x v="0"/>
    <b v="1"/>
    <x v="0"/>
    <n v="6"/>
    <n v="40501.671527777777"/>
    <n v="0"/>
    <n v="1059"/>
    <d v="2010-11-19T00:00:00"/>
    <n v="0"/>
    <x v="4050"/>
  </r>
  <r>
    <n v="4132"/>
    <n v="1"/>
    <x v="982"/>
    <x v="488"/>
    <s v="&lt;p&gt;Assuming the city list is in M2:M5, try this array formula&lt;/p&gt;_x000a_&lt;p&gt;=INDEX(M:M,MIN(IF(ISNUMBER(FIND($M$2:$M$5,A2)),ROW($M$2:$M$5))))_x000a_&lt;/p&gt;_x000a_"/>
    <d v="2010-11-19T17:15:53"/>
    <n v="0"/>
    <x v="1"/>
    <x v="0"/>
    <b v="1"/>
    <x v="0"/>
    <n v="6"/>
    <n v="40501.670138888891"/>
    <n v="0"/>
    <n v="1059"/>
    <d v="2010-11-19T00:00:00"/>
    <n v="0"/>
    <x v="4051"/>
  </r>
  <r>
    <n v="4133"/>
    <n v="1"/>
    <x v="984"/>
    <x v="573"/>
    <s v="&lt;p&gt;I have special situation where information is housed in a separate system and need to export this data from time to time to update the data in my &quot;data&quot; worksheet of my dashboard. &lt;/p&gt;_x000a_&lt;p&gt;If I delete the current worksheet titled &quot;Data&quot; and import a new worksheet and title it &quot;Data&quot;, will the formulas automatically adjust to this new worksheet?&lt;/p&gt;_x000a_&lt;p&gt;Any solutions?_x000a_&lt;/p&gt;_x000a_"/>
    <d v="2010-11-19T17:25:47"/>
    <n v="0"/>
    <x v="0"/>
    <x v="0"/>
    <b v="0"/>
    <x v="0"/>
    <n v="6"/>
    <n v="40501.725694444445"/>
    <n v="0"/>
    <n v="1059"/>
    <d v="2010-11-19T00:00:00"/>
    <n v="0"/>
    <x v="4052"/>
  </r>
  <r>
    <n v="4134"/>
    <n v="1"/>
    <x v="979"/>
    <x v="619"/>
    <s v="&lt;p&gt;Thank you.&lt;/p&gt;_x000a_&lt;p&gt;I used Vlookup.  One issue that came up was if there was no data in that area it would come back #NA so I had to use&lt;br /&gt;_x000a_=IF('Paste Data Here'!D200=&quot;&quot;,&quot;&quot;,VLOOKUP('Formatted data'!D200,VLookup!A200:B296,2,FALSE))&lt;/p&gt;_x000a_&lt;p&gt;This allows them to paste up to 200 rows of data and have it formated._x000a_&lt;/p&gt;_x000a_"/>
    <d v="2010-11-19T17:25:56"/>
    <n v="0"/>
    <x v="2"/>
    <x v="0"/>
    <b v="1"/>
    <x v="0"/>
    <n v="6"/>
    <n v="40500.652083333334"/>
    <n v="0"/>
    <n v="1059"/>
    <d v="2010-11-19T00:00:00"/>
    <n v="0"/>
    <x v="4053"/>
  </r>
  <r>
    <n v="4135"/>
    <n v="1"/>
    <x v="985"/>
    <x v="619"/>
    <s v="&lt;p&gt;Ok I was able to figure out how to format data into a sheet now I was wondering how I can get the data into this type of format.  When someone pasts into my sheet a consitantly formated data set.  I have a sheet that will format the data into the Columns&lt;br /&gt;_x000a_DTSTART   DTEND    DESCRIPTION   LOCATION&lt;/p&gt;_x000a_&lt;p&gt;I will than want to have the excel file format it in the below way.  I am trying to do this in excel instead of doing it in access.(which I am no better at using)  I then will be able to save the page as an ICS to allow them to import it into Google, Ical, Outlook etc.&lt;/p&gt;_x000a_&lt;p&gt;BEGIN:VCALENDAR&lt;br /&gt;_x000a_BEGIN:VEVENT&lt;br /&gt;_x000a_DTSTART:20101120T020000Z&lt;br /&gt;_x000a_DTEND:20101120T030000Z&lt;br /&gt;_x000a_UID:&lt;br /&gt;_x000a_DESCRIPTION:CSV Test&lt;br /&gt;_x000a_LOCATION:Building A room 222&lt;br /&gt;_x000a_SEQUENCE:0&lt;br /&gt;_x000a_STATUS:CONFIRMED&lt;br /&gt;_x000a_SUMMARY:Edit Test&lt;br /&gt;_x000a_TRANSP:OPAQUE&lt;br /&gt;_x000a_END:VEVENT&lt;/p&gt;_x000a_&lt;p&gt;BEGIN:VEVENT&lt;br /&gt;_x000a_DTSTART:20101120T020000&lt;br /&gt;_x000a_DTEND:20101120T030000&lt;br /&gt;_x000a_UID:&lt;br /&gt;_x000a_DESCRIPTION:CSV Test&lt;br /&gt;_x000a_LOCATION: Building B Room 111&lt;br /&gt;_x000a_SEQUENCE:0&lt;br /&gt;_x000a_STATUS:CONFIRMED&lt;br /&gt;_x000a_SUMMARY: Budget Meeting&lt;br /&gt;_x000a_TRANSP:OPAQUE&lt;br /&gt;_x000a_END:VEVENT&lt;br /&gt;_x000a_END:VCALENDAR_x000a_&lt;/p&gt;_x000a_"/>
    <d v="2010-11-19T17:37:41"/>
    <n v="0"/>
    <x v="0"/>
    <x v="0"/>
    <b v="0"/>
    <x v="0"/>
    <n v="6"/>
    <n v="40501.734027777777"/>
    <n v="0"/>
    <n v="1059"/>
    <d v="2010-11-19T00:00:00"/>
    <n v="0"/>
    <x v="4054"/>
  </r>
  <r>
    <n v="4136"/>
    <n v="1"/>
    <x v="954"/>
    <x v="600"/>
    <s v="&lt;p&gt;hi Hui,&lt;/p&gt;_x000a_&lt;p&gt;after a night of testing I think the problem lies on whole numbers.  When I enter -1 (whole number) it will not show the warning message &quot;has too many decimals&quot;, which is correct. But if I enter -10 it will show the warning message.  So I tested -123 (whole number) and the warning would show up again.  So it seems like if the whole figure is -10 or smaller there will be warning.&lt;/p&gt;_x000a_&lt;p&gt;Then I tested negative figures with one and two decimal, such as -234.5 and -678.23.  No warning what so ever.  So that is good._x000a_&lt;/p&gt;_x000a_"/>
    <d v="2010-11-19T17:56:10"/>
    <n v="0"/>
    <x v="9"/>
    <x v="0"/>
    <b v="1"/>
    <x v="0"/>
    <n v="6"/>
    <n v="40498.880555555559"/>
    <n v="0"/>
    <n v="1059"/>
    <d v="2010-11-19T00:00:00"/>
    <n v="0"/>
    <x v="4055"/>
  </r>
  <r>
    <n v="4137"/>
    <n v="1"/>
    <x v="983"/>
    <x v="624"/>
    <s v="&lt;p&gt;I am doing it one as like a One Pager Analysis on Funds so its meant to show the correlations of managers etc but I am trying to do it clean so that it cna be printed out and shown to people: &lt;/p&gt;_x000a_&lt;p&gt;Basically for sake of argument cell A1-B12 all have different correlations, I just want to have some sort of shading so that the ones closest to Zero are colored Green and as it gets farther and farther away from Zero the correlations get red._x000a_&lt;/p&gt;_x000a_"/>
    <d v="2010-11-19T18:05:55"/>
    <n v="0"/>
    <x v="2"/>
    <x v="0"/>
    <b v="1"/>
    <x v="0"/>
    <n v="6"/>
    <n v="40501.671527777777"/>
    <n v="0"/>
    <n v="1059"/>
    <d v="2010-11-19T00:00:00"/>
    <n v="0"/>
    <x v="4056"/>
  </r>
  <r>
    <n v="4138"/>
    <n v="1"/>
    <x v="961"/>
    <x v="549"/>
    <s v="&lt;p&gt;Hi Luke,&lt;/p&gt;_x000a_&lt;p&gt;The table contains a price per sample value, this decreases as the sample number increases due to economies of scale. &lt;/p&gt;_x000a_&lt;p&gt;The price for each row therefore is the total of the cost per sample by the number samples for each of the tests.&lt;/p&gt;_x000a_&lt;p&gt;e.g.&lt;/p&gt;_x000a_&lt;p&gt;Test 1 1 sample = 1 x 100&lt;br /&gt;_x000a_Test 2 2 samples = 2 x 280&lt;/p&gt;_x000a_&lt;p&gt;total is 660&lt;/p&gt;_x000a_&lt;p&gt;god my maths is bad, the original total is wrong!&lt;/p&gt;_x000a_&lt;p&gt;Thanks for replying,&lt;/p&gt;_x000a_&lt;p&gt;Will_x000a_&lt;/p&gt;_x000a_"/>
    <d v="2010-11-19T19:23:06"/>
    <n v="0"/>
    <x v="2"/>
    <x v="0"/>
    <b v="1"/>
    <x v="0"/>
    <n v="6"/>
    <n v="40499.501388888886"/>
    <n v="0"/>
    <n v="1059"/>
    <d v="2010-11-19T00:00:00"/>
    <n v="0"/>
    <x v="4057"/>
  </r>
  <r>
    <n v="4139"/>
    <n v="1"/>
    <x v="986"/>
    <x v="573"/>
    <s v="&lt;p&gt;I have a range of values C3:C100 that have been offset from a separate worksheet based on meeting certain conditions. If the conditions are not met, the cell value is returned as #N/A. The values that met the conditions return their numberic value. In order to chart the duplicate values on a scatter cha so that they do not overlap, I would like to create a even incremental change to each of these duplicates to resemble something like this...&lt;/p&gt;_x000a_&lt;p&gt;C3 = C3&lt;br /&gt;_x000a_C4 = C3+0.25&lt;br /&gt;_x000a_C5 = C4+0.25&lt;br /&gt;_x000a_C6 = C5+0.25&lt;/p&gt;_x000a_&lt;p&gt;Any idea how I can write a formula like this?_x000a_&lt;/p&gt;_x000a_"/>
    <d v="2010-11-19T20:47:03"/>
    <n v="0"/>
    <x v="0"/>
    <x v="0"/>
    <b v="0"/>
    <x v="0"/>
    <n v="6"/>
    <n v="40501.865972222222"/>
    <n v="0"/>
    <n v="1059"/>
    <d v="2010-11-19T00:00:00"/>
    <n v="0"/>
    <x v="4058"/>
  </r>
  <r>
    <n v="4140"/>
    <n v="1"/>
    <x v="986"/>
    <x v="2"/>
    <s v="&lt;p&gt;Why not&lt;br /&gt;_x000a_D3 = C3&lt;br /&gt;_x000a_D4 = C3+0.25&lt;br /&gt;_x000a_D5 = C4+0.25&lt;br /&gt;_x000a_D6 = C5+0.25&lt;br /&gt;_x000a_And plot Col D instead of C_x000a_&lt;/p&gt;_x000a_"/>
    <d v="2010-11-19T23:08:34"/>
    <n v="0"/>
    <x v="1"/>
    <x v="1"/>
    <b v="1"/>
    <x v="1"/>
    <n v="6"/>
    <n v="40501.865972222222"/>
    <n v="9.8310185188893229E-2"/>
    <n v="1060"/>
    <d v="2010-11-19T00:00:00"/>
    <s v="Smitty15"/>
    <x v="4059"/>
  </r>
  <r>
    <n v="4141"/>
    <n v="1"/>
    <x v="961"/>
    <x v="2"/>
    <s v="&lt;p&gt;Why wouldn't you just use 2 HLOOKUP formula&lt;br /&gt;_x000a_eg:&lt;br /&gt;_x000a_=B6*HLOOKUP(B6,$B$10:$I$12,2,0)+=+B7*HLOOKUP(B7,$B$10:$I$12,3,0)&lt;/p&gt;_x000a_&lt;p&gt;Assumes your&lt;br /&gt;_x000a_ Test 1 No is B6&lt;br /&gt;_x000a_ Test 2 No is B7&lt;br /&gt;_x000a_ Lookup table is B10:I12&lt;br /&gt;_x000a_adjust accordingly_x000a_&lt;/p&gt;_x000a_"/>
    <d v="2010-11-20T01:07:53"/>
    <n v="0"/>
    <x v="3"/>
    <x v="1"/>
    <b v="1"/>
    <x v="1"/>
    <n v="7"/>
    <n v="40499.501388888886"/>
    <n v="2.5457523148143082"/>
    <n v="1061"/>
    <d v="2010-11-20T00:00:00"/>
    <s v="will31"/>
    <x v="4060"/>
  </r>
  <r>
    <n v="4142"/>
    <n v="1"/>
    <x v="983"/>
    <x v="2"/>
    <s v="&lt;p&gt;In Excel 2010, Conditional Formatting has color scales which will do what you want without any formula_x000a_&lt;/p&gt;_x000a_"/>
    <d v="2010-11-20T01:09:28"/>
    <n v="0"/>
    <x v="3"/>
    <x v="1"/>
    <b v="1"/>
    <x v="1"/>
    <n v="7"/>
    <n v="40501.671527777777"/>
    <n v="0.37671296296321088"/>
    <n v="1062"/>
    <d v="2010-11-20T00:00:00"/>
    <s v="dnegrotto"/>
    <x v="4061"/>
  </r>
  <r>
    <n v="4143"/>
    <n v="1"/>
    <x v="984"/>
    <x v="0"/>
    <s v="&lt;p&gt;deleting existing worksheet will not work as it makes all the references #REF!&lt;/p&gt;_x000a_&lt;p&gt;You should try to establish a connection between data sheet and external system or manually copy paste values (or write a macro to do this automatically)._x000a_&lt;/p&gt;_x000a_"/>
    <d v="2010-11-20T02:06:48"/>
    <n v="0"/>
    <x v="1"/>
    <x v="0"/>
    <b v="1"/>
    <x v="0"/>
    <n v="7"/>
    <n v="40501.725694444445"/>
    <n v="0"/>
    <n v="1062"/>
    <d v="2010-11-20T00:00:00"/>
    <n v="0"/>
    <x v="4062"/>
  </r>
  <r>
    <n v="4144"/>
    <n v="1"/>
    <x v="987"/>
    <x v="573"/>
    <s v="&lt;p&gt;I have a range of cells from rows 5:88 and columns A:Z. The range looks some like this...&lt;/p&gt;_x000a_&lt;p&gt;#NA ; #NA ; #NA ; 1 ; 5&lt;br /&gt;_x000a_1 ; 9 ; #NA ; #NA ; #NA&lt;br /&gt;_x000a_#NA ; #NA ; 7 ; 3 ; #NA&lt;/p&gt;_x000a_&lt;p&gt;Etc....&lt;/p&gt;_x000a_&lt;p&gt;Is there a formula that returns the 1st cell that equals an actual number?_x000a_&lt;/p&gt;_x000a_"/>
    <d v="2010-11-20T02:26:41"/>
    <n v="0"/>
    <x v="0"/>
    <x v="0"/>
    <b v="0"/>
    <x v="0"/>
    <n v="7"/>
    <n v="40502.101388888892"/>
    <n v="0"/>
    <n v="1062"/>
    <d v="2010-11-20T00:00:00"/>
    <n v="0"/>
    <x v="4063"/>
  </r>
  <r>
    <n v="4145"/>
    <n v="5"/>
    <x v="988"/>
    <x v="625"/>
    <s v="&lt;p&gt;Sales Person_x0009_No. Customers_x0009_ Net Sales _x0009_ Profit / Loss&lt;br /&gt;_x000a_Joseph_x0009_             8_x0009_            1,592    _x0009_ 563&lt;br /&gt;_x000a_John_x0009_             8_x0009_            1,088    _x0009_ 397&lt;br /&gt;_x000a_Josh_x0009_             8_x0009_            1,680    _x0009_ 753&lt;br /&gt;_x000a_Jamie_x0009_             9_x0009_            2,133    _x0009_ 923&lt;br /&gt;_x000a_Jackie_x0009_            10_x0009_            1,610    _x0009_ 579&lt;br /&gt;_x000a_Johnson_x0009_            10_x0009_           1,540    _x0009_ 570&lt;br /&gt;_x000a_Jonathan             7_x0009_           1,316    _x0009_ 428&lt;br /&gt;_x000a_Jagjit_x0009_             7_x0009_           1,799    _x0009_ 709&lt;br /&gt;_x000a_Jairam_x0009_             8_x0009_           1,624    _x0009_ 621&lt;br /&gt;_x000a_Jessy_x0009_             6_x0009_             726    _x0009_ 236&lt;br /&gt;_x000a_Javed_x0009_             9_x0009_           2,277    _x0009_ 966&lt;br /&gt;_x000a_Jimmy_x0009_             6_x0009_             714    _x0009_ 221&lt;br /&gt;_x000a_Juno_x0009_             9_x0009_           2,682       1,023&lt;br /&gt;_x000a_Who made more sales - Jamie or Jackie?_x000a_&lt;/p&gt;_x000a_"/>
    <d v="2010-11-20T05:11:20"/>
    <n v="0"/>
    <x v="0"/>
    <x v="0"/>
    <b v="0"/>
    <x v="0"/>
    <n v="7"/>
    <n v="40502.21597222222"/>
    <n v="0"/>
    <n v="1062"/>
    <d v="2010-11-20T00:00:00"/>
    <n v="0"/>
    <x v="4064"/>
  </r>
  <r>
    <n v="4146"/>
    <n v="4"/>
    <x v="0"/>
    <x v="625"/>
    <s v="&lt;p&gt;Hi Chandoo,&lt;br /&gt;_x000a_My name is Sukumar. I am an MIS EXECUTIVE IN DTDC COURIER&amp;amp; CARGO LTD., HYD. Day before yesterday I have seen this site and really I am lucky and HATS OFF TO YOU.I used  the excel day to day and my work without excel its quiet diffcult for us.I am beginner and I need to lern more know how to write Macro in excel._x000a_&lt;/p&gt;_x000a_"/>
    <d v="2010-11-20T05:26:06"/>
    <n v="0"/>
    <x v="86"/>
    <x v="0"/>
    <b v="1"/>
    <x v="0"/>
    <n v="7"/>
    <n v="40019.929861111108"/>
    <n v="0"/>
    <n v="1062"/>
    <d v="2010-11-20T00:00:00"/>
    <n v="0"/>
    <x v="4065"/>
  </r>
  <r>
    <n v="4147"/>
    <n v="1"/>
    <x v="987"/>
    <x v="0"/>
    <s v="&lt;p&gt;You mean first cell in each column?&lt;/p&gt;_x000a_&lt;p&gt;then you can use,&lt;/p&gt;_x000a_&lt;p&gt;=INDEX(A5:A88,match(true,isnumber(a5:a88),0))&lt;/p&gt;_x000a_&lt;p&gt;You need to array enter the formula (press CTRL+SHIFT+Enter after typing it)._x000a_&lt;/p&gt;_x000a_"/>
    <d v="2010-11-20T06:10:15"/>
    <n v="0"/>
    <x v="1"/>
    <x v="0"/>
    <b v="1"/>
    <x v="0"/>
    <n v="7"/>
    <n v="40502.101388888892"/>
    <n v="0"/>
    <n v="1062"/>
    <d v="2010-11-20T00:00:00"/>
    <n v="0"/>
    <x v="4066"/>
  </r>
  <r>
    <n v="4148"/>
    <n v="5"/>
    <x v="988"/>
    <x v="348"/>
    <s v="&lt;p&gt;HI,&lt;/p&gt;_x000a_&lt;p&gt;If you only have one record per sales person and you want to find the sales of two sales people you can enter the names in two cell one below the other and use VLOOKUP to find the sales value of each and compare the two.&lt;/p&gt;_x000a_&lt;p&gt;However, if you have multiple record per salesperson, you must use SUMIF to total the sales for the salesperson and then compare the two._x000a_&lt;/p&gt;_x000a_"/>
    <d v="2010-11-20T09:01:51"/>
    <n v="0"/>
    <x v="1"/>
    <x v="0"/>
    <b v="1"/>
    <x v="0"/>
    <n v="7"/>
    <n v="40502.21597222222"/>
    <n v="0"/>
    <n v="1062"/>
    <d v="2010-11-20T00:00:00"/>
    <n v="0"/>
    <x v="4067"/>
  </r>
  <r>
    <n v="4149"/>
    <n v="1"/>
    <x v="984"/>
    <x v="348"/>
    <s v="&lt;p&gt;You should separate the input area from the calculation ares, either on different sheets or different parts of the data sheet_x000a_&lt;/p&gt;_x000a_"/>
    <d v="2010-11-20T09:08:30"/>
    <n v="0"/>
    <x v="2"/>
    <x v="0"/>
    <b v="1"/>
    <x v="0"/>
    <n v="7"/>
    <n v="40501.725694444445"/>
    <n v="0"/>
    <n v="1062"/>
    <d v="2010-11-20T00:00:00"/>
    <n v="0"/>
    <x v="4068"/>
  </r>
  <r>
    <n v="4150"/>
    <n v="1"/>
    <x v="985"/>
    <x v="488"/>
    <s v="&lt;p&gt;What does the input data look like?_x000a_&lt;/p&gt;_x000a_"/>
    <d v="2010-11-20T13:42:13"/>
    <n v="0"/>
    <x v="1"/>
    <x v="0"/>
    <b v="1"/>
    <x v="0"/>
    <n v="7"/>
    <n v="40501.734027777777"/>
    <n v="0"/>
    <n v="1062"/>
    <d v="2010-11-20T00:00:00"/>
    <n v="0"/>
    <x v="4069"/>
  </r>
  <r>
    <n v="4151"/>
    <n v="1"/>
    <x v="989"/>
    <x v="626"/>
    <s v="&lt;p&gt;Hi everyone,&lt;/p&gt;_x000a_&lt;p&gt;I am making a bar graph whereby I need to show the numbers as well as its corresponding percentage. For eg, the Excel Table is&lt;/p&gt;_x000a_&lt;p&gt;From Home           10     50%&lt;br /&gt;_x000a_From School         10     50%&lt;/p&gt;_x000a_&lt;p&gt;In the label, I would like to show as 10 (50%)&lt;br /&gt;_x000a_How should I accomplish this?&lt;/p&gt;_x000a_&lt;p&gt;Thanks in advance!&lt;br /&gt;_x000a_Serene_x000a_&lt;/p&gt;_x000a_"/>
    <d v="2010-11-20T17:51:35"/>
    <n v="0"/>
    <x v="0"/>
    <x v="0"/>
    <b v="0"/>
    <x v="0"/>
    <n v="7"/>
    <n v="40502.743750000001"/>
    <n v="0"/>
    <n v="1062"/>
    <d v="2010-11-20T00:00:00"/>
    <n v="0"/>
    <x v="4070"/>
  </r>
  <r>
    <n v="4152"/>
    <n v="1"/>
    <x v="990"/>
    <x v="83"/>
    <s v="&lt;p&gt;http://flowingdata.com/2010/11/16/format-and-clean-your-data-with-google-refine/&lt;/p&gt;_x000a_&lt;p&gt;Really great stuff._x000a_&lt;/p&gt;_x000a_"/>
    <d v="2010-11-20T18:39:29"/>
    <n v="0"/>
    <x v="0"/>
    <x v="0"/>
    <b v="0"/>
    <x v="0"/>
    <n v="7"/>
    <n v="40502.777083333334"/>
    <n v="0"/>
    <n v="1062"/>
    <d v="2010-11-20T00:00:00"/>
    <n v="0"/>
    <x v="4071"/>
  </r>
  <r>
    <n v="4153"/>
    <n v="1"/>
    <x v="991"/>
    <x v="627"/>
    <s v="&lt;p&gt;I have a list of products with corresponding prices in the second column. I have tried to figure out how to accomplish what I need on my own... keep hitting that brick wall, and yes I have the headache that goes with it...&lt;/p&gt;_x000a_&lt;p&gt;What I want is on one sheet of a calculator I have created to have a cell where you can insert a product number. When that product number is inserted the next cell over needs to pull from thwat product number look it up in the catalog and insert the price in said cell... &lt;/p&gt;_x000a_&lt;p&gt;Can this be done, am I asking too much?&lt;/p&gt;_x000a_&lt;p&gt;And can I also autopopulate the watts for said product when a product number has been entered?_x000a_&lt;/p&gt;_x000a_"/>
    <d v="2010-11-20T19:02:09"/>
    <n v="0"/>
    <x v="0"/>
    <x v="0"/>
    <b v="0"/>
    <x v="0"/>
    <n v="7"/>
    <n v="40502.793055555558"/>
    <n v="0"/>
    <n v="1062"/>
    <d v="2010-11-20T00:00:00"/>
    <n v="0"/>
    <x v="4072"/>
  </r>
  <r>
    <n v="4154"/>
    <n v="1"/>
    <x v="961"/>
    <x v="549"/>
    <s v="&lt;p&gt;Hi Hui,&lt;/p&gt;_x000a_&lt;p&gt;I have 10 tests, I thought of using lookups but the formula would be pretty big. Is there another way?_x000a_&lt;/p&gt;_x000a_"/>
    <d v="2010-11-20T20:03:28"/>
    <n v="0"/>
    <x v="4"/>
    <x v="0"/>
    <b v="1"/>
    <x v="0"/>
    <n v="7"/>
    <n v="40499.501388888886"/>
    <n v="0"/>
    <n v="1062"/>
    <d v="2010-11-20T00:00:00"/>
    <n v="0"/>
    <x v="4073"/>
  </r>
  <r>
    <n v="4155"/>
    <n v="1"/>
    <x v="991"/>
    <x v="627"/>
    <s v="&lt;p&gt;Ignore this.... I figured it out!!!_x000a_&lt;/p&gt;_x000a_"/>
    <d v="2010-11-20T20:10:15"/>
    <n v="0"/>
    <x v="1"/>
    <x v="0"/>
    <b v="1"/>
    <x v="0"/>
    <n v="7"/>
    <n v="40502.793055555558"/>
    <n v="0"/>
    <n v="1062"/>
    <d v="2010-11-20T00:00:00"/>
    <n v="0"/>
    <x v="4074"/>
  </r>
  <r>
    <n v="4156"/>
    <n v="1"/>
    <x v="961"/>
    <x v="2"/>
    <s v="&lt;p&gt;You can use Data Tables to achieve this type of tabulation&lt;br /&gt;_x000a_Have a read of http://chandoo.org/wp/2010/05/06/data-tables-monte-carlo-simulations-in-excel-a-comprehensive-guide/_x000a_&lt;/p&gt;_x000a_"/>
    <d v="2010-11-20T23:28:48"/>
    <n v="0"/>
    <x v="5"/>
    <x v="1"/>
    <b v="1"/>
    <x v="1"/>
    <n v="7"/>
    <n v="40499.501388888886"/>
    <n v="3.476944444446417"/>
    <n v="1063"/>
    <d v="2010-11-20T00:00:00"/>
    <s v="will31"/>
    <x v="4075"/>
  </r>
  <r>
    <n v="4157"/>
    <n v="1"/>
    <x v="985"/>
    <x v="2"/>
    <s v="&lt;p&gt;Mglines&lt;br /&gt;_x000a_Try the following VBA Code&lt;br /&gt;_x000a_Copy and paste it into a code module in VBA&lt;/p&gt;_x000a_&lt;pre&gt;&lt;code&gt;Sub MakeVCF()_x000a__x000a_ReDim cal(4, 1) As Variant_x000a_Dim i As Integer, j As Integer_x000a_Dim mystring As String_x000a_Dim Dstsht As String, Srcsht As String_x000a__x000a_i = 1 &amp;#39;Row No_x000a_j = 0 &amp;#39;Record No_x000a_Srcsht = &amp;quot;Sheet4&amp;quot; &amp;#39;Source sheet change to suit_x000a_Dstsht = &amp;quot;Sheet3&amp;quot; &amp;#39;Destination sheet change to suit_x000a__x000a_Do_x000a_  mystring = Worksheets(Srcsht).Cells(i, 1).Value &amp;#39;change sheet name to suit_x000a__x000a_  If mystring = &amp;quot;END:VCALENDAR&amp;quot; Then Exit Do_x000a_  If Left(mystring, 5) = &amp;quot;DTSTA&amp;quot; Then_x000a_    j = j + 1_x000a_    ReDim Preserve cal(4, j)_x000a_    cal(1, j) = Right(mystring, Len(mystring) - InStr(1, mystring, &amp;quot;:&amp;quot;))_x000a_  End If_x000a__x000a_  If Left(mystring, 5) = &amp;quot;DTEND&amp;quot; Then cal(2, j) = Right(mystring, Len(mystring) - InStr(1, mystring, &amp;quot;:&amp;quot;))_x000a_  If Left(mystring, 5) = &amp;quot;DESCR&amp;quot; Then cal(3, j) = Right(mystring, Len(mystring) - InStr(1, mystring, &amp;quot;:&amp;quot;))_x000a_  If Left(mystring, 5) = &amp;quot;LOCAT&amp;quot; Then cal(4, j) = Right(mystring, Len(mystring) - InStr(1, mystring, &amp;quot;:&amp;quot;))_x000a__x000a_  i = i + 1 &amp;#39;move to next row_x000a__x000a_Loop Until mystring = &amp;quot;END:VCALENDAR&amp;quot;_x000a__x000a_&amp;#39;Now write data to a new sheet_x000a_For i = 1 To UBound(cal(), 2)_x000a_  For j = 1 To 4_x000a_    Worksheets(Dstsht).Cells(i, j) = cal(j, i)_x000a_  Next_x000a_Next_x000a__x000a_End Sub&lt;/code&gt;&lt;/pre&gt;_x000a_"/>
    <d v="2010-11-21T01:53:10"/>
    <n v="0"/>
    <x v="2"/>
    <x v="1"/>
    <b v="1"/>
    <x v="1"/>
    <n v="1"/>
    <n v="40501.734027777777"/>
    <n v="1.3445601851854008"/>
    <n v="1064"/>
    <d v="2010-11-21T00:00:00"/>
    <s v="Mglines"/>
    <x v="4076"/>
  </r>
  <r>
    <n v="4158"/>
    <n v="1"/>
    <x v="987"/>
    <x v="573"/>
    <s v="&lt;p&gt;Chandoo, you are awesome!!! This is exactly what I need! :)&lt;/p&gt;_x000a_&lt;p&gt;How could I do this but return the next number in the array (i.e. the second number)?_x000a_&lt;/p&gt;_x000a_"/>
    <d v="2010-11-21T03:39:03"/>
    <n v="0"/>
    <x v="2"/>
    <x v="0"/>
    <b v="1"/>
    <x v="0"/>
    <n v="1"/>
    <n v="40502.101388888892"/>
    <n v="0"/>
    <n v="1064"/>
    <d v="2010-11-21T00:00:00"/>
    <n v="0"/>
    <x v="4077"/>
  </r>
  <r>
    <n v="4159"/>
    <n v="1"/>
    <x v="987"/>
    <x v="573"/>
    <s v="&lt;p&gt;Nevermind on that one! I fiddled around and figured out how this works now. Finally I'm starting to get how all these formulas are connecting my data together.&lt;/p&gt;_x000a_&lt;p&gt;Thank you Chandoo for the patience and help! You really are a great person for being there for your community._x000a_&lt;/p&gt;_x000a_"/>
    <d v="2010-11-21T03:51:03"/>
    <n v="0"/>
    <x v="3"/>
    <x v="0"/>
    <b v="1"/>
    <x v="0"/>
    <n v="1"/>
    <n v="40502.101388888892"/>
    <n v="0"/>
    <n v="1064"/>
    <d v="2010-11-21T00:00:00"/>
    <n v="0"/>
    <x v="4078"/>
  </r>
  <r>
    <n v="4160"/>
    <n v="1"/>
    <x v="991"/>
    <x v="313"/>
    <s v="&lt;p&gt;Chandoo.org never fails._x000a_&lt;/p&gt;_x000a_"/>
    <d v="2010-11-21T04:13:44"/>
    <n v="0"/>
    <x v="2"/>
    <x v="0"/>
    <b v="1"/>
    <x v="0"/>
    <n v="1"/>
    <n v="40502.793055555558"/>
    <n v="0"/>
    <n v="1064"/>
    <d v="2010-11-21T00:00:00"/>
    <n v="0"/>
    <x v="4079"/>
  </r>
  <r>
    <n v="4161"/>
    <n v="1"/>
    <x v="989"/>
    <x v="628"/>
    <s v="&lt;p&gt;Hi Serene, Disclaimer: There could be easier ways of doing this.&lt;br /&gt;_x000a_Lets say you are collecting funds for your pet project. Your goal is to raise 40 dollars.&lt;br /&gt;_x000a_1) So put 40 dollars in a cell, say, A2.&lt;br /&gt;_x000a_2) Put all your dollars given by each contributor in a column, say, A2:A16&lt;br /&gt;_x000a_3) Lets say you want to show the corresponding % for each contributor in col B2:B16&lt;br /&gt;_x000a_4) Go to B2 and write this formula =(100*A2)/A$2 and hit enter&lt;br /&gt;_x000a_5) Drag it down till B16.&lt;br /&gt;_x000a_bingo you have your dollars values in A3:A16 and your percentages in B2:B16. There are simpler ways of doing it, like using % in the formula, but, I think this is most easy per my opinion..._x000a_&lt;/p&gt;_x000a_"/>
    <d v="2010-11-21T05:48:46"/>
    <n v="0"/>
    <x v="1"/>
    <x v="0"/>
    <b v="1"/>
    <x v="0"/>
    <n v="1"/>
    <n v="40502.743750000001"/>
    <n v="0"/>
    <n v="1064"/>
    <d v="2010-11-21T00:00:00"/>
    <n v="0"/>
    <x v="4080"/>
  </r>
  <r>
    <n v="4162"/>
    <n v="1"/>
    <x v="989"/>
    <x v="626"/>
    <s v="&lt;p&gt;Hi Karim&lt;/p&gt;_x000a_&lt;p&gt;Thanks for your response.&lt;br /&gt;_x000a_I realised my question might not have been clear.&lt;br /&gt;_x000a_Yes, I already have the two columns. But I would like to show these two column values into one label. However, the label could only take the value or the percentage but not both.&lt;/p&gt;_x000a_&lt;p&gt;I think I have to create a third column to merge the first 2. Then I can use this 3rd column as a label. How do I merge these 2 columns so it could be shown in the following format. For eg, $10 (10%)&lt;/p&gt;_x000a_&lt;p&gt;Thanks again_x000a_&lt;/p&gt;_x000a_"/>
    <d v="2010-11-21T06:07:52"/>
    <n v="0"/>
    <x v="2"/>
    <x v="0"/>
    <b v="1"/>
    <x v="0"/>
    <n v="1"/>
    <n v="40502.743750000001"/>
    <n v="0"/>
    <n v="1064"/>
    <d v="2010-11-21T00:00:00"/>
    <n v="0"/>
    <x v="4081"/>
  </r>
  <r>
    <n v="4163"/>
    <n v="1"/>
    <x v="989"/>
    <x v="2"/>
    <s v="&lt;p&gt;=Concatenate(text(B2,&quot;$##&quot;),text(C2,&quot; (##%)&quot;))&lt;br /&gt;_x000a_will join your 2 values as required_x000a_&lt;/p&gt;_x000a_"/>
    <d v="2010-11-21T06:22:45"/>
    <n v="0"/>
    <x v="3"/>
    <x v="1"/>
    <b v="1"/>
    <x v="1"/>
    <n v="1"/>
    <n v="40502.743750000001"/>
    <n v="0.52204861110658385"/>
    <n v="1065"/>
    <d v="2010-11-21T00:00:00"/>
    <s v="Serene"/>
    <x v="4082"/>
  </r>
  <r>
    <n v="4164"/>
    <n v="1"/>
    <x v="989"/>
    <x v="626"/>
    <s v="&lt;p&gt;Hui, you are awesome, it works!&lt;br /&gt;_x000a_Could I ask you another question, how do I preserve the % decimal places in the merged cell &lt;/p&gt;_x000a_&lt;p&gt;Thanks in advance_x000a_&lt;/p&gt;_x000a_"/>
    <d v="2010-11-21T07:49:15"/>
    <n v="0"/>
    <x v="4"/>
    <x v="0"/>
    <b v="1"/>
    <x v="0"/>
    <n v="1"/>
    <n v="40502.743750000001"/>
    <n v="0"/>
    <n v="1065"/>
    <d v="2010-11-21T00:00:00"/>
    <n v="0"/>
    <x v="4083"/>
  </r>
  <r>
    <n v="4165"/>
    <n v="1"/>
    <x v="989"/>
    <x v="2"/>
    <s v="&lt;p&gt;=Concatenate(text(B2,&quot;$##&quot;),text(C2,&quot; (##.#%)&quot;))_x000a_&lt;/p&gt;_x000a_"/>
    <d v="2010-11-21T08:42:04"/>
    <n v="0"/>
    <x v="5"/>
    <x v="1"/>
    <b v="1"/>
    <x v="1"/>
    <n v="1"/>
    <n v="40502.743750000001"/>
    <n v="0.61879629629402189"/>
    <n v="1066"/>
    <d v="2010-11-21T00:00:00"/>
    <s v="Serene"/>
    <x v="4084"/>
  </r>
  <r>
    <n v="4166"/>
    <n v="1"/>
    <x v="992"/>
    <x v="629"/>
    <s v="&lt;p&gt;pls reply me_x000a_&lt;/p&gt;_x000a_"/>
    <d v="2010-11-21T09:00:53"/>
    <n v="0"/>
    <x v="0"/>
    <x v="0"/>
    <b v="0"/>
    <x v="0"/>
    <n v="1"/>
    <n v="40503.375"/>
    <n v="0"/>
    <n v="1066"/>
    <d v="2010-11-21T00:00:00"/>
    <n v="0"/>
    <x v="4085"/>
  </r>
  <r>
    <n v="4167"/>
    <n v="1"/>
    <x v="989"/>
    <x v="626"/>
    <s v="&lt;p&gt;Hui, thanks for all!_x000a_&lt;/p&gt;_x000a_"/>
    <d v="2010-11-21T09:02:48"/>
    <n v="0"/>
    <x v="6"/>
    <x v="0"/>
    <b v="1"/>
    <x v="0"/>
    <n v="1"/>
    <n v="40502.743750000001"/>
    <n v="0"/>
    <n v="1066"/>
    <d v="2010-11-21T00:00:00"/>
    <n v="0"/>
    <x v="4086"/>
  </r>
  <r>
    <n v="4168"/>
    <n v="1"/>
    <x v="993"/>
    <x v="492"/>
    <s v="&lt;p&gt;Dear all,&lt;/p&gt;_x000a_&lt;p&gt;Can anyone help me with a VBA code to resize VBA form (in Excel) according to the screen size which may differ from PC to PC?&lt;/p&gt;_x000a_&lt;p&gt;Also I have one more requirement:&lt;/p&gt;_x000a_&lt;p&gt;I have designed a form in Excel and I don't want Excel to show up even in a minimized mode. I just want Form to appear and Excel to run in the background. Is this possible?&lt;/p&gt;_x000a_&lt;p&gt;Thanks for all your efforts.&lt;/p&gt;_x000a_&lt;p&gt;Regards,&lt;br /&gt;_x000a_Ramnath_x000a_&lt;/p&gt;_x000a_"/>
    <d v="2010-11-21T09:08:28"/>
    <n v="0"/>
    <x v="0"/>
    <x v="0"/>
    <b v="0"/>
    <x v="0"/>
    <n v="1"/>
    <n v="40503.380555555559"/>
    <n v="0"/>
    <n v="1066"/>
    <d v="2010-11-21T00:00:00"/>
    <n v="0"/>
    <x v="4087"/>
  </r>
  <r>
    <n v="4169"/>
    <n v="1"/>
    <x v="993"/>
    <x v="2"/>
    <s v="&lt;p&gt;Dramnath1981&lt;/p&gt;_x000a_&lt;p&gt;Have a look at this site:&lt;br /&gt;_x000a_http://www.andypope.info/vba/resizeform.htm_x000a_&lt;/p&gt;_x000a_"/>
    <d v="2010-11-21T10:32:38"/>
    <n v="0"/>
    <x v="1"/>
    <x v="1"/>
    <b v="1"/>
    <x v="1"/>
    <n v="1"/>
    <n v="40503.380555555559"/>
    <n v="5.8773148142790888E-2"/>
    <n v="1067"/>
    <d v="2010-11-21T00:00:00"/>
    <s v="dramnath1981"/>
    <x v="4088"/>
  </r>
  <r>
    <n v="4170"/>
    <n v="1"/>
    <x v="994"/>
    <x v="630"/>
    <s v="&lt;p&gt;Hi Chandu,&lt;/p&gt;_x000a_&lt;p&gt;your information in 95 Excel tips was amazing.&lt;/p&gt;_x000a_&lt;p&gt;Here I have a doubt regarding Change Shape/Color of cell comments in excel 2007.&lt;/p&gt;_x000a_&lt;p&gt;Can you please let me know the procedure.&lt;/p&gt;_x000a_&lt;p&gt;cheers&lt;br /&gt;_x000a_Varun_x000a_&lt;/p&gt;_x000a_"/>
    <d v="2010-11-21T10:36:02"/>
    <n v="0"/>
    <x v="0"/>
    <x v="0"/>
    <b v="0"/>
    <x v="0"/>
    <n v="1"/>
    <n v="40503.441666666666"/>
    <n v="0"/>
    <n v="1067"/>
    <d v="2010-11-21T00:00:00"/>
    <n v="0"/>
    <x v="4089"/>
  </r>
  <r>
    <n v="4171"/>
    <n v="1"/>
    <x v="995"/>
    <x v="631"/>
    <s v="&lt;p&gt;Dear all,&lt;br /&gt;_x000a_ Can anyone help me on this, Suppose i have  a list of call durations of individual callers in time format i.e 01:25:46 and in next column i want how many unit is this if one unit is 60 second or part of it._x000a_&lt;/p&gt;_x000a_"/>
    <d v="2010-11-21T10:49:04"/>
    <n v="0"/>
    <x v="0"/>
    <x v="0"/>
    <b v="0"/>
    <x v="0"/>
    <n v="1"/>
    <n v="40503.450694444444"/>
    <n v="0"/>
    <n v="1067"/>
    <d v="2010-11-21T00:00:00"/>
    <n v="0"/>
    <x v="4090"/>
  </r>
  <r>
    <n v="4172"/>
    <n v="1"/>
    <x v="995"/>
    <x v="2"/>
    <s v="&lt;p&gt;Assuming your data is in D2&lt;br /&gt;_x000a_=3600*HOUR(D2)+60*MINUTE(D2)+SECOND(D2)_x000a_&lt;/p&gt;_x000a_"/>
    <d v="2010-11-21T11:38:29"/>
    <n v="0"/>
    <x v="1"/>
    <x v="1"/>
    <b v="1"/>
    <x v="1"/>
    <n v="1"/>
    <n v="40503.450694444444"/>
    <n v="3.4363425926130731E-2"/>
    <n v="1068"/>
    <d v="2010-11-21T00:00:00"/>
    <s v="Ashokswain"/>
    <x v="4091"/>
  </r>
  <r>
    <n v="4173"/>
    <n v="1"/>
    <x v="994"/>
    <x v="2"/>
    <s v="&lt;p&gt;Right Click a Cell and Insert Comments&lt;br /&gt;_x000a_Add your text&lt;br /&gt;_x000a_When you Edit a Comment the Boundary Box will be diagonal Lines&lt;br /&gt;_x000a_Right Click the bound box and it will change to dots&lt;br /&gt;_x000a_Format Comment for Fonts, Fill color, Lines properties etc&lt;/p&gt;_x000a_&lt;p&gt;To change the shape of the comments in 2007 and above read here:&lt;br /&gt;_x000a_http://blog.contextures.com/archives/2009/04/19/change-a-comment-shape-in-excel-2007/_x000a_&lt;/p&gt;_x000a_"/>
    <d v="2010-11-21T11:43:28"/>
    <n v="0"/>
    <x v="1"/>
    <x v="1"/>
    <b v="1"/>
    <x v="1"/>
    <n v="1"/>
    <n v="40503.441666666666"/>
    <n v="4.6851851853716653E-2"/>
    <n v="1069"/>
    <d v="2010-11-21T00:00:00"/>
    <s v="varunanil.t"/>
    <x v="4092"/>
  </r>
  <r>
    <n v="4174"/>
    <n v="1"/>
    <x v="992"/>
    <x v="488"/>
    <s v="&lt;p&gt;pls ask a meaningful question_x000a_&lt;/p&gt;_x000a_"/>
    <d v="2010-11-21T11:49:05"/>
    <n v="0"/>
    <x v="1"/>
    <x v="0"/>
    <b v="1"/>
    <x v="0"/>
    <n v="1"/>
    <n v="40503.375"/>
    <n v="0"/>
    <n v="1069"/>
    <d v="2010-11-21T00:00:00"/>
    <n v="0"/>
    <x v="4093"/>
  </r>
  <r>
    <n v="4175"/>
    <n v="1"/>
    <x v="995"/>
    <x v="488"/>
    <s v="&lt;p&gt;Try&lt;/p&gt;_x000a_&lt;p&gt;=A2*24*3600_x000a_&lt;/p&gt;_x000a_"/>
    <d v="2010-11-21T11:52:47"/>
    <n v="0"/>
    <x v="2"/>
    <x v="0"/>
    <b v="1"/>
    <x v="0"/>
    <n v="1"/>
    <n v="40503.450694444444"/>
    <n v="0"/>
    <n v="1069"/>
    <d v="2010-11-21T00:00:00"/>
    <n v="0"/>
    <x v="4094"/>
  </r>
  <r>
    <n v="4176"/>
    <n v="1"/>
    <x v="996"/>
    <x v="598"/>
    <s v="&lt;p&gt;Dear Sir,&lt;br /&gt;_x000a_i dont know excel programing but only uses its functions.i ve made a &quot;open interest tracker&quot; for my peronal data interpretation but few data is not coming thru webquery selection. Eg :&lt;br /&gt;_x000a_http://www.nseindia.com/marketinfo/companyinfo/companysearch.jsp?cons=idfc&amp;amp;section=7#&lt;br /&gt;_x000a_here im trying to download &quot;PRICE INFORMATION table&quot; but only left column is visible n values are not.... my whole sheet has gone useless coz of this....&lt;br /&gt;_x000a_plz suggest&lt;br /&gt;_x000a_Waiting eagerly for ur reply.....&lt;br /&gt;_x000a_Thanks in adv.&lt;br /&gt;_x000a_Dhruv_x000a_&lt;/p&gt;_x000a_"/>
    <d v="2010-11-22T04:32:46"/>
    <n v="0"/>
    <x v="0"/>
    <x v="0"/>
    <b v="0"/>
    <x v="0"/>
    <n v="2"/>
    <n v="40504.188888888886"/>
    <n v="0"/>
    <n v="1069"/>
    <d v="2010-11-22T00:00:00"/>
    <n v="0"/>
    <x v="4095"/>
  </r>
  <r>
    <n v="4177"/>
    <n v="1"/>
    <x v="997"/>
    <x v="632"/>
    <s v="&lt;p&gt;Hi chandoo garu,&lt;/p&gt;_x000a_&lt;p&gt;I am facing one problem with an excel if iam copying the excel and pasting to the new sheet it takes colomouns long hight and width. I want to convert with the same format wich the shortcut method plz reply me._x000a_&lt;/p&gt;_x000a_"/>
    <d v="2010-11-22T06:13:18"/>
    <n v="0"/>
    <x v="0"/>
    <x v="0"/>
    <b v="0"/>
    <x v="0"/>
    <n v="2"/>
    <n v="40504.259027777778"/>
    <n v="0"/>
    <n v="1069"/>
    <d v="2010-11-22T00:00:00"/>
    <n v="0"/>
    <x v="4096"/>
  </r>
  <r>
    <n v="4178"/>
    <n v="1"/>
    <x v="941"/>
    <x v="516"/>
    <s v="&lt;p&gt;Thank you for the response, I need some time to understand and absorb what you have said. I will get back to you as soon as I come to some result.&lt;br /&gt;_x000a_Regards,&lt;br /&gt;_x000a_Guity_x000a_&lt;/p&gt;_x000a_"/>
    <d v="2010-11-22T06:32:52"/>
    <n v="0"/>
    <x v="4"/>
    <x v="0"/>
    <b v="1"/>
    <x v="0"/>
    <n v="2"/>
    <n v="40497.1"/>
    <n v="0"/>
    <n v="1069"/>
    <d v="2010-11-22T00:00:00"/>
    <n v="0"/>
    <x v="4097"/>
  </r>
  <r>
    <n v="4179"/>
    <n v="1"/>
    <x v="998"/>
    <x v="492"/>
    <s v="&lt;p&gt;Dear Hui,&lt;/p&gt;_x000a_&lt;p&gt;I have designed a small application using VB Form in Excel. I have protected all the Modules, Excel Structure &amp;amp; Excel Workbook to prevent the user to get in to my workings.&lt;/p&gt;_x000a_&lt;p&gt;I have got some 4 buttons in the front screen to do the job and I am getting the below error message just because I am protecting all the three as mentioned above. Once when I unlock the password for the all the three above, macro functions properly.&lt;/p&gt;_x000a_&lt;p&gt;I need this very urgently. Can you please tell me how to prevent this error?&lt;/p&gt;_x000a_&lt;p&gt;Error:&lt;/p&gt;_x000a_&lt;p&gt;&quot;Cannot run Macro &quot;Test Key File - Encoding.xlsm'!Module1.Button1_Click'. The macro may not be available in this workbook or all macros may be disabled.&quot;&lt;/p&gt;_x000a_&lt;p&gt;I have the enabled Macro settings and went to Trust centre and done what so ever possible. But still I am getting this error.&lt;/p&gt;_x000a_&lt;p&gt;Is there a way to unprotect the Project module password when excel is open and lock the same once when it is closed? or any other means?&lt;/p&gt;_x000a_&lt;p&gt;Your help is much appreciated as usual.&lt;/p&gt;_x000a_&lt;p&gt;Regards,&lt;br /&gt;_x000a_Ramnath_x000a_&lt;/p&gt;_x000a_"/>
    <d v="2010-11-22T07:35:40"/>
    <n v="0"/>
    <x v="0"/>
    <x v="0"/>
    <b v="0"/>
    <x v="0"/>
    <n v="2"/>
    <n v="40504.315972222219"/>
    <n v="0"/>
    <n v="1069"/>
    <d v="2010-11-22T00:00:00"/>
    <n v="0"/>
    <x v="4098"/>
  </r>
  <r>
    <n v="4180"/>
    <n v="1"/>
    <x v="993"/>
    <x v="492"/>
    <s v="&lt;p&gt;Hui,&lt;/p&gt;_x000a_&lt;p&gt;Thanks a lot for your usual support.&lt;/p&gt;_x000a_&lt;p&gt;Just one quick question. Will this code dynamically adjust the form size according to screen resolution or it will provide a handler to drag as we like?&lt;/p&gt;_x000a_&lt;p&gt;Regards,&lt;br /&gt;_x000a_Ramnath_x000a_&lt;/p&gt;_x000a_"/>
    <d v="2010-11-22T07:40:49"/>
    <n v="0"/>
    <x v="2"/>
    <x v="0"/>
    <b v="1"/>
    <x v="0"/>
    <n v="2"/>
    <n v="40503.380555555559"/>
    <n v="0"/>
    <n v="1069"/>
    <d v="2010-11-22T00:00:00"/>
    <n v="0"/>
    <x v="4099"/>
  </r>
  <r>
    <n v="4181"/>
    <n v="1"/>
    <x v="998"/>
    <x v="488"/>
    <s v="&lt;p&gt;I have many workbooks where I protect the sheets and I protect the project, and I don't need to unprotect it to run macros. I think that is n ot your problem._x000a_&lt;/p&gt;_x000a_"/>
    <d v="2010-11-22T08:02:39"/>
    <n v="0"/>
    <x v="1"/>
    <x v="0"/>
    <b v="1"/>
    <x v="0"/>
    <n v="2"/>
    <n v="40504.315972222219"/>
    <n v="0"/>
    <n v="1069"/>
    <d v="2010-11-22T00:00:00"/>
    <n v="0"/>
    <x v="4100"/>
  </r>
  <r>
    <n v="4182"/>
    <n v="1"/>
    <x v="998"/>
    <x v="492"/>
    <s v="&lt;p&gt;Is there any way I can post the file? the file size is 4 MB._x000a_&lt;/p&gt;_x000a_"/>
    <d v="2010-11-22T08:13:43"/>
    <n v="0"/>
    <x v="2"/>
    <x v="0"/>
    <b v="1"/>
    <x v="0"/>
    <n v="2"/>
    <n v="40504.315972222219"/>
    <n v="0"/>
    <n v="1069"/>
    <d v="2010-11-22T00:00:00"/>
    <n v="0"/>
    <x v="4101"/>
  </r>
  <r>
    <n v="4183"/>
    <n v="1"/>
    <x v="997"/>
    <x v="625"/>
    <s v="&lt;p&gt;I think its in  warp text.. remove warp text then see_x000a_&lt;/p&gt;_x000a_"/>
    <d v="2010-11-22T08:16:48"/>
    <n v="0"/>
    <x v="1"/>
    <x v="0"/>
    <b v="1"/>
    <x v="0"/>
    <n v="2"/>
    <n v="40504.259027777778"/>
    <n v="0"/>
    <n v="1069"/>
    <d v="2010-11-22T00:00:00"/>
    <n v="0"/>
    <x v="4102"/>
  </r>
  <r>
    <n v="4184"/>
    <n v="1"/>
    <x v="999"/>
    <x v="173"/>
    <s v="&lt;p&gt;For the holidays I'd like to create a worksheet that has a command buttons that when clicked, randomly generates a name from a list (A1:A17) and removes that name from the list to avoid duplicates._x000a_&lt;/p&gt;_x000a_"/>
    <d v="2010-11-22T10:08:31"/>
    <n v="0"/>
    <x v="0"/>
    <x v="0"/>
    <b v="0"/>
    <x v="0"/>
    <n v="2"/>
    <n v="40504.422222222223"/>
    <n v="0"/>
    <n v="1069"/>
    <d v="2010-11-22T00:00:00"/>
    <n v="0"/>
    <x v="4103"/>
  </r>
  <r>
    <n v="4185"/>
    <n v="1"/>
    <x v="999"/>
    <x v="488"/>
    <s v="&lt;p&gt;Try this http://www.mediafire.com/file/4chl1cyqn7x3esg/Chandoo%20-%20Secret%20Santa.xlsm_x000a_&lt;/p&gt;_x000a_"/>
    <d v="2010-11-22T10:54:59"/>
    <n v="0"/>
    <x v="1"/>
    <x v="0"/>
    <b v="1"/>
    <x v="0"/>
    <n v="2"/>
    <n v="40504.422222222223"/>
    <n v="0"/>
    <n v="1069"/>
    <d v="2010-11-22T00:00:00"/>
    <n v="0"/>
    <x v="4104"/>
  </r>
  <r>
    <n v="4186"/>
    <n v="1"/>
    <x v="998"/>
    <x v="609"/>
    <s v="&lt;p&gt;In your module, at the time of opening the workbook&lt;/p&gt;_x000a_&lt;p&gt;Type this&lt;/p&gt;_x000a_&lt;pre&gt;&lt;code&gt;ActiveWorkbook.Protect (&amp;quot;Type Your password here&amp;quot;)&lt;/code&gt;&lt;/pre&gt;_x000a_&lt;p&gt;and once the macro is run, and before saving the said file&lt;br /&gt;_x000a_type this&lt;/p&gt;_x000a_&lt;pre&gt;&lt;code&gt;ActiveWorkbook.Unprotect (&amp;quot;Type Your password here&amp;quot;)&lt;/code&gt;&lt;/pre&gt;_x000a_&lt;p&gt;This will help in unlocking the sheet before running macro and protecting the same once the file is closed.&lt;br /&gt;_x000a_You are getting that error as some one the values that gets changed are locked due to protection.&lt;br /&gt;_x000a_Hope this helps!&lt;/p&gt;_x000a_&lt;p&gt;SS_x000a_&lt;/p&gt;_x000a_"/>
    <d v="2010-11-22T11:04:34"/>
    <n v="0"/>
    <x v="3"/>
    <x v="0"/>
    <b v="1"/>
    <x v="0"/>
    <n v="2"/>
    <n v="40504.315972222219"/>
    <n v="0"/>
    <n v="1069"/>
    <d v="2010-11-22T00:00:00"/>
    <n v="0"/>
    <x v="4105"/>
  </r>
  <r>
    <n v="4187"/>
    <n v="1"/>
    <x v="996"/>
    <x v="2"/>
    <s v="&lt;p&gt;Dhruv&lt;br /&gt;_x000a_Excel Web Query can only retrieve data from HTML or XML  based web sites&lt;br /&gt;_x000a_It is possible that this site is using something else to populate the tables and hence they are not accessible.&lt;/p&gt;_x000a_&lt;p&gt;I would try a number of other data sources and see if you can get better results.&lt;/p&gt;_x000a_&lt;p&gt;I believe a lot of people have success with Yahoo Finance and Google, But I can't comment of either&lt;/p&gt;_x000a_&lt;p&gt;ps: No Need for the Capitals and !!!! here please.&lt;br /&gt;_x000a_All responses here are voluntary and unpaid.&lt;br /&gt;_x000a_ie: We don't have to help at all.&lt;/p&gt;_x000a_&lt;p&gt;http://chandoo.org/forums/topic/phd-forum-posting-rules-etiquette-pls-read-before-posting_x000a_&lt;/p&gt;_x000a_"/>
    <d v="2010-11-22T12:36:00"/>
    <n v="0"/>
    <x v="1"/>
    <x v="1"/>
    <b v="1"/>
    <x v="1"/>
    <n v="2"/>
    <n v="40504.188888888886"/>
    <n v="0.336111111115315"/>
    <n v="1070"/>
    <d v="2010-11-22T00:00:00"/>
    <s v="Dhruv"/>
    <x v="4106"/>
  </r>
  <r>
    <n v="4188"/>
    <n v="1"/>
    <x v="998"/>
    <x v="2"/>
    <s v="&lt;p&gt;Can you post your file somewhere&lt;/p&gt;_x000a_&lt;p&gt;Check: http://chandoo.org/forums/topic/posting-a-sample-workbook_x000a_&lt;/p&gt;_x000a_"/>
    <d v="2010-11-22T12:40:58"/>
    <n v="0"/>
    <x v="4"/>
    <x v="1"/>
    <b v="1"/>
    <x v="1"/>
    <n v="2"/>
    <n v="40504.315972222219"/>
    <n v="0.21247685185517184"/>
    <n v="1071"/>
    <d v="2010-11-22T00:00:00"/>
    <s v="dramnath1981"/>
    <x v="4107"/>
  </r>
  <r>
    <n v="4189"/>
    <n v="1"/>
    <x v="1000"/>
    <x v="633"/>
    <s v="&lt;p&gt;Hey,, any buddy can help me out,, how to convert all figures of a sheet from billion into million,, or from crores to lacs..&lt;br /&gt;_x000a_in all situations like if its feeded no. or fomula given.._x000a_&lt;/p&gt;_x000a_"/>
    <d v="2010-11-22T13:09:44"/>
    <n v="0"/>
    <x v="0"/>
    <x v="0"/>
    <b v="0"/>
    <x v="0"/>
    <n v="2"/>
    <n v="40504.54791666667"/>
    <n v="0"/>
    <n v="1071"/>
    <d v="2010-11-22T00:00:00"/>
    <n v="0"/>
    <x v="4108"/>
  </r>
  <r>
    <n v="4190"/>
    <n v="1"/>
    <x v="1000"/>
    <x v="2"/>
    <s v="&lt;p&gt;type 1000 into a cell&lt;br /&gt;_x000a_Copy the cell with 1000&lt;br /&gt;_x000a_Select Cells with Billions&lt;br /&gt;_x000a_Paste Special all Divide_x000a_&lt;/p&gt;_x000a_"/>
    <d v="2010-11-22T13:44:12"/>
    <n v="0"/>
    <x v="1"/>
    <x v="1"/>
    <b v="1"/>
    <x v="1"/>
    <n v="2"/>
    <n v="40504.54791666667"/>
    <n v="2.4444444439723156E-2"/>
    <n v="1072"/>
    <d v="2010-11-22T00:00:00"/>
    <s v="vishal waghela"/>
    <x v="4109"/>
  </r>
  <r>
    <n v="4191"/>
    <n v="1"/>
    <x v="1001"/>
    <x v="634"/>
    <s v="&lt;p&gt;What is the syntax to lookup values in a pivot table? My pivot table has the columns product, monday, tuesday, wednesday, etc. Rows are product name and sum of sales by weekday.&lt;/p&gt;_x000a_&lt;p&gt;I can use vlookup to search the cells as static references. There seems like there should be a a way to search as though it were a table with column headings [#headers} or something similar. Any thoughts?_x000a_&lt;/p&gt;_x000a_"/>
    <d v="2010-11-22T13:48:42"/>
    <n v="0"/>
    <x v="0"/>
    <x v="0"/>
    <b v="0"/>
    <x v="0"/>
    <n v="2"/>
    <n v="40504.574999999997"/>
    <n v="0"/>
    <n v="1072"/>
    <d v="2010-11-22T00:00:00"/>
    <n v="0"/>
    <x v="4110"/>
  </r>
  <r>
    <n v="4192"/>
    <n v="1"/>
    <x v="996"/>
    <x v="598"/>
    <s v="&lt;p&gt;Thanks for the reply...&lt;br /&gt;_x000a_yahoo n google dont provide FUTURES data, so its a complusion using this site... Isnt there any other way to fetch that data thru excel...?&lt;br /&gt;_x000a_plz helpme out, n reply even if its not poss.&lt;br /&gt;_x000a_many data on same site is fetchable thru excel by web query...&lt;br /&gt;_x000a_its a intraday data filled in light yellow tables which are not fetchable...&lt;br /&gt;_x000a_plz try.&lt;br /&gt;_x000a_Graphs on yahoo finance are also not coming to excel. plz comment on that too...&lt;br /&gt;_x000a_thanks again..._x000a_&lt;/p&gt;_x000a_"/>
    <d v="2010-11-22T14:39:12"/>
    <n v="0"/>
    <x v="2"/>
    <x v="0"/>
    <b v="1"/>
    <x v="0"/>
    <n v="2"/>
    <n v="40504.188888888886"/>
    <n v="0"/>
    <n v="1072"/>
    <d v="2010-11-22T00:00:00"/>
    <n v="0"/>
    <x v="4111"/>
  </r>
  <r>
    <n v="4193"/>
    <n v="1"/>
    <x v="985"/>
    <x v="619"/>
    <s v="&lt;p&gt;Thank you.  I will work on this._x000a_&lt;/p&gt;_x000a_"/>
    <d v="2010-11-22T14:53:31"/>
    <n v="0"/>
    <x v="3"/>
    <x v="0"/>
    <b v="1"/>
    <x v="0"/>
    <n v="2"/>
    <n v="40501.734027777777"/>
    <n v="0"/>
    <n v="1072"/>
    <d v="2010-11-22T00:00:00"/>
    <n v="0"/>
    <x v="4112"/>
  </r>
  <r>
    <n v="4194"/>
    <n v="1"/>
    <x v="1001"/>
    <x v="610"/>
    <s v="&lt;p&gt;Check out the GETPIVOTDATA function.&lt;br /&gt;_x000a_Basic syntax:&lt;br /&gt;_x000a_GETPIVOTDATA(data_field,pivot_table,field1,item1,field2,item2,...)&lt;/p&gt;_x000a_&lt;p&gt;Basically, you define which pivot table you want to look at and which data field, and then you define what you want to look up by defining the field and corresponding item. Usually, if you type &quot;=&quot; and then click in a PivotTable, this formula will write itself. Otherwise, check out the help file for further detail._x000a_&lt;/p&gt;_x000a_"/>
    <d v="2010-11-22T15:21:51"/>
    <n v="0"/>
    <x v="1"/>
    <x v="0"/>
    <b v="1"/>
    <x v="0"/>
    <n v="2"/>
    <n v="40504.574999999997"/>
    <n v="0"/>
    <n v="1072"/>
    <d v="2010-11-22T00:00:00"/>
    <n v="0"/>
    <x v="4113"/>
  </r>
  <r>
    <n v="4195"/>
    <n v="1"/>
    <x v="965"/>
    <x v="182"/>
    <s v="&lt;p&gt;having trouble with this and I don't know why....&lt;/p&gt;_x000a_&lt;p&gt;HUI can you help?&lt;/p&gt;_x000a_&lt;p&gt;http://www.2shared.com/document/1MkqILty/jcalvaccasample.html&lt;/p&gt;_x000a_&lt;p&gt;This is the way the actual data is laid out and what I am trying to search._x000a_&lt;/p&gt;_x000a_"/>
    <d v="2010-11-22T16:48:56"/>
    <n v="0"/>
    <x v="7"/>
    <x v="0"/>
    <b v="1"/>
    <x v="0"/>
    <n v="2"/>
    <n v="40499.692361111112"/>
    <n v="0"/>
    <n v="1072"/>
    <d v="2010-11-22T00:00:00"/>
    <n v="0"/>
    <x v="4114"/>
  </r>
  <r>
    <n v="4196"/>
    <n v="1"/>
    <x v="1002"/>
    <x v="635"/>
    <s v="&lt;p&gt;Dear Chandoo &lt;/p&gt;_x000a_&lt;p&gt;I have a check sheet which is used for every day to day purpose for data collection. I have applied a formula using if condition which defines the notification on schedule, say on 10th  of every month.Now the problem is that the formula is prone to destruction and has to keep a track of it.Hence i want to implement a macro for the same which will display a pop up on the scheduled date.Can you please help me out as i am not well versed with macro.The for mual i use is given below.&lt;br /&gt;_x000a_thanks in advance. &lt;/p&gt;_x000a_&lt;p&gt;=IF('Channel list'!C1=&quot;10&quot;,&quot;SHIFT ENGINEER`s TO CLEAN KPA BACK SIDE FILTER&quot;,IF('Channel list'!C1=&quot;20&quot;,&quot;A SHIFT ENGINEER TO CLEAN KPA BACK SIDE FILTER&quot;,IF('Channel list'!C1=&quot;30&quot;,&quot;A SHIFT ENGINEER TO CLEAN KPA BACK SIDE FILTER&quot;,&quot;&quot;))) &lt;/p&gt;_x000a_&lt;p&gt;=IF('Channel list'!C1=&quot;15&quot;,&quot;A SHIFT ENGINEER TO CLEAN KPA FRONT,POWER SUPPLY FILTER&quot;,IF('Channel list'!C1=&quot;30&quot;,&quot;A SHIFT ENGINEER TO CLEAN KPA FRONT,POWER SUPPLY FILTER&quot;,&quot;&quot;)) &lt;/p&gt;_x000a_&lt;p&gt;channel list C1 - =TEXT(TODAY(),&quot;dd&quot;) &lt;/p&gt;_x000a_&lt;p&gt;=IF(Weather!B4=&quot;Saturday&quot;,&quot;B Shift Engineer to Prepare weekly report&quot;,&quot;&quot;) &lt;/p&gt;_x000a_&lt;p&gt;weather B4 -  =TEXT(WEEKDAY(TODAY()),&quot;dddd&quot;)_x000a_&lt;/p&gt;_x000a_"/>
    <d v="2010-11-22T16:54:45"/>
    <n v="0"/>
    <x v="0"/>
    <x v="0"/>
    <b v="0"/>
    <x v="0"/>
    <n v="2"/>
    <n v="40504.70416666667"/>
    <n v="0"/>
    <n v="1072"/>
    <d v="2010-11-22T00:00:00"/>
    <n v="0"/>
    <x v="4115"/>
  </r>
  <r>
    <n v="4197"/>
    <n v="1"/>
    <x v="1003"/>
    <x v="636"/>
    <s v="&lt;p&gt;Hi All,&lt;/p&gt;_x000a_&lt;p&gt;This is my first question to this excellent Excel forum. I am new to Excel Macros and want to learn how to build a Team Skill Index in a excel with following features:&lt;/p&gt;_x000a_&lt;p&gt;1) First column displays skills area&lt;br /&gt;_x000a_2) Second column displays Weightage values on scale of 100 divided into each areas but this column should be invisible to end user who would fill his/her rating values on scale 0-10 drop down values.&lt;br /&gt;_x000a_3) Third column displays drop down values on scale 0-10 where user could select any value from drop down and this column is visible to end users.&lt;br /&gt;_x000a_4) Forth column will multiply the second and third column to get the scores and this column should be invisible to end users.&lt;br /&gt;_x000a_5) There is one button that is only visible to Administrator and once he clicks the button he should get the chart or report of all the end users final scores that would be on scale of 0-10 taken from forth column. This should display only final score of all the end users in the class.&lt;br /&gt;_x000a_6) After getting individual's final scores, there is another button to show the average of scores from each class of 10 end users._x000a_&lt;/p&gt;_x000a_"/>
    <d v="2010-11-22T17:48:52"/>
    <n v="0"/>
    <x v="0"/>
    <x v="0"/>
    <b v="0"/>
    <x v="0"/>
    <n v="2"/>
    <n v="40504.741666666669"/>
    <n v="0"/>
    <n v="1072"/>
    <d v="2010-11-22T00:00:00"/>
    <n v="0"/>
    <x v="4116"/>
  </r>
  <r>
    <n v="4198"/>
    <n v="1"/>
    <x v="1004"/>
    <x v="330"/>
    <s v="&lt;p&gt;I need to generate a serial no like 1.1.0, 1.1.1, 1.1.2....1.2.0.....1.2.9....1.3.0&lt;br /&gt;_x000a_is it possible in ordinary excel formula_x000a_&lt;/p&gt;_x000a_"/>
    <d v="2010-11-22T17:58:06"/>
    <n v="0"/>
    <x v="0"/>
    <x v="0"/>
    <b v="0"/>
    <x v="0"/>
    <n v="2"/>
    <n v="40504.748611111114"/>
    <n v="0"/>
    <n v="1072"/>
    <d v="2010-11-22T00:00:00"/>
    <n v="0"/>
    <x v="4117"/>
  </r>
  <r>
    <n v="4199"/>
    <n v="1"/>
    <x v="1005"/>
    <x v="637"/>
    <s v="&lt;p&gt;I am a practising doctor with fair interest and working on excel for some time.. I have an issue and need solution.&lt;br /&gt;_x000a_I have a range of data which consists of an index number and list of family members referee by this index number name,with age sex, etc.&lt;br /&gt;_x000a_this data is a bit old and each index number refers to an entire family of say 3 or 5 members. E.g&lt;/p&gt;_x000a_&lt;p&gt;Index no.            Name.   Age&lt;br /&gt;_x000a_123.               ABC.        50&lt;br /&gt;_x000a_123.               XYZ.        40&lt;br /&gt;_x000a_234.               DEF.          30&lt;br /&gt;_x000a_345.               Ghi.          40&lt;br /&gt;_x000a_345.                Jkl.          15&lt;/p&gt;_x000a_&lt;p&gt;I want to pull out data from this range basing on user input. In a separate sheet, If user inputs an index no. In a cell, the next cell should lookup select corresponding range of family members referred by the index no. and display In a data validation list format from where user can select desired name of family member. Can you please suggest what formula I should use.   Thank you so much._x000a_&lt;/p&gt;_x000a_"/>
    <d v="2010-11-22T18:25:35"/>
    <n v="0"/>
    <x v="0"/>
    <x v="0"/>
    <b v="0"/>
    <x v="0"/>
    <n v="2"/>
    <n v="40504.767361111109"/>
    <n v="0"/>
    <n v="1072"/>
    <d v="2010-11-22T00:00:00"/>
    <n v="0"/>
    <x v="4118"/>
  </r>
  <r>
    <n v="4200"/>
    <n v="1"/>
    <x v="1004"/>
    <x v="600"/>
    <s v="&lt;p&gt;Yes it can but the one I come up with has a limitation of 1000 records (i don't know how many you really need).&lt;/p&gt;_x000a_&lt;p&gt;my solution is to use up to 4 columns (columns A, B, C for formulae and column D for result.&lt;/p&gt;_x000a_&lt;p&gt;cells A1, B1 and C1 showing as 0.&lt;br /&gt;_x000a_cell D1 formula: =A1&amp;amp;&quot;.&quot;&amp;amp;B1&amp;amp;&quot;.&quot;&amp;amp;C1&lt;/p&gt;_x000a_&lt;p&gt;Cell A2: =IF(B1=9,IF(C1=9,A1+1,A1),A1)&lt;br /&gt;_x000a_Cell B2: =RIGHT(IF(C1=9,B1+1,IF(B1*C1=81,0,B1)),1)*1&lt;br /&gt;_x000a_Cell C2: =IF(C1+1&amp;gt;9,0,C1+1)&lt;/p&gt;_x000a_&lt;p&gt;Auto copy formulae from rows 2 on columns A to C and row 1 from column D downwards.&lt;br /&gt;_x000a_You are good up to 1000 records._x000a_&lt;/p&gt;_x000a_"/>
    <d v="2010-11-22T20:17:45"/>
    <n v="0"/>
    <x v="1"/>
    <x v="0"/>
    <b v="1"/>
    <x v="0"/>
    <n v="2"/>
    <n v="40504.748611111114"/>
    <n v="0"/>
    <n v="1072"/>
    <d v="2010-11-22T00:00:00"/>
    <n v="0"/>
    <x v="4119"/>
  </r>
  <r>
    <n v="4201"/>
    <n v="1"/>
    <x v="1002"/>
    <x v="610"/>
    <s v="&lt;p&gt;Place this in the ThisWorkbook module. It will run whenever the workbook is opened.&lt;/p&gt;_x000a_&lt;p&gt;&lt;code&gt;&lt;br /&gt;_x000a_Private Sub Workbook_Open()&lt;br /&gt;_x000a_Dim Day As Integer&lt;br /&gt;_x000a_Dim Weekday As String&lt;br /&gt;_x000a_Dim dMessage As String&lt;br /&gt;_x000a_Dim xReport As String&lt;br /&gt;_x000a_Dim xDate As Date&lt;br /&gt;_x000a_xDate = Date&lt;/p&gt;_x000a_&lt;p&gt;'What day of month is it?&lt;br /&gt;_x000a_Day = Format(xDate, &quot;d&quot;)&lt;br /&gt;_x000a_'What weekday is it?&lt;br /&gt;_x000a_Weekday = Format(xDate, &quot;dddd&quot;)&lt;/p&gt;_x000a_&lt;p&gt;Select Case Day&lt;br /&gt;_x000a_Case 10&lt;br /&gt;_x000a_dMessage = &quot;A SHIFT ENGINEER TO CLEAN KPA BACK SIDE FILTER&quot;&lt;br /&gt;_x000a_Case 15&lt;br /&gt;_x000a_dMessage = &quot;A SHIFT ENGINEER TO CLEAN KPA FRONT, POWER SUPPLY FILTER&quot;&lt;br /&gt;_x000a_Case 20&lt;br /&gt;_x000a_dMessage = &quot;A SHIFT ENGINEER TO CLEAN KPA BACK SIDE FILTER&quot;&lt;br /&gt;_x000a_Case 30&lt;br /&gt;_x000a_dMessage = &quot;A SHIFT ENGINEER TO CLEAN KPA BACK AND FRONT SIDE FILTERS&quot;&lt;br /&gt;_x000a_Case Else&lt;br /&gt;_x000a_dMessage = &quot;&quot;&lt;br /&gt;_x000a_End Select&lt;/p&gt;_x000a_&lt;p&gt;If Weekday = &quot;Saturday&quot; Then&lt;br /&gt;_x000a_xReport = &quot;B Shift Engineer to prepare weekly report&quot;&lt;br /&gt;_x000a_Else&lt;br /&gt;_x000a_xReport = &quot;&quot;&lt;br /&gt;_x000a_End If&lt;/p&gt;_x000a_&lt;p&gt;dMessage = dMessage &amp;amp; vbNewLine &amp;amp; xReport&lt;br /&gt;_x000a_If dMessage = &quot;&quot; Then Exit Sub&lt;br /&gt;_x000a_MsgBox dMessage, vbOKOnly, &quot;Tasks for the day&quot;&lt;/p&gt;_x000a_&lt;p&gt;End Sub&lt;br /&gt;_x000a_&lt;/code&gt;_x000a_&lt;/p&gt;_x000a_"/>
    <d v="2010-11-22T21:22:27"/>
    <n v="0"/>
    <x v="1"/>
    <x v="0"/>
    <b v="1"/>
    <x v="0"/>
    <n v="2"/>
    <n v="40504.70416666667"/>
    <n v="0"/>
    <n v="1072"/>
    <d v="2010-11-22T00:00:00"/>
    <n v="0"/>
    <x v="4120"/>
  </r>
  <r>
    <n v="4202"/>
    <n v="1"/>
    <x v="1002"/>
    <x v="610"/>
    <s v="&lt;p&gt;Correction, last 3 lines of code should be changed to this&lt;br /&gt;_x000a_&lt;code&gt;&lt;br /&gt;_x000a_If dMessage = &quot;&quot; And xReport = &quot;&quot; Then Exit Sub&lt;br /&gt;_x000a_dMessage = dMessage &amp;amp; vbNewLine &amp;amp; xReport&lt;br /&gt;_x000a_MsgBox dMessage, vbOKOnly, &quot;Tasks for the day&quot;&lt;br /&gt;_x000a_&lt;/code&gt;_x000a_&lt;/p&gt;_x000a_"/>
    <d v="2010-11-22T21:24:02"/>
    <n v="0"/>
    <x v="2"/>
    <x v="0"/>
    <b v="1"/>
    <x v="0"/>
    <n v="2"/>
    <n v="40504.70416666667"/>
    <n v="0"/>
    <n v="1072"/>
    <d v="2010-11-22T00:00:00"/>
    <n v="0"/>
    <x v="4121"/>
  </r>
  <r>
    <n v="4203"/>
    <n v="1"/>
    <x v="1005"/>
    <x v="610"/>
    <s v="&lt;p&gt;You'll need to use some extra cells to create the list. Assuming your original data is in columns A2:C10, and the user is inputting the Index Number in AA2, place this formula somewhere and copy it down as far as could possibly be needed to 1 index number (10 maybe?). &lt;/p&gt;_x000a_&lt;p&gt;=IF(COUNTIF(A:A,$AA$2)&amp;lt;ROWS($C$2:C2),&quot;&quot;,INDEX(B:B,SMALL(IF($A$2:$A$10=$AA$2,ROW($A$2:$A$10)),ROW(A1))))&lt;/p&gt;_x000a_&lt;p&gt;Note this is an array formula, so you must confirm it using Ctrl+Shift+Enter. At this point, you can define a NamedRange called &quot;DynVal&quot; with this formula:&lt;/p&gt;_x000a_&lt;p&gt;=OFFSET(Sheet1!$E$2,,,COUNTIF(Sheet1!A:A,Sheet1!$AA$2))&lt;/p&gt;_x000a_&lt;p&gt;With E2 being the cell containing first cell with first formula.&lt;/p&gt;_x000a_&lt;p&gt;Now, in the cell where your user will pick family name, simply have the data validation set to list, and then call out:&lt;br /&gt;_x000a_=DynVal_x000a_&lt;/p&gt;_x000a_"/>
    <d v="2010-11-22T21:40:28"/>
    <n v="0"/>
    <x v="1"/>
    <x v="0"/>
    <b v="1"/>
    <x v="0"/>
    <n v="2"/>
    <n v="40504.767361111109"/>
    <n v="0"/>
    <n v="1072"/>
    <d v="2010-11-22T00:00:00"/>
    <n v="0"/>
    <x v="4122"/>
  </r>
  <r>
    <n v="4204"/>
    <n v="4"/>
    <x v="0"/>
    <x v="600"/>
    <s v="&lt;p&gt;Hi Chandoo,&lt;/p&gt;_x000a_&lt;p&gt;My name is Fred from California.  Thank you very much for putthing this site up.  Great resources.  I hope I had found it out sooner.&lt;/p&gt;_x000a_&lt;p&gt;I consider myself pretty good with MS Excel 2003 (love it!).  But after using 1 year of MS Excel 2007 I am still saying I hate it.  To me, Excel 2007 is nothing but a clickfest and no too intuitive when it comes to the placements of functions (and loss of certain functions in the 2003 version).  &lt;/p&gt;_x000a_&lt;p&gt;Anyway, great forum you have here.  And thanks for all the tips and tricks from all contributors.&lt;/p&gt;_x000a_&lt;p&gt;My Motto: Don't pay 100% for a product but learn/use only 5% of its functionality._x000a_&lt;/p&gt;_x000a_"/>
    <d v="2010-11-22T22:51:21"/>
    <n v="0"/>
    <x v="87"/>
    <x v="0"/>
    <b v="1"/>
    <x v="0"/>
    <n v="2"/>
    <n v="40019.929861111108"/>
    <n v="0"/>
    <n v="1072"/>
    <d v="2010-11-22T00:00:00"/>
    <n v="0"/>
    <x v="4123"/>
  </r>
  <r>
    <n v="4205"/>
    <n v="1"/>
    <x v="1006"/>
    <x v="600"/>
    <s v="&lt;p&gt;In MS Excel 2003, if I have 2 columns of data I can set it to show one set of data as Bars and the 2nd set of data on secondary Y-axis as line.&lt;/p&gt;_x000a_&lt;p&gt;But I'm using Excel 2007 and I can't find it where I can do the same thing!  &lt;/p&gt;_x000a_&lt;p&gt;The only solution is to set the chart as &quot;pure&quot; line charts where 2 lines one of each on its Y-axis.  &lt;/p&gt;_x000a_&lt;p&gt;Could someone please tell me how a bar+line chart can be found on the 2007 menu?  Thank you very much._x000a_&lt;/p&gt;_x000a_"/>
    <d v="2010-11-22T22:55:02"/>
    <n v="0"/>
    <x v="0"/>
    <x v="0"/>
    <b v="0"/>
    <x v="0"/>
    <n v="2"/>
    <n v="40504.954861111109"/>
    <n v="0"/>
    <n v="1072"/>
    <d v="2010-11-22T00:00:00"/>
    <n v="0"/>
    <x v="4124"/>
  </r>
  <r>
    <n v="4206"/>
    <n v="5"/>
    <x v="988"/>
    <x v="600"/>
    <s v="&lt;p&gt;Neither.&lt;/p&gt;_x000a_&lt;p&gt;The answer is Juno with $2,682 in sales._x000a_&lt;/p&gt;_x000a_"/>
    <d v="2010-11-22T23:00:25"/>
    <n v="0"/>
    <x v="2"/>
    <x v="0"/>
    <b v="1"/>
    <x v="0"/>
    <n v="2"/>
    <n v="40502.21597222222"/>
    <n v="0"/>
    <n v="1072"/>
    <d v="2010-11-22T00:00:00"/>
    <n v="0"/>
    <x v="4125"/>
  </r>
  <r>
    <n v="4207"/>
    <n v="2"/>
    <x v="532"/>
    <x v="600"/>
    <s v="&lt;p&gt;I'd like to see the Bar+line (on 2 Y-axis) chart back from 2003 version._x000a_&lt;/p&gt;_x000a_"/>
    <d v="2010-11-22T23:26:10"/>
    <n v="0"/>
    <x v="4"/>
    <x v="0"/>
    <b v="1"/>
    <x v="0"/>
    <n v="2"/>
    <n v="40346.998611111114"/>
    <n v="0"/>
    <n v="1072"/>
    <d v="2010-11-22T00:00:00"/>
    <n v="0"/>
    <x v="4126"/>
  </r>
  <r>
    <n v="4208"/>
    <n v="1"/>
    <x v="965"/>
    <x v="2"/>
    <s v="&lt;p&gt;I don't understand your problem?&lt;/p&gt;_x000a_&lt;p&gt;The formula above or =IF(COUNTIF($C:$C,&quot;=&quot;&amp;amp;A1)&amp;gt;0,&quot;Yes&quot;,&quot;No&quot;) when pasted into B1 and copied down works perfectly.&lt;/p&gt;_x000a_&lt;p&gt;Please explain what is wrong?_x000a_&lt;/p&gt;_x000a_"/>
    <d v="2010-11-22T23:50:29"/>
    <n v="0"/>
    <x v="8"/>
    <x v="1"/>
    <b v="1"/>
    <x v="1"/>
    <n v="2"/>
    <n v="40499.692361111112"/>
    <n v="5.3010300925889169"/>
    <n v="1073"/>
    <d v="2010-11-22T00:00:00"/>
    <s v="jcalvacca"/>
    <x v="4127"/>
  </r>
  <r>
    <n v="4209"/>
    <n v="1"/>
    <x v="1007"/>
    <x v="579"/>
    <s v="&lt;p&gt;Hello...New to Excle...I have columns A to C. In raws there are all names. How can I find top 5 names repeated from the table? I try Pivot but no luck.&lt;br /&gt;_x000a_ A B C&lt;br /&gt;_x000a_Charli    James   Smith&lt;br /&gt;_x000a_Smith     Mike    Nelson&lt;br /&gt;_x000a_Charli    Nelson  Smith&lt;br /&gt;_x000a_James     Smith   Charli&lt;/p&gt;_x000a_&lt;p&gt;I need help to find out Smith=4 (Smith name is repeated 4 times), Charli=3, Mike=1..etc Thanks in advance._x000a_&lt;/p&gt;_x000a_"/>
    <d v="2010-11-22T23:54:57"/>
    <n v="0"/>
    <x v="0"/>
    <x v="0"/>
    <b v="0"/>
    <x v="0"/>
    <n v="2"/>
    <n v="40504.995833333334"/>
    <n v="0"/>
    <n v="1073"/>
    <d v="2010-11-22T00:00:00"/>
    <n v="0"/>
    <x v="4128"/>
  </r>
  <r>
    <n v="4210"/>
    <n v="1"/>
    <x v="1004"/>
    <x v="2"/>
    <s v="&lt;p&gt;Navogind&lt;br /&gt;_x000a_If you have&lt;br /&gt;_x000a_110,111,112,113 etc in a column A&lt;br /&gt;_x000a_just use =SUBSTITUTE(TEXT(A1,&quot;0'0'0&quot;),&quot;'&quot;,&quot;.&quot;)_x000a_&lt;/p&gt;_x000a_"/>
    <d v="2010-11-22T23:59:25"/>
    <n v="0"/>
    <x v="2"/>
    <x v="1"/>
    <b v="1"/>
    <x v="1"/>
    <n v="2"/>
    <n v="40504.748611111114"/>
    <n v="0.25098379629343981"/>
    <n v="1074"/>
    <d v="2010-11-22T00:00:00"/>
    <s v="nagovind"/>
    <x v="4129"/>
  </r>
  <r>
    <n v="4211"/>
    <n v="1"/>
    <x v="1003"/>
    <x v="2"/>
    <s v="&lt;p&gt;Try and set this up yourself just as you have described it.&lt;br /&gt;_x000a_just do a column at a time&lt;br /&gt;_x000a_Once you have charts setup you can move or copy them to other sheets if required._x000a_&lt;/p&gt;_x000a_"/>
    <d v="2010-11-23T00:07:59"/>
    <n v="0"/>
    <x v="1"/>
    <x v="1"/>
    <b v="1"/>
    <x v="1"/>
    <n v="3"/>
    <n v="40504.741666666669"/>
    <n v="0.26387731481372612"/>
    <n v="1075"/>
    <d v="2010-11-23T00:00:00"/>
    <s v="Mylifedesire"/>
    <x v="4130"/>
  </r>
  <r>
    <n v="4212"/>
    <n v="1"/>
    <x v="1007"/>
    <x v="348"/>
    <s v="&lt;p&gt;Hi&lt;br /&gt;_x000a_You can use the COUNTIF function,&lt;/p&gt;_x000a_&lt;p&gt;So if the data is in the range A2:C5 and you wanted to find how many times James appears and you want the answer in Cell A7&lt;/p&gt;_x000a_&lt;p&gt;in A7 = COUNTIF(A2:C5,&quot;James&quot;)&lt;/p&gt;_x000a_&lt;p&gt;Kanti_x000a_&lt;/p&gt;_x000a_"/>
    <d v="2010-11-23T01:38:38"/>
    <n v="0"/>
    <x v="1"/>
    <x v="0"/>
    <b v="1"/>
    <x v="0"/>
    <n v="3"/>
    <n v="40504.995833333334"/>
    <n v="0"/>
    <n v="1075"/>
    <d v="2010-11-23T00:00:00"/>
    <n v="0"/>
    <x v="4131"/>
  </r>
  <r>
    <n v="4213"/>
    <n v="1"/>
    <x v="1006"/>
    <x v="348"/>
    <s v="&lt;p&gt;Hi Fred,&lt;/p&gt;_x000a_&lt;p&gt;After you create a fiel with the data on the same axis, right click on a data series and select Change Series Chart Type and then repeat the process and select Format Data Series. You will then be presented with various options.&lt;/p&gt;_x000a_&lt;p&gt;kanti_x000a_&lt;/p&gt;_x000a_"/>
    <d v="2010-11-23T01:45:05"/>
    <n v="0"/>
    <x v="1"/>
    <x v="0"/>
    <b v="1"/>
    <x v="0"/>
    <n v="3"/>
    <n v="40504.954861111109"/>
    <n v="0"/>
    <n v="1075"/>
    <d v="2010-11-23T00:00:00"/>
    <n v="0"/>
    <x v="4132"/>
  </r>
  <r>
    <n v="4214"/>
    <n v="1"/>
    <x v="1003"/>
    <x v="636"/>
    <s v="&lt;p&gt;Thanks Hui, I am done with basic calculation but how to hide the columns and get the team reports in other column dynamically?_x000a_&lt;/p&gt;_x000a_"/>
    <d v="2010-11-23T01:46:30"/>
    <n v="0"/>
    <x v="2"/>
    <x v="0"/>
    <b v="1"/>
    <x v="0"/>
    <n v="3"/>
    <n v="40504.741666666669"/>
    <n v="0"/>
    <n v="1075"/>
    <d v="2010-11-23T00:00:00"/>
    <n v="0"/>
    <x v="4133"/>
  </r>
  <r>
    <n v="4215"/>
    <n v="1"/>
    <x v="1005"/>
    <x v="637"/>
    <s v="&lt;p&gt;Thanks Luke for  a quick reply. I am trying it out, but the validation is giving an error message &quot;The source currently evaluates an error&quot; I will have to probably look into the data cells and modify the formula. My data is in Sheet2! from A3:E3041 and the user is inputting the index no in Sheet1! ColumnD.&lt;br /&gt;_x000a_If possible, I would also appreciate the plain English meaning of this formula.&lt;br /&gt;_x000a_Thanks again Luke!_x000a_&lt;/p&gt;_x000a_"/>
    <d v="2010-11-23T03:47:05"/>
    <n v="0"/>
    <x v="2"/>
    <x v="0"/>
    <b v="1"/>
    <x v="0"/>
    <n v="3"/>
    <n v="40504.767361111109"/>
    <n v="0"/>
    <n v="1075"/>
    <d v="2010-11-23T00:00:00"/>
    <n v="0"/>
    <x v="4134"/>
  </r>
  <r>
    <n v="4216"/>
    <n v="1"/>
    <x v="1008"/>
    <x v="114"/>
    <s v="&lt;p&gt;Hi Guys,&lt;/p&gt;_x000a_&lt;p&gt;I am using the below code to search for an excel file.Can any one of you suggest the code to get the image/picture files (jpeg,jpg,bmp files for example)in the similar pattern?&lt;/p&gt;_x000a_&lt;p&gt;Flatfilename = Application.GetOpenFilename(FileFilter:=&quot;Excel files (*.xls), *.xls&quot;,&lt;br /&gt;_x000a_Title:=&quot;Please choose a file&quot;)&lt;/p&gt;_x000a_&lt;p&gt;Thanking you in advance,&lt;br /&gt;_x000a_Dee_x000a_&lt;/p&gt;_x000a_"/>
    <d v="2010-11-23T05:12:20"/>
    <n v="0"/>
    <x v="0"/>
    <x v="0"/>
    <b v="0"/>
    <x v="0"/>
    <n v="3"/>
    <n v="40505.216666666667"/>
    <n v="0"/>
    <n v="1075"/>
    <d v="2010-11-23T00:00:00"/>
    <n v="0"/>
    <x v="4135"/>
  </r>
  <r>
    <n v="4217"/>
    <n v="1"/>
    <x v="1009"/>
    <x v="638"/>
    <s v="&lt;p&gt;If a file/sheet protected with password, it can open in StarOffice without giving password simply removing one tick. What is the use of putting password and Is there any wayout for not opening in Staroffice also._x000a_&lt;/p&gt;_x000a_"/>
    <d v="2010-11-23T05:13:45"/>
    <n v="0"/>
    <x v="0"/>
    <x v="0"/>
    <b v="0"/>
    <x v="0"/>
    <n v="3"/>
    <n v="40505.217361111114"/>
    <n v="0"/>
    <n v="1075"/>
    <d v="2010-11-23T00:00:00"/>
    <n v="0"/>
    <x v="4136"/>
  </r>
  <r>
    <n v="4218"/>
    <n v="1"/>
    <x v="1004"/>
    <x v="330"/>
    <s v="&lt;p&gt;Thanks &lt;/p&gt;_x000a_&lt;p&gt;Suggestion helps me_x000a_&lt;/p&gt;_x000a_"/>
    <d v="2010-11-23T05:16:27"/>
    <n v="0"/>
    <x v="3"/>
    <x v="0"/>
    <b v="1"/>
    <x v="0"/>
    <n v="3"/>
    <n v="40504.748611111114"/>
    <n v="0"/>
    <n v="1075"/>
    <d v="2010-11-23T00:00:00"/>
    <n v="0"/>
    <x v="4137"/>
  </r>
  <r>
    <n v="4219"/>
    <n v="1"/>
    <x v="1007"/>
    <x v="579"/>
    <s v="&lt;p&gt;Thanks a lot..._x000a_&lt;/p&gt;_x000a_"/>
    <d v="2010-11-23T05:59:32"/>
    <n v="0"/>
    <x v="2"/>
    <x v="0"/>
    <b v="1"/>
    <x v="0"/>
    <n v="3"/>
    <n v="40504.995833333334"/>
    <n v="0"/>
    <n v="1075"/>
    <d v="2010-11-23T00:00:00"/>
    <n v="0"/>
    <x v="4138"/>
  </r>
  <r>
    <n v="4220"/>
    <n v="1"/>
    <x v="1009"/>
    <x v="488"/>
    <s v="&lt;p&gt;Excel protection is notoriously poor, it has always been easy to crack long before Star Office. If you need real security, Excel cannot provide it._x000a_&lt;/p&gt;_x000a_"/>
    <d v="2010-11-23T07:57:40"/>
    <n v="0"/>
    <x v="1"/>
    <x v="0"/>
    <b v="1"/>
    <x v="0"/>
    <n v="3"/>
    <n v="40505.217361111114"/>
    <n v="0"/>
    <n v="1075"/>
    <d v="2010-11-23T00:00:00"/>
    <n v="0"/>
    <x v="4139"/>
  </r>
  <r>
    <n v="4221"/>
    <n v="1"/>
    <x v="1009"/>
    <x v="2"/>
    <s v="&lt;p&gt;Rameshmadamshetty&lt;br /&gt;_x000a_Passwords will only stop honest people&lt;br /&gt;_x000a_If somebody really wants access to your data passwords won't stop them_x000a_&lt;/p&gt;_x000a_"/>
    <d v="2010-11-23T07:59:31"/>
    <n v="0"/>
    <x v="2"/>
    <x v="1"/>
    <b v="1"/>
    <x v="1"/>
    <n v="3"/>
    <n v="40505.217361111114"/>
    <n v="0.1156365740680485"/>
    <n v="1076"/>
    <d v="2010-11-23T00:00:00"/>
    <s v="Rameshmadamshetty"/>
    <x v="4140"/>
  </r>
  <r>
    <n v="4222"/>
    <n v="1"/>
    <x v="1008"/>
    <x v="2"/>
    <s v="&lt;p&gt;do you mean like&lt;/p&gt;_x000a_&lt;p&gt;Flatfilename = Application.GetOpenFilename(FileFilter:=&quot;Pic Files (*.jpg, *.JPEG, *.Bmp), *.jpg, *.JPEG, *.bmp&quot;)_x000a_&lt;/p&gt;_x000a_"/>
    <d v="2010-11-23T08:07:41"/>
    <n v="0"/>
    <x v="1"/>
    <x v="1"/>
    <b v="1"/>
    <x v="1"/>
    <n v="3"/>
    <n v="40505.216666666667"/>
    <n v="0.12200231481256196"/>
    <n v="1077"/>
    <d v="2010-11-23T00:00:00"/>
    <s v="Dee"/>
    <x v="4141"/>
  </r>
  <r>
    <n v="4223"/>
    <n v="1"/>
    <x v="1008"/>
    <x v="114"/>
    <s v="&lt;p&gt;HI HUI,&lt;br /&gt;_x000a_        Thank you very much for your quick reply.This is exactly what i was looking for.&lt;br /&gt;_x000a_Basically i was trying to browse for the picture files to copy and paste it to the excel file.&lt;br /&gt;_x000a_Can you please help me with some smart code for the same?&lt;/p&gt;_x000a_&lt;p&gt;Thanking you in advance,&lt;br /&gt;_x000a_Dee_x000a_&lt;/p&gt;_x000a_"/>
    <d v="2010-11-23T09:11:57"/>
    <n v="0"/>
    <x v="2"/>
    <x v="0"/>
    <b v="1"/>
    <x v="0"/>
    <n v="3"/>
    <n v="40505.216666666667"/>
    <n v="0"/>
    <n v="1077"/>
    <d v="2010-11-23T00:00:00"/>
    <n v="0"/>
    <x v="4142"/>
  </r>
  <r>
    <n v="4224"/>
    <n v="1"/>
    <x v="1008"/>
    <x v="2"/>
    <s v="&lt;p&gt;I think it should be&lt;br /&gt;_x000a_filetoopen = Application.GetOpenFilename(&quot;Pic Files (*.jpg), *.jpg ,Jpeg Files (*.jpeg), *.jpeg,Bitmap Files (*.bmp), *.bmp&quot;)_x000a_&lt;/p&gt;_x000a_"/>
    <d v="2010-11-23T09:19:19"/>
    <n v="0"/>
    <x v="3"/>
    <x v="1"/>
    <b v="1"/>
    <x v="1"/>
    <n v="3"/>
    <n v="40505.216666666667"/>
    <n v="0.17174768518452765"/>
    <n v="1078"/>
    <d v="2010-11-23T00:00:00"/>
    <s v="Dee"/>
    <x v="4143"/>
  </r>
  <r>
    <n v="4225"/>
    <n v="1"/>
    <x v="1008"/>
    <x v="2"/>
    <s v="&lt;p&gt;I'm not sure how much more complex than this you want&lt;/p&gt;_x000a_&lt;pre&gt;&lt;code&gt;Sub InsertPic()_x000a__x000a_  filetoopen = Application.GetOpenFilename(&amp;quot;Pic Files (*.jpg), *.jpg ,Jpeg Files (*.jpeg), *.jpeg,Bitmap Files (*.bmp), *.bmp&amp;quot;)_x000a_  ActiveSheet.Pictures.Insert(filetoopen).Select_x000a_End Sub&lt;/code&gt;&lt;/pre&gt;_x000a_"/>
    <d v="2010-11-23T09:31:28"/>
    <n v="0"/>
    <x v="4"/>
    <x v="1"/>
    <b v="1"/>
    <x v="1"/>
    <n v="3"/>
    <n v="40505.216666666667"/>
    <n v="0.18018518518510973"/>
    <n v="1079"/>
    <d v="2010-11-23T00:00:00"/>
    <s v="Dee"/>
    <x v="4144"/>
  </r>
  <r>
    <n v="4226"/>
    <n v="1"/>
    <x v="1010"/>
    <x v="639"/>
    <s v="&lt;p&gt;I have huge data in excel sheet. I have 3 columns. Date in column 1 and Test column 2 and Result in column 3. I want to get the total of A13+A14+A15+A16+A17 if date is same.Sometimes they may have A13+A14+A15 or Less only for certain dates. Could you please suggest one formula. I really appreciate it. Sample data is given below.&lt;/p&gt;_x000a_&lt;p&gt;Date_x0009_     Test_x0009_Result&lt;br /&gt;_x000a_22-Jan-08_x0009_A13_x0009_4.18&lt;br /&gt;_x000a_22-Jan-08_x0009_A14_x0009_2.6&lt;br /&gt;_x000a_22-Jan-08_x0009_A15_x0009_0.41&lt;br /&gt;_x000a_22-Jan-08_x0009_A16_x0009_0.17&lt;br /&gt;_x000a_22-Jan-08_x0009_A17_x0009_0.06&lt;br /&gt;_x000a_30-Jan-08_x0009_A13_x0009_4.53&lt;br /&gt;_x000a_30-Jan-08_x0009_A14_x0009_3.89&lt;br /&gt;_x000a_30-Jan-08_x0009_A15_x0009_0.27&lt;br /&gt;_x000a_30-Jan-08_x0009_A16_x0009_0.18&lt;br /&gt;_x000a_30-Jan-08_x0009_A17_x0009_0.09&lt;br /&gt;_x000a_6-Feb-08_x0009_A13_x0009_17.24&lt;br /&gt;_x000a_6-Feb-08_x0009_A14_x0009_2.34&lt;br /&gt;_x000a_6-Feb-08_x0009_A15_x0009_1.28&lt;br /&gt;_x000a_6-Feb-08_x0009_A16_x0009_0.01&lt;br /&gt;_x000a_6-Feb-08_x0009_A17_x0009_0.01&lt;br /&gt;_x000a_13-Feb-08_x0009_A14_x0009_52&lt;br /&gt;_x000a_13-Feb-08_x0009_A15_x0009_5&lt;br /&gt;_x000a_20-Feb-08_x0009_A13_x0009_2.85&lt;br /&gt;_x000a_20-Feb-08_x0009_A14_x0009_3.14&lt;br /&gt;_x000a_20-Feb-08_x0009_A15_x0009_0.36&lt;br /&gt;_x000a_20-Feb-08_x0009_A16_x0009_0.07&lt;br /&gt;_x000a_20-Feb-08_x0009_A17_x0009_0.11&lt;br /&gt;_x000a_27-Feb-08_x0009_A13_x0009_8.1&lt;br /&gt;_x000a_27-Feb-08_x0009_A14_x0009_1.88&lt;br /&gt;_x000a_27-Feb-08_x0009_A15_x0009_0.94_x000a_&lt;/p&gt;_x000a_"/>
    <d v="2010-11-23T09:52:35"/>
    <n v="0"/>
    <x v="0"/>
    <x v="0"/>
    <b v="0"/>
    <x v="0"/>
    <n v="3"/>
    <n v="40505.411111111112"/>
    <n v="0"/>
    <n v="1079"/>
    <d v="2010-11-23T00:00:00"/>
    <n v="0"/>
    <x v="4145"/>
  </r>
  <r>
    <n v="4227"/>
    <n v="1"/>
    <x v="1010"/>
    <x v="2"/>
    <s v="&lt;p&gt;=SUMIF(A:A,&quot;6-Feb-08&quot;,C:C)&lt;/p&gt;_x000a_&lt;p&gt;or&lt;/p&gt;_x000a_&lt;p&gt;=SUMIF(A:A,D1,C:C)&lt;br /&gt;_x000a_where D1 has 6-Feb-08&lt;/p&gt;_x000a_&lt;p&gt;or &lt;/p&gt;_x000a_&lt;p&gt;if you always want just the date that is in the A14 cell&lt;br /&gt;_x000a_=SUMIF(A:A,A14,C:C)_x000a_&lt;/p&gt;_x000a_"/>
    <d v="2010-11-23T10:20:32"/>
    <n v="0"/>
    <x v="1"/>
    <x v="1"/>
    <b v="1"/>
    <x v="1"/>
    <n v="3"/>
    <n v="40505.411111111112"/>
    <n v="1.9814814811979886E-2"/>
    <n v="1080"/>
    <d v="2010-11-23T00:00:00"/>
    <s v="zeal7619"/>
    <x v="4146"/>
  </r>
  <r>
    <n v="4228"/>
    <n v="1"/>
    <x v="1011"/>
    <x v="640"/>
    <s v="&lt;p&gt;hi chandoo&lt;/p&gt;_x000a_&lt;p&gt;i have to sort the dates with format &quot;2002-Jan-20&quot; in a column ,&lt;/p&gt;_x000a_&lt;p&gt;how can i sort.&lt;/p&gt;_x000a_&lt;p&gt;ex:&lt;/p&gt;_x000a_&lt;p&gt;        2002-APR-14&lt;br /&gt;_x000a_        2002-Aug-15&lt;br /&gt;_x000a_        2006-May-12&lt;br /&gt;_x000a_        2005-Jul-17_x000a_&lt;/p&gt;_x000a_"/>
    <d v="2010-11-23T10:23:46"/>
    <n v="0"/>
    <x v="0"/>
    <x v="0"/>
    <b v="0"/>
    <x v="0"/>
    <n v="3"/>
    <n v="40505.432638888888"/>
    <n v="0"/>
    <n v="1080"/>
    <d v="2010-11-23T00:00:00"/>
    <n v="0"/>
    <x v="4147"/>
  </r>
  <r>
    <n v="4229"/>
    <n v="1"/>
    <x v="1011"/>
    <x v="2"/>
    <s v="&lt;p&gt;Click on the Sort Button either Ascending or Descending&lt;/p&gt;_x000a_&lt;p&gt;If they are not sorting correctly they are probably text values not dates&lt;/p&gt;_x000a_&lt;p&gt;Convert to dates by using Text to Column&lt;br /&gt;_x000a_Goto Data Tab, select Text to Column&lt;br /&gt;_x000a_Select Fixed Width&lt;br /&gt;_x000a_Click so there is a vertical line just after the last character&lt;br /&gt;_x000a_Select the Date Format YMD&lt;br /&gt;_x000a_Apply&lt;/p&gt;_x000a_&lt;p&gt;Now the Text will be dates and it will sort in order_x000a_&lt;/p&gt;_x000a_"/>
    <d v="2010-11-23T10:40:23"/>
    <n v="0"/>
    <x v="1"/>
    <x v="1"/>
    <b v="1"/>
    <x v="1"/>
    <n v="3"/>
    <n v="40505.432638888888"/>
    <n v="1.2071759258105885E-2"/>
    <n v="1081"/>
    <d v="2010-11-23T00:00:00"/>
    <s v="gunasekhar"/>
    <x v="4148"/>
  </r>
  <r>
    <n v="4230"/>
    <n v="1"/>
    <x v="1008"/>
    <x v="114"/>
    <s v="&lt;p&gt;Hi Hui,&lt;/p&gt;_x000a_&lt;p&gt;Thank you very much...Its exactly suits my requirement with minimum editing.&lt;/p&gt;_x000a_&lt;p&gt;Dee_x000a_&lt;/p&gt;_x000a_"/>
    <d v="2010-11-23T11:06:11"/>
    <n v="0"/>
    <x v="5"/>
    <x v="0"/>
    <b v="1"/>
    <x v="0"/>
    <n v="3"/>
    <n v="40505.216666666667"/>
    <n v="0"/>
    <n v="1081"/>
    <d v="2010-11-23T00:00:00"/>
    <n v="0"/>
    <x v="4149"/>
  </r>
  <r>
    <n v="4231"/>
    <n v="1"/>
    <x v="1005"/>
    <x v="610"/>
    <s v="&lt;p&gt;Hmm. Using multiple sheets and wanting multiple rows presents a challenge...&lt;br /&gt;_x000a_Can we guarantee that your data set is sorted/grouped by index number? That will make things much easier. If so, we can do the following:&lt;/p&gt;_x000a_&lt;p&gt;Select cell E2 on sheet 1. Go to Insert - Name, Define (for 2003, not sure on 2007)&lt;br /&gt;_x000a_Give a name &quot;DynVal&quot;&lt;br /&gt;_x000a_Input this formula:&lt;br /&gt;_x000a_=OFFSET(Sheet2!$B$2,MATCH(D2,Sheet2!$A$3:$A$3041,0),,COUNTIF(Sheet2!$A:$A,D2))&lt;br /&gt;_x000a_Click Add, then Ok out.&lt;/p&gt;_x000a_&lt;p&gt;You should now be able to set the Data Validation, List, =DynVal&lt;/p&gt;_x000a_&lt;p&gt;1st formula from earlier post explained:&lt;br /&gt;_x000a_First half of the formula is an error check. If the number of entries that have an index number equal the the index number we are looking for is less than the number of rows/formulas used so far, display a blank. If not...&lt;br /&gt;_x000a_Index lets us define a array, and then select which position within that array we want to return. We want to look within column B. To determine which item to return, the IF function looks at a2:a10 and finds all the slots that equal our desired index number. The IF function then returns all the corresponding row numbers. The array output would look something could look like this:&lt;br /&gt;_x000a_{FALSE, 2, 3, FALSE, 4}&lt;br /&gt;_x000a_Next, the SMALL function looks at the &quot;numbers&quot; and gathers the Nth smallest numbers. I'm controlling the N by using the ROW(A1) function (which will increment by 1 as formula is copied down.&lt;br /&gt;_x000a_Thus, the formula says to pulls the 1st smallest number (in our case, 2) and uses that to take the 2nd position from the INDEX array.&lt;/p&gt;_x000a_&lt;p&gt;The formula in this post works slightly different. Here, we're using the OFFSET function to determine location and size of the array to return. The first arguement is a starting reference point. Next, we tell it how many rows to offset. This is done via the MATCH formula. We're not offsetting any columns, so that arguement is omitted. Next, we need to tell it hows many rows to return. This is done via the COUNTIF function._x000a_&lt;/p&gt;_x000a_"/>
    <d v="2010-11-23T13:37:51"/>
    <n v="0"/>
    <x v="3"/>
    <x v="0"/>
    <b v="1"/>
    <x v="0"/>
    <n v="3"/>
    <n v="40504.767361111109"/>
    <n v="0"/>
    <n v="1081"/>
    <d v="2010-11-23T00:00:00"/>
    <n v="0"/>
    <x v="4150"/>
  </r>
  <r>
    <n v="4232"/>
    <n v="1"/>
    <x v="1012"/>
    <x v="641"/>
    <s v="&lt;p&gt;Suppose one my chart has this formula:&lt;br /&gt;_x000a_=SERIES(,,Sheet1!$B$5:$B$11,1)&lt;br /&gt;_x000a_Is it possible to have the range(B5:B11)to be dynamic ie the function should pick up values at runtime.&lt;br /&gt;_x000a_Also is there any solution without macro code i.e only excel formulas._x000a_&lt;/p&gt;_x000a_"/>
    <d v="2010-11-23T14:08:39"/>
    <n v="0"/>
    <x v="0"/>
    <x v="0"/>
    <b v="0"/>
    <x v="0"/>
    <n v="3"/>
    <n v="40505.588888888888"/>
    <n v="0"/>
    <n v="1081"/>
    <d v="2010-11-23T00:00:00"/>
    <n v="0"/>
    <x v="4151"/>
  </r>
  <r>
    <n v="4233"/>
    <n v="1"/>
    <x v="1012"/>
    <x v="2"/>
    <s v="&lt;p&gt;a_83&lt;br /&gt;_x000a_Yes, but not how you have done it&lt;br /&gt;_x000a_To make a range dynamic you must use a Named Range,&lt;br /&gt;_x000a_Typically like&lt;br /&gt;_x000a_MyRange: =offset(B1,A1,0,A2,1)&lt;br /&gt;_x000a_where A1 is the Start Row offset from A1 and A2 is the length of the range&lt;br /&gt;_x000a_and then use the named range in the Chart Series&lt;br /&gt;_x000a_=Series(,,MyRange,1)&lt;/p&gt;_x000a_&lt;p&gt;For more info have a read of : http://chandoo.org/wp/2009/10/15/dynamic-chart-data-series/&lt;/p&gt;_x000a_&lt;p&gt;Beware that you can't use the word &quot;chart&quot; as a named range or part of a range in a Chart in Excel 2007._x000a_&lt;/p&gt;_x000a_"/>
    <d v="2010-11-23T14:23:02"/>
    <n v="0"/>
    <x v="1"/>
    <x v="1"/>
    <b v="1"/>
    <x v="1"/>
    <n v="3"/>
    <n v="40505.588888888888"/>
    <n v="1.0439814817800652E-2"/>
    <n v="1082"/>
    <d v="2010-11-23T00:00:00"/>
    <s v="a_83"/>
    <x v="4152"/>
  </r>
  <r>
    <n v="4234"/>
    <n v="1"/>
    <x v="965"/>
    <x v="182"/>
    <s v="&lt;p&gt;Strange.  It works when I click on the cell and &quot;copy&quot;.  It doesn't work if i click on the cell and type in the formula.  Wonder why that is...&lt;/p&gt;_x000a_&lt;p&gt;Just a second thought HUI (Thanks again for your help as always).  Can I make a D column to verify that the &quot;yes&quot; recorded correctly.  I manually put alot of these item codes and want to make sure they were entered correctly.&lt;/p&gt;_x000a_&lt;p&gt;So D column will have the logic to check if the &quot;yes&quot; was done on the original A&amp;lt;-&amp;gt;B relationship.  &lt;/p&gt;_x000a_&lt;p&gt;Ex:&lt;br /&gt;_x000a_A         B        C          D&lt;/p&gt;_x000a_&lt;p&gt;Jerry     no       Mike      true&lt;br /&gt;_x000a_Mike     yes       Patr      false (because of typo)&lt;br /&gt;_x000a_Bill      no       Jim       true&lt;br /&gt;_x000a_Pat      yes&lt;br /&gt;_x000a_Jim      yes&lt;/p&gt;_x000a_&lt;p&gt;After completion I will know its accurate when the D column all reads true.&lt;/p&gt;_x000a_&lt;p&gt;Thanks again._x000a_&lt;/p&gt;_x000a_"/>
    <d v="2010-11-23T17:05:18"/>
    <n v="0"/>
    <x v="9"/>
    <x v="0"/>
    <b v="1"/>
    <x v="0"/>
    <n v="3"/>
    <n v="40499.692361111112"/>
    <n v="0"/>
    <n v="1082"/>
    <d v="2010-11-23T00:00:00"/>
    <n v="0"/>
    <x v="4153"/>
  </r>
  <r>
    <n v="4235"/>
    <n v="1"/>
    <x v="1013"/>
    <x v="520"/>
    <s v="&lt;p&gt;Item#_x0009_Desc_x0009_Qty_x0009_TT Custom Manufacturing, LLC_x0009_TOTAL_x0009_HF Collections_x0009_TOTAL&lt;br /&gt;_x000a_PF-1201_x0009_SOFA_x0009_1_x0009_$875.16 _x0009_$875.16 _x0009_$2,528.00 _x0009_$2,528.00 &lt;/p&gt;_x000a_&lt;p&gt;There are around 15 supplier are there to compare the lowest rate and vendor name i am using&lt;br /&gt;_x000a_to find the minimum value : SMALL(D5:AG5,IF(MIN(D5:AG5)=0,2,1))&lt;br /&gt;_x000a_To fine corresponding supplier name i a using formula : INDEX($D$4:$AG$4,MATCH(AH5,D5:AG5))&lt;br /&gt;_x000a_When the Qty is 1 insted of getting the customer name i am getting result as TOTAL and some of the rows i am getting #NA as result please do the needful_x000a_&lt;/p&gt;_x000a_"/>
    <d v="2010-11-23T18:50:21"/>
    <n v="0"/>
    <x v="0"/>
    <x v="0"/>
    <b v="0"/>
    <x v="0"/>
    <n v="3"/>
    <n v="40505.784722222219"/>
    <n v="0"/>
    <n v="1082"/>
    <d v="2010-11-23T00:00:00"/>
    <n v="0"/>
    <x v="4154"/>
  </r>
  <r>
    <n v="4236"/>
    <n v="1"/>
    <x v="1004"/>
    <x v="600"/>
    <s v="&lt;p&gt;Wow!  Learn something new everyday!  Thanks, Hui.&lt;/p&gt;_x000a_&lt;p&gt;Just one question.  I don't quite understand how the part &quot;0'0'0&quot; work.  Could you please kindly teach me?  Thanks._x000a_&lt;/p&gt;_x000a_"/>
    <d v="2010-11-23T19:16:06"/>
    <n v="0"/>
    <x v="4"/>
    <x v="0"/>
    <b v="1"/>
    <x v="0"/>
    <n v="3"/>
    <n v="40504.748611111114"/>
    <n v="0"/>
    <n v="1082"/>
    <d v="2010-11-23T00:00:00"/>
    <n v="0"/>
    <x v="4155"/>
  </r>
  <r>
    <n v="4237"/>
    <n v="1"/>
    <x v="1013"/>
    <x v="610"/>
    <s v="&lt;p&gt;First, let's change your formula for minimum valus so that it ignores &quot;all&quot; values of 0.&lt;/p&gt;_x000a_&lt;p&gt;=SMALL(D5:AG5,COUNTIF(D5:AG5,0)+1)&lt;/p&gt;_x000a_&lt;p&gt;Next, we need to use a 0 in the 3rd arguement of the MATCH function to find the first exact match.&lt;/p&gt;_x000a_&lt;p&gt;=INDEX($D$4:$AG$4,MATCH(AH5,D5:AG5,0))&lt;/p&gt;_x000a_&lt;p&gt;Note that if all prices are 0, then formula will create an error (but maybe that would be a good thing to flag?)_x000a_&lt;/p&gt;_x000a_"/>
    <d v="2010-11-23T19:32:04"/>
    <n v="0"/>
    <x v="1"/>
    <x v="0"/>
    <b v="1"/>
    <x v="0"/>
    <n v="3"/>
    <n v="40505.784722222219"/>
    <n v="0"/>
    <n v="1082"/>
    <d v="2010-11-23T00:00:00"/>
    <n v="0"/>
    <x v="4156"/>
  </r>
  <r>
    <n v="4238"/>
    <n v="1"/>
    <x v="1004"/>
    <x v="610"/>
    <s v="&lt;p&gt;That's a custom number format. It defines a 3 digit number (w/ leading zeros if applicable) with a apostrophe between each digit (purely cosmetic). The SUBSTITUTE function then replaces all those apostrophes with periods (OP's desired request).&lt;/p&gt;_x000a_&lt;p&gt;You could technically use any cosmetic feature, such as this:&lt;br /&gt;_x000a_=SUBSTITUTE(TEXT(A1,&quot;0f0f0&quot;),&quot;f&quot;,&quot;.&quot;)_x000a_&lt;/p&gt;_x000a_"/>
    <d v="2010-11-23T19:36:34"/>
    <n v="0"/>
    <x v="5"/>
    <x v="0"/>
    <b v="1"/>
    <x v="0"/>
    <n v="3"/>
    <n v="40504.748611111114"/>
    <n v="0"/>
    <n v="1082"/>
    <d v="2010-11-23T00:00:00"/>
    <n v="0"/>
    <x v="4157"/>
  </r>
  <r>
    <n v="4239"/>
    <n v="1"/>
    <x v="965"/>
    <x v="610"/>
    <s v="&lt;p&gt;=COUNTIF(A:A,C2)&amp;gt;0&lt;/p&gt;_x000a_&lt;p&gt;Then, to get fancy:&lt;br /&gt;_x000a_=IF(COUNTIF(D:D,FALSE)=0,&quot;All done!&quot;,&quot;Keep working&quot;)_x000a_&lt;/p&gt;_x000a_"/>
    <d v="2010-11-23T19:43:03"/>
    <n v="0"/>
    <x v="10"/>
    <x v="0"/>
    <b v="1"/>
    <x v="0"/>
    <n v="3"/>
    <n v="40499.692361111112"/>
    <n v="0"/>
    <n v="1082"/>
    <d v="2010-11-23T00:00:00"/>
    <n v="0"/>
    <x v="4158"/>
  </r>
  <r>
    <n v="4240"/>
    <n v="1"/>
    <x v="1014"/>
    <x v="600"/>
    <s v="&lt;p&gt;Hi all,&lt;/p&gt;_x000a_&lt;p&gt;How do I design a saving macro with these requirements?&lt;/p&gt;_x000a_&lt;p&gt;1. cell A1: Client Name (such as ACME, Inc.)&lt;br /&gt;_x000a_2. cell A2: Contract Date (such as Nov 15, 2010)&lt;br /&gt;_x000a_3. cell A3: Initial of the sales rep (such as AJ, or BK)&lt;br /&gt;_x000a_4. the spreadsheet is to be saved as a pdf file.&lt;/p&gt;_x000a_&lt;p&gt;I'd like to click on a button (macro enabled) so that the file name would be like &quot;(client name) quote as of (date) by (sales rep).pdf&quot;.  E.g. &quot;ACME, Inc quote as of Nov 15, 2010 by AJ.pdf&quot;.&lt;/p&gt;_x000a_&lt;p&gt;The following was from MS 2003 and I'm using MS 2007.  It always gives me error warning&lt;br /&gt;_x000a_or not working at all.&lt;/p&gt;_x000a_&lt;p&gt;FileSaved = True&lt;br /&gt;_x000a_Enter_Prospect_Name = ActiveSheet.Range(&quot;b11&quot;) &amp;amp; &quot;_Quote_&quot; &amp;amp; ActiveSheet.Range(&quot;g1&quot;)&lt;br /&gt;_x000a_fileSaveName = Application.GetSaveAsFilename(Enter_Prospect_Name, fileFilter:=&quot;Excel Files (*.xls), *.xls&quot;)&lt;br /&gt;_x000a_If fileSaveName &amp;lt;&amp;gt; &quot;False&quot; Then&lt;br /&gt;_x000a_ActiveWorkbook.SaveAs Filename:=fileSaveName, FileFormat:=xlNormal, Password:=&quot;&quot;, WriteResPassword:=&quot;&quot;, ReadOnlyRecommended:=False, CreateBackup:=False&lt;br /&gt;_x000a_End If&lt;br /&gt;_x000a_End Sub&lt;/p&gt;_x000a_&lt;p&gt;Please help._x000a_&lt;/p&gt;_x000a_"/>
    <d v="2010-11-23T20:02:55"/>
    <n v="0"/>
    <x v="0"/>
    <x v="0"/>
    <b v="0"/>
    <x v="0"/>
    <n v="3"/>
    <n v="40505.834722222222"/>
    <n v="0"/>
    <n v="1082"/>
    <d v="2010-11-23T00:00:00"/>
    <n v="0"/>
    <x v="4159"/>
  </r>
  <r>
    <n v="4241"/>
    <n v="1"/>
    <x v="1014"/>
    <x v="488"/>
    <s v="&lt;p&gt;Have you got Excel 2007, or some application for saving as PDF?_x000a_&lt;/p&gt;_x000a_"/>
    <d v="2010-11-23T20:06:25"/>
    <n v="0"/>
    <x v="1"/>
    <x v="0"/>
    <b v="1"/>
    <x v="0"/>
    <n v="3"/>
    <n v="40505.834722222222"/>
    <n v="0"/>
    <n v="1082"/>
    <d v="2010-11-23T00:00:00"/>
    <n v="0"/>
    <x v="4160"/>
  </r>
  <r>
    <n v="4242"/>
    <n v="1"/>
    <x v="1014"/>
    <x v="600"/>
    <s v="&lt;p&gt;I havae the application to save as a pdf.  but I need a button to click on to save the file as a pdf without having to type everything._x000a_&lt;/p&gt;_x000a_"/>
    <d v="2010-11-23T21:24:38"/>
    <n v="0"/>
    <x v="2"/>
    <x v="0"/>
    <b v="1"/>
    <x v="0"/>
    <n v="3"/>
    <n v="40505.834722222222"/>
    <n v="0"/>
    <n v="1082"/>
    <d v="2010-11-23T00:00:00"/>
    <n v="0"/>
    <x v="4161"/>
  </r>
  <r>
    <n v="4243"/>
    <n v="1"/>
    <x v="1014"/>
    <x v="348"/>
    <s v="&lt;p&gt;Hi&lt;/p&gt;_x000a_&lt;p&gt;If you are using Excel 2007 replace the Save statement with the following.&lt;/p&gt;_x000a_&lt;p&gt;You will have to put the proper Filename, where it say FileName.pdf.&lt;/p&gt;_x000a_&lt;p&gt;You can build the name up into a vaiable and use the variable as the file name&lt;/p&gt;_x000a_&lt;p&gt;    ActiveSheet.ExportAsFixedFormat Type:=xlTypePDF, Filename:= _&lt;br /&gt;_x000a_        &quot;FileName.pdf&quot;, Quality _&lt;br /&gt;_x000a_        :=xlQualityStandard, IncludeDocProperties:=True, IgnorePrintAreas:=False, _&lt;br /&gt;_x000a_        OpenAfterPublish:=False_x000a_&lt;/p&gt;_x000a_"/>
    <d v="2010-11-23T22:06:43"/>
    <n v="0"/>
    <x v="3"/>
    <x v="0"/>
    <b v="1"/>
    <x v="0"/>
    <n v="3"/>
    <n v="40505.834722222222"/>
    <n v="0"/>
    <n v="1082"/>
    <d v="2010-11-23T00:00:00"/>
    <n v="0"/>
    <x v="4162"/>
  </r>
  <r>
    <n v="4244"/>
    <n v="1"/>
    <x v="1004"/>
    <x v="600"/>
    <s v="&lt;p&gt;Please correct me if I misunderstand.  If A1 has a figure 456&lt;/p&gt;_x000a_&lt;p&gt;In Text(A1,&quot;0f0f0&quot;), the zero (0) is the digit?  So the first zero from the left represents 4, middle zero represents 5 and the zero on the right represents 6, whilst at the same time Excel added a &quot;f&quot; (or whatever character we use) among the figures to show up as &quot;4f5f6&quot;, right?  &lt;/p&gt;_x000a_&lt;p&gt;then the substitute part have the &quot;f&quot; replaced by &quot;.&quot;, am I correct in understanding this?_x000a_&lt;/p&gt;_x000a_"/>
    <d v="2010-11-23T22:18:38"/>
    <n v="0"/>
    <x v="6"/>
    <x v="0"/>
    <b v="1"/>
    <x v="0"/>
    <n v="3"/>
    <n v="40504.748611111114"/>
    <n v="0"/>
    <n v="1082"/>
    <d v="2010-11-23T00:00:00"/>
    <n v="0"/>
    <x v="4163"/>
  </r>
  <r>
    <n v="4245"/>
    <n v="1"/>
    <x v="1006"/>
    <x v="600"/>
    <s v="&lt;p&gt;Thank you very much!_x000a_&lt;/p&gt;_x000a_"/>
    <d v="2010-11-23T22:26:16"/>
    <n v="0"/>
    <x v="2"/>
    <x v="0"/>
    <b v="1"/>
    <x v="0"/>
    <n v="3"/>
    <n v="40504.954861111109"/>
    <n v="0"/>
    <n v="1082"/>
    <d v="2010-11-23T00:00:00"/>
    <n v="0"/>
    <x v="4164"/>
  </r>
  <r>
    <n v="4246"/>
    <n v="1"/>
    <x v="1014"/>
    <x v="600"/>
    <s v="&lt;p&gt;I copied yours but it's not working.  I don't know what i'm missing.  I have tried tweaking it around but still no use._x000a_&lt;/p&gt;_x000a_"/>
    <d v="2010-11-23T22:43:42"/>
    <n v="0"/>
    <x v="4"/>
    <x v="0"/>
    <b v="1"/>
    <x v="0"/>
    <n v="3"/>
    <n v="40505.834722222222"/>
    <n v="0"/>
    <n v="1082"/>
    <d v="2010-11-23T00:00:00"/>
    <n v="0"/>
    <x v="4165"/>
  </r>
  <r>
    <n v="4247"/>
    <n v="1"/>
    <x v="965"/>
    <x v="2"/>
    <s v="&lt;p&gt;Are you using Excel or something else ?&lt;br /&gt;_x000a_Is Calculation set to Automatic or Manual ?_x000a_&lt;/p&gt;_x000a_"/>
    <d v="2010-11-23T23:55:24"/>
    <n v="0"/>
    <x v="11"/>
    <x v="1"/>
    <b v="1"/>
    <x v="1"/>
    <n v="3"/>
    <n v="40499.692361111112"/>
    <n v="6.304444444445835"/>
    <n v="1083"/>
    <d v="2010-11-23T00:00:00"/>
    <s v="jcalvacca"/>
    <x v="4166"/>
  </r>
  <r>
    <n v="4248"/>
    <n v="1"/>
    <x v="1006"/>
    <x v="0"/>
    <s v="&lt;p&gt;See this if you need more help: http://chandoo.org/wp/2009/07/02/secondary-axis-combination-charts-howto/_x000a_&lt;/p&gt;_x000a_"/>
    <d v="2010-11-24T01:27:46"/>
    <n v="0"/>
    <x v="3"/>
    <x v="0"/>
    <b v="1"/>
    <x v="0"/>
    <n v="4"/>
    <n v="40504.954861111109"/>
    <n v="0"/>
    <n v="1083"/>
    <d v="2010-11-24T00:00:00"/>
    <n v="0"/>
    <x v="4167"/>
  </r>
  <r>
    <n v="4249"/>
    <n v="1"/>
    <x v="1014"/>
    <x v="348"/>
    <s v="&lt;p&gt;Hi,&lt;/p&gt;_x000a_&lt;p&gt;You can either build the filename in the worksheet or in the VBA and then use the following macro:&lt;/p&gt;_x000a_&lt;p&gt;Note I have embedded the file name in the macro, you must change that&lt;/p&gt;_x000a_&lt;p&gt;Sub test()&lt;/p&gt;_x000a_&lt;p&gt;Dim myFileName As String&lt;/p&gt;_x000a_&lt;p&gt;myFileName = &quot;ABCD.pdf&quot;&lt;/p&gt;_x000a_&lt;p&gt;FileSaved = True&lt;br /&gt;_x000a_ActiveSheet.ExportAsFixedFormat Type:=xlTypePDF, FileName:=myFileName, _&lt;br /&gt;_x000a_ Quality:=xlQualityStandard, IncludeDocProperties:=True, IgnorePrintAreas:=False, _&lt;br /&gt;_x000a_OpenAfterPublish:=False&lt;/p&gt;_x000a_&lt;p&gt;End Sub_x000a_&lt;/p&gt;_x000a_"/>
    <d v="2010-11-24T02:20:45"/>
    <n v="0"/>
    <x v="5"/>
    <x v="0"/>
    <b v="1"/>
    <x v="0"/>
    <n v="4"/>
    <n v="40505.834722222222"/>
    <n v="0"/>
    <n v="1083"/>
    <d v="2010-11-24T00:00:00"/>
    <n v="0"/>
    <x v="4168"/>
  </r>
  <r>
    <n v="4250"/>
    <n v="1"/>
    <x v="1015"/>
    <x v="642"/>
    <s v="&lt;p&gt;Hi All,&lt;/p&gt;_x000a_&lt;p&gt;Need formula to calculate the total time between two dates&lt;br /&gt;_x000a_Eg:&lt;/p&gt;_x000a_&lt;p&gt;A1=11/19/2010 7:34 AM&lt;br /&gt;_x000a_B1=11/23/2010 6:50 PM&lt;/p&gt;_x000a_&lt;p&gt;Want to calculate total time between A1 and B1.&lt;br /&gt;_x000a_It should exclude weekends&lt;br /&gt;_x000a_It should take time only from morning 08:00 AM to 05:00 PM(weekdays).&lt;/p&gt;_x000a_&lt;p&gt;Let me know how can i achieve this with a forumula.&lt;/p&gt;_x000a_&lt;p&gt;Thanks in advance&lt;/p&gt;_x000a_&lt;p&gt;Regards,&lt;br /&gt;_x000a_srinivas_x000a_&lt;/p&gt;_x000a_"/>
    <d v="2010-11-24T05:22:45"/>
    <n v="0"/>
    <x v="0"/>
    <x v="0"/>
    <b v="0"/>
    <x v="0"/>
    <n v="4"/>
    <n v="40506.223611111112"/>
    <n v="0"/>
    <n v="1083"/>
    <d v="2010-11-24T00:00:00"/>
    <n v="0"/>
    <x v="4169"/>
  </r>
  <r>
    <n v="4251"/>
    <n v="1"/>
    <x v="1015"/>
    <x v="422"/>
    <s v="&lt;p&gt;Hi Srinivas,&lt;/p&gt;_x000a_&lt;p&gt;This is little long..but works.&lt;/p&gt;_x000a_&lt;p&gt;=NETWORKDAYS(A1,B1)*9-IF(HOUR(A1)&amp;lt;8,0,(TIME(HOUR(A1),MINUTE(A1),SECOND(A1))-TIME(8,0,0))*24)+IF(HOUR(B1)&amp;gt;17,0,(TIME(HOUR(B1),MINUTE(B1),SECOND(B1))-TIME(17,0,0))*24)&lt;/p&gt;_x000a_&lt;p&gt;Change the format of the cell to general to see the time difference in hours.&lt;/p&gt;_x000a_&lt;p&gt;Hope this helps._x000a_&lt;/p&gt;_x000a_"/>
    <d v="2010-11-24T05:56:43"/>
    <n v="0"/>
    <x v="1"/>
    <x v="0"/>
    <b v="1"/>
    <x v="0"/>
    <n v="4"/>
    <n v="40506.223611111112"/>
    <n v="0"/>
    <n v="1083"/>
    <d v="2010-11-24T00:00:00"/>
    <n v="0"/>
    <x v="4170"/>
  </r>
  <r>
    <n v="4252"/>
    <n v="1"/>
    <x v="1012"/>
    <x v="641"/>
    <s v="&lt;p&gt;Hui&lt;br /&gt;_x000a_thanks for your reply&lt;br /&gt;_x000a_I tried the solution but its not helping me..&lt;br /&gt;_x000a_for e.g this the table&lt;br /&gt;_x000a_Name_x0009_Value&lt;br /&gt;_x000a_a_x0009_5&lt;br /&gt;_x000a_b_x0009_10&lt;br /&gt;_x000a_c_x0009_20&lt;br /&gt;_x000a_Total_x0009_35&lt;br /&gt;_x000a_Now rows will be getting inserted after c.&lt;br /&gt;_x000a_Is there any way that we can dynamic range from &quot;a&quot; row and one row above &quot;Total&quot;._x000a_&lt;/p&gt;_x000a_"/>
    <d v="2010-11-24T06:08:26"/>
    <n v="0"/>
    <x v="2"/>
    <x v="0"/>
    <b v="1"/>
    <x v="0"/>
    <n v="4"/>
    <n v="40505.588888888888"/>
    <n v="0"/>
    <n v="1083"/>
    <d v="2010-11-24T00:00:00"/>
    <n v="0"/>
    <x v="4171"/>
  </r>
  <r>
    <n v="4253"/>
    <n v="1"/>
    <x v="1012"/>
    <x v="2"/>
    <s v="&lt;p&gt;Did you read: http://chandoo.org/wp/2009/10/15/dynamic-chart-data-series/&lt;/p&gt;_x000a_&lt;p&gt;Can you please let us knwo what cells you are working in eg: D10:E14 etc_x000a_&lt;/p&gt;_x000a_"/>
    <d v="2010-11-24T06:19:12"/>
    <n v="0"/>
    <x v="3"/>
    <x v="1"/>
    <b v="1"/>
    <x v="1"/>
    <n v="4"/>
    <n v="40505.588888888888"/>
    <n v="0.67444444444845431"/>
    <n v="1084"/>
    <d v="2010-11-24T00:00:00"/>
    <s v="a_83"/>
    <x v="4172"/>
  </r>
  <r>
    <n v="4254"/>
    <n v="1"/>
    <x v="1015"/>
    <x v="642"/>
    <s v="&lt;p&gt;Hi Vara,&lt;/p&gt;_x000a_&lt;p&gt;thanks for the formula.&lt;/p&gt;_x000a_&lt;p&gt;I just checked with few. The result as shown below:&lt;/p&gt;_x000a_&lt;p&gt;10/3/2010 14:06_x0009_        10/4/2010 3:39_x0009_       -10.44&lt;br /&gt;_x000a_10/21/2010 11:06_x0009_10/21/2010 11:09_x0009_0.051666667&lt;br /&gt;_x000a_10/10/2010 5:50_x0009_        10/14/2010 8:15_x0009_        27.26111111&lt;br /&gt;_x000a_10/11/2010 6:15_x0009_        10/11/2010 6:20_x0009_       -1.662222222&lt;/p&gt;_x000a_&lt;p&gt;The negative value should be 0 and I want the result in hh:mm:ss format. anyway to get in that format?&lt;/p&gt;_x000a_&lt;p&gt;Thanks in advance&lt;br /&gt;_x000a_Regards,&lt;br /&gt;_x000a_Srinivas_x000a_&lt;/p&gt;_x000a_"/>
    <d v="2010-11-24T06:58:30"/>
    <n v="0"/>
    <x v="2"/>
    <x v="0"/>
    <b v="1"/>
    <x v="0"/>
    <n v="4"/>
    <n v="40506.223611111112"/>
    <n v="0"/>
    <n v="1084"/>
    <d v="2010-11-24T00:00:00"/>
    <n v="0"/>
    <x v="4173"/>
  </r>
  <r>
    <n v="4255"/>
    <n v="1"/>
    <x v="1012"/>
    <x v="641"/>
    <s v="&lt;p&gt;Yes I went through the post....&lt;br /&gt;_x000a_This post helps when we are inserting rows in a table..But in my case as i said in earlier post need to have dynamic range from &quot;a&quot; row to 1 row above &quot;Total&quot;.&lt;br /&gt;_x000a_In the sheet I am using this formula:&lt;br /&gt;_x000a_=SERIES('Sheet1'!$B$13:$F$13,'Sheet1'!$B$16:$C$17,'Sheet1'!$H$16:$H$17,1)&lt;/p&gt;_x000a_&lt;p&gt;I want to have $H$16:$H$17 to be dynamic range._x000a_&lt;/p&gt;_x000a_"/>
    <d v="2010-11-24T07:20:29"/>
    <n v="0"/>
    <x v="4"/>
    <x v="0"/>
    <b v="1"/>
    <x v="0"/>
    <n v="4"/>
    <n v="40505.588888888888"/>
    <n v="0"/>
    <n v="1084"/>
    <d v="2010-11-24T00:00:00"/>
    <n v="0"/>
    <x v="4174"/>
  </r>
  <r>
    <n v="4256"/>
    <n v="1"/>
    <x v="1014"/>
    <x v="488"/>
    <s v="&lt;p&gt;What application to save as pdf do you have?&lt;/p&gt;_x000a_&lt;p&gt;WHat version of Excel?_x000a_&lt;/p&gt;_x000a_"/>
    <d v="2010-11-24T08:12:57"/>
    <n v="0"/>
    <x v="6"/>
    <x v="0"/>
    <b v="1"/>
    <x v="0"/>
    <n v="4"/>
    <n v="40505.834722222222"/>
    <n v="0"/>
    <n v="1084"/>
    <d v="2010-11-24T00:00:00"/>
    <n v="0"/>
    <x v="4175"/>
  </r>
  <r>
    <n v="4257"/>
    <n v="1"/>
    <x v="1016"/>
    <x v="114"/>
    <s v="&lt;p&gt;Hi Guys,&lt;/p&gt;_x000a_&lt;p&gt;Basically i am trying to calculate the volume and the input for this is in 4 columns ie.,input for length(L),width(W),depth(D) &amp;amp; diameter(Dia).&lt;br /&gt;_x000a_Requiremetn is,&lt;br /&gt;_x000a_If input for &quot;L&quot;,&quot;W&quot; &amp;amp; &quot;D&quot; is given then it should not allow user to enter value in &quot;Dia&quot; cell.&lt;br /&gt;_x000a_Similarly if input is given in &quot;L&quot; &amp;amp; &quot;Di&quot; then &quot;W&quot;,&quot;D&quot; should be locked from editing.&lt;/p&gt;_x000a_&lt;p&gt;Thanking you in advance,&lt;br /&gt;_x000a_Dee_x000a_&lt;/p&gt;_x000a_"/>
    <d v="2010-11-24T08:21:20"/>
    <n v="0"/>
    <x v="0"/>
    <x v="0"/>
    <b v="0"/>
    <x v="0"/>
    <n v="4"/>
    <n v="40506.347916666666"/>
    <n v="0"/>
    <n v="1084"/>
    <d v="2010-11-24T00:00:00"/>
    <n v="0"/>
    <x v="4176"/>
  </r>
  <r>
    <n v="4258"/>
    <n v="1"/>
    <x v="1015"/>
    <x v="0"/>
    <s v="&lt;p&gt;@Srinivas.. read this: http://chandoo.org/wp/2010/09/10/working-hours-formula/ You will find answer to your question._x000a_&lt;/p&gt;_x000a_"/>
    <d v="2010-11-24T11:11:31"/>
    <n v="0"/>
    <x v="3"/>
    <x v="0"/>
    <b v="1"/>
    <x v="0"/>
    <n v="4"/>
    <n v="40506.223611111112"/>
    <n v="0"/>
    <n v="1084"/>
    <d v="2010-11-24T00:00:00"/>
    <n v="0"/>
    <x v="4177"/>
  </r>
  <r>
    <n v="4259"/>
    <n v="1"/>
    <x v="1017"/>
    <x v="643"/>
    <s v="&lt;p&gt;The dates column need to be in the text format for importing the file but still appear dates, when the dates are copied from another excel sheet of format &quot;date&quot;--  after changing the format of the entire excel sheet to text they become numbers...&lt;br /&gt;_x000a_I need them as dates --plz help:)_x000a_&lt;/p&gt;_x000a_"/>
    <d v="2010-11-24T14:43:59"/>
    <n v="0"/>
    <x v="0"/>
    <x v="0"/>
    <b v="0"/>
    <x v="0"/>
    <n v="4"/>
    <n v="40506.613194444442"/>
    <n v="0"/>
    <n v="1084"/>
    <d v="2010-11-24T00:00:00"/>
    <n v="0"/>
    <x v="4178"/>
  </r>
  <r>
    <n v="4260"/>
    <n v="1"/>
    <x v="1018"/>
    <x v="641"/>
    <s v="&lt;p&gt;I need to hide row/rows depending upon a cell value._x000a_&lt;/p&gt;_x000a_"/>
    <d v="2010-11-24T14:44:25"/>
    <n v="0"/>
    <x v="0"/>
    <x v="0"/>
    <b v="0"/>
    <x v="0"/>
    <n v="4"/>
    <n v="40506.613888888889"/>
    <n v="0"/>
    <n v="1084"/>
    <d v="2010-11-24T00:00:00"/>
    <n v="0"/>
    <x v="4179"/>
  </r>
  <r>
    <n v="4261"/>
    <n v="1"/>
    <x v="1019"/>
    <x v="644"/>
    <s v="&lt;p&gt;Hi, I'm very new to excel and the only experience I have with it is from the video series by Chandoo titled &quot;excel baby steps&quot;. I have been offered a temp admin job which is starting in two weeks time and requires knowledge of excel. My employer knows that I am new to this but I've promised to learn it well before my job starts. There are so many topics out there, so which should I start on first, in order of difficulty? If anyone is kind enough to type out a simple lesson plan for me to get to a intermediate level in two weeks, I will be most grateful!_x000a_&lt;/p&gt;_x000a_"/>
    <d v="2010-11-24T14:51:32"/>
    <n v="0"/>
    <x v="0"/>
    <x v="0"/>
    <b v="0"/>
    <x v="0"/>
    <n v="4"/>
    <n v="40506.618750000001"/>
    <n v="0"/>
    <n v="1084"/>
    <d v="2010-11-24T00:00:00"/>
    <n v="0"/>
    <x v="4180"/>
  </r>
  <r>
    <n v="4262"/>
    <n v="1"/>
    <x v="1018"/>
    <x v="2"/>
    <s v="&lt;p&gt;2 Options&lt;/p&gt;_x000a_&lt;p&gt;1. Conditional Format&lt;br /&gt;_x000a_Say A5 has a value&lt;br /&gt;_x000a_and when A5 = 10 Hide all Row 5&lt;br /&gt;_x000a_Use Conditional Format apply to Row $5:$5&lt;br /&gt;_x000a_Use Formula with =$A5=10 and apply White Font White Background&lt;/p&gt;_x000a_&lt;p&gt;2. Write a small macro to check and hide row as appropriate.&lt;br /&gt;_x000a_Copy and paste this into a code page for the sheet yopu are working on&lt;br /&gt;_x000a_Adjust values to suit&lt;/p&gt;_x000a_&lt;pre&gt;&lt;code&gt;Private Sub Worksheet_Change(ByVal Target As Range)_x000a_Dim myAdd As String_x000a_Dim myVal As Double_x000a_Dim mySht As String_x000a_Dim myRow As Integer_x000a__x000a_mySht = &amp;quot;Sheet1&amp;quot; &amp;#39; Change to suit_x000a_myAdd = &amp;quot;$A$10&amp;quot; &amp;#39; Cell to check; Change to suit_x000a_myVal = 20 &amp;#39; Check for this value; Change to suit_x000a_myRow = 10 &amp;#39; Hide this row; Change to suit_x000a__x000a_If Target.Address = myAdd And Target.Value = myVal Then_x000a_  Worksheets(mySht).Rows(myRow).Hidden = True_x000a_ElseIf Target.Address = myAdd And Target.Value &amp;lt;&amp;gt; myVal Then_x000a_  Worksheets(mySht).Rows(myRow).Hidden = False_x000a_End If_x000a__x000a_End Sub&lt;/code&gt;&lt;/pre&gt;_x000a_"/>
    <d v="2010-11-24T15:12:59"/>
    <n v="0"/>
    <x v="1"/>
    <x v="1"/>
    <b v="1"/>
    <x v="1"/>
    <n v="4"/>
    <n v="40506.613888888889"/>
    <n v="2.0127314812270924E-2"/>
    <n v="1085"/>
    <d v="2010-11-24T00:00:00"/>
    <s v="a_83"/>
    <x v="4181"/>
  </r>
  <r>
    <n v="4263"/>
    <n v="1"/>
    <x v="1019"/>
    <x v="313"/>
    <s v="&lt;p&gt;Whenever somebody with little experience wants to start learning excel, I start them off by teaching them the very basics of formulas.  I've got a simple example sheet which basically just shows you a couple of different implementations of the same formula where you're imputing the arguments differently.  If you want, I'll put it up on dropbox or something.  All it really does is show you:  &lt;/p&gt;_x000a_&lt;p&gt;=rept(&quot;|&quot;,10)&lt;/p&gt;_x000a_&lt;p&gt;can also be =rept(a2,b2), if the pipe | is in a2, and the 10 is b2&lt;/p&gt;_x000a_&lt;p&gt;Or, if 10 is actually the sum of 2 components you could do =rept(a2,sum(b2:c2))&lt;/p&gt;_x000a_&lt;p&gt;Understanding references is probably the very first barrier to excelbadassedness.  After that, it's all about increasing your formula vocabulary (way easier than you think), and then picking up some additional technique to make use of them._x000a_&lt;/p&gt;_x000a_"/>
    <d v="2010-11-24T15:49:16"/>
    <n v="0"/>
    <x v="1"/>
    <x v="0"/>
    <b v="1"/>
    <x v="0"/>
    <n v="4"/>
    <n v="40506.618750000001"/>
    <n v="0"/>
    <n v="1085"/>
    <d v="2010-11-24T00:00:00"/>
    <n v="0"/>
    <x v="4182"/>
  </r>
  <r>
    <n v="4264"/>
    <n v="1"/>
    <x v="982"/>
    <x v="623"/>
    <s v="&lt;p&gt;That works great!&lt;/p&gt;_x000a_&lt;p&gt;Thanks for the answer!&lt;/p&gt;_x000a_&lt;p&gt;Wilson_x000a_&lt;/p&gt;_x000a_"/>
    <d v="2010-11-24T16:53:17"/>
    <n v="0"/>
    <x v="2"/>
    <x v="0"/>
    <b v="1"/>
    <x v="0"/>
    <n v="4"/>
    <n v="40501.670138888891"/>
    <n v="0"/>
    <n v="1085"/>
    <d v="2010-11-24T00:00:00"/>
    <n v="0"/>
    <x v="4183"/>
  </r>
  <r>
    <n v="4265"/>
    <n v="1"/>
    <x v="1016"/>
    <x v="488"/>
    <s v="&lt;p&gt;Use data validation with a type of custom and a formula such as&lt;/p&gt;_x000a_&lt;p&gt;=OR(A2=&quot;&quot;,B2=&quot;&quot;,C2=&quot;&quot;)_x000a_&lt;/p&gt;_x000a_"/>
    <d v="2010-11-24T18:16:41"/>
    <n v="0"/>
    <x v="1"/>
    <x v="0"/>
    <b v="1"/>
    <x v="0"/>
    <n v="4"/>
    <n v="40506.347916666666"/>
    <n v="0"/>
    <n v="1085"/>
    <d v="2010-11-24T00:00:00"/>
    <n v="0"/>
    <x v="4184"/>
  </r>
  <r>
    <n v="4266"/>
    <n v="1"/>
    <x v="1020"/>
    <x v="645"/>
    <s v="&lt;p&gt;I have a summary sheet which contains multiple recipes for multiple items. The sheet is structured as such:&lt;/p&gt;_x000a_&lt;p&gt;Parent item  Component item #  Qty required&lt;br /&gt;_x000a_Item # 1     Component # 1       0.5&lt;br /&gt;_x000a_Item # 1     Component # 12       6&lt;br /&gt;_x000a_.....&lt;br /&gt;_x000a_Item # 26    Component # 3        12&lt;br /&gt;_x000a_Item # 26    Component # 1         2&lt;/p&gt;_x000a_&lt;p&gt;I'd like to create a summary sheet that will pull from my data sheet and allow me to present the recipe for a particular item (and only that item) when I select the desired item # from a drop down list.&lt;/p&gt;_x000a_&lt;p&gt;The recipes can have different numbers of components so I need the summary to be flexible enough to handle this.&lt;/p&gt;_x000a_&lt;p&gt;Any ideas would be greatly appreciated._x000a_&lt;/p&gt;_x000a_"/>
    <d v="2010-11-24T18:50:10"/>
    <n v="0"/>
    <x v="0"/>
    <x v="0"/>
    <b v="0"/>
    <x v="0"/>
    <n v="4"/>
    <n v="40506.784722222219"/>
    <n v="0"/>
    <n v="1085"/>
    <d v="2010-11-24T00:00:00"/>
    <n v="0"/>
    <x v="4185"/>
  </r>
  <r>
    <n v="4267"/>
    <n v="1"/>
    <x v="1021"/>
    <x v="437"/>
    <s v="&lt;p&gt;I have a file which I keep tracks of metrics on a consolidated based from a few dozen other excel files. However, I am having an issue with a couple of links from only one file. So when ever I open up the consolidated file I get a linking Ref error. However, if I open the file which the link is to the error goes away. However, I have 9 other links in the same file which I do not have the same issue. In addition under the same folder I have 7 other files all with the same links (but different projects) that I also have no issues with. &lt;/p&gt;_x000a_&lt;p&gt;I have tried to reconnect the links I was having issues with. When I close out of both files and open the consolidated file again, I get the same error. So why am I having issues with only three links and I have another 9 in the same files which I don't have any issues with? The only thing I can think of is name I called the  named range has some issues.&lt;/p&gt;_x000a_&lt;p&gt;Example:5015001 Submittal Log.xlsx'!Total_Elec._Submitted_to_Client&lt;/p&gt;_x000a_&lt;p&gt; I removed the period and I still get the same issues. All my working and issue links are to named ranges._x000a_&lt;/p&gt;_x000a_"/>
    <d v="2010-11-24T19:12:46"/>
    <n v="0"/>
    <x v="0"/>
    <x v="0"/>
    <b v="0"/>
    <x v="0"/>
    <n v="4"/>
    <n v="40506.800000000003"/>
    <n v="0"/>
    <n v="1085"/>
    <d v="2010-11-24T00:00:00"/>
    <n v="0"/>
    <x v="4186"/>
  </r>
  <r>
    <n v="4268"/>
    <n v="1"/>
    <x v="1017"/>
    <x v="0"/>
    <s v="&lt;p&gt;Excel dates are actually numbers. You can convert the numbers to proper dates in text format using TEXT formula. Assuming date is in column A, write in column B, =TEXT(a1,&quot;dd-mmm-yyyy&quot;) to get date in dd-mmm-yyyy format._x000a_&lt;/p&gt;_x000a_"/>
    <d v="2010-11-25T03:31:59"/>
    <n v="0"/>
    <x v="1"/>
    <x v="0"/>
    <b v="1"/>
    <x v="0"/>
    <n v="5"/>
    <n v="40506.613194444442"/>
    <n v="0"/>
    <n v="1085"/>
    <d v="2010-11-25T00:00:00"/>
    <n v="0"/>
    <x v="4187"/>
  </r>
  <r>
    <n v="4269"/>
    <n v="1"/>
    <x v="1018"/>
    <x v="641"/>
    <s v="&lt;p&gt;Thanks for your reply.&lt;br /&gt;_x000a_Is the any way the above can be achieved using formulas only....&lt;br /&gt;_x000a_Bcoz macro code is not supported on unix platform._x000a_&lt;/p&gt;_x000a_"/>
    <d v="2010-11-25T03:47:53"/>
    <n v="0"/>
    <x v="2"/>
    <x v="0"/>
    <b v="1"/>
    <x v="0"/>
    <n v="5"/>
    <n v="40506.613888888889"/>
    <n v="0"/>
    <n v="1085"/>
    <d v="2010-11-25T00:00:00"/>
    <n v="0"/>
    <x v="4188"/>
  </r>
  <r>
    <n v="4270"/>
    <n v="1"/>
    <x v="1018"/>
    <x v="2"/>
    <s v="&lt;p&gt;What version of Excel runs on Unix ?_x000a_&lt;/p&gt;_x000a_"/>
    <d v="2010-11-25T04:20:07"/>
    <n v="0"/>
    <x v="3"/>
    <x v="1"/>
    <b v="1"/>
    <x v="1"/>
    <n v="5"/>
    <n v="40506.613888888889"/>
    <n v="0.56674768518860219"/>
    <n v="1086"/>
    <d v="2010-11-25T00:00:00"/>
    <s v="a_83"/>
    <x v="4189"/>
  </r>
  <r>
    <n v="4271"/>
    <n v="1"/>
    <x v="1020"/>
    <x v="348"/>
    <s v="&lt;p&gt;Hi Onklus,&lt;/p&gt;_x000a_&lt;p&gt;Below is a macro that you can Run.&lt;/p&gt;_x000a_&lt;p&gt;It assumes that you have 2 sheets &quot;Summary&quot; and &quot;Data&quot;&lt;/p&gt;_x000a_&lt;p&gt;&quot;Data&quot; has a header and the Item # is in column A starting on column 2&lt;br /&gt;_x000a_&quot;Summary&quot; has the required Item to be searched for in A1.&lt;/p&gt;_x000a_&lt;p&gt;Sub FilterCopy()&lt;/p&gt;_x000a_&lt;p&gt;Dim Item As Integer&lt;/p&gt;_x000a_&lt;p&gt;    Sheets(&quot;Summary&quot;).Select&lt;br /&gt;_x000a_    Item = Range(&quot;A1&quot;)&lt;/p&gt;_x000a_&lt;p&gt;    Sheets(&quot;Data&quot;).Select&lt;br /&gt;_x000a_    Range(&quot;A1&quot;).Select&lt;br /&gt;_x000a_    Selection.AutoFilter&lt;br /&gt;_x000a_    Selection.AutoFilter&lt;br /&gt;_x000a_    ActiveSheet.Range(&quot;A:B&quot;).AutoFilter Field:=1, Criteria1:=Item&lt;br /&gt;_x000a_    Range(&quot;A1&quot;).Select&lt;br /&gt;_x000a_    Selection.CurrentRegion.Select&lt;br /&gt;_x000a_    Selection.Offset(1, 0).Select&lt;br /&gt;_x000a_    Selection.Copy Sheets(&quot;Summary&quot;).Range(&quot;A3&quot;)&lt;/p&gt;_x000a_&lt;p&gt;End Sub_x000a_&lt;/p&gt;_x000a_"/>
    <d v="2010-11-25T04:26:55"/>
    <n v="0"/>
    <x v="1"/>
    <x v="0"/>
    <b v="1"/>
    <x v="0"/>
    <n v="5"/>
    <n v="40506.784722222219"/>
    <n v="0"/>
    <n v="1086"/>
    <d v="2010-11-25T00:00:00"/>
    <n v="0"/>
    <x v="4190"/>
  </r>
  <r>
    <n v="4272"/>
    <n v="1"/>
    <x v="1021"/>
    <x v="2"/>
    <s v="&lt;p&gt;Collock&lt;br /&gt;_x000a_Depending on the version of Excel your using you could be going past a file length issue, which may include the Named Range.&lt;br /&gt;_x000a_I'd try renaming the named ranges to short versions of the same&lt;br /&gt;_x000a_Also even though you may be using say a M: as a drive name I have seen Excel change that to a \\server\long path name&lt;br /&gt;_x000a_So keep file names as short as possible.&lt;/p&gt;_x000a_&lt;p&gt;Can you put all the files together on a local C:\ drive ?&lt;br /&gt;_x000a_That will let you check if it is the file name lengths as it will remove it from the equation.&lt;/p&gt;_x000a_&lt;p&gt;Avoid using Chart and Print in named ranges as they can cause funny things to happen, I'm not sure what other words are reserved._x000a_&lt;/p&gt;_x000a_"/>
    <d v="2010-11-25T04:28:19"/>
    <n v="0"/>
    <x v="1"/>
    <x v="1"/>
    <b v="1"/>
    <x v="1"/>
    <n v="5"/>
    <n v="40506.800000000003"/>
    <n v="0.38633101851883112"/>
    <n v="1087"/>
    <d v="2010-11-25T00:00:00"/>
    <s v="Collock"/>
    <x v="4191"/>
  </r>
  <r>
    <n v="4273"/>
    <n v="1"/>
    <x v="1020"/>
    <x v="2"/>
    <s v="&lt;p&gt;You can use either:&lt;/p&gt;_x000a_&lt;p&gt;1) AutoFilter, Setup a table and apply filter criteria in place&lt;/p&gt;_x000a_&lt;p&gt;2) Array Formula, use something like `=IF(ISERROR(SMALL(IF(Sheet1!$B$2:$B$20&amp;gt;2,ROW(Sheet1!$B$2:$B$20)),ROW(A1))),&quot;&quot;,&lt;br /&gt;_x000a_INDEX(Sheet1!$A:$A,SMALL(IF(Sheet1!$B$2:$B$20&amp;gt;2,ROW(Sheet1!$B$2:$B$20)),ROW(A1)))) `&lt;/p&gt;_x000a_&lt;p&gt;3) setup a report area and extract with formulas. Refer these examples:&lt;br /&gt;_x000a_http://rapidshare.com/files/430489122/Sorter__Dates_.xls&lt;br /&gt;_x000a_or&lt;br /&gt;_x000a_http://rapidshare.com/files/427379371/Sorter.xls_x000a_&lt;/p&gt;_x000a_"/>
    <d v="2010-11-25T04:39:54"/>
    <n v="0"/>
    <x v="2"/>
    <x v="1"/>
    <b v="1"/>
    <x v="1"/>
    <n v="5"/>
    <n v="40506.784722222219"/>
    <n v="0.40965277778013842"/>
    <n v="1088"/>
    <d v="2010-11-25T00:00:00"/>
    <s v="onklus"/>
    <x v="4192"/>
  </r>
  <r>
    <n v="4274"/>
    <n v="1"/>
    <x v="1021"/>
    <x v="313"/>
    <s v="&lt;p&gt;Don't link excel files.  &lt;/p&gt;_x000a_&lt;p&gt;Just don't.  Want to link one cell?  Maybe.  But these massive ties between different workbooks is often spreadsheet abuse, a class 1 felony in almost every state north of the mason dixon. &lt;/p&gt;_x000a_&lt;p&gt;I'm not beefing.  If it works for you, cool.  But quirky little things like this become pretty common....._x000a_&lt;/p&gt;_x000a_"/>
    <d v="2010-11-25T04:49:11"/>
    <n v="0"/>
    <x v="2"/>
    <x v="0"/>
    <b v="1"/>
    <x v="0"/>
    <n v="5"/>
    <n v="40506.800000000003"/>
    <n v="0"/>
    <n v="1088"/>
    <d v="2010-11-25T00:00:00"/>
    <n v="0"/>
    <x v="4193"/>
  </r>
  <r>
    <n v="4275"/>
    <n v="1"/>
    <x v="1018"/>
    <x v="641"/>
    <s v="&lt;p&gt;2003_x000a_&lt;/p&gt;_x000a_"/>
    <d v="2010-11-25T06:06:57"/>
    <n v="0"/>
    <x v="4"/>
    <x v="0"/>
    <b v="1"/>
    <x v="0"/>
    <n v="5"/>
    <n v="40506.613888888889"/>
    <n v="0"/>
    <n v="1088"/>
    <d v="2010-11-25T00:00:00"/>
    <n v="0"/>
    <x v="4194"/>
  </r>
  <r>
    <n v="4276"/>
    <n v="1"/>
    <x v="1018"/>
    <x v="313"/>
    <s v="&lt;p&gt;office runs (more or less) in WINE.  Your mileage may vary._x000a_&lt;/p&gt;_x000a_"/>
    <d v="2010-11-25T06:44:12"/>
    <n v="0"/>
    <x v="5"/>
    <x v="0"/>
    <b v="1"/>
    <x v="0"/>
    <n v="5"/>
    <n v="40506.613888888889"/>
    <n v="0"/>
    <n v="1088"/>
    <d v="2010-11-25T00:00:00"/>
    <n v="0"/>
    <x v="4195"/>
  </r>
  <r>
    <n v="4277"/>
    <n v="1"/>
    <x v="1020"/>
    <x v="645"/>
    <s v="&lt;p&gt;Thanks Kchiba.&lt;/p&gt;_x000a_&lt;p&gt;The macro you suggested almost gets me to where I need to get...just 3 issues:&lt;/p&gt;_x000a_&lt;p&gt;1) I want a user to be able to change the required Item to be searched for (Cell A1 on the Summary) tab by selecting from a drop-down. I can easily add the drop down, but how do I get the macro to automatically update each time a new item is selected?&lt;/p&gt;_x000a_&lt;p&gt;2)When I do select a new item to be searched and rerun the macro (manually) if the new item selected has less components than the previous selected item then I still see some of the components of the previous selected item in my listing.&lt;/p&gt;_x000a_&lt;p&gt;3) Once the macro finishes running it opens the 'Data' tab as the active sheet. Is there a way for it to stay on the 'Summary' sheet?&lt;/p&gt;_x000a_&lt;p&gt;Thanks so much!_x000a_&lt;/p&gt;_x000a_"/>
    <d v="2010-11-25T06:57:10"/>
    <n v="0"/>
    <x v="3"/>
    <x v="0"/>
    <b v="1"/>
    <x v="0"/>
    <n v="5"/>
    <n v="40506.784722222219"/>
    <n v="0"/>
    <n v="1088"/>
    <d v="2010-11-25T00:00:00"/>
    <n v="0"/>
    <x v="4196"/>
  </r>
  <r>
    <n v="4278"/>
    <n v="1"/>
    <x v="1022"/>
    <x v="646"/>
    <s v="&lt;p&gt;I have sheet in which there are Employees name in column A.These name are repeated in sheet according they received salary.My Question is that i want to find out how many employew working in firm. How can i remove these repeated employee name and i get unique employee name?_x000a_&lt;/p&gt;_x000a_"/>
    <d v="2010-11-25T07:06:52"/>
    <n v="0"/>
    <x v="0"/>
    <x v="0"/>
    <b v="0"/>
    <x v="0"/>
    <n v="5"/>
    <n v="40507.29583333333"/>
    <n v="0"/>
    <n v="1088"/>
    <d v="2010-11-25T00:00:00"/>
    <n v="0"/>
    <x v="4197"/>
  </r>
  <r>
    <n v="4279"/>
    <n v="1"/>
    <x v="1022"/>
    <x v="2"/>
    <s v="&lt;p&gt;Chandoo has several articles on finding duplicates&lt;br /&gt;_x000a_Just type Duplicate into the Google Search box at the top and have a browse_x000a_&lt;/p&gt;_x000a_"/>
    <d v="2010-11-25T07:39:29"/>
    <n v="0"/>
    <x v="1"/>
    <x v="1"/>
    <b v="1"/>
    <x v="1"/>
    <n v="5"/>
    <n v="40507.29583333333"/>
    <n v="2.3252314815181307E-2"/>
    <n v="1089"/>
    <d v="2010-11-25T00:00:00"/>
    <s v="mamtap1"/>
    <x v="4198"/>
  </r>
  <r>
    <n v="4280"/>
    <n v="1"/>
    <x v="1023"/>
    <x v="114"/>
    <s v="&lt;p&gt;Hi Guys,&lt;/p&gt;_x000a_&lt;p&gt;Below is the code which i am trying to copy column from one sheet to another by using input box.What missing in this is, its copying only from the default opened sheet. I need to give input for sheet also similar to source and destination column via input box or any other way. Can anyone pls help me on this?&lt;/p&gt;_x000a_&lt;p&gt;Sub SelectEntireColumn()&lt;/p&gt;_x000a_&lt;p&gt;        Dim x As String&lt;br /&gt;_x000a_        Dim y As String&lt;br /&gt;_x000a_        'Dim sheet As Range&lt;/p&gt;_x000a_&lt;p&gt;           On Error Resume Next&lt;br /&gt;_x000a_        source_file = Application.GetOpenFilename(FileFilter:=&quot;Excel files (*.xls), *.xls&quot;, Title:=&quot;Please choose a file&quot;)&lt;br /&gt;_x000a_Set sourcefile = Workbooks.Open(Filename:=source_file, ReadOnly:=yes)&lt;br /&gt;_x000a_  'sheet = InputBox(&quot;select sheet&quot;)&lt;br /&gt;_x000a_  'Worksheets(sheet).Select&lt;/p&gt;_x000a_&lt;p&gt;     x = InputBox(&quot;Select the column to copy&quot;)&lt;/p&gt;_x000a_&lt;p&gt;   Cells(1, x).Select&lt;/p&gt;_x000a_&lt;p&gt;    Selection.EntireColumn.Select&lt;br /&gt;_x000a_    Selection.Copy&lt;br /&gt;_x000a_            Worksheets(&quot;Sheet2&quot;).Activate&lt;br /&gt;_x000a_   y = InputBox(&quot;select the column to paste&quot;)&lt;br /&gt;_x000a_Cells(1, y).Select&lt;br /&gt;_x000a_ActiveSheet.Paste&lt;/p&gt;_x000a_&lt;p&gt;End Sub&lt;/p&gt;_x000a_&lt;p&gt;Thanking you in advance,&lt;br /&gt;_x000a_Dee_x000a_&lt;/p&gt;_x000a_"/>
    <d v="2010-11-25T08:48:22"/>
    <n v="0"/>
    <x v="0"/>
    <x v="0"/>
    <b v="0"/>
    <x v="0"/>
    <n v="5"/>
    <n v="40507.366666666669"/>
    <n v="0"/>
    <n v="1089"/>
    <d v="2010-11-25T00:00:00"/>
    <n v="0"/>
    <x v="4199"/>
  </r>
  <r>
    <n v="4281"/>
    <n v="1"/>
    <x v="1023"/>
    <x v="488"/>
    <s v="&lt;p&gt;Using this technique, they would select the source and destination column using the mouse. This allows, indeed requires, navigating to the appropriate sheet.&lt;/p&gt;_x000a_&lt;p&gt;Sub SelectEntireColumn()&lt;/p&gt;_x000a_&lt;p&gt;Dim x As Range&lt;br /&gt;_x000a_Dim y As Range&lt;br /&gt;_x000a_'Dim sheet As Range&lt;/p&gt;_x000a_&lt;p&gt;    On Error Resume Next&lt;br /&gt;_x000a_    source_file = Application.GetOpenFilename(FileFilter:=&quot;Excel files (*.xls), *.xls&quot;, Title:=&quot;Please choose a file&quot;)&lt;br /&gt;_x000a_    Set sourcefile = Workbooks.Open(Filename:=source_file, ReadOnly:=yes)&lt;br /&gt;_x000a_    'sheet = InputBox(&quot;select sheet&quot;)&lt;br /&gt;_x000a_    'Worksheets(sheet).Select&lt;/p&gt;_x000a_&lt;p&gt;    Set x = Application.InputBox(&quot;Select the column to copy using the mouse&quot;, Type:=8)&lt;br /&gt;_x000a_    Set y = Application.InputBox(&quot;Select the column to paste to using the mouse&quot;, Type:=8)&lt;/p&gt;_x000a_&lt;p&gt;    x.EntireColumn.Copy Cells(1, y.Column)&lt;/p&gt;_x000a_&lt;p&gt;End Sub_x000a_&lt;/p&gt;_x000a_"/>
    <d v="2010-11-25T10:04:41"/>
    <n v="0"/>
    <x v="1"/>
    <x v="0"/>
    <b v="1"/>
    <x v="0"/>
    <n v="5"/>
    <n v="40507.366666666669"/>
    <n v="0"/>
    <n v="1089"/>
    <d v="2010-11-25T00:00:00"/>
    <n v="0"/>
    <x v="4200"/>
  </r>
  <r>
    <n v="4282"/>
    <n v="1"/>
    <x v="1024"/>
    <x v="647"/>
    <s v="&lt;p&gt;Hi&lt;/p&gt;_x000a_&lt;p&gt;I can not speak English.&lt;br /&gt;_x000a_So, I use a translator.&lt;/p&gt;_x000a_&lt;p&gt;My country, this issue could be resolved.&lt;br /&gt;_x000a_So here is the question.&lt;/p&gt;_x000a_&lt;p&gt;My problem is the 'Web query'.&lt;br /&gt;_x000a_'Excel Basic Web query Maker' was not possible.&lt;br /&gt;_x000a_So, 'VBA' must make.&lt;/p&gt;_x000a_&lt;p&gt;I'll explain with pictures.&lt;/p&gt;_x000a_&lt;p&gt;----------------------------------------------------------------&lt;/p&gt;_x000a_&lt;p&gt;1. Target webpage.&lt;/p&gt;_x000a_&lt;p&gt;http://aion.plaync.co.kr/live/vendor/searchDetail?serverID=2&amp;amp;race=0&amp;amp;name=%EC%98%A4%EB%93%9C&amp;amp;page=1&amp;amp;category=&amp;amp;quality=31&amp;amp;from=1&amp;amp;to=110&amp;amp;exact=0&amp;amp;sort=rank%2Clevel-dec%2Cquality-dec&amp;amp;itemNameID=47814103f369dc69070359a33ea5d0ea_07&lt;/p&gt;_x000a_&lt;p&gt;2. Gets the 'Target table' on the 'Target webpage'.&lt;/p&gt;_x000a_&lt;p&gt;http://lyra.co.kr/Image2.jpg&lt;/p&gt;_x000a_&lt;p&gt;From 'Target webpage' to 'Target table' is not constant, the time is displayed.&lt;br /&gt;_x000a_(Show up immediately or delayed 5~8 seconds)&lt;/p&gt;_x000a_&lt;p&gt;And... 'Target table' long wait, sometimes does not appear.&lt;br /&gt;_x000a_So... When that happens, must make 5 times to retry.&lt;br /&gt;_x000a_5 retries fail to exit the script.&lt;/p&gt;_x000a_&lt;p&gt;3. Save 'Target table' to 'Excel file' is extracted.&lt;/p&gt;_x000a_&lt;p&gt;http://lyra.co.kr/Image4.jpg&lt;/p&gt;_x000a_&lt;p&gt;In Step 2, if it succeeds in extracting 'Target table' to 'Excel file' is stored.&lt;/p&gt;_x000a_&lt;p&gt;----------------------------------------------------------------&lt;/p&gt;_x000a_&lt;p&gt;This will create a VBA script.&lt;br /&gt;_x000a_Please help._x000a_&lt;/p&gt;_x000a_"/>
    <d v="2010-11-25T13:11:57"/>
    <n v="0"/>
    <x v="0"/>
    <x v="0"/>
    <b v="0"/>
    <x v="0"/>
    <n v="5"/>
    <n v="40507.549305555556"/>
    <n v="0"/>
    <n v="1089"/>
    <d v="2010-11-25T00:00:00"/>
    <n v="0"/>
    <x v="4201"/>
  </r>
  <r>
    <n v="4283"/>
    <n v="1"/>
    <x v="1025"/>
    <x v="648"/>
    <s v="&lt;p&gt;I have a file containing date and time in one column, code, description, status and user in other columns.&lt;br /&gt;_x000a_I will have code and description same or different with different dates and status changed on each date.&lt;br /&gt;_x000a_I need a macro which can find out the status and user of the record with latest date.&lt;br /&gt;_x000a_For ex:&lt;/p&gt;_x000a_&lt;p&gt;Date_x0009__x0009_Code_x0009_Description_x0009_Status_x0009_user&lt;br /&gt;_x000a_10/03/2008 8:15_x0009_A123_x0009_Main Data_x0009_Read_x0009_M&lt;br /&gt;_x000a_11/03/2008 6:15_x0009_A123_x0009_Main Data_x0009_Write_x0009_M&lt;br /&gt;_x000a_12/03/2008 3:15_x0009_A123_x0009_Main Data_x0009_Read_x0009_M&lt;br /&gt;_x000a_13/03/2008 7:15_x0009_A123_x0009_Main Data_x0009_Write_x0009_M&lt;br /&gt;_x000a_12/03/2008 3:15_x0009_A123_x0009_Test Data_x0009_Read_x0009_T&lt;br /&gt;_x000a_13/03/2008 7:15_x0009_A123_x0009_Test Data_x0009_Write_x0009_T&lt;br /&gt;_x000a_11/03/2008 8:15_x0009_B456_x0009_Prod Data_x0009_Read_x0009_P&lt;br /&gt;_x000a_12/03/2008 4:15_x0009_B456_x0009_Prod Data_x0009_Write_x0009_P&lt;br /&gt;_x000a_14/03/2008 2:15_x0009_B456_x0009_Test Data_x0009_Write_x0009_T&lt;br /&gt;_x000a_17/03/2008 1:15_x0009_B456_x0009_Test Data_x0009_Read_x0009_T&lt;/p&gt;_x000a_&lt;p&gt;Output:&lt;br /&gt;_x000a_13/03/2008 7:15_x0009_A123_x0009_Main Data_x0009_Write_x0009_M&lt;br /&gt;_x000a_13/03/2008 7:15_x0009_A123_x0009_Test Data_x0009_Write_x0009_T&lt;br /&gt;_x000a_12/03/2008 4:15_x0009_B456_x0009_Prod Data_x0009_Write_x0009_P&lt;br /&gt;_x000a_17/03/2008 1:15_x0009_B456_x0009_Test Data_x0009_Read_x0009_T_x000a_&lt;/p&gt;_x000a_"/>
    <d v="2010-11-25T13:44:00"/>
    <n v="0"/>
    <x v="0"/>
    <x v="0"/>
    <b v="0"/>
    <x v="0"/>
    <n v="5"/>
    <n v="40507.572222222225"/>
    <n v="0"/>
    <n v="1089"/>
    <d v="2010-11-25T00:00:00"/>
    <n v="0"/>
    <x v="4202"/>
  </r>
  <r>
    <n v="4284"/>
    <n v="1"/>
    <x v="1026"/>
    <x v="649"/>
    <s v="&lt;p&gt;I've seen this question asked in various ways in several forums on the net, but no solutions.  Using the camera tool to insert figures into text boxes results with great looking paragraps, but when printing (or print preview) the text becomes out of alignment with what you see on the screen.&lt;/p&gt;_x000a_&lt;p&gt;Specifics of my situation.&lt;br /&gt;_x000a_Page setup is no margins, no header/footer, no centering&lt;br /&gt;_x000a_Windows 7 + Excel 2003 (tested on XP + Excel 2007 as well)&lt;br /&gt;_x000a_Printer Drivers I tried (HP 5500 PCL, Cute PDF, HP 5Si)&lt;br /&gt;_x000a_Camera links are values inserted into a text box arranged in columns on a page.&lt;/p&gt;_x000a_&lt;p&gt;Let me know if you need any other info._x000a_&lt;/p&gt;_x000a_"/>
    <d v="2010-11-25T16:25:53"/>
    <n v="0"/>
    <x v="0"/>
    <x v="0"/>
    <b v="0"/>
    <x v="0"/>
    <n v="5"/>
    <n v="40507.684027777781"/>
    <n v="0"/>
    <n v="1089"/>
    <d v="2010-11-25T00:00:00"/>
    <n v="0"/>
    <x v="4203"/>
  </r>
  <r>
    <n v="4285"/>
    <n v="1"/>
    <x v="1027"/>
    <x v="634"/>
    <s v="&lt;p&gt;I seem to have stumped the Ozgridians. No responses to my post about calculating overtime in a pivot table. Perhaps a pivot table is the wrong approach. Please check out the original post and let me know if you have a better solution. Thanks!&lt;/p&gt;_x000a_&lt;p&gt;See:&lt;br /&gt;_x000a_http://www.ozgrid.com/forum/showthread.php?t=148038_x000a_&lt;/p&gt;_x000a_"/>
    <d v="2010-11-25T16:44:42"/>
    <n v="0"/>
    <x v="0"/>
    <x v="0"/>
    <b v="0"/>
    <x v="0"/>
    <n v="5"/>
    <n v="40507.697222222225"/>
    <n v="0"/>
    <n v="1089"/>
    <d v="2010-11-25T00:00:00"/>
    <n v="0"/>
    <x v="4204"/>
  </r>
  <r>
    <n v="4286"/>
    <n v="1"/>
    <x v="1027"/>
    <x v="313"/>
    <s v="&lt;p&gt;helper column in your source data: =if(hours&amp;gt;0,hours-8,0) ?&lt;/p&gt;_x000a_&lt;p&gt;Could you show me an anonmyized source data----preferably with your pivot table set up._x000a_&lt;/p&gt;_x000a_"/>
    <d v="2010-11-25T22:11:25"/>
    <n v="0"/>
    <x v="1"/>
    <x v="0"/>
    <b v="1"/>
    <x v="0"/>
    <n v="5"/>
    <n v="40507.697222222225"/>
    <n v="0"/>
    <n v="1089"/>
    <d v="2010-11-25T00:00:00"/>
    <n v="0"/>
    <x v="4205"/>
  </r>
  <r>
    <n v="4287"/>
    <n v="1"/>
    <x v="1020"/>
    <x v="348"/>
    <s v="&lt;p&gt;Hi Onklus,&lt;/p&gt;_x000a_&lt;p&gt;Place the following VBA code in the code for the summary sheet.&lt;/p&gt;_x000a_&lt;p&gt;I must thanks OZGrid.Com for the wrapper around the code and Contexture.Com for the Autofilter switch.&lt;/p&gt;_x000a_&lt;p&gt;Note this code assumes that Item is numeric. I have not coded the dropdown for cell A1, you should try Data Validation for that.&lt;/p&gt;_x000a_&lt;p&gt;Private Sub Worksheet_Change(ByVal Target As Range)&lt;/p&gt;_x000a_&lt;p&gt;   If Target.Cells.Count &amp;gt; 1 Or IsEmpty(Target) Then Exit Sub&lt;/p&gt;_x000a_&lt;p&gt;    If Target.Address = &quot;$A$1&quot; Then&lt;/p&gt;_x000a_&lt;p&gt;        If IsNumeric(Target) Then&lt;/p&gt;_x000a_&lt;p&gt;            On Error Resume Next&lt;/p&gt;_x000a_&lt;p&gt;                    Sheets(&quot;Summary&quot;).Activate&lt;br /&gt;_x000a_                    Range(&quot;A3&quot;).Select&lt;br /&gt;_x000a_                    Selection.CurrentRegion.Select&lt;br /&gt;_x000a_                    Selection.ClearContents&lt;br /&gt;_x000a_                    Item = Range(&quot;A1&quot;)&lt;br /&gt;_x000a_                    Sheets(&quot;Data&quot;).Activate&lt;br /&gt;_x000a_                    Range(&quot;A1&quot;).Select&lt;br /&gt;_x000a_                    If ActiveSheet.FilterMode Then&lt;br /&gt;_x000a_                      ActiveSheet.ShowAllData&lt;br /&gt;_x000a_                    End If&lt;br /&gt;_x000a_                    Selection.AutoFilter&lt;br /&gt;_x000a_                    ActiveSheet.Range(&quot;A:B&quot;).AutoFilter Field:=1, Criteria1:=Item&lt;br /&gt;_x000a_                    Range(&quot;A1&quot;).Select&lt;br /&gt;_x000a_                    Selection.CurrentRegion.Select&lt;br /&gt;_x000a_                    Selection.Offset(1, 0).Select&lt;br /&gt;_x000a_                    Selection.Copy Sheets(&quot;Summary&quot;).Range(&quot;A3&quot;)&lt;br /&gt;_x000a_                    Sheets(&quot;Summary&quot;).Activate&lt;/p&gt;_x000a_&lt;p&gt;                Application.EnableEvents = False&lt;br /&gt;_x000a_                Application.EnableEvents = True&lt;/p&gt;_x000a_&lt;p&gt;            On Error GoTo 0&lt;/p&gt;_x000a_&lt;p&gt;        End If&lt;br /&gt;_x000a_    End If&lt;/p&gt;_x000a_&lt;p&gt;End Sub&lt;/p&gt;_x000a_&lt;p&gt;Cheers&lt;/p&gt;_x000a_&lt;p&gt;Kanti_x000a_&lt;/p&gt;_x000a_"/>
    <d v="2010-11-25T22:29:57"/>
    <n v="0"/>
    <x v="4"/>
    <x v="0"/>
    <b v="1"/>
    <x v="0"/>
    <n v="5"/>
    <n v="40506.784722222219"/>
    <n v="0"/>
    <n v="1089"/>
    <d v="2010-11-25T00:00:00"/>
    <n v="0"/>
    <x v="4206"/>
  </r>
  <r>
    <n v="4288"/>
    <n v="1"/>
    <x v="1025"/>
    <x v="348"/>
    <s v="&lt;p&gt;Hi,&lt;/p&gt;_x000a_&lt;p&gt;Can you specify what the Code, Description and Status is.&lt;/p&gt;_x000a_&lt;p&gt;kanti_x000a_&lt;/p&gt;_x000a_"/>
    <d v="2010-11-25T23:03:07"/>
    <n v="0"/>
    <x v="1"/>
    <x v="0"/>
    <b v="1"/>
    <x v="0"/>
    <n v="5"/>
    <n v="40507.572222222225"/>
    <n v="0"/>
    <n v="1089"/>
    <d v="2010-11-25T00:00:00"/>
    <n v="0"/>
    <x v="4207"/>
  </r>
  <r>
    <n v="4289"/>
    <n v="1"/>
    <x v="1025"/>
    <x v="648"/>
    <s v="&lt;p&gt;Hi Kanti,&lt;/p&gt;_x000a_&lt;p&gt;Hope it should be clear now.&lt;/p&gt;_x000a_&lt;p&gt;Time|_x0009__x0009_Code|_x0009_Description|_x0009_Status|_x0009_User&lt;br /&gt;_x000a_10/03/2008 8:15 |A123| _x0009_Main Data| _x0009_Read|_x0009_ M&lt;br /&gt;_x000a_11/03/2008 6:15 |A123 |_x0009_Main Data |_x0009_Write|_x0009_ M&lt;br /&gt;_x000a_12/03/2008 3:15 |A123 |_x0009_Main Data |_x0009_Read |_x0009_ M&lt;br /&gt;_x000a_13/03/2008 7:15 |A123 |_x0009_Main Data |_x0009_Write |_x0009_ M&lt;br /&gt;_x000a_12/03/2008 3:15 |A123 |_x0009_Test Data |_x0009_Read  |_x0009_ T&lt;br /&gt;_x000a_13/03/2008 7:15 |A123 |_x0009_Test Data |_x0009_Write |_x0009_ T&lt;br /&gt;_x000a_11/03/2008 8:15 |B456 |_x0009_Prod Data |_x0009_Read  |_x0009_ P&lt;br /&gt;_x000a_12/03/2008 4:15 |B456 | Prod Data |_x0009_Write |  P&lt;br /&gt;_x000a_14/03/2008 2:15 |B456 |_x0009_Test Data |_x0009_Write |_x0009_ T&lt;br /&gt;_x000a_17/03/2008 1:15 |B456 |_x0009_Test Data |_x0009_Read  |_x0009_ T&lt;/p&gt;_x000a_&lt;p&gt;Output:&lt;br /&gt;_x000a_13/03/2008 7:15| A123 |Main Data| Write|M&lt;br /&gt;_x000a_13/03/2008 7:15| A123 |Test Data| Write|T&lt;br /&gt;_x000a_12/03/2008 4:15| B456 |Prod Data| Write|P&lt;br /&gt;_x000a_17/03/2008 1:15| B456 |Test Data| Read |T_x000a_&lt;/p&gt;_x000a_"/>
    <d v="2010-11-25T23:16:45"/>
    <n v="0"/>
    <x v="2"/>
    <x v="0"/>
    <b v="1"/>
    <x v="0"/>
    <n v="5"/>
    <n v="40507.572222222225"/>
    <n v="0"/>
    <n v="1089"/>
    <d v="2010-11-25T00:00:00"/>
    <n v="0"/>
    <x v="4208"/>
  </r>
  <r>
    <n v="4290"/>
    <n v="1"/>
    <x v="1019"/>
    <x v="2"/>
    <s v="&lt;p&gt;Dash_____&lt;/p&gt;_x000a_&lt;p&gt;have a read of http://chandoo.org/wp/2010/05/10/becoming-excel-expert/&lt;br /&gt;_x000a_Including the comments at the bottom_x000a_&lt;/p&gt;_x000a_"/>
    <d v="2010-11-26T01:06:36"/>
    <n v="0"/>
    <x v="2"/>
    <x v="1"/>
    <b v="1"/>
    <x v="1"/>
    <n v="6"/>
    <n v="40506.618750000001"/>
    <n v="1.4274999999979627"/>
    <n v="1090"/>
    <d v="2010-11-26T00:00:00"/>
    <s v="Dash___"/>
    <x v="4209"/>
  </r>
  <r>
    <n v="4291"/>
    <n v="1"/>
    <x v="1025"/>
    <x v="348"/>
    <s v="&lt;p&gt;Hi Newbee,&lt;/p&gt;_x000a_&lt;p&gt;I am not sure of your output, for B456 you have the 17/03/2008 after 12/03/08.&lt;/p&gt;_x000a_&lt;p&gt;Are you using time only as the key or date and time?&lt;/p&gt;_x000a_&lt;p&gt;The best solution is to sort your data in the order that you want to see it. That is first by Code, Then by Date and Then by Time&lt;/p&gt;_x000a_&lt;p&gt;regards&lt;/p&gt;_x000a_&lt;p&gt;kanti_x000a_&lt;/p&gt;_x000a_"/>
    <d v="2010-11-26T02:49:29"/>
    <n v="0"/>
    <x v="3"/>
    <x v="0"/>
    <b v="1"/>
    <x v="0"/>
    <n v="6"/>
    <n v="40507.572222222225"/>
    <n v="0"/>
    <n v="1090"/>
    <d v="2010-11-26T00:00:00"/>
    <n v="0"/>
    <x v="4210"/>
  </r>
  <r>
    <n v="4292"/>
    <n v="1"/>
    <x v="1025"/>
    <x v="648"/>
    <s v="&lt;p&gt;Hi Kanti,&lt;/p&gt;_x000a_&lt;p&gt;Here the key is combination of Code and Description.&lt;br /&gt;_x000a_And I am taking date and time into consideration for finding latest record.&lt;br /&gt;_x000a_A record can change its status any number times in a day.&lt;br /&gt;_x000a_So I need to find what is last status on that record ie., finding latest data and time of the same record.&lt;br /&gt;_x000a_If you see here,&lt;br /&gt;_x000a_11/03/2008 8:15 |B456 | Prod Data | Read | P&lt;br /&gt;_x000a_12/03/2008 4:15 |B456 | Prod Data | Write | P&lt;br /&gt;_x000a_The same record is updated on 12th with its status 'Write'.&lt;/p&gt;_x000a_&lt;p&gt;and here,&lt;br /&gt;_x000a_14/03/2008 2:15 |B456 | Test Data | Write | T&lt;br /&gt;_x000a_17/03/2008 1:15 |B456 | Test Data | Read | T&lt;br /&gt;_x000a_The same record is updated on 17th with its status 'Read'.&lt;/p&gt;_x000a_&lt;p&gt;That is the reason in the output you have noticed like that._x000a_&lt;/p&gt;_x000a_"/>
    <d v="2010-11-26T04:22:22"/>
    <n v="0"/>
    <x v="4"/>
    <x v="0"/>
    <b v="1"/>
    <x v="0"/>
    <n v="6"/>
    <n v="40507.572222222225"/>
    <n v="0"/>
    <n v="1090"/>
    <d v="2010-11-26T00:00:00"/>
    <n v="0"/>
    <x v="4211"/>
  </r>
  <r>
    <n v="4293"/>
    <n v="1"/>
    <x v="1025"/>
    <x v="348"/>
    <s v="&lt;p&gt;Hi Nwebee,&lt;/p&gt;_x000a_&lt;p&gt;You can sort the Data first on Code, then Description, then Date and then time, that would give you the desired results.&lt;/p&gt;_x000a_&lt;p&gt;Kanti_x000a_&lt;/p&gt;_x000a_"/>
    <d v="2010-11-26T04:33:51"/>
    <n v="0"/>
    <x v="5"/>
    <x v="0"/>
    <b v="1"/>
    <x v="0"/>
    <n v="6"/>
    <n v="40507.572222222225"/>
    <n v="0"/>
    <n v="1090"/>
    <d v="2010-11-26T00:00:00"/>
    <n v="0"/>
    <x v="4212"/>
  </r>
  <r>
    <n v="4294"/>
    <n v="4"/>
    <x v="0"/>
    <x v="650"/>
    <s v="&lt;p&gt;hi chandoo,&lt;br /&gt;_x000a_this is my post on chandoo forum.&lt;br /&gt;_x000a_my name is zainul form indonesia, i'm interesting with dashboard for project management becuase i prefer report in chart rather than expressed in numbers......_x000a_&lt;/p&gt;_x000a_"/>
    <d v="2010-11-26T04:50:14"/>
    <n v="0"/>
    <x v="88"/>
    <x v="0"/>
    <b v="1"/>
    <x v="0"/>
    <n v="6"/>
    <n v="40019.929861111108"/>
    <n v="0"/>
    <n v="1090"/>
    <d v="2010-11-26T00:00:00"/>
    <n v="0"/>
    <x v="4213"/>
  </r>
  <r>
    <n v="4295"/>
    <n v="1"/>
    <x v="1028"/>
    <x v="632"/>
    <s v="&lt;p&gt;Hi chandu garu,&lt;/p&gt;_x000a_&lt;p&gt;I am facing one problem in excell sheet ie.,i have 31 days coloums sheet dates are placed not in order like 5th,8th, i have to place orderly like 1,2,3,4.... how to put in order plz sugest me with short cut method._x000a_&lt;/p&gt;_x000a_"/>
    <d v="2010-11-26T04:57:34"/>
    <n v="0"/>
    <x v="0"/>
    <x v="0"/>
    <b v="0"/>
    <x v="0"/>
    <n v="6"/>
    <n v="40508.206250000003"/>
    <n v="0"/>
    <n v="1090"/>
    <d v="2010-11-26T00:00:00"/>
    <n v="0"/>
    <x v="4214"/>
  </r>
  <r>
    <n v="4296"/>
    <n v="1"/>
    <x v="1025"/>
    <x v="648"/>
    <s v="&lt;p&gt;Hi Kanti,&lt;/p&gt;_x000a_&lt;p&gt;I have around 7,200 records and I am not sure how to sort. Can you please give the code so that I will test. I would like to have a marco and later I would like to add some functionality as well.&lt;/p&gt;_x000a_&lt;p&gt;Thanks._x000a_&lt;/p&gt;_x000a_"/>
    <d v="2010-11-26T04:58:14"/>
    <n v="0"/>
    <x v="6"/>
    <x v="0"/>
    <b v="1"/>
    <x v="0"/>
    <n v="6"/>
    <n v="40507.572222222225"/>
    <n v="0"/>
    <n v="1090"/>
    <d v="2010-11-26T00:00:00"/>
    <n v="0"/>
    <x v="4215"/>
  </r>
  <r>
    <n v="4297"/>
    <n v="1"/>
    <x v="1025"/>
    <x v="348"/>
    <s v="&lt;p&gt;Hi Newbee,&lt;/p&gt;_x000a_&lt;p&gt;There is no code.&lt;/p&gt;_x000a_&lt;p&gt;What version of Excel are you suing and do you know how to sort the data?&lt;/p&gt;_x000a_&lt;p&gt;kanti_x000a_&lt;/p&gt;_x000a_"/>
    <d v="2010-11-26T05:04:31"/>
    <n v="0"/>
    <x v="7"/>
    <x v="0"/>
    <b v="1"/>
    <x v="0"/>
    <n v="6"/>
    <n v="40507.572222222225"/>
    <n v="0"/>
    <n v="1090"/>
    <d v="2010-11-26T00:00:00"/>
    <n v="0"/>
    <x v="4216"/>
  </r>
  <r>
    <n v="4298"/>
    <n v="1"/>
    <x v="1028"/>
    <x v="348"/>
    <s v="&lt;p&gt;Hi Satish,&lt;/p&gt;_x000a_&lt;p&gt;you can copy the data and paste it with transpose so that the columns become row and then sort the rows in the order you want. Thereafter copy and paste transpose again to get the data into columns&lt;/p&gt;_x000a_&lt;p&gt;kanti_x000a_&lt;/p&gt;_x000a_"/>
    <d v="2010-11-26T05:08:13"/>
    <n v="0"/>
    <x v="1"/>
    <x v="0"/>
    <b v="1"/>
    <x v="0"/>
    <n v="6"/>
    <n v="40508.206250000003"/>
    <n v="0"/>
    <n v="1090"/>
    <d v="2010-11-26T00:00:00"/>
    <n v="0"/>
    <x v="4217"/>
  </r>
  <r>
    <n v="4299"/>
    <n v="1"/>
    <x v="1025"/>
    <x v="648"/>
    <s v="&lt;p&gt;Sorry Excel 2007 not 2003. No I don't know to sort._x000a_&lt;/p&gt;_x000a_"/>
    <d v="2010-11-26T05:08:15"/>
    <n v="0"/>
    <x v="8"/>
    <x v="0"/>
    <b v="1"/>
    <x v="0"/>
    <n v="6"/>
    <n v="40507.572222222225"/>
    <n v="0"/>
    <n v="1090"/>
    <d v="2010-11-26T00:00:00"/>
    <n v="0"/>
    <x v="4218"/>
  </r>
  <r>
    <n v="4300"/>
    <n v="1"/>
    <x v="1028"/>
    <x v="348"/>
    <s v="&lt;p&gt;Hi Satish, &lt;/p&gt;_x000a_&lt;p&gt;refer to the following article&lt;/p&gt;_x000a_&lt;p&gt;http://chandoo.org/wp/2008/07/22/change-sort-orientation-excel-columns/&lt;/p&gt;_x000a_&lt;p&gt;kanti_x000a_&lt;/p&gt;_x000a_"/>
    <d v="2010-11-26T05:11:58"/>
    <n v="0"/>
    <x v="2"/>
    <x v="0"/>
    <b v="1"/>
    <x v="0"/>
    <n v="6"/>
    <n v="40508.206250000003"/>
    <n v="0"/>
    <n v="1090"/>
    <d v="2010-11-26T00:00:00"/>
    <n v="0"/>
    <x v="4219"/>
  </r>
  <r>
    <n v="4301"/>
    <n v="1"/>
    <x v="1025"/>
    <x v="348"/>
    <s v="&lt;p&gt;Hi NewBee &lt;/p&gt;_x000a_&lt;p&gt;refer to this article&lt;/p&gt;_x000a_&lt;p&gt;http://spreadsheets.about.com/od/othertips/qt/080704_2003sort.htm&lt;/p&gt;_x000a_&lt;p&gt;kanti_x000a_&lt;/p&gt;_x000a_"/>
    <d v="2010-11-26T05:17:23"/>
    <n v="0"/>
    <x v="9"/>
    <x v="0"/>
    <b v="1"/>
    <x v="0"/>
    <n v="6"/>
    <n v="40507.572222222225"/>
    <n v="0"/>
    <n v="1090"/>
    <d v="2010-11-26T00:00:00"/>
    <n v="0"/>
    <x v="4220"/>
  </r>
  <r>
    <n v="4304"/>
    <n v="1"/>
    <x v="941"/>
    <x v="516"/>
    <s v="&lt;p&gt;This is the function of offset:&lt;br /&gt;_x000a_=offset(Range, Rows, columns, width, height)&lt;br /&gt;_x000a_comparing this =OFFSET($A$1,,,COUNTA($A:$A)-1,1) with what I have on the top: which part of function does CountA($A:$A)stand for?&lt;/p&gt;_x000a_&lt;p&gt;-(LEFT(OFFSET($A$1,,,COUNTA($A:$A)-1,1),5)=&quot;WHO54&quot;: You are using this part in a sum product function&lt;br /&gt;_x000a_This gives us a text value: &quot;WHo54&quot;, which a string. In sum product function: we are multiplying the corresponding values in arrays and then sum them. How can we multiply a string value?&lt;/p&gt;_x000a_&lt;p&gt;Can you please illustrate your example in a spread sheet?&lt;/p&gt;_x000a_&lt;p&gt;Thank you for the help.&lt;br /&gt;_x000a_Guity_x000a_&lt;/p&gt;_x000a_"/>
    <d v="2010-11-26T06:57:16"/>
    <n v="0"/>
    <x v="5"/>
    <x v="0"/>
    <b v="1"/>
    <x v="0"/>
    <n v="6"/>
    <n v="40497.1"/>
    <n v="0"/>
    <n v="1090"/>
    <d v="2010-11-26T00:00:00"/>
    <n v="0"/>
    <x v="4221"/>
  </r>
  <r>
    <n v="4305"/>
    <n v="1"/>
    <x v="1029"/>
    <x v="651"/>
    <s v="&lt;p&gt;give some example of sumif formula using mutiple query_x000a_&lt;/p&gt;_x000a_"/>
    <d v="2010-11-26T07:09:52"/>
    <n v="0"/>
    <x v="0"/>
    <x v="0"/>
    <b v="0"/>
    <x v="0"/>
    <n v="6"/>
    <n v="40508.29791666667"/>
    <n v="0"/>
    <n v="1090"/>
    <d v="2010-11-26T00:00:00"/>
    <n v="0"/>
    <x v="4222"/>
  </r>
  <r>
    <n v="4306"/>
    <n v="1"/>
    <x v="865"/>
    <x v="571"/>
    <s v="&lt;p&gt;Hi Hui,&lt;/p&gt;_x000a_&lt;p&gt;The earlier one didnot work for rhis sheet.&lt;/p&gt;_x000a_&lt;p&gt;http://rapidshare.com/files/433209561/Empdetails1.xls&lt;/p&gt;_x000a_&lt;p&gt;can you please look at this and let me know why is not working_x000a_&lt;/p&gt;_x000a_"/>
    <d v="2010-11-26T07:27:05"/>
    <n v="0"/>
    <x v="29"/>
    <x v="0"/>
    <b v="1"/>
    <x v="0"/>
    <n v="6"/>
    <n v="40474.877083333333"/>
    <n v="0"/>
    <n v="1090"/>
    <d v="2010-11-26T00:00:00"/>
    <n v="0"/>
    <x v="4223"/>
  </r>
  <r>
    <n v="4307"/>
    <n v="1"/>
    <x v="941"/>
    <x v="2"/>
    <s v="&lt;p&gt;1.&lt;br /&gt;_x000a_=OFFSET($A$1,,,COUNTA($A:$A)-1,1) with what I have on the top: which part of function does CountA($A:$A)stand for?&lt;br /&gt;_x000a_=offset(Range, Rows, columns, width, height) is wrong&lt;br /&gt;_x000a_=offset(Range, Row Offset, Column Offset, Height, Width ) is correct&lt;br /&gt;_x000a_and so CountA($A:$A) is the height which is based on the number of entries in Column A -1&lt;/p&gt;_x000a_&lt;p&gt;2. It says if the left 5 characters of each cell in OFFSET($A$1,,,$M$1,1), then multiply it by the values in OFFSET($B$1,,,COUNTA($A:$A)-1,1) and sum it up._x000a_&lt;/p&gt;_x000a_"/>
    <d v="2010-11-26T07:28:07"/>
    <n v="0"/>
    <x v="6"/>
    <x v="1"/>
    <b v="1"/>
    <x v="1"/>
    <n v="6"/>
    <n v="40497.1"/>
    <n v="11.211192129630945"/>
    <n v="1091"/>
    <d v="2010-11-26T00:00:00"/>
    <s v="Guity Niamanesh"/>
    <x v="4224"/>
  </r>
  <r>
    <n v="4308"/>
    <n v="1"/>
    <x v="1029"/>
    <x v="2"/>
    <s v="&lt;p&gt;http://chandoo.org/wp/2008/11/12/using-countif-sumif-excel-help/&lt;br /&gt;_x000a_or&lt;br /&gt;_x000a_http://chandoo.org/wp/2010/04/20/introduction-to-excel-sumifs-formula/_x000a_&lt;/p&gt;_x000a_"/>
    <d v="2010-11-26T07:28:39"/>
    <n v="0"/>
    <x v="1"/>
    <x v="1"/>
    <b v="1"/>
    <x v="1"/>
    <n v="6"/>
    <n v="40508.29791666667"/>
    <n v="1.3645833329064772E-2"/>
    <n v="1092"/>
    <d v="2010-11-26T00:00:00"/>
    <s v="satishmysore"/>
    <x v="4225"/>
  </r>
  <r>
    <n v="4309"/>
    <n v="1"/>
    <x v="865"/>
    <x v="2"/>
    <s v="&lt;p&gt;Did you use the Post just above with v3&lt;/p&gt;_x000a_&lt;p&gt;As I found an error in an earlier version and changed the forula to fix it up_x000a_&lt;/p&gt;_x000a_"/>
    <d v="2010-11-26T07:32:55"/>
    <n v="0"/>
    <x v="30"/>
    <x v="1"/>
    <b v="1"/>
    <x v="1"/>
    <n v="6"/>
    <n v="40474.877083333333"/>
    <n v="33.437442129630654"/>
    <n v="1093"/>
    <d v="2010-11-26T00:00:00"/>
    <s v="mediatx"/>
    <x v="4226"/>
  </r>
  <r>
    <n v="4310"/>
    <n v="1"/>
    <x v="1023"/>
    <x v="114"/>
    <s v="&lt;p&gt;Hi Xld,&lt;/p&gt;_x000a_&lt;p&gt;Your code will be perfect if i copy and paste continuous columns(series of column) say from A to E but in my case i will be selecting columns randomly ie., a,C,F,H,K ...&lt;br /&gt;_x000a_so i though of giving input box to select sheet,source column and destination column.&lt;/p&gt;_x000a_&lt;p&gt;Thanks,&lt;br /&gt;_x000a_Dee_x000a_&lt;/p&gt;_x000a_"/>
    <d v="2010-11-26T08:55:25"/>
    <n v="0"/>
    <x v="2"/>
    <x v="0"/>
    <b v="1"/>
    <x v="0"/>
    <n v="6"/>
    <n v="40507.366666666669"/>
    <n v="0"/>
    <n v="1093"/>
    <d v="2010-11-26T00:00:00"/>
    <n v="0"/>
    <x v="4227"/>
  </r>
  <r>
    <n v="4311"/>
    <n v="1"/>
    <x v="1023"/>
    <x v="488"/>
    <s v="&lt;p&gt;That can be single column specific, or multiple non-contiguous columns (use Ctrl-click)._x000a_&lt;/p&gt;_x000a_"/>
    <d v="2010-11-26T10:11:03"/>
    <n v="0"/>
    <x v="3"/>
    <x v="0"/>
    <b v="1"/>
    <x v="0"/>
    <n v="6"/>
    <n v="40507.366666666669"/>
    <n v="0"/>
    <n v="1093"/>
    <d v="2010-11-26T00:00:00"/>
    <n v="0"/>
    <x v="4228"/>
  </r>
  <r>
    <n v="4312"/>
    <n v="1"/>
    <x v="1029"/>
    <x v="488"/>
    <s v="&lt;p&gt;Or http://xldynamic.com/source/xld.SUMPRODUCT.html_x000a_&lt;/p&gt;_x000a_"/>
    <d v="2010-11-26T10:12:21"/>
    <n v="0"/>
    <x v="2"/>
    <x v="0"/>
    <b v="1"/>
    <x v="0"/>
    <n v="6"/>
    <n v="40508.29791666667"/>
    <n v="0"/>
    <n v="1093"/>
    <d v="2010-11-26T00:00:00"/>
    <n v="0"/>
    <x v="4229"/>
  </r>
  <r>
    <n v="4313"/>
    <n v="1"/>
    <x v="1030"/>
    <x v="615"/>
    <s v="&lt;p&gt;i know how to create drop down lists and use them a lot.. one thing i havnt gotten to work til now is to have a standard value in the list. meaning. i got a list of say 5 names. in the drop down list i would like it to say  - &quot;select a name&quot; so the user is drwn to the field_x000a_&lt;/p&gt;_x000a_"/>
    <d v="2010-11-26T10:44:08"/>
    <n v="0"/>
    <x v="0"/>
    <x v="0"/>
    <b v="0"/>
    <x v="0"/>
    <n v="6"/>
    <n v="40508.447222222225"/>
    <n v="0"/>
    <n v="1093"/>
    <d v="2010-11-26T00:00:00"/>
    <n v="0"/>
    <x v="4230"/>
  </r>
  <r>
    <n v="4314"/>
    <n v="2"/>
    <x v="1031"/>
    <x v="652"/>
    <s v="&lt;p&gt;Hello, &lt;/p&gt;_x000a_&lt;p&gt;I have a series of incel charts working of the REPT(&quot;|&quot;, A1) A1 having a %*10 to make a chart. &lt;/p&gt;_x000a_&lt;p&gt;I need a performance indicator. I tryed adding a line where 100% was over the incell bars. However when you print preview the Incell look different in Print preview then in the dashboard. &lt;/p&gt;_x000a_&lt;p&gt;The bars are smaller so it appears that my dataset is not performing well enough. &lt;/p&gt;_x000a_&lt;p&gt;Any ideas what i can do to stop this? &lt;/p&gt;_x000a_&lt;p&gt;I am using Script font type. &lt;/p&gt;_x000a_&lt;p&gt;Thanks_x000a_&lt;/p&gt;_x000a_"/>
    <d v="2010-11-26T11:13:33"/>
    <n v="0"/>
    <x v="0"/>
    <x v="0"/>
    <b v="0"/>
    <x v="0"/>
    <n v="6"/>
    <n v="40508.467361111114"/>
    <n v="0"/>
    <n v="1093"/>
    <d v="2010-11-26T00:00:00"/>
    <n v="0"/>
    <x v="4231"/>
  </r>
  <r>
    <n v="4315"/>
    <n v="2"/>
    <x v="1031"/>
    <x v="2"/>
    <s v="&lt;p&gt;Change to a more proportional font&lt;br /&gt;_x000a_Try Swiss, Modern or Roman_x000a_&lt;/p&gt;_x000a_"/>
    <d v="2010-11-26T11:17:15"/>
    <n v="0"/>
    <x v="1"/>
    <x v="1"/>
    <b v="1"/>
    <x v="1"/>
    <n v="6"/>
    <n v="40508.467361111114"/>
    <n v="2.9513888875953853E-3"/>
    <n v="1094"/>
    <d v="2010-11-26T00:00:00"/>
    <s v="GODZILLA"/>
    <x v="4232"/>
  </r>
  <r>
    <n v="4316"/>
    <n v="1"/>
    <x v="1030"/>
    <x v="2"/>
    <s v="&lt;p&gt;Do you mean Drop Down as in Validation or Forms ?_x000a_&lt;/p&gt;_x000a_"/>
    <d v="2010-11-26T11:18:03"/>
    <n v="0"/>
    <x v="1"/>
    <x v="1"/>
    <b v="1"/>
    <x v="1"/>
    <n v="6"/>
    <n v="40508.447222222225"/>
    <n v="2.364583333110204E-2"/>
    <n v="1095"/>
    <d v="2010-11-26T00:00:00"/>
    <s v="thomasleitner"/>
    <x v="4233"/>
  </r>
  <r>
    <n v="4317"/>
    <n v="1"/>
    <x v="1030"/>
    <x v="615"/>
    <s v="&lt;p&gt;i mean validation.. i want to use it for a kind of dashboard .. &lt;/p&gt;_x000a_&lt;p&gt;i want the users to be able to select various variables . which connect to a sumifs function.&lt;/p&gt;_x000a_&lt;p&gt;the listvalues could be&lt;br /&gt;_x000a_jan&lt;br /&gt;_x000a_feb&lt;br /&gt;_x000a_mar&lt;br /&gt;_x000a_apr&lt;br /&gt;_x000a_mai&lt;br /&gt;_x000a_...&lt;/p&gt;_x000a_&lt;p&gt;i name the list months and refer to it  ( use another sheet)&lt;/p&gt;_x000a_&lt;p&gt;the cell i have the data validation drop down list in is blank as standard. &lt;/p&gt;_x000a_&lt;p&gt;what i like is that that cell has a standrd value written in it. saying for example... selecet a month&lt;/p&gt;_x000a_&lt;p&gt;then i click on the cell and get the drop down list.&lt;/p&gt;_x000a_&lt;p&gt;off course i can write that text next to the cell but i have limited space. so i want the text in the field where the drop down list is located._x000a_&lt;/p&gt;_x000a_"/>
    <d v="2010-11-26T11:34:49"/>
    <n v="0"/>
    <x v="2"/>
    <x v="0"/>
    <b v="1"/>
    <x v="0"/>
    <n v="6"/>
    <n v="40508.447222222225"/>
    <n v="0"/>
    <n v="1095"/>
    <d v="2010-11-26T00:00:00"/>
    <n v="0"/>
    <x v="4234"/>
  </r>
  <r>
    <n v="4318"/>
    <n v="1"/>
    <x v="1030"/>
    <x v="488"/>
    <s v="&lt;p&gt;Private Sub Worksheet_SelectionChange(ByVal Target As Range)&lt;br /&gt;_x000a_Const WS_RANGE As String = &quot;D3&quot;      '&amp;lt;&amp;lt;&amp;lt;&amp;lt; change to suit&lt;/p&gt;_x000a_&lt;p&gt;    If Not Intersect(Target, Me.Range(WS_RANGE)) Is Nothing Then&lt;/p&gt;_x000a_&lt;p&gt;        With Target&lt;/p&gt;_x000a_&lt;p&gt;            .Validation.Delete&lt;br /&gt;_x000a_            .Validation.Add Type:=xlValidateList, Formula1:=&quot;=months&quot;&lt;br /&gt;_x000a_            .Value = &quot;&quot;&lt;br /&gt;_x000a_        End With&lt;br /&gt;_x000a_    End If&lt;br /&gt;_x000a_End Sub&lt;/p&gt;_x000a_&lt;p&gt;'This is worksheet event code, which means that it needs to be&lt;br /&gt;_x000a_'placed in the appropriate worksheet code module, not a standard&lt;br /&gt;_x000a_'code module. To do this, right-click on the sheet tab, select&lt;br /&gt;_x000a_'the View Code option from the menu, and paste the code in._x000a_&lt;/p&gt;_x000a_"/>
    <d v="2010-11-26T11:50:38"/>
    <n v="0"/>
    <x v="3"/>
    <x v="0"/>
    <b v="1"/>
    <x v="0"/>
    <n v="6"/>
    <n v="40508.447222222225"/>
    <n v="0"/>
    <n v="1095"/>
    <d v="2010-11-26T00:00:00"/>
    <n v="0"/>
    <x v="4235"/>
  </r>
  <r>
    <n v="4319"/>
    <n v="1"/>
    <x v="1030"/>
    <x v="348"/>
    <s v="&lt;p&gt;Hi &lt;/p&gt;_x000a_&lt;p&gt;You can enter the names in the space for list separated by a comma&lt;/p&gt;_x000a_&lt;p&gt;kanti_x000a_&lt;/p&gt;_x000a_"/>
    <d v="2010-11-26T11:54:55"/>
    <n v="0"/>
    <x v="4"/>
    <x v="0"/>
    <b v="1"/>
    <x v="0"/>
    <n v="6"/>
    <n v="40508.447222222225"/>
    <n v="0"/>
    <n v="1095"/>
    <d v="2010-11-26T00:00:00"/>
    <n v="0"/>
    <x v="4236"/>
  </r>
  <r>
    <n v="4320"/>
    <n v="1"/>
    <x v="1030"/>
    <x v="615"/>
    <s v="&lt;p&gt;@ xld... works perfect.. even though its a script and i was teh first time i used scripts :-)  &lt;/p&gt;_x000a_&lt;p&gt;@kchiba.. i know thx.. &lt;/p&gt;_x000a_&lt;p&gt;i found a third way.. very basic.. well thats me:.-) i just can write it in the box as a text.. off course meaning that i cant put a error message in if someone types something wrong in_x000a_&lt;/p&gt;_x000a_"/>
    <d v="2010-11-26T12:23:04"/>
    <n v="0"/>
    <x v="5"/>
    <x v="0"/>
    <b v="1"/>
    <x v="0"/>
    <n v="6"/>
    <n v="40508.447222222225"/>
    <n v="0"/>
    <n v="1095"/>
    <d v="2010-11-26T00:00:00"/>
    <n v="0"/>
    <x v="4237"/>
  </r>
  <r>
    <n v="4321"/>
    <n v="2"/>
    <x v="1031"/>
    <x v="652"/>
    <s v="&lt;p&gt;That doesnt seem to change much. &lt;/p&gt;_x000a_&lt;p&gt;If I use Webdings rept(&quot;g&quot;,A1) it works better but the size of the blocks is too large. &lt;/p&gt;_x000a_&lt;p&gt;My intention is to create a solid bar btw. &lt;/p&gt;_x000a_&lt;p&gt;Can you recomend a different option? &lt;/p&gt;_x000a_&lt;p&gt;Thanks_x000a_&lt;/p&gt;_x000a_"/>
    <d v="2010-11-26T12:25:19"/>
    <n v="0"/>
    <x v="2"/>
    <x v="0"/>
    <b v="1"/>
    <x v="0"/>
    <n v="6"/>
    <n v="40508.467361111114"/>
    <n v="0"/>
    <n v="1095"/>
    <d v="2010-11-26T00:00:00"/>
    <n v="0"/>
    <x v="4238"/>
  </r>
  <r>
    <n v="4322"/>
    <n v="1"/>
    <x v="1030"/>
    <x v="488"/>
    <s v="&lt;p&gt;Get used to scripts Thomas, it extends the power of Excel geometrically._x000a_&lt;/p&gt;_x000a_"/>
    <d v="2010-11-26T12:50:32"/>
    <n v="0"/>
    <x v="6"/>
    <x v="0"/>
    <b v="1"/>
    <x v="0"/>
    <n v="6"/>
    <n v="40508.447222222225"/>
    <n v="0"/>
    <n v="1095"/>
    <d v="2010-11-26T00:00:00"/>
    <n v="0"/>
    <x v="4239"/>
  </r>
  <r>
    <n v="4323"/>
    <n v="1"/>
    <x v="1032"/>
    <x v="652"/>
    <s v="&lt;p&gt;Hello, &lt;/p&gt;_x000a_&lt;p&gt;I think i have an interesting question. &lt;/p&gt;_x000a_&lt;p&gt;Can you use a formula to change the size of text? &lt;/p&gt;_x000a_&lt;p&gt;I have a list of names and ranks. I want the higher ranked names to be larger. &lt;/p&gt;_x000a_&lt;p&gt;Any idea?_x000a_&lt;/p&gt;_x000a_"/>
    <d v="2010-11-26T13:52:29"/>
    <n v="0"/>
    <x v="0"/>
    <x v="0"/>
    <b v="0"/>
    <x v="0"/>
    <n v="6"/>
    <n v="40508.577777777777"/>
    <n v="0"/>
    <n v="1095"/>
    <d v="2010-11-26T00:00:00"/>
    <n v="0"/>
    <x v="4240"/>
  </r>
  <r>
    <n v="4324"/>
    <n v="1"/>
    <x v="1032"/>
    <x v="488"/>
    <s v="&lt;p&gt;In a word, no. You can use VBA event code to trap the value as input and change it, but not a formula._x000a_&lt;/p&gt;_x000a_"/>
    <d v="2010-11-26T14:00:13"/>
    <n v="0"/>
    <x v="1"/>
    <x v="0"/>
    <b v="1"/>
    <x v="0"/>
    <n v="6"/>
    <n v="40508.577777777777"/>
    <n v="0"/>
    <n v="1095"/>
    <d v="2010-11-26T00:00:00"/>
    <n v="0"/>
    <x v="4241"/>
  </r>
  <r>
    <n v="4325"/>
    <n v="1"/>
    <x v="941"/>
    <x v="488"/>
    <s v="&lt;p&gt;It is a string, it is a Boolean result, because you are comparing cell values to a specific text value, which will always be True or False.&lt;/p&gt;_x000a_&lt;p&gt;See http://xldynamic.com/source/xld.SUMPRODUCT.html for a detailed explanation_x000a_&lt;/p&gt;_x000a_"/>
    <d v="2010-11-26T14:03:00"/>
    <n v="0"/>
    <x v="7"/>
    <x v="0"/>
    <b v="1"/>
    <x v="0"/>
    <n v="6"/>
    <n v="40497.1"/>
    <n v="0"/>
    <n v="1095"/>
    <d v="2010-11-26T00:00:00"/>
    <n v="0"/>
    <x v="4242"/>
  </r>
  <r>
    <n v="4326"/>
    <n v="2"/>
    <x v="1031"/>
    <x v="313"/>
    <s v="&lt;p&gt;I've got a post around somewhere with formula for a text based bulletchart.  It wasn't very good, but perhaps it will give you some ideas?_x000a_&lt;/p&gt;_x000a_"/>
    <d v="2010-11-26T14:45:09"/>
    <n v="0"/>
    <x v="3"/>
    <x v="0"/>
    <b v="1"/>
    <x v="0"/>
    <n v="6"/>
    <n v="40508.467361111114"/>
    <n v="0"/>
    <n v="1095"/>
    <d v="2010-11-26T00:00:00"/>
    <n v="0"/>
    <x v="4243"/>
  </r>
  <r>
    <n v="4327"/>
    <n v="2"/>
    <x v="1031"/>
    <x v="2"/>
    <s v="&lt;p&gt;Godzilla&lt;br /&gt;_x000a_Also type Incell Chart into the Google Custom Search window up the top of this page&lt;br /&gt;_x000a_The first 4/5 articles are all worth reading_x000a_&lt;/p&gt;_x000a_"/>
    <d v="2010-11-26T15:17:59"/>
    <n v="0"/>
    <x v="4"/>
    <x v="1"/>
    <b v="1"/>
    <x v="1"/>
    <n v="6"/>
    <n v="40508.467361111114"/>
    <n v="0.17012731481372612"/>
    <n v="1096"/>
    <d v="2010-11-26T00:00:00"/>
    <s v="GODZILLA"/>
    <x v="4244"/>
  </r>
  <r>
    <n v="4328"/>
    <n v="1"/>
    <x v="1033"/>
    <x v="653"/>
    <s v="&lt;p&gt;I have a sheet name summary in the workbook where i maintain the&lt;br /&gt;_x000a_summarised data of all the sheets in each row .&lt;br /&gt;_x000a_example students noofdownloads noofprints&lt;br /&gt;_x000a_          week1    123           234&lt;br /&gt;_x000a_          week2    345           254&lt;br /&gt;_x000a_when a new sheet is added to the workbook , the summary sheet should have another row&lt;br /&gt;_x000a_week3 345 354 (i mean total the things in week3 which is same formula used for othe rrow. this should happen without human intervention . How to do this ._x000a_&lt;/p&gt;_x000a_"/>
    <d v="2010-11-26T16:12:43"/>
    <n v="0"/>
    <x v="0"/>
    <x v="0"/>
    <b v="0"/>
    <x v="0"/>
    <n v="6"/>
    <n v="40508.675000000003"/>
    <n v="0"/>
    <n v="1096"/>
    <d v="2010-11-26T00:00:00"/>
    <n v="0"/>
    <x v="4245"/>
  </r>
  <r>
    <n v="4329"/>
    <n v="1"/>
    <x v="1033"/>
    <x v="488"/>
    <s v="&lt;pre&gt;_x000a_Private Sub Workbook_NewSheet(ByVal Sh As Object)_x000a_    Sh.Name = &quot;Week&quot; &amp;amp; Me.Worksheets.Count - 1_x000a_    With Me.Worksheets(&quot;Summary&quot;)_x000a__x000a_        With .Range(&quot;A1&quot;).End(xlDown)_x000a__x000a_            .EntireRow.Copy .Offset(1, 0)_x000a_            .Offset(1, 0).Value = Sh.Name_x000a_        End With_x000a_    End With_x000a_End Sub&lt;/pre&gt;_x000a_&lt;p&gt;'This is workbook event code.&lt;br /&gt;_x000a_'To input this code, right click on the Excel icon on the worksheet&lt;br /&gt;_x000a_'(or next to the File menu if you maximise your workbooks),&lt;br /&gt;_x000a_'select View Code from the menu, and paste the code_x000a_&lt;/p&gt;_x000a_"/>
    <d v="2010-11-26T16:22:15"/>
    <n v="0"/>
    <x v="1"/>
    <x v="0"/>
    <b v="1"/>
    <x v="0"/>
    <n v="6"/>
    <n v="40508.675000000003"/>
    <n v="0"/>
    <n v="1096"/>
    <d v="2010-11-26T00:00:00"/>
    <n v="0"/>
    <x v="4246"/>
  </r>
  <r>
    <n v="4330"/>
    <n v="1"/>
    <x v="941"/>
    <x v="516"/>
    <s v="&lt;p&gt;-xld&lt;br /&gt;_x000a_I understood when I thought about it more. Hui (Excel Ninja) had explained about getting +1 or -- get a positive digit.&lt;/p&gt;_x000a_&lt;p&gt;I know (LEFT(OFFSET($A$1,,,COUNTA($A:$A)-1,1),5)=&quot;WHO54&quot;  returns: &lt;/p&gt;_x000a_&lt;p&gt;either 0 or 1.&lt;/p&gt;_x000a_&lt;p&gt;Are you doing this to show how to get 0 or 1 that on the next step, it multiplies by the value in OFFSET($B$1,,,COUNTA($A:$A)-1,1) then sum it up?&lt;br /&gt;_x000a_Thanks a lot.&lt;/p&gt;_x000a_&lt;p&gt;Hui,&lt;br /&gt;_x000a_Thank you for your help. Is there anyway to show this to me on a spreadsheet?&lt;br /&gt;_x000a_Guity_x000a_&lt;/p&gt;_x000a_"/>
    <d v="2010-11-26T19:06:15"/>
    <n v="0"/>
    <x v="8"/>
    <x v="0"/>
    <b v="1"/>
    <x v="0"/>
    <n v="6"/>
    <n v="40497.1"/>
    <n v="0"/>
    <n v="1096"/>
    <d v="2010-11-26T00:00:00"/>
    <n v="0"/>
    <x v="4247"/>
  </r>
  <r>
    <n v="4331"/>
    <n v="1"/>
    <x v="941"/>
    <x v="488"/>
    <s v="&lt;p&gt;&amp;lt;quote&amp;gt;I understood when I thought about it more. Hui (Excel Ninja) had explained about getting +1 or -- get a positive digit.&lt;/p&gt;_x000a_&lt;p&gt;I know (LEFT(OFFSET($A$1,,,COUNTA($A:$A)-1,1),5)=&quot;WHO54&quot; returns:&lt;/p&gt;_x000a_&lt;p&gt;either 0 or 1.&amp;lt;/quote&amp;gt;&lt;/p&gt;_x000a_&lt;p&gt;No it doesn't! It returns True or False, you need some way to coerce True/False to 1/0 as explained in that link I provided to you.&lt;/p&gt;_x000a_&lt;p&gt;The second OFFSET was to provide a set of values to sum._x000a_&lt;/p&gt;_x000a_"/>
    <d v="2010-11-26T19:59:22"/>
    <n v="0"/>
    <x v="9"/>
    <x v="0"/>
    <b v="1"/>
    <x v="0"/>
    <n v="6"/>
    <n v="40497.1"/>
    <n v="0"/>
    <n v="1096"/>
    <d v="2010-11-26T00:00:00"/>
    <n v="0"/>
    <x v="4248"/>
  </r>
  <r>
    <n v="4333"/>
    <n v="1"/>
    <x v="941"/>
    <x v="2"/>
    <s v="&lt;p&gt;Guity&lt;br /&gt;_x000a_It is best to think about Sumproduct in terms of processing 2 or more arrays or ranges&lt;br /&gt;_x000a_The first array consists of LEFT(OFFSET($A$1,,,COUNTA($A:$A)-1,1),5)=&quot;WHO54&quot; and so for each cell in the range if the left 5 characters =&quot;WHO54&quot; it will evaluate to TRUE or FALSE&lt;/p&gt;_x000a_&lt;p&gt;Lets use some data like&lt;br /&gt;_x000a_WHO551 10&lt;br /&gt;_x000a_WHO541 10&lt;br /&gt;_x000a_WHO563 10&lt;br /&gt;_x000a_WHO547 10&lt;br /&gt;_x000a_WHO541 10&lt;br /&gt;_x000a_WHO548 10&lt;br /&gt;_x000a_WHO568 10&lt;/p&gt;_x000a_&lt;p&gt;Using the LEFT(OFFSET($A$1,,,COUNTA($A:$A)-1,1),5)=&quot;WHO54&quot; this will evaluate the first column to  {False,True,False,True,True,True,False)&lt;/p&gt;_x000a_&lt;p&gt;When this array is multiplied by +1* or -- it will be evaluated to {0,1,0,1,1,1,0)&lt;/p&gt;_x000a_&lt;p&gt;and the Sumproduct will multiply each of these by the corresponding value from Column B&lt;br /&gt;_x000a_OFFSET($B$1,,,COUNTA($A:$A)-1,1)&lt;/p&gt;_x000a_&lt;p&gt;ie:&lt;br /&gt;_x000a_0 x 10&lt;br /&gt;_x000a_1 x 10&lt;br /&gt;_x000a_0 x 10&lt;br /&gt;_x000a_1 x 10&lt;br /&gt;_x000a_1 x 10&lt;br /&gt;_x000a_1 x 10&lt;br /&gt;_x000a_0 x 10&lt;br /&gt;_x000a_and sum it up&lt;/p&gt;_x000a_&lt;p&gt;Giving 40&lt;/p&gt;_x000a_&lt;p&gt;I have setup an example at&lt;br /&gt;_x000a_http://rapidshare.com/files/433381352/GuitySumproduct.xlsx_x000a_&lt;/p&gt;_x000a_"/>
    <d v="2010-11-27T04:51:06"/>
    <n v="0"/>
    <x v="10"/>
    <x v="1"/>
    <b v="1"/>
    <x v="1"/>
    <n v="7"/>
    <n v="40497.1"/>
    <n v="12.102152777777519"/>
    <n v="1097"/>
    <d v="2010-11-27T00:00:00"/>
    <s v="Guity Niamanesh"/>
    <x v="4249"/>
  </r>
  <r>
    <n v="4334"/>
    <n v="1"/>
    <x v="941"/>
    <x v="516"/>
    <s v="&lt;p&gt;Xld,&lt;br /&gt;_x000a_I read the link. Link says that we need to coerce true/ False to 1/0. It shows a bunch ways to coerce: as to raise to power 1 or add +0.&lt;br /&gt;_x000a_We know in excel true is equal to 1 and false is equal to 0. Why do we need to convert the true and false to numbers 1 and 0?&lt;br /&gt;_x000a_As the essay says: you can multiply true by true in excel and it gives 1. Why is there a need to coerce true and false to numbers?&lt;br /&gt;_x000a_Other than this concern on the top, I received what I wanted.&lt;br /&gt;_x000a_Regards,&lt;br /&gt;_x000a_Guity_x000a_&lt;/p&gt;_x000a_"/>
    <d v="2010-11-27T05:04:58"/>
    <n v="0"/>
    <x v="11"/>
    <x v="0"/>
    <b v="1"/>
    <x v="0"/>
    <n v="7"/>
    <n v="40497.1"/>
    <n v="0"/>
    <n v="1097"/>
    <d v="2010-11-27T00:00:00"/>
    <n v="0"/>
    <x v="4250"/>
  </r>
  <r>
    <n v="4335"/>
    <n v="1"/>
    <x v="1034"/>
    <x v="516"/>
    <s v="&lt;p&gt;January_x0009_February March&lt;br /&gt;_x000a__x0009_Type 1_x0009_4_x0009_6_x0009_  1&lt;br /&gt;_x000a__x0009_Type 2_x0009_5_x0009_4_x0009_  1&lt;br /&gt;_x000a__x0009_Type 3_x0009_9_x0009_3_x0009_  2&lt;br /&gt;_x000a__x0009_Type 4_x0009_4_x0009_2_x0009_  1&lt;br /&gt;_x000a__x0009_Total_x0009_22_x0009_15_x0009_  5&lt;br /&gt;_x000a__x0009_Cumulated22_x0009_37_x0009_  42&lt;br /&gt;_x000a_I inserted a chart with this data in Microsoft excel 2003 a while ago. I could insert a secondary axis for cumulated line and changed the type of display for line cumulated, which was a column at the first, then changed to a line. But I am not able to do the same in Microsoft excel 2007.&lt;br /&gt;_x000a_The line cumulated shows the Type 1 , 2 , 3 and 4 as cumulated. I can't select the whole cumulated column to convert it to a line. If I do so, one type can be selected and I can only change that type to a line. What I want is to change the whole cumulated column to a line.&lt;br /&gt;_x000a_If you need more explanation, I need to send you the chart.&lt;br /&gt;_x000a_Regards,&lt;br /&gt;_x000a_Guity_x000a_&lt;/p&gt;_x000a_"/>
    <d v="2010-11-27T05:37:47"/>
    <n v="0"/>
    <x v="0"/>
    <x v="0"/>
    <b v="0"/>
    <x v="0"/>
    <n v="7"/>
    <n v="40509.234027777777"/>
    <n v="0"/>
    <n v="1097"/>
    <d v="2010-11-27T00:00:00"/>
    <n v="0"/>
    <x v="4251"/>
  </r>
  <r>
    <n v="4336"/>
    <n v="1"/>
    <x v="941"/>
    <x v="2"/>
    <s v="&lt;p&gt;Guity&lt;br /&gt;_x000a_True is only 1 when it is evaluated&lt;/p&gt;_x000a_&lt;p&gt;Try this for proof&lt;/p&gt;_x000a_&lt;p&gt;Put the numbers 1 to 10 in A1:A10&lt;/p&gt;_x000a_&lt;p&gt;Put =sumproduct((a1:A10&amp;gt;5)) somewhere&lt;br /&gt;_x000a_you will get 0&lt;br /&gt;_x000a_But there are 5 numbers &amp;gt; 5 ?&lt;/p&gt;_x000a_&lt;p&gt;Now change to =sumproduct(1*(a1:A10&amp;gt;5)) or =sumproduct(--(a1:A10&amp;gt;5))&lt;br /&gt;_x000a_you will get 5 &lt;/p&gt;_x000a_&lt;p&gt;True is only evaluated to 1 when it is used in an equation&lt;/p&gt;_x000a_&lt;p&gt;If you are using sumproduct like&lt;br /&gt;_x000a_=sumproduct((a1:A10&amp;gt;5)*(B1:B10&amp;lt;10))&lt;br /&gt;_x000a_You don't need the +1* or -- as the evaluation takes places against the second array.&lt;br /&gt;_x000a_It is just good practice to leave the +1* or -- therein case you or someone else later removes the second constraint._x000a_&lt;/p&gt;_x000a_"/>
    <d v="2010-11-27T08:24:31"/>
    <n v="0"/>
    <x v="12"/>
    <x v="1"/>
    <b v="1"/>
    <x v="1"/>
    <n v="7"/>
    <n v="40497.1"/>
    <n v="12.250358796300134"/>
    <n v="1098"/>
    <d v="2010-11-27T00:00:00"/>
    <s v="Guity Niamanesh"/>
    <x v="4252"/>
  </r>
  <r>
    <n v="4337"/>
    <n v="1"/>
    <x v="1034"/>
    <x v="2"/>
    <s v="&lt;p&gt;Please post the chart somewhere_x000a_&lt;/p&gt;_x000a_"/>
    <d v="2010-11-27T08:25:24"/>
    <n v="0"/>
    <x v="1"/>
    <x v="1"/>
    <b v="1"/>
    <x v="1"/>
    <n v="7"/>
    <n v="40509.234027777777"/>
    <n v="0.11694444444583496"/>
    <n v="1099"/>
    <d v="2010-11-27T00:00:00"/>
    <s v="Guity Niamanesh"/>
    <x v="4253"/>
  </r>
  <r>
    <n v="4338"/>
    <n v="1"/>
    <x v="1024"/>
    <x v="647"/>
    <s v="&lt;p&gt;I solved this problem in other forums.&lt;br /&gt;_x000a_Thank you for trying.&lt;/p&gt;_x000a_&lt;p&gt;http://www.thecodecage.com/forumz/members-excel-vba-programming/208183-web-query-excel-visual-basic-applications.html#post742071_x000a_&lt;/p&gt;_x000a_"/>
    <d v="2010-11-27T08:29:21"/>
    <n v="0"/>
    <x v="1"/>
    <x v="0"/>
    <b v="1"/>
    <x v="0"/>
    <n v="7"/>
    <n v="40507.549305555556"/>
    <n v="0"/>
    <n v="1099"/>
    <d v="2010-11-27T00:00:00"/>
    <n v="0"/>
    <x v="4254"/>
  </r>
  <r>
    <n v="4339"/>
    <n v="1"/>
    <x v="941"/>
    <x v="488"/>
    <s v="&lt;p&gt;Actually, Excel treats any non-zero number as true, not just 1 (it is very lax). That is why you often see code like&lt;/p&gt;_x000a_&lt;p&gt;=IF(COUNTIF(rng,condition),&quot;one thing&quot;,&quot;something else&quot;)&lt;/p&gt;_x000a_&lt;p&gt;because whatever COUNTIF returns as a result other than 0 it will take the first action.&lt;/p&gt;_x000a_&lt;p&gt;If you have two conditions, you can multiply the two arrays of True/False to return an array of 1/0, or you can coerce each array using --. Dont' forget, SUMPRODUCT is SUMming the PRODUCTs, hence the name, so you don't need *, and it is less efficient to use it. &lt;/p&gt;_x000a_&lt;p&gt;I disagree strongly with Hui about leaving multiple operators in a formula, it is bad practice IMO. I personally prefer the double unary, --, because it is more efficient, and mor logically conforms to the standard use of SUMPRODUCT. Although as that paper says, there are some cases where * must be used because of the structure of the conditions._x000a_&lt;/p&gt;_x000a_"/>
    <d v="2010-11-27T11:01:01"/>
    <n v="0"/>
    <x v="13"/>
    <x v="0"/>
    <b v="1"/>
    <x v="0"/>
    <n v="7"/>
    <n v="40497.1"/>
    <n v="0"/>
    <n v="1099"/>
    <d v="2010-11-27T00:00:00"/>
    <n v="0"/>
    <x v="4255"/>
  </r>
  <r>
    <n v="4340"/>
    <n v="1"/>
    <x v="1035"/>
    <x v="645"/>
    <s v="&lt;p&gt;When I open a new worksheet in Excel 2007 and click on 'Macros' under the 'Developer' tab excel will not let me create a new marco.&lt;br /&gt;_x000a_The 'create' button (and all other buttons) are grayed out.&lt;/p&gt;_x000a_&lt;p&gt;Any suggestions?&lt;/p&gt;_x000a_&lt;p&gt;Thanks_x000a_&lt;/p&gt;_x000a_"/>
    <d v="2010-11-28T00:02:51"/>
    <n v="0"/>
    <x v="0"/>
    <x v="0"/>
    <b v="0"/>
    <x v="0"/>
    <n v="1"/>
    <n v="40510.001388888886"/>
    <n v="0"/>
    <n v="1099"/>
    <d v="2010-11-28T00:00:00"/>
    <n v="0"/>
    <x v="4256"/>
  </r>
  <r>
    <n v="4341"/>
    <n v="1"/>
    <x v="1035"/>
    <x v="0"/>
    <s v="&lt;p&gt;Start typing a name for your macro, you will see that the create button will be enabled._x000a_&lt;/p&gt;_x000a_"/>
    <d v="2010-11-28T00:23:24"/>
    <n v="0"/>
    <x v="1"/>
    <x v="0"/>
    <b v="1"/>
    <x v="0"/>
    <n v="1"/>
    <n v="40510.001388888886"/>
    <n v="0"/>
    <n v="1099"/>
    <d v="2010-11-28T00:00:00"/>
    <n v="0"/>
    <x v="4257"/>
  </r>
  <r>
    <n v="4342"/>
    <n v="1"/>
    <x v="1035"/>
    <x v="645"/>
    <s v="&lt;p&gt;Thanks.&lt;br /&gt;_x000a_I actually previously created a macro.&lt;br /&gt;_x000a_When I go to the VBA editor the code is there, but when I go to run the macro in excel I don't see the macro (it's not available as an option.&lt;/p&gt;_x000a_&lt;p&gt;In the VBA editor the code is associated with an object (the worksheet that I want the macro to run on.&lt;/p&gt;_x000a_&lt;p&gt;Any suggestions?_x000a_&lt;/p&gt;_x000a_"/>
    <d v="2010-11-28T00:30:07"/>
    <n v="0"/>
    <x v="2"/>
    <x v="0"/>
    <b v="1"/>
    <x v="0"/>
    <n v="1"/>
    <n v="40510.001388888886"/>
    <n v="0"/>
    <n v="1099"/>
    <d v="2010-11-28T00:00:00"/>
    <n v="0"/>
    <x v="4258"/>
  </r>
  <r>
    <n v="4343"/>
    <n v="1"/>
    <x v="1020"/>
    <x v="645"/>
    <s v="&lt;p&gt;Thank Kanti....Almost there.&lt;/p&gt;_x000a_&lt;p&gt;I'm getting an error that reads 'Argument not optional'&lt;/p&gt;_x000a_&lt;p&gt;I modified the code slightly to reflect some changes to where I want the data placed on the sheet and where I placed the drop-down&lt;/p&gt;_x000a_&lt;p&gt;&quot;Data&quot; has a header and the Item # is in column A starting on Line 1&lt;br /&gt;_x000a_&quot;Summary&quot; has the required Item to be searched for in N5.&lt;br /&gt;_x000a_The data is to be placed on the Summary tab starting on cell A16&lt;/p&gt;_x000a_&lt;p&gt;Code is:&lt;/p&gt;_x000a_&lt;p&gt;Private Sub Worksheet_Change(ByVal Target As Range)&lt;/p&gt;_x000a_&lt;p&gt;If Target.Cells.Count &amp;gt; 1 Or IsEmpty(Target) Then Exit Sub&lt;/p&gt;_x000a_&lt;p&gt;If Target.Address = &quot;$N$5&quot; Then&lt;/p&gt;_x000a_&lt;p&gt;If IsNumeric(Target) Then&lt;/p&gt;_x000a_&lt;p&gt;On Error Resume Next&lt;/p&gt;_x000a_&lt;p&gt;Sheets(&quot;Summary&quot;).Activate&lt;br /&gt;_x000a_Range(&quot;A16&quot;).Select&lt;br /&gt;_x000a_Selection.CurrentRegion.Select&lt;br /&gt;_x000a_Selection.ClearContents&lt;br /&gt;_x000a_Item = Range(&quot;N5&quot;)&lt;br /&gt;_x000a_Sheets(&quot;Data&quot;).Activate&lt;br /&gt;_x000a_Range(&quot;A1&quot;).Select&lt;br /&gt;_x000a_If ActiveSheet.FilterMode Then&lt;br /&gt;_x000a_ActiveSheet.ShowAllData&lt;br /&gt;_x000a_End If&lt;br /&gt;_x000a_Selection.AutoFilter&lt;br /&gt;_x000a_ActiveSheet.Range(&quot;A:B&quot;).AutoFilter Field:=1, Criteria1:=Item&lt;br /&gt;_x000a_Range(&quot;A1&quot;).Select&lt;br /&gt;_x000a_Selection.CurrentRegion.Select&lt;br /&gt;_x000a_Selection.Offset(1, 0).Select&lt;br /&gt;_x000a_Selection.Copy Sheets(&quot;Summary&quot;).Range(&quot;A16&quot;)&lt;br /&gt;_x000a_Sheets(&quot;Summary&quot;).Activate&lt;/p&gt;_x000a_&lt;p&gt;Application.EnableEvents = False&lt;br /&gt;_x000a_Application.EnableEvents = True&lt;/p&gt;_x000a_&lt;p&gt;On Error GoTo 0&lt;/p&gt;_x000a_&lt;p&gt;End If&lt;br /&gt;_x000a_End If&lt;/p&gt;_x000a_&lt;p&gt;End Sub_x000a_&lt;/p&gt;_x000a_"/>
    <d v="2010-11-28T00:47:38"/>
    <n v="0"/>
    <x v="5"/>
    <x v="0"/>
    <b v="1"/>
    <x v="0"/>
    <n v="1"/>
    <n v="40506.784722222219"/>
    <n v="0"/>
    <n v="1099"/>
    <d v="2010-11-28T00:00:00"/>
    <n v="0"/>
    <x v="4259"/>
  </r>
  <r>
    <n v="4344"/>
    <n v="1"/>
    <x v="1035"/>
    <x v="2"/>
    <s v="&lt;p&gt;Onklus&lt;br /&gt;_x000a_Make sure your macro doesn't start with Private_x000a_&lt;/p&gt;_x000a_"/>
    <d v="2010-11-28T01:01:39"/>
    <n v="0"/>
    <x v="3"/>
    <x v="1"/>
    <b v="1"/>
    <x v="1"/>
    <n v="1"/>
    <n v="40510.001388888886"/>
    <n v="4.1423611117352266E-2"/>
    <n v="1100"/>
    <d v="2010-11-28T00:00:00"/>
    <s v="onklus"/>
    <x v="4260"/>
  </r>
  <r>
    <n v="4345"/>
    <n v="1"/>
    <x v="941"/>
    <x v="516"/>
    <s v="&lt;p&gt;Hui &amp;amp; xld&lt;br /&gt;_x000a_Thank you for all your help. Every thins is clear for me.&lt;/p&gt;_x000a_&lt;p&gt;-Hui&lt;br /&gt;_x000a_The example you gave me explains everything. I understand the SumProduct function very well. &lt;/p&gt;_x000a_&lt;p&gt;-xld&lt;br /&gt;_x000a_I understood why we multiply by *1, because true is only evaluated to 1 when it is used in an equation.&lt;/p&gt;_x000a_&lt;p&gt;-Hui &amp;amp; xld&lt;br /&gt;_x000a_OFFSET($A$1,,,COUNTA($A:$A)-1,1),5):&lt;br /&gt;_x000a_after range you have: , , , for row and column, what does the blank space say?&lt;/p&gt;_x000a_&lt;p&gt;In regards to using * or , between arrays, that wouldn't be my concern.&lt;br /&gt;_x000a_Regards,&lt;br /&gt;_x000a_Guity_x000a_&lt;/p&gt;_x000a_"/>
    <d v="2010-11-28T02:23:02"/>
    <n v="0"/>
    <x v="14"/>
    <x v="0"/>
    <b v="1"/>
    <x v="0"/>
    <n v="1"/>
    <n v="40497.1"/>
    <n v="0"/>
    <n v="1100"/>
    <d v="2010-11-28T00:00:00"/>
    <n v="0"/>
    <x v="4261"/>
  </r>
  <r>
    <n v="4346"/>
    <n v="1"/>
    <x v="1034"/>
    <x v="516"/>
    <s v="&lt;p&gt;May I please email it to you?&lt;br /&gt;_x000a_Regards,&lt;br /&gt;_x000a_Guity_x000a_&lt;/p&gt;_x000a_"/>
    <d v="2010-11-28T02:25:05"/>
    <n v="0"/>
    <x v="2"/>
    <x v="0"/>
    <b v="1"/>
    <x v="0"/>
    <n v="1"/>
    <n v="40509.234027777777"/>
    <n v="0"/>
    <n v="1100"/>
    <d v="2010-11-28T00:00:00"/>
    <n v="0"/>
    <x v="4262"/>
  </r>
  <r>
    <n v="4347"/>
    <n v="1"/>
    <x v="941"/>
    <x v="2"/>
    <s v="&lt;p&gt;OFFSET($A$1,,,COUNTA($A:$A)-1,1),5)&lt;br /&gt;_x000a_the 2 blanks ,,, mean don't offset the Range from the Reference $A$1&lt;br /&gt;_x000a_ie: Row Offset = 0, Column offset=0&lt;br /&gt;_x000a_The new Range size will start at A1 and be COUNTA($A:$A)-1,1) rows high and 5 Columns wide_x000a_&lt;/p&gt;_x000a_"/>
    <d v="2010-11-28T02:48:56"/>
    <n v="0"/>
    <x v="15"/>
    <x v="1"/>
    <b v="1"/>
    <x v="1"/>
    <n v="1"/>
    <n v="40497.1"/>
    <n v="13.017314814816928"/>
    <n v="1101"/>
    <d v="2010-11-28T00:00:00"/>
    <s v="Guity Niamanesh"/>
    <x v="4263"/>
  </r>
  <r>
    <n v="4348"/>
    <n v="1"/>
    <x v="1034"/>
    <x v="2"/>
    <s v="&lt;p&gt;my email is at the bottom of&lt;br /&gt;_x000a_http://chandoo.org/wp/about-hui/_x000a_&lt;/p&gt;_x000a_"/>
    <d v="2010-11-28T02:49:44"/>
    <n v="0"/>
    <x v="3"/>
    <x v="1"/>
    <b v="1"/>
    <x v="1"/>
    <n v="1"/>
    <n v="40509.234027777777"/>
    <n v="0.88384259259328246"/>
    <n v="1102"/>
    <d v="2010-11-28T00:00:00"/>
    <s v="Guity Niamanesh"/>
    <x v="4264"/>
  </r>
  <r>
    <n v="4349"/>
    <n v="1"/>
    <x v="1020"/>
    <x v="348"/>
    <s v="&lt;p&gt;Hi Onklus,&lt;/p&gt;_x000a_&lt;p&gt;I have tested the changes you have made and the Macro works fine I am not getting any error.&lt;/p&gt;_x000a_&lt;p&gt;kanti_x000a_&lt;/p&gt;_x000a_"/>
    <d v="2010-11-28T04:07:08"/>
    <n v="0"/>
    <x v="6"/>
    <x v="0"/>
    <b v="1"/>
    <x v="0"/>
    <n v="1"/>
    <n v="40506.784722222219"/>
    <n v="0"/>
    <n v="1102"/>
    <d v="2010-11-28T00:00:00"/>
    <n v="0"/>
    <x v="4265"/>
  </r>
  <r>
    <n v="4350"/>
    <n v="1"/>
    <x v="1020"/>
    <x v="645"/>
    <s v="&lt;p&gt;Thanks...figured out the error.&lt;/p&gt;_x000a_&lt;p&gt;However, when I select and item that has less components than the previous item I selected it's still not clearing all of the lines in the summary....Any ideas as to why this is still occuring?&lt;/p&gt;_x000a_&lt;p&gt;Also, the code assumes the Item is numeric - Is there a way to modify this for non-numeric values. Some of the Item numbers have letters and other characters. I tried &quot;IsText&quot; but that didn't work.&lt;/p&gt;_x000a_&lt;p&gt;Thanks for all of your help_x000a_&lt;/p&gt;_x000a_"/>
    <d v="2010-11-28T09:33:31"/>
    <n v="0"/>
    <x v="7"/>
    <x v="0"/>
    <b v="1"/>
    <x v="0"/>
    <n v="1"/>
    <n v="40506.784722222219"/>
    <n v="0"/>
    <n v="1102"/>
    <d v="2010-11-28T00:00:00"/>
    <n v="0"/>
    <x v="4266"/>
  </r>
  <r>
    <n v="4351"/>
    <n v="1"/>
    <x v="941"/>
    <x v="488"/>
    <s v="&lt;p&gt;&amp;lt;quote&amp;gt;In regards to using * or , between arrays, that wouldn't be my concern.&amp;lt;/\quote&amp;gt;&lt;/p&gt;_x000a_&lt;p&gt;It would be, will be, if you are trying to evaluate all conditions using,._x000a_&lt;/p&gt;_x000a_"/>
    <d v="2010-11-28T10:07:06"/>
    <n v="0"/>
    <x v="16"/>
    <x v="0"/>
    <b v="1"/>
    <x v="0"/>
    <n v="1"/>
    <n v="40497.1"/>
    <n v="0"/>
    <n v="1102"/>
    <d v="2010-11-28T00:00:00"/>
    <n v="0"/>
    <x v="4267"/>
  </r>
  <r>
    <n v="4352"/>
    <n v="1"/>
    <x v="941"/>
    <x v="488"/>
    <s v="&lt;p&gt;Actually, we have been misleading you a bit with&lt;/p&gt;_x000a_&lt;p&gt;OFFSET($A$1,,,COUNTA($A:$A)-1,1),5)&lt;/p&gt;_x000a_&lt;p&gt;because if we subtract 1 fro the header row, the header row is likely row 1, so we should either start explicitly at A2&lt;/p&gt;_x000a_&lt;p&gt;OFFSET($A$2,,,COUNTA($A:$A)-1,1),5)&lt;/p&gt;_x000a_&lt;p&gt;or implicitly by offsetting the cell reference by 1 row&lt;/p&gt;_x000a_&lt;p&gt;OFFSET($A$1,1,,COUNTA($A:$A)-1,1),5)&lt;/p&gt;_x000a_&lt;p&gt;This is why it is probably always best to be explicit with arguments,never leave them to default and use&lt;/p&gt;_x000a_&lt;p&gt;OFFSET($A$2,0,0,COUNTA($A:$A)-1,1),5)&lt;/p&gt;_x000a_&lt;p&gt;or&lt;/p&gt;_x000a_&lt;p&gt;OFFSET($A$1,1,0,COUNTA($A:$A)-1,1),5)_x000a_&lt;/p&gt;_x000a_"/>
    <d v="2010-11-28T10:10:53"/>
    <n v="0"/>
    <x v="17"/>
    <x v="0"/>
    <b v="1"/>
    <x v="0"/>
    <n v="1"/>
    <n v="40497.1"/>
    <n v="0"/>
    <n v="1102"/>
    <d v="2010-11-28T00:00:00"/>
    <n v="0"/>
    <x v="4268"/>
  </r>
  <r>
    <n v="4353"/>
    <n v="1"/>
    <x v="1020"/>
    <x v="348"/>
    <s v="&lt;p&gt;Hi Onklus,&lt;/p&gt;_x000a_&lt;p&gt;try these changes&lt;/p&gt;_x000a_&lt;p&gt;Private Sub Worksheet_Change(ByVal Target As Range)&lt;/p&gt;_x000a_&lt;p&gt;   If Target.Cells.Count &amp;gt; 1 Or IsEmpty(Target) Then Exit Sub&lt;br /&gt;_x000a_    If Target.Address = &quot;$N$5&quot; Then&lt;br /&gt;_x000a_       ' If IsNumeric(Target) Then&lt;br /&gt;_x000a_            On Error Resume Next&lt;br /&gt;_x000a_                Application.EnableEvents = False&lt;br /&gt;_x000a_                Sheets(&quot;Summary&quot;).Activate&lt;br /&gt;_x000a_                Range(&quot;A16&quot;).CurrentRegion.ClearContents&lt;br /&gt;_x000a_                Item = Range(&quot;N5&quot;)&lt;br /&gt;_x000a_                Sheets(&quot;Data&quot;).Activate&lt;br /&gt;_x000a_                    If ActiveSheet.FilterMode Then&lt;br /&gt;_x000a_                      ActiveSheet.ShowAllData&lt;br /&gt;_x000a_                    End If&lt;br /&gt;_x000a_                Range(&quot;A1&quot;).Select&lt;br /&gt;_x000a_                Selection.AutoFilter&lt;br /&gt;_x000a_                ActiveSheet.Range(&quot;A:B&quot;).AutoFilter Field:=1, Criteria1:=Item&lt;br /&gt;_x000a_                Range(&quot;A1&quot;).Select&lt;br /&gt;_x000a_                Selection.CurrentRegion.Offset(1, 0).Copy Sheets(&quot;Summary&quot;).Range(&quot;A16&quot;)&lt;br /&gt;_x000a_                Sheets(&quot;Summary&quot;).Activate&lt;br /&gt;_x000a_                Range(&quot;A1&quot;).Select&lt;br /&gt;_x000a_                Application.EnableEvents = True&lt;/p&gt;_x000a_&lt;p&gt;            On Error GoTo 0&lt;br /&gt;_x000a_      '  End If&lt;br /&gt;_x000a_    End If&lt;br /&gt;_x000a_End Sub_x000a_&lt;/p&gt;_x000a_"/>
    <d v="2010-11-28T22:52:41"/>
    <n v="0"/>
    <x v="8"/>
    <x v="0"/>
    <b v="1"/>
    <x v="0"/>
    <n v="1"/>
    <n v="40506.784722222219"/>
    <n v="0"/>
    <n v="1102"/>
    <d v="2010-11-28T00:00:00"/>
    <n v="0"/>
    <x v="4269"/>
  </r>
  <r>
    <n v="4354"/>
    <n v="1"/>
    <x v="1020"/>
    <x v="645"/>
    <s v="&lt;p&gt;Thanks so much for your help...&lt;br /&gt;_x000a_Unfortunately it's still not zeroing out the previous item (when the previous item contains more components).&lt;/p&gt;_x000a_&lt;p&gt;I've been playing around with the code all day and can't seem to crack this one detail._x000a_&lt;/p&gt;_x000a_"/>
    <d v="2010-11-28T23:03:35"/>
    <n v="0"/>
    <x v="9"/>
    <x v="0"/>
    <b v="1"/>
    <x v="0"/>
    <n v="1"/>
    <n v="40506.784722222219"/>
    <n v="0"/>
    <n v="1102"/>
    <d v="2010-11-28T00:00:00"/>
    <n v="0"/>
    <x v="4270"/>
  </r>
  <r>
    <n v="4355"/>
    <n v="1"/>
    <x v="1020"/>
    <x v="348"/>
    <s v="&lt;p&gt;Hi Onklus,&lt;/p&gt;_x000a_&lt;p&gt;It works OK for me, the first result is placed in cell A16,&lt;/p&gt;_x000a_&lt;p&gt;If the first selected Item has 4 rows and the second has 2 rows it only shows 2 rows the second time round&lt;/p&gt;_x000a_&lt;p&gt;kanti_x000a_&lt;/p&gt;_x000a_"/>
    <d v="2010-11-29T00:44:36"/>
    <n v="0"/>
    <x v="10"/>
    <x v="0"/>
    <b v="1"/>
    <x v="0"/>
    <n v="2"/>
    <n v="40506.784722222219"/>
    <n v="0"/>
    <n v="1102"/>
    <d v="2010-11-29T00:00:00"/>
    <n v="0"/>
    <x v="4271"/>
  </r>
  <r>
    <n v="4356"/>
    <n v="1"/>
    <x v="1036"/>
    <x v="654"/>
    <s v="&lt;p&gt;Hi, I am working on a detailed to-do list where the first column requires a webding checkmark (which is a lowercase &quot;a&quot; in my case)when the task has been completed.  The second column has the task description; the third column has the due date, the fourth column has a time stamp formula based upon when the first column gets the checkmark (or the lower case &quot;a&quot;) and the fifth column has a place for misc comments.  What I would like to accomplish is the following:&lt;br /&gt;_x000a_1. Create a separate summary of overdue tasks on another sheet.  Overdue tasks are indicated by a blank cell in the first column of the to-do list.  The summary will show the detailed task description from the second column of the to-do list and when the task was due based upon the due date in the third column of the to-do list.&lt;/p&gt;_x000a_&lt;p&gt;2. On the same summary sheet as the 1st summary, I would like to have another summary that shows all unfinished tasks (blanks in the first column) using the descriptions from the second column of the to-do list.&lt;/p&gt;_x000a_&lt;p&gt;3. I would also love the summaries to &quot;self-update&quot; when items on the to-do list are checked off.  &lt;/p&gt;_x000a_&lt;p&gt;Am I dreaming too big or is this actually possible?  I am fairly terrible with Excel, so it's ok if you talk to me like I'm a 5 yr old._x000a_&lt;/p&gt;_x000a_"/>
    <d v="2010-11-29T02:14:21"/>
    <n v="0"/>
    <x v="0"/>
    <x v="0"/>
    <b v="0"/>
    <x v="0"/>
    <n v="2"/>
    <n v="40511.093055555553"/>
    <n v="0"/>
    <n v="1102"/>
    <d v="2010-11-29T00:00:00"/>
    <n v="0"/>
    <x v="4272"/>
  </r>
  <r>
    <n v="4357"/>
    <n v="1"/>
    <x v="1036"/>
    <x v="2"/>
    <s v="&lt;p&gt;You can use either:&lt;/p&gt;_x000a_&lt;p&gt;1) AutoFilter, Setup a table and apply filter criteria in place&lt;/p&gt;_x000a_&lt;p&gt;2) Array Formula, use something like `=IF(ISERROR(SMALL(IF(Sheet1!$B$2:$B$20&amp;gt;2,ROW(Sheet1!$B$2:$B$20)),ROW(A1))),&quot;&quot;,&lt;br /&gt;_x000a_INDEX(Sheet1!$A:$A,SMALL(IF(Sheet1!$B$2:$B$20&amp;gt;2,ROW(Sheet1!$B$2:$B$20)),ROW(A1)))) `&lt;/p&gt;_x000a_&lt;p&gt;3) setup a report area and extract with formulas. Refer these examples:&lt;br /&gt;_x000a_http://rapidshare.com/files/430489122/Sorter__Dates_.xls&lt;br /&gt;_x000a_or&lt;br /&gt;_x000a_http://rapidshare.com/files/427379371/Sorter.xls&lt;/p&gt;_x000a_&lt;p&gt;For more specific help can you post your file for us to assist&lt;br /&gt;_x000a_http://chandoo.org/forums/topic/posting-a-sample-workbook_x000a_&lt;/p&gt;_x000a_"/>
    <d v="2010-11-29T03:22:18"/>
    <n v="0"/>
    <x v="1"/>
    <x v="1"/>
    <b v="1"/>
    <x v="1"/>
    <n v="2"/>
    <n v="40511.093055555553"/>
    <n v="4.7430555554456078E-2"/>
    <n v="1103"/>
    <d v="2010-11-29T00:00:00"/>
    <s v="AMontella"/>
    <x v="4273"/>
  </r>
  <r>
    <n v="4358"/>
    <n v="1"/>
    <x v="1036"/>
    <x v="654"/>
    <s v="&lt;p&gt;Great!  Thanks! I'll try your suggestions and if I have trouble, I'll post my file._x000a_&lt;/p&gt;_x000a_"/>
    <d v="2010-11-29T03:50:48"/>
    <n v="0"/>
    <x v="2"/>
    <x v="0"/>
    <b v="1"/>
    <x v="0"/>
    <n v="2"/>
    <n v="40511.093055555553"/>
    <n v="0"/>
    <n v="1103"/>
    <d v="2010-11-29T00:00:00"/>
    <n v="0"/>
    <x v="4274"/>
  </r>
  <r>
    <n v="4359"/>
    <n v="1"/>
    <x v="1035"/>
    <x v="655"/>
    <s v="&lt;p&gt;Hello,&lt;br /&gt;_x000a_I have two similar lists with date fields. One is a test list and the other is a master list. I need to macro to copy all values in the test list from a particular date onwards and paste/overwrite in the master list. Any help will be appreciated._x000a_&lt;/p&gt;_x000a_"/>
    <d v="2010-11-29T05:12:39"/>
    <n v="0"/>
    <x v="4"/>
    <x v="0"/>
    <b v="1"/>
    <x v="0"/>
    <n v="2"/>
    <n v="40510.001388888886"/>
    <n v="0"/>
    <n v="1103"/>
    <d v="2010-11-29T00:00:00"/>
    <n v="0"/>
    <x v="4275"/>
  </r>
  <r>
    <n v="4360"/>
    <n v="1"/>
    <x v="1035"/>
    <x v="2"/>
    <s v="&lt;p&gt;SamirQ&lt;br /&gt;_x000a_Firstly:&lt;br /&gt;_x000a_Can you please start a new post, so that people don't get confused about which question your refering too?&lt;br /&gt;_x000a_To post a new question goto: http://chandoo.org/forums/forum/ask-excel-questions#postform&lt;/p&gt;_x000a_&lt;p&gt;Can't you convert the test list to a Table, apply selection criteria and sort and copy the relevent cells to the master table_x000a_&lt;/p&gt;_x000a_"/>
    <d v="2010-11-29T05:36:57"/>
    <n v="0"/>
    <x v="5"/>
    <x v="1"/>
    <b v="1"/>
    <x v="1"/>
    <n v="2"/>
    <n v="40510.001388888886"/>
    <n v="1.2326041666674428"/>
    <n v="1104"/>
    <d v="2010-11-29T00:00:00"/>
    <s v="onklus"/>
    <x v="4276"/>
  </r>
  <r>
    <n v="4361"/>
    <n v="2"/>
    <x v="1031"/>
    <x v="652"/>
    <s v="&lt;p&gt;Thanks guys i will have a look through. &lt;/p&gt;_x000a_&lt;p&gt;Thanks again._x000a_&lt;/p&gt;_x000a_"/>
    <d v="2010-11-29T09:04:07"/>
    <n v="0"/>
    <x v="5"/>
    <x v="0"/>
    <b v="1"/>
    <x v="0"/>
    <n v="2"/>
    <n v="40508.467361111114"/>
    <n v="0"/>
    <n v="1104"/>
    <d v="2010-11-29T00:00:00"/>
    <n v="0"/>
    <x v="4277"/>
  </r>
  <r>
    <n v="4362"/>
    <n v="1"/>
    <x v="1037"/>
    <x v="656"/>
    <s v="&lt;p&gt;Dear Forum,&lt;/p&gt;_x000a_&lt;p&gt;I have created the macros blow in powerpoint and excel to enable me to save powerpoint slides as jpgs and then import them into excel as comments. It works by first saving a slide as C:\Data\source.jpg and then excel imports this picture into the comment in the active cell. This works well but I overwrite the previous slide every time I save a new image. I now need to modify some of the old jpgs stored in the comments&lt;/p&gt;_x000a_&lt;p&gt;My question is as follows: &lt;/p&gt;_x000a_&lt;p&gt;Is it possible to create a macro that will extract the jpg from the comment and paste it on the sheet so it can be modified.&lt;/p&gt;_x000a_&lt;p&gt;Regards&lt;br /&gt;_x000a_Melvin&lt;/p&gt;_x000a_&lt;p&gt;Sub SaveAsJpg()&lt;/p&gt;_x000a_&lt;p&gt;Const desired_slide As Long = 1&lt;br /&gt;_x000a_Const filename As String = &quot;jpg&quot;&lt;br /&gt;_x000a_Const graphic_type As String = &quot;jpg&quot;&lt;/p&gt;_x000a_&lt;p&gt; With Application.ActivePresentation.Slides(desired_slide)&lt;br /&gt;_x000a_         .Export &quot;C:\Data\source.&quot; &amp;amp; filename, graphic_type&lt;/p&gt;_x000a_&lt;p&gt;End With&lt;/p&gt;_x000a_&lt;p&gt;End Sub&lt;/p&gt;_x000a_&lt;p&gt;Sub Macro1()&lt;br /&gt;_x000a_Dim cmt As Comment&lt;br /&gt;_x000a_Dim strPic As String&lt;br /&gt;_x000a_Dim mycell As Range&lt;br /&gt;_x000a_Dim myRng As Range&lt;/p&gt;_x000a_&lt;p&gt;strPic = &quot;C:\data\source.jpg&quot;&lt;br /&gt;_x000a_Set cmt = ActiveCell.AddComment&lt;br /&gt;_x000a_cmt.Shape.Fill.UserPicture strPic&lt;/p&gt;_x000a_&lt;p&gt;Set myRng = Selection&lt;br /&gt;_x000a_For Each mycell In myRng.Cells&lt;/p&gt;_x000a_&lt;p&gt;mycell.Comment.Shape.Width = 420&lt;br /&gt;_x000a_mycell.Comment.Shape.Height = 297&lt;br /&gt;_x000a_Next mycell&lt;/p&gt;_x000a_&lt;p&gt;End Sub_x000a_&lt;/p&gt;_x000a_"/>
    <d v="2010-11-29T10:35:09"/>
    <n v="0"/>
    <x v="0"/>
    <x v="0"/>
    <b v="0"/>
    <x v="0"/>
    <n v="2"/>
    <n v="40511.440972222219"/>
    <n v="0"/>
    <n v="1104"/>
    <d v="2010-11-29T00:00:00"/>
    <n v="0"/>
    <x v="4278"/>
  </r>
  <r>
    <n v="4363"/>
    <n v="1"/>
    <x v="1038"/>
    <x v="384"/>
    <s v="&lt;p&gt;In a folder called Timesheet I have 2 folders named 01-15 &amp;amp; 16-30, there are 20 workbooks in each folder. I want to copy only 2 cells namely E&amp;amp;F (E&amp;amp;F are merged) 5 &amp;amp; F 25 to master sheet. The challenge is both the folders contains the same set of names, so from folder  16-30 I just want to copy F 25 to master sheet. Please let me know the steps or the macro code for this.&lt;/p&gt;_x000a_&lt;p&gt;Thanking you in advance for helping me solve this hectic task._x000a_&lt;/p&gt;_x000a_"/>
    <d v="2010-11-29T12:52:43"/>
    <n v="0"/>
    <x v="0"/>
    <x v="0"/>
    <b v="0"/>
    <x v="0"/>
    <n v="2"/>
    <n v="40511.536111111112"/>
    <n v="0"/>
    <n v="1104"/>
    <d v="2010-11-29T00:00:00"/>
    <n v="0"/>
    <x v="4279"/>
  </r>
  <r>
    <n v="4364"/>
    <n v="1"/>
    <x v="1038"/>
    <x v="488"/>
    <s v="&lt;pre&gt;Private FSO As Object_x000a_Private NextRow As Long_x000a__x000a_Sub LoopFolders()_x000a__x000a_    Set FSO = CreateObject(&quot;Scripting.FileSystemObject&quot;)_x000a__x000a_    selectFiles &quot;c:\MyTest&quot;, ThisWorkbook '&amp;lt;&amp;lt;&amp;lt;&amp;lt; change as required_x000a__x000a_    Set FSO = Nothing_x000a__x000a_End Sub_x000a__x000a_'---------------------------------------------------------------------------_x000a_Sub selectFiles(ByVal sPath As String, ByRef wb As Workbook)_x000a_'---------------------------------------------------------------------------_x000a_Dim This As Workbook_x000a_Dim folder As Object_x000a_Dim files As Object_x000a_Dim file As Object_x000a_Dim fldr As Object_x000a_Dim subfldr As Object_x000a__x000a_    Set folder = FSO.GetFolder(sPath)_x000a__x000a_    For Each fldr In folder.Subfolders_x000a_        selectFiles fldr.Path, wb_x000a_    Next fldr_x000a__x000a_    For Each file In folder.files_x000a__x000a_        If file.Type Like &quot;Microsoft*Excel*Worksheet*&quot; Then_x000a__x000a_            Set This = Workbooks.Open(Filename:=file.Path)_x000a_            NextRow = NextRow + 1_x000a_            This.Worksheets(1).Range(&quot;E25:F25&quot;).Copy wb.Worksheets(1).Cells(NextRow, &quot;A&quot;)_x000a_            This.Close SaveChanges:=False_x000a_        End If_x000a_    Next file_x000a_End Sub&lt;/pre&gt;_x000a_"/>
    <d v="2010-11-29T13:42:49"/>
    <n v="0"/>
    <x v="1"/>
    <x v="0"/>
    <b v="1"/>
    <x v="0"/>
    <n v="2"/>
    <n v="40511.536111111112"/>
    <n v="0"/>
    <n v="1104"/>
    <d v="2010-11-29T00:00:00"/>
    <n v="0"/>
    <x v="4280"/>
  </r>
  <r>
    <n v="4365"/>
    <n v="1"/>
    <x v="1020"/>
    <x v="645"/>
    <s v="&lt;p&gt;I got it...must have had something wrong so just started from scratch and it worked&lt;/p&gt;_x000a_&lt;p&gt;Thanks so much for your help! Very much appreciated!_x000a_&lt;/p&gt;_x000a_"/>
    <d v="2010-11-29T14:13:28"/>
    <n v="0"/>
    <x v="11"/>
    <x v="0"/>
    <b v="1"/>
    <x v="0"/>
    <n v="2"/>
    <n v="40506.784722222219"/>
    <n v="0"/>
    <n v="1104"/>
    <d v="2010-11-29T00:00:00"/>
    <n v="0"/>
    <x v="4281"/>
  </r>
  <r>
    <n v="4366"/>
    <n v="1"/>
    <x v="1032"/>
    <x v="610"/>
    <s v="&lt;p&gt;If using Bold, Italics, or colors would work, you can always use Conditional formatting._x000a_&lt;/p&gt;_x000a_"/>
    <d v="2010-11-29T17:54:15"/>
    <n v="0"/>
    <x v="2"/>
    <x v="0"/>
    <b v="1"/>
    <x v="0"/>
    <n v="2"/>
    <n v="40508.577777777777"/>
    <n v="0"/>
    <n v="1104"/>
    <d v="2010-11-29T00:00:00"/>
    <n v="0"/>
    <x v="4282"/>
  </r>
  <r>
    <n v="4367"/>
    <n v="1"/>
    <x v="1004"/>
    <x v="610"/>
    <s v="&lt;p&gt;Pretty much correct. Technically, the controlling factor is decimal place(if defined).&lt;br /&gt;_x000a_The number 456 with custom format &quot;0f.0f0f0&quot; would just look like 456f.0f0f0&lt;/p&gt;_x000a_&lt;p&gt;Furthermore, by placing a 0, we're stating that XL must display that digit. If it's optional, you can use the # sign. In our same example, format of &quot;0f.#f#f#&quot; would only show:&lt;br /&gt;_x000a_456.ff&lt;/p&gt;_x000a_&lt;p&gt;Hope that helps!_x000a_&lt;/p&gt;_x000a_"/>
    <d v="2010-11-29T17:58:40"/>
    <n v="0"/>
    <x v="7"/>
    <x v="0"/>
    <b v="1"/>
    <x v="0"/>
    <n v="2"/>
    <n v="40504.748611111114"/>
    <n v="0"/>
    <n v="1104"/>
    <d v="2010-11-29T00:00:00"/>
    <n v="0"/>
    <x v="4283"/>
  </r>
  <r>
    <n v="4368"/>
    <n v="1"/>
    <x v="1039"/>
    <x v="438"/>
    <s v="&lt;p&gt;There are 13 workbooks in a folder (that also contains other workbooks and files). I am creating a consolidated workbook and I need to sum the values on the DashboardStats sheet cell B38, from each workbook. &lt;/p&gt;_x000a_&lt;p&gt;I would like to do this with a formula, not VB.&lt;/p&gt;_x000a_&lt;p&gt;I tried =SUM(Client1.xlsx:Client13,xlsx!B38) but this does not work.  If I put in the entire path for each file, the formula will be to long._x000a_&lt;/p&gt;_x000a_"/>
    <d v="2010-11-29T18:34:46"/>
    <n v="0"/>
    <x v="0"/>
    <x v="0"/>
    <b v="0"/>
    <x v="0"/>
    <n v="2"/>
    <n v="40511.773611111108"/>
    <n v="0"/>
    <n v="1104"/>
    <d v="2010-11-29T00:00:00"/>
    <n v="0"/>
    <x v="4284"/>
  </r>
  <r>
    <n v="4369"/>
    <n v="1"/>
    <x v="1039"/>
    <x v="488"/>
    <s v="&lt;p&gt;You will have to do&lt;/p&gt;_x000a_&lt;p&gt;=Client1.xlsx!B38+Client13.xlsx!B38+..._x000a_&lt;/p&gt;_x000a_"/>
    <d v="2010-11-29T21:11:32"/>
    <n v="0"/>
    <x v="1"/>
    <x v="0"/>
    <b v="1"/>
    <x v="0"/>
    <n v="2"/>
    <n v="40511.773611111108"/>
    <n v="0"/>
    <n v="1104"/>
    <d v="2010-11-29T00:00:00"/>
    <n v="0"/>
    <x v="4285"/>
  </r>
  <r>
    <n v="4370"/>
    <n v="1"/>
    <x v="985"/>
    <x v="619"/>
    <s v="&lt;p&gt;After struggling with this some I cant quite get the VBA macro to work.  I was able to format the data like I wanted with vlookup and alot of If statements.&lt;/p&gt;_x000a_&lt;p&gt;I loaded the document  here:&lt;br /&gt;_x000a_https://docs.google.com/leaf?id=0BytPv8j-NhOzMzU3N2M5ODItZjY0Yi00ODY4LWFhMWUtNmViNjRjNWVjM2Yw&amp;amp;sort=name&amp;amp;layout=list&amp;amp;num=50&lt;/p&gt;_x000a_&lt;p&gt;I need the data in FormattedData tab to be transposed to Tab 1 (FinalICSFile)&lt;br /&gt;_x000a_So it neds to go from&lt;br /&gt;_x000a_BEGIN_x0009_DTSTART_x0009_  DTEND_x0009_  Location_x0009_DESCRIPTION_x0009_Summary          END&lt;br /&gt;_x000a_VEVENT_x0009_2010    20101117   Golf         Tournament_x0009_Bentwinds _x0009_VEVENT&lt;/p&gt;_x000a_&lt;p&gt;look like this&lt;/p&gt;_x000a_&lt;p&gt;BEGIN:VCALENDAR&lt;br /&gt;_x000a_BEGIN:VEVENT&lt;br /&gt;_x000a_DTSTART:2010&lt;br /&gt;_x000a_DTEND:2010&lt;br /&gt;_x000a_DESCRIPTION:Tournament&lt;br /&gt;_x000a_LOCATION:Without Z&lt;br /&gt;_x000a_SUMMARY:  Golf&lt;br /&gt;_x000a_END:VEVENT&lt;br /&gt;_x000a_END:VCALENDAR&lt;/p&gt;_x000a_&lt;p&gt;For size purposes I will probably limit the creation to 200 Rows of data to be pasted in the Paste Data Here tab.&lt;/p&gt;_x000a_&lt;p&gt;I kept getting data errors on the above pasted code and made some changes but figured it would be easier to just post my spread sheet.&lt;/p&gt;_x000a_&lt;p&gt;Thank you for the help.&lt;br /&gt;_x000a_Anyway this could be done without VBA?_x000a_&lt;/p&gt;_x000a_"/>
    <d v="2010-11-29T21:21:07"/>
    <n v="0"/>
    <x v="4"/>
    <x v="0"/>
    <b v="1"/>
    <x v="0"/>
    <n v="2"/>
    <n v="40501.734027777777"/>
    <n v="0"/>
    <n v="1104"/>
    <d v="2010-11-29T00:00:00"/>
    <n v="0"/>
    <x v="4286"/>
  </r>
  <r>
    <n v="4371"/>
    <n v="2"/>
    <x v="1040"/>
    <x v="657"/>
    <s v="&lt;p&gt;Can anyone help me with a method to select a marker symbol, marker color, or place an annotation into a marker on a scatter chart based on information in additional columns of data?_x000a_&lt;/p&gt;_x000a_"/>
    <d v="2010-11-29T21:25:15"/>
    <n v="0"/>
    <x v="0"/>
    <x v="0"/>
    <b v="0"/>
    <x v="0"/>
    <n v="2"/>
    <n v="40511.892361111109"/>
    <n v="0"/>
    <n v="1104"/>
    <d v="2010-11-29T00:00:00"/>
    <n v="0"/>
    <x v="4287"/>
  </r>
  <r>
    <n v="4372"/>
    <n v="1"/>
    <x v="1041"/>
    <x v="658"/>
    <s v="&lt;p&gt;I'm far away from being an excel guru and I'm having trouble translating this excel formula to a php web based application.&lt;/p&gt;_x000a_&lt;p&gt;The one I've stomped into is this formula:&lt;/p&gt;_x000a_&lt;p&gt;=MAX(0,IF((1-(450000-B9)/100000)&amp;gt;1,1,((1-(450000-B9)/100000))))&lt;/p&gt;_x000a_&lt;p&gt;Could you guys break it down and explain what it does?&lt;/p&gt;_x000a_&lt;p&gt;Regards._x000a_&lt;/p&gt;_x000a_"/>
    <d v="2010-11-29T22:26:56"/>
    <n v="0"/>
    <x v="0"/>
    <x v="0"/>
    <b v="0"/>
    <x v="0"/>
    <n v="2"/>
    <n v="40511.93472222222"/>
    <n v="0"/>
    <n v="1104"/>
    <d v="2010-11-29T00:00:00"/>
    <n v="0"/>
    <x v="4288"/>
  </r>
  <r>
    <n v="4373"/>
    <n v="1"/>
    <x v="1041"/>
    <x v="2"/>
    <s v="&lt;p&gt;Take the Maximum of&lt;br /&gt;_x000a_0,&lt;br /&gt;_x000a_IF((1-(450000-B9)/100000)&amp;gt;1, 1&lt;br /&gt;_x000a_or&lt;br /&gt;_x000a_(1-(450000-B9)/100000)_x000a_&lt;/p&gt;_x000a_"/>
    <d v="2010-11-30T00:14:37"/>
    <n v="0"/>
    <x v="1"/>
    <x v="1"/>
    <b v="1"/>
    <x v="1"/>
    <n v="3"/>
    <n v="40511.93472222222"/>
    <n v="7.5428240743349306E-2"/>
    <n v="1105"/>
    <d v="2010-11-30T00:00:00"/>
    <s v="rescobar"/>
    <x v="4289"/>
  </r>
  <r>
    <n v="4374"/>
    <n v="1"/>
    <x v="985"/>
    <x v="2"/>
    <s v="&lt;p&gt;Your link isn't working&lt;br /&gt;_x000a_Can you please check and repost_x000a_&lt;/p&gt;_x000a_"/>
    <d v="2010-11-30T00:16:56"/>
    <n v="0"/>
    <x v="5"/>
    <x v="1"/>
    <b v="1"/>
    <x v="1"/>
    <n v="3"/>
    <n v="40501.734027777777"/>
    <n v="10.277731481481169"/>
    <n v="1106"/>
    <d v="2010-11-30T00:00:00"/>
    <s v="Mglines"/>
    <x v="4290"/>
  </r>
  <r>
    <n v="4375"/>
    <n v="1"/>
    <x v="1032"/>
    <x v="2"/>
    <s v="&lt;p&gt;You can use Conditional Formatting to set the Text Size&lt;br /&gt;_x000a_You will need to add a condition for each Rank/Size combination you want&lt;br /&gt;_x000a_Using Excel 2007/10 will enable more than 4 combinations to be used._x000a_&lt;/p&gt;_x000a_"/>
    <d v="2010-11-30T01:57:26"/>
    <n v="0"/>
    <x v="3"/>
    <x v="1"/>
    <b v="1"/>
    <x v="1"/>
    <n v="3"/>
    <n v="40508.577777777777"/>
    <n v="3.5037731481497758"/>
    <n v="1107"/>
    <d v="2010-11-30T00:00:00"/>
    <s v="GODZILLA"/>
    <x v="4291"/>
  </r>
  <r>
    <n v="4376"/>
    <n v="1"/>
    <x v="1034"/>
    <x v="516"/>
    <s v="&lt;p&gt;Hui,&lt;br /&gt;_x000a_I have emailed it to you. Hope you have received it.&lt;br /&gt;_x000a_Regards,&lt;br /&gt;_x000a_Guity_x000a_&lt;/p&gt;_x000a_"/>
    <d v="2010-11-30T02:45:01"/>
    <n v="0"/>
    <x v="4"/>
    <x v="0"/>
    <b v="1"/>
    <x v="0"/>
    <n v="3"/>
    <n v="40509.234027777777"/>
    <n v="0"/>
    <n v="1107"/>
    <d v="2010-11-30T00:00:00"/>
    <n v="0"/>
    <x v="4292"/>
  </r>
  <r>
    <n v="4377"/>
    <n v="1"/>
    <x v="1042"/>
    <x v="173"/>
    <s v="&lt;p&gt;I hid all of the cells in a worksheet that were empty.  How do I unhide??_x000a_&lt;/p&gt;_x000a_"/>
    <d v="2010-11-30T04:21:08"/>
    <n v="0"/>
    <x v="0"/>
    <x v="0"/>
    <b v="0"/>
    <x v="0"/>
    <n v="3"/>
    <n v="40512.181250000001"/>
    <n v="0"/>
    <n v="1107"/>
    <d v="2010-11-30T00:00:00"/>
    <n v="0"/>
    <x v="4293"/>
  </r>
  <r>
    <n v="4378"/>
    <n v="1"/>
    <x v="1042"/>
    <x v="348"/>
    <s v="&lt;p&gt;Hi &lt;/p&gt;_x000a_&lt;p&gt;You can select the whole sheet by clicking on the corner above 1 and left of A on the sheet and then proceed with the Unhide command&lt;/p&gt;_x000a_&lt;p&gt;cheers&lt;/p&gt;_x000a_&lt;p&gt;kanti_x000a_&lt;/p&gt;_x000a_"/>
    <d v="2010-11-30T05:10:34"/>
    <n v="0"/>
    <x v="1"/>
    <x v="0"/>
    <b v="1"/>
    <x v="0"/>
    <n v="3"/>
    <n v="40512.181250000001"/>
    <n v="0"/>
    <n v="1107"/>
    <d v="2010-11-30T00:00:00"/>
    <n v="0"/>
    <x v="4294"/>
  </r>
  <r>
    <n v="4379"/>
    <n v="1"/>
    <x v="1042"/>
    <x v="173"/>
    <s v="&lt;p&gt;Oddly enough I tried that first and it didn't work.  I had to go to the Cells group on the Home tap and change the cell format by using Visibility._x000a_&lt;/p&gt;_x000a_"/>
    <d v="2010-11-30T05:47:11"/>
    <n v="0"/>
    <x v="2"/>
    <x v="0"/>
    <b v="1"/>
    <x v="0"/>
    <n v="3"/>
    <n v="40512.181250000001"/>
    <n v="0"/>
    <n v="1107"/>
    <d v="2010-11-30T00:00:00"/>
    <n v="0"/>
    <x v="4295"/>
  </r>
  <r>
    <n v="4380"/>
    <n v="2"/>
    <x v="1040"/>
    <x v="2"/>
    <s v="&lt;p&gt;Gregs&lt;br /&gt;_x000a_Have a read of the techniques introduced here:&lt;br /&gt;_x000a_http://chandoo.org/wp/2010/11/11/highlight-data-points-scatter-line-charts/_x000a_&lt;/p&gt;_x000a_"/>
    <d v="2010-11-30T05:52:42"/>
    <n v="0"/>
    <x v="1"/>
    <x v="1"/>
    <b v="1"/>
    <x v="1"/>
    <n v="3"/>
    <n v="40511.892361111109"/>
    <n v="0.35256944444699911"/>
    <n v="1108"/>
    <d v="2010-11-30T00:00:00"/>
    <s v="gregs"/>
    <x v="4296"/>
  </r>
  <r>
    <n v="4381"/>
    <n v="1"/>
    <x v="865"/>
    <x v="571"/>
    <s v="&lt;p&gt;Yeah I have used but nothing is working it is showing an error #name_x000a_&lt;/p&gt;_x000a_"/>
    <d v="2010-11-30T06:06:40"/>
    <n v="0"/>
    <x v="31"/>
    <x v="0"/>
    <b v="1"/>
    <x v="0"/>
    <n v="3"/>
    <n v="40474.877083333333"/>
    <n v="0"/>
    <n v="1108"/>
    <d v="2010-11-30T00:00:00"/>
    <n v="0"/>
    <x v="4297"/>
  </r>
  <r>
    <n v="4382"/>
    <n v="1"/>
    <x v="1043"/>
    <x v="659"/>
    <s v="&lt;p&gt;Hello,&lt;/p&gt;_x000a_&lt;p&gt;I'am taking the screen shot of things realted to my project with some external software, which autmatically takes the screen shot and pastes in excel but currently it is pasting the screenshot and it is not visible, only when i take the mouse to those specific cells then only the data is visible for a second and then it automatically hides.&lt;br /&gt;_x000a_Can you please assist me what should i do as i have recently changed my machine and i'am facing this issue, previously it was working fine and beacause of this my project work is hampered.&lt;/p&gt;_x000a_&lt;p&gt;Thanks in advance._x000a_&lt;/p&gt;_x000a_"/>
    <d v="2010-11-30T06:35:18"/>
    <n v="0"/>
    <x v="0"/>
    <x v="0"/>
    <b v="0"/>
    <x v="0"/>
    <n v="3"/>
    <n v="40512.274305555555"/>
    <n v="0"/>
    <n v="1108"/>
    <d v="2010-11-30T00:00:00"/>
    <n v="0"/>
    <x v="4298"/>
  </r>
  <r>
    <n v="4383"/>
    <n v="1"/>
    <x v="865"/>
    <x v="2"/>
    <s v="&lt;p&gt;Can you post the file or email me ?_x000a_&lt;/p&gt;_x000a_"/>
    <d v="2010-11-30T06:49:01"/>
    <n v="0"/>
    <x v="32"/>
    <x v="1"/>
    <b v="1"/>
    <x v="1"/>
    <n v="3"/>
    <n v="40474.877083333333"/>
    <n v="37.406956018516212"/>
    <n v="1109"/>
    <d v="2010-11-30T00:00:00"/>
    <s v="mediatx"/>
    <x v="4299"/>
  </r>
  <r>
    <n v="4384"/>
    <n v="1"/>
    <x v="865"/>
    <x v="571"/>
    <s v="&lt;p&gt;in the columns now it is working but the problem is I am not getting the data for the formula&lt;br /&gt;_x000a_=IFERROR(OFFSET('r2'!$G$1,SUMPRODUCT((Date='r1'!E$1)*(Employee_ID='r1'!$A3),ROW(Employee_ID))-1,0),0) where I need to get 610 the actual duration but its not showing_x000a_&lt;/p&gt;_x000a_"/>
    <d v="2010-11-30T06:49:36"/>
    <n v="0"/>
    <x v="33"/>
    <x v="0"/>
    <b v="1"/>
    <x v="0"/>
    <n v="3"/>
    <n v="40474.877083333333"/>
    <n v="0"/>
    <n v="1109"/>
    <d v="2010-11-30T00:00:00"/>
    <n v="0"/>
    <x v="4300"/>
  </r>
  <r>
    <n v="4385"/>
    <n v="1"/>
    <x v="1043"/>
    <x v="2"/>
    <s v="&lt;p&gt;Ankit&lt;br /&gt;_x000a_Have you checked that the software works with the version of Excel you are using ?&lt;br /&gt;_x000a_Are the pictures hidden or not visible ?_x000a_&lt;/p&gt;_x000a_"/>
    <d v="2010-11-30T06:51:07"/>
    <n v="0"/>
    <x v="1"/>
    <x v="1"/>
    <b v="1"/>
    <x v="1"/>
    <n v="3"/>
    <n v="40512.274305555555"/>
    <n v="1.1192129633855075E-2"/>
    <n v="1110"/>
    <d v="2010-11-30T00:00:00"/>
    <s v="Ankit"/>
    <x v="4301"/>
  </r>
  <r>
    <n v="4386"/>
    <n v="1"/>
    <x v="865"/>
    <x v="2"/>
    <s v="&lt;p&gt;Whoops&lt;/p&gt;_x000a_&lt;p&gt;D3 should be&lt;br /&gt;_x000a_=IFERROR(OFFSET('r2'!$G$1,SUMPRODUCT((Date='r1'!E$1)*(Employee_ID='r1'!$A2),ROW(Employee_ID))-1,0),0)&lt;/p&gt;_x000a_&lt;p&gt;Is everyhthing else ok?_x000a_&lt;/p&gt;_x000a_"/>
    <d v="2010-11-30T07:05:10"/>
    <n v="0"/>
    <x v="34"/>
    <x v="1"/>
    <b v="1"/>
    <x v="1"/>
    <n v="3"/>
    <n v="40474.877083333333"/>
    <n v="37.41817129629635"/>
    <n v="1111"/>
    <d v="2010-11-30T00:00:00"/>
    <s v="mediatx"/>
    <x v="4302"/>
  </r>
  <r>
    <n v="4387"/>
    <n v="1"/>
    <x v="865"/>
    <x v="571"/>
    <s v="&lt;p&gt;No still D3 I am not getting a value it is showing as 0 it should show me the actual duration but no I have tried but it failed_x000a_&lt;/p&gt;_x000a_"/>
    <d v="2010-11-30T07:10:54"/>
    <n v="0"/>
    <x v="35"/>
    <x v="0"/>
    <b v="1"/>
    <x v="0"/>
    <n v="3"/>
    <n v="40474.877083333333"/>
    <n v="0"/>
    <n v="1111"/>
    <d v="2010-11-30T00:00:00"/>
    <n v="0"/>
    <x v="4303"/>
  </r>
  <r>
    <n v="4388"/>
    <n v="1"/>
    <x v="865"/>
    <x v="571"/>
    <s v="&lt;p&gt;Hi Hui,&lt;/p&gt;_x000a_&lt;p&gt;I was trying this way&lt;/p&gt;_x000a_&lt;p&gt;http://rapidshare.com/files/434018109/Pradeepthota123.xls as per the sheet but getting 0_x000a_&lt;/p&gt;_x000a_"/>
    <d v="2010-11-30T07:15:31"/>
    <n v="0"/>
    <x v="36"/>
    <x v="0"/>
    <b v="1"/>
    <x v="0"/>
    <n v="3"/>
    <n v="40474.877083333333"/>
    <n v="0"/>
    <n v="1111"/>
    <d v="2010-11-30T00:00:00"/>
    <n v="0"/>
    <x v="4304"/>
  </r>
  <r>
    <n v="4389"/>
    <n v="1"/>
    <x v="865"/>
    <x v="2"/>
    <s v="&lt;p&gt;F3: =IFERROR(OFFSET('r2'!$G$1,SUMPRODUCT((Date='r1'!F$1)*(Employee_ID='r1'!$A2),ROW(Employee_ID))-1,0),0)&lt;br /&gt;_x000a_and copy across&lt;/p&gt;_x000a_&lt;p&gt;and &lt;/p&gt;_x000a_&lt;p&gt;F6: =IFERROR(OFFSET('r2'!$G$1,SUMPRODUCT((Date='r1'!F$1)*(Employee_ID='r1'!$A5),ROW(Employee_ID))-1,0),0)&lt;/p&gt;_x000a_&lt;p&gt;Copy across&lt;br /&gt;_x000a_Then copy Row 6 to Rows 9, 12,15 etc_x000a_&lt;/p&gt;_x000a_"/>
    <d v="2010-11-30T07:25:07"/>
    <n v="0"/>
    <x v="37"/>
    <x v="1"/>
    <b v="1"/>
    <x v="1"/>
    <n v="3"/>
    <n v="40474.877083333333"/>
    <n v="37.432025462963793"/>
    <n v="1112"/>
    <d v="2010-11-30T00:00:00"/>
    <s v="mediatx"/>
    <x v="4305"/>
  </r>
  <r>
    <n v="4390"/>
    <n v="1"/>
    <x v="865"/>
    <x v="571"/>
    <s v="&lt;p&gt;Hi Hui,&lt;/p&gt;_x000a_&lt;p&gt;Can you post the template link for the same please_x000a_&lt;/p&gt;_x000a_"/>
    <d v="2010-11-30T07:30:29"/>
    <n v="0"/>
    <x v="38"/>
    <x v="0"/>
    <b v="1"/>
    <x v="0"/>
    <n v="3"/>
    <n v="40474.877083333333"/>
    <n v="0"/>
    <n v="1112"/>
    <d v="2010-11-30T00:00:00"/>
    <n v="0"/>
    <x v="4306"/>
  </r>
  <r>
    <n v="4391"/>
    <n v="1"/>
    <x v="1043"/>
    <x v="659"/>
    <s v="&lt;p&gt;Yes, software works with the excel version that i'am using, as i have only changed my machine rest the version and all are similar to the previous one.&lt;br /&gt;_x000a_Pictures are hidden, when we take the mouse to that cell then they are visible for a second and then it again hides, we again take mouse then again it is visble then again it hides..._x000a_&lt;/p&gt;_x000a_"/>
    <d v="2010-11-30T07:45:57"/>
    <n v="0"/>
    <x v="2"/>
    <x v="0"/>
    <b v="1"/>
    <x v="0"/>
    <n v="3"/>
    <n v="40512.274305555555"/>
    <n v="0"/>
    <n v="1112"/>
    <d v="2010-11-30T00:00:00"/>
    <n v="0"/>
    <x v="4307"/>
  </r>
  <r>
    <n v="4392"/>
    <n v="1"/>
    <x v="865"/>
    <x v="2"/>
    <s v="&lt;p&gt;http://rapidshare.com/files/434024092/Pradeepthota123Hui.xlsx_x000a_&lt;/p&gt;_x000a_"/>
    <d v="2010-11-30T08:05:39"/>
    <n v="0"/>
    <x v="39"/>
    <x v="1"/>
    <b v="1"/>
    <x v="1"/>
    <n v="3"/>
    <n v="40474.877083333333"/>
    <n v="37.460173611114442"/>
    <n v="1113"/>
    <d v="2010-11-30T00:00:00"/>
    <s v="mediatx"/>
    <x v="4308"/>
  </r>
  <r>
    <n v="4393"/>
    <n v="1"/>
    <x v="985"/>
    <x v="488"/>
    <s v="&lt;pre&gt;_x000a_Public Function MakeVCF()_x000a_Dim mtxCal As Variant_x000a_Dim Source As Worksheet_x000a_Dim Target As Worksheet_x000a_Dim Lastrow As Long_x000a_Dim i As Long_x000a__x000a_    i = 2 'Row No_x000a_    j = 0 'Record No_x000a_    Set Source = Worksheets(&quot;Data&quot;) 'Source sheet change to suit_x000a_    Set Target = Worksheets(&quot;Cal&quot;) 'Destination sheet change to suit_x000a__x000a_    With Source_x000a__x000a_        Lastrow = .Cells(.Rows.Count, &quot;A&quot;).End(xlUp).Row_x000a_        ReDim mtxCal(1 To 10, 1 To Lastrow - 1) As Variant_x000a__x000a_        For i = 2 To Lastrow_x000a__x000a_            mtxCal(1, i - 1) = &quot;BEGIN:VCALENDAR&quot;_x000a_            mtxCal(2, i - 1) = &quot;BEGIN: &quot; &amp;amp; .Cells(i, &quot;A&quot;).Value_x000a_            mtxCal(3, i - 1) = &quot;DTSTART:&quot; &amp;amp; .Cells(i, &quot;B&quot;).Value_x000a_            mtxCal(4, i - 1) = &quot;DTEND:&quot; &amp;amp; .Cells(i, &quot;C&quot;).Value_x000a_            mtxCal(5, i - 1) = &quot;DESCRIPTION: &quot; &amp;amp; .Cells(i, &quot;E&quot;).Value_x000a_            mtxCal(6, i - 1) = &quot;LOCATION: &quot; &amp;amp; .Cells(i, &quot;D&quot;).Value_x000a_            mtxCal(7, i - 1) = &quot;SUMMARY: &quot; &amp;amp; .Cells(i, &quot;F&quot;).Value_x000a_            mtxCal(8, i - 1) = &quot;End: &quot; &amp;amp; .Cells(i, &quot;G&quot;).Value_x000a_            mtxCal(9, i - 1) = &quot;End: VCALENDAR&quot;_x000a_            mtxCal(10, i - 1) = &quot;&quot;_x000a_        Next i_x000a__x000a_    End With_x000a__x000a_    Target.Range(&quot;A1&quot;).Resize((Lastrow - 1) * 9) = mtxCal_x000a__x000a_End Function_x000a_&lt;/pre&gt;_x000a_"/>
    <d v="2010-11-30T09:16:05"/>
    <n v="0"/>
    <x v="6"/>
    <x v="0"/>
    <b v="1"/>
    <x v="0"/>
    <n v="3"/>
    <n v="40501.734027777777"/>
    <n v="0"/>
    <n v="1113"/>
    <d v="2010-11-30T00:00:00"/>
    <n v="0"/>
    <x v="4309"/>
  </r>
  <r>
    <n v="4394"/>
    <n v="1"/>
    <x v="1041"/>
    <x v="488"/>
    <s v="&lt;p&gt;It is determining 450,000 minus B9 divided by 100,000 but with a maximum of 1, and zeroising if negative.&lt;/p&gt;_x000a_&lt;p&gt;It can better be written as&lt;/p&gt;_x000a_&lt;p&gt;=MAX(0,MIN(1,1-(450000-B9)/100000))_x000a_&lt;/p&gt;_x000a_"/>
    <d v="2010-11-30T09:26:40"/>
    <n v="0"/>
    <x v="2"/>
    <x v="0"/>
    <b v="1"/>
    <x v="0"/>
    <n v="3"/>
    <n v="40511.93472222222"/>
    <n v="0"/>
    <n v="1113"/>
    <d v="2010-11-30T00:00:00"/>
    <n v="0"/>
    <x v="4310"/>
  </r>
  <r>
    <n v="4395"/>
    <n v="1"/>
    <x v="1043"/>
    <x v="2"/>
    <s v="&lt;p&gt;Ankit&lt;br /&gt;_x000a_Copy the following code into a VBA Code Module and run it&lt;br /&gt;_x000a_It will unhide all the pics on the active sheet&lt;/p&gt;_x000a_&lt;pre&gt;&lt;code&gt;Sub unhide_pics()_x000a__x000a_Set DrObj = ActiveSheet.DrawingObjects_x000a_For Each Pict In DrObj_x000a_  Pict.Visible = True_x000a_Next_x000a__x000a_End Sub&lt;/code&gt;&lt;/pre&gt;_x000a_"/>
    <d v="2010-11-30T09:34:08"/>
    <n v="0"/>
    <x v="3"/>
    <x v="1"/>
    <b v="1"/>
    <x v="1"/>
    <n v="3"/>
    <n v="40512.274305555555"/>
    <n v="0.12439814814570127"/>
    <n v="1114"/>
    <d v="2010-11-30T00:00:00"/>
    <s v="Ankit"/>
    <x v="4311"/>
  </r>
  <r>
    <n v="4396"/>
    <n v="1"/>
    <x v="1044"/>
    <x v="660"/>
    <s v="&lt;p&gt;I have an Excel 2003 application package (all developed by me) which is inclusive of large files with links and formulae.&lt;br /&gt;_x000a_I have built all sorts of small tools to assist me in my business and needless to say our entire operations run on Excel ( and quite well i must say!)!&lt;/p&gt;_x000a_&lt;p&gt;But one large file (which is our material Inward and Outward Register-5000 rows, 25-30 columns-simple VLOOKUP and IF formulas, and a few DSUM's) has recently started to consistently hang while we try to save it.By the way all the files are shared and every day  I remove the sharing and put it back on so that the file size is restored to normal.Usually even 50MB file size never creates any problem, but now it is...&lt;br /&gt;_x000a_Normal file size when not shared is 30MB and it grows to even 1GB at times when other people work on the file and repeatedly save from other machines, but the not responding behavior is not directly related-since it hangs even at the 30MB size!&lt;br /&gt;_x000a_All machines are Core2 Duo with atleast 2GB RAM.&lt;br /&gt;_x000a_Files centrally stored on IBM Server, with Intel Xeon processor,System x3200.&lt;br /&gt;_x000a_Calculations are always on 'Manual' and we use F9 when required, even 'Recalculate before Save' is unchecked so that Excel need not bother about it!&lt;br /&gt;_x000a_Even tried setting Excel processing priority to 'Above Normal' and 'High'-no luck.&lt;br /&gt;_x000a_Someone Pls throw some light on the matter...&lt;br /&gt;_x000a_the darkness is enveloping fast..._x000a_&lt;/p&gt;_x000a_"/>
    <d v="2010-11-30T10:29:22"/>
    <n v="0"/>
    <x v="0"/>
    <x v="0"/>
    <b v="0"/>
    <x v="0"/>
    <n v="3"/>
    <n v="40512.436805555553"/>
    <n v="0"/>
    <n v="1114"/>
    <d v="2010-11-30T00:00:00"/>
    <n v="0"/>
    <x v="4312"/>
  </r>
  <r>
    <n v="4397"/>
    <n v="1"/>
    <x v="865"/>
    <x v="571"/>
    <s v="&lt;p&gt;thanks a lot hui I have learnt much from you and this sheet doesn't work in xls format I guess_x000a_&lt;/p&gt;_x000a_"/>
    <d v="2010-11-30T10:30:54"/>
    <n v="0"/>
    <x v="40"/>
    <x v="0"/>
    <b v="1"/>
    <x v="0"/>
    <n v="3"/>
    <n v="40474.877083333333"/>
    <n v="0"/>
    <n v="1114"/>
    <d v="2010-11-30T00:00:00"/>
    <n v="0"/>
    <x v="4313"/>
  </r>
  <r>
    <n v="4398"/>
    <n v="1"/>
    <x v="865"/>
    <x v="2"/>
    <s v="&lt;p&gt;Try this XLS version&lt;br /&gt;_x000a_http://rapidshare.com/files/434046074/Pradeepthota123Hui.xls_x000a_&lt;/p&gt;_x000a_"/>
    <d v="2010-11-30T10:50:47"/>
    <n v="0"/>
    <x v="41"/>
    <x v="1"/>
    <b v="1"/>
    <x v="1"/>
    <n v="3"/>
    <n v="40474.877083333333"/>
    <n v="37.574849537035334"/>
    <n v="1115"/>
    <d v="2010-11-30T00:00:00"/>
    <s v="mediatx"/>
    <x v="4314"/>
  </r>
  <r>
    <n v="4399"/>
    <n v="1"/>
    <x v="1044"/>
    <x v="2"/>
    <s v="&lt;p&gt;Try the following&lt;br /&gt;_x000a_1. Saving it to your local PC&lt;br /&gt;_x000a_2. Open &amp;amp; Repair, use the File Open command and use the little drop down to the side of the Open Button&lt;br /&gt;_x000a_3. With the file open, Ctrl Alt F9, save file, Close and reopen Excel, reopen file&lt;br /&gt;_x000a_4. Save as another file format and re-import, you may need to export macros etc first_x000a_&lt;/p&gt;_x000a_"/>
    <d v="2010-11-30T10:53:56"/>
    <n v="0"/>
    <x v="1"/>
    <x v="1"/>
    <b v="1"/>
    <x v="1"/>
    <n v="3"/>
    <n v="40512.436805555553"/>
    <n v="1.7314814816927537E-2"/>
    <n v="1116"/>
    <d v="2010-11-30T00:00:00"/>
    <s v="raviarao"/>
    <x v="4315"/>
  </r>
  <r>
    <n v="4400"/>
    <n v="1"/>
    <x v="1043"/>
    <x v="659"/>
    <s v="&lt;p&gt;Thanks a lot..._x000a_&lt;/p&gt;_x000a_"/>
    <d v="2010-11-30T11:00:25"/>
    <n v="0"/>
    <x v="4"/>
    <x v="0"/>
    <b v="1"/>
    <x v="0"/>
    <n v="3"/>
    <n v="40512.274305555555"/>
    <n v="0"/>
    <n v="1116"/>
    <d v="2010-11-30T00:00:00"/>
    <n v="0"/>
    <x v="4316"/>
  </r>
  <r>
    <n v="4401"/>
    <n v="1"/>
    <x v="1044"/>
    <x v="660"/>
    <s v="&lt;p&gt;Dear Hui,&lt;br /&gt;_x000a_not sure i understood, can u pls elaborate.?_x000a_&lt;/p&gt;_x000a_"/>
    <d v="2010-11-30T11:03:12"/>
    <n v="0"/>
    <x v="2"/>
    <x v="0"/>
    <b v="1"/>
    <x v="0"/>
    <n v="3"/>
    <n v="40512.436805555553"/>
    <n v="0"/>
    <n v="1116"/>
    <d v="2010-11-30T00:00:00"/>
    <n v="0"/>
    <x v="4317"/>
  </r>
  <r>
    <n v="4402"/>
    <n v="1"/>
    <x v="1044"/>
    <x v="2"/>
    <s v="&lt;p&gt;4 seperate steps, not related&lt;/p&gt;_x000a_&lt;p&gt;Close all other programs eg: IE, Firfox etc, they use heaps of memory&lt;/p&gt;_x000a_&lt;p&gt;1. Try saving the file to your local PC to c:\Test or My Documents, see if that makes a difference&lt;/p&gt;_x000a_&lt;p&gt;2. Open &amp;amp; Repair, use the File Open command and use the little drop down to the side of the Open Button, select Open &amp;amp; Repair&lt;/p&gt;_x000a_&lt;p&gt;3. With the file open, press Ctrl Alt F9, save the file, Close and reopen Excel, reopen the file&lt;/p&gt;_x000a_&lt;p&gt;4. Save As an Excel Binary Workbook *.xlsb and re-open&lt;/p&gt;_x000a_&lt;p&gt;5. Save as another file format eg: Open Document Spreadsheet, and re-import, you may need to export macros etc first_x000a_&lt;/p&gt;_x000a_"/>
    <d v="2010-11-30T11:20:58"/>
    <n v="0"/>
    <x v="3"/>
    <x v="1"/>
    <b v="1"/>
    <x v="1"/>
    <n v="3"/>
    <n v="40512.436805555553"/>
    <n v="3.6087962966121268E-2"/>
    <n v="1117"/>
    <d v="2010-11-30T00:00:00"/>
    <s v="raviarao"/>
    <x v="4318"/>
  </r>
  <r>
    <n v="4403"/>
    <n v="1"/>
    <x v="1043"/>
    <x v="2"/>
    <s v="&lt;p&gt;Did it help ?_x000a_&lt;/p&gt;_x000a_"/>
    <d v="2010-11-30T11:21:20"/>
    <n v="0"/>
    <x v="5"/>
    <x v="1"/>
    <b v="1"/>
    <x v="1"/>
    <n v="3"/>
    <n v="40512.274305555555"/>
    <n v="0.19884259259561077"/>
    <n v="1118"/>
    <d v="2010-11-30T00:00:00"/>
    <s v="Ankit"/>
    <x v="4319"/>
  </r>
  <r>
    <n v="4404"/>
    <n v="1"/>
    <x v="836"/>
    <x v="486"/>
    <s v="&lt;p&gt;@ Hui Macro recording does not help. I dont see any written when I manually perform this task. Any other suggestion?_x000a_&lt;/p&gt;_x000a_"/>
    <d v="2010-11-30T11:49:38"/>
    <n v="0"/>
    <x v="4"/>
    <x v="0"/>
    <b v="1"/>
    <x v="0"/>
    <n v="3"/>
    <n v="40465.540277777778"/>
    <n v="0"/>
    <n v="1118"/>
    <d v="2010-11-30T00:00:00"/>
    <n v="0"/>
    <x v="4320"/>
  </r>
  <r>
    <n v="4405"/>
    <n v="1"/>
    <x v="836"/>
    <x v="2"/>
    <s v="&lt;p&gt;Akash&lt;br /&gt;_x000a_I'm not a sharepoint person&lt;br /&gt;_x000a_Have you asked on any of the Sharepoint Forums ?_x000a_&lt;/p&gt;_x000a_"/>
    <d v="2010-11-30T12:28:33"/>
    <n v="0"/>
    <x v="5"/>
    <x v="1"/>
    <b v="1"/>
    <x v="1"/>
    <n v="3"/>
    <n v="40465.540277777778"/>
    <n v="46.979548611110658"/>
    <n v="1119"/>
    <d v="2010-11-30T00:00:00"/>
    <s v="akashbest@gmail.com"/>
    <x v="4321"/>
  </r>
  <r>
    <n v="4406"/>
    <n v="1"/>
    <x v="1044"/>
    <x v="660"/>
    <s v="&lt;p&gt;Hi! we are using Windows XP and I do not see Open and Repair anywhere!?&lt;br /&gt;_x000a_Also do not get the option in Save As for *.xlsb type file format&lt;br /&gt;_x000a_Another thing is that this saving activity has to be done on the live document many times in a day, so it is not a one off event, whether above procedure will keep all the file formats and validations intact?&lt;br /&gt;_x000a_Pls correct me if i am wrong, read somewhere that Excel is not affected by the RAM but on the processor capacity, is that correct?&lt;br /&gt;_x000a_Thanks in advance for your kind response, sincerely appreciate the effort._x000a_&lt;/p&gt;_x000a_"/>
    <d v="2010-11-30T13:12:11"/>
    <n v="0"/>
    <x v="4"/>
    <x v="0"/>
    <b v="1"/>
    <x v="0"/>
    <n v="3"/>
    <n v="40512.436805555553"/>
    <n v="0"/>
    <n v="1119"/>
    <d v="2010-11-30T00:00:00"/>
    <n v="0"/>
    <x v="4322"/>
  </r>
  <r>
    <n v="4407"/>
    <n v="1"/>
    <x v="1044"/>
    <x v="2"/>
    <s v="&lt;p&gt;For Open and Repair&lt;br /&gt;_x000a_Click File, Open, find your file&lt;br /&gt;_x000a_On the side of the Open Button there is a small down arrow&lt;br /&gt;_x000a_select the down arrow&lt;br /&gt;_x000a_and select Open and Repair &lt;/p&gt;_x000a_&lt;p&gt;The above are all one off's and are trying to eliminate or find a solution to your problem.&lt;/p&gt;_x000a_&lt;p&gt;Once solved you should be back to saving as normal&lt;/p&gt;_x000a_&lt;p&gt;What version of Excel are you using ?&lt;br /&gt;_x000a_Excel 2002/XP both have Open and Repair, but don't have save as *.XLSB&lt;br /&gt;_x000a_Excel 2007/10 both have Open and Repair and have save as Excel Binary File *.XLSB&lt;/p&gt;_x000a_&lt;p&gt;ps: How big is the saved file ?_x000a_&lt;/p&gt;_x000a_"/>
    <d v="2010-11-30T13:23:25"/>
    <n v="0"/>
    <x v="5"/>
    <x v="1"/>
    <b v="1"/>
    <x v="1"/>
    <n v="3"/>
    <n v="40512.436805555553"/>
    <n v="0.12112268518831115"/>
    <n v="1120"/>
    <d v="2010-11-30T00:00:00"/>
    <s v="raviarao"/>
    <x v="4323"/>
  </r>
  <r>
    <n v="4409"/>
    <n v="1"/>
    <x v="1044"/>
    <x v="660"/>
    <s v="&lt;p&gt;AM USING EXCEL 2003&lt;br /&gt;_x000a_will try out open and repair immediately and revert&lt;br /&gt;_x000a_thanks!_x000a_&lt;/p&gt;_x000a_"/>
    <d v="2010-11-30T13:42:24"/>
    <n v="0"/>
    <x v="6"/>
    <x v="0"/>
    <b v="1"/>
    <x v="0"/>
    <n v="3"/>
    <n v="40512.436805555553"/>
    <n v="0"/>
    <n v="1120"/>
    <d v="2010-11-30T00:00:00"/>
    <n v="0"/>
    <x v="4324"/>
  </r>
  <r>
    <n v="4410"/>
    <n v="1"/>
    <x v="1044"/>
    <x v="660"/>
    <s v="&lt;p&gt;file size is 25-30mb_x000a_&lt;/p&gt;_x000a_"/>
    <d v="2010-11-30T13:43:10"/>
    <n v="0"/>
    <x v="7"/>
    <x v="0"/>
    <b v="1"/>
    <x v="0"/>
    <n v="3"/>
    <n v="40512.436805555553"/>
    <n v="0"/>
    <n v="1120"/>
    <d v="2010-11-30T00:00:00"/>
    <n v="0"/>
    <x v="4325"/>
  </r>
  <r>
    <n v="4411"/>
    <n v="1"/>
    <x v="1044"/>
    <x v="660"/>
    <s v="&lt;p&gt;Hi!Hui,&lt;br /&gt;_x000a_Have carried out ur instructions and repaired the file,will let you know the result tomorrow when the file is used throughout the day,&lt;br /&gt;_x000a_thanks a million, i sure hope this fixes it!&lt;br /&gt;_x000a_by the way it is brilliant how you find these tiny nuggets of precious info hidden away!! first time i ever saw the dropdown arrow next to the 'Open'- Wow!&lt;br /&gt;_x000a_Excel is like LIFE - I live and Learn everyday!_x000a_&lt;/p&gt;_x000a_"/>
    <d v="2010-11-30T13:55:18"/>
    <n v="0"/>
    <x v="8"/>
    <x v="0"/>
    <b v="1"/>
    <x v="0"/>
    <n v="3"/>
    <n v="40512.436805555553"/>
    <n v="0"/>
    <n v="1120"/>
    <d v="2010-11-30T00:00:00"/>
    <n v="0"/>
    <x v="4326"/>
  </r>
  <r>
    <n v="4412"/>
    <n v="1"/>
    <x v="1044"/>
    <x v="2"/>
    <s v="&lt;p&gt;25-30Mb isn't big, so something is amiss&lt;/p&gt;_x000a_&lt;p&gt;Do you have any contacts with Excel 2010?&lt;br /&gt;_x000a_It has very good repair tools built in and is worth getting them to open and repair and then save again&lt;/p&gt;_x000a_&lt;p&gt;Please let us know how you go_x000a_&lt;/p&gt;_x000a_"/>
    <d v="2010-11-30T14:02:38"/>
    <n v="0"/>
    <x v="9"/>
    <x v="1"/>
    <b v="1"/>
    <x v="1"/>
    <n v="3"/>
    <n v="40512.436805555553"/>
    <n v="0.14835648148437031"/>
    <n v="1121"/>
    <d v="2010-11-30T00:00:00"/>
    <s v="raviarao"/>
    <x v="4327"/>
  </r>
  <r>
    <n v="4413"/>
    <n v="2"/>
    <x v="1040"/>
    <x v="657"/>
    <s v="&lt;p&gt;Hui,&lt;/p&gt;_x000a_&lt;p&gt;Thanks for responding. I had already looked at that post, which is really clever and I'm sure I will use it someday. But I don't see how that post can help with the problem I'm currently having. &lt;/p&gt;_x000a_&lt;p&gt;I need to make some visual markers on a series of charts that tell the audience one of 4 characteristics of each data point in addition to its location on the 2 dimensional chart. What I am plotting is the business value and intellectual property (IP) value of a set of patents on the graph. The additional data that I want to show by the type of marker for each point is whether the IP is a competitor strength, my company's strength, or both, and if there is an opportunity to create additional IP in the category. That data is contained in additional columns on the spreadsheet.&lt;/p&gt;_x000a_&lt;p&gt;Greg_x000a_&lt;/p&gt;_x000a_"/>
    <d v="2010-11-30T14:02:48"/>
    <n v="0"/>
    <x v="2"/>
    <x v="0"/>
    <b v="1"/>
    <x v="0"/>
    <n v="3"/>
    <n v="40511.892361111109"/>
    <n v="0"/>
    <n v="1121"/>
    <d v="2010-11-30T00:00:00"/>
    <n v="0"/>
    <x v="4328"/>
  </r>
  <r>
    <n v="4414"/>
    <n v="2"/>
    <x v="1040"/>
    <x v="2"/>
    <s v="&lt;p&gt;So you will add 4 series&lt;br /&gt;_x000a_Most of the data for the series will be =NA()&lt;br /&gt;_x000a_except for the coordinates where you want your markers&lt;br /&gt;_x000a_Set the markers for each series as you want with/without a legend annotated&lt;br /&gt;_x000a_Set the string line as no color&lt;br /&gt;_x000a_the 4 series can be linked to your existing data&lt;/p&gt;_x000a_&lt;p&gt;If you want to send me an email click on the &quot;Excel Ninja&quot; words under my Avatar and the email address is at the bottom of the page&lt;br /&gt;_x000a_put enough detail in the file to let me know what your trying to achieve_x000a_&lt;/p&gt;_x000a_"/>
    <d v="2010-11-30T14:17:27"/>
    <n v="0"/>
    <x v="3"/>
    <x v="1"/>
    <b v="1"/>
    <x v="1"/>
    <n v="3"/>
    <n v="40511.892361111109"/>
    <n v="0.703090277776937"/>
    <n v="1122"/>
    <d v="2010-11-30T00:00:00"/>
    <s v="gregs"/>
    <x v="4329"/>
  </r>
  <r>
    <n v="4415"/>
    <n v="1"/>
    <x v="1045"/>
    <x v="230"/>
    <s v="&lt;p&gt;I have a spreadsheet that has a tab for ever vendor then one main tab for a summary of payments to the corresponding vendors. The spreadsheet is laid out with the company name on the left then the payment go out to the right on a linear basis. The payments are scheduled every week but there is an empty space between weeks because one of the vendors is paid on an entirely different day of the week. The formula I use to pick up the payment amount from the vendors corresponding sheet looks like this (='Advanced Pain Mgmt. Cntr.'!G17) minus the parentheses. On the actual vendor sheet where the payment is picked up from the payments run from top to bottom one right after the next, so the next one i would need for the summary sheet would be G18,G19 and so on. But i think the space in between payment weeks on the summary sheet combined with the vendor sheet running vertically is throwing off the formula when i try and copy it down the line. I end up with I17, then k17, then m17. My problem is I need to do this for around forty or so vendors and make sure that it picks up all the payment for each for the next year, so manually entering the formula is out of the question. Any help would be great as i am at a lose._x000a_&lt;/p&gt;_x000a_"/>
    <d v="2010-11-30T14:59:44"/>
    <n v="0"/>
    <x v="0"/>
    <x v="0"/>
    <b v="0"/>
    <x v="0"/>
    <n v="3"/>
    <n v="40512.624305555553"/>
    <n v="0"/>
    <n v="1122"/>
    <d v="2010-11-30T00:00:00"/>
    <n v="0"/>
    <x v="4330"/>
  </r>
  <r>
    <n v="4416"/>
    <n v="1"/>
    <x v="1046"/>
    <x v="653"/>
    <s v="&lt;p&gt;I create a workbook1 and a macro for a sheet1 in it . Later i create another workbook2 witha sheet1 . Now i want to use the macro of workbook1 on workbook2 sheet1 . how can i do that_x000a_&lt;/p&gt;_x000a_"/>
    <d v="2010-11-30T15:05:01"/>
    <n v="0"/>
    <x v="0"/>
    <x v="0"/>
    <b v="0"/>
    <x v="0"/>
    <n v="3"/>
    <n v="40512.628472222219"/>
    <n v="0"/>
    <n v="1122"/>
    <d v="2010-11-30T00:00:00"/>
    <n v="0"/>
    <x v="4331"/>
  </r>
  <r>
    <n v="4417"/>
    <n v="1"/>
    <x v="1046"/>
    <x v="2"/>
    <s v="&lt;p&gt;Saving macro's in your Personal.xls or Personal.xlsx file allows you to use macros in any file whilst on your PC.&lt;br /&gt;_x000a_Search for articles about it in the Google Custom Search Box Top Right of this window_x000a_&lt;/p&gt;_x000a_"/>
    <d v="2010-11-30T15:21:55"/>
    <n v="0"/>
    <x v="1"/>
    <x v="1"/>
    <b v="1"/>
    <x v="1"/>
    <n v="3"/>
    <n v="40512.628472222219"/>
    <n v="1.1747685188311152E-2"/>
    <n v="1123"/>
    <d v="2010-11-30T00:00:00"/>
    <s v="madhavi"/>
    <x v="4332"/>
  </r>
  <r>
    <n v="4418"/>
    <n v="1"/>
    <x v="985"/>
    <x v="619"/>
    <s v="&lt;p&gt;reposted the file here&lt;br /&gt;_x000a_http://www.mediafire.com/?bxjdyuqf49f58tm&lt;/p&gt;_x000a_&lt;p&gt;Thank you xld this really gives me a place to work from.&lt;br /&gt;_x000a_the code you posted did one row of data fine but did not do the next 10 rows.. this was my output with about 1k rows of #N/A's.  I will see if I can figure out what is going on with it.&lt;/p&gt;_x000a_&lt;p&gt;BEGIN:VCALENDAR&lt;br /&gt;_x000a_BEGIN: VEVENT&lt;br /&gt;_x000a_DTSTART:20101130T160000&lt;br /&gt;_x000a_DTEND:20101130T190000&lt;br /&gt;_x000a_DESCRIPTION: Dean Smith Center:   Technology Lab 50&lt;br /&gt;_x000a_LOCATION: SchoolDude.com&lt;br /&gt;_x000a_SUMMARY: FMC Event&lt;br /&gt;_x000a_End: VEVENT&lt;br /&gt;_x000a_End: VCALENDAR&lt;/p&gt;_x000a_&lt;p&gt;#N/A&lt;br /&gt;_x000a_#N/A&lt;br /&gt;_x000a_#N/A_x000a_&lt;/p&gt;_x000a_"/>
    <d v="2010-11-30T15:39:07"/>
    <n v="0"/>
    <x v="7"/>
    <x v="0"/>
    <b v="1"/>
    <x v="0"/>
    <n v="3"/>
    <n v="40501.734027777777"/>
    <n v="0"/>
    <n v="1123"/>
    <d v="2010-11-30T00:00:00"/>
    <n v="0"/>
    <x v="4333"/>
  </r>
  <r>
    <n v="4420"/>
    <n v="1"/>
    <x v="1045"/>
    <x v="610"/>
    <s v="&lt;p&gt;Since you're trying to make a formula that is copied horizontally to change a vertical reference, we'll need to manipulate the way the formula changes. We could do this with the INDIRECT function so we can use a function to get the correct row, and combine it with the COLUMN function so the calculated row will change as we copy horizontally. If your first formula was to reference G17, the starting formula would be:&lt;/p&gt;_x000a_&lt;p&gt;=INDIRECT(&quot;'Advanced Pain Mgmt. Cntr.'!G&quot;&amp;amp;16+INT(COLUMN(B1)/2))&lt;/p&gt;_x000a_&lt;p&gt;If it it now G17 and some row x, change the 16 in the formula to x-1.&lt;br /&gt;_x000a_The formula will increment which row it looks at 1 row for every 2 columns (which, with all your spaces, is what I think you want.)_x000a_&lt;/p&gt;_x000a_"/>
    <d v="2010-11-30T16:03:20"/>
    <n v="0"/>
    <x v="1"/>
    <x v="0"/>
    <b v="1"/>
    <x v="0"/>
    <n v="3"/>
    <n v="40512.624305555553"/>
    <n v="0"/>
    <n v="1123"/>
    <d v="2010-11-30T00:00:00"/>
    <n v="0"/>
    <x v="4334"/>
  </r>
  <r>
    <n v="4419"/>
    <n v="1"/>
    <x v="985"/>
    <x v="488"/>
    <s v="&lt;p&gt;Oops, my bad. Try this&lt;/p&gt;_x000a_&lt;pre&gt;_x000a_Public Function MakeVCF()_x000a_Dim vecCal As Variant_x000a_Dim Source As Worksheet_x000a_Dim Target As Worksheet_x000a_Dim Lastrow As Long_x000a_Dim i As Long_x000a__x000a_    i = 2 'Row No_x000a_    j = 0 'Record No_x000a_    Set Source = Worksheets(&quot;Data&quot;) 'Source sheet change to suit_x000a_    Set Target = Worksheets(&quot;Cal&quot;) 'Destination sheet change to suit_x000a__x000a_    With Source_x000a__x000a_        Lastrow = .Cells(.Rows.Count, &quot;A&quot;).End(xlUp).Row_x000a_        ReDim mtxCal(1 To (Lastrow - 1) * 10) As Variant_x000a__x000a_        For i = 2 To Lastrow_x000a__x000a_            mtxCal((i - 2) * 10 + 1) = &quot;BEGIN:VCALENDAR&quot;_x000a_            mtxCal((i - 2) * 10 + 2) = &quot;BEGIN: &quot; &amp;amp; .Cells(i, &quot;A&quot;).Value_x000a_            mtxCal((i - 2) * 10 + 3) = &quot;DTSTART:&quot; &amp;amp; .Cells(i, &quot;B&quot;).Value_x000a_            mtxCal((i - 2) * 10 + 4) = &quot;DTEND:&quot; &amp;amp; .Cells(i, &quot;C&quot;).Value_x000a_            mtxCal((i - 2) * 10 + 5) = &quot;DESCRIPTION: &quot; &amp;amp; .Cells(i, &quot;E&quot;).Value_x000a_            mtxCal((i - 2) * 10 + 6) = &quot;LOCATION: &quot; &amp;amp; .Cells(i, &quot;D&quot;).Value_x000a_            mtxCal((i - 2) * 10 + 7) = &quot;SUMMARY: &quot; &amp;amp; .Cells(i, &quot;F&quot;).Value_x000a_            mtxCal((i - 2) * 10 + 8) = &quot;End: &quot; &amp;amp; .Cells(i, &quot;G&quot;).Value_x000a_            mtxCal((i - 2) * 10 + 9) = &quot;End: VCALENDAR&quot;_x000a_            mtxCal((i - 2) * 10 + 10) = &quot;&quot;_x000a_        Next i_x000a__x000a_    End With_x000a__x000a_    Target.Range(&quot;A1&quot;).Resize((Lastrow - 2) * 9) = Application.Transpose(mtxCal)_x000a__x000a_End Function_x000a_&lt;/pre&gt;_x000a_"/>
    <d v="2010-11-30T16:03:21"/>
    <n v="0"/>
    <x v="8"/>
    <x v="0"/>
    <b v="1"/>
    <x v="0"/>
    <n v="3"/>
    <n v="40501.734027777777"/>
    <n v="0"/>
    <n v="1123"/>
    <d v="2010-11-30T00:00:00"/>
    <n v="0"/>
    <x v="4335"/>
  </r>
  <r>
    <n v="4421"/>
    <n v="1"/>
    <x v="1047"/>
    <x v="661"/>
    <s v="&lt;p&gt;Hello,&lt;br /&gt;_x000a_I am having trouble getting my data to correspond with the data I have validated. My spread sheet is divided into 8 quarters and the data below is a mix of text and numbers. &lt;/p&gt;_x000a_&lt;p&gt;I want to have it all correspond when I make my selection. For example: When I select quarter 3 I would like the data listed in the quarter 3 column to also move. I'm not sure where to begin. I have been reading so many tips that now I am totally confused. Help! Thanks :)_x000a_&lt;/p&gt;_x000a_"/>
    <d v="2010-11-30T16:36:41"/>
    <n v="0"/>
    <x v="0"/>
    <x v="0"/>
    <b v="0"/>
    <x v="0"/>
    <n v="3"/>
    <n v="40512.691666666666"/>
    <n v="0"/>
    <n v="1123"/>
    <d v="2010-11-30T00:00:00"/>
    <n v="0"/>
    <x v="4336"/>
  </r>
  <r>
    <n v="4422"/>
    <n v="1"/>
    <x v="1047"/>
    <x v="610"/>
    <s v="&lt;p&gt;Can you give more info, perhaps better description of current layout and what you are trying to achieve? How do you &quot;select quarter 3&quot;? Where is the data supposed to be moved to? Are you looking up data, entering data, or manipulating something else?_x000a_&lt;/p&gt;_x000a_"/>
    <d v="2010-11-30T17:17:11"/>
    <n v="0"/>
    <x v="1"/>
    <x v="0"/>
    <b v="1"/>
    <x v="0"/>
    <n v="3"/>
    <n v="40512.691666666666"/>
    <n v="0"/>
    <n v="1123"/>
    <d v="2010-11-30T00:00:00"/>
    <n v="0"/>
    <x v="4337"/>
  </r>
  <r>
    <n v="4423"/>
    <n v="1"/>
    <x v="1047"/>
    <x v="661"/>
    <s v="&lt;p&gt;This is how my document is set up. The dates along the top have the drop down all ready... So, if I use the drop down in B1 and choose Jan-Mar 10, I want the entire column to change, not just the date. I do not want column A to change. The idea is to be able to have the most recent quarter date and data in column B and be able to see the other consecutive quarters for comparison and action planning. I hope this explanation is a little better as I am not too familiar with the technical verbiage. (This is the first time I am attempting to do this.)THANK YOU SO MUCH :)&lt;/p&gt;_x000a_&lt;p&gt;         A                       B                  C                        D&lt;/p&gt;_x000a_&lt;p&gt;1    Project _x0009_             Oct-Dec 09_x0009__x0009_Jan-Mar 10_x0009__x0009_Apr-Jun 10&lt;/p&gt;_x000a_&lt;p&gt;2    Diabetes Management Program&lt;br /&gt;_x000a_     Weight doc within&lt;br /&gt;_x000a_     visits: &amp;gt;=90% of time_x0009_70.69%_x0009__x0009_100.00%_x0009__x0009_         100.00%&lt;/p&gt;_x000a_&lt;p&gt;3_x0009_                      Need input        Gerri educated staff&lt;br /&gt;_x000a_                              from Gerri        at a staff meeting&lt;br /&gt;_x000a_                              re: actions _x0009_re: documentation._x000a_&lt;/p&gt;_x000a_"/>
    <d v="2010-11-30T17:58:42"/>
    <n v="0"/>
    <x v="2"/>
    <x v="0"/>
    <b v="1"/>
    <x v="0"/>
    <n v="3"/>
    <n v="40512.691666666666"/>
    <n v="0"/>
    <n v="1123"/>
    <d v="2010-11-30T00:00:00"/>
    <n v="0"/>
    <x v="4338"/>
  </r>
  <r>
    <n v="4424"/>
    <n v="1"/>
    <x v="985"/>
    <x v="619"/>
    <s v="&lt;p&gt;xld sooooo close, I really appreciate your help with this.&lt;/p&gt;_x000a_&lt;p&gt;Format should be &lt;/p&gt;_x000a_&lt;p&gt;Start with&lt;br /&gt;_x000a_BEGIN:VCALENDAR&lt;/p&gt;_x000a_&lt;p&gt;Then Run&lt;br /&gt;_x000a_mtxCal((i - 2) * 10 + 2) = &quot;BEGIN: &quot; &amp;amp; .Cells(i, &quot;A&quot;).Value&lt;br /&gt;_x000a_mtxCal((i - 2) * 10 + 3) = &quot;DTSTART:&quot; &amp;amp; .Cells(i, &quot;B&quot;).Value&lt;br /&gt;_x000a_mtxCal((i - 2) * 10 + 4) = &quot;DTEND:&quot; &amp;amp; .Cells(i, &quot;C&quot;).Value&lt;br /&gt;_x000a_mtxCal((i - 2) * 10 + 5) = &quot;DESCRIPTION: &quot; &amp;amp; .Cells(i, &quot;E&quot;).Value&lt;br /&gt;_x000a_mtxCal((i - 2) * 10 + 6) = &quot;LOCATION: &quot; &amp;amp; .Cells(i, &quot;D&quot;).Value&lt;br /&gt;_x000a_mtxCal((i - 2) * 10 + 7) = &quot;SUMMARY: &quot; &amp;amp; .Cells(i, &quot;F&quot;).Value&lt;br /&gt;_x000a_mtxCal((i - 2) * 10 + 8) = &quot;End: &quot; &amp;amp; .Cells(i, &quot;G&quot;).Value&lt;br /&gt;_x000a_mtxCal((i - 2) * 10 + 10) = &quot;&quot;&lt;/p&gt;_x000a_&lt;p&gt;Loop until the Value of Cell (i, &quot;A&quot;) is blank&lt;br /&gt;_x000a_Then write statement &quot;End: VCALENDAR&quot;&lt;/p&gt;_x000a_&lt;p&gt;Then&lt;br /&gt;_x000a_ End With&lt;/p&gt;_x000a_&lt;p&gt;    Target.Range(&quot;A1&quot;).Resize((Lastrow - 2) * 9) = Application.Transpose(mtxCal)_x000a_&lt;/p&gt;_x000a_"/>
    <d v="2010-11-30T20:09:32"/>
    <n v="0"/>
    <x v="9"/>
    <x v="0"/>
    <b v="1"/>
    <x v="0"/>
    <n v="3"/>
    <n v="40501.734027777777"/>
    <n v="0"/>
    <n v="1123"/>
    <d v="2010-11-30T00:00:00"/>
    <n v="0"/>
    <x v="4339"/>
  </r>
  <r>
    <n v="4425"/>
    <n v="1"/>
    <x v="1016"/>
    <x v="662"/>
    <s v="&lt;p&gt;kindly elaborate the type of custom_x000a_&lt;/p&gt;_x000a_"/>
    <d v="2010-11-30T21:07:21"/>
    <n v="0"/>
    <x v="2"/>
    <x v="0"/>
    <b v="1"/>
    <x v="0"/>
    <n v="3"/>
    <n v="40506.347916666666"/>
    <n v="0"/>
    <n v="1123"/>
    <d v="2010-11-30T00:00:00"/>
    <n v="0"/>
    <x v="4340"/>
  </r>
  <r>
    <n v="4427"/>
    <n v="1"/>
    <x v="1001"/>
    <x v="634"/>
    <s v="&lt;p&gt;Awesome! thanks._x000a_&lt;/p&gt;_x000a_"/>
    <d v="2010-11-30T21:31:56"/>
    <n v="0"/>
    <x v="2"/>
    <x v="0"/>
    <b v="1"/>
    <x v="0"/>
    <n v="3"/>
    <n v="40504.574999999997"/>
    <n v="0"/>
    <n v="1123"/>
    <d v="2010-11-30T00:00:00"/>
    <n v="0"/>
    <x v="4341"/>
  </r>
  <r>
    <n v="4428"/>
    <n v="1"/>
    <x v="1047"/>
    <x v="348"/>
    <s v="&lt;p&gt;Hi Meg&lt;/p&gt;_x000a_&lt;p&gt;Please explain what you have in the different columns.&lt;/p&gt;_x000a_&lt;p&gt;If I understand your data you already have the data relating to each quarter in different columns, so I do not understand why you need to change the column.&lt;/p&gt;_x000a_&lt;p&gt;I assume that you want to see the latest data in column B, while it may actualy be in another column. For this you can used the index formula. You tell the formula where all the data is and which particular data you want. For instance if you have 4 columns of data from column C to F and you want to see the data in column F in column B, you would use in column B and say row 5 =INDEX($C2:$F2,4)_x000a_&lt;/p&gt;_x000a_"/>
    <d v="2010-11-30T23:38:03"/>
    <n v="0"/>
    <x v="3"/>
    <x v="0"/>
    <b v="1"/>
    <x v="0"/>
    <n v="3"/>
    <n v="40512.691666666666"/>
    <n v="0"/>
    <n v="1123"/>
    <d v="2010-11-30T00:00:00"/>
    <n v="0"/>
    <x v="4342"/>
  </r>
  <r>
    <n v="4429"/>
    <n v="1"/>
    <x v="1044"/>
    <x v="660"/>
    <s v="&lt;p&gt;25-30MB is the size, only when it is fresh, after some staff has worked on it all day, the file size grows to nearly 90-100MB!To bring it back to size, I remove the sharing and put it back on.&lt;br /&gt;_x000a_Changing over to latest versions of Excel, the problem is that our staff is not very computer savvy ( they are all self taught only to limited extent in using our inhouse package!)and the new look MENU's are very daunting and it will simply bring all our activity to a halt!hence we are stuck with Excel 2003.&lt;br /&gt;_x000a_the big problems of running small businesses..._x000a_&lt;/p&gt;_x000a_"/>
    <d v="2010-12-01T05:44:45"/>
    <n v="0"/>
    <x v="10"/>
    <x v="0"/>
    <b v="1"/>
    <x v="0"/>
    <n v="4"/>
    <n v="40512.436805555553"/>
    <n v="0"/>
    <n v="1123"/>
    <d v="2010-12-01T00:00:00"/>
    <n v="0"/>
    <x v="4343"/>
  </r>
  <r>
    <n v="4430"/>
    <n v="1"/>
    <x v="1044"/>
    <x v="660"/>
    <s v="&lt;p&gt;Why do file sizes grow anyway, when the workbooks are shared?&lt;br /&gt;_x000a_Does anyone know?&lt;br /&gt;_x000a_Does Tracking Change History option have anything to do with it?&lt;br /&gt;_x000a_Is there a proper way of using the Advanced option in shared workbook?_x000a_&lt;/p&gt;_x000a_"/>
    <d v="2010-12-01T05:52:25"/>
    <n v="0"/>
    <x v="11"/>
    <x v="0"/>
    <b v="1"/>
    <x v="0"/>
    <n v="4"/>
    <n v="40512.436805555553"/>
    <n v="0"/>
    <n v="1123"/>
    <d v="2010-12-01T00:00:00"/>
    <n v="0"/>
    <x v="4344"/>
  </r>
  <r>
    <n v="4431"/>
    <n v="1"/>
    <x v="1046"/>
    <x v="660"/>
    <s v="&lt;p&gt;Hi! Madhavi,&lt;br /&gt;_x000a_Adding to Hui's comment..&lt;br /&gt;_x000a_The Personal.xls file is located in the following,&lt;br /&gt;_x000a_Program Files/Microsoft Office/Office11/XLSTART&lt;br /&gt;_x000a_It is supposed to auto start whenever we open excel on the PC ( sometimes it doesnt-then you may have to create a shortcut to this file on your desktop and then click on it to open it manually.&lt;br /&gt;_x000a_( Does Hui know how to fix that? )&lt;br /&gt;_x000a_Once Excel is open, if you go to Window on the Menu and Unhide, you can see the Personal.xls blank workbook&lt;br /&gt;_x000a_Go to Tools/Macros to see all the Macros stored in this file&lt;br /&gt;_x000a_Make sure you select this Personal.xls as the storage location next time you create a new macro.It helps to keep a backup copy of this file in your backup device-can come in handy!_x000a_&lt;/p&gt;_x000a_"/>
    <d v="2010-12-01T06:01:34"/>
    <n v="0"/>
    <x v="2"/>
    <x v="0"/>
    <b v="1"/>
    <x v="0"/>
    <n v="4"/>
    <n v="40512.628472222219"/>
    <n v="0"/>
    <n v="1123"/>
    <d v="2010-12-01T00:00:00"/>
    <n v="0"/>
    <x v="4345"/>
  </r>
  <r>
    <n v="4432"/>
    <n v="1"/>
    <x v="1046"/>
    <x v="2"/>
    <s v="&lt;p&gt;Madhavi&lt;br /&gt;_x000a_The location of the XLSTART directory varies depending on the Excel version.&lt;/p&gt;_x000a_&lt;p&gt;Use the following as a guide, but note that even some of these can vary&lt;/p&gt;_x000a_&lt;p&gt;Excel 2000 - C:\Program Files\Microsoft Office\Office\XLStart\&lt;br /&gt;_x000a_Excel XP - C:\Program Files\Microsoft Office\Office 10\XLStart\&lt;br /&gt;_x000a_Excel 2003 - C:\Program Files\Microsoft Office\Office 11\XLStart\&lt;br /&gt;_x000a_Excel 2007 (Vista) - C:\Program Files\Microsoft Office\Office 12\XLStart\&lt;br /&gt;_x000a_Excel 2007 (Win 7) - C:\Program Files (x86)\Microsoft Office\Office12\XLSTART&lt;br /&gt;_x000a_Excel 2010 (Win 7) - C:\Users\UserName\AppData\Roaming\Microsoft\Excel\XLSTART_x000a_&lt;/p&gt;_x000a_"/>
    <d v="2010-12-01T06:54:28"/>
    <n v="0"/>
    <x v="3"/>
    <x v="1"/>
    <b v="1"/>
    <x v="1"/>
    <n v="4"/>
    <n v="40512.628472222219"/>
    <n v="0.65935185185662704"/>
    <n v="1124"/>
    <d v="2010-12-01T00:00:00"/>
    <s v="madhavi"/>
    <x v="4346"/>
  </r>
  <r>
    <n v="4433"/>
    <n v="1"/>
    <x v="941"/>
    <x v="516"/>
    <s v="&lt;p&gt;Thank you for all your explanation. Everything is very clear.&lt;br /&gt;_x000a_Guity_x000a_&lt;/p&gt;_x000a_"/>
    <d v="2010-12-01T07:09:54"/>
    <n v="0"/>
    <x v="18"/>
    <x v="0"/>
    <b v="1"/>
    <x v="0"/>
    <n v="4"/>
    <n v="40497.1"/>
    <n v="0"/>
    <n v="1124"/>
    <d v="2010-12-01T00:00:00"/>
    <n v="0"/>
    <x v="4347"/>
  </r>
  <r>
    <n v="4434"/>
    <n v="1"/>
    <x v="1048"/>
    <x v="653"/>
    <s v="&lt;p&gt;i have a table like this &lt;/p&gt;_x000a_&lt;p&gt;week    Numbers&lt;br /&gt;_x000a_week1_x0009_123&lt;br /&gt;_x000a__x0009_234&lt;br /&gt;_x000a__x0009_123&lt;br /&gt;_x000a_week2_x0009_456&lt;br /&gt;_x000a__x0009_234&lt;br /&gt;_x000a__x0009_123&lt;/p&gt;_x000a_&lt;p&gt;i want to conditional format this table week1 is merged cells. The number of merged cells is dependent on the number of rows on its right and may vary every week . I want to give a color to every alternate week here . how can i do that.can any one please help me_x000a_&lt;/p&gt;_x000a_"/>
    <d v="2010-12-01T13:24:13"/>
    <n v="0"/>
    <x v="0"/>
    <x v="0"/>
    <b v="0"/>
    <x v="0"/>
    <n v="4"/>
    <n v="40513.558333333334"/>
    <n v="0"/>
    <n v="1124"/>
    <d v="2010-12-01T00:00:00"/>
    <n v="0"/>
    <x v="4348"/>
  </r>
  <r>
    <n v="4435"/>
    <n v="1"/>
    <x v="1002"/>
    <x v="635"/>
    <s v="&lt;p&gt;Dear Luke thanks for the VBA no issues working fine and well served my purpose_x000a_&lt;/p&gt;_x000a_"/>
    <d v="2010-12-01T14:27:04"/>
    <n v="0"/>
    <x v="3"/>
    <x v="0"/>
    <b v="1"/>
    <x v="0"/>
    <n v="4"/>
    <n v="40504.70416666667"/>
    <n v="0"/>
    <n v="1124"/>
    <d v="2010-12-01T00:00:00"/>
    <n v="0"/>
    <x v="4349"/>
  </r>
  <r>
    <n v="4436"/>
    <n v="1"/>
    <x v="1046"/>
    <x v="653"/>
    <s v="&lt;p&gt;Hi Hui and Raviaroa,&lt;br /&gt;_x000a_  Thank youfor your suggestions and it is a great help for me._x000a_&lt;/p&gt;_x000a_"/>
    <d v="2010-12-01T14:57:39"/>
    <n v="0"/>
    <x v="4"/>
    <x v="0"/>
    <b v="1"/>
    <x v="0"/>
    <n v="4"/>
    <n v="40512.628472222219"/>
    <n v="0"/>
    <n v="1124"/>
    <d v="2010-12-01T00:00:00"/>
    <n v="0"/>
    <x v="4350"/>
  </r>
  <r>
    <n v="4437"/>
    <n v="1"/>
    <x v="1048"/>
    <x v="653"/>
    <s v="&lt;p&gt;Can anyone help me&lt;br /&gt;_x000a_    I saw the HW of Chandoo for the above problem which creates a helper column etc etc , but my table has merged rows , the above table is not the way it is &lt;/p&gt;_x000a_&lt;p&gt;week    method    enquiries&lt;br /&gt;_x000a_-----------------------------&lt;br /&gt;_x000a_week1   email         5&lt;br /&gt;_x000a_        coupon        10&lt;br /&gt;_x000a_-------------------------------&lt;br /&gt;_x000a_week2   email         13&lt;br /&gt;_x000a_        coupon        16&lt;br /&gt;_x000a_        SMS           13&lt;br /&gt;_x000a_-----------------------------&lt;br /&gt;_x000a_for this table i want all the rows of week1 which means method and enquiries too to be grey and similary alternate weeks to get the same format. I need a generic formula cos weeks keep increasing and i am planning to run a macro with all this.&lt;br /&gt;_x000a_thanks_x000a_&lt;/p&gt;_x000a_"/>
    <d v="2010-12-01T15:06:54"/>
    <n v="0"/>
    <x v="1"/>
    <x v="0"/>
    <b v="1"/>
    <x v="0"/>
    <n v="4"/>
    <n v="40513.558333333334"/>
    <n v="0"/>
    <n v="1124"/>
    <d v="2010-12-01T00:00:00"/>
    <n v="0"/>
    <x v="4351"/>
  </r>
  <r>
    <n v="4438"/>
    <n v="1"/>
    <x v="1049"/>
    <x v="438"/>
    <s v="&lt;p&gt;I have 13 different workbooks.  I need to sum the sum the values from B54 on the same sheet in each workbook.  Some of these workbooks will contain an #N/A error in the cell, others will contain a numeric value.  It is not an option to reformat the errors, we do not want to get rid of them.  I just need to ignore them. &lt;/p&gt;_x000a_&lt;p&gt;I have tried multiple formulas, with no success.  Any suggestions?_x000a_&lt;/p&gt;_x000a_"/>
    <d v="2010-12-01T15:19:58"/>
    <n v="0"/>
    <x v="0"/>
    <x v="0"/>
    <b v="0"/>
    <x v="0"/>
    <n v="4"/>
    <n v="40513.638194444444"/>
    <n v="0"/>
    <n v="1124"/>
    <d v="2010-12-01T00:00:00"/>
    <n v="0"/>
    <x v="4352"/>
  </r>
  <r>
    <n v="4439"/>
    <n v="1"/>
    <x v="1050"/>
    <x v="662"/>
    <s v="&lt;p&gt;Targeted Cell Value_x0009_5&lt;br /&gt;_x000a_Array&lt;br /&gt;_x000a_Sr.&lt;br /&gt;_x000a_1&lt;br /&gt;_x000a_2&lt;br /&gt;_x000a_3&lt;br /&gt;_x000a_4&lt;br /&gt;_x000a_5&lt;br /&gt;_x000a_6&lt;br /&gt;_x000a_7&lt;br /&gt;_x000a_8&lt;br /&gt;_x000a_9&lt;br /&gt;_x000a_10&lt;br /&gt;_x000a_want to hide the rows matching the targeted cell as well as value in the array which are more than targeted cell value_x000a_&lt;/p&gt;_x000a_"/>
    <d v="2010-12-01T15:56:17"/>
    <n v="0"/>
    <x v="0"/>
    <x v="0"/>
    <b v="0"/>
    <x v="0"/>
    <n v="4"/>
    <n v="40513.663888888892"/>
    <n v="0"/>
    <n v="1124"/>
    <d v="2010-12-01T00:00:00"/>
    <n v="0"/>
    <x v="4353"/>
  </r>
  <r>
    <n v="4440"/>
    <n v="1"/>
    <x v="1049"/>
    <x v="610"/>
    <s v="&lt;p&gt;Using 13 lookup cells and 1 summation cell in your summary workbook:&lt;br /&gt;_x000a_Use 13 cells which simply do a direct reference to cell B54 in each of the 13 different workbooks. (I'll assume they are in cells A2:A14)&lt;/p&gt;_x000a_&lt;p&gt;To sum those cells and ignore the #N/A, you could do:&lt;br /&gt;_x000a_=SUMIF(A2:A14,&quot;&amp;lt;1E99&quot;)&lt;/p&gt;_x000a_&lt;p&gt;This says to sum everything that is a number less than 1*(10^99)_x000a_&lt;/p&gt;_x000a_"/>
    <d v="2010-12-01T16:09:49"/>
    <n v="0"/>
    <x v="1"/>
    <x v="0"/>
    <b v="1"/>
    <x v="0"/>
    <n v="4"/>
    <n v="40513.638194444444"/>
    <n v="0"/>
    <n v="1124"/>
    <d v="2010-12-01T00:00:00"/>
    <n v="0"/>
    <x v="4354"/>
  </r>
  <r>
    <n v="4441"/>
    <n v="1"/>
    <x v="1050"/>
    <x v="610"/>
    <s v="&lt;p&gt;Is there a specific reason you don't want to use a macro? Using just formula, the best you would be able to do would be to a) format the offsensive rows to be whtie font, or b) transfer all the good rows via formulas.&lt;/p&gt;_x000a_&lt;p&gt;If you change your mind and don't mind an event macro, you can use this. Simply right click on sheet tab, view code, and paste this in. Modify where needed:&lt;br /&gt;_x000a_&lt;code&gt;&lt;br /&gt;_x000a_Private Sub Worksheet_Change(ByVal Target As Range)&lt;br /&gt;_x000a_Dim MyCell As String&lt;br /&gt;_x000a_MyCell = &quot;A2&quot; 'Cell of interest&lt;br /&gt;_x000a_If Intersect(Range(MyCell), Target) Is Nothing Then Exit Sub&lt;br /&gt;_x000a_Application.EnableEvents = False&lt;br /&gt;_x000a_For i = 4 To 10 'Define range of rows to hide/unhide&lt;br /&gt;_x000a_Cells(i, 1).EntireRow.Hidden = (Cells(i, 1).Value &amp;gt;= Range(MyCell).Value)&lt;br /&gt;_x000a_Next&lt;br /&gt;_x000a_Application.EnableEvents = True&lt;br /&gt;_x000a_End Sub&lt;br /&gt;_x000a_&lt;/code&gt;_x000a_&lt;/p&gt;_x000a_"/>
    <d v="2010-12-01T16:38:51"/>
    <n v="0"/>
    <x v="1"/>
    <x v="0"/>
    <b v="1"/>
    <x v="0"/>
    <n v="4"/>
    <n v="40513.663888888892"/>
    <n v="0"/>
    <n v="1124"/>
    <d v="2010-12-01T00:00:00"/>
    <n v="0"/>
    <x v="4355"/>
  </r>
  <r>
    <n v="4442"/>
    <n v="1"/>
    <x v="1016"/>
    <x v="610"/>
    <s v="&lt;p&gt;Data Validation, custom, then input something like xld's formula.&lt;/p&gt;_x000a_&lt;p&gt;E.g., validation for Dia is:&lt;br /&gt;_x000a_=OR(L=&quot;&quot;,W=&quot;&quot;,D=&quot;&quot;)&lt;/p&gt;_x000a_&lt;p&gt;validation for W:&lt;br /&gt;_x000a_=OR(L=&quot;&quot;,Dia=&quot;&quot;)&lt;/p&gt;_x000a_&lt;p&gt;etc._x000a_&lt;/p&gt;_x000a_"/>
    <d v="2010-12-01T16:44:00"/>
    <n v="0"/>
    <x v="3"/>
    <x v="0"/>
    <b v="1"/>
    <x v="0"/>
    <n v="4"/>
    <n v="40506.347916666666"/>
    <n v="0"/>
    <n v="1124"/>
    <d v="2010-12-01T00:00:00"/>
    <n v="0"/>
    <x v="4356"/>
  </r>
  <r>
    <n v="4443"/>
    <n v="1"/>
    <x v="1049"/>
    <x v="438"/>
    <s v="&lt;p&gt;Thanks! Is there any way to do this without having all of the reference cells?  While I said that I need to add the same cell in multiple workbooks,  I have to do this so many times, that it will take forever for me to do all of the lookups.  I will also need to update these periodically, which will take to much time out of my day._x000a_&lt;/p&gt;_x000a_"/>
    <d v="2010-12-01T17:05:34"/>
    <n v="0"/>
    <x v="2"/>
    <x v="0"/>
    <b v="1"/>
    <x v="0"/>
    <n v="4"/>
    <n v="40513.638194444444"/>
    <n v="0"/>
    <n v="1124"/>
    <d v="2010-12-01T00:00:00"/>
    <n v="0"/>
    <x v="4357"/>
  </r>
  <r>
    <n v="4444"/>
    <n v="1"/>
    <x v="1049"/>
    <x v="438"/>
    <s v="&lt;p&gt;Here is the closest I have been able to get.  This works, but I would like to still find a way to get around evaluating each cell for an error, and maybe evaluate them as a whole?&lt;/p&gt;_x000a_&lt;p&gt;=SUM(IFERROR(D57,0),IFERROR(B58,0),IFERROR(R59,0),IFERROR(L60,0),IFERROR(N61,0))_x000a_&lt;/p&gt;_x000a_"/>
    <d v="2010-12-01T17:23:47"/>
    <n v="0"/>
    <x v="3"/>
    <x v="0"/>
    <b v="1"/>
    <x v="0"/>
    <n v="4"/>
    <n v="40513.638194444444"/>
    <n v="0"/>
    <n v="1124"/>
    <d v="2010-12-01T00:00:00"/>
    <n v="0"/>
    <x v="4358"/>
  </r>
  <r>
    <n v="4445"/>
    <n v="1"/>
    <x v="1049"/>
    <x v="610"/>
    <s v="&lt;p&gt;Not really. Since you have to create an individual reference (one for each workbook), I'm not sure if you'll really be able to save that much time. You could, of course, try and write some type of macro to generate the lookup formulas. Either way, it sounds like you're trying to pull in hundreds of different cells from different workbooks...which will take some effort (in writing formulas).&lt;/p&gt;_x000a_&lt;p&gt;Sorry_x000a_&lt;/p&gt;_x000a_"/>
    <d v="2010-12-01T17:33:03"/>
    <n v="0"/>
    <x v="4"/>
    <x v="0"/>
    <b v="1"/>
    <x v="0"/>
    <n v="4"/>
    <n v="40513.638194444444"/>
    <n v="0"/>
    <n v="1124"/>
    <d v="2010-12-01T00:00:00"/>
    <n v="0"/>
    <x v="4359"/>
  </r>
  <r>
    <n v="4446"/>
    <n v="1"/>
    <x v="1044"/>
    <x v="600"/>
    <s v="&lt;p&gt;i'll add my 2 cents in Excel 2003.  &lt;/p&gt;_x000a_&lt;p&gt;Very often I will receive files from colleagues where there are hundreds of thousands of rows with no data and thus making file size huge (you can test by doing ctrl-end to see how it jump to the end of document).  I usually select those rows and columns and delete them.  afterwards, i'll save the file again and the size decreases dramatically._x000a_&lt;/p&gt;_x000a_"/>
    <d v="2010-12-01T19:49:03"/>
    <n v="0"/>
    <x v="12"/>
    <x v="0"/>
    <b v="1"/>
    <x v="0"/>
    <n v="4"/>
    <n v="40512.436805555553"/>
    <n v="0"/>
    <n v="1124"/>
    <d v="2010-12-01T00:00:00"/>
    <n v="0"/>
    <x v="4360"/>
  </r>
  <r>
    <n v="4447"/>
    <n v="1"/>
    <x v="1051"/>
    <x v="600"/>
    <s v="&lt;p&gt;hi all,&lt;/p&gt;_x000a_&lt;p&gt;It's Dec 1st and X'mas is coming.  Any idea of using Excel to create a crazily good looking X'mas card?  Where can I find good idea of making a dynamic X'mas card showcasing Excel's functionality?  I think it would be a fun project for folks like us.  Thanks!&lt;/p&gt;_x000a_&lt;p&gt;:)&lt;/p&gt;_x000a_&lt;p&gt;Frederick_x000a_&lt;/p&gt;_x000a_"/>
    <d v="2010-12-01T19:55:50"/>
    <n v="0"/>
    <x v="0"/>
    <x v="0"/>
    <b v="0"/>
    <x v="0"/>
    <n v="4"/>
    <n v="40513.829861111109"/>
    <n v="0"/>
    <n v="1124"/>
    <d v="2010-12-01T00:00:00"/>
    <n v="0"/>
    <x v="4361"/>
  </r>
  <r>
    <n v="4448"/>
    <n v="1"/>
    <x v="1050"/>
    <x v="662"/>
    <s v="&lt;p&gt;Luke specifically i don't know VBA, still looking 4r kind support_x000a_&lt;/p&gt;_x000a_"/>
    <d v="2010-12-01T20:14:49"/>
    <n v="0"/>
    <x v="2"/>
    <x v="0"/>
    <b v="1"/>
    <x v="0"/>
    <n v="4"/>
    <n v="40513.663888888892"/>
    <n v="0"/>
    <n v="1124"/>
    <d v="2010-12-01T00:00:00"/>
    <n v="0"/>
    <x v="4362"/>
  </r>
  <r>
    <n v="4449"/>
    <n v="1"/>
    <x v="1047"/>
    <x v="661"/>
    <s v="&lt;p&gt;Hi,&lt;br /&gt;_x000a_Thank you for your response. I tried the formula and it would not change when I entered the formula and used my Data validation (drop down) to change the data selection..._x000a_&lt;/p&gt;_x000a_"/>
    <d v="2010-12-01T20:23:39"/>
    <n v="0"/>
    <x v="4"/>
    <x v="0"/>
    <b v="1"/>
    <x v="0"/>
    <n v="4"/>
    <n v="40512.691666666666"/>
    <n v="0"/>
    <n v="1124"/>
    <d v="2010-12-01T00:00:00"/>
    <n v="0"/>
    <x v="4363"/>
  </r>
  <r>
    <n v="4450"/>
    <n v="1"/>
    <x v="1047"/>
    <x v="348"/>
    <s v="&lt;p&gt;Hi Meg,&lt;/p&gt;_x000a_&lt;p&gt;please gibe a clearer explanation of what you are trying to do or send the file to me with explanations at kchiba@optusnet.com.au_x000a_&lt;/p&gt;_x000a_"/>
    <d v="2010-12-01T21:56:05"/>
    <n v="0"/>
    <x v="5"/>
    <x v="0"/>
    <b v="1"/>
    <x v="0"/>
    <n v="4"/>
    <n v="40512.691666666666"/>
    <n v="0"/>
    <n v="1124"/>
    <d v="2010-12-01T00:00:00"/>
    <n v="0"/>
    <x v="4364"/>
  </r>
  <r>
    <n v="4451"/>
    <n v="1"/>
    <x v="1049"/>
    <x v="348"/>
    <s v="&lt;p&gt;Hi tpheath,&lt;/p&gt;_x000a_&lt;p&gt;You do not have to evaluate each cell for an error, use the SUMIF as advised by Luke or use the following.&lt;/p&gt;_x000a_&lt;p&gt;=SUMIF(B2:B5,&quot;&amp;lt;&amp;gt;#N/A&quot;)_x000a_&lt;/p&gt;_x000a_"/>
    <d v="2010-12-01T22:19:53"/>
    <n v="0"/>
    <x v="5"/>
    <x v="0"/>
    <b v="1"/>
    <x v="0"/>
    <n v="4"/>
    <n v="40513.638194444444"/>
    <n v="0"/>
    <n v="1124"/>
    <d v="2010-12-01T00:00:00"/>
    <n v="0"/>
    <x v="4365"/>
  </r>
  <r>
    <n v="4452"/>
    <n v="1"/>
    <x v="1052"/>
    <x v="600"/>
    <s v="&lt;p&gt;hi all,&lt;/p&gt;_x000a_&lt;p&gt;could anyone suggest the best web based spreadsheet?  I have tried a few (Soho, Google Docs, Think Free and EditGrid) but none of them can perform the jobs that I need, such as multiple page linkage, macros (especially macros), and formating as in Excel 2003 or Excel 2007.&lt;/p&gt;_x000a_&lt;p&gt;What should I tell my supervisor?  I'm leaning on telling him that due to the complexitity of the spreadsheet I have created in house, there is no way we can put it on the web (intranet) for internal use._x000a_&lt;/p&gt;_x000a_"/>
    <d v="2010-12-02T00:35:15"/>
    <n v="0"/>
    <x v="0"/>
    <x v="0"/>
    <b v="0"/>
    <x v="0"/>
    <n v="5"/>
    <n v="40514.024305555555"/>
    <n v="0"/>
    <n v="1124"/>
    <d v="2010-12-02T00:00:00"/>
    <n v="0"/>
    <x v="4366"/>
  </r>
  <r>
    <n v="4453"/>
    <n v="1"/>
    <x v="1049"/>
    <x v="0"/>
    <s v="&lt;p&gt;You can also use the data &amp;gt; consolidate feature to simplify the process of looking up references in multiple workbooks. &lt;/p&gt;_x000a_&lt;p&gt;See this image - http://chandoo.org/img/playground/data-consolidate-example.png_x000a_&lt;/p&gt;_x000a_"/>
    <d v="2010-12-02T04:18:19"/>
    <n v="0"/>
    <x v="6"/>
    <x v="0"/>
    <b v="1"/>
    <x v="0"/>
    <n v="5"/>
    <n v="40513.638194444444"/>
    <n v="0"/>
    <n v="1124"/>
    <d v="2010-12-02T00:00:00"/>
    <n v="0"/>
    <x v="4367"/>
  </r>
  <r>
    <n v="4454"/>
    <n v="1"/>
    <x v="1051"/>
    <x v="0"/>
    <s v="&lt;p&gt;@Fred...&lt;/p&gt;_x000a_&lt;p&gt;Good idea. I will announce a contest on this in a few days._x000a_&lt;/p&gt;_x000a_"/>
    <d v="2010-12-02T04:19:01"/>
    <n v="0"/>
    <x v="1"/>
    <x v="0"/>
    <b v="1"/>
    <x v="0"/>
    <n v="5"/>
    <n v="40513.829861111109"/>
    <n v="0"/>
    <n v="1124"/>
    <d v="2010-12-02T00:00:00"/>
    <n v="0"/>
    <x v="4368"/>
  </r>
  <r>
    <n v="4455"/>
    <n v="1"/>
    <x v="1052"/>
    <x v="2"/>
    <s v="&lt;p&gt;Fred&lt;br /&gt;_x000a_If using on an Intranet have you considered Excel Services ?&lt;br /&gt;_x000a_Which is a SQL/Sharepoint/Excel backend solutions to what you want to do&lt;br /&gt;_x000a_Have a read of: http://msdn.microsoft.com/en-us/library/ms582023.aspx_x000a_&lt;/p&gt;_x000a_"/>
    <d v="2010-12-02T04:25:00"/>
    <n v="0"/>
    <x v="1"/>
    <x v="1"/>
    <b v="1"/>
    <x v="1"/>
    <n v="5"/>
    <n v="40514.024305555555"/>
    <n v="0.15972222222626442"/>
    <n v="1125"/>
    <d v="2010-12-02T00:00:00"/>
    <s v="fred"/>
    <x v="4369"/>
  </r>
  <r>
    <n v="4456"/>
    <n v="1"/>
    <x v="1043"/>
    <x v="2"/>
    <s v="&lt;p&gt;Have a read of Todays post:&lt;br /&gt;_x000a_http://chandoo.org/wp/2010/12/02/the-selection-pane/_x000a_&lt;/p&gt;_x000a_"/>
    <d v="2010-12-02T07:14:26"/>
    <n v="0"/>
    <x v="6"/>
    <x v="1"/>
    <b v="1"/>
    <x v="1"/>
    <n v="5"/>
    <n v="40512.274305555555"/>
    <n v="2.0273842592578148"/>
    <n v="1126"/>
    <d v="2010-12-02T00:00:00"/>
    <s v="Ankit"/>
    <x v="4370"/>
  </r>
  <r>
    <n v="4457"/>
    <n v="1"/>
    <x v="1044"/>
    <x v="660"/>
    <s v="&lt;p&gt;Hi!Fred,&lt;br /&gt;_x000a_By Rows with no data, do you mean completely blank rows or rows with formulas but no data input in them to get results...?&lt;br /&gt;_x000a_I normally copy paste my formula rows upto certain row nos like 999 or 3000,5000, etc.not more than 9999 anyway.But all my formulas are written for max upto 9999 so that I do not get error results when data is being input daily and crosses into a row where there are no formulas..&lt;br /&gt;_x000a_appreciate ur input, thanks!_x000a_&lt;/p&gt;_x000a_"/>
    <d v="2010-12-02T07:24:12"/>
    <n v="0"/>
    <x v="13"/>
    <x v="0"/>
    <b v="1"/>
    <x v="0"/>
    <n v="5"/>
    <n v="40512.436805555553"/>
    <n v="0"/>
    <n v="1126"/>
    <d v="2010-12-02T00:00:00"/>
    <n v="0"/>
    <x v="4371"/>
  </r>
  <r>
    <n v="4458"/>
    <n v="1"/>
    <x v="1050"/>
    <x v="610"/>
    <s v="&lt;p&gt;The macro I wrote should be ready to go, all you would need to do it copy and paste. You'll need to modify this line:&lt;br /&gt;_x000a_&lt;code&gt;&lt;br /&gt;_x000a_MyCell = &quot;A2&quot; 'Cell of interest&lt;/code&gt;&lt;br /&gt;_x000a_by changing the reference to whatever cell contains your target value. The other line you'd need to change is this one:&lt;code&gt;&lt;br /&gt;_x000a_For i = 4 To 10 'Define range of rows to hide/unhide&lt;/code&gt;&lt;br /&gt;_x000a_Which states which range of rows to look at. Currently, this looks at rows 4 to 10. Once you've got it set, you can close the VB editor, and you're good to go.&lt;br /&gt;_x000a_I admist that VBA can be a little intimidating at first, but I think that once you get used to it, you'll soon realize how invaluable a tool it is!_x000a_&lt;/p&gt;_x000a_"/>
    <d v="2010-12-02T12:56:11"/>
    <n v="0"/>
    <x v="3"/>
    <x v="0"/>
    <b v="1"/>
    <x v="0"/>
    <n v="5"/>
    <n v="40513.663888888892"/>
    <n v="0"/>
    <n v="1126"/>
    <d v="2010-12-02T00:00:00"/>
    <n v="0"/>
    <x v="4372"/>
  </r>
  <r>
    <n v="4459"/>
    <n v="1"/>
    <x v="1053"/>
    <x v="663"/>
    <s v="&lt;p&gt;Hi Guys,&lt;/p&gt;_x000a_&lt;p&gt;I am trying to plot an excel chart with comments embedded. That is if I move the mouse over a certain point a comment should pop-up explaining the underlying reason for that particular coordinate.&lt;/p&gt;_x000a_&lt;p&gt;I am trying to plot an excel chart of stock prices and I would like the user to know why on a certain date the stock price crashed or went up..The User can do that by moving the mouse over the point of interest and a comment pops-up..&lt;/p&gt;_x000a_&lt;p&gt;Is there a way to accpmlish this without Macros. My knowledge is limited in Macros..&lt;/p&gt;_x000a_&lt;p&gt;Thanks._x000a_&lt;/p&gt;_x000a_"/>
    <d v="2010-12-02T14:03:14"/>
    <n v="0"/>
    <x v="0"/>
    <x v="0"/>
    <b v="0"/>
    <x v="0"/>
    <n v="5"/>
    <n v="40514.585416666669"/>
    <n v="0"/>
    <n v="1126"/>
    <d v="2010-12-02T00:00:00"/>
    <n v="0"/>
    <x v="4373"/>
  </r>
  <r>
    <n v="4460"/>
    <n v="1"/>
    <x v="1054"/>
    <x v="437"/>
    <s v="&lt;br /&gt;_x000a_"/>
    <d v="2010-12-02T15:58:40"/>
    <n v="0"/>
    <x v="0"/>
    <x v="0"/>
    <b v="0"/>
    <x v="0"/>
    <n v="5"/>
    <n v="40514.665277777778"/>
    <n v="0"/>
    <n v="1126"/>
    <d v="2010-12-02T00:00:00"/>
    <n v="0"/>
    <x v="4374"/>
  </r>
  <r>
    <n v="4461"/>
    <n v="1"/>
    <x v="1021"/>
    <x v="437"/>
    <s v="&lt;p&gt;dan_l&lt;/p&gt;_x000a_&lt;p&gt;I absolutely agree with you. However, I really don't have a choice. Until my company collects this data in a structured database format designed for my industry (that is willing the spend the money to buy project management software and a real project accounting system) and not due everything in excel files, often in different formats for the same data, I am stuck with using excel. There might be an easier way to import this data into access but due to the differing data formats it is well beyond my skill to accomplish it in a cost efficient  way. Linking save me about 2 or 3 days verse manually updating  hundreds pieces of data. &lt;/p&gt;_x000a_&lt;p&gt;@Hui&lt;/p&gt;_x000a_&lt;p&gt; I don't think that is the problem because I have links which are longer than the  example above and work fine. For example this works, 5724001-ADMINISTRATION LOG-REVISED 02.10.10.xlsx'!Total_Elec._Submitted_to_Client.&lt;/p&gt;_x000a_&lt;p&gt; I am trying to be constant in named ranges across all files._x000a_&lt;/p&gt;_x000a_"/>
    <d v="2010-12-02T16:18:10"/>
    <n v="0"/>
    <x v="3"/>
    <x v="0"/>
    <b v="1"/>
    <x v="0"/>
    <n v="5"/>
    <n v="40506.800000000003"/>
    <n v="0"/>
    <n v="1126"/>
    <d v="2010-12-02T00:00:00"/>
    <n v="0"/>
    <x v="4375"/>
  </r>
  <r>
    <n v="4463"/>
    <n v="1"/>
    <x v="1053"/>
    <x v="2"/>
    <s v="&lt;p&gt;Have a look at http://chandoo.org/forums/topic/comments-in-charts&lt;br /&gt;_x000a_See if that is of any use_x000a_&lt;/p&gt;_x000a_"/>
    <d v="2010-12-02T20:16:40"/>
    <n v="0"/>
    <x v="1"/>
    <x v="1"/>
    <b v="1"/>
    <x v="1"/>
    <n v="5"/>
    <n v="40514.585416666669"/>
    <n v="0.25949074074014788"/>
    <n v="1127"/>
    <d v="2010-12-02T00:00:00"/>
    <s v="iamvetti"/>
    <x v="4376"/>
  </r>
  <r>
    <n v="4464"/>
    <n v="1"/>
    <x v="1054"/>
    <x v="2"/>
    <s v="&lt;p&gt;Collock&lt;br /&gt;_x000a_Weirder is that your post has no text&lt;br /&gt;_x000a_Do you want to try again?_x000a_&lt;/p&gt;_x000a_"/>
    <d v="2010-12-02T20:18:17"/>
    <n v="0"/>
    <x v="1"/>
    <x v="1"/>
    <b v="1"/>
    <x v="1"/>
    <n v="5"/>
    <n v="40514.665277777778"/>
    <n v="0.18075231481634546"/>
    <n v="1128"/>
    <d v="2010-12-02T00:00:00"/>
    <s v="Collock"/>
    <x v="4377"/>
  </r>
  <r>
    <n v="4465"/>
    <n v="1"/>
    <x v="1055"/>
    <x v="664"/>
    <s v="&lt;p&gt;(Long-time reader, first-time poster...)&lt;/p&gt;_x000a_&lt;p&gt;As I'm sure many others have, I learned about the 15 digits of precision issue by experience...bad experience.  Fortunately, it was nothing mission critical.  When I realized what Excel was doing, I tried the obvious workaround of formatting as text, a solution I later noticed was published here 4/7/2009; however, despite the Excel warning me that it was a number stored as a text, Excel continued to evaluate the cell as if it were a number.  As a result, COUNTIF considered 1234567890123456 to be the same as 1234567890123457, 1234567890123458, etc.  Longer lengths were evaluated the same regardless of which digits were beyond the 15th place if the additional characters were digits and the lengths were same.  12345678901234567 is the same as 12345678901234568, but different from 123456789012345678.  I could not find a way to force Excel to treat the cell contents as text.&lt;/p&gt;_x000a_&lt;pre&gt;&lt;code&gt;Number as text_x0009__x0009_Formula_x0009__x0009__x0009_Result_x000a_12345678901234_x0009__x0009_=COUNTIF($A$2:$A$9,A2)_x0009_1_x000a_12345678901235_x0009__x0009_=COUNTIF($A$2:$A$9,A3)_x0009_1_x000a_1234567890123456_x0009_=COUNTIF($A$2:$A$9,A4)_x0009_2_x000a_1234567890123457_x0009_=COUNTIF($A$2:$A$9,A5)_x0009_2_x000a_12345678901234567_x0009_=COUNTIF($A$2:$A$9,A6)_x0009_3_x000a_12345678901234568_x0009_=COUNTIF($A$2:$A$9,A7)_x0009_3_x000a_12345678901234569_x0009_=COUNTIF($A$2:$A$9,A8)_x0009_3_x000a_123456789012345678_x0009_=COUNTIF($A$2:$A$9,A9)_x0009_1&lt;/code&gt;&lt;/pre&gt;_x000a_&lt;p&gt;The workarounds I have tried so far using SUMPRODUCT fail as it considers two cells a match if one cell string contains the contents of another cell.  (=SUMPRODUCT((LEN($A$2:$A$9)-LEN(SUBSTITUTE($A$2:$A$9,A2,&quot;&quot;)))/LEN(A2)) is an example that almost works.)&lt;/p&gt;_x000a_&lt;p&gt;Not necessarily looking for a solution.  More curious if anyone else has seen this behavior from Excel (evaluating cell contents as numbers despite being explicitly formatted as text) or if I'm ignorantly overlooking something._x000a_&lt;/p&gt;_x000a_"/>
    <d v="2010-12-02T21:42:23"/>
    <n v="0"/>
    <x v="0"/>
    <x v="0"/>
    <b v="0"/>
    <x v="0"/>
    <n v="5"/>
    <n v="40514.904166666667"/>
    <n v="0"/>
    <n v="1128"/>
    <d v="2010-12-02T00:00:00"/>
    <n v="0"/>
    <x v="4378"/>
  </r>
  <r>
    <n v="4466"/>
    <n v="1"/>
    <x v="1055"/>
    <x v="348"/>
    <s v="&lt;p&gt;Hi,&lt;/p&gt;_x000a_&lt;p&gt;Though not an elegant solution you could append and &quot;a&quot; to the number_x000a_&lt;/p&gt;_x000a_"/>
    <d v="2010-12-02T22:56:18"/>
    <n v="0"/>
    <x v="1"/>
    <x v="0"/>
    <b v="1"/>
    <x v="0"/>
    <n v="5"/>
    <n v="40514.904166666667"/>
    <n v="0"/>
    <n v="1128"/>
    <d v="2010-12-02T00:00:00"/>
    <n v="0"/>
    <x v="4379"/>
  </r>
  <r>
    <n v="4467"/>
    <n v="1"/>
    <x v="1044"/>
    <x v="600"/>
    <s v="&lt;p&gt;In my case in MS Excel 2003 the rows and columns are completely blank with no data nor formulae.  all I can tell is by the &quot;size&quot; of the scroll bar on the right hand side of the screen or the bottom right of the screen.  &lt;/p&gt;_x000a_&lt;p&gt;For instance, i will receive a spreadsheet with 3000 rows and 55 columns.  but when i use the scroll bars to go to the bottom of the screen I realise that the scroll bar doesn't touch the end, which indicate that I can scroll further down.  Sometimes, the scroll indicator can go all the way to line 65536, making the file size to be in hundreds of MB.  So normally i'd go to line 3001 and hi-light til line 65536, right click and &quot;delete&quot; them all.  Save it and the size will be down to a reasonable and acceptable level of hundreds of KB.&lt;/p&gt;_x000a_&lt;p&gt;I have since switched to MS 2007 and I'm not seeing the same thing again._x000a_&lt;/p&gt;_x000a_"/>
    <d v="2010-12-02T23:15:38"/>
    <n v="0"/>
    <x v="14"/>
    <x v="0"/>
    <b v="1"/>
    <x v="0"/>
    <n v="5"/>
    <n v="40512.436805555553"/>
    <n v="0"/>
    <n v="1128"/>
    <d v="2010-12-02T00:00:00"/>
    <n v="0"/>
    <x v="4380"/>
  </r>
  <r>
    <n v="4468"/>
    <n v="1"/>
    <x v="1052"/>
    <x v="600"/>
    <s v="&lt;p&gt;Thanks Hui.&lt;/p&gt;_x000a_&lt;p&gt;I thought Sharepoint is just a &quot;public library&quot; which documents have to be downloaded onto a computer; work on it then upload it back on to the server?&lt;/p&gt;_x000a_&lt;p&gt;Say I have this situation.  I have created a spreadsheet with multiple pages (with macros) for sales team to use.  The process is for me to update the spreadsheet from time to time as new price/products come out to the market.  And sales people would go to a secured website, log on and see the spreadsheet before their eyes and enter the sales data and any special scenario on the spreadsheet.  use macros I have designed to help them calculate final price and discounts.  Then they would save and the file is automatically forward to their supervisors for final approval before actual production of service and payment collection.&lt;/p&gt;_x000a_&lt;p&gt;I just need Excel Services to handle the spreadsheet part (from data maintenance, sales input, calculation and email confirmation of approval).  Do you know if Excel Services can handle it?  How good is their service?&lt;/p&gt;_x000a_&lt;p&gt;Thanks for any comments and suggestions.  I have already started a process to do more investigation on the link you have suggested._x000a_&lt;/p&gt;_x000a_"/>
    <d v="2010-12-02T23:39:39"/>
    <n v="0"/>
    <x v="2"/>
    <x v="0"/>
    <b v="1"/>
    <x v="0"/>
    <n v="5"/>
    <n v="40514.024305555555"/>
    <n v="0"/>
    <n v="1128"/>
    <d v="2010-12-02T00:00:00"/>
    <n v="0"/>
    <x v="4381"/>
  </r>
  <r>
    <n v="4469"/>
    <n v="1"/>
    <x v="1055"/>
    <x v="2"/>
    <s v="&lt;p&gt;Have a read here for a discussion on working with Large numbers&lt;br /&gt;_x000a_http://tushar-mehta.com/misc_tutorials/project_euler/LargeNumberArithmetic.htm_x000a_&lt;/p&gt;_x000a_"/>
    <d v="2010-12-03T00:04:04"/>
    <n v="0"/>
    <x v="2"/>
    <x v="1"/>
    <b v="1"/>
    <x v="1"/>
    <n v="6"/>
    <n v="40514.904166666667"/>
    <n v="9.8657407404971309E-2"/>
    <n v="1129"/>
    <d v="2010-12-03T00:00:00"/>
    <s v="jofjltncb6"/>
    <x v="4382"/>
  </r>
  <r>
    <n v="4470"/>
    <n v="1"/>
    <x v="1056"/>
    <x v="665"/>
    <s v="&lt;p&gt;Hi&lt;/p&gt;_x000a_&lt;p&gt;I would like to know if it is possible to auto populate a spreadsheet row (right side) with the number &quot;1&quot; depending on the frequency descriptor on the (left cell).&lt;/p&gt;_x000a_&lt;p&gt;I have a call cycle spreadsheet whereby:&lt;/p&gt;_x000a_&lt;p&gt;Column A is the customers_name&lt;br /&gt;_x000a_Column B is the frequency of calling eg Weekly,forthnightly,monthly,quarterly, annually&lt;br /&gt;_x000a_Column C to AX represents Week 1 to Week 4 for each of the calender months - Jan -December.&lt;/p&gt;_x000a_&lt;p&gt;So if I type &quot;Weekly&quot; in B1 then C1 to AX1 is auto populated by the number &quot;1&quot;&lt;/p&gt;_x000a_&lt;p&gt;So if I type &quot;Monthly&quot; in B2 then C2 to AX2 is auto populated by the number &quot;1&quot; for 12 periods ie week 2 in each month.&lt;/p&gt;_x000a_&lt;p&gt;I hope this is clear. If no I can send a file.&lt;/p&gt;_x000a_&lt;p&gt;Many thanks , hope this is possible_x000a_&lt;/p&gt;_x000a_"/>
    <d v="2010-12-03T04:13:53"/>
    <n v="0"/>
    <x v="0"/>
    <x v="0"/>
    <b v="0"/>
    <x v="0"/>
    <n v="6"/>
    <n v="40515.175694444442"/>
    <n v="0"/>
    <n v="1129"/>
    <d v="2010-12-03T00:00:00"/>
    <n v="0"/>
    <x v="4383"/>
  </r>
  <r>
    <n v="4471"/>
    <n v="1"/>
    <x v="1056"/>
    <x v="348"/>
    <s v="&lt;p&gt;Hi Tony,&lt;/p&gt;_x000a_&lt;p&gt;try this formula in Columns C onwards&lt;/p&gt;_x000a_&lt;p&gt;=IF($B3=&quot;weekly&quot;,1,IF($B3=&quot;monthly&quot;,IF(MOD(COLUMN(C4)+2,4)-2=0,1,&quot;&quot;),&quot;&quot;))&lt;/p&gt;_x000a_&lt;p&gt;kanti_x000a_&lt;/p&gt;_x000a_"/>
    <d v="2010-12-03T05:14:20"/>
    <n v="0"/>
    <x v="1"/>
    <x v="0"/>
    <b v="1"/>
    <x v="0"/>
    <n v="6"/>
    <n v="40515.175694444442"/>
    <n v="0"/>
    <n v="1129"/>
    <d v="2010-12-03T00:00:00"/>
    <n v="0"/>
    <x v="4384"/>
  </r>
  <r>
    <n v="4472"/>
    <n v="1"/>
    <x v="1057"/>
    <x v="666"/>
    <s v="&lt;p&gt;I like to compare two columns and need to write the output 1 or 0 (if the both are same 0,different 0).&lt;/p&gt;_x000a_&lt;p&gt;Example:Let us say i have column A with some Name(alphanumeric) and column B with some Name (alphanumeric).The name in the A and B might be same or different.The same Name in Column A will in Column B in the different CellB.I like to compare  both of them and pick out by assing the values 1 or 0.Pl let the solution.Thanks in Advance._x000a_&lt;/p&gt;_x000a_"/>
    <d v="2010-12-03T07:54:55"/>
    <n v="0"/>
    <x v="0"/>
    <x v="0"/>
    <b v="0"/>
    <x v="0"/>
    <n v="6"/>
    <n v="40515.32916666667"/>
    <n v="0"/>
    <n v="1129"/>
    <d v="2010-12-03T00:00:00"/>
    <n v="0"/>
    <x v="4385"/>
  </r>
  <r>
    <n v="4473"/>
    <n v="1"/>
    <x v="1057"/>
    <x v="2"/>
    <s v="&lt;p&gt;You can do 1 of several things&lt;/p&gt;_x000a_&lt;p&gt;Compare cell by cell in C2: =if(A2=B2,&quot;Match&quot;,&quot;&quot;)&lt;br /&gt;_x000a_copy down to check other cells&lt;/p&gt;_x000a_&lt;p&gt;Compare the whole column in C2: =IF(A:A=B:B,&quot;Match&quot;,&quot;&quot;)&lt;/p&gt;_x000a_&lt;p&gt;or&lt;/p&gt;_x000a_&lt;p&gt;have a read of lots of other ideas at http://chandoo.org/wp/2010/06/17/compare-2-lists-in-excel/_x000a_&lt;/p&gt;_x000a_"/>
    <d v="2010-12-03T09:06:33"/>
    <n v="0"/>
    <x v="1"/>
    <x v="1"/>
    <b v="1"/>
    <x v="1"/>
    <n v="6"/>
    <n v="40515.32916666667"/>
    <n v="5.0381944442051463E-2"/>
    <n v="1130"/>
    <d v="2010-12-03T00:00:00"/>
    <s v="jaku123"/>
    <x v="4386"/>
  </r>
  <r>
    <n v="4474"/>
    <n v="1"/>
    <x v="1058"/>
    <x v="667"/>
    <s v="&lt;p&gt;I want to draw chart for multiple values like &lt;/p&gt;_x000a_&lt;p&gt;1-Dec------------------------------------31 Dec&lt;br /&gt;_x000a_hour_x0009_pro 1_x0009_pro 2_x0009_pro 3&lt;br /&gt;_x000a_1_x0009_1_x0009_2_x0009_6&lt;br /&gt;_x000a_2_x0009_3_x0009_5_x0009_7&lt;br /&gt;_x000a_3_x0009_0_x0009_9_x0009_8&lt;br /&gt;_x000a_4_x0009_2_x0009_8_x0009_6&lt;br /&gt;_x000a_5_x0009_0_x0009_5_x0009_3&lt;br /&gt;_x000a_.       .       .       .&lt;br /&gt;_x000a_.       .       .       .&lt;br /&gt;_x000a_.&lt;br /&gt;_x000a_  For whole month_x000a_&lt;/p&gt;_x000a_"/>
    <d v="2010-12-03T10:32:09"/>
    <n v="0"/>
    <x v="0"/>
    <x v="0"/>
    <b v="0"/>
    <x v="0"/>
    <n v="6"/>
    <n v="40515.438888888886"/>
    <n v="0"/>
    <n v="1130"/>
    <d v="2010-12-03T00:00:00"/>
    <n v="0"/>
    <x v="4387"/>
  </r>
  <r>
    <n v="4475"/>
    <n v="1"/>
    <x v="1059"/>
    <x v="593"/>
    <s v="&lt;p&gt;There is a formula in C1. Therefore, when I use conditional formatting to fill in the cells, it treats the formula as a really huge number, because it contains text.  I know you can use the ISNUMBER formula, if you have 1 condition, but what if you have more than one condition?&lt;br /&gt;_x000a_This is what I want to do:&lt;br /&gt;_x000a_If C1&amp;gt;A1, I would like red fill. If C1&amp;lt;A1, I would like green fill. If C1 is blank or has a zero, I'd like the cell to be grey. When I use the ISNUMBER formula with those values, either the red fill or the green fill won't work.  Remember: There is a formula in C1.&lt;br /&gt;_x000a_(Warning! We spell gray with an &quot;e&quot; in Canada)_x000a_&lt;/p&gt;_x000a_"/>
    <d v="2010-12-03T15:09:49"/>
    <n v="0"/>
    <x v="0"/>
    <x v="0"/>
    <b v="0"/>
    <x v="0"/>
    <n v="6"/>
    <n v="40515.631249999999"/>
    <n v="0"/>
    <n v="1130"/>
    <d v="2010-12-03T00:00:00"/>
    <n v="0"/>
    <x v="4388"/>
  </r>
  <r>
    <n v="4476"/>
    <n v="1"/>
    <x v="1059"/>
    <x v="610"/>
    <s v="&lt;p&gt;You can use the AND function:&lt;br /&gt;_x000a_=AND(ISNUMBER(C1),C1&amp;gt;A1)&lt;br /&gt;_x000a_=AND(ISNUMBER(C1),C1&amp;lt;A1)&lt;br /&gt;_x000a_=OR(C1=&quot;&quot;,C1=0)&lt;/p&gt;_x000a_&lt;p&gt;BTW, what happens when C1=A1?_x000a_&lt;/p&gt;_x000a_"/>
    <d v="2010-12-03T16:35:53"/>
    <n v="0"/>
    <x v="1"/>
    <x v="0"/>
    <b v="1"/>
    <x v="0"/>
    <n v="6"/>
    <n v="40515.631249999999"/>
    <n v="0"/>
    <n v="1130"/>
    <d v="2010-12-03T00:00:00"/>
    <n v="0"/>
    <x v="4389"/>
  </r>
  <r>
    <n v="4477"/>
    <n v="1"/>
    <x v="1058"/>
    <x v="610"/>
    <s v="&lt;p&gt;Are you wanting to plot 1 day and show progression by hr, 1 hr and show progression by day, or progression for each hr of each day?&lt;/p&gt;_x000a_&lt;p&gt;If the last case, I would think you'd need to re-arrange the data to form a very long x-y scatter plot, with your x-axis being a time series incrementing by 1 hr.&lt;/p&gt;_x000a_&lt;p&gt;The former two could more easily be accomplished, and could be made as dynamic charts (Chandoo and www.peltiertech.com both have good examples of how to do this)_x000a_&lt;/p&gt;_x000a_"/>
    <d v="2010-12-03T16:41:26"/>
    <n v="0"/>
    <x v="1"/>
    <x v="0"/>
    <b v="1"/>
    <x v="0"/>
    <n v="6"/>
    <n v="40515.438888888886"/>
    <n v="0"/>
    <n v="1130"/>
    <d v="2010-12-03T00:00:00"/>
    <n v="0"/>
    <x v="4390"/>
  </r>
  <r>
    <n v="4478"/>
    <n v="1"/>
    <x v="1010"/>
    <x v="639"/>
    <s v="&lt;p&gt;Hi Hui,&lt;/p&gt;_x000a_&lt;p&gt;Thanks for the reply. However; it is not working for me. It is giving me '0'. If I drag it gives me all &quot;0&quot;. I would appreciate if anyone gives me good suggestion. I want to sum result if date is same and testcode may be A13+A14+A15+A16 or A13+A14+A15.&lt;/p&gt;_x000a_&lt;p&gt;Date       Test    Result&lt;br /&gt;_x000a_22-Jan-08  A13      4.18&lt;br /&gt;_x000a_22-Jan-08  A14      2.6&lt;br /&gt;_x000a_22-Jan-08  A15      0.41&lt;br /&gt;_x000a_22-Jan-08  A16      0.17&lt;br /&gt;_x000a_22-Jan-08  A17      0.06&lt;br /&gt;_x000a_30-Jan-08  A13      4.53&lt;br /&gt;_x000a_30-Jan-08  A14      3.89&lt;br /&gt;_x000a_30-Jan-08  A15      0.27&lt;br /&gt;_x000a_30-Jan-08  A16      0.18&lt;br /&gt;_x000a_30-Jan-08  A17      0.09&lt;br /&gt;_x000a_6-Feb-08   A13     17.24&lt;br /&gt;_x000a_6-Feb-08   A14      2.34&lt;br /&gt;_x000a_6-Feb-08   A15      1.28&lt;br /&gt;_x000a_6-Feb-08   A16      0.01&lt;br /&gt;_x000a_6-Feb-08   A17      0.01&lt;br /&gt;_x000a_13-Feb-08  A14      52&lt;br /&gt;_x000a_13-Feb-08  A15       5&lt;br /&gt;_x000a_20-Feb-08  A13       2.85&lt;br /&gt;_x000a_20-Feb-08  A14       3.14&lt;br /&gt;_x000a_20-Feb-08  A15       0.36&lt;br /&gt;_x000a_20-Feb-08  A16       0.07&lt;br /&gt;_x000a_20-Feb-08  A17       0.11&lt;br /&gt;_x000a_27-Feb-08  A13       8.1&lt;br /&gt;_x000a_27-Feb-08  A14       1.88&lt;br /&gt;_x000a_27-Feb-08  A15       0.94_x000a_&lt;/p&gt;_x000a_"/>
    <d v="2010-12-03T17:26:30"/>
    <n v="0"/>
    <x v="2"/>
    <x v="0"/>
    <b v="1"/>
    <x v="0"/>
    <n v="6"/>
    <n v="40505.411111111112"/>
    <n v="0"/>
    <n v="1130"/>
    <d v="2010-12-03T00:00:00"/>
    <n v="0"/>
    <x v="4391"/>
  </r>
  <r>
    <n v="4479"/>
    <n v="1"/>
    <x v="985"/>
    <x v="488"/>
    <s v="&lt;p&gt;Another shot&lt;/p&gt;_x000a_&lt;pre&gt;_x000a_Public Function MakeVCF()_x000a_Dim vecCal As Variant_x000a_Dim Keysh As Worksheet_x000a_Dim Source As Worksheet_x000a_Dim Target As Worksheet_x000a_Dim Lastrow As Long_x000a_Dim i As Long_x000a__x000a_    i = 2 'Row No_x000a_    Set Keysh = Worksheets(&quot;Paste Data Here&quot;) 'Real data sheet change to suit_x000a_    Set Source = Worksheets(&quot;FormattedData&quot;) 'Source sheet change to suit_x000a_    Set Target = Worksheets(&quot;Cal&quot;) 'Destination sheet change to suit_x000a__x000a_    With Source_x000a__x000a_        Lastrow = Keysh.Cells(Keysh.Rows.Count, &quot;A&quot;).End(xlUp).Row_x000a_        ReDim mtxCal(1 To (Lastrow - 1) * 8 + 2) As Variant_x000a_        mtxCal(1) = &quot;BEGIN:VCALENDAR&quot;_x000a__x000a_        For i = 2 To Lastrow_x000a__x000a_            mtxCal((i - 2) * 8 + 2) = &quot;BEGIN: &quot; &amp;amp; .Cells(i, &quot;A&quot;).Value_x000a_            mtxCal((i - 2) * 8 + 3) = &quot;DTSTART:&quot; &amp;amp; .Cells(i, &quot;B&quot;).Value_x000a_            mtxCal((i - 2) * 8 + 4) = &quot;DTEND:&quot; &amp;amp; .Cells(i, &quot;C&quot;).Value_x000a_            mtxCal((i - 2) * 8 + 5) = &quot;DESCRIPTION: &quot; &amp;amp; .Cells(i, &quot;E&quot;).Value_x000a_            mtxCal((i - 2) * 8 + 6) = &quot;LOCATION: &quot; &amp;amp; .Cells(i, &quot;D&quot;).Value_x000a_            mtxCal((i - 2) * 8 + 7) = &quot;SUMMARY: &quot; &amp;amp; .Cells(i, &quot;F&quot;).Value_x000a_            mtxCal((i - 2) * 8 + 8) = &quot;End: &quot; &amp;amp; .Cells(i, &quot;G&quot;).Value_x000a_            mtxCal((i - 2) * 8 + 9) = &quot;&quot;_x000a_        Next i_x000a__x000a_        mtxCal((Lastrow - 1) * 8 + 2) = &quot;End: VCALENDAR&quot;_x000a_    End With_x000a__x000a_    Target.Range(&quot;A1&quot;).Resize((Lastrow - 1) * 8 + 2) = Application.Transpose(mtxCal)_x000a__x000a_End Function_x000a_&lt;/pre&gt;_x000a_"/>
    <d v="2010-12-03T18:40:38"/>
    <n v="0"/>
    <x v="10"/>
    <x v="0"/>
    <b v="1"/>
    <x v="0"/>
    <n v="6"/>
    <n v="40501.734027777777"/>
    <n v="0"/>
    <n v="1130"/>
    <d v="2010-12-03T00:00:00"/>
    <n v="0"/>
    <x v="4392"/>
  </r>
  <r>
    <n v="4480"/>
    <n v="1"/>
    <x v="1010"/>
    <x v="488"/>
    <s v="&lt;p&gt;Try this&lt;/p&gt;_x000a_&lt;p&gt;=IF(A2=A3,&quot;&quot;,SUMIF(A:A,A2,C:C))_x000a_&lt;/p&gt;_x000a_"/>
    <d v="2010-12-03T18:43:14"/>
    <n v="0"/>
    <x v="3"/>
    <x v="0"/>
    <b v="1"/>
    <x v="0"/>
    <n v="6"/>
    <n v="40505.411111111112"/>
    <n v="0"/>
    <n v="1130"/>
    <d v="2010-12-03T00:00:00"/>
    <n v="0"/>
    <x v="4393"/>
  </r>
  <r>
    <n v="4481"/>
    <n v="1"/>
    <x v="1060"/>
    <x v="668"/>
    <s v="&lt;p&gt;Hi,&lt;br /&gt;_x000a_I have a master sheet with various columns ie. Team number, Driver, Navigator, Vehicle, Registration number etc. Under each of these there are lots of rows (Teams).&lt;/p&gt;_x000a_&lt;p&gt;I want to split this master sheet up into different sheets (One for each Team) containing only the information for that team. I know I can paste special and link, but because there are many teams, I was hoping there is an easier way?&lt;/p&gt;_x000a_&lt;p&gt;Ideally, I would like to just type in the team number, and then get all that team's information in a predefined format. Also, if any information on the master sheet changes, it should update on the individual sheets.&lt;/p&gt;_x000a_&lt;p&gt;Any help would be appreciated&lt;/p&gt;_x000a_&lt;p&gt;Thanks&lt;br /&gt;_x000a_Jo_x000a_&lt;/p&gt;_x000a_"/>
    <d v="2010-12-04T10:33:22"/>
    <n v="0"/>
    <x v="0"/>
    <x v="0"/>
    <b v="0"/>
    <x v="0"/>
    <n v="7"/>
    <n v="40516.439583333333"/>
    <n v="0"/>
    <n v="1130"/>
    <d v="2010-12-04T00:00:00"/>
    <n v="0"/>
    <x v="4394"/>
  </r>
  <r>
    <n v="4482"/>
    <n v="1"/>
    <x v="1060"/>
    <x v="2"/>
    <s v="&lt;p&gt;Jo4x4&lt;br /&gt;_x000a_I would setup the name of each team on a new page in say A1&lt;br /&gt;_x000a_and then use a simple A2: down =if(mastersheet!$A2=$A$1,MASTERSHEET!A2,&quot;&quot;)&lt;br /&gt;_x000a_Copy across and down to bottom of data&lt;br /&gt;_x000a_Then copy/paste as value&lt;br /&gt;_x000a_Then sort to put all the blank rows at the bottom_x000a_&lt;/p&gt;_x000a_"/>
    <d v="2010-12-04T11:33:20"/>
    <n v="0"/>
    <x v="1"/>
    <x v="1"/>
    <b v="1"/>
    <x v="1"/>
    <n v="7"/>
    <n v="40516.439583333333"/>
    <n v="4.1898148148902692E-2"/>
    <n v="1131"/>
    <d v="2010-12-04T00:00:00"/>
    <s v="Jo4x4"/>
    <x v="4395"/>
  </r>
  <r>
    <n v="4483"/>
    <n v="1"/>
    <x v="1060"/>
    <x v="668"/>
    <s v="&lt;p&gt;Hi Hui,&lt;/p&gt;_x000a_&lt;p&gt;Thank you for your prompt reply. It already helps, but it seems that I would have to replace the &quot;A2&quot; in =if(mastersheet!$A2=$A$1,MASTERSHEET!A2,&quot;&quot;) with &quot;A3&quot; and so on? Is this correct? It is still a lot less than copying and linking, but I just want to be sure that I understood it correctly.&lt;/p&gt;_x000a_&lt;p&gt;I am new to this site, and I can send you an example, but I am not sure how to do it...&lt;/p&gt;_x000a_&lt;p&gt;Thanks again&lt;br /&gt;_x000a_Jo_x000a_&lt;/p&gt;_x000a_"/>
    <d v="2010-12-04T12:30:26"/>
    <n v="0"/>
    <x v="2"/>
    <x v="0"/>
    <b v="1"/>
    <x v="0"/>
    <n v="7"/>
    <n v="40516.439583333333"/>
    <n v="0"/>
    <n v="1131"/>
    <d v="2010-12-04T00:00:00"/>
    <n v="0"/>
    <x v="4396"/>
  </r>
  <r>
    <n v="4484"/>
    <n v="1"/>
    <x v="1060"/>
    <x v="313"/>
    <s v="&lt;p&gt;naaaa.  That reference should change when you drag it down.....&lt;/p&gt;_x000a_&lt;p&gt;What version of excel?_x000a_&lt;/p&gt;_x000a_"/>
    <d v="2010-12-04T14:29:51"/>
    <n v="0"/>
    <x v="3"/>
    <x v="0"/>
    <b v="1"/>
    <x v="0"/>
    <n v="7"/>
    <n v="40516.439583333333"/>
    <n v="0"/>
    <n v="1131"/>
    <d v="2010-12-04T00:00:00"/>
    <n v="0"/>
    <x v="4397"/>
  </r>
  <r>
    <n v="4485"/>
    <n v="1"/>
    <x v="1060"/>
    <x v="2"/>
    <s v="&lt;p&gt;Jo4x4&lt;br /&gt;_x000a_You should only need to change the actual sheet name from Mastersheet to its real name&lt;br /&gt;_x000a_As Dan_L said everything else is ok&lt;/p&gt;_x000a_&lt;p&gt;Only other question&lt;/p&gt;_x000a_&lt;p&gt;The instructions I gave you in the first post are for a 'one of' re-arrangement.&lt;/p&gt;_x000a_&lt;p&gt;If you want to do this regularly I'd suggest something else a little bit different_x000a_&lt;/p&gt;_x000a_"/>
    <d v="2010-12-04T15:00:58"/>
    <n v="0"/>
    <x v="4"/>
    <x v="1"/>
    <b v="1"/>
    <x v="1"/>
    <n v="7"/>
    <n v="40516.439583333333"/>
    <n v="0.1860879629603005"/>
    <n v="1132"/>
    <d v="2010-12-04T00:00:00"/>
    <s v="Jo4x4"/>
    <x v="4398"/>
  </r>
  <r>
    <n v="4486"/>
    <n v="1"/>
    <x v="1060"/>
    <x v="668"/>
    <s v="&lt;p&gt;Thanks guys,&lt;/p&gt;_x000a_&lt;p&gt;But I need every row in a separate sheet, so dragging it down won't help. Or am I missing something? As I said, it still helps me a lot anyway.&lt;/p&gt;_x000a_&lt;p&gt;Thanks&lt;br /&gt;_x000a_Jo_x000a_&lt;/p&gt;_x000a_"/>
    <d v="2010-12-04T15:41:41"/>
    <n v="0"/>
    <x v="5"/>
    <x v="0"/>
    <b v="1"/>
    <x v="0"/>
    <n v="7"/>
    <n v="40516.439583333333"/>
    <n v="0"/>
    <n v="1132"/>
    <d v="2010-12-04T00:00:00"/>
    <n v="0"/>
    <x v="4399"/>
  </r>
  <r>
    <n v="4487"/>
    <n v="1"/>
    <x v="1060"/>
    <x v="668"/>
    <s v="&lt;p&gt;BTW, I am on 2003..._x000a_&lt;/p&gt;_x000a_"/>
    <d v="2010-12-04T15:43:11"/>
    <n v="0"/>
    <x v="6"/>
    <x v="0"/>
    <b v="1"/>
    <x v="0"/>
    <n v="7"/>
    <n v="40516.439583333333"/>
    <n v="0"/>
    <n v="1132"/>
    <d v="2010-12-04T00:00:00"/>
    <n v="0"/>
    <x v="4400"/>
  </r>
  <r>
    <n v="4488"/>
    <n v="1"/>
    <x v="1060"/>
    <x v="313"/>
    <s v="&lt;p&gt;Or try excel explosion over on the datapig site....._x000a_&lt;/p&gt;_x000a_"/>
    <d v="2010-12-04T16:33:34"/>
    <n v="0"/>
    <x v="7"/>
    <x v="0"/>
    <b v="1"/>
    <x v="0"/>
    <n v="7"/>
    <n v="40516.439583333333"/>
    <n v="0"/>
    <n v="1132"/>
    <d v="2010-12-04T00:00:00"/>
    <n v="0"/>
    <x v="4401"/>
  </r>
  <r>
    <n v="4490"/>
    <n v="1"/>
    <x v="1061"/>
    <x v="467"/>
    <s v="&lt;p&gt;Hey,&lt;/p&gt;_x000a_&lt;p&gt;I tried formatting the series of cells with the formula &quot;Proper()&quot; to the text from &quot;sample data&quot; to &quot;Sample Data&quot;. When i tried copying it as formula and paste it and apply to the consecutive cells, i'm not able to do it. Only the formatting is updated to the first and least cell in the series :'(... Am i missing something here... kindly help me with this?? (like how to apply the same formatting to the many cells... &lt;/p&gt;_x000a_&lt;p&gt;Thanks&lt;br /&gt;_x000a_Prabhu_x000a_&lt;/p&gt;_x000a_"/>
    <d v="2010-12-04T19:24:31"/>
    <n v="0"/>
    <x v="0"/>
    <x v="0"/>
    <b v="0"/>
    <x v="0"/>
    <n v="7"/>
    <n v="40516.808333333334"/>
    <n v="0"/>
    <n v="1132"/>
    <d v="2010-12-04T00:00:00"/>
    <n v="0"/>
    <x v="4402"/>
  </r>
  <r>
    <n v="4491"/>
    <n v="1"/>
    <x v="1061"/>
    <x v="313"/>
    <s v="&lt;p&gt;I'd need to see it, your explanation is not very clear.  &lt;/p&gt;_x000a_&lt;p&gt;My guess is you need to either copy/paste special &amp;gt; values or use an absolute reference---ie:  &lt;/p&gt;_x000a_&lt;p&gt;instead of proper(a1), use proper($a$1)._x000a_&lt;/p&gt;_x000a_"/>
    <d v="2010-12-04T22:35:31"/>
    <n v="0"/>
    <x v="1"/>
    <x v="0"/>
    <b v="1"/>
    <x v="0"/>
    <n v="7"/>
    <n v="40516.808333333334"/>
    <n v="0"/>
    <n v="1132"/>
    <d v="2010-12-04T00:00:00"/>
    <n v="0"/>
    <x v="4403"/>
  </r>
  <r>
    <n v="4492"/>
    <n v="1"/>
    <x v="1062"/>
    <x v="669"/>
    <s v="&lt;p&gt;Hi,&lt;/p&gt;_x000a_&lt;p&gt;Can we access IMS Database using Excel. If yes could you please let me know how can we do it.&lt;/p&gt;_x000a_&lt;p&gt;Thanks,&lt;br /&gt;_x000a_Siva_x000a_&lt;/p&gt;_x000a_"/>
    <d v="2010-12-05T01:23:42"/>
    <n v="0"/>
    <x v="0"/>
    <x v="0"/>
    <b v="0"/>
    <x v="0"/>
    <n v="1"/>
    <n v="40517.057638888888"/>
    <n v="0"/>
    <n v="1132"/>
    <d v="2010-12-05T00:00:00"/>
    <n v="0"/>
    <x v="4404"/>
  </r>
  <r>
    <n v="4493"/>
    <n v="1"/>
    <x v="1060"/>
    <x v="2"/>
    <s v="&lt;p&gt;Jo4x4&lt;br /&gt;_x000a_I've misread your question and so misled you a bit&lt;/p&gt;_x000a_&lt;p&gt;You have a few options to do what you want&lt;br /&gt;_x000a_You can use either:&lt;/p&gt;_x000a_&lt;p&gt;1) AutoFilter, Setup your Masterlist as a table and apply filter criteria in place, Insert Table, then use the Filer and Autofilter commands&lt;/p&gt;_x000a_&lt;p&gt;2) Array Formula, use something like this on each sheet`=IF(ISERROR(SMALL(IF(Sheet1!$B$2:$B$20&amp;gt;2,ROW(Sheet1!$B$2:$B$20)),ROW(A1))),&quot;&quot;,&lt;br /&gt;_x000a_INDEX(Sheet1!$A:$A,SMALL(IF(Sheet1!$B$2:$B$20&amp;gt;2,ROW(Sheet1!$B$2:$B$20)),ROW(A1)))) `&lt;/p&gt;_x000a_&lt;p&gt;3) setup a report area and extract with formulas. Refer these examples:&lt;br /&gt;_x000a_http://rapidshare.com/files/430489122/Sorter__Dates_.xls&lt;br /&gt;_x000a_or&lt;br /&gt;_x000a_http://rapidshare.com/files/427379371/Sorter.xls&lt;/p&gt;_x000a_&lt;p&gt;For more specific help can you post your file for us to assist&lt;br /&gt;_x000a_http://chandoo.org/forums/topic/posting-a-sample-workbook_x000a_&lt;/p&gt;_x000a_"/>
    <d v="2010-12-05T04:23:32"/>
    <n v="0"/>
    <x v="8"/>
    <x v="1"/>
    <b v="1"/>
    <x v="1"/>
    <n v="1"/>
    <n v="40516.439583333333"/>
    <n v="0.7434259259243845"/>
    <n v="1133"/>
    <d v="2010-12-05T00:00:00"/>
    <s v="Jo4x4"/>
    <x v="4405"/>
  </r>
  <r>
    <n v="4494"/>
    <n v="1"/>
    <x v="1060"/>
    <x v="668"/>
    <s v="&lt;p&gt;Hi Dan,&lt;/p&gt;_x000a_&lt;p&gt;Excel explosion delivered the exact results I wanted, with one problem: The Output files are not linked to the original, so any changes will have to be manually updated.&lt;/p&gt;_x000a_&lt;p&gt;Thanks anyway for your assistance.&lt;br /&gt;_x000a_BTW, it is now 6:45am Sunday morning in sunny South Africa!&lt;/p&gt;_x000a_&lt;p&gt;Jo_x000a_&lt;/p&gt;_x000a_"/>
    <d v="2010-12-05T04:45:34"/>
    <n v="0"/>
    <x v="9"/>
    <x v="0"/>
    <b v="1"/>
    <x v="0"/>
    <n v="1"/>
    <n v="40516.439583333333"/>
    <n v="0"/>
    <n v="1133"/>
    <d v="2010-12-05T00:00:00"/>
    <n v="0"/>
    <x v="4406"/>
  </r>
  <r>
    <n v="4495"/>
    <n v="1"/>
    <x v="1060"/>
    <x v="668"/>
    <s v="&lt;p&gt;Thanks Hui, will try that now..._x000a_&lt;/p&gt;_x000a_"/>
    <d v="2010-12-05T04:47:22"/>
    <n v="0"/>
    <x v="10"/>
    <x v="0"/>
    <b v="1"/>
    <x v="0"/>
    <n v="1"/>
    <n v="40516.439583333333"/>
    <n v="0"/>
    <n v="1133"/>
    <d v="2010-12-05T00:00:00"/>
    <n v="0"/>
    <x v="4407"/>
  </r>
  <r>
    <n v="4496"/>
    <n v="1"/>
    <x v="1060"/>
    <x v="668"/>
    <s v="&lt;p&gt;Hi, I have uploaded a sample file here: http://rapidshare.com/files/434978424/test.xls&lt;br /&gt;_x000a_As you will see, I need some of the information on specific sheets. And there are a lot of them! Ideally, I would like to just type the team number, and then get the relevant fields. I appreciate the time and effort you spent on this.&lt;/p&gt;_x000a_&lt;p&gt;Thanks&lt;br /&gt;_x000a_Jo_x000a_&lt;/p&gt;_x000a_"/>
    <d v="2010-12-05T05:24:49"/>
    <n v="0"/>
    <x v="11"/>
    <x v="0"/>
    <b v="1"/>
    <x v="0"/>
    <n v="1"/>
    <n v="40516.439583333333"/>
    <n v="0"/>
    <n v="1133"/>
    <d v="2010-12-05T00:00:00"/>
    <n v="0"/>
    <x v="4408"/>
  </r>
  <r>
    <n v="4497"/>
    <n v="1"/>
    <x v="1016"/>
    <x v="670"/>
    <s v="&lt;br /&gt;_x000a_"/>
    <d v="2010-12-05T05:40:03"/>
    <n v="0"/>
    <x v="4"/>
    <x v="0"/>
    <b v="1"/>
    <x v="0"/>
    <n v="1"/>
    <n v="40506.347916666666"/>
    <n v="0"/>
    <n v="1133"/>
    <d v="2010-12-05T00:00:00"/>
    <n v="0"/>
    <x v="4409"/>
  </r>
  <r>
    <n v="4498"/>
    <n v="1"/>
    <x v="1063"/>
    <x v="670"/>
    <s v="&lt;p&gt;Hello guys&lt;br /&gt;_x000a_I have one workbook for each month, contains a worksheet for each day (31 sheets) Cell A1 of each sheet is a date cell.&lt;br /&gt;_x000a_what i need to do is to hide the sheet IF the sheet's date (A1) is not equal the computer's date:&lt;br /&gt;_x000a_If A1 &amp;lt;&amp;gt; today() then sheet.visible = xlSheetVeryHiden (this line only for clarification)&lt;/p&gt;_x000a_&lt;p&gt;Thank you in advance&lt;br /&gt;_x000a_Raef_x000a_&lt;/p&gt;_x000a_"/>
    <d v="2010-12-05T05:48:02"/>
    <n v="0"/>
    <x v="0"/>
    <x v="0"/>
    <b v="0"/>
    <x v="0"/>
    <n v="1"/>
    <n v="40517.241666666669"/>
    <n v="0"/>
    <n v="1133"/>
    <d v="2010-12-05T00:00:00"/>
    <n v="0"/>
    <x v="4410"/>
  </r>
  <r>
    <n v="4499"/>
    <n v="1"/>
    <x v="1062"/>
    <x v="313"/>
    <s v="&lt;p&gt;Probably.   Try using excel query tool to connect to the database._x000a_&lt;/p&gt;_x000a_"/>
    <d v="2010-12-05T06:28:58"/>
    <n v="0"/>
    <x v="1"/>
    <x v="0"/>
    <b v="1"/>
    <x v="0"/>
    <n v="1"/>
    <n v="40517.057638888888"/>
    <n v="0"/>
    <n v="1133"/>
    <d v="2010-12-05T00:00:00"/>
    <n v="0"/>
    <x v="4411"/>
  </r>
  <r>
    <n v="4500"/>
    <n v="1"/>
    <x v="1063"/>
    <x v="2"/>
    <s v="&lt;p&gt;Try this in a Code Module&lt;/p&gt;_x000a_&lt;pre&gt;&lt;code&gt;Sub hide_sht()_x000a_  Dim sht As Worksheet_x000a_  For Each sht In Application.Worksheets_x000a_    If sht.Cells(1, 1).Value &amp;lt;&amp;gt; Date Then_x000a_      sht.Visible = msoFalse_x000a_    Else_x000a_      sht.Visible = msoTrue_x000a_    End If_x000a_  Next_x000a_End Sub&lt;/code&gt;&lt;/pre&gt;_x000a_"/>
    <d v="2010-12-05T11:02:23"/>
    <n v="0"/>
    <x v="1"/>
    <x v="1"/>
    <b v="1"/>
    <x v="1"/>
    <n v="1"/>
    <n v="40517.241666666669"/>
    <n v="0.21832175925374031"/>
    <n v="1134"/>
    <d v="2010-12-05T00:00:00"/>
    <s v="raef.qawasmi"/>
    <x v="4412"/>
  </r>
  <r>
    <n v="4501"/>
    <n v="1"/>
    <x v="1060"/>
    <x v="2"/>
    <s v="&lt;p&gt;Jo4x4&lt;br /&gt;_x000a_a few questions&lt;/p&gt;_x000a_&lt;p&gt;1. Are the teams repeated on the Master Sheet ?&lt;/p&gt;_x000a_&lt;p&gt;2. If Not, Do you really need a Team Sheet for each Team or just 1 sheet where the team data can be displayed&lt;/p&gt;_x000a_&lt;p&gt;3. What is difference between Score Sheet 1 2 3 etc&lt;/p&gt;_x000a_&lt;p&gt;4. If teams are repeated on the master sheet what distinguishes each team from each other or the same team?_x000a_&lt;/p&gt;_x000a_"/>
    <d v="2010-12-05T11:11:00"/>
    <n v="0"/>
    <x v="12"/>
    <x v="1"/>
    <b v="1"/>
    <x v="1"/>
    <n v="1"/>
    <n v="40516.439583333333"/>
    <n v="1.0263888888875954"/>
    <n v="1135"/>
    <d v="2010-12-05T00:00:00"/>
    <s v="Jo4x4"/>
    <x v="4413"/>
  </r>
  <r>
    <n v="4502"/>
    <n v="1"/>
    <x v="1060"/>
    <x v="668"/>
    <s v="&lt;p&gt;Hi Hui,&lt;/p&gt;_x000a_&lt;p&gt;No, the teams are not repeated on the master sheet.&lt;/p&gt;_x000a_&lt;p&gt;I need different sheets for a specific team: ie. A team sheet with all their information, then a scoring sheet with some of the information (separate for each team). &lt;/p&gt;_x000a_&lt;p&gt;Score sheet 1 will be for team 1, score sheet 2 for team 2, etc.&lt;/p&gt;_x000a_&lt;p&gt;There are also sheets for each club, putting together all the teams that belong to the same club...&lt;/p&gt;_x000a_&lt;p&gt;Thanks&lt;br /&gt;_x000a_Jo_x000a_&lt;/p&gt;_x000a_"/>
    <d v="2010-12-05T11:39:07"/>
    <n v="0"/>
    <x v="13"/>
    <x v="0"/>
    <b v="1"/>
    <x v="0"/>
    <n v="1"/>
    <n v="40516.439583333333"/>
    <n v="0"/>
    <n v="1135"/>
    <d v="2010-12-05T00:00:00"/>
    <n v="0"/>
    <x v="4414"/>
  </r>
  <r>
    <n v="4503"/>
    <n v="1"/>
    <x v="1060"/>
    <x v="313"/>
    <s v="&lt;p&gt;--------&lt;br /&gt;_x000a_I need different sheets for a specific team: ie. A team sheet with all their information, then a scoring sheet with some of the information (separate for each team).&lt;br /&gt;_x000a_--------&lt;/p&gt;_x000a_&lt;p&gt;http://dl.dropbox.com/u/1275899/test2.xlsx&lt;/p&gt;_x000a_&lt;p&gt;One display sheet with a data validation box and vlookups drawing the associated data from your master sheet and displaying it.  &lt;/p&gt;_x000a_&lt;p&gt;Is this kinda what you're trying to do?_x000a_&lt;/p&gt;_x000a_"/>
    <d v="2010-12-05T16:28:55"/>
    <n v="0"/>
    <x v="14"/>
    <x v="0"/>
    <b v="1"/>
    <x v="0"/>
    <n v="1"/>
    <n v="40516.439583333333"/>
    <n v="0"/>
    <n v="1135"/>
    <d v="2010-12-05T00:00:00"/>
    <n v="0"/>
    <x v="4415"/>
  </r>
  <r>
    <n v="4504"/>
    <n v="1"/>
    <x v="1064"/>
    <x v="671"/>
    <s v="&lt;p&gt;I am trying to create a print range for a worksheet that has rows taken off from the top by a filter and added to the bottom by new entries. I keep having to change the range because I don't want the range so big it won't fit one page. (don't want empty rows printed) There must be some way to make the range dynamic but I cannot figure it out. Any suggestions would be appreciated_x000a_&lt;/p&gt;_x000a_"/>
    <d v="2010-12-05T20:48:17"/>
    <n v="0"/>
    <x v="0"/>
    <x v="0"/>
    <b v="0"/>
    <x v="0"/>
    <n v="1"/>
    <n v="40517.866666666669"/>
    <n v="0"/>
    <n v="1135"/>
    <d v="2010-12-05T00:00:00"/>
    <n v="0"/>
    <x v="4416"/>
  </r>
  <r>
    <n v="4505"/>
    <n v="1"/>
    <x v="1063"/>
    <x v="670"/>
    <s v="&lt;p&gt;Its working ,Thank You Very Much But i need run macro every 5 Hour to refresh visible sheet._x000a_&lt;/p&gt;_x000a_"/>
    <d v="2010-12-05T21:47:26"/>
    <n v="0"/>
    <x v="2"/>
    <x v="0"/>
    <b v="1"/>
    <x v="0"/>
    <n v="1"/>
    <n v="40517.241666666669"/>
    <n v="0"/>
    <n v="1135"/>
    <d v="2010-12-05T00:00:00"/>
    <n v="0"/>
    <x v="4417"/>
  </r>
  <r>
    <n v="4506"/>
    <n v="1"/>
    <x v="1065"/>
    <x v="516"/>
    <s v="&lt;p&gt;Chandoo has posted some knowledge on how to maket dynamic charts:&lt;/p&gt;_x000a_&lt;p&gt;This the link:&lt;br /&gt;_x000a_http://chandoo.org/wp/2010/08/31/dynamic-chart-with-check-boxes/&lt;/p&gt;_x000a_&lt;p&gt;I followed all the steps, but when I uncheck the control boxes, only the legend is showing as NA, the column of data stays there.&lt;/p&gt;_x000a_&lt;p&gt;For example: I want not to show the profit, I unchecked the profit unbox and then the legend name came as NA, but the data for profit still stays there. &lt;/p&gt;_x000a_&lt;p&gt;Any help?&lt;/p&gt;_x000a_&lt;p&gt;Please look at this &lt;/p&gt;_x000a_&lt;p&gt;Year _x0009_Sales_x0009_ Profit_x0009_No. of Customers&lt;br /&gt;_x000a_2003_x0009_1515_x0009_145_x0009_48&lt;br /&gt;_x000a_2004_x0009_1526_x0009_1174_x0009_391&lt;br /&gt;_x000a_2005_x0009_1444_x0009_524_x0009_262&lt;br /&gt;_x000a_2006_x0009_1562_x0009_331_x0009_110&lt;br /&gt;_x000a_2007_x0009_1490_x0009_873_x0009_873&lt;br /&gt;_x000a_2008_x0009_1571_x0009_318_x0009_159&lt;br /&gt;_x000a_2009_x0009_1702_x0009_619_x0009_206&lt;/p&gt;_x000a_&lt;p&gt;Status_x0009_TRUE_x0009_TRUE_x0009_TRUE&lt;/p&gt;_x000a_&lt;p&gt;_x0009_Sales_x0009_ Profit_x0009_No. of Customers&lt;br /&gt;_x000a__x0009_1515_x0009_145_x0009_48&lt;br /&gt;_x000a__x0009_1526_x0009_1174_x0009_391&lt;br /&gt;_x000a__x0009_1444_x0009_524_x0009_262&lt;br /&gt;_x000a__x0009_1562_x0009_331_x0009_110&lt;br /&gt;_x000a__x0009_1490_x0009_873_x0009_873&lt;br /&gt;_x000a__x0009_1571_x0009_318_x0009_159&lt;br /&gt;_x000a__x0009_1702_x0009_619_x0009_206&lt;/p&gt;_x000a_&lt;p&gt;I can't copy the chart and control boxes here.&lt;br /&gt;_x000a_What chandoo has done that when he uncheck the check box, the whole date is not being shown?&lt;br /&gt;_x000a_Regards&lt;br /&gt;_x000a_Guity_x000a_&lt;/p&gt;_x000a_"/>
    <d v="2010-12-05T21:59:40"/>
    <n v="0"/>
    <x v="0"/>
    <x v="0"/>
    <b v="0"/>
    <x v="0"/>
    <n v="1"/>
    <n v="40517.915972222225"/>
    <n v="0"/>
    <n v="1135"/>
    <d v="2010-12-05T00:00:00"/>
    <n v="0"/>
    <x v="4418"/>
  </r>
  <r>
    <n v="4507"/>
    <n v="1"/>
    <x v="1056"/>
    <x v="665"/>
    <s v="&lt;p&gt;Hi Kanti&lt;/p&gt;_x000a_&lt;p&gt;Many thanks for the formula. It works very well for the weekly and monthly frequency as per my posting above.&lt;/p&gt;_x000a_&lt;p&gt;As usual the request from the team is to add more frequency descripter types - namely &quot;Bi Monthly&quot; (ie six times a year), &quot;Quarterly&quot; ((ie 4 times a year), &quot;4 Monthly&quot; and &quot;6 Monthly&quot;.&lt;/p&gt;_x000a_&lt;p&gt;I am trying to work this out by using your base formula. I am not sure if this is too complex to put in one formula.&lt;/p&gt;_x000a_&lt;p&gt;Once again many thanks and have a great day.&lt;/p&gt;_x000a_&lt;p&gt;Cheers&lt;br /&gt;_x000a_Tony_x000a_&lt;/p&gt;_x000a_"/>
    <d v="2010-12-05T22:46:48"/>
    <n v="0"/>
    <x v="2"/>
    <x v="0"/>
    <b v="1"/>
    <x v="0"/>
    <n v="1"/>
    <n v="40515.175694444442"/>
    <n v="0"/>
    <n v="1135"/>
    <d v="2010-12-05T00:00:00"/>
    <n v="0"/>
    <x v="4419"/>
  </r>
  <r>
    <n v="4508"/>
    <n v="1"/>
    <x v="1063"/>
    <x v="670"/>
    <s v="&lt;p&gt;Hello Hui&lt;br /&gt;_x000a_Thank you so very much, it's exactly what I need, you're amazing.&lt;/p&gt;_x000a_&lt;p&gt;Raef_x000a_&lt;/p&gt;_x000a_"/>
    <d v="2010-12-05T23:48:31"/>
    <n v="0"/>
    <x v="3"/>
    <x v="0"/>
    <b v="1"/>
    <x v="0"/>
    <n v="1"/>
    <n v="40517.241666666669"/>
    <n v="0"/>
    <n v="1135"/>
    <d v="2010-12-05T00:00:00"/>
    <n v="0"/>
    <x v="4420"/>
  </r>
  <r>
    <n v="4509"/>
    <n v="1"/>
    <x v="1064"/>
    <x v="2"/>
    <s v="&lt;p&gt;Mark&lt;br /&gt;_x000a_Excel uses a defined Named Range &quot;Print_Area&quot; for the area which will be printed&lt;br /&gt;_x000a_It assigns whatever area you want printed to that Named Range.&lt;/p&gt;_x000a_&lt;p&gt;You can however assign a formula to it ie:&lt;br /&gt;_x000a_Print_Area: =OFFSET(Sheet1!$D$5,0,0,COUNTA(Sheet1!$D:$D),COUNTA(Sheet1!$5:$5))&lt;/p&gt;_x000a_&lt;p&gt;Refer Part 3 at:http://chandoo.org/wp/2009/10/15/dynamic-chart-data-series/_x000a_&lt;/p&gt;_x000a_"/>
    <d v="2010-12-05T23:56:19"/>
    <n v="0"/>
    <x v="1"/>
    <x v="1"/>
    <b v="1"/>
    <x v="1"/>
    <n v="1"/>
    <n v="40517.866666666669"/>
    <n v="0.13077546295971842"/>
    <n v="1136"/>
    <d v="2010-12-05T00:00:00"/>
    <s v="Markusdw"/>
    <x v="4421"/>
  </r>
  <r>
    <n v="4510"/>
    <n v="4"/>
    <x v="0"/>
    <x v="672"/>
    <s v="&lt;p&gt;Hi,&lt;br /&gt;_x000a_I am Shaju from Kerala, India.&lt;br /&gt;_x000a_Really &quot;stumbled upon&quot; this site.....but was amazed seeing such a lot of stuff on excel dashboard preparing (not overlooking other contents).&lt;br /&gt;_x000a_Hope to hang around here to be more &quot;excellent&quot; in excel._x000a_&lt;/p&gt;_x000a_"/>
    <d v="2010-12-06T02:36:29"/>
    <n v="0"/>
    <x v="89"/>
    <x v="0"/>
    <b v="1"/>
    <x v="0"/>
    <n v="2"/>
    <n v="40019.929861111108"/>
    <n v="0"/>
    <n v="1136"/>
    <d v="2010-12-06T00:00:00"/>
    <n v="0"/>
    <x v="4422"/>
  </r>
  <r>
    <n v="4511"/>
    <n v="1"/>
    <x v="1063"/>
    <x v="2"/>
    <s v="&lt;p&gt;Raef&lt;/p&gt;_x000a_&lt;p&gt;Add the following 2 macros to the Code Page for the Workbook object in VBA&lt;/p&gt;_x000a_&lt;pre&gt;&lt;code&gt;Private Sub Workbook_BeforeClose(Cancel As Boolean)_x000a_     Application.OnTime dTime, &amp;quot;Hide_Sht&amp;quot;, , False_x000a_End Sub_x000a__x000a_Private Sub Workbook_Open()_x000a_  Application.OnTime Now + TimeValue(&amp;quot;05:00:00&amp;quot;), &amp;quot;Hide_Sht&amp;quot;_x000a_End Sub&lt;/code&gt;&lt;/pre&gt;_x000a_&lt;p&gt;and change your Hide_Sht macro to this&lt;/p&gt;_x000a_&lt;pre&gt;&lt;code&gt;Public dTime As Date_x000a_Sub Hide_Sht()_x000a_  Dim sht As Worksheet_x000a_  dTime = Now + TimeValue(&amp;quot;05:00:00&amp;quot;) &amp;#39;Time is Hrs:Min:Sec_x000a_  Application.OnTime dTime, &amp;quot;Hide_Sht&amp;quot;_x000a__x000a_  For Each sht In Application.Worksheets_x000a_    If sht.Cells(1, 1).Value &amp;lt;&amp;gt; Date Then_x000a_      sht.Visible = msoFalse_x000a_    Else_x000a_      sht.Visible = msoTrue_x000a_    End If_x000a_  Next_x000a__x000a_End Sub&lt;/code&gt;&lt;/pre&gt;_x000a_&lt;p&gt;Change all the Times from 05:00:00 to say 00:02:00 to check it works every 2 minutes etc&lt;br /&gt;_x000a_Change back once your happy it works_x000a_&lt;/p&gt;_x000a_"/>
    <d v="2010-12-06T02:56:50"/>
    <n v="0"/>
    <x v="4"/>
    <x v="1"/>
    <b v="1"/>
    <x v="1"/>
    <n v="2"/>
    <n v="40517.241666666669"/>
    <n v="0.88113425925985212"/>
    <n v="1137"/>
    <d v="2010-12-06T00:00:00"/>
    <s v="raef.qawasmi"/>
    <x v="4423"/>
  </r>
  <r>
    <n v="4512"/>
    <n v="1"/>
    <x v="1061"/>
    <x v="2"/>
    <s v="&lt;p&gt;Make sure the cells don't have any Conditional Formatting already applied as that may be over-riding your changes&lt;/p&gt;_x000a_&lt;p&gt;Select the Area&lt;br /&gt;_x000a_Goto Conditional Formatting&lt;br /&gt;_x000a_Clear Rules from Selected areas_x000a_&lt;/p&gt;_x000a_"/>
    <d v="2010-12-06T03:02:50"/>
    <n v="0"/>
    <x v="2"/>
    <x v="1"/>
    <b v="1"/>
    <x v="1"/>
    <n v="2"/>
    <n v="40516.808333333334"/>
    <n v="1.3186342592598521"/>
    <n v="1138"/>
    <d v="2010-12-06T00:00:00"/>
    <s v="prabhuram"/>
    <x v="4424"/>
  </r>
  <r>
    <n v="4513"/>
    <n v="1"/>
    <x v="1056"/>
    <x v="348"/>
    <s v="&lt;p&gt;Hi Tony,&lt;/p&gt;_x000a_&lt;p&gt;Which week within the period would you want to place the &quot;1&quot;.&lt;/p&gt;_x000a_&lt;p&gt;This is important as the period is broken up into weeks.&lt;/p&gt;_x000a_&lt;p&gt;cheers&lt;/p&gt;_x000a_&lt;p&gt;kanti_x000a_&lt;/p&gt;_x000a_"/>
    <d v="2010-12-06T04:46:10"/>
    <n v="0"/>
    <x v="3"/>
    <x v="0"/>
    <b v="1"/>
    <x v="0"/>
    <n v="2"/>
    <n v="40515.175694444442"/>
    <n v="0"/>
    <n v="1138"/>
    <d v="2010-12-06T00:00:00"/>
    <n v="0"/>
    <x v="4425"/>
  </r>
  <r>
    <n v="4514"/>
    <n v="1"/>
    <x v="1060"/>
    <x v="668"/>
    <s v="&lt;p&gt;Hi Dan,&lt;br /&gt;_x000a_Great! Yes, that is exactly what I was trying to do. I just need the score sheet separate, but I should be able to move them.&lt;/p&gt;_x000a_&lt;p&gt;Thanks a stack to you and Hui for your assistance. &lt;/p&gt;_x000a_&lt;p&gt;I don't know where you guys are from, but when next you are in South Africa, I owe you a beer!&lt;/p&gt;_x000a_&lt;p&gt;Cheers&lt;br /&gt;_x000a_Jo_x000a_&lt;/p&gt;_x000a_"/>
    <d v="2010-12-06T04:47:38"/>
    <n v="0"/>
    <x v="15"/>
    <x v="0"/>
    <b v="1"/>
    <x v="0"/>
    <n v="2"/>
    <n v="40516.439583333333"/>
    <n v="0"/>
    <n v="1138"/>
    <d v="2010-12-06T00:00:00"/>
    <n v="0"/>
    <x v="4426"/>
  </r>
  <r>
    <n v="4515"/>
    <n v="1"/>
    <x v="1066"/>
    <x v="673"/>
    <s v="&lt;p&gt;How do you highlight the coloumn when the date is Today in the top date row. This is for a daily task list. This way I can see what day is today.&lt;/p&gt;_x000a_&lt;p&gt;I can highlight the cell when the date is today with conditional formatting. But cannot get the column of the cell to highlight._x000a_&lt;/p&gt;_x000a_"/>
    <d v="2010-12-06T04:53:50"/>
    <n v="0"/>
    <x v="0"/>
    <x v="0"/>
    <b v="0"/>
    <x v="0"/>
    <n v="2"/>
    <n v="40518.203472222223"/>
    <n v="0"/>
    <n v="1138"/>
    <d v="2010-12-06T00:00:00"/>
    <n v="0"/>
    <x v="4427"/>
  </r>
  <r>
    <n v="4516"/>
    <n v="1"/>
    <x v="1066"/>
    <x v="348"/>
    <s v="&lt;p&gt;Hi Annopbal,&lt;/p&gt;_x000a_&lt;p&gt;you can CF all the cells in the column&lt;/p&gt;_x000a_&lt;p&gt;kanti_x000a_&lt;/p&gt;_x000a_"/>
    <d v="2010-12-06T05:29:01"/>
    <n v="0"/>
    <x v="1"/>
    <x v="0"/>
    <b v="1"/>
    <x v="0"/>
    <n v="2"/>
    <n v="40518.203472222223"/>
    <n v="0"/>
    <n v="1138"/>
    <d v="2010-12-06T00:00:00"/>
    <n v="0"/>
    <x v="4428"/>
  </r>
  <r>
    <n v="4517"/>
    <n v="1"/>
    <x v="1056"/>
    <x v="665"/>
    <s v="&lt;p&gt;Hi Kanti&lt;/p&gt;_x000a_&lt;p&gt;I have tried to modify your formula to include other descriptors as follows:-&lt;/p&gt;_x000a_&lt;p&gt;In most cases the &quot;1&quot; would default to the second week.&lt;/p&gt;_x000a_&lt;p&gt;However, in the formula below I have not been able to include &quot;Annually&quot; -say in week 2 of July.&lt;/p&gt;_x000a_&lt;p&gt;'=IF($B3=&quot;weekly&quot;,1,IF($B3=&quot;monthly&quot;,IF(MOD(COLUMN(D4)+2,4)-2=0,1,&quot;&quot;),IF($B3=&quot;Bi Monthly&quot;,IF(MOD(COLUMN(D4)+4,8)-4=0,1,&quot;&quot;),IF($B3=&quot;Quarterly&quot;,IF(MOD(COLUMN(D4)+6,12)-6=0,1,&quot;&quot;),IF($B3=&quot;4 Monthly&quot;,IF(MOD(COLUMN(D4)+8,16)-8=0,1,&quot;&quot;),IF(MOD(COLUMN(D4)+12,18)-12=0,1,&quot;&quot;))))))&lt;/p&gt;_x000a_&lt;p&gt;Once again thanks for your help.&lt;/p&gt;_x000a_&lt;p&gt;Cheers, Tony_x000a_&lt;/p&gt;_x000a_"/>
    <d v="2010-12-06T06:25:48"/>
    <n v="0"/>
    <x v="4"/>
    <x v="0"/>
    <b v="1"/>
    <x v="0"/>
    <n v="2"/>
    <n v="40515.175694444442"/>
    <n v="0"/>
    <n v="1138"/>
    <d v="2010-12-06T00:00:00"/>
    <n v="0"/>
    <x v="4429"/>
  </r>
  <r>
    <n v="4518"/>
    <n v="1"/>
    <x v="1038"/>
    <x v="384"/>
    <s v="&lt;p&gt;Hey buddy thanks for the code._x000a_&lt;/p&gt;_x000a_"/>
    <d v="2010-12-06T08:36:43"/>
    <n v="0"/>
    <x v="2"/>
    <x v="0"/>
    <b v="1"/>
    <x v="0"/>
    <n v="2"/>
    <n v="40511.536111111112"/>
    <n v="0"/>
    <n v="1138"/>
    <d v="2010-12-06T00:00:00"/>
    <n v="0"/>
    <x v="4430"/>
  </r>
  <r>
    <n v="4519"/>
    <n v="1"/>
    <x v="1067"/>
    <x v="652"/>
    <s v="&lt;p&gt;Hello, &lt;/p&gt;_x000a_&lt;p&gt;I have a large table of data in Excel. &lt;/p&gt;_x000a_&lt;p&gt;What i have currently is a summary table using indexing and matching which shows performance of whoever is selected in a dropdown menu. &lt;/p&gt;_x000a_&lt;p&gt;What i want is whoever is selected on the main sheet filter and only show me everything associated to that person sorted by date. &lt;/p&gt;_x000a_&lt;p&gt;There is a date column and a name column. &lt;/p&gt;_x000a_&lt;p&gt;How can i do this? &lt;/p&gt;_x000a_&lt;p&gt;Thanks &lt;/p&gt;_x000a_&lt;p&gt;G_x000a_&lt;/p&gt;_x000a_"/>
    <d v="2010-12-06T08:44:26"/>
    <n v="0"/>
    <x v="0"/>
    <x v="0"/>
    <b v="0"/>
    <x v="0"/>
    <n v="2"/>
    <n v="40518.363888888889"/>
    <n v="0"/>
    <n v="1138"/>
    <d v="2010-12-06T00:00:00"/>
    <n v="0"/>
    <x v="4431"/>
  </r>
  <r>
    <n v="4520"/>
    <n v="1"/>
    <x v="1067"/>
    <x v="652"/>
    <s v="&lt;p&gt;Right what i have done is use the crieria for an auto filter as a var and work it that way. &lt;/p&gt;_x000a_&lt;p&gt;This does work however i would love a way that does not use VBA. &lt;/p&gt;_x000a_&lt;p&gt;Any ideas?&lt;/p&gt;_x000a_&lt;p&gt;Thanks_x000a_&lt;/p&gt;_x000a_"/>
    <d v="2010-12-06T09:47:29"/>
    <n v="0"/>
    <x v="1"/>
    <x v="0"/>
    <b v="1"/>
    <x v="0"/>
    <n v="2"/>
    <n v="40518.363888888889"/>
    <n v="0"/>
    <n v="1138"/>
    <d v="2010-12-06T00:00:00"/>
    <n v="0"/>
    <x v="4432"/>
  </r>
  <r>
    <n v="4521"/>
    <n v="1"/>
    <x v="1068"/>
    <x v="173"/>
    <s v="&lt;p&gt;I have a small spreadsheet w/1700 rows of Assets (&quot;Unit #).  Column C is &quot;Unit #&quot;, Col O is &quot;PM Comp Date&quot; col. Q is &quot;Technician&quot;.  The UserForm has 3 text boxes for the user to enter Unit #,PM Comp Date and Technician and also has two command buttons; 1 to Update Asset data and one to close the User form.  Can I get some help w/code to update each Assets Pm Comp Date (col O) and the Technician (col. Q) based on what the user enters into the Unit # text box on the UserForm._x000a_&lt;/p&gt;_x000a_"/>
    <d v="2010-12-06T11:25:23"/>
    <n v="0"/>
    <x v="0"/>
    <x v="0"/>
    <b v="0"/>
    <x v="0"/>
    <n v="2"/>
    <n v="40518.475694444445"/>
    <n v="0"/>
    <n v="1138"/>
    <d v="2010-12-06T00:00:00"/>
    <n v="0"/>
    <x v="4433"/>
  </r>
  <r>
    <n v="4522"/>
    <n v="1"/>
    <x v="1068"/>
    <x v="652"/>
    <s v="&lt;p&gt;Have you looked at a database for this sort of thing rather than Excel? &lt;/p&gt;_x000a_&lt;p&gt;You could do it in Access fairly easily (with a form and a recorset) and link the data back in to Excel for reporting. &lt;/p&gt;_x000a_&lt;p&gt;I would try to keep away from using Excel as a database (which imo it sounds like you're doing)_x000a_&lt;/p&gt;_x000a_"/>
    <d v="2010-12-06T11:42:16"/>
    <n v="0"/>
    <x v="1"/>
    <x v="0"/>
    <b v="1"/>
    <x v="0"/>
    <n v="2"/>
    <n v="40518.475694444445"/>
    <n v="0"/>
    <n v="1138"/>
    <d v="2010-12-06T00:00:00"/>
    <n v="0"/>
    <x v="4434"/>
  </r>
  <r>
    <n v="4523"/>
    <n v="1"/>
    <x v="1066"/>
    <x v="2"/>
    <s v="&lt;p&gt;Select all the Columns eg: D:M&lt;br /&gt;_x000a_Goto Conditional Formatting&lt;br /&gt;_x000a_New Rule, Use a Formula&lt;br /&gt;_x000a_Formula: =D$1=Today()&lt;br /&gt;_x000a_Set Format&lt;br /&gt;_x000a_Apply_x000a_&lt;/p&gt;_x000a_"/>
    <d v="2010-12-06T12:26:11"/>
    <n v="0"/>
    <x v="2"/>
    <x v="1"/>
    <b v="1"/>
    <x v="1"/>
    <n v="2"/>
    <n v="40518.203472222223"/>
    <n v="0.31471064814832062"/>
    <n v="1139"/>
    <d v="2010-12-06T00:00:00"/>
    <s v="anoopbal"/>
    <x v="4435"/>
  </r>
  <r>
    <n v="4524"/>
    <n v="1"/>
    <x v="1066"/>
    <x v="0"/>
    <s v="&lt;p&gt;Also refer to conditional formatting on dates here: http://chandoo.org/wp/2010/01/05/conditional-formatting-dates/ to know how to highlight other types of dates..._x000a_&lt;/p&gt;_x000a_"/>
    <d v="2010-12-06T13:41:34"/>
    <n v="0"/>
    <x v="3"/>
    <x v="0"/>
    <b v="1"/>
    <x v="0"/>
    <n v="2"/>
    <n v="40518.203472222223"/>
    <n v="0"/>
    <n v="1139"/>
    <d v="2010-12-06T00:00:00"/>
    <n v="0"/>
    <x v="4436"/>
  </r>
  <r>
    <n v="4525"/>
    <n v="1"/>
    <x v="1066"/>
    <x v="673"/>
    <s v="&lt;p&gt;Cool. Thanks . That was easy!&lt;/p&gt;_x000a_&lt;p&gt;I got no clue how that dollar sign works._x000a_&lt;/p&gt;_x000a_"/>
    <d v="2010-12-06T13:43:08"/>
    <n v="0"/>
    <x v="4"/>
    <x v="0"/>
    <b v="1"/>
    <x v="0"/>
    <n v="2"/>
    <n v="40518.203472222223"/>
    <n v="0"/>
    <n v="1139"/>
    <d v="2010-12-06T00:00:00"/>
    <n v="0"/>
    <x v="4437"/>
  </r>
  <r>
    <n v="4526"/>
    <n v="1"/>
    <x v="1065"/>
    <x v="610"/>
    <s v="&lt;p&gt;Make sure that your IF formulas control your data, not (necessarily) your series label. (Step 4 in Chandoo's example)_x000a_&lt;/p&gt;_x000a_"/>
    <d v="2010-12-06T13:43:20"/>
    <n v="0"/>
    <x v="1"/>
    <x v="0"/>
    <b v="1"/>
    <x v="0"/>
    <n v="2"/>
    <n v="40517.915972222225"/>
    <n v="0"/>
    <n v="1139"/>
    <d v="2010-12-06T00:00:00"/>
    <n v="0"/>
    <x v="4438"/>
  </r>
  <r>
    <n v="4527"/>
    <n v="1"/>
    <x v="1058"/>
    <x v="667"/>
    <s v="&lt;p&gt;i want data to be plotted in a single chart for all days and a hours.How about 3 dimensional chart?_x000a_&lt;/p&gt;_x000a_"/>
    <d v="2010-12-06T14:17:20"/>
    <n v="0"/>
    <x v="2"/>
    <x v="0"/>
    <b v="1"/>
    <x v="0"/>
    <n v="2"/>
    <n v="40515.438888888886"/>
    <n v="0"/>
    <n v="1139"/>
    <d v="2010-12-06T00:00:00"/>
    <n v="0"/>
    <x v="4439"/>
  </r>
  <r>
    <n v="4528"/>
    <n v="1"/>
    <x v="1066"/>
    <x v="2"/>
    <s v="&lt;p&gt;The Dollar sign says only look at Row 1&lt;br /&gt;_x000a_so for D50 it is looking at Cell D1 and comparing the date&lt;br /&gt;_x000a_If you didn't have the $ sign D50 would look at D50 and not have a date and so not be conditionally formatted_x000a_&lt;/p&gt;_x000a_"/>
    <d v="2010-12-06T14:19:49"/>
    <n v="0"/>
    <x v="5"/>
    <x v="1"/>
    <b v="1"/>
    <x v="1"/>
    <n v="2"/>
    <n v="40518.203472222223"/>
    <n v="0.39362268518743804"/>
    <n v="1140"/>
    <d v="2010-12-06T00:00:00"/>
    <s v="anoopbal"/>
    <x v="4440"/>
  </r>
  <r>
    <n v="4529"/>
    <n v="1"/>
    <x v="985"/>
    <x v="619"/>
    <s v="&lt;p&gt;This worked great.. I had to fix a few things with my vlookup and some formatting but in the end it works!&lt;/p&gt;_x000a_&lt;p&gt;they run the script and save it as a txt file and can load the file into google, outlook or ical!&lt;/p&gt;_x000a_&lt;p&gt;Thank you!_x000a_&lt;/p&gt;_x000a_"/>
    <d v="2010-12-06T18:34:14"/>
    <n v="0"/>
    <x v="11"/>
    <x v="0"/>
    <b v="1"/>
    <x v="0"/>
    <n v="2"/>
    <n v="40501.734027777777"/>
    <n v="0"/>
    <n v="1140"/>
    <d v="2010-12-06T00:00:00"/>
    <n v="0"/>
    <x v="4441"/>
  </r>
  <r>
    <n v="4530"/>
    <n v="1"/>
    <x v="1069"/>
    <x v="600"/>
    <s v="&lt;p&gt;Hi,&lt;/p&gt;_x000a_&lt;p&gt;I changed the colors on several tabs.  And I realize that the tab colors are now two tones (one heavier and one lighter) instead of a single solid color.  And in one black tab the upper part is white and lower half in black, while the text is still black when the tab is selected.  Is there a way&lt;/p&gt;_x000a_&lt;p&gt;1. change the tab color into one solid color like in MS 2003?&lt;br /&gt;_x000a_2. change the text color manually?&lt;/p&gt;_x000a_&lt;p&gt;Thanks._x000a_&lt;/p&gt;_x000a_"/>
    <d v="2010-12-06T19:45:57"/>
    <n v="0"/>
    <x v="0"/>
    <x v="0"/>
    <b v="0"/>
    <x v="0"/>
    <n v="2"/>
    <n v="40518.822916666664"/>
    <n v="0"/>
    <n v="1140"/>
    <d v="2010-12-06T00:00:00"/>
    <n v="0"/>
    <x v="4442"/>
  </r>
  <r>
    <n v="4531"/>
    <n v="1"/>
    <x v="1070"/>
    <x v="674"/>
    <s v="&lt;p&gt;I have a large excel model that has data on 3 tabs - roughly 35 cols x 3K rows for each table and a series of reports on another 90 tabs that reference the table data using vlookup formulas and perform various calculations including manual updates to the values returned from the tables.&lt;/p&gt;_x000a_&lt;p&gt;The file is approx 10mb in xlsb format and takes about 5min to open - probably due to recalculation.  I'd like to reduce both the time it takes to open the file and the size of the file.&lt;/p&gt;_x000a_&lt;p&gt;What is the most efficient way to structure (currently unsorted export from another system) and reference the data?&lt;/p&gt;_x000a_&lt;p&gt;I've tested a few options using a subset (1 report and the 3 data tabs) but haven't seen much of a difference; all of the subset files were approx 730k:&lt;/p&gt;_x000a_&lt;p&gt;1) vlookup&lt;br /&gt;_x000a_2) index / match&lt;br /&gt;_x000a_3) intersect(replacing vlookup formulas with named ranges for the tables and intersection of ranges to return values)&lt;br /&gt;_x000a_4) dget (not scalable as each criteria needs a separate range)_x000a_&lt;/p&gt;_x000a_"/>
    <d v="2010-12-06T20:58:36"/>
    <n v="0"/>
    <x v="0"/>
    <x v="0"/>
    <b v="0"/>
    <x v="0"/>
    <n v="2"/>
    <n v="40518.873611111114"/>
    <n v="0"/>
    <n v="1140"/>
    <d v="2010-12-06T00:00:00"/>
    <n v="0"/>
    <x v="4443"/>
  </r>
  <r>
    <n v="4532"/>
    <n v="1"/>
    <x v="1070"/>
    <x v="488"/>
    <s v="&lt;p&gt;90 report tabs? did I read that right? How can you ever assimilate that amount of information?_x000a_&lt;/p&gt;_x000a_"/>
    <d v="2010-12-06T21:32:14"/>
    <n v="0"/>
    <x v="1"/>
    <x v="0"/>
    <b v="1"/>
    <x v="0"/>
    <n v="2"/>
    <n v="40518.873611111114"/>
    <n v="0"/>
    <n v="1140"/>
    <d v="2010-12-06T00:00:00"/>
    <n v="0"/>
    <x v="4444"/>
  </r>
  <r>
    <n v="4533"/>
    <n v="1"/>
    <x v="1069"/>
    <x v="488"/>
    <s v="&lt;p&gt;Surely, they are only two-tone when selected, and single solid when not selected. This is to highlight the selected tab._x000a_&lt;/p&gt;_x000a_"/>
    <d v="2010-12-06T21:34:23"/>
    <n v="0"/>
    <x v="1"/>
    <x v="0"/>
    <b v="1"/>
    <x v="0"/>
    <n v="2"/>
    <n v="40518.822916666664"/>
    <n v="0"/>
    <n v="1140"/>
    <d v="2010-12-06T00:00:00"/>
    <n v="0"/>
    <x v="4445"/>
  </r>
  <r>
    <n v="4534"/>
    <n v="1"/>
    <x v="1056"/>
    <x v="348"/>
    <s v="&lt;p&gt;Hi Tony,&lt;/p&gt;_x000a_&lt;p&gt;This is a bit more complex, maybe we should use a table of frequency by where it shows up.&lt;br /&gt;_x000a_I will get back to you when I have a solution.&lt;/p&gt;_x000a_&lt;p&gt;cheers&lt;/p&gt;_x000a_&lt;p&gt;kanti_x000a_&lt;/p&gt;_x000a_"/>
    <d v="2010-12-06T21:36:45"/>
    <n v="0"/>
    <x v="5"/>
    <x v="0"/>
    <b v="1"/>
    <x v="0"/>
    <n v="2"/>
    <n v="40515.175694444442"/>
    <n v="0"/>
    <n v="1140"/>
    <d v="2010-12-06T00:00:00"/>
    <n v="0"/>
    <x v="4446"/>
  </r>
  <r>
    <n v="4535"/>
    <n v="1"/>
    <x v="1070"/>
    <x v="313"/>
    <s v="&lt;p&gt;Nop.  You might be able to pull a trick with VBA, but you're probably not going to be able to make it a less clunky spreadsheet.  &lt;/p&gt;_x000a_&lt;p&gt;With that kind of volume of data, you may want to consider using access or doing some ninja tricks with the query tool._x000a_&lt;/p&gt;_x000a_"/>
    <d v="2010-12-06T23:19:37"/>
    <n v="0"/>
    <x v="2"/>
    <x v="0"/>
    <b v="1"/>
    <x v="0"/>
    <n v="2"/>
    <n v="40518.873611111114"/>
    <n v="0"/>
    <n v="1140"/>
    <d v="2010-12-06T00:00:00"/>
    <n v="0"/>
    <x v="4447"/>
  </r>
  <r>
    <n v="4536"/>
    <n v="1"/>
    <x v="1065"/>
    <x v="516"/>
    <s v="&lt;p&gt;This is my formula:&lt;br /&gt;_x000a_ =IF(C$13,C4,NA())&lt;br /&gt;_x000a_When I enter the range (C4:C11)  instead of column label C4, it returns #Value!&lt;br /&gt;_x000a_What do I need to enter to select the whole range instead of column label?&lt;br /&gt;_x000a_Thank you for the help.&lt;br /&gt;_x000a_Guity_x000a_&lt;/p&gt;_x000a_"/>
    <d v="2010-12-06T23:43:22"/>
    <n v="0"/>
    <x v="2"/>
    <x v="0"/>
    <b v="1"/>
    <x v="0"/>
    <n v="2"/>
    <n v="40517.915972222225"/>
    <n v="0"/>
    <n v="1140"/>
    <d v="2010-12-06T00:00:00"/>
    <n v="0"/>
    <x v="4448"/>
  </r>
  <r>
    <n v="4537"/>
    <n v="1"/>
    <x v="1069"/>
    <x v="2"/>
    <s v="&lt;p&gt;That is just a design feature of Excel&lt;br /&gt;_x000a_The top half is a lighter shade of the selected color_x000a_&lt;/p&gt;_x000a_"/>
    <d v="2010-12-06T23:46:22"/>
    <n v="0"/>
    <x v="2"/>
    <x v="1"/>
    <b v="1"/>
    <x v="1"/>
    <n v="2"/>
    <n v="40518.822916666664"/>
    <n v="0.16761574074189411"/>
    <n v="1141"/>
    <d v="2010-12-06T00:00:00"/>
    <s v="fred"/>
    <x v="4449"/>
  </r>
  <r>
    <n v="4538"/>
    <n v="1"/>
    <x v="1064"/>
    <x v="671"/>
    <s v="&lt;p&gt;Thanks, I will give it a try_x000a_&lt;/p&gt;_x000a_"/>
    <d v="2010-12-06T23:56:40"/>
    <n v="0"/>
    <x v="2"/>
    <x v="0"/>
    <b v="1"/>
    <x v="0"/>
    <n v="2"/>
    <n v="40517.866666666669"/>
    <n v="0"/>
    <n v="1141"/>
    <d v="2010-12-06T00:00:00"/>
    <n v="0"/>
    <x v="4450"/>
  </r>
  <r>
    <n v="4539"/>
    <n v="1"/>
    <x v="1056"/>
    <x v="665"/>
    <s v="&lt;p&gt;Thanks Kanti_x000a_&lt;/p&gt;_x000a_"/>
    <d v="2010-12-07T00:39:40"/>
    <n v="0"/>
    <x v="6"/>
    <x v="0"/>
    <b v="1"/>
    <x v="0"/>
    <n v="3"/>
    <n v="40515.175694444442"/>
    <n v="0"/>
    <n v="1141"/>
    <d v="2010-12-07T00:00:00"/>
    <n v="0"/>
    <x v="4451"/>
  </r>
  <r>
    <n v="4540"/>
    <n v="1"/>
    <x v="1071"/>
    <x v="675"/>
    <s v="&lt;p&gt;I need to paste a value obtained from an earlier run macro into a specific cell, the location of which is specified by a user input (cell A1 in my example).&lt;/p&gt;_x000a_&lt;p&gt;Let's say the user has input 5 into cell A1.&lt;br /&gt;_x000a_Based on the A1 value of 5, the CHOOSE command has selected the fifth entry in a row B, let's say the value in B5 is 50.&lt;br /&gt;_x000a_Macro1 now runs that gyrates and determines that the value should really be 27, not 50.&lt;br /&gt;_x000a_I now need to paste 27 into B5.&lt;/p&gt;_x000a_&lt;p&gt;Had the user input say 4, into A1, then the paste command needs to paste the resulting answer into B4.&lt;/p&gt;_x000a_&lt;p&gt;Thanks, FlipRA_x000a_&lt;/p&gt;_x000a_"/>
    <d v="2010-12-07T01:27:20"/>
    <n v="0"/>
    <x v="0"/>
    <x v="0"/>
    <b v="0"/>
    <x v="0"/>
    <n v="3"/>
    <n v="40519.060416666667"/>
    <n v="0"/>
    <n v="1141"/>
    <d v="2010-12-07T00:00:00"/>
    <n v="0"/>
    <x v="4452"/>
  </r>
  <r>
    <n v="4541"/>
    <n v="1"/>
    <x v="1071"/>
    <x v="348"/>
    <s v="&lt;p&gt;Hi &lt;/p&gt;_x000a_&lt;p&gt;The VBA code could be as follows:&lt;/p&gt;_x000a_&lt;p&gt;Assuming that xx = the user input in A1 and Answer is the result that you want to copy&lt;/p&gt;_x000a_&lt;p&gt;Dim xx as integer&lt;/p&gt;_x000a_&lt;p&gt;     Range(&quot;B&quot; &amp;amp; xx) = Answer&lt;/p&gt;_x000a_&lt;p&gt;cheers&lt;/p&gt;_x000a_&lt;p&gt;kanti_x000a_&lt;/p&gt;_x000a_"/>
    <d v="2010-12-07T01:38:45"/>
    <n v="0"/>
    <x v="1"/>
    <x v="0"/>
    <b v="1"/>
    <x v="0"/>
    <n v="3"/>
    <n v="40519.060416666667"/>
    <n v="0"/>
    <n v="1141"/>
    <d v="2010-12-07T00:00:00"/>
    <n v="0"/>
    <x v="4453"/>
  </r>
  <r>
    <n v="4542"/>
    <n v="1"/>
    <x v="1056"/>
    <x v="348"/>
    <s v="&lt;p&gt;Hi Tony,&lt;/p&gt;_x000a_&lt;p&gt;Create a table on another sheet that look like the following:&lt;/p&gt;_x000a_&lt;p&gt;Weekly_x0009_         1&lt;br /&gt;_x000a_Monthly_x0009_         4&lt;br /&gt;_x000a_Quartely_x0009_13&lt;br /&gt;_x000a_Bi Annual_x0009_26&lt;/p&gt;_x000a_&lt;p&gt;the logic here is the 52/period, so weekly = 52/52, monthly = round(52/12,0) quarterly is divided by 4 and Bi annual is divided by 26&lt;/p&gt;_x000a_&lt;p&gt;On the main sheet the assumption is that week 1 starts from column C and that the year is divided into months of 4 weeks.&lt;br /&gt;_x000a_The formula in C2 would be, and then copied to all cells&lt;/p&gt;_x000a_&lt;p&gt;=IF(MOD((COLUMN()-2),INDEX(Sheet2!$B$1:$B$4,MATCH($A1,Sheet2!$A$1:$A$4,0)))=0,1,0)&lt;/p&gt;_x000a_&lt;p&gt;Note that the 1 is at the end of each period, so it is in week 4 for monthly etc.&lt;/p&gt;_x000a_&lt;p&gt;cheers&lt;/p&gt;_x000a_&lt;p&gt;kanti_x000a_&lt;/p&gt;_x000a_"/>
    <d v="2010-12-07T02:03:27"/>
    <n v="0"/>
    <x v="7"/>
    <x v="0"/>
    <b v="1"/>
    <x v="0"/>
    <n v="3"/>
    <n v="40515.175694444442"/>
    <n v="0"/>
    <n v="1141"/>
    <d v="2010-12-07T00:00:00"/>
    <n v="0"/>
    <x v="4454"/>
  </r>
  <r>
    <n v="4543"/>
    <n v="1"/>
    <x v="1070"/>
    <x v="348"/>
    <s v="&lt;p&gt;You can try to set the calculation mode to manual, this may save some time, but i would go back to basics and see if you need so many reports.&lt;/p&gt;_x000a_&lt;p&gt;You can also try to reduce the amount of formatting that you are using. But this is usually difficult on reports&lt;/p&gt;_x000a_&lt;p&gt;cheers&lt;/p&gt;_x000a_&lt;p&gt;kanti_x000a_&lt;/p&gt;_x000a_"/>
    <d v="2010-12-07T02:12:53"/>
    <n v="0"/>
    <x v="3"/>
    <x v="0"/>
    <b v="1"/>
    <x v="0"/>
    <n v="3"/>
    <n v="40518.873611111114"/>
    <n v="0"/>
    <n v="1141"/>
    <d v="2010-12-07T00:00:00"/>
    <n v="0"/>
    <x v="4455"/>
  </r>
  <r>
    <n v="4544"/>
    <n v="1"/>
    <x v="1071"/>
    <x v="675"/>
    <s v="&lt;p&gt;Thanks, kanti, I think you we are about there, but, A1 can (will) change depending on what the user inputs into cell A1.  I can't hard wire the value into my macro.&lt;/p&gt;_x000a_&lt;p&gt;I don't know what xx is.  It can be any integer from 1 to 10, for simplicity, and is a user input.&lt;/p&gt;_x000a_&lt;p&gt;I need to &quot;call up&quot; the value the user input into A1, and use that value to reference the correct cell to paste Answer.&lt;/p&gt;_x000a_&lt;p&gt;A1 = 5 (user input)&lt;br /&gt;_x000a_B1 to B10 are &quot;temporary answers&quot;&lt;br /&gt;_x000a_Macro1 runs to determine that B5 should be 27, the Answer, and stores it in C1&lt;br /&gt;_x000a_C1 = Answer&lt;/p&gt;_x000a_&lt;p&gt;If there is a way to use offset, along the lines of&lt;/p&gt;_x000a_&lt;p&gt;Range(&quot;B1&quot;).Select&lt;br /&gt;_x000a_Selection.Offset(0. A1)&lt;/p&gt;_x000a_&lt;p&gt;FlipRA_x000a_&lt;/p&gt;_x000a_"/>
    <d v="2010-12-07T02:14:15"/>
    <n v="0"/>
    <x v="2"/>
    <x v="0"/>
    <b v="1"/>
    <x v="0"/>
    <n v="3"/>
    <n v="40519.060416666667"/>
    <n v="0"/>
    <n v="1141"/>
    <d v="2010-12-07T00:00:00"/>
    <n v="0"/>
    <x v="4456"/>
  </r>
  <r>
    <n v="4545"/>
    <n v="1"/>
    <x v="1071"/>
    <x v="348"/>
    <s v="&lt;p&gt;FlipRa,&lt;/p&gt;_x000a_&lt;p&gt;The xx that i indicated is the value in A1, so if A1 is 5, Cell B5 will change, if A1 is 15 cell B15 will change. So this code is correct. In VBA you are building up the range to be B + whatever is in A1&lt;/p&gt;_x000a_&lt;p&gt;xx = Range(&quot;A1&quot;)&lt;br /&gt;_x000a_Range(&quot;B&quot; &amp;amp; xx) = Answer&lt;/p&gt;_x000a_&lt;p&gt;kanti_x000a_&lt;/p&gt;_x000a_"/>
    <d v="2010-12-07T02:19:34"/>
    <n v="0"/>
    <x v="3"/>
    <x v="0"/>
    <b v="1"/>
    <x v="0"/>
    <n v="3"/>
    <n v="40519.060416666667"/>
    <n v="0"/>
    <n v="1141"/>
    <d v="2010-12-07T00:00:00"/>
    <n v="0"/>
    <x v="4457"/>
  </r>
  <r>
    <n v="4546"/>
    <n v="1"/>
    <x v="1070"/>
    <x v="0"/>
    <s v="&lt;p&gt;I ran few simulations earlier for something else and found that the fastest formulas are INDEX+MATCH (array entered, that is one formula in all cells with CSE)&lt;br /&gt;_x000a_INDEX+MATCH&lt;br /&gt;_x000a_VLOOKUP&lt;/p&gt;_x000a_&lt;p&gt;Techniques based on SUMPRODUCT, SUMIF take in-ordniate amount of time on such large datasets.&lt;/p&gt;_x000a_&lt;p&gt;Also, if possible, sort the data soon after import. You can write a simple macro to automate data refresh + sort (or even setup sort in exporting system...)_x000a_&lt;/p&gt;_x000a_"/>
    <d v="2010-12-07T02:43:18"/>
    <n v="0"/>
    <x v="4"/>
    <x v="0"/>
    <b v="1"/>
    <x v="0"/>
    <n v="3"/>
    <n v="40518.873611111114"/>
    <n v="0"/>
    <n v="1141"/>
    <d v="2010-12-07T00:00:00"/>
    <n v="0"/>
    <x v="4458"/>
  </r>
  <r>
    <n v="4547"/>
    <n v="1"/>
    <x v="1070"/>
    <x v="2"/>
    <s v="&lt;p&gt;Jonm&lt;/p&gt;_x000a_&lt;p&gt;As Chandoo suggested I'd be looking to rationalise your reports, can some of them be combined using smarter queries into one report.&lt;/p&gt;_x000a_&lt;p&gt;Can any formulas in your Database be automatically applied and the data then converted to values to remove the recalculations.&lt;/p&gt;_x000a_&lt;p&gt;Have you looked at using Power Pivot, which is much more efficient at handling large data sources of Multi Millions of records than the standard Excel tools&lt;br /&gt;_x000a_Have a read about it: http://www.powerpivot.com/_x000a_&lt;/p&gt;_x000a_"/>
    <d v="2010-12-07T04:22:15"/>
    <n v="0"/>
    <x v="5"/>
    <x v="1"/>
    <b v="1"/>
    <x v="1"/>
    <n v="3"/>
    <n v="40518.873611111114"/>
    <n v="0.3085069444423425"/>
    <n v="1142"/>
    <d v="2010-12-07T00:00:00"/>
    <s v="jonm"/>
    <x v="4459"/>
  </r>
  <r>
    <n v="4548"/>
    <n v="1"/>
    <x v="1070"/>
    <x v="0"/>
    <s v="&lt;p&gt;Also, if the data is imported once every few days, you can use pivot tables too. They work quite fast, and have no formula recalculation baggage. You can build reports off the pivot values using cell references or getpivotdata._x000a_&lt;/p&gt;_x000a_"/>
    <d v="2010-12-07T04:31:43"/>
    <n v="0"/>
    <x v="6"/>
    <x v="0"/>
    <b v="1"/>
    <x v="0"/>
    <n v="3"/>
    <n v="40518.873611111114"/>
    <n v="0"/>
    <n v="1142"/>
    <d v="2010-12-07T00:00:00"/>
    <n v="0"/>
    <x v="4460"/>
  </r>
  <r>
    <n v="4549"/>
    <n v="1"/>
    <x v="1068"/>
    <x v="173"/>
    <s v="&lt;p&gt;Unfortunately, Access for Dummies is on my Christmas list and may even be over my head, as far as Access goes._x000a_&lt;/p&gt;_x000a_"/>
    <d v="2010-12-07T04:55:46"/>
    <n v="0"/>
    <x v="2"/>
    <x v="0"/>
    <b v="1"/>
    <x v="0"/>
    <n v="3"/>
    <n v="40518.475694444445"/>
    <n v="0"/>
    <n v="1142"/>
    <d v="2010-12-07T00:00:00"/>
    <n v="0"/>
    <x v="4461"/>
  </r>
  <r>
    <n v="4550"/>
    <n v="1"/>
    <x v="1072"/>
    <x v="676"/>
    <s v="&lt;p&gt;Hi Guys,&lt;br /&gt;_x000a_I am trying to create an excek sheet which can hold the data for all the US states along with different labor laws which in turn contains different sub data fields.&lt;br /&gt;_x000a_Ex : State - Alabama&lt;br /&gt;_x000a_     Wages &amp;amp; Hours Worked - &amp;gt; Sub menu is  - Min Wage &amp;amp; Overtime Pay&lt;br /&gt;_x000a_I created all the states as Column fields, Row field - Wages &amp;amp; Hiours Worked - Sub Row Field - Min Wage &amp;amp; Overtime Pay.&lt;br /&gt;_x000a_Any advice on this is of great help please!_x000a_&lt;/p&gt;_x000a_"/>
    <d v="2010-12-07T06:00:27"/>
    <n v="0"/>
    <x v="0"/>
    <x v="0"/>
    <b v="0"/>
    <x v="0"/>
    <n v="3"/>
    <n v="40519.25"/>
    <n v="0"/>
    <n v="1142"/>
    <d v="2010-12-07T00:00:00"/>
    <n v="0"/>
    <x v="4462"/>
  </r>
  <r>
    <n v="4551"/>
    <n v="1"/>
    <x v="1072"/>
    <x v="488"/>
    <s v="&lt;p&gt;It is not clear to me from this post what the question is.&lt;/p&gt;_x000a_&lt;p&gt;You say that you have created the data and its structure, so what do you actually need?_x000a_&lt;/p&gt;_x000a_"/>
    <d v="2010-12-07T08:04:26"/>
    <n v="0"/>
    <x v="1"/>
    <x v="0"/>
    <b v="1"/>
    <x v="0"/>
    <n v="3"/>
    <n v="40519.25"/>
    <n v="0"/>
    <n v="1142"/>
    <d v="2010-12-07T00:00:00"/>
    <n v="0"/>
    <x v="4463"/>
  </r>
  <r>
    <n v="4552"/>
    <n v="4"/>
    <x v="0"/>
    <x v="677"/>
    <s v="&lt;p&gt;Hi there...&lt;br /&gt;_x000a_Am Vijesh, from kerala.&lt;br /&gt;_x000a_I am little ardent to Excel though i know very less...&lt;br /&gt;_x000a_Hope i will have good time here with &quot;U&quot;-the masters in Excel..._x000a_&lt;/p&gt;_x000a_"/>
    <d v="2010-12-07T08:16:39"/>
    <n v="0"/>
    <x v="90"/>
    <x v="0"/>
    <b v="1"/>
    <x v="0"/>
    <n v="3"/>
    <n v="40019.929861111108"/>
    <n v="0"/>
    <n v="1142"/>
    <d v="2010-12-07T00:00:00"/>
    <n v="0"/>
    <x v="4464"/>
  </r>
  <r>
    <n v="4553"/>
    <n v="1"/>
    <x v="1073"/>
    <x v="677"/>
    <s v="&lt;p&gt;Hi,&lt;br /&gt;_x000a_I have a simple worksheet made to ease my day to day office job. To make it more attractive i am looking to insert some animated GIF to the sheet.&lt;br /&gt;_x000a_Can anyone guide me to insert a animated GIF in excel 2007 ?&lt;br /&gt;_x000a_Thanks in advance._x000a_&lt;/p&gt;_x000a_"/>
    <d v="2010-12-07T08:22:05"/>
    <n v="0"/>
    <x v="0"/>
    <x v="0"/>
    <b v="0"/>
    <x v="0"/>
    <n v="3"/>
    <n v="40519.348611111112"/>
    <n v="0"/>
    <n v="1142"/>
    <d v="2010-12-07T00:00:00"/>
    <n v="0"/>
    <x v="4465"/>
  </r>
  <r>
    <n v="4555"/>
    <n v="1"/>
    <x v="1010"/>
    <x v="639"/>
    <s v="&lt;p&gt;Hi Xld,&lt;/p&gt;_x000a_&lt;p&gt;Thanks a ton man. It works for me. I really appreciate your help...It saves lot of my time. Thanks.. thanks.. thanks.._x000a_&lt;/p&gt;_x000a_"/>
    <d v="2010-12-07T08:38:01"/>
    <n v="0"/>
    <x v="4"/>
    <x v="0"/>
    <b v="1"/>
    <x v="0"/>
    <n v="3"/>
    <n v="40505.411111111112"/>
    <n v="0"/>
    <n v="1142"/>
    <d v="2010-12-07T00:00:00"/>
    <n v="0"/>
    <x v="4466"/>
  </r>
  <r>
    <n v="4557"/>
    <n v="1"/>
    <x v="1072"/>
    <x v="676"/>
    <s v="&lt;p&gt;Hi Xld, &lt;/p&gt;_x000a_&lt;p&gt;Thank you for the reply.&lt;br /&gt;_x000a_My question is : how do we create a 3 dimensional data in excel? Or the one which I am creating is already a 3 dimensional? Please advice_x000a_&lt;/p&gt;_x000a_"/>
    <d v="2010-12-07T08:54:00"/>
    <n v="0"/>
    <x v="2"/>
    <x v="0"/>
    <b v="1"/>
    <x v="0"/>
    <n v="3"/>
    <n v="40519.25"/>
    <n v="0"/>
    <n v="1142"/>
    <d v="2010-12-07T00:00:00"/>
    <n v="0"/>
    <x v="4467"/>
  </r>
  <r>
    <n v="4558"/>
    <n v="1"/>
    <x v="1074"/>
    <x v="652"/>
    <s v="&lt;p&gt;Hello, &lt;/p&gt;_x000a_&lt;p&gt;What i am looking to do is count the amount of records that meet more than one criteria. &lt;/p&gt;_x000a_&lt;p&gt;For instance i ahve a column with names in and a column of outcomes. &lt;/p&gt;_x000a_&lt;p&gt;I want to count when the names column (A) = &quot;GODZILLA&quot; and Outcomes (B) = &quot;Started&quot;. &lt;/p&gt;_x000a_&lt;p&gt;How can i do this? &lt;/p&gt;_x000a_&lt;p&gt;Thanks_x000a_&lt;/p&gt;_x000a_"/>
    <d v="2010-12-07T10:47:04"/>
    <n v="0"/>
    <x v="0"/>
    <x v="0"/>
    <b v="0"/>
    <x v="0"/>
    <n v="3"/>
    <n v="40519.449305555558"/>
    <n v="0"/>
    <n v="1142"/>
    <d v="2010-12-07T00:00:00"/>
    <n v="0"/>
    <x v="4468"/>
  </r>
  <r>
    <n v="4559"/>
    <n v="1"/>
    <x v="1074"/>
    <x v="2"/>
    <s v="&lt;p&gt;=SUMPRODUCT((A:A=&quot;GODZILLA&quot;)*(B:B=&quot;Started&quot;))&lt;br /&gt;_x000a_or&lt;br /&gt;_x000a_=COUNTIFS(A:A,&quot;GODZILLA&quot;,B:B,&quot;Started&quot;)_x000a_&lt;/p&gt;_x000a_"/>
    <d v="2010-12-07T11:07:22"/>
    <n v="0"/>
    <x v="1"/>
    <x v="1"/>
    <b v="1"/>
    <x v="1"/>
    <n v="3"/>
    <n v="40519.449305555558"/>
    <n v="1.4143518514174502E-2"/>
    <n v="1143"/>
    <d v="2010-12-07T00:00:00"/>
    <s v="GODZILLA"/>
    <x v="4469"/>
  </r>
  <r>
    <n v="4560"/>
    <n v="1"/>
    <x v="1073"/>
    <x v="2"/>
    <s v="&lt;p&gt;Have a read of http://en.kioskea.net/faq/1402-inserting-an-animated-gif-in-excel_x000a_&lt;/p&gt;_x000a_"/>
    <d v="2010-12-07T11:14:30"/>
    <n v="0"/>
    <x v="1"/>
    <x v="1"/>
    <b v="1"/>
    <x v="1"/>
    <n v="3"/>
    <n v="40519.348611111112"/>
    <n v="0.11979166666424135"/>
    <n v="1144"/>
    <d v="2010-12-07T00:00:00"/>
    <s v="vijehspaul"/>
    <x v="4470"/>
  </r>
  <r>
    <n v="4561"/>
    <n v="1"/>
    <x v="1068"/>
    <x v="173"/>
    <s v="&lt;p&gt;Wouldn't Access be a little over kill for a data that wouldn't be used anywhere else, i.e. in a relational database.  Just tracking when an asset has preventive maintenance performed on it._x000a_&lt;/p&gt;_x000a_"/>
    <d v="2010-12-07T11:47:08"/>
    <n v="0"/>
    <x v="3"/>
    <x v="0"/>
    <b v="1"/>
    <x v="0"/>
    <n v="3"/>
    <n v="40518.475694444445"/>
    <n v="0"/>
    <n v="1144"/>
    <d v="2010-12-07T00:00:00"/>
    <n v="0"/>
    <x v="4471"/>
  </r>
  <r>
    <n v="4562"/>
    <n v="1"/>
    <x v="1072"/>
    <x v="488"/>
    <s v="&lt;p&gt;Normally, I create 3D data as separate tables.&lt;/p&gt;_x000a_&lt;p&gt;For example a customer table&lt;/p&gt;_x000a_&lt;p&gt;CusNum.......CustomerName&lt;br /&gt;_x000a_1............Company A&lt;br /&gt;_x000a_2............Company B&lt;br /&gt;_x000a_etc.&lt;/p&gt;_x000a_&lt;p&gt;a Product table&lt;br /&gt;_x000a_ProductNum...ProductName...Price&lt;br /&gt;_x000a_1............Widget A......12.29&lt;br /&gt;_x000a_2............Gizmo B.......2.39&lt;br /&gt;_x000a_etc.&lt;/p&gt;_x000a_&lt;p&gt;and a sales table&lt;/p&gt;_x000a_&lt;p&gt;SalesNum...CusNum....ProductNum...Qty...InvoiceDate...PaymentDate&lt;br /&gt;_x000a_1..........1.........1............3.....12-Dec-2010...null&lt;br /&gt;_x000a_2..........1.........2............12....08-Aug-2010...12-Sep-2010&lt;br /&gt;_x000a_3..........2.........2............75....12-Nov-2010...null&lt;br /&gt;_x000a_4..........2.........2............75....01-Dec-2010...null&lt;br /&gt;_x000a_etc.&lt;/p&gt;_x000a_&lt;p&gt;Of course, it can get much more complex, but this is the basics_x000a_&lt;/p&gt;_x000a_"/>
    <d v="2010-12-07T12:13:56"/>
    <n v="0"/>
    <x v="3"/>
    <x v="0"/>
    <b v="1"/>
    <x v="0"/>
    <n v="3"/>
    <n v="40519.25"/>
    <n v="0"/>
    <n v="1144"/>
    <d v="2010-12-07T00:00:00"/>
    <n v="0"/>
    <x v="4472"/>
  </r>
  <r>
    <n v="4563"/>
    <n v="1"/>
    <x v="1072"/>
    <x v="313"/>
    <s v="&lt;p&gt;Clearly this is not possible because Alabama has not yet pass labor laws.  &lt;/p&gt;_x000a_&lt;p&gt;I kid.  &lt;/p&gt;_x000a_&lt;p&gt;Have you thought about about Access?_x000a_&lt;/p&gt;_x000a_"/>
    <d v="2010-12-07T13:46:26"/>
    <n v="0"/>
    <x v="4"/>
    <x v="0"/>
    <b v="1"/>
    <x v="0"/>
    <n v="3"/>
    <n v="40519.25"/>
    <n v="0"/>
    <n v="1144"/>
    <d v="2010-12-07T00:00:00"/>
    <n v="0"/>
    <x v="4473"/>
  </r>
  <r>
    <n v="4564"/>
    <n v="1"/>
    <x v="1074"/>
    <x v="652"/>
    <s v="&lt;p&gt;Thanks works a treat. &lt;/p&gt;_x000a_&lt;p&gt;Countifs?  &lt;/p&gt;_x000a_&lt;p&gt;Is that a new feature to 07?_x000a_&lt;/p&gt;_x000a_"/>
    <d v="2010-12-07T13:53:24"/>
    <n v="0"/>
    <x v="2"/>
    <x v="0"/>
    <b v="1"/>
    <x v="0"/>
    <n v="3"/>
    <n v="40519.449305555558"/>
    <n v="0"/>
    <n v="1144"/>
    <d v="2010-12-07T00:00:00"/>
    <n v="0"/>
    <x v="4474"/>
  </r>
  <r>
    <n v="4565"/>
    <n v="1"/>
    <x v="1075"/>
    <x v="516"/>
    <s v="&lt;p&gt;I have if function:&lt;/p&gt;_x000a_&lt;p&gt;=If(B4, C4, NA())&lt;/p&gt;_x000a_&lt;p&gt;Now I would like to put a range like C4:C11 instead C4. When I do so, function returns #Value!&lt;/p&gt;_x000a_&lt;p&gt;How can I enter the range or use a function that my function controls or picks up a range instead of one cell (C4)?&lt;/p&gt;_x000a_&lt;p&gt;Thanks&lt;br /&gt;_x000a_Guity_x000a_&lt;/p&gt;_x000a_"/>
    <d v="2010-12-07T16:52:13"/>
    <n v="0"/>
    <x v="0"/>
    <x v="0"/>
    <b v="0"/>
    <x v="0"/>
    <n v="3"/>
    <n v="40519.702777777777"/>
    <n v="0"/>
    <n v="1144"/>
    <d v="2010-12-07T00:00:00"/>
    <n v="0"/>
    <x v="4475"/>
  </r>
  <r>
    <n v="4566"/>
    <n v="1"/>
    <x v="1074"/>
    <x v="488"/>
    <s v="&lt;p&gt;See http://blogs.msdn.com/b/excel/archive/2005/10/20/483205.aspx_x000a_&lt;/p&gt;_x000a_"/>
    <d v="2010-12-07T17:30:48"/>
    <n v="0"/>
    <x v="3"/>
    <x v="0"/>
    <b v="1"/>
    <x v="0"/>
    <n v="3"/>
    <n v="40519.449305555558"/>
    <n v="0"/>
    <n v="1144"/>
    <d v="2010-12-07T00:00:00"/>
    <n v="0"/>
    <x v="4476"/>
  </r>
  <r>
    <n v="4567"/>
    <n v="1"/>
    <x v="1075"/>
    <x v="488"/>
    <s v="&lt;p&gt;You can't put the values from a range of cells into one cell without concatenating them.&lt;/p&gt;_x000a_&lt;p&gt;You could just use a formula of&lt;/p&gt;_x000a_&lt;p&gt;=IF(B4,C4,NA())&lt;/p&gt;_x000a_&lt;p&gt;and just copy down._x000a_&lt;/p&gt;_x000a_"/>
    <d v="2010-12-07T17:33:13"/>
    <n v="0"/>
    <x v="1"/>
    <x v="0"/>
    <b v="1"/>
    <x v="0"/>
    <n v="3"/>
    <n v="40519.702777777777"/>
    <n v="0"/>
    <n v="1144"/>
    <d v="2010-12-07T00:00:00"/>
    <n v="0"/>
    <x v="4477"/>
  </r>
  <r>
    <n v="4568"/>
    <n v="1"/>
    <x v="1075"/>
    <x v="516"/>
    <s v="&lt;p&gt;No, I don't want to put value of ranges into one cell.&lt;br /&gt;_x000a_What I want to do is:&lt;br /&gt;_x000a_When if function returns True, Instead of C4, It gives me the range of C4 to C11. Please let me know if this is not clear.&lt;br /&gt;_x000a_Regards,&lt;br /&gt;_x000a_Guity_x000a_&lt;/p&gt;_x000a_"/>
    <d v="2010-12-07T18:07:22"/>
    <n v="0"/>
    <x v="2"/>
    <x v="0"/>
    <b v="1"/>
    <x v="0"/>
    <n v="3"/>
    <n v="40519.702777777777"/>
    <n v="0"/>
    <n v="1144"/>
    <d v="2010-12-07T00:00:00"/>
    <n v="0"/>
    <x v="4478"/>
  </r>
  <r>
    <n v="4569"/>
    <n v="1"/>
    <x v="1076"/>
    <x v="330"/>
    <s v="&lt;p&gt;Hi all&lt;/p&gt;_x000a_&lt;p&gt;How to display multiple cell results inside ONE text box. IF i use concatenate it is not working_x000a_&lt;/p&gt;_x000a_"/>
    <d v="2010-12-07T18:17:11"/>
    <n v="0"/>
    <x v="0"/>
    <x v="0"/>
    <b v="0"/>
    <x v="0"/>
    <n v="3"/>
    <n v="40519.761805555558"/>
    <n v="0"/>
    <n v="1144"/>
    <d v="2010-12-07T00:00:00"/>
    <n v="0"/>
    <x v="4479"/>
  </r>
  <r>
    <n v="4570"/>
    <n v="1"/>
    <x v="1075"/>
    <x v="488"/>
    <s v="&lt;p&gt;It is not clear. You say ... No, I don't want to put value of ranges into one cell ..., then you say ... Instead of C4, It gives me the range of C4 to C11 ... Those two statements are contradictory._x000a_&lt;/p&gt;_x000a_"/>
    <d v="2010-12-07T18:40:17"/>
    <n v="0"/>
    <x v="3"/>
    <x v="0"/>
    <b v="1"/>
    <x v="0"/>
    <n v="3"/>
    <n v="40519.702777777777"/>
    <n v="0"/>
    <n v="1144"/>
    <d v="2010-12-07T00:00:00"/>
    <n v="0"/>
    <x v="4480"/>
  </r>
  <r>
    <n v="4571"/>
    <n v="1"/>
    <x v="1076"/>
    <x v="488"/>
    <s v="&lt;pre&gt;_x000a_TextBox1.Text = Range(&quot;A1&quot;).Value &amp;amp; Range(&quot;B2&quot;).Value_x000a_&lt;/pre&gt;_x000a_&lt;p&gt;as an example_x000a_&lt;/p&gt;_x000a_"/>
    <d v="2010-12-07T18:41:22"/>
    <n v="0"/>
    <x v="1"/>
    <x v="0"/>
    <b v="1"/>
    <x v="0"/>
    <n v="3"/>
    <n v="40519.761805555558"/>
    <n v="0"/>
    <n v="1144"/>
    <d v="2010-12-07T00:00:00"/>
    <n v="0"/>
    <x v="4481"/>
  </r>
  <r>
    <n v="4572"/>
    <n v="1"/>
    <x v="1077"/>
    <x v="600"/>
    <s v="&lt;p&gt;Hi,&lt;/p&gt;_x000a_&lt;p&gt;I know how to insert a picture into the spreadsheet.  However, how do I make the picture as the background across columns and rows?  And there is no way I can &quot;send to back&quot; like in PowerPoint that the picture is in the background and the number and text in the foreground.&lt;/p&gt;_x000a_&lt;p&gt;I'm using MS Excel 2007._x000a_&lt;/p&gt;_x000a_"/>
    <d v="2010-12-07T18:52:35"/>
    <n v="0"/>
    <x v="0"/>
    <x v="0"/>
    <b v="0"/>
    <x v="0"/>
    <n v="3"/>
    <n v="40519.786111111112"/>
    <n v="0"/>
    <n v="1144"/>
    <d v="2010-12-07T00:00:00"/>
    <n v="0"/>
    <x v="4482"/>
  </r>
  <r>
    <n v="4573"/>
    <n v="1"/>
    <x v="1076"/>
    <x v="330"/>
    <s v="&lt;p&gt;Hi xld&lt;br /&gt;_x000a_thanks&lt;/p&gt;_x000a_&lt;p&gt;Without using macros is it possible&lt;br /&gt;_x000a_i'm using a sheet without macros&lt;/p&gt;_x000a_&lt;p&gt;i'm able to display simple cell content in text box by just typing = in formula bar and linking the cell but unable to concatenate multiple cells_x000a_&lt;/p&gt;_x000a_"/>
    <d v="2010-12-07T18:56:36"/>
    <n v="0"/>
    <x v="2"/>
    <x v="0"/>
    <b v="1"/>
    <x v="0"/>
    <n v="3"/>
    <n v="40519.761805555558"/>
    <n v="0"/>
    <n v="1144"/>
    <d v="2010-12-07T00:00:00"/>
    <n v="0"/>
    <x v="4483"/>
  </r>
  <r>
    <n v="4574"/>
    <n v="1"/>
    <x v="1063"/>
    <x v="670"/>
    <s v="&lt;p&gt;Hello again&lt;/p&gt;_x000a_&lt;p&gt;the five hrs thing was not a good idia,&lt;br /&gt;_x000a_i was trying the first one:&lt;br /&gt;_x000a_----------------------------------------------&lt;br /&gt;_x000a_Sub hide_sht()&lt;br /&gt;_x000a_  Dim sht As Worksheet&lt;br /&gt;_x000a_  For Each sht In Application.Worksheets&lt;br /&gt;_x000a_    If sht.Cells(1, 1).Value &amp;lt;&amp;gt; Date Then&lt;br /&gt;_x000a_      sht.Visible = msoFalse&lt;br /&gt;_x000a_    Else&lt;br /&gt;_x000a_      sht.Visible = msoTrue&lt;br /&gt;_x000a_    End If&lt;br /&gt;_x000a_  Next&lt;br /&gt;_x000a_End Sub&lt;br /&gt;_x000a_------------------------------------------&lt;br /&gt;_x000a_but for some reason, it can't be executed every time i change the computer date, it works only once and then it doesn't check the computer date again when I open the workbook for the 2nd time !&lt;br /&gt;_x000a_if you can help me with this, it will be great,   Thanks_x000a_&lt;/p&gt;_x000a_"/>
    <d v="2010-12-07T19:02:47"/>
    <n v="0"/>
    <x v="5"/>
    <x v="0"/>
    <b v="1"/>
    <x v="0"/>
    <n v="3"/>
    <n v="40517.241666666669"/>
    <n v="0"/>
    <n v="1144"/>
    <d v="2010-12-07T00:00:00"/>
    <n v="0"/>
    <x v="4484"/>
  </r>
  <r>
    <n v="4575"/>
    <n v="1"/>
    <x v="1063"/>
    <x v="670"/>
    <s v="&lt;p&gt;PS. I did the code for the macro auto run&lt;br /&gt;_x000a_-----------------------------&lt;br /&gt;_x000a_private sub woorkbook_open&lt;br /&gt;_x000a_run &quot;myMacro&quot;&lt;br /&gt;_x000a_end sub&lt;br /&gt;_x000a_-----------------------------&lt;/p&gt;_x000a_&lt;p&gt;Again, Thank you&lt;/p&gt;_x000a_&lt;p&gt;Ra'ef_x000a_&lt;/p&gt;_x000a_"/>
    <d v="2010-12-07T19:07:40"/>
    <n v="0"/>
    <x v="6"/>
    <x v="0"/>
    <b v="1"/>
    <x v="0"/>
    <n v="3"/>
    <n v="40517.241666666669"/>
    <n v="0"/>
    <n v="1144"/>
    <d v="2010-12-07T00:00:00"/>
    <n v="0"/>
    <x v="4485"/>
  </r>
  <r>
    <n v="4576"/>
    <n v="1"/>
    <x v="1077"/>
    <x v="610"/>
    <s v="&lt;p&gt;In 2003, it was Format - Sheet, Background. (Alt+o, h, b)&lt;br /&gt;_x000a_I'm afraid I don't have 2007, but perhaps the old keyboard shortcuts will work, or someone else can translate?_x000a_&lt;/p&gt;_x000a_"/>
    <d v="2010-12-07T19:13:10"/>
    <n v="0"/>
    <x v="1"/>
    <x v="0"/>
    <b v="1"/>
    <x v="0"/>
    <n v="3"/>
    <n v="40519.786111111112"/>
    <n v="0"/>
    <n v="1144"/>
    <d v="2010-12-07T00:00:00"/>
    <n v="0"/>
    <x v="4486"/>
  </r>
  <r>
    <n v="4577"/>
    <n v="1"/>
    <x v="1076"/>
    <x v="488"/>
    <s v="&lt;p&gt;You could link it to a cell that has a formula that concatenates some others._x000a_&lt;/p&gt;_x000a_"/>
    <d v="2010-12-07T20:02:07"/>
    <n v="0"/>
    <x v="3"/>
    <x v="0"/>
    <b v="1"/>
    <x v="0"/>
    <n v="3"/>
    <n v="40519.761805555558"/>
    <n v="0"/>
    <n v="1144"/>
    <d v="2010-12-07T00:00:00"/>
    <n v="0"/>
    <x v="4487"/>
  </r>
  <r>
    <n v="4578"/>
    <n v="1"/>
    <x v="1077"/>
    <x v="600"/>
    <s v="&lt;p&gt;Thank you very much, it works!_x000a_&lt;/p&gt;_x000a_"/>
    <d v="2010-12-07T20:02:56"/>
    <n v="0"/>
    <x v="2"/>
    <x v="0"/>
    <b v="1"/>
    <x v="0"/>
    <n v="3"/>
    <n v="40519.786111111112"/>
    <n v="0"/>
    <n v="1144"/>
    <d v="2010-12-07T00:00:00"/>
    <n v="0"/>
    <x v="4488"/>
  </r>
  <r>
    <n v="4579"/>
    <n v="1"/>
    <x v="1077"/>
    <x v="600"/>
    <s v="&lt;p&gt;The only strange thing is that when I do a print preview, the background is gone._x000a_&lt;/p&gt;_x000a_"/>
    <d v="2010-12-07T20:05:12"/>
    <n v="0"/>
    <x v="3"/>
    <x v="0"/>
    <b v="1"/>
    <x v="0"/>
    <n v="3"/>
    <n v="40519.786111111112"/>
    <n v="0"/>
    <n v="1144"/>
    <d v="2010-12-07T00:00:00"/>
    <n v="0"/>
    <x v="4489"/>
  </r>
  <r>
    <n v="4580"/>
    <n v="1"/>
    <x v="1078"/>
    <x v="678"/>
    <s v="&lt;p&gt;I'm looking for a way (probably a macro) to automatically adjust row height based upon the number of lines in a specified range of columns.  Specifically, for a specified range of rows, I would like to adjust the row height of each row to be (the maximum number of lines of text in columns B thru E in that row) times 12.75 plus 15.  &lt;/p&gt;_x000a_&lt;p&gt;For example, if there are 3 rows of text in B6, C6, and D6, but 6 rows of text in cell E6, I would like to adjust the height of row 6 to be 91.5 (=6*12.75 + 15).&lt;/p&gt;_x000a_&lt;p&gt;Any ideas on how to do this?_x000a_&lt;/p&gt;_x000a_"/>
    <d v="2010-12-07T20:37:50"/>
    <n v="0"/>
    <x v="0"/>
    <x v="0"/>
    <b v="0"/>
    <x v="0"/>
    <n v="3"/>
    <n v="40519.859027777777"/>
    <n v="0"/>
    <n v="1144"/>
    <d v="2010-12-07T00:00:00"/>
    <n v="0"/>
    <x v="4490"/>
  </r>
  <r>
    <n v="4581"/>
    <n v="1"/>
    <x v="1075"/>
    <x v="516"/>
    <s v="&lt;p&gt;Okay, let me explain it more.&lt;br /&gt;_x000a_When the value of B4 is true, it returns C4,&lt;br /&gt;_x000a_Now I want to select a range instead of one cell, when the value of &quot;If&quot; is true. The result doesn't have the be in a cell:&lt;/p&gt;_x000a_&lt;p&gt;B4=True&lt;br /&gt;_x000a_C5=Sales&lt;br /&gt;_x000a_C6=1515&lt;br /&gt;_x000a_C7=1526&lt;br /&gt;_x000a_C8=1444&lt;br /&gt;_x000a_C9=1562&lt;br /&gt;_x000a_C10=1490&lt;br /&gt;_x000a_C11=1571&lt;br /&gt;_x000a_C12=1702&lt;br /&gt;_x000a_May be an offset function can take care of this matter.&lt;br /&gt;_x000a_=If(B4, Offset(C4,0,0,7,1),NA())&lt;br /&gt;_x000a_Please give your response.&lt;br /&gt;_x000a_Thank you,&lt;br /&gt;_x000a_Guity_x000a_&lt;/p&gt;_x000a_"/>
    <d v="2010-12-07T20:53:52"/>
    <n v="0"/>
    <x v="4"/>
    <x v="0"/>
    <b v="1"/>
    <x v="0"/>
    <n v="3"/>
    <n v="40519.702777777777"/>
    <n v="0"/>
    <n v="1144"/>
    <d v="2010-12-07T00:00:00"/>
    <n v="0"/>
    <x v="4491"/>
  </r>
  <r>
    <n v="4582"/>
    <n v="1"/>
    <x v="1075"/>
    <x v="516"/>
    <s v="&lt;p&gt;Okay, let me explain it more.&lt;br /&gt;_x000a_When the value of B4 is true, it returns C4,&lt;br /&gt;_x000a_Now I want to select a range instead of one cell, when the value of &quot;If&quot; is true. The result needs to be a range. I need to control a range instead of a cell with my If function.&lt;/p&gt;_x000a_&lt;p&gt;B4=True&lt;br /&gt;_x000a_C4=Sales&lt;br /&gt;_x000a_C5=1515&lt;br /&gt;_x000a_C6=1526&lt;br /&gt;_x000a_C7=1444&lt;br /&gt;_x000a_C8=1562&lt;br /&gt;_x000a_C9=1490&lt;br /&gt;_x000a_C10=1571&lt;br /&gt;_x000a_C11=1702&lt;/p&gt;_x000a_&lt;p&gt;Please give your response.&lt;br /&gt;_x000a_Thank you,&lt;br /&gt;_x000a_Guity_x000a_&lt;/p&gt;_x000a_"/>
    <d v="2010-12-07T21:02:21"/>
    <n v="0"/>
    <x v="5"/>
    <x v="0"/>
    <b v="1"/>
    <x v="0"/>
    <n v="3"/>
    <n v="40519.702777777777"/>
    <n v="0"/>
    <n v="1144"/>
    <d v="2010-12-07T00:00:00"/>
    <n v="0"/>
    <x v="4492"/>
  </r>
  <r>
    <n v="4583"/>
    <n v="1"/>
    <x v="1079"/>
    <x v="516"/>
    <s v="&lt;p&gt;I have a range and I need to use an offset function:&lt;/p&gt;_x000a_&lt;p&gt;C4=Sales&lt;br /&gt;_x000a_C5=1515&lt;br /&gt;_x000a_C6=1526&lt;br /&gt;_x000a_C7=1444&lt;br /&gt;_x000a_C8=1562&lt;br /&gt;_x000a_C9=1490&lt;br /&gt;_x000a_C10=1571&lt;br /&gt;_x000a_C11=1702&lt;br /&gt;_x000a_When I enter offset function as below:&lt;br /&gt;_x000a_=offset(C4,0,0,1,1)    it gives me the correct answer&lt;br /&gt;_x000a_=Offset(C4,0,0,7,1)    it gives me #Value! Why? here  Height is 7 cells(Rows) and width is 1 (Column).&lt;br /&gt;_x000a_=Offset(C4,0,0,1,7)    it give me the correct answer. Why?&lt;br /&gt;_x000a_Regards,&lt;br /&gt;_x000a_Guity_x000a_&lt;/p&gt;_x000a_"/>
    <d v="2010-12-07T21:35:36"/>
    <n v="0"/>
    <x v="0"/>
    <x v="0"/>
    <b v="0"/>
    <x v="0"/>
    <n v="3"/>
    <n v="40519.899305555555"/>
    <n v="0"/>
    <n v="1144"/>
    <d v="2010-12-07T00:00:00"/>
    <n v="0"/>
    <x v="4493"/>
  </r>
  <r>
    <n v="4584"/>
    <n v="1"/>
    <x v="1079"/>
    <x v="488"/>
    <s v="&lt;p&gt;Try selecting the formula in the formula bar, and then hit F9. Take a look at what you see._x000a_&lt;/p&gt;_x000a_"/>
    <d v="2010-12-07T21:55:15"/>
    <n v="0"/>
    <x v="1"/>
    <x v="0"/>
    <b v="1"/>
    <x v="0"/>
    <n v="3"/>
    <n v="40519.899305555555"/>
    <n v="0"/>
    <n v="1144"/>
    <d v="2010-12-07T00:00:00"/>
    <n v="0"/>
    <x v="4494"/>
  </r>
  <r>
    <n v="4585"/>
    <n v="1"/>
    <x v="1056"/>
    <x v="665"/>
    <s v="&lt;p&gt;Hi Kanti&lt;/p&gt;_x000a_&lt;p&gt;Many thanks. A lot of thought has gone into this.&lt;/p&gt;_x000a_&lt;p&gt;I will do as suggested and give you some feedback later today.&lt;/p&gt;_x000a_&lt;p&gt;Once again that for your time and talent._x000a_&lt;/p&gt;_x000a_"/>
    <d v="2010-12-07T23:02:29"/>
    <n v="0"/>
    <x v="8"/>
    <x v="0"/>
    <b v="1"/>
    <x v="0"/>
    <n v="3"/>
    <n v="40515.175694444442"/>
    <n v="0"/>
    <n v="1144"/>
    <d v="2010-12-07T00:00:00"/>
    <n v="0"/>
    <x v="4495"/>
  </r>
  <r>
    <n v="4586"/>
    <n v="1"/>
    <x v="1056"/>
    <x v="665"/>
    <s v="&lt;p&gt;Hi Kanti&lt;/p&gt;_x000a_&lt;p&gt;The Formula worked perfectly. &lt;/p&gt;_x000a_&lt;p&gt;Great work.&lt;/p&gt;_x000a_&lt;p&gt;Tony_x000a_&lt;/p&gt;_x000a_"/>
    <d v="2010-12-07T23:38:32"/>
    <n v="0"/>
    <x v="9"/>
    <x v="0"/>
    <b v="1"/>
    <x v="0"/>
    <n v="3"/>
    <n v="40515.175694444442"/>
    <n v="0"/>
    <n v="1144"/>
    <d v="2010-12-07T00:00:00"/>
    <n v="0"/>
    <x v="4496"/>
  </r>
  <r>
    <n v="4587"/>
    <n v="1"/>
    <x v="1079"/>
    <x v="516"/>
    <s v="&lt;p&gt;This is what I get from =Offset(C15,0,0,7,1)when I hit F9:&lt;br /&gt;_x000a_{&quot;Sales&quot;;1515;1526;1444;1562;1490;1571}&lt;br /&gt;_x000a_This gives me an array, So I had to enter Ctrl + Shift + Enter to get an array for answer.&lt;br /&gt;_x000a_Is this what you would like to result?&lt;/p&gt;_x000a_&lt;p&gt;Then, this question comes up for me why this function: =Offset(C4,0,0,1,7) is not considered an array? This is the result: {&quot;Sales&quot;,&quot; Profit&quot;,&quot;No. of Customers&quot;,0,0,0,0}, This extends across a row.&lt;br /&gt;_x000a_Thanks,&lt;br /&gt;_x000a_Guity_x000a_&lt;/p&gt;_x000a_"/>
    <d v="2010-12-08T00:03:07"/>
    <n v="0"/>
    <x v="2"/>
    <x v="0"/>
    <b v="1"/>
    <x v="0"/>
    <n v="4"/>
    <n v="40519.899305555555"/>
    <n v="0"/>
    <n v="1144"/>
    <d v="2010-12-08T00:00:00"/>
    <n v="0"/>
    <x v="4497"/>
  </r>
  <r>
    <n v="4588"/>
    <n v="1"/>
    <x v="1079"/>
    <x v="2"/>
    <s v="&lt;p&gt;Guity&lt;br /&gt;_x000a_Offset by itself cannot return a value, unless it refers to a single cell&lt;br /&gt;_x000a_eg =Offset(C15,5,0,1,1) will return the value in C20&lt;br /&gt;_x000a_Offset returns an array of values refered to by the size of the offset parameters&lt;/p&gt;_x000a_&lt;p&gt;Offset is generally used with a function such as Sum, MIn, Max etc&lt;br /&gt;_x000a_eg: =Sum(Offset(C15,0,0,5,1)) will add up the values in C15:C20&lt;/p&gt;_x000a_&lt;p&gt;You can use offset within other functions like Index/Match, Vllokup etc to make them dynamic or responseive to changing range areas_x000a_&lt;/p&gt;_x000a_"/>
    <d v="2010-12-08T00:19:30"/>
    <n v="0"/>
    <x v="3"/>
    <x v="1"/>
    <b v="1"/>
    <x v="1"/>
    <n v="4"/>
    <n v="40519.899305555555"/>
    <n v="0.11423611111240461"/>
    <n v="1145"/>
    <d v="2010-12-08T00:00:00"/>
    <s v="Guity Niamanesh"/>
    <x v="4498"/>
  </r>
  <r>
    <n v="4589"/>
    <n v="1"/>
    <x v="1075"/>
    <x v="2"/>
    <s v="&lt;p&gt;Refer to my comments in your other Post about Offset: http://chandoo.org/forums/topic/offset-function&lt;/p&gt;_x000a_&lt;p&gt;Do you want something like&lt;br /&gt;_x000a_=If(B4, sum(offset(c4,0,0,count(c4,c100),1),na())&lt;br /&gt;_x000a_this will addd up the values in C4:Cx if B4 is True, NA() if False_x000a_&lt;/p&gt;_x000a_"/>
    <d v="2010-12-08T00:23:25"/>
    <n v="0"/>
    <x v="6"/>
    <x v="1"/>
    <b v="1"/>
    <x v="1"/>
    <n v="4"/>
    <n v="40519.702777777777"/>
    <n v="0.31348379630071577"/>
    <n v="1146"/>
    <d v="2010-12-08T00:00:00"/>
    <s v="Guity Niamanesh"/>
    <x v="4499"/>
  </r>
  <r>
    <n v="4590"/>
    <n v="1"/>
    <x v="1076"/>
    <x v="2"/>
    <s v="&lt;p&gt;as XLD said in your text box use a simple =B1&lt;br /&gt;_x000a_In B1 use a concatenate or &amp;amp; eg:&lt;br /&gt;_x000a_B1:&lt;br /&gt;_x000a_=A1&amp;amp;A2&amp;amp;A3&lt;br /&gt;_x000a_or&lt;br /&gt;_x000a_=Concatenate(A1,A2,A3)_x000a_&lt;/p&gt;_x000a_"/>
    <d v="2010-12-08T00:26:20"/>
    <n v="0"/>
    <x v="4"/>
    <x v="1"/>
    <b v="1"/>
    <x v="1"/>
    <n v="4"/>
    <n v="40519.761805555558"/>
    <n v="0.2564814814759302"/>
    <n v="1147"/>
    <d v="2010-12-08T00:00:00"/>
    <s v="nagovind"/>
    <x v="4500"/>
  </r>
  <r>
    <n v="4591"/>
    <n v="1"/>
    <x v="1075"/>
    <x v="348"/>
    <s v="&lt;p&gt;What do you want to do with the Range, SUM it, or do you want all the values in the range?&lt;/p&gt;_x000a_&lt;p&gt;Please give an example of the results you desire_x000a_&lt;/p&gt;_x000a_"/>
    <d v="2010-12-08T00:39:57"/>
    <n v="0"/>
    <x v="7"/>
    <x v="0"/>
    <b v="1"/>
    <x v="0"/>
    <n v="4"/>
    <n v="40519.702777777777"/>
    <n v="0"/>
    <n v="1147"/>
    <d v="2010-12-08T00:00:00"/>
    <n v="0"/>
    <x v="4501"/>
  </r>
  <r>
    <n v="4592"/>
    <n v="1"/>
    <x v="1066"/>
    <x v="673"/>
    <s v="&lt;p&gt;Thanks!!&lt;/p&gt;_x000a_&lt;p&gt;What if i want to highlight the weekends too ( sat &amp;amp; sun)?_x000a_&lt;/p&gt;_x000a_"/>
    <d v="2010-12-08T01:33:15"/>
    <n v="0"/>
    <x v="6"/>
    <x v="0"/>
    <b v="1"/>
    <x v="0"/>
    <n v="4"/>
    <n v="40518.203472222223"/>
    <n v="0"/>
    <n v="1147"/>
    <d v="2010-12-08T00:00:00"/>
    <n v="0"/>
    <x v="4502"/>
  </r>
  <r>
    <n v="4593"/>
    <n v="1"/>
    <x v="1066"/>
    <x v="2"/>
    <s v="&lt;p&gt;You could use something like&lt;br /&gt;_x000a_=WEEKDAY(D$1,2)&amp;gt;5_x000a_&lt;/p&gt;_x000a_"/>
    <d v="2010-12-08T02:18:18"/>
    <n v="0"/>
    <x v="7"/>
    <x v="1"/>
    <b v="1"/>
    <x v="1"/>
    <n v="4"/>
    <n v="40518.203472222223"/>
    <n v="1.8925694444405963"/>
    <n v="1148"/>
    <d v="2010-12-08T00:00:00"/>
    <s v="anoopbal"/>
    <x v="4503"/>
  </r>
  <r>
    <n v="4594"/>
    <n v="1"/>
    <x v="1080"/>
    <x v="679"/>
    <s v="&lt;p&gt;Is it possible to lock a cell for a particular user.&lt;br /&gt;_x000a_Our requirement in a work sheet more user will be used , but particular cell need to be protected against different users_x000a_&lt;/p&gt;_x000a_"/>
    <d v="2010-12-08T03:24:24"/>
    <n v="0"/>
    <x v="0"/>
    <x v="0"/>
    <b v="0"/>
    <x v="0"/>
    <n v="4"/>
    <n v="40520.14166666667"/>
    <n v="0"/>
    <n v="1148"/>
    <d v="2010-12-08T00:00:00"/>
    <n v="0"/>
    <x v="4504"/>
  </r>
  <r>
    <n v="4595"/>
    <n v="1"/>
    <x v="1081"/>
    <x v="348"/>
    <s v="&lt;p&gt;When copying Fomulas across columns that refer to the Table construct is it possible to make cetain columns absolute.&lt;/p&gt;_x000a_&lt;p&gt;Here is an example&lt;/p&gt;_x000a_&lt;p&gt;The original formula is : '=-SUMIFS(T_OpexBay[Nov],T_OpexBay[LOCAL_COST_ELEM_CODE],$A2,T_OpexBay[FASTER_BASE_LINE_ITEM],$AA$1)&lt;/p&gt;_x000a_&lt;p&gt;When I copy it to the next column i get &lt;/p&gt;_x000a_&lt;p&gt; =-SUMIFS(T_OpexBay[Dec],T_OpexBay[LOCAL_COST_ELEM_DESCR],$A2,T_OpexBay[OPEX RULE],$AA$1) &lt;/p&gt;_x000a_&lt;p&gt;The only change I wanted was the Nov to Dec and this is correct, but the other references have also changed by one column.&lt;/p&gt;_x000a_&lt;p&gt;I have copied the formula across, then selected all the columns, and then Edited the first formula with Ctrl Enter, this keeps everything the same, then I have to go and change Nov to Dec.&lt;/p&gt;_x000a_&lt;p&gt;Any suggestions_x000a_&lt;/p&gt;_x000a_"/>
    <d v="2010-12-08T03:32:09"/>
    <n v="0"/>
    <x v="0"/>
    <x v="0"/>
    <b v="0"/>
    <x v="0"/>
    <n v="4"/>
    <n v="40520.147222222222"/>
    <n v="0"/>
    <n v="1148"/>
    <d v="2010-12-08T00:00:00"/>
    <n v="0"/>
    <x v="4505"/>
  </r>
  <r>
    <n v="4596"/>
    <n v="1"/>
    <x v="1080"/>
    <x v="348"/>
    <s v="&lt;p&gt;You could use VBA to protect certain cells, so maybe ask for a name on the user openeing the workbook and then looking up a table of cells that should be blocked and block them accordingly._x000a_&lt;/p&gt;_x000a_"/>
    <d v="2010-12-08T03:36:23"/>
    <n v="0"/>
    <x v="1"/>
    <x v="0"/>
    <b v="1"/>
    <x v="0"/>
    <n v="4"/>
    <n v="40520.14166666667"/>
    <n v="0"/>
    <n v="1148"/>
    <d v="2010-12-08T00:00:00"/>
    <n v="0"/>
    <x v="4506"/>
  </r>
  <r>
    <n v="4597"/>
    <n v="1"/>
    <x v="1080"/>
    <x v="348"/>
    <s v="&lt;p&gt;Hi,&lt;/p&gt;_x000a_&lt;p&gt;If you are using Excel 2007, you can select ranges for input based on the password.&lt;/p&gt;_x000a_&lt;p&gt;Under the Review Tab, pick &quot;Allow User to Edit Ranges&quot; you can then add s eries of ranges with their respective passwords._x000a_&lt;/p&gt;_x000a_"/>
    <d v="2010-12-08T05:19:59"/>
    <n v="0"/>
    <x v="2"/>
    <x v="0"/>
    <b v="1"/>
    <x v="0"/>
    <n v="4"/>
    <n v="40520.14166666667"/>
    <n v="0"/>
    <n v="1148"/>
    <d v="2010-12-08T00:00:00"/>
    <n v="0"/>
    <x v="4507"/>
  </r>
  <r>
    <n v="4598"/>
    <n v="1"/>
    <x v="1075"/>
    <x v="516"/>
    <s v="&lt;p&gt;Hui,&lt;br /&gt;_x000a_Yes,I exactly entered the same function you are bringing here and you discuss it before. But I couldn't get the answer though. I will try one more time to see the result. I want the &quot;true condition part of If function&quot; brings back a range instead of a single cell. I used offset and for the height argument, I entered count. But it didn't work. I will try it one more time and get back to you. Thanks a lot. Guity  &lt;/p&gt;_x000a_&lt;p&gt;Kachiba,&lt;br /&gt;_x000a_I am making a dynamic chart. I have inserted check boxes. When a check box is selected, its value is true. Then I have entered if function. If the condition is true (it means when a check box is checked), a range will be selected and the result will be reflected in the chart. Please refer to Chandoo's dynamic charts, there is a link in chandoo's website that teaches how to make dynamic charts. Please let me know if this is not clear. Thank all for your help.  Guity_x000a_&lt;/p&gt;_x000a_"/>
    <d v="2010-12-08T05:34:35"/>
    <n v="0"/>
    <x v="8"/>
    <x v="0"/>
    <b v="1"/>
    <x v="0"/>
    <n v="4"/>
    <n v="40519.702777777777"/>
    <n v="0"/>
    <n v="1148"/>
    <d v="2010-12-08T00:00:00"/>
    <n v="0"/>
    <x v="4508"/>
  </r>
  <r>
    <n v="4599"/>
    <n v="1"/>
    <x v="1079"/>
    <x v="516"/>
    <s v="&lt;p&gt;Hui,&lt;br /&gt;_x000a_Thanks a lot, that is a great help.&lt;br /&gt;_x000a_With what you explained on the top, I totally understand that offset can only return value when it refers only to one cell and it is used inside of other functions.&lt;/p&gt;_x000a_&lt;p&gt;Can it be used like what I say in underneath?&lt;/p&gt;_x000a_&lt;p&gt;I take ctrl+shift+enter or when I Press F9 to see the function in formula bar and then I hit enter, I can get the result when it is extended along a column: {&quot;Sales&quot;;1515;1526;1444;1562;1490;1571}.&lt;br /&gt;_x000a_It gives me all the values and each value is coming in an individual cell.&lt;/p&gt;_x000a_&lt;p&gt;When it is extended across a row: {&quot;Sales&quot;,&quot; Profit&quot;,&quot;No. of Customers&quot;,0,0,0,0}&lt;br /&gt;_x000a_It gives me all the values and each value is coming in an individual cell.&lt;/p&gt;_x000a_&lt;p&gt;What would you say about these two cases?&lt;br /&gt;_x000a_----------------------------------------------------------------------------------&lt;br /&gt;_x000a_Second question:&lt;br /&gt;_x000a_I have a if function:&lt;br /&gt;_x000a_=If(B4, C4, NA())&lt;br /&gt;_x000a_I Would like to control a range when the B4 is true, not only one cell C4.&lt;br /&gt;_x000a______________________________________________________________________________&lt;/p&gt;_x000a_&lt;p&gt;When I saw you have responded to my question, I filled with joy.&lt;br /&gt;_x000a_Regards,&lt;br /&gt;_x000a_Guity_x000a_&lt;/p&gt;_x000a_"/>
    <d v="2010-12-08T05:51:08"/>
    <n v="0"/>
    <x v="4"/>
    <x v="0"/>
    <b v="1"/>
    <x v="0"/>
    <n v="4"/>
    <n v="40519.899305555555"/>
    <n v="0"/>
    <n v="1148"/>
    <d v="2010-12-08T00:00:00"/>
    <n v="0"/>
    <x v="4509"/>
  </r>
  <r>
    <n v="4600"/>
    <n v="1"/>
    <x v="1075"/>
    <x v="348"/>
    <s v="&lt;p&gt;It is possible to create a new range based on the True result with an Array formula and the offset function&lt;/p&gt;_x000a_&lt;p&gt;=IF($A$1=1,OFFSET($B$3,0,0,5,1),&quot;&quot;)&lt;/p&gt;_x000a_&lt;p&gt;here I am saying that if A1=1 then get me the 5 rows from B3 to B7, this formula must be entered in a range that is at least 5 rows long with Ctrl + Shift Enter to convert it into an Array formula. It will then fill the target cells with the data from the source cells. You can then point your Chart to this range_x000a_&lt;/p&gt;_x000a_"/>
    <d v="2010-12-08T05:57:08"/>
    <n v="0"/>
    <x v="9"/>
    <x v="0"/>
    <b v="1"/>
    <x v="0"/>
    <n v="4"/>
    <n v="40519.702777777777"/>
    <n v="0"/>
    <n v="1148"/>
    <d v="2010-12-08T00:00:00"/>
    <n v="0"/>
    <x v="4510"/>
  </r>
  <r>
    <n v="4601"/>
    <n v="1"/>
    <x v="1079"/>
    <x v="348"/>
    <s v="&lt;p&gt;Guilty&lt;/p&gt;_x000a_&lt;p&gt;You are posing the same question in two places, very confusing.&lt;/p&gt;_x000a_&lt;p&gt;see your other post_x000a_&lt;/p&gt;_x000a_"/>
    <d v="2010-12-08T06:00:40"/>
    <n v="0"/>
    <x v="5"/>
    <x v="0"/>
    <b v="1"/>
    <x v="0"/>
    <n v="4"/>
    <n v="40519.899305555555"/>
    <n v="0"/>
    <n v="1148"/>
    <d v="2010-12-08T00:00:00"/>
    <n v="0"/>
    <x v="4511"/>
  </r>
  <r>
    <n v="4602"/>
    <n v="1"/>
    <x v="1079"/>
    <x v="516"/>
    <s v="&lt;p&gt;Kachiba, &lt;/p&gt;_x000a_&lt;p&gt;You are completely right. It is very confusing. I shouldn't have presented them in this way. Since I didn't receive any answer, I thought if I break it, I may get some answer.&lt;/p&gt;_x000a_&lt;p&gt;I have to test what you you are suggesting, if I check the checkbox, then true part of If function should be performed without me being needed to do a CTRL+Shift+Enter. &lt;/p&gt;_x000a_&lt;p&gt;I will get back to you.&lt;/p&gt;_x000a_&lt;p&gt;Regards,&lt;br /&gt;_x000a_Guity_x000a_&lt;/p&gt;_x000a_"/>
    <d v="2010-12-08T07:16:17"/>
    <n v="0"/>
    <x v="6"/>
    <x v="0"/>
    <b v="1"/>
    <x v="0"/>
    <n v="4"/>
    <n v="40519.899305555555"/>
    <n v="0"/>
    <n v="1148"/>
    <d v="2010-12-08T00:00:00"/>
    <n v="0"/>
    <x v="4512"/>
  </r>
  <r>
    <n v="4603"/>
    <n v="1"/>
    <x v="1079"/>
    <x v="516"/>
    <s v="&lt;p&gt;Kachiba, &lt;/p&gt;_x000a_&lt;p&gt;You are completely right. It is very confusing. I shouldn't have presented them in this way. Since I didn't receive any answer, I thought if I break it, I may get some answer.&lt;/p&gt;_x000a_&lt;p&gt;I have to test what you you are suggesting, if I check the checkbox, then true part of If function should be performed without me being needed to do a CTRL+Shift+Enter. &lt;/p&gt;_x000a_&lt;p&gt;I will get back to you.&lt;/p&gt;_x000a_&lt;p&gt;Regards,&lt;br /&gt;_x000a_Guity_x000a_&lt;/p&gt;_x000a_"/>
    <d v="2010-12-08T07:17:06"/>
    <n v="0"/>
    <x v="7"/>
    <x v="0"/>
    <b v="1"/>
    <x v="0"/>
    <n v="4"/>
    <n v="40519.899305555555"/>
    <n v="0"/>
    <n v="1148"/>
    <d v="2010-12-08T00:00:00"/>
    <n v="0"/>
    <x v="4513"/>
  </r>
  <r>
    <n v="4604"/>
    <n v="1"/>
    <x v="1082"/>
    <x v="437"/>
    <s v="&lt;p&gt;I am trying to make the tab name a variable for formals and am having an issue. Excel reads it as a external link but I am referring to tabs in the same worksheet. Example&lt;/p&gt;_x000a_&lt;p&gt;=IF(ISNA(HLOOKUP(M$2,Freeport4!$C$2:$BB$12,7,FALSE)),0,HLOOKUP(M$2,Freeport4!$C$2:$BB$12,7,FALSE))&lt;/p&gt;_x000a_&lt;p&gt;I want something like this.&lt;br /&gt;_x000a_=IF(ISNA(HLOOKUP(M$2,[$C1]!$C$2:$BB$12,7,FALSE)),0,HLOOKUP(M$2,,[$C1]!$C$2:$BB$12,7,FALSE))&lt;/p&gt;_x000a_&lt;p&gt;Were [$c1] is the reference to a cell on the current tab that has the name of the tab I want the Hlookup refer to. I tried this and excel wanted to create a link variable I have to set every single time I open the file. It does not refer to the cell. Each tab is the same set-up so the cells I refer to would be the same in each tab.  I really don't want to use an array._x000a_&lt;/p&gt;_x000a_"/>
    <d v="2010-12-08T15:25:26"/>
    <n v="0"/>
    <x v="0"/>
    <x v="0"/>
    <b v="0"/>
    <x v="0"/>
    <n v="4"/>
    <n v="40520.642361111109"/>
    <n v="0"/>
    <n v="1148"/>
    <d v="2010-12-08T00:00:00"/>
    <n v="0"/>
    <x v="4514"/>
  </r>
  <r>
    <n v="4605"/>
    <n v="1"/>
    <x v="1077"/>
    <x v="610"/>
    <s v="&lt;p&gt;If you want the picture to be printed (like a watermark), there's a different method. Again, I'm using 2003, so may be a little different. In page Setup, go to Header/Footer, Insert picture. Adjust size/position as needed.&lt;/p&gt;_x000a_&lt;p&gt;You could try searching XL help file for &quot;watermark&quot; for further detail_x000a_&lt;/p&gt;_x000a_"/>
    <d v="2010-12-08T15:25:50"/>
    <n v="0"/>
    <x v="4"/>
    <x v="0"/>
    <b v="1"/>
    <x v="0"/>
    <n v="4"/>
    <n v="40519.786111111112"/>
    <n v="0"/>
    <n v="1148"/>
    <d v="2010-12-08T00:00:00"/>
    <n v="0"/>
    <x v="4515"/>
  </r>
  <r>
    <n v="4606"/>
    <n v="1"/>
    <x v="1065"/>
    <x v="610"/>
    <s v="&lt;p&gt;Don't enter the whole range. As you copy down, the formula will change to C5, C6, C7, etc.&lt;/p&gt;_x000a_&lt;p&gt;Essentially, you have your original data somewhere, and then you have a column of data that references the original data. This lookup data is what the chart is based on. The formula acts like a switch, either displaying the lookup data or NA._x000a_&lt;/p&gt;_x000a_"/>
    <d v="2010-12-08T15:28:02"/>
    <n v="0"/>
    <x v="3"/>
    <x v="0"/>
    <b v="1"/>
    <x v="0"/>
    <n v="4"/>
    <n v="40517.915972222225"/>
    <n v="0"/>
    <n v="1148"/>
    <d v="2010-12-08T00:00:00"/>
    <n v="0"/>
    <x v="4516"/>
  </r>
  <r>
    <n v="4607"/>
    <n v="1"/>
    <x v="1083"/>
    <x v="653"/>
    <s v="&lt;p&gt;Hi ,&lt;/p&gt;_x000a_&lt;p&gt; I have to find a text in the sheet and from that cell i have to merge 6 cells horizontally . I am not good at VBA . i need help please&lt;br /&gt;_x000a_i have written a code for finding the text&lt;br /&gt;_x000a_Set cell = ActiveSheet.Cells.Find(What:=&quot;~ ~ Enquiries&quot;, After:=[A1], LookIn:=xlFormulas, LookAt:=xlPart, SearchOrder:=xlByRows, SearchDirection:=xlNext, MatchCase:=False, SearchFormat:=False)&lt;br /&gt;_x000a_and it is working . after that ther is no clue for me_x000a_&lt;/p&gt;_x000a_"/>
    <d v="2010-12-08T15:41:29"/>
    <n v="0"/>
    <x v="0"/>
    <x v="0"/>
    <b v="0"/>
    <x v="0"/>
    <n v="4"/>
    <n v="40520.65347222222"/>
    <n v="0"/>
    <n v="1148"/>
    <d v="2010-12-08T00:00:00"/>
    <n v="0"/>
    <x v="4517"/>
  </r>
  <r>
    <n v="4608"/>
    <n v="1"/>
    <x v="1082"/>
    <x v="488"/>
    <s v="&lt;p&gt;Maybe&lt;/p&gt;_x000a_&lt;p&gt;=IF(ISNA(HLOOKUP(M$2,INDIRECT(&quot;'&quot;&amp;amp;C1&amp;amp;&quot;!$C$2:$BB$12&quot;),7,FALSE)),0,HLOOKUP(M$2,,INDIRECT(&quot;'&quot;&amp;amp;C1&amp;amp;&quot;!$C$2:$BB$12&quot;),7,FALSE))_x000a_&lt;/p&gt;_x000a_"/>
    <d v="2010-12-08T15:45:58"/>
    <n v="0"/>
    <x v="1"/>
    <x v="0"/>
    <b v="1"/>
    <x v="0"/>
    <n v="4"/>
    <n v="40520.642361111109"/>
    <n v="0"/>
    <n v="1148"/>
    <d v="2010-12-08T00:00:00"/>
    <n v="0"/>
    <x v="4518"/>
  </r>
  <r>
    <n v="4609"/>
    <n v="1"/>
    <x v="1083"/>
    <x v="488"/>
    <s v="&lt;pre&gt;_x000a_    cell.Resize(, 6).Merge_x000a_&lt;/pre&gt;_x000a_"/>
    <d v="2010-12-08T15:47:54"/>
    <n v="0"/>
    <x v="1"/>
    <x v="0"/>
    <b v="1"/>
    <x v="0"/>
    <n v="4"/>
    <n v="40520.65347222222"/>
    <n v="0"/>
    <n v="1148"/>
    <d v="2010-12-08T00:00:00"/>
    <n v="0"/>
    <x v="4519"/>
  </r>
  <r>
    <n v="4610"/>
    <n v="1"/>
    <x v="1078"/>
    <x v="610"/>
    <s v="&lt;p&gt;If you want to adjust row height as you work:&lt;br /&gt;_x000a_&lt;code&gt;&lt;br /&gt;_x000a_Private Sub Worksheet_Change(ByVal Target As Range)&lt;br /&gt;_x000a_'Is it a cell we care about?&lt;br /&gt;_x000a_If Intersect(Target, Range(&quot;B:E&quot;)) Is Nothing Then Exit Sub&lt;/p&gt;_x000a_&lt;p&gt;Application.EnableEvents = False&lt;/p&gt;_x000a_&lt;p&gt;Dim xLineCount As Integer&lt;br /&gt;_x000a_Dim CheckCount&lt;/p&gt;_x000a_&lt;p&gt;'Don't want a height of 0...I think&lt;br /&gt;_x000a_xLineCount = 1&lt;br /&gt;_x000a_For Each c In Range(Cells(Target.Row, &quot;B&quot;), Cells(Target.Row, &quot;E&quot;))&lt;br /&gt;_x000a_CheckCount = Len(c) - Len(WorksheetFunction.Substitute(c, Chr(10), &quot;&quot;)) + 1&lt;br /&gt;_x000a_xLineCount = WorksheetFunction.Max(xLineCount, CheckCount)&lt;br /&gt;_x000a_Next c&lt;/p&gt;_x000a_&lt;p&gt;Target.RowHeight = xLineCount * 12.75 + 15&lt;/p&gt;_x000a_&lt;p&gt;Application.EnableEvents = True&lt;/p&gt;_x000a_&lt;p&gt;End Sub&lt;br /&gt;_x000a_&lt;/code&gt;&lt;br /&gt;_x000a_If you want to run the code once and have it adjust all lines that you specify:&lt;br /&gt;_x000a_&lt;code&gt;&lt;br /&gt;_x000a_Private Sub AdjustHeight()&lt;br /&gt;_x000a_Dim xLineCount As Integer&lt;br /&gt;_x000a_Dim CheckCount&lt;br /&gt;_x000a_Dim xRows As Integer&lt;br /&gt;_x000a_'Change this lines as desired&lt;br /&gt;_x000a_For xRows = 2 To 10&lt;/p&gt;_x000a_&lt;p&gt;'Don't want a height of 0...I think&lt;br /&gt;_x000a_xLineCount = 1&lt;br /&gt;_x000a_For Each c In Range(Cells(xRows, &quot;B&quot;), Cells(xRows, &quot;E&quot;))&lt;br /&gt;_x000a_CheckCount = Len(c) - Len(WorksheetFunction.Substitute(c, Chr(10), &quot;&quot;)) + 1&lt;br /&gt;_x000a_xLineCount = WorksheetFunction.Max(xLineCount, CheckCount)&lt;br /&gt;_x000a_Next c&lt;br /&gt;_x000a_Cells(xRows, 1).RowHeight = xLineCount * 12.75 + 15&lt;/p&gt;_x000a_&lt;p&gt;Next xRows&lt;br /&gt;_x000a_End Sub&lt;br /&gt;_x000a_&lt;/code&gt;_x000a_&lt;/p&gt;_x000a_"/>
    <d v="2010-12-08T18:41:25"/>
    <n v="0"/>
    <x v="1"/>
    <x v="0"/>
    <b v="1"/>
    <x v="0"/>
    <n v="4"/>
    <n v="40519.859027777777"/>
    <n v="0"/>
    <n v="1148"/>
    <d v="2010-12-08T00:00:00"/>
    <n v="0"/>
    <x v="4520"/>
  </r>
  <r>
    <n v="4611"/>
    <n v="1"/>
    <x v="1077"/>
    <x v="600"/>
    <s v="&lt;p&gt;Thank you very much, Luke M!  You have given me some idea on how to fix it._x000a_&lt;/p&gt;_x000a_"/>
    <d v="2010-12-08T18:43:13"/>
    <n v="0"/>
    <x v="5"/>
    <x v="0"/>
    <b v="1"/>
    <x v="0"/>
    <n v="4"/>
    <n v="40519.786111111112"/>
    <n v="0"/>
    <n v="1148"/>
    <d v="2010-12-08T00:00:00"/>
    <n v="0"/>
    <x v="4521"/>
  </r>
  <r>
    <n v="4612"/>
    <n v="1"/>
    <x v="1077"/>
    <x v="610"/>
    <s v="&lt;p&gt;Glad I could help. =)_x000a_&lt;/p&gt;_x000a_"/>
    <d v="2010-12-08T20:36:52"/>
    <n v="0"/>
    <x v="6"/>
    <x v="0"/>
    <b v="1"/>
    <x v="0"/>
    <n v="4"/>
    <n v="40519.786111111112"/>
    <n v="0"/>
    <n v="1148"/>
    <d v="2010-12-08T00:00:00"/>
    <n v="0"/>
    <x v="4522"/>
  </r>
  <r>
    <n v="4613"/>
    <n v="1"/>
    <x v="1065"/>
    <x v="516"/>
    <s v="&lt;p&gt;Would you send me what the formula is like for true part of If function? I can't figure it out?&lt;br /&gt;_x000a_I did something else and that worked for me. Do you anything else that helps me? Instead of only one cell in true condition of &quot;If function&quot;: I entered: =offset(C$,0, 0, 7,1) and then I hit CTRL+Shift+Enter.&lt;br /&gt;_x000a_Regards,&lt;br /&gt;_x000a_Guity_x000a_&lt;/p&gt;_x000a_"/>
    <d v="2010-12-08T21:55:56"/>
    <n v="0"/>
    <x v="4"/>
    <x v="0"/>
    <b v="1"/>
    <x v="0"/>
    <n v="4"/>
    <n v="40517.915972222225"/>
    <n v="0"/>
    <n v="1148"/>
    <d v="2010-12-08T00:00:00"/>
    <n v="0"/>
    <x v="4523"/>
  </r>
  <r>
    <n v="4614"/>
    <n v="1"/>
    <x v="1075"/>
    <x v="516"/>
    <s v="&lt;p&gt;Kchiba, It did work. Great.&lt;br /&gt;_x000a_Regards,&lt;br /&gt;_x000a_Guity_x000a_&lt;/p&gt;_x000a_"/>
    <d v="2010-12-08T22:03:28"/>
    <n v="0"/>
    <x v="10"/>
    <x v="0"/>
    <b v="1"/>
    <x v="0"/>
    <n v="4"/>
    <n v="40519.702777777777"/>
    <n v="0"/>
    <n v="1148"/>
    <d v="2010-12-08T00:00:00"/>
    <n v="0"/>
    <x v="4524"/>
  </r>
  <r>
    <n v="4615"/>
    <n v="1"/>
    <x v="1079"/>
    <x v="516"/>
    <s v="&lt;p&gt;I got my answer and I tried it and it worked great.&lt;br /&gt;_x000a_Thank you,&lt;br /&gt;_x000a_Guity_x000a_&lt;/p&gt;_x000a_"/>
    <d v="2010-12-08T22:09:02"/>
    <n v="0"/>
    <x v="8"/>
    <x v="0"/>
    <b v="1"/>
    <x v="0"/>
    <n v="4"/>
    <n v="40519.899305555555"/>
    <n v="0"/>
    <n v="1148"/>
    <d v="2010-12-08T00:00:00"/>
    <n v="0"/>
    <x v="4525"/>
  </r>
  <r>
    <n v="4616"/>
    <n v="1"/>
    <x v="1084"/>
    <x v="680"/>
    <s v="&lt;p&gt;After finding this sight, I got motivated to create my own excel 'something'; and that something is a daily budget worksheet. The worksheet looks like this: Column A lists months, Column B lists days of the month, Column C lists names of expenses, Column D lists dollar amounts, column E is the running account balance.&lt;/p&gt;_x000a_&lt;p&gt;A     B     C              D         E&lt;br /&gt;_x000a_Dec   11    &amp;lt;blank&amp;gt;        &amp;lt;blank&amp;gt;   $1000&lt;br /&gt;_x000a_Dec   12    Property Tax   $200      $800&lt;/p&gt;_x000a_&lt;p&gt;Also, I have a data table listing all the expenses, due dates (two columns 1 for month and 1 for day), and dollar amount. Note that year is not included.&lt;/p&gt;_x000a_&lt;p&gt;Columns C and D are auto-populated with IF formulas and vlookup formulas that compare the month and day columns with the data in the table. There are limitations to this.&lt;/p&gt;_x000a_&lt;p&gt;So finally, the question is: Is there a better way to link a date to a cell, instead of using a column for month and a separate column for days? In other words, is there a better way to check the date in a cell and if that date matches the date of an expense, it will populate that cell with the relevant information, like the name of the expense?_x000a_&lt;/p&gt;_x000a_"/>
    <d v="2010-12-08T22:36:04"/>
    <n v="0"/>
    <x v="0"/>
    <x v="0"/>
    <b v="0"/>
    <x v="0"/>
    <n v="4"/>
    <n v="40520.941666666666"/>
    <n v="0"/>
    <n v="1148"/>
    <d v="2010-12-08T00:00:00"/>
    <n v="0"/>
    <x v="4526"/>
  </r>
  <r>
    <n v="4617"/>
    <n v="1"/>
    <x v="1084"/>
    <x v="2"/>
    <s v="&lt;p&gt;Hellomoto&lt;br /&gt;_x000a_I nearly always encourage people to use straight dates for dealing with Dates.&lt;br /&gt;_x000a_Not seperating Days, Months or Years or saving them as Text.&lt;br /&gt;_x000a_You can use Cell Formatting to change the appearance and just display months if that is your goal.&lt;br /&gt;_x000a_If you want to assign a cost to a month I would recomend you use the 1st of the month, unless you are doing daily interest calculations that will generally suffice._x000a_&lt;/p&gt;_x000a_"/>
    <d v="2010-12-08T23:46:33"/>
    <n v="0"/>
    <x v="1"/>
    <x v="1"/>
    <b v="1"/>
    <x v="1"/>
    <n v="4"/>
    <n v="40520.941666666666"/>
    <n v="4.8993055555911269E-2"/>
    <n v="1149"/>
    <d v="2010-12-08T00:00:00"/>
    <s v="Hellomoto"/>
    <x v="4527"/>
  </r>
  <r>
    <n v="4618"/>
    <n v="1"/>
    <x v="1078"/>
    <x v="678"/>
    <s v="&lt;p&gt;Luke,&lt;/p&gt;_x000a_&lt;p&gt;The first one works great (thanks) but by counting line feeds (Chr(10)) it does not recognize the number of lines created by automatically wrapping text within a cell.  Is there any way of determining the number of lines resulting in a cell with &quot;wrap text&quot;?  &lt;/p&gt;_x000a_&lt;p&gt;Thanks!_x000a_&lt;/p&gt;_x000a_"/>
    <d v="2010-12-09T02:02:24"/>
    <n v="0"/>
    <x v="2"/>
    <x v="0"/>
    <b v="1"/>
    <x v="0"/>
    <n v="5"/>
    <n v="40519.859027777777"/>
    <n v="0"/>
    <n v="1149"/>
    <d v="2010-12-09T00:00:00"/>
    <n v="0"/>
    <x v="4528"/>
  </r>
  <r>
    <n v="4619"/>
    <n v="1"/>
    <x v="1084"/>
    <x v="348"/>
    <s v="&lt;p&gt;Hellomoto,&lt;/p&gt;_x000a_&lt;p&gt;You can sort your original data table by month and day and this should give you what you want.&lt;/p&gt;_x000a_&lt;p&gt;You can then copy/paste the relevant infromation_x000a_&lt;/p&gt;_x000a_"/>
    <d v="2010-12-09T02:14:39"/>
    <n v="0"/>
    <x v="2"/>
    <x v="0"/>
    <b v="1"/>
    <x v="0"/>
    <n v="5"/>
    <n v="40520.941666666666"/>
    <n v="0"/>
    <n v="1149"/>
    <d v="2010-12-09T00:00:00"/>
    <n v="0"/>
    <x v="4529"/>
  </r>
  <r>
    <n v="4620"/>
    <n v="1"/>
    <x v="1085"/>
    <x v="681"/>
    <s v="&lt;p&gt;I am working as a project manager and would like to trace the diffrent variables through a dash board which when filled by others gets updated automatically. How to start making that?_x000a_&lt;/p&gt;_x000a_"/>
    <d v="2010-12-09T10:56:45"/>
    <n v="0"/>
    <x v="0"/>
    <x v="0"/>
    <b v="0"/>
    <x v="0"/>
    <n v="5"/>
    <n v="40521.455555555556"/>
    <n v="0"/>
    <n v="1149"/>
    <d v="2010-12-09T00:00:00"/>
    <n v="0"/>
    <x v="4530"/>
  </r>
  <r>
    <n v="4621"/>
    <n v="1"/>
    <x v="1085"/>
    <x v="488"/>
    <s v="&lt;p&gt;Take a look here http://chandoo.org/wp/excel-dashboards/_x000a_&lt;/p&gt;_x000a_"/>
    <d v="2010-12-09T11:46:20"/>
    <n v="0"/>
    <x v="1"/>
    <x v="0"/>
    <b v="1"/>
    <x v="0"/>
    <n v="5"/>
    <n v="40521.455555555556"/>
    <n v="0"/>
    <n v="1149"/>
    <d v="2010-12-09T00:00:00"/>
    <n v="0"/>
    <x v="4531"/>
  </r>
  <r>
    <n v="4622"/>
    <n v="1"/>
    <x v="1078"/>
    <x v="610"/>
    <s v="&lt;p&gt;Miles,&lt;br /&gt;_x000a_Not that I'm aware of...&lt;br /&gt;_x000a_a) that would be inversley related to how wide the column is.&lt;br /&gt;_x000a_b) the cell value is the same, so not sure how to detect via formula/vb&lt;/p&gt;_x000a_&lt;p&gt;If you knew the font size and did a couple of tests, you might be able to get close by counting number of chracters in a cell, dividing by how many characters a certain column will allow...but then again, some characters take less space than others. =(&lt;/p&gt;_x000a_&lt;p&gt;Not exactly what you asked for, but perhaps something like this would be adequate?&lt;br /&gt;_x000a_&lt;code&gt;&lt;br /&gt;_x000a_c.EntireRow.AutoFit&lt;br /&gt;_x000a_c.RowHeight = c.RowHeight + 15&lt;br /&gt;_x000a_&lt;/code&gt;&lt;/p&gt;_x000a_&lt;p&gt;That at least would make sure the row is tall enough, and add a little extra on._x000a_&lt;/p&gt;_x000a_"/>
    <d v="2010-12-09T19:00:14"/>
    <n v="0"/>
    <x v="3"/>
    <x v="0"/>
    <b v="1"/>
    <x v="0"/>
    <n v="5"/>
    <n v="40519.859027777777"/>
    <n v="0"/>
    <n v="1149"/>
    <d v="2010-12-09T00:00:00"/>
    <n v="0"/>
    <x v="4532"/>
  </r>
  <r>
    <n v="4623"/>
    <n v="1"/>
    <x v="1065"/>
    <x v="610"/>
    <s v="&lt;p&gt;Let's say the data you want in your graph is in cells C3:C11, with C3 being the title of series.&lt;/p&gt;_x000a_&lt;p&gt;C13 is the cell linked to checkbox&lt;br /&gt;_x000a_In C14, put:&lt;br /&gt;_x000a_=IF(C$13,C4,NA())&lt;/p&gt;_x000a_&lt;p&gt;Copy this down to D10. Add D2:D10 to your graph. If D1 is true, then D2:D10 will look exaqctly like A2:A10, else it will all just show #N/A. You are making your formulas too complicated - each cell only returns 1 other cell._x000a_&lt;/p&gt;_x000a_"/>
    <d v="2010-12-09T19:04:43"/>
    <n v="0"/>
    <x v="5"/>
    <x v="0"/>
    <b v="1"/>
    <x v="0"/>
    <n v="5"/>
    <n v="40517.915972222225"/>
    <n v="0"/>
    <n v="1149"/>
    <d v="2010-12-09T00:00:00"/>
    <n v="0"/>
    <x v="4533"/>
  </r>
  <r>
    <n v="4624"/>
    <n v="1"/>
    <x v="1084"/>
    <x v="680"/>
    <s v="&lt;p&gt;Hui,&lt;/p&gt;_x000a_&lt;p&gt;The reason why I separated the month and day is because I used the Vlookup function to compare the day from column A (or B) to the day in the data table. example:&lt;/p&gt;_x000a_&lt;p&gt;IF(ISNA(VLOOKUP(DAY(B21),$O$21:$O$29,2,FALSE)),&quot;&quot;,VLOOKUP(DAY(B21),$O$21:$O$29,2,FALSE))&lt;/p&gt;_x000a_&lt;p&gt;Where the Range is $O$21:$O$29, and fetch value from column 2.&lt;/p&gt;_x000a_&lt;p&gt;To keep the day and month together, I tried using IF statements like this:&lt;/p&gt;_x000a_&lt;p&gt;IF(AND(DAY(B21)=DAY($O$24),MONTH(DB21)=MONTH($O$24)),$P$14,&quot;&quot;)&lt;/p&gt;_x000a_&lt;p&gt;where the AND functions is used to require that both month and day match.&lt;br /&gt;_x000a_But the drawback was the number of nested IF statements allowed in Excel. So, I had to use the vlookup function instead of the IF function.&lt;/p&gt;_x000a_&lt;p&gt;So, is there a function similar to Vlookup but enables me to compare just the month and day excluding the year?_x000a_&lt;/p&gt;_x000a_"/>
    <d v="2010-12-09T20:52:12"/>
    <n v="0"/>
    <x v="3"/>
    <x v="0"/>
    <b v="1"/>
    <x v="0"/>
    <n v="5"/>
    <n v="40520.941666666666"/>
    <n v="0"/>
    <n v="1149"/>
    <d v="2010-12-09T00:00:00"/>
    <n v="0"/>
    <x v="4534"/>
  </r>
  <r>
    <n v="4625"/>
    <n v="1"/>
    <x v="1086"/>
    <x v="465"/>
    <s v="&lt;p&gt;HUI,&lt;/p&gt;_x000a_&lt;p&gt;I'm not sure if you remember me but a few months ago you helped me with a very useful count macro which recapped the alternance between values and zeros for a given set of numbers in one cell(thanks by the way!). I have started on this project again (oh goodie) and I am stuck on something that we need and I thought maybe you could help. What we need to do is to look at a set of values (13 values to be exact) and count which of the values cross over one set value or percentage of something. So like for example say if my set value to look at was 5 and my array of values was 1-3-3-6-6-5-7-8-9-8-4 I would want a formula or a macro that could look at these values and know to count the number of times that any of the values goes over 5. So ultamatly it would return 6 for the array in the example since there are 6 vlaues that are greater than five.&lt;br /&gt;_x000a_Now, Here is the part where I am really getting stuck. I would want another cell to take the ammount that each value goes over the set value (in the case of our exanmple,5) and add up the total ammounts where the values actually go over 5. So for our example it would return 14 for the example since adding up the varance of each value over five totals 14.&lt;br /&gt;_x000a_I tried to fiddle with the macro that you sent me for the zero count but I had no luck. Can you help??&lt;/p&gt;_x000a_&lt;p&gt;Thanks in advance!_x000a_&lt;/p&gt;_x000a_"/>
    <d v="2010-12-09T21:03:38"/>
    <n v="0"/>
    <x v="0"/>
    <x v="0"/>
    <b v="0"/>
    <x v="0"/>
    <n v="5"/>
    <n v="40521.877083333333"/>
    <n v="0"/>
    <n v="1149"/>
    <d v="2010-12-09T00:00:00"/>
    <n v="0"/>
    <x v="4535"/>
  </r>
  <r>
    <n v="4626"/>
    <n v="1"/>
    <x v="1086"/>
    <x v="488"/>
    <s v="&lt;p&gt;Try&lt;/p&gt;_x000a_&lt;p&gt;=COUNTIF(rng,&quot;&amp;gt;&quot;&amp;amp;threshold)&lt;/p&gt;_x000a_&lt;p&gt;and&lt;/p&gt;_x000a_&lt;p&gt;=SUMIF(rng,&quot;&amp;gt;&quot;&amp;amp;threshold)-COUNTIF(rng,&quot;&amp;gt;&quot;&amp;amp;threshold)*threshold_x000a_&lt;/p&gt;_x000a_"/>
    <d v="2010-12-09T22:04:51"/>
    <n v="0"/>
    <x v="1"/>
    <x v="0"/>
    <b v="1"/>
    <x v="0"/>
    <n v="5"/>
    <n v="40521.877083333333"/>
    <n v="0"/>
    <n v="1149"/>
    <d v="2010-12-09T00:00:00"/>
    <n v="0"/>
    <x v="4536"/>
  </r>
  <r>
    <n v="4627"/>
    <n v="1"/>
    <x v="1084"/>
    <x v="348"/>
    <s v="&lt;p&gt;Hellomoto,&lt;/p&gt;_x000a_&lt;p&gt;I would still follow Hui's advice on using dates, in this way you can build a database that can extend beyond one year.&lt;/p&gt;_x000a_&lt;p&gt;What happens if there are two items in your list that match your Month and Date, so if you have two items on Dec 12, it will always pick the first one it finds.&lt;br /&gt;_x000a_This is the reason for suggeting a filter/copy._x000a_&lt;/p&gt;_x000a_"/>
    <d v="2010-12-09T22:15:25"/>
    <n v="0"/>
    <x v="4"/>
    <x v="0"/>
    <b v="1"/>
    <x v="0"/>
    <n v="5"/>
    <n v="40520.941666666666"/>
    <n v="0"/>
    <n v="1149"/>
    <d v="2010-12-09T00:00:00"/>
    <n v="0"/>
    <x v="4537"/>
  </r>
  <r>
    <n v="4628"/>
    <n v="1"/>
    <x v="1086"/>
    <x v="348"/>
    <s v="&lt;p&gt;Louismk,&lt;/p&gt;_x000a_&lt;p&gt;is the array in a single cell or is it a renge of cells?_x000a_&lt;/p&gt;_x000a_"/>
    <d v="2010-12-09T22:16:56"/>
    <n v="0"/>
    <x v="2"/>
    <x v="0"/>
    <b v="1"/>
    <x v="0"/>
    <n v="5"/>
    <n v="40521.877083333333"/>
    <n v="0"/>
    <n v="1149"/>
    <d v="2010-12-09T00:00:00"/>
    <n v="0"/>
    <x v="4538"/>
  </r>
  <r>
    <n v="4629"/>
    <n v="1"/>
    <x v="1084"/>
    <x v="680"/>
    <s v="&lt;p&gt;kchiba,&lt;/p&gt;_x000a_&lt;p&gt;good point. I sort of &quot;cheated&quot; by forcing all the expenses to be on separate days. So the first expense would be due on Dec 12, the next expense is moved to Dec 13 (or dec 11). I felt the cheat was acceptable because there aren't that many expenses that fall on the same date or day of the month. For example, a credit card bill would be due on the 12th, but I always pay it before the due date (manually or via auto-pay). So I can pick any day between statement closing and due date date.&lt;/p&gt;_x000a_&lt;p&gt;Also, I do want to use a single column for the dates, but haven't figured out how to create the right formula. A few minutes ago, I posted a question in Chandoo's article on Index-match regarding the ability of the Match function to match days and months in a date while excluding the year.&lt;/p&gt;_x000a_&lt;p&gt;BTW, I know the cheat may not be ideal and that the personal expense trackers found in this blog all do a great job summarizing expenses. But after fiddling around with what I have now, a column-based cash-flow budgeting worksheet that auto-fills regular expenses and incomes, I think this approach is more practical. Only caveat that is bugging me is that I am using one column for months and one column for days._x000a_&lt;/p&gt;_x000a_"/>
    <d v="2010-12-09T22:39:04"/>
    <n v="0"/>
    <x v="5"/>
    <x v="0"/>
    <b v="1"/>
    <x v="0"/>
    <n v="5"/>
    <n v="40520.941666666666"/>
    <n v="0"/>
    <n v="1149"/>
    <d v="2010-12-09T00:00:00"/>
    <n v="0"/>
    <x v="4539"/>
  </r>
  <r>
    <n v="4630"/>
    <n v="1"/>
    <x v="1087"/>
    <x v="682"/>
    <s v="&lt;p&gt;Hi - I need help. When I hide data in my spreadsheet relating to the chart. The chart goes blank, in earlier excel versions it was simple to change the chart settings to allow data to be hidden and still display the chart detail.&lt;/p&gt;_x000a_&lt;p&gt;Can you tell me how I can do this in 2007 as I am going nuts trying to solve what must be relatively easy step?&lt;/p&gt;_x000a_&lt;p&gt;Thanks_x000a_&lt;/p&gt;_x000a_"/>
    <d v="2010-12-09T23:25:30"/>
    <n v="0"/>
    <x v="0"/>
    <x v="0"/>
    <b v="0"/>
    <x v="0"/>
    <n v="5"/>
    <n v="40521.975694444445"/>
    <n v="0"/>
    <n v="1149"/>
    <d v="2010-12-09T00:00:00"/>
    <n v="0"/>
    <x v="4540"/>
  </r>
  <r>
    <n v="4631"/>
    <n v="1"/>
    <x v="1086"/>
    <x v="465"/>
    <s v="&lt;p&gt;Array is a row with 13 different values._x000a_&lt;/p&gt;_x000a_"/>
    <d v="2010-12-09T23:26:21"/>
    <n v="0"/>
    <x v="3"/>
    <x v="0"/>
    <b v="1"/>
    <x v="0"/>
    <n v="5"/>
    <n v="40521.877083333333"/>
    <n v="0"/>
    <n v="1149"/>
    <d v="2010-12-09T00:00:00"/>
    <n v="0"/>
    <x v="4541"/>
  </r>
  <r>
    <n v="4632"/>
    <n v="1"/>
    <x v="1087"/>
    <x v="348"/>
    <s v="&lt;p&gt;Hi Tegzee,&lt;/p&gt;_x000a_&lt;p&gt;On the Chart tools, select &quot;Select Data&quot; and click on the &quot;Hidden and Empty Cells&quot; button and select the option you want_x000a_&lt;/p&gt;_x000a_"/>
    <d v="2010-12-09T23:37:40"/>
    <n v="0"/>
    <x v="1"/>
    <x v="0"/>
    <b v="1"/>
    <x v="0"/>
    <n v="5"/>
    <n v="40521.975694444445"/>
    <n v="0"/>
    <n v="1149"/>
    <d v="2010-12-09T00:00:00"/>
    <n v="0"/>
    <x v="4542"/>
  </r>
  <r>
    <n v="4633"/>
    <n v="1"/>
    <x v="1086"/>
    <x v="2"/>
    <s v="&lt;p&gt;Louismk&lt;/p&gt;_x000a_&lt;p&gt;Try the following Function &lt;/p&gt;_x000a_&lt;p&gt;To use =checkstr(cell, set value, Result_Type)&lt;/p&gt;_x000a_&lt;p&gt;Result_Type = 1, The number of values over Set Value&lt;br /&gt;_x000a_Result_Type = 2, The sum of values over Set value&lt;/p&gt;_x000a_&lt;p&gt;eg: assuming C10 has 1-3-3-6-6-5-7-8-9-8-4  &lt;/p&gt;_x000a_&lt;p&gt;=checkstr(C10, 5, 1) = 6&lt;br /&gt;_x000a_=checkstr(C10, 5, 2) = 44&lt;/p&gt;_x000a_&lt;p&gt;Result_Type = 1 will be 6 the number of values over 5&lt;br /&gt;_x000a_Result_Type = 2 will be 44 the sum of values over 5&lt;/p&gt;_x000a_&lt;pre&gt;&lt;code&gt;Function checkstr(ByVal target As String, setv As Double, setc As Integer) As Double_x000a__x000a_Dim counter As Integer_x000a_Dim cumm As Double_x000a_Dim i As Integer_x000a__x000a_Let i = 1_x000a_Let counter = 0_x000a__x000a_For i = 1 To Len(target)_x000a_  If Val(Mid(target, i, 1)) &amp;gt; setv And Mid(targe, i, 1) &amp;lt;&amp;gt; &amp;quot;-&amp;quot; Then_x000a_    cumm = cumm + Val(Mid(target, i, 1))_x000a_    counter = counter + 1_x000a_  End If_x000a_Next_x000a__x000a_Select Case setc_x000a_Case 1_x000a_  checkstr = counter_x000a_Case 2_x000a_  checkstr = cumm_x000a_Case Else_x000a_  checkstr = 0_x000a_End Select_x000a__x000a_End Function&lt;/code&gt;&lt;/pre&gt;_x000a_&lt;p&gt;Hope thats what your after_x000a_&lt;/p&gt;_x000a_"/>
    <d v="2010-12-10T04:27:06"/>
    <n v="0"/>
    <x v="4"/>
    <x v="1"/>
    <b v="1"/>
    <x v="1"/>
    <n v="6"/>
    <n v="40521.877083333333"/>
    <n v="0.30840277778042946"/>
    <n v="1150"/>
    <d v="2010-12-10T00:00:00"/>
    <s v="louismk"/>
    <x v="4543"/>
  </r>
  <r>
    <n v="4634"/>
    <n v="1"/>
    <x v="1088"/>
    <x v="103"/>
    <s v="&lt;p&gt;I have 2 data sets which i need to compare for a company (in a bar graph) out of which 1 data set need not to be to scale. For e.g. for various companies, i have a Market Capitalization and Cash Reserves which i need to plot but i do not need the Market Capitalization to scale on the chart (obviously due to the scaling issue int he difference of figures between the data sets). Would request inputs on the same._x000a_&lt;/p&gt;_x000a_"/>
    <d v="2010-12-10T05:46:07"/>
    <n v="0"/>
    <x v="0"/>
    <x v="0"/>
    <b v="0"/>
    <x v="0"/>
    <n v="6"/>
    <n v="40522.240277777775"/>
    <n v="0"/>
    <n v="1150"/>
    <d v="2010-12-10T00:00:00"/>
    <n v="0"/>
    <x v="4544"/>
  </r>
  <r>
    <n v="4635"/>
    <n v="1"/>
    <x v="1088"/>
    <x v="2"/>
    <s v="&lt;p&gt;In Excel 2007/2010 you can delete the scales, just select them and press delete&lt;br /&gt;_x000a_In Excel up to 2003 make scale color white or no color&lt;/p&gt;_x000a_&lt;p&gt;If you want to remove the scale relativity of the 2 series multiply the smaller series values * Max(Large series)/Max(Small series). This way both series will have a common maximum value and appear as a percentage of that value._x000a_&lt;/p&gt;_x000a_"/>
    <d v="2010-12-10T06:25:19"/>
    <n v="0"/>
    <x v="1"/>
    <x v="1"/>
    <b v="1"/>
    <x v="1"/>
    <n v="6"/>
    <n v="40522.240277777775"/>
    <n v="2.7303240742185153E-2"/>
    <n v="1151"/>
    <d v="2010-12-10T00:00:00"/>
    <s v="arunraman"/>
    <x v="4545"/>
  </r>
  <r>
    <n v="4636"/>
    <n v="1"/>
    <x v="1089"/>
    <x v="683"/>
    <s v="&lt;p&gt;I am new in this forum. I am working as a Sr. Manager - Database in IDBI capital.&lt;/p&gt;_x000a_&lt;p&gt;i want to set vba properties (password). for my vba code. ( any codes for that). or how to set when file open.&lt;/p&gt;_x000a_&lt;p&gt;Dhartikumar_x000a_&lt;/p&gt;_x000a_"/>
    <d v="2010-12-10T06:28:46"/>
    <n v="0"/>
    <x v="0"/>
    <x v="0"/>
    <b v="0"/>
    <x v="0"/>
    <n v="6"/>
    <n v="40522.269444444442"/>
    <n v="0"/>
    <n v="1151"/>
    <d v="2010-12-10T00:00:00"/>
    <n v="0"/>
    <x v="4546"/>
  </r>
  <r>
    <n v="4637"/>
    <n v="1"/>
    <x v="1089"/>
    <x v="2"/>
    <s v="&lt;p&gt;Right click on your Project in VBA and select VBA Project Properties&lt;br /&gt;_x000a_Select the Protection Tab&lt;br /&gt;_x000a_Set passwords_x000a_&lt;/p&gt;_x000a_"/>
    <d v="2010-12-10T06:53:26"/>
    <n v="0"/>
    <x v="1"/>
    <x v="1"/>
    <b v="1"/>
    <x v="1"/>
    <n v="6"/>
    <n v="40522.269444444442"/>
    <n v="1.7662037040281575E-2"/>
    <n v="1152"/>
    <d v="2010-12-10T00:00:00"/>
    <s v="dhartikumar"/>
    <x v="4547"/>
  </r>
  <r>
    <n v="4638"/>
    <n v="1"/>
    <x v="1089"/>
    <x v="683"/>
    <s v="&lt;p&gt;when i open the excel file , it will set automatical vba password.,&lt;br /&gt;_x000a_is it possible?_x000a_&lt;/p&gt;_x000a_"/>
    <d v="2010-12-10T08:16:49"/>
    <n v="0"/>
    <x v="2"/>
    <x v="0"/>
    <b v="1"/>
    <x v="0"/>
    <n v="6"/>
    <n v="40522.269444444442"/>
    <n v="0"/>
    <n v="1152"/>
    <d v="2010-12-10T00:00:00"/>
    <n v="0"/>
    <x v="4548"/>
  </r>
  <r>
    <n v="4639"/>
    <n v="1"/>
    <x v="1089"/>
    <x v="2"/>
    <s v="&lt;p&gt;By default VBA doesnt have any passwords set&lt;br /&gt;_x000a_You can write a subroutine to run every time Excel starts and set a password if thats what you mean_x000a_&lt;/p&gt;_x000a_"/>
    <d v="2010-12-10T10:19:14"/>
    <n v="0"/>
    <x v="3"/>
    <x v="1"/>
    <b v="1"/>
    <x v="1"/>
    <n v="6"/>
    <n v="40522.269444444442"/>
    <n v="0.16057870370423188"/>
    <n v="1153"/>
    <d v="2010-12-10T00:00:00"/>
    <s v="dhartikumar"/>
    <x v="4549"/>
  </r>
  <r>
    <n v="4640"/>
    <n v="1"/>
    <x v="1081"/>
    <x v="0"/>
    <s v="&lt;p&gt;Kanti... good question.&lt;/p&gt;_x000a_&lt;p&gt;I am not aware of any way to keep some parts of table refs. absolute and some relative. But here is what I usually do in situations like these.&lt;/p&gt;_x000a_&lt;p&gt;write the month names (or table column names) in a row above (say between A1:F1)&lt;/p&gt;_x000a_&lt;p&gt;Now, write =-SUMIFS(indirect(&quot;T_OpexBay[&quot;&amp;amp;A$1&amp;amp;&quot;]&quot;),T_OpexBay[LOCAL_COST_ELEM_CODE],$A2,T_OpexBay[FASTER_BASE_LINE_ITEM],$AA$1)&lt;/p&gt;_x000a_&lt;p&gt;then copy the formula by pressing CTRL+C&lt;br /&gt;_x000a_Now paste it in next columns. This keeps all other table refs intact. &lt;/p&gt;_x000a_&lt;p&gt;Let us know if you come across a better technique._x000a_&lt;/p&gt;_x000a_"/>
    <d v="2010-12-10T14:00:19"/>
    <n v="0"/>
    <x v="1"/>
    <x v="0"/>
    <b v="1"/>
    <x v="0"/>
    <n v="6"/>
    <n v="40520.147222222222"/>
    <n v="0"/>
    <n v="1153"/>
    <d v="2010-12-10T00:00:00"/>
    <n v="0"/>
    <x v="4550"/>
  </r>
  <r>
    <n v="4641"/>
    <n v="1"/>
    <x v="1086"/>
    <x v="465"/>
    <s v="&lt;p&gt;Hui, &lt;/p&gt;_x000a_&lt;p&gt;This macro works but its not quite what I'm looking for. In the first case I'm looking for one that can count the cases in multuple cells not the summary of multiple cells in one cell. So like the formula would have to work with like =checkstr(A1:A13,9,1) and this would return the ammount of values greater than 9 in cells a1 through a13. In the second case what would need to happen is to then take each value greater than 9 and total up the sum of each difference between a given value greater than 9 and 9. If from our first case we got &quot;4&quot; returned in the cell the second case would be able to look at the 4 values that are in fact greater than 9 and add up all of the differences. So if in reality the 4 values that were giving us the result in the first case were 12,13,10, and 15 the second case would return &quot;14&quot; because that the sum of all of the differences of each of these values and 9 (3+4+1+6). But these macros do in fact work and I'm probably going to be able to use the first case in another area of my project because it works well with concatenates so thanks!- but do you think you can help me out now that I have better explaned the paramiters?? Thanks alot for all your help!_x000a_&lt;/p&gt;_x000a_"/>
    <d v="2010-12-10T14:24:19"/>
    <n v="0"/>
    <x v="5"/>
    <x v="0"/>
    <b v="1"/>
    <x v="0"/>
    <n v="6"/>
    <n v="40521.877083333333"/>
    <n v="0"/>
    <n v="1153"/>
    <d v="2010-12-10T00:00:00"/>
    <n v="0"/>
    <x v="4551"/>
  </r>
  <r>
    <n v="4642"/>
    <n v="1"/>
    <x v="1086"/>
    <x v="2"/>
    <s v="&lt;p&gt;To count the number of items &amp;gt; a value&lt;br /&gt;_x000a_=COUNTIFS(A1:A13,&quot;&amp;gt;5&quot;)&lt;br /&gt;_x000a_or&lt;br /&gt;_x000a_=COUNTIFS(A1:A13,&quot;&amp;gt;&quot;&amp;amp;D1)&lt;br /&gt;_x000a_where the value is in D1&lt;/p&gt;_x000a_&lt;p&gt;To Sum the amount greater than a value&lt;br /&gt;_x000a_=SUMIFS(A1:A13,A1:A13,&quot;&amp;gt;5&quot;)-COUNTIFS(A1:A13,&quot;&amp;gt;5&quot;)*5&lt;br /&gt;_x000a_or&lt;br /&gt;_x000a_=SUMIFS(A1:A13,A1:A13,&quot;&amp;gt;&quot;&amp;amp;D1)-COUNTIFS(A1:A13,&quot;&amp;gt;&quot;&amp;amp;D1)*D1&lt;br /&gt;_x000a_or&lt;br /&gt;_x000a_=SUMPRODUCT((A1:A13&amp;gt;D1)*(A1:A13-D1))_x000a_&lt;/p&gt;_x000a_"/>
    <d v="2010-12-10T14:33:04"/>
    <n v="0"/>
    <x v="6"/>
    <x v="1"/>
    <b v="1"/>
    <x v="1"/>
    <n v="6"/>
    <n v="40521.877083333333"/>
    <n v="0.729212962964084"/>
    <n v="1154"/>
    <d v="2010-12-10T00:00:00"/>
    <s v="louismk"/>
    <x v="4552"/>
  </r>
  <r>
    <n v="4643"/>
    <n v="1"/>
    <x v="1086"/>
    <x v="465"/>
    <s v="&lt;br /&gt;_x000a_"/>
    <d v="2010-12-10T14:38:09"/>
    <n v="0"/>
    <x v="7"/>
    <x v="0"/>
    <b v="1"/>
    <x v="0"/>
    <n v="6"/>
    <n v="40521.877083333333"/>
    <n v="0"/>
    <n v="1154"/>
    <d v="2010-12-10T00:00:00"/>
    <n v="0"/>
    <x v="4553"/>
  </r>
  <r>
    <n v="4644"/>
    <n v="1"/>
    <x v="1090"/>
    <x v="684"/>
    <s v="&lt;p&gt;Hi,&lt;/p&gt;_x000a_&lt;p&gt;I have a problem of updating chart every month.I usually make a presentation for year (trailing 12 months)and i need to update data each month for chart.Data's are different and i need to present nearly 75 charts.&lt;br /&gt;_x000a_For Example,&lt;br /&gt;_x000a_Chart1 - Revenue - Trailing 12 months&lt;br /&gt;_x000a_Chart2 - Cost- Trailing 12 months&lt;br /&gt;_x000a_Chart3 - Profit - Trailing 12 months&lt;br /&gt;_x000a_Chart4 - Attrition - Trailing 12 months&lt;br /&gt;_x000a_Chart1 - Employee - Trailing 12 months etc&lt;/p&gt;_x000a_&lt;p&gt;I update this every month and change source date for each chart,as it is for trailing 12 months.I saw some method like adding names to the data,but its difficult for me,since it is nearly 75 charts.My concern is only on changing data source for each chart and it takes bunch of time.Is there is any better way to this.&lt;/p&gt;_x000a_&lt;p&gt;Thanks in Advance_x000a_&lt;/p&gt;_x000a_"/>
    <d v="2010-12-10T15:11:21"/>
    <n v="0"/>
    <x v="0"/>
    <x v="0"/>
    <b v="0"/>
    <x v="0"/>
    <n v="6"/>
    <n v="40522.632638888892"/>
    <n v="0"/>
    <n v="1154"/>
    <d v="2010-12-10T00:00:00"/>
    <n v="0"/>
    <x v="4554"/>
  </r>
  <r>
    <n v="4645"/>
    <n v="1"/>
    <x v="1090"/>
    <x v="610"/>
    <s v="&lt;p&gt;Jon Peltier covers this exact topic here:&lt;br /&gt;_x000a_http://peltiertech.com/Excel/Charts/Dynamics.html#DynoLast12&lt;/p&gt;_x000a_&lt;p&gt;Note that while it may take some work to initially setup all the named ranges (and a lot depends on how your data is setup), it comes down to doing work now and taking it easy in the future, or doing work each month._x000a_&lt;/p&gt;_x000a_"/>
    <d v="2010-12-10T15:16:02"/>
    <n v="0"/>
    <x v="1"/>
    <x v="0"/>
    <b v="1"/>
    <x v="0"/>
    <n v="6"/>
    <n v="40522.632638888892"/>
    <n v="0"/>
    <n v="1154"/>
    <d v="2010-12-10T00:00:00"/>
    <n v="0"/>
    <x v="4555"/>
  </r>
  <r>
    <n v="4646"/>
    <n v="1"/>
    <x v="1078"/>
    <x v="678"/>
    <s v="&lt;p&gt;Thanks Luke.  I wasn't able to implement your last suggestion (yet) -- my VBA skills are very rusty -- but I greatly appreciate your help._x000a_&lt;/p&gt;_x000a_"/>
    <d v="2010-12-10T15:27:00"/>
    <n v="0"/>
    <x v="4"/>
    <x v="0"/>
    <b v="1"/>
    <x v="0"/>
    <n v="6"/>
    <n v="40519.859027777777"/>
    <n v="0"/>
    <n v="1154"/>
    <d v="2010-12-10T00:00:00"/>
    <n v="0"/>
    <x v="4556"/>
  </r>
  <r>
    <n v="4647"/>
    <n v="1"/>
    <x v="1086"/>
    <x v="465"/>
    <s v="&lt;p&gt;Got it! Thanks to all who responded&lt;/p&gt;_x000a_&lt;p&gt;Cheers_x000a_&lt;/p&gt;_x000a_"/>
    <d v="2010-12-10T15:43:59"/>
    <n v="0"/>
    <x v="8"/>
    <x v="0"/>
    <b v="1"/>
    <x v="0"/>
    <n v="6"/>
    <n v="40521.877083333333"/>
    <n v="0"/>
    <n v="1154"/>
    <d v="2010-12-10T00:00:00"/>
    <n v="0"/>
    <x v="4557"/>
  </r>
  <r>
    <n v="4648"/>
    <n v="1"/>
    <x v="1090"/>
    <x v="684"/>
    <s v="&lt;p&gt;Thanks Luke.&lt;/p&gt;_x000a_&lt;p&gt;I saw the link,but it takes lot of time to define names for each chart.is there any chance to create easily_x000a_&lt;/p&gt;_x000a_"/>
    <d v="2010-12-10T17:04:06"/>
    <n v="0"/>
    <x v="2"/>
    <x v="0"/>
    <b v="1"/>
    <x v="0"/>
    <n v="6"/>
    <n v="40522.632638888892"/>
    <n v="0"/>
    <n v="1154"/>
    <d v="2010-12-10T00:00:00"/>
    <n v="0"/>
    <x v="4558"/>
  </r>
  <r>
    <n v="4649"/>
    <n v="1"/>
    <x v="1090"/>
    <x v="610"/>
    <s v="&lt;p&gt;In 2003, you can use Insert - Name, Create, and XL will create name(s) based off of some selected cells. This is handy if you want to just quickly type some names and write (in text formatted cells) the formula for the named range. Assuming a lot of your chart data is simply shifting 1 column at a time, this should be too hard.&lt;/p&gt;_x000a_&lt;p&gt;Again, this will take some time, but manually changing source data for 75 charts can't be all that fast either._x000a_&lt;/p&gt;_x000a_"/>
    <d v="2010-12-10T18:57:58"/>
    <n v="0"/>
    <x v="3"/>
    <x v="0"/>
    <b v="1"/>
    <x v="0"/>
    <n v="6"/>
    <n v="40522.632638888892"/>
    <n v="0"/>
    <n v="1154"/>
    <d v="2010-12-10T00:00:00"/>
    <n v="0"/>
    <x v="4559"/>
  </r>
  <r>
    <n v="4650"/>
    <n v="1"/>
    <x v="1082"/>
    <x v="437"/>
    <s v="&lt;p&gt;That did not work, but this did. Indirect was the sytex I was looking for thanks. &lt;/p&gt;_x000a_&lt;p&gt;=IF(ISNA(HLOOKUP(G$2,INDIRECT(CONCATENATE(C1,&quot;!&quot;,&quot;$C$2:$BB$12&quot;)),7,FALSE)),0,HLOOKUP(G$2,INDIRECT(CONCATENATE(c1,&quot;!&quot;,&quot;$C$2:$BB$12&quot;)),7,FALSE))_x000a_&lt;/p&gt;_x000a_"/>
    <d v="2010-12-10T20:03:12"/>
    <n v="0"/>
    <x v="2"/>
    <x v="0"/>
    <b v="1"/>
    <x v="0"/>
    <n v="6"/>
    <n v="40520.642361111109"/>
    <n v="0"/>
    <n v="1154"/>
    <d v="2010-12-10T00:00:00"/>
    <n v="0"/>
    <x v="4560"/>
  </r>
  <r>
    <n v="4651"/>
    <n v="1"/>
    <x v="1091"/>
    <x v="685"/>
    <s v="&lt;p&gt;Hi and thanks in advance!!!&lt;/p&gt;_x000a_&lt;p&gt;Problem:&lt;br /&gt;_x000a_We have 10 pivot tables.&lt;br /&gt;_x000a_The data source of them comes from an Excel table&lt;br /&gt;_x000a_The problem is that the excel table is becoming very huge!&lt;br /&gt;_x000a_Then we have the same data in an access db&lt;/p&gt;_x000a_&lt;p&gt;Question:&lt;br /&gt;_x000a_How can we change pivot table data source from original excel table to new access db?&lt;br /&gt;_x000a_Is it possible to do this without rebuilding each of the 10 pivot tables?&lt;/p&gt;_x000a_&lt;p&gt;Thanks_x000a_&lt;/p&gt;_x000a_"/>
    <d v="2010-12-10T23:08:25"/>
    <n v="0"/>
    <x v="0"/>
    <x v="0"/>
    <b v="0"/>
    <x v="0"/>
    <n v="6"/>
    <n v="40522.963888888888"/>
    <n v="0"/>
    <n v="1154"/>
    <d v="2010-12-10T00:00:00"/>
    <n v="0"/>
    <x v="4561"/>
  </r>
  <r>
    <n v="4652"/>
    <n v="1"/>
    <x v="1091"/>
    <x v="2"/>
    <s v="&lt;p&gt;Not sure about directly answering your question but have you looked at Power Pivot&lt;br /&gt;_x000a_It will eat millions of records with ease.&lt;br /&gt;_x000a_http://www.powerpivot.com/_x000a_&lt;/p&gt;_x000a_"/>
    <d v="2010-12-11T00:15:57"/>
    <n v="0"/>
    <x v="1"/>
    <x v="1"/>
    <b v="1"/>
    <x v="1"/>
    <n v="7"/>
    <n v="40522.963888888888"/>
    <n v="4.7187500000291038E-2"/>
    <n v="1155"/>
    <d v="2010-12-11T00:00:00"/>
    <s v="rolo"/>
    <x v="4562"/>
  </r>
  <r>
    <n v="4653"/>
    <n v="1"/>
    <x v="1090"/>
    <x v="684"/>
    <s v="&lt;p&gt;Thanks Luke.I will try this.Is there any quick solution?_x000a_&lt;/p&gt;_x000a_"/>
    <d v="2010-12-11T06:41:01"/>
    <n v="0"/>
    <x v="4"/>
    <x v="0"/>
    <b v="1"/>
    <x v="0"/>
    <n v="7"/>
    <n v="40522.632638888892"/>
    <n v="0"/>
    <n v="1155"/>
    <d v="2010-12-11T00:00:00"/>
    <n v="0"/>
    <x v="4563"/>
  </r>
  <r>
    <n v="4654"/>
    <n v="1"/>
    <x v="1091"/>
    <x v="685"/>
    <s v="&lt;p&gt;Thanks, I now that tool.&lt;/p&gt;_x000a_&lt;p&gt;But my problem is different. I need to change pivot table data source from excel table to access db and I don´t know how! (I can do it rebuilding each of my 10 pivot tables, but I wonder if there is any way to do it without rebuilding them)&lt;/p&gt;_x000a_&lt;p&gt;Thanks!_x000a_&lt;/p&gt;_x000a_"/>
    <d v="2010-12-11T11:06:55"/>
    <n v="0"/>
    <x v="2"/>
    <x v="0"/>
    <b v="1"/>
    <x v="0"/>
    <n v="7"/>
    <n v="40522.963888888888"/>
    <n v="0"/>
    <n v="1155"/>
    <d v="2010-12-11T00:00:00"/>
    <n v="0"/>
    <x v="4564"/>
  </r>
  <r>
    <n v="4655"/>
    <n v="1"/>
    <x v="1092"/>
    <x v="686"/>
    <s v="&lt;p&gt;I am trying to make a table in 2007 with filtering, but needs to be compatable with 2003.  Any ideas anyone?_x000a_&lt;/p&gt;_x000a_"/>
    <d v="2010-12-11T15:56:24"/>
    <n v="0"/>
    <x v="0"/>
    <x v="0"/>
    <b v="0"/>
    <x v="0"/>
    <n v="7"/>
    <n v="40523.663888888892"/>
    <n v="0"/>
    <n v="1155"/>
    <d v="2010-12-11T00:00:00"/>
    <n v="0"/>
    <x v="4565"/>
  </r>
  <r>
    <n v="4656"/>
    <n v="1"/>
    <x v="1092"/>
    <x v="313"/>
    <s v="&lt;p&gt;What kind of filtering?_x000a_&lt;/p&gt;_x000a_"/>
    <d v="2010-12-11T16:05:20"/>
    <n v="0"/>
    <x v="1"/>
    <x v="0"/>
    <b v="1"/>
    <x v="0"/>
    <n v="7"/>
    <n v="40523.663888888892"/>
    <n v="0"/>
    <n v="1155"/>
    <d v="2010-12-11T00:00:00"/>
    <n v="0"/>
    <x v="4566"/>
  </r>
  <r>
    <n v="4657"/>
    <n v="1"/>
    <x v="1093"/>
    <x v="686"/>
    <s v="&lt;p&gt;Hello&lt;br /&gt;_x000a_Anyone have any ideas how I can format a cell depending on its value in 2003?  I am no good at VBA so...&lt;br /&gt;_x000a_Thanks guys_x000a_&lt;/p&gt;_x000a_"/>
    <d v="2010-12-11T16:05:43"/>
    <n v="0"/>
    <x v="0"/>
    <x v="0"/>
    <b v="0"/>
    <x v="0"/>
    <n v="7"/>
    <n v="40523.670138888891"/>
    <n v="0"/>
    <n v="1155"/>
    <d v="2010-12-11T00:00:00"/>
    <n v="0"/>
    <x v="4567"/>
  </r>
  <r>
    <n v="4658"/>
    <n v="1"/>
    <x v="1092"/>
    <x v="686"/>
    <s v="&lt;p&gt;Say the table column had values such as &quot;Eggs&quot;, &quot;Corn&quot;, &quot;Beef&quot; etc, I need to be able to get the table to show just &quot;Corn&quot; and to hide the &quot;Eggs&quot; and &quot;Beef&quot;&lt;/p&gt;_x000a_&lt;p&gt;Hope that makes sense!_x000a_&lt;/p&gt;_x000a_"/>
    <d v="2010-12-11T16:19:06"/>
    <n v="0"/>
    <x v="2"/>
    <x v="0"/>
    <b v="1"/>
    <x v="0"/>
    <n v="7"/>
    <n v="40523.663888888892"/>
    <n v="0"/>
    <n v="1155"/>
    <d v="2010-12-11T00:00:00"/>
    <n v="0"/>
    <x v="4568"/>
  </r>
  <r>
    <n v="4659"/>
    <n v="1"/>
    <x v="1094"/>
    <x v="537"/>
    <s v="&lt;p&gt;I am in need of assistance with a code that will extract the text in my excel worksheet to multiple text files.  The text in the excel sheet needs to be extracted at a specified line break at each point throughout the excel sheet to the end, and extracted-saved as text files.&lt;/p&gt;_x000a_&lt;p&gt;They can be saved on my desktop or in a folder (I have no preference where they're extracted to).&lt;/p&gt;_x000a_&lt;p&gt;Any help is purely appreciated._x000a_&lt;/p&gt;_x000a_"/>
    <d v="2010-12-11T17:05:06"/>
    <n v="0"/>
    <x v="0"/>
    <x v="0"/>
    <b v="0"/>
    <x v="0"/>
    <n v="7"/>
    <n v="40523.711805555555"/>
    <n v="0"/>
    <n v="1155"/>
    <d v="2010-12-11T00:00:00"/>
    <n v="0"/>
    <x v="4569"/>
  </r>
  <r>
    <n v="4660"/>
    <n v="1"/>
    <x v="1092"/>
    <x v="313"/>
    <s v="&lt;p&gt;Autofiltering._x000a_&lt;/p&gt;_x000a_"/>
    <d v="2010-12-11T17:28:52"/>
    <n v="0"/>
    <x v="3"/>
    <x v="0"/>
    <b v="1"/>
    <x v="0"/>
    <n v="7"/>
    <n v="40523.663888888892"/>
    <n v="0"/>
    <n v="1155"/>
    <d v="2010-12-11T00:00:00"/>
    <n v="0"/>
    <x v="4570"/>
  </r>
  <r>
    <n v="4661"/>
    <n v="1"/>
    <x v="1093"/>
    <x v="313"/>
    <s v="&lt;p&gt;It's pretty easy.  What exactly are you trying to do?_x000a_&lt;/p&gt;_x000a_"/>
    <d v="2010-12-11T17:45:09"/>
    <n v="0"/>
    <x v="1"/>
    <x v="0"/>
    <b v="1"/>
    <x v="0"/>
    <n v="7"/>
    <n v="40523.670138888891"/>
    <n v="0"/>
    <n v="1155"/>
    <d v="2010-12-11T00:00:00"/>
    <n v="0"/>
    <x v="4571"/>
  </r>
  <r>
    <n v="4662"/>
    <n v="1"/>
    <x v="1094"/>
    <x v="537"/>
    <s v="&lt;p&gt;I figured it out (I guess you can say this is resolved).&lt;/p&gt;_x000a_&lt;p&gt;However, I'm using html code in my sheets, but Excel extracts it to text with extra parentheses where I don't want them.&lt;/p&gt;_x000a_&lt;p&gt;Is there anyway to prevent Excel from adding extra parantheses?&lt;/p&gt;_x000a_&lt;p&gt;I simply would like to extract to text exactly what I'm seeing in Excel.&lt;/p&gt;_x000a_&lt;p&gt;[code]&lt;br /&gt;_x000a_Sub breakup_to_new_sheets()&lt;br /&gt;_x000a_Application.ScreenUpdating = False&lt;br /&gt;_x000a_' breakup_to_new_sheets Macro&lt;br /&gt;_x000a_'&lt;/p&gt;_x000a_&lt;p&gt;'&lt;br /&gt;_x000a_    Application.Goto Reference:=&quot;R1C1:R69C1&quot;&lt;br /&gt;_x000a_    Selection.Copy&lt;br /&gt;_x000a_    Application.CutCopyMode = False&lt;br /&gt;_x000a_    Selection.Cut&lt;br /&gt;_x000a_    Sheets.Add After:=Sheets(Sheets.Count)&lt;br /&gt;_x000a_    ActiveSheet.Paste&lt;br /&gt;_x000a_    Sheets(&quot;Sheet1&quot;).Select&lt;br /&gt;_x000a_    Rows(&quot;1:69&quot;).Select&lt;br /&gt;_x000a_    Selection.Delete shift:=xlUp&lt;br /&gt;_x000a_Application.ScreenUpdating = True&lt;br /&gt;_x000a_End Sub&lt;/p&gt;_x000a_&lt;p&gt;Sub wsToText()&lt;br /&gt;_x000a_Application.ScreenUpdating = False&lt;br /&gt;_x000a_Dim ws As Worksheet&lt;/p&gt;_x000a_&lt;p&gt;Application.ScreenUpdating = False&lt;br /&gt;_x000a_Application.DisplayAlerts = False&lt;br /&gt;_x000a_For Each ws In ThisWorkbook.Worksheets&lt;/p&gt;_x000a_&lt;p&gt;    Sheets(ws.Name).Select&lt;br /&gt;_x000a_    Sheets(ws.Name).Copy&lt;br /&gt;_x000a_    ActiveWorkbook.SaveAs Filename:= _&lt;br /&gt;_x000a_        &quot;C:\Users\Anonymous\Desktop\Extracted Text Files From Excel\&quot; &amp;amp; ws.Name &amp;amp; &quot;.txt&quot;, _&lt;br /&gt;_x000a_        FileFormat:=xlUnicodeText, CreateBackup:=False&lt;br /&gt;_x000a_ActiveWorkbook.Close&lt;br /&gt;_x000a_ThisWorkbook.Activate&lt;br /&gt;_x000a_Next&lt;br /&gt;_x000a_Application.ScreenUpdating = True&lt;br /&gt;_x000a_End Sub&lt;br /&gt;_x000a_[/code]_x000a_&lt;/p&gt;_x000a_"/>
    <d v="2010-12-11T23:29:08"/>
    <n v="0"/>
    <x v="1"/>
    <x v="0"/>
    <b v="1"/>
    <x v="0"/>
    <n v="7"/>
    <n v="40523.711805555555"/>
    <n v="0"/>
    <n v="1155"/>
    <d v="2010-12-11T00:00:00"/>
    <n v="0"/>
    <x v="4572"/>
  </r>
  <r>
    <n v="4663"/>
    <n v="1"/>
    <x v="1093"/>
    <x v="0"/>
    <s v="&lt;p&gt;Here are 5 examples to help you get started: http://chandoo.org/wp/2008/03/13/want-to-be-an-excel-conditional-formatting-rock-star-read-this/_x000a_&lt;/p&gt;_x000a_"/>
    <d v="2010-12-12T00:50:57"/>
    <n v="0"/>
    <x v="2"/>
    <x v="0"/>
    <b v="1"/>
    <x v="0"/>
    <n v="1"/>
    <n v="40523.670138888891"/>
    <n v="0"/>
    <n v="1155"/>
    <d v="2010-12-12T00:00:00"/>
    <n v="0"/>
    <x v="4573"/>
  </r>
  <r>
    <n v="4665"/>
    <n v="1"/>
    <x v="1095"/>
    <x v="346"/>
    <s v="&lt;p&gt;Hi All&lt;/p&gt;_x000a_&lt;p&gt;Some time ago I hada thorny question related to creating a work rota from which I could extract days, nights annual leave, sickness along with a few other nuggets. After posting on this forum I was pointed in the right direction. .  After some fiddling I cracked the problem with VLOOKUP I can now automate listing staff names for each day for each parameter. Couple of ways of doing. Paste special from original data to create copy and use this to extract names. and then to tidy it all up link into a properly formatted worksheet. Also had one worksheet which I could change single parameter and then print out different data sets.&lt;/p&gt;_x000a_&lt;p&gt;My problem is similar to the last except as well as having days D nights N I also have variable numeric values. (Time as a decimal). Basically I have created a work book which will calculate annual leave on a pro-rata basis (in terms weekly hours, length of service, start date) This has wowed my boss as everything graphs in terms of week month quarter. The only thing I have yet to grasp is getting the workbook to list every staff member who takes annual leave on a given date regardless of how the annual leave is listed. &lt;/p&gt;_x000a_&lt;p&gt;I can list staff who take annual leave as a complete shift either day D or night N. The problem comes when I am trying to list those staff who on a particular day have variable annual leave hours. A part time worker might only work 3.75 hours per day, but I would still need to list them as on annual leave. How do I extract the name so that it will appear in my list of staff taking annual leave._x000a_&lt;/p&gt;_x000a_"/>
    <d v="2010-12-12T06:29:46"/>
    <n v="0"/>
    <x v="0"/>
    <x v="0"/>
    <b v="0"/>
    <x v="0"/>
    <n v="1"/>
    <n v="40524.270138888889"/>
    <n v="0"/>
    <n v="1155"/>
    <d v="2010-12-12T00:00:00"/>
    <n v="0"/>
    <x v="4574"/>
  </r>
  <r>
    <n v="4666"/>
    <n v="1"/>
    <x v="1093"/>
    <x v="686"/>
    <s v="&lt;p&gt;@chandoo, @dan_l&lt;br /&gt;_x000a_Thanks for that.  Basically I want to have a text cell to be formated a certain colour based on whether the text entered is &quot;Yes&quot; or &quot;no&quot; etc.&lt;br /&gt;_x000a_Bearing in mind that although I am working in 2007, I need it to be compatable with 2003...&lt;br /&gt;_x000a_Thanks for the great tips and keep up the good work!_x000a_&lt;/p&gt;_x000a_"/>
    <d v="2010-12-12T08:06:44"/>
    <n v="0"/>
    <x v="3"/>
    <x v="0"/>
    <b v="1"/>
    <x v="0"/>
    <n v="1"/>
    <n v="40523.670138888891"/>
    <n v="0"/>
    <n v="1155"/>
    <d v="2010-12-12T00:00:00"/>
    <n v="0"/>
    <x v="4575"/>
  </r>
  <r>
    <n v="4667"/>
    <n v="1"/>
    <x v="1093"/>
    <x v="2"/>
    <s v="&lt;p&gt;Bradpallister&lt;br /&gt;_x000a_In CF just use a simple formula like&lt;br /&gt;_x000a_=$C$1=&quot;Yes&quot; set a format&lt;br /&gt;_x000a_=$C$1=&quot;No&quot; set another format&lt;/p&gt;_x000a_&lt;p&gt;Any other answer will result in the cells own format being applied_x000a_&lt;/p&gt;_x000a_"/>
    <d v="2010-12-12T12:02:47"/>
    <n v="0"/>
    <x v="4"/>
    <x v="1"/>
    <b v="1"/>
    <x v="1"/>
    <n v="1"/>
    <n v="40523.670138888891"/>
    <n v="0.83179398148058681"/>
    <n v="1156"/>
    <d v="2010-12-12T00:00:00"/>
    <s v="bradpallister"/>
    <x v="4576"/>
  </r>
  <r>
    <n v="4668"/>
    <n v="1"/>
    <x v="1095"/>
    <x v="2"/>
    <s v="&lt;p&gt;Can you post a sample for us to review the problem&lt;br /&gt;_x000a_http://chandoo.org/forums/topic/posting-a-sample-workbook_x000a_&lt;/p&gt;_x000a_"/>
    <d v="2010-12-12T12:05:55"/>
    <n v="0"/>
    <x v="1"/>
    <x v="1"/>
    <b v="1"/>
    <x v="1"/>
    <n v="1"/>
    <n v="40524.270138888889"/>
    <n v="0.23396990740729962"/>
    <n v="1157"/>
    <d v="2010-12-12T00:00:00"/>
    <s v="karlhr"/>
    <x v="4577"/>
  </r>
  <r>
    <n v="4669"/>
    <n v="1"/>
    <x v="1093"/>
    <x v="686"/>
    <s v="&lt;p&gt;@hui&lt;br /&gt;_x000a_Okey, thanks... but if say C4 was &quot;Yes&quot;, how can I make that format row 4?  Do I enter the formula in a separate cell or how do I do it?&lt;br /&gt;_x000a_Thanks very much.. :)_x000a_&lt;/p&gt;_x000a_"/>
    <d v="2010-12-12T16:08:58"/>
    <n v="0"/>
    <x v="5"/>
    <x v="0"/>
    <b v="1"/>
    <x v="0"/>
    <n v="1"/>
    <n v="40523.670138888891"/>
    <n v="0"/>
    <n v="1157"/>
    <d v="2010-12-12T00:00:00"/>
    <n v="0"/>
    <x v="4578"/>
  </r>
  <r>
    <n v="4670"/>
    <n v="1"/>
    <x v="1093"/>
    <x v="2"/>
    <s v="&lt;p&gt;Select row 4&lt;br /&gt;_x000a_=$C$4=&quot;Yes&quot;&lt;br /&gt;_x000a_set a format_x000a_&lt;/p&gt;_x000a_"/>
    <d v="2010-12-12T18:39:02"/>
    <n v="0"/>
    <x v="6"/>
    <x v="1"/>
    <b v="1"/>
    <x v="1"/>
    <n v="1"/>
    <n v="40523.670138888891"/>
    <n v="1.106967592590081"/>
    <n v="1158"/>
    <d v="2010-12-12T00:00:00"/>
    <s v="bradpallister"/>
    <x v="4579"/>
  </r>
  <r>
    <n v="4671"/>
    <n v="1"/>
    <x v="1096"/>
    <x v="687"/>
    <s v="&lt;p&gt;Hi,&lt;/p&gt;_x000a_&lt;p&gt;I have created a pivot table and used the '% of row' function to show the % distibution of values selected. However, I have noticed that the deeper I drill down into the pivot table data the more erroneous the percentage calculations become - below, is a good example of this (6 as a percentage of 50 = 12% not 6.74)  &lt;/p&gt;_x000a_&lt;p&gt;No. of Staff_x0009_6_x0009_0_x0009_0_x0009_29_x0009_0_x0009_0_x0009_0_x0009_15_x0009_50&lt;br /&gt;_x000a_Percentage_x0009_6.74%_x0009_0.00%_x0009_0.00%_x0009_73.42%_x0009_0.00%_x0009_0.00%_x0009_0.00%_x0009_19.84%_x0009_100.00%&lt;/p&gt;_x000a_&lt;p&gt;An explanation of why this is happening and any advice about how to overcome this would be very much appreciated.&lt;/p&gt;_x000a_&lt;p&gt;Regards&lt;/p&gt;_x000a_&lt;p&gt;Paul_x000a_&lt;/p&gt;_x000a_"/>
    <d v="2010-12-12T19:25:59"/>
    <n v="0"/>
    <x v="0"/>
    <x v="0"/>
    <b v="0"/>
    <x v="0"/>
    <n v="1"/>
    <n v="40524.809027777781"/>
    <n v="0"/>
    <n v="1158"/>
    <d v="2010-12-12T00:00:00"/>
    <n v="0"/>
    <x v="4580"/>
  </r>
  <r>
    <n v="4672"/>
    <n v="1"/>
    <x v="1097"/>
    <x v="688"/>
    <s v="&lt;p&gt;We already saw how to make zebra lines (conditional formatting)&lt;br /&gt;_x000a_Now I want to filter records in a certain colom and still have remaining on/of zebra lines. The formula using =mod(row();2)does not work because it takes alle rows, not only visible. Anyone?&lt;br /&gt;_x000a_hilcom - Bob, Netherlands_x000a_&lt;/p&gt;_x000a_"/>
    <d v="2010-12-12T21:05:31"/>
    <n v="0"/>
    <x v="0"/>
    <x v="0"/>
    <b v="0"/>
    <x v="0"/>
    <n v="1"/>
    <n v="40524.878472222219"/>
    <n v="0"/>
    <n v="1158"/>
    <d v="2010-12-12T00:00:00"/>
    <n v="0"/>
    <x v="4581"/>
  </r>
  <r>
    <n v="4673"/>
    <n v="1"/>
    <x v="1093"/>
    <x v="686"/>
    <s v="&lt;p&gt;sorry, I am very thick.... what do you mean by set a format?  Is this done in the formula or..?&lt;/p&gt;_x000a_&lt;p&gt;Thanks guys_x000a_&lt;/p&gt;_x000a_"/>
    <d v="2010-12-12T22:13:26"/>
    <n v="0"/>
    <x v="7"/>
    <x v="0"/>
    <b v="1"/>
    <x v="0"/>
    <n v="1"/>
    <n v="40523.670138888891"/>
    <n v="0"/>
    <n v="1158"/>
    <d v="2010-12-12T00:00:00"/>
    <n v="0"/>
    <x v="4582"/>
  </r>
  <r>
    <n v="4674"/>
    <n v="1"/>
    <x v="1097"/>
    <x v="348"/>
    <s v="&lt;p&gt;Hi Hilcom,&lt;/p&gt;_x000a_&lt;p&gt;If you are using 2007, you could convert you data into a table_x000a_&lt;/p&gt;_x000a_"/>
    <d v="2010-12-12T23:03:44"/>
    <n v="0"/>
    <x v="1"/>
    <x v="0"/>
    <b v="1"/>
    <x v="0"/>
    <n v="1"/>
    <n v="40524.878472222219"/>
    <n v="0"/>
    <n v="1158"/>
    <d v="2010-12-12T00:00:00"/>
    <n v="0"/>
    <x v="4583"/>
  </r>
  <r>
    <n v="4675"/>
    <n v="1"/>
    <x v="1097"/>
    <x v="2"/>
    <s v="&lt;p&gt;You can use the Table Formatting options of the Tables to do this without using Conditional Formatting.&lt;br /&gt;_x000a_It can apply zebra stripes to the filtered data within a table._x000a_&lt;/p&gt;_x000a_"/>
    <d v="2010-12-12T23:42:19"/>
    <n v="0"/>
    <x v="2"/>
    <x v="1"/>
    <b v="1"/>
    <x v="1"/>
    <n v="1"/>
    <n v="40524.878472222219"/>
    <n v="0.10924768519180361"/>
    <n v="1159"/>
    <d v="2010-12-12T00:00:00"/>
    <s v="hilcom"/>
    <x v="4584"/>
  </r>
  <r>
    <n v="4676"/>
    <n v="1"/>
    <x v="1093"/>
    <x v="2"/>
    <s v="&lt;p&gt;Bradpallister&lt;br /&gt;_x000a_Please read and try the basics at: http://chandoo.org/wp/2009/03/13/excel-conditional-formatting-basics/_x000a_&lt;/p&gt;_x000a_"/>
    <d v="2010-12-12T23:43:43"/>
    <n v="0"/>
    <x v="8"/>
    <x v="1"/>
    <b v="1"/>
    <x v="1"/>
    <n v="1"/>
    <n v="40523.670138888891"/>
    <n v="1.3185532407369465"/>
    <n v="1160"/>
    <d v="2010-12-12T00:00:00"/>
    <s v="bradpallister"/>
    <x v="4585"/>
  </r>
  <r>
    <n v="4677"/>
    <n v="1"/>
    <x v="1096"/>
    <x v="2"/>
    <s v="&lt;p&gt;Ruffles&lt;br /&gt;_x000a_I've never seen that behaviour.&lt;br /&gt;_x000a_Are you sure you don't have any filters on the Pivot Table and are showing all data?&lt;br /&gt;_x000a_Do a Refresh_x000a_&lt;/p&gt;_x000a_"/>
    <d v="2010-12-12T23:46:24"/>
    <n v="0"/>
    <x v="1"/>
    <x v="1"/>
    <b v="1"/>
    <x v="1"/>
    <n v="1"/>
    <n v="40524.809027777781"/>
    <n v="0.18152777777140727"/>
    <n v="1161"/>
    <d v="2010-12-12T00:00:00"/>
    <s v="Ruffles"/>
    <x v="4586"/>
  </r>
  <r>
    <n v="4678"/>
    <n v="1"/>
    <x v="1081"/>
    <x v="348"/>
    <s v="&lt;p&gt;Hi Chandoo,&lt;/p&gt;_x000a_&lt;p&gt;Thanks for the reply, I did eventually end up doing exactly that.&lt;/p&gt;_x000a_&lt;p&gt;But I was wondering if this could be logged with Microsoft as a potential flaw for future improvement, as it seems to go against the very first functionality in spreadsheets, which was the absolute and relative referencing._x000a_&lt;/p&gt;_x000a_"/>
    <d v="2010-12-13T00:42:51"/>
    <n v="0"/>
    <x v="2"/>
    <x v="0"/>
    <b v="1"/>
    <x v="0"/>
    <n v="2"/>
    <n v="40520.147222222222"/>
    <n v="0"/>
    <n v="1161"/>
    <d v="2010-12-13T00:00:00"/>
    <n v="0"/>
    <x v="4587"/>
  </r>
  <r>
    <n v="4679"/>
    <n v="1"/>
    <x v="1098"/>
    <x v="537"/>
    <s v="&lt;p&gt;With the text below, when I save as a text file from Excel it adds extra quotation marks.&lt;/p&gt;_x000a_&lt;p&gt;Before:&lt;br /&gt;_x000a_&amp;lt;html xmlns=&quot;http://www.w3.org/1999/xhtml&quot;&amp;gt;&lt;/p&gt;_x000a_&lt;p&gt;After:&lt;br /&gt;_x000a_&quot;&amp;lt;html xmlns=&quot;&quot;http://www.w3.org/1999/xhtml&quot;&quot;&amp;gt;&quot;&lt;/p&gt;_x000a_&lt;p&gt;I could use search and replace afterward, but it would be quite a few files to revise so I was hoping someone had a quick fix answer.&lt;/p&gt;_x000a_&lt;p&gt;Any advice would be super._x000a_&lt;/p&gt;_x000a_"/>
    <d v="2010-12-13T01:38:28"/>
    <n v="0"/>
    <x v="0"/>
    <x v="0"/>
    <b v="0"/>
    <x v="0"/>
    <n v="2"/>
    <n v="40525.068055555559"/>
    <n v="0"/>
    <n v="1161"/>
    <d v="2010-12-13T00:00:00"/>
    <n v="0"/>
    <x v="4588"/>
  </r>
  <r>
    <n v="4680"/>
    <n v="1"/>
    <x v="1098"/>
    <x v="0"/>
    <s v="&lt;p&gt;I usually copy paste the values in to notepad ++ and then save it as text. Sometimes when the cells have linebreaks in them this method also fails.&lt;/p&gt;_x000a_&lt;p&gt;Then, I replace all char(10)s with empty spaces. like =substitute(a1,char(10),&quot;&quot;). This solves the extra quotation problem for me._x000a_&lt;/p&gt;_x000a_"/>
    <d v="2010-12-13T01:53:41"/>
    <n v="0"/>
    <x v="1"/>
    <x v="0"/>
    <b v="1"/>
    <x v="0"/>
    <n v="2"/>
    <n v="40525.068055555559"/>
    <n v="0"/>
    <n v="1161"/>
    <d v="2010-12-13T00:00:00"/>
    <n v="0"/>
    <x v="4589"/>
  </r>
  <r>
    <n v="4681"/>
    <n v="1"/>
    <x v="1098"/>
    <x v="537"/>
    <s v="&lt;p&gt;Forgive me, I'm not sure what you mean by pasting the values in notepad or how to use the formula?&lt;/p&gt;_x000a_&lt;p&gt;What I'm doing is importing the data as text in to Excel using the wizard, then modifying the text a bit (a few swap outs of text here and there), and then I save it as a text file again.&lt;/p&gt;_x000a_&lt;p&gt;The text I'm importing does have line breaks, but the quotations don't always appear everywhere I have line breaks (which boggles the mind even more).&lt;/p&gt;_x000a_&lt;p&gt;When I open up the text file all is dandy except for the extra quotation marks.&lt;/p&gt;_x000a_&lt;p&gt;I hope this clears up my position on my intention._x000a_&lt;/p&gt;_x000a_"/>
    <d v="2010-12-13T02:10:21"/>
    <n v="0"/>
    <x v="2"/>
    <x v="0"/>
    <b v="1"/>
    <x v="0"/>
    <n v="2"/>
    <n v="40525.068055555559"/>
    <n v="0"/>
    <n v="1161"/>
    <d v="2010-12-13T00:00:00"/>
    <n v="0"/>
    <x v="4590"/>
  </r>
  <r>
    <n v="4682"/>
    <n v="1"/>
    <x v="1098"/>
    <x v="313"/>
    <s v="&lt;p&gt;I don't know dude, but my guess is that you're using excel for something that you probably shouldn't._x000a_&lt;/p&gt;_x000a_"/>
    <d v="2010-12-13T03:26:32"/>
    <n v="0"/>
    <x v="3"/>
    <x v="0"/>
    <b v="1"/>
    <x v="0"/>
    <n v="2"/>
    <n v="40525.068055555559"/>
    <n v="0"/>
    <n v="1161"/>
    <d v="2010-12-13T00:00:00"/>
    <n v="0"/>
    <x v="4591"/>
  </r>
  <r>
    <n v="4683"/>
    <n v="1"/>
    <x v="1099"/>
    <x v="689"/>
    <s v="&lt;p&gt;Hey there!  I'm wondering if anyone knows how to make a spreadsheet expire after a certain date?  I thought this would be a great security feature for an annual subscription feature I have on my site.  Ideally the spreadsheet would lock or a password would be required after a certain date - something like that.&lt;/p&gt;_x000a_&lt;p&gt;Any ideas? :)&lt;/p&gt;_x000a_&lt;p&gt;PS - loving this site - amazing!_x000a_&lt;/p&gt;_x000a_"/>
    <d v="2010-12-13T03:59:48"/>
    <n v="0"/>
    <x v="0"/>
    <x v="0"/>
    <b v="0"/>
    <x v="0"/>
    <n v="2"/>
    <n v="40525.165972222225"/>
    <n v="0"/>
    <n v="1161"/>
    <d v="2010-12-13T00:00:00"/>
    <n v="0"/>
    <x v="4592"/>
  </r>
  <r>
    <n v="4684"/>
    <n v="1"/>
    <x v="1098"/>
    <x v="537"/>
    <s v="&lt;p&gt;It's actually pretty neat.&lt;/p&gt;_x000a_&lt;p&gt;I'm using it to stack and modify a ridiculous amount text (code) in seconds.&lt;/p&gt;_x000a_&lt;p&gt;Thousands of uniquely modified lines of code in under 10 seconds is a pretty sweet deal.&lt;/p&gt;_x000a_&lt;p&gt;I can modify thousands of lines of unique code in one sheet by importing alternate row text where necessary.&lt;/p&gt;_x000a_&lt;p&gt;First, I import the code(which is close to 300,000 rows!) in Excel.&lt;/p&gt;_x000a_&lt;p&gt;Next, I break the text up at a specified line break point throughout all of the rows to it's own new sheet.&lt;/p&gt;_x000a_&lt;p&gt;Then, I extract the individual sheets to *.txt, *.html, or *.xml (whatever I need).&lt;/p&gt;_x000a_&lt;p&gt;Finally, I have a folder with thousands of perfectly edited saved files in minutes (although I do rename the files themselves with another program -but that takes seconds too).&lt;/p&gt;_x000a_&lt;p&gt;Only problem are the blasted double quotations I get in the text files.&lt;/p&gt;_x000a_&lt;p&gt;Side Note:  I have a program that will remove the unwanted double quotations from all of the thousands of files at once, but all in all it's an extra program I have to open up that I would preferably like to avoid if all possible.&lt;/p&gt;_x000a_&lt;p&gt;As far as what Excel is used for?... Umm.. well let's just say I'm the guy that eats cereal out of a cup ; )_x000a_&lt;/p&gt;_x000a_"/>
    <d v="2010-12-13T04:57:27"/>
    <n v="0"/>
    <x v="4"/>
    <x v="0"/>
    <b v="1"/>
    <x v="0"/>
    <n v="2"/>
    <n v="40525.068055555559"/>
    <n v="0"/>
    <n v="1161"/>
    <d v="2010-12-13T00:00:00"/>
    <n v="0"/>
    <x v="4593"/>
  </r>
  <r>
    <n v="4685"/>
    <n v="1"/>
    <x v="1099"/>
    <x v="348"/>
    <s v="&lt;p&gt;Hi &lt;/p&gt;_x000a_&lt;p&gt;In VBA you could check the date on open and then set a password.&lt;/p&gt;_x000a_&lt;p&gt;The problem is that the user must have set Excel set to Enable Macros, if this is not the case the file would open without the macro running_x000a_&lt;/p&gt;_x000a_"/>
    <d v="2010-12-13T05:57:57"/>
    <n v="0"/>
    <x v="1"/>
    <x v="0"/>
    <b v="1"/>
    <x v="0"/>
    <n v="2"/>
    <n v="40525.165972222225"/>
    <n v="0"/>
    <n v="1161"/>
    <d v="2010-12-13T00:00:00"/>
    <n v="0"/>
    <x v="4594"/>
  </r>
  <r>
    <n v="4686"/>
    <n v="1"/>
    <x v="1100"/>
    <x v="686"/>
    <s v="&lt;p&gt;I have saved a workbook as a template in a shared folder.  The problem I have is that other users are using the template and then Saving As a template again - rather defeating the object!&lt;br /&gt;_x000a_The template in query is actually just a simple form for technicians to fill out their reports on - unfortunately recently we have gone into the template to find that someone has filled the form out and then resaved as a template.&lt;br /&gt;_x000a_Any ideas how I would prevent other users Saving As a template?&lt;br /&gt;_x000a_I guess this is a simple move in Protection. but just not sure the best way to do it.&lt;br /&gt;_x000a_Thanks.._x000a_&lt;/p&gt;_x000a_"/>
    <d v="2010-12-13T06:57:36"/>
    <n v="0"/>
    <x v="0"/>
    <x v="0"/>
    <b v="0"/>
    <x v="0"/>
    <n v="2"/>
    <n v="40525.289583333331"/>
    <n v="0"/>
    <n v="1161"/>
    <d v="2010-12-13T00:00:00"/>
    <n v="0"/>
    <x v="4595"/>
  </r>
  <r>
    <n v="4687"/>
    <n v="1"/>
    <x v="1101"/>
    <x v="598"/>
    <s v="&lt;p&gt;Hi...&lt;br /&gt;_x000a_i wanna write a macros code to refresh say 3 web links in sheet1 where web link position is not fixed... without disturbing weblinks in sheet2... how it can be done??_x000a_&lt;/p&gt;_x000a_"/>
    <d v="2010-12-13T07:07:27"/>
    <n v="0"/>
    <x v="0"/>
    <x v="0"/>
    <b v="0"/>
    <x v="0"/>
    <n v="2"/>
    <n v="40525.296527777777"/>
    <n v="0"/>
    <n v="1161"/>
    <d v="2010-12-13T00:00:00"/>
    <n v="0"/>
    <x v="4596"/>
  </r>
  <r>
    <n v="4688"/>
    <n v="1"/>
    <x v="1100"/>
    <x v="488"/>
    <s v="&lt;p&gt;Make it read only._x000a_&lt;/p&gt;_x000a_"/>
    <d v="2010-12-13T08:49:37"/>
    <n v="0"/>
    <x v="1"/>
    <x v="0"/>
    <b v="1"/>
    <x v="0"/>
    <n v="2"/>
    <n v="40525.289583333331"/>
    <n v="0"/>
    <n v="1161"/>
    <d v="2010-12-13T00:00:00"/>
    <n v="0"/>
    <x v="4597"/>
  </r>
  <r>
    <n v="4689"/>
    <n v="1"/>
    <x v="1102"/>
    <x v="560"/>
    <s v="&lt;p&gt;I am striving for a functional UDF PULL code and a procedure to use it._x000a_&lt;/p&gt;_x000a_"/>
    <d v="2010-12-13T09:28:35"/>
    <n v="0"/>
    <x v="0"/>
    <x v="0"/>
    <b v="0"/>
    <x v="0"/>
    <n v="2"/>
    <n v="40525.394444444442"/>
    <n v="0"/>
    <n v="1161"/>
    <d v="2010-12-13T00:00:00"/>
    <n v="0"/>
    <x v="4598"/>
  </r>
  <r>
    <n v="4690"/>
    <n v="1"/>
    <x v="1103"/>
    <x v="560"/>
    <s v="&lt;p&gt;Looking for a counter which counts the number of times the sheet has been opened. Preferably a formuala / UDF_x000a_&lt;/p&gt;_x000a_"/>
    <d v="2010-12-13T09:33:28"/>
    <n v="0"/>
    <x v="0"/>
    <x v="0"/>
    <b v="0"/>
    <x v="0"/>
    <n v="2"/>
    <n v="40525.397916666669"/>
    <n v="0"/>
    <n v="1161"/>
    <d v="2010-12-13T00:00:00"/>
    <n v="0"/>
    <x v="4599"/>
  </r>
  <r>
    <n v="4691"/>
    <n v="1"/>
    <x v="1103"/>
    <x v="23"/>
    <s v="&lt;p&gt;Have a look at this: http://excel.tips.net/Pages/T002497_Counting_the_Times_a_Worksheet_is_Used.html_x000a_&lt;/p&gt;_x000a_"/>
    <d v="2010-12-13T12:25:40"/>
    <n v="0"/>
    <x v="1"/>
    <x v="0"/>
    <b v="1"/>
    <x v="0"/>
    <n v="2"/>
    <n v="40525.397916666669"/>
    <n v="0"/>
    <n v="1161"/>
    <d v="2010-12-13T00:00:00"/>
    <n v="0"/>
    <x v="4600"/>
  </r>
  <r>
    <n v="4692"/>
    <n v="1"/>
    <x v="1100"/>
    <x v="2"/>
    <s v="&lt;p&gt;or make the Templates source directory read only_x000a_&lt;/p&gt;_x000a_"/>
    <d v="2010-12-13T12:53:03"/>
    <n v="0"/>
    <x v="2"/>
    <x v="1"/>
    <b v="1"/>
    <x v="1"/>
    <n v="2"/>
    <n v="40525.289583333331"/>
    <n v="0.24725694444350665"/>
    <n v="1162"/>
    <d v="2010-12-13T00:00:00"/>
    <s v="bradpallister"/>
    <x v="4601"/>
  </r>
  <r>
    <n v="4693"/>
    <n v="1"/>
    <x v="1101"/>
    <x v="313"/>
    <s v="&lt;p&gt;How are the web links connected to excel?_x000a_&lt;/p&gt;_x000a_"/>
    <d v="2010-12-13T13:54:01"/>
    <n v="0"/>
    <x v="1"/>
    <x v="0"/>
    <b v="1"/>
    <x v="0"/>
    <n v="2"/>
    <n v="40525.296527777777"/>
    <n v="0"/>
    <n v="1162"/>
    <d v="2010-12-13T00:00:00"/>
    <n v="0"/>
    <x v="4602"/>
  </r>
  <r>
    <n v="4694"/>
    <n v="1"/>
    <x v="1104"/>
    <x v="690"/>
    <s v="&lt;p&gt;i was wondering inf anyone knew if it is possible in XL to plot what i believe is known as a Polar Area Chart or SPIE chart. This is a pie chart with equal angled slices, but where the radius varies depending on the data. &lt;/p&gt;_x000a_&lt;p&gt;Famously Florence Nightingale used such a diagram, to show the causes of mortality in each month of the Crimean war. &lt;/p&gt;_x000a_&lt;p&gt;this can be seen on http://en.wikipedia.org/wiki/Pie_chart under the Polar Area Chart heading._x000a_&lt;/p&gt;_x000a_"/>
    <d v="2010-12-13T14:34:39"/>
    <n v="0"/>
    <x v="0"/>
    <x v="0"/>
    <b v="0"/>
    <x v="0"/>
    <n v="2"/>
    <n v="40525.606944444444"/>
    <n v="0"/>
    <n v="1162"/>
    <d v="2010-12-13T00:00:00"/>
    <n v="0"/>
    <x v="4603"/>
  </r>
  <r>
    <n v="4695"/>
    <n v="1"/>
    <x v="1105"/>
    <x v="691"/>
    <s v="&lt;p&gt;I use 1 workbook per month with +100 sheets using the same data fields different values, I would like to run a macro that would list the values in a single separate sheet as a summary. In other words a new sheet with each worksheet’s specific cell values listed in rows beneath each other, so that the monthly values can be totalled and reported._x000a_&lt;/p&gt;_x000a_"/>
    <d v="2010-12-13T21:03:44"/>
    <n v="0"/>
    <x v="0"/>
    <x v="0"/>
    <b v="0"/>
    <x v="0"/>
    <n v="2"/>
    <n v="40525.877083333333"/>
    <n v="0"/>
    <n v="1162"/>
    <d v="2010-12-13T00:00:00"/>
    <n v="0"/>
    <x v="4604"/>
  </r>
  <r>
    <n v="4696"/>
    <n v="1"/>
    <x v="1097"/>
    <x v="688"/>
    <s v="&lt;p&gt;Thanks, this works indeed&lt;br /&gt;_x000a_Bob_x000a_&lt;/p&gt;_x000a_"/>
    <d v="2010-12-13T21:42:30"/>
    <n v="0"/>
    <x v="3"/>
    <x v="0"/>
    <b v="1"/>
    <x v="0"/>
    <n v="2"/>
    <n v="40524.878472222219"/>
    <n v="0"/>
    <n v="1162"/>
    <d v="2010-12-13T00:00:00"/>
    <n v="0"/>
    <x v="4605"/>
  </r>
  <r>
    <n v="4697"/>
    <n v="1"/>
    <x v="1105"/>
    <x v="348"/>
    <s v="&lt;p&gt;Hi ExcelUKE&lt;/p&gt;_x000a_&lt;p&gt;You do not need a macro to do that, if the structure of the Summary is static you can link the summary to your sheets.&lt;/p&gt;_x000a_&lt;p&gt;If you want to make it more dynamic as the sheet names change or to copy the formula down all rows use the INDIRECT function for the Sheet Names in your formula_x000a_&lt;/p&gt;_x000a_"/>
    <d v="2010-12-13T23:41:42"/>
    <n v="0"/>
    <x v="1"/>
    <x v="0"/>
    <b v="1"/>
    <x v="0"/>
    <n v="2"/>
    <n v="40525.877083333333"/>
    <n v="0"/>
    <n v="1162"/>
    <d v="2010-12-13T00:00:00"/>
    <n v="0"/>
    <x v="4606"/>
  </r>
  <r>
    <n v="4698"/>
    <n v="1"/>
    <x v="1105"/>
    <x v="348"/>
    <s v="&lt;p&gt;Hi ExcelUke,&lt;/p&gt;_x000a_&lt;p&gt;Here is an example:&lt;/p&gt;_x000a_&lt;p&gt;You have four sheets - Summary, One, Two, Three&lt;/p&gt;_x000a_&lt;p&gt;You have Data in C10 of sheets One, Two &amp;amp; Three&lt;/p&gt;_x000a_&lt;p&gt;On the summary Sheet - A1 - &quot;One&quot;, A2 - &quot;Two&quot;, A3 - &quot;Three&quot;&lt;br /&gt;_x000a_in column B insert the cell you want form these sheets, so B1, B2, B3 - &quot;C2&quot;&lt;/p&gt;_x000a_&lt;p&gt;Insert the following formula in C1 =INDIRECT(A1&amp;amp;&quot;!&quot;&amp;amp;B1) and copy down&lt;/p&gt;_x000a_&lt;p&gt;You know have the data from the sheets on the summary sheet_x000a_&lt;/p&gt;_x000a_"/>
    <d v="2010-12-13T23:50:13"/>
    <n v="0"/>
    <x v="2"/>
    <x v="0"/>
    <b v="1"/>
    <x v="0"/>
    <n v="2"/>
    <n v="40525.877083333333"/>
    <n v="0"/>
    <n v="1162"/>
    <d v="2010-12-13T00:00:00"/>
    <n v="0"/>
    <x v="4607"/>
  </r>
  <r>
    <n v="4699"/>
    <n v="1"/>
    <x v="1102"/>
    <x v="348"/>
    <s v="&lt;p&gt;Hi Gulshan,&lt;/p&gt;_x000a_&lt;p&gt;Please explain what you want to do or how is the PULL function supposed to work_x000a_&lt;/p&gt;_x000a_"/>
    <d v="2010-12-13T23:51:46"/>
    <n v="0"/>
    <x v="1"/>
    <x v="0"/>
    <b v="1"/>
    <x v="0"/>
    <n v="2"/>
    <n v="40525.394444444442"/>
    <n v="0"/>
    <n v="1162"/>
    <d v="2010-12-13T00:00:00"/>
    <n v="0"/>
    <x v="4608"/>
  </r>
  <r>
    <n v="4700"/>
    <n v="1"/>
    <x v="1102"/>
    <x v="560"/>
    <s v="&lt;p&gt;1. i have a mother data workbook with the field which has the unique key ids.&lt;br /&gt;_x000a_2. A child data workbook is born as soon as new data entered in the mother workbook with a name same as the unique key in master data workbook.&lt;br /&gt;_x000a_3. i want to extract data from each of the child data workbooks into the mother data workbook - automatically, without opening them (while the child workbooks are closed). At the same time i do not want to get into the jugglery of linking each workbook manually. INDIRECT fuction does not work as it works only while the child workbooks are open. Variable cell reference in anther workbook does not work.&lt;br /&gt;_x000a_I have 2 options&lt;br /&gt;_x000a_A. A user defined function. I have read PULL() can work form me but i have not been able to trak any code which works for me.&lt;br /&gt;_x000a_B. A Macro&lt;/p&gt;_x000a_&lt;p&gt;I woulr prefer &quot;A&quot; above_x000a_&lt;/p&gt;_x000a_"/>
    <d v="2010-12-14T03:17:23"/>
    <n v="0"/>
    <x v="2"/>
    <x v="0"/>
    <b v="1"/>
    <x v="0"/>
    <n v="3"/>
    <n v="40525.394444444442"/>
    <n v="0"/>
    <n v="1162"/>
    <d v="2010-12-14T00:00:00"/>
    <n v="0"/>
    <x v="4609"/>
  </r>
  <r>
    <n v="4701"/>
    <n v="1"/>
    <x v="1106"/>
    <x v="516"/>
    <s v="&lt;p&gt;I am making a dashboard, the one Chandoo has posted it in this website. I need to insert 5 radio buttons and when I select one of them, that selected radio button would identify that column to be sorted or that column would be my sort key.&lt;/p&gt;_x000a_&lt;p&gt; I need to select one them only (my sort key). I assign to them the same cell where they are placed: For example: if the option button 1 is in cell C5, it is linked to cell C5. When I insert these option buttons, the numbers 1, 2, 3, 4, 5 are being shown beside them. How can I hide these numbers or make these numbers show up in some other cell?  The second problem is when I click different option buttons, their links changes all the time. For example the first option button has the number one and it is in F5 and the second one has the number two and it is placed in G5, when I select the second radio button, the number of first radio button gets changed and the links are changed.&lt;br /&gt;_x000a_Any help?&lt;/p&gt;_x000a_&lt;p&gt;Regards,&lt;br /&gt;_x000a_Guity_x000a_&lt;/p&gt;_x000a_"/>
    <d v="2010-12-14T05:28:40"/>
    <n v="0"/>
    <x v="0"/>
    <x v="0"/>
    <b v="0"/>
    <x v="0"/>
    <n v="3"/>
    <n v="40526.227777777778"/>
    <n v="0"/>
    <n v="1162"/>
    <d v="2010-12-14T00:00:00"/>
    <n v="0"/>
    <x v="4610"/>
  </r>
  <r>
    <n v="4702"/>
    <n v="1"/>
    <x v="1102"/>
    <x v="348"/>
    <s v="&lt;p&gt;Hi Gulshan,&lt;/p&gt;_x000a_&lt;p&gt;Below are two code snippets that you can use to build the type of formula you are looking for.&lt;/p&gt;_x000a_&lt;p&gt;Sub Pull(DirNam, FilNam, SheetNam, CellAdd, TarCell)&lt;/p&gt;_x000a_&lt;p&gt;'This places the formula in the cell of your choice&lt;/p&gt;_x000a_&lt;p&gt;            ConRange = SheetNam &amp;amp;; &quot;'!&quot; &amp;amp;; CellAdd&lt;br /&gt;_x000a_            ConNam = DirNam &amp;amp;; &quot;[&quot; &amp;amp;; FilNam &amp;amp; &quot;]&quot;&lt;br /&gt;_x000a_            Range(TarCell).Formula = &quot;='&quot; &amp;amp;; ConNam &amp;amp; ConRange&lt;/p&gt;_x000a_&lt;p&gt;End Sub&lt;br /&gt;_x000a_Sub test()&lt;/p&gt;_x000a_&lt;p&gt;'This gets the Directory Name, File Name, Sheet Name, Source cell and Target Cell from the Master file.&lt;/p&gt;_x000a_&lt;p&gt;DirNam = Range(&quot;C3&quot;)   'E:\Analyst\KPIs &amp;amp; Reporting\2010\Faster line detailed reporting\TransportCosts\&lt;br /&gt;_x000a_FilNam = Range(&quot;D3&quot;)   'C2_C3_Nov2010.xlsm&lt;br /&gt;_x000a_SheetNam = Range(&quot;E3&quot;)  'ByLocation&lt;br /&gt;_x000a_CellAdd = Range(&quot;F3&quot;)  'C5&lt;br /&gt;_x000a_TarCell = Range(&quot;G3&quot;)  'K36&lt;/p&gt;_x000a_&lt;p&gt;  Call Pull(DirNam, FilNam, SheetNam, CellAdd, TarCell)&lt;/p&gt;_x000a_&lt;p&gt;End Sub&lt;/p&gt;_x000a_&lt;p&gt;Try these out and then change them to suit, you will note that I have not specified the type of variable (very bad practice)_x000a_&lt;/p&gt;_x000a_"/>
    <d v="2010-12-14T06:12:25"/>
    <n v="0"/>
    <x v="3"/>
    <x v="0"/>
    <b v="1"/>
    <x v="0"/>
    <n v="3"/>
    <n v="40525.394444444442"/>
    <n v="0"/>
    <n v="1162"/>
    <d v="2010-12-14T00:00:00"/>
    <n v="0"/>
    <x v="4611"/>
  </r>
  <r>
    <n v="4703"/>
    <n v="1"/>
    <x v="1107"/>
    <x v="313"/>
    <s v="&lt;p&gt;What oh what am I missing here:&lt;/p&gt;_x000a_&lt;p&gt;Dim sourceh As Integer&lt;br /&gt;_x000a_Dim sourcew As Integer&lt;br /&gt;_x000a_sourceh = Range(&quot;chartsource&quot;).Rows.Count&lt;br /&gt;_x000a_sourcew = Range(&quot;chartsource&quot;).Columns.Count&lt;br /&gt;_x000a_Sheets(&quot;test&quot;).Range(Cells(1, 1), Cells(sourceh, sourcew)).Value = Sheets(&quot;sheet2&quot;).Range(&quot;chartsource&quot;).Value&lt;/p&gt;_x000a_&lt;p&gt;So on chart click vba will:&lt;br /&gt;_x000a_1.  determine the size of the source data (this isn't very slick, it's just a named range called 'chart source')&lt;br /&gt;_x000a_2.  Copy the range to an equally sized range on another sheet&lt;/p&gt;_x000a_&lt;p&gt;This works when the destination sheet is active(in this case, test) but throws a error 1004 any other time.  &lt;/p&gt;_x000a_&lt;p&gt;What did I miss?_x000a_&lt;/p&gt;_x000a_"/>
    <d v="2010-12-14T06:23:22"/>
    <n v="0"/>
    <x v="0"/>
    <x v="0"/>
    <b v="0"/>
    <x v="0"/>
    <n v="3"/>
    <n v="40526.265972222223"/>
    <n v="0"/>
    <n v="1162"/>
    <d v="2010-12-14T00:00:00"/>
    <n v="0"/>
    <x v="4612"/>
  </r>
  <r>
    <n v="4704"/>
    <n v="1"/>
    <x v="1107"/>
    <x v="422"/>
    <s v="&lt;p&gt;Hi dan_I,&lt;/p&gt;_x000a_&lt;p&gt;Try selecting Sheets(&quot;test&quot;) before equalizing the range. Something like this.&lt;/p&gt;_x000a_&lt;p&gt;Dim sourceh As Integer&lt;br /&gt;_x000a_Dim sourcew As Integer&lt;br /&gt;_x000a_sourceh = Range(&quot;chartsource&quot;).Rows.Count&lt;br /&gt;_x000a_sourcew = Range(&quot;chartsource&quot;).Columns.Count&lt;br /&gt;_x000a_Sheets(&quot;test&quot;).Select&lt;br /&gt;_x000a_Sheets(&quot;test&quot;).Range(Cells(1, 1), Cells(sourceh, sourcew)).Value = Sheets(&quot;sheet2&quot;).Range(&quot;chartsource&quot;).Value&lt;/p&gt;_x000a_&lt;p&gt;Hope this helps._x000a_&lt;/p&gt;_x000a_"/>
    <d v="2010-12-14T06:59:49"/>
    <n v="0"/>
    <x v="1"/>
    <x v="0"/>
    <b v="1"/>
    <x v="0"/>
    <n v="3"/>
    <n v="40526.265972222223"/>
    <n v="0"/>
    <n v="1162"/>
    <d v="2010-12-14T00:00:00"/>
    <n v="0"/>
    <x v="4613"/>
  </r>
  <r>
    <n v="4705"/>
    <n v="1"/>
    <x v="1102"/>
    <x v="560"/>
    <s v="&lt;p&gt;Dear kchiba,&lt;br /&gt;_x000a_i am getting a complete error - syntex error at&lt;/p&gt;_x000a_&lt;p&gt;ConRange = SheetNam &amp;amp;; &quot;'!&quot; &amp;amp;; CellAdd&lt;br /&gt;_x000a_ConNam = DirNam &amp;amp;; &quot;[&quot; &amp;amp;; FilNam &amp;amp; &quot;]&quot;&lt;br /&gt;_x000a_Range(TarCell).Formula = &quot;='&quot; &amp;amp;; ConNam &amp;amp; ConRange_x000a_&lt;/p&gt;_x000a_"/>
    <d v="2010-12-14T07:17:29"/>
    <n v="0"/>
    <x v="4"/>
    <x v="0"/>
    <b v="1"/>
    <x v="0"/>
    <n v="3"/>
    <n v="40525.394444444442"/>
    <n v="0"/>
    <n v="1162"/>
    <d v="2010-12-14T00:00:00"/>
    <n v="0"/>
    <x v="4614"/>
  </r>
  <r>
    <n v="4706"/>
    <n v="1"/>
    <x v="1106"/>
    <x v="23"/>
    <s v="&lt;p&gt;Hi,&lt;/p&gt;_x000a_&lt;p&gt;To hide the numbers, just use the ;;; custom format. Then use a formula to link the cell you want the numbers to appear (for instance, assuming that you have your button linked to cell C5, format cell C5 as Custom - &quot;;;;&quot;, then in another cell type =C5).&lt;/p&gt;_x000a_&lt;p&gt;Regarding the radio button links, have a look at the cells you have linked the radio buttons to. It may be that you have linked both of them to F5 (maybe you've just copy-pasted the radio buttons, and forgot to change the link for the last one?). Otherwise, I see no reason for which the cell F5 changes when you check the radio button linked to G5.&lt;/p&gt;_x000a_&lt;p&gt;Best regards,&lt;br /&gt;_x000a_Radu_x000a_&lt;/p&gt;_x000a_"/>
    <d v="2010-12-14T07:33:44"/>
    <n v="0"/>
    <x v="1"/>
    <x v="0"/>
    <b v="1"/>
    <x v="0"/>
    <n v="3"/>
    <n v="40526.227777777778"/>
    <n v="0"/>
    <n v="1162"/>
    <d v="2010-12-14T00:00:00"/>
    <n v="0"/>
    <x v="4615"/>
  </r>
  <r>
    <n v="4707"/>
    <n v="1"/>
    <x v="1108"/>
    <x v="668"/>
    <s v="&lt;p&gt;Hi, I have a sheet with a few teams and their scores. I would like to create a separate sheet with each teams scores. They all need to be in the same workbook.&lt;br /&gt;_x000a_I have played around with some coding I got off the net. I managed to get the tab(sheet) renamed to one of the cell blocks. I also managed to get a save and return button going. The problem is that they don't work together. Ideally, I would like to select a team on my &quot;team master&quot; sheet, get all their info, and then save that sheets as another sheet named after the selected team. It should then return me to my &quot;team master&quot; sheet.&lt;/p&gt;_x000a_&lt;p&gt;I have uploaded a sample here: http://rapidshare.com/files/436828790/Teams.xls_x000a_&lt;/p&gt;_x000a_"/>
    <d v="2010-12-14T08:23:47"/>
    <n v="0"/>
    <x v="0"/>
    <x v="0"/>
    <b v="0"/>
    <x v="0"/>
    <n v="3"/>
    <n v="40526.349305555559"/>
    <n v="0"/>
    <n v="1162"/>
    <d v="2010-12-14T00:00:00"/>
    <n v="0"/>
    <x v="4616"/>
  </r>
  <r>
    <n v="4708"/>
    <n v="1"/>
    <x v="1102"/>
    <x v="348"/>
    <s v="&lt;p&gt;Hi Gulshan,&lt;/p&gt;_x000a_&lt;p&gt;There is a gremlin in the system, there should be no ; after the &amp;amp;. Below is the corrected version&lt;/p&gt;_x000a_&lt;p&gt;Sub Pull(DirNam, FilNam, SheetNam, CellAdd, TarCell)&lt;/p&gt;_x000a_&lt;p&gt;'This places the formula in the cell of your choice&lt;/p&gt;_x000a_&lt;p&gt;ConRange = SheetNam &amp;amp; &quot;'!&quot; &amp;amp; CellAdd&lt;br /&gt;_x000a_ConNam = DirNam &amp;amp; &quot;[&quot; &amp;amp; FilNam &amp;amp; &quot;]&quot;&lt;br /&gt;_x000a_Range(TarCell).Formula = &quot;='&quot; &amp;amp; ConNam &amp;amp; ConRange&lt;/p&gt;_x000a_&lt;p&gt;End Sub&lt;br /&gt;_x000a_Sub test()_x000a_&lt;/p&gt;_x000a_"/>
    <d v="2010-12-14T09:34:40"/>
    <n v="0"/>
    <x v="5"/>
    <x v="0"/>
    <b v="1"/>
    <x v="0"/>
    <n v="3"/>
    <n v="40525.394444444442"/>
    <n v="0"/>
    <n v="1162"/>
    <d v="2010-12-14T00:00:00"/>
    <n v="0"/>
    <x v="4617"/>
  </r>
  <r>
    <n v="4709"/>
    <n v="1"/>
    <x v="1106"/>
    <x v="2"/>
    <s v="&lt;p&gt;Guity&lt;br /&gt;_x000a_Radio Buttons are exclusive in that only one is ever active&lt;br /&gt;_x000a_and hence Radio Buttons must link to the same cell and if you change any one of them they all change.&lt;/p&gt;_x000a_&lt;p&gt;Another way to hide text is to make the text color the same as the font color ie: white on white, yellow on yellow etc_x000a_&lt;/p&gt;_x000a_"/>
    <d v="2010-12-14T10:03:54"/>
    <n v="0"/>
    <x v="2"/>
    <x v="1"/>
    <b v="1"/>
    <x v="1"/>
    <n v="3"/>
    <n v="40526.227777777778"/>
    <n v="0.19159722221957054"/>
    <n v="1163"/>
    <d v="2010-12-14T00:00:00"/>
    <s v="Guity Niamanesh"/>
    <x v="4618"/>
  </r>
  <r>
    <n v="4710"/>
    <n v="1"/>
    <x v="1108"/>
    <x v="488"/>
    <s v="&lt;p&gt;Try&lt;/p&gt;_x000a_&lt;pre&gt;_x000a_Private Sub Saveandreturn_Click()_x000a_Dim sh As Worksheet_x000a__x000a_    Application.ScreenUpdating = False_x000a_    Application.DisplayAlerts = False_x000a__x000a_    With Me_x000a__x000a_        On Error Resume Next_x000a_            .Parent.Worksheets(.Range(&quot;C2&quot;).Value).Delete_x000a_        On Error GoTo 0_x000a_        Set sh = .Parent.Worksheets.Add(After:=.Parent.Worksheets(.Parent.Worksheets.Count))_x000a_        sh.Name = .Range(&quot;C2&quot;).Value_x000a_        .Cells.Copy sh.Range(&quot;A1&quot;)_x000a_        sh.UsedRange.Value = sh.UsedRange.Value_x000a_    End With_x000a__x000a_    Me.Activate_x000a__x000a_    Application.DisplayAlerts = True_x000a_    Application.ScreenUpdating = True_x000a_End Sub_x000a_&lt;/pre&gt;_x000a_"/>
    <d v="2010-12-14T10:31:14"/>
    <n v="0"/>
    <x v="1"/>
    <x v="0"/>
    <b v="1"/>
    <x v="0"/>
    <n v="3"/>
    <n v="40526.349305555559"/>
    <n v="0"/>
    <n v="1163"/>
    <d v="2010-12-14T00:00:00"/>
    <n v="0"/>
    <x v="4619"/>
  </r>
  <r>
    <n v="4711"/>
    <n v="1"/>
    <x v="1109"/>
    <x v="692"/>
    <s v="&lt;p&gt;I have simple check formula to make sure if the sum of parts is equal to whole .&lt;/p&gt;_x000a_&lt;p&gt;The formula works fine when I give data in certain sequence but fails when the sequence is changed . See the excel work book for better idea.&lt;/p&gt;_x000a_&lt;p&gt;http://www.mediafire.com/file/a1drjct9uvy7f36/Excel%20Bug.xls&lt;/p&gt;_x000a_&lt;p&gt;I am not sure what I am missing here, it seems like a bug. Any clues!!!_x000a_&lt;/p&gt;_x000a_"/>
    <d v="2010-12-14T11:27:02"/>
    <n v="0"/>
    <x v="0"/>
    <x v="0"/>
    <b v="0"/>
    <x v="0"/>
    <n v="3"/>
    <n v="40526.477083333331"/>
    <n v="0"/>
    <n v="1163"/>
    <d v="2010-12-14T00:00:00"/>
    <n v="0"/>
    <x v="4620"/>
  </r>
  <r>
    <n v="4712"/>
    <n v="1"/>
    <x v="1104"/>
    <x v="610"/>
    <s v="&lt;p&gt;Not a direct answer, but as Chandoo and Jon Peltier have pointed out that pie charts are often over-used and not that great at converying a message with more than 2 or 3 series...&lt;br /&gt;_x000a_The polar chart apears to just be a circular stacked column chart. (Test questions: in example chart, is Novemeber = July? December = March? These should be easy comparisons, and they're not) Is there some great benefit to making the bars go around in a circle?_x000a_&lt;/p&gt;_x000a_"/>
    <d v="2010-12-14T13:21:44"/>
    <n v="0"/>
    <x v="1"/>
    <x v="0"/>
    <b v="1"/>
    <x v="0"/>
    <n v="3"/>
    <n v="40525.606944444444"/>
    <n v="0"/>
    <n v="1163"/>
    <d v="2010-12-14T00:00:00"/>
    <n v="0"/>
    <x v="4621"/>
  </r>
  <r>
    <n v="4713"/>
    <n v="1"/>
    <x v="1107"/>
    <x v="313"/>
    <s v="&lt;p&gt;Is that a requirement?_x000a_&lt;/p&gt;_x000a_"/>
    <d v="2010-12-14T14:09:16"/>
    <n v="0"/>
    <x v="2"/>
    <x v="0"/>
    <b v="1"/>
    <x v="0"/>
    <n v="3"/>
    <n v="40526.265972222223"/>
    <n v="0"/>
    <n v="1163"/>
    <d v="2010-12-14T00:00:00"/>
    <n v="0"/>
    <x v="4622"/>
  </r>
  <r>
    <n v="4714"/>
    <n v="1"/>
    <x v="1108"/>
    <x v="668"/>
    <s v="&lt;p&gt;Brilliant stuff!&lt;/p&gt;_x000a_&lt;p&gt;Thanks a stack!&lt;br /&gt;_x000a_Jo_x000a_&lt;/p&gt;_x000a_"/>
    <d v="2010-12-14T15:03:53"/>
    <n v="0"/>
    <x v="2"/>
    <x v="0"/>
    <b v="1"/>
    <x v="0"/>
    <n v="3"/>
    <n v="40526.349305555559"/>
    <n v="0"/>
    <n v="1163"/>
    <d v="2010-12-14T00:00:00"/>
    <n v="0"/>
    <x v="4623"/>
  </r>
  <r>
    <n v="4715"/>
    <n v="1"/>
    <x v="1110"/>
    <x v="693"/>
    <s v="&lt;p&gt;Hello,&lt;/p&gt;_x000a_&lt;p&gt;First off:  what a great resource this is!&lt;/p&gt;_x000a_&lt;p&gt;I have two questions regarding a bubble chart that I created.&lt;/p&gt;_x000a_&lt;p&gt;1)  If I want to use a combination of colors for my bubbles, should I individually change each bubble's color?&lt;/p&gt;_x000a_&lt;p&gt;2)  I have a few bubbles (different sizes) that happen to be stacked on top of each other.  Therefore, only the largest bubble is visible, while the smaller bubbles are &quot;hidden&quot; underneath.  Any suggestions on how to &quot;unhide&quot; these bubbles?&lt;/p&gt;_x000a_&lt;p&gt;Thanks!&lt;/p&gt;_x000a_&lt;p&gt;Kelly&lt;br /&gt;_x000a_Washington, DC_x000a_&lt;/p&gt;_x000a_"/>
    <d v="2010-12-14T17:35:14"/>
    <n v="0"/>
    <x v="0"/>
    <x v="0"/>
    <b v="0"/>
    <x v="0"/>
    <n v="3"/>
    <n v="40526.732638888891"/>
    <n v="0"/>
    <n v="1163"/>
    <d v="2010-12-14T00:00:00"/>
    <n v="0"/>
    <x v="4624"/>
  </r>
  <r>
    <n v="4716"/>
    <n v="1"/>
    <x v="1106"/>
    <x v="516"/>
    <s v="&lt;p&gt;Radu &amp;amp; Hui,&lt;br /&gt;_x000a_Thank you for the help.....&lt;/p&gt;_x000a_&lt;p&gt;What can I do to make the radio buttons to look even in the cell? I mean, I want the radios buttons look completely in the center of the cell?&lt;/p&gt;_x000a_&lt;p&gt;Second request:&lt;/p&gt;_x000a_&lt;p&gt;I want the value of the radio button is fetched and brought to a cell in a different sheet. For example if I select the second radio button, the digit 2 needs to be shown in that cell and all the column below that radio button should populate a column in that sheet(by using Offset function.)&lt;/p&gt;_x000a_&lt;p&gt;Please let me know if this is not clear.&lt;/p&gt;_x000a_&lt;p&gt;Regards,&lt;br /&gt;_x000a_Guity_x000a_&lt;/p&gt;_x000a_"/>
    <d v="2010-12-14T18:04:35"/>
    <n v="0"/>
    <x v="3"/>
    <x v="0"/>
    <b v="1"/>
    <x v="0"/>
    <n v="3"/>
    <n v="40526.227777777778"/>
    <n v="0"/>
    <n v="1163"/>
    <d v="2010-12-14T00:00:00"/>
    <n v="0"/>
    <x v="4625"/>
  </r>
  <r>
    <n v="4717"/>
    <n v="1"/>
    <x v="1111"/>
    <x v="600"/>
    <s v="&lt;p&gt;I was approached with a seemingly very simple question.&lt;/p&gt;_x000a_&lt;p&gt;Here is this big number $200.00 and I have a list of smaller figures $5, $10, $15, $20 all the way to $100.  The $200 is made up of a combination of these smaller figures.&lt;/p&gt;_x000a_&lt;p&gt;Question: Regardless of the combinations (obviously there could be numerous),  Is there a way to command Excel to provide me its combination?  Be it 100+50+30+20 or 150+50 or 175+5+20.&lt;/p&gt;_x000a_&lt;p&gt;This question was raised by an accounting colleague.  I guess she's dealing with payments or collections matching against her accounting book._x000a_&lt;/p&gt;_x000a_"/>
    <d v="2010-12-14T20:31:07"/>
    <n v="0"/>
    <x v="0"/>
    <x v="0"/>
    <b v="0"/>
    <x v="0"/>
    <n v="3"/>
    <n v="40526.854861111111"/>
    <n v="0"/>
    <n v="1163"/>
    <d v="2010-12-14T00:00:00"/>
    <n v="0"/>
    <x v="4626"/>
  </r>
  <r>
    <n v="4718"/>
    <n v="1"/>
    <x v="1111"/>
    <x v="2"/>
    <s v="&lt;p&gt;You can use either&lt;/p&gt;_x000a_&lt;p&gt;Solver - http://www.officekb.com/Uwe/Forum.aspx/ms-excel/164158/Find-the-fewest-values-to-equal-a-set-total&lt;br /&gt;_x000a_or&lt;br /&gt;_x000a_Use a small VBA routine - http://www.dailydoseofexcel.com/archives/2005/10/27/which-numbers-sum-to-target/_x000a_&lt;/p&gt;_x000a_"/>
    <d v="2010-12-15T00:02:31"/>
    <n v="0"/>
    <x v="1"/>
    <x v="1"/>
    <b v="1"/>
    <x v="1"/>
    <n v="4"/>
    <n v="40526.854861111111"/>
    <n v="0.14688657407532446"/>
    <n v="1164"/>
    <d v="2010-12-15T00:00:00"/>
    <s v="fred"/>
    <x v="4627"/>
  </r>
  <r>
    <n v="4719"/>
    <n v="1"/>
    <x v="1111"/>
    <x v="600"/>
    <s v="&lt;p&gt;Thank you, thank you, thank you!!!  This is a great help and I couldn't have achieved without your help!&lt;/p&gt;_x000a_&lt;p&gt;/BOW&lt;/p&gt;_x000a_&lt;p&gt;Fred_x000a_&lt;/p&gt;_x000a_"/>
    <d v="2010-12-15T01:51:02"/>
    <n v="0"/>
    <x v="2"/>
    <x v="0"/>
    <b v="1"/>
    <x v="0"/>
    <n v="4"/>
    <n v="40526.854861111111"/>
    <n v="0"/>
    <n v="1164"/>
    <d v="2010-12-15T00:00:00"/>
    <n v="0"/>
    <x v="4628"/>
  </r>
  <r>
    <n v="4720"/>
    <n v="1"/>
    <x v="1102"/>
    <x v="560"/>
    <s v="&lt;p&gt;Hi kchiba&lt;br /&gt;_x000a_the macro seems to work with fixed references. &lt;/p&gt;_x000a_&lt;p&gt;what the system desires is that the macro should lookp through a column in the mother workbook for the file name (variable file names) of the daughter workbooks, copy contents of a range of cells and paste it against the file address (row of the file number) in the specified columns_x000a_&lt;/p&gt;_x000a_"/>
    <d v="2010-12-15T04:13:18"/>
    <n v="0"/>
    <x v="6"/>
    <x v="0"/>
    <b v="1"/>
    <x v="0"/>
    <n v="4"/>
    <n v="40525.394444444442"/>
    <n v="0"/>
    <n v="1164"/>
    <d v="2010-12-15T00:00:00"/>
    <n v="0"/>
    <x v="4629"/>
  </r>
  <r>
    <n v="4721"/>
    <n v="1"/>
    <x v="1102"/>
    <x v="348"/>
    <s v="&lt;p&gt;That is correct, these are just snippets of code for showing how you can Pull data from closed files. It should be included within a loop that will read all the rows etc&lt;/p&gt;_x000a_&lt;p&gt;Let me have your email and I will send you a file that I use to do what you require.&lt;/p&gt;_x000a_&lt;p&gt;kanti_x000a_&lt;/p&gt;_x000a_"/>
    <d v="2010-12-15T04:22:42"/>
    <n v="0"/>
    <x v="7"/>
    <x v="0"/>
    <b v="1"/>
    <x v="0"/>
    <n v="4"/>
    <n v="40525.394444444442"/>
    <n v="0"/>
    <n v="1164"/>
    <d v="2010-12-15T00:00:00"/>
    <n v="0"/>
    <x v="4630"/>
  </r>
  <r>
    <n v="4722"/>
    <n v="1"/>
    <x v="1102"/>
    <x v="560"/>
    <s v="&lt;p&gt;Dear Kanti.&lt;br /&gt;_x000a_gkp.hinduja@gmail.com&lt;br /&gt;_x000a_please loop and forward file as suggested._x000a_&lt;/p&gt;_x000a_"/>
    <d v="2010-12-15T05:38:44"/>
    <n v="0"/>
    <x v="8"/>
    <x v="0"/>
    <b v="1"/>
    <x v="0"/>
    <n v="4"/>
    <n v="40525.394444444442"/>
    <n v="0"/>
    <n v="1164"/>
    <d v="2010-12-15T00:00:00"/>
    <n v="0"/>
    <x v="4631"/>
  </r>
  <r>
    <n v="4723"/>
    <n v="1"/>
    <x v="1107"/>
    <x v="422"/>
    <s v="&lt;p&gt;I faced this problem sometime ago when I was writing code for someone. When we hardcode the range like Range(&quot;A1:B3&quot;) it doesn't throw up the error. But if you want to refer the range using cells like Range(Cells(1, 1), Cells(sourceh, sourcew))then it throws up this error (Appliaction defined-error).&lt;/p&gt;_x000a_&lt;p&gt;Finally when I selected the sheet and run the code it started working._x000a_&lt;/p&gt;_x000a_"/>
    <d v="2010-12-15T05:46:23"/>
    <n v="0"/>
    <x v="3"/>
    <x v="0"/>
    <b v="1"/>
    <x v="0"/>
    <n v="4"/>
    <n v="40526.265972222223"/>
    <n v="0"/>
    <n v="1164"/>
    <d v="2010-12-15T00:00:00"/>
    <n v="0"/>
    <x v="4632"/>
  </r>
  <r>
    <n v="4724"/>
    <n v="1"/>
    <x v="1112"/>
    <x v="694"/>
    <s v="&lt;p&gt;Hi All,&lt;/p&gt;_x000a_&lt;p&gt;Today only I have joined this group and on very first day I have a problem.&lt;/p&gt;_x000a_&lt;p&gt;Can anyone help me in finding a way to count a particular alphabet into a string?&lt;/p&gt;_x000a_&lt;p&gt;Example : if cell A1 = &quot;Adsdfdfsfssfwaaasegrggrejgeigjklsfsgjksjgsgsafafsagerogbmdlb” and is there any function which can tell me how many time alphabet “A” is used into cell A1??&lt;/p&gt;_x000a_&lt;p&gt;Waiting for your reply.&lt;/p&gt;_x000a_&lt;p&gt;Regards,&lt;br /&gt;_x000a_rajranja_x000a_&lt;/p&gt;_x000a_"/>
    <d v="2010-12-15T10:11:31"/>
    <n v="0"/>
    <x v="0"/>
    <x v="0"/>
    <b v="0"/>
    <x v="0"/>
    <n v="4"/>
    <n v="40527.424305555556"/>
    <n v="0"/>
    <n v="1164"/>
    <d v="2010-12-15T00:00:00"/>
    <n v="0"/>
    <x v="4633"/>
  </r>
  <r>
    <n v="4725"/>
    <n v="1"/>
    <x v="1112"/>
    <x v="488"/>
    <s v="&lt;p&gt;If it is just capital A, then&lt;/p&gt;_x000a_&lt;p&gt;LEN(A1)-LEN(SUBSTITUTE(A1,&quot;A&quot;,&quot;&quot;))&lt;/p&gt;_x000a_&lt;p&gt;If capital and lower-case A, then&lt;/p&gt;_x000a_&lt;p&gt;=(LEN(A1)-LEN(SUBSTITUTE(A1,&quot;A&quot;,&quot;&quot;)))+(LEN(A1)-LEN(SUBSTITUTE(A1,&quot;a&quot;,&quot;&quot;)))_x000a_&lt;/p&gt;_x000a_"/>
    <d v="2010-12-15T11:18:08"/>
    <n v="0"/>
    <x v="1"/>
    <x v="0"/>
    <b v="1"/>
    <x v="0"/>
    <n v="4"/>
    <n v="40527.424305555556"/>
    <n v="0"/>
    <n v="1164"/>
    <d v="2010-12-15T00:00:00"/>
    <n v="0"/>
    <x v="4634"/>
  </r>
  <r>
    <n v="4726"/>
    <n v="1"/>
    <x v="1112"/>
    <x v="488"/>
    <s v="&lt;p&gt;This also works for the second case&lt;/p&gt;_x000a_&lt;p&gt;=(LEN(A1)*2-SUM(LEN(SUBSTITUTE(A1,{&quot;A&quot;,&quot;a&quot;},&quot;&quot;))))_x000a_&lt;/p&gt;_x000a_"/>
    <d v="2010-12-15T11:20:34"/>
    <n v="0"/>
    <x v="2"/>
    <x v="0"/>
    <b v="1"/>
    <x v="0"/>
    <n v="4"/>
    <n v="40527.424305555556"/>
    <n v="0"/>
    <n v="1164"/>
    <d v="2010-12-15T00:00:00"/>
    <n v="0"/>
    <x v="4635"/>
  </r>
  <r>
    <n v="4727"/>
    <n v="1"/>
    <x v="1113"/>
    <x v="695"/>
    <s v="&lt;p&gt;Help me how to create picture V Lookup._x000a_&lt;/p&gt;_x000a_"/>
    <d v="2010-12-15T12:19:14"/>
    <n v="0"/>
    <x v="0"/>
    <x v="0"/>
    <b v="0"/>
    <x v="0"/>
    <n v="4"/>
    <n v="40527.513194444444"/>
    <n v="0"/>
    <n v="1164"/>
    <d v="2010-12-15T00:00:00"/>
    <n v="0"/>
    <x v="4636"/>
  </r>
  <r>
    <n v="4728"/>
    <n v="1"/>
    <x v="1110"/>
    <x v="610"/>
    <s v="&lt;p&gt;1) Yes, if you really want&lt;br /&gt;_x000a_2) Change the order of the series/data points, so that the smaller bubble gets plotted &quot;after&quot; the larger bubble.&lt;/p&gt;_x000a_&lt;p&gt;My question would be why using a bubble chart if it's causing so much trouble? It's very hard to convery a meaningful message with said chart due to our (humans) inability to accurately compare areas._x000a_&lt;/p&gt;_x000a_"/>
    <d v="2010-12-15T13:13:52"/>
    <n v="0"/>
    <x v="1"/>
    <x v="0"/>
    <b v="1"/>
    <x v="0"/>
    <n v="4"/>
    <n v="40526.732638888891"/>
    <n v="0"/>
    <n v="1164"/>
    <d v="2010-12-15T00:00:00"/>
    <n v="0"/>
    <x v="4637"/>
  </r>
  <r>
    <n v="4729"/>
    <n v="1"/>
    <x v="1113"/>
    <x v="488"/>
    <s v="&lt;p&gt;We might be able to help if you can explain what you want. That terse sentence doesn't give us much chance._x000a_&lt;/p&gt;_x000a_"/>
    <d v="2010-12-15T14:41:14"/>
    <n v="0"/>
    <x v="1"/>
    <x v="0"/>
    <b v="1"/>
    <x v="0"/>
    <n v="4"/>
    <n v="40527.513194444444"/>
    <n v="0"/>
    <n v="1164"/>
    <d v="2010-12-15T00:00:00"/>
    <n v="0"/>
    <x v="4638"/>
  </r>
  <r>
    <n v="4730"/>
    <n v="1"/>
    <x v="1104"/>
    <x v="690"/>
    <s v="&lt;p&gt;Re: Luke M &amp;gt; &lt;/p&gt;_x000a_&lt;p&gt;&quot;Is there some great benefit to making the bars go around in a circle?&quot;&lt;/p&gt;_x000a_&lt;p&gt;here is an article that explains why they are useful:&lt;/p&gt;_x000a_&lt;p&gt;http://www.neoformix.com/2006/MultiLevelPieChart.html_x000a_&lt;/p&gt;_x000a_"/>
    <d v="2010-12-15T16:37:05"/>
    <n v="0"/>
    <x v="2"/>
    <x v="0"/>
    <b v="1"/>
    <x v="0"/>
    <n v="4"/>
    <n v="40525.606944444444"/>
    <n v="0"/>
    <n v="1164"/>
    <d v="2010-12-15T00:00:00"/>
    <n v="0"/>
    <x v="4639"/>
  </r>
  <r>
    <n v="4731"/>
    <n v="1"/>
    <x v="1104"/>
    <x v="610"/>
    <s v="&lt;p&gt;Here's the closest I could find:&lt;br /&gt;_x000a_http://peltiertech.com/WordPress/donut-pie-combination/&lt;/p&gt;_x000a_&lt;p&gt;Jon's final outcome (not counting the dart board) looks a lot like the MultiLevel Pie Chart. I suppose if you wanted to create something similar to teh Polar Area chart Nighingale created, you could format some of the series to be invisible.&lt;/p&gt;_x000a_&lt;p&gt;Hopefully this helps?_x000a_&lt;/p&gt;_x000a_"/>
    <d v="2010-12-15T17:38:10"/>
    <n v="0"/>
    <x v="3"/>
    <x v="0"/>
    <b v="1"/>
    <x v="0"/>
    <n v="4"/>
    <n v="40525.606944444444"/>
    <n v="0"/>
    <n v="1164"/>
    <d v="2010-12-15T00:00:00"/>
    <n v="0"/>
    <x v="4640"/>
  </r>
  <r>
    <n v="4732"/>
    <n v="1"/>
    <x v="1113"/>
    <x v="610"/>
    <s v="&lt;p&gt;Check this out:&lt;br /&gt;_x000a_http://www.jkp-ads.com/articles/ShowPicture00.asp_x000a_&lt;/p&gt;_x000a_"/>
    <d v="2010-12-15T17:40:16"/>
    <n v="0"/>
    <x v="2"/>
    <x v="0"/>
    <b v="1"/>
    <x v="0"/>
    <n v="4"/>
    <n v="40527.513194444444"/>
    <n v="0"/>
    <n v="1164"/>
    <d v="2010-12-15T00:00:00"/>
    <n v="0"/>
    <x v="4641"/>
  </r>
  <r>
    <n v="4733"/>
    <n v="1"/>
    <x v="1107"/>
    <x v="610"/>
    <s v="&lt;p&gt;To expand:&lt;br /&gt;_x000a_You used:&lt;br /&gt;_x000a_Sheets(&quot;test&quot;).Range(Cells(1, 1), Cells(sourceh, sourcew)).Value&lt;/p&gt;_x000a_&lt;p&gt;The problem is the Cells object doesn't reference the test sheet (only the range object is connected). If no sheet is specified, the object uses the default current selected sheet (for any VB purists, I apologize if my vocab is wrong, I'm self-taught). To correct, w/o having to select the sheet, you would need to write:&lt;br /&gt;_x000a_Sheets(&quot;test&quot;).Range(Range(&quot;test&quot;).Cells(1, 1), Range(&quot;test&quot;).Cells(sourceh, sourcew)).Value&lt;/p&gt;_x000a_&lt;p&gt;Note how everything is tied back to correct sheet now. In VaraK's example, the Range is already connected to sheet test, so there was no problem. Hope that clarifies things a bit._x000a_&lt;/p&gt;_x000a_"/>
    <d v="2010-12-15T17:51:52"/>
    <n v="0"/>
    <x v="4"/>
    <x v="0"/>
    <b v="1"/>
    <x v="0"/>
    <n v="4"/>
    <n v="40526.265972222223"/>
    <n v="0"/>
    <n v="1164"/>
    <d v="2010-12-15T00:00:00"/>
    <n v="0"/>
    <x v="4642"/>
  </r>
  <r>
    <n v="4734"/>
    <n v="1"/>
    <x v="1114"/>
    <x v="693"/>
    <s v="&lt;p&gt;Hello,&lt;/p&gt;_x000a_&lt;p&gt;I have a few PivotCharts and often I have values that are &quot;0&quot; (see here:  http://twitpic.com/3g7clq ).&lt;/p&gt;_x000a_&lt;p&gt;Usually I just delete the &quot;0&quot; values manually from the chart, but is there a trick to not showing the &quot;0&quot; values at all?&lt;/p&gt;_x000a_&lt;p&gt;Note that in the picture, I'm only concerned about Alpha and Delta.&lt;/p&gt;_x000a_&lt;p&gt;Thanks!&lt;/p&gt;_x000a_&lt;p&gt;Kelly_x000a_&lt;/p&gt;_x000a_"/>
    <d v="2010-12-15T18:13:56"/>
    <n v="0"/>
    <x v="0"/>
    <x v="0"/>
    <b v="0"/>
    <x v="0"/>
    <n v="4"/>
    <n v="40527.759027777778"/>
    <n v="0"/>
    <n v="1164"/>
    <d v="2010-12-15T00:00:00"/>
    <n v="0"/>
    <x v="4643"/>
  </r>
  <r>
    <n v="4735"/>
    <n v="1"/>
    <x v="1114"/>
    <x v="610"/>
    <s v="&lt;p&gt;Select the data labels, format, custom number format of:&lt;br /&gt;_x000a_#;#;;&lt;/p&gt;_x000a_&lt;p&gt;Which means to show a number for positve or negative values, but not for 0._x000a_&lt;/p&gt;_x000a_"/>
    <d v="2010-12-15T18:29:00"/>
    <n v="0"/>
    <x v="1"/>
    <x v="0"/>
    <b v="1"/>
    <x v="0"/>
    <n v="4"/>
    <n v="40527.759027777778"/>
    <n v="0"/>
    <n v="1164"/>
    <d v="2010-12-15T00:00:00"/>
    <n v="0"/>
    <x v="4644"/>
  </r>
  <r>
    <n v="4736"/>
    <n v="1"/>
    <x v="1112"/>
    <x v="610"/>
    <s v="&lt;p&gt;Another alternative formula, if you don't want case-sensitive:&lt;br /&gt;_x000a_=LEN(A1)-LEN(SUBSTITUTE(UPPER(A1),&quot;A&quot;,&quot;&quot;))_x000a_&lt;/p&gt;_x000a_"/>
    <d v="2010-12-15T18:41:58"/>
    <n v="0"/>
    <x v="3"/>
    <x v="0"/>
    <b v="1"/>
    <x v="0"/>
    <n v="4"/>
    <n v="40527.424305555556"/>
    <n v="0"/>
    <n v="1164"/>
    <d v="2010-12-15T00:00:00"/>
    <n v="0"/>
    <x v="4645"/>
  </r>
  <r>
    <n v="4737"/>
    <n v="1"/>
    <x v="1115"/>
    <x v="491"/>
    <s v="&lt;p&gt;I noticed in the dashboard contest that some people had used symbols and conditional formatting to show a green upward facing triangle with a percentage increase. There was a recent post about this technique but I cannot find it. Could someone please point me in the correct direction?_x000a_&lt;/p&gt;_x000a_"/>
    <d v="2010-12-15T20:00:11"/>
    <n v="0"/>
    <x v="0"/>
    <x v="0"/>
    <b v="0"/>
    <x v="0"/>
    <n v="4"/>
    <n v="40527.833333333336"/>
    <n v="0"/>
    <n v="1164"/>
    <d v="2010-12-15T00:00:00"/>
    <n v="0"/>
    <x v="4646"/>
  </r>
  <r>
    <n v="4738"/>
    <n v="1"/>
    <x v="1115"/>
    <x v="610"/>
    <s v="&lt;p&gt;Here's a forum post from August '09:&lt;br /&gt;_x000a_http://chandoo.org/forums/topic/assigning-symbol-to-positivenegative-numbers-in-a-cell&lt;/p&gt;_x000a_&lt;p&gt;And two articles by Chandoo:&lt;br /&gt;_x000a_http://chandoo.org/wp/2008/03/13/want-to-be-an-excel-conditional-formatting-rock-star-read-this/&lt;br /&gt;_x000a_http://chandoo.org/wp/2009/09/15/get-tick-marks-in-excel/_x000a_&lt;/p&gt;_x000a_"/>
    <d v="2010-12-15T20:04:19"/>
    <n v="0"/>
    <x v="1"/>
    <x v="0"/>
    <b v="1"/>
    <x v="0"/>
    <n v="4"/>
    <n v="40527.833333333336"/>
    <n v="0"/>
    <n v="1164"/>
    <d v="2010-12-15T00:00:00"/>
    <n v="0"/>
    <x v="4647"/>
  </r>
  <r>
    <n v="4739"/>
    <n v="1"/>
    <x v="1114"/>
    <x v="693"/>
    <s v="&lt;p&gt;Hello,&lt;/p&gt;_x000a_&lt;p&gt;Thank you; that's great information!&lt;/p&gt;_x000a_&lt;p&gt;So, it seemed to work:  my $0s became nothing.  Great.  &lt;/p&gt;_x000a_&lt;p&gt;In addition to the number, I'm also choosing Label Options -&amp;gt; &quot;Category Name&quot; (i.e., &quot;Delta&quot; shows up on one slice, &quot;Gamma&quot; shows up on another slice, etc.&lt;/p&gt;_x000a_&lt;p&gt;Any method of *not* showing &quot;Gamma&quot; and &quot;Epsilon&quot; in the attached at all?&lt;/p&gt;_x000a_&lt;p&gt;It might not be possible, but I thought I'd ask.&lt;/p&gt;_x000a_&lt;p&gt;Thanks again!&lt;/p&gt;_x000a_&lt;p&gt;Kelly_x000a_&lt;/p&gt;_x000a_"/>
    <d v="2010-12-15T22:14:16"/>
    <n v="0"/>
    <x v="2"/>
    <x v="0"/>
    <b v="1"/>
    <x v="0"/>
    <n v="4"/>
    <n v="40527.759027777778"/>
    <n v="0"/>
    <n v="1164"/>
    <d v="2010-12-15T00:00:00"/>
    <n v="0"/>
    <x v="4648"/>
  </r>
  <r>
    <n v="4740"/>
    <n v="1"/>
    <x v="1112"/>
    <x v="600"/>
    <s v="&lt;p&gt;xld,&lt;/p&gt;_x000a_&lt;p&gt;I understand len(Substitute(A1,{&quot;A&quot;,&quot;a&quot;},&quot;&quot;)) would product 59.  However, I don't understand how 113 was derived from adding the SUM(xxx) part.  Could you please kindly shed some lights on this?  Thank you very much._x000a_&lt;/p&gt;_x000a_"/>
    <d v="2010-12-15T23:04:16"/>
    <n v="0"/>
    <x v="4"/>
    <x v="0"/>
    <b v="1"/>
    <x v="0"/>
    <n v="4"/>
    <n v="40527.424305555556"/>
    <n v="0"/>
    <n v="1164"/>
    <d v="2010-12-15T00:00:00"/>
    <n v="0"/>
    <x v="4649"/>
  </r>
  <r>
    <n v="4741"/>
    <n v="1"/>
    <x v="1116"/>
    <x v="560"/>
    <s v="&lt;p&gt;How do i secure the macros on excel sheets which have been made available to other users?_x000a_&lt;/p&gt;_x000a_"/>
    <d v="2010-12-16T03:16:58"/>
    <n v="0"/>
    <x v="0"/>
    <x v="0"/>
    <b v="0"/>
    <x v="0"/>
    <n v="5"/>
    <n v="40528.136111111111"/>
    <n v="0"/>
    <n v="1164"/>
    <d v="2010-12-16T00:00:00"/>
    <n v="0"/>
    <x v="4650"/>
  </r>
  <r>
    <n v="4742"/>
    <n v="2"/>
    <x v="1117"/>
    <x v="560"/>
    <s v="&lt;p&gt;i am maintaining a data base which is enlisted in an excel sheet. Each row of the excel sheet represents a document which is placed in another document. A column in the data sheet has hyperlinks linked to each of the documents(where PDF is awailable, otherwise it only indicates the id of the physical document). The sheet has abot 20 filed and rows and the size of the sheet has crossed 6 MB.&lt;br /&gt;_x000a_Will i be able to continue with the system?_x000a_&lt;/p&gt;_x000a_"/>
    <d v="2010-12-16T03:26:31"/>
    <n v="0"/>
    <x v="0"/>
    <x v="0"/>
    <b v="0"/>
    <x v="0"/>
    <n v="5"/>
    <n v="40528.143055555556"/>
    <n v="0"/>
    <n v="1164"/>
    <d v="2010-12-16T00:00:00"/>
    <n v="0"/>
    <x v="4651"/>
  </r>
  <r>
    <n v="4743"/>
    <n v="1"/>
    <x v="1116"/>
    <x v="348"/>
    <s v="&lt;p&gt;Hi Gulshan,&lt;/p&gt;_x000a_&lt;p&gt;you can password protect the vba code.&lt;/p&gt;_x000a_&lt;p&gt;When you are in the VBE (Visiual Basic Editor) select &amp;gt;Tools&amp;gt;VBAProjectProperties and set the password&lt;/p&gt;_x000a_&lt;p&gt;kanti_x000a_&lt;/p&gt;_x000a_"/>
    <d v="2010-12-16T03:55:37"/>
    <n v="0"/>
    <x v="1"/>
    <x v="0"/>
    <b v="1"/>
    <x v="0"/>
    <n v="5"/>
    <n v="40528.136111111111"/>
    <n v="0"/>
    <n v="1164"/>
    <d v="2010-12-16T00:00:00"/>
    <n v="0"/>
    <x v="4652"/>
  </r>
  <r>
    <n v="4744"/>
    <n v="2"/>
    <x v="1117"/>
    <x v="313"/>
    <s v="&lt;p&gt;I don't know.  Doesn't sound like it though.  &lt;/p&gt;_x000a_&lt;p&gt;What is going on where 20 hyperlinks have it at 6 megs?_x000a_&lt;/p&gt;_x000a_"/>
    <d v="2010-12-16T06:18:30"/>
    <n v="0"/>
    <x v="1"/>
    <x v="0"/>
    <b v="1"/>
    <x v="0"/>
    <n v="5"/>
    <n v="40528.143055555556"/>
    <n v="0"/>
    <n v="1164"/>
    <d v="2010-12-16T00:00:00"/>
    <n v="0"/>
    <x v="4653"/>
  </r>
  <r>
    <n v="4745"/>
    <n v="1"/>
    <x v="1118"/>
    <x v="696"/>
    <s v="&lt;p&gt;Hi Chandoo,&lt;br /&gt;_x000a_I'm trying to develop a project status report.We have different projects (machine manufacturing)Each project(machine)has many components which are to be manufactured by different operations like machining,fabrication etc.,The link will clearly explain u the linkages between the sheets. I'm looking to link the sheets 1,2,3,4,5 to the 'status'sheet where each row in the sheets 1,2,3,4,5 with the finish date beyond today should appear in the 'status' sheet.(i.e unfinished operations should appear in the 'status' sheet). please help.&lt;br /&gt;_x000a_http://rapidshare.com/files/437243251/trial1.xls_x000a_&lt;/p&gt;_x000a_"/>
    <d v="2010-12-16T08:39:41"/>
    <n v="0"/>
    <x v="0"/>
    <x v="0"/>
    <b v="0"/>
    <x v="0"/>
    <n v="5"/>
    <n v="40528.36041666667"/>
    <n v="0"/>
    <n v="1164"/>
    <d v="2010-12-16T00:00:00"/>
    <n v="0"/>
    <x v="4654"/>
  </r>
  <r>
    <n v="4746"/>
    <n v="1"/>
    <x v="1112"/>
    <x v="488"/>
    <s v="&lt;p&gt;fred,&lt;/p&gt;_x000a_&lt;p&gt;LEN(SUBSTITUTE(A1,{&quot;A&quot;,&quot;a&quot;},&quot;&quot;) doesn't produce 113 per se, it produces an array of two values. It does two substitutions, one for A and one for a. The first returns 59 characters, the second 54, giving a total of 113. If you notice, I do a LEN(A1)*2 because I am looking for two letters, so it takes that 113 away from 60 times 2, giving a final result of 7.&lt;/p&gt;_x000a_&lt;p&gt;If you select the LEN(SUBSTITUTE(A1,{&quot;A&quot;,&quot;a&quot;},&quot;&quot;))part of the formula in the formula bar, and then hit F9, you will see it shows that part evaluated as {59,54}, showing what is going on._x000a_&lt;/p&gt;_x000a_"/>
    <d v="2010-12-16T09:26:56"/>
    <n v="0"/>
    <x v="5"/>
    <x v="0"/>
    <b v="1"/>
    <x v="0"/>
    <n v="5"/>
    <n v="40527.424305555556"/>
    <n v="0"/>
    <n v="1164"/>
    <d v="2010-12-16T00:00:00"/>
    <n v="0"/>
    <x v="4655"/>
  </r>
  <r>
    <n v="4747"/>
    <n v="1"/>
    <x v="1112"/>
    <x v="694"/>
    <s v="&lt;p&gt;Thanks guys.. i found this answer 2-3 hrs after i posted this question..but i have some more questions..&lt;/p&gt;_x000a_&lt;p&gt;if i have few Paths this below..&lt;br /&gt;_x000a_1.C:\Documents\rajiv\Home Loan\New Folder\New Folder\raj.xls&lt;br /&gt;_x000a_2.C:\Documents and Settings\rajiv\My Documents\Home\New Folder\New Folder\raj_2010.xls&lt;br /&gt;_x000a_3.\\C:\Documents and Settings\Home Loan\New Folder\New Folder\rajiv-ranjan.xls&lt;/p&gt;_x000a_&lt;p&gt;and i only need to extract the File name (raj.xls,raj_2010.xls...) where Len(file name) is not fixed.&lt;/p&gt;_x000a_&lt;p&gt;using your fomula i can count the number of &quot;\&quot; into this string but how to get the position of the last &quot;\&quot;?? if we get the position of last \ then it would be easy to get the exact file name.&lt;/p&gt;_x000a_&lt;p&gt;i can do this via VBA codes but i want it with excel formula's ONLY?&lt;/p&gt;_x000a_&lt;p&gt;Can any budy suggest of this??&lt;/p&gt;_x000a_&lt;p&gt;I have started loving this Site :) Thanks Chandoo._x000a_&lt;/p&gt;_x000a_"/>
    <d v="2010-12-16T12:40:27"/>
    <n v="0"/>
    <x v="6"/>
    <x v="0"/>
    <b v="1"/>
    <x v="0"/>
    <n v="5"/>
    <n v="40527.424305555556"/>
    <n v="0"/>
    <n v="1164"/>
    <d v="2010-12-16T00:00:00"/>
    <n v="0"/>
    <x v="4656"/>
  </r>
  <r>
    <n v="4748"/>
    <n v="1"/>
    <x v="1112"/>
    <x v="2"/>
    <s v="&lt;p&gt;Rajranja&lt;br /&gt;_x000a_Use this as an Array formula&lt;/p&gt;_x000a_&lt;p&gt;=RIGHT(A1,LEN(A1)-MAX((MID(A1,ROW(INDIRECT(&quot;A1:A&quot;&amp;amp;LEN(A1))),1)=$B$1)*ROW(INDIRECT(&quot;A1:A&quot;&amp;amp;LEN(A1)))))&lt;br /&gt;_x000a_Enter with Ctrl Shift Enter&lt;/p&gt;_x000a_&lt;p&gt;Assumes you have your data in A1:A3&lt;br /&gt;_x000a_and \ in B1_x000a_&lt;/p&gt;_x000a_"/>
    <d v="2010-12-16T13:29:19"/>
    <n v="0"/>
    <x v="7"/>
    <x v="1"/>
    <b v="1"/>
    <x v="1"/>
    <n v="5"/>
    <n v="40527.424305555556"/>
    <n v="1.1377199074049713"/>
    <n v="1165"/>
    <d v="2010-12-16T00:00:00"/>
    <s v="rajranja"/>
    <x v="4657"/>
  </r>
  <r>
    <n v="4749"/>
    <n v="1"/>
    <x v="1112"/>
    <x v="163"/>
    <s v="&lt;p&gt;Hi,&lt;/p&gt;_x000a_&lt;p&gt;Here's a slightly shorter formula and without the use of column B&lt;/p&gt;_x000a_&lt;p&gt;=TRIM(RIGHT(SUBSTITUTE(A1,&quot;\&quot;,REPT(&quot; &quot;,100)),99))_x000a_&lt;/p&gt;_x000a_"/>
    <d v="2010-12-16T14:23:02"/>
    <n v="0"/>
    <x v="8"/>
    <x v="0"/>
    <b v="1"/>
    <x v="0"/>
    <n v="5"/>
    <n v="40527.424305555556"/>
    <n v="0"/>
    <n v="1165"/>
    <d v="2010-12-16T00:00:00"/>
    <n v="0"/>
    <x v="4658"/>
  </r>
  <r>
    <n v="4750"/>
    <n v="1"/>
    <x v="1114"/>
    <x v="610"/>
    <s v="&lt;p&gt;Single-click twice on Gamma and Epsilon, and press delete.&lt;/p&gt;_x000a_&lt;p&gt;Or, select only the Delta series, add labels; then select only Gamma, add labels._x000a_&lt;/p&gt;_x000a_"/>
    <d v="2010-12-16T14:29:43"/>
    <n v="0"/>
    <x v="3"/>
    <x v="0"/>
    <b v="1"/>
    <x v="0"/>
    <n v="5"/>
    <n v="40527.759027777778"/>
    <n v="0"/>
    <n v="1165"/>
    <d v="2010-12-16T00:00:00"/>
    <n v="0"/>
    <x v="4659"/>
  </r>
  <r>
    <n v="4751"/>
    <n v="1"/>
    <x v="1112"/>
    <x v="694"/>
    <s v="&lt;p&gt;oldchippy &amp;lt;&amp;gt; Hey thanx ,its working :) Thanks a ton for this help.&lt;/p&gt;_x000a_&lt;p&gt;Hui&amp;lt;&amp;gt; Hey Thanx for this.. its bit confusing but it also worked :)&lt;/p&gt;_x000a_&lt;p&gt;Thanks Guys.._x000a_&lt;/p&gt;_x000a_"/>
    <d v="2010-12-16T14:44:29"/>
    <n v="0"/>
    <x v="9"/>
    <x v="0"/>
    <b v="1"/>
    <x v="0"/>
    <n v="5"/>
    <n v="40527.424305555556"/>
    <n v="0"/>
    <n v="1165"/>
    <d v="2010-12-16T00:00:00"/>
    <n v="0"/>
    <x v="4660"/>
  </r>
  <r>
    <n v="4752"/>
    <n v="1"/>
    <x v="1119"/>
    <x v="697"/>
    <s v="&lt;p&gt;HI,&lt;/p&gt;_x000a_&lt;p&gt;I daily deal with multiple spread sheets related billing. My question is &lt;/p&gt;_x000a_&lt;p&gt;I have entered a different values from A1 to A10 and summed up the total. E.g 1,2,3,4,5,6,7,8,9,10 and the total is 55. I have selected cell no A5 which is a value of 5. I formatted the cell-Selected &quot;Number&quot; &quot;Custom&quot; type as ,,,. and the value in A5 visilbe as &quot;,&quot;.&lt;br /&gt;_x000a_The visible no from A1 to A10 as 1,2,3,4,,,6,7,8,9,10 and the total as 55. It is supposed to 50 only if i check with a hard copy of the same with a calculator &lt;/p&gt;_x000a_&lt;p&gt;My question is &quot;Is there any fromula to find the cell (A5)with the this type of format. &lt;/p&gt;_x000a_&lt;p&gt;Thanks in advance_x000a_&lt;/p&gt;_x000a_"/>
    <d v="2010-12-16T16:04:17"/>
    <n v="0"/>
    <x v="0"/>
    <x v="0"/>
    <b v="0"/>
    <x v="0"/>
    <n v="5"/>
    <n v="40528.669444444444"/>
    <n v="0"/>
    <n v="1165"/>
    <d v="2010-12-16T00:00:00"/>
    <n v="0"/>
    <x v="4661"/>
  </r>
  <r>
    <n v="4753"/>
    <n v="1"/>
    <x v="1119"/>
    <x v="610"/>
    <s v="&lt;p&gt;Formatting the cell only changes the appearance, A5 still have a value of 5 wether you change the format to display a comma, text, or even another number! The only true way to not count it is to either delete the 5 from the cell, or use one of these formulas:&lt;/p&gt;_x000a_&lt;p&gt;=SUM(A1:A4,A6:10)&lt;/p&gt;_x000a_&lt;p&gt;=SUMIF(A1:A10,&quot;&amp;lt;&amp;gt;5&quot;)&lt;/p&gt;_x000a_&lt;p&gt;Which leads to, why are you not adding that cell? If there's some specific criteria, you'll probably want to use the SUMIF function in some other method._x000a_&lt;/p&gt;_x000a_"/>
    <d v="2010-12-16T16:56:02"/>
    <n v="0"/>
    <x v="1"/>
    <x v="0"/>
    <b v="1"/>
    <x v="0"/>
    <n v="5"/>
    <n v="40528.669444444444"/>
    <n v="0"/>
    <n v="1165"/>
    <d v="2010-12-16T00:00:00"/>
    <n v="0"/>
    <x v="4662"/>
  </r>
  <r>
    <n v="4754"/>
    <n v="1"/>
    <x v="1120"/>
    <x v="698"/>
    <s v="&lt;p&gt;Hi,&lt;br /&gt;_x000a_The Project Management Dashboards are excellent.  I was wondering if it would be possible to import the Gantt data from MS Project? Our standards dictate project._x000a_&lt;/p&gt;_x000a_"/>
    <d v="2010-12-16T17:16:36"/>
    <n v="0"/>
    <x v="0"/>
    <x v="0"/>
    <b v="0"/>
    <x v="0"/>
    <n v="5"/>
    <n v="40528.719444444447"/>
    <n v="0"/>
    <n v="1165"/>
    <d v="2010-12-16T00:00:00"/>
    <n v="0"/>
    <x v="4663"/>
  </r>
  <r>
    <n v="4755"/>
    <n v="1"/>
    <x v="1121"/>
    <x v="600"/>
    <s v="&lt;p&gt;I'm using solver to fix some problems.  And I specifically stated on one of the constraints:&lt;/p&gt;_x000a_&lt;p&gt;$D$3:$D$27 = INTERGER&lt;br /&gt;_x000a_$D$3:$D$27 &amp;lt;= 1&lt;br /&gt;_x000a_$D$3:$D$27 &amp;gt;= 0&lt;/p&gt;_x000a_&lt;p&gt;I would think the answer from D3 to D27 would be either 0 or 1.  But I'm getting decimal answers filling out the entire area.  Did I do anything wrong?&lt;/p&gt;_x000a_&lt;p&gt;I have sent Chandoo a sample file.  I don't know how to upload a file to here._x000a_&lt;/p&gt;_x000a_"/>
    <d v="2010-12-16T18:59:55"/>
    <n v="0"/>
    <x v="0"/>
    <x v="0"/>
    <b v="0"/>
    <x v="0"/>
    <n v="5"/>
    <n v="40528.790972222225"/>
    <n v="0"/>
    <n v="1165"/>
    <d v="2010-12-16T00:00:00"/>
    <n v="0"/>
    <x v="4664"/>
  </r>
  <r>
    <n v="4756"/>
    <n v="1"/>
    <x v="1121"/>
    <x v="610"/>
    <s v="&lt;p&gt;Usually people upload their files to a free site (like rapidshare) and just post the link here.&lt;/p&gt;_x000a_&lt;p&gt;W/o your workbook, I'm unable to duplicate the problem. (Solver works correctly)Granted, I don't know all the constraints...is Solver saying it's found a solution, or just come close?_x000a_&lt;/p&gt;_x000a_"/>
    <d v="2010-12-16T19:41:02"/>
    <n v="0"/>
    <x v="1"/>
    <x v="0"/>
    <b v="1"/>
    <x v="0"/>
    <n v="5"/>
    <n v="40528.790972222225"/>
    <n v="0"/>
    <n v="1165"/>
    <d v="2010-12-16T00:00:00"/>
    <n v="0"/>
    <x v="4665"/>
  </r>
  <r>
    <n v="4757"/>
    <n v="1"/>
    <x v="1121"/>
    <x v="600"/>
    <s v="&lt;p&gt;it does give me an answer.  However, it is giving me all the answers in decimal points when the solution should be integers._x000a_&lt;/p&gt;_x000a_"/>
    <d v="2010-12-16T19:50:16"/>
    <n v="0"/>
    <x v="2"/>
    <x v="0"/>
    <b v="1"/>
    <x v="0"/>
    <n v="5"/>
    <n v="40528.790972222225"/>
    <n v="0"/>
    <n v="1165"/>
    <d v="2010-12-16T00:00:00"/>
    <n v="0"/>
    <x v="4666"/>
  </r>
  <r>
    <n v="4758"/>
    <n v="1"/>
    <x v="1122"/>
    <x v="699"/>
    <s v="&lt;p&gt;I have designed a form in excel. Is it possible to control the number of times it is printed? Generally I want it printed only once and keep track when it was printed. If due to any reason it has to be printed again, I want a water mark printed on the face reading &quot;DUPLICATE&quot;.&lt;br /&gt;_x000a_Just wondering if it is doable.&lt;br /&gt;_x000a_PS I am a 'new kid' on the Chandoo Block!&lt;br /&gt;_x000a_Thank you&lt;br /&gt;_x000a_Ran_x000a_&lt;/p&gt;_x000a_"/>
    <d v="2010-12-16T20:54:40"/>
    <n v="0"/>
    <x v="0"/>
    <x v="0"/>
    <b v="0"/>
    <x v="0"/>
    <n v="5"/>
    <n v="40528.870833333334"/>
    <n v="0"/>
    <n v="1165"/>
    <d v="2010-12-16T00:00:00"/>
    <n v="0"/>
    <x v="4667"/>
  </r>
  <r>
    <n v="4759"/>
    <n v="1"/>
    <x v="1122"/>
    <x v="313"/>
    <s v="&lt;p&gt;Tell me about this form?  &lt;/p&gt;_x000a_&lt;p&gt;I'm guessing it will require a hidden sheet which you'll pop an entry in when you print, if it detects the current form listed on the hidden sheet, do the watermark.  I'll play with that idea later if I have time.  I have no idea how to execute it, but it shouldn't be too difficult.  Hui might have a more elegant solutions, as he always does._x000a_&lt;/p&gt;_x000a_"/>
    <d v="2010-12-17T01:37:17"/>
    <n v="0"/>
    <x v="1"/>
    <x v="0"/>
    <b v="1"/>
    <x v="0"/>
    <n v="6"/>
    <n v="40528.870833333334"/>
    <n v="0"/>
    <n v="1165"/>
    <d v="2010-12-17T00:00:00"/>
    <n v="0"/>
    <x v="4668"/>
  </r>
  <r>
    <n v="4761"/>
    <n v="1"/>
    <x v="1120"/>
    <x v="0"/>
    <s v="&lt;p&gt;You can use macros to do this. See this from Robert: http://www.clearlyandsimply.com/clearly_and_simply/2009/01/bring-your-tasks-in-a-row.html_x000a_&lt;/p&gt;_x000a_"/>
    <d v="2010-12-17T03:37:12"/>
    <n v="0"/>
    <x v="1"/>
    <x v="0"/>
    <b v="1"/>
    <x v="0"/>
    <n v="6"/>
    <n v="40528.719444444447"/>
    <n v="0"/>
    <n v="1165"/>
    <d v="2010-12-17T00:00:00"/>
    <n v="0"/>
    <x v="4669"/>
  </r>
  <r>
    <n v="4762"/>
    <n v="1"/>
    <x v="1121"/>
    <x v="0"/>
    <s v="&lt;p&gt;It seems like you have checked &quot;ignore integer conditions&quot; option in the solver. Uncheck and solve again._x000a_&lt;/p&gt;_x000a_"/>
    <d v="2010-12-17T03:37:44"/>
    <n v="0"/>
    <x v="3"/>
    <x v="0"/>
    <b v="1"/>
    <x v="0"/>
    <n v="6"/>
    <n v="40528.790972222225"/>
    <n v="0"/>
    <n v="1165"/>
    <d v="2010-12-17T00:00:00"/>
    <n v="0"/>
    <x v="4670"/>
  </r>
  <r>
    <n v="4763"/>
    <n v="1"/>
    <x v="1122"/>
    <x v="0"/>
    <s v="&lt;p&gt;I guess you can write a macro to increment a cell value by 1 whenever someone prints the worksheet. But remember, your users can disable macros and still work with the file._x000a_&lt;/p&gt;_x000a_"/>
    <d v="2010-12-17T03:45:11"/>
    <n v="0"/>
    <x v="2"/>
    <x v="0"/>
    <b v="1"/>
    <x v="0"/>
    <n v="6"/>
    <n v="40528.870833333334"/>
    <n v="0"/>
    <n v="1165"/>
    <d v="2010-12-17T00:00:00"/>
    <n v="0"/>
    <x v="4671"/>
  </r>
  <r>
    <n v="4764"/>
    <n v="1"/>
    <x v="1123"/>
    <x v="173"/>
    <s v="&lt;p&gt;I've been working on a table/userForm for awhile now.   His &quot;Excelence&quot;, Hui, has given me quite alot of help.  No one better.  I'll give him a break and ask this question&lt;/p&gt;_x000a_&lt;p&gt;      Col O           Col P&lt;br /&gt;_x000a_4   12/1/2010_x0009_    12/30/00 (=IF(ISBLANK(O4),&quot;&quot;,Table1[[#This Row],[PM Comp Date]]+365)&lt;/p&gt;_x000a_&lt;p&gt;    I've used the formula many times before to get populate a cell w/next years date so why  doesn't formula result in 12/1/2011?  Note: O4 is populated by combo box and userform._x000a_&lt;/p&gt;_x000a_"/>
    <d v="2010-12-17T05:38:08"/>
    <n v="0"/>
    <x v="0"/>
    <x v="0"/>
    <b v="0"/>
    <x v="0"/>
    <n v="6"/>
    <n v="40529.234722222223"/>
    <n v="0"/>
    <n v="1165"/>
    <d v="2010-12-17T00:00:00"/>
    <n v="0"/>
    <x v="4672"/>
  </r>
  <r>
    <n v="4765"/>
    <n v="1"/>
    <x v="1123"/>
    <x v="348"/>
    <s v="&lt;p&gt;Hi bfraser,&lt;/p&gt;_x000a_&lt;p&gt;the date format for the number 365 = 12/30/00. That means it is taking PM_Comp_Date as 0.&lt;/p&gt;_x000a_&lt;p&gt;Is your Col O formatted as date or text? You may have to convert the Text format from the form into a date format on the table._x000a_&lt;/p&gt;_x000a_"/>
    <d v="2010-12-17T06:07:48"/>
    <n v="0"/>
    <x v="1"/>
    <x v="0"/>
    <b v="1"/>
    <x v="0"/>
    <n v="6"/>
    <n v="40529.234722222223"/>
    <n v="0"/>
    <n v="1165"/>
    <d v="2010-12-17T00:00:00"/>
    <n v="0"/>
    <x v="4673"/>
  </r>
  <r>
    <n v="4766"/>
    <n v="1"/>
    <x v="1123"/>
    <x v="173"/>
    <s v="&lt;p&gt;http://rapidshare.com/files/437765586/NDC_PM-Asset_Database.xlsm_x000a_&lt;/p&gt;_x000a_"/>
    <d v="2010-12-17T06:21:28"/>
    <n v="0"/>
    <x v="2"/>
    <x v="0"/>
    <b v="1"/>
    <x v="0"/>
    <n v="6"/>
    <n v="40529.234722222223"/>
    <n v="0"/>
    <n v="1165"/>
    <d v="2010-12-17T00:00:00"/>
    <n v="0"/>
    <x v="4674"/>
  </r>
  <r>
    <n v="4767"/>
    <n v="1"/>
    <x v="1123"/>
    <x v="2"/>
    <s v="&lt;p&gt;Bill&lt;/p&gt;_x000a_&lt;p&gt;Column O is text&lt;br /&gt;_x000a_I've emailed you separately with a work around&lt;/p&gt;_x000a_&lt;p&gt;Hui..._x000a_&lt;/p&gt;_x000a_"/>
    <d v="2010-12-17T06:25:03"/>
    <n v="0"/>
    <x v="3"/>
    <x v="1"/>
    <b v="1"/>
    <x v="1"/>
    <n v="6"/>
    <n v="40529.234722222223"/>
    <n v="3.2673611109203193E-2"/>
    <n v="1166"/>
    <d v="2010-12-17T00:00:00"/>
    <s v="bfraser"/>
    <x v="4675"/>
  </r>
  <r>
    <n v="4768"/>
    <n v="1"/>
    <x v="1121"/>
    <x v="2"/>
    <s v="&lt;p&gt;or&lt;br /&gt;_x000a_Setup some helper cells&lt;br /&gt;_x000a_=mod(Number,1)&lt;br /&gt;_x000a_and add some more conditions where Helper cell = 0_x000a_&lt;/p&gt;_x000a_"/>
    <d v="2010-12-17T06:31:37"/>
    <n v="0"/>
    <x v="4"/>
    <x v="1"/>
    <b v="1"/>
    <x v="1"/>
    <n v="6"/>
    <n v="40528.790972222225"/>
    <n v="0.48098379629664123"/>
    <n v="1167"/>
    <d v="2010-12-17T00:00:00"/>
    <s v="fred"/>
    <x v="4676"/>
  </r>
  <r>
    <n v="4769"/>
    <n v="1"/>
    <x v="1122"/>
    <x v="2"/>
    <s v="&lt;p&gt;I'd use a combination of both Dan-L and Chandoo's&lt;br /&gt;_x000a_As Chandoo said users can disable macro's&lt;br /&gt;_x000a_So I'd use a macro to hide the sheet you want printed and also use a counter if printed to apply a watermark&lt;br /&gt;_x000a_That way if macros are disabled they won't be able to print it either_x000a_&lt;/p&gt;_x000a_"/>
    <d v="2010-12-17T06:37:38"/>
    <n v="0"/>
    <x v="3"/>
    <x v="1"/>
    <b v="1"/>
    <x v="1"/>
    <n v="6"/>
    <n v="40528.870833333334"/>
    <n v="0.40530092592234723"/>
    <n v="1168"/>
    <d v="2010-12-17T00:00:00"/>
    <s v="ran"/>
    <x v="4677"/>
  </r>
  <r>
    <n v="4770"/>
    <n v="1"/>
    <x v="1124"/>
    <x v="653"/>
    <s v="&lt;p&gt;I have in my first column merged cells and from second column i have unmerged columns . i want to color entire rows of alternate merged cells along with all the unmerged columns corresponding to those merged cells ._x000a_&lt;/p&gt;_x000a_"/>
    <d v="2010-12-17T09:46:29"/>
    <n v="0"/>
    <x v="0"/>
    <x v="0"/>
    <b v="0"/>
    <x v="0"/>
    <n v="6"/>
    <n v="40529.406944444447"/>
    <n v="0"/>
    <n v="1168"/>
    <d v="2010-12-17T00:00:00"/>
    <n v="0"/>
    <x v="4678"/>
  </r>
  <r>
    <n v="4771"/>
    <n v="1"/>
    <x v="1104"/>
    <x v="690"/>
    <s v="&lt;p&gt;Thanks Luke&lt;/p&gt;_x000a_&lt;p&gt;Not quite what i was looking for, but its given me some ideas._x000a_&lt;/p&gt;_x000a_"/>
    <d v="2010-12-17T11:29:58"/>
    <n v="0"/>
    <x v="4"/>
    <x v="0"/>
    <b v="1"/>
    <x v="0"/>
    <n v="6"/>
    <n v="40525.606944444444"/>
    <n v="0"/>
    <n v="1168"/>
    <d v="2010-12-17T00:00:00"/>
    <n v="0"/>
    <x v="4679"/>
  </r>
  <r>
    <n v="4772"/>
    <n v="1"/>
    <x v="1124"/>
    <x v="610"/>
    <s v="&lt;p&gt;how many cells/rows are in each merged cell?_x000a_&lt;/p&gt;_x000a_"/>
    <d v="2010-12-17T13:17:26"/>
    <n v="0"/>
    <x v="1"/>
    <x v="0"/>
    <b v="1"/>
    <x v="0"/>
    <n v="6"/>
    <n v="40529.406944444447"/>
    <n v="0"/>
    <n v="1168"/>
    <d v="2010-12-17T00:00:00"/>
    <n v="0"/>
    <x v="4680"/>
  </r>
  <r>
    <n v="4773"/>
    <n v="1"/>
    <x v="1125"/>
    <x v="653"/>
    <s v="&lt;p&gt;i want to find the number of merged blocks in column 1 before I encounter a text(report)  in that column 1 . can any one please help me_x000a_&lt;/p&gt;_x000a_"/>
    <d v="2010-12-17T14:25:15"/>
    <n v="0"/>
    <x v="0"/>
    <x v="0"/>
    <b v="0"/>
    <x v="0"/>
    <n v="6"/>
    <n v="40529.600694444445"/>
    <n v="0"/>
    <n v="1168"/>
    <d v="2010-12-17T00:00:00"/>
    <n v="0"/>
    <x v="4681"/>
  </r>
  <r>
    <n v="4774"/>
    <n v="1"/>
    <x v="1125"/>
    <x v="488"/>
    <s v="&lt;pre&gt;_x000a_Public Sub ProcessData()_x000a_Const TEST_COLUMN As String = &quot;A&quot;       '&amp;lt;&amp;lt;&amp;lt;&amp;lt; change to suit_x000a_Dim Lastrow As Long_x000a_Dim cnt As Long_x000a_Dim i As Long_x000a__x000a_    Application.ScreenUpdating = False_x000a__x000a_    With ActiveSheet_x000a__x000a_        Lastrow = .Cells(.Rows.Count, TEST_COLUMN).End(xlUp).Row_x000a_        For i = 1 To Lastrow 'Lastrow to 1 Step -1_x000a__x000a_            If .Cells(i, &quot;A&quot;).MergeCells Then_x000a__x000a_                cnt = cnt + 1_x000a_            End If_x000a_        Next i_x000a_    End With_x000a__x000a_    MsgBox cnt_x000a__x000a_    Application.ScreenUpdating = True_x000a_End Sub_x000a_&lt;/pre&gt;_x000a_"/>
    <d v="2010-12-17T15:04:01"/>
    <n v="0"/>
    <x v="1"/>
    <x v="0"/>
    <b v="1"/>
    <x v="0"/>
    <n v="6"/>
    <n v="40529.600694444445"/>
    <n v="0"/>
    <n v="1168"/>
    <d v="2010-12-17T00:00:00"/>
    <n v="0"/>
    <x v="4682"/>
  </r>
  <r>
    <n v="4775"/>
    <n v="1"/>
    <x v="1120"/>
    <x v="698"/>
    <s v="&lt;p&gt;Thanks, this way I can import the activities.  I also looked at some of the charting solutions for creating the Gantt but none of them are as good as any of yours.  Are you planning to put a date rather than week numbers into any of the future releases?_x000a_&lt;/p&gt;_x000a_"/>
    <d v="2010-12-17T16:05:32"/>
    <n v="0"/>
    <x v="2"/>
    <x v="0"/>
    <b v="1"/>
    <x v="0"/>
    <n v="6"/>
    <n v="40528.719444444447"/>
    <n v="0"/>
    <n v="1168"/>
    <d v="2010-12-17T00:00:00"/>
    <n v="0"/>
    <x v="4683"/>
  </r>
  <r>
    <n v="4776"/>
    <n v="1"/>
    <x v="1126"/>
    <x v="624"/>
    <s v="&lt;p&gt;I have two fold question ...one I want to add to this Module (I am a total newbie at doing this) but basically I wanted to have a macro that does all three of these in one shot (macro).... as of right now they are three separate macros to do the work.  &lt;/p&gt;_x000a_&lt;p&gt;Explanation of Macro - basically each macro finds a specific row and column to look for the first blank cell and than hides all blank cells....It does this for three different places in my work sheet (3 different graphs that have dynamic data)&lt;/p&gt;_x000a_&lt;p&gt;I also wanted to add two more &quot;macro's&quot; so to speak that does the same thing except it doesn't hide the first blank row...so basically hides the second blank row found and onwards.  Please let me know if:&lt;br /&gt;_x000a_1) I can combine these Macro's into ONE Macro&lt;br /&gt;_x000a_2) How I can re-arrange the code so that it wont hide the first blank row, but will hide the second and than after:&lt;/p&gt;_x000a_&lt;p&gt;Sub HURows()&lt;br /&gt;_x000a_    BeginRow = 12&lt;br /&gt;_x000a_    EndRow = 152&lt;br /&gt;_x000a_    ChkCol = 37&lt;/p&gt;_x000a_&lt;p&gt;    For RowCnt = BeginRow To EndRow&lt;br /&gt;_x000a_        If Cells(RowCnt, ChkCol).Value = &quot;&quot; Then&lt;br /&gt;_x000a_            Cells(RowCnt, ChkCol).EntireRow.Hidden = True&lt;br /&gt;_x000a_        Else&lt;br /&gt;_x000a_            Cells(RowCnt, ChkCol).EntireRow.Hidden = False&lt;br /&gt;_x000a_        End If&lt;br /&gt;_x000a_    Next RowCnt&lt;br /&gt;_x000a_End Sub&lt;/p&gt;_x000a_&lt;p&gt;Sub Chart2()&lt;br /&gt;_x000a_    BeginRow = 165&lt;br /&gt;_x000a_    EndRow = 298&lt;br /&gt;_x000a_    ChkCol = 44&lt;/p&gt;_x000a_&lt;p&gt;    For RowCnt = BeginRow To EndRow&lt;br /&gt;_x000a_        If Cells(RowCnt, ChkCol).Value = &quot;&quot; Then&lt;br /&gt;_x000a_            Cells(RowCnt, ChkCol).EntireRow.Hidden = True&lt;br /&gt;_x000a_        Else&lt;br /&gt;_x000a_            Cells(RowCnt, ChkCol).EntireRow.Hidden = False&lt;br /&gt;_x000a_        End If&lt;br /&gt;_x000a_    Next RowCnt&lt;br /&gt;_x000a_End Sub&lt;br /&gt;_x000a_Sub Chart3()&lt;br /&gt;_x000a_    BeginRow = 312&lt;br /&gt;_x000a_    EndRow = 464&lt;br /&gt;_x000a_    ChkCol = 88&lt;/p&gt;_x000a_&lt;p&gt;    For RowCnt = BeginRow To EndRow&lt;br /&gt;_x000a_        If Cells(RowCnt, ChkCol).Value = &quot;&quot; Then&lt;br /&gt;_x000a_            Cells(RowCnt, ChkCol).EntireRow.Hidden = True&lt;br /&gt;_x000a_        Else&lt;br /&gt;_x000a_            Cells(RowCnt, ChkCol).EntireRow.Hidden = False&lt;br /&gt;_x000a_        End If&lt;br /&gt;_x000a_    Next RowCnt&lt;br /&gt;_x000a_End Sub_x000a_&lt;/p&gt;_x000a_"/>
    <d v="2010-12-17T21:55:29"/>
    <n v="0"/>
    <x v="0"/>
    <x v="0"/>
    <b v="0"/>
    <x v="0"/>
    <n v="6"/>
    <n v="40529.913194444445"/>
    <n v="0"/>
    <n v="1168"/>
    <d v="2010-12-17T00:00:00"/>
    <n v="0"/>
    <x v="4684"/>
  </r>
  <r>
    <n v="4777"/>
    <n v="1"/>
    <x v="1127"/>
    <x v="624"/>
    <s v="&lt;p&gt;if an cell A1-A10 you had 10 different correlations and you wanted to conditionally format them so that the ones which has the closest absolute value to 0 are green while the ones gradually farther away from that are red (like a heat sensor) how would you do that....also alternatively....if you placed the absolute values of those correlations in cell b1-b10....is there a way to conditional format cells a1-a10 so that it gives the same heat sensor for the absolute values in cells b1-b10.&lt;/p&gt;_x000a_&lt;p&gt;My purpose is those correlations are dynamic and always are changing and I want to make it so that I can see visual the green correlations which have an absolute value closest to zero are green while the bad ones are red (farther away from zero)._x000a_&lt;/p&gt;_x000a_"/>
    <d v="2010-12-17T22:23:33"/>
    <n v="0"/>
    <x v="0"/>
    <x v="0"/>
    <b v="0"/>
    <x v="0"/>
    <n v="6"/>
    <n v="40529.932638888888"/>
    <n v="0"/>
    <n v="1168"/>
    <d v="2010-12-17T00:00:00"/>
    <n v="0"/>
    <x v="4685"/>
  </r>
  <r>
    <n v="4778"/>
    <n v="1"/>
    <x v="1120"/>
    <x v="0"/>
    <s v="&lt;p&gt;Dates are coming... give me a few weeks ;)&lt;/p&gt;_x000a_&lt;p&gt;The date based gantt chart template is almost ready. I am doing final tests and fixing issues with excel 2003. All customers (that is right, all) will get a free update when I release it._x000a_&lt;/p&gt;_x000a_"/>
    <d v="2010-12-18T01:10:39"/>
    <n v="0"/>
    <x v="3"/>
    <x v="0"/>
    <b v="1"/>
    <x v="0"/>
    <n v="7"/>
    <n v="40528.719444444447"/>
    <n v="0"/>
    <n v="1168"/>
    <d v="2010-12-18T00:00:00"/>
    <n v="0"/>
    <x v="4686"/>
  </r>
  <r>
    <n v="4779"/>
    <n v="1"/>
    <x v="1128"/>
    <x v="696"/>
    <s v="&lt;p&gt;Can any one tell me how to map a template in one sheet to a template in the other sheet_x000a_&lt;/p&gt;_x000a_"/>
    <d v="2010-12-18T05:02:15"/>
    <n v="0"/>
    <x v="0"/>
    <x v="0"/>
    <b v="0"/>
    <x v="0"/>
    <n v="7"/>
    <n v="40530.209722222222"/>
    <n v="0"/>
    <n v="1168"/>
    <d v="2010-12-18T00:00:00"/>
    <n v="0"/>
    <x v="4687"/>
  </r>
  <r>
    <n v="4780"/>
    <n v="1"/>
    <x v="1127"/>
    <x v="2"/>
    <s v="&lt;p&gt;In Excel 2010 you can use Color Scales&lt;br /&gt;_x000a_Select your range&lt;br /&gt;_x000a_Goto the Conditional Formatting menu and select Color Scales&lt;br /&gt;_x000a_select the appropriate color scale&lt;/p&gt;_x000a_&lt;p&gt;Can anybody confirm if there available in Excel 2007 ?_x000a_&lt;/p&gt;_x000a_"/>
    <d v="2010-12-18T09:26:36"/>
    <n v="0"/>
    <x v="1"/>
    <x v="1"/>
    <b v="1"/>
    <x v="1"/>
    <n v="7"/>
    <n v="40529.932638888888"/>
    <n v="0.46083333333808696"/>
    <n v="1169"/>
    <d v="2010-12-18T00:00:00"/>
    <s v="dnegrotto"/>
    <x v="4688"/>
  </r>
  <r>
    <n v="4781"/>
    <n v="1"/>
    <x v="1128"/>
    <x v="2"/>
    <s v="&lt;p&gt;Can you be more specific ?&lt;/p&gt;_x000a_&lt;p&gt;Do you want to link cells or Hyperlink to the template or something else ?_x000a_&lt;/p&gt;_x000a_"/>
    <d v="2010-12-18T09:27:44"/>
    <n v="0"/>
    <x v="1"/>
    <x v="1"/>
    <b v="1"/>
    <x v="1"/>
    <n v="7"/>
    <n v="40530.209722222222"/>
    <n v="0.18453703703562496"/>
    <n v="1170"/>
    <d v="2010-12-18T00:00:00"/>
    <s v="Ajit"/>
    <x v="4689"/>
  </r>
  <r>
    <n v="4782"/>
    <n v="1"/>
    <x v="1126"/>
    <x v="2"/>
    <s v="&lt;p&gt;You can combine them into 2 macros to provide a bit more room for expansion and modularistaion&lt;/p&gt;_x000a_&lt;p&gt;HideRows is the main module and  it calls the other module HR 3 times&lt;/p&gt;_x000a_&lt;pre&gt;&lt;code&gt;Sub HideRows()_x000a_  BeginRow = 12_x000a_  EndRow = 152_x000a_  ChkCol = 37_x000a__x000a_  Call HR(BeginRow, EndRow, ChkCol)_x000a__x000a_  BeginRow = 165_x000a_  EndRow = 298_x000a_  ChkCol = 44_x000a__x000a_  Call HR(BeginRow, EndRow, ChkCol)_x000a__x000a_  BeginRow = 312_x000a_  EndRow = 464_x000a_  ChkCol = 88_x000a__x000a_  Call HR(BeginRow, EndRow, ChkCol)_x000a__x000a_End Sub&lt;/code&gt;&lt;/pre&gt;_x000a_&lt;p&gt;This is the module that does the work&lt;/p&gt;_x000a_&lt;pre&gt;&lt;code&gt;Sub HR(BeginRow, EndRow, ChkCol)_x000a__x000a_  For RowCnt = BeginRow To EndRow_x000a_    If Cells(RowCnt, ChkCol).Value = &amp;quot;&amp;quot; Then_x000a_      Cells(RowCnt, ChkCol).EntireRow.Hidden = True_x000a_    Else_x000a_      Cells(RowCnt, ChkCol).EntireRow.Hidden = False_x000a_    End If_x000a_  Next RowCnt_x000a__x000a_End Sub&lt;/code&gt;&lt;/pre&gt;_x000a_&lt;p&gt;The above 2 modules replace all your 3 modules&lt;br /&gt;_x000a_You should be able to follow it clearly&lt;/p&gt;_x000a_&lt;p&gt;Try it on a copy of your file first_x000a_&lt;/p&gt;_x000a_"/>
    <d v="2010-12-18T09:37:42"/>
    <n v="0"/>
    <x v="1"/>
    <x v="1"/>
    <b v="1"/>
    <x v="1"/>
    <n v="7"/>
    <n v="40529.913194444445"/>
    <n v="0.48798611111124046"/>
    <n v="1171"/>
    <d v="2010-12-18T00:00:00"/>
    <s v="dnegrotto"/>
    <x v="4690"/>
  </r>
  <r>
    <n v="4783"/>
    <n v="1"/>
    <x v="1126"/>
    <x v="488"/>
    <s v="&lt;p&gt;HR can be greatly simplified&lt;/p&gt;_x000a_&lt;pre&gt;_x000a_Sub HR(ByVal BeginRow As Long, ByVal EndRow As Long, ByVal ChkCol As Variant)_x000a__x000a_  For RowCnt = BeginRow To EndRow_x000a__x000a_    Rows(RowCnt).Hidden = Cells(RowCnt, ChkCol).Value = &quot;&quot;_x000a_  Next RowCnt_x000a_End Sub_x000a_&lt;/pre&gt;_x000a_"/>
    <d v="2010-12-18T09:53:50"/>
    <n v="0"/>
    <x v="2"/>
    <x v="0"/>
    <b v="1"/>
    <x v="0"/>
    <n v="7"/>
    <n v="40529.913194444445"/>
    <n v="0"/>
    <n v="1171"/>
    <d v="2010-12-18T00:00:00"/>
    <n v="0"/>
    <x v="4691"/>
  </r>
  <r>
    <n v="4784"/>
    <n v="1"/>
    <x v="1128"/>
    <x v="696"/>
    <s v="&lt;p&gt;I have two different templates in two different sheets.Each updation of  the cells column wise in first template,should 1) copy the second sheet with the template and 2) the corresponding cells in the copied sheet should also get updated._x000a_&lt;/p&gt;_x000a_"/>
    <d v="2010-12-18T10:22:37"/>
    <n v="0"/>
    <x v="2"/>
    <x v="0"/>
    <b v="1"/>
    <x v="0"/>
    <n v="7"/>
    <n v="40530.209722222222"/>
    <n v="0"/>
    <n v="1171"/>
    <d v="2010-12-18T00:00:00"/>
    <n v="0"/>
    <x v="4692"/>
  </r>
  <r>
    <n v="4785"/>
    <n v="1"/>
    <x v="1118"/>
    <x v="696"/>
    <s v="&lt;p&gt;I'm trying to develop a project status report.We have different projects (machine manufacturing)Each project(machine)has many components which are to be manufactured by different operations like machining,fabrication etc.,The link will clearly explain u the linkages between the sheets. I'm trying to link the sheets 1,2,3,4,5 to the 'status'sheet where each row in the sheets 1,2,3,4,5 with the finish-date beyond today should appear in the 'status' sheet.(i.e unfinished operations should appear in the 'status' sheet). OR&lt;br /&gt;_x000a_is there other alternative.please help.&lt;br /&gt;_x000a_http://rapidshare.com/files/437243251/trial1.xls_x000a_&lt;/p&gt;_x000a_"/>
    <d v="2010-12-18T10:52:39"/>
    <n v="0"/>
    <x v="1"/>
    <x v="0"/>
    <b v="1"/>
    <x v="0"/>
    <n v="7"/>
    <n v="40528.36041666667"/>
    <n v="0"/>
    <n v="1171"/>
    <d v="2010-12-18T00:00:00"/>
    <n v="0"/>
    <x v="4693"/>
  </r>
  <r>
    <n v="4786"/>
    <n v="1"/>
    <x v="1120"/>
    <x v="698"/>
    <s v="&lt;p&gt;Excellent.  I have to tell you I am really enjoying using excel now I've seen the magic you do.  I showed my son and he was blown away...&quot;why don't they show us stuff like this in school?&quot;_x000a_&lt;/p&gt;_x000a_"/>
    <d v="2010-12-18T14:27:38"/>
    <n v="0"/>
    <x v="4"/>
    <x v="0"/>
    <b v="1"/>
    <x v="0"/>
    <n v="7"/>
    <n v="40528.719444444447"/>
    <n v="0"/>
    <n v="1171"/>
    <d v="2010-12-18T00:00:00"/>
    <n v="0"/>
    <x v="4694"/>
  </r>
  <r>
    <n v="4787"/>
    <n v="1"/>
    <x v="764"/>
    <x v="700"/>
    <s v="&lt;p&gt;Hui,&lt;/p&gt;_x000a_&lt;p&gt;Thanks for your information.But infact I need more information on how do I go about with it. I need more detailed info on that.&lt;/p&gt;_x000a_&lt;p&gt;Here are the questions -&lt;br /&gt;_x000a_1. I have 5 combo boxes which related to each other. I would tell your their heads -&lt;br /&gt;_x000a_Year&amp;gt;&amp;gt;2010,2011 --- Time&amp;gt;&amp;gt;51,52,1,2,3,4,5,Dec 2010, Jan 2011. Team&amp;gt;&amp;gt;1,2,3. Names&amp;gt;&amp;gt;(30 Names),Metric&amp;gt;&amp;gt;(10).&lt;/p&gt;_x000a_&lt;p&gt;2. Now I want to know how do I produce results based on that. For Example - If anyone selects 2010, then only 51,52 &amp;amp; Dec 2010 should appear in time. And also, many such filters in combo boxes. Can I actually create such stuff with ComboBoxes.&lt;/p&gt;_x000a_&lt;p&gt;3.I dont know the Cell Link part. I rather didnt understand it. Can you please explain me or help in detail about it. Also, there would be more and more names coming in future. But, I dont understand how to hide the blank rows in the whole range. I have got to understan about offset. But I am not clear with its use.&lt;/p&gt;_x000a_&lt;p&gt;4. Also,I need to show charts based on the selection. I have seen some dashboard stuff from chandoo, but didnt get it. Also, this is actually a dashboard report. I know excel well. But mostly on referencing with vlookups, if, sumifs, choose, len and such formulas.&lt;br /&gt;_x000a_5. I also want to know whether I can make this in macros. If yes, then there's not much stuff on net about it. It all shows more for ListBoxes. Are the codes in VBA for ListBox and ComboBox Same?&lt;/p&gt;_x000a_&lt;p&gt;I am not so rich enough to buy some online tutorials. I actually want to send the file which I am working upon. Actually this is for a job which has been given to me. I am left with another 5 days to work upon it and send it back. Somebody please help me with understanding Excel Macros.&lt;/p&gt;_x000a_&lt;p&gt;Thank You._x000a_&lt;/p&gt;_x000a_"/>
    <d v="2010-12-18T15:14:53"/>
    <n v="0"/>
    <x v="2"/>
    <x v="0"/>
    <b v="1"/>
    <x v="0"/>
    <n v="7"/>
    <n v="40438.267361111109"/>
    <n v="0"/>
    <n v="1171"/>
    <d v="2010-12-18T00:00:00"/>
    <n v="0"/>
    <x v="4695"/>
  </r>
  <r>
    <n v="4788"/>
    <n v="1"/>
    <x v="1114"/>
    <x v="693"/>
    <s v="&lt;p&gt;Luke,&lt;/p&gt;_x000a_&lt;p&gt;Thanks for the information!&lt;/p&gt;_x000a_&lt;p&gt;Best,&lt;/p&gt;_x000a_&lt;p&gt;Kelly_x000a_&lt;/p&gt;_x000a_"/>
    <d v="2010-12-18T16:11:53"/>
    <n v="0"/>
    <x v="4"/>
    <x v="0"/>
    <b v="1"/>
    <x v="0"/>
    <n v="7"/>
    <n v="40527.759027777778"/>
    <n v="0"/>
    <n v="1171"/>
    <d v="2010-12-18T00:00:00"/>
    <n v="0"/>
    <x v="4696"/>
  </r>
  <r>
    <n v="4789"/>
    <n v="1"/>
    <x v="1129"/>
    <x v="693"/>
    <s v="&lt;p&gt;Dear All,&lt;/p&gt;_x000a_&lt;p&gt;This has been a very helpful forum, and I've already learned a lot.  Thanks!&lt;/p&gt;_x000a_&lt;p&gt;I've created a rudimentary portfolio management tool for my client showing, among other things, charts regarding total budget, budget-by-fiscal-year, number of projects, etc.&lt;/p&gt;_x000a_&lt;p&gt;It works now but my concern is that I need to pass it off to the client (our &quot;transition plan&quot;) and from what I know of the person who will take it over for me, she's not very Excel savvy.  No problem.&lt;/p&gt;_x000a_&lt;p&gt;Here's the deal:  I have a total universe of projects (on one Excel tab) of 35 projects.  (This could grow in the future, though.)  Every two weeks a group of executives review 2-3 projects, and when those projects are &quot;approved,&quot; I have the go-ahead to include those &quot;approved&quot; projects in my stats (again, budget, etc.).  That means that one month ago, my charts only included 6 projects (of the 35).  Two weeks ago my charts only included 9 projects (of the 35).  Two weeks from now my charts will include probably 13 projects (of the 35).  &lt;/p&gt;_x000a_&lt;p&gt;To manage this I create new Excel tabs with the subset of data that I want to calculate on.  Probably not the smartest, but that's how I naively set it up.&lt;/p&gt;_x000a_&lt;p&gt;As the person who will take this over from me will need something much simpler, my ultimate question is this:  *When creating my charts and pivots pulling from the 35 projects, how can I pick-and-choose which projects get calculated into my calculations?  (E.g., &quot;This time I want to calculate stats from Project M, Project S, Project T, but not Project U, and not Project X.&quot;)&lt;/p&gt;_x000a_&lt;p&gt;Confused?  Probably!&lt;/p&gt;_x000a_&lt;p&gt;Any assistance would be helpful.&lt;/p&gt;_x000a_&lt;p&gt;Thanks,&lt;/p&gt;_x000a_&lt;p&gt;Kelly_x000a_&lt;/p&gt;_x000a_"/>
    <d v="2010-12-18T16:30:49"/>
    <n v="0"/>
    <x v="0"/>
    <x v="0"/>
    <b v="0"/>
    <x v="0"/>
    <n v="7"/>
    <n v="40530.6875"/>
    <n v="0"/>
    <n v="1171"/>
    <d v="2010-12-18T00:00:00"/>
    <n v="0"/>
    <x v="4697"/>
  </r>
  <r>
    <n v="4790"/>
    <n v="1"/>
    <x v="1122"/>
    <x v="699"/>
    <s v="&lt;p&gt;Thank you for the responses.&lt;br /&gt;_x000a_This form is a receipt for memberships paid for a charity.&lt;br /&gt;_x000a_Someone tampering with the macros is not an issue.&lt;br /&gt;_x000a_This controlled printing is to avoid someone printing and mailing a receipt more than once, for one payment. I look at this as a feature to avoid human error.&lt;br /&gt;_x000a_Please give a little more direction in terms of the logic I should use.&lt;br /&gt;_x000a_The form has the following fields:&lt;br /&gt;_x000a_Heading and Logo&lt;br /&gt;_x000a_Date&lt;br /&gt;_x000a_Name&lt;br /&gt;_x000a_Address&lt;br /&gt;_x000a_Amount of payment in words&lt;br /&gt;_x000a_Amount of payments in figures&lt;br /&gt;_x000a_Thank you once again.&lt;br /&gt;_x000a_Ran_x000a_&lt;/p&gt;_x000a_"/>
    <d v="2010-12-18T19:58:18"/>
    <n v="0"/>
    <x v="4"/>
    <x v="0"/>
    <b v="1"/>
    <x v="0"/>
    <n v="7"/>
    <n v="40528.870833333334"/>
    <n v="0"/>
    <n v="1171"/>
    <d v="2010-12-18T00:00:00"/>
    <n v="0"/>
    <x v="4698"/>
  </r>
  <r>
    <n v="4791"/>
    <n v="1"/>
    <x v="1122"/>
    <x v="313"/>
    <s v="&lt;p&gt;Ahhh.  &lt;/p&gt;_x000a_&lt;p&gt;You'll probably need to create a unique ID per each 'transaction&quot;.  I assume that this form is pulling the details from a list.  &lt;/p&gt;_x000a_&lt;p&gt;You'll need to either give it a sequential serial or something driven maybe by the date or amount.  It doesn't matter. After that, add a field for 'has printed'.  &lt;/p&gt;_x000a_&lt;p&gt;When you print it, make sure the has printed field for the gets a +1._x000a_&lt;/p&gt;_x000a_"/>
    <d v="2010-12-18T23:01:25"/>
    <n v="0"/>
    <x v="5"/>
    <x v="0"/>
    <b v="1"/>
    <x v="0"/>
    <n v="7"/>
    <n v="40528.870833333334"/>
    <n v="0"/>
    <n v="1171"/>
    <d v="2010-12-18T00:00:00"/>
    <n v="0"/>
    <x v="4699"/>
  </r>
  <r>
    <n v="4792"/>
    <n v="2"/>
    <x v="1130"/>
    <x v="693"/>
    <s v="&lt;p&gt;Hello,&lt;/p&gt;_x000a_&lt;p&gt;I'm interested in adding data labels to a bubble chart that I have.  I have used the oft-reference &quot;XY Labeler&quot; (?) which works great, but as I eventually have to pass along my Excel file to my client (who may not be able to download this add-in), I'd like to embed some VB coding.&lt;/p&gt;_x000a_&lt;p&gt;I found this Microsoft explanation (http://support.microsoft.com/kb/213750) but it doesn't seem to work for me (probably because I don't have my columns in the same order as suggested).&lt;/p&gt;_x000a_&lt;p&gt;Any other suggestions?&lt;/p&gt;_x000a_&lt;p&gt;Thanks!&lt;/p&gt;_x000a_&lt;p&gt;Kelly_x000a_&lt;/p&gt;_x000a_"/>
    <d v="2010-12-18T23:27:26"/>
    <n v="0"/>
    <x v="0"/>
    <x v="0"/>
    <b v="0"/>
    <x v="0"/>
    <n v="7"/>
    <n v="40530.977083333331"/>
    <n v="0"/>
    <n v="1171"/>
    <d v="2010-12-18T00:00:00"/>
    <n v="0"/>
    <x v="4700"/>
  </r>
  <r>
    <n v="4793"/>
    <n v="1"/>
    <x v="1131"/>
    <x v="537"/>
    <s v="&lt;p&gt;I am looking for help with highlighting cells in a column, but only if the cell directly beneath it contains the same text.&lt;/p&gt;_x000a_&lt;p&gt;I.E. If the cell beneath it doesn't contain the same text nothing is highlighted._x000a_&lt;/p&gt;_x000a_"/>
    <d v="2010-12-19T01:08:13"/>
    <n v="0"/>
    <x v="0"/>
    <x v="0"/>
    <b v="0"/>
    <x v="0"/>
    <n v="1"/>
    <n v="40531.047222222223"/>
    <n v="0"/>
    <n v="1171"/>
    <d v="2010-12-19T00:00:00"/>
    <n v="0"/>
    <x v="4701"/>
  </r>
  <r>
    <n v="4794"/>
    <n v="1"/>
    <x v="1131"/>
    <x v="537"/>
    <s v="&lt;p&gt;I thought I could use conditional formatting, but I'm not sure I can simply use the CF tool in Excel with what I'm doing.&lt;/p&gt;_x000a_&lt;p&gt;I need to highlight (or make bold or italic or anything) the album names in a column, if that same name is directly underneath it that is._x000a_&lt;/p&gt;_x000a_"/>
    <d v="2010-12-19T03:33:02"/>
    <n v="0"/>
    <x v="1"/>
    <x v="0"/>
    <b v="1"/>
    <x v="0"/>
    <n v="1"/>
    <n v="40531.047222222223"/>
    <n v="0"/>
    <n v="1171"/>
    <d v="2010-12-19T00:00:00"/>
    <n v="0"/>
    <x v="4702"/>
  </r>
  <r>
    <n v="4795"/>
    <n v="1"/>
    <x v="1131"/>
    <x v="2"/>
    <s v="&lt;p&gt;@Indi&lt;br /&gt;_x000a_If your Data is A1:A100&lt;br /&gt;_x000a_Select your data&lt;br /&gt;_x000a_Use a CF: =A1=A2 and set the format_x000a_&lt;/p&gt;_x000a_"/>
    <d v="2010-12-19T04:28:15"/>
    <n v="0"/>
    <x v="2"/>
    <x v="1"/>
    <b v="1"/>
    <x v="1"/>
    <n v="1"/>
    <n v="40531.047222222223"/>
    <n v="0.13906249999854481"/>
    <n v="1172"/>
    <d v="2010-12-19T00:00:00"/>
    <s v="indi visual"/>
    <x v="4703"/>
  </r>
  <r>
    <n v="4796"/>
    <n v="1"/>
    <x v="1131"/>
    <x v="537"/>
    <s v="&lt;p&gt;Boom.&lt;/p&gt;_x000a_&lt;p&gt;Right on the money Hui.&lt;/p&gt;_x000a_&lt;p&gt;Resolved thanks._x000a_&lt;/p&gt;_x000a_"/>
    <d v="2010-12-19T06:31:26"/>
    <n v="0"/>
    <x v="3"/>
    <x v="0"/>
    <b v="1"/>
    <x v="0"/>
    <n v="1"/>
    <n v="40531.047222222223"/>
    <n v="0"/>
    <n v="1172"/>
    <d v="2010-12-19T00:00:00"/>
    <n v="0"/>
    <x v="4704"/>
  </r>
  <r>
    <n v="4797"/>
    <n v="1"/>
    <x v="1122"/>
    <x v="699"/>
    <s v="&lt;p&gt;Dan L&lt;br /&gt;_x000a_Thank you for the tip.&lt;br /&gt;_x000a_I tried it.&lt;br /&gt;_x000a_It works and is simple.&lt;br /&gt;_x000a_Ran_x000a_&lt;/p&gt;_x000a_"/>
    <d v="2010-12-20T00:09:57"/>
    <n v="0"/>
    <x v="6"/>
    <x v="0"/>
    <b v="1"/>
    <x v="0"/>
    <n v="2"/>
    <n v="40528.870833333334"/>
    <n v="0"/>
    <n v="1172"/>
    <d v="2010-12-20T00:00:00"/>
    <n v="0"/>
    <x v="4705"/>
  </r>
  <r>
    <n v="4798"/>
    <n v="1"/>
    <x v="1120"/>
    <x v="0"/>
    <s v="&lt;p&gt;Your son's comments make me really happy :)_x000a_&lt;/p&gt;_x000a_"/>
    <d v="2010-12-20T03:32:09"/>
    <n v="0"/>
    <x v="5"/>
    <x v="0"/>
    <b v="1"/>
    <x v="0"/>
    <n v="2"/>
    <n v="40528.719444444447"/>
    <n v="0"/>
    <n v="1172"/>
    <d v="2010-12-20T00:00:00"/>
    <n v="0"/>
    <x v="4706"/>
  </r>
  <r>
    <n v="4799"/>
    <n v="1"/>
    <x v="1132"/>
    <x v="701"/>
    <s v="&lt;p&gt;Hey guys,&lt;br /&gt;_x000a_Pls help me finding the solutions for below.&lt;/p&gt;_x000a_&lt;p&gt;Name      Number&lt;br /&gt;_x000a_A          10&lt;br /&gt;_x000a_B         #DIV/0!&lt;br /&gt;_x000a_C          12&lt;br /&gt;_x000a_D         #DIV/0!&lt;br /&gt;_x000a_E           20&lt;br /&gt;_x000a_F           13&lt;br /&gt;_x000a_G           18&lt;/p&gt;_x000a_&lt;p&gt;I've to find out the average for names B,D,F,G using excel formula. Thanks_x000a_&lt;/p&gt;_x000a_"/>
    <d v="2010-12-20T04:01:24"/>
    <n v="0"/>
    <x v="0"/>
    <x v="0"/>
    <b v="0"/>
    <x v="0"/>
    <n v="2"/>
    <n v="40532.167361111111"/>
    <n v="0"/>
    <n v="1172"/>
    <d v="2010-12-20T00:00:00"/>
    <n v="0"/>
    <x v="4707"/>
  </r>
  <r>
    <n v="4800"/>
    <n v="1"/>
    <x v="1133"/>
    <x v="313"/>
    <s v="&lt;p&gt;Here's what I'm doing:  &lt;/p&gt;_x000a_&lt;p&gt;1.  A simple line chart&lt;br /&gt;_x000a_2.  A line series with no line, only the marker to indicate the low point.  &lt;/p&gt;_x000a_&lt;p&gt;Trouble is, the marker comes out with a pretty clear border.  It seems to match the automatic line color, but when I monkey with that, it seems impossible to change.  That border remains the default color of the series line.  &lt;/p&gt;_x000a_&lt;p&gt;Is there any way to change that?_x000a_&lt;/p&gt;_x000a_"/>
    <d v="2010-12-20T06:03:17"/>
    <n v="0"/>
    <x v="0"/>
    <x v="0"/>
    <b v="0"/>
    <x v="0"/>
    <n v="2"/>
    <n v="40532.252083333333"/>
    <n v="0"/>
    <n v="1172"/>
    <d v="2010-12-20T00:00:00"/>
    <n v="0"/>
    <x v="4708"/>
  </r>
  <r>
    <n v="4801"/>
    <n v="1"/>
    <x v="1132"/>
    <x v="2"/>
    <s v="&lt;p&gt;Can you replace the formulas in B &amp;amp; D with something to catch the errors and put a 0&lt;br /&gt;_x000a_eg: =IFERROR(existing formula,0)&lt;/p&gt;_x000a_&lt;p&gt;Then do an average as normal =Average(B, D, F, G)_x000a_&lt;/p&gt;_x000a_"/>
    <d v="2010-12-20T07:03:19"/>
    <n v="0"/>
    <x v="1"/>
    <x v="1"/>
    <b v="1"/>
    <x v="1"/>
    <n v="2"/>
    <n v="40532.167361111111"/>
    <n v="0.12660879629402189"/>
    <n v="1173"/>
    <d v="2010-12-20T00:00:00"/>
    <s v="Vpremakumar"/>
    <x v="4709"/>
  </r>
  <r>
    <n v="4802"/>
    <n v="1"/>
    <x v="1133"/>
    <x v="2"/>
    <s v="&lt;p&gt;What version of Excel are you using ?_x000a_&lt;/p&gt;_x000a_"/>
    <d v="2010-12-20T07:04:28"/>
    <n v="0"/>
    <x v="1"/>
    <x v="1"/>
    <b v="1"/>
    <x v="1"/>
    <n v="2"/>
    <n v="40532.252083333333"/>
    <n v="4.2685185188020114E-2"/>
    <n v="1174"/>
    <d v="2010-12-20T00:00:00"/>
    <s v="dan_l"/>
    <x v="4710"/>
  </r>
  <r>
    <n v="4803"/>
    <n v="1"/>
    <x v="1132"/>
    <x v="701"/>
    <s v="&lt;p&gt;Hey, I'm looking for formula that it shouldn't consider error value itself to calculate average.With your formula it shows 0 instead of #DIV/0! but it'll consider 0 for average calculation.Is any other formula to calculate average excluding #DIV/0! and data are not in range. Please suggest. Thanks!_x000a_&lt;/p&gt;_x000a_"/>
    <d v="2010-12-20T10:02:38"/>
    <n v="0"/>
    <x v="2"/>
    <x v="0"/>
    <b v="1"/>
    <x v="0"/>
    <n v="2"/>
    <n v="40532.167361111111"/>
    <n v="0"/>
    <n v="1174"/>
    <d v="2010-12-20T00:00:00"/>
    <n v="0"/>
    <x v="4711"/>
  </r>
  <r>
    <n v="4804"/>
    <n v="1"/>
    <x v="1132"/>
    <x v="488"/>
    <s v="&lt;p&gt;Try this ARRAY formula&lt;/p&gt;_x000a_&lt;p&gt;=AVERAGE(IF((A2:A20=&quot;B&quot;)*(ISNUMBER(B2:B20)),B2:B20))_x000a_&lt;/p&gt;_x000a_"/>
    <d v="2010-12-20T10:33:39"/>
    <n v="0"/>
    <x v="3"/>
    <x v="0"/>
    <b v="1"/>
    <x v="0"/>
    <n v="2"/>
    <n v="40532.167361111111"/>
    <n v="0"/>
    <n v="1174"/>
    <d v="2010-12-20T00:00:00"/>
    <n v="0"/>
    <x v="4712"/>
  </r>
  <r>
    <n v="4805"/>
    <n v="1"/>
    <x v="1114"/>
    <x v="610"/>
    <s v="&lt;p&gt;No problem, glad I could help! =)_x000a_&lt;/p&gt;_x000a_"/>
    <d v="2010-12-20T13:44:17"/>
    <n v="0"/>
    <x v="5"/>
    <x v="0"/>
    <b v="1"/>
    <x v="0"/>
    <n v="2"/>
    <n v="40527.759027777778"/>
    <n v="0"/>
    <n v="1174"/>
    <d v="2010-12-20T00:00:00"/>
    <n v="0"/>
    <x v="4713"/>
  </r>
  <r>
    <n v="4806"/>
    <n v="1"/>
    <x v="1132"/>
    <x v="610"/>
    <s v="&lt;p&gt;@xld&lt;br /&gt;_x000a_What does the =&quot;B&quot; part do?&lt;/p&gt;_x000a_&lt;p&gt;I think you're okay using the slightly smaller array formula:&lt;br /&gt;_x000a_=AVERAGE(IF(ISNUMBER(B2:B10),B2:B10))_x000a_&lt;/p&gt;_x000a_"/>
    <d v="2010-12-20T13:50:22"/>
    <n v="0"/>
    <x v="4"/>
    <x v="0"/>
    <b v="1"/>
    <x v="0"/>
    <n v="2"/>
    <n v="40532.167361111111"/>
    <n v="0"/>
    <n v="1174"/>
    <d v="2010-12-20T00:00:00"/>
    <n v="0"/>
    <x v="4714"/>
  </r>
  <r>
    <n v="4807"/>
    <n v="1"/>
    <x v="1133"/>
    <x v="313"/>
    <s v="&lt;p&gt;07._x000a_&lt;/p&gt;_x000a_"/>
    <d v="2010-12-20T14:01:21"/>
    <n v="0"/>
    <x v="2"/>
    <x v="0"/>
    <b v="1"/>
    <x v="0"/>
    <n v="2"/>
    <n v="40532.252083333333"/>
    <n v="0"/>
    <n v="1174"/>
    <d v="2010-12-20T00:00:00"/>
    <n v="0"/>
    <x v="4715"/>
  </r>
  <r>
    <n v="4808"/>
    <n v="1"/>
    <x v="1133"/>
    <x v="2"/>
    <s v="&lt;p&gt;Select the Chart&lt;br /&gt;_x000a_Select the Series (all points should be selected)&lt;br /&gt;_x000a_Right Click and Format Data Series&lt;br /&gt;_x000a_Adjust Marker Line Color and Marker Line Style to suit_x000a_&lt;/p&gt;_x000a_"/>
    <d v="2010-12-20T14:08:25"/>
    <n v="0"/>
    <x v="3"/>
    <x v="1"/>
    <b v="1"/>
    <x v="1"/>
    <n v="2"/>
    <n v="40532.252083333333"/>
    <n v="0.33709490740875481"/>
    <n v="1175"/>
    <d v="2010-12-20T00:00:00"/>
    <s v="dan_l"/>
    <x v="4716"/>
  </r>
  <r>
    <n v="4809"/>
    <n v="1"/>
    <x v="1132"/>
    <x v="488"/>
    <s v="&lt;p&gt;Outsorting the B items, which the OP seemed to want to do._x000a_&lt;/p&gt;_x000a_"/>
    <d v="2010-12-20T14:54:41"/>
    <n v="0"/>
    <x v="5"/>
    <x v="0"/>
    <b v="1"/>
    <x v="0"/>
    <n v="2"/>
    <n v="40532.167361111111"/>
    <n v="0"/>
    <n v="1175"/>
    <d v="2010-12-20T00:00:00"/>
    <n v="0"/>
    <x v="4717"/>
  </r>
  <r>
    <n v="4810"/>
    <n v="1"/>
    <x v="1129"/>
    <x v="610"/>
    <s v="&lt;p&gt;Here's my initial thought. Setup a lookup table somewhere, listing all your projects in 1 column, and an &quot;X&quot; in the 2nd column indicating which projects you want to include in Pivot. Then, go to the raw data for PivotTable, and add a column with this formula:&lt;br /&gt;_x000a_=VLOOKUP(Project_Name,New_Table,2,FALSE)&lt;/p&gt;_x000a_&lt;p&gt;Adjust the range your PivotTable is looking at to include this new column (make sure you gave it a header!). You could then add it as one of the Page Fields, and have it selected to &quot;X&quot;. Your PivotTable should now only include data from Projects that you marked on the lookup table.&lt;/p&gt;_x000a_&lt;p&gt;For maintenance, you'ld need to mark/unmark the lookup table AND refresh the PivotTable._x000a_&lt;/p&gt;_x000a_"/>
    <d v="2010-12-20T16:58:16"/>
    <n v="0"/>
    <x v="1"/>
    <x v="0"/>
    <b v="1"/>
    <x v="0"/>
    <n v="2"/>
    <n v="40530.6875"/>
    <n v="0"/>
    <n v="1175"/>
    <d v="2010-12-20T00:00:00"/>
    <n v="0"/>
    <x v="4718"/>
  </r>
  <r>
    <n v="4811"/>
    <n v="1"/>
    <x v="1126"/>
    <x v="624"/>
    <s v="&lt;p&gt;thanks for the responses - did any of these modules make it so that one blank row will not be hidden, for the last one I want it to hide all the blank rows except for the first instance_x000a_&lt;/p&gt;_x000a_"/>
    <d v="2010-12-20T18:31:56"/>
    <n v="0"/>
    <x v="3"/>
    <x v="0"/>
    <b v="1"/>
    <x v="0"/>
    <n v="2"/>
    <n v="40529.913194444445"/>
    <n v="0"/>
    <n v="1175"/>
    <d v="2010-12-20T00:00:00"/>
    <n v="0"/>
    <x v="4719"/>
  </r>
  <r>
    <n v="4812"/>
    <n v="1"/>
    <x v="1126"/>
    <x v="624"/>
    <s v="&lt;p&gt;thanks for the responses - did any of these modules make it so that one blank row will not be hidden, for the last one I want it to hide all the blank rows except for the first instance_x000a_&lt;/p&gt;_x000a_"/>
    <d v="2010-12-20T19:43:31"/>
    <n v="0"/>
    <x v="4"/>
    <x v="0"/>
    <b v="1"/>
    <x v="0"/>
    <n v="2"/>
    <n v="40529.913194444445"/>
    <n v="0"/>
    <n v="1175"/>
    <d v="2010-12-20T00:00:00"/>
    <n v="0"/>
    <x v="4720"/>
  </r>
  <r>
    <n v="4813"/>
    <n v="1"/>
    <x v="1127"/>
    <x v="624"/>
    <s v="&lt;p&gt;Hi Hui, yes no I know how to do that but here is the problem, The cells I want to heat code i don't want to heat code by their actualy value I want to heat code them by their absolute value&lt;/p&gt;_x000a_&lt;p&gt;So when I run a correlation analysis and I have -0.06 as a correlation, I'd want to heat code it so that it actually codes the numbers of how close they are to 0...the closer to zero the better, but the ones in which you do teh color range will code -0.06 as worse or better because it doesnt look at the number as an ABSOLUTE value, it instead sees it as -0.06._x000a_&lt;/p&gt;_x000a_"/>
    <d v="2010-12-20T19:47:05"/>
    <n v="0"/>
    <x v="2"/>
    <x v="0"/>
    <b v="1"/>
    <x v="0"/>
    <n v="2"/>
    <n v="40529.932638888888"/>
    <n v="0"/>
    <n v="1175"/>
    <d v="2010-12-20T00:00:00"/>
    <n v="0"/>
    <x v="4721"/>
  </r>
  <r>
    <n v="4814"/>
    <n v="1"/>
    <x v="1134"/>
    <x v="516"/>
    <s v="&lt;p&gt;I have a column:&lt;br /&gt;_x000a_Red&lt;br /&gt;_x000a_Purple&lt;br /&gt;_x000a_Orange&lt;br /&gt;_x000a_Red&lt;br /&gt;_x000a_Green&lt;br /&gt;_x000a_Yellow&lt;br /&gt;_x000a_Pink&lt;br /&gt;_x000a_Yellow&lt;/p&gt;_x000a_&lt;p&gt;I enter this VLookup function. When It searches the search value, it gives me either #NA&lt;br /&gt;_x000a_or it returns Red for all the values. What is the problem?&lt;br /&gt;_x000a_VLOOKUP(&quot;Red&quot;,$B$1:$B$9,1,FALSE)&lt;/p&gt;_x000a_&lt;p&gt;Thank you for the help.&lt;br /&gt;_x000a_Guity_x000a_&lt;/p&gt;_x000a_"/>
    <d v="2010-12-20T20:54:36"/>
    <n v="0"/>
    <x v="0"/>
    <x v="0"/>
    <b v="0"/>
    <x v="0"/>
    <n v="2"/>
    <n v="40532.870833333334"/>
    <n v="0"/>
    <n v="1175"/>
    <d v="2010-12-20T00:00:00"/>
    <n v="0"/>
    <x v="4722"/>
  </r>
  <r>
    <n v="4815"/>
    <n v="1"/>
    <x v="1126"/>
    <x v="610"/>
    <s v="&lt;p&gt;Looks like Hui and xld missed that part. Adding on to Hui's code, we can add another variable to state how many blank rows you want to keep:&lt;code&gt;&lt;br /&gt;_x000a_Sub HideRows()&lt;br /&gt;_x000a_  BeginRow = 12&lt;br /&gt;_x000a_  EndRow = 152&lt;br /&gt;_x000a_  ChkCol = 37&lt;br /&gt;_x000a_  KeepBlanks = 0&lt;/p&gt;_x000a_&lt;p&gt;  Call HR(BeginRow, EndRow, ChkCol, KeepBlanks)&lt;/p&gt;_x000a_&lt;p&gt;  BeginRow = 165&lt;br /&gt;_x000a_  EndRow = 298&lt;br /&gt;_x000a_  ChkCol = 44&lt;br /&gt;_x000a_  KeepBlanks = 1&lt;/p&gt;_x000a_&lt;p&gt;  Call HR(BeginRow, EndRow, ChkCol, KeepBlanks)&lt;/p&gt;_x000a_&lt;p&gt;  BeginRow = 312&lt;br /&gt;_x000a_  EndRow = 464&lt;br /&gt;_x000a_  ChkCol = 88&lt;br /&gt;_x000a_  KeepBlanks = 1&lt;/p&gt;_x000a_&lt;p&gt;  Call HR(BeginRow, EndRow, ChkCol, KeepBlanks)&lt;/p&gt;_x000a_&lt;p&gt;End Sub&lt;/p&gt;_x000a_&lt;p&gt;Sub HR(BeginRow, EndRow, ChkCol, KeepBlanks)&lt;br /&gt;_x000a_BlankCount = 0&lt;br /&gt;_x000a_  For RowCnt = BeginRow To EndRow&lt;br /&gt;_x000a_    If Cells(RowCnt, ChkCol).Value = &quot;&quot; Then&lt;br /&gt;_x000a_      BlankCount = BlankCount + 1&lt;br /&gt;_x000a_      If BlankCount &amp;gt; KeepBlanks Then&lt;br /&gt;_x000a_      Cells(RowCnt, ChkCol).EntireRow.Hidden = True&lt;br /&gt;_x000a_      End If&lt;br /&gt;_x000a_    Else&lt;br /&gt;_x000a_      Cells(RowCnt, ChkCol).EntireRow.Hidden = False&lt;br /&gt;_x000a_    End If&lt;br /&gt;_x000a_  Next RowCnt&lt;/p&gt;_x000a_&lt;p&gt;End Sub&lt;/code&gt;_x000a_&lt;/p&gt;_x000a_"/>
    <d v="2010-12-20T20:59:52"/>
    <n v="0"/>
    <x v="5"/>
    <x v="0"/>
    <b v="1"/>
    <x v="0"/>
    <n v="2"/>
    <n v="40529.913194444445"/>
    <n v="0"/>
    <n v="1175"/>
    <d v="2010-12-20T00:00:00"/>
    <n v="0"/>
    <x v="4723"/>
  </r>
  <r>
    <n v="4816"/>
    <n v="1"/>
    <x v="1134"/>
    <x v="610"/>
    <s v="&lt;p&gt;What is the goal? Your formula currently states to find the word &quot;Red&quot; within a 1 column table (which you already know is there) and return the corresponding value from that column (which...is &quot;red&quot;). Copying this formula somewhere else will make no change.&lt;/p&gt;_x000a_&lt;p&gt;I'd recommend either reading the XL help file, Chandoo's guide to VLOOKUP, or giving us more detail as to what you're trying to accomplish._x000a_&lt;/p&gt;_x000a_"/>
    <d v="2010-12-20T21:03:52"/>
    <n v="0"/>
    <x v="1"/>
    <x v="0"/>
    <b v="1"/>
    <x v="0"/>
    <n v="2"/>
    <n v="40532.870833333334"/>
    <n v="0"/>
    <n v="1175"/>
    <d v="2010-12-20T00:00:00"/>
    <n v="0"/>
    <x v="4724"/>
  </r>
  <r>
    <n v="4817"/>
    <n v="1"/>
    <x v="1134"/>
    <x v="516"/>
    <s v="&lt;p&gt;This is a small sample of what I am doing. If I have 1000 rows of different colors in column B and only I want to pickup the red values and show them in column G, what should I do? Why this vLookup doesn't return the correct answer?&lt;br /&gt;_x000a_Regards,&lt;br /&gt;_x000a_Guity_x000a_&lt;/p&gt;_x000a_"/>
    <d v="2010-12-20T21:10:59"/>
    <n v="0"/>
    <x v="2"/>
    <x v="0"/>
    <b v="1"/>
    <x v="0"/>
    <n v="2"/>
    <n v="40532.870833333334"/>
    <n v="0"/>
    <n v="1175"/>
    <d v="2010-12-20T00:00:00"/>
    <n v="0"/>
    <x v="4725"/>
  </r>
  <r>
    <n v="4818"/>
    <n v="1"/>
    <x v="1135"/>
    <x v="516"/>
    <s v="&lt;p&gt;I have a column and I want to only color only numbers that the three first digit equals to 123.&lt;/p&gt;_x000a_&lt;p&gt;I went to conditional formatting. I selected; use a formula to determine which cell to format.&lt;/p&gt;_x000a_&lt;p&gt;I entered this formula;&lt;br /&gt;_x000a_=right(D2,3)=123, fill it with some certain color. But this didn't affect my column:&lt;/p&gt;_x000a_&lt;p&gt;789654123&lt;br /&gt;_x000a_456321456&lt;br /&gt;_x000a_125246123&lt;br /&gt;_x000a_748962213&lt;br /&gt;_x000a_155742789&lt;br /&gt;_x000a_587857584&lt;br /&gt;_x000a_415452874&lt;br /&gt;_x000a_415425789&lt;/p&gt;_x000a_&lt;p&gt;What is the problem?&lt;br /&gt;_x000a_Regards,&lt;br /&gt;_x000a_Guity_x000a_&lt;/p&gt;_x000a_"/>
    <d v="2010-12-20T21:16:21"/>
    <n v="0"/>
    <x v="0"/>
    <x v="0"/>
    <b v="0"/>
    <x v="0"/>
    <n v="2"/>
    <n v="40532.886111111111"/>
    <n v="0"/>
    <n v="1175"/>
    <d v="2010-12-20T00:00:00"/>
    <n v="0"/>
    <x v="4726"/>
  </r>
  <r>
    <n v="4819"/>
    <n v="1"/>
    <x v="1135"/>
    <x v="348"/>
    <s v="&lt;p&gt;Hi Guilty,&lt;/p&gt;_x000a_&lt;p&gt;You are doing a text test against a number.&lt;/p&gt;_x000a_&lt;p&gt;Try rhe following, note this will only work provided your number is 9 digits long&lt;/p&gt;_x000a_&lt;p&gt;=A3-MOD(A3,1000000)=123000000&lt;/p&gt;_x000a_&lt;p&gt;kanti_x000a_&lt;/p&gt;_x000a_"/>
    <d v="2010-12-20T22:09:43"/>
    <n v="0"/>
    <x v="1"/>
    <x v="0"/>
    <b v="1"/>
    <x v="0"/>
    <n v="2"/>
    <n v="40532.886111111111"/>
    <n v="0"/>
    <n v="1175"/>
    <d v="2010-12-20T00:00:00"/>
    <n v="0"/>
    <x v="4727"/>
  </r>
  <r>
    <n v="4820"/>
    <n v="1"/>
    <x v="1134"/>
    <x v="348"/>
    <s v="&lt;p&gt;Hi Guilty,&lt;/p&gt;_x000a_&lt;p&gt;Do you want to show something other than the word &quot;Red&quot;, what is next to Red that you want and where is it?, do you want the address of where Red appears?&lt;/p&gt;_x000a_&lt;p&gt;Because all you are going to get is the word Red._x000a_&lt;/p&gt;_x000a_"/>
    <d v="2010-12-20T22:19:24"/>
    <n v="0"/>
    <x v="3"/>
    <x v="0"/>
    <b v="1"/>
    <x v="0"/>
    <n v="2"/>
    <n v="40532.870833333334"/>
    <n v="0"/>
    <n v="1175"/>
    <d v="2010-12-20T00:00:00"/>
    <n v="0"/>
    <x v="4728"/>
  </r>
  <r>
    <n v="4821"/>
    <n v="1"/>
    <x v="1135"/>
    <x v="516"/>
    <s v="&lt;p&gt;Kchiba,&lt;br /&gt;_x000a_I tried this : Value(Right(cell,numOfDigits)=123 and I got the answer. Anyway, I will try this formula as well.&lt;br /&gt;_x000a_Thank you very much,&lt;br /&gt;_x000a_Guity_x000a_&lt;/p&gt;_x000a_"/>
    <d v="2010-12-20T22:36:42"/>
    <n v="0"/>
    <x v="2"/>
    <x v="0"/>
    <b v="1"/>
    <x v="0"/>
    <n v="2"/>
    <n v="40532.886111111111"/>
    <n v="0"/>
    <n v="1175"/>
    <d v="2010-12-20T00:00:00"/>
    <n v="0"/>
    <x v="4729"/>
  </r>
  <r>
    <n v="4822"/>
    <n v="1"/>
    <x v="1135"/>
    <x v="516"/>
    <s v="&lt;p&gt;Kchiba,&lt;br /&gt;_x000a_I tried this : Value(Right(cell,numOfDigits)=123 and I got the answer. Anyway, I will try this formula as well.&lt;br /&gt;_x000a_Thank you very much,&lt;br /&gt;_x000a_Guity_x000a_&lt;/p&gt;_x000a_"/>
    <d v="2010-12-20T22:37:17"/>
    <n v="0"/>
    <x v="3"/>
    <x v="0"/>
    <b v="1"/>
    <x v="0"/>
    <n v="2"/>
    <n v="40532.886111111111"/>
    <n v="0"/>
    <n v="1175"/>
    <d v="2010-12-20T00:00:00"/>
    <n v="0"/>
    <x v="4730"/>
  </r>
  <r>
    <n v="4823"/>
    <n v="1"/>
    <x v="1134"/>
    <x v="516"/>
    <s v="&lt;p&gt;I only want to pick up text red. In my column I have every color and I Only want to pick up the red. I mean if the color is yellow, it needs to bring back #N/A, since the value I am searching is red. It needs to give the result back when the text is red.&lt;br /&gt;_x000a_Regards,&lt;br /&gt;_x000a_Guity_x000a_&lt;/p&gt;_x000a_"/>
    <d v="2010-12-20T22:40:29"/>
    <n v="0"/>
    <x v="4"/>
    <x v="0"/>
    <b v="1"/>
    <x v="0"/>
    <n v="2"/>
    <n v="40532.870833333334"/>
    <n v="0"/>
    <n v="1175"/>
    <d v="2010-12-20T00:00:00"/>
    <n v="0"/>
    <x v="4731"/>
  </r>
  <r>
    <n v="4824"/>
    <n v="1"/>
    <x v="1134"/>
    <x v="348"/>
    <s v="&lt;p&gt;Hi Guilty,&lt;/p&gt;_x000a_&lt;p&gt;Still not absolutely sure what you are trying to achieve, but if I understand you correctly you can try:&lt;/p&gt;_x000a_&lt;p&gt;In column G you could enter &lt;/p&gt;_x000a_&lt;p&gt;=IF(B1=&quot;Red&quot;,&quot;Red&quot;,&quot;#N/A&quot;)&lt;/p&gt;_x000a_&lt;p&gt;This will give you all cells in B that are = &quot;Red&quot;&lt;/p&gt;_x000a_&lt;p&gt;You could also use Autofilter and filter on Red_x000a_&lt;/p&gt;_x000a_"/>
    <d v="2010-12-20T22:50:02"/>
    <n v="0"/>
    <x v="5"/>
    <x v="0"/>
    <b v="1"/>
    <x v="0"/>
    <n v="2"/>
    <n v="40532.870833333334"/>
    <n v="0"/>
    <n v="1175"/>
    <d v="2010-12-20T00:00:00"/>
    <n v="0"/>
    <x v="4732"/>
  </r>
  <r>
    <n v="4825"/>
    <n v="1"/>
    <x v="1136"/>
    <x v="573"/>
    <s v="&lt;p&gt;I am trying to conditionally format columns with the header as dates. I would like to format based on the following:&lt;/p&gt;_x000a_&lt;p&gt;Dates &amp;gt; Today = Format entire column Black&lt;br /&gt;_x000a_Dates = Today = Format entire column Yellow&lt;br /&gt;_x000a_Dates &amp;lt; Today = nothing&lt;/p&gt;_x000a_&lt;p&gt;How can I format an entire column based on the value of the header as a date, and as a function less than or equal to today's date?_x000a_&lt;/p&gt;_x000a_"/>
    <d v="2010-12-20T23:41:23"/>
    <n v="0"/>
    <x v="0"/>
    <x v="0"/>
    <b v="0"/>
    <x v="0"/>
    <n v="2"/>
    <n v="40532.986805555556"/>
    <n v="0"/>
    <n v="1175"/>
    <d v="2010-12-20T00:00:00"/>
    <n v="0"/>
    <x v="4733"/>
  </r>
  <r>
    <n v="4826"/>
    <n v="1"/>
    <x v="1134"/>
    <x v="516"/>
    <s v="&lt;p&gt;Kchiba,&lt;br /&gt;_x000a_Yes, thank you, they are good solutions. I want to know why this is not working:&lt;br /&gt;_x000a_I want to say if the search value is equal to red, I want to pull off only the red value with VLookUp. The solutions you gave me are solving my problem. But I want to know why this is not working:&lt;/p&gt;_x000a_&lt;p&gt;This is my column:&lt;br /&gt;_x000a_Red&lt;br /&gt;_x000a_Purple&lt;br /&gt;_x000a_Orange&lt;br /&gt;_x000a_Red&lt;br /&gt;_x000a_Green&lt;br /&gt;_x000a_Yellow&lt;br /&gt;_x000a_Pink&lt;br /&gt;_x000a_Yellow&lt;/p&gt;_x000a_&lt;p&gt;VLOOKUP(&quot;Red&quot;,$B$1:$B$9,1,FALSE)&lt;/p&gt;_x000a_&lt;p&gt;Regards,&lt;br /&gt;_x000a_Guity_x000a_&lt;/p&gt;_x000a_"/>
    <d v="2010-12-21T01:04:06"/>
    <n v="0"/>
    <x v="6"/>
    <x v="0"/>
    <b v="1"/>
    <x v="0"/>
    <n v="3"/>
    <n v="40532.870833333334"/>
    <n v="0"/>
    <n v="1175"/>
    <d v="2010-12-21T00:00:00"/>
    <n v="0"/>
    <x v="4734"/>
  </r>
  <r>
    <n v="4827"/>
    <n v="1"/>
    <x v="1134"/>
    <x v="516"/>
    <s v="&lt;p&gt;Luke M,&lt;br /&gt;_x000a_Can you please send me the link to XL help file of chandoo?&lt;br /&gt;_x000a_Regards,&lt;br /&gt;_x000a_Guity_x000a_&lt;/p&gt;_x000a_"/>
    <d v="2010-12-21T01:16:33"/>
    <n v="0"/>
    <x v="7"/>
    <x v="0"/>
    <b v="1"/>
    <x v="0"/>
    <n v="3"/>
    <n v="40532.870833333334"/>
    <n v="0"/>
    <n v="1175"/>
    <d v="2010-12-21T00:00:00"/>
    <n v="0"/>
    <x v="4735"/>
  </r>
  <r>
    <n v="4828"/>
    <n v="1"/>
    <x v="1134"/>
    <x v="516"/>
    <s v="&lt;p&gt;Luke M,&lt;br /&gt;_x000a_Can you please send me the link to XL help file of chandoo?&lt;br /&gt;_x000a_Regards,&lt;br /&gt;_x000a_Guity_x000a_&lt;/p&gt;_x000a_"/>
    <d v="2010-12-21T01:16:33"/>
    <n v="0"/>
    <x v="7"/>
    <x v="0"/>
    <b v="1"/>
    <x v="0"/>
    <n v="3"/>
    <n v="40532.870833333334"/>
    <n v="0"/>
    <n v="1175"/>
    <d v="2010-12-21T00:00:00"/>
    <n v="0"/>
    <x v="4735"/>
  </r>
  <r>
    <n v="4829"/>
    <n v="1"/>
    <x v="1136"/>
    <x v="348"/>
    <s v="&lt;p&gt;Smitty,&lt;/p&gt;_x000a_&lt;p&gt;You must apply the CF to the range that you want and insert 3 Rules. Notice that only the row is absolute. &lt;/p&gt;_x000a_&lt;p&gt;=A$1&amp;gt;TODAY()&lt;br /&gt;_x000a_=A$1&amp;lt;TODAY()&lt;br /&gt;_x000a_=A$1=TODAY()&lt;/p&gt;_x000a_&lt;p&gt;and they all apply to the range you want them to &lt;/p&gt;_x000a_&lt;p&gt;=$A$2:$C$34_x000a_&lt;/p&gt;_x000a_"/>
    <d v="2010-12-21T01:39:10"/>
    <n v="0"/>
    <x v="1"/>
    <x v="0"/>
    <b v="1"/>
    <x v="0"/>
    <n v="3"/>
    <n v="40532.986805555556"/>
    <n v="0"/>
    <n v="1175"/>
    <d v="2010-12-21T00:00:00"/>
    <n v="0"/>
    <x v="4736"/>
  </r>
  <r>
    <n v="4830"/>
    <n v="1"/>
    <x v="1133"/>
    <x v="313"/>
    <s v="&lt;p&gt;It worked.  &lt;/p&gt;_x000a_&lt;p&gt;Hey you know that excel pretty well._x000a_&lt;/p&gt;_x000a_"/>
    <d v="2010-12-21T05:24:30"/>
    <n v="0"/>
    <x v="4"/>
    <x v="0"/>
    <b v="1"/>
    <x v="0"/>
    <n v="3"/>
    <n v="40532.252083333333"/>
    <n v="0"/>
    <n v="1175"/>
    <d v="2010-12-21T00:00:00"/>
    <n v="0"/>
    <x v="4737"/>
  </r>
  <r>
    <n v="4831"/>
    <n v="1"/>
    <x v="1137"/>
    <x v="702"/>
    <s v="&lt;p&gt;Hi,&lt;/p&gt;_x000a_&lt;p&gt;Sheet1 DATA:&lt;br /&gt;_x000a_colA    colB            colC    colD    colE&lt;/p&gt;_x000a_&lt;p&gt;Switch_x0009_Site_Name_AXB_x0009_BCFID_x0009_BTSID_x0009_ETID&lt;/p&gt;_x000a_&lt;p&gt;CBN34_x0009_Mazu_Chudhurirhat_x0009_17_x0009_55&lt;br /&gt;_x000a_CBN33_x0009_Gondhorbapur_x0009_18_x0009_58_x0009_280&lt;br /&gt;_x000a_CBN31_x0009_Shakchar_x0009_19_x0009_61_x0009_281&lt;br /&gt;_x000a_CBN35_x0009_Shamsherabad_x0009_20_x0009_67_x0009_283&lt;br /&gt;_x000a_CBN35_x0009_Godown Road_x0009_21_x0009_70_x0009_284&lt;br /&gt;_x000a_CBN33_x0009_Mazupur_x0009_22_x0009_73_x0009_285,286 224&lt;br /&gt;_x000a_CBN33_x0009_Ataiatali_x0009_23_x0009_79_x0009_287&lt;br /&gt;_x000a_CBN34_x0009_Jakshinbazar_x0009_24_x0009_82_x0009_292&lt;br /&gt;_x000a_CBN31_x0009_Mandari_x0009_25_x0009_85_x0009_293     277&lt;br /&gt;_x000a_CBN31_x0009_Laxmipur_x0009_26_x0009_88_x0009_294,295&lt;br /&gt;_x000a_CBN31_x0009_Bancha_Nagar_x0009_27_x0009_94_x0009_296&lt;/p&gt;_x000a_&lt;p&gt;I need when I choose switch number(CBN31) in sheet2 (A1) from a drop down list, then it will collect all data from sheet1 and show them like this:&lt;/p&gt;_x000a_&lt;p&gt;Switch_x0009_Site_Name_AXB_x0009_BCFID_x0009_BTSID_x0009_ETID&lt;/p&gt;_x000a_&lt;p&gt;CBN31_x0009_Shakchar_x0009_19_x0009_61_x0009_281&lt;br /&gt;_x000a_CBN31_x0009_Mandari_x0009_25_x0009_85_x0009_293     277&lt;br /&gt;_x000a_CBN31_x0009_Laxmipur_x0009_26_x0009_88_x0009_294,295&lt;br /&gt;_x000a_CBN31_x0009_Bancha_Nagar_x0009_27_x0009_94_x0009_296&lt;/p&gt;_x000a_&lt;p&gt;Can you help me to solve this problem without using macro? &lt;/p&gt;_x000a_&lt;p&gt;Thanks&lt;br /&gt;_x000a_ALAMGIR_x000a_&lt;/p&gt;_x000a_"/>
    <d v="2010-12-21T06:40:05"/>
    <n v="0"/>
    <x v="0"/>
    <x v="0"/>
    <b v="0"/>
    <x v="0"/>
    <n v="3"/>
    <n v="40533.277777777781"/>
    <n v="0"/>
    <n v="1175"/>
    <d v="2010-12-21T00:00:00"/>
    <n v="0"/>
    <x v="4738"/>
  </r>
  <r>
    <n v="4832"/>
    <n v="1"/>
    <x v="1137"/>
    <x v="702"/>
    <s v="&lt;p&gt;For ex: please download the link&lt;br /&gt;_x000a_http://rapidshare.com/files/438493025/Link_Database_Mannaf__test_.xlsx_x000a_&lt;/p&gt;_x000a_"/>
    <d v="2010-12-21T07:16:17"/>
    <n v="0"/>
    <x v="1"/>
    <x v="0"/>
    <b v="1"/>
    <x v="0"/>
    <n v="3"/>
    <n v="40533.277777777781"/>
    <n v="0"/>
    <n v="1175"/>
    <d v="2010-12-21T00:00:00"/>
    <n v="0"/>
    <x v="4739"/>
  </r>
  <r>
    <n v="4833"/>
    <n v="1"/>
    <x v="1138"/>
    <x v="696"/>
    <s v="&lt;p&gt;Can any one help - I have two sheets with different templates.when i make entries in the cell in only one column in the first template/sheet, the second sheet with the template should get copied.(each cell entries in only one coloumn should generate a new sheet with the second template each time) - Is it possible.&lt;/p&gt;_x000a_&lt;p&gt;Ajit_x000a_&lt;/p&gt;_x000a_"/>
    <d v="2010-12-21T07:41:37"/>
    <n v="0"/>
    <x v="0"/>
    <x v="0"/>
    <b v="0"/>
    <x v="0"/>
    <n v="3"/>
    <n v="40533.320138888892"/>
    <n v="0"/>
    <n v="1175"/>
    <d v="2010-12-21T00:00:00"/>
    <n v="0"/>
    <x v="4740"/>
  </r>
  <r>
    <n v="4834"/>
    <n v="1"/>
    <x v="1127"/>
    <x v="23"/>
    <s v="&lt;p&gt;Hi,&lt;/p&gt;_x000a_&lt;p&gt;Assuming you have the values in the range A1:A10, select the cells you want to format, go to Conditional Formatting-Color Scales-More Rules. Make sure you've highlighted the&lt;br /&gt;_x000a_&quot;Format all cells based on their values&quot; option. In the &quot;edit the rule description&quot; box:&lt;br /&gt;_x000a_- if you want to highlight cells based on a 2-color scale, on the &quot;Type&quot; field, choose Formula, then enter =MIN(0-ABS($A$1:$A$10)) -- notice the absolute references, Excel will not let you use relative references on this one :-);&lt;br /&gt;_x000a_- if you want to format cells based on a 3-color scale, enter the formula =MIN(0-ABS($A$1:$A$10)) in the &quot;Midpoint&quot; section, and leave the other fields (&quot;Minimum&quot; and &quot;Maximum&quot;) as they are.&lt;/p&gt;_x000a_&lt;p&gt;Hope this helps,&lt;br /&gt;_x000a_Radu_x000a_&lt;/p&gt;_x000a_"/>
    <d v="2010-12-21T09:01:04"/>
    <n v="0"/>
    <x v="3"/>
    <x v="0"/>
    <b v="1"/>
    <x v="0"/>
    <n v="3"/>
    <n v="40529.932638888888"/>
    <n v="0"/>
    <n v="1175"/>
    <d v="2010-12-21T00:00:00"/>
    <n v="0"/>
    <x v="4741"/>
  </r>
  <r>
    <n v="4836"/>
    <n v="1"/>
    <x v="1139"/>
    <x v="114"/>
    <s v="&lt;p&gt;Hi,&lt;/p&gt;_x000a_&lt;p&gt;The pivot table that i have created always sort either in ascending or descending order.i have to retain the same order that i have in my source data.Can anyone help me on this pls...&lt;/p&gt;_x000a_&lt;p&gt;Thanking you in advance,&lt;br /&gt;_x000a_Dee..._x000a_&lt;/p&gt;_x000a_"/>
    <d v="2010-12-21T10:50:26"/>
    <n v="0"/>
    <x v="0"/>
    <x v="0"/>
    <b v="0"/>
    <x v="0"/>
    <n v="3"/>
    <n v="40533.451388888891"/>
    <n v="0"/>
    <n v="1175"/>
    <d v="2010-12-21T00:00:00"/>
    <n v="0"/>
    <x v="4742"/>
  </r>
  <r>
    <n v="4837"/>
    <n v="1"/>
    <x v="1139"/>
    <x v="23"/>
    <s v="&lt;p&gt;Hi,&lt;/p&gt;_x000a_&lt;p&gt;In Excel 2007, in Pivot Table options - Display Tab - Field List. You have there 2 options: &quot;Sort A to Z&quot; and &quot;Sort in Data Source order&quot;.&lt;/p&gt;_x000a_&lt;p&gt;Hope this helps,&lt;br /&gt;_x000a_Radu_x000a_&lt;/p&gt;_x000a_"/>
    <d v="2010-12-21T11:28:59"/>
    <n v="0"/>
    <x v="1"/>
    <x v="0"/>
    <b v="1"/>
    <x v="0"/>
    <n v="3"/>
    <n v="40533.451388888891"/>
    <n v="0"/>
    <n v="1175"/>
    <d v="2010-12-21T00:00:00"/>
    <n v="0"/>
    <x v="4743"/>
  </r>
  <r>
    <n v="4838"/>
    <n v="1"/>
    <x v="1134"/>
    <x v="2"/>
    <s v="&lt;p&gt;Guity&lt;br /&gt;_x000a_Vlookup as your using it will only return the first occurrence of the word&lt;br /&gt;_x000a_I prefer to use sorted lists when using VLookup although not necessary in all cases it is preferable.&lt;/p&gt;_x000a_&lt;p&gt;Have a read through Chandoo's week of VLookup for more uses of VLookup&lt;br /&gt;_x000a_http://chandoo.org/wp/2010/11/01/vlookup-excel-formula/_x000a_&lt;/p&gt;_x000a_"/>
    <d v="2010-12-21T11:42:25"/>
    <n v="0"/>
    <x v="8"/>
    <x v="1"/>
    <b v="1"/>
    <x v="1"/>
    <n v="3"/>
    <n v="40532.870833333334"/>
    <n v="0.61695601851533866"/>
    <n v="1176"/>
    <d v="2010-12-21T00:00:00"/>
    <s v="Guity Niamanesh"/>
    <x v="4744"/>
  </r>
  <r>
    <n v="4839"/>
    <n v="1"/>
    <x v="1133"/>
    <x v="2"/>
    <s v="&lt;p&gt;Dan_L&lt;/p&gt;_x000a_&lt;p&gt;When in trouble generally try Right Clicking on anything and look for a Format or Properties option.&lt;br /&gt;_x000a_9 out of 10 times that'll do the job._x000a_&lt;/p&gt;_x000a_"/>
    <d v="2010-12-21T11:46:36"/>
    <n v="0"/>
    <x v="5"/>
    <x v="1"/>
    <b v="1"/>
    <x v="1"/>
    <n v="3"/>
    <n v="40532.252083333333"/>
    <n v="1.2386111111118225"/>
    <n v="1177"/>
    <d v="2010-12-21T00:00:00"/>
    <s v="dan_l"/>
    <x v="4745"/>
  </r>
  <r>
    <n v="4840"/>
    <n v="1"/>
    <x v="1137"/>
    <x v="2"/>
    <s v="&lt;p&gt;Alamgiritbd&lt;/p&gt;_x000a_&lt;p&gt;Have a look at 2 examples of a report area and extract with formulas.&lt;br /&gt;_x000a_Refer these examples:&lt;/p&gt;_x000a_&lt;p&gt;http://rapidshare.com/files/430489122/Sorter__Dates_.xls&lt;br /&gt;_x000a_or&lt;br /&gt;_x000a_http://rapidshare.com/files/427379371/Sorter.xls_x000a_&lt;/p&gt;_x000a_"/>
    <d v="2010-12-21T11:48:57"/>
    <n v="0"/>
    <x v="2"/>
    <x v="1"/>
    <b v="1"/>
    <x v="1"/>
    <n v="3"/>
    <n v="40533.277777777781"/>
    <n v="0.21454861111124046"/>
    <n v="1178"/>
    <d v="2010-12-21T00:00:00"/>
    <s v="alamgiritbd"/>
    <x v="4746"/>
  </r>
  <r>
    <n v="4841"/>
    <n v="1"/>
    <x v="1127"/>
    <x v="2"/>
    <s v="&lt;p&gt;Dnegrotto&lt;/p&gt;_x000a_&lt;p&gt;In Excel 2007 &amp;amp; 2010 you can add as many CF as you like&lt;br /&gt;_x000a_In Excel up to 2003 you canh only use 3 CF's&lt;/p&gt;_x000a_&lt;p&gt;Add as many CF's as you need to define your heart map&lt;/p&gt;_x000a_&lt;p&gt;eg:&lt;/p&gt;_x000a_&lt;p&gt;select A1:A10&lt;br /&gt;_x000a_add the following CF's starting with the largest number first&lt;/p&gt;_x000a_&lt;p&gt;=$B1&amp;lt;0.25 Format Blue, Stop if True Yes&lt;br /&gt;_x000a_=$B1&amp;lt;0.5 Format Green, Stop if True Yes&lt;br /&gt;_x000a_=$B1&amp;lt;0.75 Format Yellow, Stop if True Yes&lt;br /&gt;_x000a_=$B1&amp;lt;0.9 Format Orange, Stop if True Yes&lt;br /&gt;_x000a_=$B1&amp;lt;1.0 Format Red, Stop if True No&lt;/p&gt;_x000a_&lt;p&gt;Cut back to 3 CF's in Excel upto 2003_x000a_&lt;/p&gt;_x000a_"/>
    <d v="2010-12-21T11:57:20"/>
    <n v="0"/>
    <x v="4"/>
    <x v="1"/>
    <b v="1"/>
    <x v="1"/>
    <n v="3"/>
    <n v="40529.932638888888"/>
    <n v="3.5655092592569417"/>
    <n v="1179"/>
    <d v="2010-12-21T00:00:00"/>
    <s v="dnegrotto"/>
    <x v="4747"/>
  </r>
  <r>
    <n v="4842"/>
    <n v="1"/>
    <x v="1139"/>
    <x v="2"/>
    <s v="&lt;p&gt;Dee,&lt;/p&gt;_x000a_&lt;p&gt;You can manually click &amp;amp; drag field values also to rearrange to suit yourself_x000a_&lt;/p&gt;_x000a_"/>
    <d v="2010-12-21T11:58:22"/>
    <n v="0"/>
    <x v="2"/>
    <x v="1"/>
    <b v="1"/>
    <x v="1"/>
    <n v="3"/>
    <n v="40533.451388888891"/>
    <n v="4.7476851847022772E-2"/>
    <n v="1180"/>
    <d v="2010-12-21T00:00:00"/>
    <s v="Dee"/>
    <x v="4748"/>
  </r>
  <r>
    <n v="4843"/>
    <n v="1"/>
    <x v="1138"/>
    <x v="2"/>
    <s v="&lt;p&gt;Ajit&lt;/p&gt;_x000a_&lt;p&gt;Definitely possible&lt;/p&gt;_x000a_&lt;p&gt;2 Questions though&lt;/p&gt;_x000a_&lt;p&gt;If for example you enter a value Red&lt;br /&gt;_x000a_Do you want a new sheet made in the second workbook called Red ?&lt;/p&gt;_x000a_&lt;p&gt;If the second Book already has a Red sheet, what should happen ?_x000a_&lt;/p&gt;_x000a_"/>
    <d v="2010-12-21T12:00:36"/>
    <n v="0"/>
    <x v="1"/>
    <x v="1"/>
    <b v="1"/>
    <x v="1"/>
    <n v="3"/>
    <n v="40533.320138888892"/>
    <n v="0.18027777777751908"/>
    <n v="1181"/>
    <d v="2010-12-21T00:00:00"/>
    <s v="Ajit"/>
    <x v="4749"/>
  </r>
  <r>
    <n v="4844"/>
    <n v="1"/>
    <x v="1137"/>
    <x v="702"/>
    <s v="&lt;p&gt;Hui,&lt;/p&gt;_x000a_&lt;p&gt;I all ready chk that file. but i need other thing.&lt;br /&gt;_x000a_can you please chk my upload file? you can find there what i want to do.&lt;br /&gt;_x000a_please see sheet3, i need all data from master sheet to sheet3 by clicking B1 cell.&lt;/p&gt;_x000a_&lt;p&gt;http://rapidshare.com/files/438493025/Link_Database_Mannaf__test_.xlsx&lt;/p&gt;_x000a_&lt;p&gt;Thanks_x000a_&lt;/p&gt;_x000a_"/>
    <d v="2010-12-21T12:04:09"/>
    <n v="0"/>
    <x v="3"/>
    <x v="0"/>
    <b v="1"/>
    <x v="0"/>
    <n v="3"/>
    <n v="40533.277777777781"/>
    <n v="0"/>
    <n v="1181"/>
    <d v="2010-12-21T00:00:00"/>
    <n v="0"/>
    <x v="4750"/>
  </r>
  <r>
    <n v="4845"/>
    <n v="1"/>
    <x v="1137"/>
    <x v="2"/>
    <s v="&lt;p&gt;Alamgiritbd&lt;/p&gt;_x000a_&lt;p&gt;I used the techniques presented in those 2 files with a small modification&lt;br /&gt;_x000a_Have a look at&lt;br /&gt;_x000a_I would change the ranges to Dynamic named ranges if you are going to be adding to the data source regularly&lt;/p&gt;_x000a_&lt;p&gt;http://rapidshare.com/files/438535151/Link_Database_Mannaf__test_Hui.xlsx_x000a_&lt;/p&gt;_x000a_"/>
    <d v="2010-12-21T13:09:43"/>
    <n v="0"/>
    <x v="4"/>
    <x v="1"/>
    <b v="1"/>
    <x v="1"/>
    <n v="3"/>
    <n v="40533.277777777781"/>
    <n v="0.27063657407416031"/>
    <n v="1182"/>
    <d v="2010-12-21T00:00:00"/>
    <s v="alamgiritbd"/>
    <x v="4751"/>
  </r>
  <r>
    <n v="4846"/>
    <n v="1"/>
    <x v="1134"/>
    <x v="610"/>
    <s v="&lt;p&gt;Basic structure:&lt;br /&gt;_x000a_http://chandoo.org/excel-formulas/vlookup.html&lt;/p&gt;_x000a_&lt;p&gt;More in-depth:&lt;br /&gt;_x000a_http://chandoo.org/wp/2008/11/19/vlookup-match-and-offset-explained-in-plain-english-spreadcheats/&lt;/p&gt;_x000a_&lt;p&gt;Chandoo's guide to 51 formulas:&lt;br /&gt;_x000a_http://chandoo.org/excel-formulas/&lt;/p&gt;_x000a_&lt;p&gt;kchiba's formula is probably the best. The only change I would recommend would be to use a cell reference so that you can change what color you want to find, like so:&lt;br /&gt;_x000a_=IF(B1=$C$2,B1,NA())&lt;/p&gt;_x000a_&lt;p&gt;Where C2 contains the color you want to find._x000a_&lt;/p&gt;_x000a_"/>
    <d v="2010-12-21T13:30:43"/>
    <n v="0"/>
    <x v="9"/>
    <x v="0"/>
    <b v="1"/>
    <x v="0"/>
    <n v="3"/>
    <n v="40532.870833333334"/>
    <n v="0"/>
    <n v="1182"/>
    <d v="2010-12-21T00:00:00"/>
    <n v="0"/>
    <x v="4752"/>
  </r>
  <r>
    <n v="4847"/>
    <n v="1"/>
    <x v="1135"/>
    <x v="610"/>
    <s v="&lt;p&gt;Take your pick:&lt;br /&gt;_x000a_=VALUE(RIGHT(D2,3))=123&lt;/p&gt;_x000a_&lt;p&gt;=RIGHT(D2,3)=&quot;123&quot;_x000a_&lt;/p&gt;_x000a_"/>
    <d v="2010-12-21T13:34:26"/>
    <n v="0"/>
    <x v="4"/>
    <x v="0"/>
    <b v="1"/>
    <x v="0"/>
    <n v="3"/>
    <n v="40532.886111111111"/>
    <n v="0"/>
    <n v="1182"/>
    <d v="2010-12-21T00:00:00"/>
    <n v="0"/>
    <x v="4753"/>
  </r>
  <r>
    <n v="4848"/>
    <n v="1"/>
    <x v="1137"/>
    <x v="702"/>
    <s v="&lt;p&gt;Hui,&lt;/p&gt;_x000a_&lt;p&gt;Yes i wants this.&lt;br /&gt;_x000a_Thanks&lt;/p&gt;_x000a_&lt;p&gt;But when i changed CBN31 to CBN44/other in sheet3 cell B1 then it is show #N/A. it is unable to collect data for CBN44/other value.&lt;br /&gt;_x000a_can you explain why it is show like this? or how i solved this?&lt;/p&gt;_x000a_&lt;p&gt;BTW, i am not expert on excel like you. so please help me to solve this problem.&lt;/p&gt;_x000a_&lt;p&gt;Thanks_x000a_&lt;/p&gt;_x000a_"/>
    <d v="2010-12-21T14:54:53"/>
    <n v="0"/>
    <x v="5"/>
    <x v="0"/>
    <b v="1"/>
    <x v="0"/>
    <n v="3"/>
    <n v="40533.277777777781"/>
    <n v="0"/>
    <n v="1182"/>
    <d v="2010-12-21T00:00:00"/>
    <n v="0"/>
    <x v="4754"/>
  </r>
  <r>
    <n v="4849"/>
    <n v="1"/>
    <x v="1140"/>
    <x v="703"/>
    <s v="&lt;p&gt;Hi,&lt;br /&gt;_x000a_I am working as teacher in High School. I have problem while calculating Age of students especially for ssc students.&lt;br /&gt;_x000a_I am working on Excel Sheet above data. Please help me in this regarding. I am very happy getting the formula in u r web site. But I have little bit confuse using Formula.&lt;br /&gt;_x000a_ So please give me Example_x000a_&lt;/p&gt;_x000a_"/>
    <d v="2010-12-21T16:47:20"/>
    <n v="0"/>
    <x v="0"/>
    <x v="0"/>
    <b v="0"/>
    <x v="0"/>
    <n v="3"/>
    <n v="40533.699305555558"/>
    <n v="0"/>
    <n v="1182"/>
    <d v="2010-12-21T00:00:00"/>
    <n v="0"/>
    <x v="4755"/>
  </r>
  <r>
    <n v="4850"/>
    <n v="1"/>
    <x v="1140"/>
    <x v="488"/>
    <s v="&lt;p&gt;Try&lt;/p&gt;_x000a_&lt;p&gt;=DATEDIF(A2,TODAY(),&quot;Y&quot;)&amp;amp;&quot; years, &quot;&amp;amp;DATEDIF(A2,TODAY(),&quot;YM&quot;)&amp;amp;&quot; months, &quot;&amp;amp;DATEDIF(A2,TODAY(),&quot;MD&quot;)&amp;amp;&quot; days&quot;_x000a_&lt;/p&gt;_x000a_"/>
    <d v="2010-12-21T17:09:43"/>
    <n v="0"/>
    <x v="1"/>
    <x v="0"/>
    <b v="1"/>
    <x v="0"/>
    <n v="3"/>
    <n v="40533.699305555558"/>
    <n v="0"/>
    <n v="1182"/>
    <d v="2010-12-21T00:00:00"/>
    <n v="0"/>
    <x v="4756"/>
  </r>
  <r>
    <n v="4851"/>
    <n v="1"/>
    <x v="1135"/>
    <x v="516"/>
    <s v="&lt;p&gt;Kchiba &amp;amp; Luke M,&lt;br /&gt;_x000a_This A3-MOD(A3,1000000)=12300000 doesn't work. I need to reach 123, not 12300000. Since I got the answer, I am not bothering about it. I can use either VALUE(RIGHT(D2,3))=123 or RIGHT(D2,3)=&quot;123&quot;.&lt;br /&gt;_x000a_Regards,&lt;br /&gt;_x000a_Guity_x000a_&lt;/p&gt;_x000a_"/>
    <d v="2010-12-21T18:35:09"/>
    <n v="0"/>
    <x v="5"/>
    <x v="0"/>
    <b v="1"/>
    <x v="0"/>
    <n v="3"/>
    <n v="40532.886111111111"/>
    <n v="0"/>
    <n v="1182"/>
    <d v="2010-12-21T00:00:00"/>
    <n v="0"/>
    <x v="4757"/>
  </r>
  <r>
    <n v="4852"/>
    <n v="1"/>
    <x v="1134"/>
    <x v="516"/>
    <s v="&lt;p&gt;Thanks,&lt;br /&gt;_x000a_Guity_x000a_&lt;/p&gt;_x000a_"/>
    <d v="2010-12-21T18:51:19"/>
    <n v="0"/>
    <x v="10"/>
    <x v="0"/>
    <b v="1"/>
    <x v="0"/>
    <n v="3"/>
    <n v="40532.870833333334"/>
    <n v="0"/>
    <n v="1182"/>
    <d v="2010-12-21T00:00:00"/>
    <n v="0"/>
    <x v="4758"/>
  </r>
  <r>
    <n v="4853"/>
    <n v="1"/>
    <x v="1141"/>
    <x v="704"/>
    <s v="&lt;p&gt;I'm trying to make a dashboard that uses they dynamic chart with check boxes, however, check boxes are too small.  How can i use a toggle button instead.  I'm not good with VBA but might could muddle through.  I can do macros.  Help..i need to look like a rock star.;)_x000a_&lt;/p&gt;_x000a_"/>
    <d v="2010-12-21T21:56:49"/>
    <n v="0"/>
    <x v="0"/>
    <x v="0"/>
    <b v="0"/>
    <x v="0"/>
    <n v="3"/>
    <n v="40533.913888888892"/>
    <n v="0"/>
    <n v="1182"/>
    <d v="2010-12-21T00:00:00"/>
    <n v="0"/>
    <x v="4759"/>
  </r>
  <r>
    <n v="4854"/>
    <n v="1"/>
    <x v="1127"/>
    <x v="624"/>
    <s v="&lt;p&gt;guys thanks so much&lt;/p&gt;_x000a_&lt;p&gt;I ended up doing what radu said but slightly changed I did min(abs(a1-a5) and colored it green and then did max(abs(a1-a5) and colored it red and had the 50 percentile be yellow so that all the numbers grouped closest to zero are green, while the mid way ones are yellow and the highest ones are red. I really appreciate all your help everyone as I was stuck on this for quite sometime_x000a_&lt;/p&gt;_x000a_"/>
    <d v="2010-12-21T22:20:54"/>
    <n v="0"/>
    <x v="5"/>
    <x v="0"/>
    <b v="1"/>
    <x v="0"/>
    <n v="3"/>
    <n v="40529.932638888888"/>
    <n v="0"/>
    <n v="1182"/>
    <d v="2010-12-21T00:00:00"/>
    <n v="0"/>
    <x v="4760"/>
  </r>
  <r>
    <n v="4855"/>
    <n v="1"/>
    <x v="1140"/>
    <x v="348"/>
    <s v="&lt;p&gt;Hi xld,&lt;/p&gt;_x000a_&lt;p&gt;great formula, there is no Help for this formula, please explain the use of the &quot;YM&quot; and &quot;MD&quot;&lt;/p&gt;_x000a_&lt;p&gt;kanti_x000a_&lt;/p&gt;_x000a_"/>
    <d v="2010-12-21T22:30:47"/>
    <n v="0"/>
    <x v="2"/>
    <x v="0"/>
    <b v="1"/>
    <x v="0"/>
    <n v="3"/>
    <n v="40533.699305555558"/>
    <n v="0"/>
    <n v="1182"/>
    <d v="2010-12-21T00:00:00"/>
    <n v="0"/>
    <x v="4761"/>
  </r>
  <r>
    <n v="4856"/>
    <n v="1"/>
    <x v="1137"/>
    <x v="2"/>
    <s v="&lt;p&gt;Whoops&lt;/p&gt;_x000a_&lt;p&gt;copy Master!G5 to G4&lt;/p&gt;_x000a_&lt;p&gt;so G4 should read =IF(B4=Sheet3!$B$1,ROW(),0)_x000a_&lt;/p&gt;_x000a_"/>
    <d v="2010-12-22T01:45:23"/>
    <n v="0"/>
    <x v="6"/>
    <x v="1"/>
    <b v="1"/>
    <x v="1"/>
    <n v="4"/>
    <n v="40533.277777777781"/>
    <n v="0.79540509259095415"/>
    <n v="1183"/>
    <d v="2010-12-22T00:00:00"/>
    <s v="alamgiritbd"/>
    <x v="4762"/>
  </r>
  <r>
    <n v="4857"/>
    <n v="1"/>
    <x v="1141"/>
    <x v="0"/>
    <s v="&lt;p&gt;You do not need vba to have toggle buttons.&lt;/p&gt;_x000a_&lt;p&gt;From developer tab, insert active x control - toggle button.&lt;br /&gt;_x000a_Then right click on it, choose properties. (You need to be in design mode)&lt;/p&gt;_x000a_&lt;p&gt;Set target cell, caption and other properties as you want.&lt;/p&gt;_x000a_&lt;p&gt;See the image and download workbook for an idea.&lt;/p&gt;_x000a_&lt;p&gt;http://chandoo.org/img/playground/toggle-button-example.xls&lt;/p&gt;_x000a_&lt;p&gt;http://chandoo.org/img/playground/toggle-button.png_x000a_&lt;/p&gt;_x000a_"/>
    <d v="2010-12-22T02:07:07"/>
    <n v="0"/>
    <x v="1"/>
    <x v="0"/>
    <b v="1"/>
    <x v="0"/>
    <n v="4"/>
    <n v="40533.913888888892"/>
    <n v="0"/>
    <n v="1183"/>
    <d v="2010-12-22T00:00:00"/>
    <n v="0"/>
    <x v="4763"/>
  </r>
  <r>
    <n v="4858"/>
    <n v="1"/>
    <x v="1133"/>
    <x v="0"/>
    <s v="&lt;p&gt;when working with charts, ctrl+1 is your friend. Once you are on the format dialogs, you can select other objects in chart (like axis, gridlines etc.) while keeping the format box open. The format options instantly change to let you format the selected thing. This is a good time saver too..._x000a_&lt;/p&gt;_x000a_"/>
    <d v="2010-12-22T02:23:50"/>
    <n v="0"/>
    <x v="6"/>
    <x v="0"/>
    <b v="1"/>
    <x v="0"/>
    <n v="4"/>
    <n v="40532.252083333333"/>
    <n v="0"/>
    <n v="1183"/>
    <d v="2010-12-22T00:00:00"/>
    <n v="0"/>
    <x v="4764"/>
  </r>
  <r>
    <n v="4859"/>
    <n v="1"/>
    <x v="1132"/>
    <x v="701"/>
    <s v="&lt;p&gt;I didn't get that. can you explain it with example?_x000a_&lt;/p&gt;_x000a_"/>
    <d v="2010-12-22T02:35:33"/>
    <n v="0"/>
    <x v="6"/>
    <x v="0"/>
    <b v="1"/>
    <x v="0"/>
    <n v="4"/>
    <n v="40532.167361111111"/>
    <n v="0"/>
    <n v="1183"/>
    <d v="2010-12-22T00:00:00"/>
    <n v="0"/>
    <x v="4765"/>
  </r>
  <r>
    <n v="4860"/>
    <n v="1"/>
    <x v="1137"/>
    <x v="702"/>
    <s v="&lt;p&gt;Hui,&lt;/p&gt;_x000a_&lt;p&gt;Thanks A Lot..........:)&lt;br /&gt;_x000a_It's working.&lt;/p&gt;_x000a_&lt;p&gt;Thanks for your support._x000a_&lt;/p&gt;_x000a_"/>
    <d v="2010-12-22T03:03:33"/>
    <n v="0"/>
    <x v="7"/>
    <x v="0"/>
    <b v="1"/>
    <x v="0"/>
    <n v="4"/>
    <n v="40533.277777777781"/>
    <n v="0"/>
    <n v="1183"/>
    <d v="2010-12-22T00:00:00"/>
    <n v="0"/>
    <x v="4766"/>
  </r>
  <r>
    <n v="4861"/>
    <n v="1"/>
    <x v="1133"/>
    <x v="313"/>
    <s v="&lt;p&gt;Hui,&lt;/p&gt;_x000a_&lt;p&gt;I was completely oblivious to it.  I assumed that it had something to do with the line color, but the line was invisible, and I became so fixated on that---I missed the obvious.  Thanks.  &lt;/p&gt;_x000a_&lt;p&gt;chandoo:  hot tip.  I'm making use of that immediately.  &lt;/p&gt;_x000a_&lt;p&gt;It's a pretty cool chart.  And a real slick implementation.  Maybe I'll use it.....during the next dashboard event._x000a_&lt;/p&gt;_x000a_"/>
    <d v="2010-12-22T05:46:41"/>
    <n v="0"/>
    <x v="7"/>
    <x v="0"/>
    <b v="1"/>
    <x v="0"/>
    <n v="4"/>
    <n v="40532.252083333333"/>
    <n v="0"/>
    <n v="1183"/>
    <d v="2010-12-22T00:00:00"/>
    <n v="0"/>
    <x v="4767"/>
  </r>
  <r>
    <n v="4862"/>
    <n v="1"/>
    <x v="1140"/>
    <x v="163"/>
    <s v="&lt;p&gt;Hi,&lt;/p&gt;_x000a_&lt;p&gt;Take a look here for an explanation&lt;/p&gt;_x000a_&lt;p&gt;http://cpearson.com/excel/datedif.aspx_x000a_&lt;/p&gt;_x000a_"/>
    <d v="2010-12-22T08:37:27"/>
    <n v="0"/>
    <x v="3"/>
    <x v="0"/>
    <b v="1"/>
    <x v="0"/>
    <n v="4"/>
    <n v="40533.699305555558"/>
    <n v="0"/>
    <n v="1183"/>
    <d v="2010-12-22T00:00:00"/>
    <n v="0"/>
    <x v="4768"/>
  </r>
  <r>
    <n v="4863"/>
    <n v="1"/>
    <x v="1142"/>
    <x v="702"/>
    <s v="&lt;p&gt;Hi,&lt;/p&gt;_x000a_&lt;p&gt;I want to calculate over time (working Hour) in excel 2007. My cell format is h:mm. and time format is 24h. I have 4 column for this:&lt;br /&gt;_x000a_1. Departure Time (D14)&lt;br /&gt;_x000a_2. Arrival Time (F14)&lt;br /&gt;_x000a_3. Travel Time (G14)&lt;br /&gt;_x000a_4. Over Time (K14)&lt;/p&gt;_x000a_&lt;p&gt;Standard working hour is 10 Hour. i need to calculate an worker how many hour/s worked after 10h.&lt;/p&gt;_x000a_&lt;p&gt;For G14 i use&lt;br /&gt;_x000a_=IF(F14*M14&amp;gt;0,(IF(D14*M14&amp;gt;0,((IF(F14&amp;gt;=D14,(F14-D14),(F14-D14+1)))),&quot;0&quot;)),&quot;0&quot;)&lt;br /&gt;_x000a_And its show perfect value what I want.&lt;/p&gt;_x000a_&lt;p&gt;And for K14 I use&lt;br /&gt;_x000a_=IF(B14=&quot;0&quot;,B14,IF(G14&amp;lt;N14,G14+1,G14)-N14)&lt;br /&gt;_x000a_Here N14 is standard working hour. And M14 for reference for count trip or show 0.&lt;/p&gt;_x000a_&lt;p&gt;Now the problem is when a worker work below 10h then cell K14 show wrong answer/value.&lt;/p&gt;_x000a_&lt;p&gt;For ex:&lt;br /&gt;_x000a_d14(8:00)---f14(17:00)---then it's showing on g14 as(9:00) and k14(23:00). So there is g14 is right but it show wrong value in k14.&lt;br /&gt;_x000a_I want to show here 0:00 when it is equal or below 10h.&lt;/p&gt;_x000a_&lt;p&gt;Thanks_x000a_&lt;/p&gt;_x000a_"/>
    <d v="2010-12-22T09:17:15"/>
    <n v="0"/>
    <x v="0"/>
    <x v="0"/>
    <b v="0"/>
    <x v="0"/>
    <n v="4"/>
    <n v="40534.386805555558"/>
    <n v="0"/>
    <n v="1183"/>
    <d v="2010-12-22T00:00:00"/>
    <n v="0"/>
    <x v="4769"/>
  </r>
  <r>
    <n v="4864"/>
    <n v="1"/>
    <x v="1142"/>
    <x v="488"/>
    <s v="&lt;p&gt;How about&lt;/p&gt;_x000a_&lt;p&gt;=MAX(0,G14-N14)_x000a_&lt;/p&gt;_x000a_"/>
    <d v="2010-12-22T09:31:33"/>
    <n v="0"/>
    <x v="1"/>
    <x v="0"/>
    <b v="1"/>
    <x v="0"/>
    <n v="4"/>
    <n v="40534.386805555558"/>
    <n v="0"/>
    <n v="1183"/>
    <d v="2010-12-22T00:00:00"/>
    <n v="0"/>
    <x v="4770"/>
  </r>
  <r>
    <n v="4865"/>
    <n v="1"/>
    <x v="1142"/>
    <x v="2"/>
    <s v="&lt;p&gt;I don't know what B14 does&lt;br /&gt;_x000a_and assuming N14 is 10&lt;br /&gt;_x000a_then for K14 try:&lt;br /&gt;_x000a_=IF(B14=&quot;0&quot;,B14,IF(G14&amp;lt;N14,0,G14-N14))_x000a_&lt;/p&gt;_x000a_"/>
    <d v="2010-12-22T09:33:18"/>
    <n v="0"/>
    <x v="2"/>
    <x v="1"/>
    <b v="1"/>
    <x v="1"/>
    <n v="4"/>
    <n v="40534.386805555558"/>
    <n v="1.1319444442051463E-2"/>
    <n v="1184"/>
    <d v="2010-12-22T00:00:00"/>
    <s v="alamgiritbd"/>
    <x v="4771"/>
  </r>
  <r>
    <n v="4866"/>
    <n v="1"/>
    <x v="1140"/>
    <x v="488"/>
    <s v="&lt;p&gt;@kchiba,&lt;/p&gt;_x000a_&lt;p&gt;YM and MD are just telling DATEDIF which interval to use, the doubles usually mean an interval of one type excluding the other, YM is Months excluding Years, MD is Days excluding Months,&lt;/p&gt;_x000a_&lt;p&gt;DATEDIF is in Excel 2000 help, I still keep a copy of old Excel versions._x000a_&lt;/p&gt;_x000a_"/>
    <d v="2010-12-22T09:35:28"/>
    <n v="0"/>
    <x v="4"/>
    <x v="0"/>
    <b v="1"/>
    <x v="0"/>
    <n v="4"/>
    <n v="40533.699305555558"/>
    <n v="0"/>
    <n v="1184"/>
    <d v="2010-12-22T00:00:00"/>
    <n v="0"/>
    <x v="4772"/>
  </r>
  <r>
    <n v="4867"/>
    <n v="1"/>
    <x v="1142"/>
    <x v="702"/>
    <s v="&lt;p&gt;xld,&lt;/p&gt;_x000a_&lt;p&gt;it is working. Thanks&lt;br /&gt;_x000a_but i need to chk with b14. because i need when in b14 have value then k14 will calculate the over time.&lt;/p&gt;_x000a_&lt;p&gt;Hui,&lt;br /&gt;_x000a_I think you got my question.&lt;br /&gt;_x000a_I try your formula but it show ##### when g14 is 0._x000a_&lt;/p&gt;_x000a_"/>
    <d v="2010-12-22T09:59:11"/>
    <n v="0"/>
    <x v="3"/>
    <x v="0"/>
    <b v="1"/>
    <x v="0"/>
    <n v="4"/>
    <n v="40534.386805555558"/>
    <n v="0"/>
    <n v="1184"/>
    <d v="2010-12-22T00:00:00"/>
    <n v="0"/>
    <x v="4773"/>
  </r>
  <r>
    <n v="4868"/>
    <n v="1"/>
    <x v="1142"/>
    <x v="488"/>
    <s v="&lt;p&gt;Okay, just&lt;/p&gt;_x000a_&lt;p&gt;=IF(B14=0,0,MAX(0,G14-N14))_x000a_&lt;/p&gt;_x000a_"/>
    <d v="2010-12-22T12:46:53"/>
    <n v="0"/>
    <x v="4"/>
    <x v="0"/>
    <b v="1"/>
    <x v="0"/>
    <n v="4"/>
    <n v="40534.386805555558"/>
    <n v="0"/>
    <n v="1184"/>
    <d v="2010-12-22T00:00:00"/>
    <n v="0"/>
    <x v="4774"/>
  </r>
  <r>
    <n v="4869"/>
    <n v="4"/>
    <x v="0"/>
    <x v="705"/>
    <s v="&lt;p&gt;Hello.  I am Dee from PA.  Looking to learn a lot from the masters in Excel.  Happy Holidays!_x000a_&lt;/p&gt;_x000a_"/>
    <d v="2010-12-22T13:54:28"/>
    <n v="0"/>
    <x v="91"/>
    <x v="0"/>
    <b v="1"/>
    <x v="0"/>
    <n v="4"/>
    <n v="40019.929861111108"/>
    <n v="0"/>
    <n v="1184"/>
    <d v="2010-12-22T00:00:00"/>
    <n v="0"/>
    <x v="4775"/>
  </r>
  <r>
    <n v="4870"/>
    <n v="3"/>
    <x v="1143"/>
    <x v="705"/>
    <s v="&lt;p&gt;I have the project management dashboard.  My question is how can I represent the Gantt in a way that the fonts represented are the same as the same size fonts in the other areas of the dashboard?_x000a_&lt;/p&gt;_x000a_"/>
    <d v="2010-12-22T13:57:17"/>
    <n v="0"/>
    <x v="0"/>
    <x v="0"/>
    <b v="0"/>
    <x v="0"/>
    <n v="4"/>
    <n v="40534.581250000003"/>
    <n v="0"/>
    <n v="1184"/>
    <d v="2010-12-22T00:00:00"/>
    <n v="0"/>
    <x v="4776"/>
  </r>
  <r>
    <n v="4871"/>
    <n v="1"/>
    <x v="1144"/>
    <x v="313"/>
    <s v="&lt;p&gt;I have need to create a 'live' dynamic named range using VBA.  Non-VBA, I would just add a named range referring to:  &lt;/p&gt;_x000a_&lt;p&gt;=offset($a$a,0,0,count($a$a),1)&lt;/p&gt;_x000a_&lt;p&gt;This would give me a range that expand and contracts automatically.  I need this effect in place in VBA.  I'm trying to do it with this line:&lt;/p&gt;_x000a_&lt;p&gt;ActiveWorkbook.Names.Add Name:=&quot;test_range&quot;, RefersTo:=Range(&quot;offset($a$1,0,0,counta($A:$A),1)&quot;)&lt;/p&gt;_x000a_&lt;p&gt;Trouble is, excel automatically calculates the result of the offset and the resulting range is fixed size (unless of course the sub runs again, but that's not practical for this experiment)&lt;/p&gt;_x000a_&lt;p&gt;Thoughts?_x000a_&lt;/p&gt;_x000a_"/>
    <d v="2010-12-22T14:29:48"/>
    <n v="0"/>
    <x v="0"/>
    <x v="0"/>
    <b v="0"/>
    <x v="0"/>
    <n v="4"/>
    <n v="40534.603472222225"/>
    <n v="0"/>
    <n v="1184"/>
    <d v="2010-12-22T00:00:00"/>
    <n v="0"/>
    <x v="4777"/>
  </r>
  <r>
    <n v="4872"/>
    <n v="1"/>
    <x v="1144"/>
    <x v="610"/>
    <s v="&lt;p&gt;You don't want it to refer to a Range, just the formula:&lt;/p&gt;_x000a_&lt;p&gt;   ActiveWorkbook.Names.Add Name:=&quot;test_range&quot;, RefersTo:=&quot;=offset($a$1,0,0,counta($A:$A),1)&quot;_x000a_&lt;/p&gt;_x000a_"/>
    <d v="2010-12-22T14:47:48"/>
    <n v="0"/>
    <x v="1"/>
    <x v="0"/>
    <b v="1"/>
    <x v="0"/>
    <n v="4"/>
    <n v="40534.603472222225"/>
    <n v="0"/>
    <n v="1184"/>
    <d v="2010-12-22T00:00:00"/>
    <n v="0"/>
    <x v="4778"/>
  </r>
  <r>
    <n v="4873"/>
    <n v="1"/>
    <x v="1132"/>
    <x v="610"/>
    <s v="&lt;p&gt;Looking at my formula, let's start at the inside and work out. The first function is an IF function, checking each cell within the range B2:B10 to see if it's a number. If it is, pass it on (True_arguement), otherwise do nothing (will return FALSE). Visually, if we start with this:&lt;/p&gt;_x000a_&lt;p&gt;1&lt;br /&gt;_x000a_2&lt;br /&gt;_x000a_3&lt;br /&gt;_x000a_4&lt;br /&gt;_x000a_#DIV/0&lt;br /&gt;_x000a_John&lt;br /&gt;_x000a_4&lt;br /&gt;_x000a_5&lt;/p&gt;_x000a_&lt;p&gt;The formula will convert to this:&lt;br /&gt;_x000a_1&lt;br /&gt;_x000a_2&lt;br /&gt;_x000a_3&lt;br /&gt;_x000a_4&lt;br /&gt;_x000a_FALSE&lt;br /&gt;_x000a_FALSE&lt;br /&gt;_x000a_4&lt;br /&gt;_x000a_5&lt;/p&gt;_x000a_&lt;p&gt;The outer function is AVERAGE, which takes the converted section and averages it. The function ignores logicals/text, so we just get the average of 1,2,3,4,4,5. This is the desired outcome.&lt;/p&gt;_x000a_&lt;p&gt;The formula needs to be confirmed as an array formula (use Ctrl+Shift+Enter to confirm, not just Enter) because we want the IF function to look at each cell with B2:B10, not treat the whole range as a single entity._x000a_&lt;/p&gt;_x000a_"/>
    <d v="2010-12-22T14:52:21"/>
    <n v="0"/>
    <x v="7"/>
    <x v="0"/>
    <b v="1"/>
    <x v="0"/>
    <n v="4"/>
    <n v="40532.167361111111"/>
    <n v="0"/>
    <n v="1184"/>
    <d v="2010-12-22T00:00:00"/>
    <n v="0"/>
    <x v="4779"/>
  </r>
  <r>
    <n v="4874"/>
    <n v="1"/>
    <x v="1142"/>
    <x v="702"/>
    <s v="&lt;p&gt;Thanks you both.&lt;br /&gt;_x000a_:)_x000a_&lt;/p&gt;_x000a_"/>
    <d v="2010-12-22T15:19:33"/>
    <n v="0"/>
    <x v="5"/>
    <x v="0"/>
    <b v="1"/>
    <x v="0"/>
    <n v="4"/>
    <n v="40534.386805555558"/>
    <n v="0"/>
    <n v="1184"/>
    <d v="2010-12-22T00:00:00"/>
    <n v="0"/>
    <x v="4780"/>
  </r>
  <r>
    <n v="4875"/>
    <n v="1"/>
    <x v="1145"/>
    <x v="624"/>
    <s v="&lt;p&gt;At my work we have an external hard drive which holds also the excel sheets we use.  They are on what we call the Z drive.  I have this one database which links to over 50 worksheets on the Z drive (this database is also stored on the Z drive) and it works fine for what I need it to do.  Everyone once in a while all the pathnames for the edit links section will change to the C drive and once that occurs anything I update on these files isnt fleshed out correctly in the database.  Does anyone know a quick fix for when the Z changes to C to revert it back to a Z without changing the 50 links (editing the links and basically re-selecting the file with a correct file path) or at least know why it does this_x000a_&lt;/p&gt;_x000a_"/>
    <d v="2010-12-22T18:37:06"/>
    <n v="0"/>
    <x v="0"/>
    <x v="0"/>
    <b v="0"/>
    <x v="0"/>
    <n v="4"/>
    <n v="40534.775694444441"/>
    <n v="0"/>
    <n v="1184"/>
    <d v="2010-12-22T00:00:00"/>
    <n v="0"/>
    <x v="4781"/>
  </r>
  <r>
    <n v="4876"/>
    <n v="1"/>
    <x v="1146"/>
    <x v="706"/>
    <s v="&lt;p&gt;Hi everbody,&lt;/p&gt;_x000a_&lt;p&gt;My question is about looking up a value in a table using date periods. I have two sheets in a workbook: A en B. Sheet A contains the location code for a employee during different periods, for example&lt;/p&gt;_x000a_&lt;p&gt;Empno DateBegin DateEnd LocationCode&lt;br /&gt;_x000a_1215  01052009  28022010 1050&lt;br /&gt;_x000a_1215  01032010  31032010 1275&lt;br /&gt;_x000a_1215  01042010  31122010 1325&lt;/p&gt;_x000a_&lt;p&gt;Sheet B contains the same employee but different timeperiods:&lt;/p&gt;_x000a_&lt;p&gt;Empno DateBegin DateEnd LocationCode&lt;br /&gt;_x000a_1215  01062009  31122009&lt;br /&gt;_x000a_1215  01012010  30042010&lt;br /&gt;_x000a_1215  01052010  31072010&lt;br /&gt;_x000a_1215  01082010  31122010&lt;/p&gt;_x000a_&lt;p&gt;Now I need a formule on sheet B in the collumn LocatioCode which looks up the active code for that period.&lt;/p&gt;_x000a_&lt;p&gt;Can someone help me with this?&lt;br /&gt;_x000a_Thanks for your help.&lt;br /&gt;_x000a_Alex_x000a_&lt;/p&gt;_x000a_"/>
    <d v="2010-12-22T21:17:31"/>
    <n v="0"/>
    <x v="0"/>
    <x v="0"/>
    <b v="0"/>
    <x v="0"/>
    <n v="4"/>
    <n v="40534.886805555558"/>
    <n v="0"/>
    <n v="1184"/>
    <d v="2010-12-22T00:00:00"/>
    <n v="0"/>
    <x v="4782"/>
  </r>
  <r>
    <n v="4877"/>
    <n v="1"/>
    <x v="1146"/>
    <x v="610"/>
    <s v="&lt;p&gt;The biggest key here is making sure yout dates are truly dates. If they are, you could use something like this:&lt;br /&gt;_x000a_=SUMPRODUCT(--(A!$A$1:$A$8=A1),--(A!$B$1:$B$8&amp;lt;=B1),--(A!$C$1:$C$8&amp;gt;=C1),A!$D$1:$D$8)&lt;/p&gt;_x000a_&lt;p&gt;But then, what happens if your look-up time period covers a range of more than 1 time period from first sheet?_x000a_&lt;/p&gt;_x000a_"/>
    <d v="2010-12-22T21:28:14"/>
    <n v="0"/>
    <x v="1"/>
    <x v="0"/>
    <b v="1"/>
    <x v="0"/>
    <n v="4"/>
    <n v="40534.886805555558"/>
    <n v="0"/>
    <n v="1184"/>
    <d v="2010-12-22T00:00:00"/>
    <n v="0"/>
    <x v="4783"/>
  </r>
  <r>
    <n v="4878"/>
    <n v="1"/>
    <x v="1140"/>
    <x v="348"/>
    <s v="&lt;p&gt;Thanks @xld,&lt;/p&gt;_x000a_&lt;p&gt;I will try to find my old help files_x000a_&lt;/p&gt;_x000a_"/>
    <d v="2010-12-22T21:58:41"/>
    <n v="0"/>
    <x v="5"/>
    <x v="0"/>
    <b v="1"/>
    <x v="0"/>
    <n v="4"/>
    <n v="40533.699305555558"/>
    <n v="0"/>
    <n v="1184"/>
    <d v="2010-12-22T00:00:00"/>
    <n v="0"/>
    <x v="4784"/>
  </r>
  <r>
    <n v="4879"/>
    <n v="1"/>
    <x v="1145"/>
    <x v="348"/>
    <s v="&lt;p&gt;Hi @dnegrotto&lt;/p&gt;_x000a_&lt;p&gt;Try using the html address of the file&lt;/p&gt;_x000a_&lt;p&gt;For eaxmple the full file name of one of my files may be :&lt;/p&gt;_x000a_&lt;p&gt;\\pbais001.xxx.yyy.com\CIFS1007$\Kantilal.Chiba\Home\Act_Rates.xls&lt;/p&gt;_x000a_&lt;p&gt;and i normally retireve it from  my H: drive_x000a_&lt;/p&gt;_x000a_"/>
    <d v="2010-12-22T22:20:26"/>
    <n v="0"/>
    <x v="1"/>
    <x v="0"/>
    <b v="1"/>
    <x v="0"/>
    <n v="4"/>
    <n v="40534.775694444441"/>
    <n v="0"/>
    <n v="1184"/>
    <d v="2010-12-22T00:00:00"/>
    <n v="0"/>
    <x v="4785"/>
  </r>
  <r>
    <n v="4880"/>
    <n v="1"/>
    <x v="1146"/>
    <x v="0"/>
    <s v="&lt;p&gt;Also refer this.. http://chandoo.org/wp/2010/06/30/range-lookup-excel/_x000a_&lt;/p&gt;_x000a_"/>
    <d v="2010-12-23T01:17:13"/>
    <n v="0"/>
    <x v="2"/>
    <x v="0"/>
    <b v="1"/>
    <x v="0"/>
    <n v="5"/>
    <n v="40534.886805555558"/>
    <n v="0"/>
    <n v="1184"/>
    <d v="2010-12-23T00:00:00"/>
    <n v="0"/>
    <x v="4786"/>
  </r>
  <r>
    <n v="4881"/>
    <n v="3"/>
    <x v="1143"/>
    <x v="0"/>
    <s v="&lt;p&gt;The gantt chart packs a lot of information into one compact view. By making the fonts in it larger, you will not be able to show much of it in the view.&lt;/p&gt;_x000a_&lt;p&gt;If you still prefer, go to the worksheet named gantt chart and adjust the font sizes. Whatever changes you make here will be reflected in the final dashboard._x000a_&lt;/p&gt;_x000a_"/>
    <d v="2010-12-23T01:19:47"/>
    <n v="0"/>
    <x v="1"/>
    <x v="0"/>
    <b v="1"/>
    <x v="0"/>
    <n v="5"/>
    <n v="40534.581250000003"/>
    <n v="0"/>
    <n v="1184"/>
    <d v="2010-12-23T00:00:00"/>
    <n v="0"/>
    <x v="4787"/>
  </r>
  <r>
    <n v="4882"/>
    <n v="1"/>
    <x v="1147"/>
    <x v="707"/>
    <s v="&lt;p&gt;hello, am new here and asking for your advice....am doing timesheet stuff and i wanted to generate a certain formula that goes like this --&amp;gt; IF cells A1 to F1 contains A or V display A or V if not sum the numbers within cells A1 to F1...i hope its clear please help!!!_x000a_&lt;/p&gt;_x000a_"/>
    <d v="2010-12-23T04:53:25"/>
    <n v="0"/>
    <x v="0"/>
    <x v="0"/>
    <b v="0"/>
    <x v="0"/>
    <n v="5"/>
    <n v="40535.203472222223"/>
    <n v="0"/>
    <n v="1184"/>
    <d v="2010-12-23T00:00:00"/>
    <n v="0"/>
    <x v="4788"/>
  </r>
  <r>
    <n v="4883"/>
    <n v="4"/>
    <x v="0"/>
    <x v="707"/>
    <s v="&lt;p&gt;Hi..am Dean...from Kazakhstan...looking forward to gather new friends and learn to each other using excel...Merry Christmas and Happy New Year.._x000a_&lt;/p&gt;_x000a_"/>
    <d v="2010-12-23T05:03:48"/>
    <n v="0"/>
    <x v="92"/>
    <x v="0"/>
    <b v="1"/>
    <x v="0"/>
    <n v="5"/>
    <n v="40019.929861111108"/>
    <n v="0"/>
    <n v="1184"/>
    <d v="2010-12-23T00:00:00"/>
    <n v="0"/>
    <x v="4789"/>
  </r>
  <r>
    <n v="4884"/>
    <n v="1"/>
    <x v="1138"/>
    <x v="696"/>
    <s v="&lt;p&gt;Hi Hui,&lt;br /&gt;_x000a_see i have a work book ,initially having two sheets.Each sheet have one template each.I want to make numerical entries in the cells in one of the columns in the sheet template-1. Each such entry should generate a new sheet template-2, which gets added to the work book .Is it possible.&lt;br /&gt;_x000a_Ajit_x000a_&lt;/p&gt;_x000a_"/>
    <d v="2010-12-23T05:04:27"/>
    <n v="0"/>
    <x v="2"/>
    <x v="0"/>
    <b v="1"/>
    <x v="0"/>
    <n v="5"/>
    <n v="40533.320138888892"/>
    <n v="0"/>
    <n v="1184"/>
    <d v="2010-12-23T00:00:00"/>
    <n v="0"/>
    <x v="4790"/>
  </r>
  <r>
    <n v="4885"/>
    <n v="1"/>
    <x v="1147"/>
    <x v="348"/>
    <s v="&lt;p&gt;Hi &lt;/p&gt;_x000a_&lt;p&gt;Try this formula  =IFERROR(HLOOKUP(&quot;v&quot;,A1:F1,1,0),IFERROR(HLOOKUP(&quot;a&quot;,A1:F1,1,0),SUM(A1:F1)))_x000a_&lt;/p&gt;_x000a_"/>
    <d v="2010-12-23T05:25:14"/>
    <n v="0"/>
    <x v="1"/>
    <x v="0"/>
    <b v="1"/>
    <x v="0"/>
    <n v="5"/>
    <n v="40535.203472222223"/>
    <n v="0"/>
    <n v="1184"/>
    <d v="2010-12-23T00:00:00"/>
    <n v="0"/>
    <x v="4791"/>
  </r>
  <r>
    <n v="4886"/>
    <n v="1"/>
    <x v="1148"/>
    <x v="702"/>
    <s v="&lt;p&gt;=IF(B14=&quot;&quot;,B14,IF(B14&amp;gt;0,&quot;10:00&quot;))&lt;br /&gt;_x000a_When b14 have any value &amp;gt;then 0 then in m14 show 10:00. And format cell is [hh]:mm.&lt;br /&gt;_x000a_That formula on cell M14 to M44.&lt;/p&gt;_x000a_&lt;p&gt;The problem is that i need total hour on m46. I try sum, subtotal but it show 00:00 or wrong value.&lt;/p&gt;_x000a_&lt;p&gt;Thanks_x000a_&lt;/p&gt;_x000a_"/>
    <d v="2010-12-23T05:33:23"/>
    <n v="0"/>
    <x v="0"/>
    <x v="0"/>
    <b v="0"/>
    <x v="0"/>
    <n v="5"/>
    <n v="40535.231249999997"/>
    <n v="0"/>
    <n v="1184"/>
    <d v="2010-12-23T00:00:00"/>
    <n v="0"/>
    <x v="4792"/>
  </r>
  <r>
    <n v="4887"/>
    <n v="1"/>
    <x v="1147"/>
    <x v="707"/>
    <s v="&lt;p&gt;Hi...thanks for the fast reply...i tried...&lt;br /&gt;_x000a_=IFERROR(HLOOKUP(&quot;v&quot;,T27:BL27,1,0),IFERROR(HLOOKUP(&quot;A&quot;,T27:BL27,1,0),SUM(T27:BL27)))&lt;br /&gt;_x000a_it gave me #NAME?   =(_x000a_&lt;/p&gt;_x000a_"/>
    <d v="2010-12-23T05:44:18"/>
    <n v="0"/>
    <x v="2"/>
    <x v="0"/>
    <b v="1"/>
    <x v="0"/>
    <n v="5"/>
    <n v="40535.203472222223"/>
    <n v="0"/>
    <n v="1184"/>
    <d v="2010-12-23T00:00:00"/>
    <n v="0"/>
    <x v="4793"/>
  </r>
  <r>
    <n v="4888"/>
    <n v="1"/>
    <x v="1149"/>
    <x v="537"/>
    <s v="&lt;p&gt;I am looking for assistance with conditional format highlighting all cells in a column, but only if in that cell the character &quot;(&quot; appears twice.&lt;/p&gt;_x000a_&lt;p&gt;If it only appears once in that cell (or more than twice), then do nothing._x000a_&lt;/p&gt;_x000a_"/>
    <d v="2010-12-23T06:32:57"/>
    <n v="0"/>
    <x v="0"/>
    <x v="0"/>
    <b v="0"/>
    <x v="0"/>
    <n v="5"/>
    <n v="40535.272222222222"/>
    <n v="0"/>
    <n v="1184"/>
    <d v="2010-12-23T00:00:00"/>
    <n v="0"/>
    <x v="4794"/>
  </r>
  <r>
    <n v="4889"/>
    <n v="1"/>
    <x v="1132"/>
    <x v="701"/>
    <s v="&lt;p&gt;I want get average of only 1,3,5,6. basically for the numbers are not in range._x000a_&lt;/p&gt;_x000a_"/>
    <d v="2010-12-23T06:43:53"/>
    <n v="0"/>
    <x v="8"/>
    <x v="0"/>
    <b v="1"/>
    <x v="0"/>
    <n v="5"/>
    <n v="40532.167361111111"/>
    <n v="0"/>
    <n v="1184"/>
    <d v="2010-12-23T00:00:00"/>
    <n v="0"/>
    <x v="4795"/>
  </r>
  <r>
    <n v="4890"/>
    <n v="1"/>
    <x v="1150"/>
    <x v="668"/>
    <s v="&lt;p&gt;Hi,&lt;/p&gt;_x000a_&lt;p&gt;I have a sheet with a button on that I use to copy the sheet with a different name in the same workbook. However, the copy doesn't have the same print setup as the original. I know I can press ctrl and save page setup, but this is slow, as there are many copies. Also, someone might forget to do a sheet, and it will then print incorrectly.&lt;/p&gt;_x000a_&lt;p&gt;Seasons greetings from sunny South Africa!&lt;/p&gt;_x000a_&lt;p&gt;Thanks&lt;br /&gt;_x000a_Jo_x000a_&lt;/p&gt;_x000a_"/>
    <d v="2010-12-23T07:26:59"/>
    <n v="0"/>
    <x v="0"/>
    <x v="0"/>
    <b v="0"/>
    <x v="0"/>
    <n v="5"/>
    <n v="40535.30972222222"/>
    <n v="0"/>
    <n v="1184"/>
    <d v="2010-12-23T00:00:00"/>
    <n v="0"/>
    <x v="4796"/>
  </r>
  <r>
    <n v="4891"/>
    <n v="1"/>
    <x v="1151"/>
    <x v="708"/>
    <s v="&lt;p&gt;Hi Chandoo,&lt;/p&gt;_x000a_&lt;p&gt;Thanks a lot for sharing the excellent excel stuffs with all.&lt;/p&gt;_x000a_&lt;p&gt;I have one question regarding 'Birthday Reminder in Excel'.&lt;/p&gt;_x000a_&lt;p&gt;I can't use this function where in the mail body is big or has more number of charaters. Is there any way in which we can use this function for mail body which has 5-10 sentences in it.&lt;/p&gt;_x000a_&lt;p&gt;Awaiting your reply.&lt;/p&gt;_x000a_&lt;p&gt;Regards,&lt;br /&gt;_x000a_Ravikant Narkhede_x000a_&lt;/p&gt;_x000a_"/>
    <d v="2010-12-23T07:39:23"/>
    <n v="0"/>
    <x v="0"/>
    <x v="0"/>
    <b v="0"/>
    <x v="0"/>
    <n v="5"/>
    <n v="40535.318749999999"/>
    <n v="0"/>
    <n v="1184"/>
    <d v="2010-12-23T00:00:00"/>
    <n v="0"/>
    <x v="4797"/>
  </r>
  <r>
    <n v="4892"/>
    <n v="1"/>
    <x v="1147"/>
    <x v="348"/>
    <s v="&lt;p&gt;What version of excel are you using?_x000a_&lt;/p&gt;_x000a_"/>
    <d v="2010-12-23T07:44:26"/>
    <n v="0"/>
    <x v="3"/>
    <x v="0"/>
    <b v="1"/>
    <x v="0"/>
    <n v="5"/>
    <n v="40535.203472222223"/>
    <n v="0"/>
    <n v="1184"/>
    <d v="2010-12-23T00:00:00"/>
    <n v="0"/>
    <x v="4798"/>
  </r>
  <r>
    <n v="4893"/>
    <n v="1"/>
    <x v="1148"/>
    <x v="488"/>
    <s v="&lt;p&gt;Format M46 as [h]:mm as well._x000a_&lt;/p&gt;_x000a_"/>
    <d v="2010-12-23T08:09:14"/>
    <n v="0"/>
    <x v="1"/>
    <x v="0"/>
    <b v="1"/>
    <x v="0"/>
    <n v="5"/>
    <n v="40535.231249999997"/>
    <n v="0"/>
    <n v="1184"/>
    <d v="2010-12-23T00:00:00"/>
    <n v="0"/>
    <x v="4799"/>
  </r>
  <r>
    <n v="4894"/>
    <n v="1"/>
    <x v="1149"/>
    <x v="488"/>
    <s v="&lt;p&gt;Use conditional formatting with a formula of&lt;/p&gt;_x000a_&lt;p&gt;=(LEN(A2)-SUBSTITUTE(A2,&quot;(&quot;,&quot;&quot;))=2&lt;/p&gt;_x000a_&lt;p&gt;and format as required_x000a_&lt;/p&gt;_x000a_"/>
    <d v="2010-12-23T08:10:53"/>
    <n v="0"/>
    <x v="1"/>
    <x v="0"/>
    <b v="1"/>
    <x v="0"/>
    <n v="5"/>
    <n v="40535.272222222222"/>
    <n v="0"/>
    <n v="1184"/>
    <d v="2010-12-23T00:00:00"/>
    <n v="0"/>
    <x v="4800"/>
  </r>
  <r>
    <n v="4895"/>
    <n v="1"/>
    <x v="1148"/>
    <x v="702"/>
    <s v="&lt;p&gt;It's not working.&lt;br /&gt;_x000a_0:00_x000a_&lt;/p&gt;_x000a_"/>
    <d v="2010-12-23T08:36:37"/>
    <n v="0"/>
    <x v="2"/>
    <x v="0"/>
    <b v="1"/>
    <x v="0"/>
    <n v="5"/>
    <n v="40535.231249999997"/>
    <n v="0"/>
    <n v="1184"/>
    <d v="2010-12-23T00:00:00"/>
    <n v="0"/>
    <x v="4801"/>
  </r>
  <r>
    <n v="4896"/>
    <n v="1"/>
    <x v="1147"/>
    <x v="2"/>
    <s v="&lt;p&gt;Kchiba&lt;br /&gt;_x000a_It works ok for me_x000a_&lt;/p&gt;_x000a_"/>
    <d v="2010-12-23T08:48:01"/>
    <n v="0"/>
    <x v="4"/>
    <x v="1"/>
    <b v="1"/>
    <x v="1"/>
    <n v="5"/>
    <n v="40535.203472222223"/>
    <n v="0.16320601851475658"/>
    <n v="1185"/>
    <d v="2010-12-23T00:00:00"/>
    <s v="deanvilar"/>
    <x v="4802"/>
  </r>
  <r>
    <n v="4897"/>
    <n v="1"/>
    <x v="1152"/>
    <x v="709"/>
    <s v="&lt;p&gt;hi I want to copy below formual for next cell if i drag or copy past still the &quot;$H3&quot; continue to be same in next cell also, &lt;/p&gt;_x000a_&lt;p&gt;=IF(I3/$H3&amp;gt;0,IF(I3/$H3&amp;lt;1,1,I3/$H3),0)&lt;/p&gt;_x000a_&lt;p&gt;how can this be done?&lt;/p&gt;_x000a_&lt;p&gt;Regards&lt;br /&gt;_x000a_Vj_x000a_&lt;/p&gt;_x000a_"/>
    <d v="2010-12-23T08:48:58"/>
    <n v="0"/>
    <x v="0"/>
    <x v="0"/>
    <b v="0"/>
    <x v="0"/>
    <n v="5"/>
    <n v="40535.366666666669"/>
    <n v="0"/>
    <n v="1185"/>
    <d v="2010-12-23T00:00:00"/>
    <n v="0"/>
    <x v="4803"/>
  </r>
  <r>
    <n v="4898"/>
    <n v="1"/>
    <x v="1152"/>
    <x v="488"/>
    <s v="&lt;p&gt;Try using $H$3_x000a_&lt;/p&gt;_x000a_"/>
    <d v="2010-12-23T09:53:11"/>
    <n v="0"/>
    <x v="1"/>
    <x v="0"/>
    <b v="1"/>
    <x v="0"/>
    <n v="5"/>
    <n v="40535.366666666669"/>
    <n v="0"/>
    <n v="1185"/>
    <d v="2010-12-23T00:00:00"/>
    <n v="0"/>
    <x v="4804"/>
  </r>
  <r>
    <n v="4899"/>
    <n v="1"/>
    <x v="1148"/>
    <x v="488"/>
    <s v="&lt;p&gt;The problem is that M46 is trying to sum text values, change M14 (and the rest) to&lt;/p&gt;_x000a_&lt;p&gt;=IF(B14=&quot;&quot;,B14,IF(B14&amp;gt;0,--&quot;10:00&quot;))_x000a_&lt;/p&gt;_x000a_"/>
    <d v="2010-12-23T09:55:46"/>
    <n v="0"/>
    <x v="3"/>
    <x v="0"/>
    <b v="1"/>
    <x v="0"/>
    <n v="5"/>
    <n v="40535.231249999997"/>
    <n v="0"/>
    <n v="1185"/>
    <d v="2010-12-23T00:00:00"/>
    <n v="0"/>
    <x v="4805"/>
  </r>
  <r>
    <n v="4900"/>
    <n v="1"/>
    <x v="1147"/>
    <x v="707"/>
    <s v="&lt;p&gt;2003 chief.._x000a_&lt;/p&gt;_x000a_"/>
    <d v="2010-12-23T10:08:42"/>
    <n v="0"/>
    <x v="5"/>
    <x v="0"/>
    <b v="1"/>
    <x v="0"/>
    <n v="5"/>
    <n v="40535.203472222223"/>
    <n v="0"/>
    <n v="1185"/>
    <d v="2010-12-23T00:00:00"/>
    <n v="0"/>
    <x v="4806"/>
  </r>
  <r>
    <n v="4901"/>
    <n v="1"/>
    <x v="1148"/>
    <x v="702"/>
    <s v="&lt;p&gt;Thanks....._x000a_&lt;/p&gt;_x000a_"/>
    <d v="2010-12-23T10:33:17"/>
    <n v="0"/>
    <x v="4"/>
    <x v="0"/>
    <b v="1"/>
    <x v="0"/>
    <n v="5"/>
    <n v="40535.231249999997"/>
    <n v="0"/>
    <n v="1185"/>
    <d v="2010-12-23T00:00:00"/>
    <n v="0"/>
    <x v="4807"/>
  </r>
  <r>
    <n v="4902"/>
    <n v="1"/>
    <x v="1147"/>
    <x v="348"/>
    <s v="&lt;p&gt;Hi,&lt;/p&gt;_x000a_&lt;p&gt;Ok, ISERROR is not supported by 2003, will try something else_x000a_&lt;/p&gt;_x000a_"/>
    <d v="2010-12-23T11:21:03"/>
    <n v="0"/>
    <x v="6"/>
    <x v="0"/>
    <b v="1"/>
    <x v="0"/>
    <n v="5"/>
    <n v="40535.203472222223"/>
    <n v="0"/>
    <n v="1185"/>
    <d v="2010-12-23T00:00:00"/>
    <n v="0"/>
    <x v="4808"/>
  </r>
  <r>
    <n v="4903"/>
    <n v="1"/>
    <x v="1147"/>
    <x v="707"/>
    <s v="&lt;p&gt;oh thanks...i hope you can find a solution to this..am getting a lil bit crazy ..hi hi hi...thanks!!!_x000a_&lt;/p&gt;_x000a_"/>
    <d v="2010-12-23T11:36:19"/>
    <n v="0"/>
    <x v="7"/>
    <x v="0"/>
    <b v="1"/>
    <x v="0"/>
    <n v="5"/>
    <n v="40535.203472222223"/>
    <n v="0"/>
    <n v="1185"/>
    <d v="2010-12-23T00:00:00"/>
    <n v="0"/>
    <x v="4809"/>
  </r>
  <r>
    <n v="4904"/>
    <n v="1"/>
    <x v="1147"/>
    <x v="488"/>
    <s v="&lt;p&gt;Try&lt;/p&gt;_x000a_&lt;p&gt;=IF(COUNTIF(A1:F1,&quot;A&quot;),&quot;A&quot;,IF(COUNTIF(A1:F1,&quot;V&quot;),&quot;V&quot;,SUM(A1:F1)))_x000a_&lt;/p&gt;_x000a_"/>
    <d v="2010-12-23T11:42:40"/>
    <n v="0"/>
    <x v="8"/>
    <x v="0"/>
    <b v="1"/>
    <x v="0"/>
    <n v="5"/>
    <n v="40535.203472222223"/>
    <n v="0"/>
    <n v="1185"/>
    <d v="2010-12-23T00:00:00"/>
    <n v="0"/>
    <x v="4810"/>
  </r>
  <r>
    <n v="4905"/>
    <n v="1"/>
    <x v="1147"/>
    <x v="707"/>
    <s v="&lt;p&gt;oh...almost near...its working on &quot;A&quot; and &quot;V&quot; but if letters are present the numbers before and after it is not summing up..for example:  10  10  A  A  10  RESULT IS A, it must be 30._x000a_&lt;/p&gt;_x000a_"/>
    <d v="2010-12-23T11:56:04"/>
    <n v="0"/>
    <x v="9"/>
    <x v="0"/>
    <b v="1"/>
    <x v="0"/>
    <n v="5"/>
    <n v="40535.203472222223"/>
    <n v="0"/>
    <n v="1185"/>
    <d v="2010-12-23T00:00:00"/>
    <n v="0"/>
    <x v="4811"/>
  </r>
  <r>
    <n v="4906"/>
    <n v="1"/>
    <x v="1147"/>
    <x v="348"/>
    <s v="&lt;p&gt;Try this&quot;&lt;/p&gt;_x000a_&lt;p&gt;=IF(ISNA(HLOOKUP(&quot;v&quot;,$A$1:$F$1,1,0)),IF(ISNA(HLOOKUP(&quot;a&quot;,$A$1:$F$1,1,0)),SUM(A1:F1),&quot;a&quot;),&quot;v&quot;)_x000a_&lt;/p&gt;_x000a_"/>
    <d v="2010-12-23T12:12:24"/>
    <n v="0"/>
    <x v="10"/>
    <x v="0"/>
    <b v="1"/>
    <x v="0"/>
    <n v="5"/>
    <n v="40535.203472222223"/>
    <n v="0"/>
    <n v="1185"/>
    <d v="2010-12-23T00:00:00"/>
    <n v="0"/>
    <x v="4812"/>
  </r>
  <r>
    <n v="4907"/>
    <n v="1"/>
    <x v="1147"/>
    <x v="488"/>
    <s v="&lt;p&gt;Another try&lt;/p&gt;_x000a_&lt;p&gt;=IF(SUM(A1:F1),SUM(A1:F1),IF(COUNTIF(A1:F1,&quot;A&quot;),&quot;A&quot;,IF(COUNTIF(A1:F1,&quot;V&quot;),&quot;V&quot;,&quot;&quot;)))_x000a_&lt;/p&gt;_x000a_"/>
    <d v="2010-12-23T12:18:37"/>
    <n v="0"/>
    <x v="11"/>
    <x v="0"/>
    <b v="1"/>
    <x v="0"/>
    <n v="5"/>
    <n v="40535.203472222223"/>
    <n v="0"/>
    <n v="1185"/>
    <d v="2010-12-23T00:00:00"/>
    <n v="0"/>
    <x v="4813"/>
  </r>
  <r>
    <n v="4908"/>
    <n v="1"/>
    <x v="1144"/>
    <x v="313"/>
    <s v="&lt;p&gt;Ahhhh, the old missing equal sign thing.  &lt;/p&gt;_x000a_&lt;p&gt;I fail at failing.  &lt;/p&gt;_x000a_&lt;p&gt;Thanks._x000a_&lt;/p&gt;_x000a_"/>
    <d v="2010-12-23T12:21:24"/>
    <n v="0"/>
    <x v="2"/>
    <x v="0"/>
    <b v="1"/>
    <x v="0"/>
    <n v="5"/>
    <n v="40534.603472222225"/>
    <n v="0"/>
    <n v="1185"/>
    <d v="2010-12-23T00:00:00"/>
    <n v="0"/>
    <x v="4814"/>
  </r>
  <r>
    <n v="4909"/>
    <n v="1"/>
    <x v="1147"/>
    <x v="707"/>
    <s v="&lt;p&gt;@kchiba...thanks for the try...but still its not summing up..after V or A..big thanks&lt;br /&gt;_x000a_@xld...you got it dude..thanks!!!_x000a_&lt;/p&gt;_x000a_"/>
    <d v="2010-12-23T12:26:41"/>
    <n v="0"/>
    <x v="12"/>
    <x v="0"/>
    <b v="1"/>
    <x v="0"/>
    <n v="5"/>
    <n v="40535.203472222223"/>
    <n v="0"/>
    <n v="1185"/>
    <d v="2010-12-23T00:00:00"/>
    <n v="0"/>
    <x v="4815"/>
  </r>
  <r>
    <n v="4910"/>
    <n v="1"/>
    <x v="1147"/>
    <x v="348"/>
    <s v="&lt;p&gt;Your example is not a reflection of your original question&lt;/p&gt;_x000a_&lt;p&gt;You said it it contains A or V show A or V otherwise SUM the range&lt;/p&gt;_x000a_&lt;p&gt;Yet your example is 10, 10, A, A, 10 Result 30&lt;/p&gt;_x000a_&lt;p&gt;The above two are very different specifications. Please be sure of your questions_x000a_&lt;/p&gt;_x000a_"/>
    <d v="2010-12-23T12:42:56"/>
    <n v="0"/>
    <x v="13"/>
    <x v="0"/>
    <b v="1"/>
    <x v="0"/>
    <n v="5"/>
    <n v="40535.203472222223"/>
    <n v="0"/>
    <n v="1185"/>
    <d v="2010-12-23T00:00:00"/>
    <n v="0"/>
    <x v="4816"/>
  </r>
  <r>
    <n v="4911"/>
    <n v="1"/>
    <x v="1153"/>
    <x v="686"/>
    <s v="&lt;p&gt;Hello&lt;/p&gt;_x000a_&lt;p&gt;I have a workbook wich contains a Quotes Register.  I have uploaded this file here:- https://www.yousendit.com/download/RIRwSXQwQXBtMEt4dnc9PQ&lt;/p&gt;_x000a_&lt;p&gt;Ideally, what I wish to do is to fill out the relevant details and then hit a Submit button;  this should then open up Quotation Form Template, and insert the Quote No, Quotation Date, Project Number, Project Title and Customer into the relevant cells.&lt;/p&gt;_x000a_&lt;p&gt;Once I have completed the Quotation, I would then like to hit a Save button, which should save the workbook in a pre-determined location, and also save the workbook as &quot;Quotation&quot; + Quote Number.  It should ideally also update the Quote Register with the Quote Value, GP and Margin.&lt;/p&gt;_x000a_&lt;p&gt;I am a bit thick, how do I go about doing this??&lt;/p&gt;_x000a_&lt;p&gt;Many thanks_x000a_&lt;/p&gt;_x000a_"/>
    <d v="2010-12-23T13:04:57"/>
    <n v="0"/>
    <x v="0"/>
    <x v="0"/>
    <b v="0"/>
    <x v="0"/>
    <n v="5"/>
    <n v="40535.544444444444"/>
    <n v="0"/>
    <n v="1185"/>
    <d v="2010-12-23T00:00:00"/>
    <n v="0"/>
    <x v="4817"/>
  </r>
  <r>
    <n v="4912"/>
    <n v="1"/>
    <x v="1153"/>
    <x v="686"/>
    <s v="&lt;p&gt;sorry, try https://rcpt.yousendit.com/1014151469/8b088b367342b1e2ae2bf25f97450c97  !_x000a_&lt;/p&gt;_x000a_"/>
    <d v="2010-12-23T13:06:18"/>
    <n v="0"/>
    <x v="1"/>
    <x v="0"/>
    <b v="1"/>
    <x v="0"/>
    <n v="5"/>
    <n v="40535.544444444444"/>
    <n v="0"/>
    <n v="1185"/>
    <d v="2010-12-23T00:00:00"/>
    <n v="0"/>
    <x v="4818"/>
  </r>
  <r>
    <n v="4913"/>
    <n v="1"/>
    <x v="1147"/>
    <x v="707"/>
    <s v="&lt;p&gt;anyway..thanks for the help...i appreciate it very much._x000a_&lt;/p&gt;_x000a_"/>
    <d v="2010-12-23T13:11:05"/>
    <n v="0"/>
    <x v="14"/>
    <x v="0"/>
    <b v="1"/>
    <x v="0"/>
    <n v="5"/>
    <n v="40535.203472222223"/>
    <n v="0"/>
    <n v="1185"/>
    <d v="2010-12-23T00:00:00"/>
    <n v="0"/>
    <x v="4819"/>
  </r>
  <r>
    <n v="4914"/>
    <n v="1"/>
    <x v="1152"/>
    <x v="709"/>
    <s v="&lt;p&gt;Dear xld..&lt;br /&gt;_x000a_thanks its resloved.._x000a_&lt;/p&gt;_x000a_"/>
    <d v="2010-12-23T13:54:39"/>
    <n v="0"/>
    <x v="2"/>
    <x v="0"/>
    <b v="1"/>
    <x v="0"/>
    <n v="5"/>
    <n v="40535.366666666669"/>
    <n v="0"/>
    <n v="1185"/>
    <d v="2010-12-23T00:00:00"/>
    <n v="0"/>
    <x v="4820"/>
  </r>
  <r>
    <n v="4915"/>
    <n v="1"/>
    <x v="1147"/>
    <x v="23"/>
    <s v="&lt;p&gt;Hi,&lt;/p&gt;_x000a_&lt;p&gt;Try this. It's a bit messy, but it will give you what you want:&lt;/p&gt;_x000a_&lt;p&gt;=IF(AND(OR(COUNTA(A1:F1)&amp;gt;COUNT(A1:F1);COUNTA(A1:F1)=COUNT(A1:F1));ISERROR(MATCH(&quot;A&quot;;A1:F1;1));ISERROR(MATCH(&quot;V&quot;;A1:F1;1)=0));SUM(A1:F1);IF(NOT(ISERROR(MATCH(&quot;A&quot;;A1:F1;1)));&quot;A&quot;;IF(NOT(ISERROR(MATCH(&quot;V&quot;;A1:F1;1)));&quot;V&quot;;NA()))).&lt;/p&gt;_x000a_&lt;p&gt;The only thing is that when you have both &quot;A&quot; and &quot;V&quot;, the formula will return the first letter it encounters.&lt;/p&gt;_x000a_&lt;p&gt;Hope it helps,&lt;br /&gt;_x000a_Radu_x000a_&lt;/p&gt;_x000a_"/>
    <d v="2010-12-23T15:21:52"/>
    <n v="0"/>
    <x v="15"/>
    <x v="0"/>
    <b v="1"/>
    <x v="0"/>
    <n v="5"/>
    <n v="40535.203472222223"/>
    <n v="0"/>
    <n v="1185"/>
    <d v="2010-12-23T00:00:00"/>
    <n v="0"/>
    <x v="4821"/>
  </r>
  <r>
    <n v="4916"/>
    <n v="1"/>
    <x v="1132"/>
    <x v="610"/>
    <s v="&lt;p&gt;That's okay. Simply the formula to look at the entire range (containing numbers, text, errors) and it will only average the numbers._x000a_&lt;/p&gt;_x000a_"/>
    <d v="2010-12-23T15:43:13"/>
    <n v="0"/>
    <x v="9"/>
    <x v="0"/>
    <b v="1"/>
    <x v="0"/>
    <n v="5"/>
    <n v="40532.167361111111"/>
    <n v="0"/>
    <n v="1185"/>
    <d v="2010-12-23T00:00:00"/>
    <n v="0"/>
    <x v="4822"/>
  </r>
  <r>
    <n v="4917"/>
    <n v="1"/>
    <x v="1140"/>
    <x v="710"/>
    <s v="&lt;p&gt;Hi&lt;br /&gt;_x000a_Beware DATEDIF is bugged !!!&lt;/p&gt;_x000a_&lt;p&gt;When&lt;br /&gt;_x000a_- the most Recent date is on leap year&lt;br /&gt;_x000a_AND&lt;br /&gt;_x000a_- RecentDate month is january&lt;br /&gt;_x000a_AND&lt;br /&gt;_x000a_- RecentDate day is lower than day of Birthdate&lt;/p&gt;_x000a_&lt;p&gt;=DATEDIF(BirthDate,RecentDate,&quot;y&quot;)&amp;amp;&quot; years &quot;&amp;amp;DATEDIF(BirthDate,RecentDate,&quot;ym&quot;)&amp;amp;&quot; months &quot;&amp;amp;DATEDIF(BirthDate,RecentDate,&quot;md&quot;)&amp;amp;&quot; days&quot; &lt;/p&gt;_x000a_&lt;p&gt;Mery Xmas &amp;amp; Happy New Year !!!_x000a_&lt;/p&gt;_x000a_"/>
    <d v="2010-12-23T19:27:08"/>
    <n v="0"/>
    <x v="6"/>
    <x v="0"/>
    <b v="1"/>
    <x v="0"/>
    <n v="5"/>
    <n v="40533.699305555558"/>
    <n v="0"/>
    <n v="1185"/>
    <d v="2010-12-23T00:00:00"/>
    <n v="0"/>
    <x v="4823"/>
  </r>
  <r>
    <n v="4918"/>
    <n v="1"/>
    <x v="1154"/>
    <x v="549"/>
    <s v="&lt;p&gt;Hi All,&lt;/p&gt;_x000a_&lt;p&gt;I have the following formula which doesn't work;&lt;/p&gt;_x000a_&lt;p&gt;=SUMIFS(Data!$G$2:$G$3000,Data!$A$2:$A$3000,CTS!$A40,Data!$F$2:$F$3000,&quot;=&amp;gt;&quot;&amp;amp;CTS!I$2,Data!$F$2:$F$3000,&quot;&amp;lt;&quot;&amp;amp;CTS!J$2)&lt;/p&gt;_x000a_&lt;p&gt;Data!G2:G3000 is a list of prices&lt;br /&gt;_x000a_Data!A2:A3000 is a list of project numbers&lt;br /&gt;_x000a_Data!F2:F3000 is a list of dates where project events take place&lt;/p&gt;_x000a_&lt;p&gt;I need to sum based on a match for the project number is CTS!A40 AND the date being more than CTS!I2 and less than CTS!J2. I can't understand why the formula doesn't work. Any ideas?_x000a_&lt;/p&gt;_x000a_"/>
    <d v="2010-12-23T19:49:23"/>
    <n v="0"/>
    <x v="0"/>
    <x v="0"/>
    <b v="0"/>
    <x v="0"/>
    <n v="5"/>
    <n v="40535.825694444444"/>
    <n v="0"/>
    <n v="1185"/>
    <d v="2010-12-23T00:00:00"/>
    <n v="0"/>
    <x v="4824"/>
  </r>
  <r>
    <n v="4919"/>
    <n v="1"/>
    <x v="1154"/>
    <x v="476"/>
    <s v="&lt;p&gt;Hi Will31,&lt;/p&gt;_x000a_&lt;p&gt;I think the only issue is &quot;=&amp;gt;&quot; versus &quot;&amp;gt;=&quot;&lt;br /&gt;_x000a_Try moving the = sign after the &amp;gt; sign. It's working on my sample file I made.&lt;/p&gt;_x000a_&lt;p&gt;=SUMIFS(Data!$G$2:$G$3000,Data!$A$2:$A$3000,CTS!$A40,Data!$F$2:$F$3000,&quot;&amp;gt;=&quot;&amp;amp;CTS!I$2,Data!$F$2:$F$3000,&quot;&amp;lt;&quot;&amp;amp;CTS!J$2)&lt;/p&gt;_x000a_&lt;p&gt;Cheers,&lt;br /&gt;_x000a_Kevin_x000a_&lt;/p&gt;_x000a_"/>
    <d v="2010-12-23T20:20:05"/>
    <n v="0"/>
    <x v="1"/>
    <x v="0"/>
    <b v="1"/>
    <x v="0"/>
    <n v="5"/>
    <n v="40535.825694444444"/>
    <n v="0"/>
    <n v="1185"/>
    <d v="2010-12-23T00:00:00"/>
    <n v="0"/>
    <x v="4825"/>
  </r>
  <r>
    <n v="4920"/>
    <n v="1"/>
    <x v="1147"/>
    <x v="23"/>
    <s v="&lt;p&gt;Dean,&lt;/p&gt;_x000a_&lt;p&gt;Sorry, the formula is &lt;/p&gt;_x000a_&lt;p&gt;=IF(AND(ISERROR(MATCH(&quot;A&quot;;A1:F1;0));ISERROR(MATCH(&quot;V&quot;;A1:F1;0)));SUM(A1:F1);IF(NOT(ISERROR(MATCH(&quot;A&quot;;A1:F1;0)));&quot;A&quot;;IF(NOT(ISERROR(MATCH(&quot;V&quot;;A1:F1;0)));&quot;V&quot;;NA())))&lt;/p&gt;_x000a_&lt;p&gt;Got a little careless there, at the end of my workday :-) Besides the fact that the formula will return &quot;A&quot; if you have both &quot;A&quot; and &quot;V&quot; in the range, it should be working just fine.&lt;/p&gt;_x000a_&lt;p&gt;Cheers,&lt;br /&gt;_x000a_Radu_x000a_&lt;/p&gt;_x000a_"/>
    <d v="2010-12-23T21:02:35"/>
    <n v="0"/>
    <x v="16"/>
    <x v="0"/>
    <b v="1"/>
    <x v="0"/>
    <n v="5"/>
    <n v="40535.203472222223"/>
    <n v="0"/>
    <n v="1185"/>
    <d v="2010-12-23T00:00:00"/>
    <n v="0"/>
    <x v="4826"/>
  </r>
  <r>
    <n v="4921"/>
    <n v="1"/>
    <x v="1149"/>
    <x v="537"/>
    <s v="&lt;p&gt;Actually, I believe the code I am looking for would find two instances of the parentheses &quot;(&quot;, regardless if they are back to back&quot;((&quot; beside each other or not &quot;(&quot; text text &quot;(&quot;.&lt;/p&gt;_x000a_&lt;p&gt;I would like to find two instances of the specified character and highlight that cell (regardless of where they appear in that particular cell).&lt;/p&gt;_x000a_&lt;p&gt;If the formula you provided should still do this I apologize, I'm just not sure why I wasn't able to get it tip top when I tried the formula above._x000a_&lt;/p&gt;_x000a_"/>
    <d v="2010-12-23T21:49:28"/>
    <n v="0"/>
    <x v="2"/>
    <x v="0"/>
    <b v="1"/>
    <x v="0"/>
    <n v="5"/>
    <n v="40535.272222222222"/>
    <n v="0"/>
    <n v="1185"/>
    <d v="2010-12-23T00:00:00"/>
    <n v="0"/>
    <x v="4827"/>
  </r>
  <r>
    <n v="4922"/>
    <n v="1"/>
    <x v="1155"/>
    <x v="537"/>
    <s v="&lt;p&gt;I am seeking help with finding a two specific brackets &quot;(&quot; &amp;amp; &quot;)&quot;, selecting everything between it (including parentheses), and placing it at the end of the cell it was found in.&lt;/p&gt;_x000a_&lt;p&gt;For example:  I need help with a code that will find:&lt;/p&gt;_x000a_&lt;p&gt;&quot;(Merry Christmas) We wish you a&quot;&lt;/p&gt;_x000a_&lt;p&gt;--and replace cell content text above to below--&lt;/p&gt;_x000a_&lt;p&gt;&quot;We wish you a (Merry Christmas)&quot;_x000a_&lt;/p&gt;_x000a_"/>
    <d v="2010-12-23T21:50:30"/>
    <n v="0"/>
    <x v="0"/>
    <x v="0"/>
    <b v="0"/>
    <x v="0"/>
    <n v="5"/>
    <n v="40535.909722222219"/>
    <n v="0"/>
    <n v="1185"/>
    <d v="2010-12-23T00:00:00"/>
    <n v="0"/>
    <x v="4828"/>
  </r>
  <r>
    <n v="4923"/>
    <n v="1"/>
    <x v="1145"/>
    <x v="624"/>
    <s v="&lt;p&gt;How do I use the full file name - I normally just go to edit links select the source and be done with it?_x000a_&lt;/p&gt;_x000a_"/>
    <d v="2010-12-23T22:28:13"/>
    <n v="0"/>
    <x v="2"/>
    <x v="0"/>
    <b v="1"/>
    <x v="0"/>
    <n v="5"/>
    <n v="40534.775694444441"/>
    <n v="0"/>
    <n v="1185"/>
    <d v="2010-12-23T00:00:00"/>
    <n v="0"/>
    <x v="4829"/>
  </r>
  <r>
    <n v="4924"/>
    <n v="1"/>
    <x v="1155"/>
    <x v="2"/>
    <s v="&lt;p&gt;Assuming your text is in A1&lt;br /&gt;_x000a_=RIGHT(A1,LEN(A1)-FIND(&quot;)&quot;,A1))&amp;amp;&quot; &quot; &amp;amp;LEFT(A1,FIND(&quot;)&quot;,A1))_x000a_&lt;/p&gt;_x000a_"/>
    <d v="2010-12-23T23:14:34"/>
    <n v="0"/>
    <x v="1"/>
    <x v="1"/>
    <b v="1"/>
    <x v="1"/>
    <n v="5"/>
    <n v="40535.909722222219"/>
    <n v="5.8726851857500151E-2"/>
    <n v="1186"/>
    <d v="2010-12-23T00:00:00"/>
    <s v="indi visual"/>
    <x v="4830"/>
  </r>
  <r>
    <n v="4925"/>
    <n v="1"/>
    <x v="1155"/>
    <x v="537"/>
    <s v="&lt;p&gt;Um?...&lt;/p&gt;_x000a_&lt;p&gt;Wouldn't this one be a code and not a formula?_x000a_&lt;/p&gt;_x000a_"/>
    <d v="2010-12-24T00:03:34"/>
    <n v="0"/>
    <x v="2"/>
    <x v="0"/>
    <b v="1"/>
    <x v="0"/>
    <n v="6"/>
    <n v="40535.909722222219"/>
    <n v="0"/>
    <n v="1186"/>
    <d v="2010-12-24T00:00:00"/>
    <n v="0"/>
    <x v="4831"/>
  </r>
  <r>
    <n v="4926"/>
    <n v="1"/>
    <x v="1155"/>
    <x v="2"/>
    <s v="&lt;p&gt;VBA:&lt;/p&gt;_x000a_&lt;p&gt;Select a range and run the following code&lt;/p&gt;_x000a_&lt;pre&gt;&lt;code&gt;Sub replace_text()_x000a_  Dim b1 As Integer_x000a_  Dim b2 As Integer_x000a_  Dim myRange As Range_x000a__x000a_  Set myRange = Selection_x000a__x000a_  For Each c In myRange_x000a_    b1 = InStr(1, c.Text, &amp;quot;(&amp;quot;)_x000a_    b2 = InStr(1, c.Text, &amp;quot;)&amp;quot;)_x000a__x000a_    If b1 &amp;gt; 0 And b2 &amp;gt; 0 Then_x000a_      c.Value = Trim(Right(c.Text, Len(c.Text) - b2) + &amp;quot; &amp;quot; + Left(c.Text, b2))_x000a_    End If_x000a__x000a_  Next_x000a_End Sub&lt;/code&gt;&lt;/pre&gt;_x000a_"/>
    <d v="2010-12-24T00:08:00"/>
    <n v="0"/>
    <x v="3"/>
    <x v="1"/>
    <b v="1"/>
    <x v="1"/>
    <n v="6"/>
    <n v="40535.909722222219"/>
    <n v="9.5833333340124227E-2"/>
    <n v="1187"/>
    <d v="2010-12-24T00:00:00"/>
    <s v="indi visual"/>
    <x v="4832"/>
  </r>
  <r>
    <n v="4927"/>
    <n v="1"/>
    <x v="1156"/>
    <x v="711"/>
    <s v="&lt;p&gt;I have created a VLOOKUP to retrieve an address from a worksheet (Source).  In the Source Worksheet, the address was entered with a return (Alt-Enter) at the end of each line.  The address can be 3 to 10 lines long.  &lt;/p&gt;_x000a_&lt;p&gt;If I copy this cell from Source to Target Worksheet, the formatting comes along with the address.  If I use VLOOKUP, the address is one long line with a boxed question mark instead of the return._x000a_&lt;/p&gt;_x000a_"/>
    <d v="2010-12-24T01:44:18"/>
    <n v="0"/>
    <x v="0"/>
    <x v="0"/>
    <b v="0"/>
    <x v="0"/>
    <n v="6"/>
    <n v="40536.072222222225"/>
    <n v="0"/>
    <n v="1187"/>
    <d v="2010-12-24T00:00:00"/>
    <n v="0"/>
    <x v="4833"/>
  </r>
  <r>
    <n v="4928"/>
    <n v="1"/>
    <x v="1155"/>
    <x v="537"/>
    <s v="&lt;p&gt;Aw man that worked perfect!&lt;/p&gt;_x000a_&lt;p&gt;Thanks Hui&lt;/p&gt;_x000a_&lt;p&gt;Is there anyway you could tweak this same code to work in MS Word as well?&lt;/p&gt;_x000a_&lt;p&gt;Or would it be too much trouble?_x000a_&lt;/p&gt;_x000a_"/>
    <d v="2010-12-24T02:21:03"/>
    <n v="0"/>
    <x v="4"/>
    <x v="0"/>
    <b v="1"/>
    <x v="0"/>
    <n v="6"/>
    <n v="40535.909722222219"/>
    <n v="0"/>
    <n v="1187"/>
    <d v="2010-12-24T00:00:00"/>
    <n v="0"/>
    <x v="4834"/>
  </r>
  <r>
    <n v="4929"/>
    <n v="1"/>
    <x v="1147"/>
    <x v="707"/>
    <s v="&lt;p&gt;thanks radu for the effort...its also cool..._x000a_&lt;/p&gt;_x000a_"/>
    <d v="2010-12-24T03:53:12"/>
    <n v="0"/>
    <x v="17"/>
    <x v="0"/>
    <b v="1"/>
    <x v="0"/>
    <n v="6"/>
    <n v="40535.203472222223"/>
    <n v="0"/>
    <n v="1187"/>
    <d v="2010-12-24T00:00:00"/>
    <n v="0"/>
    <x v="4835"/>
  </r>
  <r>
    <n v="4930"/>
    <n v="1"/>
    <x v="1156"/>
    <x v="313"/>
    <s v="&lt;p&gt;Ya know, I'm not sure.   This one is right up Chandoo's alley, I think.  &lt;/p&gt;_x000a_&lt;p&gt;My initial inkling would be to try to bust it up and reassemble it with concatenated vlookups with line breaks built in.  &lt;/p&gt;_x000a_&lt;p&gt;http://cache.gawker.com/assets/images/gawker/2010/01/wonka032.jpg_x000a_&lt;/p&gt;_x000a_"/>
    <d v="2010-12-24T04:23:40"/>
    <n v="0"/>
    <x v="1"/>
    <x v="0"/>
    <b v="1"/>
    <x v="0"/>
    <n v="6"/>
    <n v="40536.072222222225"/>
    <n v="0"/>
    <n v="1187"/>
    <d v="2010-12-24T00:00:00"/>
    <n v="0"/>
    <x v="4836"/>
  </r>
  <r>
    <n v="4931"/>
    <n v="1"/>
    <x v="1138"/>
    <x v="696"/>
    <s v="&lt;p&gt;HI,&lt;br /&gt;_x000a_See I'll explain again, My Ist sheet contain the template as&lt;/p&gt;_x000a_&lt;p&gt;SLNO |MATERIAL DESCRIPTION |DRG NO | UNIT | QTY&lt;/p&gt;_x000a_&lt;p&gt;And my 2nd sheet contain the template as_x0009__x0009_&lt;/p&gt;_x000a_&lt;p&gt;DRAWING NO:&lt;br /&gt;_x000a_MATERIAL DESCRIPTION&lt;br /&gt;_x000a_SLNO| OPERATION |SUB CONTRACTOR | UNIT | QTY | START DATE | FINISH DATE&lt;/p&gt;_x000a_&lt;p&gt;I'm wishing that when i make entry in the DRG NO column of 1st sheet/template,each such entry in each cell should generate/copy my 2nd sheet/template and the corresponding field in the 2 sheet/template  i.e the drawing NO should also get updated.&lt;br /&gt;_x000a_I hope i'm clear now._x000a_&lt;/p&gt;_x000a_"/>
    <d v="2010-12-24T08:18:45"/>
    <n v="0"/>
    <x v="3"/>
    <x v="0"/>
    <b v="1"/>
    <x v="0"/>
    <n v="6"/>
    <n v="40533.320138888892"/>
    <n v="0"/>
    <n v="1187"/>
    <d v="2010-12-24T00:00:00"/>
    <n v="0"/>
    <x v="4837"/>
  </r>
  <r>
    <n v="4932"/>
    <n v="1"/>
    <x v="1157"/>
    <x v="712"/>
    <s v="&lt;p&gt;Hello Everyone, &lt;/p&gt;_x000a_&lt;p&gt;So I started writing a formula and ended up with the one below. It looks complex but  works. The only issue I am facing is that it is extremely slow and takes forever to calculate. I know this might be due to all the IF statements that I am using, but then other than going in for a VBA solution is there anything that can be done to speed up the processing?&lt;br /&gt;_x000a_&lt;pre&gt;&lt;code&gt;=IF(ISERROR(IF(countryLink=&amp;quot;United States&amp;quot;,VLOOKUP(fl,USpp,2,0),IF(countryLink=&amp;quot;United Kingdom&amp;quot;,_x000a_VLOOKUP(fl,UKpp,2,0),IF(countryLink=&amp;quot;Germany&amp;quot;,VLOOKUP(fl,DEpp,2,0),IF(countryLink=&amp;quot;Australia&amp;quot;,_x000a_VLOOKUP(fl,AUpp,2,0),IF(countryLink=&amp;quot;Canada&amp;quot;,VLOOKUP(fl,CApp,2,0),IF(countryLink=&amp;quot;FR&amp;quot;,_x000a_VLOOKUP(fl,FRpp,2,0))))))))=TRUE,&amp;quot;&amp;quot;,IF(countryLink=&amp;quot;United States&amp;quot;,_x000a_VLOOKUP(fl,USpp,2,0),IF(countryLink=&amp;quot;United Kingdom&amp;quot;,_x000a_VLOOKUP(fl,UKpp,2,0),IF(countryLink=&amp;quot;Germany&amp;quot;,VLOOKUP(fl,DEpp,2,0),_x000a_IF(countryLink=&amp;quot;Australia&amp;quot;,VLOOKUP(fl,AUpp,2,0),IF(countryLink=&amp;quot;Canada&amp;quot;,_x000a_VLOOKUP(fl,CApp,2,0),IF(countryLink=&amp;quot;France&amp;quot;,VLOOKUP(fl,FRpp,2,0))))))))&lt;/code&gt;&lt;/pre&gt;_x000a_&lt;p&gt;Note:&lt;br /&gt;_x000a_1. &quot;countryLink&quot;, &quot;XXpp&quot; (where XX stands for a country name), &quot;fl&quot; are all named ranges. &lt;/p&gt;_x000a_&lt;p&gt;Thanks to everyone for your time in advance!&lt;/p&gt;_x000a_&lt;p&gt;AJain_x000a_&lt;/p&gt;_x000a_"/>
    <d v="2010-12-24T08:26:43"/>
    <n v="0"/>
    <x v="0"/>
    <x v="0"/>
    <b v="0"/>
    <x v="0"/>
    <n v="6"/>
    <n v="40536.351388888892"/>
    <n v="0"/>
    <n v="1187"/>
    <d v="2010-12-24T00:00:00"/>
    <n v="0"/>
    <x v="4838"/>
  </r>
  <r>
    <n v="4933"/>
    <n v="1"/>
    <x v="1138"/>
    <x v="702"/>
    <s v="&lt;p&gt;Are you looking for this?&lt;br /&gt;_x000a_i.e: for DRG NO column of 1st sheet in cell B4, and for 2nd sheet it is on C4. Now you want to copy the value from 1st to 2nd sheet in concern cell (B4 to C4)._x000a_&lt;/p&gt;_x000a_"/>
    <d v="2010-12-24T09:10:31"/>
    <n v="0"/>
    <x v="4"/>
    <x v="0"/>
    <b v="1"/>
    <x v="0"/>
    <n v="6"/>
    <n v="40533.320138888892"/>
    <n v="0"/>
    <n v="1187"/>
    <d v="2010-12-24T00:00:00"/>
    <n v="0"/>
    <x v="4839"/>
  </r>
  <r>
    <n v="4934"/>
    <n v="1"/>
    <x v="1157"/>
    <x v="488"/>
    <s v="&lt;p&gt;Create another named range called countries with this data&lt;/p&gt;_x000a_&lt;p&gt;Australia_x0009_AU&lt;br /&gt;_x000a_Canada_x0009_CA&lt;br /&gt;_x000a_France_x0009_FR&lt;br /&gt;_x000a_Germany_x0009_DE&lt;br /&gt;_x000a_United Kingdom_x0009_UK&lt;br /&gt;_x000a_United States_x0009_US&lt;/p&gt;_x000a_&lt;p&gt;and use&lt;/p&gt;_x000a_&lt;p&gt;=IF(ISERROR(VLOOKUP(fl,INDIRECT(VLOOKUP(countryLink,countries,2,FALSE)&amp;amp;&quot;pp&quot;),2,FALSE)),&quot;&quot;,&lt;br /&gt;_x000a_VLOOKUP(fl,INDIRECT(VLOOKUP(countryLink,countries,2,FALSE)&amp;amp;&quot;pp&quot;),2,FALSE))_x000a_&lt;/p&gt;_x000a_"/>
    <d v="2010-12-24T12:10:29"/>
    <n v="0"/>
    <x v="1"/>
    <x v="0"/>
    <b v="1"/>
    <x v="0"/>
    <n v="6"/>
    <n v="40536.351388888892"/>
    <n v="0"/>
    <n v="1187"/>
    <d v="2010-12-24T00:00:00"/>
    <n v="0"/>
    <x v="4840"/>
  </r>
  <r>
    <n v="4935"/>
    <n v="1"/>
    <x v="1156"/>
    <x v="711"/>
    <s v="&lt;p&gt;Thanks, Dan_l.  I will give that a try.  &quot;The longest way round is the shortest way home,&quot; as C.S. Lewis said.&lt;/p&gt;_x000a_&lt;p&gt;Happy Holidays to you._x000a_&lt;/p&gt;_x000a_"/>
    <d v="2010-12-24T14:20:08"/>
    <n v="0"/>
    <x v="2"/>
    <x v="0"/>
    <b v="1"/>
    <x v="0"/>
    <n v="6"/>
    <n v="40536.072222222225"/>
    <n v="0"/>
    <n v="1187"/>
    <d v="2010-12-24T00:00:00"/>
    <n v="0"/>
    <x v="4841"/>
  </r>
  <r>
    <n v="4936"/>
    <n v="1"/>
    <x v="1154"/>
    <x v="549"/>
    <s v="&lt;p&gt;Thanks Kevin, worked perfectly!_x000a_&lt;/p&gt;_x000a_"/>
    <d v="2010-12-24T15:37:42"/>
    <n v="0"/>
    <x v="2"/>
    <x v="0"/>
    <b v="1"/>
    <x v="0"/>
    <n v="6"/>
    <n v="40535.825694444444"/>
    <n v="0"/>
    <n v="1187"/>
    <d v="2010-12-24T00:00:00"/>
    <n v="0"/>
    <x v="4842"/>
  </r>
  <r>
    <n v="4937"/>
    <n v="1"/>
    <x v="1158"/>
    <x v="549"/>
    <s v="&lt;p&gt;Hi All,&lt;/p&gt;_x000a_&lt;p&gt;I think I'm making a pigs ear of the excel sheet I'm trying to pull together. I need a formula that sums the area CTS!H3:DO200 if CTS!H2:DO2 = Invoicing Total!C4. I tried to pull together a SUMIF formula but failed miserbly :(&lt;/p&gt;_x000a_&lt;p&gt;In addition I need a formula that lists the description from CTS!C:C if there is a non zero value in the column where CTS!H2:DO2 = Invoice!D3. If anyone has any ideas how to achieve this I would be really grateful.&lt;/p&gt;_x000a_&lt;p&gt;Thanks in advance,&lt;/p&gt;_x000a_&lt;p&gt;Will_x000a_&lt;/p&gt;_x000a_"/>
    <d v="2010-12-24T15:44:51"/>
    <n v="0"/>
    <x v="0"/>
    <x v="0"/>
    <b v="0"/>
    <x v="0"/>
    <n v="6"/>
    <n v="40536.655555555553"/>
    <n v="0"/>
    <n v="1187"/>
    <d v="2010-12-24T00:00:00"/>
    <n v="0"/>
    <x v="4843"/>
  </r>
  <r>
    <n v="4938"/>
    <n v="1"/>
    <x v="1158"/>
    <x v="488"/>
    <s v="&lt;p&gt;Isn't it just&lt;/p&gt;_x000a_&lt;p&gt;=IF(CTS!H2:DO2=Invoicing Total!C4,SUM(CTS!H3:DO200 ),0)_x000a_&lt;/p&gt;_x000a_"/>
    <d v="2010-12-24T15:52:01"/>
    <n v="0"/>
    <x v="1"/>
    <x v="0"/>
    <b v="1"/>
    <x v="0"/>
    <n v="6"/>
    <n v="40536.655555555553"/>
    <n v="0"/>
    <n v="1187"/>
    <d v="2010-12-24T00:00:00"/>
    <n v="0"/>
    <x v="4844"/>
  </r>
  <r>
    <n v="4939"/>
    <n v="1"/>
    <x v="1149"/>
    <x v="537"/>
    <s v="&lt;p&gt;Never mind on that question xld, I found another way to do the same thing, and thank you for your help._x000a_&lt;/p&gt;_x000a_"/>
    <d v="2010-12-24T22:55:31"/>
    <n v="0"/>
    <x v="3"/>
    <x v="0"/>
    <b v="1"/>
    <x v="0"/>
    <n v="6"/>
    <n v="40535.272222222222"/>
    <n v="0"/>
    <n v="1187"/>
    <d v="2010-12-24T00:00:00"/>
    <n v="0"/>
    <x v="4845"/>
  </r>
  <r>
    <n v="4940"/>
    <n v="1"/>
    <x v="1155"/>
    <x v="537"/>
    <s v="&lt;p&gt;Thanks for the solution Hui!_x000a_&lt;/p&gt;_x000a_"/>
    <d v="2010-12-24T22:56:03"/>
    <n v="0"/>
    <x v="5"/>
    <x v="0"/>
    <b v="1"/>
    <x v="0"/>
    <n v="6"/>
    <n v="40535.909722222219"/>
    <n v="0"/>
    <n v="1187"/>
    <d v="2010-12-24T00:00:00"/>
    <n v="0"/>
    <x v="4846"/>
  </r>
  <r>
    <n v="4941"/>
    <n v="1"/>
    <x v="1158"/>
    <x v="549"/>
    <s v="&lt;p&gt;Hi xld,&lt;/p&gt;_x000a_&lt;p&gt;This gives a #Value error. The CTS!H2:DO2 part gives a error, just to be sure I selected it manually and it still didn't work.&lt;/p&gt;_x000a_&lt;p&gt;Can SUMIF do this?_x000a_&lt;/p&gt;_x000a_"/>
    <d v="2010-12-24T23:47:55"/>
    <n v="0"/>
    <x v="2"/>
    <x v="0"/>
    <b v="1"/>
    <x v="0"/>
    <n v="6"/>
    <n v="40536.655555555553"/>
    <n v="0"/>
    <n v="1187"/>
    <d v="2010-12-24T00:00:00"/>
    <n v="0"/>
    <x v="4847"/>
  </r>
  <r>
    <n v="4942"/>
    <n v="1"/>
    <x v="1158"/>
    <x v="549"/>
    <s v="&lt;p&gt;Hi xld, &lt;/p&gt;_x000a_&lt;p&gt;I found =SUM(INDEX(CTS!$H$3:$DO$200,,MATCH(C4,CTS!$H$2:$DO$2,0))) works a treat. Thanks for taking the time to reply.&lt;/p&gt;_x000a_&lt;p&gt;Will_x000a_&lt;/p&gt;_x000a_"/>
    <d v="2010-12-25T00:38:10"/>
    <n v="0"/>
    <x v="3"/>
    <x v="0"/>
    <b v="1"/>
    <x v="0"/>
    <n v="7"/>
    <n v="40536.655555555553"/>
    <n v="0"/>
    <n v="1187"/>
    <d v="2010-12-25T00:00:00"/>
    <n v="0"/>
    <x v="4848"/>
  </r>
  <r>
    <n v="4943"/>
    <n v="1"/>
    <x v="1159"/>
    <x v="537"/>
    <s v="&lt;p&gt;Looking for help with a loop that stops after searching entire document and finding zero matches.&lt;/p&gt;_x000a_&lt;p&gt;I am using MS Word.&lt;/p&gt;_x000a_&lt;p&gt;Other codes I have tried so far were either very slow, or they froze up on me.&lt;/p&gt;_x000a_&lt;p&gt;The code I pasted below is much quicker and works fine;&lt;/p&gt;_x000a_&lt;p&gt;However,&lt;/p&gt;_x000a_&lt;p&gt;I will not always know how many times I need to loop, therefore I was hoping someone could please provide feedback on a loop that finishes once no more instances are found.&lt;/p&gt;_x000a_&lt;p&gt;[Code]&lt;br /&gt;_x000a_Sub SPECIFIED_LOOP()&lt;br /&gt;_x000a_Application.ScreenUpdating = False&lt;br /&gt;_x000a_'''''''''''''''''''''''''''''''''''''''''''''''''''''''''''''''''''''''''''''''''''''&lt;br /&gt;_x000a_Dim i As Integer&lt;br /&gt;_x000a_i = 1&lt;br /&gt;_x000a_'''''''''''''''''''''''''''''''''''''''''''''''''''''''''''''''''''''''''''''''''''''&lt;br /&gt;_x000a_Do Until i = 436              'I WAS HOPING I WOULDN'T HAVE TO SPECITY A NUMBER HERE&lt;br /&gt;_x000a_'''''''''''''''''''''''''''''''''''''''''''''''''''''''''''''''''''''''''''''''''''''&lt;/p&gt;_x000a_&lt;p&gt;'my code is here, and I don't know if it's necessary for getting help so I will paste it below&lt;/p&gt;_x000a_&lt;p&gt;'''''''''''''''''''''''''''''''''''''''''''''''''''''''''''''''''''''''''''''''''''''&lt;br /&gt;_x000a_i = i + 1&lt;br /&gt;_x000a_Loop&lt;br /&gt;_x000a_'''''''''''''''''''''''''''''''''''''''''''''''''''''''''''''''''''''''''''''''''''''&lt;br /&gt;_x000a_Application.ScreenUpdating = True&lt;br /&gt;_x000a_End Sub&lt;br /&gt;_x000a_[/Code]&lt;/p&gt;_x000a_&lt;p&gt;Here is the inserted code I was using in case this is necessary:&lt;/p&gt;_x000a_&lt;p&gt;[Code]&lt;br /&gt;_x000a_    Selection.Find.ClearFormatting&lt;br /&gt;_x000a_    With Selection.Find&lt;br /&gt;_x000a_        .Text = &quot;OPENBRACKET*.txt&quot;&lt;br /&gt;_x000a_        .Replacement.Text = &quot;ENDBRACKET&quot;&lt;br /&gt;_x000a_        .Forward = True&lt;br /&gt;_x000a_        .Wrap = wdFindContinue&lt;br /&gt;_x000a_        .Format = False&lt;br /&gt;_x000a_        .MatchCase = False&lt;br /&gt;_x000a_        .MatchWholeWord = False&lt;br /&gt;_x000a_        .MatchAllWordForms = False&lt;br /&gt;_x000a_        .MatchSoundsLike = False&lt;br /&gt;_x000a_        .MatchWildcards = True&lt;br /&gt;_x000a_    End With&lt;br /&gt;_x000a_    Selection.Find.Execute&lt;br /&gt;_x000a_    Selection.EndKey Unit:=wdLine&lt;br /&gt;_x000a_    Selection.MoveLeft Unit:=wdCharacter, Count:=4&lt;br /&gt;_x000a_    Selection.TypeText Text:=&quot;)&quot;&lt;br /&gt;_x000a_[/Code]_x000a_&lt;/p&gt;_x000a_"/>
    <d v="2010-12-25T03:15:06"/>
    <n v="0"/>
    <x v="0"/>
    <x v="0"/>
    <b v="0"/>
    <x v="0"/>
    <n v="7"/>
    <n v="40537.135416666664"/>
    <n v="0"/>
    <n v="1187"/>
    <d v="2010-12-25T00:00:00"/>
    <n v="0"/>
    <x v="4849"/>
  </r>
  <r>
    <n v="4944"/>
    <n v="1"/>
    <x v="1138"/>
    <x v="696"/>
    <s v="&lt;p&gt;The moment i make entry in the drg no column of 1 st sheet, a new second sheet(with the second template)  should get copied/generated to the work book.&lt;/p&gt;_x000a_&lt;p&gt;i'll explain again, i have two sheets 1 &amp;amp; 2 (with seperate templates). Now when i enter 'red' in one of the columns of sheet 1, then the sheet 2  with 'green' should get copied to the work book._x000a_&lt;/p&gt;_x000a_"/>
    <d v="2010-12-25T04:08:29"/>
    <n v="0"/>
    <x v="5"/>
    <x v="0"/>
    <b v="1"/>
    <x v="0"/>
    <n v="7"/>
    <n v="40533.320138888892"/>
    <n v="0"/>
    <n v="1187"/>
    <d v="2010-12-25T00:00:00"/>
    <n v="0"/>
    <x v="4850"/>
  </r>
  <r>
    <n v="4945"/>
    <n v="1"/>
    <x v="1160"/>
    <x v="713"/>
    <s v="&lt;p&gt;hi,&lt;/p&gt;_x000a_&lt;p&gt; i want to know the formula for displaying the months with year from the dates.I had a worksheet with columns:-&lt;br /&gt;_x000a_ A: Products A,B,C &amp;amp; So on....&lt;br /&gt;_x000a_ B: Date Sold&lt;br /&gt;_x000a_ C: Quantity&lt;br /&gt;_x000a_ D: Amount.&lt;/p&gt;_x000a_&lt;p&gt;Criteria:I want to show the summary of the products sold monthly,like,&lt;br /&gt;_x000a_For product A; All the products A which are sold between 15th of this month to 14th of next month will be summed up for a single month.&lt;/p&gt;_x000a_&lt;p&gt;Please help me.._x000a_&lt;/p&gt;_x000a_"/>
    <d v="2010-12-25T08:05:08"/>
    <n v="0"/>
    <x v="0"/>
    <x v="0"/>
    <b v="0"/>
    <x v="0"/>
    <n v="7"/>
    <n v="40537.336805555555"/>
    <n v="0"/>
    <n v="1187"/>
    <d v="2010-12-25T00:00:00"/>
    <n v="0"/>
    <x v="4851"/>
  </r>
  <r>
    <n v="4946"/>
    <n v="1"/>
    <x v="1157"/>
    <x v="712"/>
    <s v="&lt;p&gt;Thanks a ton xld! It works like a charm. I never really thought about approaching it this way. I learnt something new today and thank you again for teaching it to me!_x000a_&lt;/p&gt;_x000a_"/>
    <d v="2010-12-25T09:04:24"/>
    <n v="0"/>
    <x v="2"/>
    <x v="0"/>
    <b v="1"/>
    <x v="0"/>
    <n v="7"/>
    <n v="40536.351388888892"/>
    <n v="0"/>
    <n v="1187"/>
    <d v="2010-12-25T00:00:00"/>
    <n v="0"/>
    <x v="4852"/>
  </r>
  <r>
    <n v="4947"/>
    <n v="1"/>
    <x v="1160"/>
    <x v="2"/>
    <s v="&lt;p&gt;For Product A&lt;br /&gt;_x000a_&lt;code&gt;&lt;/code&gt;For Qty Sold: =sumproduct(+1*(DateRange&amp;gt;=Start Date)*(Date range&amp;lt;=End Date)*(Product Range=Product A),(Quantity Range))&lt;/p&gt;_x000a_&lt;p&gt;&lt;code&gt;&lt;/code&gt;For $ Sold: =sumproduct(+1*(DateRange&amp;gt;=Start Date)*(Date range&amp;lt;=End Date)*(Product Range=Product A),(Quantity Range)*(Amount Range))&lt;/p&gt;_x000a_&lt;p&gt;For All Products&lt;br /&gt;_x000a_&lt;code&gt;&lt;/code&gt;For Qty Sold: =sumproduct(+1*(DateRange&amp;gt;=Start Date)*(Date range&amp;lt;=End Date),(Quantity Range))&lt;/p&gt;_x000a_&lt;p&gt;&lt;code&gt;&lt;/code&gt;For $ Sold: =sumproduct(+1*(DateRange&amp;gt;=Start Date)*(Date range&amp;lt;=End Date),(Quantity Range)*(Amount Range))_x000a_&lt;/p&gt;_x000a_"/>
    <d v="2010-12-25T12:18:20"/>
    <n v="0"/>
    <x v="1"/>
    <x v="1"/>
    <b v="1"/>
    <x v="1"/>
    <n v="7"/>
    <n v="40537.336805555555"/>
    <n v="0.17592592592700385"/>
    <n v="1188"/>
    <d v="2010-12-25T00:00:00"/>
    <s v="exceladdict"/>
    <x v="4853"/>
  </r>
  <r>
    <n v="4948"/>
    <n v="1"/>
    <x v="1155"/>
    <x v="2"/>
    <s v="&lt;p&gt;Indi&lt;br /&gt;_x000a_Have a read of:&lt;br /&gt;_x000a_http://office.microsoft.com/en-us/support/add-power-to-word-searches-with-regular-expressions-HA001087305.aspx?redir=0&lt;br /&gt;_x000a_I am sure that can help you_x000a_&lt;/p&gt;_x000a_"/>
    <d v="2010-12-25T13:54:32"/>
    <n v="0"/>
    <x v="6"/>
    <x v="1"/>
    <b v="1"/>
    <x v="1"/>
    <n v="7"/>
    <n v="40535.909722222219"/>
    <n v="1.669814814820711"/>
    <n v="1189"/>
    <d v="2010-12-25T00:00:00"/>
    <s v="indi visual"/>
    <x v="4854"/>
  </r>
  <r>
    <n v="4949"/>
    <n v="1"/>
    <x v="1161"/>
    <x v="714"/>
    <s v="&lt;p&gt;Hi,&lt;br /&gt;_x000a_I was wondering if someone could please tell me how to change this on the axis (i.e., format the axis) but leave the values unchanged in the table. Sorry if this has been addressed before. I didn't find it.&lt;br /&gt;_x000a_Thanks!_x000a_&lt;/p&gt;_x000a_"/>
    <d v="2010-12-25T21:12:20"/>
    <n v="0"/>
    <x v="0"/>
    <x v="0"/>
    <b v="0"/>
    <x v="0"/>
    <n v="7"/>
    <n v="40537.883333333331"/>
    <n v="0"/>
    <n v="1189"/>
    <d v="2010-12-25T00:00:00"/>
    <n v="0"/>
    <x v="4855"/>
  </r>
  <r>
    <n v="4950"/>
    <n v="1"/>
    <x v="1161"/>
    <x v="313"/>
    <s v="&lt;p&gt;depends on version, me thinks.  &lt;/p&gt;_x000a_&lt;p&gt;Right click on the axis, change display units to millions, billions, trillions, bajillions, and gazillions._x000a_&lt;/p&gt;_x000a_"/>
    <d v="2010-12-25T22:10:33"/>
    <n v="0"/>
    <x v="1"/>
    <x v="0"/>
    <b v="1"/>
    <x v="0"/>
    <n v="7"/>
    <n v="40537.883333333331"/>
    <n v="0"/>
    <n v="1189"/>
    <d v="2010-12-25T00:00:00"/>
    <n v="0"/>
    <x v="4856"/>
  </r>
  <r>
    <n v="4951"/>
    <n v="1"/>
    <x v="1161"/>
    <x v="714"/>
    <s v="&lt;p&gt;Perfect. Thank you!_x000a_&lt;/p&gt;_x000a_"/>
    <d v="2010-12-25T23:58:02"/>
    <n v="0"/>
    <x v="2"/>
    <x v="0"/>
    <b v="1"/>
    <x v="0"/>
    <n v="7"/>
    <n v="40537.883333333331"/>
    <n v="0"/>
    <n v="1189"/>
    <d v="2010-12-25T00:00:00"/>
    <n v="0"/>
    <x v="4857"/>
  </r>
  <r>
    <n v="4952"/>
    <n v="1"/>
    <x v="1160"/>
    <x v="713"/>
    <s v="&lt;p&gt;Thanks HUI, for the reply.but sorry,i fear i had not explained my problem clearly.&lt;/p&gt;_x000a_&lt;p&gt;Can i send the excel sheet to you so that the problem would be clear enough for understanding.&lt;/p&gt;_x000a_&lt;p&gt;Please tell me how to send the attachment._x000a_&lt;/p&gt;_x000a_"/>
    <d v="2010-12-26T08:04:41"/>
    <n v="0"/>
    <x v="2"/>
    <x v="0"/>
    <b v="1"/>
    <x v="0"/>
    <n v="1"/>
    <n v="40537.336805555555"/>
    <n v="0"/>
    <n v="1189"/>
    <d v="2010-12-26T00:00:00"/>
    <n v="0"/>
    <x v="4858"/>
  </r>
  <r>
    <n v="4955"/>
    <n v="1"/>
    <x v="1160"/>
    <x v="713"/>
    <s v="&lt;p&gt;Ok.I had sent the mail.please help me with the correct formula._x000a_&lt;/p&gt;_x000a_"/>
    <d v="2010-12-26T09:29:58"/>
    <n v="0"/>
    <x v="3"/>
    <x v="0"/>
    <b v="1"/>
    <x v="0"/>
    <n v="1"/>
    <n v="40537.336805555555"/>
    <n v="0"/>
    <n v="1189"/>
    <d v="2010-12-26T00:00:00"/>
    <n v="0"/>
    <x v="4859"/>
  </r>
  <r>
    <n v="4956"/>
    <n v="1"/>
    <x v="1160"/>
    <x v="2"/>
    <s v="&lt;p&gt;E3: =B3-14&lt;br /&gt;_x000a_Copy down&lt;br /&gt;_x000a_Then apply a custom number format&lt;br /&gt;_x000a_Select cells&lt;br /&gt;_x000a_Ctrl 1&lt;br /&gt;_x000a_Custom Number Format  mmm yy_x000a_&lt;/p&gt;_x000a_"/>
    <d v="2010-12-26T10:54:57"/>
    <n v="0"/>
    <x v="4"/>
    <x v="1"/>
    <b v="1"/>
    <x v="1"/>
    <n v="1"/>
    <n v="40537.336805555555"/>
    <n v="1.1180208333316841"/>
    <n v="1190"/>
    <d v="2010-12-26T00:00:00"/>
    <s v="exceladdict"/>
    <x v="4860"/>
  </r>
  <r>
    <n v="4957"/>
    <n v="1"/>
    <x v="1162"/>
    <x v="702"/>
    <s v="&lt;p&gt;I have 3 columns on one sheet. First one for starting date (A1), second one for ending date (B1) and last one for calculate the date/total (C1). It’s calculated date as normally and also need to calculate when date is same. And an option for calculate same date as half day.&lt;/p&gt;_x000a_&lt;p&gt;For ex: dd-mm-yy&lt;/p&gt;_x000a_&lt;p&gt;A1=12-12-2010 ------ B1=12-12-2010-------C1=1 day&lt;br /&gt;_x000a_And I need an option when I click on that or put some value then that cell (C1) calculate as 0.5 day.&lt;br /&gt;_x000a_And also need when A1=12-12-2010 ------ B1=13-12-2010-------C1=2 days&lt;/p&gt;_x000a_&lt;p&gt;Is it possible?_x000a_&lt;/p&gt;_x000a_"/>
    <d v="2010-12-26T11:23:27"/>
    <n v="0"/>
    <x v="0"/>
    <x v="0"/>
    <b v="0"/>
    <x v="0"/>
    <n v="1"/>
    <n v="40538.474305555559"/>
    <n v="0"/>
    <n v="1190"/>
    <d v="2010-12-26T00:00:00"/>
    <n v="0"/>
    <x v="4861"/>
  </r>
  <r>
    <n v="4958"/>
    <n v="1"/>
    <x v="1162"/>
    <x v="2"/>
    <s v="&lt;p&gt;what about&lt;br /&gt;_x000a_C2: =B1+1-A1&lt;br /&gt;_x000a_Format C1 as ,_x000a_&lt;/p&gt;_x000a_"/>
    <d v="2010-12-26T11:33:19"/>
    <n v="0"/>
    <x v="1"/>
    <x v="1"/>
    <b v="1"/>
    <x v="1"/>
    <n v="1"/>
    <n v="40538.474305555559"/>
    <n v="7.1643518458586186E-3"/>
    <n v="1191"/>
    <d v="2010-12-26T00:00:00"/>
    <s v="alamgiritbd"/>
    <x v="4862"/>
  </r>
  <r>
    <n v="4959"/>
    <n v="1"/>
    <x v="1162"/>
    <x v="702"/>
    <s v="&lt;p&gt;Hui,&lt;/p&gt;_x000a_&lt;p&gt;Thanks for quick reply.&lt;br /&gt;_x000a_It’s working. Thanks :)&lt;/p&gt;_x000a_&lt;p&gt;But what about 0.5 day? Can you help me on that?&lt;br /&gt;_x000a_How i calculate that is same cell?_x000a_&lt;/p&gt;_x000a_"/>
    <d v="2010-12-26T11:42:49"/>
    <n v="0"/>
    <x v="2"/>
    <x v="0"/>
    <b v="1"/>
    <x v="0"/>
    <n v="1"/>
    <n v="40538.474305555559"/>
    <n v="0"/>
    <n v="1191"/>
    <d v="2010-12-26T00:00:00"/>
    <n v="0"/>
    <x v="4863"/>
  </r>
  <r>
    <n v="4960"/>
    <n v="1"/>
    <x v="1162"/>
    <x v="2"/>
    <s v="&lt;p&gt;What are your rules?&lt;/p&gt;_x000a_&lt;p&gt;You will need to enter dates in the format (or what ever other local format you may be using)&lt;br /&gt;_x000a_12/12/2010 6:00:00 (6am)&lt;br /&gt;_x000a_12/12/2010 12:00:00 (12 Noon)&lt;br /&gt;_x000a_12/12/2010 18:00:00 (6pm) etc_x000a_&lt;/p&gt;_x000a_"/>
    <d v="2010-12-26T11:50:12"/>
    <n v="0"/>
    <x v="3"/>
    <x v="1"/>
    <b v="1"/>
    <x v="1"/>
    <n v="1"/>
    <n v="40538.474305555559"/>
    <n v="1.8888888887886424E-2"/>
    <n v="1192"/>
    <d v="2010-12-26T00:00:00"/>
    <s v="alamgiritbd"/>
    <x v="4864"/>
  </r>
  <r>
    <n v="4961"/>
    <n v="1"/>
    <x v="1162"/>
    <x v="702"/>
    <s v="&lt;p&gt;Hui,&lt;/p&gt;_x000a_&lt;p&gt;thanks again. i found it's working for 1.5 day but i need 0.5 day.Would you pls see this link:&lt;br /&gt;_x000a_http://rapidshare.com/files/439321803/test.xlsx_x000a_&lt;/p&gt;_x000a_"/>
    <d v="2010-12-26T12:06:47"/>
    <n v="0"/>
    <x v="4"/>
    <x v="0"/>
    <b v="1"/>
    <x v="0"/>
    <n v="1"/>
    <n v="40538.474305555559"/>
    <n v="0"/>
    <n v="1192"/>
    <d v="2010-12-26T00:00:00"/>
    <n v="0"/>
    <x v="4865"/>
  </r>
  <r>
    <n v="4962"/>
    <n v="1"/>
    <x v="1162"/>
    <x v="2"/>
    <s v="&lt;p&gt;=B1-A1_x000a_&lt;/p&gt;_x000a_"/>
    <d v="2010-12-26T13:01:54"/>
    <n v="0"/>
    <x v="5"/>
    <x v="1"/>
    <b v="1"/>
    <x v="1"/>
    <n v="1"/>
    <n v="40538.474305555559"/>
    <n v="6.8680555552418809E-2"/>
    <n v="1193"/>
    <d v="2010-12-26T00:00:00"/>
    <s v="alamgiritbd"/>
    <x v="4866"/>
  </r>
  <r>
    <n v="4963"/>
    <n v="1"/>
    <x v="1162"/>
    <x v="702"/>
    <s v="&lt;p&gt;Hui,&lt;/p&gt;_x000a_&lt;p&gt;Thanks for your support. And sorry for my miss communications.&lt;br /&gt;_x000a_Finally I made this formula with your help.&lt;br /&gt;_x000a_1st one is work perfectly but when I use 2nd formula then it’s show #NAME?&lt;/p&gt;_x000a_&lt;p&gt;(1st)R16: =IF(O16=0.5,&quot;0.5&quot;,IF(O16=1,(L16+1-G16)))&lt;br /&gt;_x000a_(2nd)R16: =IF(O16=Half,&quot;0.5&quot;,IF(O16=Full,(L16+1-G16)))_x000a_&lt;/p&gt;_x000a_"/>
    <d v="2010-12-26T16:03:30"/>
    <n v="0"/>
    <x v="6"/>
    <x v="0"/>
    <b v="1"/>
    <x v="0"/>
    <n v="1"/>
    <n v="40538.474305555559"/>
    <n v="0"/>
    <n v="1193"/>
    <d v="2010-12-26T00:00:00"/>
    <n v="0"/>
    <x v="4867"/>
  </r>
  <r>
    <n v="4964"/>
    <n v="1"/>
    <x v="1162"/>
    <x v="702"/>
    <s v="&lt;p&gt;Hui,&lt;/p&gt;_x000a_&lt;p&gt;Thanks for your support. And sorry for my miss communications.&lt;/p&gt;_x000a_&lt;p&gt;Finally I made this formula with your help.&lt;br /&gt;_x000a_It is working but when L16 &amp;amp; G16 is blank then R16 show 1. I need to remove 1 when L&amp;amp;G16 is blank. I need there 0/blank cell.&lt;/p&gt;_x000a_&lt;p&gt;R16: =IF(O16=0.5,&quot;0.5&quot;,IF(O16=1,(L16+1-G16)))_x000a_&lt;/p&gt;_x000a_"/>
    <d v="2010-12-26T17:11:13"/>
    <n v="0"/>
    <x v="7"/>
    <x v="0"/>
    <b v="1"/>
    <x v="0"/>
    <n v="1"/>
    <n v="40538.474305555559"/>
    <n v="0"/>
    <n v="1193"/>
    <d v="2010-12-26T00:00:00"/>
    <n v="0"/>
    <x v="4868"/>
  </r>
  <r>
    <n v="4965"/>
    <n v="4"/>
    <x v="0"/>
    <x v="711"/>
    <s v="&lt;p&gt;Good morning (in my part of the world) to you all.  I'm Ed, a lawyer in Birmingham, Alabama, USA.  I am trying to become more proficient with Excel to aid in analyzing data I receive in my lawsuits.&lt;/p&gt;_x000a_&lt;p&gt;Happy New Year and Peace on Earth.&lt;/p&gt;_x000a_&lt;p&gt;(By the way, about my avatar ... do you think it is the opposite of a pointy headed intellectual?)_x000a_&lt;/p&gt;_x000a_"/>
    <d v="2010-12-26T17:27:13"/>
    <n v="0"/>
    <x v="93"/>
    <x v="0"/>
    <b v="1"/>
    <x v="0"/>
    <n v="1"/>
    <n v="40019.929861111108"/>
    <n v="0"/>
    <n v="1193"/>
    <d v="2010-12-26T00:00:00"/>
    <n v="0"/>
    <x v="4869"/>
  </r>
  <r>
    <n v="4966"/>
    <n v="1"/>
    <x v="1162"/>
    <x v="0"/>
    <s v="&lt;p&gt;You can modify =IF(O16=0.5,&quot;0.5&quot;,IF(O16=1,(L16+1-G16)))  this to,&lt;br /&gt;_x000a_=IF(O16=0.5,&quot;0.5&quot;,IF(AND(O16=1,L16&amp;lt;&amp;gt;&quot;&quot;,G16&amp;lt;&amp;gt;&quot;&quot;),(L16+1-G16),&quot;&quot;)) to show blanks when L16 &amp;amp; g16 are blanks_x000a_&lt;/p&gt;_x000a_"/>
    <d v="2010-12-27T00:52:37"/>
    <n v="0"/>
    <x v="8"/>
    <x v="0"/>
    <b v="1"/>
    <x v="0"/>
    <n v="2"/>
    <n v="40538.474305555559"/>
    <n v="0"/>
    <n v="1193"/>
    <d v="2010-12-27T00:00:00"/>
    <n v="0"/>
    <x v="4870"/>
  </r>
  <r>
    <n v="4967"/>
    <n v="1"/>
    <x v="1160"/>
    <x v="713"/>
    <s v="&lt;p&gt;Thanks for the reply hui.My doubt is how would this logic work for all the products as there are different dates for different products.please explain._x000a_&lt;/p&gt;_x000a_"/>
    <d v="2010-12-27T01:23:18"/>
    <n v="0"/>
    <x v="5"/>
    <x v="0"/>
    <b v="1"/>
    <x v="0"/>
    <n v="2"/>
    <n v="40537.336805555555"/>
    <n v="0"/>
    <n v="1193"/>
    <d v="2010-12-27T00:00:00"/>
    <n v="0"/>
    <x v="4871"/>
  </r>
  <r>
    <n v="4968"/>
    <n v="1"/>
    <x v="1162"/>
    <x v="702"/>
    <s v="&lt;p&gt;Yes, I am looking for this.&lt;br /&gt;_x000a_Thanks A lot both of you...........:)_x000a_&lt;/p&gt;_x000a_"/>
    <d v="2010-12-27T03:21:58"/>
    <n v="0"/>
    <x v="9"/>
    <x v="0"/>
    <b v="1"/>
    <x v="0"/>
    <n v="2"/>
    <n v="40538.474305555559"/>
    <n v="0"/>
    <n v="1193"/>
    <d v="2010-12-27T00:00:00"/>
    <n v="0"/>
    <x v="4872"/>
  </r>
  <r>
    <n v="4969"/>
    <n v="1"/>
    <x v="1163"/>
    <x v="715"/>
    <s v="&lt;p&gt;Hi Excel germ,&lt;/p&gt;_x000a_&lt;p&gt;I have two excel files namely 'E1' &amp;amp; 'E2'; want to find the text &quot;Total&quot; in 'E1'; pull the value of &quot;Service Tax&quot; and &quot;Facilities Maintenance&quot; under &quot;Total&quot; column as below; paste the values in excel 'E2' cell no a1 in the form of 272494.05+332752=605246.05.&lt;/p&gt;_x000a_&lt;p&gt; _x0009_A_x0009_                                 B&lt;br /&gt;_x000a_1_x0009__x0009_                                Total&lt;br /&gt;_x000a_2_x0009_Maintenance / Building Service cost_x0009_346,616.67&lt;br /&gt;_x000a_3_x0009_Parking Charges_x0009_                        61,600.00&lt;br /&gt;_x000a_4_x0009_Service Tax_x0009_                        272,494.05&lt;br /&gt;_x000a_5_x0009_Operating expenses_x0009_                554,586.67&lt;br /&gt;_x000a_6_x0009_Facilities Maintenance_x0009_                332,752.00&lt;/p&gt;_x000a_&lt;p&gt;Can you provide me code for d above pls?_x000a_&lt;/p&gt;_x000a_"/>
    <d v="2010-12-27T04:32:00"/>
    <n v="0"/>
    <x v="0"/>
    <x v="0"/>
    <b v="0"/>
    <x v="0"/>
    <n v="2"/>
    <n v="40539.188888888886"/>
    <n v="0"/>
    <n v="1193"/>
    <d v="2010-12-27T00:00:00"/>
    <n v="0"/>
    <x v="4873"/>
  </r>
  <r>
    <n v="4970"/>
    <n v="1"/>
    <x v="1160"/>
    <x v="2"/>
    <s v="&lt;p&gt;Use a lookup table and subtract numbers based on each product type&lt;br /&gt;_x000a_eg: =B3-vlookup(product, table, Col 2)_x000a_&lt;/p&gt;_x000a_"/>
    <d v="2010-12-27T05:16:23"/>
    <n v="0"/>
    <x v="6"/>
    <x v="1"/>
    <b v="1"/>
    <x v="1"/>
    <n v="2"/>
    <n v="40537.336805555555"/>
    <n v="1.8829050925924093"/>
    <n v="1194"/>
    <d v="2010-12-27T00:00:00"/>
    <s v="exceladdict"/>
    <x v="4874"/>
  </r>
  <r>
    <n v="4971"/>
    <n v="1"/>
    <x v="1163"/>
    <x v="2"/>
    <s v="&lt;p&gt;Isn't it as simple as in E2 put =B4+B6_x000a_&lt;/p&gt;_x000a_"/>
    <d v="2010-12-27T05:20:43"/>
    <n v="0"/>
    <x v="1"/>
    <x v="1"/>
    <b v="1"/>
    <x v="1"/>
    <n v="2"/>
    <n v="40539.188888888886"/>
    <n v="3.3831018517958E-2"/>
    <n v="1195"/>
    <d v="2010-12-27T00:00:00"/>
    <s v="tvignesh"/>
    <x v="4875"/>
  </r>
  <r>
    <n v="4972"/>
    <n v="1"/>
    <x v="1164"/>
    <x v="716"/>
    <s v="&lt;p&gt;Hi All,&lt;br /&gt;_x000a_      I am exporting data into an excel sheet ,which contains large amt of data. I gave the font as Arial 8. But for some rows upto line no. 47,data is shown in Arial 8 only but after rowno. 48 and after col AL,the data is getting shown in Calibri 11 which is default font in excel 2007. Think there is nothing to do with my code as some rows are taking the font format which i provided.&lt;br /&gt;_x000a_      Please suggest asap....&lt;/p&gt;_x000a_&lt;p&gt;Thanks,&lt;br /&gt;_x000a_Kanika._x000a_&lt;/p&gt;_x000a_"/>
    <d v="2010-12-27T08:53:15"/>
    <n v="0"/>
    <x v="0"/>
    <x v="0"/>
    <b v="0"/>
    <x v="0"/>
    <n v="2"/>
    <n v="40539.370138888888"/>
    <n v="0"/>
    <n v="1195"/>
    <d v="2010-12-27T00:00:00"/>
    <n v="0"/>
    <x v="4876"/>
  </r>
  <r>
    <n v="4974"/>
    <n v="1"/>
    <x v="1164"/>
    <x v="0"/>
    <s v="&lt;p&gt;I doubt it... you may have set Arial as default font in one machine and Calibri as default in another... Do one thing.&lt;/p&gt;_x000a_&lt;p&gt;Select all the cells with data,set font to Arial 8pt. Now save and close workbook. Reopen._x000a_&lt;/p&gt;_x000a_"/>
    <d v="2010-12-27T12:54:27"/>
    <n v="0"/>
    <x v="1"/>
    <x v="0"/>
    <b v="1"/>
    <x v="0"/>
    <n v="2"/>
    <n v="40539.370138888888"/>
    <n v="0"/>
    <n v="1195"/>
    <d v="2010-12-27T00:00:00"/>
    <n v="0"/>
    <x v="4877"/>
  </r>
  <r>
    <n v="4975"/>
    <n v="1"/>
    <x v="1164"/>
    <x v="716"/>
    <s v="&lt;p&gt;we tried it already.but still no result.is there any limitation on size of excel formatting because for some rows it is displaying correct font ?_x000a_&lt;/p&gt;_x000a_"/>
    <d v="2010-12-27T12:58:01"/>
    <n v="0"/>
    <x v="2"/>
    <x v="0"/>
    <b v="1"/>
    <x v="0"/>
    <n v="2"/>
    <n v="40539.370138888888"/>
    <n v="0"/>
    <n v="1195"/>
    <d v="2010-12-27T00:00:00"/>
    <n v="0"/>
    <x v="4878"/>
  </r>
  <r>
    <n v="4976"/>
    <n v="1"/>
    <x v="1165"/>
    <x v="712"/>
    <s v="&lt;p&gt;Hello Everyone,&lt;/p&gt;_x000a_&lt;p&gt;I have 2 Activex ComboBoxes on a sheet and I am trying to populate the range in the 2nd combobox based on the value in the first combobox. &lt;/p&gt;_x000a_&lt;p&gt;Here is my code. But whenever I run it, I get the following error:&lt;br /&gt;_x000a_&quot;Runtime error 424, Object required&quot; .. Please Help!&lt;/p&gt;_x000a_&lt;p&gt;Note: Linked Cell for ComboBox1 is D1&lt;br /&gt;_x000a_&lt;pre&gt;&lt;code&gt;Private Sub ComboBox1_Change()_x000a_    Dim SubType As String_x000a_    SubType = Range(&amp;quot;$D$1&amp;quot;).Value_x000a_    Select Case SubType_x000a_        Case &amp;quot;Fruits&amp;quot;_x000a_          ComboBox22.ListFillRange = &amp;quot;Fruits_Range&amp;quot;_x000a_        Case &amp;quot;Vegetables&amp;quot;_x000a_            ComboBox22.ListFillRange = &amp;quot;Veg_Range&amp;quot;_x000a_    End Select_x000a_End Sub&lt;/code&gt;&lt;/pre&gt;_x000a_&lt;p&gt;I defined Fruits_Range and Veg_Range using Formula &amp;gt; Name Manager&lt;/p&gt;_x000a_&lt;p&gt;Here is the logic: If someone selects &quot;Fruits&quot; from the 1st List box, then I would like to display a list of fruits in the 2nd box.&lt;/p&gt;_x000a_&lt;p&gt;Quick help would be much appreciated.&lt;/p&gt;_x000a_&lt;p&gt;Thanks,&lt;br /&gt;_x000a_Ajain_x000a_&lt;/p&gt;_x000a_"/>
    <d v="2010-12-27T13:23:47"/>
    <n v="0"/>
    <x v="0"/>
    <x v="0"/>
    <b v="0"/>
    <x v="0"/>
    <n v="2"/>
    <n v="40539.557638888888"/>
    <n v="0"/>
    <n v="1195"/>
    <d v="2010-12-27T00:00:00"/>
    <n v="0"/>
    <x v="4879"/>
  </r>
  <r>
    <n v="4977"/>
    <n v="1"/>
    <x v="1165"/>
    <x v="2"/>
    <s v="&lt;p&gt;Check that your 2nd combo box is really called ComboBox22 ?&lt;br /&gt;_x000a_&lt;code&gt;&lt;/code&gt;&lt;br /&gt;_x000a_Do you know you can do that without VBA ?&lt;br /&gt;_x000a_This was referred to in:&lt;br /&gt;_x000a_http://chandoo.org/forums/topic/using-lists-embedded-from-other-lists_x000a_&lt;/p&gt;_x000a_"/>
    <d v="2010-12-27T14:42:17"/>
    <n v="0"/>
    <x v="1"/>
    <x v="1"/>
    <b v="1"/>
    <x v="1"/>
    <n v="2"/>
    <n v="40539.557638888888"/>
    <n v="5.5057870369637385E-2"/>
    <n v="1196"/>
    <d v="2010-12-27T00:00:00"/>
    <s v="Ajain"/>
    <x v="4880"/>
  </r>
  <r>
    <n v="4978"/>
    <n v="1"/>
    <x v="1164"/>
    <x v="2"/>
    <s v="&lt;p&gt;The cell formats are meant to be limited to available memory in Excel 2007 +&lt;br /&gt;_x000a_So unless you have 640KB of memory it shouldn't be a problem.&lt;/p&gt;_x000a_&lt;p&gt;Is the file an XLSX, XLSB or XLSM ? If your saving it as an old XLS that could be an issue, but it shouldn't be._x000a_&lt;/p&gt;_x000a_"/>
    <d v="2010-12-27T14:44:54"/>
    <n v="0"/>
    <x v="3"/>
    <x v="1"/>
    <b v="1"/>
    <x v="1"/>
    <n v="2"/>
    <n v="40539.370138888888"/>
    <n v="0.24437500000203727"/>
    <n v="1197"/>
    <d v="2010-12-27T00:00:00"/>
    <s v="kanika"/>
    <x v="4881"/>
  </r>
  <r>
    <n v="4979"/>
    <n v="1"/>
    <x v="1115"/>
    <x v="491"/>
    <s v="&lt;p&gt;Luke,&lt;br /&gt;_x000a_Thank you that helped so much. I was looking for a particular symbol, you helped me find it._x000a_&lt;/p&gt;_x000a_"/>
    <d v="2010-12-27T18:57:32"/>
    <n v="0"/>
    <x v="2"/>
    <x v="0"/>
    <b v="1"/>
    <x v="0"/>
    <n v="2"/>
    <n v="40527.833333333336"/>
    <n v="0"/>
    <n v="1197"/>
    <d v="2010-12-27T00:00:00"/>
    <n v="0"/>
    <x v="4882"/>
  </r>
  <r>
    <n v="4980"/>
    <n v="1"/>
    <x v="1165"/>
    <x v="712"/>
    <s v="&lt;p&gt;Hi Hui,&lt;/p&gt;_x000a_&lt;p&gt;Oops, that was a typo on my part while posting the code, the actual code is:&lt;/p&gt;_x000a_&lt;pre&gt;&lt;code&gt;Private Sub ComboBox1_Change()_x000a_    Dim SubType As String_x000a_    SubType = Range(&amp;quot;$D$1&amp;quot;).Value_x000a_    Select Case SubType_x000a_        Case &amp;quot;Fruits&amp;quot;_x000a_          ComboBox2.ListFillRange = &amp;quot;Fruits_Range&amp;quot;_x000a_        Case &amp;quot;Vegetables&amp;quot;_x000a_            ComboBox2.ListFillRange = &amp;quot;Veg_Range&amp;quot;_x000a_    End Select_x000a_End Sub&lt;/code&gt;&lt;/pre&gt;_x000a_&lt;p&gt;I know I could do pretty much the same thing using Data Validation lists, but then I don't have the option to edit the font in the drop down and also until one does not click on the cell, the drop down arrow does not appear.&lt;/p&gt;_x000a_&lt;p&gt;Thanks_x000a_&lt;/p&gt;_x000a_"/>
    <d v="2010-12-27T19:07:55"/>
    <n v="0"/>
    <x v="2"/>
    <x v="0"/>
    <b v="1"/>
    <x v="0"/>
    <n v="2"/>
    <n v="40539.557638888888"/>
    <n v="0"/>
    <n v="1197"/>
    <d v="2010-12-27T00:00:00"/>
    <n v="0"/>
    <x v="4883"/>
  </r>
  <r>
    <n v="4981"/>
    <n v="1"/>
    <x v="1166"/>
    <x v="717"/>
    <s v="&lt;p&gt;I have a list of students as shown below.&lt;/p&gt;_x000a_&lt;p&gt;NAME_x0009_        SEX_x0009_CATEGOR_x0009_AREA&lt;br /&gt;_x000a_AAINA SHARMA _x0009_GIRL_x0009_GEN     RURAL&lt;br /&gt;_x000a_ABHEMANU PAREEK BOY_x0009_ST_x0009_RURAL&lt;br /&gt;_x000a_AJEET PRAJAPAT _x0009_BOY_x0009_OBC_x0009_URBAN&lt;br /&gt;_x000a_AKASH SHARMA _x0009_BOY_x0009_GEN_x0009_URBAN&lt;br /&gt;_x000a_AKILESH SHARMA _x0009_BOY_x0009_GEN_x0009_RURAL&lt;br /&gt;_x000a_AMBIKA BENIWAL _x0009_GIRL_x0009_OBC_x0009_RURAL&lt;br /&gt;_x000a_AMIT MATVA _x0009_BOY_x0009_OBC_x0009_RURAL&lt;br /&gt;_x000a_ANIL _x0009_        BOY_x0009_OBC_x0009_URBAN&lt;br /&gt;_x000a_ANIL CHAWALA _x0009_BOY_x0009_SC_x0009_URBAN&lt;br /&gt;_x000a_ANIL KUMAR _x0009_BOY_x0009_OBC_x0009_RURAL&lt;br /&gt;_x000a_ANITA _x0009_        GIRL_x0009_OBC_x0009_RURAL&lt;br /&gt;_x000a_ANITA KUMARI _x0009_GIRL_x0009_SC_x0009_RURAL&lt;br /&gt;_x000a_ANJANA PRAJAPAT GIRL_x0009_OBC_x0009_URBAN&lt;br /&gt;_x000a_ANKITA PAREEK_x0009_GIRL_x0009_GEN_x0009_RURAL&lt;br /&gt;_x000a_ANUJ KUMAR  _x0009_BOY_x0009_SC_x0009_RURAL&lt;br /&gt;_x000a_APESHA KAWAR  _x0009_GIRL_x0009_OBC_x0009_URBAN&lt;br /&gt;_x000a_ARADHANA _x0009_GIRL_x0009_ST_x0009_RURAL&lt;br /&gt;_x000a_ASHOKA KUMARI _x0009_GIRL_x0009_OBC_x0009_RURAL&lt;br /&gt;_x000a_BABULAL  _x0009_BOY_x0009_ST_x0009_RURAL&lt;br /&gt;_x000a_BAJRANG LAL _x0009_BOY_x0009_OBC_x0009_RURAL&lt;/p&gt;_x000a_&lt;p&gt;I want to assign code to each student in above list as per the code list shown below. Eg. Record 1 is GIRL, category is GEN and area is RURAL so she should get code M. Similarly 2nd record should get L and so on.&lt;/p&gt;_x000a_&lt;p&gt;CODE    SEX     CATEGORY    AREA&lt;br /&gt;_x000a_A       BOY     GEN         URBAN&lt;br /&gt;_x000a_B       BOY     OBC         URBAN&lt;br /&gt;_x000a_C       BOY     SC          URBAN&lt;br /&gt;_x000a_D       BOY     ST          URBAN&lt;br /&gt;_x000a_E       GIRL    GEN         URBAN&lt;br /&gt;_x000a_F       GIRL    OBC         URBAN&lt;br /&gt;_x000a_G       GIRL    SC          URBAN&lt;br /&gt;_x000a_H       GIRL    ST          URBAN&lt;br /&gt;_x000a_I       BOY     GEN         RURAL&lt;br /&gt;_x000a_J       BOY     OBC         RURAL&lt;br /&gt;_x000a_K       BOY     SC          RURAL&lt;br /&gt;_x000a_L       BOY     ST          RURAL&lt;br /&gt;_x000a_M       GIRL    GEN         RURAL&lt;br /&gt;_x000a_N       GIRL    OBC         RURAL&lt;br /&gt;_x000a_O       GIRL    SC          RURAL&lt;br /&gt;_x000a_P       GIRL    ST          RURAL&lt;/p&gt;_x000a_&lt;p&gt;I tried to use lookup function but could not succeed. Can someone help me to build a formula?_x000a_&lt;/p&gt;_x000a_"/>
    <d v="2010-12-28T00:57:36"/>
    <n v="0"/>
    <x v="0"/>
    <x v="0"/>
    <b v="0"/>
    <x v="0"/>
    <n v="3"/>
    <n v="40540.039583333331"/>
    <n v="0"/>
    <n v="1197"/>
    <d v="2010-12-28T00:00:00"/>
    <n v="0"/>
    <x v="4884"/>
  </r>
  <r>
    <n v="4982"/>
    <n v="1"/>
    <x v="1164"/>
    <x v="0"/>
    <s v="&lt;p&gt;umm.. may be there are some conditional formatting rules?_x000a_&lt;/p&gt;_x000a_"/>
    <d v="2010-12-28T01:43:29"/>
    <n v="0"/>
    <x v="4"/>
    <x v="0"/>
    <b v="1"/>
    <x v="0"/>
    <n v="3"/>
    <n v="40539.370138888888"/>
    <n v="0"/>
    <n v="1197"/>
    <d v="2010-12-28T00:00:00"/>
    <n v="0"/>
    <x v="4885"/>
  </r>
  <r>
    <n v="4983"/>
    <n v="1"/>
    <x v="1166"/>
    <x v="0"/>
    <s v="&lt;p&gt;Do this...&lt;/p&gt;_x000a_&lt;p&gt;In your code mapping table, type this formula in 5th column&lt;br /&gt;_x000a_(assumes data is in Sheet2!A1:D17)&lt;/p&gt;_x000a_&lt;p&gt;=B2&amp;amp;C2&amp;amp;D2&lt;/p&gt;_x000a_&lt;p&gt;Now, drag the formula to fill all the way up to E17.&lt;/p&gt;_x000a_&lt;p&gt;In your main data (student list), in the column where you want the code, write,&lt;/p&gt;_x000a_&lt;p&gt;=INDEX(sheet2!$A$1:$A$17,MATCH(B2&amp;amp;C2&amp;amp;D2,sheet2!$E$1:$E$17,0))&lt;/p&gt;_x000a_&lt;p&gt;Refer to http://chandoo.org/wp/2010/11/02/multi-condition-lookup/ for some help on these formulas_x000a_&lt;/p&gt;_x000a_"/>
    <d v="2010-12-28T01:48:29"/>
    <n v="0"/>
    <x v="1"/>
    <x v="0"/>
    <b v="1"/>
    <x v="0"/>
    <n v="3"/>
    <n v="40540.039583333331"/>
    <n v="0"/>
    <n v="1197"/>
    <d v="2010-12-28T00:00:00"/>
    <n v="0"/>
    <x v="4886"/>
  </r>
  <r>
    <n v="4984"/>
    <n v="1"/>
    <x v="1164"/>
    <x v="716"/>
    <s v="&lt;p&gt;there is no cnditional formatting in the sheet..&lt;br /&gt;_x000a_the size of the excel which has been exported is 198kb and it is xls file only.&lt;/p&gt;_x000a_&lt;p&gt;and while opening the excel a dialouge box pops up displayin the error as &quot;Some text formatting may have changed in this file because the maximum number of fonts was exceeded&quot; ..&lt;/p&gt;_x000a_&lt;p&gt;plzz help.._x000a_&lt;/p&gt;_x000a_"/>
    <d v="2010-12-28T04:43:11"/>
    <n v="0"/>
    <x v="5"/>
    <x v="0"/>
    <b v="1"/>
    <x v="0"/>
    <n v="3"/>
    <n v="40539.370138888888"/>
    <n v="0"/>
    <n v="1197"/>
    <d v="2010-12-28T00:00:00"/>
    <n v="0"/>
    <x v="4887"/>
  </r>
  <r>
    <n v="4985"/>
    <n v="1"/>
    <x v="1164"/>
    <x v="2"/>
    <s v="&lt;p&gt;Have you tried opening in a newer version of Excel&lt;br /&gt;_x000a_change all fonts and save as a new version&lt;br /&gt;_x000a_Then save as an old version&lt;/p&gt;_x000a_&lt;p&gt;Also try Open + Repair&lt;br /&gt;_x000a_Open &amp;amp; Repair, use the File Open command and use the little drop down to the side of the Open Button_x000a_&lt;/p&gt;_x000a_"/>
    <d v="2010-12-28T04:47:19"/>
    <n v="0"/>
    <x v="6"/>
    <x v="1"/>
    <b v="1"/>
    <x v="1"/>
    <n v="3"/>
    <n v="40539.370138888888"/>
    <n v="0.82938657407794381"/>
    <n v="1198"/>
    <d v="2010-12-28T00:00:00"/>
    <s v="kanika"/>
    <x v="4888"/>
  </r>
  <r>
    <n v="4986"/>
    <n v="1"/>
    <x v="1160"/>
    <x v="713"/>
    <s v="&lt;p&gt;But how would i prepare lookup table &amp;amp; work with the formula::-&lt;br /&gt;_x000a_B3-vlookup(product, table, Col 2)_x000a_&lt;/p&gt;_x000a_"/>
    <d v="2010-12-28T06:53:41"/>
    <n v="0"/>
    <x v="7"/>
    <x v="0"/>
    <b v="1"/>
    <x v="0"/>
    <n v="3"/>
    <n v="40537.336805555555"/>
    <n v="0"/>
    <n v="1198"/>
    <d v="2010-12-28T00:00:00"/>
    <n v="0"/>
    <x v="4889"/>
  </r>
  <r>
    <n v="4987"/>
    <n v="1"/>
    <x v="1167"/>
    <x v="492"/>
    <s v="&lt;p&gt;Hi,&lt;/p&gt;_x000a_&lt;p&gt;I need to query access Table and retrieve matching records by matching a variable supplied by the user through input box. The problem I face now is after several days of attempt to frame a SQL query, I couldn't get the result. I have given the statement. If anyone can help it would be of great help.&lt;/p&gt;_x000a_&lt;p&gt;Dim Appl_ID&lt;br /&gt;_x000a_Appl_ID = Inputbox (&quot;Please enter the Appl_ID&quot;)&lt;br /&gt;_x000a_rst.Open &quot;Select * From Table1 where [Table1].[APPL_ID] = chr$(34) &amp;amp; APPL_ID &amp;amp; chr$(34)&quot;, cnt&lt;/p&gt;_x000a_&lt;p&gt;If I supply a variable in place of the statement&lt;br /&gt;_x000a_&quot;chr$(34) &amp;amp; APPL_ID &amp;amp; chr$(34)&quot;&lt;br /&gt;_x000a_I am able to get the result. I am not sure what is wrong in the above statement.&lt;/p&gt;_x000a_&lt;p&gt;At the same time, if you can also guide how to add a second variable may be &quot;Name&quot; in the same statement, it would of help.&lt;/p&gt;_x000a_&lt;p&gt;Regards,&lt;br /&gt;_x000a_Ramnath_x000a_&lt;/p&gt;_x000a_"/>
    <d v="2010-12-28T14:55:00"/>
    <n v="0"/>
    <x v="0"/>
    <x v="0"/>
    <b v="0"/>
    <x v="0"/>
    <n v="3"/>
    <n v="40540.621527777781"/>
    <n v="0"/>
    <n v="1198"/>
    <d v="2010-12-28T00:00:00"/>
    <n v="0"/>
    <x v="4890"/>
  </r>
  <r>
    <n v="4988"/>
    <n v="1"/>
    <x v="1160"/>
    <x v="2"/>
    <s v="&lt;p&gt;You need a table of Product and Offset days&lt;br /&gt;_x000a_eg:&lt;br /&gt;_x000a_Product Offset&lt;br /&gt;_x000a_Product 1 offset days 1&lt;br /&gt;_x000a_Product 2 offset days 2&lt;br /&gt;_x000a_Product 3 offset days 3&lt;br /&gt;_x000a_Product x offset days x&lt;/p&gt;_x000a_&lt;p&gt;Assuming the above table is in AA1:AB5&lt;/p&gt;_x000a_&lt;p&gt;Then your equation becomes&lt;br /&gt;_x000a_=B3-vlookup(A3, $AA$2:$AA$5, 2, False) &lt;/p&gt;_x000a_&lt;p&gt;Copy down_x000a_&lt;/p&gt;_x000a_"/>
    <d v="2010-12-28T15:09:40"/>
    <n v="0"/>
    <x v="8"/>
    <x v="1"/>
    <b v="1"/>
    <x v="1"/>
    <n v="3"/>
    <n v="40537.336805555555"/>
    <n v="3.2949074074058444"/>
    <n v="1199"/>
    <d v="2010-12-28T00:00:00"/>
    <s v="exceladdict"/>
    <x v="4891"/>
  </r>
  <r>
    <n v="4989"/>
    <n v="1"/>
    <x v="1167"/>
    <x v="488"/>
    <s v="&lt;p&gt;Dim Appl_ID&lt;br /&gt;_x000a_Appl_ID = Inputbox (&quot;Please enter the Appl_ID&quot;)&lt;br /&gt;_x000a_rst.Open &quot;Select * From Table1 where [Table1].[APPL_ID] = ''&quot;, cnt_x000a_&lt;/p&gt;_x000a_"/>
    <d v="2010-12-28T15:29:10"/>
    <n v="0"/>
    <x v="1"/>
    <x v="0"/>
    <b v="1"/>
    <x v="0"/>
    <n v="3"/>
    <n v="40540.621527777781"/>
    <n v="0"/>
    <n v="1199"/>
    <d v="2010-12-28T00:00:00"/>
    <n v="0"/>
    <x v="4892"/>
  </r>
  <r>
    <n v="4990"/>
    <n v="1"/>
    <x v="1167"/>
    <x v="492"/>
    <s v="&lt;p&gt;Hi xld,&lt;/p&gt;_x000a_&lt;p&gt;I tried it just now. But its not working. I am just getting the column headings and 0 record.&lt;/p&gt;_x000a_&lt;p&gt;Can you please help?&lt;/p&gt;_x000a_&lt;p&gt;Regards,&lt;br /&gt;_x000a_Ramnath_x000a_&lt;/p&gt;_x000a_"/>
    <d v="2010-12-28T15:33:48"/>
    <n v="0"/>
    <x v="2"/>
    <x v="0"/>
    <b v="1"/>
    <x v="0"/>
    <n v="3"/>
    <n v="40540.621527777781"/>
    <n v="0"/>
    <n v="1199"/>
    <d v="2010-12-28T00:00:00"/>
    <n v="0"/>
    <x v="4893"/>
  </r>
  <r>
    <n v="4991"/>
    <n v="1"/>
    <x v="1168"/>
    <x v="293"/>
    <s v="&lt;p&gt;I have a combo box called &quot;cmbTotal&quot; (ActiveX control and not Forms) with list values 0,5,10,15,20,............100 which is a range named Scores. Based on a cell &quot;A1&quot; with range name TrendLimitValue which can take value from 0,5,10,15,20,............100, I want to limit the choice the list of the combo box named cmbTotal.&lt;/p&gt;_x000a_&lt;p&gt;So for e.g. if &quot;A1&quot; is 15 then cmbTotal list should show 0,5,10,15.  If &quot;A1&quot; = 25, then cmbTotal list should show 0,5,10,15,20,25 only.&lt;/p&gt;_x000a_&lt;p&gt;Any help...............&lt;/p&gt;_x000a_&lt;p&gt;TIA.&lt;/p&gt;_x000a_&lt;p&gt;Ninad._x000a_&lt;/p&gt;_x000a_"/>
    <d v="2010-12-28T16:37:05"/>
    <n v="0"/>
    <x v="0"/>
    <x v="0"/>
    <b v="0"/>
    <x v="0"/>
    <n v="3"/>
    <n v="40540.692361111112"/>
    <n v="0"/>
    <n v="1199"/>
    <d v="2010-12-28T00:00:00"/>
    <n v="0"/>
    <x v="4894"/>
  </r>
  <r>
    <n v="4992"/>
    <n v="1"/>
    <x v="1167"/>
    <x v="488"/>
    <s v="&lt;p&gt;Maybe the code didn't come out too well, it should be&lt;/p&gt;_x000a_&lt;p&gt;Equals single quote single quote double quotes.&lt;/p&gt;_x000a_&lt;p&gt;Us APPL-ID text or numeric?_x000a_&lt;/p&gt;_x000a_"/>
    <d v="2010-12-28T17:11:48"/>
    <n v="0"/>
    <x v="3"/>
    <x v="0"/>
    <b v="1"/>
    <x v="0"/>
    <n v="3"/>
    <n v="40540.621527777781"/>
    <n v="0"/>
    <n v="1199"/>
    <d v="2010-12-28T00:00:00"/>
    <n v="0"/>
    <x v="4895"/>
  </r>
  <r>
    <n v="4993"/>
    <n v="1"/>
    <x v="1167"/>
    <x v="313"/>
    <s v="&lt;p&gt;Is that ado?_x000a_&lt;/p&gt;_x000a_"/>
    <d v="2010-12-28T17:51:21"/>
    <n v="0"/>
    <x v="4"/>
    <x v="0"/>
    <b v="1"/>
    <x v="0"/>
    <n v="3"/>
    <n v="40540.621527777781"/>
    <n v="0"/>
    <n v="1199"/>
    <d v="2010-12-28T00:00:00"/>
    <n v="0"/>
    <x v="4896"/>
  </r>
  <r>
    <n v="4994"/>
    <n v="1"/>
    <x v="1168"/>
    <x v="476"/>
    <s v="&lt;p&gt;Hi Ninad,&lt;/p&gt;_x000a_&lt;p&gt;I tried attaching a dynamic named range =OFFSET(Sheet1!$B$2,0,0,MATCH(Sheet1!$A$1,Sheet1!$B$2:$B$22,0),1)&lt;br /&gt;_x000a_to the combo box.&lt;br /&gt;_x000a_That didn't update after changing cell A1.&lt;/p&gt;_x000a_&lt;p&gt;So, in cell D2, I added this formula =IF($A$1&amp;lt;B2,&quot;&quot;,B2)  and dragged it down.&lt;br /&gt;_x000a_I created a 2nd named range and attached it to the combo box (instead of the original).&lt;br /&gt;_x000a_This works (you can change cell A1 value to shrink or expand list) except that you'll have some blanks in your combo box drop down list.&lt;/p&gt;_x000a_&lt;p&gt;I believe there may also be a possible vba based solution (macro code to change the height of your drop down list).&lt;/p&gt;_x000a_&lt;p&gt;I hope this helps!&lt;br /&gt;_x000a_Cheers,&lt;br /&gt;_x000a_Kevin_x000a_&lt;/p&gt;_x000a_"/>
    <d v="2010-12-28T19:36:19"/>
    <n v="0"/>
    <x v="1"/>
    <x v="0"/>
    <b v="1"/>
    <x v="0"/>
    <n v="3"/>
    <n v="40540.692361111112"/>
    <n v="0"/>
    <n v="1199"/>
    <d v="2010-12-28T00:00:00"/>
    <n v="0"/>
    <x v="4897"/>
  </r>
  <r>
    <n v="4995"/>
    <n v="1"/>
    <x v="1169"/>
    <x v="718"/>
    <s v="&lt;p&gt;Hello,&lt;br /&gt;_x000a_I am trying to overlay actual data vs. planned data (by month) for four sets of data using a stacked column chart. I have not problem doing it for each data set, but didnt know if there was a way to combine it all in one chart.&lt;/p&gt;_x000a_&lt;p&gt;Thanks in advance for any assistance.&lt;/p&gt;_x000a_&lt;p&gt;Matt_x000a_&lt;/p&gt;_x000a_"/>
    <d v="2010-12-28T20:20:02"/>
    <n v="0"/>
    <x v="0"/>
    <x v="0"/>
    <b v="0"/>
    <x v="0"/>
    <n v="3"/>
    <n v="40540.847222222219"/>
    <n v="0"/>
    <n v="1199"/>
    <d v="2010-12-28T00:00:00"/>
    <n v="0"/>
    <x v="4898"/>
  </r>
  <r>
    <n v="4996"/>
    <n v="1"/>
    <x v="1170"/>
    <x v="719"/>
    <s v="&lt;p&gt;I have a couple spreadsheets with lots of charts in which for which the plot areas unaccountably shrink.  They'll be smaller when I open the spreadsheet than they were when I saved it.  Or will gradually get smaller as I work on other parts of the spreadsheet. Does anyone have similar experience -- or a fix?  I'm using Excel 2007 with Windows XP. The charts are mostly scatterplots, some mixed, line/bar plots._x000a_&lt;/p&gt;_x000a_"/>
    <d v="2010-12-28T21:16:12"/>
    <n v="0"/>
    <x v="0"/>
    <x v="0"/>
    <b v="0"/>
    <x v="0"/>
    <n v="3"/>
    <n v="40540.886111111111"/>
    <n v="0"/>
    <n v="1199"/>
    <d v="2010-12-28T00:00:00"/>
    <n v="0"/>
    <x v="4899"/>
  </r>
  <r>
    <n v="4997"/>
    <n v="1"/>
    <x v="1171"/>
    <x v="537"/>
    <s v="&lt;p&gt;I have a lot of notes to keep track of what I'm doing, but I'm curious if this slowing my macros down?&lt;/p&gt;_x000a_&lt;p&gt;Also, does empty line breaks in macro code effect the speed as well?_x000a_&lt;/p&gt;_x000a_"/>
    <d v="2010-12-28T22:52:50"/>
    <n v="0"/>
    <x v="0"/>
    <x v="0"/>
    <b v="0"/>
    <x v="0"/>
    <n v="3"/>
    <n v="40540.952777777777"/>
    <n v="0"/>
    <n v="1199"/>
    <d v="2010-12-28T00:00:00"/>
    <n v="0"/>
    <x v="4900"/>
  </r>
  <r>
    <n v="4998"/>
    <n v="1"/>
    <x v="1166"/>
    <x v="717"/>
    <s v="&lt;p&gt;Many thanks,&lt;/p&gt;_x000a_&lt;p&gt;It is working perfectly_x000a_&lt;/p&gt;_x000a_"/>
    <d v="2010-12-29T01:57:28"/>
    <n v="0"/>
    <x v="2"/>
    <x v="0"/>
    <b v="1"/>
    <x v="0"/>
    <n v="4"/>
    <n v="40540.039583333331"/>
    <n v="0"/>
    <n v="1199"/>
    <d v="2010-12-29T00:00:00"/>
    <n v="0"/>
    <x v="4901"/>
  </r>
  <r>
    <n v="4999"/>
    <n v="1"/>
    <x v="1167"/>
    <x v="492"/>
    <s v="&lt;p&gt;Hi xld &amp;amp; Dan,&lt;/p&gt;_x000a_&lt;p&gt;Here is the code.&lt;/p&gt;_x000a_&lt;p&gt;Sub Import_Inputbox()&lt;br /&gt;_x000a_    Dim cnt As New ADODB.Connection&lt;br /&gt;_x000a_    Dim rst As New ADODB.Recordset&lt;/p&gt;_x000a_&lt;p&gt;    Dim xlApp As Object&lt;br /&gt;_x000a_    Dim xlWb As Object&lt;br /&gt;_x000a_    Dim xlWs As Object&lt;/p&gt;_x000a_&lt;p&gt;    Dim recArray As Variant&lt;/p&gt;_x000a_&lt;p&gt;    Dim strDB As String&lt;br /&gt;_x000a_    Dim fldCount As Integer&lt;br /&gt;_x000a_    Dim recCount As Long&lt;br /&gt;_x000a_    Dim iCol As Integer&lt;br /&gt;_x000a_    Dim iRow As Integer&lt;/p&gt;_x000a_&lt;p&gt;    ' Set the string to the path of your Northwind database&lt;br /&gt;_x000a_    strDB = &quot;C:\Documents and Settings\ramnath.divakaran\My Documents\Database1.accdb&quot;&lt;/p&gt;_x000a_&lt;p&gt;    ' Open connection to the database&lt;br /&gt;_x000a_    cnt.Open &quot;Provider=Microsoft.ACE.OLEDB.12.0;&quot; &amp;amp; _&lt;br /&gt;_x000a_        &quot;Data Source=&quot; &amp;amp; strDB &amp;amp; &quot;;&quot;&lt;/p&gt;_x000a_&lt;p&gt;    ''When using the Access 2007 Northwind database&lt;br /&gt;_x000a_    ''comment the previous code and uncomment the following code.&lt;br /&gt;_x000a_    'cnt.Open &quot;Provider=Microsoft.ACE.OLEDB.12.0;&quot; &amp;amp; _&lt;br /&gt;_x000a_    '    &quot;Data Source=&quot; &amp;amp; strDB &amp;amp; &quot;;&quot;&lt;/p&gt;_x000a_&lt;p&gt;    Dim APPL_ID&lt;br /&gt;_x000a_    APPL_ID = InputBox(&quot;Please enter the APPL_ID&quot;)&lt;/p&gt;_x000a_&lt;p&gt;    ' Open recordset based on Table1&lt;br /&gt;_x000a_    rst.Open &quot;Select * From Table1 where [Table1].[APPL_ID] = ''&quot;, cnt&lt;/p&gt;_x000a_&lt;p&gt;    ' Create an instance of Excel and add a workbook&lt;br /&gt;_x000a_    Set xlApp = CreateObject(&quot;Excel.Application&quot;)&lt;br /&gt;_x000a_    Set xlWb = xlApp.Workbooks.Add&lt;br /&gt;_x000a_    Set xlWs = xlWb.Worksheets(&quot;Sheet1&quot;)&lt;/p&gt;_x000a_&lt;p&gt;    ' Display Excel and give user control of Excel's lifetime&lt;br /&gt;_x000a_    xlApp.Visible = True&lt;br /&gt;_x000a_    xlApp.UserControl = True&lt;/p&gt;_x000a_&lt;p&gt;    ' Copy field names to the first row of the worksheet&lt;br /&gt;_x000a_    fldCount = rst.Fields.Count&lt;br /&gt;_x000a_    For iCol = 1 To fldCount&lt;br /&gt;_x000a_        xlWs.Cells(1, iCol).Value = rst.Fields(iCol - 1).Name&lt;br /&gt;_x000a_    Next&lt;/p&gt;_x000a_&lt;p&gt;    ' Check version of Excel&lt;br /&gt;_x000a_    If Val(Mid(xlApp.Version, 1, InStr(1, xlApp.Version, &quot;.&quot;) - 1)) &amp;gt; 8 Then&lt;br /&gt;_x000a_        'EXCEL 2000,2002,2003, or 2007: Use CopyFromRecordset&lt;/p&gt;_x000a_&lt;p&gt;        ' Copy the recordset to the worksheet, starting in cell A2&lt;br /&gt;_x000a_        xlWs.Cells(2, 1).CopyFromRecordset rst&lt;br /&gt;_x000a_        'Note: CopyFromRecordset will fail if the recordset&lt;br /&gt;_x000a_        'contains an OLE object field or array data such&lt;br /&gt;_x000a_        'as hierarchical recordsets&lt;/p&gt;_x000a_&lt;p&gt;    Else&lt;br /&gt;_x000a_        'EXCEL 97 or earlier: Use GetRows then copy array to Excel&lt;/p&gt;_x000a_&lt;p&gt;        ' Copy recordset to an array&lt;br /&gt;_x000a_        recArray = rst.GetRows&lt;br /&gt;_x000a_        'Note: GetRows returns a 0-based array where the first&lt;br /&gt;_x000a_        'dimension contains fields and the second dimension&lt;br /&gt;_x000a_        'contains records. We will transpose this array so that&lt;br /&gt;_x000a_        'the first dimension contains records, allowing the&lt;br /&gt;_x000a_        'data to appears properly when copied to Excel&lt;/p&gt;_x000a_&lt;p&gt;        ' Determine number of records&lt;/p&gt;_x000a_&lt;p&gt;        recCount = UBound(recArray, 2) + 1 '+ 1 since 0-based array&lt;/p&gt;_x000a_&lt;p&gt;        ' Check the array for contents that are not valid when&lt;br /&gt;_x000a_        ' copying the array to an Excel worksheet&lt;br /&gt;_x000a_        For iCol = 0 To fldCount - 1&lt;br /&gt;_x000a_            For iRow = 0 To recCount - 1&lt;br /&gt;_x000a_                ' Take care of Date fields&lt;br /&gt;_x000a_                If IsDate(recArray(iCol, iRow)) Then&lt;br /&gt;_x000a_                    recArray(iCol, iRow) = Format(recArray(iCol, iRow))&lt;br /&gt;_x000a_                ' Take care of OLE object fields or array fields&lt;br /&gt;_x000a_                ElseIf IsArray(recArray(iCol, iRow)) Then&lt;br /&gt;_x000a_                    recArray(iCol, iRow) = &quot;Array Field&quot;&lt;br /&gt;_x000a_                End If&lt;br /&gt;_x000a_            Next iRow 'next record&lt;br /&gt;_x000a_        Next iCol 'next field&lt;/p&gt;_x000a_&lt;p&gt;        ' Transpose and Copy the array to the worksheet,&lt;br /&gt;_x000a_        ' starting in cell A2&lt;br /&gt;_x000a_        xlWs.Cells(2, 1).Resize(recCount, fldCount).Value = _&lt;br /&gt;_x000a_            TransposeDim(recArray)&lt;br /&gt;_x000a_    End If&lt;/p&gt;_x000a_&lt;p&gt;    ' Auto-fit the column widths and row heights&lt;br /&gt;_x000a_    xlApp.Selection.CurrentRegion.Columns.AutoFit&lt;br /&gt;_x000a_    xlApp.Selection.CurrentRegion.Rows.AutoFit&lt;/p&gt;_x000a_&lt;p&gt;    ' Close ADO objects&lt;br /&gt;_x000a_    rst.Close&lt;br /&gt;_x000a_    cnt.Close&lt;br /&gt;_x000a_    Set rst = Nothing&lt;br /&gt;_x000a_    Set cnt = Nothing&lt;/p&gt;_x000a_&lt;p&gt;    ' Release Excel references&lt;br /&gt;_x000a_    Set xlWs = Nothing&lt;br /&gt;_x000a_    Set xlWb = Nothing&lt;/p&gt;_x000a_&lt;p&gt;    Set xlApp = Nothing&lt;/p&gt;_x000a_&lt;p&gt;End Sub&lt;/p&gt;_x000a_&lt;p&gt;Function TransposeDim(v As Variant) As Variant&lt;br /&gt;_x000a_' Custom Function to Transpose a 0-based array (v)&lt;/p&gt;_x000a_&lt;p&gt;    Dim X As Long, Y As Long, Xupper As Long, Yupper As Long&lt;br /&gt;_x000a_    Dim tempArray As Variant&lt;/p&gt;_x000a_&lt;p&gt;    Xupper = UBound(v, 2)&lt;br /&gt;_x000a_    Yupper = UBound(v, 1)&lt;/p&gt;_x000a_&lt;p&gt;    ReDim tempArray(Xupper, Yupper)&lt;br /&gt;_x000a_    For X = 0 To Xupper&lt;br /&gt;_x000a_        For Y = 0 To Yupper&lt;br /&gt;_x000a_            tempArray(X, Y) = v(Y, X)&lt;br /&gt;_x000a_        Next Y&lt;br /&gt;_x000a_    Next X&lt;/p&gt;_x000a_&lt;p&gt;    TransposeDim = tempArray&lt;/p&gt;_x000a_&lt;p&gt;End Function&lt;br /&gt;_x000a_End Function_x000a_&lt;/p&gt;_x000a_"/>
    <d v="2010-12-29T02:33:54"/>
    <n v="0"/>
    <x v="5"/>
    <x v="0"/>
    <b v="1"/>
    <x v="0"/>
    <n v="4"/>
    <n v="40540.621527777781"/>
    <n v="0"/>
    <n v="1199"/>
    <d v="2010-12-29T00:00:00"/>
    <n v="0"/>
    <x v="4902"/>
  </r>
  <r>
    <n v="5000"/>
    <n v="1"/>
    <x v="1167"/>
    <x v="492"/>
    <s v="&lt;p&gt;Hi Guys,&lt;/p&gt;_x000a_&lt;p&gt;I got the magic code which works now.&lt;/p&gt;_x000a_&lt;p&gt;rst.Open &quot;Select * From Auto_Finance where [Auto_Finance].[APPL_ID] = '&quot; &amp;amp; APPL_ID &amp;amp; &quot;'&quot;, cnt&lt;/p&gt;_x000a_&lt;p&gt;'&quot; &amp;amp; APPL_ID &amp;amp; &quot;'&quot; this made the difference.&lt;/p&gt;_x000a_&lt;p&gt;Thank you so much xld &amp;amp; Dan for your valuable time.&lt;/p&gt;_x000a_&lt;p&gt;Regards,&lt;br /&gt;_x000a_Ramnath_x000a_&lt;/p&gt;_x000a_"/>
    <d v="2010-12-29T02:45:03"/>
    <n v="0"/>
    <x v="6"/>
    <x v="0"/>
    <b v="1"/>
    <x v="0"/>
    <n v="4"/>
    <n v="40540.621527777781"/>
    <n v="0"/>
    <n v="1199"/>
    <d v="2010-12-29T00:00:00"/>
    <n v="0"/>
    <x v="4903"/>
  </r>
  <r>
    <n v="5001"/>
    <n v="1"/>
    <x v="1171"/>
    <x v="0"/>
    <s v="&lt;p&gt;nope.. you can paste the entire work of Shakespeare in VBA comments and it wouldnt slow down the code execution... same with line breaks... Although, both will make the VBA editor slow if used in excess_x000a_&lt;/p&gt;_x000a_"/>
    <d v="2010-12-29T03:25:22"/>
    <n v="0"/>
    <x v="1"/>
    <x v="0"/>
    <b v="1"/>
    <x v="0"/>
    <n v="4"/>
    <n v="40540.952777777777"/>
    <n v="0"/>
    <n v="1199"/>
    <d v="2010-12-29T00:00:00"/>
    <n v="0"/>
    <x v="4904"/>
  </r>
  <r>
    <n v="5002"/>
    <n v="1"/>
    <x v="1169"/>
    <x v="0"/>
    <s v="&lt;p&gt;Can you post a sketch / drawing of what you are trying to achieve..._x000a_&lt;/p&gt;_x000a_"/>
    <d v="2010-12-29T03:49:07"/>
    <n v="0"/>
    <x v="1"/>
    <x v="0"/>
    <b v="1"/>
    <x v="0"/>
    <n v="4"/>
    <n v="40540.847222222219"/>
    <n v="0"/>
    <n v="1199"/>
    <d v="2010-12-29T00:00:00"/>
    <n v="0"/>
    <x v="4905"/>
  </r>
  <r>
    <n v="5003"/>
    <n v="1"/>
    <x v="1164"/>
    <x v="716"/>
    <s v="&lt;p&gt;We explicitly defined the font as Calibri in the code,now the excel sheet contains Calibri 11 everywhere. But the font color problem is not yet resolved :|&lt;br /&gt;_x000a_    please help........._x000a_&lt;/p&gt;_x000a_"/>
    <d v="2010-12-29T04:09:28"/>
    <n v="0"/>
    <x v="7"/>
    <x v="0"/>
    <b v="1"/>
    <x v="0"/>
    <n v="4"/>
    <n v="40539.370138888888"/>
    <n v="0"/>
    <n v="1199"/>
    <d v="2010-12-29T00:00:00"/>
    <n v="0"/>
    <x v="4906"/>
  </r>
  <r>
    <n v="5004"/>
    <n v="1"/>
    <x v="1164"/>
    <x v="2"/>
    <s v="&lt;p&gt;Can you post the file somewhere as I've never seen this behavior ?_x000a_&lt;/p&gt;_x000a_"/>
    <d v="2010-12-29T06:29:20"/>
    <n v="0"/>
    <x v="8"/>
    <x v="1"/>
    <b v="1"/>
    <x v="1"/>
    <n v="4"/>
    <n v="40539.370138888888"/>
    <n v="1.9002314814861165"/>
    <n v="1200"/>
    <d v="2010-12-29T00:00:00"/>
    <s v="kanika"/>
    <x v="4907"/>
  </r>
  <r>
    <n v="5005"/>
    <n v="1"/>
    <x v="1169"/>
    <x v="2"/>
    <s v="&lt;p&gt;@Mr M.&lt;br /&gt;_x000a_If your using stacked column remember that the values need to be cumulative&lt;br /&gt;_x000a_ie if your values are 90,100, 150 and 180 then you need to be changing the data to be 90, 10,50,30_x000a_&lt;/p&gt;_x000a_"/>
    <d v="2010-12-29T06:31:33"/>
    <n v="0"/>
    <x v="2"/>
    <x v="1"/>
    <b v="1"/>
    <x v="1"/>
    <n v="4"/>
    <n v="40540.847222222219"/>
    <n v="0.42468750000261934"/>
    <n v="1201"/>
    <d v="2010-12-29T00:00:00"/>
    <s v="Mr M"/>
    <x v="4908"/>
  </r>
  <r>
    <n v="5006"/>
    <n v="1"/>
    <x v="1172"/>
    <x v="720"/>
    <s v="&lt;p&gt;Hi Friends,&lt;/p&gt;_x000a_&lt;p&gt;In Excel 2007 - I have a large workbook with 15 worksheets.&lt;br /&gt;_x000a_All of a sudden every empty cell, and any cell not specically formated, in&lt;br /&gt;_x000a_every worksheet has a default cell format of Date. Every blank column and row&lt;br /&gt;_x000a_or any cell with not a specific format.&lt;/p&gt;_x000a_&lt;p&gt;How did the default cell format for this workbook become set to 'Date' from&lt;br /&gt;_x000a_'General' and how do i fix it?&lt;/p&gt;_x000a_&lt;p&gt;Any new workbook created is OK.. defaults to 'General' - But, if I add a new&lt;br /&gt;_x000a_blank worksheet to this particular workbook... it defaults to 'Date' format.&lt;/p&gt;_x000a_&lt;p&gt;Can you please resolve this if you have idea._x000a_&lt;/p&gt;_x000a_"/>
    <d v="2010-12-29T07:59:33"/>
    <n v="0"/>
    <x v="0"/>
    <x v="0"/>
    <b v="0"/>
    <x v="0"/>
    <n v="4"/>
    <n v="40541.332638888889"/>
    <n v="0"/>
    <n v="1201"/>
    <d v="2010-12-29T00:00:00"/>
    <n v="0"/>
    <x v="4909"/>
  </r>
  <r>
    <n v="5007"/>
    <n v="1"/>
    <x v="1172"/>
    <x v="2"/>
    <s v="&lt;p&gt;I've never seen that occur by itself&lt;br /&gt;_x000a_It can happen if you have grouped pages and then applied a format to a large area&lt;br /&gt;_x000a_Do you have a back up ?&lt;br /&gt;_x000a_Otherwise it is all manual reformat_x000a_&lt;/p&gt;_x000a_"/>
    <d v="2010-12-29T09:54:11"/>
    <n v="0"/>
    <x v="1"/>
    <x v="1"/>
    <b v="1"/>
    <x v="1"/>
    <n v="4"/>
    <n v="40541.332638888889"/>
    <n v="7.9988425924966577E-2"/>
    <n v="1202"/>
    <d v="2010-12-29T00:00:00"/>
    <s v="chandra.pamidi"/>
    <x v="4910"/>
  </r>
  <r>
    <n v="5008"/>
    <n v="1"/>
    <x v="1173"/>
    <x v="721"/>
    <s v="&lt;p&gt;hi, do you have data regarding advanced excel market segment/users size?&lt;br /&gt;_x000a_thank you!_x000a_&lt;/p&gt;_x000a_"/>
    <d v="2010-12-29T12:15:16"/>
    <n v="0"/>
    <x v="0"/>
    <x v="0"/>
    <b v="0"/>
    <x v="0"/>
    <n v="4"/>
    <n v="40541.510416666664"/>
    <n v="0"/>
    <n v="1202"/>
    <d v="2010-12-29T00:00:00"/>
    <n v="0"/>
    <x v="4911"/>
  </r>
  <r>
    <n v="5009"/>
    <n v="1"/>
    <x v="1171"/>
    <x v="537"/>
    <s v="&lt;p&gt;Fantastic thanks, I've been doing some research (while also using a macro timer).&lt;/p&gt;_x000a_&lt;p&gt;It appears the last code beneath makes everything run a lot faster.&lt;/p&gt;_x000a_&lt;p&gt;[code]&lt;br /&gt;_x000a_Sub Your_macro()&lt;/p&gt;_x000a_&lt;p&gt;Dim counter As Single&lt;br /&gt;_x000a_counter = Timer&lt;/p&gt;_x000a_&lt;p&gt;&amp;lt; Your macro code goes here&amp;gt;&lt;/p&gt;_x000a_&lt;p&gt;MsgBox &quot;That took &quot; &amp;amp; Timer - counter &amp;amp; &quot; seconds.&quot;&lt;/p&gt;_x000a_&lt;p&gt;End sub&lt;br /&gt;_x000a_[/code]&lt;/p&gt;_x000a_&lt;p&gt;This is what increased my speed dramatically&lt;br /&gt;_x000a_[code]&lt;/p&gt;_x000a_&lt;p&gt;Sub CLEAN()&lt;/p&gt;_x000a_&lt;p&gt;  Application.Calculation = xlCalculationManual&lt;br /&gt;_x000a_  Application.ScreenUpdating = False&lt;br /&gt;_x000a_  Application.EnableEvents = False&lt;/p&gt;_x000a_&lt;p&gt;  Dim xLong As Long, csht As Long&lt;br /&gt;_x000a_  For csht = 1 To ActiveWorkbook.Worksheets.Count&lt;br /&gt;_x000a_    Worksheets(csht).Select&lt;br /&gt;_x000a_    xLong = ActiveSheet.UsedRange.Rows.Count + _&lt;br /&gt;_x000a_      ActiveSheet.UsedRange.Columns.Count&lt;br /&gt;_x000a_  Next csht&lt;br /&gt;_x000a_  Sheets(1).Select&lt;br /&gt;_x000a_  Application.EnableEvents = True&lt;br /&gt;_x000a_  Application.ScreenUpdating = True&lt;br /&gt;_x000a_  Application.Calculation = xlCalculationAutomatic&lt;/p&gt;_x000a_&lt;p&gt;Application.ScreenUpdating = True&lt;br /&gt;_x000a_Application.Calculation = xlCalculationAutomatic&lt;br /&gt;_x000a_End Sub&lt;br /&gt;_x000a_[/Code]_x000a_&lt;/p&gt;_x000a_"/>
    <d v="2010-12-29T13:32:03"/>
    <n v="0"/>
    <x v="2"/>
    <x v="0"/>
    <b v="1"/>
    <x v="0"/>
    <n v="4"/>
    <n v="40540.952777777777"/>
    <n v="0"/>
    <n v="1202"/>
    <d v="2010-12-29T00:00:00"/>
    <n v="0"/>
    <x v="4912"/>
  </r>
  <r>
    <n v="5010"/>
    <n v="1"/>
    <x v="1171"/>
    <x v="488"/>
    <s v="&lt;p&gt;This will be quicker still&lt;/p&gt;_x000a_&lt;pre&gt;Sub CLEAN()_x000a_    Dim xLong As Long, csht As Long_x000a__x000a_    Application.Calculation = xlCalculationManual_x000a_    Application.ScreenUpdating = False_x000a_    Application.EnableEvents = False_x000a__x000a_    With ActiveWorkbook_x000a__x000a_        For csht = 1 To .Worksheets.Count_x000a__x000a_            With .Worksheets(csht).UsedRange_x000a__x000a_                xLong = .Rows.Count + .Columns.Count_x000a_            End With_x000a_        Next csht_x000a_    End With_x000a__x000a_    Application.EnableEvents = True_x000a_    Application.ScreenUpdating = True_x000a_    Application.Calculation = xlCalculationAutomatic_x000a_End Sub&lt;/pre&gt;_x000a_&lt;p&gt;although as far as I can see, your code does absolutely nothing._x000a_&lt;/p&gt;_x000a_"/>
    <d v="2010-12-29T15:28:53"/>
    <n v="0"/>
    <x v="3"/>
    <x v="0"/>
    <b v="1"/>
    <x v="0"/>
    <n v="4"/>
    <n v="40540.952777777777"/>
    <n v="0"/>
    <n v="1202"/>
    <d v="2010-12-29T00:00:00"/>
    <n v="0"/>
    <x v="4913"/>
  </r>
  <r>
    <n v="5011"/>
    <n v="1"/>
    <x v="1174"/>
    <x v="722"/>
    <s v="&lt;p&gt;Hi,&lt;br /&gt;_x000a_I m a banker i need to monitor various accounts and there details ,i have prepared an excel with  the req details, can anyone help me with the macros how to update the sheet with new accounts as the daily reports in text format contains both old and new accounts._x000a_&lt;/p&gt;_x000a_"/>
    <d v="2010-12-29T18:35:19"/>
    <n v="0"/>
    <x v="0"/>
    <x v="0"/>
    <b v="0"/>
    <x v="0"/>
    <n v="4"/>
    <n v="40541.774305555555"/>
    <n v="0"/>
    <n v="1202"/>
    <d v="2010-12-29T00:00:00"/>
    <n v="0"/>
    <x v="4914"/>
  </r>
  <r>
    <n v="5012"/>
    <n v="1"/>
    <x v="1175"/>
    <x v="723"/>
    <s v="&lt;p&gt;You had a contest for the best looking charts today.  I liked #6 Simple and Easy to read.  How do I make it?&lt;/p&gt;_x000a_&lt;p&gt;Also #6 Colors and everything is clear? thanks_x000a_&lt;/p&gt;_x000a_"/>
    <d v="2010-12-30T00:31:29"/>
    <n v="0"/>
    <x v="0"/>
    <x v="0"/>
    <b v="0"/>
    <x v="0"/>
    <n v="5"/>
    <n v="40542.021527777775"/>
    <n v="0"/>
    <n v="1202"/>
    <d v="2010-12-30T00:00:00"/>
    <n v="0"/>
    <x v="4915"/>
  </r>
  <r>
    <n v="5013"/>
    <n v="1"/>
    <x v="1175"/>
    <x v="313"/>
    <s v="&lt;p&gt;Uh...link?_x000a_&lt;/p&gt;_x000a_"/>
    <d v="2010-12-30T04:39:13"/>
    <n v="0"/>
    <x v="1"/>
    <x v="0"/>
    <b v="1"/>
    <x v="0"/>
    <n v="5"/>
    <n v="40542.021527777775"/>
    <n v="0"/>
    <n v="1202"/>
    <d v="2010-12-30T00:00:00"/>
    <n v="0"/>
    <x v="4916"/>
  </r>
  <r>
    <n v="5014"/>
    <n v="1"/>
    <x v="1174"/>
    <x v="2"/>
    <s v="&lt;p&gt;Can't the bank provide such a report for you ?_x000a_&lt;/p&gt;_x000a_"/>
    <d v="2010-12-30T04:48:24"/>
    <n v="0"/>
    <x v="1"/>
    <x v="1"/>
    <b v="1"/>
    <x v="1"/>
    <n v="5"/>
    <n v="40541.774305555555"/>
    <n v="0.42597222221957054"/>
    <n v="1203"/>
    <d v="2010-12-30T00:00:00"/>
    <s v="mech.sidd@gmail.com"/>
    <x v="4917"/>
  </r>
  <r>
    <n v="5015"/>
    <n v="1"/>
    <x v="1171"/>
    <x v="537"/>
    <s v="&lt;p&gt;@ xld&lt;/p&gt;_x000a_&lt;p&gt;It doesn't do anything? : (&lt;/p&gt;_x000a_&lt;p&gt;Your code looks just like mine, am I missing something, or is something in the wrong place?_x000a_&lt;/p&gt;_x000a_"/>
    <d v="2010-12-30T05:25:17"/>
    <n v="0"/>
    <x v="4"/>
    <x v="0"/>
    <b v="1"/>
    <x v="0"/>
    <n v="5"/>
    <n v="40540.952777777777"/>
    <n v="0"/>
    <n v="1203"/>
    <d v="2010-12-30T00:00:00"/>
    <n v="0"/>
    <x v="4918"/>
  </r>
  <r>
    <n v="5016"/>
    <n v="1"/>
    <x v="1168"/>
    <x v="293"/>
    <s v="&lt;p&gt;Thanks for the response Kevin. I'll try it out and post a feedback in a couple of days. The blanks I can live with as long as they cannot be selected.&lt;/p&gt;_x000a_&lt;p&gt;Have a great 2011. Cheers.&lt;/p&gt;_x000a_&lt;p&gt;Ninad._x000a_&lt;/p&gt;_x000a_"/>
    <d v="2010-12-30T07:55:08"/>
    <n v="0"/>
    <x v="2"/>
    <x v="0"/>
    <b v="1"/>
    <x v="0"/>
    <n v="5"/>
    <n v="40540.692361111112"/>
    <n v="0"/>
    <n v="1203"/>
    <d v="2010-12-30T00:00:00"/>
    <n v="0"/>
    <x v="4919"/>
  </r>
  <r>
    <n v="5017"/>
    <n v="1"/>
    <x v="1176"/>
    <x v="384"/>
    <s v="&lt;p&gt;Hi I have the vlookup result in column c &amp;amp; D . The result is like this in some cells it is #N/A &amp;amp; in some cells it is numbers.&lt;br /&gt;_x000a_My question is in column E &amp;amp; F I want to display only the numbers one below the other from column C &amp;amp; D , &amp;amp; the number of cells in column c &amp;amp; D will increases  day by day.&lt;/p&gt;_x000a_&lt;p&gt;I request you to suggest me some formula or provide me with a macro code for the same. Thanking you in advance._x000a_&lt;/p&gt;_x000a_"/>
    <d v="2010-12-30T09:24:24"/>
    <n v="0"/>
    <x v="0"/>
    <x v="0"/>
    <b v="0"/>
    <x v="0"/>
    <n v="5"/>
    <n v="40542.39166666667"/>
    <n v="0"/>
    <n v="1203"/>
    <d v="2010-12-30T00:00:00"/>
    <n v="0"/>
    <x v="4920"/>
  </r>
  <r>
    <n v="5018"/>
    <n v="1"/>
    <x v="1176"/>
    <x v="2"/>
    <s v="&lt;p&gt;If Columns C&amp;amp;D have numbers in them, except for the errors you can use Count(), as Count skips the #N/A error&lt;/p&gt;_x000a_&lt;p&gt;If Columns C&amp;amp;D have text in them try the following array formula,&lt;br /&gt;_x000a_=COUNT(IF(ISTEXT(Range),1))&lt;br /&gt;_x000a_Enter with Ctrl Shift Enter&lt;br /&gt;_x000a_Change the range to suit&lt;/p&gt;_x000a_&lt;p&gt;If it is a mix of text and numbers try the following array formula&lt;br /&gt;_x000a_=COUNTA(Range)-COUNT(IF(ISERROR(Range),1))_x000a_&lt;/p&gt;_x000a_"/>
    <d v="2010-12-30T10:13:29"/>
    <n v="0"/>
    <x v="1"/>
    <x v="1"/>
    <b v="1"/>
    <x v="1"/>
    <n v="5"/>
    <n v="40542.39166666667"/>
    <n v="3.4363425926130731E-2"/>
    <n v="1204"/>
    <d v="2010-12-30T00:00:00"/>
    <s v="srinidhi"/>
    <x v="4921"/>
  </r>
  <r>
    <n v="5019"/>
    <n v="1"/>
    <x v="1171"/>
    <x v="488"/>
    <s v="&lt;p&gt;Mine does select the worksheets, which is unnecessary.&lt;/p&gt;_x000a_&lt;p&gt;So, what does it do?_x000a_&lt;/p&gt;_x000a_"/>
    <d v="2010-12-30T10:43:19"/>
    <n v="0"/>
    <x v="5"/>
    <x v="0"/>
    <b v="1"/>
    <x v="0"/>
    <n v="5"/>
    <n v="40540.952777777777"/>
    <n v="0"/>
    <n v="1204"/>
    <d v="2010-12-30T00:00:00"/>
    <n v="0"/>
    <x v="4922"/>
  </r>
  <r>
    <n v="5020"/>
    <n v="1"/>
    <x v="1176"/>
    <x v="384"/>
    <s v="&lt;p&gt;Hey Thanks, But I don't want to count, I want the numbers in C &amp;amp; D to be reflected in column E &amp;amp; F_x000a_&lt;/p&gt;_x000a_"/>
    <d v="2010-12-30T10:50:33"/>
    <n v="0"/>
    <x v="2"/>
    <x v="0"/>
    <b v="1"/>
    <x v="0"/>
    <n v="5"/>
    <n v="40542.39166666667"/>
    <n v="0"/>
    <n v="1204"/>
    <d v="2010-12-30T00:00:00"/>
    <n v="0"/>
    <x v="4923"/>
  </r>
  <r>
    <n v="5021"/>
    <n v="6"/>
    <x v="1177"/>
    <x v="721"/>
    <s v="&lt;p&gt;My name is Merav and i work for an early-stage start-up that is developing a software solution for connecting any data on the web with end-user devices.&lt;br /&gt;_x000a_We are lacking the big picture on the advanced excel market and thought you might have an idea regarding the size of this market.&lt;br /&gt;_x000a_Thanks in advance,&lt;br /&gt;_x000a_Merav Brenner_x000a_&lt;/p&gt;_x000a_"/>
    <d v="2010-12-30T10:53:12"/>
    <n v="0"/>
    <x v="0"/>
    <x v="0"/>
    <b v="0"/>
    <x v="0"/>
    <n v="5"/>
    <n v="40542.453472222223"/>
    <n v="0"/>
    <n v="1204"/>
    <d v="2010-12-30T00:00:00"/>
    <n v="0"/>
    <x v="4924"/>
  </r>
  <r>
    <n v="5022"/>
    <n v="1"/>
    <x v="1171"/>
    <x v="537"/>
    <s v="&lt;p&gt;Thanks for the tip, I see what you mean now._x000a_&lt;/p&gt;_x000a_"/>
    <d v="2010-12-30T13:46:51"/>
    <n v="0"/>
    <x v="6"/>
    <x v="0"/>
    <b v="1"/>
    <x v="0"/>
    <n v="5"/>
    <n v="40540.952777777777"/>
    <n v="0"/>
    <n v="1204"/>
    <d v="2010-12-30T00:00:00"/>
    <n v="0"/>
    <x v="4925"/>
  </r>
  <r>
    <n v="5023"/>
    <n v="1"/>
    <x v="1178"/>
    <x v="537"/>
    <s v="&lt;p&gt;I'm using an export to text macro, and I was wondering if anyone had a simple way to replace the tabs with spaces in the text file it generates?&lt;/p&gt;_x000a_&lt;p&gt;I found this,&lt;br /&gt;_x000a_http://www.codeforexcelandoutlook.com/blog/2010/04/find-and-replace-in-text-files/&lt;/p&gt;_x000a_&lt;p&gt;But the prob is it will not recognize a single tab space in the &quot;find this text&quot; part.&lt;/p&gt;_x000a_&lt;p&gt;Any ideas?_x000a_&lt;/p&gt;_x000a_"/>
    <d v="2010-12-30T13:49:50"/>
    <n v="0"/>
    <x v="0"/>
    <x v="0"/>
    <b v="0"/>
    <x v="0"/>
    <n v="5"/>
    <n v="40542.575694444444"/>
    <n v="0"/>
    <n v="1204"/>
    <d v="2010-12-30T00:00:00"/>
    <n v="0"/>
    <x v="4926"/>
  </r>
  <r>
    <n v="5024"/>
    <n v="1"/>
    <x v="1178"/>
    <x v="313"/>
    <s v="&lt;p&gt;Might be a job for NP++?_x000a_&lt;/p&gt;_x000a_"/>
    <d v="2010-12-30T14:18:50"/>
    <n v="0"/>
    <x v="1"/>
    <x v="0"/>
    <b v="1"/>
    <x v="0"/>
    <n v="5"/>
    <n v="40542.575694444444"/>
    <n v="0"/>
    <n v="1204"/>
    <d v="2010-12-30T00:00:00"/>
    <n v="0"/>
    <x v="4927"/>
  </r>
  <r>
    <n v="5025"/>
    <n v="6"/>
    <x v="1177"/>
    <x v="313"/>
    <s v="&lt;p&gt;No idea.  I'm sure something akin to what you want to know has been posted on MSDN at some point.  But, handle with care, because everyone has a different definition of advanced._x000a_&lt;/p&gt;_x000a_"/>
    <d v="2010-12-30T14:30:57"/>
    <n v="0"/>
    <x v="1"/>
    <x v="0"/>
    <b v="1"/>
    <x v="0"/>
    <n v="5"/>
    <n v="40542.453472222223"/>
    <n v="0"/>
    <n v="1204"/>
    <d v="2010-12-30T00:00:00"/>
    <n v="0"/>
    <x v="4928"/>
  </r>
  <r>
    <n v="5026"/>
    <n v="1"/>
    <x v="1178"/>
    <x v="537"/>
    <s v="&lt;p&gt;Hello Dan,&lt;/p&gt;_x000a_&lt;p&gt;I am afraid that might be too much for me,  I really just need an exported text file with the tabs replaced with regular spaces.&lt;/p&gt;_x000a_&lt;p&gt;Is this one of those easy tasks that get complicated?_x000a_&lt;/p&gt;_x000a_"/>
    <d v="2010-12-30T14:47:03"/>
    <n v="0"/>
    <x v="2"/>
    <x v="0"/>
    <b v="1"/>
    <x v="0"/>
    <n v="5"/>
    <n v="40542.575694444444"/>
    <n v="0"/>
    <n v="1204"/>
    <d v="2010-12-30T00:00:00"/>
    <n v="0"/>
    <x v="4929"/>
  </r>
  <r>
    <n v="5027"/>
    <n v="1"/>
    <x v="1176"/>
    <x v="2"/>
    <s v="&lt;p&gt;Sorry about the misread ?&lt;/p&gt;_x000a_&lt;p&gt;What about =IFERROR(Cx,&quot;&quot;) and =IFERROR(Dx,&quot;&quot;)&lt;br /&gt;_x000a_where x is the row No&lt;/p&gt;_x000a_&lt;p&gt;or if you have an older Excel version&lt;br /&gt;_x000a_=IF(ISERROR(Cx),&quot;&quot;,Cx)_x000a_&lt;/p&gt;_x000a_"/>
    <d v="2010-12-30T14:52:25"/>
    <n v="0"/>
    <x v="3"/>
    <x v="1"/>
    <b v="1"/>
    <x v="1"/>
    <n v="5"/>
    <n v="40542.39166666667"/>
    <n v="0.22806712962483289"/>
    <n v="1205"/>
    <d v="2010-12-30T00:00:00"/>
    <s v="srinidhi"/>
    <x v="4930"/>
  </r>
  <r>
    <n v="5028"/>
    <n v="1"/>
    <x v="1178"/>
    <x v="2"/>
    <s v="&lt;p&gt;It will either be making the file internally and exporting as text or saving as a Tab delimitered file.&lt;br /&gt;_x000a_Can you post the Macro so we can see how it is constructed ?_x000a_&lt;/p&gt;_x000a_"/>
    <d v="2010-12-30T14:53:38"/>
    <n v="0"/>
    <x v="3"/>
    <x v="1"/>
    <b v="1"/>
    <x v="1"/>
    <n v="5"/>
    <n v="40542.575694444444"/>
    <n v="4.4884259259561077E-2"/>
    <n v="1206"/>
    <d v="2010-12-30T00:00:00"/>
    <s v="indi visual"/>
    <x v="4931"/>
  </r>
  <r>
    <n v="5029"/>
    <n v="1"/>
    <x v="1178"/>
    <x v="313"/>
    <s v="&lt;p&gt;If the find/replace function of a text editor is too much for you, please sign up for an account here:&lt;/p&gt;_x000a_&lt;p&gt;http://www.aol.com/_x000a_&lt;/p&gt;_x000a_"/>
    <d v="2010-12-30T15:45:27"/>
    <n v="0"/>
    <x v="4"/>
    <x v="0"/>
    <b v="1"/>
    <x v="0"/>
    <n v="5"/>
    <n v="40542.575694444444"/>
    <n v="0"/>
    <n v="1206"/>
    <d v="2010-12-30T00:00:00"/>
    <n v="0"/>
    <x v="4932"/>
  </r>
  <r>
    <n v="5030"/>
    <n v="1"/>
    <x v="1097"/>
    <x v="688"/>
    <s v="&lt;p&gt;30-12-2010&lt;br /&gt;_x000a_Although a table format is working nice it must be possible to choose only &amp;lt;visible lines&amp;gt; by selecting properties or something like that. Disadvantage of the table formatting is that it means a fixed number of lines and that is what I do not like. When I filter say, 1000 lines to display 25 (and calculate on some rows) I still want the up/down coloring.&lt;br /&gt;_x000a_Anuone?&lt;br /&gt;_x000a_Bob Hilderink, NL, Hilcom_x000a_&lt;/p&gt;_x000a_"/>
    <d v="2010-12-30T17:24:44"/>
    <n v="0"/>
    <x v="4"/>
    <x v="0"/>
    <b v="1"/>
    <x v="0"/>
    <n v="5"/>
    <n v="40524.878472222219"/>
    <n v="0"/>
    <n v="1206"/>
    <d v="2010-12-30T00:00:00"/>
    <n v="0"/>
    <x v="4933"/>
  </r>
  <r>
    <n v="5031"/>
    <n v="1"/>
    <x v="1178"/>
    <x v="537"/>
    <s v="&lt;p&gt;@Dan&lt;/p&gt;_x000a_&lt;p&gt;Classic! lol : )&lt;br /&gt;_x000a_Yes I believe I can manage search and replace once the text file is open.  However, I'm trying to run my macro in Excel, have it export the text, and have it perform the search and replacements while my code in Excel proceeds forth with the rest of my code(without stopping to open the text file and manually search and replace the items).&lt;/p&gt;_x000a_&lt;p&gt;@Hui&lt;/p&gt;_x000a_&lt;p&gt;Here is the function and sub that search and replaces text in text file.&lt;/p&gt;_x000a_&lt;p&gt;Any ideas on how I can use this to search and replace tabs?&lt;/p&gt;_x000a_&lt;p&gt;[Code]&lt;br /&gt;_x000a_Sub FindAndReplace(filePath As String, findWhat As String, _&lt;br /&gt;_x000a_                   replaceWith As String)&lt;br /&gt;_x000a_' from Excel Help:&lt;br /&gt;_x000a_' A variable-length string can contain up to approximately 2 billion&lt;br /&gt;_x000a_' (2^31) characters.&lt;br /&gt;_x000a_Dim nextFileNum As Long&lt;br /&gt;_x000a_Dim oldFileContents As String&lt;br /&gt;_x000a_Dim newFileContents As String&lt;br /&gt;_x000a_Dim textFileTypes() As String&lt;br /&gt;_x000a_Dim fileExtension As String&lt;/p&gt;_x000a_&lt;p&gt;  If Len(Dir(filePath)) = 0 Then&lt;br /&gt;_x000a_    Exit Sub&lt;br /&gt;_x000a_  End If&lt;/p&gt;_x000a_&lt;p&gt;  ' only act on &quot;text&quot; files&lt;br /&gt;_x000a_ textFileTypes = QuoteString(&quot;txt csv html xml&quot;, &quot;,&quot;)&lt;/p&gt;_x000a_&lt;p&gt;  fileExtension = LCase$(Right$(filePath, 3))&lt;/p&gt;_x000a_&lt;p&gt;  If UBound(Filter(textFileTypes, fileExtension)) = -1 Then&lt;br /&gt;_x000a_    Exit Sub&lt;br /&gt;_x000a_  End If&lt;/p&gt;_x000a_&lt;p&gt;  ' open file and read contents&lt;br /&gt;_x000a_ nextFileNum = FreeFile&lt;/p&gt;_x000a_&lt;p&gt;  Open filePath For Input As #nextFileNum&lt;br /&gt;_x000a_  oldFileContents = Input$(LOF(nextFileNum), #nextFileNum)&lt;br /&gt;_x000a_  Close #nextFileNum&lt;/p&gt;_x000a_&lt;p&gt;  ' replace old char with new char&lt;br /&gt;_x000a_ newFileContents = Replace(oldFileContents, findWhat, replaceWith)&lt;/p&gt;_x000a_&lt;p&gt;  ' reopen file and write new contents&lt;br /&gt;_x000a_ nextFileNum = FreeFile&lt;/p&gt;_x000a_&lt;p&gt;  Open filePath For Output As #nextFileNum&lt;br /&gt;_x000a_  Print #nextFileNum, newFileContents&lt;br /&gt;_x000a_  Close #nextFileNum&lt;/p&gt;_x000a_&lt;p&gt;End Sub&lt;/p&gt;_x000a_&lt;p&gt;Function QuoteString(str As String, delimiter As String) As String()&lt;/p&gt;_x000a_&lt;p&gt;Dim tempString() As String&lt;br /&gt;_x000a_Dim newString As String&lt;/p&gt;_x000a_&lt;p&gt;  newString = Replace(str, &quot; &quot;, delimiter)&lt;/p&gt;_x000a_&lt;p&gt;  ' split the string into an array, using delimiter&lt;br /&gt;_x000a_ tempString = Split(newString, delimiter)&lt;/p&gt;_x000a_&lt;p&gt;  QuoteString = tempString&lt;/p&gt;_x000a_&lt;p&gt;End Function&lt;br /&gt;_x000a_''''''''''''''''''''''''''''''''''''''''''&lt;br /&gt;_x000a_''''''''''''''''''''''''''''''''''''''''''&lt;br /&gt;_x000a_''''''''''''''''''''''''''''''''''''''''''&lt;/p&gt;_x000a_&lt;p&gt;Sub TestFindAndReplace()&lt;/p&gt;_x000a_&lt;p&gt;  On Error GoTo ErrorHandler&lt;br /&gt;_x000a_'''''''''''''''''''''''''''''''''''''''''''''''''''''''''''''''''''''''''''''''''''' find and replace underneath right here&lt;br /&gt;_x000a_  Call FindAndReplace(&quot;C:\Users\Anonymous\Desktop\Tab Delimited File.txt&quot;, &quot;text to find&quot;, &quot;text to replace&quot;)&lt;/p&gt;_x000a_&lt;p&gt;ProgramExit:&lt;br /&gt;_x000a_  Exit Sub&lt;br /&gt;_x000a_ErrorHandler:&lt;br /&gt;_x000a_  MsgBox Err.Number &amp;amp; &quot; - &quot; &amp;amp; Err.Description&lt;br /&gt;_x000a_  Resume ProgramExit&lt;br /&gt;_x000a_End Sub&lt;br /&gt;_x000a_''''''''''''''''''''''''''''''''''''''''''&lt;/p&gt;_x000a_&lt;p&gt;[/code]_x000a_&lt;/p&gt;_x000a_"/>
    <d v="2010-12-30T17:44:47"/>
    <n v="0"/>
    <x v="5"/>
    <x v="0"/>
    <b v="1"/>
    <x v="0"/>
    <n v="5"/>
    <n v="40542.575694444444"/>
    <n v="0"/>
    <n v="1206"/>
    <d v="2010-12-30T00:00:00"/>
    <n v="0"/>
    <x v="4934"/>
  </r>
  <r>
    <n v="5032"/>
    <n v="4"/>
    <x v="1179"/>
    <x v="600"/>
    <s v="&lt;p&gt;I tried to google the term to describe people who use Excel a lot in daily life?  You know, we call those who work on machines as mechanics or engineers.&lt;/p&gt;_x000a_&lt;p&gt;So do we call ourselves Excelceans?  Excelites?  Excelholics?  What do we call them, or us?  Is there such a term that I could find on the Internet?  ;)_x000a_&lt;/p&gt;_x000a_"/>
    <d v="2010-12-30T18:40:24"/>
    <n v="0"/>
    <x v="0"/>
    <x v="0"/>
    <b v="0"/>
    <x v="0"/>
    <n v="5"/>
    <n v="40542.777777777781"/>
    <n v="0"/>
    <n v="1206"/>
    <d v="2010-12-30T00:00:00"/>
    <n v="0"/>
    <x v="4935"/>
  </r>
  <r>
    <n v="5033"/>
    <n v="1"/>
    <x v="1180"/>
    <x v="340"/>
    <s v="&lt;p&gt;Does anyone have a good breakdown of why you would use a class module?  I'm good with the how, just not the why.  Since the collection isn't static you have to read all the members back in each time the sheet is opened.  How is this much different than reading an array into memory and using regular modules?  Is it functionally the same just a better organizational structure?&lt;/p&gt;_x000a_&lt;p&gt;Jesse_x000a_&lt;/p&gt;_x000a_"/>
    <d v="2010-12-30T19:02:25"/>
    <n v="0"/>
    <x v="0"/>
    <x v="0"/>
    <b v="0"/>
    <x v="0"/>
    <n v="5"/>
    <n v="40542.793055555558"/>
    <n v="0"/>
    <n v="1206"/>
    <d v="2010-12-30T00:00:00"/>
    <n v="0"/>
    <x v="4936"/>
  </r>
  <r>
    <n v="5034"/>
    <n v="1"/>
    <x v="1181"/>
    <x v="552"/>
    <s v="&lt;p&gt;Hi all--&lt;br /&gt;_x000a_  I am working on a project that I have to open 100+ workbooks with 1-4 spreadsheets per book.  Each spreadsheet has hidden rows that I have to open, highlight in yellow(to remember which ones were hidden), edit various cells throughout the spreadsheet, then hide the original rows.  Is there an easy way to do.  If it is a VBA, please be specific as I am not very VBA savvy. Thanks a lot you are all wonderful:)&lt;br /&gt;_x000a_Lawrence_x000a_&lt;/p&gt;_x000a_"/>
    <d v="2010-12-30T19:46:45"/>
    <n v="0"/>
    <x v="0"/>
    <x v="0"/>
    <b v="0"/>
    <x v="0"/>
    <n v="5"/>
    <n v="40542.823611111111"/>
    <n v="0"/>
    <n v="1206"/>
    <d v="2010-12-30T00:00:00"/>
    <n v="0"/>
    <x v="4937"/>
  </r>
  <r>
    <n v="5035"/>
    <n v="1"/>
    <x v="1178"/>
    <x v="340"/>
    <s v="&lt;p&gt;It sounds like you want to be able to output to text with a custom delimiter.  I don't think any of the built in save as options will let you specify delimiter.&lt;/p&gt;_x000a_&lt;p&gt;Chip Pearson has some code on outputting to text and specifying delimiter that's I've used before to great success.&lt;/p&gt;_x000a_&lt;p&gt;http://www.cpearson.com/excel/ImpText.aspx&lt;/p&gt;_x000a_&lt;p&gt;Jesse_x000a_&lt;/p&gt;_x000a_"/>
    <d v="2010-12-30T19:49:10"/>
    <n v="0"/>
    <x v="6"/>
    <x v="0"/>
    <b v="1"/>
    <x v="0"/>
    <n v="5"/>
    <n v="40542.575694444444"/>
    <n v="0"/>
    <n v="1206"/>
    <d v="2010-12-30T00:00:00"/>
    <n v="0"/>
    <x v="4938"/>
  </r>
  <r>
    <n v="5036"/>
    <n v="4"/>
    <x v="1179"/>
    <x v="340"/>
    <s v="&lt;p&gt;I prefer &quot;Employed&quot; :)&lt;/p&gt;_x000a_&lt;p&gt;Jesse_x000a_&lt;/p&gt;_x000a_"/>
    <d v="2010-12-30T19:49:52"/>
    <n v="0"/>
    <x v="1"/>
    <x v="0"/>
    <b v="1"/>
    <x v="0"/>
    <n v="5"/>
    <n v="40542.777777777781"/>
    <n v="0"/>
    <n v="1206"/>
    <d v="2010-12-30T00:00:00"/>
    <n v="0"/>
    <x v="4939"/>
  </r>
  <r>
    <n v="5037"/>
    <n v="1"/>
    <x v="1180"/>
    <x v="488"/>
    <s v="&lt;p&gt;Normally a class module would be used to abstract a specific part of the design. Say for instance that you wanted to create a custom object that would be used throughout your code. You would create a class with all of the required methods and properties, test this within a simple test harness. You can then incorporate it in your application without worrying about its internals, just as long as you have a clearly defined interface._x000a_&lt;/p&gt;_x000a_"/>
    <d v="2010-12-30T19:50:13"/>
    <n v="0"/>
    <x v="1"/>
    <x v="0"/>
    <b v="1"/>
    <x v="0"/>
    <n v="5"/>
    <n v="40542.793055555558"/>
    <n v="0"/>
    <n v="1206"/>
    <d v="2010-12-30T00:00:00"/>
    <n v="0"/>
    <x v="4940"/>
  </r>
  <r>
    <n v="5038"/>
    <n v="4"/>
    <x v="1179"/>
    <x v="488"/>
    <s v="&lt;p&gt;Sad?_x000a_&lt;/p&gt;_x000a_"/>
    <d v="2010-12-30T19:50:53"/>
    <n v="0"/>
    <x v="2"/>
    <x v="0"/>
    <b v="1"/>
    <x v="0"/>
    <n v="5"/>
    <n v="40542.777777777781"/>
    <n v="0"/>
    <n v="1206"/>
    <d v="2010-12-30T00:00:00"/>
    <n v="0"/>
    <x v="4941"/>
  </r>
  <r>
    <n v="5039"/>
    <n v="1"/>
    <x v="1181"/>
    <x v="488"/>
    <s v="&lt;p&gt;Why do you need to unhide them? Do you edit them manually or in code?_x000a_&lt;/p&gt;_x000a_"/>
    <d v="2010-12-30T19:53:02"/>
    <n v="0"/>
    <x v="1"/>
    <x v="0"/>
    <b v="1"/>
    <x v="0"/>
    <n v="5"/>
    <n v="40542.823611111111"/>
    <n v="0"/>
    <n v="1206"/>
    <d v="2010-12-30T00:00:00"/>
    <n v="0"/>
    <x v="4942"/>
  </r>
  <r>
    <n v="5040"/>
    <n v="4"/>
    <x v="1179"/>
    <x v="0"/>
    <s v="&lt;p&gt;In my office, we used to be called as MBAs.. :P_x000a_&lt;/p&gt;_x000a_"/>
    <d v="2010-12-30T23:35:12"/>
    <n v="0"/>
    <x v="3"/>
    <x v="0"/>
    <b v="1"/>
    <x v="0"/>
    <n v="5"/>
    <n v="40542.777777777781"/>
    <n v="0"/>
    <n v="1206"/>
    <d v="2010-12-30T00:00:00"/>
    <n v="0"/>
    <x v="4943"/>
  </r>
  <r>
    <n v="5041"/>
    <n v="1"/>
    <x v="1182"/>
    <x v="600"/>
    <s v="&lt;p&gt;I'm stuck with a problem on hex2dec function.&lt;/p&gt;_x000a_&lt;p&gt;I tried in vain on getting the source code of hex2dec(?)=11299.  when I use 29ff it comes out as 10751 which is less than 11299.  But when I tried 3000 it came out 12288 which is too big.  How should I resolve the driver to get to 11299 using the function?&lt;/p&gt;_x000a_&lt;p&gt;-Frederick-_x000a_&lt;/p&gt;_x000a_"/>
    <d v="2010-12-31T00:28:48"/>
    <n v="0"/>
    <x v="0"/>
    <x v="0"/>
    <b v="0"/>
    <x v="0"/>
    <n v="6"/>
    <n v="40543.019444444442"/>
    <n v="0"/>
    <n v="1206"/>
    <d v="2010-12-31T00:00:00"/>
    <n v="0"/>
    <x v="4944"/>
  </r>
  <r>
    <n v="5042"/>
    <n v="1"/>
    <x v="1182"/>
    <x v="2"/>
    <s v="&lt;p&gt;@Fred&lt;br /&gt;_x000a_=DEC2HEX(11299) gives 2C23&lt;/p&gt;_x000a_&lt;p&gt;By the way, 1 more than 29ff isn't 3000 it is 2a00_x000a_&lt;/p&gt;_x000a_"/>
    <d v="2010-12-31T01:36:27"/>
    <n v="0"/>
    <x v="1"/>
    <x v="1"/>
    <b v="1"/>
    <x v="1"/>
    <n v="6"/>
    <n v="40543.019444444442"/>
    <n v="4.7534722223645076E-2"/>
    <n v="1207"/>
    <d v="2010-12-31T00:00:00"/>
    <s v="fred"/>
    <x v="4945"/>
  </r>
  <r>
    <n v="5043"/>
    <n v="1"/>
    <x v="1097"/>
    <x v="2"/>
    <s v="&lt;p&gt;Hilcom&lt;br /&gt;_x000a_When using Excel Tables I am referring to Selecting an area and converting it to a table using Insert Table.&lt;br /&gt;_x000a_Once done and filters applied the rows maintain there zebra stripes after filtering.&lt;br /&gt;_x000a_If you add additional rows/columns they also take on the same formatting and applied filters provided they are directly adjacent (without any spaces) to the table.&lt;/p&gt;_x000a_&lt;p&gt;Table formatting isn't limited to fixed number of lines ?&lt;/p&gt;_x000a_&lt;p&gt;Can you be more specific about what your doing, what version of Excel etc ?_x000a_&lt;/p&gt;_x000a_"/>
    <d v="2010-12-31T01:44:42"/>
    <n v="0"/>
    <x v="5"/>
    <x v="1"/>
    <b v="1"/>
    <x v="1"/>
    <n v="6"/>
    <n v="40524.878472222219"/>
    <n v="18.194236111114151"/>
    <n v="1208"/>
    <d v="2010-12-31T00:00:00"/>
    <s v="hilcom"/>
    <x v="4946"/>
  </r>
  <r>
    <n v="5044"/>
    <n v="1"/>
    <x v="1183"/>
    <x v="724"/>
    <s v="&lt;p&gt;hi all. i am new to chandoo's. i am starting to learn as much as possible all the intricacies of excel 2007. especially the advanced features such as filter, tables, pivot tables, macros, and so on.&lt;/p&gt;_x000a_&lt;p&gt;while studying the pivot table features i came up with a small table of data.&lt;/p&gt;_x000a_&lt;p&gt;i have by far understood many of the basic features of the pivot table.&lt;/p&gt;_x000a_&lt;p&gt;however i am stuck on what will surely be something like piece of cake for many of you out there.&lt;/p&gt;_x000a_&lt;p&gt;hopefully one of you can help me in resolving this issue:&lt;/p&gt;_x000a_&lt;p&gt;i cant seem to perform a value filter by either row label or column label.&lt;/p&gt;_x000a_&lt;p&gt;i have made a basic filter such as 'value equal to a piece of data i know actually exists in my pivot table (or source data)' but the pivot returns no results!&lt;/p&gt;_x000a_&lt;p&gt;here is the rapidshare link to the file.&lt;/p&gt;_x000a_&lt;p&gt;http://rapidshare.com/files/440052836/difficulty_to_do_a_value_filter_by_row_or_column_label_on_pivottable_excel07.xlsx&lt;/p&gt;_x000a_&lt;p&gt;it is a small one with one sheet containing the data table and the pivot table.&lt;/p&gt;_x000a_&lt;p&gt;could anyone please advise what seem to be the problem?&lt;/p&gt;_x000a_&lt;p&gt;right now im going thru Microsoft's office support but i dont think i will get an answer on my doubt. in fact on one of their tutorials they performed a filter like this one and it worked. so i am wondering if the failure is because of how i designed my source data or the pivot table(?)&lt;/p&gt;_x000a_&lt;p&gt;i apologize in advance if my issue results to be a dummie solution. im just trying to learn from the best.&lt;/p&gt;_x000a_&lt;p&gt;thanks anyone for your assistance.&lt;br /&gt;_x000a_have a good year end and wish you all the best for 2011&lt;/p&gt;_x000a_&lt;p&gt;best regards,&lt;br /&gt;_x000a_marianito_x000a_&lt;/p&gt;_x000a_"/>
    <d v="2010-12-31T02:22:28"/>
    <n v="0"/>
    <x v="0"/>
    <x v="0"/>
    <b v="0"/>
    <x v="0"/>
    <n v="6"/>
    <n v="40543.098611111112"/>
    <n v="0"/>
    <n v="1208"/>
    <d v="2010-12-31T00:00:00"/>
    <n v="0"/>
    <x v="4947"/>
  </r>
  <r>
    <n v="5045"/>
    <n v="4"/>
    <x v="1179"/>
    <x v="313"/>
    <s v="&lt;p&gt;Call them Huis.  &lt;/p&gt;_x000a_&lt;p&gt;I've heard &quot;excel ninja&quot;, &quot;excel guru&quot;, and ---as the dude from Datapig says:  &quot;excel bastards&quot;._x000a_&lt;/p&gt;_x000a_"/>
    <d v="2010-12-31T03:08:45"/>
    <n v="0"/>
    <x v="4"/>
    <x v="0"/>
    <b v="1"/>
    <x v="0"/>
    <n v="6"/>
    <n v="40542.777777777781"/>
    <n v="0"/>
    <n v="1208"/>
    <d v="2010-12-31T00:00:00"/>
    <n v="0"/>
    <x v="4948"/>
  </r>
  <r>
    <n v="5046"/>
    <n v="1"/>
    <x v="1184"/>
    <x v="313"/>
    <s v="&lt;p&gt;Ehhhh:  I hate this.  I have to send a 'simple' dashboard to somebody.  Trouble is,  I have no idea what version of excel they're using.  I don't really know them from Adam, nor me them so I've intentionally not used VBA.  I don't even know what version of Excel they're using, but it's reasonable to assume 03.  &lt;/p&gt;_x000a_&lt;p&gt;So my question:  How does the 07 to 03 compatibility thing work?  I know it's &quot;double click and excel does some stuff&quot;, but does anybody know exactly what happens?  What steps do I need to take to ensure this thing works without a snag? &lt;/p&gt;_x000a_&lt;p&gt;Some specifics:&lt;br /&gt;_x000a_I used sumifs.  Should I change this to sumproduct just to be sure?  &lt;/p&gt;_x000a_&lt;p&gt;How about getpivotdata?  I know the syntax slightly changes between 03 and 07, but I've never tried using gpd in 07 and moving it over to 03.  &lt;/p&gt;_x000a_&lt;p&gt;Finally:  anybody have a copy of 03 live on their pc this weekend to give it a quick test?_x000a_&lt;/p&gt;_x000a_"/>
    <d v="2010-12-31T03:17:18"/>
    <n v="0"/>
    <x v="0"/>
    <x v="0"/>
    <b v="0"/>
    <x v="0"/>
    <n v="6"/>
    <n v="40543.136805555558"/>
    <n v="0"/>
    <n v="1208"/>
    <d v="2010-12-31T00:00:00"/>
    <n v="0"/>
    <x v="4949"/>
  </r>
  <r>
    <n v="5047"/>
    <n v="4"/>
    <x v="1179"/>
    <x v="2"/>
    <s v="&lt;p&gt;Dan&lt;br /&gt;_x000a_Don't know if that's a compliment or not, but I'll take it as one anyway.&lt;/p&gt;_x000a_&lt;p&gt;For my 5c worth it should be Excel Engineers.&lt;/p&gt;_x000a_&lt;p&gt;Hui...&lt;/p&gt;_x000a_&lt;p&gt;ps: Most MBA's I know can't spell Excel_x000a_&lt;/p&gt;_x000a_"/>
    <d v="2010-12-31T03:17:46"/>
    <n v="0"/>
    <x v="5"/>
    <x v="1"/>
    <b v="1"/>
    <x v="1"/>
    <n v="6"/>
    <n v="40542.777777777781"/>
    <n v="0.35956018518481869"/>
    <n v="1209"/>
    <d v="2010-12-31T00:00:00"/>
    <s v="fred"/>
    <x v="4950"/>
  </r>
  <r>
    <n v="5048"/>
    <n v="1"/>
    <x v="1184"/>
    <x v="2"/>
    <s v="&lt;p&gt;2003 is probably the safest way to ensure compatibility.&lt;br /&gt;_x000a_Sumifs is only available in Excel 2007 +, so definitely change those to Sumproduct&lt;br /&gt;_x000a_When Saving As, excel will tell you what else is not compatible, ignore color and style prompts, but check out the rest of the messages&lt;/p&gt;_x000a_&lt;p&gt;Why not contact him/her and ask first before going to the trouble._x000a_&lt;/p&gt;_x000a_"/>
    <d v="2010-12-31T03:35:57"/>
    <n v="0"/>
    <x v="1"/>
    <x v="1"/>
    <b v="1"/>
    <x v="1"/>
    <n v="6"/>
    <n v="40543.136805555558"/>
    <n v="1.3159722220734693E-2"/>
    <n v="1210"/>
    <d v="2010-12-31T00:00:00"/>
    <s v="dan_l"/>
    <x v="4951"/>
  </r>
  <r>
    <n v="5049"/>
    <n v="1"/>
    <x v="1183"/>
    <x v="2"/>
    <s v="&lt;p&gt;@Marianito&lt;br /&gt;_x000a_What field and value are you having trouble with ?_x000a_&lt;/p&gt;_x000a_"/>
    <d v="2010-12-31T03:37:51"/>
    <n v="0"/>
    <x v="1"/>
    <x v="1"/>
    <b v="1"/>
    <x v="1"/>
    <n v="6"/>
    <n v="40543.098611111112"/>
    <n v="5.267361111327773E-2"/>
    <n v="1211"/>
    <d v="2010-12-31T00:00:00"/>
    <s v="becha"/>
    <x v="4952"/>
  </r>
  <r>
    <n v="5050"/>
    <n v="1"/>
    <x v="1184"/>
    <x v="313"/>
    <s v="&lt;p&gt;Ahhh so save it as an 03 document here so their system doesn't automate compatibility?_x000a_&lt;/p&gt;_x000a_"/>
    <d v="2010-12-31T03:41:22"/>
    <n v="0"/>
    <x v="2"/>
    <x v="0"/>
    <b v="1"/>
    <x v="0"/>
    <n v="6"/>
    <n v="40543.136805555558"/>
    <n v="0"/>
    <n v="1211"/>
    <d v="2010-12-31T00:00:00"/>
    <n v="0"/>
    <x v="4953"/>
  </r>
  <r>
    <n v="5051"/>
    <n v="1"/>
    <x v="1184"/>
    <x v="2"/>
    <s v="&lt;p&gt;If you save as an '03 version you will be prompted as to what is incompatible and then can resolve it before sending._x000a_&lt;/p&gt;_x000a_"/>
    <d v="2010-12-31T03:45:27"/>
    <n v="0"/>
    <x v="3"/>
    <x v="1"/>
    <b v="1"/>
    <x v="1"/>
    <n v="6"/>
    <n v="40543.136805555558"/>
    <n v="1.9756944442633539E-2"/>
    <n v="1212"/>
    <d v="2010-12-31T00:00:00"/>
    <s v="dan_l"/>
    <x v="4954"/>
  </r>
  <r>
    <n v="5052"/>
    <n v="4"/>
    <x v="1185"/>
    <x v="702"/>
    <s v="&lt;p&gt;My dear friends,&lt;/p&gt;_x000a_&lt;p&gt;I know this is not a right place to do that kind thing. But I haven’t any other options. Because I don’t have the email id for the participants who comes here to solve/discus the problem on excel.&lt;/p&gt;_x000a_&lt;p&gt;I would like to special thanks to chandoo and his team to arrange this kind of forum. And I also like to thanks the valuable user who are try to fix other problem on excel.&lt;/p&gt;_x000a_&lt;p&gt;This is really brave for us; we do something for somebody in this busy world.&lt;/p&gt;_x000a_&lt;p&gt;I wish you all my best. HAPPY NEW YEAR.&lt;/p&gt;_x000a_&lt;p&gt;Thanks&lt;br /&gt;_x000a_Alamgir_x000a_&lt;/p&gt;_x000a_"/>
    <d v="2010-12-31T05:12:02"/>
    <n v="0"/>
    <x v="0"/>
    <x v="0"/>
    <b v="0"/>
    <x v="0"/>
    <n v="6"/>
    <n v="40543.216666666667"/>
    <n v="0"/>
    <n v="1212"/>
    <d v="2010-12-31T00:00:00"/>
    <n v="0"/>
    <x v="4955"/>
  </r>
  <r>
    <n v="5053"/>
    <n v="4"/>
    <x v="1179"/>
    <x v="702"/>
    <s v="&lt;p&gt;Hello....&lt;/p&gt;_x000a_&lt;p&gt;what’s wrong!!!&lt;br /&gt;_x000a_I think this is a forum for discus excel problem. Not for any other thing._x000a_&lt;/p&gt;_x000a_"/>
    <d v="2010-12-31T05:18:01"/>
    <n v="0"/>
    <x v="6"/>
    <x v="0"/>
    <b v="1"/>
    <x v="0"/>
    <n v="6"/>
    <n v="40542.777777777781"/>
    <n v="0"/>
    <n v="1212"/>
    <d v="2010-12-31T00:00:00"/>
    <n v="0"/>
    <x v="4956"/>
  </r>
  <r>
    <n v="5054"/>
    <n v="1"/>
    <x v="1183"/>
    <x v="724"/>
    <s v="&lt;p&gt;thanks hui. i think i just got an understanding of how the value filters work. tell me if i am right:&lt;/p&gt;_x000a_&lt;p&gt;if i used the sum summarization subtotal for my data, does the filter work only by looking out for the grand totals? either by row or column label (depending on the field thats being filtered)?&lt;/p&gt;_x000a_&lt;p&gt;let me know if i am right&lt;br /&gt;_x000a_i thought the value filter searched for any sum of values within the body or VALUES AREA regardless if these constituted a subtotal, a grand total or a simple sum of the many records that aggregate a common piece of data&lt;/p&gt;_x000a_&lt;p&gt;hui...thanks; you are my first replied post!&lt;/p&gt;_x000a_&lt;p&gt;PS.- let me know if you were able to download the file from rapidshare. ah! one more thing: if you reply i might counter reply until tomorrow morning (it is 23.00 hrs here in mexico!)_x000a_&lt;/p&gt;_x000a_"/>
    <d v="2010-12-31T05:19:56"/>
    <n v="0"/>
    <x v="2"/>
    <x v="0"/>
    <b v="1"/>
    <x v="0"/>
    <n v="6"/>
    <n v="40543.098611111112"/>
    <n v="0"/>
    <n v="1212"/>
    <d v="2010-12-31T00:00:00"/>
    <n v="0"/>
    <x v="4957"/>
  </r>
  <r>
    <n v="5055"/>
    <n v="1"/>
    <x v="1183"/>
    <x v="2"/>
    <s v="&lt;p&gt;The file downloaded ok&lt;/p&gt;_x000a_&lt;p&gt;When applying filters select the field you wish to apply it to&lt;br /&gt;_x000a_eg: B202, B206, B210 etc to apply a filter to Metrica&lt;br /&gt;_x000a_or&lt;br /&gt;_x000a_Lexus Inc, Xeon Inc to apply a filter to Cliente_x000a_&lt;/p&gt;_x000a_"/>
    <d v="2010-12-31T08:21:53"/>
    <n v="0"/>
    <x v="3"/>
    <x v="1"/>
    <b v="1"/>
    <x v="1"/>
    <n v="6"/>
    <n v="40543.098611111112"/>
    <n v="0.24991898147709435"/>
    <n v="1213"/>
    <d v="2010-12-31T00:00:00"/>
    <s v="becha"/>
    <x v="4958"/>
  </r>
  <r>
    <n v="5056"/>
    <n v="4"/>
    <x v="1185"/>
    <x v="0"/>
    <s v="&lt;p&gt;Thanks Alamgir for starting this thread.&lt;/p&gt;_x000a_&lt;p&gt;Happy new year &amp;amp; holidays everyone. :)_x000a_&lt;/p&gt;_x000a_"/>
    <d v="2010-12-31T08:50:24"/>
    <n v="0"/>
    <x v="1"/>
    <x v="0"/>
    <b v="1"/>
    <x v="0"/>
    <n v="6"/>
    <n v="40543.216666666667"/>
    <n v="0"/>
    <n v="1213"/>
    <d v="2010-12-31T00:00:00"/>
    <n v="0"/>
    <x v="4959"/>
  </r>
  <r>
    <n v="5057"/>
    <n v="4"/>
    <x v="1179"/>
    <x v="0"/>
    <s v="&lt;p&gt;nah... this is in lounge, where anything goes.&lt;/p&gt;_x000a_&lt;p&gt;I agree with Hui though, not many MBAs know how to use Excel well. But those who do, end up succeeding like crazy._x000a_&lt;/p&gt;_x000a_"/>
    <d v="2010-12-31T08:51:48"/>
    <n v="0"/>
    <x v="7"/>
    <x v="0"/>
    <b v="1"/>
    <x v="0"/>
    <n v="6"/>
    <n v="40542.777777777781"/>
    <n v="0"/>
    <n v="1213"/>
    <d v="2010-12-31T00:00:00"/>
    <n v="0"/>
    <x v="4960"/>
  </r>
  <r>
    <n v="5058"/>
    <n v="1"/>
    <x v="1184"/>
    <x v="488"/>
    <s v="&lt;p&gt;If you have Excel 2003 as well, it is best to develop and save in 2003, thus ensuring compatibility_x000a_&lt;/p&gt;_x000a_"/>
    <d v="2010-12-31T11:36:56"/>
    <n v="0"/>
    <x v="4"/>
    <x v="0"/>
    <b v="1"/>
    <x v="0"/>
    <n v="6"/>
    <n v="40543.136805555558"/>
    <n v="0"/>
    <n v="1213"/>
    <d v="2010-12-31T00:00:00"/>
    <n v="0"/>
    <x v="4961"/>
  </r>
  <r>
    <n v="5059"/>
    <n v="4"/>
    <x v="1179"/>
    <x v="725"/>
    <s v="&lt;p&gt;Hi all,  First post from me.&lt;br /&gt;_x000a_I thought Excel users were Lonely. In my world decent Excel users are like hens teeth._x000a_&lt;/p&gt;_x000a_"/>
    <d v="2010-12-31T12:17:01"/>
    <n v="0"/>
    <x v="8"/>
    <x v="0"/>
    <b v="1"/>
    <x v="0"/>
    <n v="6"/>
    <n v="40542.777777777781"/>
    <n v="0"/>
    <n v="1213"/>
    <d v="2010-12-31T00:00:00"/>
    <n v="0"/>
    <x v="4962"/>
  </r>
  <r>
    <n v="5060"/>
    <n v="1"/>
    <x v="482"/>
    <x v="725"/>
    <s v="&lt;p&gt;Hi karlhr,&lt;br /&gt;_x000a_I created something a long time ago that might give you what your looking for.&lt;br /&gt;_x000a_A customisable sheet with room for 200 staff, 20 shift types inc hols sickleave etc, 10 depts and 10 ranks/grades. It prints a rota of the year for each person, a shift signing in sheet (if reqd) a 7 day report of who is working where.&lt;br /&gt;_x000a_A visual graphs of the year ahead by dept or skills mix&lt;/p&gt;_x000a_&lt;p&gt;As you can see, I started to type a description of what it does and realised it would be easier to let you see it working but I'm new to the forum and have yet to work out how to make the document available.&lt;/p&gt;_x000a_&lt;p&gt;If its of interest,&lt;br /&gt;_x000a_let me know and I'll look at how to get it to you.&lt;/p&gt;_x000a_&lt;p&gt;Cheers_x000a_&lt;/p&gt;_x000a_"/>
    <d v="2010-12-31T13:02:34"/>
    <n v="0"/>
    <x v="5"/>
    <x v="0"/>
    <b v="1"/>
    <x v="0"/>
    <n v="6"/>
    <n v="40328.29791666667"/>
    <n v="0"/>
    <n v="1213"/>
    <d v="2010-12-31T00:00:00"/>
    <n v="0"/>
    <x v="4963"/>
  </r>
  <r>
    <n v="5061"/>
    <n v="1"/>
    <x v="1178"/>
    <x v="537"/>
    <s v="&lt;p&gt;@ Jesse&lt;/p&gt;_x000a_&lt;p&gt;You walked up and shot that one right in the head!&lt;/p&gt;_x000a_&lt;p&gt;Many thanks the custom delimiter referral worked perfectly.&lt;/p&gt;_x000a_&lt;p&gt;Solved._x000a_&lt;/p&gt;_x000a_"/>
    <d v="2010-12-31T14:09:12"/>
    <n v="0"/>
    <x v="7"/>
    <x v="0"/>
    <b v="1"/>
    <x v="0"/>
    <n v="6"/>
    <n v="40542.575694444444"/>
    <n v="0"/>
    <n v="1213"/>
    <d v="2010-12-31T00:00:00"/>
    <n v="0"/>
    <x v="4964"/>
  </r>
  <r>
    <n v="5062"/>
    <n v="1"/>
    <x v="1183"/>
    <x v="724"/>
    <s v="&lt;p&gt;thanks hui&lt;/p&gt;_x000a_&lt;p&gt;just to double check and close this issue, please let me know if i was right when i said the follwoing last night:&lt;/p&gt;_x000a_&lt;p&gt;does the filter work only by looking out for the grand totals? either by row or column label (depending on the field thats being filtered)?&lt;/p&gt;_x000a_&lt;p&gt;let me know if i am right&lt;br /&gt;_x000a_i thought the value filter searched for any sum of values within the body or VALUES AREA regardless if these constituted a subtotal, a grand total or a simple sum of the many records that aggregate a common piece of data&lt;/p&gt;_x000a_&lt;p&gt;gracias, thanks!_x000a_&lt;/p&gt;_x000a_"/>
    <d v="2010-12-31T15:41:31"/>
    <n v="0"/>
    <x v="4"/>
    <x v="0"/>
    <b v="1"/>
    <x v="0"/>
    <n v="6"/>
    <n v="40543.098611111112"/>
    <n v="0"/>
    <n v="1213"/>
    <d v="2010-12-31T00:00:00"/>
    <n v="0"/>
    <x v="4965"/>
  </r>
  <r>
    <n v="5063"/>
    <n v="1"/>
    <x v="1186"/>
    <x v="557"/>
    <s v="&lt;p&gt;Hie again!!&lt;/p&gt;_x000a_&lt;p&gt;Is it possible to retreive some data based on a word in a long text???&lt;/p&gt;_x000a_&lt;p&gt;I have a column with some text and value corrosponding to it in another column. Now i want to retreive value if a particular word is anywhere in the long text. eg i want to pick value against the word &quot;chandoo&quot; if the text contains &quot; Chandoo blog is amazing&quot;&lt;/p&gt;_x000a_&lt;p&gt;I tried Vlookup, but dint work. Any suggestions???&lt;/p&gt;_x000a_&lt;p&gt;Thanks&lt;br /&gt;_x000a_Nitin_x000a_&lt;/p&gt;_x000a_"/>
    <d v="2010-12-31T15:50:49"/>
    <n v="0"/>
    <x v="0"/>
    <x v="0"/>
    <b v="0"/>
    <x v="0"/>
    <n v="6"/>
    <n v="40543.659722222219"/>
    <n v="0"/>
    <n v="1213"/>
    <d v="2010-12-31T00:00:00"/>
    <n v="0"/>
    <x v="4966"/>
  </r>
  <r>
    <n v="5064"/>
    <n v="1"/>
    <x v="1181"/>
    <x v="552"/>
    <s v="&lt;p&gt;They are bill of ladings and we hide the items that don't get shipped often but enough that we don't want to always type in the data.  Also as I am editing the cells I have to reorganize most of the rows. Thanks for any help.&lt;/p&gt;_x000a_&lt;p&gt;HAPPY NEW YEAR  -  I hope you obtain the goals you set for your personal success._x000a_&lt;/p&gt;_x000a_"/>
    <d v="2010-12-31T16:11:42"/>
    <n v="0"/>
    <x v="2"/>
    <x v="0"/>
    <b v="1"/>
    <x v="0"/>
    <n v="6"/>
    <n v="40542.823611111111"/>
    <n v="0"/>
    <n v="1213"/>
    <d v="2010-12-31T00:00:00"/>
    <n v="0"/>
    <x v="4967"/>
  </r>
  <r>
    <n v="5065"/>
    <n v="1"/>
    <x v="1186"/>
    <x v="2"/>
    <s v="&lt;p&gt;Use the =Search function_x000a_&lt;/p&gt;_x000a_"/>
    <d v="2010-12-31T16:20:12"/>
    <n v="0"/>
    <x v="1"/>
    <x v="1"/>
    <b v="1"/>
    <x v="1"/>
    <n v="6"/>
    <n v="40543.659722222219"/>
    <n v="2.0972222228010651E-2"/>
    <n v="1214"/>
    <d v="2010-12-31T00:00:00"/>
    <s v="niting"/>
    <x v="4968"/>
  </r>
  <r>
    <n v="5066"/>
    <n v="1"/>
    <x v="1186"/>
    <x v="557"/>
    <s v="&lt;p&gt;Hie Hui,&lt;/p&gt;_x000a_&lt;p&gt;I believe i wasnt able toexplain the problem. i go again-&lt;/p&gt;_x000a_&lt;p&gt;Col A                 Col B&lt;br /&gt;_x000a_Chandoo is amazing     1000&lt;/p&gt;_x000a_&lt;p&gt;Now what i want is, that if my criteria is &quot;chandoo&quot; then excel returns the value in Col B against the text &quot;chandoo is amazing&quot; or sum the values for the rows where &quot;chandoo&quot; appears.&lt;/p&gt;_x000a_&lt;p&gt;Thanks&lt;br /&gt;_x000a_Nitin_x000a_&lt;/p&gt;_x000a_"/>
    <d v="2010-12-31T16:57:43"/>
    <n v="0"/>
    <x v="2"/>
    <x v="0"/>
    <b v="1"/>
    <x v="0"/>
    <n v="6"/>
    <n v="40543.659722222219"/>
    <n v="0"/>
    <n v="1214"/>
    <d v="2010-12-31T00:00:00"/>
    <n v="0"/>
    <x v="4969"/>
  </r>
  <r>
    <n v="5067"/>
    <n v="1"/>
    <x v="1187"/>
    <x v="726"/>
    <s v="&lt;p&gt;How do I unprotect the - and + at the top of an excell sheet where these are used to expand or condese a section of a worksheet.  Thanks_x000a_&lt;/p&gt;_x000a_"/>
    <d v="2010-12-31T18:46:28"/>
    <n v="0"/>
    <x v="0"/>
    <x v="0"/>
    <b v="0"/>
    <x v="0"/>
    <n v="6"/>
    <n v="40543.781944444447"/>
    <n v="0"/>
    <n v="1214"/>
    <d v="2010-12-31T00:00:00"/>
    <n v="0"/>
    <x v="4970"/>
  </r>
  <r>
    <n v="5068"/>
    <n v="4"/>
    <x v="1179"/>
    <x v="600"/>
    <s v="&lt;p&gt;Thx Dan_l, it was excel ninja!  I googled it and this is the first link with description on the orgination of the name.&lt;/p&gt;_x000a_&lt;p&gt;http://excelninja.com/&lt;/p&gt;_x000a_&lt;p&gt;Happy New Year!_x000a_&lt;/p&gt;_x000a_"/>
    <d v="2010-12-31T20:39:26"/>
    <n v="0"/>
    <x v="9"/>
    <x v="0"/>
    <b v="1"/>
    <x v="0"/>
    <n v="6"/>
    <n v="40542.777777777781"/>
    <n v="0"/>
    <n v="1214"/>
    <d v="2010-12-31T00:00:00"/>
    <n v="0"/>
    <x v="4971"/>
  </r>
  <r>
    <n v="5069"/>
    <n v="1"/>
    <x v="1182"/>
    <x v="600"/>
    <s v="&lt;p&gt;Oh thx!&lt;/p&gt;_x000a_&lt;p&gt;So the reverse of Hex2Dec is Dec2hex!  now i see it._x000a_&lt;/p&gt;_x000a_"/>
    <d v="2010-12-31T21:52:43"/>
    <n v="0"/>
    <x v="2"/>
    <x v="0"/>
    <b v="1"/>
    <x v="0"/>
    <n v="6"/>
    <n v="40543.019444444442"/>
    <n v="0"/>
    <n v="1214"/>
    <d v="2010-12-31T00:00:00"/>
    <n v="0"/>
    <x v="4972"/>
  </r>
  <r>
    <n v="5070"/>
    <n v="1"/>
    <x v="1186"/>
    <x v="2"/>
    <s v="&lt;p&gt;assuming your using row 2&lt;br /&gt;_x000a_Excel 2007/10 =IFERROR((SEARCH(&quot;Chandoo&quot;,A2)&amp;gt;0)*B2,&quot;&quot;)&lt;br /&gt;_x000a_Excel up to 2003 =IF(ISERROR(SEARCH(&quot;Chandoo&quot;,A2)&amp;gt;0),&quot;&quot;,B2)_x000a_&lt;/p&gt;_x000a_"/>
    <d v="2011-01-01T00:49:24"/>
    <n v="0"/>
    <x v="3"/>
    <x v="1"/>
    <b v="1"/>
    <x v="1"/>
    <n v="7"/>
    <n v="40543.659722222219"/>
    <n v="0.37458333333779592"/>
    <n v="1215"/>
    <d v="2011-01-01T00:00:00"/>
    <s v="niting"/>
    <x v="4973"/>
  </r>
  <r>
    <n v="5071"/>
    <n v="1"/>
    <x v="1187"/>
    <x v="2"/>
    <s v="&lt;p&gt;Goto the Review Tab, Unprotect Sheet_x000a_&lt;/p&gt;_x000a_"/>
    <d v="2011-01-01T00:50:53"/>
    <n v="0"/>
    <x v="1"/>
    <x v="1"/>
    <b v="1"/>
    <x v="1"/>
    <n v="7"/>
    <n v="40543.781944444447"/>
    <n v="0.25339120370335877"/>
    <n v="1216"/>
    <d v="2011-01-01T00:00:00"/>
    <s v="Rob M"/>
    <x v="4974"/>
  </r>
  <r>
    <n v="5072"/>
    <n v="1"/>
    <x v="1187"/>
    <x v="726"/>
    <s v="&lt;p&gt;Is there a way to un-protect just them and still leave the rest of the sheet protected so the columns can just be expanded and contracted and not have to worry about someone messing up the formulas?&lt;/p&gt;_x000a_&lt;p&gt;Thanks_x000a_&lt;/p&gt;_x000a_"/>
    <d v="2011-01-01T04:36:27"/>
    <n v="0"/>
    <x v="2"/>
    <x v="0"/>
    <b v="1"/>
    <x v="0"/>
    <n v="7"/>
    <n v="40543.781944444447"/>
    <n v="0"/>
    <n v="1216"/>
    <d v="2011-01-01T00:00:00"/>
    <n v="0"/>
    <x v="4975"/>
  </r>
  <r>
    <n v="5073"/>
    <n v="1"/>
    <x v="1187"/>
    <x v="2"/>
    <s v="&lt;p&gt;Protection is only applied to worksheet cells, ranges and objects when a sheet is marked as Protected. So go through the cells and columns in your case and mark them as unprotected.&lt;br /&gt;_x000a_Select the columns, Ctrl 1, Select the Protection Tab and un-tick Locked&lt;br /&gt;_x000a_Now lock the sheet, Goto the Review Tab, Protect Sheet_x000a_&lt;/p&gt;_x000a_"/>
    <d v="2011-01-01T06:38:11"/>
    <n v="0"/>
    <x v="3"/>
    <x v="1"/>
    <b v="1"/>
    <x v="1"/>
    <n v="7"/>
    <n v="40543.781944444447"/>
    <n v="0.49457175925635966"/>
    <n v="1217"/>
    <d v="2011-01-01T00:00:00"/>
    <s v="Rob M"/>
    <x v="4976"/>
  </r>
  <r>
    <n v="5074"/>
    <n v="1"/>
    <x v="1186"/>
    <x v="557"/>
    <s v="&lt;p&gt;Hui,&lt;/p&gt;_x000a_&lt;p&gt;Thanks a lot. I just wonder how you people combine so many functions to achieve desired results!!! Gr8 work.&lt;/p&gt;_x000a_&lt;p&gt;About the solution, it worked, but does it work on a range , say A1: A200 or we have to copy paste the formula for each row??&lt;/p&gt;_x000a_&lt;p&gt;Secondly, i tried to make sense of the formula, search function returns the position of the text within the text and we multiply the value so obtained in the solution by the value, so how come we only get the value and not the result after multipicaion.??&lt;/p&gt;_x000a_&lt;p&gt;Thanks a lot for the help._x000a_&lt;/p&gt;_x000a_"/>
    <d v="2011-01-01T07:24:14"/>
    <n v="0"/>
    <x v="4"/>
    <x v="0"/>
    <b v="1"/>
    <x v="0"/>
    <n v="7"/>
    <n v="40543.659722222219"/>
    <n v="0"/>
    <n v="1217"/>
    <d v="2011-01-01T00:00:00"/>
    <n v="0"/>
    <x v="4977"/>
  </r>
  <r>
    <n v="5075"/>
    <n v="1"/>
    <x v="1188"/>
    <x v="537"/>
    <s v="&lt;p&gt;I have this below and it works fine.&lt;br /&gt;_x000a_Shell &quot;notepad.exe &quot;C:\users\anonymous\desktop\exported-me.txt&quot;, vbMaximizedFocus&lt;/p&gt;_x000a_&lt;p&gt;But this is specific to my pc only, and I was wanting something more versatile.&lt;br /&gt;_x000a_I need something like this but I keep having problems.&lt;/p&gt;_x000a_&lt;p&gt;ThisWorkbook.Path &amp;amp; &quot;\Exported-Me.txt&quot;&lt;/p&gt;_x000a_&lt;p&gt;I keep getting errors?_x000a_&lt;/p&gt;_x000a_"/>
    <d v="2011-01-01T07:53:17"/>
    <n v="0"/>
    <x v="0"/>
    <x v="0"/>
    <b v="0"/>
    <x v="0"/>
    <n v="7"/>
    <n v="40544.328472222223"/>
    <n v="0"/>
    <n v="1217"/>
    <d v="2011-01-01T00:00:00"/>
    <n v="0"/>
    <x v="4978"/>
  </r>
  <r>
    <n v="5076"/>
    <n v="1"/>
    <x v="1186"/>
    <x v="2"/>
    <s v="&lt;p&gt;Assuming you have data in Row 2&lt;br /&gt;_x000a_Copy the formula to C2&lt;br /&gt;_x000a_Then copy C2 and paste it in C3:C100&lt;br /&gt;_x000a_Excel will sort out the references automatically&lt;br /&gt;_x000a_If your using a later version of Excel Select C2 and Double Click the small black box at the bottom right corner of C2 and it will copy down automatically&lt;/p&gt;_x000a_&lt;p&gt;The part &lt;strong&gt;Search(&quot;Chandoo&quot;,A2)&amp;gt;0&lt;/strong&gt; will return True if it finds a result and an error if it doesn't.&lt;br /&gt;_x000a_Multiplying True x B2 will convert True to a 1 and hence you get the value of B2.&lt;br /&gt;_x000a_The Iferror is there to look after when search doesn't find a value._x000a_&lt;/p&gt;_x000a_"/>
    <d v="2011-01-01T08:23:58"/>
    <n v="0"/>
    <x v="5"/>
    <x v="1"/>
    <b v="1"/>
    <x v="1"/>
    <n v="7"/>
    <n v="40543.659722222219"/>
    <n v="0.690254629633273"/>
    <n v="1218"/>
    <d v="2011-01-01T00:00:00"/>
    <s v="niting"/>
    <x v="4979"/>
  </r>
  <r>
    <n v="5077"/>
    <n v="1"/>
    <x v="1188"/>
    <x v="2"/>
    <s v="&lt;p&gt;Modify the following to suit&lt;/p&gt;_x000a_&lt;pre&gt;&lt;code&gt;Sub Test()_x000a_  Dim t1 As String, t2 As String, t3 As String, t4 As String_x000a__x000a_  t1 = &amp;quot;notepad.exe&amp;quot;_x000a_  t2 = Application.ThisWorkbook.Path_x000a_  t3 = &amp;quot;\exported-me.txt&amp;quot;_x000a__x000a_  t4 = t1 + &amp;quot; &amp;quot; + t2 + t3_x000a__x000a_  Shell t4, vbMaximizedFocus_x000a_End Sub&lt;/code&gt;&lt;/pre&gt;_x000a_"/>
    <d v="2011-01-01T08:36:54"/>
    <n v="0"/>
    <x v="1"/>
    <x v="1"/>
    <b v="1"/>
    <x v="1"/>
    <n v="7"/>
    <n v="40544.328472222223"/>
    <n v="3.0486111107165925E-2"/>
    <n v="1219"/>
    <d v="2011-01-01T00:00:00"/>
    <s v="indi visual"/>
    <x v="4980"/>
  </r>
  <r>
    <n v="5078"/>
    <n v="1"/>
    <x v="1188"/>
    <x v="537"/>
    <s v="&lt;p&gt;Lazer point precision.&lt;/p&gt;_x000a_&lt;p&gt;Many thanks Hui :)_x000a_&lt;/p&gt;_x000a_"/>
    <d v="2011-01-01T08:44:53"/>
    <n v="0"/>
    <x v="2"/>
    <x v="0"/>
    <b v="1"/>
    <x v="0"/>
    <n v="7"/>
    <n v="40544.328472222223"/>
    <n v="0"/>
    <n v="1219"/>
    <d v="2011-01-01T00:00:00"/>
    <n v="0"/>
    <x v="4981"/>
  </r>
  <r>
    <n v="5079"/>
    <n v="1"/>
    <x v="1189"/>
    <x v="549"/>
    <s v="&lt;p&gt;I have a set of deadline data ordered thus;&lt;/p&gt;_x000a_&lt;p&gt;A:A has the project number&lt;br /&gt;_x000a_B:B has a description of the event&lt;br /&gt;_x000a_C:C has the target finish date&lt;br /&gt;_x000a_D:D has the actual finish&lt;br /&gt;_x000a_E:E and F:F have the department which has to complete the milestone with E:E and F:F having different headers and different activities (NB each row has either an entry in E:E OR F:F but not both)&lt;/p&gt;_x000a_&lt;p&gt;Ideally I'd like to produce a grid by department with a list of deadlines for each day (along a row). I can't think of a way to do this so any ideas would be greatly received&lt;/p&gt;_x000a_&lt;p&gt;Thanks in advance,_x000a_&lt;/p&gt;_x000a_"/>
    <d v="2011-01-01T17:23:42"/>
    <n v="0"/>
    <x v="0"/>
    <x v="0"/>
    <b v="0"/>
    <x v="0"/>
    <n v="7"/>
    <n v="40544.724305555559"/>
    <n v="0"/>
    <n v="1219"/>
    <d v="2011-01-01T00:00:00"/>
    <n v="0"/>
    <x v="4982"/>
  </r>
  <r>
    <n v="5080"/>
    <n v="1"/>
    <x v="1189"/>
    <x v="313"/>
    <s v="&lt;p&gt;I'm not sure I understand what you're trying to do.  &lt;/p&gt;_x000a_&lt;p&gt;Although it sounds like you could get cute with a pivot table._x000a_&lt;/p&gt;_x000a_"/>
    <d v="2011-01-01T21:40:10"/>
    <n v="0"/>
    <x v="1"/>
    <x v="0"/>
    <b v="1"/>
    <x v="0"/>
    <n v="7"/>
    <n v="40544.724305555559"/>
    <n v="0"/>
    <n v="1219"/>
    <d v="2011-01-01T00:00:00"/>
    <n v="0"/>
    <x v="4983"/>
  </r>
  <r>
    <n v="5081"/>
    <n v="1"/>
    <x v="1189"/>
    <x v="2"/>
    <s v="&lt;p&gt;If the Department is in Col E and Activity is in Col F and they don't both contain an entry how can you link them ?_x000a_&lt;/p&gt;_x000a_"/>
    <d v="2011-01-02T05:39:13"/>
    <n v="0"/>
    <x v="2"/>
    <x v="1"/>
    <b v="1"/>
    <x v="1"/>
    <n v="1"/>
    <n v="40544.724305555559"/>
    <n v="0.51126157407270512"/>
    <n v="1220"/>
    <d v="2011-01-02T00:00:00"/>
    <s v="will31"/>
    <x v="4984"/>
  </r>
  <r>
    <n v="5082"/>
    <n v="1"/>
    <x v="1190"/>
    <x v="537"/>
    <s v="&lt;p&gt;I am using a formula for a filtered column.&lt;br /&gt;_x000a_=A2=A3&lt;/p&gt;_x000a_&lt;p&gt;I am trying to execute a macro if any of the cells turn red (or whatever color).&lt;/p&gt;_x000a_&lt;p&gt;This is a little more tricky for me than I initially thoguht...&lt;br /&gt;_x000a_What is the best way to do this?&lt;/p&gt;_x000a_&lt;p&gt;A macro I've created searches for duplicates and removes them; however, I kinda need to see which ones they were before the macro deletes them.&lt;/p&gt;_x000a_&lt;p&gt;How can I stop the macro and filter the duplicates to the top (or move the duplicates elsewhere) if any duplicates are found so I can get a chance to know what the duplicates were?&lt;/p&gt;_x000a_&lt;p&gt;If no duplicates are found I would like my macro to keep going until finished as normal._x000a_&lt;/p&gt;_x000a_"/>
    <d v="2011-01-02T08:26:29"/>
    <n v="0"/>
    <x v="0"/>
    <x v="0"/>
    <b v="0"/>
    <x v="0"/>
    <n v="1"/>
    <n v="40545.351388888892"/>
    <n v="0"/>
    <n v="1220"/>
    <d v="2011-01-02T00:00:00"/>
    <n v="0"/>
    <x v="4985"/>
  </r>
  <r>
    <n v="5083"/>
    <n v="1"/>
    <x v="1191"/>
    <x v="702"/>
    <s v="&lt;p&gt;Hi,&lt;/p&gt;_x000a_&lt;p&gt;I try to get unique name from a list. the list is in A2:A10. and i want to get data in B2:B10. I try this: =INDEX($A2:$A10,RANDBETWEEN(1,COUNTA($A2:$A10)),1) on B2:B10.&lt;/p&gt;_x000a_&lt;p&gt;But the problem is it's take duplicate data from the list/range. i need each cell get unique random data from the list._x000a_&lt;/p&gt;_x000a_"/>
    <d v="2011-01-02T16:57:05"/>
    <n v="0"/>
    <x v="0"/>
    <x v="0"/>
    <b v="0"/>
    <x v="0"/>
    <n v="1"/>
    <n v="40545.706250000003"/>
    <n v="0"/>
    <n v="1220"/>
    <d v="2011-01-02T00:00:00"/>
    <n v="0"/>
    <x v="4986"/>
  </r>
  <r>
    <n v="5084"/>
    <n v="1"/>
    <x v="1191"/>
    <x v="0"/>
    <s v="&lt;p&gt;You are essentially trying to shuffle the list in A2:A10. Read this : http://chandoo.org/wp/2008/07/28/shuffle-cells-random-order/&lt;/p&gt;_x000a_&lt;p&gt;See this for a formula based technique : http://chandoo.org/wp/2008/09/23/sort-in-random-order-excel-formulas/_x000a_&lt;/p&gt;_x000a_"/>
    <d v="2011-01-03T00:37:50"/>
    <n v="0"/>
    <x v="1"/>
    <x v="0"/>
    <b v="1"/>
    <x v="0"/>
    <n v="2"/>
    <n v="40545.706250000003"/>
    <n v="0"/>
    <n v="1220"/>
    <d v="2011-01-03T00:00:00"/>
    <n v="0"/>
    <x v="4987"/>
  </r>
  <r>
    <n v="5085"/>
    <n v="1"/>
    <x v="1191"/>
    <x v="702"/>
    <s v="&lt;p&gt;Hello Chandoo,&lt;/p&gt;_x000a_&lt;p&gt;Thank..s.:-:)_x000a_&lt;/p&gt;_x000a_"/>
    <d v="2011-01-03T03:40:36"/>
    <n v="0"/>
    <x v="2"/>
    <x v="0"/>
    <b v="1"/>
    <x v="0"/>
    <n v="2"/>
    <n v="40545.706250000003"/>
    <n v="0"/>
    <n v="1220"/>
    <d v="2011-01-03T00:00:00"/>
    <n v="0"/>
    <x v="4988"/>
  </r>
  <r>
    <n v="5086"/>
    <n v="1"/>
    <x v="1150"/>
    <x v="668"/>
    <s v="&lt;p&gt;Hi everybody. Hope you had a wonderful festive season. &lt;/p&gt;_x000a_&lt;p&gt;Can somebody please help with some code to copy print settings as well?&lt;/p&gt;_x000a_&lt;p&gt;Thanks&lt;br /&gt;_x000a_Jo_x000a_&lt;/p&gt;_x000a_"/>
    <d v="2011-01-03T04:17:01"/>
    <n v="0"/>
    <x v="1"/>
    <x v="0"/>
    <b v="1"/>
    <x v="0"/>
    <n v="2"/>
    <n v="40535.30972222222"/>
    <n v="0"/>
    <n v="1220"/>
    <d v="2011-01-03T00:00:00"/>
    <n v="0"/>
    <x v="4989"/>
  </r>
  <r>
    <n v="5087"/>
    <n v="1"/>
    <x v="1192"/>
    <x v="537"/>
    <s v="&lt;p&gt;I have this but it's not showing up for some reason.&lt;/p&gt;_x000a_&lt;p&gt;Private Sub UserForm_Initialize()&lt;br /&gt;_x000a_Me.StartUpPosition = 3&lt;br /&gt;_x000a_    Me.Top = Application.Top + Application.Height - 497&lt;br /&gt;_x000a_    Me.Left = 200&lt;br /&gt;_x000a_UserForm1.TextBox1.SetFocus&lt;br /&gt;_x000a_End Sub_x000a_&lt;/p&gt;_x000a_"/>
    <d v="2011-01-03T05:54:30"/>
    <n v="0"/>
    <x v="0"/>
    <x v="0"/>
    <b v="0"/>
    <x v="0"/>
    <n v="2"/>
    <n v="40546.245833333334"/>
    <n v="0"/>
    <n v="1220"/>
    <d v="2011-01-03T00:00:00"/>
    <n v="0"/>
    <x v="4990"/>
  </r>
  <r>
    <n v="5088"/>
    <n v="1"/>
    <x v="1192"/>
    <x v="2"/>
    <s v="&lt;p&gt;Works Ok for me in Excel 2010_x000a_&lt;/p&gt;_x000a_"/>
    <d v="2011-01-03T08:00:24"/>
    <n v="0"/>
    <x v="1"/>
    <x v="1"/>
    <b v="1"/>
    <x v="1"/>
    <n v="2"/>
    <n v="40546.245833333334"/>
    <n v="8.777777777868323E-2"/>
    <n v="1221"/>
    <d v="2011-01-03T00:00:00"/>
    <s v="indi visual"/>
    <x v="4991"/>
  </r>
  <r>
    <n v="5089"/>
    <n v="1"/>
    <x v="1192"/>
    <x v="537"/>
    <s v="&lt;p&gt;Hmmm&lt;/p&gt;_x000a_&lt;p&gt;I have Excel 2010.&lt;/p&gt;_x000a_&lt;p&gt;I wonder what I set wrong with the text box?_x000a_&lt;/p&gt;_x000a_"/>
    <d v="2011-01-03T08:05:23"/>
    <n v="0"/>
    <x v="2"/>
    <x v="0"/>
    <b v="1"/>
    <x v="0"/>
    <n v="2"/>
    <n v="40546.245833333334"/>
    <n v="0"/>
    <n v="1221"/>
    <d v="2011-01-03T00:00:00"/>
    <n v="0"/>
    <x v="4992"/>
  </r>
  <r>
    <n v="5090"/>
    <n v="1"/>
    <x v="1190"/>
    <x v="537"/>
    <s v="&lt;p&gt;Never mind on this one.&lt;/p&gt;_x000a_&lt;p&gt;I used a count if formula for before and after the duplicates were deleted, and then I subtracted those two values for a number.&lt;/p&gt;_x000a_&lt;p&gt;Next, I used a macro to select those two cells and subtract them.&lt;/p&gt;_x000a_&lt;p&gt;If 0, no duplicates were found, macro resumes tip top.&lt;/p&gt;_x000a_&lt;p&gt;If greater than 0, there were duplicates deleted, and it stops my macro and does something else to let me know they were there.&lt;/p&gt;_x000a_&lt;p&gt;The code I have is the most ugly and messy ever... because I don't know what I'm doing half the time... : )&lt;/p&gt;_x000a_&lt;p&gt;But it works.  If my code crosses the finish line I'm okay with that._x000a_&lt;/p&gt;_x000a_"/>
    <d v="2011-01-03T08:13:03"/>
    <n v="0"/>
    <x v="1"/>
    <x v="0"/>
    <b v="1"/>
    <x v="0"/>
    <n v="2"/>
    <n v="40545.351388888892"/>
    <n v="0"/>
    <n v="1221"/>
    <d v="2011-01-03T00:00:00"/>
    <n v="0"/>
    <x v="4993"/>
  </r>
  <r>
    <n v="5091"/>
    <n v="1"/>
    <x v="1150"/>
    <x v="2"/>
    <s v="&lt;p&gt;Jo4x4&lt;/p&gt;_x000a_&lt;p&gt;How about adding the following code to your macro&lt;/p&gt;_x000a_&lt;p&gt;This was written in Excel 2007&lt;br /&gt;_x000a_Some of the properties may not be available in earlier versions of Excel&lt;br /&gt;_x000a_If that is your case run it and when it crashes delete the line with the property that may not be suitable for your version.&lt;/p&gt;_x000a_&lt;pre&gt;&lt;code&gt;Sub Copy_Print_Settings()_x000a__x000a_Dim MyWrkBook As String_x000a_Dim NewSht As String_x000a_Dim OldSht As String_x000a__x000a_MyWrkBook = &amp;quot;Copy worksheet.xlsm&amp;quot;  &amp;#39;Change to suit_x000a_NewSht = &amp;quot;Sheet2&amp;quot;  &amp;#39;Change to suit_x000a_OldSht = &amp;quot;Sheet1&amp;quot;  &amp;#39;Change to suit_x000a__x000a_Worksheets(NewSht).Select_x000a_    With ActiveSheet.PageSetup_x000a_        .LeftHeader = Worksheets(NewSht).PageSetup.LeftHeader_x000a_        .CenterHeader = Worksheets(OldSht).PageSetup.CenterHeader_x000a_        .RightHeader = Worksheets(OldSht).PageSetup.RightHeader_x000a_        .LeftFooter = Worksheets(OldSht).PageSetup.LeftFooter_x000a_        .CenterFooter = Worksheets(OldSht).PageSetup.CenterFooter_x000a_        .RightFooter = Worksheets(OldSht).PageSetup.RightFooter_x000a_        .LeftMargin = Worksheets(OldSht).PageSetup.LeftMargin_x000a_        .RightMargin = Worksheets(OldSht).PageSetup.RightMargin_x000a_        .TopMargin = Worksheets(OldSht).PageSetup.TopMargin_x000a_        .BottomMargin = Worksheets(OldSht).PageSetup.BottomMargin_x000a_        .HeaderMargin = Worksheets(OldSht).PageSetup.HeaderMargin_x000a_        .FooterMargin = Worksheets(OldSht).PageSetup.FooterMargin_x000a_        .PrintHeadings = Worksheets(OldSht).PageSetup.PrintHeadings_x000a_        .PrintGridlines = Worksheets(OldSht).PageSetup.PrintGridlines_x000a_        .PrintComments = Worksheets(OldSht).PageSetup.PrintComments_x000a_        .PrintQuality = Worksheets(OldSht).PageSetup.PrintQuality_x000a_        .CenterHorizontally = Worksheets(OldSht).PageSetup.CenterHorizontally_x000a_        .CenterVertically = Worksheets(OldSht).PageSetup.CenterVertically_x000a_        .Orientation = Worksheets(OldSht).PageSetup.Orientation_x000a_        .Draft = Worksheets(OldSht).PageSetup.Draft_x000a_        .PaperSize = Worksheets(OldSht).PageSetup.PaperSize_x000a_        .FirstPageNumber = Worksheets(OldSht).PageSetup.FirstPageNumber_x000a_        .Order = Worksheets(OldSht).PageSetup.Order_x000a_        .BlackAndWhite = Worksheets(OldSht).PageSetup.BlackAndWhite_x000a_        .Zoom = Worksheets(OldSht).PageSetup.Zoom_x000a_        .FitToPagesWide = Worksheets(OldSht).PageSetup.FitToPagesWide_x000a_        .FitToPagesTall = Worksheets(OldSht).PageSetup.FitToPagesTall_x000a_        .PrintErrors = Worksheets(OldSht).PageSetup.PrintErrors_x000a__x000a_        .OddAndEvenPagesHeaderFooter = Worksheets(OldSht).PageSetup.OddAndEvenPagesHeaderFooter_x000a_        .DifferentFirstPageHeaderFooter = Worksheets(OldSht).PageSetup.DifferentFirstPageHeaderFooter_x000a_        .ScaleWithDocHeaderFooter = Worksheets(OldSht).PageSetup.ScaleWithDocHeaderFooter_x000a_        .AlignMarginsHeaderFooter = Worksheets(OldSht).PageSetup.AlignMarginsHeaderFooter_x000a__x000a_        .EvenPage.LeftHeader.Text = Worksheets(OldSht).PageSetup.EvenPage.LeftHeader.Text_x000a_        .EvenPage.CenterHeader.Text = Worksheets(OldSht).PageSetup.EvenPage.CenterHeader.Text_x000a_        .EvenPage.RightHeader.Text = Worksheets(OldSht).PageSetup.EvenPage.RightHeader.Text_x000a_        .EvenPage.LeftFooter.Text = Worksheets(OldSht).PageSetup.EvenPage.LeftFooter.Text_x000a_        .EvenPage.CenterFooter.Text = Worksheets(OldSht).PageSetup.EvenPage.CenterFooter.Text_x000a_        .EvenPage.RightFooter.Text = Worksheets(OldSht).PageSetup.EvenPage.RightFooter.Text_x000a__x000a_        .FirstPage.LeftHeader.Text = Worksheets(OldSht).PageSetup.FirstPage.LeftHeader.Text_x000a_        .FirstPage.CenterHeader.Text = Worksheets(OldSht).PageSetup.FirstPage.CenterHeader.Text_x000a_        .FirstPage.RightHeader.Text = Worksheets(OldSht).PageSetup.FirstPage.RightHeader.Text_x000a_        .FirstPage.LeftFooter.Text = Worksheets(OldSht).PageSetup.FirstPage.LeftFooter.Text_x000a_        .FirstPage.CenterFooter.Text = Worksheets(OldSht).PageSetup.FirstPage.CenterFooter.Text_x000a_        .FirstPage.RightFooter.Text = Worksheets(OldSht).PageSetup.FirstPage.RightFooter.Text_x000a__x000a_    End With_x000a_End Sub&lt;/code&gt;&lt;/pre&gt;_x000a_"/>
    <d v="2011-01-03T08:56:42"/>
    <n v="0"/>
    <x v="2"/>
    <x v="1"/>
    <b v="1"/>
    <x v="1"/>
    <n v="2"/>
    <n v="40535.30972222222"/>
    <n v="11.062986111115606"/>
    <n v="1222"/>
    <d v="2011-01-03T00:00:00"/>
    <s v="Jo4x4"/>
    <x v="4994"/>
  </r>
  <r>
    <n v="5092"/>
    <n v="1"/>
    <x v="1192"/>
    <x v="2"/>
    <s v="&lt;p&gt;Is your code in the User Form Module ?_x000a_&lt;/p&gt;_x000a_"/>
    <d v="2011-01-03T09:48:13"/>
    <n v="0"/>
    <x v="3"/>
    <x v="1"/>
    <b v="1"/>
    <x v="1"/>
    <n v="2"/>
    <n v="40546.245833333334"/>
    <n v="0.1626504629603005"/>
    <n v="1223"/>
    <d v="2011-01-03T00:00:00"/>
    <s v="indi visual"/>
    <x v="4995"/>
  </r>
  <r>
    <n v="5093"/>
    <n v="1"/>
    <x v="1193"/>
    <x v="727"/>
    <s v="&lt;p&gt;run macro when we left the cell suppose i have select a2 when i press enter or down key then run macro_x000a_&lt;/p&gt;_x000a_"/>
    <d v="2011-01-03T16:59:02"/>
    <n v="0"/>
    <x v="0"/>
    <x v="0"/>
    <b v="0"/>
    <x v="0"/>
    <n v="2"/>
    <n v="40546.707638888889"/>
    <n v="0"/>
    <n v="1223"/>
    <d v="2011-01-03T00:00:00"/>
    <n v="0"/>
    <x v="4996"/>
  </r>
  <r>
    <n v="5094"/>
    <n v="1"/>
    <x v="1193"/>
    <x v="488"/>
    <s v="&lt;pre&gt;_x000a_Private prevCell As Range_x000a__x000a_Private Sub Worksheet_SelectionChange(ByVal Target As Range)_x000a_    If Not prevCell Is Nothing Then_x000a__x000a_        If prevCell.Address = &quot;$A$2&quot; Then_x000a__x000a_            Call myMacro_x000a_        End If_x000a_    End If_x000a_    Set prevCell = Target_x000a_End Sub_x000a_&lt;/pre&gt;_x000a_&lt;p&gt;This is worksheet event code.&lt;br /&gt;_x000a_To implement it, select the sheet tab, right click, and&lt;br /&gt;_x000a_select View Code.&lt;br /&gt;_x000a_Paste this code into the code module that opens in the&lt;br /&gt;_x000a_VBIDE.&lt;br /&gt;_x000a_Then close the VBIDE and test it in Excel._x000a_&lt;/p&gt;_x000a_"/>
    <d v="2011-01-03T18:11:53"/>
    <n v="0"/>
    <x v="1"/>
    <x v="0"/>
    <b v="1"/>
    <x v="0"/>
    <n v="2"/>
    <n v="40546.707638888889"/>
    <n v="0"/>
    <n v="1223"/>
    <d v="2011-01-03T00:00:00"/>
    <n v="0"/>
    <x v="4997"/>
  </r>
  <r>
    <n v="5095"/>
    <n v="1"/>
    <x v="1194"/>
    <x v="728"/>
    <s v="&lt;p&gt;Hello,&lt;/p&gt;_x000a_&lt;p&gt;I'm trying to consolidate health care data from multiple hospitals into one worksheet. However, some of my numerical data contains hyphenated numbers (i.e. 10-20 instead of 15). Is there a formula that can turn this range into one averaged number or do I have to manually change these cells to averages on my own and then consolidate? &lt;/p&gt;_x000a_&lt;p&gt;Thank you so much for your help!&lt;br /&gt;_x000a_Michelle_x000a_&lt;/p&gt;_x000a_"/>
    <d v="2011-01-03T19:55:18"/>
    <n v="0"/>
    <x v="0"/>
    <x v="0"/>
    <b v="0"/>
    <x v="0"/>
    <n v="2"/>
    <n v="40546.829861111109"/>
    <n v="0"/>
    <n v="1223"/>
    <d v="2011-01-03T00:00:00"/>
    <n v="0"/>
    <x v="4998"/>
  </r>
  <r>
    <n v="5096"/>
    <n v="1"/>
    <x v="1194"/>
    <x v="488"/>
    <s v="&lt;p&gt;Try this&lt;/p&gt;_x000a_&lt;p&gt;=IF(ISNUMBER(FIND(&quot;-&quot;,A2)),LEFT(A2,FIND(&quot;-&quot;,A2)-1)+FLOOR((RIGHT(A2,LEN(A2)-FIND(&quot;-&quot;,A2))-LEFT(A2,FIND(&quot;-&quot;,A2)-1))/2,1),A2)_x000a_&lt;/p&gt;_x000a_"/>
    <d v="2011-01-03T20:17:08"/>
    <n v="0"/>
    <x v="1"/>
    <x v="0"/>
    <b v="1"/>
    <x v="0"/>
    <n v="2"/>
    <n v="40546.829861111109"/>
    <n v="0"/>
    <n v="1223"/>
    <d v="2011-01-03T00:00:00"/>
    <n v="0"/>
    <x v="4999"/>
  </r>
  <r>
    <n v="5097"/>
    <n v="1"/>
    <x v="1195"/>
    <x v="729"/>
    <s v="&lt;p&gt;Here's the scenario:&lt;br /&gt;_x000a_Column A has over 1,000 rows of text phrases.  Column J contains text that I want to use to compare against column A, such that if a cell in Column A contains the text in any of the cells in column J, the cells in column A will be highlighted (or take the same formatting I have set on the cells in column J).&lt;/p&gt;_x000a_&lt;p&gt;I have been doing this manually (Excel 2010 64bit) by using the replace button, going from J1 cell copy/paste as my word to find/replace and replace it with the same word, I only change the formating so that I can later sort by color.  The problem with this approach is I have 50 or so cells on each worksheet in column J to run through.  &lt;/p&gt;_x000a_&lt;p&gt;Example:&lt;/p&gt;_x000a_&lt;p&gt;Column A&lt;br /&gt;_x000a_xyz power tools&lt;br /&gt;_x000a_xyz warranty&lt;br /&gt;_x000a_xyz warranty repair&lt;br /&gt;_x000a_xyz used parts&lt;br /&gt;_x000a_xyz part&lt;br /&gt;_x000a_xyz stainless steel appliance&lt;br /&gt;_x000a_xyz wood appliance&lt;br /&gt;_x000a_freestanding xyz&lt;br /&gt;_x000a_xyz troubleshooting&lt;br /&gt;_x000a_apartment size xyz&lt;/p&gt;_x000a_&lt;p&gt;Column J:&lt;br /&gt;_x000a_warranty  (note this has neutral formatting on it)&lt;br /&gt;_x000a_tool (this and the below use &quot;bad&quot; label/formatting on them)&lt;br /&gt;_x000a_part&lt;br /&gt;_x000a_parts&lt;br /&gt;_x000a_trouble&lt;br /&gt;_x000a_repair&lt;/p&gt;_x000a_&lt;p&gt;---------------&lt;br /&gt;_x000a_So notice a couple things, I have part (with a space after it)and parts, thus anything with parts or a part I want to be highlight, though I want apartment to not be highlighted, when manually doing this, I use the find/replace and add a space after the word part.&lt;/p&gt;_x000a_&lt;p&gt;The next thing is want to it to highlight matches for partial matches like trouble will highlight trouble or troubleshooting.&lt;/p&gt;_x000a_&lt;p&gt;It would be nice if the formatting done on Column A matches that of Column J, and that it goes through the list as I would, from the top down.  This methodology would allow me to classify a cell in column A that contains &quot;xyz manual&quot; and &quot;xyz warranty repair&quot; with its yellow/neutral highlight, but as it goes down the list and because the latter term includes the word &quot;repair&quot;, it will end up with the &quot;bad&quot; (or red) formatting.&lt;/p&gt;_x000a_&lt;p&gt;I need to do this on several different worksheets/workbooks in Excel.  What is the best way to simplify this process?  Is there a macro or something I can use to keep me from having to do this manually?_x000a_&lt;/p&gt;_x000a_"/>
    <d v="2011-01-03T21:24:35"/>
    <n v="0"/>
    <x v="0"/>
    <x v="0"/>
    <b v="0"/>
    <x v="0"/>
    <n v="2"/>
    <n v="40546.89166666667"/>
    <n v="0"/>
    <n v="1223"/>
    <d v="2011-01-03T00:00:00"/>
    <n v="0"/>
    <x v="5000"/>
  </r>
  <r>
    <n v="5098"/>
    <n v="1"/>
    <x v="1192"/>
    <x v="537"/>
    <s v="&lt;p&gt;Solved.&lt;/p&gt;_x000a_&lt;p&gt;I was using a label instead of textbox.&lt;/p&gt;_x000a_&lt;p&gt;Oops : )_x000a_&lt;/p&gt;_x000a_"/>
    <d v="2011-01-03T23:51:05"/>
    <n v="0"/>
    <x v="4"/>
    <x v="0"/>
    <b v="1"/>
    <x v="0"/>
    <n v="2"/>
    <n v="40546.245833333334"/>
    <n v="0"/>
    <n v="1223"/>
    <d v="2011-01-03T00:00:00"/>
    <n v="0"/>
    <x v="5001"/>
  </r>
  <r>
    <n v="5099"/>
    <n v="1"/>
    <x v="1196"/>
    <x v="730"/>
    <s v="&lt;p&gt;How do I convert any number (in words) to its number equivalent, and vice versa like in the following examples?&lt;br /&gt;_x000a_1. one thousand to 1000&lt;br /&gt;_x000a_2. 1000 to one thousand&lt;/p&gt;_x000a_&lt;p&gt;Is there an Excel formula for this?_x000a_&lt;/p&gt;_x000a_"/>
    <d v="2011-01-04T01:46:55"/>
    <n v="0"/>
    <x v="0"/>
    <x v="0"/>
    <b v="0"/>
    <x v="0"/>
    <n v="3"/>
    <n v="40547.073611111111"/>
    <n v="0"/>
    <n v="1223"/>
    <d v="2011-01-04T00:00:00"/>
    <n v="0"/>
    <x v="5002"/>
  </r>
  <r>
    <n v="5100"/>
    <n v="1"/>
    <x v="1183"/>
    <x v="731"/>
    <s v="&lt;p&gt;There's a good video on YouTube that should be able to help you: http://www.youtube.com/watch?v=HVa7PIDfi5A_x000a_&lt;/p&gt;_x000a_"/>
    <d v="2011-01-04T01:48:09"/>
    <n v="0"/>
    <x v="5"/>
    <x v="0"/>
    <b v="1"/>
    <x v="0"/>
    <n v="3"/>
    <n v="40543.098611111112"/>
    <n v="0"/>
    <n v="1223"/>
    <d v="2011-01-04T00:00:00"/>
    <n v="0"/>
    <x v="5003"/>
  </r>
  <r>
    <n v="5101"/>
    <n v="1"/>
    <x v="1196"/>
    <x v="2"/>
    <s v="&lt;p&gt;Yot&lt;/p&gt;_x000a_&lt;p&gt;No2. Numbers to Words, have a look at: http://support.microsoft.com/kb/213360&lt;/p&gt;_x000a_&lt;p&gt;I've never seen anyone do the other way Words to Numbers._x000a_&lt;/p&gt;_x000a_"/>
    <d v="2011-01-04T02:35:57"/>
    <n v="0"/>
    <x v="1"/>
    <x v="1"/>
    <b v="1"/>
    <x v="1"/>
    <n v="3"/>
    <n v="40547.073611111111"/>
    <n v="3.4687500003201421E-2"/>
    <n v="1224"/>
    <d v="2011-01-04T00:00:00"/>
    <s v="Yot"/>
    <x v="5004"/>
  </r>
  <r>
    <n v="5102"/>
    <n v="1"/>
    <x v="1150"/>
    <x v="668"/>
    <s v="&lt;p&gt;Hi Hui,&lt;/p&gt;_x000a_&lt;p&gt;No, I am way too stupid for this... You helped me with a VLOOKUP that changes my &quot;master sheet&quot; with information stored elsewhere in the workbook. A button then saves this new information as a new sheet, and renames it.&lt;/p&gt;_x000a_&lt;p&gt;That is where my problem is with your print settings. I don't know how to change the &quot;old sheet&quot; and &quot;new sheet&quot; names.&lt;/p&gt;_x000a_&lt;p&gt;Here is the code used for the button:&lt;/p&gt;_x000a_&lt;p&gt;Private Sub Saveandreturn_Click()&lt;br /&gt;_x000a_Dim sh As Worksheet&lt;/p&gt;_x000a_&lt;p&gt;    Application.ScreenUpdating = False&lt;br /&gt;_x000a_    Application.DisplayAlerts = False&lt;/p&gt;_x000a_&lt;p&gt;    With Me&lt;/p&gt;_x000a_&lt;p&gt;        On Error Resume Next&lt;br /&gt;_x000a_            .Parent.Worksheets(.Range(&quot;D4&quot;).Value).Delete&lt;br /&gt;_x000a_        On Error GoTo 0&lt;br /&gt;_x000a_        Set sh = .Parent.Worksheets.Add(After:=.Parent.Worksheets(.Parent.Worksheets.Count))&lt;br /&gt;_x000a_        sh.Name = .Range(&quot;D4&quot;).Value&lt;br /&gt;_x000a_        .Cells.Copy sh.Range(&quot;A1&quot;)&lt;br /&gt;_x000a_        sh.UsedRange.Value = sh.UsedRange.Value&lt;br /&gt;_x000a_    End With&lt;/p&gt;_x000a_&lt;p&gt;    Me.Activate&lt;/p&gt;_x000a_&lt;p&gt;    Application.DisplayAlerts = True&lt;br /&gt;_x000a_    Application.ScreenUpdating = True&lt;br /&gt;_x000a_End Sub&lt;/p&gt;_x000a_&lt;p&gt;Thanks again for all your assistance.&lt;/p&gt;_x000a_&lt;p&gt;Jo_x000a_&lt;/p&gt;_x000a_"/>
    <d v="2011-01-04T04:26:21"/>
    <n v="0"/>
    <x v="3"/>
    <x v="0"/>
    <b v="1"/>
    <x v="0"/>
    <n v="3"/>
    <n v="40535.30972222222"/>
    <n v="0"/>
    <n v="1224"/>
    <d v="2011-01-04T00:00:00"/>
    <n v="0"/>
    <x v="5005"/>
  </r>
  <r>
    <n v="5103"/>
    <n v="1"/>
    <x v="1150"/>
    <x v="2"/>
    <s v="&lt;p&gt;Jo4x4&lt;/p&gt;_x000a_&lt;p&gt;I have made a few smakll changes to your macro and also changes my previous macro&lt;/p&gt;_x000a_&lt;p&gt;The changes in your macro extract the old and new sheet names and then calls the new macro to copy the settings&lt;/p&gt;_x000a_&lt;p&gt;Replace your existing code with this&lt;br /&gt;_x000a_The 3 changes are commented&lt;/p&gt;_x000a_&lt;pre&gt;&lt;code&gt;Sub Saveandreturn_Click()_x000a_Dim sh As Worksheet_x000a__x000a_Application.ScreenUpdating = False_x000a_Application.DisplayAlerts = False_x000a__x000a_With Me_x000a_    OldSht = Me.Name &amp;#39;This is the existing sheet name_x000a__x000a_    On Error Resume Next_x000a_    .Parent.Worksheets(.Range(&amp;quot;D4&amp;quot;).Value).Delete_x000a_    On Error GoTo 0_x000a_    Set sh = .Parent.Worksheets.Add(After:=.Parent.Worksheets(.Parent.Worksheets.Count))_x000a_    sh.Name = .Range(&amp;quot;D4&amp;quot;).Value_x000a_    .Cells.Copy sh.Range(&amp;quot;A1&amp;quot;)_x000a_    sh.UsedRange.Value = sh.UsedRange.Value_x000a__x000a_    NewSht = .Range(&amp;quot;D4&amp;quot;).Value &amp;#39;This is the New sheet name_x000a__x000a_    Call Copy_Print_Settings(OldSht, NewSht) &amp;#39;Call subroutine to copy print settings_x000a__x000a_End With_x000a__x000a_Me.Activate_x000a__x000a_Application.DisplayAlerts = True_x000a_Application.ScreenUpdating = True_x000a_End Sub&lt;/code&gt;&lt;/pre&gt;_x000a_&lt;p&gt;and Copy the following to a code module&lt;/p&gt;_x000a_&lt;pre&gt;&lt;code&gt;Sub Copy_Print_Settings(OldSht, NewSht)_x000a__x000a_Dim MyWrkBook As String_x000a__x000a_Worksheets(NewSht).Select_x000a__x000a_    With ActiveSheet.PageSetup_x000a_        .PrintArea = Worksheets(OldSht).PageSetup.PrintArea_x000a_        .LeftHeader = Worksheets(OldSht).PageSetup.LeftHeader_x000a_        .CenterHeader = Worksheets(OldSht).PageSetup.CenterHeader_x000a_        .RightHeader = Worksheets(OldSht).PageSetup.RightHeader_x000a_        .LeftFooter = Worksheets(OldSht).PageSetup.LeftFooter_x000a_        .CenterFooter = Worksheets(OldSht).PageSetup.CenterFooter_x000a_        .RightFooter = Worksheets(OldSht).PageSetup.RightFooter_x000a_        .LeftMargin = Worksheets(OldSht).PageSetup.LeftMargin_x000a_        .RightMargin = Worksheets(OldSht).PageSetup.RightMargin_x000a_        .TopMargin = Worksheets(OldSht).PageSetup.TopMargin_x000a_        .BottomMargin = Worksheets(OldSht).PageSetup.BottomMargin_x000a_        .HeaderMargin = Worksheets(OldSht).PageSetup.HeaderMargin_x000a_        .FooterMargin = Worksheets(OldSht).PageSetup.FooterMargin_x000a_        .PrintHeadings = Worksheets(OldSht).PageSetup.PrintHeadings_x000a_        .PrintGridlines = Worksheets(OldSht).PageSetup.PrintGridlines_x000a_        .PrintComments = Worksheets(OldSht).PageSetup.PrintComments_x000a_        .PrintQuality = Worksheets(OldSht).PageSetup.PrintQuality_x000a_        .CenterHorizontally = Worksheets(OldSht).PageSetup.CenterHorizontally_x000a_        .CenterVertically = Worksheets(OldSht).PageSetup.CenterVertically_x000a_        .Orientation = Worksheets(OldSht).PageSetup.Orientation_x000a_        .Draft = Worksheets(OldSht).PageSetup.Draft_x000a_        .PaperSize = Worksheets(OldSht).PageSetup.PaperSize_x000a_        .FirstPageNumber = Worksheets(OldSht).PageSetup.FirstPageNumber_x000a_        .Order = Worksheets(OldSht).PageSetup.Order_x000a_        .BlackAndWhite = Worksheets(OldSht).PageSetup.BlackAndWhite_x000a_        .Zoom = Worksheets(OldSht).PageSetup.Zoom_x000a_        .FitToPagesWide = Worksheets(OldSht).PageSetup.FitToPagesWide_x000a_        .FitToPagesTall = Worksheets(OldSht).PageSetup.FitToPagesTall_x000a_        .PrintErrors = Worksheets(OldSht).PageSetup.PrintErrors_x000a__x000a_        .OddAndEvenPagesHeaderFooter = Worksheets(OldSht).PageSetup.OddAndEvenPagesHeaderFooter_x000a_        .DifferentFirstPageHeaderFooter = Worksheets(OldSht).PageSetup.DifferentFirstPageHeaderFooter_x000a_        .ScaleWithDocHeaderFooter = Worksheets(OldSht).PageSetup.ScaleWithDocHeaderFooter_x000a_        .AlignMarginsHeaderFooter = Worksheets(OldSht).PageSetup.AlignMarginsHeaderFooter_x000a__x000a_        .EvenPage.LeftHeader.Text = Worksheets(OldSht).PageSetup.EvenPage.LeftHeader.Text_x000a_        .EvenPage.CenterHeader.Text = Worksheets(OldSht).PageSetup.EvenPage.CenterHeader.Text_x000a_        .EvenPage.RightHeader.Text = Worksheets(OldSht).PageSetup.EvenPage.RightHeader.Text_x000a_        .EvenPage.LeftFooter.Text = Worksheets(OldSht).PageSetup.EvenPage.LeftFooter.Text_x000a_        .EvenPage.CenterFooter.Text = Worksheets(OldSht).PageSetup.EvenPage.CenterFooter.Text_x000a_        .EvenPage.RightFooter.Text = Worksheets(OldSht).PageSetup.EvenPage.RightFooter.Text_x000a__x000a_        .FirstPage.LeftHeader.Text = Worksheets(OldSht).PageSetup.FirstPage.LeftHeader.Text_x000a_        .FirstPage.CenterHeader.Text = Worksheets(OldSht).PageSetup.FirstPage.CenterHeader.Text_x000a_        .FirstPage.RightHeader.Text = Worksheets(OldSht).PageSetup.FirstPage.RightHeader.Text_x000a_        .FirstPage.LeftFooter.Text = Worksheets(OldSht).PageSetup.FirstPage.LeftFooter.Text_x000a_        .FirstPage.CenterFooter.Text = Worksheets(OldSht).PageSetup.FirstPage.CenterFooter.Text_x000a_        .FirstPage.RightFooter.Text = Worksheets(OldSht).PageSetup.FirstPage.RightFooter.Text_x000a__x000a_    End With_x000a_End Sub&lt;/code&gt;&lt;/pre&gt;_x000a_&lt;p&gt;Works well for me in Excel 2007._x000a_&lt;/p&gt;_x000a_"/>
    <d v="2011-01-04T05:58:29"/>
    <n v="0"/>
    <x v="4"/>
    <x v="1"/>
    <b v="1"/>
    <x v="1"/>
    <n v="3"/>
    <n v="40535.30972222222"/>
    <n v="11.939224537039991"/>
    <n v="1225"/>
    <d v="2011-01-04T00:00:00"/>
    <s v="Jo4x4"/>
    <x v="5006"/>
  </r>
  <r>
    <n v="5104"/>
    <n v="1"/>
    <x v="1150"/>
    <x v="668"/>
    <s v="&lt;p&gt;Thanks Hui, you are the man! Sorry Ninja :)&lt;/p&gt;_x000a_&lt;p&gt;Jo_x000a_&lt;/p&gt;_x000a_"/>
    <d v="2011-01-04T06:51:31"/>
    <n v="0"/>
    <x v="5"/>
    <x v="0"/>
    <b v="1"/>
    <x v="0"/>
    <n v="3"/>
    <n v="40535.30972222222"/>
    <n v="0"/>
    <n v="1225"/>
    <d v="2011-01-04T00:00:00"/>
    <n v="0"/>
    <x v="5007"/>
  </r>
  <r>
    <n v="5105"/>
    <n v="1"/>
    <x v="881"/>
    <x v="732"/>
    <s v="&lt;p&gt;I am trying to filter, cut and paste data into a new sheet with the same workbook based on multiple criteria.&lt;br /&gt;_x000a_I am able to record a macro to filter the data based on my criteria and copy and paste is successfully, however I am not able to remove it from the master list. Can someone please help me with this. Below is my code:&lt;/p&gt;_x000a_&lt;p&gt;Sub GRN_FIL()&lt;br /&gt;_x000a_'&lt;br /&gt;_x000a_' GRN_FIL Macro&lt;br /&gt;_x000a_'&lt;/p&gt;_x000a_&lt;p&gt;'&lt;br /&gt;_x000a_    Selection.AutoFilter&lt;br /&gt;_x000a_    ActiveSheet.Range(&quot;$A$1:$I$5025&quot;).AutoFilter Field:=5, Criteria1:= _&lt;br /&gt;_x000a_        &quot;Ennore (H-Engine)&quot;&lt;br /&gt;_x000a_    ActiveSheet.Range(&quot;$A$1:$I$5025&quot;).AutoFilter Field:=7, Criteria1:=&quot;&amp;lt;&amp;gt;*0*&quot;&lt;br /&gt;_x000a_    ActiveSheet.Range(&quot;$A$1:$I$5025&quot;).AutoFilter Field:=9, Criteria1:=&quot;0&quot;&lt;br /&gt;_x000a_    ActiveWindow.SmallScroll Down:=-36&lt;br /&gt;_x000a_    ActiveCell.Offset(32, 0).Range(&quot;A1&quot;).Select&lt;br /&gt;_x000a_    Range(Selection, ActiveCell.SpecialCells(xlLastCell)).Select&lt;br /&gt;_x000a_    Selection.Cut&lt;br /&gt;_x000a_    Sheets(&quot;H Engine&quot;).Select&lt;/p&gt;_x000a_&lt;p&gt;    'first, select cell in the first row of that column, like A1, K1, etc&lt;br /&gt;_x000a_    Range(&quot;A1&quot;).Select&lt;/p&gt;_x000a_&lt;p&gt;    'move to the last cell with data&lt;br /&gt;_x000a_    Selection.End(xlDown).Select&lt;/p&gt;_x000a_&lt;p&gt;    'move to one row below it&lt;br /&gt;_x000a_    ActiveCell.Offset(1, 0).Select&lt;/p&gt;_x000a_&lt;p&gt;    'paste the copied data in there&lt;br /&gt;_x000a_    Selection.PasteSpecial Paste:=xlPasteValues, Operation:=xlNone, SkipBlanks _&lt;br /&gt;_x000a_        :=False, Transpose:=False&lt;/p&gt;_x000a_&lt;p&gt;    'ActiveCell.Offset(1, 0).Range(&quot;A1&quot;).Select&lt;br /&gt;_x000a_    'ActiveSheet.Paste&lt;br /&gt;_x000a_    'ActiveCell.Offset(-1, 0).Range(&quot;A1&quot;).Select&lt;br /&gt;_x000a_    'Sheets(&quot;Invoice&quot;).Select&lt;br /&gt;_x000a_    'ActiveCell.Offset(-32, 0).Range(&quot;A1&quot;).Select&lt;br /&gt;_x000a_    'Application.CutCopyMode = False&lt;/p&gt;_x000a_&lt;p&gt;    ActiveSheet.ShowAllData&lt;br /&gt;_x000a_End Sub_x000a_&lt;/p&gt;_x000a_"/>
    <d v="2011-01-04T09:57:55"/>
    <n v="0"/>
    <x v="3"/>
    <x v="0"/>
    <b v="1"/>
    <x v="0"/>
    <n v="3"/>
    <n v="40479.064583333333"/>
    <n v="0"/>
    <n v="1225"/>
    <d v="2011-01-04T00:00:00"/>
    <n v="0"/>
    <x v="5008"/>
  </r>
  <r>
    <n v="5106"/>
    <n v="1"/>
    <x v="1197"/>
    <x v="486"/>
    <s v="&lt;p&gt;I am trying to import data from a SQL Server Table to MS Access Table. Could any help me on can I get it done?&lt;/p&gt;_x000a_&lt;p&gt;I am using ADODB Connection and Select Into (from SQL Server to MS Access DB) query to perform this task. The VBA Code is written in MS Access Database.&lt;/p&gt;_x000a_&lt;p&gt;[SELECT *&lt;br /&gt;_x000a_INTO new_table_name [IN externaldatabase]&lt;br /&gt;_x000a_FROM old_tablename]_x000a_&lt;/p&gt;_x000a_"/>
    <d v="2011-01-04T10:03:02"/>
    <n v="0"/>
    <x v="0"/>
    <x v="0"/>
    <b v="0"/>
    <x v="0"/>
    <n v="3"/>
    <n v="40547.418749999997"/>
    <n v="0"/>
    <n v="1225"/>
    <d v="2011-01-04T00:00:00"/>
    <n v="0"/>
    <x v="5009"/>
  </r>
  <r>
    <n v="5107"/>
    <n v="1"/>
    <x v="1197"/>
    <x v="2"/>
    <s v="&lt;p&gt;Have you tried an SQL or MS Access Blog ?_x000a_&lt;/p&gt;_x000a_"/>
    <d v="2011-01-04T12:16:32"/>
    <n v="0"/>
    <x v="1"/>
    <x v="1"/>
    <b v="1"/>
    <x v="1"/>
    <n v="3"/>
    <n v="40547.418749999997"/>
    <n v="9.2731481483497191E-2"/>
    <n v="1226"/>
    <d v="2011-01-04T00:00:00"/>
    <s v="akashbest@gmail.com"/>
    <x v="5010"/>
  </r>
  <r>
    <n v="5108"/>
    <n v="1"/>
    <x v="1198"/>
    <x v="537"/>
    <s v="&lt;p&gt;How do I select worksheets using code that would perhaps...&lt;/p&gt;_x000a_&lt;p&gt;Select worksheets by where they are, and not what they're actually named?&lt;/p&gt;_x000a_&lt;p&gt;Or perhaps, how I could I use code to toggle shift LEFT &amp;amp; RIGHT between worksheets without actually specify those worksheets names?_x000a_&lt;/p&gt;_x000a_"/>
    <d v="2011-01-04T14:00:18"/>
    <n v="0"/>
    <x v="0"/>
    <x v="0"/>
    <b v="0"/>
    <x v="0"/>
    <n v="3"/>
    <n v="40547.583333333336"/>
    <n v="0"/>
    <n v="1226"/>
    <d v="2011-01-04T00:00:00"/>
    <n v="0"/>
    <x v="5011"/>
  </r>
  <r>
    <n v="5109"/>
    <n v="1"/>
    <x v="1199"/>
    <x v="556"/>
    <s v="&lt;p&gt;I have a line chart that projects cash flow.  I want to automatically add a vertical line on the chart simply indicating the current day/period in the chart?  Is that possible without crazy VBA magic?_x000a_&lt;/p&gt;_x000a_"/>
    <d v="2011-01-04T14:02:13"/>
    <n v="0"/>
    <x v="0"/>
    <x v="0"/>
    <b v="0"/>
    <x v="0"/>
    <n v="3"/>
    <n v="40547.584722222222"/>
    <n v="0"/>
    <n v="1226"/>
    <d v="2011-01-04T00:00:00"/>
    <n v="0"/>
    <x v="5012"/>
  </r>
  <r>
    <n v="5110"/>
    <n v="1"/>
    <x v="1198"/>
    <x v="313"/>
    <s v="&lt;p&gt;http://msdn.microsoft.com/en-us/library/aa221564%28v=office.11%29.aspx&lt;/p&gt;_x000a_&lt;p&gt;There's an brief explanation on how to use worksheet index numbers._x000a_&lt;/p&gt;_x000a_"/>
    <d v="2011-01-04T14:02:53"/>
    <n v="0"/>
    <x v="1"/>
    <x v="0"/>
    <b v="1"/>
    <x v="0"/>
    <n v="3"/>
    <n v="40547.583333333336"/>
    <n v="0"/>
    <n v="1226"/>
    <d v="2011-01-04T00:00:00"/>
    <n v="0"/>
    <x v="5013"/>
  </r>
  <r>
    <n v="5111"/>
    <n v="1"/>
    <x v="1197"/>
    <x v="313"/>
    <s v="&lt;p&gt;Try a pass through query.  &lt;/p&gt;_x000a_&lt;p&gt;Fair warning:  limit your first heavily.  Pre-07 versions of access have been known to explode:)_x000a_&lt;/p&gt;_x000a_"/>
    <d v="2011-01-04T14:04:31"/>
    <n v="0"/>
    <x v="2"/>
    <x v="0"/>
    <b v="1"/>
    <x v="0"/>
    <n v="3"/>
    <n v="40547.418749999997"/>
    <n v="0"/>
    <n v="1226"/>
    <d v="2011-01-04T00:00:00"/>
    <n v="0"/>
    <x v="5014"/>
  </r>
  <r>
    <n v="5112"/>
    <n v="1"/>
    <x v="1198"/>
    <x v="537"/>
    <s v="&lt;p&gt;That was the money shot.&lt;/p&gt;_x000a_&lt;p&gt;Many Thanks Dan!_x000a_&lt;/p&gt;_x000a_"/>
    <d v="2011-01-04T14:05:52"/>
    <n v="0"/>
    <x v="2"/>
    <x v="0"/>
    <b v="1"/>
    <x v="0"/>
    <n v="3"/>
    <n v="40547.583333333336"/>
    <n v="0"/>
    <n v="1226"/>
    <d v="2011-01-04T00:00:00"/>
    <n v="0"/>
    <x v="5015"/>
  </r>
  <r>
    <n v="5113"/>
    <n v="1"/>
    <x v="881"/>
    <x v="2"/>
    <s v="&lt;p&gt;ds_murthy&lt;/p&gt;_x000a_&lt;p&gt;I can't cut the records and so I have Copied, Cleared and re-sorted the records&lt;br /&gt;_x000a_I am sure there is a better way but this works&lt;/p&gt;_x000a_&lt;pre&gt;&lt;code&gt;Sub GRN_FIL()_x000a_&amp;#39;_x000a_&amp;#39; GRN_FIL Macro_x000a_&amp;#39;_x000a_Dim rng As Range_x000a_Dim sht1 As String, sht2 As String_x000a__x000a_sht1 = &amp;quot;Sheet1&amp;quot; &amp;#39; Change to suit_x000a_sht2 = &amp;quot;H Engine&amp;quot; &amp;#39; Change to suit_x000a__x000a_Selection.AutoFilter_x000a_ActiveSheet.Range(&amp;quot;$A$1:$I$5025&amp;quot;).AutoFilter Field:=5, Criteria1:=&amp;quot;Ennore (H-Engine)&amp;quot;_x000a_ActiveSheet.Range(&amp;quot;$A$1:$I$5025&amp;quot;).AutoFilter Field:=7, Criteria1:=&amp;quot;&amp;lt;&amp;gt;*0*&amp;quot;_x000a_ActiveSheet.Range(&amp;quot;$A$1:$I$5025&amp;quot;).AutoFilter Field:=9, Criteria1:=&amp;quot;0&amp;quot;_x000a__x000a_Set rng = ActiveSheet.AutoFilter.Range_x000a_rng.Offset(1, 0).Resize(rng.Rows.Count - 1).Copy Destination:=Worksheets(sht2).Range(&amp;quot;A1&amp;quot;).End(xlDown).Offset(1, 0)_x000a_rng.Offset(1, 0).Resize(rng.Rows.Count - 1).ClearContents_x000a__x000a_Sheets(sht1).Select_x000a_ActiveSheet.ShowAllData_x000a__x000a_ActiveWorkbook.Worksheets(sht1).AutoFilter.Sort.SortFields.Add Key:=Range __x000a_  (&amp;quot;A1:A5025&amp;quot;), SortOn:=xlSortOnValues, Order:=xlAscending, DataOption:=xlSortTextAsNumbers_x000a_With ActiveWorkbook.Worksheets(sht1).AutoFilter.Sort_x000a_  .Header = xlYes_x000a_  .MatchCase = False_x000a_  .Orientation = xlTopToBottom_x000a_  .SortMethod = xlPinYin_x000a_  .Apply_x000a_End With_x000a__x000a_Sheets(sht2).Select_x000a__x000a_End Sub&lt;/code&gt;&lt;/pre&gt;_x000a_"/>
    <d v="2011-01-04T14:36:40"/>
    <n v="0"/>
    <x v="4"/>
    <x v="1"/>
    <b v="1"/>
    <x v="1"/>
    <n v="3"/>
    <n v="40479.064583333333"/>
    <n v="68.544212962966412"/>
    <n v="1227"/>
    <d v="2011-01-04T00:00:00"/>
    <s v="michrome23"/>
    <x v="5016"/>
  </r>
  <r>
    <n v="5114"/>
    <n v="1"/>
    <x v="1199"/>
    <x v="2"/>
    <s v="&lt;p&gt;Have a read of http://peltiertech.com/Excel/Charts/AddLineVertErrBar.html_x000a_&lt;/p&gt;_x000a_"/>
    <d v="2011-01-04T14:39:36"/>
    <n v="0"/>
    <x v="1"/>
    <x v="1"/>
    <b v="1"/>
    <x v="1"/>
    <n v="3"/>
    <n v="40547.584722222222"/>
    <n v="2.6111111110367347E-2"/>
    <n v="1228"/>
    <d v="2011-01-04T00:00:00"/>
    <s v="ellistyle"/>
    <x v="5017"/>
  </r>
  <r>
    <n v="5115"/>
    <n v="1"/>
    <x v="1198"/>
    <x v="313"/>
    <s v="&lt;p&gt;I am the John Holmes of Excel._x000a_&lt;/p&gt;_x000a_"/>
    <d v="2011-01-04T14:45:27"/>
    <n v="0"/>
    <x v="3"/>
    <x v="0"/>
    <b v="1"/>
    <x v="0"/>
    <n v="3"/>
    <n v="40547.583333333336"/>
    <n v="0"/>
    <n v="1228"/>
    <d v="2011-01-04T00:00:00"/>
    <n v="0"/>
    <x v="5018"/>
  </r>
  <r>
    <n v="5116"/>
    <n v="1"/>
    <x v="1200"/>
    <x v="652"/>
    <s v="&lt;p&gt;Hello, &lt;/p&gt;_x000a_&lt;p&gt;Happy New Year! &lt;/p&gt;_x000a_&lt;p&gt;How do I limit the amount cells a user can see? &lt;/p&gt;_x000a_&lt;p&gt;How do I create a little drop box next to a cell to allow the user to select the cells value with out using a drop down box. &lt;/p&gt;_x000a_&lt;p&gt;Thanks &lt;/p&gt;_x000a_&lt;p&gt;Terry_x000a_&lt;/p&gt;_x000a_"/>
    <d v="2011-01-04T14:50:49"/>
    <n v="0"/>
    <x v="0"/>
    <x v="0"/>
    <b v="0"/>
    <x v="0"/>
    <n v="3"/>
    <n v="40547.618055555555"/>
    <n v="0"/>
    <n v="1228"/>
    <d v="2011-01-04T00:00:00"/>
    <n v="0"/>
    <x v="5019"/>
  </r>
  <r>
    <n v="5117"/>
    <n v="1"/>
    <x v="1201"/>
    <x v="552"/>
    <s v="&lt;p&gt;Hi all--&lt;br /&gt;_x000a_  I am looking for some templates to build an inventory program with FIFO (first in - first out) in mind.  Any thoughts or suggestions would be greatly appreciated.  Thanks in advance.&lt;br /&gt;_x000a_Make it an awesome day. :)&lt;br /&gt;_x000a_Lawrence_x000a_&lt;/p&gt;_x000a_"/>
    <d v="2011-01-04T14:52:10"/>
    <n v="0"/>
    <x v="0"/>
    <x v="0"/>
    <b v="0"/>
    <x v="0"/>
    <n v="3"/>
    <n v="40547.619444444441"/>
    <n v="0"/>
    <n v="1228"/>
    <d v="2011-01-04T00:00:00"/>
    <n v="0"/>
    <x v="5020"/>
  </r>
  <r>
    <n v="5118"/>
    <n v="1"/>
    <x v="1200"/>
    <x v="2"/>
    <s v="&lt;p&gt;Q. How do I limit the amount cells a user can see?&lt;br /&gt;_x000a_A. Quick way is to hide all the Columns/Rows to the Left/Right and Above/Below where you want to give them access to&lt;/p&gt;_x000a_&lt;p&gt;Q. How do I create a little drop box next to a cell to allow the user to select the cells value with out using a drop down box.&lt;br /&gt;_x000a_A. That's data Validation, Refer: http://chandoo.org/wp/2008/08/07/excel-add-drop-down-list/_x000a_&lt;/p&gt;_x000a_"/>
    <d v="2011-01-04T14:58:15"/>
    <n v="0"/>
    <x v="1"/>
    <x v="1"/>
    <b v="1"/>
    <x v="1"/>
    <n v="3"/>
    <n v="40547.618055555555"/>
    <n v="5.7291666671517305E-3"/>
    <n v="1229"/>
    <d v="2011-01-04T00:00:00"/>
    <s v="GODZILLA"/>
    <x v="5021"/>
  </r>
  <r>
    <n v="5119"/>
    <n v="1"/>
    <x v="1183"/>
    <x v="724"/>
    <s v="&lt;p&gt;john! nice to meet you. thanks for sharing that info. have a nice year_x000a_&lt;/p&gt;_x000a_"/>
    <d v="2011-01-04T15:06:05"/>
    <n v="0"/>
    <x v="6"/>
    <x v="0"/>
    <b v="1"/>
    <x v="0"/>
    <n v="3"/>
    <n v="40543.098611111112"/>
    <n v="0"/>
    <n v="1229"/>
    <d v="2011-01-04T00:00:00"/>
    <n v="0"/>
    <x v="5022"/>
  </r>
  <r>
    <n v="5120"/>
    <n v="1"/>
    <x v="1200"/>
    <x v="652"/>
    <s v="&lt;p&gt;Exactly what I wanted! &lt;/p&gt;_x000a_&lt;p&gt;Thanks_x000a_&lt;/p&gt;_x000a_"/>
    <d v="2011-01-04T15:18:36"/>
    <n v="0"/>
    <x v="2"/>
    <x v="0"/>
    <b v="1"/>
    <x v="0"/>
    <n v="3"/>
    <n v="40547.618055555555"/>
    <n v="0"/>
    <n v="1229"/>
    <d v="2011-01-04T00:00:00"/>
    <n v="0"/>
    <x v="5023"/>
  </r>
  <r>
    <n v="5121"/>
    <n v="1"/>
    <x v="1194"/>
    <x v="728"/>
    <s v="&lt;p&gt;it worked! thank you so much for lending me your big brains :) i really appreciate your taking the time to pass on the formula.&lt;/p&gt;_x000a_&lt;p&gt;best,&lt;br /&gt;_x000a_michelle_x000a_&lt;/p&gt;_x000a_"/>
    <d v="2011-01-04T15:40:50"/>
    <n v="0"/>
    <x v="2"/>
    <x v="0"/>
    <b v="1"/>
    <x v="0"/>
    <n v="3"/>
    <n v="40546.829861111109"/>
    <n v="0"/>
    <n v="1229"/>
    <d v="2011-01-04T00:00:00"/>
    <n v="0"/>
    <x v="5024"/>
  </r>
  <r>
    <n v="5122"/>
    <n v="1"/>
    <x v="1201"/>
    <x v="313"/>
    <s v="&lt;p&gt;I know there are access db's built for something like that...._x000a_&lt;/p&gt;_x000a_"/>
    <d v="2011-01-04T15:41:11"/>
    <n v="0"/>
    <x v="1"/>
    <x v="0"/>
    <b v="1"/>
    <x v="0"/>
    <n v="3"/>
    <n v="40547.619444444441"/>
    <n v="0"/>
    <n v="1229"/>
    <d v="2011-01-04T00:00:00"/>
    <n v="0"/>
    <x v="5025"/>
  </r>
  <r>
    <n v="5123"/>
    <n v="1"/>
    <x v="1195"/>
    <x v="610"/>
    <s v="&lt;p&gt;This a very basic macro, which compares words from 1 range with a set of cells in another range. Note that your one situtaion of wanting to highlight &quot;xyz part&quot; but not &quot;apartment&quot; will not be covered (I'm not sure how you would do that without adding much more code to check for spaces/no leading spaces, etc). The code does go in order down the list, as you requested. Again, it's rudimentary, but hopefully it gives some guidance or gives someone else an idea.&lt;/p&gt;_x000a_&lt;p&gt;&lt;code&gt;&lt;br /&gt;_x000a_Sub MatchFormats()&lt;br /&gt;_x000a_'Define range with words you want to find&lt;br /&gt;_x000a_For Each c1 In Range(&quot;J1:J100&quot;)&lt;/p&gt;_x000a_&lt;p&gt;    'Define range with words you want to search&lt;br /&gt;_x000a_    For Each c2 In Range(&quot;A1:A1000&quot;)&lt;/p&gt;_x000a_&lt;p&gt;    'Checks is word is contained in cell&lt;br /&gt;_x000a_    If c2 Like &quot;*&quot; &amp;amp; c1 &amp;amp; &quot;*&quot; Then&lt;br /&gt;_x000a_        'If match, set pattern color to match&lt;br /&gt;_x000a_        c2.Interior.ColorIndex = c1.Interior.ColorIndex&lt;br /&gt;_x000a_    End If&lt;br /&gt;_x000a_    Next c2&lt;br /&gt;_x000a_Next c1&lt;/p&gt;_x000a_&lt;p&gt;End Sub&lt;br /&gt;_x000a_&lt;/code&gt;_x000a_&lt;/p&gt;_x000a_"/>
    <d v="2011-01-04T18:42:37"/>
    <n v="0"/>
    <x v="1"/>
    <x v="0"/>
    <b v="1"/>
    <x v="0"/>
    <n v="3"/>
    <n v="40546.89166666667"/>
    <n v="0"/>
    <n v="1229"/>
    <d v="2011-01-04T00:00:00"/>
    <n v="0"/>
    <x v="5026"/>
  </r>
  <r>
    <n v="5124"/>
    <n v="1"/>
    <x v="1201"/>
    <x v="610"/>
    <s v="&lt;p&gt;Could you setup a table where when you input what inventory you recieve, you also put the date you received it? That would let you easily build a report showing total qty, and even graph it to show how much you have and how old different amounts are._x000a_&lt;/p&gt;_x000a_"/>
    <d v="2011-01-04T18:45:37"/>
    <n v="0"/>
    <x v="2"/>
    <x v="0"/>
    <b v="1"/>
    <x v="0"/>
    <n v="3"/>
    <n v="40547.619444444441"/>
    <n v="0"/>
    <n v="1229"/>
    <d v="2011-01-04T00:00:00"/>
    <n v="0"/>
    <x v="5027"/>
  </r>
  <r>
    <n v="5125"/>
    <n v="1"/>
    <x v="1195"/>
    <x v="729"/>
    <s v="&lt;p&gt;Thanks Luke M.&lt;br /&gt;_x000a_This is my first time to use a macro, but I unhide the hidden workbook, &quot;recorded a macro&quot; (doing nothing and then saving it -didn't know how else get the information in).&lt;br /&gt;_x000a_I then editted the Macro (removing everything and pasted your code).  I ran the macro and saw some items quickly highlight in Column A, but the highlight dissapeared in less than a second.  Here is what I pasted:&lt;br /&gt;_x000a_Sub MatchFormats()&lt;br /&gt;_x000a_'Define range with words you want to find&lt;br /&gt;_x000a_For Each c1 In Range(&quot;J1:J100&quot;)&lt;/p&gt;_x000a_&lt;p&gt;'Define range with words you want to search&lt;br /&gt;_x000a_For Each c2 In Range(&quot;A1:A1000&quot;)&lt;/p&gt;_x000a_&lt;p&gt;'Checks is word is contained in cell&lt;br /&gt;_x000a_If c2 Like &quot;*&quot; &amp;amp; c1 &amp;amp; &quot;*&quot; Then&lt;br /&gt;_x000a_'If match, set pattern color to match&lt;br /&gt;_x000a_c2.Interior.ColorIndex = c1.Interior.ColorIndex&lt;br /&gt;_x000a_End If&lt;br /&gt;_x000a_Next c2&lt;br /&gt;_x000a_Next c1&lt;/p&gt;_x000a_&lt;p&gt;End Sub&lt;/p&gt;_x000a_&lt;p&gt;--------------&lt;br /&gt;_x000a_Should I have done something differently?&lt;/p&gt;_x000a_&lt;p&gt;Thanks_x000a_&lt;/p&gt;_x000a_"/>
    <d v="2011-01-04T19:41:45"/>
    <n v="0"/>
    <x v="2"/>
    <x v="0"/>
    <b v="1"/>
    <x v="0"/>
    <n v="3"/>
    <n v="40546.89166666667"/>
    <n v="0"/>
    <n v="1229"/>
    <d v="2011-01-04T00:00:00"/>
    <n v="0"/>
    <x v="5028"/>
  </r>
  <r>
    <n v="5126"/>
    <n v="1"/>
    <x v="1202"/>
    <x v="516"/>
    <s v="&lt;p&gt;There is a dashboard in Chandoo.org&lt;br /&gt;_x000a_This is the link&lt;br /&gt;_x000a_http://chandoo.org/wp/2010/03/16/excel-dashboard-tutorial-1/&lt;br /&gt;_x000a_A button is inserted into excel spread sheet and called &quot;help&quot;. Is this a button (Form control)? When it is click, it is taken to a user form. I can see the code:&lt;br /&gt;_x000a_Sub HelpForm()&lt;br /&gt;_x000a_HelpForm.Show&lt;br /&gt;_x000a_End Sub&lt;/p&gt;_x000a_&lt;p&gt;How is this  button linked to the user form? Do we insert a form in Help Sheet or only with code, we make this form display? If what I describe is not clear, then I need to send you the file itself.&lt;/p&gt;_x000a_&lt;p&gt;Thank you for your help.&lt;br /&gt;_x000a_Guity_x000a_&lt;/p&gt;_x000a_"/>
    <d v="2011-01-04T19:53:09"/>
    <n v="0"/>
    <x v="0"/>
    <x v="0"/>
    <b v="0"/>
    <x v="0"/>
    <n v="3"/>
    <n v="40547.828472222223"/>
    <n v="0"/>
    <n v="1229"/>
    <d v="2011-01-04T00:00:00"/>
    <n v="0"/>
    <x v="5029"/>
  </r>
  <r>
    <n v="5130"/>
    <n v="1"/>
    <x v="1202"/>
    <x v="610"/>
    <s v="&lt;p&gt;It looks like the workbook is using Jon Walkenbach's method discussed &lt;a href=&quot;http://books.google.com/books?id=QpMLjGcsuBwC&amp;amp;pg=PA788&amp;amp;lpg=PA788&amp;amp;dq=walkenbach+help+sheet+form&amp;amp;source=bl&amp;amp;ots=NXQiNASoYz&amp;amp;sig=nFnerPYJixR_QdhFV7df4sxet_0&amp;amp;hl=en&amp;amp;ei=hn8jTbWpIdCpnQe3mNTNDg&amp;amp;sa=X&amp;amp;oi=book_result&amp;amp;ct=result&amp;amp;resnum=2&amp;amp;ved=0CBsQ6AEwAQ&quot;&gt;here&lt;/a&gt;&lt;/p&gt;_x000a_&lt;p&gt;UserForms are not directly connected to a sheet, they are stored in the programming (like the modules). From VBA, you should be able to find the form (you can right click on it to view all the coding).&lt;/p&gt;_x000a_&lt;p&gt;The button on the spreadsheet could be either a form, or ActiveX control. My guess is the former. It then calls the macro &quot;HelpForm&quot; which shows the UserForm HelpForm. &lt;/p&gt;_x000a_&lt;p&gt;So, if you want to be able to display the UserForm from somewhere else, you just need some way of running the code line:&lt;code&gt;&lt;/p&gt;_x000a_&lt;p&gt;HelpForm.Show&lt;/code&gt;_x000a_&lt;/p&gt;_x000a_"/>
    <d v="2011-01-04T20:19:28"/>
    <n v="0"/>
    <x v="1"/>
    <x v="0"/>
    <b v="1"/>
    <x v="0"/>
    <n v="3"/>
    <n v="40547.828472222223"/>
    <n v="0"/>
    <n v="1229"/>
    <d v="2011-01-04T00:00:00"/>
    <n v="0"/>
    <x v="5030"/>
  </r>
  <r>
    <n v="5131"/>
    <n v="1"/>
    <x v="1195"/>
    <x v="610"/>
    <s v="&lt;p&gt;You'll need to manually define the 2 ranges stated at the beginning of the macro to match your scenario. For instance, if your list of words in column J is really just J2:J30, change the code line to:&lt;/p&gt;_x000a_&lt;p&gt;&lt;code&gt;&lt;br /&gt;_x000a_For Each c1 In Range(&quot;J2:J30&quot;)&lt;/code&gt;_x000a_&lt;/p&gt;_x000a_"/>
    <d v="2011-01-04T20:23:14"/>
    <n v="0"/>
    <x v="3"/>
    <x v="0"/>
    <b v="1"/>
    <x v="0"/>
    <n v="3"/>
    <n v="40546.89166666667"/>
    <n v="0"/>
    <n v="1229"/>
    <d v="2011-01-04T00:00:00"/>
    <n v="0"/>
    <x v="5031"/>
  </r>
  <r>
    <n v="5132"/>
    <n v="1"/>
    <x v="1195"/>
    <x v="729"/>
    <s v="&lt;p&gt;Luke, You are Awesome!  Thank you!_x000a_&lt;/p&gt;_x000a_"/>
    <d v="2011-01-04T20:35:35"/>
    <n v="0"/>
    <x v="4"/>
    <x v="0"/>
    <b v="1"/>
    <x v="0"/>
    <n v="3"/>
    <n v="40546.89166666667"/>
    <n v="0"/>
    <n v="1229"/>
    <d v="2011-01-04T00:00:00"/>
    <n v="0"/>
    <x v="5032"/>
  </r>
  <r>
    <n v="5133"/>
    <n v="1"/>
    <x v="1203"/>
    <x v="537"/>
    <s v="&lt;p&gt;I am a using a macro in MS Word.&lt;/p&gt;_x000a_&lt;p&gt;I am running a wildcard search, replace, copy, cut, and paste loop.&lt;/p&gt;_x000a_&lt;p&gt;I have a loop that loops to a specified number; however, I am in need of help with a macro that will stop once the end of the document is reached (or no more instances are found).&lt;/p&gt;_x000a_&lt;p&gt;Any help is vastly appreicated._x000a_&lt;/p&gt;_x000a_"/>
    <d v="2011-01-04T21:28:36"/>
    <n v="0"/>
    <x v="0"/>
    <x v="0"/>
    <b v="0"/>
    <x v="0"/>
    <n v="3"/>
    <n v="40547.894444444442"/>
    <n v="0"/>
    <n v="1229"/>
    <d v="2011-01-04T00:00:00"/>
    <n v="0"/>
    <x v="5033"/>
  </r>
  <r>
    <n v="5134"/>
    <n v="1"/>
    <x v="1203"/>
    <x v="610"/>
    <s v="&lt;p&gt;Perhaps someone will have some insight, but you might have better luck in a Microsoft Word forum, rather than an Excel forum._x000a_&lt;/p&gt;_x000a_"/>
    <d v="2011-01-04T21:33:59"/>
    <n v="0"/>
    <x v="1"/>
    <x v="0"/>
    <b v="1"/>
    <x v="0"/>
    <n v="3"/>
    <n v="40547.894444444442"/>
    <n v="0"/>
    <n v="1229"/>
    <d v="2011-01-04T00:00:00"/>
    <n v="0"/>
    <x v="5034"/>
  </r>
  <r>
    <n v="5135"/>
    <n v="1"/>
    <x v="1195"/>
    <x v="729"/>
    <s v="&lt;p&gt;For readers of this.  Luke's solution was exactly what I needed. Further, to add the ability to filter off the unwanted xyz product kits, or xyz product kit.  By putting two cells in the J column, one with kits and the other with kit (where I put a space after the word kit.  This allows the filter process to highlight kits, and xyz kit, but not highlight items such as kitchen.&lt;/p&gt;_x000a_&lt;p&gt;Thnks again Luke._x000a_&lt;/p&gt;_x000a_"/>
    <d v="2011-01-04T23:08:31"/>
    <n v="0"/>
    <x v="5"/>
    <x v="0"/>
    <b v="1"/>
    <x v="0"/>
    <n v="3"/>
    <n v="40546.89166666667"/>
    <n v="0"/>
    <n v="1229"/>
    <d v="2011-01-04T00:00:00"/>
    <n v="0"/>
    <x v="5035"/>
  </r>
  <r>
    <n v="5136"/>
    <n v="1"/>
    <x v="1204"/>
    <x v="733"/>
    <s v="&lt;p&gt;I need help to determine how to calculate a moving range dynamically so that the&lt;br /&gt;_x000a_absolute number between two consecutive numbers in a column are determined.  I need&lt;br /&gt;_x000a_a formula that can reference the cells without referring to their specific row #, so that the difference column will update automatically when a new number is added.&lt;/p&gt;_x000a_&lt;p&gt;As shown below, the first cell for difference will be empty of course...then I wish&lt;br /&gt;_x000a_to insert a formula to calcuate the differences automatically upon entry of new month of data.&lt;/p&gt;_x000a_&lt;p&gt;For example,&lt;br /&gt;_x000a_month Blood pressure Difference&lt;br /&gt;_x000a_jan       98&lt;br /&gt;_x000a_feb       99             1&lt;br /&gt;_x000a_march     96             3   etc._x000a_&lt;/p&gt;_x000a_"/>
    <d v="2011-01-04T23:22:27"/>
    <n v="0"/>
    <x v="0"/>
    <x v="0"/>
    <b v="0"/>
    <x v="0"/>
    <n v="3"/>
    <n v="40547.973611111112"/>
    <n v="0"/>
    <n v="1229"/>
    <d v="2011-01-04T00:00:00"/>
    <n v="0"/>
    <x v="5036"/>
  </r>
  <r>
    <n v="5138"/>
    <n v="1"/>
    <x v="1204"/>
    <x v="2"/>
    <s v="&lt;p&gt;Celia&lt;br /&gt;_x000a_Assuming your data starts in A1 in the cell C4 where you have 3 (99-96),&lt;br /&gt;_x000a_Wouldn't you just put&lt;br /&gt;_x000a_=B4-B3&lt;/p&gt;_x000a_&lt;p&gt;or if you are only interested in the difference and don't care about +/-'s use&lt;br /&gt;_x000a_=Abs(B4-B3)&lt;/p&gt;_x000a_&lt;p&gt;Copy either equation down as you enter new data_x000a_&lt;/p&gt;_x000a_"/>
    <d v="2011-01-05T01:00:19"/>
    <n v="0"/>
    <x v="1"/>
    <x v="1"/>
    <b v="1"/>
    <x v="1"/>
    <n v="4"/>
    <n v="40547.973611111112"/>
    <n v="6.8275462959718425E-2"/>
    <n v="1230"/>
    <d v="2011-01-05T00:00:00"/>
    <s v="Celia"/>
    <x v="5037"/>
  </r>
  <r>
    <n v="5139"/>
    <n v="1"/>
    <x v="1196"/>
    <x v="730"/>
    <s v="&lt;p&gt;Hui&lt;br /&gt;_x000a_Thank you very much. It really helped, though I need to make some changes like changing the units from dollars to pesos. It's amazing!_x000a_&lt;/p&gt;_x000a_"/>
    <d v="2011-01-05T01:50:49"/>
    <n v="0"/>
    <x v="2"/>
    <x v="0"/>
    <b v="1"/>
    <x v="0"/>
    <n v="4"/>
    <n v="40547.073611111111"/>
    <n v="0"/>
    <n v="1230"/>
    <d v="2011-01-05T00:00:00"/>
    <n v="0"/>
    <x v="5038"/>
  </r>
  <r>
    <n v="5140"/>
    <n v="1"/>
    <x v="1204"/>
    <x v="733"/>
    <s v="&lt;p&gt;Thank-you ;)&lt;/p&gt;_x000a_&lt;p&gt;Do you know if there is a way to create a formula that can create the&lt;br /&gt;_x000a_consecutive differences without having to change the formula each time.&lt;br /&gt;_x000a_It would be most desirable to use it as a named formula in a line chart that&lt;br /&gt;_x000a_could display the changes over time as the user entered new blood pressure values.&lt;/p&gt;_x000a_&lt;p&gt;Any ideas would be immensely appreciated!_x000a_&lt;/p&gt;_x000a_"/>
    <d v="2011-01-05T02:57:45"/>
    <n v="0"/>
    <x v="2"/>
    <x v="0"/>
    <b v="1"/>
    <x v="0"/>
    <n v="4"/>
    <n v="40547.973611111112"/>
    <n v="0"/>
    <n v="1230"/>
    <d v="2011-01-05T00:00:00"/>
    <n v="0"/>
    <x v="5039"/>
  </r>
  <r>
    <n v="5141"/>
    <n v="1"/>
    <x v="1204"/>
    <x v="348"/>
    <s v="&lt;p&gt;Hi Celia,&lt;/p&gt;_x000a_&lt;p&gt;If you are using Excel 2007, you can convert your data into a table and this will automaitcally copy the formula from the cell above when you add a new record._x000a_&lt;/p&gt;_x000a_"/>
    <d v="2011-01-05T03:45:23"/>
    <n v="0"/>
    <x v="3"/>
    <x v="0"/>
    <b v="1"/>
    <x v="0"/>
    <n v="4"/>
    <n v="40547.973611111112"/>
    <n v="0"/>
    <n v="1230"/>
    <d v="2011-01-05T00:00:00"/>
    <n v="0"/>
    <x v="5040"/>
  </r>
  <r>
    <n v="5142"/>
    <n v="1"/>
    <x v="1204"/>
    <x v="2"/>
    <s v="&lt;p&gt;Celia&lt;br /&gt;_x000a_You don't have to change the formula, Excel will do that for you when you copy it.&lt;br /&gt;_x000a_As Kchiba mention you can convert the area to a Table, Insert Table and follow prompts&lt;br /&gt;_x000a_or&lt;br /&gt;_x000a_After you enter data into A5 &amp;amp; B5 move to C5 and press Ctrl D&lt;br /&gt;_x000a_Ctrl D, Duplicates the cell above and if a Formula copies it down relatively._x000a_&lt;/p&gt;_x000a_"/>
    <d v="2011-01-05T04:02:16"/>
    <n v="0"/>
    <x v="4"/>
    <x v="1"/>
    <b v="1"/>
    <x v="1"/>
    <n v="4"/>
    <n v="40547.973611111112"/>
    <n v="0.19462962963007158"/>
    <n v="1231"/>
    <d v="2011-01-05T00:00:00"/>
    <s v="Celia"/>
    <x v="5041"/>
  </r>
  <r>
    <n v="5143"/>
    <n v="1"/>
    <x v="1202"/>
    <x v="516"/>
    <s v="&lt;p&gt;Hi Luke,&lt;/p&gt;_x000a_&lt;p&gt;How do we create user form in Excel? Only with codes? I know the code: HelpForm.show, will display the user form. But how do we create the object user form? I know that we can create a user form  with vb in visual basic. In this scenario, do we use code to create this object, then where this code is written? Or do we insert an object &quot;User form&quot;?&lt;/p&gt;_x000a_&lt;p&gt;Regards,&lt;br /&gt;_x000a_Guity_x000a_&lt;/p&gt;_x000a_"/>
    <d v="2011-01-05T06:21:58"/>
    <n v="0"/>
    <x v="2"/>
    <x v="0"/>
    <b v="1"/>
    <x v="0"/>
    <n v="4"/>
    <n v="40547.828472222223"/>
    <n v="0"/>
    <n v="1231"/>
    <d v="2011-01-05T00:00:00"/>
    <n v="0"/>
    <x v="5042"/>
  </r>
  <r>
    <n v="5144"/>
    <n v="1"/>
    <x v="1150"/>
    <x v="668"/>
    <s v="&lt;p&gt;Hi Hui,&lt;/p&gt;_x000a_&lt;p&gt;I need your help again if you can.&lt;/p&gt;_x000a_&lt;p&gt;I have uploaded a sample here: http://rapidshare.com/files/440880304/sample.xlsx&lt;/p&gt;_x000a_&lt;p&gt;On the Electronic score sheet, I will add a list so that the operator can just choose the team, and the driver and nav name will pop up. That is not the problem.&lt;/p&gt;_x000a_&lt;p&gt;What I need, if possible, is a button to print this sheet, and then save the results to the sheet named &quot;Results&quot;.&lt;/p&gt;_x000a_&lt;p&gt;Not a necessity, but it would be great if the &quot;results&quot; sheet can auto-sort as the team scores are added. There are about 60 teams.&lt;/p&gt;_x000a_&lt;p&gt;BTW, where in the world are you?&lt;/p&gt;_x000a_&lt;p&gt;Thanks again&lt;br /&gt;_x000a_Jo_x000a_&lt;/p&gt;_x000a_"/>
    <d v="2011-01-05T06:44:08"/>
    <n v="0"/>
    <x v="6"/>
    <x v="0"/>
    <b v="1"/>
    <x v="0"/>
    <n v="4"/>
    <n v="40535.30972222222"/>
    <n v="0"/>
    <n v="1231"/>
    <d v="2011-01-05T00:00:00"/>
    <n v="0"/>
    <x v="5043"/>
  </r>
  <r>
    <n v="5148"/>
    <n v="1"/>
    <x v="1202"/>
    <x v="23"/>
    <s v="&lt;p&gt;Guity,&lt;/p&gt;_x000a_&lt;p&gt;In order to create a user form, you will have to go to VBE, select Insert-User Form. This will create a blank user form. You will then have to insert controls and set control properties etc. You can also write code for each control in the form or for the form itself (double-click each item you want to write code for). All this will be stored the form's module.&lt;/p&gt;_x000a_&lt;p&gt;Hope it helps,&lt;br /&gt;_x000a_Radu_x000a_&lt;/p&gt;_x000a_"/>
    <d v="2011-01-05T07:48:34"/>
    <n v="0"/>
    <x v="3"/>
    <x v="0"/>
    <b v="1"/>
    <x v="0"/>
    <n v="4"/>
    <n v="40547.828472222223"/>
    <n v="0"/>
    <n v="1231"/>
    <d v="2011-01-05T00:00:00"/>
    <n v="0"/>
    <x v="5044"/>
  </r>
  <r>
    <n v="5150"/>
    <n v="1"/>
    <x v="1202"/>
    <x v="516"/>
    <s v="&lt;p&gt;Hello Radu,&lt;/p&gt;_x000a_&lt;p&gt;Thank you for the response. I need to work on that and it takes a while for me to see what is going on. Are you familiar with this dashboard posted in this website? &lt;/p&gt;_x000a_&lt;p&gt;Regards,&lt;br /&gt;_x000a_Guity_x000a_&lt;/p&gt;_x000a_"/>
    <d v="2011-01-05T09:36:29"/>
    <n v="0"/>
    <x v="4"/>
    <x v="0"/>
    <b v="1"/>
    <x v="0"/>
    <n v="4"/>
    <n v="40547.828472222223"/>
    <n v="0"/>
    <n v="1231"/>
    <d v="2011-01-05T00:00:00"/>
    <n v="0"/>
    <x v="5045"/>
  </r>
  <r>
    <n v="5151"/>
    <n v="1"/>
    <x v="1202"/>
    <x v="23"/>
    <s v="&lt;p&gt;Guity,&lt;/p&gt;_x000a_&lt;p&gt;I gave it a quick look :). What you could do, in terms of the help form:&lt;/p&gt;_x000a_&lt;p&gt;1. if you're working on the template file: go to the HelpSheet, then replace/add help topics to your liking (hint: if you add another help topic, the form will be automatically updated to include it); the only trick is to respect the layout of the file, e.g. the topics in col A, and the text in col. B;&lt;br /&gt;_x000a_2. if you have created another file:&lt;br /&gt;_x000a_       - export the form from the template (in VBE, in Project Explorer, right-click on the name of the form, choose Export file, and save it on your computer);&lt;br /&gt;_x000a_       - create a HelpSheet in your file (the name must be exactly the same as the one in the template in order for it to work, otherwise you'll have to replace the references in the code);&lt;br /&gt;_x000a_       - import the form: go to VBE, right click the name of the file (ex.: VBA Project and your file's name), choose Import File and then choose the FormHelp.frm file you have just saved. When you export the form file, the code will be also exported, and, respectively,  when you import the .frm file the code will be imported with it;&lt;br /&gt;_x000a_       - follow the steps from the first point.&lt;/p&gt;_x000a_&lt;p&gt;As for the button (your original question), create the shape, then right-click it and choose &quot;Assign macro&quot;. Then, in the Macro name window, choose the ShowForm macro (basically, clicking the form will trigger the macro, which will show the form).&lt;/p&gt;_x000a_&lt;p&gt;Cheers,&lt;br /&gt;_x000a_Radu_x000a_&lt;/p&gt;_x000a_"/>
    <d v="2011-01-05T11:33:44"/>
    <n v="0"/>
    <x v="5"/>
    <x v="0"/>
    <b v="1"/>
    <x v="0"/>
    <n v="4"/>
    <n v="40547.828472222223"/>
    <n v="0"/>
    <n v="1231"/>
    <d v="2011-01-05T00:00:00"/>
    <n v="0"/>
    <x v="5046"/>
  </r>
  <r>
    <n v="5152"/>
    <n v="1"/>
    <x v="1205"/>
    <x v="702"/>
    <s v="&lt;p&gt;Hi,&lt;/p&gt;_x000a_&lt;p&gt;Is it possible to calculate data based on cell color in excel?&lt;/p&gt;_x000a_&lt;p&gt;e.g: column A has multiple value with cell formatting (color). it’s depends on conditional formatting (color). There are 3 colors. Red, green, blue. I need to calculate the total amount of red color value and also other 2 colors in B cell.&lt;/p&gt;_x000a_&lt;p&gt;Thanks._x000a_&lt;/p&gt;_x000a_"/>
    <d v="2011-01-05T11:48:58"/>
    <n v="0"/>
    <x v="0"/>
    <x v="0"/>
    <b v="0"/>
    <x v="0"/>
    <n v="4"/>
    <n v="40548.491666666669"/>
    <n v="0"/>
    <n v="1231"/>
    <d v="2011-01-05T00:00:00"/>
    <n v="0"/>
    <x v="5047"/>
  </r>
  <r>
    <n v="5153"/>
    <n v="1"/>
    <x v="1205"/>
    <x v="2"/>
    <s v="&lt;p&gt;Alamgiritbd&lt;/p&gt;_x000a_&lt;p&gt;You can use a User Defined Function (UDF)&lt;br /&gt;_x000a_&lt;code&gt;&lt;/code&gt;Copy the following code and paste it into a code module in the spreadsheet you are using&lt;br /&gt;_x000a_In Excel use it as =sum_color(F1:F20,F15)&lt;br /&gt;_x000a_EG: Sum F1:F20 where the color matches F15&lt;/p&gt;_x000a_&lt;pre&gt;&lt;code&gt;Function sum_color(myRange As Range, myColor As Range) As Double_x000a_Dim summ As Double_x000a_summ = 0_x000a__x000a_For Each c In myRange_x000a_  If c.Interior.Color = myColor.Interior.Color Then summ = summ + c.Text_x000a_Next_x000a__x000a_sum_color = summ_x000a__x000a_End Function&lt;/code&gt;&lt;/pre&gt;_x000a_"/>
    <d v="2011-01-05T13:00:46"/>
    <n v="0"/>
    <x v="1"/>
    <x v="1"/>
    <b v="1"/>
    <x v="1"/>
    <n v="4"/>
    <n v="40548.491666666669"/>
    <n v="5.0532407403807156E-2"/>
    <n v="1232"/>
    <d v="2011-01-05T00:00:00"/>
    <s v="alamgiritbd"/>
    <x v="5048"/>
  </r>
  <r>
    <n v="5154"/>
    <n v="1"/>
    <x v="1205"/>
    <x v="610"/>
    <s v="&lt;p&gt;@Hui&lt;br /&gt;_x000a_Since OP is using CF to generate colors, I don't believe your UDF will work. (And it's a real pain to try and figure out which CF has been chosen for each cell in a range...and not always reliable)&lt;/p&gt;_x000a_&lt;p&gt;@alamgirtitbd&lt;br /&gt;_x000a_Since your colors are being generated by a specific condition, it would be easier to simply do a sum based on those same conditions. What are the CF conditions that are causing the different colors?_x000a_&lt;/p&gt;_x000a_"/>
    <d v="2011-01-05T13:35:42"/>
    <n v="0"/>
    <x v="2"/>
    <x v="0"/>
    <b v="1"/>
    <x v="0"/>
    <n v="4"/>
    <n v="40548.491666666669"/>
    <n v="0"/>
    <n v="1232"/>
    <d v="2011-01-05T00:00:00"/>
    <n v="0"/>
    <x v="5049"/>
  </r>
  <r>
    <n v="5155"/>
    <n v="1"/>
    <x v="1205"/>
    <x v="488"/>
    <s v="&lt;p&gt;http://xldynamic.com/source/xld.CFConditions.html shows how to check CF conditions._x000a_&lt;/p&gt;_x000a_"/>
    <d v="2011-01-05T14:08:16"/>
    <n v="0"/>
    <x v="3"/>
    <x v="0"/>
    <b v="1"/>
    <x v="0"/>
    <n v="4"/>
    <n v="40548.491666666669"/>
    <n v="0"/>
    <n v="1232"/>
    <d v="2011-01-05T00:00:00"/>
    <n v="0"/>
    <x v="5050"/>
  </r>
  <r>
    <n v="5157"/>
    <n v="1"/>
    <x v="1205"/>
    <x v="2"/>
    <s v="&lt;p&gt;Have a look at http://www.cpearson.com/excel/CFColors.htm&lt;br /&gt;_x000a_It should be able to help you_x000a_&lt;/p&gt;_x000a_"/>
    <d v="2011-01-05T14:33:07"/>
    <n v="0"/>
    <x v="4"/>
    <x v="1"/>
    <b v="1"/>
    <x v="1"/>
    <n v="4"/>
    <n v="40548.491666666669"/>
    <n v="0.11466435185138835"/>
    <n v="1233"/>
    <d v="2011-01-05T00:00:00"/>
    <s v="alamgiritbd"/>
    <x v="5051"/>
  </r>
  <r>
    <n v="5158"/>
    <n v="1"/>
    <x v="1150"/>
    <x v="668"/>
    <s v="&lt;p&gt;Hi Hui,&lt;/p&gt;_x000a_&lt;p&gt;Sorry to be a pain... Can you help please?&lt;/p&gt;_x000a_&lt;p&gt;Thanks&lt;br /&gt;_x000a_Jo_x000a_&lt;/p&gt;_x000a_"/>
    <d v="2011-01-05T14:47:27"/>
    <n v="0"/>
    <x v="7"/>
    <x v="0"/>
    <b v="1"/>
    <x v="0"/>
    <n v="4"/>
    <n v="40535.30972222222"/>
    <n v="0"/>
    <n v="1233"/>
    <d v="2011-01-05T00:00:00"/>
    <n v="0"/>
    <x v="5052"/>
  </r>
  <r>
    <n v="5159"/>
    <n v="1"/>
    <x v="1205"/>
    <x v="702"/>
    <s v="&lt;p&gt;Hi Guys,&lt;/p&gt;_x000a_&lt;p&gt;Thanks for the replays. Allow me clear again, pls check the link here you find what i want to do.&lt;br /&gt;_x000a_https://rapidshare.com/files/440943283/Data_calculate_based_on_cell_color.xlsx&lt;/p&gt;_x000a_&lt;p&gt;Thanks again._x000a_&lt;/p&gt;_x000a_"/>
    <d v="2011-01-05T15:19:55"/>
    <n v="0"/>
    <x v="5"/>
    <x v="0"/>
    <b v="1"/>
    <x v="0"/>
    <n v="4"/>
    <n v="40548.491666666669"/>
    <n v="0"/>
    <n v="1233"/>
    <d v="2011-01-05T00:00:00"/>
    <n v="0"/>
    <x v="5053"/>
  </r>
  <r>
    <n v="5160"/>
    <n v="1"/>
    <x v="1183"/>
    <x v="724"/>
    <s v="&lt;p&gt;is it possible to create a calculated field formula using a conditional function such as IF and referencing to other Field Names and/or Item Names BESIDES the Field in which the formula or calculated item is being inserted on?&lt;br /&gt;_x000a_thanks_x000a_&lt;/p&gt;_x000a_"/>
    <d v="2011-01-05T18:47:07"/>
    <n v="0"/>
    <x v="7"/>
    <x v="0"/>
    <b v="1"/>
    <x v="0"/>
    <n v="4"/>
    <n v="40543.098611111112"/>
    <n v="0"/>
    <n v="1233"/>
    <d v="2011-01-05T00:00:00"/>
    <n v="0"/>
    <x v="5054"/>
  </r>
  <r>
    <n v="5161"/>
    <n v="1"/>
    <x v="1183"/>
    <x v="724"/>
    <s v="&lt;p&gt;hi everyone; how can the additional fields created by the Group Command Option on a Pivot Table be Deleted from the PT?&lt;br /&gt;_x000a_Im not talking about removing them from the PT (but still show on the Field List Window) but actually to erase them off the Pivot&lt;br /&gt;_x000a_thanks in advanced 4 your shared knowledge_x000a_&lt;/p&gt;_x000a_"/>
    <d v="2011-01-05T19:02:15"/>
    <n v="0"/>
    <x v="8"/>
    <x v="0"/>
    <b v="1"/>
    <x v="0"/>
    <n v="4"/>
    <n v="40543.098611111112"/>
    <n v="0"/>
    <n v="1233"/>
    <d v="2011-01-05T00:00:00"/>
    <n v="0"/>
    <x v="5055"/>
  </r>
  <r>
    <n v="5162"/>
    <n v="1"/>
    <x v="1202"/>
    <x v="516"/>
    <s v="&lt;p&gt;Thank you Radu, I will try it, but what is important for me at this step is to understand how the data is brought to that table in ch1 sheet. I do understand all the formulas and sumifs. Do you know anything about this dashboard?&lt;/p&gt;_x000a_&lt;p&gt;Regards,&lt;br /&gt;_x000a_Guity_x000a_&lt;/p&gt;_x000a_"/>
    <d v="2011-01-05T20:57:30"/>
    <n v="0"/>
    <x v="6"/>
    <x v="0"/>
    <b v="1"/>
    <x v="0"/>
    <n v="4"/>
    <n v="40547.828472222223"/>
    <n v="0"/>
    <n v="1233"/>
    <d v="2011-01-05T00:00:00"/>
    <n v="0"/>
    <x v="5056"/>
  </r>
  <r>
    <n v="5163"/>
    <n v="4"/>
    <x v="0"/>
    <x v="734"/>
    <s v="&lt;p&gt;Hey all, Steve here.. Been learning from chandoo's tips and tricks.  Have had extensive excel training and I find myself playing around with the new ideas that can come around in excel.&lt;/p&gt;_x000a_&lt;p&gt;Amazing, can only say that excel has made my job 20 times easier than it should be, just by researching on data manipulation.&lt;br /&gt;_x000a_Thanks,_x000a_&lt;/p&gt;_x000a_"/>
    <d v="2011-01-05T21:38:06"/>
    <n v="0"/>
    <x v="94"/>
    <x v="0"/>
    <b v="1"/>
    <x v="0"/>
    <n v="4"/>
    <n v="40019.929861111108"/>
    <n v="0"/>
    <n v="1233"/>
    <d v="2011-01-05T00:00:00"/>
    <n v="0"/>
    <x v="5057"/>
  </r>
  <r>
    <n v="5164"/>
    <n v="1"/>
    <x v="1150"/>
    <x v="2"/>
    <s v="&lt;p&gt;Jo&lt;br /&gt;_x000a_Have a look at&lt;br /&gt;_x000a_http://rapidshare.com/files/441027120/sample.xlsm_x000a_&lt;/p&gt;_x000a_"/>
    <d v="2011-01-06T01:18:47"/>
    <n v="0"/>
    <x v="8"/>
    <x v="1"/>
    <b v="1"/>
    <x v="1"/>
    <n v="5"/>
    <n v="40535.30972222222"/>
    <n v="13.74498842592584"/>
    <n v="1234"/>
    <d v="2011-01-06T00:00:00"/>
    <s v="Jo4x4"/>
    <x v="5058"/>
  </r>
  <r>
    <n v="5165"/>
    <n v="1"/>
    <x v="1163"/>
    <x v="715"/>
    <s v="&lt;p&gt;no, bcoz i hv two file in different location which is downloaded from ERP.&lt;br /&gt;_x000a_i want to use &quot;Browse&quot; function; upon selection of the file, it should automatically pull the required data. Can you help me out?_x000a_&lt;/p&gt;_x000a_"/>
    <d v="2011-01-06T04:12:46"/>
    <n v="0"/>
    <x v="2"/>
    <x v="0"/>
    <b v="1"/>
    <x v="0"/>
    <n v="5"/>
    <n v="40539.188888888886"/>
    <n v="0"/>
    <n v="1234"/>
    <d v="2011-01-06T00:00:00"/>
    <n v="0"/>
    <x v="5059"/>
  </r>
  <r>
    <n v="5166"/>
    <n v="1"/>
    <x v="1206"/>
    <x v="537"/>
    <s v="&lt;p&gt;My excel file used to open up faster, and now it's significantly slower.&lt;/p&gt;_x000a_&lt;p&gt;It has about the same amount of macro code as another file (and the other one is still tip top).&lt;/p&gt;_x000a_&lt;p&gt;Could anyone provide any tips on what causes this?_x000a_&lt;/p&gt;_x000a_"/>
    <d v="2011-01-06T05:32:43"/>
    <n v="0"/>
    <x v="0"/>
    <x v="0"/>
    <b v="0"/>
    <x v="0"/>
    <n v="5"/>
    <n v="40549.230555555558"/>
    <n v="0"/>
    <n v="1234"/>
    <d v="2011-01-06T00:00:00"/>
    <n v="0"/>
    <x v="5060"/>
  </r>
  <r>
    <n v="5167"/>
    <n v="1"/>
    <x v="1150"/>
    <x v="668"/>
    <s v="&lt;p&gt;Hi Hui,&lt;/p&gt;_x000a_&lt;p&gt;Thanks for all your help. It works great, except when there is not yet a team in. From the second team it works, but if you clear the values, it then tries to put the first team name at the bottom of the sheet.&lt;/p&gt;_x000a_&lt;p&gt;Thanks&lt;br /&gt;_x000a_Jo_x000a_&lt;/p&gt;_x000a_"/>
    <d v="2011-01-06T05:50:43"/>
    <n v="0"/>
    <x v="9"/>
    <x v="0"/>
    <b v="1"/>
    <x v="0"/>
    <n v="5"/>
    <n v="40535.30972222222"/>
    <n v="0"/>
    <n v="1234"/>
    <d v="2011-01-06T00:00:00"/>
    <n v="0"/>
    <x v="5061"/>
  </r>
  <r>
    <n v="5168"/>
    <n v="1"/>
    <x v="1206"/>
    <x v="2"/>
    <s v="&lt;p&gt;Check that any network links or files linked to are in the same location and haven't been moved or deleted.&lt;/p&gt;_x000a_&lt;p&gt;Do you have sharing enabled for that workbook, that can cause bloat and slowness._x000a_&lt;/p&gt;_x000a_"/>
    <d v="2011-01-06T06:02:28"/>
    <n v="0"/>
    <x v="1"/>
    <x v="1"/>
    <b v="1"/>
    <x v="1"/>
    <n v="5"/>
    <n v="40549.230555555558"/>
    <n v="2.1157407405553386E-2"/>
    <n v="1235"/>
    <d v="2011-01-06T00:00:00"/>
    <s v="indi visual"/>
    <x v="5062"/>
  </r>
  <r>
    <n v="5169"/>
    <n v="1"/>
    <x v="1163"/>
    <x v="2"/>
    <s v="&lt;p&gt;Can you post the files somewhere with a description of what should be happening._x000a_&lt;/p&gt;_x000a_"/>
    <d v="2011-01-06T06:04:04"/>
    <n v="0"/>
    <x v="3"/>
    <x v="1"/>
    <b v="1"/>
    <x v="1"/>
    <n v="5"/>
    <n v="40539.188888888886"/>
    <n v="10.063935185185983"/>
    <n v="1236"/>
    <d v="2011-01-06T00:00:00"/>
    <s v="tvignesh"/>
    <x v="5063"/>
  </r>
  <r>
    <n v="5170"/>
    <n v="1"/>
    <x v="1207"/>
    <x v="114"/>
    <s v="&lt;p&gt;Dear experts,&lt;br /&gt;_x000a_My macros are retrieving data from other excel file and the file is  linked to other excel file in share point site. When i just retrieve data from other excel file that particular tab will have issue in scrolling to left/right/up/down.&lt;br /&gt;_x000a_If i export it to access and then again to excel it works file.&lt;br /&gt;_x000a_Can any one of you help me on this pls...?&lt;/p&gt;_x000a_&lt;p&gt;Thanking you in advance,&lt;br /&gt;_x000a_Dee_x000a_&lt;/p&gt;_x000a_"/>
    <d v="2011-01-06T06:42:59"/>
    <n v="0"/>
    <x v="0"/>
    <x v="0"/>
    <b v="0"/>
    <x v="0"/>
    <n v="5"/>
    <n v="40549.279166666667"/>
    <n v="0"/>
    <n v="1236"/>
    <d v="2011-01-06T00:00:00"/>
    <n v="0"/>
    <x v="5064"/>
  </r>
  <r>
    <n v="5171"/>
    <n v="1"/>
    <x v="1150"/>
    <x v="668"/>
    <s v="&lt;p&gt;Hi Hui, don't worry about it. I simply put a &quot;fake&quot; team at the top, and then it works fine.&lt;/p&gt;_x000a_&lt;p&gt;Thanks again&lt;br /&gt;_x000a_Jo_x000a_&lt;/p&gt;_x000a_"/>
    <d v="2011-01-06T06:55:24"/>
    <n v="0"/>
    <x v="10"/>
    <x v="0"/>
    <b v="1"/>
    <x v="0"/>
    <n v="5"/>
    <n v="40535.30972222222"/>
    <n v="0"/>
    <n v="1236"/>
    <d v="2011-01-06T00:00:00"/>
    <n v="0"/>
    <x v="5065"/>
  </r>
  <r>
    <n v="5172"/>
    <n v="1"/>
    <x v="1208"/>
    <x v="735"/>
    <s v="&lt;p&gt;Hi,&lt;/p&gt;_x000a_&lt;p&gt;I am using VBA code to create an XYScatter chart using data. As we know that the Legend Key size is too small and cannot be resized and takes the max size of the Legend font, I want to replace each legend Key with a randomly colored circle (drawing toolbar) showing the X, Y values in the center. I am already replacing the data markers on the chart with randomly colored circles, with their centers showing the x,y values.&lt;/p&gt;_x000a_&lt;p&gt;My question is, How do i find the Legend Key position and paste the appropriate circle containing the appropriate x,y values for that legend?_x000a_&lt;/p&gt;_x000a_"/>
    <d v="2011-01-06T07:03:36"/>
    <n v="0"/>
    <x v="0"/>
    <x v="0"/>
    <b v="0"/>
    <x v="0"/>
    <n v="5"/>
    <n v="40549.293749999997"/>
    <n v="0"/>
    <n v="1236"/>
    <d v="2011-01-06T00:00:00"/>
    <n v="0"/>
    <x v="5066"/>
  </r>
  <r>
    <n v="5173"/>
    <n v="1"/>
    <x v="1150"/>
    <x v="2"/>
    <s v="&lt;p&gt;Once you've done one&lt;br /&gt;_x000a_Move it up and replace the first row_x000a_&lt;/p&gt;_x000a_"/>
    <d v="2011-01-06T07:23:57"/>
    <n v="0"/>
    <x v="11"/>
    <x v="1"/>
    <b v="1"/>
    <x v="1"/>
    <n v="5"/>
    <n v="40535.30972222222"/>
    <n v="13.998576388890797"/>
    <n v="1237"/>
    <d v="2011-01-06T00:00:00"/>
    <s v="Jo4x4"/>
    <x v="5067"/>
  </r>
  <r>
    <n v="5174"/>
    <n v="1"/>
    <x v="1208"/>
    <x v="2"/>
    <s v="&lt;p&gt;When you say &quot;Legend Key size is too small and cannot be resized&quot;&lt;br /&gt;_x000a_I am unsure wha you mean&lt;br /&gt;_x000a_If you select the legend box and then increase the font size, the Legend text changes size, You may have to manuall adjust the Legend box size with the small circular handles.&lt;/p&gt;_x000a_&lt;p&gt;The Legend Icons are the same size as the Markers for your chart series._x000a_&lt;/p&gt;_x000a_"/>
    <d v="2011-01-06T07:29:33"/>
    <n v="0"/>
    <x v="1"/>
    <x v="1"/>
    <b v="1"/>
    <x v="1"/>
    <n v="5"/>
    <n v="40549.293749999997"/>
    <n v="1.8437500002619345E-2"/>
    <n v="1238"/>
    <d v="2011-01-06T00:00:00"/>
    <s v="sifar786"/>
    <x v="5068"/>
  </r>
  <r>
    <n v="5175"/>
    <n v="1"/>
    <x v="1202"/>
    <x v="23"/>
    <s v="&lt;p&gt;What do you mean about &quot;knowing anything about this dashboard&quot;? Try and be more specific, because the more specific you are, the faster we can help you.&lt;/p&gt;_x000a_&lt;p&gt;Cheers,&lt;br /&gt;_x000a_Radu_x000a_&lt;/p&gt;_x000a_"/>
    <d v="2011-01-06T10:03:50"/>
    <n v="0"/>
    <x v="7"/>
    <x v="0"/>
    <b v="1"/>
    <x v="0"/>
    <n v="5"/>
    <n v="40547.828472222223"/>
    <n v="0"/>
    <n v="1238"/>
    <d v="2011-01-06T00:00:00"/>
    <n v="0"/>
    <x v="5069"/>
  </r>
  <r>
    <n v="5176"/>
    <n v="1"/>
    <x v="1207"/>
    <x v="313"/>
    <s v="&lt;p&gt;what version of excel and windoze?_x000a_&lt;/p&gt;_x000a_"/>
    <d v="2011-01-06T15:33:14"/>
    <n v="0"/>
    <x v="1"/>
    <x v="0"/>
    <b v="1"/>
    <x v="0"/>
    <n v="5"/>
    <n v="40549.279166666667"/>
    <n v="0"/>
    <n v="1238"/>
    <d v="2011-01-06T00:00:00"/>
    <n v="0"/>
    <x v="5070"/>
  </r>
  <r>
    <n v="5177"/>
    <n v="1"/>
    <x v="1209"/>
    <x v="724"/>
    <s v="&lt;p&gt;hi everyone. 2 Qs to anyone outthere willingly to help!&lt;/p&gt;_x000a_&lt;p&gt;1st.-is it possible to create a calculated field formula using a conditional function such as IF and referencing to other Field Names and/or Item Names BESIDES the Field in which the formula or calculated item is being inserted on?&lt;/p&gt;_x000a_&lt;p&gt;2nd.-how can the additional fields created by the Group Command Option on a Pivot Table be Deleted from the PT?&lt;br /&gt;_x000a_Im not talking about removing them from the PT (but still show on the Field List Window) but actually to erase them off the Pivot Table (?)&lt;/p&gt;_x000a_&lt;p&gt;thanks in advanced 4 your shared knowledge_x000a_&lt;/p&gt;_x000a_"/>
    <d v="2011-01-06T17:03:20"/>
    <n v="0"/>
    <x v="0"/>
    <x v="0"/>
    <b v="0"/>
    <x v="0"/>
    <n v="5"/>
    <n v="40549.710416666669"/>
    <n v="0"/>
    <n v="1238"/>
    <d v="2011-01-06T00:00:00"/>
    <n v="0"/>
    <x v="5071"/>
  </r>
  <r>
    <n v="5178"/>
    <n v="1"/>
    <x v="1208"/>
    <x v="735"/>
    <s v="&lt;p&gt;Hi Hui,&lt;/p&gt;_x000a_&lt;p&gt;Thanks for your reply.&lt;/p&gt;_x000a_&lt;p&gt;please look at this chart. &lt;/p&gt;_x000a_&lt;p&gt;http://goo.gl/photos/vw6GjDhLBR&lt;/p&gt;_x000a_&lt;p&gt;the Legend texts on right and bottom are actually textboxes as this chart was created manually. Since i am unable to create the background blocks, i have just created an XY Scatter using VBA code, replaced each data series with randomly colored circles. Now these circles i also want to see as Legend Keys. But the Legend keys are small and so i want to find their position and again do a VBA copy-paste to replace the default ones with the randomly colored Circles.&lt;/p&gt;_x000a_&lt;p&gt;Here's what i have achieved.&lt;/p&gt;_x000a_&lt;p&gt;http://goo.gl/photos/mBfigZv0NR_x000a_&lt;/p&gt;_x000a_"/>
    <d v="2011-01-06T18:18:22"/>
    <n v="0"/>
    <x v="2"/>
    <x v="0"/>
    <b v="1"/>
    <x v="0"/>
    <n v="5"/>
    <n v="40549.293749999997"/>
    <n v="0"/>
    <n v="1238"/>
    <d v="2011-01-06T00:00:00"/>
    <n v="0"/>
    <x v="5072"/>
  </r>
  <r>
    <n v="5179"/>
    <n v="2"/>
    <x v="1210"/>
    <x v="736"/>
    <s v="&lt;p&gt;I am new to Chandoo.org and I want to say that this site has already helped me immensely.. thank you!  I am using Excel 2010, I have been using Pivot Tables for a few years, am faily new to Pivot Charts, and am extremely new to Slicers.  Here is what I have so far:&lt;/p&gt;_x000a_&lt;p&gt;2 tables of data (in same workbook, on separate worksheets):&lt;br /&gt;_x000a_  Marketing Database&lt;br /&gt;_x000a_    Includes:&lt;br /&gt;_x000a_    Fiscal Year&lt;br /&gt;_x000a_    Fiscal Period&lt;br /&gt;_x000a_    Store&lt;br /&gt;_x000a_    Expense Type (i.e. Advertising, Promotional, Donations, etc)&lt;br /&gt;_x000a_    Expense Amount&lt;/p&gt;_x000a_&lt;p&gt;  Sales Database&lt;br /&gt;_x000a_    Includes:&lt;br /&gt;_x000a_    Fiscal Year&lt;br /&gt;_x000a_    Fiscal Period&lt;br /&gt;_x000a_    Store&lt;br /&gt;_x000a_    Total Sales&lt;/p&gt;_x000a_&lt;p&gt;I have already created 3 pivot charts (using the marketing database) to display Total Marketing Expenses by Expense Type (Horizontal Bar) , Total Marketing Expenses by Store (Pie Chart), and Total Marketing Expenses by Fiscal Period (Vertical Bar).  I have these 3 charts on a dashboard along with slicers for Fiscal Period, Store, and Expense Type.  The slicers are linked to all 3 pivot tables so they manipulate all 3 charts simultaneously.&lt;/p&gt;_x000a_&lt;p&gt;I am trying to add sales data to the vertical bar chart (Total Marketing Expenses by Fiscal Period).  What I would like to do is add a line graph that displays the Sales % increase over prior year by Fiscal Period (and have this data connected to the existing slicers - except for the Expense Type slicer).  The 2 sets of data do have the Fiscal Year, Fiscal Period, and Store fields in common.  I am hoping there is a way using these fields to connect this data in some manner.&lt;/p&gt;_x000a_&lt;p&gt;I hope this all makes sense!  Thank you advance for your time and support!&lt;br /&gt;_x000a_Matt_x000a_&lt;/p&gt;_x000a_"/>
    <d v="2011-01-06T18:32:04"/>
    <n v="0"/>
    <x v="0"/>
    <x v="0"/>
    <b v="0"/>
    <x v="0"/>
    <n v="5"/>
    <n v="40549.772222222222"/>
    <n v="0"/>
    <n v="1238"/>
    <d v="2011-01-06T00:00:00"/>
    <n v="0"/>
    <x v="5073"/>
  </r>
  <r>
    <n v="5180"/>
    <n v="1"/>
    <x v="1211"/>
    <x v="737"/>
    <s v="&lt;p&gt;Hi I am using citrix app to connect to oracle remotely. is it possible for me to do that with excel and execute the oracle queries.&lt;/p&gt;_x000a_&lt;p&gt;Thanks._x000a_&lt;/p&gt;_x000a_"/>
    <d v="2011-01-06T18:42:04"/>
    <n v="0"/>
    <x v="0"/>
    <x v="0"/>
    <b v="0"/>
    <x v="0"/>
    <n v="5"/>
    <n v="40549.779166666667"/>
    <n v="0"/>
    <n v="1238"/>
    <d v="2011-01-06T00:00:00"/>
    <n v="0"/>
    <x v="5074"/>
  </r>
  <r>
    <n v="5181"/>
    <n v="1"/>
    <x v="1212"/>
    <x v="556"/>
    <s v="&lt;p&gt;I am fairly new to camera tool, but I have searched this forum, Chandoo's posts and scoured the web to figure out my problem(s).  &lt;/p&gt;_x000a_&lt;p&gt;In Excel 2007 (which I use at work) the picture of the chart becomes distorted, text is choppy and the chart lines get thicker.  It's like a photocopy of a painting.&lt;/p&gt;_x000a_&lt;p&gt;In 2010 (which is on my personal computer, running Windows 7 on a Mac) the chart looks fine, but the axis titles are kind of choppy.&lt;/p&gt;_x000a_&lt;p&gt;Am I doing something wrong?&lt;/p&gt;_x000a_&lt;p&gt;I have asked 3 questions to this forum in as many days with as many answers.  This community is great!_x000a_&lt;/p&gt;_x000a_"/>
    <d v="2011-01-06T18:50:08"/>
    <n v="0"/>
    <x v="0"/>
    <x v="0"/>
    <b v="0"/>
    <x v="0"/>
    <n v="5"/>
    <n v="40549.784722222219"/>
    <n v="0"/>
    <n v="1238"/>
    <d v="2011-01-06T00:00:00"/>
    <n v="0"/>
    <x v="5075"/>
  </r>
  <r>
    <n v="5182"/>
    <n v="1"/>
    <x v="1212"/>
    <x v="313"/>
    <s v="&lt;p&gt;Nop.  &lt;/p&gt;_x000a_&lt;p&gt;Camera tool is great, but it can produce a 'blocky' look.  There's no real easy way to correct it.  Usually you have to adjust the cameras source and the size of the produced image to get it right.  You kind of have to feel it out a bit._x000a_&lt;/p&gt;_x000a_"/>
    <d v="2011-01-06T20:32:42"/>
    <n v="0"/>
    <x v="1"/>
    <x v="0"/>
    <b v="1"/>
    <x v="0"/>
    <n v="5"/>
    <n v="40549.784722222219"/>
    <n v="0"/>
    <n v="1238"/>
    <d v="2011-01-06T00:00:00"/>
    <n v="0"/>
    <x v="5076"/>
  </r>
  <r>
    <n v="5183"/>
    <n v="1"/>
    <x v="718"/>
    <x v="738"/>
    <s v="&lt;p&gt;This is exactly what I've been looking for!! Thank you! Once the spreadsheet has been set up, is there a way to differentiate user access by password, or some such thing so that the 'owner' initials in column D automatically appear based on their sign-in.&lt;br /&gt;_x000a_I work in an office where budget spreadsheet numbers are constantly being 'tweaked' with no way to track the 'tweaker'. Version Control is a great start, but it looks as though the assumption is that each user is on the honor system to enter their own initials. Can anyone help with this? I can make a lot of things work in Excel, but a programmer, I'm not._x000a_&lt;/p&gt;_x000a_"/>
    <d v="2011-01-06T21:29:31"/>
    <n v="0"/>
    <x v="3"/>
    <x v="0"/>
    <b v="1"/>
    <x v="0"/>
    <n v="5"/>
    <n v="40420.450694444444"/>
    <n v="0"/>
    <n v="1238"/>
    <d v="2011-01-06T00:00:00"/>
    <n v="0"/>
    <x v="5077"/>
  </r>
  <r>
    <n v="5184"/>
    <n v="1"/>
    <x v="718"/>
    <x v="738"/>
    <s v="&lt;p&gt;Oh. And one more thing....is there a way to set up the version control as a cover, so that you cannot access the remainder of the spreadsheet without first going thru the steps of updating the version/timestamp procedure.&lt;br /&gt;_x000a_Again, many thanks!_x000a_&lt;/p&gt;_x000a_"/>
    <d v="2011-01-06T21:34:26"/>
    <n v="0"/>
    <x v="4"/>
    <x v="0"/>
    <b v="1"/>
    <x v="0"/>
    <n v="5"/>
    <n v="40420.450694444444"/>
    <n v="0"/>
    <n v="1238"/>
    <d v="2011-01-06T00:00:00"/>
    <n v="0"/>
    <x v="5078"/>
  </r>
  <r>
    <n v="5185"/>
    <n v="6"/>
    <x v="1213"/>
    <x v="552"/>
    <s v="&lt;p&gt;Hi all--&lt;br /&gt;_x000a_  Any thoughts on where to get an Excel or Access template for perpetual FIFO inventory?  Thanks in advance.&lt;br /&gt;_x000a_Lawrence_x000a_&lt;/p&gt;_x000a_"/>
    <d v="2011-01-06T22:07:58"/>
    <n v="0"/>
    <x v="0"/>
    <x v="0"/>
    <b v="0"/>
    <x v="0"/>
    <n v="5"/>
    <n v="40549.921527777777"/>
    <n v="0"/>
    <n v="1238"/>
    <d v="2011-01-06T00:00:00"/>
    <n v="0"/>
    <x v="5079"/>
  </r>
  <r>
    <n v="5186"/>
    <n v="1"/>
    <x v="1214"/>
    <x v="600"/>
    <s v="&lt;p&gt;Hi,&lt;/p&gt;_x000a_&lt;p&gt;Here is a question, in salesforce.com there are 2 project ID.  They are independent projects but they have, in our eyes, same ID&lt;/p&gt;_x000a_&lt;p&gt;ID number 1: 1234567890A&lt;br /&gt;_x000a_ID number 2: 1234567890a&lt;/p&gt;_x000a_&lt;p&gt;the only difference is on the last letter &quot;A&quot; vs. &quot;a&quot;.  When I perform a pivot on this datatable they would be counted as one showing &lt;/p&gt;_x000a_&lt;p&gt;Project ID     Count&lt;br /&gt;_x000a_1234567890A      2&lt;/p&gt;_x000a_&lt;p&gt;Is there a way to have pivot table to show them on 2 separate lines??_x000a_&lt;/p&gt;_x000a_"/>
    <d v="2011-01-06T22:58:51"/>
    <n v="0"/>
    <x v="0"/>
    <x v="0"/>
    <b v="0"/>
    <x v="0"/>
    <n v="5"/>
    <n v="40549.956944444442"/>
    <n v="0"/>
    <n v="1238"/>
    <d v="2011-01-06T00:00:00"/>
    <n v="0"/>
    <x v="5080"/>
  </r>
  <r>
    <n v="5187"/>
    <n v="1"/>
    <x v="1208"/>
    <x v="2"/>
    <s v="&lt;p&gt;Sifar&lt;br /&gt;_x000a_You can do most of what is required in Excel without vba&lt;/p&gt;_x000a_&lt;p&gt;I have added a second chart behind your current chart to do the colored background&lt;br /&gt;_x000a_a Description of that can be found at http://peltiertech.com/Excel/Charts/ColoredQuadrantBackground.html&lt;/p&gt;_x000a_&lt;p&gt;I have mocked up a small example at http://rapidshare.com/files/441199373/Sifar.xlsx_x000a_&lt;/p&gt;_x000a_"/>
    <d v="2011-01-07T00:24:53"/>
    <n v="0"/>
    <x v="3"/>
    <x v="1"/>
    <b v="1"/>
    <x v="1"/>
    <n v="6"/>
    <n v="40549.293749999997"/>
    <n v="0.72353009259677492"/>
    <n v="1239"/>
    <d v="2011-01-07T00:00:00"/>
    <s v="sifar786"/>
    <x v="5081"/>
  </r>
  <r>
    <n v="5188"/>
    <n v="1"/>
    <x v="1214"/>
    <x v="2"/>
    <s v="&lt;p&gt;Fred&lt;br /&gt;_x000a_What about adding a space to the end of one eg &quot;1234567890A&quot; and &quot;1234567890a &quot;_x000a_&lt;/p&gt;_x000a_"/>
    <d v="2011-01-07T00:31:26"/>
    <n v="0"/>
    <x v="1"/>
    <x v="1"/>
    <b v="1"/>
    <x v="1"/>
    <n v="6"/>
    <n v="40549.956944444442"/>
    <n v="6.4884259263635613E-2"/>
    <n v="1240"/>
    <d v="2011-01-07T00:00:00"/>
    <s v="fred"/>
    <x v="5082"/>
  </r>
  <r>
    <n v="5189"/>
    <n v="1"/>
    <x v="1214"/>
    <x v="600"/>
    <s v="&lt;p&gt;Hi Hui,&lt;/p&gt;_x000a_&lt;p&gt;There are thousands of projects and it'll be hard on the eyes to distinguish which projects have upper case letters at the end, versus those which have low case letters.&lt;/p&gt;_x000a_&lt;p&gt;Thx.  I think it's just salesforce.com being very dumb to assign project names this way._x000a_&lt;/p&gt;_x000a_"/>
    <d v="2011-01-07T01:00:26"/>
    <n v="0"/>
    <x v="2"/>
    <x v="0"/>
    <b v="1"/>
    <x v="0"/>
    <n v="6"/>
    <n v="40549.956944444442"/>
    <n v="0"/>
    <n v="1240"/>
    <d v="2011-01-07T00:00:00"/>
    <n v="0"/>
    <x v="5083"/>
  </r>
  <r>
    <n v="5190"/>
    <n v="1"/>
    <x v="1215"/>
    <x v="739"/>
    <s v="&lt;p&gt;Hi There&lt;/p&gt;_x000a_&lt;p&gt;I have the following the data in row in excel&lt;/p&gt;_x000a_&lt;p&gt;M&lt;br /&gt;_x000a_C&lt;br /&gt;_x000a_C&lt;br /&gt;_x000a_C&lt;br /&gt;_x000a_C&lt;br /&gt;_x000a_C&lt;br /&gt;_x000a_C&lt;br /&gt;_x000a_C&lt;br /&gt;_x000a_D&lt;br /&gt;_x000a_D&lt;br /&gt;_x000a_D&lt;br /&gt;_x000a_D&lt;br /&gt;_x000a_D&lt;br /&gt;_x000a_I&lt;br /&gt;_x000a_V&lt;br /&gt;_x000a_V&lt;br /&gt;_x000a_V&lt;br /&gt;_x000a_V&lt;br /&gt;_x000a_V&lt;br /&gt;_x000a_V&lt;br /&gt;_x000a_V&lt;br /&gt;_x000a_V&lt;br /&gt;_x000a_V&lt;br /&gt;_x000a_V&lt;br /&gt;_x000a_V&lt;br /&gt;_x000a_V&lt;br /&gt;_x000a_V&lt;br /&gt;_x000a_V&lt;br /&gt;_x000a_V&lt;br /&gt;_x000a_V&lt;br /&gt;_x000a_V&lt;br /&gt;_x000a_W&lt;br /&gt;_x000a_W&lt;br /&gt;_x000a_W&lt;br /&gt;_x000a_W&lt;br /&gt;_x000a_W&lt;br /&gt;_x000a_J&lt;br /&gt;_x000a_C&lt;br /&gt;_x000a_C&lt;br /&gt;_x000a_C&lt;br /&gt;_x000a_C&lt;br /&gt;_x000a_C&lt;br /&gt;_x000a_C&lt;br /&gt;_x000a_C&lt;br /&gt;_x000a_C&lt;br /&gt;_x000a_C&lt;br /&gt;_x000a_C&lt;br /&gt;_x000a_C&lt;br /&gt;_x000a_C&lt;br /&gt;_x000a_I&lt;br /&gt;_x000a_I&lt;br /&gt;_x000a_I&lt;br /&gt;_x000a_I&lt;br /&gt;_x000a_I&lt;br /&gt;_x000a_I&lt;br /&gt;_x000a_I&lt;br /&gt;_x000a_I&lt;br /&gt;_x000a_I&lt;br /&gt;_x000a_I&lt;br /&gt;_x000a_L&lt;br /&gt;_x000a_L&lt;/p&gt;_x000a_&lt;p&gt;when i pivot it; the unique values display in the pivot table ROW wise; however the order goes off; i tried change the settings through data source in pivot table options; but no use.&lt;/p&gt;_x000a_&lt;p&gt;Appreciate any one has solution.&lt;/p&gt;_x000a_&lt;p&gt;Thanks_x000a_&lt;/p&gt;_x000a_"/>
    <d v="2011-01-07T02:32:02"/>
    <n v="0"/>
    <x v="0"/>
    <x v="0"/>
    <b v="0"/>
    <x v="0"/>
    <n v="6"/>
    <n v="40550.105555555558"/>
    <n v="0"/>
    <n v="1240"/>
    <d v="2011-01-07T00:00:00"/>
    <n v="0"/>
    <x v="5084"/>
  </r>
  <r>
    <n v="5191"/>
    <n v="1"/>
    <x v="1216"/>
    <x v="537"/>
    <s v="&lt;p&gt;I am trying to import this vertically stacked column of text:&lt;/p&gt;_x000a_&lt;p&gt;A&lt;br /&gt;_x000a_B&lt;br /&gt;_x000a_C&lt;br /&gt;_x000a_D&lt;br /&gt;_x000a_E&lt;/p&gt;_x000a_&lt;p&gt;...Into Excel to each horizontal row like this:&lt;/p&gt;_x000a_&lt;p&gt;A    B    C    D    E_x000a_&lt;/p&gt;_x000a_"/>
    <d v="2011-01-07T03:48:05"/>
    <n v="0"/>
    <x v="0"/>
    <x v="0"/>
    <b v="0"/>
    <x v="0"/>
    <n v="6"/>
    <n v="40550.158333333333"/>
    <n v="0"/>
    <n v="1240"/>
    <d v="2011-01-07T00:00:00"/>
    <n v="0"/>
    <x v="5085"/>
  </r>
  <r>
    <n v="5192"/>
    <n v="1"/>
    <x v="1214"/>
    <x v="2"/>
    <s v="&lt;p&gt;Fred&lt;br /&gt;_x000a_Assumning you have a list of codes in Column A&lt;br /&gt;_x000a_You could use comething like the following in a helper column&lt;br /&gt;_x000a_=IF(CODE(RIGHT(A2,1))&amp;gt;95,A2&amp;amp;&quot;_&quot;,A2)&lt;/p&gt;_x000a_&lt;p&gt;This will add an underscore to anything in A2 that has its right character in lower case_x000a_&lt;/p&gt;_x000a_"/>
    <d v="2011-01-07T03:52:37"/>
    <n v="0"/>
    <x v="3"/>
    <x v="1"/>
    <b v="1"/>
    <x v="1"/>
    <n v="6"/>
    <n v="40549.956944444442"/>
    <n v="0.20459490740904585"/>
    <n v="1241"/>
    <d v="2011-01-07T00:00:00"/>
    <s v="fred"/>
    <x v="5086"/>
  </r>
  <r>
    <n v="5193"/>
    <n v="1"/>
    <x v="1215"/>
    <x v="2"/>
    <s v="&lt;p&gt;Can you drag the Header for the Row in the Pivot table to the Column position&lt;/p&gt;_x000a_&lt;p&gt;or&lt;/p&gt;_x000a_&lt;p&gt;Right Click the Pivot Table&lt;br /&gt;_x000a_Show Field List&lt;br /&gt;_x000a_Drag the Field which may be called M in Column Labels to the Row Labels box_x000a_&lt;/p&gt;_x000a_"/>
    <d v="2011-01-07T03:58:03"/>
    <n v="0"/>
    <x v="1"/>
    <x v="1"/>
    <b v="1"/>
    <x v="1"/>
    <n v="6"/>
    <n v="40550.105555555558"/>
    <n v="5.9756944443506654E-2"/>
    <n v="1242"/>
    <d v="2011-01-07T00:00:00"/>
    <s v="doosam2000"/>
    <x v="5087"/>
  </r>
  <r>
    <n v="5194"/>
    <n v="1"/>
    <x v="1208"/>
    <x v="735"/>
    <s v="&lt;p&gt;Hi Hui,&lt;/p&gt;_x000a_&lt;p&gt;Thanks a lot :) i will look at the file (especially the values you used to create the quadrant one).&lt;/p&gt;_x000a_&lt;p&gt;I tried that example on peltiertech, but i saw that i cannot customize the X-axis width of the each quadrant. Some blocks have greater width than other blocks. Secondly, even if i create that it, how would i align their X,Y axis to match correctly?&lt;/p&gt;_x000a_&lt;p&gt;Later on i have created a button on the sheet which exports this chart as JPEG file. but since i have 2 charts, it only exports the xyscatter (the pic which you saw) excluding the background block chart.&lt;/p&gt;_x000a_&lt;p&gt;let me know, if i can post the file to you for your perusal._x000a_&lt;/p&gt;_x000a_"/>
    <d v="2011-01-07T04:05:59"/>
    <n v="0"/>
    <x v="4"/>
    <x v="0"/>
    <b v="1"/>
    <x v="0"/>
    <n v="6"/>
    <n v="40549.293749999997"/>
    <n v="0"/>
    <n v="1242"/>
    <d v="2011-01-07T00:00:00"/>
    <n v="0"/>
    <x v="5088"/>
  </r>
  <r>
    <n v="5195"/>
    <n v="1"/>
    <x v="1216"/>
    <x v="2"/>
    <s v="&lt;p&gt;Can you import it into a column and then Copy, Paste Special, Transpose_x000a_&lt;/p&gt;_x000a_"/>
    <d v="2011-01-07T04:06:33"/>
    <n v="0"/>
    <x v="1"/>
    <x v="1"/>
    <b v="1"/>
    <x v="1"/>
    <n v="6"/>
    <n v="40550.158333333333"/>
    <n v="1.2881944443506654E-2"/>
    <n v="1243"/>
    <d v="2011-01-07T00:00:00"/>
    <s v="indi visual"/>
    <x v="5089"/>
  </r>
  <r>
    <n v="5196"/>
    <n v="1"/>
    <x v="1208"/>
    <x v="2"/>
    <s v="&lt;p&gt;Sifar&lt;/p&gt;_x000a_&lt;p&gt;You can make columns of varying width see: http://peltiertech.com/WordPress/marimekko-charts/&lt;/p&gt;_x000a_&lt;p&gt;I would use Alt and Drag the Cnr's of the Charts Plot Area so that they snap to underlying cells and hence are aligned.&lt;/p&gt;_x000a_&lt;p&gt;Similarilly Print a Range of Cells to a File rather than the Chart, that way you'll get both charts in the picture._x000a_&lt;/p&gt;_x000a_"/>
    <d v="2011-01-07T04:14:10"/>
    <n v="0"/>
    <x v="5"/>
    <x v="1"/>
    <b v="1"/>
    <x v="1"/>
    <n v="6"/>
    <n v="40549.293749999997"/>
    <n v="0.88275462963065365"/>
    <n v="1244"/>
    <d v="2011-01-07T00:00:00"/>
    <s v="sifar786"/>
    <x v="5090"/>
  </r>
  <r>
    <n v="5197"/>
    <n v="2"/>
    <x v="1210"/>
    <x v="2"/>
    <s v="&lt;p&gt;Excel pivot tables can consolidate data from multiple ranges and sources&lt;/p&gt;_x000a_&lt;p&gt;Have a look at&lt;/p&gt;_x000a_&lt;p&gt;http://office.microsoft.com/en-us/excel-help/consolidate-multiple-worksheets-into-one-pivottable-report-HA010226585.aspx&lt;/p&gt;_x000a_&lt;p&gt;or&lt;/p&gt;_x000a_&lt;p&gt;http://www.contextures.com/xlPivot08.html_x000a_&lt;/p&gt;_x000a_"/>
    <d v="2011-01-07T04:38:27"/>
    <n v="0"/>
    <x v="1"/>
    <x v="1"/>
    <b v="1"/>
    <x v="1"/>
    <n v="6"/>
    <n v="40549.772222222222"/>
    <n v="0.42114583333022892"/>
    <n v="1245"/>
    <d v="2011-01-07T00:00:00"/>
    <s v="mcalabrese"/>
    <x v="5091"/>
  </r>
  <r>
    <n v="5198"/>
    <n v="1"/>
    <x v="1150"/>
    <x v="668"/>
    <s v="&lt;p&gt;Hi Hui, thanks again for your assistance!&lt;/p&gt;_x000a_&lt;p&gt;You have mail...&lt;/p&gt;_x000a_&lt;p&gt;Jo_x000a_&lt;/p&gt;_x000a_"/>
    <d v="2011-01-07T04:49:22"/>
    <n v="0"/>
    <x v="12"/>
    <x v="0"/>
    <b v="1"/>
    <x v="0"/>
    <n v="6"/>
    <n v="40535.30972222222"/>
    <n v="0"/>
    <n v="1245"/>
    <d v="2011-01-07T00:00:00"/>
    <n v="0"/>
    <x v="5092"/>
  </r>
  <r>
    <n v="5199"/>
    <n v="1"/>
    <x v="1208"/>
    <x v="735"/>
    <s v="&lt;p&gt;Hi Hui,&lt;/p&gt;_x000a_&lt;p&gt;I have seen the marimekko charts which are made using 100% Area charts, but wasnt able to get it properly. How do i make the background you made, using Marimekko charts? what would be the plotting points?&lt;/p&gt;_x000a_&lt;p&gt;[blockquote]I would use Alt and Drag the Cnr's of the Charts Plot Area so that they snap to underlying cells and hence are aligned.[/blockquote] - I did not understand this. How do i select the underlying chart to snap both their columns?&lt;/p&gt;_x000a_&lt;p&gt;&quot;Similarilly Print a Range of Cells to a File rather than the Chart, that way you'll get both charts in the picture.&quot; - Sorry, but which file? which range of cells? can i show you my file?_x000a_&lt;/p&gt;_x000a_"/>
    <d v="2011-01-07T06:26:37"/>
    <n v="0"/>
    <x v="6"/>
    <x v="0"/>
    <b v="1"/>
    <x v="0"/>
    <n v="6"/>
    <n v="40549.293749999997"/>
    <n v="0"/>
    <n v="1245"/>
    <d v="2011-01-07T00:00:00"/>
    <n v="0"/>
    <x v="5093"/>
  </r>
  <r>
    <n v="5200"/>
    <n v="1"/>
    <x v="1208"/>
    <x v="735"/>
    <s v="&lt;p&gt;Just FYI, &lt;/p&gt;_x000a_&lt;p&gt;on Y-Axis (Salience), the height of each block is like this:&lt;br /&gt;_x000a_1st block height from 0-12&lt;br /&gt;_x000a_2nd block height from 12-25&lt;br /&gt;_x000a_3rd block height from 25-87&lt;br /&gt;_x000a_4th block height from 87-100&lt;/p&gt;_x000a_&lt;p&gt;on X-Axis (Attraction), the width of each block is like this:&lt;br /&gt;_x000a_1st block height from 0-20&lt;br /&gt;_x000a_2nd block height from 20-35&lt;br /&gt;_x000a_3rd block height from 35-83&lt;br /&gt;_x000a_4th block height from 83-100_x000a_&lt;/p&gt;_x000a_"/>
    <d v="2011-01-07T07:09:41"/>
    <n v="0"/>
    <x v="7"/>
    <x v="0"/>
    <b v="1"/>
    <x v="0"/>
    <n v="6"/>
    <n v="40549.293749999997"/>
    <n v="0"/>
    <n v="1245"/>
    <d v="2011-01-07T00:00:00"/>
    <n v="0"/>
    <x v="5094"/>
  </r>
  <r>
    <n v="5201"/>
    <n v="1"/>
    <x v="1202"/>
    <x v="516"/>
    <s v="&lt;p&gt;I am working on a dashboard posted in chandoo's website. During the process, the question are coming up.Please go this link:&lt;/p&gt;_x000a_&lt;p&gt;http://chandoo.org/wp/excel-dashboards/&lt;br /&gt;_x000a_then to here:&lt;/p&gt;_x000a_&lt;p&gt;http://chandoo.org/wp/2010/03/16/excel-dashboard-tutorial-1/&lt;/p&gt;_x000a_&lt;p&gt;I want to be able to select data by product group and month and be able to choose the key performance indicator to report.I also want to be able to report on all product groups and for all periods.&lt;/p&gt;_x000a_&lt;p&gt;I have done the first part but the second part when it is all, give me the problem and sumifs function returns zero. How to fix this problem? Please let me know if this is not clear.&lt;/p&gt;_x000a_&lt;p&gt;I appreciate your help.&lt;/p&gt;_x000a_&lt;p&gt;Guity_x000a_&lt;/p&gt;_x000a_"/>
    <d v="2011-01-07T07:34:19"/>
    <n v="0"/>
    <x v="8"/>
    <x v="0"/>
    <b v="1"/>
    <x v="0"/>
    <n v="6"/>
    <n v="40547.828472222223"/>
    <n v="0"/>
    <n v="1245"/>
    <d v="2011-01-07T00:00:00"/>
    <n v="0"/>
    <x v="5095"/>
  </r>
  <r>
    <n v="5202"/>
    <n v="1"/>
    <x v="1215"/>
    <x v="739"/>
    <s v="&lt;p&gt;Hi Thanks for the reply;&lt;/p&gt;_x000a_&lt;p&gt;However if you actually see; M;C;d;i are not fields but Records; I would want to sort the records as per source Order.&lt;/p&gt;_x000a_&lt;p&gt;THANKS_x000a_&lt;/p&gt;_x000a_"/>
    <d v="2011-01-07T07:35:34"/>
    <n v="0"/>
    <x v="2"/>
    <x v="0"/>
    <b v="1"/>
    <x v="0"/>
    <n v="6"/>
    <n v="40550.105555555558"/>
    <n v="0"/>
    <n v="1245"/>
    <d v="2011-01-07T00:00:00"/>
    <n v="0"/>
    <x v="5096"/>
  </r>
  <r>
    <n v="5203"/>
    <n v="1"/>
    <x v="1208"/>
    <x v="735"/>
    <s v="&lt;p&gt;Well, i understood the last part regarding printing. But the chart location is a Chart Sheet &amp;amp; not a worksheet. Secondly when i change the location to a sheet and select the cells and print the whole worksheet to a file, it prints to a prn file &amp;amp; does not save it as a JPEG image.&lt;/p&gt;_x000a_&lt;p&gt;Cant we group both the charts, aligned along their axes, and export them as JPEG?_x000a_&lt;/p&gt;_x000a_"/>
    <d v="2011-01-07T09:44:12"/>
    <n v="0"/>
    <x v="8"/>
    <x v="0"/>
    <b v="1"/>
    <x v="0"/>
    <n v="6"/>
    <n v="40549.293749999997"/>
    <n v="0"/>
    <n v="1245"/>
    <d v="2011-01-07T00:00:00"/>
    <n v="0"/>
    <x v="5097"/>
  </r>
  <r>
    <n v="5204"/>
    <n v="1"/>
    <x v="1202"/>
    <x v="23"/>
    <s v="&lt;p&gt;can you post the SUMIFS() formula you have created?&lt;/p&gt;_x000a_&lt;p&gt;Thanks,&lt;br /&gt;_x000a_Radu_x000a_&lt;/p&gt;_x000a_"/>
    <d v="2011-01-07T11:36:16"/>
    <n v="0"/>
    <x v="9"/>
    <x v="0"/>
    <b v="1"/>
    <x v="0"/>
    <n v="6"/>
    <n v="40547.828472222223"/>
    <n v="0"/>
    <n v="1245"/>
    <d v="2011-01-07T00:00:00"/>
    <n v="0"/>
    <x v="5098"/>
  </r>
  <r>
    <n v="5205"/>
    <n v="1"/>
    <x v="1215"/>
    <x v="2"/>
    <s v="&lt;p&gt;Once in a Pivot Table you can drag the records to re-arrange the sort order manually_x000a_&lt;/p&gt;_x000a_"/>
    <d v="2011-01-07T11:53:29"/>
    <n v="0"/>
    <x v="3"/>
    <x v="1"/>
    <b v="1"/>
    <x v="1"/>
    <n v="6"/>
    <n v="40550.105555555558"/>
    <n v="0.38991898147651227"/>
    <n v="1246"/>
    <d v="2011-01-07T00:00:00"/>
    <s v="doosam2000"/>
    <x v="5099"/>
  </r>
  <r>
    <n v="5206"/>
    <n v="1"/>
    <x v="1215"/>
    <x v="739"/>
    <s v="&lt;p&gt;Yes; Hui.&lt;/p&gt;_x000a_&lt;p&gt;I followed Manual options to rearrange the field. &lt;/p&gt;_x000a_&lt;p&gt;But however i wonder; then why do we need to have PIVOT TABLE OPTIONS-&amp;gt;DATA SOURCE ORDER?&lt;/p&gt;_x000a_&lt;p&gt;Where does it use?&lt;/p&gt;_x000a_&lt;p&gt;thanks_x000a_&lt;/p&gt;_x000a_"/>
    <d v="2011-01-07T13:07:38"/>
    <n v="0"/>
    <x v="4"/>
    <x v="0"/>
    <b v="1"/>
    <x v="0"/>
    <n v="6"/>
    <n v="40550.105555555558"/>
    <n v="0"/>
    <n v="1246"/>
    <d v="2011-01-07T00:00:00"/>
    <n v="0"/>
    <x v="5100"/>
  </r>
  <r>
    <n v="5207"/>
    <n v="1"/>
    <x v="1216"/>
    <x v="537"/>
    <s v="&lt;p&gt;Yes! I knew I missing something simple thank you.  It was late and I just couldn't remember transpose thanks again Hui : )_x000a_&lt;/p&gt;_x000a_"/>
    <d v="2011-01-07T13:35:46"/>
    <n v="0"/>
    <x v="2"/>
    <x v="0"/>
    <b v="1"/>
    <x v="0"/>
    <n v="6"/>
    <n v="40550.158333333333"/>
    <n v="0"/>
    <n v="1246"/>
    <d v="2011-01-07T00:00:00"/>
    <n v="0"/>
    <x v="5101"/>
  </r>
  <r>
    <n v="5208"/>
    <n v="1"/>
    <x v="1215"/>
    <x v="2"/>
    <s v="&lt;p&gt;Pass ?&lt;/p&gt;_x000a_&lt;p&gt;I rarely use pivot tables_x000a_&lt;/p&gt;_x000a_"/>
    <d v="2011-01-07T14:23:44"/>
    <n v="0"/>
    <x v="5"/>
    <x v="1"/>
    <b v="1"/>
    <x v="1"/>
    <n v="6"/>
    <n v="40550.105555555558"/>
    <n v="0.49425925925606862"/>
    <n v="1247"/>
    <d v="2011-01-07T00:00:00"/>
    <s v="doosam2000"/>
    <x v="5102"/>
  </r>
  <r>
    <n v="5209"/>
    <n v="1"/>
    <x v="1208"/>
    <x v="735"/>
    <s v="&lt;p&gt;Hi Hui,&lt;/p&gt;_x000a_&lt;p&gt;I am still not able to align the charts. Do you have any solutions to my questions?&lt;/p&gt;_x000a_&lt;p&gt;Any ideas how to accomplish this as this is an important assignment for the weekend.&lt;/p&gt;_x000a_&lt;p&gt;Thanks in advance._x000a_&lt;/p&gt;_x000a_"/>
    <d v="2011-01-07T17:15:27"/>
    <n v="0"/>
    <x v="9"/>
    <x v="0"/>
    <b v="1"/>
    <x v="0"/>
    <n v="6"/>
    <n v="40549.293749999997"/>
    <n v="0"/>
    <n v="1247"/>
    <d v="2011-01-07T00:00:00"/>
    <n v="0"/>
    <x v="5103"/>
  </r>
  <r>
    <n v="5210"/>
    <n v="1"/>
    <x v="1214"/>
    <x v="600"/>
    <s v="&lt;p&gt;That's very close to what I have in mind, too!&lt;/p&gt;_x000a_&lt;p&gt;Thank you very much, Hui.  You're awesome!_x000a_&lt;/p&gt;_x000a_"/>
    <d v="2011-01-07T17:46:02"/>
    <n v="0"/>
    <x v="4"/>
    <x v="0"/>
    <b v="1"/>
    <x v="0"/>
    <n v="6"/>
    <n v="40549.956944444442"/>
    <n v="0"/>
    <n v="1247"/>
    <d v="2011-01-07T00:00:00"/>
    <n v="0"/>
    <x v="5104"/>
  </r>
  <r>
    <n v="5211"/>
    <n v="1"/>
    <x v="1195"/>
    <x v="729"/>
    <s v="&lt;p&gt;This has been working great, but I ran into two worksheets this morning that stopped the macro. When going into the debug mode,  the following line is highlighted:&lt;br /&gt;_x000a_If c2 Like &quot;*&quot; &amp;amp; c1 &amp;amp; &quot;*&quot; Then&lt;/p&gt;_x000a_&lt;p&gt;What do I need to do to resolve? (what is causing the error?)&lt;/p&gt;_x000a_&lt;p&gt;Thanks!_x000a_&lt;/p&gt;_x000a_"/>
    <d v="2011-01-07T18:10:31"/>
    <n v="0"/>
    <x v="6"/>
    <x v="0"/>
    <b v="1"/>
    <x v="0"/>
    <n v="6"/>
    <n v="40546.89166666667"/>
    <n v="0"/>
    <n v="1247"/>
    <d v="2011-01-07T00:00:00"/>
    <n v="0"/>
    <x v="5105"/>
  </r>
  <r>
    <n v="5212"/>
    <n v="1"/>
    <x v="1217"/>
    <x v="740"/>
    <s v="&lt;p&gt;What is the best way to find duplicate cells between two lengthy columns in a worksheet?_x000a_&lt;/p&gt;_x000a_"/>
    <d v="2011-01-07T20:26:31"/>
    <n v="0"/>
    <x v="0"/>
    <x v="0"/>
    <b v="0"/>
    <x v="0"/>
    <n v="6"/>
    <n v="40550.851388888892"/>
    <n v="0"/>
    <n v="1247"/>
    <d v="2011-01-07T00:00:00"/>
    <n v="0"/>
    <x v="5106"/>
  </r>
  <r>
    <n v="5213"/>
    <n v="1"/>
    <x v="1217"/>
    <x v="2"/>
    <s v="&lt;p&gt;Type Find Duplicates in the Google search box at the top right of this page&lt;br /&gt;_x000a_Chandoo has written numerous articles on the process_x000a_&lt;/p&gt;_x000a_"/>
    <d v="2011-01-07T21:43:02"/>
    <n v="0"/>
    <x v="1"/>
    <x v="1"/>
    <b v="1"/>
    <x v="1"/>
    <n v="6"/>
    <n v="40550.851388888892"/>
    <n v="5.3495370368182193E-2"/>
    <n v="1248"/>
    <d v="2011-01-07T00:00:00"/>
    <s v="jm23014"/>
    <x v="5107"/>
  </r>
  <r>
    <n v="5214"/>
    <n v="1"/>
    <x v="1218"/>
    <x v="537"/>
    <s v="&lt;p&gt;How can I search and highlight text in a cell that contains the same word twice?&lt;/p&gt;_x000a_&lt;p&gt;For example if one cell contains:&lt;/p&gt;_x000a_&lt;p&gt;The quick brown fox jumps over the fox&lt;/p&gt;_x000a_&lt;p&gt;I would like to find a way to identify and highlight this cell somehow.&lt;/p&gt;_x000a_&lt;p&gt;..*because it contained the word &quot;fox&quot; twice that is._x000a_&lt;/p&gt;_x000a_"/>
    <d v="2011-01-07T22:07:31"/>
    <n v="0"/>
    <x v="0"/>
    <x v="0"/>
    <b v="0"/>
    <x v="0"/>
    <n v="6"/>
    <n v="40550.921527777777"/>
    <n v="0"/>
    <n v="1248"/>
    <d v="2011-01-07T00:00:00"/>
    <n v="0"/>
    <x v="5108"/>
  </r>
  <r>
    <n v="5215"/>
    <n v="2"/>
    <x v="1210"/>
    <x v="736"/>
    <s v="&lt;p&gt;Thank you, Hui.&lt;br /&gt;_x000a_I am experimenting with consolidating using multiple page fields from the first link.  The second link doesn't apply to my scenario here because both tables must have identical column headings.&lt;/p&gt;_x000a_&lt;p&gt;This is my first attempt at multiple page fields so it is very slow going and trial and error.  Any guidance anyone can provide is much appreciated!&lt;/p&gt;_x000a_&lt;p&gt;Thanks again,&lt;br /&gt;_x000a_Matt_x000a_&lt;/p&gt;_x000a_"/>
    <d v="2011-01-08T01:01:56"/>
    <n v="0"/>
    <x v="2"/>
    <x v="0"/>
    <b v="1"/>
    <x v="0"/>
    <n v="7"/>
    <n v="40549.772222222222"/>
    <n v="0"/>
    <n v="1248"/>
    <d v="2011-01-08T00:00:00"/>
    <n v="0"/>
    <x v="5109"/>
  </r>
  <r>
    <n v="5216"/>
    <n v="1"/>
    <x v="1208"/>
    <x v="2"/>
    <s v="&lt;p&gt;Sifar&lt;/p&gt;_x000a_&lt;p&gt;Last question first&lt;br /&gt;_x000a_This may end up sounding like a tutorial but bear with me&lt;/p&gt;_x000a_&lt;p&gt;An Excel chart has 2 main areas, The Plot area and Chart area.&lt;br /&gt;_x000a_The Chart Area is the large rectangle that encompasses everything&lt;br /&gt;_x000a_The Plot area is where the data is plotted&lt;br /&gt;_x000a_These 2 areas can be resized independently with the Plot Area always being smaller than the chart area.&lt;br /&gt;_x000a_Place your chart on a worksheet&lt;br /&gt;_x000a_Select the Chart Area&lt;br /&gt;_x000a_Now Hold the Alt Key down and Drag the Corners/Edges.&lt;br /&gt;_x000a_As you drag you will notice that the chart snaps to cell edges&lt;br /&gt;_x000a_Get the chart area about right but bigger than you need it&lt;br /&gt;_x000a_When finished release Alt&lt;br /&gt;_x000a_When you resize any of the cells, rows or Columns that are under the chart the chart will now resize with the changes.&lt;/p&gt;_x000a_&lt;p&gt;Now do the same with the Plot Area within the Chart Area&lt;/p&gt;_x000a_&lt;p&gt;Do that first with the background Plot (The Quadrant Areas you want)&lt;/p&gt;_x000a_&lt;p&gt;Now repeat the same with the front chart and place it directly over the top of the first.&lt;/p&gt;_x000a_&lt;p&gt;The front chart will need to have both The Plot area and Chart area fill colors set to No Color, so that the background chart is now visible through the front chart&lt;/p&gt;_x000a_&lt;p&gt;This can be fiddly but is worth the effort.&lt;/p&gt;_x000a_&lt;p&gt;Once in place you can use the Send Forward/Back Buttons on the Chart Format tab to get access to the back chart and vise-versa_x000a_&lt;/p&gt;_x000a_"/>
    <d v="2011-01-08T01:09:22"/>
    <n v="0"/>
    <x v="10"/>
    <x v="1"/>
    <b v="1"/>
    <x v="1"/>
    <n v="7"/>
    <n v="40549.293749999997"/>
    <n v="1.7544212962966412"/>
    <n v="1249"/>
    <d v="2011-01-08T00:00:00"/>
    <s v="sifar786"/>
    <x v="5110"/>
  </r>
  <r>
    <n v="5217"/>
    <n v="1"/>
    <x v="1208"/>
    <x v="2"/>
    <s v="&lt;p&gt;Second last question&lt;br /&gt;_x000a_Saving a Range as a file&lt;/p&gt;_x000a_&lt;p&gt;Select the Range you want to save which will include your charts or parts of them&lt;br /&gt;_x000a_Now on the Home Tab select the small drop down arrow next to the Copy Button&lt;br /&gt;_x000a_Select Copy as Picture&lt;br /&gt;_x000a_Select As Shown on Screen and Picture options&lt;/p&gt;_x000a_&lt;p&gt;You can now go to Paint and Paste the picture and save as any format you wish&lt;/p&gt;_x000a_&lt;p&gt;There are a few utilities around which can do that with a few clicks and save as a JPG, GIF or PNG file format J-walks PUP utilities is the one I use._x000a_&lt;/p&gt;_x000a_"/>
    <d v="2011-01-08T01:23:06"/>
    <n v="0"/>
    <x v="11"/>
    <x v="1"/>
    <b v="1"/>
    <x v="1"/>
    <n v="7"/>
    <n v="40549.293749999997"/>
    <n v="1.7639583333366318"/>
    <n v="1250"/>
    <d v="2011-01-08T00:00:00"/>
    <s v="sifar786"/>
    <x v="5111"/>
  </r>
  <r>
    <n v="5218"/>
    <n v="1"/>
    <x v="1219"/>
    <x v="741"/>
    <s v="&lt;p&gt;In XP, I set up a page-a-month calender in 2 columnsand 29-31 rows each.&lt;br /&gt;_x000a_I enter a starting date in Column E1. and fill col A from 1-however many days in the particular month, from A3.  I then block eg A3:B33, and entered the following conditional formats:  =WEEKDAY($E$1,1)+$A2=1 and also =WEEKDAY($E$1,1)+$A2=7.  This worked excellently.  Now I tried the same in 2010, and get an error message that I cannot use relative addresses in conditional formatting!  How stupid can you get?_x000a_&lt;/p&gt;_x000a_"/>
    <d v="2011-01-08T06:24:43"/>
    <n v="0"/>
    <x v="0"/>
    <x v="0"/>
    <b v="0"/>
    <x v="0"/>
    <n v="7"/>
    <n v="40551.26666666667"/>
    <n v="0"/>
    <n v="1250"/>
    <d v="2011-01-08T00:00:00"/>
    <n v="0"/>
    <x v="5112"/>
  </r>
  <r>
    <n v="5219"/>
    <n v="1"/>
    <x v="1208"/>
    <x v="735"/>
    <s v="&lt;p&gt;Thanks Hui. :)&lt;br /&gt;_x000a_i am using Excel 2003. Also in ref to my earlier question, is it possible to create the background chart with the given X, Y block height and width?&lt;br /&gt;_x000a_on Y-Axis (Salience), the height of each block is like this:&lt;br /&gt;_x000a_1st block height from 0-12&lt;br /&gt;_x000a_2nd block height from 12-25&lt;br /&gt;_x000a_3rd block height from 25-87&lt;br /&gt;_x000a_4th block height from 87-100&lt;/p&gt;_x000a_&lt;p&gt;on X-Axis (Attraction), the width of each block is like this:&lt;br /&gt;_x000a_1st block width from 0-20&lt;br /&gt;_x000a_2nd block width from 20-35&lt;br /&gt;_x000a_3rd block width from 35-83&lt;br /&gt;_x000a_4th block width from 83-100&lt;/p&gt;_x000a_&lt;p&gt;Is it possible to create this background using Marimekko chart and if so how?&lt;/p&gt;_x000a_&lt;p&gt;Thanks._x000a_&lt;/p&gt;_x000a_"/>
    <d v="2011-01-08T07:11:35"/>
    <n v="0"/>
    <x v="12"/>
    <x v="0"/>
    <b v="1"/>
    <x v="0"/>
    <n v="7"/>
    <n v="40549.293749999997"/>
    <n v="0"/>
    <n v="1250"/>
    <d v="2011-01-08T00:00:00"/>
    <n v="0"/>
    <x v="5113"/>
  </r>
  <r>
    <n v="5220"/>
    <n v="1"/>
    <x v="1220"/>
    <x v="742"/>
    <s v="&lt;p&gt;Dear Sir/Madam,&lt;br /&gt;_x000a_How Can give a print with using of hyperlink,&lt;br /&gt;_x000a_An Excel How can i Give a print with clicking the one button.&lt;/p&gt;_x000a_&lt;p&gt;Regards,&lt;br /&gt;_x000a_Shiva prasad_x000a_&lt;/p&gt;_x000a_"/>
    <d v="2011-01-08T09:13:30"/>
    <n v="0"/>
    <x v="0"/>
    <x v="0"/>
    <b v="0"/>
    <x v="0"/>
    <n v="7"/>
    <n v="40551.384027777778"/>
    <n v="0"/>
    <n v="1250"/>
    <d v="2011-01-08T00:00:00"/>
    <n v="0"/>
    <x v="5114"/>
  </r>
  <r>
    <n v="5221"/>
    <n v="1"/>
    <x v="1219"/>
    <x v="2"/>
    <s v="&lt;p&gt;I can't replicate that error message in Excel 2010&lt;br /&gt;_x000a_Try clearing all Conditional Formats and reapply them_x000a_&lt;/p&gt;_x000a_"/>
    <d v="2011-01-08T11:39:36"/>
    <n v="0"/>
    <x v="1"/>
    <x v="1"/>
    <b v="1"/>
    <x v="1"/>
    <n v="7"/>
    <n v="40551.26666666667"/>
    <n v="0.21916666666220408"/>
    <n v="1251"/>
    <d v="2011-01-08T00:00:00"/>
    <s v="Kassie"/>
    <x v="5115"/>
  </r>
  <r>
    <n v="5222"/>
    <n v="1"/>
    <x v="1220"/>
    <x v="2"/>
    <s v="&lt;p&gt;You can have a simple macro linked to a Button on your sheet&lt;br /&gt;_x000a_Insert a Button or Shape&lt;br /&gt;_x000a_Copy the following macro into a code module in VBA&lt;br /&gt;_x000a_Right Click the Button and assign the macro&lt;br /&gt;_x000a_The macro will assume all current print settings and predefined print area and default printer&lt;/p&gt;_x000a_&lt;pre&gt;&lt;code&gt;Sub PrintMe()_x000a_  ActiveWindow.SelectedSheets.PrintOut Copies:=1, Collate:=True, IgnorePrintAreas:=False_x000a_End Sub&lt;/code&gt;&lt;/pre&gt;_x000a_&lt;p&gt;Or you could just add a Quick Print Button to the Quick Access Toolbar_x000a_&lt;/p&gt;_x000a_"/>
    <d v="2011-01-08T11:45:06"/>
    <n v="0"/>
    <x v="1"/>
    <x v="1"/>
    <b v="1"/>
    <x v="1"/>
    <n v="7"/>
    <n v="40551.384027777778"/>
    <n v="0.10562499999650754"/>
    <n v="1252"/>
    <d v="2011-01-08T00:00:00"/>
    <s v="kalooriprasad"/>
    <x v="5116"/>
  </r>
  <r>
    <n v="5223"/>
    <n v="1"/>
    <x v="1219"/>
    <x v="741"/>
    <s v="&lt;p&gt;Told you I must be stupid!  Tell me how you do it?  I have tried several times, and every time I get the same error message.  I have now deleted these rules, highlighted range A3:B33, and entered the same formulae again.  This time around, it accepted the rule, but .... Only Cells A3:B3 (1/1/2011 and therefore a Saturday, were highlighted.  I then selected A10:B10, selected to edit the formula, and it read =WEEKDAY($E$1,1)+$A2=1.  In 2007 and all earlier editions it would have read $A9.  So, please tell me how do I highlight all Saturdays and Sundays over 12 sheets, except to enter these two formulae 366 times each?_x000a_&lt;/p&gt;_x000a_"/>
    <d v="2011-01-08T13:46:02"/>
    <n v="0"/>
    <x v="2"/>
    <x v="0"/>
    <b v="1"/>
    <x v="0"/>
    <n v="7"/>
    <n v="40551.26666666667"/>
    <n v="0"/>
    <n v="1252"/>
    <d v="2011-01-08T00:00:00"/>
    <n v="0"/>
    <x v="5117"/>
  </r>
  <r>
    <n v="5224"/>
    <n v="1"/>
    <x v="1221"/>
    <x v="743"/>
    <s v="&lt;p&gt;Since using Excel 2007 in compatibility mode for older spreadsheets it has had a problem. Even in a new blank workbook it will stop for about five seconds every ten seconds or so. When this happens I cannot move to another cell or see any data I have typed, when it starts again anything typed will appear in a cell and the input box will move to the next cell if return or an arrow has been pressed. This makes using Excel a slow painful process, the systems admin people here at work don't know what the problem is. Can anyone help please?_x000a_&lt;/p&gt;_x000a_"/>
    <d v="2011-01-08T13:47:38"/>
    <n v="0"/>
    <x v="0"/>
    <x v="0"/>
    <b v="0"/>
    <x v="0"/>
    <n v="7"/>
    <n v="40551.574305555558"/>
    <n v="0"/>
    <n v="1252"/>
    <d v="2011-01-08T00:00:00"/>
    <n v="0"/>
    <x v="5118"/>
  </r>
  <r>
    <n v="5225"/>
    <n v="1"/>
    <x v="1219"/>
    <x v="741"/>
    <s v="&lt;p&gt;Awful sorry Hui, here is the correct formula, and when entered correctly, it still does not want to accept it.  =WEEKDAY($E$1+$A2,1)=1_x000a_&lt;/p&gt;_x000a_"/>
    <d v="2011-01-08T13:56:29"/>
    <n v="0"/>
    <x v="3"/>
    <x v="0"/>
    <b v="1"/>
    <x v="0"/>
    <n v="7"/>
    <n v="40551.26666666667"/>
    <n v="0"/>
    <n v="1252"/>
    <d v="2011-01-08T00:00:00"/>
    <n v="0"/>
    <x v="5119"/>
  </r>
  <r>
    <n v="5226"/>
    <n v="1"/>
    <x v="1219"/>
    <x v="741"/>
    <s v="&lt;p&gt;=WEEKDAY($E$1+$A2,1)=1.  At first, I again got the error message.  I again cleared all formatting rules, saved the file, closed and re-opened it, and then it worked!  Thanks for your interest in any case Hui!_x000a_&lt;/p&gt;_x000a_"/>
    <d v="2011-01-08T13:57:10"/>
    <n v="0"/>
    <x v="4"/>
    <x v="0"/>
    <b v="1"/>
    <x v="0"/>
    <n v="7"/>
    <n v="40551.26666666667"/>
    <n v="0"/>
    <n v="1252"/>
    <d v="2011-01-08T00:00:00"/>
    <n v="0"/>
    <x v="5120"/>
  </r>
  <r>
    <n v="5227"/>
    <n v="1"/>
    <x v="1219"/>
    <x v="2"/>
    <s v="&lt;p&gt;E1 is a date&lt;br /&gt;_x000a_What's is in A2 ?&lt;br /&gt;_x000a_I'm concerned about why your adding 2 dates together ?_x000a_&lt;/p&gt;_x000a_"/>
    <d v="2011-01-08T14:20:37"/>
    <n v="0"/>
    <x v="5"/>
    <x v="1"/>
    <b v="1"/>
    <x v="1"/>
    <n v="7"/>
    <n v="40551.26666666667"/>
    <n v="0.33098379629518604"/>
    <n v="1253"/>
    <d v="2011-01-08T00:00:00"/>
    <s v="Kassie"/>
    <x v="5121"/>
  </r>
  <r>
    <n v="5228"/>
    <n v="1"/>
    <x v="1219"/>
    <x v="741"/>
    <s v="&lt;p&gt;As I said, I am trying to highlight Saturdays and Sundays.  So, by using this formula, for the first of the month, I take the starting date, which is in $E$1.  I add to this either a 0($A$2) or else the previous day's date, so that 7 January is made up of $E$1, which is a 1, plus the cell above 7, which is 6, to give me 7._x000a_&lt;/p&gt;_x000a_"/>
    <d v="2011-01-08T14:24:33"/>
    <n v="0"/>
    <x v="6"/>
    <x v="0"/>
    <b v="1"/>
    <x v="0"/>
    <n v="7"/>
    <n v="40551.26666666667"/>
    <n v="0"/>
    <n v="1253"/>
    <d v="2011-01-08T00:00:00"/>
    <n v="0"/>
    <x v="5122"/>
  </r>
  <r>
    <n v="5229"/>
    <n v="4"/>
    <x v="0"/>
    <x v="741"/>
    <s v="&lt;p&gt;Hi all,Kassie here.  Old guy who loves Excel, that is prior to 2010!  Soon as I get to know the latest edition better, I'm sure I will also love this one!  Haven't had any formal training in Excel, or any other subjects computer related, but am as far as I am concerned very computer literate.  Love designing difficult spreadsheets, complete with macros added on.  Have also helped many people all over the world with tricky Excel applications._x000a_&lt;/p&gt;_x000a_"/>
    <d v="2011-01-08T14:42:13"/>
    <n v="0"/>
    <x v="95"/>
    <x v="0"/>
    <b v="1"/>
    <x v="0"/>
    <n v="7"/>
    <n v="40019.929861111108"/>
    <n v="0"/>
    <n v="1253"/>
    <d v="2011-01-08T00:00:00"/>
    <n v="0"/>
    <x v="5123"/>
  </r>
  <r>
    <n v="5230"/>
    <n v="1"/>
    <x v="1222"/>
    <x v="557"/>
    <s v="&lt;p&gt;Hey&lt;/p&gt;_x000a_&lt;p&gt;Could you help me with calculating Average of a range without max and min values. I tried but it is very lenghty. Any shortcut???&lt;/p&gt;_x000a_&lt;p&gt;Thanks_x000a_&lt;/p&gt;_x000a_"/>
    <d v="2011-01-08T15:33:50"/>
    <n v="0"/>
    <x v="0"/>
    <x v="0"/>
    <b v="0"/>
    <x v="0"/>
    <n v="7"/>
    <n v="40551.647916666669"/>
    <n v="0"/>
    <n v="1253"/>
    <d v="2011-01-08T00:00:00"/>
    <n v="0"/>
    <x v="5124"/>
  </r>
  <r>
    <n v="5231"/>
    <n v="1"/>
    <x v="1218"/>
    <x v="488"/>
    <s v="&lt;p&gt;How about a UDF&lt;/p&gt;_x000a_&lt;pre&gt;_x000a_Public Function CountDuplicates(rng As Range) As Boolean_x000a_Dim TextLen As Long_x000a_Dim WordCount As Long_x000a_Dim WordLen As Long_x000a_Dim UniqueWordCount As Long_x000a_Dim NextWord As String_x000a_Dim coll As Collection_x000a_Dim i As Long_x000a__x000a_    TextLen = Len(rng.Value)_x000a_    WordCount = TextLen - Len(Replace(rng.Value, &quot; &quot;, &quot;&quot;)) + 1_x000a_    Set coll = New Collection_x000a_    On Error Resume Next_x000a_    For i = 1 To TextLen_x000a__x000a_        WordLen = InStr(i + 1, rng.Value &amp;amp; &quot; &quot;, &quot; &quot;) - i + 1_x000a_        NextWord = Mid$(rng.Value &amp;amp; &quot; &quot;, i, WordLen)_x000a_        coll.Add NextWord, NextWord_x000a_        i = i + WordLen - 1_x000a_    Next i_x000a_    On Error GoTo 0_x000a_    CountDuplicates = WordCount &amp;lt;&amp;gt; coll.Count_x000a_End Function_x000a_&lt;/pre&gt;_x000a_"/>
    <d v="2011-01-08T15:34:26"/>
    <n v="0"/>
    <x v="1"/>
    <x v="0"/>
    <b v="1"/>
    <x v="0"/>
    <n v="7"/>
    <n v="40550.921527777777"/>
    <n v="0"/>
    <n v="1253"/>
    <d v="2011-01-08T00:00:00"/>
    <n v="0"/>
    <x v="5125"/>
  </r>
  <r>
    <n v="5232"/>
    <n v="1"/>
    <x v="1223"/>
    <x v="693"/>
    <s v="&lt;p&gt;Hello,&lt;/p&gt;_x000a_&lt;p&gt;We always have project reviews on Mondays. In helping our client prepare for these reviews, we have provided them a &quot;checklist&quot;:&lt;/p&gt;_x000a_&lt;p&gt;*T-5 business days (thus, previous Monday): make sure room is reserved&lt;br /&gt;_x000a_*T-10 business days: (thus, two Mondays before) make sure all people are invited to meeting&lt;br /&gt;_x000a_*T-15 business days: (thus, three Mondays before) make sure PowerPoint is complete&lt;br /&gt;_x000a_Etc.&lt;/p&gt;_x000a_&lt;p&gt;Is there some type of formula in Excel that might work to calculate these T-5, T-10, T-20 dates assuming I have the date of the project review meeting?&lt;/p&gt;_x000a_&lt;p&gt;Thanks!&lt;/p&gt;_x000a_&lt;p&gt;Kelly_x000a_&lt;/p&gt;_x000a_"/>
    <d v="2011-01-08T17:37:02"/>
    <n v="0"/>
    <x v="0"/>
    <x v="0"/>
    <b v="0"/>
    <x v="0"/>
    <n v="7"/>
    <n v="40551.734027777777"/>
    <n v="0"/>
    <n v="1253"/>
    <d v="2011-01-08T00:00:00"/>
    <n v="0"/>
    <x v="5126"/>
  </r>
  <r>
    <n v="5233"/>
    <n v="1"/>
    <x v="1224"/>
    <x v="744"/>
    <s v="&lt;p&gt;I have a set of 10 x values and then 10 y values that are graphed on an x-y scatter plot.  I want only the graph to be visible and the cells with the 20 data points to be made invisible.  I lock, hide, and the use the &quot;;;;&quot; code to make the cells with the data values invisible. However whenever I make the cells invisible the x- axis and y- axis value labels on the chart disappear too.  I need a way to make the data invisible without altering the graph.  Any help is appreciated._x000a_&lt;/p&gt;_x000a_"/>
    <d v="2011-01-08T18:21:59"/>
    <n v="0"/>
    <x v="0"/>
    <x v="0"/>
    <b v="0"/>
    <x v="0"/>
    <n v="7"/>
    <n v="40551.76458333333"/>
    <n v="0"/>
    <n v="1253"/>
    <d v="2011-01-08T00:00:00"/>
    <n v="0"/>
    <x v="5127"/>
  </r>
  <r>
    <n v="5234"/>
    <n v="1"/>
    <x v="1224"/>
    <x v="2"/>
    <s v="&lt;p&gt;Change the cells format to be white font on white background or&lt;br /&gt;_x000a_Group the rows or columns with the data and then collapse it or&lt;br /&gt;_x000a_Shift the data or chart well away from each other_x000a_&lt;/p&gt;_x000a_"/>
    <d v="2011-01-08T21:05:57"/>
    <n v="0"/>
    <x v="1"/>
    <x v="1"/>
    <b v="1"/>
    <x v="1"/>
    <n v="7"/>
    <n v="40551.76458333333"/>
    <n v="0.11454861111269565"/>
    <n v="1254"/>
    <d v="2011-01-08T00:00:00"/>
    <s v="Jennlynn1993"/>
    <x v="5128"/>
  </r>
  <r>
    <n v="5236"/>
    <n v="1"/>
    <x v="1225"/>
    <x v="537"/>
    <s v="&lt;p&gt;I am looking to run a timer in a sub every 3 seconds, and to stop the timer when the sub is done.  I just can't figure out the turn it off part.&lt;/p&gt;_x000a_&lt;p&gt;Sub OnTimeMacro()&lt;br /&gt;_x000a_Application.OnTime Now + TimeValue(&quot;00:00:03&quot;), &quot;myMacro&quot;&lt;br /&gt;_x000a_End Sub&lt;/p&gt;_x000a_&lt;p&gt;mySUB()&lt;br /&gt;_x000a_Call myMacro&lt;br /&gt;_x000a_'yada yada other stuff&lt;br /&gt;_x000a_Exit OnTimeMacro&lt;br /&gt;_x000a_End Sub_x000a_&lt;/p&gt;_x000a_"/>
    <d v="2011-01-08T21:21:13"/>
    <n v="0"/>
    <x v="0"/>
    <x v="0"/>
    <b v="0"/>
    <x v="0"/>
    <n v="7"/>
    <n v="40551.88958333333"/>
    <n v="0"/>
    <n v="1254"/>
    <d v="2011-01-08T00:00:00"/>
    <n v="0"/>
    <x v="5129"/>
  </r>
  <r>
    <n v="5237"/>
    <n v="1"/>
    <x v="1223"/>
    <x v="0"/>
    <s v="&lt;p&gt;Use WORKDAY formula,&lt;/p&gt;_x000a_&lt;p&gt;Assuming project review date is in cell A1,&lt;/p&gt;_x000a_&lt;p&gt;=WORKDAY(A1,-5)&lt;br /&gt;_x000a_=WORKDAY(A1,-10)&lt;br /&gt;_x000a_=WORKDAY(A1,-15)&lt;/p&gt;_x000a_&lt;p&gt;to get T-5, T-10 and T-15th business day._x000a_&lt;/p&gt;_x000a_"/>
    <d v="2011-01-09T00:08:51"/>
    <n v="0"/>
    <x v="1"/>
    <x v="0"/>
    <b v="1"/>
    <x v="0"/>
    <n v="1"/>
    <n v="40551.734027777777"/>
    <n v="0"/>
    <n v="1254"/>
    <d v="2011-01-09T00:00:00"/>
    <n v="0"/>
    <x v="5130"/>
  </r>
  <r>
    <n v="5238"/>
    <n v="1"/>
    <x v="1219"/>
    <x v="2"/>
    <s v="&lt;p&gt;Try using a single Conditional Format not 2&lt;br /&gt;_x000a_=WEEKDAY($E$1+$A2,2)&amp;gt;5_x000a_&lt;/p&gt;_x000a_"/>
    <d v="2011-01-09T00:57:37"/>
    <n v="0"/>
    <x v="7"/>
    <x v="1"/>
    <b v="1"/>
    <x v="1"/>
    <n v="1"/>
    <n v="40551.26666666667"/>
    <n v="0.77334490740759065"/>
    <n v="1255"/>
    <d v="2011-01-09T00:00:00"/>
    <s v="Kassie"/>
    <x v="5131"/>
  </r>
  <r>
    <n v="5239"/>
    <n v="1"/>
    <x v="1225"/>
    <x v="2"/>
    <s v="&lt;p&gt;what about adding a small If&lt;/p&gt;_x000a_&lt;pre&gt;&lt;code&gt;Sub OnTimeMacro()_x000a_  If Worksheets(worksheet).Range(a cell).value = Some_value &amp;#39;Change values to suit_x000a_    Application.OnTime Now + TimeValue(&amp;quot;00:00:03&amp;quot;), &amp;quot;myMacro&amp;quot;_x000a_  End If_x000a_End Sub&lt;/code&gt;&lt;/pre&gt;_x000a_"/>
    <d v="2011-01-09T01:01:32"/>
    <n v="0"/>
    <x v="1"/>
    <x v="1"/>
    <b v="1"/>
    <x v="1"/>
    <n v="1"/>
    <n v="40551.88958333333"/>
    <n v="0.15314814815064892"/>
    <n v="1256"/>
    <d v="2011-01-09T00:00:00"/>
    <s v="indi visual"/>
    <x v="5132"/>
  </r>
  <r>
    <n v="5240"/>
    <n v="1"/>
    <x v="1221"/>
    <x v="2"/>
    <s v="&lt;p&gt;Have you added any new Addins or do any of your worksheets have any macro's&lt;br /&gt;_x000a_Try disabling any Non-standard Addins one at a time&lt;/p&gt;_x000a_&lt;p&gt;Similarly with any macros in your personal.xlsx file if you have one.&lt;/p&gt;_x000a_&lt;p&gt;Do any of the files have links to other files on Network Drives, have they moved or been renamed?&lt;/p&gt;_x000a_&lt;p&gt;Try opening the file from a local directory c:\...&lt;/p&gt;_x000a_&lt;p&gt;Try the same files on another PC, do you get the same results?&lt;/p&gt;_x000a_&lt;p&gt;If it is only a problem on yours it may be time for a re-install of Excel_x000a_&lt;/p&gt;_x000a_"/>
    <d v="2011-01-09T01:06:34"/>
    <n v="0"/>
    <x v="1"/>
    <x v="1"/>
    <b v="1"/>
    <x v="1"/>
    <n v="1"/>
    <n v="40551.574305555558"/>
    <n v="0.47192129629547708"/>
    <n v="1257"/>
    <d v="2011-01-09T00:00:00"/>
    <s v="Zard69"/>
    <x v="5133"/>
  </r>
  <r>
    <n v="5241"/>
    <n v="1"/>
    <x v="1202"/>
    <x v="516"/>
    <s v="&lt;p&gt;There you go.&lt;br /&gt;_x000a_SUMIFS(INDIRECT($D$21),Product,$D$19,Period,$D$20,SalesPersons,$B24)&lt;br /&gt;_x000a_When I select All products for Cell D19, And/ or All periods for C20, it returns either #REF or #Value for the second case.&lt;br /&gt;_x000a_If you have an email address, I can send the file to you. That way you can play with drop down list to see how it works.&lt;br /&gt;_x000a_Regards,&lt;br /&gt;_x000a_Guity_x000a_&lt;/p&gt;_x000a_"/>
    <d v="2011-01-09T01:33:22"/>
    <n v="0"/>
    <x v="10"/>
    <x v="0"/>
    <b v="1"/>
    <x v="0"/>
    <n v="1"/>
    <n v="40547.828472222223"/>
    <n v="0"/>
    <n v="1257"/>
    <d v="2011-01-09T00:00:00"/>
    <n v="0"/>
    <x v="5134"/>
  </r>
  <r>
    <n v="5242"/>
    <n v="1"/>
    <x v="1202"/>
    <x v="516"/>
    <s v="&lt;p&gt;Radu,&lt;br /&gt;_x000a_I understood what is going on. When the case is AllProduct or AllPeriod, then it means we don't specify any product or any period, that means all product or all period....&lt;br /&gt;_x000a_It means criteria for this criteria range is zero, then this range is not considered at all.&lt;/p&gt;_x000a_&lt;p&gt;Please let me know if this is NOT clear. I need someone to work with me for the rest, if you are interested in.&lt;br /&gt;_x000a_Regards,&lt;br /&gt;_x000a_Guity_x000a_&lt;/p&gt;_x000a_"/>
    <d v="2011-01-09T01:55:56"/>
    <n v="0"/>
    <x v="11"/>
    <x v="0"/>
    <b v="1"/>
    <x v="0"/>
    <n v="1"/>
    <n v="40547.828472222223"/>
    <n v="0"/>
    <n v="1257"/>
    <d v="2011-01-09T00:00:00"/>
    <n v="0"/>
    <x v="5135"/>
  </r>
  <r>
    <n v="5243"/>
    <n v="1"/>
    <x v="1225"/>
    <x v="537"/>
    <s v="&lt;p&gt;That worked!&lt;/p&gt;_x000a_&lt;p&gt;I used the value as a tab sheet name.&lt;/p&gt;_x000a_&lt;p&gt;    If Worksheets(1).Name = &quot;Removing Special Characters&quot; Then&lt;br /&gt;_x000a_        Application.OnTime Now + TimeValue(&quot;00:00:03&quot;), &quot;myMacro&quot;&lt;br /&gt;_x000a_      Else&lt;br /&gt;_x000a_    Worksheets(1).Name = &quot;Special Characters Removed&quot;&lt;br /&gt;_x000a_    End If_x000a_&lt;/p&gt;_x000a_"/>
    <d v="2011-01-09T02:19:15"/>
    <n v="0"/>
    <x v="2"/>
    <x v="0"/>
    <b v="1"/>
    <x v="0"/>
    <n v="1"/>
    <n v="40551.88958333333"/>
    <n v="0"/>
    <n v="1257"/>
    <d v="2011-01-09T00:00:00"/>
    <n v="0"/>
    <x v="5136"/>
  </r>
  <r>
    <n v="5244"/>
    <n v="1"/>
    <x v="1218"/>
    <x v="537"/>
    <s v="&lt;p&gt;I apologize xld...&lt;/p&gt;_x000a_&lt;p&gt;But to be quite frank I know nothing about VBA.&lt;/p&gt;_x000a_&lt;p&gt;I'm learning, and I think I at least I know that UDF means user defined function.&lt;/p&gt;_x000a_&lt;p&gt;But I'm not sure how to use the code you provided.&lt;/p&gt;_x000a_&lt;p&gt;How do I use it?_x000a_&lt;/p&gt;_x000a_"/>
    <d v="2011-01-09T04:47:18"/>
    <n v="0"/>
    <x v="2"/>
    <x v="0"/>
    <b v="1"/>
    <x v="0"/>
    <n v="1"/>
    <n v="40550.921527777777"/>
    <n v="0"/>
    <n v="1257"/>
    <d v="2011-01-09T00:00:00"/>
    <n v="0"/>
    <x v="5137"/>
  </r>
  <r>
    <n v="5245"/>
    <n v="1"/>
    <x v="1218"/>
    <x v="2"/>
    <s v="&lt;p&gt;Copy the code&lt;br /&gt;_x000a_Alt F11 to goto VBA&lt;br /&gt;_x000a_Right Click on your workbook and Insert Code Module&lt;br /&gt;_x000a_paste the code into the Open Pane of the code module&lt;/p&gt;_x000a_&lt;p&gt;In Excel use =CountDuplicates(Cell Reference)&lt;br /&gt;_x000a_eg: =CountDuplicates(D10)&lt;/p&gt;_x000a_&lt;p&gt;It will return true if there is any duplicate words_x000a_&lt;/p&gt;_x000a_"/>
    <d v="2011-01-09T05:43:26"/>
    <n v="0"/>
    <x v="3"/>
    <x v="1"/>
    <b v="1"/>
    <x v="1"/>
    <n v="1"/>
    <n v="40550.921527777777"/>
    <n v="1.3169675925964839"/>
    <n v="1258"/>
    <d v="2011-01-09T00:00:00"/>
    <s v="indi visual"/>
    <x v="5138"/>
  </r>
  <r>
    <n v="5246"/>
    <n v="1"/>
    <x v="1208"/>
    <x v="735"/>
    <s v="&lt;p&gt;Hi Hui,&lt;/p&gt;_x000a_&lt;p&gt;Any solution to my above queries?_x000a_&lt;/p&gt;_x000a_"/>
    <d v="2011-01-09T07:31:24"/>
    <n v="0"/>
    <x v="13"/>
    <x v="0"/>
    <b v="1"/>
    <x v="0"/>
    <n v="1"/>
    <n v="40549.293749999997"/>
    <n v="0"/>
    <n v="1258"/>
    <d v="2011-01-09T00:00:00"/>
    <n v="0"/>
    <x v="5139"/>
  </r>
  <r>
    <n v="5247"/>
    <n v="1"/>
    <x v="1208"/>
    <x v="2"/>
    <s v="&lt;p&gt;Do you want the Good News or the Bad News ?&lt;/p&gt;_x000a_&lt;p&gt;Good News: I have completed the Marimeko with your data using the above link&lt;br /&gt;_x000a_It is attached at http://rapidshare.com/files/441593842/marimeko.xlsx&lt;br /&gt;_x000a_The instructions had to be followed to the letter&lt;/p&gt;_x000a_&lt;p&gt;Bad News: Although the chart is now correct, the individual cells cannot be individually colored which you need to do.&lt;/p&gt;_x000a_&lt;p&gt;Options: You have 2 options maybe someone else can assist for more?&lt;/p&gt;_x000a_&lt;p&gt;1. Try and make a much more complex chart with individual series for each cell. That way each will be allowed to have its own color&lt;br /&gt;_x000a_2. Get your 2 charts to the right size. Don't snap to cells&lt;br /&gt;_x000a_Now adjust the underlying rows and columns so that each column and row aligns with the edges of the marimeko chart's individual cells.&lt;br /&gt;_x000a_You can now color the cells individually and move the marimko chart out of the way.&lt;br /&gt;_x000a_3. Insert Regular Shapes which overlay the marimeko chart and are the colored as appropriate. You can group them and move to the back&lt;/p&gt;_x000a_&lt;p&gt;I don't have time to assist any further than this.&lt;/p&gt;_x000a_&lt;p&gt;Let us know if you find a better solution._x000a_&lt;/p&gt;_x000a_"/>
    <d v="2011-01-09T10:54:58"/>
    <n v="0"/>
    <x v="14"/>
    <x v="1"/>
    <b v="1"/>
    <x v="1"/>
    <n v="1"/>
    <n v="40549.293749999997"/>
    <n v="3.1610879629661213"/>
    <n v="1259"/>
    <d v="2011-01-09T00:00:00"/>
    <s v="sifar786"/>
    <x v="5140"/>
  </r>
  <r>
    <n v="5248"/>
    <n v="1"/>
    <x v="1222"/>
    <x v="488"/>
    <s v="&lt;p&gt;Try this array formula&lt;/p&gt;_x000a_&lt;p&gt;=AVERAGE(IF((rng&amp;lt;&amp;gt;MAX(rng))*(rng&amp;lt;&amp;gt;MIN(rng)),rng))_x000a_&lt;/p&gt;_x000a_"/>
    <d v="2011-01-09T11:12:23"/>
    <n v="0"/>
    <x v="1"/>
    <x v="0"/>
    <b v="1"/>
    <x v="0"/>
    <n v="1"/>
    <n v="40551.647916666669"/>
    <n v="0"/>
    <n v="1259"/>
    <d v="2011-01-09T00:00:00"/>
    <n v="0"/>
    <x v="5141"/>
  </r>
  <r>
    <n v="5249"/>
    <n v="1"/>
    <x v="1226"/>
    <x v="313"/>
    <s v="&lt;p&gt;here's the set up:  &lt;/p&gt;_x000a_&lt;p&gt;I'm using some dummy data via excel query &amp;gt; access to make a dynamic dashboard kinda thing.  So the data imports and defaults into a table, which is good because many of the charts can just be pointed at as a structured reference like =table2[salary] and =table2[name].  This works with no problems.  &lt;/p&gt;_x000a_&lt;p&gt;Now, for one particular element, I'm looking to take a dynamic list from [name] and use it to do a few other things.  So, I try taking a form control and telling it to get values from =table2[name].  Excel accepts that as a range, but it doesn't work.  Nothing populates in the list box and if you check the properties again, I find that the input range is blank.  &lt;/p&gt;_x000a_&lt;p&gt;It doesn't seem to work with data validation either, only doing it with a dv list causes excel to throw a bum reference error.  &lt;/p&gt;_x000a_&lt;p&gt;For the time being I've gone around this with a dynamic named range =offset($a$2,0,0,counta($a$2:$a$50),1), but those can be kind of unreliable when a dynamic dataset is involved, so I've backed it up to delete and rename with a little vba.  But, ideally, I'd like to get this working with the table structured reference.  &lt;/p&gt;_x000a_&lt;p&gt;any thoughts?_x000a_&lt;/p&gt;_x000a_"/>
    <d v="2011-01-09T15:25:52"/>
    <n v="0"/>
    <x v="0"/>
    <x v="0"/>
    <b v="0"/>
    <x v="0"/>
    <n v="1"/>
    <n v="40552.642361111109"/>
    <n v="0"/>
    <n v="1259"/>
    <d v="2011-01-09T00:00:00"/>
    <n v="0"/>
    <x v="5142"/>
  </r>
  <r>
    <n v="5250"/>
    <n v="1"/>
    <x v="1226"/>
    <x v="313"/>
    <s v="&lt;p&gt;I should add, I've messed with putting the workbook or worksheet names (separated by a !) but that doesn't seem to work._x000a_&lt;/p&gt;_x000a_"/>
    <d v="2011-01-09T15:27:12"/>
    <n v="0"/>
    <x v="1"/>
    <x v="0"/>
    <b v="1"/>
    <x v="0"/>
    <n v="1"/>
    <n v="40552.642361111109"/>
    <n v="0"/>
    <n v="1259"/>
    <d v="2011-01-09T00:00:00"/>
    <n v="0"/>
    <x v="5143"/>
  </r>
  <r>
    <n v="5251"/>
    <n v="1"/>
    <x v="1221"/>
    <x v="743"/>
    <s v="&lt;p&gt;Thanks for your suggestions which I have tried to no effect. I will have to get Excel reinstalled and see if that works._x000a_&lt;/p&gt;_x000a_"/>
    <d v="2011-01-09T16:10:30"/>
    <n v="0"/>
    <x v="2"/>
    <x v="0"/>
    <b v="1"/>
    <x v="0"/>
    <n v="1"/>
    <n v="40551.574305555558"/>
    <n v="0"/>
    <n v="1259"/>
    <d v="2011-01-09T00:00:00"/>
    <n v="0"/>
    <x v="5144"/>
  </r>
  <r>
    <n v="5252"/>
    <n v="1"/>
    <x v="1227"/>
    <x v="688"/>
    <s v="&lt;p&gt;Hai, I downloaded your example of the Simple to-do list; it works ok. Can you tell me how to construct the pulldown box (Done, Not Yet) that fixes in the cels A2,A3....?&lt;br /&gt;_x000a_I can read the macro code but cannot find the definition of this object.&lt;br /&gt;_x000a_Bob, Hilcom NL_x000a_&lt;/p&gt;_x000a_"/>
    <d v="2011-01-09T16:32:52"/>
    <n v="0"/>
    <x v="0"/>
    <x v="0"/>
    <b v="0"/>
    <x v="0"/>
    <n v="1"/>
    <n v="40552.688888888886"/>
    <n v="0"/>
    <n v="1259"/>
    <d v="2011-01-09T00:00:00"/>
    <n v="0"/>
    <x v="5145"/>
  </r>
  <r>
    <n v="5253"/>
    <n v="1"/>
    <x v="1227"/>
    <x v="313"/>
    <s v="&lt;p&gt;If you have a link to chandoo's project, I'll look at it for you._x000a_&lt;/p&gt;_x000a_"/>
    <d v="2011-01-09T16:39:20"/>
    <n v="0"/>
    <x v="1"/>
    <x v="0"/>
    <b v="1"/>
    <x v="0"/>
    <n v="1"/>
    <n v="40552.688888888886"/>
    <n v="0"/>
    <n v="1259"/>
    <d v="2011-01-09T00:00:00"/>
    <n v="0"/>
    <x v="5146"/>
  </r>
  <r>
    <n v="5254"/>
    <n v="1"/>
    <x v="1221"/>
    <x v="313"/>
    <s v="&lt;p&gt;I've experienced this when there is heavy use of pivot tables._x000a_&lt;/p&gt;_x000a_"/>
    <d v="2011-01-09T16:40:14"/>
    <n v="0"/>
    <x v="3"/>
    <x v="0"/>
    <b v="1"/>
    <x v="0"/>
    <n v="1"/>
    <n v="40551.574305555558"/>
    <n v="0"/>
    <n v="1259"/>
    <d v="2011-01-09T00:00:00"/>
    <n v="0"/>
    <x v="5147"/>
  </r>
  <r>
    <n v="5255"/>
    <n v="1"/>
    <x v="1218"/>
    <x v="537"/>
    <s v="&lt;p&gt;Thanks Hui.&lt;br /&gt;_x000a_Got it working.&lt;/p&gt;_x000a_&lt;p&gt;But how do I tweak it to look for brackets only?&lt;/p&gt;_x000a_&lt;p&gt;'('  and ')'_x000a_&lt;/p&gt;_x000a_"/>
    <d v="2011-01-09T17:13:47"/>
    <n v="0"/>
    <x v="4"/>
    <x v="0"/>
    <b v="1"/>
    <x v="0"/>
    <n v="1"/>
    <n v="40550.921527777777"/>
    <n v="0"/>
    <n v="1259"/>
    <d v="2011-01-09T00:00:00"/>
    <n v="0"/>
    <x v="5148"/>
  </r>
  <r>
    <n v="5256"/>
    <n v="1"/>
    <x v="1227"/>
    <x v="313"/>
    <s v="&lt;p&gt;I actually found it, I think.  &lt;/p&gt;_x000a_&lt;p&gt;http://chandoo.org/wp/2008/10/01/simple-todo-list-using-excel/&lt;/p&gt;_x000a_&lt;p&gt;It's just data validation &amp;gt; list &amp;gt; where your list is &quot;Done, Not Yet&quot;; the two possible values separated by commas.  &lt;/p&gt;_x000a_&lt;p&gt;For the sake of argument, this works for small lists that will never change.  IMO, if it's a larger list or where the values might change or the list might grow/shrink, it's almost always preferable to create an additional worksheet with named range 'mylist', and point data validation to '=mylist'.  Even with a rudimentary implementation such as this, 'mylist' can be adjusted manually to reflect new items._x000a_&lt;/p&gt;_x000a_"/>
    <d v="2011-01-09T17:15:38"/>
    <n v="0"/>
    <x v="2"/>
    <x v="0"/>
    <b v="1"/>
    <x v="0"/>
    <n v="1"/>
    <n v="40552.688888888886"/>
    <n v="0"/>
    <n v="1259"/>
    <d v="2011-01-09T00:00:00"/>
    <n v="0"/>
    <x v="5149"/>
  </r>
  <r>
    <n v="5257"/>
    <n v="1"/>
    <x v="1227"/>
    <x v="688"/>
    <s v="&lt;p&gt;Hi dan_I,&lt;br /&gt;_x000a_thanks for your reaction, but how do I create the data validation list? I cannot find the way to define this list in the particular cell. I seem no activeX controll.&lt;br /&gt;_x000a_Bob_x000a_&lt;/p&gt;_x000a_"/>
    <d v="2011-01-09T17:40:13"/>
    <n v="0"/>
    <x v="3"/>
    <x v="0"/>
    <b v="1"/>
    <x v="0"/>
    <n v="1"/>
    <n v="40552.688888888886"/>
    <n v="0"/>
    <n v="1259"/>
    <d v="2011-01-09T00:00:00"/>
    <n v="0"/>
    <x v="5150"/>
  </r>
  <r>
    <n v="5258"/>
    <n v="1"/>
    <x v="1227"/>
    <x v="313"/>
    <s v="&lt;p&gt;You don't need controls to do it.  &lt;/p&gt;_x000a_&lt;p&gt;A form combobox/dropdown list type thing.  You could do it with Chandoo's todo manager, but frankly, it's a waste of time.  A drop down box requires an output cell and usually some sort of index to actually do anything with it.  &lt;/p&gt;_x000a_&lt;p&gt;Data Validation just locks down what can/cannot be put in a cell.  The cell itself absorbs the value from the list...easy as can be.  &lt;/p&gt;_x000a_&lt;p&gt;Excel 07:  Data&amp;gt; Data Validation &amp;gt; Allow:  list, source:  either as above or a range with your values._x000a_&lt;/p&gt;_x000a_"/>
    <d v="2011-01-09T20:52:26"/>
    <n v="0"/>
    <x v="4"/>
    <x v="0"/>
    <b v="1"/>
    <x v="0"/>
    <n v="1"/>
    <n v="40552.688888888886"/>
    <n v="0"/>
    <n v="1259"/>
    <d v="2011-01-09T00:00:00"/>
    <n v="0"/>
    <x v="5151"/>
  </r>
  <r>
    <n v="5259"/>
    <n v="1"/>
    <x v="1228"/>
    <x v="745"/>
    <s v="&lt;p&gt;I a trying to create a list of words, then output an abbreviated word, based on the word chosen from the list. &lt;/p&gt;_x000a_&lt;p&gt;Reason: I have a 30 character limitation to create a title (description) with.  &lt;/p&gt;_x000a_&lt;p&gt;Any help would be appreciated. Thank You Again for your time and effort.&lt;/p&gt;_x000a_&lt;p&gt;VMS_x000a_&lt;/p&gt;_x000a_"/>
    <d v="2011-01-09T23:31:56"/>
    <n v="0"/>
    <x v="0"/>
    <x v="0"/>
    <b v="0"/>
    <x v="0"/>
    <n v="1"/>
    <n v="40552.979861111111"/>
    <n v="0"/>
    <n v="1259"/>
    <d v="2011-01-09T00:00:00"/>
    <n v="0"/>
    <x v="5152"/>
  </r>
  <r>
    <n v="5260"/>
    <n v="1"/>
    <x v="1228"/>
    <x v="2"/>
    <s v="&lt;p&gt;Instead of using Data Validation List, can you use a Combo Box or List Box from Form Controls. These will return the index no of the selected value from the list and that can then be used to lookup an abberviation from a lookup table._x000a_&lt;/p&gt;_x000a_"/>
    <d v="2011-01-10T00:15:32"/>
    <n v="0"/>
    <x v="1"/>
    <x v="1"/>
    <b v="1"/>
    <x v="1"/>
    <n v="2"/>
    <n v="40552.979861111111"/>
    <n v="3.0925925922929309E-2"/>
    <n v="1260"/>
    <d v="2011-01-10T00:00:00"/>
    <s v="vsardinas"/>
    <x v="5153"/>
  </r>
  <r>
    <n v="5261"/>
    <n v="1"/>
    <x v="1218"/>
    <x v="2"/>
    <s v="&lt;p&gt;Are you looking for multiple occurences of &quot;(&quot; or &quot;)&quot; or multiple of &quot;(text)&quot; ?_x000a_&lt;/p&gt;_x000a_"/>
    <d v="2011-01-10T03:25:46"/>
    <n v="0"/>
    <x v="5"/>
    <x v="1"/>
    <b v="1"/>
    <x v="1"/>
    <n v="2"/>
    <n v="40550.921527777777"/>
    <n v="2.221365740741021"/>
    <n v="1261"/>
    <d v="2011-01-10T00:00:00"/>
    <s v="indi visual"/>
    <x v="5154"/>
  </r>
  <r>
    <n v="5262"/>
    <n v="1"/>
    <x v="1219"/>
    <x v="741"/>
    <s v="&lt;p&gt;Never thought of that one Hui, but thanks, it is working fine now!  Your's would havve been a quicker option though!_x000a_&lt;/p&gt;_x000a_"/>
    <d v="2011-01-10T03:41:01"/>
    <n v="0"/>
    <x v="8"/>
    <x v="0"/>
    <b v="1"/>
    <x v="0"/>
    <n v="2"/>
    <n v="40551.26666666667"/>
    <n v="0"/>
    <n v="1261"/>
    <d v="2011-01-10T00:00:00"/>
    <n v="0"/>
    <x v="5155"/>
  </r>
  <r>
    <n v="5263"/>
    <n v="1"/>
    <x v="1229"/>
    <x v="746"/>
    <s v="&lt;p&gt;I'm trying to use the below variables to determine construction level column. Correct answer is BAL-29 as bolded. Created a concatenation script with nested VLookup but cannot get it to work. =VLOOKUP(K2 &amp;amp; &quot;|&quot; &amp;amp; L2 &amp;amp; &quot;|&quot; &amp;amp; M2,A2:G61,7). I have also tried nested If statements, match statements etc with no luck. Any help will be greatly appreciated&lt;/p&gt;_x000a_&lt;ul&gt;Variables&lt;/ul&gt;_x000a_&lt;p&gt;dist calc_x0009_bushland_x0009_fdi_x0009_slope&lt;br /&gt;_x000a_40_x0009_forest_x0009_100_x0009_10&lt;/p&gt;_x000a_&lt;ul&gt;Data&lt;/ul&gt;_x000a_&lt;p&gt;Vegetation_Type_x0009_FDI_x0009_Slope_Max_x0009_Distance_Min_x0009_Distance_Max_x0009_Construction_Level_x0009_Concat&lt;br /&gt;_x000a_Forest_x0009_100_x0009_0_x0009_0_x0009_18_x0009_BAL-FZ_x0009_Forest|100|0&lt;br /&gt;_x000a_Forest_x0009_100_x0009_0_x0009_19_x0009_24_x0009_BAL-40_x0009_Forest|100|0&lt;br /&gt;_x000a_Forest_x0009_100_x0009_0_x0009_25_x0009_34_x0009_BAL-29_x0009_Forest|100|0&lt;br /&gt;_x000a_Forest_x0009_100_x0009_0_x0009_35_x0009_47_x0009_BAL-19_x0009_Forest|100|0&lt;br /&gt;_x000a_Forest_x0009_100_x0009_0_x0009_48_x0009_99_x0009_BAL-12.5_x0009_Forest|100|0&lt;br /&gt;_x000a_Forest_x0009_100_x0009_0_x0009_100_x0009_1000_x0009_BAL LOW_x0009_Forest|100|0&lt;br /&gt;_x000a_Forest_x0009_100_x0009_5_x0009_0_x0009_24_x0009_BAL-FZ_x0009_Forest|100|5&lt;br /&gt;_x000a_Forest_x0009_100_x0009_5_x0009_25_x0009_31_x0009_BAL-40_x0009_Forest|100|5&lt;br /&gt;_x000a_Forest_x0009_100_x0009_5_x0009_32_x0009_42_x0009_BAL-29_x0009_Forest|100|5&lt;br /&gt;_x000a_Forest_x0009_100_x0009_5_x0009_43_x0009_56_x0009_BAL-19_x0009_Forest|100|5&lt;br /&gt;_x000a_Forest_x0009_100_x0009_5_x0009_57_x0009_99_x0009_BAL-12.5_x0009_Forest|100|5&lt;br /&gt;_x000a_Forest_x0009_100_x0009_5_x0009_100_x0009_1000_x0009_BAL LOW_x0009_Forest|100|5&lt;br /&gt;_x000a_Forest_x0009_100_x0009_10_x0009_0_x0009_30_x0009_BAL-FZ_x0009_Forest|100|10&lt;br /&gt;_x000a_Forest_x0009_100_x0009_10_x0009_31_x0009_38_x0009_BAL-40_x0009_Forest|100|10&lt;br /&gt;_x000a_Forest_x0009_100_x0009_10_x0009_39_x0009_52_x0009_&lt;strong&gt;BAL-29&lt;/strong&gt;_x0009_Forest|100|10&lt;br /&gt;_x000a_Forest_x0009_100_x0009_10_x0009_53_x0009_68_x0009_BAL-19_x0009_Forest|100|10&lt;br /&gt;_x000a_Forest_x0009_100_x0009_10_x0009_69_x0009_99_x0009_BAL-12.5_x0009_Forest|100|10&lt;br /&gt;_x000a_Forest_x0009_100_x0009_10_x0009_100_x0009_1000_x0009_BAL LOW_x0009_Forest|100|10_x000a_&lt;/p&gt;_x000a_"/>
    <d v="2011-01-10T04:21:48"/>
    <n v="0"/>
    <x v="0"/>
    <x v="0"/>
    <b v="0"/>
    <x v="0"/>
    <n v="2"/>
    <n v="40553.181250000001"/>
    <n v="0"/>
    <n v="1261"/>
    <d v="2011-01-10T00:00:00"/>
    <n v="0"/>
    <x v="5156"/>
  </r>
  <r>
    <n v="5264"/>
    <n v="1"/>
    <x v="1221"/>
    <x v="2"/>
    <s v="&lt;p&gt;Following on from Dan if you have too many Sumproducts or if they lookup too many very large ranges or if you have used many Data Table Functions the spreadsheet may be trying to recalculate&lt;br /&gt;_x000a_If that is the case it will show you a message in the lower status bar and advise what percentage complete it is&lt;/p&gt;_x000a_&lt;p&gt;To fix this:&lt;br /&gt;_x000a_Reduce your dependancy on Sumproduct, try Sumifs in 2007+&lt;br /&gt;_x000a_Limit the number of Data Tables and Pivot Tables you use. Set 1 up execute and then copy/paste values before going onto the next.&lt;/p&gt;_x000a_&lt;p&gt;If you use a lot of Offset formulas, change those to Index formulas&lt;/p&gt;_x000a_&lt;p&gt;Also too many Conditional Formats especially in conjuction with the above may be slowing your machine down._x000a_&lt;/p&gt;_x000a_"/>
    <d v="2011-01-10T04:22:30"/>
    <n v="0"/>
    <x v="4"/>
    <x v="1"/>
    <b v="1"/>
    <x v="1"/>
    <n v="2"/>
    <n v="40551.574305555558"/>
    <n v="1.6079861111065838"/>
    <n v="1262"/>
    <d v="2011-01-10T00:00:00"/>
    <s v="Zard69"/>
    <x v="5157"/>
  </r>
  <r>
    <n v="5265"/>
    <n v="1"/>
    <x v="1229"/>
    <x v="313"/>
    <s v="&lt;p&gt;I can probably help if you upload the file somewhere. I'm guessing you're making a rather obvious mistake in this case.  It looks like your concatenated field is on the right and vlookup can't pull data from the left._x000a_&lt;/p&gt;_x000a_"/>
    <d v="2011-01-10T04:44:39"/>
    <n v="0"/>
    <x v="1"/>
    <x v="0"/>
    <b v="1"/>
    <x v="0"/>
    <n v="2"/>
    <n v="40553.181250000001"/>
    <n v="0"/>
    <n v="1262"/>
    <d v="2011-01-10T00:00:00"/>
    <n v="0"/>
    <x v="5158"/>
  </r>
  <r>
    <n v="5266"/>
    <n v="1"/>
    <x v="1228"/>
    <x v="745"/>
    <s v="&lt;p&gt;Thank you for responding. Just got home... First, I am not an Excel expert. So, I am not sure what I can and cannot do.&lt;/p&gt;_x000a_&lt;p&gt;What I was trying to do is create a list that allows for words in the first part, and abbreviations in second part for line items noted. &lt;/p&gt;_x000a_&lt;p&gt;format: line1, line2, line3 - line4, line5, line6&lt;br /&gt;_x000a_        |_________________|   |_________________|&lt;br /&gt;_x000a_              a word           an abbreviations  &lt;/p&gt;_x000a_&lt;p&gt;The Data Validation List works for the full word lines 1 - 3, since they will be used without becoming abbreviated. For lines 3 - 6 I want to show the words, but output the abbreviation for the word. &lt;/p&gt;_x000a_&lt;p&gt;The goal is to describe the item,  try and stay within a 30 characters, select the right word(s) to describe the item, limit the choice of words and abbreviations to items in a list(s), without having to remember all the abbreviations for the words.&lt;/p&gt;_x000a_&lt;p&gt;Thank You Again,&lt;/p&gt;_x000a_&lt;p&gt;VMS_x000a_&lt;/p&gt;_x000a_"/>
    <d v="2011-01-10T05:08:48"/>
    <n v="0"/>
    <x v="2"/>
    <x v="0"/>
    <b v="1"/>
    <x v="0"/>
    <n v="2"/>
    <n v="40552.979861111111"/>
    <n v="0"/>
    <n v="1262"/>
    <d v="2011-01-10T00:00:00"/>
    <n v="0"/>
    <x v="5159"/>
  </r>
  <r>
    <n v="5267"/>
    <n v="1"/>
    <x v="1218"/>
    <x v="537"/>
    <s v="&lt;p&gt;Brackets actually, I initially wanted text because I thought it would work the same way.&lt;/p&gt;_x000a_&lt;p&gt;I'm looking for brackets yes._x000a_&lt;/p&gt;_x000a_"/>
    <d v="2011-01-10T05:38:14"/>
    <n v="0"/>
    <x v="6"/>
    <x v="0"/>
    <b v="1"/>
    <x v="0"/>
    <n v="2"/>
    <n v="40550.921527777777"/>
    <n v="0"/>
    <n v="1262"/>
    <d v="2011-01-10T00:00:00"/>
    <n v="0"/>
    <x v="5160"/>
  </r>
  <r>
    <n v="5268"/>
    <n v="1"/>
    <x v="1229"/>
    <x v="746"/>
    <s v="&lt;p&gt;Thanks for your reply dan_l. An excel spreadsheet showing the data is at the following link. I moved the concatenated field to the left but I'm still unsure why it is not working.&lt;/p&gt;_x000a_&lt;p&gt;http://www.funnelwebdevelopment.com.au/question_vlookup_2.xls_x000a_&lt;/p&gt;_x000a_"/>
    <d v="2011-01-10T05:59:24"/>
    <n v="0"/>
    <x v="2"/>
    <x v="0"/>
    <b v="1"/>
    <x v="0"/>
    <n v="2"/>
    <n v="40553.181250000001"/>
    <n v="0"/>
    <n v="1262"/>
    <d v="2011-01-10T00:00:00"/>
    <n v="0"/>
    <x v="5161"/>
  </r>
  <r>
    <n v="5269"/>
    <n v="1"/>
    <x v="1230"/>
    <x v="724"/>
    <s v="&lt;p&gt;could anyone provide some help on pivot tables' calculated items?&lt;/p&gt;_x000a_&lt;p&gt;the formula is giving me some really bizarre results&lt;/p&gt;_x000a_&lt;p&gt;i can upload the file in question to rapidshare so that it is easier to understand what im talking about&lt;/p&gt;_x000a_&lt;p&gt;any good samaritan, please let me know&lt;br /&gt;_x000a_thanks so much to all of ya_x000a_&lt;/p&gt;_x000a_"/>
    <d v="2011-01-10T06:44:04"/>
    <n v="0"/>
    <x v="0"/>
    <x v="0"/>
    <b v="0"/>
    <x v="0"/>
    <n v="2"/>
    <n v="40553.280555555553"/>
    <n v="0"/>
    <n v="1262"/>
    <d v="2011-01-10T00:00:00"/>
    <n v="0"/>
    <x v="5162"/>
  </r>
  <r>
    <n v="5270"/>
    <n v="1"/>
    <x v="1231"/>
    <x v="735"/>
    <s v="&lt;p&gt;Hi,&lt;/p&gt;_x000a_&lt;p&gt;I have numbers in column A like this:&lt;br /&gt;_x000a_Col A&lt;br /&gt;_x000a_-----&lt;br /&gt;_x000a_1&lt;br /&gt;_x000a_1&lt;br /&gt;_x000a_1&lt;br /&gt;_x000a_1&lt;br /&gt;_x000a_2&lt;br /&gt;_x000a_2&lt;br /&gt;_x000a_2&lt;br /&gt;_x000a_3&lt;br /&gt;_x000a_3&lt;br /&gt;_x000a_3&lt;br /&gt;_x000a_3&lt;br /&gt;_x000a_3&lt;/p&gt;_x000a_&lt;p&gt;I want a formula (probably an Array Formula) in Col B which will number the similar numbers in this range. Like this:&lt;/p&gt;_x000a_&lt;p&gt;Col A   Col B&lt;br /&gt;_x000a_-------------&lt;br /&gt;_x000a_1       1&lt;br /&gt;_x000a_1       2&lt;br /&gt;_x000a_1       3&lt;br /&gt;_x000a_1       4&lt;br /&gt;_x000a_2       1&lt;br /&gt;_x000a_2       2&lt;br /&gt;_x000a_2       3&lt;br /&gt;_x000a_3       1&lt;br /&gt;_x000a_3       2&lt;br /&gt;_x000a_3       3&lt;br /&gt;_x000a_3       4&lt;br /&gt;_x000a_3       5&lt;/p&gt;_x000a_&lt;p&gt;Has anyone done something like this?_x000a_&lt;/p&gt;_x000a_"/>
    <d v="2011-01-10T07:07:25"/>
    <n v="0"/>
    <x v="0"/>
    <x v="0"/>
    <b v="0"/>
    <x v="0"/>
    <n v="2"/>
    <n v="40553.296527777777"/>
    <n v="0"/>
    <n v="1262"/>
    <d v="2011-01-10T00:00:00"/>
    <n v="0"/>
    <x v="5163"/>
  </r>
  <r>
    <n v="5271"/>
    <n v="1"/>
    <x v="1229"/>
    <x v="313"/>
    <s v="&lt;p&gt;=VLOOKUP(L2&amp;amp;&quot;|&quot;&amp;amp;M2&amp;amp;&quot;|&quot;&amp;amp;N2,A2:G61,VLOOKUP(K2,A2:G61,7))&lt;/p&gt;_x000a_&lt;p&gt;It's syntax:  &lt;/p&gt;_x000a_&lt;p&gt;=vlookup(findwhat,findwhere,which-column-should-I-get)&lt;/p&gt;_x000a_&lt;p&gt;In this case which-column-should-I-get is a bad parameter, because the result of the second vlookup isn't going to be a column number.  Here's what's going on with that second vlookup:  &lt;/p&gt;_x000a_&lt;p&gt;When you give it &quot;findwhere&quot;, the index always has to be on the left hand side of the data.  So instead of:  &lt;/p&gt;_x000a_&lt;p&gt;VLOOKUP(K2,A2:G61,7)&lt;/p&gt;_x000a_&lt;p&gt;It should be:&lt;br /&gt;_x000a_VLOOKUP(K2,E2:G61,3)&lt;/p&gt;_x000a_&lt;p&gt;Which does (in this case) return your desired result.  &lt;/p&gt;_x000a_&lt;p&gt;Now here's what I think you're trying to do:  you've got basically 2 stages of lookup going on here.  One is dependent upon   forest|_x0009_100 |_x0009_10 the other is based on your distance.  &lt;/p&gt;_x000a_&lt;p&gt;We can do this, I just want to be sure that's what you're trying to do before I get going:)_x000a_&lt;/p&gt;_x000a_"/>
    <d v="2011-01-10T07:37:07"/>
    <n v="0"/>
    <x v="3"/>
    <x v="0"/>
    <b v="1"/>
    <x v="0"/>
    <n v="2"/>
    <n v="40553.181250000001"/>
    <n v="0"/>
    <n v="1262"/>
    <d v="2011-01-10T00:00:00"/>
    <n v="0"/>
    <x v="5164"/>
  </r>
  <r>
    <n v="5272"/>
    <n v="1"/>
    <x v="1231"/>
    <x v="313"/>
    <s v="&lt;p&gt;=COUNTIF(A1:A$1,A1)_x000a_&lt;/p&gt;_x000a_"/>
    <d v="2011-01-10T07:39:40"/>
    <n v="0"/>
    <x v="1"/>
    <x v="0"/>
    <b v="1"/>
    <x v="0"/>
    <n v="2"/>
    <n v="40553.296527777777"/>
    <n v="0"/>
    <n v="1262"/>
    <d v="2011-01-10T00:00:00"/>
    <n v="0"/>
    <x v="5165"/>
  </r>
  <r>
    <n v="5273"/>
    <n v="1"/>
    <x v="1230"/>
    <x v="313"/>
    <s v="&lt;p&gt;You'll need to upload it.  &lt;/p&gt;_x000a_&lt;p&gt;Is there a calculated field involved?_x000a_&lt;/p&gt;_x000a_"/>
    <d v="2011-01-10T07:41:30"/>
    <n v="0"/>
    <x v="1"/>
    <x v="0"/>
    <b v="1"/>
    <x v="0"/>
    <n v="2"/>
    <n v="40553.280555555553"/>
    <n v="0"/>
    <n v="1262"/>
    <d v="2011-01-10T00:00:00"/>
    <n v="0"/>
    <x v="5166"/>
  </r>
  <r>
    <n v="5274"/>
    <n v="1"/>
    <x v="1229"/>
    <x v="746"/>
    <s v="&lt;p&gt;Yep that's exactly what I'm trying to do, but how does the nesting syntax go to combine the two? I tried to the comcatenated values then the distance but it kept returning errors. Thanks again for your help._x000a_&lt;/p&gt;_x000a_"/>
    <d v="2011-01-10T07:50:52"/>
    <n v="0"/>
    <x v="4"/>
    <x v="0"/>
    <b v="1"/>
    <x v="0"/>
    <n v="2"/>
    <n v="40553.181250000001"/>
    <n v="0"/>
    <n v="1262"/>
    <d v="2011-01-10T00:00:00"/>
    <n v="0"/>
    <x v="5167"/>
  </r>
  <r>
    <n v="5275"/>
    <n v="1"/>
    <x v="1227"/>
    <x v="688"/>
    <s v="&lt;p&gt;Dan_I&lt;/p&gt;_x000a_&lt;p&gt;Thanks, thats works the way I needed.&lt;br /&gt;_x000a_Bob, Hilcom NL_x000a_&lt;/p&gt;_x000a_"/>
    <d v="2011-01-10T08:34:49"/>
    <n v="0"/>
    <x v="5"/>
    <x v="0"/>
    <b v="1"/>
    <x v="0"/>
    <n v="2"/>
    <n v="40552.688888888886"/>
    <n v="0"/>
    <n v="1262"/>
    <d v="2011-01-10T00:00:00"/>
    <n v="0"/>
    <x v="5168"/>
  </r>
  <r>
    <n v="5276"/>
    <n v="1"/>
    <x v="1231"/>
    <x v="735"/>
    <s v="&lt;p&gt;Thanks. :)_x000a_&lt;/p&gt;_x000a_"/>
    <d v="2011-01-10T09:05:17"/>
    <n v="0"/>
    <x v="2"/>
    <x v="0"/>
    <b v="1"/>
    <x v="0"/>
    <n v="2"/>
    <n v="40553.296527777777"/>
    <n v="0"/>
    <n v="1262"/>
    <d v="2011-01-10T00:00:00"/>
    <n v="0"/>
    <x v="5169"/>
  </r>
  <r>
    <n v="5277"/>
    <n v="1"/>
    <x v="1208"/>
    <x v="735"/>
    <s v="&lt;p&gt;Thanks Hui. &lt;/p&gt;_x000a_&lt;p&gt;I have used manually created the background as a picture and superimposed the plot area of the chart onto it. aligned the points to the plot area by using dummy points for the 4 corners, like:&lt;br /&gt;_x000a_0,0&lt;br /&gt;_x000a_0,100&lt;br /&gt;_x000a_100,0&lt;br /&gt;_x000a_100,100&lt;/p&gt;_x000a_&lt;p&gt;Then used &quot;Bring to front.&quot;&lt;/p&gt;_x000a_&lt;p&gt;Though i still have to tackle a couple of things for the chart using VBA, though that would be a separate post.&lt;/p&gt;_x000a_&lt;p&gt;Thanks once again :)_x000a_&lt;/p&gt;_x000a_"/>
    <d v="2011-01-10T09:09:53"/>
    <n v="0"/>
    <x v="15"/>
    <x v="0"/>
    <b v="1"/>
    <x v="0"/>
    <n v="2"/>
    <n v="40549.293749999997"/>
    <n v="0"/>
    <n v="1262"/>
    <d v="2011-01-10T00:00:00"/>
    <n v="0"/>
    <x v="5170"/>
  </r>
  <r>
    <n v="5278"/>
    <n v="1"/>
    <x v="1232"/>
    <x v="735"/>
    <s v="&lt;p&gt;Hi,&lt;/p&gt;_x000a_&lt;p&gt;1] I am trying to create an XY Scatter chart and align the 4 corners of its plot area to the 4 corners of a background picture so that the chart axis points meet the background pics corners correctly. The chart X &amp;amp; Y axis should not be visible.&lt;/p&gt;_x000a_&lt;p&gt;2] I want to delete &amp;amp; create the chart(NOT THE BACKGROUND PIC), everytime i click the &quot;CreateChart&quot; Button.&lt;/p&gt;_x000a_&lt;p&gt;3] The source data table for the chart whould be in blocks (POT) like this:&lt;br /&gt;_x000a_BLOCKQUOTE&lt;br /&gt;_x000a_Attr_x0009_Sal_x0009_POT#_x0009_PAN#_x0009_POT-PAN Pair&lt;br /&gt;_x000a_78_x0009_97_x0009_1_x0009_1_x0009_1.1&lt;br /&gt;_x000a_67_x0009_55_x0009_1_x0009_2_x0009_1.2&lt;br /&gt;_x000a_43_x0009_65_x0009_1_x0009_3_x0009_1.3&lt;br /&gt;_x000a_55_x0009_12_x0009_1_x0009_4_x0009_1.4&lt;br /&gt;_x000a_33_x0009_34_x0009_2_x0009_1_x0009_2.1&lt;br /&gt;_x000a_75_x0009_65_x0009_2_x0009_2_x0009_2.2&lt;br /&gt;_x000a_26_x0009_34_x0009_2_x0009_3_x0009_2.3&lt;br /&gt;_x000a_37_x0009_54_x0009_2_x0009_4_x0009_2.4&lt;br /&gt;_x000a_32_x0009_78_x0009_2_x0009_5_x0009_2.5&lt;br /&gt;_x000a_87_x0009_66_x0009_3_x0009_1_x0009_3.1&lt;br /&gt;_x000a_44_x0009_56_x0009_3_x0009_2_x0009_3.2&lt;br /&gt;_x000a_88_x0009_12_x0009_3_x0009_3_x0009_3.3&lt;br /&gt;_x000a_89_x0009_14_x0009_3_x0009_4_x0009_3.4&lt;br /&gt;_x000a_12_x0009_0_x0009_3_x0009_5_x0009_3.5&lt;br /&gt;_x000a_0_x0009_0_x0009_4_x0009_1_x0009_4.1&lt;br /&gt;_x000a_0_x0009_100_x0009_4_x0009_2_x0009_4.2&lt;br /&gt;_x000a_100_x0009_0_x0009_4_x0009_3_x0009_4.3&lt;br /&gt;_x000a_100_x0009_100_x0009_5_x0009_1_x0009_5.1&lt;br /&gt;_x000a_15_x0009_10_x0009_5_x0009_2_x0009_5.2&lt;br /&gt;_x000a_56_x0009_23_x0009_5_x0009_3_x0009_5.3&lt;br /&gt;_x000a_98_x0009_89_x0009_5_x0009_4_x0009_5.4&lt;/p&gt;_x000a_&lt;p&gt;/BLOCKQUOTE&lt;/p&gt;_x000a_&lt;p&gt;the data points for X-Axis: Attr Column&lt;br /&gt;_x000a_the data points for Y-Axis: Sal Column&lt;/p&gt;_x000a_&lt;p&gt;4] POT column shows the groupings. Altogether 5 groupings. so there would be 5 Series names. Hence each group of data series &amp;amp; data labels would have similar color.&lt;/p&gt;_x000a_&lt;p&gt;5] The data series name would be from column POT-PAN Pair._x000a_&lt;/p&gt;_x000a_"/>
    <d v="2011-01-10T09:31:47"/>
    <n v="0"/>
    <x v="0"/>
    <x v="0"/>
    <b v="0"/>
    <x v="0"/>
    <n v="2"/>
    <n v="40553.396527777775"/>
    <n v="0"/>
    <n v="1262"/>
    <d v="2011-01-10T00:00:00"/>
    <n v="0"/>
    <x v="5171"/>
  </r>
  <r>
    <n v="5280"/>
    <n v="1"/>
    <x v="1195"/>
    <x v="610"/>
    <s v="&lt;p&gt;Hmm. Any idea what the current value of c2 and c1 is? You can usually hover the mouse over the constant and see what value is currently stored. Are there any special characters in your list (exclamation marks, brackets, hyphen)?_x000a_&lt;/p&gt;_x000a_"/>
    <d v="2011-01-10T13:28:22"/>
    <n v="0"/>
    <x v="7"/>
    <x v="0"/>
    <b v="1"/>
    <x v="0"/>
    <n v="2"/>
    <n v="40546.89166666667"/>
    <n v="0"/>
    <n v="1262"/>
    <d v="2011-01-10T00:00:00"/>
    <n v="0"/>
    <x v="5172"/>
  </r>
  <r>
    <n v="5281"/>
    <n v="1"/>
    <x v="1232"/>
    <x v="2"/>
    <s v="&lt;p&gt;Sifar&lt;br /&gt;_x000a_Can you make up a small example worksheet and post it somewhere with what your after_x000a_&lt;/p&gt;_x000a_"/>
    <d v="2011-01-10T13:53:25"/>
    <n v="0"/>
    <x v="1"/>
    <x v="1"/>
    <b v="1"/>
    <x v="1"/>
    <n v="2"/>
    <n v="40553.396527777775"/>
    <n v="0.18223379630217096"/>
    <n v="1263"/>
    <d v="2011-01-10T00:00:00"/>
    <s v="sifar786"/>
    <x v="5173"/>
  </r>
  <r>
    <n v="5282"/>
    <n v="1"/>
    <x v="1202"/>
    <x v="23"/>
    <s v="&lt;p&gt;Guity,&lt;/p&gt;_x000a_&lt;p&gt;Please send me your file at radooku at gmail dot com. You could also share the file through Google Docs. That way, we'll be able to collaborate in real-time.&lt;/p&gt;_x000a_&lt;p&gt;As for your formula, you're absolutely right. When the case is AllProduct or AllPeriod, you could add a little IF formula, referring to the whole range, e.g., something like:&lt;br /&gt;_x000a_&lt;em&gt;IF(OR(C20=AllProduct;C21=AllPeriod);[show total];IF(AND(C20=AllProduct;C21&amp;lt;&amp;gt;AllPeriod);[show data for all products, but for the period in C21];IF(AND(C20&amp;lt;&amp;gt;AllProduct;C21=AllPeriod;[show data for the selected product, in all period];&quot;&quot;)))&lt;/em&gt;_x000a_&lt;/p&gt;_x000a_"/>
    <d v="2011-01-10T14:16:32"/>
    <n v="0"/>
    <x v="12"/>
    <x v="0"/>
    <b v="1"/>
    <x v="0"/>
    <n v="2"/>
    <n v="40547.828472222223"/>
    <n v="0"/>
    <n v="1263"/>
    <d v="2011-01-10T00:00:00"/>
    <n v="0"/>
    <x v="5174"/>
  </r>
  <r>
    <n v="5283"/>
    <n v="1"/>
    <x v="1229"/>
    <x v="313"/>
    <s v="&lt;p&gt;Ok here's what I did:  &lt;/p&gt;_x000a_&lt;p&gt;1.  I concatenated forest|fd|slope.  You don't have to do it on your own, but it sure makes this example a lot easier to digest.  It's in o2&lt;/p&gt;_x000a_&lt;p&gt;2.  I made sure the list was sorted.  If you're going to use this method, the list _has_ to be sorted by column a, the concatenated field.  &lt;/p&gt;_x000a_&lt;p&gt;3.  I created a dynamic named range that refers to:&lt;/p&gt;_x000a_&lt;p&gt;=OFFSET($A$1,MATCH($O$2,$A$1:$A$1000,0),4,COUNTIF($A$1:$A$1000,$o$2)-1,3)&lt;/p&gt;_x000a_&lt;p&gt;and called it relevantrange.  &lt;/p&gt;_x000a_&lt;p&gt;4.  I adjusted your second vlookup to formula:&lt;/p&gt;_x000a_&lt;p&gt;=VLOOKUP(K2,RelevantRange,3,TRUE)&lt;/p&gt;_x000a_&lt;p&gt;I can't upload it at the moment because dropbox is down, but when it comes back up for me, I'll post it.  In the meantime, (and in case you're in a pinch), here's how it works:&lt;/p&gt;_x000a_&lt;p&gt;=offset(startwhere,rowssdown,columnsover,height,width)&lt;/p&gt;_x000a_&lt;p&gt;startwhere:  $a$1&lt;/p&gt;_x000a_&lt;p&gt;rowsdown:  MATCH($O$2,$A$1:$A$1000,1)  or, the FIRST time it find our concatenated value in column A, but it's only returning the row number relative to A1 (above)&lt;/p&gt;_x000a_&lt;p&gt;columnsover:  From column A (in start where), the number of columns over where the range should start.  In this case, going 4 over puts you in the distance column.  &lt;/p&gt;_x000a_&lt;p&gt;------&lt;br /&gt;_x000a_I recommend just putting that first part in a cell like =OFFSET($A$1,MATCH($O$2,$A$1:$A$1000,1),4) just to see it. It will return the distance associated with the first row matching your concatenated value)&lt;br /&gt;_x000a_------&lt;/p&gt;_x000a_&lt;p&gt;Height:  COUNTIF($A$1:$A$1000,$o$2)-1   The height is determined by the number of matches in our concatenation.  &lt;/p&gt;_x000a_&lt;p&gt;Width:  Fixed value at 3; gets us to the last column of the data.  &lt;/p&gt;_x000a_&lt;p&gt;So basically what we've done is created a range where the location and size is moving based on the concatenation of the 3 values at the top.  The second vlookup will then only look at those entries.  &lt;/p&gt;_x000a_&lt;p&gt;Here's chandoo on dynamic sized ranges:&lt;br /&gt;_x000a_http://chandoo.org/wp/2009/10/15/dynamic-chart-data-series/_x000a_&lt;/p&gt;_x000a_"/>
    <d v="2011-01-10T15:33:08"/>
    <n v="0"/>
    <x v="5"/>
    <x v="0"/>
    <b v="1"/>
    <x v="0"/>
    <n v="2"/>
    <n v="40553.181250000001"/>
    <n v="0"/>
    <n v="1263"/>
    <d v="2011-01-10T00:00:00"/>
    <n v="0"/>
    <x v="5175"/>
  </r>
  <r>
    <n v="5284"/>
    <n v="1"/>
    <x v="1229"/>
    <x v="313"/>
    <s v="&lt;p&gt;drop box is back up;&lt;/p&gt;_x000a_&lt;p&gt;http://dl.dropbox.com/u/1275899/question_vlookup_2.xlsx_x000a_&lt;/p&gt;_x000a_"/>
    <d v="2011-01-10T15:33:46"/>
    <n v="0"/>
    <x v="6"/>
    <x v="0"/>
    <b v="1"/>
    <x v="0"/>
    <n v="2"/>
    <n v="40553.181250000001"/>
    <n v="0"/>
    <n v="1263"/>
    <d v="2011-01-10T00:00:00"/>
    <n v="0"/>
    <x v="5176"/>
  </r>
  <r>
    <n v="5285"/>
    <n v="1"/>
    <x v="1230"/>
    <x v="313"/>
    <s v="&lt;p&gt;Actually, I'm an idiot.  It was in your post title and I didn't realize it.  &lt;/p&gt;_x000a_&lt;p&gt;Post your data, we'll have a look._x000a_&lt;/p&gt;_x000a_"/>
    <d v="2011-01-10T15:35:51"/>
    <n v="0"/>
    <x v="2"/>
    <x v="0"/>
    <b v="1"/>
    <x v="0"/>
    <n v="2"/>
    <n v="40553.280555555553"/>
    <n v="0"/>
    <n v="1263"/>
    <d v="2011-01-10T00:00:00"/>
    <n v="0"/>
    <x v="5177"/>
  </r>
  <r>
    <n v="5286"/>
    <n v="1"/>
    <x v="1233"/>
    <x v="686"/>
    <s v="&lt;p&gt;Hi&lt;br /&gt;_x000a_I have a worksheet template (a type of form to be filled out).&lt;/p&gt;_x000a_&lt;p&gt;I would like to SaveAs a worksheet named after one particular cell (this cell is different with every form that is filled out), perhaps with a macro or similar.&lt;/p&gt;_x000a_&lt;p&gt;Anyone have any ideas how to do this?&lt;/p&gt;_x000a_&lt;p&gt;Many thanks_x000a_&lt;/p&gt;_x000a_"/>
    <d v="2011-01-10T15:50:23"/>
    <n v="0"/>
    <x v="0"/>
    <x v="0"/>
    <b v="0"/>
    <x v="0"/>
    <n v="2"/>
    <n v="40553.659722222219"/>
    <n v="0"/>
    <n v="1263"/>
    <d v="2011-01-10T00:00:00"/>
    <n v="0"/>
    <x v="5178"/>
  </r>
  <r>
    <n v="5287"/>
    <n v="1"/>
    <x v="1234"/>
    <x v="747"/>
    <s v="&lt;p&gt;DEAR,&lt;/p&gt;_x000a_&lt;p&gt;I have an assignment of sorting 20000 lines in which duplicates lines are indicated&lt;br /&gt;_x000a_with same description Pls give me the fantastic idea about same._x000a_&lt;/p&gt;_x000a_"/>
    <d v="2011-01-10T16:38:24"/>
    <n v="0"/>
    <x v="0"/>
    <x v="0"/>
    <b v="0"/>
    <x v="0"/>
    <n v="2"/>
    <n v="40553.693055555559"/>
    <n v="0"/>
    <n v="1263"/>
    <d v="2011-01-10T00:00:00"/>
    <n v="0"/>
    <x v="5179"/>
  </r>
  <r>
    <n v="5288"/>
    <n v="1"/>
    <x v="1195"/>
    <x v="729"/>
    <s v="&lt;p&gt;Thanks Luke.  That was an odd one.  The two sheets were &quot;corrupt&quot; what was causing the issue was down around cell 800 or so of the A column was a name? ... some how an = sign was in front of the name.&lt;/p&gt;_x000a_&lt;p&gt;Thanks again._x000a_&lt;/p&gt;_x000a_"/>
    <d v="2011-01-10T17:50:08"/>
    <n v="0"/>
    <x v="8"/>
    <x v="0"/>
    <b v="1"/>
    <x v="0"/>
    <n v="2"/>
    <n v="40546.89166666667"/>
    <n v="0"/>
    <n v="1263"/>
    <d v="2011-01-10T00:00:00"/>
    <n v="0"/>
    <x v="5180"/>
  </r>
  <r>
    <n v="5289"/>
    <n v="1"/>
    <x v="1234"/>
    <x v="610"/>
    <s v="&lt;p&gt;Highlight the data, and sort. Then, in column next to data, next to the 2nd item in list, do something like:&lt;br /&gt;_x000a_=IF(A3=A2,&quot;Duplicate&quot;,&quot;&quot;)&lt;/p&gt;_x000a_&lt;p&gt;Copy down as needed._x000a_&lt;/p&gt;_x000a_"/>
    <d v="2011-01-10T18:08:13"/>
    <n v="0"/>
    <x v="1"/>
    <x v="0"/>
    <b v="1"/>
    <x v="0"/>
    <n v="2"/>
    <n v="40553.693055555559"/>
    <n v="0"/>
    <n v="1263"/>
    <d v="2011-01-10T00:00:00"/>
    <n v="0"/>
    <x v="5181"/>
  </r>
  <r>
    <n v="5290"/>
    <n v="1"/>
    <x v="1233"/>
    <x v="610"/>
    <s v="&lt;p&gt;&lt;code&gt;&lt;br /&gt;_x000a_Sub SaveAsName()&lt;br /&gt;_x000a_Dim MyDir As String&lt;br /&gt;_x000a_Dim MyName As String&lt;/p&gt;_x000a_&lt;p&gt;'Change these as desired/needed&lt;br /&gt;_x000a_MyDir = &quot;C:\My Documents\&quot;&lt;br /&gt;_x000a_MyName = Range(&quot;A1&quot;).Value&lt;/p&gt;_x000a_&lt;p&gt;    ActiveWorkbook.SaveAs Filename:=MyDir &amp;amp; MyName &amp;amp; &quot;.xls&quot;&lt;br /&gt;_x000a_End Sub&lt;br /&gt;_x000a_&lt;/code&gt;_x000a_&lt;/p&gt;_x000a_"/>
    <d v="2011-01-10T18:10:54"/>
    <n v="0"/>
    <x v="1"/>
    <x v="0"/>
    <b v="1"/>
    <x v="0"/>
    <n v="2"/>
    <n v="40553.659722222219"/>
    <n v="0"/>
    <n v="1263"/>
    <d v="2011-01-10T00:00:00"/>
    <n v="0"/>
    <x v="5182"/>
  </r>
  <r>
    <n v="5291"/>
    <n v="1"/>
    <x v="1195"/>
    <x v="610"/>
    <s v="&lt;p&gt;Your very welcome, glad it's working again. =)_x000a_&lt;/p&gt;_x000a_"/>
    <d v="2011-01-10T18:12:19"/>
    <n v="0"/>
    <x v="9"/>
    <x v="0"/>
    <b v="1"/>
    <x v="0"/>
    <n v="2"/>
    <n v="40546.89166666667"/>
    <n v="0"/>
    <n v="1263"/>
    <d v="2011-01-10T00:00:00"/>
    <n v="0"/>
    <x v="5183"/>
  </r>
  <r>
    <n v="5292"/>
    <n v="1"/>
    <x v="1235"/>
    <x v="748"/>
    <s v="&lt;p&gt;I'm using Excel 2007.  My pivot table will not let me use the value filters.  Anyway to fix this?  My database is 21 columns by 39,078 rows (in case that matters).  I just want to be able to filter out zero values.  It won't let me.  All filter options are grayed out except &quot;Top 10&quot;._x000a_&lt;/p&gt;_x000a_"/>
    <d v="2011-01-10T18:17:37"/>
    <n v="0"/>
    <x v="0"/>
    <x v="0"/>
    <b v="0"/>
    <x v="0"/>
    <n v="2"/>
    <n v="40553.761805555558"/>
    <n v="0"/>
    <n v="1263"/>
    <d v="2011-01-10T00:00:00"/>
    <n v="0"/>
    <x v="5184"/>
  </r>
  <r>
    <n v="5293"/>
    <n v="1"/>
    <x v="1232"/>
    <x v="735"/>
    <s v="&lt;p&gt;Hi Hui,&lt;/p&gt;_x000a_&lt;p&gt;I have achieved 1] &amp;amp; 2] but stuck on the 3rd part.&lt;br /&gt;_x000a_How do i loop through the series groups and color their datalabels and series-names using a similar color for each group?&lt;/p&gt;_x000a_&lt;p&gt;Also, i am not able to correctly align the chart plot area with the edges of the picture (excluding the 2 vertical and horizontal bands). I have tried increasing the chart area so that the X, Y AxisTitles are visible.&lt;/p&gt;_x000a_&lt;p&gt;PFA the file for your perusal with the code.&lt;/p&gt;_x000a_&lt;p&gt;http://rapidshare.com/files/441856594/TestIt.xls_x000a_&lt;/p&gt;_x000a_"/>
    <d v="2011-01-10T20:07:22"/>
    <n v="0"/>
    <x v="2"/>
    <x v="0"/>
    <b v="1"/>
    <x v="0"/>
    <n v="2"/>
    <n v="40553.396527777775"/>
    <n v="0"/>
    <n v="1263"/>
    <d v="2011-01-10T00:00:00"/>
    <n v="0"/>
    <x v="5185"/>
  </r>
  <r>
    <n v="5294"/>
    <n v="1"/>
    <x v="1229"/>
    <x v="746"/>
    <s v="&lt;p&gt;Dan_l you are a legend. Named ranges are real handy from what I have read. I appreciate the tips._x000a_&lt;/p&gt;_x000a_"/>
    <d v="2011-01-10T21:27:04"/>
    <n v="0"/>
    <x v="7"/>
    <x v="0"/>
    <b v="1"/>
    <x v="0"/>
    <n v="2"/>
    <n v="40553.181250000001"/>
    <n v="0"/>
    <n v="1263"/>
    <d v="2011-01-10T00:00:00"/>
    <n v="0"/>
    <x v="5186"/>
  </r>
  <r>
    <n v="5295"/>
    <n v="1"/>
    <x v="1232"/>
    <x v="2"/>
    <s v="&lt;p&gt;Sifar&lt;/p&gt;_x000a_&lt;p&gt;Easiest way to color would be to have an Internal Array of colors in the code&lt;br /&gt;_x000a_Then as you set and define MySeries lookup that value of the Pot and then use a matching color from your color array&lt;/p&gt;_x000a_&lt;p&gt;eg:&lt;br /&gt;_x000a_Dim mycolors(10) as double&lt;br /&gt;_x000a_mycolor(1)= 123456&lt;br /&gt;_x000a_.&lt;br /&gt;_x000a_.&lt;br /&gt;_x000a_mycolor(10)=654321&lt;/p&gt;_x000a_&lt;p&gt;replace&lt;br /&gt;_x000a_myChtObj.Chart.SeriesCollection(iRow).MarkerForegroundColor = RGB(Int(((255 - 0 + 1) * rnd) + 0), Int(((255 - 0 + 1) * rnd) + 0), Int(((255 - 0 + 1) * rnd) + 0))&lt;/p&gt;_x000a_&lt;p&gt;with&lt;br /&gt;_x000a_myChtObj.Chart.SeriesCollection(iRow).MarkerForegroundColor = mycolor(rngChtData.Cells(iRow, 1).Offset(0, 4))&lt;/p&gt;_x000a_&lt;p&gt;Same for the data labels_x000a_&lt;/p&gt;_x000a_"/>
    <d v="2011-01-10T23:48:10"/>
    <n v="0"/>
    <x v="3"/>
    <x v="1"/>
    <b v="1"/>
    <x v="1"/>
    <n v="2"/>
    <n v="40553.396527777775"/>
    <n v="0.59525462963210884"/>
    <n v="1264"/>
    <d v="2011-01-10T00:00:00"/>
    <s v="sifar786"/>
    <x v="5187"/>
  </r>
  <r>
    <n v="5296"/>
    <n v="4"/>
    <x v="0"/>
    <x v="749"/>
    <s v="&lt;p&gt;Hello People, This is Manzoor here. From India._x000a_&lt;/p&gt;_x000a_"/>
    <d v="2011-01-11T00:11:20"/>
    <n v="0"/>
    <x v="96"/>
    <x v="0"/>
    <b v="1"/>
    <x v="0"/>
    <n v="3"/>
    <n v="40019.929861111108"/>
    <n v="0"/>
    <n v="1264"/>
    <d v="2011-01-11T00:00:00"/>
    <n v="0"/>
    <x v="5188"/>
  </r>
  <r>
    <n v="5297"/>
    <n v="1"/>
    <x v="1236"/>
    <x v="749"/>
    <s v="&lt;p&gt;Hello.&lt;br /&gt;_x000a_Newbie Here. Old to excel though. Had a simple question.&lt;br /&gt;_x000a_I recently got a mail from a friend which has a flash application embedded in it.&lt;br /&gt;_x000a_Its nearly of size 250KB in total.&lt;br /&gt;_x000a_Wanted to embed more flash files into excel, have finally got the steps.&lt;br /&gt;_x000a_I followed the below steps.&lt;/p&gt;_x000a_&lt;p&gt;Task 1: To extract a SWF file from Internet explorer.&lt;br /&gt;_x000a_Step1:Get to internet options (start--&amp;gt;INETCPL.CPL in RUN and enter).&lt;br /&gt;_x000a_Step2:Under General Tab, click on &quot;settings&quot;(for Temp files) and then click on View files to view the temp content. Locate your flash file (of extension .swf) and then right click on it and select Copy, you can paste it in any location and rename it leaving the extension .swf.&lt;/p&gt;_x000a_&lt;p&gt;Task 2: Getting it into Excel.(2007)&lt;br /&gt;_x000a_Step1: Get the Developers tab. (click on excel ribbon button, select excel options, Under &quot;popular&quot; section, click to check the &quot;show developers tab in the ribbon&quot; check box, hit ok and you'll see a developers tab.&lt;br /&gt;_x000a_Step2: Click on the developers tab, Click on &quot;Insert&quot; under Controls, And in that select an item called &quot;more controls&quot; (the bottom last one).&lt;br /&gt;_x000a_Step3: It'll bring up Control selection. Select &quot;shockwave flash object&quot;. Hit OK.&lt;br /&gt;_x000a_Step4: Select an area, (click and drag) (the range where you want your flash movie or game to deploy) for the Flash App to launch.&lt;br /&gt;_x000a_Step5: You'll see a square box with X in it. Right click on it and select properties.&lt;br /&gt;_x000a_Step6: Select the EMBEDMOVIE option &quot;true&quot;, Paste your .SWF file path under MOVIE.&lt;br /&gt;_x000a_Step7: You just need to click on &quot;design mode&quot; button under &quot;controls&quot;, Save and Exit&lt;br /&gt;_x000a_Step8: You are done. You can watch the flash movie/Game now.&lt;/p&gt;_x000a_&lt;p&gt;Here comes the problem.&lt;br /&gt;_x000a_I donno where I'm doing wrong. I want this file created as standalone file without it depending upon the source, when I lookup the properties of the excel file after the completion, I see it only to be 22 KB which is much less than the flash original app 322KB.&lt;br /&gt;_x000a_When I change the source SWF file, I get a blank page. So, it would be greatly appreciated if any of you can enlighten me with the step that I'm missing to create a standalone excel file with embedded flash object which doesn't depend upon the source.&lt;/p&gt;_x000a_&lt;p&gt;Thanks.&lt;br /&gt;_x000a_Manzoor_x000a_&lt;/p&gt;_x000a_"/>
    <d v="2011-01-11T00:39:03"/>
    <n v="0"/>
    <x v="0"/>
    <x v="0"/>
    <b v="0"/>
    <x v="0"/>
    <n v="3"/>
    <n v="40554.027083333334"/>
    <n v="0"/>
    <n v="1264"/>
    <d v="2011-01-11T00:00:00"/>
    <n v="0"/>
    <x v="5189"/>
  </r>
  <r>
    <n v="5298"/>
    <n v="1"/>
    <x v="1232"/>
    <x v="2"/>
    <s v="&lt;p&gt;Sifar&lt;br /&gt;_x000a_RE: Size of the chart&lt;/p&gt;_x000a_&lt;p&gt;Try the following which is your code towards the bottom of the cmd_CreateChart_Click module&lt;br /&gt;_x000a_Remember that you will need to have enough room above and to the left of the Picture to put the Chart&lt;br /&gt;_x000a_I made Row 1 &amp;amp; Col 1 both 130 Pixels &lt;/p&gt;_x000a_&lt;pre&gt;&lt;code&gt;&amp;#39; align chart plot area with picture dimensions_x000a_Const os = 50_x000a__x000a_With myChtObj.Chart_x000a_    With .ChartArea_x000a_        .Top = Top1 - os_x000a_        .Left = Left1 - os_x000a_        .Width = Width1 + (2 * os)_x000a_        .Height = Height1 + (2 * os)_x000a_    End With_x000a_    With .PlotArea_x000a_        .Top = Top1_x000a_        .Left = Left1_x000a_        .Width = Width1_x000a_        .Height = Height1_x000a_    End With_x000a__x000a_End With&lt;/code&gt;&lt;/pre&gt;_x000a_&lt;p&gt;I also commented out&lt;/p&gt;_x000a_&lt;p&gt;'myChtObj.Chart.Axes(xlCategory).AxisTitle.Top = pic.Top + pic.Height + 25&lt;br /&gt;_x000a_'myChtObj.Chart.Axes(xlValue).AxisTitle.Left = pic.Left - 135&lt;/p&gt;_x000a_&lt;p&gt;Because the chart seems to adjust itself anytijme anything is changed&lt;/p&gt;_x000a_&lt;p&gt;As a final comment I refer you to:&lt;br /&gt;_x000a_http://www.dailydoseofexcel.com/archives/2010/09/14/placing-shapes-with-vba/&lt;br /&gt;_x000a_Which sort of goes back to where I suggested that you make the background out of cells&lt;br /&gt;_x000a_You can use code to change the width/height to suit the charts dimensions and then snap the chart to the cells as described in the above link_x000a_&lt;/p&gt;_x000a_"/>
    <d v="2011-01-11T00:47:48"/>
    <n v="0"/>
    <x v="4"/>
    <x v="1"/>
    <b v="1"/>
    <x v="1"/>
    <n v="3"/>
    <n v="40553.396527777775"/>
    <n v="0.63666666667268146"/>
    <n v="1265"/>
    <d v="2011-01-11T00:00:00"/>
    <s v="sifar786"/>
    <x v="5190"/>
  </r>
  <r>
    <n v="5299"/>
    <n v="4"/>
    <x v="1237"/>
    <x v="711"/>
    <s v="&lt;p&gt;http://www.thedailybeast.com/blogs-and-stories/2010-12-27/microsoft-excel-the-programs-designer-reveals-the-secrets-behind-the-software-that-changed-the-world-25-years-ago/full/&lt;/p&gt;_x000a_&lt;p&gt;In the Daily Beast._x000a_&lt;/p&gt;_x000a_"/>
    <d v="2011-01-11T00:48:35"/>
    <n v="0"/>
    <x v="0"/>
    <x v="0"/>
    <b v="0"/>
    <x v="0"/>
    <n v="3"/>
    <n v="40554.033333333333"/>
    <n v="0"/>
    <n v="1265"/>
    <d v="2011-01-11T00:00:00"/>
    <n v="0"/>
    <x v="5191"/>
  </r>
  <r>
    <n v="5300"/>
    <n v="1"/>
    <x v="1232"/>
    <x v="735"/>
    <s v="&lt;p&gt;Hi Hui,&lt;/p&gt;_x000a_&lt;p&gt;Thanks for the info.&lt;/p&gt;_x000a_&lt;p&gt;myChtObj.Chart.SeriesCollection(iRow).MarkerForegroundColor = mycolor(rngChtData.Cells(iRow, 1).Offset(0, 4))&lt;/p&gt;_x000a_&lt;p&gt;My problem is, how do i determine how many offsets to make, as next time, each pot size may change.  i need to group &amp;amp; color similar values in the pot column.&lt;br /&gt;_x000a_e.g.&lt;/p&gt;_x000a_&lt;p&gt;POT#&lt;br /&gt;_x000a_1&lt;br /&gt;_x000a_1&lt;br /&gt;_x000a_1&lt;br /&gt;_x000a_1&lt;br /&gt;_x000a_1&lt;br /&gt;_x000a_2&lt;br /&gt;_x000a_2&lt;br /&gt;_x000a_3&lt;br /&gt;_x000a_3&lt;br /&gt;_x000a_3&lt;br /&gt;_x000a_3&lt;/p&gt;_x000a_&lt;p&gt;I am pulling this POT data from another sheet. I need to compare each cell in POT column with the corresponding cell value below it and see if it matches it._x000a_&lt;/p&gt;_x000a_"/>
    <d v="2011-01-11T04:05:51"/>
    <n v="0"/>
    <x v="5"/>
    <x v="0"/>
    <b v="1"/>
    <x v="0"/>
    <n v="3"/>
    <n v="40553.396527777775"/>
    <n v="0"/>
    <n v="1265"/>
    <d v="2011-01-11T00:00:00"/>
    <n v="0"/>
    <x v="5192"/>
  </r>
  <r>
    <n v="5301"/>
    <n v="4"/>
    <x v="1237"/>
    <x v="313"/>
    <s v="&lt;p&gt;wow.  And from TDB. And not even a single mention of the Tea Party.  good for them._x000a_&lt;/p&gt;_x000a_"/>
    <d v="2011-01-11T04:25:43"/>
    <n v="0"/>
    <x v="1"/>
    <x v="0"/>
    <b v="1"/>
    <x v="0"/>
    <n v="3"/>
    <n v="40554.033333333333"/>
    <n v="0"/>
    <n v="1265"/>
    <d v="2011-01-11T00:00:00"/>
    <n v="0"/>
    <x v="5193"/>
  </r>
  <r>
    <n v="5302"/>
    <n v="1"/>
    <x v="1207"/>
    <x v="114"/>
    <s v="&lt;p&gt;Its windows XP and Excel 2007 version i am using_x000a_&lt;/p&gt;_x000a_"/>
    <d v="2011-01-11T04:32:58"/>
    <n v="0"/>
    <x v="2"/>
    <x v="0"/>
    <b v="1"/>
    <x v="0"/>
    <n v="3"/>
    <n v="40549.279166666667"/>
    <n v="0"/>
    <n v="1265"/>
    <d v="2011-01-11T00:00:00"/>
    <n v="0"/>
    <x v="5194"/>
  </r>
  <r>
    <n v="5303"/>
    <n v="1"/>
    <x v="1232"/>
    <x v="2"/>
    <s v="&lt;p&gt;Sifar&lt;br /&gt;_x000a_You don't need to&lt;br /&gt;_x000a_Setup an array with say 20 colors (or more than your ever likely to need)&lt;br /&gt;_x000a_Each entry will be mycolor(1), mycolor(2)..mycolor(20)&lt;/p&gt;_x000a_&lt;p&gt;The line&lt;br /&gt;_x000a_myChtObj.Chart.SeriesCollection(iRow).MarkerForegroundColor = mycolor(rngChtData.Cells(iRow, 1).Offset(0, 4))&lt;br /&gt;_x000a_will use the color number from the mycolor array based on the value of Pot# which is retrived using the &lt;strong&gt;rngChtData.Cells(iRow, 1).Offset(0, 4)&lt;/strong&gt; part of the formula.&lt;/p&gt;_x000a_&lt;p&gt;Ie: Pot#1 above will use mycolor(1)&lt;br /&gt;_x000a_Pot#2 will use mycolor(2) etc_x000a_&lt;/p&gt;_x000a_"/>
    <d v="2011-01-11T05:10:12"/>
    <n v="0"/>
    <x v="6"/>
    <x v="1"/>
    <b v="1"/>
    <x v="1"/>
    <n v="3"/>
    <n v="40553.396527777775"/>
    <n v="0.81888888889079681"/>
    <n v="1266"/>
    <d v="2011-01-11T00:00:00"/>
    <s v="sifar786"/>
    <x v="5195"/>
  </r>
  <r>
    <n v="5304"/>
    <n v="1"/>
    <x v="1232"/>
    <x v="735"/>
    <s v="&lt;p&gt;Hui,&lt;/p&gt;_x000a_&lt;p&gt;a pot can have multiple pans in it and their number can vary. similarly, the number of pots can vary. i hope you understanding what i am trying to convey.&lt;br /&gt;_x000a_so i cannot use :&lt;br /&gt;_x000a_rngChtData.Cells(iRow, 1).Offset(0, 4)&lt;/p&gt;_x000a_&lt;p&gt;it should be some variable which i would determine at the onset itself&lt;br /&gt;_x000a_rngChtData.Cells(iRow, 1).Offset(0, somevar)&lt;/p&gt;_x000a_&lt;p&gt;OR&lt;/p&gt;_x000a_&lt;p&gt;it should be a similarity comparison with the pot# below. so (the dataseries n markers of)all pots=1 will be say, Red, all pots=2 will be green, all pots=3 will be blue etc.&lt;/p&gt;_x000a_&lt;p&gt;http://rapidshare.com/files/441919049/TestIt.xls_x000a_&lt;/p&gt;_x000a_"/>
    <d v="2011-01-11T05:35:19"/>
    <n v="0"/>
    <x v="7"/>
    <x v="0"/>
    <b v="1"/>
    <x v="0"/>
    <n v="3"/>
    <n v="40553.396527777775"/>
    <n v="0"/>
    <n v="1266"/>
    <d v="2011-01-11T00:00:00"/>
    <n v="0"/>
    <x v="5196"/>
  </r>
  <r>
    <n v="5305"/>
    <n v="1"/>
    <x v="1229"/>
    <x v="313"/>
    <s v="&lt;p&gt;Heh.  thanks.  &lt;/p&gt;_x000a_&lt;p&gt;Named ranges are really important.  Just the garden variety save your sanity in not having to type mega formulas with often long absolute references.  The dynamic ones (like this one) expand your tool kit exponentially._x000a_&lt;/p&gt;_x000a_"/>
    <d v="2011-01-11T05:38:58"/>
    <n v="0"/>
    <x v="8"/>
    <x v="0"/>
    <b v="1"/>
    <x v="0"/>
    <n v="3"/>
    <n v="40553.181250000001"/>
    <n v="0"/>
    <n v="1266"/>
    <d v="2011-01-11T00:00:00"/>
    <n v="0"/>
    <x v="5197"/>
  </r>
  <r>
    <n v="5306"/>
    <n v="1"/>
    <x v="1236"/>
    <x v="0"/>
    <s v="&lt;p&gt;Thank you so much for sharing the technique Manzoor. I have written about this on blog too. You should see it live by today evening.&lt;/p&gt;_x000a_&lt;p&gt;I think you are saving files in compatible mode. Try saving the workbook in Excel 2007 version (.xlsx) and re-open. The flash object should be embedded._x000a_&lt;/p&gt;_x000a_"/>
    <d v="2011-01-11T05:51:30"/>
    <n v="0"/>
    <x v="1"/>
    <x v="0"/>
    <b v="1"/>
    <x v="0"/>
    <n v="3"/>
    <n v="40554.027083333334"/>
    <n v="0"/>
    <n v="1266"/>
    <d v="2011-01-11T00:00:00"/>
    <n v="0"/>
    <x v="5198"/>
  </r>
  <r>
    <n v="5307"/>
    <n v="1"/>
    <x v="1222"/>
    <x v="557"/>
    <s v="&lt;p&gt;Hey,&lt;/p&gt;_x000a_&lt;p&gt;Teh formula does not seem to work.&lt;/p&gt;_x000a_&lt;p&gt;Could you suggest an alternative??&lt;/p&gt;_x000a_&lt;p&gt;Thanks_x000a_&lt;/p&gt;_x000a_"/>
    <d v="2011-01-11T05:58:08"/>
    <n v="0"/>
    <x v="2"/>
    <x v="0"/>
    <b v="1"/>
    <x v="0"/>
    <n v="3"/>
    <n v="40551.647916666669"/>
    <n v="0"/>
    <n v="1266"/>
    <d v="2011-01-11T00:00:00"/>
    <n v="0"/>
    <x v="5199"/>
  </r>
  <r>
    <n v="5308"/>
    <n v="1"/>
    <x v="1222"/>
    <x v="2"/>
    <s v="&lt;p&gt;Niting&lt;br /&gt;_x000a_It is an array formula&lt;br /&gt;_x000a_So you need to press Ctrl Shift Enter instead of just Enter when you enter it_x000a_&lt;/p&gt;_x000a_"/>
    <d v="2011-01-11T07:12:25"/>
    <n v="0"/>
    <x v="3"/>
    <x v="1"/>
    <b v="1"/>
    <x v="1"/>
    <n v="3"/>
    <n v="40551.647916666669"/>
    <n v="2.6523726851810352"/>
    <n v="1267"/>
    <d v="2011-01-11T00:00:00"/>
    <s v="niting"/>
    <x v="5200"/>
  </r>
  <r>
    <n v="5309"/>
    <n v="1"/>
    <x v="1238"/>
    <x v="560"/>
    <s v="&lt;p&gt;i want that the extract of a spreadsheet to appear in the slide show_x000a_&lt;/p&gt;_x000a_"/>
    <d v="2011-01-11T07:32:24"/>
    <n v="0"/>
    <x v="0"/>
    <x v="0"/>
    <b v="0"/>
    <x v="0"/>
    <n v="3"/>
    <n v="40554.313888888886"/>
    <n v="0"/>
    <n v="1267"/>
    <d v="2011-01-11T00:00:00"/>
    <n v="0"/>
    <x v="5201"/>
  </r>
  <r>
    <n v="5310"/>
    <n v="1"/>
    <x v="1238"/>
    <x v="114"/>
    <s v="&lt;p&gt;Gulshan,&lt;/p&gt;_x000a_&lt;p&gt;If you need the whole file during presentation you can use INSERT OBJECT (inserting as embedded object) in the excel.&lt;br /&gt;_x000a_Insert --&amp;gt; Object--&amp;gt;Create from file--&amp;gt;browse for excel file--&amp;gt; Check Display as icon._x000a_&lt;/p&gt;_x000a_"/>
    <d v="2011-01-11T08:01:11"/>
    <n v="0"/>
    <x v="1"/>
    <x v="0"/>
    <b v="1"/>
    <x v="0"/>
    <n v="3"/>
    <n v="40554.313888888886"/>
    <n v="0"/>
    <n v="1267"/>
    <d v="2011-01-11T00:00:00"/>
    <n v="0"/>
    <x v="5202"/>
  </r>
  <r>
    <n v="5311"/>
    <n v="1"/>
    <x v="1232"/>
    <x v="735"/>
    <s v="&lt;p&gt;i used you code...&lt;/p&gt;_x000a_&lt;p&gt;' align chart plotarea with picture dimensions&lt;br /&gt;_x000a_Const os = 50&lt;/p&gt;_x000a_&lt;p&gt;With myChtObj.Chart&lt;br /&gt;_x000a_    With .ChartArea&lt;br /&gt;_x000a_        .Top = Top1 - os&lt;br /&gt;_x000a_        .Left = Left1 - os&lt;br /&gt;_x000a_        .Width = Width1 + (2 * os)&lt;br /&gt;_x000a_        .Height = Height1 + (2 * os)&lt;br /&gt;_x000a_    End With&lt;br /&gt;_x000a_    With .PlotArea&lt;br /&gt;_x000a_        .Top = Top1&lt;br /&gt;_x000a_        .Left = Left1&lt;br /&gt;_x000a_        .Width = Width1&lt;br /&gt;_x000a_        .Height = Height1&lt;br /&gt;_x000a_    End With&lt;br /&gt;_x000a_End With&lt;/p&gt;_x000a_&lt;p&gt;getting an error...&lt;/p&gt;_x000a_&lt;p&gt;&quot;Runtime error 1004&quot;&lt;br /&gt;_x000a_&quot;Unable to set the Top property of the ChartArea Class&quot;&lt;/p&gt;_x000a_&lt;p&gt;I know this has something to do with some object getting activated, but i am unable to trace which object.._x000a_&lt;/p&gt;_x000a_"/>
    <d v="2011-01-11T08:05:39"/>
    <n v="0"/>
    <x v="8"/>
    <x v="0"/>
    <b v="1"/>
    <x v="0"/>
    <n v="3"/>
    <n v="40553.396527777775"/>
    <n v="0"/>
    <n v="1267"/>
    <d v="2011-01-11T00:00:00"/>
    <n v="0"/>
    <x v="5203"/>
  </r>
  <r>
    <n v="5312"/>
    <n v="1"/>
    <x v="1234"/>
    <x v="114"/>
    <s v="&lt;p&gt;Hi Jitender,&lt;/p&gt;_x000a_&lt;p&gt;Or else you can also you conditional formating to highlight the duplicates.&lt;/p&gt;_x000a_&lt;p&gt;Home --&amp;gt; Conditional Formatting --&amp;gt; Highlight Cell values --&amp;gt; Duplicate Values._x000a_&lt;/p&gt;_x000a_"/>
    <d v="2011-01-11T08:08:01"/>
    <n v="0"/>
    <x v="2"/>
    <x v="0"/>
    <b v="1"/>
    <x v="0"/>
    <n v="3"/>
    <n v="40553.693055555559"/>
    <n v="0"/>
    <n v="1267"/>
    <d v="2011-01-11T00:00:00"/>
    <n v="0"/>
    <x v="5204"/>
  </r>
  <r>
    <n v="5313"/>
    <n v="1"/>
    <x v="1239"/>
    <x v="557"/>
    <s v="&lt;p&gt;Hi Forum,&lt;/p&gt;_x000a_&lt;p&gt;I have some data in sheet 1 in cells A31:AA40. The same data is repeated for another month in cell E31:E40. I work with this data in sheet 2.&lt;/p&gt;_x000a_&lt;p&gt;Now, the months are consecutive in sheet 2 and because of this I can't copy the formula used in col A to Col B in sheet 2.&lt;/p&gt;_x000a_&lt;p&gt;Could you suggest a way out, since I have to retype the long formulaes everytime the months change.&lt;/p&gt;_x000a_&lt;p&gt;Thanks in advance&lt;br /&gt;_x000a_Nitin_x000a_&lt;/p&gt;_x000a_"/>
    <d v="2011-01-11T09:12:23"/>
    <n v="0"/>
    <x v="0"/>
    <x v="0"/>
    <b v="0"/>
    <x v="0"/>
    <n v="3"/>
    <n v="40554.383333333331"/>
    <n v="0"/>
    <n v="1267"/>
    <d v="2011-01-11T00:00:00"/>
    <n v="0"/>
    <x v="5205"/>
  </r>
  <r>
    <n v="5314"/>
    <n v="1"/>
    <x v="1232"/>
    <x v="2"/>
    <s v="&lt;p&gt;Try putting a &lt;strong&gt;Dim os as integer &lt;/strong&gt; at the top of the module&lt;br /&gt;_x000a_and change &lt;strong&gt;Const os=50&lt;/strong&gt; to&lt;strong&gt; os=50&lt;/strong&gt;_x000a_&lt;/p&gt;_x000a_"/>
    <d v="2011-01-11T09:24:13"/>
    <n v="0"/>
    <x v="9"/>
    <x v="1"/>
    <b v="1"/>
    <x v="1"/>
    <n v="3"/>
    <n v="40553.396527777775"/>
    <n v="0.99528935185662704"/>
    <n v="1268"/>
    <d v="2011-01-11T00:00:00"/>
    <s v="sifar786"/>
    <x v="5206"/>
  </r>
  <r>
    <n v="5315"/>
    <n v="1"/>
    <x v="1239"/>
    <x v="2"/>
    <s v="&lt;p&gt;Can you post the file or formula that you are having problems with ?_x000a_&lt;/p&gt;_x000a_"/>
    <d v="2011-01-11T09:26:53"/>
    <n v="0"/>
    <x v="1"/>
    <x v="1"/>
    <b v="1"/>
    <x v="1"/>
    <n v="3"/>
    <n v="40554.383333333331"/>
    <n v="1.0335648148611654E-2"/>
    <n v="1269"/>
    <d v="2011-01-11T00:00:00"/>
    <s v="niting"/>
    <x v="5207"/>
  </r>
  <r>
    <n v="5316"/>
    <n v="1"/>
    <x v="1240"/>
    <x v="750"/>
    <s v="&lt;p&gt;Hi,&lt;/p&gt;_x000a_&lt;p&gt;I am trying to link 2 excel workbooks located in D drive; &amp;lt;Book1.xls&amp;gt; is the linked file and &amp;lt;Book2.xls&amp;gt; the source file. On copying &amp;lt;Book1.xls&amp;gt; to C drive all the formula changes from &quot;'D:\.....&quot; to &quot;'C:\....&quot;.&lt;/p&gt;_x000a_&lt;p&gt;How can I prevent excel from automatically changing the linked path?&lt;/p&gt;_x000a_&lt;p&gt;Thanks._x000a_&lt;/p&gt;_x000a_"/>
    <d v="2011-01-11T10:57:54"/>
    <n v="0"/>
    <x v="0"/>
    <x v="0"/>
    <b v="0"/>
    <x v="0"/>
    <n v="3"/>
    <n v="40554.456250000003"/>
    <n v="0"/>
    <n v="1269"/>
    <d v="2011-01-11T00:00:00"/>
    <n v="0"/>
    <x v="5208"/>
  </r>
  <r>
    <n v="5317"/>
    <n v="1"/>
    <x v="1232"/>
    <x v="735"/>
    <s v="&lt;p&gt;I have tried your suggestion but found that its happening only with the .ChartArea part starting with viz.&lt;/p&gt;_x000a_&lt;p&gt;        .Top = Top1 - os&lt;br /&gt;_x000a_        ...&lt;br /&gt;_x000a_http://rapidshare.com/files/441958213/TestIt.xls&lt;/p&gt;_x000a_&lt;p&gt;[see attached]_x000a_&lt;/p&gt;_x000a_"/>
    <d v="2011-01-11T11:25:33"/>
    <n v="0"/>
    <x v="10"/>
    <x v="0"/>
    <b v="1"/>
    <x v="0"/>
    <n v="3"/>
    <n v="40553.396527777775"/>
    <n v="0"/>
    <n v="1269"/>
    <d v="2011-01-11T00:00:00"/>
    <n v="0"/>
    <x v="5209"/>
  </r>
  <r>
    <n v="5318"/>
    <n v="1"/>
    <x v="1240"/>
    <x v="2"/>
    <s v="&lt;p&gt;Mr T&lt;br /&gt;_x000a_You can't&lt;br /&gt;_x000a_By default and not-editable is that if all the files stay in the same directory or sub directorys below the opening directory Excel will sort it out. But if you change the root or upper directories excel will be lost..&lt;/p&gt;_x000a_&lt;p&gt;When you open that you'll get the option to Edit links&lt;br /&gt;_x000a_or else goto Data, Connections, Edit Links&lt;br /&gt;_x000a_re-link all the files as appropriate_x000a_&lt;/p&gt;_x000a_"/>
    <d v="2011-01-11T13:08:23"/>
    <n v="0"/>
    <x v="1"/>
    <x v="1"/>
    <b v="1"/>
    <x v="1"/>
    <n v="3"/>
    <n v="40554.456250000003"/>
    <n v="9.1238425920892041E-2"/>
    <n v="1270"/>
    <d v="2011-01-11T00:00:00"/>
    <s v="twinkle jalan"/>
    <x v="5210"/>
  </r>
  <r>
    <n v="5319"/>
    <n v="1"/>
    <x v="1232"/>
    <x v="2"/>
    <s v="&lt;p&gt;I'm not getting any errors in Excel 2007 or 2010?&lt;br /&gt;_x000a_What are you using ?&lt;/p&gt;_x000a_&lt;p&gt;I would still go to a cell based approach rather than try to connect to the Pic_x000a_&lt;/p&gt;_x000a_"/>
    <d v="2011-01-11T13:11:18"/>
    <n v="0"/>
    <x v="11"/>
    <x v="1"/>
    <b v="1"/>
    <x v="1"/>
    <n v="3"/>
    <n v="40553.396527777775"/>
    <n v="1.1529861111121136"/>
    <n v="1271"/>
    <d v="2011-01-11T00:00:00"/>
    <s v="sifar786"/>
    <x v="5211"/>
  </r>
  <r>
    <n v="5320"/>
    <n v="1"/>
    <x v="1236"/>
    <x v="2"/>
    <s v="&lt;p&gt;Manzoor&lt;br /&gt;_x000a_You have inspired Chandoo&lt;br /&gt;_x000a_http://chandoo.org/wp/2011/01/11/embed-youtube-videos-excel/_x000a_&lt;/p&gt;_x000a_"/>
    <d v="2011-01-11T13:12:54"/>
    <n v="0"/>
    <x v="2"/>
    <x v="1"/>
    <b v="1"/>
    <x v="1"/>
    <n v="3"/>
    <n v="40554.027083333334"/>
    <n v="0.523541666669189"/>
    <n v="1272"/>
    <d v="2011-01-11T00:00:00"/>
    <s v="manzoor"/>
    <x v="5212"/>
  </r>
  <r>
    <n v="5321"/>
    <n v="1"/>
    <x v="1232"/>
    <x v="735"/>
    <s v="&lt;p&gt;i am using excel 2003.&lt;/p&gt;_x000a_&lt;p&gt;how would i implement a cell based approach into my file?_x000a_&lt;/p&gt;_x000a_"/>
    <d v="2011-01-11T13:46:37"/>
    <n v="0"/>
    <x v="12"/>
    <x v="0"/>
    <b v="1"/>
    <x v="0"/>
    <n v="3"/>
    <n v="40553.396527777775"/>
    <n v="0"/>
    <n v="1272"/>
    <d v="2011-01-11T00:00:00"/>
    <n v="0"/>
    <x v="5213"/>
  </r>
  <r>
    <n v="5322"/>
    <n v="1"/>
    <x v="1236"/>
    <x v="610"/>
    <s v="&lt;p&gt;Is there a way to get this technique to work in XL 2003?_x000a_&lt;/p&gt;_x000a_"/>
    <d v="2011-01-11T14:24:09"/>
    <n v="0"/>
    <x v="3"/>
    <x v="0"/>
    <b v="1"/>
    <x v="0"/>
    <n v="3"/>
    <n v="40554.027083333334"/>
    <n v="0"/>
    <n v="1272"/>
    <d v="2011-01-11T00:00:00"/>
    <n v="0"/>
    <x v="5214"/>
  </r>
  <r>
    <n v="5323"/>
    <n v="1"/>
    <x v="1239"/>
    <x v="610"/>
    <s v="&lt;p&gt;I'm guessing you'll be able to use the INDEX/MATCH functions somehow, but as Hui implied, it would really help if we knew more about how the data is Sheet 1 is arranged, and what the formula is that you are trying to copy from col A to col B._x000a_&lt;/p&gt;_x000a_"/>
    <d v="2011-01-11T14:50:15"/>
    <n v="0"/>
    <x v="2"/>
    <x v="0"/>
    <b v="1"/>
    <x v="0"/>
    <n v="3"/>
    <n v="40554.383333333331"/>
    <n v="0"/>
    <n v="1272"/>
    <d v="2011-01-11T00:00:00"/>
    <n v="0"/>
    <x v="5215"/>
  </r>
  <r>
    <n v="5324"/>
    <n v="1"/>
    <x v="1241"/>
    <x v="718"/>
    <s v="&lt;p&gt;Does anyone know the best way to highlight changes in daily data sets that are formatted the same every day? &lt;/p&gt;_x000a_&lt;p&gt;Data is extracted from Oracle on a daily basis and dumped into a pivot table. I would like to know a cool way of highlighting the changes from day to day.&lt;/p&gt;_x000a_&lt;p&gt;Thank you in advance for your help,&lt;br /&gt;_x000a_Matt_x000a_&lt;/p&gt;_x000a_"/>
    <d v="2011-01-11T14:57:38"/>
    <n v="0"/>
    <x v="0"/>
    <x v="0"/>
    <b v="0"/>
    <x v="0"/>
    <n v="3"/>
    <n v="40554.622916666667"/>
    <n v="0"/>
    <n v="1272"/>
    <d v="2011-01-11T00:00:00"/>
    <n v="0"/>
    <x v="5216"/>
  </r>
  <r>
    <n v="5325"/>
    <n v="1"/>
    <x v="1230"/>
    <x v="724"/>
    <s v="&lt;p&gt;dan_I, thanks a lot. i will upload the file today. i'll confimr today with a post inlcuding the questions on the matter._x000a_&lt;/p&gt;_x000a_"/>
    <d v="2011-01-11T15:24:55"/>
    <n v="0"/>
    <x v="3"/>
    <x v="0"/>
    <b v="1"/>
    <x v="0"/>
    <n v="3"/>
    <n v="40553.280555555553"/>
    <n v="0"/>
    <n v="1272"/>
    <d v="2011-01-11T00:00:00"/>
    <n v="0"/>
    <x v="5217"/>
  </r>
  <r>
    <n v="5326"/>
    <n v="1"/>
    <x v="1235"/>
    <x v="724"/>
    <s v="&lt;p&gt;hi boernecheryl. im a novice user but i think i can help in clearing out any misunderstandings on your Q.&lt;/p&gt;_x000a_&lt;p&gt;did you try to access the value filters by right clicking the Values area? cause it wont work unless you do the right click either on any item of the column label or the row label (depending which label you wanna filter or sort)&lt;/p&gt;_x000a_&lt;p&gt;2nd, the value filters only work with Grand Totals (column or row). they wont help if your zeros are in the subtotales within the PT&lt;/p&gt;_x000a_&lt;p&gt;3rd, to specifically filter out Zeros you might wanna do it directly in the menu (for the row or column label) where you can see the whole listing of the values Instead of using filters of values&lt;/p&gt;_x000a_&lt;p&gt;thats it. hope any of this helps in hitting jackpot&lt;/p&gt;_x000a_&lt;p&gt;keep your finger crossed someone else also joins in this post and shares knowledge on the subject&lt;/p&gt;_x000a_&lt;p&gt;take care_x000a_&lt;/p&gt;_x000a_"/>
    <d v="2011-01-11T15:31:50"/>
    <n v="0"/>
    <x v="1"/>
    <x v="0"/>
    <b v="1"/>
    <x v="0"/>
    <n v="3"/>
    <n v="40553.761805555558"/>
    <n v="0"/>
    <n v="1272"/>
    <d v="2011-01-11T00:00:00"/>
    <n v="0"/>
    <x v="5218"/>
  </r>
  <r>
    <n v="5327"/>
    <n v="1"/>
    <x v="1241"/>
    <x v="610"/>
    <s v="&lt;p&gt;Assuming a basic setup where the data is aligned horizonatally (in the PivotTable?), you could do a conditional format with the formula:&lt;br /&gt;_x000a_=B2&amp;lt;&amp;gt;A2&lt;/p&gt;_x000a_&lt;p&gt;and copy the formatting down as needed. If not, perhaps you could give more detail as to the exact layout of the data you want to compare._x000a_&lt;/p&gt;_x000a_"/>
    <d v="2011-01-11T16:36:46"/>
    <n v="0"/>
    <x v="1"/>
    <x v="0"/>
    <b v="1"/>
    <x v="0"/>
    <n v="3"/>
    <n v="40554.622916666667"/>
    <n v="0"/>
    <n v="1272"/>
    <d v="2011-01-11T00:00:00"/>
    <n v="0"/>
    <x v="5219"/>
  </r>
  <r>
    <n v="5328"/>
    <n v="1"/>
    <x v="1230"/>
    <x v="724"/>
    <s v="&lt;p&gt;dan_I, here is the link to the file&lt;br /&gt;_x000a_http://rapidshare.com/files/442004504/bizarre_result_on_calculated_items.xlsx&lt;/p&gt;_x000a_&lt;p&gt;here are my concerns/doubts:&lt;/p&gt;_x000a_&lt;p&gt;1) In the proyeccion 2011 1 tab, for a pivot table with a report filter item called Portatiles, i added a calculated item.&lt;br /&gt;_x000a_The calculation was to take the items for Product PS3 and substract 10.&lt;br /&gt;_x000a_It worked however i noticed the calculation was done for ALL values besides PS3 ones. The report filter was overriden for the new calculated item!&lt;br /&gt;_x000a_Is this normal?&lt;br /&gt;_x000a_Does this mean that after applying a calculated item, the user has to rearrange the filters to show only the data that was intended???&lt;/p&gt;_x000a_&lt;p&gt;2) Is it possible to do a calculated item pointing to additional items not part of the original field in which the formula is being 'inserted on'?&lt;/p&gt;_x000a_&lt;p&gt;Because in tab proyeccion 2011 2, i was able to input a formula (an error message wasnt returned by excel avoiding me to enter the formula) however the result's quite bizarre(!?)&lt;/p&gt;_x000a_&lt;p&gt;After looking at the case above, do you have any thoughts or comments?&lt;br /&gt;_x000a_Better yet, can you share the Rules to keep in mind when working with calculated items, based in your experience?&lt;/p&gt;_x000a_&lt;p&gt;I added the formula listing so you can read what the syntax was for both calc items&lt;/p&gt;_x000a_&lt;p&gt;Dan_I, thanks again; for your interest and time_x000a_&lt;/p&gt;_x000a_"/>
    <d v="2011-01-11T16:42:29"/>
    <n v="0"/>
    <x v="4"/>
    <x v="0"/>
    <b v="1"/>
    <x v="0"/>
    <n v="3"/>
    <n v="40553.280555555553"/>
    <n v="0"/>
    <n v="1272"/>
    <d v="2011-01-11T00:00:00"/>
    <n v="0"/>
    <x v="5220"/>
  </r>
  <r>
    <n v="5329"/>
    <n v="1"/>
    <x v="1239"/>
    <x v="557"/>
    <s v="&lt;p&gt;Hey Luke &amp;amp; Hui,&lt;/p&gt;_x000a_&lt;p&gt;The link to the sheet is http://rapidshare.com/files/442003054/Copy_of_aNALYSIS.xls&lt;/p&gt;_x000a_&lt;p&gt;I have to compile data based on sheeet WCA in VC_2 and there I face the problem of not able to copy across the formula and retyping the formula.&lt;/p&gt;_x000a_&lt;p&gt;Appreciate the help.&lt;/p&gt;_x000a_&lt;p&gt;Thanks&lt;br /&gt;_x000a_Nitin_x000a_&lt;/p&gt;_x000a_"/>
    <d v="2011-01-11T16:43:33"/>
    <n v="0"/>
    <x v="3"/>
    <x v="0"/>
    <b v="1"/>
    <x v="0"/>
    <n v="3"/>
    <n v="40554.383333333331"/>
    <n v="0"/>
    <n v="1272"/>
    <d v="2011-01-11T00:00:00"/>
    <n v="0"/>
    <x v="5221"/>
  </r>
  <r>
    <n v="5330"/>
    <n v="1"/>
    <x v="1241"/>
    <x v="718"/>
    <s v="&lt;p&gt;I will try it and let you know. Thanks for the help.&lt;br /&gt;_x000a_Matt_x000a_&lt;/p&gt;_x000a_"/>
    <d v="2011-01-11T16:59:55"/>
    <n v="0"/>
    <x v="2"/>
    <x v="0"/>
    <b v="1"/>
    <x v="0"/>
    <n v="3"/>
    <n v="40554.622916666667"/>
    <n v="0"/>
    <n v="1272"/>
    <d v="2011-01-11T00:00:00"/>
    <n v="0"/>
    <x v="5222"/>
  </r>
  <r>
    <n v="5331"/>
    <n v="1"/>
    <x v="1239"/>
    <x v="557"/>
    <s v="&lt;p&gt;Further, as you would notice for sheet 1 and VC components, the data which i m using in formula in VC components is in columns of Sheet 1, but my work range is in rows in , so i have to manually edit the formula for each component, Is there a way to copy the formula across the row???_x000a_&lt;/p&gt;_x000a_"/>
    <d v="2011-01-11T17:10:50"/>
    <n v="0"/>
    <x v="4"/>
    <x v="0"/>
    <b v="1"/>
    <x v="0"/>
    <n v="3"/>
    <n v="40554.383333333331"/>
    <n v="0"/>
    <n v="1272"/>
    <d v="2011-01-11T00:00:00"/>
    <n v="0"/>
    <x v="5223"/>
  </r>
  <r>
    <n v="5332"/>
    <n v="1"/>
    <x v="1239"/>
    <x v="610"/>
    <s v="&lt;p&gt;Niting,&lt;br /&gt;_x000a_I'm afraid I don't have access to filesharing here at work, maybe Hui (or someone) can see it later. Until then, I'll take my best guess.&lt;/p&gt;_x000a_&lt;p&gt;One trick to use when copying formulas the opposite direction the the reference data goes is to use OFFSET. (See Chandoo's guide, or XL help for syntax). In your case, you could do something like:&lt;br /&gt;_x000a_=OFFSET(Sheet1!$A$2,COLUMN(A1)-1,ROW(A1)-1)&lt;/p&gt;_x000a_&lt;p&gt;When you copy this formula across, the 2nd argument evaluates to 1, so the overall formula will look at 1 cell below A2 (thus looking 1 cell lower even though formula was copied across!)_x000a_&lt;/p&gt;_x000a_"/>
    <d v="2011-01-11T19:46:38"/>
    <n v="0"/>
    <x v="5"/>
    <x v="0"/>
    <b v="1"/>
    <x v="0"/>
    <n v="3"/>
    <n v="40554.383333333331"/>
    <n v="0"/>
    <n v="1272"/>
    <d v="2011-01-11T00:00:00"/>
    <n v="0"/>
    <x v="5224"/>
  </r>
  <r>
    <n v="5333"/>
    <n v="1"/>
    <x v="1239"/>
    <x v="2"/>
    <s v="&lt;p&gt;Niting&lt;br /&gt;_x000a_I have looked at your spreadsheet and am unsure what your after&lt;/p&gt;_x000a_&lt;p&gt;Which cells are you having trouble with as vc_...(2) appears complete to me ?_x000a_&lt;/p&gt;_x000a_"/>
    <d v="2011-01-11T23:54:32"/>
    <n v="0"/>
    <x v="6"/>
    <x v="1"/>
    <b v="1"/>
    <x v="1"/>
    <n v="3"/>
    <n v="40554.383333333331"/>
    <n v="0.61287037037254777"/>
    <n v="1273"/>
    <d v="2011-01-11T00:00:00"/>
    <s v="niting"/>
    <x v="522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12"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4:AF780" firstHeaderRow="1" firstDataRow="2" firstDataCol="1" rowPageCount="1" colPageCount="1"/>
  <pivotFields count="18">
    <pivotField showAll="0"/>
    <pivotField showAll="0"/>
    <pivotField axis="axisRow" showAll="0">
      <items count="124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t="default"/>
      </items>
    </pivotField>
    <pivotField showAll="0"/>
    <pivotField showAll="0"/>
    <pivotField numFmtId="22" showAll="0"/>
    <pivotField showAll="0"/>
    <pivotField axis="axisCol" showAll="0">
      <items count="9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t="default"/>
      </items>
    </pivotField>
    <pivotField axis="axisPage" showAll="0">
      <items count="3">
        <item x="0"/>
        <item x="1"/>
        <item t="default"/>
      </items>
    </pivotField>
    <pivotField showAll="0"/>
    <pivotField dataField="1" showAll="0"/>
    <pivotField showAll="0" defaultSubtotal="0"/>
    <pivotField showAll="0" defaultSubtotal="0"/>
    <pivotField showAll="0" defaultSubtotal="0"/>
    <pivotField showAll="0" defaultSubtotal="0"/>
    <pivotField numFmtId="165" showAll="0" defaultSubtotal="0"/>
    <pivotField showAll="0" defaultSubtotal="0"/>
    <pivotField numFmtId="22" showAll="0" defaultSubtotal="0">
      <items count="26">
        <item x="0"/>
        <item x="1"/>
        <item x="2"/>
        <item x="3"/>
        <item x="4"/>
        <item x="5"/>
        <item x="6"/>
        <item x="7"/>
        <item x="8"/>
        <item x="9"/>
        <item x="10"/>
        <item x="11"/>
        <item x="12"/>
        <item x="13"/>
        <item x="14"/>
        <item x="15"/>
        <item x="16"/>
        <item x="17"/>
        <item x="18"/>
        <item x="19"/>
        <item x="20"/>
        <item x="21"/>
        <item x="22"/>
        <item x="23"/>
        <item x="24"/>
        <item x="25"/>
      </items>
    </pivotField>
  </pivotFields>
  <rowFields count="1">
    <field x="2"/>
  </rowFields>
  <rowItems count="775">
    <i>
      <x v="1"/>
    </i>
    <i>
      <x v="50"/>
    </i>
    <i>
      <x v="59"/>
    </i>
    <i>
      <x v="66"/>
    </i>
    <i>
      <x v="68"/>
    </i>
    <i>
      <x v="74"/>
    </i>
    <i>
      <x v="76"/>
    </i>
    <i>
      <x v="85"/>
    </i>
    <i>
      <x v="89"/>
    </i>
    <i>
      <x v="94"/>
    </i>
    <i>
      <x v="98"/>
    </i>
    <i>
      <x v="99"/>
    </i>
    <i>
      <x v="101"/>
    </i>
    <i>
      <x v="104"/>
    </i>
    <i>
      <x v="105"/>
    </i>
    <i>
      <x v="106"/>
    </i>
    <i>
      <x v="107"/>
    </i>
    <i>
      <x v="108"/>
    </i>
    <i>
      <x v="109"/>
    </i>
    <i>
      <x v="110"/>
    </i>
    <i>
      <x v="111"/>
    </i>
    <i>
      <x v="112"/>
    </i>
    <i>
      <x v="113"/>
    </i>
    <i>
      <x v="114"/>
    </i>
    <i>
      <x v="118"/>
    </i>
    <i>
      <x v="120"/>
    </i>
    <i>
      <x v="122"/>
    </i>
    <i>
      <x v="125"/>
    </i>
    <i>
      <x v="126"/>
    </i>
    <i>
      <x v="129"/>
    </i>
    <i>
      <x v="131"/>
    </i>
    <i>
      <x v="133"/>
    </i>
    <i>
      <x v="136"/>
    </i>
    <i>
      <x v="138"/>
    </i>
    <i>
      <x v="139"/>
    </i>
    <i>
      <x v="141"/>
    </i>
    <i>
      <x v="142"/>
    </i>
    <i>
      <x v="143"/>
    </i>
    <i>
      <x v="144"/>
    </i>
    <i>
      <x v="145"/>
    </i>
    <i>
      <x v="146"/>
    </i>
    <i>
      <x v="147"/>
    </i>
    <i>
      <x v="148"/>
    </i>
    <i>
      <x v="149"/>
    </i>
    <i>
      <x v="150"/>
    </i>
    <i>
      <x v="151"/>
    </i>
    <i>
      <x v="152"/>
    </i>
    <i>
      <x v="154"/>
    </i>
    <i>
      <x v="155"/>
    </i>
    <i>
      <x v="156"/>
    </i>
    <i>
      <x v="157"/>
    </i>
    <i>
      <x v="159"/>
    </i>
    <i>
      <x v="160"/>
    </i>
    <i>
      <x v="161"/>
    </i>
    <i>
      <x v="162"/>
    </i>
    <i>
      <x v="163"/>
    </i>
    <i>
      <x v="164"/>
    </i>
    <i>
      <x v="165"/>
    </i>
    <i>
      <x v="166"/>
    </i>
    <i>
      <x v="167"/>
    </i>
    <i>
      <x v="168"/>
    </i>
    <i>
      <x v="169"/>
    </i>
    <i>
      <x v="170"/>
    </i>
    <i>
      <x v="171"/>
    </i>
    <i>
      <x v="172"/>
    </i>
    <i>
      <x v="174"/>
    </i>
    <i>
      <x v="175"/>
    </i>
    <i>
      <x v="177"/>
    </i>
    <i>
      <x v="179"/>
    </i>
    <i>
      <x v="180"/>
    </i>
    <i>
      <x v="181"/>
    </i>
    <i>
      <x v="182"/>
    </i>
    <i>
      <x v="183"/>
    </i>
    <i>
      <x v="185"/>
    </i>
    <i>
      <x v="186"/>
    </i>
    <i>
      <x v="187"/>
    </i>
    <i>
      <x v="188"/>
    </i>
    <i>
      <x v="190"/>
    </i>
    <i>
      <x v="191"/>
    </i>
    <i>
      <x v="192"/>
    </i>
    <i>
      <x v="193"/>
    </i>
    <i>
      <x v="194"/>
    </i>
    <i>
      <x v="195"/>
    </i>
    <i>
      <x v="196"/>
    </i>
    <i>
      <x v="197"/>
    </i>
    <i>
      <x v="199"/>
    </i>
    <i>
      <x v="201"/>
    </i>
    <i>
      <x v="203"/>
    </i>
    <i>
      <x v="206"/>
    </i>
    <i>
      <x v="208"/>
    </i>
    <i>
      <x v="209"/>
    </i>
    <i>
      <x v="210"/>
    </i>
    <i>
      <x v="213"/>
    </i>
    <i>
      <x v="214"/>
    </i>
    <i>
      <x v="215"/>
    </i>
    <i>
      <x v="216"/>
    </i>
    <i>
      <x v="217"/>
    </i>
    <i>
      <x v="218"/>
    </i>
    <i>
      <x v="219"/>
    </i>
    <i>
      <x v="220"/>
    </i>
    <i>
      <x v="221"/>
    </i>
    <i>
      <x v="222"/>
    </i>
    <i>
      <x v="223"/>
    </i>
    <i>
      <x v="224"/>
    </i>
    <i>
      <x v="225"/>
    </i>
    <i>
      <x v="226"/>
    </i>
    <i>
      <x v="227"/>
    </i>
    <i>
      <x v="228"/>
    </i>
    <i>
      <x v="229"/>
    </i>
    <i>
      <x v="230"/>
    </i>
    <i>
      <x v="232"/>
    </i>
    <i>
      <x v="233"/>
    </i>
    <i>
      <x v="235"/>
    </i>
    <i>
      <x v="237"/>
    </i>
    <i>
      <x v="240"/>
    </i>
    <i>
      <x v="241"/>
    </i>
    <i>
      <x v="243"/>
    </i>
    <i>
      <x v="244"/>
    </i>
    <i>
      <x v="245"/>
    </i>
    <i>
      <x v="246"/>
    </i>
    <i>
      <x v="247"/>
    </i>
    <i>
      <x v="249"/>
    </i>
    <i>
      <x v="250"/>
    </i>
    <i>
      <x v="252"/>
    </i>
    <i>
      <x v="253"/>
    </i>
    <i>
      <x v="254"/>
    </i>
    <i>
      <x v="257"/>
    </i>
    <i>
      <x v="258"/>
    </i>
    <i>
      <x v="259"/>
    </i>
    <i>
      <x v="260"/>
    </i>
    <i>
      <x v="261"/>
    </i>
    <i>
      <x v="262"/>
    </i>
    <i>
      <x v="264"/>
    </i>
    <i>
      <x v="266"/>
    </i>
    <i>
      <x v="270"/>
    </i>
    <i>
      <x v="271"/>
    </i>
    <i>
      <x v="273"/>
    </i>
    <i>
      <x v="275"/>
    </i>
    <i>
      <x v="276"/>
    </i>
    <i>
      <x v="277"/>
    </i>
    <i>
      <x v="278"/>
    </i>
    <i>
      <x v="279"/>
    </i>
    <i>
      <x v="280"/>
    </i>
    <i>
      <x v="281"/>
    </i>
    <i>
      <x v="282"/>
    </i>
    <i>
      <x v="283"/>
    </i>
    <i>
      <x v="284"/>
    </i>
    <i>
      <x v="285"/>
    </i>
    <i>
      <x v="287"/>
    </i>
    <i>
      <x v="288"/>
    </i>
    <i>
      <x v="289"/>
    </i>
    <i>
      <x v="290"/>
    </i>
    <i>
      <x v="292"/>
    </i>
    <i>
      <x v="293"/>
    </i>
    <i>
      <x v="297"/>
    </i>
    <i>
      <x v="300"/>
    </i>
    <i>
      <x v="302"/>
    </i>
    <i>
      <x v="303"/>
    </i>
    <i>
      <x v="310"/>
    </i>
    <i>
      <x v="311"/>
    </i>
    <i>
      <x v="312"/>
    </i>
    <i>
      <x v="313"/>
    </i>
    <i>
      <x v="314"/>
    </i>
    <i>
      <x v="319"/>
    </i>
    <i>
      <x v="321"/>
    </i>
    <i>
      <x v="322"/>
    </i>
    <i>
      <x v="324"/>
    </i>
    <i>
      <x v="325"/>
    </i>
    <i>
      <x v="327"/>
    </i>
    <i>
      <x v="331"/>
    </i>
    <i>
      <x v="332"/>
    </i>
    <i>
      <x v="335"/>
    </i>
    <i>
      <x v="336"/>
    </i>
    <i>
      <x v="337"/>
    </i>
    <i>
      <x v="338"/>
    </i>
    <i>
      <x v="339"/>
    </i>
    <i>
      <x v="341"/>
    </i>
    <i>
      <x v="342"/>
    </i>
    <i>
      <x v="343"/>
    </i>
    <i>
      <x v="344"/>
    </i>
    <i>
      <x v="345"/>
    </i>
    <i>
      <x v="346"/>
    </i>
    <i>
      <x v="348"/>
    </i>
    <i>
      <x v="349"/>
    </i>
    <i>
      <x v="350"/>
    </i>
    <i>
      <x v="351"/>
    </i>
    <i>
      <x v="352"/>
    </i>
    <i>
      <x v="353"/>
    </i>
    <i>
      <x v="354"/>
    </i>
    <i>
      <x v="359"/>
    </i>
    <i>
      <x v="360"/>
    </i>
    <i>
      <x v="362"/>
    </i>
    <i>
      <x v="364"/>
    </i>
    <i>
      <x v="365"/>
    </i>
    <i>
      <x v="366"/>
    </i>
    <i>
      <x v="368"/>
    </i>
    <i>
      <x v="370"/>
    </i>
    <i>
      <x v="372"/>
    </i>
    <i>
      <x v="373"/>
    </i>
    <i>
      <x v="374"/>
    </i>
    <i>
      <x v="375"/>
    </i>
    <i>
      <x v="376"/>
    </i>
    <i>
      <x v="377"/>
    </i>
    <i>
      <x v="378"/>
    </i>
    <i>
      <x v="379"/>
    </i>
    <i>
      <x v="380"/>
    </i>
    <i>
      <x v="381"/>
    </i>
    <i>
      <x v="384"/>
    </i>
    <i>
      <x v="386"/>
    </i>
    <i>
      <x v="387"/>
    </i>
    <i>
      <x v="388"/>
    </i>
    <i>
      <x v="390"/>
    </i>
    <i>
      <x v="393"/>
    </i>
    <i>
      <x v="394"/>
    </i>
    <i>
      <x v="395"/>
    </i>
    <i>
      <x v="396"/>
    </i>
    <i>
      <x v="397"/>
    </i>
    <i>
      <x v="398"/>
    </i>
    <i>
      <x v="399"/>
    </i>
    <i>
      <x v="400"/>
    </i>
    <i>
      <x v="402"/>
    </i>
    <i>
      <x v="403"/>
    </i>
    <i>
      <x v="404"/>
    </i>
    <i>
      <x v="406"/>
    </i>
    <i>
      <x v="407"/>
    </i>
    <i>
      <x v="408"/>
    </i>
    <i>
      <x v="409"/>
    </i>
    <i>
      <x v="410"/>
    </i>
    <i>
      <x v="412"/>
    </i>
    <i>
      <x v="414"/>
    </i>
    <i>
      <x v="417"/>
    </i>
    <i>
      <x v="418"/>
    </i>
    <i>
      <x v="419"/>
    </i>
    <i>
      <x v="420"/>
    </i>
    <i>
      <x v="423"/>
    </i>
    <i>
      <x v="424"/>
    </i>
    <i>
      <x v="425"/>
    </i>
    <i>
      <x v="426"/>
    </i>
    <i>
      <x v="427"/>
    </i>
    <i>
      <x v="428"/>
    </i>
    <i>
      <x v="430"/>
    </i>
    <i>
      <x v="431"/>
    </i>
    <i>
      <x v="435"/>
    </i>
    <i>
      <x v="436"/>
    </i>
    <i>
      <x v="437"/>
    </i>
    <i>
      <x v="440"/>
    </i>
    <i>
      <x v="441"/>
    </i>
    <i>
      <x v="442"/>
    </i>
    <i>
      <x v="444"/>
    </i>
    <i>
      <x v="445"/>
    </i>
    <i>
      <x v="446"/>
    </i>
    <i>
      <x v="447"/>
    </i>
    <i>
      <x v="448"/>
    </i>
    <i>
      <x v="449"/>
    </i>
    <i>
      <x v="450"/>
    </i>
    <i>
      <x v="451"/>
    </i>
    <i>
      <x v="453"/>
    </i>
    <i>
      <x v="454"/>
    </i>
    <i>
      <x v="455"/>
    </i>
    <i>
      <x v="456"/>
    </i>
    <i>
      <x v="457"/>
    </i>
    <i>
      <x v="458"/>
    </i>
    <i>
      <x v="460"/>
    </i>
    <i>
      <x v="461"/>
    </i>
    <i>
      <x v="463"/>
    </i>
    <i>
      <x v="464"/>
    </i>
    <i>
      <x v="465"/>
    </i>
    <i>
      <x v="466"/>
    </i>
    <i>
      <x v="467"/>
    </i>
    <i>
      <x v="468"/>
    </i>
    <i>
      <x v="469"/>
    </i>
    <i>
      <x v="473"/>
    </i>
    <i>
      <x v="474"/>
    </i>
    <i>
      <x v="475"/>
    </i>
    <i>
      <x v="476"/>
    </i>
    <i>
      <x v="477"/>
    </i>
    <i>
      <x v="481"/>
    </i>
    <i>
      <x v="482"/>
    </i>
    <i>
      <x v="484"/>
    </i>
    <i>
      <x v="486"/>
    </i>
    <i>
      <x v="489"/>
    </i>
    <i>
      <x v="490"/>
    </i>
    <i>
      <x v="492"/>
    </i>
    <i>
      <x v="493"/>
    </i>
    <i>
      <x v="494"/>
    </i>
    <i>
      <x v="496"/>
    </i>
    <i>
      <x v="497"/>
    </i>
    <i>
      <x v="498"/>
    </i>
    <i>
      <x v="500"/>
    </i>
    <i>
      <x v="501"/>
    </i>
    <i>
      <x v="502"/>
    </i>
    <i>
      <x v="503"/>
    </i>
    <i>
      <x v="504"/>
    </i>
    <i>
      <x v="505"/>
    </i>
    <i>
      <x v="506"/>
    </i>
    <i>
      <x v="507"/>
    </i>
    <i>
      <x v="508"/>
    </i>
    <i>
      <x v="509"/>
    </i>
    <i>
      <x v="510"/>
    </i>
    <i>
      <x v="512"/>
    </i>
    <i>
      <x v="514"/>
    </i>
    <i>
      <x v="516"/>
    </i>
    <i>
      <x v="518"/>
    </i>
    <i>
      <x v="519"/>
    </i>
    <i>
      <x v="521"/>
    </i>
    <i>
      <x v="523"/>
    </i>
    <i>
      <x v="524"/>
    </i>
    <i>
      <x v="525"/>
    </i>
    <i>
      <x v="526"/>
    </i>
    <i>
      <x v="527"/>
    </i>
    <i>
      <x v="528"/>
    </i>
    <i>
      <x v="529"/>
    </i>
    <i>
      <x v="530"/>
    </i>
    <i>
      <x v="531"/>
    </i>
    <i>
      <x v="532"/>
    </i>
    <i>
      <x v="533"/>
    </i>
    <i>
      <x v="534"/>
    </i>
    <i>
      <x v="535"/>
    </i>
    <i>
      <x v="537"/>
    </i>
    <i>
      <x v="540"/>
    </i>
    <i>
      <x v="546"/>
    </i>
    <i>
      <x v="549"/>
    </i>
    <i>
      <x v="552"/>
    </i>
    <i>
      <x v="555"/>
    </i>
    <i>
      <x v="556"/>
    </i>
    <i>
      <x v="557"/>
    </i>
    <i>
      <x v="558"/>
    </i>
    <i>
      <x v="560"/>
    </i>
    <i>
      <x v="561"/>
    </i>
    <i>
      <x v="562"/>
    </i>
    <i>
      <x v="563"/>
    </i>
    <i>
      <x v="564"/>
    </i>
    <i>
      <x v="567"/>
    </i>
    <i>
      <x v="568"/>
    </i>
    <i>
      <x v="569"/>
    </i>
    <i>
      <x v="570"/>
    </i>
    <i>
      <x v="572"/>
    </i>
    <i>
      <x v="573"/>
    </i>
    <i>
      <x v="575"/>
    </i>
    <i>
      <x v="576"/>
    </i>
    <i>
      <x v="577"/>
    </i>
    <i>
      <x v="579"/>
    </i>
    <i>
      <x v="580"/>
    </i>
    <i>
      <x v="581"/>
    </i>
    <i>
      <x v="582"/>
    </i>
    <i>
      <x v="583"/>
    </i>
    <i>
      <x v="584"/>
    </i>
    <i>
      <x v="585"/>
    </i>
    <i>
      <x v="587"/>
    </i>
    <i>
      <x v="589"/>
    </i>
    <i>
      <x v="590"/>
    </i>
    <i>
      <x v="591"/>
    </i>
    <i>
      <x v="592"/>
    </i>
    <i>
      <x v="593"/>
    </i>
    <i>
      <x v="594"/>
    </i>
    <i>
      <x v="595"/>
    </i>
    <i>
      <x v="596"/>
    </i>
    <i>
      <x v="597"/>
    </i>
    <i>
      <x v="598"/>
    </i>
    <i>
      <x v="600"/>
    </i>
    <i>
      <x v="601"/>
    </i>
    <i>
      <x v="602"/>
    </i>
    <i>
      <x v="604"/>
    </i>
    <i>
      <x v="605"/>
    </i>
    <i>
      <x v="606"/>
    </i>
    <i>
      <x v="607"/>
    </i>
    <i>
      <x v="608"/>
    </i>
    <i>
      <x v="609"/>
    </i>
    <i>
      <x v="611"/>
    </i>
    <i>
      <x v="612"/>
    </i>
    <i>
      <x v="613"/>
    </i>
    <i>
      <x v="614"/>
    </i>
    <i>
      <x v="615"/>
    </i>
    <i>
      <x v="616"/>
    </i>
    <i>
      <x v="617"/>
    </i>
    <i>
      <x v="618"/>
    </i>
    <i>
      <x v="619"/>
    </i>
    <i>
      <x v="620"/>
    </i>
    <i>
      <x v="622"/>
    </i>
    <i>
      <x v="623"/>
    </i>
    <i>
      <x v="624"/>
    </i>
    <i>
      <x v="625"/>
    </i>
    <i>
      <x v="626"/>
    </i>
    <i>
      <x v="628"/>
    </i>
    <i>
      <x v="629"/>
    </i>
    <i>
      <x v="630"/>
    </i>
    <i>
      <x v="631"/>
    </i>
    <i>
      <x v="632"/>
    </i>
    <i>
      <x v="633"/>
    </i>
    <i>
      <x v="635"/>
    </i>
    <i>
      <x v="636"/>
    </i>
    <i>
      <x v="637"/>
    </i>
    <i>
      <x v="638"/>
    </i>
    <i>
      <x v="640"/>
    </i>
    <i>
      <x v="641"/>
    </i>
    <i>
      <x v="642"/>
    </i>
    <i>
      <x v="643"/>
    </i>
    <i>
      <x v="647"/>
    </i>
    <i>
      <x v="652"/>
    </i>
    <i>
      <x v="653"/>
    </i>
    <i>
      <x v="654"/>
    </i>
    <i>
      <x v="655"/>
    </i>
    <i>
      <x v="656"/>
    </i>
    <i>
      <x v="657"/>
    </i>
    <i>
      <x v="658"/>
    </i>
    <i>
      <x v="660"/>
    </i>
    <i>
      <x v="663"/>
    </i>
    <i>
      <x v="664"/>
    </i>
    <i>
      <x v="665"/>
    </i>
    <i>
      <x v="666"/>
    </i>
    <i>
      <x v="667"/>
    </i>
    <i>
      <x v="668"/>
    </i>
    <i>
      <x v="669"/>
    </i>
    <i>
      <x v="670"/>
    </i>
    <i>
      <x v="671"/>
    </i>
    <i>
      <x v="672"/>
    </i>
    <i>
      <x v="674"/>
    </i>
    <i>
      <x v="675"/>
    </i>
    <i>
      <x v="677"/>
    </i>
    <i>
      <x v="678"/>
    </i>
    <i>
      <x v="680"/>
    </i>
    <i>
      <x v="681"/>
    </i>
    <i>
      <x v="682"/>
    </i>
    <i>
      <x v="683"/>
    </i>
    <i>
      <x v="684"/>
    </i>
    <i>
      <x v="685"/>
    </i>
    <i>
      <x v="686"/>
    </i>
    <i>
      <x v="687"/>
    </i>
    <i>
      <x v="688"/>
    </i>
    <i>
      <x v="690"/>
    </i>
    <i>
      <x v="692"/>
    </i>
    <i>
      <x v="694"/>
    </i>
    <i>
      <x v="696"/>
    </i>
    <i>
      <x v="698"/>
    </i>
    <i>
      <x v="699"/>
    </i>
    <i>
      <x v="700"/>
    </i>
    <i>
      <x v="702"/>
    </i>
    <i>
      <x v="703"/>
    </i>
    <i>
      <x v="704"/>
    </i>
    <i>
      <x v="705"/>
    </i>
    <i>
      <x v="706"/>
    </i>
    <i>
      <x v="707"/>
    </i>
    <i>
      <x v="708"/>
    </i>
    <i>
      <x v="710"/>
    </i>
    <i>
      <x v="711"/>
    </i>
    <i>
      <x v="712"/>
    </i>
    <i>
      <x v="713"/>
    </i>
    <i>
      <x v="714"/>
    </i>
    <i>
      <x v="715"/>
    </i>
    <i>
      <x v="716"/>
    </i>
    <i>
      <x v="717"/>
    </i>
    <i>
      <x v="720"/>
    </i>
    <i>
      <x v="721"/>
    </i>
    <i>
      <x v="723"/>
    </i>
    <i>
      <x v="724"/>
    </i>
    <i>
      <x v="725"/>
    </i>
    <i>
      <x v="726"/>
    </i>
    <i>
      <x v="727"/>
    </i>
    <i>
      <x v="728"/>
    </i>
    <i>
      <x v="730"/>
    </i>
    <i>
      <x v="731"/>
    </i>
    <i>
      <x v="732"/>
    </i>
    <i>
      <x v="733"/>
    </i>
    <i>
      <x v="734"/>
    </i>
    <i>
      <x v="735"/>
    </i>
    <i>
      <x v="736"/>
    </i>
    <i>
      <x v="737"/>
    </i>
    <i>
      <x v="738"/>
    </i>
    <i>
      <x v="739"/>
    </i>
    <i>
      <x v="740"/>
    </i>
    <i>
      <x v="741"/>
    </i>
    <i>
      <x v="742"/>
    </i>
    <i>
      <x v="743"/>
    </i>
    <i>
      <x v="744"/>
    </i>
    <i>
      <x v="745"/>
    </i>
    <i>
      <x v="746"/>
    </i>
    <i>
      <x v="747"/>
    </i>
    <i>
      <x v="748"/>
    </i>
    <i>
      <x v="749"/>
    </i>
    <i>
      <x v="750"/>
    </i>
    <i>
      <x v="752"/>
    </i>
    <i>
      <x v="753"/>
    </i>
    <i>
      <x v="755"/>
    </i>
    <i>
      <x v="756"/>
    </i>
    <i>
      <x v="757"/>
    </i>
    <i>
      <x v="758"/>
    </i>
    <i>
      <x v="759"/>
    </i>
    <i>
      <x v="760"/>
    </i>
    <i>
      <x v="763"/>
    </i>
    <i>
      <x v="764"/>
    </i>
    <i>
      <x v="765"/>
    </i>
    <i>
      <x v="766"/>
    </i>
    <i>
      <x v="767"/>
    </i>
    <i>
      <x v="768"/>
    </i>
    <i>
      <x v="769"/>
    </i>
    <i>
      <x v="771"/>
    </i>
    <i>
      <x v="773"/>
    </i>
    <i>
      <x v="774"/>
    </i>
    <i>
      <x v="775"/>
    </i>
    <i>
      <x v="776"/>
    </i>
    <i>
      <x v="777"/>
    </i>
    <i>
      <x v="778"/>
    </i>
    <i>
      <x v="780"/>
    </i>
    <i>
      <x v="782"/>
    </i>
    <i>
      <x v="783"/>
    </i>
    <i>
      <x v="784"/>
    </i>
    <i>
      <x v="785"/>
    </i>
    <i>
      <x v="788"/>
    </i>
    <i>
      <x v="789"/>
    </i>
    <i>
      <x v="790"/>
    </i>
    <i>
      <x v="792"/>
    </i>
    <i>
      <x v="793"/>
    </i>
    <i>
      <x v="796"/>
    </i>
    <i>
      <x v="797"/>
    </i>
    <i>
      <x v="800"/>
    </i>
    <i>
      <x v="801"/>
    </i>
    <i>
      <x v="802"/>
    </i>
    <i>
      <x v="803"/>
    </i>
    <i>
      <x v="804"/>
    </i>
    <i>
      <x v="806"/>
    </i>
    <i>
      <x v="807"/>
    </i>
    <i>
      <x v="808"/>
    </i>
    <i>
      <x v="810"/>
    </i>
    <i>
      <x v="811"/>
    </i>
    <i>
      <x v="812"/>
    </i>
    <i>
      <x v="813"/>
    </i>
    <i>
      <x v="815"/>
    </i>
    <i>
      <x v="816"/>
    </i>
    <i>
      <x v="817"/>
    </i>
    <i>
      <x v="818"/>
    </i>
    <i>
      <x v="820"/>
    </i>
    <i>
      <x v="821"/>
    </i>
    <i>
      <x v="822"/>
    </i>
    <i>
      <x v="823"/>
    </i>
    <i>
      <x v="824"/>
    </i>
    <i>
      <x v="825"/>
    </i>
    <i>
      <x v="826"/>
    </i>
    <i>
      <x v="827"/>
    </i>
    <i>
      <x v="829"/>
    </i>
    <i>
      <x v="830"/>
    </i>
    <i>
      <x v="831"/>
    </i>
    <i>
      <x v="832"/>
    </i>
    <i>
      <x v="833"/>
    </i>
    <i>
      <x v="834"/>
    </i>
    <i>
      <x v="835"/>
    </i>
    <i>
      <x v="836"/>
    </i>
    <i>
      <x v="837"/>
    </i>
    <i>
      <x v="838"/>
    </i>
    <i>
      <x v="839"/>
    </i>
    <i>
      <x v="840"/>
    </i>
    <i>
      <x v="842"/>
    </i>
    <i>
      <x v="843"/>
    </i>
    <i>
      <x v="844"/>
    </i>
    <i>
      <x v="845"/>
    </i>
    <i>
      <x v="846"/>
    </i>
    <i>
      <x v="849"/>
    </i>
    <i>
      <x v="850"/>
    </i>
    <i>
      <x v="851"/>
    </i>
    <i>
      <x v="852"/>
    </i>
    <i>
      <x v="853"/>
    </i>
    <i>
      <x v="854"/>
    </i>
    <i>
      <x v="856"/>
    </i>
    <i>
      <x v="857"/>
    </i>
    <i>
      <x v="858"/>
    </i>
    <i>
      <x v="859"/>
    </i>
    <i>
      <x v="861"/>
    </i>
    <i>
      <x v="862"/>
    </i>
    <i>
      <x v="863"/>
    </i>
    <i>
      <x v="864"/>
    </i>
    <i>
      <x v="865"/>
    </i>
    <i>
      <x v="866"/>
    </i>
    <i>
      <x v="867"/>
    </i>
    <i>
      <x v="868"/>
    </i>
    <i>
      <x v="869"/>
    </i>
    <i>
      <x v="871"/>
    </i>
    <i>
      <x v="872"/>
    </i>
    <i>
      <x v="873"/>
    </i>
    <i>
      <x v="876"/>
    </i>
    <i>
      <x v="878"/>
    </i>
    <i>
      <x v="879"/>
    </i>
    <i>
      <x v="880"/>
    </i>
    <i>
      <x v="881"/>
    </i>
    <i>
      <x v="882"/>
    </i>
    <i>
      <x v="883"/>
    </i>
    <i>
      <x v="884"/>
    </i>
    <i>
      <x v="885"/>
    </i>
    <i>
      <x v="886"/>
    </i>
    <i>
      <x v="887"/>
    </i>
    <i>
      <x v="888"/>
    </i>
    <i>
      <x v="889"/>
    </i>
    <i>
      <x v="890"/>
    </i>
    <i>
      <x v="891"/>
    </i>
    <i>
      <x v="892"/>
    </i>
    <i>
      <x v="893"/>
    </i>
    <i>
      <x v="894"/>
    </i>
    <i>
      <x v="895"/>
    </i>
    <i>
      <x v="896"/>
    </i>
    <i>
      <x v="897"/>
    </i>
    <i>
      <x v="898"/>
    </i>
    <i>
      <x v="900"/>
    </i>
    <i>
      <x v="902"/>
    </i>
    <i>
      <x v="903"/>
    </i>
    <i>
      <x v="904"/>
    </i>
    <i>
      <x v="905"/>
    </i>
    <i>
      <x v="906"/>
    </i>
    <i>
      <x v="907"/>
    </i>
    <i>
      <x v="908"/>
    </i>
    <i>
      <x v="909"/>
    </i>
    <i>
      <x v="910"/>
    </i>
    <i>
      <x v="912"/>
    </i>
    <i>
      <x v="914"/>
    </i>
    <i>
      <x v="917"/>
    </i>
    <i>
      <x v="918"/>
    </i>
    <i>
      <x v="919"/>
    </i>
    <i>
      <x v="920"/>
    </i>
    <i>
      <x v="922"/>
    </i>
    <i>
      <x v="923"/>
    </i>
    <i>
      <x v="926"/>
    </i>
    <i>
      <x v="928"/>
    </i>
    <i>
      <x v="931"/>
    </i>
    <i>
      <x v="933"/>
    </i>
    <i>
      <x v="934"/>
    </i>
    <i>
      <x v="935"/>
    </i>
    <i>
      <x v="936"/>
    </i>
    <i>
      <x v="939"/>
    </i>
    <i>
      <x v="940"/>
    </i>
    <i>
      <x v="941"/>
    </i>
    <i>
      <x v="943"/>
    </i>
    <i>
      <x v="944"/>
    </i>
    <i>
      <x v="945"/>
    </i>
    <i>
      <x v="946"/>
    </i>
    <i>
      <x v="947"/>
    </i>
    <i>
      <x v="949"/>
    </i>
    <i>
      <x v="950"/>
    </i>
    <i>
      <x v="951"/>
    </i>
    <i>
      <x v="953"/>
    </i>
    <i>
      <x v="954"/>
    </i>
    <i>
      <x v="958"/>
    </i>
    <i>
      <x v="960"/>
    </i>
    <i>
      <x v="961"/>
    </i>
    <i>
      <x v="962"/>
    </i>
    <i>
      <x v="963"/>
    </i>
    <i>
      <x v="965"/>
    </i>
    <i>
      <x v="969"/>
    </i>
    <i>
      <x v="973"/>
    </i>
    <i>
      <x v="974"/>
    </i>
    <i>
      <x v="975"/>
    </i>
    <i>
      <x v="976"/>
    </i>
    <i>
      <x v="980"/>
    </i>
    <i>
      <x v="983"/>
    </i>
    <i>
      <x v="985"/>
    </i>
    <i>
      <x v="986"/>
    </i>
    <i>
      <x v="989"/>
    </i>
    <i>
      <x v="993"/>
    </i>
    <i>
      <x v="994"/>
    </i>
    <i>
      <x v="995"/>
    </i>
    <i>
      <x v="996"/>
    </i>
    <i>
      <x v="998"/>
    </i>
    <i>
      <x v="1000"/>
    </i>
    <i>
      <x v="1003"/>
    </i>
    <i>
      <x v="1004"/>
    </i>
    <i>
      <x v="1008"/>
    </i>
    <i>
      <x v="1009"/>
    </i>
    <i>
      <x v="1010"/>
    </i>
    <i>
      <x v="1011"/>
    </i>
    <i>
      <x v="1012"/>
    </i>
    <i>
      <x v="1018"/>
    </i>
    <i>
      <x v="1019"/>
    </i>
    <i>
      <x v="1020"/>
    </i>
    <i>
      <x v="1021"/>
    </i>
    <i>
      <x v="1022"/>
    </i>
    <i>
      <x v="1029"/>
    </i>
    <i>
      <x v="1030"/>
    </i>
    <i>
      <x v="1031"/>
    </i>
    <i>
      <x v="1032"/>
    </i>
    <i>
      <x v="1034"/>
    </i>
    <i>
      <x v="1035"/>
    </i>
    <i>
      <x v="1036"/>
    </i>
    <i>
      <x v="1040"/>
    </i>
    <i>
      <x v="1041"/>
    </i>
    <i>
      <x v="1043"/>
    </i>
    <i>
      <x v="1044"/>
    </i>
    <i>
      <x v="1046"/>
    </i>
    <i>
      <x v="1052"/>
    </i>
    <i>
      <x v="1053"/>
    </i>
    <i>
      <x v="1054"/>
    </i>
    <i>
      <x v="1055"/>
    </i>
    <i>
      <x v="1057"/>
    </i>
    <i>
      <x v="1060"/>
    </i>
    <i>
      <x v="1061"/>
    </i>
    <i>
      <x v="1063"/>
    </i>
    <i>
      <x v="1064"/>
    </i>
    <i>
      <x v="1066"/>
    </i>
    <i>
      <x v="1069"/>
    </i>
    <i>
      <x v="1070"/>
    </i>
    <i>
      <x v="1073"/>
    </i>
    <i>
      <x v="1074"/>
    </i>
    <i>
      <x v="1075"/>
    </i>
    <i>
      <x v="1076"/>
    </i>
    <i>
      <x v="1079"/>
    </i>
    <i>
      <x v="1084"/>
    </i>
    <i>
      <x v="1086"/>
    </i>
    <i>
      <x v="1088"/>
    </i>
    <i>
      <x v="1089"/>
    </i>
    <i>
      <x v="1091"/>
    </i>
    <i>
      <x v="1093"/>
    </i>
    <i>
      <x v="1095"/>
    </i>
    <i>
      <x v="1096"/>
    </i>
    <i>
      <x v="1097"/>
    </i>
    <i>
      <x v="1100"/>
    </i>
    <i>
      <x v="1106"/>
    </i>
    <i>
      <x v="1111"/>
    </i>
    <i>
      <x v="1112"/>
    </i>
    <i>
      <x v="1121"/>
    </i>
    <i>
      <x v="1122"/>
    </i>
    <i>
      <x v="1123"/>
    </i>
    <i>
      <x v="1126"/>
    </i>
    <i>
      <x v="1127"/>
    </i>
    <i>
      <x v="1128"/>
    </i>
    <i>
      <x v="1131"/>
    </i>
    <i>
      <x v="1132"/>
    </i>
    <i>
      <x v="1133"/>
    </i>
    <i>
      <x v="1134"/>
    </i>
    <i>
      <x v="1137"/>
    </i>
    <i>
      <x v="1138"/>
    </i>
    <i>
      <x v="1139"/>
    </i>
    <i>
      <x v="1142"/>
    </i>
    <i>
      <x v="1147"/>
    </i>
    <i>
      <x v="1150"/>
    </i>
    <i>
      <x v="1155"/>
    </i>
    <i>
      <x v="1160"/>
    </i>
    <i>
      <x v="1162"/>
    </i>
    <i>
      <x v="1163"/>
    </i>
    <i>
      <x v="1164"/>
    </i>
    <i>
      <x v="1165"/>
    </i>
    <i>
      <x v="1169"/>
    </i>
    <i>
      <x v="1172"/>
    </i>
    <i>
      <x v="1174"/>
    </i>
    <i>
      <x v="1176"/>
    </i>
    <i>
      <x v="1178"/>
    </i>
    <i>
      <x v="1179"/>
    </i>
    <i>
      <x v="1182"/>
    </i>
    <i>
      <x v="1183"/>
    </i>
    <i>
      <x v="1184"/>
    </i>
    <i>
      <x v="1186"/>
    </i>
    <i>
      <x v="1187"/>
    </i>
    <i>
      <x v="1188"/>
    </i>
    <i>
      <x v="1189"/>
    </i>
    <i>
      <x v="1192"/>
    </i>
    <i>
      <x v="1196"/>
    </i>
    <i>
      <x v="1197"/>
    </i>
    <i>
      <x v="1199"/>
    </i>
    <i>
      <x v="1200"/>
    </i>
    <i>
      <x v="1204"/>
    </i>
    <i>
      <x v="1205"/>
    </i>
    <i>
      <x v="1206"/>
    </i>
    <i>
      <x v="1208"/>
    </i>
    <i>
      <x v="1210"/>
    </i>
    <i>
      <x v="1214"/>
    </i>
    <i>
      <x v="1215"/>
    </i>
    <i>
      <x v="1216"/>
    </i>
    <i>
      <x v="1217"/>
    </i>
    <i>
      <x v="1218"/>
    </i>
    <i>
      <x v="1219"/>
    </i>
    <i>
      <x v="1220"/>
    </i>
    <i>
      <x v="1221"/>
    </i>
    <i>
      <x v="1222"/>
    </i>
    <i>
      <x v="1224"/>
    </i>
    <i>
      <x v="1225"/>
    </i>
    <i>
      <x v="1228"/>
    </i>
    <i>
      <x v="1232"/>
    </i>
    <i>
      <x v="1236"/>
    </i>
    <i>
      <x v="1239"/>
    </i>
    <i>
      <x v="1240"/>
    </i>
    <i t="grand">
      <x/>
    </i>
  </rowItems>
  <colFields count="1">
    <field x="7"/>
  </colFields>
  <colItems count="31">
    <i>
      <x/>
    </i>
    <i>
      <x v="1"/>
    </i>
    <i>
      <x v="2"/>
    </i>
    <i>
      <x v="3"/>
    </i>
    <i>
      <x v="4"/>
    </i>
    <i>
      <x v="5"/>
    </i>
    <i>
      <x v="6"/>
    </i>
    <i>
      <x v="7"/>
    </i>
    <i>
      <x v="8"/>
    </i>
    <i>
      <x v="9"/>
    </i>
    <i>
      <x v="10"/>
    </i>
    <i>
      <x v="11"/>
    </i>
    <i>
      <x v="12"/>
    </i>
    <i>
      <x v="13"/>
    </i>
    <i>
      <x v="14"/>
    </i>
    <i>
      <x v="15"/>
    </i>
    <i>
      <x v="16"/>
    </i>
    <i>
      <x v="17"/>
    </i>
    <i>
      <x v="18"/>
    </i>
    <i>
      <x v="19"/>
    </i>
    <i>
      <x v="22"/>
    </i>
    <i>
      <x v="24"/>
    </i>
    <i>
      <x v="26"/>
    </i>
    <i>
      <x v="28"/>
    </i>
    <i>
      <x v="30"/>
    </i>
    <i>
      <x v="32"/>
    </i>
    <i>
      <x v="34"/>
    </i>
    <i>
      <x v="37"/>
    </i>
    <i>
      <x v="39"/>
    </i>
    <i>
      <x v="41"/>
    </i>
    <i t="grand">
      <x/>
    </i>
  </colItems>
  <pageFields count="1">
    <pageField fld="8" item="1" hier="-1"/>
  </pageFields>
  <dataFields count="1">
    <dataField name="Sum of Hui Reply?" fld="1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2" cacheId="12" applyNumberFormats="0" applyBorderFormats="0" applyFontFormats="0" applyPatternFormats="0" applyAlignmentFormats="0" applyWidthHeightFormats="1" dataCaption="Values" updatedVersion="4" minRefreshableVersion="3" useAutoFormatting="1" itemPrintTitles="1" createdVersion="4" indent="0" compact="0" compactData="0" multipleFieldFilters="0" chartFormat="3">
  <location ref="A3:B27" firstHeaderRow="1" firstDataRow="1" firstDataCol="1" rowPageCount="1" colPageCount="1"/>
  <pivotFields count="18">
    <pivotField dataField="1"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sortType="descending">
      <items count="752">
        <item x="0"/>
        <item x="1"/>
        <item x="2"/>
        <item x="13"/>
        <item x="3"/>
        <item x="44"/>
        <item x="4"/>
        <item x="5"/>
        <item x="6"/>
        <item x="7"/>
        <item x="8"/>
        <item x="9"/>
        <item x="10"/>
        <item x="11"/>
        <item x="71"/>
        <item x="12"/>
        <item x="14"/>
        <item x="15"/>
        <item x="175"/>
        <item x="20"/>
        <item x="16"/>
        <item x="58"/>
        <item x="17"/>
        <item x="18"/>
        <item x="19"/>
        <item x="21"/>
        <item x="22"/>
        <item x="23"/>
        <item x="24"/>
        <item x="25"/>
        <item x="26"/>
        <item x="27"/>
        <item x="28"/>
        <item x="34"/>
        <item x="29"/>
        <item x="30"/>
        <item x="31"/>
        <item x="32"/>
        <item x="445"/>
        <item x="33"/>
        <item x="35"/>
        <item x="36"/>
        <item x="37"/>
        <item x="38"/>
        <item x="39"/>
        <item x="40"/>
        <item x="41"/>
        <item x="42"/>
        <item x="43"/>
        <item x="45"/>
        <item x="46"/>
        <item x="47"/>
        <item x="48"/>
        <item x="49"/>
        <item x="50"/>
        <item x="51"/>
        <item x="52"/>
        <item x="53"/>
        <item x="54"/>
        <item x="55"/>
        <item x="56"/>
        <item x="57"/>
        <item x="59"/>
        <item x="60"/>
        <item x="61"/>
        <item x="62"/>
        <item x="63"/>
        <item x="64"/>
        <item x="65"/>
        <item x="66"/>
        <item x="67"/>
        <item x="68"/>
        <item x="73"/>
        <item x="69"/>
        <item x="70"/>
        <item x="72"/>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10"/>
        <item x="104"/>
        <item x="105"/>
        <item x="106"/>
        <item x="107"/>
        <item x="108"/>
        <item x="109"/>
        <item x="210"/>
        <item x="114"/>
        <item x="111"/>
        <item x="113"/>
        <item x="112"/>
        <item x="115"/>
        <item x="116"/>
        <item x="117"/>
        <item x="118"/>
        <item x="119"/>
        <item x="120"/>
        <item x="121"/>
        <item x="122"/>
        <item x="123"/>
        <item x="124"/>
        <item x="126"/>
        <item x="125"/>
        <item x="127"/>
        <item x="128"/>
        <item x="129"/>
        <item x="130"/>
        <item x="131"/>
        <item x="132"/>
        <item x="133"/>
        <item x="134"/>
        <item x="135"/>
        <item x="136"/>
        <item x="137"/>
        <item x="138"/>
        <item x="139"/>
        <item x="140"/>
        <item x="141"/>
        <item x="142"/>
        <item x="143"/>
        <item x="148"/>
        <item x="144"/>
        <item x="145"/>
        <item x="146"/>
        <item x="147"/>
        <item x="149"/>
        <item x="150"/>
        <item x="151"/>
        <item x="152"/>
        <item x="153"/>
        <item x="154"/>
        <item x="155"/>
        <item x="156"/>
        <item x="157"/>
        <item x="158"/>
        <item x="159"/>
        <item x="161"/>
        <item x="160"/>
        <item x="162"/>
        <item x="163"/>
        <item x="164"/>
        <item x="165"/>
        <item x="167"/>
        <item x="166"/>
        <item x="168"/>
        <item x="169"/>
        <item x="170"/>
        <item x="171"/>
        <item x="172"/>
        <item x="173"/>
        <item x="174"/>
        <item x="176"/>
        <item x="177"/>
        <item x="178"/>
        <item x="180"/>
        <item x="179"/>
        <item x="185"/>
        <item x="181"/>
        <item x="182"/>
        <item x="183"/>
        <item x="184"/>
        <item x="186"/>
        <item x="187"/>
        <item x="188"/>
        <item x="190"/>
        <item x="189"/>
        <item x="191"/>
        <item x="192"/>
        <item x="193"/>
        <item x="194"/>
        <item x="195"/>
        <item x="196"/>
        <item x="197"/>
        <item x="198"/>
        <item x="199"/>
        <item x="200"/>
        <item x="201"/>
        <item x="202"/>
        <item x="203"/>
        <item x="204"/>
        <item x="205"/>
        <item x="206"/>
        <item x="208"/>
        <item x="207"/>
        <item x="209"/>
        <item x="211"/>
        <item x="212"/>
        <item x="213"/>
        <item x="214"/>
        <item x="243"/>
        <item x="215"/>
        <item x="216"/>
        <item x="217"/>
        <item x="223"/>
        <item x="218"/>
        <item x="219"/>
        <item x="220"/>
        <item x="221"/>
        <item x="222"/>
        <item x="224"/>
        <item x="225"/>
        <item x="226"/>
        <item x="228"/>
        <item x="227"/>
        <item x="229"/>
        <item x="230"/>
        <item x="231"/>
        <item x="232"/>
        <item x="233"/>
        <item x="234"/>
        <item x="235"/>
        <item x="236"/>
        <item x="237"/>
        <item x="238"/>
        <item x="239"/>
        <item x="240"/>
        <item x="241"/>
        <item x="242"/>
        <item x="244"/>
        <item x="245"/>
        <item x="246"/>
        <item x="247"/>
        <item x="248"/>
        <item x="249"/>
        <item x="250"/>
        <item x="251"/>
        <item x="252"/>
        <item x="253"/>
        <item x="254"/>
        <item x="393"/>
        <item x="255"/>
        <item x="256"/>
        <item x="257"/>
        <item x="258"/>
        <item x="259"/>
        <item x="261"/>
        <item x="260"/>
        <item x="262"/>
        <item x="263"/>
        <item x="264"/>
        <item x="265"/>
        <item x="266"/>
        <item x="267"/>
        <item x="268"/>
        <item x="269"/>
        <item x="270"/>
        <item x="285"/>
        <item x="271"/>
        <item x="272"/>
        <item x="273"/>
        <item x="274"/>
        <item x="275"/>
        <item x="276"/>
        <item x="277"/>
        <item x="278"/>
        <item x="279"/>
        <item x="280"/>
        <item x="281"/>
        <item x="282"/>
        <item x="283"/>
        <item x="284"/>
        <item x="286"/>
        <item x="287"/>
        <item x="288"/>
        <item x="289"/>
        <item x="325"/>
        <item x="290"/>
        <item x="291"/>
        <item x="292"/>
        <item x="293"/>
        <item x="294"/>
        <item x="295"/>
        <item x="469"/>
        <item x="296"/>
        <item x="297"/>
        <item x="298"/>
        <item x="299"/>
        <item x="300"/>
        <item x="301"/>
        <item x="302"/>
        <item x="303"/>
        <item x="313"/>
        <item x="304"/>
        <item x="305"/>
        <item x="306"/>
        <item x="307"/>
        <item x="308"/>
        <item x="309"/>
        <item x="310"/>
        <item x="311"/>
        <item x="315"/>
        <item x="312"/>
        <item x="314"/>
        <item x="316"/>
        <item x="317"/>
        <item x="318"/>
        <item x="319"/>
        <item x="320"/>
        <item x="446"/>
        <item x="321"/>
        <item x="364"/>
        <item x="322"/>
        <item x="323"/>
        <item x="324"/>
        <item x="326"/>
        <item x="385"/>
        <item x="327"/>
        <item x="328"/>
        <item x="329"/>
        <item x="330"/>
        <item x="331"/>
        <item x="332"/>
        <item x="333"/>
        <item x="334"/>
        <item x="335"/>
        <item x="336"/>
        <item x="337"/>
        <item x="338"/>
        <item x="339"/>
        <item x="340"/>
        <item x="341"/>
        <item x="342"/>
        <item x="343"/>
        <item x="344"/>
        <item x="345"/>
        <item x="365"/>
        <item x="346"/>
        <item x="347"/>
        <item x="348"/>
        <item x="349"/>
        <item x="350"/>
        <item x="351"/>
        <item x="526"/>
        <item x="352"/>
        <item x="353"/>
        <item x="354"/>
        <item x="355"/>
        <item x="356"/>
        <item x="357"/>
        <item x="358"/>
        <item x="359"/>
        <item x="360"/>
        <item x="361"/>
        <item x="362"/>
        <item x="363"/>
        <item x="366"/>
        <item x="367"/>
        <item x="368"/>
        <item x="369"/>
        <item x="370"/>
        <item x="371"/>
        <item x="372"/>
        <item x="373"/>
        <item x="374"/>
        <item x="375"/>
        <item x="376"/>
        <item x="564"/>
        <item x="377"/>
        <item x="378"/>
        <item x="379"/>
        <item x="380"/>
        <item x="381"/>
        <item x="382"/>
        <item x="383"/>
        <item x="384"/>
        <item x="386"/>
        <item x="387"/>
        <item x="391"/>
        <item x="388"/>
        <item x="390"/>
        <item x="389"/>
        <item x="392"/>
        <item x="394"/>
        <item x="395"/>
        <item x="408"/>
        <item x="396"/>
        <item x="397"/>
        <item x="398"/>
        <item x="399"/>
        <item x="400"/>
        <item x="402"/>
        <item x="401"/>
        <item x="403"/>
        <item x="404"/>
        <item x="405"/>
        <item x="406"/>
        <item x="407"/>
        <item x="409"/>
        <item x="410"/>
        <item x="411"/>
        <item x="412"/>
        <item x="413"/>
        <item x="414"/>
        <item x="415"/>
        <item x="416"/>
        <item x="417"/>
        <item x="418"/>
        <item x="419"/>
        <item x="420"/>
        <item x="421"/>
        <item x="422"/>
        <item x="426"/>
        <item x="423"/>
        <item x="425"/>
        <item x="424"/>
        <item x="427"/>
        <item x="428"/>
        <item x="429"/>
        <item x="430"/>
        <item x="431"/>
        <item x="432"/>
        <item x="433"/>
        <item x="434"/>
        <item x="435"/>
        <item x="436"/>
        <item x="437"/>
        <item x="438"/>
        <item x="439"/>
        <item x="440"/>
        <item x="441"/>
        <item x="442"/>
        <item x="444"/>
        <item x="443"/>
        <item x="447"/>
        <item x="448"/>
        <item x="449"/>
        <item x="451"/>
        <item x="450"/>
        <item x="452"/>
        <item x="454"/>
        <item x="453"/>
        <item x="455"/>
        <item x="476"/>
        <item x="456"/>
        <item x="457"/>
        <item x="458"/>
        <item x="459"/>
        <item x="460"/>
        <item x="461"/>
        <item x="552"/>
        <item x="462"/>
        <item x="463"/>
        <item x="464"/>
        <item x="465"/>
        <item x="466"/>
        <item x="467"/>
        <item x="468"/>
        <item x="470"/>
        <item x="471"/>
        <item x="497"/>
        <item x="472"/>
        <item x="473"/>
        <item x="474"/>
        <item x="475"/>
        <item x="477"/>
        <item x="478"/>
        <item x="479"/>
        <item x="480"/>
        <item x="481"/>
        <item x="482"/>
        <item x="483"/>
        <item x="484"/>
        <item x="485"/>
        <item x="486"/>
        <item x="487"/>
        <item x="488"/>
        <item x="489"/>
        <item x="490"/>
        <item x="491"/>
        <item x="492"/>
        <item x="493"/>
        <item x="494"/>
        <item x="495"/>
        <item x="496"/>
        <item x="498"/>
        <item x="499"/>
        <item x="500"/>
        <item x="501"/>
        <item x="594"/>
        <item x="502"/>
        <item x="503"/>
        <item x="505"/>
        <item x="504"/>
        <item x="506"/>
        <item x="507"/>
        <item x="508"/>
        <item x="509"/>
        <item x="510"/>
        <item x="511"/>
        <item x="525"/>
        <item x="512"/>
        <item x="513"/>
        <item x="514"/>
        <item x="515"/>
        <item x="516"/>
        <item x="517"/>
        <item x="518"/>
        <item x="519"/>
        <item x="520"/>
        <item x="521"/>
        <item x="522"/>
        <item x="523"/>
        <item x="524"/>
        <item x="527"/>
        <item x="528"/>
        <item x="529"/>
        <item x="530"/>
        <item x="531"/>
        <item x="532"/>
        <item x="533"/>
        <item x="534"/>
        <item x="535"/>
        <item x="536"/>
        <item x="537"/>
        <item x="538"/>
        <item x="539"/>
        <item x="540"/>
        <item x="541"/>
        <item x="542"/>
        <item x="543"/>
        <item x="544"/>
        <item x="545"/>
        <item x="546"/>
        <item x="547"/>
        <item x="548"/>
        <item x="549"/>
        <item x="550"/>
        <item x="551"/>
        <item x="553"/>
        <item x="554"/>
        <item x="555"/>
        <item x="556"/>
        <item x="557"/>
        <item x="561"/>
        <item x="560"/>
        <item x="558"/>
        <item x="559"/>
        <item x="562"/>
        <item x="563"/>
        <item x="565"/>
        <item x="566"/>
        <item x="567"/>
        <item x="568"/>
        <item x="569"/>
        <item x="570"/>
        <item x="571"/>
        <item x="572"/>
        <item x="573"/>
        <item x="634"/>
        <item x="574"/>
        <item x="576"/>
        <item x="575"/>
        <item x="577"/>
        <item x="578"/>
        <item x="579"/>
        <item x="580"/>
        <item x="581"/>
        <item x="582"/>
        <item x="584"/>
        <item x="583"/>
        <item x="585"/>
        <item x="586"/>
        <item x="587"/>
        <item x="588"/>
        <item x="600"/>
        <item x="595"/>
        <item x="649"/>
        <item x="601"/>
        <item x="590"/>
        <item x="589"/>
        <item x="591"/>
        <item x="592"/>
        <item x="593"/>
        <item x="596"/>
        <item x="597"/>
        <item x="598"/>
        <item x="599"/>
        <item x="608"/>
        <item x="665"/>
        <item x="602"/>
        <item x="607"/>
        <item x="622"/>
        <item x="603"/>
        <item x="604"/>
        <item x="605"/>
        <item x="606"/>
        <item x="613"/>
        <item x="609"/>
        <item x="610"/>
        <item x="611"/>
        <item x="612"/>
        <item x="620"/>
        <item x="614"/>
        <item x="625"/>
        <item x="615"/>
        <item x="616"/>
        <item x="617"/>
        <item x="619"/>
        <item x="618"/>
        <item x="624"/>
        <item x="621"/>
        <item x="623"/>
        <item x="626"/>
        <item x="627"/>
        <item x="628"/>
        <item x="631"/>
        <item x="629"/>
        <item x="630"/>
        <item x="632"/>
        <item x="636"/>
        <item x="633"/>
        <item x="720"/>
        <item x="635"/>
        <item x="637"/>
        <item x="638"/>
        <item x="639"/>
        <item x="640"/>
        <item x="641"/>
        <item x="642"/>
        <item x="643"/>
        <item x="644"/>
        <item x="645"/>
        <item x="646"/>
        <item x="647"/>
        <item x="648"/>
        <item x="650"/>
        <item x="676"/>
        <item x="651"/>
        <item x="652"/>
        <item x="653"/>
        <item x="654"/>
        <item x="655"/>
        <item x="656"/>
        <item x="657"/>
        <item x="658"/>
        <item x="717"/>
        <item x="659"/>
        <item x="660"/>
        <item x="677"/>
        <item x="661"/>
        <item x="662"/>
        <item x="680"/>
        <item x="663"/>
        <item x="671"/>
        <item x="691"/>
        <item x="664"/>
        <item x="666"/>
        <item x="667"/>
        <item x="668"/>
        <item x="669"/>
        <item x="670"/>
        <item x="672"/>
        <item x="673"/>
        <item x="674"/>
        <item x="675"/>
        <item x="678"/>
        <item x="679"/>
        <item x="709"/>
        <item x="681"/>
        <item x="682"/>
        <item x="683"/>
        <item x="684"/>
        <item x="685"/>
        <item x="686"/>
        <item x="687"/>
        <item x="688"/>
        <item x="689"/>
        <item x="690"/>
        <item x="693"/>
        <item x="692"/>
        <item x="694"/>
        <item x="695"/>
        <item x="699"/>
        <item x="696"/>
        <item x="697"/>
        <item x="698"/>
        <item x="700"/>
        <item x="701"/>
        <item x="702"/>
        <item x="703"/>
        <item x="704"/>
        <item x="705"/>
        <item x="706"/>
        <item x="707"/>
        <item x="708"/>
        <item x="710"/>
        <item x="711"/>
        <item x="712"/>
        <item x="713"/>
        <item x="714"/>
        <item x="715"/>
        <item x="716"/>
        <item x="718"/>
        <item x="719"/>
        <item x="721"/>
        <item x="722"/>
        <item x="723"/>
        <item x="724"/>
        <item x="725"/>
        <item x="726"/>
        <item x="735"/>
        <item x="727"/>
        <item x="728"/>
        <item x="729"/>
        <item x="730"/>
        <item x="731"/>
        <item x="732"/>
        <item x="733"/>
        <item x="734"/>
        <item x="739"/>
        <item x="736"/>
        <item x="737"/>
        <item x="738"/>
        <item x="741"/>
        <item x="740"/>
        <item x="742"/>
        <item x="743"/>
        <item x="744"/>
        <item x="745"/>
        <item x="749"/>
        <item x="746"/>
        <item x="747"/>
        <item x="748"/>
        <item x="750"/>
        <item t="default"/>
      </items>
      <autoSortScope>
        <pivotArea dataOnly="0" outline="0" fieldPosition="0">
          <references count="1">
            <reference field="4294967294" count="1" selected="0">
              <x v="0"/>
            </reference>
          </references>
        </pivotArea>
      </autoSortScope>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14"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Page" compact="0" outline="0" showAll="0">
      <items count="3">
        <item x="0"/>
        <item x="1"/>
        <item t="default"/>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5"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numFmtId="22" outline="0" showAll="0" defaultSubtotal="0">
      <items count="26">
        <item x="0"/>
        <item x="1"/>
        <item x="2"/>
        <item x="3"/>
        <item x="4"/>
        <item x="5"/>
        <item x="6"/>
        <item x="7"/>
        <item x="8"/>
        <item x="9"/>
        <item x="10"/>
        <item x="11"/>
        <item x="12"/>
        <item x="13"/>
        <item x="14"/>
        <item x="15"/>
        <item x="16"/>
        <item x="17"/>
        <item x="18"/>
        <item x="19"/>
        <item x="20"/>
        <item x="21"/>
        <item x="22"/>
        <item x="23"/>
        <item x="24"/>
        <item x="25"/>
      </items>
      <extLst>
        <ext xmlns:x14="http://schemas.microsoft.com/office/spreadsheetml/2009/9/main" uri="{2946ED86-A175-432a-8AC1-64E0C546D7DE}">
          <x14:pivotField fillDownLabels="1"/>
        </ext>
      </extLst>
    </pivotField>
  </pivotFields>
  <rowFields count="1">
    <field x="17"/>
  </rowFields>
  <rowItems count="24">
    <i>
      <x v="1"/>
    </i>
    <i>
      <x v="3"/>
    </i>
    <i>
      <x v="4"/>
    </i>
    <i>
      <x v="5"/>
    </i>
    <i>
      <x v="6"/>
    </i>
    <i>
      <x v="7"/>
    </i>
    <i>
      <x v="8"/>
    </i>
    <i>
      <x v="9"/>
    </i>
    <i>
      <x v="10"/>
    </i>
    <i>
      <x v="11"/>
    </i>
    <i>
      <x v="12"/>
    </i>
    <i>
      <x v="13"/>
    </i>
    <i>
      <x v="14"/>
    </i>
    <i>
      <x v="15"/>
    </i>
    <i>
      <x v="16"/>
    </i>
    <i>
      <x v="17"/>
    </i>
    <i>
      <x v="18"/>
    </i>
    <i>
      <x v="19"/>
    </i>
    <i>
      <x v="20"/>
    </i>
    <i>
      <x v="21"/>
    </i>
    <i>
      <x v="22"/>
    </i>
    <i>
      <x v="23"/>
    </i>
    <i>
      <x v="24"/>
    </i>
    <i t="grand">
      <x/>
    </i>
  </rowItems>
  <colItems count="1">
    <i/>
  </colItems>
  <pageFields count="1">
    <pageField fld="10" item="1" hier="-1"/>
  </pageFields>
  <dataFields count="1">
    <dataField name="Count of post_id"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tables/table1.xml><?xml version="1.0" encoding="utf-8"?>
<table xmlns="http://schemas.openxmlformats.org/spreadsheetml/2006/main" id="1" name="Table1" displayName="Table1" ref="A1:S5228" totalsRowShown="0">
  <sortState ref="A2:Q5228">
    <sortCondition ref="F1:F5228"/>
  </sortState>
  <tableColumns count="19">
    <tableColumn id="1" name="post_id"/>
    <tableColumn id="2" name="forum_id"/>
    <tableColumn id="3" name="topic_id"/>
    <tableColumn id="4" name="poster_id"/>
    <tableColumn id="5" name="post_text" dataDxfId="14"/>
    <tableColumn id="6" name="post_time" dataDxfId="13"/>
    <tableColumn id="7" name="post_status"/>
    <tableColumn id="8" name="post_position"/>
    <tableColumn id="9" name="Hui Post?">
      <calculatedColumnFormula>(D2=24)</calculatedColumnFormula>
    </tableColumn>
    <tableColumn id="10" name="Reply?">
      <calculatedColumnFormula>H2&gt;1</calculatedColumnFormula>
    </tableColumn>
    <tableColumn id="11" name="Hui Reply?">
      <calculatedColumnFormula>I2*J2</calculatedColumnFormula>
    </tableColumn>
    <tableColumn id="12" name="day of week" dataDxfId="12">
      <calculatedColumnFormula>WEEKDAY(Table1[[#This Row],[post_time]])</calculatedColumnFormula>
    </tableColumn>
    <tableColumn id="13" name="Topic Start" dataDxfId="11">
      <calculatedColumnFormula>VLOOKUP(Table1[[#This Row],[topic_id]],'All Topics Data'!$A$2:$I$1243,8,FALSE)</calculatedColumnFormula>
    </tableColumn>
    <tableColumn id="14" name="Time between Hui Reply &amp; Topic Start" dataDxfId="10">
      <calculatedColumnFormula>Table1[[#This Row],[Hui Reply?]]*(Table1[[#This Row],[post_time]]-Table1[[#This Row],[timestamp of previous reply]])</calculatedColumnFormula>
    </tableColumn>
    <tableColumn id="15" name="Cumulative Count - Hui posts" dataDxfId="9">
      <calculatedColumnFormula>Table1[[#This Row],[Hui Reply?]]</calculatedColumnFormula>
    </tableColumn>
    <tableColumn id="16" name="Date" dataDxfId="8">
      <calculatedColumnFormula>INT(Table1[[#This Row],[post_time]])</calculatedColumnFormula>
    </tableColumn>
    <tableColumn id="17" name="Questioner" dataDxfId="7">
      <calculatedColumnFormula>IF(Table1[[#This Row],[Hui Reply?]],VLOOKUP(Table1[[#This Row],[topic_id]],'All Topics Data'!$A$2:$E$1243,5,FALSE),0)</calculatedColumnFormula>
    </tableColumn>
    <tableColumn id="18" name="corrected time" dataDxfId="6">
      <calculatedColumnFormula>Table1[[#This Row],[post_time]]+8/24</calculatedColumnFormula>
    </tableColumn>
    <tableColumn id="19" name="timestamp of previous reply" dataDxfId="5">
      <calculatedColumnFormula>IF(Table1[[#This Row],[post_position]]=1,0,SUMIFS($F$2:F2,$H$2:H2,Table1[[#This Row],[post_position]]-1,$C$2:C2,Table1[[#This Row],[topic_id]]))</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http://chandoo.org/wp/" TargetMode="External"/><Relationship Id="rId5" Type="http://schemas.openxmlformats.org/officeDocument/2006/relationships/image" Target="../media/image1.emf"/><Relationship Id="rId4" Type="http://schemas.openxmlformats.org/officeDocument/2006/relationships/control" Target="../activeX/activeX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B1:AZ47"/>
  <sheetViews>
    <sheetView showGridLines="0" showRowColHeaders="0" tabSelected="1" zoomScaleNormal="100" workbookViewId="0">
      <selection activeCell="B1" sqref="B1:I1"/>
    </sheetView>
  </sheetViews>
  <sheetFormatPr defaultRowHeight="15" x14ac:dyDescent="0.25"/>
  <cols>
    <col min="1" max="1" width="7.85546875" style="20" customWidth="1"/>
    <col min="2" max="7" width="9.140625" style="20"/>
    <col min="8" max="8" width="3.42578125" style="20" customWidth="1"/>
    <col min="9" max="9" width="6" style="20" customWidth="1"/>
    <col min="10" max="10" width="32.42578125" style="20" customWidth="1"/>
    <col min="11" max="52" width="1.140625" style="20" customWidth="1"/>
    <col min="53" max="16384" width="9.140625" style="20"/>
  </cols>
  <sheetData>
    <row r="1" spans="2:9" ht="53.25" customHeight="1" x14ac:dyDescent="0.25">
      <c r="B1" s="54" t="s">
        <v>4081</v>
      </c>
      <c r="C1" s="54"/>
      <c r="D1" s="54"/>
      <c r="E1" s="54"/>
      <c r="F1" s="54"/>
      <c r="G1" s="54"/>
      <c r="H1" s="54"/>
      <c r="I1" s="54"/>
    </row>
    <row r="2" spans="2:9" ht="96" customHeight="1" x14ac:dyDescent="0.25"/>
    <row r="19" spans="8:52" ht="29.25" customHeight="1" x14ac:dyDescent="0.25"/>
    <row r="20" spans="8:52" ht="29.25" customHeight="1" x14ac:dyDescent="0.35">
      <c r="H20" s="52" t="s">
        <v>4075</v>
      </c>
      <c r="I20" s="52"/>
      <c r="J20" s="52"/>
      <c r="K20" s="52"/>
      <c r="L20" s="52"/>
      <c r="M20" s="52"/>
      <c r="N20" s="52"/>
      <c r="O20" s="52"/>
      <c r="P20" s="52"/>
      <c r="Q20" s="52"/>
      <c r="R20" s="52"/>
      <c r="S20" s="52"/>
      <c r="T20" s="52"/>
      <c r="U20" s="52"/>
      <c r="V20" s="52"/>
      <c r="W20" s="52"/>
      <c r="X20" s="52"/>
      <c r="Y20" s="52"/>
      <c r="Z20" s="52"/>
      <c r="AA20" s="52"/>
      <c r="AB20" s="52"/>
      <c r="AC20" s="52"/>
      <c r="AD20" s="52"/>
      <c r="AE20" s="52"/>
      <c r="AF20" s="52"/>
      <c r="AG20" s="52"/>
      <c r="AH20" s="52"/>
      <c r="AI20" s="52"/>
      <c r="AJ20" s="52"/>
      <c r="AK20" s="52"/>
      <c r="AL20" s="52"/>
      <c r="AM20" s="52"/>
      <c r="AN20" s="52"/>
      <c r="AO20" s="52"/>
      <c r="AP20" s="52"/>
      <c r="AQ20" s="52"/>
      <c r="AR20" s="52"/>
      <c r="AS20" s="52"/>
      <c r="AT20" s="52"/>
      <c r="AU20" s="52"/>
      <c r="AV20" s="52"/>
    </row>
    <row r="21" spans="8:52" x14ac:dyDescent="0.25">
      <c r="H21" s="59">
        <v>1</v>
      </c>
      <c r="I21" s="24" t="str">
        <f>'p1'!B3</f>
        <v>Length</v>
      </c>
      <c r="J21" s="25" t="str">
        <f>'p1'!C3</f>
        <v>Link</v>
      </c>
      <c r="K21" s="25"/>
      <c r="L21" s="22"/>
      <c r="M21" s="22"/>
      <c r="N21" s="22"/>
      <c r="O21" s="22"/>
      <c r="P21" s="22"/>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c r="AW21" s="22"/>
      <c r="AX21" s="22"/>
      <c r="AY21" s="22"/>
      <c r="AZ21" s="22"/>
    </row>
    <row r="22" spans="8:52" ht="7.5" customHeight="1" x14ac:dyDescent="0.25">
      <c r="K22" s="20">
        <v>1</v>
      </c>
      <c r="L22" s="20">
        <v>2</v>
      </c>
      <c r="M22" s="20">
        <v>3</v>
      </c>
      <c r="N22" s="20">
        <v>4</v>
      </c>
      <c r="O22" s="20">
        <v>5</v>
      </c>
      <c r="P22" s="20">
        <v>6</v>
      </c>
      <c r="Q22" s="20">
        <v>7</v>
      </c>
      <c r="R22" s="20">
        <v>8</v>
      </c>
      <c r="S22" s="20">
        <v>9</v>
      </c>
      <c r="T22" s="20">
        <v>10</v>
      </c>
      <c r="U22" s="20">
        <v>11</v>
      </c>
      <c r="V22" s="20">
        <v>12</v>
      </c>
      <c r="W22" s="20">
        <v>13</v>
      </c>
      <c r="X22" s="20">
        <v>14</v>
      </c>
      <c r="Y22" s="20">
        <v>15</v>
      </c>
      <c r="Z22" s="20">
        <v>16</v>
      </c>
      <c r="AA22" s="20">
        <v>17</v>
      </c>
      <c r="AB22" s="20">
        <v>18</v>
      </c>
      <c r="AC22" s="20">
        <v>19</v>
      </c>
      <c r="AD22" s="20">
        <v>20</v>
      </c>
      <c r="AE22" s="20">
        <v>21</v>
      </c>
      <c r="AF22" s="20">
        <v>22</v>
      </c>
      <c r="AG22" s="20">
        <v>23</v>
      </c>
      <c r="AH22" s="20">
        <v>24</v>
      </c>
      <c r="AI22" s="20">
        <v>25</v>
      </c>
      <c r="AJ22" s="20">
        <v>26</v>
      </c>
      <c r="AK22" s="20">
        <v>27</v>
      </c>
      <c r="AL22" s="20">
        <v>28</v>
      </c>
      <c r="AM22" s="20">
        <v>29</v>
      </c>
      <c r="AN22" s="20">
        <v>30</v>
      </c>
      <c r="AO22" s="20">
        <v>31</v>
      </c>
      <c r="AP22" s="20">
        <v>32</v>
      </c>
      <c r="AQ22" s="20">
        <v>33</v>
      </c>
      <c r="AR22" s="20">
        <v>34</v>
      </c>
      <c r="AS22" s="20">
        <v>35</v>
      </c>
      <c r="AT22" s="20">
        <v>36</v>
      </c>
      <c r="AU22" s="20">
        <v>37</v>
      </c>
      <c r="AV22" s="20">
        <v>38</v>
      </c>
      <c r="AW22" s="20">
        <v>39</v>
      </c>
      <c r="AX22" s="20">
        <v>40</v>
      </c>
      <c r="AY22" s="20">
        <v>41</v>
      </c>
      <c r="AZ22" s="20">
        <v>42</v>
      </c>
    </row>
    <row r="23" spans="8:52" ht="10.5" customHeight="1" x14ac:dyDescent="0.25">
      <c r="I23" s="26">
        <f t="array" aca="1" ref="I23:I42" ca="1">OFFSET('p1'!B$4,offset,,20,1)</f>
        <v>9</v>
      </c>
      <c r="J23" s="21" t="str">
        <f ca="1">HYPERLINK(OFFSET('p1'!AT$4,offset+ROWS($H$23:H23)-1,,1,1),OFFSET('p1'!AU$4,offset+ROWS($H$23:H23)-1,,1,1))</f>
        <v>Custom Type to show Currency in Indian f…</v>
      </c>
      <c r="K23" s="10">
        <f t="array" aca="1" ref="K23:AZ42" ca="1">OFFSET('p1'!D$4,offset,,20,42)</f>
        <v>0</v>
      </c>
      <c r="L23" s="10">
        <f ca="1"/>
        <v>0</v>
      </c>
      <c r="M23" s="10">
        <f ca="1"/>
        <v>1</v>
      </c>
      <c r="N23" s="10">
        <f ca="1"/>
        <v>0</v>
      </c>
      <c r="O23" s="10">
        <f ca="1"/>
        <v>0</v>
      </c>
      <c r="P23" s="10">
        <f ca="1"/>
        <v>0</v>
      </c>
      <c r="Q23" s="10">
        <f ca="1"/>
        <v>0</v>
      </c>
      <c r="R23" s="10">
        <f ca="1"/>
        <v>0</v>
      </c>
      <c r="S23" s="10">
        <f ca="1"/>
        <v>0</v>
      </c>
      <c r="T23" s="10" t="str">
        <f ca="1"/>
        <v/>
      </c>
      <c r="U23" s="10" t="str">
        <f ca="1"/>
        <v/>
      </c>
      <c r="V23" s="10" t="str">
        <f ca="1"/>
        <v/>
      </c>
      <c r="W23" s="10" t="str">
        <f ca="1"/>
        <v/>
      </c>
      <c r="X23" s="10" t="str">
        <f ca="1"/>
        <v/>
      </c>
      <c r="Y23" s="10" t="str">
        <f ca="1"/>
        <v/>
      </c>
      <c r="Z23" s="10" t="str">
        <f ca="1"/>
        <v/>
      </c>
      <c r="AA23" s="10" t="str">
        <f ca="1"/>
        <v/>
      </c>
      <c r="AB23" s="10" t="str">
        <f ca="1"/>
        <v/>
      </c>
      <c r="AC23" s="10" t="str">
        <f ca="1"/>
        <v/>
      </c>
      <c r="AD23" s="10" t="str">
        <f ca="1"/>
        <v/>
      </c>
      <c r="AE23" s="10" t="str">
        <f ca="1"/>
        <v/>
      </c>
      <c r="AF23" s="10" t="str">
        <f ca="1"/>
        <v/>
      </c>
      <c r="AG23" s="10" t="str">
        <f ca="1"/>
        <v/>
      </c>
      <c r="AH23" s="10" t="str">
        <f ca="1"/>
        <v/>
      </c>
      <c r="AI23" s="10" t="str">
        <f ca="1"/>
        <v/>
      </c>
      <c r="AJ23" s="10" t="str">
        <f ca="1"/>
        <v/>
      </c>
      <c r="AK23" s="10" t="str">
        <f ca="1"/>
        <v/>
      </c>
      <c r="AL23" s="10" t="str">
        <f ca="1"/>
        <v/>
      </c>
      <c r="AM23" s="10" t="str">
        <f ca="1"/>
        <v/>
      </c>
      <c r="AN23" s="10" t="str">
        <f ca="1"/>
        <v/>
      </c>
      <c r="AO23" s="10" t="str">
        <f ca="1"/>
        <v/>
      </c>
      <c r="AP23" s="10" t="str">
        <f ca="1"/>
        <v/>
      </c>
      <c r="AQ23" s="10" t="str">
        <f ca="1"/>
        <v/>
      </c>
      <c r="AR23" s="10" t="str">
        <f ca="1"/>
        <v/>
      </c>
      <c r="AS23" s="10" t="str">
        <f ca="1"/>
        <v/>
      </c>
      <c r="AT23" s="10" t="str">
        <f ca="1"/>
        <v/>
      </c>
      <c r="AU23" s="10" t="str">
        <f ca="1"/>
        <v/>
      </c>
      <c r="AV23" s="10" t="str">
        <f ca="1"/>
        <v/>
      </c>
      <c r="AW23" s="10" t="str">
        <f ca="1"/>
        <v/>
      </c>
      <c r="AX23" s="10" t="str">
        <f ca="1"/>
        <v/>
      </c>
      <c r="AY23" s="10" t="str">
        <f ca="1"/>
        <v/>
      </c>
      <c r="AZ23" s="10" t="str">
        <f ca="1"/>
        <v/>
      </c>
    </row>
    <row r="24" spans="8:52" ht="10.5" customHeight="1" x14ac:dyDescent="0.25">
      <c r="I24" s="26">
        <f ca="1"/>
        <v>6</v>
      </c>
      <c r="J24" s="21" t="str">
        <f ca="1">HYPERLINK(OFFSET('p1'!AT$4,offset+ROWS($H$23:H24)-1,,1,1),OFFSET('p1'!AU$4,offset+ROWS($H$23:H24)-1,,1,1))</f>
        <v>Conditional formating based on dynamic c…</v>
      </c>
      <c r="K24" s="10">
        <f ca="1"/>
        <v>0</v>
      </c>
      <c r="L24" s="10">
        <f ca="1"/>
        <v>0</v>
      </c>
      <c r="M24" s="10">
        <f ca="1"/>
        <v>0</v>
      </c>
      <c r="N24" s="10">
        <f ca="1"/>
        <v>0</v>
      </c>
      <c r="O24" s="10">
        <f ca="1"/>
        <v>0</v>
      </c>
      <c r="P24" s="10">
        <f ca="1"/>
        <v>1</v>
      </c>
      <c r="Q24" s="10" t="str">
        <f ca="1"/>
        <v/>
      </c>
      <c r="R24" s="10" t="str">
        <f ca="1"/>
        <v/>
      </c>
      <c r="S24" s="10" t="str">
        <f ca="1"/>
        <v/>
      </c>
      <c r="T24" s="10" t="str">
        <f ca="1"/>
        <v/>
      </c>
      <c r="U24" s="10" t="str">
        <f ca="1"/>
        <v/>
      </c>
      <c r="V24" s="10" t="str">
        <f ca="1"/>
        <v/>
      </c>
      <c r="W24" s="10" t="str">
        <f ca="1"/>
        <v/>
      </c>
      <c r="X24" s="10" t="str">
        <f ca="1"/>
        <v/>
      </c>
      <c r="Y24" s="10" t="str">
        <f ca="1"/>
        <v/>
      </c>
      <c r="Z24" s="10" t="str">
        <f ca="1"/>
        <v/>
      </c>
      <c r="AA24" s="10" t="str">
        <f ca="1"/>
        <v/>
      </c>
      <c r="AB24" s="10" t="str">
        <f ca="1"/>
        <v/>
      </c>
      <c r="AC24" s="10" t="str">
        <f ca="1"/>
        <v/>
      </c>
      <c r="AD24" s="10" t="str">
        <f ca="1"/>
        <v/>
      </c>
      <c r="AE24" s="10" t="str">
        <f ca="1"/>
        <v/>
      </c>
      <c r="AF24" s="10" t="str">
        <f ca="1"/>
        <v/>
      </c>
      <c r="AG24" s="10" t="str">
        <f ca="1"/>
        <v/>
      </c>
      <c r="AH24" s="10" t="str">
        <f ca="1"/>
        <v/>
      </c>
      <c r="AI24" s="10" t="str">
        <f ca="1"/>
        <v/>
      </c>
      <c r="AJ24" s="10" t="str">
        <f ca="1"/>
        <v/>
      </c>
      <c r="AK24" s="10" t="str">
        <f ca="1"/>
        <v/>
      </c>
      <c r="AL24" s="10" t="str">
        <f ca="1"/>
        <v/>
      </c>
      <c r="AM24" s="10" t="str">
        <f ca="1"/>
        <v/>
      </c>
      <c r="AN24" s="10" t="str">
        <f ca="1"/>
        <v/>
      </c>
      <c r="AO24" s="10" t="str">
        <f ca="1"/>
        <v/>
      </c>
      <c r="AP24" s="10" t="str">
        <f ca="1"/>
        <v/>
      </c>
      <c r="AQ24" s="10" t="str">
        <f ca="1"/>
        <v/>
      </c>
      <c r="AR24" s="10" t="str">
        <f ca="1"/>
        <v/>
      </c>
      <c r="AS24" s="10" t="str">
        <f ca="1"/>
        <v/>
      </c>
      <c r="AT24" s="10" t="str">
        <f ca="1"/>
        <v/>
      </c>
      <c r="AU24" s="10" t="str">
        <f ca="1"/>
        <v/>
      </c>
      <c r="AV24" s="10" t="str">
        <f ca="1"/>
        <v/>
      </c>
      <c r="AW24" s="10" t="str">
        <f ca="1"/>
        <v/>
      </c>
      <c r="AX24" s="10" t="str">
        <f ca="1"/>
        <v/>
      </c>
      <c r="AY24" s="10" t="str">
        <f ca="1"/>
        <v/>
      </c>
      <c r="AZ24" s="10" t="str">
        <f ca="1"/>
        <v/>
      </c>
    </row>
    <row r="25" spans="8:52" ht="10.5" customHeight="1" x14ac:dyDescent="0.25">
      <c r="I25" s="26">
        <f ca="1"/>
        <v>3</v>
      </c>
      <c r="J25" s="21" t="str">
        <f ca="1">HYPERLINK(OFFSET('p1'!AT$4,offset+ROWS($H$23:H25)-1,,1,1),OFFSET('p1'!AU$4,offset+ROWS($H$23:H25)-1,,1,1))</f>
        <v>Is there any way to show the percentage …</v>
      </c>
      <c r="K25" s="10">
        <f ca="1"/>
        <v>0</v>
      </c>
      <c r="L25" s="10">
        <f ca="1"/>
        <v>1</v>
      </c>
      <c r="M25" s="10">
        <f ca="1"/>
        <v>0</v>
      </c>
      <c r="N25" s="10" t="str">
        <f ca="1"/>
        <v/>
      </c>
      <c r="O25" s="10" t="str">
        <f ca="1"/>
        <v/>
      </c>
      <c r="P25" s="10" t="str">
        <f ca="1"/>
        <v/>
      </c>
      <c r="Q25" s="10" t="str">
        <f ca="1"/>
        <v/>
      </c>
      <c r="R25" s="10" t="str">
        <f ca="1"/>
        <v/>
      </c>
      <c r="S25" s="10" t="str">
        <f ca="1"/>
        <v/>
      </c>
      <c r="T25" s="10" t="str">
        <f ca="1"/>
        <v/>
      </c>
      <c r="U25" s="10" t="str">
        <f ca="1"/>
        <v/>
      </c>
      <c r="V25" s="10" t="str">
        <f ca="1"/>
        <v/>
      </c>
      <c r="W25" s="10" t="str">
        <f ca="1"/>
        <v/>
      </c>
      <c r="X25" s="10" t="str">
        <f ca="1"/>
        <v/>
      </c>
      <c r="Y25" s="10" t="str">
        <f ca="1"/>
        <v/>
      </c>
      <c r="Z25" s="10" t="str">
        <f ca="1"/>
        <v/>
      </c>
      <c r="AA25" s="10" t="str">
        <f ca="1"/>
        <v/>
      </c>
      <c r="AB25" s="10" t="str">
        <f ca="1"/>
        <v/>
      </c>
      <c r="AC25" s="10" t="str">
        <f ca="1"/>
        <v/>
      </c>
      <c r="AD25" s="10" t="str">
        <f ca="1"/>
        <v/>
      </c>
      <c r="AE25" s="10" t="str">
        <f ca="1"/>
        <v/>
      </c>
      <c r="AF25" s="10" t="str">
        <f ca="1"/>
        <v/>
      </c>
      <c r="AG25" s="10" t="str">
        <f ca="1"/>
        <v/>
      </c>
      <c r="AH25" s="10" t="str">
        <f ca="1"/>
        <v/>
      </c>
      <c r="AI25" s="10" t="str">
        <f ca="1"/>
        <v/>
      </c>
      <c r="AJ25" s="10" t="str">
        <f ca="1"/>
        <v/>
      </c>
      <c r="AK25" s="10" t="str">
        <f ca="1"/>
        <v/>
      </c>
      <c r="AL25" s="10" t="str">
        <f ca="1"/>
        <v/>
      </c>
      <c r="AM25" s="10" t="str">
        <f ca="1"/>
        <v/>
      </c>
      <c r="AN25" s="10" t="str">
        <f ca="1"/>
        <v/>
      </c>
      <c r="AO25" s="10" t="str">
        <f ca="1"/>
        <v/>
      </c>
      <c r="AP25" s="10" t="str">
        <f ca="1"/>
        <v/>
      </c>
      <c r="AQ25" s="10" t="str">
        <f ca="1"/>
        <v/>
      </c>
      <c r="AR25" s="10" t="str">
        <f ca="1"/>
        <v/>
      </c>
      <c r="AS25" s="10" t="str">
        <f ca="1"/>
        <v/>
      </c>
      <c r="AT25" s="10" t="str">
        <f ca="1"/>
        <v/>
      </c>
      <c r="AU25" s="10" t="str">
        <f ca="1"/>
        <v/>
      </c>
      <c r="AV25" s="10" t="str">
        <f ca="1"/>
        <v/>
      </c>
      <c r="AW25" s="10" t="str">
        <f ca="1"/>
        <v/>
      </c>
      <c r="AX25" s="10" t="str">
        <f ca="1"/>
        <v/>
      </c>
      <c r="AY25" s="10" t="str">
        <f ca="1"/>
        <v/>
      </c>
      <c r="AZ25" s="10" t="str">
        <f ca="1"/>
        <v/>
      </c>
    </row>
    <row r="26" spans="8:52" ht="10.5" customHeight="1" x14ac:dyDescent="0.25">
      <c r="I26" s="26">
        <f ca="1"/>
        <v>5</v>
      </c>
      <c r="J26" s="21" t="str">
        <f ca="1">HYPERLINK(OFFSET('p1'!AT$4,offset+ROWS($H$23:H26)-1,,1,1),OFFSET('p1'!AU$4,offset+ROWS($H$23:H26)-1,,1,1))</f>
        <v>Chart color link to data</v>
      </c>
      <c r="K26" s="10">
        <f ca="1"/>
        <v>0</v>
      </c>
      <c r="L26" s="10">
        <f ca="1"/>
        <v>0</v>
      </c>
      <c r="M26" s="10">
        <f ca="1"/>
        <v>0</v>
      </c>
      <c r="N26" s="10">
        <f ca="1"/>
        <v>0</v>
      </c>
      <c r="O26" s="10">
        <f ca="1"/>
        <v>1</v>
      </c>
      <c r="P26" s="10" t="str">
        <f ca="1"/>
        <v/>
      </c>
      <c r="Q26" s="10" t="str">
        <f ca="1"/>
        <v/>
      </c>
      <c r="R26" s="10" t="str">
        <f ca="1"/>
        <v/>
      </c>
      <c r="S26" s="10" t="str">
        <f ca="1"/>
        <v/>
      </c>
      <c r="T26" s="10" t="str">
        <f ca="1"/>
        <v/>
      </c>
      <c r="U26" s="10" t="str">
        <f ca="1"/>
        <v/>
      </c>
      <c r="V26" s="10" t="str">
        <f ca="1"/>
        <v/>
      </c>
      <c r="W26" s="10" t="str">
        <f ca="1"/>
        <v/>
      </c>
      <c r="X26" s="10" t="str">
        <f ca="1"/>
        <v/>
      </c>
      <c r="Y26" s="10" t="str">
        <f ca="1"/>
        <v/>
      </c>
      <c r="Z26" s="10" t="str">
        <f ca="1"/>
        <v/>
      </c>
      <c r="AA26" s="10" t="str">
        <f ca="1"/>
        <v/>
      </c>
      <c r="AB26" s="10" t="str">
        <f ca="1"/>
        <v/>
      </c>
      <c r="AC26" s="10" t="str">
        <f ca="1"/>
        <v/>
      </c>
      <c r="AD26" s="10" t="str">
        <f ca="1"/>
        <v/>
      </c>
      <c r="AE26" s="10" t="str">
        <f ca="1"/>
        <v/>
      </c>
      <c r="AF26" s="10" t="str">
        <f ca="1"/>
        <v/>
      </c>
      <c r="AG26" s="10" t="str">
        <f ca="1"/>
        <v/>
      </c>
      <c r="AH26" s="10" t="str">
        <f ca="1"/>
        <v/>
      </c>
      <c r="AI26" s="10" t="str">
        <f ca="1"/>
        <v/>
      </c>
      <c r="AJ26" s="10" t="str">
        <f ca="1"/>
        <v/>
      </c>
      <c r="AK26" s="10" t="str">
        <f ca="1"/>
        <v/>
      </c>
      <c r="AL26" s="10" t="str">
        <f ca="1"/>
        <v/>
      </c>
      <c r="AM26" s="10" t="str">
        <f ca="1"/>
        <v/>
      </c>
      <c r="AN26" s="10" t="str">
        <f ca="1"/>
        <v/>
      </c>
      <c r="AO26" s="10" t="str">
        <f ca="1"/>
        <v/>
      </c>
      <c r="AP26" s="10" t="str">
        <f ca="1"/>
        <v/>
      </c>
      <c r="AQ26" s="10" t="str">
        <f ca="1"/>
        <v/>
      </c>
      <c r="AR26" s="10" t="str">
        <f ca="1"/>
        <v/>
      </c>
      <c r="AS26" s="10" t="str">
        <f ca="1"/>
        <v/>
      </c>
      <c r="AT26" s="10" t="str">
        <f ca="1"/>
        <v/>
      </c>
      <c r="AU26" s="10" t="str">
        <f ca="1"/>
        <v/>
      </c>
      <c r="AV26" s="10" t="str">
        <f ca="1"/>
        <v/>
      </c>
      <c r="AW26" s="10" t="str">
        <f ca="1"/>
        <v/>
      </c>
      <c r="AX26" s="10" t="str">
        <f ca="1"/>
        <v/>
      </c>
      <c r="AY26" s="10" t="str">
        <f ca="1"/>
        <v/>
      </c>
      <c r="AZ26" s="10" t="str">
        <f ca="1"/>
        <v/>
      </c>
    </row>
    <row r="27" spans="8:52" ht="10.5" customHeight="1" x14ac:dyDescent="0.25">
      <c r="I27" s="26">
        <f ca="1"/>
        <v>2</v>
      </c>
      <c r="J27" s="21" t="str">
        <f ca="1">HYPERLINK(OFFSET('p1'!AT$4,offset+ROWS($H$23:H27)-1,,1,1),OFFSET('p1'!AU$4,offset+ROWS($H$23:H27)-1,,1,1))</f>
        <v>Custom views</v>
      </c>
      <c r="K27" s="10">
        <f ca="1"/>
        <v>0</v>
      </c>
      <c r="L27" s="10">
        <f ca="1"/>
        <v>1</v>
      </c>
      <c r="M27" s="10" t="str">
        <f ca="1"/>
        <v/>
      </c>
      <c r="N27" s="10" t="str">
        <f ca="1"/>
        <v/>
      </c>
      <c r="O27" s="10" t="str">
        <f ca="1"/>
        <v/>
      </c>
      <c r="P27" s="10" t="str">
        <f ca="1"/>
        <v/>
      </c>
      <c r="Q27" s="10" t="str">
        <f ca="1"/>
        <v/>
      </c>
      <c r="R27" s="10" t="str">
        <f ca="1"/>
        <v/>
      </c>
      <c r="S27" s="10" t="str">
        <f ca="1"/>
        <v/>
      </c>
      <c r="T27" s="10" t="str">
        <f ca="1"/>
        <v/>
      </c>
      <c r="U27" s="10" t="str">
        <f ca="1"/>
        <v/>
      </c>
      <c r="V27" s="10" t="str">
        <f ca="1"/>
        <v/>
      </c>
      <c r="W27" s="10" t="str">
        <f ca="1"/>
        <v/>
      </c>
      <c r="X27" s="10" t="str">
        <f ca="1"/>
        <v/>
      </c>
      <c r="Y27" s="10" t="str">
        <f ca="1"/>
        <v/>
      </c>
      <c r="Z27" s="10" t="str">
        <f ca="1"/>
        <v/>
      </c>
      <c r="AA27" s="10" t="str">
        <f ca="1"/>
        <v/>
      </c>
      <c r="AB27" s="10" t="str">
        <f ca="1"/>
        <v/>
      </c>
      <c r="AC27" s="10" t="str">
        <f ca="1"/>
        <v/>
      </c>
      <c r="AD27" s="10" t="str">
        <f ca="1"/>
        <v/>
      </c>
      <c r="AE27" s="10" t="str">
        <f ca="1"/>
        <v/>
      </c>
      <c r="AF27" s="10" t="str">
        <f ca="1"/>
        <v/>
      </c>
      <c r="AG27" s="10" t="str">
        <f ca="1"/>
        <v/>
      </c>
      <c r="AH27" s="10" t="str">
        <f ca="1"/>
        <v/>
      </c>
      <c r="AI27" s="10" t="str">
        <f ca="1"/>
        <v/>
      </c>
      <c r="AJ27" s="10" t="str">
        <f ca="1"/>
        <v/>
      </c>
      <c r="AK27" s="10" t="str">
        <f ca="1"/>
        <v/>
      </c>
      <c r="AL27" s="10" t="str">
        <f ca="1"/>
        <v/>
      </c>
      <c r="AM27" s="10" t="str">
        <f ca="1"/>
        <v/>
      </c>
      <c r="AN27" s="10" t="str">
        <f ca="1"/>
        <v/>
      </c>
      <c r="AO27" s="10" t="str">
        <f ca="1"/>
        <v/>
      </c>
      <c r="AP27" s="10" t="str">
        <f ca="1"/>
        <v/>
      </c>
      <c r="AQ27" s="10" t="str">
        <f ca="1"/>
        <v/>
      </c>
      <c r="AR27" s="10" t="str">
        <f ca="1"/>
        <v/>
      </c>
      <c r="AS27" s="10" t="str">
        <f ca="1"/>
        <v/>
      </c>
      <c r="AT27" s="10" t="str">
        <f ca="1"/>
        <v/>
      </c>
      <c r="AU27" s="10" t="str">
        <f ca="1"/>
        <v/>
      </c>
      <c r="AV27" s="10" t="str">
        <f ca="1"/>
        <v/>
      </c>
      <c r="AW27" s="10" t="str">
        <f ca="1"/>
        <v/>
      </c>
      <c r="AX27" s="10" t="str">
        <f ca="1"/>
        <v/>
      </c>
      <c r="AY27" s="10" t="str">
        <f ca="1"/>
        <v/>
      </c>
      <c r="AZ27" s="10" t="str">
        <f ca="1"/>
        <v/>
      </c>
    </row>
    <row r="28" spans="8:52" ht="10.5" customHeight="1" x14ac:dyDescent="0.25">
      <c r="I28" s="26">
        <f ca="1"/>
        <v>3</v>
      </c>
      <c r="J28" s="21" t="str">
        <f ca="1">HYPERLINK(OFFSET('p1'!AT$4,offset+ROWS($H$23:H28)-1,,1,1),OFFSET('p1'!AU$4,offset+ROWS($H$23:H28)-1,,1,1))</f>
        <v>How to eliminate cell views across multi…</v>
      </c>
      <c r="K28" s="10">
        <f ca="1"/>
        <v>0</v>
      </c>
      <c r="L28" s="10">
        <f ca="1"/>
        <v>1</v>
      </c>
      <c r="M28" s="10">
        <f ca="1"/>
        <v>0</v>
      </c>
      <c r="N28" s="10" t="str">
        <f ca="1"/>
        <v/>
      </c>
      <c r="O28" s="10" t="str">
        <f ca="1"/>
        <v/>
      </c>
      <c r="P28" s="10" t="str">
        <f ca="1"/>
        <v/>
      </c>
      <c r="Q28" s="10" t="str">
        <f ca="1"/>
        <v/>
      </c>
      <c r="R28" s="10" t="str">
        <f ca="1"/>
        <v/>
      </c>
      <c r="S28" s="10" t="str">
        <f ca="1"/>
        <v/>
      </c>
      <c r="T28" s="10" t="str">
        <f ca="1"/>
        <v/>
      </c>
      <c r="U28" s="10" t="str">
        <f ca="1"/>
        <v/>
      </c>
      <c r="V28" s="10" t="str">
        <f ca="1"/>
        <v/>
      </c>
      <c r="W28" s="10" t="str">
        <f ca="1"/>
        <v/>
      </c>
      <c r="X28" s="10" t="str">
        <f ca="1"/>
        <v/>
      </c>
      <c r="Y28" s="10" t="str">
        <f ca="1"/>
        <v/>
      </c>
      <c r="Z28" s="10" t="str">
        <f ca="1"/>
        <v/>
      </c>
      <c r="AA28" s="10" t="str">
        <f ca="1"/>
        <v/>
      </c>
      <c r="AB28" s="10" t="str">
        <f ca="1"/>
        <v/>
      </c>
      <c r="AC28" s="10" t="str">
        <f ca="1"/>
        <v/>
      </c>
      <c r="AD28" s="10" t="str">
        <f ca="1"/>
        <v/>
      </c>
      <c r="AE28" s="10" t="str">
        <f ca="1"/>
        <v/>
      </c>
      <c r="AF28" s="10" t="str">
        <f ca="1"/>
        <v/>
      </c>
      <c r="AG28" s="10" t="str">
        <f ca="1"/>
        <v/>
      </c>
      <c r="AH28" s="10" t="str">
        <f ca="1"/>
        <v/>
      </c>
      <c r="AI28" s="10" t="str">
        <f ca="1"/>
        <v/>
      </c>
      <c r="AJ28" s="10" t="str">
        <f ca="1"/>
        <v/>
      </c>
      <c r="AK28" s="10" t="str">
        <f ca="1"/>
        <v/>
      </c>
      <c r="AL28" s="10" t="str">
        <f ca="1"/>
        <v/>
      </c>
      <c r="AM28" s="10" t="str">
        <f ca="1"/>
        <v/>
      </c>
      <c r="AN28" s="10" t="str">
        <f ca="1"/>
        <v/>
      </c>
      <c r="AO28" s="10" t="str">
        <f ca="1"/>
        <v/>
      </c>
      <c r="AP28" s="10" t="str">
        <f ca="1"/>
        <v/>
      </c>
      <c r="AQ28" s="10" t="str">
        <f ca="1"/>
        <v/>
      </c>
      <c r="AR28" s="10" t="str">
        <f ca="1"/>
        <v/>
      </c>
      <c r="AS28" s="10" t="str">
        <f ca="1"/>
        <v/>
      </c>
      <c r="AT28" s="10" t="str">
        <f ca="1"/>
        <v/>
      </c>
      <c r="AU28" s="10" t="str">
        <f ca="1"/>
        <v/>
      </c>
      <c r="AV28" s="10" t="str">
        <f ca="1"/>
        <v/>
      </c>
      <c r="AW28" s="10" t="str">
        <f ca="1"/>
        <v/>
      </c>
      <c r="AX28" s="10" t="str">
        <f ca="1"/>
        <v/>
      </c>
      <c r="AY28" s="10" t="str">
        <f ca="1"/>
        <v/>
      </c>
      <c r="AZ28" s="10" t="str">
        <f ca="1"/>
        <v/>
      </c>
    </row>
    <row r="29" spans="8:52" ht="10.5" customHeight="1" x14ac:dyDescent="0.25">
      <c r="I29" s="26">
        <f ca="1"/>
        <v>3</v>
      </c>
      <c r="J29" s="21" t="str">
        <f ca="1">HYPERLINK(OFFSET('p1'!AT$4,offset+ROWS($H$23:H29)-1,,1,1),OFFSET('p1'!AU$4,offset+ROWS($H$23:H29)-1,,1,1))</f>
        <v>Rotate letters in Excel</v>
      </c>
      <c r="K29" s="10">
        <f ca="1"/>
        <v>0</v>
      </c>
      <c r="L29" s="10">
        <f ca="1"/>
        <v>1</v>
      </c>
      <c r="M29" s="10">
        <f ca="1"/>
        <v>0</v>
      </c>
      <c r="N29" s="10" t="str">
        <f ca="1"/>
        <v/>
      </c>
      <c r="O29" s="10" t="str">
        <f ca="1"/>
        <v/>
      </c>
      <c r="P29" s="10" t="str">
        <f ca="1"/>
        <v/>
      </c>
      <c r="Q29" s="10" t="str">
        <f ca="1"/>
        <v/>
      </c>
      <c r="R29" s="10" t="str">
        <f ca="1"/>
        <v/>
      </c>
      <c r="S29" s="10" t="str">
        <f ca="1"/>
        <v/>
      </c>
      <c r="T29" s="10" t="str">
        <f ca="1"/>
        <v/>
      </c>
      <c r="U29" s="10" t="str">
        <f ca="1"/>
        <v/>
      </c>
      <c r="V29" s="10" t="str">
        <f ca="1"/>
        <v/>
      </c>
      <c r="W29" s="10" t="str">
        <f ca="1"/>
        <v/>
      </c>
      <c r="X29" s="10" t="str">
        <f ca="1"/>
        <v/>
      </c>
      <c r="Y29" s="10" t="str">
        <f ca="1"/>
        <v/>
      </c>
      <c r="Z29" s="10" t="str">
        <f ca="1"/>
        <v/>
      </c>
      <c r="AA29" s="10" t="str">
        <f ca="1"/>
        <v/>
      </c>
      <c r="AB29" s="10" t="str">
        <f ca="1"/>
        <v/>
      </c>
      <c r="AC29" s="10" t="str">
        <f ca="1"/>
        <v/>
      </c>
      <c r="AD29" s="10" t="str">
        <f ca="1"/>
        <v/>
      </c>
      <c r="AE29" s="10" t="str">
        <f ca="1"/>
        <v/>
      </c>
      <c r="AF29" s="10" t="str">
        <f ca="1"/>
        <v/>
      </c>
      <c r="AG29" s="10" t="str">
        <f ca="1"/>
        <v/>
      </c>
      <c r="AH29" s="10" t="str">
        <f ca="1"/>
        <v/>
      </c>
      <c r="AI29" s="10" t="str">
        <f ca="1"/>
        <v/>
      </c>
      <c r="AJ29" s="10" t="str">
        <f ca="1"/>
        <v/>
      </c>
      <c r="AK29" s="10" t="str">
        <f ca="1"/>
        <v/>
      </c>
      <c r="AL29" s="10" t="str">
        <f ca="1"/>
        <v/>
      </c>
      <c r="AM29" s="10" t="str">
        <f ca="1"/>
        <v/>
      </c>
      <c r="AN29" s="10" t="str">
        <f ca="1"/>
        <v/>
      </c>
      <c r="AO29" s="10" t="str">
        <f ca="1"/>
        <v/>
      </c>
      <c r="AP29" s="10" t="str">
        <f ca="1"/>
        <v/>
      </c>
      <c r="AQ29" s="10" t="str">
        <f ca="1"/>
        <v/>
      </c>
      <c r="AR29" s="10" t="str">
        <f ca="1"/>
        <v/>
      </c>
      <c r="AS29" s="10" t="str">
        <f ca="1"/>
        <v/>
      </c>
      <c r="AT29" s="10" t="str">
        <f ca="1"/>
        <v/>
      </c>
      <c r="AU29" s="10" t="str">
        <f ca="1"/>
        <v/>
      </c>
      <c r="AV29" s="10" t="str">
        <f ca="1"/>
        <v/>
      </c>
      <c r="AW29" s="10" t="str">
        <f ca="1"/>
        <v/>
      </c>
      <c r="AX29" s="10" t="str">
        <f ca="1"/>
        <v/>
      </c>
      <c r="AY29" s="10" t="str">
        <f ca="1"/>
        <v/>
      </c>
      <c r="AZ29" s="10" t="str">
        <f ca="1"/>
        <v/>
      </c>
    </row>
    <row r="30" spans="8:52" ht="10.5" customHeight="1" x14ac:dyDescent="0.25">
      <c r="I30" s="26">
        <f ca="1"/>
        <v>2</v>
      </c>
      <c r="J30" s="21" t="str">
        <f ca="1">HYPERLINK(OFFSET('p1'!AT$4,offset+ROWS($H$23:H30)-1,,1,1),OFFSET('p1'!AU$4,offset+ROWS($H$23:H30)-1,,1,1))</f>
        <v>List pivot table page field dropdown lis…</v>
      </c>
      <c r="K30" s="10">
        <f ca="1"/>
        <v>0</v>
      </c>
      <c r="L30" s="10">
        <f ca="1"/>
        <v>1</v>
      </c>
      <c r="M30" s="10" t="str">
        <f ca="1"/>
        <v/>
      </c>
      <c r="N30" s="10" t="str">
        <f ca="1"/>
        <v/>
      </c>
      <c r="O30" s="10" t="str">
        <f ca="1"/>
        <v/>
      </c>
      <c r="P30" s="10" t="str">
        <f ca="1"/>
        <v/>
      </c>
      <c r="Q30" s="10" t="str">
        <f ca="1"/>
        <v/>
      </c>
      <c r="R30" s="10" t="str">
        <f ca="1"/>
        <v/>
      </c>
      <c r="S30" s="10" t="str">
        <f ca="1"/>
        <v/>
      </c>
      <c r="T30" s="10" t="str">
        <f ca="1"/>
        <v/>
      </c>
      <c r="U30" s="10" t="str">
        <f ca="1"/>
        <v/>
      </c>
      <c r="V30" s="10" t="str">
        <f ca="1"/>
        <v/>
      </c>
      <c r="W30" s="10" t="str">
        <f ca="1"/>
        <v/>
      </c>
      <c r="X30" s="10" t="str">
        <f ca="1"/>
        <v/>
      </c>
      <c r="Y30" s="10" t="str">
        <f ca="1"/>
        <v/>
      </c>
      <c r="Z30" s="10" t="str">
        <f ca="1"/>
        <v/>
      </c>
      <c r="AA30" s="10" t="str">
        <f ca="1"/>
        <v/>
      </c>
      <c r="AB30" s="10" t="str">
        <f ca="1"/>
        <v/>
      </c>
      <c r="AC30" s="10" t="str">
        <f ca="1"/>
        <v/>
      </c>
      <c r="AD30" s="10" t="str">
        <f ca="1"/>
        <v/>
      </c>
      <c r="AE30" s="10" t="str">
        <f ca="1"/>
        <v/>
      </c>
      <c r="AF30" s="10" t="str">
        <f ca="1"/>
        <v/>
      </c>
      <c r="AG30" s="10" t="str">
        <f ca="1"/>
        <v/>
      </c>
      <c r="AH30" s="10" t="str">
        <f ca="1"/>
        <v/>
      </c>
      <c r="AI30" s="10" t="str">
        <f ca="1"/>
        <v/>
      </c>
      <c r="AJ30" s="10" t="str">
        <f ca="1"/>
        <v/>
      </c>
      <c r="AK30" s="10" t="str">
        <f ca="1"/>
        <v/>
      </c>
      <c r="AL30" s="10" t="str">
        <f ca="1"/>
        <v/>
      </c>
      <c r="AM30" s="10" t="str">
        <f ca="1"/>
        <v/>
      </c>
      <c r="AN30" s="10" t="str">
        <f ca="1"/>
        <v/>
      </c>
      <c r="AO30" s="10" t="str">
        <f ca="1"/>
        <v/>
      </c>
      <c r="AP30" s="10" t="str">
        <f ca="1"/>
        <v/>
      </c>
      <c r="AQ30" s="10" t="str">
        <f ca="1"/>
        <v/>
      </c>
      <c r="AR30" s="10" t="str">
        <f ca="1"/>
        <v/>
      </c>
      <c r="AS30" s="10" t="str">
        <f ca="1"/>
        <v/>
      </c>
      <c r="AT30" s="10" t="str">
        <f ca="1"/>
        <v/>
      </c>
      <c r="AU30" s="10" t="str">
        <f ca="1"/>
        <v/>
      </c>
      <c r="AV30" s="10" t="str">
        <f ca="1"/>
        <v/>
      </c>
      <c r="AW30" s="10" t="str">
        <f ca="1"/>
        <v/>
      </c>
      <c r="AX30" s="10" t="str">
        <f ca="1"/>
        <v/>
      </c>
      <c r="AY30" s="10" t="str">
        <f ca="1"/>
        <v/>
      </c>
      <c r="AZ30" s="10" t="str">
        <f ca="1"/>
        <v/>
      </c>
    </row>
    <row r="31" spans="8:52" ht="10.5" customHeight="1" x14ac:dyDescent="0.25">
      <c r="I31" s="26">
        <f ca="1"/>
        <v>2</v>
      </c>
      <c r="J31" s="21" t="str">
        <f ca="1">HYPERLINK(OFFSET('p1'!AT$4,offset+ROWS($H$23:H31)-1,,1,1),OFFSET('p1'!AU$4,offset+ROWS($H$23:H31)-1,,1,1))</f>
        <v>Aircraft Positioning Plots</v>
      </c>
      <c r="K31" s="10">
        <f ca="1"/>
        <v>0</v>
      </c>
      <c r="L31" s="10">
        <f ca="1"/>
        <v>1</v>
      </c>
      <c r="M31" s="10" t="str">
        <f ca="1"/>
        <v/>
      </c>
      <c r="N31" s="10" t="str">
        <f ca="1"/>
        <v/>
      </c>
      <c r="O31" s="10" t="str">
        <f ca="1"/>
        <v/>
      </c>
      <c r="P31" s="10" t="str">
        <f ca="1"/>
        <v/>
      </c>
      <c r="Q31" s="10" t="str">
        <f ca="1"/>
        <v/>
      </c>
      <c r="R31" s="10" t="str">
        <f ca="1"/>
        <v/>
      </c>
      <c r="S31" s="10" t="str">
        <f ca="1"/>
        <v/>
      </c>
      <c r="T31" s="10" t="str">
        <f ca="1"/>
        <v/>
      </c>
      <c r="U31" s="10" t="str">
        <f ca="1"/>
        <v/>
      </c>
      <c r="V31" s="10" t="str">
        <f ca="1"/>
        <v/>
      </c>
      <c r="W31" s="10" t="str">
        <f ca="1"/>
        <v/>
      </c>
      <c r="X31" s="10" t="str">
        <f ca="1"/>
        <v/>
      </c>
      <c r="Y31" s="10" t="str">
        <f ca="1"/>
        <v/>
      </c>
      <c r="Z31" s="10" t="str">
        <f ca="1"/>
        <v/>
      </c>
      <c r="AA31" s="10" t="str">
        <f ca="1"/>
        <v/>
      </c>
      <c r="AB31" s="10" t="str">
        <f ca="1"/>
        <v/>
      </c>
      <c r="AC31" s="10" t="str">
        <f ca="1"/>
        <v/>
      </c>
      <c r="AD31" s="10" t="str">
        <f ca="1"/>
        <v/>
      </c>
      <c r="AE31" s="10" t="str">
        <f ca="1"/>
        <v/>
      </c>
      <c r="AF31" s="10" t="str">
        <f ca="1"/>
        <v/>
      </c>
      <c r="AG31" s="10" t="str">
        <f ca="1"/>
        <v/>
      </c>
      <c r="AH31" s="10" t="str">
        <f ca="1"/>
        <v/>
      </c>
      <c r="AI31" s="10" t="str">
        <f ca="1"/>
        <v/>
      </c>
      <c r="AJ31" s="10" t="str">
        <f ca="1"/>
        <v/>
      </c>
      <c r="AK31" s="10" t="str">
        <f ca="1"/>
        <v/>
      </c>
      <c r="AL31" s="10" t="str">
        <f ca="1"/>
        <v/>
      </c>
      <c r="AM31" s="10" t="str">
        <f ca="1"/>
        <v/>
      </c>
      <c r="AN31" s="10" t="str">
        <f ca="1"/>
        <v/>
      </c>
      <c r="AO31" s="10" t="str">
        <f ca="1"/>
        <v/>
      </c>
      <c r="AP31" s="10" t="str">
        <f ca="1"/>
        <v/>
      </c>
      <c r="AQ31" s="10" t="str">
        <f ca="1"/>
        <v/>
      </c>
      <c r="AR31" s="10" t="str">
        <f ca="1"/>
        <v/>
      </c>
      <c r="AS31" s="10" t="str">
        <f ca="1"/>
        <v/>
      </c>
      <c r="AT31" s="10" t="str">
        <f ca="1"/>
        <v/>
      </c>
      <c r="AU31" s="10" t="str">
        <f ca="1"/>
        <v/>
      </c>
      <c r="AV31" s="10" t="str">
        <f ca="1"/>
        <v/>
      </c>
      <c r="AW31" s="10" t="str">
        <f ca="1"/>
        <v/>
      </c>
      <c r="AX31" s="10" t="str">
        <f ca="1"/>
        <v/>
      </c>
      <c r="AY31" s="10" t="str">
        <f ca="1"/>
        <v/>
      </c>
      <c r="AZ31" s="10" t="str">
        <f ca="1"/>
        <v/>
      </c>
    </row>
    <row r="32" spans="8:52" ht="10.5" customHeight="1" x14ac:dyDescent="0.25">
      <c r="I32" s="26">
        <f ca="1"/>
        <v>2</v>
      </c>
      <c r="J32" s="21" t="str">
        <f ca="1">HYPERLINK(OFFSET('p1'!AT$4,offset+ROWS($H$23:H32)-1,,1,1),OFFSET('p1'!AU$4,offset+ROWS($H$23:H32)-1,,1,1))</f>
        <v>Smooth Sliders</v>
      </c>
      <c r="K32" s="10">
        <f ca="1"/>
        <v>0</v>
      </c>
      <c r="L32" s="10">
        <f ca="1"/>
        <v>1</v>
      </c>
      <c r="M32" s="10" t="str">
        <f ca="1"/>
        <v/>
      </c>
      <c r="N32" s="10" t="str">
        <f ca="1"/>
        <v/>
      </c>
      <c r="O32" s="10" t="str">
        <f ca="1"/>
        <v/>
      </c>
      <c r="P32" s="10" t="str">
        <f ca="1"/>
        <v/>
      </c>
      <c r="Q32" s="10" t="str">
        <f ca="1"/>
        <v/>
      </c>
      <c r="R32" s="10" t="str">
        <f ca="1"/>
        <v/>
      </c>
      <c r="S32" s="10" t="str">
        <f ca="1"/>
        <v/>
      </c>
      <c r="T32" s="10" t="str">
        <f ca="1"/>
        <v/>
      </c>
      <c r="U32" s="10" t="str">
        <f ca="1"/>
        <v/>
      </c>
      <c r="V32" s="10" t="str">
        <f ca="1"/>
        <v/>
      </c>
      <c r="W32" s="10" t="str">
        <f ca="1"/>
        <v/>
      </c>
      <c r="X32" s="10" t="str">
        <f ca="1"/>
        <v/>
      </c>
      <c r="Y32" s="10" t="str">
        <f ca="1"/>
        <v/>
      </c>
      <c r="Z32" s="10" t="str">
        <f ca="1"/>
        <v/>
      </c>
      <c r="AA32" s="10" t="str">
        <f ca="1"/>
        <v/>
      </c>
      <c r="AB32" s="10" t="str">
        <f ca="1"/>
        <v/>
      </c>
      <c r="AC32" s="10" t="str">
        <f ca="1"/>
        <v/>
      </c>
      <c r="AD32" s="10" t="str">
        <f ca="1"/>
        <v/>
      </c>
      <c r="AE32" s="10" t="str">
        <f ca="1"/>
        <v/>
      </c>
      <c r="AF32" s="10" t="str">
        <f ca="1"/>
        <v/>
      </c>
      <c r="AG32" s="10" t="str">
        <f ca="1"/>
        <v/>
      </c>
      <c r="AH32" s="10" t="str">
        <f ca="1"/>
        <v/>
      </c>
      <c r="AI32" s="10" t="str">
        <f ca="1"/>
        <v/>
      </c>
      <c r="AJ32" s="10" t="str">
        <f ca="1"/>
        <v/>
      </c>
      <c r="AK32" s="10" t="str">
        <f ca="1"/>
        <v/>
      </c>
      <c r="AL32" s="10" t="str">
        <f ca="1"/>
        <v/>
      </c>
      <c r="AM32" s="10" t="str">
        <f ca="1"/>
        <v/>
      </c>
      <c r="AN32" s="10" t="str">
        <f ca="1"/>
        <v/>
      </c>
      <c r="AO32" s="10" t="str">
        <f ca="1"/>
        <v/>
      </c>
      <c r="AP32" s="10" t="str">
        <f ca="1"/>
        <v/>
      </c>
      <c r="AQ32" s="10" t="str">
        <f ca="1"/>
        <v/>
      </c>
      <c r="AR32" s="10" t="str">
        <f ca="1"/>
        <v/>
      </c>
      <c r="AS32" s="10" t="str">
        <f ca="1"/>
        <v/>
      </c>
      <c r="AT32" s="10" t="str">
        <f ca="1"/>
        <v/>
      </c>
      <c r="AU32" s="10" t="str">
        <f ca="1"/>
        <v/>
      </c>
      <c r="AV32" s="10" t="str">
        <f ca="1"/>
        <v/>
      </c>
      <c r="AW32" s="10" t="str">
        <f ca="1"/>
        <v/>
      </c>
      <c r="AX32" s="10" t="str">
        <f ca="1"/>
        <v/>
      </c>
      <c r="AY32" s="10" t="str">
        <f ca="1"/>
        <v/>
      </c>
      <c r="AZ32" s="10" t="str">
        <f ca="1"/>
        <v/>
      </c>
    </row>
    <row r="33" spans="2:52" ht="10.5" customHeight="1" x14ac:dyDescent="0.25">
      <c r="I33" s="26">
        <f ca="1"/>
        <v>2</v>
      </c>
      <c r="J33" s="21" t="str">
        <f ca="1">HYPERLINK(OFFSET('p1'!AT$4,offset+ROWS($H$23:H33)-1,,1,1),OFFSET('p1'!AU$4,offset+ROWS($H$23:H33)-1,,1,1))</f>
        <v>removing spaces from string?</v>
      </c>
      <c r="K33" s="10">
        <f ca="1"/>
        <v>0</v>
      </c>
      <c r="L33" s="10">
        <f ca="1"/>
        <v>1</v>
      </c>
      <c r="M33" s="10" t="str">
        <f ca="1"/>
        <v/>
      </c>
      <c r="N33" s="10" t="str">
        <f ca="1"/>
        <v/>
      </c>
      <c r="O33" s="10" t="str">
        <f ca="1"/>
        <v/>
      </c>
      <c r="P33" s="10" t="str">
        <f ca="1"/>
        <v/>
      </c>
      <c r="Q33" s="10" t="str">
        <f ca="1"/>
        <v/>
      </c>
      <c r="R33" s="10" t="str">
        <f ca="1"/>
        <v/>
      </c>
      <c r="S33" s="10" t="str">
        <f ca="1"/>
        <v/>
      </c>
      <c r="T33" s="10" t="str">
        <f ca="1"/>
        <v/>
      </c>
      <c r="U33" s="10" t="str">
        <f ca="1"/>
        <v/>
      </c>
      <c r="V33" s="10" t="str">
        <f ca="1"/>
        <v/>
      </c>
      <c r="W33" s="10" t="str">
        <f ca="1"/>
        <v/>
      </c>
      <c r="X33" s="10" t="str">
        <f ca="1"/>
        <v/>
      </c>
      <c r="Y33" s="10" t="str">
        <f ca="1"/>
        <v/>
      </c>
      <c r="Z33" s="10" t="str">
        <f ca="1"/>
        <v/>
      </c>
      <c r="AA33" s="10" t="str">
        <f ca="1"/>
        <v/>
      </c>
      <c r="AB33" s="10" t="str">
        <f ca="1"/>
        <v/>
      </c>
      <c r="AC33" s="10" t="str">
        <f ca="1"/>
        <v/>
      </c>
      <c r="AD33" s="10" t="str">
        <f ca="1"/>
        <v/>
      </c>
      <c r="AE33" s="10" t="str">
        <f ca="1"/>
        <v/>
      </c>
      <c r="AF33" s="10" t="str">
        <f ca="1"/>
        <v/>
      </c>
      <c r="AG33" s="10" t="str">
        <f ca="1"/>
        <v/>
      </c>
      <c r="AH33" s="10" t="str">
        <f ca="1"/>
        <v/>
      </c>
      <c r="AI33" s="10" t="str">
        <f ca="1"/>
        <v/>
      </c>
      <c r="AJ33" s="10" t="str">
        <f ca="1"/>
        <v/>
      </c>
      <c r="AK33" s="10" t="str">
        <f ca="1"/>
        <v/>
      </c>
      <c r="AL33" s="10" t="str">
        <f ca="1"/>
        <v/>
      </c>
      <c r="AM33" s="10" t="str">
        <f ca="1"/>
        <v/>
      </c>
      <c r="AN33" s="10" t="str">
        <f ca="1"/>
        <v/>
      </c>
      <c r="AO33" s="10" t="str">
        <f ca="1"/>
        <v/>
      </c>
      <c r="AP33" s="10" t="str">
        <f ca="1"/>
        <v/>
      </c>
      <c r="AQ33" s="10" t="str">
        <f ca="1"/>
        <v/>
      </c>
      <c r="AR33" s="10" t="str">
        <f ca="1"/>
        <v/>
      </c>
      <c r="AS33" s="10" t="str">
        <f ca="1"/>
        <v/>
      </c>
      <c r="AT33" s="10" t="str">
        <f ca="1"/>
        <v/>
      </c>
      <c r="AU33" s="10" t="str">
        <f ca="1"/>
        <v/>
      </c>
      <c r="AV33" s="10" t="str">
        <f ca="1"/>
        <v/>
      </c>
      <c r="AW33" s="10" t="str">
        <f ca="1"/>
        <v/>
      </c>
      <c r="AX33" s="10" t="str">
        <f ca="1"/>
        <v/>
      </c>
      <c r="AY33" s="10" t="str">
        <f ca="1"/>
        <v/>
      </c>
      <c r="AZ33" s="10" t="str">
        <f ca="1"/>
        <v/>
      </c>
    </row>
    <row r="34" spans="2:52" ht="10.5" customHeight="1" x14ac:dyDescent="0.25">
      <c r="I34" s="26">
        <f ca="1"/>
        <v>2</v>
      </c>
      <c r="J34" s="21" t="str">
        <f ca="1">HYPERLINK(OFFSET('p1'!AT$4,offset+ROWS($H$23:H34)-1,,1,1),OFFSET('p1'!AU$4,offset+ROWS($H$23:H34)-1,,1,1))</f>
        <v>Avoid using Structured References in Exc…</v>
      </c>
      <c r="K34" s="10">
        <f ca="1"/>
        <v>0</v>
      </c>
      <c r="L34" s="10">
        <f ca="1"/>
        <v>1</v>
      </c>
      <c r="M34" s="10" t="str">
        <f ca="1"/>
        <v/>
      </c>
      <c r="N34" s="10" t="str">
        <f ca="1"/>
        <v/>
      </c>
      <c r="O34" s="10" t="str">
        <f ca="1"/>
        <v/>
      </c>
      <c r="P34" s="10" t="str">
        <f ca="1"/>
        <v/>
      </c>
      <c r="Q34" s="10" t="str">
        <f ca="1"/>
        <v/>
      </c>
      <c r="R34" s="10" t="str">
        <f ca="1"/>
        <v/>
      </c>
      <c r="S34" s="10" t="str">
        <f ca="1"/>
        <v/>
      </c>
      <c r="T34" s="10" t="str">
        <f ca="1"/>
        <v/>
      </c>
      <c r="U34" s="10" t="str">
        <f ca="1"/>
        <v/>
      </c>
      <c r="V34" s="10" t="str">
        <f ca="1"/>
        <v/>
      </c>
      <c r="W34" s="10" t="str">
        <f ca="1"/>
        <v/>
      </c>
      <c r="X34" s="10" t="str">
        <f ca="1"/>
        <v/>
      </c>
      <c r="Y34" s="10" t="str">
        <f ca="1"/>
        <v/>
      </c>
      <c r="Z34" s="10" t="str">
        <f ca="1"/>
        <v/>
      </c>
      <c r="AA34" s="10" t="str">
        <f ca="1"/>
        <v/>
      </c>
      <c r="AB34" s="10" t="str">
        <f ca="1"/>
        <v/>
      </c>
      <c r="AC34" s="10" t="str">
        <f ca="1"/>
        <v/>
      </c>
      <c r="AD34" s="10" t="str">
        <f ca="1"/>
        <v/>
      </c>
      <c r="AE34" s="10" t="str">
        <f ca="1"/>
        <v/>
      </c>
      <c r="AF34" s="10" t="str">
        <f ca="1"/>
        <v/>
      </c>
      <c r="AG34" s="10" t="str">
        <f ca="1"/>
        <v/>
      </c>
      <c r="AH34" s="10" t="str">
        <f ca="1"/>
        <v/>
      </c>
      <c r="AI34" s="10" t="str">
        <f ca="1"/>
        <v/>
      </c>
      <c r="AJ34" s="10" t="str">
        <f ca="1"/>
        <v/>
      </c>
      <c r="AK34" s="10" t="str">
        <f ca="1"/>
        <v/>
      </c>
      <c r="AL34" s="10" t="str">
        <f ca="1"/>
        <v/>
      </c>
      <c r="AM34" s="10" t="str">
        <f ca="1"/>
        <v/>
      </c>
      <c r="AN34" s="10" t="str">
        <f ca="1"/>
        <v/>
      </c>
      <c r="AO34" s="10" t="str">
        <f ca="1"/>
        <v/>
      </c>
      <c r="AP34" s="10" t="str">
        <f ca="1"/>
        <v/>
      </c>
      <c r="AQ34" s="10" t="str">
        <f ca="1"/>
        <v/>
      </c>
      <c r="AR34" s="10" t="str">
        <f ca="1"/>
        <v/>
      </c>
      <c r="AS34" s="10" t="str">
        <f ca="1"/>
        <v/>
      </c>
      <c r="AT34" s="10" t="str">
        <f ca="1"/>
        <v/>
      </c>
      <c r="AU34" s="10" t="str">
        <f ca="1"/>
        <v/>
      </c>
      <c r="AV34" s="10" t="str">
        <f ca="1"/>
        <v/>
      </c>
      <c r="AW34" s="10" t="str">
        <f ca="1"/>
        <v/>
      </c>
      <c r="AX34" s="10" t="str">
        <f ca="1"/>
        <v/>
      </c>
      <c r="AY34" s="10" t="str">
        <f ca="1"/>
        <v/>
      </c>
      <c r="AZ34" s="10" t="str">
        <f ca="1"/>
        <v/>
      </c>
    </row>
    <row r="35" spans="2:52" ht="10.5" customHeight="1" x14ac:dyDescent="0.25">
      <c r="I35" s="26">
        <f ca="1"/>
        <v>3</v>
      </c>
      <c r="J35" s="21" t="str">
        <f ca="1">HYPERLINK(OFFSET('p1'!AT$4,offset+ROWS($H$23:H35)-1,,1,1),OFFSET('p1'!AU$4,offset+ROWS($H$23:H35)-1,,1,1))</f>
        <v>need help to make catalog in excel</v>
      </c>
      <c r="K35" s="10">
        <f ca="1"/>
        <v>0</v>
      </c>
      <c r="L35" s="10">
        <f ca="1"/>
        <v>1</v>
      </c>
      <c r="M35" s="10">
        <f ca="1"/>
        <v>0</v>
      </c>
      <c r="N35" s="10" t="str">
        <f ca="1"/>
        <v/>
      </c>
      <c r="O35" s="10" t="str">
        <f ca="1"/>
        <v/>
      </c>
      <c r="P35" s="10" t="str">
        <f ca="1"/>
        <v/>
      </c>
      <c r="Q35" s="10" t="str">
        <f ca="1"/>
        <v/>
      </c>
      <c r="R35" s="10" t="str">
        <f ca="1"/>
        <v/>
      </c>
      <c r="S35" s="10" t="str">
        <f ca="1"/>
        <v/>
      </c>
      <c r="T35" s="10" t="str">
        <f ca="1"/>
        <v/>
      </c>
      <c r="U35" s="10" t="str">
        <f ca="1"/>
        <v/>
      </c>
      <c r="V35" s="10" t="str">
        <f ca="1"/>
        <v/>
      </c>
      <c r="W35" s="10" t="str">
        <f ca="1"/>
        <v/>
      </c>
      <c r="X35" s="10" t="str">
        <f ca="1"/>
        <v/>
      </c>
      <c r="Y35" s="10" t="str">
        <f ca="1"/>
        <v/>
      </c>
      <c r="Z35" s="10" t="str">
        <f ca="1"/>
        <v/>
      </c>
      <c r="AA35" s="10" t="str">
        <f ca="1"/>
        <v/>
      </c>
      <c r="AB35" s="10" t="str">
        <f ca="1"/>
        <v/>
      </c>
      <c r="AC35" s="10" t="str">
        <f ca="1"/>
        <v/>
      </c>
      <c r="AD35" s="10" t="str">
        <f ca="1"/>
        <v/>
      </c>
      <c r="AE35" s="10" t="str">
        <f ca="1"/>
        <v/>
      </c>
      <c r="AF35" s="10" t="str">
        <f ca="1"/>
        <v/>
      </c>
      <c r="AG35" s="10" t="str">
        <f ca="1"/>
        <v/>
      </c>
      <c r="AH35" s="10" t="str">
        <f ca="1"/>
        <v/>
      </c>
      <c r="AI35" s="10" t="str">
        <f ca="1"/>
        <v/>
      </c>
      <c r="AJ35" s="10" t="str">
        <f ca="1"/>
        <v/>
      </c>
      <c r="AK35" s="10" t="str">
        <f ca="1"/>
        <v/>
      </c>
      <c r="AL35" s="10" t="str">
        <f ca="1"/>
        <v/>
      </c>
      <c r="AM35" s="10" t="str">
        <f ca="1"/>
        <v/>
      </c>
      <c r="AN35" s="10" t="str">
        <f ca="1"/>
        <v/>
      </c>
      <c r="AO35" s="10" t="str">
        <f ca="1"/>
        <v/>
      </c>
      <c r="AP35" s="10" t="str">
        <f ca="1"/>
        <v/>
      </c>
      <c r="AQ35" s="10" t="str">
        <f ca="1"/>
        <v/>
      </c>
      <c r="AR35" s="10" t="str">
        <f ca="1"/>
        <v/>
      </c>
      <c r="AS35" s="10" t="str">
        <f ca="1"/>
        <v/>
      </c>
      <c r="AT35" s="10" t="str">
        <f ca="1"/>
        <v/>
      </c>
      <c r="AU35" s="10" t="str">
        <f ca="1"/>
        <v/>
      </c>
      <c r="AV35" s="10" t="str">
        <f ca="1"/>
        <v/>
      </c>
      <c r="AW35" s="10" t="str">
        <f ca="1"/>
        <v/>
      </c>
      <c r="AX35" s="10" t="str">
        <f ca="1"/>
        <v/>
      </c>
      <c r="AY35" s="10" t="str">
        <f ca="1"/>
        <v/>
      </c>
      <c r="AZ35" s="10" t="str">
        <f ca="1"/>
        <v/>
      </c>
    </row>
    <row r="36" spans="2:52" ht="10.5" customHeight="1" x14ac:dyDescent="0.25">
      <c r="I36" s="26">
        <f ca="1"/>
        <v>3</v>
      </c>
      <c r="J36" s="21" t="str">
        <f ca="1">HYPERLINK(OFFSET('p1'!AT$4,offset+ROWS($H$23:H36)-1,,1,1),OFFSET('p1'!AU$4,offset+ROWS($H$23:H36)-1,,1,1))</f>
        <v>circumplex chart</v>
      </c>
      <c r="K36" s="10">
        <f ca="1"/>
        <v>0</v>
      </c>
      <c r="L36" s="10">
        <f ca="1"/>
        <v>1</v>
      </c>
      <c r="M36" s="10">
        <f ca="1"/>
        <v>0</v>
      </c>
      <c r="N36" s="10" t="str">
        <f ca="1"/>
        <v/>
      </c>
      <c r="O36" s="10" t="str">
        <f ca="1"/>
        <v/>
      </c>
      <c r="P36" s="10" t="str">
        <f ca="1"/>
        <v/>
      </c>
      <c r="Q36" s="10" t="str">
        <f ca="1"/>
        <v/>
      </c>
      <c r="R36" s="10" t="str">
        <f ca="1"/>
        <v/>
      </c>
      <c r="S36" s="10" t="str">
        <f ca="1"/>
        <v/>
      </c>
      <c r="T36" s="10" t="str">
        <f ca="1"/>
        <v/>
      </c>
      <c r="U36" s="10" t="str">
        <f ca="1"/>
        <v/>
      </c>
      <c r="V36" s="10" t="str">
        <f ca="1"/>
        <v/>
      </c>
      <c r="W36" s="10" t="str">
        <f ca="1"/>
        <v/>
      </c>
      <c r="X36" s="10" t="str">
        <f ca="1"/>
        <v/>
      </c>
      <c r="Y36" s="10" t="str">
        <f ca="1"/>
        <v/>
      </c>
      <c r="Z36" s="10" t="str">
        <f ca="1"/>
        <v/>
      </c>
      <c r="AA36" s="10" t="str">
        <f ca="1"/>
        <v/>
      </c>
      <c r="AB36" s="10" t="str">
        <f ca="1"/>
        <v/>
      </c>
      <c r="AC36" s="10" t="str">
        <f ca="1"/>
        <v/>
      </c>
      <c r="AD36" s="10" t="str">
        <f ca="1"/>
        <v/>
      </c>
      <c r="AE36" s="10" t="str">
        <f ca="1"/>
        <v/>
      </c>
      <c r="AF36" s="10" t="str">
        <f ca="1"/>
        <v/>
      </c>
      <c r="AG36" s="10" t="str">
        <f ca="1"/>
        <v/>
      </c>
      <c r="AH36" s="10" t="str">
        <f ca="1"/>
        <v/>
      </c>
      <c r="AI36" s="10" t="str">
        <f ca="1"/>
        <v/>
      </c>
      <c r="AJ36" s="10" t="str">
        <f ca="1"/>
        <v/>
      </c>
      <c r="AK36" s="10" t="str">
        <f ca="1"/>
        <v/>
      </c>
      <c r="AL36" s="10" t="str">
        <f ca="1"/>
        <v/>
      </c>
      <c r="AM36" s="10" t="str">
        <f ca="1"/>
        <v/>
      </c>
      <c r="AN36" s="10" t="str">
        <f ca="1"/>
        <v/>
      </c>
      <c r="AO36" s="10" t="str">
        <f ca="1"/>
        <v/>
      </c>
      <c r="AP36" s="10" t="str">
        <f ca="1"/>
        <v/>
      </c>
      <c r="AQ36" s="10" t="str">
        <f ca="1"/>
        <v/>
      </c>
      <c r="AR36" s="10" t="str">
        <f ca="1"/>
        <v/>
      </c>
      <c r="AS36" s="10" t="str">
        <f ca="1"/>
        <v/>
      </c>
      <c r="AT36" s="10" t="str">
        <f ca="1"/>
        <v/>
      </c>
      <c r="AU36" s="10" t="str">
        <f ca="1"/>
        <v/>
      </c>
      <c r="AV36" s="10" t="str">
        <f ca="1"/>
        <v/>
      </c>
      <c r="AW36" s="10" t="str">
        <f ca="1"/>
        <v/>
      </c>
      <c r="AX36" s="10" t="str">
        <f ca="1"/>
        <v/>
      </c>
      <c r="AY36" s="10" t="str">
        <f ca="1"/>
        <v/>
      </c>
      <c r="AZ36" s="10" t="str">
        <f ca="1"/>
        <v/>
      </c>
    </row>
    <row r="37" spans="2:52" ht="10.5" customHeight="1" x14ac:dyDescent="0.25">
      <c r="I37" s="26">
        <f ca="1"/>
        <v>4</v>
      </c>
      <c r="J37" s="21" t="str">
        <f ca="1">HYPERLINK(OFFSET('p1'!AT$4,offset+ROWS($H$23:H37)-1,,1,1),OFFSET('p1'!AU$4,offset+ROWS($H$23:H37)-1,,1,1))</f>
        <v>pivot tables - excel 2003</v>
      </c>
      <c r="K37" s="10">
        <f ca="1"/>
        <v>0</v>
      </c>
      <c r="L37" s="10">
        <f ca="1"/>
        <v>1</v>
      </c>
      <c r="M37" s="10">
        <f ca="1"/>
        <v>0</v>
      </c>
      <c r="N37" s="10">
        <f ca="1"/>
        <v>0</v>
      </c>
      <c r="O37" s="10" t="str">
        <f ca="1"/>
        <v/>
      </c>
      <c r="P37" s="10" t="str">
        <f ca="1"/>
        <v/>
      </c>
      <c r="Q37" s="10" t="str">
        <f ca="1"/>
        <v/>
      </c>
      <c r="R37" s="10" t="str">
        <f ca="1"/>
        <v/>
      </c>
      <c r="S37" s="10" t="str">
        <f ca="1"/>
        <v/>
      </c>
      <c r="T37" s="10" t="str">
        <f ca="1"/>
        <v/>
      </c>
      <c r="U37" s="10" t="str">
        <f ca="1"/>
        <v/>
      </c>
      <c r="V37" s="10" t="str">
        <f ca="1"/>
        <v/>
      </c>
      <c r="W37" s="10" t="str">
        <f ca="1"/>
        <v/>
      </c>
      <c r="X37" s="10" t="str">
        <f ca="1"/>
        <v/>
      </c>
      <c r="Y37" s="10" t="str">
        <f ca="1"/>
        <v/>
      </c>
      <c r="Z37" s="10" t="str">
        <f ca="1"/>
        <v/>
      </c>
      <c r="AA37" s="10" t="str">
        <f ca="1"/>
        <v/>
      </c>
      <c r="AB37" s="10" t="str">
        <f ca="1"/>
        <v/>
      </c>
      <c r="AC37" s="10" t="str">
        <f ca="1"/>
        <v/>
      </c>
      <c r="AD37" s="10" t="str">
        <f ca="1"/>
        <v/>
      </c>
      <c r="AE37" s="10" t="str">
        <f ca="1"/>
        <v/>
      </c>
      <c r="AF37" s="10" t="str">
        <f ca="1"/>
        <v/>
      </c>
      <c r="AG37" s="10" t="str">
        <f ca="1"/>
        <v/>
      </c>
      <c r="AH37" s="10" t="str">
        <f ca="1"/>
        <v/>
      </c>
      <c r="AI37" s="10" t="str">
        <f ca="1"/>
        <v/>
      </c>
      <c r="AJ37" s="10" t="str">
        <f ca="1"/>
        <v/>
      </c>
      <c r="AK37" s="10" t="str">
        <f ca="1"/>
        <v/>
      </c>
      <c r="AL37" s="10" t="str">
        <f ca="1"/>
        <v/>
      </c>
      <c r="AM37" s="10" t="str">
        <f ca="1"/>
        <v/>
      </c>
      <c r="AN37" s="10" t="str">
        <f ca="1"/>
        <v/>
      </c>
      <c r="AO37" s="10" t="str">
        <f ca="1"/>
        <v/>
      </c>
      <c r="AP37" s="10" t="str">
        <f ca="1"/>
        <v/>
      </c>
      <c r="AQ37" s="10" t="str">
        <f ca="1"/>
        <v/>
      </c>
      <c r="AR37" s="10" t="str">
        <f ca="1"/>
        <v/>
      </c>
      <c r="AS37" s="10" t="str">
        <f ca="1"/>
        <v/>
      </c>
      <c r="AT37" s="10" t="str">
        <f ca="1"/>
        <v/>
      </c>
      <c r="AU37" s="10" t="str">
        <f ca="1"/>
        <v/>
      </c>
      <c r="AV37" s="10" t="str">
        <f ca="1"/>
        <v/>
      </c>
      <c r="AW37" s="10" t="str">
        <f ca="1"/>
        <v/>
      </c>
      <c r="AX37" s="10" t="str">
        <f ca="1"/>
        <v/>
      </c>
      <c r="AY37" s="10" t="str">
        <f ca="1"/>
        <v/>
      </c>
      <c r="AZ37" s="10" t="str">
        <f ca="1"/>
        <v/>
      </c>
    </row>
    <row r="38" spans="2:52" ht="10.5" customHeight="1" x14ac:dyDescent="0.25">
      <c r="I38" s="26">
        <f ca="1"/>
        <v>3</v>
      </c>
      <c r="J38" s="21" t="str">
        <f ca="1">HYPERLINK(OFFSET('p1'!AT$4,offset+ROWS($H$23:H38)-1,,1,1),OFFSET('p1'!AU$4,offset+ROWS($H$23:H38)-1,,1,1))</f>
        <v>Extracting text</v>
      </c>
      <c r="K38" s="10">
        <f ca="1"/>
        <v>0</v>
      </c>
      <c r="L38" s="10">
        <f ca="1"/>
        <v>1</v>
      </c>
      <c r="M38" s="10">
        <f ca="1"/>
        <v>0</v>
      </c>
      <c r="N38" s="10" t="str">
        <f ca="1"/>
        <v/>
      </c>
      <c r="O38" s="10" t="str">
        <f ca="1"/>
        <v/>
      </c>
      <c r="P38" s="10" t="str">
        <f ca="1"/>
        <v/>
      </c>
      <c r="Q38" s="10" t="str">
        <f ca="1"/>
        <v/>
      </c>
      <c r="R38" s="10" t="str">
        <f ca="1"/>
        <v/>
      </c>
      <c r="S38" s="10" t="str">
        <f ca="1"/>
        <v/>
      </c>
      <c r="T38" s="10" t="str">
        <f ca="1"/>
        <v/>
      </c>
      <c r="U38" s="10" t="str">
        <f ca="1"/>
        <v/>
      </c>
      <c r="V38" s="10" t="str">
        <f ca="1"/>
        <v/>
      </c>
      <c r="W38" s="10" t="str">
        <f ca="1"/>
        <v/>
      </c>
      <c r="X38" s="10" t="str">
        <f ca="1"/>
        <v/>
      </c>
      <c r="Y38" s="10" t="str">
        <f ca="1"/>
        <v/>
      </c>
      <c r="Z38" s="10" t="str">
        <f ca="1"/>
        <v/>
      </c>
      <c r="AA38" s="10" t="str">
        <f ca="1"/>
        <v/>
      </c>
      <c r="AB38" s="10" t="str">
        <f ca="1"/>
        <v/>
      </c>
      <c r="AC38" s="10" t="str">
        <f ca="1"/>
        <v/>
      </c>
      <c r="AD38" s="10" t="str">
        <f ca="1"/>
        <v/>
      </c>
      <c r="AE38" s="10" t="str">
        <f ca="1"/>
        <v/>
      </c>
      <c r="AF38" s="10" t="str">
        <f ca="1"/>
        <v/>
      </c>
      <c r="AG38" s="10" t="str">
        <f ca="1"/>
        <v/>
      </c>
      <c r="AH38" s="10" t="str">
        <f ca="1"/>
        <v/>
      </c>
      <c r="AI38" s="10" t="str">
        <f ca="1"/>
        <v/>
      </c>
      <c r="AJ38" s="10" t="str">
        <f ca="1"/>
        <v/>
      </c>
      <c r="AK38" s="10" t="str">
        <f ca="1"/>
        <v/>
      </c>
      <c r="AL38" s="10" t="str">
        <f ca="1"/>
        <v/>
      </c>
      <c r="AM38" s="10" t="str">
        <f ca="1"/>
        <v/>
      </c>
      <c r="AN38" s="10" t="str">
        <f ca="1"/>
        <v/>
      </c>
      <c r="AO38" s="10" t="str">
        <f ca="1"/>
        <v/>
      </c>
      <c r="AP38" s="10" t="str">
        <f ca="1"/>
        <v/>
      </c>
      <c r="AQ38" s="10" t="str">
        <f ca="1"/>
        <v/>
      </c>
      <c r="AR38" s="10" t="str">
        <f ca="1"/>
        <v/>
      </c>
      <c r="AS38" s="10" t="str">
        <f ca="1"/>
        <v/>
      </c>
      <c r="AT38" s="10" t="str">
        <f ca="1"/>
        <v/>
      </c>
      <c r="AU38" s="10" t="str">
        <f ca="1"/>
        <v/>
      </c>
      <c r="AV38" s="10" t="str">
        <f ca="1"/>
        <v/>
      </c>
      <c r="AW38" s="10" t="str">
        <f ca="1"/>
        <v/>
      </c>
      <c r="AX38" s="10" t="str">
        <f ca="1"/>
        <v/>
      </c>
      <c r="AY38" s="10" t="str">
        <f ca="1"/>
        <v/>
      </c>
      <c r="AZ38" s="10" t="str">
        <f ca="1"/>
        <v/>
      </c>
    </row>
    <row r="39" spans="2:52" ht="10.5" customHeight="1" x14ac:dyDescent="0.25">
      <c r="I39" s="26">
        <f ca="1"/>
        <v>4</v>
      </c>
      <c r="J39" s="21" t="str">
        <f ca="1">HYPERLINK(OFFSET('p1'!AT$4,offset+ROWS($H$23:H39)-1,,1,1),OFFSET('p1'!AU$4,offset+ROWS($H$23:H39)-1,,1,1))</f>
        <v>Adding months to a date</v>
      </c>
      <c r="K39" s="10">
        <f ca="1"/>
        <v>0</v>
      </c>
      <c r="L39" s="10">
        <f ca="1"/>
        <v>1</v>
      </c>
      <c r="M39" s="10">
        <f ca="1"/>
        <v>1</v>
      </c>
      <c r="N39" s="10">
        <f ca="1"/>
        <v>0</v>
      </c>
      <c r="O39" s="10" t="str">
        <f ca="1"/>
        <v/>
      </c>
      <c r="P39" s="10" t="str">
        <f ca="1"/>
        <v/>
      </c>
      <c r="Q39" s="10" t="str">
        <f ca="1"/>
        <v/>
      </c>
      <c r="R39" s="10" t="str">
        <f ca="1"/>
        <v/>
      </c>
      <c r="S39" s="10" t="str">
        <f ca="1"/>
        <v/>
      </c>
      <c r="T39" s="10" t="str">
        <f ca="1"/>
        <v/>
      </c>
      <c r="U39" s="10" t="str">
        <f ca="1"/>
        <v/>
      </c>
      <c r="V39" s="10" t="str">
        <f ca="1"/>
        <v/>
      </c>
      <c r="W39" s="10" t="str">
        <f ca="1"/>
        <v/>
      </c>
      <c r="X39" s="10" t="str">
        <f ca="1"/>
        <v/>
      </c>
      <c r="Y39" s="10" t="str">
        <f ca="1"/>
        <v/>
      </c>
      <c r="Z39" s="10" t="str">
        <f ca="1"/>
        <v/>
      </c>
      <c r="AA39" s="10" t="str">
        <f ca="1"/>
        <v/>
      </c>
      <c r="AB39" s="10" t="str">
        <f ca="1"/>
        <v/>
      </c>
      <c r="AC39" s="10" t="str">
        <f ca="1"/>
        <v/>
      </c>
      <c r="AD39" s="10" t="str">
        <f ca="1"/>
        <v/>
      </c>
      <c r="AE39" s="10" t="str">
        <f ca="1"/>
        <v/>
      </c>
      <c r="AF39" s="10" t="str">
        <f ca="1"/>
        <v/>
      </c>
      <c r="AG39" s="10" t="str">
        <f ca="1"/>
        <v/>
      </c>
      <c r="AH39" s="10" t="str">
        <f ca="1"/>
        <v/>
      </c>
      <c r="AI39" s="10" t="str">
        <f ca="1"/>
        <v/>
      </c>
      <c r="AJ39" s="10" t="str">
        <f ca="1"/>
        <v/>
      </c>
      <c r="AK39" s="10" t="str">
        <f ca="1"/>
        <v/>
      </c>
      <c r="AL39" s="10" t="str">
        <f ca="1"/>
        <v/>
      </c>
      <c r="AM39" s="10" t="str">
        <f ca="1"/>
        <v/>
      </c>
      <c r="AN39" s="10" t="str">
        <f ca="1"/>
        <v/>
      </c>
      <c r="AO39" s="10" t="str">
        <f ca="1"/>
        <v/>
      </c>
      <c r="AP39" s="10" t="str">
        <f ca="1"/>
        <v/>
      </c>
      <c r="AQ39" s="10" t="str">
        <f ca="1"/>
        <v/>
      </c>
      <c r="AR39" s="10" t="str">
        <f ca="1"/>
        <v/>
      </c>
      <c r="AS39" s="10" t="str">
        <f ca="1"/>
        <v/>
      </c>
      <c r="AT39" s="10" t="str">
        <f ca="1"/>
        <v/>
      </c>
      <c r="AU39" s="10" t="str">
        <f ca="1"/>
        <v/>
      </c>
      <c r="AV39" s="10" t="str">
        <f ca="1"/>
        <v/>
      </c>
      <c r="AW39" s="10" t="str">
        <f ca="1"/>
        <v/>
      </c>
      <c r="AX39" s="10" t="str">
        <f ca="1"/>
        <v/>
      </c>
      <c r="AY39" s="10" t="str">
        <f ca="1"/>
        <v/>
      </c>
      <c r="AZ39" s="10" t="str">
        <f ca="1"/>
        <v/>
      </c>
    </row>
    <row r="40" spans="2:52" ht="10.5" customHeight="1" x14ac:dyDescent="0.25">
      <c r="I40" s="26">
        <f ca="1"/>
        <v>5</v>
      </c>
      <c r="J40" s="21" t="str">
        <f ca="1">HYPERLINK(OFFSET('p1'!AT$4,offset+ROWS($H$23:H40)-1,,1,1),OFFSET('p1'!AU$4,offset+ROWS($H$23:H40)-1,,1,1))</f>
        <v>COUNTING NON-DUPLICATES</v>
      </c>
      <c r="K40" s="10">
        <f ca="1"/>
        <v>0</v>
      </c>
      <c r="L40" s="10">
        <f ca="1"/>
        <v>1</v>
      </c>
      <c r="M40" s="10">
        <f ca="1"/>
        <v>0</v>
      </c>
      <c r="N40" s="10">
        <f ca="1"/>
        <v>0</v>
      </c>
      <c r="O40" s="10">
        <f ca="1"/>
        <v>1</v>
      </c>
      <c r="P40" s="10" t="str">
        <f ca="1"/>
        <v/>
      </c>
      <c r="Q40" s="10" t="str">
        <f ca="1"/>
        <v/>
      </c>
      <c r="R40" s="10" t="str">
        <f ca="1"/>
        <v/>
      </c>
      <c r="S40" s="10" t="str">
        <f ca="1"/>
        <v/>
      </c>
      <c r="T40" s="10" t="str">
        <f ca="1"/>
        <v/>
      </c>
      <c r="U40" s="10" t="str">
        <f ca="1"/>
        <v/>
      </c>
      <c r="V40" s="10" t="str">
        <f ca="1"/>
        <v/>
      </c>
      <c r="W40" s="10" t="str">
        <f ca="1"/>
        <v/>
      </c>
      <c r="X40" s="10" t="str">
        <f ca="1"/>
        <v/>
      </c>
      <c r="Y40" s="10" t="str">
        <f ca="1"/>
        <v/>
      </c>
      <c r="Z40" s="10" t="str">
        <f ca="1"/>
        <v/>
      </c>
      <c r="AA40" s="10" t="str">
        <f ca="1"/>
        <v/>
      </c>
      <c r="AB40" s="10" t="str">
        <f ca="1"/>
        <v/>
      </c>
      <c r="AC40" s="10" t="str">
        <f ca="1"/>
        <v/>
      </c>
      <c r="AD40" s="10" t="str">
        <f ca="1"/>
        <v/>
      </c>
      <c r="AE40" s="10" t="str">
        <f ca="1"/>
        <v/>
      </c>
      <c r="AF40" s="10" t="str">
        <f ca="1"/>
        <v/>
      </c>
      <c r="AG40" s="10" t="str">
        <f ca="1"/>
        <v/>
      </c>
      <c r="AH40" s="10" t="str">
        <f ca="1"/>
        <v/>
      </c>
      <c r="AI40" s="10" t="str">
        <f ca="1"/>
        <v/>
      </c>
      <c r="AJ40" s="10" t="str">
        <f ca="1"/>
        <v/>
      </c>
      <c r="AK40" s="10" t="str">
        <f ca="1"/>
        <v/>
      </c>
      <c r="AL40" s="10" t="str">
        <f ca="1"/>
        <v/>
      </c>
      <c r="AM40" s="10" t="str">
        <f ca="1"/>
        <v/>
      </c>
      <c r="AN40" s="10" t="str">
        <f ca="1"/>
        <v/>
      </c>
      <c r="AO40" s="10" t="str">
        <f ca="1"/>
        <v/>
      </c>
      <c r="AP40" s="10" t="str">
        <f ca="1"/>
        <v/>
      </c>
      <c r="AQ40" s="10" t="str">
        <f ca="1"/>
        <v/>
      </c>
      <c r="AR40" s="10" t="str">
        <f ca="1"/>
        <v/>
      </c>
      <c r="AS40" s="10" t="str">
        <f ca="1"/>
        <v/>
      </c>
      <c r="AT40" s="10" t="str">
        <f ca="1"/>
        <v/>
      </c>
      <c r="AU40" s="10" t="str">
        <f ca="1"/>
        <v/>
      </c>
      <c r="AV40" s="10" t="str">
        <f ca="1"/>
        <v/>
      </c>
      <c r="AW40" s="10" t="str">
        <f ca="1"/>
        <v/>
      </c>
      <c r="AX40" s="10" t="str">
        <f ca="1"/>
        <v/>
      </c>
      <c r="AY40" s="10" t="str">
        <f ca="1"/>
        <v/>
      </c>
      <c r="AZ40" s="10" t="str">
        <f ca="1"/>
        <v/>
      </c>
    </row>
    <row r="41" spans="2:52" ht="10.5" customHeight="1" x14ac:dyDescent="0.25">
      <c r="I41" s="26">
        <f ca="1"/>
        <v>3</v>
      </c>
      <c r="J41" s="21" t="str">
        <f ca="1">HYPERLINK(OFFSET('p1'!AT$4,offset+ROWS($H$23:H41)-1,,1,1),OFFSET('p1'!AU$4,offset+ROWS($H$23:H41)-1,,1,1))</f>
        <v>Count rows after using autofilter?</v>
      </c>
      <c r="K41" s="10">
        <f ca="1"/>
        <v>0</v>
      </c>
      <c r="L41" s="10">
        <f ca="1"/>
        <v>0</v>
      </c>
      <c r="M41" s="10">
        <f ca="1"/>
        <v>1</v>
      </c>
      <c r="N41" s="10" t="str">
        <f ca="1"/>
        <v/>
      </c>
      <c r="O41" s="10" t="str">
        <f ca="1"/>
        <v/>
      </c>
      <c r="P41" s="10" t="str">
        <f ca="1"/>
        <v/>
      </c>
      <c r="Q41" s="10" t="str">
        <f ca="1"/>
        <v/>
      </c>
      <c r="R41" s="10" t="str">
        <f ca="1"/>
        <v/>
      </c>
      <c r="S41" s="10" t="str">
        <f ca="1"/>
        <v/>
      </c>
      <c r="T41" s="10" t="str">
        <f ca="1"/>
        <v/>
      </c>
      <c r="U41" s="10" t="str">
        <f ca="1"/>
        <v/>
      </c>
      <c r="V41" s="10" t="str">
        <f ca="1"/>
        <v/>
      </c>
      <c r="W41" s="10" t="str">
        <f ca="1"/>
        <v/>
      </c>
      <c r="X41" s="10" t="str">
        <f ca="1"/>
        <v/>
      </c>
      <c r="Y41" s="10" t="str">
        <f ca="1"/>
        <v/>
      </c>
      <c r="Z41" s="10" t="str">
        <f ca="1"/>
        <v/>
      </c>
      <c r="AA41" s="10" t="str">
        <f ca="1"/>
        <v/>
      </c>
      <c r="AB41" s="10" t="str">
        <f ca="1"/>
        <v/>
      </c>
      <c r="AC41" s="10" t="str">
        <f ca="1"/>
        <v/>
      </c>
      <c r="AD41" s="10" t="str">
        <f ca="1"/>
        <v/>
      </c>
      <c r="AE41" s="10" t="str">
        <f ca="1"/>
        <v/>
      </c>
      <c r="AF41" s="10" t="str">
        <f ca="1"/>
        <v/>
      </c>
      <c r="AG41" s="10" t="str">
        <f ca="1"/>
        <v/>
      </c>
      <c r="AH41" s="10" t="str">
        <f ca="1"/>
        <v/>
      </c>
      <c r="AI41" s="10" t="str">
        <f ca="1"/>
        <v/>
      </c>
      <c r="AJ41" s="10" t="str">
        <f ca="1"/>
        <v/>
      </c>
      <c r="AK41" s="10" t="str">
        <f ca="1"/>
        <v/>
      </c>
      <c r="AL41" s="10" t="str">
        <f ca="1"/>
        <v/>
      </c>
      <c r="AM41" s="10" t="str">
        <f ca="1"/>
        <v/>
      </c>
      <c r="AN41" s="10" t="str">
        <f ca="1"/>
        <v/>
      </c>
      <c r="AO41" s="10" t="str">
        <f ca="1"/>
        <v/>
      </c>
      <c r="AP41" s="10" t="str">
        <f ca="1"/>
        <v/>
      </c>
      <c r="AQ41" s="10" t="str">
        <f ca="1"/>
        <v/>
      </c>
      <c r="AR41" s="10" t="str">
        <f ca="1"/>
        <v/>
      </c>
      <c r="AS41" s="10" t="str">
        <f ca="1"/>
        <v/>
      </c>
      <c r="AT41" s="10" t="str">
        <f ca="1"/>
        <v/>
      </c>
      <c r="AU41" s="10" t="str">
        <f ca="1"/>
        <v/>
      </c>
      <c r="AV41" s="10" t="str">
        <f ca="1"/>
        <v/>
      </c>
      <c r="AW41" s="10" t="str">
        <f ca="1"/>
        <v/>
      </c>
      <c r="AX41" s="10" t="str">
        <f ca="1"/>
        <v/>
      </c>
      <c r="AY41" s="10" t="str">
        <f ca="1"/>
        <v/>
      </c>
      <c r="AZ41" s="10" t="str">
        <f ca="1"/>
        <v/>
      </c>
    </row>
    <row r="42" spans="2:52" ht="10.5" customHeight="1" x14ac:dyDescent="0.25">
      <c r="I42" s="26">
        <f ca="1"/>
        <v>4</v>
      </c>
      <c r="J42" s="21" t="str">
        <f ca="1">HYPERLINK(OFFSET('p1'!AT$4,offset+ROWS($H$23:H42)-1,,1,1),OFFSET('p1'!AU$4,offset+ROWS($H$23:H42)-1,,1,1))</f>
        <v>Dashboard to monitor weight and exercise</v>
      </c>
      <c r="K42" s="10">
        <f ca="1"/>
        <v>0</v>
      </c>
      <c r="L42" s="10">
        <f ca="1"/>
        <v>1</v>
      </c>
      <c r="M42" s="10">
        <f ca="1"/>
        <v>0</v>
      </c>
      <c r="N42" s="10">
        <f ca="1"/>
        <v>0</v>
      </c>
      <c r="O42" s="10" t="str">
        <f ca="1"/>
        <v/>
      </c>
      <c r="P42" s="10" t="str">
        <f ca="1"/>
        <v/>
      </c>
      <c r="Q42" s="10" t="str">
        <f ca="1"/>
        <v/>
      </c>
      <c r="R42" s="10" t="str">
        <f ca="1"/>
        <v/>
      </c>
      <c r="S42" s="10" t="str">
        <f ca="1"/>
        <v/>
      </c>
      <c r="T42" s="10" t="str">
        <f ca="1"/>
        <v/>
      </c>
      <c r="U42" s="10" t="str">
        <f ca="1"/>
        <v/>
      </c>
      <c r="V42" s="10" t="str">
        <f ca="1"/>
        <v/>
      </c>
      <c r="W42" s="10" t="str">
        <f ca="1"/>
        <v/>
      </c>
      <c r="X42" s="10" t="str">
        <f ca="1"/>
        <v/>
      </c>
      <c r="Y42" s="10" t="str">
        <f ca="1"/>
        <v/>
      </c>
      <c r="Z42" s="10" t="str">
        <f ca="1"/>
        <v/>
      </c>
      <c r="AA42" s="10" t="str">
        <f ca="1"/>
        <v/>
      </c>
      <c r="AB42" s="10" t="str">
        <f ca="1"/>
        <v/>
      </c>
      <c r="AC42" s="10" t="str">
        <f ca="1"/>
        <v/>
      </c>
      <c r="AD42" s="10" t="str">
        <f ca="1"/>
        <v/>
      </c>
      <c r="AE42" s="10" t="str">
        <f ca="1"/>
        <v/>
      </c>
      <c r="AF42" s="10" t="str">
        <f ca="1"/>
        <v/>
      </c>
      <c r="AG42" s="10" t="str">
        <f ca="1"/>
        <v/>
      </c>
      <c r="AH42" s="10" t="str">
        <f ca="1"/>
        <v/>
      </c>
      <c r="AI42" s="10" t="str">
        <f ca="1"/>
        <v/>
      </c>
      <c r="AJ42" s="10" t="str">
        <f ca="1"/>
        <v/>
      </c>
      <c r="AK42" s="10" t="str">
        <f ca="1"/>
        <v/>
      </c>
      <c r="AL42" s="10" t="str">
        <f ca="1"/>
        <v/>
      </c>
      <c r="AM42" s="10" t="str">
        <f ca="1"/>
        <v/>
      </c>
      <c r="AN42" s="10" t="str">
        <f ca="1"/>
        <v/>
      </c>
      <c r="AO42" s="10" t="str">
        <f ca="1"/>
        <v/>
      </c>
      <c r="AP42" s="10" t="str">
        <f ca="1"/>
        <v/>
      </c>
      <c r="AQ42" s="10" t="str">
        <f ca="1"/>
        <v/>
      </c>
      <c r="AR42" s="10" t="str">
        <f ca="1"/>
        <v/>
      </c>
      <c r="AS42" s="10" t="str">
        <f ca="1"/>
        <v/>
      </c>
      <c r="AT42" s="10" t="str">
        <f ca="1"/>
        <v/>
      </c>
      <c r="AU42" s="10" t="str">
        <f ca="1"/>
        <v/>
      </c>
      <c r="AV42" s="10" t="str">
        <f ca="1"/>
        <v/>
      </c>
      <c r="AW42" s="10" t="str">
        <f ca="1"/>
        <v/>
      </c>
      <c r="AX42" s="10" t="str">
        <f ca="1"/>
        <v/>
      </c>
      <c r="AY42" s="10" t="str">
        <f ca="1"/>
        <v/>
      </c>
      <c r="AZ42" s="10" t="str">
        <f ca="1"/>
        <v/>
      </c>
    </row>
    <row r="43" spans="2:52" ht="6.75" customHeight="1" x14ac:dyDescent="0.25"/>
    <row r="44" spans="2:52" x14ac:dyDescent="0.25">
      <c r="I44" s="23" t="str">
        <f>"Showing " &amp;offset&amp;" to "&amp;offset+19&amp;" of 772 threads where Hui Replied"</f>
        <v>Showing 0 to 19 of 772 threads where Hui Replied</v>
      </c>
    </row>
    <row r="45" spans="2:52" x14ac:dyDescent="0.25">
      <c r="I45" s="23" t="s">
        <v>4074</v>
      </c>
    </row>
    <row r="47" spans="2:52" x14ac:dyDescent="0.25">
      <c r="B47" s="53" t="s">
        <v>4084</v>
      </c>
      <c r="C47" s="53"/>
      <c r="D47" s="53"/>
      <c r="E47" s="53"/>
      <c r="F47" s="53"/>
      <c r="G47" s="53"/>
      <c r="H47" s="53"/>
      <c r="I47" s="53"/>
      <c r="J47" s="50"/>
      <c r="K47" s="50"/>
      <c r="L47" s="50"/>
      <c r="M47" s="50"/>
      <c r="N47" s="50"/>
      <c r="O47" s="50"/>
      <c r="P47" s="50"/>
      <c r="Q47" s="50"/>
      <c r="R47" s="50"/>
      <c r="S47" s="50"/>
      <c r="T47" s="50"/>
      <c r="U47" s="50"/>
      <c r="V47" s="50"/>
      <c r="W47" s="50"/>
      <c r="X47" s="50"/>
      <c r="Y47" s="50"/>
      <c r="Z47" s="50"/>
      <c r="AA47" s="50"/>
      <c r="AB47" s="50"/>
      <c r="AC47" s="50"/>
      <c r="AD47" s="50"/>
      <c r="AE47" s="50"/>
      <c r="AF47" s="50"/>
      <c r="AG47" s="50"/>
      <c r="AH47" s="50"/>
      <c r="AI47" s="50"/>
      <c r="AJ47" s="50"/>
      <c r="AK47" s="50"/>
      <c r="AL47" s="50"/>
      <c r="AM47" s="50"/>
      <c r="AN47" s="50"/>
      <c r="AO47" s="50"/>
      <c r="AP47" s="50"/>
      <c r="AQ47" s="50"/>
      <c r="AR47" s="50"/>
      <c r="AS47" s="50"/>
      <c r="AT47" s="50"/>
      <c r="AU47" s="50"/>
      <c r="AV47" s="50"/>
      <c r="AW47" s="50"/>
      <c r="AX47" s="50"/>
      <c r="AY47" s="50"/>
      <c r="AZ47" s="51" t="s">
        <v>4082</v>
      </c>
    </row>
  </sheetData>
  <sheetProtection password="CC0E" sheet="1" objects="1" scenarios="1"/>
  <mergeCells count="3">
    <mergeCell ref="H20:AV20"/>
    <mergeCell ref="B47:I47"/>
    <mergeCell ref="B1:I1"/>
  </mergeCells>
  <conditionalFormatting sqref="K23:AZ42">
    <cfRule type="cellIs" dxfId="17" priority="1" operator="equal">
      <formula>""</formula>
    </cfRule>
    <cfRule type="cellIs" dxfId="16" priority="2" operator="equal">
      <formula>1</formula>
    </cfRule>
    <cfRule type="cellIs" dxfId="15" priority="3" operator="equal">
      <formula>0</formula>
    </cfRule>
  </conditionalFormatting>
  <hyperlinks>
    <hyperlink ref="B47:I47" r:id="rId1" display="© Chandoo.org - 2011 - Visit site."/>
  </hyperlinks>
  <pageMargins left="0.7" right="0.7" top="0.75" bottom="0.75" header="0.3" footer="0.3"/>
  <drawing r:id="rId2"/>
  <legacyDrawing r:id="rId3"/>
  <controls>
    <mc:AlternateContent xmlns:mc="http://schemas.openxmlformats.org/markup-compatibility/2006">
      <mc:Choice Requires="x14">
        <control shapeId="1026" r:id="rId4" name="ScrollBar1">
          <controlPr defaultSize="0" autoFill="0" autoLine="0" linkedCell="H21" r:id="rId5">
            <anchor moveWithCells="1">
              <from>
                <xdr:col>7</xdr:col>
                <xdr:colOff>57150</xdr:colOff>
                <xdr:row>22</xdr:row>
                <xdr:rowOff>0</xdr:rowOff>
              </from>
              <to>
                <xdr:col>8</xdr:col>
                <xdr:colOff>57150</xdr:colOff>
                <xdr:row>42</xdr:row>
                <xdr:rowOff>0</xdr:rowOff>
              </to>
            </anchor>
          </controlPr>
        </control>
      </mc:Choice>
      <mc:Fallback>
        <control shapeId="1026" r:id="rId4" name="ScrollBar1"/>
      </mc:Fallback>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S5228"/>
  <sheetViews>
    <sheetView workbookViewId="0">
      <selection activeCell="E2" sqref="E2:E5228"/>
    </sheetView>
  </sheetViews>
  <sheetFormatPr defaultRowHeight="15" x14ac:dyDescent="0.25"/>
  <cols>
    <col min="1" max="1" width="9.7109375" customWidth="1"/>
    <col min="2" max="2" width="11.28515625" customWidth="1"/>
    <col min="3" max="3" width="10.28515625" customWidth="1"/>
    <col min="4" max="4" width="11.5703125" customWidth="1"/>
    <col min="5" max="5" width="53" style="1" customWidth="1"/>
    <col min="6" max="6" width="22.28515625" customWidth="1"/>
    <col min="7" max="7" width="13.28515625" customWidth="1"/>
    <col min="8" max="8" width="15.28515625" customWidth="1"/>
    <col min="9" max="9" width="11.42578125" customWidth="1"/>
    <col min="11" max="11" width="12.5703125" customWidth="1"/>
    <col min="16" max="16" width="20.7109375" customWidth="1"/>
    <col min="18" max="18" width="16.42578125" bestFit="1" customWidth="1"/>
  </cols>
  <sheetData>
    <row r="1" spans="1:19" x14ac:dyDescent="0.25">
      <c r="A1" s="7" t="s">
        <v>0</v>
      </c>
      <c r="B1" s="7" t="s">
        <v>1</v>
      </c>
      <c r="C1" s="7" t="s">
        <v>2</v>
      </c>
      <c r="D1" s="7" t="s">
        <v>3</v>
      </c>
      <c r="E1" s="1" t="s">
        <v>4</v>
      </c>
      <c r="F1" s="7" t="s">
        <v>5</v>
      </c>
      <c r="G1" s="7" t="s">
        <v>6</v>
      </c>
      <c r="H1" s="7" t="s">
        <v>7</v>
      </c>
      <c r="I1" t="s">
        <v>8</v>
      </c>
      <c r="J1" t="s">
        <v>9</v>
      </c>
      <c r="K1" t="s">
        <v>10</v>
      </c>
      <c r="L1" t="s">
        <v>3260</v>
      </c>
      <c r="M1" t="s">
        <v>4037</v>
      </c>
      <c r="N1" t="s">
        <v>4038</v>
      </c>
      <c r="O1" t="s">
        <v>4039</v>
      </c>
      <c r="P1" t="s">
        <v>4045</v>
      </c>
      <c r="Q1" t="s">
        <v>4047</v>
      </c>
      <c r="R1" t="s">
        <v>4070</v>
      </c>
      <c r="S1" t="s">
        <v>4076</v>
      </c>
    </row>
    <row r="2" spans="1:19" x14ac:dyDescent="0.25">
      <c r="A2" s="7">
        <v>2</v>
      </c>
      <c r="B2" s="7">
        <v>4</v>
      </c>
      <c r="C2" s="7">
        <v>2</v>
      </c>
      <c r="D2" s="7">
        <v>1</v>
      </c>
      <c r="E2" s="2"/>
      <c r="F2" s="8">
        <v>40019.930324074077</v>
      </c>
      <c r="G2" s="7">
        <v>0</v>
      </c>
      <c r="H2" s="7">
        <v>1</v>
      </c>
      <c r="I2" t="b">
        <f>(D2=24)</f>
        <v>0</v>
      </c>
      <c r="J2" t="b">
        <f>H2&gt;1</f>
        <v>0</v>
      </c>
      <c r="K2">
        <f>I2*J2</f>
        <v>0</v>
      </c>
      <c r="L2">
        <f>WEEKDAY(Table1[[#This Row],[post_time]])</f>
        <v>7</v>
      </c>
      <c r="M2">
        <f>VLOOKUP(Table1[[#This Row],[topic_id]],'All Topics Data'!$A$2:$I$1243,8,FALSE)</f>
        <v>40019.929861111108</v>
      </c>
      <c r="N2">
        <f>Table1[[#This Row],[Hui Reply?]]*(Table1[[#This Row],[post_time]]-Table1[[#This Row],[timestamp of previous reply]])</f>
        <v>0</v>
      </c>
      <c r="O2" s="3">
        <f>Table1[[#This Row],[Hui Reply?]]</f>
        <v>0</v>
      </c>
      <c r="P2" s="19">
        <f>INT(Table1[[#This Row],[post_time]])</f>
        <v>40019</v>
      </c>
      <c r="Q2" s="3">
        <f>IF(Table1[[#This Row],[Hui Reply?]],VLOOKUP(Table1[[#This Row],[topic_id]],'All Topics Data'!$A$2:$E$1243,5,FALSE),0)</f>
        <v>0</v>
      </c>
      <c r="R2" s="8">
        <f>Table1[[#This Row],[post_time]]+8/24</f>
        <v>40020.263657407413</v>
      </c>
      <c r="S2" s="3">
        <f>IF(Table1[[#This Row],[post_position]]=1,0,SUMIFS($F$2:F2,$H$2:H2,Table1[[#This Row],[post_position]]-1,$C$2:C2,Table1[[#This Row],[topic_id]]))</f>
        <v>0</v>
      </c>
    </row>
    <row r="3" spans="1:19" x14ac:dyDescent="0.25">
      <c r="A3" s="7">
        <v>3</v>
      </c>
      <c r="B3" s="7">
        <v>1</v>
      </c>
      <c r="C3" s="7">
        <v>3</v>
      </c>
      <c r="D3" s="7">
        <v>7</v>
      </c>
      <c r="E3" s="2"/>
      <c r="F3" s="8">
        <v>40020.296967592592</v>
      </c>
      <c r="G3" s="7">
        <v>0</v>
      </c>
      <c r="H3" s="7">
        <v>1</v>
      </c>
      <c r="I3" s="7" t="b">
        <f t="shared" ref="I3:I66" si="0">(D3=24)</f>
        <v>0</v>
      </c>
      <c r="J3" s="7" t="b">
        <f t="shared" ref="J3:J66" si="1">H3&gt;1</f>
        <v>0</v>
      </c>
      <c r="K3" s="7">
        <f t="shared" ref="K3:K66" si="2">I3*J3</f>
        <v>0</v>
      </c>
      <c r="L3" s="7">
        <f>WEEKDAY(Table1[[#This Row],[post_time]])</f>
        <v>1</v>
      </c>
      <c r="M3" s="7">
        <f>VLOOKUP(Table1[[#This Row],[topic_id]],'All Topics Data'!$A$2:$I$1243,8,FALSE)</f>
        <v>40020.296527777777</v>
      </c>
      <c r="N3" s="7">
        <f>Table1[[#This Row],[Hui Reply?]]*(Table1[[#This Row],[post_time]]-Table1[[#This Row],[timestamp of previous reply]])</f>
        <v>0</v>
      </c>
      <c r="O3" s="3">
        <f>O2+Table1[[#This Row],[Hui Reply?]]</f>
        <v>0</v>
      </c>
      <c r="P3" s="19">
        <f>INT(Table1[[#This Row],[post_time]])</f>
        <v>40020</v>
      </c>
      <c r="Q3" s="3">
        <f>IF(Table1[[#This Row],[Hui Reply?]],VLOOKUP(Table1[[#This Row],[topic_id]],'All Topics Data'!$A$2:$E$1243,5,FALSE),0)</f>
        <v>0</v>
      </c>
      <c r="R3" s="8">
        <f>Table1[[#This Row],[post_time]]+8/24</f>
        <v>40020.630300925928</v>
      </c>
      <c r="S3" s="3">
        <f>IF(Table1[[#This Row],[post_position]]=1,0,SUMIFS($F$2:F3,$H$2:H3,Table1[[#This Row],[post_position]]-1,$C$2:C3,Table1[[#This Row],[topic_id]]))</f>
        <v>0</v>
      </c>
    </row>
    <row r="4" spans="1:19" x14ac:dyDescent="0.25">
      <c r="A4" s="7">
        <v>4</v>
      </c>
      <c r="B4" s="7">
        <v>2</v>
      </c>
      <c r="C4" s="7">
        <v>4</v>
      </c>
      <c r="D4" s="7">
        <v>1</v>
      </c>
      <c r="F4" s="8">
        <v>40020.511944444443</v>
      </c>
      <c r="G4" s="7">
        <v>0</v>
      </c>
      <c r="H4" s="7">
        <v>1</v>
      </c>
      <c r="I4" s="7" t="b">
        <f t="shared" si="0"/>
        <v>0</v>
      </c>
      <c r="J4" s="7" t="b">
        <f t="shared" si="1"/>
        <v>0</v>
      </c>
      <c r="K4" s="7">
        <f t="shared" si="2"/>
        <v>0</v>
      </c>
      <c r="L4" s="7">
        <f>WEEKDAY(Table1[[#This Row],[post_time]])</f>
        <v>1</v>
      </c>
      <c r="M4" s="7">
        <f>VLOOKUP(Table1[[#This Row],[topic_id]],'All Topics Data'!$A$2:$I$1243,8,FALSE)</f>
        <v>40020.511805555558</v>
      </c>
      <c r="N4" s="7">
        <f>Table1[[#This Row],[Hui Reply?]]*(Table1[[#This Row],[post_time]]-Table1[[#This Row],[timestamp of previous reply]])</f>
        <v>0</v>
      </c>
      <c r="O4" s="3">
        <f>O3+Table1[[#This Row],[Hui Reply?]]</f>
        <v>0</v>
      </c>
      <c r="P4" s="19">
        <f>INT(Table1[[#This Row],[post_time]])</f>
        <v>40020</v>
      </c>
      <c r="Q4" s="3">
        <f>IF(Table1[[#This Row],[Hui Reply?]],VLOOKUP(Table1[[#This Row],[topic_id]],'All Topics Data'!$A$2:$E$1243,5,FALSE),0)</f>
        <v>0</v>
      </c>
      <c r="R4" s="8">
        <f>Table1[[#This Row],[post_time]]+8/24</f>
        <v>40020.845277777778</v>
      </c>
      <c r="S4" s="3">
        <f>IF(Table1[[#This Row],[post_position]]=1,0,SUMIFS($F$2:F4,$H$2:H4,Table1[[#This Row],[post_position]]-1,$C$2:C4,Table1[[#This Row],[topic_id]]))</f>
        <v>0</v>
      </c>
    </row>
    <row r="5" spans="1:19" x14ac:dyDescent="0.25">
      <c r="A5" s="7">
        <v>5</v>
      </c>
      <c r="B5" s="7">
        <v>1</v>
      </c>
      <c r="C5" s="7">
        <v>3</v>
      </c>
      <c r="D5" s="7">
        <v>1</v>
      </c>
      <c r="E5" s="2"/>
      <c r="F5" s="8">
        <v>40020.729814814818</v>
      </c>
      <c r="G5" s="7">
        <v>0</v>
      </c>
      <c r="H5" s="7">
        <v>2</v>
      </c>
      <c r="I5" s="7" t="b">
        <f t="shared" si="0"/>
        <v>0</v>
      </c>
      <c r="J5" s="7" t="b">
        <f t="shared" si="1"/>
        <v>1</v>
      </c>
      <c r="K5" s="7">
        <f t="shared" si="2"/>
        <v>0</v>
      </c>
      <c r="L5" s="7">
        <f>WEEKDAY(Table1[[#This Row],[post_time]])</f>
        <v>1</v>
      </c>
      <c r="M5" s="7">
        <f>VLOOKUP(Table1[[#This Row],[topic_id]],'All Topics Data'!$A$2:$I$1243,8,FALSE)</f>
        <v>40020.296527777777</v>
      </c>
      <c r="N5" s="7">
        <f>Table1[[#This Row],[Hui Reply?]]*(Table1[[#This Row],[post_time]]-Table1[[#This Row],[timestamp of previous reply]])</f>
        <v>0</v>
      </c>
      <c r="O5" s="3">
        <f>O4+Table1[[#This Row],[Hui Reply?]]</f>
        <v>0</v>
      </c>
      <c r="P5" s="19">
        <f>INT(Table1[[#This Row],[post_time]])</f>
        <v>40020</v>
      </c>
      <c r="Q5" s="3">
        <f>IF(Table1[[#This Row],[Hui Reply?]],VLOOKUP(Table1[[#This Row],[topic_id]],'All Topics Data'!$A$2:$E$1243,5,FALSE),0)</f>
        <v>0</v>
      </c>
      <c r="R5" s="8">
        <f>Table1[[#This Row],[post_time]]+8/24</f>
        <v>40021.063148148154</v>
      </c>
      <c r="S5" s="3">
        <f>IF(Table1[[#This Row],[post_position]]=1,0,SUMIFS($F$2:F5,$H$2:H5,Table1[[#This Row],[post_position]]-1,$C$2:C5,Table1[[#This Row],[topic_id]]))</f>
        <v>40020.296967592592</v>
      </c>
    </row>
    <row r="6" spans="1:19" x14ac:dyDescent="0.25">
      <c r="A6" s="7">
        <v>6</v>
      </c>
      <c r="B6" s="7">
        <v>1</v>
      </c>
      <c r="C6" s="7">
        <v>3</v>
      </c>
      <c r="D6" s="7">
        <v>24</v>
      </c>
      <c r="F6" s="8">
        <v>40021.484120370369</v>
      </c>
      <c r="G6" s="7">
        <v>0</v>
      </c>
      <c r="H6" s="7">
        <v>3</v>
      </c>
      <c r="I6" s="7" t="b">
        <f t="shared" si="0"/>
        <v>1</v>
      </c>
      <c r="J6" s="7" t="b">
        <f t="shared" si="1"/>
        <v>1</v>
      </c>
      <c r="K6" s="7">
        <f t="shared" si="2"/>
        <v>1</v>
      </c>
      <c r="L6" s="7">
        <f>WEEKDAY(Table1[[#This Row],[post_time]])</f>
        <v>2</v>
      </c>
      <c r="M6" s="7">
        <f>VLOOKUP(Table1[[#This Row],[topic_id]],'All Topics Data'!$A$2:$I$1243,8,FALSE)</f>
        <v>40020.296527777777</v>
      </c>
      <c r="N6" s="7">
        <f>Table1[[#This Row],[Hui Reply?]]*(Table1[[#This Row],[post_time]]-Table1[[#This Row],[timestamp of previous reply]])</f>
        <v>0.75430555555067258</v>
      </c>
      <c r="O6" s="3">
        <f>O5+Table1[[#This Row],[Hui Reply?]]</f>
        <v>1</v>
      </c>
      <c r="P6" s="19">
        <f>INT(Table1[[#This Row],[post_time]])</f>
        <v>40021</v>
      </c>
      <c r="Q6" s="3" t="str">
        <f>IF(Table1[[#This Row],[Hui Reply?]],VLOOKUP(Table1[[#This Row],[topic_id]],'All Topics Data'!$A$2:$E$1243,5,FALSE),0)</f>
        <v>ravichandrans</v>
      </c>
      <c r="R6" s="8">
        <f>Table1[[#This Row],[post_time]]+8/24</f>
        <v>40021.817453703705</v>
      </c>
      <c r="S6" s="3">
        <f>IF(Table1[[#This Row],[post_position]]=1,0,SUMIFS($F$2:F6,$H$2:H6,Table1[[#This Row],[post_position]]-1,$C$2:C6,Table1[[#This Row],[topic_id]]))</f>
        <v>40020.729814814818</v>
      </c>
    </row>
    <row r="7" spans="1:19" x14ac:dyDescent="0.25">
      <c r="A7" s="7">
        <v>7</v>
      </c>
      <c r="B7" s="7">
        <v>1</v>
      </c>
      <c r="C7" s="7">
        <v>5</v>
      </c>
      <c r="D7" s="7">
        <v>28</v>
      </c>
      <c r="E7" s="2"/>
      <c r="F7" s="8">
        <v>40021.518842592595</v>
      </c>
      <c r="G7" s="7">
        <v>0</v>
      </c>
      <c r="H7" s="7">
        <v>1</v>
      </c>
      <c r="I7" s="7" t="b">
        <f t="shared" si="0"/>
        <v>0</v>
      </c>
      <c r="J7" s="7" t="b">
        <f t="shared" si="1"/>
        <v>0</v>
      </c>
      <c r="K7" s="7">
        <f t="shared" si="2"/>
        <v>0</v>
      </c>
      <c r="L7" s="7">
        <f>WEEKDAY(Table1[[#This Row],[post_time]])</f>
        <v>2</v>
      </c>
      <c r="M7" s="7">
        <f>VLOOKUP(Table1[[#This Row],[topic_id]],'All Topics Data'!$A$2:$I$1243,8,FALSE)</f>
        <v>40021.518750000003</v>
      </c>
      <c r="N7" s="7">
        <f>Table1[[#This Row],[Hui Reply?]]*(Table1[[#This Row],[post_time]]-Table1[[#This Row],[timestamp of previous reply]])</f>
        <v>0</v>
      </c>
      <c r="O7" s="3">
        <f>O6+Table1[[#This Row],[Hui Reply?]]</f>
        <v>1</v>
      </c>
      <c r="P7" s="19">
        <f>INT(Table1[[#This Row],[post_time]])</f>
        <v>40021</v>
      </c>
      <c r="Q7" s="3">
        <f>IF(Table1[[#This Row],[Hui Reply?]],VLOOKUP(Table1[[#This Row],[topic_id]],'All Topics Data'!$A$2:$E$1243,5,FALSE),0)</f>
        <v>0</v>
      </c>
      <c r="R7" s="8">
        <f>Table1[[#This Row],[post_time]]+8/24</f>
        <v>40021.852175925931</v>
      </c>
      <c r="S7" s="3">
        <f>IF(Table1[[#This Row],[post_position]]=1,0,SUMIFS($F$2:F7,$H$2:H7,Table1[[#This Row],[post_position]]-1,$C$2:C7,Table1[[#This Row],[topic_id]]))</f>
        <v>0</v>
      </c>
    </row>
    <row r="8" spans="1:19" x14ac:dyDescent="0.25">
      <c r="A8" s="7">
        <v>8</v>
      </c>
      <c r="B8" s="7">
        <v>2</v>
      </c>
      <c r="C8" s="7">
        <v>4</v>
      </c>
      <c r="D8" s="7">
        <v>31</v>
      </c>
      <c r="F8" s="8">
        <v>40021.601493055554</v>
      </c>
      <c r="G8" s="7">
        <v>0</v>
      </c>
      <c r="H8" s="7">
        <v>2</v>
      </c>
      <c r="I8" s="7" t="b">
        <f t="shared" si="0"/>
        <v>0</v>
      </c>
      <c r="J8" s="7" t="b">
        <f t="shared" si="1"/>
        <v>1</v>
      </c>
      <c r="K8" s="7">
        <f t="shared" si="2"/>
        <v>0</v>
      </c>
      <c r="L8" s="7">
        <f>WEEKDAY(Table1[[#This Row],[post_time]])</f>
        <v>2</v>
      </c>
      <c r="M8" s="7">
        <f>VLOOKUP(Table1[[#This Row],[topic_id]],'All Topics Data'!$A$2:$I$1243,8,FALSE)</f>
        <v>40020.511805555558</v>
      </c>
      <c r="N8" s="7">
        <f>Table1[[#This Row],[Hui Reply?]]*(Table1[[#This Row],[post_time]]-Table1[[#This Row],[timestamp of previous reply]])</f>
        <v>0</v>
      </c>
      <c r="O8" s="3">
        <f>O7+Table1[[#This Row],[Hui Reply?]]</f>
        <v>1</v>
      </c>
      <c r="P8" s="19">
        <f>INT(Table1[[#This Row],[post_time]])</f>
        <v>40021</v>
      </c>
      <c r="Q8" s="3">
        <f>IF(Table1[[#This Row],[Hui Reply?]],VLOOKUP(Table1[[#This Row],[topic_id]],'All Topics Data'!$A$2:$E$1243,5,FALSE),0)</f>
        <v>0</v>
      </c>
      <c r="R8" s="8">
        <f>Table1[[#This Row],[post_time]]+8/24</f>
        <v>40021.93482638889</v>
      </c>
      <c r="S8" s="3">
        <f>IF(Table1[[#This Row],[post_position]]=1,0,SUMIFS($F$2:F8,$H$2:H8,Table1[[#This Row],[post_position]]-1,$C$2:C8,Table1[[#This Row],[topic_id]]))</f>
        <v>40020.511944444443</v>
      </c>
    </row>
    <row r="9" spans="1:19" x14ac:dyDescent="0.25">
      <c r="A9" s="7">
        <v>9</v>
      </c>
      <c r="B9" s="7">
        <v>1</v>
      </c>
      <c r="C9" s="7">
        <v>6</v>
      </c>
      <c r="D9" s="7">
        <v>35</v>
      </c>
      <c r="E9" s="2"/>
      <c r="F9" s="8">
        <v>40021.640324074076</v>
      </c>
      <c r="G9" s="7">
        <v>0</v>
      </c>
      <c r="H9" s="7">
        <v>1</v>
      </c>
      <c r="I9" s="7" t="b">
        <f t="shared" si="0"/>
        <v>0</v>
      </c>
      <c r="J9" s="7" t="b">
        <f t="shared" si="1"/>
        <v>0</v>
      </c>
      <c r="K9" s="7">
        <f t="shared" si="2"/>
        <v>0</v>
      </c>
      <c r="L9" s="7">
        <f>WEEKDAY(Table1[[#This Row],[post_time]])</f>
        <v>2</v>
      </c>
      <c r="M9" s="7">
        <f>VLOOKUP(Table1[[#This Row],[topic_id]],'All Topics Data'!$A$2:$I$1243,8,FALSE)</f>
        <v>40021.640277777777</v>
      </c>
      <c r="N9" s="7">
        <f>Table1[[#This Row],[Hui Reply?]]*(Table1[[#This Row],[post_time]]-Table1[[#This Row],[timestamp of previous reply]])</f>
        <v>0</v>
      </c>
      <c r="O9" s="3">
        <f>O8+Table1[[#This Row],[Hui Reply?]]</f>
        <v>1</v>
      </c>
      <c r="P9" s="19">
        <f>INT(Table1[[#This Row],[post_time]])</f>
        <v>40021</v>
      </c>
      <c r="Q9" s="3">
        <f>IF(Table1[[#This Row],[Hui Reply?]],VLOOKUP(Table1[[#This Row],[topic_id]],'All Topics Data'!$A$2:$E$1243,5,FALSE),0)</f>
        <v>0</v>
      </c>
      <c r="R9" s="8">
        <f>Table1[[#This Row],[post_time]]+8/24</f>
        <v>40021.973657407412</v>
      </c>
      <c r="S9" s="3">
        <f>IF(Table1[[#This Row],[post_position]]=1,0,SUMIFS($F$2:F9,$H$2:H9,Table1[[#This Row],[post_position]]-1,$C$2:C9,Table1[[#This Row],[topic_id]]))</f>
        <v>0</v>
      </c>
    </row>
    <row r="10" spans="1:19" x14ac:dyDescent="0.25">
      <c r="A10" s="7">
        <v>10</v>
      </c>
      <c r="B10" s="7">
        <v>1</v>
      </c>
      <c r="C10" s="7">
        <v>6</v>
      </c>
      <c r="D10" s="7">
        <v>35</v>
      </c>
      <c r="F10" s="8">
        <v>40021.641527777778</v>
      </c>
      <c r="G10" s="7">
        <v>0</v>
      </c>
      <c r="H10" s="7">
        <v>2</v>
      </c>
      <c r="I10" s="7" t="b">
        <f t="shared" si="0"/>
        <v>0</v>
      </c>
      <c r="J10" s="7" t="b">
        <f t="shared" si="1"/>
        <v>1</v>
      </c>
      <c r="K10" s="7">
        <f t="shared" si="2"/>
        <v>0</v>
      </c>
      <c r="L10" s="7">
        <f>WEEKDAY(Table1[[#This Row],[post_time]])</f>
        <v>2</v>
      </c>
      <c r="M10" s="7">
        <f>VLOOKUP(Table1[[#This Row],[topic_id]],'All Topics Data'!$A$2:$I$1243,8,FALSE)</f>
        <v>40021.640277777777</v>
      </c>
      <c r="N10" s="7">
        <f>Table1[[#This Row],[Hui Reply?]]*(Table1[[#This Row],[post_time]]-Table1[[#This Row],[timestamp of previous reply]])</f>
        <v>0</v>
      </c>
      <c r="O10" s="3">
        <f>O9+Table1[[#This Row],[Hui Reply?]]</f>
        <v>1</v>
      </c>
      <c r="P10" s="19">
        <f>INT(Table1[[#This Row],[post_time]])</f>
        <v>40021</v>
      </c>
      <c r="Q10" s="3">
        <f>IF(Table1[[#This Row],[Hui Reply?]],VLOOKUP(Table1[[#This Row],[topic_id]],'All Topics Data'!$A$2:$E$1243,5,FALSE),0)</f>
        <v>0</v>
      </c>
      <c r="R10" s="8">
        <f>Table1[[#This Row],[post_time]]+8/24</f>
        <v>40021.974861111114</v>
      </c>
      <c r="S10" s="3">
        <f>IF(Table1[[#This Row],[post_position]]=1,0,SUMIFS($F$2:F10,$H$2:H10,Table1[[#This Row],[post_position]]-1,$C$2:C10,Table1[[#This Row],[topic_id]]))</f>
        <v>40021.640324074076</v>
      </c>
    </row>
    <row r="11" spans="1:19" x14ac:dyDescent="0.25">
      <c r="A11" s="7">
        <v>11</v>
      </c>
      <c r="B11" s="7">
        <v>1</v>
      </c>
      <c r="C11" s="7">
        <v>6</v>
      </c>
      <c r="D11" s="7">
        <v>1</v>
      </c>
      <c r="E11" s="2"/>
      <c r="F11" s="8">
        <v>40021.659189814818</v>
      </c>
      <c r="G11" s="7">
        <v>0</v>
      </c>
      <c r="H11" s="7">
        <v>3</v>
      </c>
      <c r="I11" s="7" t="b">
        <f t="shared" si="0"/>
        <v>0</v>
      </c>
      <c r="J11" s="7" t="b">
        <f t="shared" si="1"/>
        <v>1</v>
      </c>
      <c r="K11" s="7">
        <f t="shared" si="2"/>
        <v>0</v>
      </c>
      <c r="L11" s="7">
        <f>WEEKDAY(Table1[[#This Row],[post_time]])</f>
        <v>2</v>
      </c>
      <c r="M11" s="7">
        <f>VLOOKUP(Table1[[#This Row],[topic_id]],'All Topics Data'!$A$2:$I$1243,8,FALSE)</f>
        <v>40021.640277777777</v>
      </c>
      <c r="N11" s="7">
        <f>Table1[[#This Row],[Hui Reply?]]*(Table1[[#This Row],[post_time]]-Table1[[#This Row],[timestamp of previous reply]])</f>
        <v>0</v>
      </c>
      <c r="O11" s="3">
        <f>O10+Table1[[#This Row],[Hui Reply?]]</f>
        <v>1</v>
      </c>
      <c r="P11" s="19">
        <f>INT(Table1[[#This Row],[post_time]])</f>
        <v>40021</v>
      </c>
      <c r="Q11" s="3">
        <f>IF(Table1[[#This Row],[Hui Reply?]],VLOOKUP(Table1[[#This Row],[topic_id]],'All Topics Data'!$A$2:$E$1243,5,FALSE),0)</f>
        <v>0</v>
      </c>
      <c r="R11" s="8">
        <f>Table1[[#This Row],[post_time]]+8/24</f>
        <v>40021.992523148154</v>
      </c>
      <c r="S11" s="3">
        <f>IF(Table1[[#This Row],[post_position]]=1,0,SUMIFS($F$2:F11,$H$2:H11,Table1[[#This Row],[post_position]]-1,$C$2:C11,Table1[[#This Row],[topic_id]]))</f>
        <v>40021.641527777778</v>
      </c>
    </row>
    <row r="12" spans="1:19" x14ac:dyDescent="0.25">
      <c r="A12" s="7">
        <v>12</v>
      </c>
      <c r="B12" s="7">
        <v>1</v>
      </c>
      <c r="C12" s="7">
        <v>3</v>
      </c>
      <c r="D12" s="7">
        <v>1</v>
      </c>
      <c r="F12" s="8">
        <v>40021.661377314813</v>
      </c>
      <c r="G12" s="7">
        <v>0</v>
      </c>
      <c r="H12" s="7">
        <v>4</v>
      </c>
      <c r="I12" s="7" t="b">
        <f t="shared" si="0"/>
        <v>0</v>
      </c>
      <c r="J12" s="7" t="b">
        <f t="shared" si="1"/>
        <v>1</v>
      </c>
      <c r="K12" s="7">
        <f t="shared" si="2"/>
        <v>0</v>
      </c>
      <c r="L12" s="7">
        <f>WEEKDAY(Table1[[#This Row],[post_time]])</f>
        <v>2</v>
      </c>
      <c r="M12" s="7">
        <f>VLOOKUP(Table1[[#This Row],[topic_id]],'All Topics Data'!$A$2:$I$1243,8,FALSE)</f>
        <v>40020.296527777777</v>
      </c>
      <c r="N12" s="7">
        <f>Table1[[#This Row],[Hui Reply?]]*(Table1[[#This Row],[post_time]]-Table1[[#This Row],[timestamp of previous reply]])</f>
        <v>0</v>
      </c>
      <c r="O12" s="3">
        <f>O11+Table1[[#This Row],[Hui Reply?]]</f>
        <v>1</v>
      </c>
      <c r="P12" s="19">
        <f>INT(Table1[[#This Row],[post_time]])</f>
        <v>40021</v>
      </c>
      <c r="Q12" s="3">
        <f>IF(Table1[[#This Row],[Hui Reply?]],VLOOKUP(Table1[[#This Row],[topic_id]],'All Topics Data'!$A$2:$E$1243,5,FALSE),0)</f>
        <v>0</v>
      </c>
      <c r="R12" s="8">
        <f>Table1[[#This Row],[post_time]]+8/24</f>
        <v>40021.994710648149</v>
      </c>
      <c r="S12" s="3">
        <f>IF(Table1[[#This Row],[post_position]]=1,0,SUMIFS($F$2:F12,$H$2:H12,Table1[[#This Row],[post_position]]-1,$C$2:C12,Table1[[#This Row],[topic_id]]))</f>
        <v>40021.484120370369</v>
      </c>
    </row>
    <row r="13" spans="1:19" x14ac:dyDescent="0.25">
      <c r="A13" s="7">
        <v>13</v>
      </c>
      <c r="B13" s="7">
        <v>4</v>
      </c>
      <c r="C13" s="7">
        <v>2</v>
      </c>
      <c r="D13" s="7">
        <v>38</v>
      </c>
      <c r="F13" s="8">
        <v>40021.680601851855</v>
      </c>
      <c r="G13" s="7">
        <v>0</v>
      </c>
      <c r="H13" s="7">
        <v>2</v>
      </c>
      <c r="I13" s="7" t="b">
        <f t="shared" si="0"/>
        <v>0</v>
      </c>
      <c r="J13" s="7" t="b">
        <f t="shared" si="1"/>
        <v>1</v>
      </c>
      <c r="K13" s="7">
        <f t="shared" si="2"/>
        <v>0</v>
      </c>
      <c r="L13" s="7">
        <f>WEEKDAY(Table1[[#This Row],[post_time]])</f>
        <v>2</v>
      </c>
      <c r="M13" s="7">
        <f>VLOOKUP(Table1[[#This Row],[topic_id]],'All Topics Data'!$A$2:$I$1243,8,FALSE)</f>
        <v>40019.929861111108</v>
      </c>
      <c r="N13" s="7">
        <f>Table1[[#This Row],[Hui Reply?]]*(Table1[[#This Row],[post_time]]-Table1[[#This Row],[timestamp of previous reply]])</f>
        <v>0</v>
      </c>
      <c r="O13" s="3">
        <f>O12+Table1[[#This Row],[Hui Reply?]]</f>
        <v>1</v>
      </c>
      <c r="P13" s="19">
        <f>INT(Table1[[#This Row],[post_time]])</f>
        <v>40021</v>
      </c>
      <c r="Q13" s="3">
        <f>IF(Table1[[#This Row],[Hui Reply?]],VLOOKUP(Table1[[#This Row],[topic_id]],'All Topics Data'!$A$2:$E$1243,5,FALSE),0)</f>
        <v>0</v>
      </c>
      <c r="R13" s="8">
        <f>Table1[[#This Row],[post_time]]+8/24</f>
        <v>40022.01393518519</v>
      </c>
      <c r="S13" s="3">
        <f>IF(Table1[[#This Row],[post_position]]=1,0,SUMIFS($F$2:F13,$H$2:H13,Table1[[#This Row],[post_position]]-1,$C$2:C13,Table1[[#This Row],[topic_id]]))</f>
        <v>40019.930324074077</v>
      </c>
    </row>
    <row r="14" spans="1:19" x14ac:dyDescent="0.25">
      <c r="A14" s="7">
        <v>14</v>
      </c>
      <c r="B14" s="7">
        <v>4</v>
      </c>
      <c r="C14" s="7">
        <v>2</v>
      </c>
      <c r="D14" s="7">
        <v>35</v>
      </c>
      <c r="E14" s="2"/>
      <c r="F14" s="8">
        <v>40021.696921296294</v>
      </c>
      <c r="G14" s="7">
        <v>0</v>
      </c>
      <c r="H14" s="7">
        <v>3</v>
      </c>
      <c r="I14" s="7" t="b">
        <f t="shared" si="0"/>
        <v>0</v>
      </c>
      <c r="J14" s="7" t="b">
        <f t="shared" si="1"/>
        <v>1</v>
      </c>
      <c r="K14" s="7">
        <f t="shared" si="2"/>
        <v>0</v>
      </c>
      <c r="L14" s="7">
        <f>WEEKDAY(Table1[[#This Row],[post_time]])</f>
        <v>2</v>
      </c>
      <c r="M14" s="7">
        <f>VLOOKUP(Table1[[#This Row],[topic_id]],'All Topics Data'!$A$2:$I$1243,8,FALSE)</f>
        <v>40019.929861111108</v>
      </c>
      <c r="N14" s="7">
        <f>Table1[[#This Row],[Hui Reply?]]*(Table1[[#This Row],[post_time]]-Table1[[#This Row],[timestamp of previous reply]])</f>
        <v>0</v>
      </c>
      <c r="O14" s="3">
        <f>O13+Table1[[#This Row],[Hui Reply?]]</f>
        <v>1</v>
      </c>
      <c r="P14" s="19">
        <f>INT(Table1[[#This Row],[post_time]])</f>
        <v>40021</v>
      </c>
      <c r="Q14" s="3">
        <f>IF(Table1[[#This Row],[Hui Reply?]],VLOOKUP(Table1[[#This Row],[topic_id]],'All Topics Data'!$A$2:$E$1243,5,FALSE),0)</f>
        <v>0</v>
      </c>
      <c r="R14" s="8">
        <f>Table1[[#This Row],[post_time]]+8/24</f>
        <v>40022.03025462963</v>
      </c>
      <c r="S14" s="3">
        <f>IF(Table1[[#This Row],[post_position]]=1,0,SUMIFS($F$2:F14,$H$2:H14,Table1[[#This Row],[post_position]]-1,$C$2:C14,Table1[[#This Row],[topic_id]]))</f>
        <v>40021.680601851855</v>
      </c>
    </row>
    <row r="15" spans="1:19" x14ac:dyDescent="0.25">
      <c r="A15" s="7">
        <v>15</v>
      </c>
      <c r="B15" s="7">
        <v>1</v>
      </c>
      <c r="C15" s="7">
        <v>6</v>
      </c>
      <c r="D15" s="7">
        <v>35</v>
      </c>
      <c r="F15" s="8">
        <v>40021.701249999998</v>
      </c>
      <c r="G15" s="7">
        <v>0</v>
      </c>
      <c r="H15" s="7">
        <v>4</v>
      </c>
      <c r="I15" s="7" t="b">
        <f t="shared" si="0"/>
        <v>0</v>
      </c>
      <c r="J15" s="7" t="b">
        <f t="shared" si="1"/>
        <v>1</v>
      </c>
      <c r="K15" s="7">
        <f t="shared" si="2"/>
        <v>0</v>
      </c>
      <c r="L15" s="7">
        <f>WEEKDAY(Table1[[#This Row],[post_time]])</f>
        <v>2</v>
      </c>
      <c r="M15" s="7">
        <f>VLOOKUP(Table1[[#This Row],[topic_id]],'All Topics Data'!$A$2:$I$1243,8,FALSE)</f>
        <v>40021.640277777777</v>
      </c>
      <c r="N15" s="7">
        <f>Table1[[#This Row],[Hui Reply?]]*(Table1[[#This Row],[post_time]]-Table1[[#This Row],[timestamp of previous reply]])</f>
        <v>0</v>
      </c>
      <c r="O15" s="3">
        <f>O14+Table1[[#This Row],[Hui Reply?]]</f>
        <v>1</v>
      </c>
      <c r="P15" s="19">
        <f>INT(Table1[[#This Row],[post_time]])</f>
        <v>40021</v>
      </c>
      <c r="Q15" s="3">
        <f>IF(Table1[[#This Row],[Hui Reply?]],VLOOKUP(Table1[[#This Row],[topic_id]],'All Topics Data'!$A$2:$E$1243,5,FALSE),0)</f>
        <v>0</v>
      </c>
      <c r="R15" s="8">
        <f>Table1[[#This Row],[post_time]]+8/24</f>
        <v>40022.034583333334</v>
      </c>
      <c r="S15" s="3">
        <f>IF(Table1[[#This Row],[post_position]]=1,0,SUMIFS($F$2:F15,$H$2:H15,Table1[[#This Row],[post_position]]-1,$C$2:C15,Table1[[#This Row],[topic_id]]))</f>
        <v>40021.659189814818</v>
      </c>
    </row>
    <row r="16" spans="1:19" x14ac:dyDescent="0.25">
      <c r="A16" s="7">
        <v>16</v>
      </c>
      <c r="B16" s="7">
        <v>4</v>
      </c>
      <c r="C16" s="7">
        <v>2</v>
      </c>
      <c r="D16" s="7">
        <v>50</v>
      </c>
      <c r="E16" s="2"/>
      <c r="F16" s="8">
        <v>40021.832303240742</v>
      </c>
      <c r="G16" s="7">
        <v>0</v>
      </c>
      <c r="H16" s="7">
        <v>4</v>
      </c>
      <c r="I16" s="7" t="b">
        <f t="shared" si="0"/>
        <v>0</v>
      </c>
      <c r="J16" s="7" t="b">
        <f t="shared" si="1"/>
        <v>1</v>
      </c>
      <c r="K16" s="7">
        <f t="shared" si="2"/>
        <v>0</v>
      </c>
      <c r="L16" s="7">
        <f>WEEKDAY(Table1[[#This Row],[post_time]])</f>
        <v>2</v>
      </c>
      <c r="M16" s="7">
        <f>VLOOKUP(Table1[[#This Row],[topic_id]],'All Topics Data'!$A$2:$I$1243,8,FALSE)</f>
        <v>40019.929861111108</v>
      </c>
      <c r="N16" s="7">
        <f>Table1[[#This Row],[Hui Reply?]]*(Table1[[#This Row],[post_time]]-Table1[[#This Row],[timestamp of previous reply]])</f>
        <v>0</v>
      </c>
      <c r="O16" s="3">
        <f>O15+Table1[[#This Row],[Hui Reply?]]</f>
        <v>1</v>
      </c>
      <c r="P16" s="19">
        <f>INT(Table1[[#This Row],[post_time]])</f>
        <v>40021</v>
      </c>
      <c r="Q16" s="3">
        <f>IF(Table1[[#This Row],[Hui Reply?]],VLOOKUP(Table1[[#This Row],[topic_id]],'All Topics Data'!$A$2:$E$1243,5,FALSE),0)</f>
        <v>0</v>
      </c>
      <c r="R16" s="8">
        <f>Table1[[#This Row],[post_time]]+8/24</f>
        <v>40022.165636574078</v>
      </c>
      <c r="S16" s="3">
        <f>IF(Table1[[#This Row],[post_position]]=1,0,SUMIFS($F$2:F16,$H$2:H16,Table1[[#This Row],[post_position]]-1,$C$2:C16,Table1[[#This Row],[topic_id]]))</f>
        <v>40021.696921296294</v>
      </c>
    </row>
    <row r="17" spans="1:19" x14ac:dyDescent="0.25">
      <c r="A17" s="7">
        <v>17</v>
      </c>
      <c r="B17" s="7">
        <v>1</v>
      </c>
      <c r="C17" s="7">
        <v>3</v>
      </c>
      <c r="D17" s="7">
        <v>51</v>
      </c>
      <c r="E17" s="2"/>
      <c r="F17" s="8">
        <v>40021.852962962963</v>
      </c>
      <c r="G17" s="7">
        <v>0</v>
      </c>
      <c r="H17" s="7">
        <v>5</v>
      </c>
      <c r="I17" s="7" t="b">
        <f t="shared" si="0"/>
        <v>0</v>
      </c>
      <c r="J17" s="7" t="b">
        <f t="shared" si="1"/>
        <v>1</v>
      </c>
      <c r="K17" s="7">
        <f t="shared" si="2"/>
        <v>0</v>
      </c>
      <c r="L17" s="7">
        <f>WEEKDAY(Table1[[#This Row],[post_time]])</f>
        <v>2</v>
      </c>
      <c r="M17" s="7">
        <f>VLOOKUP(Table1[[#This Row],[topic_id]],'All Topics Data'!$A$2:$I$1243,8,FALSE)</f>
        <v>40020.296527777777</v>
      </c>
      <c r="N17" s="7">
        <f>Table1[[#This Row],[Hui Reply?]]*(Table1[[#This Row],[post_time]]-Table1[[#This Row],[timestamp of previous reply]])</f>
        <v>0</v>
      </c>
      <c r="O17" s="3">
        <f>O16+Table1[[#This Row],[Hui Reply?]]</f>
        <v>1</v>
      </c>
      <c r="P17" s="19">
        <f>INT(Table1[[#This Row],[post_time]])</f>
        <v>40021</v>
      </c>
      <c r="Q17" s="3">
        <f>IF(Table1[[#This Row],[Hui Reply?]],VLOOKUP(Table1[[#This Row],[topic_id]],'All Topics Data'!$A$2:$E$1243,5,FALSE),0)</f>
        <v>0</v>
      </c>
      <c r="R17" s="8">
        <f>Table1[[#This Row],[post_time]]+8/24</f>
        <v>40022.186296296299</v>
      </c>
      <c r="S17" s="3">
        <f>IF(Table1[[#This Row],[post_position]]=1,0,SUMIFS($F$2:F17,$H$2:H17,Table1[[#This Row],[post_position]]-1,$C$2:C17,Table1[[#This Row],[topic_id]]))</f>
        <v>40021.661377314813</v>
      </c>
    </row>
    <row r="18" spans="1:19" x14ac:dyDescent="0.25">
      <c r="A18" s="7">
        <v>18</v>
      </c>
      <c r="B18" s="7">
        <v>1</v>
      </c>
      <c r="C18" s="7">
        <v>7</v>
      </c>
      <c r="D18" s="7">
        <v>55</v>
      </c>
      <c r="E18" s="2"/>
      <c r="F18" s="8">
        <v>40021.99596064815</v>
      </c>
      <c r="G18" s="7">
        <v>0</v>
      </c>
      <c r="H18" s="7">
        <v>1</v>
      </c>
      <c r="I18" s="7" t="b">
        <f t="shared" si="0"/>
        <v>0</v>
      </c>
      <c r="J18" s="7" t="b">
        <f t="shared" si="1"/>
        <v>0</v>
      </c>
      <c r="K18" s="7">
        <f t="shared" si="2"/>
        <v>0</v>
      </c>
      <c r="L18" s="7">
        <f>WEEKDAY(Table1[[#This Row],[post_time]])</f>
        <v>2</v>
      </c>
      <c r="M18" s="7">
        <f>VLOOKUP(Table1[[#This Row],[topic_id]],'All Topics Data'!$A$2:$I$1243,8,FALSE)</f>
        <v>40021.995833333334</v>
      </c>
      <c r="N18" s="7">
        <f>Table1[[#This Row],[Hui Reply?]]*(Table1[[#This Row],[post_time]]-Table1[[#This Row],[timestamp of previous reply]])</f>
        <v>0</v>
      </c>
      <c r="O18" s="3">
        <f>O17+Table1[[#This Row],[Hui Reply?]]</f>
        <v>1</v>
      </c>
      <c r="P18" s="19">
        <f>INT(Table1[[#This Row],[post_time]])</f>
        <v>40021</v>
      </c>
      <c r="Q18" s="3">
        <f>IF(Table1[[#This Row],[Hui Reply?]],VLOOKUP(Table1[[#This Row],[topic_id]],'All Topics Data'!$A$2:$E$1243,5,FALSE),0)</f>
        <v>0</v>
      </c>
      <c r="R18" s="8">
        <f>Table1[[#This Row],[post_time]]+8/24</f>
        <v>40022.329293981486</v>
      </c>
      <c r="S18" s="3">
        <f>IF(Table1[[#This Row],[post_position]]=1,0,SUMIFS($F$2:F18,$H$2:H18,Table1[[#This Row],[post_position]]-1,$C$2:C18,Table1[[#This Row],[topic_id]]))</f>
        <v>0</v>
      </c>
    </row>
    <row r="19" spans="1:19" x14ac:dyDescent="0.25">
      <c r="A19" s="7">
        <v>19</v>
      </c>
      <c r="B19" s="7">
        <v>1</v>
      </c>
      <c r="C19" s="7">
        <v>8</v>
      </c>
      <c r="D19" s="7">
        <v>55</v>
      </c>
      <c r="E19" s="2"/>
      <c r="F19" s="8">
        <v>40022.001319444447</v>
      </c>
      <c r="G19" s="7">
        <v>0</v>
      </c>
      <c r="H19" s="7">
        <v>1</v>
      </c>
      <c r="I19" s="7" t="b">
        <f t="shared" si="0"/>
        <v>0</v>
      </c>
      <c r="J19" s="7" t="b">
        <f t="shared" si="1"/>
        <v>0</v>
      </c>
      <c r="K19" s="7">
        <f t="shared" si="2"/>
        <v>0</v>
      </c>
      <c r="L19" s="7">
        <f>WEEKDAY(Table1[[#This Row],[post_time]])</f>
        <v>3</v>
      </c>
      <c r="M19" s="7">
        <f>VLOOKUP(Table1[[#This Row],[topic_id]],'All Topics Data'!$A$2:$I$1243,8,FALSE)</f>
        <v>40022.000694444447</v>
      </c>
      <c r="N19" s="7">
        <f>Table1[[#This Row],[Hui Reply?]]*(Table1[[#This Row],[post_time]]-Table1[[#This Row],[timestamp of previous reply]])</f>
        <v>0</v>
      </c>
      <c r="O19" s="3">
        <f>O18+Table1[[#This Row],[Hui Reply?]]</f>
        <v>1</v>
      </c>
      <c r="P19" s="19">
        <f>INT(Table1[[#This Row],[post_time]])</f>
        <v>40022</v>
      </c>
      <c r="Q19" s="3">
        <f>IF(Table1[[#This Row],[Hui Reply?]],VLOOKUP(Table1[[#This Row],[topic_id]],'All Topics Data'!$A$2:$E$1243,5,FALSE),0)</f>
        <v>0</v>
      </c>
      <c r="R19" s="8">
        <f>Table1[[#This Row],[post_time]]+8/24</f>
        <v>40022.334652777783</v>
      </c>
      <c r="S19" s="3">
        <f>IF(Table1[[#This Row],[post_position]]=1,0,SUMIFS($F$2:F19,$H$2:H19,Table1[[#This Row],[post_position]]-1,$C$2:C19,Table1[[#This Row],[topic_id]]))</f>
        <v>0</v>
      </c>
    </row>
    <row r="20" spans="1:19" x14ac:dyDescent="0.25">
      <c r="A20" s="7">
        <v>20</v>
      </c>
      <c r="B20" s="7">
        <v>4</v>
      </c>
      <c r="C20" s="7">
        <v>2</v>
      </c>
      <c r="D20" s="7">
        <v>55</v>
      </c>
      <c r="E20" s="2"/>
      <c r="F20" s="8">
        <v>40022.005462962959</v>
      </c>
      <c r="G20" s="7">
        <v>0</v>
      </c>
      <c r="H20" s="7">
        <v>5</v>
      </c>
      <c r="I20" s="7" t="b">
        <f t="shared" si="0"/>
        <v>0</v>
      </c>
      <c r="J20" s="7" t="b">
        <f t="shared" si="1"/>
        <v>1</v>
      </c>
      <c r="K20" s="7">
        <f t="shared" si="2"/>
        <v>0</v>
      </c>
      <c r="L20" s="7">
        <f>WEEKDAY(Table1[[#This Row],[post_time]])</f>
        <v>3</v>
      </c>
      <c r="M20" s="7">
        <f>VLOOKUP(Table1[[#This Row],[topic_id]],'All Topics Data'!$A$2:$I$1243,8,FALSE)</f>
        <v>40019.929861111108</v>
      </c>
      <c r="N20" s="7">
        <f>Table1[[#This Row],[Hui Reply?]]*(Table1[[#This Row],[post_time]]-Table1[[#This Row],[timestamp of previous reply]])</f>
        <v>0</v>
      </c>
      <c r="O20" s="3">
        <f>O19+Table1[[#This Row],[Hui Reply?]]</f>
        <v>1</v>
      </c>
      <c r="P20" s="19">
        <f>INT(Table1[[#This Row],[post_time]])</f>
        <v>40022</v>
      </c>
      <c r="Q20" s="3">
        <f>IF(Table1[[#This Row],[Hui Reply?]],VLOOKUP(Table1[[#This Row],[topic_id]],'All Topics Data'!$A$2:$E$1243,5,FALSE),0)</f>
        <v>0</v>
      </c>
      <c r="R20" s="8">
        <f>Table1[[#This Row],[post_time]]+8/24</f>
        <v>40022.338796296295</v>
      </c>
      <c r="S20" s="3">
        <f>IF(Table1[[#This Row],[post_position]]=1,0,SUMIFS($F$2:F20,$H$2:H20,Table1[[#This Row],[post_position]]-1,$C$2:C20,Table1[[#This Row],[topic_id]]))</f>
        <v>40021.832303240742</v>
      </c>
    </row>
    <row r="21" spans="1:19" x14ac:dyDescent="0.25">
      <c r="A21" s="7">
        <v>21</v>
      </c>
      <c r="B21" s="7">
        <v>4</v>
      </c>
      <c r="C21" s="7">
        <v>2</v>
      </c>
      <c r="D21" s="7">
        <v>59</v>
      </c>
      <c r="E21" s="2"/>
      <c r="F21" s="8">
        <v>40022.026979166665</v>
      </c>
      <c r="G21" s="7">
        <v>0</v>
      </c>
      <c r="H21" s="7">
        <v>6</v>
      </c>
      <c r="I21" s="7" t="b">
        <f t="shared" si="0"/>
        <v>0</v>
      </c>
      <c r="J21" s="7" t="b">
        <f t="shared" si="1"/>
        <v>1</v>
      </c>
      <c r="K21" s="7">
        <f t="shared" si="2"/>
        <v>0</v>
      </c>
      <c r="L21" s="7">
        <f>WEEKDAY(Table1[[#This Row],[post_time]])</f>
        <v>3</v>
      </c>
      <c r="M21" s="7">
        <f>VLOOKUP(Table1[[#This Row],[topic_id]],'All Topics Data'!$A$2:$I$1243,8,FALSE)</f>
        <v>40019.929861111108</v>
      </c>
      <c r="N21" s="7">
        <f>Table1[[#This Row],[Hui Reply?]]*(Table1[[#This Row],[post_time]]-Table1[[#This Row],[timestamp of previous reply]])</f>
        <v>0</v>
      </c>
      <c r="O21" s="3">
        <f>O20+Table1[[#This Row],[Hui Reply?]]</f>
        <v>1</v>
      </c>
      <c r="P21" s="19">
        <f>INT(Table1[[#This Row],[post_time]])</f>
        <v>40022</v>
      </c>
      <c r="Q21" s="3">
        <f>IF(Table1[[#This Row],[Hui Reply?]],VLOOKUP(Table1[[#This Row],[topic_id]],'All Topics Data'!$A$2:$E$1243,5,FALSE),0)</f>
        <v>0</v>
      </c>
      <c r="R21" s="8">
        <f>Table1[[#This Row],[post_time]]+8/24</f>
        <v>40022.360312500001</v>
      </c>
      <c r="S21" s="3">
        <f>IF(Table1[[#This Row],[post_position]]=1,0,SUMIFS($F$2:F21,$H$2:H21,Table1[[#This Row],[post_position]]-1,$C$2:C21,Table1[[#This Row],[topic_id]]))</f>
        <v>40022.005462962959</v>
      </c>
    </row>
    <row r="22" spans="1:19" x14ac:dyDescent="0.25">
      <c r="A22" s="7">
        <v>22</v>
      </c>
      <c r="B22" s="7">
        <v>2</v>
      </c>
      <c r="C22" s="7">
        <v>9</v>
      </c>
      <c r="D22" s="7">
        <v>59</v>
      </c>
      <c r="E22" s="2"/>
      <c r="F22" s="8">
        <v>40022.077916666669</v>
      </c>
      <c r="G22" s="7">
        <v>0</v>
      </c>
      <c r="H22" s="7">
        <v>1</v>
      </c>
      <c r="I22" s="7" t="b">
        <f t="shared" si="0"/>
        <v>0</v>
      </c>
      <c r="J22" s="7" t="b">
        <f t="shared" si="1"/>
        <v>0</v>
      </c>
      <c r="K22" s="7">
        <f t="shared" si="2"/>
        <v>0</v>
      </c>
      <c r="L22" s="7">
        <f>WEEKDAY(Table1[[#This Row],[post_time]])</f>
        <v>3</v>
      </c>
      <c r="M22" s="7">
        <f>VLOOKUP(Table1[[#This Row],[topic_id]],'All Topics Data'!$A$2:$I$1243,8,FALSE)</f>
        <v>40022.077777777777</v>
      </c>
      <c r="N22" s="7">
        <f>Table1[[#This Row],[Hui Reply?]]*(Table1[[#This Row],[post_time]]-Table1[[#This Row],[timestamp of previous reply]])</f>
        <v>0</v>
      </c>
      <c r="O22" s="3">
        <f>O21+Table1[[#This Row],[Hui Reply?]]</f>
        <v>1</v>
      </c>
      <c r="P22" s="19">
        <f>INT(Table1[[#This Row],[post_time]])</f>
        <v>40022</v>
      </c>
      <c r="Q22" s="3">
        <f>IF(Table1[[#This Row],[Hui Reply?]],VLOOKUP(Table1[[#This Row],[topic_id]],'All Topics Data'!$A$2:$E$1243,5,FALSE),0)</f>
        <v>0</v>
      </c>
      <c r="R22" s="8">
        <f>Table1[[#This Row],[post_time]]+8/24</f>
        <v>40022.411250000005</v>
      </c>
      <c r="S22" s="3">
        <f>IF(Table1[[#This Row],[post_position]]=1,0,SUMIFS($F$2:F22,$H$2:H22,Table1[[#This Row],[post_position]]-1,$C$2:C22,Table1[[#This Row],[topic_id]]))</f>
        <v>0</v>
      </c>
    </row>
    <row r="23" spans="1:19" x14ac:dyDescent="0.25">
      <c r="A23" s="7">
        <v>23</v>
      </c>
      <c r="B23" s="7">
        <v>4</v>
      </c>
      <c r="C23" s="7">
        <v>2</v>
      </c>
      <c r="D23" s="7">
        <v>60</v>
      </c>
      <c r="E23" s="2"/>
      <c r="F23" s="8">
        <v>40022.089189814818</v>
      </c>
      <c r="G23" s="7">
        <v>0</v>
      </c>
      <c r="H23" s="7">
        <v>7</v>
      </c>
      <c r="I23" s="7" t="b">
        <f t="shared" si="0"/>
        <v>0</v>
      </c>
      <c r="J23" s="7" t="b">
        <f t="shared" si="1"/>
        <v>1</v>
      </c>
      <c r="K23" s="7">
        <f t="shared" si="2"/>
        <v>0</v>
      </c>
      <c r="L23" s="7">
        <f>WEEKDAY(Table1[[#This Row],[post_time]])</f>
        <v>3</v>
      </c>
      <c r="M23" s="7">
        <f>VLOOKUP(Table1[[#This Row],[topic_id]],'All Topics Data'!$A$2:$I$1243,8,FALSE)</f>
        <v>40019.929861111108</v>
      </c>
      <c r="N23" s="7">
        <f>Table1[[#This Row],[Hui Reply?]]*(Table1[[#This Row],[post_time]]-Table1[[#This Row],[timestamp of previous reply]])</f>
        <v>0</v>
      </c>
      <c r="O23" s="3">
        <f>O22+Table1[[#This Row],[Hui Reply?]]</f>
        <v>1</v>
      </c>
      <c r="P23" s="19">
        <f>INT(Table1[[#This Row],[post_time]])</f>
        <v>40022</v>
      </c>
      <c r="Q23" s="3">
        <f>IF(Table1[[#This Row],[Hui Reply?]],VLOOKUP(Table1[[#This Row],[topic_id]],'All Topics Data'!$A$2:$E$1243,5,FALSE),0)</f>
        <v>0</v>
      </c>
      <c r="R23" s="8">
        <f>Table1[[#This Row],[post_time]]+8/24</f>
        <v>40022.422523148154</v>
      </c>
      <c r="S23" s="3">
        <f>IF(Table1[[#This Row],[post_position]]=1,0,SUMIFS($F$2:F23,$H$2:H23,Table1[[#This Row],[post_position]]-1,$C$2:C23,Table1[[#This Row],[topic_id]]))</f>
        <v>40022.026979166665</v>
      </c>
    </row>
    <row r="24" spans="1:19" x14ac:dyDescent="0.25">
      <c r="A24" s="7">
        <v>24</v>
      </c>
      <c r="B24" s="7">
        <v>1</v>
      </c>
      <c r="C24" s="7">
        <v>8</v>
      </c>
      <c r="D24" s="7">
        <v>60</v>
      </c>
      <c r="F24" s="8">
        <v>40022.10434027778</v>
      </c>
      <c r="G24" s="7">
        <v>0</v>
      </c>
      <c r="H24" s="7">
        <v>2</v>
      </c>
      <c r="I24" s="7" t="b">
        <f t="shared" si="0"/>
        <v>0</v>
      </c>
      <c r="J24" s="7" t="b">
        <f t="shared" si="1"/>
        <v>1</v>
      </c>
      <c r="K24" s="7">
        <f t="shared" si="2"/>
        <v>0</v>
      </c>
      <c r="L24" s="7">
        <f>WEEKDAY(Table1[[#This Row],[post_time]])</f>
        <v>3</v>
      </c>
      <c r="M24" s="7">
        <f>VLOOKUP(Table1[[#This Row],[topic_id]],'All Topics Data'!$A$2:$I$1243,8,FALSE)</f>
        <v>40022.000694444447</v>
      </c>
      <c r="N24" s="7">
        <f>Table1[[#This Row],[Hui Reply?]]*(Table1[[#This Row],[post_time]]-Table1[[#This Row],[timestamp of previous reply]])</f>
        <v>0</v>
      </c>
      <c r="O24" s="3">
        <f>O23+Table1[[#This Row],[Hui Reply?]]</f>
        <v>1</v>
      </c>
      <c r="P24" s="19">
        <f>INT(Table1[[#This Row],[post_time]])</f>
        <v>40022</v>
      </c>
      <c r="Q24" s="3">
        <f>IF(Table1[[#This Row],[Hui Reply?]],VLOOKUP(Table1[[#This Row],[topic_id]],'All Topics Data'!$A$2:$E$1243,5,FALSE),0)</f>
        <v>0</v>
      </c>
      <c r="R24" s="8">
        <f>Table1[[#This Row],[post_time]]+8/24</f>
        <v>40022.437673611115</v>
      </c>
      <c r="S24" s="3">
        <f>IF(Table1[[#This Row],[post_position]]=1,0,SUMIFS($F$2:F24,$H$2:H24,Table1[[#This Row],[post_position]]-1,$C$2:C24,Table1[[#This Row],[topic_id]]))</f>
        <v>40022.001319444447</v>
      </c>
    </row>
    <row r="25" spans="1:19" x14ac:dyDescent="0.25">
      <c r="A25" s="7">
        <v>25</v>
      </c>
      <c r="B25" s="7">
        <v>1</v>
      </c>
      <c r="C25" s="7">
        <v>10</v>
      </c>
      <c r="D25" s="7">
        <v>67</v>
      </c>
      <c r="F25" s="8">
        <v>40022.305046296293</v>
      </c>
      <c r="G25" s="7">
        <v>0</v>
      </c>
      <c r="H25" s="7">
        <v>1</v>
      </c>
      <c r="I25" s="7" t="b">
        <f t="shared" si="0"/>
        <v>0</v>
      </c>
      <c r="J25" s="7" t="b">
        <f t="shared" si="1"/>
        <v>0</v>
      </c>
      <c r="K25" s="7">
        <f t="shared" si="2"/>
        <v>0</v>
      </c>
      <c r="L25" s="7">
        <f>WEEKDAY(Table1[[#This Row],[post_time]])</f>
        <v>3</v>
      </c>
      <c r="M25" s="7">
        <f>VLOOKUP(Table1[[#This Row],[topic_id]],'All Topics Data'!$A$2:$I$1243,8,FALSE)</f>
        <v>40022.304861111108</v>
      </c>
      <c r="N25" s="7">
        <f>Table1[[#This Row],[Hui Reply?]]*(Table1[[#This Row],[post_time]]-Table1[[#This Row],[timestamp of previous reply]])</f>
        <v>0</v>
      </c>
      <c r="O25" s="3">
        <f>O24+Table1[[#This Row],[Hui Reply?]]</f>
        <v>1</v>
      </c>
      <c r="P25" s="19">
        <f>INT(Table1[[#This Row],[post_time]])</f>
        <v>40022</v>
      </c>
      <c r="Q25" s="3">
        <f>IF(Table1[[#This Row],[Hui Reply?]],VLOOKUP(Table1[[#This Row],[topic_id]],'All Topics Data'!$A$2:$E$1243,5,FALSE),0)</f>
        <v>0</v>
      </c>
      <c r="R25" s="8">
        <f>Table1[[#This Row],[post_time]]+8/24</f>
        <v>40022.638379629629</v>
      </c>
      <c r="S25" s="3">
        <f>IF(Table1[[#This Row],[post_position]]=1,0,SUMIFS($F$2:F25,$H$2:H25,Table1[[#This Row],[post_position]]-1,$C$2:C25,Table1[[#This Row],[topic_id]]))</f>
        <v>0</v>
      </c>
    </row>
    <row r="26" spans="1:19" x14ac:dyDescent="0.25">
      <c r="A26" s="7">
        <v>26</v>
      </c>
      <c r="B26" s="7">
        <v>1</v>
      </c>
      <c r="C26" s="7">
        <v>8</v>
      </c>
      <c r="D26" s="7">
        <v>27</v>
      </c>
      <c r="F26" s="8">
        <v>40022.306562500002</v>
      </c>
      <c r="G26" s="7">
        <v>0</v>
      </c>
      <c r="H26" s="7">
        <v>3</v>
      </c>
      <c r="I26" s="7" t="b">
        <f t="shared" si="0"/>
        <v>0</v>
      </c>
      <c r="J26" s="7" t="b">
        <f t="shared" si="1"/>
        <v>1</v>
      </c>
      <c r="K26" s="7">
        <f t="shared" si="2"/>
        <v>0</v>
      </c>
      <c r="L26" s="7">
        <f>WEEKDAY(Table1[[#This Row],[post_time]])</f>
        <v>3</v>
      </c>
      <c r="M26" s="7">
        <f>VLOOKUP(Table1[[#This Row],[topic_id]],'All Topics Data'!$A$2:$I$1243,8,FALSE)</f>
        <v>40022.000694444447</v>
      </c>
      <c r="N26" s="7">
        <f>Table1[[#This Row],[Hui Reply?]]*(Table1[[#This Row],[post_time]]-Table1[[#This Row],[timestamp of previous reply]])</f>
        <v>0</v>
      </c>
      <c r="O26" s="3">
        <f>O25+Table1[[#This Row],[Hui Reply?]]</f>
        <v>1</v>
      </c>
      <c r="P26" s="19">
        <f>INT(Table1[[#This Row],[post_time]])</f>
        <v>40022</v>
      </c>
      <c r="Q26" s="3">
        <f>IF(Table1[[#This Row],[Hui Reply?]],VLOOKUP(Table1[[#This Row],[topic_id]],'All Topics Data'!$A$2:$E$1243,5,FALSE),0)</f>
        <v>0</v>
      </c>
      <c r="R26" s="8">
        <f>Table1[[#This Row],[post_time]]+8/24</f>
        <v>40022.639895833338</v>
      </c>
      <c r="S26" s="3">
        <f>IF(Table1[[#This Row],[post_position]]=1,0,SUMIFS($F$2:F26,$H$2:H26,Table1[[#This Row],[post_position]]-1,$C$2:C26,Table1[[#This Row],[topic_id]]))</f>
        <v>40022.10434027778</v>
      </c>
    </row>
    <row r="27" spans="1:19" x14ac:dyDescent="0.25">
      <c r="A27" s="7">
        <v>27</v>
      </c>
      <c r="B27" s="7">
        <v>4</v>
      </c>
      <c r="C27" s="7">
        <v>2</v>
      </c>
      <c r="D27" s="7">
        <v>68</v>
      </c>
      <c r="E27" s="2"/>
      <c r="F27" s="8">
        <v>40022.316979166666</v>
      </c>
      <c r="G27" s="7">
        <v>0</v>
      </c>
      <c r="H27" s="7">
        <v>8</v>
      </c>
      <c r="I27" s="7" t="b">
        <f t="shared" si="0"/>
        <v>0</v>
      </c>
      <c r="J27" s="7" t="b">
        <f t="shared" si="1"/>
        <v>1</v>
      </c>
      <c r="K27" s="7">
        <f t="shared" si="2"/>
        <v>0</v>
      </c>
      <c r="L27" s="7">
        <f>WEEKDAY(Table1[[#This Row],[post_time]])</f>
        <v>3</v>
      </c>
      <c r="M27" s="7">
        <f>VLOOKUP(Table1[[#This Row],[topic_id]],'All Topics Data'!$A$2:$I$1243,8,FALSE)</f>
        <v>40019.929861111108</v>
      </c>
      <c r="N27" s="7">
        <f>Table1[[#This Row],[Hui Reply?]]*(Table1[[#This Row],[post_time]]-Table1[[#This Row],[timestamp of previous reply]])</f>
        <v>0</v>
      </c>
      <c r="O27" s="3">
        <f>O26+Table1[[#This Row],[Hui Reply?]]</f>
        <v>1</v>
      </c>
      <c r="P27" s="19">
        <f>INT(Table1[[#This Row],[post_time]])</f>
        <v>40022</v>
      </c>
      <c r="Q27" s="3">
        <f>IF(Table1[[#This Row],[Hui Reply?]],VLOOKUP(Table1[[#This Row],[topic_id]],'All Topics Data'!$A$2:$E$1243,5,FALSE),0)</f>
        <v>0</v>
      </c>
      <c r="R27" s="8">
        <f>Table1[[#This Row],[post_time]]+8/24</f>
        <v>40022.650312500002</v>
      </c>
      <c r="S27" s="3">
        <f>IF(Table1[[#This Row],[post_position]]=1,0,SUMIFS($F$2:F27,$H$2:H27,Table1[[#This Row],[post_position]]-1,$C$2:C27,Table1[[#This Row],[topic_id]]))</f>
        <v>40022.089189814818</v>
      </c>
    </row>
    <row r="28" spans="1:19" x14ac:dyDescent="0.25">
      <c r="A28" s="7">
        <v>28</v>
      </c>
      <c r="B28" s="7">
        <v>1</v>
      </c>
      <c r="C28" s="7">
        <v>8</v>
      </c>
      <c r="D28" s="7">
        <v>68</v>
      </c>
      <c r="E28" s="2"/>
      <c r="F28" s="8">
        <v>40022.325810185182</v>
      </c>
      <c r="G28" s="7">
        <v>0</v>
      </c>
      <c r="H28" s="7">
        <v>4</v>
      </c>
      <c r="I28" s="7" t="b">
        <f t="shared" si="0"/>
        <v>0</v>
      </c>
      <c r="J28" s="7" t="b">
        <f t="shared" si="1"/>
        <v>1</v>
      </c>
      <c r="K28" s="7">
        <f t="shared" si="2"/>
        <v>0</v>
      </c>
      <c r="L28" s="7">
        <f>WEEKDAY(Table1[[#This Row],[post_time]])</f>
        <v>3</v>
      </c>
      <c r="M28" s="7">
        <f>VLOOKUP(Table1[[#This Row],[topic_id]],'All Topics Data'!$A$2:$I$1243,8,FALSE)</f>
        <v>40022.000694444447</v>
      </c>
      <c r="N28" s="7">
        <f>Table1[[#This Row],[Hui Reply?]]*(Table1[[#This Row],[post_time]]-Table1[[#This Row],[timestamp of previous reply]])</f>
        <v>0</v>
      </c>
      <c r="O28" s="3">
        <f>O27+Table1[[#This Row],[Hui Reply?]]</f>
        <v>1</v>
      </c>
      <c r="P28" s="19">
        <f>INT(Table1[[#This Row],[post_time]])</f>
        <v>40022</v>
      </c>
      <c r="Q28" s="3">
        <f>IF(Table1[[#This Row],[Hui Reply?]],VLOOKUP(Table1[[#This Row],[topic_id]],'All Topics Data'!$A$2:$E$1243,5,FALSE),0)</f>
        <v>0</v>
      </c>
      <c r="R28" s="8">
        <f>Table1[[#This Row],[post_time]]+8/24</f>
        <v>40022.659143518518</v>
      </c>
      <c r="S28" s="3">
        <f>IF(Table1[[#This Row],[post_position]]=1,0,SUMIFS($F$2:F28,$H$2:H28,Table1[[#This Row],[post_position]]-1,$C$2:C28,Table1[[#This Row],[topic_id]]))</f>
        <v>40022.306562500002</v>
      </c>
    </row>
    <row r="29" spans="1:19" x14ac:dyDescent="0.25">
      <c r="A29" s="7">
        <v>29</v>
      </c>
      <c r="B29" s="7">
        <v>1</v>
      </c>
      <c r="C29" s="7">
        <v>10</v>
      </c>
      <c r="D29" s="7">
        <v>1</v>
      </c>
      <c r="F29" s="8">
        <v>40022.336956018517</v>
      </c>
      <c r="G29" s="7">
        <v>0</v>
      </c>
      <c r="H29" s="7">
        <v>2</v>
      </c>
      <c r="I29" s="7" t="b">
        <f t="shared" si="0"/>
        <v>0</v>
      </c>
      <c r="J29" s="7" t="b">
        <f t="shared" si="1"/>
        <v>1</v>
      </c>
      <c r="K29" s="7">
        <f t="shared" si="2"/>
        <v>0</v>
      </c>
      <c r="L29" s="7">
        <f>WEEKDAY(Table1[[#This Row],[post_time]])</f>
        <v>3</v>
      </c>
      <c r="M29" s="7">
        <f>VLOOKUP(Table1[[#This Row],[topic_id]],'All Topics Data'!$A$2:$I$1243,8,FALSE)</f>
        <v>40022.304861111108</v>
      </c>
      <c r="N29" s="7">
        <f>Table1[[#This Row],[Hui Reply?]]*(Table1[[#This Row],[post_time]]-Table1[[#This Row],[timestamp of previous reply]])</f>
        <v>0</v>
      </c>
      <c r="O29" s="3">
        <f>O28+Table1[[#This Row],[Hui Reply?]]</f>
        <v>1</v>
      </c>
      <c r="P29" s="19">
        <f>INT(Table1[[#This Row],[post_time]])</f>
        <v>40022</v>
      </c>
      <c r="Q29" s="3">
        <f>IF(Table1[[#This Row],[Hui Reply?]],VLOOKUP(Table1[[#This Row],[topic_id]],'All Topics Data'!$A$2:$E$1243,5,FALSE),0)</f>
        <v>0</v>
      </c>
      <c r="R29" s="8">
        <f>Table1[[#This Row],[post_time]]+8/24</f>
        <v>40022.670289351852</v>
      </c>
      <c r="S29" s="3">
        <f>IF(Table1[[#This Row],[post_position]]=1,0,SUMIFS($F$2:F29,$H$2:H29,Table1[[#This Row],[post_position]]-1,$C$2:C29,Table1[[#This Row],[topic_id]]))</f>
        <v>40022.305046296293</v>
      </c>
    </row>
    <row r="30" spans="1:19" x14ac:dyDescent="0.25">
      <c r="A30" s="7">
        <v>30</v>
      </c>
      <c r="B30" s="7">
        <v>1</v>
      </c>
      <c r="C30" s="7">
        <v>10</v>
      </c>
      <c r="D30" s="7">
        <v>67</v>
      </c>
      <c r="E30" s="2"/>
      <c r="F30" s="8">
        <v>40022.404467592591</v>
      </c>
      <c r="G30" s="7">
        <v>0</v>
      </c>
      <c r="H30" s="7">
        <v>3</v>
      </c>
      <c r="I30" s="7" t="b">
        <f t="shared" si="0"/>
        <v>0</v>
      </c>
      <c r="J30" s="7" t="b">
        <f t="shared" si="1"/>
        <v>1</v>
      </c>
      <c r="K30" s="7">
        <f t="shared" si="2"/>
        <v>0</v>
      </c>
      <c r="L30" s="7">
        <f>WEEKDAY(Table1[[#This Row],[post_time]])</f>
        <v>3</v>
      </c>
      <c r="M30" s="7">
        <f>VLOOKUP(Table1[[#This Row],[topic_id]],'All Topics Data'!$A$2:$I$1243,8,FALSE)</f>
        <v>40022.304861111108</v>
      </c>
      <c r="N30" s="7">
        <f>Table1[[#This Row],[Hui Reply?]]*(Table1[[#This Row],[post_time]]-Table1[[#This Row],[timestamp of previous reply]])</f>
        <v>0</v>
      </c>
      <c r="O30" s="3">
        <f>O29+Table1[[#This Row],[Hui Reply?]]</f>
        <v>1</v>
      </c>
      <c r="P30" s="19">
        <f>INT(Table1[[#This Row],[post_time]])</f>
        <v>40022</v>
      </c>
      <c r="Q30" s="3">
        <f>IF(Table1[[#This Row],[Hui Reply?]],VLOOKUP(Table1[[#This Row],[topic_id]],'All Topics Data'!$A$2:$E$1243,5,FALSE),0)</f>
        <v>0</v>
      </c>
      <c r="R30" s="8">
        <f>Table1[[#This Row],[post_time]]+8/24</f>
        <v>40022.737800925926</v>
      </c>
      <c r="S30" s="3">
        <f>IF(Table1[[#This Row],[post_position]]=1,0,SUMIFS($F$2:F30,$H$2:H30,Table1[[#This Row],[post_position]]-1,$C$2:C30,Table1[[#This Row],[topic_id]]))</f>
        <v>40022.336956018517</v>
      </c>
    </row>
    <row r="31" spans="1:19" x14ac:dyDescent="0.25">
      <c r="A31" s="7">
        <v>31</v>
      </c>
      <c r="B31" s="7">
        <v>1</v>
      </c>
      <c r="C31" s="7">
        <v>10</v>
      </c>
      <c r="D31" s="7">
        <v>1</v>
      </c>
      <c r="E31" s="2"/>
      <c r="F31" s="8">
        <v>40022.451574074075</v>
      </c>
      <c r="G31" s="7">
        <v>0</v>
      </c>
      <c r="H31" s="7">
        <v>4</v>
      </c>
      <c r="I31" s="7" t="b">
        <f t="shared" si="0"/>
        <v>0</v>
      </c>
      <c r="J31" s="7" t="b">
        <f t="shared" si="1"/>
        <v>1</v>
      </c>
      <c r="K31" s="7">
        <f t="shared" si="2"/>
        <v>0</v>
      </c>
      <c r="L31" s="7">
        <f>WEEKDAY(Table1[[#This Row],[post_time]])</f>
        <v>3</v>
      </c>
      <c r="M31" s="7">
        <f>VLOOKUP(Table1[[#This Row],[topic_id]],'All Topics Data'!$A$2:$I$1243,8,FALSE)</f>
        <v>40022.304861111108</v>
      </c>
      <c r="N31" s="7">
        <f>Table1[[#This Row],[Hui Reply?]]*(Table1[[#This Row],[post_time]]-Table1[[#This Row],[timestamp of previous reply]])</f>
        <v>0</v>
      </c>
      <c r="O31" s="3">
        <f>O30+Table1[[#This Row],[Hui Reply?]]</f>
        <v>1</v>
      </c>
      <c r="P31" s="19">
        <f>INT(Table1[[#This Row],[post_time]])</f>
        <v>40022</v>
      </c>
      <c r="Q31" s="3">
        <f>IF(Table1[[#This Row],[Hui Reply?]],VLOOKUP(Table1[[#This Row],[topic_id]],'All Topics Data'!$A$2:$E$1243,5,FALSE),0)</f>
        <v>0</v>
      </c>
      <c r="R31" s="8">
        <f>Table1[[#This Row],[post_time]]+8/24</f>
        <v>40022.784907407411</v>
      </c>
      <c r="S31" s="3">
        <f>IF(Table1[[#This Row],[post_position]]=1,0,SUMIFS($F$2:F31,$H$2:H31,Table1[[#This Row],[post_position]]-1,$C$2:C31,Table1[[#This Row],[topic_id]]))</f>
        <v>40022.404467592591</v>
      </c>
    </row>
    <row r="32" spans="1:19" x14ac:dyDescent="0.25">
      <c r="A32" s="7">
        <v>32</v>
      </c>
      <c r="B32" s="7">
        <v>1</v>
      </c>
      <c r="C32" s="7">
        <v>11</v>
      </c>
      <c r="D32" s="7">
        <v>73</v>
      </c>
      <c r="E32" s="2"/>
      <c r="F32" s="8">
        <v>40022.502106481479</v>
      </c>
      <c r="G32" s="7">
        <v>0</v>
      </c>
      <c r="H32" s="7">
        <v>1</v>
      </c>
      <c r="I32" s="7" t="b">
        <f t="shared" si="0"/>
        <v>0</v>
      </c>
      <c r="J32" s="7" t="b">
        <f t="shared" si="1"/>
        <v>0</v>
      </c>
      <c r="K32" s="7">
        <f t="shared" si="2"/>
        <v>0</v>
      </c>
      <c r="L32" s="7">
        <f>WEEKDAY(Table1[[#This Row],[post_time]])</f>
        <v>3</v>
      </c>
      <c r="M32" s="7">
        <f>VLOOKUP(Table1[[#This Row],[topic_id]],'All Topics Data'!$A$2:$I$1243,8,FALSE)</f>
        <v>40022.502083333333</v>
      </c>
      <c r="N32" s="7">
        <f>Table1[[#This Row],[Hui Reply?]]*(Table1[[#This Row],[post_time]]-Table1[[#This Row],[timestamp of previous reply]])</f>
        <v>0</v>
      </c>
      <c r="O32" s="3">
        <f>O31+Table1[[#This Row],[Hui Reply?]]</f>
        <v>1</v>
      </c>
      <c r="P32" s="19">
        <f>INT(Table1[[#This Row],[post_time]])</f>
        <v>40022</v>
      </c>
      <c r="Q32" s="3">
        <f>IF(Table1[[#This Row],[Hui Reply?]],VLOOKUP(Table1[[#This Row],[topic_id]],'All Topics Data'!$A$2:$E$1243,5,FALSE),0)</f>
        <v>0</v>
      </c>
      <c r="R32" s="8">
        <f>Table1[[#This Row],[post_time]]+8/24</f>
        <v>40022.835439814815</v>
      </c>
      <c r="S32" s="3">
        <f>IF(Table1[[#This Row],[post_position]]=1,0,SUMIFS($F$2:F32,$H$2:H32,Table1[[#This Row],[post_position]]-1,$C$2:C32,Table1[[#This Row],[topic_id]]))</f>
        <v>0</v>
      </c>
    </row>
    <row r="33" spans="1:19" x14ac:dyDescent="0.25">
      <c r="A33" s="7">
        <v>33</v>
      </c>
      <c r="B33" s="7">
        <v>1</v>
      </c>
      <c r="C33" s="7">
        <v>11</v>
      </c>
      <c r="D33" s="7">
        <v>68</v>
      </c>
      <c r="F33" s="8">
        <v>40022.507175925923</v>
      </c>
      <c r="G33" s="7">
        <v>0</v>
      </c>
      <c r="H33" s="7">
        <v>2</v>
      </c>
      <c r="I33" s="7" t="b">
        <f t="shared" si="0"/>
        <v>0</v>
      </c>
      <c r="J33" s="7" t="b">
        <f t="shared" si="1"/>
        <v>1</v>
      </c>
      <c r="K33" s="7">
        <f t="shared" si="2"/>
        <v>0</v>
      </c>
      <c r="L33" s="7">
        <f>WEEKDAY(Table1[[#This Row],[post_time]])</f>
        <v>3</v>
      </c>
      <c r="M33" s="7">
        <f>VLOOKUP(Table1[[#This Row],[topic_id]],'All Topics Data'!$A$2:$I$1243,8,FALSE)</f>
        <v>40022.502083333333</v>
      </c>
      <c r="N33" s="7">
        <f>Table1[[#This Row],[Hui Reply?]]*(Table1[[#This Row],[post_time]]-Table1[[#This Row],[timestamp of previous reply]])</f>
        <v>0</v>
      </c>
      <c r="O33" s="3">
        <f>O32+Table1[[#This Row],[Hui Reply?]]</f>
        <v>1</v>
      </c>
      <c r="P33" s="19">
        <f>INT(Table1[[#This Row],[post_time]])</f>
        <v>40022</v>
      </c>
      <c r="Q33" s="3">
        <f>IF(Table1[[#This Row],[Hui Reply?]],VLOOKUP(Table1[[#This Row],[topic_id]],'All Topics Data'!$A$2:$E$1243,5,FALSE),0)</f>
        <v>0</v>
      </c>
      <c r="R33" s="8">
        <f>Table1[[#This Row],[post_time]]+8/24</f>
        <v>40022.840509259258</v>
      </c>
      <c r="S33" s="3">
        <f>IF(Table1[[#This Row],[post_position]]=1,0,SUMIFS($F$2:F33,$H$2:H33,Table1[[#This Row],[post_position]]-1,$C$2:C33,Table1[[#This Row],[topic_id]]))</f>
        <v>40022.502106481479</v>
      </c>
    </row>
    <row r="34" spans="1:19" x14ac:dyDescent="0.25">
      <c r="A34" s="7">
        <v>34</v>
      </c>
      <c r="B34" s="7">
        <v>1</v>
      </c>
      <c r="C34" s="7">
        <v>11</v>
      </c>
      <c r="D34" s="7">
        <v>73</v>
      </c>
      <c r="F34" s="8">
        <v>40022.508472222224</v>
      </c>
      <c r="G34" s="7">
        <v>0</v>
      </c>
      <c r="H34" s="7">
        <v>3</v>
      </c>
      <c r="I34" s="7" t="b">
        <f t="shared" si="0"/>
        <v>0</v>
      </c>
      <c r="J34" s="7" t="b">
        <f t="shared" si="1"/>
        <v>1</v>
      </c>
      <c r="K34" s="7">
        <f t="shared" si="2"/>
        <v>0</v>
      </c>
      <c r="L34" s="7">
        <f>WEEKDAY(Table1[[#This Row],[post_time]])</f>
        <v>3</v>
      </c>
      <c r="M34" s="7">
        <f>VLOOKUP(Table1[[#This Row],[topic_id]],'All Topics Data'!$A$2:$I$1243,8,FALSE)</f>
        <v>40022.502083333333</v>
      </c>
      <c r="N34" s="7">
        <f>Table1[[#This Row],[Hui Reply?]]*(Table1[[#This Row],[post_time]]-Table1[[#This Row],[timestamp of previous reply]])</f>
        <v>0</v>
      </c>
      <c r="O34" s="3">
        <f>O33+Table1[[#This Row],[Hui Reply?]]</f>
        <v>1</v>
      </c>
      <c r="P34" s="19">
        <f>INT(Table1[[#This Row],[post_time]])</f>
        <v>40022</v>
      </c>
      <c r="Q34" s="3">
        <f>IF(Table1[[#This Row],[Hui Reply?]],VLOOKUP(Table1[[#This Row],[topic_id]],'All Topics Data'!$A$2:$E$1243,5,FALSE),0)</f>
        <v>0</v>
      </c>
      <c r="R34" s="8">
        <f>Table1[[#This Row],[post_time]]+8/24</f>
        <v>40022.841805555559</v>
      </c>
      <c r="S34" s="3">
        <f>IF(Table1[[#This Row],[post_position]]=1,0,SUMIFS($F$2:F34,$H$2:H34,Table1[[#This Row],[post_position]]-1,$C$2:C34,Table1[[#This Row],[topic_id]]))</f>
        <v>40022.507175925923</v>
      </c>
    </row>
    <row r="35" spans="1:19" x14ac:dyDescent="0.25">
      <c r="A35" s="7">
        <v>35</v>
      </c>
      <c r="B35" s="7">
        <v>1</v>
      </c>
      <c r="C35" s="7">
        <v>11</v>
      </c>
      <c r="D35" s="7">
        <v>27</v>
      </c>
      <c r="F35" s="8">
        <v>40022.51048611111</v>
      </c>
      <c r="G35" s="7">
        <v>0</v>
      </c>
      <c r="H35" s="7">
        <v>4</v>
      </c>
      <c r="I35" s="7" t="b">
        <f t="shared" si="0"/>
        <v>0</v>
      </c>
      <c r="J35" s="7" t="b">
        <f t="shared" si="1"/>
        <v>1</v>
      </c>
      <c r="K35" s="7">
        <f t="shared" si="2"/>
        <v>0</v>
      </c>
      <c r="L35" s="7">
        <f>WEEKDAY(Table1[[#This Row],[post_time]])</f>
        <v>3</v>
      </c>
      <c r="M35" s="7">
        <f>VLOOKUP(Table1[[#This Row],[topic_id]],'All Topics Data'!$A$2:$I$1243,8,FALSE)</f>
        <v>40022.502083333333</v>
      </c>
      <c r="N35" s="7">
        <f>Table1[[#This Row],[Hui Reply?]]*(Table1[[#This Row],[post_time]]-Table1[[#This Row],[timestamp of previous reply]])</f>
        <v>0</v>
      </c>
      <c r="O35" s="3">
        <f>O34+Table1[[#This Row],[Hui Reply?]]</f>
        <v>1</v>
      </c>
      <c r="P35" s="19">
        <f>INT(Table1[[#This Row],[post_time]])</f>
        <v>40022</v>
      </c>
      <c r="Q35" s="3">
        <f>IF(Table1[[#This Row],[Hui Reply?]],VLOOKUP(Table1[[#This Row],[topic_id]],'All Topics Data'!$A$2:$E$1243,5,FALSE),0)</f>
        <v>0</v>
      </c>
      <c r="R35" s="8">
        <f>Table1[[#This Row],[post_time]]+8/24</f>
        <v>40022.843819444446</v>
      </c>
      <c r="S35" s="3">
        <f>IF(Table1[[#This Row],[post_position]]=1,0,SUMIFS($F$2:F35,$H$2:H35,Table1[[#This Row],[post_position]]-1,$C$2:C35,Table1[[#This Row],[topic_id]]))</f>
        <v>40022.508472222224</v>
      </c>
    </row>
    <row r="36" spans="1:19" x14ac:dyDescent="0.25">
      <c r="A36" s="7">
        <v>36</v>
      </c>
      <c r="B36" s="7">
        <v>1</v>
      </c>
      <c r="C36" s="7">
        <v>11</v>
      </c>
      <c r="D36" s="7">
        <v>68</v>
      </c>
      <c r="F36" s="8">
        <v>40022.515173611115</v>
      </c>
      <c r="G36" s="7">
        <v>0</v>
      </c>
      <c r="H36" s="7">
        <v>5</v>
      </c>
      <c r="I36" s="7" t="b">
        <f t="shared" si="0"/>
        <v>0</v>
      </c>
      <c r="J36" s="7" t="b">
        <f t="shared" si="1"/>
        <v>1</v>
      </c>
      <c r="K36" s="7">
        <f t="shared" si="2"/>
        <v>0</v>
      </c>
      <c r="L36" s="7">
        <f>WEEKDAY(Table1[[#This Row],[post_time]])</f>
        <v>3</v>
      </c>
      <c r="M36" s="7">
        <f>VLOOKUP(Table1[[#This Row],[topic_id]],'All Topics Data'!$A$2:$I$1243,8,FALSE)</f>
        <v>40022.502083333333</v>
      </c>
      <c r="N36" s="7">
        <f>Table1[[#This Row],[Hui Reply?]]*(Table1[[#This Row],[post_time]]-Table1[[#This Row],[timestamp of previous reply]])</f>
        <v>0</v>
      </c>
      <c r="O36" s="3">
        <f>O35+Table1[[#This Row],[Hui Reply?]]</f>
        <v>1</v>
      </c>
      <c r="P36" s="19">
        <f>INT(Table1[[#This Row],[post_time]])</f>
        <v>40022</v>
      </c>
      <c r="Q36" s="3">
        <f>IF(Table1[[#This Row],[Hui Reply?]],VLOOKUP(Table1[[#This Row],[topic_id]],'All Topics Data'!$A$2:$E$1243,5,FALSE),0)</f>
        <v>0</v>
      </c>
      <c r="R36" s="8">
        <f>Table1[[#This Row],[post_time]]+8/24</f>
        <v>40022.84850694445</v>
      </c>
      <c r="S36" s="3">
        <f>IF(Table1[[#This Row],[post_position]]=1,0,SUMIFS($F$2:F36,$H$2:H36,Table1[[#This Row],[post_position]]-1,$C$2:C36,Table1[[#This Row],[topic_id]]))</f>
        <v>40022.51048611111</v>
      </c>
    </row>
    <row r="37" spans="1:19" x14ac:dyDescent="0.25">
      <c r="A37" s="7">
        <v>37</v>
      </c>
      <c r="B37" s="7">
        <v>4</v>
      </c>
      <c r="C37" s="7">
        <v>12</v>
      </c>
      <c r="D37" s="7">
        <v>1</v>
      </c>
      <c r="E37" s="2"/>
      <c r="F37" s="8">
        <v>40022.572106481479</v>
      </c>
      <c r="G37" s="7">
        <v>0</v>
      </c>
      <c r="H37" s="7">
        <v>1</v>
      </c>
      <c r="I37" s="7" t="b">
        <f t="shared" si="0"/>
        <v>0</v>
      </c>
      <c r="J37" s="7" t="b">
        <f t="shared" si="1"/>
        <v>0</v>
      </c>
      <c r="K37" s="7">
        <f t="shared" si="2"/>
        <v>0</v>
      </c>
      <c r="L37" s="7">
        <f>WEEKDAY(Table1[[#This Row],[post_time]])</f>
        <v>3</v>
      </c>
      <c r="M37" s="7">
        <f>VLOOKUP(Table1[[#This Row],[topic_id]],'All Topics Data'!$A$2:$I$1243,8,FALSE)</f>
        <v>40022.571527777778</v>
      </c>
      <c r="N37" s="7">
        <f>Table1[[#This Row],[Hui Reply?]]*(Table1[[#This Row],[post_time]]-Table1[[#This Row],[timestamp of previous reply]])</f>
        <v>0</v>
      </c>
      <c r="O37" s="3">
        <f>O36+Table1[[#This Row],[Hui Reply?]]</f>
        <v>1</v>
      </c>
      <c r="P37" s="19">
        <f>INT(Table1[[#This Row],[post_time]])</f>
        <v>40022</v>
      </c>
      <c r="Q37" s="3">
        <f>IF(Table1[[#This Row],[Hui Reply?]],VLOOKUP(Table1[[#This Row],[topic_id]],'All Topics Data'!$A$2:$E$1243,5,FALSE),0)</f>
        <v>0</v>
      </c>
      <c r="R37" s="8">
        <f>Table1[[#This Row],[post_time]]+8/24</f>
        <v>40022.905439814815</v>
      </c>
      <c r="S37" s="3">
        <f>IF(Table1[[#This Row],[post_position]]=1,0,SUMIFS($F$2:F37,$H$2:H37,Table1[[#This Row],[post_position]]-1,$C$2:C37,Table1[[#This Row],[topic_id]]))</f>
        <v>0</v>
      </c>
    </row>
    <row r="38" spans="1:19" x14ac:dyDescent="0.25">
      <c r="A38" s="7">
        <v>38</v>
      </c>
      <c r="B38" s="7">
        <v>4</v>
      </c>
      <c r="C38" s="7">
        <v>2</v>
      </c>
      <c r="D38" s="7">
        <v>79</v>
      </c>
      <c r="E38" s="2"/>
      <c r="F38" s="8">
        <v>40022.765451388892</v>
      </c>
      <c r="G38" s="7">
        <v>0</v>
      </c>
      <c r="H38" s="7">
        <v>9</v>
      </c>
      <c r="I38" s="7" t="b">
        <f t="shared" si="0"/>
        <v>0</v>
      </c>
      <c r="J38" s="7" t="b">
        <f t="shared" si="1"/>
        <v>1</v>
      </c>
      <c r="K38" s="7">
        <f t="shared" si="2"/>
        <v>0</v>
      </c>
      <c r="L38" s="7">
        <f>WEEKDAY(Table1[[#This Row],[post_time]])</f>
        <v>3</v>
      </c>
      <c r="M38" s="7">
        <f>VLOOKUP(Table1[[#This Row],[topic_id]],'All Topics Data'!$A$2:$I$1243,8,FALSE)</f>
        <v>40019.929861111108</v>
      </c>
      <c r="N38" s="7">
        <f>Table1[[#This Row],[Hui Reply?]]*(Table1[[#This Row],[post_time]]-Table1[[#This Row],[timestamp of previous reply]])</f>
        <v>0</v>
      </c>
      <c r="O38" s="3">
        <f>O37+Table1[[#This Row],[Hui Reply?]]</f>
        <v>1</v>
      </c>
      <c r="P38" s="19">
        <f>INT(Table1[[#This Row],[post_time]])</f>
        <v>40022</v>
      </c>
      <c r="Q38" s="3">
        <f>IF(Table1[[#This Row],[Hui Reply?]],VLOOKUP(Table1[[#This Row],[topic_id]],'All Topics Data'!$A$2:$E$1243,5,FALSE),0)</f>
        <v>0</v>
      </c>
      <c r="R38" s="8">
        <f>Table1[[#This Row],[post_time]]+8/24</f>
        <v>40023.098784722228</v>
      </c>
      <c r="S38" s="3">
        <f>IF(Table1[[#This Row],[post_position]]=1,0,SUMIFS($F$2:F38,$H$2:H38,Table1[[#This Row],[post_position]]-1,$C$2:C38,Table1[[#This Row],[topic_id]]))</f>
        <v>40022.316979166666</v>
      </c>
    </row>
    <row r="39" spans="1:19" x14ac:dyDescent="0.25">
      <c r="A39" s="7">
        <v>39</v>
      </c>
      <c r="B39" s="7">
        <v>4</v>
      </c>
      <c r="C39" s="7">
        <v>13</v>
      </c>
      <c r="D39" s="7">
        <v>27</v>
      </c>
      <c r="F39" s="8">
        <v>40023.375648148147</v>
      </c>
      <c r="G39" s="7">
        <v>0</v>
      </c>
      <c r="H39" s="7">
        <v>1</v>
      </c>
      <c r="I39" s="7" t="b">
        <f t="shared" si="0"/>
        <v>0</v>
      </c>
      <c r="J39" s="7" t="b">
        <f t="shared" si="1"/>
        <v>0</v>
      </c>
      <c r="K39" s="7">
        <f t="shared" si="2"/>
        <v>0</v>
      </c>
      <c r="L39" s="7">
        <f>WEEKDAY(Table1[[#This Row],[post_time]])</f>
        <v>4</v>
      </c>
      <c r="M39" s="7">
        <f>VLOOKUP(Table1[[#This Row],[topic_id]],'All Topics Data'!$A$2:$I$1243,8,FALSE)</f>
        <v>40023.375</v>
      </c>
      <c r="N39" s="7">
        <f>Table1[[#This Row],[Hui Reply?]]*(Table1[[#This Row],[post_time]]-Table1[[#This Row],[timestamp of previous reply]])</f>
        <v>0</v>
      </c>
      <c r="O39" s="3">
        <f>O38+Table1[[#This Row],[Hui Reply?]]</f>
        <v>1</v>
      </c>
      <c r="P39" s="19">
        <f>INT(Table1[[#This Row],[post_time]])</f>
        <v>40023</v>
      </c>
      <c r="Q39" s="3">
        <f>IF(Table1[[#This Row],[Hui Reply?]],VLOOKUP(Table1[[#This Row],[topic_id]],'All Topics Data'!$A$2:$E$1243,5,FALSE),0)</f>
        <v>0</v>
      </c>
      <c r="R39" s="8">
        <f>Table1[[#This Row],[post_time]]+8/24</f>
        <v>40023.708981481483</v>
      </c>
      <c r="S39" s="3">
        <f>IF(Table1[[#This Row],[post_position]]=1,0,SUMIFS($F$2:F39,$H$2:H39,Table1[[#This Row],[post_position]]-1,$C$2:C39,Table1[[#This Row],[topic_id]]))</f>
        <v>0</v>
      </c>
    </row>
    <row r="40" spans="1:19" x14ac:dyDescent="0.25">
      <c r="A40" s="7">
        <v>40</v>
      </c>
      <c r="B40" s="7">
        <v>4</v>
      </c>
      <c r="C40" s="7">
        <v>13</v>
      </c>
      <c r="D40" s="7">
        <v>1</v>
      </c>
      <c r="E40" s="2"/>
      <c r="F40" s="8">
        <v>40023.400300925925</v>
      </c>
      <c r="G40" s="7">
        <v>0</v>
      </c>
      <c r="H40" s="7">
        <v>2</v>
      </c>
      <c r="I40" s="7" t="b">
        <f t="shared" si="0"/>
        <v>0</v>
      </c>
      <c r="J40" s="7" t="b">
        <f t="shared" si="1"/>
        <v>1</v>
      </c>
      <c r="K40" s="7">
        <f t="shared" si="2"/>
        <v>0</v>
      </c>
      <c r="L40" s="7">
        <f>WEEKDAY(Table1[[#This Row],[post_time]])</f>
        <v>4</v>
      </c>
      <c r="M40" s="7">
        <f>VLOOKUP(Table1[[#This Row],[topic_id]],'All Topics Data'!$A$2:$I$1243,8,FALSE)</f>
        <v>40023.375</v>
      </c>
      <c r="N40" s="7">
        <f>Table1[[#This Row],[Hui Reply?]]*(Table1[[#This Row],[post_time]]-Table1[[#This Row],[timestamp of previous reply]])</f>
        <v>0</v>
      </c>
      <c r="O40" s="3">
        <f>O39+Table1[[#This Row],[Hui Reply?]]</f>
        <v>1</v>
      </c>
      <c r="P40" s="19">
        <f>INT(Table1[[#This Row],[post_time]])</f>
        <v>40023</v>
      </c>
      <c r="Q40" s="3">
        <f>IF(Table1[[#This Row],[Hui Reply?]],VLOOKUP(Table1[[#This Row],[topic_id]],'All Topics Data'!$A$2:$E$1243,5,FALSE),0)</f>
        <v>0</v>
      </c>
      <c r="R40" s="8">
        <f>Table1[[#This Row],[post_time]]+8/24</f>
        <v>40023.733634259261</v>
      </c>
      <c r="S40" s="3">
        <f>IF(Table1[[#This Row],[post_position]]=1,0,SUMIFS($F$2:F40,$H$2:H40,Table1[[#This Row],[post_position]]-1,$C$2:C40,Table1[[#This Row],[topic_id]]))</f>
        <v>40023.375648148147</v>
      </c>
    </row>
    <row r="41" spans="1:19" x14ac:dyDescent="0.25">
      <c r="A41" s="7">
        <v>41</v>
      </c>
      <c r="B41" s="7">
        <v>4</v>
      </c>
      <c r="C41" s="7">
        <v>13</v>
      </c>
      <c r="D41" s="7">
        <v>27</v>
      </c>
      <c r="F41" s="8">
        <v>40023.415196759262</v>
      </c>
      <c r="G41" s="7">
        <v>0</v>
      </c>
      <c r="H41" s="7">
        <v>3</v>
      </c>
      <c r="I41" s="7" t="b">
        <f t="shared" si="0"/>
        <v>0</v>
      </c>
      <c r="J41" s="7" t="b">
        <f t="shared" si="1"/>
        <v>1</v>
      </c>
      <c r="K41" s="7">
        <f t="shared" si="2"/>
        <v>0</v>
      </c>
      <c r="L41" s="7">
        <f>WEEKDAY(Table1[[#This Row],[post_time]])</f>
        <v>4</v>
      </c>
      <c r="M41" s="7">
        <f>VLOOKUP(Table1[[#This Row],[topic_id]],'All Topics Data'!$A$2:$I$1243,8,FALSE)</f>
        <v>40023.375</v>
      </c>
      <c r="N41" s="7">
        <f>Table1[[#This Row],[Hui Reply?]]*(Table1[[#This Row],[post_time]]-Table1[[#This Row],[timestamp of previous reply]])</f>
        <v>0</v>
      </c>
      <c r="O41" s="3">
        <f>O40+Table1[[#This Row],[Hui Reply?]]</f>
        <v>1</v>
      </c>
      <c r="P41" s="19">
        <f>INT(Table1[[#This Row],[post_time]])</f>
        <v>40023</v>
      </c>
      <c r="Q41" s="3">
        <f>IF(Table1[[#This Row],[Hui Reply?]],VLOOKUP(Table1[[#This Row],[topic_id]],'All Topics Data'!$A$2:$E$1243,5,FALSE),0)</f>
        <v>0</v>
      </c>
      <c r="R41" s="8">
        <f>Table1[[#This Row],[post_time]]+8/24</f>
        <v>40023.748530092598</v>
      </c>
      <c r="S41" s="3">
        <f>IF(Table1[[#This Row],[post_position]]=1,0,SUMIFS($F$2:F41,$H$2:H41,Table1[[#This Row],[post_position]]-1,$C$2:C41,Table1[[#This Row],[topic_id]]))</f>
        <v>40023.400300925925</v>
      </c>
    </row>
    <row r="42" spans="1:19" x14ac:dyDescent="0.25">
      <c r="A42" s="7">
        <v>42</v>
      </c>
      <c r="B42" s="7">
        <v>1</v>
      </c>
      <c r="C42" s="7">
        <v>11</v>
      </c>
      <c r="D42" s="7">
        <v>73</v>
      </c>
      <c r="E42" s="2"/>
      <c r="F42" s="8">
        <v>40023.450624999998</v>
      </c>
      <c r="G42" s="7">
        <v>0</v>
      </c>
      <c r="H42" s="7">
        <v>6</v>
      </c>
      <c r="I42" s="7" t="b">
        <f t="shared" si="0"/>
        <v>0</v>
      </c>
      <c r="J42" s="7" t="b">
        <f t="shared" si="1"/>
        <v>1</v>
      </c>
      <c r="K42" s="7">
        <f t="shared" si="2"/>
        <v>0</v>
      </c>
      <c r="L42" s="7">
        <f>WEEKDAY(Table1[[#This Row],[post_time]])</f>
        <v>4</v>
      </c>
      <c r="M42" s="7">
        <f>VLOOKUP(Table1[[#This Row],[topic_id]],'All Topics Data'!$A$2:$I$1243,8,FALSE)</f>
        <v>40022.502083333333</v>
      </c>
      <c r="N42" s="7">
        <f>Table1[[#This Row],[Hui Reply?]]*(Table1[[#This Row],[post_time]]-Table1[[#This Row],[timestamp of previous reply]])</f>
        <v>0</v>
      </c>
      <c r="O42" s="3">
        <f>O41+Table1[[#This Row],[Hui Reply?]]</f>
        <v>1</v>
      </c>
      <c r="P42" s="19">
        <f>INT(Table1[[#This Row],[post_time]])</f>
        <v>40023</v>
      </c>
      <c r="Q42" s="3">
        <f>IF(Table1[[#This Row],[Hui Reply?]],VLOOKUP(Table1[[#This Row],[topic_id]],'All Topics Data'!$A$2:$E$1243,5,FALSE),0)</f>
        <v>0</v>
      </c>
      <c r="R42" s="8">
        <f>Table1[[#This Row],[post_time]]+8/24</f>
        <v>40023.783958333333</v>
      </c>
      <c r="S42" s="3">
        <f>IF(Table1[[#This Row],[post_position]]=1,0,SUMIFS($F$2:F42,$H$2:H42,Table1[[#This Row],[post_position]]-1,$C$2:C42,Table1[[#This Row],[topic_id]]))</f>
        <v>40022.515173611115</v>
      </c>
    </row>
    <row r="43" spans="1:19" x14ac:dyDescent="0.25">
      <c r="A43" s="7">
        <v>43</v>
      </c>
      <c r="B43" s="7">
        <v>1</v>
      </c>
      <c r="C43" s="7">
        <v>7</v>
      </c>
      <c r="D43" s="7">
        <v>109</v>
      </c>
      <c r="E43" s="2"/>
      <c r="F43" s="8">
        <v>40024.21533564815</v>
      </c>
      <c r="G43" s="7">
        <v>0</v>
      </c>
      <c r="H43" s="7">
        <v>2</v>
      </c>
      <c r="I43" s="7" t="b">
        <f t="shared" si="0"/>
        <v>0</v>
      </c>
      <c r="J43" s="7" t="b">
        <f t="shared" si="1"/>
        <v>1</v>
      </c>
      <c r="K43" s="7">
        <f t="shared" si="2"/>
        <v>0</v>
      </c>
      <c r="L43" s="7">
        <f>WEEKDAY(Table1[[#This Row],[post_time]])</f>
        <v>5</v>
      </c>
      <c r="M43" s="7">
        <f>VLOOKUP(Table1[[#This Row],[topic_id]],'All Topics Data'!$A$2:$I$1243,8,FALSE)</f>
        <v>40021.995833333334</v>
      </c>
      <c r="N43" s="7">
        <f>Table1[[#This Row],[Hui Reply?]]*(Table1[[#This Row],[post_time]]-Table1[[#This Row],[timestamp of previous reply]])</f>
        <v>0</v>
      </c>
      <c r="O43" s="3">
        <f>O42+Table1[[#This Row],[Hui Reply?]]</f>
        <v>1</v>
      </c>
      <c r="P43" s="19">
        <f>INT(Table1[[#This Row],[post_time]])</f>
        <v>40024</v>
      </c>
      <c r="Q43" s="3">
        <f>IF(Table1[[#This Row],[Hui Reply?]],VLOOKUP(Table1[[#This Row],[topic_id]],'All Topics Data'!$A$2:$E$1243,5,FALSE),0)</f>
        <v>0</v>
      </c>
      <c r="R43" s="8">
        <f>Table1[[#This Row],[post_time]]+8/24</f>
        <v>40024.548668981486</v>
      </c>
      <c r="S43" s="3">
        <f>IF(Table1[[#This Row],[post_position]]=1,0,SUMIFS($F$2:F43,$H$2:H43,Table1[[#This Row],[post_position]]-1,$C$2:C43,Table1[[#This Row],[topic_id]]))</f>
        <v>40021.99596064815</v>
      </c>
    </row>
    <row r="44" spans="1:19" x14ac:dyDescent="0.25">
      <c r="A44" s="7">
        <v>44</v>
      </c>
      <c r="B44" s="7">
        <v>1</v>
      </c>
      <c r="C44" s="7">
        <v>5</v>
      </c>
      <c r="D44" s="7">
        <v>1</v>
      </c>
      <c r="E44" s="2"/>
      <c r="F44" s="8">
        <v>40024.225983796299</v>
      </c>
      <c r="G44" s="7">
        <v>0</v>
      </c>
      <c r="H44" s="7">
        <v>2</v>
      </c>
      <c r="I44" s="7" t="b">
        <f t="shared" si="0"/>
        <v>0</v>
      </c>
      <c r="J44" s="7" t="b">
        <f t="shared" si="1"/>
        <v>1</v>
      </c>
      <c r="K44" s="7">
        <f t="shared" si="2"/>
        <v>0</v>
      </c>
      <c r="L44" s="7">
        <f>WEEKDAY(Table1[[#This Row],[post_time]])</f>
        <v>5</v>
      </c>
      <c r="M44" s="7">
        <f>VLOOKUP(Table1[[#This Row],[topic_id]],'All Topics Data'!$A$2:$I$1243,8,FALSE)</f>
        <v>40021.518750000003</v>
      </c>
      <c r="N44" s="7">
        <f>Table1[[#This Row],[Hui Reply?]]*(Table1[[#This Row],[post_time]]-Table1[[#This Row],[timestamp of previous reply]])</f>
        <v>0</v>
      </c>
      <c r="O44" s="3">
        <f>O43+Table1[[#This Row],[Hui Reply?]]</f>
        <v>1</v>
      </c>
      <c r="P44" s="19">
        <f>INT(Table1[[#This Row],[post_time]])</f>
        <v>40024</v>
      </c>
      <c r="Q44" s="3">
        <f>IF(Table1[[#This Row],[Hui Reply?]],VLOOKUP(Table1[[#This Row],[topic_id]],'All Topics Data'!$A$2:$E$1243,5,FALSE),0)</f>
        <v>0</v>
      </c>
      <c r="R44" s="8">
        <f>Table1[[#This Row],[post_time]]+8/24</f>
        <v>40024.559317129635</v>
      </c>
      <c r="S44" s="3">
        <f>IF(Table1[[#This Row],[post_position]]=1,0,SUMIFS($F$2:F44,$H$2:H44,Table1[[#This Row],[post_position]]-1,$C$2:C44,Table1[[#This Row],[topic_id]]))</f>
        <v>40021.518842592595</v>
      </c>
    </row>
    <row r="45" spans="1:19" x14ac:dyDescent="0.25">
      <c r="A45" s="7">
        <v>45</v>
      </c>
      <c r="B45" s="7">
        <v>1</v>
      </c>
      <c r="C45" s="7">
        <v>14</v>
      </c>
      <c r="D45" s="7">
        <v>109</v>
      </c>
      <c r="E45" s="2"/>
      <c r="F45" s="8">
        <v>40024.229432870372</v>
      </c>
      <c r="G45" s="7">
        <v>0</v>
      </c>
      <c r="H45" s="7">
        <v>1</v>
      </c>
      <c r="I45" s="7" t="b">
        <f t="shared" si="0"/>
        <v>0</v>
      </c>
      <c r="J45" s="7" t="b">
        <f t="shared" si="1"/>
        <v>0</v>
      </c>
      <c r="K45" s="7">
        <f t="shared" si="2"/>
        <v>0</v>
      </c>
      <c r="L45" s="7">
        <f>WEEKDAY(Table1[[#This Row],[post_time]])</f>
        <v>5</v>
      </c>
      <c r="M45" s="7">
        <f>VLOOKUP(Table1[[#This Row],[topic_id]],'All Topics Data'!$A$2:$I$1243,8,FALSE)</f>
        <v>40024.229166666664</v>
      </c>
      <c r="N45" s="7">
        <f>Table1[[#This Row],[Hui Reply?]]*(Table1[[#This Row],[post_time]]-Table1[[#This Row],[timestamp of previous reply]])</f>
        <v>0</v>
      </c>
      <c r="O45" s="3">
        <f>O44+Table1[[#This Row],[Hui Reply?]]</f>
        <v>1</v>
      </c>
      <c r="P45" s="19">
        <f>INT(Table1[[#This Row],[post_time]])</f>
        <v>40024</v>
      </c>
      <c r="Q45" s="3">
        <f>IF(Table1[[#This Row],[Hui Reply?]],VLOOKUP(Table1[[#This Row],[topic_id]],'All Topics Data'!$A$2:$E$1243,5,FALSE),0)</f>
        <v>0</v>
      </c>
      <c r="R45" s="8">
        <f>Table1[[#This Row],[post_time]]+8/24</f>
        <v>40024.562766203708</v>
      </c>
      <c r="S45" s="3">
        <f>IF(Table1[[#This Row],[post_position]]=1,0,SUMIFS($F$2:F45,$H$2:H45,Table1[[#This Row],[post_position]]-1,$C$2:C45,Table1[[#This Row],[topic_id]]))</f>
        <v>0</v>
      </c>
    </row>
    <row r="46" spans="1:19" x14ac:dyDescent="0.25">
      <c r="A46" s="7">
        <v>46</v>
      </c>
      <c r="B46" s="7">
        <v>4</v>
      </c>
      <c r="C46" s="7">
        <v>15</v>
      </c>
      <c r="D46" s="7">
        <v>114</v>
      </c>
      <c r="F46" s="8">
        <v>40024.354583333334</v>
      </c>
      <c r="G46" s="7">
        <v>0</v>
      </c>
      <c r="H46" s="7">
        <v>1</v>
      </c>
      <c r="I46" s="7" t="b">
        <f t="shared" si="0"/>
        <v>0</v>
      </c>
      <c r="J46" s="7" t="b">
        <f t="shared" si="1"/>
        <v>0</v>
      </c>
      <c r="K46" s="7">
        <f t="shared" si="2"/>
        <v>0</v>
      </c>
      <c r="L46" s="7">
        <f>WEEKDAY(Table1[[#This Row],[post_time]])</f>
        <v>5</v>
      </c>
      <c r="M46" s="7">
        <f>VLOOKUP(Table1[[#This Row],[topic_id]],'All Topics Data'!$A$2:$I$1243,8,FALSE)</f>
        <v>40024.354166666664</v>
      </c>
      <c r="N46" s="7">
        <f>Table1[[#This Row],[Hui Reply?]]*(Table1[[#This Row],[post_time]]-Table1[[#This Row],[timestamp of previous reply]])</f>
        <v>0</v>
      </c>
      <c r="O46" s="3">
        <f>O45+Table1[[#This Row],[Hui Reply?]]</f>
        <v>1</v>
      </c>
      <c r="P46" s="19">
        <f>INT(Table1[[#This Row],[post_time]])</f>
        <v>40024</v>
      </c>
      <c r="Q46" s="3">
        <f>IF(Table1[[#This Row],[Hui Reply?]],VLOOKUP(Table1[[#This Row],[topic_id]],'All Topics Data'!$A$2:$E$1243,5,FALSE),0)</f>
        <v>0</v>
      </c>
      <c r="R46" s="8">
        <f>Table1[[#This Row],[post_time]]+8/24</f>
        <v>40024.687916666669</v>
      </c>
      <c r="S46" s="3">
        <f>IF(Table1[[#This Row],[post_position]]=1,0,SUMIFS($F$2:F46,$H$2:H46,Table1[[#This Row],[post_position]]-1,$C$2:C46,Table1[[#This Row],[topic_id]]))</f>
        <v>0</v>
      </c>
    </row>
    <row r="47" spans="1:19" x14ac:dyDescent="0.25">
      <c r="A47" s="7">
        <v>47</v>
      </c>
      <c r="B47" s="7">
        <v>4</v>
      </c>
      <c r="C47" s="7">
        <v>2</v>
      </c>
      <c r="D47" s="7">
        <v>114</v>
      </c>
      <c r="E47" s="2"/>
      <c r="F47" s="8">
        <v>40024.405601851853</v>
      </c>
      <c r="G47" s="7">
        <v>0</v>
      </c>
      <c r="H47" s="7">
        <v>10</v>
      </c>
      <c r="I47" s="7" t="b">
        <f t="shared" si="0"/>
        <v>0</v>
      </c>
      <c r="J47" s="7" t="b">
        <f t="shared" si="1"/>
        <v>1</v>
      </c>
      <c r="K47" s="7">
        <f t="shared" si="2"/>
        <v>0</v>
      </c>
      <c r="L47" s="7">
        <f>WEEKDAY(Table1[[#This Row],[post_time]])</f>
        <v>5</v>
      </c>
      <c r="M47" s="7">
        <f>VLOOKUP(Table1[[#This Row],[topic_id]],'All Topics Data'!$A$2:$I$1243,8,FALSE)</f>
        <v>40019.929861111108</v>
      </c>
      <c r="N47" s="7">
        <f>Table1[[#This Row],[Hui Reply?]]*(Table1[[#This Row],[post_time]]-Table1[[#This Row],[timestamp of previous reply]])</f>
        <v>0</v>
      </c>
      <c r="O47" s="3">
        <f>O46+Table1[[#This Row],[Hui Reply?]]</f>
        <v>1</v>
      </c>
      <c r="P47" s="19">
        <f>INT(Table1[[#This Row],[post_time]])</f>
        <v>40024</v>
      </c>
      <c r="Q47" s="3">
        <f>IF(Table1[[#This Row],[Hui Reply?]],VLOOKUP(Table1[[#This Row],[topic_id]],'All Topics Data'!$A$2:$E$1243,5,FALSE),0)</f>
        <v>0</v>
      </c>
      <c r="R47" s="8">
        <f>Table1[[#This Row],[post_time]]+8/24</f>
        <v>40024.738935185189</v>
      </c>
      <c r="S47" s="3">
        <f>IF(Table1[[#This Row],[post_position]]=1,0,SUMIFS($F$2:F47,$H$2:H47,Table1[[#This Row],[post_position]]-1,$C$2:C47,Table1[[#This Row],[topic_id]]))</f>
        <v>40022.765451388892</v>
      </c>
    </row>
    <row r="48" spans="1:19" x14ac:dyDescent="0.25">
      <c r="A48" s="7">
        <v>48</v>
      </c>
      <c r="B48" s="7">
        <v>1</v>
      </c>
      <c r="C48" s="7">
        <v>14</v>
      </c>
      <c r="D48" s="7">
        <v>1</v>
      </c>
      <c r="E48" s="2"/>
      <c r="F48" s="8">
        <v>40024.480671296296</v>
      </c>
      <c r="G48" s="7">
        <v>0</v>
      </c>
      <c r="H48" s="7">
        <v>2</v>
      </c>
      <c r="I48" s="7" t="b">
        <f t="shared" si="0"/>
        <v>0</v>
      </c>
      <c r="J48" s="7" t="b">
        <f t="shared" si="1"/>
        <v>1</v>
      </c>
      <c r="K48" s="7">
        <f t="shared" si="2"/>
        <v>0</v>
      </c>
      <c r="L48" s="7">
        <f>WEEKDAY(Table1[[#This Row],[post_time]])</f>
        <v>5</v>
      </c>
      <c r="M48" s="7">
        <f>VLOOKUP(Table1[[#This Row],[topic_id]],'All Topics Data'!$A$2:$I$1243,8,FALSE)</f>
        <v>40024.229166666664</v>
      </c>
      <c r="N48" s="7">
        <f>Table1[[#This Row],[Hui Reply?]]*(Table1[[#This Row],[post_time]]-Table1[[#This Row],[timestamp of previous reply]])</f>
        <v>0</v>
      </c>
      <c r="O48" s="3">
        <f>O47+Table1[[#This Row],[Hui Reply?]]</f>
        <v>1</v>
      </c>
      <c r="P48" s="19">
        <f>INT(Table1[[#This Row],[post_time]])</f>
        <v>40024</v>
      </c>
      <c r="Q48" s="3">
        <f>IF(Table1[[#This Row],[Hui Reply?]],VLOOKUP(Table1[[#This Row],[topic_id]],'All Topics Data'!$A$2:$E$1243,5,FALSE),0)</f>
        <v>0</v>
      </c>
      <c r="R48" s="8">
        <f>Table1[[#This Row],[post_time]]+8/24</f>
        <v>40024.814004629632</v>
      </c>
      <c r="S48" s="3">
        <f>IF(Table1[[#This Row],[post_position]]=1,0,SUMIFS($F$2:F48,$H$2:H48,Table1[[#This Row],[post_position]]-1,$C$2:C48,Table1[[#This Row],[topic_id]]))</f>
        <v>40024.229432870372</v>
      </c>
    </row>
    <row r="49" spans="1:19" x14ac:dyDescent="0.25">
      <c r="A49" s="7">
        <v>49</v>
      </c>
      <c r="B49" s="7">
        <v>4</v>
      </c>
      <c r="C49" s="7">
        <v>2</v>
      </c>
      <c r="D49" s="7">
        <v>115</v>
      </c>
      <c r="F49" s="8">
        <v>40024.519166666665</v>
      </c>
      <c r="G49" s="7">
        <v>0</v>
      </c>
      <c r="H49" s="7">
        <v>11</v>
      </c>
      <c r="I49" s="7" t="b">
        <f t="shared" si="0"/>
        <v>0</v>
      </c>
      <c r="J49" s="7" t="b">
        <f t="shared" si="1"/>
        <v>1</v>
      </c>
      <c r="K49" s="7">
        <f t="shared" si="2"/>
        <v>0</v>
      </c>
      <c r="L49" s="7">
        <f>WEEKDAY(Table1[[#This Row],[post_time]])</f>
        <v>5</v>
      </c>
      <c r="M49" s="7">
        <f>VLOOKUP(Table1[[#This Row],[topic_id]],'All Topics Data'!$A$2:$I$1243,8,FALSE)</f>
        <v>40019.929861111108</v>
      </c>
      <c r="N49" s="7">
        <f>Table1[[#This Row],[Hui Reply?]]*(Table1[[#This Row],[post_time]]-Table1[[#This Row],[timestamp of previous reply]])</f>
        <v>0</v>
      </c>
      <c r="O49" s="3">
        <f>O48+Table1[[#This Row],[Hui Reply?]]</f>
        <v>1</v>
      </c>
      <c r="P49" s="19">
        <f>INT(Table1[[#This Row],[post_time]])</f>
        <v>40024</v>
      </c>
      <c r="Q49" s="3">
        <f>IF(Table1[[#This Row],[Hui Reply?]],VLOOKUP(Table1[[#This Row],[topic_id]],'All Topics Data'!$A$2:$E$1243,5,FALSE),0)</f>
        <v>0</v>
      </c>
      <c r="R49" s="8">
        <f>Table1[[#This Row],[post_time]]+8/24</f>
        <v>40024.852500000001</v>
      </c>
      <c r="S49" s="3">
        <f>IF(Table1[[#This Row],[post_position]]=1,0,SUMIFS($F$2:F49,$H$2:H49,Table1[[#This Row],[post_position]]-1,$C$2:C49,Table1[[#This Row],[topic_id]]))</f>
        <v>40024.405601851853</v>
      </c>
    </row>
    <row r="50" spans="1:19" x14ac:dyDescent="0.25">
      <c r="A50" s="7">
        <v>50</v>
      </c>
      <c r="B50" s="7">
        <v>1</v>
      </c>
      <c r="C50" s="7">
        <v>14</v>
      </c>
      <c r="D50" s="7">
        <v>109</v>
      </c>
      <c r="E50" s="2"/>
      <c r="F50" s="8">
        <v>40024.637118055558</v>
      </c>
      <c r="G50" s="7">
        <v>0</v>
      </c>
      <c r="H50" s="7">
        <v>3</v>
      </c>
      <c r="I50" s="7" t="b">
        <f t="shared" si="0"/>
        <v>0</v>
      </c>
      <c r="J50" s="7" t="b">
        <f t="shared" si="1"/>
        <v>1</v>
      </c>
      <c r="K50" s="7">
        <f t="shared" si="2"/>
        <v>0</v>
      </c>
      <c r="L50" s="7">
        <f>WEEKDAY(Table1[[#This Row],[post_time]])</f>
        <v>5</v>
      </c>
      <c r="M50" s="7">
        <f>VLOOKUP(Table1[[#This Row],[topic_id]],'All Topics Data'!$A$2:$I$1243,8,FALSE)</f>
        <v>40024.229166666664</v>
      </c>
      <c r="N50" s="7">
        <f>Table1[[#This Row],[Hui Reply?]]*(Table1[[#This Row],[post_time]]-Table1[[#This Row],[timestamp of previous reply]])</f>
        <v>0</v>
      </c>
      <c r="O50" s="3">
        <f>O49+Table1[[#This Row],[Hui Reply?]]</f>
        <v>1</v>
      </c>
      <c r="P50" s="19">
        <f>INT(Table1[[#This Row],[post_time]])</f>
        <v>40024</v>
      </c>
      <c r="Q50" s="3">
        <f>IF(Table1[[#This Row],[Hui Reply?]],VLOOKUP(Table1[[#This Row],[topic_id]],'All Topics Data'!$A$2:$E$1243,5,FALSE),0)</f>
        <v>0</v>
      </c>
      <c r="R50" s="8">
        <f>Table1[[#This Row],[post_time]]+8/24</f>
        <v>40024.970451388894</v>
      </c>
      <c r="S50" s="3">
        <f>IF(Table1[[#This Row],[post_position]]=1,0,SUMIFS($F$2:F50,$H$2:H50,Table1[[#This Row],[post_position]]-1,$C$2:C50,Table1[[#This Row],[topic_id]]))</f>
        <v>40024.480671296296</v>
      </c>
    </row>
    <row r="51" spans="1:19" x14ac:dyDescent="0.25">
      <c r="A51" s="7">
        <v>51</v>
      </c>
      <c r="B51" s="7">
        <v>1</v>
      </c>
      <c r="C51" s="7">
        <v>14</v>
      </c>
      <c r="D51" s="7">
        <v>1</v>
      </c>
      <c r="E51" s="2"/>
      <c r="F51" s="8">
        <v>40024.657534722224</v>
      </c>
      <c r="G51" s="7">
        <v>0</v>
      </c>
      <c r="H51" s="7">
        <v>4</v>
      </c>
      <c r="I51" s="7" t="b">
        <f t="shared" si="0"/>
        <v>0</v>
      </c>
      <c r="J51" s="7" t="b">
        <f t="shared" si="1"/>
        <v>1</v>
      </c>
      <c r="K51" s="7">
        <f t="shared" si="2"/>
        <v>0</v>
      </c>
      <c r="L51" s="7">
        <f>WEEKDAY(Table1[[#This Row],[post_time]])</f>
        <v>5</v>
      </c>
      <c r="M51" s="7">
        <f>VLOOKUP(Table1[[#This Row],[topic_id]],'All Topics Data'!$A$2:$I$1243,8,FALSE)</f>
        <v>40024.229166666664</v>
      </c>
      <c r="N51" s="7">
        <f>Table1[[#This Row],[Hui Reply?]]*(Table1[[#This Row],[post_time]]-Table1[[#This Row],[timestamp of previous reply]])</f>
        <v>0</v>
      </c>
      <c r="O51" s="3">
        <f>O50+Table1[[#This Row],[Hui Reply?]]</f>
        <v>1</v>
      </c>
      <c r="P51" s="19">
        <f>INT(Table1[[#This Row],[post_time]])</f>
        <v>40024</v>
      </c>
      <c r="Q51" s="3">
        <f>IF(Table1[[#This Row],[Hui Reply?]],VLOOKUP(Table1[[#This Row],[topic_id]],'All Topics Data'!$A$2:$E$1243,5,FALSE),0)</f>
        <v>0</v>
      </c>
      <c r="R51" s="8">
        <f>Table1[[#This Row],[post_time]]+8/24</f>
        <v>40024.99086805556</v>
      </c>
      <c r="S51" s="3">
        <f>IF(Table1[[#This Row],[post_position]]=1,0,SUMIFS($F$2:F51,$H$2:H51,Table1[[#This Row],[post_position]]-1,$C$2:C51,Table1[[#This Row],[topic_id]]))</f>
        <v>40024.637118055558</v>
      </c>
    </row>
    <row r="52" spans="1:19" x14ac:dyDescent="0.25">
      <c r="A52" s="7">
        <v>52</v>
      </c>
      <c r="B52" s="7">
        <v>1</v>
      </c>
      <c r="C52" s="7">
        <v>16</v>
      </c>
      <c r="D52" s="7">
        <v>78</v>
      </c>
      <c r="E52" s="2"/>
      <c r="F52" s="8">
        <v>40024.76190972222</v>
      </c>
      <c r="G52" s="7">
        <v>0</v>
      </c>
      <c r="H52" s="7">
        <v>1</v>
      </c>
      <c r="I52" s="7" t="b">
        <f t="shared" si="0"/>
        <v>0</v>
      </c>
      <c r="J52" s="7" t="b">
        <f t="shared" si="1"/>
        <v>0</v>
      </c>
      <c r="K52" s="7">
        <f t="shared" si="2"/>
        <v>0</v>
      </c>
      <c r="L52" s="7">
        <f>WEEKDAY(Table1[[#This Row],[post_time]])</f>
        <v>5</v>
      </c>
      <c r="M52" s="7">
        <f>VLOOKUP(Table1[[#This Row],[topic_id]],'All Topics Data'!$A$2:$I$1243,8,FALSE)</f>
        <v>40024.761805555558</v>
      </c>
      <c r="N52" s="7">
        <f>Table1[[#This Row],[Hui Reply?]]*(Table1[[#This Row],[post_time]]-Table1[[#This Row],[timestamp of previous reply]])</f>
        <v>0</v>
      </c>
      <c r="O52" s="3">
        <f>O51+Table1[[#This Row],[Hui Reply?]]</f>
        <v>1</v>
      </c>
      <c r="P52" s="19">
        <f>INT(Table1[[#This Row],[post_time]])</f>
        <v>40024</v>
      </c>
      <c r="Q52" s="3">
        <f>IF(Table1[[#This Row],[Hui Reply?]],VLOOKUP(Table1[[#This Row],[topic_id]],'All Topics Data'!$A$2:$E$1243,5,FALSE),0)</f>
        <v>0</v>
      </c>
      <c r="R52" s="8">
        <f>Table1[[#This Row],[post_time]]+8/24</f>
        <v>40025.095243055555</v>
      </c>
      <c r="S52" s="3">
        <f>IF(Table1[[#This Row],[post_position]]=1,0,SUMIFS($F$2:F52,$H$2:H52,Table1[[#This Row],[post_position]]-1,$C$2:C52,Table1[[#This Row],[topic_id]]))</f>
        <v>0</v>
      </c>
    </row>
    <row r="53" spans="1:19" x14ac:dyDescent="0.25">
      <c r="A53" s="7">
        <v>53</v>
      </c>
      <c r="B53" s="7">
        <v>4</v>
      </c>
      <c r="C53" s="7">
        <v>2</v>
      </c>
      <c r="D53" s="7">
        <v>127</v>
      </c>
      <c r="F53" s="8">
        <v>40025.254120370373</v>
      </c>
      <c r="G53" s="7">
        <v>0</v>
      </c>
      <c r="H53" s="7">
        <v>12</v>
      </c>
      <c r="I53" s="7" t="b">
        <f t="shared" si="0"/>
        <v>0</v>
      </c>
      <c r="J53" s="7" t="b">
        <f t="shared" si="1"/>
        <v>1</v>
      </c>
      <c r="K53" s="7">
        <f t="shared" si="2"/>
        <v>0</v>
      </c>
      <c r="L53" s="7">
        <f>WEEKDAY(Table1[[#This Row],[post_time]])</f>
        <v>6</v>
      </c>
      <c r="M53" s="7">
        <f>VLOOKUP(Table1[[#This Row],[topic_id]],'All Topics Data'!$A$2:$I$1243,8,FALSE)</f>
        <v>40019.929861111108</v>
      </c>
      <c r="N53" s="7">
        <f>Table1[[#This Row],[Hui Reply?]]*(Table1[[#This Row],[post_time]]-Table1[[#This Row],[timestamp of previous reply]])</f>
        <v>0</v>
      </c>
      <c r="O53" s="3">
        <f>O52+Table1[[#This Row],[Hui Reply?]]</f>
        <v>1</v>
      </c>
      <c r="P53" s="19">
        <f>INT(Table1[[#This Row],[post_time]])</f>
        <v>40025</v>
      </c>
      <c r="Q53" s="3">
        <f>IF(Table1[[#This Row],[Hui Reply?]],VLOOKUP(Table1[[#This Row],[topic_id]],'All Topics Data'!$A$2:$E$1243,5,FALSE),0)</f>
        <v>0</v>
      </c>
      <c r="R53" s="8">
        <f>Table1[[#This Row],[post_time]]+8/24</f>
        <v>40025.587453703709</v>
      </c>
      <c r="S53" s="3">
        <f>IF(Table1[[#This Row],[post_position]]=1,0,SUMIFS($F$2:F53,$H$2:H53,Table1[[#This Row],[post_position]]-1,$C$2:C53,Table1[[#This Row],[topic_id]]))</f>
        <v>40024.519166666665</v>
      </c>
    </row>
    <row r="54" spans="1:19" x14ac:dyDescent="0.25">
      <c r="A54" s="7">
        <v>54</v>
      </c>
      <c r="B54" s="7">
        <v>1</v>
      </c>
      <c r="C54" s="7">
        <v>17</v>
      </c>
      <c r="D54" s="7">
        <v>127</v>
      </c>
      <c r="F54" s="8">
        <v>40025.256909722222</v>
      </c>
      <c r="G54" s="7">
        <v>0</v>
      </c>
      <c r="H54" s="7">
        <v>1</v>
      </c>
      <c r="I54" s="7" t="b">
        <f t="shared" si="0"/>
        <v>0</v>
      </c>
      <c r="J54" s="7" t="b">
        <f t="shared" si="1"/>
        <v>0</v>
      </c>
      <c r="K54" s="7">
        <f t="shared" si="2"/>
        <v>0</v>
      </c>
      <c r="L54" s="7">
        <f>WEEKDAY(Table1[[#This Row],[post_time]])</f>
        <v>6</v>
      </c>
      <c r="M54" s="7">
        <f>VLOOKUP(Table1[[#This Row],[topic_id]],'All Topics Data'!$A$2:$I$1243,8,FALSE)</f>
        <v>40025.256249999999</v>
      </c>
      <c r="N54" s="7">
        <f>Table1[[#This Row],[Hui Reply?]]*(Table1[[#This Row],[post_time]]-Table1[[#This Row],[timestamp of previous reply]])</f>
        <v>0</v>
      </c>
      <c r="O54" s="3">
        <f>O53+Table1[[#This Row],[Hui Reply?]]</f>
        <v>1</v>
      </c>
      <c r="P54" s="19">
        <f>INT(Table1[[#This Row],[post_time]])</f>
        <v>40025</v>
      </c>
      <c r="Q54" s="3">
        <f>IF(Table1[[#This Row],[Hui Reply?]],VLOOKUP(Table1[[#This Row],[topic_id]],'All Topics Data'!$A$2:$E$1243,5,FALSE),0)</f>
        <v>0</v>
      </c>
      <c r="R54" s="8">
        <f>Table1[[#This Row],[post_time]]+8/24</f>
        <v>40025.590243055558</v>
      </c>
      <c r="S54" s="3">
        <f>IF(Table1[[#This Row],[post_position]]=1,0,SUMIFS($F$2:F54,$H$2:H54,Table1[[#This Row],[post_position]]-1,$C$2:C54,Table1[[#This Row],[topic_id]]))</f>
        <v>0</v>
      </c>
    </row>
    <row r="55" spans="1:19" x14ac:dyDescent="0.25">
      <c r="A55" s="7">
        <v>55</v>
      </c>
      <c r="B55" s="7">
        <v>1</v>
      </c>
      <c r="C55" s="7">
        <v>17</v>
      </c>
      <c r="D55" s="7">
        <v>1</v>
      </c>
      <c r="E55" s="2"/>
      <c r="F55" s="8">
        <v>40025.289363425924</v>
      </c>
      <c r="G55" s="7">
        <v>0</v>
      </c>
      <c r="H55" s="7">
        <v>2</v>
      </c>
      <c r="I55" s="7" t="b">
        <f t="shared" si="0"/>
        <v>0</v>
      </c>
      <c r="J55" s="7" t="b">
        <f t="shared" si="1"/>
        <v>1</v>
      </c>
      <c r="K55" s="7">
        <f t="shared" si="2"/>
        <v>0</v>
      </c>
      <c r="L55" s="7">
        <f>WEEKDAY(Table1[[#This Row],[post_time]])</f>
        <v>6</v>
      </c>
      <c r="M55" s="7">
        <f>VLOOKUP(Table1[[#This Row],[topic_id]],'All Topics Data'!$A$2:$I$1243,8,FALSE)</f>
        <v>40025.256249999999</v>
      </c>
      <c r="N55" s="7">
        <f>Table1[[#This Row],[Hui Reply?]]*(Table1[[#This Row],[post_time]]-Table1[[#This Row],[timestamp of previous reply]])</f>
        <v>0</v>
      </c>
      <c r="O55" s="3">
        <f>O54+Table1[[#This Row],[Hui Reply?]]</f>
        <v>1</v>
      </c>
      <c r="P55" s="19">
        <f>INT(Table1[[#This Row],[post_time]])</f>
        <v>40025</v>
      </c>
      <c r="Q55" s="3">
        <f>IF(Table1[[#This Row],[Hui Reply?]],VLOOKUP(Table1[[#This Row],[topic_id]],'All Topics Data'!$A$2:$E$1243,5,FALSE),0)</f>
        <v>0</v>
      </c>
      <c r="R55" s="8">
        <f>Table1[[#This Row],[post_time]]+8/24</f>
        <v>40025.622696759259</v>
      </c>
      <c r="S55" s="3">
        <f>IF(Table1[[#This Row],[post_position]]=1,0,SUMIFS($F$2:F55,$H$2:H55,Table1[[#This Row],[post_position]]-1,$C$2:C55,Table1[[#This Row],[topic_id]]))</f>
        <v>40025.256909722222</v>
      </c>
    </row>
    <row r="56" spans="1:19" x14ac:dyDescent="0.25">
      <c r="A56" s="7">
        <v>56</v>
      </c>
      <c r="B56" s="7">
        <v>1</v>
      </c>
      <c r="C56" s="7">
        <v>17</v>
      </c>
      <c r="D56" s="7">
        <v>1</v>
      </c>
      <c r="F56" s="8">
        <v>40025.289861111109</v>
      </c>
      <c r="G56" s="7">
        <v>0</v>
      </c>
      <c r="H56" s="7">
        <v>3</v>
      </c>
      <c r="I56" s="7" t="b">
        <f t="shared" si="0"/>
        <v>0</v>
      </c>
      <c r="J56" s="7" t="b">
        <f t="shared" si="1"/>
        <v>1</v>
      </c>
      <c r="K56" s="7">
        <f t="shared" si="2"/>
        <v>0</v>
      </c>
      <c r="L56" s="7">
        <f>WEEKDAY(Table1[[#This Row],[post_time]])</f>
        <v>6</v>
      </c>
      <c r="M56" s="7">
        <f>VLOOKUP(Table1[[#This Row],[topic_id]],'All Topics Data'!$A$2:$I$1243,8,FALSE)</f>
        <v>40025.256249999999</v>
      </c>
      <c r="N56" s="7">
        <f>Table1[[#This Row],[Hui Reply?]]*(Table1[[#This Row],[post_time]]-Table1[[#This Row],[timestamp of previous reply]])</f>
        <v>0</v>
      </c>
      <c r="O56" s="3">
        <f>O55+Table1[[#This Row],[Hui Reply?]]</f>
        <v>1</v>
      </c>
      <c r="P56" s="19">
        <f>INT(Table1[[#This Row],[post_time]])</f>
        <v>40025</v>
      </c>
      <c r="Q56" s="3">
        <f>IF(Table1[[#This Row],[Hui Reply?]],VLOOKUP(Table1[[#This Row],[topic_id]],'All Topics Data'!$A$2:$E$1243,5,FALSE),0)</f>
        <v>0</v>
      </c>
      <c r="R56" s="8">
        <f>Table1[[#This Row],[post_time]]+8/24</f>
        <v>40025.623194444444</v>
      </c>
      <c r="S56" s="3">
        <f>IF(Table1[[#This Row],[post_position]]=1,0,SUMIFS($F$2:F56,$H$2:H56,Table1[[#This Row],[post_position]]-1,$C$2:C56,Table1[[#This Row],[topic_id]]))</f>
        <v>40025.289363425924</v>
      </c>
    </row>
    <row r="57" spans="1:19" x14ac:dyDescent="0.25">
      <c r="A57" s="7">
        <v>57</v>
      </c>
      <c r="B57" s="7">
        <v>1</v>
      </c>
      <c r="C57" s="7">
        <v>5</v>
      </c>
      <c r="D57" s="7">
        <v>28</v>
      </c>
      <c r="E57" s="2"/>
      <c r="F57" s="8">
        <v>40025.512245370373</v>
      </c>
      <c r="G57" s="7">
        <v>0</v>
      </c>
      <c r="H57" s="7">
        <v>3</v>
      </c>
      <c r="I57" s="7" t="b">
        <f t="shared" si="0"/>
        <v>0</v>
      </c>
      <c r="J57" s="7" t="b">
        <f t="shared" si="1"/>
        <v>1</v>
      </c>
      <c r="K57" s="7">
        <f t="shared" si="2"/>
        <v>0</v>
      </c>
      <c r="L57" s="7">
        <f>WEEKDAY(Table1[[#This Row],[post_time]])</f>
        <v>6</v>
      </c>
      <c r="M57" s="7">
        <f>VLOOKUP(Table1[[#This Row],[topic_id]],'All Topics Data'!$A$2:$I$1243,8,FALSE)</f>
        <v>40021.518750000003</v>
      </c>
      <c r="N57" s="7">
        <f>Table1[[#This Row],[Hui Reply?]]*(Table1[[#This Row],[post_time]]-Table1[[#This Row],[timestamp of previous reply]])</f>
        <v>0</v>
      </c>
      <c r="O57" s="3">
        <f>O56+Table1[[#This Row],[Hui Reply?]]</f>
        <v>1</v>
      </c>
      <c r="P57" s="19">
        <f>INT(Table1[[#This Row],[post_time]])</f>
        <v>40025</v>
      </c>
      <c r="Q57" s="3">
        <f>IF(Table1[[#This Row],[Hui Reply?]],VLOOKUP(Table1[[#This Row],[topic_id]],'All Topics Data'!$A$2:$E$1243,5,FALSE),0)</f>
        <v>0</v>
      </c>
      <c r="R57" s="8">
        <f>Table1[[#This Row],[post_time]]+8/24</f>
        <v>40025.845578703709</v>
      </c>
      <c r="S57" s="3">
        <f>IF(Table1[[#This Row],[post_position]]=1,0,SUMIFS($F$2:F57,$H$2:H57,Table1[[#This Row],[post_position]]-1,$C$2:C57,Table1[[#This Row],[topic_id]]))</f>
        <v>40024.225983796299</v>
      </c>
    </row>
    <row r="58" spans="1:19" x14ac:dyDescent="0.25">
      <c r="A58" s="7">
        <v>58</v>
      </c>
      <c r="B58" s="7">
        <v>1</v>
      </c>
      <c r="C58" s="7">
        <v>16</v>
      </c>
      <c r="D58" s="7">
        <v>114</v>
      </c>
      <c r="E58" s="2"/>
      <c r="F58" s="8">
        <v>40026.351481481484</v>
      </c>
      <c r="G58" s="7">
        <v>0</v>
      </c>
      <c r="H58" s="7">
        <v>2</v>
      </c>
      <c r="I58" s="7" t="b">
        <f t="shared" si="0"/>
        <v>0</v>
      </c>
      <c r="J58" s="7" t="b">
        <f t="shared" si="1"/>
        <v>1</v>
      </c>
      <c r="K58" s="7">
        <f t="shared" si="2"/>
        <v>0</v>
      </c>
      <c r="L58" s="7">
        <f>WEEKDAY(Table1[[#This Row],[post_time]])</f>
        <v>7</v>
      </c>
      <c r="M58" s="7">
        <f>VLOOKUP(Table1[[#This Row],[topic_id]],'All Topics Data'!$A$2:$I$1243,8,FALSE)</f>
        <v>40024.761805555558</v>
      </c>
      <c r="N58" s="7">
        <f>Table1[[#This Row],[Hui Reply?]]*(Table1[[#This Row],[post_time]]-Table1[[#This Row],[timestamp of previous reply]])</f>
        <v>0</v>
      </c>
      <c r="O58" s="3">
        <f>O57+Table1[[#This Row],[Hui Reply?]]</f>
        <v>1</v>
      </c>
      <c r="P58" s="19">
        <f>INT(Table1[[#This Row],[post_time]])</f>
        <v>40026</v>
      </c>
      <c r="Q58" s="3">
        <f>IF(Table1[[#This Row],[Hui Reply?]],VLOOKUP(Table1[[#This Row],[topic_id]],'All Topics Data'!$A$2:$E$1243,5,FALSE),0)</f>
        <v>0</v>
      </c>
      <c r="R58" s="8">
        <f>Table1[[#This Row],[post_time]]+8/24</f>
        <v>40026.68481481482</v>
      </c>
      <c r="S58" s="3">
        <f>IF(Table1[[#This Row],[post_position]]=1,0,SUMIFS($F$2:F58,$H$2:H58,Table1[[#This Row],[post_position]]-1,$C$2:C58,Table1[[#This Row],[topic_id]]))</f>
        <v>40024.76190972222</v>
      </c>
    </row>
    <row r="59" spans="1:19" x14ac:dyDescent="0.25">
      <c r="A59" s="7">
        <v>59</v>
      </c>
      <c r="B59" s="7">
        <v>4</v>
      </c>
      <c r="C59" s="7">
        <v>2</v>
      </c>
      <c r="D59" s="7">
        <v>176</v>
      </c>
      <c r="E59" s="2"/>
      <c r="F59" s="8">
        <v>40028.228101851855</v>
      </c>
      <c r="G59" s="7">
        <v>0</v>
      </c>
      <c r="H59" s="7">
        <v>13</v>
      </c>
      <c r="I59" s="7" t="b">
        <f t="shared" si="0"/>
        <v>0</v>
      </c>
      <c r="J59" s="7" t="b">
        <f t="shared" si="1"/>
        <v>1</v>
      </c>
      <c r="K59" s="7">
        <f t="shared" si="2"/>
        <v>0</v>
      </c>
      <c r="L59" s="7">
        <f>WEEKDAY(Table1[[#This Row],[post_time]])</f>
        <v>2</v>
      </c>
      <c r="M59" s="7">
        <f>VLOOKUP(Table1[[#This Row],[topic_id]],'All Topics Data'!$A$2:$I$1243,8,FALSE)</f>
        <v>40019.929861111108</v>
      </c>
      <c r="N59" s="7">
        <f>Table1[[#This Row],[Hui Reply?]]*(Table1[[#This Row],[post_time]]-Table1[[#This Row],[timestamp of previous reply]])</f>
        <v>0</v>
      </c>
      <c r="O59" s="3">
        <f>O58+Table1[[#This Row],[Hui Reply?]]</f>
        <v>1</v>
      </c>
      <c r="P59" s="19">
        <f>INT(Table1[[#This Row],[post_time]])</f>
        <v>40028</v>
      </c>
      <c r="Q59" s="3">
        <f>IF(Table1[[#This Row],[Hui Reply?]],VLOOKUP(Table1[[#This Row],[topic_id]],'All Topics Data'!$A$2:$E$1243,5,FALSE),0)</f>
        <v>0</v>
      </c>
      <c r="R59" s="8">
        <f>Table1[[#This Row],[post_time]]+8/24</f>
        <v>40028.561435185191</v>
      </c>
      <c r="S59" s="3">
        <f>IF(Table1[[#This Row],[post_position]]=1,0,SUMIFS($F$2:F59,$H$2:H59,Table1[[#This Row],[post_position]]-1,$C$2:C59,Table1[[#This Row],[topic_id]]))</f>
        <v>40025.254120370373</v>
      </c>
    </row>
    <row r="60" spans="1:19" x14ac:dyDescent="0.25">
      <c r="A60" s="7">
        <v>60</v>
      </c>
      <c r="B60" s="7">
        <v>4</v>
      </c>
      <c r="C60" s="7">
        <v>2</v>
      </c>
      <c r="D60" s="7">
        <v>178</v>
      </c>
      <c r="E60" s="2"/>
      <c r="F60" s="8">
        <v>40028.29928240741</v>
      </c>
      <c r="G60" s="7">
        <v>0</v>
      </c>
      <c r="H60" s="7">
        <v>14</v>
      </c>
      <c r="I60" s="7" t="b">
        <f t="shared" si="0"/>
        <v>0</v>
      </c>
      <c r="J60" s="7" t="b">
        <f t="shared" si="1"/>
        <v>1</v>
      </c>
      <c r="K60" s="7">
        <f t="shared" si="2"/>
        <v>0</v>
      </c>
      <c r="L60" s="7">
        <f>WEEKDAY(Table1[[#This Row],[post_time]])</f>
        <v>2</v>
      </c>
      <c r="M60" s="7">
        <f>VLOOKUP(Table1[[#This Row],[topic_id]],'All Topics Data'!$A$2:$I$1243,8,FALSE)</f>
        <v>40019.929861111108</v>
      </c>
      <c r="N60" s="7">
        <f>Table1[[#This Row],[Hui Reply?]]*(Table1[[#This Row],[post_time]]-Table1[[#This Row],[timestamp of previous reply]])</f>
        <v>0</v>
      </c>
      <c r="O60" s="3">
        <f>O59+Table1[[#This Row],[Hui Reply?]]</f>
        <v>1</v>
      </c>
      <c r="P60" s="19">
        <f>INT(Table1[[#This Row],[post_time]])</f>
        <v>40028</v>
      </c>
      <c r="Q60" s="3">
        <f>IF(Table1[[#This Row],[Hui Reply?]],VLOOKUP(Table1[[#This Row],[topic_id]],'All Topics Data'!$A$2:$E$1243,5,FALSE),0)</f>
        <v>0</v>
      </c>
      <c r="R60" s="8">
        <f>Table1[[#This Row],[post_time]]+8/24</f>
        <v>40028.632615740746</v>
      </c>
      <c r="S60" s="3">
        <f>IF(Table1[[#This Row],[post_position]]=1,0,SUMIFS($F$2:F60,$H$2:H60,Table1[[#This Row],[post_position]]-1,$C$2:C60,Table1[[#This Row],[topic_id]]))</f>
        <v>40028.228101851855</v>
      </c>
    </row>
    <row r="61" spans="1:19" x14ac:dyDescent="0.25">
      <c r="A61" s="7">
        <v>61</v>
      </c>
      <c r="B61" s="7">
        <v>4</v>
      </c>
      <c r="C61" s="7">
        <v>18</v>
      </c>
      <c r="D61" s="7">
        <v>1</v>
      </c>
      <c r="E61" s="2"/>
      <c r="F61" s="8">
        <v>40028.324803240743</v>
      </c>
      <c r="G61" s="7">
        <v>0</v>
      </c>
      <c r="H61" s="7">
        <v>1</v>
      </c>
      <c r="I61" s="7" t="b">
        <f t="shared" si="0"/>
        <v>0</v>
      </c>
      <c r="J61" s="7" t="b">
        <f t="shared" si="1"/>
        <v>0</v>
      </c>
      <c r="K61" s="7">
        <f t="shared" si="2"/>
        <v>0</v>
      </c>
      <c r="L61" s="7">
        <f>WEEKDAY(Table1[[#This Row],[post_time]])</f>
        <v>2</v>
      </c>
      <c r="M61" s="7">
        <f>VLOOKUP(Table1[[#This Row],[topic_id]],'All Topics Data'!$A$2:$I$1243,8,FALSE)</f>
        <v>40028.324305555558</v>
      </c>
      <c r="N61" s="7">
        <f>Table1[[#This Row],[Hui Reply?]]*(Table1[[#This Row],[post_time]]-Table1[[#This Row],[timestamp of previous reply]])</f>
        <v>0</v>
      </c>
      <c r="O61" s="3">
        <f>O60+Table1[[#This Row],[Hui Reply?]]</f>
        <v>1</v>
      </c>
      <c r="P61" s="19">
        <f>INT(Table1[[#This Row],[post_time]])</f>
        <v>40028</v>
      </c>
      <c r="Q61" s="3">
        <f>IF(Table1[[#This Row],[Hui Reply?]],VLOOKUP(Table1[[#This Row],[topic_id]],'All Topics Data'!$A$2:$E$1243,5,FALSE),0)</f>
        <v>0</v>
      </c>
      <c r="R61" s="8">
        <f>Table1[[#This Row],[post_time]]+8/24</f>
        <v>40028.658136574079</v>
      </c>
      <c r="S61" s="3">
        <f>IF(Table1[[#This Row],[post_position]]=1,0,SUMIFS($F$2:F61,$H$2:H61,Table1[[#This Row],[post_position]]-1,$C$2:C61,Table1[[#This Row],[topic_id]]))</f>
        <v>0</v>
      </c>
    </row>
    <row r="62" spans="1:19" x14ac:dyDescent="0.25">
      <c r="A62" s="7">
        <v>62</v>
      </c>
      <c r="B62" s="7">
        <v>3</v>
      </c>
      <c r="C62" s="7">
        <v>19</v>
      </c>
      <c r="D62" s="7">
        <v>1</v>
      </c>
      <c r="E62" s="2"/>
      <c r="F62" s="8">
        <v>40028.327662037038</v>
      </c>
      <c r="G62" s="7">
        <v>0</v>
      </c>
      <c r="H62" s="7">
        <v>1</v>
      </c>
      <c r="I62" s="7" t="b">
        <f t="shared" si="0"/>
        <v>0</v>
      </c>
      <c r="J62" s="7" t="b">
        <f t="shared" si="1"/>
        <v>0</v>
      </c>
      <c r="K62" s="7">
        <f t="shared" si="2"/>
        <v>0</v>
      </c>
      <c r="L62" s="7">
        <f>WEEKDAY(Table1[[#This Row],[post_time]])</f>
        <v>2</v>
      </c>
      <c r="M62" s="7">
        <f>VLOOKUP(Table1[[#This Row],[topic_id]],'All Topics Data'!$A$2:$I$1243,8,FALSE)</f>
        <v>40028.32708333333</v>
      </c>
      <c r="N62" s="7">
        <f>Table1[[#This Row],[Hui Reply?]]*(Table1[[#This Row],[post_time]]-Table1[[#This Row],[timestamp of previous reply]])</f>
        <v>0</v>
      </c>
      <c r="O62" s="3">
        <f>O61+Table1[[#This Row],[Hui Reply?]]</f>
        <v>1</v>
      </c>
      <c r="P62" s="19">
        <f>INT(Table1[[#This Row],[post_time]])</f>
        <v>40028</v>
      </c>
      <c r="Q62" s="3">
        <f>IF(Table1[[#This Row],[Hui Reply?]],VLOOKUP(Table1[[#This Row],[topic_id]],'All Topics Data'!$A$2:$E$1243,5,FALSE),0)</f>
        <v>0</v>
      </c>
      <c r="R62" s="8">
        <f>Table1[[#This Row],[post_time]]+8/24</f>
        <v>40028.660995370374</v>
      </c>
      <c r="S62" s="3">
        <f>IF(Table1[[#This Row],[post_position]]=1,0,SUMIFS($F$2:F62,$H$2:H62,Table1[[#This Row],[post_position]]-1,$C$2:C62,Table1[[#This Row],[topic_id]]))</f>
        <v>0</v>
      </c>
    </row>
    <row r="63" spans="1:19" x14ac:dyDescent="0.25">
      <c r="A63" s="7">
        <v>63</v>
      </c>
      <c r="B63" s="7">
        <v>4</v>
      </c>
      <c r="C63" s="7">
        <v>2</v>
      </c>
      <c r="D63" s="7">
        <v>181</v>
      </c>
      <c r="E63" s="2"/>
      <c r="F63" s="8">
        <v>40028.465601851851</v>
      </c>
      <c r="G63" s="7">
        <v>0</v>
      </c>
      <c r="H63" s="7">
        <v>15</v>
      </c>
      <c r="I63" s="7" t="b">
        <f t="shared" si="0"/>
        <v>0</v>
      </c>
      <c r="J63" s="7" t="b">
        <f t="shared" si="1"/>
        <v>1</v>
      </c>
      <c r="K63" s="7">
        <f t="shared" si="2"/>
        <v>0</v>
      </c>
      <c r="L63" s="7">
        <f>WEEKDAY(Table1[[#This Row],[post_time]])</f>
        <v>2</v>
      </c>
      <c r="M63" s="7">
        <f>VLOOKUP(Table1[[#This Row],[topic_id]],'All Topics Data'!$A$2:$I$1243,8,FALSE)</f>
        <v>40019.929861111108</v>
      </c>
      <c r="N63" s="7">
        <f>Table1[[#This Row],[Hui Reply?]]*(Table1[[#This Row],[post_time]]-Table1[[#This Row],[timestamp of previous reply]])</f>
        <v>0</v>
      </c>
      <c r="O63" s="3">
        <f>O62+Table1[[#This Row],[Hui Reply?]]</f>
        <v>1</v>
      </c>
      <c r="P63" s="19">
        <f>INT(Table1[[#This Row],[post_time]])</f>
        <v>40028</v>
      </c>
      <c r="Q63" s="3">
        <f>IF(Table1[[#This Row],[Hui Reply?]],VLOOKUP(Table1[[#This Row],[topic_id]],'All Topics Data'!$A$2:$E$1243,5,FALSE),0)</f>
        <v>0</v>
      </c>
      <c r="R63" s="8">
        <f>Table1[[#This Row],[post_time]]+8/24</f>
        <v>40028.798935185187</v>
      </c>
      <c r="S63" s="3">
        <f>IF(Table1[[#This Row],[post_position]]=1,0,SUMIFS($F$2:F63,$H$2:H63,Table1[[#This Row],[post_position]]-1,$C$2:C63,Table1[[#This Row],[topic_id]]))</f>
        <v>40028.29928240741</v>
      </c>
    </row>
    <row r="64" spans="1:19" x14ac:dyDescent="0.25">
      <c r="A64" s="7">
        <v>64</v>
      </c>
      <c r="B64" s="7">
        <v>1</v>
      </c>
      <c r="C64" s="7">
        <v>20</v>
      </c>
      <c r="D64" s="7">
        <v>184</v>
      </c>
      <c r="E64" s="2"/>
      <c r="F64" s="8">
        <v>40028.551053240742</v>
      </c>
      <c r="G64" s="7">
        <v>0</v>
      </c>
      <c r="H64" s="7">
        <v>1</v>
      </c>
      <c r="I64" s="7" t="b">
        <f t="shared" si="0"/>
        <v>0</v>
      </c>
      <c r="J64" s="7" t="b">
        <f t="shared" si="1"/>
        <v>0</v>
      </c>
      <c r="K64" s="7">
        <f t="shared" si="2"/>
        <v>0</v>
      </c>
      <c r="L64" s="7">
        <f>WEEKDAY(Table1[[#This Row],[post_time]])</f>
        <v>2</v>
      </c>
      <c r="M64" s="7">
        <f>VLOOKUP(Table1[[#This Row],[topic_id]],'All Topics Data'!$A$2:$I$1243,8,FALSE)</f>
        <v>40028.550694444442</v>
      </c>
      <c r="N64" s="7">
        <f>Table1[[#This Row],[Hui Reply?]]*(Table1[[#This Row],[post_time]]-Table1[[#This Row],[timestamp of previous reply]])</f>
        <v>0</v>
      </c>
      <c r="O64" s="3">
        <f>O63+Table1[[#This Row],[Hui Reply?]]</f>
        <v>1</v>
      </c>
      <c r="P64" s="19">
        <f>INT(Table1[[#This Row],[post_time]])</f>
        <v>40028</v>
      </c>
      <c r="Q64" s="3">
        <f>IF(Table1[[#This Row],[Hui Reply?]],VLOOKUP(Table1[[#This Row],[topic_id]],'All Topics Data'!$A$2:$E$1243,5,FALSE),0)</f>
        <v>0</v>
      </c>
      <c r="R64" s="8">
        <f>Table1[[#This Row],[post_time]]+8/24</f>
        <v>40028.884386574078</v>
      </c>
      <c r="S64" s="3">
        <f>IF(Table1[[#This Row],[post_position]]=1,0,SUMIFS($F$2:F64,$H$2:H64,Table1[[#This Row],[post_position]]-1,$C$2:C64,Table1[[#This Row],[topic_id]]))</f>
        <v>0</v>
      </c>
    </row>
    <row r="65" spans="1:19" x14ac:dyDescent="0.25">
      <c r="A65" s="7">
        <v>65</v>
      </c>
      <c r="B65" s="7">
        <v>1</v>
      </c>
      <c r="C65" s="7">
        <v>16</v>
      </c>
      <c r="D65" s="7">
        <v>78</v>
      </c>
      <c r="F65" s="8">
        <v>40028.766712962963</v>
      </c>
      <c r="G65" s="7">
        <v>0</v>
      </c>
      <c r="H65" s="7">
        <v>3</v>
      </c>
      <c r="I65" s="7" t="b">
        <f t="shared" si="0"/>
        <v>0</v>
      </c>
      <c r="J65" s="7" t="b">
        <f t="shared" si="1"/>
        <v>1</v>
      </c>
      <c r="K65" s="7">
        <f t="shared" si="2"/>
        <v>0</v>
      </c>
      <c r="L65" s="7">
        <f>WEEKDAY(Table1[[#This Row],[post_time]])</f>
        <v>2</v>
      </c>
      <c r="M65" s="7">
        <f>VLOOKUP(Table1[[#This Row],[topic_id]],'All Topics Data'!$A$2:$I$1243,8,FALSE)</f>
        <v>40024.761805555558</v>
      </c>
      <c r="N65" s="7">
        <f>Table1[[#This Row],[Hui Reply?]]*(Table1[[#This Row],[post_time]]-Table1[[#This Row],[timestamp of previous reply]])</f>
        <v>0</v>
      </c>
      <c r="O65" s="3">
        <f>O64+Table1[[#This Row],[Hui Reply?]]</f>
        <v>1</v>
      </c>
      <c r="P65" s="19">
        <f>INT(Table1[[#This Row],[post_time]])</f>
        <v>40028</v>
      </c>
      <c r="Q65" s="3">
        <f>IF(Table1[[#This Row],[Hui Reply?]],VLOOKUP(Table1[[#This Row],[topic_id]],'All Topics Data'!$A$2:$E$1243,5,FALSE),0)</f>
        <v>0</v>
      </c>
      <c r="R65" s="8">
        <f>Table1[[#This Row],[post_time]]+8/24</f>
        <v>40029.100046296298</v>
      </c>
      <c r="S65" s="3">
        <f>IF(Table1[[#This Row],[post_position]]=1,0,SUMIFS($F$2:F65,$H$2:H65,Table1[[#This Row],[post_position]]-1,$C$2:C65,Table1[[#This Row],[topic_id]]))</f>
        <v>40026.351481481484</v>
      </c>
    </row>
    <row r="66" spans="1:19" x14ac:dyDescent="0.25">
      <c r="A66" s="7">
        <v>66</v>
      </c>
      <c r="B66" s="7">
        <v>4</v>
      </c>
      <c r="C66" s="7">
        <v>2</v>
      </c>
      <c r="D66" s="7">
        <v>27</v>
      </c>
      <c r="E66" s="2"/>
      <c r="F66" s="8">
        <v>40028.8127662037</v>
      </c>
      <c r="G66" s="7">
        <v>0</v>
      </c>
      <c r="H66" s="7">
        <v>16</v>
      </c>
      <c r="I66" s="7" t="b">
        <f t="shared" si="0"/>
        <v>0</v>
      </c>
      <c r="J66" s="7" t="b">
        <f t="shared" si="1"/>
        <v>1</v>
      </c>
      <c r="K66" s="7">
        <f t="shared" si="2"/>
        <v>0</v>
      </c>
      <c r="L66" s="7">
        <f>WEEKDAY(Table1[[#This Row],[post_time]])</f>
        <v>2</v>
      </c>
      <c r="M66" s="7">
        <f>VLOOKUP(Table1[[#This Row],[topic_id]],'All Topics Data'!$A$2:$I$1243,8,FALSE)</f>
        <v>40019.929861111108</v>
      </c>
      <c r="N66" s="7">
        <f>Table1[[#This Row],[Hui Reply?]]*(Table1[[#This Row],[post_time]]-Table1[[#This Row],[timestamp of previous reply]])</f>
        <v>0</v>
      </c>
      <c r="O66" s="3">
        <f>O65+Table1[[#This Row],[Hui Reply?]]</f>
        <v>1</v>
      </c>
      <c r="P66" s="19">
        <f>INT(Table1[[#This Row],[post_time]])</f>
        <v>40028</v>
      </c>
      <c r="Q66" s="3">
        <f>IF(Table1[[#This Row],[Hui Reply?]],VLOOKUP(Table1[[#This Row],[topic_id]],'All Topics Data'!$A$2:$E$1243,5,FALSE),0)</f>
        <v>0</v>
      </c>
      <c r="R66" s="8">
        <f>Table1[[#This Row],[post_time]]+8/24</f>
        <v>40029.146099537036</v>
      </c>
      <c r="S66" s="3">
        <f>IF(Table1[[#This Row],[post_position]]=1,0,SUMIFS($F$2:F66,$H$2:H66,Table1[[#This Row],[post_position]]-1,$C$2:C66,Table1[[#This Row],[topic_id]]))</f>
        <v>40028.465601851851</v>
      </c>
    </row>
    <row r="67" spans="1:19" x14ac:dyDescent="0.25">
      <c r="A67" s="7">
        <v>67</v>
      </c>
      <c r="B67" s="7">
        <v>3</v>
      </c>
      <c r="C67" s="7">
        <v>19</v>
      </c>
      <c r="D67" s="7">
        <v>60</v>
      </c>
      <c r="F67" s="8">
        <v>40029.032939814817</v>
      </c>
      <c r="G67" s="7">
        <v>0</v>
      </c>
      <c r="H67" s="7">
        <v>2</v>
      </c>
      <c r="I67" s="7" t="b">
        <f t="shared" ref="I67:I130" si="3">(D67=24)</f>
        <v>0</v>
      </c>
      <c r="J67" s="7" t="b">
        <f t="shared" ref="J67:J130" si="4">H67&gt;1</f>
        <v>1</v>
      </c>
      <c r="K67" s="7">
        <f t="shared" ref="K67:K130" si="5">I67*J67</f>
        <v>0</v>
      </c>
      <c r="L67" s="7">
        <f>WEEKDAY(Table1[[#This Row],[post_time]])</f>
        <v>3</v>
      </c>
      <c r="M67" s="7">
        <f>VLOOKUP(Table1[[#This Row],[topic_id]],'All Topics Data'!$A$2:$I$1243,8,FALSE)</f>
        <v>40028.32708333333</v>
      </c>
      <c r="N67" s="7">
        <f>Table1[[#This Row],[Hui Reply?]]*(Table1[[#This Row],[post_time]]-Table1[[#This Row],[timestamp of previous reply]])</f>
        <v>0</v>
      </c>
      <c r="O67" s="3">
        <f>O66+Table1[[#This Row],[Hui Reply?]]</f>
        <v>1</v>
      </c>
      <c r="P67" s="19">
        <f>INT(Table1[[#This Row],[post_time]])</f>
        <v>40029</v>
      </c>
      <c r="Q67" s="3">
        <f>IF(Table1[[#This Row],[Hui Reply?]],VLOOKUP(Table1[[#This Row],[topic_id]],'All Topics Data'!$A$2:$E$1243,5,FALSE),0)</f>
        <v>0</v>
      </c>
      <c r="R67" s="8">
        <f>Table1[[#This Row],[post_time]]+8/24</f>
        <v>40029.366273148153</v>
      </c>
      <c r="S67" s="3">
        <f>IF(Table1[[#This Row],[post_position]]=1,0,SUMIFS($F$2:F67,$H$2:H67,Table1[[#This Row],[post_position]]-1,$C$2:C67,Table1[[#This Row],[topic_id]]))</f>
        <v>40028.327662037038</v>
      </c>
    </row>
    <row r="68" spans="1:19" x14ac:dyDescent="0.25">
      <c r="A68" s="7">
        <v>68</v>
      </c>
      <c r="B68" s="7">
        <v>1</v>
      </c>
      <c r="C68" s="7">
        <v>21</v>
      </c>
      <c r="D68" s="7">
        <v>67</v>
      </c>
      <c r="F68" s="8">
        <v>40029.21266203704</v>
      </c>
      <c r="G68" s="7">
        <v>0</v>
      </c>
      <c r="H68" s="7">
        <v>1</v>
      </c>
      <c r="I68" s="7" t="b">
        <f t="shared" si="3"/>
        <v>0</v>
      </c>
      <c r="J68" s="7" t="b">
        <f t="shared" si="4"/>
        <v>0</v>
      </c>
      <c r="K68" s="7">
        <f t="shared" si="5"/>
        <v>0</v>
      </c>
      <c r="L68" s="7">
        <f>WEEKDAY(Table1[[#This Row],[post_time]])</f>
        <v>3</v>
      </c>
      <c r="M68" s="7">
        <f>VLOOKUP(Table1[[#This Row],[topic_id]],'All Topics Data'!$A$2:$I$1243,8,FALSE)</f>
        <v>40029.212500000001</v>
      </c>
      <c r="N68" s="7">
        <f>Table1[[#This Row],[Hui Reply?]]*(Table1[[#This Row],[post_time]]-Table1[[#This Row],[timestamp of previous reply]])</f>
        <v>0</v>
      </c>
      <c r="O68" s="3">
        <f>O67+Table1[[#This Row],[Hui Reply?]]</f>
        <v>1</v>
      </c>
      <c r="P68" s="19">
        <f>INT(Table1[[#This Row],[post_time]])</f>
        <v>40029</v>
      </c>
      <c r="Q68" s="3">
        <f>IF(Table1[[#This Row],[Hui Reply?]],VLOOKUP(Table1[[#This Row],[topic_id]],'All Topics Data'!$A$2:$E$1243,5,FALSE),0)</f>
        <v>0</v>
      </c>
      <c r="R68" s="8">
        <f>Table1[[#This Row],[post_time]]+8/24</f>
        <v>40029.545995370376</v>
      </c>
      <c r="S68" s="3">
        <f>IF(Table1[[#This Row],[post_position]]=1,0,SUMIFS($F$2:F68,$H$2:H68,Table1[[#This Row],[post_position]]-1,$C$2:C68,Table1[[#This Row],[topic_id]]))</f>
        <v>0</v>
      </c>
    </row>
    <row r="69" spans="1:19" x14ac:dyDescent="0.25">
      <c r="A69" s="7">
        <v>69</v>
      </c>
      <c r="B69" s="7">
        <v>1</v>
      </c>
      <c r="C69" s="7">
        <v>21</v>
      </c>
      <c r="D69" s="7">
        <v>27</v>
      </c>
      <c r="F69" s="8">
        <v>40029.288888888892</v>
      </c>
      <c r="G69" s="7">
        <v>0</v>
      </c>
      <c r="H69" s="7">
        <v>2</v>
      </c>
      <c r="I69" s="7" t="b">
        <f t="shared" si="3"/>
        <v>0</v>
      </c>
      <c r="J69" s="7" t="b">
        <f t="shared" si="4"/>
        <v>1</v>
      </c>
      <c r="K69" s="7">
        <f t="shared" si="5"/>
        <v>0</v>
      </c>
      <c r="L69" s="7">
        <f>WEEKDAY(Table1[[#This Row],[post_time]])</f>
        <v>3</v>
      </c>
      <c r="M69" s="7">
        <f>VLOOKUP(Table1[[#This Row],[topic_id]],'All Topics Data'!$A$2:$I$1243,8,FALSE)</f>
        <v>40029.212500000001</v>
      </c>
      <c r="N69" s="7">
        <f>Table1[[#This Row],[Hui Reply?]]*(Table1[[#This Row],[post_time]]-Table1[[#This Row],[timestamp of previous reply]])</f>
        <v>0</v>
      </c>
      <c r="O69" s="3">
        <f>O68+Table1[[#This Row],[Hui Reply?]]</f>
        <v>1</v>
      </c>
      <c r="P69" s="19">
        <f>INT(Table1[[#This Row],[post_time]])</f>
        <v>40029</v>
      </c>
      <c r="Q69" s="3">
        <f>IF(Table1[[#This Row],[Hui Reply?]],VLOOKUP(Table1[[#This Row],[topic_id]],'All Topics Data'!$A$2:$E$1243,5,FALSE),0)</f>
        <v>0</v>
      </c>
      <c r="R69" s="8">
        <f>Table1[[#This Row],[post_time]]+8/24</f>
        <v>40029.622222222228</v>
      </c>
      <c r="S69" s="3">
        <f>IF(Table1[[#This Row],[post_position]]=1,0,SUMIFS($F$2:F69,$H$2:H69,Table1[[#This Row],[post_position]]-1,$C$2:C69,Table1[[#This Row],[topic_id]]))</f>
        <v>40029.21266203704</v>
      </c>
    </row>
    <row r="70" spans="1:19" x14ac:dyDescent="0.25">
      <c r="A70" s="7">
        <v>70</v>
      </c>
      <c r="B70" s="7">
        <v>4</v>
      </c>
      <c r="C70" s="7">
        <v>18</v>
      </c>
      <c r="D70" s="7">
        <v>1</v>
      </c>
      <c r="E70" s="2"/>
      <c r="F70" s="8">
        <v>40029.452986111108</v>
      </c>
      <c r="G70" s="7">
        <v>0</v>
      </c>
      <c r="H70" s="7">
        <v>2</v>
      </c>
      <c r="I70" s="7" t="b">
        <f t="shared" si="3"/>
        <v>0</v>
      </c>
      <c r="J70" s="7" t="b">
        <f t="shared" si="4"/>
        <v>1</v>
      </c>
      <c r="K70" s="7">
        <f t="shared" si="5"/>
        <v>0</v>
      </c>
      <c r="L70" s="7">
        <f>WEEKDAY(Table1[[#This Row],[post_time]])</f>
        <v>3</v>
      </c>
      <c r="M70" s="7">
        <f>VLOOKUP(Table1[[#This Row],[topic_id]],'All Topics Data'!$A$2:$I$1243,8,FALSE)</f>
        <v>40028.324305555558</v>
      </c>
      <c r="N70" s="7">
        <f>Table1[[#This Row],[Hui Reply?]]*(Table1[[#This Row],[post_time]]-Table1[[#This Row],[timestamp of previous reply]])</f>
        <v>0</v>
      </c>
      <c r="O70" s="3">
        <f>O69+Table1[[#This Row],[Hui Reply?]]</f>
        <v>1</v>
      </c>
      <c r="P70" s="19">
        <f>INT(Table1[[#This Row],[post_time]])</f>
        <v>40029</v>
      </c>
      <c r="Q70" s="3">
        <f>IF(Table1[[#This Row],[Hui Reply?]],VLOOKUP(Table1[[#This Row],[topic_id]],'All Topics Data'!$A$2:$E$1243,5,FALSE),0)</f>
        <v>0</v>
      </c>
      <c r="R70" s="8">
        <f>Table1[[#This Row],[post_time]]+8/24</f>
        <v>40029.786319444444</v>
      </c>
      <c r="S70" s="3">
        <f>IF(Table1[[#This Row],[post_position]]=1,0,SUMIFS($F$2:F70,$H$2:H70,Table1[[#This Row],[post_position]]-1,$C$2:C70,Table1[[#This Row],[topic_id]]))</f>
        <v>40028.324803240743</v>
      </c>
    </row>
    <row r="71" spans="1:19" x14ac:dyDescent="0.25">
      <c r="A71" s="7">
        <v>71</v>
      </c>
      <c r="B71" s="7">
        <v>1</v>
      </c>
      <c r="C71" s="7">
        <v>20</v>
      </c>
      <c r="D71" s="7">
        <v>1</v>
      </c>
      <c r="E71" s="2"/>
      <c r="F71" s="8">
        <v>40029.456805555557</v>
      </c>
      <c r="G71" s="7">
        <v>0</v>
      </c>
      <c r="H71" s="7">
        <v>2</v>
      </c>
      <c r="I71" s="7" t="b">
        <f t="shared" si="3"/>
        <v>0</v>
      </c>
      <c r="J71" s="7" t="b">
        <f t="shared" si="4"/>
        <v>1</v>
      </c>
      <c r="K71" s="7">
        <f t="shared" si="5"/>
        <v>0</v>
      </c>
      <c r="L71" s="7">
        <f>WEEKDAY(Table1[[#This Row],[post_time]])</f>
        <v>3</v>
      </c>
      <c r="M71" s="7">
        <f>VLOOKUP(Table1[[#This Row],[topic_id]],'All Topics Data'!$A$2:$I$1243,8,FALSE)</f>
        <v>40028.550694444442</v>
      </c>
      <c r="N71" s="7">
        <f>Table1[[#This Row],[Hui Reply?]]*(Table1[[#This Row],[post_time]]-Table1[[#This Row],[timestamp of previous reply]])</f>
        <v>0</v>
      </c>
      <c r="O71" s="3">
        <f>O70+Table1[[#This Row],[Hui Reply?]]</f>
        <v>1</v>
      </c>
      <c r="P71" s="19">
        <f>INT(Table1[[#This Row],[post_time]])</f>
        <v>40029</v>
      </c>
      <c r="Q71" s="3">
        <f>IF(Table1[[#This Row],[Hui Reply?]],VLOOKUP(Table1[[#This Row],[topic_id]],'All Topics Data'!$A$2:$E$1243,5,FALSE),0)</f>
        <v>0</v>
      </c>
      <c r="R71" s="8">
        <f>Table1[[#This Row],[post_time]]+8/24</f>
        <v>40029.790138888893</v>
      </c>
      <c r="S71" s="3">
        <f>IF(Table1[[#This Row],[post_position]]=1,0,SUMIFS($F$2:F71,$H$2:H71,Table1[[#This Row],[post_position]]-1,$C$2:C71,Table1[[#This Row],[topic_id]]))</f>
        <v>40028.551053240742</v>
      </c>
    </row>
    <row r="72" spans="1:19" x14ac:dyDescent="0.25">
      <c r="A72" s="7">
        <v>72</v>
      </c>
      <c r="B72" s="7">
        <v>1</v>
      </c>
      <c r="C72" s="7">
        <v>20</v>
      </c>
      <c r="D72" s="7">
        <v>1</v>
      </c>
      <c r="F72" s="8">
        <v>40029.458321759259</v>
      </c>
      <c r="G72" s="7">
        <v>0</v>
      </c>
      <c r="H72" s="7">
        <v>3</v>
      </c>
      <c r="I72" s="7" t="b">
        <f t="shared" si="3"/>
        <v>0</v>
      </c>
      <c r="J72" s="7" t="b">
        <f t="shared" si="4"/>
        <v>1</v>
      </c>
      <c r="K72" s="7">
        <f t="shared" si="5"/>
        <v>0</v>
      </c>
      <c r="L72" s="7">
        <f>WEEKDAY(Table1[[#This Row],[post_time]])</f>
        <v>3</v>
      </c>
      <c r="M72" s="7">
        <f>VLOOKUP(Table1[[#This Row],[topic_id]],'All Topics Data'!$A$2:$I$1243,8,FALSE)</f>
        <v>40028.550694444442</v>
      </c>
      <c r="N72" s="7">
        <f>Table1[[#This Row],[Hui Reply?]]*(Table1[[#This Row],[post_time]]-Table1[[#This Row],[timestamp of previous reply]])</f>
        <v>0</v>
      </c>
      <c r="O72" s="3">
        <f>O71+Table1[[#This Row],[Hui Reply?]]</f>
        <v>1</v>
      </c>
      <c r="P72" s="19">
        <f>INT(Table1[[#This Row],[post_time]])</f>
        <v>40029</v>
      </c>
      <c r="Q72" s="3">
        <f>IF(Table1[[#This Row],[Hui Reply?]],VLOOKUP(Table1[[#This Row],[topic_id]],'All Topics Data'!$A$2:$E$1243,5,FALSE),0)</f>
        <v>0</v>
      </c>
      <c r="R72" s="8">
        <f>Table1[[#This Row],[post_time]]+8/24</f>
        <v>40029.791655092595</v>
      </c>
      <c r="S72" s="3">
        <f>IF(Table1[[#This Row],[post_position]]=1,0,SUMIFS($F$2:F72,$H$2:H72,Table1[[#This Row],[post_position]]-1,$C$2:C72,Table1[[#This Row],[topic_id]]))</f>
        <v>40029.456805555557</v>
      </c>
    </row>
    <row r="73" spans="1:19" x14ac:dyDescent="0.25">
      <c r="A73" s="7">
        <v>73</v>
      </c>
      <c r="B73" s="7">
        <v>2</v>
      </c>
      <c r="C73" s="7">
        <v>22</v>
      </c>
      <c r="D73" s="7">
        <v>1</v>
      </c>
      <c r="F73" s="8">
        <v>40029.459479166668</v>
      </c>
      <c r="G73" s="7">
        <v>0</v>
      </c>
      <c r="H73" s="7">
        <v>1</v>
      </c>
      <c r="I73" s="7" t="b">
        <f t="shared" si="3"/>
        <v>0</v>
      </c>
      <c r="J73" s="7" t="b">
        <f t="shared" si="4"/>
        <v>0</v>
      </c>
      <c r="K73" s="7">
        <f t="shared" si="5"/>
        <v>0</v>
      </c>
      <c r="L73" s="7">
        <f>WEEKDAY(Table1[[#This Row],[post_time]])</f>
        <v>3</v>
      </c>
      <c r="M73" s="7">
        <f>VLOOKUP(Table1[[#This Row],[topic_id]],'All Topics Data'!$A$2:$I$1243,8,FALSE)</f>
        <v>40029.459027777775</v>
      </c>
      <c r="N73" s="7">
        <f>Table1[[#This Row],[Hui Reply?]]*(Table1[[#This Row],[post_time]]-Table1[[#This Row],[timestamp of previous reply]])</f>
        <v>0</v>
      </c>
      <c r="O73" s="3">
        <f>O72+Table1[[#This Row],[Hui Reply?]]</f>
        <v>1</v>
      </c>
      <c r="P73" s="19">
        <f>INT(Table1[[#This Row],[post_time]])</f>
        <v>40029</v>
      </c>
      <c r="Q73" s="3">
        <f>IF(Table1[[#This Row],[Hui Reply?]],VLOOKUP(Table1[[#This Row],[topic_id]],'All Topics Data'!$A$2:$E$1243,5,FALSE),0)</f>
        <v>0</v>
      </c>
      <c r="R73" s="8">
        <f>Table1[[#This Row],[post_time]]+8/24</f>
        <v>40029.792812500003</v>
      </c>
      <c r="S73" s="3">
        <f>IF(Table1[[#This Row],[post_position]]=1,0,SUMIFS($F$2:F73,$H$2:H73,Table1[[#This Row],[post_position]]-1,$C$2:C73,Table1[[#This Row],[topic_id]]))</f>
        <v>0</v>
      </c>
    </row>
    <row r="74" spans="1:19" x14ac:dyDescent="0.25">
      <c r="A74" s="7">
        <v>74</v>
      </c>
      <c r="B74" s="7">
        <v>2</v>
      </c>
      <c r="C74" s="7">
        <v>22</v>
      </c>
      <c r="D74" s="7">
        <v>27</v>
      </c>
      <c r="F74" s="8">
        <v>40029.483807870369</v>
      </c>
      <c r="G74" s="7">
        <v>0</v>
      </c>
      <c r="H74" s="7">
        <v>2</v>
      </c>
      <c r="I74" s="7" t="b">
        <f t="shared" si="3"/>
        <v>0</v>
      </c>
      <c r="J74" s="7" t="b">
        <f t="shared" si="4"/>
        <v>1</v>
      </c>
      <c r="K74" s="7">
        <f t="shared" si="5"/>
        <v>0</v>
      </c>
      <c r="L74" s="7">
        <f>WEEKDAY(Table1[[#This Row],[post_time]])</f>
        <v>3</v>
      </c>
      <c r="M74" s="7">
        <f>VLOOKUP(Table1[[#This Row],[topic_id]],'All Topics Data'!$A$2:$I$1243,8,FALSE)</f>
        <v>40029.459027777775</v>
      </c>
      <c r="N74" s="7">
        <f>Table1[[#This Row],[Hui Reply?]]*(Table1[[#This Row],[post_time]]-Table1[[#This Row],[timestamp of previous reply]])</f>
        <v>0</v>
      </c>
      <c r="O74" s="3">
        <f>O73+Table1[[#This Row],[Hui Reply?]]</f>
        <v>1</v>
      </c>
      <c r="P74" s="19">
        <f>INT(Table1[[#This Row],[post_time]])</f>
        <v>40029</v>
      </c>
      <c r="Q74" s="3">
        <f>IF(Table1[[#This Row],[Hui Reply?]],VLOOKUP(Table1[[#This Row],[topic_id]],'All Topics Data'!$A$2:$E$1243,5,FALSE),0)</f>
        <v>0</v>
      </c>
      <c r="R74" s="8">
        <f>Table1[[#This Row],[post_time]]+8/24</f>
        <v>40029.817141203705</v>
      </c>
      <c r="S74" s="3">
        <f>IF(Table1[[#This Row],[post_position]]=1,0,SUMIFS($F$2:F74,$H$2:H74,Table1[[#This Row],[post_position]]-1,$C$2:C74,Table1[[#This Row],[topic_id]]))</f>
        <v>40029.459479166668</v>
      </c>
    </row>
    <row r="75" spans="1:19" x14ac:dyDescent="0.25">
      <c r="A75" s="7">
        <v>75</v>
      </c>
      <c r="B75" s="7">
        <v>4</v>
      </c>
      <c r="C75" s="7">
        <v>2</v>
      </c>
      <c r="D75" s="7">
        <v>204</v>
      </c>
      <c r="E75" s="2"/>
      <c r="F75" s="8">
        <v>40029.534953703704</v>
      </c>
      <c r="G75" s="7">
        <v>0</v>
      </c>
      <c r="H75" s="7">
        <v>17</v>
      </c>
      <c r="I75" s="7" t="b">
        <f t="shared" si="3"/>
        <v>0</v>
      </c>
      <c r="J75" s="7" t="b">
        <f t="shared" si="4"/>
        <v>1</v>
      </c>
      <c r="K75" s="7">
        <f t="shared" si="5"/>
        <v>0</v>
      </c>
      <c r="L75" s="7">
        <f>WEEKDAY(Table1[[#This Row],[post_time]])</f>
        <v>3</v>
      </c>
      <c r="M75" s="7">
        <f>VLOOKUP(Table1[[#This Row],[topic_id]],'All Topics Data'!$A$2:$I$1243,8,FALSE)</f>
        <v>40019.929861111108</v>
      </c>
      <c r="N75" s="7">
        <f>Table1[[#This Row],[Hui Reply?]]*(Table1[[#This Row],[post_time]]-Table1[[#This Row],[timestamp of previous reply]])</f>
        <v>0</v>
      </c>
      <c r="O75" s="3">
        <f>O74+Table1[[#This Row],[Hui Reply?]]</f>
        <v>1</v>
      </c>
      <c r="P75" s="19">
        <f>INT(Table1[[#This Row],[post_time]])</f>
        <v>40029</v>
      </c>
      <c r="Q75" s="3">
        <f>IF(Table1[[#This Row],[Hui Reply?]],VLOOKUP(Table1[[#This Row],[topic_id]],'All Topics Data'!$A$2:$E$1243,5,FALSE),0)</f>
        <v>0</v>
      </c>
      <c r="R75" s="8">
        <f>Table1[[#This Row],[post_time]]+8/24</f>
        <v>40029.868287037039</v>
      </c>
      <c r="S75" s="3">
        <f>IF(Table1[[#This Row],[post_position]]=1,0,SUMIFS($F$2:F75,$H$2:H75,Table1[[#This Row],[post_position]]-1,$C$2:C75,Table1[[#This Row],[topic_id]]))</f>
        <v>40028.8127662037</v>
      </c>
    </row>
    <row r="76" spans="1:19" x14ac:dyDescent="0.25">
      <c r="A76" s="7">
        <v>76</v>
      </c>
      <c r="B76" s="7">
        <v>1</v>
      </c>
      <c r="C76" s="7">
        <v>23</v>
      </c>
      <c r="D76" s="7">
        <v>205</v>
      </c>
      <c r="E76" s="2"/>
      <c r="F76" s="8">
        <v>40029.547488425924</v>
      </c>
      <c r="G76" s="7">
        <v>0</v>
      </c>
      <c r="H76" s="7">
        <v>1</v>
      </c>
      <c r="I76" s="7" t="b">
        <f t="shared" si="3"/>
        <v>0</v>
      </c>
      <c r="J76" s="7" t="b">
        <f t="shared" si="4"/>
        <v>0</v>
      </c>
      <c r="K76" s="7">
        <f t="shared" si="5"/>
        <v>0</v>
      </c>
      <c r="L76" s="7">
        <f>WEEKDAY(Table1[[#This Row],[post_time]])</f>
        <v>3</v>
      </c>
      <c r="M76" s="7">
        <f>VLOOKUP(Table1[[#This Row],[topic_id]],'All Topics Data'!$A$2:$I$1243,8,FALSE)</f>
        <v>40029.547222222223</v>
      </c>
      <c r="N76" s="7">
        <f>Table1[[#This Row],[Hui Reply?]]*(Table1[[#This Row],[post_time]]-Table1[[#This Row],[timestamp of previous reply]])</f>
        <v>0</v>
      </c>
      <c r="O76" s="3">
        <f>O75+Table1[[#This Row],[Hui Reply?]]</f>
        <v>1</v>
      </c>
      <c r="P76" s="19">
        <f>INT(Table1[[#This Row],[post_time]])</f>
        <v>40029</v>
      </c>
      <c r="Q76" s="3">
        <f>IF(Table1[[#This Row],[Hui Reply?]],VLOOKUP(Table1[[#This Row],[topic_id]],'All Topics Data'!$A$2:$E$1243,5,FALSE),0)</f>
        <v>0</v>
      </c>
      <c r="R76" s="8">
        <f>Table1[[#This Row],[post_time]]+8/24</f>
        <v>40029.88082175926</v>
      </c>
      <c r="S76" s="3">
        <f>IF(Table1[[#This Row],[post_position]]=1,0,SUMIFS($F$2:F76,$H$2:H76,Table1[[#This Row],[post_position]]-1,$C$2:C76,Table1[[#This Row],[topic_id]]))</f>
        <v>0</v>
      </c>
    </row>
    <row r="77" spans="1:19" x14ac:dyDescent="0.25">
      <c r="A77" s="7">
        <v>77</v>
      </c>
      <c r="B77" s="7">
        <v>2</v>
      </c>
      <c r="C77" s="7">
        <v>22</v>
      </c>
      <c r="D77" s="7">
        <v>60</v>
      </c>
      <c r="F77" s="8">
        <v>40030.043923611112</v>
      </c>
      <c r="G77" s="7">
        <v>0</v>
      </c>
      <c r="H77" s="7">
        <v>3</v>
      </c>
      <c r="I77" s="7" t="b">
        <f t="shared" si="3"/>
        <v>0</v>
      </c>
      <c r="J77" s="7" t="b">
        <f t="shared" si="4"/>
        <v>1</v>
      </c>
      <c r="K77" s="7">
        <f t="shared" si="5"/>
        <v>0</v>
      </c>
      <c r="L77" s="7">
        <f>WEEKDAY(Table1[[#This Row],[post_time]])</f>
        <v>4</v>
      </c>
      <c r="M77" s="7">
        <f>VLOOKUP(Table1[[#This Row],[topic_id]],'All Topics Data'!$A$2:$I$1243,8,FALSE)</f>
        <v>40029.459027777775</v>
      </c>
      <c r="N77" s="7">
        <f>Table1[[#This Row],[Hui Reply?]]*(Table1[[#This Row],[post_time]]-Table1[[#This Row],[timestamp of previous reply]])</f>
        <v>0</v>
      </c>
      <c r="O77" s="3">
        <f>O76+Table1[[#This Row],[Hui Reply?]]</f>
        <v>1</v>
      </c>
      <c r="P77" s="19">
        <f>INT(Table1[[#This Row],[post_time]])</f>
        <v>40030</v>
      </c>
      <c r="Q77" s="3">
        <f>IF(Table1[[#This Row],[Hui Reply?]],VLOOKUP(Table1[[#This Row],[topic_id]],'All Topics Data'!$A$2:$E$1243,5,FALSE),0)</f>
        <v>0</v>
      </c>
      <c r="R77" s="8">
        <f>Table1[[#This Row],[post_time]]+8/24</f>
        <v>40030.377256944448</v>
      </c>
      <c r="S77" s="3">
        <f>IF(Table1[[#This Row],[post_position]]=1,0,SUMIFS($F$2:F77,$H$2:H77,Table1[[#This Row],[post_position]]-1,$C$2:C77,Table1[[#This Row],[topic_id]]))</f>
        <v>40029.483807870369</v>
      </c>
    </row>
    <row r="78" spans="1:19" x14ac:dyDescent="0.25">
      <c r="A78" s="7">
        <v>78</v>
      </c>
      <c r="B78" s="7">
        <v>2</v>
      </c>
      <c r="C78" s="7">
        <v>22</v>
      </c>
      <c r="D78" s="7">
        <v>1</v>
      </c>
      <c r="E78" s="2"/>
      <c r="F78" s="8">
        <v>40030.367488425924</v>
      </c>
      <c r="G78" s="7">
        <v>0</v>
      </c>
      <c r="H78" s="7">
        <v>4</v>
      </c>
      <c r="I78" s="7" t="b">
        <f t="shared" si="3"/>
        <v>0</v>
      </c>
      <c r="J78" s="7" t="b">
        <f t="shared" si="4"/>
        <v>1</v>
      </c>
      <c r="K78" s="7">
        <f t="shared" si="5"/>
        <v>0</v>
      </c>
      <c r="L78" s="7">
        <f>WEEKDAY(Table1[[#This Row],[post_time]])</f>
        <v>4</v>
      </c>
      <c r="M78" s="7">
        <f>VLOOKUP(Table1[[#This Row],[topic_id]],'All Topics Data'!$A$2:$I$1243,8,FALSE)</f>
        <v>40029.459027777775</v>
      </c>
      <c r="N78" s="7">
        <f>Table1[[#This Row],[Hui Reply?]]*(Table1[[#This Row],[post_time]]-Table1[[#This Row],[timestamp of previous reply]])</f>
        <v>0</v>
      </c>
      <c r="O78" s="3">
        <f>O77+Table1[[#This Row],[Hui Reply?]]</f>
        <v>1</v>
      </c>
      <c r="P78" s="19">
        <f>INT(Table1[[#This Row],[post_time]])</f>
        <v>40030</v>
      </c>
      <c r="Q78" s="3">
        <f>IF(Table1[[#This Row],[Hui Reply?]],VLOOKUP(Table1[[#This Row],[topic_id]],'All Topics Data'!$A$2:$E$1243,5,FALSE),0)</f>
        <v>0</v>
      </c>
      <c r="R78" s="8">
        <f>Table1[[#This Row],[post_time]]+8/24</f>
        <v>40030.700821759259</v>
      </c>
      <c r="S78" s="3">
        <f>IF(Table1[[#This Row],[post_position]]=1,0,SUMIFS($F$2:F78,$H$2:H78,Table1[[#This Row],[post_position]]-1,$C$2:C78,Table1[[#This Row],[topic_id]]))</f>
        <v>40030.043923611112</v>
      </c>
    </row>
    <row r="79" spans="1:19" x14ac:dyDescent="0.25">
      <c r="A79" s="7">
        <v>79</v>
      </c>
      <c r="B79" s="7">
        <v>1</v>
      </c>
      <c r="C79" s="7">
        <v>23</v>
      </c>
      <c r="D79" s="7">
        <v>1</v>
      </c>
      <c r="E79" s="2"/>
      <c r="F79" s="8">
        <v>40030.372476851851</v>
      </c>
      <c r="G79" s="7">
        <v>0</v>
      </c>
      <c r="H79" s="7">
        <v>2</v>
      </c>
      <c r="I79" s="7" t="b">
        <f t="shared" si="3"/>
        <v>0</v>
      </c>
      <c r="J79" s="7" t="b">
        <f t="shared" si="4"/>
        <v>1</v>
      </c>
      <c r="K79" s="7">
        <f t="shared" si="5"/>
        <v>0</v>
      </c>
      <c r="L79" s="7">
        <f>WEEKDAY(Table1[[#This Row],[post_time]])</f>
        <v>4</v>
      </c>
      <c r="M79" s="7">
        <f>VLOOKUP(Table1[[#This Row],[topic_id]],'All Topics Data'!$A$2:$I$1243,8,FALSE)</f>
        <v>40029.547222222223</v>
      </c>
      <c r="N79" s="7">
        <f>Table1[[#This Row],[Hui Reply?]]*(Table1[[#This Row],[post_time]]-Table1[[#This Row],[timestamp of previous reply]])</f>
        <v>0</v>
      </c>
      <c r="O79" s="3">
        <f>O78+Table1[[#This Row],[Hui Reply?]]</f>
        <v>1</v>
      </c>
      <c r="P79" s="19">
        <f>INT(Table1[[#This Row],[post_time]])</f>
        <v>40030</v>
      </c>
      <c r="Q79" s="3">
        <f>IF(Table1[[#This Row],[Hui Reply?]],VLOOKUP(Table1[[#This Row],[topic_id]],'All Topics Data'!$A$2:$E$1243,5,FALSE),0)</f>
        <v>0</v>
      </c>
      <c r="R79" s="8">
        <f>Table1[[#This Row],[post_time]]+8/24</f>
        <v>40030.705810185187</v>
      </c>
      <c r="S79" s="3">
        <f>IF(Table1[[#This Row],[post_position]]=1,0,SUMIFS($F$2:F79,$H$2:H79,Table1[[#This Row],[post_position]]-1,$C$2:C79,Table1[[#This Row],[topic_id]]))</f>
        <v>40029.547488425924</v>
      </c>
    </row>
    <row r="80" spans="1:19" x14ac:dyDescent="0.25">
      <c r="A80" s="7">
        <v>80</v>
      </c>
      <c r="B80" s="7">
        <v>2</v>
      </c>
      <c r="C80" s="7">
        <v>24</v>
      </c>
      <c r="D80" s="7">
        <v>28</v>
      </c>
      <c r="F80" s="8">
        <v>40030.590277777781</v>
      </c>
      <c r="G80" s="7">
        <v>0</v>
      </c>
      <c r="H80" s="7">
        <v>1</v>
      </c>
      <c r="I80" s="7" t="b">
        <f t="shared" si="3"/>
        <v>0</v>
      </c>
      <c r="J80" s="7" t="b">
        <f t="shared" si="4"/>
        <v>0</v>
      </c>
      <c r="K80" s="7">
        <f t="shared" si="5"/>
        <v>0</v>
      </c>
      <c r="L80" s="7">
        <f>WEEKDAY(Table1[[#This Row],[post_time]])</f>
        <v>4</v>
      </c>
      <c r="M80" s="7">
        <f>VLOOKUP(Table1[[#This Row],[topic_id]],'All Topics Data'!$A$2:$I$1243,8,FALSE)</f>
        <v>40030.590277777781</v>
      </c>
      <c r="N80" s="7">
        <f>Table1[[#This Row],[Hui Reply?]]*(Table1[[#This Row],[post_time]]-Table1[[#This Row],[timestamp of previous reply]])</f>
        <v>0</v>
      </c>
      <c r="O80" s="3">
        <f>O79+Table1[[#This Row],[Hui Reply?]]</f>
        <v>1</v>
      </c>
      <c r="P80" s="19">
        <f>INT(Table1[[#This Row],[post_time]])</f>
        <v>40030</v>
      </c>
      <c r="Q80" s="3">
        <f>IF(Table1[[#This Row],[Hui Reply?]],VLOOKUP(Table1[[#This Row],[topic_id]],'All Topics Data'!$A$2:$E$1243,5,FALSE),0)</f>
        <v>0</v>
      </c>
      <c r="R80" s="8">
        <f>Table1[[#This Row],[post_time]]+8/24</f>
        <v>40030.923611111117</v>
      </c>
      <c r="S80" s="3">
        <f>IF(Table1[[#This Row],[post_position]]=1,0,SUMIFS($F$2:F80,$H$2:H80,Table1[[#This Row],[post_position]]-1,$C$2:C80,Table1[[#This Row],[topic_id]]))</f>
        <v>0</v>
      </c>
    </row>
    <row r="81" spans="1:19" x14ac:dyDescent="0.25">
      <c r="A81" s="7">
        <v>81</v>
      </c>
      <c r="B81" s="7">
        <v>2</v>
      </c>
      <c r="C81" s="7">
        <v>24</v>
      </c>
      <c r="D81" s="7">
        <v>27</v>
      </c>
      <c r="F81" s="8">
        <v>40030.610914351855</v>
      </c>
      <c r="G81" s="7">
        <v>0</v>
      </c>
      <c r="H81" s="7">
        <v>2</v>
      </c>
      <c r="I81" s="7" t="b">
        <f t="shared" si="3"/>
        <v>0</v>
      </c>
      <c r="J81" s="7" t="b">
        <f t="shared" si="4"/>
        <v>1</v>
      </c>
      <c r="K81" s="7">
        <f t="shared" si="5"/>
        <v>0</v>
      </c>
      <c r="L81" s="7">
        <f>WEEKDAY(Table1[[#This Row],[post_time]])</f>
        <v>4</v>
      </c>
      <c r="M81" s="7">
        <f>VLOOKUP(Table1[[#This Row],[topic_id]],'All Topics Data'!$A$2:$I$1243,8,FALSE)</f>
        <v>40030.590277777781</v>
      </c>
      <c r="N81" s="7">
        <f>Table1[[#This Row],[Hui Reply?]]*(Table1[[#This Row],[post_time]]-Table1[[#This Row],[timestamp of previous reply]])</f>
        <v>0</v>
      </c>
      <c r="O81" s="3">
        <f>O80+Table1[[#This Row],[Hui Reply?]]</f>
        <v>1</v>
      </c>
      <c r="P81" s="19">
        <f>INT(Table1[[#This Row],[post_time]])</f>
        <v>40030</v>
      </c>
      <c r="Q81" s="3">
        <f>IF(Table1[[#This Row],[Hui Reply?]],VLOOKUP(Table1[[#This Row],[topic_id]],'All Topics Data'!$A$2:$E$1243,5,FALSE),0)</f>
        <v>0</v>
      </c>
      <c r="R81" s="8">
        <f>Table1[[#This Row],[post_time]]+8/24</f>
        <v>40030.944247685191</v>
      </c>
      <c r="S81" s="3">
        <f>IF(Table1[[#This Row],[post_position]]=1,0,SUMIFS($F$2:F81,$H$2:H81,Table1[[#This Row],[post_position]]-1,$C$2:C81,Table1[[#This Row],[topic_id]]))</f>
        <v>40030.590277777781</v>
      </c>
    </row>
    <row r="82" spans="1:19" x14ac:dyDescent="0.25">
      <c r="A82" s="7">
        <v>82</v>
      </c>
      <c r="B82" s="7">
        <v>2</v>
      </c>
      <c r="C82" s="7">
        <v>24</v>
      </c>
      <c r="D82" s="7">
        <v>28</v>
      </c>
      <c r="F82" s="8">
        <v>40030.617314814815</v>
      </c>
      <c r="G82" s="7">
        <v>0</v>
      </c>
      <c r="H82" s="7">
        <v>3</v>
      </c>
      <c r="I82" s="7" t="b">
        <f t="shared" si="3"/>
        <v>0</v>
      </c>
      <c r="J82" s="7" t="b">
        <f t="shared" si="4"/>
        <v>1</v>
      </c>
      <c r="K82" s="7">
        <f t="shared" si="5"/>
        <v>0</v>
      </c>
      <c r="L82" s="7">
        <f>WEEKDAY(Table1[[#This Row],[post_time]])</f>
        <v>4</v>
      </c>
      <c r="M82" s="7">
        <f>VLOOKUP(Table1[[#This Row],[topic_id]],'All Topics Data'!$A$2:$I$1243,8,FALSE)</f>
        <v>40030.590277777781</v>
      </c>
      <c r="N82" s="7">
        <f>Table1[[#This Row],[Hui Reply?]]*(Table1[[#This Row],[post_time]]-Table1[[#This Row],[timestamp of previous reply]])</f>
        <v>0</v>
      </c>
      <c r="O82" s="3">
        <f>O81+Table1[[#This Row],[Hui Reply?]]</f>
        <v>1</v>
      </c>
      <c r="P82" s="19">
        <f>INT(Table1[[#This Row],[post_time]])</f>
        <v>40030</v>
      </c>
      <c r="Q82" s="3">
        <f>IF(Table1[[#This Row],[Hui Reply?]],VLOOKUP(Table1[[#This Row],[topic_id]],'All Topics Data'!$A$2:$E$1243,5,FALSE),0)</f>
        <v>0</v>
      </c>
      <c r="R82" s="8">
        <f>Table1[[#This Row],[post_time]]+8/24</f>
        <v>40030.950648148151</v>
      </c>
      <c r="S82" s="3">
        <f>IF(Table1[[#This Row],[post_position]]=1,0,SUMIFS($F$2:F82,$H$2:H82,Table1[[#This Row],[post_position]]-1,$C$2:C82,Table1[[#This Row],[topic_id]]))</f>
        <v>40030.610914351855</v>
      </c>
    </row>
    <row r="83" spans="1:19" x14ac:dyDescent="0.25">
      <c r="A83" s="7">
        <v>83</v>
      </c>
      <c r="B83" s="7">
        <v>2</v>
      </c>
      <c r="C83" s="7">
        <v>24</v>
      </c>
      <c r="D83" s="7">
        <v>1</v>
      </c>
      <c r="F83" s="8">
        <v>40030.640185185184</v>
      </c>
      <c r="G83" s="7">
        <v>0</v>
      </c>
      <c r="H83" s="7">
        <v>4</v>
      </c>
      <c r="I83" s="7" t="b">
        <f t="shared" si="3"/>
        <v>0</v>
      </c>
      <c r="J83" s="7" t="b">
        <f t="shared" si="4"/>
        <v>1</v>
      </c>
      <c r="K83" s="7">
        <f t="shared" si="5"/>
        <v>0</v>
      </c>
      <c r="L83" s="7">
        <f>WEEKDAY(Table1[[#This Row],[post_time]])</f>
        <v>4</v>
      </c>
      <c r="M83" s="7">
        <f>VLOOKUP(Table1[[#This Row],[topic_id]],'All Topics Data'!$A$2:$I$1243,8,FALSE)</f>
        <v>40030.590277777781</v>
      </c>
      <c r="N83" s="7">
        <f>Table1[[#This Row],[Hui Reply?]]*(Table1[[#This Row],[post_time]]-Table1[[#This Row],[timestamp of previous reply]])</f>
        <v>0</v>
      </c>
      <c r="O83" s="3">
        <f>O82+Table1[[#This Row],[Hui Reply?]]</f>
        <v>1</v>
      </c>
      <c r="P83" s="19">
        <f>INT(Table1[[#This Row],[post_time]])</f>
        <v>40030</v>
      </c>
      <c r="Q83" s="3">
        <f>IF(Table1[[#This Row],[Hui Reply?]],VLOOKUP(Table1[[#This Row],[topic_id]],'All Topics Data'!$A$2:$E$1243,5,FALSE),0)</f>
        <v>0</v>
      </c>
      <c r="R83" s="8">
        <f>Table1[[#This Row],[post_time]]+8/24</f>
        <v>40030.97351851852</v>
      </c>
      <c r="S83" s="3">
        <f>IF(Table1[[#This Row],[post_position]]=1,0,SUMIFS($F$2:F83,$H$2:H83,Table1[[#This Row],[post_position]]-1,$C$2:C83,Table1[[#This Row],[topic_id]]))</f>
        <v>40030.617314814815</v>
      </c>
    </row>
    <row r="84" spans="1:19" x14ac:dyDescent="0.25">
      <c r="A84" s="7">
        <v>84</v>
      </c>
      <c r="B84" s="7">
        <v>1</v>
      </c>
      <c r="C84" s="7">
        <v>21</v>
      </c>
      <c r="D84" s="7">
        <v>27</v>
      </c>
      <c r="F84" s="8">
        <v>40031.296886574077</v>
      </c>
      <c r="G84" s="7">
        <v>0</v>
      </c>
      <c r="H84" s="7">
        <v>3</v>
      </c>
      <c r="I84" s="7" t="b">
        <f t="shared" si="3"/>
        <v>0</v>
      </c>
      <c r="J84" s="7" t="b">
        <f t="shared" si="4"/>
        <v>1</v>
      </c>
      <c r="K84" s="7">
        <f t="shared" si="5"/>
        <v>0</v>
      </c>
      <c r="L84" s="7">
        <f>WEEKDAY(Table1[[#This Row],[post_time]])</f>
        <v>5</v>
      </c>
      <c r="M84" s="7">
        <f>VLOOKUP(Table1[[#This Row],[topic_id]],'All Topics Data'!$A$2:$I$1243,8,FALSE)</f>
        <v>40029.212500000001</v>
      </c>
      <c r="N84" s="7">
        <f>Table1[[#This Row],[Hui Reply?]]*(Table1[[#This Row],[post_time]]-Table1[[#This Row],[timestamp of previous reply]])</f>
        <v>0</v>
      </c>
      <c r="O84" s="3">
        <f>O83+Table1[[#This Row],[Hui Reply?]]</f>
        <v>1</v>
      </c>
      <c r="P84" s="19">
        <f>INT(Table1[[#This Row],[post_time]])</f>
        <v>40031</v>
      </c>
      <c r="Q84" s="3">
        <f>IF(Table1[[#This Row],[Hui Reply?]],VLOOKUP(Table1[[#This Row],[topic_id]],'All Topics Data'!$A$2:$E$1243,5,FALSE),0)</f>
        <v>0</v>
      </c>
      <c r="R84" s="8">
        <f>Table1[[#This Row],[post_time]]+8/24</f>
        <v>40031.630219907413</v>
      </c>
      <c r="S84" s="3">
        <f>IF(Table1[[#This Row],[post_position]]=1,0,SUMIFS($F$2:F84,$H$2:H84,Table1[[#This Row],[post_position]]-1,$C$2:C84,Table1[[#This Row],[topic_id]]))</f>
        <v>40029.288888888892</v>
      </c>
    </row>
    <row r="85" spans="1:19" x14ac:dyDescent="0.25">
      <c r="A85" s="7">
        <v>85</v>
      </c>
      <c r="B85" s="7">
        <v>1</v>
      </c>
      <c r="C85" s="7">
        <v>23</v>
      </c>
      <c r="D85" s="7">
        <v>205</v>
      </c>
      <c r="E85" s="2"/>
      <c r="F85" s="8">
        <v>40031.552986111114</v>
      </c>
      <c r="G85" s="7">
        <v>0</v>
      </c>
      <c r="H85" s="7">
        <v>3</v>
      </c>
      <c r="I85" s="7" t="b">
        <f t="shared" si="3"/>
        <v>0</v>
      </c>
      <c r="J85" s="7" t="b">
        <f t="shared" si="4"/>
        <v>1</v>
      </c>
      <c r="K85" s="7">
        <f t="shared" si="5"/>
        <v>0</v>
      </c>
      <c r="L85" s="7">
        <f>WEEKDAY(Table1[[#This Row],[post_time]])</f>
        <v>5</v>
      </c>
      <c r="M85" s="7">
        <f>VLOOKUP(Table1[[#This Row],[topic_id]],'All Topics Data'!$A$2:$I$1243,8,FALSE)</f>
        <v>40029.547222222223</v>
      </c>
      <c r="N85" s="7">
        <f>Table1[[#This Row],[Hui Reply?]]*(Table1[[#This Row],[post_time]]-Table1[[#This Row],[timestamp of previous reply]])</f>
        <v>0</v>
      </c>
      <c r="O85" s="3">
        <f>O84+Table1[[#This Row],[Hui Reply?]]</f>
        <v>1</v>
      </c>
      <c r="P85" s="19">
        <f>INT(Table1[[#This Row],[post_time]])</f>
        <v>40031</v>
      </c>
      <c r="Q85" s="3">
        <f>IF(Table1[[#This Row],[Hui Reply?]],VLOOKUP(Table1[[#This Row],[topic_id]],'All Topics Data'!$A$2:$E$1243,5,FALSE),0)</f>
        <v>0</v>
      </c>
      <c r="R85" s="8">
        <f>Table1[[#This Row],[post_time]]+8/24</f>
        <v>40031.886319444449</v>
      </c>
      <c r="S85" s="3">
        <f>IF(Table1[[#This Row],[post_position]]=1,0,SUMIFS($F$2:F85,$H$2:H85,Table1[[#This Row],[post_position]]-1,$C$2:C85,Table1[[#This Row],[topic_id]]))</f>
        <v>40030.372476851851</v>
      </c>
    </row>
    <row r="86" spans="1:19" x14ac:dyDescent="0.25">
      <c r="A86" s="7">
        <v>86</v>
      </c>
      <c r="B86" s="7">
        <v>2</v>
      </c>
      <c r="C86" s="7">
        <v>25</v>
      </c>
      <c r="D86" s="7">
        <v>1</v>
      </c>
      <c r="F86" s="8">
        <v>40032.371481481481</v>
      </c>
      <c r="G86" s="7">
        <v>0</v>
      </c>
      <c r="H86" s="7">
        <v>1</v>
      </c>
      <c r="I86" s="7" t="b">
        <f t="shared" si="3"/>
        <v>0</v>
      </c>
      <c r="J86" s="7" t="b">
        <f t="shared" si="4"/>
        <v>0</v>
      </c>
      <c r="K86" s="7">
        <f t="shared" si="5"/>
        <v>0</v>
      </c>
      <c r="L86" s="7">
        <f>WEEKDAY(Table1[[#This Row],[post_time]])</f>
        <v>6</v>
      </c>
      <c r="M86" s="7">
        <f>VLOOKUP(Table1[[#This Row],[topic_id]],'All Topics Data'!$A$2:$I$1243,8,FALSE)</f>
        <v>40032.370833333334</v>
      </c>
      <c r="N86" s="7">
        <f>Table1[[#This Row],[Hui Reply?]]*(Table1[[#This Row],[post_time]]-Table1[[#This Row],[timestamp of previous reply]])</f>
        <v>0</v>
      </c>
      <c r="O86" s="3">
        <f>O85+Table1[[#This Row],[Hui Reply?]]</f>
        <v>1</v>
      </c>
      <c r="P86" s="19">
        <f>INT(Table1[[#This Row],[post_time]])</f>
        <v>40032</v>
      </c>
      <c r="Q86" s="3">
        <f>IF(Table1[[#This Row],[Hui Reply?]],VLOOKUP(Table1[[#This Row],[topic_id]],'All Topics Data'!$A$2:$E$1243,5,FALSE),0)</f>
        <v>0</v>
      </c>
      <c r="R86" s="8">
        <f>Table1[[#This Row],[post_time]]+8/24</f>
        <v>40032.704814814817</v>
      </c>
      <c r="S86" s="3">
        <f>IF(Table1[[#This Row],[post_position]]=1,0,SUMIFS($F$2:F86,$H$2:H86,Table1[[#This Row],[post_position]]-1,$C$2:C86,Table1[[#This Row],[topic_id]]))</f>
        <v>0</v>
      </c>
    </row>
    <row r="87" spans="1:19" x14ac:dyDescent="0.25">
      <c r="A87" s="7">
        <v>87</v>
      </c>
      <c r="B87" s="7">
        <v>2</v>
      </c>
      <c r="C87" s="7">
        <v>25</v>
      </c>
      <c r="D87" s="7">
        <v>27</v>
      </c>
      <c r="E87" s="2"/>
      <c r="F87" s="8">
        <v>40032.466666666667</v>
      </c>
      <c r="G87" s="7">
        <v>0</v>
      </c>
      <c r="H87" s="7">
        <v>2</v>
      </c>
      <c r="I87" s="7" t="b">
        <f t="shared" si="3"/>
        <v>0</v>
      </c>
      <c r="J87" s="7" t="b">
        <f t="shared" si="4"/>
        <v>1</v>
      </c>
      <c r="K87" s="7">
        <f t="shared" si="5"/>
        <v>0</v>
      </c>
      <c r="L87" s="7">
        <f>WEEKDAY(Table1[[#This Row],[post_time]])</f>
        <v>6</v>
      </c>
      <c r="M87" s="7">
        <f>VLOOKUP(Table1[[#This Row],[topic_id]],'All Topics Data'!$A$2:$I$1243,8,FALSE)</f>
        <v>40032.370833333334</v>
      </c>
      <c r="N87" s="7">
        <f>Table1[[#This Row],[Hui Reply?]]*(Table1[[#This Row],[post_time]]-Table1[[#This Row],[timestamp of previous reply]])</f>
        <v>0</v>
      </c>
      <c r="O87" s="3">
        <f>O86+Table1[[#This Row],[Hui Reply?]]</f>
        <v>1</v>
      </c>
      <c r="P87" s="19">
        <f>INT(Table1[[#This Row],[post_time]])</f>
        <v>40032</v>
      </c>
      <c r="Q87" s="3">
        <f>IF(Table1[[#This Row],[Hui Reply?]],VLOOKUP(Table1[[#This Row],[topic_id]],'All Topics Data'!$A$2:$E$1243,5,FALSE),0)</f>
        <v>0</v>
      </c>
      <c r="R87" s="8">
        <f>Table1[[#This Row],[post_time]]+8/24</f>
        <v>40032.800000000003</v>
      </c>
      <c r="S87" s="3">
        <f>IF(Table1[[#This Row],[post_position]]=1,0,SUMIFS($F$2:F87,$H$2:H87,Table1[[#This Row],[post_position]]-1,$C$2:C87,Table1[[#This Row],[topic_id]]))</f>
        <v>40032.371481481481</v>
      </c>
    </row>
    <row r="88" spans="1:19" x14ac:dyDescent="0.25">
      <c r="A88" s="7">
        <v>88</v>
      </c>
      <c r="B88" s="7">
        <v>1</v>
      </c>
      <c r="C88" s="7">
        <v>26</v>
      </c>
      <c r="D88" s="7">
        <v>294</v>
      </c>
      <c r="E88" s="2"/>
      <c r="F88" s="8">
        <v>40035.59847222222</v>
      </c>
      <c r="G88" s="7">
        <v>0</v>
      </c>
      <c r="H88" s="7">
        <v>1</v>
      </c>
      <c r="I88" s="7" t="b">
        <f t="shared" si="3"/>
        <v>0</v>
      </c>
      <c r="J88" s="7" t="b">
        <f t="shared" si="4"/>
        <v>0</v>
      </c>
      <c r="K88" s="7">
        <f t="shared" si="5"/>
        <v>0</v>
      </c>
      <c r="L88" s="7">
        <f>WEEKDAY(Table1[[#This Row],[post_time]])</f>
        <v>2</v>
      </c>
      <c r="M88" s="7">
        <f>VLOOKUP(Table1[[#This Row],[topic_id]],'All Topics Data'!$A$2:$I$1243,8,FALSE)</f>
        <v>40035.597916666666</v>
      </c>
      <c r="N88" s="7">
        <f>Table1[[#This Row],[Hui Reply?]]*(Table1[[#This Row],[post_time]]-Table1[[#This Row],[timestamp of previous reply]])</f>
        <v>0</v>
      </c>
      <c r="O88" s="3">
        <f>O87+Table1[[#This Row],[Hui Reply?]]</f>
        <v>1</v>
      </c>
      <c r="P88" s="19">
        <f>INT(Table1[[#This Row],[post_time]])</f>
        <v>40035</v>
      </c>
      <c r="Q88" s="3">
        <f>IF(Table1[[#This Row],[Hui Reply?]],VLOOKUP(Table1[[#This Row],[topic_id]],'All Topics Data'!$A$2:$E$1243,5,FALSE),0)</f>
        <v>0</v>
      </c>
      <c r="R88" s="8">
        <f>Table1[[#This Row],[post_time]]+8/24</f>
        <v>40035.931805555556</v>
      </c>
      <c r="S88" s="3">
        <f>IF(Table1[[#This Row],[post_position]]=1,0,SUMIFS($F$2:F88,$H$2:H88,Table1[[#This Row],[post_position]]-1,$C$2:C88,Table1[[#This Row],[topic_id]]))</f>
        <v>0</v>
      </c>
    </row>
    <row r="89" spans="1:19" x14ac:dyDescent="0.25">
      <c r="A89" s="7">
        <v>89</v>
      </c>
      <c r="B89" s="7">
        <v>1</v>
      </c>
      <c r="C89" s="7">
        <v>5</v>
      </c>
      <c r="D89" s="7">
        <v>28</v>
      </c>
      <c r="E89" s="2"/>
      <c r="F89" s="8">
        <v>40035.625659722224</v>
      </c>
      <c r="G89" s="7">
        <v>0</v>
      </c>
      <c r="H89" s="7">
        <v>4</v>
      </c>
      <c r="I89" s="7" t="b">
        <f t="shared" si="3"/>
        <v>0</v>
      </c>
      <c r="J89" s="7" t="b">
        <f t="shared" si="4"/>
        <v>1</v>
      </c>
      <c r="K89" s="7">
        <f t="shared" si="5"/>
        <v>0</v>
      </c>
      <c r="L89" s="7">
        <f>WEEKDAY(Table1[[#This Row],[post_time]])</f>
        <v>2</v>
      </c>
      <c r="M89" s="7">
        <f>VLOOKUP(Table1[[#This Row],[topic_id]],'All Topics Data'!$A$2:$I$1243,8,FALSE)</f>
        <v>40021.518750000003</v>
      </c>
      <c r="N89" s="7">
        <f>Table1[[#This Row],[Hui Reply?]]*(Table1[[#This Row],[post_time]]-Table1[[#This Row],[timestamp of previous reply]])</f>
        <v>0</v>
      </c>
      <c r="O89" s="3">
        <f>O88+Table1[[#This Row],[Hui Reply?]]</f>
        <v>1</v>
      </c>
      <c r="P89" s="19">
        <f>INT(Table1[[#This Row],[post_time]])</f>
        <v>40035</v>
      </c>
      <c r="Q89" s="3">
        <f>IF(Table1[[#This Row],[Hui Reply?]],VLOOKUP(Table1[[#This Row],[topic_id]],'All Topics Data'!$A$2:$E$1243,5,FALSE),0)</f>
        <v>0</v>
      </c>
      <c r="R89" s="8">
        <f>Table1[[#This Row],[post_time]]+8/24</f>
        <v>40035.958993055559</v>
      </c>
      <c r="S89" s="3">
        <f>IF(Table1[[#This Row],[post_position]]=1,0,SUMIFS($F$2:F89,$H$2:H89,Table1[[#This Row],[post_position]]-1,$C$2:C89,Table1[[#This Row],[topic_id]]))</f>
        <v>40025.512245370373</v>
      </c>
    </row>
    <row r="90" spans="1:19" x14ac:dyDescent="0.25">
      <c r="A90" s="7">
        <v>90</v>
      </c>
      <c r="B90" s="7">
        <v>1</v>
      </c>
      <c r="C90" s="7">
        <v>26</v>
      </c>
      <c r="D90" s="7">
        <v>1</v>
      </c>
      <c r="E90" s="2"/>
      <c r="F90" s="8">
        <v>40035.695879629631</v>
      </c>
      <c r="G90" s="7">
        <v>0</v>
      </c>
      <c r="H90" s="7">
        <v>2</v>
      </c>
      <c r="I90" s="7" t="b">
        <f t="shared" si="3"/>
        <v>0</v>
      </c>
      <c r="J90" s="7" t="b">
        <f t="shared" si="4"/>
        <v>1</v>
      </c>
      <c r="K90" s="7">
        <f t="shared" si="5"/>
        <v>0</v>
      </c>
      <c r="L90" s="7">
        <f>WEEKDAY(Table1[[#This Row],[post_time]])</f>
        <v>2</v>
      </c>
      <c r="M90" s="7">
        <f>VLOOKUP(Table1[[#This Row],[topic_id]],'All Topics Data'!$A$2:$I$1243,8,FALSE)</f>
        <v>40035.597916666666</v>
      </c>
      <c r="N90" s="7">
        <f>Table1[[#This Row],[Hui Reply?]]*(Table1[[#This Row],[post_time]]-Table1[[#This Row],[timestamp of previous reply]])</f>
        <v>0</v>
      </c>
      <c r="O90" s="3">
        <f>O89+Table1[[#This Row],[Hui Reply?]]</f>
        <v>1</v>
      </c>
      <c r="P90" s="19">
        <f>INT(Table1[[#This Row],[post_time]])</f>
        <v>40035</v>
      </c>
      <c r="Q90" s="3">
        <f>IF(Table1[[#This Row],[Hui Reply?]],VLOOKUP(Table1[[#This Row],[topic_id]],'All Topics Data'!$A$2:$E$1243,5,FALSE),0)</f>
        <v>0</v>
      </c>
      <c r="R90" s="8">
        <f>Table1[[#This Row],[post_time]]+8/24</f>
        <v>40036.029212962967</v>
      </c>
      <c r="S90" s="3">
        <f>IF(Table1[[#This Row],[post_position]]=1,0,SUMIFS($F$2:F90,$H$2:H90,Table1[[#This Row],[post_position]]-1,$C$2:C90,Table1[[#This Row],[topic_id]]))</f>
        <v>40035.59847222222</v>
      </c>
    </row>
    <row r="91" spans="1:19" x14ac:dyDescent="0.25">
      <c r="A91" s="7">
        <v>91</v>
      </c>
      <c r="B91" s="7">
        <v>1</v>
      </c>
      <c r="C91" s="7">
        <v>26</v>
      </c>
      <c r="D91" s="7">
        <v>294</v>
      </c>
      <c r="F91" s="8">
        <v>40035.777743055558</v>
      </c>
      <c r="G91" s="7">
        <v>0</v>
      </c>
      <c r="H91" s="7">
        <v>3</v>
      </c>
      <c r="I91" s="7" t="b">
        <f t="shared" si="3"/>
        <v>0</v>
      </c>
      <c r="J91" s="7" t="b">
        <f t="shared" si="4"/>
        <v>1</v>
      </c>
      <c r="K91" s="7">
        <f t="shared" si="5"/>
        <v>0</v>
      </c>
      <c r="L91" s="7">
        <f>WEEKDAY(Table1[[#This Row],[post_time]])</f>
        <v>2</v>
      </c>
      <c r="M91" s="7">
        <f>VLOOKUP(Table1[[#This Row],[topic_id]],'All Topics Data'!$A$2:$I$1243,8,FALSE)</f>
        <v>40035.597916666666</v>
      </c>
      <c r="N91" s="7">
        <f>Table1[[#This Row],[Hui Reply?]]*(Table1[[#This Row],[post_time]]-Table1[[#This Row],[timestamp of previous reply]])</f>
        <v>0</v>
      </c>
      <c r="O91" s="3">
        <f>O90+Table1[[#This Row],[Hui Reply?]]</f>
        <v>1</v>
      </c>
      <c r="P91" s="19">
        <f>INT(Table1[[#This Row],[post_time]])</f>
        <v>40035</v>
      </c>
      <c r="Q91" s="3">
        <f>IF(Table1[[#This Row],[Hui Reply?]],VLOOKUP(Table1[[#This Row],[topic_id]],'All Topics Data'!$A$2:$E$1243,5,FALSE),0)</f>
        <v>0</v>
      </c>
      <c r="R91" s="8">
        <f>Table1[[#This Row],[post_time]]+8/24</f>
        <v>40036.111076388894</v>
      </c>
      <c r="S91" s="3">
        <f>IF(Table1[[#This Row],[post_position]]=1,0,SUMIFS($F$2:F91,$H$2:H91,Table1[[#This Row],[post_position]]-1,$C$2:C91,Table1[[#This Row],[topic_id]]))</f>
        <v>40035.695879629631</v>
      </c>
    </row>
    <row r="92" spans="1:19" x14ac:dyDescent="0.25">
      <c r="A92" s="7">
        <v>92</v>
      </c>
      <c r="B92" s="7">
        <v>1</v>
      </c>
      <c r="C92" s="7">
        <v>26</v>
      </c>
      <c r="D92" s="7">
        <v>1</v>
      </c>
      <c r="E92" s="2"/>
      <c r="F92" s="8">
        <v>40036.435277777775</v>
      </c>
      <c r="G92" s="7">
        <v>0</v>
      </c>
      <c r="H92" s="7">
        <v>4</v>
      </c>
      <c r="I92" s="7" t="b">
        <f t="shared" si="3"/>
        <v>0</v>
      </c>
      <c r="J92" s="7" t="b">
        <f t="shared" si="4"/>
        <v>1</v>
      </c>
      <c r="K92" s="7">
        <f t="shared" si="5"/>
        <v>0</v>
      </c>
      <c r="L92" s="7">
        <f>WEEKDAY(Table1[[#This Row],[post_time]])</f>
        <v>3</v>
      </c>
      <c r="M92" s="7">
        <f>VLOOKUP(Table1[[#This Row],[topic_id]],'All Topics Data'!$A$2:$I$1243,8,FALSE)</f>
        <v>40035.597916666666</v>
      </c>
      <c r="N92" s="7">
        <f>Table1[[#This Row],[Hui Reply?]]*(Table1[[#This Row],[post_time]]-Table1[[#This Row],[timestamp of previous reply]])</f>
        <v>0</v>
      </c>
      <c r="O92" s="3">
        <f>O91+Table1[[#This Row],[Hui Reply?]]</f>
        <v>1</v>
      </c>
      <c r="P92" s="19">
        <f>INT(Table1[[#This Row],[post_time]])</f>
        <v>40036</v>
      </c>
      <c r="Q92" s="3">
        <f>IF(Table1[[#This Row],[Hui Reply?]],VLOOKUP(Table1[[#This Row],[topic_id]],'All Topics Data'!$A$2:$E$1243,5,FALSE),0)</f>
        <v>0</v>
      </c>
      <c r="R92" s="8">
        <f>Table1[[#This Row],[post_time]]+8/24</f>
        <v>40036.768611111111</v>
      </c>
      <c r="S92" s="3">
        <f>IF(Table1[[#This Row],[post_position]]=1,0,SUMIFS($F$2:F92,$H$2:H92,Table1[[#This Row],[post_position]]-1,$C$2:C92,Table1[[#This Row],[topic_id]]))</f>
        <v>40035.777743055558</v>
      </c>
    </row>
    <row r="93" spans="1:19" x14ac:dyDescent="0.25">
      <c r="A93" s="7">
        <v>93</v>
      </c>
      <c r="B93" s="7">
        <v>2</v>
      </c>
      <c r="C93" s="7">
        <v>25</v>
      </c>
      <c r="D93" s="7">
        <v>326</v>
      </c>
      <c r="E93" s="2"/>
      <c r="F93" s="8">
        <v>40037.045775462961</v>
      </c>
      <c r="G93" s="7">
        <v>0</v>
      </c>
      <c r="H93" s="7">
        <v>3</v>
      </c>
      <c r="I93" s="7" t="b">
        <f t="shared" si="3"/>
        <v>0</v>
      </c>
      <c r="J93" s="7" t="b">
        <f t="shared" si="4"/>
        <v>1</v>
      </c>
      <c r="K93" s="7">
        <f t="shared" si="5"/>
        <v>0</v>
      </c>
      <c r="L93" s="7">
        <f>WEEKDAY(Table1[[#This Row],[post_time]])</f>
        <v>4</v>
      </c>
      <c r="M93" s="7">
        <f>VLOOKUP(Table1[[#This Row],[topic_id]],'All Topics Data'!$A$2:$I$1243,8,FALSE)</f>
        <v>40032.370833333334</v>
      </c>
      <c r="N93" s="7">
        <f>Table1[[#This Row],[Hui Reply?]]*(Table1[[#This Row],[post_time]]-Table1[[#This Row],[timestamp of previous reply]])</f>
        <v>0</v>
      </c>
      <c r="O93" s="3">
        <f>O92+Table1[[#This Row],[Hui Reply?]]</f>
        <v>1</v>
      </c>
      <c r="P93" s="19">
        <f>INT(Table1[[#This Row],[post_time]])</f>
        <v>40037</v>
      </c>
      <c r="Q93" s="3">
        <f>IF(Table1[[#This Row],[Hui Reply?]],VLOOKUP(Table1[[#This Row],[topic_id]],'All Topics Data'!$A$2:$E$1243,5,FALSE),0)</f>
        <v>0</v>
      </c>
      <c r="R93" s="8">
        <f>Table1[[#This Row],[post_time]]+8/24</f>
        <v>40037.379108796296</v>
      </c>
      <c r="S93" s="3">
        <f>IF(Table1[[#This Row],[post_position]]=1,0,SUMIFS($F$2:F93,$H$2:H93,Table1[[#This Row],[post_position]]-1,$C$2:C93,Table1[[#This Row],[topic_id]]))</f>
        <v>40032.466666666667</v>
      </c>
    </row>
    <row r="94" spans="1:19" x14ac:dyDescent="0.25">
      <c r="A94" s="7">
        <v>94</v>
      </c>
      <c r="B94" s="7">
        <v>2</v>
      </c>
      <c r="C94" s="7">
        <v>25</v>
      </c>
      <c r="D94" s="7">
        <v>330</v>
      </c>
      <c r="E94" s="2"/>
      <c r="F94" s="8">
        <v>40037.114664351851</v>
      </c>
      <c r="G94" s="7">
        <v>0</v>
      </c>
      <c r="H94" s="7">
        <v>4</v>
      </c>
      <c r="I94" s="7" t="b">
        <f t="shared" si="3"/>
        <v>0</v>
      </c>
      <c r="J94" s="7" t="b">
        <f t="shared" si="4"/>
        <v>1</v>
      </c>
      <c r="K94" s="7">
        <f t="shared" si="5"/>
        <v>0</v>
      </c>
      <c r="L94" s="7">
        <f>WEEKDAY(Table1[[#This Row],[post_time]])</f>
        <v>4</v>
      </c>
      <c r="M94" s="7">
        <f>VLOOKUP(Table1[[#This Row],[topic_id]],'All Topics Data'!$A$2:$I$1243,8,FALSE)</f>
        <v>40032.370833333334</v>
      </c>
      <c r="N94" s="7">
        <f>Table1[[#This Row],[Hui Reply?]]*(Table1[[#This Row],[post_time]]-Table1[[#This Row],[timestamp of previous reply]])</f>
        <v>0</v>
      </c>
      <c r="O94" s="3">
        <f>O93+Table1[[#This Row],[Hui Reply?]]</f>
        <v>1</v>
      </c>
      <c r="P94" s="19">
        <f>INT(Table1[[#This Row],[post_time]])</f>
        <v>40037</v>
      </c>
      <c r="Q94" s="3">
        <f>IF(Table1[[#This Row],[Hui Reply?]],VLOOKUP(Table1[[#This Row],[topic_id]],'All Topics Data'!$A$2:$E$1243,5,FALSE),0)</f>
        <v>0</v>
      </c>
      <c r="R94" s="8">
        <f>Table1[[#This Row],[post_time]]+8/24</f>
        <v>40037.447997685187</v>
      </c>
      <c r="S94" s="3">
        <f>IF(Table1[[#This Row],[post_position]]=1,0,SUMIFS($F$2:F94,$H$2:H94,Table1[[#This Row],[post_position]]-1,$C$2:C94,Table1[[#This Row],[topic_id]]))</f>
        <v>40037.045775462961</v>
      </c>
    </row>
    <row r="95" spans="1:19" x14ac:dyDescent="0.25">
      <c r="A95" s="7">
        <v>95</v>
      </c>
      <c r="B95" s="7">
        <v>2</v>
      </c>
      <c r="C95" s="7">
        <v>27</v>
      </c>
      <c r="D95" s="7">
        <v>1</v>
      </c>
      <c r="E95" s="2"/>
      <c r="F95" s="8">
        <v>40037.328217592592</v>
      </c>
      <c r="G95" s="7">
        <v>0</v>
      </c>
      <c r="H95" s="7">
        <v>1</v>
      </c>
      <c r="I95" s="7" t="b">
        <f t="shared" si="3"/>
        <v>0</v>
      </c>
      <c r="J95" s="7" t="b">
        <f t="shared" si="4"/>
        <v>0</v>
      </c>
      <c r="K95" s="7">
        <f t="shared" si="5"/>
        <v>0</v>
      </c>
      <c r="L95" s="7">
        <f>WEEKDAY(Table1[[#This Row],[post_time]])</f>
        <v>4</v>
      </c>
      <c r="M95" s="7">
        <f>VLOOKUP(Table1[[#This Row],[topic_id]],'All Topics Data'!$A$2:$I$1243,8,FALSE)</f>
        <v>40037.327777777777</v>
      </c>
      <c r="N95" s="7">
        <f>Table1[[#This Row],[Hui Reply?]]*(Table1[[#This Row],[post_time]]-Table1[[#This Row],[timestamp of previous reply]])</f>
        <v>0</v>
      </c>
      <c r="O95" s="3">
        <f>O94+Table1[[#This Row],[Hui Reply?]]</f>
        <v>1</v>
      </c>
      <c r="P95" s="19">
        <f>INT(Table1[[#This Row],[post_time]])</f>
        <v>40037</v>
      </c>
      <c r="Q95" s="3">
        <f>IF(Table1[[#This Row],[Hui Reply?]],VLOOKUP(Table1[[#This Row],[topic_id]],'All Topics Data'!$A$2:$E$1243,5,FALSE),0)</f>
        <v>0</v>
      </c>
      <c r="R95" s="8">
        <f>Table1[[#This Row],[post_time]]+8/24</f>
        <v>40037.661550925928</v>
      </c>
      <c r="S95" s="3">
        <f>IF(Table1[[#This Row],[post_position]]=1,0,SUMIFS($F$2:F95,$H$2:H95,Table1[[#This Row],[post_position]]-1,$C$2:C95,Table1[[#This Row],[topic_id]]))</f>
        <v>0</v>
      </c>
    </row>
    <row r="96" spans="1:19" x14ac:dyDescent="0.25">
      <c r="A96" s="7">
        <v>96</v>
      </c>
      <c r="B96" s="7">
        <v>4</v>
      </c>
      <c r="C96" s="7">
        <v>2</v>
      </c>
      <c r="D96" s="7">
        <v>337</v>
      </c>
      <c r="E96" s="2"/>
      <c r="F96" s="8">
        <v>40037.692627314813</v>
      </c>
      <c r="G96" s="7">
        <v>0</v>
      </c>
      <c r="H96" s="7">
        <v>18</v>
      </c>
      <c r="I96" s="7" t="b">
        <f t="shared" si="3"/>
        <v>0</v>
      </c>
      <c r="J96" s="7" t="b">
        <f t="shared" si="4"/>
        <v>1</v>
      </c>
      <c r="K96" s="7">
        <f t="shared" si="5"/>
        <v>0</v>
      </c>
      <c r="L96" s="7">
        <f>WEEKDAY(Table1[[#This Row],[post_time]])</f>
        <v>4</v>
      </c>
      <c r="M96" s="7">
        <f>VLOOKUP(Table1[[#This Row],[topic_id]],'All Topics Data'!$A$2:$I$1243,8,FALSE)</f>
        <v>40019.929861111108</v>
      </c>
      <c r="N96" s="7">
        <f>Table1[[#This Row],[Hui Reply?]]*(Table1[[#This Row],[post_time]]-Table1[[#This Row],[timestamp of previous reply]])</f>
        <v>0</v>
      </c>
      <c r="O96" s="3">
        <f>O95+Table1[[#This Row],[Hui Reply?]]</f>
        <v>1</v>
      </c>
      <c r="P96" s="19">
        <f>INT(Table1[[#This Row],[post_time]])</f>
        <v>40037</v>
      </c>
      <c r="Q96" s="3">
        <f>IF(Table1[[#This Row],[Hui Reply?]],VLOOKUP(Table1[[#This Row],[topic_id]],'All Topics Data'!$A$2:$E$1243,5,FALSE),0)</f>
        <v>0</v>
      </c>
      <c r="R96" s="8">
        <f>Table1[[#This Row],[post_time]]+8/24</f>
        <v>40038.025960648149</v>
      </c>
      <c r="S96" s="3">
        <f>IF(Table1[[#This Row],[post_position]]=1,0,SUMIFS($F$2:F96,$H$2:H96,Table1[[#This Row],[post_position]]-1,$C$2:C96,Table1[[#This Row],[topic_id]]))</f>
        <v>40029.534953703704</v>
      </c>
    </row>
    <row r="97" spans="1:19" x14ac:dyDescent="0.25">
      <c r="A97" s="7">
        <v>97</v>
      </c>
      <c r="B97" s="7">
        <v>1</v>
      </c>
      <c r="C97" s="7">
        <v>28</v>
      </c>
      <c r="D97" s="7">
        <v>338</v>
      </c>
      <c r="F97" s="8">
        <v>40037.720856481479</v>
      </c>
      <c r="G97" s="7">
        <v>0</v>
      </c>
      <c r="H97" s="7">
        <v>1</v>
      </c>
      <c r="I97" s="7" t="b">
        <f t="shared" si="3"/>
        <v>0</v>
      </c>
      <c r="J97" s="7" t="b">
        <f t="shared" si="4"/>
        <v>0</v>
      </c>
      <c r="K97" s="7">
        <f t="shared" si="5"/>
        <v>0</v>
      </c>
      <c r="L97" s="7">
        <f>WEEKDAY(Table1[[#This Row],[post_time]])</f>
        <v>4</v>
      </c>
      <c r="M97" s="7">
        <f>VLOOKUP(Table1[[#This Row],[topic_id]],'All Topics Data'!$A$2:$I$1243,8,FALSE)</f>
        <v>40037.720833333333</v>
      </c>
      <c r="N97" s="7">
        <f>Table1[[#This Row],[Hui Reply?]]*(Table1[[#This Row],[post_time]]-Table1[[#This Row],[timestamp of previous reply]])</f>
        <v>0</v>
      </c>
      <c r="O97" s="3">
        <f>O96+Table1[[#This Row],[Hui Reply?]]</f>
        <v>1</v>
      </c>
      <c r="P97" s="19">
        <f>INT(Table1[[#This Row],[post_time]])</f>
        <v>40037</v>
      </c>
      <c r="Q97" s="3">
        <f>IF(Table1[[#This Row],[Hui Reply?]],VLOOKUP(Table1[[#This Row],[topic_id]],'All Topics Data'!$A$2:$E$1243,5,FALSE),0)</f>
        <v>0</v>
      </c>
      <c r="R97" s="8">
        <f>Table1[[#This Row],[post_time]]+8/24</f>
        <v>40038.054189814815</v>
      </c>
      <c r="S97" s="3">
        <f>IF(Table1[[#This Row],[post_position]]=1,0,SUMIFS($F$2:F97,$H$2:H97,Table1[[#This Row],[post_position]]-1,$C$2:C97,Table1[[#This Row],[topic_id]]))</f>
        <v>0</v>
      </c>
    </row>
    <row r="98" spans="1:19" x14ac:dyDescent="0.25">
      <c r="A98" s="7">
        <v>98</v>
      </c>
      <c r="B98" s="7">
        <v>1</v>
      </c>
      <c r="C98" s="7">
        <v>28</v>
      </c>
      <c r="D98" s="7">
        <v>1</v>
      </c>
      <c r="F98" s="8">
        <v>40038.325092592589</v>
      </c>
      <c r="G98" s="7">
        <v>0</v>
      </c>
      <c r="H98" s="7">
        <v>2</v>
      </c>
      <c r="I98" s="7" t="b">
        <f t="shared" si="3"/>
        <v>0</v>
      </c>
      <c r="J98" s="7" t="b">
        <f t="shared" si="4"/>
        <v>1</v>
      </c>
      <c r="K98" s="7">
        <f t="shared" si="5"/>
        <v>0</v>
      </c>
      <c r="L98" s="7">
        <f>WEEKDAY(Table1[[#This Row],[post_time]])</f>
        <v>5</v>
      </c>
      <c r="M98" s="7">
        <f>VLOOKUP(Table1[[#This Row],[topic_id]],'All Topics Data'!$A$2:$I$1243,8,FALSE)</f>
        <v>40037.720833333333</v>
      </c>
      <c r="N98" s="7">
        <f>Table1[[#This Row],[Hui Reply?]]*(Table1[[#This Row],[post_time]]-Table1[[#This Row],[timestamp of previous reply]])</f>
        <v>0</v>
      </c>
      <c r="O98" s="3">
        <f>O97+Table1[[#This Row],[Hui Reply?]]</f>
        <v>1</v>
      </c>
      <c r="P98" s="19">
        <f>INT(Table1[[#This Row],[post_time]])</f>
        <v>40038</v>
      </c>
      <c r="Q98" s="3">
        <f>IF(Table1[[#This Row],[Hui Reply?]],VLOOKUP(Table1[[#This Row],[topic_id]],'All Topics Data'!$A$2:$E$1243,5,FALSE),0)</f>
        <v>0</v>
      </c>
      <c r="R98" s="8">
        <f>Table1[[#This Row],[post_time]]+8/24</f>
        <v>40038.658425925925</v>
      </c>
      <c r="S98" s="3">
        <f>IF(Table1[[#This Row],[post_position]]=1,0,SUMIFS($F$2:F98,$H$2:H98,Table1[[#This Row],[post_position]]-1,$C$2:C98,Table1[[#This Row],[topic_id]]))</f>
        <v>40037.720856481479</v>
      </c>
    </row>
    <row r="99" spans="1:19" x14ac:dyDescent="0.25">
      <c r="A99" s="7">
        <v>99</v>
      </c>
      <c r="B99" s="7">
        <v>1</v>
      </c>
      <c r="C99" s="7">
        <v>29</v>
      </c>
      <c r="D99" s="7">
        <v>352</v>
      </c>
      <c r="F99" s="8">
        <v>40038.663368055553</v>
      </c>
      <c r="G99" s="7">
        <v>0</v>
      </c>
      <c r="H99" s="7">
        <v>1</v>
      </c>
      <c r="I99" s="7" t="b">
        <f t="shared" si="3"/>
        <v>0</v>
      </c>
      <c r="J99" s="7" t="b">
        <f t="shared" si="4"/>
        <v>0</v>
      </c>
      <c r="K99" s="7">
        <f t="shared" si="5"/>
        <v>0</v>
      </c>
      <c r="L99" s="7">
        <f>WEEKDAY(Table1[[#This Row],[post_time]])</f>
        <v>5</v>
      </c>
      <c r="M99" s="7">
        <f>VLOOKUP(Table1[[#This Row],[topic_id]],'All Topics Data'!$A$2:$I$1243,8,FALSE)</f>
        <v>40038.663194444445</v>
      </c>
      <c r="N99" s="7">
        <f>Table1[[#This Row],[Hui Reply?]]*(Table1[[#This Row],[post_time]]-Table1[[#This Row],[timestamp of previous reply]])</f>
        <v>0</v>
      </c>
      <c r="O99" s="3">
        <f>O98+Table1[[#This Row],[Hui Reply?]]</f>
        <v>1</v>
      </c>
      <c r="P99" s="19">
        <f>INT(Table1[[#This Row],[post_time]])</f>
        <v>40038</v>
      </c>
      <c r="Q99" s="3">
        <f>IF(Table1[[#This Row],[Hui Reply?]],VLOOKUP(Table1[[#This Row],[topic_id]],'All Topics Data'!$A$2:$E$1243,5,FALSE),0)</f>
        <v>0</v>
      </c>
      <c r="R99" s="8">
        <f>Table1[[#This Row],[post_time]]+8/24</f>
        <v>40038.996701388889</v>
      </c>
      <c r="S99" s="3">
        <f>IF(Table1[[#This Row],[post_position]]=1,0,SUMIFS($F$2:F99,$H$2:H99,Table1[[#This Row],[post_position]]-1,$C$2:C99,Table1[[#This Row],[topic_id]]))</f>
        <v>0</v>
      </c>
    </row>
    <row r="100" spans="1:19" x14ac:dyDescent="0.25">
      <c r="A100" s="7">
        <v>100</v>
      </c>
      <c r="B100" s="7">
        <v>1</v>
      </c>
      <c r="C100" s="7">
        <v>29</v>
      </c>
      <c r="D100" s="7">
        <v>317</v>
      </c>
      <c r="E100" s="2"/>
      <c r="F100" s="8">
        <v>40038.703935185185</v>
      </c>
      <c r="G100" s="7">
        <v>0</v>
      </c>
      <c r="H100" s="7">
        <v>2</v>
      </c>
      <c r="I100" s="7" t="b">
        <f t="shared" si="3"/>
        <v>0</v>
      </c>
      <c r="J100" s="7" t="b">
        <f t="shared" si="4"/>
        <v>1</v>
      </c>
      <c r="K100" s="7">
        <f t="shared" si="5"/>
        <v>0</v>
      </c>
      <c r="L100" s="7">
        <f>WEEKDAY(Table1[[#This Row],[post_time]])</f>
        <v>5</v>
      </c>
      <c r="M100" s="7">
        <f>VLOOKUP(Table1[[#This Row],[topic_id]],'All Topics Data'!$A$2:$I$1243,8,FALSE)</f>
        <v>40038.663194444445</v>
      </c>
      <c r="N100" s="7">
        <f>Table1[[#This Row],[Hui Reply?]]*(Table1[[#This Row],[post_time]]-Table1[[#This Row],[timestamp of previous reply]])</f>
        <v>0</v>
      </c>
      <c r="O100" s="3">
        <f>O99+Table1[[#This Row],[Hui Reply?]]</f>
        <v>1</v>
      </c>
      <c r="P100" s="19">
        <f>INT(Table1[[#This Row],[post_time]])</f>
        <v>40038</v>
      </c>
      <c r="Q100" s="3">
        <f>IF(Table1[[#This Row],[Hui Reply?]],VLOOKUP(Table1[[#This Row],[topic_id]],'All Topics Data'!$A$2:$E$1243,5,FALSE),0)</f>
        <v>0</v>
      </c>
      <c r="R100" s="8">
        <f>Table1[[#This Row],[post_time]]+8/24</f>
        <v>40039.037268518521</v>
      </c>
      <c r="S100" s="3">
        <f>IF(Table1[[#This Row],[post_position]]=1,0,SUMIFS($F$2:F100,$H$2:H100,Table1[[#This Row],[post_position]]-1,$C$2:C100,Table1[[#This Row],[topic_id]]))</f>
        <v>40038.663368055553</v>
      </c>
    </row>
    <row r="101" spans="1:19" x14ac:dyDescent="0.25">
      <c r="A101" s="7">
        <v>101</v>
      </c>
      <c r="B101" s="7">
        <v>1</v>
      </c>
      <c r="C101" s="7">
        <v>29</v>
      </c>
      <c r="D101" s="7">
        <v>1</v>
      </c>
      <c r="F101" s="8">
        <v>40039.449699074074</v>
      </c>
      <c r="G101" s="7">
        <v>0</v>
      </c>
      <c r="H101" s="7">
        <v>3</v>
      </c>
      <c r="I101" s="7" t="b">
        <f t="shared" si="3"/>
        <v>0</v>
      </c>
      <c r="J101" s="7" t="b">
        <f t="shared" si="4"/>
        <v>1</v>
      </c>
      <c r="K101" s="7">
        <f t="shared" si="5"/>
        <v>0</v>
      </c>
      <c r="L101" s="7">
        <f>WEEKDAY(Table1[[#This Row],[post_time]])</f>
        <v>6</v>
      </c>
      <c r="M101" s="7">
        <f>VLOOKUP(Table1[[#This Row],[topic_id]],'All Topics Data'!$A$2:$I$1243,8,FALSE)</f>
        <v>40038.663194444445</v>
      </c>
      <c r="N101" s="7">
        <f>Table1[[#This Row],[Hui Reply?]]*(Table1[[#This Row],[post_time]]-Table1[[#This Row],[timestamp of previous reply]])</f>
        <v>0</v>
      </c>
      <c r="O101" s="3">
        <f>O100+Table1[[#This Row],[Hui Reply?]]</f>
        <v>1</v>
      </c>
      <c r="P101" s="19">
        <f>INT(Table1[[#This Row],[post_time]])</f>
        <v>40039</v>
      </c>
      <c r="Q101" s="3">
        <f>IF(Table1[[#This Row],[Hui Reply?]],VLOOKUP(Table1[[#This Row],[topic_id]],'All Topics Data'!$A$2:$E$1243,5,FALSE),0)</f>
        <v>0</v>
      </c>
      <c r="R101" s="8">
        <f>Table1[[#This Row],[post_time]]+8/24</f>
        <v>40039.783032407409</v>
      </c>
      <c r="S101" s="3">
        <f>IF(Table1[[#This Row],[post_position]]=1,0,SUMIFS($F$2:F101,$H$2:H101,Table1[[#This Row],[post_position]]-1,$C$2:C101,Table1[[#This Row],[topic_id]]))</f>
        <v>40038.703935185185</v>
      </c>
    </row>
    <row r="102" spans="1:19" x14ac:dyDescent="0.25">
      <c r="A102" s="7">
        <v>102</v>
      </c>
      <c r="B102" s="7">
        <v>2</v>
      </c>
      <c r="C102" s="7">
        <v>30</v>
      </c>
      <c r="D102" s="7">
        <v>370</v>
      </c>
      <c r="E102" s="2"/>
      <c r="F102" s="8">
        <v>40039.67015046296</v>
      </c>
      <c r="G102" s="7">
        <v>0</v>
      </c>
      <c r="H102" s="7">
        <v>1</v>
      </c>
      <c r="I102" s="7" t="b">
        <f t="shared" si="3"/>
        <v>0</v>
      </c>
      <c r="J102" s="7" t="b">
        <f t="shared" si="4"/>
        <v>0</v>
      </c>
      <c r="K102" s="7">
        <f t="shared" si="5"/>
        <v>0</v>
      </c>
      <c r="L102" s="7">
        <f>WEEKDAY(Table1[[#This Row],[post_time]])</f>
        <v>6</v>
      </c>
      <c r="M102" s="7">
        <f>VLOOKUP(Table1[[#This Row],[topic_id]],'All Topics Data'!$A$2:$I$1243,8,FALSE)</f>
        <v>40039.670138888891</v>
      </c>
      <c r="N102" s="7">
        <f>Table1[[#This Row],[Hui Reply?]]*(Table1[[#This Row],[post_time]]-Table1[[#This Row],[timestamp of previous reply]])</f>
        <v>0</v>
      </c>
      <c r="O102" s="3">
        <f>O101+Table1[[#This Row],[Hui Reply?]]</f>
        <v>1</v>
      </c>
      <c r="P102" s="19">
        <f>INT(Table1[[#This Row],[post_time]])</f>
        <v>40039</v>
      </c>
      <c r="Q102" s="3">
        <f>IF(Table1[[#This Row],[Hui Reply?]],VLOOKUP(Table1[[#This Row],[topic_id]],'All Topics Data'!$A$2:$E$1243,5,FALSE),0)</f>
        <v>0</v>
      </c>
      <c r="R102" s="8">
        <f>Table1[[#This Row],[post_time]]+8/24</f>
        <v>40040.003483796296</v>
      </c>
      <c r="S102" s="3">
        <f>IF(Table1[[#This Row],[post_position]]=1,0,SUMIFS($F$2:F102,$H$2:H102,Table1[[#This Row],[post_position]]-1,$C$2:C102,Table1[[#This Row],[topic_id]]))</f>
        <v>0</v>
      </c>
    </row>
    <row r="103" spans="1:19" x14ac:dyDescent="0.25">
      <c r="A103" s="7">
        <v>103</v>
      </c>
      <c r="B103" s="7">
        <v>1</v>
      </c>
      <c r="C103" s="7">
        <v>31</v>
      </c>
      <c r="D103" s="7">
        <v>373</v>
      </c>
      <c r="E103" s="2"/>
      <c r="F103" s="8">
        <v>40039.766770833332</v>
      </c>
      <c r="G103" s="7">
        <v>0</v>
      </c>
      <c r="H103" s="7">
        <v>1</v>
      </c>
      <c r="I103" s="7" t="b">
        <f t="shared" si="3"/>
        <v>0</v>
      </c>
      <c r="J103" s="7" t="b">
        <f t="shared" si="4"/>
        <v>0</v>
      </c>
      <c r="K103" s="7">
        <f t="shared" si="5"/>
        <v>0</v>
      </c>
      <c r="L103" s="7">
        <f>WEEKDAY(Table1[[#This Row],[post_time]])</f>
        <v>6</v>
      </c>
      <c r="M103" s="7">
        <f>VLOOKUP(Table1[[#This Row],[topic_id]],'All Topics Data'!$A$2:$I$1243,8,FALSE)</f>
        <v>40039.76666666667</v>
      </c>
      <c r="N103" s="7">
        <f>Table1[[#This Row],[Hui Reply?]]*(Table1[[#This Row],[post_time]]-Table1[[#This Row],[timestamp of previous reply]])</f>
        <v>0</v>
      </c>
      <c r="O103" s="3">
        <f>O102+Table1[[#This Row],[Hui Reply?]]</f>
        <v>1</v>
      </c>
      <c r="P103" s="19">
        <f>INT(Table1[[#This Row],[post_time]])</f>
        <v>40039</v>
      </c>
      <c r="Q103" s="3">
        <f>IF(Table1[[#This Row],[Hui Reply?]],VLOOKUP(Table1[[#This Row],[topic_id]],'All Topics Data'!$A$2:$E$1243,5,FALSE),0)</f>
        <v>0</v>
      </c>
      <c r="R103" s="8">
        <f>Table1[[#This Row],[post_time]]+8/24</f>
        <v>40040.100104166668</v>
      </c>
      <c r="S103" s="3">
        <f>IF(Table1[[#This Row],[post_position]]=1,0,SUMIFS($F$2:F103,$H$2:H103,Table1[[#This Row],[post_position]]-1,$C$2:C103,Table1[[#This Row],[topic_id]]))</f>
        <v>0</v>
      </c>
    </row>
    <row r="104" spans="1:19" x14ac:dyDescent="0.25">
      <c r="A104" s="7">
        <v>104</v>
      </c>
      <c r="B104" s="7">
        <v>2</v>
      </c>
      <c r="C104" s="7">
        <v>30</v>
      </c>
      <c r="D104" s="7">
        <v>1</v>
      </c>
      <c r="F104" s="8">
        <v>40039.770613425928</v>
      </c>
      <c r="G104" s="7">
        <v>0</v>
      </c>
      <c r="H104" s="7">
        <v>2</v>
      </c>
      <c r="I104" s="7" t="b">
        <f t="shared" si="3"/>
        <v>0</v>
      </c>
      <c r="J104" s="7" t="b">
        <f t="shared" si="4"/>
        <v>1</v>
      </c>
      <c r="K104" s="7">
        <f t="shared" si="5"/>
        <v>0</v>
      </c>
      <c r="L104" s="7">
        <f>WEEKDAY(Table1[[#This Row],[post_time]])</f>
        <v>6</v>
      </c>
      <c r="M104" s="7">
        <f>VLOOKUP(Table1[[#This Row],[topic_id]],'All Topics Data'!$A$2:$I$1243,8,FALSE)</f>
        <v>40039.670138888891</v>
      </c>
      <c r="N104" s="7">
        <f>Table1[[#This Row],[Hui Reply?]]*(Table1[[#This Row],[post_time]]-Table1[[#This Row],[timestamp of previous reply]])</f>
        <v>0</v>
      </c>
      <c r="O104" s="3">
        <f>O103+Table1[[#This Row],[Hui Reply?]]</f>
        <v>1</v>
      </c>
      <c r="P104" s="19">
        <f>INT(Table1[[#This Row],[post_time]])</f>
        <v>40039</v>
      </c>
      <c r="Q104" s="3">
        <f>IF(Table1[[#This Row],[Hui Reply?]],VLOOKUP(Table1[[#This Row],[topic_id]],'All Topics Data'!$A$2:$E$1243,5,FALSE),0)</f>
        <v>0</v>
      </c>
      <c r="R104" s="8">
        <f>Table1[[#This Row],[post_time]]+8/24</f>
        <v>40040.103946759264</v>
      </c>
      <c r="S104" s="3">
        <f>IF(Table1[[#This Row],[post_position]]=1,0,SUMIFS($F$2:F104,$H$2:H104,Table1[[#This Row],[post_position]]-1,$C$2:C104,Table1[[#This Row],[topic_id]]))</f>
        <v>40039.67015046296</v>
      </c>
    </row>
    <row r="105" spans="1:19" x14ac:dyDescent="0.25">
      <c r="A105" s="7">
        <v>105</v>
      </c>
      <c r="B105" s="7">
        <v>4</v>
      </c>
      <c r="C105" s="7">
        <v>2</v>
      </c>
      <c r="D105" s="7">
        <v>376</v>
      </c>
      <c r="E105" s="2"/>
      <c r="F105" s="8">
        <v>40039.85900462963</v>
      </c>
      <c r="G105" s="7">
        <v>0</v>
      </c>
      <c r="H105" s="7">
        <v>19</v>
      </c>
      <c r="I105" s="7" t="b">
        <f t="shared" si="3"/>
        <v>0</v>
      </c>
      <c r="J105" s="7" t="b">
        <f t="shared" si="4"/>
        <v>1</v>
      </c>
      <c r="K105" s="7">
        <f t="shared" si="5"/>
        <v>0</v>
      </c>
      <c r="L105" s="7">
        <f>WEEKDAY(Table1[[#This Row],[post_time]])</f>
        <v>6</v>
      </c>
      <c r="M105" s="7">
        <f>VLOOKUP(Table1[[#This Row],[topic_id]],'All Topics Data'!$A$2:$I$1243,8,FALSE)</f>
        <v>40019.929861111108</v>
      </c>
      <c r="N105" s="7">
        <f>Table1[[#This Row],[Hui Reply?]]*(Table1[[#This Row],[post_time]]-Table1[[#This Row],[timestamp of previous reply]])</f>
        <v>0</v>
      </c>
      <c r="O105" s="3">
        <f>O104+Table1[[#This Row],[Hui Reply?]]</f>
        <v>1</v>
      </c>
      <c r="P105" s="19">
        <f>INT(Table1[[#This Row],[post_time]])</f>
        <v>40039</v>
      </c>
      <c r="Q105" s="3">
        <f>IF(Table1[[#This Row],[Hui Reply?]],VLOOKUP(Table1[[#This Row],[topic_id]],'All Topics Data'!$A$2:$E$1243,5,FALSE),0)</f>
        <v>0</v>
      </c>
      <c r="R105" s="8">
        <f>Table1[[#This Row],[post_time]]+8/24</f>
        <v>40040.192337962966</v>
      </c>
      <c r="S105" s="3">
        <f>IF(Table1[[#This Row],[post_position]]=1,0,SUMIFS($F$2:F105,$H$2:H105,Table1[[#This Row],[post_position]]-1,$C$2:C105,Table1[[#This Row],[topic_id]]))</f>
        <v>40037.692627314813</v>
      </c>
    </row>
    <row r="106" spans="1:19" x14ac:dyDescent="0.25">
      <c r="A106" s="7">
        <v>106</v>
      </c>
      <c r="B106" s="7">
        <v>1</v>
      </c>
      <c r="C106" s="7">
        <v>32</v>
      </c>
      <c r="D106" s="7">
        <v>377</v>
      </c>
      <c r="E106" s="2"/>
      <c r="F106" s="8">
        <v>40039.861203703702</v>
      </c>
      <c r="G106" s="7">
        <v>0</v>
      </c>
      <c r="H106" s="7">
        <v>1</v>
      </c>
      <c r="I106" s="7" t="b">
        <f t="shared" si="3"/>
        <v>0</v>
      </c>
      <c r="J106" s="7" t="b">
        <f t="shared" si="4"/>
        <v>0</v>
      </c>
      <c r="K106" s="7">
        <f t="shared" si="5"/>
        <v>0</v>
      </c>
      <c r="L106" s="7">
        <f>WEEKDAY(Table1[[#This Row],[post_time]])</f>
        <v>6</v>
      </c>
      <c r="M106" s="7">
        <f>VLOOKUP(Table1[[#This Row],[topic_id]],'All Topics Data'!$A$2:$I$1243,8,FALSE)</f>
        <v>40039.861111111109</v>
      </c>
      <c r="N106" s="7">
        <f>Table1[[#This Row],[Hui Reply?]]*(Table1[[#This Row],[post_time]]-Table1[[#This Row],[timestamp of previous reply]])</f>
        <v>0</v>
      </c>
      <c r="O106" s="3">
        <f>O105+Table1[[#This Row],[Hui Reply?]]</f>
        <v>1</v>
      </c>
      <c r="P106" s="19">
        <f>INT(Table1[[#This Row],[post_time]])</f>
        <v>40039</v>
      </c>
      <c r="Q106" s="3">
        <f>IF(Table1[[#This Row],[Hui Reply?]],VLOOKUP(Table1[[#This Row],[topic_id]],'All Topics Data'!$A$2:$E$1243,5,FALSE),0)</f>
        <v>0</v>
      </c>
      <c r="R106" s="8">
        <f>Table1[[#This Row],[post_time]]+8/24</f>
        <v>40040.194537037038</v>
      </c>
      <c r="S106" s="3">
        <f>IF(Table1[[#This Row],[post_position]]=1,0,SUMIFS($F$2:F106,$H$2:H106,Table1[[#This Row],[post_position]]-1,$C$2:C106,Table1[[#This Row],[topic_id]]))</f>
        <v>0</v>
      </c>
    </row>
    <row r="107" spans="1:19" x14ac:dyDescent="0.25">
      <c r="A107" s="7">
        <v>107</v>
      </c>
      <c r="B107" s="7">
        <v>1</v>
      </c>
      <c r="C107" s="7">
        <v>33</v>
      </c>
      <c r="D107" s="7">
        <v>378</v>
      </c>
      <c r="E107" s="2"/>
      <c r="F107" s="8">
        <v>40039.874050925922</v>
      </c>
      <c r="G107" s="7">
        <v>0</v>
      </c>
      <c r="H107" s="7">
        <v>1</v>
      </c>
      <c r="I107" s="7" t="b">
        <f t="shared" si="3"/>
        <v>0</v>
      </c>
      <c r="J107" s="7" t="b">
        <f t="shared" si="4"/>
        <v>0</v>
      </c>
      <c r="K107" s="7">
        <f t="shared" si="5"/>
        <v>0</v>
      </c>
      <c r="L107" s="7">
        <f>WEEKDAY(Table1[[#This Row],[post_time]])</f>
        <v>6</v>
      </c>
      <c r="M107" s="7">
        <f>VLOOKUP(Table1[[#This Row],[topic_id]],'All Topics Data'!$A$2:$I$1243,8,FALSE)</f>
        <v>40039.873611111114</v>
      </c>
      <c r="N107" s="7">
        <f>Table1[[#This Row],[Hui Reply?]]*(Table1[[#This Row],[post_time]]-Table1[[#This Row],[timestamp of previous reply]])</f>
        <v>0</v>
      </c>
      <c r="O107" s="3">
        <f>O106+Table1[[#This Row],[Hui Reply?]]</f>
        <v>1</v>
      </c>
      <c r="P107" s="19">
        <f>INT(Table1[[#This Row],[post_time]])</f>
        <v>40039</v>
      </c>
      <c r="Q107" s="3">
        <f>IF(Table1[[#This Row],[Hui Reply?]],VLOOKUP(Table1[[#This Row],[topic_id]],'All Topics Data'!$A$2:$E$1243,5,FALSE),0)</f>
        <v>0</v>
      </c>
      <c r="R107" s="8">
        <f>Table1[[#This Row],[post_time]]+8/24</f>
        <v>40040.207384259258</v>
      </c>
      <c r="S107" s="3">
        <f>IF(Table1[[#This Row],[post_position]]=1,0,SUMIFS($F$2:F107,$H$2:H107,Table1[[#This Row],[post_position]]-1,$C$2:C107,Table1[[#This Row],[topic_id]]))</f>
        <v>0</v>
      </c>
    </row>
    <row r="108" spans="1:19" x14ac:dyDescent="0.25">
      <c r="A108" s="7">
        <v>108</v>
      </c>
      <c r="B108" s="7">
        <v>2</v>
      </c>
      <c r="C108" s="7">
        <v>27</v>
      </c>
      <c r="D108" s="7">
        <v>60</v>
      </c>
      <c r="E108" s="2"/>
      <c r="F108" s="8">
        <v>40041.060358796298</v>
      </c>
      <c r="G108" s="7">
        <v>0</v>
      </c>
      <c r="H108" s="7">
        <v>2</v>
      </c>
      <c r="I108" s="7" t="b">
        <f t="shared" si="3"/>
        <v>0</v>
      </c>
      <c r="J108" s="7" t="b">
        <f t="shared" si="4"/>
        <v>1</v>
      </c>
      <c r="K108" s="7">
        <f t="shared" si="5"/>
        <v>0</v>
      </c>
      <c r="L108" s="7">
        <f>WEEKDAY(Table1[[#This Row],[post_time]])</f>
        <v>1</v>
      </c>
      <c r="M108" s="7">
        <f>VLOOKUP(Table1[[#This Row],[topic_id]],'All Topics Data'!$A$2:$I$1243,8,FALSE)</f>
        <v>40037.327777777777</v>
      </c>
      <c r="N108" s="7">
        <f>Table1[[#This Row],[Hui Reply?]]*(Table1[[#This Row],[post_time]]-Table1[[#This Row],[timestamp of previous reply]])</f>
        <v>0</v>
      </c>
      <c r="O108" s="3">
        <f>O107+Table1[[#This Row],[Hui Reply?]]</f>
        <v>1</v>
      </c>
      <c r="P108" s="19">
        <f>INT(Table1[[#This Row],[post_time]])</f>
        <v>40041</v>
      </c>
      <c r="Q108" s="3">
        <f>IF(Table1[[#This Row],[Hui Reply?]],VLOOKUP(Table1[[#This Row],[topic_id]],'All Topics Data'!$A$2:$E$1243,5,FALSE),0)</f>
        <v>0</v>
      </c>
      <c r="R108" s="8">
        <f>Table1[[#This Row],[post_time]]+8/24</f>
        <v>40041.393692129634</v>
      </c>
      <c r="S108" s="3">
        <f>IF(Table1[[#This Row],[post_position]]=1,0,SUMIFS($F$2:F108,$H$2:H108,Table1[[#This Row],[post_position]]-1,$C$2:C108,Table1[[#This Row],[topic_id]]))</f>
        <v>40037.328217592592</v>
      </c>
    </row>
    <row r="109" spans="1:19" x14ac:dyDescent="0.25">
      <c r="A109" s="7">
        <v>109</v>
      </c>
      <c r="B109" s="7">
        <v>1</v>
      </c>
      <c r="C109" s="7">
        <v>31</v>
      </c>
      <c r="D109" s="7">
        <v>109</v>
      </c>
      <c r="E109" s="2"/>
      <c r="F109" s="8">
        <v>40041.188252314816</v>
      </c>
      <c r="G109" s="7">
        <v>0</v>
      </c>
      <c r="H109" s="7">
        <v>2</v>
      </c>
      <c r="I109" s="7" t="b">
        <f t="shared" si="3"/>
        <v>0</v>
      </c>
      <c r="J109" s="7" t="b">
        <f t="shared" si="4"/>
        <v>1</v>
      </c>
      <c r="K109" s="7">
        <f t="shared" si="5"/>
        <v>0</v>
      </c>
      <c r="L109" s="7">
        <f>WEEKDAY(Table1[[#This Row],[post_time]])</f>
        <v>1</v>
      </c>
      <c r="M109" s="7">
        <f>VLOOKUP(Table1[[#This Row],[topic_id]],'All Topics Data'!$A$2:$I$1243,8,FALSE)</f>
        <v>40039.76666666667</v>
      </c>
      <c r="N109" s="7">
        <f>Table1[[#This Row],[Hui Reply?]]*(Table1[[#This Row],[post_time]]-Table1[[#This Row],[timestamp of previous reply]])</f>
        <v>0</v>
      </c>
      <c r="O109" s="3">
        <f>O108+Table1[[#This Row],[Hui Reply?]]</f>
        <v>1</v>
      </c>
      <c r="P109" s="19">
        <f>INT(Table1[[#This Row],[post_time]])</f>
        <v>40041</v>
      </c>
      <c r="Q109" s="3">
        <f>IF(Table1[[#This Row],[Hui Reply?]],VLOOKUP(Table1[[#This Row],[topic_id]],'All Topics Data'!$A$2:$E$1243,5,FALSE),0)</f>
        <v>0</v>
      </c>
      <c r="R109" s="8">
        <f>Table1[[#This Row],[post_time]]+8/24</f>
        <v>40041.521585648152</v>
      </c>
      <c r="S109" s="3">
        <f>IF(Table1[[#This Row],[post_position]]=1,0,SUMIFS($F$2:F109,$H$2:H109,Table1[[#This Row],[post_position]]-1,$C$2:C109,Table1[[#This Row],[topic_id]]))</f>
        <v>40039.766770833332</v>
      </c>
    </row>
    <row r="110" spans="1:19" x14ac:dyDescent="0.25">
      <c r="A110" s="7">
        <v>110</v>
      </c>
      <c r="B110" s="7">
        <v>1</v>
      </c>
      <c r="C110" s="7">
        <v>34</v>
      </c>
      <c r="D110" s="7">
        <v>409</v>
      </c>
      <c r="E110" s="2"/>
      <c r="F110" s="8">
        <v>40041.930127314816</v>
      </c>
      <c r="G110" s="7">
        <v>0</v>
      </c>
      <c r="H110" s="7">
        <v>1</v>
      </c>
      <c r="I110" s="7" t="b">
        <f t="shared" si="3"/>
        <v>0</v>
      </c>
      <c r="J110" s="7" t="b">
        <f t="shared" si="4"/>
        <v>0</v>
      </c>
      <c r="K110" s="7">
        <f t="shared" si="5"/>
        <v>0</v>
      </c>
      <c r="L110" s="7">
        <f>WEEKDAY(Table1[[#This Row],[post_time]])</f>
        <v>1</v>
      </c>
      <c r="M110" s="7">
        <f>VLOOKUP(Table1[[#This Row],[topic_id]],'All Topics Data'!$A$2:$I$1243,8,FALSE)</f>
        <v>40041.929861111108</v>
      </c>
      <c r="N110" s="7">
        <f>Table1[[#This Row],[Hui Reply?]]*(Table1[[#This Row],[post_time]]-Table1[[#This Row],[timestamp of previous reply]])</f>
        <v>0</v>
      </c>
      <c r="O110" s="3">
        <f>O109+Table1[[#This Row],[Hui Reply?]]</f>
        <v>1</v>
      </c>
      <c r="P110" s="19">
        <f>INT(Table1[[#This Row],[post_time]])</f>
        <v>40041</v>
      </c>
      <c r="Q110" s="3">
        <f>IF(Table1[[#This Row],[Hui Reply?]],VLOOKUP(Table1[[#This Row],[topic_id]],'All Topics Data'!$A$2:$E$1243,5,FALSE),0)</f>
        <v>0</v>
      </c>
      <c r="R110" s="8">
        <f>Table1[[#This Row],[post_time]]+8/24</f>
        <v>40042.263460648152</v>
      </c>
      <c r="S110" s="3">
        <f>IF(Table1[[#This Row],[post_position]]=1,0,SUMIFS($F$2:F110,$H$2:H110,Table1[[#This Row],[post_position]]-1,$C$2:C110,Table1[[#This Row],[topic_id]]))</f>
        <v>0</v>
      </c>
    </row>
    <row r="111" spans="1:19" x14ac:dyDescent="0.25">
      <c r="A111" s="7">
        <v>111</v>
      </c>
      <c r="B111" s="7">
        <v>1</v>
      </c>
      <c r="C111" s="7">
        <v>34</v>
      </c>
      <c r="D111" s="7">
        <v>1</v>
      </c>
      <c r="F111" s="8">
        <v>40041.944328703707</v>
      </c>
      <c r="G111" s="7">
        <v>0</v>
      </c>
      <c r="H111" s="7">
        <v>2</v>
      </c>
      <c r="I111" s="7" t="b">
        <f t="shared" si="3"/>
        <v>0</v>
      </c>
      <c r="J111" s="7" t="b">
        <f t="shared" si="4"/>
        <v>1</v>
      </c>
      <c r="K111" s="7">
        <f t="shared" si="5"/>
        <v>0</v>
      </c>
      <c r="L111" s="7">
        <f>WEEKDAY(Table1[[#This Row],[post_time]])</f>
        <v>1</v>
      </c>
      <c r="M111" s="7">
        <f>VLOOKUP(Table1[[#This Row],[topic_id]],'All Topics Data'!$A$2:$I$1243,8,FALSE)</f>
        <v>40041.929861111108</v>
      </c>
      <c r="N111" s="7">
        <f>Table1[[#This Row],[Hui Reply?]]*(Table1[[#This Row],[post_time]]-Table1[[#This Row],[timestamp of previous reply]])</f>
        <v>0</v>
      </c>
      <c r="O111" s="3">
        <f>O110+Table1[[#This Row],[Hui Reply?]]</f>
        <v>1</v>
      </c>
      <c r="P111" s="19">
        <f>INT(Table1[[#This Row],[post_time]])</f>
        <v>40041</v>
      </c>
      <c r="Q111" s="3">
        <f>IF(Table1[[#This Row],[Hui Reply?]],VLOOKUP(Table1[[#This Row],[topic_id]],'All Topics Data'!$A$2:$E$1243,5,FALSE),0)</f>
        <v>0</v>
      </c>
      <c r="R111" s="8">
        <f>Table1[[#This Row],[post_time]]+8/24</f>
        <v>40042.277662037042</v>
      </c>
      <c r="S111" s="3">
        <f>IF(Table1[[#This Row],[post_position]]=1,0,SUMIFS($F$2:F111,$H$2:H111,Table1[[#This Row],[post_position]]-1,$C$2:C111,Table1[[#This Row],[topic_id]]))</f>
        <v>40041.930127314816</v>
      </c>
    </row>
    <row r="112" spans="1:19" x14ac:dyDescent="0.25">
      <c r="A112" s="7">
        <v>112</v>
      </c>
      <c r="B112" s="7">
        <v>1</v>
      </c>
      <c r="C112" s="7">
        <v>34</v>
      </c>
      <c r="D112" s="7">
        <v>409</v>
      </c>
      <c r="E112" s="2"/>
      <c r="F112" s="8">
        <v>40042.284097222226</v>
      </c>
      <c r="G112" s="7">
        <v>0</v>
      </c>
      <c r="H112" s="7">
        <v>3</v>
      </c>
      <c r="I112" s="7" t="b">
        <f t="shared" si="3"/>
        <v>0</v>
      </c>
      <c r="J112" s="7" t="b">
        <f t="shared" si="4"/>
        <v>1</v>
      </c>
      <c r="K112" s="7">
        <f t="shared" si="5"/>
        <v>0</v>
      </c>
      <c r="L112" s="7">
        <f>WEEKDAY(Table1[[#This Row],[post_time]])</f>
        <v>2</v>
      </c>
      <c r="M112" s="7">
        <f>VLOOKUP(Table1[[#This Row],[topic_id]],'All Topics Data'!$A$2:$I$1243,8,FALSE)</f>
        <v>40041.929861111108</v>
      </c>
      <c r="N112" s="7">
        <f>Table1[[#This Row],[Hui Reply?]]*(Table1[[#This Row],[post_time]]-Table1[[#This Row],[timestamp of previous reply]])</f>
        <v>0</v>
      </c>
      <c r="O112" s="3">
        <f>O111+Table1[[#This Row],[Hui Reply?]]</f>
        <v>1</v>
      </c>
      <c r="P112" s="19">
        <f>INT(Table1[[#This Row],[post_time]])</f>
        <v>40042</v>
      </c>
      <c r="Q112" s="3">
        <f>IF(Table1[[#This Row],[Hui Reply?]],VLOOKUP(Table1[[#This Row],[topic_id]],'All Topics Data'!$A$2:$E$1243,5,FALSE),0)</f>
        <v>0</v>
      </c>
      <c r="R112" s="8">
        <f>Table1[[#This Row],[post_time]]+8/24</f>
        <v>40042.617430555561</v>
      </c>
      <c r="S112" s="3">
        <f>IF(Table1[[#This Row],[post_position]]=1,0,SUMIFS($F$2:F112,$H$2:H112,Table1[[#This Row],[post_position]]-1,$C$2:C112,Table1[[#This Row],[topic_id]]))</f>
        <v>40041.944328703707</v>
      </c>
    </row>
    <row r="113" spans="1:19" x14ac:dyDescent="0.25">
      <c r="A113" s="7">
        <v>113</v>
      </c>
      <c r="B113" s="7">
        <v>1</v>
      </c>
      <c r="C113" s="7">
        <v>34</v>
      </c>
      <c r="D113" s="7">
        <v>27</v>
      </c>
      <c r="F113" s="8">
        <v>40042.300358796296</v>
      </c>
      <c r="G113" s="7">
        <v>0</v>
      </c>
      <c r="H113" s="7">
        <v>4</v>
      </c>
      <c r="I113" s="7" t="b">
        <f t="shared" si="3"/>
        <v>0</v>
      </c>
      <c r="J113" s="7" t="b">
        <f t="shared" si="4"/>
        <v>1</v>
      </c>
      <c r="K113" s="7">
        <f t="shared" si="5"/>
        <v>0</v>
      </c>
      <c r="L113" s="7">
        <f>WEEKDAY(Table1[[#This Row],[post_time]])</f>
        <v>2</v>
      </c>
      <c r="M113" s="7">
        <f>VLOOKUP(Table1[[#This Row],[topic_id]],'All Topics Data'!$A$2:$I$1243,8,FALSE)</f>
        <v>40041.929861111108</v>
      </c>
      <c r="N113" s="7">
        <f>Table1[[#This Row],[Hui Reply?]]*(Table1[[#This Row],[post_time]]-Table1[[#This Row],[timestamp of previous reply]])</f>
        <v>0</v>
      </c>
      <c r="O113" s="3">
        <f>O112+Table1[[#This Row],[Hui Reply?]]</f>
        <v>1</v>
      </c>
      <c r="P113" s="19">
        <f>INT(Table1[[#This Row],[post_time]])</f>
        <v>40042</v>
      </c>
      <c r="Q113" s="3">
        <f>IF(Table1[[#This Row],[Hui Reply?]],VLOOKUP(Table1[[#This Row],[topic_id]],'All Topics Data'!$A$2:$E$1243,5,FALSE),0)</f>
        <v>0</v>
      </c>
      <c r="R113" s="8">
        <f>Table1[[#This Row],[post_time]]+8/24</f>
        <v>40042.633692129632</v>
      </c>
      <c r="S113" s="3">
        <f>IF(Table1[[#This Row],[post_position]]=1,0,SUMIFS($F$2:F113,$H$2:H113,Table1[[#This Row],[post_position]]-1,$C$2:C113,Table1[[#This Row],[topic_id]]))</f>
        <v>40042.284097222226</v>
      </c>
    </row>
    <row r="114" spans="1:19" x14ac:dyDescent="0.25">
      <c r="A114" s="7">
        <v>114</v>
      </c>
      <c r="B114" s="7">
        <v>1</v>
      </c>
      <c r="C114" s="7">
        <v>34</v>
      </c>
      <c r="D114" s="7">
        <v>1</v>
      </c>
      <c r="F114" s="8">
        <v>40042.402673611112</v>
      </c>
      <c r="G114" s="7">
        <v>0</v>
      </c>
      <c r="H114" s="7">
        <v>5</v>
      </c>
      <c r="I114" s="7" t="b">
        <f t="shared" si="3"/>
        <v>0</v>
      </c>
      <c r="J114" s="7" t="b">
        <f t="shared" si="4"/>
        <v>1</v>
      </c>
      <c r="K114" s="7">
        <f t="shared" si="5"/>
        <v>0</v>
      </c>
      <c r="L114" s="7">
        <f>WEEKDAY(Table1[[#This Row],[post_time]])</f>
        <v>2</v>
      </c>
      <c r="M114" s="7">
        <f>VLOOKUP(Table1[[#This Row],[topic_id]],'All Topics Data'!$A$2:$I$1243,8,FALSE)</f>
        <v>40041.929861111108</v>
      </c>
      <c r="N114" s="7">
        <f>Table1[[#This Row],[Hui Reply?]]*(Table1[[#This Row],[post_time]]-Table1[[#This Row],[timestamp of previous reply]])</f>
        <v>0</v>
      </c>
      <c r="O114" s="3">
        <f>O113+Table1[[#This Row],[Hui Reply?]]</f>
        <v>1</v>
      </c>
      <c r="P114" s="19">
        <f>INT(Table1[[#This Row],[post_time]])</f>
        <v>40042</v>
      </c>
      <c r="Q114" s="3">
        <f>IF(Table1[[#This Row],[Hui Reply?]],VLOOKUP(Table1[[#This Row],[topic_id]],'All Topics Data'!$A$2:$E$1243,5,FALSE),0)</f>
        <v>0</v>
      </c>
      <c r="R114" s="8">
        <f>Table1[[#This Row],[post_time]]+8/24</f>
        <v>40042.736006944448</v>
      </c>
      <c r="S114" s="3">
        <f>IF(Table1[[#This Row],[post_position]]=1,0,SUMIFS($F$2:F114,$H$2:H114,Table1[[#This Row],[post_position]]-1,$C$2:C114,Table1[[#This Row],[topic_id]]))</f>
        <v>40042.300358796296</v>
      </c>
    </row>
    <row r="115" spans="1:19" x14ac:dyDescent="0.25">
      <c r="A115" s="7">
        <v>115</v>
      </c>
      <c r="B115" s="7">
        <v>1</v>
      </c>
      <c r="C115" s="7">
        <v>31</v>
      </c>
      <c r="D115" s="7">
        <v>373</v>
      </c>
      <c r="F115" s="8">
        <v>40042.606238425928</v>
      </c>
      <c r="G115" s="7">
        <v>0</v>
      </c>
      <c r="H115" s="7">
        <v>3</v>
      </c>
      <c r="I115" s="7" t="b">
        <f t="shared" si="3"/>
        <v>0</v>
      </c>
      <c r="J115" s="7" t="b">
        <f t="shared" si="4"/>
        <v>1</v>
      </c>
      <c r="K115" s="7">
        <f t="shared" si="5"/>
        <v>0</v>
      </c>
      <c r="L115" s="7">
        <f>WEEKDAY(Table1[[#This Row],[post_time]])</f>
        <v>2</v>
      </c>
      <c r="M115" s="7">
        <f>VLOOKUP(Table1[[#This Row],[topic_id]],'All Topics Data'!$A$2:$I$1243,8,FALSE)</f>
        <v>40039.76666666667</v>
      </c>
      <c r="N115" s="7">
        <f>Table1[[#This Row],[Hui Reply?]]*(Table1[[#This Row],[post_time]]-Table1[[#This Row],[timestamp of previous reply]])</f>
        <v>0</v>
      </c>
      <c r="O115" s="3">
        <f>O114+Table1[[#This Row],[Hui Reply?]]</f>
        <v>1</v>
      </c>
      <c r="P115" s="19">
        <f>INT(Table1[[#This Row],[post_time]])</f>
        <v>40042</v>
      </c>
      <c r="Q115" s="3">
        <f>IF(Table1[[#This Row],[Hui Reply?]],VLOOKUP(Table1[[#This Row],[topic_id]],'All Topics Data'!$A$2:$E$1243,5,FALSE),0)</f>
        <v>0</v>
      </c>
      <c r="R115" s="8">
        <f>Table1[[#This Row],[post_time]]+8/24</f>
        <v>40042.939571759263</v>
      </c>
      <c r="S115" s="3">
        <f>IF(Table1[[#This Row],[post_position]]=1,0,SUMIFS($F$2:F115,$H$2:H115,Table1[[#This Row],[post_position]]-1,$C$2:C115,Table1[[#This Row],[topic_id]]))</f>
        <v>40041.188252314816</v>
      </c>
    </row>
    <row r="116" spans="1:19" x14ac:dyDescent="0.25">
      <c r="A116" s="7">
        <v>116</v>
      </c>
      <c r="B116" s="7">
        <v>1</v>
      </c>
      <c r="C116" s="7">
        <v>35</v>
      </c>
      <c r="D116" s="7">
        <v>423</v>
      </c>
      <c r="E116" s="2"/>
      <c r="F116" s="8">
        <v>40042.797233796293</v>
      </c>
      <c r="G116" s="7">
        <v>0</v>
      </c>
      <c r="H116" s="7">
        <v>1</v>
      </c>
      <c r="I116" s="7" t="b">
        <f t="shared" si="3"/>
        <v>0</v>
      </c>
      <c r="J116" s="7" t="b">
        <f t="shared" si="4"/>
        <v>0</v>
      </c>
      <c r="K116" s="7">
        <f t="shared" si="5"/>
        <v>0</v>
      </c>
      <c r="L116" s="7">
        <f>WEEKDAY(Table1[[#This Row],[post_time]])</f>
        <v>2</v>
      </c>
      <c r="M116" s="7">
        <f>VLOOKUP(Table1[[#This Row],[topic_id]],'All Topics Data'!$A$2:$I$1243,8,FALSE)</f>
        <v>40042.797222222223</v>
      </c>
      <c r="N116" s="7">
        <f>Table1[[#This Row],[Hui Reply?]]*(Table1[[#This Row],[post_time]]-Table1[[#This Row],[timestamp of previous reply]])</f>
        <v>0</v>
      </c>
      <c r="O116" s="3">
        <f>O115+Table1[[#This Row],[Hui Reply?]]</f>
        <v>1</v>
      </c>
      <c r="P116" s="19">
        <f>INT(Table1[[#This Row],[post_time]])</f>
        <v>40042</v>
      </c>
      <c r="Q116" s="3">
        <f>IF(Table1[[#This Row],[Hui Reply?]],VLOOKUP(Table1[[#This Row],[topic_id]],'All Topics Data'!$A$2:$E$1243,5,FALSE),0)</f>
        <v>0</v>
      </c>
      <c r="R116" s="8">
        <f>Table1[[#This Row],[post_time]]+8/24</f>
        <v>40043.130567129629</v>
      </c>
      <c r="S116" s="3">
        <f>IF(Table1[[#This Row],[post_position]]=1,0,SUMIFS($F$2:F116,$H$2:H116,Table1[[#This Row],[post_position]]-1,$C$2:C116,Table1[[#This Row],[topic_id]]))</f>
        <v>0</v>
      </c>
    </row>
    <row r="117" spans="1:19" x14ac:dyDescent="0.25">
      <c r="A117" s="7">
        <v>117</v>
      </c>
      <c r="B117" s="7">
        <v>4</v>
      </c>
      <c r="C117" s="7">
        <v>2</v>
      </c>
      <c r="D117" s="7">
        <v>425</v>
      </c>
      <c r="E117" s="2"/>
      <c r="F117" s="8">
        <v>40042.837534722225</v>
      </c>
      <c r="G117" s="7">
        <v>0</v>
      </c>
      <c r="H117" s="7">
        <v>20</v>
      </c>
      <c r="I117" s="7" t="b">
        <f t="shared" si="3"/>
        <v>0</v>
      </c>
      <c r="J117" s="7" t="b">
        <f t="shared" si="4"/>
        <v>1</v>
      </c>
      <c r="K117" s="7">
        <f t="shared" si="5"/>
        <v>0</v>
      </c>
      <c r="L117" s="7">
        <f>WEEKDAY(Table1[[#This Row],[post_time]])</f>
        <v>2</v>
      </c>
      <c r="M117" s="7">
        <f>VLOOKUP(Table1[[#This Row],[topic_id]],'All Topics Data'!$A$2:$I$1243,8,FALSE)</f>
        <v>40019.929861111108</v>
      </c>
      <c r="N117" s="7">
        <f>Table1[[#This Row],[Hui Reply?]]*(Table1[[#This Row],[post_time]]-Table1[[#This Row],[timestamp of previous reply]])</f>
        <v>0</v>
      </c>
      <c r="O117" s="3">
        <f>O116+Table1[[#This Row],[Hui Reply?]]</f>
        <v>1</v>
      </c>
      <c r="P117" s="19">
        <f>INT(Table1[[#This Row],[post_time]])</f>
        <v>40042</v>
      </c>
      <c r="Q117" s="3">
        <f>IF(Table1[[#This Row],[Hui Reply?]],VLOOKUP(Table1[[#This Row],[topic_id]],'All Topics Data'!$A$2:$E$1243,5,FALSE),0)</f>
        <v>0</v>
      </c>
      <c r="R117" s="8">
        <f>Table1[[#This Row],[post_time]]+8/24</f>
        <v>40043.17086805556</v>
      </c>
      <c r="S117" s="3">
        <f>IF(Table1[[#This Row],[post_position]]=1,0,SUMIFS($F$2:F117,$H$2:H117,Table1[[#This Row],[post_position]]-1,$C$2:C117,Table1[[#This Row],[topic_id]]))</f>
        <v>40039.85900462963</v>
      </c>
    </row>
    <row r="118" spans="1:19" x14ac:dyDescent="0.25">
      <c r="A118" s="7">
        <v>118</v>
      </c>
      <c r="B118" s="7">
        <v>4</v>
      </c>
      <c r="C118" s="7">
        <v>2</v>
      </c>
      <c r="D118" s="7">
        <v>425</v>
      </c>
      <c r="F118" s="8">
        <v>40042.839050925926</v>
      </c>
      <c r="G118" s="7">
        <v>0</v>
      </c>
      <c r="H118" s="7">
        <v>21</v>
      </c>
      <c r="I118" s="7" t="b">
        <f t="shared" si="3"/>
        <v>0</v>
      </c>
      <c r="J118" s="7" t="b">
        <f t="shared" si="4"/>
        <v>1</v>
      </c>
      <c r="K118" s="7">
        <f t="shared" si="5"/>
        <v>0</v>
      </c>
      <c r="L118" s="7">
        <f>WEEKDAY(Table1[[#This Row],[post_time]])</f>
        <v>2</v>
      </c>
      <c r="M118" s="7">
        <f>VLOOKUP(Table1[[#This Row],[topic_id]],'All Topics Data'!$A$2:$I$1243,8,FALSE)</f>
        <v>40019.929861111108</v>
      </c>
      <c r="N118" s="7">
        <f>Table1[[#This Row],[Hui Reply?]]*(Table1[[#This Row],[post_time]]-Table1[[#This Row],[timestamp of previous reply]])</f>
        <v>0</v>
      </c>
      <c r="O118" s="3">
        <f>O117+Table1[[#This Row],[Hui Reply?]]</f>
        <v>1</v>
      </c>
      <c r="P118" s="19">
        <f>INT(Table1[[#This Row],[post_time]])</f>
        <v>40042</v>
      </c>
      <c r="Q118" s="3">
        <f>IF(Table1[[#This Row],[Hui Reply?]],VLOOKUP(Table1[[#This Row],[topic_id]],'All Topics Data'!$A$2:$E$1243,5,FALSE),0)</f>
        <v>0</v>
      </c>
      <c r="R118" s="8">
        <f>Table1[[#This Row],[post_time]]+8/24</f>
        <v>40043.172384259262</v>
      </c>
      <c r="S118" s="3">
        <f>IF(Table1[[#This Row],[post_position]]=1,0,SUMIFS($F$2:F118,$H$2:H118,Table1[[#This Row],[post_position]]-1,$C$2:C118,Table1[[#This Row],[topic_id]]))</f>
        <v>40042.837534722225</v>
      </c>
    </row>
    <row r="119" spans="1:19" x14ac:dyDescent="0.25">
      <c r="A119" s="7">
        <v>119</v>
      </c>
      <c r="B119" s="7">
        <v>1</v>
      </c>
      <c r="C119" s="7">
        <v>36</v>
      </c>
      <c r="D119" s="7">
        <v>426</v>
      </c>
      <c r="E119" s="2"/>
      <c r="F119" s="8">
        <v>40042.862928240742</v>
      </c>
      <c r="G119" s="7">
        <v>0</v>
      </c>
      <c r="H119" s="7">
        <v>1</v>
      </c>
      <c r="I119" s="7" t="b">
        <f t="shared" si="3"/>
        <v>0</v>
      </c>
      <c r="J119" s="7" t="b">
        <f t="shared" si="4"/>
        <v>0</v>
      </c>
      <c r="K119" s="7">
        <f t="shared" si="5"/>
        <v>0</v>
      </c>
      <c r="L119" s="7">
        <f>WEEKDAY(Table1[[#This Row],[post_time]])</f>
        <v>2</v>
      </c>
      <c r="M119" s="7">
        <f>VLOOKUP(Table1[[#This Row],[topic_id]],'All Topics Data'!$A$2:$I$1243,8,FALSE)</f>
        <v>40042.862500000003</v>
      </c>
      <c r="N119" s="7">
        <f>Table1[[#This Row],[Hui Reply?]]*(Table1[[#This Row],[post_time]]-Table1[[#This Row],[timestamp of previous reply]])</f>
        <v>0</v>
      </c>
      <c r="O119" s="3">
        <f>O118+Table1[[#This Row],[Hui Reply?]]</f>
        <v>1</v>
      </c>
      <c r="P119" s="19">
        <f>INT(Table1[[#This Row],[post_time]])</f>
        <v>40042</v>
      </c>
      <c r="Q119" s="3">
        <f>IF(Table1[[#This Row],[Hui Reply?]],VLOOKUP(Table1[[#This Row],[topic_id]],'All Topics Data'!$A$2:$E$1243,5,FALSE),0)</f>
        <v>0</v>
      </c>
      <c r="R119" s="8">
        <f>Table1[[#This Row],[post_time]]+8/24</f>
        <v>40043.196261574078</v>
      </c>
      <c r="S119" s="3">
        <f>IF(Table1[[#This Row],[post_position]]=1,0,SUMIFS($F$2:F119,$H$2:H119,Table1[[#This Row],[post_position]]-1,$C$2:C119,Table1[[#This Row],[topic_id]]))</f>
        <v>0</v>
      </c>
    </row>
    <row r="120" spans="1:19" x14ac:dyDescent="0.25">
      <c r="A120" s="7">
        <v>120</v>
      </c>
      <c r="B120" s="7">
        <v>1</v>
      </c>
      <c r="C120" s="7">
        <v>37</v>
      </c>
      <c r="D120" s="7">
        <v>29</v>
      </c>
      <c r="E120" s="2"/>
      <c r="F120" s="8">
        <v>40042.878020833334</v>
      </c>
      <c r="G120" s="7">
        <v>0</v>
      </c>
      <c r="H120" s="7">
        <v>1</v>
      </c>
      <c r="I120" s="7" t="b">
        <f t="shared" si="3"/>
        <v>0</v>
      </c>
      <c r="J120" s="7" t="b">
        <f t="shared" si="4"/>
        <v>0</v>
      </c>
      <c r="K120" s="7">
        <f t="shared" si="5"/>
        <v>0</v>
      </c>
      <c r="L120" s="7">
        <f>WEEKDAY(Table1[[#This Row],[post_time]])</f>
        <v>2</v>
      </c>
      <c r="M120" s="7">
        <f>VLOOKUP(Table1[[#This Row],[topic_id]],'All Topics Data'!$A$2:$I$1243,8,FALSE)</f>
        <v>40042.87777777778</v>
      </c>
      <c r="N120" s="7">
        <f>Table1[[#This Row],[Hui Reply?]]*(Table1[[#This Row],[post_time]]-Table1[[#This Row],[timestamp of previous reply]])</f>
        <v>0</v>
      </c>
      <c r="O120" s="3">
        <f>O119+Table1[[#This Row],[Hui Reply?]]</f>
        <v>1</v>
      </c>
      <c r="P120" s="19">
        <f>INT(Table1[[#This Row],[post_time]])</f>
        <v>40042</v>
      </c>
      <c r="Q120" s="3">
        <f>IF(Table1[[#This Row],[Hui Reply?]],VLOOKUP(Table1[[#This Row],[topic_id]],'All Topics Data'!$A$2:$E$1243,5,FALSE),0)</f>
        <v>0</v>
      </c>
      <c r="R120" s="8">
        <f>Table1[[#This Row],[post_time]]+8/24</f>
        <v>40043.211354166669</v>
      </c>
      <c r="S120" s="3">
        <f>IF(Table1[[#This Row],[post_position]]=1,0,SUMIFS($F$2:F120,$H$2:H120,Table1[[#This Row],[post_position]]-1,$C$2:C120,Table1[[#This Row],[topic_id]]))</f>
        <v>0</v>
      </c>
    </row>
    <row r="121" spans="1:19" x14ac:dyDescent="0.25">
      <c r="A121" s="7">
        <v>121</v>
      </c>
      <c r="B121" s="7">
        <v>1</v>
      </c>
      <c r="C121" s="7">
        <v>33</v>
      </c>
      <c r="D121" s="7">
        <v>29</v>
      </c>
      <c r="E121" s="2"/>
      <c r="F121" s="8">
        <v>40042.888495370367</v>
      </c>
      <c r="G121" s="7">
        <v>0</v>
      </c>
      <c r="H121" s="7">
        <v>2</v>
      </c>
      <c r="I121" s="7" t="b">
        <f t="shared" si="3"/>
        <v>0</v>
      </c>
      <c r="J121" s="7" t="b">
        <f t="shared" si="4"/>
        <v>1</v>
      </c>
      <c r="K121" s="7">
        <f t="shared" si="5"/>
        <v>0</v>
      </c>
      <c r="L121" s="7">
        <f>WEEKDAY(Table1[[#This Row],[post_time]])</f>
        <v>2</v>
      </c>
      <c r="M121" s="7">
        <f>VLOOKUP(Table1[[#This Row],[topic_id]],'All Topics Data'!$A$2:$I$1243,8,FALSE)</f>
        <v>40039.873611111114</v>
      </c>
      <c r="N121" s="7">
        <f>Table1[[#This Row],[Hui Reply?]]*(Table1[[#This Row],[post_time]]-Table1[[#This Row],[timestamp of previous reply]])</f>
        <v>0</v>
      </c>
      <c r="O121" s="3">
        <f>O120+Table1[[#This Row],[Hui Reply?]]</f>
        <v>1</v>
      </c>
      <c r="P121" s="19">
        <f>INT(Table1[[#This Row],[post_time]])</f>
        <v>40042</v>
      </c>
      <c r="Q121" s="3">
        <f>IF(Table1[[#This Row],[Hui Reply?]],VLOOKUP(Table1[[#This Row],[topic_id]],'All Topics Data'!$A$2:$E$1243,5,FALSE),0)</f>
        <v>0</v>
      </c>
      <c r="R121" s="8">
        <f>Table1[[#This Row],[post_time]]+8/24</f>
        <v>40043.221828703703</v>
      </c>
      <c r="S121" s="3">
        <f>IF(Table1[[#This Row],[post_position]]=1,0,SUMIFS($F$2:F121,$H$2:H121,Table1[[#This Row],[post_position]]-1,$C$2:C121,Table1[[#This Row],[topic_id]]))</f>
        <v>40039.874050925922</v>
      </c>
    </row>
    <row r="122" spans="1:19" x14ac:dyDescent="0.25">
      <c r="A122" s="7">
        <v>122</v>
      </c>
      <c r="B122" s="7">
        <v>1</v>
      </c>
      <c r="C122" s="7">
        <v>35</v>
      </c>
      <c r="D122" s="7">
        <v>29</v>
      </c>
      <c r="E122" s="2"/>
      <c r="F122" s="8">
        <v>40042.901516203703</v>
      </c>
      <c r="G122" s="7">
        <v>0</v>
      </c>
      <c r="H122" s="7">
        <v>2</v>
      </c>
      <c r="I122" s="7" t="b">
        <f t="shared" si="3"/>
        <v>0</v>
      </c>
      <c r="J122" s="7" t="b">
        <f t="shared" si="4"/>
        <v>1</v>
      </c>
      <c r="K122" s="7">
        <f t="shared" si="5"/>
        <v>0</v>
      </c>
      <c r="L122" s="7">
        <f>WEEKDAY(Table1[[#This Row],[post_time]])</f>
        <v>2</v>
      </c>
      <c r="M122" s="7">
        <f>VLOOKUP(Table1[[#This Row],[topic_id]],'All Topics Data'!$A$2:$I$1243,8,FALSE)</f>
        <v>40042.797222222223</v>
      </c>
      <c r="N122" s="7">
        <f>Table1[[#This Row],[Hui Reply?]]*(Table1[[#This Row],[post_time]]-Table1[[#This Row],[timestamp of previous reply]])</f>
        <v>0</v>
      </c>
      <c r="O122" s="3">
        <f>O121+Table1[[#This Row],[Hui Reply?]]</f>
        <v>1</v>
      </c>
      <c r="P122" s="19">
        <f>INT(Table1[[#This Row],[post_time]])</f>
        <v>40042</v>
      </c>
      <c r="Q122" s="3">
        <f>IF(Table1[[#This Row],[Hui Reply?]],VLOOKUP(Table1[[#This Row],[topic_id]],'All Topics Data'!$A$2:$E$1243,5,FALSE),0)</f>
        <v>0</v>
      </c>
      <c r="R122" s="8">
        <f>Table1[[#This Row],[post_time]]+8/24</f>
        <v>40043.234849537039</v>
      </c>
      <c r="S122" s="3">
        <f>IF(Table1[[#This Row],[post_position]]=1,0,SUMIFS($F$2:F122,$H$2:H122,Table1[[#This Row],[post_position]]-1,$C$2:C122,Table1[[#This Row],[topic_id]]))</f>
        <v>40042.797233796293</v>
      </c>
    </row>
    <row r="123" spans="1:19" x14ac:dyDescent="0.25">
      <c r="A123" s="7">
        <v>123</v>
      </c>
      <c r="B123" s="7">
        <v>2</v>
      </c>
      <c r="C123" s="7">
        <v>9</v>
      </c>
      <c r="D123" s="7">
        <v>29</v>
      </c>
      <c r="E123" s="2"/>
      <c r="F123" s="8">
        <v>40042.907511574071</v>
      </c>
      <c r="G123" s="7">
        <v>0</v>
      </c>
      <c r="H123" s="7">
        <v>2</v>
      </c>
      <c r="I123" s="7" t="b">
        <f t="shared" si="3"/>
        <v>0</v>
      </c>
      <c r="J123" s="7" t="b">
        <f t="shared" si="4"/>
        <v>1</v>
      </c>
      <c r="K123" s="7">
        <f t="shared" si="5"/>
        <v>0</v>
      </c>
      <c r="L123" s="7">
        <f>WEEKDAY(Table1[[#This Row],[post_time]])</f>
        <v>2</v>
      </c>
      <c r="M123" s="7">
        <f>VLOOKUP(Table1[[#This Row],[topic_id]],'All Topics Data'!$A$2:$I$1243,8,FALSE)</f>
        <v>40022.077777777777</v>
      </c>
      <c r="N123" s="7">
        <f>Table1[[#This Row],[Hui Reply?]]*(Table1[[#This Row],[post_time]]-Table1[[#This Row],[timestamp of previous reply]])</f>
        <v>0</v>
      </c>
      <c r="O123" s="3">
        <f>O122+Table1[[#This Row],[Hui Reply?]]</f>
        <v>1</v>
      </c>
      <c r="P123" s="19">
        <f>INT(Table1[[#This Row],[post_time]])</f>
        <v>40042</v>
      </c>
      <c r="Q123" s="3">
        <f>IF(Table1[[#This Row],[Hui Reply?]],VLOOKUP(Table1[[#This Row],[topic_id]],'All Topics Data'!$A$2:$E$1243,5,FALSE),0)</f>
        <v>0</v>
      </c>
      <c r="R123" s="8">
        <f>Table1[[#This Row],[post_time]]+8/24</f>
        <v>40043.240844907406</v>
      </c>
      <c r="S123" s="3">
        <f>IF(Table1[[#This Row],[post_position]]=1,0,SUMIFS($F$2:F123,$H$2:H123,Table1[[#This Row],[post_position]]-1,$C$2:C123,Table1[[#This Row],[topic_id]]))</f>
        <v>40022.077916666669</v>
      </c>
    </row>
    <row r="124" spans="1:19" x14ac:dyDescent="0.25">
      <c r="A124" s="7">
        <v>124</v>
      </c>
      <c r="B124" s="7">
        <v>2</v>
      </c>
      <c r="C124" s="7">
        <v>4</v>
      </c>
      <c r="D124" s="7">
        <v>29</v>
      </c>
      <c r="F124" s="8">
        <v>40042.90892361111</v>
      </c>
      <c r="G124" s="7">
        <v>0</v>
      </c>
      <c r="H124" s="7">
        <v>3</v>
      </c>
      <c r="I124" s="7" t="b">
        <f t="shared" si="3"/>
        <v>0</v>
      </c>
      <c r="J124" s="7" t="b">
        <f t="shared" si="4"/>
        <v>1</v>
      </c>
      <c r="K124" s="7">
        <f t="shared" si="5"/>
        <v>0</v>
      </c>
      <c r="L124" s="7">
        <f>WEEKDAY(Table1[[#This Row],[post_time]])</f>
        <v>2</v>
      </c>
      <c r="M124" s="7">
        <f>VLOOKUP(Table1[[#This Row],[topic_id]],'All Topics Data'!$A$2:$I$1243,8,FALSE)</f>
        <v>40020.511805555558</v>
      </c>
      <c r="N124" s="7">
        <f>Table1[[#This Row],[Hui Reply?]]*(Table1[[#This Row],[post_time]]-Table1[[#This Row],[timestamp of previous reply]])</f>
        <v>0</v>
      </c>
      <c r="O124" s="3">
        <f>O123+Table1[[#This Row],[Hui Reply?]]</f>
        <v>1</v>
      </c>
      <c r="P124" s="19">
        <f>INT(Table1[[#This Row],[post_time]])</f>
        <v>40042</v>
      </c>
      <c r="Q124" s="3">
        <f>IF(Table1[[#This Row],[Hui Reply?]],VLOOKUP(Table1[[#This Row],[topic_id]],'All Topics Data'!$A$2:$E$1243,5,FALSE),0)</f>
        <v>0</v>
      </c>
      <c r="R124" s="8">
        <f>Table1[[#This Row],[post_time]]+8/24</f>
        <v>40043.242256944446</v>
      </c>
      <c r="S124" s="3">
        <f>IF(Table1[[#This Row],[post_position]]=1,0,SUMIFS($F$2:F124,$H$2:H124,Table1[[#This Row],[post_position]]-1,$C$2:C124,Table1[[#This Row],[topic_id]]))</f>
        <v>40021.601493055554</v>
      </c>
    </row>
    <row r="125" spans="1:19" x14ac:dyDescent="0.25">
      <c r="A125" s="7">
        <v>125</v>
      </c>
      <c r="B125" s="7">
        <v>1</v>
      </c>
      <c r="C125" s="7">
        <v>36</v>
      </c>
      <c r="D125" s="7">
        <v>29</v>
      </c>
      <c r="F125" s="8">
        <v>40042.914444444446</v>
      </c>
      <c r="G125" s="7">
        <v>0</v>
      </c>
      <c r="H125" s="7">
        <v>2</v>
      </c>
      <c r="I125" s="7" t="b">
        <f t="shared" si="3"/>
        <v>0</v>
      </c>
      <c r="J125" s="7" t="b">
        <f t="shared" si="4"/>
        <v>1</v>
      </c>
      <c r="K125" s="7">
        <f t="shared" si="5"/>
        <v>0</v>
      </c>
      <c r="L125" s="7">
        <f>WEEKDAY(Table1[[#This Row],[post_time]])</f>
        <v>2</v>
      </c>
      <c r="M125" s="7">
        <f>VLOOKUP(Table1[[#This Row],[topic_id]],'All Topics Data'!$A$2:$I$1243,8,FALSE)</f>
        <v>40042.862500000003</v>
      </c>
      <c r="N125" s="7">
        <f>Table1[[#This Row],[Hui Reply?]]*(Table1[[#This Row],[post_time]]-Table1[[#This Row],[timestamp of previous reply]])</f>
        <v>0</v>
      </c>
      <c r="O125" s="3">
        <f>O124+Table1[[#This Row],[Hui Reply?]]</f>
        <v>1</v>
      </c>
      <c r="P125" s="19">
        <f>INT(Table1[[#This Row],[post_time]])</f>
        <v>40042</v>
      </c>
      <c r="Q125" s="3">
        <f>IF(Table1[[#This Row],[Hui Reply?]],VLOOKUP(Table1[[#This Row],[topic_id]],'All Topics Data'!$A$2:$E$1243,5,FALSE),0)</f>
        <v>0</v>
      </c>
      <c r="R125" s="8">
        <f>Table1[[#This Row],[post_time]]+8/24</f>
        <v>40043.247777777782</v>
      </c>
      <c r="S125" s="3">
        <f>IF(Table1[[#This Row],[post_position]]=1,0,SUMIFS($F$2:F125,$H$2:H125,Table1[[#This Row],[post_position]]-1,$C$2:C125,Table1[[#This Row],[topic_id]]))</f>
        <v>40042.862928240742</v>
      </c>
    </row>
    <row r="126" spans="1:19" x14ac:dyDescent="0.25">
      <c r="A126" s="7">
        <v>126</v>
      </c>
      <c r="B126" s="7">
        <v>1</v>
      </c>
      <c r="C126" s="7">
        <v>35</v>
      </c>
      <c r="D126" s="7">
        <v>423</v>
      </c>
      <c r="E126" s="2"/>
      <c r="F126" s="8">
        <v>40042.971805555557</v>
      </c>
      <c r="G126" s="7">
        <v>0</v>
      </c>
      <c r="H126" s="7">
        <v>3</v>
      </c>
      <c r="I126" s="7" t="b">
        <f t="shared" si="3"/>
        <v>0</v>
      </c>
      <c r="J126" s="7" t="b">
        <f t="shared" si="4"/>
        <v>1</v>
      </c>
      <c r="K126" s="7">
        <f t="shared" si="5"/>
        <v>0</v>
      </c>
      <c r="L126" s="7">
        <f>WEEKDAY(Table1[[#This Row],[post_time]])</f>
        <v>2</v>
      </c>
      <c r="M126" s="7">
        <f>VLOOKUP(Table1[[#This Row],[topic_id]],'All Topics Data'!$A$2:$I$1243,8,FALSE)</f>
        <v>40042.797222222223</v>
      </c>
      <c r="N126" s="7">
        <f>Table1[[#This Row],[Hui Reply?]]*(Table1[[#This Row],[post_time]]-Table1[[#This Row],[timestamp of previous reply]])</f>
        <v>0</v>
      </c>
      <c r="O126" s="3">
        <f>O125+Table1[[#This Row],[Hui Reply?]]</f>
        <v>1</v>
      </c>
      <c r="P126" s="19">
        <f>INT(Table1[[#This Row],[post_time]])</f>
        <v>40042</v>
      </c>
      <c r="Q126" s="3">
        <f>IF(Table1[[#This Row],[Hui Reply?]],VLOOKUP(Table1[[#This Row],[topic_id]],'All Topics Data'!$A$2:$E$1243,5,FALSE),0)</f>
        <v>0</v>
      </c>
      <c r="R126" s="8">
        <f>Table1[[#This Row],[post_time]]+8/24</f>
        <v>40043.305138888893</v>
      </c>
      <c r="S126" s="3">
        <f>IF(Table1[[#This Row],[post_position]]=1,0,SUMIFS($F$2:F126,$H$2:H126,Table1[[#This Row],[post_position]]-1,$C$2:C126,Table1[[#This Row],[topic_id]]))</f>
        <v>40042.901516203703</v>
      </c>
    </row>
    <row r="127" spans="1:19" x14ac:dyDescent="0.25">
      <c r="A127" s="7">
        <v>127</v>
      </c>
      <c r="B127" s="7">
        <v>1</v>
      </c>
      <c r="C127" s="7">
        <v>35</v>
      </c>
      <c r="D127" s="7">
        <v>423</v>
      </c>
      <c r="F127" s="8">
        <v>40043.008692129632</v>
      </c>
      <c r="G127" s="7">
        <v>0</v>
      </c>
      <c r="H127" s="7">
        <v>4</v>
      </c>
      <c r="I127" s="7" t="b">
        <f t="shared" si="3"/>
        <v>0</v>
      </c>
      <c r="J127" s="7" t="b">
        <f t="shared" si="4"/>
        <v>1</v>
      </c>
      <c r="K127" s="7">
        <f t="shared" si="5"/>
        <v>0</v>
      </c>
      <c r="L127" s="7">
        <f>WEEKDAY(Table1[[#This Row],[post_time]])</f>
        <v>3</v>
      </c>
      <c r="M127" s="7">
        <f>VLOOKUP(Table1[[#This Row],[topic_id]],'All Topics Data'!$A$2:$I$1243,8,FALSE)</f>
        <v>40042.797222222223</v>
      </c>
      <c r="N127" s="7">
        <f>Table1[[#This Row],[Hui Reply?]]*(Table1[[#This Row],[post_time]]-Table1[[#This Row],[timestamp of previous reply]])</f>
        <v>0</v>
      </c>
      <c r="O127" s="3">
        <f>O126+Table1[[#This Row],[Hui Reply?]]</f>
        <v>1</v>
      </c>
      <c r="P127" s="19">
        <f>INT(Table1[[#This Row],[post_time]])</f>
        <v>40043</v>
      </c>
      <c r="Q127" s="3">
        <f>IF(Table1[[#This Row],[Hui Reply?]],VLOOKUP(Table1[[#This Row],[topic_id]],'All Topics Data'!$A$2:$E$1243,5,FALSE),0)</f>
        <v>0</v>
      </c>
      <c r="R127" s="8">
        <f>Table1[[#This Row],[post_time]]+8/24</f>
        <v>40043.342025462967</v>
      </c>
      <c r="S127" s="3">
        <f>IF(Table1[[#This Row],[post_position]]=1,0,SUMIFS($F$2:F127,$H$2:H127,Table1[[#This Row],[post_position]]-1,$C$2:C127,Table1[[#This Row],[topic_id]]))</f>
        <v>40042.971805555557</v>
      </c>
    </row>
    <row r="128" spans="1:19" x14ac:dyDescent="0.25">
      <c r="A128" s="7">
        <v>128</v>
      </c>
      <c r="B128" s="7">
        <v>1</v>
      </c>
      <c r="C128" s="7">
        <v>38</v>
      </c>
      <c r="D128" s="7">
        <v>428</v>
      </c>
      <c r="E128" s="2"/>
      <c r="F128" s="8">
        <v>40043.041863425926</v>
      </c>
      <c r="G128" s="7">
        <v>0</v>
      </c>
      <c r="H128" s="7">
        <v>1</v>
      </c>
      <c r="I128" s="7" t="b">
        <f t="shared" si="3"/>
        <v>0</v>
      </c>
      <c r="J128" s="7" t="b">
        <f t="shared" si="4"/>
        <v>0</v>
      </c>
      <c r="K128" s="7">
        <f t="shared" si="5"/>
        <v>0</v>
      </c>
      <c r="L128" s="7">
        <f>WEEKDAY(Table1[[#This Row],[post_time]])</f>
        <v>3</v>
      </c>
      <c r="M128" s="7">
        <f>VLOOKUP(Table1[[#This Row],[topic_id]],'All Topics Data'!$A$2:$I$1243,8,FALSE)</f>
        <v>40043.041666666664</v>
      </c>
      <c r="N128" s="7">
        <f>Table1[[#This Row],[Hui Reply?]]*(Table1[[#This Row],[post_time]]-Table1[[#This Row],[timestamp of previous reply]])</f>
        <v>0</v>
      </c>
      <c r="O128" s="3">
        <f>O127+Table1[[#This Row],[Hui Reply?]]</f>
        <v>1</v>
      </c>
      <c r="P128" s="19">
        <f>INT(Table1[[#This Row],[post_time]])</f>
        <v>40043</v>
      </c>
      <c r="Q128" s="3">
        <f>IF(Table1[[#This Row],[Hui Reply?]],VLOOKUP(Table1[[#This Row],[topic_id]],'All Topics Data'!$A$2:$E$1243,5,FALSE),0)</f>
        <v>0</v>
      </c>
      <c r="R128" s="8">
        <f>Table1[[#This Row],[post_time]]+8/24</f>
        <v>40043.375196759262</v>
      </c>
      <c r="S128" s="3">
        <f>IF(Table1[[#This Row],[post_position]]=1,0,SUMIFS($F$2:F128,$H$2:H128,Table1[[#This Row],[post_position]]-1,$C$2:C128,Table1[[#This Row],[topic_id]]))</f>
        <v>0</v>
      </c>
    </row>
    <row r="129" spans="1:19" x14ac:dyDescent="0.25">
      <c r="A129" s="7">
        <v>129</v>
      </c>
      <c r="B129" s="7">
        <v>1</v>
      </c>
      <c r="C129" s="7">
        <v>37</v>
      </c>
      <c r="D129" s="7">
        <v>114</v>
      </c>
      <c r="E129" s="2"/>
      <c r="F129" s="8">
        <v>40043.282372685186</v>
      </c>
      <c r="G129" s="7">
        <v>0</v>
      </c>
      <c r="H129" s="7">
        <v>2</v>
      </c>
      <c r="I129" s="7" t="b">
        <f t="shared" si="3"/>
        <v>0</v>
      </c>
      <c r="J129" s="7" t="b">
        <f t="shared" si="4"/>
        <v>1</v>
      </c>
      <c r="K129" s="7">
        <f t="shared" si="5"/>
        <v>0</v>
      </c>
      <c r="L129" s="7">
        <f>WEEKDAY(Table1[[#This Row],[post_time]])</f>
        <v>3</v>
      </c>
      <c r="M129" s="7">
        <f>VLOOKUP(Table1[[#This Row],[topic_id]],'All Topics Data'!$A$2:$I$1243,8,FALSE)</f>
        <v>40042.87777777778</v>
      </c>
      <c r="N129" s="7">
        <f>Table1[[#This Row],[Hui Reply?]]*(Table1[[#This Row],[post_time]]-Table1[[#This Row],[timestamp of previous reply]])</f>
        <v>0</v>
      </c>
      <c r="O129" s="3">
        <f>O128+Table1[[#This Row],[Hui Reply?]]</f>
        <v>1</v>
      </c>
      <c r="P129" s="19">
        <f>INT(Table1[[#This Row],[post_time]])</f>
        <v>40043</v>
      </c>
      <c r="Q129" s="3">
        <f>IF(Table1[[#This Row],[Hui Reply?]],VLOOKUP(Table1[[#This Row],[topic_id]],'All Topics Data'!$A$2:$E$1243,5,FALSE),0)</f>
        <v>0</v>
      </c>
      <c r="R129" s="8">
        <f>Table1[[#This Row],[post_time]]+8/24</f>
        <v>40043.615706018521</v>
      </c>
      <c r="S129" s="3">
        <f>IF(Table1[[#This Row],[post_position]]=1,0,SUMIFS($F$2:F129,$H$2:H129,Table1[[#This Row],[post_position]]-1,$C$2:C129,Table1[[#This Row],[topic_id]]))</f>
        <v>40042.878020833334</v>
      </c>
    </row>
    <row r="130" spans="1:19" x14ac:dyDescent="0.25">
      <c r="A130" s="7">
        <v>130</v>
      </c>
      <c r="B130" s="7">
        <v>1</v>
      </c>
      <c r="C130" s="7">
        <v>37</v>
      </c>
      <c r="D130" s="7">
        <v>29</v>
      </c>
      <c r="F130" s="8">
        <v>40043.363518518519</v>
      </c>
      <c r="G130" s="7">
        <v>0</v>
      </c>
      <c r="H130" s="7">
        <v>3</v>
      </c>
      <c r="I130" s="7" t="b">
        <f t="shared" si="3"/>
        <v>0</v>
      </c>
      <c r="J130" s="7" t="b">
        <f t="shared" si="4"/>
        <v>1</v>
      </c>
      <c r="K130" s="7">
        <f t="shared" si="5"/>
        <v>0</v>
      </c>
      <c r="L130" s="7">
        <f>WEEKDAY(Table1[[#This Row],[post_time]])</f>
        <v>3</v>
      </c>
      <c r="M130" s="7">
        <f>VLOOKUP(Table1[[#This Row],[topic_id]],'All Topics Data'!$A$2:$I$1243,8,FALSE)</f>
        <v>40042.87777777778</v>
      </c>
      <c r="N130" s="7">
        <f>Table1[[#This Row],[Hui Reply?]]*(Table1[[#This Row],[post_time]]-Table1[[#This Row],[timestamp of previous reply]])</f>
        <v>0</v>
      </c>
      <c r="O130" s="3">
        <f>O129+Table1[[#This Row],[Hui Reply?]]</f>
        <v>1</v>
      </c>
      <c r="P130" s="19">
        <f>INT(Table1[[#This Row],[post_time]])</f>
        <v>40043</v>
      </c>
      <c r="Q130" s="3">
        <f>IF(Table1[[#This Row],[Hui Reply?]],VLOOKUP(Table1[[#This Row],[topic_id]],'All Topics Data'!$A$2:$E$1243,5,FALSE),0)</f>
        <v>0</v>
      </c>
      <c r="R130" s="8">
        <f>Table1[[#This Row],[post_time]]+8/24</f>
        <v>40043.696851851855</v>
      </c>
      <c r="S130" s="3">
        <f>IF(Table1[[#This Row],[post_position]]=1,0,SUMIFS($F$2:F130,$H$2:H130,Table1[[#This Row],[post_position]]-1,$C$2:C130,Table1[[#This Row],[topic_id]]))</f>
        <v>40043.282372685186</v>
      </c>
    </row>
    <row r="131" spans="1:19" x14ac:dyDescent="0.25">
      <c r="A131" s="7">
        <v>131</v>
      </c>
      <c r="B131" s="7">
        <v>1</v>
      </c>
      <c r="C131" s="7">
        <v>35</v>
      </c>
      <c r="D131" s="7">
        <v>29</v>
      </c>
      <c r="F131" s="8">
        <v>40043.364756944444</v>
      </c>
      <c r="G131" s="7">
        <v>0</v>
      </c>
      <c r="H131" s="7">
        <v>5</v>
      </c>
      <c r="I131" s="7" t="b">
        <f t="shared" ref="I131:I194" si="6">(D131=24)</f>
        <v>0</v>
      </c>
      <c r="J131" s="7" t="b">
        <f t="shared" ref="J131:J194" si="7">H131&gt;1</f>
        <v>1</v>
      </c>
      <c r="K131" s="7">
        <f t="shared" ref="K131:K194" si="8">I131*J131</f>
        <v>0</v>
      </c>
      <c r="L131" s="7">
        <f>WEEKDAY(Table1[[#This Row],[post_time]])</f>
        <v>3</v>
      </c>
      <c r="M131" s="7">
        <f>VLOOKUP(Table1[[#This Row],[topic_id]],'All Topics Data'!$A$2:$I$1243,8,FALSE)</f>
        <v>40042.797222222223</v>
      </c>
      <c r="N131" s="7">
        <f>Table1[[#This Row],[Hui Reply?]]*(Table1[[#This Row],[post_time]]-Table1[[#This Row],[timestamp of previous reply]])</f>
        <v>0</v>
      </c>
      <c r="O131" s="3">
        <f>O130+Table1[[#This Row],[Hui Reply?]]</f>
        <v>1</v>
      </c>
      <c r="P131" s="19">
        <f>INT(Table1[[#This Row],[post_time]])</f>
        <v>40043</v>
      </c>
      <c r="Q131" s="3">
        <f>IF(Table1[[#This Row],[Hui Reply?]],VLOOKUP(Table1[[#This Row],[topic_id]],'All Topics Data'!$A$2:$E$1243,5,FALSE),0)</f>
        <v>0</v>
      </c>
      <c r="R131" s="8">
        <f>Table1[[#This Row],[post_time]]+8/24</f>
        <v>40043.69809027778</v>
      </c>
      <c r="S131" s="3">
        <f>IF(Table1[[#This Row],[post_position]]=1,0,SUMIFS($F$2:F131,$H$2:H131,Table1[[#This Row],[post_position]]-1,$C$2:C131,Table1[[#This Row],[topic_id]]))</f>
        <v>40043.008692129632</v>
      </c>
    </row>
    <row r="132" spans="1:19" x14ac:dyDescent="0.25">
      <c r="A132" s="7">
        <v>132</v>
      </c>
      <c r="B132" s="7">
        <v>1</v>
      </c>
      <c r="C132" s="7">
        <v>39</v>
      </c>
      <c r="D132" s="7">
        <v>432</v>
      </c>
      <c r="E132" s="2"/>
      <c r="F132" s="8">
        <v>40043.366238425922</v>
      </c>
      <c r="G132" s="7">
        <v>0</v>
      </c>
      <c r="H132" s="7">
        <v>1</v>
      </c>
      <c r="I132" s="7" t="b">
        <f t="shared" si="6"/>
        <v>0</v>
      </c>
      <c r="J132" s="7" t="b">
        <f t="shared" si="7"/>
        <v>0</v>
      </c>
      <c r="K132" s="7">
        <f t="shared" si="8"/>
        <v>0</v>
      </c>
      <c r="L132" s="7">
        <f>WEEKDAY(Table1[[#This Row],[post_time]])</f>
        <v>3</v>
      </c>
      <c r="M132" s="7">
        <f>VLOOKUP(Table1[[#This Row],[topic_id]],'All Topics Data'!$A$2:$I$1243,8,FALSE)</f>
        <v>40043.365972222222</v>
      </c>
      <c r="N132" s="7">
        <f>Table1[[#This Row],[Hui Reply?]]*(Table1[[#This Row],[post_time]]-Table1[[#This Row],[timestamp of previous reply]])</f>
        <v>0</v>
      </c>
      <c r="O132" s="3">
        <f>O131+Table1[[#This Row],[Hui Reply?]]</f>
        <v>1</v>
      </c>
      <c r="P132" s="19">
        <f>INT(Table1[[#This Row],[post_time]])</f>
        <v>40043</v>
      </c>
      <c r="Q132" s="3">
        <f>IF(Table1[[#This Row],[Hui Reply?]],VLOOKUP(Table1[[#This Row],[topic_id]],'All Topics Data'!$A$2:$E$1243,5,FALSE),0)</f>
        <v>0</v>
      </c>
      <c r="R132" s="8">
        <f>Table1[[#This Row],[post_time]]+8/24</f>
        <v>40043.699571759258</v>
      </c>
      <c r="S132" s="3">
        <f>IF(Table1[[#This Row],[post_position]]=1,0,SUMIFS($F$2:F132,$H$2:H132,Table1[[#This Row],[post_position]]-1,$C$2:C132,Table1[[#This Row],[topic_id]]))</f>
        <v>0</v>
      </c>
    </row>
    <row r="133" spans="1:19" x14ac:dyDescent="0.25">
      <c r="A133" s="7">
        <v>133</v>
      </c>
      <c r="B133" s="7">
        <v>1</v>
      </c>
      <c r="C133" s="7">
        <v>39</v>
      </c>
      <c r="D133" s="7">
        <v>432</v>
      </c>
      <c r="F133" s="8">
        <v>40043.386365740742</v>
      </c>
      <c r="G133" s="7">
        <v>0</v>
      </c>
      <c r="H133" s="7">
        <v>2</v>
      </c>
      <c r="I133" s="7" t="b">
        <f t="shared" si="6"/>
        <v>0</v>
      </c>
      <c r="J133" s="7" t="b">
        <f t="shared" si="7"/>
        <v>1</v>
      </c>
      <c r="K133" s="7">
        <f t="shared" si="8"/>
        <v>0</v>
      </c>
      <c r="L133" s="7">
        <f>WEEKDAY(Table1[[#This Row],[post_time]])</f>
        <v>3</v>
      </c>
      <c r="M133" s="7">
        <f>VLOOKUP(Table1[[#This Row],[topic_id]],'All Topics Data'!$A$2:$I$1243,8,FALSE)</f>
        <v>40043.365972222222</v>
      </c>
      <c r="N133" s="7">
        <f>Table1[[#This Row],[Hui Reply?]]*(Table1[[#This Row],[post_time]]-Table1[[#This Row],[timestamp of previous reply]])</f>
        <v>0</v>
      </c>
      <c r="O133" s="3">
        <f>O132+Table1[[#This Row],[Hui Reply?]]</f>
        <v>1</v>
      </c>
      <c r="P133" s="19">
        <f>INT(Table1[[#This Row],[post_time]])</f>
        <v>40043</v>
      </c>
      <c r="Q133" s="3">
        <f>IF(Table1[[#This Row],[Hui Reply?]],VLOOKUP(Table1[[#This Row],[topic_id]],'All Topics Data'!$A$2:$E$1243,5,FALSE),0)</f>
        <v>0</v>
      </c>
      <c r="R133" s="8">
        <f>Table1[[#This Row],[post_time]]+8/24</f>
        <v>40043.719699074078</v>
      </c>
      <c r="S133" s="3">
        <f>IF(Table1[[#This Row],[post_position]]=1,0,SUMIFS($F$2:F133,$H$2:H133,Table1[[#This Row],[post_position]]-1,$C$2:C133,Table1[[#This Row],[topic_id]]))</f>
        <v>40043.366238425922</v>
      </c>
    </row>
    <row r="134" spans="1:19" x14ac:dyDescent="0.25">
      <c r="A134" s="7">
        <v>134</v>
      </c>
      <c r="B134" s="7">
        <v>1</v>
      </c>
      <c r="C134" s="7">
        <v>39</v>
      </c>
      <c r="D134" s="7">
        <v>1</v>
      </c>
      <c r="F134" s="8">
        <v>40043.568472222221</v>
      </c>
      <c r="G134" s="7">
        <v>0</v>
      </c>
      <c r="H134" s="7">
        <v>3</v>
      </c>
      <c r="I134" s="7" t="b">
        <f t="shared" si="6"/>
        <v>0</v>
      </c>
      <c r="J134" s="7" t="b">
        <f t="shared" si="7"/>
        <v>1</v>
      </c>
      <c r="K134" s="7">
        <f t="shared" si="8"/>
        <v>0</v>
      </c>
      <c r="L134" s="7">
        <f>WEEKDAY(Table1[[#This Row],[post_time]])</f>
        <v>3</v>
      </c>
      <c r="M134" s="7">
        <f>VLOOKUP(Table1[[#This Row],[topic_id]],'All Topics Data'!$A$2:$I$1243,8,FALSE)</f>
        <v>40043.365972222222</v>
      </c>
      <c r="N134" s="7">
        <f>Table1[[#This Row],[Hui Reply?]]*(Table1[[#This Row],[post_time]]-Table1[[#This Row],[timestamp of previous reply]])</f>
        <v>0</v>
      </c>
      <c r="O134" s="3">
        <f>O133+Table1[[#This Row],[Hui Reply?]]</f>
        <v>1</v>
      </c>
      <c r="P134" s="19">
        <f>INT(Table1[[#This Row],[post_time]])</f>
        <v>40043</v>
      </c>
      <c r="Q134" s="3">
        <f>IF(Table1[[#This Row],[Hui Reply?]],VLOOKUP(Table1[[#This Row],[topic_id]],'All Topics Data'!$A$2:$E$1243,5,FALSE),0)</f>
        <v>0</v>
      </c>
      <c r="R134" s="8">
        <f>Table1[[#This Row],[post_time]]+8/24</f>
        <v>40043.901805555557</v>
      </c>
      <c r="S134" s="3">
        <f>IF(Table1[[#This Row],[post_position]]=1,0,SUMIFS($F$2:F134,$H$2:H134,Table1[[#This Row],[post_position]]-1,$C$2:C134,Table1[[#This Row],[topic_id]]))</f>
        <v>40043.386365740742</v>
      </c>
    </row>
    <row r="135" spans="1:19" x14ac:dyDescent="0.25">
      <c r="A135" s="7">
        <v>135</v>
      </c>
      <c r="B135" s="7">
        <v>1</v>
      </c>
      <c r="C135" s="7">
        <v>38</v>
      </c>
      <c r="D135" s="7">
        <v>1</v>
      </c>
      <c r="F135" s="8">
        <v>40043.569456018522</v>
      </c>
      <c r="G135" s="7">
        <v>0</v>
      </c>
      <c r="H135" s="7">
        <v>2</v>
      </c>
      <c r="I135" s="7" t="b">
        <f t="shared" si="6"/>
        <v>0</v>
      </c>
      <c r="J135" s="7" t="b">
        <f t="shared" si="7"/>
        <v>1</v>
      </c>
      <c r="K135" s="7">
        <f t="shared" si="8"/>
        <v>0</v>
      </c>
      <c r="L135" s="7">
        <f>WEEKDAY(Table1[[#This Row],[post_time]])</f>
        <v>3</v>
      </c>
      <c r="M135" s="7">
        <f>VLOOKUP(Table1[[#This Row],[topic_id]],'All Topics Data'!$A$2:$I$1243,8,FALSE)</f>
        <v>40043.041666666664</v>
      </c>
      <c r="N135" s="7">
        <f>Table1[[#This Row],[Hui Reply?]]*(Table1[[#This Row],[post_time]]-Table1[[#This Row],[timestamp of previous reply]])</f>
        <v>0</v>
      </c>
      <c r="O135" s="3">
        <f>O134+Table1[[#This Row],[Hui Reply?]]</f>
        <v>1</v>
      </c>
      <c r="P135" s="19">
        <f>INT(Table1[[#This Row],[post_time]])</f>
        <v>40043</v>
      </c>
      <c r="Q135" s="3">
        <f>IF(Table1[[#This Row],[Hui Reply?]],VLOOKUP(Table1[[#This Row],[topic_id]],'All Topics Data'!$A$2:$E$1243,5,FALSE),0)</f>
        <v>0</v>
      </c>
      <c r="R135" s="8">
        <f>Table1[[#This Row],[post_time]]+8/24</f>
        <v>40043.902789351858</v>
      </c>
      <c r="S135" s="3">
        <f>IF(Table1[[#This Row],[post_position]]=1,0,SUMIFS($F$2:F135,$H$2:H135,Table1[[#This Row],[post_position]]-1,$C$2:C135,Table1[[#This Row],[topic_id]]))</f>
        <v>40043.041863425926</v>
      </c>
    </row>
    <row r="136" spans="1:19" x14ac:dyDescent="0.25">
      <c r="A136" s="7">
        <v>136</v>
      </c>
      <c r="B136" s="7">
        <v>2</v>
      </c>
      <c r="C136" s="7">
        <v>25</v>
      </c>
      <c r="D136" s="7">
        <v>438</v>
      </c>
      <c r="F136" s="8">
        <v>40043.72488425926</v>
      </c>
      <c r="G136" s="7">
        <v>0</v>
      </c>
      <c r="H136" s="7">
        <v>5</v>
      </c>
      <c r="I136" s="7" t="b">
        <f t="shared" si="6"/>
        <v>0</v>
      </c>
      <c r="J136" s="7" t="b">
        <f t="shared" si="7"/>
        <v>1</v>
      </c>
      <c r="K136" s="7">
        <f t="shared" si="8"/>
        <v>0</v>
      </c>
      <c r="L136" s="7">
        <f>WEEKDAY(Table1[[#This Row],[post_time]])</f>
        <v>3</v>
      </c>
      <c r="M136" s="7">
        <f>VLOOKUP(Table1[[#This Row],[topic_id]],'All Topics Data'!$A$2:$I$1243,8,FALSE)</f>
        <v>40032.370833333334</v>
      </c>
      <c r="N136" s="7">
        <f>Table1[[#This Row],[Hui Reply?]]*(Table1[[#This Row],[post_time]]-Table1[[#This Row],[timestamp of previous reply]])</f>
        <v>0</v>
      </c>
      <c r="O136" s="3">
        <f>O135+Table1[[#This Row],[Hui Reply?]]</f>
        <v>1</v>
      </c>
      <c r="P136" s="19">
        <f>INT(Table1[[#This Row],[post_time]])</f>
        <v>40043</v>
      </c>
      <c r="Q136" s="3">
        <f>IF(Table1[[#This Row],[Hui Reply?]],VLOOKUP(Table1[[#This Row],[topic_id]],'All Topics Data'!$A$2:$E$1243,5,FALSE),0)</f>
        <v>0</v>
      </c>
      <c r="R136" s="8">
        <f>Table1[[#This Row],[post_time]]+8/24</f>
        <v>40044.058217592596</v>
      </c>
      <c r="S136" s="3">
        <f>IF(Table1[[#This Row],[post_position]]=1,0,SUMIFS($F$2:F136,$H$2:H136,Table1[[#This Row],[post_position]]-1,$C$2:C136,Table1[[#This Row],[topic_id]]))</f>
        <v>40037.114664351851</v>
      </c>
    </row>
    <row r="137" spans="1:19" x14ac:dyDescent="0.25">
      <c r="A137" s="7">
        <v>137</v>
      </c>
      <c r="B137" s="7">
        <v>1</v>
      </c>
      <c r="C137" s="7">
        <v>40</v>
      </c>
      <c r="D137" s="7">
        <v>205</v>
      </c>
      <c r="E137" s="2"/>
      <c r="F137" s="8">
        <v>40043.873229166667</v>
      </c>
      <c r="G137" s="7">
        <v>0</v>
      </c>
      <c r="H137" s="7">
        <v>1</v>
      </c>
      <c r="I137" s="7" t="b">
        <f t="shared" si="6"/>
        <v>0</v>
      </c>
      <c r="J137" s="7" t="b">
        <f t="shared" si="7"/>
        <v>0</v>
      </c>
      <c r="K137" s="7">
        <f t="shared" si="8"/>
        <v>0</v>
      </c>
      <c r="L137" s="7">
        <f>WEEKDAY(Table1[[#This Row],[post_time]])</f>
        <v>3</v>
      </c>
      <c r="M137" s="7">
        <f>VLOOKUP(Table1[[#This Row],[topic_id]],'All Topics Data'!$A$2:$I$1243,8,FALSE)</f>
        <v>40043.872916666667</v>
      </c>
      <c r="N137" s="7">
        <f>Table1[[#This Row],[Hui Reply?]]*(Table1[[#This Row],[post_time]]-Table1[[#This Row],[timestamp of previous reply]])</f>
        <v>0</v>
      </c>
      <c r="O137" s="3">
        <f>O136+Table1[[#This Row],[Hui Reply?]]</f>
        <v>1</v>
      </c>
      <c r="P137" s="19">
        <f>INT(Table1[[#This Row],[post_time]])</f>
        <v>40043</v>
      </c>
      <c r="Q137" s="3">
        <f>IF(Table1[[#This Row],[Hui Reply?]],VLOOKUP(Table1[[#This Row],[topic_id]],'All Topics Data'!$A$2:$E$1243,5,FALSE),0)</f>
        <v>0</v>
      </c>
      <c r="R137" s="8">
        <f>Table1[[#This Row],[post_time]]+8/24</f>
        <v>40044.206562500003</v>
      </c>
      <c r="S137" s="3">
        <f>IF(Table1[[#This Row],[post_position]]=1,0,SUMIFS($F$2:F137,$H$2:H137,Table1[[#This Row],[post_position]]-1,$C$2:C137,Table1[[#This Row],[topic_id]]))</f>
        <v>0</v>
      </c>
    </row>
    <row r="138" spans="1:19" x14ac:dyDescent="0.25">
      <c r="A138" s="7">
        <v>138</v>
      </c>
      <c r="B138" s="7">
        <v>1</v>
      </c>
      <c r="C138" s="7">
        <v>40</v>
      </c>
      <c r="D138" s="7">
        <v>1</v>
      </c>
      <c r="F138" s="8">
        <v>40043.885300925926</v>
      </c>
      <c r="G138" s="7">
        <v>0</v>
      </c>
      <c r="H138" s="7">
        <v>2</v>
      </c>
      <c r="I138" s="7" t="b">
        <f t="shared" si="6"/>
        <v>0</v>
      </c>
      <c r="J138" s="7" t="b">
        <f t="shared" si="7"/>
        <v>1</v>
      </c>
      <c r="K138" s="7">
        <f t="shared" si="8"/>
        <v>0</v>
      </c>
      <c r="L138" s="7">
        <f>WEEKDAY(Table1[[#This Row],[post_time]])</f>
        <v>3</v>
      </c>
      <c r="M138" s="7">
        <f>VLOOKUP(Table1[[#This Row],[topic_id]],'All Topics Data'!$A$2:$I$1243,8,FALSE)</f>
        <v>40043.872916666667</v>
      </c>
      <c r="N138" s="7">
        <f>Table1[[#This Row],[Hui Reply?]]*(Table1[[#This Row],[post_time]]-Table1[[#This Row],[timestamp of previous reply]])</f>
        <v>0</v>
      </c>
      <c r="O138" s="3">
        <f>O137+Table1[[#This Row],[Hui Reply?]]</f>
        <v>1</v>
      </c>
      <c r="P138" s="19">
        <f>INT(Table1[[#This Row],[post_time]])</f>
        <v>40043</v>
      </c>
      <c r="Q138" s="3">
        <f>IF(Table1[[#This Row],[Hui Reply?]],VLOOKUP(Table1[[#This Row],[topic_id]],'All Topics Data'!$A$2:$E$1243,5,FALSE),0)</f>
        <v>0</v>
      </c>
      <c r="R138" s="8">
        <f>Table1[[#This Row],[post_time]]+8/24</f>
        <v>40044.218634259261</v>
      </c>
      <c r="S138" s="3">
        <f>IF(Table1[[#This Row],[post_position]]=1,0,SUMIFS($F$2:F138,$H$2:H138,Table1[[#This Row],[post_position]]-1,$C$2:C138,Table1[[#This Row],[topic_id]]))</f>
        <v>40043.873229166667</v>
      </c>
    </row>
    <row r="139" spans="1:19" x14ac:dyDescent="0.25">
      <c r="A139" s="7">
        <v>139</v>
      </c>
      <c r="B139" s="7">
        <v>1</v>
      </c>
      <c r="C139" s="7">
        <v>38</v>
      </c>
      <c r="D139" s="7">
        <v>428</v>
      </c>
      <c r="E139" s="2"/>
      <c r="F139" s="8">
        <v>40044.04111111111</v>
      </c>
      <c r="G139" s="7">
        <v>0</v>
      </c>
      <c r="H139" s="7">
        <v>3</v>
      </c>
      <c r="I139" s="7" t="b">
        <f t="shared" si="6"/>
        <v>0</v>
      </c>
      <c r="J139" s="7" t="b">
        <f t="shared" si="7"/>
        <v>1</v>
      </c>
      <c r="K139" s="7">
        <f t="shared" si="8"/>
        <v>0</v>
      </c>
      <c r="L139" s="7">
        <f>WEEKDAY(Table1[[#This Row],[post_time]])</f>
        <v>4</v>
      </c>
      <c r="M139" s="7">
        <f>VLOOKUP(Table1[[#This Row],[topic_id]],'All Topics Data'!$A$2:$I$1243,8,FALSE)</f>
        <v>40043.041666666664</v>
      </c>
      <c r="N139" s="7">
        <f>Table1[[#This Row],[Hui Reply?]]*(Table1[[#This Row],[post_time]]-Table1[[#This Row],[timestamp of previous reply]])</f>
        <v>0</v>
      </c>
      <c r="O139" s="3">
        <f>O138+Table1[[#This Row],[Hui Reply?]]</f>
        <v>1</v>
      </c>
      <c r="P139" s="19">
        <f>INT(Table1[[#This Row],[post_time]])</f>
        <v>40044</v>
      </c>
      <c r="Q139" s="3">
        <f>IF(Table1[[#This Row],[Hui Reply?]],VLOOKUP(Table1[[#This Row],[topic_id]],'All Topics Data'!$A$2:$E$1243,5,FALSE),0)</f>
        <v>0</v>
      </c>
      <c r="R139" s="8">
        <f>Table1[[#This Row],[post_time]]+8/24</f>
        <v>40044.374444444446</v>
      </c>
      <c r="S139" s="3">
        <f>IF(Table1[[#This Row],[post_position]]=1,0,SUMIFS($F$2:F139,$H$2:H139,Table1[[#This Row],[post_position]]-1,$C$2:C139,Table1[[#This Row],[topic_id]]))</f>
        <v>40043.569456018522</v>
      </c>
    </row>
    <row r="140" spans="1:19" x14ac:dyDescent="0.25">
      <c r="A140" s="7">
        <v>140</v>
      </c>
      <c r="B140" s="7">
        <v>1</v>
      </c>
      <c r="C140" s="7">
        <v>8</v>
      </c>
      <c r="D140" s="7">
        <v>55</v>
      </c>
      <c r="E140" s="2"/>
      <c r="F140" s="8">
        <v>40044.093182870369</v>
      </c>
      <c r="G140" s="7">
        <v>0</v>
      </c>
      <c r="H140" s="7">
        <v>5</v>
      </c>
      <c r="I140" s="7" t="b">
        <f t="shared" si="6"/>
        <v>0</v>
      </c>
      <c r="J140" s="7" t="b">
        <f t="shared" si="7"/>
        <v>1</v>
      </c>
      <c r="K140" s="7">
        <f t="shared" si="8"/>
        <v>0</v>
      </c>
      <c r="L140" s="7">
        <f>WEEKDAY(Table1[[#This Row],[post_time]])</f>
        <v>4</v>
      </c>
      <c r="M140" s="7">
        <f>VLOOKUP(Table1[[#This Row],[topic_id]],'All Topics Data'!$A$2:$I$1243,8,FALSE)</f>
        <v>40022.000694444447</v>
      </c>
      <c r="N140" s="7">
        <f>Table1[[#This Row],[Hui Reply?]]*(Table1[[#This Row],[post_time]]-Table1[[#This Row],[timestamp of previous reply]])</f>
        <v>0</v>
      </c>
      <c r="O140" s="3">
        <f>O139+Table1[[#This Row],[Hui Reply?]]</f>
        <v>1</v>
      </c>
      <c r="P140" s="19">
        <f>INT(Table1[[#This Row],[post_time]])</f>
        <v>40044</v>
      </c>
      <c r="Q140" s="3">
        <f>IF(Table1[[#This Row],[Hui Reply?]],VLOOKUP(Table1[[#This Row],[topic_id]],'All Topics Data'!$A$2:$E$1243,5,FALSE),0)</f>
        <v>0</v>
      </c>
      <c r="R140" s="8">
        <f>Table1[[#This Row],[post_time]]+8/24</f>
        <v>40044.426516203705</v>
      </c>
      <c r="S140" s="3">
        <f>IF(Table1[[#This Row],[post_position]]=1,0,SUMIFS($F$2:F140,$H$2:H140,Table1[[#This Row],[post_position]]-1,$C$2:C140,Table1[[#This Row],[topic_id]]))</f>
        <v>40022.325810185182</v>
      </c>
    </row>
    <row r="141" spans="1:19" x14ac:dyDescent="0.25">
      <c r="A141" s="7">
        <v>141</v>
      </c>
      <c r="B141" s="7">
        <v>1</v>
      </c>
      <c r="C141" s="7">
        <v>40</v>
      </c>
      <c r="D141" s="7">
        <v>326</v>
      </c>
      <c r="E141" s="2"/>
      <c r="F141" s="8">
        <v>40044.219131944446</v>
      </c>
      <c r="G141" s="7">
        <v>0</v>
      </c>
      <c r="H141" s="7">
        <v>3</v>
      </c>
      <c r="I141" s="7" t="b">
        <f t="shared" si="6"/>
        <v>0</v>
      </c>
      <c r="J141" s="7" t="b">
        <f t="shared" si="7"/>
        <v>1</v>
      </c>
      <c r="K141" s="7">
        <f t="shared" si="8"/>
        <v>0</v>
      </c>
      <c r="L141" s="7">
        <f>WEEKDAY(Table1[[#This Row],[post_time]])</f>
        <v>4</v>
      </c>
      <c r="M141" s="7">
        <f>VLOOKUP(Table1[[#This Row],[topic_id]],'All Topics Data'!$A$2:$I$1243,8,FALSE)</f>
        <v>40043.872916666667</v>
      </c>
      <c r="N141" s="7">
        <f>Table1[[#This Row],[Hui Reply?]]*(Table1[[#This Row],[post_time]]-Table1[[#This Row],[timestamp of previous reply]])</f>
        <v>0</v>
      </c>
      <c r="O141" s="3">
        <f>O140+Table1[[#This Row],[Hui Reply?]]</f>
        <v>1</v>
      </c>
      <c r="P141" s="19">
        <f>INT(Table1[[#This Row],[post_time]])</f>
        <v>40044</v>
      </c>
      <c r="Q141" s="3">
        <f>IF(Table1[[#This Row],[Hui Reply?]],VLOOKUP(Table1[[#This Row],[topic_id]],'All Topics Data'!$A$2:$E$1243,5,FALSE),0)</f>
        <v>0</v>
      </c>
      <c r="R141" s="8">
        <f>Table1[[#This Row],[post_time]]+8/24</f>
        <v>40044.552465277782</v>
      </c>
      <c r="S141" s="3">
        <f>IF(Table1[[#This Row],[post_position]]=1,0,SUMIFS($F$2:F141,$H$2:H141,Table1[[#This Row],[post_position]]-1,$C$2:C141,Table1[[#This Row],[topic_id]]))</f>
        <v>40043.885300925926</v>
      </c>
    </row>
    <row r="142" spans="1:19" x14ac:dyDescent="0.25">
      <c r="A142" s="7">
        <v>142</v>
      </c>
      <c r="B142" s="7">
        <v>1</v>
      </c>
      <c r="C142" s="7">
        <v>40</v>
      </c>
      <c r="D142" s="7">
        <v>326</v>
      </c>
      <c r="F142" s="8">
        <v>40044.220358796294</v>
      </c>
      <c r="G142" s="7">
        <v>0</v>
      </c>
      <c r="H142" s="7">
        <v>4</v>
      </c>
      <c r="I142" s="7" t="b">
        <f t="shared" si="6"/>
        <v>0</v>
      </c>
      <c r="J142" s="7" t="b">
        <f t="shared" si="7"/>
        <v>1</v>
      </c>
      <c r="K142" s="7">
        <f t="shared" si="8"/>
        <v>0</v>
      </c>
      <c r="L142" s="7">
        <f>WEEKDAY(Table1[[#This Row],[post_time]])</f>
        <v>4</v>
      </c>
      <c r="M142" s="7">
        <f>VLOOKUP(Table1[[#This Row],[topic_id]],'All Topics Data'!$A$2:$I$1243,8,FALSE)</f>
        <v>40043.872916666667</v>
      </c>
      <c r="N142" s="7">
        <f>Table1[[#This Row],[Hui Reply?]]*(Table1[[#This Row],[post_time]]-Table1[[#This Row],[timestamp of previous reply]])</f>
        <v>0</v>
      </c>
      <c r="O142" s="3">
        <f>O141+Table1[[#This Row],[Hui Reply?]]</f>
        <v>1</v>
      </c>
      <c r="P142" s="19">
        <f>INT(Table1[[#This Row],[post_time]])</f>
        <v>40044</v>
      </c>
      <c r="Q142" s="3">
        <f>IF(Table1[[#This Row],[Hui Reply?]],VLOOKUP(Table1[[#This Row],[topic_id]],'All Topics Data'!$A$2:$E$1243,5,FALSE),0)</f>
        <v>0</v>
      </c>
      <c r="R142" s="8">
        <f>Table1[[#This Row],[post_time]]+8/24</f>
        <v>40044.55369212963</v>
      </c>
      <c r="S142" s="3">
        <f>IF(Table1[[#This Row],[post_position]]=1,0,SUMIFS($F$2:F142,$H$2:H142,Table1[[#This Row],[post_position]]-1,$C$2:C142,Table1[[#This Row],[topic_id]]))</f>
        <v>40044.219131944446</v>
      </c>
    </row>
    <row r="143" spans="1:19" x14ac:dyDescent="0.25">
      <c r="A143" s="7">
        <v>143</v>
      </c>
      <c r="B143" s="7">
        <v>1</v>
      </c>
      <c r="C143" s="7">
        <v>40</v>
      </c>
      <c r="D143" s="7">
        <v>1</v>
      </c>
      <c r="F143" s="8">
        <v>40044.233148148145</v>
      </c>
      <c r="G143" s="7">
        <v>0</v>
      </c>
      <c r="H143" s="7">
        <v>5</v>
      </c>
      <c r="I143" s="7" t="b">
        <f t="shared" si="6"/>
        <v>0</v>
      </c>
      <c r="J143" s="7" t="b">
        <f t="shared" si="7"/>
        <v>1</v>
      </c>
      <c r="K143" s="7">
        <f t="shared" si="8"/>
        <v>0</v>
      </c>
      <c r="L143" s="7">
        <f>WEEKDAY(Table1[[#This Row],[post_time]])</f>
        <v>4</v>
      </c>
      <c r="M143" s="7">
        <f>VLOOKUP(Table1[[#This Row],[topic_id]],'All Topics Data'!$A$2:$I$1243,8,FALSE)</f>
        <v>40043.872916666667</v>
      </c>
      <c r="N143" s="7">
        <f>Table1[[#This Row],[Hui Reply?]]*(Table1[[#This Row],[post_time]]-Table1[[#This Row],[timestamp of previous reply]])</f>
        <v>0</v>
      </c>
      <c r="O143" s="3">
        <f>O142+Table1[[#This Row],[Hui Reply?]]</f>
        <v>1</v>
      </c>
      <c r="P143" s="19">
        <f>INT(Table1[[#This Row],[post_time]])</f>
        <v>40044</v>
      </c>
      <c r="Q143" s="3">
        <f>IF(Table1[[#This Row],[Hui Reply?]],VLOOKUP(Table1[[#This Row],[topic_id]],'All Topics Data'!$A$2:$E$1243,5,FALSE),0)</f>
        <v>0</v>
      </c>
      <c r="R143" s="8">
        <f>Table1[[#This Row],[post_time]]+8/24</f>
        <v>40044.566481481481</v>
      </c>
      <c r="S143" s="3">
        <f>IF(Table1[[#This Row],[post_position]]=1,0,SUMIFS($F$2:F143,$H$2:H143,Table1[[#This Row],[post_position]]-1,$C$2:C143,Table1[[#This Row],[topic_id]]))</f>
        <v>40044.220358796294</v>
      </c>
    </row>
    <row r="144" spans="1:19" x14ac:dyDescent="0.25">
      <c r="A144" s="7">
        <v>144</v>
      </c>
      <c r="B144" s="7">
        <v>1</v>
      </c>
      <c r="C144" s="7">
        <v>40</v>
      </c>
      <c r="D144" s="7">
        <v>326</v>
      </c>
      <c r="F144" s="8">
        <v>40044.237638888888</v>
      </c>
      <c r="G144" s="7">
        <v>0</v>
      </c>
      <c r="H144" s="7">
        <v>6</v>
      </c>
      <c r="I144" s="7" t="b">
        <f t="shared" si="6"/>
        <v>0</v>
      </c>
      <c r="J144" s="7" t="b">
        <f t="shared" si="7"/>
        <v>1</v>
      </c>
      <c r="K144" s="7">
        <f t="shared" si="8"/>
        <v>0</v>
      </c>
      <c r="L144" s="7">
        <f>WEEKDAY(Table1[[#This Row],[post_time]])</f>
        <v>4</v>
      </c>
      <c r="M144" s="7">
        <f>VLOOKUP(Table1[[#This Row],[topic_id]],'All Topics Data'!$A$2:$I$1243,8,FALSE)</f>
        <v>40043.872916666667</v>
      </c>
      <c r="N144" s="7">
        <f>Table1[[#This Row],[Hui Reply?]]*(Table1[[#This Row],[post_time]]-Table1[[#This Row],[timestamp of previous reply]])</f>
        <v>0</v>
      </c>
      <c r="O144" s="3">
        <f>O143+Table1[[#This Row],[Hui Reply?]]</f>
        <v>1</v>
      </c>
      <c r="P144" s="19">
        <f>INT(Table1[[#This Row],[post_time]])</f>
        <v>40044</v>
      </c>
      <c r="Q144" s="3">
        <f>IF(Table1[[#This Row],[Hui Reply?]],VLOOKUP(Table1[[#This Row],[topic_id]],'All Topics Data'!$A$2:$E$1243,5,FALSE),0)</f>
        <v>0</v>
      </c>
      <c r="R144" s="8">
        <f>Table1[[#This Row],[post_time]]+8/24</f>
        <v>40044.570972222224</v>
      </c>
      <c r="S144" s="3">
        <f>IF(Table1[[#This Row],[post_position]]=1,0,SUMIFS($F$2:F144,$H$2:H144,Table1[[#This Row],[post_position]]-1,$C$2:C144,Table1[[#This Row],[topic_id]]))</f>
        <v>40044.233148148145</v>
      </c>
    </row>
    <row r="145" spans="1:19" x14ac:dyDescent="0.25">
      <c r="A145" s="7">
        <v>145</v>
      </c>
      <c r="B145" s="7">
        <v>1</v>
      </c>
      <c r="C145" s="7">
        <v>41</v>
      </c>
      <c r="D145" s="7">
        <v>326</v>
      </c>
      <c r="E145" s="2"/>
      <c r="F145" s="8">
        <v>40044.248888888891</v>
      </c>
      <c r="G145" s="7">
        <v>0</v>
      </c>
      <c r="H145" s="7">
        <v>1</v>
      </c>
      <c r="I145" s="7" t="b">
        <f t="shared" si="6"/>
        <v>0</v>
      </c>
      <c r="J145" s="7" t="b">
        <f t="shared" si="7"/>
        <v>0</v>
      </c>
      <c r="K145" s="7">
        <f t="shared" si="8"/>
        <v>0</v>
      </c>
      <c r="L145" s="7">
        <f>WEEKDAY(Table1[[#This Row],[post_time]])</f>
        <v>4</v>
      </c>
      <c r="M145" s="7">
        <f>VLOOKUP(Table1[[#This Row],[topic_id]],'All Topics Data'!$A$2:$I$1243,8,FALSE)</f>
        <v>40044.248611111114</v>
      </c>
      <c r="N145" s="7">
        <f>Table1[[#This Row],[Hui Reply?]]*(Table1[[#This Row],[post_time]]-Table1[[#This Row],[timestamp of previous reply]])</f>
        <v>0</v>
      </c>
      <c r="O145" s="3">
        <f>O144+Table1[[#This Row],[Hui Reply?]]</f>
        <v>1</v>
      </c>
      <c r="P145" s="19">
        <f>INT(Table1[[#This Row],[post_time]])</f>
        <v>40044</v>
      </c>
      <c r="Q145" s="3">
        <f>IF(Table1[[#This Row],[Hui Reply?]],VLOOKUP(Table1[[#This Row],[topic_id]],'All Topics Data'!$A$2:$E$1243,5,FALSE),0)</f>
        <v>0</v>
      </c>
      <c r="R145" s="8">
        <f>Table1[[#This Row],[post_time]]+8/24</f>
        <v>40044.582222222227</v>
      </c>
      <c r="S145" s="3">
        <f>IF(Table1[[#This Row],[post_position]]=1,0,SUMIFS($F$2:F145,$H$2:H145,Table1[[#This Row],[post_position]]-1,$C$2:C145,Table1[[#This Row],[topic_id]]))</f>
        <v>0</v>
      </c>
    </row>
    <row r="146" spans="1:19" x14ac:dyDescent="0.25">
      <c r="A146" s="7">
        <v>146</v>
      </c>
      <c r="B146" s="7">
        <v>1</v>
      </c>
      <c r="C146" s="7">
        <v>41</v>
      </c>
      <c r="D146" s="7">
        <v>326</v>
      </c>
      <c r="F146" s="8">
        <v>40044.250891203701</v>
      </c>
      <c r="G146" s="7">
        <v>0</v>
      </c>
      <c r="H146" s="7">
        <v>2</v>
      </c>
      <c r="I146" s="7" t="b">
        <f t="shared" si="6"/>
        <v>0</v>
      </c>
      <c r="J146" s="7" t="b">
        <f t="shared" si="7"/>
        <v>1</v>
      </c>
      <c r="K146" s="7">
        <f t="shared" si="8"/>
        <v>0</v>
      </c>
      <c r="L146" s="7">
        <f>WEEKDAY(Table1[[#This Row],[post_time]])</f>
        <v>4</v>
      </c>
      <c r="M146" s="7">
        <f>VLOOKUP(Table1[[#This Row],[topic_id]],'All Topics Data'!$A$2:$I$1243,8,FALSE)</f>
        <v>40044.248611111114</v>
      </c>
      <c r="N146" s="7">
        <f>Table1[[#This Row],[Hui Reply?]]*(Table1[[#This Row],[post_time]]-Table1[[#This Row],[timestamp of previous reply]])</f>
        <v>0</v>
      </c>
      <c r="O146" s="3">
        <f>O145+Table1[[#This Row],[Hui Reply?]]</f>
        <v>1</v>
      </c>
      <c r="P146" s="19">
        <f>INT(Table1[[#This Row],[post_time]])</f>
        <v>40044</v>
      </c>
      <c r="Q146" s="3">
        <f>IF(Table1[[#This Row],[Hui Reply?]],VLOOKUP(Table1[[#This Row],[topic_id]],'All Topics Data'!$A$2:$E$1243,5,FALSE),0)</f>
        <v>0</v>
      </c>
      <c r="R146" s="8">
        <f>Table1[[#This Row],[post_time]]+8/24</f>
        <v>40044.584224537037</v>
      </c>
      <c r="S146" s="3">
        <f>IF(Table1[[#This Row],[post_position]]=1,0,SUMIFS($F$2:F146,$H$2:H146,Table1[[#This Row],[post_position]]-1,$C$2:C146,Table1[[#This Row],[topic_id]]))</f>
        <v>40044.248888888891</v>
      </c>
    </row>
    <row r="147" spans="1:19" x14ac:dyDescent="0.25">
      <c r="A147" s="7">
        <v>147</v>
      </c>
      <c r="B147" s="7">
        <v>1</v>
      </c>
      <c r="C147" s="7">
        <v>41</v>
      </c>
      <c r="D147" s="7">
        <v>1</v>
      </c>
      <c r="F147" s="8">
        <v>40044.371111111112</v>
      </c>
      <c r="G147" s="7">
        <v>0</v>
      </c>
      <c r="H147" s="7">
        <v>3</v>
      </c>
      <c r="I147" s="7" t="b">
        <f t="shared" si="6"/>
        <v>0</v>
      </c>
      <c r="J147" s="7" t="b">
        <f t="shared" si="7"/>
        <v>1</v>
      </c>
      <c r="K147" s="7">
        <f t="shared" si="8"/>
        <v>0</v>
      </c>
      <c r="L147" s="7">
        <f>WEEKDAY(Table1[[#This Row],[post_time]])</f>
        <v>4</v>
      </c>
      <c r="M147" s="7">
        <f>VLOOKUP(Table1[[#This Row],[topic_id]],'All Topics Data'!$A$2:$I$1243,8,FALSE)</f>
        <v>40044.248611111114</v>
      </c>
      <c r="N147" s="7">
        <f>Table1[[#This Row],[Hui Reply?]]*(Table1[[#This Row],[post_time]]-Table1[[#This Row],[timestamp of previous reply]])</f>
        <v>0</v>
      </c>
      <c r="O147" s="3">
        <f>O146+Table1[[#This Row],[Hui Reply?]]</f>
        <v>1</v>
      </c>
      <c r="P147" s="19">
        <f>INT(Table1[[#This Row],[post_time]])</f>
        <v>40044</v>
      </c>
      <c r="Q147" s="3">
        <f>IF(Table1[[#This Row],[Hui Reply?]],VLOOKUP(Table1[[#This Row],[topic_id]],'All Topics Data'!$A$2:$E$1243,5,FALSE),0)</f>
        <v>0</v>
      </c>
      <c r="R147" s="8">
        <f>Table1[[#This Row],[post_time]]+8/24</f>
        <v>40044.704444444447</v>
      </c>
      <c r="S147" s="3">
        <f>IF(Table1[[#This Row],[post_position]]=1,0,SUMIFS($F$2:F147,$H$2:H147,Table1[[#This Row],[post_position]]-1,$C$2:C147,Table1[[#This Row],[topic_id]]))</f>
        <v>40044.250891203701</v>
      </c>
    </row>
    <row r="148" spans="1:19" x14ac:dyDescent="0.25">
      <c r="A148" s="7">
        <v>148</v>
      </c>
      <c r="B148" s="7">
        <v>1</v>
      </c>
      <c r="C148" s="7">
        <v>32</v>
      </c>
      <c r="D148" s="7">
        <v>1</v>
      </c>
      <c r="F148" s="8">
        <v>40044.42596064815</v>
      </c>
      <c r="G148" s="7">
        <v>0</v>
      </c>
      <c r="H148" s="7">
        <v>2</v>
      </c>
      <c r="I148" s="7" t="b">
        <f t="shared" si="6"/>
        <v>0</v>
      </c>
      <c r="J148" s="7" t="b">
        <f t="shared" si="7"/>
        <v>1</v>
      </c>
      <c r="K148" s="7">
        <f t="shared" si="8"/>
        <v>0</v>
      </c>
      <c r="L148" s="7">
        <f>WEEKDAY(Table1[[#This Row],[post_time]])</f>
        <v>4</v>
      </c>
      <c r="M148" s="7">
        <f>VLOOKUP(Table1[[#This Row],[topic_id]],'All Topics Data'!$A$2:$I$1243,8,FALSE)</f>
        <v>40039.861111111109</v>
      </c>
      <c r="N148" s="7">
        <f>Table1[[#This Row],[Hui Reply?]]*(Table1[[#This Row],[post_time]]-Table1[[#This Row],[timestamp of previous reply]])</f>
        <v>0</v>
      </c>
      <c r="O148" s="3">
        <f>O147+Table1[[#This Row],[Hui Reply?]]</f>
        <v>1</v>
      </c>
      <c r="P148" s="19">
        <f>INT(Table1[[#This Row],[post_time]])</f>
        <v>40044</v>
      </c>
      <c r="Q148" s="3">
        <f>IF(Table1[[#This Row],[Hui Reply?]],VLOOKUP(Table1[[#This Row],[topic_id]],'All Topics Data'!$A$2:$E$1243,5,FALSE),0)</f>
        <v>0</v>
      </c>
      <c r="R148" s="8">
        <f>Table1[[#This Row],[post_time]]+8/24</f>
        <v>40044.759293981486</v>
      </c>
      <c r="S148" s="3">
        <f>IF(Table1[[#This Row],[post_position]]=1,0,SUMIFS($F$2:F148,$H$2:H148,Table1[[#This Row],[post_position]]-1,$C$2:C148,Table1[[#This Row],[topic_id]]))</f>
        <v>40039.861203703702</v>
      </c>
    </row>
    <row r="149" spans="1:19" x14ac:dyDescent="0.25">
      <c r="A149" s="7">
        <v>149</v>
      </c>
      <c r="B149" s="7">
        <v>1</v>
      </c>
      <c r="C149" s="7">
        <v>29</v>
      </c>
      <c r="D149" s="7">
        <v>454</v>
      </c>
      <c r="E149" s="2"/>
      <c r="F149" s="8">
        <v>40044.59851851852</v>
      </c>
      <c r="G149" s="7">
        <v>0</v>
      </c>
      <c r="H149" s="7">
        <v>4</v>
      </c>
      <c r="I149" s="7" t="b">
        <f t="shared" si="6"/>
        <v>0</v>
      </c>
      <c r="J149" s="7" t="b">
        <f t="shared" si="7"/>
        <v>1</v>
      </c>
      <c r="K149" s="7">
        <f t="shared" si="8"/>
        <v>0</v>
      </c>
      <c r="L149" s="7">
        <f>WEEKDAY(Table1[[#This Row],[post_time]])</f>
        <v>4</v>
      </c>
      <c r="M149" s="7">
        <f>VLOOKUP(Table1[[#This Row],[topic_id]],'All Topics Data'!$A$2:$I$1243,8,FALSE)</f>
        <v>40038.663194444445</v>
      </c>
      <c r="N149" s="7">
        <f>Table1[[#This Row],[Hui Reply?]]*(Table1[[#This Row],[post_time]]-Table1[[#This Row],[timestamp of previous reply]])</f>
        <v>0</v>
      </c>
      <c r="O149" s="3">
        <f>O148+Table1[[#This Row],[Hui Reply?]]</f>
        <v>1</v>
      </c>
      <c r="P149" s="19">
        <f>INT(Table1[[#This Row],[post_time]])</f>
        <v>40044</v>
      </c>
      <c r="Q149" s="3">
        <f>IF(Table1[[#This Row],[Hui Reply?]],VLOOKUP(Table1[[#This Row],[topic_id]],'All Topics Data'!$A$2:$E$1243,5,FALSE),0)</f>
        <v>0</v>
      </c>
      <c r="R149" s="8">
        <f>Table1[[#This Row],[post_time]]+8/24</f>
        <v>40044.931851851856</v>
      </c>
      <c r="S149" s="3">
        <f>IF(Table1[[#This Row],[post_position]]=1,0,SUMIFS($F$2:F149,$H$2:H149,Table1[[#This Row],[post_position]]-1,$C$2:C149,Table1[[#This Row],[topic_id]]))</f>
        <v>40039.449699074074</v>
      </c>
    </row>
    <row r="150" spans="1:19" x14ac:dyDescent="0.25">
      <c r="A150" s="7">
        <v>150</v>
      </c>
      <c r="B150" s="7">
        <v>1</v>
      </c>
      <c r="C150" s="7">
        <v>29</v>
      </c>
      <c r="D150" s="7">
        <v>1</v>
      </c>
      <c r="F150" s="8">
        <v>40044.61478009259</v>
      </c>
      <c r="G150" s="7">
        <v>0</v>
      </c>
      <c r="H150" s="7">
        <v>5</v>
      </c>
      <c r="I150" s="7" t="b">
        <f t="shared" si="6"/>
        <v>0</v>
      </c>
      <c r="J150" s="7" t="b">
        <f t="shared" si="7"/>
        <v>1</v>
      </c>
      <c r="K150" s="7">
        <f t="shared" si="8"/>
        <v>0</v>
      </c>
      <c r="L150" s="7">
        <f>WEEKDAY(Table1[[#This Row],[post_time]])</f>
        <v>4</v>
      </c>
      <c r="M150" s="7">
        <f>VLOOKUP(Table1[[#This Row],[topic_id]],'All Topics Data'!$A$2:$I$1243,8,FALSE)</f>
        <v>40038.663194444445</v>
      </c>
      <c r="N150" s="7">
        <f>Table1[[#This Row],[Hui Reply?]]*(Table1[[#This Row],[post_time]]-Table1[[#This Row],[timestamp of previous reply]])</f>
        <v>0</v>
      </c>
      <c r="O150" s="3">
        <f>O149+Table1[[#This Row],[Hui Reply?]]</f>
        <v>1</v>
      </c>
      <c r="P150" s="19">
        <f>INT(Table1[[#This Row],[post_time]])</f>
        <v>40044</v>
      </c>
      <c r="Q150" s="3">
        <f>IF(Table1[[#This Row],[Hui Reply?]],VLOOKUP(Table1[[#This Row],[topic_id]],'All Topics Data'!$A$2:$E$1243,5,FALSE),0)</f>
        <v>0</v>
      </c>
      <c r="R150" s="8">
        <f>Table1[[#This Row],[post_time]]+8/24</f>
        <v>40044.948113425926</v>
      </c>
      <c r="S150" s="3">
        <f>IF(Table1[[#This Row],[post_position]]=1,0,SUMIFS($F$2:F150,$H$2:H150,Table1[[#This Row],[post_position]]-1,$C$2:C150,Table1[[#This Row],[topic_id]]))</f>
        <v>40044.59851851852</v>
      </c>
    </row>
    <row r="151" spans="1:19" x14ac:dyDescent="0.25">
      <c r="A151" s="7">
        <v>151</v>
      </c>
      <c r="B151" s="7">
        <v>1</v>
      </c>
      <c r="C151" s="7">
        <v>29</v>
      </c>
      <c r="D151" s="7">
        <v>454</v>
      </c>
      <c r="F151" s="8">
        <v>40044.679467592592</v>
      </c>
      <c r="G151" s="7">
        <v>0</v>
      </c>
      <c r="H151" s="7">
        <v>6</v>
      </c>
      <c r="I151" s="7" t="b">
        <f t="shared" si="6"/>
        <v>0</v>
      </c>
      <c r="J151" s="7" t="b">
        <f t="shared" si="7"/>
        <v>1</v>
      </c>
      <c r="K151" s="7">
        <f t="shared" si="8"/>
        <v>0</v>
      </c>
      <c r="L151" s="7">
        <f>WEEKDAY(Table1[[#This Row],[post_time]])</f>
        <v>4</v>
      </c>
      <c r="M151" s="7">
        <f>VLOOKUP(Table1[[#This Row],[topic_id]],'All Topics Data'!$A$2:$I$1243,8,FALSE)</f>
        <v>40038.663194444445</v>
      </c>
      <c r="N151" s="7">
        <f>Table1[[#This Row],[Hui Reply?]]*(Table1[[#This Row],[post_time]]-Table1[[#This Row],[timestamp of previous reply]])</f>
        <v>0</v>
      </c>
      <c r="O151" s="3">
        <f>O150+Table1[[#This Row],[Hui Reply?]]</f>
        <v>1</v>
      </c>
      <c r="P151" s="19">
        <f>INT(Table1[[#This Row],[post_time]])</f>
        <v>40044</v>
      </c>
      <c r="Q151" s="3">
        <f>IF(Table1[[#This Row],[Hui Reply?]],VLOOKUP(Table1[[#This Row],[topic_id]],'All Topics Data'!$A$2:$E$1243,5,FALSE),0)</f>
        <v>0</v>
      </c>
      <c r="R151" s="8">
        <f>Table1[[#This Row],[post_time]]+8/24</f>
        <v>40045.012800925928</v>
      </c>
      <c r="S151" s="3">
        <f>IF(Table1[[#This Row],[post_position]]=1,0,SUMIFS($F$2:F151,$H$2:H151,Table1[[#This Row],[post_position]]-1,$C$2:C151,Table1[[#This Row],[topic_id]]))</f>
        <v>40044.61478009259</v>
      </c>
    </row>
    <row r="152" spans="1:19" x14ac:dyDescent="0.25">
      <c r="A152" s="7">
        <v>152</v>
      </c>
      <c r="B152" s="7">
        <v>2</v>
      </c>
      <c r="C152" s="7">
        <v>42</v>
      </c>
      <c r="D152" s="7">
        <v>376</v>
      </c>
      <c r="E152" s="2"/>
      <c r="F152" s="8">
        <v>40044.684270833335</v>
      </c>
      <c r="G152" s="7">
        <v>0</v>
      </c>
      <c r="H152" s="7">
        <v>1</v>
      </c>
      <c r="I152" s="7" t="b">
        <f t="shared" si="6"/>
        <v>0</v>
      </c>
      <c r="J152" s="7" t="b">
        <f t="shared" si="7"/>
        <v>0</v>
      </c>
      <c r="K152" s="7">
        <f t="shared" si="8"/>
        <v>0</v>
      </c>
      <c r="L152" s="7">
        <f>WEEKDAY(Table1[[#This Row],[post_time]])</f>
        <v>4</v>
      </c>
      <c r="M152" s="7">
        <f>VLOOKUP(Table1[[#This Row],[topic_id]],'All Topics Data'!$A$2:$I$1243,8,FALSE)</f>
        <v>40044.684027777781</v>
      </c>
      <c r="N152" s="7">
        <f>Table1[[#This Row],[Hui Reply?]]*(Table1[[#This Row],[post_time]]-Table1[[#This Row],[timestamp of previous reply]])</f>
        <v>0</v>
      </c>
      <c r="O152" s="3">
        <f>O151+Table1[[#This Row],[Hui Reply?]]</f>
        <v>1</v>
      </c>
      <c r="P152" s="19">
        <f>INT(Table1[[#This Row],[post_time]])</f>
        <v>40044</v>
      </c>
      <c r="Q152" s="3">
        <f>IF(Table1[[#This Row],[Hui Reply?]],VLOOKUP(Table1[[#This Row],[topic_id]],'All Topics Data'!$A$2:$E$1243,5,FALSE),0)</f>
        <v>0</v>
      </c>
      <c r="R152" s="8">
        <f>Table1[[#This Row],[post_time]]+8/24</f>
        <v>40045.017604166671</v>
      </c>
      <c r="S152" s="3">
        <f>IF(Table1[[#This Row],[post_position]]=1,0,SUMIFS($F$2:F152,$H$2:H152,Table1[[#This Row],[post_position]]-1,$C$2:C152,Table1[[#This Row],[topic_id]]))</f>
        <v>0</v>
      </c>
    </row>
    <row r="153" spans="1:19" x14ac:dyDescent="0.25">
      <c r="A153" s="7">
        <v>153</v>
      </c>
      <c r="B153" s="7">
        <v>1</v>
      </c>
      <c r="C153" s="7">
        <v>43</v>
      </c>
      <c r="D153" s="7">
        <v>326</v>
      </c>
      <c r="E153" s="2"/>
      <c r="F153" s="8">
        <v>40045.139803240738</v>
      </c>
      <c r="G153" s="7">
        <v>0</v>
      </c>
      <c r="H153" s="7">
        <v>1</v>
      </c>
      <c r="I153" s="7" t="b">
        <f t="shared" si="6"/>
        <v>0</v>
      </c>
      <c r="J153" s="7" t="b">
        <f t="shared" si="7"/>
        <v>0</v>
      </c>
      <c r="K153" s="7">
        <f t="shared" si="8"/>
        <v>0</v>
      </c>
      <c r="L153" s="7">
        <f>WEEKDAY(Table1[[#This Row],[post_time]])</f>
        <v>5</v>
      </c>
      <c r="M153" s="7">
        <f>VLOOKUP(Table1[[#This Row],[topic_id]],'All Topics Data'!$A$2:$I$1243,8,FALSE)</f>
        <v>40045.13958333333</v>
      </c>
      <c r="N153" s="7">
        <f>Table1[[#This Row],[Hui Reply?]]*(Table1[[#This Row],[post_time]]-Table1[[#This Row],[timestamp of previous reply]])</f>
        <v>0</v>
      </c>
      <c r="O153" s="3">
        <f>O152+Table1[[#This Row],[Hui Reply?]]</f>
        <v>1</v>
      </c>
      <c r="P153" s="19">
        <f>INT(Table1[[#This Row],[post_time]])</f>
        <v>40045</v>
      </c>
      <c r="Q153" s="3">
        <f>IF(Table1[[#This Row],[Hui Reply?]],VLOOKUP(Table1[[#This Row],[topic_id]],'All Topics Data'!$A$2:$E$1243,5,FALSE),0)</f>
        <v>0</v>
      </c>
      <c r="R153" s="8">
        <f>Table1[[#This Row],[post_time]]+8/24</f>
        <v>40045.473136574074</v>
      </c>
      <c r="S153" s="3">
        <f>IF(Table1[[#This Row],[post_position]]=1,0,SUMIFS($F$2:F153,$H$2:H153,Table1[[#This Row],[post_position]]-1,$C$2:C153,Table1[[#This Row],[topic_id]]))</f>
        <v>0</v>
      </c>
    </row>
    <row r="154" spans="1:19" x14ac:dyDescent="0.25">
      <c r="A154" s="7">
        <v>154</v>
      </c>
      <c r="B154" s="7">
        <v>1</v>
      </c>
      <c r="C154" s="7">
        <v>44</v>
      </c>
      <c r="D154" s="7">
        <v>477</v>
      </c>
      <c r="E154" s="2"/>
      <c r="F154" s="8">
        <v>40045.18644675926</v>
      </c>
      <c r="G154" s="7">
        <v>0</v>
      </c>
      <c r="H154" s="7">
        <v>1</v>
      </c>
      <c r="I154" s="7" t="b">
        <f t="shared" si="6"/>
        <v>0</v>
      </c>
      <c r="J154" s="7" t="b">
        <f t="shared" si="7"/>
        <v>0</v>
      </c>
      <c r="K154" s="7">
        <f t="shared" si="8"/>
        <v>0</v>
      </c>
      <c r="L154" s="7">
        <f>WEEKDAY(Table1[[#This Row],[post_time]])</f>
        <v>5</v>
      </c>
      <c r="M154" s="7">
        <f>VLOOKUP(Table1[[#This Row],[topic_id]],'All Topics Data'!$A$2:$I$1243,8,FALSE)</f>
        <v>40045.186111111114</v>
      </c>
      <c r="N154" s="7">
        <f>Table1[[#This Row],[Hui Reply?]]*(Table1[[#This Row],[post_time]]-Table1[[#This Row],[timestamp of previous reply]])</f>
        <v>0</v>
      </c>
      <c r="O154" s="3">
        <f>O153+Table1[[#This Row],[Hui Reply?]]</f>
        <v>1</v>
      </c>
      <c r="P154" s="19">
        <f>INT(Table1[[#This Row],[post_time]])</f>
        <v>40045</v>
      </c>
      <c r="Q154" s="3">
        <f>IF(Table1[[#This Row],[Hui Reply?]],VLOOKUP(Table1[[#This Row],[topic_id]],'All Topics Data'!$A$2:$E$1243,5,FALSE),0)</f>
        <v>0</v>
      </c>
      <c r="R154" s="8">
        <f>Table1[[#This Row],[post_time]]+8/24</f>
        <v>40045.519780092596</v>
      </c>
      <c r="S154" s="3">
        <f>IF(Table1[[#This Row],[post_position]]=1,0,SUMIFS($F$2:F154,$H$2:H154,Table1[[#This Row],[post_position]]-1,$C$2:C154,Table1[[#This Row],[topic_id]]))</f>
        <v>0</v>
      </c>
    </row>
    <row r="155" spans="1:19" x14ac:dyDescent="0.25">
      <c r="A155" s="7">
        <v>155</v>
      </c>
      <c r="B155" s="7">
        <v>1</v>
      </c>
      <c r="C155" s="7">
        <v>44</v>
      </c>
      <c r="D155" s="7">
        <v>1</v>
      </c>
      <c r="F155" s="8">
        <v>40045.638506944444</v>
      </c>
      <c r="G155" s="7">
        <v>0</v>
      </c>
      <c r="H155" s="7">
        <v>2</v>
      </c>
      <c r="I155" s="7" t="b">
        <f t="shared" si="6"/>
        <v>0</v>
      </c>
      <c r="J155" s="7" t="b">
        <f t="shared" si="7"/>
        <v>1</v>
      </c>
      <c r="K155" s="7">
        <f t="shared" si="8"/>
        <v>0</v>
      </c>
      <c r="L155" s="7">
        <f>WEEKDAY(Table1[[#This Row],[post_time]])</f>
        <v>5</v>
      </c>
      <c r="M155" s="7">
        <f>VLOOKUP(Table1[[#This Row],[topic_id]],'All Topics Data'!$A$2:$I$1243,8,FALSE)</f>
        <v>40045.186111111114</v>
      </c>
      <c r="N155" s="7">
        <f>Table1[[#This Row],[Hui Reply?]]*(Table1[[#This Row],[post_time]]-Table1[[#This Row],[timestamp of previous reply]])</f>
        <v>0</v>
      </c>
      <c r="O155" s="3">
        <f>O154+Table1[[#This Row],[Hui Reply?]]</f>
        <v>1</v>
      </c>
      <c r="P155" s="19">
        <f>INT(Table1[[#This Row],[post_time]])</f>
        <v>40045</v>
      </c>
      <c r="Q155" s="3">
        <f>IF(Table1[[#This Row],[Hui Reply?]],VLOOKUP(Table1[[#This Row],[topic_id]],'All Topics Data'!$A$2:$E$1243,5,FALSE),0)</f>
        <v>0</v>
      </c>
      <c r="R155" s="8">
        <f>Table1[[#This Row],[post_time]]+8/24</f>
        <v>40045.97184027778</v>
      </c>
      <c r="S155" s="3">
        <f>IF(Table1[[#This Row],[post_position]]=1,0,SUMIFS($F$2:F155,$H$2:H155,Table1[[#This Row],[post_position]]-1,$C$2:C155,Table1[[#This Row],[topic_id]]))</f>
        <v>40045.18644675926</v>
      </c>
    </row>
    <row r="156" spans="1:19" x14ac:dyDescent="0.25">
      <c r="A156" s="7">
        <v>156</v>
      </c>
      <c r="B156" s="7">
        <v>1</v>
      </c>
      <c r="C156" s="7">
        <v>43</v>
      </c>
      <c r="D156" s="7">
        <v>1</v>
      </c>
      <c r="F156" s="8">
        <v>40045.711967592593</v>
      </c>
      <c r="G156" s="7">
        <v>0</v>
      </c>
      <c r="H156" s="7">
        <v>2</v>
      </c>
      <c r="I156" s="7" t="b">
        <f t="shared" si="6"/>
        <v>0</v>
      </c>
      <c r="J156" s="7" t="b">
        <f t="shared" si="7"/>
        <v>1</v>
      </c>
      <c r="K156" s="7">
        <f t="shared" si="8"/>
        <v>0</v>
      </c>
      <c r="L156" s="7">
        <f>WEEKDAY(Table1[[#This Row],[post_time]])</f>
        <v>5</v>
      </c>
      <c r="M156" s="7">
        <f>VLOOKUP(Table1[[#This Row],[topic_id]],'All Topics Data'!$A$2:$I$1243,8,FALSE)</f>
        <v>40045.13958333333</v>
      </c>
      <c r="N156" s="7">
        <f>Table1[[#This Row],[Hui Reply?]]*(Table1[[#This Row],[post_time]]-Table1[[#This Row],[timestamp of previous reply]])</f>
        <v>0</v>
      </c>
      <c r="O156" s="3">
        <f>O155+Table1[[#This Row],[Hui Reply?]]</f>
        <v>1</v>
      </c>
      <c r="P156" s="19">
        <f>INT(Table1[[#This Row],[post_time]])</f>
        <v>40045</v>
      </c>
      <c r="Q156" s="3">
        <f>IF(Table1[[#This Row],[Hui Reply?]],VLOOKUP(Table1[[#This Row],[topic_id]],'All Topics Data'!$A$2:$E$1243,5,FALSE),0)</f>
        <v>0</v>
      </c>
      <c r="R156" s="8">
        <f>Table1[[#This Row],[post_time]]+8/24</f>
        <v>40046.045300925929</v>
      </c>
      <c r="S156" s="3">
        <f>IF(Table1[[#This Row],[post_position]]=1,0,SUMIFS($F$2:F156,$H$2:H156,Table1[[#This Row],[post_position]]-1,$C$2:C156,Table1[[#This Row],[topic_id]]))</f>
        <v>40045.139803240738</v>
      </c>
    </row>
    <row r="157" spans="1:19" x14ac:dyDescent="0.25">
      <c r="A157" s="7">
        <v>157</v>
      </c>
      <c r="B157" s="7">
        <v>1</v>
      </c>
      <c r="C157" s="7">
        <v>45</v>
      </c>
      <c r="D157" s="7">
        <v>501</v>
      </c>
      <c r="E157" s="2"/>
      <c r="F157" s="8">
        <v>40046.187777777777</v>
      </c>
      <c r="G157" s="7">
        <v>0</v>
      </c>
      <c r="H157" s="7">
        <v>1</v>
      </c>
      <c r="I157" s="7" t="b">
        <f t="shared" si="6"/>
        <v>0</v>
      </c>
      <c r="J157" s="7" t="b">
        <f t="shared" si="7"/>
        <v>0</v>
      </c>
      <c r="K157" s="7">
        <f t="shared" si="8"/>
        <v>0</v>
      </c>
      <c r="L157" s="7">
        <f>WEEKDAY(Table1[[#This Row],[post_time]])</f>
        <v>6</v>
      </c>
      <c r="M157" s="7">
        <f>VLOOKUP(Table1[[#This Row],[topic_id]],'All Topics Data'!$A$2:$I$1243,8,FALSE)</f>
        <v>40046.1875</v>
      </c>
      <c r="N157" s="7">
        <f>Table1[[#This Row],[Hui Reply?]]*(Table1[[#This Row],[post_time]]-Table1[[#This Row],[timestamp of previous reply]])</f>
        <v>0</v>
      </c>
      <c r="O157" s="3">
        <f>O156+Table1[[#This Row],[Hui Reply?]]</f>
        <v>1</v>
      </c>
      <c r="P157" s="19">
        <f>INT(Table1[[#This Row],[post_time]])</f>
        <v>40046</v>
      </c>
      <c r="Q157" s="3">
        <f>IF(Table1[[#This Row],[Hui Reply?]],VLOOKUP(Table1[[#This Row],[topic_id]],'All Topics Data'!$A$2:$E$1243,5,FALSE),0)</f>
        <v>0</v>
      </c>
      <c r="R157" s="8">
        <f>Table1[[#This Row],[post_time]]+8/24</f>
        <v>40046.521111111113</v>
      </c>
      <c r="S157" s="3">
        <f>IF(Table1[[#This Row],[post_position]]=1,0,SUMIFS($F$2:F157,$H$2:H157,Table1[[#This Row],[post_position]]-1,$C$2:C157,Table1[[#This Row],[topic_id]]))</f>
        <v>0</v>
      </c>
    </row>
    <row r="158" spans="1:19" x14ac:dyDescent="0.25">
      <c r="A158" s="7">
        <v>158</v>
      </c>
      <c r="B158" s="7">
        <v>1</v>
      </c>
      <c r="C158" s="7">
        <v>41</v>
      </c>
      <c r="D158" s="7">
        <v>326</v>
      </c>
      <c r="F158" s="8">
        <v>40046.226145833331</v>
      </c>
      <c r="G158" s="7">
        <v>0</v>
      </c>
      <c r="H158" s="7">
        <v>4</v>
      </c>
      <c r="I158" s="7" t="b">
        <f t="shared" si="6"/>
        <v>0</v>
      </c>
      <c r="J158" s="7" t="b">
        <f t="shared" si="7"/>
        <v>1</v>
      </c>
      <c r="K158" s="7">
        <f t="shared" si="8"/>
        <v>0</v>
      </c>
      <c r="L158" s="7">
        <f>WEEKDAY(Table1[[#This Row],[post_time]])</f>
        <v>6</v>
      </c>
      <c r="M158" s="7">
        <f>VLOOKUP(Table1[[#This Row],[topic_id]],'All Topics Data'!$A$2:$I$1243,8,FALSE)</f>
        <v>40044.248611111114</v>
      </c>
      <c r="N158" s="7">
        <f>Table1[[#This Row],[Hui Reply?]]*(Table1[[#This Row],[post_time]]-Table1[[#This Row],[timestamp of previous reply]])</f>
        <v>0</v>
      </c>
      <c r="O158" s="3">
        <f>O157+Table1[[#This Row],[Hui Reply?]]</f>
        <v>1</v>
      </c>
      <c r="P158" s="19">
        <f>INT(Table1[[#This Row],[post_time]])</f>
        <v>40046</v>
      </c>
      <c r="Q158" s="3">
        <f>IF(Table1[[#This Row],[Hui Reply?]],VLOOKUP(Table1[[#This Row],[topic_id]],'All Topics Data'!$A$2:$E$1243,5,FALSE),0)</f>
        <v>0</v>
      </c>
      <c r="R158" s="8">
        <f>Table1[[#This Row],[post_time]]+8/24</f>
        <v>40046.559479166666</v>
      </c>
      <c r="S158" s="3">
        <f>IF(Table1[[#This Row],[post_position]]=1,0,SUMIFS($F$2:F158,$H$2:H158,Table1[[#This Row],[post_position]]-1,$C$2:C158,Table1[[#This Row],[topic_id]]))</f>
        <v>40044.371111111112</v>
      </c>
    </row>
    <row r="159" spans="1:19" x14ac:dyDescent="0.25">
      <c r="A159" s="7">
        <v>159</v>
      </c>
      <c r="B159" s="7">
        <v>1</v>
      </c>
      <c r="C159" s="7">
        <v>41</v>
      </c>
      <c r="D159" s="7">
        <v>1</v>
      </c>
      <c r="F159" s="8">
        <v>40046.886944444443</v>
      </c>
      <c r="G159" s="7">
        <v>0</v>
      </c>
      <c r="H159" s="7">
        <v>5</v>
      </c>
      <c r="I159" s="7" t="b">
        <f t="shared" si="6"/>
        <v>0</v>
      </c>
      <c r="J159" s="7" t="b">
        <f t="shared" si="7"/>
        <v>1</v>
      </c>
      <c r="K159" s="7">
        <f t="shared" si="8"/>
        <v>0</v>
      </c>
      <c r="L159" s="7">
        <f>WEEKDAY(Table1[[#This Row],[post_time]])</f>
        <v>6</v>
      </c>
      <c r="M159" s="7">
        <f>VLOOKUP(Table1[[#This Row],[topic_id]],'All Topics Data'!$A$2:$I$1243,8,FALSE)</f>
        <v>40044.248611111114</v>
      </c>
      <c r="N159" s="7">
        <f>Table1[[#This Row],[Hui Reply?]]*(Table1[[#This Row],[post_time]]-Table1[[#This Row],[timestamp of previous reply]])</f>
        <v>0</v>
      </c>
      <c r="O159" s="3">
        <f>O158+Table1[[#This Row],[Hui Reply?]]</f>
        <v>1</v>
      </c>
      <c r="P159" s="19">
        <f>INT(Table1[[#This Row],[post_time]])</f>
        <v>40046</v>
      </c>
      <c r="Q159" s="3">
        <f>IF(Table1[[#This Row],[Hui Reply?]],VLOOKUP(Table1[[#This Row],[topic_id]],'All Topics Data'!$A$2:$E$1243,5,FALSE),0)</f>
        <v>0</v>
      </c>
      <c r="R159" s="8">
        <f>Table1[[#This Row],[post_time]]+8/24</f>
        <v>40047.220277777778</v>
      </c>
      <c r="S159" s="3">
        <f>IF(Table1[[#This Row],[post_position]]=1,0,SUMIFS($F$2:F159,$H$2:H159,Table1[[#This Row],[post_position]]-1,$C$2:C159,Table1[[#This Row],[topic_id]]))</f>
        <v>40046.226145833331</v>
      </c>
    </row>
    <row r="160" spans="1:19" x14ac:dyDescent="0.25">
      <c r="A160" s="7">
        <v>160</v>
      </c>
      <c r="B160" s="7">
        <v>1</v>
      </c>
      <c r="C160" s="7">
        <v>45</v>
      </c>
      <c r="D160" s="7">
        <v>109</v>
      </c>
      <c r="E160" s="2"/>
      <c r="F160" s="8">
        <v>40047.520532407405</v>
      </c>
      <c r="G160" s="7">
        <v>0</v>
      </c>
      <c r="H160" s="7">
        <v>2</v>
      </c>
      <c r="I160" s="7" t="b">
        <f t="shared" si="6"/>
        <v>0</v>
      </c>
      <c r="J160" s="7" t="b">
        <f t="shared" si="7"/>
        <v>1</v>
      </c>
      <c r="K160" s="7">
        <f t="shared" si="8"/>
        <v>0</v>
      </c>
      <c r="L160" s="7">
        <f>WEEKDAY(Table1[[#This Row],[post_time]])</f>
        <v>7</v>
      </c>
      <c r="M160" s="7">
        <f>VLOOKUP(Table1[[#This Row],[topic_id]],'All Topics Data'!$A$2:$I$1243,8,FALSE)</f>
        <v>40046.1875</v>
      </c>
      <c r="N160" s="7">
        <f>Table1[[#This Row],[Hui Reply?]]*(Table1[[#This Row],[post_time]]-Table1[[#This Row],[timestamp of previous reply]])</f>
        <v>0</v>
      </c>
      <c r="O160" s="3">
        <f>O159+Table1[[#This Row],[Hui Reply?]]</f>
        <v>1</v>
      </c>
      <c r="P160" s="19">
        <f>INT(Table1[[#This Row],[post_time]])</f>
        <v>40047</v>
      </c>
      <c r="Q160" s="3">
        <f>IF(Table1[[#This Row],[Hui Reply?]],VLOOKUP(Table1[[#This Row],[topic_id]],'All Topics Data'!$A$2:$E$1243,5,FALSE),0)</f>
        <v>0</v>
      </c>
      <c r="R160" s="8">
        <f>Table1[[#This Row],[post_time]]+8/24</f>
        <v>40047.853865740741</v>
      </c>
      <c r="S160" s="3">
        <f>IF(Table1[[#This Row],[post_position]]=1,0,SUMIFS($F$2:F160,$H$2:H160,Table1[[#This Row],[post_position]]-1,$C$2:C160,Table1[[#This Row],[topic_id]]))</f>
        <v>40046.187777777777</v>
      </c>
    </row>
    <row r="161" spans="1:19" x14ac:dyDescent="0.25">
      <c r="A161" s="7">
        <v>161</v>
      </c>
      <c r="B161" s="7">
        <v>1</v>
      </c>
      <c r="C161" s="7">
        <v>46</v>
      </c>
      <c r="D161" s="7">
        <v>60</v>
      </c>
      <c r="E161" s="2"/>
      <c r="F161" s="8">
        <v>40048.105763888889</v>
      </c>
      <c r="G161" s="7">
        <v>0</v>
      </c>
      <c r="H161" s="7">
        <v>1</v>
      </c>
      <c r="I161" s="7" t="b">
        <f t="shared" si="6"/>
        <v>0</v>
      </c>
      <c r="J161" s="7" t="b">
        <f t="shared" si="7"/>
        <v>0</v>
      </c>
      <c r="K161" s="7">
        <f t="shared" si="8"/>
        <v>0</v>
      </c>
      <c r="L161" s="7">
        <f>WEEKDAY(Table1[[#This Row],[post_time]])</f>
        <v>1</v>
      </c>
      <c r="M161" s="7">
        <f>VLOOKUP(Table1[[#This Row],[topic_id]],'All Topics Data'!$A$2:$I$1243,8,FALSE)</f>
        <v>40048.105555555558</v>
      </c>
      <c r="N161" s="7">
        <f>Table1[[#This Row],[Hui Reply?]]*(Table1[[#This Row],[post_time]]-Table1[[#This Row],[timestamp of previous reply]])</f>
        <v>0</v>
      </c>
      <c r="O161" s="3">
        <f>O160+Table1[[#This Row],[Hui Reply?]]</f>
        <v>1</v>
      </c>
      <c r="P161" s="19">
        <f>INT(Table1[[#This Row],[post_time]])</f>
        <v>40048</v>
      </c>
      <c r="Q161" s="3">
        <f>IF(Table1[[#This Row],[Hui Reply?]],VLOOKUP(Table1[[#This Row],[topic_id]],'All Topics Data'!$A$2:$E$1243,5,FALSE),0)</f>
        <v>0</v>
      </c>
      <c r="R161" s="8">
        <f>Table1[[#This Row],[post_time]]+8/24</f>
        <v>40048.439097222225</v>
      </c>
      <c r="S161" s="3">
        <f>IF(Table1[[#This Row],[post_position]]=1,0,SUMIFS($F$2:F161,$H$2:H161,Table1[[#This Row],[post_position]]-1,$C$2:C161,Table1[[#This Row],[topic_id]]))</f>
        <v>0</v>
      </c>
    </row>
    <row r="162" spans="1:19" x14ac:dyDescent="0.25">
      <c r="A162" s="7">
        <v>162</v>
      </c>
      <c r="B162" s="7">
        <v>1</v>
      </c>
      <c r="C162" s="7">
        <v>40</v>
      </c>
      <c r="D162" s="7">
        <v>29</v>
      </c>
      <c r="F162" s="8">
        <v>40049.460821759261</v>
      </c>
      <c r="G162" s="7">
        <v>0</v>
      </c>
      <c r="H162" s="7">
        <v>7</v>
      </c>
      <c r="I162" s="7" t="b">
        <f t="shared" si="6"/>
        <v>0</v>
      </c>
      <c r="J162" s="7" t="b">
        <f t="shared" si="7"/>
        <v>1</v>
      </c>
      <c r="K162" s="7">
        <f t="shared" si="8"/>
        <v>0</v>
      </c>
      <c r="L162" s="7">
        <f>WEEKDAY(Table1[[#This Row],[post_time]])</f>
        <v>2</v>
      </c>
      <c r="M162" s="7">
        <f>VLOOKUP(Table1[[#This Row],[topic_id]],'All Topics Data'!$A$2:$I$1243,8,FALSE)</f>
        <v>40043.872916666667</v>
      </c>
      <c r="N162" s="7">
        <f>Table1[[#This Row],[Hui Reply?]]*(Table1[[#This Row],[post_time]]-Table1[[#This Row],[timestamp of previous reply]])</f>
        <v>0</v>
      </c>
      <c r="O162" s="3">
        <f>O161+Table1[[#This Row],[Hui Reply?]]</f>
        <v>1</v>
      </c>
      <c r="P162" s="19">
        <f>INT(Table1[[#This Row],[post_time]])</f>
        <v>40049</v>
      </c>
      <c r="Q162" s="3">
        <f>IF(Table1[[#This Row],[Hui Reply?]],VLOOKUP(Table1[[#This Row],[topic_id]],'All Topics Data'!$A$2:$E$1243,5,FALSE),0)</f>
        <v>0</v>
      </c>
      <c r="R162" s="8">
        <f>Table1[[#This Row],[post_time]]+8/24</f>
        <v>40049.794155092597</v>
      </c>
      <c r="S162" s="3">
        <f>IF(Table1[[#This Row],[post_position]]=1,0,SUMIFS($F$2:F162,$H$2:H162,Table1[[#This Row],[post_position]]-1,$C$2:C162,Table1[[#This Row],[topic_id]]))</f>
        <v>40044.237638888888</v>
      </c>
    </row>
    <row r="163" spans="1:19" x14ac:dyDescent="0.25">
      <c r="A163" s="7">
        <v>163</v>
      </c>
      <c r="B163" s="7">
        <v>1</v>
      </c>
      <c r="C163" s="7">
        <v>47</v>
      </c>
      <c r="D163" s="7">
        <v>581</v>
      </c>
      <c r="F163" s="8">
        <v>40049.466331018521</v>
      </c>
      <c r="G163" s="7">
        <v>0</v>
      </c>
      <c r="H163" s="7">
        <v>1</v>
      </c>
      <c r="I163" s="7" t="b">
        <f t="shared" si="6"/>
        <v>0</v>
      </c>
      <c r="J163" s="7" t="b">
        <f t="shared" si="7"/>
        <v>0</v>
      </c>
      <c r="K163" s="7">
        <f t="shared" si="8"/>
        <v>0</v>
      </c>
      <c r="L163" s="7">
        <f>WEEKDAY(Table1[[#This Row],[post_time]])</f>
        <v>2</v>
      </c>
      <c r="M163" s="7">
        <f>VLOOKUP(Table1[[#This Row],[topic_id]],'All Topics Data'!$A$2:$I$1243,8,FALSE)</f>
        <v>40049.46597222222</v>
      </c>
      <c r="N163" s="7">
        <f>Table1[[#This Row],[Hui Reply?]]*(Table1[[#This Row],[post_time]]-Table1[[#This Row],[timestamp of previous reply]])</f>
        <v>0</v>
      </c>
      <c r="O163" s="3">
        <f>O162+Table1[[#This Row],[Hui Reply?]]</f>
        <v>1</v>
      </c>
      <c r="P163" s="19">
        <f>INT(Table1[[#This Row],[post_time]])</f>
        <v>40049</v>
      </c>
      <c r="Q163" s="3">
        <f>IF(Table1[[#This Row],[Hui Reply?]],VLOOKUP(Table1[[#This Row],[topic_id]],'All Topics Data'!$A$2:$E$1243,5,FALSE),0)</f>
        <v>0</v>
      </c>
      <c r="R163" s="8">
        <f>Table1[[#This Row],[post_time]]+8/24</f>
        <v>40049.799664351856</v>
      </c>
      <c r="S163" s="3">
        <f>IF(Table1[[#This Row],[post_position]]=1,0,SUMIFS($F$2:F163,$H$2:H163,Table1[[#This Row],[post_position]]-1,$C$2:C163,Table1[[#This Row],[topic_id]]))</f>
        <v>0</v>
      </c>
    </row>
    <row r="164" spans="1:19" x14ac:dyDescent="0.25">
      <c r="A164" s="7">
        <v>164</v>
      </c>
      <c r="B164" s="7">
        <v>1</v>
      </c>
      <c r="C164" s="7">
        <v>47</v>
      </c>
      <c r="D164" s="7">
        <v>1</v>
      </c>
      <c r="F164" s="8">
        <v>40049.504108796296</v>
      </c>
      <c r="G164" s="7">
        <v>0</v>
      </c>
      <c r="H164" s="7">
        <v>2</v>
      </c>
      <c r="I164" s="7" t="b">
        <f t="shared" si="6"/>
        <v>0</v>
      </c>
      <c r="J164" s="7" t="b">
        <f t="shared" si="7"/>
        <v>1</v>
      </c>
      <c r="K164" s="7">
        <f t="shared" si="8"/>
        <v>0</v>
      </c>
      <c r="L164" s="7">
        <f>WEEKDAY(Table1[[#This Row],[post_time]])</f>
        <v>2</v>
      </c>
      <c r="M164" s="7">
        <f>VLOOKUP(Table1[[#This Row],[topic_id]],'All Topics Data'!$A$2:$I$1243,8,FALSE)</f>
        <v>40049.46597222222</v>
      </c>
      <c r="N164" s="7">
        <f>Table1[[#This Row],[Hui Reply?]]*(Table1[[#This Row],[post_time]]-Table1[[#This Row],[timestamp of previous reply]])</f>
        <v>0</v>
      </c>
      <c r="O164" s="3">
        <f>O163+Table1[[#This Row],[Hui Reply?]]</f>
        <v>1</v>
      </c>
      <c r="P164" s="19">
        <f>INT(Table1[[#This Row],[post_time]])</f>
        <v>40049</v>
      </c>
      <c r="Q164" s="3">
        <f>IF(Table1[[#This Row],[Hui Reply?]],VLOOKUP(Table1[[#This Row],[topic_id]],'All Topics Data'!$A$2:$E$1243,5,FALSE),0)</f>
        <v>0</v>
      </c>
      <c r="R164" s="8">
        <f>Table1[[#This Row],[post_time]]+8/24</f>
        <v>40049.837442129632</v>
      </c>
      <c r="S164" s="3">
        <f>IF(Table1[[#This Row],[post_position]]=1,0,SUMIFS($F$2:F164,$H$2:H164,Table1[[#This Row],[post_position]]-1,$C$2:C164,Table1[[#This Row],[topic_id]]))</f>
        <v>40049.466331018521</v>
      </c>
    </row>
    <row r="165" spans="1:19" x14ac:dyDescent="0.25">
      <c r="A165" s="7">
        <v>165</v>
      </c>
      <c r="B165" s="7">
        <v>1</v>
      </c>
      <c r="C165" s="7">
        <v>47</v>
      </c>
      <c r="D165" s="7">
        <v>581</v>
      </c>
      <c r="F165" s="8">
        <v>40049.509560185186</v>
      </c>
      <c r="G165" s="7">
        <v>0</v>
      </c>
      <c r="H165" s="7">
        <v>3</v>
      </c>
      <c r="I165" s="7" t="b">
        <f t="shared" si="6"/>
        <v>0</v>
      </c>
      <c r="J165" s="7" t="b">
        <f t="shared" si="7"/>
        <v>1</v>
      </c>
      <c r="K165" s="7">
        <f t="shared" si="8"/>
        <v>0</v>
      </c>
      <c r="L165" s="7">
        <f>WEEKDAY(Table1[[#This Row],[post_time]])</f>
        <v>2</v>
      </c>
      <c r="M165" s="7">
        <f>VLOOKUP(Table1[[#This Row],[topic_id]],'All Topics Data'!$A$2:$I$1243,8,FALSE)</f>
        <v>40049.46597222222</v>
      </c>
      <c r="N165" s="7">
        <f>Table1[[#This Row],[Hui Reply?]]*(Table1[[#This Row],[post_time]]-Table1[[#This Row],[timestamp of previous reply]])</f>
        <v>0</v>
      </c>
      <c r="O165" s="3">
        <f>O164+Table1[[#This Row],[Hui Reply?]]</f>
        <v>1</v>
      </c>
      <c r="P165" s="19">
        <f>INT(Table1[[#This Row],[post_time]])</f>
        <v>40049</v>
      </c>
      <c r="Q165" s="3">
        <f>IF(Table1[[#This Row],[Hui Reply?]],VLOOKUP(Table1[[#This Row],[topic_id]],'All Topics Data'!$A$2:$E$1243,5,FALSE),0)</f>
        <v>0</v>
      </c>
      <c r="R165" s="8">
        <f>Table1[[#This Row],[post_time]]+8/24</f>
        <v>40049.842893518522</v>
      </c>
      <c r="S165" s="3">
        <f>IF(Table1[[#This Row],[post_position]]=1,0,SUMIFS($F$2:F165,$H$2:H165,Table1[[#This Row],[post_position]]-1,$C$2:C165,Table1[[#This Row],[topic_id]]))</f>
        <v>40049.504108796296</v>
      </c>
    </row>
    <row r="166" spans="1:19" x14ac:dyDescent="0.25">
      <c r="A166" s="7">
        <v>166</v>
      </c>
      <c r="B166" s="7">
        <v>1</v>
      </c>
      <c r="C166" s="7">
        <v>47</v>
      </c>
      <c r="D166" s="7">
        <v>1</v>
      </c>
      <c r="E166" s="2"/>
      <c r="F166" s="8">
        <v>40049.512511574074</v>
      </c>
      <c r="G166" s="7">
        <v>0</v>
      </c>
      <c r="H166" s="7">
        <v>4</v>
      </c>
      <c r="I166" s="7" t="b">
        <f t="shared" si="6"/>
        <v>0</v>
      </c>
      <c r="J166" s="7" t="b">
        <f t="shared" si="7"/>
        <v>1</v>
      </c>
      <c r="K166" s="7">
        <f t="shared" si="8"/>
        <v>0</v>
      </c>
      <c r="L166" s="7">
        <f>WEEKDAY(Table1[[#This Row],[post_time]])</f>
        <v>2</v>
      </c>
      <c r="M166" s="7">
        <f>VLOOKUP(Table1[[#This Row],[topic_id]],'All Topics Data'!$A$2:$I$1243,8,FALSE)</f>
        <v>40049.46597222222</v>
      </c>
      <c r="N166" s="7">
        <f>Table1[[#This Row],[Hui Reply?]]*(Table1[[#This Row],[post_time]]-Table1[[#This Row],[timestamp of previous reply]])</f>
        <v>0</v>
      </c>
      <c r="O166" s="3">
        <f>O165+Table1[[#This Row],[Hui Reply?]]</f>
        <v>1</v>
      </c>
      <c r="P166" s="19">
        <f>INT(Table1[[#This Row],[post_time]])</f>
        <v>40049</v>
      </c>
      <c r="Q166" s="3">
        <f>IF(Table1[[#This Row],[Hui Reply?]],VLOOKUP(Table1[[#This Row],[topic_id]],'All Topics Data'!$A$2:$E$1243,5,FALSE),0)</f>
        <v>0</v>
      </c>
      <c r="R166" s="8">
        <f>Table1[[#This Row],[post_time]]+8/24</f>
        <v>40049.84584490741</v>
      </c>
      <c r="S166" s="3">
        <f>IF(Table1[[#This Row],[post_position]]=1,0,SUMIFS($F$2:F166,$H$2:H166,Table1[[#This Row],[post_position]]-1,$C$2:C166,Table1[[#This Row],[topic_id]]))</f>
        <v>40049.509560185186</v>
      </c>
    </row>
    <row r="167" spans="1:19" x14ac:dyDescent="0.25">
      <c r="A167" s="7">
        <v>167</v>
      </c>
      <c r="B167" s="7">
        <v>1</v>
      </c>
      <c r="C167" s="7">
        <v>46</v>
      </c>
      <c r="D167" s="7">
        <v>1</v>
      </c>
      <c r="F167" s="8">
        <v>40049.513668981483</v>
      </c>
      <c r="G167" s="7">
        <v>0</v>
      </c>
      <c r="H167" s="7">
        <v>2</v>
      </c>
      <c r="I167" s="7" t="b">
        <f t="shared" si="6"/>
        <v>0</v>
      </c>
      <c r="J167" s="7" t="b">
        <f t="shared" si="7"/>
        <v>1</v>
      </c>
      <c r="K167" s="7">
        <f t="shared" si="8"/>
        <v>0</v>
      </c>
      <c r="L167" s="7">
        <f>WEEKDAY(Table1[[#This Row],[post_time]])</f>
        <v>2</v>
      </c>
      <c r="M167" s="7">
        <f>VLOOKUP(Table1[[#This Row],[topic_id]],'All Topics Data'!$A$2:$I$1243,8,FALSE)</f>
        <v>40048.105555555558</v>
      </c>
      <c r="N167" s="7">
        <f>Table1[[#This Row],[Hui Reply?]]*(Table1[[#This Row],[post_time]]-Table1[[#This Row],[timestamp of previous reply]])</f>
        <v>0</v>
      </c>
      <c r="O167" s="3">
        <f>O166+Table1[[#This Row],[Hui Reply?]]</f>
        <v>1</v>
      </c>
      <c r="P167" s="19">
        <f>INT(Table1[[#This Row],[post_time]])</f>
        <v>40049</v>
      </c>
      <c r="Q167" s="3">
        <f>IF(Table1[[#This Row],[Hui Reply?]],VLOOKUP(Table1[[#This Row],[topic_id]],'All Topics Data'!$A$2:$E$1243,5,FALSE),0)</f>
        <v>0</v>
      </c>
      <c r="R167" s="8">
        <f>Table1[[#This Row],[post_time]]+8/24</f>
        <v>40049.847002314818</v>
      </c>
      <c r="S167" s="3">
        <f>IF(Table1[[#This Row],[post_position]]=1,0,SUMIFS($F$2:F167,$H$2:H167,Table1[[#This Row],[post_position]]-1,$C$2:C167,Table1[[#This Row],[topic_id]]))</f>
        <v>40048.105763888889</v>
      </c>
    </row>
    <row r="168" spans="1:19" x14ac:dyDescent="0.25">
      <c r="A168" s="7">
        <v>168</v>
      </c>
      <c r="B168" s="7">
        <v>1</v>
      </c>
      <c r="C168" s="7">
        <v>47</v>
      </c>
      <c r="D168" s="7">
        <v>581</v>
      </c>
      <c r="F168" s="8">
        <v>40049.518206018518</v>
      </c>
      <c r="G168" s="7">
        <v>0</v>
      </c>
      <c r="H168" s="7">
        <v>5</v>
      </c>
      <c r="I168" s="7" t="b">
        <f t="shared" si="6"/>
        <v>0</v>
      </c>
      <c r="J168" s="7" t="b">
        <f t="shared" si="7"/>
        <v>1</v>
      </c>
      <c r="K168" s="7">
        <f t="shared" si="8"/>
        <v>0</v>
      </c>
      <c r="L168" s="7">
        <f>WEEKDAY(Table1[[#This Row],[post_time]])</f>
        <v>2</v>
      </c>
      <c r="M168" s="7">
        <f>VLOOKUP(Table1[[#This Row],[topic_id]],'All Topics Data'!$A$2:$I$1243,8,FALSE)</f>
        <v>40049.46597222222</v>
      </c>
      <c r="N168" s="7">
        <f>Table1[[#This Row],[Hui Reply?]]*(Table1[[#This Row],[post_time]]-Table1[[#This Row],[timestamp of previous reply]])</f>
        <v>0</v>
      </c>
      <c r="O168" s="3">
        <f>O167+Table1[[#This Row],[Hui Reply?]]</f>
        <v>1</v>
      </c>
      <c r="P168" s="19">
        <f>INT(Table1[[#This Row],[post_time]])</f>
        <v>40049</v>
      </c>
      <c r="Q168" s="3">
        <f>IF(Table1[[#This Row],[Hui Reply?]],VLOOKUP(Table1[[#This Row],[topic_id]],'All Topics Data'!$A$2:$E$1243,5,FALSE),0)</f>
        <v>0</v>
      </c>
      <c r="R168" s="8">
        <f>Table1[[#This Row],[post_time]]+8/24</f>
        <v>40049.851539351854</v>
      </c>
      <c r="S168" s="3">
        <f>IF(Table1[[#This Row],[post_position]]=1,0,SUMIFS($F$2:F168,$H$2:H168,Table1[[#This Row],[post_position]]-1,$C$2:C168,Table1[[#This Row],[topic_id]]))</f>
        <v>40049.512511574074</v>
      </c>
    </row>
    <row r="169" spans="1:19" x14ac:dyDescent="0.25">
      <c r="A169" s="7">
        <v>169</v>
      </c>
      <c r="B169" s="7">
        <v>1</v>
      </c>
      <c r="C169" s="7">
        <v>47</v>
      </c>
      <c r="D169" s="7">
        <v>1</v>
      </c>
      <c r="F169" s="8">
        <v>40049.523182870369</v>
      </c>
      <c r="G169" s="7">
        <v>0</v>
      </c>
      <c r="H169" s="7">
        <v>6</v>
      </c>
      <c r="I169" s="7" t="b">
        <f t="shared" si="6"/>
        <v>0</v>
      </c>
      <c r="J169" s="7" t="b">
        <f t="shared" si="7"/>
        <v>1</v>
      </c>
      <c r="K169" s="7">
        <f t="shared" si="8"/>
        <v>0</v>
      </c>
      <c r="L169" s="7">
        <f>WEEKDAY(Table1[[#This Row],[post_time]])</f>
        <v>2</v>
      </c>
      <c r="M169" s="7">
        <f>VLOOKUP(Table1[[#This Row],[topic_id]],'All Topics Data'!$A$2:$I$1243,8,FALSE)</f>
        <v>40049.46597222222</v>
      </c>
      <c r="N169" s="7">
        <f>Table1[[#This Row],[Hui Reply?]]*(Table1[[#This Row],[post_time]]-Table1[[#This Row],[timestamp of previous reply]])</f>
        <v>0</v>
      </c>
      <c r="O169" s="3">
        <f>O168+Table1[[#This Row],[Hui Reply?]]</f>
        <v>1</v>
      </c>
      <c r="P169" s="19">
        <f>INT(Table1[[#This Row],[post_time]])</f>
        <v>40049</v>
      </c>
      <c r="Q169" s="3">
        <f>IF(Table1[[#This Row],[Hui Reply?]],VLOOKUP(Table1[[#This Row],[topic_id]],'All Topics Data'!$A$2:$E$1243,5,FALSE),0)</f>
        <v>0</v>
      </c>
      <c r="R169" s="8">
        <f>Table1[[#This Row],[post_time]]+8/24</f>
        <v>40049.856516203705</v>
      </c>
      <c r="S169" s="3">
        <f>IF(Table1[[#This Row],[post_position]]=1,0,SUMIFS($F$2:F169,$H$2:H169,Table1[[#This Row],[post_position]]-1,$C$2:C169,Table1[[#This Row],[topic_id]]))</f>
        <v>40049.518206018518</v>
      </c>
    </row>
    <row r="170" spans="1:19" x14ac:dyDescent="0.25">
      <c r="A170" s="7">
        <v>170</v>
      </c>
      <c r="B170" s="7">
        <v>1</v>
      </c>
      <c r="C170" s="7">
        <v>40</v>
      </c>
      <c r="D170" s="7">
        <v>1</v>
      </c>
      <c r="F170" s="8">
        <v>40050.255960648145</v>
      </c>
      <c r="G170" s="7">
        <v>0</v>
      </c>
      <c r="H170" s="7">
        <v>8</v>
      </c>
      <c r="I170" s="7" t="b">
        <f t="shared" si="6"/>
        <v>0</v>
      </c>
      <c r="J170" s="7" t="b">
        <f t="shared" si="7"/>
        <v>1</v>
      </c>
      <c r="K170" s="7">
        <f t="shared" si="8"/>
        <v>0</v>
      </c>
      <c r="L170" s="7">
        <f>WEEKDAY(Table1[[#This Row],[post_time]])</f>
        <v>3</v>
      </c>
      <c r="M170" s="7">
        <f>VLOOKUP(Table1[[#This Row],[topic_id]],'All Topics Data'!$A$2:$I$1243,8,FALSE)</f>
        <v>40043.872916666667</v>
      </c>
      <c r="N170" s="7">
        <f>Table1[[#This Row],[Hui Reply?]]*(Table1[[#This Row],[post_time]]-Table1[[#This Row],[timestamp of previous reply]])</f>
        <v>0</v>
      </c>
      <c r="O170" s="3">
        <f>O169+Table1[[#This Row],[Hui Reply?]]</f>
        <v>1</v>
      </c>
      <c r="P170" s="19">
        <f>INT(Table1[[#This Row],[post_time]])</f>
        <v>40050</v>
      </c>
      <c r="Q170" s="3">
        <f>IF(Table1[[#This Row],[Hui Reply?]],VLOOKUP(Table1[[#This Row],[topic_id]],'All Topics Data'!$A$2:$E$1243,5,FALSE),0)</f>
        <v>0</v>
      </c>
      <c r="R170" s="8">
        <f>Table1[[#This Row],[post_time]]+8/24</f>
        <v>40050.58929398148</v>
      </c>
      <c r="S170" s="3">
        <f>IF(Table1[[#This Row],[post_position]]=1,0,SUMIFS($F$2:F170,$H$2:H170,Table1[[#This Row],[post_position]]-1,$C$2:C170,Table1[[#This Row],[topic_id]]))</f>
        <v>40049.460821759261</v>
      </c>
    </row>
    <row r="171" spans="1:19" x14ac:dyDescent="0.25">
      <c r="A171" s="7">
        <v>171</v>
      </c>
      <c r="B171" s="7">
        <v>4</v>
      </c>
      <c r="C171" s="7">
        <v>13</v>
      </c>
      <c r="D171" s="7">
        <v>376</v>
      </c>
      <c r="F171" s="8">
        <v>40050.830740740741</v>
      </c>
      <c r="G171" s="7">
        <v>0</v>
      </c>
      <c r="H171" s="7">
        <v>4</v>
      </c>
      <c r="I171" s="7" t="b">
        <f t="shared" si="6"/>
        <v>0</v>
      </c>
      <c r="J171" s="7" t="b">
        <f t="shared" si="7"/>
        <v>1</v>
      </c>
      <c r="K171" s="7">
        <f t="shared" si="8"/>
        <v>0</v>
      </c>
      <c r="L171" s="7">
        <f>WEEKDAY(Table1[[#This Row],[post_time]])</f>
        <v>3</v>
      </c>
      <c r="M171" s="7">
        <f>VLOOKUP(Table1[[#This Row],[topic_id]],'All Topics Data'!$A$2:$I$1243,8,FALSE)</f>
        <v>40023.375</v>
      </c>
      <c r="N171" s="7">
        <f>Table1[[#This Row],[Hui Reply?]]*(Table1[[#This Row],[post_time]]-Table1[[#This Row],[timestamp of previous reply]])</f>
        <v>0</v>
      </c>
      <c r="O171" s="3">
        <f>O170+Table1[[#This Row],[Hui Reply?]]</f>
        <v>1</v>
      </c>
      <c r="P171" s="19">
        <f>INT(Table1[[#This Row],[post_time]])</f>
        <v>40050</v>
      </c>
      <c r="Q171" s="3">
        <f>IF(Table1[[#This Row],[Hui Reply?]],VLOOKUP(Table1[[#This Row],[topic_id]],'All Topics Data'!$A$2:$E$1243,5,FALSE),0)</f>
        <v>0</v>
      </c>
      <c r="R171" s="8">
        <f>Table1[[#This Row],[post_time]]+8/24</f>
        <v>40051.164074074077</v>
      </c>
      <c r="S171" s="3">
        <f>IF(Table1[[#This Row],[post_position]]=1,0,SUMIFS($F$2:F171,$H$2:H171,Table1[[#This Row],[post_position]]-1,$C$2:C171,Table1[[#This Row],[topic_id]]))</f>
        <v>40023.415196759262</v>
      </c>
    </row>
    <row r="172" spans="1:19" x14ac:dyDescent="0.25">
      <c r="A172" s="7">
        <v>172</v>
      </c>
      <c r="B172" s="7">
        <v>1</v>
      </c>
      <c r="C172" s="7">
        <v>48</v>
      </c>
      <c r="D172" s="7">
        <v>628</v>
      </c>
      <c r="E172" s="2"/>
      <c r="F172" s="8">
        <v>40051.710798611108</v>
      </c>
      <c r="G172" s="7">
        <v>0</v>
      </c>
      <c r="H172" s="7">
        <v>1</v>
      </c>
      <c r="I172" s="7" t="b">
        <f t="shared" si="6"/>
        <v>0</v>
      </c>
      <c r="J172" s="7" t="b">
        <f t="shared" si="7"/>
        <v>0</v>
      </c>
      <c r="K172" s="7">
        <f t="shared" si="8"/>
        <v>0</v>
      </c>
      <c r="L172" s="7">
        <f>WEEKDAY(Table1[[#This Row],[post_time]])</f>
        <v>4</v>
      </c>
      <c r="M172" s="7">
        <f>VLOOKUP(Table1[[#This Row],[topic_id]],'All Topics Data'!$A$2:$I$1243,8,FALSE)</f>
        <v>40051.710416666669</v>
      </c>
      <c r="N172" s="7">
        <f>Table1[[#This Row],[Hui Reply?]]*(Table1[[#This Row],[post_time]]-Table1[[#This Row],[timestamp of previous reply]])</f>
        <v>0</v>
      </c>
      <c r="O172" s="3">
        <f>O171+Table1[[#This Row],[Hui Reply?]]</f>
        <v>1</v>
      </c>
      <c r="P172" s="19">
        <f>INT(Table1[[#This Row],[post_time]])</f>
        <v>40051</v>
      </c>
      <c r="Q172" s="3">
        <f>IF(Table1[[#This Row],[Hui Reply?]],VLOOKUP(Table1[[#This Row],[topic_id]],'All Topics Data'!$A$2:$E$1243,5,FALSE),0)</f>
        <v>0</v>
      </c>
      <c r="R172" s="8">
        <f>Table1[[#This Row],[post_time]]+8/24</f>
        <v>40052.044131944444</v>
      </c>
      <c r="S172" s="3">
        <f>IF(Table1[[#This Row],[post_position]]=1,0,SUMIFS($F$2:F172,$H$2:H172,Table1[[#This Row],[post_position]]-1,$C$2:C172,Table1[[#This Row],[topic_id]]))</f>
        <v>0</v>
      </c>
    </row>
    <row r="173" spans="1:19" x14ac:dyDescent="0.25">
      <c r="A173" s="7">
        <v>173</v>
      </c>
      <c r="B173" s="7">
        <v>1</v>
      </c>
      <c r="C173" s="7">
        <v>47</v>
      </c>
      <c r="D173" s="7">
        <v>581</v>
      </c>
      <c r="F173" s="8">
        <v>40052.444421296299</v>
      </c>
      <c r="G173" s="7">
        <v>0</v>
      </c>
      <c r="H173" s="7">
        <v>7</v>
      </c>
      <c r="I173" s="7" t="b">
        <f t="shared" si="6"/>
        <v>0</v>
      </c>
      <c r="J173" s="7" t="b">
        <f t="shared" si="7"/>
        <v>1</v>
      </c>
      <c r="K173" s="7">
        <f t="shared" si="8"/>
        <v>0</v>
      </c>
      <c r="L173" s="7">
        <f>WEEKDAY(Table1[[#This Row],[post_time]])</f>
        <v>5</v>
      </c>
      <c r="M173" s="7">
        <f>VLOOKUP(Table1[[#This Row],[topic_id]],'All Topics Data'!$A$2:$I$1243,8,FALSE)</f>
        <v>40049.46597222222</v>
      </c>
      <c r="N173" s="7">
        <f>Table1[[#This Row],[Hui Reply?]]*(Table1[[#This Row],[post_time]]-Table1[[#This Row],[timestamp of previous reply]])</f>
        <v>0</v>
      </c>
      <c r="O173" s="3">
        <f>O172+Table1[[#This Row],[Hui Reply?]]</f>
        <v>1</v>
      </c>
      <c r="P173" s="19">
        <f>INT(Table1[[#This Row],[post_time]])</f>
        <v>40052</v>
      </c>
      <c r="Q173" s="3">
        <f>IF(Table1[[#This Row],[Hui Reply?]],VLOOKUP(Table1[[#This Row],[topic_id]],'All Topics Data'!$A$2:$E$1243,5,FALSE),0)</f>
        <v>0</v>
      </c>
      <c r="R173" s="8">
        <f>Table1[[#This Row],[post_time]]+8/24</f>
        <v>40052.777754629635</v>
      </c>
      <c r="S173" s="3">
        <f>IF(Table1[[#This Row],[post_position]]=1,0,SUMIFS($F$2:F173,$H$2:H173,Table1[[#This Row],[post_position]]-1,$C$2:C173,Table1[[#This Row],[topic_id]]))</f>
        <v>40049.523182870369</v>
      </c>
    </row>
    <row r="174" spans="1:19" x14ac:dyDescent="0.25">
      <c r="A174" s="7">
        <v>174</v>
      </c>
      <c r="B174" s="7">
        <v>4</v>
      </c>
      <c r="C174" s="7">
        <v>13</v>
      </c>
      <c r="D174" s="7">
        <v>376</v>
      </c>
      <c r="F174" s="8">
        <v>40052.539768518516</v>
      </c>
      <c r="G174" s="7">
        <v>0</v>
      </c>
      <c r="H174" s="7">
        <v>5</v>
      </c>
      <c r="I174" s="7" t="b">
        <f t="shared" si="6"/>
        <v>0</v>
      </c>
      <c r="J174" s="7" t="b">
        <f t="shared" si="7"/>
        <v>1</v>
      </c>
      <c r="K174" s="7">
        <f t="shared" si="8"/>
        <v>0</v>
      </c>
      <c r="L174" s="7">
        <f>WEEKDAY(Table1[[#This Row],[post_time]])</f>
        <v>5</v>
      </c>
      <c r="M174" s="7">
        <f>VLOOKUP(Table1[[#This Row],[topic_id]],'All Topics Data'!$A$2:$I$1243,8,FALSE)</f>
        <v>40023.375</v>
      </c>
      <c r="N174" s="7">
        <f>Table1[[#This Row],[Hui Reply?]]*(Table1[[#This Row],[post_time]]-Table1[[#This Row],[timestamp of previous reply]])</f>
        <v>0</v>
      </c>
      <c r="O174" s="3">
        <f>O173+Table1[[#This Row],[Hui Reply?]]</f>
        <v>1</v>
      </c>
      <c r="P174" s="19">
        <f>INT(Table1[[#This Row],[post_time]])</f>
        <v>40052</v>
      </c>
      <c r="Q174" s="3">
        <f>IF(Table1[[#This Row],[Hui Reply?]],VLOOKUP(Table1[[#This Row],[topic_id]],'All Topics Data'!$A$2:$E$1243,5,FALSE),0)</f>
        <v>0</v>
      </c>
      <c r="R174" s="8">
        <f>Table1[[#This Row],[post_time]]+8/24</f>
        <v>40052.873101851852</v>
      </c>
      <c r="S174" s="3">
        <f>IF(Table1[[#This Row],[post_position]]=1,0,SUMIFS($F$2:F174,$H$2:H174,Table1[[#This Row],[post_position]]-1,$C$2:C174,Table1[[#This Row],[topic_id]]))</f>
        <v>40050.830740740741</v>
      </c>
    </row>
    <row r="175" spans="1:19" x14ac:dyDescent="0.25">
      <c r="A175" s="7">
        <v>175</v>
      </c>
      <c r="B175" s="7">
        <v>1</v>
      </c>
      <c r="C175" s="7">
        <v>48</v>
      </c>
      <c r="D175" s="7">
        <v>646</v>
      </c>
      <c r="F175" s="8">
        <v>40052.592812499999</v>
      </c>
      <c r="G175" s="7">
        <v>0</v>
      </c>
      <c r="H175" s="7">
        <v>2</v>
      </c>
      <c r="I175" s="7" t="b">
        <f t="shared" si="6"/>
        <v>0</v>
      </c>
      <c r="J175" s="7" t="b">
        <f t="shared" si="7"/>
        <v>1</v>
      </c>
      <c r="K175" s="7">
        <f t="shared" si="8"/>
        <v>0</v>
      </c>
      <c r="L175" s="7">
        <f>WEEKDAY(Table1[[#This Row],[post_time]])</f>
        <v>5</v>
      </c>
      <c r="M175" s="7">
        <f>VLOOKUP(Table1[[#This Row],[topic_id]],'All Topics Data'!$A$2:$I$1243,8,FALSE)</f>
        <v>40051.710416666669</v>
      </c>
      <c r="N175" s="7">
        <f>Table1[[#This Row],[Hui Reply?]]*(Table1[[#This Row],[post_time]]-Table1[[#This Row],[timestamp of previous reply]])</f>
        <v>0</v>
      </c>
      <c r="O175" s="3">
        <f>O174+Table1[[#This Row],[Hui Reply?]]</f>
        <v>1</v>
      </c>
      <c r="P175" s="19">
        <f>INT(Table1[[#This Row],[post_time]])</f>
        <v>40052</v>
      </c>
      <c r="Q175" s="3">
        <f>IF(Table1[[#This Row],[Hui Reply?]],VLOOKUP(Table1[[#This Row],[topic_id]],'All Topics Data'!$A$2:$E$1243,5,FALSE),0)</f>
        <v>0</v>
      </c>
      <c r="R175" s="8">
        <f>Table1[[#This Row],[post_time]]+8/24</f>
        <v>40052.926145833335</v>
      </c>
      <c r="S175" s="3">
        <f>IF(Table1[[#This Row],[post_position]]=1,0,SUMIFS($F$2:F175,$H$2:H175,Table1[[#This Row],[post_position]]-1,$C$2:C175,Table1[[#This Row],[topic_id]]))</f>
        <v>40051.710798611108</v>
      </c>
    </row>
    <row r="176" spans="1:19" x14ac:dyDescent="0.25">
      <c r="A176" s="7">
        <v>176</v>
      </c>
      <c r="B176" s="7">
        <v>1</v>
      </c>
      <c r="C176" s="7">
        <v>48</v>
      </c>
      <c r="D176" s="7">
        <v>1</v>
      </c>
      <c r="E176" s="2"/>
      <c r="F176" s="8">
        <v>40052.712118055555</v>
      </c>
      <c r="G176" s="7">
        <v>0</v>
      </c>
      <c r="H176" s="7">
        <v>3</v>
      </c>
      <c r="I176" s="7" t="b">
        <f t="shared" si="6"/>
        <v>0</v>
      </c>
      <c r="J176" s="7" t="b">
        <f t="shared" si="7"/>
        <v>1</v>
      </c>
      <c r="K176" s="7">
        <f t="shared" si="8"/>
        <v>0</v>
      </c>
      <c r="L176" s="7">
        <f>WEEKDAY(Table1[[#This Row],[post_time]])</f>
        <v>5</v>
      </c>
      <c r="M176" s="7">
        <f>VLOOKUP(Table1[[#This Row],[topic_id]],'All Topics Data'!$A$2:$I$1243,8,FALSE)</f>
        <v>40051.710416666669</v>
      </c>
      <c r="N176" s="7">
        <f>Table1[[#This Row],[Hui Reply?]]*(Table1[[#This Row],[post_time]]-Table1[[#This Row],[timestamp of previous reply]])</f>
        <v>0</v>
      </c>
      <c r="O176" s="3">
        <f>O175+Table1[[#This Row],[Hui Reply?]]</f>
        <v>1</v>
      </c>
      <c r="P176" s="19">
        <f>INT(Table1[[#This Row],[post_time]])</f>
        <v>40052</v>
      </c>
      <c r="Q176" s="3">
        <f>IF(Table1[[#This Row],[Hui Reply?]],VLOOKUP(Table1[[#This Row],[topic_id]],'All Topics Data'!$A$2:$E$1243,5,FALSE),0)</f>
        <v>0</v>
      </c>
      <c r="R176" s="8">
        <f>Table1[[#This Row],[post_time]]+8/24</f>
        <v>40053.045451388891</v>
      </c>
      <c r="S176" s="3">
        <f>IF(Table1[[#This Row],[post_position]]=1,0,SUMIFS($F$2:F176,$H$2:H176,Table1[[#This Row],[post_position]]-1,$C$2:C176,Table1[[#This Row],[topic_id]]))</f>
        <v>40052.592812499999</v>
      </c>
    </row>
    <row r="177" spans="1:19" x14ac:dyDescent="0.25">
      <c r="A177" s="7">
        <v>177</v>
      </c>
      <c r="B177" s="7">
        <v>1</v>
      </c>
      <c r="C177" s="7">
        <v>49</v>
      </c>
      <c r="D177" s="7">
        <v>651</v>
      </c>
      <c r="E177" s="2"/>
      <c r="F177" s="8">
        <v>40052.81763888889</v>
      </c>
      <c r="G177" s="7">
        <v>0</v>
      </c>
      <c r="H177" s="7">
        <v>1</v>
      </c>
      <c r="I177" s="7" t="b">
        <f t="shared" si="6"/>
        <v>0</v>
      </c>
      <c r="J177" s="7" t="b">
        <f t="shared" si="7"/>
        <v>0</v>
      </c>
      <c r="K177" s="7">
        <f t="shared" si="8"/>
        <v>0</v>
      </c>
      <c r="L177" s="7">
        <f>WEEKDAY(Table1[[#This Row],[post_time]])</f>
        <v>5</v>
      </c>
      <c r="M177" s="7">
        <f>VLOOKUP(Table1[[#This Row],[topic_id]],'All Topics Data'!$A$2:$I$1243,8,FALSE)</f>
        <v>40052.817361111112</v>
      </c>
      <c r="N177" s="7">
        <f>Table1[[#This Row],[Hui Reply?]]*(Table1[[#This Row],[post_time]]-Table1[[#This Row],[timestamp of previous reply]])</f>
        <v>0</v>
      </c>
      <c r="O177" s="3">
        <f>O176+Table1[[#This Row],[Hui Reply?]]</f>
        <v>1</v>
      </c>
      <c r="P177" s="19">
        <f>INT(Table1[[#This Row],[post_time]])</f>
        <v>40052</v>
      </c>
      <c r="Q177" s="3">
        <f>IF(Table1[[#This Row],[Hui Reply?]],VLOOKUP(Table1[[#This Row],[topic_id]],'All Topics Data'!$A$2:$E$1243,5,FALSE),0)</f>
        <v>0</v>
      </c>
      <c r="R177" s="8">
        <f>Table1[[#This Row],[post_time]]+8/24</f>
        <v>40053.150972222225</v>
      </c>
      <c r="S177" s="3">
        <f>IF(Table1[[#This Row],[post_position]]=1,0,SUMIFS($F$2:F177,$H$2:H177,Table1[[#This Row],[post_position]]-1,$C$2:C177,Table1[[#This Row],[topic_id]]))</f>
        <v>0</v>
      </c>
    </row>
    <row r="178" spans="1:19" x14ac:dyDescent="0.25">
      <c r="A178" s="7">
        <v>178</v>
      </c>
      <c r="B178" s="7">
        <v>1</v>
      </c>
      <c r="C178" s="7">
        <v>49</v>
      </c>
      <c r="D178" s="7">
        <v>1</v>
      </c>
      <c r="F178" s="8">
        <v>40053.246724537035</v>
      </c>
      <c r="G178" s="7">
        <v>0</v>
      </c>
      <c r="H178" s="7">
        <v>2</v>
      </c>
      <c r="I178" s="7" t="b">
        <f t="shared" si="6"/>
        <v>0</v>
      </c>
      <c r="J178" s="7" t="b">
        <f t="shared" si="7"/>
        <v>1</v>
      </c>
      <c r="K178" s="7">
        <f t="shared" si="8"/>
        <v>0</v>
      </c>
      <c r="L178" s="7">
        <f>WEEKDAY(Table1[[#This Row],[post_time]])</f>
        <v>6</v>
      </c>
      <c r="M178" s="7">
        <f>VLOOKUP(Table1[[#This Row],[topic_id]],'All Topics Data'!$A$2:$I$1243,8,FALSE)</f>
        <v>40052.817361111112</v>
      </c>
      <c r="N178" s="7">
        <f>Table1[[#This Row],[Hui Reply?]]*(Table1[[#This Row],[post_time]]-Table1[[#This Row],[timestamp of previous reply]])</f>
        <v>0</v>
      </c>
      <c r="O178" s="3">
        <f>O177+Table1[[#This Row],[Hui Reply?]]</f>
        <v>1</v>
      </c>
      <c r="P178" s="19">
        <f>INT(Table1[[#This Row],[post_time]])</f>
        <v>40053</v>
      </c>
      <c r="Q178" s="3">
        <f>IF(Table1[[#This Row],[Hui Reply?]],VLOOKUP(Table1[[#This Row],[topic_id]],'All Topics Data'!$A$2:$E$1243,5,FALSE),0)</f>
        <v>0</v>
      </c>
      <c r="R178" s="8">
        <f>Table1[[#This Row],[post_time]]+8/24</f>
        <v>40053.580057870371</v>
      </c>
      <c r="S178" s="3">
        <f>IF(Table1[[#This Row],[post_position]]=1,0,SUMIFS($F$2:F178,$H$2:H178,Table1[[#This Row],[post_position]]-1,$C$2:C178,Table1[[#This Row],[topic_id]]))</f>
        <v>40052.81763888889</v>
      </c>
    </row>
    <row r="179" spans="1:19" x14ac:dyDescent="0.25">
      <c r="A179" s="7">
        <v>179</v>
      </c>
      <c r="B179" s="7">
        <v>1</v>
      </c>
      <c r="C179" s="7">
        <v>50</v>
      </c>
      <c r="D179" s="7">
        <v>337</v>
      </c>
      <c r="E179" s="2"/>
      <c r="F179" s="8">
        <v>40053.619189814817</v>
      </c>
      <c r="G179" s="7">
        <v>0</v>
      </c>
      <c r="H179" s="7">
        <v>1</v>
      </c>
      <c r="I179" s="7" t="b">
        <f t="shared" si="6"/>
        <v>0</v>
      </c>
      <c r="J179" s="7" t="b">
        <f t="shared" si="7"/>
        <v>0</v>
      </c>
      <c r="K179" s="7">
        <f t="shared" si="8"/>
        <v>0</v>
      </c>
      <c r="L179" s="7">
        <f>WEEKDAY(Table1[[#This Row],[post_time]])</f>
        <v>6</v>
      </c>
      <c r="M179" s="7">
        <f>VLOOKUP(Table1[[#This Row],[topic_id]],'All Topics Data'!$A$2:$I$1243,8,FALSE)</f>
        <v>40053.618750000001</v>
      </c>
      <c r="N179" s="7">
        <f>Table1[[#This Row],[Hui Reply?]]*(Table1[[#This Row],[post_time]]-Table1[[#This Row],[timestamp of previous reply]])</f>
        <v>0</v>
      </c>
      <c r="O179" s="3">
        <f>O178+Table1[[#This Row],[Hui Reply?]]</f>
        <v>1</v>
      </c>
      <c r="P179" s="19">
        <f>INT(Table1[[#This Row],[post_time]])</f>
        <v>40053</v>
      </c>
      <c r="Q179" s="3">
        <f>IF(Table1[[#This Row],[Hui Reply?]],VLOOKUP(Table1[[#This Row],[topic_id]],'All Topics Data'!$A$2:$E$1243,5,FALSE),0)</f>
        <v>0</v>
      </c>
      <c r="R179" s="8">
        <f>Table1[[#This Row],[post_time]]+8/24</f>
        <v>40053.952523148153</v>
      </c>
      <c r="S179" s="3">
        <f>IF(Table1[[#This Row],[post_position]]=1,0,SUMIFS($F$2:F179,$H$2:H179,Table1[[#This Row],[post_position]]-1,$C$2:C179,Table1[[#This Row],[topic_id]]))</f>
        <v>0</v>
      </c>
    </row>
    <row r="180" spans="1:19" x14ac:dyDescent="0.25">
      <c r="A180" s="7">
        <v>180</v>
      </c>
      <c r="B180" s="7">
        <v>1</v>
      </c>
      <c r="C180" s="7">
        <v>51</v>
      </c>
      <c r="D180" s="7">
        <v>666</v>
      </c>
      <c r="E180" s="2"/>
      <c r="F180" s="8">
        <v>40053.688831018517</v>
      </c>
      <c r="G180" s="7">
        <v>0</v>
      </c>
      <c r="H180" s="7">
        <v>1</v>
      </c>
      <c r="I180" s="7" t="b">
        <f t="shared" si="6"/>
        <v>0</v>
      </c>
      <c r="J180" s="7" t="b">
        <f t="shared" si="7"/>
        <v>0</v>
      </c>
      <c r="K180" s="7">
        <f t="shared" si="8"/>
        <v>0</v>
      </c>
      <c r="L180" s="7">
        <f>WEEKDAY(Table1[[#This Row],[post_time]])</f>
        <v>6</v>
      </c>
      <c r="M180" s="7">
        <f>VLOOKUP(Table1[[#This Row],[topic_id]],'All Topics Data'!$A$2:$I$1243,8,FALSE)</f>
        <v>40053.688194444447</v>
      </c>
      <c r="N180" s="7">
        <f>Table1[[#This Row],[Hui Reply?]]*(Table1[[#This Row],[post_time]]-Table1[[#This Row],[timestamp of previous reply]])</f>
        <v>0</v>
      </c>
      <c r="O180" s="3">
        <f>O179+Table1[[#This Row],[Hui Reply?]]</f>
        <v>1</v>
      </c>
      <c r="P180" s="19">
        <f>INT(Table1[[#This Row],[post_time]])</f>
        <v>40053</v>
      </c>
      <c r="Q180" s="3">
        <f>IF(Table1[[#This Row],[Hui Reply?]],VLOOKUP(Table1[[#This Row],[topic_id]],'All Topics Data'!$A$2:$E$1243,5,FALSE),0)</f>
        <v>0</v>
      </c>
      <c r="R180" s="8">
        <f>Table1[[#This Row],[post_time]]+8/24</f>
        <v>40054.022164351853</v>
      </c>
      <c r="S180" s="3">
        <f>IF(Table1[[#This Row],[post_position]]=1,0,SUMIFS($F$2:F180,$H$2:H180,Table1[[#This Row],[post_position]]-1,$C$2:C180,Table1[[#This Row],[topic_id]]))</f>
        <v>0</v>
      </c>
    </row>
    <row r="181" spans="1:19" x14ac:dyDescent="0.25">
      <c r="A181" s="7">
        <v>181</v>
      </c>
      <c r="B181" s="7">
        <v>1</v>
      </c>
      <c r="C181" s="7">
        <v>50</v>
      </c>
      <c r="D181" s="7">
        <v>109</v>
      </c>
      <c r="E181" s="2"/>
      <c r="F181" s="8">
        <v>40054.035601851851</v>
      </c>
      <c r="G181" s="7">
        <v>0</v>
      </c>
      <c r="H181" s="7">
        <v>2</v>
      </c>
      <c r="I181" s="7" t="b">
        <f t="shared" si="6"/>
        <v>0</v>
      </c>
      <c r="J181" s="7" t="b">
        <f t="shared" si="7"/>
        <v>1</v>
      </c>
      <c r="K181" s="7">
        <f t="shared" si="8"/>
        <v>0</v>
      </c>
      <c r="L181" s="7">
        <f>WEEKDAY(Table1[[#This Row],[post_time]])</f>
        <v>7</v>
      </c>
      <c r="M181" s="7">
        <f>VLOOKUP(Table1[[#This Row],[topic_id]],'All Topics Data'!$A$2:$I$1243,8,FALSE)</f>
        <v>40053.618750000001</v>
      </c>
      <c r="N181" s="7">
        <f>Table1[[#This Row],[Hui Reply?]]*(Table1[[#This Row],[post_time]]-Table1[[#This Row],[timestamp of previous reply]])</f>
        <v>0</v>
      </c>
      <c r="O181" s="3">
        <f>O180+Table1[[#This Row],[Hui Reply?]]</f>
        <v>1</v>
      </c>
      <c r="P181" s="19">
        <f>INT(Table1[[#This Row],[post_time]])</f>
        <v>40054</v>
      </c>
      <c r="Q181" s="3">
        <f>IF(Table1[[#This Row],[Hui Reply?]],VLOOKUP(Table1[[#This Row],[topic_id]],'All Topics Data'!$A$2:$E$1243,5,FALSE),0)</f>
        <v>0</v>
      </c>
      <c r="R181" s="8">
        <f>Table1[[#This Row],[post_time]]+8/24</f>
        <v>40054.368935185186</v>
      </c>
      <c r="S181" s="3">
        <f>IF(Table1[[#This Row],[post_position]]=1,0,SUMIFS($F$2:F181,$H$2:H181,Table1[[#This Row],[post_position]]-1,$C$2:C181,Table1[[#This Row],[topic_id]]))</f>
        <v>40053.619189814817</v>
      </c>
    </row>
    <row r="182" spans="1:19" x14ac:dyDescent="0.25">
      <c r="A182" s="7">
        <v>184</v>
      </c>
      <c r="B182" s="7">
        <v>1</v>
      </c>
      <c r="C182" s="7">
        <v>52</v>
      </c>
      <c r="D182" s="7">
        <v>716</v>
      </c>
      <c r="E182" s="2"/>
      <c r="F182" s="8">
        <v>40056.955370370371</v>
      </c>
      <c r="G182" s="7">
        <v>0</v>
      </c>
      <c r="H182" s="7">
        <v>1</v>
      </c>
      <c r="I182" s="7" t="b">
        <f t="shared" si="6"/>
        <v>0</v>
      </c>
      <c r="J182" s="7" t="b">
        <f t="shared" si="7"/>
        <v>0</v>
      </c>
      <c r="K182" s="7">
        <f t="shared" si="8"/>
        <v>0</v>
      </c>
      <c r="L182" s="7">
        <f>WEEKDAY(Table1[[#This Row],[post_time]])</f>
        <v>2</v>
      </c>
      <c r="M182" s="7">
        <f>VLOOKUP(Table1[[#This Row],[topic_id]],'All Topics Data'!$A$2:$I$1243,8,FALSE)</f>
        <v>40056.954861111109</v>
      </c>
      <c r="N182" s="7">
        <f>Table1[[#This Row],[Hui Reply?]]*(Table1[[#This Row],[post_time]]-Table1[[#This Row],[timestamp of previous reply]])</f>
        <v>0</v>
      </c>
      <c r="O182" s="3">
        <f>O181+Table1[[#This Row],[Hui Reply?]]</f>
        <v>1</v>
      </c>
      <c r="P182" s="19">
        <f>INT(Table1[[#This Row],[post_time]])</f>
        <v>40056</v>
      </c>
      <c r="Q182" s="3">
        <f>IF(Table1[[#This Row],[Hui Reply?]],VLOOKUP(Table1[[#This Row],[topic_id]],'All Topics Data'!$A$2:$E$1243,5,FALSE),0)</f>
        <v>0</v>
      </c>
      <c r="R182" s="8">
        <f>Table1[[#This Row],[post_time]]+8/24</f>
        <v>40057.288703703707</v>
      </c>
      <c r="S182" s="3">
        <f>IF(Table1[[#This Row],[post_position]]=1,0,SUMIFS($F$2:F182,$H$2:H182,Table1[[#This Row],[post_position]]-1,$C$2:C182,Table1[[#This Row],[topic_id]]))</f>
        <v>0</v>
      </c>
    </row>
    <row r="183" spans="1:19" x14ac:dyDescent="0.25">
      <c r="A183" s="7">
        <v>185</v>
      </c>
      <c r="B183" s="7">
        <v>1</v>
      </c>
      <c r="C183" s="7">
        <v>52</v>
      </c>
      <c r="D183" s="7">
        <v>1</v>
      </c>
      <c r="E183" s="2"/>
      <c r="F183" s="8">
        <v>40057.332824074074</v>
      </c>
      <c r="G183" s="7">
        <v>0</v>
      </c>
      <c r="H183" s="7">
        <v>2</v>
      </c>
      <c r="I183" s="7" t="b">
        <f t="shared" si="6"/>
        <v>0</v>
      </c>
      <c r="J183" s="7" t="b">
        <f t="shared" si="7"/>
        <v>1</v>
      </c>
      <c r="K183" s="7">
        <f t="shared" si="8"/>
        <v>0</v>
      </c>
      <c r="L183" s="7">
        <f>WEEKDAY(Table1[[#This Row],[post_time]])</f>
        <v>3</v>
      </c>
      <c r="M183" s="7">
        <f>VLOOKUP(Table1[[#This Row],[topic_id]],'All Topics Data'!$A$2:$I$1243,8,FALSE)</f>
        <v>40056.954861111109</v>
      </c>
      <c r="N183" s="7">
        <f>Table1[[#This Row],[Hui Reply?]]*(Table1[[#This Row],[post_time]]-Table1[[#This Row],[timestamp of previous reply]])</f>
        <v>0</v>
      </c>
      <c r="O183" s="3">
        <f>O182+Table1[[#This Row],[Hui Reply?]]</f>
        <v>1</v>
      </c>
      <c r="P183" s="19">
        <f>INT(Table1[[#This Row],[post_time]])</f>
        <v>40057</v>
      </c>
      <c r="Q183" s="3">
        <f>IF(Table1[[#This Row],[Hui Reply?]],VLOOKUP(Table1[[#This Row],[topic_id]],'All Topics Data'!$A$2:$E$1243,5,FALSE),0)</f>
        <v>0</v>
      </c>
      <c r="R183" s="8">
        <f>Table1[[#This Row],[post_time]]+8/24</f>
        <v>40057.66615740741</v>
      </c>
      <c r="S183" s="3">
        <f>IF(Table1[[#This Row],[post_position]]=1,0,SUMIFS($F$2:F183,$H$2:H183,Table1[[#This Row],[post_position]]-1,$C$2:C183,Table1[[#This Row],[topic_id]]))</f>
        <v>40056.955370370371</v>
      </c>
    </row>
    <row r="184" spans="1:19" x14ac:dyDescent="0.25">
      <c r="A184" s="7">
        <v>186</v>
      </c>
      <c r="B184" s="7">
        <v>1</v>
      </c>
      <c r="C184" s="7">
        <v>53</v>
      </c>
      <c r="D184" s="7">
        <v>724</v>
      </c>
      <c r="E184" s="2"/>
      <c r="F184" s="8">
        <v>40057.365856481483</v>
      </c>
      <c r="G184" s="7">
        <v>0</v>
      </c>
      <c r="H184" s="7">
        <v>1</v>
      </c>
      <c r="I184" s="7" t="b">
        <f t="shared" si="6"/>
        <v>0</v>
      </c>
      <c r="J184" s="7" t="b">
        <f t="shared" si="7"/>
        <v>0</v>
      </c>
      <c r="K184" s="7">
        <f t="shared" si="8"/>
        <v>0</v>
      </c>
      <c r="L184" s="7">
        <f>WEEKDAY(Table1[[#This Row],[post_time]])</f>
        <v>3</v>
      </c>
      <c r="M184" s="7">
        <f>VLOOKUP(Table1[[#This Row],[topic_id]],'All Topics Data'!$A$2:$I$1243,8,FALSE)</f>
        <v>40057.365277777775</v>
      </c>
      <c r="N184" s="7">
        <f>Table1[[#This Row],[Hui Reply?]]*(Table1[[#This Row],[post_time]]-Table1[[#This Row],[timestamp of previous reply]])</f>
        <v>0</v>
      </c>
      <c r="O184" s="3">
        <f>O183+Table1[[#This Row],[Hui Reply?]]</f>
        <v>1</v>
      </c>
      <c r="P184" s="19">
        <f>INT(Table1[[#This Row],[post_time]])</f>
        <v>40057</v>
      </c>
      <c r="Q184" s="3">
        <f>IF(Table1[[#This Row],[Hui Reply?]],VLOOKUP(Table1[[#This Row],[topic_id]],'All Topics Data'!$A$2:$E$1243,5,FALSE),0)</f>
        <v>0</v>
      </c>
      <c r="R184" s="8">
        <f>Table1[[#This Row],[post_time]]+8/24</f>
        <v>40057.699189814819</v>
      </c>
      <c r="S184" s="3">
        <f>IF(Table1[[#This Row],[post_position]]=1,0,SUMIFS($F$2:F184,$H$2:H184,Table1[[#This Row],[post_position]]-1,$C$2:C184,Table1[[#This Row],[topic_id]]))</f>
        <v>0</v>
      </c>
    </row>
    <row r="185" spans="1:19" x14ac:dyDescent="0.25">
      <c r="A185" s="7">
        <v>187</v>
      </c>
      <c r="B185" s="7">
        <v>1</v>
      </c>
      <c r="C185" s="7">
        <v>54</v>
      </c>
      <c r="D185" s="7">
        <v>81</v>
      </c>
      <c r="E185" s="2"/>
      <c r="F185" s="8">
        <v>40057.57199074074</v>
      </c>
      <c r="G185" s="7">
        <v>0</v>
      </c>
      <c r="H185" s="7">
        <v>1</v>
      </c>
      <c r="I185" s="7" t="b">
        <f t="shared" si="6"/>
        <v>0</v>
      </c>
      <c r="J185" s="7" t="b">
        <f t="shared" si="7"/>
        <v>0</v>
      </c>
      <c r="K185" s="7">
        <f t="shared" si="8"/>
        <v>0</v>
      </c>
      <c r="L185" s="7">
        <f>WEEKDAY(Table1[[#This Row],[post_time]])</f>
        <v>3</v>
      </c>
      <c r="M185" s="7">
        <f>VLOOKUP(Table1[[#This Row],[topic_id]],'All Topics Data'!$A$2:$I$1243,8,FALSE)</f>
        <v>40057.571527777778</v>
      </c>
      <c r="N185" s="7">
        <f>Table1[[#This Row],[Hui Reply?]]*(Table1[[#This Row],[post_time]]-Table1[[#This Row],[timestamp of previous reply]])</f>
        <v>0</v>
      </c>
      <c r="O185" s="3">
        <f>O184+Table1[[#This Row],[Hui Reply?]]</f>
        <v>1</v>
      </c>
      <c r="P185" s="19">
        <f>INT(Table1[[#This Row],[post_time]])</f>
        <v>40057</v>
      </c>
      <c r="Q185" s="3">
        <f>IF(Table1[[#This Row],[Hui Reply?]],VLOOKUP(Table1[[#This Row],[topic_id]],'All Topics Data'!$A$2:$E$1243,5,FALSE),0)</f>
        <v>0</v>
      </c>
      <c r="R185" s="8">
        <f>Table1[[#This Row],[post_time]]+8/24</f>
        <v>40057.905324074076</v>
      </c>
      <c r="S185" s="3">
        <f>IF(Table1[[#This Row],[post_position]]=1,0,SUMIFS($F$2:F185,$H$2:H185,Table1[[#This Row],[post_position]]-1,$C$2:C185,Table1[[#This Row],[topic_id]]))</f>
        <v>0</v>
      </c>
    </row>
    <row r="186" spans="1:19" x14ac:dyDescent="0.25">
      <c r="A186" s="7">
        <v>188</v>
      </c>
      <c r="B186" s="7">
        <v>1</v>
      </c>
      <c r="C186" s="7">
        <v>52</v>
      </c>
      <c r="D186" s="7">
        <v>716</v>
      </c>
      <c r="E186" s="2"/>
      <c r="F186" s="8">
        <v>40057.581643518519</v>
      </c>
      <c r="G186" s="7">
        <v>0</v>
      </c>
      <c r="H186" s="7">
        <v>3</v>
      </c>
      <c r="I186" s="7" t="b">
        <f t="shared" si="6"/>
        <v>0</v>
      </c>
      <c r="J186" s="7" t="b">
        <f t="shared" si="7"/>
        <v>1</v>
      </c>
      <c r="K186" s="7">
        <f t="shared" si="8"/>
        <v>0</v>
      </c>
      <c r="L186" s="7">
        <f>WEEKDAY(Table1[[#This Row],[post_time]])</f>
        <v>3</v>
      </c>
      <c r="M186" s="7">
        <f>VLOOKUP(Table1[[#This Row],[topic_id]],'All Topics Data'!$A$2:$I$1243,8,FALSE)</f>
        <v>40056.954861111109</v>
      </c>
      <c r="N186" s="7">
        <f>Table1[[#This Row],[Hui Reply?]]*(Table1[[#This Row],[post_time]]-Table1[[#This Row],[timestamp of previous reply]])</f>
        <v>0</v>
      </c>
      <c r="O186" s="3">
        <f>O185+Table1[[#This Row],[Hui Reply?]]</f>
        <v>1</v>
      </c>
      <c r="P186" s="19">
        <f>INT(Table1[[#This Row],[post_time]])</f>
        <v>40057</v>
      </c>
      <c r="Q186" s="3">
        <f>IF(Table1[[#This Row],[Hui Reply?]],VLOOKUP(Table1[[#This Row],[topic_id]],'All Topics Data'!$A$2:$E$1243,5,FALSE),0)</f>
        <v>0</v>
      </c>
      <c r="R186" s="8">
        <f>Table1[[#This Row],[post_time]]+8/24</f>
        <v>40057.914976851855</v>
      </c>
      <c r="S186" s="3">
        <f>IF(Table1[[#This Row],[post_position]]=1,0,SUMIFS($F$2:F186,$H$2:H186,Table1[[#This Row],[post_position]]-1,$C$2:C186,Table1[[#This Row],[topic_id]]))</f>
        <v>40057.332824074074</v>
      </c>
    </row>
    <row r="187" spans="1:19" x14ac:dyDescent="0.25">
      <c r="A187" s="7">
        <v>189</v>
      </c>
      <c r="B187" s="7">
        <v>1</v>
      </c>
      <c r="C187" s="7">
        <v>50</v>
      </c>
      <c r="D187" s="7">
        <v>337</v>
      </c>
      <c r="F187" s="8">
        <v>40057.641967592594</v>
      </c>
      <c r="G187" s="7">
        <v>0</v>
      </c>
      <c r="H187" s="7">
        <v>3</v>
      </c>
      <c r="I187" s="7" t="b">
        <f t="shared" si="6"/>
        <v>0</v>
      </c>
      <c r="J187" s="7" t="b">
        <f t="shared" si="7"/>
        <v>1</v>
      </c>
      <c r="K187" s="7">
        <f t="shared" si="8"/>
        <v>0</v>
      </c>
      <c r="L187" s="7">
        <f>WEEKDAY(Table1[[#This Row],[post_time]])</f>
        <v>3</v>
      </c>
      <c r="M187" s="7">
        <f>VLOOKUP(Table1[[#This Row],[topic_id]],'All Topics Data'!$A$2:$I$1243,8,FALSE)</f>
        <v>40053.618750000001</v>
      </c>
      <c r="N187" s="7">
        <f>Table1[[#This Row],[Hui Reply?]]*(Table1[[#This Row],[post_time]]-Table1[[#This Row],[timestamp of previous reply]])</f>
        <v>0</v>
      </c>
      <c r="O187" s="3">
        <f>O186+Table1[[#This Row],[Hui Reply?]]</f>
        <v>1</v>
      </c>
      <c r="P187" s="19">
        <f>INT(Table1[[#This Row],[post_time]])</f>
        <v>40057</v>
      </c>
      <c r="Q187" s="3">
        <f>IF(Table1[[#This Row],[Hui Reply?]],VLOOKUP(Table1[[#This Row],[topic_id]],'All Topics Data'!$A$2:$E$1243,5,FALSE),0)</f>
        <v>0</v>
      </c>
      <c r="R187" s="8">
        <f>Table1[[#This Row],[post_time]]+8/24</f>
        <v>40057.975300925929</v>
      </c>
      <c r="S187" s="3">
        <f>IF(Table1[[#This Row],[post_position]]=1,0,SUMIFS($F$2:F187,$H$2:H187,Table1[[#This Row],[post_position]]-1,$C$2:C187,Table1[[#This Row],[topic_id]]))</f>
        <v>40054.035601851851</v>
      </c>
    </row>
    <row r="188" spans="1:19" x14ac:dyDescent="0.25">
      <c r="A188" s="7">
        <v>190</v>
      </c>
      <c r="B188" s="7">
        <v>1</v>
      </c>
      <c r="C188" s="7">
        <v>55</v>
      </c>
      <c r="D188" s="7">
        <v>205</v>
      </c>
      <c r="E188" s="2"/>
      <c r="F188" s="8">
        <v>40057.7106712963</v>
      </c>
      <c r="G188" s="7">
        <v>0</v>
      </c>
      <c r="H188" s="7">
        <v>1</v>
      </c>
      <c r="I188" s="7" t="b">
        <f t="shared" si="6"/>
        <v>0</v>
      </c>
      <c r="J188" s="7" t="b">
        <f t="shared" si="7"/>
        <v>0</v>
      </c>
      <c r="K188" s="7">
        <f t="shared" si="8"/>
        <v>0</v>
      </c>
      <c r="L188" s="7">
        <f>WEEKDAY(Table1[[#This Row],[post_time]])</f>
        <v>3</v>
      </c>
      <c r="M188" s="7">
        <f>VLOOKUP(Table1[[#This Row],[topic_id]],'All Topics Data'!$A$2:$I$1243,8,FALSE)</f>
        <v>40057.710416666669</v>
      </c>
      <c r="N188" s="7">
        <f>Table1[[#This Row],[Hui Reply?]]*(Table1[[#This Row],[post_time]]-Table1[[#This Row],[timestamp of previous reply]])</f>
        <v>0</v>
      </c>
      <c r="O188" s="3">
        <f>O187+Table1[[#This Row],[Hui Reply?]]</f>
        <v>1</v>
      </c>
      <c r="P188" s="19">
        <f>INT(Table1[[#This Row],[post_time]])</f>
        <v>40057</v>
      </c>
      <c r="Q188" s="3">
        <f>IF(Table1[[#This Row],[Hui Reply?]],VLOOKUP(Table1[[#This Row],[topic_id]],'All Topics Data'!$A$2:$E$1243,5,FALSE),0)</f>
        <v>0</v>
      </c>
      <c r="R188" s="8">
        <f>Table1[[#This Row],[post_time]]+8/24</f>
        <v>40058.044004629635</v>
      </c>
      <c r="S188" s="3">
        <f>IF(Table1[[#This Row],[post_position]]=1,0,SUMIFS($F$2:F188,$H$2:H188,Table1[[#This Row],[post_position]]-1,$C$2:C188,Table1[[#This Row],[topic_id]]))</f>
        <v>0</v>
      </c>
    </row>
    <row r="189" spans="1:19" x14ac:dyDescent="0.25">
      <c r="A189" s="7">
        <v>191</v>
      </c>
      <c r="B189" s="7">
        <v>1</v>
      </c>
      <c r="C189" s="7">
        <v>55</v>
      </c>
      <c r="D189" s="7">
        <v>205</v>
      </c>
      <c r="E189" s="2"/>
      <c r="F189" s="8">
        <v>40057.776828703703</v>
      </c>
      <c r="G189" s="7">
        <v>0</v>
      </c>
      <c r="H189" s="7">
        <v>2</v>
      </c>
      <c r="I189" s="7" t="b">
        <f t="shared" si="6"/>
        <v>0</v>
      </c>
      <c r="J189" s="7" t="b">
        <f t="shared" si="7"/>
        <v>1</v>
      </c>
      <c r="K189" s="7">
        <f t="shared" si="8"/>
        <v>0</v>
      </c>
      <c r="L189" s="7">
        <f>WEEKDAY(Table1[[#This Row],[post_time]])</f>
        <v>3</v>
      </c>
      <c r="M189" s="7">
        <f>VLOOKUP(Table1[[#This Row],[topic_id]],'All Topics Data'!$A$2:$I$1243,8,FALSE)</f>
        <v>40057.710416666669</v>
      </c>
      <c r="N189" s="7">
        <f>Table1[[#This Row],[Hui Reply?]]*(Table1[[#This Row],[post_time]]-Table1[[#This Row],[timestamp of previous reply]])</f>
        <v>0</v>
      </c>
      <c r="O189" s="3">
        <f>O188+Table1[[#This Row],[Hui Reply?]]</f>
        <v>1</v>
      </c>
      <c r="P189" s="19">
        <f>INT(Table1[[#This Row],[post_time]])</f>
        <v>40057</v>
      </c>
      <c r="Q189" s="3">
        <f>IF(Table1[[#This Row],[Hui Reply?]],VLOOKUP(Table1[[#This Row],[topic_id]],'All Topics Data'!$A$2:$E$1243,5,FALSE),0)</f>
        <v>0</v>
      </c>
      <c r="R189" s="8">
        <f>Table1[[#This Row],[post_time]]+8/24</f>
        <v>40058.110162037039</v>
      </c>
      <c r="S189" s="3">
        <f>IF(Table1[[#This Row],[post_position]]=1,0,SUMIFS($F$2:F189,$H$2:H189,Table1[[#This Row],[post_position]]-1,$C$2:C189,Table1[[#This Row],[topic_id]]))</f>
        <v>40057.7106712963</v>
      </c>
    </row>
    <row r="190" spans="1:19" x14ac:dyDescent="0.25">
      <c r="A190" s="7">
        <v>192</v>
      </c>
      <c r="B190" s="7">
        <v>1</v>
      </c>
      <c r="C190" s="7">
        <v>52</v>
      </c>
      <c r="D190" s="7">
        <v>1</v>
      </c>
      <c r="E190" s="2"/>
      <c r="F190" s="8">
        <v>40057.884189814817</v>
      </c>
      <c r="G190" s="7">
        <v>0</v>
      </c>
      <c r="H190" s="7">
        <v>4</v>
      </c>
      <c r="I190" s="7" t="b">
        <f t="shared" si="6"/>
        <v>0</v>
      </c>
      <c r="J190" s="7" t="b">
        <f t="shared" si="7"/>
        <v>1</v>
      </c>
      <c r="K190" s="7">
        <f t="shared" si="8"/>
        <v>0</v>
      </c>
      <c r="L190" s="7">
        <f>WEEKDAY(Table1[[#This Row],[post_time]])</f>
        <v>3</v>
      </c>
      <c r="M190" s="7">
        <f>VLOOKUP(Table1[[#This Row],[topic_id]],'All Topics Data'!$A$2:$I$1243,8,FALSE)</f>
        <v>40056.954861111109</v>
      </c>
      <c r="N190" s="7">
        <f>Table1[[#This Row],[Hui Reply?]]*(Table1[[#This Row],[post_time]]-Table1[[#This Row],[timestamp of previous reply]])</f>
        <v>0</v>
      </c>
      <c r="O190" s="3">
        <f>O189+Table1[[#This Row],[Hui Reply?]]</f>
        <v>1</v>
      </c>
      <c r="P190" s="19">
        <f>INT(Table1[[#This Row],[post_time]])</f>
        <v>40057</v>
      </c>
      <c r="Q190" s="3">
        <f>IF(Table1[[#This Row],[Hui Reply?]],VLOOKUP(Table1[[#This Row],[topic_id]],'All Topics Data'!$A$2:$E$1243,5,FALSE),0)</f>
        <v>0</v>
      </c>
      <c r="R190" s="8">
        <f>Table1[[#This Row],[post_time]]+8/24</f>
        <v>40058.217523148152</v>
      </c>
      <c r="S190" s="3">
        <f>IF(Table1[[#This Row],[post_position]]=1,0,SUMIFS($F$2:F190,$H$2:H190,Table1[[#This Row],[post_position]]-1,$C$2:C190,Table1[[#This Row],[topic_id]]))</f>
        <v>40057.581643518519</v>
      </c>
    </row>
    <row r="191" spans="1:19" x14ac:dyDescent="0.25">
      <c r="A191" s="7">
        <v>193</v>
      </c>
      <c r="B191" s="7">
        <v>1</v>
      </c>
      <c r="C191" s="7">
        <v>55</v>
      </c>
      <c r="D191" s="7">
        <v>1</v>
      </c>
      <c r="E191" s="2"/>
      <c r="F191" s="8">
        <v>40057.889791666668</v>
      </c>
      <c r="G191" s="7">
        <v>0</v>
      </c>
      <c r="H191" s="7">
        <v>3</v>
      </c>
      <c r="I191" s="7" t="b">
        <f t="shared" si="6"/>
        <v>0</v>
      </c>
      <c r="J191" s="7" t="b">
        <f t="shared" si="7"/>
        <v>1</v>
      </c>
      <c r="K191" s="7">
        <f t="shared" si="8"/>
        <v>0</v>
      </c>
      <c r="L191" s="7">
        <f>WEEKDAY(Table1[[#This Row],[post_time]])</f>
        <v>3</v>
      </c>
      <c r="M191" s="7">
        <f>VLOOKUP(Table1[[#This Row],[topic_id]],'All Topics Data'!$A$2:$I$1243,8,FALSE)</f>
        <v>40057.710416666669</v>
      </c>
      <c r="N191" s="7">
        <f>Table1[[#This Row],[Hui Reply?]]*(Table1[[#This Row],[post_time]]-Table1[[#This Row],[timestamp of previous reply]])</f>
        <v>0</v>
      </c>
      <c r="O191" s="3">
        <f>O190+Table1[[#This Row],[Hui Reply?]]</f>
        <v>1</v>
      </c>
      <c r="P191" s="19">
        <f>INT(Table1[[#This Row],[post_time]])</f>
        <v>40057</v>
      </c>
      <c r="Q191" s="3">
        <f>IF(Table1[[#This Row],[Hui Reply?]],VLOOKUP(Table1[[#This Row],[topic_id]],'All Topics Data'!$A$2:$E$1243,5,FALSE),0)</f>
        <v>0</v>
      </c>
      <c r="R191" s="8">
        <f>Table1[[#This Row],[post_time]]+8/24</f>
        <v>40058.223125000004</v>
      </c>
      <c r="S191" s="3">
        <f>IF(Table1[[#This Row],[post_position]]=1,0,SUMIFS($F$2:F191,$H$2:H191,Table1[[#This Row],[post_position]]-1,$C$2:C191,Table1[[#This Row],[topic_id]]))</f>
        <v>40057.776828703703</v>
      </c>
    </row>
    <row r="192" spans="1:19" x14ac:dyDescent="0.25">
      <c r="A192" s="7">
        <v>194</v>
      </c>
      <c r="B192" s="7">
        <v>1</v>
      </c>
      <c r="C192" s="7">
        <v>53</v>
      </c>
      <c r="D192" s="7">
        <v>739</v>
      </c>
      <c r="E192" s="2"/>
      <c r="F192" s="8">
        <v>40058.658125000002</v>
      </c>
      <c r="G192" s="7">
        <v>0</v>
      </c>
      <c r="H192" s="7">
        <v>2</v>
      </c>
      <c r="I192" s="7" t="b">
        <f t="shared" si="6"/>
        <v>0</v>
      </c>
      <c r="J192" s="7" t="b">
        <f t="shared" si="7"/>
        <v>1</v>
      </c>
      <c r="K192" s="7">
        <f t="shared" si="8"/>
        <v>0</v>
      </c>
      <c r="L192" s="7">
        <f>WEEKDAY(Table1[[#This Row],[post_time]])</f>
        <v>4</v>
      </c>
      <c r="M192" s="7">
        <f>VLOOKUP(Table1[[#This Row],[topic_id]],'All Topics Data'!$A$2:$I$1243,8,FALSE)</f>
        <v>40057.365277777775</v>
      </c>
      <c r="N192" s="7">
        <f>Table1[[#This Row],[Hui Reply?]]*(Table1[[#This Row],[post_time]]-Table1[[#This Row],[timestamp of previous reply]])</f>
        <v>0</v>
      </c>
      <c r="O192" s="3">
        <f>O191+Table1[[#This Row],[Hui Reply?]]</f>
        <v>1</v>
      </c>
      <c r="P192" s="19">
        <f>INT(Table1[[#This Row],[post_time]])</f>
        <v>40058</v>
      </c>
      <c r="Q192" s="3">
        <f>IF(Table1[[#This Row],[Hui Reply?]],VLOOKUP(Table1[[#This Row],[topic_id]],'All Topics Data'!$A$2:$E$1243,5,FALSE),0)</f>
        <v>0</v>
      </c>
      <c r="R192" s="8">
        <f>Table1[[#This Row],[post_time]]+8/24</f>
        <v>40058.991458333338</v>
      </c>
      <c r="S192" s="3">
        <f>IF(Table1[[#This Row],[post_position]]=1,0,SUMIFS($F$2:F192,$H$2:H192,Table1[[#This Row],[post_position]]-1,$C$2:C192,Table1[[#This Row],[topic_id]]))</f>
        <v>40057.365856481483</v>
      </c>
    </row>
    <row r="193" spans="1:19" x14ac:dyDescent="0.25">
      <c r="A193" s="7">
        <v>195</v>
      </c>
      <c r="B193" s="7">
        <v>1</v>
      </c>
      <c r="C193" s="7">
        <v>54</v>
      </c>
      <c r="D193" s="7">
        <v>1</v>
      </c>
      <c r="E193" s="2"/>
      <c r="F193" s="8">
        <v>40058.814895833333</v>
      </c>
      <c r="G193" s="7">
        <v>0</v>
      </c>
      <c r="H193" s="7">
        <v>2</v>
      </c>
      <c r="I193" s="7" t="b">
        <f t="shared" si="6"/>
        <v>0</v>
      </c>
      <c r="J193" s="7" t="b">
        <f t="shared" si="7"/>
        <v>1</v>
      </c>
      <c r="K193" s="7">
        <f t="shared" si="8"/>
        <v>0</v>
      </c>
      <c r="L193" s="7">
        <f>WEEKDAY(Table1[[#This Row],[post_time]])</f>
        <v>4</v>
      </c>
      <c r="M193" s="7">
        <f>VLOOKUP(Table1[[#This Row],[topic_id]],'All Topics Data'!$A$2:$I$1243,8,FALSE)</f>
        <v>40057.571527777778</v>
      </c>
      <c r="N193" s="7">
        <f>Table1[[#This Row],[Hui Reply?]]*(Table1[[#This Row],[post_time]]-Table1[[#This Row],[timestamp of previous reply]])</f>
        <v>0</v>
      </c>
      <c r="O193" s="3">
        <f>O192+Table1[[#This Row],[Hui Reply?]]</f>
        <v>1</v>
      </c>
      <c r="P193" s="19">
        <f>INT(Table1[[#This Row],[post_time]])</f>
        <v>40058</v>
      </c>
      <c r="Q193" s="3">
        <f>IF(Table1[[#This Row],[Hui Reply?]],VLOOKUP(Table1[[#This Row],[topic_id]],'All Topics Data'!$A$2:$E$1243,5,FALSE),0)</f>
        <v>0</v>
      </c>
      <c r="R193" s="8">
        <f>Table1[[#This Row],[post_time]]+8/24</f>
        <v>40059.148229166669</v>
      </c>
      <c r="S193" s="3">
        <f>IF(Table1[[#This Row],[post_position]]=1,0,SUMIFS($F$2:F193,$H$2:H193,Table1[[#This Row],[post_position]]-1,$C$2:C193,Table1[[#This Row],[topic_id]]))</f>
        <v>40057.57199074074</v>
      </c>
    </row>
    <row r="194" spans="1:19" x14ac:dyDescent="0.25">
      <c r="A194" s="7">
        <v>196</v>
      </c>
      <c r="B194" s="7">
        <v>1</v>
      </c>
      <c r="C194" s="7">
        <v>54</v>
      </c>
      <c r="D194" s="7">
        <v>748</v>
      </c>
      <c r="E194" s="2"/>
      <c r="F194" s="8">
        <v>40059.238483796296</v>
      </c>
      <c r="G194" s="7">
        <v>0</v>
      </c>
      <c r="H194" s="7">
        <v>3</v>
      </c>
      <c r="I194" s="7" t="b">
        <f t="shared" si="6"/>
        <v>0</v>
      </c>
      <c r="J194" s="7" t="b">
        <f t="shared" si="7"/>
        <v>1</v>
      </c>
      <c r="K194" s="7">
        <f t="shared" si="8"/>
        <v>0</v>
      </c>
      <c r="L194" s="7">
        <f>WEEKDAY(Table1[[#This Row],[post_time]])</f>
        <v>5</v>
      </c>
      <c r="M194" s="7">
        <f>VLOOKUP(Table1[[#This Row],[topic_id]],'All Topics Data'!$A$2:$I$1243,8,FALSE)</f>
        <v>40057.571527777778</v>
      </c>
      <c r="N194" s="7">
        <f>Table1[[#This Row],[Hui Reply?]]*(Table1[[#This Row],[post_time]]-Table1[[#This Row],[timestamp of previous reply]])</f>
        <v>0</v>
      </c>
      <c r="O194" s="3">
        <f>O193+Table1[[#This Row],[Hui Reply?]]</f>
        <v>1</v>
      </c>
      <c r="P194" s="19">
        <f>INT(Table1[[#This Row],[post_time]])</f>
        <v>40059</v>
      </c>
      <c r="Q194" s="3">
        <f>IF(Table1[[#This Row],[Hui Reply?]],VLOOKUP(Table1[[#This Row],[topic_id]],'All Topics Data'!$A$2:$E$1243,5,FALSE),0)</f>
        <v>0</v>
      </c>
      <c r="R194" s="8">
        <f>Table1[[#This Row],[post_time]]+8/24</f>
        <v>40059.571817129632</v>
      </c>
      <c r="S194" s="3">
        <f>IF(Table1[[#This Row],[post_position]]=1,0,SUMIFS($F$2:F194,$H$2:H194,Table1[[#This Row],[post_position]]-1,$C$2:C194,Table1[[#This Row],[topic_id]]))</f>
        <v>40058.814895833333</v>
      </c>
    </row>
    <row r="195" spans="1:19" x14ac:dyDescent="0.25">
      <c r="A195" s="7">
        <v>197</v>
      </c>
      <c r="B195" s="7">
        <v>1</v>
      </c>
      <c r="C195" s="7">
        <v>53</v>
      </c>
      <c r="D195" s="7">
        <v>724</v>
      </c>
      <c r="F195" s="8">
        <v>40059.409513888888</v>
      </c>
      <c r="G195" s="7">
        <v>0</v>
      </c>
      <c r="H195" s="7">
        <v>3</v>
      </c>
      <c r="I195" s="7" t="b">
        <f t="shared" ref="I195:I258" si="9">(D195=24)</f>
        <v>0</v>
      </c>
      <c r="J195" s="7" t="b">
        <f t="shared" ref="J195:J258" si="10">H195&gt;1</f>
        <v>1</v>
      </c>
      <c r="K195" s="7">
        <f t="shared" ref="K195:K258" si="11">I195*J195</f>
        <v>0</v>
      </c>
      <c r="L195" s="7">
        <f>WEEKDAY(Table1[[#This Row],[post_time]])</f>
        <v>5</v>
      </c>
      <c r="M195" s="7">
        <f>VLOOKUP(Table1[[#This Row],[topic_id]],'All Topics Data'!$A$2:$I$1243,8,FALSE)</f>
        <v>40057.365277777775</v>
      </c>
      <c r="N195" s="7">
        <f>Table1[[#This Row],[Hui Reply?]]*(Table1[[#This Row],[post_time]]-Table1[[#This Row],[timestamp of previous reply]])</f>
        <v>0</v>
      </c>
      <c r="O195" s="3">
        <f>O194+Table1[[#This Row],[Hui Reply?]]</f>
        <v>1</v>
      </c>
      <c r="P195" s="19">
        <f>INT(Table1[[#This Row],[post_time]])</f>
        <v>40059</v>
      </c>
      <c r="Q195" s="3">
        <f>IF(Table1[[#This Row],[Hui Reply?]],VLOOKUP(Table1[[#This Row],[topic_id]],'All Topics Data'!$A$2:$E$1243,5,FALSE),0)</f>
        <v>0</v>
      </c>
      <c r="R195" s="8">
        <f>Table1[[#This Row],[post_time]]+8/24</f>
        <v>40059.742847222224</v>
      </c>
      <c r="S195" s="3">
        <f>IF(Table1[[#This Row],[post_position]]=1,0,SUMIFS($F$2:F195,$H$2:H195,Table1[[#This Row],[post_position]]-1,$C$2:C195,Table1[[#This Row],[topic_id]]))</f>
        <v>40058.658125000002</v>
      </c>
    </row>
    <row r="196" spans="1:19" x14ac:dyDescent="0.25">
      <c r="A196" s="7">
        <v>198</v>
      </c>
      <c r="B196" s="7">
        <v>1</v>
      </c>
      <c r="C196" s="7">
        <v>56</v>
      </c>
      <c r="D196" s="7">
        <v>771</v>
      </c>
      <c r="E196" s="2"/>
      <c r="F196" s="8">
        <v>40060.447997685187</v>
      </c>
      <c r="G196" s="7">
        <v>0</v>
      </c>
      <c r="H196" s="7">
        <v>1</v>
      </c>
      <c r="I196" s="7" t="b">
        <f t="shared" si="9"/>
        <v>0</v>
      </c>
      <c r="J196" s="7" t="b">
        <f t="shared" si="10"/>
        <v>0</v>
      </c>
      <c r="K196" s="7">
        <f t="shared" si="11"/>
        <v>0</v>
      </c>
      <c r="L196" s="7">
        <f>WEEKDAY(Table1[[#This Row],[post_time]])</f>
        <v>6</v>
      </c>
      <c r="M196" s="7">
        <f>VLOOKUP(Table1[[#This Row],[topic_id]],'All Topics Data'!$A$2:$I$1243,8,FALSE)</f>
        <v>40060.447916666664</v>
      </c>
      <c r="N196" s="7">
        <f>Table1[[#This Row],[Hui Reply?]]*(Table1[[#This Row],[post_time]]-Table1[[#This Row],[timestamp of previous reply]])</f>
        <v>0</v>
      </c>
      <c r="O196" s="3">
        <f>O195+Table1[[#This Row],[Hui Reply?]]</f>
        <v>1</v>
      </c>
      <c r="P196" s="19">
        <f>INT(Table1[[#This Row],[post_time]])</f>
        <v>40060</v>
      </c>
      <c r="Q196" s="3">
        <f>IF(Table1[[#This Row],[Hui Reply?]],VLOOKUP(Table1[[#This Row],[topic_id]],'All Topics Data'!$A$2:$E$1243,5,FALSE),0)</f>
        <v>0</v>
      </c>
      <c r="R196" s="8">
        <f>Table1[[#This Row],[post_time]]+8/24</f>
        <v>40060.781331018523</v>
      </c>
      <c r="S196" s="3">
        <f>IF(Table1[[#This Row],[post_position]]=1,0,SUMIFS($F$2:F196,$H$2:H196,Table1[[#This Row],[post_position]]-1,$C$2:C196,Table1[[#This Row],[topic_id]]))</f>
        <v>0</v>
      </c>
    </row>
    <row r="197" spans="1:19" x14ac:dyDescent="0.25">
      <c r="A197" s="7">
        <v>199</v>
      </c>
      <c r="B197" s="7">
        <v>1</v>
      </c>
      <c r="C197" s="7">
        <v>56</v>
      </c>
      <c r="D197" s="7">
        <v>1</v>
      </c>
      <c r="F197" s="8">
        <v>40060.479085648149</v>
      </c>
      <c r="G197" s="7">
        <v>0</v>
      </c>
      <c r="H197" s="7">
        <v>2</v>
      </c>
      <c r="I197" s="7" t="b">
        <f t="shared" si="9"/>
        <v>0</v>
      </c>
      <c r="J197" s="7" t="b">
        <f t="shared" si="10"/>
        <v>1</v>
      </c>
      <c r="K197" s="7">
        <f t="shared" si="11"/>
        <v>0</v>
      </c>
      <c r="L197" s="7">
        <f>WEEKDAY(Table1[[#This Row],[post_time]])</f>
        <v>6</v>
      </c>
      <c r="M197" s="7">
        <f>VLOOKUP(Table1[[#This Row],[topic_id]],'All Topics Data'!$A$2:$I$1243,8,FALSE)</f>
        <v>40060.447916666664</v>
      </c>
      <c r="N197" s="7">
        <f>Table1[[#This Row],[Hui Reply?]]*(Table1[[#This Row],[post_time]]-Table1[[#This Row],[timestamp of previous reply]])</f>
        <v>0</v>
      </c>
      <c r="O197" s="3">
        <f>O196+Table1[[#This Row],[Hui Reply?]]</f>
        <v>1</v>
      </c>
      <c r="P197" s="19">
        <f>INT(Table1[[#This Row],[post_time]])</f>
        <v>40060</v>
      </c>
      <c r="Q197" s="3">
        <f>IF(Table1[[#This Row],[Hui Reply?]],VLOOKUP(Table1[[#This Row],[topic_id]],'All Topics Data'!$A$2:$E$1243,5,FALSE),0)</f>
        <v>0</v>
      </c>
      <c r="R197" s="8">
        <f>Table1[[#This Row],[post_time]]+8/24</f>
        <v>40060.812418981484</v>
      </c>
      <c r="S197" s="3">
        <f>IF(Table1[[#This Row],[post_position]]=1,0,SUMIFS($F$2:F197,$H$2:H197,Table1[[#This Row],[post_position]]-1,$C$2:C197,Table1[[#This Row],[topic_id]]))</f>
        <v>40060.447997685187</v>
      </c>
    </row>
    <row r="198" spans="1:19" x14ac:dyDescent="0.25">
      <c r="A198" s="7">
        <v>200</v>
      </c>
      <c r="B198" s="7">
        <v>1</v>
      </c>
      <c r="C198" s="7">
        <v>57</v>
      </c>
      <c r="D198" s="7">
        <v>666</v>
      </c>
      <c r="E198" s="2"/>
      <c r="F198" s="8">
        <v>40062.04011574074</v>
      </c>
      <c r="G198" s="7">
        <v>0</v>
      </c>
      <c r="H198" s="7">
        <v>1</v>
      </c>
      <c r="I198" s="7" t="b">
        <f t="shared" si="9"/>
        <v>0</v>
      </c>
      <c r="J198" s="7" t="b">
        <f t="shared" si="10"/>
        <v>0</v>
      </c>
      <c r="K198" s="7">
        <f t="shared" si="11"/>
        <v>0</v>
      </c>
      <c r="L198" s="7">
        <f>WEEKDAY(Table1[[#This Row],[post_time]])</f>
        <v>1</v>
      </c>
      <c r="M198" s="7">
        <f>VLOOKUP(Table1[[#This Row],[topic_id]],'All Topics Data'!$A$2:$I$1243,8,FALSE)</f>
        <v>40062.039583333331</v>
      </c>
      <c r="N198" s="7">
        <f>Table1[[#This Row],[Hui Reply?]]*(Table1[[#This Row],[post_time]]-Table1[[#This Row],[timestamp of previous reply]])</f>
        <v>0</v>
      </c>
      <c r="O198" s="3">
        <f>O197+Table1[[#This Row],[Hui Reply?]]</f>
        <v>1</v>
      </c>
      <c r="P198" s="19">
        <f>INT(Table1[[#This Row],[post_time]])</f>
        <v>40062</v>
      </c>
      <c r="Q198" s="3">
        <f>IF(Table1[[#This Row],[Hui Reply?]],VLOOKUP(Table1[[#This Row],[topic_id]],'All Topics Data'!$A$2:$E$1243,5,FALSE),0)</f>
        <v>0</v>
      </c>
      <c r="R198" s="8">
        <f>Table1[[#This Row],[post_time]]+8/24</f>
        <v>40062.373449074075</v>
      </c>
      <c r="S198" s="3">
        <f>IF(Table1[[#This Row],[post_position]]=1,0,SUMIFS($F$2:F198,$H$2:H198,Table1[[#This Row],[post_position]]-1,$C$2:C198,Table1[[#This Row],[topic_id]]))</f>
        <v>0</v>
      </c>
    </row>
    <row r="199" spans="1:19" x14ac:dyDescent="0.25">
      <c r="A199" s="7">
        <v>201</v>
      </c>
      <c r="B199" s="7">
        <v>1</v>
      </c>
      <c r="C199" s="7">
        <v>57</v>
      </c>
      <c r="D199" s="7">
        <v>1</v>
      </c>
      <c r="F199" s="8">
        <v>40062.362928240742</v>
      </c>
      <c r="G199" s="7">
        <v>0</v>
      </c>
      <c r="H199" s="7">
        <v>2</v>
      </c>
      <c r="I199" s="7" t="b">
        <f t="shared" si="9"/>
        <v>0</v>
      </c>
      <c r="J199" s="7" t="b">
        <f t="shared" si="10"/>
        <v>1</v>
      </c>
      <c r="K199" s="7">
        <f t="shared" si="11"/>
        <v>0</v>
      </c>
      <c r="L199" s="7">
        <f>WEEKDAY(Table1[[#This Row],[post_time]])</f>
        <v>1</v>
      </c>
      <c r="M199" s="7">
        <f>VLOOKUP(Table1[[#This Row],[topic_id]],'All Topics Data'!$A$2:$I$1243,8,FALSE)</f>
        <v>40062.039583333331</v>
      </c>
      <c r="N199" s="7">
        <f>Table1[[#This Row],[Hui Reply?]]*(Table1[[#This Row],[post_time]]-Table1[[#This Row],[timestamp of previous reply]])</f>
        <v>0</v>
      </c>
      <c r="O199" s="3">
        <f>O198+Table1[[#This Row],[Hui Reply?]]</f>
        <v>1</v>
      </c>
      <c r="P199" s="19">
        <f>INT(Table1[[#This Row],[post_time]])</f>
        <v>40062</v>
      </c>
      <c r="Q199" s="3">
        <f>IF(Table1[[#This Row],[Hui Reply?]],VLOOKUP(Table1[[#This Row],[topic_id]],'All Topics Data'!$A$2:$E$1243,5,FALSE),0)</f>
        <v>0</v>
      </c>
      <c r="R199" s="8">
        <f>Table1[[#This Row],[post_time]]+8/24</f>
        <v>40062.696261574078</v>
      </c>
      <c r="S199" s="3">
        <f>IF(Table1[[#This Row],[post_position]]=1,0,SUMIFS($F$2:F199,$H$2:H199,Table1[[#This Row],[post_position]]-1,$C$2:C199,Table1[[#This Row],[topic_id]]))</f>
        <v>40062.04011574074</v>
      </c>
    </row>
    <row r="200" spans="1:19" x14ac:dyDescent="0.25">
      <c r="A200" s="7">
        <v>202</v>
      </c>
      <c r="B200" s="7">
        <v>1</v>
      </c>
      <c r="C200" s="7">
        <v>58</v>
      </c>
      <c r="D200" s="7">
        <v>809</v>
      </c>
      <c r="E200" s="2"/>
      <c r="F200" s="8">
        <v>40062.618078703701</v>
      </c>
      <c r="G200" s="7">
        <v>0</v>
      </c>
      <c r="H200" s="7">
        <v>1</v>
      </c>
      <c r="I200" s="7" t="b">
        <f t="shared" si="9"/>
        <v>0</v>
      </c>
      <c r="J200" s="7" t="b">
        <f t="shared" si="10"/>
        <v>0</v>
      </c>
      <c r="K200" s="7">
        <f t="shared" si="11"/>
        <v>0</v>
      </c>
      <c r="L200" s="7">
        <f>WEEKDAY(Table1[[#This Row],[post_time]])</f>
        <v>1</v>
      </c>
      <c r="M200" s="7">
        <f>VLOOKUP(Table1[[#This Row],[topic_id]],'All Topics Data'!$A$2:$I$1243,8,FALSE)</f>
        <v>40062.618055555555</v>
      </c>
      <c r="N200" s="7">
        <f>Table1[[#This Row],[Hui Reply?]]*(Table1[[#This Row],[post_time]]-Table1[[#This Row],[timestamp of previous reply]])</f>
        <v>0</v>
      </c>
      <c r="O200" s="3">
        <f>O199+Table1[[#This Row],[Hui Reply?]]</f>
        <v>1</v>
      </c>
      <c r="P200" s="19">
        <f>INT(Table1[[#This Row],[post_time]])</f>
        <v>40062</v>
      </c>
      <c r="Q200" s="3">
        <f>IF(Table1[[#This Row],[Hui Reply?]],VLOOKUP(Table1[[#This Row],[topic_id]],'All Topics Data'!$A$2:$E$1243,5,FALSE),0)</f>
        <v>0</v>
      </c>
      <c r="R200" s="8">
        <f>Table1[[#This Row],[post_time]]+8/24</f>
        <v>40062.951412037037</v>
      </c>
      <c r="S200" s="3">
        <f>IF(Table1[[#This Row],[post_position]]=1,0,SUMIFS($F$2:F200,$H$2:H200,Table1[[#This Row],[post_position]]-1,$C$2:C200,Table1[[#This Row],[topic_id]]))</f>
        <v>0</v>
      </c>
    </row>
    <row r="201" spans="1:19" x14ac:dyDescent="0.25">
      <c r="A201" s="7">
        <v>203</v>
      </c>
      <c r="B201" s="7">
        <v>1</v>
      </c>
      <c r="C201" s="7">
        <v>58</v>
      </c>
      <c r="D201" s="7">
        <v>1</v>
      </c>
      <c r="E201" s="2"/>
      <c r="F201" s="8">
        <v>40062.748368055552</v>
      </c>
      <c r="G201" s="7">
        <v>0</v>
      </c>
      <c r="H201" s="7">
        <v>2</v>
      </c>
      <c r="I201" s="7" t="b">
        <f t="shared" si="9"/>
        <v>0</v>
      </c>
      <c r="J201" s="7" t="b">
        <f t="shared" si="10"/>
        <v>1</v>
      </c>
      <c r="K201" s="7">
        <f t="shared" si="11"/>
        <v>0</v>
      </c>
      <c r="L201" s="7">
        <f>WEEKDAY(Table1[[#This Row],[post_time]])</f>
        <v>1</v>
      </c>
      <c r="M201" s="7">
        <f>VLOOKUP(Table1[[#This Row],[topic_id]],'All Topics Data'!$A$2:$I$1243,8,FALSE)</f>
        <v>40062.618055555555</v>
      </c>
      <c r="N201" s="7">
        <f>Table1[[#This Row],[Hui Reply?]]*(Table1[[#This Row],[post_time]]-Table1[[#This Row],[timestamp of previous reply]])</f>
        <v>0</v>
      </c>
      <c r="O201" s="3">
        <f>O200+Table1[[#This Row],[Hui Reply?]]</f>
        <v>1</v>
      </c>
      <c r="P201" s="19">
        <f>INT(Table1[[#This Row],[post_time]])</f>
        <v>40062</v>
      </c>
      <c r="Q201" s="3">
        <f>IF(Table1[[#This Row],[Hui Reply?]],VLOOKUP(Table1[[#This Row],[topic_id]],'All Topics Data'!$A$2:$E$1243,5,FALSE),0)</f>
        <v>0</v>
      </c>
      <c r="R201" s="8">
        <f>Table1[[#This Row],[post_time]]+8/24</f>
        <v>40063.081701388888</v>
      </c>
      <c r="S201" s="3">
        <f>IF(Table1[[#This Row],[post_position]]=1,0,SUMIFS($F$2:F201,$H$2:H201,Table1[[#This Row],[post_position]]-1,$C$2:C201,Table1[[#This Row],[topic_id]]))</f>
        <v>40062.618078703701</v>
      </c>
    </row>
    <row r="202" spans="1:19" x14ac:dyDescent="0.25">
      <c r="A202" s="7">
        <v>204</v>
      </c>
      <c r="B202" s="7">
        <v>1</v>
      </c>
      <c r="C202" s="7">
        <v>56</v>
      </c>
      <c r="D202" s="7">
        <v>816</v>
      </c>
      <c r="F202" s="8">
        <v>40062.912372685183</v>
      </c>
      <c r="G202" s="7">
        <v>0</v>
      </c>
      <c r="H202" s="7">
        <v>3</v>
      </c>
      <c r="I202" s="7" t="b">
        <f t="shared" si="9"/>
        <v>0</v>
      </c>
      <c r="J202" s="7" t="b">
        <f t="shared" si="10"/>
        <v>1</v>
      </c>
      <c r="K202" s="7">
        <f t="shared" si="11"/>
        <v>0</v>
      </c>
      <c r="L202" s="7">
        <f>WEEKDAY(Table1[[#This Row],[post_time]])</f>
        <v>1</v>
      </c>
      <c r="M202" s="7">
        <f>VLOOKUP(Table1[[#This Row],[topic_id]],'All Topics Data'!$A$2:$I$1243,8,FALSE)</f>
        <v>40060.447916666664</v>
      </c>
      <c r="N202" s="7">
        <f>Table1[[#This Row],[Hui Reply?]]*(Table1[[#This Row],[post_time]]-Table1[[#This Row],[timestamp of previous reply]])</f>
        <v>0</v>
      </c>
      <c r="O202" s="3">
        <f>O201+Table1[[#This Row],[Hui Reply?]]</f>
        <v>1</v>
      </c>
      <c r="P202" s="19">
        <f>INT(Table1[[#This Row],[post_time]])</f>
        <v>40062</v>
      </c>
      <c r="Q202" s="3">
        <f>IF(Table1[[#This Row],[Hui Reply?]],VLOOKUP(Table1[[#This Row],[topic_id]],'All Topics Data'!$A$2:$E$1243,5,FALSE),0)</f>
        <v>0</v>
      </c>
      <c r="R202" s="8">
        <f>Table1[[#This Row],[post_time]]+8/24</f>
        <v>40063.245706018519</v>
      </c>
      <c r="S202" s="3">
        <f>IF(Table1[[#This Row],[post_position]]=1,0,SUMIFS($F$2:F202,$H$2:H202,Table1[[#This Row],[post_position]]-1,$C$2:C202,Table1[[#This Row],[topic_id]]))</f>
        <v>40060.479085648149</v>
      </c>
    </row>
    <row r="203" spans="1:19" x14ac:dyDescent="0.25">
      <c r="A203" s="7">
        <v>205</v>
      </c>
      <c r="B203" s="7">
        <v>1</v>
      </c>
      <c r="C203" s="7">
        <v>56</v>
      </c>
      <c r="D203" s="7">
        <v>771</v>
      </c>
      <c r="F203" s="8">
        <v>40063.556030092594</v>
      </c>
      <c r="G203" s="7">
        <v>0</v>
      </c>
      <c r="H203" s="7">
        <v>4</v>
      </c>
      <c r="I203" s="7" t="b">
        <f t="shared" si="9"/>
        <v>0</v>
      </c>
      <c r="J203" s="7" t="b">
        <f t="shared" si="10"/>
        <v>1</v>
      </c>
      <c r="K203" s="7">
        <f t="shared" si="11"/>
        <v>0</v>
      </c>
      <c r="L203" s="7">
        <f>WEEKDAY(Table1[[#This Row],[post_time]])</f>
        <v>2</v>
      </c>
      <c r="M203" s="7">
        <f>VLOOKUP(Table1[[#This Row],[topic_id]],'All Topics Data'!$A$2:$I$1243,8,FALSE)</f>
        <v>40060.447916666664</v>
      </c>
      <c r="N203" s="7">
        <f>Table1[[#This Row],[Hui Reply?]]*(Table1[[#This Row],[post_time]]-Table1[[#This Row],[timestamp of previous reply]])</f>
        <v>0</v>
      </c>
      <c r="O203" s="3">
        <f>O202+Table1[[#This Row],[Hui Reply?]]</f>
        <v>1</v>
      </c>
      <c r="P203" s="19">
        <f>INT(Table1[[#This Row],[post_time]])</f>
        <v>40063</v>
      </c>
      <c r="Q203" s="3">
        <f>IF(Table1[[#This Row],[Hui Reply?]],VLOOKUP(Table1[[#This Row],[topic_id]],'All Topics Data'!$A$2:$E$1243,5,FALSE),0)</f>
        <v>0</v>
      </c>
      <c r="R203" s="8">
        <f>Table1[[#This Row],[post_time]]+8/24</f>
        <v>40063.889363425929</v>
      </c>
      <c r="S203" s="3">
        <f>IF(Table1[[#This Row],[post_position]]=1,0,SUMIFS($F$2:F203,$H$2:H203,Table1[[#This Row],[post_position]]-1,$C$2:C203,Table1[[#This Row],[topic_id]]))</f>
        <v>40062.912372685183</v>
      </c>
    </row>
    <row r="204" spans="1:19" x14ac:dyDescent="0.25">
      <c r="A204" s="7">
        <v>206</v>
      </c>
      <c r="B204" s="7">
        <v>2</v>
      </c>
      <c r="C204" s="7">
        <v>59</v>
      </c>
      <c r="D204" s="7">
        <v>27</v>
      </c>
      <c r="F204" s="8">
        <v>40063.801562499997</v>
      </c>
      <c r="G204" s="7">
        <v>0</v>
      </c>
      <c r="H204" s="7">
        <v>1</v>
      </c>
      <c r="I204" s="7" t="b">
        <f t="shared" si="9"/>
        <v>0</v>
      </c>
      <c r="J204" s="7" t="b">
        <f t="shared" si="10"/>
        <v>0</v>
      </c>
      <c r="K204" s="7">
        <f t="shared" si="11"/>
        <v>0</v>
      </c>
      <c r="L204" s="7">
        <f>WEEKDAY(Table1[[#This Row],[post_time]])</f>
        <v>2</v>
      </c>
      <c r="M204" s="7">
        <f>VLOOKUP(Table1[[#This Row],[topic_id]],'All Topics Data'!$A$2:$I$1243,8,FALSE)</f>
        <v>40063.801388888889</v>
      </c>
      <c r="N204" s="7">
        <f>Table1[[#This Row],[Hui Reply?]]*(Table1[[#This Row],[post_time]]-Table1[[#This Row],[timestamp of previous reply]])</f>
        <v>0</v>
      </c>
      <c r="O204" s="3">
        <f>O203+Table1[[#This Row],[Hui Reply?]]</f>
        <v>1</v>
      </c>
      <c r="P204" s="19">
        <f>INT(Table1[[#This Row],[post_time]])</f>
        <v>40063</v>
      </c>
      <c r="Q204" s="3">
        <f>IF(Table1[[#This Row],[Hui Reply?]],VLOOKUP(Table1[[#This Row],[topic_id]],'All Topics Data'!$A$2:$E$1243,5,FALSE),0)</f>
        <v>0</v>
      </c>
      <c r="R204" s="8">
        <f>Table1[[#This Row],[post_time]]+8/24</f>
        <v>40064.134895833333</v>
      </c>
      <c r="S204" s="3">
        <f>IF(Table1[[#This Row],[post_position]]=1,0,SUMIFS($F$2:F204,$H$2:H204,Table1[[#This Row],[post_position]]-1,$C$2:C204,Table1[[#This Row],[topic_id]]))</f>
        <v>0</v>
      </c>
    </row>
    <row r="205" spans="1:19" x14ac:dyDescent="0.25">
      <c r="A205" s="7">
        <v>207</v>
      </c>
      <c r="B205" s="7">
        <v>2</v>
      </c>
      <c r="C205" s="7">
        <v>60</v>
      </c>
      <c r="D205" s="7">
        <v>843</v>
      </c>
      <c r="E205" s="2"/>
      <c r="F205" s="8">
        <v>40063.862060185187</v>
      </c>
      <c r="G205" s="7">
        <v>0</v>
      </c>
      <c r="H205" s="7">
        <v>1</v>
      </c>
      <c r="I205" s="7" t="b">
        <f t="shared" si="9"/>
        <v>0</v>
      </c>
      <c r="J205" s="7" t="b">
        <f t="shared" si="10"/>
        <v>0</v>
      </c>
      <c r="K205" s="7">
        <f t="shared" si="11"/>
        <v>0</v>
      </c>
      <c r="L205" s="7">
        <f>WEEKDAY(Table1[[#This Row],[post_time]])</f>
        <v>2</v>
      </c>
      <c r="M205" s="7">
        <f>VLOOKUP(Table1[[#This Row],[topic_id]],'All Topics Data'!$A$2:$I$1243,8,FALSE)</f>
        <v>40063.861805555556</v>
      </c>
      <c r="N205" s="7">
        <f>Table1[[#This Row],[Hui Reply?]]*(Table1[[#This Row],[post_time]]-Table1[[#This Row],[timestamp of previous reply]])</f>
        <v>0</v>
      </c>
      <c r="O205" s="3">
        <f>O204+Table1[[#This Row],[Hui Reply?]]</f>
        <v>1</v>
      </c>
      <c r="P205" s="19">
        <f>INT(Table1[[#This Row],[post_time]])</f>
        <v>40063</v>
      </c>
      <c r="Q205" s="3">
        <f>IF(Table1[[#This Row],[Hui Reply?]],VLOOKUP(Table1[[#This Row],[topic_id]],'All Topics Data'!$A$2:$E$1243,5,FALSE),0)</f>
        <v>0</v>
      </c>
      <c r="R205" s="8">
        <f>Table1[[#This Row],[post_time]]+8/24</f>
        <v>40064.195393518523</v>
      </c>
      <c r="S205" s="3">
        <f>IF(Table1[[#This Row],[post_position]]=1,0,SUMIFS($F$2:F205,$H$2:H205,Table1[[#This Row],[post_position]]-1,$C$2:C205,Table1[[#This Row],[topic_id]]))</f>
        <v>0</v>
      </c>
    </row>
    <row r="206" spans="1:19" x14ac:dyDescent="0.25">
      <c r="A206" s="7">
        <v>208</v>
      </c>
      <c r="B206" s="7">
        <v>2</v>
      </c>
      <c r="C206" s="7">
        <v>60</v>
      </c>
      <c r="D206" s="7">
        <v>27</v>
      </c>
      <c r="F206" s="8">
        <v>40064.320416666669</v>
      </c>
      <c r="G206" s="7">
        <v>0</v>
      </c>
      <c r="H206" s="7">
        <v>2</v>
      </c>
      <c r="I206" s="7" t="b">
        <f t="shared" si="9"/>
        <v>0</v>
      </c>
      <c r="J206" s="7" t="b">
        <f t="shared" si="10"/>
        <v>1</v>
      </c>
      <c r="K206" s="7">
        <f t="shared" si="11"/>
        <v>0</v>
      </c>
      <c r="L206" s="7">
        <f>WEEKDAY(Table1[[#This Row],[post_time]])</f>
        <v>3</v>
      </c>
      <c r="M206" s="7">
        <f>VLOOKUP(Table1[[#This Row],[topic_id]],'All Topics Data'!$A$2:$I$1243,8,FALSE)</f>
        <v>40063.861805555556</v>
      </c>
      <c r="N206" s="7">
        <f>Table1[[#This Row],[Hui Reply?]]*(Table1[[#This Row],[post_time]]-Table1[[#This Row],[timestamp of previous reply]])</f>
        <v>0</v>
      </c>
      <c r="O206" s="3">
        <f>O205+Table1[[#This Row],[Hui Reply?]]</f>
        <v>1</v>
      </c>
      <c r="P206" s="19">
        <f>INT(Table1[[#This Row],[post_time]])</f>
        <v>40064</v>
      </c>
      <c r="Q206" s="3">
        <f>IF(Table1[[#This Row],[Hui Reply?]],VLOOKUP(Table1[[#This Row],[topic_id]],'All Topics Data'!$A$2:$E$1243,5,FALSE),0)</f>
        <v>0</v>
      </c>
      <c r="R206" s="8">
        <f>Table1[[#This Row],[post_time]]+8/24</f>
        <v>40064.653750000005</v>
      </c>
      <c r="S206" s="3">
        <f>IF(Table1[[#This Row],[post_position]]=1,0,SUMIFS($F$2:F206,$H$2:H206,Table1[[#This Row],[post_position]]-1,$C$2:C206,Table1[[#This Row],[topic_id]]))</f>
        <v>40063.862060185187</v>
      </c>
    </row>
    <row r="207" spans="1:19" x14ac:dyDescent="0.25">
      <c r="A207" s="7">
        <v>209</v>
      </c>
      <c r="B207" s="7">
        <v>2</v>
      </c>
      <c r="C207" s="7">
        <v>60</v>
      </c>
      <c r="D207" s="7">
        <v>1</v>
      </c>
      <c r="F207" s="8">
        <v>40064.397881944446</v>
      </c>
      <c r="G207" s="7">
        <v>0</v>
      </c>
      <c r="H207" s="7">
        <v>3</v>
      </c>
      <c r="I207" s="7" t="b">
        <f t="shared" si="9"/>
        <v>0</v>
      </c>
      <c r="J207" s="7" t="b">
        <f t="shared" si="10"/>
        <v>1</v>
      </c>
      <c r="K207" s="7">
        <f t="shared" si="11"/>
        <v>0</v>
      </c>
      <c r="L207" s="7">
        <f>WEEKDAY(Table1[[#This Row],[post_time]])</f>
        <v>3</v>
      </c>
      <c r="M207" s="7">
        <f>VLOOKUP(Table1[[#This Row],[topic_id]],'All Topics Data'!$A$2:$I$1243,8,FALSE)</f>
        <v>40063.861805555556</v>
      </c>
      <c r="N207" s="7">
        <f>Table1[[#This Row],[Hui Reply?]]*(Table1[[#This Row],[post_time]]-Table1[[#This Row],[timestamp of previous reply]])</f>
        <v>0</v>
      </c>
      <c r="O207" s="3">
        <f>O206+Table1[[#This Row],[Hui Reply?]]</f>
        <v>1</v>
      </c>
      <c r="P207" s="19">
        <f>INT(Table1[[#This Row],[post_time]])</f>
        <v>40064</v>
      </c>
      <c r="Q207" s="3">
        <f>IF(Table1[[#This Row],[Hui Reply?]],VLOOKUP(Table1[[#This Row],[topic_id]],'All Topics Data'!$A$2:$E$1243,5,FALSE),0)</f>
        <v>0</v>
      </c>
      <c r="R207" s="8">
        <f>Table1[[#This Row],[post_time]]+8/24</f>
        <v>40064.731215277781</v>
      </c>
      <c r="S207" s="3">
        <f>IF(Table1[[#This Row],[post_position]]=1,0,SUMIFS($F$2:F207,$H$2:H207,Table1[[#This Row],[post_position]]-1,$C$2:C207,Table1[[#This Row],[topic_id]]))</f>
        <v>40064.320416666669</v>
      </c>
    </row>
    <row r="208" spans="1:19" x14ac:dyDescent="0.25">
      <c r="A208" s="7">
        <v>210</v>
      </c>
      <c r="B208" s="7">
        <v>2</v>
      </c>
      <c r="C208" s="7">
        <v>60</v>
      </c>
      <c r="D208" s="7">
        <v>843</v>
      </c>
      <c r="F208" s="8">
        <v>40064.486875000002</v>
      </c>
      <c r="G208" s="7">
        <v>0</v>
      </c>
      <c r="H208" s="7">
        <v>4</v>
      </c>
      <c r="I208" s="7" t="b">
        <f t="shared" si="9"/>
        <v>0</v>
      </c>
      <c r="J208" s="7" t="b">
        <f t="shared" si="10"/>
        <v>1</v>
      </c>
      <c r="K208" s="7">
        <f t="shared" si="11"/>
        <v>0</v>
      </c>
      <c r="L208" s="7">
        <f>WEEKDAY(Table1[[#This Row],[post_time]])</f>
        <v>3</v>
      </c>
      <c r="M208" s="7">
        <f>VLOOKUP(Table1[[#This Row],[topic_id]],'All Topics Data'!$A$2:$I$1243,8,FALSE)</f>
        <v>40063.861805555556</v>
      </c>
      <c r="N208" s="7">
        <f>Table1[[#This Row],[Hui Reply?]]*(Table1[[#This Row],[post_time]]-Table1[[#This Row],[timestamp of previous reply]])</f>
        <v>0</v>
      </c>
      <c r="O208" s="3">
        <f>O207+Table1[[#This Row],[Hui Reply?]]</f>
        <v>1</v>
      </c>
      <c r="P208" s="19">
        <f>INT(Table1[[#This Row],[post_time]])</f>
        <v>40064</v>
      </c>
      <c r="Q208" s="3">
        <f>IF(Table1[[#This Row],[Hui Reply?]],VLOOKUP(Table1[[#This Row],[topic_id]],'All Topics Data'!$A$2:$E$1243,5,FALSE),0)</f>
        <v>0</v>
      </c>
      <c r="R208" s="8">
        <f>Table1[[#This Row],[post_time]]+8/24</f>
        <v>40064.820208333338</v>
      </c>
      <c r="S208" s="3">
        <f>IF(Table1[[#This Row],[post_position]]=1,0,SUMIFS($F$2:F208,$H$2:H208,Table1[[#This Row],[post_position]]-1,$C$2:C208,Table1[[#This Row],[topic_id]]))</f>
        <v>40064.397881944446</v>
      </c>
    </row>
    <row r="209" spans="1:19" x14ac:dyDescent="0.25">
      <c r="A209" s="7">
        <v>211</v>
      </c>
      <c r="B209" s="7">
        <v>1</v>
      </c>
      <c r="C209" s="7">
        <v>61</v>
      </c>
      <c r="D209" s="7">
        <v>855</v>
      </c>
      <c r="E209" s="2"/>
      <c r="F209" s="8">
        <v>40064.736655092594</v>
      </c>
      <c r="G209" s="7">
        <v>0</v>
      </c>
      <c r="H209" s="7">
        <v>1</v>
      </c>
      <c r="I209" s="7" t="b">
        <f t="shared" si="9"/>
        <v>0</v>
      </c>
      <c r="J209" s="7" t="b">
        <f t="shared" si="10"/>
        <v>0</v>
      </c>
      <c r="K209" s="7">
        <f t="shared" si="11"/>
        <v>0</v>
      </c>
      <c r="L209" s="7">
        <f>WEEKDAY(Table1[[#This Row],[post_time]])</f>
        <v>3</v>
      </c>
      <c r="M209" s="7">
        <f>VLOOKUP(Table1[[#This Row],[topic_id]],'All Topics Data'!$A$2:$I$1243,8,FALSE)</f>
        <v>40064.736111111109</v>
      </c>
      <c r="N209" s="7">
        <f>Table1[[#This Row],[Hui Reply?]]*(Table1[[#This Row],[post_time]]-Table1[[#This Row],[timestamp of previous reply]])</f>
        <v>0</v>
      </c>
      <c r="O209" s="3">
        <f>O208+Table1[[#This Row],[Hui Reply?]]</f>
        <v>1</v>
      </c>
      <c r="P209" s="19">
        <f>INT(Table1[[#This Row],[post_time]])</f>
        <v>40064</v>
      </c>
      <c r="Q209" s="3">
        <f>IF(Table1[[#This Row],[Hui Reply?]],VLOOKUP(Table1[[#This Row],[topic_id]],'All Topics Data'!$A$2:$E$1243,5,FALSE),0)</f>
        <v>0</v>
      </c>
      <c r="R209" s="8">
        <f>Table1[[#This Row],[post_time]]+8/24</f>
        <v>40065.06998842593</v>
      </c>
      <c r="S209" s="3">
        <f>IF(Table1[[#This Row],[post_position]]=1,0,SUMIFS($F$2:F209,$H$2:H209,Table1[[#This Row],[post_position]]-1,$C$2:C209,Table1[[#This Row],[topic_id]]))</f>
        <v>0</v>
      </c>
    </row>
    <row r="210" spans="1:19" x14ac:dyDescent="0.25">
      <c r="A210" s="7">
        <v>212</v>
      </c>
      <c r="B210" s="7">
        <v>2</v>
      </c>
      <c r="C210" s="7">
        <v>60</v>
      </c>
      <c r="D210" s="7">
        <v>1</v>
      </c>
      <c r="E210" s="2"/>
      <c r="F210" s="8">
        <v>40065.31181712963</v>
      </c>
      <c r="G210" s="7">
        <v>0</v>
      </c>
      <c r="H210" s="7">
        <v>5</v>
      </c>
      <c r="I210" s="7" t="b">
        <f t="shared" si="9"/>
        <v>0</v>
      </c>
      <c r="J210" s="7" t="b">
        <f t="shared" si="10"/>
        <v>1</v>
      </c>
      <c r="K210" s="7">
        <f t="shared" si="11"/>
        <v>0</v>
      </c>
      <c r="L210" s="7">
        <f>WEEKDAY(Table1[[#This Row],[post_time]])</f>
        <v>4</v>
      </c>
      <c r="M210" s="7">
        <f>VLOOKUP(Table1[[#This Row],[topic_id]],'All Topics Data'!$A$2:$I$1243,8,FALSE)</f>
        <v>40063.861805555556</v>
      </c>
      <c r="N210" s="7">
        <f>Table1[[#This Row],[Hui Reply?]]*(Table1[[#This Row],[post_time]]-Table1[[#This Row],[timestamp of previous reply]])</f>
        <v>0</v>
      </c>
      <c r="O210" s="3">
        <f>O209+Table1[[#This Row],[Hui Reply?]]</f>
        <v>1</v>
      </c>
      <c r="P210" s="19">
        <f>INT(Table1[[#This Row],[post_time]])</f>
        <v>40065</v>
      </c>
      <c r="Q210" s="3">
        <f>IF(Table1[[#This Row],[Hui Reply?]],VLOOKUP(Table1[[#This Row],[topic_id]],'All Topics Data'!$A$2:$E$1243,5,FALSE),0)</f>
        <v>0</v>
      </c>
      <c r="R210" s="8">
        <f>Table1[[#This Row],[post_time]]+8/24</f>
        <v>40065.645150462966</v>
      </c>
      <c r="S210" s="3">
        <f>IF(Table1[[#This Row],[post_position]]=1,0,SUMIFS($F$2:F210,$H$2:H210,Table1[[#This Row],[post_position]]-1,$C$2:C210,Table1[[#This Row],[topic_id]]))</f>
        <v>40064.486875000002</v>
      </c>
    </row>
    <row r="211" spans="1:19" x14ac:dyDescent="0.25">
      <c r="A211" s="7">
        <v>213</v>
      </c>
      <c r="B211" s="7">
        <v>2</v>
      </c>
      <c r="C211" s="7">
        <v>62</v>
      </c>
      <c r="D211" s="7">
        <v>114</v>
      </c>
      <c r="E211" s="2"/>
      <c r="F211" s="8">
        <v>40065.327557870369</v>
      </c>
      <c r="G211" s="7">
        <v>0</v>
      </c>
      <c r="H211" s="7">
        <v>1</v>
      </c>
      <c r="I211" s="7" t="b">
        <f t="shared" si="9"/>
        <v>0</v>
      </c>
      <c r="J211" s="7" t="b">
        <f t="shared" si="10"/>
        <v>0</v>
      </c>
      <c r="K211" s="7">
        <f t="shared" si="11"/>
        <v>0</v>
      </c>
      <c r="L211" s="7">
        <f>WEEKDAY(Table1[[#This Row],[post_time]])</f>
        <v>4</v>
      </c>
      <c r="M211" s="7">
        <f>VLOOKUP(Table1[[#This Row],[topic_id]],'All Topics Data'!$A$2:$I$1243,8,FALSE)</f>
        <v>40065.32708333333</v>
      </c>
      <c r="N211" s="7">
        <f>Table1[[#This Row],[Hui Reply?]]*(Table1[[#This Row],[post_time]]-Table1[[#This Row],[timestamp of previous reply]])</f>
        <v>0</v>
      </c>
      <c r="O211" s="3">
        <f>O210+Table1[[#This Row],[Hui Reply?]]</f>
        <v>1</v>
      </c>
      <c r="P211" s="19">
        <f>INT(Table1[[#This Row],[post_time]])</f>
        <v>40065</v>
      </c>
      <c r="Q211" s="3">
        <f>IF(Table1[[#This Row],[Hui Reply?]],VLOOKUP(Table1[[#This Row],[topic_id]],'All Topics Data'!$A$2:$E$1243,5,FALSE),0)</f>
        <v>0</v>
      </c>
      <c r="R211" s="8">
        <f>Table1[[#This Row],[post_time]]+8/24</f>
        <v>40065.660891203705</v>
      </c>
      <c r="S211" s="3">
        <f>IF(Table1[[#This Row],[post_position]]=1,0,SUMIFS($F$2:F211,$H$2:H211,Table1[[#This Row],[post_position]]-1,$C$2:C211,Table1[[#This Row],[topic_id]]))</f>
        <v>0</v>
      </c>
    </row>
    <row r="212" spans="1:19" x14ac:dyDescent="0.25">
      <c r="A212" s="7">
        <v>214</v>
      </c>
      <c r="B212" s="7">
        <v>1</v>
      </c>
      <c r="C212" s="7">
        <v>63</v>
      </c>
      <c r="D212" s="7">
        <v>843</v>
      </c>
      <c r="E212" s="2"/>
      <c r="F212" s="8">
        <v>40065.381863425922</v>
      </c>
      <c r="G212" s="7">
        <v>0</v>
      </c>
      <c r="H212" s="7">
        <v>1</v>
      </c>
      <c r="I212" s="7" t="b">
        <f t="shared" si="9"/>
        <v>0</v>
      </c>
      <c r="J212" s="7" t="b">
        <f t="shared" si="10"/>
        <v>0</v>
      </c>
      <c r="K212" s="7">
        <f t="shared" si="11"/>
        <v>0</v>
      </c>
      <c r="L212" s="7">
        <f>WEEKDAY(Table1[[#This Row],[post_time]])</f>
        <v>4</v>
      </c>
      <c r="M212" s="7">
        <f>VLOOKUP(Table1[[#This Row],[topic_id]],'All Topics Data'!$A$2:$I$1243,8,FALSE)</f>
        <v>40065.381249999999</v>
      </c>
      <c r="N212" s="7">
        <f>Table1[[#This Row],[Hui Reply?]]*(Table1[[#This Row],[post_time]]-Table1[[#This Row],[timestamp of previous reply]])</f>
        <v>0</v>
      </c>
      <c r="O212" s="3">
        <f>O211+Table1[[#This Row],[Hui Reply?]]</f>
        <v>1</v>
      </c>
      <c r="P212" s="19">
        <f>INT(Table1[[#This Row],[post_time]])</f>
        <v>40065</v>
      </c>
      <c r="Q212" s="3">
        <f>IF(Table1[[#This Row],[Hui Reply?]],VLOOKUP(Table1[[#This Row],[topic_id]],'All Topics Data'!$A$2:$E$1243,5,FALSE),0)</f>
        <v>0</v>
      </c>
      <c r="R212" s="8">
        <f>Table1[[#This Row],[post_time]]+8/24</f>
        <v>40065.715196759258</v>
      </c>
      <c r="S212" s="3">
        <f>IF(Table1[[#This Row],[post_position]]=1,0,SUMIFS($F$2:F212,$H$2:H212,Table1[[#This Row],[post_position]]-1,$C$2:C212,Table1[[#This Row],[topic_id]]))</f>
        <v>0</v>
      </c>
    </row>
    <row r="213" spans="1:19" x14ac:dyDescent="0.25">
      <c r="A213" s="7">
        <v>215</v>
      </c>
      <c r="B213" s="7">
        <v>2</v>
      </c>
      <c r="C213" s="7">
        <v>60</v>
      </c>
      <c r="D213" s="7">
        <v>843</v>
      </c>
      <c r="E213" s="2"/>
      <c r="F213" s="8">
        <v>40065.403657407405</v>
      </c>
      <c r="G213" s="7">
        <v>0</v>
      </c>
      <c r="H213" s="7">
        <v>6</v>
      </c>
      <c r="I213" s="7" t="b">
        <f t="shared" si="9"/>
        <v>0</v>
      </c>
      <c r="J213" s="7" t="b">
        <f t="shared" si="10"/>
        <v>1</v>
      </c>
      <c r="K213" s="7">
        <f t="shared" si="11"/>
        <v>0</v>
      </c>
      <c r="L213" s="7">
        <f>WEEKDAY(Table1[[#This Row],[post_time]])</f>
        <v>4</v>
      </c>
      <c r="M213" s="7">
        <f>VLOOKUP(Table1[[#This Row],[topic_id]],'All Topics Data'!$A$2:$I$1243,8,FALSE)</f>
        <v>40063.861805555556</v>
      </c>
      <c r="N213" s="7">
        <f>Table1[[#This Row],[Hui Reply?]]*(Table1[[#This Row],[post_time]]-Table1[[#This Row],[timestamp of previous reply]])</f>
        <v>0</v>
      </c>
      <c r="O213" s="3">
        <f>O212+Table1[[#This Row],[Hui Reply?]]</f>
        <v>1</v>
      </c>
      <c r="P213" s="19">
        <f>INT(Table1[[#This Row],[post_time]])</f>
        <v>40065</v>
      </c>
      <c r="Q213" s="3">
        <f>IF(Table1[[#This Row],[Hui Reply?]],VLOOKUP(Table1[[#This Row],[topic_id]],'All Topics Data'!$A$2:$E$1243,5,FALSE),0)</f>
        <v>0</v>
      </c>
      <c r="R213" s="8">
        <f>Table1[[#This Row],[post_time]]+8/24</f>
        <v>40065.736990740741</v>
      </c>
      <c r="S213" s="3">
        <f>IF(Table1[[#This Row],[post_position]]=1,0,SUMIFS($F$2:F213,$H$2:H213,Table1[[#This Row],[post_position]]-1,$C$2:C213,Table1[[#This Row],[topic_id]]))</f>
        <v>40065.31181712963</v>
      </c>
    </row>
    <row r="214" spans="1:19" x14ac:dyDescent="0.25">
      <c r="A214" s="7">
        <v>216</v>
      </c>
      <c r="B214" s="7">
        <v>1</v>
      </c>
      <c r="C214" s="7">
        <v>63</v>
      </c>
      <c r="D214" s="7">
        <v>1</v>
      </c>
      <c r="F214" s="8">
        <v>40065.451932870368</v>
      </c>
      <c r="G214" s="7">
        <v>0</v>
      </c>
      <c r="H214" s="7">
        <v>2</v>
      </c>
      <c r="I214" s="7" t="b">
        <f t="shared" si="9"/>
        <v>0</v>
      </c>
      <c r="J214" s="7" t="b">
        <f t="shared" si="10"/>
        <v>1</v>
      </c>
      <c r="K214" s="7">
        <f t="shared" si="11"/>
        <v>0</v>
      </c>
      <c r="L214" s="7">
        <f>WEEKDAY(Table1[[#This Row],[post_time]])</f>
        <v>4</v>
      </c>
      <c r="M214" s="7">
        <f>VLOOKUP(Table1[[#This Row],[topic_id]],'All Topics Data'!$A$2:$I$1243,8,FALSE)</f>
        <v>40065.381249999999</v>
      </c>
      <c r="N214" s="7">
        <f>Table1[[#This Row],[Hui Reply?]]*(Table1[[#This Row],[post_time]]-Table1[[#This Row],[timestamp of previous reply]])</f>
        <v>0</v>
      </c>
      <c r="O214" s="3">
        <f>O213+Table1[[#This Row],[Hui Reply?]]</f>
        <v>1</v>
      </c>
      <c r="P214" s="19">
        <f>INT(Table1[[#This Row],[post_time]])</f>
        <v>40065</v>
      </c>
      <c r="Q214" s="3">
        <f>IF(Table1[[#This Row],[Hui Reply?]],VLOOKUP(Table1[[#This Row],[topic_id]],'All Topics Data'!$A$2:$E$1243,5,FALSE),0)</f>
        <v>0</v>
      </c>
      <c r="R214" s="8">
        <f>Table1[[#This Row],[post_time]]+8/24</f>
        <v>40065.785266203704</v>
      </c>
      <c r="S214" s="3">
        <f>IF(Table1[[#This Row],[post_position]]=1,0,SUMIFS($F$2:F214,$H$2:H214,Table1[[#This Row],[post_position]]-1,$C$2:C214,Table1[[#This Row],[topic_id]]))</f>
        <v>40065.381863425922</v>
      </c>
    </row>
    <row r="215" spans="1:19" x14ac:dyDescent="0.25">
      <c r="A215" s="7">
        <v>217</v>
      </c>
      <c r="B215" s="7">
        <v>2</v>
      </c>
      <c r="C215" s="7">
        <v>62</v>
      </c>
      <c r="D215" s="7">
        <v>1</v>
      </c>
      <c r="E215" s="2"/>
      <c r="F215" s="8">
        <v>40065.454560185186</v>
      </c>
      <c r="G215" s="7">
        <v>0</v>
      </c>
      <c r="H215" s="7">
        <v>2</v>
      </c>
      <c r="I215" s="7" t="b">
        <f t="shared" si="9"/>
        <v>0</v>
      </c>
      <c r="J215" s="7" t="b">
        <f t="shared" si="10"/>
        <v>1</v>
      </c>
      <c r="K215" s="7">
        <f t="shared" si="11"/>
        <v>0</v>
      </c>
      <c r="L215" s="7">
        <f>WEEKDAY(Table1[[#This Row],[post_time]])</f>
        <v>4</v>
      </c>
      <c r="M215" s="7">
        <f>VLOOKUP(Table1[[#This Row],[topic_id]],'All Topics Data'!$A$2:$I$1243,8,FALSE)</f>
        <v>40065.32708333333</v>
      </c>
      <c r="N215" s="7">
        <f>Table1[[#This Row],[Hui Reply?]]*(Table1[[#This Row],[post_time]]-Table1[[#This Row],[timestamp of previous reply]])</f>
        <v>0</v>
      </c>
      <c r="O215" s="3">
        <f>O214+Table1[[#This Row],[Hui Reply?]]</f>
        <v>1</v>
      </c>
      <c r="P215" s="19">
        <f>INT(Table1[[#This Row],[post_time]])</f>
        <v>40065</v>
      </c>
      <c r="Q215" s="3">
        <f>IF(Table1[[#This Row],[Hui Reply?]],VLOOKUP(Table1[[#This Row],[topic_id]],'All Topics Data'!$A$2:$E$1243,5,FALSE),0)</f>
        <v>0</v>
      </c>
      <c r="R215" s="8">
        <f>Table1[[#This Row],[post_time]]+8/24</f>
        <v>40065.787893518522</v>
      </c>
      <c r="S215" s="3">
        <f>IF(Table1[[#This Row],[post_position]]=1,0,SUMIFS($F$2:F215,$H$2:H215,Table1[[#This Row],[post_position]]-1,$C$2:C215,Table1[[#This Row],[topic_id]]))</f>
        <v>40065.327557870369</v>
      </c>
    </row>
    <row r="216" spans="1:19" x14ac:dyDescent="0.25">
      <c r="A216" s="7">
        <v>218</v>
      </c>
      <c r="B216" s="7">
        <v>4</v>
      </c>
      <c r="C216" s="7">
        <v>2</v>
      </c>
      <c r="D216" s="7">
        <v>843</v>
      </c>
      <c r="E216" s="2"/>
      <c r="F216" s="8">
        <v>40065.464618055557</v>
      </c>
      <c r="G216" s="7">
        <v>0</v>
      </c>
      <c r="H216" s="7">
        <v>22</v>
      </c>
      <c r="I216" s="7" t="b">
        <f t="shared" si="9"/>
        <v>0</v>
      </c>
      <c r="J216" s="7" t="b">
        <f t="shared" si="10"/>
        <v>1</v>
      </c>
      <c r="K216" s="7">
        <f t="shared" si="11"/>
        <v>0</v>
      </c>
      <c r="L216" s="7">
        <f>WEEKDAY(Table1[[#This Row],[post_time]])</f>
        <v>4</v>
      </c>
      <c r="M216" s="7">
        <f>VLOOKUP(Table1[[#This Row],[topic_id]],'All Topics Data'!$A$2:$I$1243,8,FALSE)</f>
        <v>40019.929861111108</v>
      </c>
      <c r="N216" s="7">
        <f>Table1[[#This Row],[Hui Reply?]]*(Table1[[#This Row],[post_time]]-Table1[[#This Row],[timestamp of previous reply]])</f>
        <v>0</v>
      </c>
      <c r="O216" s="3">
        <f>O215+Table1[[#This Row],[Hui Reply?]]</f>
        <v>1</v>
      </c>
      <c r="P216" s="19">
        <f>INT(Table1[[#This Row],[post_time]])</f>
        <v>40065</v>
      </c>
      <c r="Q216" s="3">
        <f>IF(Table1[[#This Row],[Hui Reply?]],VLOOKUP(Table1[[#This Row],[topic_id]],'All Topics Data'!$A$2:$E$1243,5,FALSE),0)</f>
        <v>0</v>
      </c>
      <c r="R216" s="8">
        <f>Table1[[#This Row],[post_time]]+8/24</f>
        <v>40065.797951388893</v>
      </c>
      <c r="S216" s="3">
        <f>IF(Table1[[#This Row],[post_position]]=1,0,SUMIFS($F$2:F216,$H$2:H216,Table1[[#This Row],[post_position]]-1,$C$2:C216,Table1[[#This Row],[topic_id]]))</f>
        <v>40042.839050925926</v>
      </c>
    </row>
    <row r="217" spans="1:19" x14ac:dyDescent="0.25">
      <c r="A217" s="7">
        <v>219</v>
      </c>
      <c r="B217" s="7">
        <v>2</v>
      </c>
      <c r="C217" s="7">
        <v>25</v>
      </c>
      <c r="D217" s="7">
        <v>876</v>
      </c>
      <c r="E217" s="2"/>
      <c r="F217" s="8">
        <v>40065.466099537036</v>
      </c>
      <c r="G217" s="7">
        <v>0</v>
      </c>
      <c r="H217" s="7">
        <v>6</v>
      </c>
      <c r="I217" s="7" t="b">
        <f t="shared" si="9"/>
        <v>0</v>
      </c>
      <c r="J217" s="7" t="b">
        <f t="shared" si="10"/>
        <v>1</v>
      </c>
      <c r="K217" s="7">
        <f t="shared" si="11"/>
        <v>0</v>
      </c>
      <c r="L217" s="7">
        <f>WEEKDAY(Table1[[#This Row],[post_time]])</f>
        <v>4</v>
      </c>
      <c r="M217" s="7">
        <f>VLOOKUP(Table1[[#This Row],[topic_id]],'All Topics Data'!$A$2:$I$1243,8,FALSE)</f>
        <v>40032.370833333334</v>
      </c>
      <c r="N217" s="7">
        <f>Table1[[#This Row],[Hui Reply?]]*(Table1[[#This Row],[post_time]]-Table1[[#This Row],[timestamp of previous reply]])</f>
        <v>0</v>
      </c>
      <c r="O217" s="3">
        <f>O216+Table1[[#This Row],[Hui Reply?]]</f>
        <v>1</v>
      </c>
      <c r="P217" s="19">
        <f>INT(Table1[[#This Row],[post_time]])</f>
        <v>40065</v>
      </c>
      <c r="Q217" s="3">
        <f>IF(Table1[[#This Row],[Hui Reply?]],VLOOKUP(Table1[[#This Row],[topic_id]],'All Topics Data'!$A$2:$E$1243,5,FALSE),0)</f>
        <v>0</v>
      </c>
      <c r="R217" s="8">
        <f>Table1[[#This Row],[post_time]]+8/24</f>
        <v>40065.799432870372</v>
      </c>
      <c r="S217" s="3">
        <f>IF(Table1[[#This Row],[post_position]]=1,0,SUMIFS($F$2:F217,$H$2:H217,Table1[[#This Row],[post_position]]-1,$C$2:C217,Table1[[#This Row],[topic_id]]))</f>
        <v>40043.72488425926</v>
      </c>
    </row>
    <row r="218" spans="1:19" x14ac:dyDescent="0.25">
      <c r="A218" s="7">
        <v>220</v>
      </c>
      <c r="B218" s="7">
        <v>1</v>
      </c>
      <c r="C218" s="7">
        <v>63</v>
      </c>
      <c r="D218" s="7">
        <v>843</v>
      </c>
      <c r="F218" s="8">
        <v>40066.48945601852</v>
      </c>
      <c r="G218" s="7">
        <v>0</v>
      </c>
      <c r="H218" s="7">
        <v>3</v>
      </c>
      <c r="I218" s="7" t="b">
        <f t="shared" si="9"/>
        <v>0</v>
      </c>
      <c r="J218" s="7" t="b">
        <f t="shared" si="10"/>
        <v>1</v>
      </c>
      <c r="K218" s="7">
        <f t="shared" si="11"/>
        <v>0</v>
      </c>
      <c r="L218" s="7">
        <f>WEEKDAY(Table1[[#This Row],[post_time]])</f>
        <v>5</v>
      </c>
      <c r="M218" s="7">
        <f>VLOOKUP(Table1[[#This Row],[topic_id]],'All Topics Data'!$A$2:$I$1243,8,FALSE)</f>
        <v>40065.381249999999</v>
      </c>
      <c r="N218" s="7">
        <f>Table1[[#This Row],[Hui Reply?]]*(Table1[[#This Row],[post_time]]-Table1[[#This Row],[timestamp of previous reply]])</f>
        <v>0</v>
      </c>
      <c r="O218" s="3">
        <f>O217+Table1[[#This Row],[Hui Reply?]]</f>
        <v>1</v>
      </c>
      <c r="P218" s="19">
        <f>INT(Table1[[#This Row],[post_time]])</f>
        <v>40066</v>
      </c>
      <c r="Q218" s="3">
        <f>IF(Table1[[#This Row],[Hui Reply?]],VLOOKUP(Table1[[#This Row],[topic_id]],'All Topics Data'!$A$2:$E$1243,5,FALSE),0)</f>
        <v>0</v>
      </c>
      <c r="R218" s="8">
        <f>Table1[[#This Row],[post_time]]+8/24</f>
        <v>40066.822789351856</v>
      </c>
      <c r="S218" s="3">
        <f>IF(Table1[[#This Row],[post_position]]=1,0,SUMIFS($F$2:F218,$H$2:H218,Table1[[#This Row],[post_position]]-1,$C$2:C218,Table1[[#This Row],[topic_id]]))</f>
        <v>40065.451932870368</v>
      </c>
    </row>
    <row r="219" spans="1:19" x14ac:dyDescent="0.25">
      <c r="A219" s="7">
        <v>221</v>
      </c>
      <c r="B219" s="7">
        <v>1</v>
      </c>
      <c r="C219" s="7">
        <v>64</v>
      </c>
      <c r="D219" s="7">
        <v>889</v>
      </c>
      <c r="F219" s="8">
        <v>40066.751111111109</v>
      </c>
      <c r="G219" s="7">
        <v>0</v>
      </c>
      <c r="H219" s="7">
        <v>1</v>
      </c>
      <c r="I219" s="7" t="b">
        <f t="shared" si="9"/>
        <v>0</v>
      </c>
      <c r="J219" s="7" t="b">
        <f t="shared" si="10"/>
        <v>0</v>
      </c>
      <c r="K219" s="7">
        <f t="shared" si="11"/>
        <v>0</v>
      </c>
      <c r="L219" s="7">
        <f>WEEKDAY(Table1[[#This Row],[post_time]])</f>
        <v>5</v>
      </c>
      <c r="M219" s="7">
        <f>VLOOKUP(Table1[[#This Row],[topic_id]],'All Topics Data'!$A$2:$I$1243,8,FALSE)</f>
        <v>40066.750694444447</v>
      </c>
      <c r="N219" s="7">
        <f>Table1[[#This Row],[Hui Reply?]]*(Table1[[#This Row],[post_time]]-Table1[[#This Row],[timestamp of previous reply]])</f>
        <v>0</v>
      </c>
      <c r="O219" s="3">
        <f>O218+Table1[[#This Row],[Hui Reply?]]</f>
        <v>1</v>
      </c>
      <c r="P219" s="19">
        <f>INT(Table1[[#This Row],[post_time]])</f>
        <v>40066</v>
      </c>
      <c r="Q219" s="3">
        <f>IF(Table1[[#This Row],[Hui Reply?]],VLOOKUP(Table1[[#This Row],[topic_id]],'All Topics Data'!$A$2:$E$1243,5,FALSE),0)</f>
        <v>0</v>
      </c>
      <c r="R219" s="8">
        <f>Table1[[#This Row],[post_time]]+8/24</f>
        <v>40067.084444444445</v>
      </c>
      <c r="S219" s="3">
        <f>IF(Table1[[#This Row],[post_position]]=1,0,SUMIFS($F$2:F219,$H$2:H219,Table1[[#This Row],[post_position]]-1,$C$2:C219,Table1[[#This Row],[topic_id]]))</f>
        <v>0</v>
      </c>
    </row>
    <row r="220" spans="1:19" x14ac:dyDescent="0.25">
      <c r="A220" s="7">
        <v>222</v>
      </c>
      <c r="B220" s="7">
        <v>1</v>
      </c>
      <c r="C220" s="7">
        <v>64</v>
      </c>
      <c r="D220" s="7">
        <v>1</v>
      </c>
      <c r="E220" s="2"/>
      <c r="F220" s="8">
        <v>40066.869467592594</v>
      </c>
      <c r="G220" s="7">
        <v>0</v>
      </c>
      <c r="H220" s="7">
        <v>2</v>
      </c>
      <c r="I220" s="7" t="b">
        <f t="shared" si="9"/>
        <v>0</v>
      </c>
      <c r="J220" s="7" t="b">
        <f t="shared" si="10"/>
        <v>1</v>
      </c>
      <c r="K220" s="7">
        <f t="shared" si="11"/>
        <v>0</v>
      </c>
      <c r="L220" s="7">
        <f>WEEKDAY(Table1[[#This Row],[post_time]])</f>
        <v>5</v>
      </c>
      <c r="M220" s="7">
        <f>VLOOKUP(Table1[[#This Row],[topic_id]],'All Topics Data'!$A$2:$I$1243,8,FALSE)</f>
        <v>40066.750694444447</v>
      </c>
      <c r="N220" s="7">
        <f>Table1[[#This Row],[Hui Reply?]]*(Table1[[#This Row],[post_time]]-Table1[[#This Row],[timestamp of previous reply]])</f>
        <v>0</v>
      </c>
      <c r="O220" s="3">
        <f>O219+Table1[[#This Row],[Hui Reply?]]</f>
        <v>1</v>
      </c>
      <c r="P220" s="19">
        <f>INT(Table1[[#This Row],[post_time]])</f>
        <v>40066</v>
      </c>
      <c r="Q220" s="3">
        <f>IF(Table1[[#This Row],[Hui Reply?]],VLOOKUP(Table1[[#This Row],[topic_id]],'All Topics Data'!$A$2:$E$1243,5,FALSE),0)</f>
        <v>0</v>
      </c>
      <c r="R220" s="8">
        <f>Table1[[#This Row],[post_time]]+8/24</f>
        <v>40067.20280092593</v>
      </c>
      <c r="S220" s="3">
        <f>IF(Table1[[#This Row],[post_position]]=1,0,SUMIFS($F$2:F220,$H$2:H220,Table1[[#This Row],[post_position]]-1,$C$2:C220,Table1[[#This Row],[topic_id]]))</f>
        <v>40066.751111111109</v>
      </c>
    </row>
    <row r="221" spans="1:19" x14ac:dyDescent="0.25">
      <c r="A221" s="7">
        <v>223</v>
      </c>
      <c r="B221" s="7">
        <v>4</v>
      </c>
      <c r="C221" s="7">
        <v>65</v>
      </c>
      <c r="D221" s="7">
        <v>326</v>
      </c>
      <c r="E221" s="2"/>
      <c r="F221" s="8">
        <v>40066.97724537037</v>
      </c>
      <c r="G221" s="7">
        <v>0</v>
      </c>
      <c r="H221" s="7">
        <v>1</v>
      </c>
      <c r="I221" s="7" t="b">
        <f t="shared" si="9"/>
        <v>0</v>
      </c>
      <c r="J221" s="7" t="b">
        <f t="shared" si="10"/>
        <v>0</v>
      </c>
      <c r="K221" s="7">
        <f t="shared" si="11"/>
        <v>0</v>
      </c>
      <c r="L221" s="7">
        <f>WEEKDAY(Table1[[#This Row],[post_time]])</f>
        <v>5</v>
      </c>
      <c r="M221" s="7">
        <f>VLOOKUP(Table1[[#This Row],[topic_id]],'All Topics Data'!$A$2:$I$1243,8,FALSE)</f>
        <v>40066.977083333331</v>
      </c>
      <c r="N221" s="7">
        <f>Table1[[#This Row],[Hui Reply?]]*(Table1[[#This Row],[post_time]]-Table1[[#This Row],[timestamp of previous reply]])</f>
        <v>0</v>
      </c>
      <c r="O221" s="3">
        <f>O220+Table1[[#This Row],[Hui Reply?]]</f>
        <v>1</v>
      </c>
      <c r="P221" s="19">
        <f>INT(Table1[[#This Row],[post_time]])</f>
        <v>40066</v>
      </c>
      <c r="Q221" s="3">
        <f>IF(Table1[[#This Row],[Hui Reply?]],VLOOKUP(Table1[[#This Row],[topic_id]],'All Topics Data'!$A$2:$E$1243,5,FALSE),0)</f>
        <v>0</v>
      </c>
      <c r="R221" s="8">
        <f>Table1[[#This Row],[post_time]]+8/24</f>
        <v>40067.310578703706</v>
      </c>
      <c r="S221" s="3">
        <f>IF(Table1[[#This Row],[post_position]]=1,0,SUMIFS($F$2:F221,$H$2:H221,Table1[[#This Row],[post_position]]-1,$C$2:C221,Table1[[#This Row],[topic_id]]))</f>
        <v>0</v>
      </c>
    </row>
    <row r="222" spans="1:19" x14ac:dyDescent="0.25">
      <c r="A222" s="7">
        <v>224</v>
      </c>
      <c r="B222" s="7">
        <v>4</v>
      </c>
      <c r="C222" s="7">
        <v>65</v>
      </c>
      <c r="D222" s="7">
        <v>1</v>
      </c>
      <c r="F222" s="8">
        <v>40067.485798611109</v>
      </c>
      <c r="G222" s="7">
        <v>0</v>
      </c>
      <c r="H222" s="7">
        <v>2</v>
      </c>
      <c r="I222" s="7" t="b">
        <f t="shared" si="9"/>
        <v>0</v>
      </c>
      <c r="J222" s="7" t="b">
        <f t="shared" si="10"/>
        <v>1</v>
      </c>
      <c r="K222" s="7">
        <f t="shared" si="11"/>
        <v>0</v>
      </c>
      <c r="L222" s="7">
        <f>WEEKDAY(Table1[[#This Row],[post_time]])</f>
        <v>6</v>
      </c>
      <c r="M222" s="7">
        <f>VLOOKUP(Table1[[#This Row],[topic_id]],'All Topics Data'!$A$2:$I$1243,8,FALSE)</f>
        <v>40066.977083333331</v>
      </c>
      <c r="N222" s="7">
        <f>Table1[[#This Row],[Hui Reply?]]*(Table1[[#This Row],[post_time]]-Table1[[#This Row],[timestamp of previous reply]])</f>
        <v>0</v>
      </c>
      <c r="O222" s="3">
        <f>O221+Table1[[#This Row],[Hui Reply?]]</f>
        <v>1</v>
      </c>
      <c r="P222" s="19">
        <f>INT(Table1[[#This Row],[post_time]])</f>
        <v>40067</v>
      </c>
      <c r="Q222" s="3">
        <f>IF(Table1[[#This Row],[Hui Reply?]],VLOOKUP(Table1[[#This Row],[topic_id]],'All Topics Data'!$A$2:$E$1243,5,FALSE),0)</f>
        <v>0</v>
      </c>
      <c r="R222" s="8">
        <f>Table1[[#This Row],[post_time]]+8/24</f>
        <v>40067.819131944445</v>
      </c>
      <c r="S222" s="3">
        <f>IF(Table1[[#This Row],[post_position]]=1,0,SUMIFS($F$2:F222,$H$2:H222,Table1[[#This Row],[post_position]]-1,$C$2:C222,Table1[[#This Row],[topic_id]]))</f>
        <v>40066.97724537037</v>
      </c>
    </row>
    <row r="223" spans="1:19" x14ac:dyDescent="0.25">
      <c r="A223" s="7">
        <v>225</v>
      </c>
      <c r="B223" s="7">
        <v>1</v>
      </c>
      <c r="C223" s="7">
        <v>66</v>
      </c>
      <c r="D223" s="7">
        <v>724</v>
      </c>
      <c r="E223" s="2"/>
      <c r="F223" s="8">
        <v>40067.555011574077</v>
      </c>
      <c r="G223" s="7">
        <v>0</v>
      </c>
      <c r="H223" s="7">
        <v>1</v>
      </c>
      <c r="I223" s="7" t="b">
        <f t="shared" si="9"/>
        <v>0</v>
      </c>
      <c r="J223" s="7" t="b">
        <f t="shared" si="10"/>
        <v>0</v>
      </c>
      <c r="K223" s="7">
        <f t="shared" si="11"/>
        <v>0</v>
      </c>
      <c r="L223" s="7">
        <f>WEEKDAY(Table1[[#This Row],[post_time]])</f>
        <v>6</v>
      </c>
      <c r="M223" s="7">
        <f>VLOOKUP(Table1[[#This Row],[topic_id]],'All Topics Data'!$A$2:$I$1243,8,FALSE)</f>
        <v>40067.554861111108</v>
      </c>
      <c r="N223" s="7">
        <f>Table1[[#This Row],[Hui Reply?]]*(Table1[[#This Row],[post_time]]-Table1[[#This Row],[timestamp of previous reply]])</f>
        <v>0</v>
      </c>
      <c r="O223" s="3">
        <f>O222+Table1[[#This Row],[Hui Reply?]]</f>
        <v>1</v>
      </c>
      <c r="P223" s="19">
        <f>INT(Table1[[#This Row],[post_time]])</f>
        <v>40067</v>
      </c>
      <c r="Q223" s="3">
        <f>IF(Table1[[#This Row],[Hui Reply?]],VLOOKUP(Table1[[#This Row],[topic_id]],'All Topics Data'!$A$2:$E$1243,5,FALSE),0)</f>
        <v>0</v>
      </c>
      <c r="R223" s="8">
        <f>Table1[[#This Row],[post_time]]+8/24</f>
        <v>40067.888344907413</v>
      </c>
      <c r="S223" s="3">
        <f>IF(Table1[[#This Row],[post_position]]=1,0,SUMIFS($F$2:F223,$H$2:H223,Table1[[#This Row],[post_position]]-1,$C$2:C223,Table1[[#This Row],[topic_id]]))</f>
        <v>0</v>
      </c>
    </row>
    <row r="224" spans="1:19" x14ac:dyDescent="0.25">
      <c r="A224" s="7">
        <v>226</v>
      </c>
      <c r="B224" s="7">
        <v>1</v>
      </c>
      <c r="C224" s="7">
        <v>64</v>
      </c>
      <c r="D224" s="7">
        <v>889</v>
      </c>
      <c r="E224" s="2"/>
      <c r="F224" s="8">
        <v>40067.875659722224</v>
      </c>
      <c r="G224" s="7">
        <v>0</v>
      </c>
      <c r="H224" s="7">
        <v>3</v>
      </c>
      <c r="I224" s="7" t="b">
        <f t="shared" si="9"/>
        <v>0</v>
      </c>
      <c r="J224" s="7" t="b">
        <f t="shared" si="10"/>
        <v>1</v>
      </c>
      <c r="K224" s="7">
        <f t="shared" si="11"/>
        <v>0</v>
      </c>
      <c r="L224" s="7">
        <f>WEEKDAY(Table1[[#This Row],[post_time]])</f>
        <v>6</v>
      </c>
      <c r="M224" s="7">
        <f>VLOOKUP(Table1[[#This Row],[topic_id]],'All Topics Data'!$A$2:$I$1243,8,FALSE)</f>
        <v>40066.750694444447</v>
      </c>
      <c r="N224" s="7">
        <f>Table1[[#This Row],[Hui Reply?]]*(Table1[[#This Row],[post_time]]-Table1[[#This Row],[timestamp of previous reply]])</f>
        <v>0</v>
      </c>
      <c r="O224" s="3">
        <f>O223+Table1[[#This Row],[Hui Reply?]]</f>
        <v>1</v>
      </c>
      <c r="P224" s="19">
        <f>INT(Table1[[#This Row],[post_time]])</f>
        <v>40067</v>
      </c>
      <c r="Q224" s="3">
        <f>IF(Table1[[#This Row],[Hui Reply?]],VLOOKUP(Table1[[#This Row],[topic_id]],'All Topics Data'!$A$2:$E$1243,5,FALSE),0)</f>
        <v>0</v>
      </c>
      <c r="R224" s="8">
        <f>Table1[[#This Row],[post_time]]+8/24</f>
        <v>40068.208993055559</v>
      </c>
      <c r="S224" s="3">
        <f>IF(Table1[[#This Row],[post_position]]=1,0,SUMIFS($F$2:F224,$H$2:H224,Table1[[#This Row],[post_position]]-1,$C$2:C224,Table1[[#This Row],[topic_id]]))</f>
        <v>40066.869467592594</v>
      </c>
    </row>
    <row r="225" spans="1:19" x14ac:dyDescent="0.25">
      <c r="A225" s="7">
        <v>227</v>
      </c>
      <c r="B225" s="7">
        <v>4</v>
      </c>
      <c r="C225" s="7">
        <v>65</v>
      </c>
      <c r="D225" s="7">
        <v>326</v>
      </c>
      <c r="E225" s="2"/>
      <c r="F225" s="8">
        <v>40068.033009259256</v>
      </c>
      <c r="G225" s="7">
        <v>0</v>
      </c>
      <c r="H225" s="7">
        <v>3</v>
      </c>
      <c r="I225" s="7" t="b">
        <f t="shared" si="9"/>
        <v>0</v>
      </c>
      <c r="J225" s="7" t="b">
        <f t="shared" si="10"/>
        <v>1</v>
      </c>
      <c r="K225" s="7">
        <f t="shared" si="11"/>
        <v>0</v>
      </c>
      <c r="L225" s="7">
        <f>WEEKDAY(Table1[[#This Row],[post_time]])</f>
        <v>7</v>
      </c>
      <c r="M225" s="7">
        <f>VLOOKUP(Table1[[#This Row],[topic_id]],'All Topics Data'!$A$2:$I$1243,8,FALSE)</f>
        <v>40066.977083333331</v>
      </c>
      <c r="N225" s="7">
        <f>Table1[[#This Row],[Hui Reply?]]*(Table1[[#This Row],[post_time]]-Table1[[#This Row],[timestamp of previous reply]])</f>
        <v>0</v>
      </c>
      <c r="O225" s="3">
        <f>O224+Table1[[#This Row],[Hui Reply?]]</f>
        <v>1</v>
      </c>
      <c r="P225" s="19">
        <f>INT(Table1[[#This Row],[post_time]])</f>
        <v>40068</v>
      </c>
      <c r="Q225" s="3">
        <f>IF(Table1[[#This Row],[Hui Reply?]],VLOOKUP(Table1[[#This Row],[topic_id]],'All Topics Data'!$A$2:$E$1243,5,FALSE),0)</f>
        <v>0</v>
      </c>
      <c r="R225" s="8">
        <f>Table1[[#This Row],[post_time]]+8/24</f>
        <v>40068.366342592592</v>
      </c>
      <c r="S225" s="3">
        <f>IF(Table1[[#This Row],[post_position]]=1,0,SUMIFS($F$2:F225,$H$2:H225,Table1[[#This Row],[post_position]]-1,$C$2:C225,Table1[[#This Row],[topic_id]]))</f>
        <v>40067.485798611109</v>
      </c>
    </row>
    <row r="226" spans="1:19" x14ac:dyDescent="0.25">
      <c r="A226" s="7">
        <v>228</v>
      </c>
      <c r="B226" s="7">
        <v>1</v>
      </c>
      <c r="C226" s="7">
        <v>66</v>
      </c>
      <c r="D226" s="7">
        <v>109</v>
      </c>
      <c r="E226" s="2"/>
      <c r="F226" s="8">
        <v>40068.32167824074</v>
      </c>
      <c r="G226" s="7">
        <v>0</v>
      </c>
      <c r="H226" s="7">
        <v>2</v>
      </c>
      <c r="I226" s="7" t="b">
        <f t="shared" si="9"/>
        <v>0</v>
      </c>
      <c r="J226" s="7" t="b">
        <f t="shared" si="10"/>
        <v>1</v>
      </c>
      <c r="K226" s="7">
        <f t="shared" si="11"/>
        <v>0</v>
      </c>
      <c r="L226" s="7">
        <f>WEEKDAY(Table1[[#This Row],[post_time]])</f>
        <v>7</v>
      </c>
      <c r="M226" s="7">
        <f>VLOOKUP(Table1[[#This Row],[topic_id]],'All Topics Data'!$A$2:$I$1243,8,FALSE)</f>
        <v>40067.554861111108</v>
      </c>
      <c r="N226" s="7">
        <f>Table1[[#This Row],[Hui Reply?]]*(Table1[[#This Row],[post_time]]-Table1[[#This Row],[timestamp of previous reply]])</f>
        <v>0</v>
      </c>
      <c r="O226" s="3">
        <f>O225+Table1[[#This Row],[Hui Reply?]]</f>
        <v>1</v>
      </c>
      <c r="P226" s="19">
        <f>INT(Table1[[#This Row],[post_time]])</f>
        <v>40068</v>
      </c>
      <c r="Q226" s="3">
        <f>IF(Table1[[#This Row],[Hui Reply?]],VLOOKUP(Table1[[#This Row],[topic_id]],'All Topics Data'!$A$2:$E$1243,5,FALSE),0)</f>
        <v>0</v>
      </c>
      <c r="R226" s="8">
        <f>Table1[[#This Row],[post_time]]+8/24</f>
        <v>40068.655011574076</v>
      </c>
      <c r="S226" s="3">
        <f>IF(Table1[[#This Row],[post_position]]=1,0,SUMIFS($F$2:F226,$H$2:H226,Table1[[#This Row],[post_position]]-1,$C$2:C226,Table1[[#This Row],[topic_id]]))</f>
        <v>40067.555011574077</v>
      </c>
    </row>
    <row r="227" spans="1:19" x14ac:dyDescent="0.25">
      <c r="A227" s="7">
        <v>229</v>
      </c>
      <c r="B227" s="7">
        <v>1</v>
      </c>
      <c r="C227" s="7">
        <v>64</v>
      </c>
      <c r="D227" s="7">
        <v>1</v>
      </c>
      <c r="E227" s="2"/>
      <c r="F227" s="8">
        <v>40068.338449074072</v>
      </c>
      <c r="G227" s="7">
        <v>0</v>
      </c>
      <c r="H227" s="7">
        <v>4</v>
      </c>
      <c r="I227" s="7" t="b">
        <f t="shared" si="9"/>
        <v>0</v>
      </c>
      <c r="J227" s="7" t="b">
        <f t="shared" si="10"/>
        <v>1</v>
      </c>
      <c r="K227" s="7">
        <f t="shared" si="11"/>
        <v>0</v>
      </c>
      <c r="L227" s="7">
        <f>WEEKDAY(Table1[[#This Row],[post_time]])</f>
        <v>7</v>
      </c>
      <c r="M227" s="7">
        <f>VLOOKUP(Table1[[#This Row],[topic_id]],'All Topics Data'!$A$2:$I$1243,8,FALSE)</f>
        <v>40066.750694444447</v>
      </c>
      <c r="N227" s="7">
        <f>Table1[[#This Row],[Hui Reply?]]*(Table1[[#This Row],[post_time]]-Table1[[#This Row],[timestamp of previous reply]])</f>
        <v>0</v>
      </c>
      <c r="O227" s="3">
        <f>O226+Table1[[#This Row],[Hui Reply?]]</f>
        <v>1</v>
      </c>
      <c r="P227" s="19">
        <f>INT(Table1[[#This Row],[post_time]])</f>
        <v>40068</v>
      </c>
      <c r="Q227" s="3">
        <f>IF(Table1[[#This Row],[Hui Reply?]],VLOOKUP(Table1[[#This Row],[topic_id]],'All Topics Data'!$A$2:$E$1243,5,FALSE),0)</f>
        <v>0</v>
      </c>
      <c r="R227" s="8">
        <f>Table1[[#This Row],[post_time]]+8/24</f>
        <v>40068.671782407408</v>
      </c>
      <c r="S227" s="3">
        <f>IF(Table1[[#This Row],[post_position]]=1,0,SUMIFS($F$2:F227,$H$2:H227,Table1[[#This Row],[post_position]]-1,$C$2:C227,Table1[[#This Row],[topic_id]]))</f>
        <v>40067.875659722224</v>
      </c>
    </row>
    <row r="228" spans="1:19" x14ac:dyDescent="0.25">
      <c r="A228" s="7">
        <v>230</v>
      </c>
      <c r="B228" s="7">
        <v>1</v>
      </c>
      <c r="C228" s="7">
        <v>64</v>
      </c>
      <c r="D228" s="7">
        <v>178</v>
      </c>
      <c r="E228" s="2"/>
      <c r="F228" s="8">
        <v>40070.342395833337</v>
      </c>
      <c r="G228" s="7">
        <v>0</v>
      </c>
      <c r="H228" s="7">
        <v>5</v>
      </c>
      <c r="I228" s="7" t="b">
        <f t="shared" si="9"/>
        <v>0</v>
      </c>
      <c r="J228" s="7" t="b">
        <f t="shared" si="10"/>
        <v>1</v>
      </c>
      <c r="K228" s="7">
        <f t="shared" si="11"/>
        <v>0</v>
      </c>
      <c r="L228" s="7">
        <f>WEEKDAY(Table1[[#This Row],[post_time]])</f>
        <v>2</v>
      </c>
      <c r="M228" s="7">
        <f>VLOOKUP(Table1[[#This Row],[topic_id]],'All Topics Data'!$A$2:$I$1243,8,FALSE)</f>
        <v>40066.750694444447</v>
      </c>
      <c r="N228" s="7">
        <f>Table1[[#This Row],[Hui Reply?]]*(Table1[[#This Row],[post_time]]-Table1[[#This Row],[timestamp of previous reply]])</f>
        <v>0</v>
      </c>
      <c r="O228" s="3">
        <f>O227+Table1[[#This Row],[Hui Reply?]]</f>
        <v>1</v>
      </c>
      <c r="P228" s="19">
        <f>INT(Table1[[#This Row],[post_time]])</f>
        <v>40070</v>
      </c>
      <c r="Q228" s="3">
        <f>IF(Table1[[#This Row],[Hui Reply?]],VLOOKUP(Table1[[#This Row],[topic_id]],'All Topics Data'!$A$2:$E$1243,5,FALSE),0)</f>
        <v>0</v>
      </c>
      <c r="R228" s="8">
        <f>Table1[[#This Row],[post_time]]+8/24</f>
        <v>40070.675729166673</v>
      </c>
      <c r="S228" s="3">
        <f>IF(Table1[[#This Row],[post_position]]=1,0,SUMIFS($F$2:F228,$H$2:H228,Table1[[#This Row],[post_position]]-1,$C$2:C228,Table1[[#This Row],[topic_id]]))</f>
        <v>40068.338449074072</v>
      </c>
    </row>
    <row r="229" spans="1:19" x14ac:dyDescent="0.25">
      <c r="A229" s="7">
        <v>231</v>
      </c>
      <c r="B229" s="7">
        <v>1</v>
      </c>
      <c r="C229" s="7">
        <v>67</v>
      </c>
      <c r="D229" s="7">
        <v>948</v>
      </c>
      <c r="E229" s="2"/>
      <c r="F229" s="8">
        <v>40070.671655092592</v>
      </c>
      <c r="G229" s="7">
        <v>0</v>
      </c>
      <c r="H229" s="7">
        <v>1</v>
      </c>
      <c r="I229" s="7" t="b">
        <f t="shared" si="9"/>
        <v>0</v>
      </c>
      <c r="J229" s="7" t="b">
        <f t="shared" si="10"/>
        <v>0</v>
      </c>
      <c r="K229" s="7">
        <f t="shared" si="11"/>
        <v>0</v>
      </c>
      <c r="L229" s="7">
        <f>WEEKDAY(Table1[[#This Row],[post_time]])</f>
        <v>2</v>
      </c>
      <c r="M229" s="7">
        <f>VLOOKUP(Table1[[#This Row],[topic_id]],'All Topics Data'!$A$2:$I$1243,8,FALSE)</f>
        <v>40070.671527777777</v>
      </c>
      <c r="N229" s="7">
        <f>Table1[[#This Row],[Hui Reply?]]*(Table1[[#This Row],[post_time]]-Table1[[#This Row],[timestamp of previous reply]])</f>
        <v>0</v>
      </c>
      <c r="O229" s="3">
        <f>O228+Table1[[#This Row],[Hui Reply?]]</f>
        <v>1</v>
      </c>
      <c r="P229" s="19">
        <f>INT(Table1[[#This Row],[post_time]])</f>
        <v>40070</v>
      </c>
      <c r="Q229" s="3">
        <f>IF(Table1[[#This Row],[Hui Reply?]],VLOOKUP(Table1[[#This Row],[topic_id]],'All Topics Data'!$A$2:$E$1243,5,FALSE),0)</f>
        <v>0</v>
      </c>
      <c r="R229" s="8">
        <f>Table1[[#This Row],[post_time]]+8/24</f>
        <v>40071.004988425928</v>
      </c>
      <c r="S229" s="3">
        <f>IF(Table1[[#This Row],[post_position]]=1,0,SUMIFS($F$2:F229,$H$2:H229,Table1[[#This Row],[post_position]]-1,$C$2:C229,Table1[[#This Row],[topic_id]]))</f>
        <v>0</v>
      </c>
    </row>
    <row r="230" spans="1:19" x14ac:dyDescent="0.25">
      <c r="A230" s="7">
        <v>232</v>
      </c>
      <c r="B230" s="7">
        <v>4</v>
      </c>
      <c r="C230" s="7">
        <v>2</v>
      </c>
      <c r="D230" s="7">
        <v>951</v>
      </c>
      <c r="E230" s="2"/>
      <c r="F230" s="8">
        <v>40070.716111111113</v>
      </c>
      <c r="G230" s="7">
        <v>0</v>
      </c>
      <c r="H230" s="7">
        <v>23</v>
      </c>
      <c r="I230" s="7" t="b">
        <f t="shared" si="9"/>
        <v>0</v>
      </c>
      <c r="J230" s="7" t="b">
        <f t="shared" si="10"/>
        <v>1</v>
      </c>
      <c r="K230" s="7">
        <f t="shared" si="11"/>
        <v>0</v>
      </c>
      <c r="L230" s="7">
        <f>WEEKDAY(Table1[[#This Row],[post_time]])</f>
        <v>2</v>
      </c>
      <c r="M230" s="7">
        <f>VLOOKUP(Table1[[#This Row],[topic_id]],'All Topics Data'!$A$2:$I$1243,8,FALSE)</f>
        <v>40019.929861111108</v>
      </c>
      <c r="N230" s="7">
        <f>Table1[[#This Row],[Hui Reply?]]*(Table1[[#This Row],[post_time]]-Table1[[#This Row],[timestamp of previous reply]])</f>
        <v>0</v>
      </c>
      <c r="O230" s="3">
        <f>O229+Table1[[#This Row],[Hui Reply?]]</f>
        <v>1</v>
      </c>
      <c r="P230" s="19">
        <f>INT(Table1[[#This Row],[post_time]])</f>
        <v>40070</v>
      </c>
      <c r="Q230" s="3">
        <f>IF(Table1[[#This Row],[Hui Reply?]],VLOOKUP(Table1[[#This Row],[topic_id]],'All Topics Data'!$A$2:$E$1243,5,FALSE),0)</f>
        <v>0</v>
      </c>
      <c r="R230" s="8">
        <f>Table1[[#This Row],[post_time]]+8/24</f>
        <v>40071.049444444448</v>
      </c>
      <c r="S230" s="3">
        <f>IF(Table1[[#This Row],[post_position]]=1,0,SUMIFS($F$2:F230,$H$2:H230,Table1[[#This Row],[post_position]]-1,$C$2:C230,Table1[[#This Row],[topic_id]]))</f>
        <v>40065.464618055557</v>
      </c>
    </row>
    <row r="231" spans="1:19" x14ac:dyDescent="0.25">
      <c r="A231" s="7">
        <v>233</v>
      </c>
      <c r="B231" s="7">
        <v>1</v>
      </c>
      <c r="C231" s="7">
        <v>67</v>
      </c>
      <c r="D231" s="7">
        <v>109</v>
      </c>
      <c r="E231" s="2"/>
      <c r="F231" s="8">
        <v>40070.788981481484</v>
      </c>
      <c r="G231" s="7">
        <v>0</v>
      </c>
      <c r="H231" s="7">
        <v>2</v>
      </c>
      <c r="I231" s="7" t="b">
        <f t="shared" si="9"/>
        <v>0</v>
      </c>
      <c r="J231" s="7" t="b">
        <f t="shared" si="10"/>
        <v>1</v>
      </c>
      <c r="K231" s="7">
        <f t="shared" si="11"/>
        <v>0</v>
      </c>
      <c r="L231" s="7">
        <f>WEEKDAY(Table1[[#This Row],[post_time]])</f>
        <v>2</v>
      </c>
      <c r="M231" s="7">
        <f>VLOOKUP(Table1[[#This Row],[topic_id]],'All Topics Data'!$A$2:$I$1243,8,FALSE)</f>
        <v>40070.671527777777</v>
      </c>
      <c r="N231" s="7">
        <f>Table1[[#This Row],[Hui Reply?]]*(Table1[[#This Row],[post_time]]-Table1[[#This Row],[timestamp of previous reply]])</f>
        <v>0</v>
      </c>
      <c r="O231" s="3">
        <f>O230+Table1[[#This Row],[Hui Reply?]]</f>
        <v>1</v>
      </c>
      <c r="P231" s="19">
        <f>INT(Table1[[#This Row],[post_time]])</f>
        <v>40070</v>
      </c>
      <c r="Q231" s="3">
        <f>IF(Table1[[#This Row],[Hui Reply?]],VLOOKUP(Table1[[#This Row],[topic_id]],'All Topics Data'!$A$2:$E$1243,5,FALSE),0)</f>
        <v>0</v>
      </c>
      <c r="R231" s="8">
        <f>Table1[[#This Row],[post_time]]+8/24</f>
        <v>40071.12231481482</v>
      </c>
      <c r="S231" s="3">
        <f>IF(Table1[[#This Row],[post_position]]=1,0,SUMIFS($F$2:F231,$H$2:H231,Table1[[#This Row],[post_position]]-1,$C$2:C231,Table1[[#This Row],[topic_id]]))</f>
        <v>40070.671655092592</v>
      </c>
    </row>
    <row r="232" spans="1:19" x14ac:dyDescent="0.25">
      <c r="A232" s="7">
        <v>234</v>
      </c>
      <c r="B232" s="7">
        <v>1</v>
      </c>
      <c r="C232" s="7">
        <v>64</v>
      </c>
      <c r="D232" s="7">
        <v>889</v>
      </c>
      <c r="E232" s="2"/>
      <c r="F232" s="8">
        <v>40070.83494212963</v>
      </c>
      <c r="G232" s="7">
        <v>0</v>
      </c>
      <c r="H232" s="7">
        <v>6</v>
      </c>
      <c r="I232" s="7" t="b">
        <f t="shared" si="9"/>
        <v>0</v>
      </c>
      <c r="J232" s="7" t="b">
        <f t="shared" si="10"/>
        <v>1</v>
      </c>
      <c r="K232" s="7">
        <f t="shared" si="11"/>
        <v>0</v>
      </c>
      <c r="L232" s="7">
        <f>WEEKDAY(Table1[[#This Row],[post_time]])</f>
        <v>2</v>
      </c>
      <c r="M232" s="7">
        <f>VLOOKUP(Table1[[#This Row],[topic_id]],'All Topics Data'!$A$2:$I$1243,8,FALSE)</f>
        <v>40066.750694444447</v>
      </c>
      <c r="N232" s="7">
        <f>Table1[[#This Row],[Hui Reply?]]*(Table1[[#This Row],[post_time]]-Table1[[#This Row],[timestamp of previous reply]])</f>
        <v>0</v>
      </c>
      <c r="O232" s="3">
        <f>O231+Table1[[#This Row],[Hui Reply?]]</f>
        <v>1</v>
      </c>
      <c r="P232" s="19">
        <f>INT(Table1[[#This Row],[post_time]])</f>
        <v>40070</v>
      </c>
      <c r="Q232" s="3">
        <f>IF(Table1[[#This Row],[Hui Reply?]],VLOOKUP(Table1[[#This Row],[topic_id]],'All Topics Data'!$A$2:$E$1243,5,FALSE),0)</f>
        <v>0</v>
      </c>
      <c r="R232" s="8">
        <f>Table1[[#This Row],[post_time]]+8/24</f>
        <v>40071.168275462966</v>
      </c>
      <c r="S232" s="3">
        <f>IF(Table1[[#This Row],[post_position]]=1,0,SUMIFS($F$2:F232,$H$2:H232,Table1[[#This Row],[post_position]]-1,$C$2:C232,Table1[[#This Row],[topic_id]]))</f>
        <v>40070.342395833337</v>
      </c>
    </row>
    <row r="233" spans="1:19" x14ac:dyDescent="0.25">
      <c r="A233" s="7">
        <v>235</v>
      </c>
      <c r="B233" s="7">
        <v>1</v>
      </c>
      <c r="C233" s="7">
        <v>67</v>
      </c>
      <c r="D233" s="7">
        <v>948</v>
      </c>
      <c r="F233" s="8">
        <v>40070.867407407408</v>
      </c>
      <c r="G233" s="7">
        <v>0</v>
      </c>
      <c r="H233" s="7">
        <v>3</v>
      </c>
      <c r="I233" s="7" t="b">
        <f t="shared" si="9"/>
        <v>0</v>
      </c>
      <c r="J233" s="7" t="b">
        <f t="shared" si="10"/>
        <v>1</v>
      </c>
      <c r="K233" s="7">
        <f t="shared" si="11"/>
        <v>0</v>
      </c>
      <c r="L233" s="7">
        <f>WEEKDAY(Table1[[#This Row],[post_time]])</f>
        <v>2</v>
      </c>
      <c r="M233" s="7">
        <f>VLOOKUP(Table1[[#This Row],[topic_id]],'All Topics Data'!$A$2:$I$1243,8,FALSE)</f>
        <v>40070.671527777777</v>
      </c>
      <c r="N233" s="7">
        <f>Table1[[#This Row],[Hui Reply?]]*(Table1[[#This Row],[post_time]]-Table1[[#This Row],[timestamp of previous reply]])</f>
        <v>0</v>
      </c>
      <c r="O233" s="3">
        <f>O232+Table1[[#This Row],[Hui Reply?]]</f>
        <v>1</v>
      </c>
      <c r="P233" s="19">
        <f>INT(Table1[[#This Row],[post_time]])</f>
        <v>40070</v>
      </c>
      <c r="Q233" s="3">
        <f>IF(Table1[[#This Row],[Hui Reply?]],VLOOKUP(Table1[[#This Row],[topic_id]],'All Topics Data'!$A$2:$E$1243,5,FALSE),0)</f>
        <v>0</v>
      </c>
      <c r="R233" s="8">
        <f>Table1[[#This Row],[post_time]]+8/24</f>
        <v>40071.200740740744</v>
      </c>
      <c r="S233" s="3">
        <f>IF(Table1[[#This Row],[post_position]]=1,0,SUMIFS($F$2:F233,$H$2:H233,Table1[[#This Row],[post_position]]-1,$C$2:C233,Table1[[#This Row],[topic_id]]))</f>
        <v>40070.788981481484</v>
      </c>
    </row>
    <row r="234" spans="1:19" x14ac:dyDescent="0.25">
      <c r="A234" s="7">
        <v>236</v>
      </c>
      <c r="B234" s="7">
        <v>1</v>
      </c>
      <c r="C234" s="7">
        <v>68</v>
      </c>
      <c r="D234" s="7">
        <v>967</v>
      </c>
      <c r="E234" s="2"/>
      <c r="F234" s="8">
        <v>40071.408333333333</v>
      </c>
      <c r="G234" s="7">
        <v>0</v>
      </c>
      <c r="H234" s="7">
        <v>1</v>
      </c>
      <c r="I234" s="7" t="b">
        <f t="shared" si="9"/>
        <v>0</v>
      </c>
      <c r="J234" s="7" t="b">
        <f t="shared" si="10"/>
        <v>0</v>
      </c>
      <c r="K234" s="7">
        <f t="shared" si="11"/>
        <v>0</v>
      </c>
      <c r="L234" s="7">
        <f>WEEKDAY(Table1[[#This Row],[post_time]])</f>
        <v>3</v>
      </c>
      <c r="M234" s="7">
        <f>VLOOKUP(Table1[[#This Row],[topic_id]],'All Topics Data'!$A$2:$I$1243,8,FALSE)</f>
        <v>40071.408333333333</v>
      </c>
      <c r="N234" s="7">
        <f>Table1[[#This Row],[Hui Reply?]]*(Table1[[#This Row],[post_time]]-Table1[[#This Row],[timestamp of previous reply]])</f>
        <v>0</v>
      </c>
      <c r="O234" s="3">
        <f>O233+Table1[[#This Row],[Hui Reply?]]</f>
        <v>1</v>
      </c>
      <c r="P234" s="19">
        <f>INT(Table1[[#This Row],[post_time]])</f>
        <v>40071</v>
      </c>
      <c r="Q234" s="3">
        <f>IF(Table1[[#This Row],[Hui Reply?]],VLOOKUP(Table1[[#This Row],[topic_id]],'All Topics Data'!$A$2:$E$1243,5,FALSE),0)</f>
        <v>0</v>
      </c>
      <c r="R234" s="8">
        <f>Table1[[#This Row],[post_time]]+8/24</f>
        <v>40071.741666666669</v>
      </c>
      <c r="S234" s="3">
        <f>IF(Table1[[#This Row],[post_position]]=1,0,SUMIFS($F$2:F234,$H$2:H234,Table1[[#This Row],[post_position]]-1,$C$2:C234,Table1[[#This Row],[topic_id]]))</f>
        <v>0</v>
      </c>
    </row>
    <row r="235" spans="1:19" x14ac:dyDescent="0.25">
      <c r="A235" s="7">
        <v>237</v>
      </c>
      <c r="B235" s="7">
        <v>1</v>
      </c>
      <c r="C235" s="7">
        <v>69</v>
      </c>
      <c r="D235" s="7">
        <v>65</v>
      </c>
      <c r="E235" s="2"/>
      <c r="F235" s="8">
        <v>40071.440358796295</v>
      </c>
      <c r="G235" s="7">
        <v>0</v>
      </c>
      <c r="H235" s="7">
        <v>1</v>
      </c>
      <c r="I235" s="7" t="b">
        <f t="shared" si="9"/>
        <v>0</v>
      </c>
      <c r="J235" s="7" t="b">
        <f t="shared" si="10"/>
        <v>0</v>
      </c>
      <c r="K235" s="7">
        <f t="shared" si="11"/>
        <v>0</v>
      </c>
      <c r="L235" s="7">
        <f>WEEKDAY(Table1[[#This Row],[post_time]])</f>
        <v>3</v>
      </c>
      <c r="M235" s="7">
        <f>VLOOKUP(Table1[[#This Row],[topic_id]],'All Topics Data'!$A$2:$I$1243,8,FALSE)</f>
        <v>40071.44027777778</v>
      </c>
      <c r="N235" s="7">
        <f>Table1[[#This Row],[Hui Reply?]]*(Table1[[#This Row],[post_time]]-Table1[[#This Row],[timestamp of previous reply]])</f>
        <v>0</v>
      </c>
      <c r="O235" s="3">
        <f>O234+Table1[[#This Row],[Hui Reply?]]</f>
        <v>1</v>
      </c>
      <c r="P235" s="19">
        <f>INT(Table1[[#This Row],[post_time]])</f>
        <v>40071</v>
      </c>
      <c r="Q235" s="3">
        <f>IF(Table1[[#This Row],[Hui Reply?]],VLOOKUP(Table1[[#This Row],[topic_id]],'All Topics Data'!$A$2:$E$1243,5,FALSE),0)</f>
        <v>0</v>
      </c>
      <c r="R235" s="8">
        <f>Table1[[#This Row],[post_time]]+8/24</f>
        <v>40071.773692129631</v>
      </c>
      <c r="S235" s="3">
        <f>IF(Table1[[#This Row],[post_position]]=1,0,SUMIFS($F$2:F235,$H$2:H235,Table1[[#This Row],[post_position]]-1,$C$2:C235,Table1[[#This Row],[topic_id]]))</f>
        <v>0</v>
      </c>
    </row>
    <row r="236" spans="1:19" x14ac:dyDescent="0.25">
      <c r="A236" s="7">
        <v>238</v>
      </c>
      <c r="B236" s="7">
        <v>1</v>
      </c>
      <c r="C236" s="7">
        <v>67</v>
      </c>
      <c r="D236" s="7">
        <v>968</v>
      </c>
      <c r="F236" s="8">
        <v>40071.519687499997</v>
      </c>
      <c r="G236" s="7">
        <v>0</v>
      </c>
      <c r="H236" s="7">
        <v>4</v>
      </c>
      <c r="I236" s="7" t="b">
        <f t="shared" si="9"/>
        <v>0</v>
      </c>
      <c r="J236" s="7" t="b">
        <f t="shared" si="10"/>
        <v>1</v>
      </c>
      <c r="K236" s="7">
        <f t="shared" si="11"/>
        <v>0</v>
      </c>
      <c r="L236" s="7">
        <f>WEEKDAY(Table1[[#This Row],[post_time]])</f>
        <v>3</v>
      </c>
      <c r="M236" s="7">
        <f>VLOOKUP(Table1[[#This Row],[topic_id]],'All Topics Data'!$A$2:$I$1243,8,FALSE)</f>
        <v>40070.671527777777</v>
      </c>
      <c r="N236" s="7">
        <f>Table1[[#This Row],[Hui Reply?]]*(Table1[[#This Row],[post_time]]-Table1[[#This Row],[timestamp of previous reply]])</f>
        <v>0</v>
      </c>
      <c r="O236" s="3">
        <f>O235+Table1[[#This Row],[Hui Reply?]]</f>
        <v>1</v>
      </c>
      <c r="P236" s="19">
        <f>INT(Table1[[#This Row],[post_time]])</f>
        <v>40071</v>
      </c>
      <c r="Q236" s="3">
        <f>IF(Table1[[#This Row],[Hui Reply?]],VLOOKUP(Table1[[#This Row],[topic_id]],'All Topics Data'!$A$2:$E$1243,5,FALSE),0)</f>
        <v>0</v>
      </c>
      <c r="R236" s="8">
        <f>Table1[[#This Row],[post_time]]+8/24</f>
        <v>40071.853020833332</v>
      </c>
      <c r="S236" s="3">
        <f>IF(Table1[[#This Row],[post_position]]=1,0,SUMIFS($F$2:F236,$H$2:H236,Table1[[#This Row],[post_position]]-1,$C$2:C236,Table1[[#This Row],[topic_id]]))</f>
        <v>40070.867407407408</v>
      </c>
    </row>
    <row r="237" spans="1:19" x14ac:dyDescent="0.25">
      <c r="A237" s="7">
        <v>239</v>
      </c>
      <c r="B237" s="7">
        <v>1</v>
      </c>
      <c r="C237" s="7">
        <v>67</v>
      </c>
      <c r="D237" s="7">
        <v>1</v>
      </c>
      <c r="F237" s="8">
        <v>40071.56040509259</v>
      </c>
      <c r="G237" s="7">
        <v>0</v>
      </c>
      <c r="H237" s="7">
        <v>5</v>
      </c>
      <c r="I237" s="7" t="b">
        <f t="shared" si="9"/>
        <v>0</v>
      </c>
      <c r="J237" s="7" t="b">
        <f t="shared" si="10"/>
        <v>1</v>
      </c>
      <c r="K237" s="7">
        <f t="shared" si="11"/>
        <v>0</v>
      </c>
      <c r="L237" s="7">
        <f>WEEKDAY(Table1[[#This Row],[post_time]])</f>
        <v>3</v>
      </c>
      <c r="M237" s="7">
        <f>VLOOKUP(Table1[[#This Row],[topic_id]],'All Topics Data'!$A$2:$I$1243,8,FALSE)</f>
        <v>40070.671527777777</v>
      </c>
      <c r="N237" s="7">
        <f>Table1[[#This Row],[Hui Reply?]]*(Table1[[#This Row],[post_time]]-Table1[[#This Row],[timestamp of previous reply]])</f>
        <v>0</v>
      </c>
      <c r="O237" s="3">
        <f>O236+Table1[[#This Row],[Hui Reply?]]</f>
        <v>1</v>
      </c>
      <c r="P237" s="19">
        <f>INT(Table1[[#This Row],[post_time]])</f>
        <v>40071</v>
      </c>
      <c r="Q237" s="3">
        <f>IF(Table1[[#This Row],[Hui Reply?]],VLOOKUP(Table1[[#This Row],[topic_id]],'All Topics Data'!$A$2:$E$1243,5,FALSE),0)</f>
        <v>0</v>
      </c>
      <c r="R237" s="8">
        <f>Table1[[#This Row],[post_time]]+8/24</f>
        <v>40071.893738425926</v>
      </c>
      <c r="S237" s="3">
        <f>IF(Table1[[#This Row],[post_position]]=1,0,SUMIFS($F$2:F237,$H$2:H237,Table1[[#This Row],[post_position]]-1,$C$2:C237,Table1[[#This Row],[topic_id]]))</f>
        <v>40071.519687499997</v>
      </c>
    </row>
    <row r="238" spans="1:19" x14ac:dyDescent="0.25">
      <c r="A238" s="7">
        <v>240</v>
      </c>
      <c r="B238" s="7">
        <v>1</v>
      </c>
      <c r="C238" s="7">
        <v>68</v>
      </c>
      <c r="D238" s="7">
        <v>950</v>
      </c>
      <c r="E238" s="2"/>
      <c r="F238" s="8">
        <v>40071.692152777781</v>
      </c>
      <c r="G238" s="7">
        <v>0</v>
      </c>
      <c r="H238" s="7">
        <v>2</v>
      </c>
      <c r="I238" s="7" t="b">
        <f t="shared" si="9"/>
        <v>0</v>
      </c>
      <c r="J238" s="7" t="b">
        <f t="shared" si="10"/>
        <v>1</v>
      </c>
      <c r="K238" s="7">
        <f t="shared" si="11"/>
        <v>0</v>
      </c>
      <c r="L238" s="7">
        <f>WEEKDAY(Table1[[#This Row],[post_time]])</f>
        <v>3</v>
      </c>
      <c r="M238" s="7">
        <f>VLOOKUP(Table1[[#This Row],[topic_id]],'All Topics Data'!$A$2:$I$1243,8,FALSE)</f>
        <v>40071.408333333333</v>
      </c>
      <c r="N238" s="7">
        <f>Table1[[#This Row],[Hui Reply?]]*(Table1[[#This Row],[post_time]]-Table1[[#This Row],[timestamp of previous reply]])</f>
        <v>0</v>
      </c>
      <c r="O238" s="3">
        <f>O237+Table1[[#This Row],[Hui Reply?]]</f>
        <v>1</v>
      </c>
      <c r="P238" s="19">
        <f>INT(Table1[[#This Row],[post_time]])</f>
        <v>40071</v>
      </c>
      <c r="Q238" s="3">
        <f>IF(Table1[[#This Row],[Hui Reply?]],VLOOKUP(Table1[[#This Row],[topic_id]],'All Topics Data'!$A$2:$E$1243,5,FALSE),0)</f>
        <v>0</v>
      </c>
      <c r="R238" s="8">
        <f>Table1[[#This Row],[post_time]]+8/24</f>
        <v>40072.025486111117</v>
      </c>
      <c r="S238" s="3">
        <f>IF(Table1[[#This Row],[post_position]]=1,0,SUMIFS($F$2:F238,$H$2:H238,Table1[[#This Row],[post_position]]-1,$C$2:C238,Table1[[#This Row],[topic_id]]))</f>
        <v>40071.408333333333</v>
      </c>
    </row>
    <row r="239" spans="1:19" x14ac:dyDescent="0.25">
      <c r="A239" s="7">
        <v>241</v>
      </c>
      <c r="B239" s="7">
        <v>1</v>
      </c>
      <c r="C239" s="7">
        <v>68</v>
      </c>
      <c r="D239" s="7">
        <v>967</v>
      </c>
      <c r="E239" s="2"/>
      <c r="F239" s="8">
        <v>40071.847604166665</v>
      </c>
      <c r="G239" s="7">
        <v>0</v>
      </c>
      <c r="H239" s="7">
        <v>3</v>
      </c>
      <c r="I239" s="7" t="b">
        <f t="shared" si="9"/>
        <v>0</v>
      </c>
      <c r="J239" s="7" t="b">
        <f t="shared" si="10"/>
        <v>1</v>
      </c>
      <c r="K239" s="7">
        <f t="shared" si="11"/>
        <v>0</v>
      </c>
      <c r="L239" s="7">
        <f>WEEKDAY(Table1[[#This Row],[post_time]])</f>
        <v>3</v>
      </c>
      <c r="M239" s="7">
        <f>VLOOKUP(Table1[[#This Row],[topic_id]],'All Topics Data'!$A$2:$I$1243,8,FALSE)</f>
        <v>40071.408333333333</v>
      </c>
      <c r="N239" s="7">
        <f>Table1[[#This Row],[Hui Reply?]]*(Table1[[#This Row],[post_time]]-Table1[[#This Row],[timestamp of previous reply]])</f>
        <v>0</v>
      </c>
      <c r="O239" s="3">
        <f>O238+Table1[[#This Row],[Hui Reply?]]</f>
        <v>1</v>
      </c>
      <c r="P239" s="19">
        <f>INT(Table1[[#This Row],[post_time]])</f>
        <v>40071</v>
      </c>
      <c r="Q239" s="3">
        <f>IF(Table1[[#This Row],[Hui Reply?]],VLOOKUP(Table1[[#This Row],[topic_id]],'All Topics Data'!$A$2:$E$1243,5,FALSE),0)</f>
        <v>0</v>
      </c>
      <c r="R239" s="8">
        <f>Table1[[#This Row],[post_time]]+8/24</f>
        <v>40072.180937500001</v>
      </c>
      <c r="S239" s="3">
        <f>IF(Table1[[#This Row],[post_position]]=1,0,SUMIFS($F$2:F239,$H$2:H239,Table1[[#This Row],[post_position]]-1,$C$2:C239,Table1[[#This Row],[topic_id]]))</f>
        <v>40071.692152777781</v>
      </c>
    </row>
    <row r="240" spans="1:19" x14ac:dyDescent="0.25">
      <c r="A240" s="7">
        <v>242</v>
      </c>
      <c r="B240" s="7">
        <v>1</v>
      </c>
      <c r="C240" s="7">
        <v>70</v>
      </c>
      <c r="D240" s="7">
        <v>978</v>
      </c>
      <c r="E240" s="2"/>
      <c r="F240" s="8">
        <v>40071.931909722225</v>
      </c>
      <c r="G240" s="7">
        <v>0</v>
      </c>
      <c r="H240" s="7">
        <v>1</v>
      </c>
      <c r="I240" s="7" t="b">
        <f t="shared" si="9"/>
        <v>0</v>
      </c>
      <c r="J240" s="7" t="b">
        <f t="shared" si="10"/>
        <v>0</v>
      </c>
      <c r="K240" s="7">
        <f t="shared" si="11"/>
        <v>0</v>
      </c>
      <c r="L240" s="7">
        <f>WEEKDAY(Table1[[#This Row],[post_time]])</f>
        <v>3</v>
      </c>
      <c r="M240" s="7">
        <f>VLOOKUP(Table1[[#This Row],[topic_id]],'All Topics Data'!$A$2:$I$1243,8,FALSE)</f>
        <v>40071.931250000001</v>
      </c>
      <c r="N240" s="7">
        <f>Table1[[#This Row],[Hui Reply?]]*(Table1[[#This Row],[post_time]]-Table1[[#This Row],[timestamp of previous reply]])</f>
        <v>0</v>
      </c>
      <c r="O240" s="3">
        <f>O239+Table1[[#This Row],[Hui Reply?]]</f>
        <v>1</v>
      </c>
      <c r="P240" s="19">
        <f>INT(Table1[[#This Row],[post_time]])</f>
        <v>40071</v>
      </c>
      <c r="Q240" s="3">
        <f>IF(Table1[[#This Row],[Hui Reply?]],VLOOKUP(Table1[[#This Row],[topic_id]],'All Topics Data'!$A$2:$E$1243,5,FALSE),0)</f>
        <v>0</v>
      </c>
      <c r="R240" s="8">
        <f>Table1[[#This Row],[post_time]]+8/24</f>
        <v>40072.265243055561</v>
      </c>
      <c r="S240" s="3">
        <f>IF(Table1[[#This Row],[post_position]]=1,0,SUMIFS($F$2:F240,$H$2:H240,Table1[[#This Row],[post_position]]-1,$C$2:C240,Table1[[#This Row],[topic_id]]))</f>
        <v>0</v>
      </c>
    </row>
    <row r="241" spans="1:19" x14ac:dyDescent="0.25">
      <c r="A241" s="7">
        <v>243</v>
      </c>
      <c r="B241" s="7">
        <v>1</v>
      </c>
      <c r="C241" s="7">
        <v>71</v>
      </c>
      <c r="D241" s="7">
        <v>986</v>
      </c>
      <c r="F241" s="8">
        <v>40072.044687499998</v>
      </c>
      <c r="G241" s="7">
        <v>0</v>
      </c>
      <c r="H241" s="7">
        <v>1</v>
      </c>
      <c r="I241" s="7" t="b">
        <f t="shared" si="9"/>
        <v>0</v>
      </c>
      <c r="J241" s="7" t="b">
        <f t="shared" si="10"/>
        <v>0</v>
      </c>
      <c r="K241" s="7">
        <f t="shared" si="11"/>
        <v>0</v>
      </c>
      <c r="L241" s="7">
        <f>WEEKDAY(Table1[[#This Row],[post_time]])</f>
        <v>4</v>
      </c>
      <c r="M241" s="7">
        <f>VLOOKUP(Table1[[#This Row],[topic_id]],'All Topics Data'!$A$2:$I$1243,8,FALSE)</f>
        <v>40072.044444444444</v>
      </c>
      <c r="N241" s="7">
        <f>Table1[[#This Row],[Hui Reply?]]*(Table1[[#This Row],[post_time]]-Table1[[#This Row],[timestamp of previous reply]])</f>
        <v>0</v>
      </c>
      <c r="O241" s="3">
        <f>O240+Table1[[#This Row],[Hui Reply?]]</f>
        <v>1</v>
      </c>
      <c r="P241" s="19">
        <f>INT(Table1[[#This Row],[post_time]])</f>
        <v>40072</v>
      </c>
      <c r="Q241" s="3">
        <f>IF(Table1[[#This Row],[Hui Reply?]],VLOOKUP(Table1[[#This Row],[topic_id]],'All Topics Data'!$A$2:$E$1243,5,FALSE),0)</f>
        <v>0</v>
      </c>
      <c r="R241" s="8">
        <f>Table1[[#This Row],[post_time]]+8/24</f>
        <v>40072.378020833334</v>
      </c>
      <c r="S241" s="3">
        <f>IF(Table1[[#This Row],[post_position]]=1,0,SUMIFS($F$2:F241,$H$2:H241,Table1[[#This Row],[post_position]]-1,$C$2:C241,Table1[[#This Row],[topic_id]]))</f>
        <v>0</v>
      </c>
    </row>
    <row r="242" spans="1:19" x14ac:dyDescent="0.25">
      <c r="A242" s="7">
        <v>244</v>
      </c>
      <c r="B242" s="7">
        <v>1</v>
      </c>
      <c r="C242" s="7">
        <v>71</v>
      </c>
      <c r="D242" s="7">
        <v>1</v>
      </c>
      <c r="F242" s="8">
        <v>40072.252233796295</v>
      </c>
      <c r="G242" s="7">
        <v>0</v>
      </c>
      <c r="H242" s="7">
        <v>2</v>
      </c>
      <c r="I242" s="7" t="b">
        <f t="shared" si="9"/>
        <v>0</v>
      </c>
      <c r="J242" s="7" t="b">
        <f t="shared" si="10"/>
        <v>1</v>
      </c>
      <c r="K242" s="7">
        <f t="shared" si="11"/>
        <v>0</v>
      </c>
      <c r="L242" s="7">
        <f>WEEKDAY(Table1[[#This Row],[post_time]])</f>
        <v>4</v>
      </c>
      <c r="M242" s="7">
        <f>VLOOKUP(Table1[[#This Row],[topic_id]],'All Topics Data'!$A$2:$I$1243,8,FALSE)</f>
        <v>40072.044444444444</v>
      </c>
      <c r="N242" s="7">
        <f>Table1[[#This Row],[Hui Reply?]]*(Table1[[#This Row],[post_time]]-Table1[[#This Row],[timestamp of previous reply]])</f>
        <v>0</v>
      </c>
      <c r="O242" s="3">
        <f>O241+Table1[[#This Row],[Hui Reply?]]</f>
        <v>1</v>
      </c>
      <c r="P242" s="19">
        <f>INT(Table1[[#This Row],[post_time]])</f>
        <v>40072</v>
      </c>
      <c r="Q242" s="3">
        <f>IF(Table1[[#This Row],[Hui Reply?]],VLOOKUP(Table1[[#This Row],[topic_id]],'All Topics Data'!$A$2:$E$1243,5,FALSE),0)</f>
        <v>0</v>
      </c>
      <c r="R242" s="8">
        <f>Table1[[#This Row],[post_time]]+8/24</f>
        <v>40072.58556712963</v>
      </c>
      <c r="S242" s="3">
        <f>IF(Table1[[#This Row],[post_position]]=1,0,SUMIFS($F$2:F242,$H$2:H242,Table1[[#This Row],[post_position]]-1,$C$2:C242,Table1[[#This Row],[topic_id]]))</f>
        <v>40072.044687499998</v>
      </c>
    </row>
    <row r="243" spans="1:19" x14ac:dyDescent="0.25">
      <c r="A243" s="7">
        <v>245</v>
      </c>
      <c r="B243" s="7">
        <v>1</v>
      </c>
      <c r="C243" s="7">
        <v>71</v>
      </c>
      <c r="D243" s="7">
        <v>986</v>
      </c>
      <c r="F243" s="8">
        <v>40072.334537037037</v>
      </c>
      <c r="G243" s="7">
        <v>0</v>
      </c>
      <c r="H243" s="7">
        <v>3</v>
      </c>
      <c r="I243" s="7" t="b">
        <f t="shared" si="9"/>
        <v>0</v>
      </c>
      <c r="J243" s="7" t="b">
        <f t="shared" si="10"/>
        <v>1</v>
      </c>
      <c r="K243" s="7">
        <f t="shared" si="11"/>
        <v>0</v>
      </c>
      <c r="L243" s="7">
        <f>WEEKDAY(Table1[[#This Row],[post_time]])</f>
        <v>4</v>
      </c>
      <c r="M243" s="7">
        <f>VLOOKUP(Table1[[#This Row],[topic_id]],'All Topics Data'!$A$2:$I$1243,8,FALSE)</f>
        <v>40072.044444444444</v>
      </c>
      <c r="N243" s="7">
        <f>Table1[[#This Row],[Hui Reply?]]*(Table1[[#This Row],[post_time]]-Table1[[#This Row],[timestamp of previous reply]])</f>
        <v>0</v>
      </c>
      <c r="O243" s="3">
        <f>O242+Table1[[#This Row],[Hui Reply?]]</f>
        <v>1</v>
      </c>
      <c r="P243" s="19">
        <f>INT(Table1[[#This Row],[post_time]])</f>
        <v>40072</v>
      </c>
      <c r="Q243" s="3">
        <f>IF(Table1[[#This Row],[Hui Reply?]],VLOOKUP(Table1[[#This Row],[topic_id]],'All Topics Data'!$A$2:$E$1243,5,FALSE),0)</f>
        <v>0</v>
      </c>
      <c r="R243" s="8">
        <f>Table1[[#This Row],[post_time]]+8/24</f>
        <v>40072.667870370373</v>
      </c>
      <c r="S243" s="3">
        <f>IF(Table1[[#This Row],[post_position]]=1,0,SUMIFS($F$2:F243,$H$2:H243,Table1[[#This Row],[post_position]]-1,$C$2:C243,Table1[[#This Row],[topic_id]]))</f>
        <v>40072.252233796295</v>
      </c>
    </row>
    <row r="244" spans="1:19" x14ac:dyDescent="0.25">
      <c r="A244" s="7">
        <v>246</v>
      </c>
      <c r="B244" s="7">
        <v>1</v>
      </c>
      <c r="C244" s="7">
        <v>71</v>
      </c>
      <c r="D244" s="7">
        <v>1</v>
      </c>
      <c r="F244" s="8">
        <v>40072.500162037039</v>
      </c>
      <c r="G244" s="7">
        <v>0</v>
      </c>
      <c r="H244" s="7">
        <v>4</v>
      </c>
      <c r="I244" s="7" t="b">
        <f t="shared" si="9"/>
        <v>0</v>
      </c>
      <c r="J244" s="7" t="b">
        <f t="shared" si="10"/>
        <v>1</v>
      </c>
      <c r="K244" s="7">
        <f t="shared" si="11"/>
        <v>0</v>
      </c>
      <c r="L244" s="7">
        <f>WEEKDAY(Table1[[#This Row],[post_time]])</f>
        <v>4</v>
      </c>
      <c r="M244" s="7">
        <f>VLOOKUP(Table1[[#This Row],[topic_id]],'All Topics Data'!$A$2:$I$1243,8,FALSE)</f>
        <v>40072.044444444444</v>
      </c>
      <c r="N244" s="7">
        <f>Table1[[#This Row],[Hui Reply?]]*(Table1[[#This Row],[post_time]]-Table1[[#This Row],[timestamp of previous reply]])</f>
        <v>0</v>
      </c>
      <c r="O244" s="3">
        <f>O243+Table1[[#This Row],[Hui Reply?]]</f>
        <v>1</v>
      </c>
      <c r="P244" s="19">
        <f>INT(Table1[[#This Row],[post_time]])</f>
        <v>40072</v>
      </c>
      <c r="Q244" s="3">
        <f>IF(Table1[[#This Row],[Hui Reply?]],VLOOKUP(Table1[[#This Row],[topic_id]],'All Topics Data'!$A$2:$E$1243,5,FALSE),0)</f>
        <v>0</v>
      </c>
      <c r="R244" s="8">
        <f>Table1[[#This Row],[post_time]]+8/24</f>
        <v>40072.833495370374</v>
      </c>
      <c r="S244" s="3">
        <f>IF(Table1[[#This Row],[post_position]]=1,0,SUMIFS($F$2:F244,$H$2:H244,Table1[[#This Row],[post_position]]-1,$C$2:C244,Table1[[#This Row],[topic_id]]))</f>
        <v>40072.334537037037</v>
      </c>
    </row>
    <row r="245" spans="1:19" x14ac:dyDescent="0.25">
      <c r="A245" s="7">
        <v>247</v>
      </c>
      <c r="B245" s="7">
        <v>1</v>
      </c>
      <c r="C245" s="7">
        <v>69</v>
      </c>
      <c r="D245" s="7">
        <v>1</v>
      </c>
      <c r="E245" s="2"/>
      <c r="F245" s="8">
        <v>40072.508981481478</v>
      </c>
      <c r="G245" s="7">
        <v>0</v>
      </c>
      <c r="H245" s="7">
        <v>2</v>
      </c>
      <c r="I245" s="7" t="b">
        <f t="shared" si="9"/>
        <v>0</v>
      </c>
      <c r="J245" s="7" t="b">
        <f t="shared" si="10"/>
        <v>1</v>
      </c>
      <c r="K245" s="7">
        <f t="shared" si="11"/>
        <v>0</v>
      </c>
      <c r="L245" s="7">
        <f>WEEKDAY(Table1[[#This Row],[post_time]])</f>
        <v>4</v>
      </c>
      <c r="M245" s="7">
        <f>VLOOKUP(Table1[[#This Row],[topic_id]],'All Topics Data'!$A$2:$I$1243,8,FALSE)</f>
        <v>40071.44027777778</v>
      </c>
      <c r="N245" s="7">
        <f>Table1[[#This Row],[Hui Reply?]]*(Table1[[#This Row],[post_time]]-Table1[[#This Row],[timestamp of previous reply]])</f>
        <v>0</v>
      </c>
      <c r="O245" s="3">
        <f>O244+Table1[[#This Row],[Hui Reply?]]</f>
        <v>1</v>
      </c>
      <c r="P245" s="19">
        <f>INT(Table1[[#This Row],[post_time]])</f>
        <v>40072</v>
      </c>
      <c r="Q245" s="3">
        <f>IF(Table1[[#This Row],[Hui Reply?]],VLOOKUP(Table1[[#This Row],[topic_id]],'All Topics Data'!$A$2:$E$1243,5,FALSE),0)</f>
        <v>0</v>
      </c>
      <c r="R245" s="8">
        <f>Table1[[#This Row],[post_time]]+8/24</f>
        <v>40072.842314814814</v>
      </c>
      <c r="S245" s="3">
        <f>IF(Table1[[#This Row],[post_position]]=1,0,SUMIFS($F$2:F245,$H$2:H245,Table1[[#This Row],[post_position]]-1,$C$2:C245,Table1[[#This Row],[topic_id]]))</f>
        <v>40071.440358796295</v>
      </c>
    </row>
    <row r="246" spans="1:19" x14ac:dyDescent="0.25">
      <c r="A246" s="7">
        <v>248</v>
      </c>
      <c r="B246" s="7">
        <v>2</v>
      </c>
      <c r="C246" s="7">
        <v>59</v>
      </c>
      <c r="D246" s="7">
        <v>27</v>
      </c>
      <c r="F246" s="8">
        <v>40072.595347222225</v>
      </c>
      <c r="G246" s="7">
        <v>0</v>
      </c>
      <c r="H246" s="7">
        <v>2</v>
      </c>
      <c r="I246" s="7" t="b">
        <f t="shared" si="9"/>
        <v>0</v>
      </c>
      <c r="J246" s="7" t="b">
        <f t="shared" si="10"/>
        <v>1</v>
      </c>
      <c r="K246" s="7">
        <f t="shared" si="11"/>
        <v>0</v>
      </c>
      <c r="L246" s="7">
        <f>WEEKDAY(Table1[[#This Row],[post_time]])</f>
        <v>4</v>
      </c>
      <c r="M246" s="7">
        <f>VLOOKUP(Table1[[#This Row],[topic_id]],'All Topics Data'!$A$2:$I$1243,8,FALSE)</f>
        <v>40063.801388888889</v>
      </c>
      <c r="N246" s="7">
        <f>Table1[[#This Row],[Hui Reply?]]*(Table1[[#This Row],[post_time]]-Table1[[#This Row],[timestamp of previous reply]])</f>
        <v>0</v>
      </c>
      <c r="O246" s="3">
        <f>O245+Table1[[#This Row],[Hui Reply?]]</f>
        <v>1</v>
      </c>
      <c r="P246" s="19">
        <f>INT(Table1[[#This Row],[post_time]])</f>
        <v>40072</v>
      </c>
      <c r="Q246" s="3">
        <f>IF(Table1[[#This Row],[Hui Reply?]],VLOOKUP(Table1[[#This Row],[topic_id]],'All Topics Data'!$A$2:$E$1243,5,FALSE),0)</f>
        <v>0</v>
      </c>
      <c r="R246" s="8">
        <f>Table1[[#This Row],[post_time]]+8/24</f>
        <v>40072.92868055556</v>
      </c>
      <c r="S246" s="3">
        <f>IF(Table1[[#This Row],[post_position]]=1,0,SUMIFS($F$2:F246,$H$2:H246,Table1[[#This Row],[post_position]]-1,$C$2:C246,Table1[[#This Row],[topic_id]]))</f>
        <v>40063.801562499997</v>
      </c>
    </row>
    <row r="247" spans="1:19" x14ac:dyDescent="0.25">
      <c r="A247" s="7">
        <v>249</v>
      </c>
      <c r="B247" s="7">
        <v>1</v>
      </c>
      <c r="C247" s="7">
        <v>72</v>
      </c>
      <c r="D247" s="7">
        <v>998</v>
      </c>
      <c r="F247" s="8">
        <v>40072.721747685187</v>
      </c>
      <c r="G247" s="7">
        <v>0</v>
      </c>
      <c r="H247" s="7">
        <v>1</v>
      </c>
      <c r="I247" s="7" t="b">
        <f t="shared" si="9"/>
        <v>0</v>
      </c>
      <c r="J247" s="7" t="b">
        <f t="shared" si="10"/>
        <v>0</v>
      </c>
      <c r="K247" s="7">
        <f t="shared" si="11"/>
        <v>0</v>
      </c>
      <c r="L247" s="7">
        <f>WEEKDAY(Table1[[#This Row],[post_time]])</f>
        <v>4</v>
      </c>
      <c r="M247" s="7">
        <f>VLOOKUP(Table1[[#This Row],[topic_id]],'All Topics Data'!$A$2:$I$1243,8,FALSE)</f>
        <v>40072.72152777778</v>
      </c>
      <c r="N247" s="7">
        <f>Table1[[#This Row],[Hui Reply?]]*(Table1[[#This Row],[post_time]]-Table1[[#This Row],[timestamp of previous reply]])</f>
        <v>0</v>
      </c>
      <c r="O247" s="3">
        <f>O246+Table1[[#This Row],[Hui Reply?]]</f>
        <v>1</v>
      </c>
      <c r="P247" s="19">
        <f>INT(Table1[[#This Row],[post_time]])</f>
        <v>40072</v>
      </c>
      <c r="Q247" s="3">
        <f>IF(Table1[[#This Row],[Hui Reply?]],VLOOKUP(Table1[[#This Row],[topic_id]],'All Topics Data'!$A$2:$E$1243,5,FALSE),0)</f>
        <v>0</v>
      </c>
      <c r="R247" s="8">
        <f>Table1[[#This Row],[post_time]]+8/24</f>
        <v>40073.055081018523</v>
      </c>
      <c r="S247" s="3">
        <f>IF(Table1[[#This Row],[post_position]]=1,0,SUMIFS($F$2:F247,$H$2:H247,Table1[[#This Row],[post_position]]-1,$C$2:C247,Table1[[#This Row],[topic_id]]))</f>
        <v>0</v>
      </c>
    </row>
    <row r="248" spans="1:19" x14ac:dyDescent="0.25">
      <c r="A248" s="7">
        <v>250</v>
      </c>
      <c r="B248" s="7">
        <v>2</v>
      </c>
      <c r="C248" s="7">
        <v>59</v>
      </c>
      <c r="D248" s="7">
        <v>1</v>
      </c>
      <c r="E248" s="2"/>
      <c r="F248" s="8">
        <v>40072.788229166668</v>
      </c>
      <c r="G248" s="7">
        <v>0</v>
      </c>
      <c r="H248" s="7">
        <v>3</v>
      </c>
      <c r="I248" s="7" t="b">
        <f t="shared" si="9"/>
        <v>0</v>
      </c>
      <c r="J248" s="7" t="b">
        <f t="shared" si="10"/>
        <v>1</v>
      </c>
      <c r="K248" s="7">
        <f t="shared" si="11"/>
        <v>0</v>
      </c>
      <c r="L248" s="7">
        <f>WEEKDAY(Table1[[#This Row],[post_time]])</f>
        <v>4</v>
      </c>
      <c r="M248" s="7">
        <f>VLOOKUP(Table1[[#This Row],[topic_id]],'All Topics Data'!$A$2:$I$1243,8,FALSE)</f>
        <v>40063.801388888889</v>
      </c>
      <c r="N248" s="7">
        <f>Table1[[#This Row],[Hui Reply?]]*(Table1[[#This Row],[post_time]]-Table1[[#This Row],[timestamp of previous reply]])</f>
        <v>0</v>
      </c>
      <c r="O248" s="3">
        <f>O247+Table1[[#This Row],[Hui Reply?]]</f>
        <v>1</v>
      </c>
      <c r="P248" s="19">
        <f>INT(Table1[[#This Row],[post_time]])</f>
        <v>40072</v>
      </c>
      <c r="Q248" s="3">
        <f>IF(Table1[[#This Row],[Hui Reply?]],VLOOKUP(Table1[[#This Row],[topic_id]],'All Topics Data'!$A$2:$E$1243,5,FALSE),0)</f>
        <v>0</v>
      </c>
      <c r="R248" s="8">
        <f>Table1[[#This Row],[post_time]]+8/24</f>
        <v>40073.121562500004</v>
      </c>
      <c r="S248" s="3">
        <f>IF(Table1[[#This Row],[post_position]]=1,0,SUMIFS($F$2:F248,$H$2:H248,Table1[[#This Row],[post_position]]-1,$C$2:C248,Table1[[#This Row],[topic_id]]))</f>
        <v>40072.595347222225</v>
      </c>
    </row>
    <row r="249" spans="1:19" x14ac:dyDescent="0.25">
      <c r="A249" s="7">
        <v>251</v>
      </c>
      <c r="B249" s="7">
        <v>1</v>
      </c>
      <c r="C249" s="7">
        <v>72</v>
      </c>
      <c r="D249" s="7">
        <v>1</v>
      </c>
      <c r="F249" s="8">
        <v>40072.78943287037</v>
      </c>
      <c r="G249" s="7">
        <v>0</v>
      </c>
      <c r="H249" s="7">
        <v>2</v>
      </c>
      <c r="I249" s="7" t="b">
        <f t="shared" si="9"/>
        <v>0</v>
      </c>
      <c r="J249" s="7" t="b">
        <f t="shared" si="10"/>
        <v>1</v>
      </c>
      <c r="K249" s="7">
        <f t="shared" si="11"/>
        <v>0</v>
      </c>
      <c r="L249" s="7">
        <f>WEEKDAY(Table1[[#This Row],[post_time]])</f>
        <v>4</v>
      </c>
      <c r="M249" s="7">
        <f>VLOOKUP(Table1[[#This Row],[topic_id]],'All Topics Data'!$A$2:$I$1243,8,FALSE)</f>
        <v>40072.72152777778</v>
      </c>
      <c r="N249" s="7">
        <f>Table1[[#This Row],[Hui Reply?]]*(Table1[[#This Row],[post_time]]-Table1[[#This Row],[timestamp of previous reply]])</f>
        <v>0</v>
      </c>
      <c r="O249" s="3">
        <f>O248+Table1[[#This Row],[Hui Reply?]]</f>
        <v>1</v>
      </c>
      <c r="P249" s="19">
        <f>INT(Table1[[#This Row],[post_time]])</f>
        <v>40072</v>
      </c>
      <c r="Q249" s="3">
        <f>IF(Table1[[#This Row],[Hui Reply?]],VLOOKUP(Table1[[#This Row],[topic_id]],'All Topics Data'!$A$2:$E$1243,5,FALSE),0)</f>
        <v>0</v>
      </c>
      <c r="R249" s="8">
        <f>Table1[[#This Row],[post_time]]+8/24</f>
        <v>40073.122766203705</v>
      </c>
      <c r="S249" s="3">
        <f>IF(Table1[[#This Row],[post_position]]=1,0,SUMIFS($F$2:F249,$H$2:H249,Table1[[#This Row],[post_position]]-1,$C$2:C249,Table1[[#This Row],[topic_id]]))</f>
        <v>40072.721747685187</v>
      </c>
    </row>
    <row r="250" spans="1:19" x14ac:dyDescent="0.25">
      <c r="A250" s="7">
        <v>252</v>
      </c>
      <c r="B250" s="7">
        <v>1</v>
      </c>
      <c r="C250" s="7">
        <v>72</v>
      </c>
      <c r="D250" s="7">
        <v>998</v>
      </c>
      <c r="E250" s="2"/>
      <c r="F250" s="8">
        <v>40072.820775462962</v>
      </c>
      <c r="G250" s="7">
        <v>0</v>
      </c>
      <c r="H250" s="7">
        <v>3</v>
      </c>
      <c r="I250" s="7" t="b">
        <f t="shared" si="9"/>
        <v>0</v>
      </c>
      <c r="J250" s="7" t="b">
        <f t="shared" si="10"/>
        <v>1</v>
      </c>
      <c r="K250" s="7">
        <f t="shared" si="11"/>
        <v>0</v>
      </c>
      <c r="L250" s="7">
        <f>WEEKDAY(Table1[[#This Row],[post_time]])</f>
        <v>4</v>
      </c>
      <c r="M250" s="7">
        <f>VLOOKUP(Table1[[#This Row],[topic_id]],'All Topics Data'!$A$2:$I$1243,8,FALSE)</f>
        <v>40072.72152777778</v>
      </c>
      <c r="N250" s="7">
        <f>Table1[[#This Row],[Hui Reply?]]*(Table1[[#This Row],[post_time]]-Table1[[#This Row],[timestamp of previous reply]])</f>
        <v>0</v>
      </c>
      <c r="O250" s="3">
        <f>O249+Table1[[#This Row],[Hui Reply?]]</f>
        <v>1</v>
      </c>
      <c r="P250" s="19">
        <f>INT(Table1[[#This Row],[post_time]])</f>
        <v>40072</v>
      </c>
      <c r="Q250" s="3">
        <f>IF(Table1[[#This Row],[Hui Reply?]],VLOOKUP(Table1[[#This Row],[topic_id]],'All Topics Data'!$A$2:$E$1243,5,FALSE),0)</f>
        <v>0</v>
      </c>
      <c r="R250" s="8">
        <f>Table1[[#This Row],[post_time]]+8/24</f>
        <v>40073.154108796298</v>
      </c>
      <c r="S250" s="3">
        <f>IF(Table1[[#This Row],[post_position]]=1,0,SUMIFS($F$2:F250,$H$2:H250,Table1[[#This Row],[post_position]]-1,$C$2:C250,Table1[[#This Row],[topic_id]]))</f>
        <v>40072.78943287037</v>
      </c>
    </row>
    <row r="251" spans="1:19" x14ac:dyDescent="0.25">
      <c r="A251" s="7">
        <v>253</v>
      </c>
      <c r="B251" s="7">
        <v>1</v>
      </c>
      <c r="C251" s="7">
        <v>64</v>
      </c>
      <c r="D251" s="7">
        <v>317</v>
      </c>
      <c r="F251" s="8">
        <v>40072.886261574073</v>
      </c>
      <c r="G251" s="7">
        <v>0</v>
      </c>
      <c r="H251" s="7">
        <v>7</v>
      </c>
      <c r="I251" s="7" t="b">
        <f t="shared" si="9"/>
        <v>0</v>
      </c>
      <c r="J251" s="7" t="b">
        <f t="shared" si="10"/>
        <v>1</v>
      </c>
      <c r="K251" s="7">
        <f t="shared" si="11"/>
        <v>0</v>
      </c>
      <c r="L251" s="7">
        <f>WEEKDAY(Table1[[#This Row],[post_time]])</f>
        <v>4</v>
      </c>
      <c r="M251" s="7">
        <f>VLOOKUP(Table1[[#This Row],[topic_id]],'All Topics Data'!$A$2:$I$1243,8,FALSE)</f>
        <v>40066.750694444447</v>
      </c>
      <c r="N251" s="7">
        <f>Table1[[#This Row],[Hui Reply?]]*(Table1[[#This Row],[post_time]]-Table1[[#This Row],[timestamp of previous reply]])</f>
        <v>0</v>
      </c>
      <c r="O251" s="3">
        <f>O250+Table1[[#This Row],[Hui Reply?]]</f>
        <v>1</v>
      </c>
      <c r="P251" s="19">
        <f>INT(Table1[[#This Row],[post_time]])</f>
        <v>40072</v>
      </c>
      <c r="Q251" s="3">
        <f>IF(Table1[[#This Row],[Hui Reply?]],VLOOKUP(Table1[[#This Row],[topic_id]],'All Topics Data'!$A$2:$E$1243,5,FALSE),0)</f>
        <v>0</v>
      </c>
      <c r="R251" s="8">
        <f>Table1[[#This Row],[post_time]]+8/24</f>
        <v>40073.219594907408</v>
      </c>
      <c r="S251" s="3">
        <f>IF(Table1[[#This Row],[post_position]]=1,0,SUMIFS($F$2:F251,$H$2:H251,Table1[[#This Row],[post_position]]-1,$C$2:C251,Table1[[#This Row],[topic_id]]))</f>
        <v>40070.83494212963</v>
      </c>
    </row>
    <row r="252" spans="1:19" x14ac:dyDescent="0.25">
      <c r="A252" s="7">
        <v>254</v>
      </c>
      <c r="B252" s="7">
        <v>2</v>
      </c>
      <c r="C252" s="7">
        <v>59</v>
      </c>
      <c r="D252" s="7">
        <v>27</v>
      </c>
      <c r="E252" s="2"/>
      <c r="F252" s="8">
        <v>40073.34684027778</v>
      </c>
      <c r="G252" s="7">
        <v>0</v>
      </c>
      <c r="H252" s="7">
        <v>4</v>
      </c>
      <c r="I252" s="7" t="b">
        <f t="shared" si="9"/>
        <v>0</v>
      </c>
      <c r="J252" s="7" t="b">
        <f t="shared" si="10"/>
        <v>1</v>
      </c>
      <c r="K252" s="7">
        <f t="shared" si="11"/>
        <v>0</v>
      </c>
      <c r="L252" s="7">
        <f>WEEKDAY(Table1[[#This Row],[post_time]])</f>
        <v>5</v>
      </c>
      <c r="M252" s="7">
        <f>VLOOKUP(Table1[[#This Row],[topic_id]],'All Topics Data'!$A$2:$I$1243,8,FALSE)</f>
        <v>40063.801388888889</v>
      </c>
      <c r="N252" s="7">
        <f>Table1[[#This Row],[Hui Reply?]]*(Table1[[#This Row],[post_time]]-Table1[[#This Row],[timestamp of previous reply]])</f>
        <v>0</v>
      </c>
      <c r="O252" s="3">
        <f>O251+Table1[[#This Row],[Hui Reply?]]</f>
        <v>1</v>
      </c>
      <c r="P252" s="19">
        <f>INT(Table1[[#This Row],[post_time]])</f>
        <v>40073</v>
      </c>
      <c r="Q252" s="3">
        <f>IF(Table1[[#This Row],[Hui Reply?]],VLOOKUP(Table1[[#This Row],[topic_id]],'All Topics Data'!$A$2:$E$1243,5,FALSE),0)</f>
        <v>0</v>
      </c>
      <c r="R252" s="8">
        <f>Table1[[#This Row],[post_time]]+8/24</f>
        <v>40073.680173611116</v>
      </c>
      <c r="S252" s="3">
        <f>IF(Table1[[#This Row],[post_position]]=1,0,SUMIFS($F$2:F252,$H$2:H252,Table1[[#This Row],[post_position]]-1,$C$2:C252,Table1[[#This Row],[topic_id]]))</f>
        <v>40072.788229166668</v>
      </c>
    </row>
    <row r="253" spans="1:19" x14ac:dyDescent="0.25">
      <c r="A253" s="7">
        <v>255</v>
      </c>
      <c r="B253" s="7">
        <v>1</v>
      </c>
      <c r="C253" s="7">
        <v>73</v>
      </c>
      <c r="D253" s="7">
        <v>986</v>
      </c>
      <c r="F253" s="8">
        <v>40073.656018518515</v>
      </c>
      <c r="G253" s="7">
        <v>0</v>
      </c>
      <c r="H253" s="7">
        <v>1</v>
      </c>
      <c r="I253" s="7" t="b">
        <f t="shared" si="9"/>
        <v>0</v>
      </c>
      <c r="J253" s="7" t="b">
        <f t="shared" si="10"/>
        <v>0</v>
      </c>
      <c r="K253" s="7">
        <f t="shared" si="11"/>
        <v>0</v>
      </c>
      <c r="L253" s="7">
        <f>WEEKDAY(Table1[[#This Row],[post_time]])</f>
        <v>5</v>
      </c>
      <c r="M253" s="7">
        <f>VLOOKUP(Table1[[#This Row],[topic_id]],'All Topics Data'!$A$2:$I$1243,8,FALSE)</f>
        <v>40073.655555555553</v>
      </c>
      <c r="N253" s="7">
        <f>Table1[[#This Row],[Hui Reply?]]*(Table1[[#This Row],[post_time]]-Table1[[#This Row],[timestamp of previous reply]])</f>
        <v>0</v>
      </c>
      <c r="O253" s="3">
        <f>O252+Table1[[#This Row],[Hui Reply?]]</f>
        <v>1</v>
      </c>
      <c r="P253" s="19">
        <f>INT(Table1[[#This Row],[post_time]])</f>
        <v>40073</v>
      </c>
      <c r="Q253" s="3">
        <f>IF(Table1[[#This Row],[Hui Reply?]],VLOOKUP(Table1[[#This Row],[topic_id]],'All Topics Data'!$A$2:$E$1243,5,FALSE),0)</f>
        <v>0</v>
      </c>
      <c r="R253" s="8">
        <f>Table1[[#This Row],[post_time]]+8/24</f>
        <v>40073.989351851851</v>
      </c>
      <c r="S253" s="3">
        <f>IF(Table1[[#This Row],[post_position]]=1,0,SUMIFS($F$2:F253,$H$2:H253,Table1[[#This Row],[post_position]]-1,$C$2:C253,Table1[[#This Row],[topic_id]]))</f>
        <v>0</v>
      </c>
    </row>
    <row r="254" spans="1:19" x14ac:dyDescent="0.25">
      <c r="A254" s="7">
        <v>256</v>
      </c>
      <c r="B254" s="7">
        <v>1</v>
      </c>
      <c r="C254" s="7">
        <v>74</v>
      </c>
      <c r="D254" s="7">
        <v>986</v>
      </c>
      <c r="E254" s="2"/>
      <c r="F254" s="8">
        <v>40073.674305555556</v>
      </c>
      <c r="G254" s="7">
        <v>0</v>
      </c>
      <c r="H254" s="7">
        <v>1</v>
      </c>
      <c r="I254" s="7" t="b">
        <f t="shared" si="9"/>
        <v>0</v>
      </c>
      <c r="J254" s="7" t="b">
        <f t="shared" si="10"/>
        <v>0</v>
      </c>
      <c r="K254" s="7">
        <f t="shared" si="11"/>
        <v>0</v>
      </c>
      <c r="L254" s="7">
        <f>WEEKDAY(Table1[[#This Row],[post_time]])</f>
        <v>5</v>
      </c>
      <c r="M254" s="7">
        <f>VLOOKUP(Table1[[#This Row],[topic_id]],'All Topics Data'!$A$2:$I$1243,8,FALSE)</f>
        <v>40073.674305555556</v>
      </c>
      <c r="N254" s="7">
        <f>Table1[[#This Row],[Hui Reply?]]*(Table1[[#This Row],[post_time]]-Table1[[#This Row],[timestamp of previous reply]])</f>
        <v>0</v>
      </c>
      <c r="O254" s="3">
        <f>O253+Table1[[#This Row],[Hui Reply?]]</f>
        <v>1</v>
      </c>
      <c r="P254" s="19">
        <f>INT(Table1[[#This Row],[post_time]])</f>
        <v>40073</v>
      </c>
      <c r="Q254" s="3">
        <f>IF(Table1[[#This Row],[Hui Reply?]],VLOOKUP(Table1[[#This Row],[topic_id]],'All Topics Data'!$A$2:$E$1243,5,FALSE),0)</f>
        <v>0</v>
      </c>
      <c r="R254" s="8">
        <f>Table1[[#This Row],[post_time]]+8/24</f>
        <v>40074.007638888892</v>
      </c>
      <c r="S254" s="3">
        <f>IF(Table1[[#This Row],[post_position]]=1,0,SUMIFS($F$2:F254,$H$2:H254,Table1[[#This Row],[post_position]]-1,$C$2:C254,Table1[[#This Row],[topic_id]]))</f>
        <v>0</v>
      </c>
    </row>
    <row r="255" spans="1:19" x14ac:dyDescent="0.25">
      <c r="A255" s="7">
        <v>257</v>
      </c>
      <c r="B255" s="7">
        <v>2</v>
      </c>
      <c r="C255" s="7">
        <v>75</v>
      </c>
      <c r="D255" s="7">
        <v>27</v>
      </c>
      <c r="F255" s="8">
        <v>40073.7341087963</v>
      </c>
      <c r="G255" s="7">
        <v>0</v>
      </c>
      <c r="H255" s="7">
        <v>1</v>
      </c>
      <c r="I255" s="7" t="b">
        <f t="shared" si="9"/>
        <v>0</v>
      </c>
      <c r="J255" s="7" t="b">
        <f t="shared" si="10"/>
        <v>0</v>
      </c>
      <c r="K255" s="7">
        <f t="shared" si="11"/>
        <v>0</v>
      </c>
      <c r="L255" s="7">
        <f>WEEKDAY(Table1[[#This Row],[post_time]])</f>
        <v>5</v>
      </c>
      <c r="M255" s="7">
        <f>VLOOKUP(Table1[[#This Row],[topic_id]],'All Topics Data'!$A$2:$I$1243,8,FALSE)</f>
        <v>40073.734027777777</v>
      </c>
      <c r="N255" s="7">
        <f>Table1[[#This Row],[Hui Reply?]]*(Table1[[#This Row],[post_time]]-Table1[[#This Row],[timestamp of previous reply]])</f>
        <v>0</v>
      </c>
      <c r="O255" s="3">
        <f>O254+Table1[[#This Row],[Hui Reply?]]</f>
        <v>1</v>
      </c>
      <c r="P255" s="19">
        <f>INT(Table1[[#This Row],[post_time]])</f>
        <v>40073</v>
      </c>
      <c r="Q255" s="3">
        <f>IF(Table1[[#This Row],[Hui Reply?]],VLOOKUP(Table1[[#This Row],[topic_id]],'All Topics Data'!$A$2:$E$1243,5,FALSE),0)</f>
        <v>0</v>
      </c>
      <c r="R255" s="8">
        <f>Table1[[#This Row],[post_time]]+8/24</f>
        <v>40074.067442129635</v>
      </c>
      <c r="S255" s="3">
        <f>IF(Table1[[#This Row],[post_position]]=1,0,SUMIFS($F$2:F255,$H$2:H255,Table1[[#This Row],[post_position]]-1,$C$2:C255,Table1[[#This Row],[topic_id]]))</f>
        <v>0</v>
      </c>
    </row>
    <row r="256" spans="1:19" x14ac:dyDescent="0.25">
      <c r="A256" s="7">
        <v>258</v>
      </c>
      <c r="B256" s="7">
        <v>2</v>
      </c>
      <c r="C256" s="7">
        <v>75</v>
      </c>
      <c r="D256" s="7">
        <v>1</v>
      </c>
      <c r="E256" s="2"/>
      <c r="F256" s="8">
        <v>40073.755324074074</v>
      </c>
      <c r="G256" s="7">
        <v>0</v>
      </c>
      <c r="H256" s="7">
        <v>2</v>
      </c>
      <c r="I256" s="7" t="b">
        <f t="shared" si="9"/>
        <v>0</v>
      </c>
      <c r="J256" s="7" t="b">
        <f t="shared" si="10"/>
        <v>1</v>
      </c>
      <c r="K256" s="7">
        <f t="shared" si="11"/>
        <v>0</v>
      </c>
      <c r="L256" s="7">
        <f>WEEKDAY(Table1[[#This Row],[post_time]])</f>
        <v>5</v>
      </c>
      <c r="M256" s="7">
        <f>VLOOKUP(Table1[[#This Row],[topic_id]],'All Topics Data'!$A$2:$I$1243,8,FALSE)</f>
        <v>40073.734027777777</v>
      </c>
      <c r="N256" s="7">
        <f>Table1[[#This Row],[Hui Reply?]]*(Table1[[#This Row],[post_time]]-Table1[[#This Row],[timestamp of previous reply]])</f>
        <v>0</v>
      </c>
      <c r="O256" s="3">
        <f>O255+Table1[[#This Row],[Hui Reply?]]</f>
        <v>1</v>
      </c>
      <c r="P256" s="19">
        <f>INT(Table1[[#This Row],[post_time]])</f>
        <v>40073</v>
      </c>
      <c r="Q256" s="3">
        <f>IF(Table1[[#This Row],[Hui Reply?]],VLOOKUP(Table1[[#This Row],[topic_id]],'All Topics Data'!$A$2:$E$1243,5,FALSE),0)</f>
        <v>0</v>
      </c>
      <c r="R256" s="8">
        <f>Table1[[#This Row],[post_time]]+8/24</f>
        <v>40074.08865740741</v>
      </c>
      <c r="S256" s="3">
        <f>IF(Table1[[#This Row],[post_position]]=1,0,SUMIFS($F$2:F256,$H$2:H256,Table1[[#This Row],[post_position]]-1,$C$2:C256,Table1[[#This Row],[topic_id]]))</f>
        <v>40073.7341087963</v>
      </c>
    </row>
    <row r="257" spans="1:19" x14ac:dyDescent="0.25">
      <c r="A257" s="7">
        <v>259</v>
      </c>
      <c r="B257" s="7">
        <v>2</v>
      </c>
      <c r="C257" s="7">
        <v>75</v>
      </c>
      <c r="D257" s="7">
        <v>27</v>
      </c>
      <c r="E257" s="2"/>
      <c r="F257" s="8">
        <v>40073.784456018519</v>
      </c>
      <c r="G257" s="7">
        <v>0</v>
      </c>
      <c r="H257" s="7">
        <v>3</v>
      </c>
      <c r="I257" s="7" t="b">
        <f t="shared" si="9"/>
        <v>0</v>
      </c>
      <c r="J257" s="7" t="b">
        <f t="shared" si="10"/>
        <v>1</v>
      </c>
      <c r="K257" s="7">
        <f t="shared" si="11"/>
        <v>0</v>
      </c>
      <c r="L257" s="7">
        <f>WEEKDAY(Table1[[#This Row],[post_time]])</f>
        <v>5</v>
      </c>
      <c r="M257" s="7">
        <f>VLOOKUP(Table1[[#This Row],[topic_id]],'All Topics Data'!$A$2:$I$1243,8,FALSE)</f>
        <v>40073.734027777777</v>
      </c>
      <c r="N257" s="7">
        <f>Table1[[#This Row],[Hui Reply?]]*(Table1[[#This Row],[post_time]]-Table1[[#This Row],[timestamp of previous reply]])</f>
        <v>0</v>
      </c>
      <c r="O257" s="3">
        <f>O256+Table1[[#This Row],[Hui Reply?]]</f>
        <v>1</v>
      </c>
      <c r="P257" s="19">
        <f>INT(Table1[[#This Row],[post_time]])</f>
        <v>40073</v>
      </c>
      <c r="Q257" s="3">
        <f>IF(Table1[[#This Row],[Hui Reply?]],VLOOKUP(Table1[[#This Row],[topic_id]],'All Topics Data'!$A$2:$E$1243,5,FALSE),0)</f>
        <v>0</v>
      </c>
      <c r="R257" s="8">
        <f>Table1[[#This Row],[post_time]]+8/24</f>
        <v>40074.117789351854</v>
      </c>
      <c r="S257" s="3">
        <f>IF(Table1[[#This Row],[post_position]]=1,0,SUMIFS($F$2:F257,$H$2:H257,Table1[[#This Row],[post_position]]-1,$C$2:C257,Table1[[#This Row],[topic_id]]))</f>
        <v>40073.755324074074</v>
      </c>
    </row>
    <row r="258" spans="1:19" x14ac:dyDescent="0.25">
      <c r="A258" s="7">
        <v>260</v>
      </c>
      <c r="B258" s="7">
        <v>2</v>
      </c>
      <c r="C258" s="7">
        <v>75</v>
      </c>
      <c r="D258" s="7">
        <v>1</v>
      </c>
      <c r="F258" s="8">
        <v>40073.85052083333</v>
      </c>
      <c r="G258" s="7">
        <v>0</v>
      </c>
      <c r="H258" s="7">
        <v>4</v>
      </c>
      <c r="I258" s="7" t="b">
        <f t="shared" si="9"/>
        <v>0</v>
      </c>
      <c r="J258" s="7" t="b">
        <f t="shared" si="10"/>
        <v>1</v>
      </c>
      <c r="K258" s="7">
        <f t="shared" si="11"/>
        <v>0</v>
      </c>
      <c r="L258" s="7">
        <f>WEEKDAY(Table1[[#This Row],[post_time]])</f>
        <v>5</v>
      </c>
      <c r="M258" s="7">
        <f>VLOOKUP(Table1[[#This Row],[topic_id]],'All Topics Data'!$A$2:$I$1243,8,FALSE)</f>
        <v>40073.734027777777</v>
      </c>
      <c r="N258" s="7">
        <f>Table1[[#This Row],[Hui Reply?]]*(Table1[[#This Row],[post_time]]-Table1[[#This Row],[timestamp of previous reply]])</f>
        <v>0</v>
      </c>
      <c r="O258" s="3">
        <f>O257+Table1[[#This Row],[Hui Reply?]]</f>
        <v>1</v>
      </c>
      <c r="P258" s="19">
        <f>INT(Table1[[#This Row],[post_time]])</f>
        <v>40073</v>
      </c>
      <c r="Q258" s="3">
        <f>IF(Table1[[#This Row],[Hui Reply?]],VLOOKUP(Table1[[#This Row],[topic_id]],'All Topics Data'!$A$2:$E$1243,5,FALSE),0)</f>
        <v>0</v>
      </c>
      <c r="R258" s="8">
        <f>Table1[[#This Row],[post_time]]+8/24</f>
        <v>40074.183854166666</v>
      </c>
      <c r="S258" s="3">
        <f>IF(Table1[[#This Row],[post_position]]=1,0,SUMIFS($F$2:F258,$H$2:H258,Table1[[#This Row],[post_position]]-1,$C$2:C258,Table1[[#This Row],[topic_id]]))</f>
        <v>40073.784456018519</v>
      </c>
    </row>
    <row r="259" spans="1:19" x14ac:dyDescent="0.25">
      <c r="A259" s="7">
        <v>261</v>
      </c>
      <c r="B259" s="7">
        <v>1</v>
      </c>
      <c r="C259" s="7">
        <v>76</v>
      </c>
      <c r="D259" s="7">
        <v>1041</v>
      </c>
      <c r="F259" s="8">
        <v>40074.811249999999</v>
      </c>
      <c r="G259" s="7">
        <v>0</v>
      </c>
      <c r="H259" s="7">
        <v>1</v>
      </c>
      <c r="I259" s="7" t="b">
        <f t="shared" ref="I259:I322" si="12">(D259=24)</f>
        <v>0</v>
      </c>
      <c r="J259" s="7" t="b">
        <f t="shared" ref="J259:J322" si="13">H259&gt;1</f>
        <v>0</v>
      </c>
      <c r="K259" s="7">
        <f t="shared" ref="K259:K322" si="14">I259*J259</f>
        <v>0</v>
      </c>
      <c r="L259" s="7">
        <f>WEEKDAY(Table1[[#This Row],[post_time]])</f>
        <v>6</v>
      </c>
      <c r="M259" s="7">
        <f>VLOOKUP(Table1[[#This Row],[topic_id]],'All Topics Data'!$A$2:$I$1243,8,FALSE)</f>
        <v>40074.811111111114</v>
      </c>
      <c r="N259" s="7">
        <f>Table1[[#This Row],[Hui Reply?]]*(Table1[[#This Row],[post_time]]-Table1[[#This Row],[timestamp of previous reply]])</f>
        <v>0</v>
      </c>
      <c r="O259" s="3">
        <f>O258+Table1[[#This Row],[Hui Reply?]]</f>
        <v>1</v>
      </c>
      <c r="P259" s="19">
        <f>INT(Table1[[#This Row],[post_time]])</f>
        <v>40074</v>
      </c>
      <c r="Q259" s="3">
        <f>IF(Table1[[#This Row],[Hui Reply?]],VLOOKUP(Table1[[#This Row],[topic_id]],'All Topics Data'!$A$2:$E$1243,5,FALSE),0)</f>
        <v>0</v>
      </c>
      <c r="R259" s="8">
        <f>Table1[[#This Row],[post_time]]+8/24</f>
        <v>40075.144583333335</v>
      </c>
      <c r="S259" s="3">
        <f>IF(Table1[[#This Row],[post_position]]=1,0,SUMIFS($F$2:F259,$H$2:H259,Table1[[#This Row],[post_position]]-1,$C$2:C259,Table1[[#This Row],[topic_id]]))</f>
        <v>0</v>
      </c>
    </row>
    <row r="260" spans="1:19" x14ac:dyDescent="0.25">
      <c r="A260" s="7">
        <v>262</v>
      </c>
      <c r="B260" s="7">
        <v>1</v>
      </c>
      <c r="C260" s="7">
        <v>77</v>
      </c>
      <c r="D260" s="7">
        <v>55</v>
      </c>
      <c r="E260" s="2"/>
      <c r="F260" s="8">
        <v>40075.631782407407</v>
      </c>
      <c r="G260" s="7">
        <v>0</v>
      </c>
      <c r="H260" s="7">
        <v>1</v>
      </c>
      <c r="I260" s="7" t="b">
        <f t="shared" si="12"/>
        <v>0</v>
      </c>
      <c r="J260" s="7" t="b">
        <f t="shared" si="13"/>
        <v>0</v>
      </c>
      <c r="K260" s="7">
        <f t="shared" si="14"/>
        <v>0</v>
      </c>
      <c r="L260" s="7">
        <f>WEEKDAY(Table1[[#This Row],[post_time]])</f>
        <v>7</v>
      </c>
      <c r="M260" s="7">
        <f>VLOOKUP(Table1[[#This Row],[topic_id]],'All Topics Data'!$A$2:$I$1243,8,FALSE)</f>
        <v>40075.631249999999</v>
      </c>
      <c r="N260" s="7">
        <f>Table1[[#This Row],[Hui Reply?]]*(Table1[[#This Row],[post_time]]-Table1[[#This Row],[timestamp of previous reply]])</f>
        <v>0</v>
      </c>
      <c r="O260" s="3">
        <f>O259+Table1[[#This Row],[Hui Reply?]]</f>
        <v>1</v>
      </c>
      <c r="P260" s="19">
        <f>INT(Table1[[#This Row],[post_time]])</f>
        <v>40075</v>
      </c>
      <c r="Q260" s="3">
        <f>IF(Table1[[#This Row],[Hui Reply?]],VLOOKUP(Table1[[#This Row],[topic_id]],'All Topics Data'!$A$2:$E$1243,5,FALSE),0)</f>
        <v>0</v>
      </c>
      <c r="R260" s="8">
        <f>Table1[[#This Row],[post_time]]+8/24</f>
        <v>40075.965115740742</v>
      </c>
      <c r="S260" s="3">
        <f>IF(Table1[[#This Row],[post_position]]=1,0,SUMIFS($F$2:F260,$H$2:H260,Table1[[#This Row],[post_position]]-1,$C$2:C260,Table1[[#This Row],[topic_id]]))</f>
        <v>0</v>
      </c>
    </row>
    <row r="261" spans="1:19" x14ac:dyDescent="0.25">
      <c r="A261" s="7">
        <v>263</v>
      </c>
      <c r="B261" s="7">
        <v>1</v>
      </c>
      <c r="C261" s="7">
        <v>78</v>
      </c>
      <c r="D261" s="7">
        <v>1077</v>
      </c>
      <c r="F261" s="8">
        <v>40076.942175925928</v>
      </c>
      <c r="G261" s="7">
        <v>0</v>
      </c>
      <c r="H261" s="7">
        <v>1</v>
      </c>
      <c r="I261" s="7" t="b">
        <f t="shared" si="12"/>
        <v>0</v>
      </c>
      <c r="J261" s="7" t="b">
        <f t="shared" si="13"/>
        <v>0</v>
      </c>
      <c r="K261" s="7">
        <f t="shared" si="14"/>
        <v>0</v>
      </c>
      <c r="L261" s="7">
        <f>WEEKDAY(Table1[[#This Row],[post_time]])</f>
        <v>1</v>
      </c>
      <c r="M261" s="7">
        <f>VLOOKUP(Table1[[#This Row],[topic_id]],'All Topics Data'!$A$2:$I$1243,8,FALSE)</f>
        <v>40076.941666666666</v>
      </c>
      <c r="N261" s="7">
        <f>Table1[[#This Row],[Hui Reply?]]*(Table1[[#This Row],[post_time]]-Table1[[#This Row],[timestamp of previous reply]])</f>
        <v>0</v>
      </c>
      <c r="O261" s="3">
        <f>O260+Table1[[#This Row],[Hui Reply?]]</f>
        <v>1</v>
      </c>
      <c r="P261" s="19">
        <f>INT(Table1[[#This Row],[post_time]])</f>
        <v>40076</v>
      </c>
      <c r="Q261" s="3">
        <f>IF(Table1[[#This Row],[Hui Reply?]],VLOOKUP(Table1[[#This Row],[topic_id]],'All Topics Data'!$A$2:$E$1243,5,FALSE),0)</f>
        <v>0</v>
      </c>
      <c r="R261" s="8">
        <f>Table1[[#This Row],[post_time]]+8/24</f>
        <v>40077.275509259263</v>
      </c>
      <c r="S261" s="3">
        <f>IF(Table1[[#This Row],[post_position]]=1,0,SUMIFS($F$2:F261,$H$2:H261,Table1[[#This Row],[post_position]]-1,$C$2:C261,Table1[[#This Row],[topic_id]]))</f>
        <v>0</v>
      </c>
    </row>
    <row r="262" spans="1:19" x14ac:dyDescent="0.25">
      <c r="A262" s="7">
        <v>264</v>
      </c>
      <c r="B262" s="7">
        <v>1</v>
      </c>
      <c r="C262" s="7">
        <v>79</v>
      </c>
      <c r="D262" s="7">
        <v>581</v>
      </c>
      <c r="F262" s="8">
        <v>40077.287372685183</v>
      </c>
      <c r="G262" s="7">
        <v>0</v>
      </c>
      <c r="H262" s="7">
        <v>1</v>
      </c>
      <c r="I262" s="7" t="b">
        <f t="shared" si="12"/>
        <v>0</v>
      </c>
      <c r="J262" s="7" t="b">
        <f t="shared" si="13"/>
        <v>0</v>
      </c>
      <c r="K262" s="7">
        <f t="shared" si="14"/>
        <v>0</v>
      </c>
      <c r="L262" s="7">
        <f>WEEKDAY(Table1[[#This Row],[post_time]])</f>
        <v>2</v>
      </c>
      <c r="M262" s="7">
        <f>VLOOKUP(Table1[[#This Row],[topic_id]],'All Topics Data'!$A$2:$I$1243,8,FALSE)</f>
        <v>40077.286805555559</v>
      </c>
      <c r="N262" s="7">
        <f>Table1[[#This Row],[Hui Reply?]]*(Table1[[#This Row],[post_time]]-Table1[[#This Row],[timestamp of previous reply]])</f>
        <v>0</v>
      </c>
      <c r="O262" s="3">
        <f>O261+Table1[[#This Row],[Hui Reply?]]</f>
        <v>1</v>
      </c>
      <c r="P262" s="19">
        <f>INT(Table1[[#This Row],[post_time]])</f>
        <v>40077</v>
      </c>
      <c r="Q262" s="3">
        <f>IF(Table1[[#This Row],[Hui Reply?]],VLOOKUP(Table1[[#This Row],[topic_id]],'All Topics Data'!$A$2:$E$1243,5,FALSE),0)</f>
        <v>0</v>
      </c>
      <c r="R262" s="8">
        <f>Table1[[#This Row],[post_time]]+8/24</f>
        <v>40077.620706018519</v>
      </c>
      <c r="S262" s="3">
        <f>IF(Table1[[#This Row],[post_position]]=1,0,SUMIFS($F$2:F262,$H$2:H262,Table1[[#This Row],[post_position]]-1,$C$2:C262,Table1[[#This Row],[topic_id]]))</f>
        <v>0</v>
      </c>
    </row>
    <row r="263" spans="1:19" x14ac:dyDescent="0.25">
      <c r="A263" s="7">
        <v>265</v>
      </c>
      <c r="B263" s="7">
        <v>1</v>
      </c>
      <c r="C263" s="7">
        <v>79</v>
      </c>
      <c r="D263" s="7">
        <v>27</v>
      </c>
      <c r="F263" s="8">
        <v>40077.347280092596</v>
      </c>
      <c r="G263" s="7">
        <v>0</v>
      </c>
      <c r="H263" s="7">
        <v>2</v>
      </c>
      <c r="I263" s="7" t="b">
        <f t="shared" si="12"/>
        <v>0</v>
      </c>
      <c r="J263" s="7" t="b">
        <f t="shared" si="13"/>
        <v>1</v>
      </c>
      <c r="K263" s="7">
        <f t="shared" si="14"/>
        <v>0</v>
      </c>
      <c r="L263" s="7">
        <f>WEEKDAY(Table1[[#This Row],[post_time]])</f>
        <v>2</v>
      </c>
      <c r="M263" s="7">
        <f>VLOOKUP(Table1[[#This Row],[topic_id]],'All Topics Data'!$A$2:$I$1243,8,FALSE)</f>
        <v>40077.286805555559</v>
      </c>
      <c r="N263" s="7">
        <f>Table1[[#This Row],[Hui Reply?]]*(Table1[[#This Row],[post_time]]-Table1[[#This Row],[timestamp of previous reply]])</f>
        <v>0</v>
      </c>
      <c r="O263" s="3">
        <f>O262+Table1[[#This Row],[Hui Reply?]]</f>
        <v>1</v>
      </c>
      <c r="P263" s="19">
        <f>INT(Table1[[#This Row],[post_time]])</f>
        <v>40077</v>
      </c>
      <c r="Q263" s="3">
        <f>IF(Table1[[#This Row],[Hui Reply?]],VLOOKUP(Table1[[#This Row],[topic_id]],'All Topics Data'!$A$2:$E$1243,5,FALSE),0)</f>
        <v>0</v>
      </c>
      <c r="R263" s="8">
        <f>Table1[[#This Row],[post_time]]+8/24</f>
        <v>40077.680613425931</v>
      </c>
      <c r="S263" s="3">
        <f>IF(Table1[[#This Row],[post_position]]=1,0,SUMIFS($F$2:F263,$H$2:H263,Table1[[#This Row],[post_position]]-1,$C$2:C263,Table1[[#This Row],[topic_id]]))</f>
        <v>40077.287372685183</v>
      </c>
    </row>
    <row r="264" spans="1:19" x14ac:dyDescent="0.25">
      <c r="A264" s="7">
        <v>266</v>
      </c>
      <c r="B264" s="7">
        <v>1</v>
      </c>
      <c r="C264" s="7">
        <v>79</v>
      </c>
      <c r="D264" s="7">
        <v>27</v>
      </c>
      <c r="F264" s="8">
        <v>40077.405405092592</v>
      </c>
      <c r="G264" s="7">
        <v>0</v>
      </c>
      <c r="H264" s="7">
        <v>3</v>
      </c>
      <c r="I264" s="7" t="b">
        <f t="shared" si="12"/>
        <v>0</v>
      </c>
      <c r="J264" s="7" t="b">
        <f t="shared" si="13"/>
        <v>1</v>
      </c>
      <c r="K264" s="7">
        <f t="shared" si="14"/>
        <v>0</v>
      </c>
      <c r="L264" s="7">
        <f>WEEKDAY(Table1[[#This Row],[post_time]])</f>
        <v>2</v>
      </c>
      <c r="M264" s="7">
        <f>VLOOKUP(Table1[[#This Row],[topic_id]],'All Topics Data'!$A$2:$I$1243,8,FALSE)</f>
        <v>40077.286805555559</v>
      </c>
      <c r="N264" s="7">
        <f>Table1[[#This Row],[Hui Reply?]]*(Table1[[#This Row],[post_time]]-Table1[[#This Row],[timestamp of previous reply]])</f>
        <v>0</v>
      </c>
      <c r="O264" s="3">
        <f>O263+Table1[[#This Row],[Hui Reply?]]</f>
        <v>1</v>
      </c>
      <c r="P264" s="19">
        <f>INT(Table1[[#This Row],[post_time]])</f>
        <v>40077</v>
      </c>
      <c r="Q264" s="3">
        <f>IF(Table1[[#This Row],[Hui Reply?]],VLOOKUP(Table1[[#This Row],[topic_id]],'All Topics Data'!$A$2:$E$1243,5,FALSE),0)</f>
        <v>0</v>
      </c>
      <c r="R264" s="8">
        <f>Table1[[#This Row],[post_time]]+8/24</f>
        <v>40077.738738425927</v>
      </c>
      <c r="S264" s="3">
        <f>IF(Table1[[#This Row],[post_position]]=1,0,SUMIFS($F$2:F264,$H$2:H264,Table1[[#This Row],[post_position]]-1,$C$2:C264,Table1[[#This Row],[topic_id]]))</f>
        <v>40077.347280092596</v>
      </c>
    </row>
    <row r="265" spans="1:19" x14ac:dyDescent="0.25">
      <c r="A265" s="7">
        <v>267</v>
      </c>
      <c r="B265" s="7">
        <v>1</v>
      </c>
      <c r="C265" s="7">
        <v>80</v>
      </c>
      <c r="D265" s="7">
        <v>1088</v>
      </c>
      <c r="E265" s="2"/>
      <c r="F265" s="8">
        <v>40077.701238425929</v>
      </c>
      <c r="G265" s="7">
        <v>0</v>
      </c>
      <c r="H265" s="7">
        <v>1</v>
      </c>
      <c r="I265" s="7" t="b">
        <f t="shared" si="12"/>
        <v>0</v>
      </c>
      <c r="J265" s="7" t="b">
        <f t="shared" si="13"/>
        <v>0</v>
      </c>
      <c r="K265" s="7">
        <f t="shared" si="14"/>
        <v>0</v>
      </c>
      <c r="L265" s="7">
        <f>WEEKDAY(Table1[[#This Row],[post_time]])</f>
        <v>2</v>
      </c>
      <c r="M265" s="7">
        <f>VLOOKUP(Table1[[#This Row],[topic_id]],'All Topics Data'!$A$2:$I$1243,8,FALSE)</f>
        <v>40077.700694444444</v>
      </c>
      <c r="N265" s="7">
        <f>Table1[[#This Row],[Hui Reply?]]*(Table1[[#This Row],[post_time]]-Table1[[#This Row],[timestamp of previous reply]])</f>
        <v>0</v>
      </c>
      <c r="O265" s="3">
        <f>O264+Table1[[#This Row],[Hui Reply?]]</f>
        <v>1</v>
      </c>
      <c r="P265" s="19">
        <f>INT(Table1[[#This Row],[post_time]])</f>
        <v>40077</v>
      </c>
      <c r="Q265" s="3">
        <f>IF(Table1[[#This Row],[Hui Reply?]],VLOOKUP(Table1[[#This Row],[topic_id]],'All Topics Data'!$A$2:$E$1243,5,FALSE),0)</f>
        <v>0</v>
      </c>
      <c r="R265" s="8">
        <f>Table1[[#This Row],[post_time]]+8/24</f>
        <v>40078.034571759265</v>
      </c>
      <c r="S265" s="3">
        <f>IF(Table1[[#This Row],[post_position]]=1,0,SUMIFS($F$2:F265,$H$2:H265,Table1[[#This Row],[post_position]]-1,$C$2:C265,Table1[[#This Row],[topic_id]]))</f>
        <v>0</v>
      </c>
    </row>
    <row r="266" spans="1:19" x14ac:dyDescent="0.25">
      <c r="A266" s="7">
        <v>268</v>
      </c>
      <c r="B266" s="7">
        <v>1</v>
      </c>
      <c r="C266" s="7">
        <v>81</v>
      </c>
      <c r="D266" s="7">
        <v>326</v>
      </c>
      <c r="E266" s="2"/>
      <c r="F266" s="8">
        <v>40078.017800925925</v>
      </c>
      <c r="G266" s="7">
        <v>0</v>
      </c>
      <c r="H266" s="7">
        <v>1</v>
      </c>
      <c r="I266" s="7" t="b">
        <f t="shared" si="12"/>
        <v>0</v>
      </c>
      <c r="J266" s="7" t="b">
        <f t="shared" si="13"/>
        <v>0</v>
      </c>
      <c r="K266" s="7">
        <f t="shared" si="14"/>
        <v>0</v>
      </c>
      <c r="L266" s="7">
        <f>WEEKDAY(Table1[[#This Row],[post_time]])</f>
        <v>3</v>
      </c>
      <c r="M266" s="7">
        <f>VLOOKUP(Table1[[#This Row],[topic_id]],'All Topics Data'!$A$2:$I$1243,8,FALSE)</f>
        <v>40078.017361111109</v>
      </c>
      <c r="N266" s="7">
        <f>Table1[[#This Row],[Hui Reply?]]*(Table1[[#This Row],[post_time]]-Table1[[#This Row],[timestamp of previous reply]])</f>
        <v>0</v>
      </c>
      <c r="O266" s="3">
        <f>O265+Table1[[#This Row],[Hui Reply?]]</f>
        <v>1</v>
      </c>
      <c r="P266" s="19">
        <f>INT(Table1[[#This Row],[post_time]])</f>
        <v>40078</v>
      </c>
      <c r="Q266" s="3">
        <f>IF(Table1[[#This Row],[Hui Reply?]],VLOOKUP(Table1[[#This Row],[topic_id]],'All Topics Data'!$A$2:$E$1243,5,FALSE),0)</f>
        <v>0</v>
      </c>
      <c r="R266" s="8">
        <f>Table1[[#This Row],[post_time]]+8/24</f>
        <v>40078.351134259261</v>
      </c>
      <c r="S266" s="3">
        <f>IF(Table1[[#This Row],[post_position]]=1,0,SUMIFS($F$2:F266,$H$2:H266,Table1[[#This Row],[post_position]]-1,$C$2:C266,Table1[[#This Row],[topic_id]]))</f>
        <v>0</v>
      </c>
    </row>
    <row r="267" spans="1:19" x14ac:dyDescent="0.25">
      <c r="A267" s="7">
        <v>269</v>
      </c>
      <c r="B267" s="7">
        <v>1</v>
      </c>
      <c r="C267" s="7">
        <v>80</v>
      </c>
      <c r="D267" s="7">
        <v>1096</v>
      </c>
      <c r="E267" s="2"/>
      <c r="F267" s="8">
        <v>40078.168379629627</v>
      </c>
      <c r="G267" s="7">
        <v>0</v>
      </c>
      <c r="H267" s="7">
        <v>2</v>
      </c>
      <c r="I267" s="7" t="b">
        <f t="shared" si="12"/>
        <v>0</v>
      </c>
      <c r="J267" s="7" t="b">
        <f t="shared" si="13"/>
        <v>1</v>
      </c>
      <c r="K267" s="7">
        <f t="shared" si="14"/>
        <v>0</v>
      </c>
      <c r="L267" s="7">
        <f>WEEKDAY(Table1[[#This Row],[post_time]])</f>
        <v>3</v>
      </c>
      <c r="M267" s="7">
        <f>VLOOKUP(Table1[[#This Row],[topic_id]],'All Topics Data'!$A$2:$I$1243,8,FALSE)</f>
        <v>40077.700694444444</v>
      </c>
      <c r="N267" s="7">
        <f>Table1[[#This Row],[Hui Reply?]]*(Table1[[#This Row],[post_time]]-Table1[[#This Row],[timestamp of previous reply]])</f>
        <v>0</v>
      </c>
      <c r="O267" s="3">
        <f>O266+Table1[[#This Row],[Hui Reply?]]</f>
        <v>1</v>
      </c>
      <c r="P267" s="19">
        <f>INT(Table1[[#This Row],[post_time]])</f>
        <v>40078</v>
      </c>
      <c r="Q267" s="3">
        <f>IF(Table1[[#This Row],[Hui Reply?]],VLOOKUP(Table1[[#This Row],[topic_id]],'All Topics Data'!$A$2:$E$1243,5,FALSE),0)</f>
        <v>0</v>
      </c>
      <c r="R267" s="8">
        <f>Table1[[#This Row],[post_time]]+8/24</f>
        <v>40078.501712962963</v>
      </c>
      <c r="S267" s="3">
        <f>IF(Table1[[#This Row],[post_position]]=1,0,SUMIFS($F$2:F267,$H$2:H267,Table1[[#This Row],[post_position]]-1,$C$2:C267,Table1[[#This Row],[topic_id]]))</f>
        <v>40077.701238425929</v>
      </c>
    </row>
    <row r="268" spans="1:19" x14ac:dyDescent="0.25">
      <c r="A268" s="7">
        <v>270</v>
      </c>
      <c r="B268" s="7">
        <v>1</v>
      </c>
      <c r="C268" s="7">
        <v>82</v>
      </c>
      <c r="D268" s="7">
        <v>1113</v>
      </c>
      <c r="F268" s="8">
        <v>40078.994953703703</v>
      </c>
      <c r="G268" s="7">
        <v>0</v>
      </c>
      <c r="H268" s="7">
        <v>1</v>
      </c>
      <c r="I268" s="7" t="b">
        <f t="shared" si="12"/>
        <v>0</v>
      </c>
      <c r="J268" s="7" t="b">
        <f t="shared" si="13"/>
        <v>0</v>
      </c>
      <c r="K268" s="7">
        <f t="shared" si="14"/>
        <v>0</v>
      </c>
      <c r="L268" s="7">
        <f>WEEKDAY(Table1[[#This Row],[post_time]])</f>
        <v>3</v>
      </c>
      <c r="M268" s="7">
        <f>VLOOKUP(Table1[[#This Row],[topic_id]],'All Topics Data'!$A$2:$I$1243,8,FALSE)</f>
        <v>40078.994444444441</v>
      </c>
      <c r="N268" s="7">
        <f>Table1[[#This Row],[Hui Reply?]]*(Table1[[#This Row],[post_time]]-Table1[[#This Row],[timestamp of previous reply]])</f>
        <v>0</v>
      </c>
      <c r="O268" s="3">
        <f>O267+Table1[[#This Row],[Hui Reply?]]</f>
        <v>1</v>
      </c>
      <c r="P268" s="19">
        <f>INT(Table1[[#This Row],[post_time]])</f>
        <v>40078</v>
      </c>
      <c r="Q268" s="3">
        <f>IF(Table1[[#This Row],[Hui Reply?]],VLOOKUP(Table1[[#This Row],[topic_id]],'All Topics Data'!$A$2:$E$1243,5,FALSE),0)</f>
        <v>0</v>
      </c>
      <c r="R268" s="8">
        <f>Table1[[#This Row],[post_time]]+8/24</f>
        <v>40079.328287037039</v>
      </c>
      <c r="S268" s="3">
        <f>IF(Table1[[#This Row],[post_position]]=1,0,SUMIFS($F$2:F268,$H$2:H268,Table1[[#This Row],[post_position]]-1,$C$2:C268,Table1[[#This Row],[topic_id]]))</f>
        <v>0</v>
      </c>
    </row>
    <row r="269" spans="1:19" x14ac:dyDescent="0.25">
      <c r="A269" s="7">
        <v>271</v>
      </c>
      <c r="B269" s="7">
        <v>1</v>
      </c>
      <c r="C269" s="7">
        <v>82</v>
      </c>
      <c r="D269" s="7">
        <v>1</v>
      </c>
      <c r="E269" s="2"/>
      <c r="F269" s="8">
        <v>40079.379699074074</v>
      </c>
      <c r="G269" s="7">
        <v>0</v>
      </c>
      <c r="H269" s="7">
        <v>2</v>
      </c>
      <c r="I269" s="7" t="b">
        <f t="shared" si="12"/>
        <v>0</v>
      </c>
      <c r="J269" s="7" t="b">
        <f t="shared" si="13"/>
        <v>1</v>
      </c>
      <c r="K269" s="7">
        <f t="shared" si="14"/>
        <v>0</v>
      </c>
      <c r="L269" s="7">
        <f>WEEKDAY(Table1[[#This Row],[post_time]])</f>
        <v>4</v>
      </c>
      <c r="M269" s="7">
        <f>VLOOKUP(Table1[[#This Row],[topic_id]],'All Topics Data'!$A$2:$I$1243,8,FALSE)</f>
        <v>40078.994444444441</v>
      </c>
      <c r="N269" s="7">
        <f>Table1[[#This Row],[Hui Reply?]]*(Table1[[#This Row],[post_time]]-Table1[[#This Row],[timestamp of previous reply]])</f>
        <v>0</v>
      </c>
      <c r="O269" s="3">
        <f>O268+Table1[[#This Row],[Hui Reply?]]</f>
        <v>1</v>
      </c>
      <c r="P269" s="19">
        <f>INT(Table1[[#This Row],[post_time]])</f>
        <v>40079</v>
      </c>
      <c r="Q269" s="3">
        <f>IF(Table1[[#This Row],[Hui Reply?]],VLOOKUP(Table1[[#This Row],[topic_id]],'All Topics Data'!$A$2:$E$1243,5,FALSE),0)</f>
        <v>0</v>
      </c>
      <c r="R269" s="8">
        <f>Table1[[#This Row],[post_time]]+8/24</f>
        <v>40079.71303240741</v>
      </c>
      <c r="S269" s="3">
        <f>IF(Table1[[#This Row],[post_position]]=1,0,SUMIFS($F$2:F269,$H$2:H269,Table1[[#This Row],[post_position]]-1,$C$2:C269,Table1[[#This Row],[topic_id]]))</f>
        <v>40078.994953703703</v>
      </c>
    </row>
    <row r="270" spans="1:19" x14ac:dyDescent="0.25">
      <c r="A270" s="7">
        <v>272</v>
      </c>
      <c r="B270" s="7">
        <v>1</v>
      </c>
      <c r="C270" s="7">
        <v>79</v>
      </c>
      <c r="D270" s="7">
        <v>581</v>
      </c>
      <c r="F270" s="8">
        <v>40079.44290509259</v>
      </c>
      <c r="G270" s="7">
        <v>0</v>
      </c>
      <c r="H270" s="7">
        <v>4</v>
      </c>
      <c r="I270" s="7" t="b">
        <f t="shared" si="12"/>
        <v>0</v>
      </c>
      <c r="J270" s="7" t="b">
        <f t="shared" si="13"/>
        <v>1</v>
      </c>
      <c r="K270" s="7">
        <f t="shared" si="14"/>
        <v>0</v>
      </c>
      <c r="L270" s="7">
        <f>WEEKDAY(Table1[[#This Row],[post_time]])</f>
        <v>4</v>
      </c>
      <c r="M270" s="7">
        <f>VLOOKUP(Table1[[#This Row],[topic_id]],'All Topics Data'!$A$2:$I$1243,8,FALSE)</f>
        <v>40077.286805555559</v>
      </c>
      <c r="N270" s="7">
        <f>Table1[[#This Row],[Hui Reply?]]*(Table1[[#This Row],[post_time]]-Table1[[#This Row],[timestamp of previous reply]])</f>
        <v>0</v>
      </c>
      <c r="O270" s="3">
        <f>O269+Table1[[#This Row],[Hui Reply?]]</f>
        <v>1</v>
      </c>
      <c r="P270" s="19">
        <f>INT(Table1[[#This Row],[post_time]])</f>
        <v>40079</v>
      </c>
      <c r="Q270" s="3">
        <f>IF(Table1[[#This Row],[Hui Reply?]],VLOOKUP(Table1[[#This Row],[topic_id]],'All Topics Data'!$A$2:$E$1243,5,FALSE),0)</f>
        <v>0</v>
      </c>
      <c r="R270" s="8">
        <f>Table1[[#This Row],[post_time]]+8/24</f>
        <v>40079.776238425926</v>
      </c>
      <c r="S270" s="3">
        <f>IF(Table1[[#This Row],[post_position]]=1,0,SUMIFS($F$2:F270,$H$2:H270,Table1[[#This Row],[post_position]]-1,$C$2:C270,Table1[[#This Row],[topic_id]]))</f>
        <v>40077.405405092592</v>
      </c>
    </row>
    <row r="271" spans="1:19" x14ac:dyDescent="0.25">
      <c r="A271" s="7">
        <v>273</v>
      </c>
      <c r="B271" s="7">
        <v>1</v>
      </c>
      <c r="C271" s="7">
        <v>79</v>
      </c>
      <c r="D271" s="7">
        <v>1</v>
      </c>
      <c r="F271" s="8">
        <v>40080.081666666665</v>
      </c>
      <c r="G271" s="7">
        <v>0</v>
      </c>
      <c r="H271" s="7">
        <v>5</v>
      </c>
      <c r="I271" s="7" t="b">
        <f t="shared" si="12"/>
        <v>0</v>
      </c>
      <c r="J271" s="7" t="b">
        <f t="shared" si="13"/>
        <v>1</v>
      </c>
      <c r="K271" s="7">
        <f t="shared" si="14"/>
        <v>0</v>
      </c>
      <c r="L271" s="7">
        <f>WEEKDAY(Table1[[#This Row],[post_time]])</f>
        <v>5</v>
      </c>
      <c r="M271" s="7">
        <f>VLOOKUP(Table1[[#This Row],[topic_id]],'All Topics Data'!$A$2:$I$1243,8,FALSE)</f>
        <v>40077.286805555559</v>
      </c>
      <c r="N271" s="7">
        <f>Table1[[#This Row],[Hui Reply?]]*(Table1[[#This Row],[post_time]]-Table1[[#This Row],[timestamp of previous reply]])</f>
        <v>0</v>
      </c>
      <c r="O271" s="3">
        <f>O270+Table1[[#This Row],[Hui Reply?]]</f>
        <v>1</v>
      </c>
      <c r="P271" s="19">
        <f>INT(Table1[[#This Row],[post_time]])</f>
        <v>40080</v>
      </c>
      <c r="Q271" s="3">
        <f>IF(Table1[[#This Row],[Hui Reply?]],VLOOKUP(Table1[[#This Row],[topic_id]],'All Topics Data'!$A$2:$E$1243,5,FALSE),0)</f>
        <v>0</v>
      </c>
      <c r="R271" s="8">
        <f>Table1[[#This Row],[post_time]]+8/24</f>
        <v>40080.415000000001</v>
      </c>
      <c r="S271" s="3">
        <f>IF(Table1[[#This Row],[post_position]]=1,0,SUMIFS($F$2:F271,$H$2:H271,Table1[[#This Row],[post_position]]-1,$C$2:C271,Table1[[#This Row],[topic_id]]))</f>
        <v>40079.44290509259</v>
      </c>
    </row>
    <row r="272" spans="1:19" x14ac:dyDescent="0.25">
      <c r="A272" s="7">
        <v>274</v>
      </c>
      <c r="B272" s="7">
        <v>1</v>
      </c>
      <c r="C272" s="7">
        <v>81</v>
      </c>
      <c r="D272" s="7">
        <v>1</v>
      </c>
      <c r="F272" s="8">
        <v>40080.082303240742</v>
      </c>
      <c r="G272" s="7">
        <v>0</v>
      </c>
      <c r="H272" s="7">
        <v>2</v>
      </c>
      <c r="I272" s="7" t="b">
        <f t="shared" si="12"/>
        <v>0</v>
      </c>
      <c r="J272" s="7" t="b">
        <f t="shared" si="13"/>
        <v>1</v>
      </c>
      <c r="K272" s="7">
        <f t="shared" si="14"/>
        <v>0</v>
      </c>
      <c r="L272" s="7">
        <f>WEEKDAY(Table1[[#This Row],[post_time]])</f>
        <v>5</v>
      </c>
      <c r="M272" s="7">
        <f>VLOOKUP(Table1[[#This Row],[topic_id]],'All Topics Data'!$A$2:$I$1243,8,FALSE)</f>
        <v>40078.017361111109</v>
      </c>
      <c r="N272" s="7">
        <f>Table1[[#This Row],[Hui Reply?]]*(Table1[[#This Row],[post_time]]-Table1[[#This Row],[timestamp of previous reply]])</f>
        <v>0</v>
      </c>
      <c r="O272" s="3">
        <f>O271+Table1[[#This Row],[Hui Reply?]]</f>
        <v>1</v>
      </c>
      <c r="P272" s="19">
        <f>INT(Table1[[#This Row],[post_time]])</f>
        <v>40080</v>
      </c>
      <c r="Q272" s="3">
        <f>IF(Table1[[#This Row],[Hui Reply?]],VLOOKUP(Table1[[#This Row],[topic_id]],'All Topics Data'!$A$2:$E$1243,5,FALSE),0)</f>
        <v>0</v>
      </c>
      <c r="R272" s="8">
        <f>Table1[[#This Row],[post_time]]+8/24</f>
        <v>40080.415636574078</v>
      </c>
      <c r="S272" s="3">
        <f>IF(Table1[[#This Row],[post_position]]=1,0,SUMIFS($F$2:F272,$H$2:H272,Table1[[#This Row],[post_position]]-1,$C$2:C272,Table1[[#This Row],[topic_id]]))</f>
        <v>40078.017800925925</v>
      </c>
    </row>
    <row r="273" spans="1:19" x14ac:dyDescent="0.25">
      <c r="A273" s="7">
        <v>275</v>
      </c>
      <c r="B273" s="7">
        <v>1</v>
      </c>
      <c r="C273" s="7">
        <v>81</v>
      </c>
      <c r="D273" s="7">
        <v>326</v>
      </c>
      <c r="F273" s="8">
        <v>40080.232303240744</v>
      </c>
      <c r="G273" s="7">
        <v>0</v>
      </c>
      <c r="H273" s="7">
        <v>3</v>
      </c>
      <c r="I273" s="7" t="b">
        <f t="shared" si="12"/>
        <v>0</v>
      </c>
      <c r="J273" s="7" t="b">
        <f t="shared" si="13"/>
        <v>1</v>
      </c>
      <c r="K273" s="7">
        <f t="shared" si="14"/>
        <v>0</v>
      </c>
      <c r="L273" s="7">
        <f>WEEKDAY(Table1[[#This Row],[post_time]])</f>
        <v>5</v>
      </c>
      <c r="M273" s="7">
        <f>VLOOKUP(Table1[[#This Row],[topic_id]],'All Topics Data'!$A$2:$I$1243,8,FALSE)</f>
        <v>40078.017361111109</v>
      </c>
      <c r="N273" s="7">
        <f>Table1[[#This Row],[Hui Reply?]]*(Table1[[#This Row],[post_time]]-Table1[[#This Row],[timestamp of previous reply]])</f>
        <v>0</v>
      </c>
      <c r="O273" s="3">
        <f>O272+Table1[[#This Row],[Hui Reply?]]</f>
        <v>1</v>
      </c>
      <c r="P273" s="19">
        <f>INT(Table1[[#This Row],[post_time]])</f>
        <v>40080</v>
      </c>
      <c r="Q273" s="3">
        <f>IF(Table1[[#This Row],[Hui Reply?]],VLOOKUP(Table1[[#This Row],[topic_id]],'All Topics Data'!$A$2:$E$1243,5,FALSE),0)</f>
        <v>0</v>
      </c>
      <c r="R273" s="8">
        <f>Table1[[#This Row],[post_time]]+8/24</f>
        <v>40080.56563657408</v>
      </c>
      <c r="S273" s="3">
        <f>IF(Table1[[#This Row],[post_position]]=1,0,SUMIFS($F$2:F273,$H$2:H273,Table1[[#This Row],[post_position]]-1,$C$2:C273,Table1[[#This Row],[topic_id]]))</f>
        <v>40080.082303240742</v>
      </c>
    </row>
    <row r="274" spans="1:19" x14ac:dyDescent="0.25">
      <c r="A274" s="7">
        <v>276</v>
      </c>
      <c r="B274" s="7">
        <v>1</v>
      </c>
      <c r="C274" s="7">
        <v>83</v>
      </c>
      <c r="D274" s="7">
        <v>1144</v>
      </c>
      <c r="E274" s="2"/>
      <c r="F274" s="8">
        <v>40080.613981481481</v>
      </c>
      <c r="G274" s="7">
        <v>0</v>
      </c>
      <c r="H274" s="7">
        <v>1</v>
      </c>
      <c r="I274" s="7" t="b">
        <f t="shared" si="12"/>
        <v>0</v>
      </c>
      <c r="J274" s="7" t="b">
        <f t="shared" si="13"/>
        <v>0</v>
      </c>
      <c r="K274" s="7">
        <f t="shared" si="14"/>
        <v>0</v>
      </c>
      <c r="L274" s="7">
        <f>WEEKDAY(Table1[[#This Row],[post_time]])</f>
        <v>5</v>
      </c>
      <c r="M274" s="7">
        <f>VLOOKUP(Table1[[#This Row],[topic_id]],'All Topics Data'!$A$2:$I$1243,8,FALSE)</f>
        <v>40080.613888888889</v>
      </c>
      <c r="N274" s="7">
        <f>Table1[[#This Row],[Hui Reply?]]*(Table1[[#This Row],[post_time]]-Table1[[#This Row],[timestamp of previous reply]])</f>
        <v>0</v>
      </c>
      <c r="O274" s="3">
        <f>O273+Table1[[#This Row],[Hui Reply?]]</f>
        <v>1</v>
      </c>
      <c r="P274" s="19">
        <f>INT(Table1[[#This Row],[post_time]])</f>
        <v>40080</v>
      </c>
      <c r="Q274" s="3">
        <f>IF(Table1[[#This Row],[Hui Reply?]],VLOOKUP(Table1[[#This Row],[topic_id]],'All Topics Data'!$A$2:$E$1243,5,FALSE),0)</f>
        <v>0</v>
      </c>
      <c r="R274" s="8">
        <f>Table1[[#This Row],[post_time]]+8/24</f>
        <v>40080.947314814817</v>
      </c>
      <c r="S274" s="3">
        <f>IF(Table1[[#This Row],[post_position]]=1,0,SUMIFS($F$2:F274,$H$2:H274,Table1[[#This Row],[post_position]]-1,$C$2:C274,Table1[[#This Row],[topic_id]]))</f>
        <v>0</v>
      </c>
    </row>
    <row r="275" spans="1:19" x14ac:dyDescent="0.25">
      <c r="A275" s="7">
        <v>277</v>
      </c>
      <c r="B275" s="7">
        <v>1</v>
      </c>
      <c r="C275" s="7">
        <v>83</v>
      </c>
      <c r="D275" s="7">
        <v>1</v>
      </c>
      <c r="F275" s="8">
        <v>40081.232708333337</v>
      </c>
      <c r="G275" s="7">
        <v>0</v>
      </c>
      <c r="H275" s="7">
        <v>2</v>
      </c>
      <c r="I275" s="7" t="b">
        <f t="shared" si="12"/>
        <v>0</v>
      </c>
      <c r="J275" s="7" t="b">
        <f t="shared" si="13"/>
        <v>1</v>
      </c>
      <c r="K275" s="7">
        <f t="shared" si="14"/>
        <v>0</v>
      </c>
      <c r="L275" s="7">
        <f>WEEKDAY(Table1[[#This Row],[post_time]])</f>
        <v>6</v>
      </c>
      <c r="M275" s="7">
        <f>VLOOKUP(Table1[[#This Row],[topic_id]],'All Topics Data'!$A$2:$I$1243,8,FALSE)</f>
        <v>40080.613888888889</v>
      </c>
      <c r="N275" s="7">
        <f>Table1[[#This Row],[Hui Reply?]]*(Table1[[#This Row],[post_time]]-Table1[[#This Row],[timestamp of previous reply]])</f>
        <v>0</v>
      </c>
      <c r="O275" s="3">
        <f>O274+Table1[[#This Row],[Hui Reply?]]</f>
        <v>1</v>
      </c>
      <c r="P275" s="19">
        <f>INT(Table1[[#This Row],[post_time]])</f>
        <v>40081</v>
      </c>
      <c r="Q275" s="3">
        <f>IF(Table1[[#This Row],[Hui Reply?]],VLOOKUP(Table1[[#This Row],[topic_id]],'All Topics Data'!$A$2:$E$1243,5,FALSE),0)</f>
        <v>0</v>
      </c>
      <c r="R275" s="8">
        <f>Table1[[#This Row],[post_time]]+8/24</f>
        <v>40081.566041666672</v>
      </c>
      <c r="S275" s="3">
        <f>IF(Table1[[#This Row],[post_position]]=1,0,SUMIFS($F$2:F275,$H$2:H275,Table1[[#This Row],[post_position]]-1,$C$2:C275,Table1[[#This Row],[topic_id]]))</f>
        <v>40080.613981481481</v>
      </c>
    </row>
    <row r="276" spans="1:19" x14ac:dyDescent="0.25">
      <c r="A276" s="7">
        <v>278</v>
      </c>
      <c r="B276" s="7">
        <v>1</v>
      </c>
      <c r="C276" s="7">
        <v>84</v>
      </c>
      <c r="D276" s="7">
        <v>1159</v>
      </c>
      <c r="E276" s="2"/>
      <c r="F276" s="8">
        <v>40081.570891203701</v>
      </c>
      <c r="G276" s="7">
        <v>0</v>
      </c>
      <c r="H276" s="7">
        <v>1</v>
      </c>
      <c r="I276" s="7" t="b">
        <f t="shared" si="12"/>
        <v>0</v>
      </c>
      <c r="J276" s="7" t="b">
        <f t="shared" si="13"/>
        <v>0</v>
      </c>
      <c r="K276" s="7">
        <f t="shared" si="14"/>
        <v>0</v>
      </c>
      <c r="L276" s="7">
        <f>WEEKDAY(Table1[[#This Row],[post_time]])</f>
        <v>6</v>
      </c>
      <c r="M276" s="7">
        <f>VLOOKUP(Table1[[#This Row],[topic_id]],'All Topics Data'!$A$2:$I$1243,8,FALSE)</f>
        <v>40081.570833333331</v>
      </c>
      <c r="N276" s="7">
        <f>Table1[[#This Row],[Hui Reply?]]*(Table1[[#This Row],[post_time]]-Table1[[#This Row],[timestamp of previous reply]])</f>
        <v>0</v>
      </c>
      <c r="O276" s="3">
        <f>O275+Table1[[#This Row],[Hui Reply?]]</f>
        <v>1</v>
      </c>
      <c r="P276" s="19">
        <f>INT(Table1[[#This Row],[post_time]])</f>
        <v>40081</v>
      </c>
      <c r="Q276" s="3">
        <f>IF(Table1[[#This Row],[Hui Reply?]],VLOOKUP(Table1[[#This Row],[topic_id]],'All Topics Data'!$A$2:$E$1243,5,FALSE),0)</f>
        <v>0</v>
      </c>
      <c r="R276" s="8">
        <f>Table1[[#This Row],[post_time]]+8/24</f>
        <v>40081.904224537036</v>
      </c>
      <c r="S276" s="3">
        <f>IF(Table1[[#This Row],[post_position]]=1,0,SUMIFS($F$2:F276,$H$2:H276,Table1[[#This Row],[post_position]]-1,$C$2:C276,Table1[[#This Row],[topic_id]]))</f>
        <v>0</v>
      </c>
    </row>
    <row r="277" spans="1:19" x14ac:dyDescent="0.25">
      <c r="A277" s="7">
        <v>279</v>
      </c>
      <c r="B277" s="7">
        <v>2</v>
      </c>
      <c r="C277" s="7">
        <v>75</v>
      </c>
      <c r="D277" s="7">
        <v>948</v>
      </c>
      <c r="E277" s="2"/>
      <c r="F277" s="8">
        <v>40081.607453703706</v>
      </c>
      <c r="G277" s="7">
        <v>0</v>
      </c>
      <c r="H277" s="7">
        <v>5</v>
      </c>
      <c r="I277" s="7" t="b">
        <f t="shared" si="12"/>
        <v>0</v>
      </c>
      <c r="J277" s="7" t="b">
        <f t="shared" si="13"/>
        <v>1</v>
      </c>
      <c r="K277" s="7">
        <f t="shared" si="14"/>
        <v>0</v>
      </c>
      <c r="L277" s="7">
        <f>WEEKDAY(Table1[[#This Row],[post_time]])</f>
        <v>6</v>
      </c>
      <c r="M277" s="7">
        <f>VLOOKUP(Table1[[#This Row],[topic_id]],'All Topics Data'!$A$2:$I$1243,8,FALSE)</f>
        <v>40073.734027777777</v>
      </c>
      <c r="N277" s="7">
        <f>Table1[[#This Row],[Hui Reply?]]*(Table1[[#This Row],[post_time]]-Table1[[#This Row],[timestamp of previous reply]])</f>
        <v>0</v>
      </c>
      <c r="O277" s="3">
        <f>O276+Table1[[#This Row],[Hui Reply?]]</f>
        <v>1</v>
      </c>
      <c r="P277" s="19">
        <f>INT(Table1[[#This Row],[post_time]])</f>
        <v>40081</v>
      </c>
      <c r="Q277" s="3">
        <f>IF(Table1[[#This Row],[Hui Reply?]],VLOOKUP(Table1[[#This Row],[topic_id]],'All Topics Data'!$A$2:$E$1243,5,FALSE),0)</f>
        <v>0</v>
      </c>
      <c r="R277" s="8">
        <f>Table1[[#This Row],[post_time]]+8/24</f>
        <v>40081.940787037041</v>
      </c>
      <c r="S277" s="3">
        <f>IF(Table1[[#This Row],[post_position]]=1,0,SUMIFS($F$2:F277,$H$2:H277,Table1[[#This Row],[post_position]]-1,$C$2:C277,Table1[[#This Row],[topic_id]]))</f>
        <v>40073.85052083333</v>
      </c>
    </row>
    <row r="278" spans="1:19" x14ac:dyDescent="0.25">
      <c r="A278" s="7">
        <v>280</v>
      </c>
      <c r="B278" s="7">
        <v>1</v>
      </c>
      <c r="C278" s="7">
        <v>64</v>
      </c>
      <c r="D278" s="7">
        <v>889</v>
      </c>
      <c r="F278" s="8">
        <v>40081.670057870368</v>
      </c>
      <c r="G278" s="7">
        <v>0</v>
      </c>
      <c r="H278" s="7">
        <v>8</v>
      </c>
      <c r="I278" s="7" t="b">
        <f t="shared" si="12"/>
        <v>0</v>
      </c>
      <c r="J278" s="7" t="b">
        <f t="shared" si="13"/>
        <v>1</v>
      </c>
      <c r="K278" s="7">
        <f t="shared" si="14"/>
        <v>0</v>
      </c>
      <c r="L278" s="7">
        <f>WEEKDAY(Table1[[#This Row],[post_time]])</f>
        <v>6</v>
      </c>
      <c r="M278" s="7">
        <f>VLOOKUP(Table1[[#This Row],[topic_id]],'All Topics Data'!$A$2:$I$1243,8,FALSE)</f>
        <v>40066.750694444447</v>
      </c>
      <c r="N278" s="7">
        <f>Table1[[#This Row],[Hui Reply?]]*(Table1[[#This Row],[post_time]]-Table1[[#This Row],[timestamp of previous reply]])</f>
        <v>0</v>
      </c>
      <c r="O278" s="3">
        <f>O277+Table1[[#This Row],[Hui Reply?]]</f>
        <v>1</v>
      </c>
      <c r="P278" s="19">
        <f>INT(Table1[[#This Row],[post_time]])</f>
        <v>40081</v>
      </c>
      <c r="Q278" s="3">
        <f>IF(Table1[[#This Row],[Hui Reply?]],VLOOKUP(Table1[[#This Row],[topic_id]],'All Topics Data'!$A$2:$E$1243,5,FALSE),0)</f>
        <v>0</v>
      </c>
      <c r="R278" s="8">
        <f>Table1[[#This Row],[post_time]]+8/24</f>
        <v>40082.003391203703</v>
      </c>
      <c r="S278" s="3">
        <f>IF(Table1[[#This Row],[post_position]]=1,0,SUMIFS($F$2:F278,$H$2:H278,Table1[[#This Row],[post_position]]-1,$C$2:C278,Table1[[#This Row],[topic_id]]))</f>
        <v>40072.886261574073</v>
      </c>
    </row>
    <row r="279" spans="1:19" x14ac:dyDescent="0.25">
      <c r="A279" s="7">
        <v>281</v>
      </c>
      <c r="B279" s="7">
        <v>1</v>
      </c>
      <c r="C279" s="7">
        <v>85</v>
      </c>
      <c r="D279" s="7">
        <v>889</v>
      </c>
      <c r="E279" s="2"/>
      <c r="F279" s="8">
        <v>40081.6721875</v>
      </c>
      <c r="G279" s="7">
        <v>0</v>
      </c>
      <c r="H279" s="7">
        <v>1</v>
      </c>
      <c r="I279" s="7" t="b">
        <f t="shared" si="12"/>
        <v>0</v>
      </c>
      <c r="J279" s="7" t="b">
        <f t="shared" si="13"/>
        <v>0</v>
      </c>
      <c r="K279" s="7">
        <f t="shared" si="14"/>
        <v>0</v>
      </c>
      <c r="L279" s="7">
        <f>WEEKDAY(Table1[[#This Row],[post_time]])</f>
        <v>6</v>
      </c>
      <c r="M279" s="7">
        <f>VLOOKUP(Table1[[#This Row],[topic_id]],'All Topics Data'!$A$2:$I$1243,8,FALSE)</f>
        <v>40081.671527777777</v>
      </c>
      <c r="N279" s="7">
        <f>Table1[[#This Row],[Hui Reply?]]*(Table1[[#This Row],[post_time]]-Table1[[#This Row],[timestamp of previous reply]])</f>
        <v>0</v>
      </c>
      <c r="O279" s="3">
        <f>O278+Table1[[#This Row],[Hui Reply?]]</f>
        <v>1</v>
      </c>
      <c r="P279" s="19">
        <f>INT(Table1[[#This Row],[post_time]])</f>
        <v>40081</v>
      </c>
      <c r="Q279" s="3">
        <f>IF(Table1[[#This Row],[Hui Reply?]],VLOOKUP(Table1[[#This Row],[topic_id]],'All Topics Data'!$A$2:$E$1243,5,FALSE),0)</f>
        <v>0</v>
      </c>
      <c r="R279" s="8">
        <f>Table1[[#This Row],[post_time]]+8/24</f>
        <v>40082.005520833336</v>
      </c>
      <c r="S279" s="3">
        <f>IF(Table1[[#This Row],[post_position]]=1,0,SUMIFS($F$2:F279,$H$2:H279,Table1[[#This Row],[post_position]]-1,$C$2:C279,Table1[[#This Row],[topic_id]]))</f>
        <v>0</v>
      </c>
    </row>
    <row r="280" spans="1:19" x14ac:dyDescent="0.25">
      <c r="A280" s="7">
        <v>282</v>
      </c>
      <c r="B280" s="7">
        <v>1</v>
      </c>
      <c r="C280" s="7">
        <v>74</v>
      </c>
      <c r="D280" s="7">
        <v>1165</v>
      </c>
      <c r="E280" s="2"/>
      <c r="F280" s="8">
        <v>40081.804259259261</v>
      </c>
      <c r="G280" s="7">
        <v>0</v>
      </c>
      <c r="H280" s="7">
        <v>2</v>
      </c>
      <c r="I280" s="7" t="b">
        <f t="shared" si="12"/>
        <v>0</v>
      </c>
      <c r="J280" s="7" t="b">
        <f t="shared" si="13"/>
        <v>1</v>
      </c>
      <c r="K280" s="7">
        <f t="shared" si="14"/>
        <v>0</v>
      </c>
      <c r="L280" s="7">
        <f>WEEKDAY(Table1[[#This Row],[post_time]])</f>
        <v>6</v>
      </c>
      <c r="M280" s="7">
        <f>VLOOKUP(Table1[[#This Row],[topic_id]],'All Topics Data'!$A$2:$I$1243,8,FALSE)</f>
        <v>40073.674305555556</v>
      </c>
      <c r="N280" s="7">
        <f>Table1[[#This Row],[Hui Reply?]]*(Table1[[#This Row],[post_time]]-Table1[[#This Row],[timestamp of previous reply]])</f>
        <v>0</v>
      </c>
      <c r="O280" s="3">
        <f>O279+Table1[[#This Row],[Hui Reply?]]</f>
        <v>1</v>
      </c>
      <c r="P280" s="19">
        <f>INT(Table1[[#This Row],[post_time]])</f>
        <v>40081</v>
      </c>
      <c r="Q280" s="3">
        <f>IF(Table1[[#This Row],[Hui Reply?]],VLOOKUP(Table1[[#This Row],[topic_id]],'All Topics Data'!$A$2:$E$1243,5,FALSE),0)</f>
        <v>0</v>
      </c>
      <c r="R280" s="8">
        <f>Table1[[#This Row],[post_time]]+8/24</f>
        <v>40082.137592592597</v>
      </c>
      <c r="S280" s="3">
        <f>IF(Table1[[#This Row],[post_position]]=1,0,SUMIFS($F$2:F280,$H$2:H280,Table1[[#This Row],[post_position]]-1,$C$2:C280,Table1[[#This Row],[topic_id]]))</f>
        <v>40073.674305555556</v>
      </c>
    </row>
    <row r="281" spans="1:19" x14ac:dyDescent="0.25">
      <c r="A281" s="7">
        <v>283</v>
      </c>
      <c r="B281" s="7">
        <v>1</v>
      </c>
      <c r="C281" s="7">
        <v>73</v>
      </c>
      <c r="D281" s="7">
        <v>1165</v>
      </c>
      <c r="F281" s="8">
        <v>40081.809791666667</v>
      </c>
      <c r="G281" s="7">
        <v>0</v>
      </c>
      <c r="H281" s="7">
        <v>2</v>
      </c>
      <c r="I281" s="7" t="b">
        <f t="shared" si="12"/>
        <v>0</v>
      </c>
      <c r="J281" s="7" t="b">
        <f t="shared" si="13"/>
        <v>1</v>
      </c>
      <c r="K281" s="7">
        <f t="shared" si="14"/>
        <v>0</v>
      </c>
      <c r="L281" s="7">
        <f>WEEKDAY(Table1[[#This Row],[post_time]])</f>
        <v>6</v>
      </c>
      <c r="M281" s="7">
        <f>VLOOKUP(Table1[[#This Row],[topic_id]],'All Topics Data'!$A$2:$I$1243,8,FALSE)</f>
        <v>40073.655555555553</v>
      </c>
      <c r="N281" s="7">
        <f>Table1[[#This Row],[Hui Reply?]]*(Table1[[#This Row],[post_time]]-Table1[[#This Row],[timestamp of previous reply]])</f>
        <v>0</v>
      </c>
      <c r="O281" s="3">
        <f>O280+Table1[[#This Row],[Hui Reply?]]</f>
        <v>1</v>
      </c>
      <c r="P281" s="19">
        <f>INT(Table1[[#This Row],[post_time]])</f>
        <v>40081</v>
      </c>
      <c r="Q281" s="3">
        <f>IF(Table1[[#This Row],[Hui Reply?]],VLOOKUP(Table1[[#This Row],[topic_id]],'All Topics Data'!$A$2:$E$1243,5,FALSE),0)</f>
        <v>0</v>
      </c>
      <c r="R281" s="8">
        <f>Table1[[#This Row],[post_time]]+8/24</f>
        <v>40082.143125000002</v>
      </c>
      <c r="S281" s="3">
        <f>IF(Table1[[#This Row],[post_position]]=1,0,SUMIFS($F$2:F281,$H$2:H281,Table1[[#This Row],[post_position]]-1,$C$2:C281,Table1[[#This Row],[topic_id]]))</f>
        <v>40073.656018518515</v>
      </c>
    </row>
    <row r="282" spans="1:19" x14ac:dyDescent="0.25">
      <c r="A282" s="7">
        <v>284</v>
      </c>
      <c r="B282" s="7">
        <v>4</v>
      </c>
      <c r="C282" s="7">
        <v>12</v>
      </c>
      <c r="D282" s="7">
        <v>1165</v>
      </c>
      <c r="E282" s="2"/>
      <c r="F282" s="8">
        <v>40081.811828703707</v>
      </c>
      <c r="G282" s="7">
        <v>0</v>
      </c>
      <c r="H282" s="7">
        <v>2</v>
      </c>
      <c r="I282" s="7" t="b">
        <f t="shared" si="12"/>
        <v>0</v>
      </c>
      <c r="J282" s="7" t="b">
        <f t="shared" si="13"/>
        <v>1</v>
      </c>
      <c r="K282" s="7">
        <f t="shared" si="14"/>
        <v>0</v>
      </c>
      <c r="L282" s="7">
        <f>WEEKDAY(Table1[[#This Row],[post_time]])</f>
        <v>6</v>
      </c>
      <c r="M282" s="7">
        <f>VLOOKUP(Table1[[#This Row],[topic_id]],'All Topics Data'!$A$2:$I$1243,8,FALSE)</f>
        <v>40022.571527777778</v>
      </c>
      <c r="N282" s="7">
        <f>Table1[[#This Row],[Hui Reply?]]*(Table1[[#This Row],[post_time]]-Table1[[#This Row],[timestamp of previous reply]])</f>
        <v>0</v>
      </c>
      <c r="O282" s="3">
        <f>O281+Table1[[#This Row],[Hui Reply?]]</f>
        <v>1</v>
      </c>
      <c r="P282" s="19">
        <f>INT(Table1[[#This Row],[post_time]])</f>
        <v>40081</v>
      </c>
      <c r="Q282" s="3">
        <f>IF(Table1[[#This Row],[Hui Reply?]],VLOOKUP(Table1[[#This Row],[topic_id]],'All Topics Data'!$A$2:$E$1243,5,FALSE),0)</f>
        <v>0</v>
      </c>
      <c r="R282" s="8">
        <f>Table1[[#This Row],[post_time]]+8/24</f>
        <v>40082.145162037043</v>
      </c>
      <c r="S282" s="3">
        <f>IF(Table1[[#This Row],[post_position]]=1,0,SUMIFS($F$2:F282,$H$2:H282,Table1[[#This Row],[post_position]]-1,$C$2:C282,Table1[[#This Row],[topic_id]]))</f>
        <v>40022.572106481479</v>
      </c>
    </row>
    <row r="283" spans="1:19" x14ac:dyDescent="0.25">
      <c r="A283" s="7">
        <v>285</v>
      </c>
      <c r="B283" s="7">
        <v>1</v>
      </c>
      <c r="C283" s="7">
        <v>86</v>
      </c>
      <c r="D283" s="7">
        <v>1165</v>
      </c>
      <c r="E283" s="2"/>
      <c r="F283" s="8">
        <v>40081.860520833332</v>
      </c>
      <c r="G283" s="7">
        <v>0</v>
      </c>
      <c r="H283" s="7">
        <v>1</v>
      </c>
      <c r="I283" s="7" t="b">
        <f t="shared" si="12"/>
        <v>0</v>
      </c>
      <c r="J283" s="7" t="b">
        <f t="shared" si="13"/>
        <v>0</v>
      </c>
      <c r="K283" s="7">
        <f t="shared" si="14"/>
        <v>0</v>
      </c>
      <c r="L283" s="7">
        <f>WEEKDAY(Table1[[#This Row],[post_time]])</f>
        <v>6</v>
      </c>
      <c r="M283" s="7">
        <f>VLOOKUP(Table1[[#This Row],[topic_id]],'All Topics Data'!$A$2:$I$1243,8,FALSE)</f>
        <v>40081.86041666667</v>
      </c>
      <c r="N283" s="7">
        <f>Table1[[#This Row],[Hui Reply?]]*(Table1[[#This Row],[post_time]]-Table1[[#This Row],[timestamp of previous reply]])</f>
        <v>0</v>
      </c>
      <c r="O283" s="3">
        <f>O282+Table1[[#This Row],[Hui Reply?]]</f>
        <v>1</v>
      </c>
      <c r="P283" s="19">
        <f>INT(Table1[[#This Row],[post_time]])</f>
        <v>40081</v>
      </c>
      <c r="Q283" s="3">
        <f>IF(Table1[[#This Row],[Hui Reply?]],VLOOKUP(Table1[[#This Row],[topic_id]],'All Topics Data'!$A$2:$E$1243,5,FALSE),0)</f>
        <v>0</v>
      </c>
      <c r="R283" s="8">
        <f>Table1[[#This Row],[post_time]]+8/24</f>
        <v>40082.193854166668</v>
      </c>
      <c r="S283" s="3">
        <f>IF(Table1[[#This Row],[post_position]]=1,0,SUMIFS($F$2:F283,$H$2:H283,Table1[[#This Row],[post_position]]-1,$C$2:C283,Table1[[#This Row],[topic_id]]))</f>
        <v>0</v>
      </c>
    </row>
    <row r="284" spans="1:19" x14ac:dyDescent="0.25">
      <c r="A284" s="7">
        <v>286</v>
      </c>
      <c r="B284" s="7">
        <v>1</v>
      </c>
      <c r="C284" s="7">
        <v>85</v>
      </c>
      <c r="D284" s="7">
        <v>1</v>
      </c>
      <c r="F284" s="8">
        <v>40082.076793981483</v>
      </c>
      <c r="G284" s="7">
        <v>0</v>
      </c>
      <c r="H284" s="7">
        <v>2</v>
      </c>
      <c r="I284" s="7" t="b">
        <f t="shared" si="12"/>
        <v>0</v>
      </c>
      <c r="J284" s="7" t="b">
        <f t="shared" si="13"/>
        <v>1</v>
      </c>
      <c r="K284" s="7">
        <f t="shared" si="14"/>
        <v>0</v>
      </c>
      <c r="L284" s="7">
        <f>WEEKDAY(Table1[[#This Row],[post_time]])</f>
        <v>7</v>
      </c>
      <c r="M284" s="7">
        <f>VLOOKUP(Table1[[#This Row],[topic_id]],'All Topics Data'!$A$2:$I$1243,8,FALSE)</f>
        <v>40081.671527777777</v>
      </c>
      <c r="N284" s="7">
        <f>Table1[[#This Row],[Hui Reply?]]*(Table1[[#This Row],[post_time]]-Table1[[#This Row],[timestamp of previous reply]])</f>
        <v>0</v>
      </c>
      <c r="O284" s="3">
        <f>O283+Table1[[#This Row],[Hui Reply?]]</f>
        <v>1</v>
      </c>
      <c r="P284" s="19">
        <f>INT(Table1[[#This Row],[post_time]])</f>
        <v>40082</v>
      </c>
      <c r="Q284" s="3">
        <f>IF(Table1[[#This Row],[Hui Reply?]],VLOOKUP(Table1[[#This Row],[topic_id]],'All Topics Data'!$A$2:$E$1243,5,FALSE),0)</f>
        <v>0</v>
      </c>
      <c r="R284" s="8">
        <f>Table1[[#This Row],[post_time]]+8/24</f>
        <v>40082.410127314819</v>
      </c>
      <c r="S284" s="3">
        <f>IF(Table1[[#This Row],[post_position]]=1,0,SUMIFS($F$2:F284,$H$2:H284,Table1[[#This Row],[post_position]]-1,$C$2:C284,Table1[[#This Row],[topic_id]]))</f>
        <v>40081.6721875</v>
      </c>
    </row>
    <row r="285" spans="1:19" x14ac:dyDescent="0.25">
      <c r="A285" s="7">
        <v>287</v>
      </c>
      <c r="B285" s="7">
        <v>1</v>
      </c>
      <c r="C285" s="7">
        <v>86</v>
      </c>
      <c r="D285" s="7">
        <v>1</v>
      </c>
      <c r="E285" s="2"/>
      <c r="F285" s="8">
        <v>40082.084490740737</v>
      </c>
      <c r="G285" s="7">
        <v>0</v>
      </c>
      <c r="H285" s="7">
        <v>2</v>
      </c>
      <c r="I285" s="7" t="b">
        <f t="shared" si="12"/>
        <v>0</v>
      </c>
      <c r="J285" s="7" t="b">
        <f t="shared" si="13"/>
        <v>1</v>
      </c>
      <c r="K285" s="7">
        <f t="shared" si="14"/>
        <v>0</v>
      </c>
      <c r="L285" s="7">
        <f>WEEKDAY(Table1[[#This Row],[post_time]])</f>
        <v>7</v>
      </c>
      <c r="M285" s="7">
        <f>VLOOKUP(Table1[[#This Row],[topic_id]],'All Topics Data'!$A$2:$I$1243,8,FALSE)</f>
        <v>40081.86041666667</v>
      </c>
      <c r="N285" s="7">
        <f>Table1[[#This Row],[Hui Reply?]]*(Table1[[#This Row],[post_time]]-Table1[[#This Row],[timestamp of previous reply]])</f>
        <v>0</v>
      </c>
      <c r="O285" s="3">
        <f>O284+Table1[[#This Row],[Hui Reply?]]</f>
        <v>1</v>
      </c>
      <c r="P285" s="19">
        <f>INT(Table1[[#This Row],[post_time]])</f>
        <v>40082</v>
      </c>
      <c r="Q285" s="3">
        <f>IF(Table1[[#This Row],[Hui Reply?]],VLOOKUP(Table1[[#This Row],[topic_id]],'All Topics Data'!$A$2:$E$1243,5,FALSE),0)</f>
        <v>0</v>
      </c>
      <c r="R285" s="8">
        <f>Table1[[#This Row],[post_time]]+8/24</f>
        <v>40082.417824074073</v>
      </c>
      <c r="S285" s="3">
        <f>IF(Table1[[#This Row],[post_position]]=1,0,SUMIFS($F$2:F285,$H$2:H285,Table1[[#This Row],[post_position]]-1,$C$2:C285,Table1[[#This Row],[topic_id]]))</f>
        <v>40081.860520833332</v>
      </c>
    </row>
    <row r="286" spans="1:19" x14ac:dyDescent="0.25">
      <c r="A286" s="7">
        <v>288</v>
      </c>
      <c r="B286" s="7">
        <v>1</v>
      </c>
      <c r="C286" s="7">
        <v>86</v>
      </c>
      <c r="D286" s="7">
        <v>1165</v>
      </c>
      <c r="F286" s="8">
        <v>40082.233912037038</v>
      </c>
      <c r="G286" s="7">
        <v>0</v>
      </c>
      <c r="H286" s="7">
        <v>3</v>
      </c>
      <c r="I286" s="7" t="b">
        <f t="shared" si="12"/>
        <v>0</v>
      </c>
      <c r="J286" s="7" t="b">
        <f t="shared" si="13"/>
        <v>1</v>
      </c>
      <c r="K286" s="7">
        <f t="shared" si="14"/>
        <v>0</v>
      </c>
      <c r="L286" s="7">
        <f>WEEKDAY(Table1[[#This Row],[post_time]])</f>
        <v>7</v>
      </c>
      <c r="M286" s="7">
        <f>VLOOKUP(Table1[[#This Row],[topic_id]],'All Topics Data'!$A$2:$I$1243,8,FALSE)</f>
        <v>40081.86041666667</v>
      </c>
      <c r="N286" s="7">
        <f>Table1[[#This Row],[Hui Reply?]]*(Table1[[#This Row],[post_time]]-Table1[[#This Row],[timestamp of previous reply]])</f>
        <v>0</v>
      </c>
      <c r="O286" s="3">
        <f>O285+Table1[[#This Row],[Hui Reply?]]</f>
        <v>1</v>
      </c>
      <c r="P286" s="19">
        <f>INT(Table1[[#This Row],[post_time]])</f>
        <v>40082</v>
      </c>
      <c r="Q286" s="3">
        <f>IF(Table1[[#This Row],[Hui Reply?]],VLOOKUP(Table1[[#This Row],[topic_id]],'All Topics Data'!$A$2:$E$1243,5,FALSE),0)</f>
        <v>0</v>
      </c>
      <c r="R286" s="8">
        <f>Table1[[#This Row],[post_time]]+8/24</f>
        <v>40082.567245370374</v>
      </c>
      <c r="S286" s="3">
        <f>IF(Table1[[#This Row],[post_position]]=1,0,SUMIFS($F$2:F286,$H$2:H286,Table1[[#This Row],[post_position]]-1,$C$2:C286,Table1[[#This Row],[topic_id]]))</f>
        <v>40082.084490740737</v>
      </c>
    </row>
    <row r="287" spans="1:19" x14ac:dyDescent="0.25">
      <c r="A287" s="7">
        <v>289</v>
      </c>
      <c r="B287" s="7">
        <v>1</v>
      </c>
      <c r="C287" s="7">
        <v>87</v>
      </c>
      <c r="D287" s="7">
        <v>1172</v>
      </c>
      <c r="E287" s="2"/>
      <c r="F287" s="8">
        <v>40082.483090277776</v>
      </c>
      <c r="G287" s="7">
        <v>0</v>
      </c>
      <c r="H287" s="7">
        <v>1</v>
      </c>
      <c r="I287" s="7" t="b">
        <f t="shared" si="12"/>
        <v>0</v>
      </c>
      <c r="J287" s="7" t="b">
        <f t="shared" si="13"/>
        <v>0</v>
      </c>
      <c r="K287" s="7">
        <f t="shared" si="14"/>
        <v>0</v>
      </c>
      <c r="L287" s="7">
        <f>WEEKDAY(Table1[[#This Row],[post_time]])</f>
        <v>7</v>
      </c>
      <c r="M287" s="7">
        <f>VLOOKUP(Table1[[#This Row],[topic_id]],'All Topics Data'!$A$2:$I$1243,8,FALSE)</f>
        <v>40082.482638888891</v>
      </c>
      <c r="N287" s="7">
        <f>Table1[[#This Row],[Hui Reply?]]*(Table1[[#This Row],[post_time]]-Table1[[#This Row],[timestamp of previous reply]])</f>
        <v>0</v>
      </c>
      <c r="O287" s="3">
        <f>O286+Table1[[#This Row],[Hui Reply?]]</f>
        <v>1</v>
      </c>
      <c r="P287" s="19">
        <f>INT(Table1[[#This Row],[post_time]])</f>
        <v>40082</v>
      </c>
      <c r="Q287" s="3">
        <f>IF(Table1[[#This Row],[Hui Reply?]],VLOOKUP(Table1[[#This Row],[topic_id]],'All Topics Data'!$A$2:$E$1243,5,FALSE),0)</f>
        <v>0</v>
      </c>
      <c r="R287" s="8">
        <f>Table1[[#This Row],[post_time]]+8/24</f>
        <v>40082.816423611112</v>
      </c>
      <c r="S287" s="3">
        <f>IF(Table1[[#This Row],[post_position]]=1,0,SUMIFS($F$2:F287,$H$2:H287,Table1[[#This Row],[post_position]]-1,$C$2:C287,Table1[[#This Row],[topic_id]]))</f>
        <v>0</v>
      </c>
    </row>
    <row r="288" spans="1:19" x14ac:dyDescent="0.25">
      <c r="A288" s="7">
        <v>290</v>
      </c>
      <c r="B288" s="7">
        <v>1</v>
      </c>
      <c r="C288" s="7">
        <v>82</v>
      </c>
      <c r="D288" s="7">
        <v>1113</v>
      </c>
      <c r="F288" s="8">
        <v>40083.080370370371</v>
      </c>
      <c r="G288" s="7">
        <v>0</v>
      </c>
      <c r="H288" s="7">
        <v>3</v>
      </c>
      <c r="I288" s="7" t="b">
        <f t="shared" si="12"/>
        <v>0</v>
      </c>
      <c r="J288" s="7" t="b">
        <f t="shared" si="13"/>
        <v>1</v>
      </c>
      <c r="K288" s="7">
        <f t="shared" si="14"/>
        <v>0</v>
      </c>
      <c r="L288" s="7">
        <f>WEEKDAY(Table1[[#This Row],[post_time]])</f>
        <v>1</v>
      </c>
      <c r="M288" s="7">
        <f>VLOOKUP(Table1[[#This Row],[topic_id]],'All Topics Data'!$A$2:$I$1243,8,FALSE)</f>
        <v>40078.994444444441</v>
      </c>
      <c r="N288" s="7">
        <f>Table1[[#This Row],[Hui Reply?]]*(Table1[[#This Row],[post_time]]-Table1[[#This Row],[timestamp of previous reply]])</f>
        <v>0</v>
      </c>
      <c r="O288" s="3">
        <f>O287+Table1[[#This Row],[Hui Reply?]]</f>
        <v>1</v>
      </c>
      <c r="P288" s="19">
        <f>INT(Table1[[#This Row],[post_time]])</f>
        <v>40083</v>
      </c>
      <c r="Q288" s="3">
        <f>IF(Table1[[#This Row],[Hui Reply?]],VLOOKUP(Table1[[#This Row],[topic_id]],'All Topics Data'!$A$2:$E$1243,5,FALSE),0)</f>
        <v>0</v>
      </c>
      <c r="R288" s="8">
        <f>Table1[[#This Row],[post_time]]+8/24</f>
        <v>40083.413703703707</v>
      </c>
      <c r="S288" s="3">
        <f>IF(Table1[[#This Row],[post_position]]=1,0,SUMIFS($F$2:F288,$H$2:H288,Table1[[#This Row],[post_position]]-1,$C$2:C288,Table1[[#This Row],[topic_id]]))</f>
        <v>40079.379699074074</v>
      </c>
    </row>
    <row r="289" spans="1:19" x14ac:dyDescent="0.25">
      <c r="A289" s="7">
        <v>291</v>
      </c>
      <c r="B289" s="7">
        <v>4</v>
      </c>
      <c r="C289" s="7">
        <v>2</v>
      </c>
      <c r="D289" s="7">
        <v>1217</v>
      </c>
      <c r="E289" s="2"/>
      <c r="F289" s="8">
        <v>40084.625590277778</v>
      </c>
      <c r="G289" s="7">
        <v>0</v>
      </c>
      <c r="H289" s="7">
        <v>24</v>
      </c>
      <c r="I289" s="7" t="b">
        <f t="shared" si="12"/>
        <v>0</v>
      </c>
      <c r="J289" s="7" t="b">
        <f t="shared" si="13"/>
        <v>1</v>
      </c>
      <c r="K289" s="7">
        <f t="shared" si="14"/>
        <v>0</v>
      </c>
      <c r="L289" s="7">
        <f>WEEKDAY(Table1[[#This Row],[post_time]])</f>
        <v>2</v>
      </c>
      <c r="M289" s="7">
        <f>VLOOKUP(Table1[[#This Row],[topic_id]],'All Topics Data'!$A$2:$I$1243,8,FALSE)</f>
        <v>40019.929861111108</v>
      </c>
      <c r="N289" s="7">
        <f>Table1[[#This Row],[Hui Reply?]]*(Table1[[#This Row],[post_time]]-Table1[[#This Row],[timestamp of previous reply]])</f>
        <v>0</v>
      </c>
      <c r="O289" s="3">
        <f>O288+Table1[[#This Row],[Hui Reply?]]</f>
        <v>1</v>
      </c>
      <c r="P289" s="19">
        <f>INT(Table1[[#This Row],[post_time]])</f>
        <v>40084</v>
      </c>
      <c r="Q289" s="3">
        <f>IF(Table1[[#This Row],[Hui Reply?]],VLOOKUP(Table1[[#This Row],[topic_id]],'All Topics Data'!$A$2:$E$1243,5,FALSE),0)</f>
        <v>0</v>
      </c>
      <c r="R289" s="8">
        <f>Table1[[#This Row],[post_time]]+8/24</f>
        <v>40084.958923611113</v>
      </c>
      <c r="S289" s="3">
        <f>IF(Table1[[#This Row],[post_position]]=1,0,SUMIFS($F$2:F289,$H$2:H289,Table1[[#This Row],[post_position]]-1,$C$2:C289,Table1[[#This Row],[topic_id]]))</f>
        <v>40070.716111111113</v>
      </c>
    </row>
    <row r="290" spans="1:19" x14ac:dyDescent="0.25">
      <c r="A290" s="7">
        <v>292</v>
      </c>
      <c r="B290" s="7">
        <v>1</v>
      </c>
      <c r="C290" s="7">
        <v>88</v>
      </c>
      <c r="D290" s="7">
        <v>1218</v>
      </c>
      <c r="E290" s="2"/>
      <c r="F290" s="8">
        <v>40084.636203703703</v>
      </c>
      <c r="G290" s="7">
        <v>0</v>
      </c>
      <c r="H290" s="7">
        <v>1</v>
      </c>
      <c r="I290" s="7" t="b">
        <f t="shared" si="12"/>
        <v>0</v>
      </c>
      <c r="J290" s="7" t="b">
        <f t="shared" si="13"/>
        <v>0</v>
      </c>
      <c r="K290" s="7">
        <f t="shared" si="14"/>
        <v>0</v>
      </c>
      <c r="L290" s="7">
        <f>WEEKDAY(Table1[[#This Row],[post_time]])</f>
        <v>2</v>
      </c>
      <c r="M290" s="7">
        <f>VLOOKUP(Table1[[#This Row],[topic_id]],'All Topics Data'!$A$2:$I$1243,8,FALSE)</f>
        <v>40084.636111111111</v>
      </c>
      <c r="N290" s="7">
        <f>Table1[[#This Row],[Hui Reply?]]*(Table1[[#This Row],[post_time]]-Table1[[#This Row],[timestamp of previous reply]])</f>
        <v>0</v>
      </c>
      <c r="O290" s="3">
        <f>O289+Table1[[#This Row],[Hui Reply?]]</f>
        <v>1</v>
      </c>
      <c r="P290" s="19">
        <f>INT(Table1[[#This Row],[post_time]])</f>
        <v>40084</v>
      </c>
      <c r="Q290" s="3">
        <f>IF(Table1[[#This Row],[Hui Reply?]],VLOOKUP(Table1[[#This Row],[topic_id]],'All Topics Data'!$A$2:$E$1243,5,FALSE),0)</f>
        <v>0</v>
      </c>
      <c r="R290" s="8">
        <f>Table1[[#This Row],[post_time]]+8/24</f>
        <v>40084.969537037039</v>
      </c>
      <c r="S290" s="3">
        <f>IF(Table1[[#This Row],[post_position]]=1,0,SUMIFS($F$2:F290,$H$2:H290,Table1[[#This Row],[post_position]]-1,$C$2:C290,Table1[[#This Row],[topic_id]]))</f>
        <v>0</v>
      </c>
    </row>
    <row r="291" spans="1:19" x14ac:dyDescent="0.25">
      <c r="A291" s="7">
        <v>293</v>
      </c>
      <c r="B291" s="7">
        <v>1</v>
      </c>
      <c r="C291" s="7">
        <v>88</v>
      </c>
      <c r="D291" s="7">
        <v>1165</v>
      </c>
      <c r="E291" s="2"/>
      <c r="F291" s="8">
        <v>40084.832650462966</v>
      </c>
      <c r="G291" s="7">
        <v>0</v>
      </c>
      <c r="H291" s="7">
        <v>2</v>
      </c>
      <c r="I291" s="7" t="b">
        <f t="shared" si="12"/>
        <v>0</v>
      </c>
      <c r="J291" s="7" t="b">
        <f t="shared" si="13"/>
        <v>1</v>
      </c>
      <c r="K291" s="7">
        <f t="shared" si="14"/>
        <v>0</v>
      </c>
      <c r="L291" s="7">
        <f>WEEKDAY(Table1[[#This Row],[post_time]])</f>
        <v>2</v>
      </c>
      <c r="M291" s="7">
        <f>VLOOKUP(Table1[[#This Row],[topic_id]],'All Topics Data'!$A$2:$I$1243,8,FALSE)</f>
        <v>40084.636111111111</v>
      </c>
      <c r="N291" s="7">
        <f>Table1[[#This Row],[Hui Reply?]]*(Table1[[#This Row],[post_time]]-Table1[[#This Row],[timestamp of previous reply]])</f>
        <v>0</v>
      </c>
      <c r="O291" s="3">
        <f>O290+Table1[[#This Row],[Hui Reply?]]</f>
        <v>1</v>
      </c>
      <c r="P291" s="19">
        <f>INT(Table1[[#This Row],[post_time]])</f>
        <v>40084</v>
      </c>
      <c r="Q291" s="3">
        <f>IF(Table1[[#This Row],[Hui Reply?]],VLOOKUP(Table1[[#This Row],[topic_id]],'All Topics Data'!$A$2:$E$1243,5,FALSE),0)</f>
        <v>0</v>
      </c>
      <c r="R291" s="8">
        <f>Table1[[#This Row],[post_time]]+8/24</f>
        <v>40085.165983796302</v>
      </c>
      <c r="S291" s="3">
        <f>IF(Table1[[#This Row],[post_position]]=1,0,SUMIFS($F$2:F291,$H$2:H291,Table1[[#This Row],[post_position]]-1,$C$2:C291,Table1[[#This Row],[topic_id]]))</f>
        <v>40084.636203703703</v>
      </c>
    </row>
    <row r="292" spans="1:19" x14ac:dyDescent="0.25">
      <c r="A292" s="7">
        <v>294</v>
      </c>
      <c r="B292" s="7">
        <v>1</v>
      </c>
      <c r="C292" s="7">
        <v>88</v>
      </c>
      <c r="D292" s="7">
        <v>1165</v>
      </c>
      <c r="E292" s="2"/>
      <c r="F292" s="8">
        <v>40084.838483796295</v>
      </c>
      <c r="G292" s="7">
        <v>0</v>
      </c>
      <c r="H292" s="7">
        <v>3</v>
      </c>
      <c r="I292" s="7" t="b">
        <f t="shared" si="12"/>
        <v>0</v>
      </c>
      <c r="J292" s="7" t="b">
        <f t="shared" si="13"/>
        <v>1</v>
      </c>
      <c r="K292" s="7">
        <f t="shared" si="14"/>
        <v>0</v>
      </c>
      <c r="L292" s="7">
        <f>WEEKDAY(Table1[[#This Row],[post_time]])</f>
        <v>2</v>
      </c>
      <c r="M292" s="7">
        <f>VLOOKUP(Table1[[#This Row],[topic_id]],'All Topics Data'!$A$2:$I$1243,8,FALSE)</f>
        <v>40084.636111111111</v>
      </c>
      <c r="N292" s="7">
        <f>Table1[[#This Row],[Hui Reply?]]*(Table1[[#This Row],[post_time]]-Table1[[#This Row],[timestamp of previous reply]])</f>
        <v>0</v>
      </c>
      <c r="O292" s="3">
        <f>O291+Table1[[#This Row],[Hui Reply?]]</f>
        <v>1</v>
      </c>
      <c r="P292" s="19">
        <f>INT(Table1[[#This Row],[post_time]])</f>
        <v>40084</v>
      </c>
      <c r="Q292" s="3">
        <f>IF(Table1[[#This Row],[Hui Reply?]],VLOOKUP(Table1[[#This Row],[topic_id]],'All Topics Data'!$A$2:$E$1243,5,FALSE),0)</f>
        <v>0</v>
      </c>
      <c r="R292" s="8">
        <f>Table1[[#This Row],[post_time]]+8/24</f>
        <v>40085.171817129631</v>
      </c>
      <c r="S292" s="3">
        <f>IF(Table1[[#This Row],[post_position]]=1,0,SUMIFS($F$2:F292,$H$2:H292,Table1[[#This Row],[post_position]]-1,$C$2:C292,Table1[[#This Row],[topic_id]]))</f>
        <v>40084.832650462966</v>
      </c>
    </row>
    <row r="293" spans="1:19" x14ac:dyDescent="0.25">
      <c r="A293" s="7">
        <v>295</v>
      </c>
      <c r="B293" s="7">
        <v>1</v>
      </c>
      <c r="C293" s="7">
        <v>89</v>
      </c>
      <c r="D293" s="7">
        <v>1226</v>
      </c>
      <c r="F293" s="8">
        <v>40085.066099537034</v>
      </c>
      <c r="G293" s="7">
        <v>0</v>
      </c>
      <c r="H293" s="7">
        <v>1</v>
      </c>
      <c r="I293" s="7" t="b">
        <f t="shared" si="12"/>
        <v>0</v>
      </c>
      <c r="J293" s="7" t="b">
        <f t="shared" si="13"/>
        <v>0</v>
      </c>
      <c r="K293" s="7">
        <f t="shared" si="14"/>
        <v>0</v>
      </c>
      <c r="L293" s="7">
        <f>WEEKDAY(Table1[[#This Row],[post_time]])</f>
        <v>3</v>
      </c>
      <c r="M293" s="7">
        <f>VLOOKUP(Table1[[#This Row],[topic_id]],'All Topics Data'!$A$2:$I$1243,8,FALSE)</f>
        <v>40085.065972222219</v>
      </c>
      <c r="N293" s="7">
        <f>Table1[[#This Row],[Hui Reply?]]*(Table1[[#This Row],[post_time]]-Table1[[#This Row],[timestamp of previous reply]])</f>
        <v>0</v>
      </c>
      <c r="O293" s="3">
        <f>O292+Table1[[#This Row],[Hui Reply?]]</f>
        <v>1</v>
      </c>
      <c r="P293" s="19">
        <f>INT(Table1[[#This Row],[post_time]])</f>
        <v>40085</v>
      </c>
      <c r="Q293" s="3">
        <f>IF(Table1[[#This Row],[Hui Reply?]],VLOOKUP(Table1[[#This Row],[topic_id]],'All Topics Data'!$A$2:$E$1243,5,FALSE),0)</f>
        <v>0</v>
      </c>
      <c r="R293" s="8">
        <f>Table1[[#This Row],[post_time]]+8/24</f>
        <v>40085.39943287037</v>
      </c>
      <c r="S293" s="3">
        <f>IF(Table1[[#This Row],[post_position]]=1,0,SUMIFS($F$2:F293,$H$2:H293,Table1[[#This Row],[post_position]]-1,$C$2:C293,Table1[[#This Row],[topic_id]]))</f>
        <v>0</v>
      </c>
    </row>
    <row r="294" spans="1:19" x14ac:dyDescent="0.25">
      <c r="A294" s="7">
        <v>296</v>
      </c>
      <c r="B294" s="7">
        <v>4</v>
      </c>
      <c r="C294" s="7">
        <v>2</v>
      </c>
      <c r="D294" s="7">
        <v>1229</v>
      </c>
      <c r="E294" s="2"/>
      <c r="F294" s="8">
        <v>40085.068541666667</v>
      </c>
      <c r="G294" s="7">
        <v>0</v>
      </c>
      <c r="H294" s="7">
        <v>25</v>
      </c>
      <c r="I294" s="7" t="b">
        <f t="shared" si="12"/>
        <v>0</v>
      </c>
      <c r="J294" s="7" t="b">
        <f t="shared" si="13"/>
        <v>1</v>
      </c>
      <c r="K294" s="7">
        <f t="shared" si="14"/>
        <v>0</v>
      </c>
      <c r="L294" s="7">
        <f>WEEKDAY(Table1[[#This Row],[post_time]])</f>
        <v>3</v>
      </c>
      <c r="M294" s="7">
        <f>VLOOKUP(Table1[[#This Row],[topic_id]],'All Topics Data'!$A$2:$I$1243,8,FALSE)</f>
        <v>40019.929861111108</v>
      </c>
      <c r="N294" s="7">
        <f>Table1[[#This Row],[Hui Reply?]]*(Table1[[#This Row],[post_time]]-Table1[[#This Row],[timestamp of previous reply]])</f>
        <v>0</v>
      </c>
      <c r="O294" s="3">
        <f>O293+Table1[[#This Row],[Hui Reply?]]</f>
        <v>1</v>
      </c>
      <c r="P294" s="19">
        <f>INT(Table1[[#This Row],[post_time]])</f>
        <v>40085</v>
      </c>
      <c r="Q294" s="3">
        <f>IF(Table1[[#This Row],[Hui Reply?]],VLOOKUP(Table1[[#This Row],[topic_id]],'All Topics Data'!$A$2:$E$1243,5,FALSE),0)</f>
        <v>0</v>
      </c>
      <c r="R294" s="8">
        <f>Table1[[#This Row],[post_time]]+8/24</f>
        <v>40085.401875000003</v>
      </c>
      <c r="S294" s="3">
        <f>IF(Table1[[#This Row],[post_position]]=1,0,SUMIFS($F$2:F294,$H$2:H294,Table1[[#This Row],[post_position]]-1,$C$2:C294,Table1[[#This Row],[topic_id]]))</f>
        <v>40084.625590277778</v>
      </c>
    </row>
    <row r="295" spans="1:19" x14ac:dyDescent="0.25">
      <c r="A295" s="7">
        <v>297</v>
      </c>
      <c r="B295" s="7">
        <v>1</v>
      </c>
      <c r="C295" s="7">
        <v>88</v>
      </c>
      <c r="D295" s="7">
        <v>1229</v>
      </c>
      <c r="F295" s="8">
        <v>40085.080243055556</v>
      </c>
      <c r="G295" s="7">
        <v>0</v>
      </c>
      <c r="H295" s="7">
        <v>4</v>
      </c>
      <c r="I295" s="7" t="b">
        <f t="shared" si="12"/>
        <v>0</v>
      </c>
      <c r="J295" s="7" t="b">
        <f t="shared" si="13"/>
        <v>1</v>
      </c>
      <c r="K295" s="7">
        <f t="shared" si="14"/>
        <v>0</v>
      </c>
      <c r="L295" s="7">
        <f>WEEKDAY(Table1[[#This Row],[post_time]])</f>
        <v>3</v>
      </c>
      <c r="M295" s="7">
        <f>VLOOKUP(Table1[[#This Row],[topic_id]],'All Topics Data'!$A$2:$I$1243,8,FALSE)</f>
        <v>40084.636111111111</v>
      </c>
      <c r="N295" s="7">
        <f>Table1[[#This Row],[Hui Reply?]]*(Table1[[#This Row],[post_time]]-Table1[[#This Row],[timestamp of previous reply]])</f>
        <v>0</v>
      </c>
      <c r="O295" s="3">
        <f>O294+Table1[[#This Row],[Hui Reply?]]</f>
        <v>1</v>
      </c>
      <c r="P295" s="19">
        <f>INT(Table1[[#This Row],[post_time]])</f>
        <v>40085</v>
      </c>
      <c r="Q295" s="3">
        <f>IF(Table1[[#This Row],[Hui Reply?]],VLOOKUP(Table1[[#This Row],[topic_id]],'All Topics Data'!$A$2:$E$1243,5,FALSE),0)</f>
        <v>0</v>
      </c>
      <c r="R295" s="8">
        <f>Table1[[#This Row],[post_time]]+8/24</f>
        <v>40085.413576388892</v>
      </c>
      <c r="S295" s="3">
        <f>IF(Table1[[#This Row],[post_position]]=1,0,SUMIFS($F$2:F295,$H$2:H295,Table1[[#This Row],[post_position]]-1,$C$2:C295,Table1[[#This Row],[topic_id]]))</f>
        <v>40084.838483796295</v>
      </c>
    </row>
    <row r="296" spans="1:19" x14ac:dyDescent="0.25">
      <c r="A296" s="7">
        <v>298</v>
      </c>
      <c r="B296" s="7">
        <v>1</v>
      </c>
      <c r="C296" s="7">
        <v>77</v>
      </c>
      <c r="D296" s="7">
        <v>1229</v>
      </c>
      <c r="E296" s="2"/>
      <c r="F296" s="8">
        <v>40085.163344907407</v>
      </c>
      <c r="G296" s="7">
        <v>0</v>
      </c>
      <c r="H296" s="7">
        <v>2</v>
      </c>
      <c r="I296" s="7" t="b">
        <f t="shared" si="12"/>
        <v>0</v>
      </c>
      <c r="J296" s="7" t="b">
        <f t="shared" si="13"/>
        <v>1</v>
      </c>
      <c r="K296" s="7">
        <f t="shared" si="14"/>
        <v>0</v>
      </c>
      <c r="L296" s="7">
        <f>WEEKDAY(Table1[[#This Row],[post_time]])</f>
        <v>3</v>
      </c>
      <c r="M296" s="7">
        <f>VLOOKUP(Table1[[#This Row],[topic_id]],'All Topics Data'!$A$2:$I$1243,8,FALSE)</f>
        <v>40075.631249999999</v>
      </c>
      <c r="N296" s="7">
        <f>Table1[[#This Row],[Hui Reply?]]*(Table1[[#This Row],[post_time]]-Table1[[#This Row],[timestamp of previous reply]])</f>
        <v>0</v>
      </c>
      <c r="O296" s="3">
        <f>O295+Table1[[#This Row],[Hui Reply?]]</f>
        <v>1</v>
      </c>
      <c r="P296" s="19">
        <f>INT(Table1[[#This Row],[post_time]])</f>
        <v>40085</v>
      </c>
      <c r="Q296" s="3">
        <f>IF(Table1[[#This Row],[Hui Reply?]],VLOOKUP(Table1[[#This Row],[topic_id]],'All Topics Data'!$A$2:$E$1243,5,FALSE),0)</f>
        <v>0</v>
      </c>
      <c r="R296" s="8">
        <f>Table1[[#This Row],[post_time]]+8/24</f>
        <v>40085.496678240743</v>
      </c>
      <c r="S296" s="3">
        <f>IF(Table1[[#This Row],[post_position]]=1,0,SUMIFS($F$2:F296,$H$2:H296,Table1[[#This Row],[post_position]]-1,$C$2:C296,Table1[[#This Row],[topic_id]]))</f>
        <v>40075.631782407407</v>
      </c>
    </row>
    <row r="297" spans="1:19" x14ac:dyDescent="0.25">
      <c r="A297" s="7">
        <v>299</v>
      </c>
      <c r="B297" s="7">
        <v>1</v>
      </c>
      <c r="C297" s="7">
        <v>89</v>
      </c>
      <c r="D297" s="7">
        <v>1</v>
      </c>
      <c r="E297" s="2"/>
      <c r="F297" s="8">
        <v>40085.25917824074</v>
      </c>
      <c r="G297" s="7">
        <v>0</v>
      </c>
      <c r="H297" s="7">
        <v>2</v>
      </c>
      <c r="I297" s="7" t="b">
        <f t="shared" si="12"/>
        <v>0</v>
      </c>
      <c r="J297" s="7" t="b">
        <f t="shared" si="13"/>
        <v>1</v>
      </c>
      <c r="K297" s="7">
        <f t="shared" si="14"/>
        <v>0</v>
      </c>
      <c r="L297" s="7">
        <f>WEEKDAY(Table1[[#This Row],[post_time]])</f>
        <v>3</v>
      </c>
      <c r="M297" s="7">
        <f>VLOOKUP(Table1[[#This Row],[topic_id]],'All Topics Data'!$A$2:$I$1243,8,FALSE)</f>
        <v>40085.065972222219</v>
      </c>
      <c r="N297" s="7">
        <f>Table1[[#This Row],[Hui Reply?]]*(Table1[[#This Row],[post_time]]-Table1[[#This Row],[timestamp of previous reply]])</f>
        <v>0</v>
      </c>
      <c r="O297" s="3">
        <f>O296+Table1[[#This Row],[Hui Reply?]]</f>
        <v>1</v>
      </c>
      <c r="P297" s="19">
        <f>INT(Table1[[#This Row],[post_time]])</f>
        <v>40085</v>
      </c>
      <c r="Q297" s="3">
        <f>IF(Table1[[#This Row],[Hui Reply?]],VLOOKUP(Table1[[#This Row],[topic_id]],'All Topics Data'!$A$2:$E$1243,5,FALSE),0)</f>
        <v>0</v>
      </c>
      <c r="R297" s="8">
        <f>Table1[[#This Row],[post_time]]+8/24</f>
        <v>40085.592511574076</v>
      </c>
      <c r="S297" s="3">
        <f>IF(Table1[[#This Row],[post_position]]=1,0,SUMIFS($F$2:F297,$H$2:H297,Table1[[#This Row],[post_position]]-1,$C$2:C297,Table1[[#This Row],[topic_id]]))</f>
        <v>40085.066099537034</v>
      </c>
    </row>
    <row r="298" spans="1:19" x14ac:dyDescent="0.25">
      <c r="A298" s="7">
        <v>300</v>
      </c>
      <c r="B298" s="7">
        <v>1</v>
      </c>
      <c r="C298" s="7">
        <v>88</v>
      </c>
      <c r="D298" s="7">
        <v>1218</v>
      </c>
      <c r="F298" s="8">
        <v>40086.622685185182</v>
      </c>
      <c r="G298" s="7">
        <v>0</v>
      </c>
      <c r="H298" s="7">
        <v>5</v>
      </c>
      <c r="I298" s="7" t="b">
        <f t="shared" si="12"/>
        <v>0</v>
      </c>
      <c r="J298" s="7" t="b">
        <f t="shared" si="13"/>
        <v>1</v>
      </c>
      <c r="K298" s="7">
        <f t="shared" si="14"/>
        <v>0</v>
      </c>
      <c r="L298" s="7">
        <f>WEEKDAY(Table1[[#This Row],[post_time]])</f>
        <v>4</v>
      </c>
      <c r="M298" s="7">
        <f>VLOOKUP(Table1[[#This Row],[topic_id]],'All Topics Data'!$A$2:$I$1243,8,FALSE)</f>
        <v>40084.636111111111</v>
      </c>
      <c r="N298" s="7">
        <f>Table1[[#This Row],[Hui Reply?]]*(Table1[[#This Row],[post_time]]-Table1[[#This Row],[timestamp of previous reply]])</f>
        <v>0</v>
      </c>
      <c r="O298" s="3">
        <f>O297+Table1[[#This Row],[Hui Reply?]]</f>
        <v>1</v>
      </c>
      <c r="P298" s="19">
        <f>INT(Table1[[#This Row],[post_time]])</f>
        <v>40086</v>
      </c>
      <c r="Q298" s="3">
        <f>IF(Table1[[#This Row],[Hui Reply?]],VLOOKUP(Table1[[#This Row],[topic_id]],'All Topics Data'!$A$2:$E$1243,5,FALSE),0)</f>
        <v>0</v>
      </c>
      <c r="R298" s="8">
        <f>Table1[[#This Row],[post_time]]+8/24</f>
        <v>40086.956018518518</v>
      </c>
      <c r="S298" s="3">
        <f>IF(Table1[[#This Row],[post_position]]=1,0,SUMIFS($F$2:F298,$H$2:H298,Table1[[#This Row],[post_position]]-1,$C$2:C298,Table1[[#This Row],[topic_id]]))</f>
        <v>40085.080243055556</v>
      </c>
    </row>
    <row r="299" spans="1:19" x14ac:dyDescent="0.25">
      <c r="A299" s="7">
        <v>301</v>
      </c>
      <c r="B299" s="7">
        <v>4</v>
      </c>
      <c r="C299" s="7">
        <v>2</v>
      </c>
      <c r="D299" s="7">
        <v>1165</v>
      </c>
      <c r="E299" s="2"/>
      <c r="F299" s="8">
        <v>40086.626168981478</v>
      </c>
      <c r="G299" s="7">
        <v>0</v>
      </c>
      <c r="H299" s="7">
        <v>26</v>
      </c>
      <c r="I299" s="7" t="b">
        <f t="shared" si="12"/>
        <v>0</v>
      </c>
      <c r="J299" s="7" t="b">
        <f t="shared" si="13"/>
        <v>1</v>
      </c>
      <c r="K299" s="7">
        <f t="shared" si="14"/>
        <v>0</v>
      </c>
      <c r="L299" s="7">
        <f>WEEKDAY(Table1[[#This Row],[post_time]])</f>
        <v>4</v>
      </c>
      <c r="M299" s="7">
        <f>VLOOKUP(Table1[[#This Row],[topic_id]],'All Topics Data'!$A$2:$I$1243,8,FALSE)</f>
        <v>40019.929861111108</v>
      </c>
      <c r="N299" s="7">
        <f>Table1[[#This Row],[Hui Reply?]]*(Table1[[#This Row],[post_time]]-Table1[[#This Row],[timestamp of previous reply]])</f>
        <v>0</v>
      </c>
      <c r="O299" s="3">
        <f>O298+Table1[[#This Row],[Hui Reply?]]</f>
        <v>1</v>
      </c>
      <c r="P299" s="19">
        <f>INT(Table1[[#This Row],[post_time]])</f>
        <v>40086</v>
      </c>
      <c r="Q299" s="3">
        <f>IF(Table1[[#This Row],[Hui Reply?]],VLOOKUP(Table1[[#This Row],[topic_id]],'All Topics Data'!$A$2:$E$1243,5,FALSE),0)</f>
        <v>0</v>
      </c>
      <c r="R299" s="8">
        <f>Table1[[#This Row],[post_time]]+8/24</f>
        <v>40086.959502314814</v>
      </c>
      <c r="S299" s="3">
        <f>IF(Table1[[#This Row],[post_position]]=1,0,SUMIFS($F$2:F299,$H$2:H299,Table1[[#This Row],[post_position]]-1,$C$2:C299,Table1[[#This Row],[topic_id]]))</f>
        <v>40085.068541666667</v>
      </c>
    </row>
    <row r="300" spans="1:19" x14ac:dyDescent="0.25">
      <c r="A300" s="7">
        <v>302</v>
      </c>
      <c r="B300" s="7">
        <v>1</v>
      </c>
      <c r="C300" s="7">
        <v>90</v>
      </c>
      <c r="D300" s="7">
        <v>376</v>
      </c>
      <c r="E300" s="2"/>
      <c r="F300" s="8">
        <v>40086.633900462963</v>
      </c>
      <c r="G300" s="7">
        <v>0</v>
      </c>
      <c r="H300" s="7">
        <v>1</v>
      </c>
      <c r="I300" s="7" t="b">
        <f t="shared" si="12"/>
        <v>0</v>
      </c>
      <c r="J300" s="7" t="b">
        <f t="shared" si="13"/>
        <v>0</v>
      </c>
      <c r="K300" s="7">
        <f t="shared" si="14"/>
        <v>0</v>
      </c>
      <c r="L300" s="7">
        <f>WEEKDAY(Table1[[#This Row],[post_time]])</f>
        <v>4</v>
      </c>
      <c r="M300" s="7">
        <f>VLOOKUP(Table1[[#This Row],[topic_id]],'All Topics Data'!$A$2:$I$1243,8,FALSE)</f>
        <v>40086.633333333331</v>
      </c>
      <c r="N300" s="7">
        <f>Table1[[#This Row],[Hui Reply?]]*(Table1[[#This Row],[post_time]]-Table1[[#This Row],[timestamp of previous reply]])</f>
        <v>0</v>
      </c>
      <c r="O300" s="3">
        <f>O299+Table1[[#This Row],[Hui Reply?]]</f>
        <v>1</v>
      </c>
      <c r="P300" s="19">
        <f>INT(Table1[[#This Row],[post_time]])</f>
        <v>40086</v>
      </c>
      <c r="Q300" s="3">
        <f>IF(Table1[[#This Row],[Hui Reply?]],VLOOKUP(Table1[[#This Row],[topic_id]],'All Topics Data'!$A$2:$E$1243,5,FALSE),0)</f>
        <v>0</v>
      </c>
      <c r="R300" s="8">
        <f>Table1[[#This Row],[post_time]]+8/24</f>
        <v>40086.967233796298</v>
      </c>
      <c r="S300" s="3">
        <f>IF(Table1[[#This Row],[post_position]]=1,0,SUMIFS($F$2:F300,$H$2:H300,Table1[[#This Row],[post_position]]-1,$C$2:C300,Table1[[#This Row],[topic_id]]))</f>
        <v>0</v>
      </c>
    </row>
    <row r="301" spans="1:19" x14ac:dyDescent="0.25">
      <c r="A301" s="7">
        <v>303</v>
      </c>
      <c r="B301" s="7">
        <v>2</v>
      </c>
      <c r="C301" s="7">
        <v>91</v>
      </c>
      <c r="D301" s="7">
        <v>1312</v>
      </c>
      <c r="E301" s="2"/>
      <c r="F301" s="8">
        <v>40089.948877314811</v>
      </c>
      <c r="G301" s="7">
        <v>0</v>
      </c>
      <c r="H301" s="7">
        <v>1</v>
      </c>
      <c r="I301" s="7" t="b">
        <f t="shared" si="12"/>
        <v>0</v>
      </c>
      <c r="J301" s="7" t="b">
        <f t="shared" si="13"/>
        <v>0</v>
      </c>
      <c r="K301" s="7">
        <f t="shared" si="14"/>
        <v>0</v>
      </c>
      <c r="L301" s="7">
        <f>WEEKDAY(Table1[[#This Row],[post_time]])</f>
        <v>7</v>
      </c>
      <c r="M301" s="7">
        <f>VLOOKUP(Table1[[#This Row],[topic_id]],'All Topics Data'!$A$2:$I$1243,8,FALSE)</f>
        <v>40089.948611111111</v>
      </c>
      <c r="N301" s="7">
        <f>Table1[[#This Row],[Hui Reply?]]*(Table1[[#This Row],[post_time]]-Table1[[#This Row],[timestamp of previous reply]])</f>
        <v>0</v>
      </c>
      <c r="O301" s="3">
        <f>O300+Table1[[#This Row],[Hui Reply?]]</f>
        <v>1</v>
      </c>
      <c r="P301" s="19">
        <f>INT(Table1[[#This Row],[post_time]])</f>
        <v>40089</v>
      </c>
      <c r="Q301" s="3">
        <f>IF(Table1[[#This Row],[Hui Reply?]],VLOOKUP(Table1[[#This Row],[topic_id]],'All Topics Data'!$A$2:$E$1243,5,FALSE),0)</f>
        <v>0</v>
      </c>
      <c r="R301" s="8">
        <f>Table1[[#This Row],[post_time]]+8/24</f>
        <v>40090.282210648147</v>
      </c>
      <c r="S301" s="3">
        <f>IF(Table1[[#This Row],[post_position]]=1,0,SUMIFS($F$2:F301,$H$2:H301,Table1[[#This Row],[post_position]]-1,$C$2:C301,Table1[[#This Row],[topic_id]]))</f>
        <v>0</v>
      </c>
    </row>
    <row r="302" spans="1:19" x14ac:dyDescent="0.25">
      <c r="A302" s="7">
        <v>304</v>
      </c>
      <c r="B302" s="7">
        <v>1</v>
      </c>
      <c r="C302" s="7">
        <v>92</v>
      </c>
      <c r="D302" s="7">
        <v>1370</v>
      </c>
      <c r="E302" s="2"/>
      <c r="F302" s="8">
        <v>40093.447199074071</v>
      </c>
      <c r="G302" s="7">
        <v>0</v>
      </c>
      <c r="H302" s="7">
        <v>1</v>
      </c>
      <c r="I302" s="7" t="b">
        <f t="shared" si="12"/>
        <v>0</v>
      </c>
      <c r="J302" s="7" t="b">
        <f t="shared" si="13"/>
        <v>0</v>
      </c>
      <c r="K302" s="7">
        <f t="shared" si="14"/>
        <v>0</v>
      </c>
      <c r="L302" s="7">
        <f>WEEKDAY(Table1[[#This Row],[post_time]])</f>
        <v>4</v>
      </c>
      <c r="M302" s="7">
        <f>VLOOKUP(Table1[[#This Row],[topic_id]],'All Topics Data'!$A$2:$I$1243,8,FALSE)</f>
        <v>40093.446527777778</v>
      </c>
      <c r="N302" s="7">
        <f>Table1[[#This Row],[Hui Reply?]]*(Table1[[#This Row],[post_time]]-Table1[[#This Row],[timestamp of previous reply]])</f>
        <v>0</v>
      </c>
      <c r="O302" s="3">
        <f>O301+Table1[[#This Row],[Hui Reply?]]</f>
        <v>1</v>
      </c>
      <c r="P302" s="19">
        <f>INT(Table1[[#This Row],[post_time]])</f>
        <v>40093</v>
      </c>
      <c r="Q302" s="3">
        <f>IF(Table1[[#This Row],[Hui Reply?]],VLOOKUP(Table1[[#This Row],[topic_id]],'All Topics Data'!$A$2:$E$1243,5,FALSE),0)</f>
        <v>0</v>
      </c>
      <c r="R302" s="8">
        <f>Table1[[#This Row],[post_time]]+8/24</f>
        <v>40093.780532407407</v>
      </c>
      <c r="S302" s="3">
        <f>IF(Table1[[#This Row],[post_position]]=1,0,SUMIFS($F$2:F302,$H$2:H302,Table1[[#This Row],[post_position]]-1,$C$2:C302,Table1[[#This Row],[topic_id]]))</f>
        <v>0</v>
      </c>
    </row>
    <row r="303" spans="1:19" x14ac:dyDescent="0.25">
      <c r="A303" s="7">
        <v>305</v>
      </c>
      <c r="B303" s="7">
        <v>1</v>
      </c>
      <c r="C303" s="7">
        <v>93</v>
      </c>
      <c r="D303" s="7">
        <v>1373</v>
      </c>
      <c r="E303" s="2"/>
      <c r="F303" s="8">
        <v>40093.531631944446</v>
      </c>
      <c r="G303" s="7">
        <v>0</v>
      </c>
      <c r="H303" s="7">
        <v>1</v>
      </c>
      <c r="I303" s="7" t="b">
        <f t="shared" si="12"/>
        <v>0</v>
      </c>
      <c r="J303" s="7" t="b">
        <f t="shared" si="13"/>
        <v>0</v>
      </c>
      <c r="K303" s="7">
        <f t="shared" si="14"/>
        <v>0</v>
      </c>
      <c r="L303" s="7">
        <f>WEEKDAY(Table1[[#This Row],[post_time]])</f>
        <v>4</v>
      </c>
      <c r="M303" s="7">
        <f>VLOOKUP(Table1[[#This Row],[topic_id]],'All Topics Data'!$A$2:$I$1243,8,FALSE)</f>
        <v>40093.53125</v>
      </c>
      <c r="N303" s="7">
        <f>Table1[[#This Row],[Hui Reply?]]*(Table1[[#This Row],[post_time]]-Table1[[#This Row],[timestamp of previous reply]])</f>
        <v>0</v>
      </c>
      <c r="O303" s="3">
        <f>O302+Table1[[#This Row],[Hui Reply?]]</f>
        <v>1</v>
      </c>
      <c r="P303" s="19">
        <f>INT(Table1[[#This Row],[post_time]])</f>
        <v>40093</v>
      </c>
      <c r="Q303" s="3">
        <f>IF(Table1[[#This Row],[Hui Reply?]],VLOOKUP(Table1[[#This Row],[topic_id]],'All Topics Data'!$A$2:$E$1243,5,FALSE),0)</f>
        <v>0</v>
      </c>
      <c r="R303" s="8">
        <f>Table1[[#This Row],[post_time]]+8/24</f>
        <v>40093.864965277782</v>
      </c>
      <c r="S303" s="3">
        <f>IF(Table1[[#This Row],[post_position]]=1,0,SUMIFS($F$2:F303,$H$2:H303,Table1[[#This Row],[post_position]]-1,$C$2:C303,Table1[[#This Row],[topic_id]]))</f>
        <v>0</v>
      </c>
    </row>
    <row r="304" spans="1:19" x14ac:dyDescent="0.25">
      <c r="A304" s="7">
        <v>306</v>
      </c>
      <c r="B304" s="7">
        <v>1</v>
      </c>
      <c r="C304" s="7">
        <v>92</v>
      </c>
      <c r="D304" s="7">
        <v>1</v>
      </c>
      <c r="F304" s="8">
        <v>40093.59175925926</v>
      </c>
      <c r="G304" s="7">
        <v>0</v>
      </c>
      <c r="H304" s="7">
        <v>2</v>
      </c>
      <c r="I304" s="7" t="b">
        <f t="shared" si="12"/>
        <v>0</v>
      </c>
      <c r="J304" s="7" t="b">
        <f t="shared" si="13"/>
        <v>1</v>
      </c>
      <c r="K304" s="7">
        <f t="shared" si="14"/>
        <v>0</v>
      </c>
      <c r="L304" s="7">
        <f>WEEKDAY(Table1[[#This Row],[post_time]])</f>
        <v>4</v>
      </c>
      <c r="M304" s="7">
        <f>VLOOKUP(Table1[[#This Row],[topic_id]],'All Topics Data'!$A$2:$I$1243,8,FALSE)</f>
        <v>40093.446527777778</v>
      </c>
      <c r="N304" s="7">
        <f>Table1[[#This Row],[Hui Reply?]]*(Table1[[#This Row],[post_time]]-Table1[[#This Row],[timestamp of previous reply]])</f>
        <v>0</v>
      </c>
      <c r="O304" s="3">
        <f>O303+Table1[[#This Row],[Hui Reply?]]</f>
        <v>1</v>
      </c>
      <c r="P304" s="19">
        <f>INT(Table1[[#This Row],[post_time]])</f>
        <v>40093</v>
      </c>
      <c r="Q304" s="3">
        <f>IF(Table1[[#This Row],[Hui Reply?]],VLOOKUP(Table1[[#This Row],[topic_id]],'All Topics Data'!$A$2:$E$1243,5,FALSE),0)</f>
        <v>0</v>
      </c>
      <c r="R304" s="8">
        <f>Table1[[#This Row],[post_time]]+8/24</f>
        <v>40093.925092592595</v>
      </c>
      <c r="S304" s="3">
        <f>IF(Table1[[#This Row],[post_position]]=1,0,SUMIFS($F$2:F304,$H$2:H304,Table1[[#This Row],[post_position]]-1,$C$2:C304,Table1[[#This Row],[topic_id]]))</f>
        <v>40093.447199074071</v>
      </c>
    </row>
    <row r="305" spans="1:19" x14ac:dyDescent="0.25">
      <c r="A305" s="7">
        <v>307</v>
      </c>
      <c r="B305" s="7">
        <v>1</v>
      </c>
      <c r="C305" s="7">
        <v>92</v>
      </c>
      <c r="D305" s="7">
        <v>1370</v>
      </c>
      <c r="E305" s="2"/>
      <c r="F305" s="8">
        <v>40093.626504629632</v>
      </c>
      <c r="G305" s="7">
        <v>0</v>
      </c>
      <c r="H305" s="7">
        <v>3</v>
      </c>
      <c r="I305" s="7" t="b">
        <f t="shared" si="12"/>
        <v>0</v>
      </c>
      <c r="J305" s="7" t="b">
        <f t="shared" si="13"/>
        <v>1</v>
      </c>
      <c r="K305" s="7">
        <f t="shared" si="14"/>
        <v>0</v>
      </c>
      <c r="L305" s="7">
        <f>WEEKDAY(Table1[[#This Row],[post_time]])</f>
        <v>4</v>
      </c>
      <c r="M305" s="7">
        <f>VLOOKUP(Table1[[#This Row],[topic_id]],'All Topics Data'!$A$2:$I$1243,8,FALSE)</f>
        <v>40093.446527777778</v>
      </c>
      <c r="N305" s="7">
        <f>Table1[[#This Row],[Hui Reply?]]*(Table1[[#This Row],[post_time]]-Table1[[#This Row],[timestamp of previous reply]])</f>
        <v>0</v>
      </c>
      <c r="O305" s="3">
        <f>O304+Table1[[#This Row],[Hui Reply?]]</f>
        <v>1</v>
      </c>
      <c r="P305" s="19">
        <f>INT(Table1[[#This Row],[post_time]])</f>
        <v>40093</v>
      </c>
      <c r="Q305" s="3">
        <f>IF(Table1[[#This Row],[Hui Reply?]],VLOOKUP(Table1[[#This Row],[topic_id]],'All Topics Data'!$A$2:$E$1243,5,FALSE),0)</f>
        <v>0</v>
      </c>
      <c r="R305" s="8">
        <f>Table1[[#This Row],[post_time]]+8/24</f>
        <v>40093.959837962968</v>
      </c>
      <c r="S305" s="3">
        <f>IF(Table1[[#This Row],[post_position]]=1,0,SUMIFS($F$2:F305,$H$2:H305,Table1[[#This Row],[post_position]]-1,$C$2:C305,Table1[[#This Row],[topic_id]]))</f>
        <v>40093.59175925926</v>
      </c>
    </row>
    <row r="306" spans="1:19" x14ac:dyDescent="0.25">
      <c r="A306" s="7">
        <v>308</v>
      </c>
      <c r="B306" s="7">
        <v>1</v>
      </c>
      <c r="C306" s="7">
        <v>92</v>
      </c>
      <c r="D306" s="7">
        <v>1165</v>
      </c>
      <c r="F306" s="8">
        <v>40093.796319444446</v>
      </c>
      <c r="G306" s="7">
        <v>0</v>
      </c>
      <c r="H306" s="7">
        <v>4</v>
      </c>
      <c r="I306" s="7" t="b">
        <f t="shared" si="12"/>
        <v>0</v>
      </c>
      <c r="J306" s="7" t="b">
        <f t="shared" si="13"/>
        <v>1</v>
      </c>
      <c r="K306" s="7">
        <f t="shared" si="14"/>
        <v>0</v>
      </c>
      <c r="L306" s="7">
        <f>WEEKDAY(Table1[[#This Row],[post_time]])</f>
        <v>4</v>
      </c>
      <c r="M306" s="7">
        <f>VLOOKUP(Table1[[#This Row],[topic_id]],'All Topics Data'!$A$2:$I$1243,8,FALSE)</f>
        <v>40093.446527777778</v>
      </c>
      <c r="N306" s="7">
        <f>Table1[[#This Row],[Hui Reply?]]*(Table1[[#This Row],[post_time]]-Table1[[#This Row],[timestamp of previous reply]])</f>
        <v>0</v>
      </c>
      <c r="O306" s="3">
        <f>O305+Table1[[#This Row],[Hui Reply?]]</f>
        <v>1</v>
      </c>
      <c r="P306" s="19">
        <f>INT(Table1[[#This Row],[post_time]])</f>
        <v>40093</v>
      </c>
      <c r="Q306" s="3">
        <f>IF(Table1[[#This Row],[Hui Reply?]],VLOOKUP(Table1[[#This Row],[topic_id]],'All Topics Data'!$A$2:$E$1243,5,FALSE),0)</f>
        <v>0</v>
      </c>
      <c r="R306" s="8">
        <f>Table1[[#This Row],[post_time]]+8/24</f>
        <v>40094.129652777781</v>
      </c>
      <c r="S306" s="3">
        <f>IF(Table1[[#This Row],[post_position]]=1,0,SUMIFS($F$2:F306,$H$2:H306,Table1[[#This Row],[post_position]]-1,$C$2:C306,Table1[[#This Row],[topic_id]]))</f>
        <v>40093.626504629632</v>
      </c>
    </row>
    <row r="307" spans="1:19" x14ac:dyDescent="0.25">
      <c r="A307" s="7">
        <v>309</v>
      </c>
      <c r="B307" s="7">
        <v>1</v>
      </c>
      <c r="C307" s="7">
        <v>92</v>
      </c>
      <c r="D307" s="7">
        <v>1378</v>
      </c>
      <c r="F307" s="8">
        <v>40093.807291666664</v>
      </c>
      <c r="G307" s="7">
        <v>0</v>
      </c>
      <c r="H307" s="7">
        <v>5</v>
      </c>
      <c r="I307" s="7" t="b">
        <f t="shared" si="12"/>
        <v>0</v>
      </c>
      <c r="J307" s="7" t="b">
        <f t="shared" si="13"/>
        <v>1</v>
      </c>
      <c r="K307" s="7">
        <f t="shared" si="14"/>
        <v>0</v>
      </c>
      <c r="L307" s="7">
        <f>WEEKDAY(Table1[[#This Row],[post_time]])</f>
        <v>4</v>
      </c>
      <c r="M307" s="7">
        <f>VLOOKUP(Table1[[#This Row],[topic_id]],'All Topics Data'!$A$2:$I$1243,8,FALSE)</f>
        <v>40093.446527777778</v>
      </c>
      <c r="N307" s="7">
        <f>Table1[[#This Row],[Hui Reply?]]*(Table1[[#This Row],[post_time]]-Table1[[#This Row],[timestamp of previous reply]])</f>
        <v>0</v>
      </c>
      <c r="O307" s="3">
        <f>O306+Table1[[#This Row],[Hui Reply?]]</f>
        <v>1</v>
      </c>
      <c r="P307" s="19">
        <f>INT(Table1[[#This Row],[post_time]])</f>
        <v>40093</v>
      </c>
      <c r="Q307" s="3">
        <f>IF(Table1[[#This Row],[Hui Reply?]],VLOOKUP(Table1[[#This Row],[topic_id]],'All Topics Data'!$A$2:$E$1243,5,FALSE),0)</f>
        <v>0</v>
      </c>
      <c r="R307" s="8">
        <f>Table1[[#This Row],[post_time]]+8/24</f>
        <v>40094.140625</v>
      </c>
      <c r="S307" s="3">
        <f>IF(Table1[[#This Row],[post_position]]=1,0,SUMIFS($F$2:F307,$H$2:H307,Table1[[#This Row],[post_position]]-1,$C$2:C307,Table1[[#This Row],[topic_id]]))</f>
        <v>40093.796319444446</v>
      </c>
    </row>
    <row r="308" spans="1:19" x14ac:dyDescent="0.25">
      <c r="A308" s="7">
        <v>310</v>
      </c>
      <c r="B308" s="7">
        <v>1</v>
      </c>
      <c r="C308" s="7">
        <v>72</v>
      </c>
      <c r="D308" s="7">
        <v>1378</v>
      </c>
      <c r="E308" s="2"/>
      <c r="F308" s="8">
        <v>40093.822418981479</v>
      </c>
      <c r="G308" s="7">
        <v>0</v>
      </c>
      <c r="H308" s="7">
        <v>4</v>
      </c>
      <c r="I308" s="7" t="b">
        <f t="shared" si="12"/>
        <v>0</v>
      </c>
      <c r="J308" s="7" t="b">
        <f t="shared" si="13"/>
        <v>1</v>
      </c>
      <c r="K308" s="7">
        <f t="shared" si="14"/>
        <v>0</v>
      </c>
      <c r="L308" s="7">
        <f>WEEKDAY(Table1[[#This Row],[post_time]])</f>
        <v>4</v>
      </c>
      <c r="M308" s="7">
        <f>VLOOKUP(Table1[[#This Row],[topic_id]],'All Topics Data'!$A$2:$I$1243,8,FALSE)</f>
        <v>40072.72152777778</v>
      </c>
      <c r="N308" s="7">
        <f>Table1[[#This Row],[Hui Reply?]]*(Table1[[#This Row],[post_time]]-Table1[[#This Row],[timestamp of previous reply]])</f>
        <v>0</v>
      </c>
      <c r="O308" s="3">
        <f>O307+Table1[[#This Row],[Hui Reply?]]</f>
        <v>1</v>
      </c>
      <c r="P308" s="19">
        <f>INT(Table1[[#This Row],[post_time]])</f>
        <v>40093</v>
      </c>
      <c r="Q308" s="3">
        <f>IF(Table1[[#This Row],[Hui Reply?]],VLOOKUP(Table1[[#This Row],[topic_id]],'All Topics Data'!$A$2:$E$1243,5,FALSE),0)</f>
        <v>0</v>
      </c>
      <c r="R308" s="8">
        <f>Table1[[#This Row],[post_time]]+8/24</f>
        <v>40094.155752314815</v>
      </c>
      <c r="S308" s="3">
        <f>IF(Table1[[#This Row],[post_position]]=1,0,SUMIFS($F$2:F308,$H$2:H308,Table1[[#This Row],[post_position]]-1,$C$2:C308,Table1[[#This Row],[topic_id]]))</f>
        <v>40072.820775462962</v>
      </c>
    </row>
    <row r="309" spans="1:19" x14ac:dyDescent="0.25">
      <c r="A309" s="7">
        <v>311</v>
      </c>
      <c r="B309" s="7">
        <v>1</v>
      </c>
      <c r="C309" s="7">
        <v>84</v>
      </c>
      <c r="D309" s="7">
        <v>1378</v>
      </c>
      <c r="E309" s="2"/>
      <c r="F309" s="8">
        <v>40093.832511574074</v>
      </c>
      <c r="G309" s="7">
        <v>0</v>
      </c>
      <c r="H309" s="7">
        <v>2</v>
      </c>
      <c r="I309" s="7" t="b">
        <f t="shared" si="12"/>
        <v>0</v>
      </c>
      <c r="J309" s="7" t="b">
        <f t="shared" si="13"/>
        <v>1</v>
      </c>
      <c r="K309" s="7">
        <f t="shared" si="14"/>
        <v>0</v>
      </c>
      <c r="L309" s="7">
        <f>WEEKDAY(Table1[[#This Row],[post_time]])</f>
        <v>4</v>
      </c>
      <c r="M309" s="7">
        <f>VLOOKUP(Table1[[#This Row],[topic_id]],'All Topics Data'!$A$2:$I$1243,8,FALSE)</f>
        <v>40081.570833333331</v>
      </c>
      <c r="N309" s="7">
        <f>Table1[[#This Row],[Hui Reply?]]*(Table1[[#This Row],[post_time]]-Table1[[#This Row],[timestamp of previous reply]])</f>
        <v>0</v>
      </c>
      <c r="O309" s="3">
        <f>O308+Table1[[#This Row],[Hui Reply?]]</f>
        <v>1</v>
      </c>
      <c r="P309" s="19">
        <f>INT(Table1[[#This Row],[post_time]])</f>
        <v>40093</v>
      </c>
      <c r="Q309" s="3">
        <f>IF(Table1[[#This Row],[Hui Reply?]],VLOOKUP(Table1[[#This Row],[topic_id]],'All Topics Data'!$A$2:$E$1243,5,FALSE),0)</f>
        <v>0</v>
      </c>
      <c r="R309" s="8">
        <f>Table1[[#This Row],[post_time]]+8/24</f>
        <v>40094.165844907409</v>
      </c>
      <c r="S309" s="3">
        <f>IF(Table1[[#This Row],[post_position]]=1,0,SUMIFS($F$2:F309,$H$2:H309,Table1[[#This Row],[post_position]]-1,$C$2:C309,Table1[[#This Row],[topic_id]]))</f>
        <v>40081.570891203701</v>
      </c>
    </row>
    <row r="310" spans="1:19" x14ac:dyDescent="0.25">
      <c r="A310" s="7">
        <v>312</v>
      </c>
      <c r="B310" s="7">
        <v>1</v>
      </c>
      <c r="C310" s="7">
        <v>92</v>
      </c>
      <c r="D310" s="7">
        <v>1370</v>
      </c>
      <c r="F310" s="8">
        <v>40094.300185185188</v>
      </c>
      <c r="G310" s="7">
        <v>0</v>
      </c>
      <c r="H310" s="7">
        <v>6</v>
      </c>
      <c r="I310" s="7" t="b">
        <f t="shared" si="12"/>
        <v>0</v>
      </c>
      <c r="J310" s="7" t="b">
        <f t="shared" si="13"/>
        <v>1</v>
      </c>
      <c r="K310" s="7">
        <f t="shared" si="14"/>
        <v>0</v>
      </c>
      <c r="L310" s="7">
        <f>WEEKDAY(Table1[[#This Row],[post_time]])</f>
        <v>5</v>
      </c>
      <c r="M310" s="7">
        <f>VLOOKUP(Table1[[#This Row],[topic_id]],'All Topics Data'!$A$2:$I$1243,8,FALSE)</f>
        <v>40093.446527777778</v>
      </c>
      <c r="N310" s="7">
        <f>Table1[[#This Row],[Hui Reply?]]*(Table1[[#This Row],[post_time]]-Table1[[#This Row],[timestamp of previous reply]])</f>
        <v>0</v>
      </c>
      <c r="O310" s="3">
        <f>O309+Table1[[#This Row],[Hui Reply?]]</f>
        <v>1</v>
      </c>
      <c r="P310" s="19">
        <f>INT(Table1[[#This Row],[post_time]])</f>
        <v>40094</v>
      </c>
      <c r="Q310" s="3">
        <f>IF(Table1[[#This Row],[Hui Reply?]],VLOOKUP(Table1[[#This Row],[topic_id]],'All Topics Data'!$A$2:$E$1243,5,FALSE),0)</f>
        <v>0</v>
      </c>
      <c r="R310" s="8">
        <f>Table1[[#This Row],[post_time]]+8/24</f>
        <v>40094.633518518523</v>
      </c>
      <c r="S310" s="3">
        <f>IF(Table1[[#This Row],[post_position]]=1,0,SUMIFS($F$2:F310,$H$2:H310,Table1[[#This Row],[post_position]]-1,$C$2:C310,Table1[[#This Row],[topic_id]]))</f>
        <v>40093.807291666664</v>
      </c>
    </row>
    <row r="311" spans="1:19" x14ac:dyDescent="0.25">
      <c r="A311" s="7">
        <v>313</v>
      </c>
      <c r="B311" s="7">
        <v>4</v>
      </c>
      <c r="C311" s="7">
        <v>2</v>
      </c>
      <c r="D311" s="7">
        <v>1425</v>
      </c>
      <c r="E311" s="2"/>
      <c r="F311" s="8">
        <v>40096.844270833331</v>
      </c>
      <c r="G311" s="7">
        <v>0</v>
      </c>
      <c r="H311" s="7">
        <v>27</v>
      </c>
      <c r="I311" s="7" t="b">
        <f t="shared" si="12"/>
        <v>0</v>
      </c>
      <c r="J311" s="7" t="b">
        <f t="shared" si="13"/>
        <v>1</v>
      </c>
      <c r="K311" s="7">
        <f t="shared" si="14"/>
        <v>0</v>
      </c>
      <c r="L311" s="7">
        <f>WEEKDAY(Table1[[#This Row],[post_time]])</f>
        <v>7</v>
      </c>
      <c r="M311" s="7">
        <f>VLOOKUP(Table1[[#This Row],[topic_id]],'All Topics Data'!$A$2:$I$1243,8,FALSE)</f>
        <v>40019.929861111108</v>
      </c>
      <c r="N311" s="7">
        <f>Table1[[#This Row],[Hui Reply?]]*(Table1[[#This Row],[post_time]]-Table1[[#This Row],[timestamp of previous reply]])</f>
        <v>0</v>
      </c>
      <c r="O311" s="3">
        <f>O310+Table1[[#This Row],[Hui Reply?]]</f>
        <v>1</v>
      </c>
      <c r="P311" s="19">
        <f>INT(Table1[[#This Row],[post_time]])</f>
        <v>40096</v>
      </c>
      <c r="Q311" s="3">
        <f>IF(Table1[[#This Row],[Hui Reply?]],VLOOKUP(Table1[[#This Row],[topic_id]],'All Topics Data'!$A$2:$E$1243,5,FALSE),0)</f>
        <v>0</v>
      </c>
      <c r="R311" s="8">
        <f>Table1[[#This Row],[post_time]]+8/24</f>
        <v>40097.177604166667</v>
      </c>
      <c r="S311" s="3">
        <f>IF(Table1[[#This Row],[post_position]]=1,0,SUMIFS($F$2:F311,$H$2:H311,Table1[[#This Row],[post_position]]-1,$C$2:C311,Table1[[#This Row],[topic_id]]))</f>
        <v>40086.626168981478</v>
      </c>
    </row>
    <row r="312" spans="1:19" x14ac:dyDescent="0.25">
      <c r="A312" s="7">
        <v>314</v>
      </c>
      <c r="B312" s="7">
        <v>1</v>
      </c>
      <c r="C312" s="7">
        <v>94</v>
      </c>
      <c r="D312" s="7">
        <v>1431</v>
      </c>
      <c r="E312" s="2"/>
      <c r="F312" s="8">
        <v>40097.112604166665</v>
      </c>
      <c r="G312" s="7">
        <v>0</v>
      </c>
      <c r="H312" s="7">
        <v>1</v>
      </c>
      <c r="I312" s="7" t="b">
        <f t="shared" si="12"/>
        <v>0</v>
      </c>
      <c r="J312" s="7" t="b">
        <f t="shared" si="13"/>
        <v>0</v>
      </c>
      <c r="K312" s="7">
        <f t="shared" si="14"/>
        <v>0</v>
      </c>
      <c r="L312" s="7">
        <f>WEEKDAY(Table1[[#This Row],[post_time]])</f>
        <v>1</v>
      </c>
      <c r="M312" s="7">
        <f>VLOOKUP(Table1[[#This Row],[topic_id]],'All Topics Data'!$A$2:$I$1243,8,FALSE)</f>
        <v>40097.112500000003</v>
      </c>
      <c r="N312" s="7">
        <f>Table1[[#This Row],[Hui Reply?]]*(Table1[[#This Row],[post_time]]-Table1[[#This Row],[timestamp of previous reply]])</f>
        <v>0</v>
      </c>
      <c r="O312" s="3">
        <f>O311+Table1[[#This Row],[Hui Reply?]]</f>
        <v>1</v>
      </c>
      <c r="P312" s="19">
        <f>INT(Table1[[#This Row],[post_time]])</f>
        <v>40097</v>
      </c>
      <c r="Q312" s="3">
        <f>IF(Table1[[#This Row],[Hui Reply?]],VLOOKUP(Table1[[#This Row],[topic_id]],'All Topics Data'!$A$2:$E$1243,5,FALSE),0)</f>
        <v>0</v>
      </c>
      <c r="R312" s="8">
        <f>Table1[[#This Row],[post_time]]+8/24</f>
        <v>40097.445937500001</v>
      </c>
      <c r="S312" s="3">
        <f>IF(Table1[[#This Row],[post_position]]=1,0,SUMIFS($F$2:F312,$H$2:H312,Table1[[#This Row],[post_position]]-1,$C$2:C312,Table1[[#This Row],[topic_id]]))</f>
        <v>0</v>
      </c>
    </row>
    <row r="313" spans="1:19" x14ac:dyDescent="0.25">
      <c r="A313" s="7">
        <v>315</v>
      </c>
      <c r="B313" s="7">
        <v>1</v>
      </c>
      <c r="C313" s="7">
        <v>94</v>
      </c>
      <c r="D313" s="7">
        <v>1</v>
      </c>
      <c r="E313" s="2"/>
      <c r="F313" s="8">
        <v>40098.490543981483</v>
      </c>
      <c r="G313" s="7">
        <v>0</v>
      </c>
      <c r="H313" s="7">
        <v>2</v>
      </c>
      <c r="I313" s="7" t="b">
        <f t="shared" si="12"/>
        <v>0</v>
      </c>
      <c r="J313" s="7" t="b">
        <f t="shared" si="13"/>
        <v>1</v>
      </c>
      <c r="K313" s="7">
        <f t="shared" si="14"/>
        <v>0</v>
      </c>
      <c r="L313" s="7">
        <f>WEEKDAY(Table1[[#This Row],[post_time]])</f>
        <v>2</v>
      </c>
      <c r="M313" s="7">
        <f>VLOOKUP(Table1[[#This Row],[topic_id]],'All Topics Data'!$A$2:$I$1243,8,FALSE)</f>
        <v>40097.112500000003</v>
      </c>
      <c r="N313" s="7">
        <f>Table1[[#This Row],[Hui Reply?]]*(Table1[[#This Row],[post_time]]-Table1[[#This Row],[timestamp of previous reply]])</f>
        <v>0</v>
      </c>
      <c r="O313" s="3">
        <f>O312+Table1[[#This Row],[Hui Reply?]]</f>
        <v>1</v>
      </c>
      <c r="P313" s="19">
        <f>INT(Table1[[#This Row],[post_time]])</f>
        <v>40098</v>
      </c>
      <c r="Q313" s="3">
        <f>IF(Table1[[#This Row],[Hui Reply?]],VLOOKUP(Table1[[#This Row],[topic_id]],'All Topics Data'!$A$2:$E$1243,5,FALSE),0)</f>
        <v>0</v>
      </c>
      <c r="R313" s="8">
        <f>Table1[[#This Row],[post_time]]+8/24</f>
        <v>40098.823877314819</v>
      </c>
      <c r="S313" s="3">
        <f>IF(Table1[[#This Row],[post_position]]=1,0,SUMIFS($F$2:F313,$H$2:H313,Table1[[#This Row],[post_position]]-1,$C$2:C313,Table1[[#This Row],[topic_id]]))</f>
        <v>40097.112604166665</v>
      </c>
    </row>
    <row r="314" spans="1:19" x14ac:dyDescent="0.25">
      <c r="A314" s="7">
        <v>316</v>
      </c>
      <c r="B314" s="7">
        <v>1</v>
      </c>
      <c r="C314" s="7">
        <v>94</v>
      </c>
      <c r="D314" s="7">
        <v>1431</v>
      </c>
      <c r="E314" s="2"/>
      <c r="F314" s="8">
        <v>40098.852627314816</v>
      </c>
      <c r="G314" s="7">
        <v>0</v>
      </c>
      <c r="H314" s="7">
        <v>3</v>
      </c>
      <c r="I314" s="7" t="b">
        <f t="shared" si="12"/>
        <v>0</v>
      </c>
      <c r="J314" s="7" t="b">
        <f t="shared" si="13"/>
        <v>1</v>
      </c>
      <c r="K314" s="7">
        <f t="shared" si="14"/>
        <v>0</v>
      </c>
      <c r="L314" s="7">
        <f>WEEKDAY(Table1[[#This Row],[post_time]])</f>
        <v>2</v>
      </c>
      <c r="M314" s="7">
        <f>VLOOKUP(Table1[[#This Row],[topic_id]],'All Topics Data'!$A$2:$I$1243,8,FALSE)</f>
        <v>40097.112500000003</v>
      </c>
      <c r="N314" s="7">
        <f>Table1[[#This Row],[Hui Reply?]]*(Table1[[#This Row],[post_time]]-Table1[[#This Row],[timestamp of previous reply]])</f>
        <v>0</v>
      </c>
      <c r="O314" s="3">
        <f>O313+Table1[[#This Row],[Hui Reply?]]</f>
        <v>1</v>
      </c>
      <c r="P314" s="19">
        <f>INT(Table1[[#This Row],[post_time]])</f>
        <v>40098</v>
      </c>
      <c r="Q314" s="3">
        <f>IF(Table1[[#This Row],[Hui Reply?]],VLOOKUP(Table1[[#This Row],[topic_id]],'All Topics Data'!$A$2:$E$1243,5,FALSE),0)</f>
        <v>0</v>
      </c>
      <c r="R314" s="8">
        <f>Table1[[#This Row],[post_time]]+8/24</f>
        <v>40099.185960648152</v>
      </c>
      <c r="S314" s="3">
        <f>IF(Table1[[#This Row],[post_position]]=1,0,SUMIFS($F$2:F314,$H$2:H314,Table1[[#This Row],[post_position]]-1,$C$2:C314,Table1[[#This Row],[topic_id]]))</f>
        <v>40098.490543981483</v>
      </c>
    </row>
    <row r="315" spans="1:19" x14ac:dyDescent="0.25">
      <c r="A315" s="7">
        <v>317</v>
      </c>
      <c r="B315" s="7">
        <v>1</v>
      </c>
      <c r="C315" s="7">
        <v>78</v>
      </c>
      <c r="D315" s="7">
        <v>24</v>
      </c>
      <c r="F315" s="8">
        <v>40100.188414351855</v>
      </c>
      <c r="G315" s="7">
        <v>0</v>
      </c>
      <c r="H315" s="7">
        <v>2</v>
      </c>
      <c r="I315" s="7" t="b">
        <f t="shared" si="12"/>
        <v>1</v>
      </c>
      <c r="J315" s="7" t="b">
        <f t="shared" si="13"/>
        <v>1</v>
      </c>
      <c r="K315" s="7">
        <f t="shared" si="14"/>
        <v>1</v>
      </c>
      <c r="L315" s="7">
        <f>WEEKDAY(Table1[[#This Row],[post_time]])</f>
        <v>4</v>
      </c>
      <c r="M315" s="7">
        <f>VLOOKUP(Table1[[#This Row],[topic_id]],'All Topics Data'!$A$2:$I$1243,8,FALSE)</f>
        <v>40076.941666666666</v>
      </c>
      <c r="N315" s="7">
        <f>Table1[[#This Row],[Hui Reply?]]*(Table1[[#This Row],[post_time]]-Table1[[#This Row],[timestamp of previous reply]])</f>
        <v>23.246238425927004</v>
      </c>
      <c r="O315" s="3">
        <f>O314+Table1[[#This Row],[Hui Reply?]]</f>
        <v>2</v>
      </c>
      <c r="P315" s="19">
        <f>INT(Table1[[#This Row],[post_time]])</f>
        <v>40100</v>
      </c>
      <c r="Q315" s="3" t="str">
        <f>IF(Table1[[#This Row],[Hui Reply?]],VLOOKUP(Table1[[#This Row],[topic_id]],'All Topics Data'!$A$2:$E$1243,5,FALSE),0)</f>
        <v>MrChas</v>
      </c>
      <c r="R315" s="8">
        <f>Table1[[#This Row],[post_time]]+8/24</f>
        <v>40100.52174768519</v>
      </c>
      <c r="S315" s="3">
        <f>IF(Table1[[#This Row],[post_position]]=1,0,SUMIFS($F$2:F315,$H$2:H315,Table1[[#This Row],[post_position]]-1,$C$2:C315,Table1[[#This Row],[topic_id]]))</f>
        <v>40076.942175925928</v>
      </c>
    </row>
    <row r="316" spans="1:19" x14ac:dyDescent="0.25">
      <c r="A316" s="7">
        <v>318</v>
      </c>
      <c r="B316" s="7">
        <v>1</v>
      </c>
      <c r="C316" s="7">
        <v>76</v>
      </c>
      <c r="D316" s="7">
        <v>24</v>
      </c>
      <c r="F316" s="8">
        <v>40100.190925925926</v>
      </c>
      <c r="G316" s="7">
        <v>0</v>
      </c>
      <c r="H316" s="7">
        <v>2</v>
      </c>
      <c r="I316" s="7" t="b">
        <f t="shared" si="12"/>
        <v>1</v>
      </c>
      <c r="J316" s="7" t="b">
        <f t="shared" si="13"/>
        <v>1</v>
      </c>
      <c r="K316" s="7">
        <f t="shared" si="14"/>
        <v>1</v>
      </c>
      <c r="L316" s="7">
        <f>WEEKDAY(Table1[[#This Row],[post_time]])</f>
        <v>4</v>
      </c>
      <c r="M316" s="7">
        <f>VLOOKUP(Table1[[#This Row],[topic_id]],'All Topics Data'!$A$2:$I$1243,8,FALSE)</f>
        <v>40074.811111111114</v>
      </c>
      <c r="N316" s="7">
        <f>Table1[[#This Row],[Hui Reply?]]*(Table1[[#This Row],[post_time]]-Table1[[#This Row],[timestamp of previous reply]])</f>
        <v>25.379675925927586</v>
      </c>
      <c r="O316" s="3">
        <f>O315+Table1[[#This Row],[Hui Reply?]]</f>
        <v>3</v>
      </c>
      <c r="P316" s="19">
        <f>INT(Table1[[#This Row],[post_time]])</f>
        <v>40100</v>
      </c>
      <c r="Q316" s="3" t="str">
        <f>IF(Table1[[#This Row],[Hui Reply?]],VLOOKUP(Table1[[#This Row],[topic_id]],'All Topics Data'!$A$2:$E$1243,5,FALSE),0)</f>
        <v>Maureen Fear</v>
      </c>
      <c r="R316" s="8">
        <f>Table1[[#This Row],[post_time]]+8/24</f>
        <v>40100.524259259262</v>
      </c>
      <c r="S316" s="3">
        <f>IF(Table1[[#This Row],[post_position]]=1,0,SUMIFS($F$2:F316,$H$2:H316,Table1[[#This Row],[post_position]]-1,$C$2:C316,Table1[[#This Row],[topic_id]]))</f>
        <v>40074.811249999999</v>
      </c>
    </row>
    <row r="317" spans="1:19" x14ac:dyDescent="0.25">
      <c r="A317" s="7">
        <v>319</v>
      </c>
      <c r="B317" s="7">
        <v>1</v>
      </c>
      <c r="C317" s="7">
        <v>61</v>
      </c>
      <c r="D317" s="7">
        <v>24</v>
      </c>
      <c r="F317" s="8">
        <v>40100.198055555556</v>
      </c>
      <c r="G317" s="7">
        <v>0</v>
      </c>
      <c r="H317" s="7">
        <v>2</v>
      </c>
      <c r="I317" s="7" t="b">
        <f t="shared" si="12"/>
        <v>1</v>
      </c>
      <c r="J317" s="7" t="b">
        <f t="shared" si="13"/>
        <v>1</v>
      </c>
      <c r="K317" s="7">
        <f t="shared" si="14"/>
        <v>1</v>
      </c>
      <c r="L317" s="7">
        <f>WEEKDAY(Table1[[#This Row],[post_time]])</f>
        <v>4</v>
      </c>
      <c r="M317" s="7">
        <f>VLOOKUP(Table1[[#This Row],[topic_id]],'All Topics Data'!$A$2:$I$1243,8,FALSE)</f>
        <v>40064.736111111109</v>
      </c>
      <c r="N317" s="7">
        <f>Table1[[#This Row],[Hui Reply?]]*(Table1[[#This Row],[post_time]]-Table1[[#This Row],[timestamp of previous reply]])</f>
        <v>35.461400462962047</v>
      </c>
      <c r="O317" s="3">
        <f>O316+Table1[[#This Row],[Hui Reply?]]</f>
        <v>4</v>
      </c>
      <c r="P317" s="19">
        <f>INT(Table1[[#This Row],[post_time]])</f>
        <v>40100</v>
      </c>
      <c r="Q317" s="3" t="str">
        <f>IF(Table1[[#This Row],[Hui Reply?]],VLOOKUP(Table1[[#This Row],[topic_id]],'All Topics Data'!$A$2:$E$1243,5,FALSE),0)</f>
        <v>justinparker</v>
      </c>
      <c r="R317" s="8">
        <f>Table1[[#This Row],[post_time]]+8/24</f>
        <v>40100.531388888892</v>
      </c>
      <c r="S317" s="3">
        <f>IF(Table1[[#This Row],[post_position]]=1,0,SUMIFS($F$2:F317,$H$2:H317,Table1[[#This Row],[post_position]]-1,$C$2:C317,Table1[[#This Row],[topic_id]]))</f>
        <v>40064.736655092594</v>
      </c>
    </row>
    <row r="318" spans="1:19" x14ac:dyDescent="0.25">
      <c r="A318" s="7">
        <v>320</v>
      </c>
      <c r="B318" s="7">
        <v>5</v>
      </c>
      <c r="C318" s="7">
        <v>95</v>
      </c>
      <c r="D318" s="7">
        <v>1</v>
      </c>
      <c r="E318" s="2"/>
      <c r="F318" s="8">
        <v>40100.312534722223</v>
      </c>
      <c r="G318" s="7">
        <v>0</v>
      </c>
      <c r="H318" s="7">
        <v>1</v>
      </c>
      <c r="I318" s="7" t="b">
        <f t="shared" si="12"/>
        <v>0</v>
      </c>
      <c r="J318" s="7" t="b">
        <f t="shared" si="13"/>
        <v>0</v>
      </c>
      <c r="K318" s="7">
        <f t="shared" si="14"/>
        <v>0</v>
      </c>
      <c r="L318" s="7">
        <f>WEEKDAY(Table1[[#This Row],[post_time]])</f>
        <v>4</v>
      </c>
      <c r="M318" s="7">
        <f>VLOOKUP(Table1[[#This Row],[topic_id]],'All Topics Data'!$A$2:$I$1243,8,FALSE)</f>
        <v>40100.3125</v>
      </c>
      <c r="N318" s="7">
        <f>Table1[[#This Row],[Hui Reply?]]*(Table1[[#This Row],[post_time]]-Table1[[#This Row],[timestamp of previous reply]])</f>
        <v>0</v>
      </c>
      <c r="O318" s="3">
        <f>O317+Table1[[#This Row],[Hui Reply?]]</f>
        <v>4</v>
      </c>
      <c r="P318" s="19">
        <f>INT(Table1[[#This Row],[post_time]])</f>
        <v>40100</v>
      </c>
      <c r="Q318" s="3">
        <f>IF(Table1[[#This Row],[Hui Reply?]],VLOOKUP(Table1[[#This Row],[topic_id]],'All Topics Data'!$A$2:$E$1243,5,FALSE),0)</f>
        <v>0</v>
      </c>
      <c r="R318" s="8">
        <f>Table1[[#This Row],[post_time]]+8/24</f>
        <v>40100.645868055559</v>
      </c>
      <c r="S318" s="3">
        <f>IF(Table1[[#This Row],[post_position]]=1,0,SUMIFS($F$2:F318,$H$2:H318,Table1[[#This Row],[post_position]]-1,$C$2:C318,Table1[[#This Row],[topic_id]]))</f>
        <v>0</v>
      </c>
    </row>
    <row r="319" spans="1:19" x14ac:dyDescent="0.25">
      <c r="A319" s="7">
        <v>321</v>
      </c>
      <c r="B319" s="7">
        <v>1</v>
      </c>
      <c r="C319" s="7">
        <v>61</v>
      </c>
      <c r="D319" s="7">
        <v>1</v>
      </c>
      <c r="F319" s="8">
        <v>40100.503078703703</v>
      </c>
      <c r="G319" s="7">
        <v>0</v>
      </c>
      <c r="H319" s="7">
        <v>3</v>
      </c>
      <c r="I319" s="7" t="b">
        <f t="shared" si="12"/>
        <v>0</v>
      </c>
      <c r="J319" s="7" t="b">
        <f t="shared" si="13"/>
        <v>1</v>
      </c>
      <c r="K319" s="7">
        <f t="shared" si="14"/>
        <v>0</v>
      </c>
      <c r="L319" s="7">
        <f>WEEKDAY(Table1[[#This Row],[post_time]])</f>
        <v>4</v>
      </c>
      <c r="M319" s="7">
        <f>VLOOKUP(Table1[[#This Row],[topic_id]],'All Topics Data'!$A$2:$I$1243,8,FALSE)</f>
        <v>40064.736111111109</v>
      </c>
      <c r="N319" s="7">
        <f>Table1[[#This Row],[Hui Reply?]]*(Table1[[#This Row],[post_time]]-Table1[[#This Row],[timestamp of previous reply]])</f>
        <v>0</v>
      </c>
      <c r="O319" s="3">
        <f>O318+Table1[[#This Row],[Hui Reply?]]</f>
        <v>4</v>
      </c>
      <c r="P319" s="19">
        <f>INT(Table1[[#This Row],[post_time]])</f>
        <v>40100</v>
      </c>
      <c r="Q319" s="3">
        <f>IF(Table1[[#This Row],[Hui Reply?]],VLOOKUP(Table1[[#This Row],[topic_id]],'All Topics Data'!$A$2:$E$1243,5,FALSE),0)</f>
        <v>0</v>
      </c>
      <c r="R319" s="8">
        <f>Table1[[#This Row],[post_time]]+8/24</f>
        <v>40100.836412037039</v>
      </c>
      <c r="S319" s="3">
        <f>IF(Table1[[#This Row],[post_position]]=1,0,SUMIFS($F$2:F319,$H$2:H319,Table1[[#This Row],[post_position]]-1,$C$2:C319,Table1[[#This Row],[topic_id]]))</f>
        <v>40100.198055555556</v>
      </c>
    </row>
    <row r="320" spans="1:19" x14ac:dyDescent="0.25">
      <c r="A320" s="7">
        <v>322</v>
      </c>
      <c r="B320" s="7">
        <v>1</v>
      </c>
      <c r="C320" s="7">
        <v>76</v>
      </c>
      <c r="D320" s="7">
        <v>1</v>
      </c>
      <c r="F320" s="8">
        <v>40100.503483796296</v>
      </c>
      <c r="G320" s="7">
        <v>0</v>
      </c>
      <c r="H320" s="7">
        <v>3</v>
      </c>
      <c r="I320" s="7" t="b">
        <f t="shared" si="12"/>
        <v>0</v>
      </c>
      <c r="J320" s="7" t="b">
        <f t="shared" si="13"/>
        <v>1</v>
      </c>
      <c r="K320" s="7">
        <f t="shared" si="14"/>
        <v>0</v>
      </c>
      <c r="L320" s="7">
        <f>WEEKDAY(Table1[[#This Row],[post_time]])</f>
        <v>4</v>
      </c>
      <c r="M320" s="7">
        <f>VLOOKUP(Table1[[#This Row],[topic_id]],'All Topics Data'!$A$2:$I$1243,8,FALSE)</f>
        <v>40074.811111111114</v>
      </c>
      <c r="N320" s="7">
        <f>Table1[[#This Row],[Hui Reply?]]*(Table1[[#This Row],[post_time]]-Table1[[#This Row],[timestamp of previous reply]])</f>
        <v>0</v>
      </c>
      <c r="O320" s="3">
        <f>O319+Table1[[#This Row],[Hui Reply?]]</f>
        <v>4</v>
      </c>
      <c r="P320" s="19">
        <f>INT(Table1[[#This Row],[post_time]])</f>
        <v>40100</v>
      </c>
      <c r="Q320" s="3">
        <f>IF(Table1[[#This Row],[Hui Reply?]],VLOOKUP(Table1[[#This Row],[topic_id]],'All Topics Data'!$A$2:$E$1243,5,FALSE),0)</f>
        <v>0</v>
      </c>
      <c r="R320" s="8">
        <f>Table1[[#This Row],[post_time]]+8/24</f>
        <v>40100.836817129632</v>
      </c>
      <c r="S320" s="3">
        <f>IF(Table1[[#This Row],[post_position]]=1,0,SUMIFS($F$2:F320,$H$2:H320,Table1[[#This Row],[post_position]]-1,$C$2:C320,Table1[[#This Row],[topic_id]]))</f>
        <v>40100.190925925926</v>
      </c>
    </row>
    <row r="321" spans="1:19" x14ac:dyDescent="0.25">
      <c r="A321" s="7">
        <v>323</v>
      </c>
      <c r="B321" s="7">
        <v>1</v>
      </c>
      <c r="C321" s="7">
        <v>78</v>
      </c>
      <c r="D321" s="7">
        <v>1</v>
      </c>
      <c r="F321" s="8">
        <v>40100.513136574074</v>
      </c>
      <c r="G321" s="7">
        <v>0</v>
      </c>
      <c r="H321" s="7">
        <v>3</v>
      </c>
      <c r="I321" s="7" t="b">
        <f t="shared" si="12"/>
        <v>0</v>
      </c>
      <c r="J321" s="7" t="b">
        <f t="shared" si="13"/>
        <v>1</v>
      </c>
      <c r="K321" s="7">
        <f t="shared" si="14"/>
        <v>0</v>
      </c>
      <c r="L321" s="7">
        <f>WEEKDAY(Table1[[#This Row],[post_time]])</f>
        <v>4</v>
      </c>
      <c r="M321" s="7">
        <f>VLOOKUP(Table1[[#This Row],[topic_id]],'All Topics Data'!$A$2:$I$1243,8,FALSE)</f>
        <v>40076.941666666666</v>
      </c>
      <c r="N321" s="7">
        <f>Table1[[#This Row],[Hui Reply?]]*(Table1[[#This Row],[post_time]]-Table1[[#This Row],[timestamp of previous reply]])</f>
        <v>0</v>
      </c>
      <c r="O321" s="3">
        <f>O320+Table1[[#This Row],[Hui Reply?]]</f>
        <v>4</v>
      </c>
      <c r="P321" s="19">
        <f>INT(Table1[[#This Row],[post_time]])</f>
        <v>40100</v>
      </c>
      <c r="Q321" s="3">
        <f>IF(Table1[[#This Row],[Hui Reply?]],VLOOKUP(Table1[[#This Row],[topic_id]],'All Topics Data'!$A$2:$E$1243,5,FALSE),0)</f>
        <v>0</v>
      </c>
      <c r="R321" s="8">
        <f>Table1[[#This Row],[post_time]]+8/24</f>
        <v>40100.84646990741</v>
      </c>
      <c r="S321" s="3">
        <f>IF(Table1[[#This Row],[post_position]]=1,0,SUMIFS($F$2:F321,$H$2:H321,Table1[[#This Row],[post_position]]-1,$C$2:C321,Table1[[#This Row],[topic_id]]))</f>
        <v>40100.188414351855</v>
      </c>
    </row>
    <row r="322" spans="1:19" x14ac:dyDescent="0.25">
      <c r="A322" s="7">
        <v>324</v>
      </c>
      <c r="B322" s="7">
        <v>4</v>
      </c>
      <c r="C322" s="7">
        <v>2</v>
      </c>
      <c r="D322" s="7">
        <v>1480</v>
      </c>
      <c r="E322" s="2"/>
      <c r="F322" s="8">
        <v>40100.574201388888</v>
      </c>
      <c r="G322" s="7">
        <v>0</v>
      </c>
      <c r="H322" s="7">
        <v>28</v>
      </c>
      <c r="I322" s="7" t="b">
        <f t="shared" si="12"/>
        <v>0</v>
      </c>
      <c r="J322" s="7" t="b">
        <f t="shared" si="13"/>
        <v>1</v>
      </c>
      <c r="K322" s="7">
        <f t="shared" si="14"/>
        <v>0</v>
      </c>
      <c r="L322" s="7">
        <f>WEEKDAY(Table1[[#This Row],[post_time]])</f>
        <v>4</v>
      </c>
      <c r="M322" s="7">
        <f>VLOOKUP(Table1[[#This Row],[topic_id]],'All Topics Data'!$A$2:$I$1243,8,FALSE)</f>
        <v>40019.929861111108</v>
      </c>
      <c r="N322" s="7">
        <f>Table1[[#This Row],[Hui Reply?]]*(Table1[[#This Row],[post_time]]-Table1[[#This Row],[timestamp of previous reply]])</f>
        <v>0</v>
      </c>
      <c r="O322" s="3">
        <f>O321+Table1[[#This Row],[Hui Reply?]]</f>
        <v>4</v>
      </c>
      <c r="P322" s="19">
        <f>INT(Table1[[#This Row],[post_time]])</f>
        <v>40100</v>
      </c>
      <c r="Q322" s="3">
        <f>IF(Table1[[#This Row],[Hui Reply?]],VLOOKUP(Table1[[#This Row],[topic_id]],'All Topics Data'!$A$2:$E$1243,5,FALSE),0)</f>
        <v>0</v>
      </c>
      <c r="R322" s="8">
        <f>Table1[[#This Row],[post_time]]+8/24</f>
        <v>40100.907534722224</v>
      </c>
      <c r="S322" s="3">
        <f>IF(Table1[[#This Row],[post_position]]=1,0,SUMIFS($F$2:F322,$H$2:H322,Table1[[#This Row],[post_position]]-1,$C$2:C322,Table1[[#This Row],[topic_id]]))</f>
        <v>40096.844270833331</v>
      </c>
    </row>
    <row r="323" spans="1:19" x14ac:dyDescent="0.25">
      <c r="A323" s="7">
        <v>325</v>
      </c>
      <c r="B323" s="7">
        <v>1</v>
      </c>
      <c r="C323" s="7">
        <v>96</v>
      </c>
      <c r="D323" s="7">
        <v>1480</v>
      </c>
      <c r="E323" s="2"/>
      <c r="F323" s="8">
        <v>40100.575497685182</v>
      </c>
      <c r="G323" s="7">
        <v>0</v>
      </c>
      <c r="H323" s="7">
        <v>1</v>
      </c>
      <c r="I323" s="7" t="b">
        <f t="shared" ref="I323:I386" si="15">(D323=24)</f>
        <v>0</v>
      </c>
      <c r="J323" s="7" t="b">
        <f t="shared" ref="J323:J386" si="16">H323&gt;1</f>
        <v>0</v>
      </c>
      <c r="K323" s="7">
        <f t="shared" ref="K323:K386" si="17">I323*J323</f>
        <v>0</v>
      </c>
      <c r="L323" s="7">
        <f>WEEKDAY(Table1[[#This Row],[post_time]])</f>
        <v>4</v>
      </c>
      <c r="M323" s="7">
        <f>VLOOKUP(Table1[[#This Row],[topic_id]],'All Topics Data'!$A$2:$I$1243,8,FALSE)</f>
        <v>40100.574999999997</v>
      </c>
      <c r="N323" s="7">
        <f>Table1[[#This Row],[Hui Reply?]]*(Table1[[#This Row],[post_time]]-Table1[[#This Row],[timestamp of previous reply]])</f>
        <v>0</v>
      </c>
      <c r="O323" s="3">
        <f>O322+Table1[[#This Row],[Hui Reply?]]</f>
        <v>4</v>
      </c>
      <c r="P323" s="19">
        <f>INT(Table1[[#This Row],[post_time]])</f>
        <v>40100</v>
      </c>
      <c r="Q323" s="3">
        <f>IF(Table1[[#This Row],[Hui Reply?]],VLOOKUP(Table1[[#This Row],[topic_id]],'All Topics Data'!$A$2:$E$1243,5,FALSE),0)</f>
        <v>0</v>
      </c>
      <c r="R323" s="8">
        <f>Table1[[#This Row],[post_time]]+8/24</f>
        <v>40100.908831018518</v>
      </c>
      <c r="S323" s="3">
        <f>IF(Table1[[#This Row],[post_position]]=1,0,SUMIFS($F$2:F323,$H$2:H323,Table1[[#This Row],[post_position]]-1,$C$2:C323,Table1[[#This Row],[topic_id]]))</f>
        <v>0</v>
      </c>
    </row>
    <row r="324" spans="1:19" x14ac:dyDescent="0.25">
      <c r="A324" s="7">
        <v>326</v>
      </c>
      <c r="B324" s="7">
        <v>1</v>
      </c>
      <c r="C324" s="7">
        <v>97</v>
      </c>
      <c r="D324" s="7">
        <v>326</v>
      </c>
      <c r="E324" s="2"/>
      <c r="F324" s="8">
        <v>40101.310347222221</v>
      </c>
      <c r="G324" s="7">
        <v>0</v>
      </c>
      <c r="H324" s="7">
        <v>1</v>
      </c>
      <c r="I324" s="7" t="b">
        <f t="shared" si="15"/>
        <v>0</v>
      </c>
      <c r="J324" s="7" t="b">
        <f t="shared" si="16"/>
        <v>0</v>
      </c>
      <c r="K324" s="7">
        <f t="shared" si="17"/>
        <v>0</v>
      </c>
      <c r="L324" s="7">
        <f>WEEKDAY(Table1[[#This Row],[post_time]])</f>
        <v>5</v>
      </c>
      <c r="M324" s="7">
        <f>VLOOKUP(Table1[[#This Row],[topic_id]],'All Topics Data'!$A$2:$I$1243,8,FALSE)</f>
        <v>40101.30972222222</v>
      </c>
      <c r="N324" s="7">
        <f>Table1[[#This Row],[Hui Reply?]]*(Table1[[#This Row],[post_time]]-Table1[[#This Row],[timestamp of previous reply]])</f>
        <v>0</v>
      </c>
      <c r="O324" s="3">
        <f>O323+Table1[[#This Row],[Hui Reply?]]</f>
        <v>4</v>
      </c>
      <c r="P324" s="19">
        <f>INT(Table1[[#This Row],[post_time]])</f>
        <v>40101</v>
      </c>
      <c r="Q324" s="3">
        <f>IF(Table1[[#This Row],[Hui Reply?]],VLOOKUP(Table1[[#This Row],[topic_id]],'All Topics Data'!$A$2:$E$1243,5,FALSE),0)</f>
        <v>0</v>
      </c>
      <c r="R324" s="8">
        <f>Table1[[#This Row],[post_time]]+8/24</f>
        <v>40101.643680555557</v>
      </c>
      <c r="S324" s="3">
        <f>IF(Table1[[#This Row],[post_position]]=1,0,SUMIFS($F$2:F324,$H$2:H324,Table1[[#This Row],[post_position]]-1,$C$2:C324,Table1[[#This Row],[topic_id]]))</f>
        <v>0</v>
      </c>
    </row>
    <row r="325" spans="1:19" x14ac:dyDescent="0.25">
      <c r="A325" s="7">
        <v>327</v>
      </c>
      <c r="B325" s="7">
        <v>1</v>
      </c>
      <c r="C325" s="7">
        <v>96</v>
      </c>
      <c r="D325" s="7">
        <v>24</v>
      </c>
      <c r="F325" s="8">
        <v>40101.527141203704</v>
      </c>
      <c r="G325" s="7">
        <v>0</v>
      </c>
      <c r="H325" s="7">
        <v>2</v>
      </c>
      <c r="I325" s="7" t="b">
        <f t="shared" si="15"/>
        <v>1</v>
      </c>
      <c r="J325" s="7" t="b">
        <f t="shared" si="16"/>
        <v>1</v>
      </c>
      <c r="K325" s="7">
        <f t="shared" si="17"/>
        <v>1</v>
      </c>
      <c r="L325" s="7">
        <f>WEEKDAY(Table1[[#This Row],[post_time]])</f>
        <v>5</v>
      </c>
      <c r="M325" s="7">
        <f>VLOOKUP(Table1[[#This Row],[topic_id]],'All Topics Data'!$A$2:$I$1243,8,FALSE)</f>
        <v>40100.574999999997</v>
      </c>
      <c r="N325" s="7">
        <f>Table1[[#This Row],[Hui Reply?]]*(Table1[[#This Row],[post_time]]-Table1[[#This Row],[timestamp of previous reply]])</f>
        <v>0.95164351852145046</v>
      </c>
      <c r="O325" s="3">
        <f>O324+Table1[[#This Row],[Hui Reply?]]</f>
        <v>5</v>
      </c>
      <c r="P325" s="19">
        <f>INT(Table1[[#This Row],[post_time]])</f>
        <v>40101</v>
      </c>
      <c r="Q325" s="3" t="str">
        <f>IF(Table1[[#This Row],[Hui Reply?]],VLOOKUP(Table1[[#This Row],[topic_id]],'All Topics Data'!$A$2:$E$1243,5,FALSE),0)</f>
        <v>djmiles</v>
      </c>
      <c r="R325" s="8">
        <f>Table1[[#This Row],[post_time]]+8/24</f>
        <v>40101.860474537039</v>
      </c>
      <c r="S325" s="3">
        <f>IF(Table1[[#This Row],[post_position]]=1,0,SUMIFS($F$2:F325,$H$2:H325,Table1[[#This Row],[post_position]]-1,$C$2:C325,Table1[[#This Row],[topic_id]]))</f>
        <v>40100.575497685182</v>
      </c>
    </row>
    <row r="326" spans="1:19" x14ac:dyDescent="0.25">
      <c r="A326" s="7">
        <v>328</v>
      </c>
      <c r="B326" s="7">
        <v>2</v>
      </c>
      <c r="C326" s="7">
        <v>91</v>
      </c>
      <c r="D326" s="7">
        <v>24</v>
      </c>
      <c r="E326" s="2"/>
      <c r="F326" s="8">
        <v>40101.542847222219</v>
      </c>
      <c r="G326" s="7">
        <v>0</v>
      </c>
      <c r="H326" s="7">
        <v>2</v>
      </c>
      <c r="I326" s="7" t="b">
        <f t="shared" si="15"/>
        <v>1</v>
      </c>
      <c r="J326" s="7" t="b">
        <f t="shared" si="16"/>
        <v>1</v>
      </c>
      <c r="K326" s="7">
        <f t="shared" si="17"/>
        <v>1</v>
      </c>
      <c r="L326" s="7">
        <f>WEEKDAY(Table1[[#This Row],[post_time]])</f>
        <v>5</v>
      </c>
      <c r="M326" s="7">
        <f>VLOOKUP(Table1[[#This Row],[topic_id]],'All Topics Data'!$A$2:$I$1243,8,FALSE)</f>
        <v>40089.948611111111</v>
      </c>
      <c r="N326" s="7">
        <f>Table1[[#This Row],[Hui Reply?]]*(Table1[[#This Row],[post_time]]-Table1[[#This Row],[timestamp of previous reply]])</f>
        <v>11.593969907407882</v>
      </c>
      <c r="O326" s="3">
        <f>O325+Table1[[#This Row],[Hui Reply?]]</f>
        <v>6</v>
      </c>
      <c r="P326" s="19">
        <f>INT(Table1[[#This Row],[post_time]])</f>
        <v>40101</v>
      </c>
      <c r="Q326" s="3" t="str">
        <f>IF(Table1[[#This Row],[Hui Reply?]],VLOOKUP(Table1[[#This Row],[topic_id]],'All Topics Data'!$A$2:$E$1243,5,FALSE),0)</f>
        <v>wildsky03</v>
      </c>
      <c r="R326" s="8">
        <f>Table1[[#This Row],[post_time]]+8/24</f>
        <v>40101.876180555555</v>
      </c>
      <c r="S326" s="3">
        <f>IF(Table1[[#This Row],[post_position]]=1,0,SUMIFS($F$2:F326,$H$2:H326,Table1[[#This Row],[post_position]]-1,$C$2:C326,Table1[[#This Row],[topic_id]]))</f>
        <v>40089.948877314811</v>
      </c>
    </row>
    <row r="327" spans="1:19" x14ac:dyDescent="0.25">
      <c r="A327" s="7">
        <v>329</v>
      </c>
      <c r="B327" s="7">
        <v>5</v>
      </c>
      <c r="C327" s="7">
        <v>98</v>
      </c>
      <c r="D327" s="7">
        <v>1572</v>
      </c>
      <c r="F327" s="8">
        <v>40105.710798611108</v>
      </c>
      <c r="G327" s="7">
        <v>0</v>
      </c>
      <c r="H327" s="7">
        <v>1</v>
      </c>
      <c r="I327" s="7" t="b">
        <f t="shared" si="15"/>
        <v>0</v>
      </c>
      <c r="J327" s="7" t="b">
        <f t="shared" si="16"/>
        <v>0</v>
      </c>
      <c r="K327" s="7">
        <f t="shared" si="17"/>
        <v>0</v>
      </c>
      <c r="L327" s="7">
        <f>WEEKDAY(Table1[[#This Row],[post_time]])</f>
        <v>2</v>
      </c>
      <c r="M327" s="7">
        <f>VLOOKUP(Table1[[#This Row],[topic_id]],'All Topics Data'!$A$2:$I$1243,8,FALSE)</f>
        <v>40105.710416666669</v>
      </c>
      <c r="N327" s="7">
        <f>Table1[[#This Row],[Hui Reply?]]*(Table1[[#This Row],[post_time]]-Table1[[#This Row],[timestamp of previous reply]])</f>
        <v>0</v>
      </c>
      <c r="O327" s="3">
        <f>O326+Table1[[#This Row],[Hui Reply?]]</f>
        <v>6</v>
      </c>
      <c r="P327" s="19">
        <f>INT(Table1[[#This Row],[post_time]])</f>
        <v>40105</v>
      </c>
      <c r="Q327" s="3">
        <f>IF(Table1[[#This Row],[Hui Reply?]],VLOOKUP(Table1[[#This Row],[topic_id]],'All Topics Data'!$A$2:$E$1243,5,FALSE),0)</f>
        <v>0</v>
      </c>
      <c r="R327" s="8">
        <f>Table1[[#This Row],[post_time]]+8/24</f>
        <v>40106.044131944444</v>
      </c>
      <c r="S327" s="3">
        <f>IF(Table1[[#This Row],[post_position]]=1,0,SUMIFS($F$2:F327,$H$2:H327,Table1[[#This Row],[post_position]]-1,$C$2:C327,Table1[[#This Row],[topic_id]]))</f>
        <v>0</v>
      </c>
    </row>
    <row r="328" spans="1:19" x14ac:dyDescent="0.25">
      <c r="A328" s="7">
        <v>330</v>
      </c>
      <c r="B328" s="7">
        <v>1</v>
      </c>
      <c r="C328" s="7">
        <v>99</v>
      </c>
      <c r="D328" s="7">
        <v>1573</v>
      </c>
      <c r="E328" s="2"/>
      <c r="F328" s="8">
        <v>40105.714525462965</v>
      </c>
      <c r="G328" s="7">
        <v>0</v>
      </c>
      <c r="H328" s="7">
        <v>1</v>
      </c>
      <c r="I328" s="7" t="b">
        <f t="shared" si="15"/>
        <v>0</v>
      </c>
      <c r="J328" s="7" t="b">
        <f t="shared" si="16"/>
        <v>0</v>
      </c>
      <c r="K328" s="7">
        <f t="shared" si="17"/>
        <v>0</v>
      </c>
      <c r="L328" s="7">
        <f>WEEKDAY(Table1[[#This Row],[post_time]])</f>
        <v>2</v>
      </c>
      <c r="M328" s="7">
        <f>VLOOKUP(Table1[[#This Row],[topic_id]],'All Topics Data'!$A$2:$I$1243,8,FALSE)</f>
        <v>40105.713888888888</v>
      </c>
      <c r="N328" s="7">
        <f>Table1[[#This Row],[Hui Reply?]]*(Table1[[#This Row],[post_time]]-Table1[[#This Row],[timestamp of previous reply]])</f>
        <v>0</v>
      </c>
      <c r="O328" s="3">
        <f>O327+Table1[[#This Row],[Hui Reply?]]</f>
        <v>6</v>
      </c>
      <c r="P328" s="19">
        <f>INT(Table1[[#This Row],[post_time]])</f>
        <v>40105</v>
      </c>
      <c r="Q328" s="3">
        <f>IF(Table1[[#This Row],[Hui Reply?]],VLOOKUP(Table1[[#This Row],[topic_id]],'All Topics Data'!$A$2:$E$1243,5,FALSE),0)</f>
        <v>0</v>
      </c>
      <c r="R328" s="8">
        <f>Table1[[#This Row],[post_time]]+8/24</f>
        <v>40106.047858796301</v>
      </c>
      <c r="S328" s="3">
        <f>IF(Table1[[#This Row],[post_position]]=1,0,SUMIFS($F$2:F328,$H$2:H328,Table1[[#This Row],[post_position]]-1,$C$2:C328,Table1[[#This Row],[topic_id]]))</f>
        <v>0</v>
      </c>
    </row>
    <row r="329" spans="1:19" x14ac:dyDescent="0.25">
      <c r="A329" s="7">
        <v>331</v>
      </c>
      <c r="B329" s="7">
        <v>5</v>
      </c>
      <c r="C329" s="7">
        <v>98</v>
      </c>
      <c r="D329" s="7">
        <v>1</v>
      </c>
      <c r="E329" s="2"/>
      <c r="F329" s="8">
        <v>40105.717361111114</v>
      </c>
      <c r="G329" s="7">
        <v>0</v>
      </c>
      <c r="H329" s="7">
        <v>2</v>
      </c>
      <c r="I329" s="7" t="b">
        <f t="shared" si="15"/>
        <v>0</v>
      </c>
      <c r="J329" s="7" t="b">
        <f t="shared" si="16"/>
        <v>1</v>
      </c>
      <c r="K329" s="7">
        <f t="shared" si="17"/>
        <v>0</v>
      </c>
      <c r="L329" s="7">
        <f>WEEKDAY(Table1[[#This Row],[post_time]])</f>
        <v>2</v>
      </c>
      <c r="M329" s="7">
        <f>VLOOKUP(Table1[[#This Row],[topic_id]],'All Topics Data'!$A$2:$I$1243,8,FALSE)</f>
        <v>40105.710416666669</v>
      </c>
      <c r="N329" s="7">
        <f>Table1[[#This Row],[Hui Reply?]]*(Table1[[#This Row],[post_time]]-Table1[[#This Row],[timestamp of previous reply]])</f>
        <v>0</v>
      </c>
      <c r="O329" s="3">
        <f>O328+Table1[[#This Row],[Hui Reply?]]</f>
        <v>6</v>
      </c>
      <c r="P329" s="19">
        <f>INT(Table1[[#This Row],[post_time]])</f>
        <v>40105</v>
      </c>
      <c r="Q329" s="3">
        <f>IF(Table1[[#This Row],[Hui Reply?]],VLOOKUP(Table1[[#This Row],[topic_id]],'All Topics Data'!$A$2:$E$1243,5,FALSE),0)</f>
        <v>0</v>
      </c>
      <c r="R329" s="8">
        <f>Table1[[#This Row],[post_time]]+8/24</f>
        <v>40106.05069444445</v>
      </c>
      <c r="S329" s="3">
        <f>IF(Table1[[#This Row],[post_position]]=1,0,SUMIFS($F$2:F329,$H$2:H329,Table1[[#This Row],[post_position]]-1,$C$2:C329,Table1[[#This Row],[topic_id]]))</f>
        <v>40105.710798611108</v>
      </c>
    </row>
    <row r="330" spans="1:19" x14ac:dyDescent="0.25">
      <c r="A330" s="7">
        <v>332</v>
      </c>
      <c r="B330" s="7">
        <v>1</v>
      </c>
      <c r="C330" s="7">
        <v>99</v>
      </c>
      <c r="D330" s="7">
        <v>1</v>
      </c>
      <c r="E330" s="2"/>
      <c r="F330" s="8">
        <v>40105.721736111111</v>
      </c>
      <c r="G330" s="7">
        <v>0</v>
      </c>
      <c r="H330" s="7">
        <v>2</v>
      </c>
      <c r="I330" s="7" t="b">
        <f t="shared" si="15"/>
        <v>0</v>
      </c>
      <c r="J330" s="7" t="b">
        <f t="shared" si="16"/>
        <v>1</v>
      </c>
      <c r="K330" s="7">
        <f t="shared" si="17"/>
        <v>0</v>
      </c>
      <c r="L330" s="7">
        <f>WEEKDAY(Table1[[#This Row],[post_time]])</f>
        <v>2</v>
      </c>
      <c r="M330" s="7">
        <f>VLOOKUP(Table1[[#This Row],[topic_id]],'All Topics Data'!$A$2:$I$1243,8,FALSE)</f>
        <v>40105.713888888888</v>
      </c>
      <c r="N330" s="7">
        <f>Table1[[#This Row],[Hui Reply?]]*(Table1[[#This Row],[post_time]]-Table1[[#This Row],[timestamp of previous reply]])</f>
        <v>0</v>
      </c>
      <c r="O330" s="3">
        <f>O329+Table1[[#This Row],[Hui Reply?]]</f>
        <v>6</v>
      </c>
      <c r="P330" s="19">
        <f>INT(Table1[[#This Row],[post_time]])</f>
        <v>40105</v>
      </c>
      <c r="Q330" s="3">
        <f>IF(Table1[[#This Row],[Hui Reply?]],VLOOKUP(Table1[[#This Row],[topic_id]],'All Topics Data'!$A$2:$E$1243,5,FALSE),0)</f>
        <v>0</v>
      </c>
      <c r="R330" s="8">
        <f>Table1[[#This Row],[post_time]]+8/24</f>
        <v>40106.055069444446</v>
      </c>
      <c r="S330" s="3">
        <f>IF(Table1[[#This Row],[post_position]]=1,0,SUMIFS($F$2:F330,$H$2:H330,Table1[[#This Row],[post_position]]-1,$C$2:C330,Table1[[#This Row],[topic_id]]))</f>
        <v>40105.714525462965</v>
      </c>
    </row>
    <row r="331" spans="1:19" x14ac:dyDescent="0.25">
      <c r="A331" s="7">
        <v>333</v>
      </c>
      <c r="B331" s="7">
        <v>1</v>
      </c>
      <c r="C331" s="7">
        <v>99</v>
      </c>
      <c r="D331" s="7">
        <v>1573</v>
      </c>
      <c r="F331" s="8">
        <v>40105.728182870371</v>
      </c>
      <c r="G331" s="7">
        <v>0</v>
      </c>
      <c r="H331" s="7">
        <v>3</v>
      </c>
      <c r="I331" s="7" t="b">
        <f t="shared" si="15"/>
        <v>0</v>
      </c>
      <c r="J331" s="7" t="b">
        <f t="shared" si="16"/>
        <v>1</v>
      </c>
      <c r="K331" s="7">
        <f t="shared" si="17"/>
        <v>0</v>
      </c>
      <c r="L331" s="7">
        <f>WEEKDAY(Table1[[#This Row],[post_time]])</f>
        <v>2</v>
      </c>
      <c r="M331" s="7">
        <f>VLOOKUP(Table1[[#This Row],[topic_id]],'All Topics Data'!$A$2:$I$1243,8,FALSE)</f>
        <v>40105.713888888888</v>
      </c>
      <c r="N331" s="7">
        <f>Table1[[#This Row],[Hui Reply?]]*(Table1[[#This Row],[post_time]]-Table1[[#This Row],[timestamp of previous reply]])</f>
        <v>0</v>
      </c>
      <c r="O331" s="3">
        <f>O330+Table1[[#This Row],[Hui Reply?]]</f>
        <v>6</v>
      </c>
      <c r="P331" s="19">
        <f>INT(Table1[[#This Row],[post_time]])</f>
        <v>40105</v>
      </c>
      <c r="Q331" s="3">
        <f>IF(Table1[[#This Row],[Hui Reply?]],VLOOKUP(Table1[[#This Row],[topic_id]],'All Topics Data'!$A$2:$E$1243,5,FALSE),0)</f>
        <v>0</v>
      </c>
      <c r="R331" s="8">
        <f>Table1[[#This Row],[post_time]]+8/24</f>
        <v>40106.061516203707</v>
      </c>
      <c r="S331" s="3">
        <f>IF(Table1[[#This Row],[post_position]]=1,0,SUMIFS($F$2:F331,$H$2:H331,Table1[[#This Row],[post_position]]-1,$C$2:C331,Table1[[#This Row],[topic_id]]))</f>
        <v>40105.721736111111</v>
      </c>
    </row>
    <row r="332" spans="1:19" x14ac:dyDescent="0.25">
      <c r="A332" s="7">
        <v>334</v>
      </c>
      <c r="B332" s="7">
        <v>1</v>
      </c>
      <c r="C332" s="7">
        <v>100</v>
      </c>
      <c r="D332" s="7">
        <v>1590</v>
      </c>
      <c r="F332" s="8">
        <v>40106.488518518519</v>
      </c>
      <c r="G332" s="7">
        <v>0</v>
      </c>
      <c r="H332" s="7">
        <v>1</v>
      </c>
      <c r="I332" s="7" t="b">
        <f t="shared" si="15"/>
        <v>0</v>
      </c>
      <c r="J332" s="7" t="b">
        <f t="shared" si="16"/>
        <v>0</v>
      </c>
      <c r="K332" s="7">
        <f t="shared" si="17"/>
        <v>0</v>
      </c>
      <c r="L332" s="7">
        <f>WEEKDAY(Table1[[#This Row],[post_time]])</f>
        <v>3</v>
      </c>
      <c r="M332" s="7">
        <f>VLOOKUP(Table1[[#This Row],[topic_id]],'All Topics Data'!$A$2:$I$1243,8,FALSE)</f>
        <v>40106.488194444442</v>
      </c>
      <c r="N332" s="7">
        <f>Table1[[#This Row],[Hui Reply?]]*(Table1[[#This Row],[post_time]]-Table1[[#This Row],[timestamp of previous reply]])</f>
        <v>0</v>
      </c>
      <c r="O332" s="3">
        <f>O331+Table1[[#This Row],[Hui Reply?]]</f>
        <v>6</v>
      </c>
      <c r="P332" s="19">
        <f>INT(Table1[[#This Row],[post_time]])</f>
        <v>40106</v>
      </c>
      <c r="Q332" s="3">
        <f>IF(Table1[[#This Row],[Hui Reply?]],VLOOKUP(Table1[[#This Row],[topic_id]],'All Topics Data'!$A$2:$E$1243,5,FALSE),0)</f>
        <v>0</v>
      </c>
      <c r="R332" s="8">
        <f>Table1[[#This Row],[post_time]]+8/24</f>
        <v>40106.821851851855</v>
      </c>
      <c r="S332" s="3">
        <f>IF(Table1[[#This Row],[post_position]]=1,0,SUMIFS($F$2:F332,$H$2:H332,Table1[[#This Row],[post_position]]-1,$C$2:C332,Table1[[#This Row],[topic_id]]))</f>
        <v>0</v>
      </c>
    </row>
    <row r="333" spans="1:19" x14ac:dyDescent="0.25">
      <c r="A333" s="7">
        <v>335</v>
      </c>
      <c r="B333" s="7">
        <v>1</v>
      </c>
      <c r="C333" s="7">
        <v>100</v>
      </c>
      <c r="D333" s="7">
        <v>24</v>
      </c>
      <c r="F333" s="8">
        <v>40106.514490740738</v>
      </c>
      <c r="G333" s="7">
        <v>0</v>
      </c>
      <c r="H333" s="7">
        <v>2</v>
      </c>
      <c r="I333" s="7" t="b">
        <f t="shared" si="15"/>
        <v>1</v>
      </c>
      <c r="J333" s="7" t="b">
        <f t="shared" si="16"/>
        <v>1</v>
      </c>
      <c r="K333" s="7">
        <f t="shared" si="17"/>
        <v>1</v>
      </c>
      <c r="L333" s="7">
        <f>WEEKDAY(Table1[[#This Row],[post_time]])</f>
        <v>3</v>
      </c>
      <c r="M333" s="7">
        <f>VLOOKUP(Table1[[#This Row],[topic_id]],'All Topics Data'!$A$2:$I$1243,8,FALSE)</f>
        <v>40106.488194444442</v>
      </c>
      <c r="N333" s="7">
        <f>Table1[[#This Row],[Hui Reply?]]*(Table1[[#This Row],[post_time]]-Table1[[#This Row],[timestamp of previous reply]])</f>
        <v>2.5972222218115348E-2</v>
      </c>
      <c r="O333" s="3">
        <f>O332+Table1[[#This Row],[Hui Reply?]]</f>
        <v>7</v>
      </c>
      <c r="P333" s="19">
        <f>INT(Table1[[#This Row],[post_time]])</f>
        <v>40106</v>
      </c>
      <c r="Q333" s="3" t="str">
        <f>IF(Table1[[#This Row],[Hui Reply?]],VLOOKUP(Table1[[#This Row],[topic_id]],'All Topics Data'!$A$2:$E$1243,5,FALSE),0)</f>
        <v>mukutc</v>
      </c>
      <c r="R333" s="8">
        <f>Table1[[#This Row],[post_time]]+8/24</f>
        <v>40106.847824074073</v>
      </c>
      <c r="S333" s="3">
        <f>IF(Table1[[#This Row],[post_position]]=1,0,SUMIFS($F$2:F333,$H$2:H333,Table1[[#This Row],[post_position]]-1,$C$2:C333,Table1[[#This Row],[topic_id]]))</f>
        <v>40106.488518518519</v>
      </c>
    </row>
    <row r="334" spans="1:19" x14ac:dyDescent="0.25">
      <c r="A334" s="7">
        <v>336</v>
      </c>
      <c r="B334" s="7">
        <v>5</v>
      </c>
      <c r="C334" s="7">
        <v>98</v>
      </c>
      <c r="D334" s="7">
        <v>1572</v>
      </c>
      <c r="E334" s="2"/>
      <c r="F334" s="8">
        <v>40106.782453703701</v>
      </c>
      <c r="G334" s="7">
        <v>0</v>
      </c>
      <c r="H334" s="7">
        <v>3</v>
      </c>
      <c r="I334" s="7" t="b">
        <f t="shared" si="15"/>
        <v>0</v>
      </c>
      <c r="J334" s="7" t="b">
        <f t="shared" si="16"/>
        <v>1</v>
      </c>
      <c r="K334" s="7">
        <f t="shared" si="17"/>
        <v>0</v>
      </c>
      <c r="L334" s="7">
        <f>WEEKDAY(Table1[[#This Row],[post_time]])</f>
        <v>3</v>
      </c>
      <c r="M334" s="7">
        <f>VLOOKUP(Table1[[#This Row],[topic_id]],'All Topics Data'!$A$2:$I$1243,8,FALSE)</f>
        <v>40105.710416666669</v>
      </c>
      <c r="N334" s="7">
        <f>Table1[[#This Row],[Hui Reply?]]*(Table1[[#This Row],[post_time]]-Table1[[#This Row],[timestamp of previous reply]])</f>
        <v>0</v>
      </c>
      <c r="O334" s="3">
        <f>O333+Table1[[#This Row],[Hui Reply?]]</f>
        <v>7</v>
      </c>
      <c r="P334" s="19">
        <f>INT(Table1[[#This Row],[post_time]])</f>
        <v>40106</v>
      </c>
      <c r="Q334" s="3">
        <f>IF(Table1[[#This Row],[Hui Reply?]],VLOOKUP(Table1[[#This Row],[topic_id]],'All Topics Data'!$A$2:$E$1243,5,FALSE),0)</f>
        <v>0</v>
      </c>
      <c r="R334" s="8">
        <f>Table1[[#This Row],[post_time]]+8/24</f>
        <v>40107.115787037037</v>
      </c>
      <c r="S334" s="3">
        <f>IF(Table1[[#This Row],[post_position]]=1,0,SUMIFS($F$2:F334,$H$2:H334,Table1[[#This Row],[post_position]]-1,$C$2:C334,Table1[[#This Row],[topic_id]]))</f>
        <v>40105.717361111114</v>
      </c>
    </row>
    <row r="335" spans="1:19" x14ac:dyDescent="0.25">
      <c r="A335" s="7">
        <v>337</v>
      </c>
      <c r="B335" s="7">
        <v>1</v>
      </c>
      <c r="C335" s="7">
        <v>97</v>
      </c>
      <c r="D335" s="7">
        <v>1165</v>
      </c>
      <c r="E335" s="2"/>
      <c r="F335" s="8">
        <v>40106.820636574077</v>
      </c>
      <c r="G335" s="7">
        <v>0</v>
      </c>
      <c r="H335" s="7">
        <v>2</v>
      </c>
      <c r="I335" s="7" t="b">
        <f t="shared" si="15"/>
        <v>0</v>
      </c>
      <c r="J335" s="7" t="b">
        <f t="shared" si="16"/>
        <v>1</v>
      </c>
      <c r="K335" s="7">
        <f t="shared" si="17"/>
        <v>0</v>
      </c>
      <c r="L335" s="7">
        <f>WEEKDAY(Table1[[#This Row],[post_time]])</f>
        <v>3</v>
      </c>
      <c r="M335" s="7">
        <f>VLOOKUP(Table1[[#This Row],[topic_id]],'All Topics Data'!$A$2:$I$1243,8,FALSE)</f>
        <v>40101.30972222222</v>
      </c>
      <c r="N335" s="7">
        <f>Table1[[#This Row],[Hui Reply?]]*(Table1[[#This Row],[post_time]]-Table1[[#This Row],[timestamp of previous reply]])</f>
        <v>0</v>
      </c>
      <c r="O335" s="3">
        <f>O334+Table1[[#This Row],[Hui Reply?]]</f>
        <v>7</v>
      </c>
      <c r="P335" s="19">
        <f>INT(Table1[[#This Row],[post_time]])</f>
        <v>40106</v>
      </c>
      <c r="Q335" s="3">
        <f>IF(Table1[[#This Row],[Hui Reply?]],VLOOKUP(Table1[[#This Row],[topic_id]],'All Topics Data'!$A$2:$E$1243,5,FALSE),0)</f>
        <v>0</v>
      </c>
      <c r="R335" s="8">
        <f>Table1[[#This Row],[post_time]]+8/24</f>
        <v>40107.153969907413</v>
      </c>
      <c r="S335" s="3">
        <f>IF(Table1[[#This Row],[post_position]]=1,0,SUMIFS($F$2:F335,$H$2:H335,Table1[[#This Row],[post_position]]-1,$C$2:C335,Table1[[#This Row],[topic_id]]))</f>
        <v>40101.310347222221</v>
      </c>
    </row>
    <row r="336" spans="1:19" x14ac:dyDescent="0.25">
      <c r="A336" s="7">
        <v>338</v>
      </c>
      <c r="B336" s="7">
        <v>5</v>
      </c>
      <c r="C336" s="7">
        <v>98</v>
      </c>
      <c r="D336" s="7">
        <v>1</v>
      </c>
      <c r="E336" s="2"/>
      <c r="F336" s="8">
        <v>40107.742986111109</v>
      </c>
      <c r="G336" s="7">
        <v>0</v>
      </c>
      <c r="H336" s="7">
        <v>4</v>
      </c>
      <c r="I336" s="7" t="b">
        <f t="shared" si="15"/>
        <v>0</v>
      </c>
      <c r="J336" s="7" t="b">
        <f t="shared" si="16"/>
        <v>1</v>
      </c>
      <c r="K336" s="7">
        <f t="shared" si="17"/>
        <v>0</v>
      </c>
      <c r="L336" s="7">
        <f>WEEKDAY(Table1[[#This Row],[post_time]])</f>
        <v>4</v>
      </c>
      <c r="M336" s="7">
        <f>VLOOKUP(Table1[[#This Row],[topic_id]],'All Topics Data'!$A$2:$I$1243,8,FALSE)</f>
        <v>40105.710416666669</v>
      </c>
      <c r="N336" s="7">
        <f>Table1[[#This Row],[Hui Reply?]]*(Table1[[#This Row],[post_time]]-Table1[[#This Row],[timestamp of previous reply]])</f>
        <v>0</v>
      </c>
      <c r="O336" s="3">
        <f>O335+Table1[[#This Row],[Hui Reply?]]</f>
        <v>7</v>
      </c>
      <c r="P336" s="19">
        <f>INT(Table1[[#This Row],[post_time]])</f>
        <v>40107</v>
      </c>
      <c r="Q336" s="3">
        <f>IF(Table1[[#This Row],[Hui Reply?]],VLOOKUP(Table1[[#This Row],[topic_id]],'All Topics Data'!$A$2:$E$1243,5,FALSE),0)</f>
        <v>0</v>
      </c>
      <c r="R336" s="8">
        <f>Table1[[#This Row],[post_time]]+8/24</f>
        <v>40108.076319444444</v>
      </c>
      <c r="S336" s="3">
        <f>IF(Table1[[#This Row],[post_position]]=1,0,SUMIFS($F$2:F336,$H$2:H336,Table1[[#This Row],[post_position]]-1,$C$2:C336,Table1[[#This Row],[topic_id]]))</f>
        <v>40106.782453703701</v>
      </c>
    </row>
    <row r="337" spans="1:19" x14ac:dyDescent="0.25">
      <c r="A337" s="7">
        <v>339</v>
      </c>
      <c r="B337" s="7">
        <v>1</v>
      </c>
      <c r="C337" s="7">
        <v>101</v>
      </c>
      <c r="D337" s="7">
        <v>1615</v>
      </c>
      <c r="E337" s="2"/>
      <c r="F337" s="8">
        <v>40107.912280092591</v>
      </c>
      <c r="G337" s="7">
        <v>0</v>
      </c>
      <c r="H337" s="7">
        <v>1</v>
      </c>
      <c r="I337" s="7" t="b">
        <f t="shared" si="15"/>
        <v>0</v>
      </c>
      <c r="J337" s="7" t="b">
        <f t="shared" si="16"/>
        <v>0</v>
      </c>
      <c r="K337" s="7">
        <f t="shared" si="17"/>
        <v>0</v>
      </c>
      <c r="L337" s="7">
        <f>WEEKDAY(Table1[[#This Row],[post_time]])</f>
        <v>4</v>
      </c>
      <c r="M337" s="7">
        <f>VLOOKUP(Table1[[#This Row],[topic_id]],'All Topics Data'!$A$2:$I$1243,8,FALSE)</f>
        <v>40107.911805555559</v>
      </c>
      <c r="N337" s="7">
        <f>Table1[[#This Row],[Hui Reply?]]*(Table1[[#This Row],[post_time]]-Table1[[#This Row],[timestamp of previous reply]])</f>
        <v>0</v>
      </c>
      <c r="O337" s="3">
        <f>O336+Table1[[#This Row],[Hui Reply?]]</f>
        <v>7</v>
      </c>
      <c r="P337" s="19">
        <f>INT(Table1[[#This Row],[post_time]])</f>
        <v>40107</v>
      </c>
      <c r="Q337" s="3">
        <f>IF(Table1[[#This Row],[Hui Reply?]],VLOOKUP(Table1[[#This Row],[topic_id]],'All Topics Data'!$A$2:$E$1243,5,FALSE),0)</f>
        <v>0</v>
      </c>
      <c r="R337" s="8">
        <f>Table1[[#This Row],[post_time]]+8/24</f>
        <v>40108.245613425926</v>
      </c>
      <c r="S337" s="3">
        <f>IF(Table1[[#This Row],[post_position]]=1,0,SUMIFS($F$2:F337,$H$2:H337,Table1[[#This Row],[post_position]]-1,$C$2:C337,Table1[[#This Row],[topic_id]]))</f>
        <v>0</v>
      </c>
    </row>
    <row r="338" spans="1:19" x14ac:dyDescent="0.25">
      <c r="A338" s="7">
        <v>340</v>
      </c>
      <c r="B338" s="7">
        <v>1</v>
      </c>
      <c r="C338" s="7">
        <v>101</v>
      </c>
      <c r="D338" s="7">
        <v>24</v>
      </c>
      <c r="F338" s="8">
        <v>40108.001956018517</v>
      </c>
      <c r="G338" s="7">
        <v>0</v>
      </c>
      <c r="H338" s="7">
        <v>2</v>
      </c>
      <c r="I338" s="7" t="b">
        <f t="shared" si="15"/>
        <v>1</v>
      </c>
      <c r="J338" s="7" t="b">
        <f t="shared" si="16"/>
        <v>1</v>
      </c>
      <c r="K338" s="7">
        <f t="shared" si="17"/>
        <v>1</v>
      </c>
      <c r="L338" s="7">
        <f>WEEKDAY(Table1[[#This Row],[post_time]])</f>
        <v>5</v>
      </c>
      <c r="M338" s="7">
        <f>VLOOKUP(Table1[[#This Row],[topic_id]],'All Topics Data'!$A$2:$I$1243,8,FALSE)</f>
        <v>40107.911805555559</v>
      </c>
      <c r="N338" s="7">
        <f>Table1[[#This Row],[Hui Reply?]]*(Table1[[#This Row],[post_time]]-Table1[[#This Row],[timestamp of previous reply]])</f>
        <v>8.9675925926712807E-2</v>
      </c>
      <c r="O338" s="3">
        <f>O337+Table1[[#This Row],[Hui Reply?]]</f>
        <v>8</v>
      </c>
      <c r="P338" s="19">
        <f>INT(Table1[[#This Row],[post_time]])</f>
        <v>40108</v>
      </c>
      <c r="Q338" s="3" t="str">
        <f>IF(Table1[[#This Row],[Hui Reply?]],VLOOKUP(Table1[[#This Row],[topic_id]],'All Topics Data'!$A$2:$E$1243,5,FALSE),0)</f>
        <v>omontero</v>
      </c>
      <c r="R338" s="8">
        <f>Table1[[#This Row],[post_time]]+8/24</f>
        <v>40108.335289351853</v>
      </c>
      <c r="S338" s="3">
        <f>IF(Table1[[#This Row],[post_position]]=1,0,SUMIFS($F$2:F338,$H$2:H338,Table1[[#This Row],[post_position]]-1,$C$2:C338,Table1[[#This Row],[topic_id]]))</f>
        <v>40107.912280092591</v>
      </c>
    </row>
    <row r="339" spans="1:19" x14ac:dyDescent="0.25">
      <c r="A339" s="7">
        <v>341</v>
      </c>
      <c r="B339" s="7">
        <v>1</v>
      </c>
      <c r="C339" s="7">
        <v>102</v>
      </c>
      <c r="D339" s="7">
        <v>1675</v>
      </c>
      <c r="E339" s="2"/>
      <c r="F339" s="8">
        <v>40111.485625000001</v>
      </c>
      <c r="G339" s="7">
        <v>0</v>
      </c>
      <c r="H339" s="7">
        <v>1</v>
      </c>
      <c r="I339" s="7" t="b">
        <f t="shared" si="15"/>
        <v>0</v>
      </c>
      <c r="J339" s="7" t="b">
        <f t="shared" si="16"/>
        <v>0</v>
      </c>
      <c r="K339" s="7">
        <f t="shared" si="17"/>
        <v>0</v>
      </c>
      <c r="L339" s="7">
        <f>WEEKDAY(Table1[[#This Row],[post_time]])</f>
        <v>1</v>
      </c>
      <c r="M339" s="7">
        <f>VLOOKUP(Table1[[#This Row],[topic_id]],'All Topics Data'!$A$2:$I$1243,8,FALSE)</f>
        <v>40111.48541666667</v>
      </c>
      <c r="N339" s="7">
        <f>Table1[[#This Row],[Hui Reply?]]*(Table1[[#This Row],[post_time]]-Table1[[#This Row],[timestamp of previous reply]])</f>
        <v>0</v>
      </c>
      <c r="O339" s="3">
        <f>O338+Table1[[#This Row],[Hui Reply?]]</f>
        <v>8</v>
      </c>
      <c r="P339" s="19">
        <f>INT(Table1[[#This Row],[post_time]])</f>
        <v>40111</v>
      </c>
      <c r="Q339" s="3">
        <f>IF(Table1[[#This Row],[Hui Reply?]],VLOOKUP(Table1[[#This Row],[topic_id]],'All Topics Data'!$A$2:$E$1243,5,FALSE),0)</f>
        <v>0</v>
      </c>
      <c r="R339" s="8">
        <f>Table1[[#This Row],[post_time]]+8/24</f>
        <v>40111.818958333337</v>
      </c>
      <c r="S339" s="3">
        <f>IF(Table1[[#This Row],[post_position]]=1,0,SUMIFS($F$2:F339,$H$2:H339,Table1[[#This Row],[post_position]]-1,$C$2:C339,Table1[[#This Row],[topic_id]]))</f>
        <v>0</v>
      </c>
    </row>
    <row r="340" spans="1:19" x14ac:dyDescent="0.25">
      <c r="A340" s="7">
        <v>342</v>
      </c>
      <c r="B340" s="7">
        <v>1</v>
      </c>
      <c r="C340" s="7">
        <v>103</v>
      </c>
      <c r="D340" s="7">
        <v>1694</v>
      </c>
      <c r="E340" s="2"/>
      <c r="F340" s="8">
        <v>40112.429270833331</v>
      </c>
      <c r="G340" s="7">
        <v>0</v>
      </c>
      <c r="H340" s="7">
        <v>1</v>
      </c>
      <c r="I340" s="7" t="b">
        <f t="shared" si="15"/>
        <v>0</v>
      </c>
      <c r="J340" s="7" t="b">
        <f t="shared" si="16"/>
        <v>0</v>
      </c>
      <c r="K340" s="7">
        <f t="shared" si="17"/>
        <v>0</v>
      </c>
      <c r="L340" s="7">
        <f>WEEKDAY(Table1[[#This Row],[post_time]])</f>
        <v>2</v>
      </c>
      <c r="M340" s="7">
        <f>VLOOKUP(Table1[[#This Row],[topic_id]],'All Topics Data'!$A$2:$I$1243,8,FALSE)</f>
        <v>40112.429166666669</v>
      </c>
      <c r="N340" s="7">
        <f>Table1[[#This Row],[Hui Reply?]]*(Table1[[#This Row],[post_time]]-Table1[[#This Row],[timestamp of previous reply]])</f>
        <v>0</v>
      </c>
      <c r="O340" s="3">
        <f>O339+Table1[[#This Row],[Hui Reply?]]</f>
        <v>8</v>
      </c>
      <c r="P340" s="19">
        <f>INT(Table1[[#This Row],[post_time]])</f>
        <v>40112</v>
      </c>
      <c r="Q340" s="3">
        <f>IF(Table1[[#This Row],[Hui Reply?]],VLOOKUP(Table1[[#This Row],[topic_id]],'All Topics Data'!$A$2:$E$1243,5,FALSE),0)</f>
        <v>0</v>
      </c>
      <c r="R340" s="8">
        <f>Table1[[#This Row],[post_time]]+8/24</f>
        <v>40112.762604166666</v>
      </c>
      <c r="S340" s="3">
        <f>IF(Table1[[#This Row],[post_position]]=1,0,SUMIFS($F$2:F340,$H$2:H340,Table1[[#This Row],[post_position]]-1,$C$2:C340,Table1[[#This Row],[topic_id]]))</f>
        <v>0</v>
      </c>
    </row>
    <row r="341" spans="1:19" x14ac:dyDescent="0.25">
      <c r="A341" s="7">
        <v>343</v>
      </c>
      <c r="B341" s="7">
        <v>1</v>
      </c>
      <c r="C341" s="7">
        <v>103</v>
      </c>
      <c r="D341" s="7">
        <v>24</v>
      </c>
      <c r="E341" s="2"/>
      <c r="F341" s="8">
        <v>40112.533263888887</v>
      </c>
      <c r="G341" s="7">
        <v>0</v>
      </c>
      <c r="H341" s="7">
        <v>2</v>
      </c>
      <c r="I341" s="7" t="b">
        <f t="shared" si="15"/>
        <v>1</v>
      </c>
      <c r="J341" s="7" t="b">
        <f t="shared" si="16"/>
        <v>1</v>
      </c>
      <c r="K341" s="7">
        <f t="shared" si="17"/>
        <v>1</v>
      </c>
      <c r="L341" s="7">
        <f>WEEKDAY(Table1[[#This Row],[post_time]])</f>
        <v>2</v>
      </c>
      <c r="M341" s="7">
        <f>VLOOKUP(Table1[[#This Row],[topic_id]],'All Topics Data'!$A$2:$I$1243,8,FALSE)</f>
        <v>40112.429166666669</v>
      </c>
      <c r="N341" s="7">
        <f>Table1[[#This Row],[Hui Reply?]]*(Table1[[#This Row],[post_time]]-Table1[[#This Row],[timestamp of previous reply]])</f>
        <v>0.10399305555620231</v>
      </c>
      <c r="O341" s="3">
        <f>O340+Table1[[#This Row],[Hui Reply?]]</f>
        <v>9</v>
      </c>
      <c r="P341" s="19">
        <f>INT(Table1[[#This Row],[post_time]])</f>
        <v>40112</v>
      </c>
      <c r="Q341" s="3" t="str">
        <f>IF(Table1[[#This Row],[Hui Reply?]],VLOOKUP(Table1[[#This Row],[topic_id]],'All Topics Data'!$A$2:$E$1243,5,FALSE),0)</f>
        <v>yahya_jogja</v>
      </c>
      <c r="R341" s="8">
        <f>Table1[[#This Row],[post_time]]+8/24</f>
        <v>40112.866597222222</v>
      </c>
      <c r="S341" s="3">
        <f>IF(Table1[[#This Row],[post_position]]=1,0,SUMIFS($F$2:F341,$H$2:H341,Table1[[#This Row],[post_position]]-1,$C$2:C341,Table1[[#This Row],[topic_id]]))</f>
        <v>40112.429270833331</v>
      </c>
    </row>
    <row r="342" spans="1:19" x14ac:dyDescent="0.25">
      <c r="A342" s="7">
        <v>344</v>
      </c>
      <c r="B342" s="7">
        <v>1</v>
      </c>
      <c r="C342" s="7">
        <v>104</v>
      </c>
      <c r="D342" s="7">
        <v>1165</v>
      </c>
      <c r="E342" s="2"/>
      <c r="F342" s="8">
        <v>40112.749259259261</v>
      </c>
      <c r="G342" s="7">
        <v>0</v>
      </c>
      <c r="H342" s="7">
        <v>1</v>
      </c>
      <c r="I342" s="7" t="b">
        <f t="shared" si="15"/>
        <v>0</v>
      </c>
      <c r="J342" s="7" t="b">
        <f t="shared" si="16"/>
        <v>0</v>
      </c>
      <c r="K342" s="7">
        <f t="shared" si="17"/>
        <v>0</v>
      </c>
      <c r="L342" s="7">
        <f>WEEKDAY(Table1[[#This Row],[post_time]])</f>
        <v>2</v>
      </c>
      <c r="M342" s="7">
        <f>VLOOKUP(Table1[[#This Row],[topic_id]],'All Topics Data'!$A$2:$I$1243,8,FALSE)</f>
        <v>40112.748611111114</v>
      </c>
      <c r="N342" s="7">
        <f>Table1[[#This Row],[Hui Reply?]]*(Table1[[#This Row],[post_time]]-Table1[[#This Row],[timestamp of previous reply]])</f>
        <v>0</v>
      </c>
      <c r="O342" s="3">
        <f>O341+Table1[[#This Row],[Hui Reply?]]</f>
        <v>9</v>
      </c>
      <c r="P342" s="19">
        <f>INT(Table1[[#This Row],[post_time]])</f>
        <v>40112</v>
      </c>
      <c r="Q342" s="3">
        <f>IF(Table1[[#This Row],[Hui Reply?]],VLOOKUP(Table1[[#This Row],[topic_id]],'All Topics Data'!$A$2:$E$1243,5,FALSE),0)</f>
        <v>0</v>
      </c>
      <c r="R342" s="8">
        <f>Table1[[#This Row],[post_time]]+8/24</f>
        <v>40113.082592592596</v>
      </c>
      <c r="S342" s="3">
        <f>IF(Table1[[#This Row],[post_position]]=1,0,SUMIFS($F$2:F342,$H$2:H342,Table1[[#This Row],[post_position]]-1,$C$2:C342,Table1[[#This Row],[topic_id]]))</f>
        <v>0</v>
      </c>
    </row>
    <row r="343" spans="1:19" x14ac:dyDescent="0.25">
      <c r="A343" s="7">
        <v>345</v>
      </c>
      <c r="B343" s="7">
        <v>1</v>
      </c>
      <c r="C343" s="7">
        <v>104</v>
      </c>
      <c r="D343" s="7">
        <v>1165</v>
      </c>
      <c r="F343" s="8">
        <v>40112.749652777777</v>
      </c>
      <c r="G343" s="7">
        <v>0</v>
      </c>
      <c r="H343" s="7">
        <v>2</v>
      </c>
      <c r="I343" s="7" t="b">
        <f t="shared" si="15"/>
        <v>0</v>
      </c>
      <c r="J343" s="7" t="b">
        <f t="shared" si="16"/>
        <v>1</v>
      </c>
      <c r="K343" s="7">
        <f t="shared" si="17"/>
        <v>0</v>
      </c>
      <c r="L343" s="7">
        <f>WEEKDAY(Table1[[#This Row],[post_time]])</f>
        <v>2</v>
      </c>
      <c r="M343" s="7">
        <f>VLOOKUP(Table1[[#This Row],[topic_id]],'All Topics Data'!$A$2:$I$1243,8,FALSE)</f>
        <v>40112.748611111114</v>
      </c>
      <c r="N343" s="7">
        <f>Table1[[#This Row],[Hui Reply?]]*(Table1[[#This Row],[post_time]]-Table1[[#This Row],[timestamp of previous reply]])</f>
        <v>0</v>
      </c>
      <c r="O343" s="3">
        <f>O342+Table1[[#This Row],[Hui Reply?]]</f>
        <v>9</v>
      </c>
      <c r="P343" s="19">
        <f>INT(Table1[[#This Row],[post_time]])</f>
        <v>40112</v>
      </c>
      <c r="Q343" s="3">
        <f>IF(Table1[[#This Row],[Hui Reply?]],VLOOKUP(Table1[[#This Row],[topic_id]],'All Topics Data'!$A$2:$E$1243,5,FALSE),0)</f>
        <v>0</v>
      </c>
      <c r="R343" s="8">
        <f>Table1[[#This Row],[post_time]]+8/24</f>
        <v>40113.082986111112</v>
      </c>
      <c r="S343" s="3">
        <f>IF(Table1[[#This Row],[post_position]]=1,0,SUMIFS($F$2:F343,$H$2:H343,Table1[[#This Row],[post_position]]-1,$C$2:C343,Table1[[#This Row],[topic_id]]))</f>
        <v>40112.749259259261</v>
      </c>
    </row>
    <row r="344" spans="1:19" x14ac:dyDescent="0.25">
      <c r="A344" s="7">
        <v>346</v>
      </c>
      <c r="B344" s="7">
        <v>1</v>
      </c>
      <c r="C344" s="7">
        <v>104</v>
      </c>
      <c r="D344" s="7">
        <v>1</v>
      </c>
      <c r="E344" s="2"/>
      <c r="F344" s="8">
        <v>40112.806400462963</v>
      </c>
      <c r="G344" s="7">
        <v>0</v>
      </c>
      <c r="H344" s="7">
        <v>3</v>
      </c>
      <c r="I344" s="7" t="b">
        <f t="shared" si="15"/>
        <v>0</v>
      </c>
      <c r="J344" s="7" t="b">
        <f t="shared" si="16"/>
        <v>1</v>
      </c>
      <c r="K344" s="7">
        <f t="shared" si="17"/>
        <v>0</v>
      </c>
      <c r="L344" s="7">
        <f>WEEKDAY(Table1[[#This Row],[post_time]])</f>
        <v>2</v>
      </c>
      <c r="M344" s="7">
        <f>VLOOKUP(Table1[[#This Row],[topic_id]],'All Topics Data'!$A$2:$I$1243,8,FALSE)</f>
        <v>40112.748611111114</v>
      </c>
      <c r="N344" s="7">
        <f>Table1[[#This Row],[Hui Reply?]]*(Table1[[#This Row],[post_time]]-Table1[[#This Row],[timestamp of previous reply]])</f>
        <v>0</v>
      </c>
      <c r="O344" s="3">
        <f>O343+Table1[[#This Row],[Hui Reply?]]</f>
        <v>9</v>
      </c>
      <c r="P344" s="19">
        <f>INT(Table1[[#This Row],[post_time]])</f>
        <v>40112</v>
      </c>
      <c r="Q344" s="3">
        <f>IF(Table1[[#This Row],[Hui Reply?]],VLOOKUP(Table1[[#This Row],[topic_id]],'All Topics Data'!$A$2:$E$1243,5,FALSE),0)</f>
        <v>0</v>
      </c>
      <c r="R344" s="8">
        <f>Table1[[#This Row],[post_time]]+8/24</f>
        <v>40113.139733796299</v>
      </c>
      <c r="S344" s="3">
        <f>IF(Table1[[#This Row],[post_position]]=1,0,SUMIFS($F$2:F344,$H$2:H344,Table1[[#This Row],[post_position]]-1,$C$2:C344,Table1[[#This Row],[topic_id]]))</f>
        <v>40112.749652777777</v>
      </c>
    </row>
    <row r="345" spans="1:19" x14ac:dyDescent="0.25">
      <c r="A345" s="7">
        <v>347</v>
      </c>
      <c r="B345" s="7">
        <v>1</v>
      </c>
      <c r="C345" s="7">
        <v>104</v>
      </c>
      <c r="D345" s="7">
        <v>1165</v>
      </c>
      <c r="F345" s="8">
        <v>40112.824282407404</v>
      </c>
      <c r="G345" s="7">
        <v>0</v>
      </c>
      <c r="H345" s="7">
        <v>4</v>
      </c>
      <c r="I345" s="7" t="b">
        <f t="shared" si="15"/>
        <v>0</v>
      </c>
      <c r="J345" s="7" t="b">
        <f t="shared" si="16"/>
        <v>1</v>
      </c>
      <c r="K345" s="7">
        <f t="shared" si="17"/>
        <v>0</v>
      </c>
      <c r="L345" s="7">
        <f>WEEKDAY(Table1[[#This Row],[post_time]])</f>
        <v>2</v>
      </c>
      <c r="M345" s="7">
        <f>VLOOKUP(Table1[[#This Row],[topic_id]],'All Topics Data'!$A$2:$I$1243,8,FALSE)</f>
        <v>40112.748611111114</v>
      </c>
      <c r="N345" s="7">
        <f>Table1[[#This Row],[Hui Reply?]]*(Table1[[#This Row],[post_time]]-Table1[[#This Row],[timestamp of previous reply]])</f>
        <v>0</v>
      </c>
      <c r="O345" s="3">
        <f>O344+Table1[[#This Row],[Hui Reply?]]</f>
        <v>9</v>
      </c>
      <c r="P345" s="19">
        <f>INT(Table1[[#This Row],[post_time]])</f>
        <v>40112</v>
      </c>
      <c r="Q345" s="3">
        <f>IF(Table1[[#This Row],[Hui Reply?]],VLOOKUP(Table1[[#This Row],[topic_id]],'All Topics Data'!$A$2:$E$1243,5,FALSE),0)</f>
        <v>0</v>
      </c>
      <c r="R345" s="8">
        <f>Table1[[#This Row],[post_time]]+8/24</f>
        <v>40113.15761574074</v>
      </c>
      <c r="S345" s="3">
        <f>IF(Table1[[#This Row],[post_position]]=1,0,SUMIFS($F$2:F345,$H$2:H345,Table1[[#This Row],[post_position]]-1,$C$2:C345,Table1[[#This Row],[topic_id]]))</f>
        <v>40112.806400462963</v>
      </c>
    </row>
    <row r="346" spans="1:19" x14ac:dyDescent="0.25">
      <c r="A346" s="7">
        <v>348</v>
      </c>
      <c r="B346" s="7">
        <v>1</v>
      </c>
      <c r="C346" s="7">
        <v>105</v>
      </c>
      <c r="D346" s="7">
        <v>1728</v>
      </c>
      <c r="E346" s="2"/>
      <c r="F346" s="8">
        <v>40113.708865740744</v>
      </c>
      <c r="G346" s="7">
        <v>0</v>
      </c>
      <c r="H346" s="7">
        <v>1</v>
      </c>
      <c r="I346" s="7" t="b">
        <f t="shared" si="15"/>
        <v>0</v>
      </c>
      <c r="J346" s="7" t="b">
        <f t="shared" si="16"/>
        <v>0</v>
      </c>
      <c r="K346" s="7">
        <f t="shared" si="17"/>
        <v>0</v>
      </c>
      <c r="L346" s="7">
        <f>WEEKDAY(Table1[[#This Row],[post_time]])</f>
        <v>3</v>
      </c>
      <c r="M346" s="7">
        <f>VLOOKUP(Table1[[#This Row],[topic_id]],'All Topics Data'!$A$2:$I$1243,8,FALSE)</f>
        <v>40113.708333333336</v>
      </c>
      <c r="N346" s="7">
        <f>Table1[[#This Row],[Hui Reply?]]*(Table1[[#This Row],[post_time]]-Table1[[#This Row],[timestamp of previous reply]])</f>
        <v>0</v>
      </c>
      <c r="O346" s="3">
        <f>O345+Table1[[#This Row],[Hui Reply?]]</f>
        <v>9</v>
      </c>
      <c r="P346" s="19">
        <f>INT(Table1[[#This Row],[post_time]])</f>
        <v>40113</v>
      </c>
      <c r="Q346" s="3">
        <f>IF(Table1[[#This Row],[Hui Reply?]],VLOOKUP(Table1[[#This Row],[topic_id]],'All Topics Data'!$A$2:$E$1243,5,FALSE),0)</f>
        <v>0</v>
      </c>
      <c r="R346" s="8">
        <f>Table1[[#This Row],[post_time]]+8/24</f>
        <v>40114.04219907408</v>
      </c>
      <c r="S346" s="3">
        <f>IF(Table1[[#This Row],[post_position]]=1,0,SUMIFS($F$2:F346,$H$2:H346,Table1[[#This Row],[post_position]]-1,$C$2:C346,Table1[[#This Row],[topic_id]]))</f>
        <v>0</v>
      </c>
    </row>
    <row r="347" spans="1:19" x14ac:dyDescent="0.25">
      <c r="A347" s="7">
        <v>349</v>
      </c>
      <c r="B347" s="7">
        <v>1</v>
      </c>
      <c r="C347" s="7">
        <v>105</v>
      </c>
      <c r="D347" s="7">
        <v>178</v>
      </c>
      <c r="E347" s="2"/>
      <c r="F347" s="8">
        <v>40114.423263888886</v>
      </c>
      <c r="G347" s="7">
        <v>0</v>
      </c>
      <c r="H347" s="7">
        <v>2</v>
      </c>
      <c r="I347" s="7" t="b">
        <f t="shared" si="15"/>
        <v>0</v>
      </c>
      <c r="J347" s="7" t="b">
        <f t="shared" si="16"/>
        <v>1</v>
      </c>
      <c r="K347" s="7">
        <f t="shared" si="17"/>
        <v>0</v>
      </c>
      <c r="L347" s="7">
        <f>WEEKDAY(Table1[[#This Row],[post_time]])</f>
        <v>4</v>
      </c>
      <c r="M347" s="7">
        <f>VLOOKUP(Table1[[#This Row],[topic_id]],'All Topics Data'!$A$2:$I$1243,8,FALSE)</f>
        <v>40113.708333333336</v>
      </c>
      <c r="N347" s="7">
        <f>Table1[[#This Row],[Hui Reply?]]*(Table1[[#This Row],[post_time]]-Table1[[#This Row],[timestamp of previous reply]])</f>
        <v>0</v>
      </c>
      <c r="O347" s="3">
        <f>O346+Table1[[#This Row],[Hui Reply?]]</f>
        <v>9</v>
      </c>
      <c r="P347" s="19">
        <f>INT(Table1[[#This Row],[post_time]])</f>
        <v>40114</v>
      </c>
      <c r="Q347" s="3">
        <f>IF(Table1[[#This Row],[Hui Reply?]],VLOOKUP(Table1[[#This Row],[topic_id]],'All Topics Data'!$A$2:$E$1243,5,FALSE),0)</f>
        <v>0</v>
      </c>
      <c r="R347" s="8">
        <f>Table1[[#This Row],[post_time]]+8/24</f>
        <v>40114.756597222222</v>
      </c>
      <c r="S347" s="3">
        <f>IF(Table1[[#This Row],[post_position]]=1,0,SUMIFS($F$2:F347,$H$2:H347,Table1[[#This Row],[post_position]]-1,$C$2:C347,Table1[[#This Row],[topic_id]]))</f>
        <v>40113.708865740744</v>
      </c>
    </row>
    <row r="348" spans="1:19" x14ac:dyDescent="0.25">
      <c r="A348" s="7">
        <v>350</v>
      </c>
      <c r="B348" s="7">
        <v>1</v>
      </c>
      <c r="C348" s="7">
        <v>105</v>
      </c>
      <c r="D348" s="7">
        <v>1</v>
      </c>
      <c r="E348" s="2"/>
      <c r="F348" s="8">
        <v>40114.561574074076</v>
      </c>
      <c r="G348" s="7">
        <v>0</v>
      </c>
      <c r="H348" s="7">
        <v>3</v>
      </c>
      <c r="I348" s="7" t="b">
        <f t="shared" si="15"/>
        <v>0</v>
      </c>
      <c r="J348" s="7" t="b">
        <f t="shared" si="16"/>
        <v>1</v>
      </c>
      <c r="K348" s="7">
        <f t="shared" si="17"/>
        <v>0</v>
      </c>
      <c r="L348" s="7">
        <f>WEEKDAY(Table1[[#This Row],[post_time]])</f>
        <v>4</v>
      </c>
      <c r="M348" s="7">
        <f>VLOOKUP(Table1[[#This Row],[topic_id]],'All Topics Data'!$A$2:$I$1243,8,FALSE)</f>
        <v>40113.708333333336</v>
      </c>
      <c r="N348" s="7">
        <f>Table1[[#This Row],[Hui Reply?]]*(Table1[[#This Row],[post_time]]-Table1[[#This Row],[timestamp of previous reply]])</f>
        <v>0</v>
      </c>
      <c r="O348" s="3">
        <f>O347+Table1[[#This Row],[Hui Reply?]]</f>
        <v>9</v>
      </c>
      <c r="P348" s="19">
        <f>INT(Table1[[#This Row],[post_time]])</f>
        <v>40114</v>
      </c>
      <c r="Q348" s="3">
        <f>IF(Table1[[#This Row],[Hui Reply?]],VLOOKUP(Table1[[#This Row],[topic_id]],'All Topics Data'!$A$2:$E$1243,5,FALSE),0)</f>
        <v>0</v>
      </c>
      <c r="R348" s="8">
        <f>Table1[[#This Row],[post_time]]+8/24</f>
        <v>40114.894907407412</v>
      </c>
      <c r="S348" s="3">
        <f>IF(Table1[[#This Row],[post_position]]=1,0,SUMIFS($F$2:F348,$H$2:H348,Table1[[#This Row],[post_position]]-1,$C$2:C348,Table1[[#This Row],[topic_id]]))</f>
        <v>40114.423263888886</v>
      </c>
    </row>
    <row r="349" spans="1:19" x14ac:dyDescent="0.25">
      <c r="A349" s="7">
        <v>351</v>
      </c>
      <c r="B349" s="7">
        <v>2</v>
      </c>
      <c r="C349" s="7">
        <v>106</v>
      </c>
      <c r="D349" s="7">
        <v>1789</v>
      </c>
      <c r="F349" s="8">
        <v>40115.855127314811</v>
      </c>
      <c r="G349" s="7">
        <v>0</v>
      </c>
      <c r="H349" s="7">
        <v>1</v>
      </c>
      <c r="I349" s="7" t="b">
        <f t="shared" si="15"/>
        <v>0</v>
      </c>
      <c r="J349" s="7" t="b">
        <f t="shared" si="16"/>
        <v>0</v>
      </c>
      <c r="K349" s="7">
        <f t="shared" si="17"/>
        <v>0</v>
      </c>
      <c r="L349" s="7">
        <f>WEEKDAY(Table1[[#This Row],[post_time]])</f>
        <v>5</v>
      </c>
      <c r="M349" s="7">
        <f>VLOOKUP(Table1[[#This Row],[topic_id]],'All Topics Data'!$A$2:$I$1243,8,FALSE)</f>
        <v>40115.854861111111</v>
      </c>
      <c r="N349" s="7">
        <f>Table1[[#This Row],[Hui Reply?]]*(Table1[[#This Row],[post_time]]-Table1[[#This Row],[timestamp of previous reply]])</f>
        <v>0</v>
      </c>
      <c r="O349" s="3">
        <f>O348+Table1[[#This Row],[Hui Reply?]]</f>
        <v>9</v>
      </c>
      <c r="P349" s="19">
        <f>INT(Table1[[#This Row],[post_time]])</f>
        <v>40115</v>
      </c>
      <c r="Q349" s="3">
        <f>IF(Table1[[#This Row],[Hui Reply?]],VLOOKUP(Table1[[#This Row],[topic_id]],'All Topics Data'!$A$2:$E$1243,5,FALSE),0)</f>
        <v>0</v>
      </c>
      <c r="R349" s="8">
        <f>Table1[[#This Row],[post_time]]+8/24</f>
        <v>40116.188460648147</v>
      </c>
      <c r="S349" s="3">
        <f>IF(Table1[[#This Row],[post_position]]=1,0,SUMIFS($F$2:F349,$H$2:H349,Table1[[#This Row],[post_position]]-1,$C$2:C349,Table1[[#This Row],[topic_id]]))</f>
        <v>0</v>
      </c>
    </row>
    <row r="350" spans="1:19" x14ac:dyDescent="0.25">
      <c r="A350" s="7">
        <v>352</v>
      </c>
      <c r="B350" s="7">
        <v>1</v>
      </c>
      <c r="C350" s="7">
        <v>107</v>
      </c>
      <c r="D350" s="7">
        <v>1791</v>
      </c>
      <c r="E350" s="2"/>
      <c r="F350" s="8">
        <v>40115.984224537038</v>
      </c>
      <c r="G350" s="7">
        <v>0</v>
      </c>
      <c r="H350" s="7">
        <v>1</v>
      </c>
      <c r="I350" s="7" t="b">
        <f t="shared" si="15"/>
        <v>0</v>
      </c>
      <c r="J350" s="7" t="b">
        <f t="shared" si="16"/>
        <v>0</v>
      </c>
      <c r="K350" s="7">
        <f t="shared" si="17"/>
        <v>0</v>
      </c>
      <c r="L350" s="7">
        <f>WEEKDAY(Table1[[#This Row],[post_time]])</f>
        <v>5</v>
      </c>
      <c r="M350" s="7">
        <f>VLOOKUP(Table1[[#This Row],[topic_id]],'All Topics Data'!$A$2:$I$1243,8,FALSE)</f>
        <v>40115.984027777777</v>
      </c>
      <c r="N350" s="7">
        <f>Table1[[#This Row],[Hui Reply?]]*(Table1[[#This Row],[post_time]]-Table1[[#This Row],[timestamp of previous reply]])</f>
        <v>0</v>
      </c>
      <c r="O350" s="3">
        <f>O349+Table1[[#This Row],[Hui Reply?]]</f>
        <v>9</v>
      </c>
      <c r="P350" s="19">
        <f>INT(Table1[[#This Row],[post_time]])</f>
        <v>40115</v>
      </c>
      <c r="Q350" s="3">
        <f>IF(Table1[[#This Row],[Hui Reply?]],VLOOKUP(Table1[[#This Row],[topic_id]],'All Topics Data'!$A$2:$E$1243,5,FALSE),0)</f>
        <v>0</v>
      </c>
      <c r="R350" s="8">
        <f>Table1[[#This Row],[post_time]]+8/24</f>
        <v>40116.317557870374</v>
      </c>
      <c r="S350" s="3">
        <f>IF(Table1[[#This Row],[post_position]]=1,0,SUMIFS($F$2:F350,$H$2:H350,Table1[[#This Row],[post_position]]-1,$C$2:C350,Table1[[#This Row],[topic_id]]))</f>
        <v>0</v>
      </c>
    </row>
    <row r="351" spans="1:19" x14ac:dyDescent="0.25">
      <c r="A351" s="7">
        <v>353</v>
      </c>
      <c r="B351" s="7">
        <v>2</v>
      </c>
      <c r="C351" s="7">
        <v>106</v>
      </c>
      <c r="D351" s="7">
        <v>24</v>
      </c>
      <c r="F351" s="8">
        <v>40116.206944444442</v>
      </c>
      <c r="G351" s="7">
        <v>0</v>
      </c>
      <c r="H351" s="7">
        <v>2</v>
      </c>
      <c r="I351" s="7" t="b">
        <f t="shared" si="15"/>
        <v>1</v>
      </c>
      <c r="J351" s="7" t="b">
        <f t="shared" si="16"/>
        <v>1</v>
      </c>
      <c r="K351" s="7">
        <f t="shared" si="17"/>
        <v>1</v>
      </c>
      <c r="L351" s="7">
        <f>WEEKDAY(Table1[[#This Row],[post_time]])</f>
        <v>6</v>
      </c>
      <c r="M351" s="7">
        <f>VLOOKUP(Table1[[#This Row],[topic_id]],'All Topics Data'!$A$2:$I$1243,8,FALSE)</f>
        <v>40115.854861111111</v>
      </c>
      <c r="N351" s="7">
        <f>Table1[[#This Row],[Hui Reply?]]*(Table1[[#This Row],[post_time]]-Table1[[#This Row],[timestamp of previous reply]])</f>
        <v>0.35181712963094469</v>
      </c>
      <c r="O351" s="3">
        <f>O350+Table1[[#This Row],[Hui Reply?]]</f>
        <v>10</v>
      </c>
      <c r="P351" s="19">
        <f>INT(Table1[[#This Row],[post_time]])</f>
        <v>40116</v>
      </c>
      <c r="Q351" s="3" t="str">
        <f>IF(Table1[[#This Row],[Hui Reply?]],VLOOKUP(Table1[[#This Row],[topic_id]],'All Topics Data'!$A$2:$E$1243,5,FALSE),0)</f>
        <v>vancity2010</v>
      </c>
      <c r="R351" s="8">
        <f>Table1[[#This Row],[post_time]]+8/24</f>
        <v>40116.540277777778</v>
      </c>
      <c r="S351" s="3">
        <f>IF(Table1[[#This Row],[post_position]]=1,0,SUMIFS($F$2:F351,$H$2:H351,Table1[[#This Row],[post_position]]-1,$C$2:C351,Table1[[#This Row],[topic_id]]))</f>
        <v>40115.855127314811</v>
      </c>
    </row>
    <row r="352" spans="1:19" x14ac:dyDescent="0.25">
      <c r="A352" s="7">
        <v>354</v>
      </c>
      <c r="B352" s="7">
        <v>1</v>
      </c>
      <c r="C352" s="7">
        <v>107</v>
      </c>
      <c r="D352" s="7">
        <v>24</v>
      </c>
      <c r="E352" s="2"/>
      <c r="F352" s="8">
        <v>40116.223067129627</v>
      </c>
      <c r="G352" s="7">
        <v>0</v>
      </c>
      <c r="H352" s="7">
        <v>2</v>
      </c>
      <c r="I352" s="7" t="b">
        <f t="shared" si="15"/>
        <v>1</v>
      </c>
      <c r="J352" s="7" t="b">
        <f t="shared" si="16"/>
        <v>1</v>
      </c>
      <c r="K352" s="7">
        <f t="shared" si="17"/>
        <v>1</v>
      </c>
      <c r="L352" s="7">
        <f>WEEKDAY(Table1[[#This Row],[post_time]])</f>
        <v>6</v>
      </c>
      <c r="M352" s="7">
        <f>VLOOKUP(Table1[[#This Row],[topic_id]],'All Topics Data'!$A$2:$I$1243,8,FALSE)</f>
        <v>40115.984027777777</v>
      </c>
      <c r="N352" s="7">
        <f>Table1[[#This Row],[Hui Reply?]]*(Table1[[#This Row],[post_time]]-Table1[[#This Row],[timestamp of previous reply]])</f>
        <v>0.23884259258920792</v>
      </c>
      <c r="O352" s="3">
        <f>O351+Table1[[#This Row],[Hui Reply?]]</f>
        <v>11</v>
      </c>
      <c r="P352" s="19">
        <f>INT(Table1[[#This Row],[post_time]])</f>
        <v>40116</v>
      </c>
      <c r="Q352" s="3" t="str">
        <f>IF(Table1[[#This Row],[Hui Reply?]],VLOOKUP(Table1[[#This Row],[topic_id]],'All Topics Data'!$A$2:$E$1243,5,FALSE),0)</f>
        <v>megs</v>
      </c>
      <c r="R352" s="8">
        <f>Table1[[#This Row],[post_time]]+8/24</f>
        <v>40116.556400462963</v>
      </c>
      <c r="S352" s="3">
        <f>IF(Table1[[#This Row],[post_position]]=1,0,SUMIFS($F$2:F352,$H$2:H352,Table1[[#This Row],[post_position]]-1,$C$2:C352,Table1[[#This Row],[topic_id]]))</f>
        <v>40115.984224537038</v>
      </c>
    </row>
    <row r="353" spans="1:19" x14ac:dyDescent="0.25">
      <c r="A353" s="7">
        <v>355</v>
      </c>
      <c r="B353" s="7">
        <v>2</v>
      </c>
      <c r="C353" s="7">
        <v>106</v>
      </c>
      <c r="D353" s="7">
        <v>1</v>
      </c>
      <c r="E353" s="2"/>
      <c r="F353" s="8">
        <v>40116.354432870372</v>
      </c>
      <c r="G353" s="7">
        <v>0</v>
      </c>
      <c r="H353" s="7">
        <v>3</v>
      </c>
      <c r="I353" s="7" t="b">
        <f t="shared" si="15"/>
        <v>0</v>
      </c>
      <c r="J353" s="7" t="b">
        <f t="shared" si="16"/>
        <v>1</v>
      </c>
      <c r="K353" s="7">
        <f t="shared" si="17"/>
        <v>0</v>
      </c>
      <c r="L353" s="7">
        <f>WEEKDAY(Table1[[#This Row],[post_time]])</f>
        <v>6</v>
      </c>
      <c r="M353" s="7">
        <f>VLOOKUP(Table1[[#This Row],[topic_id]],'All Topics Data'!$A$2:$I$1243,8,FALSE)</f>
        <v>40115.854861111111</v>
      </c>
      <c r="N353" s="7">
        <f>Table1[[#This Row],[Hui Reply?]]*(Table1[[#This Row],[post_time]]-Table1[[#This Row],[timestamp of previous reply]])</f>
        <v>0</v>
      </c>
      <c r="O353" s="3">
        <f>O352+Table1[[#This Row],[Hui Reply?]]</f>
        <v>11</v>
      </c>
      <c r="P353" s="19">
        <f>INT(Table1[[#This Row],[post_time]])</f>
        <v>40116</v>
      </c>
      <c r="Q353" s="3">
        <f>IF(Table1[[#This Row],[Hui Reply?]],VLOOKUP(Table1[[#This Row],[topic_id]],'All Topics Data'!$A$2:$E$1243,5,FALSE),0)</f>
        <v>0</v>
      </c>
      <c r="R353" s="8">
        <f>Table1[[#This Row],[post_time]]+8/24</f>
        <v>40116.687766203708</v>
      </c>
      <c r="S353" s="3">
        <f>IF(Table1[[#This Row],[post_position]]=1,0,SUMIFS($F$2:F353,$H$2:H353,Table1[[#This Row],[post_position]]-1,$C$2:C353,Table1[[#This Row],[topic_id]]))</f>
        <v>40116.206944444442</v>
      </c>
    </row>
    <row r="354" spans="1:19" x14ac:dyDescent="0.25">
      <c r="A354" s="7">
        <v>356</v>
      </c>
      <c r="B354" s="7">
        <v>1</v>
      </c>
      <c r="C354" s="7">
        <v>108</v>
      </c>
      <c r="D354" s="7">
        <v>1802</v>
      </c>
      <c r="E354" s="2"/>
      <c r="F354" s="8">
        <v>40116.732199074075</v>
      </c>
      <c r="G354" s="7">
        <v>0</v>
      </c>
      <c r="H354" s="7">
        <v>1</v>
      </c>
      <c r="I354" s="7" t="b">
        <f t="shared" si="15"/>
        <v>0</v>
      </c>
      <c r="J354" s="7" t="b">
        <f t="shared" si="16"/>
        <v>0</v>
      </c>
      <c r="K354" s="7">
        <f t="shared" si="17"/>
        <v>0</v>
      </c>
      <c r="L354" s="7">
        <f>WEEKDAY(Table1[[#This Row],[post_time]])</f>
        <v>6</v>
      </c>
      <c r="M354" s="7">
        <f>VLOOKUP(Table1[[#This Row],[topic_id]],'All Topics Data'!$A$2:$I$1243,8,FALSE)</f>
        <v>40116.731944444444</v>
      </c>
      <c r="N354" s="7">
        <f>Table1[[#This Row],[Hui Reply?]]*(Table1[[#This Row],[post_time]]-Table1[[#This Row],[timestamp of previous reply]])</f>
        <v>0</v>
      </c>
      <c r="O354" s="3">
        <f>O353+Table1[[#This Row],[Hui Reply?]]</f>
        <v>11</v>
      </c>
      <c r="P354" s="19">
        <f>INT(Table1[[#This Row],[post_time]])</f>
        <v>40116</v>
      </c>
      <c r="Q354" s="3">
        <f>IF(Table1[[#This Row],[Hui Reply?]],VLOOKUP(Table1[[#This Row],[topic_id]],'All Topics Data'!$A$2:$E$1243,5,FALSE),0)</f>
        <v>0</v>
      </c>
      <c r="R354" s="8">
        <f>Table1[[#This Row],[post_time]]+8/24</f>
        <v>40117.065532407411</v>
      </c>
      <c r="S354" s="3">
        <f>IF(Table1[[#This Row],[post_position]]=1,0,SUMIFS($F$2:F354,$H$2:H354,Table1[[#This Row],[post_position]]-1,$C$2:C354,Table1[[#This Row],[topic_id]]))</f>
        <v>0</v>
      </c>
    </row>
    <row r="355" spans="1:19" x14ac:dyDescent="0.25">
      <c r="A355" s="7">
        <v>357</v>
      </c>
      <c r="B355" s="7">
        <v>1</v>
      </c>
      <c r="C355" s="7">
        <v>109</v>
      </c>
      <c r="D355" s="7">
        <v>1805</v>
      </c>
      <c r="F355" s="8">
        <v>40116.832141203704</v>
      </c>
      <c r="G355" s="7">
        <v>0</v>
      </c>
      <c r="H355" s="7">
        <v>1</v>
      </c>
      <c r="I355" s="7" t="b">
        <f t="shared" si="15"/>
        <v>0</v>
      </c>
      <c r="J355" s="7" t="b">
        <f t="shared" si="16"/>
        <v>0</v>
      </c>
      <c r="K355" s="7">
        <f t="shared" si="17"/>
        <v>0</v>
      </c>
      <c r="L355" s="7">
        <f>WEEKDAY(Table1[[#This Row],[post_time]])</f>
        <v>6</v>
      </c>
      <c r="M355" s="7">
        <f>VLOOKUP(Table1[[#This Row],[topic_id]],'All Topics Data'!$A$2:$I$1243,8,FALSE)</f>
        <v>40116.831944444442</v>
      </c>
      <c r="N355" s="7">
        <f>Table1[[#This Row],[Hui Reply?]]*(Table1[[#This Row],[post_time]]-Table1[[#This Row],[timestamp of previous reply]])</f>
        <v>0</v>
      </c>
      <c r="O355" s="3">
        <f>O354+Table1[[#This Row],[Hui Reply?]]</f>
        <v>11</v>
      </c>
      <c r="P355" s="19">
        <f>INT(Table1[[#This Row],[post_time]])</f>
        <v>40116</v>
      </c>
      <c r="Q355" s="3">
        <f>IF(Table1[[#This Row],[Hui Reply?]],VLOOKUP(Table1[[#This Row],[topic_id]],'All Topics Data'!$A$2:$E$1243,5,FALSE),0)</f>
        <v>0</v>
      </c>
      <c r="R355" s="8">
        <f>Table1[[#This Row],[post_time]]+8/24</f>
        <v>40117.16547453704</v>
      </c>
      <c r="S355" s="3">
        <f>IF(Table1[[#This Row],[post_position]]=1,0,SUMIFS($F$2:F355,$H$2:H355,Table1[[#This Row],[post_position]]-1,$C$2:C355,Table1[[#This Row],[topic_id]]))</f>
        <v>0</v>
      </c>
    </row>
    <row r="356" spans="1:19" x14ac:dyDescent="0.25">
      <c r="A356" s="7">
        <v>358</v>
      </c>
      <c r="B356" s="7">
        <v>1</v>
      </c>
      <c r="C356" s="7">
        <v>110</v>
      </c>
      <c r="D356" s="7">
        <v>1810</v>
      </c>
      <c r="E356" s="2"/>
      <c r="F356" s="8">
        <v>40116.966620370367</v>
      </c>
      <c r="G356" s="7">
        <v>0</v>
      </c>
      <c r="H356" s="7">
        <v>1</v>
      </c>
      <c r="I356" s="7" t="b">
        <f t="shared" si="15"/>
        <v>0</v>
      </c>
      <c r="J356" s="7" t="b">
        <f t="shared" si="16"/>
        <v>0</v>
      </c>
      <c r="K356" s="7">
        <f t="shared" si="17"/>
        <v>0</v>
      </c>
      <c r="L356" s="7">
        <f>WEEKDAY(Table1[[#This Row],[post_time]])</f>
        <v>6</v>
      </c>
      <c r="M356" s="7">
        <f>VLOOKUP(Table1[[#This Row],[topic_id]],'All Topics Data'!$A$2:$I$1243,8,FALSE)</f>
        <v>40116.96597222222</v>
      </c>
      <c r="N356" s="7">
        <f>Table1[[#This Row],[Hui Reply?]]*(Table1[[#This Row],[post_time]]-Table1[[#This Row],[timestamp of previous reply]])</f>
        <v>0</v>
      </c>
      <c r="O356" s="3">
        <f>O355+Table1[[#This Row],[Hui Reply?]]</f>
        <v>11</v>
      </c>
      <c r="P356" s="19">
        <f>INT(Table1[[#This Row],[post_time]])</f>
        <v>40116</v>
      </c>
      <c r="Q356" s="3">
        <f>IF(Table1[[#This Row],[Hui Reply?]],VLOOKUP(Table1[[#This Row],[topic_id]],'All Topics Data'!$A$2:$E$1243,5,FALSE),0)</f>
        <v>0</v>
      </c>
      <c r="R356" s="8">
        <f>Table1[[#This Row],[post_time]]+8/24</f>
        <v>40117.299953703703</v>
      </c>
      <c r="S356" s="3">
        <f>IF(Table1[[#This Row],[post_position]]=1,0,SUMIFS($F$2:F356,$H$2:H356,Table1[[#This Row],[post_position]]-1,$C$2:C356,Table1[[#This Row],[topic_id]]))</f>
        <v>0</v>
      </c>
    </row>
    <row r="357" spans="1:19" x14ac:dyDescent="0.25">
      <c r="A357" s="7">
        <v>359</v>
      </c>
      <c r="B357" s="7">
        <v>1</v>
      </c>
      <c r="C357" s="7">
        <v>108</v>
      </c>
      <c r="D357" s="7">
        <v>24</v>
      </c>
      <c r="F357" s="8">
        <v>40117.00203703704</v>
      </c>
      <c r="G357" s="7">
        <v>0</v>
      </c>
      <c r="H357" s="7">
        <v>2</v>
      </c>
      <c r="I357" s="7" t="b">
        <f t="shared" si="15"/>
        <v>1</v>
      </c>
      <c r="J357" s="7" t="b">
        <f t="shared" si="16"/>
        <v>1</v>
      </c>
      <c r="K357" s="7">
        <f t="shared" si="17"/>
        <v>1</v>
      </c>
      <c r="L357" s="7">
        <f>WEEKDAY(Table1[[#This Row],[post_time]])</f>
        <v>7</v>
      </c>
      <c r="M357" s="7">
        <f>VLOOKUP(Table1[[#This Row],[topic_id]],'All Topics Data'!$A$2:$I$1243,8,FALSE)</f>
        <v>40116.731944444444</v>
      </c>
      <c r="N357" s="7">
        <f>Table1[[#This Row],[Hui Reply?]]*(Table1[[#This Row],[post_time]]-Table1[[#This Row],[timestamp of previous reply]])</f>
        <v>0.26983796296553919</v>
      </c>
      <c r="O357" s="3">
        <f>O356+Table1[[#This Row],[Hui Reply?]]</f>
        <v>12</v>
      </c>
      <c r="P357" s="19">
        <f>INT(Table1[[#This Row],[post_time]])</f>
        <v>40117</v>
      </c>
      <c r="Q357" s="3" t="str">
        <f>IF(Table1[[#This Row],[Hui Reply?]],VLOOKUP(Table1[[#This Row],[topic_id]],'All Topics Data'!$A$2:$E$1243,5,FALSE),0)</f>
        <v>svs9j</v>
      </c>
      <c r="R357" s="8">
        <f>Table1[[#This Row],[post_time]]+8/24</f>
        <v>40117.335370370376</v>
      </c>
      <c r="S357" s="3">
        <f>IF(Table1[[#This Row],[post_position]]=1,0,SUMIFS($F$2:F357,$H$2:H357,Table1[[#This Row],[post_position]]-1,$C$2:C357,Table1[[#This Row],[topic_id]]))</f>
        <v>40116.732199074075</v>
      </c>
    </row>
    <row r="358" spans="1:19" x14ac:dyDescent="0.25">
      <c r="A358" s="7">
        <v>360</v>
      </c>
      <c r="B358" s="7">
        <v>1</v>
      </c>
      <c r="C358" s="7">
        <v>109</v>
      </c>
      <c r="D358" s="7">
        <v>24</v>
      </c>
      <c r="F358" s="8">
        <v>40117.004247685189</v>
      </c>
      <c r="G358" s="7">
        <v>0</v>
      </c>
      <c r="H358" s="7">
        <v>2</v>
      </c>
      <c r="I358" s="7" t="b">
        <f t="shared" si="15"/>
        <v>1</v>
      </c>
      <c r="J358" s="7" t="b">
        <f t="shared" si="16"/>
        <v>1</v>
      </c>
      <c r="K358" s="7">
        <f t="shared" si="17"/>
        <v>1</v>
      </c>
      <c r="L358" s="7">
        <f>WEEKDAY(Table1[[#This Row],[post_time]])</f>
        <v>7</v>
      </c>
      <c r="M358" s="7">
        <f>VLOOKUP(Table1[[#This Row],[topic_id]],'All Topics Data'!$A$2:$I$1243,8,FALSE)</f>
        <v>40116.831944444442</v>
      </c>
      <c r="N358" s="7">
        <f>Table1[[#This Row],[Hui Reply?]]*(Table1[[#This Row],[post_time]]-Table1[[#This Row],[timestamp of previous reply]])</f>
        <v>0.17210648148466134</v>
      </c>
      <c r="O358" s="3">
        <f>O357+Table1[[#This Row],[Hui Reply?]]</f>
        <v>13</v>
      </c>
      <c r="P358" s="19">
        <f>INT(Table1[[#This Row],[post_time]])</f>
        <v>40117</v>
      </c>
      <c r="Q358" s="3" t="str">
        <f>IF(Table1[[#This Row],[Hui Reply?]],VLOOKUP(Table1[[#This Row],[topic_id]],'All Topics Data'!$A$2:$E$1243,5,FALSE),0)</f>
        <v>papajohn22</v>
      </c>
      <c r="R358" s="8">
        <f>Table1[[#This Row],[post_time]]+8/24</f>
        <v>40117.337581018524</v>
      </c>
      <c r="S358" s="3">
        <f>IF(Table1[[#This Row],[post_position]]=1,0,SUMIFS($F$2:F358,$H$2:H358,Table1[[#This Row],[post_position]]-1,$C$2:C358,Table1[[#This Row],[topic_id]]))</f>
        <v>40116.832141203704</v>
      </c>
    </row>
    <row r="359" spans="1:19" x14ac:dyDescent="0.25">
      <c r="A359" s="7">
        <v>361</v>
      </c>
      <c r="B359" s="7">
        <v>1</v>
      </c>
      <c r="C359" s="7">
        <v>109</v>
      </c>
      <c r="D359" s="7">
        <v>24</v>
      </c>
      <c r="F359" s="8">
        <v>40117.011620370373</v>
      </c>
      <c r="G359" s="7">
        <v>0</v>
      </c>
      <c r="H359" s="7">
        <v>3</v>
      </c>
      <c r="I359" s="7" t="b">
        <f t="shared" si="15"/>
        <v>1</v>
      </c>
      <c r="J359" s="7" t="b">
        <f t="shared" si="16"/>
        <v>1</v>
      </c>
      <c r="K359" s="7">
        <f t="shared" si="17"/>
        <v>1</v>
      </c>
      <c r="L359" s="7">
        <f>WEEKDAY(Table1[[#This Row],[post_time]])</f>
        <v>7</v>
      </c>
      <c r="M359" s="7">
        <f>VLOOKUP(Table1[[#This Row],[topic_id]],'All Topics Data'!$A$2:$I$1243,8,FALSE)</f>
        <v>40116.831944444442</v>
      </c>
      <c r="N359" s="7">
        <f>Table1[[#This Row],[Hui Reply?]]*(Table1[[#This Row],[post_time]]-Table1[[#This Row],[timestamp of previous reply]])</f>
        <v>7.3726851842366159E-3</v>
      </c>
      <c r="O359" s="3">
        <f>O358+Table1[[#This Row],[Hui Reply?]]</f>
        <v>14</v>
      </c>
      <c r="P359" s="19">
        <f>INT(Table1[[#This Row],[post_time]])</f>
        <v>40117</v>
      </c>
      <c r="Q359" s="3" t="str">
        <f>IF(Table1[[#This Row],[Hui Reply?]],VLOOKUP(Table1[[#This Row],[topic_id]],'All Topics Data'!$A$2:$E$1243,5,FALSE),0)</f>
        <v>papajohn22</v>
      </c>
      <c r="R359" s="8">
        <f>Table1[[#This Row],[post_time]]+8/24</f>
        <v>40117.344953703709</v>
      </c>
      <c r="S359" s="3">
        <f>IF(Table1[[#This Row],[post_position]]=1,0,SUMIFS($F$2:F359,$H$2:H359,Table1[[#This Row],[post_position]]-1,$C$2:C359,Table1[[#This Row],[topic_id]]))</f>
        <v>40117.004247685189</v>
      </c>
    </row>
    <row r="360" spans="1:19" x14ac:dyDescent="0.25">
      <c r="A360" s="7">
        <v>362</v>
      </c>
      <c r="B360" s="7">
        <v>1</v>
      </c>
      <c r="C360" s="7">
        <v>110</v>
      </c>
      <c r="D360" s="7">
        <v>24</v>
      </c>
      <c r="E360" s="2"/>
      <c r="F360" s="8">
        <v>40117.022812499999</v>
      </c>
      <c r="G360" s="7">
        <v>0</v>
      </c>
      <c r="H360" s="7">
        <v>2</v>
      </c>
      <c r="I360" s="7" t="b">
        <f t="shared" si="15"/>
        <v>1</v>
      </c>
      <c r="J360" s="7" t="b">
        <f t="shared" si="16"/>
        <v>1</v>
      </c>
      <c r="K360" s="7">
        <f t="shared" si="17"/>
        <v>1</v>
      </c>
      <c r="L360" s="7">
        <f>WEEKDAY(Table1[[#This Row],[post_time]])</f>
        <v>7</v>
      </c>
      <c r="M360" s="7">
        <f>VLOOKUP(Table1[[#This Row],[topic_id]],'All Topics Data'!$A$2:$I$1243,8,FALSE)</f>
        <v>40116.96597222222</v>
      </c>
      <c r="N360" s="7">
        <f>Table1[[#This Row],[Hui Reply?]]*(Table1[[#This Row],[post_time]]-Table1[[#This Row],[timestamp of previous reply]])</f>
        <v>5.6192129632108845E-2</v>
      </c>
      <c r="O360" s="3">
        <f>O359+Table1[[#This Row],[Hui Reply?]]</f>
        <v>15</v>
      </c>
      <c r="P360" s="19">
        <f>INT(Table1[[#This Row],[post_time]])</f>
        <v>40117</v>
      </c>
      <c r="Q360" s="3" t="str">
        <f>IF(Table1[[#This Row],[Hui Reply?]],VLOOKUP(Table1[[#This Row],[topic_id]],'All Topics Data'!$A$2:$E$1243,5,FALSE),0)</f>
        <v>bibanl</v>
      </c>
      <c r="R360" s="8">
        <f>Table1[[#This Row],[post_time]]+8/24</f>
        <v>40117.356145833335</v>
      </c>
      <c r="S360" s="3">
        <f>IF(Table1[[#This Row],[post_position]]=1,0,SUMIFS($F$2:F360,$H$2:H360,Table1[[#This Row],[post_position]]-1,$C$2:C360,Table1[[#This Row],[topic_id]]))</f>
        <v>40116.966620370367</v>
      </c>
    </row>
    <row r="361" spans="1:19" x14ac:dyDescent="0.25">
      <c r="A361" s="7">
        <v>363</v>
      </c>
      <c r="B361" s="7">
        <v>1</v>
      </c>
      <c r="C361" s="7">
        <v>108</v>
      </c>
      <c r="D361" s="7">
        <v>1802</v>
      </c>
      <c r="F361" s="8">
        <v>40117.054675925923</v>
      </c>
      <c r="G361" s="7">
        <v>0</v>
      </c>
      <c r="H361" s="7">
        <v>3</v>
      </c>
      <c r="I361" s="7" t="b">
        <f t="shared" si="15"/>
        <v>0</v>
      </c>
      <c r="J361" s="7" t="b">
        <f t="shared" si="16"/>
        <v>1</v>
      </c>
      <c r="K361" s="7">
        <f t="shared" si="17"/>
        <v>0</v>
      </c>
      <c r="L361" s="7">
        <f>WEEKDAY(Table1[[#This Row],[post_time]])</f>
        <v>7</v>
      </c>
      <c r="M361" s="7">
        <f>VLOOKUP(Table1[[#This Row],[topic_id]],'All Topics Data'!$A$2:$I$1243,8,FALSE)</f>
        <v>40116.731944444444</v>
      </c>
      <c r="N361" s="7">
        <f>Table1[[#This Row],[Hui Reply?]]*(Table1[[#This Row],[post_time]]-Table1[[#This Row],[timestamp of previous reply]])</f>
        <v>0</v>
      </c>
      <c r="O361" s="3">
        <f>O360+Table1[[#This Row],[Hui Reply?]]</f>
        <v>15</v>
      </c>
      <c r="P361" s="19">
        <f>INT(Table1[[#This Row],[post_time]])</f>
        <v>40117</v>
      </c>
      <c r="Q361" s="3">
        <f>IF(Table1[[#This Row],[Hui Reply?]],VLOOKUP(Table1[[#This Row],[topic_id]],'All Topics Data'!$A$2:$E$1243,5,FALSE),0)</f>
        <v>0</v>
      </c>
      <c r="R361" s="8">
        <f>Table1[[#This Row],[post_time]]+8/24</f>
        <v>40117.388009259259</v>
      </c>
      <c r="S361" s="3">
        <f>IF(Table1[[#This Row],[post_position]]=1,0,SUMIFS($F$2:F361,$H$2:H361,Table1[[#This Row],[post_position]]-1,$C$2:C361,Table1[[#This Row],[topic_id]]))</f>
        <v>40117.00203703704</v>
      </c>
    </row>
    <row r="362" spans="1:19" x14ac:dyDescent="0.25">
      <c r="A362" s="7">
        <v>364</v>
      </c>
      <c r="B362" s="7">
        <v>1</v>
      </c>
      <c r="C362" s="7">
        <v>109</v>
      </c>
      <c r="D362" s="7">
        <v>1805</v>
      </c>
      <c r="F362" s="8">
        <v>40118.558645833335</v>
      </c>
      <c r="G362" s="7">
        <v>0</v>
      </c>
      <c r="H362" s="7">
        <v>4</v>
      </c>
      <c r="I362" s="7" t="b">
        <f t="shared" si="15"/>
        <v>0</v>
      </c>
      <c r="J362" s="7" t="b">
        <f t="shared" si="16"/>
        <v>1</v>
      </c>
      <c r="K362" s="7">
        <f t="shared" si="17"/>
        <v>0</v>
      </c>
      <c r="L362" s="7">
        <f>WEEKDAY(Table1[[#This Row],[post_time]])</f>
        <v>1</v>
      </c>
      <c r="M362" s="7">
        <f>VLOOKUP(Table1[[#This Row],[topic_id]],'All Topics Data'!$A$2:$I$1243,8,FALSE)</f>
        <v>40116.831944444442</v>
      </c>
      <c r="N362" s="7">
        <f>Table1[[#This Row],[Hui Reply?]]*(Table1[[#This Row],[post_time]]-Table1[[#This Row],[timestamp of previous reply]])</f>
        <v>0</v>
      </c>
      <c r="O362" s="3">
        <f>O361+Table1[[#This Row],[Hui Reply?]]</f>
        <v>15</v>
      </c>
      <c r="P362" s="19">
        <f>INT(Table1[[#This Row],[post_time]])</f>
        <v>40118</v>
      </c>
      <c r="Q362" s="3">
        <f>IF(Table1[[#This Row],[Hui Reply?]],VLOOKUP(Table1[[#This Row],[topic_id]],'All Topics Data'!$A$2:$E$1243,5,FALSE),0)</f>
        <v>0</v>
      </c>
      <c r="R362" s="8">
        <f>Table1[[#This Row],[post_time]]+8/24</f>
        <v>40118.89197916667</v>
      </c>
      <c r="S362" s="3">
        <f>IF(Table1[[#This Row],[post_position]]=1,0,SUMIFS($F$2:F362,$H$2:H362,Table1[[#This Row],[post_position]]-1,$C$2:C362,Table1[[#This Row],[topic_id]]))</f>
        <v>40117.011620370373</v>
      </c>
    </row>
    <row r="363" spans="1:19" x14ac:dyDescent="0.25">
      <c r="A363" s="7">
        <v>365</v>
      </c>
      <c r="B363" s="7">
        <v>1</v>
      </c>
      <c r="C363" s="7">
        <v>111</v>
      </c>
      <c r="D363" s="7">
        <v>1838</v>
      </c>
      <c r="E363" s="2"/>
      <c r="F363" s="8">
        <v>40118.591400462959</v>
      </c>
      <c r="G363" s="7">
        <v>0</v>
      </c>
      <c r="H363" s="7">
        <v>1</v>
      </c>
      <c r="I363" s="7" t="b">
        <f t="shared" si="15"/>
        <v>0</v>
      </c>
      <c r="J363" s="7" t="b">
        <f t="shared" si="16"/>
        <v>0</v>
      </c>
      <c r="K363" s="7">
        <f t="shared" si="17"/>
        <v>0</v>
      </c>
      <c r="L363" s="7">
        <f>WEEKDAY(Table1[[#This Row],[post_time]])</f>
        <v>1</v>
      </c>
      <c r="M363" s="7">
        <f>VLOOKUP(Table1[[#This Row],[topic_id]],'All Topics Data'!$A$2:$I$1243,8,FALSE)</f>
        <v>40118.59097222222</v>
      </c>
      <c r="N363" s="7">
        <f>Table1[[#This Row],[Hui Reply?]]*(Table1[[#This Row],[post_time]]-Table1[[#This Row],[timestamp of previous reply]])</f>
        <v>0</v>
      </c>
      <c r="O363" s="3">
        <f>O362+Table1[[#This Row],[Hui Reply?]]</f>
        <v>15</v>
      </c>
      <c r="P363" s="19">
        <f>INT(Table1[[#This Row],[post_time]])</f>
        <v>40118</v>
      </c>
      <c r="Q363" s="3">
        <f>IF(Table1[[#This Row],[Hui Reply?]],VLOOKUP(Table1[[#This Row],[topic_id]],'All Topics Data'!$A$2:$E$1243,5,FALSE),0)</f>
        <v>0</v>
      </c>
      <c r="R363" s="8">
        <f>Table1[[#This Row],[post_time]]+8/24</f>
        <v>40118.924733796295</v>
      </c>
      <c r="S363" s="3">
        <f>IF(Table1[[#This Row],[post_position]]=1,0,SUMIFS($F$2:F363,$H$2:H363,Table1[[#This Row],[post_position]]-1,$C$2:C363,Table1[[#This Row],[topic_id]]))</f>
        <v>0</v>
      </c>
    </row>
    <row r="364" spans="1:19" x14ac:dyDescent="0.25">
      <c r="A364" s="7">
        <v>366</v>
      </c>
      <c r="B364" s="7">
        <v>1</v>
      </c>
      <c r="C364" s="7">
        <v>111</v>
      </c>
      <c r="D364" s="7">
        <v>1</v>
      </c>
      <c r="F364" s="8">
        <v>40118.703148148146</v>
      </c>
      <c r="G364" s="7">
        <v>0</v>
      </c>
      <c r="H364" s="7">
        <v>2</v>
      </c>
      <c r="I364" s="7" t="b">
        <f t="shared" si="15"/>
        <v>0</v>
      </c>
      <c r="J364" s="7" t="b">
        <f t="shared" si="16"/>
        <v>1</v>
      </c>
      <c r="K364" s="7">
        <f t="shared" si="17"/>
        <v>0</v>
      </c>
      <c r="L364" s="7">
        <f>WEEKDAY(Table1[[#This Row],[post_time]])</f>
        <v>1</v>
      </c>
      <c r="M364" s="7">
        <f>VLOOKUP(Table1[[#This Row],[topic_id]],'All Topics Data'!$A$2:$I$1243,8,FALSE)</f>
        <v>40118.59097222222</v>
      </c>
      <c r="N364" s="7">
        <f>Table1[[#This Row],[Hui Reply?]]*(Table1[[#This Row],[post_time]]-Table1[[#This Row],[timestamp of previous reply]])</f>
        <v>0</v>
      </c>
      <c r="O364" s="3">
        <f>O363+Table1[[#This Row],[Hui Reply?]]</f>
        <v>15</v>
      </c>
      <c r="P364" s="19">
        <f>INT(Table1[[#This Row],[post_time]])</f>
        <v>40118</v>
      </c>
      <c r="Q364" s="3">
        <f>IF(Table1[[#This Row],[Hui Reply?]],VLOOKUP(Table1[[#This Row],[topic_id]],'All Topics Data'!$A$2:$E$1243,5,FALSE),0)</f>
        <v>0</v>
      </c>
      <c r="R364" s="8">
        <f>Table1[[#This Row],[post_time]]+8/24</f>
        <v>40119.036481481482</v>
      </c>
      <c r="S364" s="3">
        <f>IF(Table1[[#This Row],[post_position]]=1,0,SUMIFS($F$2:F364,$H$2:H364,Table1[[#This Row],[post_position]]-1,$C$2:C364,Table1[[#This Row],[topic_id]]))</f>
        <v>40118.591400462959</v>
      </c>
    </row>
    <row r="365" spans="1:19" x14ac:dyDescent="0.25">
      <c r="A365" s="7">
        <v>367</v>
      </c>
      <c r="B365" s="7">
        <v>1</v>
      </c>
      <c r="C365" s="7">
        <v>111</v>
      </c>
      <c r="D365" s="7">
        <v>24</v>
      </c>
      <c r="F365" s="8">
        <v>40119.031261574077</v>
      </c>
      <c r="G365" s="7">
        <v>0</v>
      </c>
      <c r="H365" s="7">
        <v>3</v>
      </c>
      <c r="I365" s="7" t="b">
        <f t="shared" si="15"/>
        <v>1</v>
      </c>
      <c r="J365" s="7" t="b">
        <f t="shared" si="16"/>
        <v>1</v>
      </c>
      <c r="K365" s="7">
        <f t="shared" si="17"/>
        <v>1</v>
      </c>
      <c r="L365" s="7">
        <f>WEEKDAY(Table1[[#This Row],[post_time]])</f>
        <v>2</v>
      </c>
      <c r="M365" s="7">
        <f>VLOOKUP(Table1[[#This Row],[topic_id]],'All Topics Data'!$A$2:$I$1243,8,FALSE)</f>
        <v>40118.59097222222</v>
      </c>
      <c r="N365" s="7">
        <f>Table1[[#This Row],[Hui Reply?]]*(Table1[[#This Row],[post_time]]-Table1[[#This Row],[timestamp of previous reply]])</f>
        <v>0.32811342593049631</v>
      </c>
      <c r="O365" s="3">
        <f>O364+Table1[[#This Row],[Hui Reply?]]</f>
        <v>16</v>
      </c>
      <c r="P365" s="19">
        <f>INT(Table1[[#This Row],[post_time]])</f>
        <v>40119</v>
      </c>
      <c r="Q365" s="3" t="str">
        <f>IF(Table1[[#This Row],[Hui Reply?]],VLOOKUP(Table1[[#This Row],[topic_id]],'All Topics Data'!$A$2:$E$1243,5,FALSE),0)</f>
        <v>jollyroger</v>
      </c>
      <c r="R365" s="8">
        <f>Table1[[#This Row],[post_time]]+8/24</f>
        <v>40119.364594907413</v>
      </c>
      <c r="S365" s="3">
        <f>IF(Table1[[#This Row],[post_position]]=1,0,SUMIFS($F$2:F365,$H$2:H365,Table1[[#This Row],[post_position]]-1,$C$2:C365,Table1[[#This Row],[topic_id]]))</f>
        <v>40118.703148148146</v>
      </c>
    </row>
    <row r="366" spans="1:19" x14ac:dyDescent="0.25">
      <c r="A366" s="7">
        <v>368</v>
      </c>
      <c r="B366" s="7">
        <v>1</v>
      </c>
      <c r="C366" s="7">
        <v>110</v>
      </c>
      <c r="D366" s="7">
        <v>1810</v>
      </c>
      <c r="E366" s="2"/>
      <c r="F366" s="8">
        <v>40119.783993055556</v>
      </c>
      <c r="G366" s="7">
        <v>0</v>
      </c>
      <c r="H366" s="7">
        <v>3</v>
      </c>
      <c r="I366" s="7" t="b">
        <f t="shared" si="15"/>
        <v>0</v>
      </c>
      <c r="J366" s="7" t="b">
        <f t="shared" si="16"/>
        <v>1</v>
      </c>
      <c r="K366" s="7">
        <f t="shared" si="17"/>
        <v>0</v>
      </c>
      <c r="L366" s="7">
        <f>WEEKDAY(Table1[[#This Row],[post_time]])</f>
        <v>2</v>
      </c>
      <c r="M366" s="7">
        <f>VLOOKUP(Table1[[#This Row],[topic_id]],'All Topics Data'!$A$2:$I$1243,8,FALSE)</f>
        <v>40116.96597222222</v>
      </c>
      <c r="N366" s="7">
        <f>Table1[[#This Row],[Hui Reply?]]*(Table1[[#This Row],[post_time]]-Table1[[#This Row],[timestamp of previous reply]])</f>
        <v>0</v>
      </c>
      <c r="O366" s="3">
        <f>O365+Table1[[#This Row],[Hui Reply?]]</f>
        <v>16</v>
      </c>
      <c r="P366" s="19">
        <f>INT(Table1[[#This Row],[post_time]])</f>
        <v>40119</v>
      </c>
      <c r="Q366" s="3">
        <f>IF(Table1[[#This Row],[Hui Reply?]],VLOOKUP(Table1[[#This Row],[topic_id]],'All Topics Data'!$A$2:$E$1243,5,FALSE),0)</f>
        <v>0</v>
      </c>
      <c r="R366" s="8">
        <f>Table1[[#This Row],[post_time]]+8/24</f>
        <v>40120.117326388892</v>
      </c>
      <c r="S366" s="3">
        <f>IF(Table1[[#This Row],[post_position]]=1,0,SUMIFS($F$2:F366,$H$2:H366,Table1[[#This Row],[post_position]]-1,$C$2:C366,Table1[[#This Row],[topic_id]]))</f>
        <v>40117.022812499999</v>
      </c>
    </row>
    <row r="367" spans="1:19" x14ac:dyDescent="0.25">
      <c r="A367" s="7">
        <v>369</v>
      </c>
      <c r="B367" s="7">
        <v>3</v>
      </c>
      <c r="C367" s="7">
        <v>112</v>
      </c>
      <c r="D367" s="7">
        <v>1144</v>
      </c>
      <c r="F367" s="8">
        <v>40119.850891203707</v>
      </c>
      <c r="G367" s="7">
        <v>0</v>
      </c>
      <c r="H367" s="7">
        <v>1</v>
      </c>
      <c r="I367" s="7" t="b">
        <f t="shared" si="15"/>
        <v>0</v>
      </c>
      <c r="J367" s="7" t="b">
        <f t="shared" si="16"/>
        <v>0</v>
      </c>
      <c r="K367" s="7">
        <f t="shared" si="17"/>
        <v>0</v>
      </c>
      <c r="L367" s="7">
        <f>WEEKDAY(Table1[[#This Row],[post_time]])</f>
        <v>2</v>
      </c>
      <c r="M367" s="7">
        <f>VLOOKUP(Table1[[#This Row],[topic_id]],'All Topics Data'!$A$2:$I$1243,8,FALSE)</f>
        <v>40119.850694444445</v>
      </c>
      <c r="N367" s="7">
        <f>Table1[[#This Row],[Hui Reply?]]*(Table1[[#This Row],[post_time]]-Table1[[#This Row],[timestamp of previous reply]])</f>
        <v>0</v>
      </c>
      <c r="O367" s="3">
        <f>O366+Table1[[#This Row],[Hui Reply?]]</f>
        <v>16</v>
      </c>
      <c r="P367" s="19">
        <f>INT(Table1[[#This Row],[post_time]])</f>
        <v>40119</v>
      </c>
      <c r="Q367" s="3">
        <f>IF(Table1[[#This Row],[Hui Reply?]],VLOOKUP(Table1[[#This Row],[topic_id]],'All Topics Data'!$A$2:$E$1243,5,FALSE),0)</f>
        <v>0</v>
      </c>
      <c r="R367" s="8">
        <f>Table1[[#This Row],[post_time]]+8/24</f>
        <v>40120.184224537043</v>
      </c>
      <c r="S367" s="3">
        <f>IF(Table1[[#This Row],[post_position]]=1,0,SUMIFS($F$2:F367,$H$2:H367,Table1[[#This Row],[post_position]]-1,$C$2:C367,Table1[[#This Row],[topic_id]]))</f>
        <v>0</v>
      </c>
    </row>
    <row r="368" spans="1:19" x14ac:dyDescent="0.25">
      <c r="A368" s="7">
        <v>370</v>
      </c>
      <c r="B368" s="7">
        <v>1</v>
      </c>
      <c r="C368" s="7">
        <v>110</v>
      </c>
      <c r="D368" s="7">
        <v>1</v>
      </c>
      <c r="E368" s="2"/>
      <c r="F368" s="8">
        <v>40119.893425925926</v>
      </c>
      <c r="G368" s="7">
        <v>0</v>
      </c>
      <c r="H368" s="7">
        <v>4</v>
      </c>
      <c r="I368" s="7" t="b">
        <f t="shared" si="15"/>
        <v>0</v>
      </c>
      <c r="J368" s="7" t="b">
        <f t="shared" si="16"/>
        <v>1</v>
      </c>
      <c r="K368" s="7">
        <f t="shared" si="17"/>
        <v>0</v>
      </c>
      <c r="L368" s="7">
        <f>WEEKDAY(Table1[[#This Row],[post_time]])</f>
        <v>2</v>
      </c>
      <c r="M368" s="7">
        <f>VLOOKUP(Table1[[#This Row],[topic_id]],'All Topics Data'!$A$2:$I$1243,8,FALSE)</f>
        <v>40116.96597222222</v>
      </c>
      <c r="N368" s="7">
        <f>Table1[[#This Row],[Hui Reply?]]*(Table1[[#This Row],[post_time]]-Table1[[#This Row],[timestamp of previous reply]])</f>
        <v>0</v>
      </c>
      <c r="O368" s="3">
        <f>O367+Table1[[#This Row],[Hui Reply?]]</f>
        <v>16</v>
      </c>
      <c r="P368" s="19">
        <f>INT(Table1[[#This Row],[post_time]])</f>
        <v>40119</v>
      </c>
      <c r="Q368" s="3">
        <f>IF(Table1[[#This Row],[Hui Reply?]],VLOOKUP(Table1[[#This Row],[topic_id]],'All Topics Data'!$A$2:$E$1243,5,FALSE),0)</f>
        <v>0</v>
      </c>
      <c r="R368" s="8">
        <f>Table1[[#This Row],[post_time]]+8/24</f>
        <v>40120.226759259262</v>
      </c>
      <c r="S368" s="3">
        <f>IF(Table1[[#This Row],[post_position]]=1,0,SUMIFS($F$2:F368,$H$2:H368,Table1[[#This Row],[post_position]]-1,$C$2:C368,Table1[[#This Row],[topic_id]]))</f>
        <v>40119.783993055556</v>
      </c>
    </row>
    <row r="369" spans="1:19" x14ac:dyDescent="0.25">
      <c r="A369" s="7">
        <v>371</v>
      </c>
      <c r="B369" s="7">
        <v>1</v>
      </c>
      <c r="C369" s="7">
        <v>113</v>
      </c>
      <c r="D369" s="7">
        <v>1731</v>
      </c>
      <c r="F369" s="8">
        <v>40120.371967592589</v>
      </c>
      <c r="G369" s="7">
        <v>0</v>
      </c>
      <c r="H369" s="7">
        <v>1</v>
      </c>
      <c r="I369" s="7" t="b">
        <f t="shared" si="15"/>
        <v>0</v>
      </c>
      <c r="J369" s="7" t="b">
        <f t="shared" si="16"/>
        <v>0</v>
      </c>
      <c r="K369" s="7">
        <f t="shared" si="17"/>
        <v>0</v>
      </c>
      <c r="L369" s="7">
        <f>WEEKDAY(Table1[[#This Row],[post_time]])</f>
        <v>3</v>
      </c>
      <c r="M369" s="7">
        <f>VLOOKUP(Table1[[#This Row],[topic_id]],'All Topics Data'!$A$2:$I$1243,8,FALSE)</f>
        <v>40120.371527777781</v>
      </c>
      <c r="N369" s="7">
        <f>Table1[[#This Row],[Hui Reply?]]*(Table1[[#This Row],[post_time]]-Table1[[#This Row],[timestamp of previous reply]])</f>
        <v>0</v>
      </c>
      <c r="O369" s="3">
        <f>O368+Table1[[#This Row],[Hui Reply?]]</f>
        <v>16</v>
      </c>
      <c r="P369" s="19">
        <f>INT(Table1[[#This Row],[post_time]])</f>
        <v>40120</v>
      </c>
      <c r="Q369" s="3">
        <f>IF(Table1[[#This Row],[Hui Reply?]],VLOOKUP(Table1[[#This Row],[topic_id]],'All Topics Data'!$A$2:$E$1243,5,FALSE),0)</f>
        <v>0</v>
      </c>
      <c r="R369" s="8">
        <f>Table1[[#This Row],[post_time]]+8/24</f>
        <v>40120.705300925925</v>
      </c>
      <c r="S369" s="3">
        <f>IF(Table1[[#This Row],[post_position]]=1,0,SUMIFS($F$2:F369,$H$2:H369,Table1[[#This Row],[post_position]]-1,$C$2:C369,Table1[[#This Row],[topic_id]]))</f>
        <v>0</v>
      </c>
    </row>
    <row r="370" spans="1:19" x14ac:dyDescent="0.25">
      <c r="A370" s="7">
        <v>372</v>
      </c>
      <c r="B370" s="7">
        <v>1</v>
      </c>
      <c r="C370" s="7">
        <v>113</v>
      </c>
      <c r="D370" s="7">
        <v>24</v>
      </c>
      <c r="E370" s="2"/>
      <c r="F370" s="8">
        <v>40120.4140162037</v>
      </c>
      <c r="G370" s="7">
        <v>0</v>
      </c>
      <c r="H370" s="7">
        <v>2</v>
      </c>
      <c r="I370" s="7" t="b">
        <f t="shared" si="15"/>
        <v>1</v>
      </c>
      <c r="J370" s="7" t="b">
        <f t="shared" si="16"/>
        <v>1</v>
      </c>
      <c r="K370" s="7">
        <f t="shared" si="17"/>
        <v>1</v>
      </c>
      <c r="L370" s="7">
        <f>WEEKDAY(Table1[[#This Row],[post_time]])</f>
        <v>3</v>
      </c>
      <c r="M370" s="7">
        <f>VLOOKUP(Table1[[#This Row],[topic_id]],'All Topics Data'!$A$2:$I$1243,8,FALSE)</f>
        <v>40120.371527777781</v>
      </c>
      <c r="N370" s="7">
        <f>Table1[[#This Row],[Hui Reply?]]*(Table1[[#This Row],[post_time]]-Table1[[#This Row],[timestamp of previous reply]])</f>
        <v>4.2048611110658385E-2</v>
      </c>
      <c r="O370" s="3">
        <f>O369+Table1[[#This Row],[Hui Reply?]]</f>
        <v>17</v>
      </c>
      <c r="P370" s="19">
        <f>INT(Table1[[#This Row],[post_time]])</f>
        <v>40120</v>
      </c>
      <c r="Q370" s="3" t="str">
        <f>IF(Table1[[#This Row],[Hui Reply?]],VLOOKUP(Table1[[#This Row],[topic_id]],'All Topics Data'!$A$2:$E$1243,5,FALSE),0)</f>
        <v>terry</v>
      </c>
      <c r="R370" s="8">
        <f>Table1[[#This Row],[post_time]]+8/24</f>
        <v>40120.747349537036</v>
      </c>
      <c r="S370" s="3">
        <f>IF(Table1[[#This Row],[post_position]]=1,0,SUMIFS($F$2:F370,$H$2:H370,Table1[[#This Row],[post_position]]-1,$C$2:C370,Table1[[#This Row],[topic_id]]))</f>
        <v>40120.371967592589</v>
      </c>
    </row>
    <row r="371" spans="1:19" x14ac:dyDescent="0.25">
      <c r="A371" s="7">
        <v>373</v>
      </c>
      <c r="B371" s="7">
        <v>1</v>
      </c>
      <c r="C371" s="7">
        <v>114</v>
      </c>
      <c r="D371" s="7">
        <v>1802</v>
      </c>
      <c r="E371" s="2"/>
      <c r="F371" s="8">
        <v>40120.621990740743</v>
      </c>
      <c r="G371" s="7">
        <v>0</v>
      </c>
      <c r="H371" s="7">
        <v>1</v>
      </c>
      <c r="I371" s="7" t="b">
        <f t="shared" si="15"/>
        <v>0</v>
      </c>
      <c r="J371" s="7" t="b">
        <f t="shared" si="16"/>
        <v>0</v>
      </c>
      <c r="K371" s="7">
        <f t="shared" si="17"/>
        <v>0</v>
      </c>
      <c r="L371" s="7">
        <f>WEEKDAY(Table1[[#This Row],[post_time]])</f>
        <v>3</v>
      </c>
      <c r="M371" s="7">
        <f>VLOOKUP(Table1[[#This Row],[topic_id]],'All Topics Data'!$A$2:$I$1243,8,FALSE)</f>
        <v>40120.621527777781</v>
      </c>
      <c r="N371" s="7">
        <f>Table1[[#This Row],[Hui Reply?]]*(Table1[[#This Row],[post_time]]-Table1[[#This Row],[timestamp of previous reply]])</f>
        <v>0</v>
      </c>
      <c r="O371" s="3">
        <f>O370+Table1[[#This Row],[Hui Reply?]]</f>
        <v>17</v>
      </c>
      <c r="P371" s="19">
        <f>INT(Table1[[#This Row],[post_time]])</f>
        <v>40120</v>
      </c>
      <c r="Q371" s="3">
        <f>IF(Table1[[#This Row],[Hui Reply?]],VLOOKUP(Table1[[#This Row],[topic_id]],'All Topics Data'!$A$2:$E$1243,5,FALSE),0)</f>
        <v>0</v>
      </c>
      <c r="R371" s="8">
        <f>Table1[[#This Row],[post_time]]+8/24</f>
        <v>40120.955324074079</v>
      </c>
      <c r="S371" s="3">
        <f>IF(Table1[[#This Row],[post_position]]=1,0,SUMIFS($F$2:F371,$H$2:H371,Table1[[#This Row],[post_position]]-1,$C$2:C371,Table1[[#This Row],[topic_id]]))</f>
        <v>0</v>
      </c>
    </row>
    <row r="372" spans="1:19" x14ac:dyDescent="0.25">
      <c r="A372" s="7">
        <v>374</v>
      </c>
      <c r="B372" s="7">
        <v>1</v>
      </c>
      <c r="C372" s="7">
        <v>115</v>
      </c>
      <c r="D372" s="7">
        <v>67</v>
      </c>
      <c r="F372" s="8">
        <v>40121.160844907405</v>
      </c>
      <c r="G372" s="7">
        <v>0</v>
      </c>
      <c r="H372" s="7">
        <v>1</v>
      </c>
      <c r="I372" s="7" t="b">
        <f t="shared" si="15"/>
        <v>0</v>
      </c>
      <c r="J372" s="7" t="b">
        <f t="shared" si="16"/>
        <v>0</v>
      </c>
      <c r="K372" s="7">
        <f t="shared" si="17"/>
        <v>0</v>
      </c>
      <c r="L372" s="7">
        <f>WEEKDAY(Table1[[#This Row],[post_time]])</f>
        <v>4</v>
      </c>
      <c r="M372" s="7">
        <f>VLOOKUP(Table1[[#This Row],[topic_id]],'All Topics Data'!$A$2:$I$1243,8,FALSE)</f>
        <v>40121.160416666666</v>
      </c>
      <c r="N372" s="7">
        <f>Table1[[#This Row],[Hui Reply?]]*(Table1[[#This Row],[post_time]]-Table1[[#This Row],[timestamp of previous reply]])</f>
        <v>0</v>
      </c>
      <c r="O372" s="3">
        <f>O371+Table1[[#This Row],[Hui Reply?]]</f>
        <v>17</v>
      </c>
      <c r="P372" s="19">
        <f>INT(Table1[[#This Row],[post_time]])</f>
        <v>40121</v>
      </c>
      <c r="Q372" s="3">
        <f>IF(Table1[[#This Row],[Hui Reply?]],VLOOKUP(Table1[[#This Row],[topic_id]],'All Topics Data'!$A$2:$E$1243,5,FALSE),0)</f>
        <v>0</v>
      </c>
      <c r="R372" s="8">
        <f>Table1[[#This Row],[post_time]]+8/24</f>
        <v>40121.49417824074</v>
      </c>
      <c r="S372" s="3">
        <f>IF(Table1[[#This Row],[post_position]]=1,0,SUMIFS($F$2:F372,$H$2:H372,Table1[[#This Row],[post_position]]-1,$C$2:C372,Table1[[#This Row],[topic_id]]))</f>
        <v>0</v>
      </c>
    </row>
    <row r="373" spans="1:19" x14ac:dyDescent="0.25">
      <c r="A373" s="7">
        <v>375</v>
      </c>
      <c r="B373" s="7">
        <v>1</v>
      </c>
      <c r="C373" s="7">
        <v>115</v>
      </c>
      <c r="D373" s="7">
        <v>24</v>
      </c>
      <c r="E373" s="2"/>
      <c r="F373" s="8">
        <v>40121.247986111113</v>
      </c>
      <c r="G373" s="7">
        <v>0</v>
      </c>
      <c r="H373" s="7">
        <v>2</v>
      </c>
      <c r="I373" s="7" t="b">
        <f t="shared" si="15"/>
        <v>1</v>
      </c>
      <c r="J373" s="7" t="b">
        <f t="shared" si="16"/>
        <v>1</v>
      </c>
      <c r="K373" s="7">
        <f t="shared" si="17"/>
        <v>1</v>
      </c>
      <c r="L373" s="7">
        <f>WEEKDAY(Table1[[#This Row],[post_time]])</f>
        <v>4</v>
      </c>
      <c r="M373" s="7">
        <f>VLOOKUP(Table1[[#This Row],[topic_id]],'All Topics Data'!$A$2:$I$1243,8,FALSE)</f>
        <v>40121.160416666666</v>
      </c>
      <c r="N373" s="7">
        <f>Table1[[#This Row],[Hui Reply?]]*(Table1[[#This Row],[post_time]]-Table1[[#This Row],[timestamp of previous reply]])</f>
        <v>8.7141203708597459E-2</v>
      </c>
      <c r="O373" s="3">
        <f>O372+Table1[[#This Row],[Hui Reply?]]</f>
        <v>18</v>
      </c>
      <c r="P373" s="19">
        <f>INT(Table1[[#This Row],[post_time]])</f>
        <v>40121</v>
      </c>
      <c r="Q373" s="3" t="str">
        <f>IF(Table1[[#This Row],[Hui Reply?]],VLOOKUP(Table1[[#This Row],[topic_id]],'All Topics Data'!$A$2:$E$1243,5,FALSE),0)</f>
        <v>lsuresh4u</v>
      </c>
      <c r="R373" s="8">
        <f>Table1[[#This Row],[post_time]]+8/24</f>
        <v>40121.581319444449</v>
      </c>
      <c r="S373" s="3">
        <f>IF(Table1[[#This Row],[post_position]]=1,0,SUMIFS($F$2:F373,$H$2:H373,Table1[[#This Row],[post_position]]-1,$C$2:C373,Table1[[#This Row],[topic_id]]))</f>
        <v>40121.160844907405</v>
      </c>
    </row>
    <row r="374" spans="1:19" x14ac:dyDescent="0.25">
      <c r="A374" s="7">
        <v>376</v>
      </c>
      <c r="B374" s="7">
        <v>1</v>
      </c>
      <c r="C374" s="7">
        <v>115</v>
      </c>
      <c r="D374" s="7">
        <v>67</v>
      </c>
      <c r="F374" s="8">
        <v>40121.27648148148</v>
      </c>
      <c r="G374" s="7">
        <v>0</v>
      </c>
      <c r="H374" s="7">
        <v>3</v>
      </c>
      <c r="I374" s="7" t="b">
        <f t="shared" si="15"/>
        <v>0</v>
      </c>
      <c r="J374" s="7" t="b">
        <f t="shared" si="16"/>
        <v>1</v>
      </c>
      <c r="K374" s="7">
        <f t="shared" si="17"/>
        <v>0</v>
      </c>
      <c r="L374" s="7">
        <f>WEEKDAY(Table1[[#This Row],[post_time]])</f>
        <v>4</v>
      </c>
      <c r="M374" s="7">
        <f>VLOOKUP(Table1[[#This Row],[topic_id]],'All Topics Data'!$A$2:$I$1243,8,FALSE)</f>
        <v>40121.160416666666</v>
      </c>
      <c r="N374" s="7">
        <f>Table1[[#This Row],[Hui Reply?]]*(Table1[[#This Row],[post_time]]-Table1[[#This Row],[timestamp of previous reply]])</f>
        <v>0</v>
      </c>
      <c r="O374" s="3">
        <f>O373+Table1[[#This Row],[Hui Reply?]]</f>
        <v>18</v>
      </c>
      <c r="P374" s="19">
        <f>INT(Table1[[#This Row],[post_time]])</f>
        <v>40121</v>
      </c>
      <c r="Q374" s="3">
        <f>IF(Table1[[#This Row],[Hui Reply?]],VLOOKUP(Table1[[#This Row],[topic_id]],'All Topics Data'!$A$2:$E$1243,5,FALSE),0)</f>
        <v>0</v>
      </c>
      <c r="R374" s="8">
        <f>Table1[[#This Row],[post_time]]+8/24</f>
        <v>40121.609814814816</v>
      </c>
      <c r="S374" s="3">
        <f>IF(Table1[[#This Row],[post_position]]=1,0,SUMIFS($F$2:F374,$H$2:H374,Table1[[#This Row],[post_position]]-1,$C$2:C374,Table1[[#This Row],[topic_id]]))</f>
        <v>40121.247986111113</v>
      </c>
    </row>
    <row r="375" spans="1:19" x14ac:dyDescent="0.25">
      <c r="A375" s="7">
        <v>377</v>
      </c>
      <c r="B375" s="7">
        <v>1</v>
      </c>
      <c r="C375" s="7">
        <v>114</v>
      </c>
      <c r="D375" s="7">
        <v>24</v>
      </c>
      <c r="E375" s="2"/>
      <c r="F375" s="8">
        <v>40121.520891203705</v>
      </c>
      <c r="G375" s="7">
        <v>0</v>
      </c>
      <c r="H375" s="7">
        <v>2</v>
      </c>
      <c r="I375" s="7" t="b">
        <f t="shared" si="15"/>
        <v>1</v>
      </c>
      <c r="J375" s="7" t="b">
        <f t="shared" si="16"/>
        <v>1</v>
      </c>
      <c r="K375" s="7">
        <f t="shared" si="17"/>
        <v>1</v>
      </c>
      <c r="L375" s="7">
        <f>WEEKDAY(Table1[[#This Row],[post_time]])</f>
        <v>4</v>
      </c>
      <c r="M375" s="7">
        <f>VLOOKUP(Table1[[#This Row],[topic_id]],'All Topics Data'!$A$2:$I$1243,8,FALSE)</f>
        <v>40120.621527777781</v>
      </c>
      <c r="N375" s="7">
        <f>Table1[[#This Row],[Hui Reply?]]*(Table1[[#This Row],[post_time]]-Table1[[#This Row],[timestamp of previous reply]])</f>
        <v>0.89890046296204673</v>
      </c>
      <c r="O375" s="3">
        <f>O374+Table1[[#This Row],[Hui Reply?]]</f>
        <v>19</v>
      </c>
      <c r="P375" s="19">
        <f>INT(Table1[[#This Row],[post_time]])</f>
        <v>40121</v>
      </c>
      <c r="Q375" s="3" t="str">
        <f>IF(Table1[[#This Row],[Hui Reply?]],VLOOKUP(Table1[[#This Row],[topic_id]],'All Topics Data'!$A$2:$E$1243,5,FALSE),0)</f>
        <v>svs9j</v>
      </c>
      <c r="R375" s="8">
        <f>Table1[[#This Row],[post_time]]+8/24</f>
        <v>40121.854224537041</v>
      </c>
      <c r="S375" s="3">
        <f>IF(Table1[[#This Row],[post_position]]=1,0,SUMIFS($F$2:F375,$H$2:H375,Table1[[#This Row],[post_position]]-1,$C$2:C375,Table1[[#This Row],[topic_id]]))</f>
        <v>40120.621990740743</v>
      </c>
    </row>
    <row r="376" spans="1:19" x14ac:dyDescent="0.25">
      <c r="A376" s="7">
        <v>378</v>
      </c>
      <c r="B376" s="7">
        <v>3</v>
      </c>
      <c r="C376" s="7">
        <v>112</v>
      </c>
      <c r="D376" s="7">
        <v>24</v>
      </c>
      <c r="F376" s="8">
        <v>40121.524178240739</v>
      </c>
      <c r="G376" s="7">
        <v>0</v>
      </c>
      <c r="H376" s="7">
        <v>2</v>
      </c>
      <c r="I376" s="7" t="b">
        <f t="shared" si="15"/>
        <v>1</v>
      </c>
      <c r="J376" s="7" t="b">
        <f t="shared" si="16"/>
        <v>1</v>
      </c>
      <c r="K376" s="7">
        <f t="shared" si="17"/>
        <v>1</v>
      </c>
      <c r="L376" s="7">
        <f>WEEKDAY(Table1[[#This Row],[post_time]])</f>
        <v>4</v>
      </c>
      <c r="M376" s="7">
        <f>VLOOKUP(Table1[[#This Row],[topic_id]],'All Topics Data'!$A$2:$I$1243,8,FALSE)</f>
        <v>40119.850694444445</v>
      </c>
      <c r="N376" s="7">
        <f>Table1[[#This Row],[Hui Reply?]]*(Table1[[#This Row],[post_time]]-Table1[[#This Row],[timestamp of previous reply]])</f>
        <v>1.6732870370324235</v>
      </c>
      <c r="O376" s="3">
        <f>O375+Table1[[#This Row],[Hui Reply?]]</f>
        <v>20</v>
      </c>
      <c r="P376" s="19">
        <f>INT(Table1[[#This Row],[post_time]])</f>
        <v>40121</v>
      </c>
      <c r="Q376" s="3" t="str">
        <f>IF(Table1[[#This Row],[Hui Reply?]],VLOOKUP(Table1[[#This Row],[topic_id]],'All Topics Data'!$A$2:$E$1243,5,FALSE),0)</f>
        <v>arnold muscat</v>
      </c>
      <c r="R376" s="8">
        <f>Table1[[#This Row],[post_time]]+8/24</f>
        <v>40121.857511574075</v>
      </c>
      <c r="S376" s="3">
        <f>IF(Table1[[#This Row],[post_position]]=1,0,SUMIFS($F$2:F376,$H$2:H376,Table1[[#This Row],[post_position]]-1,$C$2:C376,Table1[[#This Row],[topic_id]]))</f>
        <v>40119.850891203707</v>
      </c>
    </row>
    <row r="377" spans="1:19" x14ac:dyDescent="0.25">
      <c r="A377" s="7">
        <v>379</v>
      </c>
      <c r="B377" s="7">
        <v>1</v>
      </c>
      <c r="C377" s="7">
        <v>116</v>
      </c>
      <c r="D377" s="7">
        <v>1896</v>
      </c>
      <c r="E377" s="2"/>
      <c r="F377" s="8">
        <v>40121.675694444442</v>
      </c>
      <c r="G377" s="7">
        <v>0</v>
      </c>
      <c r="H377" s="7">
        <v>1</v>
      </c>
      <c r="I377" s="7" t="b">
        <f t="shared" si="15"/>
        <v>0</v>
      </c>
      <c r="J377" s="7" t="b">
        <f t="shared" si="16"/>
        <v>0</v>
      </c>
      <c r="K377" s="7">
        <f t="shared" si="17"/>
        <v>0</v>
      </c>
      <c r="L377" s="7">
        <f>WEEKDAY(Table1[[#This Row],[post_time]])</f>
        <v>4</v>
      </c>
      <c r="M377" s="7">
        <f>VLOOKUP(Table1[[#This Row],[topic_id]],'All Topics Data'!$A$2:$I$1243,8,FALSE)</f>
        <v>40121.675000000003</v>
      </c>
      <c r="N377" s="7">
        <f>Table1[[#This Row],[Hui Reply?]]*(Table1[[#This Row],[post_time]]-Table1[[#This Row],[timestamp of previous reply]])</f>
        <v>0</v>
      </c>
      <c r="O377" s="3">
        <f>O376+Table1[[#This Row],[Hui Reply?]]</f>
        <v>20</v>
      </c>
      <c r="P377" s="19">
        <f>INT(Table1[[#This Row],[post_time]])</f>
        <v>40121</v>
      </c>
      <c r="Q377" s="3">
        <f>IF(Table1[[#This Row],[Hui Reply?]],VLOOKUP(Table1[[#This Row],[topic_id]],'All Topics Data'!$A$2:$E$1243,5,FALSE),0)</f>
        <v>0</v>
      </c>
      <c r="R377" s="8">
        <f>Table1[[#This Row],[post_time]]+8/24</f>
        <v>40122.009027777778</v>
      </c>
      <c r="S377" s="3">
        <f>IF(Table1[[#This Row],[post_position]]=1,0,SUMIFS($F$2:F377,$H$2:H377,Table1[[#This Row],[post_position]]-1,$C$2:C377,Table1[[#This Row],[topic_id]]))</f>
        <v>0</v>
      </c>
    </row>
    <row r="378" spans="1:19" x14ac:dyDescent="0.25">
      <c r="A378" s="7">
        <v>380</v>
      </c>
      <c r="B378" s="7">
        <v>3</v>
      </c>
      <c r="C378" s="7">
        <v>112</v>
      </c>
      <c r="D378" s="7">
        <v>1</v>
      </c>
      <c r="E378" s="2"/>
      <c r="F378" s="8">
        <v>40122.379328703704</v>
      </c>
      <c r="G378" s="7">
        <v>0</v>
      </c>
      <c r="H378" s="7">
        <v>3</v>
      </c>
      <c r="I378" s="7" t="b">
        <f t="shared" si="15"/>
        <v>0</v>
      </c>
      <c r="J378" s="7" t="b">
        <f t="shared" si="16"/>
        <v>1</v>
      </c>
      <c r="K378" s="7">
        <f t="shared" si="17"/>
        <v>0</v>
      </c>
      <c r="L378" s="7">
        <f>WEEKDAY(Table1[[#This Row],[post_time]])</f>
        <v>5</v>
      </c>
      <c r="M378" s="7">
        <f>VLOOKUP(Table1[[#This Row],[topic_id]],'All Topics Data'!$A$2:$I$1243,8,FALSE)</f>
        <v>40119.850694444445</v>
      </c>
      <c r="N378" s="7">
        <f>Table1[[#This Row],[Hui Reply?]]*(Table1[[#This Row],[post_time]]-Table1[[#This Row],[timestamp of previous reply]])</f>
        <v>0</v>
      </c>
      <c r="O378" s="3">
        <f>O377+Table1[[#This Row],[Hui Reply?]]</f>
        <v>20</v>
      </c>
      <c r="P378" s="19">
        <f>INT(Table1[[#This Row],[post_time]])</f>
        <v>40122</v>
      </c>
      <c r="Q378" s="3">
        <f>IF(Table1[[#This Row],[Hui Reply?]],VLOOKUP(Table1[[#This Row],[topic_id]],'All Topics Data'!$A$2:$E$1243,5,FALSE),0)</f>
        <v>0</v>
      </c>
      <c r="R378" s="8">
        <f>Table1[[#This Row],[post_time]]+8/24</f>
        <v>40122.71266203704</v>
      </c>
      <c r="S378" s="3">
        <f>IF(Table1[[#This Row],[post_position]]=1,0,SUMIFS($F$2:F378,$H$2:H378,Table1[[#This Row],[post_position]]-1,$C$2:C378,Table1[[#This Row],[topic_id]]))</f>
        <v>40121.524178240739</v>
      </c>
    </row>
    <row r="379" spans="1:19" x14ac:dyDescent="0.25">
      <c r="A379" s="7">
        <v>381</v>
      </c>
      <c r="B379" s="7">
        <v>4</v>
      </c>
      <c r="C379" s="7">
        <v>2</v>
      </c>
      <c r="D379" s="7">
        <v>1915</v>
      </c>
      <c r="F379" s="8">
        <v>40122.781863425924</v>
      </c>
      <c r="G379" s="7">
        <v>0</v>
      </c>
      <c r="H379" s="7">
        <v>29</v>
      </c>
      <c r="I379" s="7" t="b">
        <f t="shared" si="15"/>
        <v>0</v>
      </c>
      <c r="J379" s="7" t="b">
        <f t="shared" si="16"/>
        <v>1</v>
      </c>
      <c r="K379" s="7">
        <f t="shared" si="17"/>
        <v>0</v>
      </c>
      <c r="L379" s="7">
        <f>WEEKDAY(Table1[[#This Row],[post_time]])</f>
        <v>5</v>
      </c>
      <c r="M379" s="7">
        <f>VLOOKUP(Table1[[#This Row],[topic_id]],'All Topics Data'!$A$2:$I$1243,8,FALSE)</f>
        <v>40019.929861111108</v>
      </c>
      <c r="N379" s="7">
        <f>Table1[[#This Row],[Hui Reply?]]*(Table1[[#This Row],[post_time]]-Table1[[#This Row],[timestamp of previous reply]])</f>
        <v>0</v>
      </c>
      <c r="O379" s="3">
        <f>O378+Table1[[#This Row],[Hui Reply?]]</f>
        <v>20</v>
      </c>
      <c r="P379" s="19">
        <f>INT(Table1[[#This Row],[post_time]])</f>
        <v>40122</v>
      </c>
      <c r="Q379" s="3">
        <f>IF(Table1[[#This Row],[Hui Reply?]],VLOOKUP(Table1[[#This Row],[topic_id]],'All Topics Data'!$A$2:$E$1243,5,FALSE),0)</f>
        <v>0</v>
      </c>
      <c r="R379" s="8">
        <f>Table1[[#This Row],[post_time]]+8/24</f>
        <v>40123.11519675926</v>
      </c>
      <c r="S379" s="3">
        <f>IF(Table1[[#This Row],[post_position]]=1,0,SUMIFS($F$2:F379,$H$2:H379,Table1[[#This Row],[post_position]]-1,$C$2:C379,Table1[[#This Row],[topic_id]]))</f>
        <v>40100.574201388888</v>
      </c>
    </row>
    <row r="380" spans="1:19" x14ac:dyDescent="0.25">
      <c r="A380" s="7">
        <v>382</v>
      </c>
      <c r="B380" s="7">
        <v>1</v>
      </c>
      <c r="C380" s="7">
        <v>117</v>
      </c>
      <c r="D380" s="7">
        <v>1915</v>
      </c>
      <c r="E380" s="2"/>
      <c r="F380" s="8">
        <v>40122.803726851853</v>
      </c>
      <c r="G380" s="7">
        <v>0</v>
      </c>
      <c r="H380" s="7">
        <v>1</v>
      </c>
      <c r="I380" s="7" t="b">
        <f t="shared" si="15"/>
        <v>0</v>
      </c>
      <c r="J380" s="7" t="b">
        <f t="shared" si="16"/>
        <v>0</v>
      </c>
      <c r="K380" s="7">
        <f t="shared" si="17"/>
        <v>0</v>
      </c>
      <c r="L380" s="7">
        <f>WEEKDAY(Table1[[#This Row],[post_time]])</f>
        <v>5</v>
      </c>
      <c r="M380" s="7">
        <f>VLOOKUP(Table1[[#This Row],[topic_id]],'All Topics Data'!$A$2:$I$1243,8,FALSE)</f>
        <v>40122.803472222222</v>
      </c>
      <c r="N380" s="7">
        <f>Table1[[#This Row],[Hui Reply?]]*(Table1[[#This Row],[post_time]]-Table1[[#This Row],[timestamp of previous reply]])</f>
        <v>0</v>
      </c>
      <c r="O380" s="3">
        <f>O379+Table1[[#This Row],[Hui Reply?]]</f>
        <v>20</v>
      </c>
      <c r="P380" s="19">
        <f>INT(Table1[[#This Row],[post_time]])</f>
        <v>40122</v>
      </c>
      <c r="Q380" s="3">
        <f>IF(Table1[[#This Row],[Hui Reply?]],VLOOKUP(Table1[[#This Row],[topic_id]],'All Topics Data'!$A$2:$E$1243,5,FALSE),0)</f>
        <v>0</v>
      </c>
      <c r="R380" s="8">
        <f>Table1[[#This Row],[post_time]]+8/24</f>
        <v>40123.137060185189</v>
      </c>
      <c r="S380" s="3">
        <f>IF(Table1[[#This Row],[post_position]]=1,0,SUMIFS($F$2:F380,$H$2:H380,Table1[[#This Row],[post_position]]-1,$C$2:C380,Table1[[#This Row],[topic_id]]))</f>
        <v>0</v>
      </c>
    </row>
    <row r="381" spans="1:19" x14ac:dyDescent="0.25">
      <c r="A381" s="7">
        <v>383</v>
      </c>
      <c r="B381" s="7">
        <v>5</v>
      </c>
      <c r="C381" s="7">
        <v>118</v>
      </c>
      <c r="D381" s="7">
        <v>1912</v>
      </c>
      <c r="E381" s="2"/>
      <c r="F381" s="8">
        <v>40122.993877314817</v>
      </c>
      <c r="G381" s="7">
        <v>0</v>
      </c>
      <c r="H381" s="7">
        <v>1</v>
      </c>
      <c r="I381" s="7" t="b">
        <f t="shared" si="15"/>
        <v>0</v>
      </c>
      <c r="J381" s="7" t="b">
        <f t="shared" si="16"/>
        <v>0</v>
      </c>
      <c r="K381" s="7">
        <f t="shared" si="17"/>
        <v>0</v>
      </c>
      <c r="L381" s="7">
        <f>WEEKDAY(Table1[[#This Row],[post_time]])</f>
        <v>5</v>
      </c>
      <c r="M381" s="7">
        <f>VLOOKUP(Table1[[#This Row],[topic_id]],'All Topics Data'!$A$2:$I$1243,8,FALSE)</f>
        <v>40122.993750000001</v>
      </c>
      <c r="N381" s="7">
        <f>Table1[[#This Row],[Hui Reply?]]*(Table1[[#This Row],[post_time]]-Table1[[#This Row],[timestamp of previous reply]])</f>
        <v>0</v>
      </c>
      <c r="O381" s="3">
        <f>O380+Table1[[#This Row],[Hui Reply?]]</f>
        <v>20</v>
      </c>
      <c r="P381" s="19">
        <f>INT(Table1[[#This Row],[post_time]])</f>
        <v>40122</v>
      </c>
      <c r="Q381" s="3">
        <f>IF(Table1[[#This Row],[Hui Reply?]],VLOOKUP(Table1[[#This Row],[topic_id]],'All Topics Data'!$A$2:$E$1243,5,FALSE),0)</f>
        <v>0</v>
      </c>
      <c r="R381" s="8">
        <f>Table1[[#This Row],[post_time]]+8/24</f>
        <v>40123.327210648153</v>
      </c>
      <c r="S381" s="3">
        <f>IF(Table1[[#This Row],[post_position]]=1,0,SUMIFS($F$2:F381,$H$2:H381,Table1[[#This Row],[post_position]]-1,$C$2:C381,Table1[[#This Row],[topic_id]]))</f>
        <v>0</v>
      </c>
    </row>
    <row r="382" spans="1:19" x14ac:dyDescent="0.25">
      <c r="A382" s="7">
        <v>384</v>
      </c>
      <c r="B382" s="7">
        <v>1</v>
      </c>
      <c r="C382" s="7">
        <v>119</v>
      </c>
      <c r="D382" s="7">
        <v>1886</v>
      </c>
      <c r="E382" s="2"/>
      <c r="F382" s="8">
        <v>40123.251296296294</v>
      </c>
      <c r="G382" s="7">
        <v>0</v>
      </c>
      <c r="H382" s="7">
        <v>1</v>
      </c>
      <c r="I382" s="7" t="b">
        <f t="shared" si="15"/>
        <v>0</v>
      </c>
      <c r="J382" s="7" t="b">
        <f t="shared" si="16"/>
        <v>0</v>
      </c>
      <c r="K382" s="7">
        <f t="shared" si="17"/>
        <v>0</v>
      </c>
      <c r="L382" s="7">
        <f>WEEKDAY(Table1[[#This Row],[post_time]])</f>
        <v>6</v>
      </c>
      <c r="M382" s="7">
        <f>VLOOKUP(Table1[[#This Row],[topic_id]],'All Topics Data'!$A$2:$I$1243,8,FALSE)</f>
        <v>40123.250694444447</v>
      </c>
      <c r="N382" s="7">
        <f>Table1[[#This Row],[Hui Reply?]]*(Table1[[#This Row],[post_time]]-Table1[[#This Row],[timestamp of previous reply]])</f>
        <v>0</v>
      </c>
      <c r="O382" s="3">
        <f>O381+Table1[[#This Row],[Hui Reply?]]</f>
        <v>20</v>
      </c>
      <c r="P382" s="19">
        <f>INT(Table1[[#This Row],[post_time]])</f>
        <v>40123</v>
      </c>
      <c r="Q382" s="3">
        <f>IF(Table1[[#This Row],[Hui Reply?]],VLOOKUP(Table1[[#This Row],[topic_id]],'All Topics Data'!$A$2:$E$1243,5,FALSE),0)</f>
        <v>0</v>
      </c>
      <c r="R382" s="8">
        <f>Table1[[#This Row],[post_time]]+8/24</f>
        <v>40123.584629629629</v>
      </c>
      <c r="S382" s="3">
        <f>IF(Table1[[#This Row],[post_position]]=1,0,SUMIFS($F$2:F382,$H$2:H382,Table1[[#This Row],[post_position]]-1,$C$2:C382,Table1[[#This Row],[topic_id]]))</f>
        <v>0</v>
      </c>
    </row>
    <row r="383" spans="1:19" x14ac:dyDescent="0.25">
      <c r="A383" s="7">
        <v>385</v>
      </c>
      <c r="B383" s="7">
        <v>5</v>
      </c>
      <c r="C383" s="7">
        <v>118</v>
      </c>
      <c r="D383" s="7">
        <v>1</v>
      </c>
      <c r="E383" s="2"/>
      <c r="F383" s="8">
        <v>40123.353993055556</v>
      </c>
      <c r="G383" s="7">
        <v>0</v>
      </c>
      <c r="H383" s="7">
        <v>2</v>
      </c>
      <c r="I383" s="7" t="b">
        <f t="shared" si="15"/>
        <v>0</v>
      </c>
      <c r="J383" s="7" t="b">
        <f t="shared" si="16"/>
        <v>1</v>
      </c>
      <c r="K383" s="7">
        <f t="shared" si="17"/>
        <v>0</v>
      </c>
      <c r="L383" s="7">
        <f>WEEKDAY(Table1[[#This Row],[post_time]])</f>
        <v>6</v>
      </c>
      <c r="M383" s="7">
        <f>VLOOKUP(Table1[[#This Row],[topic_id]],'All Topics Data'!$A$2:$I$1243,8,FALSE)</f>
        <v>40122.993750000001</v>
      </c>
      <c r="N383" s="7">
        <f>Table1[[#This Row],[Hui Reply?]]*(Table1[[#This Row],[post_time]]-Table1[[#This Row],[timestamp of previous reply]])</f>
        <v>0</v>
      </c>
      <c r="O383" s="3">
        <f>O382+Table1[[#This Row],[Hui Reply?]]</f>
        <v>20</v>
      </c>
      <c r="P383" s="19">
        <f>INT(Table1[[#This Row],[post_time]])</f>
        <v>40123</v>
      </c>
      <c r="Q383" s="3">
        <f>IF(Table1[[#This Row],[Hui Reply?]],VLOOKUP(Table1[[#This Row],[topic_id]],'All Topics Data'!$A$2:$E$1243,5,FALSE),0)</f>
        <v>0</v>
      </c>
      <c r="R383" s="8">
        <f>Table1[[#This Row],[post_time]]+8/24</f>
        <v>40123.687326388892</v>
      </c>
      <c r="S383" s="3">
        <f>IF(Table1[[#This Row],[post_position]]=1,0,SUMIFS($F$2:F383,$H$2:H383,Table1[[#This Row],[post_position]]-1,$C$2:C383,Table1[[#This Row],[topic_id]]))</f>
        <v>40122.993877314817</v>
      </c>
    </row>
    <row r="384" spans="1:19" x14ac:dyDescent="0.25">
      <c r="A384" s="7">
        <v>386</v>
      </c>
      <c r="B384" s="7">
        <v>1</v>
      </c>
      <c r="C384" s="7">
        <v>117</v>
      </c>
      <c r="D384" s="7">
        <v>1</v>
      </c>
      <c r="E384" s="2"/>
      <c r="F384" s="8">
        <v>40123.545775462961</v>
      </c>
      <c r="G384" s="7">
        <v>0</v>
      </c>
      <c r="H384" s="7">
        <v>2</v>
      </c>
      <c r="I384" s="7" t="b">
        <f t="shared" si="15"/>
        <v>0</v>
      </c>
      <c r="J384" s="7" t="b">
        <f t="shared" si="16"/>
        <v>1</v>
      </c>
      <c r="K384" s="7">
        <f t="shared" si="17"/>
        <v>0</v>
      </c>
      <c r="L384" s="7">
        <f>WEEKDAY(Table1[[#This Row],[post_time]])</f>
        <v>6</v>
      </c>
      <c r="M384" s="7">
        <f>VLOOKUP(Table1[[#This Row],[topic_id]],'All Topics Data'!$A$2:$I$1243,8,FALSE)</f>
        <v>40122.803472222222</v>
      </c>
      <c r="N384" s="7">
        <f>Table1[[#This Row],[Hui Reply?]]*(Table1[[#This Row],[post_time]]-Table1[[#This Row],[timestamp of previous reply]])</f>
        <v>0</v>
      </c>
      <c r="O384" s="3">
        <f>O383+Table1[[#This Row],[Hui Reply?]]</f>
        <v>20</v>
      </c>
      <c r="P384" s="19">
        <f>INT(Table1[[#This Row],[post_time]])</f>
        <v>40123</v>
      </c>
      <c r="Q384" s="3">
        <f>IF(Table1[[#This Row],[Hui Reply?]],VLOOKUP(Table1[[#This Row],[topic_id]],'All Topics Data'!$A$2:$E$1243,5,FALSE),0)</f>
        <v>0</v>
      </c>
      <c r="R384" s="8">
        <f>Table1[[#This Row],[post_time]]+8/24</f>
        <v>40123.879108796296</v>
      </c>
      <c r="S384" s="3">
        <f>IF(Table1[[#This Row],[post_position]]=1,0,SUMIFS($F$2:F384,$H$2:H384,Table1[[#This Row],[post_position]]-1,$C$2:C384,Table1[[#This Row],[topic_id]]))</f>
        <v>40122.803726851853</v>
      </c>
    </row>
    <row r="385" spans="1:19" x14ac:dyDescent="0.25">
      <c r="A385" s="7">
        <v>387</v>
      </c>
      <c r="B385" s="7">
        <v>1</v>
      </c>
      <c r="C385" s="7">
        <v>120</v>
      </c>
      <c r="D385" s="7">
        <v>1926</v>
      </c>
      <c r="E385" s="2"/>
      <c r="F385" s="8">
        <v>40123.775694444441</v>
      </c>
      <c r="G385" s="7">
        <v>0</v>
      </c>
      <c r="H385" s="7">
        <v>1</v>
      </c>
      <c r="I385" s="7" t="b">
        <f t="shared" si="15"/>
        <v>0</v>
      </c>
      <c r="J385" s="7" t="b">
        <f t="shared" si="16"/>
        <v>0</v>
      </c>
      <c r="K385" s="7">
        <f t="shared" si="17"/>
        <v>0</v>
      </c>
      <c r="L385" s="7">
        <f>WEEKDAY(Table1[[#This Row],[post_time]])</f>
        <v>6</v>
      </c>
      <c r="M385" s="7">
        <f>VLOOKUP(Table1[[#This Row],[topic_id]],'All Topics Data'!$A$2:$I$1243,8,FALSE)</f>
        <v>40123.775694444441</v>
      </c>
      <c r="N385" s="7">
        <f>Table1[[#This Row],[Hui Reply?]]*(Table1[[#This Row],[post_time]]-Table1[[#This Row],[timestamp of previous reply]])</f>
        <v>0</v>
      </c>
      <c r="O385" s="3">
        <f>O384+Table1[[#This Row],[Hui Reply?]]</f>
        <v>20</v>
      </c>
      <c r="P385" s="19">
        <f>INT(Table1[[#This Row],[post_time]])</f>
        <v>40123</v>
      </c>
      <c r="Q385" s="3">
        <f>IF(Table1[[#This Row],[Hui Reply?]],VLOOKUP(Table1[[#This Row],[topic_id]],'All Topics Data'!$A$2:$E$1243,5,FALSE),0)</f>
        <v>0</v>
      </c>
      <c r="R385" s="8">
        <f>Table1[[#This Row],[post_time]]+8/24</f>
        <v>40124.109027777777</v>
      </c>
      <c r="S385" s="3">
        <f>IF(Table1[[#This Row],[post_position]]=1,0,SUMIFS($F$2:F385,$H$2:H385,Table1[[#This Row],[post_position]]-1,$C$2:C385,Table1[[#This Row],[topic_id]]))</f>
        <v>0</v>
      </c>
    </row>
    <row r="386" spans="1:19" x14ac:dyDescent="0.25">
      <c r="A386" s="7">
        <v>388</v>
      </c>
      <c r="B386" s="7">
        <v>1</v>
      </c>
      <c r="C386" s="7">
        <v>104</v>
      </c>
      <c r="D386" s="7">
        <v>1165</v>
      </c>
      <c r="F386" s="8">
        <v>40123.809467592589</v>
      </c>
      <c r="G386" s="7">
        <v>0</v>
      </c>
      <c r="H386" s="7">
        <v>5</v>
      </c>
      <c r="I386" s="7" t="b">
        <f t="shared" si="15"/>
        <v>0</v>
      </c>
      <c r="J386" s="7" t="b">
        <f t="shared" si="16"/>
        <v>1</v>
      </c>
      <c r="K386" s="7">
        <f t="shared" si="17"/>
        <v>0</v>
      </c>
      <c r="L386" s="7">
        <f>WEEKDAY(Table1[[#This Row],[post_time]])</f>
        <v>6</v>
      </c>
      <c r="M386" s="7">
        <f>VLOOKUP(Table1[[#This Row],[topic_id]],'All Topics Data'!$A$2:$I$1243,8,FALSE)</f>
        <v>40112.748611111114</v>
      </c>
      <c r="N386" s="7">
        <f>Table1[[#This Row],[Hui Reply?]]*(Table1[[#This Row],[post_time]]-Table1[[#This Row],[timestamp of previous reply]])</f>
        <v>0</v>
      </c>
      <c r="O386" s="3">
        <f>O385+Table1[[#This Row],[Hui Reply?]]</f>
        <v>20</v>
      </c>
      <c r="P386" s="19">
        <f>INT(Table1[[#This Row],[post_time]])</f>
        <v>40123</v>
      </c>
      <c r="Q386" s="3">
        <f>IF(Table1[[#This Row],[Hui Reply?]],VLOOKUP(Table1[[#This Row],[topic_id]],'All Topics Data'!$A$2:$E$1243,5,FALSE),0)</f>
        <v>0</v>
      </c>
      <c r="R386" s="8">
        <f>Table1[[#This Row],[post_time]]+8/24</f>
        <v>40124.142800925925</v>
      </c>
      <c r="S386" s="3">
        <f>IF(Table1[[#This Row],[post_position]]=1,0,SUMIFS($F$2:F386,$H$2:H386,Table1[[#This Row],[post_position]]-1,$C$2:C386,Table1[[#This Row],[topic_id]]))</f>
        <v>40112.824282407404</v>
      </c>
    </row>
    <row r="387" spans="1:19" x14ac:dyDescent="0.25">
      <c r="A387" s="7">
        <v>389</v>
      </c>
      <c r="B387" s="7">
        <v>1</v>
      </c>
      <c r="C387" s="7">
        <v>120</v>
      </c>
      <c r="D387" s="7">
        <v>24</v>
      </c>
      <c r="E387" s="2"/>
      <c r="F387" s="8">
        <v>40124.141006944446</v>
      </c>
      <c r="G387" s="7">
        <v>0</v>
      </c>
      <c r="H387" s="7">
        <v>2</v>
      </c>
      <c r="I387" s="7" t="b">
        <f t="shared" ref="I387:I450" si="18">(D387=24)</f>
        <v>1</v>
      </c>
      <c r="J387" s="7" t="b">
        <f t="shared" ref="J387:J450" si="19">H387&gt;1</f>
        <v>1</v>
      </c>
      <c r="K387" s="7">
        <f t="shared" ref="K387:K450" si="20">I387*J387</f>
        <v>1</v>
      </c>
      <c r="L387" s="7">
        <f>WEEKDAY(Table1[[#This Row],[post_time]])</f>
        <v>7</v>
      </c>
      <c r="M387" s="7">
        <f>VLOOKUP(Table1[[#This Row],[topic_id]],'All Topics Data'!$A$2:$I$1243,8,FALSE)</f>
        <v>40123.775694444441</v>
      </c>
      <c r="N387" s="7">
        <f>Table1[[#This Row],[Hui Reply?]]*(Table1[[#This Row],[post_time]]-Table1[[#This Row],[timestamp of previous reply]])</f>
        <v>0.36531250000552973</v>
      </c>
      <c r="O387" s="3">
        <f>O386+Table1[[#This Row],[Hui Reply?]]</f>
        <v>21</v>
      </c>
      <c r="P387" s="19">
        <f>INT(Table1[[#This Row],[post_time]])</f>
        <v>40124</v>
      </c>
      <c r="Q387" s="3" t="str">
        <f>IF(Table1[[#This Row],[Hui Reply?]],VLOOKUP(Table1[[#This Row],[topic_id]],'All Topics Data'!$A$2:$E$1243,5,FALSE),0)</f>
        <v>scout</v>
      </c>
      <c r="R387" s="8">
        <f>Table1[[#This Row],[post_time]]+8/24</f>
        <v>40124.474340277782</v>
      </c>
      <c r="S387" s="3">
        <f>IF(Table1[[#This Row],[post_position]]=1,0,SUMIFS($F$2:F387,$H$2:H387,Table1[[#This Row],[post_position]]-1,$C$2:C387,Table1[[#This Row],[topic_id]]))</f>
        <v>40123.775694444441</v>
      </c>
    </row>
    <row r="388" spans="1:19" x14ac:dyDescent="0.25">
      <c r="A388" s="7">
        <v>390</v>
      </c>
      <c r="B388" s="7">
        <v>1</v>
      </c>
      <c r="C388" s="7">
        <v>55</v>
      </c>
      <c r="D388" s="7">
        <v>1934</v>
      </c>
      <c r="E388" s="2"/>
      <c r="F388" s="8">
        <v>40124.814456018517</v>
      </c>
      <c r="G388" s="7">
        <v>0</v>
      </c>
      <c r="H388" s="7">
        <v>4</v>
      </c>
      <c r="I388" s="7" t="b">
        <f t="shared" si="18"/>
        <v>0</v>
      </c>
      <c r="J388" s="7" t="b">
        <f t="shared" si="19"/>
        <v>1</v>
      </c>
      <c r="K388" s="7">
        <f t="shared" si="20"/>
        <v>0</v>
      </c>
      <c r="L388" s="7">
        <f>WEEKDAY(Table1[[#This Row],[post_time]])</f>
        <v>7</v>
      </c>
      <c r="M388" s="7">
        <f>VLOOKUP(Table1[[#This Row],[topic_id]],'All Topics Data'!$A$2:$I$1243,8,FALSE)</f>
        <v>40057.710416666669</v>
      </c>
      <c r="N388" s="7">
        <f>Table1[[#This Row],[Hui Reply?]]*(Table1[[#This Row],[post_time]]-Table1[[#This Row],[timestamp of previous reply]])</f>
        <v>0</v>
      </c>
      <c r="O388" s="3">
        <f>O387+Table1[[#This Row],[Hui Reply?]]</f>
        <v>21</v>
      </c>
      <c r="P388" s="19">
        <f>INT(Table1[[#This Row],[post_time]])</f>
        <v>40124</v>
      </c>
      <c r="Q388" s="3">
        <f>IF(Table1[[#This Row],[Hui Reply?]],VLOOKUP(Table1[[#This Row],[topic_id]],'All Topics Data'!$A$2:$E$1243,5,FALSE),0)</f>
        <v>0</v>
      </c>
      <c r="R388" s="8">
        <f>Table1[[#This Row],[post_time]]+8/24</f>
        <v>40125.147789351853</v>
      </c>
      <c r="S388" s="3">
        <f>IF(Table1[[#This Row],[post_position]]=1,0,SUMIFS($F$2:F388,$H$2:H388,Table1[[#This Row],[post_position]]-1,$C$2:C388,Table1[[#This Row],[topic_id]]))</f>
        <v>40057.889791666668</v>
      </c>
    </row>
    <row r="389" spans="1:19" x14ac:dyDescent="0.25">
      <c r="A389" s="7">
        <v>391</v>
      </c>
      <c r="B389" s="7">
        <v>1</v>
      </c>
      <c r="C389" s="7">
        <v>110</v>
      </c>
      <c r="D389" s="7">
        <v>24</v>
      </c>
      <c r="E389" s="2"/>
      <c r="F389" s="8">
        <v>40125.063310185185</v>
      </c>
      <c r="G389" s="7">
        <v>0</v>
      </c>
      <c r="H389" s="7">
        <v>5</v>
      </c>
      <c r="I389" s="7" t="b">
        <f t="shared" si="18"/>
        <v>1</v>
      </c>
      <c r="J389" s="7" t="b">
        <f t="shared" si="19"/>
        <v>1</v>
      </c>
      <c r="K389" s="7">
        <f t="shared" si="20"/>
        <v>1</v>
      </c>
      <c r="L389" s="7">
        <f>WEEKDAY(Table1[[#This Row],[post_time]])</f>
        <v>1</v>
      </c>
      <c r="M389" s="7">
        <f>VLOOKUP(Table1[[#This Row],[topic_id]],'All Topics Data'!$A$2:$I$1243,8,FALSE)</f>
        <v>40116.96597222222</v>
      </c>
      <c r="N389" s="7">
        <f>Table1[[#This Row],[Hui Reply?]]*(Table1[[#This Row],[post_time]]-Table1[[#This Row],[timestamp of previous reply]])</f>
        <v>5.1698842592595611</v>
      </c>
      <c r="O389" s="3">
        <f>O388+Table1[[#This Row],[Hui Reply?]]</f>
        <v>22</v>
      </c>
      <c r="P389" s="19">
        <f>INT(Table1[[#This Row],[post_time]])</f>
        <v>40125</v>
      </c>
      <c r="Q389" s="3" t="str">
        <f>IF(Table1[[#This Row],[Hui Reply?]],VLOOKUP(Table1[[#This Row],[topic_id]],'All Topics Data'!$A$2:$E$1243,5,FALSE),0)</f>
        <v>bibanl</v>
      </c>
      <c r="R389" s="8">
        <f>Table1[[#This Row],[post_time]]+8/24</f>
        <v>40125.396643518521</v>
      </c>
      <c r="S389" s="3">
        <f>IF(Table1[[#This Row],[post_position]]=1,0,SUMIFS($F$2:F389,$H$2:H389,Table1[[#This Row],[post_position]]-1,$C$2:C389,Table1[[#This Row],[topic_id]]))</f>
        <v>40119.893425925926</v>
      </c>
    </row>
    <row r="390" spans="1:19" x14ac:dyDescent="0.25">
      <c r="A390" s="7">
        <v>392</v>
      </c>
      <c r="B390" s="7">
        <v>3</v>
      </c>
      <c r="C390" s="7">
        <v>112</v>
      </c>
      <c r="D390" s="7">
        <v>1144</v>
      </c>
      <c r="F390" s="8">
        <v>40126.570231481484</v>
      </c>
      <c r="G390" s="7">
        <v>0</v>
      </c>
      <c r="H390" s="7">
        <v>4</v>
      </c>
      <c r="I390" s="7" t="b">
        <f t="shared" si="18"/>
        <v>0</v>
      </c>
      <c r="J390" s="7" t="b">
        <f t="shared" si="19"/>
        <v>1</v>
      </c>
      <c r="K390" s="7">
        <f t="shared" si="20"/>
        <v>0</v>
      </c>
      <c r="L390" s="7">
        <f>WEEKDAY(Table1[[#This Row],[post_time]])</f>
        <v>2</v>
      </c>
      <c r="M390" s="7">
        <f>VLOOKUP(Table1[[#This Row],[topic_id]],'All Topics Data'!$A$2:$I$1243,8,FALSE)</f>
        <v>40119.850694444445</v>
      </c>
      <c r="N390" s="7">
        <f>Table1[[#This Row],[Hui Reply?]]*(Table1[[#This Row],[post_time]]-Table1[[#This Row],[timestamp of previous reply]])</f>
        <v>0</v>
      </c>
      <c r="O390" s="3">
        <f>O389+Table1[[#This Row],[Hui Reply?]]</f>
        <v>22</v>
      </c>
      <c r="P390" s="19">
        <f>INT(Table1[[#This Row],[post_time]])</f>
        <v>40126</v>
      </c>
      <c r="Q390" s="3">
        <f>IF(Table1[[#This Row],[Hui Reply?]],VLOOKUP(Table1[[#This Row],[topic_id]],'All Topics Data'!$A$2:$E$1243,5,FALSE),0)</f>
        <v>0</v>
      </c>
      <c r="R390" s="8">
        <f>Table1[[#This Row],[post_time]]+8/24</f>
        <v>40126.90356481482</v>
      </c>
      <c r="S390" s="3">
        <f>IF(Table1[[#This Row],[post_position]]=1,0,SUMIFS($F$2:F390,$H$2:H390,Table1[[#This Row],[post_position]]-1,$C$2:C390,Table1[[#This Row],[topic_id]]))</f>
        <v>40122.379328703704</v>
      </c>
    </row>
    <row r="391" spans="1:19" x14ac:dyDescent="0.25">
      <c r="A391" s="7">
        <v>393</v>
      </c>
      <c r="B391" s="7">
        <v>2</v>
      </c>
      <c r="C391" s="7">
        <v>121</v>
      </c>
      <c r="D391" s="7">
        <v>78</v>
      </c>
      <c r="E391" s="2"/>
      <c r="F391" s="8">
        <v>40126.742708333331</v>
      </c>
      <c r="G391" s="7">
        <v>0</v>
      </c>
      <c r="H391" s="7">
        <v>1</v>
      </c>
      <c r="I391" s="7" t="b">
        <f t="shared" si="18"/>
        <v>0</v>
      </c>
      <c r="J391" s="7" t="b">
        <f t="shared" si="19"/>
        <v>0</v>
      </c>
      <c r="K391" s="7">
        <f t="shared" si="20"/>
        <v>0</v>
      </c>
      <c r="L391" s="7">
        <f>WEEKDAY(Table1[[#This Row],[post_time]])</f>
        <v>2</v>
      </c>
      <c r="M391" s="7">
        <f>VLOOKUP(Table1[[#This Row],[topic_id]],'All Topics Data'!$A$2:$I$1243,8,FALSE)</f>
        <v>40126.742361111108</v>
      </c>
      <c r="N391" s="7">
        <f>Table1[[#This Row],[Hui Reply?]]*(Table1[[#This Row],[post_time]]-Table1[[#This Row],[timestamp of previous reply]])</f>
        <v>0</v>
      </c>
      <c r="O391" s="3">
        <f>O390+Table1[[#This Row],[Hui Reply?]]</f>
        <v>22</v>
      </c>
      <c r="P391" s="19">
        <f>INT(Table1[[#This Row],[post_time]])</f>
        <v>40126</v>
      </c>
      <c r="Q391" s="3">
        <f>IF(Table1[[#This Row],[Hui Reply?]],VLOOKUP(Table1[[#This Row],[topic_id]],'All Topics Data'!$A$2:$E$1243,5,FALSE),0)</f>
        <v>0</v>
      </c>
      <c r="R391" s="8">
        <f>Table1[[#This Row],[post_time]]+8/24</f>
        <v>40127.076041666667</v>
      </c>
      <c r="S391" s="3">
        <f>IF(Table1[[#This Row],[post_position]]=1,0,SUMIFS($F$2:F391,$H$2:H391,Table1[[#This Row],[post_position]]-1,$C$2:C391,Table1[[#This Row],[topic_id]]))</f>
        <v>0</v>
      </c>
    </row>
    <row r="392" spans="1:19" x14ac:dyDescent="0.25">
      <c r="A392" s="7">
        <v>394</v>
      </c>
      <c r="B392" s="7">
        <v>2</v>
      </c>
      <c r="C392" s="7">
        <v>121</v>
      </c>
      <c r="D392" s="7">
        <v>1</v>
      </c>
      <c r="F392" s="8">
        <v>40126.772638888891</v>
      </c>
      <c r="G392" s="7">
        <v>0</v>
      </c>
      <c r="H392" s="7">
        <v>2</v>
      </c>
      <c r="I392" s="7" t="b">
        <f t="shared" si="18"/>
        <v>0</v>
      </c>
      <c r="J392" s="7" t="b">
        <f t="shared" si="19"/>
        <v>1</v>
      </c>
      <c r="K392" s="7">
        <f t="shared" si="20"/>
        <v>0</v>
      </c>
      <c r="L392" s="7">
        <f>WEEKDAY(Table1[[#This Row],[post_time]])</f>
        <v>2</v>
      </c>
      <c r="M392" s="7">
        <f>VLOOKUP(Table1[[#This Row],[topic_id]],'All Topics Data'!$A$2:$I$1243,8,FALSE)</f>
        <v>40126.742361111108</v>
      </c>
      <c r="N392" s="7">
        <f>Table1[[#This Row],[Hui Reply?]]*(Table1[[#This Row],[post_time]]-Table1[[#This Row],[timestamp of previous reply]])</f>
        <v>0</v>
      </c>
      <c r="O392" s="3">
        <f>O391+Table1[[#This Row],[Hui Reply?]]</f>
        <v>22</v>
      </c>
      <c r="P392" s="19">
        <f>INT(Table1[[#This Row],[post_time]])</f>
        <v>40126</v>
      </c>
      <c r="Q392" s="3">
        <f>IF(Table1[[#This Row],[Hui Reply?]],VLOOKUP(Table1[[#This Row],[topic_id]],'All Topics Data'!$A$2:$E$1243,5,FALSE),0)</f>
        <v>0</v>
      </c>
      <c r="R392" s="8">
        <f>Table1[[#This Row],[post_time]]+8/24</f>
        <v>40127.105972222227</v>
      </c>
      <c r="S392" s="3">
        <f>IF(Table1[[#This Row],[post_position]]=1,0,SUMIFS($F$2:F392,$H$2:H392,Table1[[#This Row],[post_position]]-1,$C$2:C392,Table1[[#This Row],[topic_id]]))</f>
        <v>40126.742708333331</v>
      </c>
    </row>
    <row r="393" spans="1:19" x14ac:dyDescent="0.25">
      <c r="A393" s="7">
        <v>395</v>
      </c>
      <c r="B393" s="7">
        <v>1</v>
      </c>
      <c r="C393" s="7">
        <v>120</v>
      </c>
      <c r="D393" s="7">
        <v>1926</v>
      </c>
      <c r="E393" s="2"/>
      <c r="F393" s="8">
        <v>40126.894988425927</v>
      </c>
      <c r="G393" s="7">
        <v>0</v>
      </c>
      <c r="H393" s="7">
        <v>3</v>
      </c>
      <c r="I393" s="7" t="b">
        <f t="shared" si="18"/>
        <v>0</v>
      </c>
      <c r="J393" s="7" t="b">
        <f t="shared" si="19"/>
        <v>1</v>
      </c>
      <c r="K393" s="7">
        <f t="shared" si="20"/>
        <v>0</v>
      </c>
      <c r="L393" s="7">
        <f>WEEKDAY(Table1[[#This Row],[post_time]])</f>
        <v>2</v>
      </c>
      <c r="M393" s="7">
        <f>VLOOKUP(Table1[[#This Row],[topic_id]],'All Topics Data'!$A$2:$I$1243,8,FALSE)</f>
        <v>40123.775694444441</v>
      </c>
      <c r="N393" s="7">
        <f>Table1[[#This Row],[Hui Reply?]]*(Table1[[#This Row],[post_time]]-Table1[[#This Row],[timestamp of previous reply]])</f>
        <v>0</v>
      </c>
      <c r="O393" s="3">
        <f>O392+Table1[[#This Row],[Hui Reply?]]</f>
        <v>22</v>
      </c>
      <c r="P393" s="19">
        <f>INT(Table1[[#This Row],[post_time]])</f>
        <v>40126</v>
      </c>
      <c r="Q393" s="3">
        <f>IF(Table1[[#This Row],[Hui Reply?]],VLOOKUP(Table1[[#This Row],[topic_id]],'All Topics Data'!$A$2:$E$1243,5,FALSE),0)</f>
        <v>0</v>
      </c>
      <c r="R393" s="8">
        <f>Table1[[#This Row],[post_time]]+8/24</f>
        <v>40127.228321759263</v>
      </c>
      <c r="S393" s="3">
        <f>IF(Table1[[#This Row],[post_position]]=1,0,SUMIFS($F$2:F393,$H$2:H393,Table1[[#This Row],[post_position]]-1,$C$2:C393,Table1[[#This Row],[topic_id]]))</f>
        <v>40124.141006944446</v>
      </c>
    </row>
    <row r="394" spans="1:19" x14ac:dyDescent="0.25">
      <c r="A394" s="7">
        <v>396</v>
      </c>
      <c r="B394" s="7">
        <v>1</v>
      </c>
      <c r="C394" s="7">
        <v>120</v>
      </c>
      <c r="D394" s="7">
        <v>1926</v>
      </c>
      <c r="F394" s="8">
        <v>40126.896238425928</v>
      </c>
      <c r="G394" s="7">
        <v>0</v>
      </c>
      <c r="H394" s="7">
        <v>4</v>
      </c>
      <c r="I394" s="7" t="b">
        <f t="shared" si="18"/>
        <v>0</v>
      </c>
      <c r="J394" s="7" t="b">
        <f t="shared" si="19"/>
        <v>1</v>
      </c>
      <c r="K394" s="7">
        <f t="shared" si="20"/>
        <v>0</v>
      </c>
      <c r="L394" s="7">
        <f>WEEKDAY(Table1[[#This Row],[post_time]])</f>
        <v>2</v>
      </c>
      <c r="M394" s="7">
        <f>VLOOKUP(Table1[[#This Row],[topic_id]],'All Topics Data'!$A$2:$I$1243,8,FALSE)</f>
        <v>40123.775694444441</v>
      </c>
      <c r="N394" s="7">
        <f>Table1[[#This Row],[Hui Reply?]]*(Table1[[#This Row],[post_time]]-Table1[[#This Row],[timestamp of previous reply]])</f>
        <v>0</v>
      </c>
      <c r="O394" s="3">
        <f>O393+Table1[[#This Row],[Hui Reply?]]</f>
        <v>22</v>
      </c>
      <c r="P394" s="19">
        <f>INT(Table1[[#This Row],[post_time]])</f>
        <v>40126</v>
      </c>
      <c r="Q394" s="3">
        <f>IF(Table1[[#This Row],[Hui Reply?]],VLOOKUP(Table1[[#This Row],[topic_id]],'All Topics Data'!$A$2:$E$1243,5,FALSE),0)</f>
        <v>0</v>
      </c>
      <c r="R394" s="8">
        <f>Table1[[#This Row],[post_time]]+8/24</f>
        <v>40127.229571759264</v>
      </c>
      <c r="S394" s="3">
        <f>IF(Table1[[#This Row],[post_position]]=1,0,SUMIFS($F$2:F394,$H$2:H394,Table1[[#This Row],[post_position]]-1,$C$2:C394,Table1[[#This Row],[topic_id]]))</f>
        <v>40126.894988425927</v>
      </c>
    </row>
    <row r="395" spans="1:19" x14ac:dyDescent="0.25">
      <c r="A395" s="7">
        <v>397</v>
      </c>
      <c r="B395" s="7">
        <v>1</v>
      </c>
      <c r="C395" s="7">
        <v>122</v>
      </c>
      <c r="D395" s="7">
        <v>1977</v>
      </c>
      <c r="E395" s="2"/>
      <c r="F395" s="8">
        <v>40127.133645833332</v>
      </c>
      <c r="G395" s="7">
        <v>0</v>
      </c>
      <c r="H395" s="7">
        <v>1</v>
      </c>
      <c r="I395" s="7" t="b">
        <f t="shared" si="18"/>
        <v>0</v>
      </c>
      <c r="J395" s="7" t="b">
        <f t="shared" si="19"/>
        <v>0</v>
      </c>
      <c r="K395" s="7">
        <f t="shared" si="20"/>
        <v>0</v>
      </c>
      <c r="L395" s="7">
        <f>WEEKDAY(Table1[[#This Row],[post_time]])</f>
        <v>3</v>
      </c>
      <c r="M395" s="7">
        <f>VLOOKUP(Table1[[#This Row],[topic_id]],'All Topics Data'!$A$2:$I$1243,8,FALSE)</f>
        <v>40127.133333333331</v>
      </c>
      <c r="N395" s="7">
        <f>Table1[[#This Row],[Hui Reply?]]*(Table1[[#This Row],[post_time]]-Table1[[#This Row],[timestamp of previous reply]])</f>
        <v>0</v>
      </c>
      <c r="O395" s="3">
        <f>O394+Table1[[#This Row],[Hui Reply?]]</f>
        <v>22</v>
      </c>
      <c r="P395" s="19">
        <f>INT(Table1[[#This Row],[post_time]])</f>
        <v>40127</v>
      </c>
      <c r="Q395" s="3">
        <f>IF(Table1[[#This Row],[Hui Reply?]],VLOOKUP(Table1[[#This Row],[topic_id]],'All Topics Data'!$A$2:$E$1243,5,FALSE),0)</f>
        <v>0</v>
      </c>
      <c r="R395" s="8">
        <f>Table1[[#This Row],[post_time]]+8/24</f>
        <v>40127.466979166667</v>
      </c>
      <c r="S395" s="3">
        <f>IF(Table1[[#This Row],[post_position]]=1,0,SUMIFS($F$2:F395,$H$2:H395,Table1[[#This Row],[post_position]]-1,$C$2:C395,Table1[[#This Row],[topic_id]]))</f>
        <v>0</v>
      </c>
    </row>
    <row r="396" spans="1:19" x14ac:dyDescent="0.25">
      <c r="A396" s="7">
        <v>398</v>
      </c>
      <c r="B396" s="7">
        <v>2</v>
      </c>
      <c r="C396" s="7">
        <v>123</v>
      </c>
      <c r="D396" s="7">
        <v>1</v>
      </c>
      <c r="E396" s="2"/>
      <c r="F396" s="8">
        <v>40127.25409722222</v>
      </c>
      <c r="G396" s="7">
        <v>0</v>
      </c>
      <c r="H396" s="7">
        <v>1</v>
      </c>
      <c r="I396" s="7" t="b">
        <f t="shared" si="18"/>
        <v>0</v>
      </c>
      <c r="J396" s="7" t="b">
        <f t="shared" si="19"/>
        <v>0</v>
      </c>
      <c r="K396" s="7">
        <f t="shared" si="20"/>
        <v>0</v>
      </c>
      <c r="L396" s="7">
        <f>WEEKDAY(Table1[[#This Row],[post_time]])</f>
        <v>3</v>
      </c>
      <c r="M396" s="7">
        <f>VLOOKUP(Table1[[#This Row],[topic_id]],'All Topics Data'!$A$2:$I$1243,8,FALSE)</f>
        <v>40127.253472222219</v>
      </c>
      <c r="N396" s="7">
        <f>Table1[[#This Row],[Hui Reply?]]*(Table1[[#This Row],[post_time]]-Table1[[#This Row],[timestamp of previous reply]])</f>
        <v>0</v>
      </c>
      <c r="O396" s="3">
        <f>O395+Table1[[#This Row],[Hui Reply?]]</f>
        <v>22</v>
      </c>
      <c r="P396" s="19">
        <f>INT(Table1[[#This Row],[post_time]])</f>
        <v>40127</v>
      </c>
      <c r="Q396" s="3">
        <f>IF(Table1[[#This Row],[Hui Reply?]],VLOOKUP(Table1[[#This Row],[topic_id]],'All Topics Data'!$A$2:$E$1243,5,FALSE),0)</f>
        <v>0</v>
      </c>
      <c r="R396" s="8">
        <f>Table1[[#This Row],[post_time]]+8/24</f>
        <v>40127.587430555555</v>
      </c>
      <c r="S396" s="3">
        <f>IF(Table1[[#This Row],[post_position]]=1,0,SUMIFS($F$2:F396,$H$2:H396,Table1[[#This Row],[post_position]]-1,$C$2:C396,Table1[[#This Row],[topic_id]]))</f>
        <v>0</v>
      </c>
    </row>
    <row r="397" spans="1:19" x14ac:dyDescent="0.25">
      <c r="A397" s="7">
        <v>399</v>
      </c>
      <c r="B397" s="7">
        <v>2</v>
      </c>
      <c r="C397" s="7">
        <v>123</v>
      </c>
      <c r="D397" s="7">
        <v>27</v>
      </c>
      <c r="F397" s="8">
        <v>40127.651863425926</v>
      </c>
      <c r="G397" s="7">
        <v>0</v>
      </c>
      <c r="H397" s="7">
        <v>2</v>
      </c>
      <c r="I397" s="7" t="b">
        <f t="shared" si="18"/>
        <v>0</v>
      </c>
      <c r="J397" s="7" t="b">
        <f t="shared" si="19"/>
        <v>1</v>
      </c>
      <c r="K397" s="7">
        <f t="shared" si="20"/>
        <v>0</v>
      </c>
      <c r="L397" s="7">
        <f>WEEKDAY(Table1[[#This Row],[post_time]])</f>
        <v>3</v>
      </c>
      <c r="M397" s="7">
        <f>VLOOKUP(Table1[[#This Row],[topic_id]],'All Topics Data'!$A$2:$I$1243,8,FALSE)</f>
        <v>40127.253472222219</v>
      </c>
      <c r="N397" s="7">
        <f>Table1[[#This Row],[Hui Reply?]]*(Table1[[#This Row],[post_time]]-Table1[[#This Row],[timestamp of previous reply]])</f>
        <v>0</v>
      </c>
      <c r="O397" s="3">
        <f>O396+Table1[[#This Row],[Hui Reply?]]</f>
        <v>22</v>
      </c>
      <c r="P397" s="19">
        <f>INT(Table1[[#This Row],[post_time]])</f>
        <v>40127</v>
      </c>
      <c r="Q397" s="3">
        <f>IF(Table1[[#This Row],[Hui Reply?]],VLOOKUP(Table1[[#This Row],[topic_id]],'All Topics Data'!$A$2:$E$1243,5,FALSE),0)</f>
        <v>0</v>
      </c>
      <c r="R397" s="8">
        <f>Table1[[#This Row],[post_time]]+8/24</f>
        <v>40127.985196759262</v>
      </c>
      <c r="S397" s="3">
        <f>IF(Table1[[#This Row],[post_position]]=1,0,SUMIFS($F$2:F397,$H$2:H397,Table1[[#This Row],[post_position]]-1,$C$2:C397,Table1[[#This Row],[topic_id]]))</f>
        <v>40127.25409722222</v>
      </c>
    </row>
    <row r="398" spans="1:19" x14ac:dyDescent="0.25">
      <c r="A398" s="7">
        <v>400</v>
      </c>
      <c r="B398" s="7">
        <v>2</v>
      </c>
      <c r="C398" s="7">
        <v>121</v>
      </c>
      <c r="D398" s="7">
        <v>78</v>
      </c>
      <c r="F398" s="8">
        <v>40127.72556712963</v>
      </c>
      <c r="G398" s="7">
        <v>0</v>
      </c>
      <c r="H398" s="7">
        <v>3</v>
      </c>
      <c r="I398" s="7" t="b">
        <f t="shared" si="18"/>
        <v>0</v>
      </c>
      <c r="J398" s="7" t="b">
        <f t="shared" si="19"/>
        <v>1</v>
      </c>
      <c r="K398" s="7">
        <f t="shared" si="20"/>
        <v>0</v>
      </c>
      <c r="L398" s="7">
        <f>WEEKDAY(Table1[[#This Row],[post_time]])</f>
        <v>3</v>
      </c>
      <c r="M398" s="7">
        <f>VLOOKUP(Table1[[#This Row],[topic_id]],'All Topics Data'!$A$2:$I$1243,8,FALSE)</f>
        <v>40126.742361111108</v>
      </c>
      <c r="N398" s="7">
        <f>Table1[[#This Row],[Hui Reply?]]*(Table1[[#This Row],[post_time]]-Table1[[#This Row],[timestamp of previous reply]])</f>
        <v>0</v>
      </c>
      <c r="O398" s="3">
        <f>O397+Table1[[#This Row],[Hui Reply?]]</f>
        <v>22</v>
      </c>
      <c r="P398" s="19">
        <f>INT(Table1[[#This Row],[post_time]])</f>
        <v>40127</v>
      </c>
      <c r="Q398" s="3">
        <f>IF(Table1[[#This Row],[Hui Reply?]],VLOOKUP(Table1[[#This Row],[topic_id]],'All Topics Data'!$A$2:$E$1243,5,FALSE),0)</f>
        <v>0</v>
      </c>
      <c r="R398" s="8">
        <f>Table1[[#This Row],[post_time]]+8/24</f>
        <v>40128.058900462966</v>
      </c>
      <c r="S398" s="3">
        <f>IF(Table1[[#This Row],[post_position]]=1,0,SUMIFS($F$2:F398,$H$2:H398,Table1[[#This Row],[post_position]]-1,$C$2:C398,Table1[[#This Row],[topic_id]]))</f>
        <v>40126.772638888891</v>
      </c>
    </row>
    <row r="399" spans="1:19" x14ac:dyDescent="0.25">
      <c r="A399" s="7">
        <v>401</v>
      </c>
      <c r="B399" s="7">
        <v>1</v>
      </c>
      <c r="C399" s="7">
        <v>124</v>
      </c>
      <c r="D399" s="7">
        <v>2003</v>
      </c>
      <c r="E399" s="2"/>
      <c r="F399" s="8">
        <v>40128.404305555552</v>
      </c>
      <c r="G399" s="7">
        <v>0</v>
      </c>
      <c r="H399" s="7">
        <v>1</v>
      </c>
      <c r="I399" s="7" t="b">
        <f t="shared" si="18"/>
        <v>0</v>
      </c>
      <c r="J399" s="7" t="b">
        <f t="shared" si="19"/>
        <v>0</v>
      </c>
      <c r="K399" s="7">
        <f t="shared" si="20"/>
        <v>0</v>
      </c>
      <c r="L399" s="7">
        <f>WEEKDAY(Table1[[#This Row],[post_time]])</f>
        <v>4</v>
      </c>
      <c r="M399" s="7">
        <f>VLOOKUP(Table1[[#This Row],[topic_id]],'All Topics Data'!$A$2:$I$1243,8,FALSE)</f>
        <v>40128.404166666667</v>
      </c>
      <c r="N399" s="7">
        <f>Table1[[#This Row],[Hui Reply?]]*(Table1[[#This Row],[post_time]]-Table1[[#This Row],[timestamp of previous reply]])</f>
        <v>0</v>
      </c>
      <c r="O399" s="3">
        <f>O398+Table1[[#This Row],[Hui Reply?]]</f>
        <v>22</v>
      </c>
      <c r="P399" s="19">
        <f>INT(Table1[[#This Row],[post_time]])</f>
        <v>40128</v>
      </c>
      <c r="Q399" s="3">
        <f>IF(Table1[[#This Row],[Hui Reply?]],VLOOKUP(Table1[[#This Row],[topic_id]],'All Topics Data'!$A$2:$E$1243,5,FALSE),0)</f>
        <v>0</v>
      </c>
      <c r="R399" s="8">
        <f>Table1[[#This Row],[post_time]]+8/24</f>
        <v>40128.737638888888</v>
      </c>
      <c r="S399" s="3">
        <f>IF(Table1[[#This Row],[post_position]]=1,0,SUMIFS($F$2:F399,$H$2:H399,Table1[[#This Row],[post_position]]-1,$C$2:C399,Table1[[#This Row],[topic_id]]))</f>
        <v>0</v>
      </c>
    </row>
    <row r="400" spans="1:19" x14ac:dyDescent="0.25">
      <c r="A400" s="7">
        <v>402</v>
      </c>
      <c r="B400" s="7">
        <v>1</v>
      </c>
      <c r="C400" s="7">
        <v>124</v>
      </c>
      <c r="D400" s="7">
        <v>24</v>
      </c>
      <c r="F400" s="8">
        <v>40128.480949074074</v>
      </c>
      <c r="G400" s="7">
        <v>0</v>
      </c>
      <c r="H400" s="7">
        <v>2</v>
      </c>
      <c r="I400" s="7" t="b">
        <f t="shared" si="18"/>
        <v>1</v>
      </c>
      <c r="J400" s="7" t="b">
        <f t="shared" si="19"/>
        <v>1</v>
      </c>
      <c r="K400" s="7">
        <f t="shared" si="20"/>
        <v>1</v>
      </c>
      <c r="L400" s="7">
        <f>WEEKDAY(Table1[[#This Row],[post_time]])</f>
        <v>4</v>
      </c>
      <c r="M400" s="7">
        <f>VLOOKUP(Table1[[#This Row],[topic_id]],'All Topics Data'!$A$2:$I$1243,8,FALSE)</f>
        <v>40128.404166666667</v>
      </c>
      <c r="N400" s="7">
        <f>Table1[[#This Row],[Hui Reply?]]*(Table1[[#This Row],[post_time]]-Table1[[#This Row],[timestamp of previous reply]])</f>
        <v>7.664351852145046E-2</v>
      </c>
      <c r="O400" s="3">
        <f>O399+Table1[[#This Row],[Hui Reply?]]</f>
        <v>23</v>
      </c>
      <c r="P400" s="19">
        <f>INT(Table1[[#This Row],[post_time]])</f>
        <v>40128</v>
      </c>
      <c r="Q400" s="3" t="str">
        <f>IF(Table1[[#This Row],[Hui Reply?]],VLOOKUP(Table1[[#This Row],[topic_id]],'All Topics Data'!$A$2:$E$1243,5,FALSE),0)</f>
        <v>Mornecr</v>
      </c>
      <c r="R400" s="8">
        <f>Table1[[#This Row],[post_time]]+8/24</f>
        <v>40128.814282407409</v>
      </c>
      <c r="S400" s="3">
        <f>IF(Table1[[#This Row],[post_position]]=1,0,SUMIFS($F$2:F400,$H$2:H400,Table1[[#This Row],[post_position]]-1,$C$2:C400,Table1[[#This Row],[topic_id]]))</f>
        <v>40128.404305555552</v>
      </c>
    </row>
    <row r="401" spans="1:19" x14ac:dyDescent="0.25">
      <c r="A401" s="7">
        <v>403</v>
      </c>
      <c r="B401" s="7">
        <v>1</v>
      </c>
      <c r="C401" s="7">
        <v>125</v>
      </c>
      <c r="D401" s="7">
        <v>2005</v>
      </c>
      <c r="E401" s="2"/>
      <c r="F401" s="8">
        <v>40128.483819444446</v>
      </c>
      <c r="G401" s="7">
        <v>0</v>
      </c>
      <c r="H401" s="7">
        <v>1</v>
      </c>
      <c r="I401" s="7" t="b">
        <f t="shared" si="18"/>
        <v>0</v>
      </c>
      <c r="J401" s="7" t="b">
        <f t="shared" si="19"/>
        <v>0</v>
      </c>
      <c r="K401" s="7">
        <f t="shared" si="20"/>
        <v>0</v>
      </c>
      <c r="L401" s="7">
        <f>WEEKDAY(Table1[[#This Row],[post_time]])</f>
        <v>4</v>
      </c>
      <c r="M401" s="7">
        <f>VLOOKUP(Table1[[#This Row],[topic_id]],'All Topics Data'!$A$2:$I$1243,8,FALSE)</f>
        <v>40128.48333333333</v>
      </c>
      <c r="N401" s="7">
        <f>Table1[[#This Row],[Hui Reply?]]*(Table1[[#This Row],[post_time]]-Table1[[#This Row],[timestamp of previous reply]])</f>
        <v>0</v>
      </c>
      <c r="O401" s="3">
        <f>O400+Table1[[#This Row],[Hui Reply?]]</f>
        <v>23</v>
      </c>
      <c r="P401" s="19">
        <f>INT(Table1[[#This Row],[post_time]])</f>
        <v>40128</v>
      </c>
      <c r="Q401" s="3">
        <f>IF(Table1[[#This Row],[Hui Reply?]],VLOOKUP(Table1[[#This Row],[topic_id]],'All Topics Data'!$A$2:$E$1243,5,FALSE),0)</f>
        <v>0</v>
      </c>
      <c r="R401" s="8">
        <f>Table1[[#This Row],[post_time]]+8/24</f>
        <v>40128.817152777781</v>
      </c>
      <c r="S401" s="3">
        <f>IF(Table1[[#This Row],[post_position]]=1,0,SUMIFS($F$2:F401,$H$2:H401,Table1[[#This Row],[post_position]]-1,$C$2:C401,Table1[[#This Row],[topic_id]]))</f>
        <v>0</v>
      </c>
    </row>
    <row r="402" spans="1:19" x14ac:dyDescent="0.25">
      <c r="A402" s="7">
        <v>404</v>
      </c>
      <c r="B402" s="7">
        <v>4</v>
      </c>
      <c r="C402" s="7">
        <v>2</v>
      </c>
      <c r="D402" s="7">
        <v>2005</v>
      </c>
      <c r="F402" s="8">
        <v>40128.485810185186</v>
      </c>
      <c r="G402" s="7">
        <v>0</v>
      </c>
      <c r="H402" s="7">
        <v>30</v>
      </c>
      <c r="I402" s="7" t="b">
        <f t="shared" si="18"/>
        <v>0</v>
      </c>
      <c r="J402" s="7" t="b">
        <f t="shared" si="19"/>
        <v>1</v>
      </c>
      <c r="K402" s="7">
        <f t="shared" si="20"/>
        <v>0</v>
      </c>
      <c r="L402" s="7">
        <f>WEEKDAY(Table1[[#This Row],[post_time]])</f>
        <v>4</v>
      </c>
      <c r="M402" s="7">
        <f>VLOOKUP(Table1[[#This Row],[topic_id]],'All Topics Data'!$A$2:$I$1243,8,FALSE)</f>
        <v>40019.929861111108</v>
      </c>
      <c r="N402" s="7">
        <f>Table1[[#This Row],[Hui Reply?]]*(Table1[[#This Row],[post_time]]-Table1[[#This Row],[timestamp of previous reply]])</f>
        <v>0</v>
      </c>
      <c r="O402" s="3">
        <f>O401+Table1[[#This Row],[Hui Reply?]]</f>
        <v>23</v>
      </c>
      <c r="P402" s="19">
        <f>INT(Table1[[#This Row],[post_time]])</f>
        <v>40128</v>
      </c>
      <c r="Q402" s="3">
        <f>IF(Table1[[#This Row],[Hui Reply?]],VLOOKUP(Table1[[#This Row],[topic_id]],'All Topics Data'!$A$2:$E$1243,5,FALSE),0)</f>
        <v>0</v>
      </c>
      <c r="R402" s="8">
        <f>Table1[[#This Row],[post_time]]+8/24</f>
        <v>40128.819143518522</v>
      </c>
      <c r="S402" s="3">
        <f>IF(Table1[[#This Row],[post_position]]=1,0,SUMIFS($F$2:F402,$H$2:H402,Table1[[#This Row],[post_position]]-1,$C$2:C402,Table1[[#This Row],[topic_id]]))</f>
        <v>40122.781863425924</v>
      </c>
    </row>
    <row r="403" spans="1:19" x14ac:dyDescent="0.25">
      <c r="A403" s="7">
        <v>405</v>
      </c>
      <c r="B403" s="7">
        <v>1</v>
      </c>
      <c r="C403" s="7">
        <v>120</v>
      </c>
      <c r="D403" s="7">
        <v>24</v>
      </c>
      <c r="E403" s="2"/>
      <c r="F403" s="8">
        <v>40128.492384259262</v>
      </c>
      <c r="G403" s="7">
        <v>0</v>
      </c>
      <c r="H403" s="7">
        <v>5</v>
      </c>
      <c r="I403" s="7" t="b">
        <f t="shared" si="18"/>
        <v>1</v>
      </c>
      <c r="J403" s="7" t="b">
        <f t="shared" si="19"/>
        <v>1</v>
      </c>
      <c r="K403" s="7">
        <f t="shared" si="20"/>
        <v>1</v>
      </c>
      <c r="L403" s="7">
        <f>WEEKDAY(Table1[[#This Row],[post_time]])</f>
        <v>4</v>
      </c>
      <c r="M403" s="7">
        <f>VLOOKUP(Table1[[#This Row],[topic_id]],'All Topics Data'!$A$2:$I$1243,8,FALSE)</f>
        <v>40123.775694444441</v>
      </c>
      <c r="N403" s="7">
        <f>Table1[[#This Row],[Hui Reply?]]*(Table1[[#This Row],[post_time]]-Table1[[#This Row],[timestamp of previous reply]])</f>
        <v>1.5961458333331393</v>
      </c>
      <c r="O403" s="3">
        <f>O402+Table1[[#This Row],[Hui Reply?]]</f>
        <v>24</v>
      </c>
      <c r="P403" s="19">
        <f>INT(Table1[[#This Row],[post_time]])</f>
        <v>40128</v>
      </c>
      <c r="Q403" s="3" t="str">
        <f>IF(Table1[[#This Row],[Hui Reply?]],VLOOKUP(Table1[[#This Row],[topic_id]],'All Topics Data'!$A$2:$E$1243,5,FALSE),0)</f>
        <v>scout</v>
      </c>
      <c r="R403" s="8">
        <f>Table1[[#This Row],[post_time]]+8/24</f>
        <v>40128.825717592597</v>
      </c>
      <c r="S403" s="3">
        <f>IF(Table1[[#This Row],[post_position]]=1,0,SUMIFS($F$2:F403,$H$2:H403,Table1[[#This Row],[post_position]]-1,$C$2:C403,Table1[[#This Row],[topic_id]]))</f>
        <v>40126.896238425928</v>
      </c>
    </row>
    <row r="404" spans="1:19" x14ac:dyDescent="0.25">
      <c r="A404" s="7">
        <v>406</v>
      </c>
      <c r="B404" s="7">
        <v>2</v>
      </c>
      <c r="C404" s="7">
        <v>121</v>
      </c>
      <c r="D404" s="7">
        <v>78</v>
      </c>
      <c r="E404" s="2"/>
      <c r="F404" s="8">
        <v>40128.750601851854</v>
      </c>
      <c r="G404" s="7">
        <v>0</v>
      </c>
      <c r="H404" s="7">
        <v>4</v>
      </c>
      <c r="I404" s="7" t="b">
        <f t="shared" si="18"/>
        <v>0</v>
      </c>
      <c r="J404" s="7" t="b">
        <f t="shared" si="19"/>
        <v>1</v>
      </c>
      <c r="K404" s="7">
        <f t="shared" si="20"/>
        <v>0</v>
      </c>
      <c r="L404" s="7">
        <f>WEEKDAY(Table1[[#This Row],[post_time]])</f>
        <v>4</v>
      </c>
      <c r="M404" s="7">
        <f>VLOOKUP(Table1[[#This Row],[topic_id]],'All Topics Data'!$A$2:$I$1243,8,FALSE)</f>
        <v>40126.742361111108</v>
      </c>
      <c r="N404" s="7">
        <f>Table1[[#This Row],[Hui Reply?]]*(Table1[[#This Row],[post_time]]-Table1[[#This Row],[timestamp of previous reply]])</f>
        <v>0</v>
      </c>
      <c r="O404" s="3">
        <f>O403+Table1[[#This Row],[Hui Reply?]]</f>
        <v>24</v>
      </c>
      <c r="P404" s="19">
        <f>INT(Table1[[#This Row],[post_time]])</f>
        <v>40128</v>
      </c>
      <c r="Q404" s="3">
        <f>IF(Table1[[#This Row],[Hui Reply?]],VLOOKUP(Table1[[#This Row],[topic_id]],'All Topics Data'!$A$2:$E$1243,5,FALSE),0)</f>
        <v>0</v>
      </c>
      <c r="R404" s="8">
        <f>Table1[[#This Row],[post_time]]+8/24</f>
        <v>40129.08393518519</v>
      </c>
      <c r="S404" s="3">
        <f>IF(Table1[[#This Row],[post_position]]=1,0,SUMIFS($F$2:F404,$H$2:H404,Table1[[#This Row],[post_position]]-1,$C$2:C404,Table1[[#This Row],[topic_id]]))</f>
        <v>40127.72556712963</v>
      </c>
    </row>
    <row r="405" spans="1:19" x14ac:dyDescent="0.25">
      <c r="A405" s="7">
        <v>407</v>
      </c>
      <c r="B405" s="7">
        <v>1</v>
      </c>
      <c r="C405" s="7">
        <v>125</v>
      </c>
      <c r="D405" s="7">
        <v>1</v>
      </c>
      <c r="F405" s="8">
        <v>40128.834039351852</v>
      </c>
      <c r="G405" s="7">
        <v>0</v>
      </c>
      <c r="H405" s="7">
        <v>2</v>
      </c>
      <c r="I405" s="7" t="b">
        <f t="shared" si="18"/>
        <v>0</v>
      </c>
      <c r="J405" s="7" t="b">
        <f t="shared" si="19"/>
        <v>1</v>
      </c>
      <c r="K405" s="7">
        <f t="shared" si="20"/>
        <v>0</v>
      </c>
      <c r="L405" s="7">
        <f>WEEKDAY(Table1[[#This Row],[post_time]])</f>
        <v>4</v>
      </c>
      <c r="M405" s="7">
        <f>VLOOKUP(Table1[[#This Row],[topic_id]],'All Topics Data'!$A$2:$I$1243,8,FALSE)</f>
        <v>40128.48333333333</v>
      </c>
      <c r="N405" s="7">
        <f>Table1[[#This Row],[Hui Reply?]]*(Table1[[#This Row],[post_time]]-Table1[[#This Row],[timestamp of previous reply]])</f>
        <v>0</v>
      </c>
      <c r="O405" s="3">
        <f>O404+Table1[[#This Row],[Hui Reply?]]</f>
        <v>24</v>
      </c>
      <c r="P405" s="19">
        <f>INT(Table1[[#This Row],[post_time]])</f>
        <v>40128</v>
      </c>
      <c r="Q405" s="3">
        <f>IF(Table1[[#This Row],[Hui Reply?]],VLOOKUP(Table1[[#This Row],[topic_id]],'All Topics Data'!$A$2:$E$1243,5,FALSE),0)</f>
        <v>0</v>
      </c>
      <c r="R405" s="8">
        <f>Table1[[#This Row],[post_time]]+8/24</f>
        <v>40129.167372685188</v>
      </c>
      <c r="S405" s="3">
        <f>IF(Table1[[#This Row],[post_position]]=1,0,SUMIFS($F$2:F405,$H$2:H405,Table1[[#This Row],[post_position]]-1,$C$2:C405,Table1[[#This Row],[topic_id]]))</f>
        <v>40128.483819444446</v>
      </c>
    </row>
    <row r="406" spans="1:19" x14ac:dyDescent="0.25">
      <c r="A406" s="7">
        <v>408</v>
      </c>
      <c r="B406" s="7">
        <v>1</v>
      </c>
      <c r="C406" s="7">
        <v>126</v>
      </c>
      <c r="D406" s="7">
        <v>2006</v>
      </c>
      <c r="E406" s="2"/>
      <c r="F406" s="8">
        <v>40129.248101851852</v>
      </c>
      <c r="G406" s="7">
        <v>0</v>
      </c>
      <c r="H406" s="7">
        <v>1</v>
      </c>
      <c r="I406" s="7" t="b">
        <f t="shared" si="18"/>
        <v>0</v>
      </c>
      <c r="J406" s="7" t="b">
        <f t="shared" si="19"/>
        <v>0</v>
      </c>
      <c r="K406" s="7">
        <f t="shared" si="20"/>
        <v>0</v>
      </c>
      <c r="L406" s="7">
        <f>WEEKDAY(Table1[[#This Row],[post_time]])</f>
        <v>5</v>
      </c>
      <c r="M406" s="7">
        <f>VLOOKUP(Table1[[#This Row],[topic_id]],'All Topics Data'!$A$2:$I$1243,8,FALSE)</f>
        <v>40129.247916666667</v>
      </c>
      <c r="N406" s="7">
        <f>Table1[[#This Row],[Hui Reply?]]*(Table1[[#This Row],[post_time]]-Table1[[#This Row],[timestamp of previous reply]])</f>
        <v>0</v>
      </c>
      <c r="O406" s="3">
        <f>O405+Table1[[#This Row],[Hui Reply?]]</f>
        <v>24</v>
      </c>
      <c r="P406" s="19">
        <f>INT(Table1[[#This Row],[post_time]])</f>
        <v>40129</v>
      </c>
      <c r="Q406" s="3">
        <f>IF(Table1[[#This Row],[Hui Reply?]],VLOOKUP(Table1[[#This Row],[topic_id]],'All Topics Data'!$A$2:$E$1243,5,FALSE),0)</f>
        <v>0</v>
      </c>
      <c r="R406" s="8">
        <f>Table1[[#This Row],[post_time]]+8/24</f>
        <v>40129.581435185188</v>
      </c>
      <c r="S406" s="3">
        <f>IF(Table1[[#This Row],[post_position]]=1,0,SUMIFS($F$2:F406,$H$2:H406,Table1[[#This Row],[post_position]]-1,$C$2:C406,Table1[[#This Row],[topic_id]]))</f>
        <v>0</v>
      </c>
    </row>
    <row r="407" spans="1:19" x14ac:dyDescent="0.25">
      <c r="A407" s="7">
        <v>409</v>
      </c>
      <c r="B407" s="7">
        <v>2</v>
      </c>
      <c r="C407" s="7">
        <v>121</v>
      </c>
      <c r="D407" s="7">
        <v>2018</v>
      </c>
      <c r="F407" s="8">
        <v>40129.341249999998</v>
      </c>
      <c r="G407" s="7">
        <v>0</v>
      </c>
      <c r="H407" s="7">
        <v>5</v>
      </c>
      <c r="I407" s="7" t="b">
        <f t="shared" si="18"/>
        <v>0</v>
      </c>
      <c r="J407" s="7" t="b">
        <f t="shared" si="19"/>
        <v>1</v>
      </c>
      <c r="K407" s="7">
        <f t="shared" si="20"/>
        <v>0</v>
      </c>
      <c r="L407" s="7">
        <f>WEEKDAY(Table1[[#This Row],[post_time]])</f>
        <v>5</v>
      </c>
      <c r="M407" s="7">
        <f>VLOOKUP(Table1[[#This Row],[topic_id]],'All Topics Data'!$A$2:$I$1243,8,FALSE)</f>
        <v>40126.742361111108</v>
      </c>
      <c r="N407" s="7">
        <f>Table1[[#This Row],[Hui Reply?]]*(Table1[[#This Row],[post_time]]-Table1[[#This Row],[timestamp of previous reply]])</f>
        <v>0</v>
      </c>
      <c r="O407" s="3">
        <f>O406+Table1[[#This Row],[Hui Reply?]]</f>
        <v>24</v>
      </c>
      <c r="P407" s="19">
        <f>INT(Table1[[#This Row],[post_time]])</f>
        <v>40129</v>
      </c>
      <c r="Q407" s="3">
        <f>IF(Table1[[#This Row],[Hui Reply?]],VLOOKUP(Table1[[#This Row],[topic_id]],'All Topics Data'!$A$2:$E$1243,5,FALSE),0)</f>
        <v>0</v>
      </c>
      <c r="R407" s="8">
        <f>Table1[[#This Row],[post_time]]+8/24</f>
        <v>40129.674583333333</v>
      </c>
      <c r="S407" s="3">
        <f>IF(Table1[[#This Row],[post_position]]=1,0,SUMIFS($F$2:F407,$H$2:H407,Table1[[#This Row],[post_position]]-1,$C$2:C407,Table1[[#This Row],[topic_id]]))</f>
        <v>40128.750601851854</v>
      </c>
    </row>
    <row r="408" spans="1:19" x14ac:dyDescent="0.25">
      <c r="A408" s="7">
        <v>410</v>
      </c>
      <c r="B408" s="7">
        <v>1</v>
      </c>
      <c r="C408" s="7">
        <v>127</v>
      </c>
      <c r="D408" s="7">
        <v>1886</v>
      </c>
      <c r="E408" s="2"/>
      <c r="F408" s="8">
        <v>40129.601759259262</v>
      </c>
      <c r="G408" s="7">
        <v>0</v>
      </c>
      <c r="H408" s="7">
        <v>1</v>
      </c>
      <c r="I408" s="7" t="b">
        <f t="shared" si="18"/>
        <v>0</v>
      </c>
      <c r="J408" s="7" t="b">
        <f t="shared" si="19"/>
        <v>0</v>
      </c>
      <c r="K408" s="7">
        <f t="shared" si="20"/>
        <v>0</v>
      </c>
      <c r="L408" s="7">
        <f>WEEKDAY(Table1[[#This Row],[post_time]])</f>
        <v>5</v>
      </c>
      <c r="M408" s="7">
        <f>VLOOKUP(Table1[[#This Row],[topic_id]],'All Topics Data'!$A$2:$I$1243,8,FALSE)</f>
        <v>40129.601388888892</v>
      </c>
      <c r="N408" s="7">
        <f>Table1[[#This Row],[Hui Reply?]]*(Table1[[#This Row],[post_time]]-Table1[[#This Row],[timestamp of previous reply]])</f>
        <v>0</v>
      </c>
      <c r="O408" s="3">
        <f>O407+Table1[[#This Row],[Hui Reply?]]</f>
        <v>24</v>
      </c>
      <c r="P408" s="19">
        <f>INT(Table1[[#This Row],[post_time]])</f>
        <v>40129</v>
      </c>
      <c r="Q408" s="3">
        <f>IF(Table1[[#This Row],[Hui Reply?]],VLOOKUP(Table1[[#This Row],[topic_id]],'All Topics Data'!$A$2:$E$1243,5,FALSE),0)</f>
        <v>0</v>
      </c>
      <c r="R408" s="8">
        <f>Table1[[#This Row],[post_time]]+8/24</f>
        <v>40129.935092592597</v>
      </c>
      <c r="S408" s="3">
        <f>IF(Table1[[#This Row],[post_position]]=1,0,SUMIFS($F$2:F408,$H$2:H408,Table1[[#This Row],[post_position]]-1,$C$2:C408,Table1[[#This Row],[topic_id]]))</f>
        <v>0</v>
      </c>
    </row>
    <row r="409" spans="1:19" x14ac:dyDescent="0.25">
      <c r="A409" s="7">
        <v>411</v>
      </c>
      <c r="B409" s="7">
        <v>2</v>
      </c>
      <c r="C409" s="7">
        <v>121</v>
      </c>
      <c r="D409" s="7">
        <v>78</v>
      </c>
      <c r="F409" s="8">
        <v>40129.727650462963</v>
      </c>
      <c r="G409" s="7">
        <v>0</v>
      </c>
      <c r="H409" s="7">
        <v>6</v>
      </c>
      <c r="I409" s="7" t="b">
        <f t="shared" si="18"/>
        <v>0</v>
      </c>
      <c r="J409" s="7" t="b">
        <f t="shared" si="19"/>
        <v>1</v>
      </c>
      <c r="K409" s="7">
        <f t="shared" si="20"/>
        <v>0</v>
      </c>
      <c r="L409" s="7">
        <f>WEEKDAY(Table1[[#This Row],[post_time]])</f>
        <v>5</v>
      </c>
      <c r="M409" s="7">
        <f>VLOOKUP(Table1[[#This Row],[topic_id]],'All Topics Data'!$A$2:$I$1243,8,FALSE)</f>
        <v>40126.742361111108</v>
      </c>
      <c r="N409" s="7">
        <f>Table1[[#This Row],[Hui Reply?]]*(Table1[[#This Row],[post_time]]-Table1[[#This Row],[timestamp of previous reply]])</f>
        <v>0</v>
      </c>
      <c r="O409" s="3">
        <f>O408+Table1[[#This Row],[Hui Reply?]]</f>
        <v>24</v>
      </c>
      <c r="P409" s="19">
        <f>INT(Table1[[#This Row],[post_time]])</f>
        <v>40129</v>
      </c>
      <c r="Q409" s="3">
        <f>IF(Table1[[#This Row],[Hui Reply?]],VLOOKUP(Table1[[#This Row],[topic_id]],'All Topics Data'!$A$2:$E$1243,5,FALSE),0)</f>
        <v>0</v>
      </c>
      <c r="R409" s="8">
        <f>Table1[[#This Row],[post_time]]+8/24</f>
        <v>40130.060983796298</v>
      </c>
      <c r="S409" s="3">
        <f>IF(Table1[[#This Row],[post_position]]=1,0,SUMIFS($F$2:F409,$H$2:H409,Table1[[#This Row],[post_position]]-1,$C$2:C409,Table1[[#This Row],[topic_id]]))</f>
        <v>40129.341249999998</v>
      </c>
    </row>
    <row r="410" spans="1:19" x14ac:dyDescent="0.25">
      <c r="A410" s="7">
        <v>412</v>
      </c>
      <c r="B410" s="7">
        <v>1</v>
      </c>
      <c r="C410" s="7">
        <v>128</v>
      </c>
      <c r="D410" s="7">
        <v>2028</v>
      </c>
      <c r="E410" s="2"/>
      <c r="F410" s="8">
        <v>40129.90525462963</v>
      </c>
      <c r="G410" s="7">
        <v>0</v>
      </c>
      <c r="H410" s="7">
        <v>1</v>
      </c>
      <c r="I410" s="7" t="b">
        <f t="shared" si="18"/>
        <v>0</v>
      </c>
      <c r="J410" s="7" t="b">
        <f t="shared" si="19"/>
        <v>0</v>
      </c>
      <c r="K410" s="7">
        <f t="shared" si="20"/>
        <v>0</v>
      </c>
      <c r="L410" s="7">
        <f>WEEKDAY(Table1[[#This Row],[post_time]])</f>
        <v>5</v>
      </c>
      <c r="M410" s="7">
        <f>VLOOKUP(Table1[[#This Row],[topic_id]],'All Topics Data'!$A$2:$I$1243,8,FALSE)</f>
        <v>40129.904861111114</v>
      </c>
      <c r="N410" s="7">
        <f>Table1[[#This Row],[Hui Reply?]]*(Table1[[#This Row],[post_time]]-Table1[[#This Row],[timestamp of previous reply]])</f>
        <v>0</v>
      </c>
      <c r="O410" s="3">
        <f>O409+Table1[[#This Row],[Hui Reply?]]</f>
        <v>24</v>
      </c>
      <c r="P410" s="19">
        <f>INT(Table1[[#This Row],[post_time]])</f>
        <v>40129</v>
      </c>
      <c r="Q410" s="3">
        <f>IF(Table1[[#This Row],[Hui Reply?]],VLOOKUP(Table1[[#This Row],[topic_id]],'All Topics Data'!$A$2:$E$1243,5,FALSE),0)</f>
        <v>0</v>
      </c>
      <c r="R410" s="8">
        <f>Table1[[#This Row],[post_time]]+8/24</f>
        <v>40130.238587962966</v>
      </c>
      <c r="S410" s="3">
        <f>IF(Table1[[#This Row],[post_position]]=1,0,SUMIFS($F$2:F410,$H$2:H410,Table1[[#This Row],[post_position]]-1,$C$2:C410,Table1[[#This Row],[topic_id]]))</f>
        <v>0</v>
      </c>
    </row>
    <row r="411" spans="1:19" x14ac:dyDescent="0.25">
      <c r="A411" s="7">
        <v>413</v>
      </c>
      <c r="B411" s="7">
        <v>1</v>
      </c>
      <c r="C411" s="7">
        <v>129</v>
      </c>
      <c r="D411" s="7">
        <v>2032</v>
      </c>
      <c r="E411" s="2"/>
      <c r="F411" s="8">
        <v>40129.985162037039</v>
      </c>
      <c r="G411" s="7">
        <v>0</v>
      </c>
      <c r="H411" s="7">
        <v>1</v>
      </c>
      <c r="I411" s="7" t="b">
        <f t="shared" si="18"/>
        <v>0</v>
      </c>
      <c r="J411" s="7" t="b">
        <f t="shared" si="19"/>
        <v>0</v>
      </c>
      <c r="K411" s="7">
        <f t="shared" si="20"/>
        <v>0</v>
      </c>
      <c r="L411" s="7">
        <f>WEEKDAY(Table1[[#This Row],[post_time]])</f>
        <v>5</v>
      </c>
      <c r="M411" s="7">
        <f>VLOOKUP(Table1[[#This Row],[topic_id]],'All Topics Data'!$A$2:$I$1243,8,FALSE)</f>
        <v>40129.984722222223</v>
      </c>
      <c r="N411" s="7">
        <f>Table1[[#This Row],[Hui Reply?]]*(Table1[[#This Row],[post_time]]-Table1[[#This Row],[timestamp of previous reply]])</f>
        <v>0</v>
      </c>
      <c r="O411" s="3">
        <f>O410+Table1[[#This Row],[Hui Reply?]]</f>
        <v>24</v>
      </c>
      <c r="P411" s="19">
        <f>INT(Table1[[#This Row],[post_time]])</f>
        <v>40129</v>
      </c>
      <c r="Q411" s="3">
        <f>IF(Table1[[#This Row],[Hui Reply?]],VLOOKUP(Table1[[#This Row],[topic_id]],'All Topics Data'!$A$2:$E$1243,5,FALSE),0)</f>
        <v>0</v>
      </c>
      <c r="R411" s="8">
        <f>Table1[[#This Row],[post_time]]+8/24</f>
        <v>40130.318495370375</v>
      </c>
      <c r="S411" s="3">
        <f>IF(Table1[[#This Row],[post_position]]=1,0,SUMIFS($F$2:F411,$H$2:H411,Table1[[#This Row],[post_position]]-1,$C$2:C411,Table1[[#This Row],[topic_id]]))</f>
        <v>0</v>
      </c>
    </row>
    <row r="412" spans="1:19" x14ac:dyDescent="0.25">
      <c r="A412" s="7">
        <v>414</v>
      </c>
      <c r="B412" s="7">
        <v>1</v>
      </c>
      <c r="C412" s="7">
        <v>129</v>
      </c>
      <c r="D412" s="7">
        <v>2032</v>
      </c>
      <c r="F412" s="8">
        <v>40129.990682870368</v>
      </c>
      <c r="G412" s="7">
        <v>0</v>
      </c>
      <c r="H412" s="7">
        <v>2</v>
      </c>
      <c r="I412" s="7" t="b">
        <f t="shared" si="18"/>
        <v>0</v>
      </c>
      <c r="J412" s="7" t="b">
        <f t="shared" si="19"/>
        <v>1</v>
      </c>
      <c r="K412" s="7">
        <f t="shared" si="20"/>
        <v>0</v>
      </c>
      <c r="L412" s="7">
        <f>WEEKDAY(Table1[[#This Row],[post_time]])</f>
        <v>5</v>
      </c>
      <c r="M412" s="7">
        <f>VLOOKUP(Table1[[#This Row],[topic_id]],'All Topics Data'!$A$2:$I$1243,8,FALSE)</f>
        <v>40129.984722222223</v>
      </c>
      <c r="N412" s="7">
        <f>Table1[[#This Row],[Hui Reply?]]*(Table1[[#This Row],[post_time]]-Table1[[#This Row],[timestamp of previous reply]])</f>
        <v>0</v>
      </c>
      <c r="O412" s="3">
        <f>O411+Table1[[#This Row],[Hui Reply?]]</f>
        <v>24</v>
      </c>
      <c r="P412" s="19">
        <f>INT(Table1[[#This Row],[post_time]])</f>
        <v>40129</v>
      </c>
      <c r="Q412" s="3">
        <f>IF(Table1[[#This Row],[Hui Reply?]],VLOOKUP(Table1[[#This Row],[topic_id]],'All Topics Data'!$A$2:$E$1243,5,FALSE),0)</f>
        <v>0</v>
      </c>
      <c r="R412" s="8">
        <f>Table1[[#This Row],[post_time]]+8/24</f>
        <v>40130.324016203704</v>
      </c>
      <c r="S412" s="3">
        <f>IF(Table1[[#This Row],[post_position]]=1,0,SUMIFS($F$2:F412,$H$2:H412,Table1[[#This Row],[post_position]]-1,$C$2:C412,Table1[[#This Row],[topic_id]]))</f>
        <v>40129.985162037039</v>
      </c>
    </row>
    <row r="413" spans="1:19" x14ac:dyDescent="0.25">
      <c r="A413" s="7">
        <v>415</v>
      </c>
      <c r="B413" s="7">
        <v>1</v>
      </c>
      <c r="C413" s="7">
        <v>127</v>
      </c>
      <c r="D413" s="7">
        <v>24</v>
      </c>
      <c r="F413" s="8">
        <v>40130.437175925923</v>
      </c>
      <c r="G413" s="7">
        <v>0</v>
      </c>
      <c r="H413" s="7">
        <v>2</v>
      </c>
      <c r="I413" s="7" t="b">
        <f t="shared" si="18"/>
        <v>1</v>
      </c>
      <c r="J413" s="7" t="b">
        <f t="shared" si="19"/>
        <v>1</v>
      </c>
      <c r="K413" s="7">
        <f t="shared" si="20"/>
        <v>1</v>
      </c>
      <c r="L413" s="7">
        <f>WEEKDAY(Table1[[#This Row],[post_time]])</f>
        <v>6</v>
      </c>
      <c r="M413" s="7">
        <f>VLOOKUP(Table1[[#This Row],[topic_id]],'All Topics Data'!$A$2:$I$1243,8,FALSE)</f>
        <v>40129.601388888892</v>
      </c>
      <c r="N413" s="7">
        <f>Table1[[#This Row],[Hui Reply?]]*(Table1[[#This Row],[post_time]]-Table1[[#This Row],[timestamp of previous reply]])</f>
        <v>0.83541666666133096</v>
      </c>
      <c r="O413" s="3">
        <f>O412+Table1[[#This Row],[Hui Reply?]]</f>
        <v>25</v>
      </c>
      <c r="P413" s="19">
        <f>INT(Table1[[#This Row],[post_time]])</f>
        <v>40130</v>
      </c>
      <c r="Q413" s="3" t="str">
        <f>IF(Table1[[#This Row],[Hui Reply?]],VLOOKUP(Table1[[#This Row],[topic_id]],'All Topics Data'!$A$2:$E$1243,5,FALSE),0)</f>
        <v>Dee</v>
      </c>
      <c r="R413" s="8">
        <f>Table1[[#This Row],[post_time]]+8/24</f>
        <v>40130.770509259259</v>
      </c>
      <c r="S413" s="3">
        <f>IF(Table1[[#This Row],[post_position]]=1,0,SUMIFS($F$2:F413,$H$2:H413,Table1[[#This Row],[post_position]]-1,$C$2:C413,Table1[[#This Row],[topic_id]]))</f>
        <v>40129.601759259262</v>
      </c>
    </row>
    <row r="414" spans="1:19" x14ac:dyDescent="0.25">
      <c r="A414" s="7">
        <v>416</v>
      </c>
      <c r="B414" s="7">
        <v>1</v>
      </c>
      <c r="C414" s="7">
        <v>128</v>
      </c>
      <c r="D414" s="7">
        <v>1</v>
      </c>
      <c r="F414" s="8">
        <v>40130.522627314815</v>
      </c>
      <c r="G414" s="7">
        <v>0</v>
      </c>
      <c r="H414" s="7">
        <v>2</v>
      </c>
      <c r="I414" s="7" t="b">
        <f t="shared" si="18"/>
        <v>0</v>
      </c>
      <c r="J414" s="7" t="b">
        <f t="shared" si="19"/>
        <v>1</v>
      </c>
      <c r="K414" s="7">
        <f t="shared" si="20"/>
        <v>0</v>
      </c>
      <c r="L414" s="7">
        <f>WEEKDAY(Table1[[#This Row],[post_time]])</f>
        <v>6</v>
      </c>
      <c r="M414" s="7">
        <f>VLOOKUP(Table1[[#This Row],[topic_id]],'All Topics Data'!$A$2:$I$1243,8,FALSE)</f>
        <v>40129.904861111114</v>
      </c>
      <c r="N414" s="7">
        <f>Table1[[#This Row],[Hui Reply?]]*(Table1[[#This Row],[post_time]]-Table1[[#This Row],[timestamp of previous reply]])</f>
        <v>0</v>
      </c>
      <c r="O414" s="3">
        <f>O413+Table1[[#This Row],[Hui Reply?]]</f>
        <v>25</v>
      </c>
      <c r="P414" s="19">
        <f>INT(Table1[[#This Row],[post_time]])</f>
        <v>40130</v>
      </c>
      <c r="Q414" s="3">
        <f>IF(Table1[[#This Row],[Hui Reply?]],VLOOKUP(Table1[[#This Row],[topic_id]],'All Topics Data'!$A$2:$E$1243,5,FALSE),0)</f>
        <v>0</v>
      </c>
      <c r="R414" s="8">
        <f>Table1[[#This Row],[post_time]]+8/24</f>
        <v>40130.85596064815</v>
      </c>
      <c r="S414" s="3">
        <f>IF(Table1[[#This Row],[post_position]]=1,0,SUMIFS($F$2:F414,$H$2:H414,Table1[[#This Row],[post_position]]-1,$C$2:C414,Table1[[#This Row],[topic_id]]))</f>
        <v>40129.90525462963</v>
      </c>
    </row>
    <row r="415" spans="1:19" x14ac:dyDescent="0.25">
      <c r="A415" s="7">
        <v>417</v>
      </c>
      <c r="B415" s="7">
        <v>1</v>
      </c>
      <c r="C415" s="7">
        <v>126</v>
      </c>
      <c r="D415" s="7">
        <v>1</v>
      </c>
      <c r="E415" s="2"/>
      <c r="F415" s="8">
        <v>40130.524386574078</v>
      </c>
      <c r="G415" s="7">
        <v>0</v>
      </c>
      <c r="H415" s="7">
        <v>2</v>
      </c>
      <c r="I415" s="7" t="b">
        <f t="shared" si="18"/>
        <v>0</v>
      </c>
      <c r="J415" s="7" t="b">
        <f t="shared" si="19"/>
        <v>1</v>
      </c>
      <c r="K415" s="7">
        <f t="shared" si="20"/>
        <v>0</v>
      </c>
      <c r="L415" s="7">
        <f>WEEKDAY(Table1[[#This Row],[post_time]])</f>
        <v>6</v>
      </c>
      <c r="M415" s="7">
        <f>VLOOKUP(Table1[[#This Row],[topic_id]],'All Topics Data'!$A$2:$I$1243,8,FALSE)</f>
        <v>40129.247916666667</v>
      </c>
      <c r="N415" s="7">
        <f>Table1[[#This Row],[Hui Reply?]]*(Table1[[#This Row],[post_time]]-Table1[[#This Row],[timestamp of previous reply]])</f>
        <v>0</v>
      </c>
      <c r="O415" s="3">
        <f>O414+Table1[[#This Row],[Hui Reply?]]</f>
        <v>25</v>
      </c>
      <c r="P415" s="19">
        <f>INT(Table1[[#This Row],[post_time]])</f>
        <v>40130</v>
      </c>
      <c r="Q415" s="3">
        <f>IF(Table1[[#This Row],[Hui Reply?]],VLOOKUP(Table1[[#This Row],[topic_id]],'All Topics Data'!$A$2:$E$1243,5,FALSE),0)</f>
        <v>0</v>
      </c>
      <c r="R415" s="8">
        <f>Table1[[#This Row],[post_time]]+8/24</f>
        <v>40130.857719907413</v>
      </c>
      <c r="S415" s="3">
        <f>IF(Table1[[#This Row],[post_position]]=1,0,SUMIFS($F$2:F415,$H$2:H415,Table1[[#This Row],[post_position]]-1,$C$2:C415,Table1[[#This Row],[topic_id]]))</f>
        <v>40129.248101851852</v>
      </c>
    </row>
    <row r="416" spans="1:19" x14ac:dyDescent="0.25">
      <c r="A416" s="7">
        <v>418</v>
      </c>
      <c r="B416" s="7">
        <v>1</v>
      </c>
      <c r="C416" s="7">
        <v>119</v>
      </c>
      <c r="D416" s="7">
        <v>1</v>
      </c>
      <c r="E416" s="2"/>
      <c r="F416" s="8">
        <v>40130.525763888887</v>
      </c>
      <c r="G416" s="7">
        <v>0</v>
      </c>
      <c r="H416" s="7">
        <v>2</v>
      </c>
      <c r="I416" s="7" t="b">
        <f t="shared" si="18"/>
        <v>0</v>
      </c>
      <c r="J416" s="7" t="b">
        <f t="shared" si="19"/>
        <v>1</v>
      </c>
      <c r="K416" s="7">
        <f t="shared" si="20"/>
        <v>0</v>
      </c>
      <c r="L416" s="7">
        <f>WEEKDAY(Table1[[#This Row],[post_time]])</f>
        <v>6</v>
      </c>
      <c r="M416" s="7">
        <f>VLOOKUP(Table1[[#This Row],[topic_id]],'All Topics Data'!$A$2:$I$1243,8,FALSE)</f>
        <v>40123.250694444447</v>
      </c>
      <c r="N416" s="7">
        <f>Table1[[#This Row],[Hui Reply?]]*(Table1[[#This Row],[post_time]]-Table1[[#This Row],[timestamp of previous reply]])</f>
        <v>0</v>
      </c>
      <c r="O416" s="3">
        <f>O415+Table1[[#This Row],[Hui Reply?]]</f>
        <v>25</v>
      </c>
      <c r="P416" s="19">
        <f>INT(Table1[[#This Row],[post_time]])</f>
        <v>40130</v>
      </c>
      <c r="Q416" s="3">
        <f>IF(Table1[[#This Row],[Hui Reply?]],VLOOKUP(Table1[[#This Row],[topic_id]],'All Topics Data'!$A$2:$E$1243,5,FALSE),0)</f>
        <v>0</v>
      </c>
      <c r="R416" s="8">
        <f>Table1[[#This Row],[post_time]]+8/24</f>
        <v>40130.859097222223</v>
      </c>
      <c r="S416" s="3">
        <f>IF(Table1[[#This Row],[post_position]]=1,0,SUMIFS($F$2:F416,$H$2:H416,Table1[[#This Row],[post_position]]-1,$C$2:C416,Table1[[#This Row],[topic_id]]))</f>
        <v>40123.251296296294</v>
      </c>
    </row>
    <row r="417" spans="1:19" x14ac:dyDescent="0.25">
      <c r="A417" s="7">
        <v>419</v>
      </c>
      <c r="B417" s="7">
        <v>1</v>
      </c>
      <c r="C417" s="7">
        <v>122</v>
      </c>
      <c r="D417" s="7">
        <v>24</v>
      </c>
      <c r="F417" s="8">
        <v>40130.608784722222</v>
      </c>
      <c r="G417" s="7">
        <v>0</v>
      </c>
      <c r="H417" s="7">
        <v>2</v>
      </c>
      <c r="I417" s="7" t="b">
        <f t="shared" si="18"/>
        <v>1</v>
      </c>
      <c r="J417" s="7" t="b">
        <f t="shared" si="19"/>
        <v>1</v>
      </c>
      <c r="K417" s="7">
        <f t="shared" si="20"/>
        <v>1</v>
      </c>
      <c r="L417" s="7">
        <f>WEEKDAY(Table1[[#This Row],[post_time]])</f>
        <v>6</v>
      </c>
      <c r="M417" s="7">
        <f>VLOOKUP(Table1[[#This Row],[topic_id]],'All Topics Data'!$A$2:$I$1243,8,FALSE)</f>
        <v>40127.133333333331</v>
      </c>
      <c r="N417" s="7">
        <f>Table1[[#This Row],[Hui Reply?]]*(Table1[[#This Row],[post_time]]-Table1[[#This Row],[timestamp of previous reply]])</f>
        <v>3.4751388888907968</v>
      </c>
      <c r="O417" s="3">
        <f>O416+Table1[[#This Row],[Hui Reply?]]</f>
        <v>26</v>
      </c>
      <c r="P417" s="19">
        <f>INT(Table1[[#This Row],[post_time]])</f>
        <v>40130</v>
      </c>
      <c r="Q417" s="3" t="str">
        <f>IF(Table1[[#This Row],[Hui Reply?]],VLOOKUP(Table1[[#This Row],[topic_id]],'All Topics Data'!$A$2:$E$1243,5,FALSE),0)</f>
        <v>arivlin</v>
      </c>
      <c r="R417" s="8">
        <f>Table1[[#This Row],[post_time]]+8/24</f>
        <v>40130.942118055558</v>
      </c>
      <c r="S417" s="3">
        <f>IF(Table1[[#This Row],[post_position]]=1,0,SUMIFS($F$2:F417,$H$2:H417,Table1[[#This Row],[post_position]]-1,$C$2:C417,Table1[[#This Row],[topic_id]]))</f>
        <v>40127.133645833332</v>
      </c>
    </row>
    <row r="418" spans="1:19" x14ac:dyDescent="0.25">
      <c r="A418" s="7">
        <v>420</v>
      </c>
      <c r="B418" s="7">
        <v>1</v>
      </c>
      <c r="C418" s="7">
        <v>128</v>
      </c>
      <c r="D418" s="7">
        <v>2028</v>
      </c>
      <c r="E418" s="2"/>
      <c r="F418" s="8">
        <v>40130.744745370372</v>
      </c>
      <c r="G418" s="7">
        <v>0</v>
      </c>
      <c r="H418" s="7">
        <v>3</v>
      </c>
      <c r="I418" s="7" t="b">
        <f t="shared" si="18"/>
        <v>0</v>
      </c>
      <c r="J418" s="7" t="b">
        <f t="shared" si="19"/>
        <v>1</v>
      </c>
      <c r="K418" s="7">
        <f t="shared" si="20"/>
        <v>0</v>
      </c>
      <c r="L418" s="7">
        <f>WEEKDAY(Table1[[#This Row],[post_time]])</f>
        <v>6</v>
      </c>
      <c r="M418" s="7">
        <f>VLOOKUP(Table1[[#This Row],[topic_id]],'All Topics Data'!$A$2:$I$1243,8,FALSE)</f>
        <v>40129.904861111114</v>
      </c>
      <c r="N418" s="7">
        <f>Table1[[#This Row],[Hui Reply?]]*(Table1[[#This Row],[post_time]]-Table1[[#This Row],[timestamp of previous reply]])</f>
        <v>0</v>
      </c>
      <c r="O418" s="3">
        <f>O417+Table1[[#This Row],[Hui Reply?]]</f>
        <v>26</v>
      </c>
      <c r="P418" s="19">
        <f>INT(Table1[[#This Row],[post_time]])</f>
        <v>40130</v>
      </c>
      <c r="Q418" s="3">
        <f>IF(Table1[[#This Row],[Hui Reply?]],VLOOKUP(Table1[[#This Row],[topic_id]],'All Topics Data'!$A$2:$E$1243,5,FALSE),0)</f>
        <v>0</v>
      </c>
      <c r="R418" s="8">
        <f>Table1[[#This Row],[post_time]]+8/24</f>
        <v>40131.078078703707</v>
      </c>
      <c r="S418" s="3">
        <f>IF(Table1[[#This Row],[post_position]]=1,0,SUMIFS($F$2:F418,$H$2:H418,Table1[[#This Row],[post_position]]-1,$C$2:C418,Table1[[#This Row],[topic_id]]))</f>
        <v>40130.522627314815</v>
      </c>
    </row>
    <row r="419" spans="1:19" x14ac:dyDescent="0.25">
      <c r="A419" s="7">
        <v>421</v>
      </c>
      <c r="B419" s="7">
        <v>1</v>
      </c>
      <c r="C419" s="7">
        <v>130</v>
      </c>
      <c r="D419" s="7">
        <v>2044</v>
      </c>
      <c r="F419" s="8">
        <v>40131.010659722226</v>
      </c>
      <c r="G419" s="7">
        <v>0</v>
      </c>
      <c r="H419" s="7">
        <v>1</v>
      </c>
      <c r="I419" s="7" t="b">
        <f t="shared" si="18"/>
        <v>0</v>
      </c>
      <c r="J419" s="7" t="b">
        <f t="shared" si="19"/>
        <v>0</v>
      </c>
      <c r="K419" s="7">
        <f t="shared" si="20"/>
        <v>0</v>
      </c>
      <c r="L419" s="7">
        <f>WEEKDAY(Table1[[#This Row],[post_time]])</f>
        <v>7</v>
      </c>
      <c r="M419" s="7">
        <f>VLOOKUP(Table1[[#This Row],[topic_id]],'All Topics Data'!$A$2:$I$1243,8,FALSE)</f>
        <v>40131.010416666664</v>
      </c>
      <c r="N419" s="7">
        <f>Table1[[#This Row],[Hui Reply?]]*(Table1[[#This Row],[post_time]]-Table1[[#This Row],[timestamp of previous reply]])</f>
        <v>0</v>
      </c>
      <c r="O419" s="3">
        <f>O418+Table1[[#This Row],[Hui Reply?]]</f>
        <v>26</v>
      </c>
      <c r="P419" s="19">
        <f>INT(Table1[[#This Row],[post_time]])</f>
        <v>40131</v>
      </c>
      <c r="Q419" s="3">
        <f>IF(Table1[[#This Row],[Hui Reply?]],VLOOKUP(Table1[[#This Row],[topic_id]],'All Topics Data'!$A$2:$E$1243,5,FALSE),0)</f>
        <v>0</v>
      </c>
      <c r="R419" s="8">
        <f>Table1[[#This Row],[post_time]]+8/24</f>
        <v>40131.343993055561</v>
      </c>
      <c r="S419" s="3">
        <f>IF(Table1[[#This Row],[post_position]]=1,0,SUMIFS($F$2:F419,$H$2:H419,Table1[[#This Row],[post_position]]-1,$C$2:C419,Table1[[#This Row],[topic_id]]))</f>
        <v>0</v>
      </c>
    </row>
    <row r="420" spans="1:19" x14ac:dyDescent="0.25">
      <c r="A420" s="7">
        <v>422</v>
      </c>
      <c r="B420" s="7">
        <v>1</v>
      </c>
      <c r="C420" s="7">
        <v>128</v>
      </c>
      <c r="D420" s="7">
        <v>24</v>
      </c>
      <c r="E420" s="2"/>
      <c r="F420" s="8">
        <v>40132.19636574074</v>
      </c>
      <c r="G420" s="7">
        <v>0</v>
      </c>
      <c r="H420" s="7">
        <v>4</v>
      </c>
      <c r="I420" s="7" t="b">
        <f t="shared" si="18"/>
        <v>1</v>
      </c>
      <c r="J420" s="7" t="b">
        <f t="shared" si="19"/>
        <v>1</v>
      </c>
      <c r="K420" s="7">
        <f t="shared" si="20"/>
        <v>1</v>
      </c>
      <c r="L420" s="7">
        <f>WEEKDAY(Table1[[#This Row],[post_time]])</f>
        <v>1</v>
      </c>
      <c r="M420" s="7">
        <f>VLOOKUP(Table1[[#This Row],[topic_id]],'All Topics Data'!$A$2:$I$1243,8,FALSE)</f>
        <v>40129.904861111114</v>
      </c>
      <c r="N420" s="7">
        <f>Table1[[#This Row],[Hui Reply?]]*(Table1[[#This Row],[post_time]]-Table1[[#This Row],[timestamp of previous reply]])</f>
        <v>1.4516203703678912</v>
      </c>
      <c r="O420" s="3">
        <f>O419+Table1[[#This Row],[Hui Reply?]]</f>
        <v>27</v>
      </c>
      <c r="P420" s="19">
        <f>INT(Table1[[#This Row],[post_time]])</f>
        <v>40132</v>
      </c>
      <c r="Q420" s="3" t="str">
        <f>IF(Table1[[#This Row],[Hui Reply?]],VLOOKUP(Table1[[#This Row],[topic_id]],'All Topics Data'!$A$2:$E$1243,5,FALSE),0)</f>
        <v>Henk</v>
      </c>
      <c r="R420" s="8">
        <f>Table1[[#This Row],[post_time]]+8/24</f>
        <v>40132.529699074075</v>
      </c>
      <c r="S420" s="3">
        <f>IF(Table1[[#This Row],[post_position]]=1,0,SUMIFS($F$2:F420,$H$2:H420,Table1[[#This Row],[post_position]]-1,$C$2:C420,Table1[[#This Row],[topic_id]]))</f>
        <v>40130.744745370372</v>
      </c>
    </row>
    <row r="421" spans="1:19" x14ac:dyDescent="0.25">
      <c r="A421" s="7">
        <v>423</v>
      </c>
      <c r="B421" s="7">
        <v>1</v>
      </c>
      <c r="C421" s="7">
        <v>131</v>
      </c>
      <c r="D421" s="7">
        <v>2079</v>
      </c>
      <c r="E421" s="2"/>
      <c r="F421" s="8">
        <v>40133.162164351852</v>
      </c>
      <c r="G421" s="7">
        <v>0</v>
      </c>
      <c r="H421" s="7">
        <v>1</v>
      </c>
      <c r="I421" s="7" t="b">
        <f t="shared" si="18"/>
        <v>0</v>
      </c>
      <c r="J421" s="7" t="b">
        <f t="shared" si="19"/>
        <v>0</v>
      </c>
      <c r="K421" s="7">
        <f t="shared" si="20"/>
        <v>0</v>
      </c>
      <c r="L421" s="7">
        <f>WEEKDAY(Table1[[#This Row],[post_time]])</f>
        <v>2</v>
      </c>
      <c r="M421" s="7">
        <f>VLOOKUP(Table1[[#This Row],[topic_id]],'All Topics Data'!$A$2:$I$1243,8,FALSE)</f>
        <v>40133.161805555559</v>
      </c>
      <c r="N421" s="7">
        <f>Table1[[#This Row],[Hui Reply?]]*(Table1[[#This Row],[post_time]]-Table1[[#This Row],[timestamp of previous reply]])</f>
        <v>0</v>
      </c>
      <c r="O421" s="3">
        <f>O420+Table1[[#This Row],[Hui Reply?]]</f>
        <v>27</v>
      </c>
      <c r="P421" s="19">
        <f>INT(Table1[[#This Row],[post_time]])</f>
        <v>40133</v>
      </c>
      <c r="Q421" s="3">
        <f>IF(Table1[[#This Row],[Hui Reply?]],VLOOKUP(Table1[[#This Row],[topic_id]],'All Topics Data'!$A$2:$E$1243,5,FALSE),0)</f>
        <v>0</v>
      </c>
      <c r="R421" s="8">
        <f>Table1[[#This Row],[post_time]]+8/24</f>
        <v>40133.495497685188</v>
      </c>
      <c r="S421" s="3">
        <f>IF(Table1[[#This Row],[post_position]]=1,0,SUMIFS($F$2:F421,$H$2:H421,Table1[[#This Row],[post_position]]-1,$C$2:C421,Table1[[#This Row],[topic_id]]))</f>
        <v>0</v>
      </c>
    </row>
    <row r="422" spans="1:19" x14ac:dyDescent="0.25">
      <c r="A422" s="7">
        <v>424</v>
      </c>
      <c r="B422" s="7">
        <v>1</v>
      </c>
      <c r="C422" s="7">
        <v>131</v>
      </c>
      <c r="D422" s="7">
        <v>24</v>
      </c>
      <c r="E422" s="2"/>
      <c r="F422" s="8">
        <v>40133.174479166664</v>
      </c>
      <c r="G422" s="7">
        <v>0</v>
      </c>
      <c r="H422" s="7">
        <v>2</v>
      </c>
      <c r="I422" s="7" t="b">
        <f t="shared" si="18"/>
        <v>1</v>
      </c>
      <c r="J422" s="7" t="b">
        <f t="shared" si="19"/>
        <v>1</v>
      </c>
      <c r="K422" s="7">
        <f t="shared" si="20"/>
        <v>1</v>
      </c>
      <c r="L422" s="7">
        <f>WEEKDAY(Table1[[#This Row],[post_time]])</f>
        <v>2</v>
      </c>
      <c r="M422" s="7">
        <f>VLOOKUP(Table1[[#This Row],[topic_id]],'All Topics Data'!$A$2:$I$1243,8,FALSE)</f>
        <v>40133.161805555559</v>
      </c>
      <c r="N422" s="7">
        <f>Table1[[#This Row],[Hui Reply?]]*(Table1[[#This Row],[post_time]]-Table1[[#This Row],[timestamp of previous reply]])</f>
        <v>1.2314814812270924E-2</v>
      </c>
      <c r="O422" s="3">
        <f>O421+Table1[[#This Row],[Hui Reply?]]</f>
        <v>28</v>
      </c>
      <c r="P422" s="19">
        <f>INT(Table1[[#This Row],[post_time]])</f>
        <v>40133</v>
      </c>
      <c r="Q422" s="3" t="str">
        <f>IF(Table1[[#This Row],[Hui Reply?]],VLOOKUP(Table1[[#This Row],[topic_id]],'All Topics Data'!$A$2:$E$1243,5,FALSE),0)</f>
        <v>Azad</v>
      </c>
      <c r="R422" s="8">
        <f>Table1[[#This Row],[post_time]]+8/24</f>
        <v>40133.5078125</v>
      </c>
      <c r="S422" s="3">
        <f>IF(Table1[[#This Row],[post_position]]=1,0,SUMIFS($F$2:F422,$H$2:H422,Table1[[#This Row],[post_position]]-1,$C$2:C422,Table1[[#This Row],[topic_id]]))</f>
        <v>40133.162164351852</v>
      </c>
    </row>
    <row r="423" spans="1:19" x14ac:dyDescent="0.25">
      <c r="A423" s="7">
        <v>425</v>
      </c>
      <c r="B423" s="7">
        <v>1</v>
      </c>
      <c r="C423" s="7">
        <v>131</v>
      </c>
      <c r="D423" s="7">
        <v>2079</v>
      </c>
      <c r="F423" s="8">
        <v>40133.185289351852</v>
      </c>
      <c r="G423" s="7">
        <v>0</v>
      </c>
      <c r="H423" s="7">
        <v>3</v>
      </c>
      <c r="I423" s="7" t="b">
        <f t="shared" si="18"/>
        <v>0</v>
      </c>
      <c r="J423" s="7" t="b">
        <f t="shared" si="19"/>
        <v>1</v>
      </c>
      <c r="K423" s="7">
        <f t="shared" si="20"/>
        <v>0</v>
      </c>
      <c r="L423" s="7">
        <f>WEEKDAY(Table1[[#This Row],[post_time]])</f>
        <v>2</v>
      </c>
      <c r="M423" s="7">
        <f>VLOOKUP(Table1[[#This Row],[topic_id]],'All Topics Data'!$A$2:$I$1243,8,FALSE)</f>
        <v>40133.161805555559</v>
      </c>
      <c r="N423" s="7">
        <f>Table1[[#This Row],[Hui Reply?]]*(Table1[[#This Row],[post_time]]-Table1[[#This Row],[timestamp of previous reply]])</f>
        <v>0</v>
      </c>
      <c r="O423" s="3">
        <f>O422+Table1[[#This Row],[Hui Reply?]]</f>
        <v>28</v>
      </c>
      <c r="P423" s="19">
        <f>INT(Table1[[#This Row],[post_time]])</f>
        <v>40133</v>
      </c>
      <c r="Q423" s="3">
        <f>IF(Table1[[#This Row],[Hui Reply?]],VLOOKUP(Table1[[#This Row],[topic_id]],'All Topics Data'!$A$2:$E$1243,5,FALSE),0)</f>
        <v>0</v>
      </c>
      <c r="R423" s="8">
        <f>Table1[[#This Row],[post_time]]+8/24</f>
        <v>40133.518622685187</v>
      </c>
      <c r="S423" s="3">
        <f>IF(Table1[[#This Row],[post_position]]=1,0,SUMIFS($F$2:F423,$H$2:H423,Table1[[#This Row],[post_position]]-1,$C$2:C423,Table1[[#This Row],[topic_id]]))</f>
        <v>40133.174479166664</v>
      </c>
    </row>
    <row r="424" spans="1:19" x14ac:dyDescent="0.25">
      <c r="A424" s="7">
        <v>426</v>
      </c>
      <c r="B424" s="7">
        <v>1</v>
      </c>
      <c r="C424" s="7">
        <v>132</v>
      </c>
      <c r="D424" s="7">
        <v>2079</v>
      </c>
      <c r="E424" s="2"/>
      <c r="F424" s="8">
        <v>40133.266932870371</v>
      </c>
      <c r="G424" s="7">
        <v>0</v>
      </c>
      <c r="H424" s="7">
        <v>1</v>
      </c>
      <c r="I424" s="7" t="b">
        <f t="shared" si="18"/>
        <v>0</v>
      </c>
      <c r="J424" s="7" t="b">
        <f t="shared" si="19"/>
        <v>0</v>
      </c>
      <c r="K424" s="7">
        <f t="shared" si="20"/>
        <v>0</v>
      </c>
      <c r="L424" s="7">
        <f>WEEKDAY(Table1[[#This Row],[post_time]])</f>
        <v>2</v>
      </c>
      <c r="M424" s="7">
        <f>VLOOKUP(Table1[[#This Row],[topic_id]],'All Topics Data'!$A$2:$I$1243,8,FALSE)</f>
        <v>40133.26666666667</v>
      </c>
      <c r="N424" s="7">
        <f>Table1[[#This Row],[Hui Reply?]]*(Table1[[#This Row],[post_time]]-Table1[[#This Row],[timestamp of previous reply]])</f>
        <v>0</v>
      </c>
      <c r="O424" s="3">
        <f>O423+Table1[[#This Row],[Hui Reply?]]</f>
        <v>28</v>
      </c>
      <c r="P424" s="19">
        <f>INT(Table1[[#This Row],[post_time]])</f>
        <v>40133</v>
      </c>
      <c r="Q424" s="3">
        <f>IF(Table1[[#This Row],[Hui Reply?]],VLOOKUP(Table1[[#This Row],[topic_id]],'All Topics Data'!$A$2:$E$1243,5,FALSE),0)</f>
        <v>0</v>
      </c>
      <c r="R424" s="8">
        <f>Table1[[#This Row],[post_time]]+8/24</f>
        <v>40133.600266203706</v>
      </c>
      <c r="S424" s="3">
        <f>IF(Table1[[#This Row],[post_position]]=1,0,SUMIFS($F$2:F424,$H$2:H424,Table1[[#This Row],[post_position]]-1,$C$2:C424,Table1[[#This Row],[topic_id]]))</f>
        <v>0</v>
      </c>
    </row>
    <row r="425" spans="1:19" x14ac:dyDescent="0.25">
      <c r="A425" s="7">
        <v>427</v>
      </c>
      <c r="B425" s="7">
        <v>1</v>
      </c>
      <c r="C425" s="7">
        <v>128</v>
      </c>
      <c r="D425" s="7">
        <v>1</v>
      </c>
      <c r="E425" s="2"/>
      <c r="F425" s="8">
        <v>40133.370763888888</v>
      </c>
      <c r="G425" s="7">
        <v>0</v>
      </c>
      <c r="H425" s="7">
        <v>5</v>
      </c>
      <c r="I425" s="7" t="b">
        <f t="shared" si="18"/>
        <v>0</v>
      </c>
      <c r="J425" s="7" t="b">
        <f t="shared" si="19"/>
        <v>1</v>
      </c>
      <c r="K425" s="7">
        <f t="shared" si="20"/>
        <v>0</v>
      </c>
      <c r="L425" s="7">
        <f>WEEKDAY(Table1[[#This Row],[post_time]])</f>
        <v>2</v>
      </c>
      <c r="M425" s="7">
        <f>VLOOKUP(Table1[[#This Row],[topic_id]],'All Topics Data'!$A$2:$I$1243,8,FALSE)</f>
        <v>40129.904861111114</v>
      </c>
      <c r="N425" s="7">
        <f>Table1[[#This Row],[Hui Reply?]]*(Table1[[#This Row],[post_time]]-Table1[[#This Row],[timestamp of previous reply]])</f>
        <v>0</v>
      </c>
      <c r="O425" s="3">
        <f>O424+Table1[[#This Row],[Hui Reply?]]</f>
        <v>28</v>
      </c>
      <c r="P425" s="19">
        <f>INT(Table1[[#This Row],[post_time]])</f>
        <v>40133</v>
      </c>
      <c r="Q425" s="3">
        <f>IF(Table1[[#This Row],[Hui Reply?]],VLOOKUP(Table1[[#This Row],[topic_id]],'All Topics Data'!$A$2:$E$1243,5,FALSE),0)</f>
        <v>0</v>
      </c>
      <c r="R425" s="8">
        <f>Table1[[#This Row],[post_time]]+8/24</f>
        <v>40133.704097222224</v>
      </c>
      <c r="S425" s="3">
        <f>IF(Table1[[#This Row],[post_position]]=1,0,SUMIFS($F$2:F425,$H$2:H425,Table1[[#This Row],[post_position]]-1,$C$2:C425,Table1[[#This Row],[topic_id]]))</f>
        <v>40132.19636574074</v>
      </c>
    </row>
    <row r="426" spans="1:19" x14ac:dyDescent="0.25">
      <c r="A426" s="7">
        <v>428</v>
      </c>
      <c r="B426" s="7">
        <v>1</v>
      </c>
      <c r="C426" s="7">
        <v>131</v>
      </c>
      <c r="D426" s="7">
        <v>1</v>
      </c>
      <c r="F426" s="8">
        <v>40133.373657407406</v>
      </c>
      <c r="G426" s="7">
        <v>0</v>
      </c>
      <c r="H426" s="7">
        <v>4</v>
      </c>
      <c r="I426" s="7" t="b">
        <f t="shared" si="18"/>
        <v>0</v>
      </c>
      <c r="J426" s="7" t="b">
        <f t="shared" si="19"/>
        <v>1</v>
      </c>
      <c r="K426" s="7">
        <f t="shared" si="20"/>
        <v>0</v>
      </c>
      <c r="L426" s="7">
        <f>WEEKDAY(Table1[[#This Row],[post_time]])</f>
        <v>2</v>
      </c>
      <c r="M426" s="7">
        <f>VLOOKUP(Table1[[#This Row],[topic_id]],'All Topics Data'!$A$2:$I$1243,8,FALSE)</f>
        <v>40133.161805555559</v>
      </c>
      <c r="N426" s="7">
        <f>Table1[[#This Row],[Hui Reply?]]*(Table1[[#This Row],[post_time]]-Table1[[#This Row],[timestamp of previous reply]])</f>
        <v>0</v>
      </c>
      <c r="O426" s="3">
        <f>O425+Table1[[#This Row],[Hui Reply?]]</f>
        <v>28</v>
      </c>
      <c r="P426" s="19">
        <f>INT(Table1[[#This Row],[post_time]])</f>
        <v>40133</v>
      </c>
      <c r="Q426" s="3">
        <f>IF(Table1[[#This Row],[Hui Reply?]],VLOOKUP(Table1[[#This Row],[topic_id]],'All Topics Data'!$A$2:$E$1243,5,FALSE),0)</f>
        <v>0</v>
      </c>
      <c r="R426" s="8">
        <f>Table1[[#This Row],[post_time]]+8/24</f>
        <v>40133.706990740742</v>
      </c>
      <c r="S426" s="3">
        <f>IF(Table1[[#This Row],[post_position]]=1,0,SUMIFS($F$2:F426,$H$2:H426,Table1[[#This Row],[post_position]]-1,$C$2:C426,Table1[[#This Row],[topic_id]]))</f>
        <v>40133.185289351852</v>
      </c>
    </row>
    <row r="427" spans="1:19" x14ac:dyDescent="0.25">
      <c r="A427" s="7">
        <v>429</v>
      </c>
      <c r="B427" s="7">
        <v>1</v>
      </c>
      <c r="C427" s="7">
        <v>132</v>
      </c>
      <c r="D427" s="7">
        <v>1</v>
      </c>
      <c r="F427" s="8">
        <v>40133.597430555557</v>
      </c>
      <c r="G427" s="7">
        <v>0</v>
      </c>
      <c r="H427" s="7">
        <v>2</v>
      </c>
      <c r="I427" s="7" t="b">
        <f t="shared" si="18"/>
        <v>0</v>
      </c>
      <c r="J427" s="7" t="b">
        <f t="shared" si="19"/>
        <v>1</v>
      </c>
      <c r="K427" s="7">
        <f t="shared" si="20"/>
        <v>0</v>
      </c>
      <c r="L427" s="7">
        <f>WEEKDAY(Table1[[#This Row],[post_time]])</f>
        <v>2</v>
      </c>
      <c r="M427" s="7">
        <f>VLOOKUP(Table1[[#This Row],[topic_id]],'All Topics Data'!$A$2:$I$1243,8,FALSE)</f>
        <v>40133.26666666667</v>
      </c>
      <c r="N427" s="7">
        <f>Table1[[#This Row],[Hui Reply?]]*(Table1[[#This Row],[post_time]]-Table1[[#This Row],[timestamp of previous reply]])</f>
        <v>0</v>
      </c>
      <c r="O427" s="3">
        <f>O426+Table1[[#This Row],[Hui Reply?]]</f>
        <v>28</v>
      </c>
      <c r="P427" s="19">
        <f>INT(Table1[[#This Row],[post_time]])</f>
        <v>40133</v>
      </c>
      <c r="Q427" s="3">
        <f>IF(Table1[[#This Row],[Hui Reply?]],VLOOKUP(Table1[[#This Row],[topic_id]],'All Topics Data'!$A$2:$E$1243,5,FALSE),0)</f>
        <v>0</v>
      </c>
      <c r="R427" s="8">
        <f>Table1[[#This Row],[post_time]]+8/24</f>
        <v>40133.930763888893</v>
      </c>
      <c r="S427" s="3">
        <f>IF(Table1[[#This Row],[post_position]]=1,0,SUMIFS($F$2:F427,$H$2:H427,Table1[[#This Row],[post_position]]-1,$C$2:C427,Table1[[#This Row],[topic_id]]))</f>
        <v>40133.266932870371</v>
      </c>
    </row>
    <row r="428" spans="1:19" x14ac:dyDescent="0.25">
      <c r="A428" s="7">
        <v>430</v>
      </c>
      <c r="B428" s="7">
        <v>1</v>
      </c>
      <c r="C428" s="7">
        <v>128</v>
      </c>
      <c r="D428" s="7">
        <v>2028</v>
      </c>
      <c r="E428" s="2"/>
      <c r="F428" s="8">
        <v>40133.740428240744</v>
      </c>
      <c r="G428" s="7">
        <v>0</v>
      </c>
      <c r="H428" s="7">
        <v>6</v>
      </c>
      <c r="I428" s="7" t="b">
        <f t="shared" si="18"/>
        <v>0</v>
      </c>
      <c r="J428" s="7" t="b">
        <f t="shared" si="19"/>
        <v>1</v>
      </c>
      <c r="K428" s="7">
        <f t="shared" si="20"/>
        <v>0</v>
      </c>
      <c r="L428" s="7">
        <f>WEEKDAY(Table1[[#This Row],[post_time]])</f>
        <v>2</v>
      </c>
      <c r="M428" s="7">
        <f>VLOOKUP(Table1[[#This Row],[topic_id]],'All Topics Data'!$A$2:$I$1243,8,FALSE)</f>
        <v>40129.904861111114</v>
      </c>
      <c r="N428" s="7">
        <f>Table1[[#This Row],[Hui Reply?]]*(Table1[[#This Row],[post_time]]-Table1[[#This Row],[timestamp of previous reply]])</f>
        <v>0</v>
      </c>
      <c r="O428" s="3">
        <f>O427+Table1[[#This Row],[Hui Reply?]]</f>
        <v>28</v>
      </c>
      <c r="P428" s="19">
        <f>INT(Table1[[#This Row],[post_time]])</f>
        <v>40133</v>
      </c>
      <c r="Q428" s="3">
        <f>IF(Table1[[#This Row],[Hui Reply?]],VLOOKUP(Table1[[#This Row],[topic_id]],'All Topics Data'!$A$2:$E$1243,5,FALSE),0)</f>
        <v>0</v>
      </c>
      <c r="R428" s="8">
        <f>Table1[[#This Row],[post_time]]+8/24</f>
        <v>40134.07376157408</v>
      </c>
      <c r="S428" s="3">
        <f>IF(Table1[[#This Row],[post_position]]=1,0,SUMIFS($F$2:F428,$H$2:H428,Table1[[#This Row],[post_position]]-1,$C$2:C428,Table1[[#This Row],[topic_id]]))</f>
        <v>40133.370763888888</v>
      </c>
    </row>
    <row r="429" spans="1:19" x14ac:dyDescent="0.25">
      <c r="A429" s="7">
        <v>431</v>
      </c>
      <c r="B429" s="7">
        <v>2</v>
      </c>
      <c r="C429" s="7">
        <v>121</v>
      </c>
      <c r="D429" s="7">
        <v>78</v>
      </c>
      <c r="E429" s="2"/>
      <c r="F429" s="8">
        <v>40133.746365740742</v>
      </c>
      <c r="G429" s="7">
        <v>0</v>
      </c>
      <c r="H429" s="7">
        <v>7</v>
      </c>
      <c r="I429" s="7" t="b">
        <f t="shared" si="18"/>
        <v>0</v>
      </c>
      <c r="J429" s="7" t="b">
        <f t="shared" si="19"/>
        <v>1</v>
      </c>
      <c r="K429" s="7">
        <f t="shared" si="20"/>
        <v>0</v>
      </c>
      <c r="L429" s="7">
        <f>WEEKDAY(Table1[[#This Row],[post_time]])</f>
        <v>2</v>
      </c>
      <c r="M429" s="7">
        <f>VLOOKUP(Table1[[#This Row],[topic_id]],'All Topics Data'!$A$2:$I$1243,8,FALSE)</f>
        <v>40126.742361111108</v>
      </c>
      <c r="N429" s="7">
        <f>Table1[[#This Row],[Hui Reply?]]*(Table1[[#This Row],[post_time]]-Table1[[#This Row],[timestamp of previous reply]])</f>
        <v>0</v>
      </c>
      <c r="O429" s="3">
        <f>O428+Table1[[#This Row],[Hui Reply?]]</f>
        <v>28</v>
      </c>
      <c r="P429" s="19">
        <f>INT(Table1[[#This Row],[post_time]])</f>
        <v>40133</v>
      </c>
      <c r="Q429" s="3">
        <f>IF(Table1[[#This Row],[Hui Reply?]],VLOOKUP(Table1[[#This Row],[topic_id]],'All Topics Data'!$A$2:$E$1243,5,FALSE),0)</f>
        <v>0</v>
      </c>
      <c r="R429" s="8">
        <f>Table1[[#This Row],[post_time]]+8/24</f>
        <v>40134.079699074078</v>
      </c>
      <c r="S429" s="3">
        <f>IF(Table1[[#This Row],[post_position]]=1,0,SUMIFS($F$2:F429,$H$2:H429,Table1[[#This Row],[post_position]]-1,$C$2:C429,Table1[[#This Row],[topic_id]]))</f>
        <v>40129.727650462963</v>
      </c>
    </row>
    <row r="430" spans="1:19" x14ac:dyDescent="0.25">
      <c r="A430" s="7">
        <v>432</v>
      </c>
      <c r="B430" s="7">
        <v>1</v>
      </c>
      <c r="C430" s="7">
        <v>128</v>
      </c>
      <c r="D430" s="7">
        <v>2028</v>
      </c>
      <c r="E430" s="2"/>
      <c r="F430" s="8">
        <v>40133.84814814815</v>
      </c>
      <c r="G430" s="7">
        <v>0</v>
      </c>
      <c r="H430" s="7">
        <v>7</v>
      </c>
      <c r="I430" s="7" t="b">
        <f t="shared" si="18"/>
        <v>0</v>
      </c>
      <c r="J430" s="7" t="b">
        <f t="shared" si="19"/>
        <v>1</v>
      </c>
      <c r="K430" s="7">
        <f t="shared" si="20"/>
        <v>0</v>
      </c>
      <c r="L430" s="7">
        <f>WEEKDAY(Table1[[#This Row],[post_time]])</f>
        <v>2</v>
      </c>
      <c r="M430" s="7">
        <f>VLOOKUP(Table1[[#This Row],[topic_id]],'All Topics Data'!$A$2:$I$1243,8,FALSE)</f>
        <v>40129.904861111114</v>
      </c>
      <c r="N430" s="7">
        <f>Table1[[#This Row],[Hui Reply?]]*(Table1[[#This Row],[post_time]]-Table1[[#This Row],[timestamp of previous reply]])</f>
        <v>0</v>
      </c>
      <c r="O430" s="3">
        <f>O429+Table1[[#This Row],[Hui Reply?]]</f>
        <v>28</v>
      </c>
      <c r="P430" s="19">
        <f>INT(Table1[[#This Row],[post_time]])</f>
        <v>40133</v>
      </c>
      <c r="Q430" s="3">
        <f>IF(Table1[[#This Row],[Hui Reply?]],VLOOKUP(Table1[[#This Row],[topic_id]],'All Topics Data'!$A$2:$E$1243,5,FALSE),0)</f>
        <v>0</v>
      </c>
      <c r="R430" s="8">
        <f>Table1[[#This Row],[post_time]]+8/24</f>
        <v>40134.181481481486</v>
      </c>
      <c r="S430" s="3">
        <f>IF(Table1[[#This Row],[post_position]]=1,0,SUMIFS($F$2:F430,$H$2:H430,Table1[[#This Row],[post_position]]-1,$C$2:C430,Table1[[#This Row],[topic_id]]))</f>
        <v>40133.740428240744</v>
      </c>
    </row>
    <row r="431" spans="1:19" x14ac:dyDescent="0.25">
      <c r="A431" s="7">
        <v>433</v>
      </c>
      <c r="B431" s="7">
        <v>1</v>
      </c>
      <c r="C431" s="7">
        <v>128</v>
      </c>
      <c r="D431" s="7">
        <v>1</v>
      </c>
      <c r="E431" s="2"/>
      <c r="F431" s="8">
        <v>40133.925902777781</v>
      </c>
      <c r="G431" s="7">
        <v>0</v>
      </c>
      <c r="H431" s="7">
        <v>8</v>
      </c>
      <c r="I431" s="7" t="b">
        <f t="shared" si="18"/>
        <v>0</v>
      </c>
      <c r="J431" s="7" t="b">
        <f t="shared" si="19"/>
        <v>1</v>
      </c>
      <c r="K431" s="7">
        <f t="shared" si="20"/>
        <v>0</v>
      </c>
      <c r="L431" s="7">
        <f>WEEKDAY(Table1[[#This Row],[post_time]])</f>
        <v>2</v>
      </c>
      <c r="M431" s="7">
        <f>VLOOKUP(Table1[[#This Row],[topic_id]],'All Topics Data'!$A$2:$I$1243,8,FALSE)</f>
        <v>40129.904861111114</v>
      </c>
      <c r="N431" s="7">
        <f>Table1[[#This Row],[Hui Reply?]]*(Table1[[#This Row],[post_time]]-Table1[[#This Row],[timestamp of previous reply]])</f>
        <v>0</v>
      </c>
      <c r="O431" s="3">
        <f>O430+Table1[[#This Row],[Hui Reply?]]</f>
        <v>28</v>
      </c>
      <c r="P431" s="19">
        <f>INT(Table1[[#This Row],[post_time]])</f>
        <v>40133</v>
      </c>
      <c r="Q431" s="3">
        <f>IF(Table1[[#This Row],[Hui Reply?]],VLOOKUP(Table1[[#This Row],[topic_id]],'All Topics Data'!$A$2:$E$1243,5,FALSE),0)</f>
        <v>0</v>
      </c>
      <c r="R431" s="8">
        <f>Table1[[#This Row],[post_time]]+8/24</f>
        <v>40134.259236111116</v>
      </c>
      <c r="S431" s="3">
        <f>IF(Table1[[#This Row],[post_position]]=1,0,SUMIFS($F$2:F431,$H$2:H431,Table1[[#This Row],[post_position]]-1,$C$2:C431,Table1[[#This Row],[topic_id]]))</f>
        <v>40133.84814814815</v>
      </c>
    </row>
    <row r="432" spans="1:19" x14ac:dyDescent="0.25">
      <c r="A432" s="7">
        <v>434</v>
      </c>
      <c r="B432" s="7">
        <v>1</v>
      </c>
      <c r="C432" s="7">
        <v>133</v>
      </c>
      <c r="D432" s="7">
        <v>2077</v>
      </c>
      <c r="E432" s="2"/>
      <c r="F432" s="8">
        <v>40133.940555555557</v>
      </c>
      <c r="G432" s="7">
        <v>0</v>
      </c>
      <c r="H432" s="7">
        <v>1</v>
      </c>
      <c r="I432" s="7" t="b">
        <f t="shared" si="18"/>
        <v>0</v>
      </c>
      <c r="J432" s="7" t="b">
        <f t="shared" si="19"/>
        <v>0</v>
      </c>
      <c r="K432" s="7">
        <f t="shared" si="20"/>
        <v>0</v>
      </c>
      <c r="L432" s="7">
        <f>WEEKDAY(Table1[[#This Row],[post_time]])</f>
        <v>2</v>
      </c>
      <c r="M432" s="7">
        <f>VLOOKUP(Table1[[#This Row],[topic_id]],'All Topics Data'!$A$2:$I$1243,8,FALSE)</f>
        <v>40133.94027777778</v>
      </c>
      <c r="N432" s="7">
        <f>Table1[[#This Row],[Hui Reply?]]*(Table1[[#This Row],[post_time]]-Table1[[#This Row],[timestamp of previous reply]])</f>
        <v>0</v>
      </c>
      <c r="O432" s="3">
        <f>O431+Table1[[#This Row],[Hui Reply?]]</f>
        <v>28</v>
      </c>
      <c r="P432" s="19">
        <f>INT(Table1[[#This Row],[post_time]])</f>
        <v>40133</v>
      </c>
      <c r="Q432" s="3">
        <f>IF(Table1[[#This Row],[Hui Reply?]],VLOOKUP(Table1[[#This Row],[topic_id]],'All Topics Data'!$A$2:$E$1243,5,FALSE),0)</f>
        <v>0</v>
      </c>
      <c r="R432" s="8">
        <f>Table1[[#This Row],[post_time]]+8/24</f>
        <v>40134.273888888893</v>
      </c>
      <c r="S432" s="3">
        <f>IF(Table1[[#This Row],[post_position]]=1,0,SUMIFS($F$2:F432,$H$2:H432,Table1[[#This Row],[post_position]]-1,$C$2:C432,Table1[[#This Row],[topic_id]]))</f>
        <v>0</v>
      </c>
    </row>
    <row r="433" spans="1:19" x14ac:dyDescent="0.25">
      <c r="A433" s="7">
        <v>435</v>
      </c>
      <c r="B433" s="7">
        <v>1</v>
      </c>
      <c r="C433" s="7">
        <v>134</v>
      </c>
      <c r="D433" s="7">
        <v>2101</v>
      </c>
      <c r="E433" s="2"/>
      <c r="F433" s="8">
        <v>40134.077361111114</v>
      </c>
      <c r="G433" s="7">
        <v>0</v>
      </c>
      <c r="H433" s="7">
        <v>1</v>
      </c>
      <c r="I433" s="7" t="b">
        <f t="shared" si="18"/>
        <v>0</v>
      </c>
      <c r="J433" s="7" t="b">
        <f t="shared" si="19"/>
        <v>0</v>
      </c>
      <c r="K433" s="7">
        <f t="shared" si="20"/>
        <v>0</v>
      </c>
      <c r="L433" s="7">
        <f>WEEKDAY(Table1[[#This Row],[post_time]])</f>
        <v>3</v>
      </c>
      <c r="M433" s="7">
        <f>VLOOKUP(Table1[[#This Row],[topic_id]],'All Topics Data'!$A$2:$I$1243,8,FALSE)</f>
        <v>40134.07708333333</v>
      </c>
      <c r="N433" s="7">
        <f>Table1[[#This Row],[Hui Reply?]]*(Table1[[#This Row],[post_time]]-Table1[[#This Row],[timestamp of previous reply]])</f>
        <v>0</v>
      </c>
      <c r="O433" s="3">
        <f>O432+Table1[[#This Row],[Hui Reply?]]</f>
        <v>28</v>
      </c>
      <c r="P433" s="19">
        <f>INT(Table1[[#This Row],[post_time]])</f>
        <v>40134</v>
      </c>
      <c r="Q433" s="3">
        <f>IF(Table1[[#This Row],[Hui Reply?]],VLOOKUP(Table1[[#This Row],[topic_id]],'All Topics Data'!$A$2:$E$1243,5,FALSE),0)</f>
        <v>0</v>
      </c>
      <c r="R433" s="8">
        <f>Table1[[#This Row],[post_time]]+8/24</f>
        <v>40134.41069444445</v>
      </c>
      <c r="S433" s="3">
        <f>IF(Table1[[#This Row],[post_position]]=1,0,SUMIFS($F$2:F433,$H$2:H433,Table1[[#This Row],[post_position]]-1,$C$2:C433,Table1[[#This Row],[topic_id]]))</f>
        <v>0</v>
      </c>
    </row>
    <row r="434" spans="1:19" x14ac:dyDescent="0.25">
      <c r="A434" s="7">
        <v>436</v>
      </c>
      <c r="B434" s="7">
        <v>1</v>
      </c>
      <c r="C434" s="7">
        <v>128</v>
      </c>
      <c r="D434" s="7">
        <v>24</v>
      </c>
      <c r="E434" s="2"/>
      <c r="F434" s="8">
        <v>40134.383055555554</v>
      </c>
      <c r="G434" s="7">
        <v>0</v>
      </c>
      <c r="H434" s="7">
        <v>9</v>
      </c>
      <c r="I434" s="7" t="b">
        <f t="shared" si="18"/>
        <v>1</v>
      </c>
      <c r="J434" s="7" t="b">
        <f t="shared" si="19"/>
        <v>1</v>
      </c>
      <c r="K434" s="7">
        <f t="shared" si="20"/>
        <v>1</v>
      </c>
      <c r="L434" s="7">
        <f>WEEKDAY(Table1[[#This Row],[post_time]])</f>
        <v>3</v>
      </c>
      <c r="M434" s="7">
        <f>VLOOKUP(Table1[[#This Row],[topic_id]],'All Topics Data'!$A$2:$I$1243,8,FALSE)</f>
        <v>40129.904861111114</v>
      </c>
      <c r="N434" s="7">
        <f>Table1[[#This Row],[Hui Reply?]]*(Table1[[#This Row],[post_time]]-Table1[[#This Row],[timestamp of previous reply]])</f>
        <v>0.45715277777344454</v>
      </c>
      <c r="O434" s="3">
        <f>O433+Table1[[#This Row],[Hui Reply?]]</f>
        <v>29</v>
      </c>
      <c r="P434" s="19">
        <f>INT(Table1[[#This Row],[post_time]])</f>
        <v>40134</v>
      </c>
      <c r="Q434" s="3" t="str">
        <f>IF(Table1[[#This Row],[Hui Reply?]],VLOOKUP(Table1[[#This Row],[topic_id]],'All Topics Data'!$A$2:$E$1243,5,FALSE),0)</f>
        <v>Henk</v>
      </c>
      <c r="R434" s="8">
        <f>Table1[[#This Row],[post_time]]+8/24</f>
        <v>40134.71638888889</v>
      </c>
      <c r="S434" s="3">
        <f>IF(Table1[[#This Row],[post_position]]=1,0,SUMIFS($F$2:F434,$H$2:H434,Table1[[#This Row],[post_position]]-1,$C$2:C434,Table1[[#This Row],[topic_id]]))</f>
        <v>40133.925902777781</v>
      </c>
    </row>
    <row r="435" spans="1:19" x14ac:dyDescent="0.25">
      <c r="A435" s="7">
        <v>437</v>
      </c>
      <c r="B435" s="7">
        <v>1</v>
      </c>
      <c r="C435" s="7">
        <v>134</v>
      </c>
      <c r="D435" s="7">
        <v>1</v>
      </c>
      <c r="E435" s="2"/>
      <c r="F435" s="8">
        <v>40134.465104166666</v>
      </c>
      <c r="G435" s="7">
        <v>0</v>
      </c>
      <c r="H435" s="7">
        <v>2</v>
      </c>
      <c r="I435" s="7" t="b">
        <f t="shared" si="18"/>
        <v>0</v>
      </c>
      <c r="J435" s="7" t="b">
        <f t="shared" si="19"/>
        <v>1</v>
      </c>
      <c r="K435" s="7">
        <f t="shared" si="20"/>
        <v>0</v>
      </c>
      <c r="L435" s="7">
        <f>WEEKDAY(Table1[[#This Row],[post_time]])</f>
        <v>3</v>
      </c>
      <c r="M435" s="7">
        <f>VLOOKUP(Table1[[#This Row],[topic_id]],'All Topics Data'!$A$2:$I$1243,8,FALSE)</f>
        <v>40134.07708333333</v>
      </c>
      <c r="N435" s="7">
        <f>Table1[[#This Row],[Hui Reply?]]*(Table1[[#This Row],[post_time]]-Table1[[#This Row],[timestamp of previous reply]])</f>
        <v>0</v>
      </c>
      <c r="O435" s="3">
        <f>O434+Table1[[#This Row],[Hui Reply?]]</f>
        <v>29</v>
      </c>
      <c r="P435" s="19">
        <f>INT(Table1[[#This Row],[post_time]])</f>
        <v>40134</v>
      </c>
      <c r="Q435" s="3">
        <f>IF(Table1[[#This Row],[Hui Reply?]],VLOOKUP(Table1[[#This Row],[topic_id]],'All Topics Data'!$A$2:$E$1243,5,FALSE),0)</f>
        <v>0</v>
      </c>
      <c r="R435" s="8">
        <f>Table1[[#This Row],[post_time]]+8/24</f>
        <v>40134.798437500001</v>
      </c>
      <c r="S435" s="3">
        <f>IF(Table1[[#This Row],[post_position]]=1,0,SUMIFS($F$2:F435,$H$2:H435,Table1[[#This Row],[post_position]]-1,$C$2:C435,Table1[[#This Row],[topic_id]]))</f>
        <v>40134.077361111114</v>
      </c>
    </row>
    <row r="436" spans="1:19" x14ac:dyDescent="0.25">
      <c r="A436" s="7">
        <v>438</v>
      </c>
      <c r="B436" s="7">
        <v>1</v>
      </c>
      <c r="C436" s="7">
        <v>133</v>
      </c>
      <c r="D436" s="7">
        <v>24</v>
      </c>
      <c r="E436" s="2"/>
      <c r="F436" s="8">
        <v>40134.499513888892</v>
      </c>
      <c r="G436" s="7">
        <v>0</v>
      </c>
      <c r="H436" s="7">
        <v>2</v>
      </c>
      <c r="I436" s="7" t="b">
        <f t="shared" si="18"/>
        <v>1</v>
      </c>
      <c r="J436" s="7" t="b">
        <f t="shared" si="19"/>
        <v>1</v>
      </c>
      <c r="K436" s="7">
        <f t="shared" si="20"/>
        <v>1</v>
      </c>
      <c r="L436" s="7">
        <f>WEEKDAY(Table1[[#This Row],[post_time]])</f>
        <v>3</v>
      </c>
      <c r="M436" s="7">
        <f>VLOOKUP(Table1[[#This Row],[topic_id]],'All Topics Data'!$A$2:$I$1243,8,FALSE)</f>
        <v>40133.94027777778</v>
      </c>
      <c r="N436" s="7">
        <f>Table1[[#This Row],[Hui Reply?]]*(Table1[[#This Row],[post_time]]-Table1[[#This Row],[timestamp of previous reply]])</f>
        <v>0.55895833333488554</v>
      </c>
      <c r="O436" s="3">
        <f>O435+Table1[[#This Row],[Hui Reply?]]</f>
        <v>30</v>
      </c>
      <c r="P436" s="19">
        <f>INT(Table1[[#This Row],[post_time]])</f>
        <v>40134</v>
      </c>
      <c r="Q436" s="3" t="str">
        <f>IF(Table1[[#This Row],[Hui Reply?]],VLOOKUP(Table1[[#This Row],[topic_id]],'All Topics Data'!$A$2:$E$1243,5,FALSE),0)</f>
        <v>bernie3</v>
      </c>
      <c r="R436" s="8">
        <f>Table1[[#This Row],[post_time]]+8/24</f>
        <v>40134.832847222227</v>
      </c>
      <c r="S436" s="3">
        <f>IF(Table1[[#This Row],[post_position]]=1,0,SUMIFS($F$2:F436,$H$2:H436,Table1[[#This Row],[post_position]]-1,$C$2:C436,Table1[[#This Row],[topic_id]]))</f>
        <v>40133.940555555557</v>
      </c>
    </row>
    <row r="437" spans="1:19" x14ac:dyDescent="0.25">
      <c r="A437" s="7">
        <v>439</v>
      </c>
      <c r="B437" s="7">
        <v>1</v>
      </c>
      <c r="C437" s="7">
        <v>133</v>
      </c>
      <c r="D437" s="7">
        <v>24</v>
      </c>
      <c r="F437" s="8">
        <v>40134.500092592592</v>
      </c>
      <c r="G437" s="7">
        <v>0</v>
      </c>
      <c r="H437" s="7">
        <v>3</v>
      </c>
      <c r="I437" s="7" t="b">
        <f t="shared" si="18"/>
        <v>1</v>
      </c>
      <c r="J437" s="7" t="b">
        <f t="shared" si="19"/>
        <v>1</v>
      </c>
      <c r="K437" s="7">
        <f t="shared" si="20"/>
        <v>1</v>
      </c>
      <c r="L437" s="7">
        <f>WEEKDAY(Table1[[#This Row],[post_time]])</f>
        <v>3</v>
      </c>
      <c r="M437" s="7">
        <f>VLOOKUP(Table1[[#This Row],[topic_id]],'All Topics Data'!$A$2:$I$1243,8,FALSE)</f>
        <v>40133.94027777778</v>
      </c>
      <c r="N437" s="7">
        <f>Table1[[#This Row],[Hui Reply?]]*(Table1[[#This Row],[post_time]]-Table1[[#This Row],[timestamp of previous reply]])</f>
        <v>5.7870370073942468E-4</v>
      </c>
      <c r="O437" s="3">
        <f>O436+Table1[[#This Row],[Hui Reply?]]</f>
        <v>31</v>
      </c>
      <c r="P437" s="19">
        <f>INT(Table1[[#This Row],[post_time]])</f>
        <v>40134</v>
      </c>
      <c r="Q437" s="3" t="str">
        <f>IF(Table1[[#This Row],[Hui Reply?]],VLOOKUP(Table1[[#This Row],[topic_id]],'All Topics Data'!$A$2:$E$1243,5,FALSE),0)</f>
        <v>bernie3</v>
      </c>
      <c r="R437" s="8">
        <f>Table1[[#This Row],[post_time]]+8/24</f>
        <v>40134.833425925928</v>
      </c>
      <c r="S437" s="3">
        <f>IF(Table1[[#This Row],[post_position]]=1,0,SUMIFS($F$2:F437,$H$2:H437,Table1[[#This Row],[post_position]]-1,$C$2:C437,Table1[[#This Row],[topic_id]]))</f>
        <v>40134.499513888892</v>
      </c>
    </row>
    <row r="438" spans="1:19" x14ac:dyDescent="0.25">
      <c r="A438" s="7">
        <v>440</v>
      </c>
      <c r="B438" s="7">
        <v>1</v>
      </c>
      <c r="C438" s="7">
        <v>133</v>
      </c>
      <c r="D438" s="7">
        <v>2018</v>
      </c>
      <c r="F438" s="8">
        <v>40134.507951388892</v>
      </c>
      <c r="G438" s="7">
        <v>0</v>
      </c>
      <c r="H438" s="7">
        <v>4</v>
      </c>
      <c r="I438" s="7" t="b">
        <f t="shared" si="18"/>
        <v>0</v>
      </c>
      <c r="J438" s="7" t="b">
        <f t="shared" si="19"/>
        <v>1</v>
      </c>
      <c r="K438" s="7">
        <f t="shared" si="20"/>
        <v>0</v>
      </c>
      <c r="L438" s="7">
        <f>WEEKDAY(Table1[[#This Row],[post_time]])</f>
        <v>3</v>
      </c>
      <c r="M438" s="7">
        <f>VLOOKUP(Table1[[#This Row],[topic_id]],'All Topics Data'!$A$2:$I$1243,8,FALSE)</f>
        <v>40133.94027777778</v>
      </c>
      <c r="N438" s="7">
        <f>Table1[[#This Row],[Hui Reply?]]*(Table1[[#This Row],[post_time]]-Table1[[#This Row],[timestamp of previous reply]])</f>
        <v>0</v>
      </c>
      <c r="O438" s="3">
        <f>O437+Table1[[#This Row],[Hui Reply?]]</f>
        <v>31</v>
      </c>
      <c r="P438" s="19">
        <f>INT(Table1[[#This Row],[post_time]])</f>
        <v>40134</v>
      </c>
      <c r="Q438" s="3">
        <f>IF(Table1[[#This Row],[Hui Reply?]],VLOOKUP(Table1[[#This Row],[topic_id]],'All Topics Data'!$A$2:$E$1243,5,FALSE),0)</f>
        <v>0</v>
      </c>
      <c r="R438" s="8">
        <f>Table1[[#This Row],[post_time]]+8/24</f>
        <v>40134.841284722228</v>
      </c>
      <c r="S438" s="3">
        <f>IF(Table1[[#This Row],[post_position]]=1,0,SUMIFS($F$2:F438,$H$2:H438,Table1[[#This Row],[post_position]]-1,$C$2:C438,Table1[[#This Row],[topic_id]]))</f>
        <v>40134.500092592592</v>
      </c>
    </row>
    <row r="439" spans="1:19" x14ac:dyDescent="0.25">
      <c r="A439" s="7">
        <v>441</v>
      </c>
      <c r="B439" s="7">
        <v>1</v>
      </c>
      <c r="C439" s="7">
        <v>135</v>
      </c>
      <c r="D439" s="7">
        <v>2110</v>
      </c>
      <c r="E439" s="2"/>
      <c r="F439" s="8">
        <v>40134.600243055553</v>
      </c>
      <c r="G439" s="7">
        <v>0</v>
      </c>
      <c r="H439" s="7">
        <v>1</v>
      </c>
      <c r="I439" s="7" t="b">
        <f t="shared" si="18"/>
        <v>0</v>
      </c>
      <c r="J439" s="7" t="b">
        <f t="shared" si="19"/>
        <v>0</v>
      </c>
      <c r="K439" s="7">
        <f t="shared" si="20"/>
        <v>0</v>
      </c>
      <c r="L439" s="7">
        <f>WEEKDAY(Table1[[#This Row],[post_time]])</f>
        <v>3</v>
      </c>
      <c r="M439" s="7">
        <f>VLOOKUP(Table1[[#This Row],[topic_id]],'All Topics Data'!$A$2:$I$1243,8,FALSE)</f>
        <v>40134.6</v>
      </c>
      <c r="N439" s="7">
        <f>Table1[[#This Row],[Hui Reply?]]*(Table1[[#This Row],[post_time]]-Table1[[#This Row],[timestamp of previous reply]])</f>
        <v>0</v>
      </c>
      <c r="O439" s="3">
        <f>O438+Table1[[#This Row],[Hui Reply?]]</f>
        <v>31</v>
      </c>
      <c r="P439" s="19">
        <f>INT(Table1[[#This Row],[post_time]])</f>
        <v>40134</v>
      </c>
      <c r="Q439" s="3">
        <f>IF(Table1[[#This Row],[Hui Reply?]],VLOOKUP(Table1[[#This Row],[topic_id]],'All Topics Data'!$A$2:$E$1243,5,FALSE),0)</f>
        <v>0</v>
      </c>
      <c r="R439" s="8">
        <f>Table1[[#This Row],[post_time]]+8/24</f>
        <v>40134.933576388888</v>
      </c>
      <c r="S439" s="3">
        <f>IF(Table1[[#This Row],[post_position]]=1,0,SUMIFS($F$2:F439,$H$2:H439,Table1[[#This Row],[post_position]]-1,$C$2:C439,Table1[[#This Row],[topic_id]]))</f>
        <v>0</v>
      </c>
    </row>
    <row r="440" spans="1:19" x14ac:dyDescent="0.25">
      <c r="A440" s="7">
        <v>442</v>
      </c>
      <c r="B440" s="7">
        <v>1</v>
      </c>
      <c r="C440" s="7">
        <v>136</v>
      </c>
      <c r="D440" s="7">
        <v>2112</v>
      </c>
      <c r="E440" s="2"/>
      <c r="F440" s="8">
        <v>40134.608993055554</v>
      </c>
      <c r="G440" s="7">
        <v>0</v>
      </c>
      <c r="H440" s="7">
        <v>1</v>
      </c>
      <c r="I440" s="7" t="b">
        <f t="shared" si="18"/>
        <v>0</v>
      </c>
      <c r="J440" s="7" t="b">
        <f t="shared" si="19"/>
        <v>0</v>
      </c>
      <c r="K440" s="7">
        <f t="shared" si="20"/>
        <v>0</v>
      </c>
      <c r="L440" s="7">
        <f>WEEKDAY(Table1[[#This Row],[post_time]])</f>
        <v>3</v>
      </c>
      <c r="M440" s="7">
        <f>VLOOKUP(Table1[[#This Row],[topic_id]],'All Topics Data'!$A$2:$I$1243,8,FALSE)</f>
        <v>40134.60833333333</v>
      </c>
      <c r="N440" s="7">
        <f>Table1[[#This Row],[Hui Reply?]]*(Table1[[#This Row],[post_time]]-Table1[[#This Row],[timestamp of previous reply]])</f>
        <v>0</v>
      </c>
      <c r="O440" s="3">
        <f>O439+Table1[[#This Row],[Hui Reply?]]</f>
        <v>31</v>
      </c>
      <c r="P440" s="19">
        <f>INT(Table1[[#This Row],[post_time]])</f>
        <v>40134</v>
      </c>
      <c r="Q440" s="3">
        <f>IF(Table1[[#This Row],[Hui Reply?]],VLOOKUP(Table1[[#This Row],[topic_id]],'All Topics Data'!$A$2:$E$1243,5,FALSE),0)</f>
        <v>0</v>
      </c>
      <c r="R440" s="8">
        <f>Table1[[#This Row],[post_time]]+8/24</f>
        <v>40134.942326388889</v>
      </c>
      <c r="S440" s="3">
        <f>IF(Table1[[#This Row],[post_position]]=1,0,SUMIFS($F$2:F440,$H$2:H440,Table1[[#This Row],[post_position]]-1,$C$2:C440,Table1[[#This Row],[topic_id]]))</f>
        <v>0</v>
      </c>
    </row>
    <row r="441" spans="1:19" x14ac:dyDescent="0.25">
      <c r="A441" s="7">
        <v>443</v>
      </c>
      <c r="B441" s="7">
        <v>1</v>
      </c>
      <c r="C441" s="7">
        <v>136</v>
      </c>
      <c r="D441" s="7">
        <v>1</v>
      </c>
      <c r="F441" s="8">
        <v>40134.683668981481</v>
      </c>
      <c r="G441" s="7">
        <v>0</v>
      </c>
      <c r="H441" s="7">
        <v>2</v>
      </c>
      <c r="I441" s="7" t="b">
        <f t="shared" si="18"/>
        <v>0</v>
      </c>
      <c r="J441" s="7" t="b">
        <f t="shared" si="19"/>
        <v>1</v>
      </c>
      <c r="K441" s="7">
        <f t="shared" si="20"/>
        <v>0</v>
      </c>
      <c r="L441" s="7">
        <f>WEEKDAY(Table1[[#This Row],[post_time]])</f>
        <v>3</v>
      </c>
      <c r="M441" s="7">
        <f>VLOOKUP(Table1[[#This Row],[topic_id]],'All Topics Data'!$A$2:$I$1243,8,FALSE)</f>
        <v>40134.60833333333</v>
      </c>
      <c r="N441" s="7">
        <f>Table1[[#This Row],[Hui Reply?]]*(Table1[[#This Row],[post_time]]-Table1[[#This Row],[timestamp of previous reply]])</f>
        <v>0</v>
      </c>
      <c r="O441" s="3">
        <f>O440+Table1[[#This Row],[Hui Reply?]]</f>
        <v>31</v>
      </c>
      <c r="P441" s="19">
        <f>INT(Table1[[#This Row],[post_time]])</f>
        <v>40134</v>
      </c>
      <c r="Q441" s="3">
        <f>IF(Table1[[#This Row],[Hui Reply?]],VLOOKUP(Table1[[#This Row],[topic_id]],'All Topics Data'!$A$2:$E$1243,5,FALSE),0)</f>
        <v>0</v>
      </c>
      <c r="R441" s="8">
        <f>Table1[[#This Row],[post_time]]+8/24</f>
        <v>40135.017002314817</v>
      </c>
      <c r="S441" s="3">
        <f>IF(Table1[[#This Row],[post_position]]=1,0,SUMIFS($F$2:F441,$H$2:H441,Table1[[#This Row],[post_position]]-1,$C$2:C441,Table1[[#This Row],[topic_id]]))</f>
        <v>40134.608993055554</v>
      </c>
    </row>
    <row r="442" spans="1:19" x14ac:dyDescent="0.25">
      <c r="A442" s="7">
        <v>444</v>
      </c>
      <c r="B442" s="7">
        <v>1</v>
      </c>
      <c r="C442" s="7">
        <v>133</v>
      </c>
      <c r="D442" s="7">
        <v>2077</v>
      </c>
      <c r="F442" s="8">
        <v>40134.867743055554</v>
      </c>
      <c r="G442" s="7">
        <v>0</v>
      </c>
      <c r="H442" s="7">
        <v>5</v>
      </c>
      <c r="I442" s="7" t="b">
        <f t="shared" si="18"/>
        <v>0</v>
      </c>
      <c r="J442" s="7" t="b">
        <f t="shared" si="19"/>
        <v>1</v>
      </c>
      <c r="K442" s="7">
        <f t="shared" si="20"/>
        <v>0</v>
      </c>
      <c r="L442" s="7">
        <f>WEEKDAY(Table1[[#This Row],[post_time]])</f>
        <v>3</v>
      </c>
      <c r="M442" s="7">
        <f>VLOOKUP(Table1[[#This Row],[topic_id]],'All Topics Data'!$A$2:$I$1243,8,FALSE)</f>
        <v>40133.94027777778</v>
      </c>
      <c r="N442" s="7">
        <f>Table1[[#This Row],[Hui Reply?]]*(Table1[[#This Row],[post_time]]-Table1[[#This Row],[timestamp of previous reply]])</f>
        <v>0</v>
      </c>
      <c r="O442" s="3">
        <f>O441+Table1[[#This Row],[Hui Reply?]]</f>
        <v>31</v>
      </c>
      <c r="P442" s="19">
        <f>INT(Table1[[#This Row],[post_time]])</f>
        <v>40134</v>
      </c>
      <c r="Q442" s="3">
        <f>IF(Table1[[#This Row],[Hui Reply?]],VLOOKUP(Table1[[#This Row],[topic_id]],'All Topics Data'!$A$2:$E$1243,5,FALSE),0)</f>
        <v>0</v>
      </c>
      <c r="R442" s="8">
        <f>Table1[[#This Row],[post_time]]+8/24</f>
        <v>40135.20107638889</v>
      </c>
      <c r="S442" s="3">
        <f>IF(Table1[[#This Row],[post_position]]=1,0,SUMIFS($F$2:F442,$H$2:H442,Table1[[#This Row],[post_position]]-1,$C$2:C442,Table1[[#This Row],[topic_id]]))</f>
        <v>40134.507951388892</v>
      </c>
    </row>
    <row r="443" spans="1:19" x14ac:dyDescent="0.25">
      <c r="A443" s="7">
        <v>445</v>
      </c>
      <c r="B443" s="7">
        <v>4</v>
      </c>
      <c r="C443" s="7">
        <v>137</v>
      </c>
      <c r="D443" s="7">
        <v>1886</v>
      </c>
      <c r="E443" s="2"/>
      <c r="F443" s="8">
        <v>40135.18310185185</v>
      </c>
      <c r="G443" s="7">
        <v>0</v>
      </c>
      <c r="H443" s="7">
        <v>1</v>
      </c>
      <c r="I443" s="7" t="b">
        <f t="shared" si="18"/>
        <v>0</v>
      </c>
      <c r="J443" s="7" t="b">
        <f t="shared" si="19"/>
        <v>0</v>
      </c>
      <c r="K443" s="7">
        <f t="shared" si="20"/>
        <v>0</v>
      </c>
      <c r="L443" s="7">
        <f>WEEKDAY(Table1[[#This Row],[post_time]])</f>
        <v>4</v>
      </c>
      <c r="M443" s="7">
        <f>VLOOKUP(Table1[[#This Row],[topic_id]],'All Topics Data'!$A$2:$I$1243,8,FALSE)</f>
        <v>40135.182638888888</v>
      </c>
      <c r="N443" s="7">
        <f>Table1[[#This Row],[Hui Reply?]]*(Table1[[#This Row],[post_time]]-Table1[[#This Row],[timestamp of previous reply]])</f>
        <v>0</v>
      </c>
      <c r="O443" s="3">
        <f>O442+Table1[[#This Row],[Hui Reply?]]</f>
        <v>31</v>
      </c>
      <c r="P443" s="19">
        <f>INT(Table1[[#This Row],[post_time]])</f>
        <v>40135</v>
      </c>
      <c r="Q443" s="3">
        <f>IF(Table1[[#This Row],[Hui Reply?]],VLOOKUP(Table1[[#This Row],[topic_id]],'All Topics Data'!$A$2:$E$1243,5,FALSE),0)</f>
        <v>0</v>
      </c>
      <c r="R443" s="8">
        <f>Table1[[#This Row],[post_time]]+8/24</f>
        <v>40135.516435185185</v>
      </c>
      <c r="S443" s="3">
        <f>IF(Table1[[#This Row],[post_position]]=1,0,SUMIFS($F$2:F443,$H$2:H443,Table1[[#This Row],[post_position]]-1,$C$2:C443,Table1[[#This Row],[topic_id]]))</f>
        <v>0</v>
      </c>
    </row>
    <row r="444" spans="1:19" x14ac:dyDescent="0.25">
      <c r="A444" s="7">
        <v>446</v>
      </c>
      <c r="B444" s="7">
        <v>1</v>
      </c>
      <c r="C444" s="7">
        <v>138</v>
      </c>
      <c r="D444" s="7">
        <v>2005</v>
      </c>
      <c r="E444" s="2"/>
      <c r="F444" s="8">
        <v>40135.480185185188</v>
      </c>
      <c r="G444" s="7">
        <v>0</v>
      </c>
      <c r="H444" s="7">
        <v>1</v>
      </c>
      <c r="I444" s="7" t="b">
        <f t="shared" si="18"/>
        <v>0</v>
      </c>
      <c r="J444" s="7" t="b">
        <f t="shared" si="19"/>
        <v>0</v>
      </c>
      <c r="K444" s="7">
        <f t="shared" si="20"/>
        <v>0</v>
      </c>
      <c r="L444" s="7">
        <f>WEEKDAY(Table1[[#This Row],[post_time]])</f>
        <v>4</v>
      </c>
      <c r="M444" s="7">
        <f>VLOOKUP(Table1[[#This Row],[topic_id]],'All Topics Data'!$A$2:$I$1243,8,FALSE)</f>
        <v>40135.479861111111</v>
      </c>
      <c r="N444" s="7">
        <f>Table1[[#This Row],[Hui Reply?]]*(Table1[[#This Row],[post_time]]-Table1[[#This Row],[timestamp of previous reply]])</f>
        <v>0</v>
      </c>
      <c r="O444" s="3">
        <f>O443+Table1[[#This Row],[Hui Reply?]]</f>
        <v>31</v>
      </c>
      <c r="P444" s="19">
        <f>INT(Table1[[#This Row],[post_time]])</f>
        <v>40135</v>
      </c>
      <c r="Q444" s="3">
        <f>IF(Table1[[#This Row],[Hui Reply?]],VLOOKUP(Table1[[#This Row],[topic_id]],'All Topics Data'!$A$2:$E$1243,5,FALSE),0)</f>
        <v>0</v>
      </c>
      <c r="R444" s="8">
        <f>Table1[[#This Row],[post_time]]+8/24</f>
        <v>40135.813518518524</v>
      </c>
      <c r="S444" s="3">
        <f>IF(Table1[[#This Row],[post_position]]=1,0,SUMIFS($F$2:F444,$H$2:H444,Table1[[#This Row],[post_position]]-1,$C$2:C444,Table1[[#This Row],[topic_id]]))</f>
        <v>0</v>
      </c>
    </row>
    <row r="445" spans="1:19" x14ac:dyDescent="0.25">
      <c r="A445" s="7">
        <v>447</v>
      </c>
      <c r="B445" s="7">
        <v>1</v>
      </c>
      <c r="C445" s="7">
        <v>139</v>
      </c>
      <c r="D445" s="7">
        <v>2005</v>
      </c>
      <c r="E445" s="2"/>
      <c r="F445" s="8">
        <v>40135.721064814818</v>
      </c>
      <c r="G445" s="7">
        <v>0</v>
      </c>
      <c r="H445" s="7">
        <v>1</v>
      </c>
      <c r="I445" s="7" t="b">
        <f t="shared" si="18"/>
        <v>0</v>
      </c>
      <c r="J445" s="7" t="b">
        <f t="shared" si="19"/>
        <v>0</v>
      </c>
      <c r="K445" s="7">
        <f t="shared" si="20"/>
        <v>0</v>
      </c>
      <c r="L445" s="7">
        <f>WEEKDAY(Table1[[#This Row],[post_time]])</f>
        <v>4</v>
      </c>
      <c r="M445" s="7">
        <f>VLOOKUP(Table1[[#This Row],[topic_id]],'All Topics Data'!$A$2:$I$1243,8,FALSE)</f>
        <v>40135.720833333333</v>
      </c>
      <c r="N445" s="7">
        <f>Table1[[#This Row],[Hui Reply?]]*(Table1[[#This Row],[post_time]]-Table1[[#This Row],[timestamp of previous reply]])</f>
        <v>0</v>
      </c>
      <c r="O445" s="3">
        <f>O444+Table1[[#This Row],[Hui Reply?]]</f>
        <v>31</v>
      </c>
      <c r="P445" s="19">
        <f>INT(Table1[[#This Row],[post_time]])</f>
        <v>40135</v>
      </c>
      <c r="Q445" s="3">
        <f>IF(Table1[[#This Row],[Hui Reply?]],VLOOKUP(Table1[[#This Row],[topic_id]],'All Topics Data'!$A$2:$E$1243,5,FALSE),0)</f>
        <v>0</v>
      </c>
      <c r="R445" s="8">
        <f>Table1[[#This Row],[post_time]]+8/24</f>
        <v>40136.054398148153</v>
      </c>
      <c r="S445" s="3">
        <f>IF(Table1[[#This Row],[post_position]]=1,0,SUMIFS($F$2:F445,$H$2:H445,Table1[[#This Row],[post_position]]-1,$C$2:C445,Table1[[#This Row],[topic_id]]))</f>
        <v>0</v>
      </c>
    </row>
    <row r="446" spans="1:19" x14ac:dyDescent="0.25">
      <c r="A446" s="7">
        <v>448</v>
      </c>
      <c r="B446" s="7">
        <v>1</v>
      </c>
      <c r="C446" s="7">
        <v>138</v>
      </c>
      <c r="D446" s="7">
        <v>24</v>
      </c>
      <c r="F446" s="8">
        <v>40136.011886574073</v>
      </c>
      <c r="G446" s="7">
        <v>0</v>
      </c>
      <c r="H446" s="7">
        <v>2</v>
      </c>
      <c r="I446" s="7" t="b">
        <f t="shared" si="18"/>
        <v>1</v>
      </c>
      <c r="J446" s="7" t="b">
        <f t="shared" si="19"/>
        <v>1</v>
      </c>
      <c r="K446" s="7">
        <f t="shared" si="20"/>
        <v>1</v>
      </c>
      <c r="L446" s="7">
        <f>WEEKDAY(Table1[[#This Row],[post_time]])</f>
        <v>5</v>
      </c>
      <c r="M446" s="7">
        <f>VLOOKUP(Table1[[#This Row],[topic_id]],'All Topics Data'!$A$2:$I$1243,8,FALSE)</f>
        <v>40135.479861111111</v>
      </c>
      <c r="N446" s="7">
        <f>Table1[[#This Row],[Hui Reply?]]*(Table1[[#This Row],[post_time]]-Table1[[#This Row],[timestamp of previous reply]])</f>
        <v>0.53170138888526708</v>
      </c>
      <c r="O446" s="3">
        <f>O445+Table1[[#This Row],[Hui Reply?]]</f>
        <v>32</v>
      </c>
      <c r="P446" s="19">
        <f>INT(Table1[[#This Row],[post_time]])</f>
        <v>40136</v>
      </c>
      <c r="Q446" s="3" t="str">
        <f>IF(Table1[[#This Row],[Hui Reply?]],VLOOKUP(Table1[[#This Row],[topic_id]],'All Topics Data'!$A$2:$E$1243,5,FALSE),0)</f>
        <v>Ronaldo</v>
      </c>
      <c r="R446" s="8">
        <f>Table1[[#This Row],[post_time]]+8/24</f>
        <v>40136.345219907409</v>
      </c>
      <c r="S446" s="3">
        <f>IF(Table1[[#This Row],[post_position]]=1,0,SUMIFS($F$2:F446,$H$2:H446,Table1[[#This Row],[post_position]]-1,$C$2:C446,Table1[[#This Row],[topic_id]]))</f>
        <v>40135.480185185188</v>
      </c>
    </row>
    <row r="447" spans="1:19" x14ac:dyDescent="0.25">
      <c r="A447" s="7">
        <v>449</v>
      </c>
      <c r="B447" s="7">
        <v>1</v>
      </c>
      <c r="C447" s="7">
        <v>138</v>
      </c>
      <c r="D447" s="7">
        <v>2005</v>
      </c>
      <c r="E447" s="2"/>
      <c r="F447" s="8">
        <v>40136.365381944444</v>
      </c>
      <c r="G447" s="7">
        <v>0</v>
      </c>
      <c r="H447" s="7">
        <v>3</v>
      </c>
      <c r="I447" s="7" t="b">
        <f t="shared" si="18"/>
        <v>0</v>
      </c>
      <c r="J447" s="7" t="b">
        <f t="shared" si="19"/>
        <v>1</v>
      </c>
      <c r="K447" s="7">
        <f t="shared" si="20"/>
        <v>0</v>
      </c>
      <c r="L447" s="7">
        <f>WEEKDAY(Table1[[#This Row],[post_time]])</f>
        <v>5</v>
      </c>
      <c r="M447" s="7">
        <f>VLOOKUP(Table1[[#This Row],[topic_id]],'All Topics Data'!$A$2:$I$1243,8,FALSE)</f>
        <v>40135.479861111111</v>
      </c>
      <c r="N447" s="7">
        <f>Table1[[#This Row],[Hui Reply?]]*(Table1[[#This Row],[post_time]]-Table1[[#This Row],[timestamp of previous reply]])</f>
        <v>0</v>
      </c>
      <c r="O447" s="3">
        <f>O446+Table1[[#This Row],[Hui Reply?]]</f>
        <v>32</v>
      </c>
      <c r="P447" s="19">
        <f>INT(Table1[[#This Row],[post_time]])</f>
        <v>40136</v>
      </c>
      <c r="Q447" s="3">
        <f>IF(Table1[[#This Row],[Hui Reply?]],VLOOKUP(Table1[[#This Row],[topic_id]],'All Topics Data'!$A$2:$E$1243,5,FALSE),0)</f>
        <v>0</v>
      </c>
      <c r="R447" s="8">
        <f>Table1[[#This Row],[post_time]]+8/24</f>
        <v>40136.69871527778</v>
      </c>
      <c r="S447" s="3">
        <f>IF(Table1[[#This Row],[post_position]]=1,0,SUMIFS($F$2:F447,$H$2:H447,Table1[[#This Row],[post_position]]-1,$C$2:C447,Table1[[#This Row],[topic_id]]))</f>
        <v>40136.011886574073</v>
      </c>
    </row>
    <row r="448" spans="1:19" x14ac:dyDescent="0.25">
      <c r="A448" s="7">
        <v>450</v>
      </c>
      <c r="B448" s="7">
        <v>1</v>
      </c>
      <c r="C448" s="7">
        <v>139</v>
      </c>
      <c r="D448" s="7">
        <v>2005</v>
      </c>
      <c r="F448" s="8">
        <v>40136.454583333332</v>
      </c>
      <c r="G448" s="7">
        <v>0</v>
      </c>
      <c r="H448" s="7">
        <v>2</v>
      </c>
      <c r="I448" s="7" t="b">
        <f t="shared" si="18"/>
        <v>0</v>
      </c>
      <c r="J448" s="7" t="b">
        <f t="shared" si="19"/>
        <v>1</v>
      </c>
      <c r="K448" s="7">
        <f t="shared" si="20"/>
        <v>0</v>
      </c>
      <c r="L448" s="7">
        <f>WEEKDAY(Table1[[#This Row],[post_time]])</f>
        <v>5</v>
      </c>
      <c r="M448" s="7">
        <f>VLOOKUP(Table1[[#This Row],[topic_id]],'All Topics Data'!$A$2:$I$1243,8,FALSE)</f>
        <v>40135.720833333333</v>
      </c>
      <c r="N448" s="7">
        <f>Table1[[#This Row],[Hui Reply?]]*(Table1[[#This Row],[post_time]]-Table1[[#This Row],[timestamp of previous reply]])</f>
        <v>0</v>
      </c>
      <c r="O448" s="3">
        <f>O447+Table1[[#This Row],[Hui Reply?]]</f>
        <v>32</v>
      </c>
      <c r="P448" s="19">
        <f>INT(Table1[[#This Row],[post_time]])</f>
        <v>40136</v>
      </c>
      <c r="Q448" s="3">
        <f>IF(Table1[[#This Row],[Hui Reply?]],VLOOKUP(Table1[[#This Row],[topic_id]],'All Topics Data'!$A$2:$E$1243,5,FALSE),0)</f>
        <v>0</v>
      </c>
      <c r="R448" s="8">
        <f>Table1[[#This Row],[post_time]]+8/24</f>
        <v>40136.787916666668</v>
      </c>
      <c r="S448" s="3">
        <f>IF(Table1[[#This Row],[post_position]]=1,0,SUMIFS($F$2:F448,$H$2:H448,Table1[[#This Row],[post_position]]-1,$C$2:C448,Table1[[#This Row],[topic_id]]))</f>
        <v>40135.721064814818</v>
      </c>
    </row>
    <row r="449" spans="1:19" x14ac:dyDescent="0.25">
      <c r="A449" s="7">
        <v>451</v>
      </c>
      <c r="B449" s="7">
        <v>1</v>
      </c>
      <c r="C449" s="7">
        <v>138</v>
      </c>
      <c r="D449" s="7">
        <v>2005</v>
      </c>
      <c r="E449" s="2"/>
      <c r="F449" s="8">
        <v>40136.458043981482</v>
      </c>
      <c r="G449" s="7">
        <v>0</v>
      </c>
      <c r="H449" s="7">
        <v>4</v>
      </c>
      <c r="I449" s="7" t="b">
        <f t="shared" si="18"/>
        <v>0</v>
      </c>
      <c r="J449" s="7" t="b">
        <f t="shared" si="19"/>
        <v>1</v>
      </c>
      <c r="K449" s="7">
        <f t="shared" si="20"/>
        <v>0</v>
      </c>
      <c r="L449" s="7">
        <f>WEEKDAY(Table1[[#This Row],[post_time]])</f>
        <v>5</v>
      </c>
      <c r="M449" s="7">
        <f>VLOOKUP(Table1[[#This Row],[topic_id]],'All Topics Data'!$A$2:$I$1243,8,FALSE)</f>
        <v>40135.479861111111</v>
      </c>
      <c r="N449" s="7">
        <f>Table1[[#This Row],[Hui Reply?]]*(Table1[[#This Row],[post_time]]-Table1[[#This Row],[timestamp of previous reply]])</f>
        <v>0</v>
      </c>
      <c r="O449" s="3">
        <f>O448+Table1[[#This Row],[Hui Reply?]]</f>
        <v>32</v>
      </c>
      <c r="P449" s="19">
        <f>INT(Table1[[#This Row],[post_time]])</f>
        <v>40136</v>
      </c>
      <c r="Q449" s="3">
        <f>IF(Table1[[#This Row],[Hui Reply?]],VLOOKUP(Table1[[#This Row],[topic_id]],'All Topics Data'!$A$2:$E$1243,5,FALSE),0)</f>
        <v>0</v>
      </c>
      <c r="R449" s="8">
        <f>Table1[[#This Row],[post_time]]+8/24</f>
        <v>40136.791377314818</v>
      </c>
      <c r="S449" s="3">
        <f>IF(Table1[[#This Row],[post_position]]=1,0,SUMIFS($F$2:F449,$H$2:H449,Table1[[#This Row],[post_position]]-1,$C$2:C449,Table1[[#This Row],[topic_id]]))</f>
        <v>40136.365381944444</v>
      </c>
    </row>
    <row r="450" spans="1:19" x14ac:dyDescent="0.25">
      <c r="A450" s="7">
        <v>452</v>
      </c>
      <c r="B450" s="7">
        <v>1</v>
      </c>
      <c r="C450" s="7">
        <v>139</v>
      </c>
      <c r="D450" s="7">
        <v>1</v>
      </c>
      <c r="F450" s="8">
        <v>40136.503009259257</v>
      </c>
      <c r="G450" s="7">
        <v>0</v>
      </c>
      <c r="H450" s="7">
        <v>3</v>
      </c>
      <c r="I450" s="7" t="b">
        <f t="shared" si="18"/>
        <v>0</v>
      </c>
      <c r="J450" s="7" t="b">
        <f t="shared" si="19"/>
        <v>1</v>
      </c>
      <c r="K450" s="7">
        <f t="shared" si="20"/>
        <v>0</v>
      </c>
      <c r="L450" s="7">
        <f>WEEKDAY(Table1[[#This Row],[post_time]])</f>
        <v>5</v>
      </c>
      <c r="M450" s="7">
        <f>VLOOKUP(Table1[[#This Row],[topic_id]],'All Topics Data'!$A$2:$I$1243,8,FALSE)</f>
        <v>40135.720833333333</v>
      </c>
      <c r="N450" s="7">
        <f>Table1[[#This Row],[Hui Reply?]]*(Table1[[#This Row],[post_time]]-Table1[[#This Row],[timestamp of previous reply]])</f>
        <v>0</v>
      </c>
      <c r="O450" s="3">
        <f>O449+Table1[[#This Row],[Hui Reply?]]</f>
        <v>32</v>
      </c>
      <c r="P450" s="19">
        <f>INT(Table1[[#This Row],[post_time]])</f>
        <v>40136</v>
      </c>
      <c r="Q450" s="3">
        <f>IF(Table1[[#This Row],[Hui Reply?]],VLOOKUP(Table1[[#This Row],[topic_id]],'All Topics Data'!$A$2:$E$1243,5,FALSE),0)</f>
        <v>0</v>
      </c>
      <c r="R450" s="8">
        <f>Table1[[#This Row],[post_time]]+8/24</f>
        <v>40136.836342592593</v>
      </c>
      <c r="S450" s="3">
        <f>IF(Table1[[#This Row],[post_position]]=1,0,SUMIFS($F$2:F450,$H$2:H450,Table1[[#This Row],[post_position]]-1,$C$2:C450,Table1[[#This Row],[topic_id]]))</f>
        <v>40136.454583333332</v>
      </c>
    </row>
    <row r="451" spans="1:19" x14ac:dyDescent="0.25">
      <c r="A451" s="7">
        <v>453</v>
      </c>
      <c r="B451" s="7">
        <v>1</v>
      </c>
      <c r="C451" s="7">
        <v>138</v>
      </c>
      <c r="D451" s="7">
        <v>24</v>
      </c>
      <c r="E451" s="2"/>
      <c r="F451" s="8">
        <v>40136.505231481482</v>
      </c>
      <c r="G451" s="7">
        <v>0</v>
      </c>
      <c r="H451" s="7">
        <v>5</v>
      </c>
      <c r="I451" s="7" t="b">
        <f t="shared" ref="I451:I514" si="21">(D451=24)</f>
        <v>1</v>
      </c>
      <c r="J451" s="7" t="b">
        <f t="shared" ref="J451:J514" si="22">H451&gt;1</f>
        <v>1</v>
      </c>
      <c r="K451" s="7">
        <f t="shared" ref="K451:K514" si="23">I451*J451</f>
        <v>1</v>
      </c>
      <c r="L451" s="7">
        <f>WEEKDAY(Table1[[#This Row],[post_time]])</f>
        <v>5</v>
      </c>
      <c r="M451" s="7">
        <f>VLOOKUP(Table1[[#This Row],[topic_id]],'All Topics Data'!$A$2:$I$1243,8,FALSE)</f>
        <v>40135.479861111111</v>
      </c>
      <c r="N451" s="7">
        <f>Table1[[#This Row],[Hui Reply?]]*(Table1[[#This Row],[post_time]]-Table1[[#This Row],[timestamp of previous reply]])</f>
        <v>4.7187500000291038E-2</v>
      </c>
      <c r="O451" s="3">
        <f>O450+Table1[[#This Row],[Hui Reply?]]</f>
        <v>33</v>
      </c>
      <c r="P451" s="19">
        <f>INT(Table1[[#This Row],[post_time]])</f>
        <v>40136</v>
      </c>
      <c r="Q451" s="3" t="str">
        <f>IF(Table1[[#This Row],[Hui Reply?]],VLOOKUP(Table1[[#This Row],[topic_id]],'All Topics Data'!$A$2:$E$1243,5,FALSE),0)</f>
        <v>Ronaldo</v>
      </c>
      <c r="R451" s="8">
        <f>Table1[[#This Row],[post_time]]+8/24</f>
        <v>40136.838564814818</v>
      </c>
      <c r="S451" s="3">
        <f>IF(Table1[[#This Row],[post_position]]=1,0,SUMIFS($F$2:F451,$H$2:H451,Table1[[#This Row],[post_position]]-1,$C$2:C451,Table1[[#This Row],[topic_id]]))</f>
        <v>40136.458043981482</v>
      </c>
    </row>
    <row r="452" spans="1:19" x14ac:dyDescent="0.25">
      <c r="A452" s="7">
        <v>454</v>
      </c>
      <c r="B452" s="7">
        <v>1</v>
      </c>
      <c r="C452" s="7">
        <v>138</v>
      </c>
      <c r="D452" s="7">
        <v>2005</v>
      </c>
      <c r="E452" s="2"/>
      <c r="F452" s="8">
        <v>40136.54828703704</v>
      </c>
      <c r="G452" s="7">
        <v>0</v>
      </c>
      <c r="H452" s="7">
        <v>6</v>
      </c>
      <c r="I452" s="7" t="b">
        <f t="shared" si="21"/>
        <v>0</v>
      </c>
      <c r="J452" s="7" t="b">
        <f t="shared" si="22"/>
        <v>1</v>
      </c>
      <c r="K452" s="7">
        <f t="shared" si="23"/>
        <v>0</v>
      </c>
      <c r="L452" s="7">
        <f>WEEKDAY(Table1[[#This Row],[post_time]])</f>
        <v>5</v>
      </c>
      <c r="M452" s="7">
        <f>VLOOKUP(Table1[[#This Row],[topic_id]],'All Topics Data'!$A$2:$I$1243,8,FALSE)</f>
        <v>40135.479861111111</v>
      </c>
      <c r="N452" s="7">
        <f>Table1[[#This Row],[Hui Reply?]]*(Table1[[#This Row],[post_time]]-Table1[[#This Row],[timestamp of previous reply]])</f>
        <v>0</v>
      </c>
      <c r="O452" s="3">
        <f>O451+Table1[[#This Row],[Hui Reply?]]</f>
        <v>33</v>
      </c>
      <c r="P452" s="19">
        <f>INT(Table1[[#This Row],[post_time]])</f>
        <v>40136</v>
      </c>
      <c r="Q452" s="3">
        <f>IF(Table1[[#This Row],[Hui Reply?]],VLOOKUP(Table1[[#This Row],[topic_id]],'All Topics Data'!$A$2:$E$1243,5,FALSE),0)</f>
        <v>0</v>
      </c>
      <c r="R452" s="8">
        <f>Table1[[#This Row],[post_time]]+8/24</f>
        <v>40136.881620370375</v>
      </c>
      <c r="S452" s="3">
        <f>IF(Table1[[#This Row],[post_position]]=1,0,SUMIFS($F$2:F452,$H$2:H452,Table1[[#This Row],[post_position]]-1,$C$2:C452,Table1[[#This Row],[topic_id]]))</f>
        <v>40136.505231481482</v>
      </c>
    </row>
    <row r="453" spans="1:19" x14ac:dyDescent="0.25">
      <c r="A453" s="7">
        <v>455</v>
      </c>
      <c r="B453" s="7">
        <v>1</v>
      </c>
      <c r="C453" s="7">
        <v>138</v>
      </c>
      <c r="D453" s="7">
        <v>24</v>
      </c>
      <c r="E453" s="2"/>
      <c r="F453" s="8">
        <v>40136.582476851851</v>
      </c>
      <c r="G453" s="7">
        <v>0</v>
      </c>
      <c r="H453" s="7">
        <v>7</v>
      </c>
      <c r="I453" s="7" t="b">
        <f t="shared" si="21"/>
        <v>1</v>
      </c>
      <c r="J453" s="7" t="b">
        <f t="shared" si="22"/>
        <v>1</v>
      </c>
      <c r="K453" s="7">
        <f t="shared" si="23"/>
        <v>1</v>
      </c>
      <c r="L453" s="7">
        <f>WEEKDAY(Table1[[#This Row],[post_time]])</f>
        <v>5</v>
      </c>
      <c r="M453" s="7">
        <f>VLOOKUP(Table1[[#This Row],[topic_id]],'All Topics Data'!$A$2:$I$1243,8,FALSE)</f>
        <v>40135.479861111111</v>
      </c>
      <c r="N453" s="7">
        <f>Table1[[#This Row],[Hui Reply?]]*(Table1[[#This Row],[post_time]]-Table1[[#This Row],[timestamp of previous reply]])</f>
        <v>3.4189814810815733E-2</v>
      </c>
      <c r="O453" s="3">
        <f>O452+Table1[[#This Row],[Hui Reply?]]</f>
        <v>34</v>
      </c>
      <c r="P453" s="19">
        <f>INT(Table1[[#This Row],[post_time]])</f>
        <v>40136</v>
      </c>
      <c r="Q453" s="3" t="str">
        <f>IF(Table1[[#This Row],[Hui Reply?]],VLOOKUP(Table1[[#This Row],[topic_id]],'All Topics Data'!$A$2:$E$1243,5,FALSE),0)</f>
        <v>Ronaldo</v>
      </c>
      <c r="R453" s="8">
        <f>Table1[[#This Row],[post_time]]+8/24</f>
        <v>40136.915810185186</v>
      </c>
      <c r="S453" s="3">
        <f>IF(Table1[[#This Row],[post_position]]=1,0,SUMIFS($F$2:F453,$H$2:H453,Table1[[#This Row],[post_position]]-1,$C$2:C453,Table1[[#This Row],[topic_id]]))</f>
        <v>40136.54828703704</v>
      </c>
    </row>
    <row r="454" spans="1:19" x14ac:dyDescent="0.25">
      <c r="A454" s="7">
        <v>456</v>
      </c>
      <c r="B454" s="7">
        <v>1</v>
      </c>
      <c r="C454" s="7">
        <v>138</v>
      </c>
      <c r="D454" s="7">
        <v>2005</v>
      </c>
      <c r="F454" s="8">
        <v>40136.625625000001</v>
      </c>
      <c r="G454" s="7">
        <v>0</v>
      </c>
      <c r="H454" s="7">
        <v>8</v>
      </c>
      <c r="I454" s="7" t="b">
        <f t="shared" si="21"/>
        <v>0</v>
      </c>
      <c r="J454" s="7" t="b">
        <f t="shared" si="22"/>
        <v>1</v>
      </c>
      <c r="K454" s="7">
        <f t="shared" si="23"/>
        <v>0</v>
      </c>
      <c r="L454" s="7">
        <f>WEEKDAY(Table1[[#This Row],[post_time]])</f>
        <v>5</v>
      </c>
      <c r="M454" s="7">
        <f>VLOOKUP(Table1[[#This Row],[topic_id]],'All Topics Data'!$A$2:$I$1243,8,FALSE)</f>
        <v>40135.479861111111</v>
      </c>
      <c r="N454" s="7">
        <f>Table1[[#This Row],[Hui Reply?]]*(Table1[[#This Row],[post_time]]-Table1[[#This Row],[timestamp of previous reply]])</f>
        <v>0</v>
      </c>
      <c r="O454" s="3">
        <f>O453+Table1[[#This Row],[Hui Reply?]]</f>
        <v>34</v>
      </c>
      <c r="P454" s="19">
        <f>INT(Table1[[#This Row],[post_time]])</f>
        <v>40136</v>
      </c>
      <c r="Q454" s="3">
        <f>IF(Table1[[#This Row],[Hui Reply?]],VLOOKUP(Table1[[#This Row],[topic_id]],'All Topics Data'!$A$2:$E$1243,5,FALSE),0)</f>
        <v>0</v>
      </c>
      <c r="R454" s="8">
        <f>Table1[[#This Row],[post_time]]+8/24</f>
        <v>40136.958958333336</v>
      </c>
      <c r="S454" s="3">
        <f>IF(Table1[[#This Row],[post_position]]=1,0,SUMIFS($F$2:F454,$H$2:H454,Table1[[#This Row],[post_position]]-1,$C$2:C454,Table1[[#This Row],[topic_id]]))</f>
        <v>40136.582476851851</v>
      </c>
    </row>
    <row r="455" spans="1:19" x14ac:dyDescent="0.25">
      <c r="A455" s="7">
        <v>457</v>
      </c>
      <c r="B455" s="7">
        <v>1</v>
      </c>
      <c r="C455" s="7">
        <v>138</v>
      </c>
      <c r="D455" s="7">
        <v>24</v>
      </c>
      <c r="E455" s="2"/>
      <c r="F455" s="8">
        <v>40137.006620370368</v>
      </c>
      <c r="G455" s="7">
        <v>0</v>
      </c>
      <c r="H455" s="7">
        <v>9</v>
      </c>
      <c r="I455" s="7" t="b">
        <f t="shared" si="21"/>
        <v>1</v>
      </c>
      <c r="J455" s="7" t="b">
        <f t="shared" si="22"/>
        <v>1</v>
      </c>
      <c r="K455" s="7">
        <f t="shared" si="23"/>
        <v>1</v>
      </c>
      <c r="L455" s="7">
        <f>WEEKDAY(Table1[[#This Row],[post_time]])</f>
        <v>6</v>
      </c>
      <c r="M455" s="7">
        <f>VLOOKUP(Table1[[#This Row],[topic_id]],'All Topics Data'!$A$2:$I$1243,8,FALSE)</f>
        <v>40135.479861111111</v>
      </c>
      <c r="N455" s="7">
        <f>Table1[[#This Row],[Hui Reply?]]*(Table1[[#This Row],[post_time]]-Table1[[#This Row],[timestamp of previous reply]])</f>
        <v>0.38099537036760012</v>
      </c>
      <c r="O455" s="3">
        <f>O454+Table1[[#This Row],[Hui Reply?]]</f>
        <v>35</v>
      </c>
      <c r="P455" s="19">
        <f>INT(Table1[[#This Row],[post_time]])</f>
        <v>40137</v>
      </c>
      <c r="Q455" s="3" t="str">
        <f>IF(Table1[[#This Row],[Hui Reply?]],VLOOKUP(Table1[[#This Row],[topic_id]],'All Topics Data'!$A$2:$E$1243,5,FALSE),0)</f>
        <v>Ronaldo</v>
      </c>
      <c r="R455" s="8">
        <f>Table1[[#This Row],[post_time]]+8/24</f>
        <v>40137.339953703704</v>
      </c>
      <c r="S455" s="3">
        <f>IF(Table1[[#This Row],[post_position]]=1,0,SUMIFS($F$2:F455,$H$2:H455,Table1[[#This Row],[post_position]]-1,$C$2:C455,Table1[[#This Row],[topic_id]]))</f>
        <v>40136.625625000001</v>
      </c>
    </row>
    <row r="456" spans="1:19" x14ac:dyDescent="0.25">
      <c r="A456" s="7">
        <v>458</v>
      </c>
      <c r="B456" s="7">
        <v>1</v>
      </c>
      <c r="C456" s="7">
        <v>135</v>
      </c>
      <c r="D456" s="7">
        <v>24</v>
      </c>
      <c r="F456" s="8">
        <v>40137.181446759256</v>
      </c>
      <c r="G456" s="7">
        <v>0</v>
      </c>
      <c r="H456" s="7">
        <v>2</v>
      </c>
      <c r="I456" s="7" t="b">
        <f t="shared" si="21"/>
        <v>1</v>
      </c>
      <c r="J456" s="7" t="b">
        <f t="shared" si="22"/>
        <v>1</v>
      </c>
      <c r="K456" s="7">
        <f t="shared" si="23"/>
        <v>1</v>
      </c>
      <c r="L456" s="7">
        <f>WEEKDAY(Table1[[#This Row],[post_time]])</f>
        <v>6</v>
      </c>
      <c r="M456" s="7">
        <f>VLOOKUP(Table1[[#This Row],[topic_id]],'All Topics Data'!$A$2:$I$1243,8,FALSE)</f>
        <v>40134.6</v>
      </c>
      <c r="N456" s="7">
        <f>Table1[[#This Row],[Hui Reply?]]*(Table1[[#This Row],[post_time]]-Table1[[#This Row],[timestamp of previous reply]])</f>
        <v>2.5812037037030677</v>
      </c>
      <c r="O456" s="3">
        <f>O455+Table1[[#This Row],[Hui Reply?]]</f>
        <v>36</v>
      </c>
      <c r="P456" s="19">
        <f>INT(Table1[[#This Row],[post_time]])</f>
        <v>40137</v>
      </c>
      <c r="Q456" s="3" t="str">
        <f>IF(Table1[[#This Row],[Hui Reply?]],VLOOKUP(Table1[[#This Row],[topic_id]],'All Topics Data'!$A$2:$E$1243,5,FALSE),0)</f>
        <v>craigd</v>
      </c>
      <c r="R456" s="8">
        <f>Table1[[#This Row],[post_time]]+8/24</f>
        <v>40137.514780092592</v>
      </c>
      <c r="S456" s="3">
        <f>IF(Table1[[#This Row],[post_position]]=1,0,SUMIFS($F$2:F456,$H$2:H456,Table1[[#This Row],[post_position]]-1,$C$2:C456,Table1[[#This Row],[topic_id]]))</f>
        <v>40134.600243055553</v>
      </c>
    </row>
    <row r="457" spans="1:19" x14ac:dyDescent="0.25">
      <c r="A457" s="7">
        <v>460</v>
      </c>
      <c r="B457" s="7">
        <v>1</v>
      </c>
      <c r="C457" s="7">
        <v>41</v>
      </c>
      <c r="D457" s="7">
        <v>2163</v>
      </c>
      <c r="F457" s="8">
        <v>40137.38789351852</v>
      </c>
      <c r="G457" s="7">
        <v>0</v>
      </c>
      <c r="H457" s="7">
        <v>6</v>
      </c>
      <c r="I457" s="7" t="b">
        <f t="shared" si="21"/>
        <v>0</v>
      </c>
      <c r="J457" s="7" t="b">
        <f t="shared" si="22"/>
        <v>1</v>
      </c>
      <c r="K457" s="7">
        <f t="shared" si="23"/>
        <v>0</v>
      </c>
      <c r="L457" s="7">
        <f>WEEKDAY(Table1[[#This Row],[post_time]])</f>
        <v>6</v>
      </c>
      <c r="M457" s="7">
        <f>VLOOKUP(Table1[[#This Row],[topic_id]],'All Topics Data'!$A$2:$I$1243,8,FALSE)</f>
        <v>40044.248611111114</v>
      </c>
      <c r="N457" s="7">
        <f>Table1[[#This Row],[Hui Reply?]]*(Table1[[#This Row],[post_time]]-Table1[[#This Row],[timestamp of previous reply]])</f>
        <v>0</v>
      </c>
      <c r="O457" s="3">
        <f>O456+Table1[[#This Row],[Hui Reply?]]</f>
        <v>36</v>
      </c>
      <c r="P457" s="19">
        <f>INT(Table1[[#This Row],[post_time]])</f>
        <v>40137</v>
      </c>
      <c r="Q457" s="3">
        <f>IF(Table1[[#This Row],[Hui Reply?]],VLOOKUP(Table1[[#This Row],[topic_id]],'All Topics Data'!$A$2:$E$1243,5,FALSE),0)</f>
        <v>0</v>
      </c>
      <c r="R457" s="8">
        <f>Table1[[#This Row],[post_time]]+8/24</f>
        <v>40137.721226851856</v>
      </c>
      <c r="S457" s="3">
        <f>IF(Table1[[#This Row],[post_position]]=1,0,SUMIFS($F$2:F457,$H$2:H457,Table1[[#This Row],[post_position]]-1,$C$2:C457,Table1[[#This Row],[topic_id]]))</f>
        <v>40046.886944444443</v>
      </c>
    </row>
    <row r="458" spans="1:19" x14ac:dyDescent="0.25">
      <c r="A458" s="7">
        <v>461</v>
      </c>
      <c r="B458" s="7">
        <v>1</v>
      </c>
      <c r="C458" s="7">
        <v>41</v>
      </c>
      <c r="D458" s="7">
        <v>2163</v>
      </c>
      <c r="F458" s="8">
        <v>40137.388321759259</v>
      </c>
      <c r="G458" s="7">
        <v>0</v>
      </c>
      <c r="H458" s="7">
        <v>7</v>
      </c>
      <c r="I458" s="7" t="b">
        <f t="shared" si="21"/>
        <v>0</v>
      </c>
      <c r="J458" s="7" t="b">
        <f t="shared" si="22"/>
        <v>1</v>
      </c>
      <c r="K458" s="7">
        <f t="shared" si="23"/>
        <v>0</v>
      </c>
      <c r="L458" s="7">
        <f>WEEKDAY(Table1[[#This Row],[post_time]])</f>
        <v>6</v>
      </c>
      <c r="M458" s="7">
        <f>VLOOKUP(Table1[[#This Row],[topic_id]],'All Topics Data'!$A$2:$I$1243,8,FALSE)</f>
        <v>40044.248611111114</v>
      </c>
      <c r="N458" s="7">
        <f>Table1[[#This Row],[Hui Reply?]]*(Table1[[#This Row],[post_time]]-Table1[[#This Row],[timestamp of previous reply]])</f>
        <v>0</v>
      </c>
      <c r="O458" s="3">
        <f>O457+Table1[[#This Row],[Hui Reply?]]</f>
        <v>36</v>
      </c>
      <c r="P458" s="19">
        <f>INT(Table1[[#This Row],[post_time]])</f>
        <v>40137</v>
      </c>
      <c r="Q458" s="3">
        <f>IF(Table1[[#This Row],[Hui Reply?]],VLOOKUP(Table1[[#This Row],[topic_id]],'All Topics Data'!$A$2:$E$1243,5,FALSE),0)</f>
        <v>0</v>
      </c>
      <c r="R458" s="8">
        <f>Table1[[#This Row],[post_time]]+8/24</f>
        <v>40137.721655092595</v>
      </c>
      <c r="S458" s="3">
        <f>IF(Table1[[#This Row],[post_position]]=1,0,SUMIFS($F$2:F458,$H$2:H458,Table1[[#This Row],[post_position]]-1,$C$2:C458,Table1[[#This Row],[topic_id]]))</f>
        <v>40137.38789351852</v>
      </c>
    </row>
    <row r="459" spans="1:19" x14ac:dyDescent="0.25">
      <c r="A459" s="7">
        <v>463</v>
      </c>
      <c r="B459" s="7">
        <v>4</v>
      </c>
      <c r="C459" s="7">
        <v>2</v>
      </c>
      <c r="D459" s="7">
        <v>2163</v>
      </c>
      <c r="E459" s="2"/>
      <c r="F459" s="8">
        <v>40137.394837962966</v>
      </c>
      <c r="G459" s="7">
        <v>0</v>
      </c>
      <c r="H459" s="7">
        <v>31</v>
      </c>
      <c r="I459" s="7" t="b">
        <f t="shared" si="21"/>
        <v>0</v>
      </c>
      <c r="J459" s="7" t="b">
        <f t="shared" si="22"/>
        <v>1</v>
      </c>
      <c r="K459" s="7">
        <f t="shared" si="23"/>
        <v>0</v>
      </c>
      <c r="L459" s="7">
        <f>WEEKDAY(Table1[[#This Row],[post_time]])</f>
        <v>6</v>
      </c>
      <c r="M459" s="7">
        <f>VLOOKUP(Table1[[#This Row],[topic_id]],'All Topics Data'!$A$2:$I$1243,8,FALSE)</f>
        <v>40019.929861111108</v>
      </c>
      <c r="N459" s="7">
        <f>Table1[[#This Row],[Hui Reply?]]*(Table1[[#This Row],[post_time]]-Table1[[#This Row],[timestamp of previous reply]])</f>
        <v>0</v>
      </c>
      <c r="O459" s="3">
        <f>O458+Table1[[#This Row],[Hui Reply?]]</f>
        <v>36</v>
      </c>
      <c r="P459" s="19">
        <f>INT(Table1[[#This Row],[post_time]])</f>
        <v>40137</v>
      </c>
      <c r="Q459" s="3">
        <f>IF(Table1[[#This Row],[Hui Reply?]],VLOOKUP(Table1[[#This Row],[topic_id]],'All Topics Data'!$A$2:$E$1243,5,FALSE),0)</f>
        <v>0</v>
      </c>
      <c r="R459" s="8">
        <f>Table1[[#This Row],[post_time]]+8/24</f>
        <v>40137.728171296301</v>
      </c>
      <c r="S459" s="3">
        <f>IF(Table1[[#This Row],[post_position]]=1,0,SUMIFS($F$2:F459,$H$2:H459,Table1[[#This Row],[post_position]]-1,$C$2:C459,Table1[[#This Row],[topic_id]]))</f>
        <v>40128.485810185186</v>
      </c>
    </row>
    <row r="460" spans="1:19" x14ac:dyDescent="0.25">
      <c r="A460" s="7">
        <v>464</v>
      </c>
      <c r="B460" s="7">
        <v>1</v>
      </c>
      <c r="C460" s="7">
        <v>138</v>
      </c>
      <c r="D460" s="7">
        <v>2005</v>
      </c>
      <c r="E460" s="2"/>
      <c r="F460" s="8">
        <v>40137.475613425922</v>
      </c>
      <c r="G460" s="7">
        <v>0</v>
      </c>
      <c r="H460" s="7">
        <v>10</v>
      </c>
      <c r="I460" s="7" t="b">
        <f t="shared" si="21"/>
        <v>0</v>
      </c>
      <c r="J460" s="7" t="b">
        <f t="shared" si="22"/>
        <v>1</v>
      </c>
      <c r="K460" s="7">
        <f t="shared" si="23"/>
        <v>0</v>
      </c>
      <c r="L460" s="7">
        <f>WEEKDAY(Table1[[#This Row],[post_time]])</f>
        <v>6</v>
      </c>
      <c r="M460" s="7">
        <f>VLOOKUP(Table1[[#This Row],[topic_id]],'All Topics Data'!$A$2:$I$1243,8,FALSE)</f>
        <v>40135.479861111111</v>
      </c>
      <c r="N460" s="7">
        <f>Table1[[#This Row],[Hui Reply?]]*(Table1[[#This Row],[post_time]]-Table1[[#This Row],[timestamp of previous reply]])</f>
        <v>0</v>
      </c>
      <c r="O460" s="3">
        <f>O459+Table1[[#This Row],[Hui Reply?]]</f>
        <v>36</v>
      </c>
      <c r="P460" s="19">
        <f>INT(Table1[[#This Row],[post_time]])</f>
        <v>40137</v>
      </c>
      <c r="Q460" s="3">
        <f>IF(Table1[[#This Row],[Hui Reply?]],VLOOKUP(Table1[[#This Row],[topic_id]],'All Topics Data'!$A$2:$E$1243,5,FALSE),0)</f>
        <v>0</v>
      </c>
      <c r="R460" s="8">
        <f>Table1[[#This Row],[post_time]]+8/24</f>
        <v>40137.808946759258</v>
      </c>
      <c r="S460" s="3">
        <f>IF(Table1[[#This Row],[post_position]]=1,0,SUMIFS($F$2:F460,$H$2:H460,Table1[[#This Row],[post_position]]-1,$C$2:C460,Table1[[#This Row],[topic_id]]))</f>
        <v>40137.006620370368</v>
      </c>
    </row>
    <row r="461" spans="1:19" x14ac:dyDescent="0.25">
      <c r="A461" s="7">
        <v>465</v>
      </c>
      <c r="B461" s="7">
        <v>1</v>
      </c>
      <c r="C461" s="7">
        <v>138</v>
      </c>
      <c r="D461" s="7">
        <v>24</v>
      </c>
      <c r="F461" s="8">
        <v>40137.567060185182</v>
      </c>
      <c r="G461" s="7">
        <v>0</v>
      </c>
      <c r="H461" s="7">
        <v>11</v>
      </c>
      <c r="I461" s="7" t="b">
        <f t="shared" si="21"/>
        <v>1</v>
      </c>
      <c r="J461" s="7" t="b">
        <f t="shared" si="22"/>
        <v>1</v>
      </c>
      <c r="K461" s="7">
        <f t="shared" si="23"/>
        <v>1</v>
      </c>
      <c r="L461" s="7">
        <f>WEEKDAY(Table1[[#This Row],[post_time]])</f>
        <v>6</v>
      </c>
      <c r="M461" s="7">
        <f>VLOOKUP(Table1[[#This Row],[topic_id]],'All Topics Data'!$A$2:$I$1243,8,FALSE)</f>
        <v>40135.479861111111</v>
      </c>
      <c r="N461" s="7">
        <f>Table1[[#This Row],[Hui Reply?]]*(Table1[[#This Row],[post_time]]-Table1[[#This Row],[timestamp of previous reply]])</f>
        <v>9.1446759259270038E-2</v>
      </c>
      <c r="O461" s="3">
        <f>O460+Table1[[#This Row],[Hui Reply?]]</f>
        <v>37</v>
      </c>
      <c r="P461" s="19">
        <f>INT(Table1[[#This Row],[post_time]])</f>
        <v>40137</v>
      </c>
      <c r="Q461" s="3" t="str">
        <f>IF(Table1[[#This Row],[Hui Reply?]],VLOOKUP(Table1[[#This Row],[topic_id]],'All Topics Data'!$A$2:$E$1243,5,FALSE),0)</f>
        <v>Ronaldo</v>
      </c>
      <c r="R461" s="8">
        <f>Table1[[#This Row],[post_time]]+8/24</f>
        <v>40137.900393518517</v>
      </c>
      <c r="S461" s="3">
        <f>IF(Table1[[#This Row],[post_position]]=1,0,SUMIFS($F$2:F461,$H$2:H461,Table1[[#This Row],[post_position]]-1,$C$2:C461,Table1[[#This Row],[topic_id]]))</f>
        <v>40137.475613425922</v>
      </c>
    </row>
    <row r="462" spans="1:19" x14ac:dyDescent="0.25">
      <c r="A462" s="7">
        <v>466</v>
      </c>
      <c r="B462" s="7">
        <v>1</v>
      </c>
      <c r="C462" s="7">
        <v>142</v>
      </c>
      <c r="D462" s="7">
        <v>2167</v>
      </c>
      <c r="E462" s="2"/>
      <c r="F462" s="8">
        <v>40137.655532407407</v>
      </c>
      <c r="G462" s="7">
        <v>0</v>
      </c>
      <c r="H462" s="7">
        <v>1</v>
      </c>
      <c r="I462" s="7" t="b">
        <f t="shared" si="21"/>
        <v>0</v>
      </c>
      <c r="J462" s="7" t="b">
        <f t="shared" si="22"/>
        <v>0</v>
      </c>
      <c r="K462" s="7">
        <f t="shared" si="23"/>
        <v>0</v>
      </c>
      <c r="L462" s="7">
        <f>WEEKDAY(Table1[[#This Row],[post_time]])</f>
        <v>6</v>
      </c>
      <c r="M462" s="7">
        <f>VLOOKUP(Table1[[#This Row],[topic_id]],'All Topics Data'!$A$2:$I$1243,8,FALSE)</f>
        <v>40137.654861111114</v>
      </c>
      <c r="N462" s="7">
        <f>Table1[[#This Row],[Hui Reply?]]*(Table1[[#This Row],[post_time]]-Table1[[#This Row],[timestamp of previous reply]])</f>
        <v>0</v>
      </c>
      <c r="O462" s="3">
        <f>O461+Table1[[#This Row],[Hui Reply?]]</f>
        <v>37</v>
      </c>
      <c r="P462" s="19">
        <f>INT(Table1[[#This Row],[post_time]])</f>
        <v>40137</v>
      </c>
      <c r="Q462" s="3">
        <f>IF(Table1[[#This Row],[Hui Reply?]],VLOOKUP(Table1[[#This Row],[topic_id]],'All Topics Data'!$A$2:$E$1243,5,FALSE),0)</f>
        <v>0</v>
      </c>
      <c r="R462" s="8">
        <f>Table1[[#This Row],[post_time]]+8/24</f>
        <v>40137.988865740743</v>
      </c>
      <c r="S462" s="3">
        <f>IF(Table1[[#This Row],[post_position]]=1,0,SUMIFS($F$2:F462,$H$2:H462,Table1[[#This Row],[post_position]]-1,$C$2:C462,Table1[[#This Row],[topic_id]]))</f>
        <v>0</v>
      </c>
    </row>
    <row r="463" spans="1:19" x14ac:dyDescent="0.25">
      <c r="A463" s="7">
        <v>467</v>
      </c>
      <c r="B463" s="7">
        <v>1</v>
      </c>
      <c r="C463" s="7">
        <v>130</v>
      </c>
      <c r="D463" s="7">
        <v>1165</v>
      </c>
      <c r="E463" s="2"/>
      <c r="F463" s="8">
        <v>40138.048981481479</v>
      </c>
      <c r="G463" s="7">
        <v>0</v>
      </c>
      <c r="H463" s="7">
        <v>2</v>
      </c>
      <c r="I463" s="7" t="b">
        <f t="shared" si="21"/>
        <v>0</v>
      </c>
      <c r="J463" s="7" t="b">
        <f t="shared" si="22"/>
        <v>1</v>
      </c>
      <c r="K463" s="7">
        <f t="shared" si="23"/>
        <v>0</v>
      </c>
      <c r="L463" s="7">
        <f>WEEKDAY(Table1[[#This Row],[post_time]])</f>
        <v>7</v>
      </c>
      <c r="M463" s="7">
        <f>VLOOKUP(Table1[[#This Row],[topic_id]],'All Topics Data'!$A$2:$I$1243,8,FALSE)</f>
        <v>40131.010416666664</v>
      </c>
      <c r="N463" s="7">
        <f>Table1[[#This Row],[Hui Reply?]]*(Table1[[#This Row],[post_time]]-Table1[[#This Row],[timestamp of previous reply]])</f>
        <v>0</v>
      </c>
      <c r="O463" s="3">
        <f>O462+Table1[[#This Row],[Hui Reply?]]</f>
        <v>37</v>
      </c>
      <c r="P463" s="19">
        <f>INT(Table1[[#This Row],[post_time]])</f>
        <v>40138</v>
      </c>
      <c r="Q463" s="3">
        <f>IF(Table1[[#This Row],[Hui Reply?]],VLOOKUP(Table1[[#This Row],[topic_id]],'All Topics Data'!$A$2:$E$1243,5,FALSE),0)</f>
        <v>0</v>
      </c>
      <c r="R463" s="8">
        <f>Table1[[#This Row],[post_time]]+8/24</f>
        <v>40138.382314814815</v>
      </c>
      <c r="S463" s="3">
        <f>IF(Table1[[#This Row],[post_position]]=1,0,SUMIFS($F$2:F463,$H$2:H463,Table1[[#This Row],[post_position]]-1,$C$2:C463,Table1[[#This Row],[topic_id]]))</f>
        <v>40131.010659722226</v>
      </c>
    </row>
    <row r="464" spans="1:19" x14ac:dyDescent="0.25">
      <c r="A464" s="7">
        <v>468</v>
      </c>
      <c r="B464" s="7">
        <v>1</v>
      </c>
      <c r="C464" s="7">
        <v>143</v>
      </c>
      <c r="D464" s="7">
        <v>2176</v>
      </c>
      <c r="E464" s="2"/>
      <c r="F464" s="8">
        <v>40138.652106481481</v>
      </c>
      <c r="G464" s="7">
        <v>0</v>
      </c>
      <c r="H464" s="7">
        <v>1</v>
      </c>
      <c r="I464" s="7" t="b">
        <f t="shared" si="21"/>
        <v>0</v>
      </c>
      <c r="J464" s="7" t="b">
        <f t="shared" si="22"/>
        <v>0</v>
      </c>
      <c r="K464" s="7">
        <f t="shared" si="23"/>
        <v>0</v>
      </c>
      <c r="L464" s="7">
        <f>WEEKDAY(Table1[[#This Row],[post_time]])</f>
        <v>7</v>
      </c>
      <c r="M464" s="7">
        <f>VLOOKUP(Table1[[#This Row],[topic_id]],'All Topics Data'!$A$2:$I$1243,8,FALSE)</f>
        <v>40138.652083333334</v>
      </c>
      <c r="N464" s="7">
        <f>Table1[[#This Row],[Hui Reply?]]*(Table1[[#This Row],[post_time]]-Table1[[#This Row],[timestamp of previous reply]])</f>
        <v>0</v>
      </c>
      <c r="O464" s="3">
        <f>O463+Table1[[#This Row],[Hui Reply?]]</f>
        <v>37</v>
      </c>
      <c r="P464" s="19">
        <f>INT(Table1[[#This Row],[post_time]])</f>
        <v>40138</v>
      </c>
      <c r="Q464" s="3">
        <f>IF(Table1[[#This Row],[Hui Reply?]],VLOOKUP(Table1[[#This Row],[topic_id]],'All Topics Data'!$A$2:$E$1243,5,FALSE),0)</f>
        <v>0</v>
      </c>
      <c r="R464" s="8">
        <f>Table1[[#This Row],[post_time]]+8/24</f>
        <v>40138.985439814816</v>
      </c>
      <c r="S464" s="3">
        <f>IF(Table1[[#This Row],[post_position]]=1,0,SUMIFS($F$2:F464,$H$2:H464,Table1[[#This Row],[post_position]]-1,$C$2:C464,Table1[[#This Row],[topic_id]]))</f>
        <v>0</v>
      </c>
    </row>
    <row r="465" spans="1:19" x14ac:dyDescent="0.25">
      <c r="A465" s="7">
        <v>469</v>
      </c>
      <c r="B465" s="7">
        <v>1</v>
      </c>
      <c r="C465" s="7">
        <v>143</v>
      </c>
      <c r="D465" s="7">
        <v>24</v>
      </c>
      <c r="E465" s="2"/>
      <c r="F465" s="8">
        <v>40139.176724537036</v>
      </c>
      <c r="G465" s="7">
        <v>0</v>
      </c>
      <c r="H465" s="7">
        <v>2</v>
      </c>
      <c r="I465" s="7" t="b">
        <f t="shared" si="21"/>
        <v>1</v>
      </c>
      <c r="J465" s="7" t="b">
        <f t="shared" si="22"/>
        <v>1</v>
      </c>
      <c r="K465" s="7">
        <f t="shared" si="23"/>
        <v>1</v>
      </c>
      <c r="L465" s="7">
        <f>WEEKDAY(Table1[[#This Row],[post_time]])</f>
        <v>1</v>
      </c>
      <c r="M465" s="7">
        <f>VLOOKUP(Table1[[#This Row],[topic_id]],'All Topics Data'!$A$2:$I$1243,8,FALSE)</f>
        <v>40138.652083333334</v>
      </c>
      <c r="N465" s="7">
        <f>Table1[[#This Row],[Hui Reply?]]*(Table1[[#This Row],[post_time]]-Table1[[#This Row],[timestamp of previous reply]])</f>
        <v>0.52461805555503815</v>
      </c>
      <c r="O465" s="3">
        <f>O464+Table1[[#This Row],[Hui Reply?]]</f>
        <v>38</v>
      </c>
      <c r="P465" s="19">
        <f>INT(Table1[[#This Row],[post_time]])</f>
        <v>40139</v>
      </c>
      <c r="Q465" s="3" t="str">
        <f>IF(Table1[[#This Row],[Hui Reply?]],VLOOKUP(Table1[[#This Row],[topic_id]],'All Topics Data'!$A$2:$E$1243,5,FALSE),0)</f>
        <v>wsnyder</v>
      </c>
      <c r="R465" s="8">
        <f>Table1[[#This Row],[post_time]]+8/24</f>
        <v>40139.510057870371</v>
      </c>
      <c r="S465" s="3">
        <f>IF(Table1[[#This Row],[post_position]]=1,0,SUMIFS($F$2:F465,$H$2:H465,Table1[[#This Row],[post_position]]-1,$C$2:C465,Table1[[#This Row],[topic_id]]))</f>
        <v>40138.652106481481</v>
      </c>
    </row>
    <row r="466" spans="1:19" x14ac:dyDescent="0.25">
      <c r="A466" s="7">
        <v>470</v>
      </c>
      <c r="B466" s="7">
        <v>1</v>
      </c>
      <c r="C466" s="7">
        <v>142</v>
      </c>
      <c r="D466" s="7">
        <v>24</v>
      </c>
      <c r="E466" s="2"/>
      <c r="F466" s="8">
        <v>40139.181168981479</v>
      </c>
      <c r="G466" s="7">
        <v>0</v>
      </c>
      <c r="H466" s="7">
        <v>2</v>
      </c>
      <c r="I466" s="7" t="b">
        <f t="shared" si="21"/>
        <v>1</v>
      </c>
      <c r="J466" s="7" t="b">
        <f t="shared" si="22"/>
        <v>1</v>
      </c>
      <c r="K466" s="7">
        <f t="shared" si="23"/>
        <v>1</v>
      </c>
      <c r="L466" s="7">
        <f>WEEKDAY(Table1[[#This Row],[post_time]])</f>
        <v>1</v>
      </c>
      <c r="M466" s="7">
        <f>VLOOKUP(Table1[[#This Row],[topic_id]],'All Topics Data'!$A$2:$I$1243,8,FALSE)</f>
        <v>40137.654861111114</v>
      </c>
      <c r="N466" s="7">
        <f>Table1[[#This Row],[Hui Reply?]]*(Table1[[#This Row],[post_time]]-Table1[[#This Row],[timestamp of previous reply]])</f>
        <v>1.525636574071541</v>
      </c>
      <c r="O466" s="3">
        <f>O465+Table1[[#This Row],[Hui Reply?]]</f>
        <v>39</v>
      </c>
      <c r="P466" s="19">
        <f>INT(Table1[[#This Row],[post_time]])</f>
        <v>40139</v>
      </c>
      <c r="Q466" s="3" t="str">
        <f>IF(Table1[[#This Row],[Hui Reply?]],VLOOKUP(Table1[[#This Row],[topic_id]],'All Topics Data'!$A$2:$E$1243,5,FALSE),0)</f>
        <v>kelleyfurniture</v>
      </c>
      <c r="R466" s="8">
        <f>Table1[[#This Row],[post_time]]+8/24</f>
        <v>40139.514502314814</v>
      </c>
      <c r="S466" s="3">
        <f>IF(Table1[[#This Row],[post_position]]=1,0,SUMIFS($F$2:F466,$H$2:H466,Table1[[#This Row],[post_position]]-1,$C$2:C466,Table1[[#This Row],[topic_id]]))</f>
        <v>40137.655532407407</v>
      </c>
    </row>
    <row r="467" spans="1:19" x14ac:dyDescent="0.25">
      <c r="A467" s="7">
        <v>471</v>
      </c>
      <c r="B467" s="7">
        <v>1</v>
      </c>
      <c r="C467" s="7">
        <v>143</v>
      </c>
      <c r="D467" s="7">
        <v>2176</v>
      </c>
      <c r="E467" s="2"/>
      <c r="F467" s="8">
        <v>40139.635671296295</v>
      </c>
      <c r="G467" s="7">
        <v>0</v>
      </c>
      <c r="H467" s="7">
        <v>3</v>
      </c>
      <c r="I467" s="7" t="b">
        <f t="shared" si="21"/>
        <v>0</v>
      </c>
      <c r="J467" s="7" t="b">
        <f t="shared" si="22"/>
        <v>1</v>
      </c>
      <c r="K467" s="7">
        <f t="shared" si="23"/>
        <v>0</v>
      </c>
      <c r="L467" s="7">
        <f>WEEKDAY(Table1[[#This Row],[post_time]])</f>
        <v>1</v>
      </c>
      <c r="M467" s="7">
        <f>VLOOKUP(Table1[[#This Row],[topic_id]],'All Topics Data'!$A$2:$I$1243,8,FALSE)</f>
        <v>40138.652083333334</v>
      </c>
      <c r="N467" s="7">
        <f>Table1[[#This Row],[Hui Reply?]]*(Table1[[#This Row],[post_time]]-Table1[[#This Row],[timestamp of previous reply]])</f>
        <v>0</v>
      </c>
      <c r="O467" s="3">
        <f>O466+Table1[[#This Row],[Hui Reply?]]</f>
        <v>39</v>
      </c>
      <c r="P467" s="19">
        <f>INT(Table1[[#This Row],[post_time]])</f>
        <v>40139</v>
      </c>
      <c r="Q467" s="3">
        <f>IF(Table1[[#This Row],[Hui Reply?]],VLOOKUP(Table1[[#This Row],[topic_id]],'All Topics Data'!$A$2:$E$1243,5,FALSE),0)</f>
        <v>0</v>
      </c>
      <c r="R467" s="8">
        <f>Table1[[#This Row],[post_time]]+8/24</f>
        <v>40139.969004629631</v>
      </c>
      <c r="S467" s="3">
        <f>IF(Table1[[#This Row],[post_position]]=1,0,SUMIFS($F$2:F467,$H$2:H467,Table1[[#This Row],[post_position]]-1,$C$2:C467,Table1[[#This Row],[topic_id]]))</f>
        <v>40139.176724537036</v>
      </c>
    </row>
    <row r="468" spans="1:19" x14ac:dyDescent="0.25">
      <c r="A468" s="7">
        <v>472</v>
      </c>
      <c r="B468" s="7">
        <v>1</v>
      </c>
      <c r="C468" s="7">
        <v>144</v>
      </c>
      <c r="D468" s="7">
        <v>2188</v>
      </c>
      <c r="E468" s="2"/>
      <c r="F468" s="8">
        <v>40139.650694444441</v>
      </c>
      <c r="G468" s="7">
        <v>0</v>
      </c>
      <c r="H468" s="7">
        <v>1</v>
      </c>
      <c r="I468" s="7" t="b">
        <f t="shared" si="21"/>
        <v>0</v>
      </c>
      <c r="J468" s="7" t="b">
        <f t="shared" si="22"/>
        <v>0</v>
      </c>
      <c r="K468" s="7">
        <f t="shared" si="23"/>
        <v>0</v>
      </c>
      <c r="L468" s="7">
        <f>WEEKDAY(Table1[[#This Row],[post_time]])</f>
        <v>1</v>
      </c>
      <c r="M468" s="7">
        <f>VLOOKUP(Table1[[#This Row],[topic_id]],'All Topics Data'!$A$2:$I$1243,8,FALSE)</f>
        <v>40139.65</v>
      </c>
      <c r="N468" s="7">
        <f>Table1[[#This Row],[Hui Reply?]]*(Table1[[#This Row],[post_time]]-Table1[[#This Row],[timestamp of previous reply]])</f>
        <v>0</v>
      </c>
      <c r="O468" s="3">
        <f>O467+Table1[[#This Row],[Hui Reply?]]</f>
        <v>39</v>
      </c>
      <c r="P468" s="19">
        <f>INT(Table1[[#This Row],[post_time]])</f>
        <v>40139</v>
      </c>
      <c r="Q468" s="3">
        <f>IF(Table1[[#This Row],[Hui Reply?]],VLOOKUP(Table1[[#This Row],[topic_id]],'All Topics Data'!$A$2:$E$1243,5,FALSE),0)</f>
        <v>0</v>
      </c>
      <c r="R468" s="8">
        <f>Table1[[#This Row],[post_time]]+8/24</f>
        <v>40139.984027777777</v>
      </c>
      <c r="S468" s="3">
        <f>IF(Table1[[#This Row],[post_position]]=1,0,SUMIFS($F$2:F468,$H$2:H468,Table1[[#This Row],[post_position]]-1,$C$2:C468,Table1[[#This Row],[topic_id]]))</f>
        <v>0</v>
      </c>
    </row>
    <row r="469" spans="1:19" x14ac:dyDescent="0.25">
      <c r="A469" s="7">
        <v>473</v>
      </c>
      <c r="B469" s="7">
        <v>1</v>
      </c>
      <c r="C469" s="7">
        <v>144</v>
      </c>
      <c r="D469" s="7">
        <v>1</v>
      </c>
      <c r="F469" s="8">
        <v>40139.736041666663</v>
      </c>
      <c r="G469" s="7">
        <v>0</v>
      </c>
      <c r="H469" s="7">
        <v>2</v>
      </c>
      <c r="I469" s="7" t="b">
        <f t="shared" si="21"/>
        <v>0</v>
      </c>
      <c r="J469" s="7" t="b">
        <f t="shared" si="22"/>
        <v>1</v>
      </c>
      <c r="K469" s="7">
        <f t="shared" si="23"/>
        <v>0</v>
      </c>
      <c r="L469" s="7">
        <f>WEEKDAY(Table1[[#This Row],[post_time]])</f>
        <v>1</v>
      </c>
      <c r="M469" s="7">
        <f>VLOOKUP(Table1[[#This Row],[topic_id]],'All Topics Data'!$A$2:$I$1243,8,FALSE)</f>
        <v>40139.65</v>
      </c>
      <c r="N469" s="7">
        <f>Table1[[#This Row],[Hui Reply?]]*(Table1[[#This Row],[post_time]]-Table1[[#This Row],[timestamp of previous reply]])</f>
        <v>0</v>
      </c>
      <c r="O469" s="3">
        <f>O468+Table1[[#This Row],[Hui Reply?]]</f>
        <v>39</v>
      </c>
      <c r="P469" s="19">
        <f>INT(Table1[[#This Row],[post_time]])</f>
        <v>40139</v>
      </c>
      <c r="Q469" s="3">
        <f>IF(Table1[[#This Row],[Hui Reply?]],VLOOKUP(Table1[[#This Row],[topic_id]],'All Topics Data'!$A$2:$E$1243,5,FALSE),0)</f>
        <v>0</v>
      </c>
      <c r="R469" s="8">
        <f>Table1[[#This Row],[post_time]]+8/24</f>
        <v>40140.069374999999</v>
      </c>
      <c r="S469" s="3">
        <f>IF(Table1[[#This Row],[post_position]]=1,0,SUMIFS($F$2:F469,$H$2:H469,Table1[[#This Row],[post_position]]-1,$C$2:C469,Table1[[#This Row],[topic_id]]))</f>
        <v>40139.650694444441</v>
      </c>
    </row>
    <row r="470" spans="1:19" x14ac:dyDescent="0.25">
      <c r="A470" s="7">
        <v>474</v>
      </c>
      <c r="B470" s="7">
        <v>1</v>
      </c>
      <c r="C470" s="7">
        <v>143</v>
      </c>
      <c r="D470" s="7">
        <v>24</v>
      </c>
      <c r="E470" s="2"/>
      <c r="F470" s="8">
        <v>40140.013842592591</v>
      </c>
      <c r="G470" s="7">
        <v>0</v>
      </c>
      <c r="H470" s="7">
        <v>4</v>
      </c>
      <c r="I470" s="7" t="b">
        <f t="shared" si="21"/>
        <v>1</v>
      </c>
      <c r="J470" s="7" t="b">
        <f t="shared" si="22"/>
        <v>1</v>
      </c>
      <c r="K470" s="7">
        <f t="shared" si="23"/>
        <v>1</v>
      </c>
      <c r="L470" s="7">
        <f>WEEKDAY(Table1[[#This Row],[post_time]])</f>
        <v>2</v>
      </c>
      <c r="M470" s="7">
        <f>VLOOKUP(Table1[[#This Row],[topic_id]],'All Topics Data'!$A$2:$I$1243,8,FALSE)</f>
        <v>40138.652083333334</v>
      </c>
      <c r="N470" s="7">
        <f>Table1[[#This Row],[Hui Reply?]]*(Table1[[#This Row],[post_time]]-Table1[[#This Row],[timestamp of previous reply]])</f>
        <v>0.37817129629547708</v>
      </c>
      <c r="O470" s="3">
        <f>O469+Table1[[#This Row],[Hui Reply?]]</f>
        <v>40</v>
      </c>
      <c r="P470" s="19">
        <f>INT(Table1[[#This Row],[post_time]])</f>
        <v>40140</v>
      </c>
      <c r="Q470" s="3" t="str">
        <f>IF(Table1[[#This Row],[Hui Reply?]],VLOOKUP(Table1[[#This Row],[topic_id]],'All Topics Data'!$A$2:$E$1243,5,FALSE),0)</f>
        <v>wsnyder</v>
      </c>
      <c r="R470" s="8">
        <f>Table1[[#This Row],[post_time]]+8/24</f>
        <v>40140.347175925926</v>
      </c>
      <c r="S470" s="3">
        <f>IF(Table1[[#This Row],[post_position]]=1,0,SUMIFS($F$2:F470,$H$2:H470,Table1[[#This Row],[post_position]]-1,$C$2:C470,Table1[[#This Row],[topic_id]]))</f>
        <v>40139.635671296295</v>
      </c>
    </row>
    <row r="471" spans="1:19" x14ac:dyDescent="0.25">
      <c r="A471" s="7">
        <v>475</v>
      </c>
      <c r="B471" s="7">
        <v>1</v>
      </c>
      <c r="C471" s="7">
        <v>143</v>
      </c>
      <c r="D471" s="7">
        <v>2176</v>
      </c>
      <c r="E471" s="2"/>
      <c r="F471" s="8">
        <v>40140.362500000003</v>
      </c>
      <c r="G471" s="7">
        <v>0</v>
      </c>
      <c r="H471" s="7">
        <v>5</v>
      </c>
      <c r="I471" s="7" t="b">
        <f t="shared" si="21"/>
        <v>0</v>
      </c>
      <c r="J471" s="7" t="b">
        <f t="shared" si="22"/>
        <v>1</v>
      </c>
      <c r="K471" s="7">
        <f t="shared" si="23"/>
        <v>0</v>
      </c>
      <c r="L471" s="7">
        <f>WEEKDAY(Table1[[#This Row],[post_time]])</f>
        <v>2</v>
      </c>
      <c r="M471" s="7">
        <f>VLOOKUP(Table1[[#This Row],[topic_id]],'All Topics Data'!$A$2:$I$1243,8,FALSE)</f>
        <v>40138.652083333334</v>
      </c>
      <c r="N471" s="7">
        <f>Table1[[#This Row],[Hui Reply?]]*(Table1[[#This Row],[post_time]]-Table1[[#This Row],[timestamp of previous reply]])</f>
        <v>0</v>
      </c>
      <c r="O471" s="3">
        <f>O470+Table1[[#This Row],[Hui Reply?]]</f>
        <v>40</v>
      </c>
      <c r="P471" s="19">
        <f>INT(Table1[[#This Row],[post_time]])</f>
        <v>40140</v>
      </c>
      <c r="Q471" s="3">
        <f>IF(Table1[[#This Row],[Hui Reply?]],VLOOKUP(Table1[[#This Row],[topic_id]],'All Topics Data'!$A$2:$E$1243,5,FALSE),0)</f>
        <v>0</v>
      </c>
      <c r="R471" s="8">
        <f>Table1[[#This Row],[post_time]]+8/24</f>
        <v>40140.695833333339</v>
      </c>
      <c r="S471" s="3">
        <f>IF(Table1[[#This Row],[post_position]]=1,0,SUMIFS($F$2:F471,$H$2:H471,Table1[[#This Row],[post_position]]-1,$C$2:C471,Table1[[#This Row],[topic_id]]))</f>
        <v>40140.013842592591</v>
      </c>
    </row>
    <row r="472" spans="1:19" x14ac:dyDescent="0.25">
      <c r="A472" s="7">
        <v>476</v>
      </c>
      <c r="B472" s="7">
        <v>1</v>
      </c>
      <c r="C472" s="7">
        <v>145</v>
      </c>
      <c r="D472" s="7">
        <v>2213</v>
      </c>
      <c r="E472" s="2"/>
      <c r="F472" s="8">
        <v>40140.427395833336</v>
      </c>
      <c r="G472" s="7">
        <v>0</v>
      </c>
      <c r="H472" s="7">
        <v>1</v>
      </c>
      <c r="I472" s="7" t="b">
        <f t="shared" si="21"/>
        <v>0</v>
      </c>
      <c r="J472" s="7" t="b">
        <f t="shared" si="22"/>
        <v>0</v>
      </c>
      <c r="K472" s="7">
        <f t="shared" si="23"/>
        <v>0</v>
      </c>
      <c r="L472" s="7">
        <f>WEEKDAY(Table1[[#This Row],[post_time]])</f>
        <v>2</v>
      </c>
      <c r="M472" s="7">
        <f>VLOOKUP(Table1[[#This Row],[topic_id]],'All Topics Data'!$A$2:$I$1243,8,FALSE)</f>
        <v>40140.427083333336</v>
      </c>
      <c r="N472" s="7">
        <f>Table1[[#This Row],[Hui Reply?]]*(Table1[[#This Row],[post_time]]-Table1[[#This Row],[timestamp of previous reply]])</f>
        <v>0</v>
      </c>
      <c r="O472" s="3">
        <f>O471+Table1[[#This Row],[Hui Reply?]]</f>
        <v>40</v>
      </c>
      <c r="P472" s="19">
        <f>INT(Table1[[#This Row],[post_time]])</f>
        <v>40140</v>
      </c>
      <c r="Q472" s="3">
        <f>IF(Table1[[#This Row],[Hui Reply?]],VLOOKUP(Table1[[#This Row],[topic_id]],'All Topics Data'!$A$2:$E$1243,5,FALSE),0)</f>
        <v>0</v>
      </c>
      <c r="R472" s="8">
        <f>Table1[[#This Row],[post_time]]+8/24</f>
        <v>40140.760729166672</v>
      </c>
      <c r="S472" s="3">
        <f>IF(Table1[[#This Row],[post_position]]=1,0,SUMIFS($F$2:F472,$H$2:H472,Table1[[#This Row],[post_position]]-1,$C$2:C472,Table1[[#This Row],[topic_id]]))</f>
        <v>0</v>
      </c>
    </row>
    <row r="473" spans="1:19" x14ac:dyDescent="0.25">
      <c r="A473" s="7">
        <v>477</v>
      </c>
      <c r="B473" s="7">
        <v>1</v>
      </c>
      <c r="C473" s="7">
        <v>145</v>
      </c>
      <c r="D473" s="7">
        <v>24</v>
      </c>
      <c r="E473" s="2"/>
      <c r="F473" s="8">
        <v>40140.457337962966</v>
      </c>
      <c r="G473" s="7">
        <v>0</v>
      </c>
      <c r="H473" s="7">
        <v>2</v>
      </c>
      <c r="I473" s="7" t="b">
        <f t="shared" si="21"/>
        <v>1</v>
      </c>
      <c r="J473" s="7" t="b">
        <f t="shared" si="22"/>
        <v>1</v>
      </c>
      <c r="K473" s="7">
        <f t="shared" si="23"/>
        <v>1</v>
      </c>
      <c r="L473" s="7">
        <f>WEEKDAY(Table1[[#This Row],[post_time]])</f>
        <v>2</v>
      </c>
      <c r="M473" s="7">
        <f>VLOOKUP(Table1[[#This Row],[topic_id]],'All Topics Data'!$A$2:$I$1243,8,FALSE)</f>
        <v>40140.427083333336</v>
      </c>
      <c r="N473" s="7">
        <f>Table1[[#This Row],[Hui Reply?]]*(Table1[[#This Row],[post_time]]-Table1[[#This Row],[timestamp of previous reply]])</f>
        <v>2.99421296294895E-2</v>
      </c>
      <c r="O473" s="3">
        <f>O472+Table1[[#This Row],[Hui Reply?]]</f>
        <v>41</v>
      </c>
      <c r="P473" s="19">
        <f>INT(Table1[[#This Row],[post_time]])</f>
        <v>40140</v>
      </c>
      <c r="Q473" s="3" t="str">
        <f>IF(Table1[[#This Row],[Hui Reply?]],VLOOKUP(Table1[[#This Row],[topic_id]],'All Topics Data'!$A$2:$E$1243,5,FALSE),0)</f>
        <v>priyanka116</v>
      </c>
      <c r="R473" s="8">
        <f>Table1[[#This Row],[post_time]]+8/24</f>
        <v>40140.790671296301</v>
      </c>
      <c r="S473" s="3">
        <f>IF(Table1[[#This Row],[post_position]]=1,0,SUMIFS($F$2:F473,$H$2:H473,Table1[[#This Row],[post_position]]-1,$C$2:C473,Table1[[#This Row],[topic_id]]))</f>
        <v>40140.427395833336</v>
      </c>
    </row>
    <row r="474" spans="1:19" x14ac:dyDescent="0.25">
      <c r="A474" s="7">
        <v>478</v>
      </c>
      <c r="B474" s="7">
        <v>1</v>
      </c>
      <c r="C474" s="7">
        <v>145</v>
      </c>
      <c r="D474" s="7">
        <v>2213</v>
      </c>
      <c r="F474" s="8">
        <v>40140.502916666665</v>
      </c>
      <c r="G474" s="7">
        <v>0</v>
      </c>
      <c r="H474" s="7">
        <v>3</v>
      </c>
      <c r="I474" s="7" t="b">
        <f t="shared" si="21"/>
        <v>0</v>
      </c>
      <c r="J474" s="7" t="b">
        <f t="shared" si="22"/>
        <v>1</v>
      </c>
      <c r="K474" s="7">
        <f t="shared" si="23"/>
        <v>0</v>
      </c>
      <c r="L474" s="7">
        <f>WEEKDAY(Table1[[#This Row],[post_time]])</f>
        <v>2</v>
      </c>
      <c r="M474" s="7">
        <f>VLOOKUP(Table1[[#This Row],[topic_id]],'All Topics Data'!$A$2:$I$1243,8,FALSE)</f>
        <v>40140.427083333336</v>
      </c>
      <c r="N474" s="7">
        <f>Table1[[#This Row],[Hui Reply?]]*(Table1[[#This Row],[post_time]]-Table1[[#This Row],[timestamp of previous reply]])</f>
        <v>0</v>
      </c>
      <c r="O474" s="3">
        <f>O473+Table1[[#This Row],[Hui Reply?]]</f>
        <v>41</v>
      </c>
      <c r="P474" s="19">
        <f>INT(Table1[[#This Row],[post_time]])</f>
        <v>40140</v>
      </c>
      <c r="Q474" s="3">
        <f>IF(Table1[[#This Row],[Hui Reply?]],VLOOKUP(Table1[[#This Row],[topic_id]],'All Topics Data'!$A$2:$E$1243,5,FALSE),0)</f>
        <v>0</v>
      </c>
      <c r="R474" s="8">
        <f>Table1[[#This Row],[post_time]]+8/24</f>
        <v>40140.83625</v>
      </c>
      <c r="S474" s="3">
        <f>IF(Table1[[#This Row],[post_position]]=1,0,SUMIFS($F$2:F474,$H$2:H474,Table1[[#This Row],[post_position]]-1,$C$2:C474,Table1[[#This Row],[topic_id]]))</f>
        <v>40140.457337962966</v>
      </c>
    </row>
    <row r="475" spans="1:19" x14ac:dyDescent="0.25">
      <c r="A475" s="7">
        <v>479</v>
      </c>
      <c r="B475" s="7">
        <v>1</v>
      </c>
      <c r="C475" s="7">
        <v>143</v>
      </c>
      <c r="D475" s="7">
        <v>2018</v>
      </c>
      <c r="E475" s="2"/>
      <c r="F475" s="8">
        <v>40140.637673611112</v>
      </c>
      <c r="G475" s="7">
        <v>0</v>
      </c>
      <c r="H475" s="7">
        <v>6</v>
      </c>
      <c r="I475" s="7" t="b">
        <f t="shared" si="21"/>
        <v>0</v>
      </c>
      <c r="J475" s="7" t="b">
        <f t="shared" si="22"/>
        <v>1</v>
      </c>
      <c r="K475" s="7">
        <f t="shared" si="23"/>
        <v>0</v>
      </c>
      <c r="L475" s="7">
        <f>WEEKDAY(Table1[[#This Row],[post_time]])</f>
        <v>2</v>
      </c>
      <c r="M475" s="7">
        <f>VLOOKUP(Table1[[#This Row],[topic_id]],'All Topics Data'!$A$2:$I$1243,8,FALSE)</f>
        <v>40138.652083333334</v>
      </c>
      <c r="N475" s="7">
        <f>Table1[[#This Row],[Hui Reply?]]*(Table1[[#This Row],[post_time]]-Table1[[#This Row],[timestamp of previous reply]])</f>
        <v>0</v>
      </c>
      <c r="O475" s="3">
        <f>O474+Table1[[#This Row],[Hui Reply?]]</f>
        <v>41</v>
      </c>
      <c r="P475" s="19">
        <f>INT(Table1[[#This Row],[post_time]])</f>
        <v>40140</v>
      </c>
      <c r="Q475" s="3">
        <f>IF(Table1[[#This Row],[Hui Reply?]],VLOOKUP(Table1[[#This Row],[topic_id]],'All Topics Data'!$A$2:$E$1243,5,FALSE),0)</f>
        <v>0</v>
      </c>
      <c r="R475" s="8">
        <f>Table1[[#This Row],[post_time]]+8/24</f>
        <v>40140.971006944448</v>
      </c>
      <c r="S475" s="3">
        <f>IF(Table1[[#This Row],[post_position]]=1,0,SUMIFS($F$2:F475,$H$2:H475,Table1[[#This Row],[post_position]]-1,$C$2:C475,Table1[[#This Row],[topic_id]]))</f>
        <v>40140.362500000003</v>
      </c>
    </row>
    <row r="476" spans="1:19" x14ac:dyDescent="0.25">
      <c r="A476" s="7">
        <v>480</v>
      </c>
      <c r="B476" s="7">
        <v>1</v>
      </c>
      <c r="C476" s="7">
        <v>143</v>
      </c>
      <c r="D476" s="7">
        <v>1</v>
      </c>
      <c r="F476" s="8">
        <v>40140.714756944442</v>
      </c>
      <c r="G476" s="7">
        <v>0</v>
      </c>
      <c r="H476" s="7">
        <v>7</v>
      </c>
      <c r="I476" s="7" t="b">
        <f t="shared" si="21"/>
        <v>0</v>
      </c>
      <c r="J476" s="7" t="b">
        <f t="shared" si="22"/>
        <v>1</v>
      </c>
      <c r="K476" s="7">
        <f t="shared" si="23"/>
        <v>0</v>
      </c>
      <c r="L476" s="7">
        <f>WEEKDAY(Table1[[#This Row],[post_time]])</f>
        <v>2</v>
      </c>
      <c r="M476" s="7">
        <f>VLOOKUP(Table1[[#This Row],[topic_id]],'All Topics Data'!$A$2:$I$1243,8,FALSE)</f>
        <v>40138.652083333334</v>
      </c>
      <c r="N476" s="7">
        <f>Table1[[#This Row],[Hui Reply?]]*(Table1[[#This Row],[post_time]]-Table1[[#This Row],[timestamp of previous reply]])</f>
        <v>0</v>
      </c>
      <c r="O476" s="3">
        <f>O475+Table1[[#This Row],[Hui Reply?]]</f>
        <v>41</v>
      </c>
      <c r="P476" s="19">
        <f>INT(Table1[[#This Row],[post_time]])</f>
        <v>40140</v>
      </c>
      <c r="Q476" s="3">
        <f>IF(Table1[[#This Row],[Hui Reply?]],VLOOKUP(Table1[[#This Row],[topic_id]],'All Topics Data'!$A$2:$E$1243,5,FALSE),0)</f>
        <v>0</v>
      </c>
      <c r="R476" s="8">
        <f>Table1[[#This Row],[post_time]]+8/24</f>
        <v>40141.048090277778</v>
      </c>
      <c r="S476" s="3">
        <f>IF(Table1[[#This Row],[post_position]]=1,0,SUMIFS($F$2:F476,$H$2:H476,Table1[[#This Row],[post_position]]-1,$C$2:C476,Table1[[#This Row],[topic_id]]))</f>
        <v>40140.637673611112</v>
      </c>
    </row>
    <row r="477" spans="1:19" x14ac:dyDescent="0.25">
      <c r="A477" s="7">
        <v>481</v>
      </c>
      <c r="B477" s="7">
        <v>1</v>
      </c>
      <c r="C477" s="7">
        <v>146</v>
      </c>
      <c r="D477" s="7">
        <v>2220</v>
      </c>
      <c r="E477" s="2"/>
      <c r="F477" s="8">
        <v>40141.776817129627</v>
      </c>
      <c r="G477" s="7">
        <v>0</v>
      </c>
      <c r="H477" s="7">
        <v>1</v>
      </c>
      <c r="I477" s="7" t="b">
        <f t="shared" si="21"/>
        <v>0</v>
      </c>
      <c r="J477" s="7" t="b">
        <f t="shared" si="22"/>
        <v>0</v>
      </c>
      <c r="K477" s="7">
        <f t="shared" si="23"/>
        <v>0</v>
      </c>
      <c r="L477" s="7">
        <f>WEEKDAY(Table1[[#This Row],[post_time]])</f>
        <v>3</v>
      </c>
      <c r="M477" s="7">
        <f>VLOOKUP(Table1[[#This Row],[topic_id]],'All Topics Data'!$A$2:$I$1243,8,FALSE)</f>
        <v>40141.776388888888</v>
      </c>
      <c r="N477" s="7">
        <f>Table1[[#This Row],[Hui Reply?]]*(Table1[[#This Row],[post_time]]-Table1[[#This Row],[timestamp of previous reply]])</f>
        <v>0</v>
      </c>
      <c r="O477" s="3">
        <f>O476+Table1[[#This Row],[Hui Reply?]]</f>
        <v>41</v>
      </c>
      <c r="P477" s="19">
        <f>INT(Table1[[#This Row],[post_time]])</f>
        <v>40141</v>
      </c>
      <c r="Q477" s="3">
        <f>IF(Table1[[#This Row],[Hui Reply?]],VLOOKUP(Table1[[#This Row],[topic_id]],'All Topics Data'!$A$2:$E$1243,5,FALSE),0)</f>
        <v>0</v>
      </c>
      <c r="R477" s="8">
        <f>Table1[[#This Row],[post_time]]+8/24</f>
        <v>40142.110150462962</v>
      </c>
      <c r="S477" s="3">
        <f>IF(Table1[[#This Row],[post_position]]=1,0,SUMIFS($F$2:F477,$H$2:H477,Table1[[#This Row],[post_position]]-1,$C$2:C477,Table1[[#This Row],[topic_id]]))</f>
        <v>0</v>
      </c>
    </row>
    <row r="478" spans="1:19" x14ac:dyDescent="0.25">
      <c r="A478" s="7">
        <v>482</v>
      </c>
      <c r="B478" s="7">
        <v>1</v>
      </c>
      <c r="C478" s="7">
        <v>147</v>
      </c>
      <c r="D478" s="7">
        <v>376</v>
      </c>
      <c r="E478" s="2"/>
      <c r="F478" s="8">
        <v>40141.806585648148</v>
      </c>
      <c r="G478" s="7">
        <v>0</v>
      </c>
      <c r="H478" s="7">
        <v>1</v>
      </c>
      <c r="I478" s="7" t="b">
        <f t="shared" si="21"/>
        <v>0</v>
      </c>
      <c r="J478" s="7" t="b">
        <f t="shared" si="22"/>
        <v>0</v>
      </c>
      <c r="K478" s="7">
        <f t="shared" si="23"/>
        <v>0</v>
      </c>
      <c r="L478" s="7">
        <f>WEEKDAY(Table1[[#This Row],[post_time]])</f>
        <v>3</v>
      </c>
      <c r="M478" s="7">
        <f>VLOOKUP(Table1[[#This Row],[topic_id]],'All Topics Data'!$A$2:$I$1243,8,FALSE)</f>
        <v>40141.806250000001</v>
      </c>
      <c r="N478" s="7">
        <f>Table1[[#This Row],[Hui Reply?]]*(Table1[[#This Row],[post_time]]-Table1[[#This Row],[timestamp of previous reply]])</f>
        <v>0</v>
      </c>
      <c r="O478" s="3">
        <f>O477+Table1[[#This Row],[Hui Reply?]]</f>
        <v>41</v>
      </c>
      <c r="P478" s="19">
        <f>INT(Table1[[#This Row],[post_time]])</f>
        <v>40141</v>
      </c>
      <c r="Q478" s="3">
        <f>IF(Table1[[#This Row],[Hui Reply?]],VLOOKUP(Table1[[#This Row],[topic_id]],'All Topics Data'!$A$2:$E$1243,5,FALSE),0)</f>
        <v>0</v>
      </c>
      <c r="R478" s="8">
        <f>Table1[[#This Row],[post_time]]+8/24</f>
        <v>40142.139918981484</v>
      </c>
      <c r="S478" s="3">
        <f>IF(Table1[[#This Row],[post_position]]=1,0,SUMIFS($F$2:F478,$H$2:H478,Table1[[#This Row],[post_position]]-1,$C$2:C478,Table1[[#This Row],[topic_id]]))</f>
        <v>0</v>
      </c>
    </row>
    <row r="479" spans="1:19" x14ac:dyDescent="0.25">
      <c r="A479" s="7">
        <v>483</v>
      </c>
      <c r="B479" s="7">
        <v>1</v>
      </c>
      <c r="C479" s="7">
        <v>143</v>
      </c>
      <c r="D479" s="7">
        <v>2176</v>
      </c>
      <c r="E479" s="2"/>
      <c r="F479" s="8">
        <v>40141.863611111112</v>
      </c>
      <c r="G479" s="7">
        <v>0</v>
      </c>
      <c r="H479" s="7">
        <v>8</v>
      </c>
      <c r="I479" s="7" t="b">
        <f t="shared" si="21"/>
        <v>0</v>
      </c>
      <c r="J479" s="7" t="b">
        <f t="shared" si="22"/>
        <v>1</v>
      </c>
      <c r="K479" s="7">
        <f t="shared" si="23"/>
        <v>0</v>
      </c>
      <c r="L479" s="7">
        <f>WEEKDAY(Table1[[#This Row],[post_time]])</f>
        <v>3</v>
      </c>
      <c r="M479" s="7">
        <f>VLOOKUP(Table1[[#This Row],[topic_id]],'All Topics Data'!$A$2:$I$1243,8,FALSE)</f>
        <v>40138.652083333334</v>
      </c>
      <c r="N479" s="7">
        <f>Table1[[#This Row],[Hui Reply?]]*(Table1[[#This Row],[post_time]]-Table1[[#This Row],[timestamp of previous reply]])</f>
        <v>0</v>
      </c>
      <c r="O479" s="3">
        <f>O478+Table1[[#This Row],[Hui Reply?]]</f>
        <v>41</v>
      </c>
      <c r="P479" s="19">
        <f>INT(Table1[[#This Row],[post_time]])</f>
        <v>40141</v>
      </c>
      <c r="Q479" s="3">
        <f>IF(Table1[[#This Row],[Hui Reply?]],VLOOKUP(Table1[[#This Row],[topic_id]],'All Topics Data'!$A$2:$E$1243,5,FALSE),0)</f>
        <v>0</v>
      </c>
      <c r="R479" s="8">
        <f>Table1[[#This Row],[post_time]]+8/24</f>
        <v>40142.196944444448</v>
      </c>
      <c r="S479" s="3">
        <f>IF(Table1[[#This Row],[post_position]]=1,0,SUMIFS($F$2:F479,$H$2:H479,Table1[[#This Row],[post_position]]-1,$C$2:C479,Table1[[#This Row],[topic_id]]))</f>
        <v>40140.714756944442</v>
      </c>
    </row>
    <row r="480" spans="1:19" x14ac:dyDescent="0.25">
      <c r="A480" s="7">
        <v>484</v>
      </c>
      <c r="B480" s="7">
        <v>1</v>
      </c>
      <c r="C480" s="7">
        <v>147</v>
      </c>
      <c r="D480" s="7">
        <v>1</v>
      </c>
      <c r="E480" s="2"/>
      <c r="F480" s="8">
        <v>40141.910601851851</v>
      </c>
      <c r="G480" s="7">
        <v>0</v>
      </c>
      <c r="H480" s="7">
        <v>2</v>
      </c>
      <c r="I480" s="7" t="b">
        <f t="shared" si="21"/>
        <v>0</v>
      </c>
      <c r="J480" s="7" t="b">
        <f t="shared" si="22"/>
        <v>1</v>
      </c>
      <c r="K480" s="7">
        <f t="shared" si="23"/>
        <v>0</v>
      </c>
      <c r="L480" s="7">
        <f>WEEKDAY(Table1[[#This Row],[post_time]])</f>
        <v>3</v>
      </c>
      <c r="M480" s="7">
        <f>VLOOKUP(Table1[[#This Row],[topic_id]],'All Topics Data'!$A$2:$I$1243,8,FALSE)</f>
        <v>40141.806250000001</v>
      </c>
      <c r="N480" s="7">
        <f>Table1[[#This Row],[Hui Reply?]]*(Table1[[#This Row],[post_time]]-Table1[[#This Row],[timestamp of previous reply]])</f>
        <v>0</v>
      </c>
      <c r="O480" s="3">
        <f>O479+Table1[[#This Row],[Hui Reply?]]</f>
        <v>41</v>
      </c>
      <c r="P480" s="19">
        <f>INT(Table1[[#This Row],[post_time]])</f>
        <v>40141</v>
      </c>
      <c r="Q480" s="3">
        <f>IF(Table1[[#This Row],[Hui Reply?]],VLOOKUP(Table1[[#This Row],[topic_id]],'All Topics Data'!$A$2:$E$1243,5,FALSE),0)</f>
        <v>0</v>
      </c>
      <c r="R480" s="8">
        <f>Table1[[#This Row],[post_time]]+8/24</f>
        <v>40142.243935185186</v>
      </c>
      <c r="S480" s="3">
        <f>IF(Table1[[#This Row],[post_position]]=1,0,SUMIFS($F$2:F480,$H$2:H480,Table1[[#This Row],[post_position]]-1,$C$2:C480,Table1[[#This Row],[topic_id]]))</f>
        <v>40141.806585648148</v>
      </c>
    </row>
    <row r="481" spans="1:19" x14ac:dyDescent="0.25">
      <c r="A481" s="7">
        <v>485</v>
      </c>
      <c r="B481" s="7">
        <v>1</v>
      </c>
      <c r="C481" s="7">
        <v>146</v>
      </c>
      <c r="D481" s="7">
        <v>24</v>
      </c>
      <c r="E481" s="2"/>
      <c r="F481" s="8">
        <v>40142.54310185185</v>
      </c>
      <c r="G481" s="7">
        <v>0</v>
      </c>
      <c r="H481" s="7">
        <v>2</v>
      </c>
      <c r="I481" s="7" t="b">
        <f t="shared" si="21"/>
        <v>1</v>
      </c>
      <c r="J481" s="7" t="b">
        <f t="shared" si="22"/>
        <v>1</v>
      </c>
      <c r="K481" s="7">
        <f t="shared" si="23"/>
        <v>1</v>
      </c>
      <c r="L481" s="7">
        <f>WEEKDAY(Table1[[#This Row],[post_time]])</f>
        <v>4</v>
      </c>
      <c r="M481" s="7">
        <f>VLOOKUP(Table1[[#This Row],[topic_id]],'All Topics Data'!$A$2:$I$1243,8,FALSE)</f>
        <v>40141.776388888888</v>
      </c>
      <c r="N481" s="7">
        <f>Table1[[#This Row],[Hui Reply?]]*(Table1[[#This Row],[post_time]]-Table1[[#This Row],[timestamp of previous reply]])</f>
        <v>0.76628472222364508</v>
      </c>
      <c r="O481" s="3">
        <f>O480+Table1[[#This Row],[Hui Reply?]]</f>
        <v>42</v>
      </c>
      <c r="P481" s="19">
        <f>INT(Table1[[#This Row],[post_time]])</f>
        <v>40142</v>
      </c>
      <c r="Q481" s="3" t="str">
        <f>IF(Table1[[#This Row],[Hui Reply?]],VLOOKUP(Table1[[#This Row],[topic_id]],'All Topics Data'!$A$2:$E$1243,5,FALSE),0)</f>
        <v>Henry@Guild</v>
      </c>
      <c r="R481" s="8">
        <f>Table1[[#This Row],[post_time]]+8/24</f>
        <v>40142.876435185186</v>
      </c>
      <c r="S481" s="3">
        <f>IF(Table1[[#This Row],[post_position]]=1,0,SUMIFS($F$2:F481,$H$2:H481,Table1[[#This Row],[post_position]]-1,$C$2:C481,Table1[[#This Row],[topic_id]]))</f>
        <v>40141.776817129627</v>
      </c>
    </row>
    <row r="482" spans="1:19" x14ac:dyDescent="0.25">
      <c r="A482" s="7">
        <v>486</v>
      </c>
      <c r="B482" s="7">
        <v>1</v>
      </c>
      <c r="C482" s="7">
        <v>107</v>
      </c>
      <c r="D482" s="7">
        <v>1791</v>
      </c>
      <c r="F482" s="8">
        <v>40143.066886574074</v>
      </c>
      <c r="G482" s="7">
        <v>0</v>
      </c>
      <c r="H482" s="7">
        <v>3</v>
      </c>
      <c r="I482" s="7" t="b">
        <f t="shared" si="21"/>
        <v>0</v>
      </c>
      <c r="J482" s="7" t="b">
        <f t="shared" si="22"/>
        <v>1</v>
      </c>
      <c r="K482" s="7">
        <f t="shared" si="23"/>
        <v>0</v>
      </c>
      <c r="L482" s="7">
        <f>WEEKDAY(Table1[[#This Row],[post_time]])</f>
        <v>5</v>
      </c>
      <c r="M482" s="7">
        <f>VLOOKUP(Table1[[#This Row],[topic_id]],'All Topics Data'!$A$2:$I$1243,8,FALSE)</f>
        <v>40115.984027777777</v>
      </c>
      <c r="N482" s="7">
        <f>Table1[[#This Row],[Hui Reply?]]*(Table1[[#This Row],[post_time]]-Table1[[#This Row],[timestamp of previous reply]])</f>
        <v>0</v>
      </c>
      <c r="O482" s="3">
        <f>O481+Table1[[#This Row],[Hui Reply?]]</f>
        <v>42</v>
      </c>
      <c r="P482" s="19">
        <f>INT(Table1[[#This Row],[post_time]])</f>
        <v>40143</v>
      </c>
      <c r="Q482" s="3">
        <f>IF(Table1[[#This Row],[Hui Reply?]],VLOOKUP(Table1[[#This Row],[topic_id]],'All Topics Data'!$A$2:$E$1243,5,FALSE),0)</f>
        <v>0</v>
      </c>
      <c r="R482" s="8">
        <f>Table1[[#This Row],[post_time]]+8/24</f>
        <v>40143.400219907409</v>
      </c>
      <c r="S482" s="3">
        <f>IF(Table1[[#This Row],[post_position]]=1,0,SUMIFS($F$2:F482,$H$2:H482,Table1[[#This Row],[post_position]]-1,$C$2:C482,Table1[[#This Row],[topic_id]]))</f>
        <v>40116.223067129627</v>
      </c>
    </row>
    <row r="483" spans="1:19" x14ac:dyDescent="0.25">
      <c r="A483" s="7">
        <v>487</v>
      </c>
      <c r="B483" s="7">
        <v>1</v>
      </c>
      <c r="C483" s="7">
        <v>107</v>
      </c>
      <c r="D483" s="7">
        <v>1</v>
      </c>
      <c r="E483" s="2"/>
      <c r="F483" s="8">
        <v>40143.247071759259</v>
      </c>
      <c r="G483" s="7">
        <v>0</v>
      </c>
      <c r="H483" s="7">
        <v>4</v>
      </c>
      <c r="I483" s="7" t="b">
        <f t="shared" si="21"/>
        <v>0</v>
      </c>
      <c r="J483" s="7" t="b">
        <f t="shared" si="22"/>
        <v>1</v>
      </c>
      <c r="K483" s="7">
        <f t="shared" si="23"/>
        <v>0</v>
      </c>
      <c r="L483" s="7">
        <f>WEEKDAY(Table1[[#This Row],[post_time]])</f>
        <v>5</v>
      </c>
      <c r="M483" s="7">
        <f>VLOOKUP(Table1[[#This Row],[topic_id]],'All Topics Data'!$A$2:$I$1243,8,FALSE)</f>
        <v>40115.984027777777</v>
      </c>
      <c r="N483" s="7">
        <f>Table1[[#This Row],[Hui Reply?]]*(Table1[[#This Row],[post_time]]-Table1[[#This Row],[timestamp of previous reply]])</f>
        <v>0</v>
      </c>
      <c r="O483" s="3">
        <f>O482+Table1[[#This Row],[Hui Reply?]]</f>
        <v>42</v>
      </c>
      <c r="P483" s="19">
        <f>INT(Table1[[#This Row],[post_time]])</f>
        <v>40143</v>
      </c>
      <c r="Q483" s="3">
        <f>IF(Table1[[#This Row],[Hui Reply?]],VLOOKUP(Table1[[#This Row],[topic_id]],'All Topics Data'!$A$2:$E$1243,5,FALSE),0)</f>
        <v>0</v>
      </c>
      <c r="R483" s="8">
        <f>Table1[[#This Row],[post_time]]+8/24</f>
        <v>40143.580405092594</v>
      </c>
      <c r="S483" s="3">
        <f>IF(Table1[[#This Row],[post_position]]=1,0,SUMIFS($F$2:F483,$H$2:H483,Table1[[#This Row],[post_position]]-1,$C$2:C483,Table1[[#This Row],[topic_id]]))</f>
        <v>40143.066886574074</v>
      </c>
    </row>
    <row r="484" spans="1:19" x14ac:dyDescent="0.25">
      <c r="A484" s="7">
        <v>488</v>
      </c>
      <c r="B484" s="7">
        <v>2</v>
      </c>
      <c r="C484" s="7">
        <v>59</v>
      </c>
      <c r="D484" s="7">
        <v>2291</v>
      </c>
      <c r="F484" s="8">
        <v>40143.798159722224</v>
      </c>
      <c r="G484" s="7">
        <v>0</v>
      </c>
      <c r="H484" s="7">
        <v>5</v>
      </c>
      <c r="I484" s="7" t="b">
        <f t="shared" si="21"/>
        <v>0</v>
      </c>
      <c r="J484" s="7" t="b">
        <f t="shared" si="22"/>
        <v>1</v>
      </c>
      <c r="K484" s="7">
        <f t="shared" si="23"/>
        <v>0</v>
      </c>
      <c r="L484" s="7">
        <f>WEEKDAY(Table1[[#This Row],[post_time]])</f>
        <v>5</v>
      </c>
      <c r="M484" s="7">
        <f>VLOOKUP(Table1[[#This Row],[topic_id]],'All Topics Data'!$A$2:$I$1243,8,FALSE)</f>
        <v>40063.801388888889</v>
      </c>
      <c r="N484" s="7">
        <f>Table1[[#This Row],[Hui Reply?]]*(Table1[[#This Row],[post_time]]-Table1[[#This Row],[timestamp of previous reply]])</f>
        <v>0</v>
      </c>
      <c r="O484" s="3">
        <f>O483+Table1[[#This Row],[Hui Reply?]]</f>
        <v>42</v>
      </c>
      <c r="P484" s="19">
        <f>INT(Table1[[#This Row],[post_time]])</f>
        <v>40143</v>
      </c>
      <c r="Q484" s="3">
        <f>IF(Table1[[#This Row],[Hui Reply?]],VLOOKUP(Table1[[#This Row],[topic_id]],'All Topics Data'!$A$2:$E$1243,5,FALSE),0)</f>
        <v>0</v>
      </c>
      <c r="R484" s="8">
        <f>Table1[[#This Row],[post_time]]+8/24</f>
        <v>40144.13149305556</v>
      </c>
      <c r="S484" s="3">
        <f>IF(Table1[[#This Row],[post_position]]=1,0,SUMIFS($F$2:F484,$H$2:H484,Table1[[#This Row],[post_position]]-1,$C$2:C484,Table1[[#This Row],[topic_id]]))</f>
        <v>40073.34684027778</v>
      </c>
    </row>
    <row r="485" spans="1:19" x14ac:dyDescent="0.25">
      <c r="A485" s="7">
        <v>489</v>
      </c>
      <c r="B485" s="7">
        <v>1</v>
      </c>
      <c r="C485" s="7">
        <v>148</v>
      </c>
      <c r="D485" s="7">
        <v>1615</v>
      </c>
      <c r="E485" s="2"/>
      <c r="F485" s="8">
        <v>40144.587731481479</v>
      </c>
      <c r="G485" s="7">
        <v>0</v>
      </c>
      <c r="H485" s="7">
        <v>1</v>
      </c>
      <c r="I485" s="7" t="b">
        <f t="shared" si="21"/>
        <v>0</v>
      </c>
      <c r="J485" s="7" t="b">
        <f t="shared" si="22"/>
        <v>0</v>
      </c>
      <c r="K485" s="7">
        <f t="shared" si="23"/>
        <v>0</v>
      </c>
      <c r="L485" s="7">
        <f>WEEKDAY(Table1[[#This Row],[post_time]])</f>
        <v>6</v>
      </c>
      <c r="M485" s="7">
        <f>VLOOKUP(Table1[[#This Row],[topic_id]],'All Topics Data'!$A$2:$I$1243,8,FALSE)</f>
        <v>40144.587500000001</v>
      </c>
      <c r="N485" s="7">
        <f>Table1[[#This Row],[Hui Reply?]]*(Table1[[#This Row],[post_time]]-Table1[[#This Row],[timestamp of previous reply]])</f>
        <v>0</v>
      </c>
      <c r="O485" s="3">
        <f>O484+Table1[[#This Row],[Hui Reply?]]</f>
        <v>42</v>
      </c>
      <c r="P485" s="19">
        <f>INT(Table1[[#This Row],[post_time]])</f>
        <v>40144</v>
      </c>
      <c r="Q485" s="3">
        <f>IF(Table1[[#This Row],[Hui Reply?]],VLOOKUP(Table1[[#This Row],[topic_id]],'All Topics Data'!$A$2:$E$1243,5,FALSE),0)</f>
        <v>0</v>
      </c>
      <c r="R485" s="8">
        <f>Table1[[#This Row],[post_time]]+8/24</f>
        <v>40144.921064814815</v>
      </c>
      <c r="S485" s="3">
        <f>IF(Table1[[#This Row],[post_position]]=1,0,SUMIFS($F$2:F485,$H$2:H485,Table1[[#This Row],[post_position]]-1,$C$2:C485,Table1[[#This Row],[topic_id]]))</f>
        <v>0</v>
      </c>
    </row>
    <row r="486" spans="1:19" x14ac:dyDescent="0.25">
      <c r="A486" s="7">
        <v>490</v>
      </c>
      <c r="B486" s="7">
        <v>1</v>
      </c>
      <c r="C486" s="7">
        <v>147</v>
      </c>
      <c r="D486" s="7">
        <v>50</v>
      </c>
      <c r="E486" s="2"/>
      <c r="F486" s="8">
        <v>40144.591249999998</v>
      </c>
      <c r="G486" s="7">
        <v>0</v>
      </c>
      <c r="H486" s="7">
        <v>3</v>
      </c>
      <c r="I486" s="7" t="b">
        <f t="shared" si="21"/>
        <v>0</v>
      </c>
      <c r="J486" s="7" t="b">
        <f t="shared" si="22"/>
        <v>1</v>
      </c>
      <c r="K486" s="7">
        <f t="shared" si="23"/>
        <v>0</v>
      </c>
      <c r="L486" s="7">
        <f>WEEKDAY(Table1[[#This Row],[post_time]])</f>
        <v>6</v>
      </c>
      <c r="M486" s="7">
        <f>VLOOKUP(Table1[[#This Row],[topic_id]],'All Topics Data'!$A$2:$I$1243,8,FALSE)</f>
        <v>40141.806250000001</v>
      </c>
      <c r="N486" s="7">
        <f>Table1[[#This Row],[Hui Reply?]]*(Table1[[#This Row],[post_time]]-Table1[[#This Row],[timestamp of previous reply]])</f>
        <v>0</v>
      </c>
      <c r="O486" s="3">
        <f>O485+Table1[[#This Row],[Hui Reply?]]</f>
        <v>42</v>
      </c>
      <c r="P486" s="19">
        <f>INT(Table1[[#This Row],[post_time]])</f>
        <v>40144</v>
      </c>
      <c r="Q486" s="3">
        <f>IF(Table1[[#This Row],[Hui Reply?]],VLOOKUP(Table1[[#This Row],[topic_id]],'All Topics Data'!$A$2:$E$1243,5,FALSE),0)</f>
        <v>0</v>
      </c>
      <c r="R486" s="8">
        <f>Table1[[#This Row],[post_time]]+8/24</f>
        <v>40144.924583333333</v>
      </c>
      <c r="S486" s="3">
        <f>IF(Table1[[#This Row],[post_position]]=1,0,SUMIFS($F$2:F486,$H$2:H486,Table1[[#This Row],[post_position]]-1,$C$2:C486,Table1[[#This Row],[topic_id]]))</f>
        <v>40141.910601851851</v>
      </c>
    </row>
    <row r="487" spans="1:19" x14ac:dyDescent="0.25">
      <c r="A487" s="7">
        <v>491</v>
      </c>
      <c r="B487" s="7">
        <v>1</v>
      </c>
      <c r="C487" s="7">
        <v>148</v>
      </c>
      <c r="D487" s="7">
        <v>50</v>
      </c>
      <c r="F487" s="8">
        <v>40144.60083333333</v>
      </c>
      <c r="G487" s="7">
        <v>0</v>
      </c>
      <c r="H487" s="7">
        <v>2</v>
      </c>
      <c r="I487" s="7" t="b">
        <f t="shared" si="21"/>
        <v>0</v>
      </c>
      <c r="J487" s="7" t="b">
        <f t="shared" si="22"/>
        <v>1</v>
      </c>
      <c r="K487" s="7">
        <f t="shared" si="23"/>
        <v>0</v>
      </c>
      <c r="L487" s="7">
        <f>WEEKDAY(Table1[[#This Row],[post_time]])</f>
        <v>6</v>
      </c>
      <c r="M487" s="7">
        <f>VLOOKUP(Table1[[#This Row],[topic_id]],'All Topics Data'!$A$2:$I$1243,8,FALSE)</f>
        <v>40144.587500000001</v>
      </c>
      <c r="N487" s="7">
        <f>Table1[[#This Row],[Hui Reply?]]*(Table1[[#This Row],[post_time]]-Table1[[#This Row],[timestamp of previous reply]])</f>
        <v>0</v>
      </c>
      <c r="O487" s="3">
        <f>O486+Table1[[#This Row],[Hui Reply?]]</f>
        <v>42</v>
      </c>
      <c r="P487" s="19">
        <f>INT(Table1[[#This Row],[post_time]])</f>
        <v>40144</v>
      </c>
      <c r="Q487" s="3">
        <f>IF(Table1[[#This Row],[Hui Reply?]],VLOOKUP(Table1[[#This Row],[topic_id]],'All Topics Data'!$A$2:$E$1243,5,FALSE),0)</f>
        <v>0</v>
      </c>
      <c r="R487" s="8">
        <f>Table1[[#This Row],[post_time]]+8/24</f>
        <v>40144.934166666666</v>
      </c>
      <c r="S487" s="3">
        <f>IF(Table1[[#This Row],[post_position]]=1,0,SUMIFS($F$2:F487,$H$2:H487,Table1[[#This Row],[post_position]]-1,$C$2:C487,Table1[[#This Row],[topic_id]]))</f>
        <v>40144.587731481479</v>
      </c>
    </row>
    <row r="488" spans="1:19" x14ac:dyDescent="0.25">
      <c r="A488" s="7">
        <v>492</v>
      </c>
      <c r="B488" s="7">
        <v>1</v>
      </c>
      <c r="C488" s="7">
        <v>148</v>
      </c>
      <c r="D488" s="7">
        <v>24</v>
      </c>
      <c r="E488" s="2"/>
      <c r="F488" s="8">
        <v>40144.626423611109</v>
      </c>
      <c r="G488" s="7">
        <v>0</v>
      </c>
      <c r="H488" s="7">
        <v>3</v>
      </c>
      <c r="I488" s="7" t="b">
        <f t="shared" si="21"/>
        <v>1</v>
      </c>
      <c r="J488" s="7" t="b">
        <f t="shared" si="22"/>
        <v>1</v>
      </c>
      <c r="K488" s="7">
        <f t="shared" si="23"/>
        <v>1</v>
      </c>
      <c r="L488" s="7">
        <f>WEEKDAY(Table1[[#This Row],[post_time]])</f>
        <v>6</v>
      </c>
      <c r="M488" s="7">
        <f>VLOOKUP(Table1[[#This Row],[topic_id]],'All Topics Data'!$A$2:$I$1243,8,FALSE)</f>
        <v>40144.587500000001</v>
      </c>
      <c r="N488" s="7">
        <f>Table1[[#This Row],[Hui Reply?]]*(Table1[[#This Row],[post_time]]-Table1[[#This Row],[timestamp of previous reply]])</f>
        <v>2.5590277778974269E-2</v>
      </c>
      <c r="O488" s="3">
        <f>O487+Table1[[#This Row],[Hui Reply?]]</f>
        <v>43</v>
      </c>
      <c r="P488" s="19">
        <f>INT(Table1[[#This Row],[post_time]])</f>
        <v>40144</v>
      </c>
      <c r="Q488" s="3" t="str">
        <f>IF(Table1[[#This Row],[Hui Reply?]],VLOOKUP(Table1[[#This Row],[topic_id]],'All Topics Data'!$A$2:$E$1243,5,FALSE),0)</f>
        <v>omontero</v>
      </c>
      <c r="R488" s="8">
        <f>Table1[[#This Row],[post_time]]+8/24</f>
        <v>40144.959756944445</v>
      </c>
      <c r="S488" s="3">
        <f>IF(Table1[[#This Row],[post_position]]=1,0,SUMIFS($F$2:F488,$H$2:H488,Table1[[#This Row],[post_position]]-1,$C$2:C488,Table1[[#This Row],[topic_id]]))</f>
        <v>40144.60083333333</v>
      </c>
    </row>
    <row r="489" spans="1:19" x14ac:dyDescent="0.25">
      <c r="A489" s="7">
        <v>493</v>
      </c>
      <c r="B489" s="7">
        <v>1</v>
      </c>
      <c r="C489" s="7">
        <v>148</v>
      </c>
      <c r="D489" s="7">
        <v>1</v>
      </c>
      <c r="E489" s="2"/>
      <c r="F489" s="8">
        <v>40144.63071759259</v>
      </c>
      <c r="G489" s="7">
        <v>0</v>
      </c>
      <c r="H489" s="7">
        <v>4</v>
      </c>
      <c r="I489" s="7" t="b">
        <f t="shared" si="21"/>
        <v>0</v>
      </c>
      <c r="J489" s="7" t="b">
        <f t="shared" si="22"/>
        <v>1</v>
      </c>
      <c r="K489" s="7">
        <f t="shared" si="23"/>
        <v>0</v>
      </c>
      <c r="L489" s="7">
        <f>WEEKDAY(Table1[[#This Row],[post_time]])</f>
        <v>6</v>
      </c>
      <c r="M489" s="7">
        <f>VLOOKUP(Table1[[#This Row],[topic_id]],'All Topics Data'!$A$2:$I$1243,8,FALSE)</f>
        <v>40144.587500000001</v>
      </c>
      <c r="N489" s="7">
        <f>Table1[[#This Row],[Hui Reply?]]*(Table1[[#This Row],[post_time]]-Table1[[#This Row],[timestamp of previous reply]])</f>
        <v>0</v>
      </c>
      <c r="O489" s="3">
        <f>O488+Table1[[#This Row],[Hui Reply?]]</f>
        <v>43</v>
      </c>
      <c r="P489" s="19">
        <f>INT(Table1[[#This Row],[post_time]])</f>
        <v>40144</v>
      </c>
      <c r="Q489" s="3">
        <f>IF(Table1[[#This Row],[Hui Reply?]],VLOOKUP(Table1[[#This Row],[topic_id]],'All Topics Data'!$A$2:$E$1243,5,FALSE),0)</f>
        <v>0</v>
      </c>
      <c r="R489" s="8">
        <f>Table1[[#This Row],[post_time]]+8/24</f>
        <v>40144.964050925926</v>
      </c>
      <c r="S489" s="3">
        <f>IF(Table1[[#This Row],[post_position]]=1,0,SUMIFS($F$2:F489,$H$2:H489,Table1[[#This Row],[post_position]]-1,$C$2:C489,Table1[[#This Row],[topic_id]]))</f>
        <v>40144.626423611109</v>
      </c>
    </row>
    <row r="490" spans="1:19" x14ac:dyDescent="0.25">
      <c r="A490" s="7">
        <v>494</v>
      </c>
      <c r="B490" s="7">
        <v>1</v>
      </c>
      <c r="C490" s="7">
        <v>148</v>
      </c>
      <c r="D490" s="7">
        <v>1615</v>
      </c>
      <c r="E490" s="2"/>
      <c r="F490" s="8">
        <v>40144.812662037039</v>
      </c>
      <c r="G490" s="7">
        <v>0</v>
      </c>
      <c r="H490" s="7">
        <v>5</v>
      </c>
      <c r="I490" s="7" t="b">
        <f t="shared" si="21"/>
        <v>0</v>
      </c>
      <c r="J490" s="7" t="b">
        <f t="shared" si="22"/>
        <v>1</v>
      </c>
      <c r="K490" s="7">
        <f t="shared" si="23"/>
        <v>0</v>
      </c>
      <c r="L490" s="7">
        <f>WEEKDAY(Table1[[#This Row],[post_time]])</f>
        <v>6</v>
      </c>
      <c r="M490" s="7">
        <f>VLOOKUP(Table1[[#This Row],[topic_id]],'All Topics Data'!$A$2:$I$1243,8,FALSE)</f>
        <v>40144.587500000001</v>
      </c>
      <c r="N490" s="7">
        <f>Table1[[#This Row],[Hui Reply?]]*(Table1[[#This Row],[post_time]]-Table1[[#This Row],[timestamp of previous reply]])</f>
        <v>0</v>
      </c>
      <c r="O490" s="3">
        <f>O489+Table1[[#This Row],[Hui Reply?]]</f>
        <v>43</v>
      </c>
      <c r="P490" s="19">
        <f>INT(Table1[[#This Row],[post_time]])</f>
        <v>40144</v>
      </c>
      <c r="Q490" s="3">
        <f>IF(Table1[[#This Row],[Hui Reply?]],VLOOKUP(Table1[[#This Row],[topic_id]],'All Topics Data'!$A$2:$E$1243,5,FALSE),0)</f>
        <v>0</v>
      </c>
      <c r="R490" s="8">
        <f>Table1[[#This Row],[post_time]]+8/24</f>
        <v>40145.145995370374</v>
      </c>
      <c r="S490" s="3">
        <f>IF(Table1[[#This Row],[post_position]]=1,0,SUMIFS($F$2:F490,$H$2:H490,Table1[[#This Row],[post_position]]-1,$C$2:C490,Table1[[#This Row],[topic_id]]))</f>
        <v>40144.63071759259</v>
      </c>
    </row>
    <row r="491" spans="1:19" x14ac:dyDescent="0.25">
      <c r="A491" s="7">
        <v>495</v>
      </c>
      <c r="B491" s="7">
        <v>1</v>
      </c>
      <c r="C491" s="7">
        <v>147</v>
      </c>
      <c r="D491" s="7">
        <v>376</v>
      </c>
      <c r="E491" s="2"/>
      <c r="F491" s="8">
        <v>40147.857592592591</v>
      </c>
      <c r="G491" s="7">
        <v>0</v>
      </c>
      <c r="H491" s="7">
        <v>4</v>
      </c>
      <c r="I491" s="7" t="b">
        <f t="shared" si="21"/>
        <v>0</v>
      </c>
      <c r="J491" s="7" t="b">
        <f t="shared" si="22"/>
        <v>1</v>
      </c>
      <c r="K491" s="7">
        <f t="shared" si="23"/>
        <v>0</v>
      </c>
      <c r="L491" s="7">
        <f>WEEKDAY(Table1[[#This Row],[post_time]])</f>
        <v>2</v>
      </c>
      <c r="M491" s="7">
        <f>VLOOKUP(Table1[[#This Row],[topic_id]],'All Topics Data'!$A$2:$I$1243,8,FALSE)</f>
        <v>40141.806250000001</v>
      </c>
      <c r="N491" s="7">
        <f>Table1[[#This Row],[Hui Reply?]]*(Table1[[#This Row],[post_time]]-Table1[[#This Row],[timestamp of previous reply]])</f>
        <v>0</v>
      </c>
      <c r="O491" s="3">
        <f>O490+Table1[[#This Row],[Hui Reply?]]</f>
        <v>43</v>
      </c>
      <c r="P491" s="19">
        <f>INT(Table1[[#This Row],[post_time]])</f>
        <v>40147</v>
      </c>
      <c r="Q491" s="3">
        <f>IF(Table1[[#This Row],[Hui Reply?]],VLOOKUP(Table1[[#This Row],[topic_id]],'All Topics Data'!$A$2:$E$1243,5,FALSE),0)</f>
        <v>0</v>
      </c>
      <c r="R491" s="8">
        <f>Table1[[#This Row],[post_time]]+8/24</f>
        <v>40148.190925925926</v>
      </c>
      <c r="S491" s="3">
        <f>IF(Table1[[#This Row],[post_position]]=1,0,SUMIFS($F$2:F491,$H$2:H491,Table1[[#This Row],[post_position]]-1,$C$2:C491,Table1[[#This Row],[topic_id]]))</f>
        <v>40144.591249999998</v>
      </c>
    </row>
    <row r="492" spans="1:19" x14ac:dyDescent="0.25">
      <c r="A492" s="7">
        <v>496</v>
      </c>
      <c r="B492" s="7">
        <v>1</v>
      </c>
      <c r="C492" s="7">
        <v>149</v>
      </c>
      <c r="D492" s="7">
        <v>2364</v>
      </c>
      <c r="E492" s="2"/>
      <c r="F492" s="8">
        <v>40148.033263888887</v>
      </c>
      <c r="G492" s="7">
        <v>0</v>
      </c>
      <c r="H492" s="7">
        <v>1</v>
      </c>
      <c r="I492" s="7" t="b">
        <f t="shared" si="21"/>
        <v>0</v>
      </c>
      <c r="J492" s="7" t="b">
        <f t="shared" si="22"/>
        <v>0</v>
      </c>
      <c r="K492" s="7">
        <f t="shared" si="23"/>
        <v>0</v>
      </c>
      <c r="L492" s="7">
        <f>WEEKDAY(Table1[[#This Row],[post_time]])</f>
        <v>3</v>
      </c>
      <c r="M492" s="7">
        <f>VLOOKUP(Table1[[#This Row],[topic_id]],'All Topics Data'!$A$2:$I$1243,8,FALSE)</f>
        <v>40148.032638888886</v>
      </c>
      <c r="N492" s="7">
        <f>Table1[[#This Row],[Hui Reply?]]*(Table1[[#This Row],[post_time]]-Table1[[#This Row],[timestamp of previous reply]])</f>
        <v>0</v>
      </c>
      <c r="O492" s="3">
        <f>O491+Table1[[#This Row],[Hui Reply?]]</f>
        <v>43</v>
      </c>
      <c r="P492" s="19">
        <f>INT(Table1[[#This Row],[post_time]])</f>
        <v>40148</v>
      </c>
      <c r="Q492" s="3">
        <f>IF(Table1[[#This Row],[Hui Reply?]],VLOOKUP(Table1[[#This Row],[topic_id]],'All Topics Data'!$A$2:$E$1243,5,FALSE),0)</f>
        <v>0</v>
      </c>
      <c r="R492" s="8">
        <f>Table1[[#This Row],[post_time]]+8/24</f>
        <v>40148.366597222222</v>
      </c>
      <c r="S492" s="3">
        <f>IF(Table1[[#This Row],[post_position]]=1,0,SUMIFS($F$2:F492,$H$2:H492,Table1[[#This Row],[post_position]]-1,$C$2:C492,Table1[[#This Row],[topic_id]]))</f>
        <v>0</v>
      </c>
    </row>
    <row r="493" spans="1:19" x14ac:dyDescent="0.25">
      <c r="A493" s="7">
        <v>497</v>
      </c>
      <c r="B493" s="7">
        <v>1</v>
      </c>
      <c r="C493" s="7">
        <v>150</v>
      </c>
      <c r="D493" s="7">
        <v>2369</v>
      </c>
      <c r="E493" s="2"/>
      <c r="F493" s="8">
        <v>40148.265462962961</v>
      </c>
      <c r="G493" s="7">
        <v>0</v>
      </c>
      <c r="H493" s="7">
        <v>1</v>
      </c>
      <c r="I493" s="7" t="b">
        <f t="shared" si="21"/>
        <v>0</v>
      </c>
      <c r="J493" s="7" t="b">
        <f t="shared" si="22"/>
        <v>0</v>
      </c>
      <c r="K493" s="7">
        <f t="shared" si="23"/>
        <v>0</v>
      </c>
      <c r="L493" s="7">
        <f>WEEKDAY(Table1[[#This Row],[post_time]])</f>
        <v>3</v>
      </c>
      <c r="M493" s="7">
        <f>VLOOKUP(Table1[[#This Row],[topic_id]],'All Topics Data'!$A$2:$I$1243,8,FALSE)</f>
        <v>40148.265277777777</v>
      </c>
      <c r="N493" s="7">
        <f>Table1[[#This Row],[Hui Reply?]]*(Table1[[#This Row],[post_time]]-Table1[[#This Row],[timestamp of previous reply]])</f>
        <v>0</v>
      </c>
      <c r="O493" s="3">
        <f>O492+Table1[[#This Row],[Hui Reply?]]</f>
        <v>43</v>
      </c>
      <c r="P493" s="19">
        <f>INT(Table1[[#This Row],[post_time]])</f>
        <v>40148</v>
      </c>
      <c r="Q493" s="3">
        <f>IF(Table1[[#This Row],[Hui Reply?]],VLOOKUP(Table1[[#This Row],[topic_id]],'All Topics Data'!$A$2:$E$1243,5,FALSE),0)</f>
        <v>0</v>
      </c>
      <c r="R493" s="8">
        <f>Table1[[#This Row],[post_time]]+8/24</f>
        <v>40148.598796296297</v>
      </c>
      <c r="S493" s="3">
        <f>IF(Table1[[#This Row],[post_position]]=1,0,SUMIFS($F$2:F493,$H$2:H493,Table1[[#This Row],[post_position]]-1,$C$2:C493,Table1[[#This Row],[topic_id]]))</f>
        <v>0</v>
      </c>
    </row>
    <row r="494" spans="1:19" x14ac:dyDescent="0.25">
      <c r="A494" s="7">
        <v>498</v>
      </c>
      <c r="B494" s="7">
        <v>1</v>
      </c>
      <c r="C494" s="7">
        <v>149</v>
      </c>
      <c r="D494" s="7">
        <v>24</v>
      </c>
      <c r="E494" s="2"/>
      <c r="F494" s="8">
        <v>40148.510879629626</v>
      </c>
      <c r="G494" s="7">
        <v>0</v>
      </c>
      <c r="H494" s="7">
        <v>2</v>
      </c>
      <c r="I494" s="7" t="b">
        <f t="shared" si="21"/>
        <v>1</v>
      </c>
      <c r="J494" s="7" t="b">
        <f t="shared" si="22"/>
        <v>1</v>
      </c>
      <c r="K494" s="7">
        <f t="shared" si="23"/>
        <v>1</v>
      </c>
      <c r="L494" s="7">
        <f>WEEKDAY(Table1[[#This Row],[post_time]])</f>
        <v>3</v>
      </c>
      <c r="M494" s="7">
        <f>VLOOKUP(Table1[[#This Row],[topic_id]],'All Topics Data'!$A$2:$I$1243,8,FALSE)</f>
        <v>40148.032638888886</v>
      </c>
      <c r="N494" s="7">
        <f>Table1[[#This Row],[Hui Reply?]]*(Table1[[#This Row],[post_time]]-Table1[[#This Row],[timestamp of previous reply]])</f>
        <v>0.47761574073956581</v>
      </c>
      <c r="O494" s="3">
        <f>O493+Table1[[#This Row],[Hui Reply?]]</f>
        <v>44</v>
      </c>
      <c r="P494" s="19">
        <f>INT(Table1[[#This Row],[post_time]])</f>
        <v>40148</v>
      </c>
      <c r="Q494" s="3" t="str">
        <f>IF(Table1[[#This Row],[Hui Reply?]],VLOOKUP(Table1[[#This Row],[topic_id]],'All Topics Data'!$A$2:$E$1243,5,FALSE),0)</f>
        <v>tricoachmartin</v>
      </c>
      <c r="R494" s="8">
        <f>Table1[[#This Row],[post_time]]+8/24</f>
        <v>40148.844212962962</v>
      </c>
      <c r="S494" s="3">
        <f>IF(Table1[[#This Row],[post_position]]=1,0,SUMIFS($F$2:F494,$H$2:H494,Table1[[#This Row],[post_position]]-1,$C$2:C494,Table1[[#This Row],[topic_id]]))</f>
        <v>40148.033263888887</v>
      </c>
    </row>
    <row r="495" spans="1:19" x14ac:dyDescent="0.25">
      <c r="A495" s="7">
        <v>499</v>
      </c>
      <c r="B495" s="7">
        <v>1</v>
      </c>
      <c r="C495" s="7">
        <v>150</v>
      </c>
      <c r="D495" s="7">
        <v>24</v>
      </c>
      <c r="E495" s="2"/>
      <c r="F495" s="8">
        <v>40148.514224537037</v>
      </c>
      <c r="G495" s="7">
        <v>0</v>
      </c>
      <c r="H495" s="7">
        <v>2</v>
      </c>
      <c r="I495" s="7" t="b">
        <f t="shared" si="21"/>
        <v>1</v>
      </c>
      <c r="J495" s="7" t="b">
        <f t="shared" si="22"/>
        <v>1</v>
      </c>
      <c r="K495" s="7">
        <f t="shared" si="23"/>
        <v>1</v>
      </c>
      <c r="L495" s="7">
        <f>WEEKDAY(Table1[[#This Row],[post_time]])</f>
        <v>3</v>
      </c>
      <c r="M495" s="7">
        <f>VLOOKUP(Table1[[#This Row],[topic_id]],'All Topics Data'!$A$2:$I$1243,8,FALSE)</f>
        <v>40148.265277777777</v>
      </c>
      <c r="N495" s="7">
        <f>Table1[[#This Row],[Hui Reply?]]*(Table1[[#This Row],[post_time]]-Table1[[#This Row],[timestamp of previous reply]])</f>
        <v>0.2487615740756155</v>
      </c>
      <c r="O495" s="3">
        <f>O494+Table1[[#This Row],[Hui Reply?]]</f>
        <v>45</v>
      </c>
      <c r="P495" s="19">
        <f>INT(Table1[[#This Row],[post_time]])</f>
        <v>40148</v>
      </c>
      <c r="Q495" s="3" t="str">
        <f>IF(Table1[[#This Row],[Hui Reply?]],VLOOKUP(Table1[[#This Row],[topic_id]],'All Topics Data'!$A$2:$E$1243,5,FALSE),0)</f>
        <v>maradykstra</v>
      </c>
      <c r="R495" s="8">
        <f>Table1[[#This Row],[post_time]]+8/24</f>
        <v>40148.847557870373</v>
      </c>
      <c r="S495" s="3">
        <f>IF(Table1[[#This Row],[post_position]]=1,0,SUMIFS($F$2:F495,$H$2:H495,Table1[[#This Row],[post_position]]-1,$C$2:C495,Table1[[#This Row],[topic_id]]))</f>
        <v>40148.265462962961</v>
      </c>
    </row>
    <row r="496" spans="1:19" x14ac:dyDescent="0.25">
      <c r="A496" s="7">
        <v>500</v>
      </c>
      <c r="B496" s="7">
        <v>1</v>
      </c>
      <c r="C496" s="7">
        <v>147</v>
      </c>
      <c r="D496" s="7">
        <v>24</v>
      </c>
      <c r="E496" s="2"/>
      <c r="F496" s="8">
        <v>40148.595763888887</v>
      </c>
      <c r="G496" s="7">
        <v>0</v>
      </c>
      <c r="H496" s="7">
        <v>5</v>
      </c>
      <c r="I496" s="7" t="b">
        <f t="shared" si="21"/>
        <v>1</v>
      </c>
      <c r="J496" s="7" t="b">
        <f t="shared" si="22"/>
        <v>1</v>
      </c>
      <c r="K496" s="7">
        <f t="shared" si="23"/>
        <v>1</v>
      </c>
      <c r="L496" s="7">
        <f>WEEKDAY(Table1[[#This Row],[post_time]])</f>
        <v>3</v>
      </c>
      <c r="M496" s="7">
        <f>VLOOKUP(Table1[[#This Row],[topic_id]],'All Topics Data'!$A$2:$I$1243,8,FALSE)</f>
        <v>40141.806250000001</v>
      </c>
      <c r="N496" s="7">
        <f>Table1[[#This Row],[Hui Reply?]]*(Table1[[#This Row],[post_time]]-Table1[[#This Row],[timestamp of previous reply]])</f>
        <v>0.73817129629605915</v>
      </c>
      <c r="O496" s="3">
        <f>O495+Table1[[#This Row],[Hui Reply?]]</f>
        <v>46</v>
      </c>
      <c r="P496" s="19">
        <f>INT(Table1[[#This Row],[post_time]])</f>
        <v>40148</v>
      </c>
      <c r="Q496" s="3" t="str">
        <f>IF(Table1[[#This Row],[Hui Reply?]],VLOOKUP(Table1[[#This Row],[topic_id]],'All Topics Data'!$A$2:$E$1243,5,FALSE),0)</f>
        <v>Martin</v>
      </c>
      <c r="R496" s="8">
        <f>Table1[[#This Row],[post_time]]+8/24</f>
        <v>40148.929097222222</v>
      </c>
      <c r="S496" s="3">
        <f>IF(Table1[[#This Row],[post_position]]=1,0,SUMIFS($F$2:F496,$H$2:H496,Table1[[#This Row],[post_position]]-1,$C$2:C496,Table1[[#This Row],[topic_id]]))</f>
        <v>40147.857592592591</v>
      </c>
    </row>
    <row r="497" spans="1:19" x14ac:dyDescent="0.25">
      <c r="A497" s="7">
        <v>501</v>
      </c>
      <c r="B497" s="7">
        <v>1</v>
      </c>
      <c r="C497" s="7">
        <v>151</v>
      </c>
      <c r="D497" s="7">
        <v>2376</v>
      </c>
      <c r="E497" s="2"/>
      <c r="F497" s="8">
        <v>40148.631678240738</v>
      </c>
      <c r="G497" s="7">
        <v>0</v>
      </c>
      <c r="H497" s="7">
        <v>1</v>
      </c>
      <c r="I497" s="7" t="b">
        <f t="shared" si="21"/>
        <v>0</v>
      </c>
      <c r="J497" s="7" t="b">
        <f t="shared" si="22"/>
        <v>0</v>
      </c>
      <c r="K497" s="7">
        <f t="shared" si="23"/>
        <v>0</v>
      </c>
      <c r="L497" s="7">
        <f>WEEKDAY(Table1[[#This Row],[post_time]])</f>
        <v>3</v>
      </c>
      <c r="M497" s="7">
        <f>VLOOKUP(Table1[[#This Row],[topic_id]],'All Topics Data'!$A$2:$I$1243,8,FALSE)</f>
        <v>40148.631249999999</v>
      </c>
      <c r="N497" s="7">
        <f>Table1[[#This Row],[Hui Reply?]]*(Table1[[#This Row],[post_time]]-Table1[[#This Row],[timestamp of previous reply]])</f>
        <v>0</v>
      </c>
      <c r="O497" s="3">
        <f>O496+Table1[[#This Row],[Hui Reply?]]</f>
        <v>46</v>
      </c>
      <c r="P497" s="19">
        <f>INT(Table1[[#This Row],[post_time]])</f>
        <v>40148</v>
      </c>
      <c r="Q497" s="3">
        <f>IF(Table1[[#This Row],[Hui Reply?]],VLOOKUP(Table1[[#This Row],[topic_id]],'All Topics Data'!$A$2:$E$1243,5,FALSE),0)</f>
        <v>0</v>
      </c>
      <c r="R497" s="8">
        <f>Table1[[#This Row],[post_time]]+8/24</f>
        <v>40148.965011574073</v>
      </c>
      <c r="S497" s="3">
        <f>IF(Table1[[#This Row],[post_position]]=1,0,SUMIFS($F$2:F497,$H$2:H497,Table1[[#This Row],[post_position]]-1,$C$2:C497,Table1[[#This Row],[topic_id]]))</f>
        <v>0</v>
      </c>
    </row>
    <row r="498" spans="1:19" x14ac:dyDescent="0.25">
      <c r="A498" s="7">
        <v>502</v>
      </c>
      <c r="B498" s="7">
        <v>1</v>
      </c>
      <c r="C498" s="7">
        <v>150</v>
      </c>
      <c r="D498" s="7">
        <v>2369</v>
      </c>
      <c r="E498" s="2"/>
      <c r="F498" s="8">
        <v>40148.987581018519</v>
      </c>
      <c r="G498" s="7">
        <v>0</v>
      </c>
      <c r="H498" s="7">
        <v>3</v>
      </c>
      <c r="I498" s="7" t="b">
        <f t="shared" si="21"/>
        <v>0</v>
      </c>
      <c r="J498" s="7" t="b">
        <f t="shared" si="22"/>
        <v>1</v>
      </c>
      <c r="K498" s="7">
        <f t="shared" si="23"/>
        <v>0</v>
      </c>
      <c r="L498" s="7">
        <f>WEEKDAY(Table1[[#This Row],[post_time]])</f>
        <v>3</v>
      </c>
      <c r="M498" s="7">
        <f>VLOOKUP(Table1[[#This Row],[topic_id]],'All Topics Data'!$A$2:$I$1243,8,FALSE)</f>
        <v>40148.265277777777</v>
      </c>
      <c r="N498" s="7">
        <f>Table1[[#This Row],[Hui Reply?]]*(Table1[[#This Row],[post_time]]-Table1[[#This Row],[timestamp of previous reply]])</f>
        <v>0</v>
      </c>
      <c r="O498" s="3">
        <f>O497+Table1[[#This Row],[Hui Reply?]]</f>
        <v>46</v>
      </c>
      <c r="P498" s="19">
        <f>INT(Table1[[#This Row],[post_time]])</f>
        <v>40148</v>
      </c>
      <c r="Q498" s="3">
        <f>IF(Table1[[#This Row],[Hui Reply?]],VLOOKUP(Table1[[#This Row],[topic_id]],'All Topics Data'!$A$2:$E$1243,5,FALSE),0)</f>
        <v>0</v>
      </c>
      <c r="R498" s="8">
        <f>Table1[[#This Row],[post_time]]+8/24</f>
        <v>40149.320914351854</v>
      </c>
      <c r="S498" s="3">
        <f>IF(Table1[[#This Row],[post_position]]=1,0,SUMIFS($F$2:F498,$H$2:H498,Table1[[#This Row],[post_position]]-1,$C$2:C498,Table1[[#This Row],[topic_id]]))</f>
        <v>40148.514224537037</v>
      </c>
    </row>
    <row r="499" spans="1:19" x14ac:dyDescent="0.25">
      <c r="A499" s="7">
        <v>503</v>
      </c>
      <c r="B499" s="7">
        <v>1</v>
      </c>
      <c r="C499" s="7">
        <v>151</v>
      </c>
      <c r="D499" s="7">
        <v>24</v>
      </c>
      <c r="E499" s="2"/>
      <c r="F499" s="8">
        <v>40149.23741898148</v>
      </c>
      <c r="G499" s="7">
        <v>0</v>
      </c>
      <c r="H499" s="7">
        <v>2</v>
      </c>
      <c r="I499" s="7" t="b">
        <f t="shared" si="21"/>
        <v>1</v>
      </c>
      <c r="J499" s="7" t="b">
        <f t="shared" si="22"/>
        <v>1</v>
      </c>
      <c r="K499" s="7">
        <f t="shared" si="23"/>
        <v>1</v>
      </c>
      <c r="L499" s="7">
        <f>WEEKDAY(Table1[[#This Row],[post_time]])</f>
        <v>4</v>
      </c>
      <c r="M499" s="7">
        <f>VLOOKUP(Table1[[#This Row],[topic_id]],'All Topics Data'!$A$2:$I$1243,8,FALSE)</f>
        <v>40148.631249999999</v>
      </c>
      <c r="N499" s="7">
        <f>Table1[[#This Row],[Hui Reply?]]*(Table1[[#This Row],[post_time]]-Table1[[#This Row],[timestamp of previous reply]])</f>
        <v>0.60574074074247619</v>
      </c>
      <c r="O499" s="3">
        <f>O498+Table1[[#This Row],[Hui Reply?]]</f>
        <v>47</v>
      </c>
      <c r="P499" s="19">
        <f>INT(Table1[[#This Row],[post_time]])</f>
        <v>40149</v>
      </c>
      <c r="Q499" s="3" t="str">
        <f>IF(Table1[[#This Row],[Hui Reply?]],VLOOKUP(Table1[[#This Row],[topic_id]],'All Topics Data'!$A$2:$E$1243,5,FALSE),0)</f>
        <v>Race</v>
      </c>
      <c r="R499" s="8">
        <f>Table1[[#This Row],[post_time]]+8/24</f>
        <v>40149.570752314816</v>
      </c>
      <c r="S499" s="3">
        <f>IF(Table1[[#This Row],[post_position]]=1,0,SUMIFS($F$2:F499,$H$2:H499,Table1[[#This Row],[post_position]]-1,$C$2:C499,Table1[[#This Row],[topic_id]]))</f>
        <v>40148.631678240738</v>
      </c>
    </row>
    <row r="500" spans="1:19" x14ac:dyDescent="0.25">
      <c r="A500" s="7">
        <v>504</v>
      </c>
      <c r="B500" s="7">
        <v>1</v>
      </c>
      <c r="C500" s="7">
        <v>105</v>
      </c>
      <c r="D500" s="7">
        <v>78</v>
      </c>
      <c r="E500" s="2"/>
      <c r="F500" s="8">
        <v>40150.042638888888</v>
      </c>
      <c r="G500" s="7">
        <v>0</v>
      </c>
      <c r="H500" s="7">
        <v>4</v>
      </c>
      <c r="I500" s="7" t="b">
        <f t="shared" si="21"/>
        <v>0</v>
      </c>
      <c r="J500" s="7" t="b">
        <f t="shared" si="22"/>
        <v>1</v>
      </c>
      <c r="K500" s="7">
        <f t="shared" si="23"/>
        <v>0</v>
      </c>
      <c r="L500" s="7">
        <f>WEEKDAY(Table1[[#This Row],[post_time]])</f>
        <v>5</v>
      </c>
      <c r="M500" s="7">
        <f>VLOOKUP(Table1[[#This Row],[topic_id]],'All Topics Data'!$A$2:$I$1243,8,FALSE)</f>
        <v>40113.708333333336</v>
      </c>
      <c r="N500" s="7">
        <f>Table1[[#This Row],[Hui Reply?]]*(Table1[[#This Row],[post_time]]-Table1[[#This Row],[timestamp of previous reply]])</f>
        <v>0</v>
      </c>
      <c r="O500" s="3">
        <f>O499+Table1[[#This Row],[Hui Reply?]]</f>
        <v>47</v>
      </c>
      <c r="P500" s="19">
        <f>INT(Table1[[#This Row],[post_time]])</f>
        <v>40150</v>
      </c>
      <c r="Q500" s="3">
        <f>IF(Table1[[#This Row],[Hui Reply?]],VLOOKUP(Table1[[#This Row],[topic_id]],'All Topics Data'!$A$2:$E$1243,5,FALSE),0)</f>
        <v>0</v>
      </c>
      <c r="R500" s="8">
        <f>Table1[[#This Row],[post_time]]+8/24</f>
        <v>40150.375972222224</v>
      </c>
      <c r="S500" s="3">
        <f>IF(Table1[[#This Row],[post_position]]=1,0,SUMIFS($F$2:F500,$H$2:H500,Table1[[#This Row],[post_position]]-1,$C$2:C500,Table1[[#This Row],[topic_id]]))</f>
        <v>40114.561574074076</v>
      </c>
    </row>
    <row r="501" spans="1:19" x14ac:dyDescent="0.25">
      <c r="A501" s="7">
        <v>505</v>
      </c>
      <c r="B501" s="7">
        <v>1</v>
      </c>
      <c r="C501" s="7">
        <v>152</v>
      </c>
      <c r="D501" s="7">
        <v>2424</v>
      </c>
      <c r="E501" s="2"/>
      <c r="F501" s="8">
        <v>40150.615104166667</v>
      </c>
      <c r="G501" s="7">
        <v>0</v>
      </c>
      <c r="H501" s="7">
        <v>1</v>
      </c>
      <c r="I501" s="7" t="b">
        <f t="shared" si="21"/>
        <v>0</v>
      </c>
      <c r="J501" s="7" t="b">
        <f t="shared" si="22"/>
        <v>0</v>
      </c>
      <c r="K501" s="7">
        <f t="shared" si="23"/>
        <v>0</v>
      </c>
      <c r="L501" s="7">
        <f>WEEKDAY(Table1[[#This Row],[post_time]])</f>
        <v>5</v>
      </c>
      <c r="M501" s="7">
        <f>VLOOKUP(Table1[[#This Row],[topic_id]],'All Topics Data'!$A$2:$I$1243,8,FALSE)</f>
        <v>40150.614583333336</v>
      </c>
      <c r="N501" s="7">
        <f>Table1[[#This Row],[Hui Reply?]]*(Table1[[#This Row],[post_time]]-Table1[[#This Row],[timestamp of previous reply]])</f>
        <v>0</v>
      </c>
      <c r="O501" s="3">
        <f>O500+Table1[[#This Row],[Hui Reply?]]</f>
        <v>47</v>
      </c>
      <c r="P501" s="19">
        <f>INT(Table1[[#This Row],[post_time]])</f>
        <v>40150</v>
      </c>
      <c r="Q501" s="3">
        <f>IF(Table1[[#This Row],[Hui Reply?]],VLOOKUP(Table1[[#This Row],[topic_id]],'All Topics Data'!$A$2:$E$1243,5,FALSE),0)</f>
        <v>0</v>
      </c>
      <c r="R501" s="8">
        <f>Table1[[#This Row],[post_time]]+8/24</f>
        <v>40150.948437500003</v>
      </c>
      <c r="S501" s="3">
        <f>IF(Table1[[#This Row],[post_position]]=1,0,SUMIFS($F$2:F501,$H$2:H501,Table1[[#This Row],[post_position]]-1,$C$2:C501,Table1[[#This Row],[topic_id]]))</f>
        <v>0</v>
      </c>
    </row>
    <row r="502" spans="1:19" x14ac:dyDescent="0.25">
      <c r="A502" s="7">
        <v>506</v>
      </c>
      <c r="B502" s="7">
        <v>1</v>
      </c>
      <c r="C502" s="7">
        <v>153</v>
      </c>
      <c r="D502" s="7">
        <v>2429</v>
      </c>
      <c r="E502" s="2"/>
      <c r="F502" s="8">
        <v>40150.72824074074</v>
      </c>
      <c r="G502" s="7">
        <v>0</v>
      </c>
      <c r="H502" s="7">
        <v>1</v>
      </c>
      <c r="I502" s="7" t="b">
        <f t="shared" si="21"/>
        <v>0</v>
      </c>
      <c r="J502" s="7" t="b">
        <f t="shared" si="22"/>
        <v>0</v>
      </c>
      <c r="K502" s="7">
        <f t="shared" si="23"/>
        <v>0</v>
      </c>
      <c r="L502" s="7">
        <f>WEEKDAY(Table1[[#This Row],[post_time]])</f>
        <v>5</v>
      </c>
      <c r="M502" s="7">
        <f>VLOOKUP(Table1[[#This Row],[topic_id]],'All Topics Data'!$A$2:$I$1243,8,FALSE)</f>
        <v>40150.727777777778</v>
      </c>
      <c r="N502" s="7">
        <f>Table1[[#This Row],[Hui Reply?]]*(Table1[[#This Row],[post_time]]-Table1[[#This Row],[timestamp of previous reply]])</f>
        <v>0</v>
      </c>
      <c r="O502" s="3">
        <f>O501+Table1[[#This Row],[Hui Reply?]]</f>
        <v>47</v>
      </c>
      <c r="P502" s="19">
        <f>INT(Table1[[#This Row],[post_time]])</f>
        <v>40150</v>
      </c>
      <c r="Q502" s="3">
        <f>IF(Table1[[#This Row],[Hui Reply?]],VLOOKUP(Table1[[#This Row],[topic_id]],'All Topics Data'!$A$2:$E$1243,5,FALSE),0)</f>
        <v>0</v>
      </c>
      <c r="R502" s="8">
        <f>Table1[[#This Row],[post_time]]+8/24</f>
        <v>40151.061574074076</v>
      </c>
      <c r="S502" s="3">
        <f>IF(Table1[[#This Row],[post_position]]=1,0,SUMIFS($F$2:F502,$H$2:H502,Table1[[#This Row],[post_position]]-1,$C$2:C502,Table1[[#This Row],[topic_id]]))</f>
        <v>0</v>
      </c>
    </row>
    <row r="503" spans="1:19" x14ac:dyDescent="0.25">
      <c r="A503" s="7">
        <v>507</v>
      </c>
      <c r="B503" s="7">
        <v>1</v>
      </c>
      <c r="C503" s="7">
        <v>152</v>
      </c>
      <c r="D503" s="7">
        <v>24</v>
      </c>
      <c r="E503" s="2"/>
      <c r="F503" s="8">
        <v>40150.846446759257</v>
      </c>
      <c r="G503" s="7">
        <v>0</v>
      </c>
      <c r="H503" s="7">
        <v>2</v>
      </c>
      <c r="I503" s="7" t="b">
        <f t="shared" si="21"/>
        <v>1</v>
      </c>
      <c r="J503" s="7" t="b">
        <f t="shared" si="22"/>
        <v>1</v>
      </c>
      <c r="K503" s="7">
        <f t="shared" si="23"/>
        <v>1</v>
      </c>
      <c r="L503" s="7">
        <f>WEEKDAY(Table1[[#This Row],[post_time]])</f>
        <v>5</v>
      </c>
      <c r="M503" s="7">
        <f>VLOOKUP(Table1[[#This Row],[topic_id]],'All Topics Data'!$A$2:$I$1243,8,FALSE)</f>
        <v>40150.614583333336</v>
      </c>
      <c r="N503" s="7">
        <f>Table1[[#This Row],[Hui Reply?]]*(Table1[[#This Row],[post_time]]-Table1[[#This Row],[timestamp of previous reply]])</f>
        <v>0.23134259258949896</v>
      </c>
      <c r="O503" s="3">
        <f>O502+Table1[[#This Row],[Hui Reply?]]</f>
        <v>48</v>
      </c>
      <c r="P503" s="19">
        <f>INT(Table1[[#This Row],[post_time]])</f>
        <v>40150</v>
      </c>
      <c r="Q503" s="3" t="str">
        <f>IF(Table1[[#This Row],[Hui Reply?]],VLOOKUP(Table1[[#This Row],[topic_id]],'All Topics Data'!$A$2:$E$1243,5,FALSE),0)</f>
        <v>dolphintabby</v>
      </c>
      <c r="R503" s="8">
        <f>Table1[[#This Row],[post_time]]+8/24</f>
        <v>40151.179780092592</v>
      </c>
      <c r="S503" s="3">
        <f>IF(Table1[[#This Row],[post_position]]=1,0,SUMIFS($F$2:F503,$H$2:H503,Table1[[#This Row],[post_position]]-1,$C$2:C503,Table1[[#This Row],[topic_id]]))</f>
        <v>40150.615104166667</v>
      </c>
    </row>
    <row r="504" spans="1:19" x14ac:dyDescent="0.25">
      <c r="A504" s="7">
        <v>508</v>
      </c>
      <c r="B504" s="7">
        <v>1</v>
      </c>
      <c r="C504" s="7">
        <v>153</v>
      </c>
      <c r="D504" s="7">
        <v>24</v>
      </c>
      <c r="E504" s="2"/>
      <c r="F504" s="8">
        <v>40150.858726851853</v>
      </c>
      <c r="G504" s="7">
        <v>0</v>
      </c>
      <c r="H504" s="7">
        <v>2</v>
      </c>
      <c r="I504" s="7" t="b">
        <f t="shared" si="21"/>
        <v>1</v>
      </c>
      <c r="J504" s="7" t="b">
        <f t="shared" si="22"/>
        <v>1</v>
      </c>
      <c r="K504" s="7">
        <f t="shared" si="23"/>
        <v>1</v>
      </c>
      <c r="L504" s="7">
        <f>WEEKDAY(Table1[[#This Row],[post_time]])</f>
        <v>5</v>
      </c>
      <c r="M504" s="7">
        <f>VLOOKUP(Table1[[#This Row],[topic_id]],'All Topics Data'!$A$2:$I$1243,8,FALSE)</f>
        <v>40150.727777777778</v>
      </c>
      <c r="N504" s="7">
        <f>Table1[[#This Row],[Hui Reply?]]*(Table1[[#This Row],[post_time]]-Table1[[#This Row],[timestamp of previous reply]])</f>
        <v>0.13048611111298669</v>
      </c>
      <c r="O504" s="3">
        <f>O503+Table1[[#This Row],[Hui Reply?]]</f>
        <v>49</v>
      </c>
      <c r="P504" s="19">
        <f>INT(Table1[[#This Row],[post_time]])</f>
        <v>40150</v>
      </c>
      <c r="Q504" s="3" t="str">
        <f>IF(Table1[[#This Row],[Hui Reply?]],VLOOKUP(Table1[[#This Row],[topic_id]],'All Topics Data'!$A$2:$E$1243,5,FALSE),0)</f>
        <v>Shonas</v>
      </c>
      <c r="R504" s="8">
        <f>Table1[[#This Row],[post_time]]+8/24</f>
        <v>40151.192060185189</v>
      </c>
      <c r="S504" s="3">
        <f>IF(Table1[[#This Row],[post_position]]=1,0,SUMIFS($F$2:F504,$H$2:H504,Table1[[#This Row],[post_position]]-1,$C$2:C504,Table1[[#This Row],[topic_id]]))</f>
        <v>40150.72824074074</v>
      </c>
    </row>
    <row r="505" spans="1:19" x14ac:dyDescent="0.25">
      <c r="A505" s="7">
        <v>509</v>
      </c>
      <c r="B505" s="7">
        <v>1</v>
      </c>
      <c r="C505" s="7">
        <v>154</v>
      </c>
      <c r="D505" s="7">
        <v>2369</v>
      </c>
      <c r="E505" s="2"/>
      <c r="F505" s="8">
        <v>40151.286608796298</v>
      </c>
      <c r="G505" s="7">
        <v>0</v>
      </c>
      <c r="H505" s="7">
        <v>1</v>
      </c>
      <c r="I505" s="7" t="b">
        <f t="shared" si="21"/>
        <v>0</v>
      </c>
      <c r="J505" s="7" t="b">
        <f t="shared" si="22"/>
        <v>0</v>
      </c>
      <c r="K505" s="7">
        <f t="shared" si="23"/>
        <v>0</v>
      </c>
      <c r="L505" s="7">
        <f>WEEKDAY(Table1[[#This Row],[post_time]])</f>
        <v>6</v>
      </c>
      <c r="M505" s="7">
        <f>VLOOKUP(Table1[[#This Row],[topic_id]],'All Topics Data'!$A$2:$I$1243,8,FALSE)</f>
        <v>40151.286111111112</v>
      </c>
      <c r="N505" s="7">
        <f>Table1[[#This Row],[Hui Reply?]]*(Table1[[#This Row],[post_time]]-Table1[[#This Row],[timestamp of previous reply]])</f>
        <v>0</v>
      </c>
      <c r="O505" s="3">
        <f>O504+Table1[[#This Row],[Hui Reply?]]</f>
        <v>49</v>
      </c>
      <c r="P505" s="19">
        <f>INT(Table1[[#This Row],[post_time]])</f>
        <v>40151</v>
      </c>
      <c r="Q505" s="3">
        <f>IF(Table1[[#This Row],[Hui Reply?]],VLOOKUP(Table1[[#This Row],[topic_id]],'All Topics Data'!$A$2:$E$1243,5,FALSE),0)</f>
        <v>0</v>
      </c>
      <c r="R505" s="8">
        <f>Table1[[#This Row],[post_time]]+8/24</f>
        <v>40151.619942129633</v>
      </c>
      <c r="S505" s="3">
        <f>IF(Table1[[#This Row],[post_position]]=1,0,SUMIFS($F$2:F505,$H$2:H505,Table1[[#This Row],[post_position]]-1,$C$2:C505,Table1[[#This Row],[topic_id]]))</f>
        <v>0</v>
      </c>
    </row>
    <row r="506" spans="1:19" x14ac:dyDescent="0.25">
      <c r="A506" s="7">
        <v>510</v>
      </c>
      <c r="B506" s="7">
        <v>1</v>
      </c>
      <c r="C506" s="7">
        <v>154</v>
      </c>
      <c r="D506" s="7">
        <v>24</v>
      </c>
      <c r="F506" s="8">
        <v>40151.290092592593</v>
      </c>
      <c r="G506" s="7">
        <v>0</v>
      </c>
      <c r="H506" s="7">
        <v>2</v>
      </c>
      <c r="I506" s="7" t="b">
        <f t="shared" si="21"/>
        <v>1</v>
      </c>
      <c r="J506" s="7" t="b">
        <f t="shared" si="22"/>
        <v>1</v>
      </c>
      <c r="K506" s="7">
        <f t="shared" si="23"/>
        <v>1</v>
      </c>
      <c r="L506" s="7">
        <f>WEEKDAY(Table1[[#This Row],[post_time]])</f>
        <v>6</v>
      </c>
      <c r="M506" s="7">
        <f>VLOOKUP(Table1[[#This Row],[topic_id]],'All Topics Data'!$A$2:$I$1243,8,FALSE)</f>
        <v>40151.286111111112</v>
      </c>
      <c r="N506" s="7">
        <f>Table1[[#This Row],[Hui Reply?]]*(Table1[[#This Row],[post_time]]-Table1[[#This Row],[timestamp of previous reply]])</f>
        <v>3.4837962957681157E-3</v>
      </c>
      <c r="O506" s="3">
        <f>O505+Table1[[#This Row],[Hui Reply?]]</f>
        <v>50</v>
      </c>
      <c r="P506" s="19">
        <f>INT(Table1[[#This Row],[post_time]])</f>
        <v>40151</v>
      </c>
      <c r="Q506" s="3" t="str">
        <f>IF(Table1[[#This Row],[Hui Reply?]],VLOOKUP(Table1[[#This Row],[topic_id]],'All Topics Data'!$A$2:$E$1243,5,FALSE),0)</f>
        <v>maradykstra</v>
      </c>
      <c r="R506" s="8">
        <f>Table1[[#This Row],[post_time]]+8/24</f>
        <v>40151.623425925929</v>
      </c>
      <c r="S506" s="3">
        <f>IF(Table1[[#This Row],[post_position]]=1,0,SUMIFS($F$2:F506,$H$2:H506,Table1[[#This Row],[post_position]]-1,$C$2:C506,Table1[[#This Row],[topic_id]]))</f>
        <v>40151.286608796298</v>
      </c>
    </row>
    <row r="507" spans="1:19" x14ac:dyDescent="0.25">
      <c r="A507" s="7">
        <v>511</v>
      </c>
      <c r="B507" s="7">
        <v>1</v>
      </c>
      <c r="C507" s="7">
        <v>154</v>
      </c>
      <c r="D507" s="7">
        <v>2369</v>
      </c>
      <c r="F507" s="8">
        <v>40151.293310185189</v>
      </c>
      <c r="G507" s="7">
        <v>0</v>
      </c>
      <c r="H507" s="7">
        <v>3</v>
      </c>
      <c r="I507" s="7" t="b">
        <f t="shared" si="21"/>
        <v>0</v>
      </c>
      <c r="J507" s="7" t="b">
        <f t="shared" si="22"/>
        <v>1</v>
      </c>
      <c r="K507" s="7">
        <f t="shared" si="23"/>
        <v>0</v>
      </c>
      <c r="L507" s="7">
        <f>WEEKDAY(Table1[[#This Row],[post_time]])</f>
        <v>6</v>
      </c>
      <c r="M507" s="7">
        <f>VLOOKUP(Table1[[#This Row],[topic_id]],'All Topics Data'!$A$2:$I$1243,8,FALSE)</f>
        <v>40151.286111111112</v>
      </c>
      <c r="N507" s="7">
        <f>Table1[[#This Row],[Hui Reply?]]*(Table1[[#This Row],[post_time]]-Table1[[#This Row],[timestamp of previous reply]])</f>
        <v>0</v>
      </c>
      <c r="O507" s="3">
        <f>O506+Table1[[#This Row],[Hui Reply?]]</f>
        <v>50</v>
      </c>
      <c r="P507" s="19">
        <f>INT(Table1[[#This Row],[post_time]])</f>
        <v>40151</v>
      </c>
      <c r="Q507" s="3">
        <f>IF(Table1[[#This Row],[Hui Reply?]],VLOOKUP(Table1[[#This Row],[topic_id]],'All Topics Data'!$A$2:$E$1243,5,FALSE),0)</f>
        <v>0</v>
      </c>
      <c r="R507" s="8">
        <f>Table1[[#This Row],[post_time]]+8/24</f>
        <v>40151.626643518524</v>
      </c>
      <c r="S507" s="3">
        <f>IF(Table1[[#This Row],[post_position]]=1,0,SUMIFS($F$2:F507,$H$2:H507,Table1[[#This Row],[post_position]]-1,$C$2:C507,Table1[[#This Row],[topic_id]]))</f>
        <v>40151.290092592593</v>
      </c>
    </row>
    <row r="508" spans="1:19" x14ac:dyDescent="0.25">
      <c r="A508" s="7">
        <v>512</v>
      </c>
      <c r="B508" s="7">
        <v>1</v>
      </c>
      <c r="C508" s="7">
        <v>154</v>
      </c>
      <c r="D508" s="7">
        <v>2369</v>
      </c>
      <c r="F508" s="8">
        <v>40151.293680555558</v>
      </c>
      <c r="G508" s="7">
        <v>0</v>
      </c>
      <c r="H508" s="7">
        <v>4</v>
      </c>
      <c r="I508" s="7" t="b">
        <f t="shared" si="21"/>
        <v>0</v>
      </c>
      <c r="J508" s="7" t="b">
        <f t="shared" si="22"/>
        <v>1</v>
      </c>
      <c r="K508" s="7">
        <f t="shared" si="23"/>
        <v>0</v>
      </c>
      <c r="L508" s="7">
        <f>WEEKDAY(Table1[[#This Row],[post_time]])</f>
        <v>6</v>
      </c>
      <c r="M508" s="7">
        <f>VLOOKUP(Table1[[#This Row],[topic_id]],'All Topics Data'!$A$2:$I$1243,8,FALSE)</f>
        <v>40151.286111111112</v>
      </c>
      <c r="N508" s="7">
        <f>Table1[[#This Row],[Hui Reply?]]*(Table1[[#This Row],[post_time]]-Table1[[#This Row],[timestamp of previous reply]])</f>
        <v>0</v>
      </c>
      <c r="O508" s="3">
        <f>O507+Table1[[#This Row],[Hui Reply?]]</f>
        <v>50</v>
      </c>
      <c r="P508" s="19">
        <f>INT(Table1[[#This Row],[post_time]])</f>
        <v>40151</v>
      </c>
      <c r="Q508" s="3">
        <f>IF(Table1[[#This Row],[Hui Reply?]],VLOOKUP(Table1[[#This Row],[topic_id]],'All Topics Data'!$A$2:$E$1243,5,FALSE),0)</f>
        <v>0</v>
      </c>
      <c r="R508" s="8">
        <f>Table1[[#This Row],[post_time]]+8/24</f>
        <v>40151.627013888894</v>
      </c>
      <c r="S508" s="3">
        <f>IF(Table1[[#This Row],[post_position]]=1,0,SUMIFS($F$2:F508,$H$2:H508,Table1[[#This Row],[post_position]]-1,$C$2:C508,Table1[[#This Row],[topic_id]]))</f>
        <v>40151.293310185189</v>
      </c>
    </row>
    <row r="509" spans="1:19" x14ac:dyDescent="0.25">
      <c r="A509" s="7">
        <v>513</v>
      </c>
      <c r="B509" s="7">
        <v>1</v>
      </c>
      <c r="C509" s="7">
        <v>154</v>
      </c>
      <c r="D509" s="7">
        <v>24</v>
      </c>
      <c r="F509" s="8">
        <v>40151.369571759256</v>
      </c>
      <c r="G509" s="7">
        <v>0</v>
      </c>
      <c r="H509" s="7">
        <v>5</v>
      </c>
      <c r="I509" s="7" t="b">
        <f t="shared" si="21"/>
        <v>1</v>
      </c>
      <c r="J509" s="7" t="b">
        <f t="shared" si="22"/>
        <v>1</v>
      </c>
      <c r="K509" s="7">
        <f t="shared" si="23"/>
        <v>1</v>
      </c>
      <c r="L509" s="7">
        <f>WEEKDAY(Table1[[#This Row],[post_time]])</f>
        <v>6</v>
      </c>
      <c r="M509" s="7">
        <f>VLOOKUP(Table1[[#This Row],[topic_id]],'All Topics Data'!$A$2:$I$1243,8,FALSE)</f>
        <v>40151.286111111112</v>
      </c>
      <c r="N509" s="7">
        <f>Table1[[#This Row],[Hui Reply?]]*(Table1[[#This Row],[post_time]]-Table1[[#This Row],[timestamp of previous reply]])</f>
        <v>7.589120369812008E-2</v>
      </c>
      <c r="O509" s="3">
        <f>O508+Table1[[#This Row],[Hui Reply?]]</f>
        <v>51</v>
      </c>
      <c r="P509" s="19">
        <f>INT(Table1[[#This Row],[post_time]])</f>
        <v>40151</v>
      </c>
      <c r="Q509" s="3" t="str">
        <f>IF(Table1[[#This Row],[Hui Reply?]],VLOOKUP(Table1[[#This Row],[topic_id]],'All Topics Data'!$A$2:$E$1243,5,FALSE),0)</f>
        <v>maradykstra</v>
      </c>
      <c r="R509" s="8">
        <f>Table1[[#This Row],[post_time]]+8/24</f>
        <v>40151.702905092592</v>
      </c>
      <c r="S509" s="3">
        <f>IF(Table1[[#This Row],[post_position]]=1,0,SUMIFS($F$2:F509,$H$2:H509,Table1[[#This Row],[post_position]]-1,$C$2:C509,Table1[[#This Row],[topic_id]]))</f>
        <v>40151.293680555558</v>
      </c>
    </row>
    <row r="510" spans="1:19" x14ac:dyDescent="0.25">
      <c r="A510" s="7">
        <v>514</v>
      </c>
      <c r="B510" s="7">
        <v>1</v>
      </c>
      <c r="C510" s="7">
        <v>147</v>
      </c>
      <c r="D510" s="7">
        <v>50</v>
      </c>
      <c r="E510" s="2"/>
      <c r="F510" s="8">
        <v>40151.866342592592</v>
      </c>
      <c r="G510" s="7">
        <v>0</v>
      </c>
      <c r="H510" s="7">
        <v>6</v>
      </c>
      <c r="I510" s="7" t="b">
        <f t="shared" si="21"/>
        <v>0</v>
      </c>
      <c r="J510" s="7" t="b">
        <f t="shared" si="22"/>
        <v>1</v>
      </c>
      <c r="K510" s="7">
        <f t="shared" si="23"/>
        <v>0</v>
      </c>
      <c r="L510" s="7">
        <f>WEEKDAY(Table1[[#This Row],[post_time]])</f>
        <v>6</v>
      </c>
      <c r="M510" s="7">
        <f>VLOOKUP(Table1[[#This Row],[topic_id]],'All Topics Data'!$A$2:$I$1243,8,FALSE)</f>
        <v>40141.806250000001</v>
      </c>
      <c r="N510" s="7">
        <f>Table1[[#This Row],[Hui Reply?]]*(Table1[[#This Row],[post_time]]-Table1[[#This Row],[timestamp of previous reply]])</f>
        <v>0</v>
      </c>
      <c r="O510" s="3">
        <f>O509+Table1[[#This Row],[Hui Reply?]]</f>
        <v>51</v>
      </c>
      <c r="P510" s="19">
        <f>INT(Table1[[#This Row],[post_time]])</f>
        <v>40151</v>
      </c>
      <c r="Q510" s="3">
        <f>IF(Table1[[#This Row],[Hui Reply?]],VLOOKUP(Table1[[#This Row],[topic_id]],'All Topics Data'!$A$2:$E$1243,5,FALSE),0)</f>
        <v>0</v>
      </c>
      <c r="R510" s="8">
        <f>Table1[[#This Row],[post_time]]+8/24</f>
        <v>40152.199675925927</v>
      </c>
      <c r="S510" s="3">
        <f>IF(Table1[[#This Row],[post_position]]=1,0,SUMIFS($F$2:F510,$H$2:H510,Table1[[#This Row],[post_position]]-1,$C$2:C510,Table1[[#This Row],[topic_id]]))</f>
        <v>40148.595763888887</v>
      </c>
    </row>
    <row r="511" spans="1:19" x14ac:dyDescent="0.25">
      <c r="A511" s="7">
        <v>515</v>
      </c>
      <c r="B511" s="7">
        <v>1</v>
      </c>
      <c r="C511" s="7">
        <v>155</v>
      </c>
      <c r="D511" s="7">
        <v>2456</v>
      </c>
      <c r="E511" s="2"/>
      <c r="F511" s="8">
        <v>40152.212789351855</v>
      </c>
      <c r="G511" s="7">
        <v>0</v>
      </c>
      <c r="H511" s="7">
        <v>1</v>
      </c>
      <c r="I511" s="7" t="b">
        <f t="shared" si="21"/>
        <v>0</v>
      </c>
      <c r="J511" s="7" t="b">
        <f t="shared" si="22"/>
        <v>0</v>
      </c>
      <c r="K511" s="7">
        <f t="shared" si="23"/>
        <v>0</v>
      </c>
      <c r="L511" s="7">
        <f>WEEKDAY(Table1[[#This Row],[post_time]])</f>
        <v>7</v>
      </c>
      <c r="M511" s="7">
        <f>VLOOKUP(Table1[[#This Row],[topic_id]],'All Topics Data'!$A$2:$I$1243,8,FALSE)</f>
        <v>40152.212500000001</v>
      </c>
      <c r="N511" s="7">
        <f>Table1[[#This Row],[Hui Reply?]]*(Table1[[#This Row],[post_time]]-Table1[[#This Row],[timestamp of previous reply]])</f>
        <v>0</v>
      </c>
      <c r="O511" s="3">
        <f>O510+Table1[[#This Row],[Hui Reply?]]</f>
        <v>51</v>
      </c>
      <c r="P511" s="19">
        <f>INT(Table1[[#This Row],[post_time]])</f>
        <v>40152</v>
      </c>
      <c r="Q511" s="3">
        <f>IF(Table1[[#This Row],[Hui Reply?]],VLOOKUP(Table1[[#This Row],[topic_id]],'All Topics Data'!$A$2:$E$1243,5,FALSE),0)</f>
        <v>0</v>
      </c>
      <c r="R511" s="8">
        <f>Table1[[#This Row],[post_time]]+8/24</f>
        <v>40152.546122685191</v>
      </c>
      <c r="S511" s="3">
        <f>IF(Table1[[#This Row],[post_position]]=1,0,SUMIFS($F$2:F511,$H$2:H511,Table1[[#This Row],[post_position]]-1,$C$2:C511,Table1[[#This Row],[topic_id]]))</f>
        <v>0</v>
      </c>
    </row>
    <row r="512" spans="1:19" x14ac:dyDescent="0.25">
      <c r="A512" s="7">
        <v>516</v>
      </c>
      <c r="B512" s="7">
        <v>1</v>
      </c>
      <c r="C512" s="7">
        <v>155</v>
      </c>
      <c r="D512" s="7">
        <v>24</v>
      </c>
      <c r="F512" s="8">
        <v>40152.250497685185</v>
      </c>
      <c r="G512" s="7">
        <v>0</v>
      </c>
      <c r="H512" s="7">
        <v>2</v>
      </c>
      <c r="I512" s="7" t="b">
        <f t="shared" si="21"/>
        <v>1</v>
      </c>
      <c r="J512" s="7" t="b">
        <f t="shared" si="22"/>
        <v>1</v>
      </c>
      <c r="K512" s="7">
        <f t="shared" si="23"/>
        <v>1</v>
      </c>
      <c r="L512" s="7">
        <f>WEEKDAY(Table1[[#This Row],[post_time]])</f>
        <v>7</v>
      </c>
      <c r="M512" s="7">
        <f>VLOOKUP(Table1[[#This Row],[topic_id]],'All Topics Data'!$A$2:$I$1243,8,FALSE)</f>
        <v>40152.212500000001</v>
      </c>
      <c r="N512" s="7">
        <f>Table1[[#This Row],[Hui Reply?]]*(Table1[[#This Row],[post_time]]-Table1[[#This Row],[timestamp of previous reply]])</f>
        <v>3.7708333329646848E-2</v>
      </c>
      <c r="O512" s="3">
        <f>O511+Table1[[#This Row],[Hui Reply?]]</f>
        <v>52</v>
      </c>
      <c r="P512" s="19">
        <f>INT(Table1[[#This Row],[post_time]])</f>
        <v>40152</v>
      </c>
      <c r="Q512" s="3" t="str">
        <f>IF(Table1[[#This Row],[Hui Reply?]],VLOOKUP(Table1[[#This Row],[topic_id]],'All Topics Data'!$A$2:$E$1243,5,FALSE),0)</f>
        <v>Frank</v>
      </c>
      <c r="R512" s="8">
        <f>Table1[[#This Row],[post_time]]+8/24</f>
        <v>40152.583831018521</v>
      </c>
      <c r="S512" s="3">
        <f>IF(Table1[[#This Row],[post_position]]=1,0,SUMIFS($F$2:F512,$H$2:H512,Table1[[#This Row],[post_position]]-1,$C$2:C512,Table1[[#This Row],[topic_id]]))</f>
        <v>40152.212789351855</v>
      </c>
    </row>
    <row r="513" spans="1:19" x14ac:dyDescent="0.25">
      <c r="A513" s="7">
        <v>517</v>
      </c>
      <c r="B513" s="7">
        <v>1</v>
      </c>
      <c r="C513" s="7">
        <v>156</v>
      </c>
      <c r="D513" s="7">
        <v>1977</v>
      </c>
      <c r="E513" s="2"/>
      <c r="F513" s="8">
        <v>40154.181666666664</v>
      </c>
      <c r="G513" s="7">
        <v>0</v>
      </c>
      <c r="H513" s="7">
        <v>1</v>
      </c>
      <c r="I513" s="7" t="b">
        <f t="shared" si="21"/>
        <v>0</v>
      </c>
      <c r="J513" s="7" t="b">
        <f t="shared" si="22"/>
        <v>0</v>
      </c>
      <c r="K513" s="7">
        <f t="shared" si="23"/>
        <v>0</v>
      </c>
      <c r="L513" s="7">
        <f>WEEKDAY(Table1[[#This Row],[post_time]])</f>
        <v>2</v>
      </c>
      <c r="M513" s="7">
        <f>VLOOKUP(Table1[[#This Row],[topic_id]],'All Topics Data'!$A$2:$I$1243,8,FALSE)</f>
        <v>40154.181250000001</v>
      </c>
      <c r="N513" s="7">
        <f>Table1[[#This Row],[Hui Reply?]]*(Table1[[#This Row],[post_time]]-Table1[[#This Row],[timestamp of previous reply]])</f>
        <v>0</v>
      </c>
      <c r="O513" s="3">
        <f>O512+Table1[[#This Row],[Hui Reply?]]</f>
        <v>52</v>
      </c>
      <c r="P513" s="19">
        <f>INT(Table1[[#This Row],[post_time]])</f>
        <v>40154</v>
      </c>
      <c r="Q513" s="3">
        <f>IF(Table1[[#This Row],[Hui Reply?]],VLOOKUP(Table1[[#This Row],[topic_id]],'All Topics Data'!$A$2:$E$1243,5,FALSE),0)</f>
        <v>0</v>
      </c>
      <c r="R513" s="8">
        <f>Table1[[#This Row],[post_time]]+8/24</f>
        <v>40154.514999999999</v>
      </c>
      <c r="S513" s="3">
        <f>IF(Table1[[#This Row],[post_position]]=1,0,SUMIFS($F$2:F513,$H$2:H513,Table1[[#This Row],[post_position]]-1,$C$2:C513,Table1[[#This Row],[topic_id]]))</f>
        <v>0</v>
      </c>
    </row>
    <row r="514" spans="1:19" x14ac:dyDescent="0.25">
      <c r="A514" s="7">
        <v>518</v>
      </c>
      <c r="B514" s="7">
        <v>1</v>
      </c>
      <c r="C514" s="7">
        <v>156</v>
      </c>
      <c r="D514" s="7">
        <v>24</v>
      </c>
      <c r="F514" s="8">
        <v>40154.224652777775</v>
      </c>
      <c r="G514" s="7">
        <v>0</v>
      </c>
      <c r="H514" s="7">
        <v>2</v>
      </c>
      <c r="I514" s="7" t="b">
        <f t="shared" si="21"/>
        <v>1</v>
      </c>
      <c r="J514" s="7" t="b">
        <f t="shared" si="22"/>
        <v>1</v>
      </c>
      <c r="K514" s="7">
        <f t="shared" si="23"/>
        <v>1</v>
      </c>
      <c r="L514" s="7">
        <f>WEEKDAY(Table1[[#This Row],[post_time]])</f>
        <v>2</v>
      </c>
      <c r="M514" s="7">
        <f>VLOOKUP(Table1[[#This Row],[topic_id]],'All Topics Data'!$A$2:$I$1243,8,FALSE)</f>
        <v>40154.181250000001</v>
      </c>
      <c r="N514" s="7">
        <f>Table1[[#This Row],[Hui Reply?]]*(Table1[[#This Row],[post_time]]-Table1[[#This Row],[timestamp of previous reply]])</f>
        <v>4.29861111115315E-2</v>
      </c>
      <c r="O514" s="3">
        <f>O513+Table1[[#This Row],[Hui Reply?]]</f>
        <v>53</v>
      </c>
      <c r="P514" s="19">
        <f>INT(Table1[[#This Row],[post_time]])</f>
        <v>40154</v>
      </c>
      <c r="Q514" s="3" t="str">
        <f>IF(Table1[[#This Row],[Hui Reply?]],VLOOKUP(Table1[[#This Row],[topic_id]],'All Topics Data'!$A$2:$E$1243,5,FALSE),0)</f>
        <v>arivlin</v>
      </c>
      <c r="R514" s="8">
        <f>Table1[[#This Row],[post_time]]+8/24</f>
        <v>40154.557986111111</v>
      </c>
      <c r="S514" s="3">
        <f>IF(Table1[[#This Row],[post_position]]=1,0,SUMIFS($F$2:F514,$H$2:H514,Table1[[#This Row],[post_position]]-1,$C$2:C514,Table1[[#This Row],[topic_id]]))</f>
        <v>40154.181666666664</v>
      </c>
    </row>
    <row r="515" spans="1:19" x14ac:dyDescent="0.25">
      <c r="A515" s="7">
        <v>519</v>
      </c>
      <c r="B515" s="7">
        <v>1</v>
      </c>
      <c r="C515" s="7">
        <v>153</v>
      </c>
      <c r="D515" s="7">
        <v>78</v>
      </c>
      <c r="F515" s="8">
        <v>40154.926446759258</v>
      </c>
      <c r="G515" s="7">
        <v>0</v>
      </c>
      <c r="H515" s="7">
        <v>3</v>
      </c>
      <c r="I515" s="7" t="b">
        <f t="shared" ref="I515:I578" si="24">(D515=24)</f>
        <v>0</v>
      </c>
      <c r="J515" s="7" t="b">
        <f t="shared" ref="J515:J578" si="25">H515&gt;1</f>
        <v>1</v>
      </c>
      <c r="K515" s="7">
        <f t="shared" ref="K515:K578" si="26">I515*J515</f>
        <v>0</v>
      </c>
      <c r="L515" s="7">
        <f>WEEKDAY(Table1[[#This Row],[post_time]])</f>
        <v>2</v>
      </c>
      <c r="M515" s="7">
        <f>VLOOKUP(Table1[[#This Row],[topic_id]],'All Topics Data'!$A$2:$I$1243,8,FALSE)</f>
        <v>40150.727777777778</v>
      </c>
      <c r="N515" s="7">
        <f>Table1[[#This Row],[Hui Reply?]]*(Table1[[#This Row],[post_time]]-Table1[[#This Row],[timestamp of previous reply]])</f>
        <v>0</v>
      </c>
      <c r="O515" s="3">
        <f>O514+Table1[[#This Row],[Hui Reply?]]</f>
        <v>53</v>
      </c>
      <c r="P515" s="19">
        <f>INT(Table1[[#This Row],[post_time]])</f>
        <v>40154</v>
      </c>
      <c r="Q515" s="3">
        <f>IF(Table1[[#This Row],[Hui Reply?]],VLOOKUP(Table1[[#This Row],[topic_id]],'All Topics Data'!$A$2:$E$1243,5,FALSE),0)</f>
        <v>0</v>
      </c>
      <c r="R515" s="8">
        <f>Table1[[#This Row],[post_time]]+8/24</f>
        <v>40155.259780092594</v>
      </c>
      <c r="S515" s="3">
        <f>IF(Table1[[#This Row],[post_position]]=1,0,SUMIFS($F$2:F515,$H$2:H515,Table1[[#This Row],[post_position]]-1,$C$2:C515,Table1[[#This Row],[topic_id]]))</f>
        <v>40150.858726851853</v>
      </c>
    </row>
    <row r="516" spans="1:19" x14ac:dyDescent="0.25">
      <c r="A516" s="7">
        <v>520</v>
      </c>
      <c r="B516" s="7">
        <v>1</v>
      </c>
      <c r="C516" s="7">
        <v>157</v>
      </c>
      <c r="D516" s="7">
        <v>1886</v>
      </c>
      <c r="F516" s="8">
        <v>40155.125439814816</v>
      </c>
      <c r="G516" s="7">
        <v>0</v>
      </c>
      <c r="H516" s="7">
        <v>1</v>
      </c>
      <c r="I516" s="7" t="b">
        <f t="shared" si="24"/>
        <v>0</v>
      </c>
      <c r="J516" s="7" t="b">
        <f t="shared" si="25"/>
        <v>0</v>
      </c>
      <c r="K516" s="7">
        <f t="shared" si="26"/>
        <v>0</v>
      </c>
      <c r="L516" s="7">
        <f>WEEKDAY(Table1[[#This Row],[post_time]])</f>
        <v>3</v>
      </c>
      <c r="M516" s="7">
        <f>VLOOKUP(Table1[[#This Row],[topic_id]],'All Topics Data'!$A$2:$I$1243,8,FALSE)</f>
        <v>40155.125</v>
      </c>
      <c r="N516" s="7">
        <f>Table1[[#This Row],[Hui Reply?]]*(Table1[[#This Row],[post_time]]-Table1[[#This Row],[timestamp of previous reply]])</f>
        <v>0</v>
      </c>
      <c r="O516" s="3">
        <f>O515+Table1[[#This Row],[Hui Reply?]]</f>
        <v>53</v>
      </c>
      <c r="P516" s="19">
        <f>INT(Table1[[#This Row],[post_time]])</f>
        <v>40155</v>
      </c>
      <c r="Q516" s="3">
        <f>IF(Table1[[#This Row],[Hui Reply?]],VLOOKUP(Table1[[#This Row],[topic_id]],'All Topics Data'!$A$2:$E$1243,5,FALSE),0)</f>
        <v>0</v>
      </c>
      <c r="R516" s="8">
        <f>Table1[[#This Row],[post_time]]+8/24</f>
        <v>40155.458773148152</v>
      </c>
      <c r="S516" s="3">
        <f>IF(Table1[[#This Row],[post_position]]=1,0,SUMIFS($F$2:F516,$H$2:H516,Table1[[#This Row],[post_position]]-1,$C$2:C516,Table1[[#This Row],[topic_id]]))</f>
        <v>0</v>
      </c>
    </row>
    <row r="517" spans="1:19" x14ac:dyDescent="0.25">
      <c r="A517" s="7">
        <v>521</v>
      </c>
      <c r="B517" s="7">
        <v>2</v>
      </c>
      <c r="C517" s="7">
        <v>59</v>
      </c>
      <c r="D517" s="7">
        <v>27</v>
      </c>
      <c r="F517" s="8">
        <v>40155.369629629633</v>
      </c>
      <c r="G517" s="7">
        <v>0</v>
      </c>
      <c r="H517" s="7">
        <v>6</v>
      </c>
      <c r="I517" s="7" t="b">
        <f t="shared" si="24"/>
        <v>0</v>
      </c>
      <c r="J517" s="7" t="b">
        <f t="shared" si="25"/>
        <v>1</v>
      </c>
      <c r="K517" s="7">
        <f t="shared" si="26"/>
        <v>0</v>
      </c>
      <c r="L517" s="7">
        <f>WEEKDAY(Table1[[#This Row],[post_time]])</f>
        <v>3</v>
      </c>
      <c r="M517" s="7">
        <f>VLOOKUP(Table1[[#This Row],[topic_id]],'All Topics Data'!$A$2:$I$1243,8,FALSE)</f>
        <v>40063.801388888889</v>
      </c>
      <c r="N517" s="7">
        <f>Table1[[#This Row],[Hui Reply?]]*(Table1[[#This Row],[post_time]]-Table1[[#This Row],[timestamp of previous reply]])</f>
        <v>0</v>
      </c>
      <c r="O517" s="3">
        <f>O516+Table1[[#This Row],[Hui Reply?]]</f>
        <v>53</v>
      </c>
      <c r="P517" s="19">
        <f>INT(Table1[[#This Row],[post_time]])</f>
        <v>40155</v>
      </c>
      <c r="Q517" s="3">
        <f>IF(Table1[[#This Row],[Hui Reply?]],VLOOKUP(Table1[[#This Row],[topic_id]],'All Topics Data'!$A$2:$E$1243,5,FALSE),0)</f>
        <v>0</v>
      </c>
      <c r="R517" s="8">
        <f>Table1[[#This Row],[post_time]]+8/24</f>
        <v>40155.702962962969</v>
      </c>
      <c r="S517" s="3">
        <f>IF(Table1[[#This Row],[post_position]]=1,0,SUMIFS($F$2:F517,$H$2:H517,Table1[[#This Row],[post_position]]-1,$C$2:C517,Table1[[#This Row],[topic_id]]))</f>
        <v>40143.798159722224</v>
      </c>
    </row>
    <row r="518" spans="1:19" x14ac:dyDescent="0.25">
      <c r="A518" s="7">
        <v>522</v>
      </c>
      <c r="B518" s="7">
        <v>1</v>
      </c>
      <c r="C518" s="7">
        <v>157</v>
      </c>
      <c r="D518" s="7">
        <v>1</v>
      </c>
      <c r="F518" s="8">
        <v>40155.445254629631</v>
      </c>
      <c r="G518" s="7">
        <v>0</v>
      </c>
      <c r="H518" s="7">
        <v>2</v>
      </c>
      <c r="I518" s="7" t="b">
        <f t="shared" si="24"/>
        <v>0</v>
      </c>
      <c r="J518" s="7" t="b">
        <f t="shared" si="25"/>
        <v>1</v>
      </c>
      <c r="K518" s="7">
        <f t="shared" si="26"/>
        <v>0</v>
      </c>
      <c r="L518" s="7">
        <f>WEEKDAY(Table1[[#This Row],[post_time]])</f>
        <v>3</v>
      </c>
      <c r="M518" s="7">
        <f>VLOOKUP(Table1[[#This Row],[topic_id]],'All Topics Data'!$A$2:$I$1243,8,FALSE)</f>
        <v>40155.125</v>
      </c>
      <c r="N518" s="7">
        <f>Table1[[#This Row],[Hui Reply?]]*(Table1[[#This Row],[post_time]]-Table1[[#This Row],[timestamp of previous reply]])</f>
        <v>0</v>
      </c>
      <c r="O518" s="3">
        <f>O517+Table1[[#This Row],[Hui Reply?]]</f>
        <v>53</v>
      </c>
      <c r="P518" s="19">
        <f>INT(Table1[[#This Row],[post_time]])</f>
        <v>40155</v>
      </c>
      <c r="Q518" s="3">
        <f>IF(Table1[[#This Row],[Hui Reply?]],VLOOKUP(Table1[[#This Row],[topic_id]],'All Topics Data'!$A$2:$E$1243,5,FALSE),0)</f>
        <v>0</v>
      </c>
      <c r="R518" s="8">
        <f>Table1[[#This Row],[post_time]]+8/24</f>
        <v>40155.778587962966</v>
      </c>
      <c r="S518" s="3">
        <f>IF(Table1[[#This Row],[post_position]]=1,0,SUMIFS($F$2:F518,$H$2:H518,Table1[[#This Row],[post_position]]-1,$C$2:C518,Table1[[#This Row],[topic_id]]))</f>
        <v>40155.125439814816</v>
      </c>
    </row>
    <row r="519" spans="1:19" x14ac:dyDescent="0.25">
      <c r="A519" s="7">
        <v>523</v>
      </c>
      <c r="B519" s="7">
        <v>1</v>
      </c>
      <c r="C519" s="7">
        <v>158</v>
      </c>
      <c r="D519" s="7">
        <v>2531</v>
      </c>
      <c r="E519" s="2"/>
      <c r="F519" s="8">
        <v>40156.345462962963</v>
      </c>
      <c r="G519" s="7">
        <v>0</v>
      </c>
      <c r="H519" s="7">
        <v>1</v>
      </c>
      <c r="I519" s="7" t="b">
        <f t="shared" si="24"/>
        <v>0</v>
      </c>
      <c r="J519" s="7" t="b">
        <f t="shared" si="25"/>
        <v>0</v>
      </c>
      <c r="K519" s="7">
        <f t="shared" si="26"/>
        <v>0</v>
      </c>
      <c r="L519" s="7">
        <f>WEEKDAY(Table1[[#This Row],[post_time]])</f>
        <v>4</v>
      </c>
      <c r="M519" s="7">
        <f>VLOOKUP(Table1[[#This Row],[topic_id]],'All Topics Data'!$A$2:$I$1243,8,FALSE)</f>
        <v>40156.345138888886</v>
      </c>
      <c r="N519" s="7">
        <f>Table1[[#This Row],[Hui Reply?]]*(Table1[[#This Row],[post_time]]-Table1[[#This Row],[timestamp of previous reply]])</f>
        <v>0</v>
      </c>
      <c r="O519" s="3">
        <f>O518+Table1[[#This Row],[Hui Reply?]]</f>
        <v>53</v>
      </c>
      <c r="P519" s="19">
        <f>INT(Table1[[#This Row],[post_time]])</f>
        <v>40156</v>
      </c>
      <c r="Q519" s="3">
        <f>IF(Table1[[#This Row],[Hui Reply?]],VLOOKUP(Table1[[#This Row],[topic_id]],'All Topics Data'!$A$2:$E$1243,5,FALSE),0)</f>
        <v>0</v>
      </c>
      <c r="R519" s="8">
        <f>Table1[[#This Row],[post_time]]+8/24</f>
        <v>40156.678796296299</v>
      </c>
      <c r="S519" s="3">
        <f>IF(Table1[[#This Row],[post_position]]=1,0,SUMIFS($F$2:F519,$H$2:H519,Table1[[#This Row],[post_position]]-1,$C$2:C519,Table1[[#This Row],[topic_id]]))</f>
        <v>0</v>
      </c>
    </row>
    <row r="520" spans="1:19" x14ac:dyDescent="0.25">
      <c r="A520" s="7">
        <v>524</v>
      </c>
      <c r="B520" s="7">
        <v>1</v>
      </c>
      <c r="C520" s="7">
        <v>158</v>
      </c>
      <c r="D520" s="7">
        <v>24</v>
      </c>
      <c r="E520" s="2"/>
      <c r="F520" s="8">
        <v>40156.394386574073</v>
      </c>
      <c r="G520" s="7">
        <v>0</v>
      </c>
      <c r="H520" s="7">
        <v>2</v>
      </c>
      <c r="I520" s="7" t="b">
        <f t="shared" si="24"/>
        <v>1</v>
      </c>
      <c r="J520" s="7" t="b">
        <f t="shared" si="25"/>
        <v>1</v>
      </c>
      <c r="K520" s="7">
        <f t="shared" si="26"/>
        <v>1</v>
      </c>
      <c r="L520" s="7">
        <f>WEEKDAY(Table1[[#This Row],[post_time]])</f>
        <v>4</v>
      </c>
      <c r="M520" s="7">
        <f>VLOOKUP(Table1[[#This Row],[topic_id]],'All Topics Data'!$A$2:$I$1243,8,FALSE)</f>
        <v>40156.345138888886</v>
      </c>
      <c r="N520" s="7">
        <f>Table1[[#This Row],[Hui Reply?]]*(Table1[[#This Row],[post_time]]-Table1[[#This Row],[timestamp of previous reply]])</f>
        <v>4.892361110978527E-2</v>
      </c>
      <c r="O520" s="3">
        <f>O519+Table1[[#This Row],[Hui Reply?]]</f>
        <v>54</v>
      </c>
      <c r="P520" s="19">
        <f>INT(Table1[[#This Row],[post_time]])</f>
        <v>40156</v>
      </c>
      <c r="Q520" s="3" t="str">
        <f>IF(Table1[[#This Row],[Hui Reply?]],VLOOKUP(Table1[[#This Row],[topic_id]],'All Topics Data'!$A$2:$E$1243,5,FALSE),0)</f>
        <v>Brisbane Bob</v>
      </c>
      <c r="R520" s="8">
        <f>Table1[[#This Row],[post_time]]+8/24</f>
        <v>40156.727719907409</v>
      </c>
      <c r="S520" s="3">
        <f>IF(Table1[[#This Row],[post_position]]=1,0,SUMIFS($F$2:F520,$H$2:H520,Table1[[#This Row],[post_position]]-1,$C$2:C520,Table1[[#This Row],[topic_id]]))</f>
        <v>40156.345462962963</v>
      </c>
    </row>
    <row r="521" spans="1:19" x14ac:dyDescent="0.25">
      <c r="A521" s="7">
        <v>525</v>
      </c>
      <c r="B521" s="7">
        <v>1</v>
      </c>
      <c r="C521" s="7">
        <v>147</v>
      </c>
      <c r="D521" s="7">
        <v>376</v>
      </c>
      <c r="E521" s="2"/>
      <c r="F521" s="8">
        <v>40156.659826388888</v>
      </c>
      <c r="G521" s="7">
        <v>0</v>
      </c>
      <c r="H521" s="7">
        <v>7</v>
      </c>
      <c r="I521" s="7" t="b">
        <f t="shared" si="24"/>
        <v>0</v>
      </c>
      <c r="J521" s="7" t="b">
        <f t="shared" si="25"/>
        <v>1</v>
      </c>
      <c r="K521" s="7">
        <f t="shared" si="26"/>
        <v>0</v>
      </c>
      <c r="L521" s="7">
        <f>WEEKDAY(Table1[[#This Row],[post_time]])</f>
        <v>4</v>
      </c>
      <c r="M521" s="7">
        <f>VLOOKUP(Table1[[#This Row],[topic_id]],'All Topics Data'!$A$2:$I$1243,8,FALSE)</f>
        <v>40141.806250000001</v>
      </c>
      <c r="N521" s="7">
        <f>Table1[[#This Row],[Hui Reply?]]*(Table1[[#This Row],[post_time]]-Table1[[#This Row],[timestamp of previous reply]])</f>
        <v>0</v>
      </c>
      <c r="O521" s="3">
        <f>O520+Table1[[#This Row],[Hui Reply?]]</f>
        <v>54</v>
      </c>
      <c r="P521" s="19">
        <f>INT(Table1[[#This Row],[post_time]])</f>
        <v>40156</v>
      </c>
      <c r="Q521" s="3">
        <f>IF(Table1[[#This Row],[Hui Reply?]],VLOOKUP(Table1[[#This Row],[topic_id]],'All Topics Data'!$A$2:$E$1243,5,FALSE),0)</f>
        <v>0</v>
      </c>
      <c r="R521" s="8">
        <f>Table1[[#This Row],[post_time]]+8/24</f>
        <v>40156.993159722224</v>
      </c>
      <c r="S521" s="3">
        <f>IF(Table1[[#This Row],[post_position]]=1,0,SUMIFS($F$2:F521,$H$2:H521,Table1[[#This Row],[post_position]]-1,$C$2:C521,Table1[[#This Row],[topic_id]]))</f>
        <v>40151.866342592592</v>
      </c>
    </row>
    <row r="522" spans="1:19" x14ac:dyDescent="0.25">
      <c r="A522" s="7">
        <v>526</v>
      </c>
      <c r="B522" s="7">
        <v>1</v>
      </c>
      <c r="C522" s="7">
        <v>159</v>
      </c>
      <c r="D522" s="7">
        <v>950</v>
      </c>
      <c r="E522" s="2"/>
      <c r="F522" s="8">
        <v>40156.829791666663</v>
      </c>
      <c r="G522" s="7">
        <v>0</v>
      </c>
      <c r="H522" s="7">
        <v>1</v>
      </c>
      <c r="I522" s="7" t="b">
        <f t="shared" si="24"/>
        <v>0</v>
      </c>
      <c r="J522" s="7" t="b">
        <f t="shared" si="25"/>
        <v>0</v>
      </c>
      <c r="K522" s="7">
        <f t="shared" si="26"/>
        <v>0</v>
      </c>
      <c r="L522" s="7">
        <f>WEEKDAY(Table1[[#This Row],[post_time]])</f>
        <v>4</v>
      </c>
      <c r="M522" s="7">
        <f>VLOOKUP(Table1[[#This Row],[topic_id]],'All Topics Data'!$A$2:$I$1243,8,FALSE)</f>
        <v>40156.82916666667</v>
      </c>
      <c r="N522" s="7">
        <f>Table1[[#This Row],[Hui Reply?]]*(Table1[[#This Row],[post_time]]-Table1[[#This Row],[timestamp of previous reply]])</f>
        <v>0</v>
      </c>
      <c r="O522" s="3">
        <f>O521+Table1[[#This Row],[Hui Reply?]]</f>
        <v>54</v>
      </c>
      <c r="P522" s="19">
        <f>INT(Table1[[#This Row],[post_time]])</f>
        <v>40156</v>
      </c>
      <c r="Q522" s="3">
        <f>IF(Table1[[#This Row],[Hui Reply?]],VLOOKUP(Table1[[#This Row],[topic_id]],'All Topics Data'!$A$2:$E$1243,5,FALSE),0)</f>
        <v>0</v>
      </c>
      <c r="R522" s="8">
        <f>Table1[[#This Row],[post_time]]+8/24</f>
        <v>40157.163124999999</v>
      </c>
      <c r="S522" s="3">
        <f>IF(Table1[[#This Row],[post_position]]=1,0,SUMIFS($F$2:F522,$H$2:H522,Table1[[#This Row],[post_position]]-1,$C$2:C522,Table1[[#This Row],[topic_id]]))</f>
        <v>0</v>
      </c>
    </row>
    <row r="523" spans="1:19" x14ac:dyDescent="0.25">
      <c r="A523" s="7">
        <v>527</v>
      </c>
      <c r="B523" s="7">
        <v>1</v>
      </c>
      <c r="C523" s="7">
        <v>159</v>
      </c>
      <c r="D523" s="7">
        <v>24</v>
      </c>
      <c r="E523" s="2"/>
      <c r="F523" s="8">
        <v>40157.298125000001</v>
      </c>
      <c r="G523" s="7">
        <v>0</v>
      </c>
      <c r="H523" s="7">
        <v>2</v>
      </c>
      <c r="I523" s="7" t="b">
        <f t="shared" si="24"/>
        <v>1</v>
      </c>
      <c r="J523" s="7" t="b">
        <f t="shared" si="25"/>
        <v>1</v>
      </c>
      <c r="K523" s="7">
        <f t="shared" si="26"/>
        <v>1</v>
      </c>
      <c r="L523" s="7">
        <f>WEEKDAY(Table1[[#This Row],[post_time]])</f>
        <v>5</v>
      </c>
      <c r="M523" s="7">
        <f>VLOOKUP(Table1[[#This Row],[topic_id]],'All Topics Data'!$A$2:$I$1243,8,FALSE)</f>
        <v>40156.82916666667</v>
      </c>
      <c r="N523" s="7">
        <f>Table1[[#This Row],[Hui Reply?]]*(Table1[[#This Row],[post_time]]-Table1[[#This Row],[timestamp of previous reply]])</f>
        <v>0.46833333333779592</v>
      </c>
      <c r="O523" s="3">
        <f>O522+Table1[[#This Row],[Hui Reply?]]</f>
        <v>55</v>
      </c>
      <c r="P523" s="19">
        <f>INT(Table1[[#This Row],[post_time]])</f>
        <v>40157</v>
      </c>
      <c r="Q523" s="3" t="str">
        <f>IF(Table1[[#This Row],[Hui Reply?]],VLOOKUP(Table1[[#This Row],[topic_id]],'All Topics Data'!$A$2:$E$1243,5,FALSE),0)</f>
        <v>aires</v>
      </c>
      <c r="R523" s="8">
        <f>Table1[[#This Row],[post_time]]+8/24</f>
        <v>40157.631458333337</v>
      </c>
      <c r="S523" s="3">
        <f>IF(Table1[[#This Row],[post_position]]=1,0,SUMIFS($F$2:F523,$H$2:H523,Table1[[#This Row],[post_position]]-1,$C$2:C523,Table1[[#This Row],[topic_id]]))</f>
        <v>40156.829791666663</v>
      </c>
    </row>
    <row r="524" spans="1:19" x14ac:dyDescent="0.25">
      <c r="A524" s="7">
        <v>528</v>
      </c>
      <c r="B524" s="7">
        <v>1</v>
      </c>
      <c r="C524" s="7">
        <v>160</v>
      </c>
      <c r="D524" s="7">
        <v>2553</v>
      </c>
      <c r="E524" s="2"/>
      <c r="F524" s="8">
        <v>40157.892245370371</v>
      </c>
      <c r="G524" s="7">
        <v>0</v>
      </c>
      <c r="H524" s="7">
        <v>1</v>
      </c>
      <c r="I524" s="7" t="b">
        <f t="shared" si="24"/>
        <v>0</v>
      </c>
      <c r="J524" s="7" t="b">
        <f t="shared" si="25"/>
        <v>0</v>
      </c>
      <c r="K524" s="7">
        <f t="shared" si="26"/>
        <v>0</v>
      </c>
      <c r="L524" s="7">
        <f>WEEKDAY(Table1[[#This Row],[post_time]])</f>
        <v>5</v>
      </c>
      <c r="M524" s="7">
        <f>VLOOKUP(Table1[[#This Row],[topic_id]],'All Topics Data'!$A$2:$I$1243,8,FALSE)</f>
        <v>40157.89166666667</v>
      </c>
      <c r="N524" s="7">
        <f>Table1[[#This Row],[Hui Reply?]]*(Table1[[#This Row],[post_time]]-Table1[[#This Row],[timestamp of previous reply]])</f>
        <v>0</v>
      </c>
      <c r="O524" s="3">
        <f>O523+Table1[[#This Row],[Hui Reply?]]</f>
        <v>55</v>
      </c>
      <c r="P524" s="19">
        <f>INT(Table1[[#This Row],[post_time]])</f>
        <v>40157</v>
      </c>
      <c r="Q524" s="3">
        <f>IF(Table1[[#This Row],[Hui Reply?]],VLOOKUP(Table1[[#This Row],[topic_id]],'All Topics Data'!$A$2:$E$1243,5,FALSE),0)</f>
        <v>0</v>
      </c>
      <c r="R524" s="8">
        <f>Table1[[#This Row],[post_time]]+8/24</f>
        <v>40158.225578703707</v>
      </c>
      <c r="S524" s="3">
        <f>IF(Table1[[#This Row],[post_position]]=1,0,SUMIFS($F$2:F524,$H$2:H524,Table1[[#This Row],[post_position]]-1,$C$2:C524,Table1[[#This Row],[topic_id]]))</f>
        <v>0</v>
      </c>
    </row>
    <row r="525" spans="1:19" x14ac:dyDescent="0.25">
      <c r="A525" s="7">
        <v>529</v>
      </c>
      <c r="B525" s="7">
        <v>1</v>
      </c>
      <c r="C525" s="7">
        <v>161</v>
      </c>
      <c r="D525" s="7">
        <v>2554</v>
      </c>
      <c r="E525" s="2"/>
      <c r="F525" s="8">
        <v>40158.036053240743</v>
      </c>
      <c r="G525" s="7">
        <v>0</v>
      </c>
      <c r="H525" s="7">
        <v>1</v>
      </c>
      <c r="I525" s="7" t="b">
        <f t="shared" si="24"/>
        <v>0</v>
      </c>
      <c r="J525" s="7" t="b">
        <f t="shared" si="25"/>
        <v>0</v>
      </c>
      <c r="K525" s="7">
        <f t="shared" si="26"/>
        <v>0</v>
      </c>
      <c r="L525" s="7">
        <f>WEEKDAY(Table1[[#This Row],[post_time]])</f>
        <v>6</v>
      </c>
      <c r="M525" s="7">
        <f>VLOOKUP(Table1[[#This Row],[topic_id]],'All Topics Data'!$A$2:$I$1243,8,FALSE)</f>
        <v>40158.035416666666</v>
      </c>
      <c r="N525" s="7">
        <f>Table1[[#This Row],[Hui Reply?]]*(Table1[[#This Row],[post_time]]-Table1[[#This Row],[timestamp of previous reply]])</f>
        <v>0</v>
      </c>
      <c r="O525" s="3">
        <f>O524+Table1[[#This Row],[Hui Reply?]]</f>
        <v>55</v>
      </c>
      <c r="P525" s="19">
        <f>INT(Table1[[#This Row],[post_time]])</f>
        <v>40158</v>
      </c>
      <c r="Q525" s="3">
        <f>IF(Table1[[#This Row],[Hui Reply?]],VLOOKUP(Table1[[#This Row],[topic_id]],'All Topics Data'!$A$2:$E$1243,5,FALSE),0)</f>
        <v>0</v>
      </c>
      <c r="R525" s="8">
        <f>Table1[[#This Row],[post_time]]+8/24</f>
        <v>40158.369386574079</v>
      </c>
      <c r="S525" s="3">
        <f>IF(Table1[[#This Row],[post_position]]=1,0,SUMIFS($F$2:F525,$H$2:H525,Table1[[#This Row],[post_position]]-1,$C$2:C525,Table1[[#This Row],[topic_id]]))</f>
        <v>0</v>
      </c>
    </row>
    <row r="526" spans="1:19" x14ac:dyDescent="0.25">
      <c r="A526" s="7">
        <v>530</v>
      </c>
      <c r="B526" s="7">
        <v>1</v>
      </c>
      <c r="C526" s="7">
        <v>161</v>
      </c>
      <c r="D526" s="7">
        <v>24</v>
      </c>
      <c r="E526" s="2"/>
      <c r="F526" s="8">
        <v>40158.142708333333</v>
      </c>
      <c r="G526" s="7">
        <v>0</v>
      </c>
      <c r="H526" s="7">
        <v>2</v>
      </c>
      <c r="I526" s="7" t="b">
        <f t="shared" si="24"/>
        <v>1</v>
      </c>
      <c r="J526" s="7" t="b">
        <f t="shared" si="25"/>
        <v>1</v>
      </c>
      <c r="K526" s="7">
        <f t="shared" si="26"/>
        <v>1</v>
      </c>
      <c r="L526" s="7">
        <f>WEEKDAY(Table1[[#This Row],[post_time]])</f>
        <v>6</v>
      </c>
      <c r="M526" s="7">
        <f>VLOOKUP(Table1[[#This Row],[topic_id]],'All Topics Data'!$A$2:$I$1243,8,FALSE)</f>
        <v>40158.035416666666</v>
      </c>
      <c r="N526" s="7">
        <f>Table1[[#This Row],[Hui Reply?]]*(Table1[[#This Row],[post_time]]-Table1[[#This Row],[timestamp of previous reply]])</f>
        <v>0.10665509258979</v>
      </c>
      <c r="O526" s="3">
        <f>O525+Table1[[#This Row],[Hui Reply?]]</f>
        <v>56</v>
      </c>
      <c r="P526" s="19">
        <f>INT(Table1[[#This Row],[post_time]])</f>
        <v>40158</v>
      </c>
      <c r="Q526" s="3" t="str">
        <f>IF(Table1[[#This Row],[Hui Reply?]],VLOOKUP(Table1[[#This Row],[topic_id]],'All Topics Data'!$A$2:$E$1243,5,FALSE),0)</f>
        <v>ButchJ</v>
      </c>
      <c r="R526" s="8">
        <f>Table1[[#This Row],[post_time]]+8/24</f>
        <v>40158.476041666669</v>
      </c>
      <c r="S526" s="3">
        <f>IF(Table1[[#This Row],[post_position]]=1,0,SUMIFS($F$2:F526,$H$2:H526,Table1[[#This Row],[post_position]]-1,$C$2:C526,Table1[[#This Row],[topic_id]]))</f>
        <v>40158.036053240743</v>
      </c>
    </row>
    <row r="527" spans="1:19" x14ac:dyDescent="0.25">
      <c r="A527" s="7">
        <v>531</v>
      </c>
      <c r="B527" s="7">
        <v>1</v>
      </c>
      <c r="C527" s="7">
        <v>160</v>
      </c>
      <c r="D527" s="7">
        <v>24</v>
      </c>
      <c r="E527" s="2"/>
      <c r="F527" s="8">
        <v>40158.148668981485</v>
      </c>
      <c r="G527" s="7">
        <v>0</v>
      </c>
      <c r="H527" s="7">
        <v>2</v>
      </c>
      <c r="I527" s="7" t="b">
        <f t="shared" si="24"/>
        <v>1</v>
      </c>
      <c r="J527" s="7" t="b">
        <f t="shared" si="25"/>
        <v>1</v>
      </c>
      <c r="K527" s="7">
        <f t="shared" si="26"/>
        <v>1</v>
      </c>
      <c r="L527" s="7">
        <f>WEEKDAY(Table1[[#This Row],[post_time]])</f>
        <v>6</v>
      </c>
      <c r="M527" s="7">
        <f>VLOOKUP(Table1[[#This Row],[topic_id]],'All Topics Data'!$A$2:$I$1243,8,FALSE)</f>
        <v>40157.89166666667</v>
      </c>
      <c r="N527" s="7">
        <f>Table1[[#This Row],[Hui Reply?]]*(Table1[[#This Row],[post_time]]-Table1[[#This Row],[timestamp of previous reply]])</f>
        <v>0.25642361111385981</v>
      </c>
      <c r="O527" s="3">
        <f>O526+Table1[[#This Row],[Hui Reply?]]</f>
        <v>57</v>
      </c>
      <c r="P527" s="19">
        <f>INT(Table1[[#This Row],[post_time]])</f>
        <v>40158</v>
      </c>
      <c r="Q527" s="3" t="str">
        <f>IF(Table1[[#This Row],[Hui Reply?]],VLOOKUP(Table1[[#This Row],[topic_id]],'All Topics Data'!$A$2:$E$1243,5,FALSE),0)</f>
        <v>Ryan</v>
      </c>
      <c r="R527" s="8">
        <f>Table1[[#This Row],[post_time]]+8/24</f>
        <v>40158.48200231482</v>
      </c>
      <c r="S527" s="3">
        <f>IF(Table1[[#This Row],[post_position]]=1,0,SUMIFS($F$2:F527,$H$2:H527,Table1[[#This Row],[post_position]]-1,$C$2:C527,Table1[[#This Row],[topic_id]]))</f>
        <v>40157.892245370371</v>
      </c>
    </row>
    <row r="528" spans="1:19" x14ac:dyDescent="0.25">
      <c r="A528" s="7">
        <v>532</v>
      </c>
      <c r="B528" s="7">
        <v>1</v>
      </c>
      <c r="C528" s="7">
        <v>162</v>
      </c>
      <c r="D528" s="7">
        <v>2564</v>
      </c>
      <c r="E528" s="2"/>
      <c r="F528" s="8">
        <v>40158.495532407411</v>
      </c>
      <c r="G528" s="7">
        <v>0</v>
      </c>
      <c r="H528" s="7">
        <v>1</v>
      </c>
      <c r="I528" s="7" t="b">
        <f t="shared" si="24"/>
        <v>0</v>
      </c>
      <c r="J528" s="7" t="b">
        <f t="shared" si="25"/>
        <v>0</v>
      </c>
      <c r="K528" s="7">
        <f t="shared" si="26"/>
        <v>0</v>
      </c>
      <c r="L528" s="7">
        <f>WEEKDAY(Table1[[#This Row],[post_time]])</f>
        <v>6</v>
      </c>
      <c r="M528" s="7">
        <f>VLOOKUP(Table1[[#This Row],[topic_id]],'All Topics Data'!$A$2:$I$1243,8,FALSE)</f>
        <v>40158.495138888888</v>
      </c>
      <c r="N528" s="7">
        <f>Table1[[#This Row],[Hui Reply?]]*(Table1[[#This Row],[post_time]]-Table1[[#This Row],[timestamp of previous reply]])</f>
        <v>0</v>
      </c>
      <c r="O528" s="3">
        <f>O527+Table1[[#This Row],[Hui Reply?]]</f>
        <v>57</v>
      </c>
      <c r="P528" s="19">
        <f>INT(Table1[[#This Row],[post_time]])</f>
        <v>40158</v>
      </c>
      <c r="Q528" s="3">
        <f>IF(Table1[[#This Row],[Hui Reply?]],VLOOKUP(Table1[[#This Row],[topic_id]],'All Topics Data'!$A$2:$E$1243,5,FALSE),0)</f>
        <v>0</v>
      </c>
      <c r="R528" s="8">
        <f>Table1[[#This Row],[post_time]]+8/24</f>
        <v>40158.828865740747</v>
      </c>
      <c r="S528" s="3">
        <f>IF(Table1[[#This Row],[post_position]]=1,0,SUMIFS($F$2:F528,$H$2:H528,Table1[[#This Row],[post_position]]-1,$C$2:C528,Table1[[#This Row],[topic_id]]))</f>
        <v>0</v>
      </c>
    </row>
    <row r="529" spans="1:19" x14ac:dyDescent="0.25">
      <c r="A529" s="7">
        <v>533</v>
      </c>
      <c r="B529" s="7">
        <v>1</v>
      </c>
      <c r="C529" s="7">
        <v>161</v>
      </c>
      <c r="D529" s="7">
        <v>2554</v>
      </c>
      <c r="F529" s="8">
        <v>40158.54383101852</v>
      </c>
      <c r="G529" s="7">
        <v>0</v>
      </c>
      <c r="H529" s="7">
        <v>3</v>
      </c>
      <c r="I529" s="7" t="b">
        <f t="shared" si="24"/>
        <v>0</v>
      </c>
      <c r="J529" s="7" t="b">
        <f t="shared" si="25"/>
        <v>1</v>
      </c>
      <c r="K529" s="7">
        <f t="shared" si="26"/>
        <v>0</v>
      </c>
      <c r="L529" s="7">
        <f>WEEKDAY(Table1[[#This Row],[post_time]])</f>
        <v>6</v>
      </c>
      <c r="M529" s="7">
        <f>VLOOKUP(Table1[[#This Row],[topic_id]],'All Topics Data'!$A$2:$I$1243,8,FALSE)</f>
        <v>40158.035416666666</v>
      </c>
      <c r="N529" s="7">
        <f>Table1[[#This Row],[Hui Reply?]]*(Table1[[#This Row],[post_time]]-Table1[[#This Row],[timestamp of previous reply]])</f>
        <v>0</v>
      </c>
      <c r="O529" s="3">
        <f>O528+Table1[[#This Row],[Hui Reply?]]</f>
        <v>57</v>
      </c>
      <c r="P529" s="19">
        <f>INT(Table1[[#This Row],[post_time]])</f>
        <v>40158</v>
      </c>
      <c r="Q529" s="3">
        <f>IF(Table1[[#This Row],[Hui Reply?]],VLOOKUP(Table1[[#This Row],[topic_id]],'All Topics Data'!$A$2:$E$1243,5,FALSE),0)</f>
        <v>0</v>
      </c>
      <c r="R529" s="8">
        <f>Table1[[#This Row],[post_time]]+8/24</f>
        <v>40158.877164351856</v>
      </c>
      <c r="S529" s="3">
        <f>IF(Table1[[#This Row],[post_position]]=1,0,SUMIFS($F$2:F529,$H$2:H529,Table1[[#This Row],[post_position]]-1,$C$2:C529,Table1[[#This Row],[topic_id]]))</f>
        <v>40158.142708333333</v>
      </c>
    </row>
    <row r="530" spans="1:19" x14ac:dyDescent="0.25">
      <c r="A530" s="7">
        <v>534</v>
      </c>
      <c r="B530" s="7">
        <v>1</v>
      </c>
      <c r="C530" s="7">
        <v>159</v>
      </c>
      <c r="D530" s="7">
        <v>950</v>
      </c>
      <c r="E530" s="2"/>
      <c r="F530" s="8">
        <v>40158.568831018521</v>
      </c>
      <c r="G530" s="7">
        <v>0</v>
      </c>
      <c r="H530" s="7">
        <v>3</v>
      </c>
      <c r="I530" s="7" t="b">
        <f t="shared" si="24"/>
        <v>0</v>
      </c>
      <c r="J530" s="7" t="b">
        <f t="shared" si="25"/>
        <v>1</v>
      </c>
      <c r="K530" s="7">
        <f t="shared" si="26"/>
        <v>0</v>
      </c>
      <c r="L530" s="7">
        <f>WEEKDAY(Table1[[#This Row],[post_time]])</f>
        <v>6</v>
      </c>
      <c r="M530" s="7">
        <f>VLOOKUP(Table1[[#This Row],[topic_id]],'All Topics Data'!$A$2:$I$1243,8,FALSE)</f>
        <v>40156.82916666667</v>
      </c>
      <c r="N530" s="7">
        <f>Table1[[#This Row],[Hui Reply?]]*(Table1[[#This Row],[post_time]]-Table1[[#This Row],[timestamp of previous reply]])</f>
        <v>0</v>
      </c>
      <c r="O530" s="3">
        <f>O529+Table1[[#This Row],[Hui Reply?]]</f>
        <v>57</v>
      </c>
      <c r="P530" s="19">
        <f>INT(Table1[[#This Row],[post_time]])</f>
        <v>40158</v>
      </c>
      <c r="Q530" s="3">
        <f>IF(Table1[[#This Row],[Hui Reply?]],VLOOKUP(Table1[[#This Row],[topic_id]],'All Topics Data'!$A$2:$E$1243,5,FALSE),0)</f>
        <v>0</v>
      </c>
      <c r="R530" s="8">
        <f>Table1[[#This Row],[post_time]]+8/24</f>
        <v>40158.902164351857</v>
      </c>
      <c r="S530" s="3">
        <f>IF(Table1[[#This Row],[post_position]]=1,0,SUMIFS($F$2:F530,$H$2:H530,Table1[[#This Row],[post_position]]-1,$C$2:C530,Table1[[#This Row],[topic_id]]))</f>
        <v>40157.298125000001</v>
      </c>
    </row>
    <row r="531" spans="1:19" x14ac:dyDescent="0.25">
      <c r="A531" s="7">
        <v>535</v>
      </c>
      <c r="B531" s="7">
        <v>1</v>
      </c>
      <c r="C531" s="7">
        <v>162</v>
      </c>
      <c r="D531" s="7">
        <v>950</v>
      </c>
      <c r="E531" s="2"/>
      <c r="F531" s="8">
        <v>40158.578657407408</v>
      </c>
      <c r="G531" s="7">
        <v>0</v>
      </c>
      <c r="H531" s="7">
        <v>2</v>
      </c>
      <c r="I531" s="7" t="b">
        <f t="shared" si="24"/>
        <v>0</v>
      </c>
      <c r="J531" s="7" t="b">
        <f t="shared" si="25"/>
        <v>1</v>
      </c>
      <c r="K531" s="7">
        <f t="shared" si="26"/>
        <v>0</v>
      </c>
      <c r="L531" s="7">
        <f>WEEKDAY(Table1[[#This Row],[post_time]])</f>
        <v>6</v>
      </c>
      <c r="M531" s="7">
        <f>VLOOKUP(Table1[[#This Row],[topic_id]],'All Topics Data'!$A$2:$I$1243,8,FALSE)</f>
        <v>40158.495138888888</v>
      </c>
      <c r="N531" s="7">
        <f>Table1[[#This Row],[Hui Reply?]]*(Table1[[#This Row],[post_time]]-Table1[[#This Row],[timestamp of previous reply]])</f>
        <v>0</v>
      </c>
      <c r="O531" s="3">
        <f>O530+Table1[[#This Row],[Hui Reply?]]</f>
        <v>57</v>
      </c>
      <c r="P531" s="19">
        <f>INT(Table1[[#This Row],[post_time]])</f>
        <v>40158</v>
      </c>
      <c r="Q531" s="3">
        <f>IF(Table1[[#This Row],[Hui Reply?]],VLOOKUP(Table1[[#This Row],[topic_id]],'All Topics Data'!$A$2:$E$1243,5,FALSE),0)</f>
        <v>0</v>
      </c>
      <c r="R531" s="8">
        <f>Table1[[#This Row],[post_time]]+8/24</f>
        <v>40158.911990740744</v>
      </c>
      <c r="S531" s="3">
        <f>IF(Table1[[#This Row],[post_position]]=1,0,SUMIFS($F$2:F531,$H$2:H531,Table1[[#This Row],[post_position]]-1,$C$2:C531,Table1[[#This Row],[topic_id]]))</f>
        <v>40158.495532407411</v>
      </c>
    </row>
    <row r="532" spans="1:19" x14ac:dyDescent="0.25">
      <c r="A532" s="7">
        <v>536</v>
      </c>
      <c r="B532" s="7">
        <v>1</v>
      </c>
      <c r="C532" s="7">
        <v>162</v>
      </c>
      <c r="D532" s="7">
        <v>2564</v>
      </c>
      <c r="F532" s="8">
        <v>40158.584039351852</v>
      </c>
      <c r="G532" s="7">
        <v>0</v>
      </c>
      <c r="H532" s="7">
        <v>3</v>
      </c>
      <c r="I532" s="7" t="b">
        <f t="shared" si="24"/>
        <v>0</v>
      </c>
      <c r="J532" s="7" t="b">
        <f t="shared" si="25"/>
        <v>1</v>
      </c>
      <c r="K532" s="7">
        <f t="shared" si="26"/>
        <v>0</v>
      </c>
      <c r="L532" s="7">
        <f>WEEKDAY(Table1[[#This Row],[post_time]])</f>
        <v>6</v>
      </c>
      <c r="M532" s="7">
        <f>VLOOKUP(Table1[[#This Row],[topic_id]],'All Topics Data'!$A$2:$I$1243,8,FALSE)</f>
        <v>40158.495138888888</v>
      </c>
      <c r="N532" s="7">
        <f>Table1[[#This Row],[Hui Reply?]]*(Table1[[#This Row],[post_time]]-Table1[[#This Row],[timestamp of previous reply]])</f>
        <v>0</v>
      </c>
      <c r="O532" s="3">
        <f>O531+Table1[[#This Row],[Hui Reply?]]</f>
        <v>57</v>
      </c>
      <c r="P532" s="19">
        <f>INT(Table1[[#This Row],[post_time]])</f>
        <v>40158</v>
      </c>
      <c r="Q532" s="3">
        <f>IF(Table1[[#This Row],[Hui Reply?]],VLOOKUP(Table1[[#This Row],[topic_id]],'All Topics Data'!$A$2:$E$1243,5,FALSE),0)</f>
        <v>0</v>
      </c>
      <c r="R532" s="8">
        <f>Table1[[#This Row],[post_time]]+8/24</f>
        <v>40158.917372685188</v>
      </c>
      <c r="S532" s="3">
        <f>IF(Table1[[#This Row],[post_position]]=1,0,SUMIFS($F$2:F532,$H$2:H532,Table1[[#This Row],[post_position]]-1,$C$2:C532,Table1[[#This Row],[topic_id]]))</f>
        <v>40158.578657407408</v>
      </c>
    </row>
    <row r="533" spans="1:19" x14ac:dyDescent="0.25">
      <c r="A533" s="7">
        <v>537</v>
      </c>
      <c r="B533" s="7">
        <v>1</v>
      </c>
      <c r="C533" s="7">
        <v>163</v>
      </c>
      <c r="D533" s="7">
        <v>2581</v>
      </c>
      <c r="E533" s="2"/>
      <c r="F533" s="8">
        <v>40159.132418981484</v>
      </c>
      <c r="G533" s="7">
        <v>0</v>
      </c>
      <c r="H533" s="7">
        <v>1</v>
      </c>
      <c r="I533" s="7" t="b">
        <f t="shared" si="24"/>
        <v>0</v>
      </c>
      <c r="J533" s="7" t="b">
        <f t="shared" si="25"/>
        <v>0</v>
      </c>
      <c r="K533" s="7">
        <f t="shared" si="26"/>
        <v>0</v>
      </c>
      <c r="L533" s="7">
        <f>WEEKDAY(Table1[[#This Row],[post_time]])</f>
        <v>7</v>
      </c>
      <c r="M533" s="7">
        <f>VLOOKUP(Table1[[#This Row],[topic_id]],'All Topics Data'!$A$2:$I$1243,8,FALSE)</f>
        <v>40159.131944444445</v>
      </c>
      <c r="N533" s="7">
        <f>Table1[[#This Row],[Hui Reply?]]*(Table1[[#This Row],[post_time]]-Table1[[#This Row],[timestamp of previous reply]])</f>
        <v>0</v>
      </c>
      <c r="O533" s="3">
        <f>O532+Table1[[#This Row],[Hui Reply?]]</f>
        <v>57</v>
      </c>
      <c r="P533" s="19">
        <f>INT(Table1[[#This Row],[post_time]])</f>
        <v>40159</v>
      </c>
      <c r="Q533" s="3">
        <f>IF(Table1[[#This Row],[Hui Reply?]],VLOOKUP(Table1[[#This Row],[topic_id]],'All Topics Data'!$A$2:$E$1243,5,FALSE),0)</f>
        <v>0</v>
      </c>
      <c r="R533" s="8">
        <f>Table1[[#This Row],[post_time]]+8/24</f>
        <v>40159.46575231482</v>
      </c>
      <c r="S533" s="3">
        <f>IF(Table1[[#This Row],[post_position]]=1,0,SUMIFS($F$2:F533,$H$2:H533,Table1[[#This Row],[post_position]]-1,$C$2:C533,Table1[[#This Row],[topic_id]]))</f>
        <v>0</v>
      </c>
    </row>
    <row r="534" spans="1:19" x14ac:dyDescent="0.25">
      <c r="A534" s="7">
        <v>538</v>
      </c>
      <c r="B534" s="7">
        <v>1</v>
      </c>
      <c r="C534" s="7">
        <v>164</v>
      </c>
      <c r="D534" s="7">
        <v>2543</v>
      </c>
      <c r="E534" s="2"/>
      <c r="F534" s="8">
        <v>40159.246030092596</v>
      </c>
      <c r="G534" s="7">
        <v>0</v>
      </c>
      <c r="H534" s="7">
        <v>1</v>
      </c>
      <c r="I534" s="7" t="b">
        <f t="shared" si="24"/>
        <v>0</v>
      </c>
      <c r="J534" s="7" t="b">
        <f t="shared" si="25"/>
        <v>0</v>
      </c>
      <c r="K534" s="7">
        <f t="shared" si="26"/>
        <v>0</v>
      </c>
      <c r="L534" s="7">
        <f>WEEKDAY(Table1[[#This Row],[post_time]])</f>
        <v>7</v>
      </c>
      <c r="M534" s="7">
        <f>VLOOKUP(Table1[[#This Row],[topic_id]],'All Topics Data'!$A$2:$I$1243,8,FALSE)</f>
        <v>40159.245833333334</v>
      </c>
      <c r="N534" s="7">
        <f>Table1[[#This Row],[Hui Reply?]]*(Table1[[#This Row],[post_time]]-Table1[[#This Row],[timestamp of previous reply]])</f>
        <v>0</v>
      </c>
      <c r="O534" s="3">
        <f>O533+Table1[[#This Row],[Hui Reply?]]</f>
        <v>57</v>
      </c>
      <c r="P534" s="19">
        <f>INT(Table1[[#This Row],[post_time]])</f>
        <v>40159</v>
      </c>
      <c r="Q534" s="3">
        <f>IF(Table1[[#This Row],[Hui Reply?]],VLOOKUP(Table1[[#This Row],[topic_id]],'All Topics Data'!$A$2:$E$1243,5,FALSE),0)</f>
        <v>0</v>
      </c>
      <c r="R534" s="8">
        <f>Table1[[#This Row],[post_time]]+8/24</f>
        <v>40159.579363425932</v>
      </c>
      <c r="S534" s="3">
        <f>IF(Table1[[#This Row],[post_position]]=1,0,SUMIFS($F$2:F534,$H$2:H534,Table1[[#This Row],[post_position]]-1,$C$2:C534,Table1[[#This Row],[topic_id]]))</f>
        <v>0</v>
      </c>
    </row>
    <row r="535" spans="1:19" x14ac:dyDescent="0.25">
      <c r="A535" s="7">
        <v>539</v>
      </c>
      <c r="B535" s="7">
        <v>1</v>
      </c>
      <c r="C535" s="7">
        <v>163</v>
      </c>
      <c r="D535" s="7">
        <v>24</v>
      </c>
      <c r="F535" s="8">
        <v>40159.271817129629</v>
      </c>
      <c r="G535" s="7">
        <v>0</v>
      </c>
      <c r="H535" s="7">
        <v>2</v>
      </c>
      <c r="I535" s="7" t="b">
        <f t="shared" si="24"/>
        <v>1</v>
      </c>
      <c r="J535" s="7" t="b">
        <f t="shared" si="25"/>
        <v>1</v>
      </c>
      <c r="K535" s="7">
        <f t="shared" si="26"/>
        <v>1</v>
      </c>
      <c r="L535" s="7">
        <f>WEEKDAY(Table1[[#This Row],[post_time]])</f>
        <v>7</v>
      </c>
      <c r="M535" s="7">
        <f>VLOOKUP(Table1[[#This Row],[topic_id]],'All Topics Data'!$A$2:$I$1243,8,FALSE)</f>
        <v>40159.131944444445</v>
      </c>
      <c r="N535" s="7">
        <f>Table1[[#This Row],[Hui Reply?]]*(Table1[[#This Row],[post_time]]-Table1[[#This Row],[timestamp of previous reply]])</f>
        <v>0.13939814814511919</v>
      </c>
      <c r="O535" s="3">
        <f>O534+Table1[[#This Row],[Hui Reply?]]</f>
        <v>58</v>
      </c>
      <c r="P535" s="19">
        <f>INT(Table1[[#This Row],[post_time]])</f>
        <v>40159</v>
      </c>
      <c r="Q535" s="3" t="str">
        <f>IF(Table1[[#This Row],[Hui Reply?]],VLOOKUP(Table1[[#This Row],[topic_id]],'All Topics Data'!$A$2:$E$1243,5,FALSE),0)</f>
        <v>Brett Crisp</v>
      </c>
      <c r="R535" s="8">
        <f>Table1[[#This Row],[post_time]]+8/24</f>
        <v>40159.605150462965</v>
      </c>
      <c r="S535" s="3">
        <f>IF(Table1[[#This Row],[post_position]]=1,0,SUMIFS($F$2:F535,$H$2:H535,Table1[[#This Row],[post_position]]-1,$C$2:C535,Table1[[#This Row],[topic_id]]))</f>
        <v>40159.132418981484</v>
      </c>
    </row>
    <row r="536" spans="1:19" x14ac:dyDescent="0.25">
      <c r="A536" s="7">
        <v>540</v>
      </c>
      <c r="B536" s="7">
        <v>1</v>
      </c>
      <c r="C536" s="7">
        <v>164</v>
      </c>
      <c r="D536" s="7">
        <v>24</v>
      </c>
      <c r="E536" s="2"/>
      <c r="F536" s="8">
        <v>40159.27721064815</v>
      </c>
      <c r="G536" s="7">
        <v>0</v>
      </c>
      <c r="H536" s="7">
        <v>2</v>
      </c>
      <c r="I536" s="7" t="b">
        <f t="shared" si="24"/>
        <v>1</v>
      </c>
      <c r="J536" s="7" t="b">
        <f t="shared" si="25"/>
        <v>1</v>
      </c>
      <c r="K536" s="7">
        <f t="shared" si="26"/>
        <v>1</v>
      </c>
      <c r="L536" s="7">
        <f>WEEKDAY(Table1[[#This Row],[post_time]])</f>
        <v>7</v>
      </c>
      <c r="M536" s="7">
        <f>VLOOKUP(Table1[[#This Row],[topic_id]],'All Topics Data'!$A$2:$I$1243,8,FALSE)</f>
        <v>40159.245833333334</v>
      </c>
      <c r="N536" s="7">
        <f>Table1[[#This Row],[Hui Reply?]]*(Table1[[#This Row],[post_time]]-Table1[[#This Row],[timestamp of previous reply]])</f>
        <v>3.1180555553874001E-2</v>
      </c>
      <c r="O536" s="3">
        <f>O535+Table1[[#This Row],[Hui Reply?]]</f>
        <v>59</v>
      </c>
      <c r="P536" s="19">
        <f>INT(Table1[[#This Row],[post_time]])</f>
        <v>40159</v>
      </c>
      <c r="Q536" s="3" t="str">
        <f>IF(Table1[[#This Row],[Hui Reply?]],VLOOKUP(Table1[[#This Row],[topic_id]],'All Topics Data'!$A$2:$E$1243,5,FALSE),0)</f>
        <v>clumpa</v>
      </c>
      <c r="R536" s="8">
        <f>Table1[[#This Row],[post_time]]+8/24</f>
        <v>40159.610543981486</v>
      </c>
      <c r="S536" s="3">
        <f>IF(Table1[[#This Row],[post_position]]=1,0,SUMIFS($F$2:F536,$H$2:H536,Table1[[#This Row],[post_position]]-1,$C$2:C536,Table1[[#This Row],[topic_id]]))</f>
        <v>40159.246030092596</v>
      </c>
    </row>
    <row r="537" spans="1:19" x14ac:dyDescent="0.25">
      <c r="A537" s="7">
        <v>541</v>
      </c>
      <c r="B537" s="7">
        <v>1</v>
      </c>
      <c r="C537" s="7">
        <v>159</v>
      </c>
      <c r="D537" s="7">
        <v>24</v>
      </c>
      <c r="E537" s="2"/>
      <c r="F537" s="8">
        <v>40159.284722222219</v>
      </c>
      <c r="G537" s="7">
        <v>0</v>
      </c>
      <c r="H537" s="7">
        <v>4</v>
      </c>
      <c r="I537" s="7" t="b">
        <f t="shared" si="24"/>
        <v>1</v>
      </c>
      <c r="J537" s="7" t="b">
        <f t="shared" si="25"/>
        <v>1</v>
      </c>
      <c r="K537" s="7">
        <f t="shared" si="26"/>
        <v>1</v>
      </c>
      <c r="L537" s="7">
        <f>WEEKDAY(Table1[[#This Row],[post_time]])</f>
        <v>7</v>
      </c>
      <c r="M537" s="7">
        <f>VLOOKUP(Table1[[#This Row],[topic_id]],'All Topics Data'!$A$2:$I$1243,8,FALSE)</f>
        <v>40156.82916666667</v>
      </c>
      <c r="N537" s="7">
        <f>Table1[[#This Row],[Hui Reply?]]*(Table1[[#This Row],[post_time]]-Table1[[#This Row],[timestamp of previous reply]])</f>
        <v>0.715891203697538</v>
      </c>
      <c r="O537" s="3">
        <f>O536+Table1[[#This Row],[Hui Reply?]]</f>
        <v>60</v>
      </c>
      <c r="P537" s="19">
        <f>INT(Table1[[#This Row],[post_time]])</f>
        <v>40159</v>
      </c>
      <c r="Q537" s="3" t="str">
        <f>IF(Table1[[#This Row],[Hui Reply?]],VLOOKUP(Table1[[#This Row],[topic_id]],'All Topics Data'!$A$2:$E$1243,5,FALSE),0)</f>
        <v>aires</v>
      </c>
      <c r="R537" s="8">
        <f>Table1[[#This Row],[post_time]]+8/24</f>
        <v>40159.618055555555</v>
      </c>
      <c r="S537" s="3">
        <f>IF(Table1[[#This Row],[post_position]]=1,0,SUMIFS($F$2:F537,$H$2:H537,Table1[[#This Row],[post_position]]-1,$C$2:C537,Table1[[#This Row],[topic_id]]))</f>
        <v>40158.568831018521</v>
      </c>
    </row>
    <row r="538" spans="1:19" x14ac:dyDescent="0.25">
      <c r="A538" s="7">
        <v>542</v>
      </c>
      <c r="B538" s="7">
        <v>1</v>
      </c>
      <c r="C538" s="7">
        <v>165</v>
      </c>
      <c r="D538" s="7">
        <v>2583</v>
      </c>
      <c r="E538" s="2"/>
      <c r="F538" s="8">
        <v>40159.329907407409</v>
      </c>
      <c r="G538" s="7">
        <v>0</v>
      </c>
      <c r="H538" s="7">
        <v>1</v>
      </c>
      <c r="I538" s="7" t="b">
        <f t="shared" si="24"/>
        <v>0</v>
      </c>
      <c r="J538" s="7" t="b">
        <f t="shared" si="25"/>
        <v>0</v>
      </c>
      <c r="K538" s="7">
        <f t="shared" si="26"/>
        <v>0</v>
      </c>
      <c r="L538" s="7">
        <f>WEEKDAY(Table1[[#This Row],[post_time]])</f>
        <v>7</v>
      </c>
      <c r="M538" s="7">
        <f>VLOOKUP(Table1[[#This Row],[topic_id]],'All Topics Data'!$A$2:$I$1243,8,FALSE)</f>
        <v>40159.329861111109</v>
      </c>
      <c r="N538" s="7">
        <f>Table1[[#This Row],[Hui Reply?]]*(Table1[[#This Row],[post_time]]-Table1[[#This Row],[timestamp of previous reply]])</f>
        <v>0</v>
      </c>
      <c r="O538" s="3">
        <f>O537+Table1[[#This Row],[Hui Reply?]]</f>
        <v>60</v>
      </c>
      <c r="P538" s="19">
        <f>INT(Table1[[#This Row],[post_time]])</f>
        <v>40159</v>
      </c>
      <c r="Q538" s="3">
        <f>IF(Table1[[#This Row],[Hui Reply?]],VLOOKUP(Table1[[#This Row],[topic_id]],'All Topics Data'!$A$2:$E$1243,5,FALSE),0)</f>
        <v>0</v>
      </c>
      <c r="R538" s="8">
        <f>Table1[[#This Row],[post_time]]+8/24</f>
        <v>40159.663240740745</v>
      </c>
      <c r="S538" s="3">
        <f>IF(Table1[[#This Row],[post_position]]=1,0,SUMIFS($F$2:F538,$H$2:H538,Table1[[#This Row],[post_position]]-1,$C$2:C538,Table1[[#This Row],[topic_id]]))</f>
        <v>0</v>
      </c>
    </row>
    <row r="539" spans="1:19" x14ac:dyDescent="0.25">
      <c r="A539" s="7">
        <v>543</v>
      </c>
      <c r="B539" s="7">
        <v>1</v>
      </c>
      <c r="C539" s="7">
        <v>165</v>
      </c>
      <c r="D539" s="7">
        <v>24</v>
      </c>
      <c r="F539" s="8">
        <v>40159.387476851851</v>
      </c>
      <c r="G539" s="7">
        <v>0</v>
      </c>
      <c r="H539" s="7">
        <v>2</v>
      </c>
      <c r="I539" s="7" t="b">
        <f t="shared" si="24"/>
        <v>1</v>
      </c>
      <c r="J539" s="7" t="b">
        <f t="shared" si="25"/>
        <v>1</v>
      </c>
      <c r="K539" s="7">
        <f t="shared" si="26"/>
        <v>1</v>
      </c>
      <c r="L539" s="7">
        <f>WEEKDAY(Table1[[#This Row],[post_time]])</f>
        <v>7</v>
      </c>
      <c r="M539" s="7">
        <f>VLOOKUP(Table1[[#This Row],[topic_id]],'All Topics Data'!$A$2:$I$1243,8,FALSE)</f>
        <v>40159.329861111109</v>
      </c>
      <c r="N539" s="7">
        <f>Table1[[#This Row],[Hui Reply?]]*(Table1[[#This Row],[post_time]]-Table1[[#This Row],[timestamp of previous reply]])</f>
        <v>5.7569444441469386E-2</v>
      </c>
      <c r="O539" s="3">
        <f>O538+Table1[[#This Row],[Hui Reply?]]</f>
        <v>61</v>
      </c>
      <c r="P539" s="19">
        <f>INT(Table1[[#This Row],[post_time]])</f>
        <v>40159</v>
      </c>
      <c r="Q539" s="3" t="str">
        <f>IF(Table1[[#This Row],[Hui Reply?]],VLOOKUP(Table1[[#This Row],[topic_id]],'All Topics Data'!$A$2:$E$1243,5,FALSE),0)</f>
        <v>Dave North</v>
      </c>
      <c r="R539" s="8">
        <f>Table1[[#This Row],[post_time]]+8/24</f>
        <v>40159.720810185187</v>
      </c>
      <c r="S539" s="3">
        <f>IF(Table1[[#This Row],[post_position]]=1,0,SUMIFS($F$2:F539,$H$2:H539,Table1[[#This Row],[post_position]]-1,$C$2:C539,Table1[[#This Row],[topic_id]]))</f>
        <v>40159.329907407409</v>
      </c>
    </row>
    <row r="540" spans="1:19" x14ac:dyDescent="0.25">
      <c r="A540" s="7">
        <v>544</v>
      </c>
      <c r="B540" s="7">
        <v>1</v>
      </c>
      <c r="C540" s="7">
        <v>165</v>
      </c>
      <c r="D540" s="7">
        <v>2583</v>
      </c>
      <c r="F540" s="8">
        <v>40159.4455787037</v>
      </c>
      <c r="G540" s="7">
        <v>0</v>
      </c>
      <c r="H540" s="7">
        <v>3</v>
      </c>
      <c r="I540" s="7" t="b">
        <f t="shared" si="24"/>
        <v>0</v>
      </c>
      <c r="J540" s="7" t="b">
        <f t="shared" si="25"/>
        <v>1</v>
      </c>
      <c r="K540" s="7">
        <f t="shared" si="26"/>
        <v>0</v>
      </c>
      <c r="L540" s="7">
        <f>WEEKDAY(Table1[[#This Row],[post_time]])</f>
        <v>7</v>
      </c>
      <c r="M540" s="7">
        <f>VLOOKUP(Table1[[#This Row],[topic_id]],'All Topics Data'!$A$2:$I$1243,8,FALSE)</f>
        <v>40159.329861111109</v>
      </c>
      <c r="N540" s="7">
        <f>Table1[[#This Row],[Hui Reply?]]*(Table1[[#This Row],[post_time]]-Table1[[#This Row],[timestamp of previous reply]])</f>
        <v>0</v>
      </c>
      <c r="O540" s="3">
        <f>O539+Table1[[#This Row],[Hui Reply?]]</f>
        <v>61</v>
      </c>
      <c r="P540" s="19">
        <f>INT(Table1[[#This Row],[post_time]])</f>
        <v>40159</v>
      </c>
      <c r="Q540" s="3">
        <f>IF(Table1[[#This Row],[Hui Reply?]],VLOOKUP(Table1[[#This Row],[topic_id]],'All Topics Data'!$A$2:$E$1243,5,FALSE),0)</f>
        <v>0</v>
      </c>
      <c r="R540" s="8">
        <f>Table1[[#This Row],[post_time]]+8/24</f>
        <v>40159.778912037036</v>
      </c>
      <c r="S540" s="3">
        <f>IF(Table1[[#This Row],[post_position]]=1,0,SUMIFS($F$2:F540,$H$2:H540,Table1[[#This Row],[post_position]]-1,$C$2:C540,Table1[[#This Row],[topic_id]]))</f>
        <v>40159.387476851851</v>
      </c>
    </row>
    <row r="541" spans="1:19" x14ac:dyDescent="0.25">
      <c r="A541" s="7">
        <v>545</v>
      </c>
      <c r="B541" s="7">
        <v>1</v>
      </c>
      <c r="C541" s="7">
        <v>163</v>
      </c>
      <c r="D541" s="7">
        <v>2581</v>
      </c>
      <c r="E541" s="2"/>
      <c r="F541" s="8">
        <v>40159.566157407404</v>
      </c>
      <c r="G541" s="7">
        <v>0</v>
      </c>
      <c r="H541" s="7">
        <v>3</v>
      </c>
      <c r="I541" s="7" t="b">
        <f t="shared" si="24"/>
        <v>0</v>
      </c>
      <c r="J541" s="7" t="b">
        <f t="shared" si="25"/>
        <v>1</v>
      </c>
      <c r="K541" s="7">
        <f t="shared" si="26"/>
        <v>0</v>
      </c>
      <c r="L541" s="7">
        <f>WEEKDAY(Table1[[#This Row],[post_time]])</f>
        <v>7</v>
      </c>
      <c r="M541" s="7">
        <f>VLOOKUP(Table1[[#This Row],[topic_id]],'All Topics Data'!$A$2:$I$1243,8,FALSE)</f>
        <v>40159.131944444445</v>
      </c>
      <c r="N541" s="7">
        <f>Table1[[#This Row],[Hui Reply?]]*(Table1[[#This Row],[post_time]]-Table1[[#This Row],[timestamp of previous reply]])</f>
        <v>0</v>
      </c>
      <c r="O541" s="3">
        <f>O540+Table1[[#This Row],[Hui Reply?]]</f>
        <v>61</v>
      </c>
      <c r="P541" s="19">
        <f>INT(Table1[[#This Row],[post_time]])</f>
        <v>40159</v>
      </c>
      <c r="Q541" s="3">
        <f>IF(Table1[[#This Row],[Hui Reply?]],VLOOKUP(Table1[[#This Row],[topic_id]],'All Topics Data'!$A$2:$E$1243,5,FALSE),0)</f>
        <v>0</v>
      </c>
      <c r="R541" s="8">
        <f>Table1[[#This Row],[post_time]]+8/24</f>
        <v>40159.89949074074</v>
      </c>
      <c r="S541" s="3">
        <f>IF(Table1[[#This Row],[post_position]]=1,0,SUMIFS($F$2:F541,$H$2:H541,Table1[[#This Row],[post_position]]-1,$C$2:C541,Table1[[#This Row],[topic_id]]))</f>
        <v>40159.271817129629</v>
      </c>
    </row>
    <row r="542" spans="1:19" x14ac:dyDescent="0.25">
      <c r="A542" s="7">
        <v>546</v>
      </c>
      <c r="B542" s="7">
        <v>1</v>
      </c>
      <c r="C542" s="7">
        <v>163</v>
      </c>
      <c r="D542" s="7">
        <v>24</v>
      </c>
      <c r="F542" s="8">
        <v>40159.583182870374</v>
      </c>
      <c r="G542" s="7">
        <v>0</v>
      </c>
      <c r="H542" s="7">
        <v>4</v>
      </c>
      <c r="I542" s="7" t="b">
        <f t="shared" si="24"/>
        <v>1</v>
      </c>
      <c r="J542" s="7" t="b">
        <f t="shared" si="25"/>
        <v>1</v>
      </c>
      <c r="K542" s="7">
        <f t="shared" si="26"/>
        <v>1</v>
      </c>
      <c r="L542" s="7">
        <f>WEEKDAY(Table1[[#This Row],[post_time]])</f>
        <v>7</v>
      </c>
      <c r="M542" s="7">
        <f>VLOOKUP(Table1[[#This Row],[topic_id]],'All Topics Data'!$A$2:$I$1243,8,FALSE)</f>
        <v>40159.131944444445</v>
      </c>
      <c r="N542" s="7">
        <f>Table1[[#This Row],[Hui Reply?]]*(Table1[[#This Row],[post_time]]-Table1[[#This Row],[timestamp of previous reply]])</f>
        <v>1.7025462970195804E-2</v>
      </c>
      <c r="O542" s="3">
        <f>O541+Table1[[#This Row],[Hui Reply?]]</f>
        <v>62</v>
      </c>
      <c r="P542" s="19">
        <f>INT(Table1[[#This Row],[post_time]])</f>
        <v>40159</v>
      </c>
      <c r="Q542" s="3" t="str">
        <f>IF(Table1[[#This Row],[Hui Reply?]],VLOOKUP(Table1[[#This Row],[topic_id]],'All Topics Data'!$A$2:$E$1243,5,FALSE),0)</f>
        <v>Brett Crisp</v>
      </c>
      <c r="R542" s="8">
        <f>Table1[[#This Row],[post_time]]+8/24</f>
        <v>40159.91651620371</v>
      </c>
      <c r="S542" s="3">
        <f>IF(Table1[[#This Row],[post_position]]=1,0,SUMIFS($F$2:F542,$H$2:H542,Table1[[#This Row],[post_position]]-1,$C$2:C542,Table1[[#This Row],[topic_id]]))</f>
        <v>40159.566157407404</v>
      </c>
    </row>
    <row r="543" spans="1:19" x14ac:dyDescent="0.25">
      <c r="A543" s="7">
        <v>547</v>
      </c>
      <c r="B543" s="7">
        <v>1</v>
      </c>
      <c r="C543" s="7">
        <v>163</v>
      </c>
      <c r="D543" s="7">
        <v>2581</v>
      </c>
      <c r="F543" s="8">
        <v>40159.860266203701</v>
      </c>
      <c r="G543" s="7">
        <v>0</v>
      </c>
      <c r="H543" s="7">
        <v>5</v>
      </c>
      <c r="I543" s="7" t="b">
        <f t="shared" si="24"/>
        <v>0</v>
      </c>
      <c r="J543" s="7" t="b">
        <f t="shared" si="25"/>
        <v>1</v>
      </c>
      <c r="K543" s="7">
        <f t="shared" si="26"/>
        <v>0</v>
      </c>
      <c r="L543" s="7">
        <f>WEEKDAY(Table1[[#This Row],[post_time]])</f>
        <v>7</v>
      </c>
      <c r="M543" s="7">
        <f>VLOOKUP(Table1[[#This Row],[topic_id]],'All Topics Data'!$A$2:$I$1243,8,FALSE)</f>
        <v>40159.131944444445</v>
      </c>
      <c r="N543" s="7">
        <f>Table1[[#This Row],[Hui Reply?]]*(Table1[[#This Row],[post_time]]-Table1[[#This Row],[timestamp of previous reply]])</f>
        <v>0</v>
      </c>
      <c r="O543" s="3">
        <f>O542+Table1[[#This Row],[Hui Reply?]]</f>
        <v>62</v>
      </c>
      <c r="P543" s="19">
        <f>INT(Table1[[#This Row],[post_time]])</f>
        <v>40159</v>
      </c>
      <c r="Q543" s="3">
        <f>IF(Table1[[#This Row],[Hui Reply?]],VLOOKUP(Table1[[#This Row],[topic_id]],'All Topics Data'!$A$2:$E$1243,5,FALSE),0)</f>
        <v>0</v>
      </c>
      <c r="R543" s="8">
        <f>Table1[[#This Row],[post_time]]+8/24</f>
        <v>40160.193599537037</v>
      </c>
      <c r="S543" s="3">
        <f>IF(Table1[[#This Row],[post_position]]=1,0,SUMIFS($F$2:F543,$H$2:H543,Table1[[#This Row],[post_position]]-1,$C$2:C543,Table1[[#This Row],[topic_id]]))</f>
        <v>40159.583182870374</v>
      </c>
    </row>
    <row r="544" spans="1:19" x14ac:dyDescent="0.25">
      <c r="A544" s="7">
        <v>548</v>
      </c>
      <c r="B544" s="7">
        <v>1</v>
      </c>
      <c r="C544" s="7">
        <v>156</v>
      </c>
      <c r="D544" s="7">
        <v>1977</v>
      </c>
      <c r="F544" s="8">
        <v>40160.099780092591</v>
      </c>
      <c r="G544" s="7">
        <v>0</v>
      </c>
      <c r="H544" s="7">
        <v>3</v>
      </c>
      <c r="I544" s="7" t="b">
        <f t="shared" si="24"/>
        <v>0</v>
      </c>
      <c r="J544" s="7" t="b">
        <f t="shared" si="25"/>
        <v>1</v>
      </c>
      <c r="K544" s="7">
        <f t="shared" si="26"/>
        <v>0</v>
      </c>
      <c r="L544" s="7">
        <f>WEEKDAY(Table1[[#This Row],[post_time]])</f>
        <v>1</v>
      </c>
      <c r="M544" s="7">
        <f>VLOOKUP(Table1[[#This Row],[topic_id]],'All Topics Data'!$A$2:$I$1243,8,FALSE)</f>
        <v>40154.181250000001</v>
      </c>
      <c r="N544" s="7">
        <f>Table1[[#This Row],[Hui Reply?]]*(Table1[[#This Row],[post_time]]-Table1[[#This Row],[timestamp of previous reply]])</f>
        <v>0</v>
      </c>
      <c r="O544" s="3">
        <f>O543+Table1[[#This Row],[Hui Reply?]]</f>
        <v>62</v>
      </c>
      <c r="P544" s="19">
        <f>INT(Table1[[#This Row],[post_time]])</f>
        <v>40160</v>
      </c>
      <c r="Q544" s="3">
        <f>IF(Table1[[#This Row],[Hui Reply?]],VLOOKUP(Table1[[#This Row],[topic_id]],'All Topics Data'!$A$2:$E$1243,5,FALSE),0)</f>
        <v>0</v>
      </c>
      <c r="R544" s="8">
        <f>Table1[[#This Row],[post_time]]+8/24</f>
        <v>40160.433113425926</v>
      </c>
      <c r="S544" s="3">
        <f>IF(Table1[[#This Row],[post_position]]=1,0,SUMIFS($F$2:F544,$H$2:H544,Table1[[#This Row],[post_position]]-1,$C$2:C544,Table1[[#This Row],[topic_id]]))</f>
        <v>40154.224652777775</v>
      </c>
    </row>
    <row r="545" spans="1:19" x14ac:dyDescent="0.25">
      <c r="A545" s="7">
        <v>549</v>
      </c>
      <c r="B545" s="7">
        <v>1</v>
      </c>
      <c r="C545" s="7">
        <v>166</v>
      </c>
      <c r="D545" s="7">
        <v>1977</v>
      </c>
      <c r="E545" s="2"/>
      <c r="F545" s="8">
        <v>40160.114027777781</v>
      </c>
      <c r="G545" s="7">
        <v>0</v>
      </c>
      <c r="H545" s="7">
        <v>1</v>
      </c>
      <c r="I545" s="7" t="b">
        <f t="shared" si="24"/>
        <v>0</v>
      </c>
      <c r="J545" s="7" t="b">
        <f t="shared" si="25"/>
        <v>0</v>
      </c>
      <c r="K545" s="7">
        <f t="shared" si="26"/>
        <v>0</v>
      </c>
      <c r="L545" s="7">
        <f>WEEKDAY(Table1[[#This Row],[post_time]])</f>
        <v>1</v>
      </c>
      <c r="M545" s="7">
        <f>VLOOKUP(Table1[[#This Row],[topic_id]],'All Topics Data'!$A$2:$I$1243,8,FALSE)</f>
        <v>40160.113888888889</v>
      </c>
      <c r="N545" s="7">
        <f>Table1[[#This Row],[Hui Reply?]]*(Table1[[#This Row],[post_time]]-Table1[[#This Row],[timestamp of previous reply]])</f>
        <v>0</v>
      </c>
      <c r="O545" s="3">
        <f>O544+Table1[[#This Row],[Hui Reply?]]</f>
        <v>62</v>
      </c>
      <c r="P545" s="19">
        <f>INT(Table1[[#This Row],[post_time]])</f>
        <v>40160</v>
      </c>
      <c r="Q545" s="3">
        <f>IF(Table1[[#This Row],[Hui Reply?]],VLOOKUP(Table1[[#This Row],[topic_id]],'All Topics Data'!$A$2:$E$1243,5,FALSE),0)</f>
        <v>0</v>
      </c>
      <c r="R545" s="8">
        <f>Table1[[#This Row],[post_time]]+8/24</f>
        <v>40160.447361111117</v>
      </c>
      <c r="S545" s="3">
        <f>IF(Table1[[#This Row],[post_position]]=1,0,SUMIFS($F$2:F545,$H$2:H545,Table1[[#This Row],[post_position]]-1,$C$2:C545,Table1[[#This Row],[topic_id]]))</f>
        <v>0</v>
      </c>
    </row>
    <row r="546" spans="1:19" x14ac:dyDescent="0.25">
      <c r="A546" s="7">
        <v>550</v>
      </c>
      <c r="B546" s="7">
        <v>1</v>
      </c>
      <c r="C546" s="7">
        <v>166</v>
      </c>
      <c r="D546" s="7">
        <v>1977</v>
      </c>
      <c r="E546" s="2"/>
      <c r="F546" s="8">
        <v>40160.217118055552</v>
      </c>
      <c r="G546" s="7">
        <v>0</v>
      </c>
      <c r="H546" s="7">
        <v>2</v>
      </c>
      <c r="I546" s="7" t="b">
        <f t="shared" si="24"/>
        <v>0</v>
      </c>
      <c r="J546" s="7" t="b">
        <f t="shared" si="25"/>
        <v>1</v>
      </c>
      <c r="K546" s="7">
        <f t="shared" si="26"/>
        <v>0</v>
      </c>
      <c r="L546" s="7">
        <f>WEEKDAY(Table1[[#This Row],[post_time]])</f>
        <v>1</v>
      </c>
      <c r="M546" s="7">
        <f>VLOOKUP(Table1[[#This Row],[topic_id]],'All Topics Data'!$A$2:$I$1243,8,FALSE)</f>
        <v>40160.113888888889</v>
      </c>
      <c r="N546" s="7">
        <f>Table1[[#This Row],[Hui Reply?]]*(Table1[[#This Row],[post_time]]-Table1[[#This Row],[timestamp of previous reply]])</f>
        <v>0</v>
      </c>
      <c r="O546" s="3">
        <f>O545+Table1[[#This Row],[Hui Reply?]]</f>
        <v>62</v>
      </c>
      <c r="P546" s="19">
        <f>INT(Table1[[#This Row],[post_time]])</f>
        <v>40160</v>
      </c>
      <c r="Q546" s="3">
        <f>IF(Table1[[#This Row],[Hui Reply?]],VLOOKUP(Table1[[#This Row],[topic_id]],'All Topics Data'!$A$2:$E$1243,5,FALSE),0)</f>
        <v>0</v>
      </c>
      <c r="R546" s="8">
        <f>Table1[[#This Row],[post_time]]+8/24</f>
        <v>40160.550451388888</v>
      </c>
      <c r="S546" s="3">
        <f>IF(Table1[[#This Row],[post_position]]=1,0,SUMIFS($F$2:F546,$H$2:H546,Table1[[#This Row],[post_position]]-1,$C$2:C546,Table1[[#This Row],[topic_id]]))</f>
        <v>40160.114027777781</v>
      </c>
    </row>
    <row r="547" spans="1:19" x14ac:dyDescent="0.25">
      <c r="A547" s="7">
        <v>551</v>
      </c>
      <c r="B547" s="7">
        <v>1</v>
      </c>
      <c r="C547" s="7">
        <v>166</v>
      </c>
      <c r="D547" s="7">
        <v>24</v>
      </c>
      <c r="E547" s="2"/>
      <c r="F547" s="8">
        <v>40160.325300925928</v>
      </c>
      <c r="G547" s="7">
        <v>0</v>
      </c>
      <c r="H547" s="7">
        <v>3</v>
      </c>
      <c r="I547" s="7" t="b">
        <f t="shared" si="24"/>
        <v>1</v>
      </c>
      <c r="J547" s="7" t="b">
        <f t="shared" si="25"/>
        <v>1</v>
      </c>
      <c r="K547" s="7">
        <f t="shared" si="26"/>
        <v>1</v>
      </c>
      <c r="L547" s="7">
        <f>WEEKDAY(Table1[[#This Row],[post_time]])</f>
        <v>1</v>
      </c>
      <c r="M547" s="7">
        <f>VLOOKUP(Table1[[#This Row],[topic_id]],'All Topics Data'!$A$2:$I$1243,8,FALSE)</f>
        <v>40160.113888888889</v>
      </c>
      <c r="N547" s="7">
        <f>Table1[[#This Row],[Hui Reply?]]*(Table1[[#This Row],[post_time]]-Table1[[#This Row],[timestamp of previous reply]])</f>
        <v>0.10818287037545815</v>
      </c>
      <c r="O547" s="3">
        <f>O546+Table1[[#This Row],[Hui Reply?]]</f>
        <v>63</v>
      </c>
      <c r="P547" s="19">
        <f>INT(Table1[[#This Row],[post_time]])</f>
        <v>40160</v>
      </c>
      <c r="Q547" s="3" t="str">
        <f>IF(Table1[[#This Row],[Hui Reply?]],VLOOKUP(Table1[[#This Row],[topic_id]],'All Topics Data'!$A$2:$E$1243,5,FALSE),0)</f>
        <v>arivlin</v>
      </c>
      <c r="R547" s="8">
        <f>Table1[[#This Row],[post_time]]+8/24</f>
        <v>40160.658634259264</v>
      </c>
      <c r="S547" s="3">
        <f>IF(Table1[[#This Row],[post_position]]=1,0,SUMIFS($F$2:F547,$H$2:H547,Table1[[#This Row],[post_position]]-1,$C$2:C547,Table1[[#This Row],[topic_id]]))</f>
        <v>40160.217118055552</v>
      </c>
    </row>
    <row r="548" spans="1:19" x14ac:dyDescent="0.25">
      <c r="A548" s="7">
        <v>552</v>
      </c>
      <c r="B548" s="7">
        <v>1</v>
      </c>
      <c r="C548" s="7">
        <v>167</v>
      </c>
      <c r="D548" s="7">
        <v>2554</v>
      </c>
      <c r="E548" s="2"/>
      <c r="F548" s="8">
        <v>40161.113854166666</v>
      </c>
      <c r="G548" s="7">
        <v>0</v>
      </c>
      <c r="H548" s="7">
        <v>1</v>
      </c>
      <c r="I548" s="7" t="b">
        <f t="shared" si="24"/>
        <v>0</v>
      </c>
      <c r="J548" s="7" t="b">
        <f t="shared" si="25"/>
        <v>0</v>
      </c>
      <c r="K548" s="7">
        <f t="shared" si="26"/>
        <v>0</v>
      </c>
      <c r="L548" s="7">
        <f>WEEKDAY(Table1[[#This Row],[post_time]])</f>
        <v>2</v>
      </c>
      <c r="M548" s="7">
        <f>VLOOKUP(Table1[[#This Row],[topic_id]],'All Topics Data'!$A$2:$I$1243,8,FALSE)</f>
        <v>40161.113194444442</v>
      </c>
      <c r="N548" s="7">
        <f>Table1[[#This Row],[Hui Reply?]]*(Table1[[#This Row],[post_time]]-Table1[[#This Row],[timestamp of previous reply]])</f>
        <v>0</v>
      </c>
      <c r="O548" s="3">
        <f>O547+Table1[[#This Row],[Hui Reply?]]</f>
        <v>63</v>
      </c>
      <c r="P548" s="19">
        <f>INT(Table1[[#This Row],[post_time]])</f>
        <v>40161</v>
      </c>
      <c r="Q548" s="3">
        <f>IF(Table1[[#This Row],[Hui Reply?]],VLOOKUP(Table1[[#This Row],[topic_id]],'All Topics Data'!$A$2:$E$1243,5,FALSE),0)</f>
        <v>0</v>
      </c>
      <c r="R548" s="8">
        <f>Table1[[#This Row],[post_time]]+8/24</f>
        <v>40161.447187500002</v>
      </c>
      <c r="S548" s="3">
        <f>IF(Table1[[#This Row],[post_position]]=1,0,SUMIFS($F$2:F548,$H$2:H548,Table1[[#This Row],[post_position]]-1,$C$2:C548,Table1[[#This Row],[topic_id]]))</f>
        <v>0</v>
      </c>
    </row>
    <row r="549" spans="1:19" x14ac:dyDescent="0.25">
      <c r="A549" s="7">
        <v>553</v>
      </c>
      <c r="B549" s="7">
        <v>1</v>
      </c>
      <c r="C549" s="7">
        <v>167</v>
      </c>
      <c r="D549" s="7">
        <v>24</v>
      </c>
      <c r="F549" s="8">
        <v>40161.164201388892</v>
      </c>
      <c r="G549" s="7">
        <v>0</v>
      </c>
      <c r="H549" s="7">
        <v>2</v>
      </c>
      <c r="I549" s="7" t="b">
        <f t="shared" si="24"/>
        <v>1</v>
      </c>
      <c r="J549" s="7" t="b">
        <f t="shared" si="25"/>
        <v>1</v>
      </c>
      <c r="K549" s="7">
        <f t="shared" si="26"/>
        <v>1</v>
      </c>
      <c r="L549" s="7">
        <f>WEEKDAY(Table1[[#This Row],[post_time]])</f>
        <v>2</v>
      </c>
      <c r="M549" s="7">
        <f>VLOOKUP(Table1[[#This Row],[topic_id]],'All Topics Data'!$A$2:$I$1243,8,FALSE)</f>
        <v>40161.113194444442</v>
      </c>
      <c r="N549" s="7">
        <f>Table1[[#This Row],[Hui Reply?]]*(Table1[[#This Row],[post_time]]-Table1[[#This Row],[timestamp of previous reply]])</f>
        <v>5.0347222226264421E-2</v>
      </c>
      <c r="O549" s="3">
        <f>O548+Table1[[#This Row],[Hui Reply?]]</f>
        <v>64</v>
      </c>
      <c r="P549" s="19">
        <f>INT(Table1[[#This Row],[post_time]])</f>
        <v>40161</v>
      </c>
      <c r="Q549" s="3" t="str">
        <f>IF(Table1[[#This Row],[Hui Reply?]],VLOOKUP(Table1[[#This Row],[topic_id]],'All Topics Data'!$A$2:$E$1243,5,FALSE),0)</f>
        <v>ButchJ</v>
      </c>
      <c r="R549" s="8">
        <f>Table1[[#This Row],[post_time]]+8/24</f>
        <v>40161.497534722228</v>
      </c>
      <c r="S549" s="3">
        <f>IF(Table1[[#This Row],[post_position]]=1,0,SUMIFS($F$2:F549,$H$2:H549,Table1[[#This Row],[post_position]]-1,$C$2:C549,Table1[[#This Row],[topic_id]]))</f>
        <v>40161.113854166666</v>
      </c>
    </row>
    <row r="550" spans="1:19" x14ac:dyDescent="0.25">
      <c r="A550" s="7">
        <v>554</v>
      </c>
      <c r="B550" s="7">
        <v>1</v>
      </c>
      <c r="C550" s="7">
        <v>167</v>
      </c>
      <c r="D550" s="7">
        <v>2554</v>
      </c>
      <c r="E550" s="2"/>
      <c r="F550" s="8">
        <v>40161.18346064815</v>
      </c>
      <c r="G550" s="7">
        <v>0</v>
      </c>
      <c r="H550" s="7">
        <v>3</v>
      </c>
      <c r="I550" s="7" t="b">
        <f t="shared" si="24"/>
        <v>0</v>
      </c>
      <c r="J550" s="7" t="b">
        <f t="shared" si="25"/>
        <v>1</v>
      </c>
      <c r="K550" s="7">
        <f t="shared" si="26"/>
        <v>0</v>
      </c>
      <c r="L550" s="7">
        <f>WEEKDAY(Table1[[#This Row],[post_time]])</f>
        <v>2</v>
      </c>
      <c r="M550" s="7">
        <f>VLOOKUP(Table1[[#This Row],[topic_id]],'All Topics Data'!$A$2:$I$1243,8,FALSE)</f>
        <v>40161.113194444442</v>
      </c>
      <c r="N550" s="7">
        <f>Table1[[#This Row],[Hui Reply?]]*(Table1[[#This Row],[post_time]]-Table1[[#This Row],[timestamp of previous reply]])</f>
        <v>0</v>
      </c>
      <c r="O550" s="3">
        <f>O549+Table1[[#This Row],[Hui Reply?]]</f>
        <v>64</v>
      </c>
      <c r="P550" s="19">
        <f>INT(Table1[[#This Row],[post_time]])</f>
        <v>40161</v>
      </c>
      <c r="Q550" s="3">
        <f>IF(Table1[[#This Row],[Hui Reply?]],VLOOKUP(Table1[[#This Row],[topic_id]],'All Topics Data'!$A$2:$E$1243,5,FALSE),0)</f>
        <v>0</v>
      </c>
      <c r="R550" s="8">
        <f>Table1[[#This Row],[post_time]]+8/24</f>
        <v>40161.516793981486</v>
      </c>
      <c r="S550" s="3">
        <f>IF(Table1[[#This Row],[post_position]]=1,0,SUMIFS($F$2:F550,$H$2:H550,Table1[[#This Row],[post_position]]-1,$C$2:C550,Table1[[#This Row],[topic_id]]))</f>
        <v>40161.164201388892</v>
      </c>
    </row>
    <row r="551" spans="1:19" x14ac:dyDescent="0.25">
      <c r="A551" s="7">
        <v>555</v>
      </c>
      <c r="B551" s="7">
        <v>1</v>
      </c>
      <c r="C551" s="7">
        <v>159</v>
      </c>
      <c r="D551" s="7">
        <v>950</v>
      </c>
      <c r="E551" s="2"/>
      <c r="F551" s="8">
        <v>40161.48673611111</v>
      </c>
      <c r="G551" s="7">
        <v>0</v>
      </c>
      <c r="H551" s="7">
        <v>5</v>
      </c>
      <c r="I551" s="7" t="b">
        <f t="shared" si="24"/>
        <v>0</v>
      </c>
      <c r="J551" s="7" t="b">
        <f t="shared" si="25"/>
        <v>1</v>
      </c>
      <c r="K551" s="7">
        <f t="shared" si="26"/>
        <v>0</v>
      </c>
      <c r="L551" s="7">
        <f>WEEKDAY(Table1[[#This Row],[post_time]])</f>
        <v>2</v>
      </c>
      <c r="M551" s="7">
        <f>VLOOKUP(Table1[[#This Row],[topic_id]],'All Topics Data'!$A$2:$I$1243,8,FALSE)</f>
        <v>40156.82916666667</v>
      </c>
      <c r="N551" s="7">
        <f>Table1[[#This Row],[Hui Reply?]]*(Table1[[#This Row],[post_time]]-Table1[[#This Row],[timestamp of previous reply]])</f>
        <v>0</v>
      </c>
      <c r="O551" s="3">
        <f>O550+Table1[[#This Row],[Hui Reply?]]</f>
        <v>64</v>
      </c>
      <c r="P551" s="19">
        <f>INT(Table1[[#This Row],[post_time]])</f>
        <v>40161</v>
      </c>
      <c r="Q551" s="3">
        <f>IF(Table1[[#This Row],[Hui Reply?]],VLOOKUP(Table1[[#This Row],[topic_id]],'All Topics Data'!$A$2:$E$1243,5,FALSE),0)</f>
        <v>0</v>
      </c>
      <c r="R551" s="8">
        <f>Table1[[#This Row],[post_time]]+8/24</f>
        <v>40161.820069444446</v>
      </c>
      <c r="S551" s="3">
        <f>IF(Table1[[#This Row],[post_position]]=1,0,SUMIFS($F$2:F551,$H$2:H551,Table1[[#This Row],[post_position]]-1,$C$2:C551,Table1[[#This Row],[topic_id]]))</f>
        <v>40159.284722222219</v>
      </c>
    </row>
    <row r="552" spans="1:19" x14ac:dyDescent="0.25">
      <c r="A552" s="7">
        <v>556</v>
      </c>
      <c r="B552" s="7">
        <v>1</v>
      </c>
      <c r="C552" s="7">
        <v>159</v>
      </c>
      <c r="D552" s="7">
        <v>24</v>
      </c>
      <c r="E552" s="2"/>
      <c r="F552" s="8">
        <v>40161.628182870372</v>
      </c>
      <c r="G552" s="7">
        <v>0</v>
      </c>
      <c r="H552" s="7">
        <v>6</v>
      </c>
      <c r="I552" s="7" t="b">
        <f t="shared" si="24"/>
        <v>1</v>
      </c>
      <c r="J552" s="7" t="b">
        <f t="shared" si="25"/>
        <v>1</v>
      </c>
      <c r="K552" s="7">
        <f t="shared" si="26"/>
        <v>1</v>
      </c>
      <c r="L552" s="7">
        <f>WEEKDAY(Table1[[#This Row],[post_time]])</f>
        <v>2</v>
      </c>
      <c r="M552" s="7">
        <f>VLOOKUP(Table1[[#This Row],[topic_id]],'All Topics Data'!$A$2:$I$1243,8,FALSE)</f>
        <v>40156.82916666667</v>
      </c>
      <c r="N552" s="7">
        <f>Table1[[#This Row],[Hui Reply?]]*(Table1[[#This Row],[post_time]]-Table1[[#This Row],[timestamp of previous reply]])</f>
        <v>0.14144675926218042</v>
      </c>
      <c r="O552" s="3">
        <f>O551+Table1[[#This Row],[Hui Reply?]]</f>
        <v>65</v>
      </c>
      <c r="P552" s="19">
        <f>INT(Table1[[#This Row],[post_time]])</f>
        <v>40161</v>
      </c>
      <c r="Q552" s="3" t="str">
        <f>IF(Table1[[#This Row],[Hui Reply?]],VLOOKUP(Table1[[#This Row],[topic_id]],'All Topics Data'!$A$2:$E$1243,5,FALSE),0)</f>
        <v>aires</v>
      </c>
      <c r="R552" s="8">
        <f>Table1[[#This Row],[post_time]]+8/24</f>
        <v>40161.961516203708</v>
      </c>
      <c r="S552" s="3">
        <f>IF(Table1[[#This Row],[post_position]]=1,0,SUMIFS($F$2:F552,$H$2:H552,Table1[[#This Row],[post_position]]-1,$C$2:C552,Table1[[#This Row],[topic_id]]))</f>
        <v>40161.48673611111</v>
      </c>
    </row>
    <row r="553" spans="1:19" x14ac:dyDescent="0.25">
      <c r="A553" s="7">
        <v>557</v>
      </c>
      <c r="B553" s="7">
        <v>1</v>
      </c>
      <c r="C553" s="7">
        <v>168</v>
      </c>
      <c r="D553" s="7">
        <v>2369</v>
      </c>
      <c r="E553" s="2"/>
      <c r="F553" s="8">
        <v>40161.96398148148</v>
      </c>
      <c r="G553" s="7">
        <v>0</v>
      </c>
      <c r="H553" s="7">
        <v>1</v>
      </c>
      <c r="I553" s="7" t="b">
        <f t="shared" si="24"/>
        <v>0</v>
      </c>
      <c r="J553" s="7" t="b">
        <f t="shared" si="25"/>
        <v>0</v>
      </c>
      <c r="K553" s="7">
        <f t="shared" si="26"/>
        <v>0</v>
      </c>
      <c r="L553" s="7">
        <f>WEEKDAY(Table1[[#This Row],[post_time]])</f>
        <v>2</v>
      </c>
      <c r="M553" s="7">
        <f>VLOOKUP(Table1[[#This Row],[topic_id]],'All Topics Data'!$A$2:$I$1243,8,FALSE)</f>
        <v>40161.963888888888</v>
      </c>
      <c r="N553" s="7">
        <f>Table1[[#This Row],[Hui Reply?]]*(Table1[[#This Row],[post_time]]-Table1[[#This Row],[timestamp of previous reply]])</f>
        <v>0</v>
      </c>
      <c r="O553" s="3">
        <f>O552+Table1[[#This Row],[Hui Reply?]]</f>
        <v>65</v>
      </c>
      <c r="P553" s="19">
        <f>INT(Table1[[#This Row],[post_time]])</f>
        <v>40161</v>
      </c>
      <c r="Q553" s="3">
        <f>IF(Table1[[#This Row],[Hui Reply?]],VLOOKUP(Table1[[#This Row],[topic_id]],'All Topics Data'!$A$2:$E$1243,5,FALSE),0)</f>
        <v>0</v>
      </c>
      <c r="R553" s="8">
        <f>Table1[[#This Row],[post_time]]+8/24</f>
        <v>40162.297314814816</v>
      </c>
      <c r="S553" s="3">
        <f>IF(Table1[[#This Row],[post_position]]=1,0,SUMIFS($F$2:F553,$H$2:H553,Table1[[#This Row],[post_position]]-1,$C$2:C553,Table1[[#This Row],[topic_id]]))</f>
        <v>0</v>
      </c>
    </row>
    <row r="554" spans="1:19" x14ac:dyDescent="0.25">
      <c r="A554" s="7">
        <v>558</v>
      </c>
      <c r="B554" s="7">
        <v>1</v>
      </c>
      <c r="C554" s="7">
        <v>168</v>
      </c>
      <c r="D554" s="7">
        <v>24</v>
      </c>
      <c r="F554" s="8">
        <v>40161.982002314813</v>
      </c>
      <c r="G554" s="7">
        <v>0</v>
      </c>
      <c r="H554" s="7">
        <v>2</v>
      </c>
      <c r="I554" s="7" t="b">
        <f t="shared" si="24"/>
        <v>1</v>
      </c>
      <c r="J554" s="7" t="b">
        <f t="shared" si="25"/>
        <v>1</v>
      </c>
      <c r="K554" s="7">
        <f t="shared" si="26"/>
        <v>1</v>
      </c>
      <c r="L554" s="7">
        <f>WEEKDAY(Table1[[#This Row],[post_time]])</f>
        <v>2</v>
      </c>
      <c r="M554" s="7">
        <f>VLOOKUP(Table1[[#This Row],[topic_id]],'All Topics Data'!$A$2:$I$1243,8,FALSE)</f>
        <v>40161.963888888888</v>
      </c>
      <c r="N554" s="7">
        <f>Table1[[#This Row],[Hui Reply?]]*(Table1[[#This Row],[post_time]]-Table1[[#This Row],[timestamp of previous reply]])</f>
        <v>1.8020833333139308E-2</v>
      </c>
      <c r="O554" s="3">
        <f>O553+Table1[[#This Row],[Hui Reply?]]</f>
        <v>66</v>
      </c>
      <c r="P554" s="19">
        <f>INT(Table1[[#This Row],[post_time]])</f>
        <v>40161</v>
      </c>
      <c r="Q554" s="3" t="str">
        <f>IF(Table1[[#This Row],[Hui Reply?]],VLOOKUP(Table1[[#This Row],[topic_id]],'All Topics Data'!$A$2:$E$1243,5,FALSE),0)</f>
        <v>maradykstra</v>
      </c>
      <c r="R554" s="8">
        <f>Table1[[#This Row],[post_time]]+8/24</f>
        <v>40162.315335648149</v>
      </c>
      <c r="S554" s="3">
        <f>IF(Table1[[#This Row],[post_position]]=1,0,SUMIFS($F$2:F554,$H$2:H554,Table1[[#This Row],[post_position]]-1,$C$2:C554,Table1[[#This Row],[topic_id]]))</f>
        <v>40161.96398148148</v>
      </c>
    </row>
    <row r="555" spans="1:19" x14ac:dyDescent="0.25">
      <c r="A555" s="7">
        <v>559</v>
      </c>
      <c r="B555" s="7">
        <v>1</v>
      </c>
      <c r="C555" s="7">
        <v>169</v>
      </c>
      <c r="D555" s="7">
        <v>2631</v>
      </c>
      <c r="E555" s="2"/>
      <c r="F555" s="8">
        <v>40162.033136574071</v>
      </c>
      <c r="G555" s="7">
        <v>0</v>
      </c>
      <c r="H555" s="7">
        <v>1</v>
      </c>
      <c r="I555" s="7" t="b">
        <f t="shared" si="24"/>
        <v>0</v>
      </c>
      <c r="J555" s="7" t="b">
        <f t="shared" si="25"/>
        <v>0</v>
      </c>
      <c r="K555" s="7">
        <f t="shared" si="26"/>
        <v>0</v>
      </c>
      <c r="L555" s="7">
        <f>WEEKDAY(Table1[[#This Row],[post_time]])</f>
        <v>3</v>
      </c>
      <c r="M555" s="7">
        <f>VLOOKUP(Table1[[#This Row],[topic_id]],'All Topics Data'!$A$2:$I$1243,8,FALSE)</f>
        <v>40162.032638888886</v>
      </c>
      <c r="N555" s="7">
        <f>Table1[[#This Row],[Hui Reply?]]*(Table1[[#This Row],[post_time]]-Table1[[#This Row],[timestamp of previous reply]])</f>
        <v>0</v>
      </c>
      <c r="O555" s="3">
        <f>O554+Table1[[#This Row],[Hui Reply?]]</f>
        <v>66</v>
      </c>
      <c r="P555" s="19">
        <f>INT(Table1[[#This Row],[post_time]])</f>
        <v>40162</v>
      </c>
      <c r="Q555" s="3">
        <f>IF(Table1[[#This Row],[Hui Reply?]],VLOOKUP(Table1[[#This Row],[topic_id]],'All Topics Data'!$A$2:$E$1243,5,FALSE),0)</f>
        <v>0</v>
      </c>
      <c r="R555" s="8">
        <f>Table1[[#This Row],[post_time]]+8/24</f>
        <v>40162.366469907407</v>
      </c>
      <c r="S555" s="3">
        <f>IF(Table1[[#This Row],[post_position]]=1,0,SUMIFS($F$2:F555,$H$2:H555,Table1[[#This Row],[post_position]]-1,$C$2:C555,Table1[[#This Row],[topic_id]]))</f>
        <v>0</v>
      </c>
    </row>
    <row r="556" spans="1:19" x14ac:dyDescent="0.25">
      <c r="A556" s="7">
        <v>560</v>
      </c>
      <c r="B556" s="7">
        <v>1</v>
      </c>
      <c r="C556" s="7">
        <v>169</v>
      </c>
      <c r="D556" s="7">
        <v>24</v>
      </c>
      <c r="E556" s="2"/>
      <c r="F556" s="8">
        <v>40162.071967592594</v>
      </c>
      <c r="G556" s="7">
        <v>0</v>
      </c>
      <c r="H556" s="7">
        <v>2</v>
      </c>
      <c r="I556" s="7" t="b">
        <f t="shared" si="24"/>
        <v>1</v>
      </c>
      <c r="J556" s="7" t="b">
        <f t="shared" si="25"/>
        <v>1</v>
      </c>
      <c r="K556" s="7">
        <f t="shared" si="26"/>
        <v>1</v>
      </c>
      <c r="L556" s="7">
        <f>WEEKDAY(Table1[[#This Row],[post_time]])</f>
        <v>3</v>
      </c>
      <c r="M556" s="7">
        <f>VLOOKUP(Table1[[#This Row],[topic_id]],'All Topics Data'!$A$2:$I$1243,8,FALSE)</f>
        <v>40162.032638888886</v>
      </c>
      <c r="N556" s="7">
        <f>Table1[[#This Row],[Hui Reply?]]*(Table1[[#This Row],[post_time]]-Table1[[#This Row],[timestamp of previous reply]])</f>
        <v>3.8831018522614613E-2</v>
      </c>
      <c r="O556" s="3">
        <f>O555+Table1[[#This Row],[Hui Reply?]]</f>
        <v>67</v>
      </c>
      <c r="P556" s="19">
        <f>INT(Table1[[#This Row],[post_time]])</f>
        <v>40162</v>
      </c>
      <c r="Q556" s="3" t="str">
        <f>IF(Table1[[#This Row],[Hui Reply?]],VLOOKUP(Table1[[#This Row],[topic_id]],'All Topics Data'!$A$2:$E$1243,5,FALSE),0)</f>
        <v>hulkster1017</v>
      </c>
      <c r="R556" s="8">
        <f>Table1[[#This Row],[post_time]]+8/24</f>
        <v>40162.40530092593</v>
      </c>
      <c r="S556" s="3">
        <f>IF(Table1[[#This Row],[post_position]]=1,0,SUMIFS($F$2:F556,$H$2:H556,Table1[[#This Row],[post_position]]-1,$C$2:C556,Table1[[#This Row],[topic_id]]))</f>
        <v>40162.033136574071</v>
      </c>
    </row>
    <row r="557" spans="1:19" x14ac:dyDescent="0.25">
      <c r="A557" s="7">
        <v>561</v>
      </c>
      <c r="B557" s="7">
        <v>1</v>
      </c>
      <c r="C557" s="7">
        <v>169</v>
      </c>
      <c r="D557" s="7">
        <v>2631</v>
      </c>
      <c r="F557" s="8">
        <v>40162.11</v>
      </c>
      <c r="G557" s="7">
        <v>0</v>
      </c>
      <c r="H557" s="7">
        <v>3</v>
      </c>
      <c r="I557" s="7" t="b">
        <f t="shared" si="24"/>
        <v>0</v>
      </c>
      <c r="J557" s="7" t="b">
        <f t="shared" si="25"/>
        <v>1</v>
      </c>
      <c r="K557" s="7">
        <f t="shared" si="26"/>
        <v>0</v>
      </c>
      <c r="L557" s="7">
        <f>WEEKDAY(Table1[[#This Row],[post_time]])</f>
        <v>3</v>
      </c>
      <c r="M557" s="7">
        <f>VLOOKUP(Table1[[#This Row],[topic_id]],'All Topics Data'!$A$2:$I$1243,8,FALSE)</f>
        <v>40162.032638888886</v>
      </c>
      <c r="N557" s="7">
        <f>Table1[[#This Row],[Hui Reply?]]*(Table1[[#This Row],[post_time]]-Table1[[#This Row],[timestamp of previous reply]])</f>
        <v>0</v>
      </c>
      <c r="O557" s="3">
        <f>O556+Table1[[#This Row],[Hui Reply?]]</f>
        <v>67</v>
      </c>
      <c r="P557" s="19">
        <f>INT(Table1[[#This Row],[post_time]])</f>
        <v>40162</v>
      </c>
      <c r="Q557" s="3">
        <f>IF(Table1[[#This Row],[Hui Reply?]],VLOOKUP(Table1[[#This Row],[topic_id]],'All Topics Data'!$A$2:$E$1243,5,FALSE),0)</f>
        <v>0</v>
      </c>
      <c r="R557" s="8">
        <f>Table1[[#This Row],[post_time]]+8/24</f>
        <v>40162.443333333336</v>
      </c>
      <c r="S557" s="3">
        <f>IF(Table1[[#This Row],[post_position]]=1,0,SUMIFS($F$2:F557,$H$2:H557,Table1[[#This Row],[post_position]]-1,$C$2:C557,Table1[[#This Row],[topic_id]]))</f>
        <v>40162.071967592594</v>
      </c>
    </row>
    <row r="558" spans="1:19" x14ac:dyDescent="0.25">
      <c r="A558" s="7">
        <v>562</v>
      </c>
      <c r="B558" s="7">
        <v>1</v>
      </c>
      <c r="C558" s="7">
        <v>169</v>
      </c>
      <c r="D558" s="7">
        <v>24</v>
      </c>
      <c r="E558" s="2"/>
      <c r="F558" s="8">
        <v>40162.203668981485</v>
      </c>
      <c r="G558" s="7">
        <v>0</v>
      </c>
      <c r="H558" s="7">
        <v>4</v>
      </c>
      <c r="I558" s="7" t="b">
        <f t="shared" si="24"/>
        <v>1</v>
      </c>
      <c r="J558" s="7" t="b">
        <f t="shared" si="25"/>
        <v>1</v>
      </c>
      <c r="K558" s="7">
        <f t="shared" si="26"/>
        <v>1</v>
      </c>
      <c r="L558" s="7">
        <f>WEEKDAY(Table1[[#This Row],[post_time]])</f>
        <v>3</v>
      </c>
      <c r="M558" s="7">
        <f>VLOOKUP(Table1[[#This Row],[topic_id]],'All Topics Data'!$A$2:$I$1243,8,FALSE)</f>
        <v>40162.032638888886</v>
      </c>
      <c r="N558" s="7">
        <f>Table1[[#This Row],[Hui Reply?]]*(Table1[[#This Row],[post_time]]-Table1[[#This Row],[timestamp of previous reply]])</f>
        <v>9.3668981484370306E-2</v>
      </c>
      <c r="O558" s="3">
        <f>O557+Table1[[#This Row],[Hui Reply?]]</f>
        <v>68</v>
      </c>
      <c r="P558" s="19">
        <f>INT(Table1[[#This Row],[post_time]])</f>
        <v>40162</v>
      </c>
      <c r="Q558" s="3" t="str">
        <f>IF(Table1[[#This Row],[Hui Reply?]],VLOOKUP(Table1[[#This Row],[topic_id]],'All Topics Data'!$A$2:$E$1243,5,FALSE),0)</f>
        <v>hulkster1017</v>
      </c>
      <c r="R558" s="8">
        <f>Table1[[#This Row],[post_time]]+8/24</f>
        <v>40162.537002314821</v>
      </c>
      <c r="S558" s="3">
        <f>IF(Table1[[#This Row],[post_position]]=1,0,SUMIFS($F$2:F558,$H$2:H558,Table1[[#This Row],[post_position]]-1,$C$2:C558,Table1[[#This Row],[topic_id]]))</f>
        <v>40162.11</v>
      </c>
    </row>
    <row r="559" spans="1:19" x14ac:dyDescent="0.25">
      <c r="A559" s="7">
        <v>563</v>
      </c>
      <c r="B559" s="7">
        <v>1</v>
      </c>
      <c r="C559" s="7">
        <v>169</v>
      </c>
      <c r="D559" s="7">
        <v>2631</v>
      </c>
      <c r="F559" s="8">
        <v>40162.250763888886</v>
      </c>
      <c r="G559" s="7">
        <v>0</v>
      </c>
      <c r="H559" s="7">
        <v>5</v>
      </c>
      <c r="I559" s="7" t="b">
        <f t="shared" si="24"/>
        <v>0</v>
      </c>
      <c r="J559" s="7" t="b">
        <f t="shared" si="25"/>
        <v>1</v>
      </c>
      <c r="K559" s="7">
        <f t="shared" si="26"/>
        <v>0</v>
      </c>
      <c r="L559" s="7">
        <f>WEEKDAY(Table1[[#This Row],[post_time]])</f>
        <v>3</v>
      </c>
      <c r="M559" s="7">
        <f>VLOOKUP(Table1[[#This Row],[topic_id]],'All Topics Data'!$A$2:$I$1243,8,FALSE)</f>
        <v>40162.032638888886</v>
      </c>
      <c r="N559" s="7">
        <f>Table1[[#This Row],[Hui Reply?]]*(Table1[[#This Row],[post_time]]-Table1[[#This Row],[timestamp of previous reply]])</f>
        <v>0</v>
      </c>
      <c r="O559" s="3">
        <f>O558+Table1[[#This Row],[Hui Reply?]]</f>
        <v>68</v>
      </c>
      <c r="P559" s="19">
        <f>INT(Table1[[#This Row],[post_time]])</f>
        <v>40162</v>
      </c>
      <c r="Q559" s="3">
        <f>IF(Table1[[#This Row],[Hui Reply?]],VLOOKUP(Table1[[#This Row],[topic_id]],'All Topics Data'!$A$2:$E$1243,5,FALSE),0)</f>
        <v>0</v>
      </c>
      <c r="R559" s="8">
        <f>Table1[[#This Row],[post_time]]+8/24</f>
        <v>40162.584097222221</v>
      </c>
      <c r="S559" s="3">
        <f>IF(Table1[[#This Row],[post_position]]=1,0,SUMIFS($F$2:F559,$H$2:H559,Table1[[#This Row],[post_position]]-1,$C$2:C559,Table1[[#This Row],[topic_id]]))</f>
        <v>40162.203668981485</v>
      </c>
    </row>
    <row r="560" spans="1:19" x14ac:dyDescent="0.25">
      <c r="A560" s="7">
        <v>564</v>
      </c>
      <c r="B560" s="7">
        <v>1</v>
      </c>
      <c r="C560" s="7">
        <v>170</v>
      </c>
      <c r="D560" s="7">
        <v>2643</v>
      </c>
      <c r="E560" s="2"/>
      <c r="F560" s="8">
        <v>40162.543611111112</v>
      </c>
      <c r="G560" s="7">
        <v>0</v>
      </c>
      <c r="H560" s="7">
        <v>1</v>
      </c>
      <c r="I560" s="7" t="b">
        <f t="shared" si="24"/>
        <v>0</v>
      </c>
      <c r="J560" s="7" t="b">
        <f t="shared" si="25"/>
        <v>0</v>
      </c>
      <c r="K560" s="7">
        <f t="shared" si="26"/>
        <v>0</v>
      </c>
      <c r="L560" s="7">
        <f>WEEKDAY(Table1[[#This Row],[post_time]])</f>
        <v>3</v>
      </c>
      <c r="M560" s="7">
        <f>VLOOKUP(Table1[[#This Row],[topic_id]],'All Topics Data'!$A$2:$I$1243,8,FALSE)</f>
        <v>40162.543055555558</v>
      </c>
      <c r="N560" s="7">
        <f>Table1[[#This Row],[Hui Reply?]]*(Table1[[#This Row],[post_time]]-Table1[[#This Row],[timestamp of previous reply]])</f>
        <v>0</v>
      </c>
      <c r="O560" s="3">
        <f>O559+Table1[[#This Row],[Hui Reply?]]</f>
        <v>68</v>
      </c>
      <c r="P560" s="19">
        <f>INT(Table1[[#This Row],[post_time]])</f>
        <v>40162</v>
      </c>
      <c r="Q560" s="3">
        <f>IF(Table1[[#This Row],[Hui Reply?]],VLOOKUP(Table1[[#This Row],[topic_id]],'All Topics Data'!$A$2:$E$1243,5,FALSE),0)</f>
        <v>0</v>
      </c>
      <c r="R560" s="8">
        <f>Table1[[#This Row],[post_time]]+8/24</f>
        <v>40162.876944444448</v>
      </c>
      <c r="S560" s="3">
        <f>IF(Table1[[#This Row],[post_position]]=1,0,SUMIFS($F$2:F560,$H$2:H560,Table1[[#This Row],[post_position]]-1,$C$2:C560,Table1[[#This Row],[topic_id]]))</f>
        <v>0</v>
      </c>
    </row>
    <row r="561" spans="1:19" x14ac:dyDescent="0.25">
      <c r="A561" s="7">
        <v>565</v>
      </c>
      <c r="B561" s="7">
        <v>1</v>
      </c>
      <c r="C561" s="7">
        <v>170</v>
      </c>
      <c r="D561" s="7">
        <v>24</v>
      </c>
      <c r="E561" s="2"/>
      <c r="F561" s="8">
        <v>40162.568923611114</v>
      </c>
      <c r="G561" s="7">
        <v>0</v>
      </c>
      <c r="H561" s="7">
        <v>2</v>
      </c>
      <c r="I561" s="7" t="b">
        <f t="shared" si="24"/>
        <v>1</v>
      </c>
      <c r="J561" s="7" t="b">
        <f t="shared" si="25"/>
        <v>1</v>
      </c>
      <c r="K561" s="7">
        <f t="shared" si="26"/>
        <v>1</v>
      </c>
      <c r="L561" s="7">
        <f>WEEKDAY(Table1[[#This Row],[post_time]])</f>
        <v>3</v>
      </c>
      <c r="M561" s="7">
        <f>VLOOKUP(Table1[[#This Row],[topic_id]],'All Topics Data'!$A$2:$I$1243,8,FALSE)</f>
        <v>40162.543055555558</v>
      </c>
      <c r="N561" s="7">
        <f>Table1[[#This Row],[Hui Reply?]]*(Table1[[#This Row],[post_time]]-Table1[[#This Row],[timestamp of previous reply]])</f>
        <v>2.531250000174623E-2</v>
      </c>
      <c r="O561" s="3">
        <f>O560+Table1[[#This Row],[Hui Reply?]]</f>
        <v>69</v>
      </c>
      <c r="P561" s="19">
        <f>INT(Table1[[#This Row],[post_time]])</f>
        <v>40162</v>
      </c>
      <c r="Q561" s="3" t="str">
        <f>IF(Table1[[#This Row],[Hui Reply?]],VLOOKUP(Table1[[#This Row],[topic_id]],'All Topics Data'!$A$2:$E$1243,5,FALSE),0)</f>
        <v>timmlaww</v>
      </c>
      <c r="R561" s="8">
        <f>Table1[[#This Row],[post_time]]+8/24</f>
        <v>40162.90225694445</v>
      </c>
      <c r="S561" s="3">
        <f>IF(Table1[[#This Row],[post_position]]=1,0,SUMIFS($F$2:F561,$H$2:H561,Table1[[#This Row],[post_position]]-1,$C$2:C561,Table1[[#This Row],[topic_id]]))</f>
        <v>40162.543611111112</v>
      </c>
    </row>
    <row r="562" spans="1:19" x14ac:dyDescent="0.25">
      <c r="A562" s="7">
        <v>566</v>
      </c>
      <c r="B562" s="7">
        <v>1</v>
      </c>
      <c r="C562" s="7">
        <v>170</v>
      </c>
      <c r="D562" s="7">
        <v>24</v>
      </c>
      <c r="F562" s="8">
        <v>40162.57</v>
      </c>
      <c r="G562" s="7">
        <v>0</v>
      </c>
      <c r="H562" s="7">
        <v>3</v>
      </c>
      <c r="I562" s="7" t="b">
        <f t="shared" si="24"/>
        <v>1</v>
      </c>
      <c r="J562" s="7" t="b">
        <f t="shared" si="25"/>
        <v>1</v>
      </c>
      <c r="K562" s="7">
        <f t="shared" si="26"/>
        <v>1</v>
      </c>
      <c r="L562" s="7">
        <f>WEEKDAY(Table1[[#This Row],[post_time]])</f>
        <v>3</v>
      </c>
      <c r="M562" s="7">
        <f>VLOOKUP(Table1[[#This Row],[topic_id]],'All Topics Data'!$A$2:$I$1243,8,FALSE)</f>
        <v>40162.543055555558</v>
      </c>
      <c r="N562" s="7">
        <f>Table1[[#This Row],[Hui Reply?]]*(Table1[[#This Row],[post_time]]-Table1[[#This Row],[timestamp of previous reply]])</f>
        <v>1.0763888858491555E-3</v>
      </c>
      <c r="O562" s="3">
        <f>O561+Table1[[#This Row],[Hui Reply?]]</f>
        <v>70</v>
      </c>
      <c r="P562" s="19">
        <f>INT(Table1[[#This Row],[post_time]])</f>
        <v>40162</v>
      </c>
      <c r="Q562" s="3" t="str">
        <f>IF(Table1[[#This Row],[Hui Reply?]],VLOOKUP(Table1[[#This Row],[topic_id]],'All Topics Data'!$A$2:$E$1243,5,FALSE),0)</f>
        <v>timmlaww</v>
      </c>
      <c r="R562" s="8">
        <f>Table1[[#This Row],[post_time]]+8/24</f>
        <v>40162.903333333335</v>
      </c>
      <c r="S562" s="3">
        <f>IF(Table1[[#This Row],[post_position]]=1,0,SUMIFS($F$2:F562,$H$2:H562,Table1[[#This Row],[post_position]]-1,$C$2:C562,Table1[[#This Row],[topic_id]]))</f>
        <v>40162.568923611114</v>
      </c>
    </row>
    <row r="563" spans="1:19" x14ac:dyDescent="0.25">
      <c r="A563" s="7">
        <v>567</v>
      </c>
      <c r="B563" s="7">
        <v>1</v>
      </c>
      <c r="C563" s="7">
        <v>170</v>
      </c>
      <c r="D563" s="7">
        <v>2643</v>
      </c>
      <c r="E563" s="2"/>
      <c r="F563" s="8">
        <v>40162.748738425929</v>
      </c>
      <c r="G563" s="7">
        <v>0</v>
      </c>
      <c r="H563" s="7">
        <v>4</v>
      </c>
      <c r="I563" s="7" t="b">
        <f t="shared" si="24"/>
        <v>0</v>
      </c>
      <c r="J563" s="7" t="b">
        <f t="shared" si="25"/>
        <v>1</v>
      </c>
      <c r="K563" s="7">
        <f t="shared" si="26"/>
        <v>0</v>
      </c>
      <c r="L563" s="7">
        <f>WEEKDAY(Table1[[#This Row],[post_time]])</f>
        <v>3</v>
      </c>
      <c r="M563" s="7">
        <f>VLOOKUP(Table1[[#This Row],[topic_id]],'All Topics Data'!$A$2:$I$1243,8,FALSE)</f>
        <v>40162.543055555558</v>
      </c>
      <c r="N563" s="7">
        <f>Table1[[#This Row],[Hui Reply?]]*(Table1[[#This Row],[post_time]]-Table1[[#This Row],[timestamp of previous reply]])</f>
        <v>0</v>
      </c>
      <c r="O563" s="3">
        <f>O562+Table1[[#This Row],[Hui Reply?]]</f>
        <v>70</v>
      </c>
      <c r="P563" s="19">
        <f>INT(Table1[[#This Row],[post_time]])</f>
        <v>40162</v>
      </c>
      <c r="Q563" s="3">
        <f>IF(Table1[[#This Row],[Hui Reply?]],VLOOKUP(Table1[[#This Row],[topic_id]],'All Topics Data'!$A$2:$E$1243,5,FALSE),0)</f>
        <v>0</v>
      </c>
      <c r="R563" s="8">
        <f>Table1[[#This Row],[post_time]]+8/24</f>
        <v>40163.082071759265</v>
      </c>
      <c r="S563" s="3">
        <f>IF(Table1[[#This Row],[post_position]]=1,0,SUMIFS($F$2:F563,$H$2:H563,Table1[[#This Row],[post_position]]-1,$C$2:C563,Table1[[#This Row],[topic_id]]))</f>
        <v>40162.57</v>
      </c>
    </row>
    <row r="564" spans="1:19" x14ac:dyDescent="0.25">
      <c r="A564" s="7">
        <v>568</v>
      </c>
      <c r="B564" s="7">
        <v>1</v>
      </c>
      <c r="C564" s="7">
        <v>171</v>
      </c>
      <c r="D564" s="7">
        <v>2649</v>
      </c>
      <c r="F564" s="8">
        <v>40162.872337962966</v>
      </c>
      <c r="G564" s="7">
        <v>0</v>
      </c>
      <c r="H564" s="7">
        <v>1</v>
      </c>
      <c r="I564" s="7" t="b">
        <f t="shared" si="24"/>
        <v>0</v>
      </c>
      <c r="J564" s="7" t="b">
        <f t="shared" si="25"/>
        <v>0</v>
      </c>
      <c r="K564" s="7">
        <f t="shared" si="26"/>
        <v>0</v>
      </c>
      <c r="L564" s="7">
        <f>WEEKDAY(Table1[[#This Row],[post_time]])</f>
        <v>3</v>
      </c>
      <c r="M564" s="7">
        <f>VLOOKUP(Table1[[#This Row],[topic_id]],'All Topics Data'!$A$2:$I$1243,8,FALSE)</f>
        <v>40162.87222222222</v>
      </c>
      <c r="N564" s="7">
        <f>Table1[[#This Row],[Hui Reply?]]*(Table1[[#This Row],[post_time]]-Table1[[#This Row],[timestamp of previous reply]])</f>
        <v>0</v>
      </c>
      <c r="O564" s="3">
        <f>O563+Table1[[#This Row],[Hui Reply?]]</f>
        <v>70</v>
      </c>
      <c r="P564" s="19">
        <f>INT(Table1[[#This Row],[post_time]])</f>
        <v>40162</v>
      </c>
      <c r="Q564" s="3">
        <f>IF(Table1[[#This Row],[Hui Reply?]],VLOOKUP(Table1[[#This Row],[topic_id]],'All Topics Data'!$A$2:$E$1243,5,FALSE),0)</f>
        <v>0</v>
      </c>
      <c r="R564" s="8">
        <f>Table1[[#This Row],[post_time]]+8/24</f>
        <v>40163.205671296302</v>
      </c>
      <c r="S564" s="3">
        <f>IF(Table1[[#This Row],[post_position]]=1,0,SUMIFS($F$2:F564,$H$2:H564,Table1[[#This Row],[post_position]]-1,$C$2:C564,Table1[[#This Row],[topic_id]]))</f>
        <v>0</v>
      </c>
    </row>
    <row r="565" spans="1:19" x14ac:dyDescent="0.25">
      <c r="A565" s="7">
        <v>569</v>
      </c>
      <c r="B565" s="7">
        <v>1</v>
      </c>
      <c r="C565" s="7">
        <v>170</v>
      </c>
      <c r="D565" s="7">
        <v>24</v>
      </c>
      <c r="E565" s="2"/>
      <c r="F565" s="8">
        <v>40162.989108796297</v>
      </c>
      <c r="G565" s="7">
        <v>0</v>
      </c>
      <c r="H565" s="7">
        <v>5</v>
      </c>
      <c r="I565" s="7" t="b">
        <f t="shared" si="24"/>
        <v>1</v>
      </c>
      <c r="J565" s="7" t="b">
        <f t="shared" si="25"/>
        <v>1</v>
      </c>
      <c r="K565" s="7">
        <f t="shared" si="26"/>
        <v>1</v>
      </c>
      <c r="L565" s="7">
        <f>WEEKDAY(Table1[[#This Row],[post_time]])</f>
        <v>3</v>
      </c>
      <c r="M565" s="7">
        <f>VLOOKUP(Table1[[#This Row],[topic_id]],'All Topics Data'!$A$2:$I$1243,8,FALSE)</f>
        <v>40162.543055555558</v>
      </c>
      <c r="N565" s="7">
        <f>Table1[[#This Row],[Hui Reply?]]*(Table1[[#This Row],[post_time]]-Table1[[#This Row],[timestamp of previous reply]])</f>
        <v>0.24037037036760012</v>
      </c>
      <c r="O565" s="3">
        <f>O564+Table1[[#This Row],[Hui Reply?]]</f>
        <v>71</v>
      </c>
      <c r="P565" s="19">
        <f>INT(Table1[[#This Row],[post_time]])</f>
        <v>40162</v>
      </c>
      <c r="Q565" s="3" t="str">
        <f>IF(Table1[[#This Row],[Hui Reply?]],VLOOKUP(Table1[[#This Row],[topic_id]],'All Topics Data'!$A$2:$E$1243,5,FALSE),0)</f>
        <v>timmlaww</v>
      </c>
      <c r="R565" s="8">
        <f>Table1[[#This Row],[post_time]]+8/24</f>
        <v>40163.322442129633</v>
      </c>
      <c r="S565" s="3">
        <f>IF(Table1[[#This Row],[post_position]]=1,0,SUMIFS($F$2:F565,$H$2:H565,Table1[[#This Row],[post_position]]-1,$C$2:C565,Table1[[#This Row],[topic_id]]))</f>
        <v>40162.748738425929</v>
      </c>
    </row>
    <row r="566" spans="1:19" x14ac:dyDescent="0.25">
      <c r="A566" s="7">
        <v>570</v>
      </c>
      <c r="B566" s="7">
        <v>1</v>
      </c>
      <c r="C566" s="7">
        <v>171</v>
      </c>
      <c r="D566" s="7">
        <v>1</v>
      </c>
      <c r="E566" s="2"/>
      <c r="F566" s="8">
        <v>40163.413368055553</v>
      </c>
      <c r="G566" s="7">
        <v>0</v>
      </c>
      <c r="H566" s="7">
        <v>2</v>
      </c>
      <c r="I566" s="7" t="b">
        <f t="shared" si="24"/>
        <v>0</v>
      </c>
      <c r="J566" s="7" t="b">
        <f t="shared" si="25"/>
        <v>1</v>
      </c>
      <c r="K566" s="7">
        <f t="shared" si="26"/>
        <v>0</v>
      </c>
      <c r="L566" s="7">
        <f>WEEKDAY(Table1[[#This Row],[post_time]])</f>
        <v>4</v>
      </c>
      <c r="M566" s="7">
        <f>VLOOKUP(Table1[[#This Row],[topic_id]],'All Topics Data'!$A$2:$I$1243,8,FALSE)</f>
        <v>40162.87222222222</v>
      </c>
      <c r="N566" s="7">
        <f>Table1[[#This Row],[Hui Reply?]]*(Table1[[#This Row],[post_time]]-Table1[[#This Row],[timestamp of previous reply]])</f>
        <v>0</v>
      </c>
      <c r="O566" s="3">
        <f>O565+Table1[[#This Row],[Hui Reply?]]</f>
        <v>71</v>
      </c>
      <c r="P566" s="19">
        <f>INT(Table1[[#This Row],[post_time]])</f>
        <v>40163</v>
      </c>
      <c r="Q566" s="3">
        <f>IF(Table1[[#This Row],[Hui Reply?]],VLOOKUP(Table1[[#This Row],[topic_id]],'All Topics Data'!$A$2:$E$1243,5,FALSE),0)</f>
        <v>0</v>
      </c>
      <c r="R566" s="8">
        <f>Table1[[#This Row],[post_time]]+8/24</f>
        <v>40163.746701388889</v>
      </c>
      <c r="S566" s="3">
        <f>IF(Table1[[#This Row],[post_position]]=1,0,SUMIFS($F$2:F566,$H$2:H566,Table1[[#This Row],[post_position]]-1,$C$2:C566,Table1[[#This Row],[topic_id]]))</f>
        <v>40162.872337962966</v>
      </c>
    </row>
    <row r="567" spans="1:19" x14ac:dyDescent="0.25">
      <c r="A567" s="7">
        <v>571</v>
      </c>
      <c r="B567" s="7">
        <v>1</v>
      </c>
      <c r="C567" s="7">
        <v>170</v>
      </c>
      <c r="D567" s="7">
        <v>1</v>
      </c>
      <c r="E567" s="2"/>
      <c r="F567" s="8">
        <v>40163.415081018517</v>
      </c>
      <c r="G567" s="7">
        <v>0</v>
      </c>
      <c r="H567" s="7">
        <v>6</v>
      </c>
      <c r="I567" s="7" t="b">
        <f t="shared" si="24"/>
        <v>0</v>
      </c>
      <c r="J567" s="7" t="b">
        <f t="shared" si="25"/>
        <v>1</v>
      </c>
      <c r="K567" s="7">
        <f t="shared" si="26"/>
        <v>0</v>
      </c>
      <c r="L567" s="7">
        <f>WEEKDAY(Table1[[#This Row],[post_time]])</f>
        <v>4</v>
      </c>
      <c r="M567" s="7">
        <f>VLOOKUP(Table1[[#This Row],[topic_id]],'All Topics Data'!$A$2:$I$1243,8,FALSE)</f>
        <v>40162.543055555558</v>
      </c>
      <c r="N567" s="7">
        <f>Table1[[#This Row],[Hui Reply?]]*(Table1[[#This Row],[post_time]]-Table1[[#This Row],[timestamp of previous reply]])</f>
        <v>0</v>
      </c>
      <c r="O567" s="3">
        <f>O566+Table1[[#This Row],[Hui Reply?]]</f>
        <v>71</v>
      </c>
      <c r="P567" s="19">
        <f>INT(Table1[[#This Row],[post_time]])</f>
        <v>40163</v>
      </c>
      <c r="Q567" s="3">
        <f>IF(Table1[[#This Row],[Hui Reply?]],VLOOKUP(Table1[[#This Row],[topic_id]],'All Topics Data'!$A$2:$E$1243,5,FALSE),0)</f>
        <v>0</v>
      </c>
      <c r="R567" s="8">
        <f>Table1[[#This Row],[post_time]]+8/24</f>
        <v>40163.748414351852</v>
      </c>
      <c r="S567" s="3">
        <f>IF(Table1[[#This Row],[post_position]]=1,0,SUMIFS($F$2:F567,$H$2:H567,Table1[[#This Row],[post_position]]-1,$C$2:C567,Table1[[#This Row],[topic_id]]))</f>
        <v>40162.989108796297</v>
      </c>
    </row>
    <row r="568" spans="1:19" x14ac:dyDescent="0.25">
      <c r="A568" s="7">
        <v>572</v>
      </c>
      <c r="B568" s="7">
        <v>1</v>
      </c>
      <c r="C568" s="7">
        <v>171</v>
      </c>
      <c r="D568" s="7">
        <v>2649</v>
      </c>
      <c r="E568" s="2"/>
      <c r="F568" s="8">
        <v>40163.59270833333</v>
      </c>
      <c r="G568" s="7">
        <v>0</v>
      </c>
      <c r="H568" s="7">
        <v>3</v>
      </c>
      <c r="I568" s="7" t="b">
        <f t="shared" si="24"/>
        <v>0</v>
      </c>
      <c r="J568" s="7" t="b">
        <f t="shared" si="25"/>
        <v>1</v>
      </c>
      <c r="K568" s="7">
        <f t="shared" si="26"/>
        <v>0</v>
      </c>
      <c r="L568" s="7">
        <f>WEEKDAY(Table1[[#This Row],[post_time]])</f>
        <v>4</v>
      </c>
      <c r="M568" s="7">
        <f>VLOOKUP(Table1[[#This Row],[topic_id]],'All Topics Data'!$A$2:$I$1243,8,FALSE)</f>
        <v>40162.87222222222</v>
      </c>
      <c r="N568" s="7">
        <f>Table1[[#This Row],[Hui Reply?]]*(Table1[[#This Row],[post_time]]-Table1[[#This Row],[timestamp of previous reply]])</f>
        <v>0</v>
      </c>
      <c r="O568" s="3">
        <f>O567+Table1[[#This Row],[Hui Reply?]]</f>
        <v>71</v>
      </c>
      <c r="P568" s="19">
        <f>INT(Table1[[#This Row],[post_time]])</f>
        <v>40163</v>
      </c>
      <c r="Q568" s="3">
        <f>IF(Table1[[#This Row],[Hui Reply?]],VLOOKUP(Table1[[#This Row],[topic_id]],'All Topics Data'!$A$2:$E$1243,5,FALSE),0)</f>
        <v>0</v>
      </c>
      <c r="R568" s="8">
        <f>Table1[[#This Row],[post_time]]+8/24</f>
        <v>40163.926041666666</v>
      </c>
      <c r="S568" s="3">
        <f>IF(Table1[[#This Row],[post_position]]=1,0,SUMIFS($F$2:F568,$H$2:H568,Table1[[#This Row],[post_position]]-1,$C$2:C568,Table1[[#This Row],[topic_id]]))</f>
        <v>40163.413368055553</v>
      </c>
    </row>
    <row r="569" spans="1:19" x14ac:dyDescent="0.25">
      <c r="A569" s="7">
        <v>573</v>
      </c>
      <c r="B569" s="7">
        <v>1</v>
      </c>
      <c r="C569" s="7">
        <v>171</v>
      </c>
      <c r="D569" s="7">
        <v>24</v>
      </c>
      <c r="F569" s="8">
        <v>40163.595381944448</v>
      </c>
      <c r="G569" s="7">
        <v>0</v>
      </c>
      <c r="H569" s="7">
        <v>4</v>
      </c>
      <c r="I569" s="7" t="b">
        <f t="shared" si="24"/>
        <v>1</v>
      </c>
      <c r="J569" s="7" t="b">
        <f t="shared" si="25"/>
        <v>1</v>
      </c>
      <c r="K569" s="7">
        <f t="shared" si="26"/>
        <v>1</v>
      </c>
      <c r="L569" s="7">
        <f>WEEKDAY(Table1[[#This Row],[post_time]])</f>
        <v>4</v>
      </c>
      <c r="M569" s="7">
        <f>VLOOKUP(Table1[[#This Row],[topic_id]],'All Topics Data'!$A$2:$I$1243,8,FALSE)</f>
        <v>40162.87222222222</v>
      </c>
      <c r="N569" s="7">
        <f>Table1[[#This Row],[Hui Reply?]]*(Table1[[#This Row],[post_time]]-Table1[[#This Row],[timestamp of previous reply]])</f>
        <v>2.6736111176433042E-3</v>
      </c>
      <c r="O569" s="3">
        <f>O568+Table1[[#This Row],[Hui Reply?]]</f>
        <v>72</v>
      </c>
      <c r="P569" s="19">
        <f>INT(Table1[[#This Row],[post_time]])</f>
        <v>40163</v>
      </c>
      <c r="Q569" s="3" t="str">
        <f>IF(Table1[[#This Row],[Hui Reply?]],VLOOKUP(Table1[[#This Row],[topic_id]],'All Topics Data'!$A$2:$E$1243,5,FALSE),0)</f>
        <v>Cesar Marmol</v>
      </c>
      <c r="R569" s="8">
        <f>Table1[[#This Row],[post_time]]+8/24</f>
        <v>40163.928715277783</v>
      </c>
      <c r="S569" s="3">
        <f>IF(Table1[[#This Row],[post_position]]=1,0,SUMIFS($F$2:F569,$H$2:H569,Table1[[#This Row],[post_position]]-1,$C$2:C569,Table1[[#This Row],[topic_id]]))</f>
        <v>40163.59270833333</v>
      </c>
    </row>
    <row r="570" spans="1:19" x14ac:dyDescent="0.25">
      <c r="A570" s="7">
        <v>574</v>
      </c>
      <c r="B570" s="7">
        <v>1</v>
      </c>
      <c r="C570" s="7">
        <v>171</v>
      </c>
      <c r="D570" s="7">
        <v>2649</v>
      </c>
      <c r="F570" s="8">
        <v>40163.630486111113</v>
      </c>
      <c r="G570" s="7">
        <v>0</v>
      </c>
      <c r="H570" s="7">
        <v>5</v>
      </c>
      <c r="I570" s="7" t="b">
        <f t="shared" si="24"/>
        <v>0</v>
      </c>
      <c r="J570" s="7" t="b">
        <f t="shared" si="25"/>
        <v>1</v>
      </c>
      <c r="K570" s="7">
        <f t="shared" si="26"/>
        <v>0</v>
      </c>
      <c r="L570" s="7">
        <f>WEEKDAY(Table1[[#This Row],[post_time]])</f>
        <v>4</v>
      </c>
      <c r="M570" s="7">
        <f>VLOOKUP(Table1[[#This Row],[topic_id]],'All Topics Data'!$A$2:$I$1243,8,FALSE)</f>
        <v>40162.87222222222</v>
      </c>
      <c r="N570" s="7">
        <f>Table1[[#This Row],[Hui Reply?]]*(Table1[[#This Row],[post_time]]-Table1[[#This Row],[timestamp of previous reply]])</f>
        <v>0</v>
      </c>
      <c r="O570" s="3">
        <f>O569+Table1[[#This Row],[Hui Reply?]]</f>
        <v>72</v>
      </c>
      <c r="P570" s="19">
        <f>INT(Table1[[#This Row],[post_time]])</f>
        <v>40163</v>
      </c>
      <c r="Q570" s="3">
        <f>IF(Table1[[#This Row],[Hui Reply?]],VLOOKUP(Table1[[#This Row],[topic_id]],'All Topics Data'!$A$2:$E$1243,5,FALSE),0)</f>
        <v>0</v>
      </c>
      <c r="R570" s="8">
        <f>Table1[[#This Row],[post_time]]+8/24</f>
        <v>40163.963819444449</v>
      </c>
      <c r="S570" s="3">
        <f>IF(Table1[[#This Row],[post_position]]=1,0,SUMIFS($F$2:F570,$H$2:H570,Table1[[#This Row],[post_position]]-1,$C$2:C570,Table1[[#This Row],[topic_id]]))</f>
        <v>40163.595381944448</v>
      </c>
    </row>
    <row r="571" spans="1:19" x14ac:dyDescent="0.25">
      <c r="A571" s="7">
        <v>575</v>
      </c>
      <c r="B571" s="7">
        <v>1</v>
      </c>
      <c r="C571" s="7">
        <v>172</v>
      </c>
      <c r="D571" s="7">
        <v>2668</v>
      </c>
      <c r="F571" s="8">
        <v>40163.686678240738</v>
      </c>
      <c r="G571" s="7">
        <v>0</v>
      </c>
      <c r="H571" s="7">
        <v>1</v>
      </c>
      <c r="I571" s="7" t="b">
        <f t="shared" si="24"/>
        <v>0</v>
      </c>
      <c r="J571" s="7" t="b">
        <f t="shared" si="25"/>
        <v>0</v>
      </c>
      <c r="K571" s="7">
        <f t="shared" si="26"/>
        <v>0</v>
      </c>
      <c r="L571" s="7">
        <f>WEEKDAY(Table1[[#This Row],[post_time]])</f>
        <v>4</v>
      </c>
      <c r="M571" s="7">
        <f>VLOOKUP(Table1[[#This Row],[topic_id]],'All Topics Data'!$A$2:$I$1243,8,FALSE)</f>
        <v>40163.686111111114</v>
      </c>
      <c r="N571" s="7">
        <f>Table1[[#This Row],[Hui Reply?]]*(Table1[[#This Row],[post_time]]-Table1[[#This Row],[timestamp of previous reply]])</f>
        <v>0</v>
      </c>
      <c r="O571" s="3">
        <f>O570+Table1[[#This Row],[Hui Reply?]]</f>
        <v>72</v>
      </c>
      <c r="P571" s="19">
        <f>INT(Table1[[#This Row],[post_time]])</f>
        <v>40163</v>
      </c>
      <c r="Q571" s="3">
        <f>IF(Table1[[#This Row],[Hui Reply?]],VLOOKUP(Table1[[#This Row],[topic_id]],'All Topics Data'!$A$2:$E$1243,5,FALSE),0)</f>
        <v>0</v>
      </c>
      <c r="R571" s="8">
        <f>Table1[[#This Row],[post_time]]+8/24</f>
        <v>40164.020011574074</v>
      </c>
      <c r="S571" s="3">
        <f>IF(Table1[[#This Row],[post_position]]=1,0,SUMIFS($F$2:F571,$H$2:H571,Table1[[#This Row],[post_position]]-1,$C$2:C571,Table1[[#This Row],[topic_id]]))</f>
        <v>0</v>
      </c>
    </row>
    <row r="572" spans="1:19" x14ac:dyDescent="0.25">
      <c r="A572" s="7">
        <v>576</v>
      </c>
      <c r="B572" s="7">
        <v>1</v>
      </c>
      <c r="C572" s="7">
        <v>172</v>
      </c>
      <c r="D572" s="7">
        <v>24</v>
      </c>
      <c r="E572" s="2"/>
      <c r="F572" s="8">
        <v>40163.93482638889</v>
      </c>
      <c r="G572" s="7">
        <v>0</v>
      </c>
      <c r="H572" s="7">
        <v>2</v>
      </c>
      <c r="I572" s="7" t="b">
        <f t="shared" si="24"/>
        <v>1</v>
      </c>
      <c r="J572" s="7" t="b">
        <f t="shared" si="25"/>
        <v>1</v>
      </c>
      <c r="K572" s="7">
        <f t="shared" si="26"/>
        <v>1</v>
      </c>
      <c r="L572" s="7">
        <f>WEEKDAY(Table1[[#This Row],[post_time]])</f>
        <v>4</v>
      </c>
      <c r="M572" s="7">
        <f>VLOOKUP(Table1[[#This Row],[topic_id]],'All Topics Data'!$A$2:$I$1243,8,FALSE)</f>
        <v>40163.686111111114</v>
      </c>
      <c r="N572" s="7">
        <f>Table1[[#This Row],[Hui Reply?]]*(Table1[[#This Row],[post_time]]-Table1[[#This Row],[timestamp of previous reply]])</f>
        <v>0.24814814815181307</v>
      </c>
      <c r="O572" s="3">
        <f>O571+Table1[[#This Row],[Hui Reply?]]</f>
        <v>73</v>
      </c>
      <c r="P572" s="19">
        <f>INT(Table1[[#This Row],[post_time]])</f>
        <v>40163</v>
      </c>
      <c r="Q572" s="3" t="str">
        <f>IF(Table1[[#This Row],[Hui Reply?]],VLOOKUP(Table1[[#This Row],[topic_id]],'All Topics Data'!$A$2:$E$1243,5,FALSE),0)</f>
        <v>express</v>
      </c>
      <c r="R572" s="8">
        <f>Table1[[#This Row],[post_time]]+8/24</f>
        <v>40164.268159722225</v>
      </c>
      <c r="S572" s="3">
        <f>IF(Table1[[#This Row],[post_position]]=1,0,SUMIFS($F$2:F572,$H$2:H572,Table1[[#This Row],[post_position]]-1,$C$2:C572,Table1[[#This Row],[topic_id]]))</f>
        <v>40163.686678240738</v>
      </c>
    </row>
    <row r="573" spans="1:19" x14ac:dyDescent="0.25">
      <c r="A573" s="7">
        <v>577</v>
      </c>
      <c r="B573" s="7">
        <v>1</v>
      </c>
      <c r="C573" s="7">
        <v>173</v>
      </c>
      <c r="D573" s="7">
        <v>2669</v>
      </c>
      <c r="E573" s="2"/>
      <c r="F573" s="8">
        <v>40163.998206018521</v>
      </c>
      <c r="G573" s="7">
        <v>0</v>
      </c>
      <c r="H573" s="7">
        <v>1</v>
      </c>
      <c r="I573" s="7" t="b">
        <f t="shared" si="24"/>
        <v>0</v>
      </c>
      <c r="J573" s="7" t="b">
        <f t="shared" si="25"/>
        <v>0</v>
      </c>
      <c r="K573" s="7">
        <f t="shared" si="26"/>
        <v>0</v>
      </c>
      <c r="L573" s="7">
        <f>WEEKDAY(Table1[[#This Row],[post_time]])</f>
        <v>4</v>
      </c>
      <c r="M573" s="7">
        <f>VLOOKUP(Table1[[#This Row],[topic_id]],'All Topics Data'!$A$2:$I$1243,8,FALSE)</f>
        <v>40163.997916666667</v>
      </c>
      <c r="N573" s="7">
        <f>Table1[[#This Row],[Hui Reply?]]*(Table1[[#This Row],[post_time]]-Table1[[#This Row],[timestamp of previous reply]])</f>
        <v>0</v>
      </c>
      <c r="O573" s="3">
        <f>O572+Table1[[#This Row],[Hui Reply?]]</f>
        <v>73</v>
      </c>
      <c r="P573" s="19">
        <f>INT(Table1[[#This Row],[post_time]])</f>
        <v>40163</v>
      </c>
      <c r="Q573" s="3">
        <f>IF(Table1[[#This Row],[Hui Reply?]],VLOOKUP(Table1[[#This Row],[topic_id]],'All Topics Data'!$A$2:$E$1243,5,FALSE),0)</f>
        <v>0</v>
      </c>
      <c r="R573" s="8">
        <f>Table1[[#This Row],[post_time]]+8/24</f>
        <v>40164.331539351857</v>
      </c>
      <c r="S573" s="3">
        <f>IF(Table1[[#This Row],[post_position]]=1,0,SUMIFS($F$2:F573,$H$2:H573,Table1[[#This Row],[post_position]]-1,$C$2:C573,Table1[[#This Row],[topic_id]]))</f>
        <v>0</v>
      </c>
    </row>
    <row r="574" spans="1:19" x14ac:dyDescent="0.25">
      <c r="A574" s="7">
        <v>578</v>
      </c>
      <c r="B574" s="7">
        <v>1</v>
      </c>
      <c r="C574" s="7">
        <v>173</v>
      </c>
      <c r="D574" s="7">
        <v>24</v>
      </c>
      <c r="E574" s="2"/>
      <c r="F574" s="8">
        <v>40164.024594907409</v>
      </c>
      <c r="G574" s="7">
        <v>0</v>
      </c>
      <c r="H574" s="7">
        <v>2</v>
      </c>
      <c r="I574" s="7" t="b">
        <f t="shared" si="24"/>
        <v>1</v>
      </c>
      <c r="J574" s="7" t="b">
        <f t="shared" si="25"/>
        <v>1</v>
      </c>
      <c r="K574" s="7">
        <f t="shared" si="26"/>
        <v>1</v>
      </c>
      <c r="L574" s="7">
        <f>WEEKDAY(Table1[[#This Row],[post_time]])</f>
        <v>5</v>
      </c>
      <c r="M574" s="7">
        <f>VLOOKUP(Table1[[#This Row],[topic_id]],'All Topics Data'!$A$2:$I$1243,8,FALSE)</f>
        <v>40163.997916666667</v>
      </c>
      <c r="N574" s="7">
        <f>Table1[[#This Row],[Hui Reply?]]*(Table1[[#This Row],[post_time]]-Table1[[#This Row],[timestamp of previous reply]])</f>
        <v>2.6388888887595385E-2</v>
      </c>
      <c r="O574" s="3">
        <f>O573+Table1[[#This Row],[Hui Reply?]]</f>
        <v>74</v>
      </c>
      <c r="P574" s="19">
        <f>INT(Table1[[#This Row],[post_time]])</f>
        <v>40164</v>
      </c>
      <c r="Q574" s="3" t="str">
        <f>IF(Table1[[#This Row],[Hui Reply?]],VLOOKUP(Table1[[#This Row],[topic_id]],'All Topics Data'!$A$2:$E$1243,5,FALSE),0)</f>
        <v>a4vtt</v>
      </c>
      <c r="R574" s="8">
        <f>Table1[[#This Row],[post_time]]+8/24</f>
        <v>40164.357928240745</v>
      </c>
      <c r="S574" s="3">
        <f>IF(Table1[[#This Row],[post_position]]=1,0,SUMIFS($F$2:F574,$H$2:H574,Table1[[#This Row],[post_position]]-1,$C$2:C574,Table1[[#This Row],[topic_id]]))</f>
        <v>40163.998206018521</v>
      </c>
    </row>
    <row r="575" spans="1:19" x14ac:dyDescent="0.25">
      <c r="A575" s="7">
        <v>579</v>
      </c>
      <c r="B575" s="7">
        <v>1</v>
      </c>
      <c r="C575" s="7">
        <v>174</v>
      </c>
      <c r="D575" s="7">
        <v>2673</v>
      </c>
      <c r="E575" s="2"/>
      <c r="F575" s="8">
        <v>40164.054444444446</v>
      </c>
      <c r="G575" s="7">
        <v>0</v>
      </c>
      <c r="H575" s="7">
        <v>1</v>
      </c>
      <c r="I575" s="7" t="b">
        <f t="shared" si="24"/>
        <v>0</v>
      </c>
      <c r="J575" s="7" t="b">
        <f t="shared" si="25"/>
        <v>0</v>
      </c>
      <c r="K575" s="7">
        <f t="shared" si="26"/>
        <v>0</v>
      </c>
      <c r="L575" s="7">
        <f>WEEKDAY(Table1[[#This Row],[post_time]])</f>
        <v>5</v>
      </c>
      <c r="M575" s="7">
        <f>VLOOKUP(Table1[[#This Row],[topic_id]],'All Topics Data'!$A$2:$I$1243,8,FALSE)</f>
        <v>40164.054166666669</v>
      </c>
      <c r="N575" s="7">
        <f>Table1[[#This Row],[Hui Reply?]]*(Table1[[#This Row],[post_time]]-Table1[[#This Row],[timestamp of previous reply]])</f>
        <v>0</v>
      </c>
      <c r="O575" s="3">
        <f>O574+Table1[[#This Row],[Hui Reply?]]</f>
        <v>74</v>
      </c>
      <c r="P575" s="19">
        <f>INT(Table1[[#This Row],[post_time]])</f>
        <v>40164</v>
      </c>
      <c r="Q575" s="3">
        <f>IF(Table1[[#This Row],[Hui Reply?]],VLOOKUP(Table1[[#This Row],[topic_id]],'All Topics Data'!$A$2:$E$1243,5,FALSE),0)</f>
        <v>0</v>
      </c>
      <c r="R575" s="8">
        <f>Table1[[#This Row],[post_time]]+8/24</f>
        <v>40164.387777777782</v>
      </c>
      <c r="S575" s="3">
        <f>IF(Table1[[#This Row],[post_position]]=1,0,SUMIFS($F$2:F575,$H$2:H575,Table1[[#This Row],[post_position]]-1,$C$2:C575,Table1[[#This Row],[topic_id]]))</f>
        <v>0</v>
      </c>
    </row>
    <row r="576" spans="1:19" x14ac:dyDescent="0.25">
      <c r="A576" s="7">
        <v>580</v>
      </c>
      <c r="B576" s="7">
        <v>1</v>
      </c>
      <c r="C576" s="7">
        <v>175</v>
      </c>
      <c r="D576" s="7">
        <v>2683</v>
      </c>
      <c r="E576" s="2"/>
      <c r="F576" s="8">
        <v>40164.572511574072</v>
      </c>
      <c r="G576" s="7">
        <v>0</v>
      </c>
      <c r="H576" s="7">
        <v>1</v>
      </c>
      <c r="I576" s="7" t="b">
        <f t="shared" si="24"/>
        <v>0</v>
      </c>
      <c r="J576" s="7" t="b">
        <f t="shared" si="25"/>
        <v>0</v>
      </c>
      <c r="K576" s="7">
        <f t="shared" si="26"/>
        <v>0</v>
      </c>
      <c r="L576" s="7">
        <f>WEEKDAY(Table1[[#This Row],[post_time]])</f>
        <v>5</v>
      </c>
      <c r="M576" s="7">
        <f>VLOOKUP(Table1[[#This Row],[topic_id]],'All Topics Data'!$A$2:$I$1243,8,FALSE)</f>
        <v>40164.572222222225</v>
      </c>
      <c r="N576" s="7">
        <f>Table1[[#This Row],[Hui Reply?]]*(Table1[[#This Row],[post_time]]-Table1[[#This Row],[timestamp of previous reply]])</f>
        <v>0</v>
      </c>
      <c r="O576" s="3">
        <f>O575+Table1[[#This Row],[Hui Reply?]]</f>
        <v>74</v>
      </c>
      <c r="P576" s="19">
        <f>INT(Table1[[#This Row],[post_time]])</f>
        <v>40164</v>
      </c>
      <c r="Q576" s="3">
        <f>IF(Table1[[#This Row],[Hui Reply?]],VLOOKUP(Table1[[#This Row],[topic_id]],'All Topics Data'!$A$2:$E$1243,5,FALSE),0)</f>
        <v>0</v>
      </c>
      <c r="R576" s="8">
        <f>Table1[[#This Row],[post_time]]+8/24</f>
        <v>40164.905844907407</v>
      </c>
      <c r="S576" s="3">
        <f>IF(Table1[[#This Row],[post_position]]=1,0,SUMIFS($F$2:F576,$H$2:H576,Table1[[#This Row],[post_position]]-1,$C$2:C576,Table1[[#This Row],[topic_id]]))</f>
        <v>0</v>
      </c>
    </row>
    <row r="577" spans="1:19" x14ac:dyDescent="0.25">
      <c r="A577" s="7">
        <v>581</v>
      </c>
      <c r="B577" s="7">
        <v>1</v>
      </c>
      <c r="C577" s="7">
        <v>175</v>
      </c>
      <c r="D577" s="7">
        <v>24</v>
      </c>
      <c r="F577" s="8">
        <v>40164.579791666663</v>
      </c>
      <c r="G577" s="7">
        <v>0</v>
      </c>
      <c r="H577" s="7">
        <v>2</v>
      </c>
      <c r="I577" s="7" t="b">
        <f t="shared" si="24"/>
        <v>1</v>
      </c>
      <c r="J577" s="7" t="b">
        <f t="shared" si="25"/>
        <v>1</v>
      </c>
      <c r="K577" s="7">
        <f t="shared" si="26"/>
        <v>1</v>
      </c>
      <c r="L577" s="7">
        <f>WEEKDAY(Table1[[#This Row],[post_time]])</f>
        <v>5</v>
      </c>
      <c r="M577" s="7">
        <f>VLOOKUP(Table1[[#This Row],[topic_id]],'All Topics Data'!$A$2:$I$1243,8,FALSE)</f>
        <v>40164.572222222225</v>
      </c>
      <c r="N577" s="7">
        <f>Table1[[#This Row],[Hui Reply?]]*(Table1[[#This Row],[post_time]]-Table1[[#This Row],[timestamp of previous reply]])</f>
        <v>7.2800925918272696E-3</v>
      </c>
      <c r="O577" s="3">
        <f>O576+Table1[[#This Row],[Hui Reply?]]</f>
        <v>75</v>
      </c>
      <c r="P577" s="19">
        <f>INT(Table1[[#This Row],[post_time]])</f>
        <v>40164</v>
      </c>
      <c r="Q577" s="3" t="str">
        <f>IF(Table1[[#This Row],[Hui Reply?]],VLOOKUP(Table1[[#This Row],[topic_id]],'All Topics Data'!$A$2:$E$1243,5,FALSE),0)</f>
        <v>LadyBlack</v>
      </c>
      <c r="R577" s="8">
        <f>Table1[[#This Row],[post_time]]+8/24</f>
        <v>40164.913124999999</v>
      </c>
      <c r="S577" s="3">
        <f>IF(Table1[[#This Row],[post_position]]=1,0,SUMIFS($F$2:F577,$H$2:H577,Table1[[#This Row],[post_position]]-1,$C$2:C577,Table1[[#This Row],[topic_id]]))</f>
        <v>40164.572511574072</v>
      </c>
    </row>
    <row r="578" spans="1:19" x14ac:dyDescent="0.25">
      <c r="A578" s="7">
        <v>582</v>
      </c>
      <c r="B578" s="7">
        <v>1</v>
      </c>
      <c r="C578" s="7">
        <v>173</v>
      </c>
      <c r="D578" s="7">
        <v>2669</v>
      </c>
      <c r="E578" s="2"/>
      <c r="F578" s="8">
        <v>40164.596967592595</v>
      </c>
      <c r="G578" s="7">
        <v>0</v>
      </c>
      <c r="H578" s="7">
        <v>3</v>
      </c>
      <c r="I578" s="7" t="b">
        <f t="shared" si="24"/>
        <v>0</v>
      </c>
      <c r="J578" s="7" t="b">
        <f t="shared" si="25"/>
        <v>1</v>
      </c>
      <c r="K578" s="7">
        <f t="shared" si="26"/>
        <v>0</v>
      </c>
      <c r="L578" s="7">
        <f>WEEKDAY(Table1[[#This Row],[post_time]])</f>
        <v>5</v>
      </c>
      <c r="M578" s="7">
        <f>VLOOKUP(Table1[[#This Row],[topic_id]],'All Topics Data'!$A$2:$I$1243,8,FALSE)</f>
        <v>40163.997916666667</v>
      </c>
      <c r="N578" s="7">
        <f>Table1[[#This Row],[Hui Reply?]]*(Table1[[#This Row],[post_time]]-Table1[[#This Row],[timestamp of previous reply]])</f>
        <v>0</v>
      </c>
      <c r="O578" s="3">
        <f>O577+Table1[[#This Row],[Hui Reply?]]</f>
        <v>75</v>
      </c>
      <c r="P578" s="19">
        <f>INT(Table1[[#This Row],[post_time]])</f>
        <v>40164</v>
      </c>
      <c r="Q578" s="3">
        <f>IF(Table1[[#This Row],[Hui Reply?]],VLOOKUP(Table1[[#This Row],[topic_id]],'All Topics Data'!$A$2:$E$1243,5,FALSE),0)</f>
        <v>0</v>
      </c>
      <c r="R578" s="8">
        <f>Table1[[#This Row],[post_time]]+8/24</f>
        <v>40164.930300925931</v>
      </c>
      <c r="S578" s="3">
        <f>IF(Table1[[#This Row],[post_position]]=1,0,SUMIFS($F$2:F578,$H$2:H578,Table1[[#This Row],[post_position]]-1,$C$2:C578,Table1[[#This Row],[topic_id]]))</f>
        <v>40164.024594907409</v>
      </c>
    </row>
    <row r="579" spans="1:19" x14ac:dyDescent="0.25">
      <c r="A579" s="7">
        <v>583</v>
      </c>
      <c r="B579" s="7">
        <v>1</v>
      </c>
      <c r="C579" s="7">
        <v>173</v>
      </c>
      <c r="D579" s="7">
        <v>24</v>
      </c>
      <c r="E579" s="2"/>
      <c r="F579" s="8">
        <v>40164.633611111109</v>
      </c>
      <c r="G579" s="7">
        <v>0</v>
      </c>
      <c r="H579" s="7">
        <v>4</v>
      </c>
      <c r="I579" s="7" t="b">
        <f t="shared" ref="I579:I642" si="27">(D579=24)</f>
        <v>1</v>
      </c>
      <c r="J579" s="7" t="b">
        <f t="shared" ref="J579:J642" si="28">H579&gt;1</f>
        <v>1</v>
      </c>
      <c r="K579" s="7">
        <f t="shared" ref="K579:K642" si="29">I579*J579</f>
        <v>1</v>
      </c>
      <c r="L579" s="7">
        <f>WEEKDAY(Table1[[#This Row],[post_time]])</f>
        <v>5</v>
      </c>
      <c r="M579" s="7">
        <f>VLOOKUP(Table1[[#This Row],[topic_id]],'All Topics Data'!$A$2:$I$1243,8,FALSE)</f>
        <v>40163.997916666667</v>
      </c>
      <c r="N579" s="7">
        <f>Table1[[#This Row],[Hui Reply?]]*(Table1[[#This Row],[post_time]]-Table1[[#This Row],[timestamp of previous reply]])</f>
        <v>3.6643518513301387E-2</v>
      </c>
      <c r="O579" s="3">
        <f>O578+Table1[[#This Row],[Hui Reply?]]</f>
        <v>76</v>
      </c>
      <c r="P579" s="19">
        <f>INT(Table1[[#This Row],[post_time]])</f>
        <v>40164</v>
      </c>
      <c r="Q579" s="3" t="str">
        <f>IF(Table1[[#This Row],[Hui Reply?]],VLOOKUP(Table1[[#This Row],[topic_id]],'All Topics Data'!$A$2:$E$1243,5,FALSE),0)</f>
        <v>a4vtt</v>
      </c>
      <c r="R579" s="8">
        <f>Table1[[#This Row],[post_time]]+8/24</f>
        <v>40164.966944444444</v>
      </c>
      <c r="S579" s="3">
        <f>IF(Table1[[#This Row],[post_position]]=1,0,SUMIFS($F$2:F579,$H$2:H579,Table1[[#This Row],[post_position]]-1,$C$2:C579,Table1[[#This Row],[topic_id]]))</f>
        <v>40164.596967592595</v>
      </c>
    </row>
    <row r="580" spans="1:19" x14ac:dyDescent="0.25">
      <c r="A580" s="7">
        <v>584</v>
      </c>
      <c r="B580" s="7">
        <v>1</v>
      </c>
      <c r="C580" s="7">
        <v>173</v>
      </c>
      <c r="D580" s="7">
        <v>2669</v>
      </c>
      <c r="F580" s="8">
        <v>40164.928622685184</v>
      </c>
      <c r="G580" s="7">
        <v>0</v>
      </c>
      <c r="H580" s="7">
        <v>5</v>
      </c>
      <c r="I580" s="7" t="b">
        <f t="shared" si="27"/>
        <v>0</v>
      </c>
      <c r="J580" s="7" t="b">
        <f t="shared" si="28"/>
        <v>1</v>
      </c>
      <c r="K580" s="7">
        <f t="shared" si="29"/>
        <v>0</v>
      </c>
      <c r="L580" s="7">
        <f>WEEKDAY(Table1[[#This Row],[post_time]])</f>
        <v>5</v>
      </c>
      <c r="M580" s="7">
        <f>VLOOKUP(Table1[[#This Row],[topic_id]],'All Topics Data'!$A$2:$I$1243,8,FALSE)</f>
        <v>40163.997916666667</v>
      </c>
      <c r="N580" s="7">
        <f>Table1[[#This Row],[Hui Reply?]]*(Table1[[#This Row],[post_time]]-Table1[[#This Row],[timestamp of previous reply]])</f>
        <v>0</v>
      </c>
      <c r="O580" s="3">
        <f>O579+Table1[[#This Row],[Hui Reply?]]</f>
        <v>76</v>
      </c>
      <c r="P580" s="19">
        <f>INT(Table1[[#This Row],[post_time]])</f>
        <v>40164</v>
      </c>
      <c r="Q580" s="3">
        <f>IF(Table1[[#This Row],[Hui Reply?]],VLOOKUP(Table1[[#This Row],[topic_id]],'All Topics Data'!$A$2:$E$1243,5,FALSE),0)</f>
        <v>0</v>
      </c>
      <c r="R580" s="8">
        <f>Table1[[#This Row],[post_time]]+8/24</f>
        <v>40165.261956018519</v>
      </c>
      <c r="S580" s="3">
        <f>IF(Table1[[#This Row],[post_position]]=1,0,SUMIFS($F$2:F580,$H$2:H580,Table1[[#This Row],[post_position]]-1,$C$2:C580,Table1[[#This Row],[topic_id]]))</f>
        <v>40164.633611111109</v>
      </c>
    </row>
    <row r="581" spans="1:19" x14ac:dyDescent="0.25">
      <c r="A581" s="7">
        <v>585</v>
      </c>
      <c r="B581" s="7">
        <v>1</v>
      </c>
      <c r="C581" s="7">
        <v>176</v>
      </c>
      <c r="D581" s="7">
        <v>1886</v>
      </c>
      <c r="E581" s="2"/>
      <c r="F581" s="8">
        <v>40165.19458333333</v>
      </c>
      <c r="G581" s="7">
        <v>0</v>
      </c>
      <c r="H581" s="7">
        <v>1</v>
      </c>
      <c r="I581" s="7" t="b">
        <f t="shared" si="27"/>
        <v>0</v>
      </c>
      <c r="J581" s="7" t="b">
        <f t="shared" si="28"/>
        <v>0</v>
      </c>
      <c r="K581" s="7">
        <f t="shared" si="29"/>
        <v>0</v>
      </c>
      <c r="L581" s="7">
        <f>WEEKDAY(Table1[[#This Row],[post_time]])</f>
        <v>6</v>
      </c>
      <c r="M581" s="7">
        <f>VLOOKUP(Table1[[#This Row],[topic_id]],'All Topics Data'!$A$2:$I$1243,8,FALSE)</f>
        <v>40165.194444444445</v>
      </c>
      <c r="N581" s="7">
        <f>Table1[[#This Row],[Hui Reply?]]*(Table1[[#This Row],[post_time]]-Table1[[#This Row],[timestamp of previous reply]])</f>
        <v>0</v>
      </c>
      <c r="O581" s="3">
        <f>O580+Table1[[#This Row],[Hui Reply?]]</f>
        <v>76</v>
      </c>
      <c r="P581" s="19">
        <f>INT(Table1[[#This Row],[post_time]])</f>
        <v>40165</v>
      </c>
      <c r="Q581" s="3">
        <f>IF(Table1[[#This Row],[Hui Reply?]],VLOOKUP(Table1[[#This Row],[topic_id]],'All Topics Data'!$A$2:$E$1243,5,FALSE),0)</f>
        <v>0</v>
      </c>
      <c r="R581" s="8">
        <f>Table1[[#This Row],[post_time]]+8/24</f>
        <v>40165.527916666666</v>
      </c>
      <c r="S581" s="3">
        <f>IF(Table1[[#This Row],[post_position]]=1,0,SUMIFS($F$2:F581,$H$2:H581,Table1[[#This Row],[post_position]]-1,$C$2:C581,Table1[[#This Row],[topic_id]]))</f>
        <v>0</v>
      </c>
    </row>
    <row r="582" spans="1:19" x14ac:dyDescent="0.25">
      <c r="A582" s="7">
        <v>586</v>
      </c>
      <c r="B582" s="7">
        <v>1</v>
      </c>
      <c r="C582" s="7">
        <v>176</v>
      </c>
      <c r="D582" s="7">
        <v>27</v>
      </c>
      <c r="F582" s="8">
        <v>40165.250127314815</v>
      </c>
      <c r="G582" s="7">
        <v>0</v>
      </c>
      <c r="H582" s="7">
        <v>2</v>
      </c>
      <c r="I582" s="7" t="b">
        <f t="shared" si="27"/>
        <v>0</v>
      </c>
      <c r="J582" s="7" t="b">
        <f t="shared" si="28"/>
        <v>1</v>
      </c>
      <c r="K582" s="7">
        <f t="shared" si="29"/>
        <v>0</v>
      </c>
      <c r="L582" s="7">
        <f>WEEKDAY(Table1[[#This Row],[post_time]])</f>
        <v>6</v>
      </c>
      <c r="M582" s="7">
        <f>VLOOKUP(Table1[[#This Row],[topic_id]],'All Topics Data'!$A$2:$I$1243,8,FALSE)</f>
        <v>40165.194444444445</v>
      </c>
      <c r="N582" s="7">
        <f>Table1[[#This Row],[Hui Reply?]]*(Table1[[#This Row],[post_time]]-Table1[[#This Row],[timestamp of previous reply]])</f>
        <v>0</v>
      </c>
      <c r="O582" s="3">
        <f>O581+Table1[[#This Row],[Hui Reply?]]</f>
        <v>76</v>
      </c>
      <c r="P582" s="19">
        <f>INT(Table1[[#This Row],[post_time]])</f>
        <v>40165</v>
      </c>
      <c r="Q582" s="3">
        <f>IF(Table1[[#This Row],[Hui Reply?]],VLOOKUP(Table1[[#This Row],[topic_id]],'All Topics Data'!$A$2:$E$1243,5,FALSE),0)</f>
        <v>0</v>
      </c>
      <c r="R582" s="8">
        <f>Table1[[#This Row],[post_time]]+8/24</f>
        <v>40165.583460648151</v>
      </c>
      <c r="S582" s="3">
        <f>IF(Table1[[#This Row],[post_position]]=1,0,SUMIFS($F$2:F582,$H$2:H582,Table1[[#This Row],[post_position]]-1,$C$2:C582,Table1[[#This Row],[topic_id]]))</f>
        <v>40165.19458333333</v>
      </c>
    </row>
    <row r="583" spans="1:19" x14ac:dyDescent="0.25">
      <c r="A583" s="7">
        <v>587</v>
      </c>
      <c r="B583" s="7">
        <v>1</v>
      </c>
      <c r="C583" s="7">
        <v>176</v>
      </c>
      <c r="D583" s="7">
        <v>24</v>
      </c>
      <c r="F583" s="8">
        <v>40165.257118055553</v>
      </c>
      <c r="G583" s="7">
        <v>0</v>
      </c>
      <c r="H583" s="7">
        <v>3</v>
      </c>
      <c r="I583" s="7" t="b">
        <f t="shared" si="27"/>
        <v>1</v>
      </c>
      <c r="J583" s="7" t="b">
        <f t="shared" si="28"/>
        <v>1</v>
      </c>
      <c r="K583" s="7">
        <f t="shared" si="29"/>
        <v>1</v>
      </c>
      <c r="L583" s="7">
        <f>WEEKDAY(Table1[[#This Row],[post_time]])</f>
        <v>6</v>
      </c>
      <c r="M583" s="7">
        <f>VLOOKUP(Table1[[#This Row],[topic_id]],'All Topics Data'!$A$2:$I$1243,8,FALSE)</f>
        <v>40165.194444444445</v>
      </c>
      <c r="N583" s="7">
        <f>Table1[[#This Row],[Hui Reply?]]*(Table1[[#This Row],[post_time]]-Table1[[#This Row],[timestamp of previous reply]])</f>
        <v>6.9907407378195785E-3</v>
      </c>
      <c r="O583" s="3">
        <f>O582+Table1[[#This Row],[Hui Reply?]]</f>
        <v>77</v>
      </c>
      <c r="P583" s="19">
        <f>INT(Table1[[#This Row],[post_time]])</f>
        <v>40165</v>
      </c>
      <c r="Q583" s="3" t="str">
        <f>IF(Table1[[#This Row],[Hui Reply?]],VLOOKUP(Table1[[#This Row],[topic_id]],'All Topics Data'!$A$2:$E$1243,5,FALSE),0)</f>
        <v>Dee</v>
      </c>
      <c r="R583" s="8">
        <f>Table1[[#This Row],[post_time]]+8/24</f>
        <v>40165.590451388889</v>
      </c>
      <c r="S583" s="3">
        <f>IF(Table1[[#This Row],[post_position]]=1,0,SUMIFS($F$2:F583,$H$2:H583,Table1[[#This Row],[post_position]]-1,$C$2:C583,Table1[[#This Row],[topic_id]]))</f>
        <v>40165.250127314815</v>
      </c>
    </row>
    <row r="584" spans="1:19" x14ac:dyDescent="0.25">
      <c r="A584" s="7">
        <v>588</v>
      </c>
      <c r="B584" s="7">
        <v>1</v>
      </c>
      <c r="C584" s="7">
        <v>175</v>
      </c>
      <c r="D584" s="7">
        <v>2683</v>
      </c>
      <c r="E584" s="2"/>
      <c r="F584" s="8">
        <v>40165.456076388888</v>
      </c>
      <c r="G584" s="7">
        <v>0</v>
      </c>
      <c r="H584" s="7">
        <v>3</v>
      </c>
      <c r="I584" s="7" t="b">
        <f t="shared" si="27"/>
        <v>0</v>
      </c>
      <c r="J584" s="7" t="b">
        <f t="shared" si="28"/>
        <v>1</v>
      </c>
      <c r="K584" s="7">
        <f t="shared" si="29"/>
        <v>0</v>
      </c>
      <c r="L584" s="7">
        <f>WEEKDAY(Table1[[#This Row],[post_time]])</f>
        <v>6</v>
      </c>
      <c r="M584" s="7">
        <f>VLOOKUP(Table1[[#This Row],[topic_id]],'All Topics Data'!$A$2:$I$1243,8,FALSE)</f>
        <v>40164.572222222225</v>
      </c>
      <c r="N584" s="7">
        <f>Table1[[#This Row],[Hui Reply?]]*(Table1[[#This Row],[post_time]]-Table1[[#This Row],[timestamp of previous reply]])</f>
        <v>0</v>
      </c>
      <c r="O584" s="3">
        <f>O583+Table1[[#This Row],[Hui Reply?]]</f>
        <v>77</v>
      </c>
      <c r="P584" s="19">
        <f>INT(Table1[[#This Row],[post_time]])</f>
        <v>40165</v>
      </c>
      <c r="Q584" s="3">
        <f>IF(Table1[[#This Row],[Hui Reply?]],VLOOKUP(Table1[[#This Row],[topic_id]],'All Topics Data'!$A$2:$E$1243,5,FALSE),0)</f>
        <v>0</v>
      </c>
      <c r="R584" s="8">
        <f>Table1[[#This Row],[post_time]]+8/24</f>
        <v>40165.789409722223</v>
      </c>
      <c r="S584" s="3">
        <f>IF(Table1[[#This Row],[post_position]]=1,0,SUMIFS($F$2:F584,$H$2:H584,Table1[[#This Row],[post_position]]-1,$C$2:C584,Table1[[#This Row],[topic_id]]))</f>
        <v>40164.579791666663</v>
      </c>
    </row>
    <row r="585" spans="1:19" x14ac:dyDescent="0.25">
      <c r="A585" s="7">
        <v>589</v>
      </c>
      <c r="B585" s="7">
        <v>1</v>
      </c>
      <c r="C585" s="7">
        <v>175</v>
      </c>
      <c r="D585" s="7">
        <v>24</v>
      </c>
      <c r="E585" s="2"/>
      <c r="F585" s="8">
        <v>40165.52851851852</v>
      </c>
      <c r="G585" s="7">
        <v>0</v>
      </c>
      <c r="H585" s="7">
        <v>4</v>
      </c>
      <c r="I585" s="7" t="b">
        <f t="shared" si="27"/>
        <v>1</v>
      </c>
      <c r="J585" s="7" t="b">
        <f t="shared" si="28"/>
        <v>1</v>
      </c>
      <c r="K585" s="7">
        <f t="shared" si="29"/>
        <v>1</v>
      </c>
      <c r="L585" s="7">
        <f>WEEKDAY(Table1[[#This Row],[post_time]])</f>
        <v>6</v>
      </c>
      <c r="M585" s="7">
        <f>VLOOKUP(Table1[[#This Row],[topic_id]],'All Topics Data'!$A$2:$I$1243,8,FALSE)</f>
        <v>40164.572222222225</v>
      </c>
      <c r="N585" s="7">
        <f>Table1[[#This Row],[Hui Reply?]]*(Table1[[#This Row],[post_time]]-Table1[[#This Row],[timestamp of previous reply]])</f>
        <v>7.2442129632690921E-2</v>
      </c>
      <c r="O585" s="3">
        <f>O584+Table1[[#This Row],[Hui Reply?]]</f>
        <v>78</v>
      </c>
      <c r="P585" s="19">
        <f>INT(Table1[[#This Row],[post_time]])</f>
        <v>40165</v>
      </c>
      <c r="Q585" s="3" t="str">
        <f>IF(Table1[[#This Row],[Hui Reply?]],VLOOKUP(Table1[[#This Row],[topic_id]],'All Topics Data'!$A$2:$E$1243,5,FALSE),0)</f>
        <v>LadyBlack</v>
      </c>
      <c r="R585" s="8">
        <f>Table1[[#This Row],[post_time]]+8/24</f>
        <v>40165.861851851856</v>
      </c>
      <c r="S585" s="3">
        <f>IF(Table1[[#This Row],[post_position]]=1,0,SUMIFS($F$2:F585,$H$2:H585,Table1[[#This Row],[post_position]]-1,$C$2:C585,Table1[[#This Row],[topic_id]]))</f>
        <v>40165.456076388888</v>
      </c>
    </row>
    <row r="586" spans="1:19" x14ac:dyDescent="0.25">
      <c r="A586" s="7">
        <v>590</v>
      </c>
      <c r="B586" s="7">
        <v>1</v>
      </c>
      <c r="C586" s="7">
        <v>173</v>
      </c>
      <c r="D586" s="7">
        <v>2669</v>
      </c>
      <c r="E586" s="2"/>
      <c r="F586" s="8">
        <v>40165.602800925924</v>
      </c>
      <c r="G586" s="7">
        <v>0</v>
      </c>
      <c r="H586" s="7">
        <v>6</v>
      </c>
      <c r="I586" s="7" t="b">
        <f t="shared" si="27"/>
        <v>0</v>
      </c>
      <c r="J586" s="7" t="b">
        <f t="shared" si="28"/>
        <v>1</v>
      </c>
      <c r="K586" s="7">
        <f t="shared" si="29"/>
        <v>0</v>
      </c>
      <c r="L586" s="7">
        <f>WEEKDAY(Table1[[#This Row],[post_time]])</f>
        <v>6</v>
      </c>
      <c r="M586" s="7">
        <f>VLOOKUP(Table1[[#This Row],[topic_id]],'All Topics Data'!$A$2:$I$1243,8,FALSE)</f>
        <v>40163.997916666667</v>
      </c>
      <c r="N586" s="7">
        <f>Table1[[#This Row],[Hui Reply?]]*(Table1[[#This Row],[post_time]]-Table1[[#This Row],[timestamp of previous reply]])</f>
        <v>0</v>
      </c>
      <c r="O586" s="3">
        <f>O585+Table1[[#This Row],[Hui Reply?]]</f>
        <v>78</v>
      </c>
      <c r="P586" s="19">
        <f>INT(Table1[[#This Row],[post_time]])</f>
        <v>40165</v>
      </c>
      <c r="Q586" s="3">
        <f>IF(Table1[[#This Row],[Hui Reply?]],VLOOKUP(Table1[[#This Row],[topic_id]],'All Topics Data'!$A$2:$E$1243,5,FALSE),0)</f>
        <v>0</v>
      </c>
      <c r="R586" s="8">
        <f>Table1[[#This Row],[post_time]]+8/24</f>
        <v>40165.93613425926</v>
      </c>
      <c r="S586" s="3">
        <f>IF(Table1[[#This Row],[post_position]]=1,0,SUMIFS($F$2:F586,$H$2:H586,Table1[[#This Row],[post_position]]-1,$C$2:C586,Table1[[#This Row],[topic_id]]))</f>
        <v>40164.928622685184</v>
      </c>
    </row>
    <row r="587" spans="1:19" x14ac:dyDescent="0.25">
      <c r="A587" s="7">
        <v>591</v>
      </c>
      <c r="B587" s="7">
        <v>1</v>
      </c>
      <c r="C587" s="7">
        <v>175</v>
      </c>
      <c r="D587" s="7">
        <v>2018</v>
      </c>
      <c r="E587" s="2"/>
      <c r="F587" s="8">
        <v>40165.608217592591</v>
      </c>
      <c r="G587" s="7">
        <v>0</v>
      </c>
      <c r="H587" s="7">
        <v>5</v>
      </c>
      <c r="I587" s="7" t="b">
        <f t="shared" si="27"/>
        <v>0</v>
      </c>
      <c r="J587" s="7" t="b">
        <f t="shared" si="28"/>
        <v>1</v>
      </c>
      <c r="K587" s="7">
        <f t="shared" si="29"/>
        <v>0</v>
      </c>
      <c r="L587" s="7">
        <f>WEEKDAY(Table1[[#This Row],[post_time]])</f>
        <v>6</v>
      </c>
      <c r="M587" s="7">
        <f>VLOOKUP(Table1[[#This Row],[topic_id]],'All Topics Data'!$A$2:$I$1243,8,FALSE)</f>
        <v>40164.572222222225</v>
      </c>
      <c r="N587" s="7">
        <f>Table1[[#This Row],[Hui Reply?]]*(Table1[[#This Row],[post_time]]-Table1[[#This Row],[timestamp of previous reply]])</f>
        <v>0</v>
      </c>
      <c r="O587" s="3">
        <f>O586+Table1[[#This Row],[Hui Reply?]]</f>
        <v>78</v>
      </c>
      <c r="P587" s="19">
        <f>INT(Table1[[#This Row],[post_time]])</f>
        <v>40165</v>
      </c>
      <c r="Q587" s="3">
        <f>IF(Table1[[#This Row],[Hui Reply?]],VLOOKUP(Table1[[#This Row],[topic_id]],'All Topics Data'!$A$2:$E$1243,5,FALSE),0)</f>
        <v>0</v>
      </c>
      <c r="R587" s="8">
        <f>Table1[[#This Row],[post_time]]+8/24</f>
        <v>40165.941550925927</v>
      </c>
      <c r="S587" s="3">
        <f>IF(Table1[[#This Row],[post_position]]=1,0,SUMIFS($F$2:F587,$H$2:H587,Table1[[#This Row],[post_position]]-1,$C$2:C587,Table1[[#This Row],[topic_id]]))</f>
        <v>40165.52851851852</v>
      </c>
    </row>
    <row r="588" spans="1:19" x14ac:dyDescent="0.25">
      <c r="A588" s="7">
        <v>592</v>
      </c>
      <c r="B588" s="7">
        <v>1</v>
      </c>
      <c r="C588" s="7">
        <v>173</v>
      </c>
      <c r="D588" s="7">
        <v>24</v>
      </c>
      <c r="E588" s="2"/>
      <c r="F588" s="8">
        <v>40165.632094907407</v>
      </c>
      <c r="G588" s="7">
        <v>0</v>
      </c>
      <c r="H588" s="7">
        <v>7</v>
      </c>
      <c r="I588" s="7" t="b">
        <f t="shared" si="27"/>
        <v>1</v>
      </c>
      <c r="J588" s="7" t="b">
        <f t="shared" si="28"/>
        <v>1</v>
      </c>
      <c r="K588" s="7">
        <f t="shared" si="29"/>
        <v>1</v>
      </c>
      <c r="L588" s="7">
        <f>WEEKDAY(Table1[[#This Row],[post_time]])</f>
        <v>6</v>
      </c>
      <c r="M588" s="7">
        <f>VLOOKUP(Table1[[#This Row],[topic_id]],'All Topics Data'!$A$2:$I$1243,8,FALSE)</f>
        <v>40163.997916666667</v>
      </c>
      <c r="N588" s="7">
        <f>Table1[[#This Row],[Hui Reply?]]*(Table1[[#This Row],[post_time]]-Table1[[#This Row],[timestamp of previous reply]])</f>
        <v>2.9293981482624076E-2</v>
      </c>
      <c r="O588" s="3">
        <f>O587+Table1[[#This Row],[Hui Reply?]]</f>
        <v>79</v>
      </c>
      <c r="P588" s="19">
        <f>INT(Table1[[#This Row],[post_time]])</f>
        <v>40165</v>
      </c>
      <c r="Q588" s="3" t="str">
        <f>IF(Table1[[#This Row],[Hui Reply?]],VLOOKUP(Table1[[#This Row],[topic_id]],'All Topics Data'!$A$2:$E$1243,5,FALSE),0)</f>
        <v>a4vtt</v>
      </c>
      <c r="R588" s="8">
        <f>Table1[[#This Row],[post_time]]+8/24</f>
        <v>40165.965428240743</v>
      </c>
      <c r="S588" s="3">
        <f>IF(Table1[[#This Row],[post_position]]=1,0,SUMIFS($F$2:F588,$H$2:H588,Table1[[#This Row],[post_position]]-1,$C$2:C588,Table1[[#This Row],[topic_id]]))</f>
        <v>40165.602800925924</v>
      </c>
    </row>
    <row r="589" spans="1:19" x14ac:dyDescent="0.25">
      <c r="A589" s="7">
        <v>593</v>
      </c>
      <c r="B589" s="7">
        <v>4</v>
      </c>
      <c r="C589" s="7">
        <v>177</v>
      </c>
      <c r="D589" s="7">
        <v>78</v>
      </c>
      <c r="E589" s="2"/>
      <c r="F589" s="8">
        <v>40165.802291666667</v>
      </c>
      <c r="G589" s="7">
        <v>0</v>
      </c>
      <c r="H589" s="7">
        <v>1</v>
      </c>
      <c r="I589" s="7" t="b">
        <f t="shared" si="27"/>
        <v>0</v>
      </c>
      <c r="J589" s="7" t="b">
        <f t="shared" si="28"/>
        <v>0</v>
      </c>
      <c r="K589" s="7">
        <f t="shared" si="29"/>
        <v>0</v>
      </c>
      <c r="L589" s="7">
        <f>WEEKDAY(Table1[[#This Row],[post_time]])</f>
        <v>6</v>
      </c>
      <c r="M589" s="7">
        <f>VLOOKUP(Table1[[#This Row],[topic_id]],'All Topics Data'!$A$2:$I$1243,8,FALSE)</f>
        <v>40165.802083333336</v>
      </c>
      <c r="N589" s="7">
        <f>Table1[[#This Row],[Hui Reply?]]*(Table1[[#This Row],[post_time]]-Table1[[#This Row],[timestamp of previous reply]])</f>
        <v>0</v>
      </c>
      <c r="O589" s="3">
        <f>O588+Table1[[#This Row],[Hui Reply?]]</f>
        <v>79</v>
      </c>
      <c r="P589" s="19">
        <f>INT(Table1[[#This Row],[post_time]])</f>
        <v>40165</v>
      </c>
      <c r="Q589" s="3">
        <f>IF(Table1[[#This Row],[Hui Reply?]],VLOOKUP(Table1[[#This Row],[topic_id]],'All Topics Data'!$A$2:$E$1243,5,FALSE),0)</f>
        <v>0</v>
      </c>
      <c r="R589" s="8">
        <f>Table1[[#This Row],[post_time]]+8/24</f>
        <v>40166.135625000003</v>
      </c>
      <c r="S589" s="3">
        <f>IF(Table1[[#This Row],[post_position]]=1,0,SUMIFS($F$2:F589,$H$2:H589,Table1[[#This Row],[post_position]]-1,$C$2:C589,Table1[[#This Row],[topic_id]]))</f>
        <v>0</v>
      </c>
    </row>
    <row r="590" spans="1:19" x14ac:dyDescent="0.25">
      <c r="A590" s="7">
        <v>594</v>
      </c>
      <c r="B590" s="7">
        <v>1</v>
      </c>
      <c r="C590" s="7">
        <v>178</v>
      </c>
      <c r="D590" s="7">
        <v>2752</v>
      </c>
      <c r="E590" s="2"/>
      <c r="F590" s="8">
        <v>40168.512604166666</v>
      </c>
      <c r="G590" s="7">
        <v>0</v>
      </c>
      <c r="H590" s="7">
        <v>1</v>
      </c>
      <c r="I590" s="7" t="b">
        <f t="shared" si="27"/>
        <v>0</v>
      </c>
      <c r="J590" s="7" t="b">
        <f t="shared" si="28"/>
        <v>0</v>
      </c>
      <c r="K590" s="7">
        <f t="shared" si="29"/>
        <v>0</v>
      </c>
      <c r="L590" s="7">
        <f>WEEKDAY(Table1[[#This Row],[post_time]])</f>
        <v>2</v>
      </c>
      <c r="M590" s="7">
        <f>VLOOKUP(Table1[[#This Row],[topic_id]],'All Topics Data'!$A$2:$I$1243,8,FALSE)</f>
        <v>40168.512499999997</v>
      </c>
      <c r="N590" s="7">
        <f>Table1[[#This Row],[Hui Reply?]]*(Table1[[#This Row],[post_time]]-Table1[[#This Row],[timestamp of previous reply]])</f>
        <v>0</v>
      </c>
      <c r="O590" s="3">
        <f>O589+Table1[[#This Row],[Hui Reply?]]</f>
        <v>79</v>
      </c>
      <c r="P590" s="19">
        <f>INT(Table1[[#This Row],[post_time]])</f>
        <v>40168</v>
      </c>
      <c r="Q590" s="3">
        <f>IF(Table1[[#This Row],[Hui Reply?]],VLOOKUP(Table1[[#This Row],[topic_id]],'All Topics Data'!$A$2:$E$1243,5,FALSE),0)</f>
        <v>0</v>
      </c>
      <c r="R590" s="8">
        <f>Table1[[#This Row],[post_time]]+8/24</f>
        <v>40168.845937500002</v>
      </c>
      <c r="S590" s="3">
        <f>IF(Table1[[#This Row],[post_position]]=1,0,SUMIFS($F$2:F590,$H$2:H590,Table1[[#This Row],[post_position]]-1,$C$2:C590,Table1[[#This Row],[topic_id]]))</f>
        <v>0</v>
      </c>
    </row>
    <row r="591" spans="1:19" x14ac:dyDescent="0.25">
      <c r="A591" s="7">
        <v>595</v>
      </c>
      <c r="B591" s="7">
        <v>1</v>
      </c>
      <c r="C591" s="7">
        <v>178</v>
      </c>
      <c r="D591" s="7">
        <v>24</v>
      </c>
      <c r="E591" s="2"/>
      <c r="F591" s="8">
        <v>40168.543344907404</v>
      </c>
      <c r="G591" s="7">
        <v>0</v>
      </c>
      <c r="H591" s="7">
        <v>2</v>
      </c>
      <c r="I591" s="7" t="b">
        <f t="shared" si="27"/>
        <v>1</v>
      </c>
      <c r="J591" s="7" t="b">
        <f t="shared" si="28"/>
        <v>1</v>
      </c>
      <c r="K591" s="7">
        <f t="shared" si="29"/>
        <v>1</v>
      </c>
      <c r="L591" s="7">
        <f>WEEKDAY(Table1[[#This Row],[post_time]])</f>
        <v>2</v>
      </c>
      <c r="M591" s="7">
        <f>VLOOKUP(Table1[[#This Row],[topic_id]],'All Topics Data'!$A$2:$I$1243,8,FALSE)</f>
        <v>40168.512499999997</v>
      </c>
      <c r="N591" s="7">
        <f>Table1[[#This Row],[Hui Reply?]]*(Table1[[#This Row],[post_time]]-Table1[[#This Row],[timestamp of previous reply]])</f>
        <v>3.0740740738110617E-2</v>
      </c>
      <c r="O591" s="3">
        <f>O590+Table1[[#This Row],[Hui Reply?]]</f>
        <v>80</v>
      </c>
      <c r="P591" s="19">
        <f>INT(Table1[[#This Row],[post_time]])</f>
        <v>40168</v>
      </c>
      <c r="Q591" s="3" t="str">
        <f>IF(Table1[[#This Row],[Hui Reply?]],VLOOKUP(Table1[[#This Row],[topic_id]],'All Topics Data'!$A$2:$E$1243,5,FALSE),0)</f>
        <v>richardsmith</v>
      </c>
      <c r="R591" s="8">
        <f>Table1[[#This Row],[post_time]]+8/24</f>
        <v>40168.87667824074</v>
      </c>
      <c r="S591" s="3">
        <f>IF(Table1[[#This Row],[post_position]]=1,0,SUMIFS($F$2:F591,$H$2:H591,Table1[[#This Row],[post_position]]-1,$C$2:C591,Table1[[#This Row],[topic_id]]))</f>
        <v>40168.512604166666</v>
      </c>
    </row>
    <row r="592" spans="1:19" x14ac:dyDescent="0.25">
      <c r="A592" s="7">
        <v>596</v>
      </c>
      <c r="B592" s="7">
        <v>1</v>
      </c>
      <c r="C592" s="7">
        <v>178</v>
      </c>
      <c r="D592" s="7">
        <v>2752</v>
      </c>
      <c r="E592" s="2"/>
      <c r="F592" s="8">
        <v>40168.577685185184</v>
      </c>
      <c r="G592" s="7">
        <v>0</v>
      </c>
      <c r="H592" s="7">
        <v>3</v>
      </c>
      <c r="I592" s="7" t="b">
        <f t="shared" si="27"/>
        <v>0</v>
      </c>
      <c r="J592" s="7" t="b">
        <f t="shared" si="28"/>
        <v>1</v>
      </c>
      <c r="K592" s="7">
        <f t="shared" si="29"/>
        <v>0</v>
      </c>
      <c r="L592" s="7">
        <f>WEEKDAY(Table1[[#This Row],[post_time]])</f>
        <v>2</v>
      </c>
      <c r="M592" s="7">
        <f>VLOOKUP(Table1[[#This Row],[topic_id]],'All Topics Data'!$A$2:$I$1243,8,FALSE)</f>
        <v>40168.512499999997</v>
      </c>
      <c r="N592" s="7">
        <f>Table1[[#This Row],[Hui Reply?]]*(Table1[[#This Row],[post_time]]-Table1[[#This Row],[timestamp of previous reply]])</f>
        <v>0</v>
      </c>
      <c r="O592" s="3">
        <f>O591+Table1[[#This Row],[Hui Reply?]]</f>
        <v>80</v>
      </c>
      <c r="P592" s="19">
        <f>INT(Table1[[#This Row],[post_time]])</f>
        <v>40168</v>
      </c>
      <c r="Q592" s="3">
        <f>IF(Table1[[#This Row],[Hui Reply?]],VLOOKUP(Table1[[#This Row],[topic_id]],'All Topics Data'!$A$2:$E$1243,5,FALSE),0)</f>
        <v>0</v>
      </c>
      <c r="R592" s="8">
        <f>Table1[[#This Row],[post_time]]+8/24</f>
        <v>40168.91101851852</v>
      </c>
      <c r="S592" s="3">
        <f>IF(Table1[[#This Row],[post_position]]=1,0,SUMIFS($F$2:F592,$H$2:H592,Table1[[#This Row],[post_position]]-1,$C$2:C592,Table1[[#This Row],[topic_id]]))</f>
        <v>40168.543344907404</v>
      </c>
    </row>
    <row r="593" spans="1:19" x14ac:dyDescent="0.25">
      <c r="A593" s="7">
        <v>597</v>
      </c>
      <c r="B593" s="7">
        <v>1</v>
      </c>
      <c r="C593" s="7">
        <v>178</v>
      </c>
      <c r="D593" s="7">
        <v>24</v>
      </c>
      <c r="F593" s="8">
        <v>40168.583101851851</v>
      </c>
      <c r="G593" s="7">
        <v>0</v>
      </c>
      <c r="H593" s="7">
        <v>4</v>
      </c>
      <c r="I593" s="7" t="b">
        <f t="shared" si="27"/>
        <v>1</v>
      </c>
      <c r="J593" s="7" t="b">
        <f t="shared" si="28"/>
        <v>1</v>
      </c>
      <c r="K593" s="7">
        <f t="shared" si="29"/>
        <v>1</v>
      </c>
      <c r="L593" s="7">
        <f>WEEKDAY(Table1[[#This Row],[post_time]])</f>
        <v>2</v>
      </c>
      <c r="M593" s="7">
        <f>VLOOKUP(Table1[[#This Row],[topic_id]],'All Topics Data'!$A$2:$I$1243,8,FALSE)</f>
        <v>40168.512499999997</v>
      </c>
      <c r="N593" s="7">
        <f>Table1[[#This Row],[Hui Reply?]]*(Table1[[#This Row],[post_time]]-Table1[[#This Row],[timestamp of previous reply]])</f>
        <v>5.4166666668606922E-3</v>
      </c>
      <c r="O593" s="3">
        <f>O592+Table1[[#This Row],[Hui Reply?]]</f>
        <v>81</v>
      </c>
      <c r="P593" s="19">
        <f>INT(Table1[[#This Row],[post_time]])</f>
        <v>40168</v>
      </c>
      <c r="Q593" s="3" t="str">
        <f>IF(Table1[[#This Row],[Hui Reply?]],VLOOKUP(Table1[[#This Row],[topic_id]],'All Topics Data'!$A$2:$E$1243,5,FALSE),0)</f>
        <v>richardsmith</v>
      </c>
      <c r="R593" s="8">
        <f>Table1[[#This Row],[post_time]]+8/24</f>
        <v>40168.916435185187</v>
      </c>
      <c r="S593" s="3">
        <f>IF(Table1[[#This Row],[post_position]]=1,0,SUMIFS($F$2:F593,$H$2:H593,Table1[[#This Row],[post_position]]-1,$C$2:C593,Table1[[#This Row],[topic_id]]))</f>
        <v>40168.577685185184</v>
      </c>
    </row>
    <row r="594" spans="1:19" x14ac:dyDescent="0.25">
      <c r="A594" s="7">
        <v>598</v>
      </c>
      <c r="B594" s="7">
        <v>1</v>
      </c>
      <c r="C594" s="7">
        <v>175</v>
      </c>
      <c r="D594" s="7">
        <v>2683</v>
      </c>
      <c r="F594" s="8">
        <v>40168.592476851853</v>
      </c>
      <c r="G594" s="7">
        <v>0</v>
      </c>
      <c r="H594" s="7">
        <v>6</v>
      </c>
      <c r="I594" s="7" t="b">
        <f t="shared" si="27"/>
        <v>0</v>
      </c>
      <c r="J594" s="7" t="b">
        <f t="shared" si="28"/>
        <v>1</v>
      </c>
      <c r="K594" s="7">
        <f t="shared" si="29"/>
        <v>0</v>
      </c>
      <c r="L594" s="7">
        <f>WEEKDAY(Table1[[#This Row],[post_time]])</f>
        <v>2</v>
      </c>
      <c r="M594" s="7">
        <f>VLOOKUP(Table1[[#This Row],[topic_id]],'All Topics Data'!$A$2:$I$1243,8,FALSE)</f>
        <v>40164.572222222225</v>
      </c>
      <c r="N594" s="7">
        <f>Table1[[#This Row],[Hui Reply?]]*(Table1[[#This Row],[post_time]]-Table1[[#This Row],[timestamp of previous reply]])</f>
        <v>0</v>
      </c>
      <c r="O594" s="3">
        <f>O593+Table1[[#This Row],[Hui Reply?]]</f>
        <v>81</v>
      </c>
      <c r="P594" s="19">
        <f>INT(Table1[[#This Row],[post_time]])</f>
        <v>40168</v>
      </c>
      <c r="Q594" s="3">
        <f>IF(Table1[[#This Row],[Hui Reply?]],VLOOKUP(Table1[[#This Row],[topic_id]],'All Topics Data'!$A$2:$E$1243,5,FALSE),0)</f>
        <v>0</v>
      </c>
      <c r="R594" s="8">
        <f>Table1[[#This Row],[post_time]]+8/24</f>
        <v>40168.925810185188</v>
      </c>
      <c r="S594" s="3">
        <f>IF(Table1[[#This Row],[post_position]]=1,0,SUMIFS($F$2:F594,$H$2:H594,Table1[[#This Row],[post_position]]-1,$C$2:C594,Table1[[#This Row],[topic_id]]))</f>
        <v>40165.608217592591</v>
      </c>
    </row>
    <row r="595" spans="1:19" x14ac:dyDescent="0.25">
      <c r="A595" s="7">
        <v>599</v>
      </c>
      <c r="B595" s="7">
        <v>1</v>
      </c>
      <c r="C595" s="7">
        <v>178</v>
      </c>
      <c r="D595" s="7">
        <v>2752</v>
      </c>
      <c r="F595" s="8">
        <v>40168.594236111108</v>
      </c>
      <c r="G595" s="7">
        <v>0</v>
      </c>
      <c r="H595" s="7">
        <v>5</v>
      </c>
      <c r="I595" s="7" t="b">
        <f t="shared" si="27"/>
        <v>0</v>
      </c>
      <c r="J595" s="7" t="b">
        <f t="shared" si="28"/>
        <v>1</v>
      </c>
      <c r="K595" s="7">
        <f t="shared" si="29"/>
        <v>0</v>
      </c>
      <c r="L595" s="7">
        <f>WEEKDAY(Table1[[#This Row],[post_time]])</f>
        <v>2</v>
      </c>
      <c r="M595" s="7">
        <f>VLOOKUP(Table1[[#This Row],[topic_id]],'All Topics Data'!$A$2:$I$1243,8,FALSE)</f>
        <v>40168.512499999997</v>
      </c>
      <c r="N595" s="7">
        <f>Table1[[#This Row],[Hui Reply?]]*(Table1[[#This Row],[post_time]]-Table1[[#This Row],[timestamp of previous reply]])</f>
        <v>0</v>
      </c>
      <c r="O595" s="3">
        <f>O594+Table1[[#This Row],[Hui Reply?]]</f>
        <v>81</v>
      </c>
      <c r="P595" s="19">
        <f>INT(Table1[[#This Row],[post_time]])</f>
        <v>40168</v>
      </c>
      <c r="Q595" s="3">
        <f>IF(Table1[[#This Row],[Hui Reply?]],VLOOKUP(Table1[[#This Row],[topic_id]],'All Topics Data'!$A$2:$E$1243,5,FALSE),0)</f>
        <v>0</v>
      </c>
      <c r="R595" s="8">
        <f>Table1[[#This Row],[post_time]]+8/24</f>
        <v>40168.927569444444</v>
      </c>
      <c r="S595" s="3">
        <f>IF(Table1[[#This Row],[post_position]]=1,0,SUMIFS($F$2:F595,$H$2:H595,Table1[[#This Row],[post_position]]-1,$C$2:C595,Table1[[#This Row],[topic_id]]))</f>
        <v>40168.583101851851</v>
      </c>
    </row>
    <row r="596" spans="1:19" x14ac:dyDescent="0.25">
      <c r="A596" s="7">
        <v>600</v>
      </c>
      <c r="B596" s="7">
        <v>1</v>
      </c>
      <c r="C596" s="7">
        <v>173</v>
      </c>
      <c r="D596" s="7">
        <v>2669</v>
      </c>
      <c r="F596" s="8">
        <v>40168.680821759262</v>
      </c>
      <c r="G596" s="7">
        <v>0</v>
      </c>
      <c r="H596" s="7">
        <v>8</v>
      </c>
      <c r="I596" s="7" t="b">
        <f t="shared" si="27"/>
        <v>0</v>
      </c>
      <c r="J596" s="7" t="b">
        <f t="shared" si="28"/>
        <v>1</v>
      </c>
      <c r="K596" s="7">
        <f t="shared" si="29"/>
        <v>0</v>
      </c>
      <c r="L596" s="7">
        <f>WEEKDAY(Table1[[#This Row],[post_time]])</f>
        <v>2</v>
      </c>
      <c r="M596" s="7">
        <f>VLOOKUP(Table1[[#This Row],[topic_id]],'All Topics Data'!$A$2:$I$1243,8,FALSE)</f>
        <v>40163.997916666667</v>
      </c>
      <c r="N596" s="7">
        <f>Table1[[#This Row],[Hui Reply?]]*(Table1[[#This Row],[post_time]]-Table1[[#This Row],[timestamp of previous reply]])</f>
        <v>0</v>
      </c>
      <c r="O596" s="3">
        <f>O595+Table1[[#This Row],[Hui Reply?]]</f>
        <v>81</v>
      </c>
      <c r="P596" s="19">
        <f>INT(Table1[[#This Row],[post_time]])</f>
        <v>40168</v>
      </c>
      <c r="Q596" s="3">
        <f>IF(Table1[[#This Row],[Hui Reply?]],VLOOKUP(Table1[[#This Row],[topic_id]],'All Topics Data'!$A$2:$E$1243,5,FALSE),0)</f>
        <v>0</v>
      </c>
      <c r="R596" s="8">
        <f>Table1[[#This Row],[post_time]]+8/24</f>
        <v>40169.014155092598</v>
      </c>
      <c r="S596" s="3">
        <f>IF(Table1[[#This Row],[post_position]]=1,0,SUMIFS($F$2:F596,$H$2:H596,Table1[[#This Row],[post_position]]-1,$C$2:C596,Table1[[#This Row],[topic_id]]))</f>
        <v>40165.632094907407</v>
      </c>
    </row>
    <row r="597" spans="1:19" x14ac:dyDescent="0.25">
      <c r="A597" s="7">
        <v>601</v>
      </c>
      <c r="B597" s="7">
        <v>4</v>
      </c>
      <c r="C597" s="7">
        <v>2</v>
      </c>
      <c r="D597" s="7">
        <v>2758</v>
      </c>
      <c r="E597" s="2"/>
      <c r="F597" s="8">
        <v>40168.902824074074</v>
      </c>
      <c r="G597" s="7">
        <v>0</v>
      </c>
      <c r="H597" s="7">
        <v>32</v>
      </c>
      <c r="I597" s="7" t="b">
        <f t="shared" si="27"/>
        <v>0</v>
      </c>
      <c r="J597" s="7" t="b">
        <f t="shared" si="28"/>
        <v>1</v>
      </c>
      <c r="K597" s="7">
        <f t="shared" si="29"/>
        <v>0</v>
      </c>
      <c r="L597" s="7">
        <f>WEEKDAY(Table1[[#This Row],[post_time]])</f>
        <v>2</v>
      </c>
      <c r="M597" s="7">
        <f>VLOOKUP(Table1[[#This Row],[topic_id]],'All Topics Data'!$A$2:$I$1243,8,FALSE)</f>
        <v>40019.929861111108</v>
      </c>
      <c r="N597" s="7">
        <f>Table1[[#This Row],[Hui Reply?]]*(Table1[[#This Row],[post_time]]-Table1[[#This Row],[timestamp of previous reply]])</f>
        <v>0</v>
      </c>
      <c r="O597" s="3">
        <f>O596+Table1[[#This Row],[Hui Reply?]]</f>
        <v>81</v>
      </c>
      <c r="P597" s="19">
        <f>INT(Table1[[#This Row],[post_time]])</f>
        <v>40168</v>
      </c>
      <c r="Q597" s="3">
        <f>IF(Table1[[#This Row],[Hui Reply?]],VLOOKUP(Table1[[#This Row],[topic_id]],'All Topics Data'!$A$2:$E$1243,5,FALSE),0)</f>
        <v>0</v>
      </c>
      <c r="R597" s="8">
        <f>Table1[[#This Row],[post_time]]+8/24</f>
        <v>40169.236157407409</v>
      </c>
      <c r="S597" s="3">
        <f>IF(Table1[[#This Row],[post_position]]=1,0,SUMIFS($F$2:F597,$H$2:H597,Table1[[#This Row],[post_position]]-1,$C$2:C597,Table1[[#This Row],[topic_id]]))</f>
        <v>40137.394837962966</v>
      </c>
    </row>
    <row r="598" spans="1:19" x14ac:dyDescent="0.25">
      <c r="A598" s="7">
        <v>602</v>
      </c>
      <c r="B598" s="7">
        <v>1</v>
      </c>
      <c r="C598" s="7">
        <v>174</v>
      </c>
      <c r="D598" s="7">
        <v>24</v>
      </c>
      <c r="F598" s="8">
        <v>40169.373217592591</v>
      </c>
      <c r="G598" s="7">
        <v>0</v>
      </c>
      <c r="H598" s="7">
        <v>2</v>
      </c>
      <c r="I598" s="7" t="b">
        <f t="shared" si="27"/>
        <v>1</v>
      </c>
      <c r="J598" s="7" t="b">
        <f t="shared" si="28"/>
        <v>1</v>
      </c>
      <c r="K598" s="7">
        <f t="shared" si="29"/>
        <v>1</v>
      </c>
      <c r="L598" s="7">
        <f>WEEKDAY(Table1[[#This Row],[post_time]])</f>
        <v>3</v>
      </c>
      <c r="M598" s="7">
        <f>VLOOKUP(Table1[[#This Row],[topic_id]],'All Topics Data'!$A$2:$I$1243,8,FALSE)</f>
        <v>40164.054166666669</v>
      </c>
      <c r="N598" s="7">
        <f>Table1[[#This Row],[Hui Reply?]]*(Table1[[#This Row],[post_time]]-Table1[[#This Row],[timestamp of previous reply]])</f>
        <v>5.3187731481448282</v>
      </c>
      <c r="O598" s="3">
        <f>O597+Table1[[#This Row],[Hui Reply?]]</f>
        <v>82</v>
      </c>
      <c r="P598" s="19">
        <f>INT(Table1[[#This Row],[post_time]])</f>
        <v>40169</v>
      </c>
      <c r="Q598" s="3" t="str">
        <f>IF(Table1[[#This Row],[Hui Reply?]],VLOOKUP(Table1[[#This Row],[topic_id]],'All Topics Data'!$A$2:$E$1243,5,FALSE),0)</f>
        <v>sleepypiyo</v>
      </c>
      <c r="R598" s="8">
        <f>Table1[[#This Row],[post_time]]+8/24</f>
        <v>40169.706550925926</v>
      </c>
      <c r="S598" s="3">
        <f>IF(Table1[[#This Row],[post_position]]=1,0,SUMIFS($F$2:F598,$H$2:H598,Table1[[#This Row],[post_position]]-1,$C$2:C598,Table1[[#This Row],[topic_id]]))</f>
        <v>40164.054444444446</v>
      </c>
    </row>
    <row r="599" spans="1:19" x14ac:dyDescent="0.25">
      <c r="A599" s="7">
        <v>603</v>
      </c>
      <c r="B599" s="7">
        <v>1</v>
      </c>
      <c r="C599" s="7">
        <v>174</v>
      </c>
      <c r="D599" s="7">
        <v>1</v>
      </c>
      <c r="F599" s="8">
        <v>40169.529305555552</v>
      </c>
      <c r="G599" s="7">
        <v>0</v>
      </c>
      <c r="H599" s="7">
        <v>3</v>
      </c>
      <c r="I599" s="7" t="b">
        <f t="shared" si="27"/>
        <v>0</v>
      </c>
      <c r="J599" s="7" t="b">
        <f t="shared" si="28"/>
        <v>1</v>
      </c>
      <c r="K599" s="7">
        <f t="shared" si="29"/>
        <v>0</v>
      </c>
      <c r="L599" s="7">
        <f>WEEKDAY(Table1[[#This Row],[post_time]])</f>
        <v>3</v>
      </c>
      <c r="M599" s="7">
        <f>VLOOKUP(Table1[[#This Row],[topic_id]],'All Topics Data'!$A$2:$I$1243,8,FALSE)</f>
        <v>40164.054166666669</v>
      </c>
      <c r="N599" s="7">
        <f>Table1[[#This Row],[Hui Reply?]]*(Table1[[#This Row],[post_time]]-Table1[[#This Row],[timestamp of previous reply]])</f>
        <v>0</v>
      </c>
      <c r="O599" s="3">
        <f>O598+Table1[[#This Row],[Hui Reply?]]</f>
        <v>82</v>
      </c>
      <c r="P599" s="19">
        <f>INT(Table1[[#This Row],[post_time]])</f>
        <v>40169</v>
      </c>
      <c r="Q599" s="3">
        <f>IF(Table1[[#This Row],[Hui Reply?]],VLOOKUP(Table1[[#This Row],[topic_id]],'All Topics Data'!$A$2:$E$1243,5,FALSE),0)</f>
        <v>0</v>
      </c>
      <c r="R599" s="8">
        <f>Table1[[#This Row],[post_time]]+8/24</f>
        <v>40169.862638888888</v>
      </c>
      <c r="S599" s="3">
        <f>IF(Table1[[#This Row],[post_position]]=1,0,SUMIFS($F$2:F599,$H$2:H599,Table1[[#This Row],[post_position]]-1,$C$2:C599,Table1[[#This Row],[topic_id]]))</f>
        <v>40169.373217592591</v>
      </c>
    </row>
    <row r="600" spans="1:19" x14ac:dyDescent="0.25">
      <c r="A600" s="7">
        <v>604</v>
      </c>
      <c r="B600" s="7">
        <v>4</v>
      </c>
      <c r="C600" s="7">
        <v>177</v>
      </c>
      <c r="D600" s="7">
        <v>1</v>
      </c>
      <c r="E600" s="2"/>
      <c r="F600" s="8">
        <v>40169.537349537037</v>
      </c>
      <c r="G600" s="7">
        <v>0</v>
      </c>
      <c r="H600" s="7">
        <v>2</v>
      </c>
      <c r="I600" s="7" t="b">
        <f t="shared" si="27"/>
        <v>0</v>
      </c>
      <c r="J600" s="7" t="b">
        <f t="shared" si="28"/>
        <v>1</v>
      </c>
      <c r="K600" s="7">
        <f t="shared" si="29"/>
        <v>0</v>
      </c>
      <c r="L600" s="7">
        <f>WEEKDAY(Table1[[#This Row],[post_time]])</f>
        <v>3</v>
      </c>
      <c r="M600" s="7">
        <f>VLOOKUP(Table1[[#This Row],[topic_id]],'All Topics Data'!$A$2:$I$1243,8,FALSE)</f>
        <v>40165.802083333336</v>
      </c>
      <c r="N600" s="7">
        <f>Table1[[#This Row],[Hui Reply?]]*(Table1[[#This Row],[post_time]]-Table1[[#This Row],[timestamp of previous reply]])</f>
        <v>0</v>
      </c>
      <c r="O600" s="3">
        <f>O599+Table1[[#This Row],[Hui Reply?]]</f>
        <v>82</v>
      </c>
      <c r="P600" s="19">
        <f>INT(Table1[[#This Row],[post_time]])</f>
        <v>40169</v>
      </c>
      <c r="Q600" s="3">
        <f>IF(Table1[[#This Row],[Hui Reply?]],VLOOKUP(Table1[[#This Row],[topic_id]],'All Topics Data'!$A$2:$E$1243,5,FALSE),0)</f>
        <v>0</v>
      </c>
      <c r="R600" s="8">
        <f>Table1[[#This Row],[post_time]]+8/24</f>
        <v>40169.870682870373</v>
      </c>
      <c r="S600" s="3">
        <f>IF(Table1[[#This Row],[post_position]]=1,0,SUMIFS($F$2:F600,$H$2:H600,Table1[[#This Row],[post_position]]-1,$C$2:C600,Table1[[#This Row],[topic_id]]))</f>
        <v>40165.802291666667</v>
      </c>
    </row>
    <row r="601" spans="1:19" x14ac:dyDescent="0.25">
      <c r="A601" s="7">
        <v>605</v>
      </c>
      <c r="B601" s="7">
        <v>1</v>
      </c>
      <c r="C601" s="7">
        <v>174</v>
      </c>
      <c r="D601" s="7">
        <v>24</v>
      </c>
      <c r="E601" s="2"/>
      <c r="F601" s="8">
        <v>40169.554027777776</v>
      </c>
      <c r="G601" s="7">
        <v>0</v>
      </c>
      <c r="H601" s="7">
        <v>4</v>
      </c>
      <c r="I601" s="7" t="b">
        <f t="shared" si="27"/>
        <v>1</v>
      </c>
      <c r="J601" s="7" t="b">
        <f t="shared" si="28"/>
        <v>1</v>
      </c>
      <c r="K601" s="7">
        <f t="shared" si="29"/>
        <v>1</v>
      </c>
      <c r="L601" s="7">
        <f>WEEKDAY(Table1[[#This Row],[post_time]])</f>
        <v>3</v>
      </c>
      <c r="M601" s="7">
        <f>VLOOKUP(Table1[[#This Row],[topic_id]],'All Topics Data'!$A$2:$I$1243,8,FALSE)</f>
        <v>40164.054166666669</v>
      </c>
      <c r="N601" s="7">
        <f>Table1[[#This Row],[Hui Reply?]]*(Table1[[#This Row],[post_time]]-Table1[[#This Row],[timestamp of previous reply]])</f>
        <v>2.4722222224227153E-2</v>
      </c>
      <c r="O601" s="3">
        <f>O600+Table1[[#This Row],[Hui Reply?]]</f>
        <v>83</v>
      </c>
      <c r="P601" s="19">
        <f>INT(Table1[[#This Row],[post_time]])</f>
        <v>40169</v>
      </c>
      <c r="Q601" s="3" t="str">
        <f>IF(Table1[[#This Row],[Hui Reply?]],VLOOKUP(Table1[[#This Row],[topic_id]],'All Topics Data'!$A$2:$E$1243,5,FALSE),0)</f>
        <v>sleepypiyo</v>
      </c>
      <c r="R601" s="8">
        <f>Table1[[#This Row],[post_time]]+8/24</f>
        <v>40169.887361111112</v>
      </c>
      <c r="S601" s="3">
        <f>IF(Table1[[#This Row],[post_position]]=1,0,SUMIFS($F$2:F601,$H$2:H601,Table1[[#This Row],[post_position]]-1,$C$2:C601,Table1[[#This Row],[topic_id]]))</f>
        <v>40169.529305555552</v>
      </c>
    </row>
    <row r="602" spans="1:19" x14ac:dyDescent="0.25">
      <c r="A602" s="7">
        <v>606</v>
      </c>
      <c r="B602" s="7">
        <v>1</v>
      </c>
      <c r="C602" s="7">
        <v>179</v>
      </c>
      <c r="D602" s="7">
        <v>2774</v>
      </c>
      <c r="E602" s="2"/>
      <c r="F602" s="8">
        <v>40169.740358796298</v>
      </c>
      <c r="G602" s="7">
        <v>0</v>
      </c>
      <c r="H602" s="7">
        <v>1</v>
      </c>
      <c r="I602" s="7" t="b">
        <f t="shared" si="27"/>
        <v>0</v>
      </c>
      <c r="J602" s="7" t="b">
        <f t="shared" si="28"/>
        <v>0</v>
      </c>
      <c r="K602" s="7">
        <f t="shared" si="29"/>
        <v>0</v>
      </c>
      <c r="L602" s="7">
        <f>WEEKDAY(Table1[[#This Row],[post_time]])</f>
        <v>3</v>
      </c>
      <c r="M602" s="7">
        <f>VLOOKUP(Table1[[#This Row],[topic_id]],'All Topics Data'!$A$2:$I$1243,8,FALSE)</f>
        <v>40169.740277777775</v>
      </c>
      <c r="N602" s="7">
        <f>Table1[[#This Row],[Hui Reply?]]*(Table1[[#This Row],[post_time]]-Table1[[#This Row],[timestamp of previous reply]])</f>
        <v>0</v>
      </c>
      <c r="O602" s="3">
        <f>O601+Table1[[#This Row],[Hui Reply?]]</f>
        <v>83</v>
      </c>
      <c r="P602" s="19">
        <f>INT(Table1[[#This Row],[post_time]])</f>
        <v>40169</v>
      </c>
      <c r="Q602" s="3">
        <f>IF(Table1[[#This Row],[Hui Reply?]],VLOOKUP(Table1[[#This Row],[topic_id]],'All Topics Data'!$A$2:$E$1243,5,FALSE),0)</f>
        <v>0</v>
      </c>
      <c r="R602" s="8">
        <f>Table1[[#This Row],[post_time]]+8/24</f>
        <v>40170.073692129634</v>
      </c>
      <c r="S602" s="3">
        <f>IF(Table1[[#This Row],[post_position]]=1,0,SUMIFS($F$2:F602,$H$2:H602,Table1[[#This Row],[post_position]]-1,$C$2:C602,Table1[[#This Row],[topic_id]]))</f>
        <v>0</v>
      </c>
    </row>
    <row r="603" spans="1:19" x14ac:dyDescent="0.25">
      <c r="A603" s="7">
        <v>607</v>
      </c>
      <c r="B603" s="7">
        <v>1</v>
      </c>
      <c r="C603" s="7">
        <v>179</v>
      </c>
      <c r="D603" s="7">
        <v>2774</v>
      </c>
      <c r="E603" s="2"/>
      <c r="F603" s="8">
        <v>40170.058055555557</v>
      </c>
      <c r="G603" s="7">
        <v>0</v>
      </c>
      <c r="H603" s="7">
        <v>2</v>
      </c>
      <c r="I603" s="7" t="b">
        <f t="shared" si="27"/>
        <v>0</v>
      </c>
      <c r="J603" s="7" t="b">
        <f t="shared" si="28"/>
        <v>1</v>
      </c>
      <c r="K603" s="7">
        <f t="shared" si="29"/>
        <v>0</v>
      </c>
      <c r="L603" s="7">
        <f>WEEKDAY(Table1[[#This Row],[post_time]])</f>
        <v>4</v>
      </c>
      <c r="M603" s="7">
        <f>VLOOKUP(Table1[[#This Row],[topic_id]],'All Topics Data'!$A$2:$I$1243,8,FALSE)</f>
        <v>40169.740277777775</v>
      </c>
      <c r="N603" s="7">
        <f>Table1[[#This Row],[Hui Reply?]]*(Table1[[#This Row],[post_time]]-Table1[[#This Row],[timestamp of previous reply]])</f>
        <v>0</v>
      </c>
      <c r="O603" s="3">
        <f>O602+Table1[[#This Row],[Hui Reply?]]</f>
        <v>83</v>
      </c>
      <c r="P603" s="19">
        <f>INT(Table1[[#This Row],[post_time]])</f>
        <v>40170</v>
      </c>
      <c r="Q603" s="3">
        <f>IF(Table1[[#This Row],[Hui Reply?]],VLOOKUP(Table1[[#This Row],[topic_id]],'All Topics Data'!$A$2:$E$1243,5,FALSE),0)</f>
        <v>0</v>
      </c>
      <c r="R603" s="8">
        <f>Table1[[#This Row],[post_time]]+8/24</f>
        <v>40170.391388888893</v>
      </c>
      <c r="S603" s="3">
        <f>IF(Table1[[#This Row],[post_position]]=1,0,SUMIFS($F$2:F603,$H$2:H603,Table1[[#This Row],[post_position]]-1,$C$2:C603,Table1[[#This Row],[topic_id]]))</f>
        <v>40169.740358796298</v>
      </c>
    </row>
    <row r="604" spans="1:19" x14ac:dyDescent="0.25">
      <c r="A604" s="7">
        <v>608</v>
      </c>
      <c r="B604" s="7">
        <v>1</v>
      </c>
      <c r="C604" s="7">
        <v>179</v>
      </c>
      <c r="D604" s="7">
        <v>24</v>
      </c>
      <c r="E604" s="2"/>
      <c r="F604" s="8">
        <v>40170.081759259258</v>
      </c>
      <c r="G604" s="7">
        <v>0</v>
      </c>
      <c r="H604" s="7">
        <v>3</v>
      </c>
      <c r="I604" s="7" t="b">
        <f t="shared" si="27"/>
        <v>1</v>
      </c>
      <c r="J604" s="7" t="b">
        <f t="shared" si="28"/>
        <v>1</v>
      </c>
      <c r="K604" s="7">
        <f t="shared" si="29"/>
        <v>1</v>
      </c>
      <c r="L604" s="7">
        <f>WEEKDAY(Table1[[#This Row],[post_time]])</f>
        <v>4</v>
      </c>
      <c r="M604" s="7">
        <f>VLOOKUP(Table1[[#This Row],[topic_id]],'All Topics Data'!$A$2:$I$1243,8,FALSE)</f>
        <v>40169.740277777775</v>
      </c>
      <c r="N604" s="7">
        <f>Table1[[#This Row],[Hui Reply?]]*(Table1[[#This Row],[post_time]]-Table1[[#This Row],[timestamp of previous reply]])</f>
        <v>2.3703703700448386E-2</v>
      </c>
      <c r="O604" s="3">
        <f>O603+Table1[[#This Row],[Hui Reply?]]</f>
        <v>84</v>
      </c>
      <c r="P604" s="19">
        <f>INT(Table1[[#This Row],[post_time]])</f>
        <v>40170</v>
      </c>
      <c r="Q604" s="3" t="str">
        <f>IF(Table1[[#This Row],[Hui Reply?]],VLOOKUP(Table1[[#This Row],[topic_id]],'All Topics Data'!$A$2:$E$1243,5,FALSE),0)</f>
        <v>mediabay</v>
      </c>
      <c r="R604" s="8">
        <f>Table1[[#This Row],[post_time]]+8/24</f>
        <v>40170.415092592593</v>
      </c>
      <c r="S604" s="3">
        <f>IF(Table1[[#This Row],[post_position]]=1,0,SUMIFS($F$2:F604,$H$2:H604,Table1[[#This Row],[post_position]]-1,$C$2:C604,Table1[[#This Row],[topic_id]]))</f>
        <v>40170.058055555557</v>
      </c>
    </row>
    <row r="605" spans="1:19" x14ac:dyDescent="0.25">
      <c r="A605" s="7">
        <v>609</v>
      </c>
      <c r="B605" s="7">
        <v>1</v>
      </c>
      <c r="C605" s="7">
        <v>179</v>
      </c>
      <c r="D605" s="7">
        <v>2774</v>
      </c>
      <c r="E605" s="2"/>
      <c r="F605" s="8">
        <v>40170.187731481485</v>
      </c>
      <c r="G605" s="7">
        <v>0</v>
      </c>
      <c r="H605" s="7">
        <v>4</v>
      </c>
      <c r="I605" s="7" t="b">
        <f t="shared" si="27"/>
        <v>0</v>
      </c>
      <c r="J605" s="7" t="b">
        <f t="shared" si="28"/>
        <v>1</v>
      </c>
      <c r="K605" s="7">
        <f t="shared" si="29"/>
        <v>0</v>
      </c>
      <c r="L605" s="7">
        <f>WEEKDAY(Table1[[#This Row],[post_time]])</f>
        <v>4</v>
      </c>
      <c r="M605" s="7">
        <f>VLOOKUP(Table1[[#This Row],[topic_id]],'All Topics Data'!$A$2:$I$1243,8,FALSE)</f>
        <v>40169.740277777775</v>
      </c>
      <c r="N605" s="7">
        <f>Table1[[#This Row],[Hui Reply?]]*(Table1[[#This Row],[post_time]]-Table1[[#This Row],[timestamp of previous reply]])</f>
        <v>0</v>
      </c>
      <c r="O605" s="3">
        <f>O604+Table1[[#This Row],[Hui Reply?]]</f>
        <v>84</v>
      </c>
      <c r="P605" s="19">
        <f>INT(Table1[[#This Row],[post_time]])</f>
        <v>40170</v>
      </c>
      <c r="Q605" s="3">
        <f>IF(Table1[[#This Row],[Hui Reply?]],VLOOKUP(Table1[[#This Row],[topic_id]],'All Topics Data'!$A$2:$E$1243,5,FALSE),0)</f>
        <v>0</v>
      </c>
      <c r="R605" s="8">
        <f>Table1[[#This Row],[post_time]]+8/24</f>
        <v>40170.52106481482</v>
      </c>
      <c r="S605" s="3">
        <f>IF(Table1[[#This Row],[post_position]]=1,0,SUMIFS($F$2:F605,$H$2:H605,Table1[[#This Row],[post_position]]-1,$C$2:C605,Table1[[#This Row],[topic_id]]))</f>
        <v>40170.081759259258</v>
      </c>
    </row>
    <row r="606" spans="1:19" x14ac:dyDescent="0.25">
      <c r="A606" s="7">
        <v>610</v>
      </c>
      <c r="B606" s="7">
        <v>1</v>
      </c>
      <c r="C606" s="7">
        <v>180</v>
      </c>
      <c r="D606" s="7">
        <v>2364</v>
      </c>
      <c r="E606" s="2"/>
      <c r="F606" s="8">
        <v>40170.735150462962</v>
      </c>
      <c r="G606" s="7">
        <v>0</v>
      </c>
      <c r="H606" s="7">
        <v>1</v>
      </c>
      <c r="I606" s="7" t="b">
        <f t="shared" si="27"/>
        <v>0</v>
      </c>
      <c r="J606" s="7" t="b">
        <f t="shared" si="28"/>
        <v>0</v>
      </c>
      <c r="K606" s="7">
        <f t="shared" si="29"/>
        <v>0</v>
      </c>
      <c r="L606" s="7">
        <f>WEEKDAY(Table1[[#This Row],[post_time]])</f>
        <v>4</v>
      </c>
      <c r="M606" s="7">
        <f>VLOOKUP(Table1[[#This Row],[topic_id]],'All Topics Data'!$A$2:$I$1243,8,FALSE)</f>
        <v>40170.734722222223</v>
      </c>
      <c r="N606" s="7">
        <f>Table1[[#This Row],[Hui Reply?]]*(Table1[[#This Row],[post_time]]-Table1[[#This Row],[timestamp of previous reply]])</f>
        <v>0</v>
      </c>
      <c r="O606" s="3">
        <f>O605+Table1[[#This Row],[Hui Reply?]]</f>
        <v>84</v>
      </c>
      <c r="P606" s="19">
        <f>INT(Table1[[#This Row],[post_time]])</f>
        <v>40170</v>
      </c>
      <c r="Q606" s="3">
        <f>IF(Table1[[#This Row],[Hui Reply?]],VLOOKUP(Table1[[#This Row],[topic_id]],'All Topics Data'!$A$2:$E$1243,5,FALSE),0)</f>
        <v>0</v>
      </c>
      <c r="R606" s="8">
        <f>Table1[[#This Row],[post_time]]+8/24</f>
        <v>40171.068483796298</v>
      </c>
      <c r="S606" s="3">
        <f>IF(Table1[[#This Row],[post_position]]=1,0,SUMIFS($F$2:F606,$H$2:H606,Table1[[#This Row],[post_position]]-1,$C$2:C606,Table1[[#This Row],[topic_id]]))</f>
        <v>0</v>
      </c>
    </row>
    <row r="607" spans="1:19" x14ac:dyDescent="0.25">
      <c r="A607" s="7">
        <v>611</v>
      </c>
      <c r="B607" s="7">
        <v>1</v>
      </c>
      <c r="C607" s="7">
        <v>180</v>
      </c>
      <c r="D607" s="7">
        <v>1</v>
      </c>
      <c r="F607" s="8">
        <v>40170.807696759257</v>
      </c>
      <c r="G607" s="7">
        <v>0</v>
      </c>
      <c r="H607" s="7">
        <v>2</v>
      </c>
      <c r="I607" s="7" t="b">
        <f t="shared" si="27"/>
        <v>0</v>
      </c>
      <c r="J607" s="7" t="b">
        <f t="shared" si="28"/>
        <v>1</v>
      </c>
      <c r="K607" s="7">
        <f t="shared" si="29"/>
        <v>0</v>
      </c>
      <c r="L607" s="7">
        <f>WEEKDAY(Table1[[#This Row],[post_time]])</f>
        <v>4</v>
      </c>
      <c r="M607" s="7">
        <f>VLOOKUP(Table1[[#This Row],[topic_id]],'All Topics Data'!$A$2:$I$1243,8,FALSE)</f>
        <v>40170.734722222223</v>
      </c>
      <c r="N607" s="7">
        <f>Table1[[#This Row],[Hui Reply?]]*(Table1[[#This Row],[post_time]]-Table1[[#This Row],[timestamp of previous reply]])</f>
        <v>0</v>
      </c>
      <c r="O607" s="3">
        <f>O606+Table1[[#This Row],[Hui Reply?]]</f>
        <v>84</v>
      </c>
      <c r="P607" s="19">
        <f>INT(Table1[[#This Row],[post_time]])</f>
        <v>40170</v>
      </c>
      <c r="Q607" s="3">
        <f>IF(Table1[[#This Row],[Hui Reply?]],VLOOKUP(Table1[[#This Row],[topic_id]],'All Topics Data'!$A$2:$E$1243,5,FALSE),0)</f>
        <v>0</v>
      </c>
      <c r="R607" s="8">
        <f>Table1[[#This Row],[post_time]]+8/24</f>
        <v>40171.141030092593</v>
      </c>
      <c r="S607" s="3">
        <f>IF(Table1[[#This Row],[post_position]]=1,0,SUMIFS($F$2:F607,$H$2:H607,Table1[[#This Row],[post_position]]-1,$C$2:C607,Table1[[#This Row],[topic_id]]))</f>
        <v>40170.735150462962</v>
      </c>
    </row>
    <row r="608" spans="1:19" x14ac:dyDescent="0.25">
      <c r="A608" s="7">
        <v>612</v>
      </c>
      <c r="B608" s="7">
        <v>1</v>
      </c>
      <c r="C608" s="7">
        <v>181</v>
      </c>
      <c r="D608" s="7">
        <v>2832</v>
      </c>
      <c r="E608" s="2"/>
      <c r="F608" s="8">
        <v>40173.289050925923</v>
      </c>
      <c r="G608" s="7">
        <v>0</v>
      </c>
      <c r="H608" s="7">
        <v>1</v>
      </c>
      <c r="I608" s="7" t="b">
        <f t="shared" si="27"/>
        <v>0</v>
      </c>
      <c r="J608" s="7" t="b">
        <f t="shared" si="28"/>
        <v>0</v>
      </c>
      <c r="K608" s="7">
        <f t="shared" si="29"/>
        <v>0</v>
      </c>
      <c r="L608" s="7">
        <f>WEEKDAY(Table1[[#This Row],[post_time]])</f>
        <v>7</v>
      </c>
      <c r="M608" s="7">
        <f>VLOOKUP(Table1[[#This Row],[topic_id]],'All Topics Data'!$A$2:$I$1243,8,FALSE)</f>
        <v>40173.288888888892</v>
      </c>
      <c r="N608" s="7">
        <f>Table1[[#This Row],[Hui Reply?]]*(Table1[[#This Row],[post_time]]-Table1[[#This Row],[timestamp of previous reply]])</f>
        <v>0</v>
      </c>
      <c r="O608" s="3">
        <f>O607+Table1[[#This Row],[Hui Reply?]]</f>
        <v>84</v>
      </c>
      <c r="P608" s="19">
        <f>INT(Table1[[#This Row],[post_time]])</f>
        <v>40173</v>
      </c>
      <c r="Q608" s="3">
        <f>IF(Table1[[#This Row],[Hui Reply?]],VLOOKUP(Table1[[#This Row],[topic_id]],'All Topics Data'!$A$2:$E$1243,5,FALSE),0)</f>
        <v>0</v>
      </c>
      <c r="R608" s="8">
        <f>Table1[[#This Row],[post_time]]+8/24</f>
        <v>40173.622384259259</v>
      </c>
      <c r="S608" s="3">
        <f>IF(Table1[[#This Row],[post_position]]=1,0,SUMIFS($F$2:F608,$H$2:H608,Table1[[#This Row],[post_position]]-1,$C$2:C608,Table1[[#This Row],[topic_id]]))</f>
        <v>0</v>
      </c>
    </row>
    <row r="609" spans="1:19" x14ac:dyDescent="0.25">
      <c r="A609" s="7">
        <v>613</v>
      </c>
      <c r="B609" s="7">
        <v>3</v>
      </c>
      <c r="C609" s="7">
        <v>182</v>
      </c>
      <c r="D609" s="7">
        <v>2827</v>
      </c>
      <c r="F609" s="8">
        <v>40173.303831018522</v>
      </c>
      <c r="G609" s="7">
        <v>0</v>
      </c>
      <c r="H609" s="7">
        <v>1</v>
      </c>
      <c r="I609" s="7" t="b">
        <f t="shared" si="27"/>
        <v>0</v>
      </c>
      <c r="J609" s="7" t="b">
        <f t="shared" si="28"/>
        <v>0</v>
      </c>
      <c r="K609" s="7">
        <f t="shared" si="29"/>
        <v>0</v>
      </c>
      <c r="L609" s="7">
        <f>WEEKDAY(Table1[[#This Row],[post_time]])</f>
        <v>7</v>
      </c>
      <c r="M609" s="7">
        <f>VLOOKUP(Table1[[#This Row],[topic_id]],'All Topics Data'!$A$2:$I$1243,8,FALSE)</f>
        <v>40173.303472222222</v>
      </c>
      <c r="N609" s="7">
        <f>Table1[[#This Row],[Hui Reply?]]*(Table1[[#This Row],[post_time]]-Table1[[#This Row],[timestamp of previous reply]])</f>
        <v>0</v>
      </c>
      <c r="O609" s="3">
        <f>O608+Table1[[#This Row],[Hui Reply?]]</f>
        <v>84</v>
      </c>
      <c r="P609" s="19">
        <f>INT(Table1[[#This Row],[post_time]])</f>
        <v>40173</v>
      </c>
      <c r="Q609" s="3">
        <f>IF(Table1[[#This Row],[Hui Reply?]],VLOOKUP(Table1[[#This Row],[topic_id]],'All Topics Data'!$A$2:$E$1243,5,FALSE),0)</f>
        <v>0</v>
      </c>
      <c r="R609" s="8">
        <f>Table1[[#This Row],[post_time]]+8/24</f>
        <v>40173.637164351858</v>
      </c>
      <c r="S609" s="3">
        <f>IF(Table1[[#This Row],[post_position]]=1,0,SUMIFS($F$2:F609,$H$2:H609,Table1[[#This Row],[post_position]]-1,$C$2:C609,Table1[[#This Row],[topic_id]]))</f>
        <v>0</v>
      </c>
    </row>
    <row r="610" spans="1:19" x14ac:dyDescent="0.25">
      <c r="A610" s="7">
        <v>614</v>
      </c>
      <c r="B610" s="7">
        <v>1</v>
      </c>
      <c r="C610" s="7">
        <v>181</v>
      </c>
      <c r="D610" s="7">
        <v>24</v>
      </c>
      <c r="E610" s="2"/>
      <c r="F610" s="8">
        <v>40173.331817129627</v>
      </c>
      <c r="G610" s="7">
        <v>0</v>
      </c>
      <c r="H610" s="7">
        <v>2</v>
      </c>
      <c r="I610" s="7" t="b">
        <f t="shared" si="27"/>
        <v>1</v>
      </c>
      <c r="J610" s="7" t="b">
        <f t="shared" si="28"/>
        <v>1</v>
      </c>
      <c r="K610" s="7">
        <f t="shared" si="29"/>
        <v>1</v>
      </c>
      <c r="L610" s="7">
        <f>WEEKDAY(Table1[[#This Row],[post_time]])</f>
        <v>7</v>
      </c>
      <c r="M610" s="7">
        <f>VLOOKUP(Table1[[#This Row],[topic_id]],'All Topics Data'!$A$2:$I$1243,8,FALSE)</f>
        <v>40173.288888888892</v>
      </c>
      <c r="N610" s="7">
        <f>Table1[[#This Row],[Hui Reply?]]*(Table1[[#This Row],[post_time]]-Table1[[#This Row],[timestamp of previous reply]])</f>
        <v>4.2766203703649808E-2</v>
      </c>
      <c r="O610" s="3">
        <f>O609+Table1[[#This Row],[Hui Reply?]]</f>
        <v>85</v>
      </c>
      <c r="P610" s="19">
        <f>INT(Table1[[#This Row],[post_time]])</f>
        <v>40173</v>
      </c>
      <c r="Q610" s="3" t="str">
        <f>IF(Table1[[#This Row],[Hui Reply?]],VLOOKUP(Table1[[#This Row],[topic_id]],'All Topics Data'!$A$2:$E$1243,5,FALSE),0)</f>
        <v>hhgoh</v>
      </c>
      <c r="R610" s="8">
        <f>Table1[[#This Row],[post_time]]+8/24</f>
        <v>40173.665150462963</v>
      </c>
      <c r="S610" s="3">
        <f>IF(Table1[[#This Row],[post_position]]=1,0,SUMIFS($F$2:F610,$H$2:H610,Table1[[#This Row],[post_position]]-1,$C$2:C610,Table1[[#This Row],[topic_id]]))</f>
        <v>40173.289050925923</v>
      </c>
    </row>
    <row r="611" spans="1:19" x14ac:dyDescent="0.25">
      <c r="A611" s="7">
        <v>615</v>
      </c>
      <c r="B611" s="7">
        <v>1</v>
      </c>
      <c r="C611" s="7">
        <v>181</v>
      </c>
      <c r="D611" s="7">
        <v>2832</v>
      </c>
      <c r="F611" s="8">
        <v>40173.367731481485</v>
      </c>
      <c r="G611" s="7">
        <v>0</v>
      </c>
      <c r="H611" s="7">
        <v>3</v>
      </c>
      <c r="I611" s="7" t="b">
        <f t="shared" si="27"/>
        <v>0</v>
      </c>
      <c r="J611" s="7" t="b">
        <f t="shared" si="28"/>
        <v>1</v>
      </c>
      <c r="K611" s="7">
        <f t="shared" si="29"/>
        <v>0</v>
      </c>
      <c r="L611" s="7">
        <f>WEEKDAY(Table1[[#This Row],[post_time]])</f>
        <v>7</v>
      </c>
      <c r="M611" s="7">
        <f>VLOOKUP(Table1[[#This Row],[topic_id]],'All Topics Data'!$A$2:$I$1243,8,FALSE)</f>
        <v>40173.288888888892</v>
      </c>
      <c r="N611" s="7">
        <f>Table1[[#This Row],[Hui Reply?]]*(Table1[[#This Row],[post_time]]-Table1[[#This Row],[timestamp of previous reply]])</f>
        <v>0</v>
      </c>
      <c r="O611" s="3">
        <f>O610+Table1[[#This Row],[Hui Reply?]]</f>
        <v>85</v>
      </c>
      <c r="P611" s="19">
        <f>INT(Table1[[#This Row],[post_time]])</f>
        <v>40173</v>
      </c>
      <c r="Q611" s="3">
        <f>IF(Table1[[#This Row],[Hui Reply?]],VLOOKUP(Table1[[#This Row],[topic_id]],'All Topics Data'!$A$2:$E$1243,5,FALSE),0)</f>
        <v>0</v>
      </c>
      <c r="R611" s="8">
        <f>Table1[[#This Row],[post_time]]+8/24</f>
        <v>40173.701064814821</v>
      </c>
      <c r="S611" s="3">
        <f>IF(Table1[[#This Row],[post_position]]=1,0,SUMIFS($F$2:F611,$H$2:H611,Table1[[#This Row],[post_position]]-1,$C$2:C611,Table1[[#This Row],[topic_id]]))</f>
        <v>40173.331817129627</v>
      </c>
    </row>
    <row r="612" spans="1:19" x14ac:dyDescent="0.25">
      <c r="A612" s="7">
        <v>616</v>
      </c>
      <c r="B612" s="7">
        <v>1</v>
      </c>
      <c r="C612" s="7">
        <v>181</v>
      </c>
      <c r="D612" s="7">
        <v>24</v>
      </c>
      <c r="E612" s="2"/>
      <c r="F612" s="8">
        <v>40173.376296296294</v>
      </c>
      <c r="G612" s="7">
        <v>0</v>
      </c>
      <c r="H612" s="7">
        <v>4</v>
      </c>
      <c r="I612" s="7" t="b">
        <f t="shared" si="27"/>
        <v>1</v>
      </c>
      <c r="J612" s="7" t="b">
        <f t="shared" si="28"/>
        <v>1</v>
      </c>
      <c r="K612" s="7">
        <f t="shared" si="29"/>
        <v>1</v>
      </c>
      <c r="L612" s="7">
        <f>WEEKDAY(Table1[[#This Row],[post_time]])</f>
        <v>7</v>
      </c>
      <c r="M612" s="7">
        <f>VLOOKUP(Table1[[#This Row],[topic_id]],'All Topics Data'!$A$2:$I$1243,8,FALSE)</f>
        <v>40173.288888888892</v>
      </c>
      <c r="N612" s="7">
        <f>Table1[[#This Row],[Hui Reply?]]*(Table1[[#This Row],[post_time]]-Table1[[#This Row],[timestamp of previous reply]])</f>
        <v>8.5648148087784648E-3</v>
      </c>
      <c r="O612" s="3">
        <f>O611+Table1[[#This Row],[Hui Reply?]]</f>
        <v>86</v>
      </c>
      <c r="P612" s="19">
        <f>INT(Table1[[#This Row],[post_time]])</f>
        <v>40173</v>
      </c>
      <c r="Q612" s="3" t="str">
        <f>IF(Table1[[#This Row],[Hui Reply?]],VLOOKUP(Table1[[#This Row],[topic_id]],'All Topics Data'!$A$2:$E$1243,5,FALSE),0)</f>
        <v>hhgoh</v>
      </c>
      <c r="R612" s="8">
        <f>Table1[[#This Row],[post_time]]+8/24</f>
        <v>40173.709629629629</v>
      </c>
      <c r="S612" s="3">
        <f>IF(Table1[[#This Row],[post_position]]=1,0,SUMIFS($F$2:F612,$H$2:H612,Table1[[#This Row],[post_position]]-1,$C$2:C612,Table1[[#This Row],[topic_id]]))</f>
        <v>40173.367731481485</v>
      </c>
    </row>
    <row r="613" spans="1:19" x14ac:dyDescent="0.25">
      <c r="A613" s="7">
        <v>617</v>
      </c>
      <c r="B613" s="7">
        <v>1</v>
      </c>
      <c r="C613" s="7">
        <v>181</v>
      </c>
      <c r="D613" s="7">
        <v>2832</v>
      </c>
      <c r="F613" s="8">
        <v>40173.385567129626</v>
      </c>
      <c r="G613" s="7">
        <v>0</v>
      </c>
      <c r="H613" s="7">
        <v>5</v>
      </c>
      <c r="I613" s="7" t="b">
        <f t="shared" si="27"/>
        <v>0</v>
      </c>
      <c r="J613" s="7" t="b">
        <f t="shared" si="28"/>
        <v>1</v>
      </c>
      <c r="K613" s="7">
        <f t="shared" si="29"/>
        <v>0</v>
      </c>
      <c r="L613" s="7">
        <f>WEEKDAY(Table1[[#This Row],[post_time]])</f>
        <v>7</v>
      </c>
      <c r="M613" s="7">
        <f>VLOOKUP(Table1[[#This Row],[topic_id]],'All Topics Data'!$A$2:$I$1243,8,FALSE)</f>
        <v>40173.288888888892</v>
      </c>
      <c r="N613" s="7">
        <f>Table1[[#This Row],[Hui Reply?]]*(Table1[[#This Row],[post_time]]-Table1[[#This Row],[timestamp of previous reply]])</f>
        <v>0</v>
      </c>
      <c r="O613" s="3">
        <f>O612+Table1[[#This Row],[Hui Reply?]]</f>
        <v>86</v>
      </c>
      <c r="P613" s="19">
        <f>INT(Table1[[#This Row],[post_time]])</f>
        <v>40173</v>
      </c>
      <c r="Q613" s="3">
        <f>IF(Table1[[#This Row],[Hui Reply?]],VLOOKUP(Table1[[#This Row],[topic_id]],'All Topics Data'!$A$2:$E$1243,5,FALSE),0)</f>
        <v>0</v>
      </c>
      <c r="R613" s="8">
        <f>Table1[[#This Row],[post_time]]+8/24</f>
        <v>40173.718900462962</v>
      </c>
      <c r="S613" s="3">
        <f>IF(Table1[[#This Row],[post_position]]=1,0,SUMIFS($F$2:F613,$H$2:H613,Table1[[#This Row],[post_position]]-1,$C$2:C613,Table1[[#This Row],[topic_id]]))</f>
        <v>40173.376296296294</v>
      </c>
    </row>
    <row r="614" spans="1:19" x14ac:dyDescent="0.25">
      <c r="A614" s="7">
        <v>618</v>
      </c>
      <c r="B614" s="7">
        <v>1</v>
      </c>
      <c r="C614" s="7">
        <v>183</v>
      </c>
      <c r="D614" s="7">
        <v>2832</v>
      </c>
      <c r="E614" s="2"/>
      <c r="F614" s="8">
        <v>40173.394479166665</v>
      </c>
      <c r="G614" s="7">
        <v>0</v>
      </c>
      <c r="H614" s="7">
        <v>1</v>
      </c>
      <c r="I614" s="7" t="b">
        <f t="shared" si="27"/>
        <v>0</v>
      </c>
      <c r="J614" s="7" t="b">
        <f t="shared" si="28"/>
        <v>0</v>
      </c>
      <c r="K614" s="7">
        <f t="shared" si="29"/>
        <v>0</v>
      </c>
      <c r="L614" s="7">
        <f>WEEKDAY(Table1[[#This Row],[post_time]])</f>
        <v>7</v>
      </c>
      <c r="M614" s="7">
        <f>VLOOKUP(Table1[[#This Row],[topic_id]],'All Topics Data'!$A$2:$I$1243,8,FALSE)</f>
        <v>40173.394444444442</v>
      </c>
      <c r="N614" s="7">
        <f>Table1[[#This Row],[Hui Reply?]]*(Table1[[#This Row],[post_time]]-Table1[[#This Row],[timestamp of previous reply]])</f>
        <v>0</v>
      </c>
      <c r="O614" s="3">
        <f>O613+Table1[[#This Row],[Hui Reply?]]</f>
        <v>86</v>
      </c>
      <c r="P614" s="19">
        <f>INT(Table1[[#This Row],[post_time]])</f>
        <v>40173</v>
      </c>
      <c r="Q614" s="3">
        <f>IF(Table1[[#This Row],[Hui Reply?]],VLOOKUP(Table1[[#This Row],[topic_id]],'All Topics Data'!$A$2:$E$1243,5,FALSE),0)</f>
        <v>0</v>
      </c>
      <c r="R614" s="8">
        <f>Table1[[#This Row],[post_time]]+8/24</f>
        <v>40173.727812500001</v>
      </c>
      <c r="S614" s="3">
        <f>IF(Table1[[#This Row],[post_position]]=1,0,SUMIFS($F$2:F614,$H$2:H614,Table1[[#This Row],[post_position]]-1,$C$2:C614,Table1[[#This Row],[topic_id]]))</f>
        <v>0</v>
      </c>
    </row>
    <row r="615" spans="1:19" x14ac:dyDescent="0.25">
      <c r="A615" s="7">
        <v>619</v>
      </c>
      <c r="B615" s="7">
        <v>1</v>
      </c>
      <c r="C615" s="7">
        <v>183</v>
      </c>
      <c r="D615" s="7">
        <v>24</v>
      </c>
      <c r="F615" s="8">
        <v>40173.411909722221</v>
      </c>
      <c r="G615" s="7">
        <v>0</v>
      </c>
      <c r="H615" s="7">
        <v>2</v>
      </c>
      <c r="I615" s="7" t="b">
        <f t="shared" si="27"/>
        <v>1</v>
      </c>
      <c r="J615" s="7" t="b">
        <f t="shared" si="28"/>
        <v>1</v>
      </c>
      <c r="K615" s="7">
        <f t="shared" si="29"/>
        <v>1</v>
      </c>
      <c r="L615" s="7">
        <f>WEEKDAY(Table1[[#This Row],[post_time]])</f>
        <v>7</v>
      </c>
      <c r="M615" s="7">
        <f>VLOOKUP(Table1[[#This Row],[topic_id]],'All Topics Data'!$A$2:$I$1243,8,FALSE)</f>
        <v>40173.394444444442</v>
      </c>
      <c r="N615" s="7">
        <f>Table1[[#This Row],[Hui Reply?]]*(Table1[[#This Row],[post_time]]-Table1[[#This Row],[timestamp of previous reply]])</f>
        <v>1.7430555555620231E-2</v>
      </c>
      <c r="O615" s="3">
        <f>O614+Table1[[#This Row],[Hui Reply?]]</f>
        <v>87</v>
      </c>
      <c r="P615" s="19">
        <f>INT(Table1[[#This Row],[post_time]])</f>
        <v>40173</v>
      </c>
      <c r="Q615" s="3" t="str">
        <f>IF(Table1[[#This Row],[Hui Reply?]],VLOOKUP(Table1[[#This Row],[topic_id]],'All Topics Data'!$A$2:$E$1243,5,FALSE),0)</f>
        <v>hhgoh</v>
      </c>
      <c r="R615" s="8">
        <f>Table1[[#This Row],[post_time]]+8/24</f>
        <v>40173.745243055557</v>
      </c>
      <c r="S615" s="3">
        <f>IF(Table1[[#This Row],[post_position]]=1,0,SUMIFS($F$2:F615,$H$2:H615,Table1[[#This Row],[post_position]]-1,$C$2:C615,Table1[[#This Row],[topic_id]]))</f>
        <v>40173.394479166665</v>
      </c>
    </row>
    <row r="616" spans="1:19" x14ac:dyDescent="0.25">
      <c r="A616" s="7">
        <v>620</v>
      </c>
      <c r="B616" s="7">
        <v>1</v>
      </c>
      <c r="C616" s="7">
        <v>183</v>
      </c>
      <c r="D616" s="7">
        <v>2832</v>
      </c>
      <c r="F616" s="8">
        <v>40173.429247685184</v>
      </c>
      <c r="G616" s="7">
        <v>0</v>
      </c>
      <c r="H616" s="7">
        <v>3</v>
      </c>
      <c r="I616" s="7" t="b">
        <f t="shared" si="27"/>
        <v>0</v>
      </c>
      <c r="J616" s="7" t="b">
        <f t="shared" si="28"/>
        <v>1</v>
      </c>
      <c r="K616" s="7">
        <f t="shared" si="29"/>
        <v>0</v>
      </c>
      <c r="L616" s="7">
        <f>WEEKDAY(Table1[[#This Row],[post_time]])</f>
        <v>7</v>
      </c>
      <c r="M616" s="7">
        <f>VLOOKUP(Table1[[#This Row],[topic_id]],'All Topics Data'!$A$2:$I$1243,8,FALSE)</f>
        <v>40173.394444444442</v>
      </c>
      <c r="N616" s="7">
        <f>Table1[[#This Row],[Hui Reply?]]*(Table1[[#This Row],[post_time]]-Table1[[#This Row],[timestamp of previous reply]])</f>
        <v>0</v>
      </c>
      <c r="O616" s="3">
        <f>O615+Table1[[#This Row],[Hui Reply?]]</f>
        <v>87</v>
      </c>
      <c r="P616" s="19">
        <f>INT(Table1[[#This Row],[post_time]])</f>
        <v>40173</v>
      </c>
      <c r="Q616" s="3">
        <f>IF(Table1[[#This Row],[Hui Reply?]],VLOOKUP(Table1[[#This Row],[topic_id]],'All Topics Data'!$A$2:$E$1243,5,FALSE),0)</f>
        <v>0</v>
      </c>
      <c r="R616" s="8">
        <f>Table1[[#This Row],[post_time]]+8/24</f>
        <v>40173.76258101852</v>
      </c>
      <c r="S616" s="3">
        <f>IF(Table1[[#This Row],[post_position]]=1,0,SUMIFS($F$2:F616,$H$2:H616,Table1[[#This Row],[post_position]]-1,$C$2:C616,Table1[[#This Row],[topic_id]]))</f>
        <v>40173.411909722221</v>
      </c>
    </row>
    <row r="617" spans="1:19" x14ac:dyDescent="0.25">
      <c r="A617" s="7">
        <v>621</v>
      </c>
      <c r="B617" s="7">
        <v>1</v>
      </c>
      <c r="C617" s="7">
        <v>184</v>
      </c>
      <c r="D617" s="7">
        <v>2835</v>
      </c>
      <c r="E617" s="2"/>
      <c r="F617" s="8">
        <v>40173.462638888886</v>
      </c>
      <c r="G617" s="7">
        <v>0</v>
      </c>
      <c r="H617" s="7">
        <v>1</v>
      </c>
      <c r="I617" s="7" t="b">
        <f t="shared" si="27"/>
        <v>0</v>
      </c>
      <c r="J617" s="7" t="b">
        <f t="shared" si="28"/>
        <v>0</v>
      </c>
      <c r="K617" s="7">
        <f t="shared" si="29"/>
        <v>0</v>
      </c>
      <c r="L617" s="7">
        <f>WEEKDAY(Table1[[#This Row],[post_time]])</f>
        <v>7</v>
      </c>
      <c r="M617" s="7">
        <f>VLOOKUP(Table1[[#This Row],[topic_id]],'All Topics Data'!$A$2:$I$1243,8,FALSE)</f>
        <v>40173.462500000001</v>
      </c>
      <c r="N617" s="7">
        <f>Table1[[#This Row],[Hui Reply?]]*(Table1[[#This Row],[post_time]]-Table1[[#This Row],[timestamp of previous reply]])</f>
        <v>0</v>
      </c>
      <c r="O617" s="3">
        <f>O616+Table1[[#This Row],[Hui Reply?]]</f>
        <v>87</v>
      </c>
      <c r="P617" s="19">
        <f>INT(Table1[[#This Row],[post_time]])</f>
        <v>40173</v>
      </c>
      <c r="Q617" s="3">
        <f>IF(Table1[[#This Row],[Hui Reply?]],VLOOKUP(Table1[[#This Row],[topic_id]],'All Topics Data'!$A$2:$E$1243,5,FALSE),0)</f>
        <v>0</v>
      </c>
      <c r="R617" s="8">
        <f>Table1[[#This Row],[post_time]]+8/24</f>
        <v>40173.795972222222</v>
      </c>
      <c r="S617" s="3">
        <f>IF(Table1[[#This Row],[post_position]]=1,0,SUMIFS($F$2:F617,$H$2:H617,Table1[[#This Row],[post_position]]-1,$C$2:C617,Table1[[#This Row],[topic_id]]))</f>
        <v>0</v>
      </c>
    </row>
    <row r="618" spans="1:19" x14ac:dyDescent="0.25">
      <c r="A618" s="7">
        <v>622</v>
      </c>
      <c r="B618" s="7">
        <v>1</v>
      </c>
      <c r="C618" s="7">
        <v>184</v>
      </c>
      <c r="D618" s="7">
        <v>24</v>
      </c>
      <c r="F618" s="8">
        <v>40173.489259259259</v>
      </c>
      <c r="G618" s="7">
        <v>0</v>
      </c>
      <c r="H618" s="7">
        <v>2</v>
      </c>
      <c r="I618" s="7" t="b">
        <f t="shared" si="27"/>
        <v>1</v>
      </c>
      <c r="J618" s="7" t="b">
        <f t="shared" si="28"/>
        <v>1</v>
      </c>
      <c r="K618" s="7">
        <f t="shared" si="29"/>
        <v>1</v>
      </c>
      <c r="L618" s="7">
        <f>WEEKDAY(Table1[[#This Row],[post_time]])</f>
        <v>7</v>
      </c>
      <c r="M618" s="7">
        <f>VLOOKUP(Table1[[#This Row],[topic_id]],'All Topics Data'!$A$2:$I$1243,8,FALSE)</f>
        <v>40173.462500000001</v>
      </c>
      <c r="N618" s="7">
        <f>Table1[[#This Row],[Hui Reply?]]*(Table1[[#This Row],[post_time]]-Table1[[#This Row],[timestamp of previous reply]])</f>
        <v>2.662037037225673E-2</v>
      </c>
      <c r="O618" s="3">
        <f>O617+Table1[[#This Row],[Hui Reply?]]</f>
        <v>88</v>
      </c>
      <c r="P618" s="19">
        <f>INT(Table1[[#This Row],[post_time]])</f>
        <v>40173</v>
      </c>
      <c r="Q618" s="3" t="str">
        <f>IF(Table1[[#This Row],[Hui Reply?]],VLOOKUP(Table1[[#This Row],[topic_id]],'All Topics Data'!$A$2:$E$1243,5,FALSE),0)</f>
        <v>fitfat</v>
      </c>
      <c r="R618" s="8">
        <f>Table1[[#This Row],[post_time]]+8/24</f>
        <v>40173.822592592594</v>
      </c>
      <c r="S618" s="3">
        <f>IF(Table1[[#This Row],[post_position]]=1,0,SUMIFS($F$2:F618,$H$2:H618,Table1[[#This Row],[post_position]]-1,$C$2:C618,Table1[[#This Row],[topic_id]]))</f>
        <v>40173.462638888886</v>
      </c>
    </row>
    <row r="619" spans="1:19" x14ac:dyDescent="0.25">
      <c r="A619" s="7">
        <v>623</v>
      </c>
      <c r="B619" s="7">
        <v>1</v>
      </c>
      <c r="C619" s="7">
        <v>183</v>
      </c>
      <c r="D619" s="7">
        <v>24</v>
      </c>
      <c r="F619" s="8">
        <v>40173.491030092591</v>
      </c>
      <c r="G619" s="7">
        <v>0</v>
      </c>
      <c r="H619" s="7">
        <v>4</v>
      </c>
      <c r="I619" s="7" t="b">
        <f t="shared" si="27"/>
        <v>1</v>
      </c>
      <c r="J619" s="7" t="b">
        <f t="shared" si="28"/>
        <v>1</v>
      </c>
      <c r="K619" s="7">
        <f t="shared" si="29"/>
        <v>1</v>
      </c>
      <c r="L619" s="7">
        <f>WEEKDAY(Table1[[#This Row],[post_time]])</f>
        <v>7</v>
      </c>
      <c r="M619" s="7">
        <f>VLOOKUP(Table1[[#This Row],[topic_id]],'All Topics Data'!$A$2:$I$1243,8,FALSE)</f>
        <v>40173.394444444442</v>
      </c>
      <c r="N619" s="7">
        <f>Table1[[#This Row],[Hui Reply?]]*(Table1[[#This Row],[post_time]]-Table1[[#This Row],[timestamp of previous reply]])</f>
        <v>6.1782407407008577E-2</v>
      </c>
      <c r="O619" s="3">
        <f>O618+Table1[[#This Row],[Hui Reply?]]</f>
        <v>89</v>
      </c>
      <c r="P619" s="19">
        <f>INT(Table1[[#This Row],[post_time]])</f>
        <v>40173</v>
      </c>
      <c r="Q619" s="3" t="str">
        <f>IF(Table1[[#This Row],[Hui Reply?]],VLOOKUP(Table1[[#This Row],[topic_id]],'All Topics Data'!$A$2:$E$1243,5,FALSE),0)</f>
        <v>hhgoh</v>
      </c>
      <c r="R619" s="8">
        <f>Table1[[#This Row],[post_time]]+8/24</f>
        <v>40173.824363425927</v>
      </c>
      <c r="S619" s="3">
        <f>IF(Table1[[#This Row],[post_position]]=1,0,SUMIFS($F$2:F619,$H$2:H619,Table1[[#This Row],[post_position]]-1,$C$2:C619,Table1[[#This Row],[topic_id]]))</f>
        <v>40173.429247685184</v>
      </c>
    </row>
    <row r="620" spans="1:19" x14ac:dyDescent="0.25">
      <c r="A620" s="7">
        <v>624</v>
      </c>
      <c r="B620" s="7">
        <v>1</v>
      </c>
      <c r="C620" s="7">
        <v>183</v>
      </c>
      <c r="D620" s="7">
        <v>2832</v>
      </c>
      <c r="E620" s="2"/>
      <c r="F620" s="8">
        <v>40173.613958333335</v>
      </c>
      <c r="G620" s="7">
        <v>0</v>
      </c>
      <c r="H620" s="7">
        <v>5</v>
      </c>
      <c r="I620" s="7" t="b">
        <f t="shared" si="27"/>
        <v>0</v>
      </c>
      <c r="J620" s="7" t="b">
        <f t="shared" si="28"/>
        <v>1</v>
      </c>
      <c r="K620" s="7">
        <f t="shared" si="29"/>
        <v>0</v>
      </c>
      <c r="L620" s="7">
        <f>WEEKDAY(Table1[[#This Row],[post_time]])</f>
        <v>7</v>
      </c>
      <c r="M620" s="7">
        <f>VLOOKUP(Table1[[#This Row],[topic_id]],'All Topics Data'!$A$2:$I$1243,8,FALSE)</f>
        <v>40173.394444444442</v>
      </c>
      <c r="N620" s="7">
        <f>Table1[[#This Row],[Hui Reply?]]*(Table1[[#This Row],[post_time]]-Table1[[#This Row],[timestamp of previous reply]])</f>
        <v>0</v>
      </c>
      <c r="O620" s="3">
        <f>O619+Table1[[#This Row],[Hui Reply?]]</f>
        <v>89</v>
      </c>
      <c r="P620" s="19">
        <f>INT(Table1[[#This Row],[post_time]])</f>
        <v>40173</v>
      </c>
      <c r="Q620" s="3">
        <f>IF(Table1[[#This Row],[Hui Reply?]],VLOOKUP(Table1[[#This Row],[topic_id]],'All Topics Data'!$A$2:$E$1243,5,FALSE),0)</f>
        <v>0</v>
      </c>
      <c r="R620" s="8">
        <f>Table1[[#This Row],[post_time]]+8/24</f>
        <v>40173.947291666671</v>
      </c>
      <c r="S620" s="3">
        <f>IF(Table1[[#This Row],[post_position]]=1,0,SUMIFS($F$2:F620,$H$2:H620,Table1[[#This Row],[post_position]]-1,$C$2:C620,Table1[[#This Row],[topic_id]]))</f>
        <v>40173.491030092591</v>
      </c>
    </row>
    <row r="621" spans="1:19" x14ac:dyDescent="0.25">
      <c r="A621" s="7">
        <v>625</v>
      </c>
      <c r="B621" s="7">
        <v>1</v>
      </c>
      <c r="C621" s="7">
        <v>183</v>
      </c>
      <c r="D621" s="7">
        <v>24</v>
      </c>
      <c r="E621" s="2"/>
      <c r="F621" s="8">
        <v>40173.630324074074</v>
      </c>
      <c r="G621" s="7">
        <v>0</v>
      </c>
      <c r="H621" s="7">
        <v>6</v>
      </c>
      <c r="I621" s="7" t="b">
        <f t="shared" si="27"/>
        <v>1</v>
      </c>
      <c r="J621" s="7" t="b">
        <f t="shared" si="28"/>
        <v>1</v>
      </c>
      <c r="K621" s="7">
        <f t="shared" si="29"/>
        <v>1</v>
      </c>
      <c r="L621" s="7">
        <f>WEEKDAY(Table1[[#This Row],[post_time]])</f>
        <v>7</v>
      </c>
      <c r="M621" s="7">
        <f>VLOOKUP(Table1[[#This Row],[topic_id]],'All Topics Data'!$A$2:$I$1243,8,FALSE)</f>
        <v>40173.394444444442</v>
      </c>
      <c r="N621" s="7">
        <f>Table1[[#This Row],[Hui Reply?]]*(Table1[[#This Row],[post_time]]-Table1[[#This Row],[timestamp of previous reply]])</f>
        <v>1.636574073927477E-2</v>
      </c>
      <c r="O621" s="3">
        <f>O620+Table1[[#This Row],[Hui Reply?]]</f>
        <v>90</v>
      </c>
      <c r="P621" s="19">
        <f>INT(Table1[[#This Row],[post_time]])</f>
        <v>40173</v>
      </c>
      <c r="Q621" s="3" t="str">
        <f>IF(Table1[[#This Row],[Hui Reply?]],VLOOKUP(Table1[[#This Row],[topic_id]],'All Topics Data'!$A$2:$E$1243,5,FALSE),0)</f>
        <v>hhgoh</v>
      </c>
      <c r="R621" s="8">
        <f>Table1[[#This Row],[post_time]]+8/24</f>
        <v>40173.96365740741</v>
      </c>
      <c r="S621" s="3">
        <f>IF(Table1[[#This Row],[post_position]]=1,0,SUMIFS($F$2:F621,$H$2:H621,Table1[[#This Row],[post_position]]-1,$C$2:C621,Table1[[#This Row],[topic_id]]))</f>
        <v>40173.613958333335</v>
      </c>
    </row>
    <row r="622" spans="1:19" x14ac:dyDescent="0.25">
      <c r="A622" s="7">
        <v>626</v>
      </c>
      <c r="B622" s="7">
        <v>1</v>
      </c>
      <c r="C622" s="7">
        <v>183</v>
      </c>
      <c r="D622" s="7">
        <v>24</v>
      </c>
      <c r="E622" s="2"/>
      <c r="F622" s="8">
        <v>40173.633402777778</v>
      </c>
      <c r="G622" s="7">
        <v>0</v>
      </c>
      <c r="H622" s="7">
        <v>7</v>
      </c>
      <c r="I622" s="7" t="b">
        <f t="shared" si="27"/>
        <v>1</v>
      </c>
      <c r="J622" s="7" t="b">
        <f t="shared" si="28"/>
        <v>1</v>
      </c>
      <c r="K622" s="7">
        <f t="shared" si="29"/>
        <v>1</v>
      </c>
      <c r="L622" s="7">
        <f>WEEKDAY(Table1[[#This Row],[post_time]])</f>
        <v>7</v>
      </c>
      <c r="M622" s="7">
        <f>VLOOKUP(Table1[[#This Row],[topic_id]],'All Topics Data'!$A$2:$I$1243,8,FALSE)</f>
        <v>40173.394444444442</v>
      </c>
      <c r="N622" s="7">
        <f>Table1[[#This Row],[Hui Reply?]]*(Table1[[#This Row],[post_time]]-Table1[[#This Row],[timestamp of previous reply]])</f>
        <v>3.0787037030677311E-3</v>
      </c>
      <c r="O622" s="3">
        <f>O621+Table1[[#This Row],[Hui Reply?]]</f>
        <v>91</v>
      </c>
      <c r="P622" s="19">
        <f>INT(Table1[[#This Row],[post_time]])</f>
        <v>40173</v>
      </c>
      <c r="Q622" s="3" t="str">
        <f>IF(Table1[[#This Row],[Hui Reply?]],VLOOKUP(Table1[[#This Row],[topic_id]],'All Topics Data'!$A$2:$E$1243,5,FALSE),0)</f>
        <v>hhgoh</v>
      </c>
      <c r="R622" s="8">
        <f>Table1[[#This Row],[post_time]]+8/24</f>
        <v>40173.966736111113</v>
      </c>
      <c r="S622" s="3">
        <f>IF(Table1[[#This Row],[post_position]]=1,0,SUMIFS($F$2:F622,$H$2:H622,Table1[[#This Row],[post_position]]-1,$C$2:C622,Table1[[#This Row],[topic_id]]))</f>
        <v>40173.630324074074</v>
      </c>
    </row>
    <row r="623" spans="1:19" x14ac:dyDescent="0.25">
      <c r="A623" s="7">
        <v>627</v>
      </c>
      <c r="B623" s="7">
        <v>3</v>
      </c>
      <c r="C623" s="7">
        <v>182</v>
      </c>
      <c r="D623" s="7">
        <v>1</v>
      </c>
      <c r="E623" s="2"/>
      <c r="F623" s="8">
        <v>40174.436203703706</v>
      </c>
      <c r="G623" s="7">
        <v>0</v>
      </c>
      <c r="H623" s="7">
        <v>2</v>
      </c>
      <c r="I623" s="7" t="b">
        <f t="shared" si="27"/>
        <v>0</v>
      </c>
      <c r="J623" s="7" t="b">
        <f t="shared" si="28"/>
        <v>1</v>
      </c>
      <c r="K623" s="7">
        <f t="shared" si="29"/>
        <v>0</v>
      </c>
      <c r="L623" s="7">
        <f>WEEKDAY(Table1[[#This Row],[post_time]])</f>
        <v>1</v>
      </c>
      <c r="M623" s="7">
        <f>VLOOKUP(Table1[[#This Row],[topic_id]],'All Topics Data'!$A$2:$I$1243,8,FALSE)</f>
        <v>40173.303472222222</v>
      </c>
      <c r="N623" s="7">
        <f>Table1[[#This Row],[Hui Reply?]]*(Table1[[#This Row],[post_time]]-Table1[[#This Row],[timestamp of previous reply]])</f>
        <v>0</v>
      </c>
      <c r="O623" s="3">
        <f>O622+Table1[[#This Row],[Hui Reply?]]</f>
        <v>91</v>
      </c>
      <c r="P623" s="19">
        <f>INT(Table1[[#This Row],[post_time]])</f>
        <v>40174</v>
      </c>
      <c r="Q623" s="3">
        <f>IF(Table1[[#This Row],[Hui Reply?]],VLOOKUP(Table1[[#This Row],[topic_id]],'All Topics Data'!$A$2:$E$1243,5,FALSE),0)</f>
        <v>0</v>
      </c>
      <c r="R623" s="8">
        <f>Table1[[#This Row],[post_time]]+8/24</f>
        <v>40174.769537037042</v>
      </c>
      <c r="S623" s="3">
        <f>IF(Table1[[#This Row],[post_position]]=1,0,SUMIFS($F$2:F623,$H$2:H623,Table1[[#This Row],[post_position]]-1,$C$2:C623,Table1[[#This Row],[topic_id]]))</f>
        <v>40173.303831018522</v>
      </c>
    </row>
    <row r="624" spans="1:19" x14ac:dyDescent="0.25">
      <c r="A624" s="7">
        <v>628</v>
      </c>
      <c r="B624" s="7">
        <v>1</v>
      </c>
      <c r="C624" s="7">
        <v>183</v>
      </c>
      <c r="D624" s="7">
        <v>2832</v>
      </c>
      <c r="F624" s="8">
        <v>40174.570601851854</v>
      </c>
      <c r="G624" s="7">
        <v>0</v>
      </c>
      <c r="H624" s="7">
        <v>8</v>
      </c>
      <c r="I624" s="7" t="b">
        <f t="shared" si="27"/>
        <v>0</v>
      </c>
      <c r="J624" s="7" t="b">
        <f t="shared" si="28"/>
        <v>1</v>
      </c>
      <c r="K624" s="7">
        <f t="shared" si="29"/>
        <v>0</v>
      </c>
      <c r="L624" s="7">
        <f>WEEKDAY(Table1[[#This Row],[post_time]])</f>
        <v>1</v>
      </c>
      <c r="M624" s="7">
        <f>VLOOKUP(Table1[[#This Row],[topic_id]],'All Topics Data'!$A$2:$I$1243,8,FALSE)</f>
        <v>40173.394444444442</v>
      </c>
      <c r="N624" s="7">
        <f>Table1[[#This Row],[Hui Reply?]]*(Table1[[#This Row],[post_time]]-Table1[[#This Row],[timestamp of previous reply]])</f>
        <v>0</v>
      </c>
      <c r="O624" s="3">
        <f>O623+Table1[[#This Row],[Hui Reply?]]</f>
        <v>91</v>
      </c>
      <c r="P624" s="19">
        <f>INT(Table1[[#This Row],[post_time]])</f>
        <v>40174</v>
      </c>
      <c r="Q624" s="3">
        <f>IF(Table1[[#This Row],[Hui Reply?]],VLOOKUP(Table1[[#This Row],[topic_id]],'All Topics Data'!$A$2:$E$1243,5,FALSE),0)</f>
        <v>0</v>
      </c>
      <c r="R624" s="8">
        <f>Table1[[#This Row],[post_time]]+8/24</f>
        <v>40174.90393518519</v>
      </c>
      <c r="S624" s="3">
        <f>IF(Table1[[#This Row],[post_position]]=1,0,SUMIFS($F$2:F624,$H$2:H624,Table1[[#This Row],[post_position]]-1,$C$2:C624,Table1[[#This Row],[topic_id]]))</f>
        <v>40173.633402777778</v>
      </c>
    </row>
    <row r="625" spans="1:19" x14ac:dyDescent="0.25">
      <c r="A625" s="7">
        <v>629</v>
      </c>
      <c r="B625" s="7">
        <v>1</v>
      </c>
      <c r="C625" s="7">
        <v>184</v>
      </c>
      <c r="D625" s="7">
        <v>2835</v>
      </c>
      <c r="E625" s="2"/>
      <c r="F625" s="8">
        <v>40175.078379629631</v>
      </c>
      <c r="G625" s="7">
        <v>0</v>
      </c>
      <c r="H625" s="7">
        <v>3</v>
      </c>
      <c r="I625" s="7" t="b">
        <f t="shared" si="27"/>
        <v>0</v>
      </c>
      <c r="J625" s="7" t="b">
        <f t="shared" si="28"/>
        <v>1</v>
      </c>
      <c r="K625" s="7">
        <f t="shared" si="29"/>
        <v>0</v>
      </c>
      <c r="L625" s="7">
        <f>WEEKDAY(Table1[[#This Row],[post_time]])</f>
        <v>2</v>
      </c>
      <c r="M625" s="7">
        <f>VLOOKUP(Table1[[#This Row],[topic_id]],'All Topics Data'!$A$2:$I$1243,8,FALSE)</f>
        <v>40173.462500000001</v>
      </c>
      <c r="N625" s="7">
        <f>Table1[[#This Row],[Hui Reply?]]*(Table1[[#This Row],[post_time]]-Table1[[#This Row],[timestamp of previous reply]])</f>
        <v>0</v>
      </c>
      <c r="O625" s="3">
        <f>O624+Table1[[#This Row],[Hui Reply?]]</f>
        <v>91</v>
      </c>
      <c r="P625" s="19">
        <f>INT(Table1[[#This Row],[post_time]])</f>
        <v>40175</v>
      </c>
      <c r="Q625" s="3">
        <f>IF(Table1[[#This Row],[Hui Reply?]],VLOOKUP(Table1[[#This Row],[topic_id]],'All Topics Data'!$A$2:$E$1243,5,FALSE),0)</f>
        <v>0</v>
      </c>
      <c r="R625" s="8">
        <f>Table1[[#This Row],[post_time]]+8/24</f>
        <v>40175.411712962967</v>
      </c>
      <c r="S625" s="3">
        <f>IF(Table1[[#This Row],[post_position]]=1,0,SUMIFS($F$2:F625,$H$2:H625,Table1[[#This Row],[post_position]]-1,$C$2:C625,Table1[[#This Row],[topic_id]]))</f>
        <v>40173.489259259259</v>
      </c>
    </row>
    <row r="626" spans="1:19" x14ac:dyDescent="0.25">
      <c r="A626" s="7">
        <v>630</v>
      </c>
      <c r="B626" s="7">
        <v>1</v>
      </c>
      <c r="C626" s="7">
        <v>184</v>
      </c>
      <c r="D626" s="7">
        <v>24</v>
      </c>
      <c r="F626" s="8">
        <v>40175.099895833337</v>
      </c>
      <c r="G626" s="7">
        <v>0</v>
      </c>
      <c r="H626" s="7">
        <v>4</v>
      </c>
      <c r="I626" s="7" t="b">
        <f t="shared" si="27"/>
        <v>1</v>
      </c>
      <c r="J626" s="7" t="b">
        <f t="shared" si="28"/>
        <v>1</v>
      </c>
      <c r="K626" s="7">
        <f t="shared" si="29"/>
        <v>1</v>
      </c>
      <c r="L626" s="7">
        <f>WEEKDAY(Table1[[#This Row],[post_time]])</f>
        <v>2</v>
      </c>
      <c r="M626" s="7">
        <f>VLOOKUP(Table1[[#This Row],[topic_id]],'All Topics Data'!$A$2:$I$1243,8,FALSE)</f>
        <v>40173.462500000001</v>
      </c>
      <c r="N626" s="7">
        <f>Table1[[#This Row],[Hui Reply?]]*(Table1[[#This Row],[post_time]]-Table1[[#This Row],[timestamp of previous reply]])</f>
        <v>2.1516203705687076E-2</v>
      </c>
      <c r="O626" s="3">
        <f>O625+Table1[[#This Row],[Hui Reply?]]</f>
        <v>92</v>
      </c>
      <c r="P626" s="19">
        <f>INT(Table1[[#This Row],[post_time]])</f>
        <v>40175</v>
      </c>
      <c r="Q626" s="3" t="str">
        <f>IF(Table1[[#This Row],[Hui Reply?]],VLOOKUP(Table1[[#This Row],[topic_id]],'All Topics Data'!$A$2:$E$1243,5,FALSE),0)</f>
        <v>fitfat</v>
      </c>
      <c r="R626" s="8">
        <f>Table1[[#This Row],[post_time]]+8/24</f>
        <v>40175.433229166672</v>
      </c>
      <c r="S626" s="3">
        <f>IF(Table1[[#This Row],[post_position]]=1,0,SUMIFS($F$2:F626,$H$2:H626,Table1[[#This Row],[post_position]]-1,$C$2:C626,Table1[[#This Row],[topic_id]]))</f>
        <v>40175.078379629631</v>
      </c>
    </row>
    <row r="627" spans="1:19" x14ac:dyDescent="0.25">
      <c r="A627" s="7">
        <v>631</v>
      </c>
      <c r="B627" s="7">
        <v>1</v>
      </c>
      <c r="C627" s="7">
        <v>184</v>
      </c>
      <c r="D627" s="7">
        <v>2835</v>
      </c>
      <c r="F627" s="8">
        <v>40175.113043981481</v>
      </c>
      <c r="G627" s="7">
        <v>0</v>
      </c>
      <c r="H627" s="7">
        <v>5</v>
      </c>
      <c r="I627" s="7" t="b">
        <f t="shared" si="27"/>
        <v>0</v>
      </c>
      <c r="J627" s="7" t="b">
        <f t="shared" si="28"/>
        <v>1</v>
      </c>
      <c r="K627" s="7">
        <f t="shared" si="29"/>
        <v>0</v>
      </c>
      <c r="L627" s="7">
        <f>WEEKDAY(Table1[[#This Row],[post_time]])</f>
        <v>2</v>
      </c>
      <c r="M627" s="7">
        <f>VLOOKUP(Table1[[#This Row],[topic_id]],'All Topics Data'!$A$2:$I$1243,8,FALSE)</f>
        <v>40173.462500000001</v>
      </c>
      <c r="N627" s="7">
        <f>Table1[[#This Row],[Hui Reply?]]*(Table1[[#This Row],[post_time]]-Table1[[#This Row],[timestamp of previous reply]])</f>
        <v>0</v>
      </c>
      <c r="O627" s="3">
        <f>O626+Table1[[#This Row],[Hui Reply?]]</f>
        <v>92</v>
      </c>
      <c r="P627" s="19">
        <f>INT(Table1[[#This Row],[post_time]])</f>
        <v>40175</v>
      </c>
      <c r="Q627" s="3">
        <f>IF(Table1[[#This Row],[Hui Reply?]],VLOOKUP(Table1[[#This Row],[topic_id]],'All Topics Data'!$A$2:$E$1243,5,FALSE),0)</f>
        <v>0</v>
      </c>
      <c r="R627" s="8">
        <f>Table1[[#This Row],[post_time]]+8/24</f>
        <v>40175.446377314816</v>
      </c>
      <c r="S627" s="3">
        <f>IF(Table1[[#This Row],[post_position]]=1,0,SUMIFS($F$2:F627,$H$2:H627,Table1[[#This Row],[post_position]]-1,$C$2:C627,Table1[[#This Row],[topic_id]]))</f>
        <v>40175.099895833337</v>
      </c>
    </row>
    <row r="628" spans="1:19" x14ac:dyDescent="0.25">
      <c r="A628" s="7">
        <v>632</v>
      </c>
      <c r="B628" s="7">
        <v>1</v>
      </c>
      <c r="C628" s="7">
        <v>185</v>
      </c>
      <c r="D628" s="7">
        <v>176</v>
      </c>
      <c r="E628" s="2"/>
      <c r="F628" s="8">
        <v>40175.247800925928</v>
      </c>
      <c r="G628" s="7">
        <v>0</v>
      </c>
      <c r="H628" s="7">
        <v>1</v>
      </c>
      <c r="I628" s="7" t="b">
        <f t="shared" si="27"/>
        <v>0</v>
      </c>
      <c r="J628" s="7" t="b">
        <f t="shared" si="28"/>
        <v>0</v>
      </c>
      <c r="K628" s="7">
        <f t="shared" si="29"/>
        <v>0</v>
      </c>
      <c r="L628" s="7">
        <f>WEEKDAY(Table1[[#This Row],[post_time]])</f>
        <v>2</v>
      </c>
      <c r="M628" s="7">
        <f>VLOOKUP(Table1[[#This Row],[topic_id]],'All Topics Data'!$A$2:$I$1243,8,FALSE)</f>
        <v>40175.24722222222</v>
      </c>
      <c r="N628" s="7">
        <f>Table1[[#This Row],[Hui Reply?]]*(Table1[[#This Row],[post_time]]-Table1[[#This Row],[timestamp of previous reply]])</f>
        <v>0</v>
      </c>
      <c r="O628" s="3">
        <f>O627+Table1[[#This Row],[Hui Reply?]]</f>
        <v>92</v>
      </c>
      <c r="P628" s="19">
        <f>INT(Table1[[#This Row],[post_time]])</f>
        <v>40175</v>
      </c>
      <c r="Q628" s="3">
        <f>IF(Table1[[#This Row],[Hui Reply?]],VLOOKUP(Table1[[#This Row],[topic_id]],'All Topics Data'!$A$2:$E$1243,5,FALSE),0)</f>
        <v>0</v>
      </c>
      <c r="R628" s="8">
        <f>Table1[[#This Row],[post_time]]+8/24</f>
        <v>40175.581134259264</v>
      </c>
      <c r="S628" s="3">
        <f>IF(Table1[[#This Row],[post_position]]=1,0,SUMIFS($F$2:F628,$H$2:H628,Table1[[#This Row],[post_position]]-1,$C$2:C628,Table1[[#This Row],[topic_id]]))</f>
        <v>0</v>
      </c>
    </row>
    <row r="629" spans="1:19" x14ac:dyDescent="0.25">
      <c r="A629" s="7">
        <v>633</v>
      </c>
      <c r="B629" s="7">
        <v>1</v>
      </c>
      <c r="C629" s="7">
        <v>185</v>
      </c>
      <c r="D629" s="7">
        <v>24</v>
      </c>
      <c r="F629" s="8">
        <v>40175.273206018515</v>
      </c>
      <c r="G629" s="7">
        <v>0</v>
      </c>
      <c r="H629" s="7">
        <v>2</v>
      </c>
      <c r="I629" s="7" t="b">
        <f t="shared" si="27"/>
        <v>1</v>
      </c>
      <c r="J629" s="7" t="b">
        <f t="shared" si="28"/>
        <v>1</v>
      </c>
      <c r="K629" s="7">
        <f t="shared" si="29"/>
        <v>1</v>
      </c>
      <c r="L629" s="7">
        <f>WEEKDAY(Table1[[#This Row],[post_time]])</f>
        <v>2</v>
      </c>
      <c r="M629" s="7">
        <f>VLOOKUP(Table1[[#This Row],[topic_id]],'All Topics Data'!$A$2:$I$1243,8,FALSE)</f>
        <v>40175.24722222222</v>
      </c>
      <c r="N629" s="7">
        <f>Table1[[#This Row],[Hui Reply?]]*(Table1[[#This Row],[post_time]]-Table1[[#This Row],[timestamp of previous reply]])</f>
        <v>2.5405092586879618E-2</v>
      </c>
      <c r="O629" s="3">
        <f>O628+Table1[[#This Row],[Hui Reply?]]</f>
        <v>93</v>
      </c>
      <c r="P629" s="19">
        <f>INT(Table1[[#This Row],[post_time]])</f>
        <v>40175</v>
      </c>
      <c r="Q629" s="3" t="str">
        <f>IF(Table1[[#This Row],[Hui Reply?]],VLOOKUP(Table1[[#This Row],[topic_id]],'All Topics Data'!$A$2:$E$1243,5,FALSE),0)</f>
        <v>razaas</v>
      </c>
      <c r="R629" s="8">
        <f>Table1[[#This Row],[post_time]]+8/24</f>
        <v>40175.606539351851</v>
      </c>
      <c r="S629" s="3">
        <f>IF(Table1[[#This Row],[post_position]]=1,0,SUMIFS($F$2:F629,$H$2:H629,Table1[[#This Row],[post_position]]-1,$C$2:C629,Table1[[#This Row],[topic_id]]))</f>
        <v>40175.247800925928</v>
      </c>
    </row>
    <row r="630" spans="1:19" x14ac:dyDescent="0.25">
      <c r="A630" s="7">
        <v>634</v>
      </c>
      <c r="B630" s="7">
        <v>1</v>
      </c>
      <c r="C630" s="7">
        <v>185</v>
      </c>
      <c r="D630" s="7">
        <v>176</v>
      </c>
      <c r="E630" s="2"/>
      <c r="F630" s="8">
        <v>40175.296006944445</v>
      </c>
      <c r="G630" s="7">
        <v>0</v>
      </c>
      <c r="H630" s="7">
        <v>3</v>
      </c>
      <c r="I630" s="7" t="b">
        <f t="shared" si="27"/>
        <v>0</v>
      </c>
      <c r="J630" s="7" t="b">
        <f t="shared" si="28"/>
        <v>1</v>
      </c>
      <c r="K630" s="7">
        <f t="shared" si="29"/>
        <v>0</v>
      </c>
      <c r="L630" s="7">
        <f>WEEKDAY(Table1[[#This Row],[post_time]])</f>
        <v>2</v>
      </c>
      <c r="M630" s="7">
        <f>VLOOKUP(Table1[[#This Row],[topic_id]],'All Topics Data'!$A$2:$I$1243,8,FALSE)</f>
        <v>40175.24722222222</v>
      </c>
      <c r="N630" s="7">
        <f>Table1[[#This Row],[Hui Reply?]]*(Table1[[#This Row],[post_time]]-Table1[[#This Row],[timestamp of previous reply]])</f>
        <v>0</v>
      </c>
      <c r="O630" s="3">
        <f>O629+Table1[[#This Row],[Hui Reply?]]</f>
        <v>93</v>
      </c>
      <c r="P630" s="19">
        <f>INT(Table1[[#This Row],[post_time]])</f>
        <v>40175</v>
      </c>
      <c r="Q630" s="3">
        <f>IF(Table1[[#This Row],[Hui Reply?]],VLOOKUP(Table1[[#This Row],[topic_id]],'All Topics Data'!$A$2:$E$1243,5,FALSE),0)</f>
        <v>0</v>
      </c>
      <c r="R630" s="8">
        <f>Table1[[#This Row],[post_time]]+8/24</f>
        <v>40175.629340277781</v>
      </c>
      <c r="S630" s="3">
        <f>IF(Table1[[#This Row],[post_position]]=1,0,SUMIFS($F$2:F630,$H$2:H630,Table1[[#This Row],[post_position]]-1,$C$2:C630,Table1[[#This Row],[topic_id]]))</f>
        <v>40175.273206018515</v>
      </c>
    </row>
    <row r="631" spans="1:19" x14ac:dyDescent="0.25">
      <c r="A631" s="7">
        <v>635</v>
      </c>
      <c r="B631" s="7">
        <v>1</v>
      </c>
      <c r="C631" s="7">
        <v>185</v>
      </c>
      <c r="D631" s="7">
        <v>24</v>
      </c>
      <c r="F631" s="8">
        <v>40175.307546296295</v>
      </c>
      <c r="G631" s="7">
        <v>0</v>
      </c>
      <c r="H631" s="7">
        <v>4</v>
      </c>
      <c r="I631" s="7" t="b">
        <f t="shared" si="27"/>
        <v>1</v>
      </c>
      <c r="J631" s="7" t="b">
        <f t="shared" si="28"/>
        <v>1</v>
      </c>
      <c r="K631" s="7">
        <f t="shared" si="29"/>
        <v>1</v>
      </c>
      <c r="L631" s="7">
        <f>WEEKDAY(Table1[[#This Row],[post_time]])</f>
        <v>2</v>
      </c>
      <c r="M631" s="7">
        <f>VLOOKUP(Table1[[#This Row],[topic_id]],'All Topics Data'!$A$2:$I$1243,8,FALSE)</f>
        <v>40175.24722222222</v>
      </c>
      <c r="N631" s="7">
        <f>Table1[[#This Row],[Hui Reply?]]*(Table1[[#This Row],[post_time]]-Table1[[#This Row],[timestamp of previous reply]])</f>
        <v>1.1539351849933155E-2</v>
      </c>
      <c r="O631" s="3">
        <f>O630+Table1[[#This Row],[Hui Reply?]]</f>
        <v>94</v>
      </c>
      <c r="P631" s="19">
        <f>INT(Table1[[#This Row],[post_time]])</f>
        <v>40175</v>
      </c>
      <c r="Q631" s="3" t="str">
        <f>IF(Table1[[#This Row],[Hui Reply?]],VLOOKUP(Table1[[#This Row],[topic_id]],'All Topics Data'!$A$2:$E$1243,5,FALSE),0)</f>
        <v>razaas</v>
      </c>
      <c r="R631" s="8">
        <f>Table1[[#This Row],[post_time]]+8/24</f>
        <v>40175.640879629631</v>
      </c>
      <c r="S631" s="3">
        <f>IF(Table1[[#This Row],[post_position]]=1,0,SUMIFS($F$2:F631,$H$2:H631,Table1[[#This Row],[post_position]]-1,$C$2:C631,Table1[[#This Row],[topic_id]]))</f>
        <v>40175.296006944445</v>
      </c>
    </row>
    <row r="632" spans="1:19" x14ac:dyDescent="0.25">
      <c r="A632" s="7">
        <v>636</v>
      </c>
      <c r="B632" s="7">
        <v>1</v>
      </c>
      <c r="C632" s="7">
        <v>185</v>
      </c>
      <c r="D632" s="7">
        <v>176</v>
      </c>
      <c r="F632" s="8">
        <v>40175.366990740738</v>
      </c>
      <c r="G632" s="7">
        <v>0</v>
      </c>
      <c r="H632" s="7">
        <v>5</v>
      </c>
      <c r="I632" s="7" t="b">
        <f t="shared" si="27"/>
        <v>0</v>
      </c>
      <c r="J632" s="7" t="b">
        <f t="shared" si="28"/>
        <v>1</v>
      </c>
      <c r="K632" s="7">
        <f t="shared" si="29"/>
        <v>0</v>
      </c>
      <c r="L632" s="7">
        <f>WEEKDAY(Table1[[#This Row],[post_time]])</f>
        <v>2</v>
      </c>
      <c r="M632" s="7">
        <f>VLOOKUP(Table1[[#This Row],[topic_id]],'All Topics Data'!$A$2:$I$1243,8,FALSE)</f>
        <v>40175.24722222222</v>
      </c>
      <c r="N632" s="7">
        <f>Table1[[#This Row],[Hui Reply?]]*(Table1[[#This Row],[post_time]]-Table1[[#This Row],[timestamp of previous reply]])</f>
        <v>0</v>
      </c>
      <c r="O632" s="3">
        <f>O631+Table1[[#This Row],[Hui Reply?]]</f>
        <v>94</v>
      </c>
      <c r="P632" s="19">
        <f>INT(Table1[[#This Row],[post_time]])</f>
        <v>40175</v>
      </c>
      <c r="Q632" s="3">
        <f>IF(Table1[[#This Row],[Hui Reply?]],VLOOKUP(Table1[[#This Row],[topic_id]],'All Topics Data'!$A$2:$E$1243,5,FALSE),0)</f>
        <v>0</v>
      </c>
      <c r="R632" s="8">
        <f>Table1[[#This Row],[post_time]]+8/24</f>
        <v>40175.700324074074</v>
      </c>
      <c r="S632" s="3">
        <f>IF(Table1[[#This Row],[post_position]]=1,0,SUMIFS($F$2:F632,$H$2:H632,Table1[[#This Row],[post_position]]-1,$C$2:C632,Table1[[#This Row],[topic_id]]))</f>
        <v>40175.307546296295</v>
      </c>
    </row>
    <row r="633" spans="1:19" x14ac:dyDescent="0.25">
      <c r="A633" s="7">
        <v>637</v>
      </c>
      <c r="B633" s="7">
        <v>1</v>
      </c>
      <c r="C633" s="7">
        <v>186</v>
      </c>
      <c r="D633" s="7">
        <v>176</v>
      </c>
      <c r="E633" s="2"/>
      <c r="F633" s="8">
        <v>40175.49019675926</v>
      </c>
      <c r="G633" s="7">
        <v>0</v>
      </c>
      <c r="H633" s="7">
        <v>1</v>
      </c>
      <c r="I633" s="7" t="b">
        <f t="shared" si="27"/>
        <v>0</v>
      </c>
      <c r="J633" s="7" t="b">
        <f t="shared" si="28"/>
        <v>0</v>
      </c>
      <c r="K633" s="7">
        <f t="shared" si="29"/>
        <v>0</v>
      </c>
      <c r="L633" s="7">
        <f>WEEKDAY(Table1[[#This Row],[post_time]])</f>
        <v>2</v>
      </c>
      <c r="M633" s="7">
        <f>VLOOKUP(Table1[[#This Row],[topic_id]],'All Topics Data'!$A$2:$I$1243,8,FALSE)</f>
        <v>40175.489583333336</v>
      </c>
      <c r="N633" s="7">
        <f>Table1[[#This Row],[Hui Reply?]]*(Table1[[#This Row],[post_time]]-Table1[[#This Row],[timestamp of previous reply]])</f>
        <v>0</v>
      </c>
      <c r="O633" s="3">
        <f>O632+Table1[[#This Row],[Hui Reply?]]</f>
        <v>94</v>
      </c>
      <c r="P633" s="19">
        <f>INT(Table1[[#This Row],[post_time]])</f>
        <v>40175</v>
      </c>
      <c r="Q633" s="3">
        <f>IF(Table1[[#This Row],[Hui Reply?]],VLOOKUP(Table1[[#This Row],[topic_id]],'All Topics Data'!$A$2:$E$1243,5,FALSE),0)</f>
        <v>0</v>
      </c>
      <c r="R633" s="8">
        <f>Table1[[#This Row],[post_time]]+8/24</f>
        <v>40175.823530092595</v>
      </c>
      <c r="S633" s="3">
        <f>IF(Table1[[#This Row],[post_position]]=1,0,SUMIFS($F$2:F633,$H$2:H633,Table1[[#This Row],[post_position]]-1,$C$2:C633,Table1[[#This Row],[topic_id]]))</f>
        <v>0</v>
      </c>
    </row>
    <row r="634" spans="1:19" x14ac:dyDescent="0.25">
      <c r="A634" s="7">
        <v>638</v>
      </c>
      <c r="B634" s="7">
        <v>1</v>
      </c>
      <c r="C634" s="7">
        <v>186</v>
      </c>
      <c r="D634" s="7">
        <v>2865</v>
      </c>
      <c r="F634" s="8">
        <v>40175.501238425924</v>
      </c>
      <c r="G634" s="7">
        <v>0</v>
      </c>
      <c r="H634" s="7">
        <v>2</v>
      </c>
      <c r="I634" s="7" t="b">
        <f t="shared" si="27"/>
        <v>0</v>
      </c>
      <c r="J634" s="7" t="b">
        <f t="shared" si="28"/>
        <v>1</v>
      </c>
      <c r="K634" s="7">
        <f t="shared" si="29"/>
        <v>0</v>
      </c>
      <c r="L634" s="7">
        <f>WEEKDAY(Table1[[#This Row],[post_time]])</f>
        <v>2</v>
      </c>
      <c r="M634" s="7">
        <f>VLOOKUP(Table1[[#This Row],[topic_id]],'All Topics Data'!$A$2:$I$1243,8,FALSE)</f>
        <v>40175.489583333336</v>
      </c>
      <c r="N634" s="7">
        <f>Table1[[#This Row],[Hui Reply?]]*(Table1[[#This Row],[post_time]]-Table1[[#This Row],[timestamp of previous reply]])</f>
        <v>0</v>
      </c>
      <c r="O634" s="3">
        <f>O633+Table1[[#This Row],[Hui Reply?]]</f>
        <v>94</v>
      </c>
      <c r="P634" s="19">
        <f>INT(Table1[[#This Row],[post_time]])</f>
        <v>40175</v>
      </c>
      <c r="Q634" s="3">
        <f>IF(Table1[[#This Row],[Hui Reply?]],VLOOKUP(Table1[[#This Row],[topic_id]],'All Topics Data'!$A$2:$E$1243,5,FALSE),0)</f>
        <v>0</v>
      </c>
      <c r="R634" s="8">
        <f>Table1[[#This Row],[post_time]]+8/24</f>
        <v>40175.83457175926</v>
      </c>
      <c r="S634" s="3">
        <f>IF(Table1[[#This Row],[post_position]]=1,0,SUMIFS($F$2:F634,$H$2:H634,Table1[[#This Row],[post_position]]-1,$C$2:C634,Table1[[#This Row],[topic_id]]))</f>
        <v>40175.49019675926</v>
      </c>
    </row>
    <row r="635" spans="1:19" x14ac:dyDescent="0.25">
      <c r="A635" s="7">
        <v>639</v>
      </c>
      <c r="B635" s="7">
        <v>1</v>
      </c>
      <c r="C635" s="7">
        <v>187</v>
      </c>
      <c r="D635" s="7">
        <v>2867</v>
      </c>
      <c r="E635" s="2"/>
      <c r="F635" s="8">
        <v>40175.570509259262</v>
      </c>
      <c r="G635" s="7">
        <v>0</v>
      </c>
      <c r="H635" s="7">
        <v>1</v>
      </c>
      <c r="I635" s="7" t="b">
        <f t="shared" si="27"/>
        <v>0</v>
      </c>
      <c r="J635" s="7" t="b">
        <f t="shared" si="28"/>
        <v>0</v>
      </c>
      <c r="K635" s="7">
        <f t="shared" si="29"/>
        <v>0</v>
      </c>
      <c r="L635" s="7">
        <f>WEEKDAY(Table1[[#This Row],[post_time]])</f>
        <v>2</v>
      </c>
      <c r="M635" s="7">
        <f>VLOOKUP(Table1[[#This Row],[topic_id]],'All Topics Data'!$A$2:$I$1243,8,FALSE)</f>
        <v>40175.570138888892</v>
      </c>
      <c r="N635" s="7">
        <f>Table1[[#This Row],[Hui Reply?]]*(Table1[[#This Row],[post_time]]-Table1[[#This Row],[timestamp of previous reply]])</f>
        <v>0</v>
      </c>
      <c r="O635" s="3">
        <f>O634+Table1[[#This Row],[Hui Reply?]]</f>
        <v>94</v>
      </c>
      <c r="P635" s="19">
        <f>INT(Table1[[#This Row],[post_time]])</f>
        <v>40175</v>
      </c>
      <c r="Q635" s="3">
        <f>IF(Table1[[#This Row],[Hui Reply?]],VLOOKUP(Table1[[#This Row],[topic_id]],'All Topics Data'!$A$2:$E$1243,5,FALSE),0)</f>
        <v>0</v>
      </c>
      <c r="R635" s="8">
        <f>Table1[[#This Row],[post_time]]+8/24</f>
        <v>40175.903842592597</v>
      </c>
      <c r="S635" s="3">
        <f>IF(Table1[[#This Row],[post_position]]=1,0,SUMIFS($F$2:F635,$H$2:H635,Table1[[#This Row],[post_position]]-1,$C$2:C635,Table1[[#This Row],[topic_id]]))</f>
        <v>0</v>
      </c>
    </row>
    <row r="636" spans="1:19" x14ac:dyDescent="0.25">
      <c r="A636" s="7">
        <v>640</v>
      </c>
      <c r="B636" s="7">
        <v>1</v>
      </c>
      <c r="C636" s="7">
        <v>187</v>
      </c>
      <c r="D636" s="7">
        <v>24</v>
      </c>
      <c r="E636" s="2"/>
      <c r="F636" s="8">
        <v>40175.579143518517</v>
      </c>
      <c r="G636" s="7">
        <v>0</v>
      </c>
      <c r="H636" s="7">
        <v>2</v>
      </c>
      <c r="I636" s="7" t="b">
        <f t="shared" si="27"/>
        <v>1</v>
      </c>
      <c r="J636" s="7" t="b">
        <f t="shared" si="28"/>
        <v>1</v>
      </c>
      <c r="K636" s="7">
        <f t="shared" si="29"/>
        <v>1</v>
      </c>
      <c r="L636" s="7">
        <f>WEEKDAY(Table1[[#This Row],[post_time]])</f>
        <v>2</v>
      </c>
      <c r="M636" s="7">
        <f>VLOOKUP(Table1[[#This Row],[topic_id]],'All Topics Data'!$A$2:$I$1243,8,FALSE)</f>
        <v>40175.570138888892</v>
      </c>
      <c r="N636" s="7">
        <f>Table1[[#This Row],[Hui Reply?]]*(Table1[[#This Row],[post_time]]-Table1[[#This Row],[timestamp of previous reply]])</f>
        <v>8.6342592549044639E-3</v>
      </c>
      <c r="O636" s="3">
        <f>O635+Table1[[#This Row],[Hui Reply?]]</f>
        <v>95</v>
      </c>
      <c r="P636" s="19">
        <f>INT(Table1[[#This Row],[post_time]])</f>
        <v>40175</v>
      </c>
      <c r="Q636" s="3" t="str">
        <f>IF(Table1[[#This Row],[Hui Reply?]],VLOOKUP(Table1[[#This Row],[topic_id]],'All Topics Data'!$A$2:$E$1243,5,FALSE),0)</f>
        <v>Dr. Debbie</v>
      </c>
      <c r="R636" s="8">
        <f>Table1[[#This Row],[post_time]]+8/24</f>
        <v>40175.912476851852</v>
      </c>
      <c r="S636" s="3">
        <f>IF(Table1[[#This Row],[post_position]]=1,0,SUMIFS($F$2:F636,$H$2:H636,Table1[[#This Row],[post_position]]-1,$C$2:C636,Table1[[#This Row],[topic_id]]))</f>
        <v>40175.570509259262</v>
      </c>
    </row>
    <row r="637" spans="1:19" x14ac:dyDescent="0.25">
      <c r="A637" s="7">
        <v>641</v>
      </c>
      <c r="B637" s="7">
        <v>1</v>
      </c>
      <c r="C637" s="7">
        <v>186</v>
      </c>
      <c r="D637" s="7">
        <v>176</v>
      </c>
      <c r="F637" s="8">
        <v>40176.241423611114</v>
      </c>
      <c r="G637" s="7">
        <v>0</v>
      </c>
      <c r="H637" s="7">
        <v>3</v>
      </c>
      <c r="I637" s="7" t="b">
        <f t="shared" si="27"/>
        <v>0</v>
      </c>
      <c r="J637" s="7" t="b">
        <f t="shared" si="28"/>
        <v>1</v>
      </c>
      <c r="K637" s="7">
        <f t="shared" si="29"/>
        <v>0</v>
      </c>
      <c r="L637" s="7">
        <f>WEEKDAY(Table1[[#This Row],[post_time]])</f>
        <v>3</v>
      </c>
      <c r="M637" s="7">
        <f>VLOOKUP(Table1[[#This Row],[topic_id]],'All Topics Data'!$A$2:$I$1243,8,FALSE)</f>
        <v>40175.489583333336</v>
      </c>
      <c r="N637" s="7">
        <f>Table1[[#This Row],[Hui Reply?]]*(Table1[[#This Row],[post_time]]-Table1[[#This Row],[timestamp of previous reply]])</f>
        <v>0</v>
      </c>
      <c r="O637" s="3">
        <f>O636+Table1[[#This Row],[Hui Reply?]]</f>
        <v>95</v>
      </c>
      <c r="P637" s="19">
        <f>INT(Table1[[#This Row],[post_time]])</f>
        <v>40176</v>
      </c>
      <c r="Q637" s="3">
        <f>IF(Table1[[#This Row],[Hui Reply?]],VLOOKUP(Table1[[#This Row],[topic_id]],'All Topics Data'!$A$2:$E$1243,5,FALSE),0)</f>
        <v>0</v>
      </c>
      <c r="R637" s="8">
        <f>Table1[[#This Row],[post_time]]+8/24</f>
        <v>40176.57475694445</v>
      </c>
      <c r="S637" s="3">
        <f>IF(Table1[[#This Row],[post_position]]=1,0,SUMIFS($F$2:F637,$H$2:H637,Table1[[#This Row],[post_position]]-1,$C$2:C637,Table1[[#This Row],[topic_id]]))</f>
        <v>40175.501238425924</v>
      </c>
    </row>
    <row r="638" spans="1:19" x14ac:dyDescent="0.25">
      <c r="A638" s="7">
        <v>642</v>
      </c>
      <c r="B638" s="7">
        <v>1</v>
      </c>
      <c r="C638" s="7">
        <v>188</v>
      </c>
      <c r="D638" s="7">
        <v>176</v>
      </c>
      <c r="E638" s="2"/>
      <c r="F638" s="8">
        <v>40176.290613425925</v>
      </c>
      <c r="G638" s="7">
        <v>0</v>
      </c>
      <c r="H638" s="7">
        <v>1</v>
      </c>
      <c r="I638" s="7" t="b">
        <f t="shared" si="27"/>
        <v>0</v>
      </c>
      <c r="J638" s="7" t="b">
        <f t="shared" si="28"/>
        <v>0</v>
      </c>
      <c r="K638" s="7">
        <f t="shared" si="29"/>
        <v>0</v>
      </c>
      <c r="L638" s="7">
        <f>WEEKDAY(Table1[[#This Row],[post_time]])</f>
        <v>3</v>
      </c>
      <c r="M638" s="7">
        <f>VLOOKUP(Table1[[#This Row],[topic_id]],'All Topics Data'!$A$2:$I$1243,8,FALSE)</f>
        <v>40176.290277777778</v>
      </c>
      <c r="N638" s="7">
        <f>Table1[[#This Row],[Hui Reply?]]*(Table1[[#This Row],[post_time]]-Table1[[#This Row],[timestamp of previous reply]])</f>
        <v>0</v>
      </c>
      <c r="O638" s="3">
        <f>O637+Table1[[#This Row],[Hui Reply?]]</f>
        <v>95</v>
      </c>
      <c r="P638" s="19">
        <f>INT(Table1[[#This Row],[post_time]])</f>
        <v>40176</v>
      </c>
      <c r="Q638" s="3">
        <f>IF(Table1[[#This Row],[Hui Reply?]],VLOOKUP(Table1[[#This Row],[topic_id]],'All Topics Data'!$A$2:$E$1243,5,FALSE),0)</f>
        <v>0</v>
      </c>
      <c r="R638" s="8">
        <f>Table1[[#This Row],[post_time]]+8/24</f>
        <v>40176.62394675926</v>
      </c>
      <c r="S638" s="3">
        <f>IF(Table1[[#This Row],[post_position]]=1,0,SUMIFS($F$2:F638,$H$2:H638,Table1[[#This Row],[post_position]]-1,$C$2:C638,Table1[[#This Row],[topic_id]]))</f>
        <v>0</v>
      </c>
    </row>
    <row r="639" spans="1:19" x14ac:dyDescent="0.25">
      <c r="A639" s="7">
        <v>643</v>
      </c>
      <c r="B639" s="7">
        <v>1</v>
      </c>
      <c r="C639" s="7">
        <v>189</v>
      </c>
      <c r="D639" s="7">
        <v>2883</v>
      </c>
      <c r="E639" s="2"/>
      <c r="F639" s="8">
        <v>40177.65111111111</v>
      </c>
      <c r="G639" s="7">
        <v>0</v>
      </c>
      <c r="H639" s="7">
        <v>1</v>
      </c>
      <c r="I639" s="7" t="b">
        <f t="shared" si="27"/>
        <v>0</v>
      </c>
      <c r="J639" s="7" t="b">
        <f t="shared" si="28"/>
        <v>0</v>
      </c>
      <c r="K639" s="7">
        <f t="shared" si="29"/>
        <v>0</v>
      </c>
      <c r="L639" s="7">
        <f>WEEKDAY(Table1[[#This Row],[post_time]])</f>
        <v>4</v>
      </c>
      <c r="M639" s="7">
        <f>VLOOKUP(Table1[[#This Row],[topic_id]],'All Topics Data'!$A$2:$I$1243,8,FALSE)</f>
        <v>40177.650694444441</v>
      </c>
      <c r="N639" s="7">
        <f>Table1[[#This Row],[Hui Reply?]]*(Table1[[#This Row],[post_time]]-Table1[[#This Row],[timestamp of previous reply]])</f>
        <v>0</v>
      </c>
      <c r="O639" s="3">
        <f>O638+Table1[[#This Row],[Hui Reply?]]</f>
        <v>95</v>
      </c>
      <c r="P639" s="19">
        <f>INT(Table1[[#This Row],[post_time]])</f>
        <v>40177</v>
      </c>
      <c r="Q639" s="3">
        <f>IF(Table1[[#This Row],[Hui Reply?]],VLOOKUP(Table1[[#This Row],[topic_id]],'All Topics Data'!$A$2:$E$1243,5,FALSE),0)</f>
        <v>0</v>
      </c>
      <c r="R639" s="8">
        <f>Table1[[#This Row],[post_time]]+8/24</f>
        <v>40177.984444444446</v>
      </c>
      <c r="S639" s="3">
        <f>IF(Table1[[#This Row],[post_position]]=1,0,SUMIFS($F$2:F639,$H$2:H639,Table1[[#This Row],[post_position]]-1,$C$2:C639,Table1[[#This Row],[topic_id]]))</f>
        <v>0</v>
      </c>
    </row>
    <row r="640" spans="1:19" x14ac:dyDescent="0.25">
      <c r="A640" s="7">
        <v>644</v>
      </c>
      <c r="B640" s="7">
        <v>1</v>
      </c>
      <c r="C640" s="7">
        <v>189</v>
      </c>
      <c r="D640" s="7">
        <v>24</v>
      </c>
      <c r="F640" s="8">
        <v>40177.681250000001</v>
      </c>
      <c r="G640" s="7">
        <v>0</v>
      </c>
      <c r="H640" s="7">
        <v>2</v>
      </c>
      <c r="I640" s="7" t="b">
        <f t="shared" si="27"/>
        <v>1</v>
      </c>
      <c r="J640" s="7" t="b">
        <f t="shared" si="28"/>
        <v>1</v>
      </c>
      <c r="K640" s="7">
        <f t="shared" si="29"/>
        <v>1</v>
      </c>
      <c r="L640" s="7">
        <f>WEEKDAY(Table1[[#This Row],[post_time]])</f>
        <v>4</v>
      </c>
      <c r="M640" s="7">
        <f>VLOOKUP(Table1[[#This Row],[topic_id]],'All Topics Data'!$A$2:$I$1243,8,FALSE)</f>
        <v>40177.650694444441</v>
      </c>
      <c r="N640" s="7">
        <f>Table1[[#This Row],[Hui Reply?]]*(Table1[[#This Row],[post_time]]-Table1[[#This Row],[timestamp of previous reply]])</f>
        <v>3.0138888891087845E-2</v>
      </c>
      <c r="O640" s="3">
        <f>O639+Table1[[#This Row],[Hui Reply?]]</f>
        <v>96</v>
      </c>
      <c r="P640" s="19">
        <f>INT(Table1[[#This Row],[post_time]])</f>
        <v>40177</v>
      </c>
      <c r="Q640" s="3" t="str">
        <f>IF(Table1[[#This Row],[Hui Reply?]],VLOOKUP(Table1[[#This Row],[topic_id]],'All Topics Data'!$A$2:$E$1243,5,FALSE),0)</f>
        <v>dragon.fly22</v>
      </c>
      <c r="R640" s="8">
        <f>Table1[[#This Row],[post_time]]+8/24</f>
        <v>40178.014583333337</v>
      </c>
      <c r="S640" s="3">
        <f>IF(Table1[[#This Row],[post_position]]=1,0,SUMIFS($F$2:F640,$H$2:H640,Table1[[#This Row],[post_position]]-1,$C$2:C640,Table1[[#This Row],[topic_id]]))</f>
        <v>40177.65111111111</v>
      </c>
    </row>
    <row r="641" spans="1:19" x14ac:dyDescent="0.25">
      <c r="A641" s="7">
        <v>645</v>
      </c>
      <c r="B641" s="7">
        <v>1</v>
      </c>
      <c r="C641" s="7">
        <v>189</v>
      </c>
      <c r="D641" s="7">
        <v>2865</v>
      </c>
      <c r="F641" s="8">
        <v>40178.467986111114</v>
      </c>
      <c r="G641" s="7">
        <v>0</v>
      </c>
      <c r="H641" s="7">
        <v>3</v>
      </c>
      <c r="I641" s="7" t="b">
        <f t="shared" si="27"/>
        <v>0</v>
      </c>
      <c r="J641" s="7" t="b">
        <f t="shared" si="28"/>
        <v>1</v>
      </c>
      <c r="K641" s="7">
        <f t="shared" si="29"/>
        <v>0</v>
      </c>
      <c r="L641" s="7">
        <f>WEEKDAY(Table1[[#This Row],[post_time]])</f>
        <v>5</v>
      </c>
      <c r="M641" s="7">
        <f>VLOOKUP(Table1[[#This Row],[topic_id]],'All Topics Data'!$A$2:$I$1243,8,FALSE)</f>
        <v>40177.650694444441</v>
      </c>
      <c r="N641" s="7">
        <f>Table1[[#This Row],[Hui Reply?]]*(Table1[[#This Row],[post_time]]-Table1[[#This Row],[timestamp of previous reply]])</f>
        <v>0</v>
      </c>
      <c r="O641" s="3">
        <f>O640+Table1[[#This Row],[Hui Reply?]]</f>
        <v>96</v>
      </c>
      <c r="P641" s="19">
        <f>INT(Table1[[#This Row],[post_time]])</f>
        <v>40178</v>
      </c>
      <c r="Q641" s="3">
        <f>IF(Table1[[#This Row],[Hui Reply?]],VLOOKUP(Table1[[#This Row],[topic_id]],'All Topics Data'!$A$2:$E$1243,5,FALSE),0)</f>
        <v>0</v>
      </c>
      <c r="R641" s="8">
        <f>Table1[[#This Row],[post_time]]+8/24</f>
        <v>40178.80131944445</v>
      </c>
      <c r="S641" s="3">
        <f>IF(Table1[[#This Row],[post_position]]=1,0,SUMIFS($F$2:F641,$H$2:H641,Table1[[#This Row],[post_position]]-1,$C$2:C641,Table1[[#This Row],[topic_id]]))</f>
        <v>40177.681250000001</v>
      </c>
    </row>
    <row r="642" spans="1:19" x14ac:dyDescent="0.25">
      <c r="A642" s="7">
        <v>646</v>
      </c>
      <c r="B642" s="7">
        <v>1</v>
      </c>
      <c r="C642" s="7">
        <v>187</v>
      </c>
      <c r="D642" s="7">
        <v>1165</v>
      </c>
      <c r="E642" s="2"/>
      <c r="F642" s="8">
        <v>40178.536215277774</v>
      </c>
      <c r="G642" s="7">
        <v>0</v>
      </c>
      <c r="H642" s="7">
        <v>3</v>
      </c>
      <c r="I642" s="7" t="b">
        <f t="shared" si="27"/>
        <v>0</v>
      </c>
      <c r="J642" s="7" t="b">
        <f t="shared" si="28"/>
        <v>1</v>
      </c>
      <c r="K642" s="7">
        <f t="shared" si="29"/>
        <v>0</v>
      </c>
      <c r="L642" s="7">
        <f>WEEKDAY(Table1[[#This Row],[post_time]])</f>
        <v>5</v>
      </c>
      <c r="M642" s="7">
        <f>VLOOKUP(Table1[[#This Row],[topic_id]],'All Topics Data'!$A$2:$I$1243,8,FALSE)</f>
        <v>40175.570138888892</v>
      </c>
      <c r="N642" s="7">
        <f>Table1[[#This Row],[Hui Reply?]]*(Table1[[#This Row],[post_time]]-Table1[[#This Row],[timestamp of previous reply]])</f>
        <v>0</v>
      </c>
      <c r="O642" s="3">
        <f>O641+Table1[[#This Row],[Hui Reply?]]</f>
        <v>96</v>
      </c>
      <c r="P642" s="19">
        <f>INT(Table1[[#This Row],[post_time]])</f>
        <v>40178</v>
      </c>
      <c r="Q642" s="3">
        <f>IF(Table1[[#This Row],[Hui Reply?]],VLOOKUP(Table1[[#This Row],[topic_id]],'All Topics Data'!$A$2:$E$1243,5,FALSE),0)</f>
        <v>0</v>
      </c>
      <c r="R642" s="8">
        <f>Table1[[#This Row],[post_time]]+8/24</f>
        <v>40178.86954861111</v>
      </c>
      <c r="S642" s="3">
        <f>IF(Table1[[#This Row],[post_position]]=1,0,SUMIFS($F$2:F642,$H$2:H642,Table1[[#This Row],[post_position]]-1,$C$2:C642,Table1[[#This Row],[topic_id]]))</f>
        <v>40175.579143518517</v>
      </c>
    </row>
    <row r="643" spans="1:19" x14ac:dyDescent="0.25">
      <c r="A643" s="7">
        <v>647</v>
      </c>
      <c r="B643" s="7">
        <v>1</v>
      </c>
      <c r="C643" s="7">
        <v>190</v>
      </c>
      <c r="D643" s="7">
        <v>2938</v>
      </c>
      <c r="E643" s="2"/>
      <c r="F643" s="8">
        <v>40182.297546296293</v>
      </c>
      <c r="G643" s="7">
        <v>0</v>
      </c>
      <c r="H643" s="7">
        <v>1</v>
      </c>
      <c r="I643" s="7" t="b">
        <f t="shared" ref="I643:I706" si="30">(D643=24)</f>
        <v>0</v>
      </c>
      <c r="J643" s="7" t="b">
        <f t="shared" ref="J643:J706" si="31">H643&gt;1</f>
        <v>0</v>
      </c>
      <c r="K643" s="7">
        <f t="shared" ref="K643:K706" si="32">I643*J643</f>
        <v>0</v>
      </c>
      <c r="L643" s="7">
        <f>WEEKDAY(Table1[[#This Row],[post_time]])</f>
        <v>2</v>
      </c>
      <c r="M643" s="7">
        <f>VLOOKUP(Table1[[#This Row],[topic_id]],'All Topics Data'!$A$2:$I$1243,8,FALSE)</f>
        <v>40182.297222222223</v>
      </c>
      <c r="N643" s="7">
        <f>Table1[[#This Row],[Hui Reply?]]*(Table1[[#This Row],[post_time]]-Table1[[#This Row],[timestamp of previous reply]])</f>
        <v>0</v>
      </c>
      <c r="O643" s="3">
        <f>O642+Table1[[#This Row],[Hui Reply?]]</f>
        <v>96</v>
      </c>
      <c r="P643" s="19">
        <f>INT(Table1[[#This Row],[post_time]])</f>
        <v>40182</v>
      </c>
      <c r="Q643" s="3">
        <f>IF(Table1[[#This Row],[Hui Reply?]],VLOOKUP(Table1[[#This Row],[topic_id]],'All Topics Data'!$A$2:$E$1243,5,FALSE),0)</f>
        <v>0</v>
      </c>
      <c r="R643" s="8">
        <f>Table1[[#This Row],[post_time]]+8/24</f>
        <v>40182.630879629629</v>
      </c>
      <c r="S643" s="3">
        <f>IF(Table1[[#This Row],[post_position]]=1,0,SUMIFS($F$2:F643,$H$2:H643,Table1[[#This Row],[post_position]]-1,$C$2:C643,Table1[[#This Row],[topic_id]]))</f>
        <v>0</v>
      </c>
    </row>
    <row r="644" spans="1:19" x14ac:dyDescent="0.25">
      <c r="A644" s="7">
        <v>649</v>
      </c>
      <c r="B644" s="7">
        <v>1</v>
      </c>
      <c r="C644" s="7">
        <v>190</v>
      </c>
      <c r="D644" s="7">
        <v>24</v>
      </c>
      <c r="E644" s="2"/>
      <c r="F644" s="8">
        <v>40182.549884259257</v>
      </c>
      <c r="G644" s="7">
        <v>0</v>
      </c>
      <c r="H644" s="7">
        <v>2</v>
      </c>
      <c r="I644" s="7" t="b">
        <f t="shared" si="30"/>
        <v>1</v>
      </c>
      <c r="J644" s="7" t="b">
        <f t="shared" si="31"/>
        <v>1</v>
      </c>
      <c r="K644" s="7">
        <f t="shared" si="32"/>
        <v>1</v>
      </c>
      <c r="L644" s="7">
        <f>WEEKDAY(Table1[[#This Row],[post_time]])</f>
        <v>2</v>
      </c>
      <c r="M644" s="7">
        <f>VLOOKUP(Table1[[#This Row],[topic_id]],'All Topics Data'!$A$2:$I$1243,8,FALSE)</f>
        <v>40182.297222222223</v>
      </c>
      <c r="N644" s="7">
        <f>Table1[[#This Row],[Hui Reply?]]*(Table1[[#This Row],[post_time]]-Table1[[#This Row],[timestamp of previous reply]])</f>
        <v>0.25233796296379296</v>
      </c>
      <c r="O644" s="3">
        <f>O643+Table1[[#This Row],[Hui Reply?]]</f>
        <v>97</v>
      </c>
      <c r="P644" s="19">
        <f>INT(Table1[[#This Row],[post_time]])</f>
        <v>40182</v>
      </c>
      <c r="Q644" s="3" t="str">
        <f>IF(Table1[[#This Row],[Hui Reply?]],VLOOKUP(Table1[[#This Row],[topic_id]],'All Topics Data'!$A$2:$E$1243,5,FALSE),0)</f>
        <v>samlim88</v>
      </c>
      <c r="R644" s="8">
        <f>Table1[[#This Row],[post_time]]+8/24</f>
        <v>40182.883217592593</v>
      </c>
      <c r="S644" s="3">
        <f>IF(Table1[[#This Row],[post_position]]=1,0,SUMIFS($F$2:F644,$H$2:H644,Table1[[#This Row],[post_position]]-1,$C$2:C644,Table1[[#This Row],[topic_id]]))</f>
        <v>40182.297546296293</v>
      </c>
    </row>
    <row r="645" spans="1:19" x14ac:dyDescent="0.25">
      <c r="A645" s="7">
        <v>650</v>
      </c>
      <c r="B645" s="7">
        <v>1</v>
      </c>
      <c r="C645" s="7">
        <v>190</v>
      </c>
      <c r="D645" s="7">
        <v>24</v>
      </c>
      <c r="F645" s="8">
        <v>40182.550243055557</v>
      </c>
      <c r="G645" s="7">
        <v>0</v>
      </c>
      <c r="H645" s="7">
        <v>3</v>
      </c>
      <c r="I645" s="7" t="b">
        <f t="shared" si="30"/>
        <v>1</v>
      </c>
      <c r="J645" s="7" t="b">
        <f t="shared" si="31"/>
        <v>1</v>
      </c>
      <c r="K645" s="7">
        <f t="shared" si="32"/>
        <v>1</v>
      </c>
      <c r="L645" s="7">
        <f>WEEKDAY(Table1[[#This Row],[post_time]])</f>
        <v>2</v>
      </c>
      <c r="M645" s="7">
        <f>VLOOKUP(Table1[[#This Row],[topic_id]],'All Topics Data'!$A$2:$I$1243,8,FALSE)</f>
        <v>40182.297222222223</v>
      </c>
      <c r="N645" s="7">
        <f>Table1[[#This Row],[Hui Reply?]]*(Table1[[#This Row],[post_time]]-Table1[[#This Row],[timestamp of previous reply]])</f>
        <v>3.5879630013369024E-4</v>
      </c>
      <c r="O645" s="3">
        <f>O644+Table1[[#This Row],[Hui Reply?]]</f>
        <v>98</v>
      </c>
      <c r="P645" s="19">
        <f>INT(Table1[[#This Row],[post_time]])</f>
        <v>40182</v>
      </c>
      <c r="Q645" s="3" t="str">
        <f>IF(Table1[[#This Row],[Hui Reply?]],VLOOKUP(Table1[[#This Row],[topic_id]],'All Topics Data'!$A$2:$E$1243,5,FALSE),0)</f>
        <v>samlim88</v>
      </c>
      <c r="R645" s="8">
        <f>Table1[[#This Row],[post_time]]+8/24</f>
        <v>40182.883576388893</v>
      </c>
      <c r="S645" s="3">
        <f>IF(Table1[[#This Row],[post_position]]=1,0,SUMIFS($F$2:F645,$H$2:H645,Table1[[#This Row],[post_position]]-1,$C$2:C645,Table1[[#This Row],[topic_id]]))</f>
        <v>40182.549884259257</v>
      </c>
    </row>
    <row r="646" spans="1:19" x14ac:dyDescent="0.25">
      <c r="A646" s="7">
        <v>651</v>
      </c>
      <c r="B646" s="7">
        <v>4</v>
      </c>
      <c r="C646" s="7">
        <v>2</v>
      </c>
      <c r="D646" s="7">
        <v>2936</v>
      </c>
      <c r="E646" s="2"/>
      <c r="F646" s="8">
        <v>40183.021782407406</v>
      </c>
      <c r="G646" s="7">
        <v>0</v>
      </c>
      <c r="H646" s="7">
        <v>33</v>
      </c>
      <c r="I646" s="7" t="b">
        <f t="shared" si="30"/>
        <v>0</v>
      </c>
      <c r="J646" s="7" t="b">
        <f t="shared" si="31"/>
        <v>1</v>
      </c>
      <c r="K646" s="7">
        <f t="shared" si="32"/>
        <v>0</v>
      </c>
      <c r="L646" s="7">
        <f>WEEKDAY(Table1[[#This Row],[post_time]])</f>
        <v>3</v>
      </c>
      <c r="M646" s="7">
        <f>VLOOKUP(Table1[[#This Row],[topic_id]],'All Topics Data'!$A$2:$I$1243,8,FALSE)</f>
        <v>40019.929861111108</v>
      </c>
      <c r="N646" s="7">
        <f>Table1[[#This Row],[Hui Reply?]]*(Table1[[#This Row],[post_time]]-Table1[[#This Row],[timestamp of previous reply]])</f>
        <v>0</v>
      </c>
      <c r="O646" s="3">
        <f>O645+Table1[[#This Row],[Hui Reply?]]</f>
        <v>98</v>
      </c>
      <c r="P646" s="19">
        <f>INT(Table1[[#This Row],[post_time]])</f>
        <v>40183</v>
      </c>
      <c r="Q646" s="3">
        <f>IF(Table1[[#This Row],[Hui Reply?]],VLOOKUP(Table1[[#This Row],[topic_id]],'All Topics Data'!$A$2:$E$1243,5,FALSE),0)</f>
        <v>0</v>
      </c>
      <c r="R646" s="8">
        <f>Table1[[#This Row],[post_time]]+8/24</f>
        <v>40183.355115740742</v>
      </c>
      <c r="S646" s="3">
        <f>IF(Table1[[#This Row],[post_position]]=1,0,SUMIFS($F$2:F646,$H$2:H646,Table1[[#This Row],[post_position]]-1,$C$2:C646,Table1[[#This Row],[topic_id]]))</f>
        <v>40168.902824074074</v>
      </c>
    </row>
    <row r="647" spans="1:19" x14ac:dyDescent="0.25">
      <c r="A647" s="7">
        <v>652</v>
      </c>
      <c r="B647" s="7">
        <v>1</v>
      </c>
      <c r="C647" s="7">
        <v>191</v>
      </c>
      <c r="D647" s="7">
        <v>1886</v>
      </c>
      <c r="E647" s="2"/>
      <c r="F647" s="8">
        <v>40183.223229166666</v>
      </c>
      <c r="G647" s="7">
        <v>0</v>
      </c>
      <c r="H647" s="7">
        <v>1</v>
      </c>
      <c r="I647" s="7" t="b">
        <f t="shared" si="30"/>
        <v>0</v>
      </c>
      <c r="J647" s="7" t="b">
        <f t="shared" si="31"/>
        <v>0</v>
      </c>
      <c r="K647" s="7">
        <f t="shared" si="32"/>
        <v>0</v>
      </c>
      <c r="L647" s="7">
        <f>WEEKDAY(Table1[[#This Row],[post_time]])</f>
        <v>3</v>
      </c>
      <c r="M647" s="7">
        <f>VLOOKUP(Table1[[#This Row],[topic_id]],'All Topics Data'!$A$2:$I$1243,8,FALSE)</f>
        <v>40183.222916666666</v>
      </c>
      <c r="N647" s="7">
        <f>Table1[[#This Row],[Hui Reply?]]*(Table1[[#This Row],[post_time]]-Table1[[#This Row],[timestamp of previous reply]])</f>
        <v>0</v>
      </c>
      <c r="O647" s="3">
        <f>O646+Table1[[#This Row],[Hui Reply?]]</f>
        <v>98</v>
      </c>
      <c r="P647" s="19">
        <f>INT(Table1[[#This Row],[post_time]])</f>
        <v>40183</v>
      </c>
      <c r="Q647" s="3">
        <f>IF(Table1[[#This Row],[Hui Reply?]],VLOOKUP(Table1[[#This Row],[topic_id]],'All Topics Data'!$A$2:$E$1243,5,FALSE),0)</f>
        <v>0</v>
      </c>
      <c r="R647" s="8">
        <f>Table1[[#This Row],[post_time]]+8/24</f>
        <v>40183.556562500002</v>
      </c>
      <c r="S647" s="3">
        <f>IF(Table1[[#This Row],[post_position]]=1,0,SUMIFS($F$2:F647,$H$2:H647,Table1[[#This Row],[post_position]]-1,$C$2:C647,Table1[[#This Row],[topic_id]]))</f>
        <v>0</v>
      </c>
    </row>
    <row r="648" spans="1:19" x14ac:dyDescent="0.25">
      <c r="A648" s="7">
        <v>653</v>
      </c>
      <c r="B648" s="7">
        <v>1</v>
      </c>
      <c r="C648" s="7">
        <v>191</v>
      </c>
      <c r="D648" s="7">
        <v>24</v>
      </c>
      <c r="E648" s="2"/>
      <c r="F648" s="8">
        <v>40183.284178240741</v>
      </c>
      <c r="G648" s="7">
        <v>0</v>
      </c>
      <c r="H648" s="7">
        <v>2</v>
      </c>
      <c r="I648" s="7" t="b">
        <f t="shared" si="30"/>
        <v>1</v>
      </c>
      <c r="J648" s="7" t="b">
        <f t="shared" si="31"/>
        <v>1</v>
      </c>
      <c r="K648" s="7">
        <f t="shared" si="32"/>
        <v>1</v>
      </c>
      <c r="L648" s="7">
        <f>WEEKDAY(Table1[[#This Row],[post_time]])</f>
        <v>3</v>
      </c>
      <c r="M648" s="7">
        <f>VLOOKUP(Table1[[#This Row],[topic_id]],'All Topics Data'!$A$2:$I$1243,8,FALSE)</f>
        <v>40183.222916666666</v>
      </c>
      <c r="N648" s="7">
        <f>Table1[[#This Row],[Hui Reply?]]*(Table1[[#This Row],[post_time]]-Table1[[#This Row],[timestamp of previous reply]])</f>
        <v>6.0949074075324461E-2</v>
      </c>
      <c r="O648" s="3">
        <f>O647+Table1[[#This Row],[Hui Reply?]]</f>
        <v>99</v>
      </c>
      <c r="P648" s="19">
        <f>INT(Table1[[#This Row],[post_time]])</f>
        <v>40183</v>
      </c>
      <c r="Q648" s="3" t="str">
        <f>IF(Table1[[#This Row],[Hui Reply?]],VLOOKUP(Table1[[#This Row],[topic_id]],'All Topics Data'!$A$2:$E$1243,5,FALSE),0)</f>
        <v>Dee</v>
      </c>
      <c r="R648" s="8">
        <f>Table1[[#This Row],[post_time]]+8/24</f>
        <v>40183.617511574077</v>
      </c>
      <c r="S648" s="3">
        <f>IF(Table1[[#This Row],[post_position]]=1,0,SUMIFS($F$2:F648,$H$2:H648,Table1[[#This Row],[post_position]]-1,$C$2:C648,Table1[[#This Row],[topic_id]]))</f>
        <v>40183.223229166666</v>
      </c>
    </row>
    <row r="649" spans="1:19" x14ac:dyDescent="0.25">
      <c r="A649" s="7">
        <v>654</v>
      </c>
      <c r="B649" s="7">
        <v>1</v>
      </c>
      <c r="C649" s="7">
        <v>192</v>
      </c>
      <c r="D649" s="7">
        <v>28</v>
      </c>
      <c r="E649" s="2"/>
      <c r="F649" s="8">
        <v>40183.449120370373</v>
      </c>
      <c r="G649" s="7">
        <v>0</v>
      </c>
      <c r="H649" s="7">
        <v>1</v>
      </c>
      <c r="I649" s="7" t="b">
        <f t="shared" si="30"/>
        <v>0</v>
      </c>
      <c r="J649" s="7" t="b">
        <f t="shared" si="31"/>
        <v>0</v>
      </c>
      <c r="K649" s="7">
        <f t="shared" si="32"/>
        <v>0</v>
      </c>
      <c r="L649" s="7">
        <f>WEEKDAY(Table1[[#This Row],[post_time]])</f>
        <v>3</v>
      </c>
      <c r="M649" s="7">
        <f>VLOOKUP(Table1[[#This Row],[topic_id]],'All Topics Data'!$A$2:$I$1243,8,FALSE)</f>
        <v>40183.448611111111</v>
      </c>
      <c r="N649" s="7">
        <f>Table1[[#This Row],[Hui Reply?]]*(Table1[[#This Row],[post_time]]-Table1[[#This Row],[timestamp of previous reply]])</f>
        <v>0</v>
      </c>
      <c r="O649" s="3">
        <f>O648+Table1[[#This Row],[Hui Reply?]]</f>
        <v>99</v>
      </c>
      <c r="P649" s="19">
        <f>INT(Table1[[#This Row],[post_time]])</f>
        <v>40183</v>
      </c>
      <c r="Q649" s="3">
        <f>IF(Table1[[#This Row],[Hui Reply?]],VLOOKUP(Table1[[#This Row],[topic_id]],'All Topics Data'!$A$2:$E$1243,5,FALSE),0)</f>
        <v>0</v>
      </c>
      <c r="R649" s="8">
        <f>Table1[[#This Row],[post_time]]+8/24</f>
        <v>40183.782453703709</v>
      </c>
      <c r="S649" s="3">
        <f>IF(Table1[[#This Row],[post_position]]=1,0,SUMIFS($F$2:F649,$H$2:H649,Table1[[#This Row],[post_position]]-1,$C$2:C649,Table1[[#This Row],[topic_id]]))</f>
        <v>0</v>
      </c>
    </row>
    <row r="650" spans="1:19" x14ac:dyDescent="0.25">
      <c r="A650" s="7">
        <v>655</v>
      </c>
      <c r="B650" s="7">
        <v>1</v>
      </c>
      <c r="C650" s="7">
        <v>192</v>
      </c>
      <c r="D650" s="7">
        <v>24</v>
      </c>
      <c r="F650" s="8">
        <v>40183.477708333332</v>
      </c>
      <c r="G650" s="7">
        <v>0</v>
      </c>
      <c r="H650" s="7">
        <v>2</v>
      </c>
      <c r="I650" s="7" t="b">
        <f t="shared" si="30"/>
        <v>1</v>
      </c>
      <c r="J650" s="7" t="b">
        <f t="shared" si="31"/>
        <v>1</v>
      </c>
      <c r="K650" s="7">
        <f t="shared" si="32"/>
        <v>1</v>
      </c>
      <c r="L650" s="7">
        <f>WEEKDAY(Table1[[#This Row],[post_time]])</f>
        <v>3</v>
      </c>
      <c r="M650" s="7">
        <f>VLOOKUP(Table1[[#This Row],[topic_id]],'All Topics Data'!$A$2:$I$1243,8,FALSE)</f>
        <v>40183.448611111111</v>
      </c>
      <c r="N650" s="7">
        <f>Table1[[#This Row],[Hui Reply?]]*(Table1[[#This Row],[post_time]]-Table1[[#This Row],[timestamp of previous reply]])</f>
        <v>2.8587962959136348E-2</v>
      </c>
      <c r="O650" s="3">
        <f>O649+Table1[[#This Row],[Hui Reply?]]</f>
        <v>100</v>
      </c>
      <c r="P650" s="19">
        <f>INT(Table1[[#This Row],[post_time]])</f>
        <v>40183</v>
      </c>
      <c r="Q650" s="3" t="str">
        <f>IF(Table1[[#This Row],[Hui Reply?]],VLOOKUP(Table1[[#This Row],[topic_id]],'All Topics Data'!$A$2:$E$1243,5,FALSE),0)</f>
        <v>cyrilz</v>
      </c>
      <c r="R650" s="8">
        <f>Table1[[#This Row],[post_time]]+8/24</f>
        <v>40183.811041666668</v>
      </c>
      <c r="S650" s="3">
        <f>IF(Table1[[#This Row],[post_position]]=1,0,SUMIFS($F$2:F650,$H$2:H650,Table1[[#This Row],[post_position]]-1,$C$2:C650,Table1[[#This Row],[topic_id]]))</f>
        <v>40183.449120370373</v>
      </c>
    </row>
    <row r="651" spans="1:19" x14ac:dyDescent="0.25">
      <c r="A651" s="7">
        <v>656</v>
      </c>
      <c r="B651" s="7">
        <v>1</v>
      </c>
      <c r="C651" s="7">
        <v>192</v>
      </c>
      <c r="D651" s="7">
        <v>28</v>
      </c>
      <c r="F651" s="8">
        <v>40183.526678240742</v>
      </c>
      <c r="G651" s="7">
        <v>0</v>
      </c>
      <c r="H651" s="7">
        <v>3</v>
      </c>
      <c r="I651" s="7" t="b">
        <f t="shared" si="30"/>
        <v>0</v>
      </c>
      <c r="J651" s="7" t="b">
        <f t="shared" si="31"/>
        <v>1</v>
      </c>
      <c r="K651" s="7">
        <f t="shared" si="32"/>
        <v>0</v>
      </c>
      <c r="L651" s="7">
        <f>WEEKDAY(Table1[[#This Row],[post_time]])</f>
        <v>3</v>
      </c>
      <c r="M651" s="7">
        <f>VLOOKUP(Table1[[#This Row],[topic_id]],'All Topics Data'!$A$2:$I$1243,8,FALSE)</f>
        <v>40183.448611111111</v>
      </c>
      <c r="N651" s="7">
        <f>Table1[[#This Row],[Hui Reply?]]*(Table1[[#This Row],[post_time]]-Table1[[#This Row],[timestamp of previous reply]])</f>
        <v>0</v>
      </c>
      <c r="O651" s="3">
        <f>O650+Table1[[#This Row],[Hui Reply?]]</f>
        <v>100</v>
      </c>
      <c r="P651" s="19">
        <f>INT(Table1[[#This Row],[post_time]])</f>
        <v>40183</v>
      </c>
      <c r="Q651" s="3">
        <f>IF(Table1[[#This Row],[Hui Reply?]],VLOOKUP(Table1[[#This Row],[topic_id]],'All Topics Data'!$A$2:$E$1243,5,FALSE),0)</f>
        <v>0</v>
      </c>
      <c r="R651" s="8">
        <f>Table1[[#This Row],[post_time]]+8/24</f>
        <v>40183.860011574077</v>
      </c>
      <c r="S651" s="3">
        <f>IF(Table1[[#This Row],[post_position]]=1,0,SUMIFS($F$2:F651,$H$2:H651,Table1[[#This Row],[post_position]]-1,$C$2:C651,Table1[[#This Row],[topic_id]]))</f>
        <v>40183.477708333332</v>
      </c>
    </row>
    <row r="652" spans="1:19" x14ac:dyDescent="0.25">
      <c r="A652" s="7">
        <v>657</v>
      </c>
      <c r="B652" s="7">
        <v>1</v>
      </c>
      <c r="C652" s="7">
        <v>192</v>
      </c>
      <c r="D652" s="7">
        <v>2758</v>
      </c>
      <c r="F652" s="8">
        <v>40183.538657407407</v>
      </c>
      <c r="G652" s="7">
        <v>0</v>
      </c>
      <c r="H652" s="7">
        <v>4</v>
      </c>
      <c r="I652" s="7" t="b">
        <f t="shared" si="30"/>
        <v>0</v>
      </c>
      <c r="J652" s="7" t="b">
        <f t="shared" si="31"/>
        <v>1</v>
      </c>
      <c r="K652" s="7">
        <f t="shared" si="32"/>
        <v>0</v>
      </c>
      <c r="L652" s="7">
        <f>WEEKDAY(Table1[[#This Row],[post_time]])</f>
        <v>3</v>
      </c>
      <c r="M652" s="7">
        <f>VLOOKUP(Table1[[#This Row],[topic_id]],'All Topics Data'!$A$2:$I$1243,8,FALSE)</f>
        <v>40183.448611111111</v>
      </c>
      <c r="N652" s="7">
        <f>Table1[[#This Row],[Hui Reply?]]*(Table1[[#This Row],[post_time]]-Table1[[#This Row],[timestamp of previous reply]])</f>
        <v>0</v>
      </c>
      <c r="O652" s="3">
        <f>O651+Table1[[#This Row],[Hui Reply?]]</f>
        <v>100</v>
      </c>
      <c r="P652" s="19">
        <f>INT(Table1[[#This Row],[post_time]])</f>
        <v>40183</v>
      </c>
      <c r="Q652" s="3">
        <f>IF(Table1[[#This Row],[Hui Reply?]],VLOOKUP(Table1[[#This Row],[topic_id]],'All Topics Data'!$A$2:$E$1243,5,FALSE),0)</f>
        <v>0</v>
      </c>
      <c r="R652" s="8">
        <f>Table1[[#This Row],[post_time]]+8/24</f>
        <v>40183.871990740743</v>
      </c>
      <c r="S652" s="3">
        <f>IF(Table1[[#This Row],[post_position]]=1,0,SUMIFS($F$2:F652,$H$2:H652,Table1[[#This Row],[post_position]]-1,$C$2:C652,Table1[[#This Row],[topic_id]]))</f>
        <v>40183.526678240742</v>
      </c>
    </row>
    <row r="653" spans="1:19" x14ac:dyDescent="0.25">
      <c r="A653" s="7">
        <v>658</v>
      </c>
      <c r="B653" s="7">
        <v>1</v>
      </c>
      <c r="C653" s="7">
        <v>192</v>
      </c>
      <c r="D653" s="7">
        <v>2865</v>
      </c>
      <c r="F653" s="8">
        <v>40183.540798611109</v>
      </c>
      <c r="G653" s="7">
        <v>0</v>
      </c>
      <c r="H653" s="7">
        <v>5</v>
      </c>
      <c r="I653" s="7" t="b">
        <f t="shared" si="30"/>
        <v>0</v>
      </c>
      <c r="J653" s="7" t="b">
        <f t="shared" si="31"/>
        <v>1</v>
      </c>
      <c r="K653" s="7">
        <f t="shared" si="32"/>
        <v>0</v>
      </c>
      <c r="L653" s="7">
        <f>WEEKDAY(Table1[[#This Row],[post_time]])</f>
        <v>3</v>
      </c>
      <c r="M653" s="7">
        <f>VLOOKUP(Table1[[#This Row],[topic_id]],'All Topics Data'!$A$2:$I$1243,8,FALSE)</f>
        <v>40183.448611111111</v>
      </c>
      <c r="N653" s="7">
        <f>Table1[[#This Row],[Hui Reply?]]*(Table1[[#This Row],[post_time]]-Table1[[#This Row],[timestamp of previous reply]])</f>
        <v>0</v>
      </c>
      <c r="O653" s="3">
        <f>O652+Table1[[#This Row],[Hui Reply?]]</f>
        <v>100</v>
      </c>
      <c r="P653" s="19">
        <f>INT(Table1[[#This Row],[post_time]])</f>
        <v>40183</v>
      </c>
      <c r="Q653" s="3">
        <f>IF(Table1[[#This Row],[Hui Reply?]],VLOOKUP(Table1[[#This Row],[topic_id]],'All Topics Data'!$A$2:$E$1243,5,FALSE),0)</f>
        <v>0</v>
      </c>
      <c r="R653" s="8">
        <f>Table1[[#This Row],[post_time]]+8/24</f>
        <v>40183.874131944445</v>
      </c>
      <c r="S653" s="3">
        <f>IF(Table1[[#This Row],[post_position]]=1,0,SUMIFS($F$2:F653,$H$2:H653,Table1[[#This Row],[post_position]]-1,$C$2:C653,Table1[[#This Row],[topic_id]]))</f>
        <v>40183.538657407407</v>
      </c>
    </row>
    <row r="654" spans="1:19" x14ac:dyDescent="0.25">
      <c r="A654" s="7">
        <v>659</v>
      </c>
      <c r="B654" s="7">
        <v>1</v>
      </c>
      <c r="C654" s="7">
        <v>192</v>
      </c>
      <c r="D654" s="7">
        <v>24</v>
      </c>
      <c r="F654" s="8">
        <v>40183.542962962965</v>
      </c>
      <c r="G654" s="7">
        <v>0</v>
      </c>
      <c r="H654" s="7">
        <v>6</v>
      </c>
      <c r="I654" s="7" t="b">
        <f t="shared" si="30"/>
        <v>1</v>
      </c>
      <c r="J654" s="7" t="b">
        <f t="shared" si="31"/>
        <v>1</v>
      </c>
      <c r="K654" s="7">
        <f t="shared" si="32"/>
        <v>1</v>
      </c>
      <c r="L654" s="7">
        <f>WEEKDAY(Table1[[#This Row],[post_time]])</f>
        <v>3</v>
      </c>
      <c r="M654" s="7">
        <f>VLOOKUP(Table1[[#This Row],[topic_id]],'All Topics Data'!$A$2:$I$1243,8,FALSE)</f>
        <v>40183.448611111111</v>
      </c>
      <c r="N654" s="7">
        <f>Table1[[#This Row],[Hui Reply?]]*(Table1[[#This Row],[post_time]]-Table1[[#This Row],[timestamp of previous reply]])</f>
        <v>2.164351855753921E-3</v>
      </c>
      <c r="O654" s="3">
        <f>O653+Table1[[#This Row],[Hui Reply?]]</f>
        <v>101</v>
      </c>
      <c r="P654" s="19">
        <f>INT(Table1[[#This Row],[post_time]])</f>
        <v>40183</v>
      </c>
      <c r="Q654" s="3" t="str">
        <f>IF(Table1[[#This Row],[Hui Reply?]],VLOOKUP(Table1[[#This Row],[topic_id]],'All Topics Data'!$A$2:$E$1243,5,FALSE),0)</f>
        <v>cyrilz</v>
      </c>
      <c r="R654" s="8">
        <f>Table1[[#This Row],[post_time]]+8/24</f>
        <v>40183.876296296301</v>
      </c>
      <c r="S654" s="3">
        <f>IF(Table1[[#This Row],[post_position]]=1,0,SUMIFS($F$2:F654,$H$2:H654,Table1[[#This Row],[post_position]]-1,$C$2:C654,Table1[[#This Row],[topic_id]]))</f>
        <v>40183.540798611109</v>
      </c>
    </row>
    <row r="655" spans="1:19" x14ac:dyDescent="0.25">
      <c r="A655" s="7">
        <v>660</v>
      </c>
      <c r="B655" s="7">
        <v>1</v>
      </c>
      <c r="C655" s="7">
        <v>192</v>
      </c>
      <c r="D655" s="7">
        <v>28</v>
      </c>
      <c r="F655" s="8">
        <v>40183.555902777778</v>
      </c>
      <c r="G655" s="7">
        <v>0</v>
      </c>
      <c r="H655" s="7">
        <v>7</v>
      </c>
      <c r="I655" s="7" t="b">
        <f t="shared" si="30"/>
        <v>0</v>
      </c>
      <c r="J655" s="7" t="b">
        <f t="shared" si="31"/>
        <v>1</v>
      </c>
      <c r="K655" s="7">
        <f t="shared" si="32"/>
        <v>0</v>
      </c>
      <c r="L655" s="7">
        <f>WEEKDAY(Table1[[#This Row],[post_time]])</f>
        <v>3</v>
      </c>
      <c r="M655" s="7">
        <f>VLOOKUP(Table1[[#This Row],[topic_id]],'All Topics Data'!$A$2:$I$1243,8,FALSE)</f>
        <v>40183.448611111111</v>
      </c>
      <c r="N655" s="7">
        <f>Table1[[#This Row],[Hui Reply?]]*(Table1[[#This Row],[post_time]]-Table1[[#This Row],[timestamp of previous reply]])</f>
        <v>0</v>
      </c>
      <c r="O655" s="3">
        <f>O654+Table1[[#This Row],[Hui Reply?]]</f>
        <v>101</v>
      </c>
      <c r="P655" s="19">
        <f>INT(Table1[[#This Row],[post_time]])</f>
        <v>40183</v>
      </c>
      <c r="Q655" s="3">
        <f>IF(Table1[[#This Row],[Hui Reply?]],VLOOKUP(Table1[[#This Row],[topic_id]],'All Topics Data'!$A$2:$E$1243,5,FALSE),0)</f>
        <v>0</v>
      </c>
      <c r="R655" s="8">
        <f>Table1[[#This Row],[post_time]]+8/24</f>
        <v>40183.889236111114</v>
      </c>
      <c r="S655" s="3">
        <f>IF(Table1[[#This Row],[post_position]]=1,0,SUMIFS($F$2:F655,$H$2:H655,Table1[[#This Row],[post_position]]-1,$C$2:C655,Table1[[#This Row],[topic_id]]))</f>
        <v>40183.542962962965</v>
      </c>
    </row>
    <row r="656" spans="1:19" x14ac:dyDescent="0.25">
      <c r="A656" s="7">
        <v>661</v>
      </c>
      <c r="B656" s="7">
        <v>1</v>
      </c>
      <c r="C656" s="7">
        <v>192</v>
      </c>
      <c r="D656" s="7">
        <v>28</v>
      </c>
      <c r="F656" s="8">
        <v>40183.556886574072</v>
      </c>
      <c r="G656" s="7">
        <v>0</v>
      </c>
      <c r="H656" s="7">
        <v>8</v>
      </c>
      <c r="I656" s="7" t="b">
        <f t="shared" si="30"/>
        <v>0</v>
      </c>
      <c r="J656" s="7" t="b">
        <f t="shared" si="31"/>
        <v>1</v>
      </c>
      <c r="K656" s="7">
        <f t="shared" si="32"/>
        <v>0</v>
      </c>
      <c r="L656" s="7">
        <f>WEEKDAY(Table1[[#This Row],[post_time]])</f>
        <v>3</v>
      </c>
      <c r="M656" s="7">
        <f>VLOOKUP(Table1[[#This Row],[topic_id]],'All Topics Data'!$A$2:$I$1243,8,FALSE)</f>
        <v>40183.448611111111</v>
      </c>
      <c r="N656" s="7">
        <f>Table1[[#This Row],[Hui Reply?]]*(Table1[[#This Row],[post_time]]-Table1[[#This Row],[timestamp of previous reply]])</f>
        <v>0</v>
      </c>
      <c r="O656" s="3">
        <f>O655+Table1[[#This Row],[Hui Reply?]]</f>
        <v>101</v>
      </c>
      <c r="P656" s="19">
        <f>INT(Table1[[#This Row],[post_time]])</f>
        <v>40183</v>
      </c>
      <c r="Q656" s="3">
        <f>IF(Table1[[#This Row],[Hui Reply?]],VLOOKUP(Table1[[#This Row],[topic_id]],'All Topics Data'!$A$2:$E$1243,5,FALSE),0)</f>
        <v>0</v>
      </c>
      <c r="R656" s="8">
        <f>Table1[[#This Row],[post_time]]+8/24</f>
        <v>40183.890219907407</v>
      </c>
      <c r="S656" s="3">
        <f>IF(Table1[[#This Row],[post_position]]=1,0,SUMIFS($F$2:F656,$H$2:H656,Table1[[#This Row],[post_position]]-1,$C$2:C656,Table1[[#This Row],[topic_id]]))</f>
        <v>40183.555902777778</v>
      </c>
    </row>
    <row r="657" spans="1:19" x14ac:dyDescent="0.25">
      <c r="A657" s="7">
        <v>662</v>
      </c>
      <c r="B657" s="7">
        <v>1</v>
      </c>
      <c r="C657" s="7">
        <v>192</v>
      </c>
      <c r="D657" s="7">
        <v>28</v>
      </c>
      <c r="E657" s="2"/>
      <c r="F657" s="8">
        <v>40183.613819444443</v>
      </c>
      <c r="G657" s="7">
        <v>0</v>
      </c>
      <c r="H657" s="7">
        <v>9</v>
      </c>
      <c r="I657" s="7" t="b">
        <f t="shared" si="30"/>
        <v>0</v>
      </c>
      <c r="J657" s="7" t="b">
        <f t="shared" si="31"/>
        <v>1</v>
      </c>
      <c r="K657" s="7">
        <f t="shared" si="32"/>
        <v>0</v>
      </c>
      <c r="L657" s="7">
        <f>WEEKDAY(Table1[[#This Row],[post_time]])</f>
        <v>3</v>
      </c>
      <c r="M657" s="7">
        <f>VLOOKUP(Table1[[#This Row],[topic_id]],'All Topics Data'!$A$2:$I$1243,8,FALSE)</f>
        <v>40183.448611111111</v>
      </c>
      <c r="N657" s="7">
        <f>Table1[[#This Row],[Hui Reply?]]*(Table1[[#This Row],[post_time]]-Table1[[#This Row],[timestamp of previous reply]])</f>
        <v>0</v>
      </c>
      <c r="O657" s="3">
        <f>O656+Table1[[#This Row],[Hui Reply?]]</f>
        <v>101</v>
      </c>
      <c r="P657" s="19">
        <f>INT(Table1[[#This Row],[post_time]])</f>
        <v>40183</v>
      </c>
      <c r="Q657" s="3">
        <f>IF(Table1[[#This Row],[Hui Reply?]],VLOOKUP(Table1[[#This Row],[topic_id]],'All Topics Data'!$A$2:$E$1243,5,FALSE),0)</f>
        <v>0</v>
      </c>
      <c r="R657" s="8">
        <f>Table1[[#This Row],[post_time]]+8/24</f>
        <v>40183.947152777779</v>
      </c>
      <c r="S657" s="3">
        <f>IF(Table1[[#This Row],[post_position]]=1,0,SUMIFS($F$2:F657,$H$2:H657,Table1[[#This Row],[post_position]]-1,$C$2:C657,Table1[[#This Row],[topic_id]]))</f>
        <v>40183.556886574072</v>
      </c>
    </row>
    <row r="658" spans="1:19" x14ac:dyDescent="0.25">
      <c r="A658" s="7">
        <v>663</v>
      </c>
      <c r="B658" s="7">
        <v>1</v>
      </c>
      <c r="C658" s="7">
        <v>192</v>
      </c>
      <c r="D658" s="7">
        <v>1</v>
      </c>
      <c r="E658" s="2"/>
      <c r="F658" s="8">
        <v>40183.653101851851</v>
      </c>
      <c r="G658" s="7">
        <v>0</v>
      </c>
      <c r="H658" s="7">
        <v>10</v>
      </c>
      <c r="I658" s="7" t="b">
        <f t="shared" si="30"/>
        <v>0</v>
      </c>
      <c r="J658" s="7" t="b">
        <f t="shared" si="31"/>
        <v>1</v>
      </c>
      <c r="K658" s="7">
        <f t="shared" si="32"/>
        <v>0</v>
      </c>
      <c r="L658" s="7">
        <f>WEEKDAY(Table1[[#This Row],[post_time]])</f>
        <v>3</v>
      </c>
      <c r="M658" s="7">
        <f>VLOOKUP(Table1[[#This Row],[topic_id]],'All Topics Data'!$A$2:$I$1243,8,FALSE)</f>
        <v>40183.448611111111</v>
      </c>
      <c r="N658" s="7">
        <f>Table1[[#This Row],[Hui Reply?]]*(Table1[[#This Row],[post_time]]-Table1[[#This Row],[timestamp of previous reply]])</f>
        <v>0</v>
      </c>
      <c r="O658" s="3">
        <f>O657+Table1[[#This Row],[Hui Reply?]]</f>
        <v>101</v>
      </c>
      <c r="P658" s="19">
        <f>INT(Table1[[#This Row],[post_time]])</f>
        <v>40183</v>
      </c>
      <c r="Q658" s="3">
        <f>IF(Table1[[#This Row],[Hui Reply?]],VLOOKUP(Table1[[#This Row],[topic_id]],'All Topics Data'!$A$2:$E$1243,5,FALSE),0)</f>
        <v>0</v>
      </c>
      <c r="R658" s="8">
        <f>Table1[[#This Row],[post_time]]+8/24</f>
        <v>40183.986435185187</v>
      </c>
      <c r="S658" s="3">
        <f>IF(Table1[[#This Row],[post_position]]=1,0,SUMIFS($F$2:F658,$H$2:H658,Table1[[#This Row],[post_position]]-1,$C$2:C658,Table1[[#This Row],[topic_id]]))</f>
        <v>40183.613819444443</v>
      </c>
    </row>
    <row r="659" spans="1:19" x14ac:dyDescent="0.25">
      <c r="A659" s="7">
        <v>664</v>
      </c>
      <c r="B659" s="7">
        <v>1</v>
      </c>
      <c r="C659" s="7">
        <v>193</v>
      </c>
      <c r="D659" s="7">
        <v>2964</v>
      </c>
      <c r="E659" s="2"/>
      <c r="F659" s="8">
        <v>40183.792210648149</v>
      </c>
      <c r="G659" s="7">
        <v>0</v>
      </c>
      <c r="H659" s="7">
        <v>1</v>
      </c>
      <c r="I659" s="7" t="b">
        <f t="shared" si="30"/>
        <v>0</v>
      </c>
      <c r="J659" s="7" t="b">
        <f t="shared" si="31"/>
        <v>0</v>
      </c>
      <c r="K659" s="7">
        <f t="shared" si="32"/>
        <v>0</v>
      </c>
      <c r="L659" s="7">
        <f>WEEKDAY(Table1[[#This Row],[post_time]])</f>
        <v>3</v>
      </c>
      <c r="M659" s="7">
        <f>VLOOKUP(Table1[[#This Row],[topic_id]],'All Topics Data'!$A$2:$I$1243,8,FALSE)</f>
        <v>40183.791666666664</v>
      </c>
      <c r="N659" s="7">
        <f>Table1[[#This Row],[Hui Reply?]]*(Table1[[#This Row],[post_time]]-Table1[[#This Row],[timestamp of previous reply]])</f>
        <v>0</v>
      </c>
      <c r="O659" s="3">
        <f>O658+Table1[[#This Row],[Hui Reply?]]</f>
        <v>101</v>
      </c>
      <c r="P659" s="19">
        <f>INT(Table1[[#This Row],[post_time]])</f>
        <v>40183</v>
      </c>
      <c r="Q659" s="3">
        <f>IF(Table1[[#This Row],[Hui Reply?]],VLOOKUP(Table1[[#This Row],[topic_id]],'All Topics Data'!$A$2:$E$1243,5,FALSE),0)</f>
        <v>0</v>
      </c>
      <c r="R659" s="8">
        <f>Table1[[#This Row],[post_time]]+8/24</f>
        <v>40184.125543981485</v>
      </c>
      <c r="S659" s="3">
        <f>IF(Table1[[#This Row],[post_position]]=1,0,SUMIFS($F$2:F659,$H$2:H659,Table1[[#This Row],[post_position]]-1,$C$2:C659,Table1[[#This Row],[topic_id]]))</f>
        <v>0</v>
      </c>
    </row>
    <row r="660" spans="1:19" x14ac:dyDescent="0.25">
      <c r="A660" s="7">
        <v>665</v>
      </c>
      <c r="B660" s="7">
        <v>1</v>
      </c>
      <c r="C660" s="7">
        <v>193</v>
      </c>
      <c r="D660" s="7">
        <v>2964</v>
      </c>
      <c r="E660" s="2"/>
      <c r="F660" s="8">
        <v>40183.903414351851</v>
      </c>
      <c r="G660" s="7">
        <v>0</v>
      </c>
      <c r="H660" s="7">
        <v>2</v>
      </c>
      <c r="I660" s="7" t="b">
        <f t="shared" si="30"/>
        <v>0</v>
      </c>
      <c r="J660" s="7" t="b">
        <f t="shared" si="31"/>
        <v>1</v>
      </c>
      <c r="K660" s="7">
        <f t="shared" si="32"/>
        <v>0</v>
      </c>
      <c r="L660" s="7">
        <f>WEEKDAY(Table1[[#This Row],[post_time]])</f>
        <v>3</v>
      </c>
      <c r="M660" s="7">
        <f>VLOOKUP(Table1[[#This Row],[topic_id]],'All Topics Data'!$A$2:$I$1243,8,FALSE)</f>
        <v>40183.791666666664</v>
      </c>
      <c r="N660" s="7">
        <f>Table1[[#This Row],[Hui Reply?]]*(Table1[[#This Row],[post_time]]-Table1[[#This Row],[timestamp of previous reply]])</f>
        <v>0</v>
      </c>
      <c r="O660" s="3">
        <f>O659+Table1[[#This Row],[Hui Reply?]]</f>
        <v>101</v>
      </c>
      <c r="P660" s="19">
        <f>INT(Table1[[#This Row],[post_time]])</f>
        <v>40183</v>
      </c>
      <c r="Q660" s="3">
        <f>IF(Table1[[#This Row],[Hui Reply?]],VLOOKUP(Table1[[#This Row],[topic_id]],'All Topics Data'!$A$2:$E$1243,5,FALSE),0)</f>
        <v>0</v>
      </c>
      <c r="R660" s="8">
        <f>Table1[[#This Row],[post_time]]+8/24</f>
        <v>40184.236747685187</v>
      </c>
      <c r="S660" s="3">
        <f>IF(Table1[[#This Row],[post_position]]=1,0,SUMIFS($F$2:F660,$H$2:H660,Table1[[#This Row],[post_position]]-1,$C$2:C660,Table1[[#This Row],[topic_id]]))</f>
        <v>40183.792210648149</v>
      </c>
    </row>
    <row r="661" spans="1:19" x14ac:dyDescent="0.25">
      <c r="A661" s="7">
        <v>666</v>
      </c>
      <c r="B661" s="7">
        <v>1</v>
      </c>
      <c r="C661" s="7">
        <v>190</v>
      </c>
      <c r="D661" s="7">
        <v>2938</v>
      </c>
      <c r="E661" s="2"/>
      <c r="F661" s="8">
        <v>40183.913472222222</v>
      </c>
      <c r="G661" s="7">
        <v>0</v>
      </c>
      <c r="H661" s="7">
        <v>4</v>
      </c>
      <c r="I661" s="7" t="b">
        <f t="shared" si="30"/>
        <v>0</v>
      </c>
      <c r="J661" s="7" t="b">
        <f t="shared" si="31"/>
        <v>1</v>
      </c>
      <c r="K661" s="7">
        <f t="shared" si="32"/>
        <v>0</v>
      </c>
      <c r="L661" s="7">
        <f>WEEKDAY(Table1[[#This Row],[post_time]])</f>
        <v>3</v>
      </c>
      <c r="M661" s="7">
        <f>VLOOKUP(Table1[[#This Row],[topic_id]],'All Topics Data'!$A$2:$I$1243,8,FALSE)</f>
        <v>40182.297222222223</v>
      </c>
      <c r="N661" s="7">
        <f>Table1[[#This Row],[Hui Reply?]]*(Table1[[#This Row],[post_time]]-Table1[[#This Row],[timestamp of previous reply]])</f>
        <v>0</v>
      </c>
      <c r="O661" s="3">
        <f>O660+Table1[[#This Row],[Hui Reply?]]</f>
        <v>101</v>
      </c>
      <c r="P661" s="19">
        <f>INT(Table1[[#This Row],[post_time]])</f>
        <v>40183</v>
      </c>
      <c r="Q661" s="3">
        <f>IF(Table1[[#This Row],[Hui Reply?]],VLOOKUP(Table1[[#This Row],[topic_id]],'All Topics Data'!$A$2:$E$1243,5,FALSE),0)</f>
        <v>0</v>
      </c>
      <c r="R661" s="8">
        <f>Table1[[#This Row],[post_time]]+8/24</f>
        <v>40184.246805555558</v>
      </c>
      <c r="S661" s="3">
        <f>IF(Table1[[#This Row],[post_position]]=1,0,SUMIFS($F$2:F661,$H$2:H661,Table1[[#This Row],[post_position]]-1,$C$2:C661,Table1[[#This Row],[topic_id]]))</f>
        <v>40182.550243055557</v>
      </c>
    </row>
    <row r="662" spans="1:19" x14ac:dyDescent="0.25">
      <c r="A662" s="7">
        <v>667</v>
      </c>
      <c r="B662" s="7">
        <v>1</v>
      </c>
      <c r="C662" s="7">
        <v>190</v>
      </c>
      <c r="D662" s="7">
        <v>24</v>
      </c>
      <c r="E662" s="2"/>
      <c r="F662" s="8">
        <v>40183.989247685182</v>
      </c>
      <c r="G662" s="7">
        <v>0</v>
      </c>
      <c r="H662" s="7">
        <v>5</v>
      </c>
      <c r="I662" s="7" t="b">
        <f t="shared" si="30"/>
        <v>1</v>
      </c>
      <c r="J662" s="7" t="b">
        <f t="shared" si="31"/>
        <v>1</v>
      </c>
      <c r="K662" s="7">
        <f t="shared" si="32"/>
        <v>1</v>
      </c>
      <c r="L662" s="7">
        <f>WEEKDAY(Table1[[#This Row],[post_time]])</f>
        <v>3</v>
      </c>
      <c r="M662" s="7">
        <f>VLOOKUP(Table1[[#This Row],[topic_id]],'All Topics Data'!$A$2:$I$1243,8,FALSE)</f>
        <v>40182.297222222223</v>
      </c>
      <c r="N662" s="7">
        <f>Table1[[#This Row],[Hui Reply?]]*(Table1[[#This Row],[post_time]]-Table1[[#This Row],[timestamp of previous reply]])</f>
        <v>7.5775462959427387E-2</v>
      </c>
      <c r="O662" s="3">
        <f>O661+Table1[[#This Row],[Hui Reply?]]</f>
        <v>102</v>
      </c>
      <c r="P662" s="19">
        <f>INT(Table1[[#This Row],[post_time]])</f>
        <v>40183</v>
      </c>
      <c r="Q662" s="3" t="str">
        <f>IF(Table1[[#This Row],[Hui Reply?]],VLOOKUP(Table1[[#This Row],[topic_id]],'All Topics Data'!$A$2:$E$1243,5,FALSE),0)</f>
        <v>samlim88</v>
      </c>
      <c r="R662" s="8">
        <f>Table1[[#This Row],[post_time]]+8/24</f>
        <v>40184.322581018518</v>
      </c>
      <c r="S662" s="3">
        <f>IF(Table1[[#This Row],[post_position]]=1,0,SUMIFS($F$2:F662,$H$2:H662,Table1[[#This Row],[post_position]]-1,$C$2:C662,Table1[[#This Row],[topic_id]]))</f>
        <v>40183.913472222222</v>
      </c>
    </row>
    <row r="663" spans="1:19" x14ac:dyDescent="0.25">
      <c r="A663" s="7">
        <v>668</v>
      </c>
      <c r="B663" s="7">
        <v>1</v>
      </c>
      <c r="C663" s="7">
        <v>190</v>
      </c>
      <c r="D663" s="7">
        <v>2938</v>
      </c>
      <c r="F663" s="8">
        <v>40184.12767361111</v>
      </c>
      <c r="G663" s="7">
        <v>0</v>
      </c>
      <c r="H663" s="7">
        <v>6</v>
      </c>
      <c r="I663" s="7" t="b">
        <f t="shared" si="30"/>
        <v>0</v>
      </c>
      <c r="J663" s="7" t="b">
        <f t="shared" si="31"/>
        <v>1</v>
      </c>
      <c r="K663" s="7">
        <f t="shared" si="32"/>
        <v>0</v>
      </c>
      <c r="L663" s="7">
        <f>WEEKDAY(Table1[[#This Row],[post_time]])</f>
        <v>4</v>
      </c>
      <c r="M663" s="7">
        <f>VLOOKUP(Table1[[#This Row],[topic_id]],'All Topics Data'!$A$2:$I$1243,8,FALSE)</f>
        <v>40182.297222222223</v>
      </c>
      <c r="N663" s="7">
        <f>Table1[[#This Row],[Hui Reply?]]*(Table1[[#This Row],[post_time]]-Table1[[#This Row],[timestamp of previous reply]])</f>
        <v>0</v>
      </c>
      <c r="O663" s="3">
        <f>O662+Table1[[#This Row],[Hui Reply?]]</f>
        <v>102</v>
      </c>
      <c r="P663" s="19">
        <f>INT(Table1[[#This Row],[post_time]])</f>
        <v>40184</v>
      </c>
      <c r="Q663" s="3">
        <f>IF(Table1[[#This Row],[Hui Reply?]],VLOOKUP(Table1[[#This Row],[topic_id]],'All Topics Data'!$A$2:$E$1243,5,FALSE),0)</f>
        <v>0</v>
      </c>
      <c r="R663" s="8">
        <f>Table1[[#This Row],[post_time]]+8/24</f>
        <v>40184.461006944446</v>
      </c>
      <c r="S663" s="3">
        <f>IF(Table1[[#This Row],[post_position]]=1,0,SUMIFS($F$2:F663,$H$2:H663,Table1[[#This Row],[post_position]]-1,$C$2:C663,Table1[[#This Row],[topic_id]]))</f>
        <v>40183.989247685182</v>
      </c>
    </row>
    <row r="664" spans="1:19" x14ac:dyDescent="0.25">
      <c r="A664" s="7">
        <v>669</v>
      </c>
      <c r="B664" s="7">
        <v>1</v>
      </c>
      <c r="C664" s="7">
        <v>194</v>
      </c>
      <c r="D664" s="7">
        <v>2976</v>
      </c>
      <c r="F664" s="8">
        <v>40184.492118055554</v>
      </c>
      <c r="G664" s="7">
        <v>0</v>
      </c>
      <c r="H664" s="7">
        <v>1</v>
      </c>
      <c r="I664" s="7" t="b">
        <f t="shared" si="30"/>
        <v>0</v>
      </c>
      <c r="J664" s="7" t="b">
        <f t="shared" si="31"/>
        <v>0</v>
      </c>
      <c r="K664" s="7">
        <f t="shared" si="32"/>
        <v>0</v>
      </c>
      <c r="L664" s="7">
        <f>WEEKDAY(Table1[[#This Row],[post_time]])</f>
        <v>4</v>
      </c>
      <c r="M664" s="7">
        <f>VLOOKUP(Table1[[#This Row],[topic_id]],'All Topics Data'!$A$2:$I$1243,8,FALSE)</f>
        <v>40184.491666666669</v>
      </c>
      <c r="N664" s="7">
        <f>Table1[[#This Row],[Hui Reply?]]*(Table1[[#This Row],[post_time]]-Table1[[#This Row],[timestamp of previous reply]])</f>
        <v>0</v>
      </c>
      <c r="O664" s="3">
        <f>O663+Table1[[#This Row],[Hui Reply?]]</f>
        <v>102</v>
      </c>
      <c r="P664" s="19">
        <f>INT(Table1[[#This Row],[post_time]])</f>
        <v>40184</v>
      </c>
      <c r="Q664" s="3">
        <f>IF(Table1[[#This Row],[Hui Reply?]],VLOOKUP(Table1[[#This Row],[topic_id]],'All Topics Data'!$A$2:$E$1243,5,FALSE),0)</f>
        <v>0</v>
      </c>
      <c r="R664" s="8">
        <f>Table1[[#This Row],[post_time]]+8/24</f>
        <v>40184.82545138889</v>
      </c>
      <c r="S664" s="3">
        <f>IF(Table1[[#This Row],[post_position]]=1,0,SUMIFS($F$2:F664,$H$2:H664,Table1[[#This Row],[post_position]]-1,$C$2:C664,Table1[[#This Row],[topic_id]]))</f>
        <v>0</v>
      </c>
    </row>
    <row r="665" spans="1:19" x14ac:dyDescent="0.25">
      <c r="A665" s="7">
        <v>670</v>
      </c>
      <c r="B665" s="7">
        <v>1</v>
      </c>
      <c r="C665" s="7">
        <v>194</v>
      </c>
      <c r="D665" s="7">
        <v>24</v>
      </c>
      <c r="E665" s="2"/>
      <c r="F665" s="8">
        <v>40184.520162037035</v>
      </c>
      <c r="G665" s="7">
        <v>0</v>
      </c>
      <c r="H665" s="7">
        <v>2</v>
      </c>
      <c r="I665" s="7" t="b">
        <f t="shared" si="30"/>
        <v>1</v>
      </c>
      <c r="J665" s="7" t="b">
        <f t="shared" si="31"/>
        <v>1</v>
      </c>
      <c r="K665" s="7">
        <f t="shared" si="32"/>
        <v>1</v>
      </c>
      <c r="L665" s="7">
        <f>WEEKDAY(Table1[[#This Row],[post_time]])</f>
        <v>4</v>
      </c>
      <c r="M665" s="7">
        <f>VLOOKUP(Table1[[#This Row],[topic_id]],'All Topics Data'!$A$2:$I$1243,8,FALSE)</f>
        <v>40184.491666666669</v>
      </c>
      <c r="N665" s="7">
        <f>Table1[[#This Row],[Hui Reply?]]*(Table1[[#This Row],[post_time]]-Table1[[#This Row],[timestamp of previous reply]])</f>
        <v>2.8043981481459923E-2</v>
      </c>
      <c r="O665" s="3">
        <f>O664+Table1[[#This Row],[Hui Reply?]]</f>
        <v>103</v>
      </c>
      <c r="P665" s="19">
        <f>INT(Table1[[#This Row],[post_time]])</f>
        <v>40184</v>
      </c>
      <c r="Q665" s="3" t="str">
        <f>IF(Table1[[#This Row],[Hui Reply?]],VLOOKUP(Table1[[#This Row],[topic_id]],'All Topics Data'!$A$2:$E$1243,5,FALSE),0)</f>
        <v>sghori</v>
      </c>
      <c r="R665" s="8">
        <f>Table1[[#This Row],[post_time]]+8/24</f>
        <v>40184.853495370371</v>
      </c>
      <c r="S665" s="3">
        <f>IF(Table1[[#This Row],[post_position]]=1,0,SUMIFS($F$2:F665,$H$2:H665,Table1[[#This Row],[post_position]]-1,$C$2:C665,Table1[[#This Row],[topic_id]]))</f>
        <v>40184.492118055554</v>
      </c>
    </row>
    <row r="666" spans="1:19" x14ac:dyDescent="0.25">
      <c r="A666" s="7">
        <v>671</v>
      </c>
      <c r="B666" s="7">
        <v>1</v>
      </c>
      <c r="C666" s="7">
        <v>194</v>
      </c>
      <c r="D666" s="7">
        <v>1</v>
      </c>
      <c r="F666" s="8">
        <v>40184.559942129628</v>
      </c>
      <c r="G666" s="7">
        <v>0</v>
      </c>
      <c r="H666" s="7">
        <v>3</v>
      </c>
      <c r="I666" s="7" t="b">
        <f t="shared" si="30"/>
        <v>0</v>
      </c>
      <c r="J666" s="7" t="b">
        <f t="shared" si="31"/>
        <v>1</v>
      </c>
      <c r="K666" s="7">
        <f t="shared" si="32"/>
        <v>0</v>
      </c>
      <c r="L666" s="7">
        <f>WEEKDAY(Table1[[#This Row],[post_time]])</f>
        <v>4</v>
      </c>
      <c r="M666" s="7">
        <f>VLOOKUP(Table1[[#This Row],[topic_id]],'All Topics Data'!$A$2:$I$1243,8,FALSE)</f>
        <v>40184.491666666669</v>
      </c>
      <c r="N666" s="7">
        <f>Table1[[#This Row],[Hui Reply?]]*(Table1[[#This Row],[post_time]]-Table1[[#This Row],[timestamp of previous reply]])</f>
        <v>0</v>
      </c>
      <c r="O666" s="3">
        <f>O665+Table1[[#This Row],[Hui Reply?]]</f>
        <v>103</v>
      </c>
      <c r="P666" s="19">
        <f>INT(Table1[[#This Row],[post_time]])</f>
        <v>40184</v>
      </c>
      <c r="Q666" s="3">
        <f>IF(Table1[[#This Row],[Hui Reply?]],VLOOKUP(Table1[[#This Row],[topic_id]],'All Topics Data'!$A$2:$E$1243,5,FALSE),0)</f>
        <v>0</v>
      </c>
      <c r="R666" s="8">
        <f>Table1[[#This Row],[post_time]]+8/24</f>
        <v>40184.893275462964</v>
      </c>
      <c r="S666" s="3">
        <f>IF(Table1[[#This Row],[post_position]]=1,0,SUMIFS($F$2:F666,$H$2:H666,Table1[[#This Row],[post_position]]-1,$C$2:C666,Table1[[#This Row],[topic_id]]))</f>
        <v>40184.520162037035</v>
      </c>
    </row>
    <row r="667" spans="1:19" x14ac:dyDescent="0.25">
      <c r="A667" s="7">
        <v>672</v>
      </c>
      <c r="B667" s="7">
        <v>1</v>
      </c>
      <c r="C667" s="7">
        <v>173</v>
      </c>
      <c r="D667" s="7">
        <v>2669</v>
      </c>
      <c r="E667" s="2"/>
      <c r="F667" s="8">
        <v>40184.685150462959</v>
      </c>
      <c r="G667" s="7">
        <v>0</v>
      </c>
      <c r="H667" s="7">
        <v>9</v>
      </c>
      <c r="I667" s="7" t="b">
        <f t="shared" si="30"/>
        <v>0</v>
      </c>
      <c r="J667" s="7" t="b">
        <f t="shared" si="31"/>
        <v>1</v>
      </c>
      <c r="K667" s="7">
        <f t="shared" si="32"/>
        <v>0</v>
      </c>
      <c r="L667" s="7">
        <f>WEEKDAY(Table1[[#This Row],[post_time]])</f>
        <v>4</v>
      </c>
      <c r="M667" s="7">
        <f>VLOOKUP(Table1[[#This Row],[topic_id]],'All Topics Data'!$A$2:$I$1243,8,FALSE)</f>
        <v>40163.997916666667</v>
      </c>
      <c r="N667" s="7">
        <f>Table1[[#This Row],[Hui Reply?]]*(Table1[[#This Row],[post_time]]-Table1[[#This Row],[timestamp of previous reply]])</f>
        <v>0</v>
      </c>
      <c r="O667" s="3">
        <f>O666+Table1[[#This Row],[Hui Reply?]]</f>
        <v>103</v>
      </c>
      <c r="P667" s="19">
        <f>INT(Table1[[#This Row],[post_time]])</f>
        <v>40184</v>
      </c>
      <c r="Q667" s="3">
        <f>IF(Table1[[#This Row],[Hui Reply?]],VLOOKUP(Table1[[#This Row],[topic_id]],'All Topics Data'!$A$2:$E$1243,5,FALSE),0)</f>
        <v>0</v>
      </c>
      <c r="R667" s="8">
        <f>Table1[[#This Row],[post_time]]+8/24</f>
        <v>40185.018483796295</v>
      </c>
      <c r="S667" s="3">
        <f>IF(Table1[[#This Row],[post_position]]=1,0,SUMIFS($F$2:F667,$H$2:H667,Table1[[#This Row],[post_position]]-1,$C$2:C667,Table1[[#This Row],[topic_id]]))</f>
        <v>40168.680821759262</v>
      </c>
    </row>
    <row r="668" spans="1:19" x14ac:dyDescent="0.25">
      <c r="A668" s="7">
        <v>673</v>
      </c>
      <c r="B668" s="7">
        <v>1</v>
      </c>
      <c r="C668" s="7">
        <v>173</v>
      </c>
      <c r="D668" s="7">
        <v>2669</v>
      </c>
      <c r="F668" s="8">
        <v>40184.687893518516</v>
      </c>
      <c r="G668" s="7">
        <v>0</v>
      </c>
      <c r="H668" s="7">
        <v>10</v>
      </c>
      <c r="I668" s="7" t="b">
        <f t="shared" si="30"/>
        <v>0</v>
      </c>
      <c r="J668" s="7" t="b">
        <f t="shared" si="31"/>
        <v>1</v>
      </c>
      <c r="K668" s="7">
        <f t="shared" si="32"/>
        <v>0</v>
      </c>
      <c r="L668" s="7">
        <f>WEEKDAY(Table1[[#This Row],[post_time]])</f>
        <v>4</v>
      </c>
      <c r="M668" s="7">
        <f>VLOOKUP(Table1[[#This Row],[topic_id]],'All Topics Data'!$A$2:$I$1243,8,FALSE)</f>
        <v>40163.997916666667</v>
      </c>
      <c r="N668" s="7">
        <f>Table1[[#This Row],[Hui Reply?]]*(Table1[[#This Row],[post_time]]-Table1[[#This Row],[timestamp of previous reply]])</f>
        <v>0</v>
      </c>
      <c r="O668" s="3">
        <f>O667+Table1[[#This Row],[Hui Reply?]]</f>
        <v>103</v>
      </c>
      <c r="P668" s="19">
        <f>INT(Table1[[#This Row],[post_time]])</f>
        <v>40184</v>
      </c>
      <c r="Q668" s="3">
        <f>IF(Table1[[#This Row],[Hui Reply?]],VLOOKUP(Table1[[#This Row],[topic_id]],'All Topics Data'!$A$2:$E$1243,5,FALSE),0)</f>
        <v>0</v>
      </c>
      <c r="R668" s="8">
        <f>Table1[[#This Row],[post_time]]+8/24</f>
        <v>40185.021226851852</v>
      </c>
      <c r="S668" s="3">
        <f>IF(Table1[[#This Row],[post_position]]=1,0,SUMIFS($F$2:F668,$H$2:H668,Table1[[#This Row],[post_position]]-1,$C$2:C668,Table1[[#This Row],[topic_id]]))</f>
        <v>40184.685150462959</v>
      </c>
    </row>
    <row r="669" spans="1:19" x14ac:dyDescent="0.25">
      <c r="A669" s="7">
        <v>674</v>
      </c>
      <c r="B669" s="7">
        <v>1</v>
      </c>
      <c r="C669" s="7">
        <v>195</v>
      </c>
      <c r="D669" s="7">
        <v>2982</v>
      </c>
      <c r="E669" s="2"/>
      <c r="F669" s="8">
        <v>40184.817615740743</v>
      </c>
      <c r="G669" s="7">
        <v>0</v>
      </c>
      <c r="H669" s="7">
        <v>1</v>
      </c>
      <c r="I669" s="7" t="b">
        <f t="shared" si="30"/>
        <v>0</v>
      </c>
      <c r="J669" s="7" t="b">
        <f t="shared" si="31"/>
        <v>0</v>
      </c>
      <c r="K669" s="7">
        <f t="shared" si="32"/>
        <v>0</v>
      </c>
      <c r="L669" s="7">
        <f>WEEKDAY(Table1[[#This Row],[post_time]])</f>
        <v>4</v>
      </c>
      <c r="M669" s="7">
        <f>VLOOKUP(Table1[[#This Row],[topic_id]],'All Topics Data'!$A$2:$I$1243,8,FALSE)</f>
        <v>40184.817361111112</v>
      </c>
      <c r="N669" s="7">
        <f>Table1[[#This Row],[Hui Reply?]]*(Table1[[#This Row],[post_time]]-Table1[[#This Row],[timestamp of previous reply]])</f>
        <v>0</v>
      </c>
      <c r="O669" s="3">
        <f>O668+Table1[[#This Row],[Hui Reply?]]</f>
        <v>103</v>
      </c>
      <c r="P669" s="19">
        <f>INT(Table1[[#This Row],[post_time]])</f>
        <v>40184</v>
      </c>
      <c r="Q669" s="3">
        <f>IF(Table1[[#This Row],[Hui Reply?]],VLOOKUP(Table1[[#This Row],[topic_id]],'All Topics Data'!$A$2:$E$1243,5,FALSE),0)</f>
        <v>0</v>
      </c>
      <c r="R669" s="8">
        <f>Table1[[#This Row],[post_time]]+8/24</f>
        <v>40185.150949074079</v>
      </c>
      <c r="S669" s="3">
        <f>IF(Table1[[#This Row],[post_position]]=1,0,SUMIFS($F$2:F669,$H$2:H669,Table1[[#This Row],[post_position]]-1,$C$2:C669,Table1[[#This Row],[topic_id]]))</f>
        <v>0</v>
      </c>
    </row>
    <row r="670" spans="1:19" x14ac:dyDescent="0.25">
      <c r="A670" s="7">
        <v>675</v>
      </c>
      <c r="B670" s="7">
        <v>1</v>
      </c>
      <c r="C670" s="7">
        <v>196</v>
      </c>
      <c r="D670" s="7">
        <v>2669</v>
      </c>
      <c r="E670" s="2"/>
      <c r="F670" s="8">
        <v>40184.994074074071</v>
      </c>
      <c r="G670" s="7">
        <v>0</v>
      </c>
      <c r="H670" s="7">
        <v>1</v>
      </c>
      <c r="I670" s="7" t="b">
        <f t="shared" si="30"/>
        <v>0</v>
      </c>
      <c r="J670" s="7" t="b">
        <f t="shared" si="31"/>
        <v>0</v>
      </c>
      <c r="K670" s="7">
        <f t="shared" si="32"/>
        <v>0</v>
      </c>
      <c r="L670" s="7">
        <f>WEEKDAY(Table1[[#This Row],[post_time]])</f>
        <v>4</v>
      </c>
      <c r="M670" s="7">
        <f>VLOOKUP(Table1[[#This Row],[topic_id]],'All Topics Data'!$A$2:$I$1243,8,FALSE)</f>
        <v>40184.993750000001</v>
      </c>
      <c r="N670" s="7">
        <f>Table1[[#This Row],[Hui Reply?]]*(Table1[[#This Row],[post_time]]-Table1[[#This Row],[timestamp of previous reply]])</f>
        <v>0</v>
      </c>
      <c r="O670" s="3">
        <f>O669+Table1[[#This Row],[Hui Reply?]]</f>
        <v>103</v>
      </c>
      <c r="P670" s="19">
        <f>INT(Table1[[#This Row],[post_time]])</f>
        <v>40184</v>
      </c>
      <c r="Q670" s="3">
        <f>IF(Table1[[#This Row],[Hui Reply?]],VLOOKUP(Table1[[#This Row],[topic_id]],'All Topics Data'!$A$2:$E$1243,5,FALSE),0)</f>
        <v>0</v>
      </c>
      <c r="R670" s="8">
        <f>Table1[[#This Row],[post_time]]+8/24</f>
        <v>40185.327407407407</v>
      </c>
      <c r="S670" s="3">
        <f>IF(Table1[[#This Row],[post_position]]=1,0,SUMIFS($F$2:F670,$H$2:H670,Table1[[#This Row],[post_position]]-1,$C$2:C670,Table1[[#This Row],[topic_id]]))</f>
        <v>0</v>
      </c>
    </row>
    <row r="671" spans="1:19" x14ac:dyDescent="0.25">
      <c r="A671" s="7">
        <v>676</v>
      </c>
      <c r="B671" s="7">
        <v>1</v>
      </c>
      <c r="C671" s="7">
        <v>195</v>
      </c>
      <c r="D671" s="7">
        <v>24</v>
      </c>
      <c r="E671" s="2"/>
      <c r="F671" s="8">
        <v>40184.999027777776</v>
      </c>
      <c r="G671" s="7">
        <v>0</v>
      </c>
      <c r="H671" s="7">
        <v>2</v>
      </c>
      <c r="I671" s="7" t="b">
        <f t="shared" si="30"/>
        <v>1</v>
      </c>
      <c r="J671" s="7" t="b">
        <f t="shared" si="31"/>
        <v>1</v>
      </c>
      <c r="K671" s="7">
        <f t="shared" si="32"/>
        <v>1</v>
      </c>
      <c r="L671" s="7">
        <f>WEEKDAY(Table1[[#This Row],[post_time]])</f>
        <v>4</v>
      </c>
      <c r="M671" s="7">
        <f>VLOOKUP(Table1[[#This Row],[topic_id]],'All Topics Data'!$A$2:$I$1243,8,FALSE)</f>
        <v>40184.817361111112</v>
      </c>
      <c r="N671" s="7">
        <f>Table1[[#This Row],[Hui Reply?]]*(Table1[[#This Row],[post_time]]-Table1[[#This Row],[timestamp of previous reply]])</f>
        <v>0.18141203703271458</v>
      </c>
      <c r="O671" s="3">
        <f>O670+Table1[[#This Row],[Hui Reply?]]</f>
        <v>104</v>
      </c>
      <c r="P671" s="19">
        <f>INT(Table1[[#This Row],[post_time]])</f>
        <v>40184</v>
      </c>
      <c r="Q671" s="3" t="str">
        <f>IF(Table1[[#This Row],[Hui Reply?]],VLOOKUP(Table1[[#This Row],[topic_id]],'All Topics Data'!$A$2:$E$1243,5,FALSE),0)</f>
        <v>robjowens</v>
      </c>
      <c r="R671" s="8">
        <f>Table1[[#This Row],[post_time]]+8/24</f>
        <v>40185.332361111112</v>
      </c>
      <c r="S671" s="3">
        <f>IF(Table1[[#This Row],[post_position]]=1,0,SUMIFS($F$2:F671,$H$2:H671,Table1[[#This Row],[post_position]]-1,$C$2:C671,Table1[[#This Row],[topic_id]]))</f>
        <v>40184.817615740743</v>
      </c>
    </row>
    <row r="672" spans="1:19" x14ac:dyDescent="0.25">
      <c r="A672" s="7">
        <v>677</v>
      </c>
      <c r="B672" s="7">
        <v>1</v>
      </c>
      <c r="C672" s="7">
        <v>173</v>
      </c>
      <c r="D672" s="7">
        <v>24</v>
      </c>
      <c r="E672" s="2"/>
      <c r="F672" s="8">
        <v>40185.004849537036</v>
      </c>
      <c r="G672" s="7">
        <v>0</v>
      </c>
      <c r="H672" s="7">
        <v>11</v>
      </c>
      <c r="I672" s="7" t="b">
        <f t="shared" si="30"/>
        <v>1</v>
      </c>
      <c r="J672" s="7" t="b">
        <f t="shared" si="31"/>
        <v>1</v>
      </c>
      <c r="K672" s="7">
        <f t="shared" si="32"/>
        <v>1</v>
      </c>
      <c r="L672" s="7">
        <f>WEEKDAY(Table1[[#This Row],[post_time]])</f>
        <v>5</v>
      </c>
      <c r="M672" s="7">
        <f>VLOOKUP(Table1[[#This Row],[topic_id]],'All Topics Data'!$A$2:$I$1243,8,FALSE)</f>
        <v>40163.997916666667</v>
      </c>
      <c r="N672" s="7">
        <f>Table1[[#This Row],[Hui Reply?]]*(Table1[[#This Row],[post_time]]-Table1[[#This Row],[timestamp of previous reply]])</f>
        <v>0.31695601851970423</v>
      </c>
      <c r="O672" s="3">
        <f>O671+Table1[[#This Row],[Hui Reply?]]</f>
        <v>105</v>
      </c>
      <c r="P672" s="19">
        <f>INT(Table1[[#This Row],[post_time]])</f>
        <v>40185</v>
      </c>
      <c r="Q672" s="3" t="str">
        <f>IF(Table1[[#This Row],[Hui Reply?]],VLOOKUP(Table1[[#This Row],[topic_id]],'All Topics Data'!$A$2:$E$1243,5,FALSE),0)</f>
        <v>a4vtt</v>
      </c>
      <c r="R672" s="8">
        <f>Table1[[#This Row],[post_time]]+8/24</f>
        <v>40185.338182870371</v>
      </c>
      <c r="S672" s="3">
        <f>IF(Table1[[#This Row],[post_position]]=1,0,SUMIFS($F$2:F672,$H$2:H672,Table1[[#This Row],[post_position]]-1,$C$2:C672,Table1[[#This Row],[topic_id]]))</f>
        <v>40184.687893518516</v>
      </c>
    </row>
    <row r="673" spans="1:19" x14ac:dyDescent="0.25">
      <c r="A673" s="7">
        <v>678</v>
      </c>
      <c r="B673" s="7">
        <v>1</v>
      </c>
      <c r="C673" s="7">
        <v>196</v>
      </c>
      <c r="D673" s="7">
        <v>24</v>
      </c>
      <c r="E673" s="2"/>
      <c r="F673" s="8">
        <v>40185.005231481482</v>
      </c>
      <c r="G673" s="7">
        <v>0</v>
      </c>
      <c r="H673" s="7">
        <v>2</v>
      </c>
      <c r="I673" s="7" t="b">
        <f t="shared" si="30"/>
        <v>1</v>
      </c>
      <c r="J673" s="7" t="b">
        <f t="shared" si="31"/>
        <v>1</v>
      </c>
      <c r="K673" s="7">
        <f t="shared" si="32"/>
        <v>1</v>
      </c>
      <c r="L673" s="7">
        <f>WEEKDAY(Table1[[#This Row],[post_time]])</f>
        <v>5</v>
      </c>
      <c r="M673" s="7">
        <f>VLOOKUP(Table1[[#This Row],[topic_id]],'All Topics Data'!$A$2:$I$1243,8,FALSE)</f>
        <v>40184.993750000001</v>
      </c>
      <c r="N673" s="7">
        <f>Table1[[#This Row],[Hui Reply?]]*(Table1[[#This Row],[post_time]]-Table1[[#This Row],[timestamp of previous reply]])</f>
        <v>1.1157407410792075E-2</v>
      </c>
      <c r="O673" s="3">
        <f>O672+Table1[[#This Row],[Hui Reply?]]</f>
        <v>106</v>
      </c>
      <c r="P673" s="19">
        <f>INT(Table1[[#This Row],[post_time]])</f>
        <v>40185</v>
      </c>
      <c r="Q673" s="3" t="str">
        <f>IF(Table1[[#This Row],[Hui Reply?]],VLOOKUP(Table1[[#This Row],[topic_id]],'All Topics Data'!$A$2:$E$1243,5,FALSE),0)</f>
        <v>a4vtt</v>
      </c>
      <c r="R673" s="8">
        <f>Table1[[#This Row],[post_time]]+8/24</f>
        <v>40185.338564814818</v>
      </c>
      <c r="S673" s="3">
        <f>IF(Table1[[#This Row],[post_position]]=1,0,SUMIFS($F$2:F673,$H$2:H673,Table1[[#This Row],[post_position]]-1,$C$2:C673,Table1[[#This Row],[topic_id]]))</f>
        <v>40184.994074074071</v>
      </c>
    </row>
    <row r="674" spans="1:19" x14ac:dyDescent="0.25">
      <c r="A674" s="7">
        <v>679</v>
      </c>
      <c r="B674" s="7">
        <v>1</v>
      </c>
      <c r="C674" s="7">
        <v>195</v>
      </c>
      <c r="D674" s="7">
        <v>2982</v>
      </c>
      <c r="E674" s="2"/>
      <c r="F674" s="8">
        <v>40185.469097222223</v>
      </c>
      <c r="G674" s="7">
        <v>0</v>
      </c>
      <c r="H674" s="7">
        <v>3</v>
      </c>
      <c r="I674" s="7" t="b">
        <f t="shared" si="30"/>
        <v>0</v>
      </c>
      <c r="J674" s="7" t="b">
        <f t="shared" si="31"/>
        <v>1</v>
      </c>
      <c r="K674" s="7">
        <f t="shared" si="32"/>
        <v>0</v>
      </c>
      <c r="L674" s="7">
        <f>WEEKDAY(Table1[[#This Row],[post_time]])</f>
        <v>5</v>
      </c>
      <c r="M674" s="7">
        <f>VLOOKUP(Table1[[#This Row],[topic_id]],'All Topics Data'!$A$2:$I$1243,8,FALSE)</f>
        <v>40184.817361111112</v>
      </c>
      <c r="N674" s="7">
        <f>Table1[[#This Row],[Hui Reply?]]*(Table1[[#This Row],[post_time]]-Table1[[#This Row],[timestamp of previous reply]])</f>
        <v>0</v>
      </c>
      <c r="O674" s="3">
        <f>O673+Table1[[#This Row],[Hui Reply?]]</f>
        <v>106</v>
      </c>
      <c r="P674" s="19">
        <f>INT(Table1[[#This Row],[post_time]])</f>
        <v>40185</v>
      </c>
      <c r="Q674" s="3">
        <f>IF(Table1[[#This Row],[Hui Reply?]],VLOOKUP(Table1[[#This Row],[topic_id]],'All Topics Data'!$A$2:$E$1243,5,FALSE),0)</f>
        <v>0</v>
      </c>
      <c r="R674" s="8">
        <f>Table1[[#This Row],[post_time]]+8/24</f>
        <v>40185.802430555559</v>
      </c>
      <c r="S674" s="3">
        <f>IF(Table1[[#This Row],[post_position]]=1,0,SUMIFS($F$2:F674,$H$2:H674,Table1[[#This Row],[post_position]]-1,$C$2:C674,Table1[[#This Row],[topic_id]]))</f>
        <v>40184.999027777776</v>
      </c>
    </row>
    <row r="675" spans="1:19" x14ac:dyDescent="0.25">
      <c r="A675" s="7">
        <v>680</v>
      </c>
      <c r="B675" s="7">
        <v>1</v>
      </c>
      <c r="C675" s="7">
        <v>195</v>
      </c>
      <c r="D675" s="7">
        <v>24</v>
      </c>
      <c r="E675" s="2"/>
      <c r="F675" s="8">
        <v>40185.516250000001</v>
      </c>
      <c r="G675" s="7">
        <v>0</v>
      </c>
      <c r="H675" s="7">
        <v>4</v>
      </c>
      <c r="I675" s="7" t="b">
        <f t="shared" si="30"/>
        <v>1</v>
      </c>
      <c r="J675" s="7" t="b">
        <f t="shared" si="31"/>
        <v>1</v>
      </c>
      <c r="K675" s="7">
        <f t="shared" si="32"/>
        <v>1</v>
      </c>
      <c r="L675" s="7">
        <f>WEEKDAY(Table1[[#This Row],[post_time]])</f>
        <v>5</v>
      </c>
      <c r="M675" s="7">
        <f>VLOOKUP(Table1[[#This Row],[topic_id]],'All Topics Data'!$A$2:$I$1243,8,FALSE)</f>
        <v>40184.817361111112</v>
      </c>
      <c r="N675" s="7">
        <f>Table1[[#This Row],[Hui Reply?]]*(Table1[[#This Row],[post_time]]-Table1[[#This Row],[timestamp of previous reply]])</f>
        <v>4.7152777777228039E-2</v>
      </c>
      <c r="O675" s="3">
        <f>O674+Table1[[#This Row],[Hui Reply?]]</f>
        <v>107</v>
      </c>
      <c r="P675" s="19">
        <f>INT(Table1[[#This Row],[post_time]])</f>
        <v>40185</v>
      </c>
      <c r="Q675" s="3" t="str">
        <f>IF(Table1[[#This Row],[Hui Reply?]],VLOOKUP(Table1[[#This Row],[topic_id]],'All Topics Data'!$A$2:$E$1243,5,FALSE),0)</f>
        <v>robjowens</v>
      </c>
      <c r="R675" s="8">
        <f>Table1[[#This Row],[post_time]]+8/24</f>
        <v>40185.849583333336</v>
      </c>
      <c r="S675" s="3">
        <f>IF(Table1[[#This Row],[post_position]]=1,0,SUMIFS($F$2:F675,$H$2:H675,Table1[[#This Row],[post_position]]-1,$C$2:C675,Table1[[#This Row],[topic_id]]))</f>
        <v>40185.469097222223</v>
      </c>
    </row>
    <row r="676" spans="1:19" x14ac:dyDescent="0.25">
      <c r="A676" s="7">
        <v>681</v>
      </c>
      <c r="B676" s="7">
        <v>1</v>
      </c>
      <c r="C676" s="7">
        <v>186</v>
      </c>
      <c r="D676" s="7">
        <v>28</v>
      </c>
      <c r="E676" s="2"/>
      <c r="F676" s="8">
        <v>40185.535381944443</v>
      </c>
      <c r="G676" s="7">
        <v>0</v>
      </c>
      <c r="H676" s="7">
        <v>4</v>
      </c>
      <c r="I676" s="7" t="b">
        <f t="shared" si="30"/>
        <v>0</v>
      </c>
      <c r="J676" s="7" t="b">
        <f t="shared" si="31"/>
        <v>1</v>
      </c>
      <c r="K676" s="7">
        <f t="shared" si="32"/>
        <v>0</v>
      </c>
      <c r="L676" s="7">
        <f>WEEKDAY(Table1[[#This Row],[post_time]])</f>
        <v>5</v>
      </c>
      <c r="M676" s="7">
        <f>VLOOKUP(Table1[[#This Row],[topic_id]],'All Topics Data'!$A$2:$I$1243,8,FALSE)</f>
        <v>40175.489583333336</v>
      </c>
      <c r="N676" s="7">
        <f>Table1[[#This Row],[Hui Reply?]]*(Table1[[#This Row],[post_time]]-Table1[[#This Row],[timestamp of previous reply]])</f>
        <v>0</v>
      </c>
      <c r="O676" s="3">
        <f>O675+Table1[[#This Row],[Hui Reply?]]</f>
        <v>107</v>
      </c>
      <c r="P676" s="19">
        <f>INT(Table1[[#This Row],[post_time]])</f>
        <v>40185</v>
      </c>
      <c r="Q676" s="3">
        <f>IF(Table1[[#This Row],[Hui Reply?]],VLOOKUP(Table1[[#This Row],[topic_id]],'All Topics Data'!$A$2:$E$1243,5,FALSE),0)</f>
        <v>0</v>
      </c>
      <c r="R676" s="8">
        <f>Table1[[#This Row],[post_time]]+8/24</f>
        <v>40185.868715277778</v>
      </c>
      <c r="S676" s="3">
        <f>IF(Table1[[#This Row],[post_position]]=1,0,SUMIFS($F$2:F676,$H$2:H676,Table1[[#This Row],[post_position]]-1,$C$2:C676,Table1[[#This Row],[topic_id]]))</f>
        <v>40176.241423611114</v>
      </c>
    </row>
    <row r="677" spans="1:19" x14ac:dyDescent="0.25">
      <c r="A677" s="7">
        <v>682</v>
      </c>
      <c r="B677" s="7">
        <v>1</v>
      </c>
      <c r="C677" s="7">
        <v>195</v>
      </c>
      <c r="D677" s="7">
        <v>2982</v>
      </c>
      <c r="E677" s="2"/>
      <c r="F677" s="8">
        <v>40185.537905092591</v>
      </c>
      <c r="G677" s="7">
        <v>0</v>
      </c>
      <c r="H677" s="7">
        <v>5</v>
      </c>
      <c r="I677" s="7" t="b">
        <f t="shared" si="30"/>
        <v>0</v>
      </c>
      <c r="J677" s="7" t="b">
        <f t="shared" si="31"/>
        <v>1</v>
      </c>
      <c r="K677" s="7">
        <f t="shared" si="32"/>
        <v>0</v>
      </c>
      <c r="L677" s="7">
        <f>WEEKDAY(Table1[[#This Row],[post_time]])</f>
        <v>5</v>
      </c>
      <c r="M677" s="7">
        <f>VLOOKUP(Table1[[#This Row],[topic_id]],'All Topics Data'!$A$2:$I$1243,8,FALSE)</f>
        <v>40184.817361111112</v>
      </c>
      <c r="N677" s="7">
        <f>Table1[[#This Row],[Hui Reply?]]*(Table1[[#This Row],[post_time]]-Table1[[#This Row],[timestamp of previous reply]])</f>
        <v>0</v>
      </c>
      <c r="O677" s="3">
        <f>O676+Table1[[#This Row],[Hui Reply?]]</f>
        <v>107</v>
      </c>
      <c r="P677" s="19">
        <f>INT(Table1[[#This Row],[post_time]])</f>
        <v>40185</v>
      </c>
      <c r="Q677" s="3">
        <f>IF(Table1[[#This Row],[Hui Reply?]],VLOOKUP(Table1[[#This Row],[topic_id]],'All Topics Data'!$A$2:$E$1243,5,FALSE),0)</f>
        <v>0</v>
      </c>
      <c r="R677" s="8">
        <f>Table1[[#This Row],[post_time]]+8/24</f>
        <v>40185.871238425927</v>
      </c>
      <c r="S677" s="3">
        <f>IF(Table1[[#This Row],[post_position]]=1,0,SUMIFS($F$2:F677,$H$2:H677,Table1[[#This Row],[post_position]]-1,$C$2:C677,Table1[[#This Row],[topic_id]]))</f>
        <v>40185.516250000001</v>
      </c>
    </row>
    <row r="678" spans="1:19" x14ac:dyDescent="0.25">
      <c r="A678" s="7">
        <v>683</v>
      </c>
      <c r="B678" s="7">
        <v>1</v>
      </c>
      <c r="C678" s="7">
        <v>186</v>
      </c>
      <c r="D678" s="7">
        <v>24</v>
      </c>
      <c r="F678" s="8">
        <v>40185.552499999998</v>
      </c>
      <c r="G678" s="7">
        <v>0</v>
      </c>
      <c r="H678" s="7">
        <v>5</v>
      </c>
      <c r="I678" s="7" t="b">
        <f t="shared" si="30"/>
        <v>1</v>
      </c>
      <c r="J678" s="7" t="b">
        <f t="shared" si="31"/>
        <v>1</v>
      </c>
      <c r="K678" s="7">
        <f t="shared" si="32"/>
        <v>1</v>
      </c>
      <c r="L678" s="7">
        <f>WEEKDAY(Table1[[#This Row],[post_time]])</f>
        <v>5</v>
      </c>
      <c r="M678" s="7">
        <f>VLOOKUP(Table1[[#This Row],[topic_id]],'All Topics Data'!$A$2:$I$1243,8,FALSE)</f>
        <v>40175.489583333336</v>
      </c>
      <c r="N678" s="7">
        <f>Table1[[#This Row],[Hui Reply?]]*(Table1[[#This Row],[post_time]]-Table1[[#This Row],[timestamp of previous reply]])</f>
        <v>1.7118055555329192E-2</v>
      </c>
      <c r="O678" s="3">
        <f>O677+Table1[[#This Row],[Hui Reply?]]</f>
        <v>108</v>
      </c>
      <c r="P678" s="19">
        <f>INT(Table1[[#This Row],[post_time]])</f>
        <v>40185</v>
      </c>
      <c r="Q678" s="3" t="str">
        <f>IF(Table1[[#This Row],[Hui Reply?]],VLOOKUP(Table1[[#This Row],[topic_id]],'All Topics Data'!$A$2:$E$1243,5,FALSE),0)</f>
        <v>razaas</v>
      </c>
      <c r="R678" s="8">
        <f>Table1[[#This Row],[post_time]]+8/24</f>
        <v>40185.885833333334</v>
      </c>
      <c r="S678" s="3">
        <f>IF(Table1[[#This Row],[post_position]]=1,0,SUMIFS($F$2:F678,$H$2:H678,Table1[[#This Row],[post_position]]-1,$C$2:C678,Table1[[#This Row],[topic_id]]))</f>
        <v>40185.535381944443</v>
      </c>
    </row>
    <row r="679" spans="1:19" x14ac:dyDescent="0.25">
      <c r="A679" s="7">
        <v>684</v>
      </c>
      <c r="B679" s="7">
        <v>1</v>
      </c>
      <c r="C679" s="7">
        <v>195</v>
      </c>
      <c r="D679" s="7">
        <v>24</v>
      </c>
      <c r="E679" s="2"/>
      <c r="F679" s="8">
        <v>40185.561493055553</v>
      </c>
      <c r="G679" s="7">
        <v>0</v>
      </c>
      <c r="H679" s="7">
        <v>6</v>
      </c>
      <c r="I679" s="7" t="b">
        <f t="shared" si="30"/>
        <v>1</v>
      </c>
      <c r="J679" s="7" t="b">
        <f t="shared" si="31"/>
        <v>1</v>
      </c>
      <c r="K679" s="7">
        <f t="shared" si="32"/>
        <v>1</v>
      </c>
      <c r="L679" s="7">
        <f>WEEKDAY(Table1[[#This Row],[post_time]])</f>
        <v>5</v>
      </c>
      <c r="M679" s="7">
        <f>VLOOKUP(Table1[[#This Row],[topic_id]],'All Topics Data'!$A$2:$I$1243,8,FALSE)</f>
        <v>40184.817361111112</v>
      </c>
      <c r="N679" s="7">
        <f>Table1[[#This Row],[Hui Reply?]]*(Table1[[#This Row],[post_time]]-Table1[[#This Row],[timestamp of previous reply]])</f>
        <v>2.3587962961755693E-2</v>
      </c>
      <c r="O679" s="3">
        <f>O678+Table1[[#This Row],[Hui Reply?]]</f>
        <v>109</v>
      </c>
      <c r="P679" s="19">
        <f>INT(Table1[[#This Row],[post_time]])</f>
        <v>40185</v>
      </c>
      <c r="Q679" s="3" t="str">
        <f>IF(Table1[[#This Row],[Hui Reply?]],VLOOKUP(Table1[[#This Row],[topic_id]],'All Topics Data'!$A$2:$E$1243,5,FALSE),0)</f>
        <v>robjowens</v>
      </c>
      <c r="R679" s="8">
        <f>Table1[[#This Row],[post_time]]+8/24</f>
        <v>40185.894826388889</v>
      </c>
      <c r="S679" s="3">
        <f>IF(Table1[[#This Row],[post_position]]=1,0,SUMIFS($F$2:F679,$H$2:H679,Table1[[#This Row],[post_position]]-1,$C$2:C679,Table1[[#This Row],[topic_id]]))</f>
        <v>40185.537905092591</v>
      </c>
    </row>
    <row r="680" spans="1:19" x14ac:dyDescent="0.25">
      <c r="A680" s="7">
        <v>685</v>
      </c>
      <c r="B680" s="7">
        <v>1</v>
      </c>
      <c r="C680" s="7">
        <v>186</v>
      </c>
      <c r="D680" s="7">
        <v>2758</v>
      </c>
      <c r="F680" s="8">
        <v>40185.565752314818</v>
      </c>
      <c r="G680" s="7">
        <v>0</v>
      </c>
      <c r="H680" s="7">
        <v>6</v>
      </c>
      <c r="I680" s="7" t="b">
        <f t="shared" si="30"/>
        <v>0</v>
      </c>
      <c r="J680" s="7" t="b">
        <f t="shared" si="31"/>
        <v>1</v>
      </c>
      <c r="K680" s="7">
        <f t="shared" si="32"/>
        <v>0</v>
      </c>
      <c r="L680" s="7">
        <f>WEEKDAY(Table1[[#This Row],[post_time]])</f>
        <v>5</v>
      </c>
      <c r="M680" s="7">
        <f>VLOOKUP(Table1[[#This Row],[topic_id]],'All Topics Data'!$A$2:$I$1243,8,FALSE)</f>
        <v>40175.489583333336</v>
      </c>
      <c r="N680" s="7">
        <f>Table1[[#This Row],[Hui Reply?]]*(Table1[[#This Row],[post_time]]-Table1[[#This Row],[timestamp of previous reply]])</f>
        <v>0</v>
      </c>
      <c r="O680" s="3">
        <f>O679+Table1[[#This Row],[Hui Reply?]]</f>
        <v>109</v>
      </c>
      <c r="P680" s="19">
        <f>INT(Table1[[#This Row],[post_time]])</f>
        <v>40185</v>
      </c>
      <c r="Q680" s="3">
        <f>IF(Table1[[#This Row],[Hui Reply?]],VLOOKUP(Table1[[#This Row],[topic_id]],'All Topics Data'!$A$2:$E$1243,5,FALSE),0)</f>
        <v>0</v>
      </c>
      <c r="R680" s="8">
        <f>Table1[[#This Row],[post_time]]+8/24</f>
        <v>40185.899085648154</v>
      </c>
      <c r="S680" s="3">
        <f>IF(Table1[[#This Row],[post_position]]=1,0,SUMIFS($F$2:F680,$H$2:H680,Table1[[#This Row],[post_position]]-1,$C$2:C680,Table1[[#This Row],[topic_id]]))</f>
        <v>40185.552499999998</v>
      </c>
    </row>
    <row r="681" spans="1:19" x14ac:dyDescent="0.25">
      <c r="A681" s="7">
        <v>686</v>
      </c>
      <c r="B681" s="7">
        <v>1</v>
      </c>
      <c r="C681" s="7">
        <v>195</v>
      </c>
      <c r="D681" s="7">
        <v>2982</v>
      </c>
      <c r="E681" s="2"/>
      <c r="F681" s="8">
        <v>40185.766643518517</v>
      </c>
      <c r="G681" s="7">
        <v>0</v>
      </c>
      <c r="H681" s="7">
        <v>7</v>
      </c>
      <c r="I681" s="7" t="b">
        <f t="shared" si="30"/>
        <v>0</v>
      </c>
      <c r="J681" s="7" t="b">
        <f t="shared" si="31"/>
        <v>1</v>
      </c>
      <c r="K681" s="7">
        <f t="shared" si="32"/>
        <v>0</v>
      </c>
      <c r="L681" s="7">
        <f>WEEKDAY(Table1[[#This Row],[post_time]])</f>
        <v>5</v>
      </c>
      <c r="M681" s="7">
        <f>VLOOKUP(Table1[[#This Row],[topic_id]],'All Topics Data'!$A$2:$I$1243,8,FALSE)</f>
        <v>40184.817361111112</v>
      </c>
      <c r="N681" s="7">
        <f>Table1[[#This Row],[Hui Reply?]]*(Table1[[#This Row],[post_time]]-Table1[[#This Row],[timestamp of previous reply]])</f>
        <v>0</v>
      </c>
      <c r="O681" s="3">
        <f>O680+Table1[[#This Row],[Hui Reply?]]</f>
        <v>109</v>
      </c>
      <c r="P681" s="19">
        <f>INT(Table1[[#This Row],[post_time]])</f>
        <v>40185</v>
      </c>
      <c r="Q681" s="3">
        <f>IF(Table1[[#This Row],[Hui Reply?]],VLOOKUP(Table1[[#This Row],[topic_id]],'All Topics Data'!$A$2:$E$1243,5,FALSE),0)</f>
        <v>0</v>
      </c>
      <c r="R681" s="8">
        <f>Table1[[#This Row],[post_time]]+8/24</f>
        <v>40186.099976851852</v>
      </c>
      <c r="S681" s="3">
        <f>IF(Table1[[#This Row],[post_position]]=1,0,SUMIFS($F$2:F681,$H$2:H681,Table1[[#This Row],[post_position]]-1,$C$2:C681,Table1[[#This Row],[topic_id]]))</f>
        <v>40185.561493055553</v>
      </c>
    </row>
    <row r="682" spans="1:19" x14ac:dyDescent="0.25">
      <c r="A682" s="7">
        <v>687</v>
      </c>
      <c r="B682" s="7">
        <v>1</v>
      </c>
      <c r="C682" s="7">
        <v>197</v>
      </c>
      <c r="D682" s="7">
        <v>2998</v>
      </c>
      <c r="E682" s="2"/>
      <c r="F682" s="8">
        <v>40185.781226851854</v>
      </c>
      <c r="G682" s="7">
        <v>0</v>
      </c>
      <c r="H682" s="7">
        <v>1</v>
      </c>
      <c r="I682" s="7" t="b">
        <f t="shared" si="30"/>
        <v>0</v>
      </c>
      <c r="J682" s="7" t="b">
        <f t="shared" si="31"/>
        <v>0</v>
      </c>
      <c r="K682" s="7">
        <f t="shared" si="32"/>
        <v>0</v>
      </c>
      <c r="L682" s="7">
        <f>WEEKDAY(Table1[[#This Row],[post_time]])</f>
        <v>5</v>
      </c>
      <c r="M682" s="7">
        <f>VLOOKUP(Table1[[#This Row],[topic_id]],'All Topics Data'!$A$2:$I$1243,8,FALSE)</f>
        <v>40185.780555555553</v>
      </c>
      <c r="N682" s="7">
        <f>Table1[[#This Row],[Hui Reply?]]*(Table1[[#This Row],[post_time]]-Table1[[#This Row],[timestamp of previous reply]])</f>
        <v>0</v>
      </c>
      <c r="O682" s="3">
        <f>O681+Table1[[#This Row],[Hui Reply?]]</f>
        <v>109</v>
      </c>
      <c r="P682" s="19">
        <f>INT(Table1[[#This Row],[post_time]])</f>
        <v>40185</v>
      </c>
      <c r="Q682" s="3">
        <f>IF(Table1[[#This Row],[Hui Reply?]],VLOOKUP(Table1[[#This Row],[topic_id]],'All Topics Data'!$A$2:$E$1243,5,FALSE),0)</f>
        <v>0</v>
      </c>
      <c r="R682" s="8">
        <f>Table1[[#This Row],[post_time]]+8/24</f>
        <v>40186.114560185189</v>
      </c>
      <c r="S682" s="3">
        <f>IF(Table1[[#This Row],[post_position]]=1,0,SUMIFS($F$2:F682,$H$2:H682,Table1[[#This Row],[post_position]]-1,$C$2:C682,Table1[[#This Row],[topic_id]]))</f>
        <v>0</v>
      </c>
    </row>
    <row r="683" spans="1:19" x14ac:dyDescent="0.25">
      <c r="A683" s="7">
        <v>688</v>
      </c>
      <c r="B683" s="7">
        <v>1</v>
      </c>
      <c r="C683" s="7">
        <v>197</v>
      </c>
      <c r="D683" s="7">
        <v>1</v>
      </c>
      <c r="F683" s="8">
        <v>40185.861504629633</v>
      </c>
      <c r="G683" s="7">
        <v>0</v>
      </c>
      <c r="H683" s="7">
        <v>2</v>
      </c>
      <c r="I683" s="7" t="b">
        <f t="shared" si="30"/>
        <v>0</v>
      </c>
      <c r="J683" s="7" t="b">
        <f t="shared" si="31"/>
        <v>1</v>
      </c>
      <c r="K683" s="7">
        <f t="shared" si="32"/>
        <v>0</v>
      </c>
      <c r="L683" s="7">
        <f>WEEKDAY(Table1[[#This Row],[post_time]])</f>
        <v>5</v>
      </c>
      <c r="M683" s="7">
        <f>VLOOKUP(Table1[[#This Row],[topic_id]],'All Topics Data'!$A$2:$I$1243,8,FALSE)</f>
        <v>40185.780555555553</v>
      </c>
      <c r="N683" s="7">
        <f>Table1[[#This Row],[Hui Reply?]]*(Table1[[#This Row],[post_time]]-Table1[[#This Row],[timestamp of previous reply]])</f>
        <v>0</v>
      </c>
      <c r="O683" s="3">
        <f>O682+Table1[[#This Row],[Hui Reply?]]</f>
        <v>109</v>
      </c>
      <c r="P683" s="19">
        <f>INT(Table1[[#This Row],[post_time]])</f>
        <v>40185</v>
      </c>
      <c r="Q683" s="3">
        <f>IF(Table1[[#This Row],[Hui Reply?]],VLOOKUP(Table1[[#This Row],[topic_id]],'All Topics Data'!$A$2:$E$1243,5,FALSE),0)</f>
        <v>0</v>
      </c>
      <c r="R683" s="8">
        <f>Table1[[#This Row],[post_time]]+8/24</f>
        <v>40186.194837962968</v>
      </c>
      <c r="S683" s="3">
        <f>IF(Table1[[#This Row],[post_position]]=1,0,SUMIFS($F$2:F683,$H$2:H683,Table1[[#This Row],[post_position]]-1,$C$2:C683,Table1[[#This Row],[topic_id]]))</f>
        <v>40185.781226851854</v>
      </c>
    </row>
    <row r="684" spans="1:19" x14ac:dyDescent="0.25">
      <c r="A684" s="7">
        <v>689</v>
      </c>
      <c r="B684" s="7">
        <v>1</v>
      </c>
      <c r="C684" s="7">
        <v>195</v>
      </c>
      <c r="D684" s="7">
        <v>1</v>
      </c>
      <c r="F684" s="8">
        <v>40185.879675925928</v>
      </c>
      <c r="G684" s="7">
        <v>0</v>
      </c>
      <c r="H684" s="7">
        <v>8</v>
      </c>
      <c r="I684" s="7" t="b">
        <f t="shared" si="30"/>
        <v>0</v>
      </c>
      <c r="J684" s="7" t="b">
        <f t="shared" si="31"/>
        <v>1</v>
      </c>
      <c r="K684" s="7">
        <f t="shared" si="32"/>
        <v>0</v>
      </c>
      <c r="L684" s="7">
        <f>WEEKDAY(Table1[[#This Row],[post_time]])</f>
        <v>5</v>
      </c>
      <c r="M684" s="7">
        <f>VLOOKUP(Table1[[#This Row],[topic_id]],'All Topics Data'!$A$2:$I$1243,8,FALSE)</f>
        <v>40184.817361111112</v>
      </c>
      <c r="N684" s="7">
        <f>Table1[[#This Row],[Hui Reply?]]*(Table1[[#This Row],[post_time]]-Table1[[#This Row],[timestamp of previous reply]])</f>
        <v>0</v>
      </c>
      <c r="O684" s="3">
        <f>O683+Table1[[#This Row],[Hui Reply?]]</f>
        <v>109</v>
      </c>
      <c r="P684" s="19">
        <f>INT(Table1[[#This Row],[post_time]])</f>
        <v>40185</v>
      </c>
      <c r="Q684" s="3">
        <f>IF(Table1[[#This Row],[Hui Reply?]],VLOOKUP(Table1[[#This Row],[topic_id]],'All Topics Data'!$A$2:$E$1243,5,FALSE),0)</f>
        <v>0</v>
      </c>
      <c r="R684" s="8">
        <f>Table1[[#This Row],[post_time]]+8/24</f>
        <v>40186.213009259263</v>
      </c>
      <c r="S684" s="3">
        <f>IF(Table1[[#This Row],[post_position]]=1,0,SUMIFS($F$2:F684,$H$2:H684,Table1[[#This Row],[post_position]]-1,$C$2:C684,Table1[[#This Row],[topic_id]]))</f>
        <v>40185.766643518517</v>
      </c>
    </row>
    <row r="685" spans="1:19" x14ac:dyDescent="0.25">
      <c r="A685" s="7">
        <v>690</v>
      </c>
      <c r="B685" s="7">
        <v>1</v>
      </c>
      <c r="C685" s="7">
        <v>198</v>
      </c>
      <c r="D685" s="7">
        <v>3005</v>
      </c>
      <c r="E685" s="2"/>
      <c r="F685" s="8">
        <v>40186.311481481483</v>
      </c>
      <c r="G685" s="7">
        <v>0</v>
      </c>
      <c r="H685" s="7">
        <v>1</v>
      </c>
      <c r="I685" s="7" t="b">
        <f t="shared" si="30"/>
        <v>0</v>
      </c>
      <c r="J685" s="7" t="b">
        <f t="shared" si="31"/>
        <v>0</v>
      </c>
      <c r="K685" s="7">
        <f t="shared" si="32"/>
        <v>0</v>
      </c>
      <c r="L685" s="7">
        <f>WEEKDAY(Table1[[#This Row],[post_time]])</f>
        <v>6</v>
      </c>
      <c r="M685" s="7">
        <f>VLOOKUP(Table1[[#This Row],[topic_id]],'All Topics Data'!$A$2:$I$1243,8,FALSE)</f>
        <v>40186.311111111114</v>
      </c>
      <c r="N685" s="7">
        <f>Table1[[#This Row],[Hui Reply?]]*(Table1[[#This Row],[post_time]]-Table1[[#This Row],[timestamp of previous reply]])</f>
        <v>0</v>
      </c>
      <c r="O685" s="3">
        <f>O684+Table1[[#This Row],[Hui Reply?]]</f>
        <v>109</v>
      </c>
      <c r="P685" s="19">
        <f>INT(Table1[[#This Row],[post_time]])</f>
        <v>40186</v>
      </c>
      <c r="Q685" s="3">
        <f>IF(Table1[[#This Row],[Hui Reply?]],VLOOKUP(Table1[[#This Row],[topic_id]],'All Topics Data'!$A$2:$E$1243,5,FALSE),0)</f>
        <v>0</v>
      </c>
      <c r="R685" s="8">
        <f>Table1[[#This Row],[post_time]]+8/24</f>
        <v>40186.644814814819</v>
      </c>
      <c r="S685" s="3">
        <f>IF(Table1[[#This Row],[post_position]]=1,0,SUMIFS($F$2:F685,$H$2:H685,Table1[[#This Row],[post_position]]-1,$C$2:C685,Table1[[#This Row],[topic_id]]))</f>
        <v>0</v>
      </c>
    </row>
    <row r="686" spans="1:19" x14ac:dyDescent="0.25">
      <c r="A686" s="7">
        <v>691</v>
      </c>
      <c r="B686" s="7">
        <v>1</v>
      </c>
      <c r="C686" s="7">
        <v>197</v>
      </c>
      <c r="D686" s="7">
        <v>2758</v>
      </c>
      <c r="F686" s="8">
        <v>40186.385416666664</v>
      </c>
      <c r="G686" s="7">
        <v>0</v>
      </c>
      <c r="H686" s="7">
        <v>3</v>
      </c>
      <c r="I686" s="7" t="b">
        <f t="shared" si="30"/>
        <v>0</v>
      </c>
      <c r="J686" s="7" t="b">
        <f t="shared" si="31"/>
        <v>1</v>
      </c>
      <c r="K686" s="7">
        <f t="shared" si="32"/>
        <v>0</v>
      </c>
      <c r="L686" s="7">
        <f>WEEKDAY(Table1[[#This Row],[post_time]])</f>
        <v>6</v>
      </c>
      <c r="M686" s="7">
        <f>VLOOKUP(Table1[[#This Row],[topic_id]],'All Topics Data'!$A$2:$I$1243,8,FALSE)</f>
        <v>40185.780555555553</v>
      </c>
      <c r="N686" s="7">
        <f>Table1[[#This Row],[Hui Reply?]]*(Table1[[#This Row],[post_time]]-Table1[[#This Row],[timestamp of previous reply]])</f>
        <v>0</v>
      </c>
      <c r="O686" s="3">
        <f>O685+Table1[[#This Row],[Hui Reply?]]</f>
        <v>109</v>
      </c>
      <c r="P686" s="19">
        <f>INT(Table1[[#This Row],[post_time]])</f>
        <v>40186</v>
      </c>
      <c r="Q686" s="3">
        <f>IF(Table1[[#This Row],[Hui Reply?]],VLOOKUP(Table1[[#This Row],[topic_id]],'All Topics Data'!$A$2:$E$1243,5,FALSE),0)</f>
        <v>0</v>
      </c>
      <c r="R686" s="8">
        <f>Table1[[#This Row],[post_time]]+8/24</f>
        <v>40186.71875</v>
      </c>
      <c r="S686" s="3">
        <f>IF(Table1[[#This Row],[post_position]]=1,0,SUMIFS($F$2:F686,$H$2:H686,Table1[[#This Row],[post_position]]-1,$C$2:C686,Table1[[#This Row],[topic_id]]))</f>
        <v>40185.861504629633</v>
      </c>
    </row>
    <row r="687" spans="1:19" x14ac:dyDescent="0.25">
      <c r="A687" s="7">
        <v>692</v>
      </c>
      <c r="B687" s="7">
        <v>1</v>
      </c>
      <c r="C687" s="7">
        <v>197</v>
      </c>
      <c r="D687" s="7">
        <v>2758</v>
      </c>
      <c r="E687" s="2"/>
      <c r="F687" s="8">
        <v>40186.396527777775</v>
      </c>
      <c r="G687" s="7">
        <v>0</v>
      </c>
      <c r="H687" s="7">
        <v>4</v>
      </c>
      <c r="I687" s="7" t="b">
        <f t="shared" si="30"/>
        <v>0</v>
      </c>
      <c r="J687" s="7" t="b">
        <f t="shared" si="31"/>
        <v>1</v>
      </c>
      <c r="K687" s="7">
        <f t="shared" si="32"/>
        <v>0</v>
      </c>
      <c r="L687" s="7">
        <f>WEEKDAY(Table1[[#This Row],[post_time]])</f>
        <v>6</v>
      </c>
      <c r="M687" s="7">
        <f>VLOOKUP(Table1[[#This Row],[topic_id]],'All Topics Data'!$A$2:$I$1243,8,FALSE)</f>
        <v>40185.780555555553</v>
      </c>
      <c r="N687" s="7">
        <f>Table1[[#This Row],[Hui Reply?]]*(Table1[[#This Row],[post_time]]-Table1[[#This Row],[timestamp of previous reply]])</f>
        <v>0</v>
      </c>
      <c r="O687" s="3">
        <f>O686+Table1[[#This Row],[Hui Reply?]]</f>
        <v>109</v>
      </c>
      <c r="P687" s="19">
        <f>INT(Table1[[#This Row],[post_time]])</f>
        <v>40186</v>
      </c>
      <c r="Q687" s="3">
        <f>IF(Table1[[#This Row],[Hui Reply?]],VLOOKUP(Table1[[#This Row],[topic_id]],'All Topics Data'!$A$2:$E$1243,5,FALSE),0)</f>
        <v>0</v>
      </c>
      <c r="R687" s="8">
        <f>Table1[[#This Row],[post_time]]+8/24</f>
        <v>40186.729861111111</v>
      </c>
      <c r="S687" s="3">
        <f>IF(Table1[[#This Row],[post_position]]=1,0,SUMIFS($F$2:F687,$H$2:H687,Table1[[#This Row],[post_position]]-1,$C$2:C687,Table1[[#This Row],[topic_id]]))</f>
        <v>40186.385416666664</v>
      </c>
    </row>
    <row r="688" spans="1:19" x14ac:dyDescent="0.25">
      <c r="A688" s="7">
        <v>693</v>
      </c>
      <c r="B688" s="7">
        <v>1</v>
      </c>
      <c r="C688" s="7">
        <v>197</v>
      </c>
      <c r="D688" s="7">
        <v>1</v>
      </c>
      <c r="E688" s="2"/>
      <c r="F688" s="8">
        <v>40186.409907407404</v>
      </c>
      <c r="G688" s="7">
        <v>0</v>
      </c>
      <c r="H688" s="7">
        <v>5</v>
      </c>
      <c r="I688" s="7" t="b">
        <f t="shared" si="30"/>
        <v>0</v>
      </c>
      <c r="J688" s="7" t="b">
        <f t="shared" si="31"/>
        <v>1</v>
      </c>
      <c r="K688" s="7">
        <f t="shared" si="32"/>
        <v>0</v>
      </c>
      <c r="L688" s="7">
        <f>WEEKDAY(Table1[[#This Row],[post_time]])</f>
        <v>6</v>
      </c>
      <c r="M688" s="7">
        <f>VLOOKUP(Table1[[#This Row],[topic_id]],'All Topics Data'!$A$2:$I$1243,8,FALSE)</f>
        <v>40185.780555555553</v>
      </c>
      <c r="N688" s="7">
        <f>Table1[[#This Row],[Hui Reply?]]*(Table1[[#This Row],[post_time]]-Table1[[#This Row],[timestamp of previous reply]])</f>
        <v>0</v>
      </c>
      <c r="O688" s="3">
        <f>O687+Table1[[#This Row],[Hui Reply?]]</f>
        <v>109</v>
      </c>
      <c r="P688" s="19">
        <f>INT(Table1[[#This Row],[post_time]])</f>
        <v>40186</v>
      </c>
      <c r="Q688" s="3">
        <f>IF(Table1[[#This Row],[Hui Reply?]],VLOOKUP(Table1[[#This Row],[topic_id]],'All Topics Data'!$A$2:$E$1243,5,FALSE),0)</f>
        <v>0</v>
      </c>
      <c r="R688" s="8">
        <f>Table1[[#This Row],[post_time]]+8/24</f>
        <v>40186.74324074074</v>
      </c>
      <c r="S688" s="3">
        <f>IF(Table1[[#This Row],[post_position]]=1,0,SUMIFS($F$2:F688,$H$2:H688,Table1[[#This Row],[post_position]]-1,$C$2:C688,Table1[[#This Row],[topic_id]]))</f>
        <v>40186.396527777775</v>
      </c>
    </row>
    <row r="689" spans="1:19" x14ac:dyDescent="0.25">
      <c r="A689" s="7">
        <v>694</v>
      </c>
      <c r="B689" s="7">
        <v>1</v>
      </c>
      <c r="C689" s="7">
        <v>197</v>
      </c>
      <c r="D689" s="7">
        <v>2998</v>
      </c>
      <c r="F689" s="8">
        <v>40186.432164351849</v>
      </c>
      <c r="G689" s="7">
        <v>0</v>
      </c>
      <c r="H689" s="7">
        <v>6</v>
      </c>
      <c r="I689" s="7" t="b">
        <f t="shared" si="30"/>
        <v>0</v>
      </c>
      <c r="J689" s="7" t="b">
        <f t="shared" si="31"/>
        <v>1</v>
      </c>
      <c r="K689" s="7">
        <f t="shared" si="32"/>
        <v>0</v>
      </c>
      <c r="L689" s="7">
        <f>WEEKDAY(Table1[[#This Row],[post_time]])</f>
        <v>6</v>
      </c>
      <c r="M689" s="7">
        <f>VLOOKUP(Table1[[#This Row],[topic_id]],'All Topics Data'!$A$2:$I$1243,8,FALSE)</f>
        <v>40185.780555555553</v>
      </c>
      <c r="N689" s="7">
        <f>Table1[[#This Row],[Hui Reply?]]*(Table1[[#This Row],[post_time]]-Table1[[#This Row],[timestamp of previous reply]])</f>
        <v>0</v>
      </c>
      <c r="O689" s="3">
        <f>O688+Table1[[#This Row],[Hui Reply?]]</f>
        <v>109</v>
      </c>
      <c r="P689" s="19">
        <f>INT(Table1[[#This Row],[post_time]])</f>
        <v>40186</v>
      </c>
      <c r="Q689" s="3">
        <f>IF(Table1[[#This Row],[Hui Reply?]],VLOOKUP(Table1[[#This Row],[topic_id]],'All Topics Data'!$A$2:$E$1243,5,FALSE),0)</f>
        <v>0</v>
      </c>
      <c r="R689" s="8">
        <f>Table1[[#This Row],[post_time]]+8/24</f>
        <v>40186.765497685185</v>
      </c>
      <c r="S689" s="3">
        <f>IF(Table1[[#This Row],[post_position]]=1,0,SUMIFS($F$2:F689,$H$2:H689,Table1[[#This Row],[post_position]]-1,$C$2:C689,Table1[[#This Row],[topic_id]]))</f>
        <v>40186.409907407404</v>
      </c>
    </row>
    <row r="690" spans="1:19" x14ac:dyDescent="0.25">
      <c r="A690" s="7">
        <v>695</v>
      </c>
      <c r="B690" s="7">
        <v>1</v>
      </c>
      <c r="C690" s="7">
        <v>199</v>
      </c>
      <c r="D690" s="7">
        <v>3008</v>
      </c>
      <c r="E690" s="2"/>
      <c r="F690" s="8">
        <v>40186.442835648151</v>
      </c>
      <c r="G690" s="7">
        <v>0</v>
      </c>
      <c r="H690" s="7">
        <v>1</v>
      </c>
      <c r="I690" s="7" t="b">
        <f t="shared" si="30"/>
        <v>0</v>
      </c>
      <c r="J690" s="7" t="b">
        <f t="shared" si="31"/>
        <v>0</v>
      </c>
      <c r="K690" s="7">
        <f t="shared" si="32"/>
        <v>0</v>
      </c>
      <c r="L690" s="7">
        <f>WEEKDAY(Table1[[#This Row],[post_time]])</f>
        <v>6</v>
      </c>
      <c r="M690" s="7">
        <f>VLOOKUP(Table1[[#This Row],[topic_id]],'All Topics Data'!$A$2:$I$1243,8,FALSE)</f>
        <v>40186.442361111112</v>
      </c>
      <c r="N690" s="7">
        <f>Table1[[#This Row],[Hui Reply?]]*(Table1[[#This Row],[post_time]]-Table1[[#This Row],[timestamp of previous reply]])</f>
        <v>0</v>
      </c>
      <c r="O690" s="3">
        <f>O689+Table1[[#This Row],[Hui Reply?]]</f>
        <v>109</v>
      </c>
      <c r="P690" s="19">
        <f>INT(Table1[[#This Row],[post_time]])</f>
        <v>40186</v>
      </c>
      <c r="Q690" s="3">
        <f>IF(Table1[[#This Row],[Hui Reply?]],VLOOKUP(Table1[[#This Row],[topic_id]],'All Topics Data'!$A$2:$E$1243,5,FALSE),0)</f>
        <v>0</v>
      </c>
      <c r="R690" s="8">
        <f>Table1[[#This Row],[post_time]]+8/24</f>
        <v>40186.776168981487</v>
      </c>
      <c r="S690" s="3">
        <f>IF(Table1[[#This Row],[post_position]]=1,0,SUMIFS($F$2:F690,$H$2:H690,Table1[[#This Row],[post_position]]-1,$C$2:C690,Table1[[#This Row],[topic_id]]))</f>
        <v>0</v>
      </c>
    </row>
    <row r="691" spans="1:19" x14ac:dyDescent="0.25">
      <c r="A691" s="7">
        <v>696</v>
      </c>
      <c r="B691" s="7">
        <v>1</v>
      </c>
      <c r="C691" s="7">
        <v>199</v>
      </c>
      <c r="D691" s="7">
        <v>24</v>
      </c>
      <c r="F691" s="8">
        <v>40186.467129629629</v>
      </c>
      <c r="G691" s="7">
        <v>0</v>
      </c>
      <c r="H691" s="7">
        <v>2</v>
      </c>
      <c r="I691" s="7" t="b">
        <f t="shared" si="30"/>
        <v>1</v>
      </c>
      <c r="J691" s="7" t="b">
        <f t="shared" si="31"/>
        <v>1</v>
      </c>
      <c r="K691" s="7">
        <f t="shared" si="32"/>
        <v>1</v>
      </c>
      <c r="L691" s="7">
        <f>WEEKDAY(Table1[[#This Row],[post_time]])</f>
        <v>6</v>
      </c>
      <c r="M691" s="7">
        <f>VLOOKUP(Table1[[#This Row],[topic_id]],'All Topics Data'!$A$2:$I$1243,8,FALSE)</f>
        <v>40186.442361111112</v>
      </c>
      <c r="N691" s="7">
        <f>Table1[[#This Row],[Hui Reply?]]*(Table1[[#This Row],[post_time]]-Table1[[#This Row],[timestamp of previous reply]])</f>
        <v>2.4293981477967463E-2</v>
      </c>
      <c r="O691" s="3">
        <f>O690+Table1[[#This Row],[Hui Reply?]]</f>
        <v>110</v>
      </c>
      <c r="P691" s="19">
        <f>INT(Table1[[#This Row],[post_time]])</f>
        <v>40186</v>
      </c>
      <c r="Q691" s="3" t="str">
        <f>IF(Table1[[#This Row],[Hui Reply?]],VLOOKUP(Table1[[#This Row],[topic_id]],'All Topics Data'!$A$2:$E$1243,5,FALSE),0)</f>
        <v>bfraser</v>
      </c>
      <c r="R691" s="8">
        <f>Table1[[#This Row],[post_time]]+8/24</f>
        <v>40186.800462962965</v>
      </c>
      <c r="S691" s="3">
        <f>IF(Table1[[#This Row],[post_position]]=1,0,SUMIFS($F$2:F691,$H$2:H691,Table1[[#This Row],[post_position]]-1,$C$2:C691,Table1[[#This Row],[topic_id]]))</f>
        <v>40186.442835648151</v>
      </c>
    </row>
    <row r="692" spans="1:19" x14ac:dyDescent="0.25">
      <c r="A692" s="7">
        <v>697</v>
      </c>
      <c r="B692" s="7">
        <v>1</v>
      </c>
      <c r="C692" s="7">
        <v>199</v>
      </c>
      <c r="D692" s="7">
        <v>24</v>
      </c>
      <c r="F692" s="8">
        <v>40186.468032407407</v>
      </c>
      <c r="G692" s="7">
        <v>0</v>
      </c>
      <c r="H692" s="7">
        <v>3</v>
      </c>
      <c r="I692" s="7" t="b">
        <f t="shared" si="30"/>
        <v>1</v>
      </c>
      <c r="J692" s="7" t="b">
        <f t="shared" si="31"/>
        <v>1</v>
      </c>
      <c r="K692" s="7">
        <f t="shared" si="32"/>
        <v>1</v>
      </c>
      <c r="L692" s="7">
        <f>WEEKDAY(Table1[[#This Row],[post_time]])</f>
        <v>6</v>
      </c>
      <c r="M692" s="7">
        <f>VLOOKUP(Table1[[#This Row],[topic_id]],'All Topics Data'!$A$2:$I$1243,8,FALSE)</f>
        <v>40186.442361111112</v>
      </c>
      <c r="N692" s="7">
        <f>Table1[[#This Row],[Hui Reply?]]*(Table1[[#This Row],[post_time]]-Table1[[#This Row],[timestamp of previous reply]])</f>
        <v>9.0277777781011537E-4</v>
      </c>
      <c r="O692" s="3">
        <f>O691+Table1[[#This Row],[Hui Reply?]]</f>
        <v>111</v>
      </c>
      <c r="P692" s="19">
        <f>INT(Table1[[#This Row],[post_time]])</f>
        <v>40186</v>
      </c>
      <c r="Q692" s="3" t="str">
        <f>IF(Table1[[#This Row],[Hui Reply?]],VLOOKUP(Table1[[#This Row],[topic_id]],'All Topics Data'!$A$2:$E$1243,5,FALSE),0)</f>
        <v>bfraser</v>
      </c>
      <c r="R692" s="8">
        <f>Table1[[#This Row],[post_time]]+8/24</f>
        <v>40186.801365740743</v>
      </c>
      <c r="S692" s="3">
        <f>IF(Table1[[#This Row],[post_position]]=1,0,SUMIFS($F$2:F692,$H$2:H692,Table1[[#This Row],[post_position]]-1,$C$2:C692,Table1[[#This Row],[topic_id]]))</f>
        <v>40186.467129629629</v>
      </c>
    </row>
    <row r="693" spans="1:19" x14ac:dyDescent="0.25">
      <c r="A693" s="7">
        <v>698</v>
      </c>
      <c r="B693" s="7">
        <v>1</v>
      </c>
      <c r="C693" s="7">
        <v>200</v>
      </c>
      <c r="D693" s="7">
        <v>2758</v>
      </c>
      <c r="E693" s="2"/>
      <c r="F693" s="8">
        <v>40186.526956018519</v>
      </c>
      <c r="G693" s="7">
        <v>0</v>
      </c>
      <c r="H693" s="7">
        <v>1</v>
      </c>
      <c r="I693" s="7" t="b">
        <f t="shared" si="30"/>
        <v>0</v>
      </c>
      <c r="J693" s="7" t="b">
        <f t="shared" si="31"/>
        <v>0</v>
      </c>
      <c r="K693" s="7">
        <f t="shared" si="32"/>
        <v>0</v>
      </c>
      <c r="L693" s="7">
        <f>WEEKDAY(Table1[[#This Row],[post_time]])</f>
        <v>6</v>
      </c>
      <c r="M693" s="7">
        <f>VLOOKUP(Table1[[#This Row],[topic_id]],'All Topics Data'!$A$2:$I$1243,8,FALSE)</f>
        <v>40186.526388888888</v>
      </c>
      <c r="N693" s="7">
        <f>Table1[[#This Row],[Hui Reply?]]*(Table1[[#This Row],[post_time]]-Table1[[#This Row],[timestamp of previous reply]])</f>
        <v>0</v>
      </c>
      <c r="O693" s="3">
        <f>O692+Table1[[#This Row],[Hui Reply?]]</f>
        <v>111</v>
      </c>
      <c r="P693" s="19">
        <f>INT(Table1[[#This Row],[post_time]])</f>
        <v>40186</v>
      </c>
      <c r="Q693" s="3">
        <f>IF(Table1[[#This Row],[Hui Reply?]],VLOOKUP(Table1[[#This Row],[topic_id]],'All Topics Data'!$A$2:$E$1243,5,FALSE),0)</f>
        <v>0</v>
      </c>
      <c r="R693" s="8">
        <f>Table1[[#This Row],[post_time]]+8/24</f>
        <v>40186.860289351855</v>
      </c>
      <c r="S693" s="3">
        <f>IF(Table1[[#This Row],[post_position]]=1,0,SUMIFS($F$2:F693,$H$2:H693,Table1[[#This Row],[post_position]]-1,$C$2:C693,Table1[[#This Row],[topic_id]]))</f>
        <v>0</v>
      </c>
    </row>
    <row r="694" spans="1:19" x14ac:dyDescent="0.25">
      <c r="A694" s="7">
        <v>699</v>
      </c>
      <c r="B694" s="7">
        <v>1</v>
      </c>
      <c r="C694" s="7">
        <v>200</v>
      </c>
      <c r="D694" s="7">
        <v>24</v>
      </c>
      <c r="F694" s="8">
        <v>40186.568935185183</v>
      </c>
      <c r="G694" s="7">
        <v>0</v>
      </c>
      <c r="H694" s="7">
        <v>2</v>
      </c>
      <c r="I694" s="7" t="b">
        <f t="shared" si="30"/>
        <v>1</v>
      </c>
      <c r="J694" s="7" t="b">
        <f t="shared" si="31"/>
        <v>1</v>
      </c>
      <c r="K694" s="7">
        <f t="shared" si="32"/>
        <v>1</v>
      </c>
      <c r="L694" s="7">
        <f>WEEKDAY(Table1[[#This Row],[post_time]])</f>
        <v>6</v>
      </c>
      <c r="M694" s="7">
        <f>VLOOKUP(Table1[[#This Row],[topic_id]],'All Topics Data'!$A$2:$I$1243,8,FALSE)</f>
        <v>40186.526388888888</v>
      </c>
      <c r="N694" s="7">
        <f>Table1[[#This Row],[Hui Reply?]]*(Table1[[#This Row],[post_time]]-Table1[[#This Row],[timestamp of previous reply]])</f>
        <v>4.1979166664532386E-2</v>
      </c>
      <c r="O694" s="3">
        <f>O693+Table1[[#This Row],[Hui Reply?]]</f>
        <v>112</v>
      </c>
      <c r="P694" s="19">
        <f>INT(Table1[[#This Row],[post_time]])</f>
        <v>40186</v>
      </c>
      <c r="Q694" s="3" t="str">
        <f>IF(Table1[[#This Row],[Hui Reply?]],VLOOKUP(Table1[[#This Row],[topic_id]],'All Topics Data'!$A$2:$E$1243,5,FALSE),0)</f>
        <v>Clarity</v>
      </c>
      <c r="R694" s="8">
        <f>Table1[[#This Row],[post_time]]+8/24</f>
        <v>40186.902268518519</v>
      </c>
      <c r="S694" s="3">
        <f>IF(Table1[[#This Row],[post_position]]=1,0,SUMIFS($F$2:F694,$H$2:H694,Table1[[#This Row],[post_position]]-1,$C$2:C694,Table1[[#This Row],[topic_id]]))</f>
        <v>40186.526956018519</v>
      </c>
    </row>
    <row r="695" spans="1:19" x14ac:dyDescent="0.25">
      <c r="A695" s="7">
        <v>700</v>
      </c>
      <c r="B695" s="7">
        <v>1</v>
      </c>
      <c r="C695" s="7">
        <v>197</v>
      </c>
      <c r="D695" s="7">
        <v>24</v>
      </c>
      <c r="F695" s="8">
        <v>40186.580648148149</v>
      </c>
      <c r="G695" s="7">
        <v>0</v>
      </c>
      <c r="H695" s="7">
        <v>7</v>
      </c>
      <c r="I695" s="7" t="b">
        <f t="shared" si="30"/>
        <v>1</v>
      </c>
      <c r="J695" s="7" t="b">
        <f t="shared" si="31"/>
        <v>1</v>
      </c>
      <c r="K695" s="7">
        <f t="shared" si="32"/>
        <v>1</v>
      </c>
      <c r="L695" s="7">
        <f>WEEKDAY(Table1[[#This Row],[post_time]])</f>
        <v>6</v>
      </c>
      <c r="M695" s="7">
        <f>VLOOKUP(Table1[[#This Row],[topic_id]],'All Topics Data'!$A$2:$I$1243,8,FALSE)</f>
        <v>40185.780555555553</v>
      </c>
      <c r="N695" s="7">
        <f>Table1[[#This Row],[Hui Reply?]]*(Table1[[#This Row],[post_time]]-Table1[[#This Row],[timestamp of previous reply]])</f>
        <v>0.14848379629984265</v>
      </c>
      <c r="O695" s="3">
        <f>O694+Table1[[#This Row],[Hui Reply?]]</f>
        <v>113</v>
      </c>
      <c r="P695" s="19">
        <f>INT(Table1[[#This Row],[post_time]])</f>
        <v>40186</v>
      </c>
      <c r="Q695" s="3" t="str">
        <f>IF(Table1[[#This Row],[Hui Reply?]],VLOOKUP(Table1[[#This Row],[topic_id]],'All Topics Data'!$A$2:$E$1243,5,FALSE),0)</f>
        <v>Chill</v>
      </c>
      <c r="R695" s="8">
        <f>Table1[[#This Row],[post_time]]+8/24</f>
        <v>40186.913981481484</v>
      </c>
      <c r="S695" s="3">
        <f>IF(Table1[[#This Row],[post_position]]=1,0,SUMIFS($F$2:F695,$H$2:H695,Table1[[#This Row],[post_position]]-1,$C$2:C695,Table1[[#This Row],[topic_id]]))</f>
        <v>40186.432164351849</v>
      </c>
    </row>
    <row r="696" spans="1:19" x14ac:dyDescent="0.25">
      <c r="A696" s="7">
        <v>701</v>
      </c>
      <c r="B696" s="7">
        <v>1</v>
      </c>
      <c r="C696" s="7">
        <v>173</v>
      </c>
      <c r="D696" s="7">
        <v>2669</v>
      </c>
      <c r="F696" s="8">
        <v>40186.644976851851</v>
      </c>
      <c r="G696" s="7">
        <v>0</v>
      </c>
      <c r="H696" s="7">
        <v>12</v>
      </c>
      <c r="I696" s="7" t="b">
        <f t="shared" si="30"/>
        <v>0</v>
      </c>
      <c r="J696" s="7" t="b">
        <f t="shared" si="31"/>
        <v>1</v>
      </c>
      <c r="K696" s="7">
        <f t="shared" si="32"/>
        <v>0</v>
      </c>
      <c r="L696" s="7">
        <f>WEEKDAY(Table1[[#This Row],[post_time]])</f>
        <v>6</v>
      </c>
      <c r="M696" s="7">
        <f>VLOOKUP(Table1[[#This Row],[topic_id]],'All Topics Data'!$A$2:$I$1243,8,FALSE)</f>
        <v>40163.997916666667</v>
      </c>
      <c r="N696" s="7">
        <f>Table1[[#This Row],[Hui Reply?]]*(Table1[[#This Row],[post_time]]-Table1[[#This Row],[timestamp of previous reply]])</f>
        <v>0</v>
      </c>
      <c r="O696" s="3">
        <f>O695+Table1[[#This Row],[Hui Reply?]]</f>
        <v>113</v>
      </c>
      <c r="P696" s="19">
        <f>INT(Table1[[#This Row],[post_time]])</f>
        <v>40186</v>
      </c>
      <c r="Q696" s="3">
        <f>IF(Table1[[#This Row],[Hui Reply?]],VLOOKUP(Table1[[#This Row],[topic_id]],'All Topics Data'!$A$2:$E$1243,5,FALSE),0)</f>
        <v>0</v>
      </c>
      <c r="R696" s="8">
        <f>Table1[[#This Row],[post_time]]+8/24</f>
        <v>40186.978310185186</v>
      </c>
      <c r="S696" s="3">
        <f>IF(Table1[[#This Row],[post_position]]=1,0,SUMIFS($F$2:F696,$H$2:H696,Table1[[#This Row],[post_position]]-1,$C$2:C696,Table1[[#This Row],[topic_id]]))</f>
        <v>40185.004849537036</v>
      </c>
    </row>
    <row r="697" spans="1:19" x14ac:dyDescent="0.25">
      <c r="A697" s="7">
        <v>702</v>
      </c>
      <c r="B697" s="7">
        <v>1</v>
      </c>
      <c r="C697" s="7">
        <v>196</v>
      </c>
      <c r="D697" s="7">
        <v>2669</v>
      </c>
      <c r="F697" s="8">
        <v>40186.645405092589</v>
      </c>
      <c r="G697" s="7">
        <v>0</v>
      </c>
      <c r="H697" s="7">
        <v>3</v>
      </c>
      <c r="I697" s="7" t="b">
        <f t="shared" si="30"/>
        <v>0</v>
      </c>
      <c r="J697" s="7" t="b">
        <f t="shared" si="31"/>
        <v>1</v>
      </c>
      <c r="K697" s="7">
        <f t="shared" si="32"/>
        <v>0</v>
      </c>
      <c r="L697" s="7">
        <f>WEEKDAY(Table1[[#This Row],[post_time]])</f>
        <v>6</v>
      </c>
      <c r="M697" s="7">
        <f>VLOOKUP(Table1[[#This Row],[topic_id]],'All Topics Data'!$A$2:$I$1243,8,FALSE)</f>
        <v>40184.993750000001</v>
      </c>
      <c r="N697" s="7">
        <f>Table1[[#This Row],[Hui Reply?]]*(Table1[[#This Row],[post_time]]-Table1[[#This Row],[timestamp of previous reply]])</f>
        <v>0</v>
      </c>
      <c r="O697" s="3">
        <f>O696+Table1[[#This Row],[Hui Reply?]]</f>
        <v>113</v>
      </c>
      <c r="P697" s="19">
        <f>INT(Table1[[#This Row],[post_time]])</f>
        <v>40186</v>
      </c>
      <c r="Q697" s="3">
        <f>IF(Table1[[#This Row],[Hui Reply?]],VLOOKUP(Table1[[#This Row],[topic_id]],'All Topics Data'!$A$2:$E$1243,5,FALSE),0)</f>
        <v>0</v>
      </c>
      <c r="R697" s="8">
        <f>Table1[[#This Row],[post_time]]+8/24</f>
        <v>40186.978738425925</v>
      </c>
      <c r="S697" s="3">
        <f>IF(Table1[[#This Row],[post_position]]=1,0,SUMIFS($F$2:F697,$H$2:H697,Table1[[#This Row],[post_position]]-1,$C$2:C697,Table1[[#This Row],[topic_id]]))</f>
        <v>40185.005231481482</v>
      </c>
    </row>
    <row r="698" spans="1:19" x14ac:dyDescent="0.25">
      <c r="A698" s="7">
        <v>703</v>
      </c>
      <c r="B698" s="7">
        <v>1</v>
      </c>
      <c r="C698" s="7">
        <v>198</v>
      </c>
      <c r="D698" s="7">
        <v>24</v>
      </c>
      <c r="E698" s="2"/>
      <c r="F698" s="8">
        <v>40186.656828703701</v>
      </c>
      <c r="G698" s="7">
        <v>0</v>
      </c>
      <c r="H698" s="7">
        <v>2</v>
      </c>
      <c r="I698" s="7" t="b">
        <f t="shared" si="30"/>
        <v>1</v>
      </c>
      <c r="J698" s="7" t="b">
        <f t="shared" si="31"/>
        <v>1</v>
      </c>
      <c r="K698" s="7">
        <f t="shared" si="32"/>
        <v>1</v>
      </c>
      <c r="L698" s="7">
        <f>WEEKDAY(Table1[[#This Row],[post_time]])</f>
        <v>6</v>
      </c>
      <c r="M698" s="7">
        <f>VLOOKUP(Table1[[#This Row],[topic_id]],'All Topics Data'!$A$2:$I$1243,8,FALSE)</f>
        <v>40186.311111111114</v>
      </c>
      <c r="N698" s="7">
        <f>Table1[[#This Row],[Hui Reply?]]*(Table1[[#This Row],[post_time]]-Table1[[#This Row],[timestamp of previous reply]])</f>
        <v>0.34534722221724223</v>
      </c>
      <c r="O698" s="3">
        <f>O697+Table1[[#This Row],[Hui Reply?]]</f>
        <v>114</v>
      </c>
      <c r="P698" s="19">
        <f>INT(Table1[[#This Row],[post_time]])</f>
        <v>40186</v>
      </c>
      <c r="Q698" s="3" t="str">
        <f>IF(Table1[[#This Row],[Hui Reply?]],VLOOKUP(Table1[[#This Row],[topic_id]],'All Topics Data'!$A$2:$E$1243,5,FALSE),0)</f>
        <v>rathandeep</v>
      </c>
      <c r="R698" s="8">
        <f>Table1[[#This Row],[post_time]]+8/24</f>
        <v>40186.990162037036</v>
      </c>
      <c r="S698" s="3">
        <f>IF(Table1[[#This Row],[post_position]]=1,0,SUMIFS($F$2:F698,$H$2:H698,Table1[[#This Row],[post_position]]-1,$C$2:C698,Table1[[#This Row],[topic_id]]))</f>
        <v>40186.311481481483</v>
      </c>
    </row>
    <row r="699" spans="1:19" x14ac:dyDescent="0.25">
      <c r="A699" s="7">
        <v>704</v>
      </c>
      <c r="B699" s="7">
        <v>1</v>
      </c>
      <c r="C699" s="7">
        <v>198</v>
      </c>
      <c r="D699" s="7">
        <v>24</v>
      </c>
      <c r="E699" s="2"/>
      <c r="F699" s="8">
        <v>40186.664305555554</v>
      </c>
      <c r="G699" s="7">
        <v>0</v>
      </c>
      <c r="H699" s="7">
        <v>3</v>
      </c>
      <c r="I699" s="7" t="b">
        <f t="shared" si="30"/>
        <v>1</v>
      </c>
      <c r="J699" s="7" t="b">
        <f t="shared" si="31"/>
        <v>1</v>
      </c>
      <c r="K699" s="7">
        <f t="shared" si="32"/>
        <v>1</v>
      </c>
      <c r="L699" s="7">
        <f>WEEKDAY(Table1[[#This Row],[post_time]])</f>
        <v>6</v>
      </c>
      <c r="M699" s="7">
        <f>VLOOKUP(Table1[[#This Row],[topic_id]],'All Topics Data'!$A$2:$I$1243,8,FALSE)</f>
        <v>40186.311111111114</v>
      </c>
      <c r="N699" s="7">
        <f>Table1[[#This Row],[Hui Reply?]]*(Table1[[#This Row],[post_time]]-Table1[[#This Row],[timestamp of previous reply]])</f>
        <v>7.4768518534256145E-3</v>
      </c>
      <c r="O699" s="3">
        <f>O698+Table1[[#This Row],[Hui Reply?]]</f>
        <v>115</v>
      </c>
      <c r="P699" s="19">
        <f>INT(Table1[[#This Row],[post_time]])</f>
        <v>40186</v>
      </c>
      <c r="Q699" s="3" t="str">
        <f>IF(Table1[[#This Row],[Hui Reply?]],VLOOKUP(Table1[[#This Row],[topic_id]],'All Topics Data'!$A$2:$E$1243,5,FALSE),0)</f>
        <v>rathandeep</v>
      </c>
      <c r="R699" s="8">
        <f>Table1[[#This Row],[post_time]]+8/24</f>
        <v>40186.99763888889</v>
      </c>
      <c r="S699" s="3">
        <f>IF(Table1[[#This Row],[post_position]]=1,0,SUMIFS($F$2:F699,$H$2:H699,Table1[[#This Row],[post_position]]-1,$C$2:C699,Table1[[#This Row],[topic_id]]))</f>
        <v>40186.656828703701</v>
      </c>
    </row>
    <row r="700" spans="1:19" x14ac:dyDescent="0.25">
      <c r="A700" s="7">
        <v>705</v>
      </c>
      <c r="B700" s="7">
        <v>1</v>
      </c>
      <c r="C700" s="7">
        <v>201</v>
      </c>
      <c r="D700" s="7">
        <v>3017</v>
      </c>
      <c r="E700" s="2"/>
      <c r="F700" s="8">
        <v>40186.882719907408</v>
      </c>
      <c r="G700" s="7">
        <v>0</v>
      </c>
      <c r="H700" s="7">
        <v>1</v>
      </c>
      <c r="I700" s="7" t="b">
        <f t="shared" si="30"/>
        <v>0</v>
      </c>
      <c r="J700" s="7" t="b">
        <f t="shared" si="31"/>
        <v>0</v>
      </c>
      <c r="K700" s="7">
        <f t="shared" si="32"/>
        <v>0</v>
      </c>
      <c r="L700" s="7">
        <f>WEEKDAY(Table1[[#This Row],[post_time]])</f>
        <v>6</v>
      </c>
      <c r="M700" s="7">
        <f>VLOOKUP(Table1[[#This Row],[topic_id]],'All Topics Data'!$A$2:$I$1243,8,FALSE)</f>
        <v>40186.882638888892</v>
      </c>
      <c r="N700" s="7">
        <f>Table1[[#This Row],[Hui Reply?]]*(Table1[[#This Row],[post_time]]-Table1[[#This Row],[timestamp of previous reply]])</f>
        <v>0</v>
      </c>
      <c r="O700" s="3">
        <f>O699+Table1[[#This Row],[Hui Reply?]]</f>
        <v>115</v>
      </c>
      <c r="P700" s="19">
        <f>INT(Table1[[#This Row],[post_time]])</f>
        <v>40186</v>
      </c>
      <c r="Q700" s="3">
        <f>IF(Table1[[#This Row],[Hui Reply?]],VLOOKUP(Table1[[#This Row],[topic_id]],'All Topics Data'!$A$2:$E$1243,5,FALSE),0)</f>
        <v>0</v>
      </c>
      <c r="R700" s="8">
        <f>Table1[[#This Row],[post_time]]+8/24</f>
        <v>40187.216053240743</v>
      </c>
      <c r="S700" s="3">
        <f>IF(Table1[[#This Row],[post_position]]=1,0,SUMIFS($F$2:F700,$H$2:H700,Table1[[#This Row],[post_position]]-1,$C$2:C700,Table1[[#This Row],[topic_id]]))</f>
        <v>0</v>
      </c>
    </row>
    <row r="701" spans="1:19" x14ac:dyDescent="0.25">
      <c r="A701" s="7">
        <v>706</v>
      </c>
      <c r="B701" s="7">
        <v>1</v>
      </c>
      <c r="C701" s="7">
        <v>201</v>
      </c>
      <c r="D701" s="7">
        <v>24</v>
      </c>
      <c r="E701" s="2"/>
      <c r="F701" s="8">
        <v>40187.081273148149</v>
      </c>
      <c r="G701" s="7">
        <v>0</v>
      </c>
      <c r="H701" s="7">
        <v>2</v>
      </c>
      <c r="I701" s="7" t="b">
        <f t="shared" si="30"/>
        <v>1</v>
      </c>
      <c r="J701" s="7" t="b">
        <f t="shared" si="31"/>
        <v>1</v>
      </c>
      <c r="K701" s="7">
        <f t="shared" si="32"/>
        <v>1</v>
      </c>
      <c r="L701" s="7">
        <f>WEEKDAY(Table1[[#This Row],[post_time]])</f>
        <v>7</v>
      </c>
      <c r="M701" s="7">
        <f>VLOOKUP(Table1[[#This Row],[topic_id]],'All Topics Data'!$A$2:$I$1243,8,FALSE)</f>
        <v>40186.882638888892</v>
      </c>
      <c r="N701" s="7">
        <f>Table1[[#This Row],[Hui Reply?]]*(Table1[[#This Row],[post_time]]-Table1[[#This Row],[timestamp of previous reply]])</f>
        <v>0.19855324074160308</v>
      </c>
      <c r="O701" s="3">
        <f>O700+Table1[[#This Row],[Hui Reply?]]</f>
        <v>116</v>
      </c>
      <c r="P701" s="19">
        <f>INT(Table1[[#This Row],[post_time]])</f>
        <v>40187</v>
      </c>
      <c r="Q701" s="3" t="str">
        <f>IF(Table1[[#This Row],[Hui Reply?]],VLOOKUP(Table1[[#This Row],[topic_id]],'All Topics Data'!$A$2:$E$1243,5,FALSE),0)</f>
        <v>tmckerahan</v>
      </c>
      <c r="R701" s="8">
        <f>Table1[[#This Row],[post_time]]+8/24</f>
        <v>40187.414606481485</v>
      </c>
      <c r="S701" s="3">
        <f>IF(Table1[[#This Row],[post_position]]=1,0,SUMIFS($F$2:F701,$H$2:H701,Table1[[#This Row],[post_position]]-1,$C$2:C701,Table1[[#This Row],[topic_id]]))</f>
        <v>40186.882719907408</v>
      </c>
    </row>
    <row r="702" spans="1:19" x14ac:dyDescent="0.25">
      <c r="A702" s="7">
        <v>707</v>
      </c>
      <c r="B702" s="7">
        <v>1</v>
      </c>
      <c r="C702" s="7">
        <v>190</v>
      </c>
      <c r="D702" s="7">
        <v>2938</v>
      </c>
      <c r="E702" s="2"/>
      <c r="F702" s="8">
        <v>40188.214120370372</v>
      </c>
      <c r="G702" s="7">
        <v>0</v>
      </c>
      <c r="H702" s="7">
        <v>7</v>
      </c>
      <c r="I702" s="7" t="b">
        <f t="shared" si="30"/>
        <v>0</v>
      </c>
      <c r="J702" s="7" t="b">
        <f t="shared" si="31"/>
        <v>1</v>
      </c>
      <c r="K702" s="7">
        <f t="shared" si="32"/>
        <v>0</v>
      </c>
      <c r="L702" s="7">
        <f>WEEKDAY(Table1[[#This Row],[post_time]])</f>
        <v>1</v>
      </c>
      <c r="M702" s="7">
        <f>VLOOKUP(Table1[[#This Row],[topic_id]],'All Topics Data'!$A$2:$I$1243,8,FALSE)</f>
        <v>40182.297222222223</v>
      </c>
      <c r="N702" s="7">
        <f>Table1[[#This Row],[Hui Reply?]]*(Table1[[#This Row],[post_time]]-Table1[[#This Row],[timestamp of previous reply]])</f>
        <v>0</v>
      </c>
      <c r="O702" s="3">
        <f>O701+Table1[[#This Row],[Hui Reply?]]</f>
        <v>116</v>
      </c>
      <c r="P702" s="19">
        <f>INT(Table1[[#This Row],[post_time]])</f>
        <v>40188</v>
      </c>
      <c r="Q702" s="3">
        <f>IF(Table1[[#This Row],[Hui Reply?]],VLOOKUP(Table1[[#This Row],[topic_id]],'All Topics Data'!$A$2:$E$1243,5,FALSE),0)</f>
        <v>0</v>
      </c>
      <c r="R702" s="8">
        <f>Table1[[#This Row],[post_time]]+8/24</f>
        <v>40188.547453703708</v>
      </c>
      <c r="S702" s="3">
        <f>IF(Table1[[#This Row],[post_position]]=1,0,SUMIFS($F$2:F702,$H$2:H702,Table1[[#This Row],[post_position]]-1,$C$2:C702,Table1[[#This Row],[topic_id]]))</f>
        <v>40184.12767361111</v>
      </c>
    </row>
    <row r="703" spans="1:19" x14ac:dyDescent="0.25">
      <c r="A703" s="7">
        <v>708</v>
      </c>
      <c r="B703" s="7">
        <v>1</v>
      </c>
      <c r="C703" s="7">
        <v>202</v>
      </c>
      <c r="D703" s="7">
        <v>2938</v>
      </c>
      <c r="E703" s="2"/>
      <c r="F703" s="8">
        <v>40188.295659722222</v>
      </c>
      <c r="G703" s="7">
        <v>0</v>
      </c>
      <c r="H703" s="7">
        <v>1</v>
      </c>
      <c r="I703" s="7" t="b">
        <f t="shared" si="30"/>
        <v>0</v>
      </c>
      <c r="J703" s="7" t="b">
        <f t="shared" si="31"/>
        <v>0</v>
      </c>
      <c r="K703" s="7">
        <f t="shared" si="32"/>
        <v>0</v>
      </c>
      <c r="L703" s="7">
        <f>WEEKDAY(Table1[[#This Row],[post_time]])</f>
        <v>1</v>
      </c>
      <c r="M703" s="7">
        <f>VLOOKUP(Table1[[#This Row],[topic_id]],'All Topics Data'!$A$2:$I$1243,8,FALSE)</f>
        <v>40188.295138888891</v>
      </c>
      <c r="N703" s="7">
        <f>Table1[[#This Row],[Hui Reply?]]*(Table1[[#This Row],[post_time]]-Table1[[#This Row],[timestamp of previous reply]])</f>
        <v>0</v>
      </c>
      <c r="O703" s="3">
        <f>O702+Table1[[#This Row],[Hui Reply?]]</f>
        <v>116</v>
      </c>
      <c r="P703" s="19">
        <f>INT(Table1[[#This Row],[post_time]])</f>
        <v>40188</v>
      </c>
      <c r="Q703" s="3">
        <f>IF(Table1[[#This Row],[Hui Reply?]],VLOOKUP(Table1[[#This Row],[topic_id]],'All Topics Data'!$A$2:$E$1243,5,FALSE),0)</f>
        <v>0</v>
      </c>
      <c r="R703" s="8">
        <f>Table1[[#This Row],[post_time]]+8/24</f>
        <v>40188.628993055558</v>
      </c>
      <c r="S703" s="3">
        <f>IF(Table1[[#This Row],[post_position]]=1,0,SUMIFS($F$2:F703,$H$2:H703,Table1[[#This Row],[post_position]]-1,$C$2:C703,Table1[[#This Row],[topic_id]]))</f>
        <v>0</v>
      </c>
    </row>
    <row r="704" spans="1:19" x14ac:dyDescent="0.25">
      <c r="A704" s="7">
        <v>709</v>
      </c>
      <c r="B704" s="7">
        <v>1</v>
      </c>
      <c r="C704" s="7">
        <v>190</v>
      </c>
      <c r="D704" s="7">
        <v>2938</v>
      </c>
      <c r="F704" s="8">
        <v>40188.31759259259</v>
      </c>
      <c r="G704" s="7">
        <v>0</v>
      </c>
      <c r="H704" s="7">
        <v>8</v>
      </c>
      <c r="I704" s="7" t="b">
        <f t="shared" si="30"/>
        <v>0</v>
      </c>
      <c r="J704" s="7" t="b">
        <f t="shared" si="31"/>
        <v>1</v>
      </c>
      <c r="K704" s="7">
        <f t="shared" si="32"/>
        <v>0</v>
      </c>
      <c r="L704" s="7">
        <f>WEEKDAY(Table1[[#This Row],[post_time]])</f>
        <v>1</v>
      </c>
      <c r="M704" s="7">
        <f>VLOOKUP(Table1[[#This Row],[topic_id]],'All Topics Data'!$A$2:$I$1243,8,FALSE)</f>
        <v>40182.297222222223</v>
      </c>
      <c r="N704" s="7">
        <f>Table1[[#This Row],[Hui Reply?]]*(Table1[[#This Row],[post_time]]-Table1[[#This Row],[timestamp of previous reply]])</f>
        <v>0</v>
      </c>
      <c r="O704" s="3">
        <f>O703+Table1[[#This Row],[Hui Reply?]]</f>
        <v>116</v>
      </c>
      <c r="P704" s="19">
        <f>INT(Table1[[#This Row],[post_time]])</f>
        <v>40188</v>
      </c>
      <c r="Q704" s="3">
        <f>IF(Table1[[#This Row],[Hui Reply?]],VLOOKUP(Table1[[#This Row],[topic_id]],'All Topics Data'!$A$2:$E$1243,5,FALSE),0)</f>
        <v>0</v>
      </c>
      <c r="R704" s="8">
        <f>Table1[[#This Row],[post_time]]+8/24</f>
        <v>40188.650925925926</v>
      </c>
      <c r="S704" s="3">
        <f>IF(Table1[[#This Row],[post_position]]=1,0,SUMIFS($F$2:F704,$H$2:H704,Table1[[#This Row],[post_position]]-1,$C$2:C704,Table1[[#This Row],[topic_id]]))</f>
        <v>40188.214120370372</v>
      </c>
    </row>
    <row r="705" spans="1:19" x14ac:dyDescent="0.25">
      <c r="A705" s="7">
        <v>710</v>
      </c>
      <c r="B705" s="7">
        <v>1</v>
      </c>
      <c r="C705" s="7">
        <v>202</v>
      </c>
      <c r="D705" s="7">
        <v>2865</v>
      </c>
      <c r="F705" s="8">
        <v>40188.436296296299</v>
      </c>
      <c r="G705" s="7">
        <v>0</v>
      </c>
      <c r="H705" s="7">
        <v>2</v>
      </c>
      <c r="I705" s="7" t="b">
        <f t="shared" si="30"/>
        <v>0</v>
      </c>
      <c r="J705" s="7" t="b">
        <f t="shared" si="31"/>
        <v>1</v>
      </c>
      <c r="K705" s="7">
        <f t="shared" si="32"/>
        <v>0</v>
      </c>
      <c r="L705" s="7">
        <f>WEEKDAY(Table1[[#This Row],[post_time]])</f>
        <v>1</v>
      </c>
      <c r="M705" s="7">
        <f>VLOOKUP(Table1[[#This Row],[topic_id]],'All Topics Data'!$A$2:$I$1243,8,FALSE)</f>
        <v>40188.295138888891</v>
      </c>
      <c r="N705" s="7">
        <f>Table1[[#This Row],[Hui Reply?]]*(Table1[[#This Row],[post_time]]-Table1[[#This Row],[timestamp of previous reply]])</f>
        <v>0</v>
      </c>
      <c r="O705" s="3">
        <f>O704+Table1[[#This Row],[Hui Reply?]]</f>
        <v>116</v>
      </c>
      <c r="P705" s="19">
        <f>INT(Table1[[#This Row],[post_time]])</f>
        <v>40188</v>
      </c>
      <c r="Q705" s="3">
        <f>IF(Table1[[#This Row],[Hui Reply?]],VLOOKUP(Table1[[#This Row],[topic_id]],'All Topics Data'!$A$2:$E$1243,5,FALSE),0)</f>
        <v>0</v>
      </c>
      <c r="R705" s="8">
        <f>Table1[[#This Row],[post_time]]+8/24</f>
        <v>40188.769629629634</v>
      </c>
      <c r="S705" s="3">
        <f>IF(Table1[[#This Row],[post_position]]=1,0,SUMIFS($F$2:F705,$H$2:H705,Table1[[#This Row],[post_position]]-1,$C$2:C705,Table1[[#This Row],[topic_id]]))</f>
        <v>40188.295659722222</v>
      </c>
    </row>
    <row r="706" spans="1:19" x14ac:dyDescent="0.25">
      <c r="A706" s="7">
        <v>711</v>
      </c>
      <c r="B706" s="7">
        <v>1</v>
      </c>
      <c r="C706" s="7">
        <v>190</v>
      </c>
      <c r="D706" s="7">
        <v>2865</v>
      </c>
      <c r="F706" s="8">
        <v>40188.484710648147</v>
      </c>
      <c r="G706" s="7">
        <v>0</v>
      </c>
      <c r="H706" s="7">
        <v>9</v>
      </c>
      <c r="I706" s="7" t="b">
        <f t="shared" si="30"/>
        <v>0</v>
      </c>
      <c r="J706" s="7" t="b">
        <f t="shared" si="31"/>
        <v>1</v>
      </c>
      <c r="K706" s="7">
        <f t="shared" si="32"/>
        <v>0</v>
      </c>
      <c r="L706" s="7">
        <f>WEEKDAY(Table1[[#This Row],[post_time]])</f>
        <v>1</v>
      </c>
      <c r="M706" s="7">
        <f>VLOOKUP(Table1[[#This Row],[topic_id]],'All Topics Data'!$A$2:$I$1243,8,FALSE)</f>
        <v>40182.297222222223</v>
      </c>
      <c r="N706" s="7">
        <f>Table1[[#This Row],[Hui Reply?]]*(Table1[[#This Row],[post_time]]-Table1[[#This Row],[timestamp of previous reply]])</f>
        <v>0</v>
      </c>
      <c r="O706" s="3">
        <f>O705+Table1[[#This Row],[Hui Reply?]]</f>
        <v>116</v>
      </c>
      <c r="P706" s="19">
        <f>INT(Table1[[#This Row],[post_time]])</f>
        <v>40188</v>
      </c>
      <c r="Q706" s="3">
        <f>IF(Table1[[#This Row],[Hui Reply?]],VLOOKUP(Table1[[#This Row],[topic_id]],'All Topics Data'!$A$2:$E$1243,5,FALSE),0)</f>
        <v>0</v>
      </c>
      <c r="R706" s="8">
        <f>Table1[[#This Row],[post_time]]+8/24</f>
        <v>40188.818043981482</v>
      </c>
      <c r="S706" s="3">
        <f>IF(Table1[[#This Row],[post_position]]=1,0,SUMIFS($F$2:F706,$H$2:H706,Table1[[#This Row],[post_position]]-1,$C$2:C706,Table1[[#This Row],[topic_id]]))</f>
        <v>40188.31759259259</v>
      </c>
    </row>
    <row r="707" spans="1:19" x14ac:dyDescent="0.25">
      <c r="A707" s="7">
        <v>712</v>
      </c>
      <c r="B707" s="7">
        <v>1</v>
      </c>
      <c r="C707" s="7">
        <v>190</v>
      </c>
      <c r="D707" s="7">
        <v>24</v>
      </c>
      <c r="E707" s="2"/>
      <c r="F707" s="8">
        <v>40188.607291666667</v>
      </c>
      <c r="G707" s="7">
        <v>0</v>
      </c>
      <c r="H707" s="7">
        <v>10</v>
      </c>
      <c r="I707" s="7" t="b">
        <f t="shared" ref="I707:I770" si="33">(D707=24)</f>
        <v>1</v>
      </c>
      <c r="J707" s="7" t="b">
        <f t="shared" ref="J707:J770" si="34">H707&gt;1</f>
        <v>1</v>
      </c>
      <c r="K707" s="7">
        <f t="shared" ref="K707:K770" si="35">I707*J707</f>
        <v>1</v>
      </c>
      <c r="L707" s="7">
        <f>WEEKDAY(Table1[[#This Row],[post_time]])</f>
        <v>1</v>
      </c>
      <c r="M707" s="7">
        <f>VLOOKUP(Table1[[#This Row],[topic_id]],'All Topics Data'!$A$2:$I$1243,8,FALSE)</f>
        <v>40182.297222222223</v>
      </c>
      <c r="N707" s="7">
        <f>Table1[[#This Row],[Hui Reply?]]*(Table1[[#This Row],[post_time]]-Table1[[#This Row],[timestamp of previous reply]])</f>
        <v>0.12258101852057735</v>
      </c>
      <c r="O707" s="3">
        <f>O706+Table1[[#This Row],[Hui Reply?]]</f>
        <v>117</v>
      </c>
      <c r="P707" s="19">
        <f>INT(Table1[[#This Row],[post_time]])</f>
        <v>40188</v>
      </c>
      <c r="Q707" s="3" t="str">
        <f>IF(Table1[[#This Row],[Hui Reply?]],VLOOKUP(Table1[[#This Row],[topic_id]],'All Topics Data'!$A$2:$E$1243,5,FALSE),0)</f>
        <v>samlim88</v>
      </c>
      <c r="R707" s="8">
        <f>Table1[[#This Row],[post_time]]+8/24</f>
        <v>40188.940625000003</v>
      </c>
      <c r="S707" s="3">
        <f>IF(Table1[[#This Row],[post_position]]=1,0,SUMIFS($F$2:F707,$H$2:H707,Table1[[#This Row],[post_position]]-1,$C$2:C707,Table1[[#This Row],[topic_id]]))</f>
        <v>40188.484710648147</v>
      </c>
    </row>
    <row r="708" spans="1:19" x14ac:dyDescent="0.25">
      <c r="A708" s="7">
        <v>713</v>
      </c>
      <c r="B708" s="7">
        <v>1</v>
      </c>
      <c r="C708" s="7">
        <v>203</v>
      </c>
      <c r="D708" s="7">
        <v>2936</v>
      </c>
      <c r="E708" s="2"/>
      <c r="F708" s="8">
        <v>40188.993090277778</v>
      </c>
      <c r="G708" s="7">
        <v>0</v>
      </c>
      <c r="H708" s="7">
        <v>1</v>
      </c>
      <c r="I708" s="7" t="b">
        <f t="shared" si="33"/>
        <v>0</v>
      </c>
      <c r="J708" s="7" t="b">
        <f t="shared" si="34"/>
        <v>0</v>
      </c>
      <c r="K708" s="7">
        <f t="shared" si="35"/>
        <v>0</v>
      </c>
      <c r="L708" s="7">
        <f>WEEKDAY(Table1[[#This Row],[post_time]])</f>
        <v>1</v>
      </c>
      <c r="M708" s="7">
        <f>VLOOKUP(Table1[[#This Row],[topic_id]],'All Topics Data'!$A$2:$I$1243,8,FALSE)</f>
        <v>40188.993055555555</v>
      </c>
      <c r="N708" s="7">
        <f>Table1[[#This Row],[Hui Reply?]]*(Table1[[#This Row],[post_time]]-Table1[[#This Row],[timestamp of previous reply]])</f>
        <v>0</v>
      </c>
      <c r="O708" s="3">
        <f>O707+Table1[[#This Row],[Hui Reply?]]</f>
        <v>117</v>
      </c>
      <c r="P708" s="19">
        <f>INT(Table1[[#This Row],[post_time]])</f>
        <v>40188</v>
      </c>
      <c r="Q708" s="3">
        <f>IF(Table1[[#This Row],[Hui Reply?]],VLOOKUP(Table1[[#This Row],[topic_id]],'All Topics Data'!$A$2:$E$1243,5,FALSE),0)</f>
        <v>0</v>
      </c>
      <c r="R708" s="8">
        <f>Table1[[#This Row],[post_time]]+8/24</f>
        <v>40189.326423611114</v>
      </c>
      <c r="S708" s="3">
        <f>IF(Table1[[#This Row],[post_position]]=1,0,SUMIFS($F$2:F708,$H$2:H708,Table1[[#This Row],[post_position]]-1,$C$2:C708,Table1[[#This Row],[topic_id]]))</f>
        <v>0</v>
      </c>
    </row>
    <row r="709" spans="1:19" x14ac:dyDescent="0.25">
      <c r="A709" s="7">
        <v>714</v>
      </c>
      <c r="B709" s="7">
        <v>1</v>
      </c>
      <c r="C709" s="7">
        <v>203</v>
      </c>
      <c r="D709" s="7">
        <v>24</v>
      </c>
      <c r="E709" s="2"/>
      <c r="F709" s="8">
        <v>40189.242534722223</v>
      </c>
      <c r="G709" s="7">
        <v>0</v>
      </c>
      <c r="H709" s="7">
        <v>2</v>
      </c>
      <c r="I709" s="7" t="b">
        <f t="shared" si="33"/>
        <v>1</v>
      </c>
      <c r="J709" s="7" t="b">
        <f t="shared" si="34"/>
        <v>1</v>
      </c>
      <c r="K709" s="7">
        <f t="shared" si="35"/>
        <v>1</v>
      </c>
      <c r="L709" s="7">
        <f>WEEKDAY(Table1[[#This Row],[post_time]])</f>
        <v>2</v>
      </c>
      <c r="M709" s="7">
        <f>VLOOKUP(Table1[[#This Row],[topic_id]],'All Topics Data'!$A$2:$I$1243,8,FALSE)</f>
        <v>40188.993055555555</v>
      </c>
      <c r="N709" s="7">
        <f>Table1[[#This Row],[Hui Reply?]]*(Table1[[#This Row],[post_time]]-Table1[[#This Row],[timestamp of previous reply]])</f>
        <v>0.24944444444554392</v>
      </c>
      <c r="O709" s="3">
        <f>O708+Table1[[#This Row],[Hui Reply?]]</f>
        <v>118</v>
      </c>
      <c r="P709" s="19">
        <f>INT(Table1[[#This Row],[post_time]])</f>
        <v>40189</v>
      </c>
      <c r="Q709" s="3" t="str">
        <f>IF(Table1[[#This Row],[Hui Reply?]],VLOOKUP(Table1[[#This Row],[topic_id]],'All Topics Data'!$A$2:$E$1243,5,FALSE),0)</f>
        <v>darh78</v>
      </c>
      <c r="R709" s="8">
        <f>Table1[[#This Row],[post_time]]+8/24</f>
        <v>40189.575868055559</v>
      </c>
      <c r="S709" s="3">
        <f>IF(Table1[[#This Row],[post_position]]=1,0,SUMIFS($F$2:F709,$H$2:H709,Table1[[#This Row],[post_position]]-1,$C$2:C709,Table1[[#This Row],[topic_id]]))</f>
        <v>40188.993090277778</v>
      </c>
    </row>
    <row r="710" spans="1:19" x14ac:dyDescent="0.25">
      <c r="A710" s="7">
        <v>715</v>
      </c>
      <c r="B710" s="7">
        <v>1</v>
      </c>
      <c r="C710" s="7">
        <v>203</v>
      </c>
      <c r="D710" s="7">
        <v>2936</v>
      </c>
      <c r="E710" s="2"/>
      <c r="F710" s="8">
        <v>40189.55636574074</v>
      </c>
      <c r="G710" s="7">
        <v>0</v>
      </c>
      <c r="H710" s="7">
        <v>3</v>
      </c>
      <c r="I710" s="7" t="b">
        <f t="shared" si="33"/>
        <v>0</v>
      </c>
      <c r="J710" s="7" t="b">
        <f t="shared" si="34"/>
        <v>1</v>
      </c>
      <c r="K710" s="7">
        <f t="shared" si="35"/>
        <v>0</v>
      </c>
      <c r="L710" s="7">
        <f>WEEKDAY(Table1[[#This Row],[post_time]])</f>
        <v>2</v>
      </c>
      <c r="M710" s="7">
        <f>VLOOKUP(Table1[[#This Row],[topic_id]],'All Topics Data'!$A$2:$I$1243,8,FALSE)</f>
        <v>40188.993055555555</v>
      </c>
      <c r="N710" s="7">
        <f>Table1[[#This Row],[Hui Reply?]]*(Table1[[#This Row],[post_time]]-Table1[[#This Row],[timestamp of previous reply]])</f>
        <v>0</v>
      </c>
      <c r="O710" s="3">
        <f>O709+Table1[[#This Row],[Hui Reply?]]</f>
        <v>118</v>
      </c>
      <c r="P710" s="19">
        <f>INT(Table1[[#This Row],[post_time]])</f>
        <v>40189</v>
      </c>
      <c r="Q710" s="3">
        <f>IF(Table1[[#This Row],[Hui Reply?]],VLOOKUP(Table1[[#This Row],[topic_id]],'All Topics Data'!$A$2:$E$1243,5,FALSE),0)</f>
        <v>0</v>
      </c>
      <c r="R710" s="8">
        <f>Table1[[#This Row],[post_time]]+8/24</f>
        <v>40189.889699074076</v>
      </c>
      <c r="S710" s="3">
        <f>IF(Table1[[#This Row],[post_position]]=1,0,SUMIFS($F$2:F710,$H$2:H710,Table1[[#This Row],[post_position]]-1,$C$2:C710,Table1[[#This Row],[topic_id]]))</f>
        <v>40189.242534722223</v>
      </c>
    </row>
    <row r="711" spans="1:19" x14ac:dyDescent="0.25">
      <c r="A711" s="7">
        <v>716</v>
      </c>
      <c r="B711" s="7">
        <v>1</v>
      </c>
      <c r="C711" s="7">
        <v>204</v>
      </c>
      <c r="D711" s="7">
        <v>77</v>
      </c>
      <c r="E711" s="2"/>
      <c r="F711" s="8">
        <v>40189.818564814814</v>
      </c>
      <c r="G711" s="7">
        <v>0</v>
      </c>
      <c r="H711" s="7">
        <v>1</v>
      </c>
      <c r="I711" s="7" t="b">
        <f t="shared" si="33"/>
        <v>0</v>
      </c>
      <c r="J711" s="7" t="b">
        <f t="shared" si="34"/>
        <v>0</v>
      </c>
      <c r="K711" s="7">
        <f t="shared" si="35"/>
        <v>0</v>
      </c>
      <c r="L711" s="7">
        <f>WEEKDAY(Table1[[#This Row],[post_time]])</f>
        <v>2</v>
      </c>
      <c r="M711" s="7">
        <f>VLOOKUP(Table1[[#This Row],[topic_id]],'All Topics Data'!$A$2:$I$1243,8,FALSE)</f>
        <v>40189.818055555559</v>
      </c>
      <c r="N711" s="7">
        <f>Table1[[#This Row],[Hui Reply?]]*(Table1[[#This Row],[post_time]]-Table1[[#This Row],[timestamp of previous reply]])</f>
        <v>0</v>
      </c>
      <c r="O711" s="3">
        <f>O710+Table1[[#This Row],[Hui Reply?]]</f>
        <v>118</v>
      </c>
      <c r="P711" s="19">
        <f>INT(Table1[[#This Row],[post_time]])</f>
        <v>40189</v>
      </c>
      <c r="Q711" s="3">
        <f>IF(Table1[[#This Row],[Hui Reply?]],VLOOKUP(Table1[[#This Row],[topic_id]],'All Topics Data'!$A$2:$E$1243,5,FALSE),0)</f>
        <v>0</v>
      </c>
      <c r="R711" s="8">
        <f>Table1[[#This Row],[post_time]]+8/24</f>
        <v>40190.151898148149</v>
      </c>
      <c r="S711" s="3">
        <f>IF(Table1[[#This Row],[post_position]]=1,0,SUMIFS($F$2:F711,$H$2:H711,Table1[[#This Row],[post_position]]-1,$C$2:C711,Table1[[#This Row],[topic_id]]))</f>
        <v>0</v>
      </c>
    </row>
    <row r="712" spans="1:19" x14ac:dyDescent="0.25">
      <c r="A712" s="7">
        <v>717</v>
      </c>
      <c r="B712" s="7">
        <v>1</v>
      </c>
      <c r="C712" s="7">
        <v>205</v>
      </c>
      <c r="D712" s="7">
        <v>3072</v>
      </c>
      <c r="E712" s="2"/>
      <c r="F712" s="8">
        <v>40189.900219907409</v>
      </c>
      <c r="G712" s="7">
        <v>0</v>
      </c>
      <c r="H712" s="7">
        <v>1</v>
      </c>
      <c r="I712" s="7" t="b">
        <f t="shared" si="33"/>
        <v>0</v>
      </c>
      <c r="J712" s="7" t="b">
        <f t="shared" si="34"/>
        <v>0</v>
      </c>
      <c r="K712" s="7">
        <f t="shared" si="35"/>
        <v>0</v>
      </c>
      <c r="L712" s="7">
        <f>WEEKDAY(Table1[[#This Row],[post_time]])</f>
        <v>2</v>
      </c>
      <c r="M712" s="7">
        <f>VLOOKUP(Table1[[#This Row],[topic_id]],'All Topics Data'!$A$2:$I$1243,8,FALSE)</f>
        <v>40189.9</v>
      </c>
      <c r="N712" s="7">
        <f>Table1[[#This Row],[Hui Reply?]]*(Table1[[#This Row],[post_time]]-Table1[[#This Row],[timestamp of previous reply]])</f>
        <v>0</v>
      </c>
      <c r="O712" s="3">
        <f>O711+Table1[[#This Row],[Hui Reply?]]</f>
        <v>118</v>
      </c>
      <c r="P712" s="19">
        <f>INT(Table1[[#This Row],[post_time]])</f>
        <v>40189</v>
      </c>
      <c r="Q712" s="3">
        <f>IF(Table1[[#This Row],[Hui Reply?]],VLOOKUP(Table1[[#This Row],[topic_id]],'All Topics Data'!$A$2:$E$1243,5,FALSE),0)</f>
        <v>0</v>
      </c>
      <c r="R712" s="8">
        <f>Table1[[#This Row],[post_time]]+8/24</f>
        <v>40190.233553240745</v>
      </c>
      <c r="S712" s="3">
        <f>IF(Table1[[#This Row],[post_position]]=1,0,SUMIFS($F$2:F712,$H$2:H712,Table1[[#This Row],[post_position]]-1,$C$2:C712,Table1[[#This Row],[topic_id]]))</f>
        <v>0</v>
      </c>
    </row>
    <row r="713" spans="1:19" x14ac:dyDescent="0.25">
      <c r="A713" s="7">
        <v>718</v>
      </c>
      <c r="B713" s="7">
        <v>1</v>
      </c>
      <c r="C713" s="7">
        <v>205</v>
      </c>
      <c r="D713" s="7">
        <v>1</v>
      </c>
      <c r="E713" s="2"/>
      <c r="F713" s="8">
        <v>40189.904618055552</v>
      </c>
      <c r="G713" s="7">
        <v>0</v>
      </c>
      <c r="H713" s="7">
        <v>2</v>
      </c>
      <c r="I713" s="7" t="b">
        <f t="shared" si="33"/>
        <v>0</v>
      </c>
      <c r="J713" s="7" t="b">
        <f t="shared" si="34"/>
        <v>1</v>
      </c>
      <c r="K713" s="7">
        <f t="shared" si="35"/>
        <v>0</v>
      </c>
      <c r="L713" s="7">
        <f>WEEKDAY(Table1[[#This Row],[post_time]])</f>
        <v>2</v>
      </c>
      <c r="M713" s="7">
        <f>VLOOKUP(Table1[[#This Row],[topic_id]],'All Topics Data'!$A$2:$I$1243,8,FALSE)</f>
        <v>40189.9</v>
      </c>
      <c r="N713" s="7">
        <f>Table1[[#This Row],[Hui Reply?]]*(Table1[[#This Row],[post_time]]-Table1[[#This Row],[timestamp of previous reply]])</f>
        <v>0</v>
      </c>
      <c r="O713" s="3">
        <f>O712+Table1[[#This Row],[Hui Reply?]]</f>
        <v>118</v>
      </c>
      <c r="P713" s="19">
        <f>INT(Table1[[#This Row],[post_time]])</f>
        <v>40189</v>
      </c>
      <c r="Q713" s="3">
        <f>IF(Table1[[#This Row],[Hui Reply?]],VLOOKUP(Table1[[#This Row],[topic_id]],'All Topics Data'!$A$2:$E$1243,5,FALSE),0)</f>
        <v>0</v>
      </c>
      <c r="R713" s="8">
        <f>Table1[[#This Row],[post_time]]+8/24</f>
        <v>40190.237951388888</v>
      </c>
      <c r="S713" s="3">
        <f>IF(Table1[[#This Row],[post_position]]=1,0,SUMIFS($F$2:F713,$H$2:H713,Table1[[#This Row],[post_position]]-1,$C$2:C713,Table1[[#This Row],[topic_id]]))</f>
        <v>40189.900219907409</v>
      </c>
    </row>
    <row r="714" spans="1:19" x14ac:dyDescent="0.25">
      <c r="A714" s="7">
        <v>719</v>
      </c>
      <c r="B714" s="7">
        <v>1</v>
      </c>
      <c r="C714" s="7">
        <v>204</v>
      </c>
      <c r="D714" s="7">
        <v>1</v>
      </c>
      <c r="F714" s="8">
        <v>40189.91783564815</v>
      </c>
      <c r="G714" s="7">
        <v>0</v>
      </c>
      <c r="H714" s="7">
        <v>2</v>
      </c>
      <c r="I714" s="7" t="b">
        <f t="shared" si="33"/>
        <v>0</v>
      </c>
      <c r="J714" s="7" t="b">
        <f t="shared" si="34"/>
        <v>1</v>
      </c>
      <c r="K714" s="7">
        <f t="shared" si="35"/>
        <v>0</v>
      </c>
      <c r="L714" s="7">
        <f>WEEKDAY(Table1[[#This Row],[post_time]])</f>
        <v>2</v>
      </c>
      <c r="M714" s="7">
        <f>VLOOKUP(Table1[[#This Row],[topic_id]],'All Topics Data'!$A$2:$I$1243,8,FALSE)</f>
        <v>40189.818055555559</v>
      </c>
      <c r="N714" s="7">
        <f>Table1[[#This Row],[Hui Reply?]]*(Table1[[#This Row],[post_time]]-Table1[[#This Row],[timestamp of previous reply]])</f>
        <v>0</v>
      </c>
      <c r="O714" s="3">
        <f>O713+Table1[[#This Row],[Hui Reply?]]</f>
        <v>118</v>
      </c>
      <c r="P714" s="19">
        <f>INT(Table1[[#This Row],[post_time]])</f>
        <v>40189</v>
      </c>
      <c r="Q714" s="3">
        <f>IF(Table1[[#This Row],[Hui Reply?]],VLOOKUP(Table1[[#This Row],[topic_id]],'All Topics Data'!$A$2:$E$1243,5,FALSE),0)</f>
        <v>0</v>
      </c>
      <c r="R714" s="8">
        <f>Table1[[#This Row],[post_time]]+8/24</f>
        <v>40190.251168981486</v>
      </c>
      <c r="S714" s="3">
        <f>IF(Table1[[#This Row],[post_position]]=1,0,SUMIFS($F$2:F714,$H$2:H714,Table1[[#This Row],[post_position]]-1,$C$2:C714,Table1[[#This Row],[topic_id]]))</f>
        <v>40189.818564814814</v>
      </c>
    </row>
    <row r="715" spans="1:19" x14ac:dyDescent="0.25">
      <c r="A715" s="7">
        <v>720</v>
      </c>
      <c r="B715" s="7">
        <v>4</v>
      </c>
      <c r="C715" s="7">
        <v>2</v>
      </c>
      <c r="D715" s="7">
        <v>3078</v>
      </c>
      <c r="E715" s="2"/>
      <c r="F715" s="8">
        <v>40190.008344907408</v>
      </c>
      <c r="G715" s="7">
        <v>0</v>
      </c>
      <c r="H715" s="7">
        <v>34</v>
      </c>
      <c r="I715" s="7" t="b">
        <f t="shared" si="33"/>
        <v>0</v>
      </c>
      <c r="J715" s="7" t="b">
        <f t="shared" si="34"/>
        <v>1</v>
      </c>
      <c r="K715" s="7">
        <f t="shared" si="35"/>
        <v>0</v>
      </c>
      <c r="L715" s="7">
        <f>WEEKDAY(Table1[[#This Row],[post_time]])</f>
        <v>3</v>
      </c>
      <c r="M715" s="7">
        <f>VLOOKUP(Table1[[#This Row],[topic_id]],'All Topics Data'!$A$2:$I$1243,8,FALSE)</f>
        <v>40019.929861111108</v>
      </c>
      <c r="N715" s="7">
        <f>Table1[[#This Row],[Hui Reply?]]*(Table1[[#This Row],[post_time]]-Table1[[#This Row],[timestamp of previous reply]])</f>
        <v>0</v>
      </c>
      <c r="O715" s="3">
        <f>O714+Table1[[#This Row],[Hui Reply?]]</f>
        <v>118</v>
      </c>
      <c r="P715" s="19">
        <f>INT(Table1[[#This Row],[post_time]])</f>
        <v>40190</v>
      </c>
      <c r="Q715" s="3">
        <f>IF(Table1[[#This Row],[Hui Reply?]],VLOOKUP(Table1[[#This Row],[topic_id]],'All Topics Data'!$A$2:$E$1243,5,FALSE),0)</f>
        <v>0</v>
      </c>
      <c r="R715" s="8">
        <f>Table1[[#This Row],[post_time]]+8/24</f>
        <v>40190.341678240744</v>
      </c>
      <c r="S715" s="3">
        <f>IF(Table1[[#This Row],[post_position]]=1,0,SUMIFS($F$2:F715,$H$2:H715,Table1[[#This Row],[post_position]]-1,$C$2:C715,Table1[[#This Row],[topic_id]]))</f>
        <v>40183.021782407406</v>
      </c>
    </row>
    <row r="716" spans="1:19" x14ac:dyDescent="0.25">
      <c r="A716" s="7">
        <v>721</v>
      </c>
      <c r="B716" s="7">
        <v>5</v>
      </c>
      <c r="C716" s="7">
        <v>206</v>
      </c>
      <c r="D716" s="7">
        <v>3078</v>
      </c>
      <c r="F716" s="8">
        <v>40190.00990740741</v>
      </c>
      <c r="G716" s="7">
        <v>0</v>
      </c>
      <c r="H716" s="7">
        <v>1</v>
      </c>
      <c r="I716" s="7" t="b">
        <f t="shared" si="33"/>
        <v>0</v>
      </c>
      <c r="J716" s="7" t="b">
        <f t="shared" si="34"/>
        <v>0</v>
      </c>
      <c r="K716" s="7">
        <f t="shared" si="35"/>
        <v>0</v>
      </c>
      <c r="L716" s="7">
        <f>WEEKDAY(Table1[[#This Row],[post_time]])</f>
        <v>3</v>
      </c>
      <c r="M716" s="7">
        <f>VLOOKUP(Table1[[#This Row],[topic_id]],'All Topics Data'!$A$2:$I$1243,8,FALSE)</f>
        <v>40190.009722222225</v>
      </c>
      <c r="N716" s="7">
        <f>Table1[[#This Row],[Hui Reply?]]*(Table1[[#This Row],[post_time]]-Table1[[#This Row],[timestamp of previous reply]])</f>
        <v>0</v>
      </c>
      <c r="O716" s="3">
        <f>O715+Table1[[#This Row],[Hui Reply?]]</f>
        <v>118</v>
      </c>
      <c r="P716" s="19">
        <f>INT(Table1[[#This Row],[post_time]])</f>
        <v>40190</v>
      </c>
      <c r="Q716" s="3">
        <f>IF(Table1[[#This Row],[Hui Reply?]],VLOOKUP(Table1[[#This Row],[topic_id]],'All Topics Data'!$A$2:$E$1243,5,FALSE),0)</f>
        <v>0</v>
      </c>
      <c r="R716" s="8">
        <f>Table1[[#This Row],[post_time]]+8/24</f>
        <v>40190.343240740745</v>
      </c>
      <c r="S716" s="3">
        <f>IF(Table1[[#This Row],[post_position]]=1,0,SUMIFS($F$2:F716,$H$2:H716,Table1[[#This Row],[post_position]]-1,$C$2:C716,Table1[[#This Row],[topic_id]]))</f>
        <v>0</v>
      </c>
    </row>
    <row r="717" spans="1:19" x14ac:dyDescent="0.25">
      <c r="A717" s="7">
        <v>722</v>
      </c>
      <c r="B717" s="7">
        <v>1</v>
      </c>
      <c r="C717" s="7">
        <v>207</v>
      </c>
      <c r="D717" s="7">
        <v>3080</v>
      </c>
      <c r="E717" s="2"/>
      <c r="F717" s="8">
        <v>40190.173171296294</v>
      </c>
      <c r="G717" s="7">
        <v>0</v>
      </c>
      <c r="H717" s="7">
        <v>1</v>
      </c>
      <c r="I717" s="7" t="b">
        <f t="shared" si="33"/>
        <v>0</v>
      </c>
      <c r="J717" s="7" t="b">
        <f t="shared" si="34"/>
        <v>0</v>
      </c>
      <c r="K717" s="7">
        <f t="shared" si="35"/>
        <v>0</v>
      </c>
      <c r="L717" s="7">
        <f>WEEKDAY(Table1[[#This Row],[post_time]])</f>
        <v>3</v>
      </c>
      <c r="M717" s="7">
        <f>VLOOKUP(Table1[[#This Row],[topic_id]],'All Topics Data'!$A$2:$I$1243,8,FALSE)</f>
        <v>40190.17291666667</v>
      </c>
      <c r="N717" s="7">
        <f>Table1[[#This Row],[Hui Reply?]]*(Table1[[#This Row],[post_time]]-Table1[[#This Row],[timestamp of previous reply]])</f>
        <v>0</v>
      </c>
      <c r="O717" s="3">
        <f>O716+Table1[[#This Row],[Hui Reply?]]</f>
        <v>118</v>
      </c>
      <c r="P717" s="19">
        <f>INT(Table1[[#This Row],[post_time]])</f>
        <v>40190</v>
      </c>
      <c r="Q717" s="3">
        <f>IF(Table1[[#This Row],[Hui Reply?]],VLOOKUP(Table1[[#This Row],[topic_id]],'All Topics Data'!$A$2:$E$1243,5,FALSE),0)</f>
        <v>0</v>
      </c>
      <c r="R717" s="8">
        <f>Table1[[#This Row],[post_time]]+8/24</f>
        <v>40190.506504629629</v>
      </c>
      <c r="S717" s="3">
        <f>IF(Table1[[#This Row],[post_position]]=1,0,SUMIFS($F$2:F717,$H$2:H717,Table1[[#This Row],[post_position]]-1,$C$2:C717,Table1[[#This Row],[topic_id]]))</f>
        <v>0</v>
      </c>
    </row>
    <row r="718" spans="1:19" x14ac:dyDescent="0.25">
      <c r="A718" s="7">
        <v>723</v>
      </c>
      <c r="B718" s="7">
        <v>5</v>
      </c>
      <c r="C718" s="7">
        <v>206</v>
      </c>
      <c r="D718" s="7">
        <v>1</v>
      </c>
      <c r="E718" s="2"/>
      <c r="F718" s="8">
        <v>40190.29247685185</v>
      </c>
      <c r="G718" s="7">
        <v>0</v>
      </c>
      <c r="H718" s="7">
        <v>2</v>
      </c>
      <c r="I718" s="7" t="b">
        <f t="shared" si="33"/>
        <v>0</v>
      </c>
      <c r="J718" s="7" t="b">
        <f t="shared" si="34"/>
        <v>1</v>
      </c>
      <c r="K718" s="7">
        <f t="shared" si="35"/>
        <v>0</v>
      </c>
      <c r="L718" s="7">
        <f>WEEKDAY(Table1[[#This Row],[post_time]])</f>
        <v>3</v>
      </c>
      <c r="M718" s="7">
        <f>VLOOKUP(Table1[[#This Row],[topic_id]],'All Topics Data'!$A$2:$I$1243,8,FALSE)</f>
        <v>40190.009722222225</v>
      </c>
      <c r="N718" s="7">
        <f>Table1[[#This Row],[Hui Reply?]]*(Table1[[#This Row],[post_time]]-Table1[[#This Row],[timestamp of previous reply]])</f>
        <v>0</v>
      </c>
      <c r="O718" s="3">
        <f>O717+Table1[[#This Row],[Hui Reply?]]</f>
        <v>118</v>
      </c>
      <c r="P718" s="19">
        <f>INT(Table1[[#This Row],[post_time]])</f>
        <v>40190</v>
      </c>
      <c r="Q718" s="3">
        <f>IF(Table1[[#This Row],[Hui Reply?]],VLOOKUP(Table1[[#This Row],[topic_id]],'All Topics Data'!$A$2:$E$1243,5,FALSE),0)</f>
        <v>0</v>
      </c>
      <c r="R718" s="8">
        <f>Table1[[#This Row],[post_time]]+8/24</f>
        <v>40190.625810185185</v>
      </c>
      <c r="S718" s="3">
        <f>IF(Table1[[#This Row],[post_position]]=1,0,SUMIFS($F$2:F718,$H$2:H718,Table1[[#This Row],[post_position]]-1,$C$2:C718,Table1[[#This Row],[topic_id]]))</f>
        <v>40190.00990740741</v>
      </c>
    </row>
    <row r="719" spans="1:19" x14ac:dyDescent="0.25">
      <c r="A719" s="7">
        <v>724</v>
      </c>
      <c r="B719" s="7">
        <v>1</v>
      </c>
      <c r="C719" s="7">
        <v>207</v>
      </c>
      <c r="D719" s="7">
        <v>24</v>
      </c>
      <c r="F719" s="8">
        <v>40190.293923611112</v>
      </c>
      <c r="G719" s="7">
        <v>0</v>
      </c>
      <c r="H719" s="7">
        <v>2</v>
      </c>
      <c r="I719" s="7" t="b">
        <f t="shared" si="33"/>
        <v>1</v>
      </c>
      <c r="J719" s="7" t="b">
        <f t="shared" si="34"/>
        <v>1</v>
      </c>
      <c r="K719" s="7">
        <f t="shared" si="35"/>
        <v>1</v>
      </c>
      <c r="L719" s="7">
        <f>WEEKDAY(Table1[[#This Row],[post_time]])</f>
        <v>3</v>
      </c>
      <c r="M719" s="7">
        <f>VLOOKUP(Table1[[#This Row],[topic_id]],'All Topics Data'!$A$2:$I$1243,8,FALSE)</f>
        <v>40190.17291666667</v>
      </c>
      <c r="N719" s="7">
        <f>Table1[[#This Row],[Hui Reply?]]*(Table1[[#This Row],[post_time]]-Table1[[#This Row],[timestamp of previous reply]])</f>
        <v>0.12075231481867377</v>
      </c>
      <c r="O719" s="3">
        <f>O718+Table1[[#This Row],[Hui Reply?]]</f>
        <v>119</v>
      </c>
      <c r="P719" s="19">
        <f>INT(Table1[[#This Row],[post_time]])</f>
        <v>40190</v>
      </c>
      <c r="Q719" s="3" t="str">
        <f>IF(Table1[[#This Row],[Hui Reply?]],VLOOKUP(Table1[[#This Row],[topic_id]],'All Topics Data'!$A$2:$E$1243,5,FALSE),0)</f>
        <v>TDoran</v>
      </c>
      <c r="R719" s="8">
        <f>Table1[[#This Row],[post_time]]+8/24</f>
        <v>40190.627256944448</v>
      </c>
      <c r="S719" s="3">
        <f>IF(Table1[[#This Row],[post_position]]=1,0,SUMIFS($F$2:F719,$H$2:H719,Table1[[#This Row],[post_position]]-1,$C$2:C719,Table1[[#This Row],[topic_id]]))</f>
        <v>40190.173171296294</v>
      </c>
    </row>
    <row r="720" spans="1:19" x14ac:dyDescent="0.25">
      <c r="A720" s="7">
        <v>725</v>
      </c>
      <c r="B720" s="7">
        <v>1</v>
      </c>
      <c r="C720" s="7">
        <v>207</v>
      </c>
      <c r="D720" s="7">
        <v>2865</v>
      </c>
      <c r="F720" s="8">
        <v>40190.318449074075</v>
      </c>
      <c r="G720" s="7">
        <v>0</v>
      </c>
      <c r="H720" s="7">
        <v>3</v>
      </c>
      <c r="I720" s="7" t="b">
        <f t="shared" si="33"/>
        <v>0</v>
      </c>
      <c r="J720" s="7" t="b">
        <f t="shared" si="34"/>
        <v>1</v>
      </c>
      <c r="K720" s="7">
        <f t="shared" si="35"/>
        <v>0</v>
      </c>
      <c r="L720" s="7">
        <f>WEEKDAY(Table1[[#This Row],[post_time]])</f>
        <v>3</v>
      </c>
      <c r="M720" s="7">
        <f>VLOOKUP(Table1[[#This Row],[topic_id]],'All Topics Data'!$A$2:$I$1243,8,FALSE)</f>
        <v>40190.17291666667</v>
      </c>
      <c r="N720" s="7">
        <f>Table1[[#This Row],[Hui Reply?]]*(Table1[[#This Row],[post_time]]-Table1[[#This Row],[timestamp of previous reply]])</f>
        <v>0</v>
      </c>
      <c r="O720" s="3">
        <f>O719+Table1[[#This Row],[Hui Reply?]]</f>
        <v>119</v>
      </c>
      <c r="P720" s="19">
        <f>INT(Table1[[#This Row],[post_time]])</f>
        <v>40190</v>
      </c>
      <c r="Q720" s="3">
        <f>IF(Table1[[#This Row],[Hui Reply?]],VLOOKUP(Table1[[#This Row],[topic_id]],'All Topics Data'!$A$2:$E$1243,5,FALSE),0)</f>
        <v>0</v>
      </c>
      <c r="R720" s="8">
        <f>Table1[[#This Row],[post_time]]+8/24</f>
        <v>40190.651782407411</v>
      </c>
      <c r="S720" s="3">
        <f>IF(Table1[[#This Row],[post_position]]=1,0,SUMIFS($F$2:F720,$H$2:H720,Table1[[#This Row],[post_position]]-1,$C$2:C720,Table1[[#This Row],[topic_id]]))</f>
        <v>40190.293923611112</v>
      </c>
    </row>
    <row r="721" spans="1:19" x14ac:dyDescent="0.25">
      <c r="A721" s="7">
        <v>726</v>
      </c>
      <c r="B721" s="7">
        <v>1</v>
      </c>
      <c r="C721" s="7">
        <v>205</v>
      </c>
      <c r="D721" s="7">
        <v>24</v>
      </c>
      <c r="E721" s="2"/>
      <c r="F721" s="8">
        <v>40190.623043981483</v>
      </c>
      <c r="G721" s="7">
        <v>0</v>
      </c>
      <c r="H721" s="7">
        <v>3</v>
      </c>
      <c r="I721" s="7" t="b">
        <f t="shared" si="33"/>
        <v>1</v>
      </c>
      <c r="J721" s="7" t="b">
        <f t="shared" si="34"/>
        <v>1</v>
      </c>
      <c r="K721" s="7">
        <f t="shared" si="35"/>
        <v>1</v>
      </c>
      <c r="L721" s="7">
        <f>WEEKDAY(Table1[[#This Row],[post_time]])</f>
        <v>3</v>
      </c>
      <c r="M721" s="7">
        <f>VLOOKUP(Table1[[#This Row],[topic_id]],'All Topics Data'!$A$2:$I$1243,8,FALSE)</f>
        <v>40189.9</v>
      </c>
      <c r="N721" s="7">
        <f>Table1[[#This Row],[Hui Reply?]]*(Table1[[#This Row],[post_time]]-Table1[[#This Row],[timestamp of previous reply]])</f>
        <v>0.71842592593020527</v>
      </c>
      <c r="O721" s="3">
        <f>O720+Table1[[#This Row],[Hui Reply?]]</f>
        <v>120</v>
      </c>
      <c r="P721" s="19">
        <f>INT(Table1[[#This Row],[post_time]])</f>
        <v>40190</v>
      </c>
      <c r="Q721" s="3" t="str">
        <f>IF(Table1[[#This Row],[Hui Reply?]],VLOOKUP(Table1[[#This Row],[topic_id]],'All Topics Data'!$A$2:$E$1243,5,FALSE),0)</f>
        <v>Evil_Pugs_Mama</v>
      </c>
      <c r="R721" s="8">
        <f>Table1[[#This Row],[post_time]]+8/24</f>
        <v>40190.956377314818</v>
      </c>
      <c r="S721" s="3">
        <f>IF(Table1[[#This Row],[post_position]]=1,0,SUMIFS($F$2:F721,$H$2:H721,Table1[[#This Row],[post_position]]-1,$C$2:C721,Table1[[#This Row],[topic_id]]))</f>
        <v>40189.904618055552</v>
      </c>
    </row>
    <row r="722" spans="1:19" x14ac:dyDescent="0.25">
      <c r="A722" s="7">
        <v>727</v>
      </c>
      <c r="B722" s="7">
        <v>1</v>
      </c>
      <c r="C722" s="7">
        <v>208</v>
      </c>
      <c r="D722" s="7">
        <v>3086</v>
      </c>
      <c r="E722" s="2"/>
      <c r="F722" s="8">
        <v>40190.665648148148</v>
      </c>
      <c r="G722" s="7">
        <v>0</v>
      </c>
      <c r="H722" s="7">
        <v>1</v>
      </c>
      <c r="I722" s="7" t="b">
        <f t="shared" si="33"/>
        <v>0</v>
      </c>
      <c r="J722" s="7" t="b">
        <f t="shared" si="34"/>
        <v>0</v>
      </c>
      <c r="K722" s="7">
        <f t="shared" si="35"/>
        <v>0</v>
      </c>
      <c r="L722" s="7">
        <f>WEEKDAY(Table1[[#This Row],[post_time]])</f>
        <v>3</v>
      </c>
      <c r="M722" s="7">
        <f>VLOOKUP(Table1[[#This Row],[topic_id]],'All Topics Data'!$A$2:$I$1243,8,FALSE)</f>
        <v>40190.665277777778</v>
      </c>
      <c r="N722" s="7">
        <f>Table1[[#This Row],[Hui Reply?]]*(Table1[[#This Row],[post_time]]-Table1[[#This Row],[timestamp of previous reply]])</f>
        <v>0</v>
      </c>
      <c r="O722" s="3">
        <f>O721+Table1[[#This Row],[Hui Reply?]]</f>
        <v>120</v>
      </c>
      <c r="P722" s="19">
        <f>INT(Table1[[#This Row],[post_time]])</f>
        <v>40190</v>
      </c>
      <c r="Q722" s="3">
        <f>IF(Table1[[#This Row],[Hui Reply?]],VLOOKUP(Table1[[#This Row],[topic_id]],'All Topics Data'!$A$2:$E$1243,5,FALSE),0)</f>
        <v>0</v>
      </c>
      <c r="R722" s="8">
        <f>Table1[[#This Row],[post_time]]+8/24</f>
        <v>40190.998981481483</v>
      </c>
      <c r="S722" s="3">
        <f>IF(Table1[[#This Row],[post_position]]=1,0,SUMIFS($F$2:F722,$H$2:H722,Table1[[#This Row],[post_position]]-1,$C$2:C722,Table1[[#This Row],[topic_id]]))</f>
        <v>0</v>
      </c>
    </row>
    <row r="723" spans="1:19" x14ac:dyDescent="0.25">
      <c r="A723" s="7">
        <v>728</v>
      </c>
      <c r="B723" s="7">
        <v>1</v>
      </c>
      <c r="C723" s="7">
        <v>209</v>
      </c>
      <c r="D723" s="7">
        <v>3085</v>
      </c>
      <c r="E723" s="2"/>
      <c r="F723" s="8">
        <v>40190.666585648149</v>
      </c>
      <c r="G723" s="7">
        <v>0</v>
      </c>
      <c r="H723" s="7">
        <v>1</v>
      </c>
      <c r="I723" s="7" t="b">
        <f t="shared" si="33"/>
        <v>0</v>
      </c>
      <c r="J723" s="7" t="b">
        <f t="shared" si="34"/>
        <v>0</v>
      </c>
      <c r="K723" s="7">
        <f t="shared" si="35"/>
        <v>0</v>
      </c>
      <c r="L723" s="7">
        <f>WEEKDAY(Table1[[#This Row],[post_time]])</f>
        <v>3</v>
      </c>
      <c r="M723" s="7">
        <f>VLOOKUP(Table1[[#This Row],[topic_id]],'All Topics Data'!$A$2:$I$1243,8,FALSE)</f>
        <v>40190.665972222225</v>
      </c>
      <c r="N723" s="7">
        <f>Table1[[#This Row],[Hui Reply?]]*(Table1[[#This Row],[post_time]]-Table1[[#This Row],[timestamp of previous reply]])</f>
        <v>0</v>
      </c>
      <c r="O723" s="3">
        <f>O722+Table1[[#This Row],[Hui Reply?]]</f>
        <v>120</v>
      </c>
      <c r="P723" s="19">
        <f>INT(Table1[[#This Row],[post_time]])</f>
        <v>40190</v>
      </c>
      <c r="Q723" s="3">
        <f>IF(Table1[[#This Row],[Hui Reply?]],VLOOKUP(Table1[[#This Row],[topic_id]],'All Topics Data'!$A$2:$E$1243,5,FALSE),0)</f>
        <v>0</v>
      </c>
      <c r="R723" s="8">
        <f>Table1[[#This Row],[post_time]]+8/24</f>
        <v>40190.999918981484</v>
      </c>
      <c r="S723" s="3">
        <f>IF(Table1[[#This Row],[post_position]]=1,0,SUMIFS($F$2:F723,$H$2:H723,Table1[[#This Row],[post_position]]-1,$C$2:C723,Table1[[#This Row],[topic_id]]))</f>
        <v>0</v>
      </c>
    </row>
    <row r="724" spans="1:19" x14ac:dyDescent="0.25">
      <c r="A724" s="7">
        <v>729</v>
      </c>
      <c r="B724" s="7">
        <v>1</v>
      </c>
      <c r="C724" s="7">
        <v>209</v>
      </c>
      <c r="D724" s="7">
        <v>2865</v>
      </c>
      <c r="F724" s="8">
        <v>40190.723495370374</v>
      </c>
      <c r="G724" s="7">
        <v>0</v>
      </c>
      <c r="H724" s="7">
        <v>2</v>
      </c>
      <c r="I724" s="7" t="b">
        <f t="shared" si="33"/>
        <v>0</v>
      </c>
      <c r="J724" s="7" t="b">
        <f t="shared" si="34"/>
        <v>1</v>
      </c>
      <c r="K724" s="7">
        <f t="shared" si="35"/>
        <v>0</v>
      </c>
      <c r="L724" s="7">
        <f>WEEKDAY(Table1[[#This Row],[post_time]])</f>
        <v>3</v>
      </c>
      <c r="M724" s="7">
        <f>VLOOKUP(Table1[[#This Row],[topic_id]],'All Topics Data'!$A$2:$I$1243,8,FALSE)</f>
        <v>40190.665972222225</v>
      </c>
      <c r="N724" s="7">
        <f>Table1[[#This Row],[Hui Reply?]]*(Table1[[#This Row],[post_time]]-Table1[[#This Row],[timestamp of previous reply]])</f>
        <v>0</v>
      </c>
      <c r="O724" s="3">
        <f>O723+Table1[[#This Row],[Hui Reply?]]</f>
        <v>120</v>
      </c>
      <c r="P724" s="19">
        <f>INT(Table1[[#This Row],[post_time]])</f>
        <v>40190</v>
      </c>
      <c r="Q724" s="3">
        <f>IF(Table1[[#This Row],[Hui Reply?]],VLOOKUP(Table1[[#This Row],[topic_id]],'All Topics Data'!$A$2:$E$1243,5,FALSE),0)</f>
        <v>0</v>
      </c>
      <c r="R724" s="8">
        <f>Table1[[#This Row],[post_time]]+8/24</f>
        <v>40191.056828703709</v>
      </c>
      <c r="S724" s="3">
        <f>IF(Table1[[#This Row],[post_position]]=1,0,SUMIFS($F$2:F724,$H$2:H724,Table1[[#This Row],[post_position]]-1,$C$2:C724,Table1[[#This Row],[topic_id]]))</f>
        <v>40190.666585648149</v>
      </c>
    </row>
    <row r="725" spans="1:19" x14ac:dyDescent="0.25">
      <c r="A725" s="7">
        <v>730</v>
      </c>
      <c r="B725" s="7">
        <v>1</v>
      </c>
      <c r="C725" s="7">
        <v>208</v>
      </c>
      <c r="D725" s="7">
        <v>1</v>
      </c>
      <c r="E725" s="2"/>
      <c r="F725" s="8">
        <v>40190.862662037034</v>
      </c>
      <c r="G725" s="7">
        <v>0</v>
      </c>
      <c r="H725" s="7">
        <v>2</v>
      </c>
      <c r="I725" s="7" t="b">
        <f t="shared" si="33"/>
        <v>0</v>
      </c>
      <c r="J725" s="7" t="b">
        <f t="shared" si="34"/>
        <v>1</v>
      </c>
      <c r="K725" s="7">
        <f t="shared" si="35"/>
        <v>0</v>
      </c>
      <c r="L725" s="7">
        <f>WEEKDAY(Table1[[#This Row],[post_time]])</f>
        <v>3</v>
      </c>
      <c r="M725" s="7">
        <f>VLOOKUP(Table1[[#This Row],[topic_id]],'All Topics Data'!$A$2:$I$1243,8,FALSE)</f>
        <v>40190.665277777778</v>
      </c>
      <c r="N725" s="7">
        <f>Table1[[#This Row],[Hui Reply?]]*(Table1[[#This Row],[post_time]]-Table1[[#This Row],[timestamp of previous reply]])</f>
        <v>0</v>
      </c>
      <c r="O725" s="3">
        <f>O724+Table1[[#This Row],[Hui Reply?]]</f>
        <v>120</v>
      </c>
      <c r="P725" s="19">
        <f>INT(Table1[[#This Row],[post_time]])</f>
        <v>40190</v>
      </c>
      <c r="Q725" s="3">
        <f>IF(Table1[[#This Row],[Hui Reply?]],VLOOKUP(Table1[[#This Row],[topic_id]],'All Topics Data'!$A$2:$E$1243,5,FALSE),0)</f>
        <v>0</v>
      </c>
      <c r="R725" s="8">
        <f>Table1[[#This Row],[post_time]]+8/24</f>
        <v>40191.19599537037</v>
      </c>
      <c r="S725" s="3">
        <f>IF(Table1[[#This Row],[post_position]]=1,0,SUMIFS($F$2:F725,$H$2:H725,Table1[[#This Row],[post_position]]-1,$C$2:C725,Table1[[#This Row],[topic_id]]))</f>
        <v>40190.665648148148</v>
      </c>
    </row>
    <row r="726" spans="1:19" x14ac:dyDescent="0.25">
      <c r="A726" s="7">
        <v>731</v>
      </c>
      <c r="B726" s="7">
        <v>1</v>
      </c>
      <c r="C726" s="7">
        <v>190</v>
      </c>
      <c r="D726" s="7">
        <v>2938</v>
      </c>
      <c r="E726" s="2"/>
      <c r="F726" s="8">
        <v>40190.868032407408</v>
      </c>
      <c r="G726" s="7">
        <v>0</v>
      </c>
      <c r="H726" s="7">
        <v>11</v>
      </c>
      <c r="I726" s="7" t="b">
        <f t="shared" si="33"/>
        <v>0</v>
      </c>
      <c r="J726" s="7" t="b">
        <f t="shared" si="34"/>
        <v>1</v>
      </c>
      <c r="K726" s="7">
        <f t="shared" si="35"/>
        <v>0</v>
      </c>
      <c r="L726" s="7">
        <f>WEEKDAY(Table1[[#This Row],[post_time]])</f>
        <v>3</v>
      </c>
      <c r="M726" s="7">
        <f>VLOOKUP(Table1[[#This Row],[topic_id]],'All Topics Data'!$A$2:$I$1243,8,FALSE)</f>
        <v>40182.297222222223</v>
      </c>
      <c r="N726" s="7">
        <f>Table1[[#This Row],[Hui Reply?]]*(Table1[[#This Row],[post_time]]-Table1[[#This Row],[timestamp of previous reply]])</f>
        <v>0</v>
      </c>
      <c r="O726" s="3">
        <f>O725+Table1[[#This Row],[Hui Reply?]]</f>
        <v>120</v>
      </c>
      <c r="P726" s="19">
        <f>INT(Table1[[#This Row],[post_time]])</f>
        <v>40190</v>
      </c>
      <c r="Q726" s="3">
        <f>IF(Table1[[#This Row],[Hui Reply?]],VLOOKUP(Table1[[#This Row],[topic_id]],'All Topics Data'!$A$2:$E$1243,5,FALSE),0)</f>
        <v>0</v>
      </c>
      <c r="R726" s="8">
        <f>Table1[[#This Row],[post_time]]+8/24</f>
        <v>40191.201365740744</v>
      </c>
      <c r="S726" s="3">
        <f>IF(Table1[[#This Row],[post_position]]=1,0,SUMIFS($F$2:F726,$H$2:H726,Table1[[#This Row],[post_position]]-1,$C$2:C726,Table1[[#This Row],[topic_id]]))</f>
        <v>40188.607291666667</v>
      </c>
    </row>
    <row r="727" spans="1:19" x14ac:dyDescent="0.25">
      <c r="A727" s="7">
        <v>732</v>
      </c>
      <c r="B727" s="7">
        <v>1</v>
      </c>
      <c r="C727" s="7">
        <v>210</v>
      </c>
      <c r="D727" s="7">
        <v>3091</v>
      </c>
      <c r="E727" s="2"/>
      <c r="F727" s="8">
        <v>40190.946458333332</v>
      </c>
      <c r="G727" s="7">
        <v>0</v>
      </c>
      <c r="H727" s="7">
        <v>1</v>
      </c>
      <c r="I727" s="7" t="b">
        <f t="shared" si="33"/>
        <v>0</v>
      </c>
      <c r="J727" s="7" t="b">
        <f t="shared" si="34"/>
        <v>0</v>
      </c>
      <c r="K727" s="7">
        <f t="shared" si="35"/>
        <v>0</v>
      </c>
      <c r="L727" s="7">
        <f>WEEKDAY(Table1[[#This Row],[post_time]])</f>
        <v>3</v>
      </c>
      <c r="M727" s="7">
        <f>VLOOKUP(Table1[[#This Row],[topic_id]],'All Topics Data'!$A$2:$I$1243,8,FALSE)</f>
        <v>40190.945833333331</v>
      </c>
      <c r="N727" s="7">
        <f>Table1[[#This Row],[Hui Reply?]]*(Table1[[#This Row],[post_time]]-Table1[[#This Row],[timestamp of previous reply]])</f>
        <v>0</v>
      </c>
      <c r="O727" s="3">
        <f>O726+Table1[[#This Row],[Hui Reply?]]</f>
        <v>120</v>
      </c>
      <c r="P727" s="19">
        <f>INT(Table1[[#This Row],[post_time]])</f>
        <v>40190</v>
      </c>
      <c r="Q727" s="3">
        <f>IF(Table1[[#This Row],[Hui Reply?]],VLOOKUP(Table1[[#This Row],[topic_id]],'All Topics Data'!$A$2:$E$1243,5,FALSE),0)</f>
        <v>0</v>
      </c>
      <c r="R727" s="8">
        <f>Table1[[#This Row],[post_time]]+8/24</f>
        <v>40191.279791666668</v>
      </c>
      <c r="S727" s="3">
        <f>IF(Table1[[#This Row],[post_position]]=1,0,SUMIFS($F$2:F727,$H$2:H727,Table1[[#This Row],[post_position]]-1,$C$2:C727,Table1[[#This Row],[topic_id]]))</f>
        <v>0</v>
      </c>
    </row>
    <row r="728" spans="1:19" x14ac:dyDescent="0.25">
      <c r="A728" s="7">
        <v>733</v>
      </c>
      <c r="B728" s="7">
        <v>1</v>
      </c>
      <c r="C728" s="7">
        <v>207</v>
      </c>
      <c r="D728" s="7">
        <v>3080</v>
      </c>
      <c r="F728" s="8">
        <v>40190.976076388892</v>
      </c>
      <c r="G728" s="7">
        <v>0</v>
      </c>
      <c r="H728" s="7">
        <v>4</v>
      </c>
      <c r="I728" s="7" t="b">
        <f t="shared" si="33"/>
        <v>0</v>
      </c>
      <c r="J728" s="7" t="b">
        <f t="shared" si="34"/>
        <v>1</v>
      </c>
      <c r="K728" s="7">
        <f t="shared" si="35"/>
        <v>0</v>
      </c>
      <c r="L728" s="7">
        <f>WEEKDAY(Table1[[#This Row],[post_time]])</f>
        <v>3</v>
      </c>
      <c r="M728" s="7">
        <f>VLOOKUP(Table1[[#This Row],[topic_id]],'All Topics Data'!$A$2:$I$1243,8,FALSE)</f>
        <v>40190.17291666667</v>
      </c>
      <c r="N728" s="7">
        <f>Table1[[#This Row],[Hui Reply?]]*(Table1[[#This Row],[post_time]]-Table1[[#This Row],[timestamp of previous reply]])</f>
        <v>0</v>
      </c>
      <c r="O728" s="3">
        <f>O727+Table1[[#This Row],[Hui Reply?]]</f>
        <v>120</v>
      </c>
      <c r="P728" s="19">
        <f>INT(Table1[[#This Row],[post_time]])</f>
        <v>40190</v>
      </c>
      <c r="Q728" s="3">
        <f>IF(Table1[[#This Row],[Hui Reply?]],VLOOKUP(Table1[[#This Row],[topic_id]],'All Topics Data'!$A$2:$E$1243,5,FALSE),0)</f>
        <v>0</v>
      </c>
      <c r="R728" s="8">
        <f>Table1[[#This Row],[post_time]]+8/24</f>
        <v>40191.309409722227</v>
      </c>
      <c r="S728" s="3">
        <f>IF(Table1[[#This Row],[post_position]]=1,0,SUMIFS($F$2:F728,$H$2:H728,Table1[[#This Row],[post_position]]-1,$C$2:C728,Table1[[#This Row],[topic_id]]))</f>
        <v>40190.318449074075</v>
      </c>
    </row>
    <row r="729" spans="1:19" x14ac:dyDescent="0.25">
      <c r="A729" s="7">
        <v>734</v>
      </c>
      <c r="B729" s="7">
        <v>1</v>
      </c>
      <c r="C729" s="7">
        <v>210</v>
      </c>
      <c r="D729" s="7">
        <v>24</v>
      </c>
      <c r="E729" s="2"/>
      <c r="F729" s="8">
        <v>40190.998877314814</v>
      </c>
      <c r="G729" s="7">
        <v>0</v>
      </c>
      <c r="H729" s="7">
        <v>2</v>
      </c>
      <c r="I729" s="7" t="b">
        <f t="shared" si="33"/>
        <v>1</v>
      </c>
      <c r="J729" s="7" t="b">
        <f t="shared" si="34"/>
        <v>1</v>
      </c>
      <c r="K729" s="7">
        <f t="shared" si="35"/>
        <v>1</v>
      </c>
      <c r="L729" s="7">
        <f>WEEKDAY(Table1[[#This Row],[post_time]])</f>
        <v>3</v>
      </c>
      <c r="M729" s="7">
        <f>VLOOKUP(Table1[[#This Row],[topic_id]],'All Topics Data'!$A$2:$I$1243,8,FALSE)</f>
        <v>40190.945833333331</v>
      </c>
      <c r="N729" s="7">
        <f>Table1[[#This Row],[Hui Reply?]]*(Table1[[#This Row],[post_time]]-Table1[[#This Row],[timestamp of previous reply]])</f>
        <v>5.2418981482333038E-2</v>
      </c>
      <c r="O729" s="3">
        <f>O728+Table1[[#This Row],[Hui Reply?]]</f>
        <v>121</v>
      </c>
      <c r="P729" s="19">
        <f>INT(Table1[[#This Row],[post_time]])</f>
        <v>40190</v>
      </c>
      <c r="Q729" s="3" t="str">
        <f>IF(Table1[[#This Row],[Hui Reply?]],VLOOKUP(Table1[[#This Row],[topic_id]],'All Topics Data'!$A$2:$E$1243,5,FALSE),0)</f>
        <v>foster</v>
      </c>
      <c r="R729" s="8">
        <f>Table1[[#This Row],[post_time]]+8/24</f>
        <v>40191.33221064815</v>
      </c>
      <c r="S729" s="3">
        <f>IF(Table1[[#This Row],[post_position]]=1,0,SUMIFS($F$2:F729,$H$2:H729,Table1[[#This Row],[post_position]]-1,$C$2:C729,Table1[[#This Row],[topic_id]]))</f>
        <v>40190.946458333332</v>
      </c>
    </row>
    <row r="730" spans="1:19" x14ac:dyDescent="0.25">
      <c r="A730" s="7">
        <v>735</v>
      </c>
      <c r="B730" s="7">
        <v>1</v>
      </c>
      <c r="C730" s="7">
        <v>210</v>
      </c>
      <c r="D730" s="7">
        <v>3091</v>
      </c>
      <c r="F730" s="8">
        <v>40191.006469907406</v>
      </c>
      <c r="G730" s="7">
        <v>0</v>
      </c>
      <c r="H730" s="7">
        <v>3</v>
      </c>
      <c r="I730" s="7" t="b">
        <f t="shared" si="33"/>
        <v>0</v>
      </c>
      <c r="J730" s="7" t="b">
        <f t="shared" si="34"/>
        <v>1</v>
      </c>
      <c r="K730" s="7">
        <f t="shared" si="35"/>
        <v>0</v>
      </c>
      <c r="L730" s="7">
        <f>WEEKDAY(Table1[[#This Row],[post_time]])</f>
        <v>4</v>
      </c>
      <c r="M730" s="7">
        <f>VLOOKUP(Table1[[#This Row],[topic_id]],'All Topics Data'!$A$2:$I$1243,8,FALSE)</f>
        <v>40190.945833333331</v>
      </c>
      <c r="N730" s="7">
        <f>Table1[[#This Row],[Hui Reply?]]*(Table1[[#This Row],[post_time]]-Table1[[#This Row],[timestamp of previous reply]])</f>
        <v>0</v>
      </c>
      <c r="O730" s="3">
        <f>O729+Table1[[#This Row],[Hui Reply?]]</f>
        <v>121</v>
      </c>
      <c r="P730" s="19">
        <f>INT(Table1[[#This Row],[post_time]])</f>
        <v>40191</v>
      </c>
      <c r="Q730" s="3">
        <f>IF(Table1[[#This Row],[Hui Reply?]],VLOOKUP(Table1[[#This Row],[topic_id]],'All Topics Data'!$A$2:$E$1243,5,FALSE),0)</f>
        <v>0</v>
      </c>
      <c r="R730" s="8">
        <f>Table1[[#This Row],[post_time]]+8/24</f>
        <v>40191.339803240742</v>
      </c>
      <c r="S730" s="3">
        <f>IF(Table1[[#This Row],[post_position]]=1,0,SUMIFS($F$2:F730,$H$2:H730,Table1[[#This Row],[post_position]]-1,$C$2:C730,Table1[[#This Row],[topic_id]]))</f>
        <v>40190.998877314814</v>
      </c>
    </row>
    <row r="731" spans="1:19" x14ac:dyDescent="0.25">
      <c r="A731" s="7">
        <v>736</v>
      </c>
      <c r="B731" s="7">
        <v>1</v>
      </c>
      <c r="C731" s="7">
        <v>190</v>
      </c>
      <c r="D731" s="7">
        <v>24</v>
      </c>
      <c r="E731" s="2"/>
      <c r="F731" s="8">
        <v>40191.011701388888</v>
      </c>
      <c r="G731" s="7">
        <v>0</v>
      </c>
      <c r="H731" s="7">
        <v>12</v>
      </c>
      <c r="I731" s="7" t="b">
        <f t="shared" si="33"/>
        <v>1</v>
      </c>
      <c r="J731" s="7" t="b">
        <f t="shared" si="34"/>
        <v>1</v>
      </c>
      <c r="K731" s="7">
        <f t="shared" si="35"/>
        <v>1</v>
      </c>
      <c r="L731" s="7">
        <f>WEEKDAY(Table1[[#This Row],[post_time]])</f>
        <v>4</v>
      </c>
      <c r="M731" s="7">
        <f>VLOOKUP(Table1[[#This Row],[topic_id]],'All Topics Data'!$A$2:$I$1243,8,FALSE)</f>
        <v>40182.297222222223</v>
      </c>
      <c r="N731" s="7">
        <f>Table1[[#This Row],[Hui Reply?]]*(Table1[[#This Row],[post_time]]-Table1[[#This Row],[timestamp of previous reply]])</f>
        <v>0.14366898148000473</v>
      </c>
      <c r="O731" s="3">
        <f>O730+Table1[[#This Row],[Hui Reply?]]</f>
        <v>122</v>
      </c>
      <c r="P731" s="19">
        <f>INT(Table1[[#This Row],[post_time]])</f>
        <v>40191</v>
      </c>
      <c r="Q731" s="3" t="str">
        <f>IF(Table1[[#This Row],[Hui Reply?]],VLOOKUP(Table1[[#This Row],[topic_id]],'All Topics Data'!$A$2:$E$1243,5,FALSE),0)</f>
        <v>samlim88</v>
      </c>
      <c r="R731" s="8">
        <f>Table1[[#This Row],[post_time]]+8/24</f>
        <v>40191.345034722224</v>
      </c>
      <c r="S731" s="3">
        <f>IF(Table1[[#This Row],[post_position]]=1,0,SUMIFS($F$2:F731,$H$2:H731,Table1[[#This Row],[post_position]]-1,$C$2:C731,Table1[[#This Row],[topic_id]]))</f>
        <v>40190.868032407408</v>
      </c>
    </row>
    <row r="732" spans="1:19" x14ac:dyDescent="0.25">
      <c r="A732" s="7">
        <v>737</v>
      </c>
      <c r="B732" s="7">
        <v>1</v>
      </c>
      <c r="C732" s="7">
        <v>190</v>
      </c>
      <c r="D732" s="7">
        <v>2938</v>
      </c>
      <c r="E732" s="2"/>
      <c r="F732" s="8">
        <v>40191.168124999997</v>
      </c>
      <c r="G732" s="7">
        <v>0</v>
      </c>
      <c r="H732" s="7">
        <v>13</v>
      </c>
      <c r="I732" s="7" t="b">
        <f t="shared" si="33"/>
        <v>0</v>
      </c>
      <c r="J732" s="7" t="b">
        <f t="shared" si="34"/>
        <v>1</v>
      </c>
      <c r="K732" s="7">
        <f t="shared" si="35"/>
        <v>0</v>
      </c>
      <c r="L732" s="7">
        <f>WEEKDAY(Table1[[#This Row],[post_time]])</f>
        <v>4</v>
      </c>
      <c r="M732" s="7">
        <f>VLOOKUP(Table1[[#This Row],[topic_id]],'All Topics Data'!$A$2:$I$1243,8,FALSE)</f>
        <v>40182.297222222223</v>
      </c>
      <c r="N732" s="7">
        <f>Table1[[#This Row],[Hui Reply?]]*(Table1[[#This Row],[post_time]]-Table1[[#This Row],[timestamp of previous reply]])</f>
        <v>0</v>
      </c>
      <c r="O732" s="3">
        <f>O731+Table1[[#This Row],[Hui Reply?]]</f>
        <v>122</v>
      </c>
      <c r="P732" s="19">
        <f>INT(Table1[[#This Row],[post_time]])</f>
        <v>40191</v>
      </c>
      <c r="Q732" s="3">
        <f>IF(Table1[[#This Row],[Hui Reply?]],VLOOKUP(Table1[[#This Row],[topic_id]],'All Topics Data'!$A$2:$E$1243,5,FALSE),0)</f>
        <v>0</v>
      </c>
      <c r="R732" s="8">
        <f>Table1[[#This Row],[post_time]]+8/24</f>
        <v>40191.501458333332</v>
      </c>
      <c r="S732" s="3">
        <f>IF(Table1[[#This Row],[post_position]]=1,0,SUMIFS($F$2:F732,$H$2:H732,Table1[[#This Row],[post_position]]-1,$C$2:C732,Table1[[#This Row],[topic_id]]))</f>
        <v>40191.011701388888</v>
      </c>
    </row>
    <row r="733" spans="1:19" x14ac:dyDescent="0.25">
      <c r="A733" s="7">
        <v>738</v>
      </c>
      <c r="B733" s="7">
        <v>1</v>
      </c>
      <c r="C733" s="7">
        <v>190</v>
      </c>
      <c r="D733" s="7">
        <v>24</v>
      </c>
      <c r="F733" s="8">
        <v>40191.177453703705</v>
      </c>
      <c r="G733" s="7">
        <v>0</v>
      </c>
      <c r="H733" s="7">
        <v>14</v>
      </c>
      <c r="I733" s="7" t="b">
        <f t="shared" si="33"/>
        <v>1</v>
      </c>
      <c r="J733" s="7" t="b">
        <f t="shared" si="34"/>
        <v>1</v>
      </c>
      <c r="K733" s="7">
        <f t="shared" si="35"/>
        <v>1</v>
      </c>
      <c r="L733" s="7">
        <f>WEEKDAY(Table1[[#This Row],[post_time]])</f>
        <v>4</v>
      </c>
      <c r="M733" s="7">
        <f>VLOOKUP(Table1[[#This Row],[topic_id]],'All Topics Data'!$A$2:$I$1243,8,FALSE)</f>
        <v>40182.297222222223</v>
      </c>
      <c r="N733" s="7">
        <f>Table1[[#This Row],[Hui Reply?]]*(Table1[[#This Row],[post_time]]-Table1[[#This Row],[timestamp of previous reply]])</f>
        <v>9.3287037088884972E-3</v>
      </c>
      <c r="O733" s="3">
        <f>O732+Table1[[#This Row],[Hui Reply?]]</f>
        <v>123</v>
      </c>
      <c r="P733" s="19">
        <f>INT(Table1[[#This Row],[post_time]])</f>
        <v>40191</v>
      </c>
      <c r="Q733" s="3" t="str">
        <f>IF(Table1[[#This Row],[Hui Reply?]],VLOOKUP(Table1[[#This Row],[topic_id]],'All Topics Data'!$A$2:$E$1243,5,FALSE),0)</f>
        <v>samlim88</v>
      </c>
      <c r="R733" s="8">
        <f>Table1[[#This Row],[post_time]]+8/24</f>
        <v>40191.510787037041</v>
      </c>
      <c r="S733" s="3">
        <f>IF(Table1[[#This Row],[post_position]]=1,0,SUMIFS($F$2:F733,$H$2:H733,Table1[[#This Row],[post_position]]-1,$C$2:C733,Table1[[#This Row],[topic_id]]))</f>
        <v>40191.168124999997</v>
      </c>
    </row>
    <row r="734" spans="1:19" x14ac:dyDescent="0.25">
      <c r="A734" s="7">
        <v>739</v>
      </c>
      <c r="B734" s="7">
        <v>1</v>
      </c>
      <c r="C734" s="7">
        <v>190</v>
      </c>
      <c r="D734" s="7">
        <v>2938</v>
      </c>
      <c r="E734" s="2"/>
      <c r="F734" s="8">
        <v>40191.213252314818</v>
      </c>
      <c r="G734" s="7">
        <v>0</v>
      </c>
      <c r="H734" s="7">
        <v>15</v>
      </c>
      <c r="I734" s="7" t="b">
        <f t="shared" si="33"/>
        <v>0</v>
      </c>
      <c r="J734" s="7" t="b">
        <f t="shared" si="34"/>
        <v>1</v>
      </c>
      <c r="K734" s="7">
        <f t="shared" si="35"/>
        <v>0</v>
      </c>
      <c r="L734" s="7">
        <f>WEEKDAY(Table1[[#This Row],[post_time]])</f>
        <v>4</v>
      </c>
      <c r="M734" s="7">
        <f>VLOOKUP(Table1[[#This Row],[topic_id]],'All Topics Data'!$A$2:$I$1243,8,FALSE)</f>
        <v>40182.297222222223</v>
      </c>
      <c r="N734" s="7">
        <f>Table1[[#This Row],[Hui Reply?]]*(Table1[[#This Row],[post_time]]-Table1[[#This Row],[timestamp of previous reply]])</f>
        <v>0</v>
      </c>
      <c r="O734" s="3">
        <f>O733+Table1[[#This Row],[Hui Reply?]]</f>
        <v>123</v>
      </c>
      <c r="P734" s="19">
        <f>INT(Table1[[#This Row],[post_time]])</f>
        <v>40191</v>
      </c>
      <c r="Q734" s="3">
        <f>IF(Table1[[#This Row],[Hui Reply?]],VLOOKUP(Table1[[#This Row],[topic_id]],'All Topics Data'!$A$2:$E$1243,5,FALSE),0)</f>
        <v>0</v>
      </c>
      <c r="R734" s="8">
        <f>Table1[[#This Row],[post_time]]+8/24</f>
        <v>40191.546585648153</v>
      </c>
      <c r="S734" s="3">
        <f>IF(Table1[[#This Row],[post_position]]=1,0,SUMIFS($F$2:F734,$H$2:H734,Table1[[#This Row],[post_position]]-1,$C$2:C734,Table1[[#This Row],[topic_id]]))</f>
        <v>40191.177453703705</v>
      </c>
    </row>
    <row r="735" spans="1:19" x14ac:dyDescent="0.25">
      <c r="A735" s="7">
        <v>740</v>
      </c>
      <c r="B735" s="7">
        <v>1</v>
      </c>
      <c r="C735" s="7">
        <v>190</v>
      </c>
      <c r="D735" s="7">
        <v>24</v>
      </c>
      <c r="E735" s="2"/>
      <c r="F735" s="8">
        <v>40191.312303240738</v>
      </c>
      <c r="G735" s="7">
        <v>0</v>
      </c>
      <c r="H735" s="7">
        <v>16</v>
      </c>
      <c r="I735" s="7" t="b">
        <f t="shared" si="33"/>
        <v>1</v>
      </c>
      <c r="J735" s="7" t="b">
        <f t="shared" si="34"/>
        <v>1</v>
      </c>
      <c r="K735" s="7">
        <f t="shared" si="35"/>
        <v>1</v>
      </c>
      <c r="L735" s="7">
        <f>WEEKDAY(Table1[[#This Row],[post_time]])</f>
        <v>4</v>
      </c>
      <c r="M735" s="7">
        <f>VLOOKUP(Table1[[#This Row],[topic_id]],'All Topics Data'!$A$2:$I$1243,8,FALSE)</f>
        <v>40182.297222222223</v>
      </c>
      <c r="N735" s="7">
        <f>Table1[[#This Row],[Hui Reply?]]*(Table1[[#This Row],[post_time]]-Table1[[#This Row],[timestamp of previous reply]])</f>
        <v>9.9050925920892041E-2</v>
      </c>
      <c r="O735" s="3">
        <f>O734+Table1[[#This Row],[Hui Reply?]]</f>
        <v>124</v>
      </c>
      <c r="P735" s="19">
        <f>INT(Table1[[#This Row],[post_time]])</f>
        <v>40191</v>
      </c>
      <c r="Q735" s="3" t="str">
        <f>IF(Table1[[#This Row],[Hui Reply?]],VLOOKUP(Table1[[#This Row],[topic_id]],'All Topics Data'!$A$2:$E$1243,5,FALSE),0)</f>
        <v>samlim88</v>
      </c>
      <c r="R735" s="8">
        <f>Table1[[#This Row],[post_time]]+8/24</f>
        <v>40191.645636574074</v>
      </c>
      <c r="S735" s="3">
        <f>IF(Table1[[#This Row],[post_position]]=1,0,SUMIFS($F$2:F735,$H$2:H735,Table1[[#This Row],[post_position]]-1,$C$2:C735,Table1[[#This Row],[topic_id]]))</f>
        <v>40191.213252314818</v>
      </c>
    </row>
    <row r="736" spans="1:19" x14ac:dyDescent="0.25">
      <c r="A736" s="7">
        <v>741</v>
      </c>
      <c r="B736" s="7">
        <v>1</v>
      </c>
      <c r="C736" s="7">
        <v>190</v>
      </c>
      <c r="D736" s="7">
        <v>2938</v>
      </c>
      <c r="E736" s="2"/>
      <c r="F736" s="8">
        <v>40191.349606481483</v>
      </c>
      <c r="G736" s="7">
        <v>0</v>
      </c>
      <c r="H736" s="7">
        <v>17</v>
      </c>
      <c r="I736" s="7" t="b">
        <f t="shared" si="33"/>
        <v>0</v>
      </c>
      <c r="J736" s="7" t="b">
        <f t="shared" si="34"/>
        <v>1</v>
      </c>
      <c r="K736" s="7">
        <f t="shared" si="35"/>
        <v>0</v>
      </c>
      <c r="L736" s="7">
        <f>WEEKDAY(Table1[[#This Row],[post_time]])</f>
        <v>4</v>
      </c>
      <c r="M736" s="7">
        <f>VLOOKUP(Table1[[#This Row],[topic_id]],'All Topics Data'!$A$2:$I$1243,8,FALSE)</f>
        <v>40182.297222222223</v>
      </c>
      <c r="N736" s="7">
        <f>Table1[[#This Row],[Hui Reply?]]*(Table1[[#This Row],[post_time]]-Table1[[#This Row],[timestamp of previous reply]])</f>
        <v>0</v>
      </c>
      <c r="O736" s="3">
        <f>O735+Table1[[#This Row],[Hui Reply?]]</f>
        <v>124</v>
      </c>
      <c r="P736" s="19">
        <f>INT(Table1[[#This Row],[post_time]])</f>
        <v>40191</v>
      </c>
      <c r="Q736" s="3">
        <f>IF(Table1[[#This Row],[Hui Reply?]],VLOOKUP(Table1[[#This Row],[topic_id]],'All Topics Data'!$A$2:$E$1243,5,FALSE),0)</f>
        <v>0</v>
      </c>
      <c r="R736" s="8">
        <f>Table1[[#This Row],[post_time]]+8/24</f>
        <v>40191.682939814818</v>
      </c>
      <c r="S736" s="3">
        <f>IF(Table1[[#This Row],[post_position]]=1,0,SUMIFS($F$2:F736,$H$2:H736,Table1[[#This Row],[post_position]]-1,$C$2:C736,Table1[[#This Row],[topic_id]]))</f>
        <v>40191.312303240738</v>
      </c>
    </row>
    <row r="737" spans="1:19" x14ac:dyDescent="0.25">
      <c r="A737" s="7">
        <v>742</v>
      </c>
      <c r="B737" s="7">
        <v>1</v>
      </c>
      <c r="C737" s="7">
        <v>211</v>
      </c>
      <c r="D737" s="7">
        <v>27</v>
      </c>
      <c r="F737" s="8">
        <v>40191.354664351849</v>
      </c>
      <c r="G737" s="7">
        <v>0</v>
      </c>
      <c r="H737" s="7">
        <v>1</v>
      </c>
      <c r="I737" s="7" t="b">
        <f t="shared" si="33"/>
        <v>0</v>
      </c>
      <c r="J737" s="7" t="b">
        <f t="shared" si="34"/>
        <v>0</v>
      </c>
      <c r="K737" s="7">
        <f t="shared" si="35"/>
        <v>0</v>
      </c>
      <c r="L737" s="7">
        <f>WEEKDAY(Table1[[#This Row],[post_time]])</f>
        <v>4</v>
      </c>
      <c r="M737" s="7">
        <f>VLOOKUP(Table1[[#This Row],[topic_id]],'All Topics Data'!$A$2:$I$1243,8,FALSE)</f>
        <v>40191.354166666664</v>
      </c>
      <c r="N737" s="7">
        <f>Table1[[#This Row],[Hui Reply?]]*(Table1[[#This Row],[post_time]]-Table1[[#This Row],[timestamp of previous reply]])</f>
        <v>0</v>
      </c>
      <c r="O737" s="3">
        <f>O736+Table1[[#This Row],[Hui Reply?]]</f>
        <v>124</v>
      </c>
      <c r="P737" s="19">
        <f>INT(Table1[[#This Row],[post_time]])</f>
        <v>40191</v>
      </c>
      <c r="Q737" s="3">
        <f>IF(Table1[[#This Row],[Hui Reply?]],VLOOKUP(Table1[[#This Row],[topic_id]],'All Topics Data'!$A$2:$E$1243,5,FALSE),0)</f>
        <v>0</v>
      </c>
      <c r="R737" s="8">
        <f>Table1[[#This Row],[post_time]]+8/24</f>
        <v>40191.687997685185</v>
      </c>
      <c r="S737" s="3">
        <f>IF(Table1[[#This Row],[post_position]]=1,0,SUMIFS($F$2:F737,$H$2:H737,Table1[[#This Row],[post_position]]-1,$C$2:C737,Table1[[#This Row],[topic_id]]))</f>
        <v>0</v>
      </c>
    </row>
    <row r="738" spans="1:19" x14ac:dyDescent="0.25">
      <c r="A738" s="7">
        <v>743</v>
      </c>
      <c r="B738" s="7">
        <v>1</v>
      </c>
      <c r="C738" s="7">
        <v>211</v>
      </c>
      <c r="D738" s="7">
        <v>2758</v>
      </c>
      <c r="E738" s="2"/>
      <c r="F738" s="8">
        <v>40191.367615740739</v>
      </c>
      <c r="G738" s="7">
        <v>0</v>
      </c>
      <c r="H738" s="7">
        <v>2</v>
      </c>
      <c r="I738" s="7" t="b">
        <f t="shared" si="33"/>
        <v>0</v>
      </c>
      <c r="J738" s="7" t="b">
        <f t="shared" si="34"/>
        <v>1</v>
      </c>
      <c r="K738" s="7">
        <f t="shared" si="35"/>
        <v>0</v>
      </c>
      <c r="L738" s="7">
        <f>WEEKDAY(Table1[[#This Row],[post_time]])</f>
        <v>4</v>
      </c>
      <c r="M738" s="7">
        <f>VLOOKUP(Table1[[#This Row],[topic_id]],'All Topics Data'!$A$2:$I$1243,8,FALSE)</f>
        <v>40191.354166666664</v>
      </c>
      <c r="N738" s="7">
        <f>Table1[[#This Row],[Hui Reply?]]*(Table1[[#This Row],[post_time]]-Table1[[#This Row],[timestamp of previous reply]])</f>
        <v>0</v>
      </c>
      <c r="O738" s="3">
        <f>O737+Table1[[#This Row],[Hui Reply?]]</f>
        <v>124</v>
      </c>
      <c r="P738" s="19">
        <f>INT(Table1[[#This Row],[post_time]])</f>
        <v>40191</v>
      </c>
      <c r="Q738" s="3">
        <f>IF(Table1[[#This Row],[Hui Reply?]],VLOOKUP(Table1[[#This Row],[topic_id]],'All Topics Data'!$A$2:$E$1243,5,FALSE),0)</f>
        <v>0</v>
      </c>
      <c r="R738" s="8">
        <f>Table1[[#This Row],[post_time]]+8/24</f>
        <v>40191.700949074075</v>
      </c>
      <c r="S738" s="3">
        <f>IF(Table1[[#This Row],[post_position]]=1,0,SUMIFS($F$2:F738,$H$2:H738,Table1[[#This Row],[post_position]]-1,$C$2:C738,Table1[[#This Row],[topic_id]]))</f>
        <v>40191.354664351849</v>
      </c>
    </row>
    <row r="739" spans="1:19" x14ac:dyDescent="0.25">
      <c r="A739" s="7">
        <v>744</v>
      </c>
      <c r="B739" s="7">
        <v>1</v>
      </c>
      <c r="C739" s="7">
        <v>211</v>
      </c>
      <c r="D739" s="7">
        <v>27</v>
      </c>
      <c r="F739" s="8">
        <v>40191.373842592591</v>
      </c>
      <c r="G739" s="7">
        <v>0</v>
      </c>
      <c r="H739" s="7">
        <v>3</v>
      </c>
      <c r="I739" s="7" t="b">
        <f t="shared" si="33"/>
        <v>0</v>
      </c>
      <c r="J739" s="7" t="b">
        <f t="shared" si="34"/>
        <v>1</v>
      </c>
      <c r="K739" s="7">
        <f t="shared" si="35"/>
        <v>0</v>
      </c>
      <c r="L739" s="7">
        <f>WEEKDAY(Table1[[#This Row],[post_time]])</f>
        <v>4</v>
      </c>
      <c r="M739" s="7">
        <f>VLOOKUP(Table1[[#This Row],[topic_id]],'All Topics Data'!$A$2:$I$1243,8,FALSE)</f>
        <v>40191.354166666664</v>
      </c>
      <c r="N739" s="7">
        <f>Table1[[#This Row],[Hui Reply?]]*(Table1[[#This Row],[post_time]]-Table1[[#This Row],[timestamp of previous reply]])</f>
        <v>0</v>
      </c>
      <c r="O739" s="3">
        <f>O738+Table1[[#This Row],[Hui Reply?]]</f>
        <v>124</v>
      </c>
      <c r="P739" s="19">
        <f>INT(Table1[[#This Row],[post_time]])</f>
        <v>40191</v>
      </c>
      <c r="Q739" s="3">
        <f>IF(Table1[[#This Row],[Hui Reply?]],VLOOKUP(Table1[[#This Row],[topic_id]],'All Topics Data'!$A$2:$E$1243,5,FALSE),0)</f>
        <v>0</v>
      </c>
      <c r="R739" s="8">
        <f>Table1[[#This Row],[post_time]]+8/24</f>
        <v>40191.707175925927</v>
      </c>
      <c r="S739" s="3">
        <f>IF(Table1[[#This Row],[post_position]]=1,0,SUMIFS($F$2:F739,$H$2:H739,Table1[[#This Row],[post_position]]-1,$C$2:C739,Table1[[#This Row],[topic_id]]))</f>
        <v>40191.367615740739</v>
      </c>
    </row>
    <row r="740" spans="1:19" x14ac:dyDescent="0.25">
      <c r="A740" s="7">
        <v>745</v>
      </c>
      <c r="B740" s="7">
        <v>1</v>
      </c>
      <c r="C740" s="7">
        <v>211</v>
      </c>
      <c r="D740" s="7">
        <v>2758</v>
      </c>
      <c r="E740" s="2"/>
      <c r="F740" s="8">
        <v>40191.379756944443</v>
      </c>
      <c r="G740" s="7">
        <v>0</v>
      </c>
      <c r="H740" s="7">
        <v>4</v>
      </c>
      <c r="I740" s="7" t="b">
        <f t="shared" si="33"/>
        <v>0</v>
      </c>
      <c r="J740" s="7" t="b">
        <f t="shared" si="34"/>
        <v>1</v>
      </c>
      <c r="K740" s="7">
        <f t="shared" si="35"/>
        <v>0</v>
      </c>
      <c r="L740" s="7">
        <f>WEEKDAY(Table1[[#This Row],[post_time]])</f>
        <v>4</v>
      </c>
      <c r="M740" s="7">
        <f>VLOOKUP(Table1[[#This Row],[topic_id]],'All Topics Data'!$A$2:$I$1243,8,FALSE)</f>
        <v>40191.354166666664</v>
      </c>
      <c r="N740" s="7">
        <f>Table1[[#This Row],[Hui Reply?]]*(Table1[[#This Row],[post_time]]-Table1[[#This Row],[timestamp of previous reply]])</f>
        <v>0</v>
      </c>
      <c r="O740" s="3">
        <f>O739+Table1[[#This Row],[Hui Reply?]]</f>
        <v>124</v>
      </c>
      <c r="P740" s="19">
        <f>INT(Table1[[#This Row],[post_time]])</f>
        <v>40191</v>
      </c>
      <c r="Q740" s="3">
        <f>IF(Table1[[#This Row],[Hui Reply?]],VLOOKUP(Table1[[#This Row],[topic_id]],'All Topics Data'!$A$2:$E$1243,5,FALSE),0)</f>
        <v>0</v>
      </c>
      <c r="R740" s="8">
        <f>Table1[[#This Row],[post_time]]+8/24</f>
        <v>40191.713090277779</v>
      </c>
      <c r="S740" s="3">
        <f>IF(Table1[[#This Row],[post_position]]=1,0,SUMIFS($F$2:F740,$H$2:H740,Table1[[#This Row],[post_position]]-1,$C$2:C740,Table1[[#This Row],[topic_id]]))</f>
        <v>40191.373842592591</v>
      </c>
    </row>
    <row r="741" spans="1:19" x14ac:dyDescent="0.25">
      <c r="A741" s="7">
        <v>746</v>
      </c>
      <c r="B741" s="7">
        <v>1</v>
      </c>
      <c r="C741" s="7">
        <v>211</v>
      </c>
      <c r="D741" s="7">
        <v>27</v>
      </c>
      <c r="E741" s="2"/>
      <c r="F741" s="8">
        <v>40191.565312500003</v>
      </c>
      <c r="G741" s="7">
        <v>0</v>
      </c>
      <c r="H741" s="7">
        <v>5</v>
      </c>
      <c r="I741" s="7" t="b">
        <f t="shared" si="33"/>
        <v>0</v>
      </c>
      <c r="J741" s="7" t="b">
        <f t="shared" si="34"/>
        <v>1</v>
      </c>
      <c r="K741" s="7">
        <f t="shared" si="35"/>
        <v>0</v>
      </c>
      <c r="L741" s="7">
        <f>WEEKDAY(Table1[[#This Row],[post_time]])</f>
        <v>4</v>
      </c>
      <c r="M741" s="7">
        <f>VLOOKUP(Table1[[#This Row],[topic_id]],'All Topics Data'!$A$2:$I$1243,8,FALSE)</f>
        <v>40191.354166666664</v>
      </c>
      <c r="N741" s="7">
        <f>Table1[[#This Row],[Hui Reply?]]*(Table1[[#This Row],[post_time]]-Table1[[#This Row],[timestamp of previous reply]])</f>
        <v>0</v>
      </c>
      <c r="O741" s="3">
        <f>O740+Table1[[#This Row],[Hui Reply?]]</f>
        <v>124</v>
      </c>
      <c r="P741" s="19">
        <f>INT(Table1[[#This Row],[post_time]])</f>
        <v>40191</v>
      </c>
      <c r="Q741" s="3">
        <f>IF(Table1[[#This Row],[Hui Reply?]],VLOOKUP(Table1[[#This Row],[topic_id]],'All Topics Data'!$A$2:$E$1243,5,FALSE),0)</f>
        <v>0</v>
      </c>
      <c r="R741" s="8">
        <f>Table1[[#This Row],[post_time]]+8/24</f>
        <v>40191.898645833338</v>
      </c>
      <c r="S741" s="3">
        <f>IF(Table1[[#This Row],[post_position]]=1,0,SUMIFS($F$2:F741,$H$2:H741,Table1[[#This Row],[post_position]]-1,$C$2:C741,Table1[[#This Row],[topic_id]]))</f>
        <v>40191.379756944443</v>
      </c>
    </row>
    <row r="742" spans="1:19" x14ac:dyDescent="0.25">
      <c r="A742" s="7">
        <v>747</v>
      </c>
      <c r="B742" s="7">
        <v>1</v>
      </c>
      <c r="C742" s="7">
        <v>212</v>
      </c>
      <c r="D742" s="7">
        <v>2683</v>
      </c>
      <c r="E742" s="2"/>
      <c r="F742" s="8">
        <v>40191.586412037039</v>
      </c>
      <c r="G742" s="7">
        <v>0</v>
      </c>
      <c r="H742" s="7">
        <v>1</v>
      </c>
      <c r="I742" s="7" t="b">
        <f t="shared" si="33"/>
        <v>0</v>
      </c>
      <c r="J742" s="7" t="b">
        <f t="shared" si="34"/>
        <v>0</v>
      </c>
      <c r="K742" s="7">
        <f t="shared" si="35"/>
        <v>0</v>
      </c>
      <c r="L742" s="7">
        <f>WEEKDAY(Table1[[#This Row],[post_time]])</f>
        <v>4</v>
      </c>
      <c r="M742" s="7">
        <f>VLOOKUP(Table1[[#This Row],[topic_id]],'All Topics Data'!$A$2:$I$1243,8,FALSE)</f>
        <v>40191.586111111108</v>
      </c>
      <c r="N742" s="7">
        <f>Table1[[#This Row],[Hui Reply?]]*(Table1[[#This Row],[post_time]]-Table1[[#This Row],[timestamp of previous reply]])</f>
        <v>0</v>
      </c>
      <c r="O742" s="3">
        <f>O741+Table1[[#This Row],[Hui Reply?]]</f>
        <v>124</v>
      </c>
      <c r="P742" s="19">
        <f>INT(Table1[[#This Row],[post_time]])</f>
        <v>40191</v>
      </c>
      <c r="Q742" s="3">
        <f>IF(Table1[[#This Row],[Hui Reply?]],VLOOKUP(Table1[[#This Row],[topic_id]],'All Topics Data'!$A$2:$E$1243,5,FALSE),0)</f>
        <v>0</v>
      </c>
      <c r="R742" s="8">
        <f>Table1[[#This Row],[post_time]]+8/24</f>
        <v>40191.919745370375</v>
      </c>
      <c r="S742" s="3">
        <f>IF(Table1[[#This Row],[post_position]]=1,0,SUMIFS($F$2:F742,$H$2:H742,Table1[[#This Row],[post_position]]-1,$C$2:C742,Table1[[#This Row],[topic_id]]))</f>
        <v>0</v>
      </c>
    </row>
    <row r="743" spans="1:19" x14ac:dyDescent="0.25">
      <c r="A743" s="7">
        <v>748</v>
      </c>
      <c r="B743" s="7">
        <v>1</v>
      </c>
      <c r="C743" s="7">
        <v>211</v>
      </c>
      <c r="D743" s="7">
        <v>27</v>
      </c>
      <c r="E743" s="2"/>
      <c r="F743" s="8">
        <v>40191.636759259258</v>
      </c>
      <c r="G743" s="7">
        <v>0</v>
      </c>
      <c r="H743" s="7">
        <v>6</v>
      </c>
      <c r="I743" s="7" t="b">
        <f t="shared" si="33"/>
        <v>0</v>
      </c>
      <c r="J743" s="7" t="b">
        <f t="shared" si="34"/>
        <v>1</v>
      </c>
      <c r="K743" s="7">
        <f t="shared" si="35"/>
        <v>0</v>
      </c>
      <c r="L743" s="7">
        <f>WEEKDAY(Table1[[#This Row],[post_time]])</f>
        <v>4</v>
      </c>
      <c r="M743" s="7">
        <f>VLOOKUP(Table1[[#This Row],[topic_id]],'All Topics Data'!$A$2:$I$1243,8,FALSE)</f>
        <v>40191.354166666664</v>
      </c>
      <c r="N743" s="7">
        <f>Table1[[#This Row],[Hui Reply?]]*(Table1[[#This Row],[post_time]]-Table1[[#This Row],[timestamp of previous reply]])</f>
        <v>0</v>
      </c>
      <c r="O743" s="3">
        <f>O742+Table1[[#This Row],[Hui Reply?]]</f>
        <v>124</v>
      </c>
      <c r="P743" s="19">
        <f>INT(Table1[[#This Row],[post_time]])</f>
        <v>40191</v>
      </c>
      <c r="Q743" s="3">
        <f>IF(Table1[[#This Row],[Hui Reply?]],VLOOKUP(Table1[[#This Row],[topic_id]],'All Topics Data'!$A$2:$E$1243,5,FALSE),0)</f>
        <v>0</v>
      </c>
      <c r="R743" s="8">
        <f>Table1[[#This Row],[post_time]]+8/24</f>
        <v>40191.970092592594</v>
      </c>
      <c r="S743" s="3">
        <f>IF(Table1[[#This Row],[post_position]]=1,0,SUMIFS($F$2:F743,$H$2:H743,Table1[[#This Row],[post_position]]-1,$C$2:C743,Table1[[#This Row],[topic_id]]))</f>
        <v>40191.565312500003</v>
      </c>
    </row>
    <row r="744" spans="1:19" x14ac:dyDescent="0.25">
      <c r="A744" s="7">
        <v>749</v>
      </c>
      <c r="B744" s="7">
        <v>1</v>
      </c>
      <c r="C744" s="7">
        <v>213</v>
      </c>
      <c r="D744" s="7">
        <v>3108</v>
      </c>
      <c r="E744" s="2"/>
      <c r="F744" s="8">
        <v>40191.928252314814</v>
      </c>
      <c r="G744" s="7">
        <v>0</v>
      </c>
      <c r="H744" s="7">
        <v>1</v>
      </c>
      <c r="I744" s="7" t="b">
        <f t="shared" si="33"/>
        <v>0</v>
      </c>
      <c r="J744" s="7" t="b">
        <f t="shared" si="34"/>
        <v>0</v>
      </c>
      <c r="K744" s="7">
        <f t="shared" si="35"/>
        <v>0</v>
      </c>
      <c r="L744" s="7">
        <f>WEEKDAY(Table1[[#This Row],[post_time]])</f>
        <v>4</v>
      </c>
      <c r="M744" s="7">
        <f>VLOOKUP(Table1[[#This Row],[topic_id]],'All Topics Data'!$A$2:$I$1243,8,FALSE)</f>
        <v>40191.927777777775</v>
      </c>
      <c r="N744" s="7">
        <f>Table1[[#This Row],[Hui Reply?]]*(Table1[[#This Row],[post_time]]-Table1[[#This Row],[timestamp of previous reply]])</f>
        <v>0</v>
      </c>
      <c r="O744" s="3">
        <f>O743+Table1[[#This Row],[Hui Reply?]]</f>
        <v>124</v>
      </c>
      <c r="P744" s="19">
        <f>INT(Table1[[#This Row],[post_time]])</f>
        <v>40191</v>
      </c>
      <c r="Q744" s="3">
        <f>IF(Table1[[#This Row],[Hui Reply?]],VLOOKUP(Table1[[#This Row],[topic_id]],'All Topics Data'!$A$2:$E$1243,5,FALSE),0)</f>
        <v>0</v>
      </c>
      <c r="R744" s="8">
        <f>Table1[[#This Row],[post_time]]+8/24</f>
        <v>40192.26158564815</v>
      </c>
      <c r="S744" s="3">
        <f>IF(Table1[[#This Row],[post_position]]=1,0,SUMIFS($F$2:F744,$H$2:H744,Table1[[#This Row],[post_position]]-1,$C$2:C744,Table1[[#This Row],[topic_id]]))</f>
        <v>0</v>
      </c>
    </row>
    <row r="745" spans="1:19" x14ac:dyDescent="0.25">
      <c r="A745" s="7">
        <v>750</v>
      </c>
      <c r="B745" s="7">
        <v>1</v>
      </c>
      <c r="C745" s="7">
        <v>212</v>
      </c>
      <c r="D745" s="7">
        <v>24</v>
      </c>
      <c r="F745" s="8">
        <v>40192.009733796294</v>
      </c>
      <c r="G745" s="7">
        <v>0</v>
      </c>
      <c r="H745" s="7">
        <v>2</v>
      </c>
      <c r="I745" s="7" t="b">
        <f t="shared" si="33"/>
        <v>1</v>
      </c>
      <c r="J745" s="7" t="b">
        <f t="shared" si="34"/>
        <v>1</v>
      </c>
      <c r="K745" s="7">
        <f t="shared" si="35"/>
        <v>1</v>
      </c>
      <c r="L745" s="7">
        <f>WEEKDAY(Table1[[#This Row],[post_time]])</f>
        <v>5</v>
      </c>
      <c r="M745" s="7">
        <f>VLOOKUP(Table1[[#This Row],[topic_id]],'All Topics Data'!$A$2:$I$1243,8,FALSE)</f>
        <v>40191.586111111108</v>
      </c>
      <c r="N745" s="7">
        <f>Table1[[#This Row],[Hui Reply?]]*(Table1[[#This Row],[post_time]]-Table1[[#This Row],[timestamp of previous reply]])</f>
        <v>0.42332175925548654</v>
      </c>
      <c r="O745" s="3">
        <f>O744+Table1[[#This Row],[Hui Reply?]]</f>
        <v>125</v>
      </c>
      <c r="P745" s="19">
        <f>INT(Table1[[#This Row],[post_time]])</f>
        <v>40192</v>
      </c>
      <c r="Q745" s="3" t="str">
        <f>IF(Table1[[#This Row],[Hui Reply?]],VLOOKUP(Table1[[#This Row],[topic_id]],'All Topics Data'!$A$2:$E$1243,5,FALSE),0)</f>
        <v>LadyBlack</v>
      </c>
      <c r="R745" s="8">
        <f>Table1[[#This Row],[post_time]]+8/24</f>
        <v>40192.34306712963</v>
      </c>
      <c r="S745" s="3">
        <f>IF(Table1[[#This Row],[post_position]]=1,0,SUMIFS($F$2:F745,$H$2:H745,Table1[[#This Row],[post_position]]-1,$C$2:C745,Table1[[#This Row],[topic_id]]))</f>
        <v>40191.586412037039</v>
      </c>
    </row>
    <row r="746" spans="1:19" x14ac:dyDescent="0.25">
      <c r="A746" s="7">
        <v>751</v>
      </c>
      <c r="B746" s="7">
        <v>1</v>
      </c>
      <c r="C746" s="7">
        <v>190</v>
      </c>
      <c r="D746" s="7">
        <v>2938</v>
      </c>
      <c r="E746" s="2"/>
      <c r="F746" s="8">
        <v>40192.061944444446</v>
      </c>
      <c r="G746" s="7">
        <v>0</v>
      </c>
      <c r="H746" s="7">
        <v>18</v>
      </c>
      <c r="I746" s="7" t="b">
        <f t="shared" si="33"/>
        <v>0</v>
      </c>
      <c r="J746" s="7" t="b">
        <f t="shared" si="34"/>
        <v>1</v>
      </c>
      <c r="K746" s="7">
        <f t="shared" si="35"/>
        <v>0</v>
      </c>
      <c r="L746" s="7">
        <f>WEEKDAY(Table1[[#This Row],[post_time]])</f>
        <v>5</v>
      </c>
      <c r="M746" s="7">
        <f>VLOOKUP(Table1[[#This Row],[topic_id]],'All Topics Data'!$A$2:$I$1243,8,FALSE)</f>
        <v>40182.297222222223</v>
      </c>
      <c r="N746" s="7">
        <f>Table1[[#This Row],[Hui Reply?]]*(Table1[[#This Row],[post_time]]-Table1[[#This Row],[timestamp of previous reply]])</f>
        <v>0</v>
      </c>
      <c r="O746" s="3">
        <f>O745+Table1[[#This Row],[Hui Reply?]]</f>
        <v>125</v>
      </c>
      <c r="P746" s="19">
        <f>INT(Table1[[#This Row],[post_time]])</f>
        <v>40192</v>
      </c>
      <c r="Q746" s="3">
        <f>IF(Table1[[#This Row],[Hui Reply?]],VLOOKUP(Table1[[#This Row],[topic_id]],'All Topics Data'!$A$2:$E$1243,5,FALSE),0)</f>
        <v>0</v>
      </c>
      <c r="R746" s="8">
        <f>Table1[[#This Row],[post_time]]+8/24</f>
        <v>40192.395277777781</v>
      </c>
      <c r="S746" s="3">
        <f>IF(Table1[[#This Row],[post_position]]=1,0,SUMIFS($F$2:F746,$H$2:H746,Table1[[#This Row],[post_position]]-1,$C$2:C746,Table1[[#This Row],[topic_id]]))</f>
        <v>40191.349606481483</v>
      </c>
    </row>
    <row r="747" spans="1:19" x14ac:dyDescent="0.25">
      <c r="A747" s="7">
        <v>752</v>
      </c>
      <c r="B747" s="7">
        <v>1</v>
      </c>
      <c r="C747" s="7">
        <v>214</v>
      </c>
      <c r="D747" s="7">
        <v>3114</v>
      </c>
      <c r="E747" s="2"/>
      <c r="F747" s="8">
        <v>40192.170254629629</v>
      </c>
      <c r="G747" s="7">
        <v>0</v>
      </c>
      <c r="H747" s="7">
        <v>1</v>
      </c>
      <c r="I747" s="7" t="b">
        <f t="shared" si="33"/>
        <v>0</v>
      </c>
      <c r="J747" s="7" t="b">
        <f t="shared" si="34"/>
        <v>0</v>
      </c>
      <c r="K747" s="7">
        <f t="shared" si="35"/>
        <v>0</v>
      </c>
      <c r="L747" s="7">
        <f>WEEKDAY(Table1[[#This Row],[post_time]])</f>
        <v>5</v>
      </c>
      <c r="M747" s="7">
        <f>VLOOKUP(Table1[[#This Row],[topic_id]],'All Topics Data'!$A$2:$I$1243,8,FALSE)</f>
        <v>40192.170138888891</v>
      </c>
      <c r="N747" s="7">
        <f>Table1[[#This Row],[Hui Reply?]]*(Table1[[#This Row],[post_time]]-Table1[[#This Row],[timestamp of previous reply]])</f>
        <v>0</v>
      </c>
      <c r="O747" s="3">
        <f>O746+Table1[[#This Row],[Hui Reply?]]</f>
        <v>125</v>
      </c>
      <c r="P747" s="19">
        <f>INT(Table1[[#This Row],[post_time]])</f>
        <v>40192</v>
      </c>
      <c r="Q747" s="3">
        <f>IF(Table1[[#This Row],[Hui Reply?]],VLOOKUP(Table1[[#This Row],[topic_id]],'All Topics Data'!$A$2:$E$1243,5,FALSE),0)</f>
        <v>0</v>
      </c>
      <c r="R747" s="8">
        <f>Table1[[#This Row],[post_time]]+8/24</f>
        <v>40192.503587962965</v>
      </c>
      <c r="S747" s="3">
        <f>IF(Table1[[#This Row],[post_position]]=1,0,SUMIFS($F$2:F747,$H$2:H747,Table1[[#This Row],[post_position]]-1,$C$2:C747,Table1[[#This Row],[topic_id]]))</f>
        <v>0</v>
      </c>
    </row>
    <row r="748" spans="1:19" x14ac:dyDescent="0.25">
      <c r="A748" s="7">
        <v>753</v>
      </c>
      <c r="B748" s="7">
        <v>1</v>
      </c>
      <c r="C748" s="7">
        <v>214</v>
      </c>
      <c r="D748" s="7">
        <v>24</v>
      </c>
      <c r="F748" s="8">
        <v>40192.197233796294</v>
      </c>
      <c r="G748" s="7">
        <v>0</v>
      </c>
      <c r="H748" s="7">
        <v>2</v>
      </c>
      <c r="I748" s="7" t="b">
        <f t="shared" si="33"/>
        <v>1</v>
      </c>
      <c r="J748" s="7" t="b">
        <f t="shared" si="34"/>
        <v>1</v>
      </c>
      <c r="K748" s="7">
        <f t="shared" si="35"/>
        <v>1</v>
      </c>
      <c r="L748" s="7">
        <f>WEEKDAY(Table1[[#This Row],[post_time]])</f>
        <v>5</v>
      </c>
      <c r="M748" s="7">
        <f>VLOOKUP(Table1[[#This Row],[topic_id]],'All Topics Data'!$A$2:$I$1243,8,FALSE)</f>
        <v>40192.170138888891</v>
      </c>
      <c r="N748" s="7">
        <f>Table1[[#This Row],[Hui Reply?]]*(Table1[[#This Row],[post_time]]-Table1[[#This Row],[timestamp of previous reply]])</f>
        <v>2.6979166665114462E-2</v>
      </c>
      <c r="O748" s="3">
        <f>O747+Table1[[#This Row],[Hui Reply?]]</f>
        <v>126</v>
      </c>
      <c r="P748" s="19">
        <f>INT(Table1[[#This Row],[post_time]])</f>
        <v>40192</v>
      </c>
      <c r="Q748" s="3" t="str">
        <f>IF(Table1[[#This Row],[Hui Reply?]],VLOOKUP(Table1[[#This Row],[topic_id]],'All Topics Data'!$A$2:$E$1243,5,FALSE),0)</f>
        <v>glp</v>
      </c>
      <c r="R748" s="8">
        <f>Table1[[#This Row],[post_time]]+8/24</f>
        <v>40192.53056712963</v>
      </c>
      <c r="S748" s="3">
        <f>IF(Table1[[#This Row],[post_position]]=1,0,SUMIFS($F$2:F748,$H$2:H748,Table1[[#This Row],[post_position]]-1,$C$2:C748,Table1[[#This Row],[topic_id]]))</f>
        <v>40192.170254629629</v>
      </c>
    </row>
    <row r="749" spans="1:19" x14ac:dyDescent="0.25">
      <c r="A749" s="7">
        <v>754</v>
      </c>
      <c r="B749" s="7">
        <v>1</v>
      </c>
      <c r="C749" s="7">
        <v>211</v>
      </c>
      <c r="D749" s="7">
        <v>3116</v>
      </c>
      <c r="E749" s="2"/>
      <c r="F749" s="8">
        <v>40192.359178240738</v>
      </c>
      <c r="G749" s="7">
        <v>0</v>
      </c>
      <c r="H749" s="7">
        <v>7</v>
      </c>
      <c r="I749" s="7" t="b">
        <f t="shared" si="33"/>
        <v>0</v>
      </c>
      <c r="J749" s="7" t="b">
        <f t="shared" si="34"/>
        <v>1</v>
      </c>
      <c r="K749" s="7">
        <f t="shared" si="35"/>
        <v>0</v>
      </c>
      <c r="L749" s="7">
        <f>WEEKDAY(Table1[[#This Row],[post_time]])</f>
        <v>5</v>
      </c>
      <c r="M749" s="7">
        <f>VLOOKUP(Table1[[#This Row],[topic_id]],'All Topics Data'!$A$2:$I$1243,8,FALSE)</f>
        <v>40191.354166666664</v>
      </c>
      <c r="N749" s="7">
        <f>Table1[[#This Row],[Hui Reply?]]*(Table1[[#This Row],[post_time]]-Table1[[#This Row],[timestamp of previous reply]])</f>
        <v>0</v>
      </c>
      <c r="O749" s="3">
        <f>O748+Table1[[#This Row],[Hui Reply?]]</f>
        <v>126</v>
      </c>
      <c r="P749" s="19">
        <f>INT(Table1[[#This Row],[post_time]])</f>
        <v>40192</v>
      </c>
      <c r="Q749" s="3">
        <f>IF(Table1[[#This Row],[Hui Reply?]],VLOOKUP(Table1[[#This Row],[topic_id]],'All Topics Data'!$A$2:$E$1243,5,FALSE),0)</f>
        <v>0</v>
      </c>
      <c r="R749" s="8">
        <f>Table1[[#This Row],[post_time]]+8/24</f>
        <v>40192.692511574074</v>
      </c>
      <c r="S749" s="3">
        <f>IF(Table1[[#This Row],[post_position]]=1,0,SUMIFS($F$2:F749,$H$2:H749,Table1[[#This Row],[post_position]]-1,$C$2:C749,Table1[[#This Row],[topic_id]]))</f>
        <v>40191.636759259258</v>
      </c>
    </row>
    <row r="750" spans="1:19" x14ac:dyDescent="0.25">
      <c r="A750" s="7">
        <v>755</v>
      </c>
      <c r="B750" s="7">
        <v>1</v>
      </c>
      <c r="C750" s="7">
        <v>211</v>
      </c>
      <c r="D750" s="7">
        <v>2758</v>
      </c>
      <c r="E750" s="2"/>
      <c r="F750" s="8">
        <v>40192.369872685187</v>
      </c>
      <c r="G750" s="7">
        <v>0</v>
      </c>
      <c r="H750" s="7">
        <v>8</v>
      </c>
      <c r="I750" s="7" t="b">
        <f t="shared" si="33"/>
        <v>0</v>
      </c>
      <c r="J750" s="7" t="b">
        <f t="shared" si="34"/>
        <v>1</v>
      </c>
      <c r="K750" s="7">
        <f t="shared" si="35"/>
        <v>0</v>
      </c>
      <c r="L750" s="7">
        <f>WEEKDAY(Table1[[#This Row],[post_time]])</f>
        <v>5</v>
      </c>
      <c r="M750" s="7">
        <f>VLOOKUP(Table1[[#This Row],[topic_id]],'All Topics Data'!$A$2:$I$1243,8,FALSE)</f>
        <v>40191.354166666664</v>
      </c>
      <c r="N750" s="7">
        <f>Table1[[#This Row],[Hui Reply?]]*(Table1[[#This Row],[post_time]]-Table1[[#This Row],[timestamp of previous reply]])</f>
        <v>0</v>
      </c>
      <c r="O750" s="3">
        <f>O749+Table1[[#This Row],[Hui Reply?]]</f>
        <v>126</v>
      </c>
      <c r="P750" s="19">
        <f>INT(Table1[[#This Row],[post_time]])</f>
        <v>40192</v>
      </c>
      <c r="Q750" s="3">
        <f>IF(Table1[[#This Row],[Hui Reply?]],VLOOKUP(Table1[[#This Row],[topic_id]],'All Topics Data'!$A$2:$E$1243,5,FALSE),0)</f>
        <v>0</v>
      </c>
      <c r="R750" s="8">
        <f>Table1[[#This Row],[post_time]]+8/24</f>
        <v>40192.703206018523</v>
      </c>
      <c r="S750" s="3">
        <f>IF(Table1[[#This Row],[post_position]]=1,0,SUMIFS($F$2:F750,$H$2:H750,Table1[[#This Row],[post_position]]-1,$C$2:C750,Table1[[#This Row],[topic_id]]))</f>
        <v>40192.359178240738</v>
      </c>
    </row>
    <row r="751" spans="1:19" x14ac:dyDescent="0.25">
      <c r="A751" s="7">
        <v>756</v>
      </c>
      <c r="B751" s="7">
        <v>1</v>
      </c>
      <c r="C751" s="7">
        <v>211</v>
      </c>
      <c r="D751" s="7">
        <v>3116</v>
      </c>
      <c r="E751" s="2"/>
      <c r="F751" s="8">
        <v>40192.393136574072</v>
      </c>
      <c r="G751" s="7">
        <v>0</v>
      </c>
      <c r="H751" s="7">
        <v>9</v>
      </c>
      <c r="I751" s="7" t="b">
        <f t="shared" si="33"/>
        <v>0</v>
      </c>
      <c r="J751" s="7" t="b">
        <f t="shared" si="34"/>
        <v>1</v>
      </c>
      <c r="K751" s="7">
        <f t="shared" si="35"/>
        <v>0</v>
      </c>
      <c r="L751" s="7">
        <f>WEEKDAY(Table1[[#This Row],[post_time]])</f>
        <v>5</v>
      </c>
      <c r="M751" s="7">
        <f>VLOOKUP(Table1[[#This Row],[topic_id]],'All Topics Data'!$A$2:$I$1243,8,FALSE)</f>
        <v>40191.354166666664</v>
      </c>
      <c r="N751" s="7">
        <f>Table1[[#This Row],[Hui Reply?]]*(Table1[[#This Row],[post_time]]-Table1[[#This Row],[timestamp of previous reply]])</f>
        <v>0</v>
      </c>
      <c r="O751" s="3">
        <f>O750+Table1[[#This Row],[Hui Reply?]]</f>
        <v>126</v>
      </c>
      <c r="P751" s="19">
        <f>INT(Table1[[#This Row],[post_time]])</f>
        <v>40192</v>
      </c>
      <c r="Q751" s="3">
        <f>IF(Table1[[#This Row],[Hui Reply?]],VLOOKUP(Table1[[#This Row],[topic_id]],'All Topics Data'!$A$2:$E$1243,5,FALSE),0)</f>
        <v>0</v>
      </c>
      <c r="R751" s="8">
        <f>Table1[[#This Row],[post_time]]+8/24</f>
        <v>40192.726469907408</v>
      </c>
      <c r="S751" s="3">
        <f>IF(Table1[[#This Row],[post_position]]=1,0,SUMIFS($F$2:F751,$H$2:H751,Table1[[#This Row],[post_position]]-1,$C$2:C751,Table1[[#This Row],[topic_id]]))</f>
        <v>40192.369872685187</v>
      </c>
    </row>
    <row r="752" spans="1:19" x14ac:dyDescent="0.25">
      <c r="A752" s="7">
        <v>757</v>
      </c>
      <c r="B752" s="7">
        <v>1</v>
      </c>
      <c r="C752" s="7">
        <v>211</v>
      </c>
      <c r="D752" s="7">
        <v>3116</v>
      </c>
      <c r="E752" s="2"/>
      <c r="F752" s="8">
        <v>40192.398055555554</v>
      </c>
      <c r="G752" s="7">
        <v>0</v>
      </c>
      <c r="H752" s="7">
        <v>10</v>
      </c>
      <c r="I752" s="7" t="b">
        <f t="shared" si="33"/>
        <v>0</v>
      </c>
      <c r="J752" s="7" t="b">
        <f t="shared" si="34"/>
        <v>1</v>
      </c>
      <c r="K752" s="7">
        <f t="shared" si="35"/>
        <v>0</v>
      </c>
      <c r="L752" s="7">
        <f>WEEKDAY(Table1[[#This Row],[post_time]])</f>
        <v>5</v>
      </c>
      <c r="M752" s="7">
        <f>VLOOKUP(Table1[[#This Row],[topic_id]],'All Topics Data'!$A$2:$I$1243,8,FALSE)</f>
        <v>40191.354166666664</v>
      </c>
      <c r="N752" s="7">
        <f>Table1[[#This Row],[Hui Reply?]]*(Table1[[#This Row],[post_time]]-Table1[[#This Row],[timestamp of previous reply]])</f>
        <v>0</v>
      </c>
      <c r="O752" s="3">
        <f>O751+Table1[[#This Row],[Hui Reply?]]</f>
        <v>126</v>
      </c>
      <c r="P752" s="19">
        <f>INT(Table1[[#This Row],[post_time]])</f>
        <v>40192</v>
      </c>
      <c r="Q752" s="3">
        <f>IF(Table1[[#This Row],[Hui Reply?]],VLOOKUP(Table1[[#This Row],[topic_id]],'All Topics Data'!$A$2:$E$1243,5,FALSE),0)</f>
        <v>0</v>
      </c>
      <c r="R752" s="8">
        <f>Table1[[#This Row],[post_time]]+8/24</f>
        <v>40192.731388888889</v>
      </c>
      <c r="S752" s="3">
        <f>IF(Table1[[#This Row],[post_position]]=1,0,SUMIFS($F$2:F752,$H$2:H752,Table1[[#This Row],[post_position]]-1,$C$2:C752,Table1[[#This Row],[topic_id]]))</f>
        <v>40192.393136574072</v>
      </c>
    </row>
    <row r="753" spans="1:19" x14ac:dyDescent="0.25">
      <c r="A753" s="7">
        <v>758</v>
      </c>
      <c r="B753" s="7">
        <v>1</v>
      </c>
      <c r="C753" s="7">
        <v>215</v>
      </c>
      <c r="D753" s="7">
        <v>2835</v>
      </c>
      <c r="E753" s="2"/>
      <c r="F753" s="8">
        <v>40192.398113425923</v>
      </c>
      <c r="G753" s="7">
        <v>0</v>
      </c>
      <c r="H753" s="7">
        <v>1</v>
      </c>
      <c r="I753" s="7" t="b">
        <f t="shared" si="33"/>
        <v>0</v>
      </c>
      <c r="J753" s="7" t="b">
        <f t="shared" si="34"/>
        <v>0</v>
      </c>
      <c r="K753" s="7">
        <f t="shared" si="35"/>
        <v>0</v>
      </c>
      <c r="L753" s="7">
        <f>WEEKDAY(Table1[[#This Row],[post_time]])</f>
        <v>5</v>
      </c>
      <c r="M753" s="7">
        <f>VLOOKUP(Table1[[#This Row],[topic_id]],'All Topics Data'!$A$2:$I$1243,8,FALSE)</f>
        <v>40192.397916666669</v>
      </c>
      <c r="N753" s="7">
        <f>Table1[[#This Row],[Hui Reply?]]*(Table1[[#This Row],[post_time]]-Table1[[#This Row],[timestamp of previous reply]])</f>
        <v>0</v>
      </c>
      <c r="O753" s="3">
        <f>O752+Table1[[#This Row],[Hui Reply?]]</f>
        <v>126</v>
      </c>
      <c r="P753" s="19">
        <f>INT(Table1[[#This Row],[post_time]])</f>
        <v>40192</v>
      </c>
      <c r="Q753" s="3">
        <f>IF(Table1[[#This Row],[Hui Reply?]],VLOOKUP(Table1[[#This Row],[topic_id]],'All Topics Data'!$A$2:$E$1243,5,FALSE),0)</f>
        <v>0</v>
      </c>
      <c r="R753" s="8">
        <f>Table1[[#This Row],[post_time]]+8/24</f>
        <v>40192.731446759259</v>
      </c>
      <c r="S753" s="3">
        <f>IF(Table1[[#This Row],[post_position]]=1,0,SUMIFS($F$2:F753,$H$2:H753,Table1[[#This Row],[post_position]]-1,$C$2:C753,Table1[[#This Row],[topic_id]]))</f>
        <v>0</v>
      </c>
    </row>
    <row r="754" spans="1:19" x14ac:dyDescent="0.25">
      <c r="A754" s="7">
        <v>759</v>
      </c>
      <c r="B754" s="7">
        <v>1</v>
      </c>
      <c r="C754" s="7">
        <v>216</v>
      </c>
      <c r="D754" s="7">
        <v>3078</v>
      </c>
      <c r="E754" s="2"/>
      <c r="F754" s="8">
        <v>40192.50099537037</v>
      </c>
      <c r="G754" s="7">
        <v>0</v>
      </c>
      <c r="H754" s="7">
        <v>1</v>
      </c>
      <c r="I754" s="7" t="b">
        <f t="shared" si="33"/>
        <v>0</v>
      </c>
      <c r="J754" s="7" t="b">
        <f t="shared" si="34"/>
        <v>0</v>
      </c>
      <c r="K754" s="7">
        <f t="shared" si="35"/>
        <v>0</v>
      </c>
      <c r="L754" s="7">
        <f>WEEKDAY(Table1[[#This Row],[post_time]])</f>
        <v>5</v>
      </c>
      <c r="M754" s="7">
        <f>VLOOKUP(Table1[[#This Row],[topic_id]],'All Topics Data'!$A$2:$I$1243,8,FALSE)</f>
        <v>40192.500694444447</v>
      </c>
      <c r="N754" s="7">
        <f>Table1[[#This Row],[Hui Reply?]]*(Table1[[#This Row],[post_time]]-Table1[[#This Row],[timestamp of previous reply]])</f>
        <v>0</v>
      </c>
      <c r="O754" s="3">
        <f>O753+Table1[[#This Row],[Hui Reply?]]</f>
        <v>126</v>
      </c>
      <c r="P754" s="19">
        <f>INT(Table1[[#This Row],[post_time]])</f>
        <v>40192</v>
      </c>
      <c r="Q754" s="3">
        <f>IF(Table1[[#This Row],[Hui Reply?]],VLOOKUP(Table1[[#This Row],[topic_id]],'All Topics Data'!$A$2:$E$1243,5,FALSE),0)</f>
        <v>0</v>
      </c>
      <c r="R754" s="8">
        <f>Table1[[#This Row],[post_time]]+8/24</f>
        <v>40192.834328703706</v>
      </c>
      <c r="S754" s="3">
        <f>IF(Table1[[#This Row],[post_position]]=1,0,SUMIFS($F$2:F754,$H$2:H754,Table1[[#This Row],[post_position]]-1,$C$2:C754,Table1[[#This Row],[topic_id]]))</f>
        <v>0</v>
      </c>
    </row>
    <row r="755" spans="1:19" x14ac:dyDescent="0.25">
      <c r="A755" s="7">
        <v>760</v>
      </c>
      <c r="B755" s="7">
        <v>1</v>
      </c>
      <c r="C755" s="7">
        <v>211</v>
      </c>
      <c r="D755" s="7">
        <v>2758</v>
      </c>
      <c r="E755" s="2"/>
      <c r="F755" s="8">
        <v>40192.508796296293</v>
      </c>
      <c r="G755" s="7">
        <v>0</v>
      </c>
      <c r="H755" s="7">
        <v>11</v>
      </c>
      <c r="I755" s="7" t="b">
        <f t="shared" si="33"/>
        <v>0</v>
      </c>
      <c r="J755" s="7" t="b">
        <f t="shared" si="34"/>
        <v>1</v>
      </c>
      <c r="K755" s="7">
        <f t="shared" si="35"/>
        <v>0</v>
      </c>
      <c r="L755" s="7">
        <f>WEEKDAY(Table1[[#This Row],[post_time]])</f>
        <v>5</v>
      </c>
      <c r="M755" s="7">
        <f>VLOOKUP(Table1[[#This Row],[topic_id]],'All Topics Data'!$A$2:$I$1243,8,FALSE)</f>
        <v>40191.354166666664</v>
      </c>
      <c r="N755" s="7">
        <f>Table1[[#This Row],[Hui Reply?]]*(Table1[[#This Row],[post_time]]-Table1[[#This Row],[timestamp of previous reply]])</f>
        <v>0</v>
      </c>
      <c r="O755" s="3">
        <f>O754+Table1[[#This Row],[Hui Reply?]]</f>
        <v>126</v>
      </c>
      <c r="P755" s="19">
        <f>INT(Table1[[#This Row],[post_time]])</f>
        <v>40192</v>
      </c>
      <c r="Q755" s="3">
        <f>IF(Table1[[#This Row],[Hui Reply?]],VLOOKUP(Table1[[#This Row],[topic_id]],'All Topics Data'!$A$2:$E$1243,5,FALSE),0)</f>
        <v>0</v>
      </c>
      <c r="R755" s="8">
        <f>Table1[[#This Row],[post_time]]+8/24</f>
        <v>40192.842129629629</v>
      </c>
      <c r="S755" s="3">
        <f>IF(Table1[[#This Row],[post_position]]=1,0,SUMIFS($F$2:F755,$H$2:H755,Table1[[#This Row],[post_position]]-1,$C$2:C755,Table1[[#This Row],[topic_id]]))</f>
        <v>40192.398055555554</v>
      </c>
    </row>
    <row r="756" spans="1:19" x14ac:dyDescent="0.25">
      <c r="A756" s="7">
        <v>761</v>
      </c>
      <c r="B756" s="7">
        <v>1</v>
      </c>
      <c r="C756" s="7">
        <v>216</v>
      </c>
      <c r="D756" s="7">
        <v>2758</v>
      </c>
      <c r="F756" s="8">
        <v>40192.513113425928</v>
      </c>
      <c r="G756" s="7">
        <v>0</v>
      </c>
      <c r="H756" s="7">
        <v>2</v>
      </c>
      <c r="I756" s="7" t="b">
        <f t="shared" si="33"/>
        <v>0</v>
      </c>
      <c r="J756" s="7" t="b">
        <f t="shared" si="34"/>
        <v>1</v>
      </c>
      <c r="K756" s="7">
        <f t="shared" si="35"/>
        <v>0</v>
      </c>
      <c r="L756" s="7">
        <f>WEEKDAY(Table1[[#This Row],[post_time]])</f>
        <v>5</v>
      </c>
      <c r="M756" s="7">
        <f>VLOOKUP(Table1[[#This Row],[topic_id]],'All Topics Data'!$A$2:$I$1243,8,FALSE)</f>
        <v>40192.500694444447</v>
      </c>
      <c r="N756" s="7">
        <f>Table1[[#This Row],[Hui Reply?]]*(Table1[[#This Row],[post_time]]-Table1[[#This Row],[timestamp of previous reply]])</f>
        <v>0</v>
      </c>
      <c r="O756" s="3">
        <f>O755+Table1[[#This Row],[Hui Reply?]]</f>
        <v>126</v>
      </c>
      <c r="P756" s="19">
        <f>INT(Table1[[#This Row],[post_time]])</f>
        <v>40192</v>
      </c>
      <c r="Q756" s="3">
        <f>IF(Table1[[#This Row],[Hui Reply?]],VLOOKUP(Table1[[#This Row],[topic_id]],'All Topics Data'!$A$2:$E$1243,5,FALSE),0)</f>
        <v>0</v>
      </c>
      <c r="R756" s="8">
        <f>Table1[[#This Row],[post_time]]+8/24</f>
        <v>40192.846446759264</v>
      </c>
      <c r="S756" s="3">
        <f>IF(Table1[[#This Row],[post_position]]=1,0,SUMIFS($F$2:F756,$H$2:H756,Table1[[#This Row],[post_position]]-1,$C$2:C756,Table1[[#This Row],[topic_id]]))</f>
        <v>40192.50099537037</v>
      </c>
    </row>
    <row r="757" spans="1:19" x14ac:dyDescent="0.25">
      <c r="A757" s="7">
        <v>762</v>
      </c>
      <c r="B757" s="7">
        <v>1</v>
      </c>
      <c r="C757" s="7">
        <v>215</v>
      </c>
      <c r="D757" s="7">
        <v>1</v>
      </c>
      <c r="F757" s="8">
        <v>40192.535613425927</v>
      </c>
      <c r="G757" s="7">
        <v>0</v>
      </c>
      <c r="H757" s="7">
        <v>2</v>
      </c>
      <c r="I757" s="7" t="b">
        <f t="shared" si="33"/>
        <v>0</v>
      </c>
      <c r="J757" s="7" t="b">
        <f t="shared" si="34"/>
        <v>1</v>
      </c>
      <c r="K757" s="7">
        <f t="shared" si="35"/>
        <v>0</v>
      </c>
      <c r="L757" s="7">
        <f>WEEKDAY(Table1[[#This Row],[post_time]])</f>
        <v>5</v>
      </c>
      <c r="M757" s="7">
        <f>VLOOKUP(Table1[[#This Row],[topic_id]],'All Topics Data'!$A$2:$I$1243,8,FALSE)</f>
        <v>40192.397916666669</v>
      </c>
      <c r="N757" s="7">
        <f>Table1[[#This Row],[Hui Reply?]]*(Table1[[#This Row],[post_time]]-Table1[[#This Row],[timestamp of previous reply]])</f>
        <v>0</v>
      </c>
      <c r="O757" s="3">
        <f>O756+Table1[[#This Row],[Hui Reply?]]</f>
        <v>126</v>
      </c>
      <c r="P757" s="19">
        <f>INT(Table1[[#This Row],[post_time]])</f>
        <v>40192</v>
      </c>
      <c r="Q757" s="3">
        <f>IF(Table1[[#This Row],[Hui Reply?]],VLOOKUP(Table1[[#This Row],[topic_id]],'All Topics Data'!$A$2:$E$1243,5,FALSE),0)</f>
        <v>0</v>
      </c>
      <c r="R757" s="8">
        <f>Table1[[#This Row],[post_time]]+8/24</f>
        <v>40192.868946759263</v>
      </c>
      <c r="S757" s="3">
        <f>IF(Table1[[#This Row],[post_position]]=1,0,SUMIFS($F$2:F757,$H$2:H757,Table1[[#This Row],[post_position]]-1,$C$2:C757,Table1[[#This Row],[topic_id]]))</f>
        <v>40192.398113425923</v>
      </c>
    </row>
    <row r="758" spans="1:19" x14ac:dyDescent="0.25">
      <c r="A758" s="7">
        <v>763</v>
      </c>
      <c r="B758" s="7">
        <v>1</v>
      </c>
      <c r="C758" s="7">
        <v>211</v>
      </c>
      <c r="D758" s="7">
        <v>3116</v>
      </c>
      <c r="F758" s="8">
        <v>40192.579421296294</v>
      </c>
      <c r="G758" s="7">
        <v>0</v>
      </c>
      <c r="H758" s="7">
        <v>12</v>
      </c>
      <c r="I758" s="7" t="b">
        <f t="shared" si="33"/>
        <v>0</v>
      </c>
      <c r="J758" s="7" t="b">
        <f t="shared" si="34"/>
        <v>1</v>
      </c>
      <c r="K758" s="7">
        <f t="shared" si="35"/>
        <v>0</v>
      </c>
      <c r="L758" s="7">
        <f>WEEKDAY(Table1[[#This Row],[post_time]])</f>
        <v>5</v>
      </c>
      <c r="M758" s="7">
        <f>VLOOKUP(Table1[[#This Row],[topic_id]],'All Topics Data'!$A$2:$I$1243,8,FALSE)</f>
        <v>40191.354166666664</v>
      </c>
      <c r="N758" s="7">
        <f>Table1[[#This Row],[Hui Reply?]]*(Table1[[#This Row],[post_time]]-Table1[[#This Row],[timestamp of previous reply]])</f>
        <v>0</v>
      </c>
      <c r="O758" s="3">
        <f>O757+Table1[[#This Row],[Hui Reply?]]</f>
        <v>126</v>
      </c>
      <c r="P758" s="19">
        <f>INT(Table1[[#This Row],[post_time]])</f>
        <v>40192</v>
      </c>
      <c r="Q758" s="3">
        <f>IF(Table1[[#This Row],[Hui Reply?]],VLOOKUP(Table1[[#This Row],[topic_id]],'All Topics Data'!$A$2:$E$1243,5,FALSE),0)</f>
        <v>0</v>
      </c>
      <c r="R758" s="8">
        <f>Table1[[#This Row],[post_time]]+8/24</f>
        <v>40192.912754629629</v>
      </c>
      <c r="S758" s="3">
        <f>IF(Table1[[#This Row],[post_position]]=1,0,SUMIFS($F$2:F758,$H$2:H758,Table1[[#This Row],[post_position]]-1,$C$2:C758,Table1[[#This Row],[topic_id]]))</f>
        <v>40192.508796296293</v>
      </c>
    </row>
    <row r="759" spans="1:19" x14ac:dyDescent="0.25">
      <c r="A759" s="7">
        <v>764</v>
      </c>
      <c r="B759" s="7">
        <v>1</v>
      </c>
      <c r="C759" s="7">
        <v>212</v>
      </c>
      <c r="D759" s="7">
        <v>2683</v>
      </c>
      <c r="E759" s="2"/>
      <c r="F759" s="8">
        <v>40192.679050925923</v>
      </c>
      <c r="G759" s="7">
        <v>0</v>
      </c>
      <c r="H759" s="7">
        <v>3</v>
      </c>
      <c r="I759" s="7" t="b">
        <f t="shared" si="33"/>
        <v>0</v>
      </c>
      <c r="J759" s="7" t="b">
        <f t="shared" si="34"/>
        <v>1</v>
      </c>
      <c r="K759" s="7">
        <f t="shared" si="35"/>
        <v>0</v>
      </c>
      <c r="L759" s="7">
        <f>WEEKDAY(Table1[[#This Row],[post_time]])</f>
        <v>5</v>
      </c>
      <c r="M759" s="7">
        <f>VLOOKUP(Table1[[#This Row],[topic_id]],'All Topics Data'!$A$2:$I$1243,8,FALSE)</f>
        <v>40191.586111111108</v>
      </c>
      <c r="N759" s="7">
        <f>Table1[[#This Row],[Hui Reply?]]*(Table1[[#This Row],[post_time]]-Table1[[#This Row],[timestamp of previous reply]])</f>
        <v>0</v>
      </c>
      <c r="O759" s="3">
        <f>O758+Table1[[#This Row],[Hui Reply?]]</f>
        <v>126</v>
      </c>
      <c r="P759" s="19">
        <f>INT(Table1[[#This Row],[post_time]])</f>
        <v>40192</v>
      </c>
      <c r="Q759" s="3">
        <f>IF(Table1[[#This Row],[Hui Reply?]],VLOOKUP(Table1[[#This Row],[topic_id]],'All Topics Data'!$A$2:$E$1243,5,FALSE),0)</f>
        <v>0</v>
      </c>
      <c r="R759" s="8">
        <f>Table1[[#This Row],[post_time]]+8/24</f>
        <v>40193.012384259258</v>
      </c>
      <c r="S759" s="3">
        <f>IF(Table1[[#This Row],[post_position]]=1,0,SUMIFS($F$2:F759,$H$2:H759,Table1[[#This Row],[post_position]]-1,$C$2:C759,Table1[[#This Row],[topic_id]]))</f>
        <v>40192.009733796294</v>
      </c>
    </row>
    <row r="760" spans="1:19" x14ac:dyDescent="0.25">
      <c r="A760" s="7">
        <v>765</v>
      </c>
      <c r="B760" s="7">
        <v>1</v>
      </c>
      <c r="C760" s="7">
        <v>217</v>
      </c>
      <c r="D760" s="7">
        <v>3090</v>
      </c>
      <c r="E760" s="2"/>
      <c r="F760" s="8">
        <v>40192.829201388886</v>
      </c>
      <c r="G760" s="7">
        <v>0</v>
      </c>
      <c r="H760" s="7">
        <v>1</v>
      </c>
      <c r="I760" s="7" t="b">
        <f t="shared" si="33"/>
        <v>0</v>
      </c>
      <c r="J760" s="7" t="b">
        <f t="shared" si="34"/>
        <v>0</v>
      </c>
      <c r="K760" s="7">
        <f t="shared" si="35"/>
        <v>0</v>
      </c>
      <c r="L760" s="7">
        <f>WEEKDAY(Table1[[#This Row],[post_time]])</f>
        <v>5</v>
      </c>
      <c r="M760" s="7">
        <f>VLOOKUP(Table1[[#This Row],[topic_id]],'All Topics Data'!$A$2:$I$1243,8,FALSE)</f>
        <v>40192.82916666667</v>
      </c>
      <c r="N760" s="7">
        <f>Table1[[#This Row],[Hui Reply?]]*(Table1[[#This Row],[post_time]]-Table1[[#This Row],[timestamp of previous reply]])</f>
        <v>0</v>
      </c>
      <c r="O760" s="3">
        <f>O759+Table1[[#This Row],[Hui Reply?]]</f>
        <v>126</v>
      </c>
      <c r="P760" s="19">
        <f>INT(Table1[[#This Row],[post_time]])</f>
        <v>40192</v>
      </c>
      <c r="Q760" s="3">
        <f>IF(Table1[[#This Row],[Hui Reply?]],VLOOKUP(Table1[[#This Row],[topic_id]],'All Topics Data'!$A$2:$E$1243,5,FALSE),0)</f>
        <v>0</v>
      </c>
      <c r="R760" s="8">
        <f>Table1[[#This Row],[post_time]]+8/24</f>
        <v>40193.162534722222</v>
      </c>
      <c r="S760" s="3">
        <f>IF(Table1[[#This Row],[post_position]]=1,0,SUMIFS($F$2:F760,$H$2:H760,Table1[[#This Row],[post_position]]-1,$C$2:C760,Table1[[#This Row],[topic_id]]))</f>
        <v>0</v>
      </c>
    </row>
    <row r="761" spans="1:19" x14ac:dyDescent="0.25">
      <c r="A761" s="7">
        <v>766</v>
      </c>
      <c r="B761" s="7">
        <v>1</v>
      </c>
      <c r="C761" s="7">
        <v>211</v>
      </c>
      <c r="D761" s="7">
        <v>3116</v>
      </c>
      <c r="E761" s="2"/>
      <c r="F761" s="8">
        <v>40192.854467592595</v>
      </c>
      <c r="G761" s="7">
        <v>0</v>
      </c>
      <c r="H761" s="7">
        <v>13</v>
      </c>
      <c r="I761" s="7" t="b">
        <f t="shared" si="33"/>
        <v>0</v>
      </c>
      <c r="J761" s="7" t="b">
        <f t="shared" si="34"/>
        <v>1</v>
      </c>
      <c r="K761" s="7">
        <f t="shared" si="35"/>
        <v>0</v>
      </c>
      <c r="L761" s="7">
        <f>WEEKDAY(Table1[[#This Row],[post_time]])</f>
        <v>5</v>
      </c>
      <c r="M761" s="7">
        <f>VLOOKUP(Table1[[#This Row],[topic_id]],'All Topics Data'!$A$2:$I$1243,8,FALSE)</f>
        <v>40191.354166666664</v>
      </c>
      <c r="N761" s="7">
        <f>Table1[[#This Row],[Hui Reply?]]*(Table1[[#This Row],[post_time]]-Table1[[#This Row],[timestamp of previous reply]])</f>
        <v>0</v>
      </c>
      <c r="O761" s="3">
        <f>O760+Table1[[#This Row],[Hui Reply?]]</f>
        <v>126</v>
      </c>
      <c r="P761" s="19">
        <f>INT(Table1[[#This Row],[post_time]])</f>
        <v>40192</v>
      </c>
      <c r="Q761" s="3">
        <f>IF(Table1[[#This Row],[Hui Reply?]],VLOOKUP(Table1[[#This Row],[topic_id]],'All Topics Data'!$A$2:$E$1243,5,FALSE),0)</f>
        <v>0</v>
      </c>
      <c r="R761" s="8">
        <f>Table1[[#This Row],[post_time]]+8/24</f>
        <v>40193.187800925931</v>
      </c>
      <c r="S761" s="3">
        <f>IF(Table1[[#This Row],[post_position]]=1,0,SUMIFS($F$2:F761,$H$2:H761,Table1[[#This Row],[post_position]]-1,$C$2:C761,Table1[[#This Row],[topic_id]]))</f>
        <v>40192.579421296294</v>
      </c>
    </row>
    <row r="762" spans="1:19" x14ac:dyDescent="0.25">
      <c r="A762" s="7">
        <v>767</v>
      </c>
      <c r="B762" s="7">
        <v>1</v>
      </c>
      <c r="C762" s="7">
        <v>212</v>
      </c>
      <c r="D762" s="7">
        <v>24</v>
      </c>
      <c r="F762" s="8">
        <v>40192.987442129626</v>
      </c>
      <c r="G762" s="7">
        <v>0</v>
      </c>
      <c r="H762" s="7">
        <v>4</v>
      </c>
      <c r="I762" s="7" t="b">
        <f t="shared" si="33"/>
        <v>1</v>
      </c>
      <c r="J762" s="7" t="b">
        <f t="shared" si="34"/>
        <v>1</v>
      </c>
      <c r="K762" s="7">
        <f t="shared" si="35"/>
        <v>1</v>
      </c>
      <c r="L762" s="7">
        <f>WEEKDAY(Table1[[#This Row],[post_time]])</f>
        <v>5</v>
      </c>
      <c r="M762" s="7">
        <f>VLOOKUP(Table1[[#This Row],[topic_id]],'All Topics Data'!$A$2:$I$1243,8,FALSE)</f>
        <v>40191.586111111108</v>
      </c>
      <c r="N762" s="7">
        <f>Table1[[#This Row],[Hui Reply?]]*(Table1[[#This Row],[post_time]]-Table1[[#This Row],[timestamp of previous reply]])</f>
        <v>0.30839120370364981</v>
      </c>
      <c r="O762" s="3">
        <f>O761+Table1[[#This Row],[Hui Reply?]]</f>
        <v>127</v>
      </c>
      <c r="P762" s="19">
        <f>INT(Table1[[#This Row],[post_time]])</f>
        <v>40192</v>
      </c>
      <c r="Q762" s="3" t="str">
        <f>IF(Table1[[#This Row],[Hui Reply?]],VLOOKUP(Table1[[#This Row],[topic_id]],'All Topics Data'!$A$2:$E$1243,5,FALSE),0)</f>
        <v>LadyBlack</v>
      </c>
      <c r="R762" s="8">
        <f>Table1[[#This Row],[post_time]]+8/24</f>
        <v>40193.320775462962</v>
      </c>
      <c r="S762" s="3">
        <f>IF(Table1[[#This Row],[post_position]]=1,0,SUMIFS($F$2:F762,$H$2:H762,Table1[[#This Row],[post_position]]-1,$C$2:C762,Table1[[#This Row],[topic_id]]))</f>
        <v>40192.679050925923</v>
      </c>
    </row>
    <row r="763" spans="1:19" x14ac:dyDescent="0.25">
      <c r="A763" s="7">
        <v>768</v>
      </c>
      <c r="B763" s="7">
        <v>1</v>
      </c>
      <c r="C763" s="7">
        <v>217</v>
      </c>
      <c r="D763" s="7">
        <v>24</v>
      </c>
      <c r="E763" s="2"/>
      <c r="F763" s="8">
        <v>40192.993900462963</v>
      </c>
      <c r="G763" s="7">
        <v>0</v>
      </c>
      <c r="H763" s="7">
        <v>2</v>
      </c>
      <c r="I763" s="7" t="b">
        <f t="shared" si="33"/>
        <v>1</v>
      </c>
      <c r="J763" s="7" t="b">
        <f t="shared" si="34"/>
        <v>1</v>
      </c>
      <c r="K763" s="7">
        <f t="shared" si="35"/>
        <v>1</v>
      </c>
      <c r="L763" s="7">
        <f>WEEKDAY(Table1[[#This Row],[post_time]])</f>
        <v>5</v>
      </c>
      <c r="M763" s="7">
        <f>VLOOKUP(Table1[[#This Row],[topic_id]],'All Topics Data'!$A$2:$I$1243,8,FALSE)</f>
        <v>40192.82916666667</v>
      </c>
      <c r="N763" s="7">
        <f>Table1[[#This Row],[Hui Reply?]]*(Table1[[#This Row],[post_time]]-Table1[[#This Row],[timestamp of previous reply]])</f>
        <v>0.16469907407736173</v>
      </c>
      <c r="O763" s="3">
        <f>O762+Table1[[#This Row],[Hui Reply?]]</f>
        <v>128</v>
      </c>
      <c r="P763" s="19">
        <f>INT(Table1[[#This Row],[post_time]])</f>
        <v>40192</v>
      </c>
      <c r="Q763" s="3" t="str">
        <f>IF(Table1[[#This Row],[Hui Reply?]],VLOOKUP(Table1[[#This Row],[topic_id]],'All Topics Data'!$A$2:$E$1243,5,FALSE),0)</f>
        <v>tolbit</v>
      </c>
      <c r="R763" s="8">
        <f>Table1[[#This Row],[post_time]]+8/24</f>
        <v>40193.327233796299</v>
      </c>
      <c r="S763" s="3">
        <f>IF(Table1[[#This Row],[post_position]]=1,0,SUMIFS($F$2:F763,$H$2:H763,Table1[[#This Row],[post_position]]-1,$C$2:C763,Table1[[#This Row],[topic_id]]))</f>
        <v>40192.829201388886</v>
      </c>
    </row>
    <row r="764" spans="1:19" x14ac:dyDescent="0.25">
      <c r="A764" s="7">
        <v>769</v>
      </c>
      <c r="B764" s="7">
        <v>1</v>
      </c>
      <c r="C764" s="7">
        <v>213</v>
      </c>
      <c r="D764" s="7">
        <v>24</v>
      </c>
      <c r="F764" s="8">
        <v>40193.017789351848</v>
      </c>
      <c r="G764" s="7">
        <v>0</v>
      </c>
      <c r="H764" s="7">
        <v>2</v>
      </c>
      <c r="I764" s="7" t="b">
        <f t="shared" si="33"/>
        <v>1</v>
      </c>
      <c r="J764" s="7" t="b">
        <f t="shared" si="34"/>
        <v>1</v>
      </c>
      <c r="K764" s="7">
        <f t="shared" si="35"/>
        <v>1</v>
      </c>
      <c r="L764" s="7">
        <f>WEEKDAY(Table1[[#This Row],[post_time]])</f>
        <v>6</v>
      </c>
      <c r="M764" s="7">
        <f>VLOOKUP(Table1[[#This Row],[topic_id]],'All Topics Data'!$A$2:$I$1243,8,FALSE)</f>
        <v>40191.927777777775</v>
      </c>
      <c r="N764" s="7">
        <f>Table1[[#This Row],[Hui Reply?]]*(Table1[[#This Row],[post_time]]-Table1[[#This Row],[timestamp of previous reply]])</f>
        <v>1.0895370370344608</v>
      </c>
      <c r="O764" s="3">
        <f>O763+Table1[[#This Row],[Hui Reply?]]</f>
        <v>129</v>
      </c>
      <c r="P764" s="19">
        <f>INT(Table1[[#This Row],[post_time]])</f>
        <v>40193</v>
      </c>
      <c r="Q764" s="3" t="str">
        <f>IF(Table1[[#This Row],[Hui Reply?]],VLOOKUP(Table1[[#This Row],[topic_id]],'All Topics Data'!$A$2:$E$1243,5,FALSE),0)</f>
        <v>jcalvacca</v>
      </c>
      <c r="R764" s="8">
        <f>Table1[[#This Row],[post_time]]+8/24</f>
        <v>40193.351122685184</v>
      </c>
      <c r="S764" s="3">
        <f>IF(Table1[[#This Row],[post_position]]=1,0,SUMIFS($F$2:F764,$H$2:H764,Table1[[#This Row],[post_position]]-1,$C$2:C764,Table1[[#This Row],[topic_id]]))</f>
        <v>40191.928252314814</v>
      </c>
    </row>
    <row r="765" spans="1:19" x14ac:dyDescent="0.25">
      <c r="A765" s="7">
        <v>770</v>
      </c>
      <c r="B765" s="7">
        <v>1</v>
      </c>
      <c r="C765" s="7">
        <v>218</v>
      </c>
      <c r="D765" s="7">
        <v>3130</v>
      </c>
      <c r="E765" s="2"/>
      <c r="F765" s="8">
        <v>40193.334166666667</v>
      </c>
      <c r="G765" s="7">
        <v>0</v>
      </c>
      <c r="H765" s="7">
        <v>1</v>
      </c>
      <c r="I765" s="7" t="b">
        <f t="shared" si="33"/>
        <v>0</v>
      </c>
      <c r="J765" s="7" t="b">
        <f t="shared" si="34"/>
        <v>0</v>
      </c>
      <c r="K765" s="7">
        <f t="shared" si="35"/>
        <v>0</v>
      </c>
      <c r="L765" s="7">
        <f>WEEKDAY(Table1[[#This Row],[post_time]])</f>
        <v>6</v>
      </c>
      <c r="M765" s="7">
        <f>VLOOKUP(Table1[[#This Row],[topic_id]],'All Topics Data'!$A$2:$I$1243,8,FALSE)</f>
        <v>40193.334027777775</v>
      </c>
      <c r="N765" s="7">
        <f>Table1[[#This Row],[Hui Reply?]]*(Table1[[#This Row],[post_time]]-Table1[[#This Row],[timestamp of previous reply]])</f>
        <v>0</v>
      </c>
      <c r="O765" s="3">
        <f>O764+Table1[[#This Row],[Hui Reply?]]</f>
        <v>129</v>
      </c>
      <c r="P765" s="19">
        <f>INT(Table1[[#This Row],[post_time]])</f>
        <v>40193</v>
      </c>
      <c r="Q765" s="3">
        <f>IF(Table1[[#This Row],[Hui Reply?]],VLOOKUP(Table1[[#This Row],[topic_id]],'All Topics Data'!$A$2:$E$1243,5,FALSE),0)</f>
        <v>0</v>
      </c>
      <c r="R765" s="8">
        <f>Table1[[#This Row],[post_time]]+8/24</f>
        <v>40193.667500000003</v>
      </c>
      <c r="S765" s="3">
        <f>IF(Table1[[#This Row],[post_position]]=1,0,SUMIFS($F$2:F765,$H$2:H765,Table1[[#This Row],[post_position]]-1,$C$2:C765,Table1[[#This Row],[topic_id]]))</f>
        <v>0</v>
      </c>
    </row>
    <row r="766" spans="1:19" x14ac:dyDescent="0.25">
      <c r="A766" s="7">
        <v>771</v>
      </c>
      <c r="B766" s="7">
        <v>1</v>
      </c>
      <c r="C766" s="7">
        <v>219</v>
      </c>
      <c r="D766" s="7">
        <v>876</v>
      </c>
      <c r="F766" s="8">
        <v>40193.348657407405</v>
      </c>
      <c r="G766" s="7">
        <v>0</v>
      </c>
      <c r="H766" s="7">
        <v>1</v>
      </c>
      <c r="I766" s="7" t="b">
        <f t="shared" si="33"/>
        <v>0</v>
      </c>
      <c r="J766" s="7" t="b">
        <f t="shared" si="34"/>
        <v>0</v>
      </c>
      <c r="K766" s="7">
        <f t="shared" si="35"/>
        <v>0</v>
      </c>
      <c r="L766" s="7">
        <f>WEEKDAY(Table1[[#This Row],[post_time]])</f>
        <v>6</v>
      </c>
      <c r="M766" s="7">
        <f>VLOOKUP(Table1[[#This Row],[topic_id]],'All Topics Data'!$A$2:$I$1243,8,FALSE)</f>
        <v>40193.348611111112</v>
      </c>
      <c r="N766" s="7">
        <f>Table1[[#This Row],[Hui Reply?]]*(Table1[[#This Row],[post_time]]-Table1[[#This Row],[timestamp of previous reply]])</f>
        <v>0</v>
      </c>
      <c r="O766" s="3">
        <f>O765+Table1[[#This Row],[Hui Reply?]]</f>
        <v>129</v>
      </c>
      <c r="P766" s="19">
        <f>INT(Table1[[#This Row],[post_time]])</f>
        <v>40193</v>
      </c>
      <c r="Q766" s="3">
        <f>IF(Table1[[#This Row],[Hui Reply?]],VLOOKUP(Table1[[#This Row],[topic_id]],'All Topics Data'!$A$2:$E$1243,5,FALSE),0)</f>
        <v>0</v>
      </c>
      <c r="R766" s="8">
        <f>Table1[[#This Row],[post_time]]+8/24</f>
        <v>40193.681990740741</v>
      </c>
      <c r="S766" s="3">
        <f>IF(Table1[[#This Row],[post_position]]=1,0,SUMIFS($F$2:F766,$H$2:H766,Table1[[#This Row],[post_position]]-1,$C$2:C766,Table1[[#This Row],[topic_id]]))</f>
        <v>0</v>
      </c>
    </row>
    <row r="767" spans="1:19" x14ac:dyDescent="0.25">
      <c r="A767" s="7">
        <v>772</v>
      </c>
      <c r="B767" s="7">
        <v>1</v>
      </c>
      <c r="C767" s="7">
        <v>220</v>
      </c>
      <c r="D767" s="7">
        <v>3008</v>
      </c>
      <c r="F767" s="8">
        <v>40193.353854166664</v>
      </c>
      <c r="G767" s="7">
        <v>0</v>
      </c>
      <c r="H767" s="7">
        <v>1</v>
      </c>
      <c r="I767" s="7" t="b">
        <f t="shared" si="33"/>
        <v>0</v>
      </c>
      <c r="J767" s="7" t="b">
        <f t="shared" si="34"/>
        <v>0</v>
      </c>
      <c r="K767" s="7">
        <f t="shared" si="35"/>
        <v>0</v>
      </c>
      <c r="L767" s="7">
        <f>WEEKDAY(Table1[[#This Row],[post_time]])</f>
        <v>6</v>
      </c>
      <c r="M767" s="7">
        <f>VLOOKUP(Table1[[#This Row],[topic_id]],'All Topics Data'!$A$2:$I$1243,8,FALSE)</f>
        <v>40193.353472222225</v>
      </c>
      <c r="N767" s="7">
        <f>Table1[[#This Row],[Hui Reply?]]*(Table1[[#This Row],[post_time]]-Table1[[#This Row],[timestamp of previous reply]])</f>
        <v>0</v>
      </c>
      <c r="O767" s="3">
        <f>O766+Table1[[#This Row],[Hui Reply?]]</f>
        <v>129</v>
      </c>
      <c r="P767" s="19">
        <f>INT(Table1[[#This Row],[post_time]])</f>
        <v>40193</v>
      </c>
      <c r="Q767" s="3">
        <f>IF(Table1[[#This Row],[Hui Reply?]],VLOOKUP(Table1[[#This Row],[topic_id]],'All Topics Data'!$A$2:$E$1243,5,FALSE),0)</f>
        <v>0</v>
      </c>
      <c r="R767" s="8">
        <f>Table1[[#This Row],[post_time]]+8/24</f>
        <v>40193.6871875</v>
      </c>
      <c r="S767" s="3">
        <f>IF(Table1[[#This Row],[post_position]]=1,0,SUMIFS($F$2:F767,$H$2:H767,Table1[[#This Row],[post_position]]-1,$C$2:C767,Table1[[#This Row],[topic_id]]))</f>
        <v>0</v>
      </c>
    </row>
    <row r="768" spans="1:19" x14ac:dyDescent="0.25">
      <c r="A768" s="7">
        <v>773</v>
      </c>
      <c r="B768" s="7">
        <v>1</v>
      </c>
      <c r="C768" s="7">
        <v>218</v>
      </c>
      <c r="D768" s="7">
        <v>24</v>
      </c>
      <c r="F768" s="8">
        <v>40193.401805555557</v>
      </c>
      <c r="G768" s="7">
        <v>0</v>
      </c>
      <c r="H768" s="7">
        <v>2</v>
      </c>
      <c r="I768" s="7" t="b">
        <f t="shared" si="33"/>
        <v>1</v>
      </c>
      <c r="J768" s="7" t="b">
        <f t="shared" si="34"/>
        <v>1</v>
      </c>
      <c r="K768" s="7">
        <f t="shared" si="35"/>
        <v>1</v>
      </c>
      <c r="L768" s="7">
        <f>WEEKDAY(Table1[[#This Row],[post_time]])</f>
        <v>6</v>
      </c>
      <c r="M768" s="7">
        <f>VLOOKUP(Table1[[#This Row],[topic_id]],'All Topics Data'!$A$2:$I$1243,8,FALSE)</f>
        <v>40193.334027777775</v>
      </c>
      <c r="N768" s="7">
        <f>Table1[[#This Row],[Hui Reply?]]*(Table1[[#This Row],[post_time]]-Table1[[#This Row],[timestamp of previous reply]])</f>
        <v>6.7638888889632653E-2</v>
      </c>
      <c r="O768" s="3">
        <f>O767+Table1[[#This Row],[Hui Reply?]]</f>
        <v>130</v>
      </c>
      <c r="P768" s="19">
        <f>INT(Table1[[#This Row],[post_time]])</f>
        <v>40193</v>
      </c>
      <c r="Q768" s="3" t="str">
        <f>IF(Table1[[#This Row],[Hui Reply?]],VLOOKUP(Table1[[#This Row],[topic_id]],'All Topics Data'!$A$2:$E$1243,5,FALSE),0)</f>
        <v>Brooklynite</v>
      </c>
      <c r="R768" s="8">
        <f>Table1[[#This Row],[post_time]]+8/24</f>
        <v>40193.735138888893</v>
      </c>
      <c r="S768" s="3">
        <f>IF(Table1[[#This Row],[post_position]]=1,0,SUMIFS($F$2:F768,$H$2:H768,Table1[[#This Row],[post_position]]-1,$C$2:C768,Table1[[#This Row],[topic_id]]))</f>
        <v>40193.334166666667</v>
      </c>
    </row>
    <row r="769" spans="1:19" x14ac:dyDescent="0.25">
      <c r="A769" s="7">
        <v>774</v>
      </c>
      <c r="B769" s="7">
        <v>1</v>
      </c>
      <c r="C769" s="7">
        <v>220</v>
      </c>
      <c r="D769" s="7">
        <v>24</v>
      </c>
      <c r="F769" s="8">
        <v>40193.403993055559</v>
      </c>
      <c r="G769" s="7">
        <v>0</v>
      </c>
      <c r="H769" s="7">
        <v>2</v>
      </c>
      <c r="I769" s="7" t="b">
        <f t="shared" si="33"/>
        <v>1</v>
      </c>
      <c r="J769" s="7" t="b">
        <f t="shared" si="34"/>
        <v>1</v>
      </c>
      <c r="K769" s="7">
        <f t="shared" si="35"/>
        <v>1</v>
      </c>
      <c r="L769" s="7">
        <f>WEEKDAY(Table1[[#This Row],[post_time]])</f>
        <v>6</v>
      </c>
      <c r="M769" s="7">
        <f>VLOOKUP(Table1[[#This Row],[topic_id]],'All Topics Data'!$A$2:$I$1243,8,FALSE)</f>
        <v>40193.353472222225</v>
      </c>
      <c r="N769" s="7">
        <f>Table1[[#This Row],[Hui Reply?]]*(Table1[[#This Row],[post_time]]-Table1[[#This Row],[timestamp of previous reply]])</f>
        <v>5.0138888895162381E-2</v>
      </c>
      <c r="O769" s="3">
        <f>O768+Table1[[#This Row],[Hui Reply?]]</f>
        <v>131</v>
      </c>
      <c r="P769" s="19">
        <f>INT(Table1[[#This Row],[post_time]])</f>
        <v>40193</v>
      </c>
      <c r="Q769" s="3" t="str">
        <f>IF(Table1[[#This Row],[Hui Reply?]],VLOOKUP(Table1[[#This Row],[topic_id]],'All Topics Data'!$A$2:$E$1243,5,FALSE),0)</f>
        <v>bfraser</v>
      </c>
      <c r="R769" s="8">
        <f>Table1[[#This Row],[post_time]]+8/24</f>
        <v>40193.737326388895</v>
      </c>
      <c r="S769" s="3">
        <f>IF(Table1[[#This Row],[post_position]]=1,0,SUMIFS($F$2:F769,$H$2:H769,Table1[[#This Row],[post_position]]-1,$C$2:C769,Table1[[#This Row],[topic_id]]))</f>
        <v>40193.353854166664</v>
      </c>
    </row>
    <row r="770" spans="1:19" x14ac:dyDescent="0.25">
      <c r="A770" s="7">
        <v>775</v>
      </c>
      <c r="B770" s="7">
        <v>1</v>
      </c>
      <c r="C770" s="7">
        <v>221</v>
      </c>
      <c r="D770" s="7">
        <v>3131</v>
      </c>
      <c r="F770" s="8">
        <v>40193.40896990741</v>
      </c>
      <c r="G770" s="7">
        <v>0</v>
      </c>
      <c r="H770" s="7">
        <v>1</v>
      </c>
      <c r="I770" s="7" t="b">
        <f t="shared" si="33"/>
        <v>0</v>
      </c>
      <c r="J770" s="7" t="b">
        <f t="shared" si="34"/>
        <v>0</v>
      </c>
      <c r="K770" s="7">
        <f t="shared" si="35"/>
        <v>0</v>
      </c>
      <c r="L770" s="7">
        <f>WEEKDAY(Table1[[#This Row],[post_time]])</f>
        <v>6</v>
      </c>
      <c r="M770" s="7">
        <f>VLOOKUP(Table1[[#This Row],[topic_id]],'All Topics Data'!$A$2:$I$1243,8,FALSE)</f>
        <v>40193.408333333333</v>
      </c>
      <c r="N770" s="7">
        <f>Table1[[#This Row],[Hui Reply?]]*(Table1[[#This Row],[post_time]]-Table1[[#This Row],[timestamp of previous reply]])</f>
        <v>0</v>
      </c>
      <c r="O770" s="3">
        <f>O769+Table1[[#This Row],[Hui Reply?]]</f>
        <v>131</v>
      </c>
      <c r="P770" s="19">
        <f>INT(Table1[[#This Row],[post_time]])</f>
        <v>40193</v>
      </c>
      <c r="Q770" s="3">
        <f>IF(Table1[[#This Row],[Hui Reply?]],VLOOKUP(Table1[[#This Row],[topic_id]],'All Topics Data'!$A$2:$E$1243,5,FALSE),0)</f>
        <v>0</v>
      </c>
      <c r="R770" s="8">
        <f>Table1[[#This Row],[post_time]]+8/24</f>
        <v>40193.742303240746</v>
      </c>
      <c r="S770" s="3">
        <f>IF(Table1[[#This Row],[post_position]]=1,0,SUMIFS($F$2:F770,$H$2:H770,Table1[[#This Row],[post_position]]-1,$C$2:C770,Table1[[#This Row],[topic_id]]))</f>
        <v>0</v>
      </c>
    </row>
    <row r="771" spans="1:19" x14ac:dyDescent="0.25">
      <c r="A771" s="7">
        <v>776</v>
      </c>
      <c r="B771" s="7">
        <v>1</v>
      </c>
      <c r="C771" s="7">
        <v>221</v>
      </c>
      <c r="D771" s="7">
        <v>24</v>
      </c>
      <c r="F771" s="8">
        <v>40193.425439814811</v>
      </c>
      <c r="G771" s="7">
        <v>0</v>
      </c>
      <c r="H771" s="7">
        <v>2</v>
      </c>
      <c r="I771" s="7" t="b">
        <f t="shared" ref="I771:I834" si="36">(D771=24)</f>
        <v>1</v>
      </c>
      <c r="J771" s="7" t="b">
        <f t="shared" ref="J771:J834" si="37">H771&gt;1</f>
        <v>1</v>
      </c>
      <c r="K771" s="7">
        <f t="shared" ref="K771:K834" si="38">I771*J771</f>
        <v>1</v>
      </c>
      <c r="L771" s="7">
        <f>WEEKDAY(Table1[[#This Row],[post_time]])</f>
        <v>6</v>
      </c>
      <c r="M771" s="7">
        <f>VLOOKUP(Table1[[#This Row],[topic_id]],'All Topics Data'!$A$2:$I$1243,8,FALSE)</f>
        <v>40193.408333333333</v>
      </c>
      <c r="N771" s="7">
        <f>Table1[[#This Row],[Hui Reply?]]*(Table1[[#This Row],[post_time]]-Table1[[#This Row],[timestamp of previous reply]])</f>
        <v>1.6469907401187811E-2</v>
      </c>
      <c r="O771" s="3">
        <f>O770+Table1[[#This Row],[Hui Reply?]]</f>
        <v>132</v>
      </c>
      <c r="P771" s="19">
        <f>INT(Table1[[#This Row],[post_time]])</f>
        <v>40193</v>
      </c>
      <c r="Q771" s="3" t="str">
        <f>IF(Table1[[#This Row],[Hui Reply?]],VLOOKUP(Table1[[#This Row],[topic_id]],'All Topics Data'!$A$2:$E$1243,5,FALSE),0)</f>
        <v>Kunal</v>
      </c>
      <c r="R771" s="8">
        <f>Table1[[#This Row],[post_time]]+8/24</f>
        <v>40193.758773148147</v>
      </c>
      <c r="S771" s="3">
        <f>IF(Table1[[#This Row],[post_position]]=1,0,SUMIFS($F$2:F771,$H$2:H771,Table1[[#This Row],[post_position]]-1,$C$2:C771,Table1[[#This Row],[topic_id]]))</f>
        <v>40193.40896990741</v>
      </c>
    </row>
    <row r="772" spans="1:19" x14ac:dyDescent="0.25">
      <c r="A772" s="7">
        <v>777</v>
      </c>
      <c r="B772" s="7">
        <v>1</v>
      </c>
      <c r="C772" s="7">
        <v>219</v>
      </c>
      <c r="D772" s="7">
        <v>24</v>
      </c>
      <c r="E772" s="2"/>
      <c r="F772" s="8">
        <v>40193.434178240743</v>
      </c>
      <c r="G772" s="7">
        <v>0</v>
      </c>
      <c r="H772" s="7">
        <v>2</v>
      </c>
      <c r="I772" s="7" t="b">
        <f t="shared" si="36"/>
        <v>1</v>
      </c>
      <c r="J772" s="7" t="b">
        <f t="shared" si="37"/>
        <v>1</v>
      </c>
      <c r="K772" s="7">
        <f t="shared" si="38"/>
        <v>1</v>
      </c>
      <c r="L772" s="7">
        <f>WEEKDAY(Table1[[#This Row],[post_time]])</f>
        <v>6</v>
      </c>
      <c r="M772" s="7">
        <f>VLOOKUP(Table1[[#This Row],[topic_id]],'All Topics Data'!$A$2:$I$1243,8,FALSE)</f>
        <v>40193.348611111112</v>
      </c>
      <c r="N772" s="7">
        <f>Table1[[#This Row],[Hui Reply?]]*(Table1[[#This Row],[post_time]]-Table1[[#This Row],[timestamp of previous reply]])</f>
        <v>8.5520833337795921E-2</v>
      </c>
      <c r="O772" s="3">
        <f>O771+Table1[[#This Row],[Hui Reply?]]</f>
        <v>133</v>
      </c>
      <c r="P772" s="19">
        <f>INT(Table1[[#This Row],[post_time]])</f>
        <v>40193</v>
      </c>
      <c r="Q772" s="3" t="str">
        <f>IF(Table1[[#This Row],[Hui Reply?]],VLOOKUP(Table1[[#This Row],[topic_id]],'All Topics Data'!$A$2:$E$1243,5,FALSE),0)</f>
        <v>Loranga</v>
      </c>
      <c r="R772" s="8">
        <f>Table1[[#This Row],[post_time]]+8/24</f>
        <v>40193.767511574079</v>
      </c>
      <c r="S772" s="3">
        <f>IF(Table1[[#This Row],[post_position]]=1,0,SUMIFS($F$2:F772,$H$2:H772,Table1[[#This Row],[post_position]]-1,$C$2:C772,Table1[[#This Row],[topic_id]]))</f>
        <v>40193.348657407405</v>
      </c>
    </row>
    <row r="773" spans="1:19" x14ac:dyDescent="0.25">
      <c r="A773" s="7">
        <v>778</v>
      </c>
      <c r="B773" s="7">
        <v>1</v>
      </c>
      <c r="C773" s="7">
        <v>219</v>
      </c>
      <c r="D773" s="7">
        <v>2018</v>
      </c>
      <c r="E773" s="2"/>
      <c r="F773" s="8">
        <v>40193.440763888888</v>
      </c>
      <c r="G773" s="7">
        <v>0</v>
      </c>
      <c r="H773" s="7">
        <v>3</v>
      </c>
      <c r="I773" s="7" t="b">
        <f t="shared" si="36"/>
        <v>0</v>
      </c>
      <c r="J773" s="7" t="b">
        <f t="shared" si="37"/>
        <v>1</v>
      </c>
      <c r="K773" s="7">
        <f t="shared" si="38"/>
        <v>0</v>
      </c>
      <c r="L773" s="7">
        <f>WEEKDAY(Table1[[#This Row],[post_time]])</f>
        <v>6</v>
      </c>
      <c r="M773" s="7">
        <f>VLOOKUP(Table1[[#This Row],[topic_id]],'All Topics Data'!$A$2:$I$1243,8,FALSE)</f>
        <v>40193.348611111112</v>
      </c>
      <c r="N773" s="7">
        <f>Table1[[#This Row],[Hui Reply?]]*(Table1[[#This Row],[post_time]]-Table1[[#This Row],[timestamp of previous reply]])</f>
        <v>0</v>
      </c>
      <c r="O773" s="3">
        <f>O772+Table1[[#This Row],[Hui Reply?]]</f>
        <v>133</v>
      </c>
      <c r="P773" s="19">
        <f>INT(Table1[[#This Row],[post_time]])</f>
        <v>40193</v>
      </c>
      <c r="Q773" s="3">
        <f>IF(Table1[[#This Row],[Hui Reply?]],VLOOKUP(Table1[[#This Row],[topic_id]],'All Topics Data'!$A$2:$E$1243,5,FALSE),0)</f>
        <v>0</v>
      </c>
      <c r="R773" s="8">
        <f>Table1[[#This Row],[post_time]]+8/24</f>
        <v>40193.774097222224</v>
      </c>
      <c r="S773" s="3">
        <f>IF(Table1[[#This Row],[post_position]]=1,0,SUMIFS($F$2:F773,$H$2:H773,Table1[[#This Row],[post_position]]-1,$C$2:C773,Table1[[#This Row],[topic_id]]))</f>
        <v>40193.434178240743</v>
      </c>
    </row>
    <row r="774" spans="1:19" x14ac:dyDescent="0.25">
      <c r="A774" s="7">
        <v>779</v>
      </c>
      <c r="B774" s="7">
        <v>1</v>
      </c>
      <c r="C774" s="7">
        <v>211</v>
      </c>
      <c r="D774" s="7">
        <v>3116</v>
      </c>
      <c r="F774" s="8">
        <v>40193.45789351852</v>
      </c>
      <c r="G774" s="7">
        <v>0</v>
      </c>
      <c r="H774" s="7">
        <v>14</v>
      </c>
      <c r="I774" s="7" t="b">
        <f t="shared" si="36"/>
        <v>0</v>
      </c>
      <c r="J774" s="7" t="b">
        <f t="shared" si="37"/>
        <v>1</v>
      </c>
      <c r="K774" s="7">
        <f t="shared" si="38"/>
        <v>0</v>
      </c>
      <c r="L774" s="7">
        <f>WEEKDAY(Table1[[#This Row],[post_time]])</f>
        <v>6</v>
      </c>
      <c r="M774" s="7">
        <f>VLOOKUP(Table1[[#This Row],[topic_id]],'All Topics Data'!$A$2:$I$1243,8,FALSE)</f>
        <v>40191.354166666664</v>
      </c>
      <c r="N774" s="7">
        <f>Table1[[#This Row],[Hui Reply?]]*(Table1[[#This Row],[post_time]]-Table1[[#This Row],[timestamp of previous reply]])</f>
        <v>0</v>
      </c>
      <c r="O774" s="3">
        <f>O773+Table1[[#This Row],[Hui Reply?]]</f>
        <v>133</v>
      </c>
      <c r="P774" s="19">
        <f>INT(Table1[[#This Row],[post_time]])</f>
        <v>40193</v>
      </c>
      <c r="Q774" s="3">
        <f>IF(Table1[[#This Row],[Hui Reply?]],VLOOKUP(Table1[[#This Row],[topic_id]],'All Topics Data'!$A$2:$E$1243,5,FALSE),0)</f>
        <v>0</v>
      </c>
      <c r="R774" s="8">
        <f>Table1[[#This Row],[post_time]]+8/24</f>
        <v>40193.791226851856</v>
      </c>
      <c r="S774" s="3">
        <f>IF(Table1[[#This Row],[post_position]]=1,0,SUMIFS($F$2:F774,$H$2:H774,Table1[[#This Row],[post_position]]-1,$C$2:C774,Table1[[#This Row],[topic_id]]))</f>
        <v>40192.854467592595</v>
      </c>
    </row>
    <row r="775" spans="1:19" x14ac:dyDescent="0.25">
      <c r="A775" s="7">
        <v>780</v>
      </c>
      <c r="B775" s="7">
        <v>1</v>
      </c>
      <c r="C775" s="7">
        <v>222</v>
      </c>
      <c r="D775" s="7">
        <v>3116</v>
      </c>
      <c r="E775" s="2"/>
      <c r="F775" s="8">
        <v>40193.476898148147</v>
      </c>
      <c r="G775" s="7">
        <v>0</v>
      </c>
      <c r="H775" s="7">
        <v>1</v>
      </c>
      <c r="I775" s="7" t="b">
        <f t="shared" si="36"/>
        <v>0</v>
      </c>
      <c r="J775" s="7" t="b">
        <f t="shared" si="37"/>
        <v>0</v>
      </c>
      <c r="K775" s="7">
        <f t="shared" si="38"/>
        <v>0</v>
      </c>
      <c r="L775" s="7">
        <f>WEEKDAY(Table1[[#This Row],[post_time]])</f>
        <v>6</v>
      </c>
      <c r="M775" s="7">
        <f>VLOOKUP(Table1[[#This Row],[topic_id]],'All Topics Data'!$A$2:$I$1243,8,FALSE)</f>
        <v>40193.476388888892</v>
      </c>
      <c r="N775" s="7">
        <f>Table1[[#This Row],[Hui Reply?]]*(Table1[[#This Row],[post_time]]-Table1[[#This Row],[timestamp of previous reply]])</f>
        <v>0</v>
      </c>
      <c r="O775" s="3">
        <f>O774+Table1[[#This Row],[Hui Reply?]]</f>
        <v>133</v>
      </c>
      <c r="P775" s="19">
        <f>INT(Table1[[#This Row],[post_time]])</f>
        <v>40193</v>
      </c>
      <c r="Q775" s="3">
        <f>IF(Table1[[#This Row],[Hui Reply?]],VLOOKUP(Table1[[#This Row],[topic_id]],'All Topics Data'!$A$2:$E$1243,5,FALSE),0)</f>
        <v>0</v>
      </c>
      <c r="R775" s="8">
        <f>Table1[[#This Row],[post_time]]+8/24</f>
        <v>40193.810231481482</v>
      </c>
      <c r="S775" s="3">
        <f>IF(Table1[[#This Row],[post_position]]=1,0,SUMIFS($F$2:F775,$H$2:H775,Table1[[#This Row],[post_position]]-1,$C$2:C775,Table1[[#This Row],[topic_id]]))</f>
        <v>0</v>
      </c>
    </row>
    <row r="776" spans="1:19" x14ac:dyDescent="0.25">
      <c r="A776" s="7">
        <v>781</v>
      </c>
      <c r="B776" s="7">
        <v>1</v>
      </c>
      <c r="C776" s="7">
        <v>222</v>
      </c>
      <c r="D776" s="7">
        <v>2758</v>
      </c>
      <c r="E776" s="2"/>
      <c r="F776" s="8">
        <v>40193.552928240744</v>
      </c>
      <c r="G776" s="7">
        <v>0</v>
      </c>
      <c r="H776" s="7">
        <v>2</v>
      </c>
      <c r="I776" s="7" t="b">
        <f t="shared" si="36"/>
        <v>0</v>
      </c>
      <c r="J776" s="7" t="b">
        <f t="shared" si="37"/>
        <v>1</v>
      </c>
      <c r="K776" s="7">
        <f t="shared" si="38"/>
        <v>0</v>
      </c>
      <c r="L776" s="7">
        <f>WEEKDAY(Table1[[#This Row],[post_time]])</f>
        <v>6</v>
      </c>
      <c r="M776" s="7">
        <f>VLOOKUP(Table1[[#This Row],[topic_id]],'All Topics Data'!$A$2:$I$1243,8,FALSE)</f>
        <v>40193.476388888892</v>
      </c>
      <c r="N776" s="7">
        <f>Table1[[#This Row],[Hui Reply?]]*(Table1[[#This Row],[post_time]]-Table1[[#This Row],[timestamp of previous reply]])</f>
        <v>0</v>
      </c>
      <c r="O776" s="3">
        <f>O775+Table1[[#This Row],[Hui Reply?]]</f>
        <v>133</v>
      </c>
      <c r="P776" s="19">
        <f>INT(Table1[[#This Row],[post_time]])</f>
        <v>40193</v>
      </c>
      <c r="Q776" s="3">
        <f>IF(Table1[[#This Row],[Hui Reply?]],VLOOKUP(Table1[[#This Row],[topic_id]],'All Topics Data'!$A$2:$E$1243,5,FALSE),0)</f>
        <v>0</v>
      </c>
      <c r="R776" s="8">
        <f>Table1[[#This Row],[post_time]]+8/24</f>
        <v>40193.88626157408</v>
      </c>
      <c r="S776" s="3">
        <f>IF(Table1[[#This Row],[post_position]]=1,0,SUMIFS($F$2:F776,$H$2:H776,Table1[[#This Row],[post_position]]-1,$C$2:C776,Table1[[#This Row],[topic_id]]))</f>
        <v>40193.476898148147</v>
      </c>
    </row>
    <row r="777" spans="1:19" x14ac:dyDescent="0.25">
      <c r="A777" s="7">
        <v>782</v>
      </c>
      <c r="B777" s="7">
        <v>1</v>
      </c>
      <c r="C777" s="7">
        <v>213</v>
      </c>
      <c r="D777" s="7">
        <v>3108</v>
      </c>
      <c r="F777" s="8">
        <v>40193.714803240742</v>
      </c>
      <c r="G777" s="7">
        <v>0</v>
      </c>
      <c r="H777" s="7">
        <v>3</v>
      </c>
      <c r="I777" s="7" t="b">
        <f t="shared" si="36"/>
        <v>0</v>
      </c>
      <c r="J777" s="7" t="b">
        <f t="shared" si="37"/>
        <v>1</v>
      </c>
      <c r="K777" s="7">
        <f t="shared" si="38"/>
        <v>0</v>
      </c>
      <c r="L777" s="7">
        <f>WEEKDAY(Table1[[#This Row],[post_time]])</f>
        <v>6</v>
      </c>
      <c r="M777" s="7">
        <f>VLOOKUP(Table1[[#This Row],[topic_id]],'All Topics Data'!$A$2:$I$1243,8,FALSE)</f>
        <v>40191.927777777775</v>
      </c>
      <c r="N777" s="7">
        <f>Table1[[#This Row],[Hui Reply?]]*(Table1[[#This Row],[post_time]]-Table1[[#This Row],[timestamp of previous reply]])</f>
        <v>0</v>
      </c>
      <c r="O777" s="3">
        <f>O776+Table1[[#This Row],[Hui Reply?]]</f>
        <v>133</v>
      </c>
      <c r="P777" s="19">
        <f>INT(Table1[[#This Row],[post_time]])</f>
        <v>40193</v>
      </c>
      <c r="Q777" s="3">
        <f>IF(Table1[[#This Row],[Hui Reply?]],VLOOKUP(Table1[[#This Row],[topic_id]],'All Topics Data'!$A$2:$E$1243,5,FALSE),0)</f>
        <v>0</v>
      </c>
      <c r="R777" s="8">
        <f>Table1[[#This Row],[post_time]]+8/24</f>
        <v>40194.048136574078</v>
      </c>
      <c r="S777" s="3">
        <f>IF(Table1[[#This Row],[post_position]]=1,0,SUMIFS($F$2:F777,$H$2:H777,Table1[[#This Row],[post_position]]-1,$C$2:C777,Table1[[#This Row],[topic_id]]))</f>
        <v>40193.017789351848</v>
      </c>
    </row>
    <row r="778" spans="1:19" x14ac:dyDescent="0.25">
      <c r="A778" s="7">
        <v>783</v>
      </c>
      <c r="B778" s="7">
        <v>1</v>
      </c>
      <c r="C778" s="7">
        <v>218</v>
      </c>
      <c r="D778" s="7">
        <v>3130</v>
      </c>
      <c r="F778" s="8">
        <v>40193.777499999997</v>
      </c>
      <c r="G778" s="7">
        <v>0</v>
      </c>
      <c r="H778" s="7">
        <v>3</v>
      </c>
      <c r="I778" s="7" t="b">
        <f t="shared" si="36"/>
        <v>0</v>
      </c>
      <c r="J778" s="7" t="b">
        <f t="shared" si="37"/>
        <v>1</v>
      </c>
      <c r="K778" s="7">
        <f t="shared" si="38"/>
        <v>0</v>
      </c>
      <c r="L778" s="7">
        <f>WEEKDAY(Table1[[#This Row],[post_time]])</f>
        <v>6</v>
      </c>
      <c r="M778" s="7">
        <f>VLOOKUP(Table1[[#This Row],[topic_id]],'All Topics Data'!$A$2:$I$1243,8,FALSE)</f>
        <v>40193.334027777775</v>
      </c>
      <c r="N778" s="7">
        <f>Table1[[#This Row],[Hui Reply?]]*(Table1[[#This Row],[post_time]]-Table1[[#This Row],[timestamp of previous reply]])</f>
        <v>0</v>
      </c>
      <c r="O778" s="3">
        <f>O777+Table1[[#This Row],[Hui Reply?]]</f>
        <v>133</v>
      </c>
      <c r="P778" s="19">
        <f>INT(Table1[[#This Row],[post_time]])</f>
        <v>40193</v>
      </c>
      <c r="Q778" s="3">
        <f>IF(Table1[[#This Row],[Hui Reply?]],VLOOKUP(Table1[[#This Row],[topic_id]],'All Topics Data'!$A$2:$E$1243,5,FALSE),0)</f>
        <v>0</v>
      </c>
      <c r="R778" s="8">
        <f>Table1[[#This Row],[post_time]]+8/24</f>
        <v>40194.110833333332</v>
      </c>
      <c r="S778" s="3">
        <f>IF(Table1[[#This Row],[post_position]]=1,0,SUMIFS($F$2:F778,$H$2:H778,Table1[[#This Row],[post_position]]-1,$C$2:C778,Table1[[#This Row],[topic_id]]))</f>
        <v>40193.401805555557</v>
      </c>
    </row>
    <row r="779" spans="1:19" x14ac:dyDescent="0.25">
      <c r="A779" s="7">
        <v>784</v>
      </c>
      <c r="B779" s="7">
        <v>1</v>
      </c>
      <c r="C779" s="7">
        <v>218</v>
      </c>
      <c r="D779" s="7">
        <v>1</v>
      </c>
      <c r="E779" s="2"/>
      <c r="F779" s="8">
        <v>40193.826863425929</v>
      </c>
      <c r="G779" s="7">
        <v>0</v>
      </c>
      <c r="H779" s="7">
        <v>4</v>
      </c>
      <c r="I779" s="7" t="b">
        <f t="shared" si="36"/>
        <v>0</v>
      </c>
      <c r="J779" s="7" t="b">
        <f t="shared" si="37"/>
        <v>1</v>
      </c>
      <c r="K779" s="7">
        <f t="shared" si="38"/>
        <v>0</v>
      </c>
      <c r="L779" s="7">
        <f>WEEKDAY(Table1[[#This Row],[post_time]])</f>
        <v>6</v>
      </c>
      <c r="M779" s="7">
        <f>VLOOKUP(Table1[[#This Row],[topic_id]],'All Topics Data'!$A$2:$I$1243,8,FALSE)</f>
        <v>40193.334027777775</v>
      </c>
      <c r="N779" s="7">
        <f>Table1[[#This Row],[Hui Reply?]]*(Table1[[#This Row],[post_time]]-Table1[[#This Row],[timestamp of previous reply]])</f>
        <v>0</v>
      </c>
      <c r="O779" s="3">
        <f>O778+Table1[[#This Row],[Hui Reply?]]</f>
        <v>133</v>
      </c>
      <c r="P779" s="19">
        <f>INT(Table1[[#This Row],[post_time]])</f>
        <v>40193</v>
      </c>
      <c r="Q779" s="3">
        <f>IF(Table1[[#This Row],[Hui Reply?]],VLOOKUP(Table1[[#This Row],[topic_id]],'All Topics Data'!$A$2:$E$1243,5,FALSE),0)</f>
        <v>0</v>
      </c>
      <c r="R779" s="8">
        <f>Table1[[#This Row],[post_time]]+8/24</f>
        <v>40194.160196759265</v>
      </c>
      <c r="S779" s="3">
        <f>IF(Table1[[#This Row],[post_position]]=1,0,SUMIFS($F$2:F779,$H$2:H779,Table1[[#This Row],[post_position]]-1,$C$2:C779,Table1[[#This Row],[topic_id]]))</f>
        <v>40193.777499999997</v>
      </c>
    </row>
    <row r="780" spans="1:19" x14ac:dyDescent="0.25">
      <c r="A780" s="7">
        <v>785</v>
      </c>
      <c r="B780" s="7">
        <v>1</v>
      </c>
      <c r="C780" s="7">
        <v>218</v>
      </c>
      <c r="D780" s="7">
        <v>3130</v>
      </c>
      <c r="E780" s="2"/>
      <c r="F780" s="8">
        <v>40193.92564814815</v>
      </c>
      <c r="G780" s="7">
        <v>0</v>
      </c>
      <c r="H780" s="7">
        <v>5</v>
      </c>
      <c r="I780" s="7" t="b">
        <f t="shared" si="36"/>
        <v>0</v>
      </c>
      <c r="J780" s="7" t="b">
        <f t="shared" si="37"/>
        <v>1</v>
      </c>
      <c r="K780" s="7">
        <f t="shared" si="38"/>
        <v>0</v>
      </c>
      <c r="L780" s="7">
        <f>WEEKDAY(Table1[[#This Row],[post_time]])</f>
        <v>6</v>
      </c>
      <c r="M780" s="7">
        <f>VLOOKUP(Table1[[#This Row],[topic_id]],'All Topics Data'!$A$2:$I$1243,8,FALSE)</f>
        <v>40193.334027777775</v>
      </c>
      <c r="N780" s="7">
        <f>Table1[[#This Row],[Hui Reply?]]*(Table1[[#This Row],[post_time]]-Table1[[#This Row],[timestamp of previous reply]])</f>
        <v>0</v>
      </c>
      <c r="O780" s="3">
        <f>O779+Table1[[#This Row],[Hui Reply?]]</f>
        <v>133</v>
      </c>
      <c r="P780" s="19">
        <f>INT(Table1[[#This Row],[post_time]])</f>
        <v>40193</v>
      </c>
      <c r="Q780" s="3">
        <f>IF(Table1[[#This Row],[Hui Reply?]],VLOOKUP(Table1[[#This Row],[topic_id]],'All Topics Data'!$A$2:$E$1243,5,FALSE),0)</f>
        <v>0</v>
      </c>
      <c r="R780" s="8">
        <f>Table1[[#This Row],[post_time]]+8/24</f>
        <v>40194.258981481486</v>
      </c>
      <c r="S780" s="3">
        <f>IF(Table1[[#This Row],[post_position]]=1,0,SUMIFS($F$2:F780,$H$2:H780,Table1[[#This Row],[post_position]]-1,$C$2:C780,Table1[[#This Row],[topic_id]]))</f>
        <v>40193.826863425929</v>
      </c>
    </row>
    <row r="781" spans="1:19" x14ac:dyDescent="0.25">
      <c r="A781" s="7">
        <v>786</v>
      </c>
      <c r="B781" s="7">
        <v>1</v>
      </c>
      <c r="C781" s="7">
        <v>218</v>
      </c>
      <c r="D781" s="7">
        <v>3130</v>
      </c>
      <c r="E781" s="2"/>
      <c r="F781" s="8">
        <v>40193.93891203704</v>
      </c>
      <c r="G781" s="7">
        <v>0</v>
      </c>
      <c r="H781" s="7">
        <v>6</v>
      </c>
      <c r="I781" s="7" t="b">
        <f t="shared" si="36"/>
        <v>0</v>
      </c>
      <c r="J781" s="7" t="b">
        <f t="shared" si="37"/>
        <v>1</v>
      </c>
      <c r="K781" s="7">
        <f t="shared" si="38"/>
        <v>0</v>
      </c>
      <c r="L781" s="7">
        <f>WEEKDAY(Table1[[#This Row],[post_time]])</f>
        <v>6</v>
      </c>
      <c r="M781" s="7">
        <f>VLOOKUP(Table1[[#This Row],[topic_id]],'All Topics Data'!$A$2:$I$1243,8,FALSE)</f>
        <v>40193.334027777775</v>
      </c>
      <c r="N781" s="7">
        <f>Table1[[#This Row],[Hui Reply?]]*(Table1[[#This Row],[post_time]]-Table1[[#This Row],[timestamp of previous reply]])</f>
        <v>0</v>
      </c>
      <c r="O781" s="3">
        <f>O780+Table1[[#This Row],[Hui Reply?]]</f>
        <v>133</v>
      </c>
      <c r="P781" s="19">
        <f>INT(Table1[[#This Row],[post_time]])</f>
        <v>40193</v>
      </c>
      <c r="Q781" s="3">
        <f>IF(Table1[[#This Row],[Hui Reply?]],VLOOKUP(Table1[[#This Row],[topic_id]],'All Topics Data'!$A$2:$E$1243,5,FALSE),0)</f>
        <v>0</v>
      </c>
      <c r="R781" s="8">
        <f>Table1[[#This Row],[post_time]]+8/24</f>
        <v>40194.272245370375</v>
      </c>
      <c r="S781" s="3">
        <f>IF(Table1[[#This Row],[post_position]]=1,0,SUMIFS($F$2:F781,$H$2:H781,Table1[[#This Row],[post_position]]-1,$C$2:C781,Table1[[#This Row],[topic_id]]))</f>
        <v>40193.92564814815</v>
      </c>
    </row>
    <row r="782" spans="1:19" x14ac:dyDescent="0.25">
      <c r="A782" s="7">
        <v>787</v>
      </c>
      <c r="B782" s="7">
        <v>1</v>
      </c>
      <c r="C782" s="7">
        <v>223</v>
      </c>
      <c r="D782" s="7">
        <v>3143</v>
      </c>
      <c r="E782" s="2"/>
      <c r="F782" s="8">
        <v>40193.96434027778</v>
      </c>
      <c r="G782" s="7">
        <v>0</v>
      </c>
      <c r="H782" s="7">
        <v>1</v>
      </c>
      <c r="I782" s="7" t="b">
        <f t="shared" si="36"/>
        <v>0</v>
      </c>
      <c r="J782" s="7" t="b">
        <f t="shared" si="37"/>
        <v>0</v>
      </c>
      <c r="K782" s="7">
        <f t="shared" si="38"/>
        <v>0</v>
      </c>
      <c r="L782" s="7">
        <f>WEEKDAY(Table1[[#This Row],[post_time]])</f>
        <v>6</v>
      </c>
      <c r="M782" s="7">
        <f>VLOOKUP(Table1[[#This Row],[topic_id]],'All Topics Data'!$A$2:$I$1243,8,FALSE)</f>
        <v>40193.963888888888</v>
      </c>
      <c r="N782" s="7">
        <f>Table1[[#This Row],[Hui Reply?]]*(Table1[[#This Row],[post_time]]-Table1[[#This Row],[timestamp of previous reply]])</f>
        <v>0</v>
      </c>
      <c r="O782" s="3">
        <f>O781+Table1[[#This Row],[Hui Reply?]]</f>
        <v>133</v>
      </c>
      <c r="P782" s="19">
        <f>INT(Table1[[#This Row],[post_time]])</f>
        <v>40193</v>
      </c>
      <c r="Q782" s="3">
        <f>IF(Table1[[#This Row],[Hui Reply?]],VLOOKUP(Table1[[#This Row],[topic_id]],'All Topics Data'!$A$2:$E$1243,5,FALSE),0)</f>
        <v>0</v>
      </c>
      <c r="R782" s="8">
        <f>Table1[[#This Row],[post_time]]+8/24</f>
        <v>40194.297673611116</v>
      </c>
      <c r="S782" s="3">
        <f>IF(Table1[[#This Row],[post_position]]=1,0,SUMIFS($F$2:F782,$H$2:H782,Table1[[#This Row],[post_position]]-1,$C$2:C782,Table1[[#This Row],[topic_id]]))</f>
        <v>0</v>
      </c>
    </row>
    <row r="783" spans="1:19" x14ac:dyDescent="0.25">
      <c r="A783" s="7">
        <v>788</v>
      </c>
      <c r="B783" s="7">
        <v>1</v>
      </c>
      <c r="C783" s="7">
        <v>223</v>
      </c>
      <c r="D783" s="7">
        <v>24</v>
      </c>
      <c r="E783" s="2"/>
      <c r="F783" s="8">
        <v>40194.085636574076</v>
      </c>
      <c r="G783" s="7">
        <v>0</v>
      </c>
      <c r="H783" s="7">
        <v>2</v>
      </c>
      <c r="I783" s="7" t="b">
        <f t="shared" si="36"/>
        <v>1</v>
      </c>
      <c r="J783" s="7" t="b">
        <f t="shared" si="37"/>
        <v>1</v>
      </c>
      <c r="K783" s="7">
        <f t="shared" si="38"/>
        <v>1</v>
      </c>
      <c r="L783" s="7">
        <f>WEEKDAY(Table1[[#This Row],[post_time]])</f>
        <v>7</v>
      </c>
      <c r="M783" s="7">
        <f>VLOOKUP(Table1[[#This Row],[topic_id]],'All Topics Data'!$A$2:$I$1243,8,FALSE)</f>
        <v>40193.963888888888</v>
      </c>
      <c r="N783" s="7">
        <f>Table1[[#This Row],[Hui Reply?]]*(Table1[[#This Row],[post_time]]-Table1[[#This Row],[timestamp of previous reply]])</f>
        <v>0.12129629629635019</v>
      </c>
      <c r="O783" s="3">
        <f>O782+Table1[[#This Row],[Hui Reply?]]</f>
        <v>134</v>
      </c>
      <c r="P783" s="19">
        <f>INT(Table1[[#This Row],[post_time]])</f>
        <v>40194</v>
      </c>
      <c r="Q783" s="3" t="str">
        <f>IF(Table1[[#This Row],[Hui Reply?]],VLOOKUP(Table1[[#This Row],[topic_id]],'All Topics Data'!$A$2:$E$1243,5,FALSE),0)</f>
        <v>Twee</v>
      </c>
      <c r="R783" s="8">
        <f>Table1[[#This Row],[post_time]]+8/24</f>
        <v>40194.418969907412</v>
      </c>
      <c r="S783" s="3">
        <f>IF(Table1[[#This Row],[post_position]]=1,0,SUMIFS($F$2:F783,$H$2:H783,Table1[[#This Row],[post_position]]-1,$C$2:C783,Table1[[#This Row],[topic_id]]))</f>
        <v>40193.96434027778</v>
      </c>
    </row>
    <row r="784" spans="1:19" x14ac:dyDescent="0.25">
      <c r="A784" s="7">
        <v>789</v>
      </c>
      <c r="B784" s="7">
        <v>1</v>
      </c>
      <c r="C784" s="7">
        <v>213</v>
      </c>
      <c r="D784" s="7">
        <v>24</v>
      </c>
      <c r="E784" s="2"/>
      <c r="F784" s="8">
        <v>40194.108020833337</v>
      </c>
      <c r="G784" s="7">
        <v>0</v>
      </c>
      <c r="H784" s="7">
        <v>4</v>
      </c>
      <c r="I784" s="7" t="b">
        <f t="shared" si="36"/>
        <v>1</v>
      </c>
      <c r="J784" s="7" t="b">
        <f t="shared" si="37"/>
        <v>1</v>
      </c>
      <c r="K784" s="7">
        <f t="shared" si="38"/>
        <v>1</v>
      </c>
      <c r="L784" s="7">
        <f>WEEKDAY(Table1[[#This Row],[post_time]])</f>
        <v>7</v>
      </c>
      <c r="M784" s="7">
        <f>VLOOKUP(Table1[[#This Row],[topic_id]],'All Topics Data'!$A$2:$I$1243,8,FALSE)</f>
        <v>40191.927777777775</v>
      </c>
      <c r="N784" s="7">
        <f>Table1[[#This Row],[Hui Reply?]]*(Table1[[#This Row],[post_time]]-Table1[[#This Row],[timestamp of previous reply]])</f>
        <v>0.39321759259473765</v>
      </c>
      <c r="O784" s="3">
        <f>O783+Table1[[#This Row],[Hui Reply?]]</f>
        <v>135</v>
      </c>
      <c r="P784" s="19">
        <f>INT(Table1[[#This Row],[post_time]])</f>
        <v>40194</v>
      </c>
      <c r="Q784" s="3" t="str">
        <f>IF(Table1[[#This Row],[Hui Reply?]],VLOOKUP(Table1[[#This Row],[topic_id]],'All Topics Data'!$A$2:$E$1243,5,FALSE),0)</f>
        <v>jcalvacca</v>
      </c>
      <c r="R784" s="8">
        <f>Table1[[#This Row],[post_time]]+8/24</f>
        <v>40194.441354166673</v>
      </c>
      <c r="S784" s="3">
        <f>IF(Table1[[#This Row],[post_position]]=1,0,SUMIFS($F$2:F784,$H$2:H784,Table1[[#This Row],[post_position]]-1,$C$2:C784,Table1[[#This Row],[topic_id]]))</f>
        <v>40193.714803240742</v>
      </c>
    </row>
    <row r="785" spans="1:19" x14ac:dyDescent="0.25">
      <c r="A785" s="7">
        <v>790</v>
      </c>
      <c r="B785" s="7">
        <v>1</v>
      </c>
      <c r="C785" s="7">
        <v>190</v>
      </c>
      <c r="D785" s="7">
        <v>24</v>
      </c>
      <c r="F785" s="8">
        <v>40194.1094212963</v>
      </c>
      <c r="G785" s="7">
        <v>0</v>
      </c>
      <c r="H785" s="7">
        <v>19</v>
      </c>
      <c r="I785" s="7" t="b">
        <f t="shared" si="36"/>
        <v>1</v>
      </c>
      <c r="J785" s="7" t="b">
        <f t="shared" si="37"/>
        <v>1</v>
      </c>
      <c r="K785" s="7">
        <f t="shared" si="38"/>
        <v>1</v>
      </c>
      <c r="L785" s="7">
        <f>WEEKDAY(Table1[[#This Row],[post_time]])</f>
        <v>7</v>
      </c>
      <c r="M785" s="7">
        <f>VLOOKUP(Table1[[#This Row],[topic_id]],'All Topics Data'!$A$2:$I$1243,8,FALSE)</f>
        <v>40182.297222222223</v>
      </c>
      <c r="N785" s="7">
        <f>Table1[[#This Row],[Hui Reply?]]*(Table1[[#This Row],[post_time]]-Table1[[#This Row],[timestamp of previous reply]])</f>
        <v>2.0474768518542987</v>
      </c>
      <c r="O785" s="3">
        <f>O784+Table1[[#This Row],[Hui Reply?]]</f>
        <v>136</v>
      </c>
      <c r="P785" s="19">
        <f>INT(Table1[[#This Row],[post_time]])</f>
        <v>40194</v>
      </c>
      <c r="Q785" s="3" t="str">
        <f>IF(Table1[[#This Row],[Hui Reply?]],VLOOKUP(Table1[[#This Row],[topic_id]],'All Topics Data'!$A$2:$E$1243,5,FALSE),0)</f>
        <v>samlim88</v>
      </c>
      <c r="R785" s="8">
        <f>Table1[[#This Row],[post_time]]+8/24</f>
        <v>40194.442754629636</v>
      </c>
      <c r="S785" s="3">
        <f>IF(Table1[[#This Row],[post_position]]=1,0,SUMIFS($F$2:F785,$H$2:H785,Table1[[#This Row],[post_position]]-1,$C$2:C785,Table1[[#This Row],[topic_id]]))</f>
        <v>40192.061944444446</v>
      </c>
    </row>
    <row r="786" spans="1:19" x14ac:dyDescent="0.25">
      <c r="A786" s="7">
        <v>791</v>
      </c>
      <c r="B786" s="7">
        <v>1</v>
      </c>
      <c r="C786" s="7">
        <v>218</v>
      </c>
      <c r="D786" s="7">
        <v>24</v>
      </c>
      <c r="F786" s="8">
        <v>40194.112002314818</v>
      </c>
      <c r="G786" s="7">
        <v>0</v>
      </c>
      <c r="H786" s="7">
        <v>7</v>
      </c>
      <c r="I786" s="7" t="b">
        <f t="shared" si="36"/>
        <v>1</v>
      </c>
      <c r="J786" s="7" t="b">
        <f t="shared" si="37"/>
        <v>1</v>
      </c>
      <c r="K786" s="7">
        <f t="shared" si="38"/>
        <v>1</v>
      </c>
      <c r="L786" s="7">
        <f>WEEKDAY(Table1[[#This Row],[post_time]])</f>
        <v>7</v>
      </c>
      <c r="M786" s="7">
        <f>VLOOKUP(Table1[[#This Row],[topic_id]],'All Topics Data'!$A$2:$I$1243,8,FALSE)</f>
        <v>40193.334027777775</v>
      </c>
      <c r="N786" s="7">
        <f>Table1[[#This Row],[Hui Reply?]]*(Table1[[#This Row],[post_time]]-Table1[[#This Row],[timestamp of previous reply]])</f>
        <v>0.17309027777810115</v>
      </c>
      <c r="O786" s="3">
        <f>O785+Table1[[#This Row],[Hui Reply?]]</f>
        <v>137</v>
      </c>
      <c r="P786" s="19">
        <f>INT(Table1[[#This Row],[post_time]])</f>
        <v>40194</v>
      </c>
      <c r="Q786" s="3" t="str">
        <f>IF(Table1[[#This Row],[Hui Reply?]],VLOOKUP(Table1[[#This Row],[topic_id]],'All Topics Data'!$A$2:$E$1243,5,FALSE),0)</f>
        <v>Brooklynite</v>
      </c>
      <c r="R786" s="8">
        <f>Table1[[#This Row],[post_time]]+8/24</f>
        <v>40194.445335648154</v>
      </c>
      <c r="S786" s="3">
        <f>IF(Table1[[#This Row],[post_position]]=1,0,SUMIFS($F$2:F786,$H$2:H786,Table1[[#This Row],[post_position]]-1,$C$2:C786,Table1[[#This Row],[topic_id]]))</f>
        <v>40193.93891203704</v>
      </c>
    </row>
    <row r="787" spans="1:19" x14ac:dyDescent="0.25">
      <c r="A787" s="7">
        <v>792</v>
      </c>
      <c r="B787" s="7">
        <v>1</v>
      </c>
      <c r="C787" s="7">
        <v>222</v>
      </c>
      <c r="D787" s="7">
        <v>24</v>
      </c>
      <c r="F787" s="8">
        <v>40194.116550925923</v>
      </c>
      <c r="G787" s="7">
        <v>0</v>
      </c>
      <c r="H787" s="7">
        <v>3</v>
      </c>
      <c r="I787" s="7" t="b">
        <f t="shared" si="36"/>
        <v>1</v>
      </c>
      <c r="J787" s="7" t="b">
        <f t="shared" si="37"/>
        <v>1</v>
      </c>
      <c r="K787" s="7">
        <f t="shared" si="38"/>
        <v>1</v>
      </c>
      <c r="L787" s="7">
        <f>WEEKDAY(Table1[[#This Row],[post_time]])</f>
        <v>7</v>
      </c>
      <c r="M787" s="7">
        <f>VLOOKUP(Table1[[#This Row],[topic_id]],'All Topics Data'!$A$2:$I$1243,8,FALSE)</f>
        <v>40193.476388888892</v>
      </c>
      <c r="N787" s="7">
        <f>Table1[[#This Row],[Hui Reply?]]*(Table1[[#This Row],[post_time]]-Table1[[#This Row],[timestamp of previous reply]])</f>
        <v>0.56362268517841585</v>
      </c>
      <c r="O787" s="3">
        <f>O786+Table1[[#This Row],[Hui Reply?]]</f>
        <v>138</v>
      </c>
      <c r="P787" s="19">
        <f>INT(Table1[[#This Row],[post_time]])</f>
        <v>40194</v>
      </c>
      <c r="Q787" s="3" t="str">
        <f>IF(Table1[[#This Row],[Hui Reply?]],VLOOKUP(Table1[[#This Row],[topic_id]],'All Topics Data'!$A$2:$E$1243,5,FALSE),0)</f>
        <v>kireeti</v>
      </c>
      <c r="R787" s="8">
        <f>Table1[[#This Row],[post_time]]+8/24</f>
        <v>40194.449884259258</v>
      </c>
      <c r="S787" s="3">
        <f>IF(Table1[[#This Row],[post_position]]=1,0,SUMIFS($F$2:F787,$H$2:H787,Table1[[#This Row],[post_position]]-1,$C$2:C787,Table1[[#This Row],[topic_id]]))</f>
        <v>40193.552928240744</v>
      </c>
    </row>
    <row r="788" spans="1:19" x14ac:dyDescent="0.25">
      <c r="A788" s="7">
        <v>793</v>
      </c>
      <c r="B788" s="7">
        <v>1</v>
      </c>
      <c r="C788" s="7">
        <v>218</v>
      </c>
      <c r="D788" s="7">
        <v>1</v>
      </c>
      <c r="E788" s="2"/>
      <c r="F788" s="8">
        <v>40194.391828703701</v>
      </c>
      <c r="G788" s="7">
        <v>0</v>
      </c>
      <c r="H788" s="7">
        <v>8</v>
      </c>
      <c r="I788" s="7" t="b">
        <f t="shared" si="36"/>
        <v>0</v>
      </c>
      <c r="J788" s="7" t="b">
        <f t="shared" si="37"/>
        <v>1</v>
      </c>
      <c r="K788" s="7">
        <f t="shared" si="38"/>
        <v>0</v>
      </c>
      <c r="L788" s="7">
        <f>WEEKDAY(Table1[[#This Row],[post_time]])</f>
        <v>7</v>
      </c>
      <c r="M788" s="7">
        <f>VLOOKUP(Table1[[#This Row],[topic_id]],'All Topics Data'!$A$2:$I$1243,8,FALSE)</f>
        <v>40193.334027777775</v>
      </c>
      <c r="N788" s="7">
        <f>Table1[[#This Row],[Hui Reply?]]*(Table1[[#This Row],[post_time]]-Table1[[#This Row],[timestamp of previous reply]])</f>
        <v>0</v>
      </c>
      <c r="O788" s="3">
        <f>O787+Table1[[#This Row],[Hui Reply?]]</f>
        <v>138</v>
      </c>
      <c r="P788" s="19">
        <f>INT(Table1[[#This Row],[post_time]])</f>
        <v>40194</v>
      </c>
      <c r="Q788" s="3">
        <f>IF(Table1[[#This Row],[Hui Reply?]],VLOOKUP(Table1[[#This Row],[topic_id]],'All Topics Data'!$A$2:$E$1243,5,FALSE),0)</f>
        <v>0</v>
      </c>
      <c r="R788" s="8">
        <f>Table1[[#This Row],[post_time]]+8/24</f>
        <v>40194.725162037037</v>
      </c>
      <c r="S788" s="3">
        <f>IF(Table1[[#This Row],[post_position]]=1,0,SUMIFS($F$2:F788,$H$2:H788,Table1[[#This Row],[post_position]]-1,$C$2:C788,Table1[[#This Row],[topic_id]]))</f>
        <v>40194.112002314818</v>
      </c>
    </row>
    <row r="789" spans="1:19" x14ac:dyDescent="0.25">
      <c r="A789" s="7">
        <v>794</v>
      </c>
      <c r="B789" s="7">
        <v>1</v>
      </c>
      <c r="C789" s="7">
        <v>223</v>
      </c>
      <c r="D789" s="7">
        <v>3143</v>
      </c>
      <c r="E789" s="2"/>
      <c r="F789" s="8">
        <v>40194.658472222225</v>
      </c>
      <c r="G789" s="7">
        <v>0</v>
      </c>
      <c r="H789" s="7">
        <v>3</v>
      </c>
      <c r="I789" s="7" t="b">
        <f t="shared" si="36"/>
        <v>0</v>
      </c>
      <c r="J789" s="7" t="b">
        <f t="shared" si="37"/>
        <v>1</v>
      </c>
      <c r="K789" s="7">
        <f t="shared" si="38"/>
        <v>0</v>
      </c>
      <c r="L789" s="7">
        <f>WEEKDAY(Table1[[#This Row],[post_time]])</f>
        <v>7</v>
      </c>
      <c r="M789" s="7">
        <f>VLOOKUP(Table1[[#This Row],[topic_id]],'All Topics Data'!$A$2:$I$1243,8,FALSE)</f>
        <v>40193.963888888888</v>
      </c>
      <c r="N789" s="7">
        <f>Table1[[#This Row],[Hui Reply?]]*(Table1[[#This Row],[post_time]]-Table1[[#This Row],[timestamp of previous reply]])</f>
        <v>0</v>
      </c>
      <c r="O789" s="3">
        <f>O788+Table1[[#This Row],[Hui Reply?]]</f>
        <v>138</v>
      </c>
      <c r="P789" s="19">
        <f>INT(Table1[[#This Row],[post_time]])</f>
        <v>40194</v>
      </c>
      <c r="Q789" s="3">
        <f>IF(Table1[[#This Row],[Hui Reply?]],VLOOKUP(Table1[[#This Row],[topic_id]],'All Topics Data'!$A$2:$E$1243,5,FALSE),0)</f>
        <v>0</v>
      </c>
      <c r="R789" s="8">
        <f>Table1[[#This Row],[post_time]]+8/24</f>
        <v>40194.991805555561</v>
      </c>
      <c r="S789" s="3">
        <f>IF(Table1[[#This Row],[post_position]]=1,0,SUMIFS($F$2:F789,$H$2:H789,Table1[[#This Row],[post_position]]-1,$C$2:C789,Table1[[#This Row],[topic_id]]))</f>
        <v>40194.085636574076</v>
      </c>
    </row>
    <row r="790" spans="1:19" x14ac:dyDescent="0.25">
      <c r="A790" s="7">
        <v>795</v>
      </c>
      <c r="B790" s="7">
        <v>1</v>
      </c>
      <c r="C790" s="7">
        <v>223</v>
      </c>
      <c r="D790" s="7">
        <v>1</v>
      </c>
      <c r="E790" s="2"/>
      <c r="F790" s="8">
        <v>40194.76972222222</v>
      </c>
      <c r="G790" s="7">
        <v>0</v>
      </c>
      <c r="H790" s="7">
        <v>4</v>
      </c>
      <c r="I790" s="7" t="b">
        <f t="shared" si="36"/>
        <v>0</v>
      </c>
      <c r="J790" s="7" t="b">
        <f t="shared" si="37"/>
        <v>1</v>
      </c>
      <c r="K790" s="7">
        <f t="shared" si="38"/>
        <v>0</v>
      </c>
      <c r="L790" s="7">
        <f>WEEKDAY(Table1[[#This Row],[post_time]])</f>
        <v>7</v>
      </c>
      <c r="M790" s="7">
        <f>VLOOKUP(Table1[[#This Row],[topic_id]],'All Topics Data'!$A$2:$I$1243,8,FALSE)</f>
        <v>40193.963888888888</v>
      </c>
      <c r="N790" s="7">
        <f>Table1[[#This Row],[Hui Reply?]]*(Table1[[#This Row],[post_time]]-Table1[[#This Row],[timestamp of previous reply]])</f>
        <v>0</v>
      </c>
      <c r="O790" s="3">
        <f>O789+Table1[[#This Row],[Hui Reply?]]</f>
        <v>138</v>
      </c>
      <c r="P790" s="19">
        <f>INT(Table1[[#This Row],[post_time]])</f>
        <v>40194</v>
      </c>
      <c r="Q790" s="3">
        <f>IF(Table1[[#This Row],[Hui Reply?]],VLOOKUP(Table1[[#This Row],[topic_id]],'All Topics Data'!$A$2:$E$1243,5,FALSE),0)</f>
        <v>0</v>
      </c>
      <c r="R790" s="8">
        <f>Table1[[#This Row],[post_time]]+8/24</f>
        <v>40195.103055555555</v>
      </c>
      <c r="S790" s="3">
        <f>IF(Table1[[#This Row],[post_position]]=1,0,SUMIFS($F$2:F790,$H$2:H790,Table1[[#This Row],[post_position]]-1,$C$2:C790,Table1[[#This Row],[topic_id]]))</f>
        <v>40194.658472222225</v>
      </c>
    </row>
    <row r="791" spans="1:19" x14ac:dyDescent="0.25">
      <c r="A791" s="7">
        <v>796</v>
      </c>
      <c r="B791" s="7">
        <v>1</v>
      </c>
      <c r="C791" s="7">
        <v>213</v>
      </c>
      <c r="D791" s="7">
        <v>3108</v>
      </c>
      <c r="E791" s="2"/>
      <c r="F791" s="8">
        <v>40195.135185185187</v>
      </c>
      <c r="G791" s="7">
        <v>0</v>
      </c>
      <c r="H791" s="7">
        <v>5</v>
      </c>
      <c r="I791" s="7" t="b">
        <f t="shared" si="36"/>
        <v>0</v>
      </c>
      <c r="J791" s="7" t="b">
        <f t="shared" si="37"/>
        <v>1</v>
      </c>
      <c r="K791" s="7">
        <f t="shared" si="38"/>
        <v>0</v>
      </c>
      <c r="L791" s="7">
        <f>WEEKDAY(Table1[[#This Row],[post_time]])</f>
        <v>1</v>
      </c>
      <c r="M791" s="7">
        <f>VLOOKUP(Table1[[#This Row],[topic_id]],'All Topics Data'!$A$2:$I$1243,8,FALSE)</f>
        <v>40191.927777777775</v>
      </c>
      <c r="N791" s="7">
        <f>Table1[[#This Row],[Hui Reply?]]*(Table1[[#This Row],[post_time]]-Table1[[#This Row],[timestamp of previous reply]])</f>
        <v>0</v>
      </c>
      <c r="O791" s="3">
        <f>O790+Table1[[#This Row],[Hui Reply?]]</f>
        <v>138</v>
      </c>
      <c r="P791" s="19">
        <f>INT(Table1[[#This Row],[post_time]])</f>
        <v>40195</v>
      </c>
      <c r="Q791" s="3">
        <f>IF(Table1[[#This Row],[Hui Reply?]],VLOOKUP(Table1[[#This Row],[topic_id]],'All Topics Data'!$A$2:$E$1243,5,FALSE),0)</f>
        <v>0</v>
      </c>
      <c r="R791" s="8">
        <f>Table1[[#This Row],[post_time]]+8/24</f>
        <v>40195.468518518523</v>
      </c>
      <c r="S791" s="3">
        <f>IF(Table1[[#This Row],[post_position]]=1,0,SUMIFS($F$2:F791,$H$2:H791,Table1[[#This Row],[post_position]]-1,$C$2:C791,Table1[[#This Row],[topic_id]]))</f>
        <v>40194.108020833337</v>
      </c>
    </row>
    <row r="792" spans="1:19" x14ac:dyDescent="0.25">
      <c r="A792" s="7">
        <v>797</v>
      </c>
      <c r="B792" s="7">
        <v>1</v>
      </c>
      <c r="C792" s="7">
        <v>213</v>
      </c>
      <c r="D792" s="7">
        <v>24</v>
      </c>
      <c r="E792" s="2"/>
      <c r="F792" s="8">
        <v>40195.192175925928</v>
      </c>
      <c r="G792" s="7">
        <v>0</v>
      </c>
      <c r="H792" s="7">
        <v>6</v>
      </c>
      <c r="I792" s="7" t="b">
        <f t="shared" si="36"/>
        <v>1</v>
      </c>
      <c r="J792" s="7" t="b">
        <f t="shared" si="37"/>
        <v>1</v>
      </c>
      <c r="K792" s="7">
        <f t="shared" si="38"/>
        <v>1</v>
      </c>
      <c r="L792" s="7">
        <f>WEEKDAY(Table1[[#This Row],[post_time]])</f>
        <v>1</v>
      </c>
      <c r="M792" s="7">
        <f>VLOOKUP(Table1[[#This Row],[topic_id]],'All Topics Data'!$A$2:$I$1243,8,FALSE)</f>
        <v>40191.927777777775</v>
      </c>
      <c r="N792" s="7">
        <f>Table1[[#This Row],[Hui Reply?]]*(Table1[[#This Row],[post_time]]-Table1[[#This Row],[timestamp of previous reply]])</f>
        <v>5.6990740740729962E-2</v>
      </c>
      <c r="O792" s="3">
        <f>O791+Table1[[#This Row],[Hui Reply?]]</f>
        <v>139</v>
      </c>
      <c r="P792" s="19">
        <f>INT(Table1[[#This Row],[post_time]])</f>
        <v>40195</v>
      </c>
      <c r="Q792" s="3" t="str">
        <f>IF(Table1[[#This Row],[Hui Reply?]],VLOOKUP(Table1[[#This Row],[topic_id]],'All Topics Data'!$A$2:$E$1243,5,FALSE),0)</f>
        <v>jcalvacca</v>
      </c>
      <c r="R792" s="8">
        <f>Table1[[#This Row],[post_time]]+8/24</f>
        <v>40195.525509259263</v>
      </c>
      <c r="S792" s="3">
        <f>IF(Table1[[#This Row],[post_position]]=1,0,SUMIFS($F$2:F792,$H$2:H792,Table1[[#This Row],[post_position]]-1,$C$2:C792,Table1[[#This Row],[topic_id]]))</f>
        <v>40195.135185185187</v>
      </c>
    </row>
    <row r="793" spans="1:19" x14ac:dyDescent="0.25">
      <c r="A793" s="7">
        <v>798</v>
      </c>
      <c r="B793" s="7">
        <v>1</v>
      </c>
      <c r="C793" s="7">
        <v>223</v>
      </c>
      <c r="D793" s="7">
        <v>24</v>
      </c>
      <c r="E793" s="2"/>
      <c r="F793" s="8">
        <v>40195.344629629632</v>
      </c>
      <c r="G793" s="7">
        <v>0</v>
      </c>
      <c r="H793" s="7">
        <v>5</v>
      </c>
      <c r="I793" s="7" t="b">
        <f t="shared" si="36"/>
        <v>1</v>
      </c>
      <c r="J793" s="7" t="b">
        <f t="shared" si="37"/>
        <v>1</v>
      </c>
      <c r="K793" s="7">
        <f t="shared" si="38"/>
        <v>1</v>
      </c>
      <c r="L793" s="7">
        <f>WEEKDAY(Table1[[#This Row],[post_time]])</f>
        <v>1</v>
      </c>
      <c r="M793" s="7">
        <f>VLOOKUP(Table1[[#This Row],[topic_id]],'All Topics Data'!$A$2:$I$1243,8,FALSE)</f>
        <v>40193.963888888888</v>
      </c>
      <c r="N793" s="7">
        <f>Table1[[#This Row],[Hui Reply?]]*(Table1[[#This Row],[post_time]]-Table1[[#This Row],[timestamp of previous reply]])</f>
        <v>0.57490740741195623</v>
      </c>
      <c r="O793" s="3">
        <f>O792+Table1[[#This Row],[Hui Reply?]]</f>
        <v>140</v>
      </c>
      <c r="P793" s="19">
        <f>INT(Table1[[#This Row],[post_time]])</f>
        <v>40195</v>
      </c>
      <c r="Q793" s="3" t="str">
        <f>IF(Table1[[#This Row],[Hui Reply?]],VLOOKUP(Table1[[#This Row],[topic_id]],'All Topics Data'!$A$2:$E$1243,5,FALSE),0)</f>
        <v>Twee</v>
      </c>
      <c r="R793" s="8">
        <f>Table1[[#This Row],[post_time]]+8/24</f>
        <v>40195.677962962967</v>
      </c>
      <c r="S793" s="3">
        <f>IF(Table1[[#This Row],[post_position]]=1,0,SUMIFS($F$2:F793,$H$2:H793,Table1[[#This Row],[post_position]]-1,$C$2:C793,Table1[[#This Row],[topic_id]]))</f>
        <v>40194.76972222222</v>
      </c>
    </row>
    <row r="794" spans="1:19" x14ac:dyDescent="0.25">
      <c r="A794" s="7">
        <v>799</v>
      </c>
      <c r="B794" s="7">
        <v>1</v>
      </c>
      <c r="C794" s="7">
        <v>221</v>
      </c>
      <c r="D794" s="7">
        <v>3078</v>
      </c>
      <c r="F794" s="8">
        <v>40195.520729166667</v>
      </c>
      <c r="G794" s="7">
        <v>0</v>
      </c>
      <c r="H794" s="7">
        <v>3</v>
      </c>
      <c r="I794" s="7" t="b">
        <f t="shared" si="36"/>
        <v>0</v>
      </c>
      <c r="J794" s="7" t="b">
        <f t="shared" si="37"/>
        <v>1</v>
      </c>
      <c r="K794" s="7">
        <f t="shared" si="38"/>
        <v>0</v>
      </c>
      <c r="L794" s="7">
        <f>WEEKDAY(Table1[[#This Row],[post_time]])</f>
        <v>1</v>
      </c>
      <c r="M794" s="7">
        <f>VLOOKUP(Table1[[#This Row],[topic_id]],'All Topics Data'!$A$2:$I$1243,8,FALSE)</f>
        <v>40193.408333333333</v>
      </c>
      <c r="N794" s="7">
        <f>Table1[[#This Row],[Hui Reply?]]*(Table1[[#This Row],[post_time]]-Table1[[#This Row],[timestamp of previous reply]])</f>
        <v>0</v>
      </c>
      <c r="O794" s="3">
        <f>O793+Table1[[#This Row],[Hui Reply?]]</f>
        <v>140</v>
      </c>
      <c r="P794" s="19">
        <f>INT(Table1[[#This Row],[post_time]])</f>
        <v>40195</v>
      </c>
      <c r="Q794" s="3">
        <f>IF(Table1[[#This Row],[Hui Reply?]],VLOOKUP(Table1[[#This Row],[topic_id]],'All Topics Data'!$A$2:$E$1243,5,FALSE),0)</f>
        <v>0</v>
      </c>
      <c r="R794" s="8">
        <f>Table1[[#This Row],[post_time]]+8/24</f>
        <v>40195.854062500002</v>
      </c>
      <c r="S794" s="3">
        <f>IF(Table1[[#This Row],[post_position]]=1,0,SUMIFS($F$2:F794,$H$2:H794,Table1[[#This Row],[post_position]]-1,$C$2:C794,Table1[[#This Row],[topic_id]]))</f>
        <v>40193.425439814811</v>
      </c>
    </row>
    <row r="795" spans="1:19" x14ac:dyDescent="0.25">
      <c r="A795" s="7">
        <v>800</v>
      </c>
      <c r="B795" s="7">
        <v>1</v>
      </c>
      <c r="C795" s="7">
        <v>224</v>
      </c>
      <c r="D795" s="7">
        <v>3078</v>
      </c>
      <c r="F795" s="8">
        <v>40195.522789351853</v>
      </c>
      <c r="G795" s="7">
        <v>0</v>
      </c>
      <c r="H795" s="7">
        <v>1</v>
      </c>
      <c r="I795" s="7" t="b">
        <f t="shared" si="36"/>
        <v>0</v>
      </c>
      <c r="J795" s="7" t="b">
        <f t="shared" si="37"/>
        <v>0</v>
      </c>
      <c r="K795" s="7">
        <f t="shared" si="38"/>
        <v>0</v>
      </c>
      <c r="L795" s="7">
        <f>WEEKDAY(Table1[[#This Row],[post_time]])</f>
        <v>1</v>
      </c>
      <c r="M795" s="7">
        <f>VLOOKUP(Table1[[#This Row],[topic_id]],'All Topics Data'!$A$2:$I$1243,8,FALSE)</f>
        <v>40195.522222222222</v>
      </c>
      <c r="N795" s="7">
        <f>Table1[[#This Row],[Hui Reply?]]*(Table1[[#This Row],[post_time]]-Table1[[#This Row],[timestamp of previous reply]])</f>
        <v>0</v>
      </c>
      <c r="O795" s="3">
        <f>O794+Table1[[#This Row],[Hui Reply?]]</f>
        <v>140</v>
      </c>
      <c r="P795" s="19">
        <f>INT(Table1[[#This Row],[post_time]])</f>
        <v>40195</v>
      </c>
      <c r="Q795" s="3">
        <f>IF(Table1[[#This Row],[Hui Reply?]],VLOOKUP(Table1[[#This Row],[topic_id]],'All Topics Data'!$A$2:$E$1243,5,FALSE),0)</f>
        <v>0</v>
      </c>
      <c r="R795" s="8">
        <f>Table1[[#This Row],[post_time]]+8/24</f>
        <v>40195.856122685189</v>
      </c>
      <c r="S795" s="3">
        <f>IF(Table1[[#This Row],[post_position]]=1,0,SUMIFS($F$2:F795,$H$2:H795,Table1[[#This Row],[post_position]]-1,$C$2:C795,Table1[[#This Row],[topic_id]]))</f>
        <v>0</v>
      </c>
    </row>
    <row r="796" spans="1:19" x14ac:dyDescent="0.25">
      <c r="A796" s="7">
        <v>801</v>
      </c>
      <c r="B796" s="7">
        <v>1</v>
      </c>
      <c r="C796" s="7">
        <v>221</v>
      </c>
      <c r="D796" s="7">
        <v>24</v>
      </c>
      <c r="F796" s="8">
        <v>40195.527997685182</v>
      </c>
      <c r="G796" s="7">
        <v>0</v>
      </c>
      <c r="H796" s="7">
        <v>4</v>
      </c>
      <c r="I796" s="7" t="b">
        <f t="shared" si="36"/>
        <v>1</v>
      </c>
      <c r="J796" s="7" t="b">
        <f t="shared" si="37"/>
        <v>1</v>
      </c>
      <c r="K796" s="7">
        <f t="shared" si="38"/>
        <v>1</v>
      </c>
      <c r="L796" s="7">
        <f>WEEKDAY(Table1[[#This Row],[post_time]])</f>
        <v>1</v>
      </c>
      <c r="M796" s="7">
        <f>VLOOKUP(Table1[[#This Row],[topic_id]],'All Topics Data'!$A$2:$I$1243,8,FALSE)</f>
        <v>40193.408333333333</v>
      </c>
      <c r="N796" s="7">
        <f>Table1[[#This Row],[Hui Reply?]]*(Table1[[#This Row],[post_time]]-Table1[[#This Row],[timestamp of previous reply]])</f>
        <v>7.2685185150476173E-3</v>
      </c>
      <c r="O796" s="3">
        <f>O795+Table1[[#This Row],[Hui Reply?]]</f>
        <v>141</v>
      </c>
      <c r="P796" s="19">
        <f>INT(Table1[[#This Row],[post_time]])</f>
        <v>40195</v>
      </c>
      <c r="Q796" s="3" t="str">
        <f>IF(Table1[[#This Row],[Hui Reply?]],VLOOKUP(Table1[[#This Row],[topic_id]],'All Topics Data'!$A$2:$E$1243,5,FALSE),0)</f>
        <v>Kunal</v>
      </c>
      <c r="R796" s="8">
        <f>Table1[[#This Row],[post_time]]+8/24</f>
        <v>40195.861331018517</v>
      </c>
      <c r="S796" s="3">
        <f>IF(Table1[[#This Row],[post_position]]=1,0,SUMIFS($F$2:F796,$H$2:H796,Table1[[#This Row],[post_position]]-1,$C$2:C796,Table1[[#This Row],[topic_id]]))</f>
        <v>40195.520729166667</v>
      </c>
    </row>
    <row r="797" spans="1:19" x14ac:dyDescent="0.25">
      <c r="A797" s="7">
        <v>802</v>
      </c>
      <c r="B797" s="7">
        <v>1</v>
      </c>
      <c r="C797" s="7">
        <v>224</v>
      </c>
      <c r="D797" s="7">
        <v>24</v>
      </c>
      <c r="F797" s="8">
        <v>40195.528854166667</v>
      </c>
      <c r="G797" s="7">
        <v>0</v>
      </c>
      <c r="H797" s="7">
        <v>2</v>
      </c>
      <c r="I797" s="7" t="b">
        <f t="shared" si="36"/>
        <v>1</v>
      </c>
      <c r="J797" s="7" t="b">
        <f t="shared" si="37"/>
        <v>1</v>
      </c>
      <c r="K797" s="7">
        <f t="shared" si="38"/>
        <v>1</v>
      </c>
      <c r="L797" s="7">
        <f>WEEKDAY(Table1[[#This Row],[post_time]])</f>
        <v>1</v>
      </c>
      <c r="M797" s="7">
        <f>VLOOKUP(Table1[[#This Row],[topic_id]],'All Topics Data'!$A$2:$I$1243,8,FALSE)</f>
        <v>40195.522222222222</v>
      </c>
      <c r="N797" s="7">
        <f>Table1[[#This Row],[Hui Reply?]]*(Table1[[#This Row],[post_time]]-Table1[[#This Row],[timestamp of previous reply]])</f>
        <v>6.064814813726116E-3</v>
      </c>
      <c r="O797" s="3">
        <f>O796+Table1[[#This Row],[Hui Reply?]]</f>
        <v>142</v>
      </c>
      <c r="P797" s="19">
        <f>INT(Table1[[#This Row],[post_time]])</f>
        <v>40195</v>
      </c>
      <c r="Q797" s="3" t="str">
        <f>IF(Table1[[#This Row],[Hui Reply?]],VLOOKUP(Table1[[#This Row],[topic_id]],'All Topics Data'!$A$2:$E$1243,5,FALSE),0)</f>
        <v>FilC</v>
      </c>
      <c r="R797" s="8">
        <f>Table1[[#This Row],[post_time]]+8/24</f>
        <v>40195.862187500003</v>
      </c>
      <c r="S797" s="3">
        <f>IF(Table1[[#This Row],[post_position]]=1,0,SUMIFS($F$2:F797,$H$2:H797,Table1[[#This Row],[post_position]]-1,$C$2:C797,Table1[[#This Row],[topic_id]]))</f>
        <v>40195.522789351853</v>
      </c>
    </row>
    <row r="798" spans="1:19" x14ac:dyDescent="0.25">
      <c r="A798" s="7">
        <v>803</v>
      </c>
      <c r="B798" s="7">
        <v>1</v>
      </c>
      <c r="C798" s="7">
        <v>221</v>
      </c>
      <c r="D798" s="7">
        <v>3078</v>
      </c>
      <c r="F798" s="8">
        <v>40195.534513888888</v>
      </c>
      <c r="G798" s="7">
        <v>0</v>
      </c>
      <c r="H798" s="7">
        <v>5</v>
      </c>
      <c r="I798" s="7" t="b">
        <f t="shared" si="36"/>
        <v>0</v>
      </c>
      <c r="J798" s="7" t="b">
        <f t="shared" si="37"/>
        <v>1</v>
      </c>
      <c r="K798" s="7">
        <f t="shared" si="38"/>
        <v>0</v>
      </c>
      <c r="L798" s="7">
        <f>WEEKDAY(Table1[[#This Row],[post_time]])</f>
        <v>1</v>
      </c>
      <c r="M798" s="7">
        <f>VLOOKUP(Table1[[#This Row],[topic_id]],'All Topics Data'!$A$2:$I$1243,8,FALSE)</f>
        <v>40193.408333333333</v>
      </c>
      <c r="N798" s="7">
        <f>Table1[[#This Row],[Hui Reply?]]*(Table1[[#This Row],[post_time]]-Table1[[#This Row],[timestamp of previous reply]])</f>
        <v>0</v>
      </c>
      <c r="O798" s="3">
        <f>O797+Table1[[#This Row],[Hui Reply?]]</f>
        <v>142</v>
      </c>
      <c r="P798" s="19">
        <f>INT(Table1[[#This Row],[post_time]])</f>
        <v>40195</v>
      </c>
      <c r="Q798" s="3">
        <f>IF(Table1[[#This Row],[Hui Reply?]],VLOOKUP(Table1[[#This Row],[topic_id]],'All Topics Data'!$A$2:$E$1243,5,FALSE),0)</f>
        <v>0</v>
      </c>
      <c r="R798" s="8">
        <f>Table1[[#This Row],[post_time]]+8/24</f>
        <v>40195.867847222224</v>
      </c>
      <c r="S798" s="3">
        <f>IF(Table1[[#This Row],[post_position]]=1,0,SUMIFS($F$2:F798,$H$2:H798,Table1[[#This Row],[post_position]]-1,$C$2:C798,Table1[[#This Row],[topic_id]]))</f>
        <v>40195.527997685182</v>
      </c>
    </row>
    <row r="799" spans="1:19" x14ac:dyDescent="0.25">
      <c r="A799" s="7">
        <v>804</v>
      </c>
      <c r="B799" s="7">
        <v>1</v>
      </c>
      <c r="C799" s="7">
        <v>221</v>
      </c>
      <c r="D799" s="7">
        <v>24</v>
      </c>
      <c r="E799" s="2"/>
      <c r="F799" s="8">
        <v>40195.618032407408</v>
      </c>
      <c r="G799" s="7">
        <v>0</v>
      </c>
      <c r="H799" s="7">
        <v>6</v>
      </c>
      <c r="I799" s="7" t="b">
        <f t="shared" si="36"/>
        <v>1</v>
      </c>
      <c r="J799" s="7" t="b">
        <f t="shared" si="37"/>
        <v>1</v>
      </c>
      <c r="K799" s="7">
        <f t="shared" si="38"/>
        <v>1</v>
      </c>
      <c r="L799" s="7">
        <f>WEEKDAY(Table1[[#This Row],[post_time]])</f>
        <v>1</v>
      </c>
      <c r="M799" s="7">
        <f>VLOOKUP(Table1[[#This Row],[topic_id]],'All Topics Data'!$A$2:$I$1243,8,FALSE)</f>
        <v>40193.408333333333</v>
      </c>
      <c r="N799" s="7">
        <f>Table1[[#This Row],[Hui Reply?]]*(Table1[[#This Row],[post_time]]-Table1[[#This Row],[timestamp of previous reply]])</f>
        <v>8.3518518520577345E-2</v>
      </c>
      <c r="O799" s="3">
        <f>O798+Table1[[#This Row],[Hui Reply?]]</f>
        <v>143</v>
      </c>
      <c r="P799" s="19">
        <f>INT(Table1[[#This Row],[post_time]])</f>
        <v>40195</v>
      </c>
      <c r="Q799" s="3" t="str">
        <f>IF(Table1[[#This Row],[Hui Reply?]],VLOOKUP(Table1[[#This Row],[topic_id]],'All Topics Data'!$A$2:$E$1243,5,FALSE),0)</f>
        <v>Kunal</v>
      </c>
      <c r="R799" s="8">
        <f>Table1[[#This Row],[post_time]]+8/24</f>
        <v>40195.951365740744</v>
      </c>
      <c r="S799" s="3">
        <f>IF(Table1[[#This Row],[post_position]]=1,0,SUMIFS($F$2:F799,$H$2:H799,Table1[[#This Row],[post_position]]-1,$C$2:C799,Table1[[#This Row],[topic_id]]))</f>
        <v>40195.534513888888</v>
      </c>
    </row>
    <row r="800" spans="1:19" x14ac:dyDescent="0.25">
      <c r="A800" s="7">
        <v>805</v>
      </c>
      <c r="B800" s="7">
        <v>1</v>
      </c>
      <c r="C800" s="7">
        <v>225</v>
      </c>
      <c r="D800" s="7">
        <v>3008</v>
      </c>
      <c r="E800" s="2"/>
      <c r="F800" s="8">
        <v>40196.246261574073</v>
      </c>
      <c r="G800" s="7">
        <v>0</v>
      </c>
      <c r="H800" s="7">
        <v>1</v>
      </c>
      <c r="I800" s="7" t="b">
        <f t="shared" si="36"/>
        <v>0</v>
      </c>
      <c r="J800" s="7" t="b">
        <f t="shared" si="37"/>
        <v>0</v>
      </c>
      <c r="K800" s="7">
        <f t="shared" si="38"/>
        <v>0</v>
      </c>
      <c r="L800" s="7">
        <f>WEEKDAY(Table1[[#This Row],[post_time]])</f>
        <v>2</v>
      </c>
      <c r="M800" s="7">
        <f>VLOOKUP(Table1[[#This Row],[topic_id]],'All Topics Data'!$A$2:$I$1243,8,FALSE)</f>
        <v>40196.245833333334</v>
      </c>
      <c r="N800" s="7">
        <f>Table1[[#This Row],[Hui Reply?]]*(Table1[[#This Row],[post_time]]-Table1[[#This Row],[timestamp of previous reply]])</f>
        <v>0</v>
      </c>
      <c r="O800" s="3">
        <f>O799+Table1[[#This Row],[Hui Reply?]]</f>
        <v>143</v>
      </c>
      <c r="P800" s="19">
        <f>INT(Table1[[#This Row],[post_time]])</f>
        <v>40196</v>
      </c>
      <c r="Q800" s="3">
        <f>IF(Table1[[#This Row],[Hui Reply?]],VLOOKUP(Table1[[#This Row],[topic_id]],'All Topics Data'!$A$2:$E$1243,5,FALSE),0)</f>
        <v>0</v>
      </c>
      <c r="R800" s="8">
        <f>Table1[[#This Row],[post_time]]+8/24</f>
        <v>40196.579594907409</v>
      </c>
      <c r="S800" s="3">
        <f>IF(Table1[[#This Row],[post_position]]=1,0,SUMIFS($F$2:F800,$H$2:H800,Table1[[#This Row],[post_position]]-1,$C$2:C800,Table1[[#This Row],[topic_id]]))</f>
        <v>0</v>
      </c>
    </row>
    <row r="801" spans="1:19" x14ac:dyDescent="0.25">
      <c r="A801" s="7">
        <v>806</v>
      </c>
      <c r="B801" s="7">
        <v>1</v>
      </c>
      <c r="C801" s="7">
        <v>225</v>
      </c>
      <c r="D801" s="7">
        <v>24</v>
      </c>
      <c r="F801" s="8">
        <v>40196.279456018521</v>
      </c>
      <c r="G801" s="7">
        <v>0</v>
      </c>
      <c r="H801" s="7">
        <v>2</v>
      </c>
      <c r="I801" s="7" t="b">
        <f t="shared" si="36"/>
        <v>1</v>
      </c>
      <c r="J801" s="7" t="b">
        <f t="shared" si="37"/>
        <v>1</v>
      </c>
      <c r="K801" s="7">
        <f t="shared" si="38"/>
        <v>1</v>
      </c>
      <c r="L801" s="7">
        <f>WEEKDAY(Table1[[#This Row],[post_time]])</f>
        <v>2</v>
      </c>
      <c r="M801" s="7">
        <f>VLOOKUP(Table1[[#This Row],[topic_id]],'All Topics Data'!$A$2:$I$1243,8,FALSE)</f>
        <v>40196.245833333334</v>
      </c>
      <c r="N801" s="7">
        <f>Table1[[#This Row],[Hui Reply?]]*(Table1[[#This Row],[post_time]]-Table1[[#This Row],[timestamp of previous reply]])</f>
        <v>3.3194444447872229E-2</v>
      </c>
      <c r="O801" s="3">
        <f>O800+Table1[[#This Row],[Hui Reply?]]</f>
        <v>144</v>
      </c>
      <c r="P801" s="19">
        <f>INT(Table1[[#This Row],[post_time]])</f>
        <v>40196</v>
      </c>
      <c r="Q801" s="3" t="str">
        <f>IF(Table1[[#This Row],[Hui Reply?]],VLOOKUP(Table1[[#This Row],[topic_id]],'All Topics Data'!$A$2:$E$1243,5,FALSE),0)</f>
        <v>bfraser</v>
      </c>
      <c r="R801" s="8">
        <f>Table1[[#This Row],[post_time]]+8/24</f>
        <v>40196.612789351857</v>
      </c>
      <c r="S801" s="3">
        <f>IF(Table1[[#This Row],[post_position]]=1,0,SUMIFS($F$2:F801,$H$2:H801,Table1[[#This Row],[post_position]]-1,$C$2:C801,Table1[[#This Row],[topic_id]]))</f>
        <v>40196.246261574073</v>
      </c>
    </row>
    <row r="802" spans="1:19" x14ac:dyDescent="0.25">
      <c r="A802" s="7">
        <v>807</v>
      </c>
      <c r="B802" s="7">
        <v>1</v>
      </c>
      <c r="C802" s="7">
        <v>226</v>
      </c>
      <c r="D802" s="7">
        <v>3191</v>
      </c>
      <c r="E802" s="2"/>
      <c r="F802" s="8">
        <v>40196.365613425929</v>
      </c>
      <c r="G802" s="7">
        <v>0</v>
      </c>
      <c r="H802" s="7">
        <v>1</v>
      </c>
      <c r="I802" s="7" t="b">
        <f t="shared" si="36"/>
        <v>0</v>
      </c>
      <c r="J802" s="7" t="b">
        <f t="shared" si="37"/>
        <v>0</v>
      </c>
      <c r="K802" s="7">
        <f t="shared" si="38"/>
        <v>0</v>
      </c>
      <c r="L802" s="7">
        <f>WEEKDAY(Table1[[#This Row],[post_time]])</f>
        <v>2</v>
      </c>
      <c r="M802" s="7">
        <f>VLOOKUP(Table1[[#This Row],[topic_id]],'All Topics Data'!$A$2:$I$1243,8,FALSE)</f>
        <v>40196.365277777775</v>
      </c>
      <c r="N802" s="7">
        <f>Table1[[#This Row],[Hui Reply?]]*(Table1[[#This Row],[post_time]]-Table1[[#This Row],[timestamp of previous reply]])</f>
        <v>0</v>
      </c>
      <c r="O802" s="3">
        <f>O801+Table1[[#This Row],[Hui Reply?]]</f>
        <v>144</v>
      </c>
      <c r="P802" s="19">
        <f>INT(Table1[[#This Row],[post_time]])</f>
        <v>40196</v>
      </c>
      <c r="Q802" s="3">
        <f>IF(Table1[[#This Row],[Hui Reply?]],VLOOKUP(Table1[[#This Row],[topic_id]],'All Topics Data'!$A$2:$E$1243,5,FALSE),0)</f>
        <v>0</v>
      </c>
      <c r="R802" s="8">
        <f>Table1[[#This Row],[post_time]]+8/24</f>
        <v>40196.698946759265</v>
      </c>
      <c r="S802" s="3">
        <f>IF(Table1[[#This Row],[post_position]]=1,0,SUMIFS($F$2:F802,$H$2:H802,Table1[[#This Row],[post_position]]-1,$C$2:C802,Table1[[#This Row],[topic_id]]))</f>
        <v>0</v>
      </c>
    </row>
    <row r="803" spans="1:19" x14ac:dyDescent="0.25">
      <c r="A803" s="7">
        <v>808</v>
      </c>
      <c r="B803" s="7">
        <v>1</v>
      </c>
      <c r="C803" s="7">
        <v>226</v>
      </c>
      <c r="D803" s="7">
        <v>24</v>
      </c>
      <c r="E803" s="2"/>
      <c r="F803" s="8">
        <v>40196.376770833333</v>
      </c>
      <c r="G803" s="7">
        <v>0</v>
      </c>
      <c r="H803" s="7">
        <v>2</v>
      </c>
      <c r="I803" s="7" t="b">
        <f t="shared" si="36"/>
        <v>1</v>
      </c>
      <c r="J803" s="7" t="b">
        <f t="shared" si="37"/>
        <v>1</v>
      </c>
      <c r="K803" s="7">
        <f t="shared" si="38"/>
        <v>1</v>
      </c>
      <c r="L803" s="7">
        <f>WEEKDAY(Table1[[#This Row],[post_time]])</f>
        <v>2</v>
      </c>
      <c r="M803" s="7">
        <f>VLOOKUP(Table1[[#This Row],[topic_id]],'All Topics Data'!$A$2:$I$1243,8,FALSE)</f>
        <v>40196.365277777775</v>
      </c>
      <c r="N803" s="7">
        <f>Table1[[#This Row],[Hui Reply?]]*(Table1[[#This Row],[post_time]]-Table1[[#This Row],[timestamp of previous reply]])</f>
        <v>1.1157407403516117E-2</v>
      </c>
      <c r="O803" s="3">
        <f>O802+Table1[[#This Row],[Hui Reply?]]</f>
        <v>145</v>
      </c>
      <c r="P803" s="19">
        <f>INT(Table1[[#This Row],[post_time]])</f>
        <v>40196</v>
      </c>
      <c r="Q803" s="3" t="str">
        <f>IF(Table1[[#This Row],[Hui Reply?]],VLOOKUP(Table1[[#This Row],[topic_id]],'All Topics Data'!$A$2:$E$1243,5,FALSE),0)</f>
        <v>FriendlyGardener</v>
      </c>
      <c r="R803" s="8">
        <f>Table1[[#This Row],[post_time]]+8/24</f>
        <v>40196.710104166668</v>
      </c>
      <c r="S803" s="3">
        <f>IF(Table1[[#This Row],[post_position]]=1,0,SUMIFS($F$2:F803,$H$2:H803,Table1[[#This Row],[post_position]]-1,$C$2:C803,Table1[[#This Row],[topic_id]]))</f>
        <v>40196.365613425929</v>
      </c>
    </row>
    <row r="804" spans="1:19" x14ac:dyDescent="0.25">
      <c r="A804" s="7">
        <v>809</v>
      </c>
      <c r="B804" s="7">
        <v>1</v>
      </c>
      <c r="C804" s="7">
        <v>226</v>
      </c>
      <c r="D804" s="7">
        <v>3191</v>
      </c>
      <c r="F804" s="8">
        <v>40196.388252314813</v>
      </c>
      <c r="G804" s="7">
        <v>0</v>
      </c>
      <c r="H804" s="7">
        <v>3</v>
      </c>
      <c r="I804" s="7" t="b">
        <f t="shared" si="36"/>
        <v>0</v>
      </c>
      <c r="J804" s="7" t="b">
        <f t="shared" si="37"/>
        <v>1</v>
      </c>
      <c r="K804" s="7">
        <f t="shared" si="38"/>
        <v>0</v>
      </c>
      <c r="L804" s="7">
        <f>WEEKDAY(Table1[[#This Row],[post_time]])</f>
        <v>2</v>
      </c>
      <c r="M804" s="7">
        <f>VLOOKUP(Table1[[#This Row],[topic_id]],'All Topics Data'!$A$2:$I$1243,8,FALSE)</f>
        <v>40196.365277777775</v>
      </c>
      <c r="N804" s="7">
        <f>Table1[[#This Row],[Hui Reply?]]*(Table1[[#This Row],[post_time]]-Table1[[#This Row],[timestamp of previous reply]])</f>
        <v>0</v>
      </c>
      <c r="O804" s="3">
        <f>O803+Table1[[#This Row],[Hui Reply?]]</f>
        <v>145</v>
      </c>
      <c r="P804" s="19">
        <f>INT(Table1[[#This Row],[post_time]])</f>
        <v>40196</v>
      </c>
      <c r="Q804" s="3">
        <f>IF(Table1[[#This Row],[Hui Reply?]],VLOOKUP(Table1[[#This Row],[topic_id]],'All Topics Data'!$A$2:$E$1243,5,FALSE),0)</f>
        <v>0</v>
      </c>
      <c r="R804" s="8">
        <f>Table1[[#This Row],[post_time]]+8/24</f>
        <v>40196.721585648149</v>
      </c>
      <c r="S804" s="3">
        <f>IF(Table1[[#This Row],[post_position]]=1,0,SUMIFS($F$2:F804,$H$2:H804,Table1[[#This Row],[post_position]]-1,$C$2:C804,Table1[[#This Row],[topic_id]]))</f>
        <v>40196.376770833333</v>
      </c>
    </row>
    <row r="805" spans="1:19" x14ac:dyDescent="0.25">
      <c r="A805" s="7">
        <v>810</v>
      </c>
      <c r="B805" s="7">
        <v>1</v>
      </c>
      <c r="C805" s="7">
        <v>213</v>
      </c>
      <c r="D805" s="7">
        <v>3108</v>
      </c>
      <c r="E805" s="2"/>
      <c r="F805" s="8">
        <v>40196.597314814811</v>
      </c>
      <c r="G805" s="7">
        <v>0</v>
      </c>
      <c r="H805" s="7">
        <v>7</v>
      </c>
      <c r="I805" s="7" t="b">
        <f t="shared" si="36"/>
        <v>0</v>
      </c>
      <c r="J805" s="7" t="b">
        <f t="shared" si="37"/>
        <v>1</v>
      </c>
      <c r="K805" s="7">
        <f t="shared" si="38"/>
        <v>0</v>
      </c>
      <c r="L805" s="7">
        <f>WEEKDAY(Table1[[#This Row],[post_time]])</f>
        <v>2</v>
      </c>
      <c r="M805" s="7">
        <f>VLOOKUP(Table1[[#This Row],[topic_id]],'All Topics Data'!$A$2:$I$1243,8,FALSE)</f>
        <v>40191.927777777775</v>
      </c>
      <c r="N805" s="7">
        <f>Table1[[#This Row],[Hui Reply?]]*(Table1[[#This Row],[post_time]]-Table1[[#This Row],[timestamp of previous reply]])</f>
        <v>0</v>
      </c>
      <c r="O805" s="3">
        <f>O804+Table1[[#This Row],[Hui Reply?]]</f>
        <v>145</v>
      </c>
      <c r="P805" s="19">
        <f>INT(Table1[[#This Row],[post_time]])</f>
        <v>40196</v>
      </c>
      <c r="Q805" s="3">
        <f>IF(Table1[[#This Row],[Hui Reply?]],VLOOKUP(Table1[[#This Row],[topic_id]],'All Topics Data'!$A$2:$E$1243,5,FALSE),0)</f>
        <v>0</v>
      </c>
      <c r="R805" s="8">
        <f>Table1[[#This Row],[post_time]]+8/24</f>
        <v>40196.930648148147</v>
      </c>
      <c r="S805" s="3">
        <f>IF(Table1[[#This Row],[post_position]]=1,0,SUMIFS($F$2:F805,$H$2:H805,Table1[[#This Row],[post_position]]-1,$C$2:C805,Table1[[#This Row],[topic_id]]))</f>
        <v>40195.192175925928</v>
      </c>
    </row>
    <row r="806" spans="1:19" x14ac:dyDescent="0.25">
      <c r="A806" s="7">
        <v>811</v>
      </c>
      <c r="B806" s="7">
        <v>1</v>
      </c>
      <c r="C806" s="7">
        <v>213</v>
      </c>
      <c r="D806" s="7">
        <v>24</v>
      </c>
      <c r="E806" s="2"/>
      <c r="F806" s="8">
        <v>40196.632465277777</v>
      </c>
      <c r="G806" s="7">
        <v>0</v>
      </c>
      <c r="H806" s="7">
        <v>8</v>
      </c>
      <c r="I806" s="7" t="b">
        <f t="shared" si="36"/>
        <v>1</v>
      </c>
      <c r="J806" s="7" t="b">
        <f t="shared" si="37"/>
        <v>1</v>
      </c>
      <c r="K806" s="7">
        <f t="shared" si="38"/>
        <v>1</v>
      </c>
      <c r="L806" s="7">
        <f>WEEKDAY(Table1[[#This Row],[post_time]])</f>
        <v>2</v>
      </c>
      <c r="M806" s="7">
        <f>VLOOKUP(Table1[[#This Row],[topic_id]],'All Topics Data'!$A$2:$I$1243,8,FALSE)</f>
        <v>40191.927777777775</v>
      </c>
      <c r="N806" s="7">
        <f>Table1[[#This Row],[Hui Reply?]]*(Table1[[#This Row],[post_time]]-Table1[[#This Row],[timestamp of previous reply]])</f>
        <v>3.5150462965248153E-2</v>
      </c>
      <c r="O806" s="3">
        <f>O805+Table1[[#This Row],[Hui Reply?]]</f>
        <v>146</v>
      </c>
      <c r="P806" s="19">
        <f>INT(Table1[[#This Row],[post_time]])</f>
        <v>40196</v>
      </c>
      <c r="Q806" s="3" t="str">
        <f>IF(Table1[[#This Row],[Hui Reply?]],VLOOKUP(Table1[[#This Row],[topic_id]],'All Topics Data'!$A$2:$E$1243,5,FALSE),0)</f>
        <v>jcalvacca</v>
      </c>
      <c r="R806" s="8">
        <f>Table1[[#This Row],[post_time]]+8/24</f>
        <v>40196.965798611112</v>
      </c>
      <c r="S806" s="3">
        <f>IF(Table1[[#This Row],[post_position]]=1,0,SUMIFS($F$2:F806,$H$2:H806,Table1[[#This Row],[post_position]]-1,$C$2:C806,Table1[[#This Row],[topic_id]]))</f>
        <v>40196.597314814811</v>
      </c>
    </row>
    <row r="807" spans="1:19" x14ac:dyDescent="0.25">
      <c r="A807" s="7">
        <v>812</v>
      </c>
      <c r="B807" s="7">
        <v>1</v>
      </c>
      <c r="C807" s="7">
        <v>212</v>
      </c>
      <c r="D807" s="7">
        <v>2683</v>
      </c>
      <c r="E807" s="2"/>
      <c r="F807" s="8">
        <v>40196.634131944447</v>
      </c>
      <c r="G807" s="7">
        <v>0</v>
      </c>
      <c r="H807" s="7">
        <v>5</v>
      </c>
      <c r="I807" s="7" t="b">
        <f t="shared" si="36"/>
        <v>0</v>
      </c>
      <c r="J807" s="7" t="b">
        <f t="shared" si="37"/>
        <v>1</v>
      </c>
      <c r="K807" s="7">
        <f t="shared" si="38"/>
        <v>0</v>
      </c>
      <c r="L807" s="7">
        <f>WEEKDAY(Table1[[#This Row],[post_time]])</f>
        <v>2</v>
      </c>
      <c r="M807" s="7">
        <f>VLOOKUP(Table1[[#This Row],[topic_id]],'All Topics Data'!$A$2:$I$1243,8,FALSE)</f>
        <v>40191.586111111108</v>
      </c>
      <c r="N807" s="7">
        <f>Table1[[#This Row],[Hui Reply?]]*(Table1[[#This Row],[post_time]]-Table1[[#This Row],[timestamp of previous reply]])</f>
        <v>0</v>
      </c>
      <c r="O807" s="3">
        <f>O806+Table1[[#This Row],[Hui Reply?]]</f>
        <v>146</v>
      </c>
      <c r="P807" s="19">
        <f>INT(Table1[[#This Row],[post_time]])</f>
        <v>40196</v>
      </c>
      <c r="Q807" s="3">
        <f>IF(Table1[[#This Row],[Hui Reply?]],VLOOKUP(Table1[[#This Row],[topic_id]],'All Topics Data'!$A$2:$E$1243,5,FALSE),0)</f>
        <v>0</v>
      </c>
      <c r="R807" s="8">
        <f>Table1[[#This Row],[post_time]]+8/24</f>
        <v>40196.967465277783</v>
      </c>
      <c r="S807" s="3">
        <f>IF(Table1[[#This Row],[post_position]]=1,0,SUMIFS($F$2:F807,$H$2:H807,Table1[[#This Row],[post_position]]-1,$C$2:C807,Table1[[#This Row],[topic_id]]))</f>
        <v>40192.987442129626</v>
      </c>
    </row>
    <row r="808" spans="1:19" x14ac:dyDescent="0.25">
      <c r="A808" s="7">
        <v>813</v>
      </c>
      <c r="B808" s="7">
        <v>1</v>
      </c>
      <c r="C808" s="7">
        <v>212</v>
      </c>
      <c r="D808" s="7">
        <v>24</v>
      </c>
      <c r="E808" s="2"/>
      <c r="F808" s="8">
        <v>40196.651006944441</v>
      </c>
      <c r="G808" s="7">
        <v>0</v>
      </c>
      <c r="H808" s="7">
        <v>6</v>
      </c>
      <c r="I808" s="7" t="b">
        <f t="shared" si="36"/>
        <v>1</v>
      </c>
      <c r="J808" s="7" t="b">
        <f t="shared" si="37"/>
        <v>1</v>
      </c>
      <c r="K808" s="7">
        <f t="shared" si="38"/>
        <v>1</v>
      </c>
      <c r="L808" s="7">
        <f>WEEKDAY(Table1[[#This Row],[post_time]])</f>
        <v>2</v>
      </c>
      <c r="M808" s="7">
        <f>VLOOKUP(Table1[[#This Row],[topic_id]],'All Topics Data'!$A$2:$I$1243,8,FALSE)</f>
        <v>40191.586111111108</v>
      </c>
      <c r="N808" s="7">
        <f>Table1[[#This Row],[Hui Reply?]]*(Table1[[#This Row],[post_time]]-Table1[[#This Row],[timestamp of previous reply]])</f>
        <v>1.6874999993888196E-2</v>
      </c>
      <c r="O808" s="3">
        <f>O807+Table1[[#This Row],[Hui Reply?]]</f>
        <v>147</v>
      </c>
      <c r="P808" s="19">
        <f>INT(Table1[[#This Row],[post_time]])</f>
        <v>40196</v>
      </c>
      <c r="Q808" s="3" t="str">
        <f>IF(Table1[[#This Row],[Hui Reply?]],VLOOKUP(Table1[[#This Row],[topic_id]],'All Topics Data'!$A$2:$E$1243,5,FALSE),0)</f>
        <v>LadyBlack</v>
      </c>
      <c r="R808" s="8">
        <f>Table1[[#This Row],[post_time]]+8/24</f>
        <v>40196.984340277777</v>
      </c>
      <c r="S808" s="3">
        <f>IF(Table1[[#This Row],[post_position]]=1,0,SUMIFS($F$2:F808,$H$2:H808,Table1[[#This Row],[post_position]]-1,$C$2:C808,Table1[[#This Row],[topic_id]]))</f>
        <v>40196.634131944447</v>
      </c>
    </row>
    <row r="809" spans="1:19" x14ac:dyDescent="0.25">
      <c r="A809" s="7">
        <v>814</v>
      </c>
      <c r="B809" s="7">
        <v>1</v>
      </c>
      <c r="C809" s="7">
        <v>227</v>
      </c>
      <c r="D809" s="7">
        <v>3185</v>
      </c>
      <c r="E809" s="2"/>
      <c r="F809" s="8">
        <v>40196.690092592595</v>
      </c>
      <c r="G809" s="7">
        <v>0</v>
      </c>
      <c r="H809" s="7">
        <v>1</v>
      </c>
      <c r="I809" s="7" t="b">
        <f t="shared" si="36"/>
        <v>0</v>
      </c>
      <c r="J809" s="7" t="b">
        <f t="shared" si="37"/>
        <v>0</v>
      </c>
      <c r="K809" s="7">
        <f t="shared" si="38"/>
        <v>0</v>
      </c>
      <c r="L809" s="7">
        <f>WEEKDAY(Table1[[#This Row],[post_time]])</f>
        <v>2</v>
      </c>
      <c r="M809" s="7">
        <f>VLOOKUP(Table1[[#This Row],[topic_id]],'All Topics Data'!$A$2:$I$1243,8,FALSE)</f>
        <v>40196.689583333333</v>
      </c>
      <c r="N809" s="7">
        <f>Table1[[#This Row],[Hui Reply?]]*(Table1[[#This Row],[post_time]]-Table1[[#This Row],[timestamp of previous reply]])</f>
        <v>0</v>
      </c>
      <c r="O809" s="3">
        <f>O808+Table1[[#This Row],[Hui Reply?]]</f>
        <v>147</v>
      </c>
      <c r="P809" s="19">
        <f>INT(Table1[[#This Row],[post_time]])</f>
        <v>40196</v>
      </c>
      <c r="Q809" s="3">
        <f>IF(Table1[[#This Row],[Hui Reply?]],VLOOKUP(Table1[[#This Row],[topic_id]],'All Topics Data'!$A$2:$E$1243,5,FALSE),0)</f>
        <v>0</v>
      </c>
      <c r="R809" s="8">
        <f>Table1[[#This Row],[post_time]]+8/24</f>
        <v>40197.02342592593</v>
      </c>
      <c r="S809" s="3">
        <f>IF(Table1[[#This Row],[post_position]]=1,0,SUMIFS($F$2:F809,$H$2:H809,Table1[[#This Row],[post_position]]-1,$C$2:C809,Table1[[#This Row],[topic_id]]))</f>
        <v>0</v>
      </c>
    </row>
    <row r="810" spans="1:19" x14ac:dyDescent="0.25">
      <c r="A810" s="7">
        <v>815</v>
      </c>
      <c r="B810" s="7">
        <v>1</v>
      </c>
      <c r="C810" s="7">
        <v>227</v>
      </c>
      <c r="D810" s="7">
        <v>1</v>
      </c>
      <c r="E810" s="2"/>
      <c r="F810" s="8">
        <v>40196.791585648149</v>
      </c>
      <c r="G810" s="7">
        <v>0</v>
      </c>
      <c r="H810" s="7">
        <v>2</v>
      </c>
      <c r="I810" s="7" t="b">
        <f t="shared" si="36"/>
        <v>0</v>
      </c>
      <c r="J810" s="7" t="b">
        <f t="shared" si="37"/>
        <v>1</v>
      </c>
      <c r="K810" s="7">
        <f t="shared" si="38"/>
        <v>0</v>
      </c>
      <c r="L810" s="7">
        <f>WEEKDAY(Table1[[#This Row],[post_time]])</f>
        <v>2</v>
      </c>
      <c r="M810" s="7">
        <f>VLOOKUP(Table1[[#This Row],[topic_id]],'All Topics Data'!$A$2:$I$1243,8,FALSE)</f>
        <v>40196.689583333333</v>
      </c>
      <c r="N810" s="7">
        <f>Table1[[#This Row],[Hui Reply?]]*(Table1[[#This Row],[post_time]]-Table1[[#This Row],[timestamp of previous reply]])</f>
        <v>0</v>
      </c>
      <c r="O810" s="3">
        <f>O809+Table1[[#This Row],[Hui Reply?]]</f>
        <v>147</v>
      </c>
      <c r="P810" s="19">
        <f>INT(Table1[[#This Row],[post_time]])</f>
        <v>40196</v>
      </c>
      <c r="Q810" s="3">
        <f>IF(Table1[[#This Row],[Hui Reply?]],VLOOKUP(Table1[[#This Row],[topic_id]],'All Topics Data'!$A$2:$E$1243,5,FALSE),0)</f>
        <v>0</v>
      </c>
      <c r="R810" s="8">
        <f>Table1[[#This Row],[post_time]]+8/24</f>
        <v>40197.124918981484</v>
      </c>
      <c r="S810" s="3">
        <f>IF(Table1[[#This Row],[post_position]]=1,0,SUMIFS($F$2:F810,$H$2:H810,Table1[[#This Row],[post_position]]-1,$C$2:C810,Table1[[#This Row],[topic_id]]))</f>
        <v>40196.690092592595</v>
      </c>
    </row>
    <row r="811" spans="1:19" x14ac:dyDescent="0.25">
      <c r="A811" s="7">
        <v>816</v>
      </c>
      <c r="B811" s="7">
        <v>1</v>
      </c>
      <c r="C811" s="7">
        <v>226</v>
      </c>
      <c r="D811" s="7">
        <v>3191</v>
      </c>
      <c r="E811" s="2"/>
      <c r="F811" s="8">
        <v>40196.945601851854</v>
      </c>
      <c r="G811" s="7">
        <v>0</v>
      </c>
      <c r="H811" s="7">
        <v>4</v>
      </c>
      <c r="I811" s="7" t="b">
        <f t="shared" si="36"/>
        <v>0</v>
      </c>
      <c r="J811" s="7" t="b">
        <f t="shared" si="37"/>
        <v>1</v>
      </c>
      <c r="K811" s="7">
        <f t="shared" si="38"/>
        <v>0</v>
      </c>
      <c r="L811" s="7">
        <f>WEEKDAY(Table1[[#This Row],[post_time]])</f>
        <v>2</v>
      </c>
      <c r="M811" s="7">
        <f>VLOOKUP(Table1[[#This Row],[topic_id]],'All Topics Data'!$A$2:$I$1243,8,FALSE)</f>
        <v>40196.365277777775</v>
      </c>
      <c r="N811" s="7">
        <f>Table1[[#This Row],[Hui Reply?]]*(Table1[[#This Row],[post_time]]-Table1[[#This Row],[timestamp of previous reply]])</f>
        <v>0</v>
      </c>
      <c r="O811" s="3">
        <f>O810+Table1[[#This Row],[Hui Reply?]]</f>
        <v>147</v>
      </c>
      <c r="P811" s="19">
        <f>INT(Table1[[#This Row],[post_time]])</f>
        <v>40196</v>
      </c>
      <c r="Q811" s="3">
        <f>IF(Table1[[#This Row],[Hui Reply?]],VLOOKUP(Table1[[#This Row],[topic_id]],'All Topics Data'!$A$2:$E$1243,5,FALSE),0)</f>
        <v>0</v>
      </c>
      <c r="R811" s="8">
        <f>Table1[[#This Row],[post_time]]+8/24</f>
        <v>40197.27893518519</v>
      </c>
      <c r="S811" s="3">
        <f>IF(Table1[[#This Row],[post_position]]=1,0,SUMIFS($F$2:F811,$H$2:H811,Table1[[#This Row],[post_position]]-1,$C$2:C811,Table1[[#This Row],[topic_id]]))</f>
        <v>40196.388252314813</v>
      </c>
    </row>
    <row r="812" spans="1:19" x14ac:dyDescent="0.25">
      <c r="A812" s="7">
        <v>817</v>
      </c>
      <c r="B812" s="7">
        <v>1</v>
      </c>
      <c r="C812" s="7">
        <v>226</v>
      </c>
      <c r="D812" s="7">
        <v>24</v>
      </c>
      <c r="F812" s="8">
        <v>40196.9925</v>
      </c>
      <c r="G812" s="7">
        <v>0</v>
      </c>
      <c r="H812" s="7">
        <v>5</v>
      </c>
      <c r="I812" s="7" t="b">
        <f t="shared" si="36"/>
        <v>1</v>
      </c>
      <c r="J812" s="7" t="b">
        <f t="shared" si="37"/>
        <v>1</v>
      </c>
      <c r="K812" s="7">
        <f t="shared" si="38"/>
        <v>1</v>
      </c>
      <c r="L812" s="7">
        <f>WEEKDAY(Table1[[#This Row],[post_time]])</f>
        <v>2</v>
      </c>
      <c r="M812" s="7">
        <f>VLOOKUP(Table1[[#This Row],[topic_id]],'All Topics Data'!$A$2:$I$1243,8,FALSE)</f>
        <v>40196.365277777775</v>
      </c>
      <c r="N812" s="7">
        <f>Table1[[#This Row],[Hui Reply?]]*(Table1[[#This Row],[post_time]]-Table1[[#This Row],[timestamp of previous reply]])</f>
        <v>4.6898148146283347E-2</v>
      </c>
      <c r="O812" s="3">
        <f>O811+Table1[[#This Row],[Hui Reply?]]</f>
        <v>148</v>
      </c>
      <c r="P812" s="19">
        <f>INT(Table1[[#This Row],[post_time]])</f>
        <v>40196</v>
      </c>
      <c r="Q812" s="3" t="str">
        <f>IF(Table1[[#This Row],[Hui Reply?]],VLOOKUP(Table1[[#This Row],[topic_id]],'All Topics Data'!$A$2:$E$1243,5,FALSE),0)</f>
        <v>FriendlyGardener</v>
      </c>
      <c r="R812" s="8">
        <f>Table1[[#This Row],[post_time]]+8/24</f>
        <v>40197.325833333336</v>
      </c>
      <c r="S812" s="3">
        <f>IF(Table1[[#This Row],[post_position]]=1,0,SUMIFS($F$2:F812,$H$2:H812,Table1[[#This Row],[post_position]]-1,$C$2:C812,Table1[[#This Row],[topic_id]]))</f>
        <v>40196.945601851854</v>
      </c>
    </row>
    <row r="813" spans="1:19" x14ac:dyDescent="0.25">
      <c r="A813" s="7">
        <v>818</v>
      </c>
      <c r="B813" s="7">
        <v>1</v>
      </c>
      <c r="C813" s="7">
        <v>227</v>
      </c>
      <c r="D813" s="7">
        <v>24</v>
      </c>
      <c r="E813" s="2"/>
      <c r="F813" s="8">
        <v>40196.99496527778</v>
      </c>
      <c r="G813" s="7">
        <v>0</v>
      </c>
      <c r="H813" s="7">
        <v>3</v>
      </c>
      <c r="I813" s="7" t="b">
        <f t="shared" si="36"/>
        <v>1</v>
      </c>
      <c r="J813" s="7" t="b">
        <f t="shared" si="37"/>
        <v>1</v>
      </c>
      <c r="K813" s="7">
        <f t="shared" si="38"/>
        <v>1</v>
      </c>
      <c r="L813" s="7">
        <f>WEEKDAY(Table1[[#This Row],[post_time]])</f>
        <v>2</v>
      </c>
      <c r="M813" s="7">
        <f>VLOOKUP(Table1[[#This Row],[topic_id]],'All Topics Data'!$A$2:$I$1243,8,FALSE)</f>
        <v>40196.689583333333</v>
      </c>
      <c r="N813" s="7">
        <f>Table1[[#This Row],[Hui Reply?]]*(Table1[[#This Row],[post_time]]-Table1[[#This Row],[timestamp of previous reply]])</f>
        <v>0.20337962963094469</v>
      </c>
      <c r="O813" s="3">
        <f>O812+Table1[[#This Row],[Hui Reply?]]</f>
        <v>149</v>
      </c>
      <c r="P813" s="19">
        <f>INT(Table1[[#This Row],[post_time]])</f>
        <v>40196</v>
      </c>
      <c r="Q813" s="3">
        <f>IF(Table1[[#This Row],[Hui Reply?]],VLOOKUP(Table1[[#This Row],[topic_id]],'All Topics Data'!$A$2:$E$1243,5,FALSE),0)</f>
        <v>26604</v>
      </c>
      <c r="R813" s="8">
        <f>Table1[[#This Row],[post_time]]+8/24</f>
        <v>40197.328298611115</v>
      </c>
      <c r="S813" s="3">
        <f>IF(Table1[[#This Row],[post_position]]=1,0,SUMIFS($F$2:F813,$H$2:H813,Table1[[#This Row],[post_position]]-1,$C$2:C813,Table1[[#This Row],[topic_id]]))</f>
        <v>40196.791585648149</v>
      </c>
    </row>
    <row r="814" spans="1:19" x14ac:dyDescent="0.25">
      <c r="A814" s="7">
        <v>819</v>
      </c>
      <c r="B814" s="7">
        <v>1</v>
      </c>
      <c r="C814" s="7">
        <v>226</v>
      </c>
      <c r="D814" s="7">
        <v>3191</v>
      </c>
      <c r="E814" s="2"/>
      <c r="F814" s="8">
        <v>40197.050613425927</v>
      </c>
      <c r="G814" s="7">
        <v>0</v>
      </c>
      <c r="H814" s="7">
        <v>6</v>
      </c>
      <c r="I814" s="7" t="b">
        <f t="shared" si="36"/>
        <v>0</v>
      </c>
      <c r="J814" s="7" t="b">
        <f t="shared" si="37"/>
        <v>1</v>
      </c>
      <c r="K814" s="7">
        <f t="shared" si="38"/>
        <v>0</v>
      </c>
      <c r="L814" s="7">
        <f>WEEKDAY(Table1[[#This Row],[post_time]])</f>
        <v>3</v>
      </c>
      <c r="M814" s="7">
        <f>VLOOKUP(Table1[[#This Row],[topic_id]],'All Topics Data'!$A$2:$I$1243,8,FALSE)</f>
        <v>40196.365277777775</v>
      </c>
      <c r="N814" s="7">
        <f>Table1[[#This Row],[Hui Reply?]]*(Table1[[#This Row],[post_time]]-Table1[[#This Row],[timestamp of previous reply]])</f>
        <v>0</v>
      </c>
      <c r="O814" s="3">
        <f>O813+Table1[[#This Row],[Hui Reply?]]</f>
        <v>149</v>
      </c>
      <c r="P814" s="19">
        <f>INT(Table1[[#This Row],[post_time]])</f>
        <v>40197</v>
      </c>
      <c r="Q814" s="3">
        <f>IF(Table1[[#This Row],[Hui Reply?]],VLOOKUP(Table1[[#This Row],[topic_id]],'All Topics Data'!$A$2:$E$1243,5,FALSE),0)</f>
        <v>0</v>
      </c>
      <c r="R814" s="8">
        <f>Table1[[#This Row],[post_time]]+8/24</f>
        <v>40197.383946759262</v>
      </c>
      <c r="S814" s="3">
        <f>IF(Table1[[#This Row],[post_position]]=1,0,SUMIFS($F$2:F814,$H$2:H814,Table1[[#This Row],[post_position]]-1,$C$2:C814,Table1[[#This Row],[topic_id]]))</f>
        <v>40196.9925</v>
      </c>
    </row>
    <row r="815" spans="1:19" x14ac:dyDescent="0.25">
      <c r="A815" s="7">
        <v>820</v>
      </c>
      <c r="B815" s="7">
        <v>1</v>
      </c>
      <c r="C815" s="7">
        <v>228</v>
      </c>
      <c r="D815" s="7">
        <v>2835</v>
      </c>
      <c r="E815" s="2"/>
      <c r="F815" s="8">
        <v>40197.117638888885</v>
      </c>
      <c r="G815" s="7">
        <v>0</v>
      </c>
      <c r="H815" s="7">
        <v>1</v>
      </c>
      <c r="I815" s="7" t="b">
        <f t="shared" si="36"/>
        <v>0</v>
      </c>
      <c r="J815" s="7" t="b">
        <f t="shared" si="37"/>
        <v>0</v>
      </c>
      <c r="K815" s="7">
        <f t="shared" si="38"/>
        <v>0</v>
      </c>
      <c r="L815" s="7">
        <f>WEEKDAY(Table1[[#This Row],[post_time]])</f>
        <v>3</v>
      </c>
      <c r="M815" s="7">
        <f>VLOOKUP(Table1[[#This Row],[topic_id]],'All Topics Data'!$A$2:$I$1243,8,FALSE)</f>
        <v>40197.117361111108</v>
      </c>
      <c r="N815" s="7">
        <f>Table1[[#This Row],[Hui Reply?]]*(Table1[[#This Row],[post_time]]-Table1[[#This Row],[timestamp of previous reply]])</f>
        <v>0</v>
      </c>
      <c r="O815" s="3">
        <f>O814+Table1[[#This Row],[Hui Reply?]]</f>
        <v>149</v>
      </c>
      <c r="P815" s="19">
        <f>INT(Table1[[#This Row],[post_time]])</f>
        <v>40197</v>
      </c>
      <c r="Q815" s="3">
        <f>IF(Table1[[#This Row],[Hui Reply?]],VLOOKUP(Table1[[#This Row],[topic_id]],'All Topics Data'!$A$2:$E$1243,5,FALSE),0)</f>
        <v>0</v>
      </c>
      <c r="R815" s="8">
        <f>Table1[[#This Row],[post_time]]+8/24</f>
        <v>40197.450972222221</v>
      </c>
      <c r="S815" s="3">
        <f>IF(Table1[[#This Row],[post_position]]=1,0,SUMIFS($F$2:F815,$H$2:H815,Table1[[#This Row],[post_position]]-1,$C$2:C815,Table1[[#This Row],[topic_id]]))</f>
        <v>0</v>
      </c>
    </row>
    <row r="816" spans="1:19" x14ac:dyDescent="0.25">
      <c r="A816" s="7">
        <v>821</v>
      </c>
      <c r="B816" s="7">
        <v>1</v>
      </c>
      <c r="C816" s="7">
        <v>225</v>
      </c>
      <c r="D816" s="7">
        <v>3008</v>
      </c>
      <c r="F816" s="8">
        <v>40197.188750000001</v>
      </c>
      <c r="G816" s="7">
        <v>0</v>
      </c>
      <c r="H816" s="7">
        <v>3</v>
      </c>
      <c r="I816" s="7" t="b">
        <f t="shared" si="36"/>
        <v>0</v>
      </c>
      <c r="J816" s="7" t="b">
        <f t="shared" si="37"/>
        <v>1</v>
      </c>
      <c r="K816" s="7">
        <f t="shared" si="38"/>
        <v>0</v>
      </c>
      <c r="L816" s="7">
        <f>WEEKDAY(Table1[[#This Row],[post_time]])</f>
        <v>3</v>
      </c>
      <c r="M816" s="7">
        <f>VLOOKUP(Table1[[#This Row],[topic_id]],'All Topics Data'!$A$2:$I$1243,8,FALSE)</f>
        <v>40196.245833333334</v>
      </c>
      <c r="N816" s="7">
        <f>Table1[[#This Row],[Hui Reply?]]*(Table1[[#This Row],[post_time]]-Table1[[#This Row],[timestamp of previous reply]])</f>
        <v>0</v>
      </c>
      <c r="O816" s="3">
        <f>O815+Table1[[#This Row],[Hui Reply?]]</f>
        <v>149</v>
      </c>
      <c r="P816" s="19">
        <f>INT(Table1[[#This Row],[post_time]])</f>
        <v>40197</v>
      </c>
      <c r="Q816" s="3">
        <f>IF(Table1[[#This Row],[Hui Reply?]],VLOOKUP(Table1[[#This Row],[topic_id]],'All Topics Data'!$A$2:$E$1243,5,FALSE),0)</f>
        <v>0</v>
      </c>
      <c r="R816" s="8">
        <f>Table1[[#This Row],[post_time]]+8/24</f>
        <v>40197.522083333337</v>
      </c>
      <c r="S816" s="3">
        <f>IF(Table1[[#This Row],[post_position]]=1,0,SUMIFS($F$2:F816,$H$2:H816,Table1[[#This Row],[post_position]]-1,$C$2:C816,Table1[[#This Row],[topic_id]]))</f>
        <v>40196.279456018521</v>
      </c>
    </row>
    <row r="817" spans="1:19" x14ac:dyDescent="0.25">
      <c r="A817" s="7">
        <v>822</v>
      </c>
      <c r="B817" s="7">
        <v>1</v>
      </c>
      <c r="C817" s="7">
        <v>228</v>
      </c>
      <c r="D817" s="7">
        <v>24</v>
      </c>
      <c r="F817" s="8">
        <v>40197.35087962963</v>
      </c>
      <c r="G817" s="7">
        <v>0</v>
      </c>
      <c r="H817" s="7">
        <v>2</v>
      </c>
      <c r="I817" s="7" t="b">
        <f t="shared" si="36"/>
        <v>1</v>
      </c>
      <c r="J817" s="7" t="b">
        <f t="shared" si="37"/>
        <v>1</v>
      </c>
      <c r="K817" s="7">
        <f t="shared" si="38"/>
        <v>1</v>
      </c>
      <c r="L817" s="7">
        <f>WEEKDAY(Table1[[#This Row],[post_time]])</f>
        <v>3</v>
      </c>
      <c r="M817" s="7">
        <f>VLOOKUP(Table1[[#This Row],[topic_id]],'All Topics Data'!$A$2:$I$1243,8,FALSE)</f>
        <v>40197.117361111108</v>
      </c>
      <c r="N817" s="7">
        <f>Table1[[#This Row],[Hui Reply?]]*(Table1[[#This Row],[post_time]]-Table1[[#This Row],[timestamp of previous reply]])</f>
        <v>0.2332407407448045</v>
      </c>
      <c r="O817" s="3">
        <f>O816+Table1[[#This Row],[Hui Reply?]]</f>
        <v>150</v>
      </c>
      <c r="P817" s="19">
        <f>INT(Table1[[#This Row],[post_time]])</f>
        <v>40197</v>
      </c>
      <c r="Q817" s="3" t="str">
        <f>IF(Table1[[#This Row],[Hui Reply?]],VLOOKUP(Table1[[#This Row],[topic_id]],'All Topics Data'!$A$2:$E$1243,5,FALSE),0)</f>
        <v>fitfat</v>
      </c>
      <c r="R817" s="8">
        <f>Table1[[#This Row],[post_time]]+8/24</f>
        <v>40197.684212962966</v>
      </c>
      <c r="S817" s="3">
        <f>IF(Table1[[#This Row],[post_position]]=1,0,SUMIFS($F$2:F817,$H$2:H817,Table1[[#This Row],[post_position]]-1,$C$2:C817,Table1[[#This Row],[topic_id]]))</f>
        <v>40197.117638888885</v>
      </c>
    </row>
    <row r="818" spans="1:19" x14ac:dyDescent="0.25">
      <c r="A818" s="7">
        <v>823</v>
      </c>
      <c r="B818" s="7">
        <v>1</v>
      </c>
      <c r="C818" s="7">
        <v>229</v>
      </c>
      <c r="D818" s="7">
        <v>2079</v>
      </c>
      <c r="F818" s="8">
        <v>40197.385833333334</v>
      </c>
      <c r="G818" s="7">
        <v>0</v>
      </c>
      <c r="H818" s="7">
        <v>1</v>
      </c>
      <c r="I818" s="7" t="b">
        <f t="shared" si="36"/>
        <v>0</v>
      </c>
      <c r="J818" s="7" t="b">
        <f t="shared" si="37"/>
        <v>0</v>
      </c>
      <c r="K818" s="7">
        <f t="shared" si="38"/>
        <v>0</v>
      </c>
      <c r="L818" s="7">
        <f>WEEKDAY(Table1[[#This Row],[post_time]])</f>
        <v>3</v>
      </c>
      <c r="M818" s="7">
        <f>VLOOKUP(Table1[[#This Row],[topic_id]],'All Topics Data'!$A$2:$I$1243,8,FALSE)</f>
        <v>40197.385416666664</v>
      </c>
      <c r="N818" s="7">
        <f>Table1[[#This Row],[Hui Reply?]]*(Table1[[#This Row],[post_time]]-Table1[[#This Row],[timestamp of previous reply]])</f>
        <v>0</v>
      </c>
      <c r="O818" s="3">
        <f>O817+Table1[[#This Row],[Hui Reply?]]</f>
        <v>150</v>
      </c>
      <c r="P818" s="19">
        <f>INT(Table1[[#This Row],[post_time]])</f>
        <v>40197</v>
      </c>
      <c r="Q818" s="3">
        <f>IF(Table1[[#This Row],[Hui Reply?]],VLOOKUP(Table1[[#This Row],[topic_id]],'All Topics Data'!$A$2:$E$1243,5,FALSE),0)</f>
        <v>0</v>
      </c>
      <c r="R818" s="8">
        <f>Table1[[#This Row],[post_time]]+8/24</f>
        <v>40197.719166666669</v>
      </c>
      <c r="S818" s="3">
        <f>IF(Table1[[#This Row],[post_position]]=1,0,SUMIFS($F$2:F818,$H$2:H818,Table1[[#This Row],[post_position]]-1,$C$2:C818,Table1[[#This Row],[topic_id]]))</f>
        <v>0</v>
      </c>
    </row>
    <row r="819" spans="1:19" x14ac:dyDescent="0.25">
      <c r="A819" s="7">
        <v>824</v>
      </c>
      <c r="B819" s="7">
        <v>1</v>
      </c>
      <c r="C819" s="7">
        <v>229</v>
      </c>
      <c r="D819" s="7">
        <v>24</v>
      </c>
      <c r="F819" s="8">
        <v>40197.411828703705</v>
      </c>
      <c r="G819" s="7">
        <v>0</v>
      </c>
      <c r="H819" s="7">
        <v>2</v>
      </c>
      <c r="I819" s="7" t="b">
        <f t="shared" si="36"/>
        <v>1</v>
      </c>
      <c r="J819" s="7" t="b">
        <f t="shared" si="37"/>
        <v>1</v>
      </c>
      <c r="K819" s="7">
        <f t="shared" si="38"/>
        <v>1</v>
      </c>
      <c r="L819" s="7">
        <f>WEEKDAY(Table1[[#This Row],[post_time]])</f>
        <v>3</v>
      </c>
      <c r="M819" s="7">
        <f>VLOOKUP(Table1[[#This Row],[topic_id]],'All Topics Data'!$A$2:$I$1243,8,FALSE)</f>
        <v>40197.385416666664</v>
      </c>
      <c r="N819" s="7">
        <f>Table1[[#This Row],[Hui Reply?]]*(Table1[[#This Row],[post_time]]-Table1[[#This Row],[timestamp of previous reply]])</f>
        <v>2.5995370371674653E-2</v>
      </c>
      <c r="O819" s="3">
        <f>O818+Table1[[#This Row],[Hui Reply?]]</f>
        <v>151</v>
      </c>
      <c r="P819" s="19">
        <f>INT(Table1[[#This Row],[post_time]])</f>
        <v>40197</v>
      </c>
      <c r="Q819" s="3" t="str">
        <f>IF(Table1[[#This Row],[Hui Reply?]],VLOOKUP(Table1[[#This Row],[topic_id]],'All Topics Data'!$A$2:$E$1243,5,FALSE),0)</f>
        <v>Azad</v>
      </c>
      <c r="R819" s="8">
        <f>Table1[[#This Row],[post_time]]+8/24</f>
        <v>40197.745162037041</v>
      </c>
      <c r="S819" s="3">
        <f>IF(Table1[[#This Row],[post_position]]=1,0,SUMIFS($F$2:F819,$H$2:H819,Table1[[#This Row],[post_position]]-1,$C$2:C819,Table1[[#This Row],[topic_id]]))</f>
        <v>40197.385833333334</v>
      </c>
    </row>
    <row r="820" spans="1:19" x14ac:dyDescent="0.25">
      <c r="A820" s="7">
        <v>825</v>
      </c>
      <c r="B820" s="7">
        <v>1</v>
      </c>
      <c r="C820" s="7">
        <v>228</v>
      </c>
      <c r="D820" s="7">
        <v>2835</v>
      </c>
      <c r="F820" s="8">
        <v>40197.456956018519</v>
      </c>
      <c r="G820" s="7">
        <v>0</v>
      </c>
      <c r="H820" s="7">
        <v>3</v>
      </c>
      <c r="I820" s="7" t="b">
        <f t="shared" si="36"/>
        <v>0</v>
      </c>
      <c r="J820" s="7" t="b">
        <f t="shared" si="37"/>
        <v>1</v>
      </c>
      <c r="K820" s="7">
        <f t="shared" si="38"/>
        <v>0</v>
      </c>
      <c r="L820" s="7">
        <f>WEEKDAY(Table1[[#This Row],[post_time]])</f>
        <v>3</v>
      </c>
      <c r="M820" s="7">
        <f>VLOOKUP(Table1[[#This Row],[topic_id]],'All Topics Data'!$A$2:$I$1243,8,FALSE)</f>
        <v>40197.117361111108</v>
      </c>
      <c r="N820" s="7">
        <f>Table1[[#This Row],[Hui Reply?]]*(Table1[[#This Row],[post_time]]-Table1[[#This Row],[timestamp of previous reply]])</f>
        <v>0</v>
      </c>
      <c r="O820" s="3">
        <f>O819+Table1[[#This Row],[Hui Reply?]]</f>
        <v>151</v>
      </c>
      <c r="P820" s="19">
        <f>INT(Table1[[#This Row],[post_time]])</f>
        <v>40197</v>
      </c>
      <c r="Q820" s="3">
        <f>IF(Table1[[#This Row],[Hui Reply?]],VLOOKUP(Table1[[#This Row],[topic_id]],'All Topics Data'!$A$2:$E$1243,5,FALSE),0)</f>
        <v>0</v>
      </c>
      <c r="R820" s="8">
        <f>Table1[[#This Row],[post_time]]+8/24</f>
        <v>40197.790289351855</v>
      </c>
      <c r="S820" s="3">
        <f>IF(Table1[[#This Row],[post_position]]=1,0,SUMIFS($F$2:F820,$H$2:H820,Table1[[#This Row],[post_position]]-1,$C$2:C820,Table1[[#This Row],[topic_id]]))</f>
        <v>40197.35087962963</v>
      </c>
    </row>
    <row r="821" spans="1:19" x14ac:dyDescent="0.25">
      <c r="A821" s="7">
        <v>826</v>
      </c>
      <c r="B821" s="7">
        <v>1</v>
      </c>
      <c r="C821" s="7">
        <v>229</v>
      </c>
      <c r="D821" s="7">
        <v>2079</v>
      </c>
      <c r="F821" s="8">
        <v>40197.490902777776</v>
      </c>
      <c r="G821" s="7">
        <v>0</v>
      </c>
      <c r="H821" s="7">
        <v>3</v>
      </c>
      <c r="I821" s="7" t="b">
        <f t="shared" si="36"/>
        <v>0</v>
      </c>
      <c r="J821" s="7" t="b">
        <f t="shared" si="37"/>
        <v>1</v>
      </c>
      <c r="K821" s="7">
        <f t="shared" si="38"/>
        <v>0</v>
      </c>
      <c r="L821" s="7">
        <f>WEEKDAY(Table1[[#This Row],[post_time]])</f>
        <v>3</v>
      </c>
      <c r="M821" s="7">
        <f>VLOOKUP(Table1[[#This Row],[topic_id]],'All Topics Data'!$A$2:$I$1243,8,FALSE)</f>
        <v>40197.385416666664</v>
      </c>
      <c r="N821" s="7">
        <f>Table1[[#This Row],[Hui Reply?]]*(Table1[[#This Row],[post_time]]-Table1[[#This Row],[timestamp of previous reply]])</f>
        <v>0</v>
      </c>
      <c r="O821" s="3">
        <f>O820+Table1[[#This Row],[Hui Reply?]]</f>
        <v>151</v>
      </c>
      <c r="P821" s="19">
        <f>INT(Table1[[#This Row],[post_time]])</f>
        <v>40197</v>
      </c>
      <c r="Q821" s="3">
        <f>IF(Table1[[#This Row],[Hui Reply?]],VLOOKUP(Table1[[#This Row],[topic_id]],'All Topics Data'!$A$2:$E$1243,5,FALSE),0)</f>
        <v>0</v>
      </c>
      <c r="R821" s="8">
        <f>Table1[[#This Row],[post_time]]+8/24</f>
        <v>40197.824236111112</v>
      </c>
      <c r="S821" s="3">
        <f>IF(Table1[[#This Row],[post_position]]=1,0,SUMIFS($F$2:F821,$H$2:H821,Table1[[#This Row],[post_position]]-1,$C$2:C821,Table1[[#This Row],[topic_id]]))</f>
        <v>40197.411828703705</v>
      </c>
    </row>
    <row r="822" spans="1:19" x14ac:dyDescent="0.25">
      <c r="A822" s="7">
        <v>827</v>
      </c>
      <c r="B822" s="7">
        <v>1</v>
      </c>
      <c r="C822" s="7">
        <v>132</v>
      </c>
      <c r="D822" s="7">
        <v>2079</v>
      </c>
      <c r="F822" s="8">
        <v>40197.503148148149</v>
      </c>
      <c r="G822" s="7">
        <v>0</v>
      </c>
      <c r="H822" s="7">
        <v>3</v>
      </c>
      <c r="I822" s="7" t="b">
        <f t="shared" si="36"/>
        <v>0</v>
      </c>
      <c r="J822" s="7" t="b">
        <f t="shared" si="37"/>
        <v>1</v>
      </c>
      <c r="K822" s="7">
        <f t="shared" si="38"/>
        <v>0</v>
      </c>
      <c r="L822" s="7">
        <f>WEEKDAY(Table1[[#This Row],[post_time]])</f>
        <v>3</v>
      </c>
      <c r="M822" s="7">
        <f>VLOOKUP(Table1[[#This Row],[topic_id]],'All Topics Data'!$A$2:$I$1243,8,FALSE)</f>
        <v>40133.26666666667</v>
      </c>
      <c r="N822" s="7">
        <f>Table1[[#This Row],[Hui Reply?]]*(Table1[[#This Row],[post_time]]-Table1[[#This Row],[timestamp of previous reply]])</f>
        <v>0</v>
      </c>
      <c r="O822" s="3">
        <f>O821+Table1[[#This Row],[Hui Reply?]]</f>
        <v>151</v>
      </c>
      <c r="P822" s="19">
        <f>INT(Table1[[#This Row],[post_time]])</f>
        <v>40197</v>
      </c>
      <c r="Q822" s="3">
        <f>IF(Table1[[#This Row],[Hui Reply?]],VLOOKUP(Table1[[#This Row],[topic_id]],'All Topics Data'!$A$2:$E$1243,5,FALSE),0)</f>
        <v>0</v>
      </c>
      <c r="R822" s="8">
        <f>Table1[[#This Row],[post_time]]+8/24</f>
        <v>40197.836481481485</v>
      </c>
      <c r="S822" s="3">
        <f>IF(Table1[[#This Row],[post_position]]=1,0,SUMIFS($F$2:F822,$H$2:H822,Table1[[#This Row],[post_position]]-1,$C$2:C822,Table1[[#This Row],[topic_id]]))</f>
        <v>40133.597430555557</v>
      </c>
    </row>
    <row r="823" spans="1:19" x14ac:dyDescent="0.25">
      <c r="A823" s="7">
        <v>828</v>
      </c>
      <c r="B823" s="7">
        <v>1</v>
      </c>
      <c r="C823" s="7">
        <v>218</v>
      </c>
      <c r="D823" s="7">
        <v>1165</v>
      </c>
      <c r="E823" s="2"/>
      <c r="F823" s="8">
        <v>40197.580729166664</v>
      </c>
      <c r="G823" s="7">
        <v>0</v>
      </c>
      <c r="H823" s="7">
        <v>9</v>
      </c>
      <c r="I823" s="7" t="b">
        <f t="shared" si="36"/>
        <v>0</v>
      </c>
      <c r="J823" s="7" t="b">
        <f t="shared" si="37"/>
        <v>1</v>
      </c>
      <c r="K823" s="7">
        <f t="shared" si="38"/>
        <v>0</v>
      </c>
      <c r="L823" s="7">
        <f>WEEKDAY(Table1[[#This Row],[post_time]])</f>
        <v>3</v>
      </c>
      <c r="M823" s="7">
        <f>VLOOKUP(Table1[[#This Row],[topic_id]],'All Topics Data'!$A$2:$I$1243,8,FALSE)</f>
        <v>40193.334027777775</v>
      </c>
      <c r="N823" s="7">
        <f>Table1[[#This Row],[Hui Reply?]]*(Table1[[#This Row],[post_time]]-Table1[[#This Row],[timestamp of previous reply]])</f>
        <v>0</v>
      </c>
      <c r="O823" s="3">
        <f>O822+Table1[[#This Row],[Hui Reply?]]</f>
        <v>151</v>
      </c>
      <c r="P823" s="19">
        <f>INT(Table1[[#This Row],[post_time]])</f>
        <v>40197</v>
      </c>
      <c r="Q823" s="3">
        <f>IF(Table1[[#This Row],[Hui Reply?]],VLOOKUP(Table1[[#This Row],[topic_id]],'All Topics Data'!$A$2:$E$1243,5,FALSE),0)</f>
        <v>0</v>
      </c>
      <c r="R823" s="8">
        <f>Table1[[#This Row],[post_time]]+8/24</f>
        <v>40197.9140625</v>
      </c>
      <c r="S823" s="3">
        <f>IF(Table1[[#This Row],[post_position]]=1,0,SUMIFS($F$2:F823,$H$2:H823,Table1[[#This Row],[post_position]]-1,$C$2:C823,Table1[[#This Row],[topic_id]]))</f>
        <v>40194.391828703701</v>
      </c>
    </row>
    <row r="824" spans="1:19" x14ac:dyDescent="0.25">
      <c r="A824" s="7">
        <v>829</v>
      </c>
      <c r="B824" s="7">
        <v>1</v>
      </c>
      <c r="C824" s="7">
        <v>229</v>
      </c>
      <c r="D824" s="7">
        <v>1</v>
      </c>
      <c r="F824" s="8">
        <v>40197.622974537036</v>
      </c>
      <c r="G824" s="7">
        <v>0</v>
      </c>
      <c r="H824" s="7">
        <v>4</v>
      </c>
      <c r="I824" s="7" t="b">
        <f t="shared" si="36"/>
        <v>0</v>
      </c>
      <c r="J824" s="7" t="b">
        <f t="shared" si="37"/>
        <v>1</v>
      </c>
      <c r="K824" s="7">
        <f t="shared" si="38"/>
        <v>0</v>
      </c>
      <c r="L824" s="7">
        <f>WEEKDAY(Table1[[#This Row],[post_time]])</f>
        <v>3</v>
      </c>
      <c r="M824" s="7">
        <f>VLOOKUP(Table1[[#This Row],[topic_id]],'All Topics Data'!$A$2:$I$1243,8,FALSE)</f>
        <v>40197.385416666664</v>
      </c>
      <c r="N824" s="7">
        <f>Table1[[#This Row],[Hui Reply?]]*(Table1[[#This Row],[post_time]]-Table1[[#This Row],[timestamp of previous reply]])</f>
        <v>0</v>
      </c>
      <c r="O824" s="3">
        <f>O823+Table1[[#This Row],[Hui Reply?]]</f>
        <v>151</v>
      </c>
      <c r="P824" s="19">
        <f>INT(Table1[[#This Row],[post_time]])</f>
        <v>40197</v>
      </c>
      <c r="Q824" s="3">
        <f>IF(Table1[[#This Row],[Hui Reply?]],VLOOKUP(Table1[[#This Row],[topic_id]],'All Topics Data'!$A$2:$E$1243,5,FALSE),0)</f>
        <v>0</v>
      </c>
      <c r="R824" s="8">
        <f>Table1[[#This Row],[post_time]]+8/24</f>
        <v>40197.956307870372</v>
      </c>
      <c r="S824" s="3">
        <f>IF(Table1[[#This Row],[post_position]]=1,0,SUMIFS($F$2:F824,$H$2:H824,Table1[[#This Row],[post_position]]-1,$C$2:C824,Table1[[#This Row],[topic_id]]))</f>
        <v>40197.490902777776</v>
      </c>
    </row>
    <row r="825" spans="1:19" x14ac:dyDescent="0.25">
      <c r="A825" s="7">
        <v>830</v>
      </c>
      <c r="B825" s="7">
        <v>1</v>
      </c>
      <c r="C825" s="7">
        <v>229</v>
      </c>
      <c r="D825" s="7">
        <v>2865</v>
      </c>
      <c r="F825" s="8">
        <v>40197.706412037034</v>
      </c>
      <c r="G825" s="7">
        <v>0</v>
      </c>
      <c r="H825" s="7">
        <v>5</v>
      </c>
      <c r="I825" s="7" t="b">
        <f t="shared" si="36"/>
        <v>0</v>
      </c>
      <c r="J825" s="7" t="b">
        <f t="shared" si="37"/>
        <v>1</v>
      </c>
      <c r="K825" s="7">
        <f t="shared" si="38"/>
        <v>0</v>
      </c>
      <c r="L825" s="7">
        <f>WEEKDAY(Table1[[#This Row],[post_time]])</f>
        <v>3</v>
      </c>
      <c r="M825" s="7">
        <f>VLOOKUP(Table1[[#This Row],[topic_id]],'All Topics Data'!$A$2:$I$1243,8,FALSE)</f>
        <v>40197.385416666664</v>
      </c>
      <c r="N825" s="7">
        <f>Table1[[#This Row],[Hui Reply?]]*(Table1[[#This Row],[post_time]]-Table1[[#This Row],[timestamp of previous reply]])</f>
        <v>0</v>
      </c>
      <c r="O825" s="3">
        <f>O824+Table1[[#This Row],[Hui Reply?]]</f>
        <v>151</v>
      </c>
      <c r="P825" s="19">
        <f>INT(Table1[[#This Row],[post_time]])</f>
        <v>40197</v>
      </c>
      <c r="Q825" s="3">
        <f>IF(Table1[[#This Row],[Hui Reply?]],VLOOKUP(Table1[[#This Row],[topic_id]],'All Topics Data'!$A$2:$E$1243,5,FALSE),0)</f>
        <v>0</v>
      </c>
      <c r="R825" s="8">
        <f>Table1[[#This Row],[post_time]]+8/24</f>
        <v>40198.03974537037</v>
      </c>
      <c r="S825" s="3">
        <f>IF(Table1[[#This Row],[post_position]]=1,0,SUMIFS($F$2:F825,$H$2:H825,Table1[[#This Row],[post_position]]-1,$C$2:C825,Table1[[#This Row],[topic_id]]))</f>
        <v>40197.622974537036</v>
      </c>
    </row>
    <row r="826" spans="1:19" x14ac:dyDescent="0.25">
      <c r="A826" s="7">
        <v>831</v>
      </c>
      <c r="B826" s="7">
        <v>1</v>
      </c>
      <c r="C826" s="7">
        <v>230</v>
      </c>
      <c r="D826" s="7">
        <v>3226</v>
      </c>
      <c r="E826" s="2"/>
      <c r="F826" s="8">
        <v>40197.834386574075</v>
      </c>
      <c r="G826" s="7">
        <v>0</v>
      </c>
      <c r="H826" s="7">
        <v>1</v>
      </c>
      <c r="I826" s="7" t="b">
        <f t="shared" si="36"/>
        <v>0</v>
      </c>
      <c r="J826" s="7" t="b">
        <f t="shared" si="37"/>
        <v>0</v>
      </c>
      <c r="K826" s="7">
        <f t="shared" si="38"/>
        <v>0</v>
      </c>
      <c r="L826" s="7">
        <f>WEEKDAY(Table1[[#This Row],[post_time]])</f>
        <v>3</v>
      </c>
      <c r="M826" s="7">
        <f>VLOOKUP(Table1[[#This Row],[topic_id]],'All Topics Data'!$A$2:$I$1243,8,FALSE)</f>
        <v>40197.834027777775</v>
      </c>
      <c r="N826" s="7">
        <f>Table1[[#This Row],[Hui Reply?]]*(Table1[[#This Row],[post_time]]-Table1[[#This Row],[timestamp of previous reply]])</f>
        <v>0</v>
      </c>
      <c r="O826" s="3">
        <f>O825+Table1[[#This Row],[Hui Reply?]]</f>
        <v>151</v>
      </c>
      <c r="P826" s="19">
        <f>INT(Table1[[#This Row],[post_time]])</f>
        <v>40197</v>
      </c>
      <c r="Q826" s="3">
        <f>IF(Table1[[#This Row],[Hui Reply?]],VLOOKUP(Table1[[#This Row],[topic_id]],'All Topics Data'!$A$2:$E$1243,5,FALSE),0)</f>
        <v>0</v>
      </c>
      <c r="R826" s="8">
        <f>Table1[[#This Row],[post_time]]+8/24</f>
        <v>40198.167719907411</v>
      </c>
      <c r="S826" s="3">
        <f>IF(Table1[[#This Row],[post_position]]=1,0,SUMIFS($F$2:F826,$H$2:H826,Table1[[#This Row],[post_position]]-1,$C$2:C826,Table1[[#This Row],[topic_id]]))</f>
        <v>0</v>
      </c>
    </row>
    <row r="827" spans="1:19" x14ac:dyDescent="0.25">
      <c r="A827" s="7">
        <v>832</v>
      </c>
      <c r="B827" s="7">
        <v>1</v>
      </c>
      <c r="C827" s="7">
        <v>218</v>
      </c>
      <c r="D827" s="7">
        <v>24</v>
      </c>
      <c r="F827" s="8">
        <v>40197.990578703706</v>
      </c>
      <c r="G827" s="7">
        <v>0</v>
      </c>
      <c r="H827" s="7">
        <v>10</v>
      </c>
      <c r="I827" s="7" t="b">
        <f t="shared" si="36"/>
        <v>1</v>
      </c>
      <c r="J827" s="7" t="b">
        <f t="shared" si="37"/>
        <v>1</v>
      </c>
      <c r="K827" s="7">
        <f t="shared" si="38"/>
        <v>1</v>
      </c>
      <c r="L827" s="7">
        <f>WEEKDAY(Table1[[#This Row],[post_time]])</f>
        <v>3</v>
      </c>
      <c r="M827" s="7">
        <f>VLOOKUP(Table1[[#This Row],[topic_id]],'All Topics Data'!$A$2:$I$1243,8,FALSE)</f>
        <v>40193.334027777775</v>
      </c>
      <c r="N827" s="7">
        <f>Table1[[#This Row],[Hui Reply?]]*(Table1[[#This Row],[post_time]]-Table1[[#This Row],[timestamp of previous reply]])</f>
        <v>0.40984953704173677</v>
      </c>
      <c r="O827" s="3">
        <f>O826+Table1[[#This Row],[Hui Reply?]]</f>
        <v>152</v>
      </c>
      <c r="P827" s="19">
        <f>INT(Table1[[#This Row],[post_time]])</f>
        <v>40197</v>
      </c>
      <c r="Q827" s="3" t="str">
        <f>IF(Table1[[#This Row],[Hui Reply?]],VLOOKUP(Table1[[#This Row],[topic_id]],'All Topics Data'!$A$2:$E$1243,5,FALSE),0)</f>
        <v>Brooklynite</v>
      </c>
      <c r="R827" s="8">
        <f>Table1[[#This Row],[post_time]]+8/24</f>
        <v>40198.323912037042</v>
      </c>
      <c r="S827" s="3">
        <f>IF(Table1[[#This Row],[post_position]]=1,0,SUMIFS($F$2:F827,$H$2:H827,Table1[[#This Row],[post_position]]-1,$C$2:C827,Table1[[#This Row],[topic_id]]))</f>
        <v>40197.580729166664</v>
      </c>
    </row>
    <row r="828" spans="1:19" x14ac:dyDescent="0.25">
      <c r="A828" s="7">
        <v>833</v>
      </c>
      <c r="B828" s="7">
        <v>1</v>
      </c>
      <c r="C828" s="7">
        <v>218</v>
      </c>
      <c r="D828" s="7">
        <v>3130</v>
      </c>
      <c r="F828" s="8">
        <v>40198.063321759262</v>
      </c>
      <c r="G828" s="7">
        <v>0</v>
      </c>
      <c r="H828" s="7">
        <v>11</v>
      </c>
      <c r="I828" s="7" t="b">
        <f t="shared" si="36"/>
        <v>0</v>
      </c>
      <c r="J828" s="7" t="b">
        <f t="shared" si="37"/>
        <v>1</v>
      </c>
      <c r="K828" s="7">
        <f t="shared" si="38"/>
        <v>0</v>
      </c>
      <c r="L828" s="7">
        <f>WEEKDAY(Table1[[#This Row],[post_time]])</f>
        <v>4</v>
      </c>
      <c r="M828" s="7">
        <f>VLOOKUP(Table1[[#This Row],[topic_id]],'All Topics Data'!$A$2:$I$1243,8,FALSE)</f>
        <v>40193.334027777775</v>
      </c>
      <c r="N828" s="7">
        <f>Table1[[#This Row],[Hui Reply?]]*(Table1[[#This Row],[post_time]]-Table1[[#This Row],[timestamp of previous reply]])</f>
        <v>0</v>
      </c>
      <c r="O828" s="3">
        <f>O827+Table1[[#This Row],[Hui Reply?]]</f>
        <v>152</v>
      </c>
      <c r="P828" s="19">
        <f>INT(Table1[[#This Row],[post_time]])</f>
        <v>40198</v>
      </c>
      <c r="Q828" s="3">
        <f>IF(Table1[[#This Row],[Hui Reply?]],VLOOKUP(Table1[[#This Row],[topic_id]],'All Topics Data'!$A$2:$E$1243,5,FALSE),0)</f>
        <v>0</v>
      </c>
      <c r="R828" s="8">
        <f>Table1[[#This Row],[post_time]]+8/24</f>
        <v>40198.396655092598</v>
      </c>
      <c r="S828" s="3">
        <f>IF(Table1[[#This Row],[post_position]]=1,0,SUMIFS($F$2:F828,$H$2:H828,Table1[[#This Row],[post_position]]-1,$C$2:C828,Table1[[#This Row],[topic_id]]))</f>
        <v>40197.990578703706</v>
      </c>
    </row>
    <row r="829" spans="1:19" x14ac:dyDescent="0.25">
      <c r="A829" s="7">
        <v>834</v>
      </c>
      <c r="B829" s="7">
        <v>1</v>
      </c>
      <c r="C829" s="7">
        <v>218</v>
      </c>
      <c r="D829" s="7">
        <v>3130</v>
      </c>
      <c r="E829" s="2"/>
      <c r="F829" s="8">
        <v>40198.065046296295</v>
      </c>
      <c r="G829" s="7">
        <v>0</v>
      </c>
      <c r="H829" s="7">
        <v>12</v>
      </c>
      <c r="I829" s="7" t="b">
        <f t="shared" si="36"/>
        <v>0</v>
      </c>
      <c r="J829" s="7" t="b">
        <f t="shared" si="37"/>
        <v>1</v>
      </c>
      <c r="K829" s="7">
        <f t="shared" si="38"/>
        <v>0</v>
      </c>
      <c r="L829" s="7">
        <f>WEEKDAY(Table1[[#This Row],[post_time]])</f>
        <v>4</v>
      </c>
      <c r="M829" s="7">
        <f>VLOOKUP(Table1[[#This Row],[topic_id]],'All Topics Data'!$A$2:$I$1243,8,FALSE)</f>
        <v>40193.334027777775</v>
      </c>
      <c r="N829" s="7">
        <f>Table1[[#This Row],[Hui Reply?]]*(Table1[[#This Row],[post_time]]-Table1[[#This Row],[timestamp of previous reply]])</f>
        <v>0</v>
      </c>
      <c r="O829" s="3">
        <f>O828+Table1[[#This Row],[Hui Reply?]]</f>
        <v>152</v>
      </c>
      <c r="P829" s="19">
        <f>INT(Table1[[#This Row],[post_time]])</f>
        <v>40198</v>
      </c>
      <c r="Q829" s="3">
        <f>IF(Table1[[#This Row],[Hui Reply?]],VLOOKUP(Table1[[#This Row],[topic_id]],'All Topics Data'!$A$2:$E$1243,5,FALSE),0)</f>
        <v>0</v>
      </c>
      <c r="R829" s="8">
        <f>Table1[[#This Row],[post_time]]+8/24</f>
        <v>40198.398379629631</v>
      </c>
      <c r="S829" s="3">
        <f>IF(Table1[[#This Row],[post_position]]=1,0,SUMIFS($F$2:F829,$H$2:H829,Table1[[#This Row],[post_position]]-1,$C$2:C829,Table1[[#This Row],[topic_id]]))</f>
        <v>40198.063321759262</v>
      </c>
    </row>
    <row r="830" spans="1:19" x14ac:dyDescent="0.25">
      <c r="A830" s="7">
        <v>835</v>
      </c>
      <c r="B830" s="7">
        <v>1</v>
      </c>
      <c r="C830" s="7">
        <v>229</v>
      </c>
      <c r="D830" s="7">
        <v>2079</v>
      </c>
      <c r="F830" s="8">
        <v>40198.151354166665</v>
      </c>
      <c r="G830" s="7">
        <v>0</v>
      </c>
      <c r="H830" s="7">
        <v>6</v>
      </c>
      <c r="I830" s="7" t="b">
        <f t="shared" si="36"/>
        <v>0</v>
      </c>
      <c r="J830" s="7" t="b">
        <f t="shared" si="37"/>
        <v>1</v>
      </c>
      <c r="K830" s="7">
        <f t="shared" si="38"/>
        <v>0</v>
      </c>
      <c r="L830" s="7">
        <f>WEEKDAY(Table1[[#This Row],[post_time]])</f>
        <v>4</v>
      </c>
      <c r="M830" s="7">
        <f>VLOOKUP(Table1[[#This Row],[topic_id]],'All Topics Data'!$A$2:$I$1243,8,FALSE)</f>
        <v>40197.385416666664</v>
      </c>
      <c r="N830" s="7">
        <f>Table1[[#This Row],[Hui Reply?]]*(Table1[[#This Row],[post_time]]-Table1[[#This Row],[timestamp of previous reply]])</f>
        <v>0</v>
      </c>
      <c r="O830" s="3">
        <f>O829+Table1[[#This Row],[Hui Reply?]]</f>
        <v>152</v>
      </c>
      <c r="P830" s="19">
        <f>INT(Table1[[#This Row],[post_time]])</f>
        <v>40198</v>
      </c>
      <c r="Q830" s="3">
        <f>IF(Table1[[#This Row],[Hui Reply?]],VLOOKUP(Table1[[#This Row],[topic_id]],'All Topics Data'!$A$2:$E$1243,5,FALSE),0)</f>
        <v>0</v>
      </c>
      <c r="R830" s="8">
        <f>Table1[[#This Row],[post_time]]+8/24</f>
        <v>40198.4846875</v>
      </c>
      <c r="S830" s="3">
        <f>IF(Table1[[#This Row],[post_position]]=1,0,SUMIFS($F$2:F830,$H$2:H830,Table1[[#This Row],[post_position]]-1,$C$2:C830,Table1[[#This Row],[topic_id]]))</f>
        <v>40197.706412037034</v>
      </c>
    </row>
    <row r="831" spans="1:19" x14ac:dyDescent="0.25">
      <c r="A831" s="7">
        <v>836</v>
      </c>
      <c r="B831" s="7">
        <v>1</v>
      </c>
      <c r="C831" s="7">
        <v>230</v>
      </c>
      <c r="D831" s="7">
        <v>3226</v>
      </c>
      <c r="E831" s="2"/>
      <c r="F831" s="8">
        <v>40198.227638888886</v>
      </c>
      <c r="G831" s="7">
        <v>0</v>
      </c>
      <c r="H831" s="7">
        <v>2</v>
      </c>
      <c r="I831" s="7" t="b">
        <f t="shared" si="36"/>
        <v>0</v>
      </c>
      <c r="J831" s="7" t="b">
        <f t="shared" si="37"/>
        <v>1</v>
      </c>
      <c r="K831" s="7">
        <f t="shared" si="38"/>
        <v>0</v>
      </c>
      <c r="L831" s="7">
        <f>WEEKDAY(Table1[[#This Row],[post_time]])</f>
        <v>4</v>
      </c>
      <c r="M831" s="7">
        <f>VLOOKUP(Table1[[#This Row],[topic_id]],'All Topics Data'!$A$2:$I$1243,8,FALSE)</f>
        <v>40197.834027777775</v>
      </c>
      <c r="N831" s="7">
        <f>Table1[[#This Row],[Hui Reply?]]*(Table1[[#This Row],[post_time]]-Table1[[#This Row],[timestamp of previous reply]])</f>
        <v>0</v>
      </c>
      <c r="O831" s="3">
        <f>O830+Table1[[#This Row],[Hui Reply?]]</f>
        <v>152</v>
      </c>
      <c r="P831" s="19">
        <f>INT(Table1[[#This Row],[post_time]])</f>
        <v>40198</v>
      </c>
      <c r="Q831" s="3">
        <f>IF(Table1[[#This Row],[Hui Reply?]],VLOOKUP(Table1[[#This Row],[topic_id]],'All Topics Data'!$A$2:$E$1243,5,FALSE),0)</f>
        <v>0</v>
      </c>
      <c r="R831" s="8">
        <f>Table1[[#This Row],[post_time]]+8/24</f>
        <v>40198.560972222222</v>
      </c>
      <c r="S831" s="3">
        <f>IF(Table1[[#This Row],[post_position]]=1,0,SUMIFS($F$2:F831,$H$2:H831,Table1[[#This Row],[post_position]]-1,$C$2:C831,Table1[[#This Row],[topic_id]]))</f>
        <v>40197.834386574075</v>
      </c>
    </row>
    <row r="832" spans="1:19" x14ac:dyDescent="0.25">
      <c r="A832" s="7">
        <v>837</v>
      </c>
      <c r="B832" s="7">
        <v>1</v>
      </c>
      <c r="C832" s="7">
        <v>230</v>
      </c>
      <c r="D832" s="7">
        <v>24</v>
      </c>
      <c r="E832" s="2"/>
      <c r="F832" s="8">
        <v>40198.293773148151</v>
      </c>
      <c r="G832" s="7">
        <v>0</v>
      </c>
      <c r="H832" s="7">
        <v>3</v>
      </c>
      <c r="I832" s="7" t="b">
        <f t="shared" si="36"/>
        <v>1</v>
      </c>
      <c r="J832" s="7" t="b">
        <f t="shared" si="37"/>
        <v>1</v>
      </c>
      <c r="K832" s="7">
        <f t="shared" si="38"/>
        <v>1</v>
      </c>
      <c r="L832" s="7">
        <f>WEEKDAY(Table1[[#This Row],[post_time]])</f>
        <v>4</v>
      </c>
      <c r="M832" s="7">
        <f>VLOOKUP(Table1[[#This Row],[topic_id]],'All Topics Data'!$A$2:$I$1243,8,FALSE)</f>
        <v>40197.834027777775</v>
      </c>
      <c r="N832" s="7">
        <f>Table1[[#This Row],[Hui Reply?]]*(Table1[[#This Row],[post_time]]-Table1[[#This Row],[timestamp of previous reply]])</f>
        <v>6.6134259264799766E-2</v>
      </c>
      <c r="O832" s="3">
        <f>O831+Table1[[#This Row],[Hui Reply?]]</f>
        <v>153</v>
      </c>
      <c r="P832" s="19">
        <f>INT(Table1[[#This Row],[post_time]])</f>
        <v>40198</v>
      </c>
      <c r="Q832" s="3" t="str">
        <f>IF(Table1[[#This Row],[Hui Reply?]],VLOOKUP(Table1[[#This Row],[topic_id]],'All Topics Data'!$A$2:$E$1243,5,FALSE),0)</f>
        <v>s8ntandrew</v>
      </c>
      <c r="R832" s="8">
        <f>Table1[[#This Row],[post_time]]+8/24</f>
        <v>40198.627106481486</v>
      </c>
      <c r="S832" s="3">
        <f>IF(Table1[[#This Row],[post_position]]=1,0,SUMIFS($F$2:F832,$H$2:H832,Table1[[#This Row],[post_position]]-1,$C$2:C832,Table1[[#This Row],[topic_id]]))</f>
        <v>40198.227638888886</v>
      </c>
    </row>
    <row r="833" spans="1:19" x14ac:dyDescent="0.25">
      <c r="A833" s="7">
        <v>838</v>
      </c>
      <c r="B833" s="7">
        <v>1</v>
      </c>
      <c r="C833" s="7">
        <v>229</v>
      </c>
      <c r="D833" s="7">
        <v>24</v>
      </c>
      <c r="E833" s="2"/>
      <c r="F833" s="8">
        <v>40198.335173611114</v>
      </c>
      <c r="G833" s="7">
        <v>0</v>
      </c>
      <c r="H833" s="7">
        <v>7</v>
      </c>
      <c r="I833" s="7" t="b">
        <f t="shared" si="36"/>
        <v>1</v>
      </c>
      <c r="J833" s="7" t="b">
        <f t="shared" si="37"/>
        <v>1</v>
      </c>
      <c r="K833" s="7">
        <f t="shared" si="38"/>
        <v>1</v>
      </c>
      <c r="L833" s="7">
        <f>WEEKDAY(Table1[[#This Row],[post_time]])</f>
        <v>4</v>
      </c>
      <c r="M833" s="7">
        <f>VLOOKUP(Table1[[#This Row],[topic_id]],'All Topics Data'!$A$2:$I$1243,8,FALSE)</f>
        <v>40197.385416666664</v>
      </c>
      <c r="N833" s="7">
        <f>Table1[[#This Row],[Hui Reply?]]*(Table1[[#This Row],[post_time]]-Table1[[#This Row],[timestamp of previous reply]])</f>
        <v>0.1838194444499095</v>
      </c>
      <c r="O833" s="3">
        <f>O832+Table1[[#This Row],[Hui Reply?]]</f>
        <v>154</v>
      </c>
      <c r="P833" s="19">
        <f>INT(Table1[[#This Row],[post_time]])</f>
        <v>40198</v>
      </c>
      <c r="Q833" s="3" t="str">
        <f>IF(Table1[[#This Row],[Hui Reply?]],VLOOKUP(Table1[[#This Row],[topic_id]],'All Topics Data'!$A$2:$E$1243,5,FALSE),0)</f>
        <v>Azad</v>
      </c>
      <c r="R833" s="8">
        <f>Table1[[#This Row],[post_time]]+8/24</f>
        <v>40198.66850694445</v>
      </c>
      <c r="S833" s="3">
        <f>IF(Table1[[#This Row],[post_position]]=1,0,SUMIFS($F$2:F833,$H$2:H833,Table1[[#This Row],[post_position]]-1,$C$2:C833,Table1[[#This Row],[topic_id]]))</f>
        <v>40198.151354166665</v>
      </c>
    </row>
    <row r="834" spans="1:19" x14ac:dyDescent="0.25">
      <c r="A834" s="7">
        <v>839</v>
      </c>
      <c r="B834" s="7">
        <v>1</v>
      </c>
      <c r="C834" s="7">
        <v>231</v>
      </c>
      <c r="D834" s="7">
        <v>3235</v>
      </c>
      <c r="E834" s="2"/>
      <c r="F834" s="8">
        <v>40198.383460648147</v>
      </c>
      <c r="G834" s="7">
        <v>0</v>
      </c>
      <c r="H834" s="7">
        <v>1</v>
      </c>
      <c r="I834" s="7" t="b">
        <f t="shared" si="36"/>
        <v>0</v>
      </c>
      <c r="J834" s="7" t="b">
        <f t="shared" si="37"/>
        <v>0</v>
      </c>
      <c r="K834" s="7">
        <f t="shared" si="38"/>
        <v>0</v>
      </c>
      <c r="L834" s="7">
        <f>WEEKDAY(Table1[[#This Row],[post_time]])</f>
        <v>4</v>
      </c>
      <c r="M834" s="7">
        <f>VLOOKUP(Table1[[#This Row],[topic_id]],'All Topics Data'!$A$2:$I$1243,8,FALSE)</f>
        <v>40198.383333333331</v>
      </c>
      <c r="N834" s="7">
        <f>Table1[[#This Row],[Hui Reply?]]*(Table1[[#This Row],[post_time]]-Table1[[#This Row],[timestamp of previous reply]])</f>
        <v>0</v>
      </c>
      <c r="O834" s="3">
        <f>O833+Table1[[#This Row],[Hui Reply?]]</f>
        <v>154</v>
      </c>
      <c r="P834" s="19">
        <f>INT(Table1[[#This Row],[post_time]])</f>
        <v>40198</v>
      </c>
      <c r="Q834" s="3">
        <f>IF(Table1[[#This Row],[Hui Reply?]],VLOOKUP(Table1[[#This Row],[topic_id]],'All Topics Data'!$A$2:$E$1243,5,FALSE),0)</f>
        <v>0</v>
      </c>
      <c r="R834" s="8">
        <f>Table1[[#This Row],[post_time]]+8/24</f>
        <v>40198.716793981483</v>
      </c>
      <c r="S834" s="3">
        <f>IF(Table1[[#This Row],[post_position]]=1,0,SUMIFS($F$2:F834,$H$2:H834,Table1[[#This Row],[post_position]]-1,$C$2:C834,Table1[[#This Row],[topic_id]]))</f>
        <v>0</v>
      </c>
    </row>
    <row r="835" spans="1:19" x14ac:dyDescent="0.25">
      <c r="A835" s="7">
        <v>840</v>
      </c>
      <c r="B835" s="7">
        <v>1</v>
      </c>
      <c r="C835" s="7">
        <v>231</v>
      </c>
      <c r="D835" s="7">
        <v>24</v>
      </c>
      <c r="E835" s="2"/>
      <c r="F835" s="8">
        <v>40198.512731481482</v>
      </c>
      <c r="G835" s="7">
        <v>0</v>
      </c>
      <c r="H835" s="7">
        <v>2</v>
      </c>
      <c r="I835" s="7" t="b">
        <f t="shared" ref="I835:I898" si="39">(D835=24)</f>
        <v>1</v>
      </c>
      <c r="J835" s="7" t="b">
        <f t="shared" ref="J835:J898" si="40">H835&gt;1</f>
        <v>1</v>
      </c>
      <c r="K835" s="7">
        <f t="shared" ref="K835:K898" si="41">I835*J835</f>
        <v>1</v>
      </c>
      <c r="L835" s="7">
        <f>WEEKDAY(Table1[[#This Row],[post_time]])</f>
        <v>4</v>
      </c>
      <c r="M835" s="7">
        <f>VLOOKUP(Table1[[#This Row],[topic_id]],'All Topics Data'!$A$2:$I$1243,8,FALSE)</f>
        <v>40198.383333333331</v>
      </c>
      <c r="N835" s="7">
        <f>Table1[[#This Row],[Hui Reply?]]*(Table1[[#This Row],[post_time]]-Table1[[#This Row],[timestamp of previous reply]])</f>
        <v>0.12927083333488554</v>
      </c>
      <c r="O835" s="3">
        <f>O834+Table1[[#This Row],[Hui Reply?]]</f>
        <v>155</v>
      </c>
      <c r="P835" s="19">
        <f>INT(Table1[[#This Row],[post_time]])</f>
        <v>40198</v>
      </c>
      <c r="Q835" s="3" t="str">
        <f>IF(Table1[[#This Row],[Hui Reply?]],VLOOKUP(Table1[[#This Row],[topic_id]],'All Topics Data'!$A$2:$E$1243,5,FALSE),0)</f>
        <v>schalkj</v>
      </c>
      <c r="R835" s="8">
        <f>Table1[[#This Row],[post_time]]+8/24</f>
        <v>40198.846064814818</v>
      </c>
      <c r="S835" s="3">
        <f>IF(Table1[[#This Row],[post_position]]=1,0,SUMIFS($F$2:F835,$H$2:H835,Table1[[#This Row],[post_position]]-1,$C$2:C835,Table1[[#This Row],[topic_id]]))</f>
        <v>40198.383460648147</v>
      </c>
    </row>
    <row r="836" spans="1:19" x14ac:dyDescent="0.25">
      <c r="A836" s="7">
        <v>841</v>
      </c>
      <c r="B836" s="7">
        <v>1</v>
      </c>
      <c r="C836" s="7">
        <v>231</v>
      </c>
      <c r="D836" s="7">
        <v>2998</v>
      </c>
      <c r="F836" s="8">
        <v>40198.556666666664</v>
      </c>
      <c r="G836" s="7">
        <v>0</v>
      </c>
      <c r="H836" s="7">
        <v>3</v>
      </c>
      <c r="I836" s="7" t="b">
        <f t="shared" si="39"/>
        <v>0</v>
      </c>
      <c r="J836" s="7" t="b">
        <f t="shared" si="40"/>
        <v>1</v>
      </c>
      <c r="K836" s="7">
        <f t="shared" si="41"/>
        <v>0</v>
      </c>
      <c r="L836" s="7">
        <f>WEEKDAY(Table1[[#This Row],[post_time]])</f>
        <v>4</v>
      </c>
      <c r="M836" s="7">
        <f>VLOOKUP(Table1[[#This Row],[topic_id]],'All Topics Data'!$A$2:$I$1243,8,FALSE)</f>
        <v>40198.383333333331</v>
      </c>
      <c r="N836" s="7">
        <f>Table1[[#This Row],[Hui Reply?]]*(Table1[[#This Row],[post_time]]-Table1[[#This Row],[timestamp of previous reply]])</f>
        <v>0</v>
      </c>
      <c r="O836" s="3">
        <f>O835+Table1[[#This Row],[Hui Reply?]]</f>
        <v>155</v>
      </c>
      <c r="P836" s="19">
        <f>INT(Table1[[#This Row],[post_time]])</f>
        <v>40198</v>
      </c>
      <c r="Q836" s="3">
        <f>IF(Table1[[#This Row],[Hui Reply?]],VLOOKUP(Table1[[#This Row],[topic_id]],'All Topics Data'!$A$2:$E$1243,5,FALSE),0)</f>
        <v>0</v>
      </c>
      <c r="R836" s="8">
        <f>Table1[[#This Row],[post_time]]+8/24</f>
        <v>40198.89</v>
      </c>
      <c r="S836" s="3">
        <f>IF(Table1[[#This Row],[post_position]]=1,0,SUMIFS($F$2:F836,$H$2:H836,Table1[[#This Row],[post_position]]-1,$C$2:C836,Table1[[#This Row],[topic_id]]))</f>
        <v>40198.512731481482</v>
      </c>
    </row>
    <row r="837" spans="1:19" x14ac:dyDescent="0.25">
      <c r="A837" s="7">
        <v>842</v>
      </c>
      <c r="B837" s="7">
        <v>1</v>
      </c>
      <c r="C837" s="7">
        <v>87</v>
      </c>
      <c r="D837" s="7">
        <v>24</v>
      </c>
      <c r="E837" s="2"/>
      <c r="F837" s="8">
        <v>40198.569016203706</v>
      </c>
      <c r="G837" s="7">
        <v>0</v>
      </c>
      <c r="H837" s="7">
        <v>2</v>
      </c>
      <c r="I837" s="7" t="b">
        <f t="shared" si="39"/>
        <v>1</v>
      </c>
      <c r="J837" s="7" t="b">
        <f t="shared" si="40"/>
        <v>1</v>
      </c>
      <c r="K837" s="7">
        <f t="shared" si="41"/>
        <v>1</v>
      </c>
      <c r="L837" s="7">
        <f>WEEKDAY(Table1[[#This Row],[post_time]])</f>
        <v>4</v>
      </c>
      <c r="M837" s="7">
        <f>VLOOKUP(Table1[[#This Row],[topic_id]],'All Topics Data'!$A$2:$I$1243,8,FALSE)</f>
        <v>40082.482638888891</v>
      </c>
      <c r="N837" s="7">
        <f>Table1[[#This Row],[Hui Reply?]]*(Table1[[#This Row],[post_time]]-Table1[[#This Row],[timestamp of previous reply]])</f>
        <v>116.0859259259305</v>
      </c>
      <c r="O837" s="3">
        <f>O836+Table1[[#This Row],[Hui Reply?]]</f>
        <v>156</v>
      </c>
      <c r="P837" s="19">
        <f>INT(Table1[[#This Row],[post_time]])</f>
        <v>40198</v>
      </c>
      <c r="Q837" s="3" t="str">
        <f>IF(Table1[[#This Row],[Hui Reply?]],VLOOKUP(Table1[[#This Row],[topic_id]],'All Topics Data'!$A$2:$E$1243,5,FALSE),0)</f>
        <v>frapuano</v>
      </c>
      <c r="R837" s="8">
        <f>Table1[[#This Row],[post_time]]+8/24</f>
        <v>40198.902349537042</v>
      </c>
      <c r="S837" s="3">
        <f>IF(Table1[[#This Row],[post_position]]=1,0,SUMIFS($F$2:F837,$H$2:H837,Table1[[#This Row],[post_position]]-1,$C$2:C837,Table1[[#This Row],[topic_id]]))</f>
        <v>40082.483090277776</v>
      </c>
    </row>
    <row r="838" spans="1:19" x14ac:dyDescent="0.25">
      <c r="A838" s="7">
        <v>843</v>
      </c>
      <c r="B838" s="7">
        <v>1</v>
      </c>
      <c r="C838" s="7">
        <v>70</v>
      </c>
      <c r="D838" s="7">
        <v>24</v>
      </c>
      <c r="E838" s="2"/>
      <c r="F838" s="8">
        <v>40198.575810185182</v>
      </c>
      <c r="G838" s="7">
        <v>0</v>
      </c>
      <c r="H838" s="7">
        <v>2</v>
      </c>
      <c r="I838" s="7" t="b">
        <f t="shared" si="39"/>
        <v>1</v>
      </c>
      <c r="J838" s="7" t="b">
        <f t="shared" si="40"/>
        <v>1</v>
      </c>
      <c r="K838" s="7">
        <f t="shared" si="41"/>
        <v>1</v>
      </c>
      <c r="L838" s="7">
        <f>WEEKDAY(Table1[[#This Row],[post_time]])</f>
        <v>4</v>
      </c>
      <c r="M838" s="7">
        <f>VLOOKUP(Table1[[#This Row],[topic_id]],'All Topics Data'!$A$2:$I$1243,8,FALSE)</f>
        <v>40071.931250000001</v>
      </c>
      <c r="N838" s="7">
        <f>Table1[[#This Row],[Hui Reply?]]*(Table1[[#This Row],[post_time]]-Table1[[#This Row],[timestamp of previous reply]])</f>
        <v>126.64390046295739</v>
      </c>
      <c r="O838" s="3">
        <f>O837+Table1[[#This Row],[Hui Reply?]]</f>
        <v>157</v>
      </c>
      <c r="P838" s="19">
        <f>INT(Table1[[#This Row],[post_time]])</f>
        <v>40198</v>
      </c>
      <c r="Q838" s="3" t="str">
        <f>IF(Table1[[#This Row],[Hui Reply?]],VLOOKUP(Table1[[#This Row],[topic_id]],'All Topics Data'!$A$2:$E$1243,5,FALSE),0)</f>
        <v>Don</v>
      </c>
      <c r="R838" s="8">
        <f>Table1[[#This Row],[post_time]]+8/24</f>
        <v>40198.909143518518</v>
      </c>
      <c r="S838" s="3">
        <f>IF(Table1[[#This Row],[post_position]]=1,0,SUMIFS($F$2:F838,$H$2:H838,Table1[[#This Row],[post_position]]-1,$C$2:C838,Table1[[#This Row],[topic_id]]))</f>
        <v>40071.931909722225</v>
      </c>
    </row>
    <row r="839" spans="1:19" x14ac:dyDescent="0.25">
      <c r="A839" s="7">
        <v>844</v>
      </c>
      <c r="B839" s="7">
        <v>4</v>
      </c>
      <c r="C839" s="7">
        <v>2</v>
      </c>
      <c r="D839" s="7">
        <v>3241</v>
      </c>
      <c r="E839" s="2"/>
      <c r="F839" s="8">
        <v>40198.58321759259</v>
      </c>
      <c r="G839" s="7">
        <v>0</v>
      </c>
      <c r="H839" s="7">
        <v>35</v>
      </c>
      <c r="I839" s="7" t="b">
        <f t="shared" si="39"/>
        <v>0</v>
      </c>
      <c r="J839" s="7" t="b">
        <f t="shared" si="40"/>
        <v>1</v>
      </c>
      <c r="K839" s="7">
        <f t="shared" si="41"/>
        <v>0</v>
      </c>
      <c r="L839" s="7">
        <f>WEEKDAY(Table1[[#This Row],[post_time]])</f>
        <v>4</v>
      </c>
      <c r="M839" s="7">
        <f>VLOOKUP(Table1[[#This Row],[topic_id]],'All Topics Data'!$A$2:$I$1243,8,FALSE)</f>
        <v>40019.929861111108</v>
      </c>
      <c r="N839" s="7">
        <f>Table1[[#This Row],[Hui Reply?]]*(Table1[[#This Row],[post_time]]-Table1[[#This Row],[timestamp of previous reply]])</f>
        <v>0</v>
      </c>
      <c r="O839" s="3">
        <f>O838+Table1[[#This Row],[Hui Reply?]]</f>
        <v>157</v>
      </c>
      <c r="P839" s="19">
        <f>INT(Table1[[#This Row],[post_time]])</f>
        <v>40198</v>
      </c>
      <c r="Q839" s="3">
        <f>IF(Table1[[#This Row],[Hui Reply?]],VLOOKUP(Table1[[#This Row],[topic_id]],'All Topics Data'!$A$2:$E$1243,5,FALSE),0)</f>
        <v>0</v>
      </c>
      <c r="R839" s="8">
        <f>Table1[[#This Row],[post_time]]+8/24</f>
        <v>40198.916550925926</v>
      </c>
      <c r="S839" s="3">
        <f>IF(Table1[[#This Row],[post_position]]=1,0,SUMIFS($F$2:F839,$H$2:H839,Table1[[#This Row],[post_position]]-1,$C$2:C839,Table1[[#This Row],[topic_id]]))</f>
        <v>40190.008344907408</v>
      </c>
    </row>
    <row r="840" spans="1:19" x14ac:dyDescent="0.25">
      <c r="A840" s="7">
        <v>845</v>
      </c>
      <c r="B840" s="7">
        <v>1</v>
      </c>
      <c r="C840" s="7">
        <v>116</v>
      </c>
      <c r="D840" s="7">
        <v>24</v>
      </c>
      <c r="E840" s="2"/>
      <c r="F840" s="8">
        <v>40198.583819444444</v>
      </c>
      <c r="G840" s="7">
        <v>0</v>
      </c>
      <c r="H840" s="7">
        <v>2</v>
      </c>
      <c r="I840" s="7" t="b">
        <f t="shared" si="39"/>
        <v>1</v>
      </c>
      <c r="J840" s="7" t="b">
        <f t="shared" si="40"/>
        <v>1</v>
      </c>
      <c r="K840" s="7">
        <f t="shared" si="41"/>
        <v>1</v>
      </c>
      <c r="L840" s="7">
        <f>WEEKDAY(Table1[[#This Row],[post_time]])</f>
        <v>4</v>
      </c>
      <c r="M840" s="7">
        <f>VLOOKUP(Table1[[#This Row],[topic_id]],'All Topics Data'!$A$2:$I$1243,8,FALSE)</f>
        <v>40121.675000000003</v>
      </c>
      <c r="N840" s="7">
        <f>Table1[[#This Row],[Hui Reply?]]*(Table1[[#This Row],[post_time]]-Table1[[#This Row],[timestamp of previous reply]])</f>
        <v>76.908125000001746</v>
      </c>
      <c r="O840" s="3">
        <f>O839+Table1[[#This Row],[Hui Reply?]]</f>
        <v>158</v>
      </c>
      <c r="P840" s="19">
        <f>INT(Table1[[#This Row],[post_time]])</f>
        <v>40198</v>
      </c>
      <c r="Q840" s="3" t="str">
        <f>IF(Table1[[#This Row],[Hui Reply?]],VLOOKUP(Table1[[#This Row],[topic_id]],'All Topics Data'!$A$2:$E$1243,5,FALSE),0)</f>
        <v>freidag</v>
      </c>
      <c r="R840" s="8">
        <f>Table1[[#This Row],[post_time]]+8/24</f>
        <v>40198.91715277778</v>
      </c>
      <c r="S840" s="3">
        <f>IF(Table1[[#This Row],[post_position]]=1,0,SUMIFS($F$2:F840,$H$2:H840,Table1[[#This Row],[post_position]]-1,$C$2:C840,Table1[[#This Row],[topic_id]]))</f>
        <v>40121.675694444442</v>
      </c>
    </row>
    <row r="841" spans="1:19" x14ac:dyDescent="0.25">
      <c r="A841" s="7">
        <v>846</v>
      </c>
      <c r="B841" s="7">
        <v>1</v>
      </c>
      <c r="C841" s="7">
        <v>232</v>
      </c>
      <c r="D841" s="7">
        <v>376</v>
      </c>
      <c r="E841" s="2"/>
      <c r="F841" s="8">
        <v>40198.626458333332</v>
      </c>
      <c r="G841" s="7">
        <v>0</v>
      </c>
      <c r="H841" s="7">
        <v>1</v>
      </c>
      <c r="I841" s="7" t="b">
        <f t="shared" si="39"/>
        <v>0</v>
      </c>
      <c r="J841" s="7" t="b">
        <f t="shared" si="40"/>
        <v>0</v>
      </c>
      <c r="K841" s="7">
        <f t="shared" si="41"/>
        <v>0</v>
      </c>
      <c r="L841" s="7">
        <f>WEEKDAY(Table1[[#This Row],[post_time]])</f>
        <v>4</v>
      </c>
      <c r="M841" s="7">
        <f>VLOOKUP(Table1[[#This Row],[topic_id]],'All Topics Data'!$A$2:$I$1243,8,FALSE)</f>
        <v>40198.626388888886</v>
      </c>
      <c r="N841" s="7">
        <f>Table1[[#This Row],[Hui Reply?]]*(Table1[[#This Row],[post_time]]-Table1[[#This Row],[timestamp of previous reply]])</f>
        <v>0</v>
      </c>
      <c r="O841" s="3">
        <f>O840+Table1[[#This Row],[Hui Reply?]]</f>
        <v>158</v>
      </c>
      <c r="P841" s="19">
        <f>INT(Table1[[#This Row],[post_time]])</f>
        <v>40198</v>
      </c>
      <c r="Q841" s="3">
        <f>IF(Table1[[#This Row],[Hui Reply?]],VLOOKUP(Table1[[#This Row],[topic_id]],'All Topics Data'!$A$2:$E$1243,5,FALSE),0)</f>
        <v>0</v>
      </c>
      <c r="R841" s="8">
        <f>Table1[[#This Row],[post_time]]+8/24</f>
        <v>40198.959791666668</v>
      </c>
      <c r="S841" s="3">
        <f>IF(Table1[[#This Row],[post_position]]=1,0,SUMIFS($F$2:F841,$H$2:H841,Table1[[#This Row],[post_position]]-1,$C$2:C841,Table1[[#This Row],[topic_id]]))</f>
        <v>0</v>
      </c>
    </row>
    <row r="842" spans="1:19" x14ac:dyDescent="0.25">
      <c r="A842" s="7">
        <v>847</v>
      </c>
      <c r="B842" s="7">
        <v>1</v>
      </c>
      <c r="C842" s="7">
        <v>212</v>
      </c>
      <c r="D842" s="7">
        <v>2683</v>
      </c>
      <c r="E842" s="2"/>
      <c r="F842" s="8">
        <v>40198.630416666667</v>
      </c>
      <c r="G842" s="7">
        <v>0</v>
      </c>
      <c r="H842" s="7">
        <v>7</v>
      </c>
      <c r="I842" s="7" t="b">
        <f t="shared" si="39"/>
        <v>0</v>
      </c>
      <c r="J842" s="7" t="b">
        <f t="shared" si="40"/>
        <v>1</v>
      </c>
      <c r="K842" s="7">
        <f t="shared" si="41"/>
        <v>0</v>
      </c>
      <c r="L842" s="7">
        <f>WEEKDAY(Table1[[#This Row],[post_time]])</f>
        <v>4</v>
      </c>
      <c r="M842" s="7">
        <f>VLOOKUP(Table1[[#This Row],[topic_id]],'All Topics Data'!$A$2:$I$1243,8,FALSE)</f>
        <v>40191.586111111108</v>
      </c>
      <c r="N842" s="7">
        <f>Table1[[#This Row],[Hui Reply?]]*(Table1[[#This Row],[post_time]]-Table1[[#This Row],[timestamp of previous reply]])</f>
        <v>0</v>
      </c>
      <c r="O842" s="3">
        <f>O841+Table1[[#This Row],[Hui Reply?]]</f>
        <v>158</v>
      </c>
      <c r="P842" s="19">
        <f>INT(Table1[[#This Row],[post_time]])</f>
        <v>40198</v>
      </c>
      <c r="Q842" s="3">
        <f>IF(Table1[[#This Row],[Hui Reply?]],VLOOKUP(Table1[[#This Row],[topic_id]],'All Topics Data'!$A$2:$E$1243,5,FALSE),0)</f>
        <v>0</v>
      </c>
      <c r="R842" s="8">
        <f>Table1[[#This Row],[post_time]]+8/24</f>
        <v>40198.963750000003</v>
      </c>
      <c r="S842" s="3">
        <f>IF(Table1[[#This Row],[post_position]]=1,0,SUMIFS($F$2:F842,$H$2:H842,Table1[[#This Row],[post_position]]-1,$C$2:C842,Table1[[#This Row],[topic_id]]))</f>
        <v>40196.651006944441</v>
      </c>
    </row>
    <row r="843" spans="1:19" x14ac:dyDescent="0.25">
      <c r="A843" s="7">
        <v>848</v>
      </c>
      <c r="B843" s="7">
        <v>1</v>
      </c>
      <c r="C843" s="7">
        <v>212</v>
      </c>
      <c r="D843" s="7">
        <v>24</v>
      </c>
      <c r="E843" s="2"/>
      <c r="F843" s="8">
        <v>40198.647129629629</v>
      </c>
      <c r="G843" s="7">
        <v>0</v>
      </c>
      <c r="H843" s="7">
        <v>8</v>
      </c>
      <c r="I843" s="7" t="b">
        <f t="shared" si="39"/>
        <v>1</v>
      </c>
      <c r="J843" s="7" t="b">
        <f t="shared" si="40"/>
        <v>1</v>
      </c>
      <c r="K843" s="7">
        <f t="shared" si="41"/>
        <v>1</v>
      </c>
      <c r="L843" s="7">
        <f>WEEKDAY(Table1[[#This Row],[post_time]])</f>
        <v>4</v>
      </c>
      <c r="M843" s="7">
        <f>VLOOKUP(Table1[[#This Row],[topic_id]],'All Topics Data'!$A$2:$I$1243,8,FALSE)</f>
        <v>40191.586111111108</v>
      </c>
      <c r="N843" s="7">
        <f>Table1[[#This Row],[Hui Reply?]]*(Table1[[#This Row],[post_time]]-Table1[[#This Row],[timestamp of previous reply]])</f>
        <v>1.6712962962628808E-2</v>
      </c>
      <c r="O843" s="3">
        <f>O842+Table1[[#This Row],[Hui Reply?]]</f>
        <v>159</v>
      </c>
      <c r="P843" s="19">
        <f>INT(Table1[[#This Row],[post_time]])</f>
        <v>40198</v>
      </c>
      <c r="Q843" s="3" t="str">
        <f>IF(Table1[[#This Row],[Hui Reply?]],VLOOKUP(Table1[[#This Row],[topic_id]],'All Topics Data'!$A$2:$E$1243,5,FALSE),0)</f>
        <v>LadyBlack</v>
      </c>
      <c r="R843" s="8">
        <f>Table1[[#This Row],[post_time]]+8/24</f>
        <v>40198.980462962965</v>
      </c>
      <c r="S843" s="3">
        <f>IF(Table1[[#This Row],[post_position]]=1,0,SUMIFS($F$2:F843,$H$2:H843,Table1[[#This Row],[post_position]]-1,$C$2:C843,Table1[[#This Row],[topic_id]]))</f>
        <v>40198.630416666667</v>
      </c>
    </row>
    <row r="844" spans="1:19" x14ac:dyDescent="0.25">
      <c r="A844" s="7">
        <v>849</v>
      </c>
      <c r="B844" s="7">
        <v>1</v>
      </c>
      <c r="C844" s="7">
        <v>232</v>
      </c>
      <c r="D844" s="7">
        <v>24</v>
      </c>
      <c r="F844" s="8">
        <v>40198.657349537039</v>
      </c>
      <c r="G844" s="7">
        <v>0</v>
      </c>
      <c r="H844" s="7">
        <v>2</v>
      </c>
      <c r="I844" s="7" t="b">
        <f t="shared" si="39"/>
        <v>1</v>
      </c>
      <c r="J844" s="7" t="b">
        <f t="shared" si="40"/>
        <v>1</v>
      </c>
      <c r="K844" s="7">
        <f t="shared" si="41"/>
        <v>1</v>
      </c>
      <c r="L844" s="7">
        <f>WEEKDAY(Table1[[#This Row],[post_time]])</f>
        <v>4</v>
      </c>
      <c r="M844" s="7">
        <f>VLOOKUP(Table1[[#This Row],[topic_id]],'All Topics Data'!$A$2:$I$1243,8,FALSE)</f>
        <v>40198.626388888886</v>
      </c>
      <c r="N844" s="7">
        <f>Table1[[#This Row],[Hui Reply?]]*(Table1[[#This Row],[post_time]]-Table1[[#This Row],[timestamp of previous reply]])</f>
        <v>3.0891203707142267E-2</v>
      </c>
      <c r="O844" s="3">
        <f>O843+Table1[[#This Row],[Hui Reply?]]</f>
        <v>160</v>
      </c>
      <c r="P844" s="19">
        <f>INT(Table1[[#This Row],[post_time]])</f>
        <v>40198</v>
      </c>
      <c r="Q844" s="3" t="str">
        <f>IF(Table1[[#This Row],[Hui Reply?]],VLOOKUP(Table1[[#This Row],[topic_id]],'All Topics Data'!$A$2:$E$1243,5,FALSE),0)</f>
        <v>Martin</v>
      </c>
      <c r="R844" s="8">
        <f>Table1[[#This Row],[post_time]]+8/24</f>
        <v>40198.990682870375</v>
      </c>
      <c r="S844" s="3">
        <f>IF(Table1[[#This Row],[post_position]]=1,0,SUMIFS($F$2:F844,$H$2:H844,Table1[[#This Row],[post_position]]-1,$C$2:C844,Table1[[#This Row],[topic_id]]))</f>
        <v>40198.626458333332</v>
      </c>
    </row>
    <row r="845" spans="1:19" x14ac:dyDescent="0.25">
      <c r="A845" s="7">
        <v>850</v>
      </c>
      <c r="B845" s="7">
        <v>1</v>
      </c>
      <c r="C845" s="7">
        <v>230</v>
      </c>
      <c r="D845" s="7">
        <v>3249</v>
      </c>
      <c r="E845" s="2"/>
      <c r="F845" s="8">
        <v>40198.848749999997</v>
      </c>
      <c r="G845" s="7">
        <v>0</v>
      </c>
      <c r="H845" s="7">
        <v>4</v>
      </c>
      <c r="I845" s="7" t="b">
        <f t="shared" si="39"/>
        <v>0</v>
      </c>
      <c r="J845" s="7" t="b">
        <f t="shared" si="40"/>
        <v>1</v>
      </c>
      <c r="K845" s="7">
        <f t="shared" si="41"/>
        <v>0</v>
      </c>
      <c r="L845" s="7">
        <f>WEEKDAY(Table1[[#This Row],[post_time]])</f>
        <v>4</v>
      </c>
      <c r="M845" s="7">
        <f>VLOOKUP(Table1[[#This Row],[topic_id]],'All Topics Data'!$A$2:$I$1243,8,FALSE)</f>
        <v>40197.834027777775</v>
      </c>
      <c r="N845" s="7">
        <f>Table1[[#This Row],[Hui Reply?]]*(Table1[[#This Row],[post_time]]-Table1[[#This Row],[timestamp of previous reply]])</f>
        <v>0</v>
      </c>
      <c r="O845" s="3">
        <f>O844+Table1[[#This Row],[Hui Reply?]]</f>
        <v>160</v>
      </c>
      <c r="P845" s="19">
        <f>INT(Table1[[#This Row],[post_time]])</f>
        <v>40198</v>
      </c>
      <c r="Q845" s="3">
        <f>IF(Table1[[#This Row],[Hui Reply?]],VLOOKUP(Table1[[#This Row],[topic_id]],'All Topics Data'!$A$2:$E$1243,5,FALSE),0)</f>
        <v>0</v>
      </c>
      <c r="R845" s="8">
        <f>Table1[[#This Row],[post_time]]+8/24</f>
        <v>40199.182083333333</v>
      </c>
      <c r="S845" s="3">
        <f>IF(Table1[[#This Row],[post_position]]=1,0,SUMIFS($F$2:F845,$H$2:H845,Table1[[#This Row],[post_position]]-1,$C$2:C845,Table1[[#This Row],[topic_id]]))</f>
        <v>40198.293773148151</v>
      </c>
    </row>
    <row r="846" spans="1:19" x14ac:dyDescent="0.25">
      <c r="A846" s="7">
        <v>851</v>
      </c>
      <c r="B846" s="7">
        <v>1</v>
      </c>
      <c r="C846" s="7">
        <v>230</v>
      </c>
      <c r="D846" s="7">
        <v>3249</v>
      </c>
      <c r="E846" s="2"/>
      <c r="F846" s="8">
        <v>40198.92460648148</v>
      </c>
      <c r="G846" s="7">
        <v>0</v>
      </c>
      <c r="H846" s="7">
        <v>5</v>
      </c>
      <c r="I846" s="7" t="b">
        <f t="shared" si="39"/>
        <v>0</v>
      </c>
      <c r="J846" s="7" t="b">
        <f t="shared" si="40"/>
        <v>1</v>
      </c>
      <c r="K846" s="7">
        <f t="shared" si="41"/>
        <v>0</v>
      </c>
      <c r="L846" s="7">
        <f>WEEKDAY(Table1[[#This Row],[post_time]])</f>
        <v>4</v>
      </c>
      <c r="M846" s="7">
        <f>VLOOKUP(Table1[[#This Row],[topic_id]],'All Topics Data'!$A$2:$I$1243,8,FALSE)</f>
        <v>40197.834027777775</v>
      </c>
      <c r="N846" s="7">
        <f>Table1[[#This Row],[Hui Reply?]]*(Table1[[#This Row],[post_time]]-Table1[[#This Row],[timestamp of previous reply]])</f>
        <v>0</v>
      </c>
      <c r="O846" s="3">
        <f>O845+Table1[[#This Row],[Hui Reply?]]</f>
        <v>160</v>
      </c>
      <c r="P846" s="19">
        <f>INT(Table1[[#This Row],[post_time]])</f>
        <v>40198</v>
      </c>
      <c r="Q846" s="3">
        <f>IF(Table1[[#This Row],[Hui Reply?]],VLOOKUP(Table1[[#This Row],[topic_id]],'All Topics Data'!$A$2:$E$1243,5,FALSE),0)</f>
        <v>0</v>
      </c>
      <c r="R846" s="8">
        <f>Table1[[#This Row],[post_time]]+8/24</f>
        <v>40199.257939814815</v>
      </c>
      <c r="S846" s="3">
        <f>IF(Table1[[#This Row],[post_position]]=1,0,SUMIFS($F$2:F846,$H$2:H846,Table1[[#This Row],[post_position]]-1,$C$2:C846,Table1[[#This Row],[topic_id]]))</f>
        <v>40198.848749999997</v>
      </c>
    </row>
    <row r="847" spans="1:19" x14ac:dyDescent="0.25">
      <c r="A847" s="7">
        <v>852</v>
      </c>
      <c r="B847" s="7">
        <v>1</v>
      </c>
      <c r="C847" s="7">
        <v>233</v>
      </c>
      <c r="D847" s="7">
        <v>3256</v>
      </c>
      <c r="E847" s="2"/>
      <c r="F847" s="8">
        <v>40198.98878472222</v>
      </c>
      <c r="G847" s="7">
        <v>0</v>
      </c>
      <c r="H847" s="7">
        <v>1</v>
      </c>
      <c r="I847" s="7" t="b">
        <f t="shared" si="39"/>
        <v>0</v>
      </c>
      <c r="J847" s="7" t="b">
        <f t="shared" si="40"/>
        <v>0</v>
      </c>
      <c r="K847" s="7">
        <f t="shared" si="41"/>
        <v>0</v>
      </c>
      <c r="L847" s="7">
        <f>WEEKDAY(Table1[[#This Row],[post_time]])</f>
        <v>4</v>
      </c>
      <c r="M847" s="7">
        <f>VLOOKUP(Table1[[#This Row],[topic_id]],'All Topics Data'!$A$2:$I$1243,8,FALSE)</f>
        <v>40198.988194444442</v>
      </c>
      <c r="N847" s="7">
        <f>Table1[[#This Row],[Hui Reply?]]*(Table1[[#This Row],[post_time]]-Table1[[#This Row],[timestamp of previous reply]])</f>
        <v>0</v>
      </c>
      <c r="O847" s="3">
        <f>O846+Table1[[#This Row],[Hui Reply?]]</f>
        <v>160</v>
      </c>
      <c r="P847" s="19">
        <f>INT(Table1[[#This Row],[post_time]])</f>
        <v>40198</v>
      </c>
      <c r="Q847" s="3">
        <f>IF(Table1[[#This Row],[Hui Reply?]],VLOOKUP(Table1[[#This Row],[topic_id]],'All Topics Data'!$A$2:$E$1243,5,FALSE),0)</f>
        <v>0</v>
      </c>
      <c r="R847" s="8">
        <f>Table1[[#This Row],[post_time]]+8/24</f>
        <v>40199.322118055556</v>
      </c>
      <c r="S847" s="3">
        <f>IF(Table1[[#This Row],[post_position]]=1,0,SUMIFS($F$2:F847,$H$2:H847,Table1[[#This Row],[post_position]]-1,$C$2:C847,Table1[[#This Row],[topic_id]]))</f>
        <v>0</v>
      </c>
    </row>
    <row r="848" spans="1:19" x14ac:dyDescent="0.25">
      <c r="A848" s="7">
        <v>853</v>
      </c>
      <c r="B848" s="7">
        <v>1</v>
      </c>
      <c r="C848" s="7">
        <v>233</v>
      </c>
      <c r="D848" s="7">
        <v>24</v>
      </c>
      <c r="F848" s="8">
        <v>40199.121307870373</v>
      </c>
      <c r="G848" s="7">
        <v>0</v>
      </c>
      <c r="H848" s="7">
        <v>2</v>
      </c>
      <c r="I848" s="7" t="b">
        <f t="shared" si="39"/>
        <v>1</v>
      </c>
      <c r="J848" s="7" t="b">
        <f t="shared" si="40"/>
        <v>1</v>
      </c>
      <c r="K848" s="7">
        <f t="shared" si="41"/>
        <v>1</v>
      </c>
      <c r="L848" s="7">
        <f>WEEKDAY(Table1[[#This Row],[post_time]])</f>
        <v>5</v>
      </c>
      <c r="M848" s="7">
        <f>VLOOKUP(Table1[[#This Row],[topic_id]],'All Topics Data'!$A$2:$I$1243,8,FALSE)</f>
        <v>40198.988194444442</v>
      </c>
      <c r="N848" s="7">
        <f>Table1[[#This Row],[Hui Reply?]]*(Table1[[#This Row],[post_time]]-Table1[[#This Row],[timestamp of previous reply]])</f>
        <v>0.13252314815326827</v>
      </c>
      <c r="O848" s="3">
        <f>O847+Table1[[#This Row],[Hui Reply?]]</f>
        <v>161</v>
      </c>
      <c r="P848" s="19">
        <f>INT(Table1[[#This Row],[post_time]])</f>
        <v>40199</v>
      </c>
      <c r="Q848" s="3" t="str">
        <f>IF(Table1[[#This Row],[Hui Reply?]],VLOOKUP(Table1[[#This Row],[topic_id]],'All Topics Data'!$A$2:$E$1243,5,FALSE),0)</f>
        <v>Aram87</v>
      </c>
      <c r="R848" s="8">
        <f>Table1[[#This Row],[post_time]]+8/24</f>
        <v>40199.454641203709</v>
      </c>
      <c r="S848" s="3">
        <f>IF(Table1[[#This Row],[post_position]]=1,0,SUMIFS($F$2:F848,$H$2:H848,Table1[[#This Row],[post_position]]-1,$C$2:C848,Table1[[#This Row],[topic_id]]))</f>
        <v>40198.98878472222</v>
      </c>
    </row>
    <row r="849" spans="1:19" x14ac:dyDescent="0.25">
      <c r="A849" s="7">
        <v>854</v>
      </c>
      <c r="B849" s="7">
        <v>1</v>
      </c>
      <c r="C849" s="7">
        <v>234</v>
      </c>
      <c r="D849" s="7">
        <v>3008</v>
      </c>
      <c r="E849" s="2"/>
      <c r="F849" s="8">
        <v>40199.186145833337</v>
      </c>
      <c r="G849" s="7">
        <v>0</v>
      </c>
      <c r="H849" s="7">
        <v>1</v>
      </c>
      <c r="I849" s="7" t="b">
        <f t="shared" si="39"/>
        <v>0</v>
      </c>
      <c r="J849" s="7" t="b">
        <f t="shared" si="40"/>
        <v>0</v>
      </c>
      <c r="K849" s="7">
        <f t="shared" si="41"/>
        <v>0</v>
      </c>
      <c r="L849" s="7">
        <f>WEEKDAY(Table1[[#This Row],[post_time]])</f>
        <v>5</v>
      </c>
      <c r="M849" s="7">
        <f>VLOOKUP(Table1[[#This Row],[topic_id]],'All Topics Data'!$A$2:$I$1243,8,FALSE)</f>
        <v>40199.186111111114</v>
      </c>
      <c r="N849" s="7">
        <f>Table1[[#This Row],[Hui Reply?]]*(Table1[[#This Row],[post_time]]-Table1[[#This Row],[timestamp of previous reply]])</f>
        <v>0</v>
      </c>
      <c r="O849" s="3">
        <f>O848+Table1[[#This Row],[Hui Reply?]]</f>
        <v>161</v>
      </c>
      <c r="P849" s="19">
        <f>INT(Table1[[#This Row],[post_time]])</f>
        <v>40199</v>
      </c>
      <c r="Q849" s="3">
        <f>IF(Table1[[#This Row],[Hui Reply?]],VLOOKUP(Table1[[#This Row],[topic_id]],'All Topics Data'!$A$2:$E$1243,5,FALSE),0)</f>
        <v>0</v>
      </c>
      <c r="R849" s="8">
        <f>Table1[[#This Row],[post_time]]+8/24</f>
        <v>40199.519479166673</v>
      </c>
      <c r="S849" s="3">
        <f>IF(Table1[[#This Row],[post_position]]=1,0,SUMIFS($F$2:F849,$H$2:H849,Table1[[#This Row],[post_position]]-1,$C$2:C849,Table1[[#This Row],[topic_id]]))</f>
        <v>0</v>
      </c>
    </row>
    <row r="850" spans="1:19" x14ac:dyDescent="0.25">
      <c r="A850" s="7">
        <v>855</v>
      </c>
      <c r="B850" s="7">
        <v>1</v>
      </c>
      <c r="C850" s="7">
        <v>234</v>
      </c>
      <c r="D850" s="7">
        <v>24</v>
      </c>
      <c r="F850" s="8">
        <v>40199.231157407405</v>
      </c>
      <c r="G850" s="7">
        <v>0</v>
      </c>
      <c r="H850" s="7">
        <v>2</v>
      </c>
      <c r="I850" s="7" t="b">
        <f t="shared" si="39"/>
        <v>1</v>
      </c>
      <c r="J850" s="7" t="b">
        <f t="shared" si="40"/>
        <v>1</v>
      </c>
      <c r="K850" s="7">
        <f t="shared" si="41"/>
        <v>1</v>
      </c>
      <c r="L850" s="7">
        <f>WEEKDAY(Table1[[#This Row],[post_time]])</f>
        <v>5</v>
      </c>
      <c r="M850" s="7">
        <f>VLOOKUP(Table1[[#This Row],[topic_id]],'All Topics Data'!$A$2:$I$1243,8,FALSE)</f>
        <v>40199.186111111114</v>
      </c>
      <c r="N850" s="7">
        <f>Table1[[#This Row],[Hui Reply?]]*(Table1[[#This Row],[post_time]]-Table1[[#This Row],[timestamp of previous reply]])</f>
        <v>4.5011574067757465E-2</v>
      </c>
      <c r="O850" s="3">
        <f>O849+Table1[[#This Row],[Hui Reply?]]</f>
        <v>162</v>
      </c>
      <c r="P850" s="19">
        <f>INT(Table1[[#This Row],[post_time]])</f>
        <v>40199</v>
      </c>
      <c r="Q850" s="3" t="str">
        <f>IF(Table1[[#This Row],[Hui Reply?]],VLOOKUP(Table1[[#This Row],[topic_id]],'All Topics Data'!$A$2:$E$1243,5,FALSE),0)</f>
        <v>bfraser</v>
      </c>
      <c r="R850" s="8">
        <f>Table1[[#This Row],[post_time]]+8/24</f>
        <v>40199.56449074074</v>
      </c>
      <c r="S850" s="3">
        <f>IF(Table1[[#This Row],[post_position]]=1,0,SUMIFS($F$2:F850,$H$2:H850,Table1[[#This Row],[post_position]]-1,$C$2:C850,Table1[[#This Row],[topic_id]]))</f>
        <v>40199.186145833337</v>
      </c>
    </row>
    <row r="851" spans="1:19" x14ac:dyDescent="0.25">
      <c r="A851" s="7">
        <v>856</v>
      </c>
      <c r="B851" s="7">
        <v>1</v>
      </c>
      <c r="C851" s="7">
        <v>212</v>
      </c>
      <c r="D851" s="7">
        <v>2683</v>
      </c>
      <c r="E851" s="2"/>
      <c r="F851" s="8">
        <v>40199.377951388888</v>
      </c>
      <c r="G851" s="7">
        <v>0</v>
      </c>
      <c r="H851" s="7">
        <v>9</v>
      </c>
      <c r="I851" s="7" t="b">
        <f t="shared" si="39"/>
        <v>0</v>
      </c>
      <c r="J851" s="7" t="b">
        <f t="shared" si="40"/>
        <v>1</v>
      </c>
      <c r="K851" s="7">
        <f t="shared" si="41"/>
        <v>0</v>
      </c>
      <c r="L851" s="7">
        <f>WEEKDAY(Table1[[#This Row],[post_time]])</f>
        <v>5</v>
      </c>
      <c r="M851" s="7">
        <f>VLOOKUP(Table1[[#This Row],[topic_id]],'All Topics Data'!$A$2:$I$1243,8,FALSE)</f>
        <v>40191.586111111108</v>
      </c>
      <c r="N851" s="7">
        <f>Table1[[#This Row],[Hui Reply?]]*(Table1[[#This Row],[post_time]]-Table1[[#This Row],[timestamp of previous reply]])</f>
        <v>0</v>
      </c>
      <c r="O851" s="3">
        <f>O850+Table1[[#This Row],[Hui Reply?]]</f>
        <v>162</v>
      </c>
      <c r="P851" s="19">
        <f>INT(Table1[[#This Row],[post_time]])</f>
        <v>40199</v>
      </c>
      <c r="Q851" s="3">
        <f>IF(Table1[[#This Row],[Hui Reply?]],VLOOKUP(Table1[[#This Row],[topic_id]],'All Topics Data'!$A$2:$E$1243,5,FALSE),0)</f>
        <v>0</v>
      </c>
      <c r="R851" s="8">
        <f>Table1[[#This Row],[post_time]]+8/24</f>
        <v>40199.711284722223</v>
      </c>
      <c r="S851" s="3">
        <f>IF(Table1[[#This Row],[post_position]]=1,0,SUMIFS($F$2:F851,$H$2:H851,Table1[[#This Row],[post_position]]-1,$C$2:C851,Table1[[#This Row],[topic_id]]))</f>
        <v>40198.647129629629</v>
      </c>
    </row>
    <row r="852" spans="1:19" x14ac:dyDescent="0.25">
      <c r="A852" s="7">
        <v>857</v>
      </c>
      <c r="B852" s="7">
        <v>1</v>
      </c>
      <c r="C852" s="7">
        <v>233</v>
      </c>
      <c r="D852" s="7">
        <v>1</v>
      </c>
      <c r="E852" s="2"/>
      <c r="F852" s="8">
        <v>40199.400381944448</v>
      </c>
      <c r="G852" s="7">
        <v>0</v>
      </c>
      <c r="H852" s="7">
        <v>3</v>
      </c>
      <c r="I852" s="7" t="b">
        <f t="shared" si="39"/>
        <v>0</v>
      </c>
      <c r="J852" s="7" t="b">
        <f t="shared" si="40"/>
        <v>1</v>
      </c>
      <c r="K852" s="7">
        <f t="shared" si="41"/>
        <v>0</v>
      </c>
      <c r="L852" s="7">
        <f>WEEKDAY(Table1[[#This Row],[post_time]])</f>
        <v>5</v>
      </c>
      <c r="M852" s="7">
        <f>VLOOKUP(Table1[[#This Row],[topic_id]],'All Topics Data'!$A$2:$I$1243,8,FALSE)</f>
        <v>40198.988194444442</v>
      </c>
      <c r="N852" s="7">
        <f>Table1[[#This Row],[Hui Reply?]]*(Table1[[#This Row],[post_time]]-Table1[[#This Row],[timestamp of previous reply]])</f>
        <v>0</v>
      </c>
      <c r="O852" s="3">
        <f>O851+Table1[[#This Row],[Hui Reply?]]</f>
        <v>162</v>
      </c>
      <c r="P852" s="19">
        <f>INT(Table1[[#This Row],[post_time]])</f>
        <v>40199</v>
      </c>
      <c r="Q852" s="3">
        <f>IF(Table1[[#This Row],[Hui Reply?]],VLOOKUP(Table1[[#This Row],[topic_id]],'All Topics Data'!$A$2:$E$1243,5,FALSE),0)</f>
        <v>0</v>
      </c>
      <c r="R852" s="8">
        <f>Table1[[#This Row],[post_time]]+8/24</f>
        <v>40199.733715277784</v>
      </c>
      <c r="S852" s="3">
        <f>IF(Table1[[#This Row],[post_position]]=1,0,SUMIFS($F$2:F852,$H$2:H852,Table1[[#This Row],[post_position]]-1,$C$2:C852,Table1[[#This Row],[topic_id]]))</f>
        <v>40199.121307870373</v>
      </c>
    </row>
    <row r="853" spans="1:19" x14ac:dyDescent="0.25">
      <c r="A853" s="7">
        <v>858</v>
      </c>
      <c r="B853" s="7">
        <v>1</v>
      </c>
      <c r="C853" s="7">
        <v>235</v>
      </c>
      <c r="D853" s="7">
        <v>27</v>
      </c>
      <c r="F853" s="8">
        <v>40199.401932870373</v>
      </c>
      <c r="G853" s="7">
        <v>0</v>
      </c>
      <c r="H853" s="7">
        <v>1</v>
      </c>
      <c r="I853" s="7" t="b">
        <f t="shared" si="39"/>
        <v>0</v>
      </c>
      <c r="J853" s="7" t="b">
        <f t="shared" si="40"/>
        <v>0</v>
      </c>
      <c r="K853" s="7">
        <f t="shared" si="41"/>
        <v>0</v>
      </c>
      <c r="L853" s="7">
        <f>WEEKDAY(Table1[[#This Row],[post_time]])</f>
        <v>5</v>
      </c>
      <c r="M853" s="7">
        <f>VLOOKUP(Table1[[#This Row],[topic_id]],'All Topics Data'!$A$2:$I$1243,8,FALSE)</f>
        <v>40199.401388888888</v>
      </c>
      <c r="N853" s="7">
        <f>Table1[[#This Row],[Hui Reply?]]*(Table1[[#This Row],[post_time]]-Table1[[#This Row],[timestamp of previous reply]])</f>
        <v>0</v>
      </c>
      <c r="O853" s="3">
        <f>O852+Table1[[#This Row],[Hui Reply?]]</f>
        <v>162</v>
      </c>
      <c r="P853" s="19">
        <f>INT(Table1[[#This Row],[post_time]])</f>
        <v>40199</v>
      </c>
      <c r="Q853" s="3">
        <f>IF(Table1[[#This Row],[Hui Reply?]],VLOOKUP(Table1[[#This Row],[topic_id]],'All Topics Data'!$A$2:$E$1243,5,FALSE),0)</f>
        <v>0</v>
      </c>
      <c r="R853" s="8">
        <f>Table1[[#This Row],[post_time]]+8/24</f>
        <v>40199.735266203708</v>
      </c>
      <c r="S853" s="3">
        <f>IF(Table1[[#This Row],[post_position]]=1,0,SUMIFS($F$2:F853,$H$2:H853,Table1[[#This Row],[post_position]]-1,$C$2:C853,Table1[[#This Row],[topic_id]]))</f>
        <v>0</v>
      </c>
    </row>
    <row r="854" spans="1:19" x14ac:dyDescent="0.25">
      <c r="A854" s="7">
        <v>859</v>
      </c>
      <c r="B854" s="7">
        <v>1</v>
      </c>
      <c r="C854" s="7">
        <v>211</v>
      </c>
      <c r="D854" s="7">
        <v>1886</v>
      </c>
      <c r="E854" s="2"/>
      <c r="F854" s="8">
        <v>40199.418622685182</v>
      </c>
      <c r="G854" s="7">
        <v>0</v>
      </c>
      <c r="H854" s="7">
        <v>15</v>
      </c>
      <c r="I854" s="7" t="b">
        <f t="shared" si="39"/>
        <v>0</v>
      </c>
      <c r="J854" s="7" t="b">
        <f t="shared" si="40"/>
        <v>1</v>
      </c>
      <c r="K854" s="7">
        <f t="shared" si="41"/>
        <v>0</v>
      </c>
      <c r="L854" s="7">
        <f>WEEKDAY(Table1[[#This Row],[post_time]])</f>
        <v>5</v>
      </c>
      <c r="M854" s="7">
        <f>VLOOKUP(Table1[[#This Row],[topic_id]],'All Topics Data'!$A$2:$I$1243,8,FALSE)</f>
        <v>40191.354166666664</v>
      </c>
      <c r="N854" s="7">
        <f>Table1[[#This Row],[Hui Reply?]]*(Table1[[#This Row],[post_time]]-Table1[[#This Row],[timestamp of previous reply]])</f>
        <v>0</v>
      </c>
      <c r="O854" s="3">
        <f>O853+Table1[[#This Row],[Hui Reply?]]</f>
        <v>162</v>
      </c>
      <c r="P854" s="19">
        <f>INT(Table1[[#This Row],[post_time]])</f>
        <v>40199</v>
      </c>
      <c r="Q854" s="3">
        <f>IF(Table1[[#This Row],[Hui Reply?]],VLOOKUP(Table1[[#This Row],[topic_id]],'All Topics Data'!$A$2:$E$1243,5,FALSE),0)</f>
        <v>0</v>
      </c>
      <c r="R854" s="8">
        <f>Table1[[#This Row],[post_time]]+8/24</f>
        <v>40199.751956018517</v>
      </c>
      <c r="S854" s="3">
        <f>IF(Table1[[#This Row],[post_position]]=1,0,SUMIFS($F$2:F854,$H$2:H854,Table1[[#This Row],[post_position]]-1,$C$2:C854,Table1[[#This Row],[topic_id]]))</f>
        <v>40193.45789351852</v>
      </c>
    </row>
    <row r="855" spans="1:19" x14ac:dyDescent="0.25">
      <c r="A855" s="7">
        <v>860</v>
      </c>
      <c r="B855" s="7">
        <v>1</v>
      </c>
      <c r="C855" s="7">
        <v>236</v>
      </c>
      <c r="D855" s="7">
        <v>1886</v>
      </c>
      <c r="E855" s="2"/>
      <c r="F855" s="8">
        <v>40199.431168981479</v>
      </c>
      <c r="G855" s="7">
        <v>0</v>
      </c>
      <c r="H855" s="7">
        <v>1</v>
      </c>
      <c r="I855" s="7" t="b">
        <f t="shared" si="39"/>
        <v>0</v>
      </c>
      <c r="J855" s="7" t="b">
        <f t="shared" si="40"/>
        <v>0</v>
      </c>
      <c r="K855" s="7">
        <f t="shared" si="41"/>
        <v>0</v>
      </c>
      <c r="L855" s="7">
        <f>WEEKDAY(Table1[[#This Row],[post_time]])</f>
        <v>5</v>
      </c>
      <c r="M855" s="7">
        <f>VLOOKUP(Table1[[#This Row],[topic_id]],'All Topics Data'!$A$2:$I$1243,8,FALSE)</f>
        <v>40199.430555555555</v>
      </c>
      <c r="N855" s="7">
        <f>Table1[[#This Row],[Hui Reply?]]*(Table1[[#This Row],[post_time]]-Table1[[#This Row],[timestamp of previous reply]])</f>
        <v>0</v>
      </c>
      <c r="O855" s="3">
        <f>O854+Table1[[#This Row],[Hui Reply?]]</f>
        <v>162</v>
      </c>
      <c r="P855" s="19">
        <f>INT(Table1[[#This Row],[post_time]])</f>
        <v>40199</v>
      </c>
      <c r="Q855" s="3">
        <f>IF(Table1[[#This Row],[Hui Reply?]],VLOOKUP(Table1[[#This Row],[topic_id]],'All Topics Data'!$A$2:$E$1243,5,FALSE),0)</f>
        <v>0</v>
      </c>
      <c r="R855" s="8">
        <f>Table1[[#This Row],[post_time]]+8/24</f>
        <v>40199.764502314814</v>
      </c>
      <c r="S855" s="3">
        <f>IF(Table1[[#This Row],[post_position]]=1,0,SUMIFS($F$2:F855,$H$2:H855,Table1[[#This Row],[post_position]]-1,$C$2:C855,Table1[[#This Row],[topic_id]]))</f>
        <v>0</v>
      </c>
    </row>
    <row r="856" spans="1:19" x14ac:dyDescent="0.25">
      <c r="A856" s="7">
        <v>861</v>
      </c>
      <c r="B856" s="7">
        <v>1</v>
      </c>
      <c r="C856" s="7">
        <v>211</v>
      </c>
      <c r="D856" s="7">
        <v>2758</v>
      </c>
      <c r="E856" s="2"/>
      <c r="F856" s="8">
        <v>40199.555115740739</v>
      </c>
      <c r="G856" s="7">
        <v>0</v>
      </c>
      <c r="H856" s="7">
        <v>16</v>
      </c>
      <c r="I856" s="7" t="b">
        <f t="shared" si="39"/>
        <v>0</v>
      </c>
      <c r="J856" s="7" t="b">
        <f t="shared" si="40"/>
        <v>1</v>
      </c>
      <c r="K856" s="7">
        <f t="shared" si="41"/>
        <v>0</v>
      </c>
      <c r="L856" s="7">
        <f>WEEKDAY(Table1[[#This Row],[post_time]])</f>
        <v>5</v>
      </c>
      <c r="M856" s="7">
        <f>VLOOKUP(Table1[[#This Row],[topic_id]],'All Topics Data'!$A$2:$I$1243,8,FALSE)</f>
        <v>40191.354166666664</v>
      </c>
      <c r="N856" s="7">
        <f>Table1[[#This Row],[Hui Reply?]]*(Table1[[#This Row],[post_time]]-Table1[[#This Row],[timestamp of previous reply]])</f>
        <v>0</v>
      </c>
      <c r="O856" s="3">
        <f>O855+Table1[[#This Row],[Hui Reply?]]</f>
        <v>162</v>
      </c>
      <c r="P856" s="19">
        <f>INT(Table1[[#This Row],[post_time]])</f>
        <v>40199</v>
      </c>
      <c r="Q856" s="3">
        <f>IF(Table1[[#This Row],[Hui Reply?]],VLOOKUP(Table1[[#This Row],[topic_id]],'All Topics Data'!$A$2:$E$1243,5,FALSE),0)</f>
        <v>0</v>
      </c>
      <c r="R856" s="8">
        <f>Table1[[#This Row],[post_time]]+8/24</f>
        <v>40199.888449074075</v>
      </c>
      <c r="S856" s="3">
        <f>IF(Table1[[#This Row],[post_position]]=1,0,SUMIFS($F$2:F856,$H$2:H856,Table1[[#This Row],[post_position]]-1,$C$2:C856,Table1[[#This Row],[topic_id]]))</f>
        <v>40199.418622685182</v>
      </c>
    </row>
    <row r="857" spans="1:19" x14ac:dyDescent="0.25">
      <c r="A857" s="7">
        <v>862</v>
      </c>
      <c r="B857" s="7">
        <v>1</v>
      </c>
      <c r="C857" s="7">
        <v>198</v>
      </c>
      <c r="D857" s="7">
        <v>3005</v>
      </c>
      <c r="F857" s="8">
        <v>40199.662152777775</v>
      </c>
      <c r="G857" s="7">
        <v>0</v>
      </c>
      <c r="H857" s="7">
        <v>4</v>
      </c>
      <c r="I857" s="7" t="b">
        <f t="shared" si="39"/>
        <v>0</v>
      </c>
      <c r="J857" s="7" t="b">
        <f t="shared" si="40"/>
        <v>1</v>
      </c>
      <c r="K857" s="7">
        <f t="shared" si="41"/>
        <v>0</v>
      </c>
      <c r="L857" s="7">
        <f>WEEKDAY(Table1[[#This Row],[post_time]])</f>
        <v>5</v>
      </c>
      <c r="M857" s="7">
        <f>VLOOKUP(Table1[[#This Row],[topic_id]],'All Topics Data'!$A$2:$I$1243,8,FALSE)</f>
        <v>40186.311111111114</v>
      </c>
      <c r="N857" s="7">
        <f>Table1[[#This Row],[Hui Reply?]]*(Table1[[#This Row],[post_time]]-Table1[[#This Row],[timestamp of previous reply]])</f>
        <v>0</v>
      </c>
      <c r="O857" s="3">
        <f>O856+Table1[[#This Row],[Hui Reply?]]</f>
        <v>162</v>
      </c>
      <c r="P857" s="19">
        <f>INT(Table1[[#This Row],[post_time]])</f>
        <v>40199</v>
      </c>
      <c r="Q857" s="3">
        <f>IF(Table1[[#This Row],[Hui Reply?]],VLOOKUP(Table1[[#This Row],[topic_id]],'All Topics Data'!$A$2:$E$1243,5,FALSE),0)</f>
        <v>0</v>
      </c>
      <c r="R857" s="8">
        <f>Table1[[#This Row],[post_time]]+8/24</f>
        <v>40199.995486111111</v>
      </c>
      <c r="S857" s="3">
        <f>IF(Table1[[#This Row],[post_position]]=1,0,SUMIFS($F$2:F857,$H$2:H857,Table1[[#This Row],[post_position]]-1,$C$2:C857,Table1[[#This Row],[topic_id]]))</f>
        <v>40186.664305555554</v>
      </c>
    </row>
    <row r="858" spans="1:19" x14ac:dyDescent="0.25">
      <c r="A858" s="7">
        <v>863</v>
      </c>
      <c r="B858" s="7">
        <v>1</v>
      </c>
      <c r="C858" s="7">
        <v>237</v>
      </c>
      <c r="D858" s="7">
        <v>3287</v>
      </c>
      <c r="E858" s="2"/>
      <c r="F858" s="8">
        <v>40200.521273148152</v>
      </c>
      <c r="G858" s="7">
        <v>0</v>
      </c>
      <c r="H858" s="7">
        <v>1</v>
      </c>
      <c r="I858" s="7" t="b">
        <f t="shared" si="39"/>
        <v>0</v>
      </c>
      <c r="J858" s="7" t="b">
        <f t="shared" si="40"/>
        <v>0</v>
      </c>
      <c r="K858" s="7">
        <f t="shared" si="41"/>
        <v>0</v>
      </c>
      <c r="L858" s="7">
        <f>WEEKDAY(Table1[[#This Row],[post_time]])</f>
        <v>6</v>
      </c>
      <c r="M858" s="7">
        <f>VLOOKUP(Table1[[#This Row],[topic_id]],'All Topics Data'!$A$2:$I$1243,8,FALSE)</f>
        <v>40200.520833333336</v>
      </c>
      <c r="N858" s="7">
        <f>Table1[[#This Row],[Hui Reply?]]*(Table1[[#This Row],[post_time]]-Table1[[#This Row],[timestamp of previous reply]])</f>
        <v>0</v>
      </c>
      <c r="O858" s="3">
        <f>O857+Table1[[#This Row],[Hui Reply?]]</f>
        <v>162</v>
      </c>
      <c r="P858" s="19">
        <f>INT(Table1[[#This Row],[post_time]])</f>
        <v>40200</v>
      </c>
      <c r="Q858" s="3">
        <f>IF(Table1[[#This Row],[Hui Reply?]],VLOOKUP(Table1[[#This Row],[topic_id]],'All Topics Data'!$A$2:$E$1243,5,FALSE),0)</f>
        <v>0</v>
      </c>
      <c r="R858" s="8">
        <f>Table1[[#This Row],[post_time]]+8/24</f>
        <v>40200.854606481487</v>
      </c>
      <c r="S858" s="3">
        <f>IF(Table1[[#This Row],[post_position]]=1,0,SUMIFS($F$2:F858,$H$2:H858,Table1[[#This Row],[post_position]]-1,$C$2:C858,Table1[[#This Row],[topic_id]]))</f>
        <v>0</v>
      </c>
    </row>
    <row r="859" spans="1:19" x14ac:dyDescent="0.25">
      <c r="A859" s="7">
        <v>864</v>
      </c>
      <c r="B859" s="7">
        <v>1</v>
      </c>
      <c r="C859" s="7">
        <v>237</v>
      </c>
      <c r="D859" s="7">
        <v>1</v>
      </c>
      <c r="E859" s="2"/>
      <c r="F859" s="8">
        <v>40200.585011574076</v>
      </c>
      <c r="G859" s="7">
        <v>0</v>
      </c>
      <c r="H859" s="7">
        <v>2</v>
      </c>
      <c r="I859" s="7" t="b">
        <f t="shared" si="39"/>
        <v>0</v>
      </c>
      <c r="J859" s="7" t="b">
        <f t="shared" si="40"/>
        <v>1</v>
      </c>
      <c r="K859" s="7">
        <f t="shared" si="41"/>
        <v>0</v>
      </c>
      <c r="L859" s="7">
        <f>WEEKDAY(Table1[[#This Row],[post_time]])</f>
        <v>6</v>
      </c>
      <c r="M859" s="7">
        <f>VLOOKUP(Table1[[#This Row],[topic_id]],'All Topics Data'!$A$2:$I$1243,8,FALSE)</f>
        <v>40200.520833333336</v>
      </c>
      <c r="N859" s="7">
        <f>Table1[[#This Row],[Hui Reply?]]*(Table1[[#This Row],[post_time]]-Table1[[#This Row],[timestamp of previous reply]])</f>
        <v>0</v>
      </c>
      <c r="O859" s="3">
        <f>O858+Table1[[#This Row],[Hui Reply?]]</f>
        <v>162</v>
      </c>
      <c r="P859" s="19">
        <f>INT(Table1[[#This Row],[post_time]])</f>
        <v>40200</v>
      </c>
      <c r="Q859" s="3">
        <f>IF(Table1[[#This Row],[Hui Reply?]],VLOOKUP(Table1[[#This Row],[topic_id]],'All Topics Data'!$A$2:$E$1243,5,FALSE),0)</f>
        <v>0</v>
      </c>
      <c r="R859" s="8">
        <f>Table1[[#This Row],[post_time]]+8/24</f>
        <v>40200.918344907412</v>
      </c>
      <c r="S859" s="3">
        <f>IF(Table1[[#This Row],[post_position]]=1,0,SUMIFS($F$2:F859,$H$2:H859,Table1[[#This Row],[post_position]]-1,$C$2:C859,Table1[[#This Row],[topic_id]]))</f>
        <v>40200.521273148152</v>
      </c>
    </row>
    <row r="860" spans="1:19" x14ac:dyDescent="0.25">
      <c r="A860" s="7">
        <v>865</v>
      </c>
      <c r="B860" s="7">
        <v>1</v>
      </c>
      <c r="C860" s="7">
        <v>237</v>
      </c>
      <c r="D860" s="7">
        <v>24</v>
      </c>
      <c r="E860" s="2"/>
      <c r="F860" s="8">
        <v>40200.608749999999</v>
      </c>
      <c r="G860" s="7">
        <v>0</v>
      </c>
      <c r="H860" s="7">
        <v>3</v>
      </c>
      <c r="I860" s="7" t="b">
        <f t="shared" si="39"/>
        <v>1</v>
      </c>
      <c r="J860" s="7" t="b">
        <f t="shared" si="40"/>
        <v>1</v>
      </c>
      <c r="K860" s="7">
        <f t="shared" si="41"/>
        <v>1</v>
      </c>
      <c r="L860" s="7">
        <f>WEEKDAY(Table1[[#This Row],[post_time]])</f>
        <v>6</v>
      </c>
      <c r="M860" s="7">
        <f>VLOOKUP(Table1[[#This Row],[topic_id]],'All Topics Data'!$A$2:$I$1243,8,FALSE)</f>
        <v>40200.520833333336</v>
      </c>
      <c r="N860" s="7">
        <f>Table1[[#This Row],[Hui Reply?]]*(Table1[[#This Row],[post_time]]-Table1[[#This Row],[timestamp of previous reply]])</f>
        <v>2.3738425923511386E-2</v>
      </c>
      <c r="O860" s="3">
        <f>O859+Table1[[#This Row],[Hui Reply?]]</f>
        <v>163</v>
      </c>
      <c r="P860" s="19">
        <f>INT(Table1[[#This Row],[post_time]])</f>
        <v>40200</v>
      </c>
      <c r="Q860" s="3" t="str">
        <f>IF(Table1[[#This Row],[Hui Reply?]],VLOOKUP(Table1[[#This Row],[topic_id]],'All Topics Data'!$A$2:$E$1243,5,FALSE),0)</f>
        <v>ljgent</v>
      </c>
      <c r="R860" s="8">
        <f>Table1[[#This Row],[post_time]]+8/24</f>
        <v>40200.942083333335</v>
      </c>
      <c r="S860" s="3">
        <f>IF(Table1[[#This Row],[post_position]]=1,0,SUMIFS($F$2:F860,$H$2:H860,Table1[[#This Row],[post_position]]-1,$C$2:C860,Table1[[#This Row],[topic_id]]))</f>
        <v>40200.585011574076</v>
      </c>
    </row>
    <row r="861" spans="1:19" x14ac:dyDescent="0.25">
      <c r="A861" s="7">
        <v>866</v>
      </c>
      <c r="B861" s="7">
        <v>1</v>
      </c>
      <c r="C861" s="7">
        <v>238</v>
      </c>
      <c r="D861" s="7">
        <v>3290</v>
      </c>
      <c r="F861" s="8">
        <v>40200.728807870371</v>
      </c>
      <c r="G861" s="7">
        <v>0</v>
      </c>
      <c r="H861" s="7">
        <v>1</v>
      </c>
      <c r="I861" s="7" t="b">
        <f t="shared" si="39"/>
        <v>0</v>
      </c>
      <c r="J861" s="7" t="b">
        <f t="shared" si="40"/>
        <v>0</v>
      </c>
      <c r="K861" s="7">
        <f t="shared" si="41"/>
        <v>0</v>
      </c>
      <c r="L861" s="7">
        <f>WEEKDAY(Table1[[#This Row],[post_time]])</f>
        <v>6</v>
      </c>
      <c r="M861" s="7">
        <f>VLOOKUP(Table1[[#This Row],[topic_id]],'All Topics Data'!$A$2:$I$1243,8,FALSE)</f>
        <v>40200.728472222225</v>
      </c>
      <c r="N861" s="7">
        <f>Table1[[#This Row],[Hui Reply?]]*(Table1[[#This Row],[post_time]]-Table1[[#This Row],[timestamp of previous reply]])</f>
        <v>0</v>
      </c>
      <c r="O861" s="3">
        <f>O860+Table1[[#This Row],[Hui Reply?]]</f>
        <v>163</v>
      </c>
      <c r="P861" s="19">
        <f>INT(Table1[[#This Row],[post_time]])</f>
        <v>40200</v>
      </c>
      <c r="Q861" s="3">
        <f>IF(Table1[[#This Row],[Hui Reply?]],VLOOKUP(Table1[[#This Row],[topic_id]],'All Topics Data'!$A$2:$E$1243,5,FALSE),0)</f>
        <v>0</v>
      </c>
      <c r="R861" s="8">
        <f>Table1[[#This Row],[post_time]]+8/24</f>
        <v>40201.062141203707</v>
      </c>
      <c r="S861" s="3">
        <f>IF(Table1[[#This Row],[post_position]]=1,0,SUMIFS($F$2:F861,$H$2:H861,Table1[[#This Row],[post_position]]-1,$C$2:C861,Table1[[#This Row],[topic_id]]))</f>
        <v>0</v>
      </c>
    </row>
    <row r="862" spans="1:19" x14ac:dyDescent="0.25">
      <c r="A862" s="7">
        <v>867</v>
      </c>
      <c r="B862" s="7">
        <v>1</v>
      </c>
      <c r="C862" s="7">
        <v>238</v>
      </c>
      <c r="D862" s="7">
        <v>3290</v>
      </c>
      <c r="E862" s="2"/>
      <c r="F862" s="8">
        <v>40200.771226851852</v>
      </c>
      <c r="G862" s="7">
        <v>0</v>
      </c>
      <c r="H862" s="7">
        <v>2</v>
      </c>
      <c r="I862" s="7" t="b">
        <f t="shared" si="39"/>
        <v>0</v>
      </c>
      <c r="J862" s="7" t="b">
        <f t="shared" si="40"/>
        <v>1</v>
      </c>
      <c r="K862" s="7">
        <f t="shared" si="41"/>
        <v>0</v>
      </c>
      <c r="L862" s="7">
        <f>WEEKDAY(Table1[[#This Row],[post_time]])</f>
        <v>6</v>
      </c>
      <c r="M862" s="7">
        <f>VLOOKUP(Table1[[#This Row],[topic_id]],'All Topics Data'!$A$2:$I$1243,8,FALSE)</f>
        <v>40200.728472222225</v>
      </c>
      <c r="N862" s="7">
        <f>Table1[[#This Row],[Hui Reply?]]*(Table1[[#This Row],[post_time]]-Table1[[#This Row],[timestamp of previous reply]])</f>
        <v>0</v>
      </c>
      <c r="O862" s="3">
        <f>O861+Table1[[#This Row],[Hui Reply?]]</f>
        <v>163</v>
      </c>
      <c r="P862" s="19">
        <f>INT(Table1[[#This Row],[post_time]])</f>
        <v>40200</v>
      </c>
      <c r="Q862" s="3">
        <f>IF(Table1[[#This Row],[Hui Reply?]],VLOOKUP(Table1[[#This Row],[topic_id]],'All Topics Data'!$A$2:$E$1243,5,FALSE),0)</f>
        <v>0</v>
      </c>
      <c r="R862" s="8">
        <f>Table1[[#This Row],[post_time]]+8/24</f>
        <v>40201.104560185187</v>
      </c>
      <c r="S862" s="3">
        <f>IF(Table1[[#This Row],[post_position]]=1,0,SUMIFS($F$2:F862,$H$2:H862,Table1[[#This Row],[post_position]]-1,$C$2:C862,Table1[[#This Row],[topic_id]]))</f>
        <v>40200.728807870371</v>
      </c>
    </row>
    <row r="863" spans="1:19" x14ac:dyDescent="0.25">
      <c r="A863" s="7">
        <v>868</v>
      </c>
      <c r="B863" s="7">
        <v>4</v>
      </c>
      <c r="C863" s="7">
        <v>2</v>
      </c>
      <c r="D863" s="7">
        <v>3290</v>
      </c>
      <c r="E863" s="2"/>
      <c r="F863" s="8">
        <v>40200.785162037035</v>
      </c>
      <c r="G863" s="7">
        <v>0</v>
      </c>
      <c r="H863" s="7">
        <v>36</v>
      </c>
      <c r="I863" s="7" t="b">
        <f t="shared" si="39"/>
        <v>0</v>
      </c>
      <c r="J863" s="7" t="b">
        <f t="shared" si="40"/>
        <v>1</v>
      </c>
      <c r="K863" s="7">
        <f t="shared" si="41"/>
        <v>0</v>
      </c>
      <c r="L863" s="7">
        <f>WEEKDAY(Table1[[#This Row],[post_time]])</f>
        <v>6</v>
      </c>
      <c r="M863" s="7">
        <f>VLOOKUP(Table1[[#This Row],[topic_id]],'All Topics Data'!$A$2:$I$1243,8,FALSE)</f>
        <v>40019.929861111108</v>
      </c>
      <c r="N863" s="7">
        <f>Table1[[#This Row],[Hui Reply?]]*(Table1[[#This Row],[post_time]]-Table1[[#This Row],[timestamp of previous reply]])</f>
        <v>0</v>
      </c>
      <c r="O863" s="3">
        <f>O862+Table1[[#This Row],[Hui Reply?]]</f>
        <v>163</v>
      </c>
      <c r="P863" s="19">
        <f>INT(Table1[[#This Row],[post_time]])</f>
        <v>40200</v>
      </c>
      <c r="Q863" s="3">
        <f>IF(Table1[[#This Row],[Hui Reply?]],VLOOKUP(Table1[[#This Row],[topic_id]],'All Topics Data'!$A$2:$E$1243,5,FALSE),0)</f>
        <v>0</v>
      </c>
      <c r="R863" s="8">
        <f>Table1[[#This Row],[post_time]]+8/24</f>
        <v>40201.118495370371</v>
      </c>
      <c r="S863" s="3">
        <f>IF(Table1[[#This Row],[post_position]]=1,0,SUMIFS($F$2:F863,$H$2:H863,Table1[[#This Row],[post_position]]-1,$C$2:C863,Table1[[#This Row],[topic_id]]))</f>
        <v>40198.58321759259</v>
      </c>
    </row>
    <row r="864" spans="1:19" x14ac:dyDescent="0.25">
      <c r="A864" s="7">
        <v>869</v>
      </c>
      <c r="B864" s="7">
        <v>1</v>
      </c>
      <c r="C864" s="7">
        <v>239</v>
      </c>
      <c r="D864" s="7">
        <v>3307</v>
      </c>
      <c r="E864" s="2"/>
      <c r="F864" s="8">
        <v>40201.59652777778</v>
      </c>
      <c r="G864" s="7">
        <v>0</v>
      </c>
      <c r="H864" s="7">
        <v>1</v>
      </c>
      <c r="I864" s="7" t="b">
        <f t="shared" si="39"/>
        <v>0</v>
      </c>
      <c r="J864" s="7" t="b">
        <f t="shared" si="40"/>
        <v>0</v>
      </c>
      <c r="K864" s="7">
        <f t="shared" si="41"/>
        <v>0</v>
      </c>
      <c r="L864" s="7">
        <f>WEEKDAY(Table1[[#This Row],[post_time]])</f>
        <v>7</v>
      </c>
      <c r="M864" s="7">
        <f>VLOOKUP(Table1[[#This Row],[topic_id]],'All Topics Data'!$A$2:$I$1243,8,FALSE)</f>
        <v>40201.59652777778</v>
      </c>
      <c r="N864" s="7">
        <f>Table1[[#This Row],[Hui Reply?]]*(Table1[[#This Row],[post_time]]-Table1[[#This Row],[timestamp of previous reply]])</f>
        <v>0</v>
      </c>
      <c r="O864" s="3">
        <f>O863+Table1[[#This Row],[Hui Reply?]]</f>
        <v>163</v>
      </c>
      <c r="P864" s="19">
        <f>INT(Table1[[#This Row],[post_time]])</f>
        <v>40201</v>
      </c>
      <c r="Q864" s="3">
        <f>IF(Table1[[#This Row],[Hui Reply?]],VLOOKUP(Table1[[#This Row],[topic_id]],'All Topics Data'!$A$2:$E$1243,5,FALSE),0)</f>
        <v>0</v>
      </c>
      <c r="R864" s="8">
        <f>Table1[[#This Row],[post_time]]+8/24</f>
        <v>40201.929861111115</v>
      </c>
      <c r="S864" s="3">
        <f>IF(Table1[[#This Row],[post_position]]=1,0,SUMIFS($F$2:F864,$H$2:H864,Table1[[#This Row],[post_position]]-1,$C$2:C864,Table1[[#This Row],[topic_id]]))</f>
        <v>0</v>
      </c>
    </row>
    <row r="865" spans="1:19" x14ac:dyDescent="0.25">
      <c r="A865" s="7">
        <v>870</v>
      </c>
      <c r="B865" s="7">
        <v>1</v>
      </c>
      <c r="C865" s="7">
        <v>213</v>
      </c>
      <c r="D865" s="7">
        <v>3312</v>
      </c>
      <c r="F865" s="8">
        <v>40201.851643518516</v>
      </c>
      <c r="G865" s="7">
        <v>0</v>
      </c>
      <c r="H865" s="7">
        <v>9</v>
      </c>
      <c r="I865" s="7" t="b">
        <f t="shared" si="39"/>
        <v>0</v>
      </c>
      <c r="J865" s="7" t="b">
        <f t="shared" si="40"/>
        <v>1</v>
      </c>
      <c r="K865" s="7">
        <f t="shared" si="41"/>
        <v>0</v>
      </c>
      <c r="L865" s="7">
        <f>WEEKDAY(Table1[[#This Row],[post_time]])</f>
        <v>7</v>
      </c>
      <c r="M865" s="7">
        <f>VLOOKUP(Table1[[#This Row],[topic_id]],'All Topics Data'!$A$2:$I$1243,8,FALSE)</f>
        <v>40191.927777777775</v>
      </c>
      <c r="N865" s="7">
        <f>Table1[[#This Row],[Hui Reply?]]*(Table1[[#This Row],[post_time]]-Table1[[#This Row],[timestamp of previous reply]])</f>
        <v>0</v>
      </c>
      <c r="O865" s="3">
        <f>O864+Table1[[#This Row],[Hui Reply?]]</f>
        <v>163</v>
      </c>
      <c r="P865" s="19">
        <f>INT(Table1[[#This Row],[post_time]])</f>
        <v>40201</v>
      </c>
      <c r="Q865" s="3">
        <f>IF(Table1[[#This Row],[Hui Reply?]],VLOOKUP(Table1[[#This Row],[topic_id]],'All Topics Data'!$A$2:$E$1243,5,FALSE),0)</f>
        <v>0</v>
      </c>
      <c r="R865" s="8">
        <f>Table1[[#This Row],[post_time]]+8/24</f>
        <v>40202.184976851851</v>
      </c>
      <c r="S865" s="3">
        <f>IF(Table1[[#This Row],[post_position]]=1,0,SUMIFS($F$2:F865,$H$2:H865,Table1[[#This Row],[post_position]]-1,$C$2:C865,Table1[[#This Row],[topic_id]]))</f>
        <v>40196.632465277777</v>
      </c>
    </row>
    <row r="866" spans="1:19" x14ac:dyDescent="0.25">
      <c r="A866" s="7">
        <v>871</v>
      </c>
      <c r="B866" s="7">
        <v>1</v>
      </c>
      <c r="C866" s="7">
        <v>213</v>
      </c>
      <c r="D866" s="7">
        <v>24</v>
      </c>
      <c r="E866" s="2"/>
      <c r="F866" s="8">
        <v>40202.117581018516</v>
      </c>
      <c r="G866" s="7">
        <v>0</v>
      </c>
      <c r="H866" s="7">
        <v>10</v>
      </c>
      <c r="I866" s="7" t="b">
        <f t="shared" si="39"/>
        <v>1</v>
      </c>
      <c r="J866" s="7" t="b">
        <f t="shared" si="40"/>
        <v>1</v>
      </c>
      <c r="K866" s="7">
        <f t="shared" si="41"/>
        <v>1</v>
      </c>
      <c r="L866" s="7">
        <f>WEEKDAY(Table1[[#This Row],[post_time]])</f>
        <v>1</v>
      </c>
      <c r="M866" s="7">
        <f>VLOOKUP(Table1[[#This Row],[topic_id]],'All Topics Data'!$A$2:$I$1243,8,FALSE)</f>
        <v>40191.927777777775</v>
      </c>
      <c r="N866" s="7">
        <f>Table1[[#This Row],[Hui Reply?]]*(Table1[[#This Row],[post_time]]-Table1[[#This Row],[timestamp of previous reply]])</f>
        <v>0.26593750000029104</v>
      </c>
      <c r="O866" s="3">
        <f>O865+Table1[[#This Row],[Hui Reply?]]</f>
        <v>164</v>
      </c>
      <c r="P866" s="19">
        <f>INT(Table1[[#This Row],[post_time]])</f>
        <v>40202</v>
      </c>
      <c r="Q866" s="3" t="str">
        <f>IF(Table1[[#This Row],[Hui Reply?]],VLOOKUP(Table1[[#This Row],[topic_id]],'All Topics Data'!$A$2:$E$1243,5,FALSE),0)</f>
        <v>jcalvacca</v>
      </c>
      <c r="R866" s="8">
        <f>Table1[[#This Row],[post_time]]+8/24</f>
        <v>40202.450914351852</v>
      </c>
      <c r="S866" s="3">
        <f>IF(Table1[[#This Row],[post_position]]=1,0,SUMIFS($F$2:F866,$H$2:H866,Table1[[#This Row],[post_position]]-1,$C$2:C866,Table1[[#This Row],[topic_id]]))</f>
        <v>40201.851643518516</v>
      </c>
    </row>
    <row r="867" spans="1:19" x14ac:dyDescent="0.25">
      <c r="A867" s="7">
        <v>872</v>
      </c>
      <c r="B867" s="7">
        <v>1</v>
      </c>
      <c r="C867" s="7">
        <v>239</v>
      </c>
      <c r="D867" s="7">
        <v>24</v>
      </c>
      <c r="F867" s="8">
        <v>40202.120891203704</v>
      </c>
      <c r="G867" s="7">
        <v>0</v>
      </c>
      <c r="H867" s="7">
        <v>2</v>
      </c>
      <c r="I867" s="7" t="b">
        <f t="shared" si="39"/>
        <v>1</v>
      </c>
      <c r="J867" s="7" t="b">
        <f t="shared" si="40"/>
        <v>1</v>
      </c>
      <c r="K867" s="7">
        <f t="shared" si="41"/>
        <v>1</v>
      </c>
      <c r="L867" s="7">
        <f>WEEKDAY(Table1[[#This Row],[post_time]])</f>
        <v>1</v>
      </c>
      <c r="M867" s="7">
        <f>VLOOKUP(Table1[[#This Row],[topic_id]],'All Topics Data'!$A$2:$I$1243,8,FALSE)</f>
        <v>40201.59652777778</v>
      </c>
      <c r="N867" s="7">
        <f>Table1[[#This Row],[Hui Reply?]]*(Table1[[#This Row],[post_time]]-Table1[[#This Row],[timestamp of previous reply]])</f>
        <v>0.52436342592409346</v>
      </c>
      <c r="O867" s="3">
        <f>O866+Table1[[#This Row],[Hui Reply?]]</f>
        <v>165</v>
      </c>
      <c r="P867" s="19">
        <f>INT(Table1[[#This Row],[post_time]])</f>
        <v>40202</v>
      </c>
      <c r="Q867" s="3" t="str">
        <f>IF(Table1[[#This Row],[Hui Reply?]],VLOOKUP(Table1[[#This Row],[topic_id]],'All Topics Data'!$A$2:$E$1243,5,FALSE),0)</f>
        <v>MIMarkS</v>
      </c>
      <c r="R867" s="8">
        <f>Table1[[#This Row],[post_time]]+8/24</f>
        <v>40202.454224537039</v>
      </c>
      <c r="S867" s="3">
        <f>IF(Table1[[#This Row],[post_position]]=1,0,SUMIFS($F$2:F867,$H$2:H867,Table1[[#This Row],[post_position]]-1,$C$2:C867,Table1[[#This Row],[topic_id]]))</f>
        <v>40201.59652777778</v>
      </c>
    </row>
    <row r="868" spans="1:19" x14ac:dyDescent="0.25">
      <c r="A868" s="7">
        <v>873</v>
      </c>
      <c r="B868" s="7">
        <v>1</v>
      </c>
      <c r="C868" s="7">
        <v>236</v>
      </c>
      <c r="D868" s="7">
        <v>24</v>
      </c>
      <c r="E868" s="2"/>
      <c r="F868" s="8">
        <v>40202.45453703704</v>
      </c>
      <c r="G868" s="7">
        <v>0</v>
      </c>
      <c r="H868" s="7">
        <v>2</v>
      </c>
      <c r="I868" s="7" t="b">
        <f t="shared" si="39"/>
        <v>1</v>
      </c>
      <c r="J868" s="7" t="b">
        <f t="shared" si="40"/>
        <v>1</v>
      </c>
      <c r="K868" s="7">
        <f t="shared" si="41"/>
        <v>1</v>
      </c>
      <c r="L868" s="7">
        <f>WEEKDAY(Table1[[#This Row],[post_time]])</f>
        <v>1</v>
      </c>
      <c r="M868" s="7">
        <f>VLOOKUP(Table1[[#This Row],[topic_id]],'All Topics Data'!$A$2:$I$1243,8,FALSE)</f>
        <v>40199.430555555555</v>
      </c>
      <c r="N868" s="7">
        <f>Table1[[#This Row],[Hui Reply?]]*(Table1[[#This Row],[post_time]]-Table1[[#This Row],[timestamp of previous reply]])</f>
        <v>3.02336805556115</v>
      </c>
      <c r="O868" s="3">
        <f>O867+Table1[[#This Row],[Hui Reply?]]</f>
        <v>166</v>
      </c>
      <c r="P868" s="19">
        <f>INT(Table1[[#This Row],[post_time]])</f>
        <v>40202</v>
      </c>
      <c r="Q868" s="3" t="str">
        <f>IF(Table1[[#This Row],[Hui Reply?]],VLOOKUP(Table1[[#This Row],[topic_id]],'All Topics Data'!$A$2:$E$1243,5,FALSE),0)</f>
        <v>Dee</v>
      </c>
      <c r="R868" s="8">
        <f>Table1[[#This Row],[post_time]]+8/24</f>
        <v>40202.787870370375</v>
      </c>
      <c r="S868" s="3">
        <f>IF(Table1[[#This Row],[post_position]]=1,0,SUMIFS($F$2:F868,$H$2:H868,Table1[[#This Row],[post_position]]-1,$C$2:C868,Table1[[#This Row],[topic_id]]))</f>
        <v>40199.431168981479</v>
      </c>
    </row>
    <row r="869" spans="1:19" x14ac:dyDescent="0.25">
      <c r="A869" s="7">
        <v>874</v>
      </c>
      <c r="B869" s="7">
        <v>1</v>
      </c>
      <c r="C869" s="7">
        <v>240</v>
      </c>
      <c r="D869" s="7">
        <v>3346</v>
      </c>
      <c r="E869" s="2"/>
      <c r="F869" s="8">
        <v>40203.514189814814</v>
      </c>
      <c r="G869" s="7">
        <v>0</v>
      </c>
      <c r="H869" s="7">
        <v>1</v>
      </c>
      <c r="I869" s="7" t="b">
        <f t="shared" si="39"/>
        <v>0</v>
      </c>
      <c r="J869" s="7" t="b">
        <f t="shared" si="40"/>
        <v>0</v>
      </c>
      <c r="K869" s="7">
        <f t="shared" si="41"/>
        <v>0</v>
      </c>
      <c r="L869" s="7">
        <f>WEEKDAY(Table1[[#This Row],[post_time]])</f>
        <v>2</v>
      </c>
      <c r="M869" s="7">
        <f>VLOOKUP(Table1[[#This Row],[topic_id]],'All Topics Data'!$A$2:$I$1243,8,FALSE)</f>
        <v>40203.513888888891</v>
      </c>
      <c r="N869" s="7">
        <f>Table1[[#This Row],[Hui Reply?]]*(Table1[[#This Row],[post_time]]-Table1[[#This Row],[timestamp of previous reply]])</f>
        <v>0</v>
      </c>
      <c r="O869" s="3">
        <f>O868+Table1[[#This Row],[Hui Reply?]]</f>
        <v>166</v>
      </c>
      <c r="P869" s="19">
        <f>INT(Table1[[#This Row],[post_time]])</f>
        <v>40203</v>
      </c>
      <c r="Q869" s="3">
        <f>IF(Table1[[#This Row],[Hui Reply?]],VLOOKUP(Table1[[#This Row],[topic_id]],'All Topics Data'!$A$2:$E$1243,5,FALSE),0)</f>
        <v>0</v>
      </c>
      <c r="R869" s="8">
        <f>Table1[[#This Row],[post_time]]+8/24</f>
        <v>40203.84752314815</v>
      </c>
      <c r="S869" s="3">
        <f>IF(Table1[[#This Row],[post_position]]=1,0,SUMIFS($F$2:F869,$H$2:H869,Table1[[#This Row],[post_position]]-1,$C$2:C869,Table1[[#This Row],[topic_id]]))</f>
        <v>0</v>
      </c>
    </row>
    <row r="870" spans="1:19" x14ac:dyDescent="0.25">
      <c r="A870" s="7">
        <v>875</v>
      </c>
      <c r="B870" s="7">
        <v>1</v>
      </c>
      <c r="C870" s="7">
        <v>240</v>
      </c>
      <c r="D870" s="7">
        <v>2018</v>
      </c>
      <c r="E870" s="2"/>
      <c r="F870" s="8">
        <v>40203.530775462961</v>
      </c>
      <c r="G870" s="7">
        <v>0</v>
      </c>
      <c r="H870" s="7">
        <v>2</v>
      </c>
      <c r="I870" s="7" t="b">
        <f t="shared" si="39"/>
        <v>0</v>
      </c>
      <c r="J870" s="7" t="b">
        <f t="shared" si="40"/>
        <v>1</v>
      </c>
      <c r="K870" s="7">
        <f t="shared" si="41"/>
        <v>0</v>
      </c>
      <c r="L870" s="7">
        <f>WEEKDAY(Table1[[#This Row],[post_time]])</f>
        <v>2</v>
      </c>
      <c r="M870" s="7">
        <f>VLOOKUP(Table1[[#This Row],[topic_id]],'All Topics Data'!$A$2:$I$1243,8,FALSE)</f>
        <v>40203.513888888891</v>
      </c>
      <c r="N870" s="7">
        <f>Table1[[#This Row],[Hui Reply?]]*(Table1[[#This Row],[post_time]]-Table1[[#This Row],[timestamp of previous reply]])</f>
        <v>0</v>
      </c>
      <c r="O870" s="3">
        <f>O869+Table1[[#This Row],[Hui Reply?]]</f>
        <v>166</v>
      </c>
      <c r="P870" s="19">
        <f>INT(Table1[[#This Row],[post_time]])</f>
        <v>40203</v>
      </c>
      <c r="Q870" s="3">
        <f>IF(Table1[[#This Row],[Hui Reply?]],VLOOKUP(Table1[[#This Row],[topic_id]],'All Topics Data'!$A$2:$E$1243,5,FALSE),0)</f>
        <v>0</v>
      </c>
      <c r="R870" s="8">
        <f>Table1[[#This Row],[post_time]]+8/24</f>
        <v>40203.864108796297</v>
      </c>
      <c r="S870" s="3">
        <f>IF(Table1[[#This Row],[post_position]]=1,0,SUMIFS($F$2:F870,$H$2:H870,Table1[[#This Row],[post_position]]-1,$C$2:C870,Table1[[#This Row],[topic_id]]))</f>
        <v>40203.514189814814</v>
      </c>
    </row>
    <row r="871" spans="1:19" x14ac:dyDescent="0.25">
      <c r="A871" s="7">
        <v>876</v>
      </c>
      <c r="B871" s="7">
        <v>1</v>
      </c>
      <c r="C871" s="7">
        <v>240</v>
      </c>
      <c r="D871" s="7">
        <v>2758</v>
      </c>
      <c r="E871" s="2"/>
      <c r="F871" s="8">
        <v>40203.538518518515</v>
      </c>
      <c r="G871" s="7">
        <v>0</v>
      </c>
      <c r="H871" s="7">
        <v>3</v>
      </c>
      <c r="I871" s="7" t="b">
        <f t="shared" si="39"/>
        <v>0</v>
      </c>
      <c r="J871" s="7" t="b">
        <f t="shared" si="40"/>
        <v>1</v>
      </c>
      <c r="K871" s="7">
        <f t="shared" si="41"/>
        <v>0</v>
      </c>
      <c r="L871" s="7">
        <f>WEEKDAY(Table1[[#This Row],[post_time]])</f>
        <v>2</v>
      </c>
      <c r="M871" s="7">
        <f>VLOOKUP(Table1[[#This Row],[topic_id]],'All Topics Data'!$A$2:$I$1243,8,FALSE)</f>
        <v>40203.513888888891</v>
      </c>
      <c r="N871" s="7">
        <f>Table1[[#This Row],[Hui Reply?]]*(Table1[[#This Row],[post_time]]-Table1[[#This Row],[timestamp of previous reply]])</f>
        <v>0</v>
      </c>
      <c r="O871" s="3">
        <f>O870+Table1[[#This Row],[Hui Reply?]]</f>
        <v>166</v>
      </c>
      <c r="P871" s="19">
        <f>INT(Table1[[#This Row],[post_time]])</f>
        <v>40203</v>
      </c>
      <c r="Q871" s="3">
        <f>IF(Table1[[#This Row],[Hui Reply?]],VLOOKUP(Table1[[#This Row],[topic_id]],'All Topics Data'!$A$2:$E$1243,5,FALSE),0)</f>
        <v>0</v>
      </c>
      <c r="R871" s="8">
        <f>Table1[[#This Row],[post_time]]+8/24</f>
        <v>40203.871851851851</v>
      </c>
      <c r="S871" s="3">
        <f>IF(Table1[[#This Row],[post_position]]=1,0,SUMIFS($F$2:F871,$H$2:H871,Table1[[#This Row],[post_position]]-1,$C$2:C871,Table1[[#This Row],[topic_id]]))</f>
        <v>40203.530775462961</v>
      </c>
    </row>
    <row r="872" spans="1:19" x14ac:dyDescent="0.25">
      <c r="A872" s="7">
        <v>877</v>
      </c>
      <c r="B872" s="7">
        <v>1</v>
      </c>
      <c r="C872" s="7">
        <v>238</v>
      </c>
      <c r="D872" s="7">
        <v>1</v>
      </c>
      <c r="E872" s="2"/>
      <c r="F872" s="8">
        <v>40204.386261574073</v>
      </c>
      <c r="G872" s="7">
        <v>0</v>
      </c>
      <c r="H872" s="7">
        <v>3</v>
      </c>
      <c r="I872" s="7" t="b">
        <f t="shared" si="39"/>
        <v>0</v>
      </c>
      <c r="J872" s="7" t="b">
        <f t="shared" si="40"/>
        <v>1</v>
      </c>
      <c r="K872" s="7">
        <f t="shared" si="41"/>
        <v>0</v>
      </c>
      <c r="L872" s="7">
        <f>WEEKDAY(Table1[[#This Row],[post_time]])</f>
        <v>3</v>
      </c>
      <c r="M872" s="7">
        <f>VLOOKUP(Table1[[#This Row],[topic_id]],'All Topics Data'!$A$2:$I$1243,8,FALSE)</f>
        <v>40200.728472222225</v>
      </c>
      <c r="N872" s="7">
        <f>Table1[[#This Row],[Hui Reply?]]*(Table1[[#This Row],[post_time]]-Table1[[#This Row],[timestamp of previous reply]])</f>
        <v>0</v>
      </c>
      <c r="O872" s="3">
        <f>O871+Table1[[#This Row],[Hui Reply?]]</f>
        <v>166</v>
      </c>
      <c r="P872" s="19">
        <f>INT(Table1[[#This Row],[post_time]])</f>
        <v>40204</v>
      </c>
      <c r="Q872" s="3">
        <f>IF(Table1[[#This Row],[Hui Reply?]],VLOOKUP(Table1[[#This Row],[topic_id]],'All Topics Data'!$A$2:$E$1243,5,FALSE),0)</f>
        <v>0</v>
      </c>
      <c r="R872" s="8">
        <f>Table1[[#This Row],[post_time]]+8/24</f>
        <v>40204.719594907408</v>
      </c>
      <c r="S872" s="3">
        <f>IF(Table1[[#This Row],[post_position]]=1,0,SUMIFS($F$2:F872,$H$2:H872,Table1[[#This Row],[post_position]]-1,$C$2:C872,Table1[[#This Row],[topic_id]]))</f>
        <v>40200.771226851852</v>
      </c>
    </row>
    <row r="873" spans="1:19" x14ac:dyDescent="0.25">
      <c r="A873" s="7">
        <v>878</v>
      </c>
      <c r="B873" s="7">
        <v>1</v>
      </c>
      <c r="C873" s="7">
        <v>241</v>
      </c>
      <c r="D873" s="7">
        <v>3371</v>
      </c>
      <c r="E873" s="2"/>
      <c r="F873" s="8">
        <v>40204.690254629626</v>
      </c>
      <c r="G873" s="7">
        <v>0</v>
      </c>
      <c r="H873" s="7">
        <v>1</v>
      </c>
      <c r="I873" s="7" t="b">
        <f t="shared" si="39"/>
        <v>0</v>
      </c>
      <c r="J873" s="7" t="b">
        <f t="shared" si="40"/>
        <v>0</v>
      </c>
      <c r="K873" s="7">
        <f t="shared" si="41"/>
        <v>0</v>
      </c>
      <c r="L873" s="7">
        <f>WEEKDAY(Table1[[#This Row],[post_time]])</f>
        <v>3</v>
      </c>
      <c r="M873" s="7">
        <f>VLOOKUP(Table1[[#This Row],[topic_id]],'All Topics Data'!$A$2:$I$1243,8,FALSE)</f>
        <v>40204.689583333333</v>
      </c>
      <c r="N873" s="7">
        <f>Table1[[#This Row],[Hui Reply?]]*(Table1[[#This Row],[post_time]]-Table1[[#This Row],[timestamp of previous reply]])</f>
        <v>0</v>
      </c>
      <c r="O873" s="3">
        <f>O872+Table1[[#This Row],[Hui Reply?]]</f>
        <v>166</v>
      </c>
      <c r="P873" s="19">
        <f>INT(Table1[[#This Row],[post_time]])</f>
        <v>40204</v>
      </c>
      <c r="Q873" s="3">
        <f>IF(Table1[[#This Row],[Hui Reply?]],VLOOKUP(Table1[[#This Row],[topic_id]],'All Topics Data'!$A$2:$E$1243,5,FALSE),0)</f>
        <v>0</v>
      </c>
      <c r="R873" s="8">
        <f>Table1[[#This Row],[post_time]]+8/24</f>
        <v>40205.023587962962</v>
      </c>
      <c r="S873" s="3">
        <f>IF(Table1[[#This Row],[post_position]]=1,0,SUMIFS($F$2:F873,$H$2:H873,Table1[[#This Row],[post_position]]-1,$C$2:C873,Table1[[#This Row],[topic_id]]))</f>
        <v>0</v>
      </c>
    </row>
    <row r="874" spans="1:19" x14ac:dyDescent="0.25">
      <c r="A874" s="7">
        <v>879</v>
      </c>
      <c r="B874" s="7">
        <v>1</v>
      </c>
      <c r="C874" s="7">
        <v>241</v>
      </c>
      <c r="D874" s="7">
        <v>3371</v>
      </c>
      <c r="F874" s="8">
        <v>40204.691006944442</v>
      </c>
      <c r="G874" s="7">
        <v>0</v>
      </c>
      <c r="H874" s="7">
        <v>2</v>
      </c>
      <c r="I874" s="7" t="b">
        <f t="shared" si="39"/>
        <v>0</v>
      </c>
      <c r="J874" s="7" t="b">
        <f t="shared" si="40"/>
        <v>1</v>
      </c>
      <c r="K874" s="7">
        <f t="shared" si="41"/>
        <v>0</v>
      </c>
      <c r="L874" s="7">
        <f>WEEKDAY(Table1[[#This Row],[post_time]])</f>
        <v>3</v>
      </c>
      <c r="M874" s="7">
        <f>VLOOKUP(Table1[[#This Row],[topic_id]],'All Topics Data'!$A$2:$I$1243,8,FALSE)</f>
        <v>40204.689583333333</v>
      </c>
      <c r="N874" s="7">
        <f>Table1[[#This Row],[Hui Reply?]]*(Table1[[#This Row],[post_time]]-Table1[[#This Row],[timestamp of previous reply]])</f>
        <v>0</v>
      </c>
      <c r="O874" s="3">
        <f>O873+Table1[[#This Row],[Hui Reply?]]</f>
        <v>166</v>
      </c>
      <c r="P874" s="19">
        <f>INT(Table1[[#This Row],[post_time]])</f>
        <v>40204</v>
      </c>
      <c r="Q874" s="3">
        <f>IF(Table1[[#This Row],[Hui Reply?]],VLOOKUP(Table1[[#This Row],[topic_id]],'All Topics Data'!$A$2:$E$1243,5,FALSE),0)</f>
        <v>0</v>
      </c>
      <c r="R874" s="8">
        <f>Table1[[#This Row],[post_time]]+8/24</f>
        <v>40205.024340277778</v>
      </c>
      <c r="S874" s="3">
        <f>IF(Table1[[#This Row],[post_position]]=1,0,SUMIFS($F$2:F874,$H$2:H874,Table1[[#This Row],[post_position]]-1,$C$2:C874,Table1[[#This Row],[topic_id]]))</f>
        <v>40204.690254629626</v>
      </c>
    </row>
    <row r="875" spans="1:19" x14ac:dyDescent="0.25">
      <c r="A875" s="7">
        <v>880</v>
      </c>
      <c r="B875" s="7">
        <v>1</v>
      </c>
      <c r="C875" s="7">
        <v>241</v>
      </c>
      <c r="D875" s="7">
        <v>3249</v>
      </c>
      <c r="E875" s="2"/>
      <c r="F875" s="8">
        <v>40204.847777777781</v>
      </c>
      <c r="G875" s="7">
        <v>0</v>
      </c>
      <c r="H875" s="7">
        <v>3</v>
      </c>
      <c r="I875" s="7" t="b">
        <f t="shared" si="39"/>
        <v>0</v>
      </c>
      <c r="J875" s="7" t="b">
        <f t="shared" si="40"/>
        <v>1</v>
      </c>
      <c r="K875" s="7">
        <f t="shared" si="41"/>
        <v>0</v>
      </c>
      <c r="L875" s="7">
        <f>WEEKDAY(Table1[[#This Row],[post_time]])</f>
        <v>3</v>
      </c>
      <c r="M875" s="7">
        <f>VLOOKUP(Table1[[#This Row],[topic_id]],'All Topics Data'!$A$2:$I$1243,8,FALSE)</f>
        <v>40204.689583333333</v>
      </c>
      <c r="N875" s="7">
        <f>Table1[[#This Row],[Hui Reply?]]*(Table1[[#This Row],[post_time]]-Table1[[#This Row],[timestamp of previous reply]])</f>
        <v>0</v>
      </c>
      <c r="O875" s="3">
        <f>O874+Table1[[#This Row],[Hui Reply?]]</f>
        <v>166</v>
      </c>
      <c r="P875" s="19">
        <f>INT(Table1[[#This Row],[post_time]])</f>
        <v>40204</v>
      </c>
      <c r="Q875" s="3">
        <f>IF(Table1[[#This Row],[Hui Reply?]],VLOOKUP(Table1[[#This Row],[topic_id]],'All Topics Data'!$A$2:$E$1243,5,FALSE),0)</f>
        <v>0</v>
      </c>
      <c r="R875" s="8">
        <f>Table1[[#This Row],[post_time]]+8/24</f>
        <v>40205.181111111116</v>
      </c>
      <c r="S875" s="3">
        <f>IF(Table1[[#This Row],[post_position]]=1,0,SUMIFS($F$2:F875,$H$2:H875,Table1[[#This Row],[post_position]]-1,$C$2:C875,Table1[[#This Row],[topic_id]]))</f>
        <v>40204.691006944442</v>
      </c>
    </row>
    <row r="876" spans="1:19" x14ac:dyDescent="0.25">
      <c r="A876" s="7">
        <v>881</v>
      </c>
      <c r="B876" s="7">
        <v>1</v>
      </c>
      <c r="C876" s="7">
        <v>241</v>
      </c>
      <c r="D876" s="7">
        <v>2018</v>
      </c>
      <c r="F876" s="8">
        <v>40204.880393518521</v>
      </c>
      <c r="G876" s="7">
        <v>0</v>
      </c>
      <c r="H876" s="7">
        <v>4</v>
      </c>
      <c r="I876" s="7" t="b">
        <f t="shared" si="39"/>
        <v>0</v>
      </c>
      <c r="J876" s="7" t="b">
        <f t="shared" si="40"/>
        <v>1</v>
      </c>
      <c r="K876" s="7">
        <f t="shared" si="41"/>
        <v>0</v>
      </c>
      <c r="L876" s="7">
        <f>WEEKDAY(Table1[[#This Row],[post_time]])</f>
        <v>3</v>
      </c>
      <c r="M876" s="7">
        <f>VLOOKUP(Table1[[#This Row],[topic_id]],'All Topics Data'!$A$2:$I$1243,8,FALSE)</f>
        <v>40204.689583333333</v>
      </c>
      <c r="N876" s="7">
        <f>Table1[[#This Row],[Hui Reply?]]*(Table1[[#This Row],[post_time]]-Table1[[#This Row],[timestamp of previous reply]])</f>
        <v>0</v>
      </c>
      <c r="O876" s="3">
        <f>O875+Table1[[#This Row],[Hui Reply?]]</f>
        <v>166</v>
      </c>
      <c r="P876" s="19">
        <f>INT(Table1[[#This Row],[post_time]])</f>
        <v>40204</v>
      </c>
      <c r="Q876" s="3">
        <f>IF(Table1[[#This Row],[Hui Reply?]],VLOOKUP(Table1[[#This Row],[topic_id]],'All Topics Data'!$A$2:$E$1243,5,FALSE),0)</f>
        <v>0</v>
      </c>
      <c r="R876" s="8">
        <f>Table1[[#This Row],[post_time]]+8/24</f>
        <v>40205.213726851856</v>
      </c>
      <c r="S876" s="3">
        <f>IF(Table1[[#This Row],[post_position]]=1,0,SUMIFS($F$2:F876,$H$2:H876,Table1[[#This Row],[post_position]]-1,$C$2:C876,Table1[[#This Row],[topic_id]]))</f>
        <v>40204.847777777781</v>
      </c>
    </row>
    <row r="877" spans="1:19" x14ac:dyDescent="0.25">
      <c r="A877" s="7">
        <v>882</v>
      </c>
      <c r="B877" s="7">
        <v>2</v>
      </c>
      <c r="C877" s="7">
        <v>242</v>
      </c>
      <c r="D877" s="7">
        <v>3378</v>
      </c>
      <c r="E877" s="2"/>
      <c r="F877" s="8">
        <v>40204.942199074074</v>
      </c>
      <c r="G877" s="7">
        <v>0</v>
      </c>
      <c r="H877" s="7">
        <v>1</v>
      </c>
      <c r="I877" s="7" t="b">
        <f t="shared" si="39"/>
        <v>0</v>
      </c>
      <c r="J877" s="7" t="b">
        <f t="shared" si="40"/>
        <v>0</v>
      </c>
      <c r="K877" s="7">
        <f t="shared" si="41"/>
        <v>0</v>
      </c>
      <c r="L877" s="7">
        <f>WEEKDAY(Table1[[#This Row],[post_time]])</f>
        <v>3</v>
      </c>
      <c r="M877" s="7">
        <f>VLOOKUP(Table1[[#This Row],[topic_id]],'All Topics Data'!$A$2:$I$1243,8,FALSE)</f>
        <v>40204.941666666666</v>
      </c>
      <c r="N877" s="7">
        <f>Table1[[#This Row],[Hui Reply?]]*(Table1[[#This Row],[post_time]]-Table1[[#This Row],[timestamp of previous reply]])</f>
        <v>0</v>
      </c>
      <c r="O877" s="3">
        <f>O876+Table1[[#This Row],[Hui Reply?]]</f>
        <v>166</v>
      </c>
      <c r="P877" s="19">
        <f>INT(Table1[[#This Row],[post_time]])</f>
        <v>40204</v>
      </c>
      <c r="Q877" s="3">
        <f>IF(Table1[[#This Row],[Hui Reply?]],VLOOKUP(Table1[[#This Row],[topic_id]],'All Topics Data'!$A$2:$E$1243,5,FALSE),0)</f>
        <v>0</v>
      </c>
      <c r="R877" s="8">
        <f>Table1[[#This Row],[post_time]]+8/24</f>
        <v>40205.27553240741</v>
      </c>
      <c r="S877" s="3">
        <f>IF(Table1[[#This Row],[post_position]]=1,0,SUMIFS($F$2:F877,$H$2:H877,Table1[[#This Row],[post_position]]-1,$C$2:C877,Table1[[#This Row],[topic_id]]))</f>
        <v>0</v>
      </c>
    </row>
    <row r="878" spans="1:19" x14ac:dyDescent="0.25">
      <c r="A878" s="7">
        <v>883</v>
      </c>
      <c r="B878" s="7">
        <v>1</v>
      </c>
      <c r="C878" s="7">
        <v>241</v>
      </c>
      <c r="D878" s="7">
        <v>3371</v>
      </c>
      <c r="F878" s="8">
        <v>40204.963993055557</v>
      </c>
      <c r="G878" s="7">
        <v>0</v>
      </c>
      <c r="H878" s="7">
        <v>5</v>
      </c>
      <c r="I878" s="7" t="b">
        <f t="shared" si="39"/>
        <v>0</v>
      </c>
      <c r="J878" s="7" t="b">
        <f t="shared" si="40"/>
        <v>1</v>
      </c>
      <c r="K878" s="7">
        <f t="shared" si="41"/>
        <v>0</v>
      </c>
      <c r="L878" s="7">
        <f>WEEKDAY(Table1[[#This Row],[post_time]])</f>
        <v>3</v>
      </c>
      <c r="M878" s="7">
        <f>VLOOKUP(Table1[[#This Row],[topic_id]],'All Topics Data'!$A$2:$I$1243,8,FALSE)</f>
        <v>40204.689583333333</v>
      </c>
      <c r="N878" s="7">
        <f>Table1[[#This Row],[Hui Reply?]]*(Table1[[#This Row],[post_time]]-Table1[[#This Row],[timestamp of previous reply]])</f>
        <v>0</v>
      </c>
      <c r="O878" s="3">
        <f>O877+Table1[[#This Row],[Hui Reply?]]</f>
        <v>166</v>
      </c>
      <c r="P878" s="19">
        <f>INT(Table1[[#This Row],[post_time]])</f>
        <v>40204</v>
      </c>
      <c r="Q878" s="3">
        <f>IF(Table1[[#This Row],[Hui Reply?]],VLOOKUP(Table1[[#This Row],[topic_id]],'All Topics Data'!$A$2:$E$1243,5,FALSE),0)</f>
        <v>0</v>
      </c>
      <c r="R878" s="8">
        <f>Table1[[#This Row],[post_time]]+8/24</f>
        <v>40205.297326388893</v>
      </c>
      <c r="S878" s="3">
        <f>IF(Table1[[#This Row],[post_position]]=1,0,SUMIFS($F$2:F878,$H$2:H878,Table1[[#This Row],[post_position]]-1,$C$2:C878,Table1[[#This Row],[topic_id]]))</f>
        <v>40204.880393518521</v>
      </c>
    </row>
    <row r="879" spans="1:19" x14ac:dyDescent="0.25">
      <c r="A879" s="7">
        <v>884</v>
      </c>
      <c r="B879" s="7">
        <v>1</v>
      </c>
      <c r="C879" s="7">
        <v>243</v>
      </c>
      <c r="D879" s="7">
        <v>3385</v>
      </c>
      <c r="F879" s="8">
        <v>40205.244675925926</v>
      </c>
      <c r="G879" s="7">
        <v>0</v>
      </c>
      <c r="H879" s="7">
        <v>1</v>
      </c>
      <c r="I879" s="7" t="b">
        <f t="shared" si="39"/>
        <v>0</v>
      </c>
      <c r="J879" s="7" t="b">
        <f t="shared" si="40"/>
        <v>0</v>
      </c>
      <c r="K879" s="7">
        <f t="shared" si="41"/>
        <v>0</v>
      </c>
      <c r="L879" s="7">
        <f>WEEKDAY(Table1[[#This Row],[post_time]])</f>
        <v>4</v>
      </c>
      <c r="M879" s="7">
        <f>VLOOKUP(Table1[[#This Row],[topic_id]],'All Topics Data'!$A$2:$I$1243,8,FALSE)</f>
        <v>40205.244444444441</v>
      </c>
      <c r="N879" s="7">
        <f>Table1[[#This Row],[Hui Reply?]]*(Table1[[#This Row],[post_time]]-Table1[[#This Row],[timestamp of previous reply]])</f>
        <v>0</v>
      </c>
      <c r="O879" s="3">
        <f>O878+Table1[[#This Row],[Hui Reply?]]</f>
        <v>166</v>
      </c>
      <c r="P879" s="19">
        <f>INT(Table1[[#This Row],[post_time]])</f>
        <v>40205</v>
      </c>
      <c r="Q879" s="3">
        <f>IF(Table1[[#This Row],[Hui Reply?]],VLOOKUP(Table1[[#This Row],[topic_id]],'All Topics Data'!$A$2:$E$1243,5,FALSE),0)</f>
        <v>0</v>
      </c>
      <c r="R879" s="8">
        <f>Table1[[#This Row],[post_time]]+8/24</f>
        <v>40205.578009259261</v>
      </c>
      <c r="S879" s="3">
        <f>IF(Table1[[#This Row],[post_position]]=1,0,SUMIFS($F$2:F879,$H$2:H879,Table1[[#This Row],[post_position]]-1,$C$2:C879,Table1[[#This Row],[topic_id]]))</f>
        <v>0</v>
      </c>
    </row>
    <row r="880" spans="1:19" x14ac:dyDescent="0.25">
      <c r="A880" s="7">
        <v>885</v>
      </c>
      <c r="B880" s="7">
        <v>1</v>
      </c>
      <c r="C880" s="7">
        <v>244</v>
      </c>
      <c r="D880" s="7">
        <v>2683</v>
      </c>
      <c r="E880" s="2"/>
      <c r="F880" s="8">
        <v>40205.436238425929</v>
      </c>
      <c r="G880" s="7">
        <v>0</v>
      </c>
      <c r="H880" s="7">
        <v>1</v>
      </c>
      <c r="I880" s="7" t="b">
        <f t="shared" si="39"/>
        <v>0</v>
      </c>
      <c r="J880" s="7" t="b">
        <f t="shared" si="40"/>
        <v>0</v>
      </c>
      <c r="K880" s="7">
        <f t="shared" si="41"/>
        <v>0</v>
      </c>
      <c r="L880" s="7">
        <f>WEEKDAY(Table1[[#This Row],[post_time]])</f>
        <v>4</v>
      </c>
      <c r="M880" s="7">
        <f>VLOOKUP(Table1[[#This Row],[topic_id]],'All Topics Data'!$A$2:$I$1243,8,FALSE)</f>
        <v>40205.436111111114</v>
      </c>
      <c r="N880" s="7">
        <f>Table1[[#This Row],[Hui Reply?]]*(Table1[[#This Row],[post_time]]-Table1[[#This Row],[timestamp of previous reply]])</f>
        <v>0</v>
      </c>
      <c r="O880" s="3">
        <f>O879+Table1[[#This Row],[Hui Reply?]]</f>
        <v>166</v>
      </c>
      <c r="P880" s="19">
        <f>INT(Table1[[#This Row],[post_time]])</f>
        <v>40205</v>
      </c>
      <c r="Q880" s="3">
        <f>IF(Table1[[#This Row],[Hui Reply?]],VLOOKUP(Table1[[#This Row],[topic_id]],'All Topics Data'!$A$2:$E$1243,5,FALSE),0)</f>
        <v>0</v>
      </c>
      <c r="R880" s="8">
        <f>Table1[[#This Row],[post_time]]+8/24</f>
        <v>40205.769571759265</v>
      </c>
      <c r="S880" s="3">
        <f>IF(Table1[[#This Row],[post_position]]=1,0,SUMIFS($F$2:F880,$H$2:H880,Table1[[#This Row],[post_position]]-1,$C$2:C880,Table1[[#This Row],[topic_id]]))</f>
        <v>0</v>
      </c>
    </row>
    <row r="881" spans="1:19" x14ac:dyDescent="0.25">
      <c r="A881" s="7">
        <v>886</v>
      </c>
      <c r="B881" s="7">
        <v>1</v>
      </c>
      <c r="C881" s="7">
        <v>244</v>
      </c>
      <c r="D881" s="7">
        <v>24</v>
      </c>
      <c r="F881" s="8">
        <v>40205.493310185186</v>
      </c>
      <c r="G881" s="7">
        <v>0</v>
      </c>
      <c r="H881" s="7">
        <v>2</v>
      </c>
      <c r="I881" s="7" t="b">
        <f t="shared" si="39"/>
        <v>1</v>
      </c>
      <c r="J881" s="7" t="b">
        <f t="shared" si="40"/>
        <v>1</v>
      </c>
      <c r="K881" s="7">
        <f t="shared" si="41"/>
        <v>1</v>
      </c>
      <c r="L881" s="7">
        <f>WEEKDAY(Table1[[#This Row],[post_time]])</f>
        <v>4</v>
      </c>
      <c r="M881" s="7">
        <f>VLOOKUP(Table1[[#This Row],[topic_id]],'All Topics Data'!$A$2:$I$1243,8,FALSE)</f>
        <v>40205.436111111114</v>
      </c>
      <c r="N881" s="7">
        <f>Table1[[#This Row],[Hui Reply?]]*(Table1[[#This Row],[post_time]]-Table1[[#This Row],[timestamp of previous reply]])</f>
        <v>5.7071759256359655E-2</v>
      </c>
      <c r="O881" s="3">
        <f>O880+Table1[[#This Row],[Hui Reply?]]</f>
        <v>167</v>
      </c>
      <c r="P881" s="19">
        <f>INT(Table1[[#This Row],[post_time]])</f>
        <v>40205</v>
      </c>
      <c r="Q881" s="3" t="str">
        <f>IF(Table1[[#This Row],[Hui Reply?]],VLOOKUP(Table1[[#This Row],[topic_id]],'All Topics Data'!$A$2:$E$1243,5,FALSE),0)</f>
        <v>LadyBlack</v>
      </c>
      <c r="R881" s="8">
        <f>Table1[[#This Row],[post_time]]+8/24</f>
        <v>40205.826643518521</v>
      </c>
      <c r="S881" s="3">
        <f>IF(Table1[[#This Row],[post_position]]=1,0,SUMIFS($F$2:F881,$H$2:H881,Table1[[#This Row],[post_position]]-1,$C$2:C881,Table1[[#This Row],[topic_id]]))</f>
        <v>40205.436238425929</v>
      </c>
    </row>
    <row r="882" spans="1:19" x14ac:dyDescent="0.25">
      <c r="A882" s="7">
        <v>887</v>
      </c>
      <c r="B882" s="7">
        <v>1</v>
      </c>
      <c r="C882" s="7">
        <v>241</v>
      </c>
      <c r="D882" s="7">
        <v>3249</v>
      </c>
      <c r="F882" s="8">
        <v>40205.528831018521</v>
      </c>
      <c r="G882" s="7">
        <v>0</v>
      </c>
      <c r="H882" s="7">
        <v>6</v>
      </c>
      <c r="I882" s="7" t="b">
        <f t="shared" si="39"/>
        <v>0</v>
      </c>
      <c r="J882" s="7" t="b">
        <f t="shared" si="40"/>
        <v>1</v>
      </c>
      <c r="K882" s="7">
        <f t="shared" si="41"/>
        <v>0</v>
      </c>
      <c r="L882" s="7">
        <f>WEEKDAY(Table1[[#This Row],[post_time]])</f>
        <v>4</v>
      </c>
      <c r="M882" s="7">
        <f>VLOOKUP(Table1[[#This Row],[topic_id]],'All Topics Data'!$A$2:$I$1243,8,FALSE)</f>
        <v>40204.689583333333</v>
      </c>
      <c r="N882" s="7">
        <f>Table1[[#This Row],[Hui Reply?]]*(Table1[[#This Row],[post_time]]-Table1[[#This Row],[timestamp of previous reply]])</f>
        <v>0</v>
      </c>
      <c r="O882" s="3">
        <f>O881+Table1[[#This Row],[Hui Reply?]]</f>
        <v>167</v>
      </c>
      <c r="P882" s="19">
        <f>INT(Table1[[#This Row],[post_time]])</f>
        <v>40205</v>
      </c>
      <c r="Q882" s="3">
        <f>IF(Table1[[#This Row],[Hui Reply?]],VLOOKUP(Table1[[#This Row],[topic_id]],'All Topics Data'!$A$2:$E$1243,5,FALSE),0)</f>
        <v>0</v>
      </c>
      <c r="R882" s="8">
        <f>Table1[[#This Row],[post_time]]+8/24</f>
        <v>40205.862164351856</v>
      </c>
      <c r="S882" s="3">
        <f>IF(Table1[[#This Row],[post_position]]=1,0,SUMIFS($F$2:F882,$H$2:H882,Table1[[#This Row],[post_position]]-1,$C$2:C882,Table1[[#This Row],[topic_id]]))</f>
        <v>40204.963993055557</v>
      </c>
    </row>
    <row r="883" spans="1:19" x14ac:dyDescent="0.25">
      <c r="A883" s="7">
        <v>888</v>
      </c>
      <c r="B883" s="7">
        <v>1</v>
      </c>
      <c r="C883" s="7">
        <v>245</v>
      </c>
      <c r="D883" s="7">
        <v>1573</v>
      </c>
      <c r="F883" s="8">
        <v>40205.552314814813</v>
      </c>
      <c r="G883" s="7">
        <v>0</v>
      </c>
      <c r="H883" s="7">
        <v>1</v>
      </c>
      <c r="I883" s="7" t="b">
        <f t="shared" si="39"/>
        <v>0</v>
      </c>
      <c r="J883" s="7" t="b">
        <f t="shared" si="40"/>
        <v>0</v>
      </c>
      <c r="K883" s="7">
        <f t="shared" si="41"/>
        <v>0</v>
      </c>
      <c r="L883" s="7">
        <f>WEEKDAY(Table1[[#This Row],[post_time]])</f>
        <v>4</v>
      </c>
      <c r="M883" s="7">
        <f>VLOOKUP(Table1[[#This Row],[topic_id]],'All Topics Data'!$A$2:$I$1243,8,FALSE)</f>
        <v>40205.552083333336</v>
      </c>
      <c r="N883" s="7">
        <f>Table1[[#This Row],[Hui Reply?]]*(Table1[[#This Row],[post_time]]-Table1[[#This Row],[timestamp of previous reply]])</f>
        <v>0</v>
      </c>
      <c r="O883" s="3">
        <f>O882+Table1[[#This Row],[Hui Reply?]]</f>
        <v>167</v>
      </c>
      <c r="P883" s="19">
        <f>INT(Table1[[#This Row],[post_time]])</f>
        <v>40205</v>
      </c>
      <c r="Q883" s="3">
        <f>IF(Table1[[#This Row],[Hui Reply?]],VLOOKUP(Table1[[#This Row],[topic_id]],'All Topics Data'!$A$2:$E$1243,5,FALSE),0)</f>
        <v>0</v>
      </c>
      <c r="R883" s="8">
        <f>Table1[[#This Row],[post_time]]+8/24</f>
        <v>40205.885648148149</v>
      </c>
      <c r="S883" s="3">
        <f>IF(Table1[[#This Row],[post_position]]=1,0,SUMIFS($F$2:F883,$H$2:H883,Table1[[#This Row],[post_position]]-1,$C$2:C883,Table1[[#This Row],[topic_id]]))</f>
        <v>0</v>
      </c>
    </row>
    <row r="884" spans="1:19" x14ac:dyDescent="0.25">
      <c r="A884" s="7">
        <v>889</v>
      </c>
      <c r="B884" s="7">
        <v>1</v>
      </c>
      <c r="C884" s="7">
        <v>241</v>
      </c>
      <c r="D884" s="7">
        <v>24</v>
      </c>
      <c r="F884" s="8">
        <v>40205.562037037038</v>
      </c>
      <c r="G884" s="7">
        <v>0</v>
      </c>
      <c r="H884" s="7">
        <v>7</v>
      </c>
      <c r="I884" s="7" t="b">
        <f t="shared" si="39"/>
        <v>1</v>
      </c>
      <c r="J884" s="7" t="b">
        <f t="shared" si="40"/>
        <v>1</v>
      </c>
      <c r="K884" s="7">
        <f t="shared" si="41"/>
        <v>1</v>
      </c>
      <c r="L884" s="7">
        <f>WEEKDAY(Table1[[#This Row],[post_time]])</f>
        <v>4</v>
      </c>
      <c r="M884" s="7">
        <f>VLOOKUP(Table1[[#This Row],[topic_id]],'All Topics Data'!$A$2:$I$1243,8,FALSE)</f>
        <v>40204.689583333333</v>
      </c>
      <c r="N884" s="7">
        <f>Table1[[#This Row],[Hui Reply?]]*(Table1[[#This Row],[post_time]]-Table1[[#This Row],[timestamp of previous reply]])</f>
        <v>3.3206018517375924E-2</v>
      </c>
      <c r="O884" s="3">
        <f>O883+Table1[[#This Row],[Hui Reply?]]</f>
        <v>168</v>
      </c>
      <c r="P884" s="19">
        <f>INT(Table1[[#This Row],[post_time]])</f>
        <v>40205</v>
      </c>
      <c r="Q884" s="3" t="str">
        <f>IF(Table1[[#This Row],[Hui Reply?]],VLOOKUP(Table1[[#This Row],[topic_id]],'All Topics Data'!$A$2:$E$1243,5,FALSE),0)</f>
        <v>JoshVV</v>
      </c>
      <c r="R884" s="8">
        <f>Table1[[#This Row],[post_time]]+8/24</f>
        <v>40205.895370370374</v>
      </c>
      <c r="S884" s="3">
        <f>IF(Table1[[#This Row],[post_position]]=1,0,SUMIFS($F$2:F884,$H$2:H884,Table1[[#This Row],[post_position]]-1,$C$2:C884,Table1[[#This Row],[topic_id]]))</f>
        <v>40205.528831018521</v>
      </c>
    </row>
    <row r="885" spans="1:19" x14ac:dyDescent="0.25">
      <c r="A885" s="7">
        <v>890</v>
      </c>
      <c r="B885" s="7">
        <v>1</v>
      </c>
      <c r="C885" s="7">
        <v>245</v>
      </c>
      <c r="D885" s="7">
        <v>24</v>
      </c>
      <c r="F885" s="8">
        <v>40205.56527777778</v>
      </c>
      <c r="G885" s="7">
        <v>0</v>
      </c>
      <c r="H885" s="7">
        <v>2</v>
      </c>
      <c r="I885" s="7" t="b">
        <f t="shared" si="39"/>
        <v>1</v>
      </c>
      <c r="J885" s="7" t="b">
        <f t="shared" si="40"/>
        <v>1</v>
      </c>
      <c r="K885" s="7">
        <f t="shared" si="41"/>
        <v>1</v>
      </c>
      <c r="L885" s="7">
        <f>WEEKDAY(Table1[[#This Row],[post_time]])</f>
        <v>4</v>
      </c>
      <c r="M885" s="7">
        <f>VLOOKUP(Table1[[#This Row],[topic_id]],'All Topics Data'!$A$2:$I$1243,8,FALSE)</f>
        <v>40205.552083333336</v>
      </c>
      <c r="N885" s="7">
        <f>Table1[[#This Row],[Hui Reply?]]*(Table1[[#This Row],[post_time]]-Table1[[#This Row],[timestamp of previous reply]])</f>
        <v>1.2962962966412306E-2</v>
      </c>
      <c r="O885" s="3">
        <f>O884+Table1[[#This Row],[Hui Reply?]]</f>
        <v>169</v>
      </c>
      <c r="P885" s="19">
        <f>INT(Table1[[#This Row],[post_time]])</f>
        <v>40205</v>
      </c>
      <c r="Q885" s="3" t="str">
        <f>IF(Table1[[#This Row],[Hui Reply?]],VLOOKUP(Table1[[#This Row],[topic_id]],'All Topics Data'!$A$2:$E$1243,5,FALSE),0)</f>
        <v>Krinsom</v>
      </c>
      <c r="R885" s="8">
        <f>Table1[[#This Row],[post_time]]+8/24</f>
        <v>40205.898611111115</v>
      </c>
      <c r="S885" s="3">
        <f>IF(Table1[[#This Row],[post_position]]=1,0,SUMIFS($F$2:F885,$H$2:H885,Table1[[#This Row],[post_position]]-1,$C$2:C885,Table1[[#This Row],[topic_id]]))</f>
        <v>40205.552314814813</v>
      </c>
    </row>
    <row r="886" spans="1:19" x14ac:dyDescent="0.25">
      <c r="A886" s="7">
        <v>891</v>
      </c>
      <c r="B886" s="7">
        <v>1</v>
      </c>
      <c r="C886" s="7">
        <v>241</v>
      </c>
      <c r="D886" s="7">
        <v>3371</v>
      </c>
      <c r="F886" s="8">
        <v>40205.582592592589</v>
      </c>
      <c r="G886" s="7">
        <v>0</v>
      </c>
      <c r="H886" s="7">
        <v>8</v>
      </c>
      <c r="I886" s="7" t="b">
        <f t="shared" si="39"/>
        <v>0</v>
      </c>
      <c r="J886" s="7" t="b">
        <f t="shared" si="40"/>
        <v>1</v>
      </c>
      <c r="K886" s="7">
        <f t="shared" si="41"/>
        <v>0</v>
      </c>
      <c r="L886" s="7">
        <f>WEEKDAY(Table1[[#This Row],[post_time]])</f>
        <v>4</v>
      </c>
      <c r="M886" s="7">
        <f>VLOOKUP(Table1[[#This Row],[topic_id]],'All Topics Data'!$A$2:$I$1243,8,FALSE)</f>
        <v>40204.689583333333</v>
      </c>
      <c r="N886" s="7">
        <f>Table1[[#This Row],[Hui Reply?]]*(Table1[[#This Row],[post_time]]-Table1[[#This Row],[timestamp of previous reply]])</f>
        <v>0</v>
      </c>
      <c r="O886" s="3">
        <f>O885+Table1[[#This Row],[Hui Reply?]]</f>
        <v>169</v>
      </c>
      <c r="P886" s="19">
        <f>INT(Table1[[#This Row],[post_time]])</f>
        <v>40205</v>
      </c>
      <c r="Q886" s="3">
        <f>IF(Table1[[#This Row],[Hui Reply?]],VLOOKUP(Table1[[#This Row],[topic_id]],'All Topics Data'!$A$2:$E$1243,5,FALSE),0)</f>
        <v>0</v>
      </c>
      <c r="R886" s="8">
        <f>Table1[[#This Row],[post_time]]+8/24</f>
        <v>40205.915925925925</v>
      </c>
      <c r="S886" s="3">
        <f>IF(Table1[[#This Row],[post_position]]=1,0,SUMIFS($F$2:F886,$H$2:H886,Table1[[#This Row],[post_position]]-1,$C$2:C886,Table1[[#This Row],[topic_id]]))</f>
        <v>40205.562037037038</v>
      </c>
    </row>
    <row r="887" spans="1:19" x14ac:dyDescent="0.25">
      <c r="A887" s="7">
        <v>892</v>
      </c>
      <c r="B887" s="7">
        <v>1</v>
      </c>
      <c r="C887" s="7">
        <v>241</v>
      </c>
      <c r="D887" s="7">
        <v>3249</v>
      </c>
      <c r="E887" s="2"/>
      <c r="F887" s="8">
        <v>40205.856712962966</v>
      </c>
      <c r="G887" s="7">
        <v>0</v>
      </c>
      <c r="H887" s="7">
        <v>9</v>
      </c>
      <c r="I887" s="7" t="b">
        <f t="shared" si="39"/>
        <v>0</v>
      </c>
      <c r="J887" s="7" t="b">
        <f t="shared" si="40"/>
        <v>1</v>
      </c>
      <c r="K887" s="7">
        <f t="shared" si="41"/>
        <v>0</v>
      </c>
      <c r="L887" s="7">
        <f>WEEKDAY(Table1[[#This Row],[post_time]])</f>
        <v>4</v>
      </c>
      <c r="M887" s="7">
        <f>VLOOKUP(Table1[[#This Row],[topic_id]],'All Topics Data'!$A$2:$I$1243,8,FALSE)</f>
        <v>40204.689583333333</v>
      </c>
      <c r="N887" s="7">
        <f>Table1[[#This Row],[Hui Reply?]]*(Table1[[#This Row],[post_time]]-Table1[[#This Row],[timestamp of previous reply]])</f>
        <v>0</v>
      </c>
      <c r="O887" s="3">
        <f>O886+Table1[[#This Row],[Hui Reply?]]</f>
        <v>169</v>
      </c>
      <c r="P887" s="19">
        <f>INT(Table1[[#This Row],[post_time]])</f>
        <v>40205</v>
      </c>
      <c r="Q887" s="3">
        <f>IF(Table1[[#This Row],[Hui Reply?]],VLOOKUP(Table1[[#This Row],[topic_id]],'All Topics Data'!$A$2:$E$1243,5,FALSE),0)</f>
        <v>0</v>
      </c>
      <c r="R887" s="8">
        <f>Table1[[#This Row],[post_time]]+8/24</f>
        <v>40206.190046296302</v>
      </c>
      <c r="S887" s="3">
        <f>IF(Table1[[#This Row],[post_position]]=1,0,SUMIFS($F$2:F887,$H$2:H887,Table1[[#This Row],[post_position]]-1,$C$2:C887,Table1[[#This Row],[topic_id]]))</f>
        <v>40205.582592592589</v>
      </c>
    </row>
    <row r="888" spans="1:19" x14ac:dyDescent="0.25">
      <c r="A888" s="7">
        <v>893</v>
      </c>
      <c r="B888" s="7">
        <v>1</v>
      </c>
      <c r="C888" s="7">
        <v>241</v>
      </c>
      <c r="D888" s="7">
        <v>3249</v>
      </c>
      <c r="F888" s="8">
        <v>40206.11178240741</v>
      </c>
      <c r="G888" s="7">
        <v>0</v>
      </c>
      <c r="H888" s="7">
        <v>10</v>
      </c>
      <c r="I888" s="7" t="b">
        <f t="shared" si="39"/>
        <v>0</v>
      </c>
      <c r="J888" s="7" t="b">
        <f t="shared" si="40"/>
        <v>1</v>
      </c>
      <c r="K888" s="7">
        <f t="shared" si="41"/>
        <v>0</v>
      </c>
      <c r="L888" s="7">
        <f>WEEKDAY(Table1[[#This Row],[post_time]])</f>
        <v>5</v>
      </c>
      <c r="M888" s="7">
        <f>VLOOKUP(Table1[[#This Row],[topic_id]],'All Topics Data'!$A$2:$I$1243,8,FALSE)</f>
        <v>40204.689583333333</v>
      </c>
      <c r="N888" s="7">
        <f>Table1[[#This Row],[Hui Reply?]]*(Table1[[#This Row],[post_time]]-Table1[[#This Row],[timestamp of previous reply]])</f>
        <v>0</v>
      </c>
      <c r="O888" s="3">
        <f>O887+Table1[[#This Row],[Hui Reply?]]</f>
        <v>169</v>
      </c>
      <c r="P888" s="19">
        <f>INT(Table1[[#This Row],[post_time]])</f>
        <v>40206</v>
      </c>
      <c r="Q888" s="3">
        <f>IF(Table1[[#This Row],[Hui Reply?]],VLOOKUP(Table1[[#This Row],[topic_id]],'All Topics Data'!$A$2:$E$1243,5,FALSE),0)</f>
        <v>0</v>
      </c>
      <c r="R888" s="8">
        <f>Table1[[#This Row],[post_time]]+8/24</f>
        <v>40206.445115740746</v>
      </c>
      <c r="S888" s="3">
        <f>IF(Table1[[#This Row],[post_position]]=1,0,SUMIFS($F$2:F888,$H$2:H888,Table1[[#This Row],[post_position]]-1,$C$2:C888,Table1[[#This Row],[topic_id]]))</f>
        <v>40205.856712962966</v>
      </c>
    </row>
    <row r="889" spans="1:19" x14ac:dyDescent="0.25">
      <c r="A889" s="7">
        <v>894</v>
      </c>
      <c r="B889" s="7">
        <v>2</v>
      </c>
      <c r="C889" s="7">
        <v>242</v>
      </c>
      <c r="D889" s="7">
        <v>1</v>
      </c>
      <c r="F889" s="8">
        <v>40206.49560185185</v>
      </c>
      <c r="G889" s="7">
        <v>0</v>
      </c>
      <c r="H889" s="7">
        <v>2</v>
      </c>
      <c r="I889" s="7" t="b">
        <f t="shared" si="39"/>
        <v>0</v>
      </c>
      <c r="J889" s="7" t="b">
        <f t="shared" si="40"/>
        <v>1</v>
      </c>
      <c r="K889" s="7">
        <f t="shared" si="41"/>
        <v>0</v>
      </c>
      <c r="L889" s="7">
        <f>WEEKDAY(Table1[[#This Row],[post_time]])</f>
        <v>5</v>
      </c>
      <c r="M889" s="7">
        <f>VLOOKUP(Table1[[#This Row],[topic_id]],'All Topics Data'!$A$2:$I$1243,8,FALSE)</f>
        <v>40204.941666666666</v>
      </c>
      <c r="N889" s="7">
        <f>Table1[[#This Row],[Hui Reply?]]*(Table1[[#This Row],[post_time]]-Table1[[#This Row],[timestamp of previous reply]])</f>
        <v>0</v>
      </c>
      <c r="O889" s="3">
        <f>O888+Table1[[#This Row],[Hui Reply?]]</f>
        <v>169</v>
      </c>
      <c r="P889" s="19">
        <f>INT(Table1[[#This Row],[post_time]])</f>
        <v>40206</v>
      </c>
      <c r="Q889" s="3">
        <f>IF(Table1[[#This Row],[Hui Reply?]],VLOOKUP(Table1[[#This Row],[topic_id]],'All Topics Data'!$A$2:$E$1243,5,FALSE),0)</f>
        <v>0</v>
      </c>
      <c r="R889" s="8">
        <f>Table1[[#This Row],[post_time]]+8/24</f>
        <v>40206.828935185185</v>
      </c>
      <c r="S889" s="3">
        <f>IF(Table1[[#This Row],[post_position]]=1,0,SUMIFS($F$2:F889,$H$2:H889,Table1[[#This Row],[post_position]]-1,$C$2:C889,Table1[[#This Row],[topic_id]]))</f>
        <v>40204.942199074074</v>
      </c>
    </row>
    <row r="890" spans="1:19" x14ac:dyDescent="0.25">
      <c r="A890" s="7">
        <v>895</v>
      </c>
      <c r="B890" s="7">
        <v>1</v>
      </c>
      <c r="C890" s="7">
        <v>241</v>
      </c>
      <c r="D890" s="7">
        <v>3249</v>
      </c>
      <c r="E890" s="2"/>
      <c r="F890" s="8">
        <v>40206.531261574077</v>
      </c>
      <c r="G890" s="7">
        <v>0</v>
      </c>
      <c r="H890" s="7">
        <v>11</v>
      </c>
      <c r="I890" s="7" t="b">
        <f t="shared" si="39"/>
        <v>0</v>
      </c>
      <c r="J890" s="7" t="b">
        <f t="shared" si="40"/>
        <v>1</v>
      </c>
      <c r="K890" s="7">
        <f t="shared" si="41"/>
        <v>0</v>
      </c>
      <c r="L890" s="7">
        <f>WEEKDAY(Table1[[#This Row],[post_time]])</f>
        <v>5</v>
      </c>
      <c r="M890" s="7">
        <f>VLOOKUP(Table1[[#This Row],[topic_id]],'All Topics Data'!$A$2:$I$1243,8,FALSE)</f>
        <v>40204.689583333333</v>
      </c>
      <c r="N890" s="7">
        <f>Table1[[#This Row],[Hui Reply?]]*(Table1[[#This Row],[post_time]]-Table1[[#This Row],[timestamp of previous reply]])</f>
        <v>0</v>
      </c>
      <c r="O890" s="3">
        <f>O889+Table1[[#This Row],[Hui Reply?]]</f>
        <v>169</v>
      </c>
      <c r="P890" s="19">
        <f>INT(Table1[[#This Row],[post_time]])</f>
        <v>40206</v>
      </c>
      <c r="Q890" s="3">
        <f>IF(Table1[[#This Row],[Hui Reply?]],VLOOKUP(Table1[[#This Row],[topic_id]],'All Topics Data'!$A$2:$E$1243,5,FALSE),0)</f>
        <v>0</v>
      </c>
      <c r="R890" s="8">
        <f>Table1[[#This Row],[post_time]]+8/24</f>
        <v>40206.864594907413</v>
      </c>
      <c r="S890" s="3">
        <f>IF(Table1[[#This Row],[post_position]]=1,0,SUMIFS($F$2:F890,$H$2:H890,Table1[[#This Row],[post_position]]-1,$C$2:C890,Table1[[#This Row],[topic_id]]))</f>
        <v>40206.11178240741</v>
      </c>
    </row>
    <row r="891" spans="1:19" x14ac:dyDescent="0.25">
      <c r="A891" s="7">
        <v>896</v>
      </c>
      <c r="B891" s="7">
        <v>1</v>
      </c>
      <c r="C891" s="7">
        <v>246</v>
      </c>
      <c r="D891" s="7">
        <v>3108</v>
      </c>
      <c r="E891" s="2"/>
      <c r="F891" s="8">
        <v>40206.702835648146</v>
      </c>
      <c r="G891" s="7">
        <v>0</v>
      </c>
      <c r="H891" s="7">
        <v>1</v>
      </c>
      <c r="I891" s="7" t="b">
        <f t="shared" si="39"/>
        <v>0</v>
      </c>
      <c r="J891" s="7" t="b">
        <f t="shared" si="40"/>
        <v>0</v>
      </c>
      <c r="K891" s="7">
        <f t="shared" si="41"/>
        <v>0</v>
      </c>
      <c r="L891" s="7">
        <f>WEEKDAY(Table1[[#This Row],[post_time]])</f>
        <v>5</v>
      </c>
      <c r="M891" s="7">
        <f>VLOOKUP(Table1[[#This Row],[topic_id]],'All Topics Data'!$A$2:$I$1243,8,FALSE)</f>
        <v>40206.702777777777</v>
      </c>
      <c r="N891" s="7">
        <f>Table1[[#This Row],[Hui Reply?]]*(Table1[[#This Row],[post_time]]-Table1[[#This Row],[timestamp of previous reply]])</f>
        <v>0</v>
      </c>
      <c r="O891" s="3">
        <f>O890+Table1[[#This Row],[Hui Reply?]]</f>
        <v>169</v>
      </c>
      <c r="P891" s="19">
        <f>INT(Table1[[#This Row],[post_time]])</f>
        <v>40206</v>
      </c>
      <c r="Q891" s="3">
        <f>IF(Table1[[#This Row],[Hui Reply?]],VLOOKUP(Table1[[#This Row],[topic_id]],'All Topics Data'!$A$2:$E$1243,5,FALSE),0)</f>
        <v>0</v>
      </c>
      <c r="R891" s="8">
        <f>Table1[[#This Row],[post_time]]+8/24</f>
        <v>40207.036168981482</v>
      </c>
      <c r="S891" s="3">
        <f>IF(Table1[[#This Row],[post_position]]=1,0,SUMIFS($F$2:F891,$H$2:H891,Table1[[#This Row],[post_position]]-1,$C$2:C891,Table1[[#This Row],[topic_id]]))</f>
        <v>0</v>
      </c>
    </row>
    <row r="892" spans="1:19" x14ac:dyDescent="0.25">
      <c r="A892" s="7">
        <v>897</v>
      </c>
      <c r="B892" s="7">
        <v>1</v>
      </c>
      <c r="C892" s="7">
        <v>246</v>
      </c>
      <c r="D892" s="7">
        <v>3249</v>
      </c>
      <c r="E892" s="2"/>
      <c r="F892" s="8">
        <v>40206.721435185187</v>
      </c>
      <c r="G892" s="7">
        <v>0</v>
      </c>
      <c r="H892" s="7">
        <v>2</v>
      </c>
      <c r="I892" s="7" t="b">
        <f t="shared" si="39"/>
        <v>0</v>
      </c>
      <c r="J892" s="7" t="b">
        <f t="shared" si="40"/>
        <v>1</v>
      </c>
      <c r="K892" s="7">
        <f t="shared" si="41"/>
        <v>0</v>
      </c>
      <c r="L892" s="7">
        <f>WEEKDAY(Table1[[#This Row],[post_time]])</f>
        <v>5</v>
      </c>
      <c r="M892" s="7">
        <f>VLOOKUP(Table1[[#This Row],[topic_id]],'All Topics Data'!$A$2:$I$1243,8,FALSE)</f>
        <v>40206.702777777777</v>
      </c>
      <c r="N892" s="7">
        <f>Table1[[#This Row],[Hui Reply?]]*(Table1[[#This Row],[post_time]]-Table1[[#This Row],[timestamp of previous reply]])</f>
        <v>0</v>
      </c>
      <c r="O892" s="3">
        <f>O891+Table1[[#This Row],[Hui Reply?]]</f>
        <v>169</v>
      </c>
      <c r="P892" s="19">
        <f>INT(Table1[[#This Row],[post_time]])</f>
        <v>40206</v>
      </c>
      <c r="Q892" s="3">
        <f>IF(Table1[[#This Row],[Hui Reply?]],VLOOKUP(Table1[[#This Row],[topic_id]],'All Topics Data'!$A$2:$E$1243,5,FALSE),0)</f>
        <v>0</v>
      </c>
      <c r="R892" s="8">
        <f>Table1[[#This Row],[post_time]]+8/24</f>
        <v>40207.054768518523</v>
      </c>
      <c r="S892" s="3">
        <f>IF(Table1[[#This Row],[post_position]]=1,0,SUMIFS($F$2:F892,$H$2:H892,Table1[[#This Row],[post_position]]-1,$C$2:C892,Table1[[#This Row],[topic_id]]))</f>
        <v>40206.702835648146</v>
      </c>
    </row>
    <row r="893" spans="1:19" x14ac:dyDescent="0.25">
      <c r="A893" s="7">
        <v>898</v>
      </c>
      <c r="B893" s="7">
        <v>1</v>
      </c>
      <c r="C893" s="7">
        <v>246</v>
      </c>
      <c r="D893" s="7">
        <v>3108</v>
      </c>
      <c r="F893" s="8">
        <v>40206.743414351855</v>
      </c>
      <c r="G893" s="7">
        <v>0</v>
      </c>
      <c r="H893" s="7">
        <v>3</v>
      </c>
      <c r="I893" s="7" t="b">
        <f t="shared" si="39"/>
        <v>0</v>
      </c>
      <c r="J893" s="7" t="b">
        <f t="shared" si="40"/>
        <v>1</v>
      </c>
      <c r="K893" s="7">
        <f t="shared" si="41"/>
        <v>0</v>
      </c>
      <c r="L893" s="7">
        <f>WEEKDAY(Table1[[#This Row],[post_time]])</f>
        <v>5</v>
      </c>
      <c r="M893" s="7">
        <f>VLOOKUP(Table1[[#This Row],[topic_id]],'All Topics Data'!$A$2:$I$1243,8,FALSE)</f>
        <v>40206.702777777777</v>
      </c>
      <c r="N893" s="7">
        <f>Table1[[#This Row],[Hui Reply?]]*(Table1[[#This Row],[post_time]]-Table1[[#This Row],[timestamp of previous reply]])</f>
        <v>0</v>
      </c>
      <c r="O893" s="3">
        <f>O892+Table1[[#This Row],[Hui Reply?]]</f>
        <v>169</v>
      </c>
      <c r="P893" s="19">
        <f>INT(Table1[[#This Row],[post_time]])</f>
        <v>40206</v>
      </c>
      <c r="Q893" s="3">
        <f>IF(Table1[[#This Row],[Hui Reply?]],VLOOKUP(Table1[[#This Row],[topic_id]],'All Topics Data'!$A$2:$E$1243,5,FALSE),0)</f>
        <v>0</v>
      </c>
      <c r="R893" s="8">
        <f>Table1[[#This Row],[post_time]]+8/24</f>
        <v>40207.076747685191</v>
      </c>
      <c r="S893" s="3">
        <f>IF(Table1[[#This Row],[post_position]]=1,0,SUMIFS($F$2:F893,$H$2:H893,Table1[[#This Row],[post_position]]-1,$C$2:C893,Table1[[#This Row],[topic_id]]))</f>
        <v>40206.721435185187</v>
      </c>
    </row>
    <row r="894" spans="1:19" x14ac:dyDescent="0.25">
      <c r="A894" s="7">
        <v>899</v>
      </c>
      <c r="B894" s="7">
        <v>1</v>
      </c>
      <c r="C894" s="7">
        <v>246</v>
      </c>
      <c r="D894" s="7">
        <v>3249</v>
      </c>
      <c r="F894" s="8">
        <v>40206.751030092593</v>
      </c>
      <c r="G894" s="7">
        <v>0</v>
      </c>
      <c r="H894" s="7">
        <v>4</v>
      </c>
      <c r="I894" s="7" t="b">
        <f t="shared" si="39"/>
        <v>0</v>
      </c>
      <c r="J894" s="7" t="b">
        <f t="shared" si="40"/>
        <v>1</v>
      </c>
      <c r="K894" s="7">
        <f t="shared" si="41"/>
        <v>0</v>
      </c>
      <c r="L894" s="7">
        <f>WEEKDAY(Table1[[#This Row],[post_time]])</f>
        <v>5</v>
      </c>
      <c r="M894" s="7">
        <f>VLOOKUP(Table1[[#This Row],[topic_id]],'All Topics Data'!$A$2:$I$1243,8,FALSE)</f>
        <v>40206.702777777777</v>
      </c>
      <c r="N894" s="7">
        <f>Table1[[#This Row],[Hui Reply?]]*(Table1[[#This Row],[post_time]]-Table1[[#This Row],[timestamp of previous reply]])</f>
        <v>0</v>
      </c>
      <c r="O894" s="3">
        <f>O893+Table1[[#This Row],[Hui Reply?]]</f>
        <v>169</v>
      </c>
      <c r="P894" s="19">
        <f>INT(Table1[[#This Row],[post_time]])</f>
        <v>40206</v>
      </c>
      <c r="Q894" s="3">
        <f>IF(Table1[[#This Row],[Hui Reply?]],VLOOKUP(Table1[[#This Row],[topic_id]],'All Topics Data'!$A$2:$E$1243,5,FALSE),0)</f>
        <v>0</v>
      </c>
      <c r="R894" s="8">
        <f>Table1[[#This Row],[post_time]]+8/24</f>
        <v>40207.084363425929</v>
      </c>
      <c r="S894" s="3">
        <f>IF(Table1[[#This Row],[post_position]]=1,0,SUMIFS($F$2:F894,$H$2:H894,Table1[[#This Row],[post_position]]-1,$C$2:C894,Table1[[#This Row],[topic_id]]))</f>
        <v>40206.743414351855</v>
      </c>
    </row>
    <row r="895" spans="1:19" x14ac:dyDescent="0.25">
      <c r="A895" s="7">
        <v>900</v>
      </c>
      <c r="B895" s="7">
        <v>1</v>
      </c>
      <c r="C895" s="7">
        <v>246</v>
      </c>
      <c r="D895" s="7">
        <v>3108</v>
      </c>
      <c r="F895" s="8">
        <v>40206.777905092589</v>
      </c>
      <c r="G895" s="7">
        <v>0</v>
      </c>
      <c r="H895" s="7">
        <v>5</v>
      </c>
      <c r="I895" s="7" t="b">
        <f t="shared" si="39"/>
        <v>0</v>
      </c>
      <c r="J895" s="7" t="b">
        <f t="shared" si="40"/>
        <v>1</v>
      </c>
      <c r="K895" s="7">
        <f t="shared" si="41"/>
        <v>0</v>
      </c>
      <c r="L895" s="7">
        <f>WEEKDAY(Table1[[#This Row],[post_time]])</f>
        <v>5</v>
      </c>
      <c r="M895" s="7">
        <f>VLOOKUP(Table1[[#This Row],[topic_id]],'All Topics Data'!$A$2:$I$1243,8,FALSE)</f>
        <v>40206.702777777777</v>
      </c>
      <c r="N895" s="7">
        <f>Table1[[#This Row],[Hui Reply?]]*(Table1[[#This Row],[post_time]]-Table1[[#This Row],[timestamp of previous reply]])</f>
        <v>0</v>
      </c>
      <c r="O895" s="3">
        <f>O894+Table1[[#This Row],[Hui Reply?]]</f>
        <v>169</v>
      </c>
      <c r="P895" s="19">
        <f>INT(Table1[[#This Row],[post_time]])</f>
        <v>40206</v>
      </c>
      <c r="Q895" s="3">
        <f>IF(Table1[[#This Row],[Hui Reply?]],VLOOKUP(Table1[[#This Row],[topic_id]],'All Topics Data'!$A$2:$E$1243,5,FALSE),0)</f>
        <v>0</v>
      </c>
      <c r="R895" s="8">
        <f>Table1[[#This Row],[post_time]]+8/24</f>
        <v>40207.111238425925</v>
      </c>
      <c r="S895" s="3">
        <f>IF(Table1[[#This Row],[post_position]]=1,0,SUMIFS($F$2:F895,$H$2:H895,Table1[[#This Row],[post_position]]-1,$C$2:C895,Table1[[#This Row],[topic_id]]))</f>
        <v>40206.751030092593</v>
      </c>
    </row>
    <row r="896" spans="1:19" x14ac:dyDescent="0.25">
      <c r="A896" s="7">
        <v>901</v>
      </c>
      <c r="B896" s="7">
        <v>1</v>
      </c>
      <c r="C896" s="7">
        <v>246</v>
      </c>
      <c r="D896" s="7">
        <v>3249</v>
      </c>
      <c r="F896" s="8">
        <v>40206.790532407409</v>
      </c>
      <c r="G896" s="7">
        <v>0</v>
      </c>
      <c r="H896" s="7">
        <v>6</v>
      </c>
      <c r="I896" s="7" t="b">
        <f t="shared" si="39"/>
        <v>0</v>
      </c>
      <c r="J896" s="7" t="b">
        <f t="shared" si="40"/>
        <v>1</v>
      </c>
      <c r="K896" s="7">
        <f t="shared" si="41"/>
        <v>0</v>
      </c>
      <c r="L896" s="7">
        <f>WEEKDAY(Table1[[#This Row],[post_time]])</f>
        <v>5</v>
      </c>
      <c r="M896" s="7">
        <f>VLOOKUP(Table1[[#This Row],[topic_id]],'All Topics Data'!$A$2:$I$1243,8,FALSE)</f>
        <v>40206.702777777777</v>
      </c>
      <c r="N896" s="7">
        <f>Table1[[#This Row],[Hui Reply?]]*(Table1[[#This Row],[post_time]]-Table1[[#This Row],[timestamp of previous reply]])</f>
        <v>0</v>
      </c>
      <c r="O896" s="3">
        <f>O895+Table1[[#This Row],[Hui Reply?]]</f>
        <v>169</v>
      </c>
      <c r="P896" s="19">
        <f>INT(Table1[[#This Row],[post_time]])</f>
        <v>40206</v>
      </c>
      <c r="Q896" s="3">
        <f>IF(Table1[[#This Row],[Hui Reply?]],VLOOKUP(Table1[[#This Row],[topic_id]],'All Topics Data'!$A$2:$E$1243,5,FALSE),0)</f>
        <v>0</v>
      </c>
      <c r="R896" s="8">
        <f>Table1[[#This Row],[post_time]]+8/24</f>
        <v>40207.123865740745</v>
      </c>
      <c r="S896" s="3">
        <f>IF(Table1[[#This Row],[post_position]]=1,0,SUMIFS($F$2:F896,$H$2:H896,Table1[[#This Row],[post_position]]-1,$C$2:C896,Table1[[#This Row],[topic_id]]))</f>
        <v>40206.777905092589</v>
      </c>
    </row>
    <row r="897" spans="1:19" x14ac:dyDescent="0.25">
      <c r="A897" s="7">
        <v>902</v>
      </c>
      <c r="B897" s="7">
        <v>1</v>
      </c>
      <c r="C897" s="7">
        <v>247</v>
      </c>
      <c r="D897" s="7">
        <v>3008</v>
      </c>
      <c r="F897" s="8">
        <v>40207.215567129628</v>
      </c>
      <c r="G897" s="7">
        <v>0</v>
      </c>
      <c r="H897" s="7">
        <v>1</v>
      </c>
      <c r="I897" s="7" t="b">
        <f t="shared" si="39"/>
        <v>0</v>
      </c>
      <c r="J897" s="7" t="b">
        <f t="shared" si="40"/>
        <v>0</v>
      </c>
      <c r="K897" s="7">
        <f t="shared" si="41"/>
        <v>0</v>
      </c>
      <c r="L897" s="7">
        <f>WEEKDAY(Table1[[#This Row],[post_time]])</f>
        <v>6</v>
      </c>
      <c r="M897" s="7">
        <f>VLOOKUP(Table1[[#This Row],[topic_id]],'All Topics Data'!$A$2:$I$1243,8,FALSE)</f>
        <v>40207.215277777781</v>
      </c>
      <c r="N897" s="7">
        <f>Table1[[#This Row],[Hui Reply?]]*(Table1[[#This Row],[post_time]]-Table1[[#This Row],[timestamp of previous reply]])</f>
        <v>0</v>
      </c>
      <c r="O897" s="3">
        <f>O896+Table1[[#This Row],[Hui Reply?]]</f>
        <v>169</v>
      </c>
      <c r="P897" s="19">
        <f>INT(Table1[[#This Row],[post_time]])</f>
        <v>40207</v>
      </c>
      <c r="Q897" s="3">
        <f>IF(Table1[[#This Row],[Hui Reply?]],VLOOKUP(Table1[[#This Row],[topic_id]],'All Topics Data'!$A$2:$E$1243,5,FALSE),0)</f>
        <v>0</v>
      </c>
      <c r="R897" s="8">
        <f>Table1[[#This Row],[post_time]]+8/24</f>
        <v>40207.548900462964</v>
      </c>
      <c r="S897" s="3">
        <f>IF(Table1[[#This Row],[post_position]]=1,0,SUMIFS($F$2:F897,$H$2:H897,Table1[[#This Row],[post_position]]-1,$C$2:C897,Table1[[#This Row],[topic_id]]))</f>
        <v>0</v>
      </c>
    </row>
    <row r="898" spans="1:19" x14ac:dyDescent="0.25">
      <c r="A898" s="7">
        <v>903</v>
      </c>
      <c r="B898" s="7">
        <v>1</v>
      </c>
      <c r="C898" s="7">
        <v>247</v>
      </c>
      <c r="D898" s="7">
        <v>24</v>
      </c>
      <c r="F898" s="8">
        <v>40207.223564814813</v>
      </c>
      <c r="G898" s="7">
        <v>0</v>
      </c>
      <c r="H898" s="7">
        <v>2</v>
      </c>
      <c r="I898" s="7" t="b">
        <f t="shared" si="39"/>
        <v>1</v>
      </c>
      <c r="J898" s="7" t="b">
        <f t="shared" si="40"/>
        <v>1</v>
      </c>
      <c r="K898" s="7">
        <f t="shared" si="41"/>
        <v>1</v>
      </c>
      <c r="L898" s="7">
        <f>WEEKDAY(Table1[[#This Row],[post_time]])</f>
        <v>6</v>
      </c>
      <c r="M898" s="7">
        <f>VLOOKUP(Table1[[#This Row],[topic_id]],'All Topics Data'!$A$2:$I$1243,8,FALSE)</f>
        <v>40207.215277777781</v>
      </c>
      <c r="N898" s="7">
        <f>Table1[[#This Row],[Hui Reply?]]*(Table1[[#This Row],[post_time]]-Table1[[#This Row],[timestamp of previous reply]])</f>
        <v>7.9976851848186925E-3</v>
      </c>
      <c r="O898" s="3">
        <f>O897+Table1[[#This Row],[Hui Reply?]]</f>
        <v>170</v>
      </c>
      <c r="P898" s="19">
        <f>INT(Table1[[#This Row],[post_time]])</f>
        <v>40207</v>
      </c>
      <c r="Q898" s="3" t="str">
        <f>IF(Table1[[#This Row],[Hui Reply?]],VLOOKUP(Table1[[#This Row],[topic_id]],'All Topics Data'!$A$2:$E$1243,5,FALSE),0)</f>
        <v>bfraser</v>
      </c>
      <c r="R898" s="8">
        <f>Table1[[#This Row],[post_time]]+8/24</f>
        <v>40207.556898148148</v>
      </c>
      <c r="S898" s="3">
        <f>IF(Table1[[#This Row],[post_position]]=1,0,SUMIFS($F$2:F898,$H$2:H898,Table1[[#This Row],[post_position]]-1,$C$2:C898,Table1[[#This Row],[topic_id]]))</f>
        <v>40207.215567129628</v>
      </c>
    </row>
    <row r="899" spans="1:19" x14ac:dyDescent="0.25">
      <c r="A899" s="7">
        <v>904</v>
      </c>
      <c r="B899" s="7">
        <v>1</v>
      </c>
      <c r="C899" s="7">
        <v>247</v>
      </c>
      <c r="D899" s="7">
        <v>24</v>
      </c>
      <c r="F899" s="8">
        <v>40207.224398148152</v>
      </c>
      <c r="G899" s="7">
        <v>0</v>
      </c>
      <c r="H899" s="7">
        <v>3</v>
      </c>
      <c r="I899" s="7" t="b">
        <f t="shared" ref="I899:I962" si="42">(D899=24)</f>
        <v>1</v>
      </c>
      <c r="J899" s="7" t="b">
        <f t="shared" ref="J899:J962" si="43">H899&gt;1</f>
        <v>1</v>
      </c>
      <c r="K899" s="7">
        <f t="shared" ref="K899:K962" si="44">I899*J899</f>
        <v>1</v>
      </c>
      <c r="L899" s="7">
        <f>WEEKDAY(Table1[[#This Row],[post_time]])</f>
        <v>6</v>
      </c>
      <c r="M899" s="7">
        <f>VLOOKUP(Table1[[#This Row],[topic_id]],'All Topics Data'!$A$2:$I$1243,8,FALSE)</f>
        <v>40207.215277777781</v>
      </c>
      <c r="N899" s="7">
        <f>Table1[[#This Row],[Hui Reply?]]*(Table1[[#This Row],[post_time]]-Table1[[#This Row],[timestamp of previous reply]])</f>
        <v>8.3333333896007389E-4</v>
      </c>
      <c r="O899" s="3">
        <f>O898+Table1[[#This Row],[Hui Reply?]]</f>
        <v>171</v>
      </c>
      <c r="P899" s="19">
        <f>INT(Table1[[#This Row],[post_time]])</f>
        <v>40207</v>
      </c>
      <c r="Q899" s="3" t="str">
        <f>IF(Table1[[#This Row],[Hui Reply?]],VLOOKUP(Table1[[#This Row],[topic_id]],'All Topics Data'!$A$2:$E$1243,5,FALSE),0)</f>
        <v>bfraser</v>
      </c>
      <c r="R899" s="8">
        <f>Table1[[#This Row],[post_time]]+8/24</f>
        <v>40207.557731481487</v>
      </c>
      <c r="S899" s="3">
        <f>IF(Table1[[#This Row],[post_position]]=1,0,SUMIFS($F$2:F899,$H$2:H899,Table1[[#This Row],[post_position]]-1,$C$2:C899,Table1[[#This Row],[topic_id]]))</f>
        <v>40207.223564814813</v>
      </c>
    </row>
    <row r="900" spans="1:19" x14ac:dyDescent="0.25">
      <c r="A900" s="7">
        <v>905</v>
      </c>
      <c r="B900" s="7">
        <v>3</v>
      </c>
      <c r="C900" s="7">
        <v>248</v>
      </c>
      <c r="D900" s="7">
        <v>3434</v>
      </c>
      <c r="F900" s="8">
        <v>40208.271550925929</v>
      </c>
      <c r="G900" s="7">
        <v>0</v>
      </c>
      <c r="H900" s="7">
        <v>1</v>
      </c>
      <c r="I900" s="7" t="b">
        <f t="shared" si="42"/>
        <v>0</v>
      </c>
      <c r="J900" s="7" t="b">
        <f t="shared" si="43"/>
        <v>0</v>
      </c>
      <c r="K900" s="7">
        <f t="shared" si="44"/>
        <v>0</v>
      </c>
      <c r="L900" s="7">
        <f>WEEKDAY(Table1[[#This Row],[post_time]])</f>
        <v>7</v>
      </c>
      <c r="M900" s="7">
        <f>VLOOKUP(Table1[[#This Row],[topic_id]],'All Topics Data'!$A$2:$I$1243,8,FALSE)</f>
        <v>40208.271527777775</v>
      </c>
      <c r="N900" s="7">
        <f>Table1[[#This Row],[Hui Reply?]]*(Table1[[#This Row],[post_time]]-Table1[[#This Row],[timestamp of previous reply]])</f>
        <v>0</v>
      </c>
      <c r="O900" s="3">
        <f>O899+Table1[[#This Row],[Hui Reply?]]</f>
        <v>171</v>
      </c>
      <c r="P900" s="19">
        <f>INT(Table1[[#This Row],[post_time]])</f>
        <v>40208</v>
      </c>
      <c r="Q900" s="3">
        <f>IF(Table1[[#This Row],[Hui Reply?]],VLOOKUP(Table1[[#This Row],[topic_id]],'All Topics Data'!$A$2:$E$1243,5,FALSE),0)</f>
        <v>0</v>
      </c>
      <c r="R900" s="8">
        <f>Table1[[#This Row],[post_time]]+8/24</f>
        <v>40208.604884259265</v>
      </c>
      <c r="S900" s="3">
        <f>IF(Table1[[#This Row],[post_position]]=1,0,SUMIFS($F$2:F900,$H$2:H900,Table1[[#This Row],[post_position]]-1,$C$2:C900,Table1[[#This Row],[topic_id]]))</f>
        <v>0</v>
      </c>
    </row>
    <row r="901" spans="1:19" x14ac:dyDescent="0.25">
      <c r="A901" s="7">
        <v>906</v>
      </c>
      <c r="B901" s="7">
        <v>3</v>
      </c>
      <c r="C901" s="7">
        <v>248</v>
      </c>
      <c r="D901" s="7">
        <v>24</v>
      </c>
      <c r="F901" s="8">
        <v>40208.500590277778</v>
      </c>
      <c r="G901" s="7">
        <v>0</v>
      </c>
      <c r="H901" s="7">
        <v>2</v>
      </c>
      <c r="I901" s="7" t="b">
        <f t="shared" si="42"/>
        <v>1</v>
      </c>
      <c r="J901" s="7" t="b">
        <f t="shared" si="43"/>
        <v>1</v>
      </c>
      <c r="K901" s="7">
        <f t="shared" si="44"/>
        <v>1</v>
      </c>
      <c r="L901" s="7">
        <f>WEEKDAY(Table1[[#This Row],[post_time]])</f>
        <v>7</v>
      </c>
      <c r="M901" s="7">
        <f>VLOOKUP(Table1[[#This Row],[topic_id]],'All Topics Data'!$A$2:$I$1243,8,FALSE)</f>
        <v>40208.271527777775</v>
      </c>
      <c r="N901" s="7">
        <f>Table1[[#This Row],[Hui Reply?]]*(Table1[[#This Row],[post_time]]-Table1[[#This Row],[timestamp of previous reply]])</f>
        <v>0.229039351848769</v>
      </c>
      <c r="O901" s="3">
        <f>O900+Table1[[#This Row],[Hui Reply?]]</f>
        <v>172</v>
      </c>
      <c r="P901" s="19">
        <f>INT(Table1[[#This Row],[post_time]])</f>
        <v>40208</v>
      </c>
      <c r="Q901" s="3" t="str">
        <f>IF(Table1[[#This Row],[Hui Reply?]],VLOOKUP(Table1[[#This Row],[topic_id]],'All Topics Data'!$A$2:$E$1243,5,FALSE),0)</f>
        <v>akshayag</v>
      </c>
      <c r="R901" s="8">
        <f>Table1[[#This Row],[post_time]]+8/24</f>
        <v>40208.833923611113</v>
      </c>
      <c r="S901" s="3">
        <f>IF(Table1[[#This Row],[post_position]]=1,0,SUMIFS($F$2:F901,$H$2:H901,Table1[[#This Row],[post_position]]-1,$C$2:C901,Table1[[#This Row],[topic_id]]))</f>
        <v>40208.271550925929</v>
      </c>
    </row>
    <row r="902" spans="1:19" x14ac:dyDescent="0.25">
      <c r="A902" s="7">
        <v>907</v>
      </c>
      <c r="B902" s="7">
        <v>3</v>
      </c>
      <c r="C902" s="7">
        <v>248</v>
      </c>
      <c r="D902" s="7">
        <v>3434</v>
      </c>
      <c r="F902" s="8">
        <v>40208.520381944443</v>
      </c>
      <c r="G902" s="7">
        <v>0</v>
      </c>
      <c r="H902" s="7">
        <v>3</v>
      </c>
      <c r="I902" s="7" t="b">
        <f t="shared" si="42"/>
        <v>0</v>
      </c>
      <c r="J902" s="7" t="b">
        <f t="shared" si="43"/>
        <v>1</v>
      </c>
      <c r="K902" s="7">
        <f t="shared" si="44"/>
        <v>0</v>
      </c>
      <c r="L902" s="7">
        <f>WEEKDAY(Table1[[#This Row],[post_time]])</f>
        <v>7</v>
      </c>
      <c r="M902" s="7">
        <f>VLOOKUP(Table1[[#This Row],[topic_id]],'All Topics Data'!$A$2:$I$1243,8,FALSE)</f>
        <v>40208.271527777775</v>
      </c>
      <c r="N902" s="7">
        <f>Table1[[#This Row],[Hui Reply?]]*(Table1[[#This Row],[post_time]]-Table1[[#This Row],[timestamp of previous reply]])</f>
        <v>0</v>
      </c>
      <c r="O902" s="3">
        <f>O901+Table1[[#This Row],[Hui Reply?]]</f>
        <v>172</v>
      </c>
      <c r="P902" s="19">
        <f>INT(Table1[[#This Row],[post_time]])</f>
        <v>40208</v>
      </c>
      <c r="Q902" s="3">
        <f>IF(Table1[[#This Row],[Hui Reply?]],VLOOKUP(Table1[[#This Row],[topic_id]],'All Topics Data'!$A$2:$E$1243,5,FALSE),0)</f>
        <v>0</v>
      </c>
      <c r="R902" s="8">
        <f>Table1[[#This Row],[post_time]]+8/24</f>
        <v>40208.853715277779</v>
      </c>
      <c r="S902" s="3">
        <f>IF(Table1[[#This Row],[post_position]]=1,0,SUMIFS($F$2:F902,$H$2:H902,Table1[[#This Row],[post_position]]-1,$C$2:C902,Table1[[#This Row],[topic_id]]))</f>
        <v>40208.500590277778</v>
      </c>
    </row>
    <row r="903" spans="1:19" x14ac:dyDescent="0.25">
      <c r="A903" s="7">
        <v>908</v>
      </c>
      <c r="B903" s="7">
        <v>3</v>
      </c>
      <c r="C903" s="7">
        <v>248</v>
      </c>
      <c r="D903" s="7">
        <v>24</v>
      </c>
      <c r="F903" s="8">
        <v>40208.584340277775</v>
      </c>
      <c r="G903" s="7">
        <v>0</v>
      </c>
      <c r="H903" s="7">
        <v>4</v>
      </c>
      <c r="I903" s="7" t="b">
        <f t="shared" si="42"/>
        <v>1</v>
      </c>
      <c r="J903" s="7" t="b">
        <f t="shared" si="43"/>
        <v>1</v>
      </c>
      <c r="K903" s="7">
        <f t="shared" si="44"/>
        <v>1</v>
      </c>
      <c r="L903" s="7">
        <f>WEEKDAY(Table1[[#This Row],[post_time]])</f>
        <v>7</v>
      </c>
      <c r="M903" s="7">
        <f>VLOOKUP(Table1[[#This Row],[topic_id]],'All Topics Data'!$A$2:$I$1243,8,FALSE)</f>
        <v>40208.271527777775</v>
      </c>
      <c r="N903" s="7">
        <f>Table1[[#This Row],[Hui Reply?]]*(Table1[[#This Row],[post_time]]-Table1[[#This Row],[timestamp of previous reply]])</f>
        <v>6.3958333332266193E-2</v>
      </c>
      <c r="O903" s="3">
        <f>O902+Table1[[#This Row],[Hui Reply?]]</f>
        <v>173</v>
      </c>
      <c r="P903" s="19">
        <f>INT(Table1[[#This Row],[post_time]])</f>
        <v>40208</v>
      </c>
      <c r="Q903" s="3" t="str">
        <f>IF(Table1[[#This Row],[Hui Reply?]],VLOOKUP(Table1[[#This Row],[topic_id]],'All Topics Data'!$A$2:$E$1243,5,FALSE),0)</f>
        <v>akshayag</v>
      </c>
      <c r="R903" s="8">
        <f>Table1[[#This Row],[post_time]]+8/24</f>
        <v>40208.917673611111</v>
      </c>
      <c r="S903" s="3">
        <f>IF(Table1[[#This Row],[post_position]]=1,0,SUMIFS($F$2:F903,$H$2:H903,Table1[[#This Row],[post_position]]-1,$C$2:C903,Table1[[#This Row],[topic_id]]))</f>
        <v>40208.520381944443</v>
      </c>
    </row>
    <row r="904" spans="1:19" x14ac:dyDescent="0.25">
      <c r="A904" s="7">
        <v>910</v>
      </c>
      <c r="B904" s="7">
        <v>1</v>
      </c>
      <c r="C904" s="7">
        <v>250</v>
      </c>
      <c r="D904" s="7">
        <v>3143</v>
      </c>
      <c r="E904" s="2"/>
      <c r="F904" s="8">
        <v>40210.832557870373</v>
      </c>
      <c r="G904" s="7">
        <v>0</v>
      </c>
      <c r="H904" s="7">
        <v>1</v>
      </c>
      <c r="I904" s="7" t="b">
        <f t="shared" si="42"/>
        <v>0</v>
      </c>
      <c r="J904" s="7" t="b">
        <f t="shared" si="43"/>
        <v>0</v>
      </c>
      <c r="K904" s="7">
        <f t="shared" si="44"/>
        <v>0</v>
      </c>
      <c r="L904" s="7">
        <f>WEEKDAY(Table1[[#This Row],[post_time]])</f>
        <v>2</v>
      </c>
      <c r="M904" s="7">
        <f>VLOOKUP(Table1[[#This Row],[topic_id]],'All Topics Data'!$A$2:$I$1243,8,FALSE)</f>
        <v>40210.831944444442</v>
      </c>
      <c r="N904" s="7">
        <f>Table1[[#This Row],[Hui Reply?]]*(Table1[[#This Row],[post_time]]-Table1[[#This Row],[timestamp of previous reply]])</f>
        <v>0</v>
      </c>
      <c r="O904" s="3">
        <f>O903+Table1[[#This Row],[Hui Reply?]]</f>
        <v>173</v>
      </c>
      <c r="P904" s="19">
        <f>INT(Table1[[#This Row],[post_time]])</f>
        <v>40210</v>
      </c>
      <c r="Q904" s="3">
        <f>IF(Table1[[#This Row],[Hui Reply?]],VLOOKUP(Table1[[#This Row],[topic_id]],'All Topics Data'!$A$2:$E$1243,5,FALSE),0)</f>
        <v>0</v>
      </c>
      <c r="R904" s="8">
        <f>Table1[[#This Row],[post_time]]+8/24</f>
        <v>40211.165891203709</v>
      </c>
      <c r="S904" s="3">
        <f>IF(Table1[[#This Row],[post_position]]=1,0,SUMIFS($F$2:F904,$H$2:H904,Table1[[#This Row],[post_position]]-1,$C$2:C904,Table1[[#This Row],[topic_id]]))</f>
        <v>0</v>
      </c>
    </row>
    <row r="905" spans="1:19" x14ac:dyDescent="0.25">
      <c r="A905" s="7">
        <v>911</v>
      </c>
      <c r="B905" s="7">
        <v>1</v>
      </c>
      <c r="C905" s="7">
        <v>52</v>
      </c>
      <c r="D905" s="7">
        <v>3479</v>
      </c>
      <c r="F905" s="8">
        <v>40210.845243055555</v>
      </c>
      <c r="G905" s="7">
        <v>0</v>
      </c>
      <c r="H905" s="7">
        <v>5</v>
      </c>
      <c r="I905" s="7" t="b">
        <f t="shared" si="42"/>
        <v>0</v>
      </c>
      <c r="J905" s="7" t="b">
        <f t="shared" si="43"/>
        <v>1</v>
      </c>
      <c r="K905" s="7">
        <f t="shared" si="44"/>
        <v>0</v>
      </c>
      <c r="L905" s="7">
        <f>WEEKDAY(Table1[[#This Row],[post_time]])</f>
        <v>2</v>
      </c>
      <c r="M905" s="7">
        <f>VLOOKUP(Table1[[#This Row],[topic_id]],'All Topics Data'!$A$2:$I$1243,8,FALSE)</f>
        <v>40056.954861111109</v>
      </c>
      <c r="N905" s="7">
        <f>Table1[[#This Row],[Hui Reply?]]*(Table1[[#This Row],[post_time]]-Table1[[#This Row],[timestamp of previous reply]])</f>
        <v>0</v>
      </c>
      <c r="O905" s="3">
        <f>O904+Table1[[#This Row],[Hui Reply?]]</f>
        <v>173</v>
      </c>
      <c r="P905" s="19">
        <f>INT(Table1[[#This Row],[post_time]])</f>
        <v>40210</v>
      </c>
      <c r="Q905" s="3">
        <f>IF(Table1[[#This Row],[Hui Reply?]],VLOOKUP(Table1[[#This Row],[topic_id]],'All Topics Data'!$A$2:$E$1243,5,FALSE),0)</f>
        <v>0</v>
      </c>
      <c r="R905" s="8">
        <f>Table1[[#This Row],[post_time]]+8/24</f>
        <v>40211.178576388891</v>
      </c>
      <c r="S905" s="3">
        <f>IF(Table1[[#This Row],[post_position]]=1,0,SUMIFS($F$2:F905,$H$2:H905,Table1[[#This Row],[post_position]]-1,$C$2:C905,Table1[[#This Row],[topic_id]]))</f>
        <v>40057.884189814817</v>
      </c>
    </row>
    <row r="906" spans="1:19" x14ac:dyDescent="0.25">
      <c r="A906" s="7">
        <v>912</v>
      </c>
      <c r="B906" s="7">
        <v>1</v>
      </c>
      <c r="C906" s="7">
        <v>251</v>
      </c>
      <c r="D906" s="7">
        <v>2369</v>
      </c>
      <c r="E906" s="2"/>
      <c r="F906" s="8">
        <v>40210.978645833333</v>
      </c>
      <c r="G906" s="7">
        <v>0</v>
      </c>
      <c r="H906" s="7">
        <v>1</v>
      </c>
      <c r="I906" s="7" t="b">
        <f t="shared" si="42"/>
        <v>0</v>
      </c>
      <c r="J906" s="7" t="b">
        <f t="shared" si="43"/>
        <v>0</v>
      </c>
      <c r="K906" s="7">
        <f t="shared" si="44"/>
        <v>0</v>
      </c>
      <c r="L906" s="7">
        <f>WEEKDAY(Table1[[#This Row],[post_time]])</f>
        <v>2</v>
      </c>
      <c r="M906" s="7">
        <f>VLOOKUP(Table1[[#This Row],[topic_id]],'All Topics Data'!$A$2:$I$1243,8,FALSE)</f>
        <v>40210.978472222225</v>
      </c>
      <c r="N906" s="7">
        <f>Table1[[#This Row],[Hui Reply?]]*(Table1[[#This Row],[post_time]]-Table1[[#This Row],[timestamp of previous reply]])</f>
        <v>0</v>
      </c>
      <c r="O906" s="3">
        <f>O905+Table1[[#This Row],[Hui Reply?]]</f>
        <v>173</v>
      </c>
      <c r="P906" s="19">
        <f>INT(Table1[[#This Row],[post_time]])</f>
        <v>40210</v>
      </c>
      <c r="Q906" s="3">
        <f>IF(Table1[[#This Row],[Hui Reply?]],VLOOKUP(Table1[[#This Row],[topic_id]],'All Topics Data'!$A$2:$E$1243,5,FALSE),0)</f>
        <v>0</v>
      </c>
      <c r="R906" s="8">
        <f>Table1[[#This Row],[post_time]]+8/24</f>
        <v>40211.311979166669</v>
      </c>
      <c r="S906" s="3">
        <f>IF(Table1[[#This Row],[post_position]]=1,0,SUMIFS($F$2:F906,$H$2:H906,Table1[[#This Row],[post_position]]-1,$C$2:C906,Table1[[#This Row],[topic_id]]))</f>
        <v>0</v>
      </c>
    </row>
    <row r="907" spans="1:19" x14ac:dyDescent="0.25">
      <c r="A907" s="7">
        <v>913</v>
      </c>
      <c r="B907" s="7">
        <v>1</v>
      </c>
      <c r="C907" s="7">
        <v>52</v>
      </c>
      <c r="D907" s="7">
        <v>24</v>
      </c>
      <c r="E907" s="2"/>
      <c r="F907" s="8">
        <v>40210.990416666667</v>
      </c>
      <c r="G907" s="7">
        <v>0</v>
      </c>
      <c r="H907" s="7">
        <v>6</v>
      </c>
      <c r="I907" s="7" t="b">
        <f t="shared" si="42"/>
        <v>1</v>
      </c>
      <c r="J907" s="7" t="b">
        <f t="shared" si="43"/>
        <v>1</v>
      </c>
      <c r="K907" s="7">
        <f t="shared" si="44"/>
        <v>1</v>
      </c>
      <c r="L907" s="7">
        <f>WEEKDAY(Table1[[#This Row],[post_time]])</f>
        <v>2</v>
      </c>
      <c r="M907" s="7">
        <f>VLOOKUP(Table1[[#This Row],[topic_id]],'All Topics Data'!$A$2:$I$1243,8,FALSE)</f>
        <v>40056.954861111109</v>
      </c>
      <c r="N907" s="7">
        <f>Table1[[#This Row],[Hui Reply?]]*(Table1[[#This Row],[post_time]]-Table1[[#This Row],[timestamp of previous reply]])</f>
        <v>0.14517361111211358</v>
      </c>
      <c r="O907" s="3">
        <f>O906+Table1[[#This Row],[Hui Reply?]]</f>
        <v>174</v>
      </c>
      <c r="P907" s="19">
        <f>INT(Table1[[#This Row],[post_time]])</f>
        <v>40210</v>
      </c>
      <c r="Q907" s="3" t="str">
        <f>IF(Table1[[#This Row],[Hui Reply?]],VLOOKUP(Table1[[#This Row],[topic_id]],'All Topics Data'!$A$2:$E$1243,5,FALSE),0)</f>
        <v>tcolton</v>
      </c>
      <c r="R907" s="8">
        <f>Table1[[#This Row],[post_time]]+8/24</f>
        <v>40211.323750000003</v>
      </c>
      <c r="S907" s="3">
        <f>IF(Table1[[#This Row],[post_position]]=1,0,SUMIFS($F$2:F907,$H$2:H907,Table1[[#This Row],[post_position]]-1,$C$2:C907,Table1[[#This Row],[topic_id]]))</f>
        <v>40210.845243055555</v>
      </c>
    </row>
    <row r="908" spans="1:19" x14ac:dyDescent="0.25">
      <c r="A908" s="7">
        <v>914</v>
      </c>
      <c r="B908" s="7">
        <v>1</v>
      </c>
      <c r="C908" s="7">
        <v>250</v>
      </c>
      <c r="D908" s="7">
        <v>24</v>
      </c>
      <c r="F908" s="8">
        <v>40211.0233912037</v>
      </c>
      <c r="G908" s="7">
        <v>0</v>
      </c>
      <c r="H908" s="7">
        <v>2</v>
      </c>
      <c r="I908" s="7" t="b">
        <f t="shared" si="42"/>
        <v>1</v>
      </c>
      <c r="J908" s="7" t="b">
        <f t="shared" si="43"/>
        <v>1</v>
      </c>
      <c r="K908" s="7">
        <f t="shared" si="44"/>
        <v>1</v>
      </c>
      <c r="L908" s="7">
        <f>WEEKDAY(Table1[[#This Row],[post_time]])</f>
        <v>3</v>
      </c>
      <c r="M908" s="7">
        <f>VLOOKUP(Table1[[#This Row],[topic_id]],'All Topics Data'!$A$2:$I$1243,8,FALSE)</f>
        <v>40210.831944444442</v>
      </c>
      <c r="N908" s="7">
        <f>Table1[[#This Row],[Hui Reply?]]*(Table1[[#This Row],[post_time]]-Table1[[#This Row],[timestamp of previous reply]])</f>
        <v>0.19083333332673647</v>
      </c>
      <c r="O908" s="3">
        <f>O907+Table1[[#This Row],[Hui Reply?]]</f>
        <v>175</v>
      </c>
      <c r="P908" s="19">
        <f>INT(Table1[[#This Row],[post_time]])</f>
        <v>40211</v>
      </c>
      <c r="Q908" s="3" t="str">
        <f>IF(Table1[[#This Row],[Hui Reply?]],VLOOKUP(Table1[[#This Row],[topic_id]],'All Topics Data'!$A$2:$E$1243,5,FALSE),0)</f>
        <v>Twee</v>
      </c>
      <c r="R908" s="8">
        <f>Table1[[#This Row],[post_time]]+8/24</f>
        <v>40211.356724537036</v>
      </c>
      <c r="S908" s="3">
        <f>IF(Table1[[#This Row],[post_position]]=1,0,SUMIFS($F$2:F908,$H$2:H908,Table1[[#This Row],[post_position]]-1,$C$2:C908,Table1[[#This Row],[topic_id]]))</f>
        <v>40210.832557870373</v>
      </c>
    </row>
    <row r="909" spans="1:19" x14ac:dyDescent="0.25">
      <c r="A909" s="7">
        <v>915</v>
      </c>
      <c r="B909" s="7">
        <v>1</v>
      </c>
      <c r="C909" s="7">
        <v>251</v>
      </c>
      <c r="D909" s="7">
        <v>24</v>
      </c>
      <c r="F909" s="8">
        <v>40211.025671296295</v>
      </c>
      <c r="G909" s="7">
        <v>0</v>
      </c>
      <c r="H909" s="7">
        <v>2</v>
      </c>
      <c r="I909" s="7" t="b">
        <f t="shared" si="42"/>
        <v>1</v>
      </c>
      <c r="J909" s="7" t="b">
        <f t="shared" si="43"/>
        <v>1</v>
      </c>
      <c r="K909" s="7">
        <f t="shared" si="44"/>
        <v>1</v>
      </c>
      <c r="L909" s="7">
        <f>WEEKDAY(Table1[[#This Row],[post_time]])</f>
        <v>3</v>
      </c>
      <c r="M909" s="7">
        <f>VLOOKUP(Table1[[#This Row],[topic_id]],'All Topics Data'!$A$2:$I$1243,8,FALSE)</f>
        <v>40210.978472222225</v>
      </c>
      <c r="N909" s="7">
        <f>Table1[[#This Row],[Hui Reply?]]*(Table1[[#This Row],[post_time]]-Table1[[#This Row],[timestamp of previous reply]])</f>
        <v>4.7025462961755693E-2</v>
      </c>
      <c r="O909" s="3">
        <f>O908+Table1[[#This Row],[Hui Reply?]]</f>
        <v>176</v>
      </c>
      <c r="P909" s="19">
        <f>INT(Table1[[#This Row],[post_time]])</f>
        <v>40211</v>
      </c>
      <c r="Q909" s="3" t="str">
        <f>IF(Table1[[#This Row],[Hui Reply?]],VLOOKUP(Table1[[#This Row],[topic_id]],'All Topics Data'!$A$2:$E$1243,5,FALSE),0)</f>
        <v>maradykstra</v>
      </c>
      <c r="R909" s="8">
        <f>Table1[[#This Row],[post_time]]+8/24</f>
        <v>40211.35900462963</v>
      </c>
      <c r="S909" s="3">
        <f>IF(Table1[[#This Row],[post_position]]=1,0,SUMIFS($F$2:F909,$H$2:H909,Table1[[#This Row],[post_position]]-1,$C$2:C909,Table1[[#This Row],[topic_id]]))</f>
        <v>40210.978645833333</v>
      </c>
    </row>
    <row r="910" spans="1:19" x14ac:dyDescent="0.25">
      <c r="A910" s="7">
        <v>916</v>
      </c>
      <c r="B910" s="7">
        <v>1</v>
      </c>
      <c r="C910" s="7">
        <v>250</v>
      </c>
      <c r="D910" s="7">
        <v>3143</v>
      </c>
      <c r="E910" s="2"/>
      <c r="F910" s="8">
        <v>40211.042638888888</v>
      </c>
      <c r="G910" s="7">
        <v>0</v>
      </c>
      <c r="H910" s="7">
        <v>3</v>
      </c>
      <c r="I910" s="7" t="b">
        <f t="shared" si="42"/>
        <v>0</v>
      </c>
      <c r="J910" s="7" t="b">
        <f t="shared" si="43"/>
        <v>1</v>
      </c>
      <c r="K910" s="7">
        <f t="shared" si="44"/>
        <v>0</v>
      </c>
      <c r="L910" s="7">
        <f>WEEKDAY(Table1[[#This Row],[post_time]])</f>
        <v>3</v>
      </c>
      <c r="M910" s="7">
        <f>VLOOKUP(Table1[[#This Row],[topic_id]],'All Topics Data'!$A$2:$I$1243,8,FALSE)</f>
        <v>40210.831944444442</v>
      </c>
      <c r="N910" s="7">
        <f>Table1[[#This Row],[Hui Reply?]]*(Table1[[#This Row],[post_time]]-Table1[[#This Row],[timestamp of previous reply]])</f>
        <v>0</v>
      </c>
      <c r="O910" s="3">
        <f>O909+Table1[[#This Row],[Hui Reply?]]</f>
        <v>176</v>
      </c>
      <c r="P910" s="19">
        <f>INT(Table1[[#This Row],[post_time]])</f>
        <v>40211</v>
      </c>
      <c r="Q910" s="3">
        <f>IF(Table1[[#This Row],[Hui Reply?]],VLOOKUP(Table1[[#This Row],[topic_id]],'All Topics Data'!$A$2:$E$1243,5,FALSE),0)</f>
        <v>0</v>
      </c>
      <c r="R910" s="8">
        <f>Table1[[#This Row],[post_time]]+8/24</f>
        <v>40211.375972222224</v>
      </c>
      <c r="S910" s="3">
        <f>IF(Table1[[#This Row],[post_position]]=1,0,SUMIFS($F$2:F910,$H$2:H910,Table1[[#This Row],[post_position]]-1,$C$2:C910,Table1[[#This Row],[topic_id]]))</f>
        <v>40211.0233912037</v>
      </c>
    </row>
    <row r="911" spans="1:19" x14ac:dyDescent="0.25">
      <c r="A911" s="7">
        <v>917</v>
      </c>
      <c r="B911" s="7">
        <v>1</v>
      </c>
      <c r="C911" s="7">
        <v>251</v>
      </c>
      <c r="D911" s="7">
        <v>2369</v>
      </c>
      <c r="F911" s="8">
        <v>40211.162245370368</v>
      </c>
      <c r="G911" s="7">
        <v>0</v>
      </c>
      <c r="H911" s="7">
        <v>3</v>
      </c>
      <c r="I911" s="7" t="b">
        <f t="shared" si="42"/>
        <v>0</v>
      </c>
      <c r="J911" s="7" t="b">
        <f t="shared" si="43"/>
        <v>1</v>
      </c>
      <c r="K911" s="7">
        <f t="shared" si="44"/>
        <v>0</v>
      </c>
      <c r="L911" s="7">
        <f>WEEKDAY(Table1[[#This Row],[post_time]])</f>
        <v>3</v>
      </c>
      <c r="M911" s="7">
        <f>VLOOKUP(Table1[[#This Row],[topic_id]],'All Topics Data'!$A$2:$I$1243,8,FALSE)</f>
        <v>40210.978472222225</v>
      </c>
      <c r="N911" s="7">
        <f>Table1[[#This Row],[Hui Reply?]]*(Table1[[#This Row],[post_time]]-Table1[[#This Row],[timestamp of previous reply]])</f>
        <v>0</v>
      </c>
      <c r="O911" s="3">
        <f>O910+Table1[[#This Row],[Hui Reply?]]</f>
        <v>176</v>
      </c>
      <c r="P911" s="19">
        <f>INT(Table1[[#This Row],[post_time]])</f>
        <v>40211</v>
      </c>
      <c r="Q911" s="3">
        <f>IF(Table1[[#This Row],[Hui Reply?]],VLOOKUP(Table1[[#This Row],[topic_id]],'All Topics Data'!$A$2:$E$1243,5,FALSE),0)</f>
        <v>0</v>
      </c>
      <c r="R911" s="8">
        <f>Table1[[#This Row],[post_time]]+8/24</f>
        <v>40211.495578703703</v>
      </c>
      <c r="S911" s="3">
        <f>IF(Table1[[#This Row],[post_position]]=1,0,SUMIFS($F$2:F911,$H$2:H911,Table1[[#This Row],[post_position]]-1,$C$2:C911,Table1[[#This Row],[topic_id]]))</f>
        <v>40211.025671296295</v>
      </c>
    </row>
    <row r="912" spans="1:19" x14ac:dyDescent="0.25">
      <c r="A912" s="7">
        <v>918</v>
      </c>
      <c r="B912" s="7">
        <v>1</v>
      </c>
      <c r="C912" s="7">
        <v>250</v>
      </c>
      <c r="D912" s="7">
        <v>176</v>
      </c>
      <c r="E912" s="2"/>
      <c r="F912" s="8">
        <v>40211.308194444442</v>
      </c>
      <c r="G912" s="7">
        <v>0</v>
      </c>
      <c r="H912" s="7">
        <v>4</v>
      </c>
      <c r="I912" s="7" t="b">
        <f t="shared" si="42"/>
        <v>0</v>
      </c>
      <c r="J912" s="7" t="b">
        <f t="shared" si="43"/>
        <v>1</v>
      </c>
      <c r="K912" s="7">
        <f t="shared" si="44"/>
        <v>0</v>
      </c>
      <c r="L912" s="7">
        <f>WEEKDAY(Table1[[#This Row],[post_time]])</f>
        <v>3</v>
      </c>
      <c r="M912" s="7">
        <f>VLOOKUP(Table1[[#This Row],[topic_id]],'All Topics Data'!$A$2:$I$1243,8,FALSE)</f>
        <v>40210.831944444442</v>
      </c>
      <c r="N912" s="7">
        <f>Table1[[#This Row],[Hui Reply?]]*(Table1[[#This Row],[post_time]]-Table1[[#This Row],[timestamp of previous reply]])</f>
        <v>0</v>
      </c>
      <c r="O912" s="3">
        <f>O911+Table1[[#This Row],[Hui Reply?]]</f>
        <v>176</v>
      </c>
      <c r="P912" s="19">
        <f>INT(Table1[[#This Row],[post_time]])</f>
        <v>40211</v>
      </c>
      <c r="Q912" s="3">
        <f>IF(Table1[[#This Row],[Hui Reply?]],VLOOKUP(Table1[[#This Row],[topic_id]],'All Topics Data'!$A$2:$E$1243,5,FALSE),0)</f>
        <v>0</v>
      </c>
      <c r="R912" s="8">
        <f>Table1[[#This Row],[post_time]]+8/24</f>
        <v>40211.641527777778</v>
      </c>
      <c r="S912" s="3">
        <f>IF(Table1[[#This Row],[post_position]]=1,0,SUMIFS($F$2:F912,$H$2:H912,Table1[[#This Row],[post_position]]-1,$C$2:C912,Table1[[#This Row],[topic_id]]))</f>
        <v>40211.042638888888</v>
      </c>
    </row>
    <row r="913" spans="1:19" x14ac:dyDescent="0.25">
      <c r="A913" s="7">
        <v>919</v>
      </c>
      <c r="B913" s="7">
        <v>1</v>
      </c>
      <c r="C913" s="7">
        <v>251</v>
      </c>
      <c r="D913" s="7">
        <v>2865</v>
      </c>
      <c r="F913" s="8">
        <v>40211.327175925922</v>
      </c>
      <c r="G913" s="7">
        <v>0</v>
      </c>
      <c r="H913" s="7">
        <v>4</v>
      </c>
      <c r="I913" s="7" t="b">
        <f t="shared" si="42"/>
        <v>0</v>
      </c>
      <c r="J913" s="7" t="b">
        <f t="shared" si="43"/>
        <v>1</v>
      </c>
      <c r="K913" s="7">
        <f t="shared" si="44"/>
        <v>0</v>
      </c>
      <c r="L913" s="7">
        <f>WEEKDAY(Table1[[#This Row],[post_time]])</f>
        <v>3</v>
      </c>
      <c r="M913" s="7">
        <f>VLOOKUP(Table1[[#This Row],[topic_id]],'All Topics Data'!$A$2:$I$1243,8,FALSE)</f>
        <v>40210.978472222225</v>
      </c>
      <c r="N913" s="7">
        <f>Table1[[#This Row],[Hui Reply?]]*(Table1[[#This Row],[post_time]]-Table1[[#This Row],[timestamp of previous reply]])</f>
        <v>0</v>
      </c>
      <c r="O913" s="3">
        <f>O912+Table1[[#This Row],[Hui Reply?]]</f>
        <v>176</v>
      </c>
      <c r="P913" s="19">
        <f>INT(Table1[[#This Row],[post_time]])</f>
        <v>40211</v>
      </c>
      <c r="Q913" s="3">
        <f>IF(Table1[[#This Row],[Hui Reply?]],VLOOKUP(Table1[[#This Row],[topic_id]],'All Topics Data'!$A$2:$E$1243,5,FALSE),0)</f>
        <v>0</v>
      </c>
      <c r="R913" s="8">
        <f>Table1[[#This Row],[post_time]]+8/24</f>
        <v>40211.660509259258</v>
      </c>
      <c r="S913" s="3">
        <f>IF(Table1[[#This Row],[post_position]]=1,0,SUMIFS($F$2:F913,$H$2:H913,Table1[[#This Row],[post_position]]-1,$C$2:C913,Table1[[#This Row],[topic_id]]))</f>
        <v>40211.162245370368</v>
      </c>
    </row>
    <row r="914" spans="1:19" x14ac:dyDescent="0.25">
      <c r="A914" s="7">
        <v>920</v>
      </c>
      <c r="B914" s="7">
        <v>1</v>
      </c>
      <c r="C914" s="7">
        <v>251</v>
      </c>
      <c r="D914" s="7">
        <v>2758</v>
      </c>
      <c r="E914" s="2"/>
      <c r="F914" s="8">
        <v>40211.353807870371</v>
      </c>
      <c r="G914" s="7">
        <v>0</v>
      </c>
      <c r="H914" s="7">
        <v>5</v>
      </c>
      <c r="I914" s="7" t="b">
        <f t="shared" si="42"/>
        <v>0</v>
      </c>
      <c r="J914" s="7" t="b">
        <f t="shared" si="43"/>
        <v>1</v>
      </c>
      <c r="K914" s="7">
        <f t="shared" si="44"/>
        <v>0</v>
      </c>
      <c r="L914" s="7">
        <f>WEEKDAY(Table1[[#This Row],[post_time]])</f>
        <v>3</v>
      </c>
      <c r="M914" s="7">
        <f>VLOOKUP(Table1[[#This Row],[topic_id]],'All Topics Data'!$A$2:$I$1243,8,FALSE)</f>
        <v>40210.978472222225</v>
      </c>
      <c r="N914" s="7">
        <f>Table1[[#This Row],[Hui Reply?]]*(Table1[[#This Row],[post_time]]-Table1[[#This Row],[timestamp of previous reply]])</f>
        <v>0</v>
      </c>
      <c r="O914" s="3">
        <f>O913+Table1[[#This Row],[Hui Reply?]]</f>
        <v>176</v>
      </c>
      <c r="P914" s="19">
        <f>INT(Table1[[#This Row],[post_time]])</f>
        <v>40211</v>
      </c>
      <c r="Q914" s="3">
        <f>IF(Table1[[#This Row],[Hui Reply?]],VLOOKUP(Table1[[#This Row],[topic_id]],'All Topics Data'!$A$2:$E$1243,5,FALSE),0)</f>
        <v>0</v>
      </c>
      <c r="R914" s="8">
        <f>Table1[[#This Row],[post_time]]+8/24</f>
        <v>40211.687141203707</v>
      </c>
      <c r="S914" s="3">
        <f>IF(Table1[[#This Row],[post_position]]=1,0,SUMIFS($F$2:F914,$H$2:H914,Table1[[#This Row],[post_position]]-1,$C$2:C914,Table1[[#This Row],[topic_id]]))</f>
        <v>40211.327175925922</v>
      </c>
    </row>
    <row r="915" spans="1:19" x14ac:dyDescent="0.25">
      <c r="A915" s="7">
        <v>921</v>
      </c>
      <c r="B915" s="7">
        <v>4</v>
      </c>
      <c r="C915" s="7">
        <v>2</v>
      </c>
      <c r="D915" s="7">
        <v>3492</v>
      </c>
      <c r="E915" s="2"/>
      <c r="F915" s="8">
        <v>40211.596597222226</v>
      </c>
      <c r="G915" s="7">
        <v>0</v>
      </c>
      <c r="H915" s="7">
        <v>37</v>
      </c>
      <c r="I915" s="7" t="b">
        <f t="shared" si="42"/>
        <v>0</v>
      </c>
      <c r="J915" s="7" t="b">
        <f t="shared" si="43"/>
        <v>1</v>
      </c>
      <c r="K915" s="7">
        <f t="shared" si="44"/>
        <v>0</v>
      </c>
      <c r="L915" s="7">
        <f>WEEKDAY(Table1[[#This Row],[post_time]])</f>
        <v>3</v>
      </c>
      <c r="M915" s="7">
        <f>VLOOKUP(Table1[[#This Row],[topic_id]],'All Topics Data'!$A$2:$I$1243,8,FALSE)</f>
        <v>40019.929861111108</v>
      </c>
      <c r="N915" s="7">
        <f>Table1[[#This Row],[Hui Reply?]]*(Table1[[#This Row],[post_time]]-Table1[[#This Row],[timestamp of previous reply]])</f>
        <v>0</v>
      </c>
      <c r="O915" s="3">
        <f>O914+Table1[[#This Row],[Hui Reply?]]</f>
        <v>176</v>
      </c>
      <c r="P915" s="19">
        <f>INT(Table1[[#This Row],[post_time]])</f>
        <v>40211</v>
      </c>
      <c r="Q915" s="3">
        <f>IF(Table1[[#This Row],[Hui Reply?]],VLOOKUP(Table1[[#This Row],[topic_id]],'All Topics Data'!$A$2:$E$1243,5,FALSE),0)</f>
        <v>0</v>
      </c>
      <c r="R915" s="8">
        <f>Table1[[#This Row],[post_time]]+8/24</f>
        <v>40211.929930555561</v>
      </c>
      <c r="S915" s="3">
        <f>IF(Table1[[#This Row],[post_position]]=1,0,SUMIFS($F$2:F915,$H$2:H915,Table1[[#This Row],[post_position]]-1,$C$2:C915,Table1[[#This Row],[topic_id]]))</f>
        <v>40200.785162037035</v>
      </c>
    </row>
    <row r="916" spans="1:19" x14ac:dyDescent="0.25">
      <c r="A916" s="7">
        <v>922</v>
      </c>
      <c r="B916" s="7">
        <v>1</v>
      </c>
      <c r="C916" s="7">
        <v>250</v>
      </c>
      <c r="D916" s="7">
        <v>3143</v>
      </c>
      <c r="F916" s="8">
        <v>40211.725648148145</v>
      </c>
      <c r="G916" s="7">
        <v>0</v>
      </c>
      <c r="H916" s="7">
        <v>5</v>
      </c>
      <c r="I916" s="7" t="b">
        <f t="shared" si="42"/>
        <v>0</v>
      </c>
      <c r="J916" s="7" t="b">
        <f t="shared" si="43"/>
        <v>1</v>
      </c>
      <c r="K916" s="7">
        <f t="shared" si="44"/>
        <v>0</v>
      </c>
      <c r="L916" s="7">
        <f>WEEKDAY(Table1[[#This Row],[post_time]])</f>
        <v>3</v>
      </c>
      <c r="M916" s="7">
        <f>VLOOKUP(Table1[[#This Row],[topic_id]],'All Topics Data'!$A$2:$I$1243,8,FALSE)</f>
        <v>40210.831944444442</v>
      </c>
      <c r="N916" s="7">
        <f>Table1[[#This Row],[Hui Reply?]]*(Table1[[#This Row],[post_time]]-Table1[[#This Row],[timestamp of previous reply]])</f>
        <v>0</v>
      </c>
      <c r="O916" s="3">
        <f>O915+Table1[[#This Row],[Hui Reply?]]</f>
        <v>176</v>
      </c>
      <c r="P916" s="19">
        <f>INT(Table1[[#This Row],[post_time]])</f>
        <v>40211</v>
      </c>
      <c r="Q916" s="3">
        <f>IF(Table1[[#This Row],[Hui Reply?]],VLOOKUP(Table1[[#This Row],[topic_id]],'All Topics Data'!$A$2:$E$1243,5,FALSE),0)</f>
        <v>0</v>
      </c>
      <c r="R916" s="8">
        <f>Table1[[#This Row],[post_time]]+8/24</f>
        <v>40212.058981481481</v>
      </c>
      <c r="S916" s="3">
        <f>IF(Table1[[#This Row],[post_position]]=1,0,SUMIFS($F$2:F916,$H$2:H916,Table1[[#This Row],[post_position]]-1,$C$2:C916,Table1[[#This Row],[topic_id]]))</f>
        <v>40211.308194444442</v>
      </c>
    </row>
    <row r="917" spans="1:19" x14ac:dyDescent="0.25">
      <c r="A917" s="7">
        <v>923</v>
      </c>
      <c r="B917" s="7">
        <v>1</v>
      </c>
      <c r="C917" s="7">
        <v>251</v>
      </c>
      <c r="D917" s="7">
        <v>3249</v>
      </c>
      <c r="E917" s="2"/>
      <c r="F917" s="8">
        <v>40211.733252314814</v>
      </c>
      <c r="G917" s="7">
        <v>0</v>
      </c>
      <c r="H917" s="7">
        <v>6</v>
      </c>
      <c r="I917" s="7" t="b">
        <f t="shared" si="42"/>
        <v>0</v>
      </c>
      <c r="J917" s="7" t="b">
        <f t="shared" si="43"/>
        <v>1</v>
      </c>
      <c r="K917" s="7">
        <f t="shared" si="44"/>
        <v>0</v>
      </c>
      <c r="L917" s="7">
        <f>WEEKDAY(Table1[[#This Row],[post_time]])</f>
        <v>3</v>
      </c>
      <c r="M917" s="7">
        <f>VLOOKUP(Table1[[#This Row],[topic_id]],'All Topics Data'!$A$2:$I$1243,8,FALSE)</f>
        <v>40210.978472222225</v>
      </c>
      <c r="N917" s="7">
        <f>Table1[[#This Row],[Hui Reply?]]*(Table1[[#This Row],[post_time]]-Table1[[#This Row],[timestamp of previous reply]])</f>
        <v>0</v>
      </c>
      <c r="O917" s="3">
        <f>O916+Table1[[#This Row],[Hui Reply?]]</f>
        <v>176</v>
      </c>
      <c r="P917" s="19">
        <f>INT(Table1[[#This Row],[post_time]])</f>
        <v>40211</v>
      </c>
      <c r="Q917" s="3">
        <f>IF(Table1[[#This Row],[Hui Reply?]],VLOOKUP(Table1[[#This Row],[topic_id]],'All Topics Data'!$A$2:$E$1243,5,FALSE),0)</f>
        <v>0</v>
      </c>
      <c r="R917" s="8">
        <f>Table1[[#This Row],[post_time]]+8/24</f>
        <v>40212.06658564815</v>
      </c>
      <c r="S917" s="3">
        <f>IF(Table1[[#This Row],[post_position]]=1,0,SUMIFS($F$2:F917,$H$2:H917,Table1[[#This Row],[post_position]]-1,$C$2:C917,Table1[[#This Row],[topic_id]]))</f>
        <v>40211.353807870371</v>
      </c>
    </row>
    <row r="918" spans="1:19" x14ac:dyDescent="0.25">
      <c r="A918" s="7">
        <v>924</v>
      </c>
      <c r="B918" s="7">
        <v>1</v>
      </c>
      <c r="C918" s="7">
        <v>252</v>
      </c>
      <c r="D918" s="7">
        <v>3501</v>
      </c>
      <c r="F918" s="8">
        <v>40212.05667824074</v>
      </c>
      <c r="G918" s="7">
        <v>0</v>
      </c>
      <c r="H918" s="7">
        <v>1</v>
      </c>
      <c r="I918" s="7" t="b">
        <f t="shared" si="42"/>
        <v>0</v>
      </c>
      <c r="J918" s="7" t="b">
        <f t="shared" si="43"/>
        <v>0</v>
      </c>
      <c r="K918" s="7">
        <f t="shared" si="44"/>
        <v>0</v>
      </c>
      <c r="L918" s="7">
        <f>WEEKDAY(Table1[[#This Row],[post_time]])</f>
        <v>4</v>
      </c>
      <c r="M918" s="7">
        <f>VLOOKUP(Table1[[#This Row],[topic_id]],'All Topics Data'!$A$2:$I$1243,8,FALSE)</f>
        <v>40212.056250000001</v>
      </c>
      <c r="N918" s="7">
        <f>Table1[[#This Row],[Hui Reply?]]*(Table1[[#This Row],[post_time]]-Table1[[#This Row],[timestamp of previous reply]])</f>
        <v>0</v>
      </c>
      <c r="O918" s="3">
        <f>O917+Table1[[#This Row],[Hui Reply?]]</f>
        <v>176</v>
      </c>
      <c r="P918" s="19">
        <f>INT(Table1[[#This Row],[post_time]])</f>
        <v>40212</v>
      </c>
      <c r="Q918" s="3">
        <f>IF(Table1[[#This Row],[Hui Reply?]],VLOOKUP(Table1[[#This Row],[topic_id]],'All Topics Data'!$A$2:$E$1243,5,FALSE),0)</f>
        <v>0</v>
      </c>
      <c r="R918" s="8">
        <f>Table1[[#This Row],[post_time]]+8/24</f>
        <v>40212.390011574076</v>
      </c>
      <c r="S918" s="3">
        <f>IF(Table1[[#This Row],[post_position]]=1,0,SUMIFS($F$2:F918,$H$2:H918,Table1[[#This Row],[post_position]]-1,$C$2:C918,Table1[[#This Row],[topic_id]]))</f>
        <v>0</v>
      </c>
    </row>
    <row r="919" spans="1:19" x14ac:dyDescent="0.25">
      <c r="A919" s="7">
        <v>925</v>
      </c>
      <c r="B919" s="7">
        <v>1</v>
      </c>
      <c r="C919" s="7">
        <v>252</v>
      </c>
      <c r="D919" s="7">
        <v>24</v>
      </c>
      <c r="F919" s="8">
        <v>40212.255601851852</v>
      </c>
      <c r="G919" s="7">
        <v>0</v>
      </c>
      <c r="H919" s="7">
        <v>2</v>
      </c>
      <c r="I919" s="7" t="b">
        <f t="shared" si="42"/>
        <v>1</v>
      </c>
      <c r="J919" s="7" t="b">
        <f t="shared" si="43"/>
        <v>1</v>
      </c>
      <c r="K919" s="7">
        <f t="shared" si="44"/>
        <v>1</v>
      </c>
      <c r="L919" s="7">
        <f>WEEKDAY(Table1[[#This Row],[post_time]])</f>
        <v>4</v>
      </c>
      <c r="M919" s="7">
        <f>VLOOKUP(Table1[[#This Row],[topic_id]],'All Topics Data'!$A$2:$I$1243,8,FALSE)</f>
        <v>40212.056250000001</v>
      </c>
      <c r="N919" s="7">
        <f>Table1[[#This Row],[Hui Reply?]]*(Table1[[#This Row],[post_time]]-Table1[[#This Row],[timestamp of previous reply]])</f>
        <v>0.19892361111124046</v>
      </c>
      <c r="O919" s="3">
        <f>O918+Table1[[#This Row],[Hui Reply?]]</f>
        <v>177</v>
      </c>
      <c r="P919" s="19">
        <f>INT(Table1[[#This Row],[post_time]])</f>
        <v>40212</v>
      </c>
      <c r="Q919" s="3" t="str">
        <f>IF(Table1[[#This Row],[Hui Reply?]],VLOOKUP(Table1[[#This Row],[topic_id]],'All Topics Data'!$A$2:$E$1243,5,FALSE),0)</f>
        <v>Mind</v>
      </c>
      <c r="R919" s="8">
        <f>Table1[[#This Row],[post_time]]+8/24</f>
        <v>40212.588935185187</v>
      </c>
      <c r="S919" s="3">
        <f>IF(Table1[[#This Row],[post_position]]=1,0,SUMIFS($F$2:F919,$H$2:H919,Table1[[#This Row],[post_position]]-1,$C$2:C919,Table1[[#This Row],[topic_id]]))</f>
        <v>40212.05667824074</v>
      </c>
    </row>
    <row r="920" spans="1:19" x14ac:dyDescent="0.25">
      <c r="A920" s="7">
        <v>926</v>
      </c>
      <c r="B920" s="7">
        <v>1</v>
      </c>
      <c r="C920" s="7">
        <v>231</v>
      </c>
      <c r="D920" s="7">
        <v>3235</v>
      </c>
      <c r="E920" s="2"/>
      <c r="F920" s="8">
        <v>40212.367013888892</v>
      </c>
      <c r="G920" s="7">
        <v>0</v>
      </c>
      <c r="H920" s="7">
        <v>4</v>
      </c>
      <c r="I920" s="7" t="b">
        <f t="shared" si="42"/>
        <v>0</v>
      </c>
      <c r="J920" s="7" t="b">
        <f t="shared" si="43"/>
        <v>1</v>
      </c>
      <c r="K920" s="7">
        <f t="shared" si="44"/>
        <v>0</v>
      </c>
      <c r="L920" s="7">
        <f>WEEKDAY(Table1[[#This Row],[post_time]])</f>
        <v>4</v>
      </c>
      <c r="M920" s="7">
        <f>VLOOKUP(Table1[[#This Row],[topic_id]],'All Topics Data'!$A$2:$I$1243,8,FALSE)</f>
        <v>40198.383333333331</v>
      </c>
      <c r="N920" s="7">
        <f>Table1[[#This Row],[Hui Reply?]]*(Table1[[#This Row],[post_time]]-Table1[[#This Row],[timestamp of previous reply]])</f>
        <v>0</v>
      </c>
      <c r="O920" s="3">
        <f>O919+Table1[[#This Row],[Hui Reply?]]</f>
        <v>177</v>
      </c>
      <c r="P920" s="19">
        <f>INT(Table1[[#This Row],[post_time]])</f>
        <v>40212</v>
      </c>
      <c r="Q920" s="3">
        <f>IF(Table1[[#This Row],[Hui Reply?]],VLOOKUP(Table1[[#This Row],[topic_id]],'All Topics Data'!$A$2:$E$1243,5,FALSE),0)</f>
        <v>0</v>
      </c>
      <c r="R920" s="8">
        <f>Table1[[#This Row],[post_time]]+8/24</f>
        <v>40212.700347222228</v>
      </c>
      <c r="S920" s="3">
        <f>IF(Table1[[#This Row],[post_position]]=1,0,SUMIFS($F$2:F920,$H$2:H920,Table1[[#This Row],[post_position]]-1,$C$2:C920,Table1[[#This Row],[topic_id]]))</f>
        <v>40198.556666666664</v>
      </c>
    </row>
    <row r="921" spans="1:19" x14ac:dyDescent="0.25">
      <c r="A921" s="7">
        <v>927</v>
      </c>
      <c r="B921" s="7">
        <v>1</v>
      </c>
      <c r="C921" s="7">
        <v>253</v>
      </c>
      <c r="D921" s="7">
        <v>3235</v>
      </c>
      <c r="E921" s="2"/>
      <c r="F921" s="8">
        <v>40212.375289351854</v>
      </c>
      <c r="G921" s="7">
        <v>0</v>
      </c>
      <c r="H921" s="7">
        <v>1</v>
      </c>
      <c r="I921" s="7" t="b">
        <f t="shared" si="42"/>
        <v>0</v>
      </c>
      <c r="J921" s="7" t="b">
        <f t="shared" si="43"/>
        <v>0</v>
      </c>
      <c r="K921" s="7">
        <f t="shared" si="44"/>
        <v>0</v>
      </c>
      <c r="L921" s="7">
        <f>WEEKDAY(Table1[[#This Row],[post_time]])</f>
        <v>4</v>
      </c>
      <c r="M921" s="7">
        <f>VLOOKUP(Table1[[#This Row],[topic_id]],'All Topics Data'!$A$2:$I$1243,8,FALSE)</f>
        <v>40212.375</v>
      </c>
      <c r="N921" s="7">
        <f>Table1[[#This Row],[Hui Reply?]]*(Table1[[#This Row],[post_time]]-Table1[[#This Row],[timestamp of previous reply]])</f>
        <v>0</v>
      </c>
      <c r="O921" s="3">
        <f>O920+Table1[[#This Row],[Hui Reply?]]</f>
        <v>177</v>
      </c>
      <c r="P921" s="19">
        <f>INT(Table1[[#This Row],[post_time]])</f>
        <v>40212</v>
      </c>
      <c r="Q921" s="3">
        <f>IF(Table1[[#This Row],[Hui Reply?]],VLOOKUP(Table1[[#This Row],[topic_id]],'All Topics Data'!$A$2:$E$1243,5,FALSE),0)</f>
        <v>0</v>
      </c>
      <c r="R921" s="8">
        <f>Table1[[#This Row],[post_time]]+8/24</f>
        <v>40212.70862268519</v>
      </c>
      <c r="S921" s="3">
        <f>IF(Table1[[#This Row],[post_position]]=1,0,SUMIFS($F$2:F921,$H$2:H921,Table1[[#This Row],[post_position]]-1,$C$2:C921,Table1[[#This Row],[topic_id]]))</f>
        <v>0</v>
      </c>
    </row>
    <row r="922" spans="1:19" x14ac:dyDescent="0.25">
      <c r="A922" s="7">
        <v>928</v>
      </c>
      <c r="B922" s="7">
        <v>1</v>
      </c>
      <c r="C922" s="7">
        <v>253</v>
      </c>
      <c r="D922" s="7">
        <v>3235</v>
      </c>
      <c r="F922" s="8">
        <v>40212.46980324074</v>
      </c>
      <c r="G922" s="7">
        <v>0</v>
      </c>
      <c r="H922" s="7">
        <v>2</v>
      </c>
      <c r="I922" s="7" t="b">
        <f t="shared" si="42"/>
        <v>0</v>
      </c>
      <c r="J922" s="7" t="b">
        <f t="shared" si="43"/>
        <v>1</v>
      </c>
      <c r="K922" s="7">
        <f t="shared" si="44"/>
        <v>0</v>
      </c>
      <c r="L922" s="7">
        <f>WEEKDAY(Table1[[#This Row],[post_time]])</f>
        <v>4</v>
      </c>
      <c r="M922" s="7">
        <f>VLOOKUP(Table1[[#This Row],[topic_id]],'All Topics Data'!$A$2:$I$1243,8,FALSE)</f>
        <v>40212.375</v>
      </c>
      <c r="N922" s="7">
        <f>Table1[[#This Row],[Hui Reply?]]*(Table1[[#This Row],[post_time]]-Table1[[#This Row],[timestamp of previous reply]])</f>
        <v>0</v>
      </c>
      <c r="O922" s="3">
        <f>O921+Table1[[#This Row],[Hui Reply?]]</f>
        <v>177</v>
      </c>
      <c r="P922" s="19">
        <f>INT(Table1[[#This Row],[post_time]])</f>
        <v>40212</v>
      </c>
      <c r="Q922" s="3">
        <f>IF(Table1[[#This Row],[Hui Reply?]],VLOOKUP(Table1[[#This Row],[topic_id]],'All Topics Data'!$A$2:$E$1243,5,FALSE),0)</f>
        <v>0</v>
      </c>
      <c r="R922" s="8">
        <f>Table1[[#This Row],[post_time]]+8/24</f>
        <v>40212.803136574075</v>
      </c>
      <c r="S922" s="3">
        <f>IF(Table1[[#This Row],[post_position]]=1,0,SUMIFS($F$2:F922,$H$2:H922,Table1[[#This Row],[post_position]]-1,$C$2:C922,Table1[[#This Row],[topic_id]]))</f>
        <v>40212.375289351854</v>
      </c>
    </row>
    <row r="923" spans="1:19" x14ac:dyDescent="0.25">
      <c r="A923" s="7">
        <v>929</v>
      </c>
      <c r="B923" s="7">
        <v>1</v>
      </c>
      <c r="C923" s="7">
        <v>250</v>
      </c>
      <c r="D923" s="7">
        <v>24</v>
      </c>
      <c r="E923" s="2"/>
      <c r="F923" s="8">
        <v>40212.537488425929</v>
      </c>
      <c r="G923" s="7">
        <v>0</v>
      </c>
      <c r="H923" s="7">
        <v>6</v>
      </c>
      <c r="I923" s="7" t="b">
        <f t="shared" si="42"/>
        <v>1</v>
      </c>
      <c r="J923" s="7" t="b">
        <f t="shared" si="43"/>
        <v>1</v>
      </c>
      <c r="K923" s="7">
        <f t="shared" si="44"/>
        <v>1</v>
      </c>
      <c r="L923" s="7">
        <f>WEEKDAY(Table1[[#This Row],[post_time]])</f>
        <v>4</v>
      </c>
      <c r="M923" s="7">
        <f>VLOOKUP(Table1[[#This Row],[topic_id]],'All Topics Data'!$A$2:$I$1243,8,FALSE)</f>
        <v>40210.831944444442</v>
      </c>
      <c r="N923" s="7">
        <f>Table1[[#This Row],[Hui Reply?]]*(Table1[[#This Row],[post_time]]-Table1[[#This Row],[timestamp of previous reply]])</f>
        <v>0.81184027778363088</v>
      </c>
      <c r="O923" s="3">
        <f>O922+Table1[[#This Row],[Hui Reply?]]</f>
        <v>178</v>
      </c>
      <c r="P923" s="19">
        <f>INT(Table1[[#This Row],[post_time]])</f>
        <v>40212</v>
      </c>
      <c r="Q923" s="3" t="str">
        <f>IF(Table1[[#This Row],[Hui Reply?]],VLOOKUP(Table1[[#This Row],[topic_id]],'All Topics Data'!$A$2:$E$1243,5,FALSE),0)</f>
        <v>Twee</v>
      </c>
      <c r="R923" s="8">
        <f>Table1[[#This Row],[post_time]]+8/24</f>
        <v>40212.870821759265</v>
      </c>
      <c r="S923" s="3">
        <f>IF(Table1[[#This Row],[post_position]]=1,0,SUMIFS($F$2:F923,$H$2:H923,Table1[[#This Row],[post_position]]-1,$C$2:C923,Table1[[#This Row],[topic_id]]))</f>
        <v>40211.725648148145</v>
      </c>
    </row>
    <row r="924" spans="1:19" x14ac:dyDescent="0.25">
      <c r="A924" s="7">
        <v>930</v>
      </c>
      <c r="B924" s="7">
        <v>1</v>
      </c>
      <c r="C924" s="7">
        <v>250</v>
      </c>
      <c r="D924" s="7">
        <v>24</v>
      </c>
      <c r="F924" s="8">
        <v>40212.538124999999</v>
      </c>
      <c r="G924" s="7">
        <v>0</v>
      </c>
      <c r="H924" s="7">
        <v>7</v>
      </c>
      <c r="I924" s="7" t="b">
        <f t="shared" si="42"/>
        <v>1</v>
      </c>
      <c r="J924" s="7" t="b">
        <f t="shared" si="43"/>
        <v>1</v>
      </c>
      <c r="K924" s="7">
        <f t="shared" si="44"/>
        <v>1</v>
      </c>
      <c r="L924" s="7">
        <f>WEEKDAY(Table1[[#This Row],[post_time]])</f>
        <v>4</v>
      </c>
      <c r="M924" s="7">
        <f>VLOOKUP(Table1[[#This Row],[topic_id]],'All Topics Data'!$A$2:$I$1243,8,FALSE)</f>
        <v>40210.831944444442</v>
      </c>
      <c r="N924" s="7">
        <f>Table1[[#This Row],[Hui Reply?]]*(Table1[[#This Row],[post_time]]-Table1[[#This Row],[timestamp of previous reply]])</f>
        <v>6.3657407008577138E-4</v>
      </c>
      <c r="O924" s="3">
        <f>O923+Table1[[#This Row],[Hui Reply?]]</f>
        <v>179</v>
      </c>
      <c r="P924" s="19">
        <f>INT(Table1[[#This Row],[post_time]])</f>
        <v>40212</v>
      </c>
      <c r="Q924" s="3" t="str">
        <f>IF(Table1[[#This Row],[Hui Reply?]],VLOOKUP(Table1[[#This Row],[topic_id]],'All Topics Data'!$A$2:$E$1243,5,FALSE),0)</f>
        <v>Twee</v>
      </c>
      <c r="R924" s="8">
        <f>Table1[[#This Row],[post_time]]+8/24</f>
        <v>40212.871458333335</v>
      </c>
      <c r="S924" s="3">
        <f>IF(Table1[[#This Row],[post_position]]=1,0,SUMIFS($F$2:F924,$H$2:H924,Table1[[#This Row],[post_position]]-1,$C$2:C924,Table1[[#This Row],[topic_id]]))</f>
        <v>40212.537488425929</v>
      </c>
    </row>
    <row r="925" spans="1:19" x14ac:dyDescent="0.25">
      <c r="A925" s="7">
        <v>931</v>
      </c>
      <c r="B925" s="7">
        <v>3</v>
      </c>
      <c r="C925" s="7">
        <v>248</v>
      </c>
      <c r="D925" s="7">
        <v>3434</v>
      </c>
      <c r="F925" s="8">
        <v>40212.564444444448</v>
      </c>
      <c r="G925" s="7">
        <v>0</v>
      </c>
      <c r="H925" s="7">
        <v>5</v>
      </c>
      <c r="I925" s="7" t="b">
        <f t="shared" si="42"/>
        <v>0</v>
      </c>
      <c r="J925" s="7" t="b">
        <f t="shared" si="43"/>
        <v>1</v>
      </c>
      <c r="K925" s="7">
        <f t="shared" si="44"/>
        <v>0</v>
      </c>
      <c r="L925" s="7">
        <f>WEEKDAY(Table1[[#This Row],[post_time]])</f>
        <v>4</v>
      </c>
      <c r="M925" s="7">
        <f>VLOOKUP(Table1[[#This Row],[topic_id]],'All Topics Data'!$A$2:$I$1243,8,FALSE)</f>
        <v>40208.271527777775</v>
      </c>
      <c r="N925" s="7">
        <f>Table1[[#This Row],[Hui Reply?]]*(Table1[[#This Row],[post_time]]-Table1[[#This Row],[timestamp of previous reply]])</f>
        <v>0</v>
      </c>
      <c r="O925" s="3">
        <f>O924+Table1[[#This Row],[Hui Reply?]]</f>
        <v>179</v>
      </c>
      <c r="P925" s="19">
        <f>INT(Table1[[#This Row],[post_time]])</f>
        <v>40212</v>
      </c>
      <c r="Q925" s="3">
        <f>IF(Table1[[#This Row],[Hui Reply?]],VLOOKUP(Table1[[#This Row],[topic_id]],'All Topics Data'!$A$2:$E$1243,5,FALSE),0)</f>
        <v>0</v>
      </c>
      <c r="R925" s="8">
        <f>Table1[[#This Row],[post_time]]+8/24</f>
        <v>40212.897777777784</v>
      </c>
      <c r="S925" s="3">
        <f>IF(Table1[[#This Row],[post_position]]=1,0,SUMIFS($F$2:F925,$H$2:H925,Table1[[#This Row],[post_position]]-1,$C$2:C925,Table1[[#This Row],[topic_id]]))</f>
        <v>40208.584340277775</v>
      </c>
    </row>
    <row r="926" spans="1:19" x14ac:dyDescent="0.25">
      <c r="A926" s="7">
        <v>932</v>
      </c>
      <c r="B926" s="7">
        <v>3</v>
      </c>
      <c r="C926" s="7">
        <v>248</v>
      </c>
      <c r="D926" s="7">
        <v>24</v>
      </c>
      <c r="F926" s="8">
        <v>40212.567719907405</v>
      </c>
      <c r="G926" s="7">
        <v>0</v>
      </c>
      <c r="H926" s="7">
        <v>6</v>
      </c>
      <c r="I926" s="7" t="b">
        <f t="shared" si="42"/>
        <v>1</v>
      </c>
      <c r="J926" s="7" t="b">
        <f t="shared" si="43"/>
        <v>1</v>
      </c>
      <c r="K926" s="7">
        <f t="shared" si="44"/>
        <v>1</v>
      </c>
      <c r="L926" s="7">
        <f>WEEKDAY(Table1[[#This Row],[post_time]])</f>
        <v>4</v>
      </c>
      <c r="M926" s="7">
        <f>VLOOKUP(Table1[[#This Row],[topic_id]],'All Topics Data'!$A$2:$I$1243,8,FALSE)</f>
        <v>40208.271527777775</v>
      </c>
      <c r="N926" s="7">
        <f>Table1[[#This Row],[Hui Reply?]]*(Table1[[#This Row],[post_time]]-Table1[[#This Row],[timestamp of previous reply]])</f>
        <v>3.2754629573901184E-3</v>
      </c>
      <c r="O926" s="3">
        <f>O925+Table1[[#This Row],[Hui Reply?]]</f>
        <v>180</v>
      </c>
      <c r="P926" s="19">
        <f>INT(Table1[[#This Row],[post_time]])</f>
        <v>40212</v>
      </c>
      <c r="Q926" s="3" t="str">
        <f>IF(Table1[[#This Row],[Hui Reply?]],VLOOKUP(Table1[[#This Row],[topic_id]],'All Topics Data'!$A$2:$E$1243,5,FALSE),0)</f>
        <v>akshayag</v>
      </c>
      <c r="R926" s="8">
        <f>Table1[[#This Row],[post_time]]+8/24</f>
        <v>40212.901053240741</v>
      </c>
      <c r="S926" s="3">
        <f>IF(Table1[[#This Row],[post_position]]=1,0,SUMIFS($F$2:F926,$H$2:H926,Table1[[#This Row],[post_position]]-1,$C$2:C926,Table1[[#This Row],[topic_id]]))</f>
        <v>40212.564444444448</v>
      </c>
    </row>
    <row r="927" spans="1:19" x14ac:dyDescent="0.25">
      <c r="A927" s="7">
        <v>933</v>
      </c>
      <c r="B927" s="7">
        <v>1</v>
      </c>
      <c r="C927" s="7">
        <v>254</v>
      </c>
      <c r="D927" s="7">
        <v>3496</v>
      </c>
      <c r="E927" s="2"/>
      <c r="F927" s="8">
        <v>40212.881006944444</v>
      </c>
      <c r="G927" s="7">
        <v>0</v>
      </c>
      <c r="H927" s="7">
        <v>1</v>
      </c>
      <c r="I927" s="7" t="b">
        <f t="shared" si="42"/>
        <v>0</v>
      </c>
      <c r="J927" s="7" t="b">
        <f t="shared" si="43"/>
        <v>0</v>
      </c>
      <c r="K927" s="7">
        <f t="shared" si="44"/>
        <v>0</v>
      </c>
      <c r="L927" s="7">
        <f>WEEKDAY(Table1[[#This Row],[post_time]])</f>
        <v>4</v>
      </c>
      <c r="M927" s="7">
        <f>VLOOKUP(Table1[[#This Row],[topic_id]],'All Topics Data'!$A$2:$I$1243,8,FALSE)</f>
        <v>40212.880555555559</v>
      </c>
      <c r="N927" s="7">
        <f>Table1[[#This Row],[Hui Reply?]]*(Table1[[#This Row],[post_time]]-Table1[[#This Row],[timestamp of previous reply]])</f>
        <v>0</v>
      </c>
      <c r="O927" s="3">
        <f>O926+Table1[[#This Row],[Hui Reply?]]</f>
        <v>180</v>
      </c>
      <c r="P927" s="19">
        <f>INT(Table1[[#This Row],[post_time]])</f>
        <v>40212</v>
      </c>
      <c r="Q927" s="3">
        <f>IF(Table1[[#This Row],[Hui Reply?]],VLOOKUP(Table1[[#This Row],[topic_id]],'All Topics Data'!$A$2:$E$1243,5,FALSE),0)</f>
        <v>0</v>
      </c>
      <c r="R927" s="8">
        <f>Table1[[#This Row],[post_time]]+8/24</f>
        <v>40213.21434027778</v>
      </c>
      <c r="S927" s="3">
        <f>IF(Table1[[#This Row],[post_position]]=1,0,SUMIFS($F$2:F927,$H$2:H927,Table1[[#This Row],[post_position]]-1,$C$2:C927,Table1[[#This Row],[topic_id]]))</f>
        <v>0</v>
      </c>
    </row>
    <row r="928" spans="1:19" x14ac:dyDescent="0.25">
      <c r="A928" s="7">
        <v>934</v>
      </c>
      <c r="B928" s="7">
        <v>1</v>
      </c>
      <c r="C928" s="7">
        <v>254</v>
      </c>
      <c r="D928" s="7">
        <v>1</v>
      </c>
      <c r="E928" s="2"/>
      <c r="F928" s="8">
        <v>40212.895057870373</v>
      </c>
      <c r="G928" s="7">
        <v>0</v>
      </c>
      <c r="H928" s="7">
        <v>2</v>
      </c>
      <c r="I928" s="7" t="b">
        <f t="shared" si="42"/>
        <v>0</v>
      </c>
      <c r="J928" s="7" t="b">
        <f t="shared" si="43"/>
        <v>1</v>
      </c>
      <c r="K928" s="7">
        <f t="shared" si="44"/>
        <v>0</v>
      </c>
      <c r="L928" s="7">
        <f>WEEKDAY(Table1[[#This Row],[post_time]])</f>
        <v>4</v>
      </c>
      <c r="M928" s="7">
        <f>VLOOKUP(Table1[[#This Row],[topic_id]],'All Topics Data'!$A$2:$I$1243,8,FALSE)</f>
        <v>40212.880555555559</v>
      </c>
      <c r="N928" s="7">
        <f>Table1[[#This Row],[Hui Reply?]]*(Table1[[#This Row],[post_time]]-Table1[[#This Row],[timestamp of previous reply]])</f>
        <v>0</v>
      </c>
      <c r="O928" s="3">
        <f>O927+Table1[[#This Row],[Hui Reply?]]</f>
        <v>180</v>
      </c>
      <c r="P928" s="19">
        <f>INT(Table1[[#This Row],[post_time]])</f>
        <v>40212</v>
      </c>
      <c r="Q928" s="3">
        <f>IF(Table1[[#This Row],[Hui Reply?]],VLOOKUP(Table1[[#This Row],[topic_id]],'All Topics Data'!$A$2:$E$1243,5,FALSE),0)</f>
        <v>0</v>
      </c>
      <c r="R928" s="8">
        <f>Table1[[#This Row],[post_time]]+8/24</f>
        <v>40213.228391203709</v>
      </c>
      <c r="S928" s="3">
        <f>IF(Table1[[#This Row],[post_position]]=1,0,SUMIFS($F$2:F928,$H$2:H928,Table1[[#This Row],[post_position]]-1,$C$2:C928,Table1[[#This Row],[topic_id]]))</f>
        <v>40212.881006944444</v>
      </c>
    </row>
    <row r="929" spans="1:19" x14ac:dyDescent="0.25">
      <c r="A929" s="7">
        <v>935</v>
      </c>
      <c r="B929" s="7">
        <v>1</v>
      </c>
      <c r="C929" s="7">
        <v>255</v>
      </c>
      <c r="D929" s="7">
        <v>3535</v>
      </c>
      <c r="E929" s="2"/>
      <c r="F929" s="8">
        <v>40213.823252314818</v>
      </c>
      <c r="G929" s="7">
        <v>0</v>
      </c>
      <c r="H929" s="7">
        <v>1</v>
      </c>
      <c r="I929" s="7" t="b">
        <f t="shared" si="42"/>
        <v>0</v>
      </c>
      <c r="J929" s="7" t="b">
        <f t="shared" si="43"/>
        <v>0</v>
      </c>
      <c r="K929" s="7">
        <f t="shared" si="44"/>
        <v>0</v>
      </c>
      <c r="L929" s="7">
        <f>WEEKDAY(Table1[[#This Row],[post_time]])</f>
        <v>5</v>
      </c>
      <c r="M929" s="7">
        <f>VLOOKUP(Table1[[#This Row],[topic_id]],'All Topics Data'!$A$2:$I$1243,8,FALSE)</f>
        <v>40213.822916666664</v>
      </c>
      <c r="N929" s="7">
        <f>Table1[[#This Row],[Hui Reply?]]*(Table1[[#This Row],[post_time]]-Table1[[#This Row],[timestamp of previous reply]])</f>
        <v>0</v>
      </c>
      <c r="O929" s="3">
        <f>O928+Table1[[#This Row],[Hui Reply?]]</f>
        <v>180</v>
      </c>
      <c r="P929" s="19">
        <f>INT(Table1[[#This Row],[post_time]])</f>
        <v>40213</v>
      </c>
      <c r="Q929" s="3">
        <f>IF(Table1[[#This Row],[Hui Reply?]],VLOOKUP(Table1[[#This Row],[topic_id]],'All Topics Data'!$A$2:$E$1243,5,FALSE),0)</f>
        <v>0</v>
      </c>
      <c r="R929" s="8">
        <f>Table1[[#This Row],[post_time]]+8/24</f>
        <v>40214.156585648154</v>
      </c>
      <c r="S929" s="3">
        <f>IF(Table1[[#This Row],[post_position]]=1,0,SUMIFS($F$2:F929,$H$2:H929,Table1[[#This Row],[post_position]]-1,$C$2:C929,Table1[[#This Row],[topic_id]]))</f>
        <v>0</v>
      </c>
    </row>
    <row r="930" spans="1:19" x14ac:dyDescent="0.25">
      <c r="A930" s="7">
        <v>936</v>
      </c>
      <c r="B930" s="7">
        <v>1</v>
      </c>
      <c r="C930" s="7">
        <v>254</v>
      </c>
      <c r="D930" s="7">
        <v>3496</v>
      </c>
      <c r="E930" s="2"/>
      <c r="F930" s="8">
        <v>40213.884317129632</v>
      </c>
      <c r="G930" s="7">
        <v>0</v>
      </c>
      <c r="H930" s="7">
        <v>3</v>
      </c>
      <c r="I930" s="7" t="b">
        <f t="shared" si="42"/>
        <v>0</v>
      </c>
      <c r="J930" s="7" t="b">
        <f t="shared" si="43"/>
        <v>1</v>
      </c>
      <c r="K930" s="7">
        <f t="shared" si="44"/>
        <v>0</v>
      </c>
      <c r="L930" s="7">
        <f>WEEKDAY(Table1[[#This Row],[post_time]])</f>
        <v>5</v>
      </c>
      <c r="M930" s="7">
        <f>VLOOKUP(Table1[[#This Row],[topic_id]],'All Topics Data'!$A$2:$I$1243,8,FALSE)</f>
        <v>40212.880555555559</v>
      </c>
      <c r="N930" s="7">
        <f>Table1[[#This Row],[Hui Reply?]]*(Table1[[#This Row],[post_time]]-Table1[[#This Row],[timestamp of previous reply]])</f>
        <v>0</v>
      </c>
      <c r="O930" s="3">
        <f>O929+Table1[[#This Row],[Hui Reply?]]</f>
        <v>180</v>
      </c>
      <c r="P930" s="19">
        <f>INT(Table1[[#This Row],[post_time]])</f>
        <v>40213</v>
      </c>
      <c r="Q930" s="3">
        <f>IF(Table1[[#This Row],[Hui Reply?]],VLOOKUP(Table1[[#This Row],[topic_id]],'All Topics Data'!$A$2:$E$1243,5,FALSE),0)</f>
        <v>0</v>
      </c>
      <c r="R930" s="8">
        <f>Table1[[#This Row],[post_time]]+8/24</f>
        <v>40214.217650462968</v>
      </c>
      <c r="S930" s="3">
        <f>IF(Table1[[#This Row],[post_position]]=1,0,SUMIFS($F$2:F930,$H$2:H930,Table1[[#This Row],[post_position]]-1,$C$2:C930,Table1[[#This Row],[topic_id]]))</f>
        <v>40212.895057870373</v>
      </c>
    </row>
    <row r="931" spans="1:19" x14ac:dyDescent="0.25">
      <c r="A931" s="7">
        <v>937</v>
      </c>
      <c r="B931" s="7">
        <v>1</v>
      </c>
      <c r="C931" s="7">
        <v>256</v>
      </c>
      <c r="D931" s="7">
        <v>1802</v>
      </c>
      <c r="E931" s="2"/>
      <c r="F931" s="8">
        <v>40213.886736111112</v>
      </c>
      <c r="G931" s="7">
        <v>0</v>
      </c>
      <c r="H931" s="7">
        <v>1</v>
      </c>
      <c r="I931" s="7" t="b">
        <f t="shared" si="42"/>
        <v>0</v>
      </c>
      <c r="J931" s="7" t="b">
        <f t="shared" si="43"/>
        <v>0</v>
      </c>
      <c r="K931" s="7">
        <f t="shared" si="44"/>
        <v>0</v>
      </c>
      <c r="L931" s="7">
        <f>WEEKDAY(Table1[[#This Row],[post_time]])</f>
        <v>5</v>
      </c>
      <c r="M931" s="7">
        <f>VLOOKUP(Table1[[#This Row],[topic_id]],'All Topics Data'!$A$2:$I$1243,8,FALSE)</f>
        <v>40213.886111111111</v>
      </c>
      <c r="N931" s="7">
        <f>Table1[[#This Row],[Hui Reply?]]*(Table1[[#This Row],[post_time]]-Table1[[#This Row],[timestamp of previous reply]])</f>
        <v>0</v>
      </c>
      <c r="O931" s="3">
        <f>O930+Table1[[#This Row],[Hui Reply?]]</f>
        <v>180</v>
      </c>
      <c r="P931" s="19">
        <f>INT(Table1[[#This Row],[post_time]])</f>
        <v>40213</v>
      </c>
      <c r="Q931" s="3">
        <f>IF(Table1[[#This Row],[Hui Reply?]],VLOOKUP(Table1[[#This Row],[topic_id]],'All Topics Data'!$A$2:$E$1243,5,FALSE),0)</f>
        <v>0</v>
      </c>
      <c r="R931" s="8">
        <f>Table1[[#This Row],[post_time]]+8/24</f>
        <v>40214.220069444447</v>
      </c>
      <c r="S931" s="3">
        <f>IF(Table1[[#This Row],[post_position]]=1,0,SUMIFS($F$2:F931,$H$2:H931,Table1[[#This Row],[post_position]]-1,$C$2:C931,Table1[[#This Row],[topic_id]]))</f>
        <v>0</v>
      </c>
    </row>
    <row r="932" spans="1:19" x14ac:dyDescent="0.25">
      <c r="A932" s="7">
        <v>938</v>
      </c>
      <c r="B932" s="7">
        <v>1</v>
      </c>
      <c r="C932" s="7">
        <v>254</v>
      </c>
      <c r="D932" s="7">
        <v>24</v>
      </c>
      <c r="E932" s="2"/>
      <c r="F932" s="8">
        <v>40214.262280092589</v>
      </c>
      <c r="G932" s="7">
        <v>0</v>
      </c>
      <c r="H932" s="7">
        <v>4</v>
      </c>
      <c r="I932" s="7" t="b">
        <f t="shared" si="42"/>
        <v>1</v>
      </c>
      <c r="J932" s="7" t="b">
        <f t="shared" si="43"/>
        <v>1</v>
      </c>
      <c r="K932" s="7">
        <f t="shared" si="44"/>
        <v>1</v>
      </c>
      <c r="L932" s="7">
        <f>WEEKDAY(Table1[[#This Row],[post_time]])</f>
        <v>6</v>
      </c>
      <c r="M932" s="7">
        <f>VLOOKUP(Table1[[#This Row],[topic_id]],'All Topics Data'!$A$2:$I$1243,8,FALSE)</f>
        <v>40212.880555555559</v>
      </c>
      <c r="N932" s="7">
        <f>Table1[[#This Row],[Hui Reply?]]*(Table1[[#This Row],[post_time]]-Table1[[#This Row],[timestamp of previous reply]])</f>
        <v>0.37796296295709908</v>
      </c>
      <c r="O932" s="3">
        <f>O931+Table1[[#This Row],[Hui Reply?]]</f>
        <v>181</v>
      </c>
      <c r="P932" s="19">
        <f>INT(Table1[[#This Row],[post_time]])</f>
        <v>40214</v>
      </c>
      <c r="Q932" s="3" t="str">
        <f>IF(Table1[[#This Row],[Hui Reply?]],VLOOKUP(Table1[[#This Row],[topic_id]],'All Topics Data'!$A$2:$E$1243,5,FALSE),0)</f>
        <v>Scouse</v>
      </c>
      <c r="R932" s="8">
        <f>Table1[[#This Row],[post_time]]+8/24</f>
        <v>40214.595613425925</v>
      </c>
      <c r="S932" s="3">
        <f>IF(Table1[[#This Row],[post_position]]=1,0,SUMIFS($F$2:F932,$H$2:H932,Table1[[#This Row],[post_position]]-1,$C$2:C932,Table1[[#This Row],[topic_id]]))</f>
        <v>40213.884317129632</v>
      </c>
    </row>
    <row r="933" spans="1:19" x14ac:dyDescent="0.25">
      <c r="A933" s="7">
        <v>939</v>
      </c>
      <c r="B933" s="7">
        <v>1</v>
      </c>
      <c r="C933" s="7">
        <v>255</v>
      </c>
      <c r="D933" s="7">
        <v>24</v>
      </c>
      <c r="E933" s="2"/>
      <c r="F933" s="8">
        <v>40214.2734375</v>
      </c>
      <c r="G933" s="7">
        <v>0</v>
      </c>
      <c r="H933" s="7">
        <v>2</v>
      </c>
      <c r="I933" s="7" t="b">
        <f t="shared" si="42"/>
        <v>1</v>
      </c>
      <c r="J933" s="7" t="b">
        <f t="shared" si="43"/>
        <v>1</v>
      </c>
      <c r="K933" s="7">
        <f t="shared" si="44"/>
        <v>1</v>
      </c>
      <c r="L933" s="7">
        <f>WEEKDAY(Table1[[#This Row],[post_time]])</f>
        <v>6</v>
      </c>
      <c r="M933" s="7">
        <f>VLOOKUP(Table1[[#This Row],[topic_id]],'All Topics Data'!$A$2:$I$1243,8,FALSE)</f>
        <v>40213.822916666664</v>
      </c>
      <c r="N933" s="7">
        <f>Table1[[#This Row],[Hui Reply?]]*(Table1[[#This Row],[post_time]]-Table1[[#This Row],[timestamp of previous reply]])</f>
        <v>0.45018518518190831</v>
      </c>
      <c r="O933" s="3">
        <f>O932+Table1[[#This Row],[Hui Reply?]]</f>
        <v>182</v>
      </c>
      <c r="P933" s="19">
        <f>INT(Table1[[#This Row],[post_time]])</f>
        <v>40214</v>
      </c>
      <c r="Q933" s="3" t="str">
        <f>IF(Table1[[#This Row],[Hui Reply?]],VLOOKUP(Table1[[#This Row],[topic_id]],'All Topics Data'!$A$2:$E$1243,5,FALSE),0)</f>
        <v>eggselent</v>
      </c>
      <c r="R933" s="8">
        <f>Table1[[#This Row],[post_time]]+8/24</f>
        <v>40214.606770833336</v>
      </c>
      <c r="S933" s="3">
        <f>IF(Table1[[#This Row],[post_position]]=1,0,SUMIFS($F$2:F933,$H$2:H933,Table1[[#This Row],[post_position]]-1,$C$2:C933,Table1[[#This Row],[topic_id]]))</f>
        <v>40213.823252314818</v>
      </c>
    </row>
    <row r="934" spans="1:19" x14ac:dyDescent="0.25">
      <c r="A934" s="7">
        <v>940</v>
      </c>
      <c r="B934" s="7">
        <v>1</v>
      </c>
      <c r="C934" s="7">
        <v>257</v>
      </c>
      <c r="D934" s="7">
        <v>1880</v>
      </c>
      <c r="E934" s="2"/>
      <c r="F934" s="8">
        <v>40214.404490740744</v>
      </c>
      <c r="G934" s="7">
        <v>0</v>
      </c>
      <c r="H934" s="7">
        <v>1</v>
      </c>
      <c r="I934" s="7" t="b">
        <f t="shared" si="42"/>
        <v>0</v>
      </c>
      <c r="J934" s="7" t="b">
        <f t="shared" si="43"/>
        <v>0</v>
      </c>
      <c r="K934" s="7">
        <f t="shared" si="44"/>
        <v>0</v>
      </c>
      <c r="L934" s="7">
        <f>WEEKDAY(Table1[[#This Row],[post_time]])</f>
        <v>6</v>
      </c>
      <c r="M934" s="7">
        <f>VLOOKUP(Table1[[#This Row],[topic_id]],'All Topics Data'!$A$2:$I$1243,8,FALSE)</f>
        <v>40214.404166666667</v>
      </c>
      <c r="N934" s="7">
        <f>Table1[[#This Row],[Hui Reply?]]*(Table1[[#This Row],[post_time]]-Table1[[#This Row],[timestamp of previous reply]])</f>
        <v>0</v>
      </c>
      <c r="O934" s="3">
        <f>O933+Table1[[#This Row],[Hui Reply?]]</f>
        <v>182</v>
      </c>
      <c r="P934" s="19">
        <f>INT(Table1[[#This Row],[post_time]])</f>
        <v>40214</v>
      </c>
      <c r="Q934" s="3">
        <f>IF(Table1[[#This Row],[Hui Reply?]],VLOOKUP(Table1[[#This Row],[topic_id]],'All Topics Data'!$A$2:$E$1243,5,FALSE),0)</f>
        <v>0</v>
      </c>
      <c r="R934" s="8">
        <f>Table1[[#This Row],[post_time]]+8/24</f>
        <v>40214.73782407408</v>
      </c>
      <c r="S934" s="3">
        <f>IF(Table1[[#This Row],[post_position]]=1,0,SUMIFS($F$2:F934,$H$2:H934,Table1[[#This Row],[post_position]]-1,$C$2:C934,Table1[[#This Row],[topic_id]]))</f>
        <v>0</v>
      </c>
    </row>
    <row r="935" spans="1:19" x14ac:dyDescent="0.25">
      <c r="A935" s="7">
        <v>941</v>
      </c>
      <c r="B935" s="7">
        <v>1</v>
      </c>
      <c r="C935" s="7">
        <v>254</v>
      </c>
      <c r="D935" s="7">
        <v>3496</v>
      </c>
      <c r="F935" s="8">
        <v>40214.439236111109</v>
      </c>
      <c r="G935" s="7">
        <v>0</v>
      </c>
      <c r="H935" s="7">
        <v>5</v>
      </c>
      <c r="I935" s="7" t="b">
        <f t="shared" si="42"/>
        <v>0</v>
      </c>
      <c r="J935" s="7" t="b">
        <f t="shared" si="43"/>
        <v>1</v>
      </c>
      <c r="K935" s="7">
        <f t="shared" si="44"/>
        <v>0</v>
      </c>
      <c r="L935" s="7">
        <f>WEEKDAY(Table1[[#This Row],[post_time]])</f>
        <v>6</v>
      </c>
      <c r="M935" s="7">
        <f>VLOOKUP(Table1[[#This Row],[topic_id]],'All Topics Data'!$A$2:$I$1243,8,FALSE)</f>
        <v>40212.880555555559</v>
      </c>
      <c r="N935" s="7">
        <f>Table1[[#This Row],[Hui Reply?]]*(Table1[[#This Row],[post_time]]-Table1[[#This Row],[timestamp of previous reply]])</f>
        <v>0</v>
      </c>
      <c r="O935" s="3">
        <f>O934+Table1[[#This Row],[Hui Reply?]]</f>
        <v>182</v>
      </c>
      <c r="P935" s="19">
        <f>INT(Table1[[#This Row],[post_time]])</f>
        <v>40214</v>
      </c>
      <c r="Q935" s="3">
        <f>IF(Table1[[#This Row],[Hui Reply?]],VLOOKUP(Table1[[#This Row],[topic_id]],'All Topics Data'!$A$2:$E$1243,5,FALSE),0)</f>
        <v>0</v>
      </c>
      <c r="R935" s="8">
        <f>Table1[[#This Row],[post_time]]+8/24</f>
        <v>40214.772569444445</v>
      </c>
      <c r="S935" s="3">
        <f>IF(Table1[[#This Row],[post_position]]=1,0,SUMIFS($F$2:F935,$H$2:H935,Table1[[#This Row],[post_position]]-1,$C$2:C935,Table1[[#This Row],[topic_id]]))</f>
        <v>40214.262280092589</v>
      </c>
    </row>
    <row r="936" spans="1:19" x14ac:dyDescent="0.25">
      <c r="A936" s="7">
        <v>942</v>
      </c>
      <c r="B936" s="7">
        <v>1</v>
      </c>
      <c r="C936" s="7">
        <v>257</v>
      </c>
      <c r="D936" s="7">
        <v>24</v>
      </c>
      <c r="E936" s="2"/>
      <c r="F936" s="8">
        <v>40214.47016203704</v>
      </c>
      <c r="G936" s="7">
        <v>0</v>
      </c>
      <c r="H936" s="7">
        <v>2</v>
      </c>
      <c r="I936" s="7" t="b">
        <f t="shared" si="42"/>
        <v>1</v>
      </c>
      <c r="J936" s="7" t="b">
        <f t="shared" si="43"/>
        <v>1</v>
      </c>
      <c r="K936" s="7">
        <f t="shared" si="44"/>
        <v>1</v>
      </c>
      <c r="L936" s="7">
        <f>WEEKDAY(Table1[[#This Row],[post_time]])</f>
        <v>6</v>
      </c>
      <c r="M936" s="7">
        <f>VLOOKUP(Table1[[#This Row],[topic_id]],'All Topics Data'!$A$2:$I$1243,8,FALSE)</f>
        <v>40214.404166666667</v>
      </c>
      <c r="N936" s="7">
        <f>Table1[[#This Row],[Hui Reply?]]*(Table1[[#This Row],[post_time]]-Table1[[#This Row],[timestamp of previous reply]])</f>
        <v>6.5671296295477077E-2</v>
      </c>
      <c r="O936" s="3">
        <f>O935+Table1[[#This Row],[Hui Reply?]]</f>
        <v>183</v>
      </c>
      <c r="P936" s="19">
        <f>INT(Table1[[#This Row],[post_time]])</f>
        <v>40214</v>
      </c>
      <c r="Q936" s="3" t="str">
        <f>IF(Table1[[#This Row],[Hui Reply?]],VLOOKUP(Table1[[#This Row],[topic_id]],'All Topics Data'!$A$2:$E$1243,5,FALSE),0)</f>
        <v>ptwuk</v>
      </c>
      <c r="R936" s="8">
        <f>Table1[[#This Row],[post_time]]+8/24</f>
        <v>40214.803495370375</v>
      </c>
      <c r="S936" s="3">
        <f>IF(Table1[[#This Row],[post_position]]=1,0,SUMIFS($F$2:F936,$H$2:H936,Table1[[#This Row],[post_position]]-1,$C$2:C936,Table1[[#This Row],[topic_id]]))</f>
        <v>40214.404490740744</v>
      </c>
    </row>
    <row r="937" spans="1:19" x14ac:dyDescent="0.25">
      <c r="A937" s="7">
        <v>943</v>
      </c>
      <c r="B937" s="7">
        <v>1</v>
      </c>
      <c r="C937" s="7">
        <v>254</v>
      </c>
      <c r="D937" s="7">
        <v>3546</v>
      </c>
      <c r="F937" s="8">
        <v>40214.527997685182</v>
      </c>
      <c r="G937" s="7">
        <v>0</v>
      </c>
      <c r="H937" s="7">
        <v>6</v>
      </c>
      <c r="I937" s="7" t="b">
        <f t="shared" si="42"/>
        <v>0</v>
      </c>
      <c r="J937" s="7" t="b">
        <f t="shared" si="43"/>
        <v>1</v>
      </c>
      <c r="K937" s="7">
        <f t="shared" si="44"/>
        <v>0</v>
      </c>
      <c r="L937" s="7">
        <f>WEEKDAY(Table1[[#This Row],[post_time]])</f>
        <v>6</v>
      </c>
      <c r="M937" s="7">
        <f>VLOOKUP(Table1[[#This Row],[topic_id]],'All Topics Data'!$A$2:$I$1243,8,FALSE)</f>
        <v>40212.880555555559</v>
      </c>
      <c r="N937" s="7">
        <f>Table1[[#This Row],[Hui Reply?]]*(Table1[[#This Row],[post_time]]-Table1[[#This Row],[timestamp of previous reply]])</f>
        <v>0</v>
      </c>
      <c r="O937" s="3">
        <f>O936+Table1[[#This Row],[Hui Reply?]]</f>
        <v>183</v>
      </c>
      <c r="P937" s="19">
        <f>INT(Table1[[#This Row],[post_time]])</f>
        <v>40214</v>
      </c>
      <c r="Q937" s="3">
        <f>IF(Table1[[#This Row],[Hui Reply?]],VLOOKUP(Table1[[#This Row],[topic_id]],'All Topics Data'!$A$2:$E$1243,5,FALSE),0)</f>
        <v>0</v>
      </c>
      <c r="R937" s="8">
        <f>Table1[[#This Row],[post_time]]+8/24</f>
        <v>40214.861331018517</v>
      </c>
      <c r="S937" s="3">
        <f>IF(Table1[[#This Row],[post_position]]=1,0,SUMIFS($F$2:F937,$H$2:H937,Table1[[#This Row],[post_position]]-1,$C$2:C937,Table1[[#This Row],[topic_id]]))</f>
        <v>40214.439236111109</v>
      </c>
    </row>
    <row r="938" spans="1:19" x14ac:dyDescent="0.25">
      <c r="A938" s="7">
        <v>944</v>
      </c>
      <c r="B938" s="7">
        <v>1</v>
      </c>
      <c r="C938" s="7">
        <v>254</v>
      </c>
      <c r="D938" s="7">
        <v>24</v>
      </c>
      <c r="F938" s="8">
        <v>40214.540659722225</v>
      </c>
      <c r="G938" s="7">
        <v>0</v>
      </c>
      <c r="H938" s="7">
        <v>7</v>
      </c>
      <c r="I938" s="7" t="b">
        <f t="shared" si="42"/>
        <v>1</v>
      </c>
      <c r="J938" s="7" t="b">
        <f t="shared" si="43"/>
        <v>1</v>
      </c>
      <c r="K938" s="7">
        <f t="shared" si="44"/>
        <v>1</v>
      </c>
      <c r="L938" s="7">
        <f>WEEKDAY(Table1[[#This Row],[post_time]])</f>
        <v>6</v>
      </c>
      <c r="M938" s="7">
        <f>VLOOKUP(Table1[[#This Row],[topic_id]],'All Topics Data'!$A$2:$I$1243,8,FALSE)</f>
        <v>40212.880555555559</v>
      </c>
      <c r="N938" s="7">
        <f>Table1[[#This Row],[Hui Reply?]]*(Table1[[#This Row],[post_time]]-Table1[[#This Row],[timestamp of previous reply]])</f>
        <v>1.266203704290092E-2</v>
      </c>
      <c r="O938" s="3">
        <f>O937+Table1[[#This Row],[Hui Reply?]]</f>
        <v>184</v>
      </c>
      <c r="P938" s="19">
        <f>INT(Table1[[#This Row],[post_time]])</f>
        <v>40214</v>
      </c>
      <c r="Q938" s="3" t="str">
        <f>IF(Table1[[#This Row],[Hui Reply?]],VLOOKUP(Table1[[#This Row],[topic_id]],'All Topics Data'!$A$2:$E$1243,5,FALSE),0)</f>
        <v>Scouse</v>
      </c>
      <c r="R938" s="8">
        <f>Table1[[#This Row],[post_time]]+8/24</f>
        <v>40214.87399305556</v>
      </c>
      <c r="S938" s="3">
        <f>IF(Table1[[#This Row],[post_position]]=1,0,SUMIFS($F$2:F938,$H$2:H938,Table1[[#This Row],[post_position]]-1,$C$2:C938,Table1[[#This Row],[topic_id]]))</f>
        <v>40214.527997685182</v>
      </c>
    </row>
    <row r="939" spans="1:19" x14ac:dyDescent="0.25">
      <c r="A939" s="7">
        <v>945</v>
      </c>
      <c r="B939" s="7">
        <v>1</v>
      </c>
      <c r="C939" s="7">
        <v>250</v>
      </c>
      <c r="D939" s="7">
        <v>3546</v>
      </c>
      <c r="F939" s="8">
        <v>40215.345706018517</v>
      </c>
      <c r="G939" s="7">
        <v>0</v>
      </c>
      <c r="H939" s="7">
        <v>8</v>
      </c>
      <c r="I939" s="7" t="b">
        <f t="shared" si="42"/>
        <v>0</v>
      </c>
      <c r="J939" s="7" t="b">
        <f t="shared" si="43"/>
        <v>1</v>
      </c>
      <c r="K939" s="7">
        <f t="shared" si="44"/>
        <v>0</v>
      </c>
      <c r="L939" s="7">
        <f>WEEKDAY(Table1[[#This Row],[post_time]])</f>
        <v>7</v>
      </c>
      <c r="M939" s="7">
        <f>VLOOKUP(Table1[[#This Row],[topic_id]],'All Topics Data'!$A$2:$I$1243,8,FALSE)</f>
        <v>40210.831944444442</v>
      </c>
      <c r="N939" s="7">
        <f>Table1[[#This Row],[Hui Reply?]]*(Table1[[#This Row],[post_time]]-Table1[[#This Row],[timestamp of previous reply]])</f>
        <v>0</v>
      </c>
      <c r="O939" s="3">
        <f>O938+Table1[[#This Row],[Hui Reply?]]</f>
        <v>184</v>
      </c>
      <c r="P939" s="19">
        <f>INT(Table1[[#This Row],[post_time]])</f>
        <v>40215</v>
      </c>
      <c r="Q939" s="3">
        <f>IF(Table1[[#This Row],[Hui Reply?]],VLOOKUP(Table1[[#This Row],[topic_id]],'All Topics Data'!$A$2:$E$1243,5,FALSE),0)</f>
        <v>0</v>
      </c>
      <c r="R939" s="8">
        <f>Table1[[#This Row],[post_time]]+8/24</f>
        <v>40215.679039351853</v>
      </c>
      <c r="S939" s="3">
        <f>IF(Table1[[#This Row],[post_position]]=1,0,SUMIFS($F$2:F939,$H$2:H939,Table1[[#This Row],[post_position]]-1,$C$2:C939,Table1[[#This Row],[topic_id]]))</f>
        <v>40212.538124999999</v>
      </c>
    </row>
    <row r="940" spans="1:19" x14ac:dyDescent="0.25">
      <c r="A940" s="7">
        <v>946</v>
      </c>
      <c r="B940" s="7">
        <v>1</v>
      </c>
      <c r="C940" s="7">
        <v>258</v>
      </c>
      <c r="D940" s="7">
        <v>3569</v>
      </c>
      <c r="E940" s="2"/>
      <c r="F940" s="8">
        <v>40216.171168981484</v>
      </c>
      <c r="G940" s="7">
        <v>0</v>
      </c>
      <c r="H940" s="7">
        <v>1</v>
      </c>
      <c r="I940" s="7" t="b">
        <f t="shared" si="42"/>
        <v>0</v>
      </c>
      <c r="J940" s="7" t="b">
        <f t="shared" si="43"/>
        <v>0</v>
      </c>
      <c r="K940" s="7">
        <f t="shared" si="44"/>
        <v>0</v>
      </c>
      <c r="L940" s="7">
        <f>WEEKDAY(Table1[[#This Row],[post_time]])</f>
        <v>1</v>
      </c>
      <c r="M940" s="7">
        <f>VLOOKUP(Table1[[#This Row],[topic_id]],'All Topics Data'!$A$2:$I$1243,8,FALSE)</f>
        <v>40216.17083333333</v>
      </c>
      <c r="N940" s="7">
        <f>Table1[[#This Row],[Hui Reply?]]*(Table1[[#This Row],[post_time]]-Table1[[#This Row],[timestamp of previous reply]])</f>
        <v>0</v>
      </c>
      <c r="O940" s="3">
        <f>O939+Table1[[#This Row],[Hui Reply?]]</f>
        <v>184</v>
      </c>
      <c r="P940" s="19">
        <f>INT(Table1[[#This Row],[post_time]])</f>
        <v>40216</v>
      </c>
      <c r="Q940" s="3">
        <f>IF(Table1[[#This Row],[Hui Reply?]],VLOOKUP(Table1[[#This Row],[topic_id]],'All Topics Data'!$A$2:$E$1243,5,FALSE),0)</f>
        <v>0</v>
      </c>
      <c r="R940" s="8">
        <f>Table1[[#This Row],[post_time]]+8/24</f>
        <v>40216.50450231482</v>
      </c>
      <c r="S940" s="3">
        <f>IF(Table1[[#This Row],[post_position]]=1,0,SUMIFS($F$2:F940,$H$2:H940,Table1[[#This Row],[post_position]]-1,$C$2:C940,Table1[[#This Row],[topic_id]]))</f>
        <v>0</v>
      </c>
    </row>
    <row r="941" spans="1:19" x14ac:dyDescent="0.25">
      <c r="A941" s="7">
        <v>947</v>
      </c>
      <c r="B941" s="7">
        <v>1</v>
      </c>
      <c r="C941" s="7">
        <v>258</v>
      </c>
      <c r="D941" s="7">
        <v>24</v>
      </c>
      <c r="E941" s="2"/>
      <c r="F941" s="8">
        <v>40216.288078703707</v>
      </c>
      <c r="G941" s="7">
        <v>0</v>
      </c>
      <c r="H941" s="7">
        <v>2</v>
      </c>
      <c r="I941" s="7" t="b">
        <f t="shared" si="42"/>
        <v>1</v>
      </c>
      <c r="J941" s="7" t="b">
        <f t="shared" si="43"/>
        <v>1</v>
      </c>
      <c r="K941" s="7">
        <f t="shared" si="44"/>
        <v>1</v>
      </c>
      <c r="L941" s="7">
        <f>WEEKDAY(Table1[[#This Row],[post_time]])</f>
        <v>1</v>
      </c>
      <c r="M941" s="7">
        <f>VLOOKUP(Table1[[#This Row],[topic_id]],'All Topics Data'!$A$2:$I$1243,8,FALSE)</f>
        <v>40216.17083333333</v>
      </c>
      <c r="N941" s="7">
        <f>Table1[[#This Row],[Hui Reply?]]*(Table1[[#This Row],[post_time]]-Table1[[#This Row],[timestamp of previous reply]])</f>
        <v>0.11690972222277196</v>
      </c>
      <c r="O941" s="3">
        <f>O940+Table1[[#This Row],[Hui Reply?]]</f>
        <v>185</v>
      </c>
      <c r="P941" s="19">
        <f>INT(Table1[[#This Row],[post_time]])</f>
        <v>40216</v>
      </c>
      <c r="Q941" s="3" t="str">
        <f>IF(Table1[[#This Row],[Hui Reply?]],VLOOKUP(Table1[[#This Row],[topic_id]],'All Topics Data'!$A$2:$E$1243,5,FALSE),0)</f>
        <v>johnneyred</v>
      </c>
      <c r="R941" s="8">
        <f>Table1[[#This Row],[post_time]]+8/24</f>
        <v>40216.621412037042</v>
      </c>
      <c r="S941" s="3">
        <f>IF(Table1[[#This Row],[post_position]]=1,0,SUMIFS($F$2:F941,$H$2:H941,Table1[[#This Row],[post_position]]-1,$C$2:C941,Table1[[#This Row],[topic_id]]))</f>
        <v>40216.171168981484</v>
      </c>
    </row>
    <row r="942" spans="1:19" x14ac:dyDescent="0.25">
      <c r="A942" s="7">
        <v>948</v>
      </c>
      <c r="B942" s="7">
        <v>3</v>
      </c>
      <c r="C942" s="7">
        <v>259</v>
      </c>
      <c r="D942" s="7">
        <v>3575</v>
      </c>
      <c r="E942" s="2"/>
      <c r="F942" s="8">
        <v>40216.341932870368</v>
      </c>
      <c r="G942" s="7">
        <v>0</v>
      </c>
      <c r="H942" s="7">
        <v>1</v>
      </c>
      <c r="I942" s="7" t="b">
        <f t="shared" si="42"/>
        <v>0</v>
      </c>
      <c r="J942" s="7" t="b">
        <f t="shared" si="43"/>
        <v>0</v>
      </c>
      <c r="K942" s="7">
        <f t="shared" si="44"/>
        <v>0</v>
      </c>
      <c r="L942" s="7">
        <f>WEEKDAY(Table1[[#This Row],[post_time]])</f>
        <v>1</v>
      </c>
      <c r="M942" s="7">
        <f>VLOOKUP(Table1[[#This Row],[topic_id]],'All Topics Data'!$A$2:$I$1243,8,FALSE)</f>
        <v>40216.341666666667</v>
      </c>
      <c r="N942" s="7">
        <f>Table1[[#This Row],[Hui Reply?]]*(Table1[[#This Row],[post_time]]-Table1[[#This Row],[timestamp of previous reply]])</f>
        <v>0</v>
      </c>
      <c r="O942" s="3">
        <f>O941+Table1[[#This Row],[Hui Reply?]]</f>
        <v>185</v>
      </c>
      <c r="P942" s="19">
        <f>INT(Table1[[#This Row],[post_time]])</f>
        <v>40216</v>
      </c>
      <c r="Q942" s="3">
        <f>IF(Table1[[#This Row],[Hui Reply?]],VLOOKUP(Table1[[#This Row],[topic_id]],'All Topics Data'!$A$2:$E$1243,5,FALSE),0)</f>
        <v>0</v>
      </c>
      <c r="R942" s="8">
        <f>Table1[[#This Row],[post_time]]+8/24</f>
        <v>40216.675266203703</v>
      </c>
      <c r="S942" s="3">
        <f>IF(Table1[[#This Row],[post_position]]=1,0,SUMIFS($F$2:F942,$H$2:H942,Table1[[#This Row],[post_position]]-1,$C$2:C942,Table1[[#This Row],[topic_id]]))</f>
        <v>0</v>
      </c>
    </row>
    <row r="943" spans="1:19" x14ac:dyDescent="0.25">
      <c r="A943" s="7">
        <v>949</v>
      </c>
      <c r="B943" s="7">
        <v>1</v>
      </c>
      <c r="C943" s="7">
        <v>258</v>
      </c>
      <c r="D943" s="7">
        <v>3569</v>
      </c>
      <c r="E943" s="2"/>
      <c r="F943" s="8">
        <v>40216.43074074074</v>
      </c>
      <c r="G943" s="7">
        <v>0</v>
      </c>
      <c r="H943" s="7">
        <v>3</v>
      </c>
      <c r="I943" s="7" t="b">
        <f t="shared" si="42"/>
        <v>0</v>
      </c>
      <c r="J943" s="7" t="b">
        <f t="shared" si="43"/>
        <v>1</v>
      </c>
      <c r="K943" s="7">
        <f t="shared" si="44"/>
        <v>0</v>
      </c>
      <c r="L943" s="7">
        <f>WEEKDAY(Table1[[#This Row],[post_time]])</f>
        <v>1</v>
      </c>
      <c r="M943" s="7">
        <f>VLOOKUP(Table1[[#This Row],[topic_id]],'All Topics Data'!$A$2:$I$1243,8,FALSE)</f>
        <v>40216.17083333333</v>
      </c>
      <c r="N943" s="7">
        <f>Table1[[#This Row],[Hui Reply?]]*(Table1[[#This Row],[post_time]]-Table1[[#This Row],[timestamp of previous reply]])</f>
        <v>0</v>
      </c>
      <c r="O943" s="3">
        <f>O942+Table1[[#This Row],[Hui Reply?]]</f>
        <v>185</v>
      </c>
      <c r="P943" s="19">
        <f>INT(Table1[[#This Row],[post_time]])</f>
        <v>40216</v>
      </c>
      <c r="Q943" s="3">
        <f>IF(Table1[[#This Row],[Hui Reply?]],VLOOKUP(Table1[[#This Row],[topic_id]],'All Topics Data'!$A$2:$E$1243,5,FALSE),0)</f>
        <v>0</v>
      </c>
      <c r="R943" s="8">
        <f>Table1[[#This Row],[post_time]]+8/24</f>
        <v>40216.764074074075</v>
      </c>
      <c r="S943" s="3">
        <f>IF(Table1[[#This Row],[post_position]]=1,0,SUMIFS($F$2:F943,$H$2:H943,Table1[[#This Row],[post_position]]-1,$C$2:C943,Table1[[#This Row],[topic_id]]))</f>
        <v>40216.288078703707</v>
      </c>
    </row>
    <row r="944" spans="1:19" x14ac:dyDescent="0.25">
      <c r="A944" s="7">
        <v>950</v>
      </c>
      <c r="B944" s="7">
        <v>1</v>
      </c>
      <c r="C944" s="7">
        <v>258</v>
      </c>
      <c r="D944" s="7">
        <v>24</v>
      </c>
      <c r="F944" s="8">
        <v>40216.472303240742</v>
      </c>
      <c r="G944" s="7">
        <v>0</v>
      </c>
      <c r="H944" s="7">
        <v>4</v>
      </c>
      <c r="I944" s="7" t="b">
        <f t="shared" si="42"/>
        <v>1</v>
      </c>
      <c r="J944" s="7" t="b">
        <f t="shared" si="43"/>
        <v>1</v>
      </c>
      <c r="K944" s="7">
        <f t="shared" si="44"/>
        <v>1</v>
      </c>
      <c r="L944" s="7">
        <f>WEEKDAY(Table1[[#This Row],[post_time]])</f>
        <v>1</v>
      </c>
      <c r="M944" s="7">
        <f>VLOOKUP(Table1[[#This Row],[topic_id]],'All Topics Data'!$A$2:$I$1243,8,FALSE)</f>
        <v>40216.17083333333</v>
      </c>
      <c r="N944" s="7">
        <f>Table1[[#This Row],[Hui Reply?]]*(Table1[[#This Row],[post_time]]-Table1[[#This Row],[timestamp of previous reply]])</f>
        <v>4.1562500002328306E-2</v>
      </c>
      <c r="O944" s="3">
        <f>O943+Table1[[#This Row],[Hui Reply?]]</f>
        <v>186</v>
      </c>
      <c r="P944" s="19">
        <f>INT(Table1[[#This Row],[post_time]])</f>
        <v>40216</v>
      </c>
      <c r="Q944" s="3" t="str">
        <f>IF(Table1[[#This Row],[Hui Reply?]],VLOOKUP(Table1[[#This Row],[topic_id]],'All Topics Data'!$A$2:$E$1243,5,FALSE),0)</f>
        <v>johnneyred</v>
      </c>
      <c r="R944" s="8">
        <f>Table1[[#This Row],[post_time]]+8/24</f>
        <v>40216.805636574078</v>
      </c>
      <c r="S944" s="3">
        <f>IF(Table1[[#This Row],[post_position]]=1,0,SUMIFS($F$2:F944,$H$2:H944,Table1[[#This Row],[post_position]]-1,$C$2:C944,Table1[[#This Row],[topic_id]]))</f>
        <v>40216.43074074074</v>
      </c>
    </row>
    <row r="945" spans="1:19" x14ac:dyDescent="0.25">
      <c r="A945" s="7">
        <v>951</v>
      </c>
      <c r="B945" s="7">
        <v>3</v>
      </c>
      <c r="C945" s="7">
        <v>259</v>
      </c>
      <c r="D945" s="7">
        <v>24</v>
      </c>
      <c r="E945" s="2"/>
      <c r="F945" s="8">
        <v>40216.486064814817</v>
      </c>
      <c r="G945" s="7">
        <v>0</v>
      </c>
      <c r="H945" s="7">
        <v>2</v>
      </c>
      <c r="I945" s="7" t="b">
        <f t="shared" si="42"/>
        <v>1</v>
      </c>
      <c r="J945" s="7" t="b">
        <f t="shared" si="43"/>
        <v>1</v>
      </c>
      <c r="K945" s="7">
        <f t="shared" si="44"/>
        <v>1</v>
      </c>
      <c r="L945" s="7">
        <f>WEEKDAY(Table1[[#This Row],[post_time]])</f>
        <v>1</v>
      </c>
      <c r="M945" s="7">
        <f>VLOOKUP(Table1[[#This Row],[topic_id]],'All Topics Data'!$A$2:$I$1243,8,FALSE)</f>
        <v>40216.341666666667</v>
      </c>
      <c r="N945" s="7">
        <f>Table1[[#This Row],[Hui Reply?]]*(Table1[[#This Row],[post_time]]-Table1[[#This Row],[timestamp of previous reply]])</f>
        <v>0.14413194444932742</v>
      </c>
      <c r="O945" s="3">
        <f>O944+Table1[[#This Row],[Hui Reply?]]</f>
        <v>187</v>
      </c>
      <c r="P945" s="19">
        <f>INT(Table1[[#This Row],[post_time]])</f>
        <v>40216</v>
      </c>
      <c r="Q945" s="3" t="str">
        <f>IF(Table1[[#This Row],[Hui Reply?]],VLOOKUP(Table1[[#This Row],[topic_id]],'All Topics Data'!$A$2:$E$1243,5,FALSE),0)</f>
        <v>SravanP</v>
      </c>
      <c r="R945" s="8">
        <f>Table1[[#This Row],[post_time]]+8/24</f>
        <v>40216.819398148153</v>
      </c>
      <c r="S945" s="3">
        <f>IF(Table1[[#This Row],[post_position]]=1,0,SUMIFS($F$2:F945,$H$2:H945,Table1[[#This Row],[post_position]]-1,$C$2:C945,Table1[[#This Row],[topic_id]]))</f>
        <v>40216.341932870368</v>
      </c>
    </row>
    <row r="946" spans="1:19" x14ac:dyDescent="0.25">
      <c r="A946" s="7">
        <v>952</v>
      </c>
      <c r="B946" s="7">
        <v>3</v>
      </c>
      <c r="C946" s="7">
        <v>259</v>
      </c>
      <c r="D946" s="7">
        <v>3575</v>
      </c>
      <c r="E946" s="2"/>
      <c r="F946" s="8">
        <v>40216.608101851853</v>
      </c>
      <c r="G946" s="7">
        <v>0</v>
      </c>
      <c r="H946" s="7">
        <v>3</v>
      </c>
      <c r="I946" s="7" t="b">
        <f t="shared" si="42"/>
        <v>0</v>
      </c>
      <c r="J946" s="7" t="b">
        <f t="shared" si="43"/>
        <v>1</v>
      </c>
      <c r="K946" s="7">
        <f t="shared" si="44"/>
        <v>0</v>
      </c>
      <c r="L946" s="7">
        <f>WEEKDAY(Table1[[#This Row],[post_time]])</f>
        <v>1</v>
      </c>
      <c r="M946" s="7">
        <f>VLOOKUP(Table1[[#This Row],[topic_id]],'All Topics Data'!$A$2:$I$1243,8,FALSE)</f>
        <v>40216.341666666667</v>
      </c>
      <c r="N946" s="7">
        <f>Table1[[#This Row],[Hui Reply?]]*(Table1[[#This Row],[post_time]]-Table1[[#This Row],[timestamp of previous reply]])</f>
        <v>0</v>
      </c>
      <c r="O946" s="3">
        <f>O945+Table1[[#This Row],[Hui Reply?]]</f>
        <v>187</v>
      </c>
      <c r="P946" s="19">
        <f>INT(Table1[[#This Row],[post_time]])</f>
        <v>40216</v>
      </c>
      <c r="Q946" s="3">
        <f>IF(Table1[[#This Row],[Hui Reply?]],VLOOKUP(Table1[[#This Row],[topic_id]],'All Topics Data'!$A$2:$E$1243,5,FALSE),0)</f>
        <v>0</v>
      </c>
      <c r="R946" s="8">
        <f>Table1[[#This Row],[post_time]]+8/24</f>
        <v>40216.941435185188</v>
      </c>
      <c r="S946" s="3">
        <f>IF(Table1[[#This Row],[post_position]]=1,0,SUMIFS($F$2:F946,$H$2:H946,Table1[[#This Row],[post_position]]-1,$C$2:C946,Table1[[#This Row],[topic_id]]))</f>
        <v>40216.486064814817</v>
      </c>
    </row>
    <row r="947" spans="1:19" x14ac:dyDescent="0.25">
      <c r="A947" s="7">
        <v>953</v>
      </c>
      <c r="B947" s="7">
        <v>3</v>
      </c>
      <c r="C947" s="7">
        <v>248</v>
      </c>
      <c r="D947" s="7">
        <v>3434</v>
      </c>
      <c r="F947" s="8">
        <v>40216.618067129632</v>
      </c>
      <c r="G947" s="7">
        <v>0</v>
      </c>
      <c r="H947" s="7">
        <v>7</v>
      </c>
      <c r="I947" s="7" t="b">
        <f t="shared" si="42"/>
        <v>0</v>
      </c>
      <c r="J947" s="7" t="b">
        <f t="shared" si="43"/>
        <v>1</v>
      </c>
      <c r="K947" s="7">
        <f t="shared" si="44"/>
        <v>0</v>
      </c>
      <c r="L947" s="7">
        <f>WEEKDAY(Table1[[#This Row],[post_time]])</f>
        <v>1</v>
      </c>
      <c r="M947" s="7">
        <f>VLOOKUP(Table1[[#This Row],[topic_id]],'All Topics Data'!$A$2:$I$1243,8,FALSE)</f>
        <v>40208.271527777775</v>
      </c>
      <c r="N947" s="7">
        <f>Table1[[#This Row],[Hui Reply?]]*(Table1[[#This Row],[post_time]]-Table1[[#This Row],[timestamp of previous reply]])</f>
        <v>0</v>
      </c>
      <c r="O947" s="3">
        <f>O946+Table1[[#This Row],[Hui Reply?]]</f>
        <v>187</v>
      </c>
      <c r="P947" s="19">
        <f>INT(Table1[[#This Row],[post_time]])</f>
        <v>40216</v>
      </c>
      <c r="Q947" s="3">
        <f>IF(Table1[[#This Row],[Hui Reply?]],VLOOKUP(Table1[[#This Row],[topic_id]],'All Topics Data'!$A$2:$E$1243,5,FALSE),0)</f>
        <v>0</v>
      </c>
      <c r="R947" s="8">
        <f>Table1[[#This Row],[post_time]]+8/24</f>
        <v>40216.951400462967</v>
      </c>
      <c r="S947" s="3">
        <f>IF(Table1[[#This Row],[post_position]]=1,0,SUMIFS($F$2:F947,$H$2:H947,Table1[[#This Row],[post_position]]-1,$C$2:C947,Table1[[#This Row],[topic_id]]))</f>
        <v>40212.567719907405</v>
      </c>
    </row>
    <row r="948" spans="1:19" x14ac:dyDescent="0.25">
      <c r="A948" s="7">
        <v>954</v>
      </c>
      <c r="B948" s="7">
        <v>3</v>
      </c>
      <c r="C948" s="7">
        <v>248</v>
      </c>
      <c r="D948" s="7">
        <v>24</v>
      </c>
      <c r="E948" s="2"/>
      <c r="F948" s="8">
        <v>40217.016805555555</v>
      </c>
      <c r="G948" s="7">
        <v>0</v>
      </c>
      <c r="H948" s="7">
        <v>8</v>
      </c>
      <c r="I948" s="7" t="b">
        <f t="shared" si="42"/>
        <v>1</v>
      </c>
      <c r="J948" s="7" t="b">
        <f t="shared" si="43"/>
        <v>1</v>
      </c>
      <c r="K948" s="7">
        <f t="shared" si="44"/>
        <v>1</v>
      </c>
      <c r="L948" s="7">
        <f>WEEKDAY(Table1[[#This Row],[post_time]])</f>
        <v>2</v>
      </c>
      <c r="M948" s="7">
        <f>VLOOKUP(Table1[[#This Row],[topic_id]],'All Topics Data'!$A$2:$I$1243,8,FALSE)</f>
        <v>40208.271527777775</v>
      </c>
      <c r="N948" s="7">
        <f>Table1[[#This Row],[Hui Reply?]]*(Table1[[#This Row],[post_time]]-Table1[[#This Row],[timestamp of previous reply]])</f>
        <v>0.39873842592351139</v>
      </c>
      <c r="O948" s="3">
        <f>O947+Table1[[#This Row],[Hui Reply?]]</f>
        <v>188</v>
      </c>
      <c r="P948" s="19">
        <f>INT(Table1[[#This Row],[post_time]])</f>
        <v>40217</v>
      </c>
      <c r="Q948" s="3" t="str">
        <f>IF(Table1[[#This Row],[Hui Reply?]],VLOOKUP(Table1[[#This Row],[topic_id]],'All Topics Data'!$A$2:$E$1243,5,FALSE),0)</f>
        <v>akshayag</v>
      </c>
      <c r="R948" s="8">
        <f>Table1[[#This Row],[post_time]]+8/24</f>
        <v>40217.350138888891</v>
      </c>
      <c r="S948" s="3">
        <f>IF(Table1[[#This Row],[post_position]]=1,0,SUMIFS($F$2:F948,$H$2:H948,Table1[[#This Row],[post_position]]-1,$C$2:C948,Table1[[#This Row],[topic_id]]))</f>
        <v>40216.618067129632</v>
      </c>
    </row>
    <row r="949" spans="1:19" x14ac:dyDescent="0.25">
      <c r="A949" s="7">
        <v>955</v>
      </c>
      <c r="B949" s="7">
        <v>1</v>
      </c>
      <c r="C949" s="7">
        <v>260</v>
      </c>
      <c r="D949" s="7">
        <v>1886</v>
      </c>
      <c r="E949" s="2"/>
      <c r="F949" s="8">
        <v>40218.352152777778</v>
      </c>
      <c r="G949" s="7">
        <v>0</v>
      </c>
      <c r="H949" s="7">
        <v>1</v>
      </c>
      <c r="I949" s="7" t="b">
        <f t="shared" si="42"/>
        <v>0</v>
      </c>
      <c r="J949" s="7" t="b">
        <f t="shared" si="43"/>
        <v>0</v>
      </c>
      <c r="K949" s="7">
        <f t="shared" si="44"/>
        <v>0</v>
      </c>
      <c r="L949" s="7">
        <f>WEEKDAY(Table1[[#This Row],[post_time]])</f>
        <v>3</v>
      </c>
      <c r="M949" s="7">
        <f>VLOOKUP(Table1[[#This Row],[topic_id]],'All Topics Data'!$A$2:$I$1243,8,FALSE)</f>
        <v>40218.352083333331</v>
      </c>
      <c r="N949" s="7">
        <f>Table1[[#This Row],[Hui Reply?]]*(Table1[[#This Row],[post_time]]-Table1[[#This Row],[timestamp of previous reply]])</f>
        <v>0</v>
      </c>
      <c r="O949" s="3">
        <f>O948+Table1[[#This Row],[Hui Reply?]]</f>
        <v>188</v>
      </c>
      <c r="P949" s="19">
        <f>INT(Table1[[#This Row],[post_time]])</f>
        <v>40218</v>
      </c>
      <c r="Q949" s="3">
        <f>IF(Table1[[#This Row],[Hui Reply?]],VLOOKUP(Table1[[#This Row],[topic_id]],'All Topics Data'!$A$2:$E$1243,5,FALSE),0)</f>
        <v>0</v>
      </c>
      <c r="R949" s="8">
        <f>Table1[[#This Row],[post_time]]+8/24</f>
        <v>40218.685486111113</v>
      </c>
      <c r="S949" s="3">
        <f>IF(Table1[[#This Row],[post_position]]=1,0,SUMIFS($F$2:F949,$H$2:H949,Table1[[#This Row],[post_position]]-1,$C$2:C949,Table1[[#This Row],[topic_id]]))</f>
        <v>0</v>
      </c>
    </row>
    <row r="950" spans="1:19" x14ac:dyDescent="0.25">
      <c r="A950" s="7">
        <v>956</v>
      </c>
      <c r="B950" s="7">
        <v>1</v>
      </c>
      <c r="C950" s="7">
        <v>260</v>
      </c>
      <c r="D950" s="7">
        <v>2758</v>
      </c>
      <c r="E950" s="2"/>
      <c r="F950" s="8">
        <v>40218.367592592593</v>
      </c>
      <c r="G950" s="7">
        <v>0</v>
      </c>
      <c r="H950" s="7">
        <v>2</v>
      </c>
      <c r="I950" s="7" t="b">
        <f t="shared" si="42"/>
        <v>0</v>
      </c>
      <c r="J950" s="7" t="b">
        <f t="shared" si="43"/>
        <v>1</v>
      </c>
      <c r="K950" s="7">
        <f t="shared" si="44"/>
        <v>0</v>
      </c>
      <c r="L950" s="7">
        <f>WEEKDAY(Table1[[#This Row],[post_time]])</f>
        <v>3</v>
      </c>
      <c r="M950" s="7">
        <f>VLOOKUP(Table1[[#This Row],[topic_id]],'All Topics Data'!$A$2:$I$1243,8,FALSE)</f>
        <v>40218.352083333331</v>
      </c>
      <c r="N950" s="7">
        <f>Table1[[#This Row],[Hui Reply?]]*(Table1[[#This Row],[post_time]]-Table1[[#This Row],[timestamp of previous reply]])</f>
        <v>0</v>
      </c>
      <c r="O950" s="3">
        <f>O949+Table1[[#This Row],[Hui Reply?]]</f>
        <v>188</v>
      </c>
      <c r="P950" s="19">
        <f>INT(Table1[[#This Row],[post_time]])</f>
        <v>40218</v>
      </c>
      <c r="Q950" s="3">
        <f>IF(Table1[[#This Row],[Hui Reply?]],VLOOKUP(Table1[[#This Row],[topic_id]],'All Topics Data'!$A$2:$E$1243,5,FALSE),0)</f>
        <v>0</v>
      </c>
      <c r="R950" s="8">
        <f>Table1[[#This Row],[post_time]]+8/24</f>
        <v>40218.700925925928</v>
      </c>
      <c r="S950" s="3">
        <f>IF(Table1[[#This Row],[post_position]]=1,0,SUMIFS($F$2:F950,$H$2:H950,Table1[[#This Row],[post_position]]-1,$C$2:C950,Table1[[#This Row],[topic_id]]))</f>
        <v>40218.352152777778</v>
      </c>
    </row>
    <row r="951" spans="1:19" x14ac:dyDescent="0.25">
      <c r="A951" s="7">
        <v>957</v>
      </c>
      <c r="B951" s="7">
        <v>1</v>
      </c>
      <c r="C951" s="7">
        <v>260</v>
      </c>
      <c r="D951" s="7">
        <v>1886</v>
      </c>
      <c r="F951" s="8">
        <v>40218.378865740742</v>
      </c>
      <c r="G951" s="7">
        <v>0</v>
      </c>
      <c r="H951" s="7">
        <v>3</v>
      </c>
      <c r="I951" s="7" t="b">
        <f t="shared" si="42"/>
        <v>0</v>
      </c>
      <c r="J951" s="7" t="b">
        <f t="shared" si="43"/>
        <v>1</v>
      </c>
      <c r="K951" s="7">
        <f t="shared" si="44"/>
        <v>0</v>
      </c>
      <c r="L951" s="7">
        <f>WEEKDAY(Table1[[#This Row],[post_time]])</f>
        <v>3</v>
      </c>
      <c r="M951" s="7">
        <f>VLOOKUP(Table1[[#This Row],[topic_id]],'All Topics Data'!$A$2:$I$1243,8,FALSE)</f>
        <v>40218.352083333331</v>
      </c>
      <c r="N951" s="7">
        <f>Table1[[#This Row],[Hui Reply?]]*(Table1[[#This Row],[post_time]]-Table1[[#This Row],[timestamp of previous reply]])</f>
        <v>0</v>
      </c>
      <c r="O951" s="3">
        <f>O950+Table1[[#This Row],[Hui Reply?]]</f>
        <v>188</v>
      </c>
      <c r="P951" s="19">
        <f>INT(Table1[[#This Row],[post_time]])</f>
        <v>40218</v>
      </c>
      <c r="Q951" s="3">
        <f>IF(Table1[[#This Row],[Hui Reply?]],VLOOKUP(Table1[[#This Row],[topic_id]],'All Topics Data'!$A$2:$E$1243,5,FALSE),0)</f>
        <v>0</v>
      </c>
      <c r="R951" s="8">
        <f>Table1[[#This Row],[post_time]]+8/24</f>
        <v>40218.712199074078</v>
      </c>
      <c r="S951" s="3">
        <f>IF(Table1[[#This Row],[post_position]]=1,0,SUMIFS($F$2:F951,$H$2:H951,Table1[[#This Row],[post_position]]-1,$C$2:C951,Table1[[#This Row],[topic_id]]))</f>
        <v>40218.367592592593</v>
      </c>
    </row>
    <row r="952" spans="1:19" x14ac:dyDescent="0.25">
      <c r="A952" s="7">
        <v>958</v>
      </c>
      <c r="B952" s="7">
        <v>1</v>
      </c>
      <c r="C952" s="7">
        <v>260</v>
      </c>
      <c r="D952" s="7">
        <v>1</v>
      </c>
      <c r="E952" s="2"/>
      <c r="F952" s="8">
        <v>40218.405104166668</v>
      </c>
      <c r="G952" s="7">
        <v>0</v>
      </c>
      <c r="H952" s="7">
        <v>4</v>
      </c>
      <c r="I952" s="7" t="b">
        <f t="shared" si="42"/>
        <v>0</v>
      </c>
      <c r="J952" s="7" t="b">
        <f t="shared" si="43"/>
        <v>1</v>
      </c>
      <c r="K952" s="7">
        <f t="shared" si="44"/>
        <v>0</v>
      </c>
      <c r="L952" s="7">
        <f>WEEKDAY(Table1[[#This Row],[post_time]])</f>
        <v>3</v>
      </c>
      <c r="M952" s="7">
        <f>VLOOKUP(Table1[[#This Row],[topic_id]],'All Topics Data'!$A$2:$I$1243,8,FALSE)</f>
        <v>40218.352083333331</v>
      </c>
      <c r="N952" s="7">
        <f>Table1[[#This Row],[Hui Reply?]]*(Table1[[#This Row],[post_time]]-Table1[[#This Row],[timestamp of previous reply]])</f>
        <v>0</v>
      </c>
      <c r="O952" s="3">
        <f>O951+Table1[[#This Row],[Hui Reply?]]</f>
        <v>188</v>
      </c>
      <c r="P952" s="19">
        <f>INT(Table1[[#This Row],[post_time]])</f>
        <v>40218</v>
      </c>
      <c r="Q952" s="3">
        <f>IF(Table1[[#This Row],[Hui Reply?]],VLOOKUP(Table1[[#This Row],[topic_id]],'All Topics Data'!$A$2:$E$1243,5,FALSE),0)</f>
        <v>0</v>
      </c>
      <c r="R952" s="8">
        <f>Table1[[#This Row],[post_time]]+8/24</f>
        <v>40218.738437500004</v>
      </c>
      <c r="S952" s="3">
        <f>IF(Table1[[#This Row],[post_position]]=1,0,SUMIFS($F$2:F952,$H$2:H952,Table1[[#This Row],[post_position]]-1,$C$2:C952,Table1[[#This Row],[topic_id]]))</f>
        <v>40218.378865740742</v>
      </c>
    </row>
    <row r="953" spans="1:19" x14ac:dyDescent="0.25">
      <c r="A953" s="7">
        <v>959</v>
      </c>
      <c r="B953" s="7">
        <v>1</v>
      </c>
      <c r="C953" s="7">
        <v>260</v>
      </c>
      <c r="D953" s="7">
        <v>1886</v>
      </c>
      <c r="E953" s="2"/>
      <c r="F953" s="8">
        <v>40218.411585648151</v>
      </c>
      <c r="G953" s="7">
        <v>0</v>
      </c>
      <c r="H953" s="7">
        <v>5</v>
      </c>
      <c r="I953" s="7" t="b">
        <f t="shared" si="42"/>
        <v>0</v>
      </c>
      <c r="J953" s="7" t="b">
        <f t="shared" si="43"/>
        <v>1</v>
      </c>
      <c r="K953" s="7">
        <f t="shared" si="44"/>
        <v>0</v>
      </c>
      <c r="L953" s="7">
        <f>WEEKDAY(Table1[[#This Row],[post_time]])</f>
        <v>3</v>
      </c>
      <c r="M953" s="7">
        <f>VLOOKUP(Table1[[#This Row],[topic_id]],'All Topics Data'!$A$2:$I$1243,8,FALSE)</f>
        <v>40218.352083333331</v>
      </c>
      <c r="N953" s="7">
        <f>Table1[[#This Row],[Hui Reply?]]*(Table1[[#This Row],[post_time]]-Table1[[#This Row],[timestamp of previous reply]])</f>
        <v>0</v>
      </c>
      <c r="O953" s="3">
        <f>O952+Table1[[#This Row],[Hui Reply?]]</f>
        <v>188</v>
      </c>
      <c r="P953" s="19">
        <f>INT(Table1[[#This Row],[post_time]])</f>
        <v>40218</v>
      </c>
      <c r="Q953" s="3">
        <f>IF(Table1[[#This Row],[Hui Reply?]],VLOOKUP(Table1[[#This Row],[topic_id]],'All Topics Data'!$A$2:$E$1243,5,FALSE),0)</f>
        <v>0</v>
      </c>
      <c r="R953" s="8">
        <f>Table1[[#This Row],[post_time]]+8/24</f>
        <v>40218.744918981487</v>
      </c>
      <c r="S953" s="3">
        <f>IF(Table1[[#This Row],[post_position]]=1,0,SUMIFS($F$2:F953,$H$2:H953,Table1[[#This Row],[post_position]]-1,$C$2:C953,Table1[[#This Row],[topic_id]]))</f>
        <v>40218.405104166668</v>
      </c>
    </row>
    <row r="954" spans="1:19" x14ac:dyDescent="0.25">
      <c r="A954" s="7">
        <v>960</v>
      </c>
      <c r="B954" s="7">
        <v>1</v>
      </c>
      <c r="C954" s="7">
        <v>260</v>
      </c>
      <c r="D954" s="7">
        <v>2758</v>
      </c>
      <c r="F954" s="8">
        <v>40218.508356481485</v>
      </c>
      <c r="G954" s="7">
        <v>0</v>
      </c>
      <c r="H954" s="7">
        <v>6</v>
      </c>
      <c r="I954" s="7" t="b">
        <f t="shared" si="42"/>
        <v>0</v>
      </c>
      <c r="J954" s="7" t="b">
        <f t="shared" si="43"/>
        <v>1</v>
      </c>
      <c r="K954" s="7">
        <f t="shared" si="44"/>
        <v>0</v>
      </c>
      <c r="L954" s="7">
        <f>WEEKDAY(Table1[[#This Row],[post_time]])</f>
        <v>3</v>
      </c>
      <c r="M954" s="7">
        <f>VLOOKUP(Table1[[#This Row],[topic_id]],'All Topics Data'!$A$2:$I$1243,8,FALSE)</f>
        <v>40218.352083333331</v>
      </c>
      <c r="N954" s="7">
        <f>Table1[[#This Row],[Hui Reply?]]*(Table1[[#This Row],[post_time]]-Table1[[#This Row],[timestamp of previous reply]])</f>
        <v>0</v>
      </c>
      <c r="O954" s="3">
        <f>O953+Table1[[#This Row],[Hui Reply?]]</f>
        <v>188</v>
      </c>
      <c r="P954" s="19">
        <f>INT(Table1[[#This Row],[post_time]])</f>
        <v>40218</v>
      </c>
      <c r="Q954" s="3">
        <f>IF(Table1[[#This Row],[Hui Reply?]],VLOOKUP(Table1[[#This Row],[topic_id]],'All Topics Data'!$A$2:$E$1243,5,FALSE),0)</f>
        <v>0</v>
      </c>
      <c r="R954" s="8">
        <f>Table1[[#This Row],[post_time]]+8/24</f>
        <v>40218.841689814821</v>
      </c>
      <c r="S954" s="3">
        <f>IF(Table1[[#This Row],[post_position]]=1,0,SUMIFS($F$2:F954,$H$2:H954,Table1[[#This Row],[post_position]]-1,$C$2:C954,Table1[[#This Row],[topic_id]]))</f>
        <v>40218.411585648151</v>
      </c>
    </row>
    <row r="955" spans="1:19" x14ac:dyDescent="0.25">
      <c r="A955" s="7">
        <v>961</v>
      </c>
      <c r="B955" s="7">
        <v>1</v>
      </c>
      <c r="C955" s="7">
        <v>254</v>
      </c>
      <c r="D955" s="7">
        <v>3496</v>
      </c>
      <c r="F955" s="8">
        <v>40218.833993055552</v>
      </c>
      <c r="G955" s="7">
        <v>0</v>
      </c>
      <c r="H955" s="7">
        <v>8</v>
      </c>
      <c r="I955" s="7" t="b">
        <f t="shared" si="42"/>
        <v>0</v>
      </c>
      <c r="J955" s="7" t="b">
        <f t="shared" si="43"/>
        <v>1</v>
      </c>
      <c r="K955" s="7">
        <f t="shared" si="44"/>
        <v>0</v>
      </c>
      <c r="L955" s="7">
        <f>WEEKDAY(Table1[[#This Row],[post_time]])</f>
        <v>3</v>
      </c>
      <c r="M955" s="7">
        <f>VLOOKUP(Table1[[#This Row],[topic_id]],'All Topics Data'!$A$2:$I$1243,8,FALSE)</f>
        <v>40212.880555555559</v>
      </c>
      <c r="N955" s="7">
        <f>Table1[[#This Row],[Hui Reply?]]*(Table1[[#This Row],[post_time]]-Table1[[#This Row],[timestamp of previous reply]])</f>
        <v>0</v>
      </c>
      <c r="O955" s="3">
        <f>O954+Table1[[#This Row],[Hui Reply?]]</f>
        <v>188</v>
      </c>
      <c r="P955" s="19">
        <f>INT(Table1[[#This Row],[post_time]])</f>
        <v>40218</v>
      </c>
      <c r="Q955" s="3">
        <f>IF(Table1[[#This Row],[Hui Reply?]],VLOOKUP(Table1[[#This Row],[topic_id]],'All Topics Data'!$A$2:$E$1243,5,FALSE),0)</f>
        <v>0</v>
      </c>
      <c r="R955" s="8">
        <f>Table1[[#This Row],[post_time]]+8/24</f>
        <v>40219.167326388888</v>
      </c>
      <c r="S955" s="3">
        <f>IF(Table1[[#This Row],[post_position]]=1,0,SUMIFS($F$2:F955,$H$2:H955,Table1[[#This Row],[post_position]]-1,$C$2:C955,Table1[[#This Row],[topic_id]]))</f>
        <v>40214.540659722225</v>
      </c>
    </row>
    <row r="956" spans="1:19" x14ac:dyDescent="0.25">
      <c r="A956" s="7">
        <v>962</v>
      </c>
      <c r="B956" s="7">
        <v>1</v>
      </c>
      <c r="C956" s="7">
        <v>260</v>
      </c>
      <c r="D956" s="7">
        <v>1886</v>
      </c>
      <c r="F956" s="8">
        <v>40219.121249999997</v>
      </c>
      <c r="G956" s="7">
        <v>0</v>
      </c>
      <c r="H956" s="7">
        <v>7</v>
      </c>
      <c r="I956" s="7" t="b">
        <f t="shared" si="42"/>
        <v>0</v>
      </c>
      <c r="J956" s="7" t="b">
        <f t="shared" si="43"/>
        <v>1</v>
      </c>
      <c r="K956" s="7">
        <f t="shared" si="44"/>
        <v>0</v>
      </c>
      <c r="L956" s="7">
        <f>WEEKDAY(Table1[[#This Row],[post_time]])</f>
        <v>4</v>
      </c>
      <c r="M956" s="7">
        <f>VLOOKUP(Table1[[#This Row],[topic_id]],'All Topics Data'!$A$2:$I$1243,8,FALSE)</f>
        <v>40218.352083333331</v>
      </c>
      <c r="N956" s="7">
        <f>Table1[[#This Row],[Hui Reply?]]*(Table1[[#This Row],[post_time]]-Table1[[#This Row],[timestamp of previous reply]])</f>
        <v>0</v>
      </c>
      <c r="O956" s="3">
        <f>O955+Table1[[#This Row],[Hui Reply?]]</f>
        <v>188</v>
      </c>
      <c r="P956" s="19">
        <f>INT(Table1[[#This Row],[post_time]])</f>
        <v>40219</v>
      </c>
      <c r="Q956" s="3">
        <f>IF(Table1[[#This Row],[Hui Reply?]],VLOOKUP(Table1[[#This Row],[topic_id]],'All Topics Data'!$A$2:$E$1243,5,FALSE),0)</f>
        <v>0</v>
      </c>
      <c r="R956" s="8">
        <f>Table1[[#This Row],[post_time]]+8/24</f>
        <v>40219.454583333332</v>
      </c>
      <c r="S956" s="3">
        <f>IF(Table1[[#This Row],[post_position]]=1,0,SUMIFS($F$2:F956,$H$2:H956,Table1[[#This Row],[post_position]]-1,$C$2:C956,Table1[[#This Row],[topic_id]]))</f>
        <v>40218.508356481485</v>
      </c>
    </row>
    <row r="957" spans="1:19" x14ac:dyDescent="0.25">
      <c r="A957" s="7">
        <v>963</v>
      </c>
      <c r="B957" s="7">
        <v>1</v>
      </c>
      <c r="C957" s="7">
        <v>260</v>
      </c>
      <c r="D957" s="7">
        <v>1886</v>
      </c>
      <c r="E957" s="2"/>
      <c r="F957" s="8">
        <v>40219.204664351855</v>
      </c>
      <c r="G957" s="7">
        <v>0</v>
      </c>
      <c r="H957" s="7">
        <v>8</v>
      </c>
      <c r="I957" s="7" t="b">
        <f t="shared" si="42"/>
        <v>0</v>
      </c>
      <c r="J957" s="7" t="b">
        <f t="shared" si="43"/>
        <v>1</v>
      </c>
      <c r="K957" s="7">
        <f t="shared" si="44"/>
        <v>0</v>
      </c>
      <c r="L957" s="7">
        <f>WEEKDAY(Table1[[#This Row],[post_time]])</f>
        <v>4</v>
      </c>
      <c r="M957" s="7">
        <f>VLOOKUP(Table1[[#This Row],[topic_id]],'All Topics Data'!$A$2:$I$1243,8,FALSE)</f>
        <v>40218.352083333331</v>
      </c>
      <c r="N957" s="7">
        <f>Table1[[#This Row],[Hui Reply?]]*(Table1[[#This Row],[post_time]]-Table1[[#This Row],[timestamp of previous reply]])</f>
        <v>0</v>
      </c>
      <c r="O957" s="3">
        <f>O956+Table1[[#This Row],[Hui Reply?]]</f>
        <v>188</v>
      </c>
      <c r="P957" s="19">
        <f>INT(Table1[[#This Row],[post_time]])</f>
        <v>40219</v>
      </c>
      <c r="Q957" s="3">
        <f>IF(Table1[[#This Row],[Hui Reply?]],VLOOKUP(Table1[[#This Row],[topic_id]],'All Topics Data'!$A$2:$E$1243,5,FALSE),0)</f>
        <v>0</v>
      </c>
      <c r="R957" s="8">
        <f>Table1[[#This Row],[post_time]]+8/24</f>
        <v>40219.537997685191</v>
      </c>
      <c r="S957" s="3">
        <f>IF(Table1[[#This Row],[post_position]]=1,0,SUMIFS($F$2:F957,$H$2:H957,Table1[[#This Row],[post_position]]-1,$C$2:C957,Table1[[#This Row],[topic_id]]))</f>
        <v>40219.121249999997</v>
      </c>
    </row>
    <row r="958" spans="1:19" x14ac:dyDescent="0.25">
      <c r="A958" s="7">
        <v>964</v>
      </c>
      <c r="B958" s="7">
        <v>1</v>
      </c>
      <c r="C958" s="7">
        <v>260</v>
      </c>
      <c r="D958" s="7">
        <v>2018</v>
      </c>
      <c r="E958" s="2"/>
      <c r="F958" s="8">
        <v>40219.340891203705</v>
      </c>
      <c r="G958" s="7">
        <v>0</v>
      </c>
      <c r="H958" s="7">
        <v>9</v>
      </c>
      <c r="I958" s="7" t="b">
        <f t="shared" si="42"/>
        <v>0</v>
      </c>
      <c r="J958" s="7" t="b">
        <f t="shared" si="43"/>
        <v>1</v>
      </c>
      <c r="K958" s="7">
        <f t="shared" si="44"/>
        <v>0</v>
      </c>
      <c r="L958" s="7">
        <f>WEEKDAY(Table1[[#This Row],[post_time]])</f>
        <v>4</v>
      </c>
      <c r="M958" s="7">
        <f>VLOOKUP(Table1[[#This Row],[topic_id]],'All Topics Data'!$A$2:$I$1243,8,FALSE)</f>
        <v>40218.352083333331</v>
      </c>
      <c r="N958" s="7">
        <f>Table1[[#This Row],[Hui Reply?]]*(Table1[[#This Row],[post_time]]-Table1[[#This Row],[timestamp of previous reply]])</f>
        <v>0</v>
      </c>
      <c r="O958" s="3">
        <f>O957+Table1[[#This Row],[Hui Reply?]]</f>
        <v>188</v>
      </c>
      <c r="P958" s="19">
        <f>INT(Table1[[#This Row],[post_time]])</f>
        <v>40219</v>
      </c>
      <c r="Q958" s="3">
        <f>IF(Table1[[#This Row],[Hui Reply?]],VLOOKUP(Table1[[#This Row],[topic_id]],'All Topics Data'!$A$2:$E$1243,5,FALSE),0)</f>
        <v>0</v>
      </c>
      <c r="R958" s="8">
        <f>Table1[[#This Row],[post_time]]+8/24</f>
        <v>40219.674224537041</v>
      </c>
      <c r="S958" s="3">
        <f>IF(Table1[[#This Row],[post_position]]=1,0,SUMIFS($F$2:F958,$H$2:H958,Table1[[#This Row],[post_position]]-1,$C$2:C958,Table1[[#This Row],[topic_id]]))</f>
        <v>40219.204664351855</v>
      </c>
    </row>
    <row r="959" spans="1:19" x14ac:dyDescent="0.25">
      <c r="A959" s="7">
        <v>965</v>
      </c>
      <c r="B959" s="7">
        <v>1</v>
      </c>
      <c r="C959" s="7">
        <v>260</v>
      </c>
      <c r="D959" s="7">
        <v>1886</v>
      </c>
      <c r="E959" s="2"/>
      <c r="F959" s="8">
        <v>40219.374131944445</v>
      </c>
      <c r="G959" s="7">
        <v>0</v>
      </c>
      <c r="H959" s="7">
        <v>10</v>
      </c>
      <c r="I959" s="7" t="b">
        <f t="shared" si="42"/>
        <v>0</v>
      </c>
      <c r="J959" s="7" t="b">
        <f t="shared" si="43"/>
        <v>1</v>
      </c>
      <c r="K959" s="7">
        <f t="shared" si="44"/>
        <v>0</v>
      </c>
      <c r="L959" s="7">
        <f>WEEKDAY(Table1[[#This Row],[post_time]])</f>
        <v>4</v>
      </c>
      <c r="M959" s="7">
        <f>VLOOKUP(Table1[[#This Row],[topic_id]],'All Topics Data'!$A$2:$I$1243,8,FALSE)</f>
        <v>40218.352083333331</v>
      </c>
      <c r="N959" s="7">
        <f>Table1[[#This Row],[Hui Reply?]]*(Table1[[#This Row],[post_time]]-Table1[[#This Row],[timestamp of previous reply]])</f>
        <v>0</v>
      </c>
      <c r="O959" s="3">
        <f>O958+Table1[[#This Row],[Hui Reply?]]</f>
        <v>188</v>
      </c>
      <c r="P959" s="19">
        <f>INT(Table1[[#This Row],[post_time]])</f>
        <v>40219</v>
      </c>
      <c r="Q959" s="3">
        <f>IF(Table1[[#This Row],[Hui Reply?]],VLOOKUP(Table1[[#This Row],[topic_id]],'All Topics Data'!$A$2:$E$1243,5,FALSE),0)</f>
        <v>0</v>
      </c>
      <c r="R959" s="8">
        <f>Table1[[#This Row],[post_time]]+8/24</f>
        <v>40219.707465277781</v>
      </c>
      <c r="S959" s="3">
        <f>IF(Table1[[#This Row],[post_position]]=1,0,SUMIFS($F$2:F959,$H$2:H959,Table1[[#This Row],[post_position]]-1,$C$2:C959,Table1[[#This Row],[topic_id]]))</f>
        <v>40219.340891203705</v>
      </c>
    </row>
    <row r="960" spans="1:19" x14ac:dyDescent="0.25">
      <c r="A960" s="7">
        <v>966</v>
      </c>
      <c r="B960" s="7">
        <v>1</v>
      </c>
      <c r="C960" s="7">
        <v>260</v>
      </c>
      <c r="D960" s="7">
        <v>2758</v>
      </c>
      <c r="E960" s="2"/>
      <c r="F960" s="8">
        <v>40219.520312499997</v>
      </c>
      <c r="G960" s="7">
        <v>0</v>
      </c>
      <c r="H960" s="7">
        <v>11</v>
      </c>
      <c r="I960" s="7" t="b">
        <f t="shared" si="42"/>
        <v>0</v>
      </c>
      <c r="J960" s="7" t="b">
        <f t="shared" si="43"/>
        <v>1</v>
      </c>
      <c r="K960" s="7">
        <f t="shared" si="44"/>
        <v>0</v>
      </c>
      <c r="L960" s="7">
        <f>WEEKDAY(Table1[[#This Row],[post_time]])</f>
        <v>4</v>
      </c>
      <c r="M960" s="7">
        <f>VLOOKUP(Table1[[#This Row],[topic_id]],'All Topics Data'!$A$2:$I$1243,8,FALSE)</f>
        <v>40218.352083333331</v>
      </c>
      <c r="N960" s="7">
        <f>Table1[[#This Row],[Hui Reply?]]*(Table1[[#This Row],[post_time]]-Table1[[#This Row],[timestamp of previous reply]])</f>
        <v>0</v>
      </c>
      <c r="O960" s="3">
        <f>O959+Table1[[#This Row],[Hui Reply?]]</f>
        <v>188</v>
      </c>
      <c r="P960" s="19">
        <f>INT(Table1[[#This Row],[post_time]])</f>
        <v>40219</v>
      </c>
      <c r="Q960" s="3">
        <f>IF(Table1[[#This Row],[Hui Reply?]],VLOOKUP(Table1[[#This Row],[topic_id]],'All Topics Data'!$A$2:$E$1243,5,FALSE),0)</f>
        <v>0</v>
      </c>
      <c r="R960" s="8">
        <f>Table1[[#This Row],[post_time]]+8/24</f>
        <v>40219.853645833333</v>
      </c>
      <c r="S960" s="3">
        <f>IF(Table1[[#This Row],[post_position]]=1,0,SUMIFS($F$2:F960,$H$2:H960,Table1[[#This Row],[post_position]]-1,$C$2:C960,Table1[[#This Row],[topic_id]]))</f>
        <v>40219.374131944445</v>
      </c>
    </row>
    <row r="961" spans="1:19" x14ac:dyDescent="0.25">
      <c r="A961" s="7">
        <v>967</v>
      </c>
      <c r="B961" s="7">
        <v>1</v>
      </c>
      <c r="C961" s="7">
        <v>260</v>
      </c>
      <c r="D961" s="7">
        <v>1886</v>
      </c>
      <c r="F961" s="8">
        <v>40219.648738425924</v>
      </c>
      <c r="G961" s="7">
        <v>0</v>
      </c>
      <c r="H961" s="7">
        <v>12</v>
      </c>
      <c r="I961" s="7" t="b">
        <f t="shared" si="42"/>
        <v>0</v>
      </c>
      <c r="J961" s="7" t="b">
        <f t="shared" si="43"/>
        <v>1</v>
      </c>
      <c r="K961" s="7">
        <f t="shared" si="44"/>
        <v>0</v>
      </c>
      <c r="L961" s="7">
        <f>WEEKDAY(Table1[[#This Row],[post_time]])</f>
        <v>4</v>
      </c>
      <c r="M961" s="7">
        <f>VLOOKUP(Table1[[#This Row],[topic_id]],'All Topics Data'!$A$2:$I$1243,8,FALSE)</f>
        <v>40218.352083333331</v>
      </c>
      <c r="N961" s="7">
        <f>Table1[[#This Row],[Hui Reply?]]*(Table1[[#This Row],[post_time]]-Table1[[#This Row],[timestamp of previous reply]])</f>
        <v>0</v>
      </c>
      <c r="O961" s="3">
        <f>O960+Table1[[#This Row],[Hui Reply?]]</f>
        <v>188</v>
      </c>
      <c r="P961" s="19">
        <f>INT(Table1[[#This Row],[post_time]])</f>
        <v>40219</v>
      </c>
      <c r="Q961" s="3">
        <f>IF(Table1[[#This Row],[Hui Reply?]],VLOOKUP(Table1[[#This Row],[topic_id]],'All Topics Data'!$A$2:$E$1243,5,FALSE),0)</f>
        <v>0</v>
      </c>
      <c r="R961" s="8">
        <f>Table1[[#This Row],[post_time]]+8/24</f>
        <v>40219.982071759259</v>
      </c>
      <c r="S961" s="3">
        <f>IF(Table1[[#This Row],[post_position]]=1,0,SUMIFS($F$2:F961,$H$2:H961,Table1[[#This Row],[post_position]]-1,$C$2:C961,Table1[[#This Row],[topic_id]]))</f>
        <v>40219.520312499997</v>
      </c>
    </row>
    <row r="962" spans="1:19" x14ac:dyDescent="0.25">
      <c r="A962" s="7">
        <v>968</v>
      </c>
      <c r="B962" s="7">
        <v>3</v>
      </c>
      <c r="C962" s="7">
        <v>248</v>
      </c>
      <c r="D962" s="7">
        <v>3434</v>
      </c>
      <c r="F962" s="8">
        <v>40219.720879629633</v>
      </c>
      <c r="G962" s="7">
        <v>0</v>
      </c>
      <c r="H962" s="7">
        <v>9</v>
      </c>
      <c r="I962" s="7" t="b">
        <f t="shared" si="42"/>
        <v>0</v>
      </c>
      <c r="J962" s="7" t="b">
        <f t="shared" si="43"/>
        <v>1</v>
      </c>
      <c r="K962" s="7">
        <f t="shared" si="44"/>
        <v>0</v>
      </c>
      <c r="L962" s="7">
        <f>WEEKDAY(Table1[[#This Row],[post_time]])</f>
        <v>4</v>
      </c>
      <c r="M962" s="7">
        <f>VLOOKUP(Table1[[#This Row],[topic_id]],'All Topics Data'!$A$2:$I$1243,8,FALSE)</f>
        <v>40208.271527777775</v>
      </c>
      <c r="N962" s="7">
        <f>Table1[[#This Row],[Hui Reply?]]*(Table1[[#This Row],[post_time]]-Table1[[#This Row],[timestamp of previous reply]])</f>
        <v>0</v>
      </c>
      <c r="O962" s="3">
        <f>O961+Table1[[#This Row],[Hui Reply?]]</f>
        <v>188</v>
      </c>
      <c r="P962" s="19">
        <f>INT(Table1[[#This Row],[post_time]])</f>
        <v>40219</v>
      </c>
      <c r="Q962" s="3">
        <f>IF(Table1[[#This Row],[Hui Reply?]],VLOOKUP(Table1[[#This Row],[topic_id]],'All Topics Data'!$A$2:$E$1243,5,FALSE),0)</f>
        <v>0</v>
      </c>
      <c r="R962" s="8">
        <f>Table1[[#This Row],[post_time]]+8/24</f>
        <v>40220.054212962968</v>
      </c>
      <c r="S962" s="3">
        <f>IF(Table1[[#This Row],[post_position]]=1,0,SUMIFS($F$2:F962,$H$2:H962,Table1[[#This Row],[post_position]]-1,$C$2:C962,Table1[[#This Row],[topic_id]]))</f>
        <v>40217.016805555555</v>
      </c>
    </row>
    <row r="963" spans="1:19" x14ac:dyDescent="0.25">
      <c r="A963" s="7">
        <v>969</v>
      </c>
      <c r="B963" s="7">
        <v>1</v>
      </c>
      <c r="C963" s="7">
        <v>261</v>
      </c>
      <c r="D963" s="7">
        <v>3621</v>
      </c>
      <c r="E963" s="2"/>
      <c r="F963" s="8">
        <v>40219.737604166665</v>
      </c>
      <c r="G963" s="7">
        <v>0</v>
      </c>
      <c r="H963" s="7">
        <v>1</v>
      </c>
      <c r="I963" s="7" t="b">
        <f t="shared" ref="I963:I1026" si="45">(D963=24)</f>
        <v>0</v>
      </c>
      <c r="J963" s="7" t="b">
        <f t="shared" ref="J963:J1026" si="46">H963&gt;1</f>
        <v>0</v>
      </c>
      <c r="K963" s="7">
        <f t="shared" ref="K963:K1026" si="47">I963*J963</f>
        <v>0</v>
      </c>
      <c r="L963" s="7">
        <f>WEEKDAY(Table1[[#This Row],[post_time]])</f>
        <v>4</v>
      </c>
      <c r="M963" s="7">
        <f>VLOOKUP(Table1[[#This Row],[topic_id]],'All Topics Data'!$A$2:$I$1243,8,FALSE)</f>
        <v>40219.737500000003</v>
      </c>
      <c r="N963" s="7">
        <f>Table1[[#This Row],[Hui Reply?]]*(Table1[[#This Row],[post_time]]-Table1[[#This Row],[timestamp of previous reply]])</f>
        <v>0</v>
      </c>
      <c r="O963" s="3">
        <f>O962+Table1[[#This Row],[Hui Reply?]]</f>
        <v>188</v>
      </c>
      <c r="P963" s="19">
        <f>INT(Table1[[#This Row],[post_time]])</f>
        <v>40219</v>
      </c>
      <c r="Q963" s="3">
        <f>IF(Table1[[#This Row],[Hui Reply?]],VLOOKUP(Table1[[#This Row],[topic_id]],'All Topics Data'!$A$2:$E$1243,5,FALSE),0)</f>
        <v>0</v>
      </c>
      <c r="R963" s="8">
        <f>Table1[[#This Row],[post_time]]+8/24</f>
        <v>40220.070937500001</v>
      </c>
      <c r="S963" s="3">
        <f>IF(Table1[[#This Row],[post_position]]=1,0,SUMIFS($F$2:F963,$H$2:H963,Table1[[#This Row],[post_position]]-1,$C$2:C963,Table1[[#This Row],[topic_id]]))</f>
        <v>0</v>
      </c>
    </row>
    <row r="964" spans="1:19" x14ac:dyDescent="0.25">
      <c r="A964" s="7">
        <v>970</v>
      </c>
      <c r="B964" s="7">
        <v>1</v>
      </c>
      <c r="C964" s="7">
        <v>261</v>
      </c>
      <c r="D964" s="7">
        <v>2865</v>
      </c>
      <c r="F964" s="8">
        <v>40219.87395833333</v>
      </c>
      <c r="G964" s="7">
        <v>0</v>
      </c>
      <c r="H964" s="7">
        <v>2</v>
      </c>
      <c r="I964" s="7" t="b">
        <f t="shared" si="45"/>
        <v>0</v>
      </c>
      <c r="J964" s="7" t="b">
        <f t="shared" si="46"/>
        <v>1</v>
      </c>
      <c r="K964" s="7">
        <f t="shared" si="47"/>
        <v>0</v>
      </c>
      <c r="L964" s="7">
        <f>WEEKDAY(Table1[[#This Row],[post_time]])</f>
        <v>4</v>
      </c>
      <c r="M964" s="7">
        <f>VLOOKUP(Table1[[#This Row],[topic_id]],'All Topics Data'!$A$2:$I$1243,8,FALSE)</f>
        <v>40219.737500000003</v>
      </c>
      <c r="N964" s="7">
        <f>Table1[[#This Row],[Hui Reply?]]*(Table1[[#This Row],[post_time]]-Table1[[#This Row],[timestamp of previous reply]])</f>
        <v>0</v>
      </c>
      <c r="O964" s="3">
        <f>O963+Table1[[#This Row],[Hui Reply?]]</f>
        <v>188</v>
      </c>
      <c r="P964" s="19">
        <f>INT(Table1[[#This Row],[post_time]])</f>
        <v>40219</v>
      </c>
      <c r="Q964" s="3">
        <f>IF(Table1[[#This Row],[Hui Reply?]],VLOOKUP(Table1[[#This Row],[topic_id]],'All Topics Data'!$A$2:$E$1243,5,FALSE),0)</f>
        <v>0</v>
      </c>
      <c r="R964" s="8">
        <f>Table1[[#This Row],[post_time]]+8/24</f>
        <v>40220.207291666666</v>
      </c>
      <c r="S964" s="3">
        <f>IF(Table1[[#This Row],[post_position]]=1,0,SUMIFS($F$2:F964,$H$2:H964,Table1[[#This Row],[post_position]]-1,$C$2:C964,Table1[[#This Row],[topic_id]]))</f>
        <v>40219.737604166665</v>
      </c>
    </row>
    <row r="965" spans="1:19" x14ac:dyDescent="0.25">
      <c r="A965" s="7">
        <v>971</v>
      </c>
      <c r="B965" s="7">
        <v>1</v>
      </c>
      <c r="C965" s="7">
        <v>262</v>
      </c>
      <c r="D965" s="7">
        <v>3632</v>
      </c>
      <c r="F965" s="8">
        <v>40220.290891203702</v>
      </c>
      <c r="G965" s="7">
        <v>0</v>
      </c>
      <c r="H965" s="7">
        <v>1</v>
      </c>
      <c r="I965" s="7" t="b">
        <f t="shared" si="45"/>
        <v>0</v>
      </c>
      <c r="J965" s="7" t="b">
        <f t="shared" si="46"/>
        <v>0</v>
      </c>
      <c r="K965" s="7">
        <f t="shared" si="47"/>
        <v>0</v>
      </c>
      <c r="L965" s="7">
        <f>WEEKDAY(Table1[[#This Row],[post_time]])</f>
        <v>5</v>
      </c>
      <c r="M965" s="7">
        <f>VLOOKUP(Table1[[#This Row],[topic_id]],'All Topics Data'!$A$2:$I$1243,8,FALSE)</f>
        <v>40220.290277777778</v>
      </c>
      <c r="N965" s="7">
        <f>Table1[[#This Row],[Hui Reply?]]*(Table1[[#This Row],[post_time]]-Table1[[#This Row],[timestamp of previous reply]])</f>
        <v>0</v>
      </c>
      <c r="O965" s="3">
        <f>O964+Table1[[#This Row],[Hui Reply?]]</f>
        <v>188</v>
      </c>
      <c r="P965" s="19">
        <f>INT(Table1[[#This Row],[post_time]])</f>
        <v>40220</v>
      </c>
      <c r="Q965" s="3">
        <f>IF(Table1[[#This Row],[Hui Reply?]],VLOOKUP(Table1[[#This Row],[topic_id]],'All Topics Data'!$A$2:$E$1243,5,FALSE),0)</f>
        <v>0</v>
      </c>
      <c r="R965" s="8">
        <f>Table1[[#This Row],[post_time]]+8/24</f>
        <v>40220.624224537038</v>
      </c>
      <c r="S965" s="3">
        <f>IF(Table1[[#This Row],[post_position]]=1,0,SUMIFS($F$2:F965,$H$2:H965,Table1[[#This Row],[post_position]]-1,$C$2:C965,Table1[[#This Row],[topic_id]]))</f>
        <v>0</v>
      </c>
    </row>
    <row r="966" spans="1:19" x14ac:dyDescent="0.25">
      <c r="A966" s="7">
        <v>972</v>
      </c>
      <c r="B966" s="7">
        <v>1</v>
      </c>
      <c r="C966" s="7">
        <v>263</v>
      </c>
      <c r="D966" s="7">
        <v>3633</v>
      </c>
      <c r="E966" s="2"/>
      <c r="F966" s="8">
        <v>40220.324976851851</v>
      </c>
      <c r="G966" s="7">
        <v>0</v>
      </c>
      <c r="H966" s="7">
        <v>1</v>
      </c>
      <c r="I966" s="7" t="b">
        <f t="shared" si="45"/>
        <v>0</v>
      </c>
      <c r="J966" s="7" t="b">
        <f t="shared" si="46"/>
        <v>0</v>
      </c>
      <c r="K966" s="7">
        <f t="shared" si="47"/>
        <v>0</v>
      </c>
      <c r="L966" s="7">
        <f>WEEKDAY(Table1[[#This Row],[post_time]])</f>
        <v>5</v>
      </c>
      <c r="M966" s="7">
        <f>VLOOKUP(Table1[[#This Row],[topic_id]],'All Topics Data'!$A$2:$I$1243,8,FALSE)</f>
        <v>40220.324305555558</v>
      </c>
      <c r="N966" s="7">
        <f>Table1[[#This Row],[Hui Reply?]]*(Table1[[#This Row],[post_time]]-Table1[[#This Row],[timestamp of previous reply]])</f>
        <v>0</v>
      </c>
      <c r="O966" s="3">
        <f>O965+Table1[[#This Row],[Hui Reply?]]</f>
        <v>188</v>
      </c>
      <c r="P966" s="19">
        <f>INT(Table1[[#This Row],[post_time]])</f>
        <v>40220</v>
      </c>
      <c r="Q966" s="3">
        <f>IF(Table1[[#This Row],[Hui Reply?]],VLOOKUP(Table1[[#This Row],[topic_id]],'All Topics Data'!$A$2:$E$1243,5,FALSE),0)</f>
        <v>0</v>
      </c>
      <c r="R966" s="8">
        <f>Table1[[#This Row],[post_time]]+8/24</f>
        <v>40220.658310185187</v>
      </c>
      <c r="S966" s="3">
        <f>IF(Table1[[#This Row],[post_position]]=1,0,SUMIFS($F$2:F966,$H$2:H966,Table1[[#This Row],[post_position]]-1,$C$2:C966,Table1[[#This Row],[topic_id]]))</f>
        <v>0</v>
      </c>
    </row>
    <row r="967" spans="1:19" x14ac:dyDescent="0.25">
      <c r="A967" s="7">
        <v>973</v>
      </c>
      <c r="B967" s="7">
        <v>1</v>
      </c>
      <c r="C967" s="7">
        <v>261</v>
      </c>
      <c r="D967" s="7">
        <v>1</v>
      </c>
      <c r="F967" s="8">
        <v>40220.393148148149</v>
      </c>
      <c r="G967" s="7">
        <v>0</v>
      </c>
      <c r="H967" s="7">
        <v>3</v>
      </c>
      <c r="I967" s="7" t="b">
        <f t="shared" si="45"/>
        <v>0</v>
      </c>
      <c r="J967" s="7" t="b">
        <f t="shared" si="46"/>
        <v>1</v>
      </c>
      <c r="K967" s="7">
        <f t="shared" si="47"/>
        <v>0</v>
      </c>
      <c r="L967" s="7">
        <f>WEEKDAY(Table1[[#This Row],[post_time]])</f>
        <v>5</v>
      </c>
      <c r="M967" s="7">
        <f>VLOOKUP(Table1[[#This Row],[topic_id]],'All Topics Data'!$A$2:$I$1243,8,FALSE)</f>
        <v>40219.737500000003</v>
      </c>
      <c r="N967" s="7">
        <f>Table1[[#This Row],[Hui Reply?]]*(Table1[[#This Row],[post_time]]-Table1[[#This Row],[timestamp of previous reply]])</f>
        <v>0</v>
      </c>
      <c r="O967" s="3">
        <f>O966+Table1[[#This Row],[Hui Reply?]]</f>
        <v>188</v>
      </c>
      <c r="P967" s="19">
        <f>INT(Table1[[#This Row],[post_time]])</f>
        <v>40220</v>
      </c>
      <c r="Q967" s="3">
        <f>IF(Table1[[#This Row],[Hui Reply?]],VLOOKUP(Table1[[#This Row],[topic_id]],'All Topics Data'!$A$2:$E$1243,5,FALSE),0)</f>
        <v>0</v>
      </c>
      <c r="R967" s="8">
        <f>Table1[[#This Row],[post_time]]+8/24</f>
        <v>40220.726481481484</v>
      </c>
      <c r="S967" s="3">
        <f>IF(Table1[[#This Row],[post_position]]=1,0,SUMIFS($F$2:F967,$H$2:H967,Table1[[#This Row],[post_position]]-1,$C$2:C967,Table1[[#This Row],[topic_id]]))</f>
        <v>40219.87395833333</v>
      </c>
    </row>
    <row r="968" spans="1:19" x14ac:dyDescent="0.25">
      <c r="A968" s="7">
        <v>974</v>
      </c>
      <c r="B968" s="7">
        <v>1</v>
      </c>
      <c r="C968" s="7">
        <v>264</v>
      </c>
      <c r="D968" s="7">
        <v>1886</v>
      </c>
      <c r="E968" s="2"/>
      <c r="F968" s="8">
        <v>40220.50199074074</v>
      </c>
      <c r="G968" s="7">
        <v>0</v>
      </c>
      <c r="H968" s="7">
        <v>1</v>
      </c>
      <c r="I968" s="7" t="b">
        <f t="shared" si="45"/>
        <v>0</v>
      </c>
      <c r="J968" s="7" t="b">
        <f t="shared" si="46"/>
        <v>0</v>
      </c>
      <c r="K968" s="7">
        <f t="shared" si="47"/>
        <v>0</v>
      </c>
      <c r="L968" s="7">
        <f>WEEKDAY(Table1[[#This Row],[post_time]])</f>
        <v>5</v>
      </c>
      <c r="M968" s="7">
        <f>VLOOKUP(Table1[[#This Row],[topic_id]],'All Topics Data'!$A$2:$I$1243,8,FALSE)</f>
        <v>40220.501388888886</v>
      </c>
      <c r="N968" s="7">
        <f>Table1[[#This Row],[Hui Reply?]]*(Table1[[#This Row],[post_time]]-Table1[[#This Row],[timestamp of previous reply]])</f>
        <v>0</v>
      </c>
      <c r="O968" s="3">
        <f>O967+Table1[[#This Row],[Hui Reply?]]</f>
        <v>188</v>
      </c>
      <c r="P968" s="19">
        <f>INT(Table1[[#This Row],[post_time]])</f>
        <v>40220</v>
      </c>
      <c r="Q968" s="3">
        <f>IF(Table1[[#This Row],[Hui Reply?]],VLOOKUP(Table1[[#This Row],[topic_id]],'All Topics Data'!$A$2:$E$1243,5,FALSE),0)</f>
        <v>0</v>
      </c>
      <c r="R968" s="8">
        <f>Table1[[#This Row],[post_time]]+8/24</f>
        <v>40220.835324074076</v>
      </c>
      <c r="S968" s="3">
        <f>IF(Table1[[#This Row],[post_position]]=1,0,SUMIFS($F$2:F968,$H$2:H968,Table1[[#This Row],[post_position]]-1,$C$2:C968,Table1[[#This Row],[topic_id]]))</f>
        <v>0</v>
      </c>
    </row>
    <row r="969" spans="1:19" x14ac:dyDescent="0.25">
      <c r="A969" s="7">
        <v>975</v>
      </c>
      <c r="B969" s="7">
        <v>1</v>
      </c>
      <c r="C969" s="7">
        <v>264</v>
      </c>
      <c r="D969" s="7">
        <v>24</v>
      </c>
      <c r="E969" s="2"/>
      <c r="F969" s="8">
        <v>40220.561018518521</v>
      </c>
      <c r="G969" s="7">
        <v>0</v>
      </c>
      <c r="H969" s="7">
        <v>2</v>
      </c>
      <c r="I969" s="7" t="b">
        <f t="shared" si="45"/>
        <v>1</v>
      </c>
      <c r="J969" s="7" t="b">
        <f t="shared" si="46"/>
        <v>1</v>
      </c>
      <c r="K969" s="7">
        <f t="shared" si="47"/>
        <v>1</v>
      </c>
      <c r="L969" s="7">
        <f>WEEKDAY(Table1[[#This Row],[post_time]])</f>
        <v>5</v>
      </c>
      <c r="M969" s="7">
        <f>VLOOKUP(Table1[[#This Row],[topic_id]],'All Topics Data'!$A$2:$I$1243,8,FALSE)</f>
        <v>40220.501388888886</v>
      </c>
      <c r="N969" s="7">
        <f>Table1[[#This Row],[Hui Reply?]]*(Table1[[#This Row],[post_time]]-Table1[[#This Row],[timestamp of previous reply]])</f>
        <v>5.9027777781011537E-2</v>
      </c>
      <c r="O969" s="3">
        <f>O968+Table1[[#This Row],[Hui Reply?]]</f>
        <v>189</v>
      </c>
      <c r="P969" s="19">
        <f>INT(Table1[[#This Row],[post_time]])</f>
        <v>40220</v>
      </c>
      <c r="Q969" s="3" t="str">
        <f>IF(Table1[[#This Row],[Hui Reply?]],VLOOKUP(Table1[[#This Row],[topic_id]],'All Topics Data'!$A$2:$E$1243,5,FALSE),0)</f>
        <v>Dee</v>
      </c>
      <c r="R969" s="8">
        <f>Table1[[#This Row],[post_time]]+8/24</f>
        <v>40220.894351851857</v>
      </c>
      <c r="S969" s="3">
        <f>IF(Table1[[#This Row],[post_position]]=1,0,SUMIFS($F$2:F969,$H$2:H969,Table1[[#This Row],[post_position]]-1,$C$2:C969,Table1[[#This Row],[topic_id]]))</f>
        <v>40220.50199074074</v>
      </c>
    </row>
    <row r="970" spans="1:19" x14ac:dyDescent="0.25">
      <c r="A970" s="7">
        <v>976</v>
      </c>
      <c r="B970" s="7">
        <v>1</v>
      </c>
      <c r="C970" s="7">
        <v>264</v>
      </c>
      <c r="D970" s="7">
        <v>24</v>
      </c>
      <c r="E970" s="2"/>
      <c r="F970" s="8">
        <v>40220.569027777776</v>
      </c>
      <c r="G970" s="7">
        <v>0</v>
      </c>
      <c r="H970" s="7">
        <v>3</v>
      </c>
      <c r="I970" s="7" t="b">
        <f t="shared" si="45"/>
        <v>1</v>
      </c>
      <c r="J970" s="7" t="b">
        <f t="shared" si="46"/>
        <v>1</v>
      </c>
      <c r="K970" s="7">
        <f t="shared" si="47"/>
        <v>1</v>
      </c>
      <c r="L970" s="7">
        <f>WEEKDAY(Table1[[#This Row],[post_time]])</f>
        <v>5</v>
      </c>
      <c r="M970" s="7">
        <f>VLOOKUP(Table1[[#This Row],[topic_id]],'All Topics Data'!$A$2:$I$1243,8,FALSE)</f>
        <v>40220.501388888886</v>
      </c>
      <c r="N970" s="7">
        <f>Table1[[#This Row],[Hui Reply?]]*(Table1[[#This Row],[post_time]]-Table1[[#This Row],[timestamp of previous reply]])</f>
        <v>8.0092592543223873E-3</v>
      </c>
      <c r="O970" s="3">
        <f>O969+Table1[[#This Row],[Hui Reply?]]</f>
        <v>190</v>
      </c>
      <c r="P970" s="19">
        <f>INT(Table1[[#This Row],[post_time]])</f>
        <v>40220</v>
      </c>
      <c r="Q970" s="3" t="str">
        <f>IF(Table1[[#This Row],[Hui Reply?]],VLOOKUP(Table1[[#This Row],[topic_id]],'All Topics Data'!$A$2:$E$1243,5,FALSE),0)</f>
        <v>Dee</v>
      </c>
      <c r="R970" s="8">
        <f>Table1[[#This Row],[post_time]]+8/24</f>
        <v>40220.902361111112</v>
      </c>
      <c r="S970" s="3">
        <f>IF(Table1[[#This Row],[post_position]]=1,0,SUMIFS($F$2:F970,$H$2:H970,Table1[[#This Row],[post_position]]-1,$C$2:C970,Table1[[#This Row],[topic_id]]))</f>
        <v>40220.561018518521</v>
      </c>
    </row>
    <row r="971" spans="1:19" x14ac:dyDescent="0.25">
      <c r="A971" s="7">
        <v>977</v>
      </c>
      <c r="B971" s="7">
        <v>1</v>
      </c>
      <c r="C971" s="7">
        <v>262</v>
      </c>
      <c r="D971" s="7">
        <v>24</v>
      </c>
      <c r="E971" s="2"/>
      <c r="F971" s="8">
        <v>40220.592245370368</v>
      </c>
      <c r="G971" s="7">
        <v>0</v>
      </c>
      <c r="H971" s="7">
        <v>2</v>
      </c>
      <c r="I971" s="7" t="b">
        <f t="shared" si="45"/>
        <v>1</v>
      </c>
      <c r="J971" s="7" t="b">
        <f t="shared" si="46"/>
        <v>1</v>
      </c>
      <c r="K971" s="7">
        <f t="shared" si="47"/>
        <v>1</v>
      </c>
      <c r="L971" s="7">
        <f>WEEKDAY(Table1[[#This Row],[post_time]])</f>
        <v>5</v>
      </c>
      <c r="M971" s="7">
        <f>VLOOKUP(Table1[[#This Row],[topic_id]],'All Topics Data'!$A$2:$I$1243,8,FALSE)</f>
        <v>40220.290277777778</v>
      </c>
      <c r="N971" s="7">
        <f>Table1[[#This Row],[Hui Reply?]]*(Table1[[#This Row],[post_time]]-Table1[[#This Row],[timestamp of previous reply]])</f>
        <v>0.30135416666598758</v>
      </c>
      <c r="O971" s="3">
        <f>O970+Table1[[#This Row],[Hui Reply?]]</f>
        <v>191</v>
      </c>
      <c r="P971" s="19">
        <f>INT(Table1[[#This Row],[post_time]])</f>
        <v>40220</v>
      </c>
      <c r="Q971" s="3" t="str">
        <f>IF(Table1[[#This Row],[Hui Reply?]],VLOOKUP(Table1[[#This Row],[topic_id]],'All Topics Data'!$A$2:$E$1243,5,FALSE),0)</f>
        <v>Amro-2010</v>
      </c>
      <c r="R971" s="8">
        <f>Table1[[#This Row],[post_time]]+8/24</f>
        <v>40220.925578703704</v>
      </c>
      <c r="S971" s="3">
        <f>IF(Table1[[#This Row],[post_position]]=1,0,SUMIFS($F$2:F971,$H$2:H971,Table1[[#This Row],[post_position]]-1,$C$2:C971,Table1[[#This Row],[topic_id]]))</f>
        <v>40220.290891203702</v>
      </c>
    </row>
    <row r="972" spans="1:19" x14ac:dyDescent="0.25">
      <c r="A972" s="7">
        <v>978</v>
      </c>
      <c r="B972" s="7">
        <v>1</v>
      </c>
      <c r="C972" s="7">
        <v>265</v>
      </c>
      <c r="D972" s="7">
        <v>3646</v>
      </c>
      <c r="E972" s="2"/>
      <c r="F972" s="8">
        <v>40221.379641203705</v>
      </c>
      <c r="G972" s="7">
        <v>0</v>
      </c>
      <c r="H972" s="7">
        <v>1</v>
      </c>
      <c r="I972" s="7" t="b">
        <f t="shared" si="45"/>
        <v>0</v>
      </c>
      <c r="J972" s="7" t="b">
        <f t="shared" si="46"/>
        <v>0</v>
      </c>
      <c r="K972" s="7">
        <f t="shared" si="47"/>
        <v>0</v>
      </c>
      <c r="L972" s="7">
        <f>WEEKDAY(Table1[[#This Row],[post_time]])</f>
        <v>6</v>
      </c>
      <c r="M972" s="7">
        <f>VLOOKUP(Table1[[#This Row],[topic_id]],'All Topics Data'!$A$2:$I$1243,8,FALSE)</f>
        <v>40221.379166666666</v>
      </c>
      <c r="N972" s="7">
        <f>Table1[[#This Row],[Hui Reply?]]*(Table1[[#This Row],[post_time]]-Table1[[#This Row],[timestamp of previous reply]])</f>
        <v>0</v>
      </c>
      <c r="O972" s="3">
        <f>O971+Table1[[#This Row],[Hui Reply?]]</f>
        <v>191</v>
      </c>
      <c r="P972" s="19">
        <f>INT(Table1[[#This Row],[post_time]])</f>
        <v>40221</v>
      </c>
      <c r="Q972" s="3">
        <f>IF(Table1[[#This Row],[Hui Reply?]],VLOOKUP(Table1[[#This Row],[topic_id]],'All Topics Data'!$A$2:$E$1243,5,FALSE),0)</f>
        <v>0</v>
      </c>
      <c r="R972" s="8">
        <f>Table1[[#This Row],[post_time]]+8/24</f>
        <v>40221.71297453704</v>
      </c>
      <c r="S972" s="3">
        <f>IF(Table1[[#This Row],[post_position]]=1,0,SUMIFS($F$2:F972,$H$2:H972,Table1[[#This Row],[post_position]]-1,$C$2:C972,Table1[[#This Row],[topic_id]]))</f>
        <v>0</v>
      </c>
    </row>
    <row r="973" spans="1:19" x14ac:dyDescent="0.25">
      <c r="A973" s="7">
        <v>979</v>
      </c>
      <c r="B973" s="7">
        <v>4</v>
      </c>
      <c r="C973" s="7">
        <v>2</v>
      </c>
      <c r="D973" s="7">
        <v>3646</v>
      </c>
      <c r="E973" s="2"/>
      <c r="F973" s="8">
        <v>40221.391261574077</v>
      </c>
      <c r="G973" s="7">
        <v>0</v>
      </c>
      <c r="H973" s="7">
        <v>38</v>
      </c>
      <c r="I973" s="7" t="b">
        <f t="shared" si="45"/>
        <v>0</v>
      </c>
      <c r="J973" s="7" t="b">
        <f t="shared" si="46"/>
        <v>1</v>
      </c>
      <c r="K973" s="7">
        <f t="shared" si="47"/>
        <v>0</v>
      </c>
      <c r="L973" s="7">
        <f>WEEKDAY(Table1[[#This Row],[post_time]])</f>
        <v>6</v>
      </c>
      <c r="M973" s="7">
        <f>VLOOKUP(Table1[[#This Row],[topic_id]],'All Topics Data'!$A$2:$I$1243,8,FALSE)</f>
        <v>40019.929861111108</v>
      </c>
      <c r="N973" s="7">
        <f>Table1[[#This Row],[Hui Reply?]]*(Table1[[#This Row],[post_time]]-Table1[[#This Row],[timestamp of previous reply]])</f>
        <v>0</v>
      </c>
      <c r="O973" s="3">
        <f>O972+Table1[[#This Row],[Hui Reply?]]</f>
        <v>191</v>
      </c>
      <c r="P973" s="19">
        <f>INT(Table1[[#This Row],[post_time]])</f>
        <v>40221</v>
      </c>
      <c r="Q973" s="3">
        <f>IF(Table1[[#This Row],[Hui Reply?]],VLOOKUP(Table1[[#This Row],[topic_id]],'All Topics Data'!$A$2:$E$1243,5,FALSE),0)</f>
        <v>0</v>
      </c>
      <c r="R973" s="8">
        <f>Table1[[#This Row],[post_time]]+8/24</f>
        <v>40221.724594907413</v>
      </c>
      <c r="S973" s="3">
        <f>IF(Table1[[#This Row],[post_position]]=1,0,SUMIFS($F$2:F973,$H$2:H973,Table1[[#This Row],[post_position]]-1,$C$2:C973,Table1[[#This Row],[topic_id]]))</f>
        <v>40211.596597222226</v>
      </c>
    </row>
    <row r="974" spans="1:19" x14ac:dyDescent="0.25">
      <c r="A974" s="7">
        <v>980</v>
      </c>
      <c r="B974" s="7">
        <v>1</v>
      </c>
      <c r="C974" s="7">
        <v>265</v>
      </c>
      <c r="D974" s="7">
        <v>24</v>
      </c>
      <c r="F974" s="8">
        <v>40221.413171296299</v>
      </c>
      <c r="G974" s="7">
        <v>0</v>
      </c>
      <c r="H974" s="7">
        <v>2</v>
      </c>
      <c r="I974" s="7" t="b">
        <f t="shared" si="45"/>
        <v>1</v>
      </c>
      <c r="J974" s="7" t="b">
        <f t="shared" si="46"/>
        <v>1</v>
      </c>
      <c r="K974" s="7">
        <f t="shared" si="47"/>
        <v>1</v>
      </c>
      <c r="L974" s="7">
        <f>WEEKDAY(Table1[[#This Row],[post_time]])</f>
        <v>6</v>
      </c>
      <c r="M974" s="7">
        <f>VLOOKUP(Table1[[#This Row],[topic_id]],'All Topics Data'!$A$2:$I$1243,8,FALSE)</f>
        <v>40221.379166666666</v>
      </c>
      <c r="N974" s="7">
        <f>Table1[[#This Row],[Hui Reply?]]*(Table1[[#This Row],[post_time]]-Table1[[#This Row],[timestamp of previous reply]])</f>
        <v>3.3530092594446614E-2</v>
      </c>
      <c r="O974" s="3">
        <f>O973+Table1[[#This Row],[Hui Reply?]]</f>
        <v>192</v>
      </c>
      <c r="P974" s="19">
        <f>INT(Table1[[#This Row],[post_time]])</f>
        <v>40221</v>
      </c>
      <c r="Q974" s="3" t="str">
        <f>IF(Table1[[#This Row],[Hui Reply?]],VLOOKUP(Table1[[#This Row],[topic_id]],'All Topics Data'!$A$2:$E$1243,5,FALSE),0)</f>
        <v>Lou</v>
      </c>
      <c r="R974" s="8">
        <f>Table1[[#This Row],[post_time]]+8/24</f>
        <v>40221.746504629635</v>
      </c>
      <c r="S974" s="3">
        <f>IF(Table1[[#This Row],[post_position]]=1,0,SUMIFS($F$2:F974,$H$2:H974,Table1[[#This Row],[post_position]]-1,$C$2:C974,Table1[[#This Row],[topic_id]]))</f>
        <v>40221.379641203705</v>
      </c>
    </row>
    <row r="975" spans="1:19" x14ac:dyDescent="0.25">
      <c r="A975" s="7">
        <v>981</v>
      </c>
      <c r="B975" s="7">
        <v>1</v>
      </c>
      <c r="C975" s="7">
        <v>263</v>
      </c>
      <c r="D975" s="7">
        <v>24</v>
      </c>
      <c r="E975" s="2"/>
      <c r="F975" s="8">
        <v>40221.464143518519</v>
      </c>
      <c r="G975" s="7">
        <v>0</v>
      </c>
      <c r="H975" s="7">
        <v>2</v>
      </c>
      <c r="I975" s="7" t="b">
        <f t="shared" si="45"/>
        <v>1</v>
      </c>
      <c r="J975" s="7" t="b">
        <f t="shared" si="46"/>
        <v>1</v>
      </c>
      <c r="K975" s="7">
        <f t="shared" si="47"/>
        <v>1</v>
      </c>
      <c r="L975" s="7">
        <f>WEEKDAY(Table1[[#This Row],[post_time]])</f>
        <v>6</v>
      </c>
      <c r="M975" s="7">
        <f>VLOOKUP(Table1[[#This Row],[topic_id]],'All Topics Data'!$A$2:$I$1243,8,FALSE)</f>
        <v>40220.324305555558</v>
      </c>
      <c r="N975" s="7">
        <f>Table1[[#This Row],[Hui Reply?]]*(Table1[[#This Row],[post_time]]-Table1[[#This Row],[timestamp of previous reply]])</f>
        <v>1.1391666666677338</v>
      </c>
      <c r="O975" s="3">
        <f>O974+Table1[[#This Row],[Hui Reply?]]</f>
        <v>193</v>
      </c>
      <c r="P975" s="19">
        <f>INT(Table1[[#This Row],[post_time]])</f>
        <v>40221</v>
      </c>
      <c r="Q975" s="3" t="str">
        <f>IF(Table1[[#This Row],[Hui Reply?]],VLOOKUP(Table1[[#This Row],[topic_id]],'All Topics Data'!$A$2:$E$1243,5,FALSE),0)</f>
        <v>vivek</v>
      </c>
      <c r="R975" s="8">
        <f>Table1[[#This Row],[post_time]]+8/24</f>
        <v>40221.797476851854</v>
      </c>
      <c r="S975" s="3">
        <f>IF(Table1[[#This Row],[post_position]]=1,0,SUMIFS($F$2:F975,$H$2:H975,Table1[[#This Row],[post_position]]-1,$C$2:C975,Table1[[#This Row],[topic_id]]))</f>
        <v>40220.324976851851</v>
      </c>
    </row>
    <row r="976" spans="1:19" x14ac:dyDescent="0.25">
      <c r="A976" s="7">
        <v>982</v>
      </c>
      <c r="B976" s="7">
        <v>1</v>
      </c>
      <c r="C976" s="7">
        <v>266</v>
      </c>
      <c r="D976" s="7">
        <v>1573</v>
      </c>
      <c r="F976" s="8">
        <v>40221.57366898148</v>
      </c>
      <c r="G976" s="7">
        <v>0</v>
      </c>
      <c r="H976" s="7">
        <v>1</v>
      </c>
      <c r="I976" s="7" t="b">
        <f t="shared" si="45"/>
        <v>0</v>
      </c>
      <c r="J976" s="7" t="b">
        <f t="shared" si="46"/>
        <v>0</v>
      </c>
      <c r="K976" s="7">
        <f t="shared" si="47"/>
        <v>0</v>
      </c>
      <c r="L976" s="7">
        <f>WEEKDAY(Table1[[#This Row],[post_time]])</f>
        <v>6</v>
      </c>
      <c r="M976" s="7">
        <f>VLOOKUP(Table1[[#This Row],[topic_id]],'All Topics Data'!$A$2:$I$1243,8,FALSE)</f>
        <v>40221.573611111111</v>
      </c>
      <c r="N976" s="7">
        <f>Table1[[#This Row],[Hui Reply?]]*(Table1[[#This Row],[post_time]]-Table1[[#This Row],[timestamp of previous reply]])</f>
        <v>0</v>
      </c>
      <c r="O976" s="3">
        <f>O975+Table1[[#This Row],[Hui Reply?]]</f>
        <v>193</v>
      </c>
      <c r="P976" s="19">
        <f>INT(Table1[[#This Row],[post_time]])</f>
        <v>40221</v>
      </c>
      <c r="Q976" s="3">
        <f>IF(Table1[[#This Row],[Hui Reply?]],VLOOKUP(Table1[[#This Row],[topic_id]],'All Topics Data'!$A$2:$E$1243,5,FALSE),0)</f>
        <v>0</v>
      </c>
      <c r="R976" s="8">
        <f>Table1[[#This Row],[post_time]]+8/24</f>
        <v>40221.907002314816</v>
      </c>
      <c r="S976" s="3">
        <f>IF(Table1[[#This Row],[post_position]]=1,0,SUMIFS($F$2:F976,$H$2:H976,Table1[[#This Row],[post_position]]-1,$C$2:C976,Table1[[#This Row],[topic_id]]))</f>
        <v>0</v>
      </c>
    </row>
    <row r="977" spans="1:19" x14ac:dyDescent="0.25">
      <c r="A977" s="7">
        <v>983</v>
      </c>
      <c r="B977" s="7">
        <v>1</v>
      </c>
      <c r="C977" s="7">
        <v>266</v>
      </c>
      <c r="D977" s="7">
        <v>2018</v>
      </c>
      <c r="F977" s="8">
        <v>40221.596134259256</v>
      </c>
      <c r="G977" s="7">
        <v>0</v>
      </c>
      <c r="H977" s="7">
        <v>2</v>
      </c>
      <c r="I977" s="7" t="b">
        <f t="shared" si="45"/>
        <v>0</v>
      </c>
      <c r="J977" s="7" t="b">
        <f t="shared" si="46"/>
        <v>1</v>
      </c>
      <c r="K977" s="7">
        <f t="shared" si="47"/>
        <v>0</v>
      </c>
      <c r="L977" s="7">
        <f>WEEKDAY(Table1[[#This Row],[post_time]])</f>
        <v>6</v>
      </c>
      <c r="M977" s="7">
        <f>VLOOKUP(Table1[[#This Row],[topic_id]],'All Topics Data'!$A$2:$I$1243,8,FALSE)</f>
        <v>40221.573611111111</v>
      </c>
      <c r="N977" s="7">
        <f>Table1[[#This Row],[Hui Reply?]]*(Table1[[#This Row],[post_time]]-Table1[[#This Row],[timestamp of previous reply]])</f>
        <v>0</v>
      </c>
      <c r="O977" s="3">
        <f>O976+Table1[[#This Row],[Hui Reply?]]</f>
        <v>193</v>
      </c>
      <c r="P977" s="19">
        <f>INT(Table1[[#This Row],[post_time]])</f>
        <v>40221</v>
      </c>
      <c r="Q977" s="3">
        <f>IF(Table1[[#This Row],[Hui Reply?]],VLOOKUP(Table1[[#This Row],[topic_id]],'All Topics Data'!$A$2:$E$1243,5,FALSE),0)</f>
        <v>0</v>
      </c>
      <c r="R977" s="8">
        <f>Table1[[#This Row],[post_time]]+8/24</f>
        <v>40221.929467592592</v>
      </c>
      <c r="S977" s="3">
        <f>IF(Table1[[#This Row],[post_position]]=1,0,SUMIFS($F$2:F977,$H$2:H977,Table1[[#This Row],[post_position]]-1,$C$2:C977,Table1[[#This Row],[topic_id]]))</f>
        <v>40221.57366898148</v>
      </c>
    </row>
    <row r="978" spans="1:19" x14ac:dyDescent="0.25">
      <c r="A978" s="7">
        <v>984</v>
      </c>
      <c r="B978" s="7">
        <v>1</v>
      </c>
      <c r="C978" s="7">
        <v>266</v>
      </c>
      <c r="D978" s="7">
        <v>24</v>
      </c>
      <c r="E978" s="2"/>
      <c r="F978" s="8">
        <v>40221.631666666668</v>
      </c>
      <c r="G978" s="7">
        <v>0</v>
      </c>
      <c r="H978" s="7">
        <v>3</v>
      </c>
      <c r="I978" s="7" t="b">
        <f t="shared" si="45"/>
        <v>1</v>
      </c>
      <c r="J978" s="7" t="b">
        <f t="shared" si="46"/>
        <v>1</v>
      </c>
      <c r="K978" s="7">
        <f t="shared" si="47"/>
        <v>1</v>
      </c>
      <c r="L978" s="7">
        <f>WEEKDAY(Table1[[#This Row],[post_time]])</f>
        <v>6</v>
      </c>
      <c r="M978" s="7">
        <f>VLOOKUP(Table1[[#This Row],[topic_id]],'All Topics Data'!$A$2:$I$1243,8,FALSE)</f>
        <v>40221.573611111111</v>
      </c>
      <c r="N978" s="7">
        <f>Table1[[#This Row],[Hui Reply?]]*(Table1[[#This Row],[post_time]]-Table1[[#This Row],[timestamp of previous reply]])</f>
        <v>3.553240741166519E-2</v>
      </c>
      <c r="O978" s="3">
        <f>O977+Table1[[#This Row],[Hui Reply?]]</f>
        <v>194</v>
      </c>
      <c r="P978" s="19">
        <f>INT(Table1[[#This Row],[post_time]])</f>
        <v>40221</v>
      </c>
      <c r="Q978" s="3" t="str">
        <f>IF(Table1[[#This Row],[Hui Reply?]],VLOOKUP(Table1[[#This Row],[topic_id]],'All Topics Data'!$A$2:$E$1243,5,FALSE),0)</f>
        <v>Krinsom</v>
      </c>
      <c r="R978" s="8">
        <f>Table1[[#This Row],[post_time]]+8/24</f>
        <v>40221.965000000004</v>
      </c>
      <c r="S978" s="3">
        <f>IF(Table1[[#This Row],[post_position]]=1,0,SUMIFS($F$2:F978,$H$2:H978,Table1[[#This Row],[post_position]]-1,$C$2:C978,Table1[[#This Row],[topic_id]]))</f>
        <v>40221.596134259256</v>
      </c>
    </row>
    <row r="979" spans="1:19" x14ac:dyDescent="0.25">
      <c r="A979" s="7">
        <v>985</v>
      </c>
      <c r="B979" s="7">
        <v>1</v>
      </c>
      <c r="C979" s="7">
        <v>265</v>
      </c>
      <c r="D979" s="7">
        <v>3646</v>
      </c>
      <c r="E979" s="2"/>
      <c r="F979" s="8">
        <v>40222.29582175926</v>
      </c>
      <c r="G979" s="7">
        <v>0</v>
      </c>
      <c r="H979" s="7">
        <v>3</v>
      </c>
      <c r="I979" s="7" t="b">
        <f t="shared" si="45"/>
        <v>0</v>
      </c>
      <c r="J979" s="7" t="b">
        <f t="shared" si="46"/>
        <v>1</v>
      </c>
      <c r="K979" s="7">
        <f t="shared" si="47"/>
        <v>0</v>
      </c>
      <c r="L979" s="7">
        <f>WEEKDAY(Table1[[#This Row],[post_time]])</f>
        <v>7</v>
      </c>
      <c r="M979" s="7">
        <f>VLOOKUP(Table1[[#This Row],[topic_id]],'All Topics Data'!$A$2:$I$1243,8,FALSE)</f>
        <v>40221.379166666666</v>
      </c>
      <c r="N979" s="7">
        <f>Table1[[#This Row],[Hui Reply?]]*(Table1[[#This Row],[post_time]]-Table1[[#This Row],[timestamp of previous reply]])</f>
        <v>0</v>
      </c>
      <c r="O979" s="3">
        <f>O978+Table1[[#This Row],[Hui Reply?]]</f>
        <v>194</v>
      </c>
      <c r="P979" s="19">
        <f>INT(Table1[[#This Row],[post_time]])</f>
        <v>40222</v>
      </c>
      <c r="Q979" s="3">
        <f>IF(Table1[[#This Row],[Hui Reply?]],VLOOKUP(Table1[[#This Row],[topic_id]],'All Topics Data'!$A$2:$E$1243,5,FALSE),0)</f>
        <v>0</v>
      </c>
      <c r="R979" s="8">
        <f>Table1[[#This Row],[post_time]]+8/24</f>
        <v>40222.629155092596</v>
      </c>
      <c r="S979" s="3">
        <f>IF(Table1[[#This Row],[post_position]]=1,0,SUMIFS($F$2:F979,$H$2:H979,Table1[[#This Row],[post_position]]-1,$C$2:C979,Table1[[#This Row],[topic_id]]))</f>
        <v>40221.413171296299</v>
      </c>
    </row>
    <row r="980" spans="1:19" x14ac:dyDescent="0.25">
      <c r="A980" s="7">
        <v>986</v>
      </c>
      <c r="B980" s="7">
        <v>1</v>
      </c>
      <c r="C980" s="7">
        <v>265</v>
      </c>
      <c r="D980" s="7">
        <v>3646</v>
      </c>
      <c r="E980" s="2"/>
      <c r="F980" s="8">
        <v>40222.371967592589</v>
      </c>
      <c r="G980" s="7">
        <v>0</v>
      </c>
      <c r="H980" s="7">
        <v>4</v>
      </c>
      <c r="I980" s="7" t="b">
        <f t="shared" si="45"/>
        <v>0</v>
      </c>
      <c r="J980" s="7" t="b">
        <f t="shared" si="46"/>
        <v>1</v>
      </c>
      <c r="K980" s="7">
        <f t="shared" si="47"/>
        <v>0</v>
      </c>
      <c r="L980" s="7">
        <f>WEEKDAY(Table1[[#This Row],[post_time]])</f>
        <v>7</v>
      </c>
      <c r="M980" s="7">
        <f>VLOOKUP(Table1[[#This Row],[topic_id]],'All Topics Data'!$A$2:$I$1243,8,FALSE)</f>
        <v>40221.379166666666</v>
      </c>
      <c r="N980" s="7">
        <f>Table1[[#This Row],[Hui Reply?]]*(Table1[[#This Row],[post_time]]-Table1[[#This Row],[timestamp of previous reply]])</f>
        <v>0</v>
      </c>
      <c r="O980" s="3">
        <f>O979+Table1[[#This Row],[Hui Reply?]]</f>
        <v>194</v>
      </c>
      <c r="P980" s="19">
        <f>INT(Table1[[#This Row],[post_time]])</f>
        <v>40222</v>
      </c>
      <c r="Q980" s="3">
        <f>IF(Table1[[#This Row],[Hui Reply?]],VLOOKUP(Table1[[#This Row],[topic_id]],'All Topics Data'!$A$2:$E$1243,5,FALSE),0)</f>
        <v>0</v>
      </c>
      <c r="R980" s="8">
        <f>Table1[[#This Row],[post_time]]+8/24</f>
        <v>40222.705300925925</v>
      </c>
      <c r="S980" s="3">
        <f>IF(Table1[[#This Row],[post_position]]=1,0,SUMIFS($F$2:F980,$H$2:H980,Table1[[#This Row],[post_position]]-1,$C$2:C980,Table1[[#This Row],[topic_id]]))</f>
        <v>40222.29582175926</v>
      </c>
    </row>
    <row r="981" spans="1:19" x14ac:dyDescent="0.25">
      <c r="A981" s="7">
        <v>987</v>
      </c>
      <c r="B981" s="7">
        <v>1</v>
      </c>
      <c r="C981" s="7">
        <v>262</v>
      </c>
      <c r="D981" s="7">
        <v>3632</v>
      </c>
      <c r="F981" s="8">
        <v>40223.317141203705</v>
      </c>
      <c r="G981" s="7">
        <v>0</v>
      </c>
      <c r="H981" s="7">
        <v>3</v>
      </c>
      <c r="I981" s="7" t="b">
        <f t="shared" si="45"/>
        <v>0</v>
      </c>
      <c r="J981" s="7" t="b">
        <f t="shared" si="46"/>
        <v>1</v>
      </c>
      <c r="K981" s="7">
        <f t="shared" si="47"/>
        <v>0</v>
      </c>
      <c r="L981" s="7">
        <f>WEEKDAY(Table1[[#This Row],[post_time]])</f>
        <v>1</v>
      </c>
      <c r="M981" s="7">
        <f>VLOOKUP(Table1[[#This Row],[topic_id]],'All Topics Data'!$A$2:$I$1243,8,FALSE)</f>
        <v>40220.290277777778</v>
      </c>
      <c r="N981" s="7">
        <f>Table1[[#This Row],[Hui Reply?]]*(Table1[[#This Row],[post_time]]-Table1[[#This Row],[timestamp of previous reply]])</f>
        <v>0</v>
      </c>
      <c r="O981" s="3">
        <f>O980+Table1[[#This Row],[Hui Reply?]]</f>
        <v>194</v>
      </c>
      <c r="P981" s="19">
        <f>INT(Table1[[#This Row],[post_time]])</f>
        <v>40223</v>
      </c>
      <c r="Q981" s="3">
        <f>IF(Table1[[#This Row],[Hui Reply?]],VLOOKUP(Table1[[#This Row],[topic_id]],'All Topics Data'!$A$2:$E$1243,5,FALSE),0)</f>
        <v>0</v>
      </c>
      <c r="R981" s="8">
        <f>Table1[[#This Row],[post_time]]+8/24</f>
        <v>40223.65047453704</v>
      </c>
      <c r="S981" s="3">
        <f>IF(Table1[[#This Row],[post_position]]=1,0,SUMIFS($F$2:F981,$H$2:H981,Table1[[#This Row],[post_position]]-1,$C$2:C981,Table1[[#This Row],[topic_id]]))</f>
        <v>40220.592245370368</v>
      </c>
    </row>
    <row r="982" spans="1:19" x14ac:dyDescent="0.25">
      <c r="A982" s="7">
        <v>988</v>
      </c>
      <c r="B982" s="7">
        <v>1</v>
      </c>
      <c r="C982" s="7">
        <v>262</v>
      </c>
      <c r="D982" s="7">
        <v>24</v>
      </c>
      <c r="E982" s="2"/>
      <c r="F982" s="8">
        <v>40223.402395833335</v>
      </c>
      <c r="G982" s="7">
        <v>0</v>
      </c>
      <c r="H982" s="7">
        <v>4</v>
      </c>
      <c r="I982" s="7" t="b">
        <f t="shared" si="45"/>
        <v>1</v>
      </c>
      <c r="J982" s="7" t="b">
        <f t="shared" si="46"/>
        <v>1</v>
      </c>
      <c r="K982" s="7">
        <f t="shared" si="47"/>
        <v>1</v>
      </c>
      <c r="L982" s="7">
        <f>WEEKDAY(Table1[[#This Row],[post_time]])</f>
        <v>1</v>
      </c>
      <c r="M982" s="7">
        <f>VLOOKUP(Table1[[#This Row],[topic_id]],'All Topics Data'!$A$2:$I$1243,8,FALSE)</f>
        <v>40220.290277777778</v>
      </c>
      <c r="N982" s="7">
        <f>Table1[[#This Row],[Hui Reply?]]*(Table1[[#This Row],[post_time]]-Table1[[#This Row],[timestamp of previous reply]])</f>
        <v>8.5254629630071577E-2</v>
      </c>
      <c r="O982" s="3">
        <f>O981+Table1[[#This Row],[Hui Reply?]]</f>
        <v>195</v>
      </c>
      <c r="P982" s="19">
        <f>INT(Table1[[#This Row],[post_time]])</f>
        <v>40223</v>
      </c>
      <c r="Q982" s="3" t="str">
        <f>IF(Table1[[#This Row],[Hui Reply?]],VLOOKUP(Table1[[#This Row],[topic_id]],'All Topics Data'!$A$2:$E$1243,5,FALSE),0)</f>
        <v>Amro-2010</v>
      </c>
      <c r="R982" s="8">
        <f>Table1[[#This Row],[post_time]]+8/24</f>
        <v>40223.73572916667</v>
      </c>
      <c r="S982" s="3">
        <f>IF(Table1[[#This Row],[post_position]]=1,0,SUMIFS($F$2:F982,$H$2:H982,Table1[[#This Row],[post_position]]-1,$C$2:C982,Table1[[#This Row],[topic_id]]))</f>
        <v>40223.317141203705</v>
      </c>
    </row>
    <row r="983" spans="1:19" x14ac:dyDescent="0.25">
      <c r="A983" s="7">
        <v>989</v>
      </c>
      <c r="B983" s="7">
        <v>1</v>
      </c>
      <c r="C983" s="7">
        <v>267</v>
      </c>
      <c r="D983" s="7">
        <v>3713</v>
      </c>
      <c r="E983" s="2"/>
      <c r="F983" s="8">
        <v>40224.419988425929</v>
      </c>
      <c r="G983" s="7">
        <v>0</v>
      </c>
      <c r="H983" s="7">
        <v>1</v>
      </c>
      <c r="I983" s="7" t="b">
        <f t="shared" si="45"/>
        <v>0</v>
      </c>
      <c r="J983" s="7" t="b">
        <f t="shared" si="46"/>
        <v>0</v>
      </c>
      <c r="K983" s="7">
        <f t="shared" si="47"/>
        <v>0</v>
      </c>
      <c r="L983" s="7">
        <f>WEEKDAY(Table1[[#This Row],[post_time]])</f>
        <v>2</v>
      </c>
      <c r="M983" s="7">
        <f>VLOOKUP(Table1[[#This Row],[topic_id]],'All Topics Data'!$A$2:$I$1243,8,FALSE)</f>
        <v>40224.419444444444</v>
      </c>
      <c r="N983" s="7">
        <f>Table1[[#This Row],[Hui Reply?]]*(Table1[[#This Row],[post_time]]-Table1[[#This Row],[timestamp of previous reply]])</f>
        <v>0</v>
      </c>
      <c r="O983" s="3">
        <f>O982+Table1[[#This Row],[Hui Reply?]]</f>
        <v>195</v>
      </c>
      <c r="P983" s="19">
        <f>INT(Table1[[#This Row],[post_time]])</f>
        <v>40224</v>
      </c>
      <c r="Q983" s="3">
        <f>IF(Table1[[#This Row],[Hui Reply?]],VLOOKUP(Table1[[#This Row],[topic_id]],'All Topics Data'!$A$2:$E$1243,5,FALSE),0)</f>
        <v>0</v>
      </c>
      <c r="R983" s="8">
        <f>Table1[[#This Row],[post_time]]+8/24</f>
        <v>40224.753321759265</v>
      </c>
      <c r="S983" s="3">
        <f>IF(Table1[[#This Row],[post_position]]=1,0,SUMIFS($F$2:F983,$H$2:H983,Table1[[#This Row],[post_position]]-1,$C$2:C983,Table1[[#This Row],[topic_id]]))</f>
        <v>0</v>
      </c>
    </row>
    <row r="984" spans="1:19" x14ac:dyDescent="0.25">
      <c r="A984" s="7">
        <v>990</v>
      </c>
      <c r="B984" s="7">
        <v>1</v>
      </c>
      <c r="C984" s="7">
        <v>267</v>
      </c>
      <c r="D984" s="7">
        <v>24</v>
      </c>
      <c r="F984" s="8">
        <v>40224.499097222222</v>
      </c>
      <c r="G984" s="7">
        <v>0</v>
      </c>
      <c r="H984" s="7">
        <v>2</v>
      </c>
      <c r="I984" s="7" t="b">
        <f t="shared" si="45"/>
        <v>1</v>
      </c>
      <c r="J984" s="7" t="b">
        <f t="shared" si="46"/>
        <v>1</v>
      </c>
      <c r="K984" s="7">
        <f t="shared" si="47"/>
        <v>1</v>
      </c>
      <c r="L984" s="7">
        <f>WEEKDAY(Table1[[#This Row],[post_time]])</f>
        <v>2</v>
      </c>
      <c r="M984" s="7">
        <f>VLOOKUP(Table1[[#This Row],[topic_id]],'All Topics Data'!$A$2:$I$1243,8,FALSE)</f>
        <v>40224.419444444444</v>
      </c>
      <c r="N984" s="7">
        <f>Table1[[#This Row],[Hui Reply?]]*(Table1[[#This Row],[post_time]]-Table1[[#This Row],[timestamp of previous reply]])</f>
        <v>7.9108796293439809E-2</v>
      </c>
      <c r="O984" s="3">
        <f>O983+Table1[[#This Row],[Hui Reply?]]</f>
        <v>196</v>
      </c>
      <c r="P984" s="19">
        <f>INT(Table1[[#This Row],[post_time]])</f>
        <v>40224</v>
      </c>
      <c r="Q984" s="3" t="str">
        <f>IF(Table1[[#This Row],[Hui Reply?]],VLOOKUP(Table1[[#This Row],[topic_id]],'All Topics Data'!$A$2:$E$1243,5,FALSE),0)</f>
        <v>AK</v>
      </c>
      <c r="R984" s="8">
        <f>Table1[[#This Row],[post_time]]+8/24</f>
        <v>40224.832430555558</v>
      </c>
      <c r="S984" s="3">
        <f>IF(Table1[[#This Row],[post_position]]=1,0,SUMIFS($F$2:F984,$H$2:H984,Table1[[#This Row],[post_position]]-1,$C$2:C984,Table1[[#This Row],[topic_id]]))</f>
        <v>40224.419988425929</v>
      </c>
    </row>
    <row r="985" spans="1:19" x14ac:dyDescent="0.25">
      <c r="A985" s="7">
        <v>991</v>
      </c>
      <c r="B985" s="7">
        <v>1</v>
      </c>
      <c r="C985" s="7">
        <v>268</v>
      </c>
      <c r="D985" s="7">
        <v>2369</v>
      </c>
      <c r="E985" s="2"/>
      <c r="F985" s="8">
        <v>40224.835613425923</v>
      </c>
      <c r="G985" s="7">
        <v>0</v>
      </c>
      <c r="H985" s="7">
        <v>1</v>
      </c>
      <c r="I985" s="7" t="b">
        <f t="shared" si="45"/>
        <v>0</v>
      </c>
      <c r="J985" s="7" t="b">
        <f t="shared" si="46"/>
        <v>0</v>
      </c>
      <c r="K985" s="7">
        <f t="shared" si="47"/>
        <v>0</v>
      </c>
      <c r="L985" s="7">
        <f>WEEKDAY(Table1[[#This Row],[post_time]])</f>
        <v>2</v>
      </c>
      <c r="M985" s="7">
        <f>VLOOKUP(Table1[[#This Row],[topic_id]],'All Topics Data'!$A$2:$I$1243,8,FALSE)</f>
        <v>40224.835416666669</v>
      </c>
      <c r="N985" s="7">
        <f>Table1[[#This Row],[Hui Reply?]]*(Table1[[#This Row],[post_time]]-Table1[[#This Row],[timestamp of previous reply]])</f>
        <v>0</v>
      </c>
      <c r="O985" s="3">
        <f>O984+Table1[[#This Row],[Hui Reply?]]</f>
        <v>196</v>
      </c>
      <c r="P985" s="19">
        <f>INT(Table1[[#This Row],[post_time]])</f>
        <v>40224</v>
      </c>
      <c r="Q985" s="3">
        <f>IF(Table1[[#This Row],[Hui Reply?]],VLOOKUP(Table1[[#This Row],[topic_id]],'All Topics Data'!$A$2:$E$1243,5,FALSE),0)</f>
        <v>0</v>
      </c>
      <c r="R985" s="8">
        <f>Table1[[#This Row],[post_time]]+8/24</f>
        <v>40225.168946759259</v>
      </c>
      <c r="S985" s="3">
        <f>IF(Table1[[#This Row],[post_position]]=1,0,SUMIFS($F$2:F985,$H$2:H985,Table1[[#This Row],[post_position]]-1,$C$2:C985,Table1[[#This Row],[topic_id]]))</f>
        <v>0</v>
      </c>
    </row>
    <row r="986" spans="1:19" x14ac:dyDescent="0.25">
      <c r="A986" s="7">
        <v>992</v>
      </c>
      <c r="B986" s="7">
        <v>1</v>
      </c>
      <c r="C986" s="7">
        <v>268</v>
      </c>
      <c r="D986" s="7">
        <v>2369</v>
      </c>
      <c r="F986" s="8">
        <v>40224.896608796298</v>
      </c>
      <c r="G986" s="7">
        <v>0</v>
      </c>
      <c r="H986" s="7">
        <v>2</v>
      </c>
      <c r="I986" s="7" t="b">
        <f t="shared" si="45"/>
        <v>0</v>
      </c>
      <c r="J986" s="7" t="b">
        <f t="shared" si="46"/>
        <v>1</v>
      </c>
      <c r="K986" s="7">
        <f t="shared" si="47"/>
        <v>0</v>
      </c>
      <c r="L986" s="7">
        <f>WEEKDAY(Table1[[#This Row],[post_time]])</f>
        <v>2</v>
      </c>
      <c r="M986" s="7">
        <f>VLOOKUP(Table1[[#This Row],[topic_id]],'All Topics Data'!$A$2:$I$1243,8,FALSE)</f>
        <v>40224.835416666669</v>
      </c>
      <c r="N986" s="7">
        <f>Table1[[#This Row],[Hui Reply?]]*(Table1[[#This Row],[post_time]]-Table1[[#This Row],[timestamp of previous reply]])</f>
        <v>0</v>
      </c>
      <c r="O986" s="3">
        <f>O985+Table1[[#This Row],[Hui Reply?]]</f>
        <v>196</v>
      </c>
      <c r="P986" s="19">
        <f>INT(Table1[[#This Row],[post_time]])</f>
        <v>40224</v>
      </c>
      <c r="Q986" s="3">
        <f>IF(Table1[[#This Row],[Hui Reply?]],VLOOKUP(Table1[[#This Row],[topic_id]],'All Topics Data'!$A$2:$E$1243,5,FALSE),0)</f>
        <v>0</v>
      </c>
      <c r="R986" s="8">
        <f>Table1[[#This Row],[post_time]]+8/24</f>
        <v>40225.229942129634</v>
      </c>
      <c r="S986" s="3">
        <f>IF(Table1[[#This Row],[post_position]]=1,0,SUMIFS($F$2:F986,$H$2:H986,Table1[[#This Row],[post_position]]-1,$C$2:C986,Table1[[#This Row],[topic_id]]))</f>
        <v>40224.835613425923</v>
      </c>
    </row>
    <row r="987" spans="1:19" x14ac:dyDescent="0.25">
      <c r="A987" s="7">
        <v>993</v>
      </c>
      <c r="B987" s="7">
        <v>1</v>
      </c>
      <c r="C987" s="7">
        <v>269</v>
      </c>
      <c r="D987" s="7">
        <v>1159</v>
      </c>
      <c r="E987" s="2"/>
      <c r="F987" s="8">
        <v>40225.074814814812</v>
      </c>
      <c r="G987" s="7">
        <v>0</v>
      </c>
      <c r="H987" s="7">
        <v>1</v>
      </c>
      <c r="I987" s="7" t="b">
        <f t="shared" si="45"/>
        <v>0</v>
      </c>
      <c r="J987" s="7" t="b">
        <f t="shared" si="46"/>
        <v>0</v>
      </c>
      <c r="K987" s="7">
        <f t="shared" si="47"/>
        <v>0</v>
      </c>
      <c r="L987" s="7">
        <f>WEEKDAY(Table1[[#This Row],[post_time]])</f>
        <v>3</v>
      </c>
      <c r="M987" s="7">
        <f>VLOOKUP(Table1[[#This Row],[topic_id]],'All Topics Data'!$A$2:$I$1243,8,FALSE)</f>
        <v>40225.074305555558</v>
      </c>
      <c r="N987" s="7">
        <f>Table1[[#This Row],[Hui Reply?]]*(Table1[[#This Row],[post_time]]-Table1[[#This Row],[timestamp of previous reply]])</f>
        <v>0</v>
      </c>
      <c r="O987" s="3">
        <f>O986+Table1[[#This Row],[Hui Reply?]]</f>
        <v>196</v>
      </c>
      <c r="P987" s="19">
        <f>INT(Table1[[#This Row],[post_time]])</f>
        <v>40225</v>
      </c>
      <c r="Q987" s="3">
        <f>IF(Table1[[#This Row],[Hui Reply?]],VLOOKUP(Table1[[#This Row],[topic_id]],'All Topics Data'!$A$2:$E$1243,5,FALSE),0)</f>
        <v>0</v>
      </c>
      <c r="R987" s="8">
        <f>Table1[[#This Row],[post_time]]+8/24</f>
        <v>40225.408148148148</v>
      </c>
      <c r="S987" s="3">
        <f>IF(Table1[[#This Row],[post_position]]=1,0,SUMIFS($F$2:F987,$H$2:H987,Table1[[#This Row],[post_position]]-1,$C$2:C987,Table1[[#This Row],[topic_id]]))</f>
        <v>0</v>
      </c>
    </row>
    <row r="988" spans="1:19" x14ac:dyDescent="0.25">
      <c r="A988" s="7">
        <v>994</v>
      </c>
      <c r="B988" s="7">
        <v>1</v>
      </c>
      <c r="C988" s="7">
        <v>269</v>
      </c>
      <c r="D988" s="7">
        <v>24</v>
      </c>
      <c r="F988" s="8">
        <v>40225.193668981483</v>
      </c>
      <c r="G988" s="7">
        <v>0</v>
      </c>
      <c r="H988" s="7">
        <v>2</v>
      </c>
      <c r="I988" s="7" t="b">
        <f t="shared" si="45"/>
        <v>1</v>
      </c>
      <c r="J988" s="7" t="b">
        <f t="shared" si="46"/>
        <v>1</v>
      </c>
      <c r="K988" s="7">
        <f t="shared" si="47"/>
        <v>1</v>
      </c>
      <c r="L988" s="7">
        <f>WEEKDAY(Table1[[#This Row],[post_time]])</f>
        <v>3</v>
      </c>
      <c r="M988" s="7">
        <f>VLOOKUP(Table1[[#This Row],[topic_id]],'All Topics Data'!$A$2:$I$1243,8,FALSE)</f>
        <v>40225.074305555558</v>
      </c>
      <c r="N988" s="7">
        <f>Table1[[#This Row],[Hui Reply?]]*(Table1[[#This Row],[post_time]]-Table1[[#This Row],[timestamp of previous reply]])</f>
        <v>0.11885416667064419</v>
      </c>
      <c r="O988" s="3">
        <f>O987+Table1[[#This Row],[Hui Reply?]]</f>
        <v>197</v>
      </c>
      <c r="P988" s="19">
        <f>INT(Table1[[#This Row],[post_time]])</f>
        <v>40225</v>
      </c>
      <c r="Q988" s="3" t="str">
        <f>IF(Table1[[#This Row],[Hui Reply?]],VLOOKUP(Table1[[#This Row],[topic_id]],'All Topics Data'!$A$2:$E$1243,5,FALSE),0)</f>
        <v>mvirgilio53</v>
      </c>
      <c r="R988" s="8">
        <f>Table1[[#This Row],[post_time]]+8/24</f>
        <v>40225.527002314819</v>
      </c>
      <c r="S988" s="3">
        <f>IF(Table1[[#This Row],[post_position]]=1,0,SUMIFS($F$2:F988,$H$2:H988,Table1[[#This Row],[post_position]]-1,$C$2:C988,Table1[[#This Row],[topic_id]]))</f>
        <v>40225.074814814812</v>
      </c>
    </row>
    <row r="989" spans="1:19" x14ac:dyDescent="0.25">
      <c r="A989" s="7">
        <v>995</v>
      </c>
      <c r="B989" s="7">
        <v>1</v>
      </c>
      <c r="C989" s="7">
        <v>269</v>
      </c>
      <c r="D989" s="7">
        <v>1159</v>
      </c>
      <c r="F989" s="8">
        <v>40225.232731481483</v>
      </c>
      <c r="G989" s="7">
        <v>0</v>
      </c>
      <c r="H989" s="7">
        <v>3</v>
      </c>
      <c r="I989" s="7" t="b">
        <f t="shared" si="45"/>
        <v>0</v>
      </c>
      <c r="J989" s="7" t="b">
        <f t="shared" si="46"/>
        <v>1</v>
      </c>
      <c r="K989" s="7">
        <f t="shared" si="47"/>
        <v>0</v>
      </c>
      <c r="L989" s="7">
        <f>WEEKDAY(Table1[[#This Row],[post_time]])</f>
        <v>3</v>
      </c>
      <c r="M989" s="7">
        <f>VLOOKUP(Table1[[#This Row],[topic_id]],'All Topics Data'!$A$2:$I$1243,8,FALSE)</f>
        <v>40225.074305555558</v>
      </c>
      <c r="N989" s="7">
        <f>Table1[[#This Row],[Hui Reply?]]*(Table1[[#This Row],[post_time]]-Table1[[#This Row],[timestamp of previous reply]])</f>
        <v>0</v>
      </c>
      <c r="O989" s="3">
        <f>O988+Table1[[#This Row],[Hui Reply?]]</f>
        <v>197</v>
      </c>
      <c r="P989" s="19">
        <f>INT(Table1[[#This Row],[post_time]])</f>
        <v>40225</v>
      </c>
      <c r="Q989" s="3">
        <f>IF(Table1[[#This Row],[Hui Reply?]],VLOOKUP(Table1[[#This Row],[topic_id]],'All Topics Data'!$A$2:$E$1243,5,FALSE),0)</f>
        <v>0</v>
      </c>
      <c r="R989" s="8">
        <f>Table1[[#This Row],[post_time]]+8/24</f>
        <v>40225.566064814819</v>
      </c>
      <c r="S989" s="3">
        <f>IF(Table1[[#This Row],[post_position]]=1,0,SUMIFS($F$2:F989,$H$2:H989,Table1[[#This Row],[post_position]]-1,$C$2:C989,Table1[[#This Row],[topic_id]]))</f>
        <v>40225.193668981483</v>
      </c>
    </row>
    <row r="990" spans="1:19" x14ac:dyDescent="0.25">
      <c r="A990" s="7">
        <v>996</v>
      </c>
      <c r="B990" s="7">
        <v>1</v>
      </c>
      <c r="C990" s="7">
        <v>270</v>
      </c>
      <c r="D990" s="7">
        <v>1886</v>
      </c>
      <c r="E990" s="2"/>
      <c r="F990" s="8">
        <v>40225.281956018516</v>
      </c>
      <c r="G990" s="7">
        <v>0</v>
      </c>
      <c r="H990" s="7">
        <v>1</v>
      </c>
      <c r="I990" s="7" t="b">
        <f t="shared" si="45"/>
        <v>0</v>
      </c>
      <c r="J990" s="7" t="b">
        <f t="shared" si="46"/>
        <v>0</v>
      </c>
      <c r="K990" s="7">
        <f t="shared" si="47"/>
        <v>0</v>
      </c>
      <c r="L990" s="7">
        <f>WEEKDAY(Table1[[#This Row],[post_time]])</f>
        <v>3</v>
      </c>
      <c r="M990" s="7">
        <f>VLOOKUP(Table1[[#This Row],[topic_id]],'All Topics Data'!$A$2:$I$1243,8,FALSE)</f>
        <v>40225.281944444447</v>
      </c>
      <c r="N990" s="7">
        <f>Table1[[#This Row],[Hui Reply?]]*(Table1[[#This Row],[post_time]]-Table1[[#This Row],[timestamp of previous reply]])</f>
        <v>0</v>
      </c>
      <c r="O990" s="3">
        <f>O989+Table1[[#This Row],[Hui Reply?]]</f>
        <v>197</v>
      </c>
      <c r="P990" s="19">
        <f>INT(Table1[[#This Row],[post_time]])</f>
        <v>40225</v>
      </c>
      <c r="Q990" s="3">
        <f>IF(Table1[[#This Row],[Hui Reply?]],VLOOKUP(Table1[[#This Row],[topic_id]],'All Topics Data'!$A$2:$E$1243,5,FALSE),0)</f>
        <v>0</v>
      </c>
      <c r="R990" s="8">
        <f>Table1[[#This Row],[post_time]]+8/24</f>
        <v>40225.615289351852</v>
      </c>
      <c r="S990" s="3">
        <f>IF(Table1[[#This Row],[post_position]]=1,0,SUMIFS($F$2:F990,$H$2:H990,Table1[[#This Row],[post_position]]-1,$C$2:C990,Table1[[#This Row],[topic_id]]))</f>
        <v>0</v>
      </c>
    </row>
    <row r="991" spans="1:19" x14ac:dyDescent="0.25">
      <c r="A991" s="7">
        <v>997</v>
      </c>
      <c r="B991" s="7">
        <v>1</v>
      </c>
      <c r="C991" s="7">
        <v>270</v>
      </c>
      <c r="D991" s="7">
        <v>178</v>
      </c>
      <c r="F991" s="8">
        <v>40225.310150462959</v>
      </c>
      <c r="G991" s="7">
        <v>0</v>
      </c>
      <c r="H991" s="7">
        <v>2</v>
      </c>
      <c r="I991" s="7" t="b">
        <f t="shared" si="45"/>
        <v>0</v>
      </c>
      <c r="J991" s="7" t="b">
        <f t="shared" si="46"/>
        <v>1</v>
      </c>
      <c r="K991" s="7">
        <f t="shared" si="47"/>
        <v>0</v>
      </c>
      <c r="L991" s="7">
        <f>WEEKDAY(Table1[[#This Row],[post_time]])</f>
        <v>3</v>
      </c>
      <c r="M991" s="7">
        <f>VLOOKUP(Table1[[#This Row],[topic_id]],'All Topics Data'!$A$2:$I$1243,8,FALSE)</f>
        <v>40225.281944444447</v>
      </c>
      <c r="N991" s="7">
        <f>Table1[[#This Row],[Hui Reply?]]*(Table1[[#This Row],[post_time]]-Table1[[#This Row],[timestamp of previous reply]])</f>
        <v>0</v>
      </c>
      <c r="O991" s="3">
        <f>O990+Table1[[#This Row],[Hui Reply?]]</f>
        <v>197</v>
      </c>
      <c r="P991" s="19">
        <f>INT(Table1[[#This Row],[post_time]])</f>
        <v>40225</v>
      </c>
      <c r="Q991" s="3">
        <f>IF(Table1[[#This Row],[Hui Reply?]],VLOOKUP(Table1[[#This Row],[topic_id]],'All Topics Data'!$A$2:$E$1243,5,FALSE),0)</f>
        <v>0</v>
      </c>
      <c r="R991" s="8">
        <f>Table1[[#This Row],[post_time]]+8/24</f>
        <v>40225.643483796295</v>
      </c>
      <c r="S991" s="3">
        <f>IF(Table1[[#This Row],[post_position]]=1,0,SUMIFS($F$2:F991,$H$2:H991,Table1[[#This Row],[post_position]]-1,$C$2:C991,Table1[[#This Row],[topic_id]]))</f>
        <v>40225.281956018516</v>
      </c>
    </row>
    <row r="992" spans="1:19" x14ac:dyDescent="0.25">
      <c r="A992" s="7">
        <v>998</v>
      </c>
      <c r="B992" s="7">
        <v>1</v>
      </c>
      <c r="C992" s="7">
        <v>271</v>
      </c>
      <c r="D992" s="7">
        <v>3713</v>
      </c>
      <c r="E992" s="2"/>
      <c r="F992" s="8">
        <v>40225.445173611108</v>
      </c>
      <c r="G992" s="7">
        <v>0</v>
      </c>
      <c r="H992" s="7">
        <v>1</v>
      </c>
      <c r="I992" s="7" t="b">
        <f t="shared" si="45"/>
        <v>0</v>
      </c>
      <c r="J992" s="7" t="b">
        <f t="shared" si="46"/>
        <v>0</v>
      </c>
      <c r="K992" s="7">
        <f t="shared" si="47"/>
        <v>0</v>
      </c>
      <c r="L992" s="7">
        <f>WEEKDAY(Table1[[#This Row],[post_time]])</f>
        <v>3</v>
      </c>
      <c r="M992" s="7">
        <f>VLOOKUP(Table1[[#This Row],[topic_id]],'All Topics Data'!$A$2:$I$1243,8,FALSE)</f>
        <v>40225.445138888892</v>
      </c>
      <c r="N992" s="7">
        <f>Table1[[#This Row],[Hui Reply?]]*(Table1[[#This Row],[post_time]]-Table1[[#This Row],[timestamp of previous reply]])</f>
        <v>0</v>
      </c>
      <c r="O992" s="3">
        <f>O991+Table1[[#This Row],[Hui Reply?]]</f>
        <v>197</v>
      </c>
      <c r="P992" s="19">
        <f>INT(Table1[[#This Row],[post_time]])</f>
        <v>40225</v>
      </c>
      <c r="Q992" s="3">
        <f>IF(Table1[[#This Row],[Hui Reply?]],VLOOKUP(Table1[[#This Row],[topic_id]],'All Topics Data'!$A$2:$E$1243,5,FALSE),0)</f>
        <v>0</v>
      </c>
      <c r="R992" s="8">
        <f>Table1[[#This Row],[post_time]]+8/24</f>
        <v>40225.778506944444</v>
      </c>
      <c r="S992" s="3">
        <f>IF(Table1[[#This Row],[post_position]]=1,0,SUMIFS($F$2:F992,$H$2:H992,Table1[[#This Row],[post_position]]-1,$C$2:C992,Table1[[#This Row],[topic_id]]))</f>
        <v>0</v>
      </c>
    </row>
    <row r="993" spans="1:19" x14ac:dyDescent="0.25">
      <c r="A993" s="7">
        <v>999</v>
      </c>
      <c r="B993" s="7">
        <v>1</v>
      </c>
      <c r="C993" s="7">
        <v>271</v>
      </c>
      <c r="D993" s="7">
        <v>24</v>
      </c>
      <c r="F993" s="8">
        <v>40225.514247685183</v>
      </c>
      <c r="G993" s="7">
        <v>0</v>
      </c>
      <c r="H993" s="7">
        <v>2</v>
      </c>
      <c r="I993" s="7" t="b">
        <f t="shared" si="45"/>
        <v>1</v>
      </c>
      <c r="J993" s="7" t="b">
        <f t="shared" si="46"/>
        <v>1</v>
      </c>
      <c r="K993" s="7">
        <f t="shared" si="47"/>
        <v>1</v>
      </c>
      <c r="L993" s="7">
        <f>WEEKDAY(Table1[[#This Row],[post_time]])</f>
        <v>3</v>
      </c>
      <c r="M993" s="7">
        <f>VLOOKUP(Table1[[#This Row],[topic_id]],'All Topics Data'!$A$2:$I$1243,8,FALSE)</f>
        <v>40225.445138888892</v>
      </c>
      <c r="N993" s="7">
        <f>Table1[[#This Row],[Hui Reply?]]*(Table1[[#This Row],[post_time]]-Table1[[#This Row],[timestamp of previous reply]])</f>
        <v>6.9074074075615499E-2</v>
      </c>
      <c r="O993" s="3">
        <f>O992+Table1[[#This Row],[Hui Reply?]]</f>
        <v>198</v>
      </c>
      <c r="P993" s="19">
        <f>INT(Table1[[#This Row],[post_time]])</f>
        <v>40225</v>
      </c>
      <c r="Q993" s="3" t="str">
        <f>IF(Table1[[#This Row],[Hui Reply?]],VLOOKUP(Table1[[#This Row],[topic_id]],'All Topics Data'!$A$2:$E$1243,5,FALSE),0)</f>
        <v>AK</v>
      </c>
      <c r="R993" s="8">
        <f>Table1[[#This Row],[post_time]]+8/24</f>
        <v>40225.847581018519</v>
      </c>
      <c r="S993" s="3">
        <f>IF(Table1[[#This Row],[post_position]]=1,0,SUMIFS($F$2:F993,$H$2:H993,Table1[[#This Row],[post_position]]-1,$C$2:C993,Table1[[#This Row],[topic_id]]))</f>
        <v>40225.445173611108</v>
      </c>
    </row>
    <row r="994" spans="1:19" x14ac:dyDescent="0.25">
      <c r="A994" s="7">
        <v>1000</v>
      </c>
      <c r="B994" s="7">
        <v>1</v>
      </c>
      <c r="C994" s="7">
        <v>271</v>
      </c>
      <c r="D994" s="7">
        <v>24</v>
      </c>
      <c r="F994" s="8">
        <v>40225.517500000002</v>
      </c>
      <c r="G994" s="7">
        <v>0</v>
      </c>
      <c r="H994" s="7">
        <v>3</v>
      </c>
      <c r="I994" s="7" t="b">
        <f t="shared" si="45"/>
        <v>1</v>
      </c>
      <c r="J994" s="7" t="b">
        <f t="shared" si="46"/>
        <v>1</v>
      </c>
      <c r="K994" s="7">
        <f t="shared" si="47"/>
        <v>1</v>
      </c>
      <c r="L994" s="7">
        <f>WEEKDAY(Table1[[#This Row],[post_time]])</f>
        <v>3</v>
      </c>
      <c r="M994" s="7">
        <f>VLOOKUP(Table1[[#This Row],[topic_id]],'All Topics Data'!$A$2:$I$1243,8,FALSE)</f>
        <v>40225.445138888892</v>
      </c>
      <c r="N994" s="7">
        <f>Table1[[#This Row],[Hui Reply?]]*(Table1[[#This Row],[post_time]]-Table1[[#This Row],[timestamp of previous reply]])</f>
        <v>3.2523148183827288E-3</v>
      </c>
      <c r="O994" s="3">
        <f>O993+Table1[[#This Row],[Hui Reply?]]</f>
        <v>199</v>
      </c>
      <c r="P994" s="19">
        <f>INT(Table1[[#This Row],[post_time]])</f>
        <v>40225</v>
      </c>
      <c r="Q994" s="3" t="str">
        <f>IF(Table1[[#This Row],[Hui Reply?]],VLOOKUP(Table1[[#This Row],[topic_id]],'All Topics Data'!$A$2:$E$1243,5,FALSE),0)</f>
        <v>AK</v>
      </c>
      <c r="R994" s="8">
        <f>Table1[[#This Row],[post_time]]+8/24</f>
        <v>40225.850833333338</v>
      </c>
      <c r="S994" s="3">
        <f>IF(Table1[[#This Row],[post_position]]=1,0,SUMIFS($F$2:F994,$H$2:H994,Table1[[#This Row],[post_position]]-1,$C$2:C994,Table1[[#This Row],[topic_id]]))</f>
        <v>40225.514247685183</v>
      </c>
    </row>
    <row r="995" spans="1:19" x14ac:dyDescent="0.25">
      <c r="A995" s="7">
        <v>1001</v>
      </c>
      <c r="B995" s="7">
        <v>1</v>
      </c>
      <c r="C995" s="7">
        <v>271</v>
      </c>
      <c r="D995" s="7">
        <v>24</v>
      </c>
      <c r="F995" s="8">
        <v>40225.587743055556</v>
      </c>
      <c r="G995" s="7">
        <v>0</v>
      </c>
      <c r="H995" s="7">
        <v>4</v>
      </c>
      <c r="I995" s="7" t="b">
        <f t="shared" si="45"/>
        <v>1</v>
      </c>
      <c r="J995" s="7" t="b">
        <f t="shared" si="46"/>
        <v>1</v>
      </c>
      <c r="K995" s="7">
        <f t="shared" si="47"/>
        <v>1</v>
      </c>
      <c r="L995" s="7">
        <f>WEEKDAY(Table1[[#This Row],[post_time]])</f>
        <v>3</v>
      </c>
      <c r="M995" s="7">
        <f>VLOOKUP(Table1[[#This Row],[topic_id]],'All Topics Data'!$A$2:$I$1243,8,FALSE)</f>
        <v>40225.445138888892</v>
      </c>
      <c r="N995" s="7">
        <f>Table1[[#This Row],[Hui Reply?]]*(Table1[[#This Row],[post_time]]-Table1[[#This Row],[timestamp of previous reply]])</f>
        <v>7.0243055553874001E-2</v>
      </c>
      <c r="O995" s="3">
        <f>O994+Table1[[#This Row],[Hui Reply?]]</f>
        <v>200</v>
      </c>
      <c r="P995" s="19">
        <f>INT(Table1[[#This Row],[post_time]])</f>
        <v>40225</v>
      </c>
      <c r="Q995" s="3" t="str">
        <f>IF(Table1[[#This Row],[Hui Reply?]],VLOOKUP(Table1[[#This Row],[topic_id]],'All Topics Data'!$A$2:$E$1243,5,FALSE),0)</f>
        <v>AK</v>
      </c>
      <c r="R995" s="8">
        <f>Table1[[#This Row],[post_time]]+8/24</f>
        <v>40225.921076388891</v>
      </c>
      <c r="S995" s="3">
        <f>IF(Table1[[#This Row],[post_position]]=1,0,SUMIFS($F$2:F995,$H$2:H995,Table1[[#This Row],[post_position]]-1,$C$2:C995,Table1[[#This Row],[topic_id]]))</f>
        <v>40225.517500000002</v>
      </c>
    </row>
    <row r="996" spans="1:19" x14ac:dyDescent="0.25">
      <c r="A996" s="7">
        <v>1002</v>
      </c>
      <c r="B996" s="7">
        <v>1</v>
      </c>
      <c r="C996" s="7">
        <v>267</v>
      </c>
      <c r="D996" s="7">
        <v>24</v>
      </c>
      <c r="F996" s="8">
        <v>40225.596898148149</v>
      </c>
      <c r="G996" s="7">
        <v>0</v>
      </c>
      <c r="H996" s="7">
        <v>3</v>
      </c>
      <c r="I996" s="7" t="b">
        <f t="shared" si="45"/>
        <v>1</v>
      </c>
      <c r="J996" s="7" t="b">
        <f t="shared" si="46"/>
        <v>1</v>
      </c>
      <c r="K996" s="7">
        <f t="shared" si="47"/>
        <v>1</v>
      </c>
      <c r="L996" s="7">
        <f>WEEKDAY(Table1[[#This Row],[post_time]])</f>
        <v>3</v>
      </c>
      <c r="M996" s="7">
        <f>VLOOKUP(Table1[[#This Row],[topic_id]],'All Topics Data'!$A$2:$I$1243,8,FALSE)</f>
        <v>40224.419444444444</v>
      </c>
      <c r="N996" s="7">
        <f>Table1[[#This Row],[Hui Reply?]]*(Table1[[#This Row],[post_time]]-Table1[[#This Row],[timestamp of previous reply]])</f>
        <v>1.0978009259270038</v>
      </c>
      <c r="O996" s="3">
        <f>O995+Table1[[#This Row],[Hui Reply?]]</f>
        <v>201</v>
      </c>
      <c r="P996" s="19">
        <f>INT(Table1[[#This Row],[post_time]])</f>
        <v>40225</v>
      </c>
      <c r="Q996" s="3" t="str">
        <f>IF(Table1[[#This Row],[Hui Reply?]],VLOOKUP(Table1[[#This Row],[topic_id]],'All Topics Data'!$A$2:$E$1243,5,FALSE),0)</f>
        <v>AK</v>
      </c>
      <c r="R996" s="8">
        <f>Table1[[#This Row],[post_time]]+8/24</f>
        <v>40225.930231481485</v>
      </c>
      <c r="S996" s="3">
        <f>IF(Table1[[#This Row],[post_position]]=1,0,SUMIFS($F$2:F996,$H$2:H996,Table1[[#This Row],[post_position]]-1,$C$2:C996,Table1[[#This Row],[topic_id]]))</f>
        <v>40224.499097222222</v>
      </c>
    </row>
    <row r="997" spans="1:19" x14ac:dyDescent="0.25">
      <c r="A997" s="7">
        <v>1003</v>
      </c>
      <c r="B997" s="7">
        <v>1</v>
      </c>
      <c r="C997" s="7">
        <v>272</v>
      </c>
      <c r="D997" s="7">
        <v>3752</v>
      </c>
      <c r="E997" s="2"/>
      <c r="F997" s="8">
        <v>40225.74658564815</v>
      </c>
      <c r="G997" s="7">
        <v>0</v>
      </c>
      <c r="H997" s="7">
        <v>1</v>
      </c>
      <c r="I997" s="7" t="b">
        <f t="shared" si="45"/>
        <v>0</v>
      </c>
      <c r="J997" s="7" t="b">
        <f t="shared" si="46"/>
        <v>0</v>
      </c>
      <c r="K997" s="7">
        <f t="shared" si="47"/>
        <v>0</v>
      </c>
      <c r="L997" s="7">
        <f>WEEKDAY(Table1[[#This Row],[post_time]])</f>
        <v>3</v>
      </c>
      <c r="M997" s="7">
        <f>VLOOKUP(Table1[[#This Row],[topic_id]],'All Topics Data'!$A$2:$I$1243,8,FALSE)</f>
        <v>40225.746527777781</v>
      </c>
      <c r="N997" s="7">
        <f>Table1[[#This Row],[Hui Reply?]]*(Table1[[#This Row],[post_time]]-Table1[[#This Row],[timestamp of previous reply]])</f>
        <v>0</v>
      </c>
      <c r="O997" s="3">
        <f>O996+Table1[[#This Row],[Hui Reply?]]</f>
        <v>201</v>
      </c>
      <c r="P997" s="19">
        <f>INT(Table1[[#This Row],[post_time]])</f>
        <v>40225</v>
      </c>
      <c r="Q997" s="3">
        <f>IF(Table1[[#This Row],[Hui Reply?]],VLOOKUP(Table1[[#This Row],[topic_id]],'All Topics Data'!$A$2:$E$1243,5,FALSE),0)</f>
        <v>0</v>
      </c>
      <c r="R997" s="8">
        <f>Table1[[#This Row],[post_time]]+8/24</f>
        <v>40226.079918981486</v>
      </c>
      <c r="S997" s="3">
        <f>IF(Table1[[#This Row],[post_position]]=1,0,SUMIFS($F$2:F997,$H$2:H997,Table1[[#This Row],[post_position]]-1,$C$2:C997,Table1[[#This Row],[topic_id]]))</f>
        <v>0</v>
      </c>
    </row>
    <row r="998" spans="1:19" x14ac:dyDescent="0.25">
      <c r="A998" s="7">
        <v>1004</v>
      </c>
      <c r="B998" s="7">
        <v>1</v>
      </c>
      <c r="C998" s="7">
        <v>273</v>
      </c>
      <c r="D998" s="7">
        <v>3756</v>
      </c>
      <c r="E998" s="2"/>
      <c r="F998" s="8">
        <v>40225.818576388891</v>
      </c>
      <c r="G998" s="7">
        <v>0</v>
      </c>
      <c r="H998" s="7">
        <v>1</v>
      </c>
      <c r="I998" s="7" t="b">
        <f t="shared" si="45"/>
        <v>0</v>
      </c>
      <c r="J998" s="7" t="b">
        <f t="shared" si="46"/>
        <v>0</v>
      </c>
      <c r="K998" s="7">
        <f t="shared" si="47"/>
        <v>0</v>
      </c>
      <c r="L998" s="7">
        <f>WEEKDAY(Table1[[#This Row],[post_time]])</f>
        <v>3</v>
      </c>
      <c r="M998" s="7">
        <f>VLOOKUP(Table1[[#This Row],[topic_id]],'All Topics Data'!$A$2:$I$1243,8,FALSE)</f>
        <v>40225.818055555559</v>
      </c>
      <c r="N998" s="7">
        <f>Table1[[#This Row],[Hui Reply?]]*(Table1[[#This Row],[post_time]]-Table1[[#This Row],[timestamp of previous reply]])</f>
        <v>0</v>
      </c>
      <c r="O998" s="3">
        <f>O997+Table1[[#This Row],[Hui Reply?]]</f>
        <v>201</v>
      </c>
      <c r="P998" s="19">
        <f>INT(Table1[[#This Row],[post_time]])</f>
        <v>40225</v>
      </c>
      <c r="Q998" s="3">
        <f>IF(Table1[[#This Row],[Hui Reply?]],VLOOKUP(Table1[[#This Row],[topic_id]],'All Topics Data'!$A$2:$E$1243,5,FALSE),0)</f>
        <v>0</v>
      </c>
      <c r="R998" s="8">
        <f>Table1[[#This Row],[post_time]]+8/24</f>
        <v>40226.151909722226</v>
      </c>
      <c r="S998" s="3">
        <f>IF(Table1[[#This Row],[post_position]]=1,0,SUMIFS($F$2:F998,$H$2:H998,Table1[[#This Row],[post_position]]-1,$C$2:C998,Table1[[#This Row],[topic_id]]))</f>
        <v>0</v>
      </c>
    </row>
    <row r="999" spans="1:19" x14ac:dyDescent="0.25">
      <c r="A999" s="7">
        <v>1005</v>
      </c>
      <c r="B999" s="7">
        <v>1</v>
      </c>
      <c r="C999" s="7">
        <v>274</v>
      </c>
      <c r="D999" s="7">
        <v>3757</v>
      </c>
      <c r="E999" s="2"/>
      <c r="F999" s="8">
        <v>40225.829953703702</v>
      </c>
      <c r="G999" s="7">
        <v>0</v>
      </c>
      <c r="H999" s="7">
        <v>1</v>
      </c>
      <c r="I999" s="7" t="b">
        <f t="shared" si="45"/>
        <v>0</v>
      </c>
      <c r="J999" s="7" t="b">
        <f t="shared" si="46"/>
        <v>0</v>
      </c>
      <c r="K999" s="7">
        <f t="shared" si="47"/>
        <v>0</v>
      </c>
      <c r="L999" s="7">
        <f>WEEKDAY(Table1[[#This Row],[post_time]])</f>
        <v>3</v>
      </c>
      <c r="M999" s="7">
        <f>VLOOKUP(Table1[[#This Row],[topic_id]],'All Topics Data'!$A$2:$I$1243,8,FALSE)</f>
        <v>40225.829861111109</v>
      </c>
      <c r="N999" s="7">
        <f>Table1[[#This Row],[Hui Reply?]]*(Table1[[#This Row],[post_time]]-Table1[[#This Row],[timestamp of previous reply]])</f>
        <v>0</v>
      </c>
      <c r="O999" s="3">
        <f>O998+Table1[[#This Row],[Hui Reply?]]</f>
        <v>201</v>
      </c>
      <c r="P999" s="19">
        <f>INT(Table1[[#This Row],[post_time]])</f>
        <v>40225</v>
      </c>
      <c r="Q999" s="3">
        <f>IF(Table1[[#This Row],[Hui Reply?]],VLOOKUP(Table1[[#This Row],[topic_id]],'All Topics Data'!$A$2:$E$1243,5,FALSE),0)</f>
        <v>0</v>
      </c>
      <c r="R999" s="8">
        <f>Table1[[#This Row],[post_time]]+8/24</f>
        <v>40226.163287037038</v>
      </c>
      <c r="S999" s="3">
        <f>IF(Table1[[#This Row],[post_position]]=1,0,SUMIFS($F$2:F999,$H$2:H999,Table1[[#This Row],[post_position]]-1,$C$2:C999,Table1[[#This Row],[topic_id]]))</f>
        <v>0</v>
      </c>
    </row>
    <row r="1000" spans="1:19" x14ac:dyDescent="0.25">
      <c r="A1000" s="7">
        <v>1006</v>
      </c>
      <c r="B1000" s="7">
        <v>1</v>
      </c>
      <c r="C1000" s="7">
        <v>273</v>
      </c>
      <c r="D1000" s="7">
        <v>1</v>
      </c>
      <c r="E1000" s="2"/>
      <c r="F1000" s="8">
        <v>40225.877268518518</v>
      </c>
      <c r="G1000" s="7">
        <v>0</v>
      </c>
      <c r="H1000" s="7">
        <v>2</v>
      </c>
      <c r="I1000" s="7" t="b">
        <f t="shared" si="45"/>
        <v>0</v>
      </c>
      <c r="J1000" s="7" t="b">
        <f t="shared" si="46"/>
        <v>1</v>
      </c>
      <c r="K1000" s="7">
        <f t="shared" si="47"/>
        <v>0</v>
      </c>
      <c r="L1000" s="7">
        <f>WEEKDAY(Table1[[#This Row],[post_time]])</f>
        <v>3</v>
      </c>
      <c r="M1000" s="7">
        <f>VLOOKUP(Table1[[#This Row],[topic_id]],'All Topics Data'!$A$2:$I$1243,8,FALSE)</f>
        <v>40225.818055555559</v>
      </c>
      <c r="N1000" s="7">
        <f>Table1[[#This Row],[Hui Reply?]]*(Table1[[#This Row],[post_time]]-Table1[[#This Row],[timestamp of previous reply]])</f>
        <v>0</v>
      </c>
      <c r="O1000" s="3">
        <f>O999+Table1[[#This Row],[Hui Reply?]]</f>
        <v>201</v>
      </c>
      <c r="P1000" s="19">
        <f>INT(Table1[[#This Row],[post_time]])</f>
        <v>40225</v>
      </c>
      <c r="Q1000" s="3">
        <f>IF(Table1[[#This Row],[Hui Reply?]],VLOOKUP(Table1[[#This Row],[topic_id]],'All Topics Data'!$A$2:$E$1243,5,FALSE),0)</f>
        <v>0</v>
      </c>
      <c r="R1000" s="8">
        <f>Table1[[#This Row],[post_time]]+8/24</f>
        <v>40226.210601851853</v>
      </c>
      <c r="S1000" s="3">
        <f>IF(Table1[[#This Row],[post_position]]=1,0,SUMIFS($F$2:F1000,$H$2:H1000,Table1[[#This Row],[post_position]]-1,$C$2:C1000,Table1[[#This Row],[topic_id]]))</f>
        <v>40225.818576388891</v>
      </c>
    </row>
    <row r="1001" spans="1:19" x14ac:dyDescent="0.25">
      <c r="A1001" s="7">
        <v>1007</v>
      </c>
      <c r="B1001" s="7">
        <v>1</v>
      </c>
      <c r="C1001" s="7">
        <v>274</v>
      </c>
      <c r="D1001" s="7">
        <v>1</v>
      </c>
      <c r="E1001" s="2"/>
      <c r="F1001" s="8">
        <v>40225.879687499997</v>
      </c>
      <c r="G1001" s="7">
        <v>0</v>
      </c>
      <c r="H1001" s="7">
        <v>2</v>
      </c>
      <c r="I1001" s="7" t="b">
        <f t="shared" si="45"/>
        <v>0</v>
      </c>
      <c r="J1001" s="7" t="b">
        <f t="shared" si="46"/>
        <v>1</v>
      </c>
      <c r="K1001" s="7">
        <f t="shared" si="47"/>
        <v>0</v>
      </c>
      <c r="L1001" s="7">
        <f>WEEKDAY(Table1[[#This Row],[post_time]])</f>
        <v>3</v>
      </c>
      <c r="M1001" s="7">
        <f>VLOOKUP(Table1[[#This Row],[topic_id]],'All Topics Data'!$A$2:$I$1243,8,FALSE)</f>
        <v>40225.829861111109</v>
      </c>
      <c r="N1001" s="7">
        <f>Table1[[#This Row],[Hui Reply?]]*(Table1[[#This Row],[post_time]]-Table1[[#This Row],[timestamp of previous reply]])</f>
        <v>0</v>
      </c>
      <c r="O1001" s="3">
        <f>O1000+Table1[[#This Row],[Hui Reply?]]</f>
        <v>201</v>
      </c>
      <c r="P1001" s="19">
        <f>INT(Table1[[#This Row],[post_time]])</f>
        <v>40225</v>
      </c>
      <c r="Q1001" s="3">
        <f>IF(Table1[[#This Row],[Hui Reply?]],VLOOKUP(Table1[[#This Row],[topic_id]],'All Topics Data'!$A$2:$E$1243,5,FALSE),0)</f>
        <v>0</v>
      </c>
      <c r="R1001" s="8">
        <f>Table1[[#This Row],[post_time]]+8/24</f>
        <v>40226.213020833333</v>
      </c>
      <c r="S1001" s="3">
        <f>IF(Table1[[#This Row],[post_position]]=1,0,SUMIFS($F$2:F1001,$H$2:H1001,Table1[[#This Row],[post_position]]-1,$C$2:C1001,Table1[[#This Row],[topic_id]]))</f>
        <v>40225.829953703702</v>
      </c>
    </row>
    <row r="1002" spans="1:19" x14ac:dyDescent="0.25">
      <c r="A1002" s="7">
        <v>1008</v>
      </c>
      <c r="B1002" s="7">
        <v>1</v>
      </c>
      <c r="C1002" s="7">
        <v>271</v>
      </c>
      <c r="D1002" s="7">
        <v>2865</v>
      </c>
      <c r="E1002" s="2"/>
      <c r="F1002" s="8">
        <v>40225.920868055553</v>
      </c>
      <c r="G1002" s="7">
        <v>0</v>
      </c>
      <c r="H1002" s="7">
        <v>5</v>
      </c>
      <c r="I1002" s="7" t="b">
        <f t="shared" si="45"/>
        <v>0</v>
      </c>
      <c r="J1002" s="7" t="b">
        <f t="shared" si="46"/>
        <v>1</v>
      </c>
      <c r="K1002" s="7">
        <f t="shared" si="47"/>
        <v>0</v>
      </c>
      <c r="L1002" s="7">
        <f>WEEKDAY(Table1[[#This Row],[post_time]])</f>
        <v>3</v>
      </c>
      <c r="M1002" s="7">
        <f>VLOOKUP(Table1[[#This Row],[topic_id]],'All Topics Data'!$A$2:$I$1243,8,FALSE)</f>
        <v>40225.445138888892</v>
      </c>
      <c r="N1002" s="7">
        <f>Table1[[#This Row],[Hui Reply?]]*(Table1[[#This Row],[post_time]]-Table1[[#This Row],[timestamp of previous reply]])</f>
        <v>0</v>
      </c>
      <c r="O1002" s="3">
        <f>O1001+Table1[[#This Row],[Hui Reply?]]</f>
        <v>201</v>
      </c>
      <c r="P1002" s="19">
        <f>INT(Table1[[#This Row],[post_time]])</f>
        <v>40225</v>
      </c>
      <c r="Q1002" s="3">
        <f>IF(Table1[[#This Row],[Hui Reply?]],VLOOKUP(Table1[[#This Row],[topic_id]],'All Topics Data'!$A$2:$E$1243,5,FALSE),0)</f>
        <v>0</v>
      </c>
      <c r="R1002" s="8">
        <f>Table1[[#This Row],[post_time]]+8/24</f>
        <v>40226.254201388889</v>
      </c>
      <c r="S1002" s="3">
        <f>IF(Table1[[#This Row],[post_position]]=1,0,SUMIFS($F$2:F1002,$H$2:H1002,Table1[[#This Row],[post_position]]-1,$C$2:C1002,Table1[[#This Row],[topic_id]]))</f>
        <v>40225.587743055556</v>
      </c>
    </row>
    <row r="1003" spans="1:19" x14ac:dyDescent="0.25">
      <c r="A1003" s="7">
        <v>1009</v>
      </c>
      <c r="B1003" s="7">
        <v>1</v>
      </c>
      <c r="C1003" s="7">
        <v>271</v>
      </c>
      <c r="D1003" s="7">
        <v>24</v>
      </c>
      <c r="F1003" s="8">
        <v>40226.003252314818</v>
      </c>
      <c r="G1003" s="7">
        <v>0</v>
      </c>
      <c r="H1003" s="7">
        <v>6</v>
      </c>
      <c r="I1003" s="7" t="b">
        <f t="shared" si="45"/>
        <v>1</v>
      </c>
      <c r="J1003" s="7" t="b">
        <f t="shared" si="46"/>
        <v>1</v>
      </c>
      <c r="K1003" s="7">
        <f t="shared" si="47"/>
        <v>1</v>
      </c>
      <c r="L1003" s="7">
        <f>WEEKDAY(Table1[[#This Row],[post_time]])</f>
        <v>4</v>
      </c>
      <c r="M1003" s="7">
        <f>VLOOKUP(Table1[[#This Row],[topic_id]],'All Topics Data'!$A$2:$I$1243,8,FALSE)</f>
        <v>40225.445138888892</v>
      </c>
      <c r="N1003" s="7">
        <f>Table1[[#This Row],[Hui Reply?]]*(Table1[[#This Row],[post_time]]-Table1[[#This Row],[timestamp of previous reply]])</f>
        <v>8.2384259265381843E-2</v>
      </c>
      <c r="O1003" s="3">
        <f>O1002+Table1[[#This Row],[Hui Reply?]]</f>
        <v>202</v>
      </c>
      <c r="P1003" s="19">
        <f>INT(Table1[[#This Row],[post_time]])</f>
        <v>40226</v>
      </c>
      <c r="Q1003" s="3" t="str">
        <f>IF(Table1[[#This Row],[Hui Reply?]],VLOOKUP(Table1[[#This Row],[topic_id]],'All Topics Data'!$A$2:$E$1243,5,FALSE),0)</f>
        <v>AK</v>
      </c>
      <c r="R1003" s="8">
        <f>Table1[[#This Row],[post_time]]+8/24</f>
        <v>40226.336585648154</v>
      </c>
      <c r="S1003" s="3">
        <f>IF(Table1[[#This Row],[post_position]]=1,0,SUMIFS($F$2:F1003,$H$2:H1003,Table1[[#This Row],[post_position]]-1,$C$2:C1003,Table1[[#This Row],[topic_id]]))</f>
        <v>40225.920868055553</v>
      </c>
    </row>
    <row r="1004" spans="1:19" x14ac:dyDescent="0.25">
      <c r="A1004" s="7">
        <v>1010</v>
      </c>
      <c r="B1004" s="7">
        <v>1</v>
      </c>
      <c r="C1004" s="7">
        <v>261</v>
      </c>
      <c r="D1004" s="7">
        <v>3621</v>
      </c>
      <c r="F1004" s="8">
        <v>40226.219571759262</v>
      </c>
      <c r="G1004" s="7">
        <v>0</v>
      </c>
      <c r="H1004" s="7">
        <v>4</v>
      </c>
      <c r="I1004" s="7" t="b">
        <f t="shared" si="45"/>
        <v>0</v>
      </c>
      <c r="J1004" s="7" t="b">
        <f t="shared" si="46"/>
        <v>1</v>
      </c>
      <c r="K1004" s="7">
        <f t="shared" si="47"/>
        <v>0</v>
      </c>
      <c r="L1004" s="7">
        <f>WEEKDAY(Table1[[#This Row],[post_time]])</f>
        <v>4</v>
      </c>
      <c r="M1004" s="7">
        <f>VLOOKUP(Table1[[#This Row],[topic_id]],'All Topics Data'!$A$2:$I$1243,8,FALSE)</f>
        <v>40219.737500000003</v>
      </c>
      <c r="N1004" s="7">
        <f>Table1[[#This Row],[Hui Reply?]]*(Table1[[#This Row],[post_time]]-Table1[[#This Row],[timestamp of previous reply]])</f>
        <v>0</v>
      </c>
      <c r="O1004" s="3">
        <f>O1003+Table1[[#This Row],[Hui Reply?]]</f>
        <v>202</v>
      </c>
      <c r="P1004" s="19">
        <f>INT(Table1[[#This Row],[post_time]])</f>
        <v>40226</v>
      </c>
      <c r="Q1004" s="3">
        <f>IF(Table1[[#This Row],[Hui Reply?]],VLOOKUP(Table1[[#This Row],[topic_id]],'All Topics Data'!$A$2:$E$1243,5,FALSE),0)</f>
        <v>0</v>
      </c>
      <c r="R1004" s="8">
        <f>Table1[[#This Row],[post_time]]+8/24</f>
        <v>40226.552905092598</v>
      </c>
      <c r="S1004" s="3">
        <f>IF(Table1[[#This Row],[post_position]]=1,0,SUMIFS($F$2:F1004,$H$2:H1004,Table1[[#This Row],[post_position]]-1,$C$2:C1004,Table1[[#This Row],[topic_id]]))</f>
        <v>40220.393148148149</v>
      </c>
    </row>
    <row r="1005" spans="1:19" x14ac:dyDescent="0.25">
      <c r="A1005" s="7">
        <v>1011</v>
      </c>
      <c r="B1005" s="7">
        <v>1</v>
      </c>
      <c r="C1005" s="7">
        <v>271</v>
      </c>
      <c r="D1005" s="7">
        <v>2865</v>
      </c>
      <c r="F1005" s="8">
        <v>40226.318969907406</v>
      </c>
      <c r="G1005" s="7">
        <v>0</v>
      </c>
      <c r="H1005" s="7">
        <v>7</v>
      </c>
      <c r="I1005" s="7" t="b">
        <f t="shared" si="45"/>
        <v>0</v>
      </c>
      <c r="J1005" s="7" t="b">
        <f t="shared" si="46"/>
        <v>1</v>
      </c>
      <c r="K1005" s="7">
        <f t="shared" si="47"/>
        <v>0</v>
      </c>
      <c r="L1005" s="7">
        <f>WEEKDAY(Table1[[#This Row],[post_time]])</f>
        <v>4</v>
      </c>
      <c r="M1005" s="7">
        <f>VLOOKUP(Table1[[#This Row],[topic_id]],'All Topics Data'!$A$2:$I$1243,8,FALSE)</f>
        <v>40225.445138888892</v>
      </c>
      <c r="N1005" s="7">
        <f>Table1[[#This Row],[Hui Reply?]]*(Table1[[#This Row],[post_time]]-Table1[[#This Row],[timestamp of previous reply]])</f>
        <v>0</v>
      </c>
      <c r="O1005" s="3">
        <f>O1004+Table1[[#This Row],[Hui Reply?]]</f>
        <v>202</v>
      </c>
      <c r="P1005" s="19">
        <f>INT(Table1[[#This Row],[post_time]])</f>
        <v>40226</v>
      </c>
      <c r="Q1005" s="3">
        <f>IF(Table1[[#This Row],[Hui Reply?]],VLOOKUP(Table1[[#This Row],[topic_id]],'All Topics Data'!$A$2:$E$1243,5,FALSE),0)</f>
        <v>0</v>
      </c>
      <c r="R1005" s="8">
        <f>Table1[[#This Row],[post_time]]+8/24</f>
        <v>40226.652303240742</v>
      </c>
      <c r="S1005" s="3">
        <f>IF(Table1[[#This Row],[post_position]]=1,0,SUMIFS($F$2:F1005,$H$2:H1005,Table1[[#This Row],[post_position]]-1,$C$2:C1005,Table1[[#This Row],[topic_id]]))</f>
        <v>40226.003252314818</v>
      </c>
    </row>
    <row r="1006" spans="1:19" x14ac:dyDescent="0.25">
      <c r="A1006" s="7">
        <v>1012</v>
      </c>
      <c r="B1006" s="7">
        <v>1</v>
      </c>
      <c r="C1006" s="7">
        <v>271</v>
      </c>
      <c r="D1006" s="7">
        <v>3713</v>
      </c>
      <c r="E1006" s="2"/>
      <c r="F1006" s="8">
        <v>40226.369097222225</v>
      </c>
      <c r="G1006" s="7">
        <v>0</v>
      </c>
      <c r="H1006" s="7">
        <v>8</v>
      </c>
      <c r="I1006" s="7" t="b">
        <f t="shared" si="45"/>
        <v>0</v>
      </c>
      <c r="J1006" s="7" t="b">
        <f t="shared" si="46"/>
        <v>1</v>
      </c>
      <c r="K1006" s="7">
        <f t="shared" si="47"/>
        <v>0</v>
      </c>
      <c r="L1006" s="7">
        <f>WEEKDAY(Table1[[#This Row],[post_time]])</f>
        <v>4</v>
      </c>
      <c r="M1006" s="7">
        <f>VLOOKUP(Table1[[#This Row],[topic_id]],'All Topics Data'!$A$2:$I$1243,8,FALSE)</f>
        <v>40225.445138888892</v>
      </c>
      <c r="N1006" s="7">
        <f>Table1[[#This Row],[Hui Reply?]]*(Table1[[#This Row],[post_time]]-Table1[[#This Row],[timestamp of previous reply]])</f>
        <v>0</v>
      </c>
      <c r="O1006" s="3">
        <f>O1005+Table1[[#This Row],[Hui Reply?]]</f>
        <v>202</v>
      </c>
      <c r="P1006" s="19">
        <f>INT(Table1[[#This Row],[post_time]])</f>
        <v>40226</v>
      </c>
      <c r="Q1006" s="3">
        <f>IF(Table1[[#This Row],[Hui Reply?]],VLOOKUP(Table1[[#This Row],[topic_id]],'All Topics Data'!$A$2:$E$1243,5,FALSE),0)</f>
        <v>0</v>
      </c>
      <c r="R1006" s="8">
        <f>Table1[[#This Row],[post_time]]+8/24</f>
        <v>40226.702430555561</v>
      </c>
      <c r="S1006" s="3">
        <f>IF(Table1[[#This Row],[post_position]]=1,0,SUMIFS($F$2:F1006,$H$2:H1006,Table1[[#This Row],[post_position]]-1,$C$2:C1006,Table1[[#This Row],[topic_id]]))</f>
        <v>40226.318969907406</v>
      </c>
    </row>
    <row r="1007" spans="1:19" x14ac:dyDescent="0.25">
      <c r="A1007" s="7">
        <v>1013</v>
      </c>
      <c r="B1007" s="7">
        <v>1</v>
      </c>
      <c r="C1007" s="7">
        <v>275</v>
      </c>
      <c r="D1007" s="7">
        <v>3713</v>
      </c>
      <c r="F1007" s="8">
        <v>40226.378958333335</v>
      </c>
      <c r="G1007" s="7">
        <v>0</v>
      </c>
      <c r="H1007" s="7">
        <v>1</v>
      </c>
      <c r="I1007" s="7" t="b">
        <f t="shared" si="45"/>
        <v>0</v>
      </c>
      <c r="J1007" s="7" t="b">
        <f t="shared" si="46"/>
        <v>0</v>
      </c>
      <c r="K1007" s="7">
        <f t="shared" si="47"/>
        <v>0</v>
      </c>
      <c r="L1007" s="7">
        <f>WEEKDAY(Table1[[#This Row],[post_time]])</f>
        <v>4</v>
      </c>
      <c r="M1007" s="7">
        <f>VLOOKUP(Table1[[#This Row],[topic_id]],'All Topics Data'!$A$2:$I$1243,8,FALSE)</f>
        <v>40226.378472222219</v>
      </c>
      <c r="N1007" s="7">
        <f>Table1[[#This Row],[Hui Reply?]]*(Table1[[#This Row],[post_time]]-Table1[[#This Row],[timestamp of previous reply]])</f>
        <v>0</v>
      </c>
      <c r="O1007" s="3">
        <f>O1006+Table1[[#This Row],[Hui Reply?]]</f>
        <v>202</v>
      </c>
      <c r="P1007" s="19">
        <f>INT(Table1[[#This Row],[post_time]])</f>
        <v>40226</v>
      </c>
      <c r="Q1007" s="3">
        <f>IF(Table1[[#This Row],[Hui Reply?]],VLOOKUP(Table1[[#This Row],[topic_id]],'All Topics Data'!$A$2:$E$1243,5,FALSE),0)</f>
        <v>0</v>
      </c>
      <c r="R1007" s="8">
        <f>Table1[[#This Row],[post_time]]+8/24</f>
        <v>40226.71229166667</v>
      </c>
      <c r="S1007" s="3">
        <f>IF(Table1[[#This Row],[post_position]]=1,0,SUMIFS($F$2:F1007,$H$2:H1007,Table1[[#This Row],[post_position]]-1,$C$2:C1007,Table1[[#This Row],[topic_id]]))</f>
        <v>0</v>
      </c>
    </row>
    <row r="1008" spans="1:19" x14ac:dyDescent="0.25">
      <c r="A1008" s="7">
        <v>1014</v>
      </c>
      <c r="B1008" s="7">
        <v>2</v>
      </c>
      <c r="C1008" s="7">
        <v>276</v>
      </c>
      <c r="D1008" s="7">
        <v>3773</v>
      </c>
      <c r="E1008" s="2"/>
      <c r="F1008" s="8">
        <v>40226.396157407406</v>
      </c>
      <c r="G1008" s="7">
        <v>0</v>
      </c>
      <c r="H1008" s="7">
        <v>1</v>
      </c>
      <c r="I1008" s="7" t="b">
        <f t="shared" si="45"/>
        <v>0</v>
      </c>
      <c r="J1008" s="7" t="b">
        <f t="shared" si="46"/>
        <v>0</v>
      </c>
      <c r="K1008" s="7">
        <f t="shared" si="47"/>
        <v>0</v>
      </c>
      <c r="L1008" s="7">
        <f>WEEKDAY(Table1[[#This Row],[post_time]])</f>
        <v>4</v>
      </c>
      <c r="M1008" s="7">
        <f>VLOOKUP(Table1[[#This Row],[topic_id]],'All Topics Data'!$A$2:$I$1243,8,FALSE)</f>
        <v>40226.395833333336</v>
      </c>
      <c r="N1008" s="7">
        <f>Table1[[#This Row],[Hui Reply?]]*(Table1[[#This Row],[post_time]]-Table1[[#This Row],[timestamp of previous reply]])</f>
        <v>0</v>
      </c>
      <c r="O1008" s="3">
        <f>O1007+Table1[[#This Row],[Hui Reply?]]</f>
        <v>202</v>
      </c>
      <c r="P1008" s="19">
        <f>INT(Table1[[#This Row],[post_time]])</f>
        <v>40226</v>
      </c>
      <c r="Q1008" s="3">
        <f>IF(Table1[[#This Row],[Hui Reply?]],VLOOKUP(Table1[[#This Row],[topic_id]],'All Topics Data'!$A$2:$E$1243,5,FALSE),0)</f>
        <v>0</v>
      </c>
      <c r="R1008" s="8">
        <f>Table1[[#This Row],[post_time]]+8/24</f>
        <v>40226.729490740741</v>
      </c>
      <c r="S1008" s="3">
        <f>IF(Table1[[#This Row],[post_position]]=1,0,SUMIFS($F$2:F1008,$H$2:H1008,Table1[[#This Row],[post_position]]-1,$C$2:C1008,Table1[[#This Row],[topic_id]]))</f>
        <v>0</v>
      </c>
    </row>
    <row r="1009" spans="1:19" x14ac:dyDescent="0.25">
      <c r="A1009" s="7">
        <v>1015</v>
      </c>
      <c r="B1009" s="7">
        <v>1</v>
      </c>
      <c r="C1009" s="7">
        <v>275</v>
      </c>
      <c r="D1009" s="7">
        <v>24</v>
      </c>
      <c r="E1009" s="2"/>
      <c r="F1009" s="8">
        <v>40226.40520833333</v>
      </c>
      <c r="G1009" s="7">
        <v>0</v>
      </c>
      <c r="H1009" s="7">
        <v>2</v>
      </c>
      <c r="I1009" s="7" t="b">
        <f t="shared" si="45"/>
        <v>1</v>
      </c>
      <c r="J1009" s="7" t="b">
        <f t="shared" si="46"/>
        <v>1</v>
      </c>
      <c r="K1009" s="7">
        <f t="shared" si="47"/>
        <v>1</v>
      </c>
      <c r="L1009" s="7">
        <f>WEEKDAY(Table1[[#This Row],[post_time]])</f>
        <v>4</v>
      </c>
      <c r="M1009" s="7">
        <f>VLOOKUP(Table1[[#This Row],[topic_id]],'All Topics Data'!$A$2:$I$1243,8,FALSE)</f>
        <v>40226.378472222219</v>
      </c>
      <c r="N1009" s="7">
        <f>Table1[[#This Row],[Hui Reply?]]*(Table1[[#This Row],[post_time]]-Table1[[#This Row],[timestamp of previous reply]])</f>
        <v>2.6249999995343387E-2</v>
      </c>
      <c r="O1009" s="3">
        <f>O1008+Table1[[#This Row],[Hui Reply?]]</f>
        <v>203</v>
      </c>
      <c r="P1009" s="19">
        <f>INT(Table1[[#This Row],[post_time]])</f>
        <v>40226</v>
      </c>
      <c r="Q1009" s="3" t="str">
        <f>IF(Table1[[#This Row],[Hui Reply?]],VLOOKUP(Table1[[#This Row],[topic_id]],'All Topics Data'!$A$2:$E$1243,5,FALSE),0)</f>
        <v>AK</v>
      </c>
      <c r="R1009" s="8">
        <f>Table1[[#This Row],[post_time]]+8/24</f>
        <v>40226.738541666666</v>
      </c>
      <c r="S1009" s="3">
        <f>IF(Table1[[#This Row],[post_position]]=1,0,SUMIFS($F$2:F1009,$H$2:H1009,Table1[[#This Row],[post_position]]-1,$C$2:C1009,Table1[[#This Row],[topic_id]]))</f>
        <v>40226.378958333335</v>
      </c>
    </row>
    <row r="1010" spans="1:19" x14ac:dyDescent="0.25">
      <c r="A1010" s="7">
        <v>1016</v>
      </c>
      <c r="B1010" s="7">
        <v>2</v>
      </c>
      <c r="C1010" s="7">
        <v>276</v>
      </c>
      <c r="D1010" s="7">
        <v>24</v>
      </c>
      <c r="F1010" s="8">
        <v>40226.418703703705</v>
      </c>
      <c r="G1010" s="7">
        <v>0</v>
      </c>
      <c r="H1010" s="7">
        <v>2</v>
      </c>
      <c r="I1010" s="7" t="b">
        <f t="shared" si="45"/>
        <v>1</v>
      </c>
      <c r="J1010" s="7" t="b">
        <f t="shared" si="46"/>
        <v>1</v>
      </c>
      <c r="K1010" s="7">
        <f t="shared" si="47"/>
        <v>1</v>
      </c>
      <c r="L1010" s="7">
        <f>WEEKDAY(Table1[[#This Row],[post_time]])</f>
        <v>4</v>
      </c>
      <c r="M1010" s="7">
        <f>VLOOKUP(Table1[[#This Row],[topic_id]],'All Topics Data'!$A$2:$I$1243,8,FALSE)</f>
        <v>40226.395833333336</v>
      </c>
      <c r="N1010" s="7">
        <f>Table1[[#This Row],[Hui Reply?]]*(Table1[[#This Row],[post_time]]-Table1[[#This Row],[timestamp of previous reply]])</f>
        <v>2.2546296298969537E-2</v>
      </c>
      <c r="O1010" s="3">
        <f>O1009+Table1[[#This Row],[Hui Reply?]]</f>
        <v>204</v>
      </c>
      <c r="P1010" s="19">
        <f>INT(Table1[[#This Row],[post_time]])</f>
        <v>40226</v>
      </c>
      <c r="Q1010" s="3" t="str">
        <f>IF(Table1[[#This Row],[Hui Reply?]],VLOOKUP(Table1[[#This Row],[topic_id]],'All Topics Data'!$A$2:$E$1243,5,FALSE),0)</f>
        <v>arlu1201</v>
      </c>
      <c r="R1010" s="8">
        <f>Table1[[#This Row],[post_time]]+8/24</f>
        <v>40226.75203703704</v>
      </c>
      <c r="S1010" s="3">
        <f>IF(Table1[[#This Row],[post_position]]=1,0,SUMIFS($F$2:F1010,$H$2:H1010,Table1[[#This Row],[post_position]]-1,$C$2:C1010,Table1[[#This Row],[topic_id]]))</f>
        <v>40226.396157407406</v>
      </c>
    </row>
    <row r="1011" spans="1:19" x14ac:dyDescent="0.25">
      <c r="A1011" s="7">
        <v>1017</v>
      </c>
      <c r="B1011" s="7">
        <v>2</v>
      </c>
      <c r="C1011" s="7">
        <v>276</v>
      </c>
      <c r="D1011" s="7">
        <v>3773</v>
      </c>
      <c r="F1011" s="8">
        <v>40226.44736111111</v>
      </c>
      <c r="G1011" s="7">
        <v>0</v>
      </c>
      <c r="H1011" s="7">
        <v>3</v>
      </c>
      <c r="I1011" s="7" t="b">
        <f t="shared" si="45"/>
        <v>0</v>
      </c>
      <c r="J1011" s="7" t="b">
        <f t="shared" si="46"/>
        <v>1</v>
      </c>
      <c r="K1011" s="7">
        <f t="shared" si="47"/>
        <v>0</v>
      </c>
      <c r="L1011" s="7">
        <f>WEEKDAY(Table1[[#This Row],[post_time]])</f>
        <v>4</v>
      </c>
      <c r="M1011" s="7">
        <f>VLOOKUP(Table1[[#This Row],[topic_id]],'All Topics Data'!$A$2:$I$1243,8,FALSE)</f>
        <v>40226.395833333336</v>
      </c>
      <c r="N1011" s="7">
        <f>Table1[[#This Row],[Hui Reply?]]*(Table1[[#This Row],[post_time]]-Table1[[#This Row],[timestamp of previous reply]])</f>
        <v>0</v>
      </c>
      <c r="O1011" s="3">
        <f>O1010+Table1[[#This Row],[Hui Reply?]]</f>
        <v>204</v>
      </c>
      <c r="P1011" s="19">
        <f>INT(Table1[[#This Row],[post_time]])</f>
        <v>40226</v>
      </c>
      <c r="Q1011" s="3">
        <f>IF(Table1[[#This Row],[Hui Reply?]],VLOOKUP(Table1[[#This Row],[topic_id]],'All Topics Data'!$A$2:$E$1243,5,FALSE),0)</f>
        <v>0</v>
      </c>
      <c r="R1011" s="8">
        <f>Table1[[#This Row],[post_time]]+8/24</f>
        <v>40226.780694444446</v>
      </c>
      <c r="S1011" s="3">
        <f>IF(Table1[[#This Row],[post_position]]=1,0,SUMIFS($F$2:F1011,$H$2:H1011,Table1[[#This Row],[post_position]]-1,$C$2:C1011,Table1[[#This Row],[topic_id]]))</f>
        <v>40226.418703703705</v>
      </c>
    </row>
    <row r="1012" spans="1:19" x14ac:dyDescent="0.25">
      <c r="A1012" s="7">
        <v>1018</v>
      </c>
      <c r="B1012" s="7">
        <v>1</v>
      </c>
      <c r="C1012" s="7">
        <v>277</v>
      </c>
      <c r="D1012" s="7">
        <v>3713</v>
      </c>
      <c r="E1012" s="2"/>
      <c r="F1012" s="8">
        <v>40226.462905092594</v>
      </c>
      <c r="G1012" s="7">
        <v>0</v>
      </c>
      <c r="H1012" s="7">
        <v>1</v>
      </c>
      <c r="I1012" s="7" t="b">
        <f t="shared" si="45"/>
        <v>0</v>
      </c>
      <c r="J1012" s="7" t="b">
        <f t="shared" si="46"/>
        <v>0</v>
      </c>
      <c r="K1012" s="7">
        <f t="shared" si="47"/>
        <v>0</v>
      </c>
      <c r="L1012" s="7">
        <f>WEEKDAY(Table1[[#This Row],[post_time]])</f>
        <v>4</v>
      </c>
      <c r="M1012" s="7">
        <f>VLOOKUP(Table1[[#This Row],[topic_id]],'All Topics Data'!$A$2:$I$1243,8,FALSE)</f>
        <v>40226.462500000001</v>
      </c>
      <c r="N1012" s="7">
        <f>Table1[[#This Row],[Hui Reply?]]*(Table1[[#This Row],[post_time]]-Table1[[#This Row],[timestamp of previous reply]])</f>
        <v>0</v>
      </c>
      <c r="O1012" s="3">
        <f>O1011+Table1[[#This Row],[Hui Reply?]]</f>
        <v>204</v>
      </c>
      <c r="P1012" s="19">
        <f>INT(Table1[[#This Row],[post_time]])</f>
        <v>40226</v>
      </c>
      <c r="Q1012" s="3">
        <f>IF(Table1[[#This Row],[Hui Reply?]],VLOOKUP(Table1[[#This Row],[topic_id]],'All Topics Data'!$A$2:$E$1243,5,FALSE),0)</f>
        <v>0</v>
      </c>
      <c r="R1012" s="8">
        <f>Table1[[#This Row],[post_time]]+8/24</f>
        <v>40226.79623842593</v>
      </c>
      <c r="S1012" s="3">
        <f>IF(Table1[[#This Row],[post_position]]=1,0,SUMIFS($F$2:F1012,$H$2:H1012,Table1[[#This Row],[post_position]]-1,$C$2:C1012,Table1[[#This Row],[topic_id]]))</f>
        <v>0</v>
      </c>
    </row>
    <row r="1013" spans="1:19" x14ac:dyDescent="0.25">
      <c r="A1013" s="7">
        <v>1019</v>
      </c>
      <c r="B1013" s="7">
        <v>1</v>
      </c>
      <c r="C1013" s="7">
        <v>278</v>
      </c>
      <c r="D1013" s="7">
        <v>3687</v>
      </c>
      <c r="E1013" s="2"/>
      <c r="F1013" s="8">
        <v>40226.52416666667</v>
      </c>
      <c r="G1013" s="7">
        <v>0</v>
      </c>
      <c r="H1013" s="7">
        <v>1</v>
      </c>
      <c r="I1013" s="7" t="b">
        <f t="shared" si="45"/>
        <v>0</v>
      </c>
      <c r="J1013" s="7" t="b">
        <f t="shared" si="46"/>
        <v>0</v>
      </c>
      <c r="K1013" s="7">
        <f t="shared" si="47"/>
        <v>0</v>
      </c>
      <c r="L1013" s="7">
        <f>WEEKDAY(Table1[[#This Row],[post_time]])</f>
        <v>4</v>
      </c>
      <c r="M1013" s="7">
        <f>VLOOKUP(Table1[[#This Row],[topic_id]],'All Topics Data'!$A$2:$I$1243,8,FALSE)</f>
        <v>40226.523611111108</v>
      </c>
      <c r="N1013" s="7">
        <f>Table1[[#This Row],[Hui Reply?]]*(Table1[[#This Row],[post_time]]-Table1[[#This Row],[timestamp of previous reply]])</f>
        <v>0</v>
      </c>
      <c r="O1013" s="3">
        <f>O1012+Table1[[#This Row],[Hui Reply?]]</f>
        <v>204</v>
      </c>
      <c r="P1013" s="19">
        <f>INT(Table1[[#This Row],[post_time]])</f>
        <v>40226</v>
      </c>
      <c r="Q1013" s="3">
        <f>IF(Table1[[#This Row],[Hui Reply?]],VLOOKUP(Table1[[#This Row],[topic_id]],'All Topics Data'!$A$2:$E$1243,5,FALSE),0)</f>
        <v>0</v>
      </c>
      <c r="R1013" s="8">
        <f>Table1[[#This Row],[post_time]]+8/24</f>
        <v>40226.857500000006</v>
      </c>
      <c r="S1013" s="3">
        <f>IF(Table1[[#This Row],[post_position]]=1,0,SUMIFS($F$2:F1013,$H$2:H1013,Table1[[#This Row],[post_position]]-1,$C$2:C1013,Table1[[#This Row],[topic_id]]))</f>
        <v>0</v>
      </c>
    </row>
    <row r="1014" spans="1:19" x14ac:dyDescent="0.25">
      <c r="A1014" s="7">
        <v>1020</v>
      </c>
      <c r="B1014" s="7">
        <v>1</v>
      </c>
      <c r="C1014" s="7">
        <v>275</v>
      </c>
      <c r="D1014" s="7">
        <v>3713</v>
      </c>
      <c r="F1014" s="8">
        <v>40226.526342592595</v>
      </c>
      <c r="G1014" s="7">
        <v>0</v>
      </c>
      <c r="H1014" s="7">
        <v>3</v>
      </c>
      <c r="I1014" s="7" t="b">
        <f t="shared" si="45"/>
        <v>0</v>
      </c>
      <c r="J1014" s="7" t="b">
        <f t="shared" si="46"/>
        <v>1</v>
      </c>
      <c r="K1014" s="7">
        <f t="shared" si="47"/>
        <v>0</v>
      </c>
      <c r="L1014" s="7">
        <f>WEEKDAY(Table1[[#This Row],[post_time]])</f>
        <v>4</v>
      </c>
      <c r="M1014" s="7">
        <f>VLOOKUP(Table1[[#This Row],[topic_id]],'All Topics Data'!$A$2:$I$1243,8,FALSE)</f>
        <v>40226.378472222219</v>
      </c>
      <c r="N1014" s="7">
        <f>Table1[[#This Row],[Hui Reply?]]*(Table1[[#This Row],[post_time]]-Table1[[#This Row],[timestamp of previous reply]])</f>
        <v>0</v>
      </c>
      <c r="O1014" s="3">
        <f>O1013+Table1[[#This Row],[Hui Reply?]]</f>
        <v>204</v>
      </c>
      <c r="P1014" s="19">
        <f>INT(Table1[[#This Row],[post_time]])</f>
        <v>40226</v>
      </c>
      <c r="Q1014" s="3">
        <f>IF(Table1[[#This Row],[Hui Reply?]],VLOOKUP(Table1[[#This Row],[topic_id]],'All Topics Data'!$A$2:$E$1243,5,FALSE),0)</f>
        <v>0</v>
      </c>
      <c r="R1014" s="8">
        <f>Table1[[#This Row],[post_time]]+8/24</f>
        <v>40226.859675925931</v>
      </c>
      <c r="S1014" s="3">
        <f>IF(Table1[[#This Row],[post_position]]=1,0,SUMIFS($F$2:F1014,$H$2:H1014,Table1[[#This Row],[post_position]]-1,$C$2:C1014,Table1[[#This Row],[topic_id]]))</f>
        <v>40226.40520833333</v>
      </c>
    </row>
    <row r="1015" spans="1:19" x14ac:dyDescent="0.25">
      <c r="A1015" s="7">
        <v>1021</v>
      </c>
      <c r="B1015" s="7">
        <v>1</v>
      </c>
      <c r="C1015" s="7">
        <v>278</v>
      </c>
      <c r="D1015" s="7">
        <v>24</v>
      </c>
      <c r="E1015" s="2"/>
      <c r="F1015" s="8">
        <v>40226.551932870374</v>
      </c>
      <c r="G1015" s="7">
        <v>0</v>
      </c>
      <c r="H1015" s="7">
        <v>2</v>
      </c>
      <c r="I1015" s="7" t="b">
        <f t="shared" si="45"/>
        <v>1</v>
      </c>
      <c r="J1015" s="7" t="b">
        <f t="shared" si="46"/>
        <v>1</v>
      </c>
      <c r="K1015" s="7">
        <f t="shared" si="47"/>
        <v>1</v>
      </c>
      <c r="L1015" s="7">
        <f>WEEKDAY(Table1[[#This Row],[post_time]])</f>
        <v>4</v>
      </c>
      <c r="M1015" s="7">
        <f>VLOOKUP(Table1[[#This Row],[topic_id]],'All Topics Data'!$A$2:$I$1243,8,FALSE)</f>
        <v>40226.523611111108</v>
      </c>
      <c r="N1015" s="7">
        <f>Table1[[#This Row],[Hui Reply?]]*(Table1[[#This Row],[post_time]]-Table1[[#This Row],[timestamp of previous reply]])</f>
        <v>2.7766203704231884E-2</v>
      </c>
      <c r="O1015" s="3">
        <f>O1014+Table1[[#This Row],[Hui Reply?]]</f>
        <v>205</v>
      </c>
      <c r="P1015" s="19">
        <f>INT(Table1[[#This Row],[post_time]])</f>
        <v>40226</v>
      </c>
      <c r="Q1015" s="3" t="str">
        <f>IF(Table1[[#This Row],[Hui Reply?]],VLOOKUP(Table1[[#This Row],[topic_id]],'All Topics Data'!$A$2:$E$1243,5,FALSE),0)</f>
        <v>Amro-2011</v>
      </c>
      <c r="R1015" s="8">
        <f>Table1[[#This Row],[post_time]]+8/24</f>
        <v>40226.88526620371</v>
      </c>
      <c r="S1015" s="3">
        <f>IF(Table1[[#This Row],[post_position]]=1,0,SUMIFS($F$2:F1015,$H$2:H1015,Table1[[#This Row],[post_position]]-1,$C$2:C1015,Table1[[#This Row],[topic_id]]))</f>
        <v>40226.52416666667</v>
      </c>
    </row>
    <row r="1016" spans="1:19" x14ac:dyDescent="0.25">
      <c r="A1016" s="7">
        <v>1022</v>
      </c>
      <c r="B1016" s="7">
        <v>2</v>
      </c>
      <c r="C1016" s="7">
        <v>276</v>
      </c>
      <c r="D1016" s="7">
        <v>24</v>
      </c>
      <c r="E1016" s="2"/>
      <c r="F1016" s="8">
        <v>40226.556030092594</v>
      </c>
      <c r="G1016" s="7">
        <v>0</v>
      </c>
      <c r="H1016" s="7">
        <v>4</v>
      </c>
      <c r="I1016" s="7" t="b">
        <f t="shared" si="45"/>
        <v>1</v>
      </c>
      <c r="J1016" s="7" t="b">
        <f t="shared" si="46"/>
        <v>1</v>
      </c>
      <c r="K1016" s="7">
        <f t="shared" si="47"/>
        <v>1</v>
      </c>
      <c r="L1016" s="7">
        <f>WEEKDAY(Table1[[#This Row],[post_time]])</f>
        <v>4</v>
      </c>
      <c r="M1016" s="7">
        <f>VLOOKUP(Table1[[#This Row],[topic_id]],'All Topics Data'!$A$2:$I$1243,8,FALSE)</f>
        <v>40226.395833333336</v>
      </c>
      <c r="N1016" s="7">
        <f>Table1[[#This Row],[Hui Reply?]]*(Table1[[#This Row],[post_time]]-Table1[[#This Row],[timestamp of previous reply]])</f>
        <v>0.10866898148378823</v>
      </c>
      <c r="O1016" s="3">
        <f>O1015+Table1[[#This Row],[Hui Reply?]]</f>
        <v>206</v>
      </c>
      <c r="P1016" s="19">
        <f>INT(Table1[[#This Row],[post_time]])</f>
        <v>40226</v>
      </c>
      <c r="Q1016" s="3" t="str">
        <f>IF(Table1[[#This Row],[Hui Reply?]],VLOOKUP(Table1[[#This Row],[topic_id]],'All Topics Data'!$A$2:$E$1243,5,FALSE),0)</f>
        <v>arlu1201</v>
      </c>
      <c r="R1016" s="8">
        <f>Table1[[#This Row],[post_time]]+8/24</f>
        <v>40226.889363425929</v>
      </c>
      <c r="S1016" s="3">
        <f>IF(Table1[[#This Row],[post_position]]=1,0,SUMIFS($F$2:F1016,$H$2:H1016,Table1[[#This Row],[post_position]]-1,$C$2:C1016,Table1[[#This Row],[topic_id]]))</f>
        <v>40226.44736111111</v>
      </c>
    </row>
    <row r="1017" spans="1:19" x14ac:dyDescent="0.25">
      <c r="A1017" s="7">
        <v>1023</v>
      </c>
      <c r="B1017" s="7">
        <v>2</v>
      </c>
      <c r="C1017" s="7">
        <v>276</v>
      </c>
      <c r="D1017" s="7">
        <v>3773</v>
      </c>
      <c r="F1017" s="8">
        <v>40226.56758101852</v>
      </c>
      <c r="G1017" s="7">
        <v>0</v>
      </c>
      <c r="H1017" s="7">
        <v>5</v>
      </c>
      <c r="I1017" s="7" t="b">
        <f t="shared" si="45"/>
        <v>0</v>
      </c>
      <c r="J1017" s="7" t="b">
        <f t="shared" si="46"/>
        <v>1</v>
      </c>
      <c r="K1017" s="7">
        <f t="shared" si="47"/>
        <v>0</v>
      </c>
      <c r="L1017" s="7">
        <f>WEEKDAY(Table1[[#This Row],[post_time]])</f>
        <v>4</v>
      </c>
      <c r="M1017" s="7">
        <f>VLOOKUP(Table1[[#This Row],[topic_id]],'All Topics Data'!$A$2:$I$1243,8,FALSE)</f>
        <v>40226.395833333336</v>
      </c>
      <c r="N1017" s="7">
        <f>Table1[[#This Row],[Hui Reply?]]*(Table1[[#This Row],[post_time]]-Table1[[#This Row],[timestamp of previous reply]])</f>
        <v>0</v>
      </c>
      <c r="O1017" s="3">
        <f>O1016+Table1[[#This Row],[Hui Reply?]]</f>
        <v>206</v>
      </c>
      <c r="P1017" s="19">
        <f>INT(Table1[[#This Row],[post_time]])</f>
        <v>40226</v>
      </c>
      <c r="Q1017" s="3">
        <f>IF(Table1[[#This Row],[Hui Reply?]],VLOOKUP(Table1[[#This Row],[topic_id]],'All Topics Data'!$A$2:$E$1243,5,FALSE),0)</f>
        <v>0</v>
      </c>
      <c r="R1017" s="8">
        <f>Table1[[#This Row],[post_time]]+8/24</f>
        <v>40226.900914351856</v>
      </c>
      <c r="S1017" s="3">
        <f>IF(Table1[[#This Row],[post_position]]=1,0,SUMIFS($F$2:F1017,$H$2:H1017,Table1[[#This Row],[post_position]]-1,$C$2:C1017,Table1[[#This Row],[topic_id]]))</f>
        <v>40226.556030092594</v>
      </c>
    </row>
    <row r="1018" spans="1:19" x14ac:dyDescent="0.25">
      <c r="A1018" s="7">
        <v>1024</v>
      </c>
      <c r="B1018" s="7">
        <v>1</v>
      </c>
      <c r="C1018" s="7">
        <v>278</v>
      </c>
      <c r="D1018" s="7">
        <v>3687</v>
      </c>
      <c r="E1018" s="2"/>
      <c r="F1018" s="8">
        <v>40226.575543981482</v>
      </c>
      <c r="G1018" s="7">
        <v>0</v>
      </c>
      <c r="H1018" s="7">
        <v>3</v>
      </c>
      <c r="I1018" s="7" t="b">
        <f t="shared" si="45"/>
        <v>0</v>
      </c>
      <c r="J1018" s="7" t="b">
        <f t="shared" si="46"/>
        <v>1</v>
      </c>
      <c r="K1018" s="7">
        <f t="shared" si="47"/>
        <v>0</v>
      </c>
      <c r="L1018" s="7">
        <f>WEEKDAY(Table1[[#This Row],[post_time]])</f>
        <v>4</v>
      </c>
      <c r="M1018" s="7">
        <f>VLOOKUP(Table1[[#This Row],[topic_id]],'All Topics Data'!$A$2:$I$1243,8,FALSE)</f>
        <v>40226.523611111108</v>
      </c>
      <c r="N1018" s="7">
        <f>Table1[[#This Row],[Hui Reply?]]*(Table1[[#This Row],[post_time]]-Table1[[#This Row],[timestamp of previous reply]])</f>
        <v>0</v>
      </c>
      <c r="O1018" s="3">
        <f>O1017+Table1[[#This Row],[Hui Reply?]]</f>
        <v>206</v>
      </c>
      <c r="P1018" s="19">
        <f>INT(Table1[[#This Row],[post_time]])</f>
        <v>40226</v>
      </c>
      <c r="Q1018" s="3">
        <f>IF(Table1[[#This Row],[Hui Reply?]],VLOOKUP(Table1[[#This Row],[topic_id]],'All Topics Data'!$A$2:$E$1243,5,FALSE),0)</f>
        <v>0</v>
      </c>
      <c r="R1018" s="8">
        <f>Table1[[#This Row],[post_time]]+8/24</f>
        <v>40226.908877314818</v>
      </c>
      <c r="S1018" s="3">
        <f>IF(Table1[[#This Row],[post_position]]=1,0,SUMIFS($F$2:F1018,$H$2:H1018,Table1[[#This Row],[post_position]]-1,$C$2:C1018,Table1[[#This Row],[topic_id]]))</f>
        <v>40226.551932870374</v>
      </c>
    </row>
    <row r="1019" spans="1:19" x14ac:dyDescent="0.25">
      <c r="A1019" s="7">
        <v>1025</v>
      </c>
      <c r="B1019" s="7">
        <v>2</v>
      </c>
      <c r="C1019" s="7">
        <v>276</v>
      </c>
      <c r="D1019" s="7">
        <v>1</v>
      </c>
      <c r="E1019" s="2"/>
      <c r="F1019" s="8">
        <v>40226.579317129632</v>
      </c>
      <c r="G1019" s="7">
        <v>0</v>
      </c>
      <c r="H1019" s="7">
        <v>6</v>
      </c>
      <c r="I1019" s="7" t="b">
        <f t="shared" si="45"/>
        <v>0</v>
      </c>
      <c r="J1019" s="7" t="b">
        <f t="shared" si="46"/>
        <v>1</v>
      </c>
      <c r="K1019" s="7">
        <f t="shared" si="47"/>
        <v>0</v>
      </c>
      <c r="L1019" s="7">
        <f>WEEKDAY(Table1[[#This Row],[post_time]])</f>
        <v>4</v>
      </c>
      <c r="M1019" s="7">
        <f>VLOOKUP(Table1[[#This Row],[topic_id]],'All Topics Data'!$A$2:$I$1243,8,FALSE)</f>
        <v>40226.395833333336</v>
      </c>
      <c r="N1019" s="7">
        <f>Table1[[#This Row],[Hui Reply?]]*(Table1[[#This Row],[post_time]]-Table1[[#This Row],[timestamp of previous reply]])</f>
        <v>0</v>
      </c>
      <c r="O1019" s="3">
        <f>O1018+Table1[[#This Row],[Hui Reply?]]</f>
        <v>206</v>
      </c>
      <c r="P1019" s="19">
        <f>INT(Table1[[#This Row],[post_time]])</f>
        <v>40226</v>
      </c>
      <c r="Q1019" s="3">
        <f>IF(Table1[[#This Row],[Hui Reply?]],VLOOKUP(Table1[[#This Row],[topic_id]],'All Topics Data'!$A$2:$E$1243,5,FALSE),0)</f>
        <v>0</v>
      </c>
      <c r="R1019" s="8">
        <f>Table1[[#This Row],[post_time]]+8/24</f>
        <v>40226.912650462968</v>
      </c>
      <c r="S1019" s="3">
        <f>IF(Table1[[#This Row],[post_position]]=1,0,SUMIFS($F$2:F1019,$H$2:H1019,Table1[[#This Row],[post_position]]-1,$C$2:C1019,Table1[[#This Row],[topic_id]]))</f>
        <v>40226.56758101852</v>
      </c>
    </row>
    <row r="1020" spans="1:19" x14ac:dyDescent="0.25">
      <c r="A1020" s="7">
        <v>1026</v>
      </c>
      <c r="B1020" s="7">
        <v>4</v>
      </c>
      <c r="C1020" s="7">
        <v>2</v>
      </c>
      <c r="D1020" s="7">
        <v>3793</v>
      </c>
      <c r="E1020" s="2"/>
      <c r="F1020" s="8">
        <v>40227.143900462965</v>
      </c>
      <c r="G1020" s="7">
        <v>0</v>
      </c>
      <c r="H1020" s="7">
        <v>39</v>
      </c>
      <c r="I1020" s="7" t="b">
        <f t="shared" si="45"/>
        <v>0</v>
      </c>
      <c r="J1020" s="7" t="b">
        <f t="shared" si="46"/>
        <v>1</v>
      </c>
      <c r="K1020" s="7">
        <f t="shared" si="47"/>
        <v>0</v>
      </c>
      <c r="L1020" s="7">
        <f>WEEKDAY(Table1[[#This Row],[post_time]])</f>
        <v>5</v>
      </c>
      <c r="M1020" s="7">
        <f>VLOOKUP(Table1[[#This Row],[topic_id]],'All Topics Data'!$A$2:$I$1243,8,FALSE)</f>
        <v>40019.929861111108</v>
      </c>
      <c r="N1020" s="7">
        <f>Table1[[#This Row],[Hui Reply?]]*(Table1[[#This Row],[post_time]]-Table1[[#This Row],[timestamp of previous reply]])</f>
        <v>0</v>
      </c>
      <c r="O1020" s="3">
        <f>O1019+Table1[[#This Row],[Hui Reply?]]</f>
        <v>206</v>
      </c>
      <c r="P1020" s="19">
        <f>INT(Table1[[#This Row],[post_time]])</f>
        <v>40227</v>
      </c>
      <c r="Q1020" s="3">
        <f>IF(Table1[[#This Row],[Hui Reply?]],VLOOKUP(Table1[[#This Row],[topic_id]],'All Topics Data'!$A$2:$E$1243,5,FALSE),0)</f>
        <v>0</v>
      </c>
      <c r="R1020" s="8">
        <f>Table1[[#This Row],[post_time]]+8/24</f>
        <v>40227.4772337963</v>
      </c>
      <c r="S1020" s="3">
        <f>IF(Table1[[#This Row],[post_position]]=1,0,SUMIFS($F$2:F1020,$H$2:H1020,Table1[[#This Row],[post_position]]-1,$C$2:C1020,Table1[[#This Row],[topic_id]]))</f>
        <v>40221.391261574077</v>
      </c>
    </row>
    <row r="1021" spans="1:19" x14ac:dyDescent="0.25">
      <c r="A1021" s="7">
        <v>1027</v>
      </c>
      <c r="B1021" s="7">
        <v>1</v>
      </c>
      <c r="C1021" s="7">
        <v>279</v>
      </c>
      <c r="D1021" s="7">
        <v>1</v>
      </c>
      <c r="E1021" s="2"/>
      <c r="F1021" s="8">
        <v>40227.251782407409</v>
      </c>
      <c r="G1021" s="7">
        <v>0</v>
      </c>
      <c r="H1021" s="7">
        <v>1</v>
      </c>
      <c r="I1021" s="7" t="b">
        <f t="shared" si="45"/>
        <v>0</v>
      </c>
      <c r="J1021" s="7" t="b">
        <f t="shared" si="46"/>
        <v>0</v>
      </c>
      <c r="K1021" s="7">
        <f t="shared" si="47"/>
        <v>0</v>
      </c>
      <c r="L1021" s="7">
        <f>WEEKDAY(Table1[[#This Row],[post_time]])</f>
        <v>5</v>
      </c>
      <c r="M1021" s="7">
        <f>VLOOKUP(Table1[[#This Row],[topic_id]],'All Topics Data'!$A$2:$I$1243,8,FALSE)</f>
        <v>40227.251388888886</v>
      </c>
      <c r="N1021" s="7">
        <f>Table1[[#This Row],[Hui Reply?]]*(Table1[[#This Row],[post_time]]-Table1[[#This Row],[timestamp of previous reply]])</f>
        <v>0</v>
      </c>
      <c r="O1021" s="3">
        <f>O1020+Table1[[#This Row],[Hui Reply?]]</f>
        <v>206</v>
      </c>
      <c r="P1021" s="19">
        <f>INT(Table1[[#This Row],[post_time]])</f>
        <v>40227</v>
      </c>
      <c r="Q1021" s="3">
        <f>IF(Table1[[#This Row],[Hui Reply?]],VLOOKUP(Table1[[#This Row],[topic_id]],'All Topics Data'!$A$2:$E$1243,5,FALSE),0)</f>
        <v>0</v>
      </c>
      <c r="R1021" s="8">
        <f>Table1[[#This Row],[post_time]]+8/24</f>
        <v>40227.585115740745</v>
      </c>
      <c r="S1021" s="3">
        <f>IF(Table1[[#This Row],[post_position]]=1,0,SUMIFS($F$2:F1021,$H$2:H1021,Table1[[#This Row],[post_position]]-1,$C$2:C1021,Table1[[#This Row],[topic_id]]))</f>
        <v>0</v>
      </c>
    </row>
    <row r="1022" spans="1:19" x14ac:dyDescent="0.25">
      <c r="A1022" s="7">
        <v>1028</v>
      </c>
      <c r="B1022" s="7">
        <v>2</v>
      </c>
      <c r="C1022" s="7">
        <v>276</v>
      </c>
      <c r="D1022" s="7">
        <v>3773</v>
      </c>
      <c r="F1022" s="8">
        <v>40227.321504629632</v>
      </c>
      <c r="G1022" s="7">
        <v>0</v>
      </c>
      <c r="H1022" s="7">
        <v>7</v>
      </c>
      <c r="I1022" s="7" t="b">
        <f t="shared" si="45"/>
        <v>0</v>
      </c>
      <c r="J1022" s="7" t="b">
        <f t="shared" si="46"/>
        <v>1</v>
      </c>
      <c r="K1022" s="7">
        <f t="shared" si="47"/>
        <v>0</v>
      </c>
      <c r="L1022" s="7">
        <f>WEEKDAY(Table1[[#This Row],[post_time]])</f>
        <v>5</v>
      </c>
      <c r="M1022" s="7">
        <f>VLOOKUP(Table1[[#This Row],[topic_id]],'All Topics Data'!$A$2:$I$1243,8,FALSE)</f>
        <v>40226.395833333336</v>
      </c>
      <c r="N1022" s="7">
        <f>Table1[[#This Row],[Hui Reply?]]*(Table1[[#This Row],[post_time]]-Table1[[#This Row],[timestamp of previous reply]])</f>
        <v>0</v>
      </c>
      <c r="O1022" s="3">
        <f>O1021+Table1[[#This Row],[Hui Reply?]]</f>
        <v>206</v>
      </c>
      <c r="P1022" s="19">
        <f>INT(Table1[[#This Row],[post_time]])</f>
        <v>40227</v>
      </c>
      <c r="Q1022" s="3">
        <f>IF(Table1[[#This Row],[Hui Reply?]],VLOOKUP(Table1[[#This Row],[topic_id]],'All Topics Data'!$A$2:$E$1243,5,FALSE),0)</f>
        <v>0</v>
      </c>
      <c r="R1022" s="8">
        <f>Table1[[#This Row],[post_time]]+8/24</f>
        <v>40227.654837962968</v>
      </c>
      <c r="S1022" s="3">
        <f>IF(Table1[[#This Row],[post_position]]=1,0,SUMIFS($F$2:F1022,$H$2:H1022,Table1[[#This Row],[post_position]]-1,$C$2:C1022,Table1[[#This Row],[topic_id]]))</f>
        <v>40226.579317129632</v>
      </c>
    </row>
    <row r="1023" spans="1:19" x14ac:dyDescent="0.25">
      <c r="A1023" s="7">
        <v>1029</v>
      </c>
      <c r="B1023" s="7">
        <v>1</v>
      </c>
      <c r="C1023" s="7">
        <v>278</v>
      </c>
      <c r="D1023" s="7">
        <v>24</v>
      </c>
      <c r="E1023" s="2"/>
      <c r="F1023" s="8">
        <v>40227.420439814814</v>
      </c>
      <c r="G1023" s="7">
        <v>0</v>
      </c>
      <c r="H1023" s="7">
        <v>4</v>
      </c>
      <c r="I1023" s="7" t="b">
        <f t="shared" si="45"/>
        <v>1</v>
      </c>
      <c r="J1023" s="7" t="b">
        <f t="shared" si="46"/>
        <v>1</v>
      </c>
      <c r="K1023" s="7">
        <f t="shared" si="47"/>
        <v>1</v>
      </c>
      <c r="L1023" s="7">
        <f>WEEKDAY(Table1[[#This Row],[post_time]])</f>
        <v>5</v>
      </c>
      <c r="M1023" s="7">
        <f>VLOOKUP(Table1[[#This Row],[topic_id]],'All Topics Data'!$A$2:$I$1243,8,FALSE)</f>
        <v>40226.523611111108</v>
      </c>
      <c r="N1023" s="7">
        <f>Table1[[#This Row],[Hui Reply?]]*(Table1[[#This Row],[post_time]]-Table1[[#This Row],[timestamp of previous reply]])</f>
        <v>0.84489583333197515</v>
      </c>
      <c r="O1023" s="3">
        <f>O1022+Table1[[#This Row],[Hui Reply?]]</f>
        <v>207</v>
      </c>
      <c r="P1023" s="19">
        <f>INT(Table1[[#This Row],[post_time]])</f>
        <v>40227</v>
      </c>
      <c r="Q1023" s="3" t="str">
        <f>IF(Table1[[#This Row],[Hui Reply?]],VLOOKUP(Table1[[#This Row],[topic_id]],'All Topics Data'!$A$2:$E$1243,5,FALSE),0)</f>
        <v>Amro-2011</v>
      </c>
      <c r="R1023" s="8">
        <f>Table1[[#This Row],[post_time]]+8/24</f>
        <v>40227.75377314815</v>
      </c>
      <c r="S1023" s="3">
        <f>IF(Table1[[#This Row],[post_position]]=1,0,SUMIFS($F$2:F1023,$H$2:H1023,Table1[[#This Row],[post_position]]-1,$C$2:C1023,Table1[[#This Row],[topic_id]]))</f>
        <v>40226.575543981482</v>
      </c>
    </row>
    <row r="1024" spans="1:19" x14ac:dyDescent="0.25">
      <c r="A1024" s="7">
        <v>1030</v>
      </c>
      <c r="B1024" s="7">
        <v>1</v>
      </c>
      <c r="C1024" s="7">
        <v>278</v>
      </c>
      <c r="D1024" s="7">
        <v>3687</v>
      </c>
      <c r="F1024" s="8">
        <v>40227.460324074076</v>
      </c>
      <c r="G1024" s="7">
        <v>0</v>
      </c>
      <c r="H1024" s="7">
        <v>5</v>
      </c>
      <c r="I1024" s="7" t="b">
        <f t="shared" si="45"/>
        <v>0</v>
      </c>
      <c r="J1024" s="7" t="b">
        <f t="shared" si="46"/>
        <v>1</v>
      </c>
      <c r="K1024" s="7">
        <f t="shared" si="47"/>
        <v>0</v>
      </c>
      <c r="L1024" s="7">
        <f>WEEKDAY(Table1[[#This Row],[post_time]])</f>
        <v>5</v>
      </c>
      <c r="M1024" s="7">
        <f>VLOOKUP(Table1[[#This Row],[topic_id]],'All Topics Data'!$A$2:$I$1243,8,FALSE)</f>
        <v>40226.523611111108</v>
      </c>
      <c r="N1024" s="7">
        <f>Table1[[#This Row],[Hui Reply?]]*(Table1[[#This Row],[post_time]]-Table1[[#This Row],[timestamp of previous reply]])</f>
        <v>0</v>
      </c>
      <c r="O1024" s="3">
        <f>O1023+Table1[[#This Row],[Hui Reply?]]</f>
        <v>207</v>
      </c>
      <c r="P1024" s="19">
        <f>INT(Table1[[#This Row],[post_time]])</f>
        <v>40227</v>
      </c>
      <c r="Q1024" s="3">
        <f>IF(Table1[[#This Row],[Hui Reply?]],VLOOKUP(Table1[[#This Row],[topic_id]],'All Topics Data'!$A$2:$E$1243,5,FALSE),0)</f>
        <v>0</v>
      </c>
      <c r="R1024" s="8">
        <f>Table1[[#This Row],[post_time]]+8/24</f>
        <v>40227.793657407412</v>
      </c>
      <c r="S1024" s="3">
        <f>IF(Table1[[#This Row],[post_position]]=1,0,SUMIFS($F$2:F1024,$H$2:H1024,Table1[[#This Row],[post_position]]-1,$C$2:C1024,Table1[[#This Row],[topic_id]]))</f>
        <v>40227.420439814814</v>
      </c>
    </row>
    <row r="1025" spans="1:19" x14ac:dyDescent="0.25">
      <c r="A1025" s="7">
        <v>1031</v>
      </c>
      <c r="B1025" s="7">
        <v>1</v>
      </c>
      <c r="C1025" s="7">
        <v>280</v>
      </c>
      <c r="D1025" s="7">
        <v>3793</v>
      </c>
      <c r="E1025" s="2"/>
      <c r="F1025" s="8">
        <v>40227.61078703704</v>
      </c>
      <c r="G1025" s="7">
        <v>0</v>
      </c>
      <c r="H1025" s="7">
        <v>1</v>
      </c>
      <c r="I1025" s="7" t="b">
        <f t="shared" si="45"/>
        <v>0</v>
      </c>
      <c r="J1025" s="7" t="b">
        <f t="shared" si="46"/>
        <v>0</v>
      </c>
      <c r="K1025" s="7">
        <f t="shared" si="47"/>
        <v>0</v>
      </c>
      <c r="L1025" s="7">
        <f>WEEKDAY(Table1[[#This Row],[post_time]])</f>
        <v>5</v>
      </c>
      <c r="M1025" s="7">
        <f>VLOOKUP(Table1[[#This Row],[topic_id]],'All Topics Data'!$A$2:$I$1243,8,FALSE)</f>
        <v>40227.61041666667</v>
      </c>
      <c r="N1025" s="7">
        <f>Table1[[#This Row],[Hui Reply?]]*(Table1[[#This Row],[post_time]]-Table1[[#This Row],[timestamp of previous reply]])</f>
        <v>0</v>
      </c>
      <c r="O1025" s="3">
        <f>O1024+Table1[[#This Row],[Hui Reply?]]</f>
        <v>207</v>
      </c>
      <c r="P1025" s="19">
        <f>INT(Table1[[#This Row],[post_time]])</f>
        <v>40227</v>
      </c>
      <c r="Q1025" s="3">
        <f>IF(Table1[[#This Row],[Hui Reply?]],VLOOKUP(Table1[[#This Row],[topic_id]],'All Topics Data'!$A$2:$E$1243,5,FALSE),0)</f>
        <v>0</v>
      </c>
      <c r="R1025" s="8">
        <f>Table1[[#This Row],[post_time]]+8/24</f>
        <v>40227.944120370375</v>
      </c>
      <c r="S1025" s="3">
        <f>IF(Table1[[#This Row],[post_position]]=1,0,SUMIFS($F$2:F1025,$H$2:H1025,Table1[[#This Row],[post_position]]-1,$C$2:C1025,Table1[[#This Row],[topic_id]]))</f>
        <v>0</v>
      </c>
    </row>
    <row r="1026" spans="1:19" x14ac:dyDescent="0.25">
      <c r="A1026" s="7">
        <v>1032</v>
      </c>
      <c r="B1026" s="7">
        <v>1</v>
      </c>
      <c r="C1026" s="7">
        <v>280</v>
      </c>
      <c r="D1026" s="7">
        <v>24</v>
      </c>
      <c r="F1026" s="8">
        <v>40227.972442129627</v>
      </c>
      <c r="G1026" s="7">
        <v>0</v>
      </c>
      <c r="H1026" s="7">
        <v>2</v>
      </c>
      <c r="I1026" s="7" t="b">
        <f t="shared" si="45"/>
        <v>1</v>
      </c>
      <c r="J1026" s="7" t="b">
        <f t="shared" si="46"/>
        <v>1</v>
      </c>
      <c r="K1026" s="7">
        <f t="shared" si="47"/>
        <v>1</v>
      </c>
      <c r="L1026" s="7">
        <f>WEEKDAY(Table1[[#This Row],[post_time]])</f>
        <v>5</v>
      </c>
      <c r="M1026" s="7">
        <f>VLOOKUP(Table1[[#This Row],[topic_id]],'All Topics Data'!$A$2:$I$1243,8,FALSE)</f>
        <v>40227.61041666667</v>
      </c>
      <c r="N1026" s="7">
        <f>Table1[[#This Row],[Hui Reply?]]*(Table1[[#This Row],[post_time]]-Table1[[#This Row],[timestamp of previous reply]])</f>
        <v>0.36165509258717066</v>
      </c>
      <c r="O1026" s="3">
        <f>O1025+Table1[[#This Row],[Hui Reply?]]</f>
        <v>208</v>
      </c>
      <c r="P1026" s="19">
        <f>INT(Table1[[#This Row],[post_time]])</f>
        <v>40227</v>
      </c>
      <c r="Q1026" s="3" t="str">
        <f>IF(Table1[[#This Row],[Hui Reply?]],VLOOKUP(Table1[[#This Row],[topic_id]],'All Topics Data'!$A$2:$E$1243,5,FALSE),0)</f>
        <v>bdbounds</v>
      </c>
      <c r="R1026" s="8">
        <f>Table1[[#This Row],[post_time]]+8/24</f>
        <v>40228.305775462963</v>
      </c>
      <c r="S1026" s="3">
        <f>IF(Table1[[#This Row],[post_position]]=1,0,SUMIFS($F$2:F1026,$H$2:H1026,Table1[[#This Row],[post_position]]-1,$C$2:C1026,Table1[[#This Row],[topic_id]]))</f>
        <v>40227.61078703704</v>
      </c>
    </row>
    <row r="1027" spans="1:19" x14ac:dyDescent="0.25">
      <c r="A1027" s="7">
        <v>1033</v>
      </c>
      <c r="B1027" s="7">
        <v>1</v>
      </c>
      <c r="C1027" s="7">
        <v>281</v>
      </c>
      <c r="D1027" s="7">
        <v>3773</v>
      </c>
      <c r="E1027" s="2"/>
      <c r="F1027" s="8">
        <v>40228.50582175926</v>
      </c>
      <c r="G1027" s="7">
        <v>0</v>
      </c>
      <c r="H1027" s="7">
        <v>1</v>
      </c>
      <c r="I1027" s="7" t="b">
        <f t="shared" ref="I1027:I1090" si="48">(D1027=24)</f>
        <v>0</v>
      </c>
      <c r="J1027" s="7" t="b">
        <f t="shared" ref="J1027:J1090" si="49">H1027&gt;1</f>
        <v>0</v>
      </c>
      <c r="K1027" s="7">
        <f t="shared" ref="K1027:K1090" si="50">I1027*J1027</f>
        <v>0</v>
      </c>
      <c r="L1027" s="7">
        <f>WEEKDAY(Table1[[#This Row],[post_time]])</f>
        <v>6</v>
      </c>
      <c r="M1027" s="7">
        <f>VLOOKUP(Table1[[#This Row],[topic_id]],'All Topics Data'!$A$2:$I$1243,8,FALSE)</f>
        <v>40228.505555555559</v>
      </c>
      <c r="N1027" s="7">
        <f>Table1[[#This Row],[Hui Reply?]]*(Table1[[#This Row],[post_time]]-Table1[[#This Row],[timestamp of previous reply]])</f>
        <v>0</v>
      </c>
      <c r="O1027" s="3">
        <f>O1026+Table1[[#This Row],[Hui Reply?]]</f>
        <v>208</v>
      </c>
      <c r="P1027" s="19">
        <f>INT(Table1[[#This Row],[post_time]])</f>
        <v>40228</v>
      </c>
      <c r="Q1027" s="3">
        <f>IF(Table1[[#This Row],[Hui Reply?]],VLOOKUP(Table1[[#This Row],[topic_id]],'All Topics Data'!$A$2:$E$1243,5,FALSE),0)</f>
        <v>0</v>
      </c>
      <c r="R1027" s="8">
        <f>Table1[[#This Row],[post_time]]+8/24</f>
        <v>40228.839155092595</v>
      </c>
      <c r="S1027" s="3">
        <f>IF(Table1[[#This Row],[post_position]]=1,0,SUMIFS($F$2:F1027,$H$2:H1027,Table1[[#This Row],[post_position]]-1,$C$2:C1027,Table1[[#This Row],[topic_id]]))</f>
        <v>0</v>
      </c>
    </row>
    <row r="1028" spans="1:19" x14ac:dyDescent="0.25">
      <c r="A1028" s="7">
        <v>1034</v>
      </c>
      <c r="B1028" s="7">
        <v>1</v>
      </c>
      <c r="C1028" s="7">
        <v>281</v>
      </c>
      <c r="D1028" s="7">
        <v>24</v>
      </c>
      <c r="E1028" s="2"/>
      <c r="F1028" s="8">
        <v>40228.612511574072</v>
      </c>
      <c r="G1028" s="7">
        <v>0</v>
      </c>
      <c r="H1028" s="7">
        <v>2</v>
      </c>
      <c r="I1028" s="7" t="b">
        <f t="shared" si="48"/>
        <v>1</v>
      </c>
      <c r="J1028" s="7" t="b">
        <f t="shared" si="49"/>
        <v>1</v>
      </c>
      <c r="K1028" s="7">
        <f t="shared" si="50"/>
        <v>1</v>
      </c>
      <c r="L1028" s="7">
        <f>WEEKDAY(Table1[[#This Row],[post_time]])</f>
        <v>6</v>
      </c>
      <c r="M1028" s="7">
        <f>VLOOKUP(Table1[[#This Row],[topic_id]],'All Topics Data'!$A$2:$I$1243,8,FALSE)</f>
        <v>40228.505555555559</v>
      </c>
      <c r="N1028" s="7">
        <f>Table1[[#This Row],[Hui Reply?]]*(Table1[[#This Row],[post_time]]-Table1[[#This Row],[timestamp of previous reply]])</f>
        <v>0.106689814812853</v>
      </c>
      <c r="O1028" s="3">
        <f>O1027+Table1[[#This Row],[Hui Reply?]]</f>
        <v>209</v>
      </c>
      <c r="P1028" s="19">
        <f>INT(Table1[[#This Row],[post_time]])</f>
        <v>40228</v>
      </c>
      <c r="Q1028" s="3" t="str">
        <f>IF(Table1[[#This Row],[Hui Reply?]],VLOOKUP(Table1[[#This Row],[topic_id]],'All Topics Data'!$A$2:$E$1243,5,FALSE),0)</f>
        <v>arlu1201</v>
      </c>
      <c r="R1028" s="8">
        <f>Table1[[#This Row],[post_time]]+8/24</f>
        <v>40228.945844907408</v>
      </c>
      <c r="S1028" s="3">
        <f>IF(Table1[[#This Row],[post_position]]=1,0,SUMIFS($F$2:F1028,$H$2:H1028,Table1[[#This Row],[post_position]]-1,$C$2:C1028,Table1[[#This Row],[topic_id]]))</f>
        <v>40228.50582175926</v>
      </c>
    </row>
    <row r="1029" spans="1:19" x14ac:dyDescent="0.25">
      <c r="A1029" s="7">
        <v>1035</v>
      </c>
      <c r="B1029" s="7">
        <v>1</v>
      </c>
      <c r="C1029" s="7">
        <v>281</v>
      </c>
      <c r="D1029" s="7">
        <v>3773</v>
      </c>
      <c r="E1029" s="2"/>
      <c r="F1029" s="8">
        <v>40228.638969907406</v>
      </c>
      <c r="G1029" s="7">
        <v>0</v>
      </c>
      <c r="H1029" s="7">
        <v>3</v>
      </c>
      <c r="I1029" s="7" t="b">
        <f t="shared" si="48"/>
        <v>0</v>
      </c>
      <c r="J1029" s="7" t="b">
        <f t="shared" si="49"/>
        <v>1</v>
      </c>
      <c r="K1029" s="7">
        <f t="shared" si="50"/>
        <v>0</v>
      </c>
      <c r="L1029" s="7">
        <f>WEEKDAY(Table1[[#This Row],[post_time]])</f>
        <v>6</v>
      </c>
      <c r="M1029" s="7">
        <f>VLOOKUP(Table1[[#This Row],[topic_id]],'All Topics Data'!$A$2:$I$1243,8,FALSE)</f>
        <v>40228.505555555559</v>
      </c>
      <c r="N1029" s="7">
        <f>Table1[[#This Row],[Hui Reply?]]*(Table1[[#This Row],[post_time]]-Table1[[#This Row],[timestamp of previous reply]])</f>
        <v>0</v>
      </c>
      <c r="O1029" s="3">
        <f>O1028+Table1[[#This Row],[Hui Reply?]]</f>
        <v>209</v>
      </c>
      <c r="P1029" s="19">
        <f>INT(Table1[[#This Row],[post_time]])</f>
        <v>40228</v>
      </c>
      <c r="Q1029" s="3">
        <f>IF(Table1[[#This Row],[Hui Reply?]],VLOOKUP(Table1[[#This Row],[topic_id]],'All Topics Data'!$A$2:$E$1243,5,FALSE),0)</f>
        <v>0</v>
      </c>
      <c r="R1029" s="8">
        <f>Table1[[#This Row],[post_time]]+8/24</f>
        <v>40228.972303240742</v>
      </c>
      <c r="S1029" s="3">
        <f>IF(Table1[[#This Row],[post_position]]=1,0,SUMIFS($F$2:F1029,$H$2:H1029,Table1[[#This Row],[post_position]]-1,$C$2:C1029,Table1[[#This Row],[topic_id]]))</f>
        <v>40228.612511574072</v>
      </c>
    </row>
    <row r="1030" spans="1:19" x14ac:dyDescent="0.25">
      <c r="A1030" s="7">
        <v>1036</v>
      </c>
      <c r="B1030" s="7">
        <v>1</v>
      </c>
      <c r="C1030" s="7">
        <v>281</v>
      </c>
      <c r="D1030" s="7">
        <v>24</v>
      </c>
      <c r="F1030" s="8">
        <v>40228.957627314812</v>
      </c>
      <c r="G1030" s="7">
        <v>0</v>
      </c>
      <c r="H1030" s="7">
        <v>4</v>
      </c>
      <c r="I1030" s="7" t="b">
        <f t="shared" si="48"/>
        <v>1</v>
      </c>
      <c r="J1030" s="7" t="b">
        <f t="shared" si="49"/>
        <v>1</v>
      </c>
      <c r="K1030" s="7">
        <f t="shared" si="50"/>
        <v>1</v>
      </c>
      <c r="L1030" s="7">
        <f>WEEKDAY(Table1[[#This Row],[post_time]])</f>
        <v>6</v>
      </c>
      <c r="M1030" s="7">
        <f>VLOOKUP(Table1[[#This Row],[topic_id]],'All Topics Data'!$A$2:$I$1243,8,FALSE)</f>
        <v>40228.505555555559</v>
      </c>
      <c r="N1030" s="7">
        <f>Table1[[#This Row],[Hui Reply?]]*(Table1[[#This Row],[post_time]]-Table1[[#This Row],[timestamp of previous reply]])</f>
        <v>0.31865740740613546</v>
      </c>
      <c r="O1030" s="3">
        <f>O1029+Table1[[#This Row],[Hui Reply?]]</f>
        <v>210</v>
      </c>
      <c r="P1030" s="19">
        <f>INT(Table1[[#This Row],[post_time]])</f>
        <v>40228</v>
      </c>
      <c r="Q1030" s="3" t="str">
        <f>IF(Table1[[#This Row],[Hui Reply?]],VLOOKUP(Table1[[#This Row],[topic_id]],'All Topics Data'!$A$2:$E$1243,5,FALSE),0)</f>
        <v>arlu1201</v>
      </c>
      <c r="R1030" s="8">
        <f>Table1[[#This Row],[post_time]]+8/24</f>
        <v>40229.290960648148</v>
      </c>
      <c r="S1030" s="3">
        <f>IF(Table1[[#This Row],[post_position]]=1,0,SUMIFS($F$2:F1030,$H$2:H1030,Table1[[#This Row],[post_position]]-1,$C$2:C1030,Table1[[#This Row],[topic_id]]))</f>
        <v>40228.638969907406</v>
      </c>
    </row>
    <row r="1031" spans="1:19" x14ac:dyDescent="0.25">
      <c r="A1031" s="7">
        <v>1039</v>
      </c>
      <c r="B1031" s="7">
        <v>1</v>
      </c>
      <c r="C1031" s="7">
        <v>281</v>
      </c>
      <c r="D1031" s="7">
        <v>3773</v>
      </c>
      <c r="F1031" s="8">
        <v>40229.71837962963</v>
      </c>
      <c r="G1031" s="7">
        <v>0</v>
      </c>
      <c r="H1031" s="7">
        <v>5</v>
      </c>
      <c r="I1031" s="7" t="b">
        <f t="shared" si="48"/>
        <v>0</v>
      </c>
      <c r="J1031" s="7" t="b">
        <f t="shared" si="49"/>
        <v>1</v>
      </c>
      <c r="K1031" s="7">
        <f t="shared" si="50"/>
        <v>0</v>
      </c>
      <c r="L1031" s="7">
        <f>WEEKDAY(Table1[[#This Row],[post_time]])</f>
        <v>7</v>
      </c>
      <c r="M1031" s="7">
        <f>VLOOKUP(Table1[[#This Row],[topic_id]],'All Topics Data'!$A$2:$I$1243,8,FALSE)</f>
        <v>40228.505555555559</v>
      </c>
      <c r="N1031" s="7">
        <f>Table1[[#This Row],[Hui Reply?]]*(Table1[[#This Row],[post_time]]-Table1[[#This Row],[timestamp of previous reply]])</f>
        <v>0</v>
      </c>
      <c r="O1031" s="3">
        <f>O1030+Table1[[#This Row],[Hui Reply?]]</f>
        <v>210</v>
      </c>
      <c r="P1031" s="19">
        <f>INT(Table1[[#This Row],[post_time]])</f>
        <v>40229</v>
      </c>
      <c r="Q1031" s="3">
        <f>IF(Table1[[#This Row],[Hui Reply?]],VLOOKUP(Table1[[#This Row],[topic_id]],'All Topics Data'!$A$2:$E$1243,5,FALSE),0)</f>
        <v>0</v>
      </c>
      <c r="R1031" s="8">
        <f>Table1[[#This Row],[post_time]]+8/24</f>
        <v>40230.051712962966</v>
      </c>
      <c r="S1031" s="3">
        <f>IF(Table1[[#This Row],[post_position]]=1,0,SUMIFS($F$2:F1031,$H$2:H1031,Table1[[#This Row],[post_position]]-1,$C$2:C1031,Table1[[#This Row],[topic_id]]))</f>
        <v>40228.957627314812</v>
      </c>
    </row>
    <row r="1032" spans="1:19" x14ac:dyDescent="0.25">
      <c r="A1032" s="7">
        <v>1040</v>
      </c>
      <c r="B1032" s="7">
        <v>1</v>
      </c>
      <c r="C1032" s="7">
        <v>281</v>
      </c>
      <c r="D1032" s="7">
        <v>24</v>
      </c>
      <c r="E1032" s="2"/>
      <c r="F1032" s="8">
        <v>40230.073912037034</v>
      </c>
      <c r="G1032" s="7">
        <v>0</v>
      </c>
      <c r="H1032" s="7">
        <v>6</v>
      </c>
      <c r="I1032" s="7" t="b">
        <f t="shared" si="48"/>
        <v>1</v>
      </c>
      <c r="J1032" s="7" t="b">
        <f t="shared" si="49"/>
        <v>1</v>
      </c>
      <c r="K1032" s="7">
        <f t="shared" si="50"/>
        <v>1</v>
      </c>
      <c r="L1032" s="7">
        <f>WEEKDAY(Table1[[#This Row],[post_time]])</f>
        <v>1</v>
      </c>
      <c r="M1032" s="7">
        <f>VLOOKUP(Table1[[#This Row],[topic_id]],'All Topics Data'!$A$2:$I$1243,8,FALSE)</f>
        <v>40228.505555555559</v>
      </c>
      <c r="N1032" s="7">
        <f>Table1[[#This Row],[Hui Reply?]]*(Table1[[#This Row],[post_time]]-Table1[[#This Row],[timestamp of previous reply]])</f>
        <v>0.35553240740409819</v>
      </c>
      <c r="O1032" s="3">
        <f>O1031+Table1[[#This Row],[Hui Reply?]]</f>
        <v>211</v>
      </c>
      <c r="P1032" s="19">
        <f>INT(Table1[[#This Row],[post_time]])</f>
        <v>40230</v>
      </c>
      <c r="Q1032" s="3" t="str">
        <f>IF(Table1[[#This Row],[Hui Reply?]],VLOOKUP(Table1[[#This Row],[topic_id]],'All Topics Data'!$A$2:$E$1243,5,FALSE),0)</f>
        <v>arlu1201</v>
      </c>
      <c r="R1032" s="8">
        <f>Table1[[#This Row],[post_time]]+8/24</f>
        <v>40230.40724537037</v>
      </c>
      <c r="S1032" s="3">
        <f>IF(Table1[[#This Row],[post_position]]=1,0,SUMIFS($F$2:F1032,$H$2:H1032,Table1[[#This Row],[post_position]]-1,$C$2:C1032,Table1[[#This Row],[topic_id]]))</f>
        <v>40229.71837962963</v>
      </c>
    </row>
    <row r="1033" spans="1:19" x14ac:dyDescent="0.25">
      <c r="A1033" s="7">
        <v>1041</v>
      </c>
      <c r="B1033" s="7">
        <v>1</v>
      </c>
      <c r="C1033" s="7">
        <v>284</v>
      </c>
      <c r="D1033" s="7">
        <v>3855</v>
      </c>
      <c r="E1033" s="2"/>
      <c r="F1033" s="8">
        <v>40230.411064814813</v>
      </c>
      <c r="G1033" s="7">
        <v>0</v>
      </c>
      <c r="H1033" s="7">
        <v>1</v>
      </c>
      <c r="I1033" s="7" t="b">
        <f t="shared" si="48"/>
        <v>0</v>
      </c>
      <c r="J1033" s="7" t="b">
        <f t="shared" si="49"/>
        <v>0</v>
      </c>
      <c r="K1033" s="7">
        <f t="shared" si="50"/>
        <v>0</v>
      </c>
      <c r="L1033" s="7">
        <f>WEEKDAY(Table1[[#This Row],[post_time]])</f>
        <v>1</v>
      </c>
      <c r="M1033" s="7">
        <f>VLOOKUP(Table1[[#This Row],[topic_id]],'All Topics Data'!$A$2:$I$1243,8,FALSE)</f>
        <v>40230.410416666666</v>
      </c>
      <c r="N1033" s="7">
        <f>Table1[[#This Row],[Hui Reply?]]*(Table1[[#This Row],[post_time]]-Table1[[#This Row],[timestamp of previous reply]])</f>
        <v>0</v>
      </c>
      <c r="O1033" s="3">
        <f>O1032+Table1[[#This Row],[Hui Reply?]]</f>
        <v>211</v>
      </c>
      <c r="P1033" s="19">
        <f>INT(Table1[[#This Row],[post_time]])</f>
        <v>40230</v>
      </c>
      <c r="Q1033" s="3">
        <f>IF(Table1[[#This Row],[Hui Reply?]],VLOOKUP(Table1[[#This Row],[topic_id]],'All Topics Data'!$A$2:$E$1243,5,FALSE),0)</f>
        <v>0</v>
      </c>
      <c r="R1033" s="8">
        <f>Table1[[#This Row],[post_time]]+8/24</f>
        <v>40230.744398148148</v>
      </c>
      <c r="S1033" s="3">
        <f>IF(Table1[[#This Row],[post_position]]=1,0,SUMIFS($F$2:F1033,$H$2:H1033,Table1[[#This Row],[post_position]]-1,$C$2:C1033,Table1[[#This Row],[topic_id]]))</f>
        <v>0</v>
      </c>
    </row>
    <row r="1034" spans="1:19" x14ac:dyDescent="0.25">
      <c r="A1034" s="7">
        <v>1042</v>
      </c>
      <c r="B1034" s="7">
        <v>1</v>
      </c>
      <c r="C1034" s="7">
        <v>284</v>
      </c>
      <c r="D1034" s="7">
        <v>24</v>
      </c>
      <c r="E1034" s="2"/>
      <c r="F1034" s="8">
        <v>40230.45815972222</v>
      </c>
      <c r="G1034" s="7">
        <v>0</v>
      </c>
      <c r="H1034" s="7">
        <v>2</v>
      </c>
      <c r="I1034" s="7" t="b">
        <f t="shared" si="48"/>
        <v>1</v>
      </c>
      <c r="J1034" s="7" t="b">
        <f t="shared" si="49"/>
        <v>1</v>
      </c>
      <c r="K1034" s="7">
        <f t="shared" si="50"/>
        <v>1</v>
      </c>
      <c r="L1034" s="7">
        <f>WEEKDAY(Table1[[#This Row],[post_time]])</f>
        <v>1</v>
      </c>
      <c r="M1034" s="7">
        <f>VLOOKUP(Table1[[#This Row],[topic_id]],'All Topics Data'!$A$2:$I$1243,8,FALSE)</f>
        <v>40230.410416666666</v>
      </c>
      <c r="N1034" s="7">
        <f>Table1[[#This Row],[Hui Reply?]]*(Table1[[#This Row],[post_time]]-Table1[[#This Row],[timestamp of previous reply]])</f>
        <v>4.7094907407881692E-2</v>
      </c>
      <c r="O1034" s="3">
        <f>O1033+Table1[[#This Row],[Hui Reply?]]</f>
        <v>212</v>
      </c>
      <c r="P1034" s="19">
        <f>INT(Table1[[#This Row],[post_time]])</f>
        <v>40230</v>
      </c>
      <c r="Q1034" s="3" t="str">
        <f>IF(Table1[[#This Row],[Hui Reply?]],VLOOKUP(Table1[[#This Row],[topic_id]],'All Topics Data'!$A$2:$E$1243,5,FALSE),0)</f>
        <v>suemol</v>
      </c>
      <c r="R1034" s="8">
        <f>Table1[[#This Row],[post_time]]+8/24</f>
        <v>40230.791493055556</v>
      </c>
      <c r="S1034" s="3">
        <f>IF(Table1[[#This Row],[post_position]]=1,0,SUMIFS($F$2:F1034,$H$2:H1034,Table1[[#This Row],[post_position]]-1,$C$2:C1034,Table1[[#This Row],[topic_id]]))</f>
        <v>40230.411064814813</v>
      </c>
    </row>
    <row r="1035" spans="1:19" x14ac:dyDescent="0.25">
      <c r="A1035" s="7">
        <v>1043</v>
      </c>
      <c r="B1035" s="7">
        <v>1</v>
      </c>
      <c r="C1035" s="7">
        <v>285</v>
      </c>
      <c r="D1035" s="7">
        <v>3863</v>
      </c>
      <c r="E1035" s="2"/>
      <c r="F1035" s="8">
        <v>40230.753634259258</v>
      </c>
      <c r="G1035" s="7">
        <v>0</v>
      </c>
      <c r="H1035" s="7">
        <v>1</v>
      </c>
      <c r="I1035" s="7" t="b">
        <f t="shared" si="48"/>
        <v>0</v>
      </c>
      <c r="J1035" s="7" t="b">
        <f t="shared" si="49"/>
        <v>0</v>
      </c>
      <c r="K1035" s="7">
        <f t="shared" si="50"/>
        <v>0</v>
      </c>
      <c r="L1035" s="7">
        <f>WEEKDAY(Table1[[#This Row],[post_time]])</f>
        <v>1</v>
      </c>
      <c r="M1035" s="7">
        <f>VLOOKUP(Table1[[#This Row],[topic_id]],'All Topics Data'!$A$2:$I$1243,8,FALSE)</f>
        <v>40230.753472222219</v>
      </c>
      <c r="N1035" s="7">
        <f>Table1[[#This Row],[Hui Reply?]]*(Table1[[#This Row],[post_time]]-Table1[[#This Row],[timestamp of previous reply]])</f>
        <v>0</v>
      </c>
      <c r="O1035" s="3">
        <f>O1034+Table1[[#This Row],[Hui Reply?]]</f>
        <v>212</v>
      </c>
      <c r="P1035" s="19">
        <f>INT(Table1[[#This Row],[post_time]])</f>
        <v>40230</v>
      </c>
      <c r="Q1035" s="3">
        <f>IF(Table1[[#This Row],[Hui Reply?]],VLOOKUP(Table1[[#This Row],[topic_id]],'All Topics Data'!$A$2:$E$1243,5,FALSE),0)</f>
        <v>0</v>
      </c>
      <c r="R1035" s="8">
        <f>Table1[[#This Row],[post_time]]+8/24</f>
        <v>40231.086967592593</v>
      </c>
      <c r="S1035" s="3">
        <f>IF(Table1[[#This Row],[post_position]]=1,0,SUMIFS($F$2:F1035,$H$2:H1035,Table1[[#This Row],[post_position]]-1,$C$2:C1035,Table1[[#This Row],[topic_id]]))</f>
        <v>0</v>
      </c>
    </row>
    <row r="1036" spans="1:19" x14ac:dyDescent="0.25">
      <c r="A1036" s="7">
        <v>1044</v>
      </c>
      <c r="B1036" s="7">
        <v>1</v>
      </c>
      <c r="C1036" s="7">
        <v>285</v>
      </c>
      <c r="D1036" s="7">
        <v>24</v>
      </c>
      <c r="F1036" s="8">
        <v>40231.002303240741</v>
      </c>
      <c r="G1036" s="7">
        <v>0</v>
      </c>
      <c r="H1036" s="7">
        <v>2</v>
      </c>
      <c r="I1036" s="7" t="b">
        <f t="shared" si="48"/>
        <v>1</v>
      </c>
      <c r="J1036" s="7" t="b">
        <f t="shared" si="49"/>
        <v>1</v>
      </c>
      <c r="K1036" s="7">
        <f t="shared" si="50"/>
        <v>1</v>
      </c>
      <c r="L1036" s="7">
        <f>WEEKDAY(Table1[[#This Row],[post_time]])</f>
        <v>2</v>
      </c>
      <c r="M1036" s="7">
        <f>VLOOKUP(Table1[[#This Row],[topic_id]],'All Topics Data'!$A$2:$I$1243,8,FALSE)</f>
        <v>40230.753472222219</v>
      </c>
      <c r="N1036" s="7">
        <f>Table1[[#This Row],[Hui Reply?]]*(Table1[[#This Row],[post_time]]-Table1[[#This Row],[timestamp of previous reply]])</f>
        <v>0.24866898148320615</v>
      </c>
      <c r="O1036" s="3">
        <f>O1035+Table1[[#This Row],[Hui Reply?]]</f>
        <v>213</v>
      </c>
      <c r="P1036" s="19">
        <f>INT(Table1[[#This Row],[post_time]])</f>
        <v>40231</v>
      </c>
      <c r="Q1036" s="3" t="str">
        <f>IF(Table1[[#This Row],[Hui Reply?]],VLOOKUP(Table1[[#This Row],[topic_id]],'All Topics Data'!$A$2:$E$1243,5,FALSE),0)</f>
        <v>no-one</v>
      </c>
      <c r="R1036" s="8">
        <f>Table1[[#This Row],[post_time]]+8/24</f>
        <v>40231.335636574076</v>
      </c>
      <c r="S1036" s="3">
        <f>IF(Table1[[#This Row],[post_position]]=1,0,SUMIFS($F$2:F1036,$H$2:H1036,Table1[[#This Row],[post_position]]-1,$C$2:C1036,Table1[[#This Row],[topic_id]]))</f>
        <v>40230.753634259258</v>
      </c>
    </row>
    <row r="1037" spans="1:19" x14ac:dyDescent="0.25">
      <c r="A1037" s="7">
        <v>1045</v>
      </c>
      <c r="B1037" s="7">
        <v>1</v>
      </c>
      <c r="C1037" s="7">
        <v>284</v>
      </c>
      <c r="D1037" s="7">
        <v>3855</v>
      </c>
      <c r="F1037" s="8">
        <v>40231.345694444448</v>
      </c>
      <c r="G1037" s="7">
        <v>0</v>
      </c>
      <c r="H1037" s="7">
        <v>3</v>
      </c>
      <c r="I1037" s="7" t="b">
        <f t="shared" si="48"/>
        <v>0</v>
      </c>
      <c r="J1037" s="7" t="b">
        <f t="shared" si="49"/>
        <v>1</v>
      </c>
      <c r="K1037" s="7">
        <f t="shared" si="50"/>
        <v>0</v>
      </c>
      <c r="L1037" s="7">
        <f>WEEKDAY(Table1[[#This Row],[post_time]])</f>
        <v>2</v>
      </c>
      <c r="M1037" s="7">
        <f>VLOOKUP(Table1[[#This Row],[topic_id]],'All Topics Data'!$A$2:$I$1243,8,FALSE)</f>
        <v>40230.410416666666</v>
      </c>
      <c r="N1037" s="7">
        <f>Table1[[#This Row],[Hui Reply?]]*(Table1[[#This Row],[post_time]]-Table1[[#This Row],[timestamp of previous reply]])</f>
        <v>0</v>
      </c>
      <c r="O1037" s="3">
        <f>O1036+Table1[[#This Row],[Hui Reply?]]</f>
        <v>213</v>
      </c>
      <c r="P1037" s="19">
        <f>INT(Table1[[#This Row],[post_time]])</f>
        <v>40231</v>
      </c>
      <c r="Q1037" s="3">
        <f>IF(Table1[[#This Row],[Hui Reply?]],VLOOKUP(Table1[[#This Row],[topic_id]],'All Topics Data'!$A$2:$E$1243,5,FALSE),0)</f>
        <v>0</v>
      </c>
      <c r="R1037" s="8">
        <f>Table1[[#This Row],[post_time]]+8/24</f>
        <v>40231.679027777784</v>
      </c>
      <c r="S1037" s="3">
        <f>IF(Table1[[#This Row],[post_position]]=1,0,SUMIFS($F$2:F1037,$H$2:H1037,Table1[[#This Row],[post_position]]-1,$C$2:C1037,Table1[[#This Row],[topic_id]]))</f>
        <v>40230.45815972222</v>
      </c>
    </row>
    <row r="1038" spans="1:19" x14ac:dyDescent="0.25">
      <c r="A1038" s="7">
        <v>1046</v>
      </c>
      <c r="B1038" s="7">
        <v>1</v>
      </c>
      <c r="C1038" s="7">
        <v>281</v>
      </c>
      <c r="D1038" s="7">
        <v>3773</v>
      </c>
      <c r="F1038" s="8">
        <v>40231.396770833337</v>
      </c>
      <c r="G1038" s="7">
        <v>0</v>
      </c>
      <c r="H1038" s="7">
        <v>7</v>
      </c>
      <c r="I1038" s="7" t="b">
        <f t="shared" si="48"/>
        <v>0</v>
      </c>
      <c r="J1038" s="7" t="b">
        <f t="shared" si="49"/>
        <v>1</v>
      </c>
      <c r="K1038" s="7">
        <f t="shared" si="50"/>
        <v>0</v>
      </c>
      <c r="L1038" s="7">
        <f>WEEKDAY(Table1[[#This Row],[post_time]])</f>
        <v>2</v>
      </c>
      <c r="M1038" s="7">
        <f>VLOOKUP(Table1[[#This Row],[topic_id]],'All Topics Data'!$A$2:$I$1243,8,FALSE)</f>
        <v>40228.505555555559</v>
      </c>
      <c r="N1038" s="7">
        <f>Table1[[#This Row],[Hui Reply?]]*(Table1[[#This Row],[post_time]]-Table1[[#This Row],[timestamp of previous reply]])</f>
        <v>0</v>
      </c>
      <c r="O1038" s="3">
        <f>O1037+Table1[[#This Row],[Hui Reply?]]</f>
        <v>213</v>
      </c>
      <c r="P1038" s="19">
        <f>INT(Table1[[#This Row],[post_time]])</f>
        <v>40231</v>
      </c>
      <c r="Q1038" s="3">
        <f>IF(Table1[[#This Row],[Hui Reply?]],VLOOKUP(Table1[[#This Row],[topic_id]],'All Topics Data'!$A$2:$E$1243,5,FALSE),0)</f>
        <v>0</v>
      </c>
      <c r="R1038" s="8">
        <f>Table1[[#This Row],[post_time]]+8/24</f>
        <v>40231.730104166672</v>
      </c>
      <c r="S1038" s="3">
        <f>IF(Table1[[#This Row],[post_position]]=1,0,SUMIFS($F$2:F1038,$H$2:H1038,Table1[[#This Row],[post_position]]-1,$C$2:C1038,Table1[[#This Row],[topic_id]]))</f>
        <v>40230.073912037034</v>
      </c>
    </row>
    <row r="1039" spans="1:19" x14ac:dyDescent="0.25">
      <c r="A1039" s="7">
        <v>1047</v>
      </c>
      <c r="B1039" s="7">
        <v>1</v>
      </c>
      <c r="C1039" s="7">
        <v>286</v>
      </c>
      <c r="D1039" s="7">
        <v>3886</v>
      </c>
      <c r="E1039" s="2"/>
      <c r="F1039" s="8">
        <v>40231.915694444448</v>
      </c>
      <c r="G1039" s="7">
        <v>0</v>
      </c>
      <c r="H1039" s="7">
        <v>1</v>
      </c>
      <c r="I1039" s="7" t="b">
        <f t="shared" si="48"/>
        <v>0</v>
      </c>
      <c r="J1039" s="7" t="b">
        <f t="shared" si="49"/>
        <v>0</v>
      </c>
      <c r="K1039" s="7">
        <f t="shared" si="50"/>
        <v>0</v>
      </c>
      <c r="L1039" s="7">
        <f>WEEKDAY(Table1[[#This Row],[post_time]])</f>
        <v>2</v>
      </c>
      <c r="M1039" s="7">
        <f>VLOOKUP(Table1[[#This Row],[topic_id]],'All Topics Data'!$A$2:$I$1243,8,FALSE)</f>
        <v>40231.915277777778</v>
      </c>
      <c r="N1039" s="7">
        <f>Table1[[#This Row],[Hui Reply?]]*(Table1[[#This Row],[post_time]]-Table1[[#This Row],[timestamp of previous reply]])</f>
        <v>0</v>
      </c>
      <c r="O1039" s="3">
        <f>O1038+Table1[[#This Row],[Hui Reply?]]</f>
        <v>213</v>
      </c>
      <c r="P1039" s="19">
        <f>INT(Table1[[#This Row],[post_time]])</f>
        <v>40231</v>
      </c>
      <c r="Q1039" s="3">
        <f>IF(Table1[[#This Row],[Hui Reply?]],VLOOKUP(Table1[[#This Row],[topic_id]],'All Topics Data'!$A$2:$E$1243,5,FALSE),0)</f>
        <v>0</v>
      </c>
      <c r="R1039" s="8">
        <f>Table1[[#This Row],[post_time]]+8/24</f>
        <v>40232.249027777783</v>
      </c>
      <c r="S1039" s="3">
        <f>IF(Table1[[#This Row],[post_position]]=1,0,SUMIFS($F$2:F1039,$H$2:H1039,Table1[[#This Row],[post_position]]-1,$C$2:C1039,Table1[[#This Row],[topic_id]]))</f>
        <v>0</v>
      </c>
    </row>
    <row r="1040" spans="1:19" x14ac:dyDescent="0.25">
      <c r="A1040" s="7">
        <v>1048</v>
      </c>
      <c r="B1040" s="7">
        <v>1</v>
      </c>
      <c r="C1040" s="7">
        <v>286</v>
      </c>
      <c r="D1040" s="7">
        <v>24</v>
      </c>
      <c r="E1040" s="2"/>
      <c r="F1040" s="8">
        <v>40231.992962962962</v>
      </c>
      <c r="G1040" s="7">
        <v>0</v>
      </c>
      <c r="H1040" s="7">
        <v>2</v>
      </c>
      <c r="I1040" s="7" t="b">
        <f t="shared" si="48"/>
        <v>1</v>
      </c>
      <c r="J1040" s="7" t="b">
        <f t="shared" si="49"/>
        <v>1</v>
      </c>
      <c r="K1040" s="7">
        <f t="shared" si="50"/>
        <v>1</v>
      </c>
      <c r="L1040" s="7">
        <f>WEEKDAY(Table1[[#This Row],[post_time]])</f>
        <v>2</v>
      </c>
      <c r="M1040" s="7">
        <f>VLOOKUP(Table1[[#This Row],[topic_id]],'All Topics Data'!$A$2:$I$1243,8,FALSE)</f>
        <v>40231.915277777778</v>
      </c>
      <c r="N1040" s="7">
        <f>Table1[[#This Row],[Hui Reply?]]*(Table1[[#This Row],[post_time]]-Table1[[#This Row],[timestamp of previous reply]])</f>
        <v>7.7268518514756579E-2</v>
      </c>
      <c r="O1040" s="3">
        <f>O1039+Table1[[#This Row],[Hui Reply?]]</f>
        <v>214</v>
      </c>
      <c r="P1040" s="19">
        <f>INT(Table1[[#This Row],[post_time]])</f>
        <v>40231</v>
      </c>
      <c r="Q1040" s="3" t="str">
        <f>IF(Table1[[#This Row],[Hui Reply?]],VLOOKUP(Table1[[#This Row],[topic_id]],'All Topics Data'!$A$2:$E$1243,5,FALSE),0)</f>
        <v>roy007</v>
      </c>
      <c r="R1040" s="8">
        <f>Table1[[#This Row],[post_time]]+8/24</f>
        <v>40232.326296296298</v>
      </c>
      <c r="S1040" s="3">
        <f>IF(Table1[[#This Row],[post_position]]=1,0,SUMIFS($F$2:F1040,$H$2:H1040,Table1[[#This Row],[post_position]]-1,$C$2:C1040,Table1[[#This Row],[topic_id]]))</f>
        <v>40231.915694444448</v>
      </c>
    </row>
    <row r="1041" spans="1:19" x14ac:dyDescent="0.25">
      <c r="A1041" s="7">
        <v>1049</v>
      </c>
      <c r="B1041" s="7">
        <v>1</v>
      </c>
      <c r="C1041" s="7">
        <v>287</v>
      </c>
      <c r="D1041" s="7">
        <v>3883</v>
      </c>
      <c r="E1041" s="2"/>
      <c r="F1041" s="8">
        <v>40232.535138888888</v>
      </c>
      <c r="G1041" s="7">
        <v>0</v>
      </c>
      <c r="H1041" s="7">
        <v>1</v>
      </c>
      <c r="I1041" s="7" t="b">
        <f t="shared" si="48"/>
        <v>0</v>
      </c>
      <c r="J1041" s="7" t="b">
        <f t="shared" si="49"/>
        <v>0</v>
      </c>
      <c r="K1041" s="7">
        <f t="shared" si="50"/>
        <v>0</v>
      </c>
      <c r="L1041" s="7">
        <f>WEEKDAY(Table1[[#This Row],[post_time]])</f>
        <v>3</v>
      </c>
      <c r="M1041" s="7">
        <f>VLOOKUP(Table1[[#This Row],[topic_id]],'All Topics Data'!$A$2:$I$1243,8,FALSE)</f>
        <v>40232.534722222219</v>
      </c>
      <c r="N1041" s="7">
        <f>Table1[[#This Row],[Hui Reply?]]*(Table1[[#This Row],[post_time]]-Table1[[#This Row],[timestamp of previous reply]])</f>
        <v>0</v>
      </c>
      <c r="O1041" s="3">
        <f>O1040+Table1[[#This Row],[Hui Reply?]]</f>
        <v>214</v>
      </c>
      <c r="P1041" s="19">
        <f>INT(Table1[[#This Row],[post_time]])</f>
        <v>40232</v>
      </c>
      <c r="Q1041" s="3">
        <f>IF(Table1[[#This Row],[Hui Reply?]],VLOOKUP(Table1[[#This Row],[topic_id]],'All Topics Data'!$A$2:$E$1243,5,FALSE),0)</f>
        <v>0</v>
      </c>
      <c r="R1041" s="8">
        <f>Table1[[#This Row],[post_time]]+8/24</f>
        <v>40232.868472222224</v>
      </c>
      <c r="S1041" s="3">
        <f>IF(Table1[[#This Row],[post_position]]=1,0,SUMIFS($F$2:F1041,$H$2:H1041,Table1[[#This Row],[post_position]]-1,$C$2:C1041,Table1[[#This Row],[topic_id]]))</f>
        <v>0</v>
      </c>
    </row>
    <row r="1042" spans="1:19" x14ac:dyDescent="0.25">
      <c r="A1042" s="7">
        <v>1050</v>
      </c>
      <c r="B1042" s="7">
        <v>1</v>
      </c>
      <c r="C1042" s="7">
        <v>287</v>
      </c>
      <c r="D1042" s="7">
        <v>24</v>
      </c>
      <c r="E1042" s="2"/>
      <c r="F1042" s="8">
        <v>40232.574502314812</v>
      </c>
      <c r="G1042" s="7">
        <v>0</v>
      </c>
      <c r="H1042" s="7">
        <v>2</v>
      </c>
      <c r="I1042" s="7" t="b">
        <f t="shared" si="48"/>
        <v>1</v>
      </c>
      <c r="J1042" s="7" t="b">
        <f t="shared" si="49"/>
        <v>1</v>
      </c>
      <c r="K1042" s="7">
        <f t="shared" si="50"/>
        <v>1</v>
      </c>
      <c r="L1042" s="7">
        <f>WEEKDAY(Table1[[#This Row],[post_time]])</f>
        <v>3</v>
      </c>
      <c r="M1042" s="7">
        <f>VLOOKUP(Table1[[#This Row],[topic_id]],'All Topics Data'!$A$2:$I$1243,8,FALSE)</f>
        <v>40232.534722222219</v>
      </c>
      <c r="N1042" s="7">
        <f>Table1[[#This Row],[Hui Reply?]]*(Table1[[#This Row],[post_time]]-Table1[[#This Row],[timestamp of previous reply]])</f>
        <v>3.9363425923511386E-2</v>
      </c>
      <c r="O1042" s="3">
        <f>O1041+Table1[[#This Row],[Hui Reply?]]</f>
        <v>215</v>
      </c>
      <c r="P1042" s="19">
        <f>INT(Table1[[#This Row],[post_time]])</f>
        <v>40232</v>
      </c>
      <c r="Q1042" s="3" t="str">
        <f>IF(Table1[[#This Row],[Hui Reply?]],VLOOKUP(Table1[[#This Row],[topic_id]],'All Topics Data'!$A$2:$E$1243,5,FALSE),0)</f>
        <v>aleksi</v>
      </c>
      <c r="R1042" s="8">
        <f>Table1[[#This Row],[post_time]]+8/24</f>
        <v>40232.907835648148</v>
      </c>
      <c r="S1042" s="3">
        <f>IF(Table1[[#This Row],[post_position]]=1,0,SUMIFS($F$2:F1042,$H$2:H1042,Table1[[#This Row],[post_position]]-1,$C$2:C1042,Table1[[#This Row],[topic_id]]))</f>
        <v>40232.535138888888</v>
      </c>
    </row>
    <row r="1043" spans="1:19" x14ac:dyDescent="0.25">
      <c r="A1043" s="7">
        <v>1051</v>
      </c>
      <c r="B1043" s="7">
        <v>1</v>
      </c>
      <c r="C1043" s="7">
        <v>287</v>
      </c>
      <c r="D1043" s="7">
        <v>24</v>
      </c>
      <c r="F1043" s="8">
        <v>40232.577662037038</v>
      </c>
      <c r="G1043" s="7">
        <v>0</v>
      </c>
      <c r="H1043" s="7">
        <v>3</v>
      </c>
      <c r="I1043" s="7" t="b">
        <f t="shared" si="48"/>
        <v>1</v>
      </c>
      <c r="J1043" s="7" t="b">
        <f t="shared" si="49"/>
        <v>1</v>
      </c>
      <c r="K1043" s="7">
        <f t="shared" si="50"/>
        <v>1</v>
      </c>
      <c r="L1043" s="7">
        <f>WEEKDAY(Table1[[#This Row],[post_time]])</f>
        <v>3</v>
      </c>
      <c r="M1043" s="7">
        <f>VLOOKUP(Table1[[#This Row],[topic_id]],'All Topics Data'!$A$2:$I$1243,8,FALSE)</f>
        <v>40232.534722222219</v>
      </c>
      <c r="N1043" s="7">
        <f>Table1[[#This Row],[Hui Reply?]]*(Table1[[#This Row],[post_time]]-Table1[[#This Row],[timestamp of previous reply]])</f>
        <v>3.1597222259733826E-3</v>
      </c>
      <c r="O1043" s="3">
        <f>O1042+Table1[[#This Row],[Hui Reply?]]</f>
        <v>216</v>
      </c>
      <c r="P1043" s="19">
        <f>INT(Table1[[#This Row],[post_time]])</f>
        <v>40232</v>
      </c>
      <c r="Q1043" s="3" t="str">
        <f>IF(Table1[[#This Row],[Hui Reply?]],VLOOKUP(Table1[[#This Row],[topic_id]],'All Topics Data'!$A$2:$E$1243,5,FALSE),0)</f>
        <v>aleksi</v>
      </c>
      <c r="R1043" s="8">
        <f>Table1[[#This Row],[post_time]]+8/24</f>
        <v>40232.910995370374</v>
      </c>
      <c r="S1043" s="3">
        <f>IF(Table1[[#This Row],[post_position]]=1,0,SUMIFS($F$2:F1043,$H$2:H1043,Table1[[#This Row],[post_position]]-1,$C$2:C1043,Table1[[#This Row],[topic_id]]))</f>
        <v>40232.574502314812</v>
      </c>
    </row>
    <row r="1044" spans="1:19" x14ac:dyDescent="0.25">
      <c r="A1044" s="7">
        <v>1052</v>
      </c>
      <c r="B1044" s="7">
        <v>1</v>
      </c>
      <c r="C1044" s="7">
        <v>287</v>
      </c>
      <c r="D1044" s="7">
        <v>3883</v>
      </c>
      <c r="E1044" s="2"/>
      <c r="F1044" s="8">
        <v>40232.635057870371</v>
      </c>
      <c r="G1044" s="7">
        <v>0</v>
      </c>
      <c r="H1044" s="7">
        <v>4</v>
      </c>
      <c r="I1044" s="7" t="b">
        <f t="shared" si="48"/>
        <v>0</v>
      </c>
      <c r="J1044" s="7" t="b">
        <f t="shared" si="49"/>
        <v>1</v>
      </c>
      <c r="K1044" s="7">
        <f t="shared" si="50"/>
        <v>0</v>
      </c>
      <c r="L1044" s="7">
        <f>WEEKDAY(Table1[[#This Row],[post_time]])</f>
        <v>3</v>
      </c>
      <c r="M1044" s="7">
        <f>VLOOKUP(Table1[[#This Row],[topic_id]],'All Topics Data'!$A$2:$I$1243,8,FALSE)</f>
        <v>40232.534722222219</v>
      </c>
      <c r="N1044" s="7">
        <f>Table1[[#This Row],[Hui Reply?]]*(Table1[[#This Row],[post_time]]-Table1[[#This Row],[timestamp of previous reply]])</f>
        <v>0</v>
      </c>
      <c r="O1044" s="3">
        <f>O1043+Table1[[#This Row],[Hui Reply?]]</f>
        <v>216</v>
      </c>
      <c r="P1044" s="19">
        <f>INT(Table1[[#This Row],[post_time]])</f>
        <v>40232</v>
      </c>
      <c r="Q1044" s="3">
        <f>IF(Table1[[#This Row],[Hui Reply?]],VLOOKUP(Table1[[#This Row],[topic_id]],'All Topics Data'!$A$2:$E$1243,5,FALSE),0)</f>
        <v>0</v>
      </c>
      <c r="R1044" s="8">
        <f>Table1[[#This Row],[post_time]]+8/24</f>
        <v>40232.968391203707</v>
      </c>
      <c r="S1044" s="3">
        <f>IF(Table1[[#This Row],[post_position]]=1,0,SUMIFS($F$2:F1044,$H$2:H1044,Table1[[#This Row],[post_position]]-1,$C$2:C1044,Table1[[#This Row],[topic_id]]))</f>
        <v>40232.577662037038</v>
      </c>
    </row>
    <row r="1045" spans="1:19" x14ac:dyDescent="0.25">
      <c r="A1045" s="7">
        <v>1053</v>
      </c>
      <c r="B1045" s="7">
        <v>4</v>
      </c>
      <c r="C1045" s="7">
        <v>2</v>
      </c>
      <c r="D1045" s="7">
        <v>3911</v>
      </c>
      <c r="E1045" s="2"/>
      <c r="F1045" s="8">
        <v>40232.798032407409</v>
      </c>
      <c r="G1045" s="7">
        <v>0</v>
      </c>
      <c r="H1045" s="7">
        <v>40</v>
      </c>
      <c r="I1045" s="7" t="b">
        <f t="shared" si="48"/>
        <v>0</v>
      </c>
      <c r="J1045" s="7" t="b">
        <f t="shared" si="49"/>
        <v>1</v>
      </c>
      <c r="K1045" s="7">
        <f t="shared" si="50"/>
        <v>0</v>
      </c>
      <c r="L1045" s="7">
        <f>WEEKDAY(Table1[[#This Row],[post_time]])</f>
        <v>3</v>
      </c>
      <c r="M1045" s="7">
        <f>VLOOKUP(Table1[[#This Row],[topic_id]],'All Topics Data'!$A$2:$I$1243,8,FALSE)</f>
        <v>40019.929861111108</v>
      </c>
      <c r="N1045" s="7">
        <f>Table1[[#This Row],[Hui Reply?]]*(Table1[[#This Row],[post_time]]-Table1[[#This Row],[timestamp of previous reply]])</f>
        <v>0</v>
      </c>
      <c r="O1045" s="3">
        <f>O1044+Table1[[#This Row],[Hui Reply?]]</f>
        <v>216</v>
      </c>
      <c r="P1045" s="19">
        <f>INT(Table1[[#This Row],[post_time]])</f>
        <v>40232</v>
      </c>
      <c r="Q1045" s="3">
        <f>IF(Table1[[#This Row],[Hui Reply?]],VLOOKUP(Table1[[#This Row],[topic_id]],'All Topics Data'!$A$2:$E$1243,5,FALSE),0)</f>
        <v>0</v>
      </c>
      <c r="R1045" s="8">
        <f>Table1[[#This Row],[post_time]]+8/24</f>
        <v>40233.131365740745</v>
      </c>
      <c r="S1045" s="3">
        <f>IF(Table1[[#This Row],[post_position]]=1,0,SUMIFS($F$2:F1045,$H$2:H1045,Table1[[#This Row],[post_position]]-1,$C$2:C1045,Table1[[#This Row],[topic_id]]))</f>
        <v>40227.143900462965</v>
      </c>
    </row>
    <row r="1046" spans="1:19" x14ac:dyDescent="0.25">
      <c r="A1046" s="7">
        <v>1054</v>
      </c>
      <c r="B1046" s="7">
        <v>3</v>
      </c>
      <c r="C1046" s="7">
        <v>288</v>
      </c>
      <c r="D1046" s="7">
        <v>3911</v>
      </c>
      <c r="E1046" s="2"/>
      <c r="F1046" s="8">
        <v>40232.80059027778</v>
      </c>
      <c r="G1046" s="7">
        <v>0</v>
      </c>
      <c r="H1046" s="7">
        <v>1</v>
      </c>
      <c r="I1046" s="7" t="b">
        <f t="shared" si="48"/>
        <v>0</v>
      </c>
      <c r="J1046" s="7" t="b">
        <f t="shared" si="49"/>
        <v>0</v>
      </c>
      <c r="K1046" s="7">
        <f t="shared" si="50"/>
        <v>0</v>
      </c>
      <c r="L1046" s="7">
        <f>WEEKDAY(Table1[[#This Row],[post_time]])</f>
        <v>3</v>
      </c>
      <c r="M1046" s="7">
        <f>VLOOKUP(Table1[[#This Row],[topic_id]],'All Topics Data'!$A$2:$I$1243,8,FALSE)</f>
        <v>40232.800000000003</v>
      </c>
      <c r="N1046" s="7">
        <f>Table1[[#This Row],[Hui Reply?]]*(Table1[[#This Row],[post_time]]-Table1[[#This Row],[timestamp of previous reply]])</f>
        <v>0</v>
      </c>
      <c r="O1046" s="3">
        <f>O1045+Table1[[#This Row],[Hui Reply?]]</f>
        <v>216</v>
      </c>
      <c r="P1046" s="19">
        <f>INT(Table1[[#This Row],[post_time]])</f>
        <v>40232</v>
      </c>
      <c r="Q1046" s="3">
        <f>IF(Table1[[#This Row],[Hui Reply?]],VLOOKUP(Table1[[#This Row],[topic_id]],'All Topics Data'!$A$2:$E$1243,5,FALSE),0)</f>
        <v>0</v>
      </c>
      <c r="R1046" s="8">
        <f>Table1[[#This Row],[post_time]]+8/24</f>
        <v>40233.133923611116</v>
      </c>
      <c r="S1046" s="3">
        <f>IF(Table1[[#This Row],[post_position]]=1,0,SUMIFS($F$2:F1046,$H$2:H1046,Table1[[#This Row],[post_position]]-1,$C$2:C1046,Table1[[#This Row],[topic_id]]))</f>
        <v>0</v>
      </c>
    </row>
    <row r="1047" spans="1:19" x14ac:dyDescent="0.25">
      <c r="A1047" s="7">
        <v>1055</v>
      </c>
      <c r="B1047" s="7">
        <v>3</v>
      </c>
      <c r="C1047" s="7">
        <v>288</v>
      </c>
      <c r="D1047" s="7">
        <v>2865</v>
      </c>
      <c r="F1047" s="8">
        <v>40232.947939814818</v>
      </c>
      <c r="G1047" s="7">
        <v>0</v>
      </c>
      <c r="H1047" s="7">
        <v>2</v>
      </c>
      <c r="I1047" s="7" t="b">
        <f t="shared" si="48"/>
        <v>0</v>
      </c>
      <c r="J1047" s="7" t="b">
        <f t="shared" si="49"/>
        <v>1</v>
      </c>
      <c r="K1047" s="7">
        <f t="shared" si="50"/>
        <v>0</v>
      </c>
      <c r="L1047" s="7">
        <f>WEEKDAY(Table1[[#This Row],[post_time]])</f>
        <v>3</v>
      </c>
      <c r="M1047" s="7">
        <f>VLOOKUP(Table1[[#This Row],[topic_id]],'All Topics Data'!$A$2:$I$1243,8,FALSE)</f>
        <v>40232.800000000003</v>
      </c>
      <c r="N1047" s="7">
        <f>Table1[[#This Row],[Hui Reply?]]*(Table1[[#This Row],[post_time]]-Table1[[#This Row],[timestamp of previous reply]])</f>
        <v>0</v>
      </c>
      <c r="O1047" s="3">
        <f>O1046+Table1[[#This Row],[Hui Reply?]]</f>
        <v>216</v>
      </c>
      <c r="P1047" s="19">
        <f>INT(Table1[[#This Row],[post_time]])</f>
        <v>40232</v>
      </c>
      <c r="Q1047" s="3">
        <f>IF(Table1[[#This Row],[Hui Reply?]],VLOOKUP(Table1[[#This Row],[topic_id]],'All Topics Data'!$A$2:$E$1243,5,FALSE),0)</f>
        <v>0</v>
      </c>
      <c r="R1047" s="8">
        <f>Table1[[#This Row],[post_time]]+8/24</f>
        <v>40233.281273148154</v>
      </c>
      <c r="S1047" s="3">
        <f>IF(Table1[[#This Row],[post_position]]=1,0,SUMIFS($F$2:F1047,$H$2:H1047,Table1[[#This Row],[post_position]]-1,$C$2:C1047,Table1[[#This Row],[topic_id]]))</f>
        <v>40232.80059027778</v>
      </c>
    </row>
    <row r="1048" spans="1:19" x14ac:dyDescent="0.25">
      <c r="A1048" s="7">
        <v>1056</v>
      </c>
      <c r="B1048" s="7">
        <v>3</v>
      </c>
      <c r="C1048" s="7">
        <v>288</v>
      </c>
      <c r="D1048" s="7">
        <v>3911</v>
      </c>
      <c r="E1048" s="2"/>
      <c r="F1048" s="8">
        <v>40232.968229166669</v>
      </c>
      <c r="G1048" s="7">
        <v>0</v>
      </c>
      <c r="H1048" s="7">
        <v>3</v>
      </c>
      <c r="I1048" s="7" t="b">
        <f t="shared" si="48"/>
        <v>0</v>
      </c>
      <c r="J1048" s="7" t="b">
        <f t="shared" si="49"/>
        <v>1</v>
      </c>
      <c r="K1048" s="7">
        <f t="shared" si="50"/>
        <v>0</v>
      </c>
      <c r="L1048" s="7">
        <f>WEEKDAY(Table1[[#This Row],[post_time]])</f>
        <v>3</v>
      </c>
      <c r="M1048" s="7">
        <f>VLOOKUP(Table1[[#This Row],[topic_id]],'All Topics Data'!$A$2:$I$1243,8,FALSE)</f>
        <v>40232.800000000003</v>
      </c>
      <c r="N1048" s="7">
        <f>Table1[[#This Row],[Hui Reply?]]*(Table1[[#This Row],[post_time]]-Table1[[#This Row],[timestamp of previous reply]])</f>
        <v>0</v>
      </c>
      <c r="O1048" s="3">
        <f>O1047+Table1[[#This Row],[Hui Reply?]]</f>
        <v>216</v>
      </c>
      <c r="P1048" s="19">
        <f>INT(Table1[[#This Row],[post_time]])</f>
        <v>40232</v>
      </c>
      <c r="Q1048" s="3">
        <f>IF(Table1[[#This Row],[Hui Reply?]],VLOOKUP(Table1[[#This Row],[topic_id]],'All Topics Data'!$A$2:$E$1243,5,FALSE),0)</f>
        <v>0</v>
      </c>
      <c r="R1048" s="8">
        <f>Table1[[#This Row],[post_time]]+8/24</f>
        <v>40233.301562500004</v>
      </c>
      <c r="S1048" s="3">
        <f>IF(Table1[[#This Row],[post_position]]=1,0,SUMIFS($F$2:F1048,$H$2:H1048,Table1[[#This Row],[post_position]]-1,$C$2:C1048,Table1[[#This Row],[topic_id]]))</f>
        <v>40232.947939814818</v>
      </c>
    </row>
    <row r="1049" spans="1:19" x14ac:dyDescent="0.25">
      <c r="A1049" s="7">
        <v>1057</v>
      </c>
      <c r="B1049" s="7">
        <v>3</v>
      </c>
      <c r="C1049" s="7">
        <v>288</v>
      </c>
      <c r="D1049" s="7">
        <v>24</v>
      </c>
      <c r="E1049" s="2"/>
      <c r="F1049" s="8">
        <v>40233.119328703702</v>
      </c>
      <c r="G1049" s="7">
        <v>0</v>
      </c>
      <c r="H1049" s="7">
        <v>4</v>
      </c>
      <c r="I1049" s="7" t="b">
        <f t="shared" si="48"/>
        <v>1</v>
      </c>
      <c r="J1049" s="7" t="b">
        <f t="shared" si="49"/>
        <v>1</v>
      </c>
      <c r="K1049" s="7">
        <f t="shared" si="50"/>
        <v>1</v>
      </c>
      <c r="L1049" s="7">
        <f>WEEKDAY(Table1[[#This Row],[post_time]])</f>
        <v>4</v>
      </c>
      <c r="M1049" s="7">
        <f>VLOOKUP(Table1[[#This Row],[topic_id]],'All Topics Data'!$A$2:$I$1243,8,FALSE)</f>
        <v>40232.800000000003</v>
      </c>
      <c r="N1049" s="7">
        <f>Table1[[#This Row],[Hui Reply?]]*(Table1[[#This Row],[post_time]]-Table1[[#This Row],[timestamp of previous reply]])</f>
        <v>0.15109953703358769</v>
      </c>
      <c r="O1049" s="3">
        <f>O1048+Table1[[#This Row],[Hui Reply?]]</f>
        <v>217</v>
      </c>
      <c r="P1049" s="19">
        <f>INT(Table1[[#This Row],[post_time]])</f>
        <v>40233</v>
      </c>
      <c r="Q1049" s="3" t="str">
        <f>IF(Table1[[#This Row],[Hui Reply?]],VLOOKUP(Table1[[#This Row],[topic_id]],'All Topics Data'!$A$2:$E$1243,5,FALSE),0)</f>
        <v>Brit_in_MN</v>
      </c>
      <c r="R1049" s="8">
        <f>Table1[[#This Row],[post_time]]+8/24</f>
        <v>40233.452662037038</v>
      </c>
      <c r="S1049" s="3">
        <f>IF(Table1[[#This Row],[post_position]]=1,0,SUMIFS($F$2:F1049,$H$2:H1049,Table1[[#This Row],[post_position]]-1,$C$2:C1049,Table1[[#This Row],[topic_id]]))</f>
        <v>40232.968229166669</v>
      </c>
    </row>
    <row r="1050" spans="1:19" x14ac:dyDescent="0.25">
      <c r="A1050" s="7">
        <v>1058</v>
      </c>
      <c r="B1050" s="7">
        <v>1</v>
      </c>
      <c r="C1050" s="7">
        <v>287</v>
      </c>
      <c r="D1050" s="7">
        <v>24</v>
      </c>
      <c r="F1050" s="8">
        <v>40233.168576388889</v>
      </c>
      <c r="G1050" s="7">
        <v>0</v>
      </c>
      <c r="H1050" s="7">
        <v>5</v>
      </c>
      <c r="I1050" s="7" t="b">
        <f t="shared" si="48"/>
        <v>1</v>
      </c>
      <c r="J1050" s="7" t="b">
        <f t="shared" si="49"/>
        <v>1</v>
      </c>
      <c r="K1050" s="7">
        <f t="shared" si="50"/>
        <v>1</v>
      </c>
      <c r="L1050" s="7">
        <f>WEEKDAY(Table1[[#This Row],[post_time]])</f>
        <v>4</v>
      </c>
      <c r="M1050" s="7">
        <f>VLOOKUP(Table1[[#This Row],[topic_id]],'All Topics Data'!$A$2:$I$1243,8,FALSE)</f>
        <v>40232.534722222219</v>
      </c>
      <c r="N1050" s="7">
        <f>Table1[[#This Row],[Hui Reply?]]*(Table1[[#This Row],[post_time]]-Table1[[#This Row],[timestamp of previous reply]])</f>
        <v>0.53351851851766696</v>
      </c>
      <c r="O1050" s="3">
        <f>O1049+Table1[[#This Row],[Hui Reply?]]</f>
        <v>218</v>
      </c>
      <c r="P1050" s="19">
        <f>INT(Table1[[#This Row],[post_time]])</f>
        <v>40233</v>
      </c>
      <c r="Q1050" s="3" t="str">
        <f>IF(Table1[[#This Row],[Hui Reply?]],VLOOKUP(Table1[[#This Row],[topic_id]],'All Topics Data'!$A$2:$E$1243,5,FALSE),0)</f>
        <v>aleksi</v>
      </c>
      <c r="R1050" s="8">
        <f>Table1[[#This Row],[post_time]]+8/24</f>
        <v>40233.501909722225</v>
      </c>
      <c r="S1050" s="3">
        <f>IF(Table1[[#This Row],[post_position]]=1,0,SUMIFS($F$2:F1050,$H$2:H1050,Table1[[#This Row],[post_position]]-1,$C$2:C1050,Table1[[#This Row],[topic_id]]))</f>
        <v>40232.635057870371</v>
      </c>
    </row>
    <row r="1051" spans="1:19" x14ac:dyDescent="0.25">
      <c r="A1051" s="7">
        <v>1059</v>
      </c>
      <c r="B1051" s="7">
        <v>1</v>
      </c>
      <c r="C1051" s="7">
        <v>289</v>
      </c>
      <c r="D1051" s="7">
        <v>2079</v>
      </c>
      <c r="E1051" s="2"/>
      <c r="F1051" s="8">
        <v>40233.264652777776</v>
      </c>
      <c r="G1051" s="7">
        <v>0</v>
      </c>
      <c r="H1051" s="7">
        <v>1</v>
      </c>
      <c r="I1051" s="7" t="b">
        <f t="shared" si="48"/>
        <v>0</v>
      </c>
      <c r="J1051" s="7" t="b">
        <f t="shared" si="49"/>
        <v>0</v>
      </c>
      <c r="K1051" s="7">
        <f t="shared" si="50"/>
        <v>0</v>
      </c>
      <c r="L1051" s="7">
        <f>WEEKDAY(Table1[[#This Row],[post_time]])</f>
        <v>4</v>
      </c>
      <c r="M1051" s="7">
        <f>VLOOKUP(Table1[[#This Row],[topic_id]],'All Topics Data'!$A$2:$I$1243,8,FALSE)</f>
        <v>40233.26458333333</v>
      </c>
      <c r="N1051" s="7">
        <f>Table1[[#This Row],[Hui Reply?]]*(Table1[[#This Row],[post_time]]-Table1[[#This Row],[timestamp of previous reply]])</f>
        <v>0</v>
      </c>
      <c r="O1051" s="3">
        <f>O1050+Table1[[#This Row],[Hui Reply?]]</f>
        <v>218</v>
      </c>
      <c r="P1051" s="19">
        <f>INT(Table1[[#This Row],[post_time]])</f>
        <v>40233</v>
      </c>
      <c r="Q1051" s="3">
        <f>IF(Table1[[#This Row],[Hui Reply?]],VLOOKUP(Table1[[#This Row],[topic_id]],'All Topics Data'!$A$2:$E$1243,5,FALSE),0)</f>
        <v>0</v>
      </c>
      <c r="R1051" s="8">
        <f>Table1[[#This Row],[post_time]]+8/24</f>
        <v>40233.597986111112</v>
      </c>
      <c r="S1051" s="3">
        <f>IF(Table1[[#This Row],[post_position]]=1,0,SUMIFS($F$2:F1051,$H$2:H1051,Table1[[#This Row],[post_position]]-1,$C$2:C1051,Table1[[#This Row],[topic_id]]))</f>
        <v>0</v>
      </c>
    </row>
    <row r="1052" spans="1:19" x14ac:dyDescent="0.25">
      <c r="A1052" s="7">
        <v>1060</v>
      </c>
      <c r="B1052" s="7">
        <v>1</v>
      </c>
      <c r="C1052" s="7">
        <v>289</v>
      </c>
      <c r="D1052" s="7">
        <v>2865</v>
      </c>
      <c r="F1052" s="8">
        <v>40233.317881944444</v>
      </c>
      <c r="G1052" s="7">
        <v>0</v>
      </c>
      <c r="H1052" s="7">
        <v>2</v>
      </c>
      <c r="I1052" s="7" t="b">
        <f t="shared" si="48"/>
        <v>0</v>
      </c>
      <c r="J1052" s="7" t="b">
        <f t="shared" si="49"/>
        <v>1</v>
      </c>
      <c r="K1052" s="7">
        <f t="shared" si="50"/>
        <v>0</v>
      </c>
      <c r="L1052" s="7">
        <f>WEEKDAY(Table1[[#This Row],[post_time]])</f>
        <v>4</v>
      </c>
      <c r="M1052" s="7">
        <f>VLOOKUP(Table1[[#This Row],[topic_id]],'All Topics Data'!$A$2:$I$1243,8,FALSE)</f>
        <v>40233.26458333333</v>
      </c>
      <c r="N1052" s="7">
        <f>Table1[[#This Row],[Hui Reply?]]*(Table1[[#This Row],[post_time]]-Table1[[#This Row],[timestamp of previous reply]])</f>
        <v>0</v>
      </c>
      <c r="O1052" s="3">
        <f>O1051+Table1[[#This Row],[Hui Reply?]]</f>
        <v>218</v>
      </c>
      <c r="P1052" s="19">
        <f>INT(Table1[[#This Row],[post_time]])</f>
        <v>40233</v>
      </c>
      <c r="Q1052" s="3">
        <f>IF(Table1[[#This Row],[Hui Reply?]],VLOOKUP(Table1[[#This Row],[topic_id]],'All Topics Data'!$A$2:$E$1243,5,FALSE),0)</f>
        <v>0</v>
      </c>
      <c r="R1052" s="8">
        <f>Table1[[#This Row],[post_time]]+8/24</f>
        <v>40233.65121527778</v>
      </c>
      <c r="S1052" s="3">
        <f>IF(Table1[[#This Row],[post_position]]=1,0,SUMIFS($F$2:F1052,$H$2:H1052,Table1[[#This Row],[post_position]]-1,$C$2:C1052,Table1[[#This Row],[topic_id]]))</f>
        <v>40233.264652777776</v>
      </c>
    </row>
    <row r="1053" spans="1:19" x14ac:dyDescent="0.25">
      <c r="A1053" s="7">
        <v>1061</v>
      </c>
      <c r="B1053" s="7">
        <v>1</v>
      </c>
      <c r="C1053" s="7">
        <v>289</v>
      </c>
      <c r="D1053" s="7">
        <v>24</v>
      </c>
      <c r="E1053" s="2"/>
      <c r="F1053" s="8">
        <v>40233.335393518515</v>
      </c>
      <c r="G1053" s="7">
        <v>0</v>
      </c>
      <c r="H1053" s="7">
        <v>3</v>
      </c>
      <c r="I1053" s="7" t="b">
        <f t="shared" si="48"/>
        <v>1</v>
      </c>
      <c r="J1053" s="7" t="b">
        <f t="shared" si="49"/>
        <v>1</v>
      </c>
      <c r="K1053" s="7">
        <f t="shared" si="50"/>
        <v>1</v>
      </c>
      <c r="L1053" s="7">
        <f>WEEKDAY(Table1[[#This Row],[post_time]])</f>
        <v>4</v>
      </c>
      <c r="M1053" s="7">
        <f>VLOOKUP(Table1[[#This Row],[topic_id]],'All Topics Data'!$A$2:$I$1243,8,FALSE)</f>
        <v>40233.26458333333</v>
      </c>
      <c r="N1053" s="7">
        <f>Table1[[#This Row],[Hui Reply?]]*(Table1[[#This Row],[post_time]]-Table1[[#This Row],[timestamp of previous reply]])</f>
        <v>1.7511574071249925E-2</v>
      </c>
      <c r="O1053" s="3">
        <f>O1052+Table1[[#This Row],[Hui Reply?]]</f>
        <v>219</v>
      </c>
      <c r="P1053" s="19">
        <f>INT(Table1[[#This Row],[post_time]])</f>
        <v>40233</v>
      </c>
      <c r="Q1053" s="3" t="str">
        <f>IF(Table1[[#This Row],[Hui Reply?]],VLOOKUP(Table1[[#This Row],[topic_id]],'All Topics Data'!$A$2:$E$1243,5,FALSE),0)</f>
        <v>Azad</v>
      </c>
      <c r="R1053" s="8">
        <f>Table1[[#This Row],[post_time]]+8/24</f>
        <v>40233.668726851851</v>
      </c>
      <c r="S1053" s="3">
        <f>IF(Table1[[#This Row],[post_position]]=1,0,SUMIFS($F$2:F1053,$H$2:H1053,Table1[[#This Row],[post_position]]-1,$C$2:C1053,Table1[[#This Row],[topic_id]]))</f>
        <v>40233.317881944444</v>
      </c>
    </row>
    <row r="1054" spans="1:19" x14ac:dyDescent="0.25">
      <c r="A1054" s="7">
        <v>1062</v>
      </c>
      <c r="B1054" s="7">
        <v>1</v>
      </c>
      <c r="C1054" s="7">
        <v>290</v>
      </c>
      <c r="D1054" s="7">
        <v>28</v>
      </c>
      <c r="E1054" s="2"/>
      <c r="F1054" s="8">
        <v>40233.680462962962</v>
      </c>
      <c r="G1054" s="7">
        <v>0</v>
      </c>
      <c r="H1054" s="7">
        <v>1</v>
      </c>
      <c r="I1054" s="7" t="b">
        <f t="shared" si="48"/>
        <v>0</v>
      </c>
      <c r="J1054" s="7" t="b">
        <f t="shared" si="49"/>
        <v>0</v>
      </c>
      <c r="K1054" s="7">
        <f t="shared" si="50"/>
        <v>0</v>
      </c>
      <c r="L1054" s="7">
        <f>WEEKDAY(Table1[[#This Row],[post_time]])</f>
        <v>4</v>
      </c>
      <c r="M1054" s="7">
        <f>VLOOKUP(Table1[[#This Row],[topic_id]],'All Topics Data'!$A$2:$I$1243,8,FALSE)</f>
        <v>40233.679861111108</v>
      </c>
      <c r="N1054" s="7">
        <f>Table1[[#This Row],[Hui Reply?]]*(Table1[[#This Row],[post_time]]-Table1[[#This Row],[timestamp of previous reply]])</f>
        <v>0</v>
      </c>
      <c r="O1054" s="3">
        <f>O1053+Table1[[#This Row],[Hui Reply?]]</f>
        <v>219</v>
      </c>
      <c r="P1054" s="19">
        <f>INT(Table1[[#This Row],[post_time]])</f>
        <v>40233</v>
      </c>
      <c r="Q1054" s="3">
        <f>IF(Table1[[#This Row],[Hui Reply?]],VLOOKUP(Table1[[#This Row],[topic_id]],'All Topics Data'!$A$2:$E$1243,5,FALSE),0)</f>
        <v>0</v>
      </c>
      <c r="R1054" s="8">
        <f>Table1[[#This Row],[post_time]]+8/24</f>
        <v>40234.013796296298</v>
      </c>
      <c r="S1054" s="3">
        <f>IF(Table1[[#This Row],[post_position]]=1,0,SUMIFS($F$2:F1054,$H$2:H1054,Table1[[#This Row],[post_position]]-1,$C$2:C1054,Table1[[#This Row],[topic_id]]))</f>
        <v>0</v>
      </c>
    </row>
    <row r="1055" spans="1:19" x14ac:dyDescent="0.25">
      <c r="A1055" s="7">
        <v>1063</v>
      </c>
      <c r="B1055" s="7">
        <v>1</v>
      </c>
      <c r="C1055" s="7">
        <v>291</v>
      </c>
      <c r="D1055" s="7">
        <v>28</v>
      </c>
      <c r="E1055" s="2"/>
      <c r="F1055" s="8">
        <v>40233.68408564815</v>
      </c>
      <c r="G1055" s="7">
        <v>0</v>
      </c>
      <c r="H1055" s="7">
        <v>1</v>
      </c>
      <c r="I1055" s="7" t="b">
        <f t="shared" si="48"/>
        <v>0</v>
      </c>
      <c r="J1055" s="7" t="b">
        <f t="shared" si="49"/>
        <v>0</v>
      </c>
      <c r="K1055" s="7">
        <f t="shared" si="50"/>
        <v>0</v>
      </c>
      <c r="L1055" s="7">
        <f>WEEKDAY(Table1[[#This Row],[post_time]])</f>
        <v>4</v>
      </c>
      <c r="M1055" s="7">
        <f>VLOOKUP(Table1[[#This Row],[topic_id]],'All Topics Data'!$A$2:$I$1243,8,FALSE)</f>
        <v>40233.684027777781</v>
      </c>
      <c r="N1055" s="7">
        <f>Table1[[#This Row],[Hui Reply?]]*(Table1[[#This Row],[post_time]]-Table1[[#This Row],[timestamp of previous reply]])</f>
        <v>0</v>
      </c>
      <c r="O1055" s="3">
        <f>O1054+Table1[[#This Row],[Hui Reply?]]</f>
        <v>219</v>
      </c>
      <c r="P1055" s="19">
        <f>INT(Table1[[#This Row],[post_time]])</f>
        <v>40233</v>
      </c>
      <c r="Q1055" s="3">
        <f>IF(Table1[[#This Row],[Hui Reply?]],VLOOKUP(Table1[[#This Row],[topic_id]],'All Topics Data'!$A$2:$E$1243,5,FALSE),0)</f>
        <v>0</v>
      </c>
      <c r="R1055" s="8">
        <f>Table1[[#This Row],[post_time]]+8/24</f>
        <v>40234.017418981486</v>
      </c>
      <c r="S1055" s="3">
        <f>IF(Table1[[#This Row],[post_position]]=1,0,SUMIFS($F$2:F1055,$H$2:H1055,Table1[[#This Row],[post_position]]-1,$C$2:C1055,Table1[[#This Row],[topic_id]]))</f>
        <v>0</v>
      </c>
    </row>
    <row r="1056" spans="1:19" x14ac:dyDescent="0.25">
      <c r="A1056" s="7">
        <v>1064</v>
      </c>
      <c r="B1056" s="7">
        <v>3</v>
      </c>
      <c r="C1056" s="7">
        <v>288</v>
      </c>
      <c r="D1056" s="7">
        <v>3911</v>
      </c>
      <c r="F1056" s="8">
        <v>40233.686967592592</v>
      </c>
      <c r="G1056" s="7">
        <v>0</v>
      </c>
      <c r="H1056" s="7">
        <v>5</v>
      </c>
      <c r="I1056" s="7" t="b">
        <f t="shared" si="48"/>
        <v>0</v>
      </c>
      <c r="J1056" s="7" t="b">
        <f t="shared" si="49"/>
        <v>1</v>
      </c>
      <c r="K1056" s="7">
        <f t="shared" si="50"/>
        <v>0</v>
      </c>
      <c r="L1056" s="7">
        <f>WEEKDAY(Table1[[#This Row],[post_time]])</f>
        <v>4</v>
      </c>
      <c r="M1056" s="7">
        <f>VLOOKUP(Table1[[#This Row],[topic_id]],'All Topics Data'!$A$2:$I$1243,8,FALSE)</f>
        <v>40232.800000000003</v>
      </c>
      <c r="N1056" s="7">
        <f>Table1[[#This Row],[Hui Reply?]]*(Table1[[#This Row],[post_time]]-Table1[[#This Row],[timestamp of previous reply]])</f>
        <v>0</v>
      </c>
      <c r="O1056" s="3">
        <f>O1055+Table1[[#This Row],[Hui Reply?]]</f>
        <v>219</v>
      </c>
      <c r="P1056" s="19">
        <f>INT(Table1[[#This Row],[post_time]])</f>
        <v>40233</v>
      </c>
      <c r="Q1056" s="3">
        <f>IF(Table1[[#This Row],[Hui Reply?]],VLOOKUP(Table1[[#This Row],[topic_id]],'All Topics Data'!$A$2:$E$1243,5,FALSE),0)</f>
        <v>0</v>
      </c>
      <c r="R1056" s="8">
        <f>Table1[[#This Row],[post_time]]+8/24</f>
        <v>40234.020300925928</v>
      </c>
      <c r="S1056" s="3">
        <f>IF(Table1[[#This Row],[post_position]]=1,0,SUMIFS($F$2:F1056,$H$2:H1056,Table1[[#This Row],[post_position]]-1,$C$2:C1056,Table1[[#This Row],[topic_id]]))</f>
        <v>40233.119328703702</v>
      </c>
    </row>
    <row r="1057" spans="1:19" x14ac:dyDescent="0.25">
      <c r="A1057" s="7">
        <v>1065</v>
      </c>
      <c r="B1057" s="7">
        <v>1</v>
      </c>
      <c r="C1057" s="7">
        <v>292</v>
      </c>
      <c r="D1057" s="7">
        <v>3924</v>
      </c>
      <c r="E1057" s="2"/>
      <c r="F1057" s="8">
        <v>40233.743680555555</v>
      </c>
      <c r="G1057" s="7">
        <v>0</v>
      </c>
      <c r="H1057" s="7">
        <v>1</v>
      </c>
      <c r="I1057" s="7" t="b">
        <f t="shared" si="48"/>
        <v>0</v>
      </c>
      <c r="J1057" s="7" t="b">
        <f t="shared" si="49"/>
        <v>0</v>
      </c>
      <c r="K1057" s="7">
        <f t="shared" si="50"/>
        <v>0</v>
      </c>
      <c r="L1057" s="7">
        <f>WEEKDAY(Table1[[#This Row],[post_time]])</f>
        <v>4</v>
      </c>
      <c r="M1057" s="7">
        <f>VLOOKUP(Table1[[#This Row],[topic_id]],'All Topics Data'!$A$2:$I$1243,8,FALSE)</f>
        <v>40233.743055555555</v>
      </c>
      <c r="N1057" s="7">
        <f>Table1[[#This Row],[Hui Reply?]]*(Table1[[#This Row],[post_time]]-Table1[[#This Row],[timestamp of previous reply]])</f>
        <v>0</v>
      </c>
      <c r="O1057" s="3">
        <f>O1056+Table1[[#This Row],[Hui Reply?]]</f>
        <v>219</v>
      </c>
      <c r="P1057" s="19">
        <f>INT(Table1[[#This Row],[post_time]])</f>
        <v>40233</v>
      </c>
      <c r="Q1057" s="3">
        <f>IF(Table1[[#This Row],[Hui Reply?]],VLOOKUP(Table1[[#This Row],[topic_id]],'All Topics Data'!$A$2:$E$1243,5,FALSE),0)</f>
        <v>0</v>
      </c>
      <c r="R1057" s="8">
        <f>Table1[[#This Row],[post_time]]+8/24</f>
        <v>40234.077013888891</v>
      </c>
      <c r="S1057" s="3">
        <f>IF(Table1[[#This Row],[post_position]]=1,0,SUMIFS($F$2:F1057,$H$2:H1057,Table1[[#This Row],[post_position]]-1,$C$2:C1057,Table1[[#This Row],[topic_id]]))</f>
        <v>0</v>
      </c>
    </row>
    <row r="1058" spans="1:19" x14ac:dyDescent="0.25">
      <c r="A1058" s="7">
        <v>1066</v>
      </c>
      <c r="B1058" s="7">
        <v>1</v>
      </c>
      <c r="C1058" s="7">
        <v>293</v>
      </c>
      <c r="D1058" s="7">
        <v>1573</v>
      </c>
      <c r="E1058" s="2"/>
      <c r="F1058" s="8">
        <v>40233.829293981478</v>
      </c>
      <c r="G1058" s="7">
        <v>0</v>
      </c>
      <c r="H1058" s="7">
        <v>1</v>
      </c>
      <c r="I1058" s="7" t="b">
        <f t="shared" si="48"/>
        <v>0</v>
      </c>
      <c r="J1058" s="7" t="b">
        <f t="shared" si="49"/>
        <v>0</v>
      </c>
      <c r="K1058" s="7">
        <f t="shared" si="50"/>
        <v>0</v>
      </c>
      <c r="L1058" s="7">
        <f>WEEKDAY(Table1[[#This Row],[post_time]])</f>
        <v>4</v>
      </c>
      <c r="M1058" s="7">
        <f>VLOOKUP(Table1[[#This Row],[topic_id]],'All Topics Data'!$A$2:$I$1243,8,FALSE)</f>
        <v>40233.82916666667</v>
      </c>
      <c r="N1058" s="7">
        <f>Table1[[#This Row],[Hui Reply?]]*(Table1[[#This Row],[post_time]]-Table1[[#This Row],[timestamp of previous reply]])</f>
        <v>0</v>
      </c>
      <c r="O1058" s="3">
        <f>O1057+Table1[[#This Row],[Hui Reply?]]</f>
        <v>219</v>
      </c>
      <c r="P1058" s="19">
        <f>INT(Table1[[#This Row],[post_time]])</f>
        <v>40233</v>
      </c>
      <c r="Q1058" s="3">
        <f>IF(Table1[[#This Row],[Hui Reply?]],VLOOKUP(Table1[[#This Row],[topic_id]],'All Topics Data'!$A$2:$E$1243,5,FALSE),0)</f>
        <v>0</v>
      </c>
      <c r="R1058" s="8">
        <f>Table1[[#This Row],[post_time]]+8/24</f>
        <v>40234.162627314814</v>
      </c>
      <c r="S1058" s="3">
        <f>IF(Table1[[#This Row],[post_position]]=1,0,SUMIFS($F$2:F1058,$H$2:H1058,Table1[[#This Row],[post_position]]-1,$C$2:C1058,Table1[[#This Row],[topic_id]]))</f>
        <v>0</v>
      </c>
    </row>
    <row r="1059" spans="1:19" x14ac:dyDescent="0.25">
      <c r="A1059" s="7">
        <v>1067</v>
      </c>
      <c r="B1059" s="7">
        <v>1</v>
      </c>
      <c r="C1059" s="7">
        <v>293</v>
      </c>
      <c r="D1059" s="7">
        <v>2865</v>
      </c>
      <c r="F1059" s="8">
        <v>40233.981122685182</v>
      </c>
      <c r="G1059" s="7">
        <v>0</v>
      </c>
      <c r="H1059" s="7">
        <v>2</v>
      </c>
      <c r="I1059" s="7" t="b">
        <f t="shared" si="48"/>
        <v>0</v>
      </c>
      <c r="J1059" s="7" t="b">
        <f t="shared" si="49"/>
        <v>1</v>
      </c>
      <c r="K1059" s="7">
        <f t="shared" si="50"/>
        <v>0</v>
      </c>
      <c r="L1059" s="7">
        <f>WEEKDAY(Table1[[#This Row],[post_time]])</f>
        <v>4</v>
      </c>
      <c r="M1059" s="7">
        <f>VLOOKUP(Table1[[#This Row],[topic_id]],'All Topics Data'!$A$2:$I$1243,8,FALSE)</f>
        <v>40233.82916666667</v>
      </c>
      <c r="N1059" s="7">
        <f>Table1[[#This Row],[Hui Reply?]]*(Table1[[#This Row],[post_time]]-Table1[[#This Row],[timestamp of previous reply]])</f>
        <v>0</v>
      </c>
      <c r="O1059" s="3">
        <f>O1058+Table1[[#This Row],[Hui Reply?]]</f>
        <v>219</v>
      </c>
      <c r="P1059" s="19">
        <f>INT(Table1[[#This Row],[post_time]])</f>
        <v>40233</v>
      </c>
      <c r="Q1059" s="3">
        <f>IF(Table1[[#This Row],[Hui Reply?]],VLOOKUP(Table1[[#This Row],[topic_id]],'All Topics Data'!$A$2:$E$1243,5,FALSE),0)</f>
        <v>0</v>
      </c>
      <c r="R1059" s="8">
        <f>Table1[[#This Row],[post_time]]+8/24</f>
        <v>40234.314456018517</v>
      </c>
      <c r="S1059" s="3">
        <f>IF(Table1[[#This Row],[post_position]]=1,0,SUMIFS($F$2:F1059,$H$2:H1059,Table1[[#This Row],[post_position]]-1,$C$2:C1059,Table1[[#This Row],[topic_id]]))</f>
        <v>40233.829293981478</v>
      </c>
    </row>
    <row r="1060" spans="1:19" x14ac:dyDescent="0.25">
      <c r="A1060" s="7">
        <v>1068</v>
      </c>
      <c r="B1060" s="7">
        <v>1</v>
      </c>
      <c r="C1060" s="7">
        <v>292</v>
      </c>
      <c r="D1060" s="7">
        <v>24</v>
      </c>
      <c r="F1060" s="8">
        <v>40233.988194444442</v>
      </c>
      <c r="G1060" s="7">
        <v>0</v>
      </c>
      <c r="H1060" s="7">
        <v>2</v>
      </c>
      <c r="I1060" s="7" t="b">
        <f t="shared" si="48"/>
        <v>1</v>
      </c>
      <c r="J1060" s="7" t="b">
        <f t="shared" si="49"/>
        <v>1</v>
      </c>
      <c r="K1060" s="7">
        <f t="shared" si="50"/>
        <v>1</v>
      </c>
      <c r="L1060" s="7">
        <f>WEEKDAY(Table1[[#This Row],[post_time]])</f>
        <v>4</v>
      </c>
      <c r="M1060" s="7">
        <f>VLOOKUP(Table1[[#This Row],[topic_id]],'All Topics Data'!$A$2:$I$1243,8,FALSE)</f>
        <v>40233.743055555555</v>
      </c>
      <c r="N1060" s="7">
        <f>Table1[[#This Row],[Hui Reply?]]*(Table1[[#This Row],[post_time]]-Table1[[#This Row],[timestamp of previous reply]])</f>
        <v>0.24451388888701331</v>
      </c>
      <c r="O1060" s="3">
        <f>O1059+Table1[[#This Row],[Hui Reply?]]</f>
        <v>220</v>
      </c>
      <c r="P1060" s="19">
        <f>INT(Table1[[#This Row],[post_time]])</f>
        <v>40233</v>
      </c>
      <c r="Q1060" s="3" t="str">
        <f>IF(Table1[[#This Row],[Hui Reply?]],VLOOKUP(Table1[[#This Row],[topic_id]],'All Topics Data'!$A$2:$E$1243,5,FALSE),0)</f>
        <v>accountingblm</v>
      </c>
      <c r="R1060" s="8">
        <f>Table1[[#This Row],[post_time]]+8/24</f>
        <v>40234.321527777778</v>
      </c>
      <c r="S1060" s="3">
        <f>IF(Table1[[#This Row],[post_position]]=1,0,SUMIFS($F$2:F1060,$H$2:H1060,Table1[[#This Row],[post_position]]-1,$C$2:C1060,Table1[[#This Row],[topic_id]]))</f>
        <v>40233.743680555555</v>
      </c>
    </row>
    <row r="1061" spans="1:19" x14ac:dyDescent="0.25">
      <c r="A1061" s="7">
        <v>1069</v>
      </c>
      <c r="B1061" s="7">
        <v>1</v>
      </c>
      <c r="C1061" s="7">
        <v>291</v>
      </c>
      <c r="D1061" s="7">
        <v>24</v>
      </c>
      <c r="E1061" s="2"/>
      <c r="F1061" s="8">
        <v>40233.992476851854</v>
      </c>
      <c r="G1061" s="7">
        <v>0</v>
      </c>
      <c r="H1061" s="7">
        <v>2</v>
      </c>
      <c r="I1061" s="7" t="b">
        <f t="shared" si="48"/>
        <v>1</v>
      </c>
      <c r="J1061" s="7" t="b">
        <f t="shared" si="49"/>
        <v>1</v>
      </c>
      <c r="K1061" s="7">
        <f t="shared" si="50"/>
        <v>1</v>
      </c>
      <c r="L1061" s="7">
        <f>WEEKDAY(Table1[[#This Row],[post_time]])</f>
        <v>4</v>
      </c>
      <c r="M1061" s="7">
        <f>VLOOKUP(Table1[[#This Row],[topic_id]],'All Topics Data'!$A$2:$I$1243,8,FALSE)</f>
        <v>40233.684027777781</v>
      </c>
      <c r="N1061" s="7">
        <f>Table1[[#This Row],[Hui Reply?]]*(Table1[[#This Row],[post_time]]-Table1[[#This Row],[timestamp of previous reply]])</f>
        <v>0.30839120370364981</v>
      </c>
      <c r="O1061" s="3">
        <f>O1060+Table1[[#This Row],[Hui Reply?]]</f>
        <v>221</v>
      </c>
      <c r="P1061" s="19">
        <f>INT(Table1[[#This Row],[post_time]])</f>
        <v>40233</v>
      </c>
      <c r="Q1061" s="3" t="str">
        <f>IF(Table1[[#This Row],[Hui Reply?]],VLOOKUP(Table1[[#This Row],[topic_id]],'All Topics Data'!$A$2:$E$1243,5,FALSE),0)</f>
        <v>cyrilz</v>
      </c>
      <c r="R1061" s="8">
        <f>Table1[[#This Row],[post_time]]+8/24</f>
        <v>40234.32581018519</v>
      </c>
      <c r="S1061" s="3">
        <f>IF(Table1[[#This Row],[post_position]]=1,0,SUMIFS($F$2:F1061,$H$2:H1061,Table1[[#This Row],[post_position]]-1,$C$2:C1061,Table1[[#This Row],[topic_id]]))</f>
        <v>40233.68408564815</v>
      </c>
    </row>
    <row r="1062" spans="1:19" x14ac:dyDescent="0.25">
      <c r="A1062" s="7">
        <v>1070</v>
      </c>
      <c r="B1062" s="7">
        <v>1</v>
      </c>
      <c r="C1062" s="7">
        <v>290</v>
      </c>
      <c r="D1062" s="7">
        <v>24</v>
      </c>
      <c r="E1062" s="2"/>
      <c r="F1062" s="8">
        <v>40234.003541666665</v>
      </c>
      <c r="G1062" s="7">
        <v>0</v>
      </c>
      <c r="H1062" s="7">
        <v>2</v>
      </c>
      <c r="I1062" s="7" t="b">
        <f t="shared" si="48"/>
        <v>1</v>
      </c>
      <c r="J1062" s="7" t="b">
        <f t="shared" si="49"/>
        <v>1</v>
      </c>
      <c r="K1062" s="7">
        <f t="shared" si="50"/>
        <v>1</v>
      </c>
      <c r="L1062" s="7">
        <f>WEEKDAY(Table1[[#This Row],[post_time]])</f>
        <v>5</v>
      </c>
      <c r="M1062" s="7">
        <f>VLOOKUP(Table1[[#This Row],[topic_id]],'All Topics Data'!$A$2:$I$1243,8,FALSE)</f>
        <v>40233.679861111108</v>
      </c>
      <c r="N1062" s="7">
        <f>Table1[[#This Row],[Hui Reply?]]*(Table1[[#This Row],[post_time]]-Table1[[#This Row],[timestamp of previous reply]])</f>
        <v>0.32307870370277669</v>
      </c>
      <c r="O1062" s="3">
        <f>O1061+Table1[[#This Row],[Hui Reply?]]</f>
        <v>222</v>
      </c>
      <c r="P1062" s="19">
        <f>INT(Table1[[#This Row],[post_time]])</f>
        <v>40234</v>
      </c>
      <c r="Q1062" s="3" t="str">
        <f>IF(Table1[[#This Row],[Hui Reply?]],VLOOKUP(Table1[[#This Row],[topic_id]],'All Topics Data'!$A$2:$E$1243,5,FALSE),0)</f>
        <v>cyrilz</v>
      </c>
      <c r="R1062" s="8">
        <f>Table1[[#This Row],[post_time]]+8/24</f>
        <v>40234.336875000001</v>
      </c>
      <c r="S1062" s="3">
        <f>IF(Table1[[#This Row],[post_position]]=1,0,SUMIFS($F$2:F1062,$H$2:H1062,Table1[[#This Row],[post_position]]-1,$C$2:C1062,Table1[[#This Row],[topic_id]]))</f>
        <v>40233.680462962962</v>
      </c>
    </row>
    <row r="1063" spans="1:19" x14ac:dyDescent="0.25">
      <c r="A1063" s="7">
        <v>1071</v>
      </c>
      <c r="B1063" s="7">
        <v>1</v>
      </c>
      <c r="C1063" s="7">
        <v>291</v>
      </c>
      <c r="D1063" s="7">
        <v>28</v>
      </c>
      <c r="E1063" s="2"/>
      <c r="F1063" s="8">
        <v>40234.59474537037</v>
      </c>
      <c r="G1063" s="7">
        <v>0</v>
      </c>
      <c r="H1063" s="7">
        <v>3</v>
      </c>
      <c r="I1063" s="7" t="b">
        <f t="shared" si="48"/>
        <v>0</v>
      </c>
      <c r="J1063" s="7" t="b">
        <f t="shared" si="49"/>
        <v>1</v>
      </c>
      <c r="K1063" s="7">
        <f t="shared" si="50"/>
        <v>0</v>
      </c>
      <c r="L1063" s="7">
        <f>WEEKDAY(Table1[[#This Row],[post_time]])</f>
        <v>5</v>
      </c>
      <c r="M1063" s="7">
        <f>VLOOKUP(Table1[[#This Row],[topic_id]],'All Topics Data'!$A$2:$I$1243,8,FALSE)</f>
        <v>40233.684027777781</v>
      </c>
      <c r="N1063" s="7">
        <f>Table1[[#This Row],[Hui Reply?]]*(Table1[[#This Row],[post_time]]-Table1[[#This Row],[timestamp of previous reply]])</f>
        <v>0</v>
      </c>
      <c r="O1063" s="3">
        <f>O1062+Table1[[#This Row],[Hui Reply?]]</f>
        <v>222</v>
      </c>
      <c r="P1063" s="19">
        <f>INT(Table1[[#This Row],[post_time]])</f>
        <v>40234</v>
      </c>
      <c r="Q1063" s="3">
        <f>IF(Table1[[#This Row],[Hui Reply?]],VLOOKUP(Table1[[#This Row],[topic_id]],'All Topics Data'!$A$2:$E$1243,5,FALSE),0)</f>
        <v>0</v>
      </c>
      <c r="R1063" s="8">
        <f>Table1[[#This Row],[post_time]]+8/24</f>
        <v>40234.928078703706</v>
      </c>
      <c r="S1063" s="3">
        <f>IF(Table1[[#This Row],[post_position]]=1,0,SUMIFS($F$2:F1063,$H$2:H1063,Table1[[#This Row],[post_position]]-1,$C$2:C1063,Table1[[#This Row],[topic_id]]))</f>
        <v>40233.992476851854</v>
      </c>
    </row>
    <row r="1064" spans="1:19" x14ac:dyDescent="0.25">
      <c r="A1064" s="7">
        <v>1072</v>
      </c>
      <c r="B1064" s="7">
        <v>1</v>
      </c>
      <c r="C1064" s="7">
        <v>290</v>
      </c>
      <c r="D1064" s="7">
        <v>28</v>
      </c>
      <c r="F1064" s="8">
        <v>40234.596180555556</v>
      </c>
      <c r="G1064" s="7">
        <v>0</v>
      </c>
      <c r="H1064" s="7">
        <v>3</v>
      </c>
      <c r="I1064" s="7" t="b">
        <f t="shared" si="48"/>
        <v>0</v>
      </c>
      <c r="J1064" s="7" t="b">
        <f t="shared" si="49"/>
        <v>1</v>
      </c>
      <c r="K1064" s="7">
        <f t="shared" si="50"/>
        <v>0</v>
      </c>
      <c r="L1064" s="7">
        <f>WEEKDAY(Table1[[#This Row],[post_time]])</f>
        <v>5</v>
      </c>
      <c r="M1064" s="7">
        <f>VLOOKUP(Table1[[#This Row],[topic_id]],'All Topics Data'!$A$2:$I$1243,8,FALSE)</f>
        <v>40233.679861111108</v>
      </c>
      <c r="N1064" s="7">
        <f>Table1[[#This Row],[Hui Reply?]]*(Table1[[#This Row],[post_time]]-Table1[[#This Row],[timestamp of previous reply]])</f>
        <v>0</v>
      </c>
      <c r="O1064" s="3">
        <f>O1063+Table1[[#This Row],[Hui Reply?]]</f>
        <v>222</v>
      </c>
      <c r="P1064" s="19">
        <f>INT(Table1[[#This Row],[post_time]])</f>
        <v>40234</v>
      </c>
      <c r="Q1064" s="3">
        <f>IF(Table1[[#This Row],[Hui Reply?]],VLOOKUP(Table1[[#This Row],[topic_id]],'All Topics Data'!$A$2:$E$1243,5,FALSE),0)</f>
        <v>0</v>
      </c>
      <c r="R1064" s="8">
        <f>Table1[[#This Row],[post_time]]+8/24</f>
        <v>40234.929513888892</v>
      </c>
      <c r="S1064" s="3">
        <f>IF(Table1[[#This Row],[post_position]]=1,0,SUMIFS($F$2:F1064,$H$2:H1064,Table1[[#This Row],[post_position]]-1,$C$2:C1064,Table1[[#This Row],[topic_id]]))</f>
        <v>40234.003541666665</v>
      </c>
    </row>
    <row r="1065" spans="1:19" x14ac:dyDescent="0.25">
      <c r="A1065" s="7">
        <v>1073</v>
      </c>
      <c r="B1065" s="7">
        <v>1</v>
      </c>
      <c r="C1065" s="7">
        <v>294</v>
      </c>
      <c r="D1065" s="7">
        <v>3108</v>
      </c>
      <c r="E1065" s="2"/>
      <c r="F1065" s="8">
        <v>40234.634004629632</v>
      </c>
      <c r="G1065" s="7">
        <v>0</v>
      </c>
      <c r="H1065" s="7">
        <v>1</v>
      </c>
      <c r="I1065" s="7" t="b">
        <f t="shared" si="48"/>
        <v>0</v>
      </c>
      <c r="J1065" s="7" t="b">
        <f t="shared" si="49"/>
        <v>0</v>
      </c>
      <c r="K1065" s="7">
        <f t="shared" si="50"/>
        <v>0</v>
      </c>
      <c r="L1065" s="7">
        <f>WEEKDAY(Table1[[#This Row],[post_time]])</f>
        <v>5</v>
      </c>
      <c r="M1065" s="7">
        <f>VLOOKUP(Table1[[#This Row],[topic_id]],'All Topics Data'!$A$2:$I$1243,8,FALSE)</f>
        <v>40234.633333333331</v>
      </c>
      <c r="N1065" s="7">
        <f>Table1[[#This Row],[Hui Reply?]]*(Table1[[#This Row],[post_time]]-Table1[[#This Row],[timestamp of previous reply]])</f>
        <v>0</v>
      </c>
      <c r="O1065" s="3">
        <f>O1064+Table1[[#This Row],[Hui Reply?]]</f>
        <v>222</v>
      </c>
      <c r="P1065" s="19">
        <f>INT(Table1[[#This Row],[post_time]])</f>
        <v>40234</v>
      </c>
      <c r="Q1065" s="3">
        <f>IF(Table1[[#This Row],[Hui Reply?]],VLOOKUP(Table1[[#This Row],[topic_id]],'All Topics Data'!$A$2:$E$1243,5,FALSE),0)</f>
        <v>0</v>
      </c>
      <c r="R1065" s="8">
        <f>Table1[[#This Row],[post_time]]+8/24</f>
        <v>40234.967337962968</v>
      </c>
      <c r="S1065" s="3">
        <f>IF(Table1[[#This Row],[post_position]]=1,0,SUMIFS($F$2:F1065,$H$2:H1065,Table1[[#This Row],[post_position]]-1,$C$2:C1065,Table1[[#This Row],[topic_id]]))</f>
        <v>0</v>
      </c>
    </row>
    <row r="1066" spans="1:19" x14ac:dyDescent="0.25">
      <c r="A1066" s="7">
        <v>1074</v>
      </c>
      <c r="B1066" s="7">
        <v>1</v>
      </c>
      <c r="C1066" s="7">
        <v>291</v>
      </c>
      <c r="D1066" s="7">
        <v>24</v>
      </c>
      <c r="F1066" s="8">
        <v>40234.964675925927</v>
      </c>
      <c r="G1066" s="7">
        <v>0</v>
      </c>
      <c r="H1066" s="7">
        <v>4</v>
      </c>
      <c r="I1066" s="7" t="b">
        <f t="shared" si="48"/>
        <v>1</v>
      </c>
      <c r="J1066" s="7" t="b">
        <f t="shared" si="49"/>
        <v>1</v>
      </c>
      <c r="K1066" s="7">
        <f t="shared" si="50"/>
        <v>1</v>
      </c>
      <c r="L1066" s="7">
        <f>WEEKDAY(Table1[[#This Row],[post_time]])</f>
        <v>5</v>
      </c>
      <c r="M1066" s="7">
        <f>VLOOKUP(Table1[[#This Row],[topic_id]],'All Topics Data'!$A$2:$I$1243,8,FALSE)</f>
        <v>40233.684027777781</v>
      </c>
      <c r="N1066" s="7">
        <f>Table1[[#This Row],[Hui Reply?]]*(Table1[[#This Row],[post_time]]-Table1[[#This Row],[timestamp of previous reply]])</f>
        <v>0.36993055555649335</v>
      </c>
      <c r="O1066" s="3">
        <f>O1065+Table1[[#This Row],[Hui Reply?]]</f>
        <v>223</v>
      </c>
      <c r="P1066" s="19">
        <f>INT(Table1[[#This Row],[post_time]])</f>
        <v>40234</v>
      </c>
      <c r="Q1066" s="3" t="str">
        <f>IF(Table1[[#This Row],[Hui Reply?]],VLOOKUP(Table1[[#This Row],[topic_id]],'All Topics Data'!$A$2:$E$1243,5,FALSE),0)</f>
        <v>cyrilz</v>
      </c>
      <c r="R1066" s="8">
        <f>Table1[[#This Row],[post_time]]+8/24</f>
        <v>40235.298009259262</v>
      </c>
      <c r="S1066" s="3">
        <f>IF(Table1[[#This Row],[post_position]]=1,0,SUMIFS($F$2:F1066,$H$2:H1066,Table1[[#This Row],[post_position]]-1,$C$2:C1066,Table1[[#This Row],[topic_id]]))</f>
        <v>40234.59474537037</v>
      </c>
    </row>
    <row r="1067" spans="1:19" x14ac:dyDescent="0.25">
      <c r="A1067" s="7">
        <v>1075</v>
      </c>
      <c r="B1067" s="7">
        <v>1</v>
      </c>
      <c r="C1067" s="7">
        <v>295</v>
      </c>
      <c r="D1067" s="7">
        <v>3958</v>
      </c>
      <c r="E1067" s="2"/>
      <c r="F1067" s="8">
        <v>40235.082407407404</v>
      </c>
      <c r="G1067" s="7">
        <v>0</v>
      </c>
      <c r="H1067" s="7">
        <v>1</v>
      </c>
      <c r="I1067" s="7" t="b">
        <f t="shared" si="48"/>
        <v>0</v>
      </c>
      <c r="J1067" s="7" t="b">
        <f t="shared" si="49"/>
        <v>0</v>
      </c>
      <c r="K1067" s="7">
        <f t="shared" si="50"/>
        <v>0</v>
      </c>
      <c r="L1067" s="7">
        <f>WEEKDAY(Table1[[#This Row],[post_time]])</f>
        <v>6</v>
      </c>
      <c r="M1067" s="7">
        <f>VLOOKUP(Table1[[#This Row],[topic_id]],'All Topics Data'!$A$2:$I$1243,8,FALSE)</f>
        <v>40235.081944444442</v>
      </c>
      <c r="N1067" s="7">
        <f>Table1[[#This Row],[Hui Reply?]]*(Table1[[#This Row],[post_time]]-Table1[[#This Row],[timestamp of previous reply]])</f>
        <v>0</v>
      </c>
      <c r="O1067" s="3">
        <f>O1066+Table1[[#This Row],[Hui Reply?]]</f>
        <v>223</v>
      </c>
      <c r="P1067" s="19">
        <f>INT(Table1[[#This Row],[post_time]])</f>
        <v>40235</v>
      </c>
      <c r="Q1067" s="3">
        <f>IF(Table1[[#This Row],[Hui Reply?]],VLOOKUP(Table1[[#This Row],[topic_id]],'All Topics Data'!$A$2:$E$1243,5,FALSE),0)</f>
        <v>0</v>
      </c>
      <c r="R1067" s="8">
        <f>Table1[[#This Row],[post_time]]+8/24</f>
        <v>40235.41574074074</v>
      </c>
      <c r="S1067" s="3">
        <f>IF(Table1[[#This Row],[post_position]]=1,0,SUMIFS($F$2:F1067,$H$2:H1067,Table1[[#This Row],[post_position]]-1,$C$2:C1067,Table1[[#This Row],[topic_id]]))</f>
        <v>0</v>
      </c>
    </row>
    <row r="1068" spans="1:19" x14ac:dyDescent="0.25">
      <c r="A1068" s="7">
        <v>1076</v>
      </c>
      <c r="B1068" s="7">
        <v>1</v>
      </c>
      <c r="C1068" s="7">
        <v>296</v>
      </c>
      <c r="D1068" s="7">
        <v>2369</v>
      </c>
      <c r="E1068" s="2"/>
      <c r="F1068" s="8">
        <v>40235.203935185185</v>
      </c>
      <c r="G1068" s="7">
        <v>0</v>
      </c>
      <c r="H1068" s="7">
        <v>1</v>
      </c>
      <c r="I1068" s="7" t="b">
        <f t="shared" si="48"/>
        <v>0</v>
      </c>
      <c r="J1068" s="7" t="b">
        <f t="shared" si="49"/>
        <v>0</v>
      </c>
      <c r="K1068" s="7">
        <f t="shared" si="50"/>
        <v>0</v>
      </c>
      <c r="L1068" s="7">
        <f>WEEKDAY(Table1[[#This Row],[post_time]])</f>
        <v>6</v>
      </c>
      <c r="M1068" s="7">
        <f>VLOOKUP(Table1[[#This Row],[topic_id]],'All Topics Data'!$A$2:$I$1243,8,FALSE)</f>
        <v>40235.203472222223</v>
      </c>
      <c r="N1068" s="7">
        <f>Table1[[#This Row],[Hui Reply?]]*(Table1[[#This Row],[post_time]]-Table1[[#This Row],[timestamp of previous reply]])</f>
        <v>0</v>
      </c>
      <c r="O1068" s="3">
        <f>O1067+Table1[[#This Row],[Hui Reply?]]</f>
        <v>223</v>
      </c>
      <c r="P1068" s="19">
        <f>INT(Table1[[#This Row],[post_time]])</f>
        <v>40235</v>
      </c>
      <c r="Q1068" s="3">
        <f>IF(Table1[[#This Row],[Hui Reply?]],VLOOKUP(Table1[[#This Row],[topic_id]],'All Topics Data'!$A$2:$E$1243,5,FALSE),0)</f>
        <v>0</v>
      </c>
      <c r="R1068" s="8">
        <f>Table1[[#This Row],[post_time]]+8/24</f>
        <v>40235.537268518521</v>
      </c>
      <c r="S1068" s="3">
        <f>IF(Table1[[#This Row],[post_position]]=1,0,SUMIFS($F$2:F1068,$H$2:H1068,Table1[[#This Row],[post_position]]-1,$C$2:C1068,Table1[[#This Row],[topic_id]]))</f>
        <v>0</v>
      </c>
    </row>
    <row r="1069" spans="1:19" x14ac:dyDescent="0.25">
      <c r="A1069" s="7">
        <v>1077</v>
      </c>
      <c r="B1069" s="7">
        <v>1</v>
      </c>
      <c r="C1069" s="7">
        <v>296</v>
      </c>
      <c r="D1069" s="7">
        <v>24</v>
      </c>
      <c r="E1069" s="2"/>
      <c r="F1069" s="8">
        <v>40235.212835648148</v>
      </c>
      <c r="G1069" s="7">
        <v>0</v>
      </c>
      <c r="H1069" s="7">
        <v>2</v>
      </c>
      <c r="I1069" s="7" t="b">
        <f t="shared" si="48"/>
        <v>1</v>
      </c>
      <c r="J1069" s="7" t="b">
        <f t="shared" si="49"/>
        <v>1</v>
      </c>
      <c r="K1069" s="7">
        <f t="shared" si="50"/>
        <v>1</v>
      </c>
      <c r="L1069" s="7">
        <f>WEEKDAY(Table1[[#This Row],[post_time]])</f>
        <v>6</v>
      </c>
      <c r="M1069" s="7">
        <f>VLOOKUP(Table1[[#This Row],[topic_id]],'All Topics Data'!$A$2:$I$1243,8,FALSE)</f>
        <v>40235.203472222223</v>
      </c>
      <c r="N1069" s="7">
        <f>Table1[[#This Row],[Hui Reply?]]*(Table1[[#This Row],[post_time]]-Table1[[#This Row],[timestamp of previous reply]])</f>
        <v>8.9004629626288079E-3</v>
      </c>
      <c r="O1069" s="3">
        <f>O1068+Table1[[#This Row],[Hui Reply?]]</f>
        <v>224</v>
      </c>
      <c r="P1069" s="19">
        <f>INT(Table1[[#This Row],[post_time]])</f>
        <v>40235</v>
      </c>
      <c r="Q1069" s="3" t="str">
        <f>IF(Table1[[#This Row],[Hui Reply?]],VLOOKUP(Table1[[#This Row],[topic_id]],'All Topics Data'!$A$2:$E$1243,5,FALSE),0)</f>
        <v>maradykstra</v>
      </c>
      <c r="R1069" s="8">
        <f>Table1[[#This Row],[post_time]]+8/24</f>
        <v>40235.546168981484</v>
      </c>
      <c r="S1069" s="3">
        <f>IF(Table1[[#This Row],[post_position]]=1,0,SUMIFS($F$2:F1069,$H$2:H1069,Table1[[#This Row],[post_position]]-1,$C$2:C1069,Table1[[#This Row],[topic_id]]))</f>
        <v>40235.203935185185</v>
      </c>
    </row>
    <row r="1070" spans="1:19" x14ac:dyDescent="0.25">
      <c r="A1070" s="7">
        <v>1078</v>
      </c>
      <c r="B1070" s="7">
        <v>1</v>
      </c>
      <c r="C1070" s="7">
        <v>295</v>
      </c>
      <c r="D1070" s="7">
        <v>24</v>
      </c>
      <c r="F1070" s="8">
        <v>40235.263761574075</v>
      </c>
      <c r="G1070" s="7">
        <v>0</v>
      </c>
      <c r="H1070" s="7">
        <v>2</v>
      </c>
      <c r="I1070" s="7" t="b">
        <f t="shared" si="48"/>
        <v>1</v>
      </c>
      <c r="J1070" s="7" t="b">
        <f t="shared" si="49"/>
        <v>1</v>
      </c>
      <c r="K1070" s="7">
        <f t="shared" si="50"/>
        <v>1</v>
      </c>
      <c r="L1070" s="7">
        <f>WEEKDAY(Table1[[#This Row],[post_time]])</f>
        <v>6</v>
      </c>
      <c r="M1070" s="7">
        <f>VLOOKUP(Table1[[#This Row],[topic_id]],'All Topics Data'!$A$2:$I$1243,8,FALSE)</f>
        <v>40235.081944444442</v>
      </c>
      <c r="N1070" s="7">
        <f>Table1[[#This Row],[Hui Reply?]]*(Table1[[#This Row],[post_time]]-Table1[[#This Row],[timestamp of previous reply]])</f>
        <v>0.18135416667064419</v>
      </c>
      <c r="O1070" s="3">
        <f>O1069+Table1[[#This Row],[Hui Reply?]]</f>
        <v>225</v>
      </c>
      <c r="P1070" s="19">
        <f>INT(Table1[[#This Row],[post_time]])</f>
        <v>40235</v>
      </c>
      <c r="Q1070" s="3" t="str">
        <f>IF(Table1[[#This Row],[Hui Reply?]],VLOOKUP(Table1[[#This Row],[topic_id]],'All Topics Data'!$A$2:$E$1243,5,FALSE),0)</f>
        <v>katish</v>
      </c>
      <c r="R1070" s="8">
        <f>Table1[[#This Row],[post_time]]+8/24</f>
        <v>40235.597094907411</v>
      </c>
      <c r="S1070" s="3">
        <f>IF(Table1[[#This Row],[post_position]]=1,0,SUMIFS($F$2:F1070,$H$2:H1070,Table1[[#This Row],[post_position]]-1,$C$2:C1070,Table1[[#This Row],[topic_id]]))</f>
        <v>40235.082407407404</v>
      </c>
    </row>
    <row r="1071" spans="1:19" x14ac:dyDescent="0.25">
      <c r="A1071" s="7">
        <v>1079</v>
      </c>
      <c r="B1071" s="7">
        <v>1</v>
      </c>
      <c r="C1071" s="7">
        <v>296</v>
      </c>
      <c r="D1071" s="7">
        <v>2865</v>
      </c>
      <c r="F1071" s="8">
        <v>40235.408310185187</v>
      </c>
      <c r="G1071" s="7">
        <v>0</v>
      </c>
      <c r="H1071" s="7">
        <v>3</v>
      </c>
      <c r="I1071" s="7" t="b">
        <f t="shared" si="48"/>
        <v>0</v>
      </c>
      <c r="J1071" s="7" t="b">
        <f t="shared" si="49"/>
        <v>1</v>
      </c>
      <c r="K1071" s="7">
        <f t="shared" si="50"/>
        <v>0</v>
      </c>
      <c r="L1071" s="7">
        <f>WEEKDAY(Table1[[#This Row],[post_time]])</f>
        <v>6</v>
      </c>
      <c r="M1071" s="7">
        <f>VLOOKUP(Table1[[#This Row],[topic_id]],'All Topics Data'!$A$2:$I$1243,8,FALSE)</f>
        <v>40235.203472222223</v>
      </c>
      <c r="N1071" s="7">
        <f>Table1[[#This Row],[Hui Reply?]]*(Table1[[#This Row],[post_time]]-Table1[[#This Row],[timestamp of previous reply]])</f>
        <v>0</v>
      </c>
      <c r="O1071" s="3">
        <f>O1070+Table1[[#This Row],[Hui Reply?]]</f>
        <v>225</v>
      </c>
      <c r="P1071" s="19">
        <f>INT(Table1[[#This Row],[post_time]])</f>
        <v>40235</v>
      </c>
      <c r="Q1071" s="3">
        <f>IF(Table1[[#This Row],[Hui Reply?]],VLOOKUP(Table1[[#This Row],[topic_id]],'All Topics Data'!$A$2:$E$1243,5,FALSE),0)</f>
        <v>0</v>
      </c>
      <c r="R1071" s="8">
        <f>Table1[[#This Row],[post_time]]+8/24</f>
        <v>40235.741643518522</v>
      </c>
      <c r="S1071" s="3">
        <f>IF(Table1[[#This Row],[post_position]]=1,0,SUMIFS($F$2:F1071,$H$2:H1071,Table1[[#This Row],[post_position]]-1,$C$2:C1071,Table1[[#This Row],[topic_id]]))</f>
        <v>40235.212835648148</v>
      </c>
    </row>
    <row r="1072" spans="1:19" x14ac:dyDescent="0.25">
      <c r="A1072" s="7">
        <v>1080</v>
      </c>
      <c r="B1072" s="7">
        <v>1</v>
      </c>
      <c r="C1072" s="7">
        <v>295</v>
      </c>
      <c r="D1072" s="7">
        <v>3958</v>
      </c>
      <c r="E1072" s="2"/>
      <c r="F1072" s="8">
        <v>40235.549270833333</v>
      </c>
      <c r="G1072" s="7">
        <v>0</v>
      </c>
      <c r="H1072" s="7">
        <v>3</v>
      </c>
      <c r="I1072" s="7" t="b">
        <f t="shared" si="48"/>
        <v>0</v>
      </c>
      <c r="J1072" s="7" t="b">
        <f t="shared" si="49"/>
        <v>1</v>
      </c>
      <c r="K1072" s="7">
        <f t="shared" si="50"/>
        <v>0</v>
      </c>
      <c r="L1072" s="7">
        <f>WEEKDAY(Table1[[#This Row],[post_time]])</f>
        <v>6</v>
      </c>
      <c r="M1072" s="7">
        <f>VLOOKUP(Table1[[#This Row],[topic_id]],'All Topics Data'!$A$2:$I$1243,8,FALSE)</f>
        <v>40235.081944444442</v>
      </c>
      <c r="N1072" s="7">
        <f>Table1[[#This Row],[Hui Reply?]]*(Table1[[#This Row],[post_time]]-Table1[[#This Row],[timestamp of previous reply]])</f>
        <v>0</v>
      </c>
      <c r="O1072" s="3">
        <f>O1071+Table1[[#This Row],[Hui Reply?]]</f>
        <v>225</v>
      </c>
      <c r="P1072" s="19">
        <f>INT(Table1[[#This Row],[post_time]])</f>
        <v>40235</v>
      </c>
      <c r="Q1072" s="3">
        <f>IF(Table1[[#This Row],[Hui Reply?]],VLOOKUP(Table1[[#This Row],[topic_id]],'All Topics Data'!$A$2:$E$1243,5,FALSE),0)</f>
        <v>0</v>
      </c>
      <c r="R1072" s="8">
        <f>Table1[[#This Row],[post_time]]+8/24</f>
        <v>40235.882604166669</v>
      </c>
      <c r="S1072" s="3">
        <f>IF(Table1[[#This Row],[post_position]]=1,0,SUMIFS($F$2:F1072,$H$2:H1072,Table1[[#This Row],[post_position]]-1,$C$2:C1072,Table1[[#This Row],[topic_id]]))</f>
        <v>40235.263761574075</v>
      </c>
    </row>
    <row r="1073" spans="1:19" x14ac:dyDescent="0.25">
      <c r="A1073" s="7">
        <v>1081</v>
      </c>
      <c r="B1073" s="7">
        <v>1</v>
      </c>
      <c r="C1073" s="7">
        <v>295</v>
      </c>
      <c r="D1073" s="7">
        <v>24</v>
      </c>
      <c r="F1073" s="8">
        <v>40235.600474537037</v>
      </c>
      <c r="G1073" s="7">
        <v>0</v>
      </c>
      <c r="H1073" s="7">
        <v>4</v>
      </c>
      <c r="I1073" s="7" t="b">
        <f t="shared" si="48"/>
        <v>1</v>
      </c>
      <c r="J1073" s="7" t="b">
        <f t="shared" si="49"/>
        <v>1</v>
      </c>
      <c r="K1073" s="7">
        <f t="shared" si="50"/>
        <v>1</v>
      </c>
      <c r="L1073" s="7">
        <f>WEEKDAY(Table1[[#This Row],[post_time]])</f>
        <v>6</v>
      </c>
      <c r="M1073" s="7">
        <f>VLOOKUP(Table1[[#This Row],[topic_id]],'All Topics Data'!$A$2:$I$1243,8,FALSE)</f>
        <v>40235.081944444442</v>
      </c>
      <c r="N1073" s="7">
        <f>Table1[[#This Row],[Hui Reply?]]*(Table1[[#This Row],[post_time]]-Table1[[#This Row],[timestamp of previous reply]])</f>
        <v>5.1203703704231884E-2</v>
      </c>
      <c r="O1073" s="3">
        <f>O1072+Table1[[#This Row],[Hui Reply?]]</f>
        <v>226</v>
      </c>
      <c r="P1073" s="19">
        <f>INT(Table1[[#This Row],[post_time]])</f>
        <v>40235</v>
      </c>
      <c r="Q1073" s="3" t="str">
        <f>IF(Table1[[#This Row],[Hui Reply?]],VLOOKUP(Table1[[#This Row],[topic_id]],'All Topics Data'!$A$2:$E$1243,5,FALSE),0)</f>
        <v>katish</v>
      </c>
      <c r="R1073" s="8">
        <f>Table1[[#This Row],[post_time]]+8/24</f>
        <v>40235.933807870373</v>
      </c>
      <c r="S1073" s="3">
        <f>IF(Table1[[#This Row],[post_position]]=1,0,SUMIFS($F$2:F1073,$H$2:H1073,Table1[[#This Row],[post_position]]-1,$C$2:C1073,Table1[[#This Row],[topic_id]]))</f>
        <v>40235.549270833333</v>
      </c>
    </row>
    <row r="1074" spans="1:19" x14ac:dyDescent="0.25">
      <c r="A1074" s="7">
        <v>1082</v>
      </c>
      <c r="B1074" s="7">
        <v>1</v>
      </c>
      <c r="C1074" s="7">
        <v>294</v>
      </c>
      <c r="D1074" s="7">
        <v>24</v>
      </c>
      <c r="E1074" s="2"/>
      <c r="F1074" s="8">
        <v>40235.605474537035</v>
      </c>
      <c r="G1074" s="7">
        <v>0</v>
      </c>
      <c r="H1074" s="7">
        <v>2</v>
      </c>
      <c r="I1074" s="7" t="b">
        <f t="shared" si="48"/>
        <v>1</v>
      </c>
      <c r="J1074" s="7" t="b">
        <f t="shared" si="49"/>
        <v>1</v>
      </c>
      <c r="K1074" s="7">
        <f t="shared" si="50"/>
        <v>1</v>
      </c>
      <c r="L1074" s="7">
        <f>WEEKDAY(Table1[[#This Row],[post_time]])</f>
        <v>6</v>
      </c>
      <c r="M1074" s="7">
        <f>VLOOKUP(Table1[[#This Row],[topic_id]],'All Topics Data'!$A$2:$I$1243,8,FALSE)</f>
        <v>40234.633333333331</v>
      </c>
      <c r="N1074" s="7">
        <f>Table1[[#This Row],[Hui Reply?]]*(Table1[[#This Row],[post_time]]-Table1[[#This Row],[timestamp of previous reply]])</f>
        <v>0.97146990740293404</v>
      </c>
      <c r="O1074" s="3">
        <f>O1073+Table1[[#This Row],[Hui Reply?]]</f>
        <v>227</v>
      </c>
      <c r="P1074" s="19">
        <f>INT(Table1[[#This Row],[post_time]])</f>
        <v>40235</v>
      </c>
      <c r="Q1074" s="3" t="str">
        <f>IF(Table1[[#This Row],[Hui Reply?]],VLOOKUP(Table1[[#This Row],[topic_id]],'All Topics Data'!$A$2:$E$1243,5,FALSE),0)</f>
        <v>jcalvacca</v>
      </c>
      <c r="R1074" s="8">
        <f>Table1[[#This Row],[post_time]]+8/24</f>
        <v>40235.938807870371</v>
      </c>
      <c r="S1074" s="3">
        <f>IF(Table1[[#This Row],[post_position]]=1,0,SUMIFS($F$2:F1074,$H$2:H1074,Table1[[#This Row],[post_position]]-1,$C$2:C1074,Table1[[#This Row],[topic_id]]))</f>
        <v>40234.634004629632</v>
      </c>
    </row>
    <row r="1075" spans="1:19" x14ac:dyDescent="0.25">
      <c r="A1075" s="7">
        <v>1083</v>
      </c>
      <c r="B1075" s="7">
        <v>1</v>
      </c>
      <c r="C1075" s="7">
        <v>294</v>
      </c>
      <c r="D1075" s="7">
        <v>3108</v>
      </c>
      <c r="E1075" s="2"/>
      <c r="F1075" s="8">
        <v>40235.641192129631</v>
      </c>
      <c r="G1075" s="7">
        <v>0</v>
      </c>
      <c r="H1075" s="7">
        <v>3</v>
      </c>
      <c r="I1075" s="7" t="b">
        <f t="shared" si="48"/>
        <v>0</v>
      </c>
      <c r="J1075" s="7" t="b">
        <f t="shared" si="49"/>
        <v>1</v>
      </c>
      <c r="K1075" s="7">
        <f t="shared" si="50"/>
        <v>0</v>
      </c>
      <c r="L1075" s="7">
        <f>WEEKDAY(Table1[[#This Row],[post_time]])</f>
        <v>6</v>
      </c>
      <c r="M1075" s="7">
        <f>VLOOKUP(Table1[[#This Row],[topic_id]],'All Topics Data'!$A$2:$I$1243,8,FALSE)</f>
        <v>40234.633333333331</v>
      </c>
      <c r="N1075" s="7">
        <f>Table1[[#This Row],[Hui Reply?]]*(Table1[[#This Row],[post_time]]-Table1[[#This Row],[timestamp of previous reply]])</f>
        <v>0</v>
      </c>
      <c r="O1075" s="3">
        <f>O1074+Table1[[#This Row],[Hui Reply?]]</f>
        <v>227</v>
      </c>
      <c r="P1075" s="19">
        <f>INT(Table1[[#This Row],[post_time]])</f>
        <v>40235</v>
      </c>
      <c r="Q1075" s="3">
        <f>IF(Table1[[#This Row],[Hui Reply?]],VLOOKUP(Table1[[#This Row],[topic_id]],'All Topics Data'!$A$2:$E$1243,5,FALSE),0)</f>
        <v>0</v>
      </c>
      <c r="R1075" s="8">
        <f>Table1[[#This Row],[post_time]]+8/24</f>
        <v>40235.974525462967</v>
      </c>
      <c r="S1075" s="3">
        <f>IF(Table1[[#This Row],[post_position]]=1,0,SUMIFS($F$2:F1075,$H$2:H1075,Table1[[#This Row],[post_position]]-1,$C$2:C1075,Table1[[#This Row],[topic_id]]))</f>
        <v>40235.605474537035</v>
      </c>
    </row>
    <row r="1076" spans="1:19" x14ac:dyDescent="0.25">
      <c r="A1076" s="7">
        <v>1084</v>
      </c>
      <c r="B1076" s="7">
        <v>1</v>
      </c>
      <c r="C1076" s="7">
        <v>295</v>
      </c>
      <c r="D1076" s="7">
        <v>3958</v>
      </c>
      <c r="E1076" s="2"/>
      <c r="F1076" s="8">
        <v>40235.79755787037</v>
      </c>
      <c r="G1076" s="7">
        <v>0</v>
      </c>
      <c r="H1076" s="7">
        <v>5</v>
      </c>
      <c r="I1076" s="7" t="b">
        <f t="shared" si="48"/>
        <v>0</v>
      </c>
      <c r="J1076" s="7" t="b">
        <f t="shared" si="49"/>
        <v>1</v>
      </c>
      <c r="K1076" s="7">
        <f t="shared" si="50"/>
        <v>0</v>
      </c>
      <c r="L1076" s="7">
        <f>WEEKDAY(Table1[[#This Row],[post_time]])</f>
        <v>6</v>
      </c>
      <c r="M1076" s="7">
        <f>VLOOKUP(Table1[[#This Row],[topic_id]],'All Topics Data'!$A$2:$I$1243,8,FALSE)</f>
        <v>40235.081944444442</v>
      </c>
      <c r="N1076" s="7">
        <f>Table1[[#This Row],[Hui Reply?]]*(Table1[[#This Row],[post_time]]-Table1[[#This Row],[timestamp of previous reply]])</f>
        <v>0</v>
      </c>
      <c r="O1076" s="3">
        <f>O1075+Table1[[#This Row],[Hui Reply?]]</f>
        <v>227</v>
      </c>
      <c r="P1076" s="19">
        <f>INT(Table1[[#This Row],[post_time]])</f>
        <v>40235</v>
      </c>
      <c r="Q1076" s="3">
        <f>IF(Table1[[#This Row],[Hui Reply?]],VLOOKUP(Table1[[#This Row],[topic_id]],'All Topics Data'!$A$2:$E$1243,5,FALSE),0)</f>
        <v>0</v>
      </c>
      <c r="R1076" s="8">
        <f>Table1[[#This Row],[post_time]]+8/24</f>
        <v>40236.130891203706</v>
      </c>
      <c r="S1076" s="3">
        <f>IF(Table1[[#This Row],[post_position]]=1,0,SUMIFS($F$2:F1076,$H$2:H1076,Table1[[#This Row],[post_position]]-1,$C$2:C1076,Table1[[#This Row],[topic_id]]))</f>
        <v>40235.600474537037</v>
      </c>
    </row>
    <row r="1077" spans="1:19" x14ac:dyDescent="0.25">
      <c r="A1077" s="7">
        <v>1085</v>
      </c>
      <c r="B1077" s="7">
        <v>1</v>
      </c>
      <c r="C1077" s="7">
        <v>297</v>
      </c>
      <c r="D1077" s="7">
        <v>3924</v>
      </c>
      <c r="E1077" s="2"/>
      <c r="F1077" s="8">
        <v>40235.853333333333</v>
      </c>
      <c r="G1077" s="7">
        <v>0</v>
      </c>
      <c r="H1077" s="7">
        <v>1</v>
      </c>
      <c r="I1077" s="7" t="b">
        <f t="shared" si="48"/>
        <v>0</v>
      </c>
      <c r="J1077" s="7" t="b">
        <f t="shared" si="49"/>
        <v>0</v>
      </c>
      <c r="K1077" s="7">
        <f t="shared" si="50"/>
        <v>0</v>
      </c>
      <c r="L1077" s="7">
        <f>WEEKDAY(Table1[[#This Row],[post_time]])</f>
        <v>6</v>
      </c>
      <c r="M1077" s="7">
        <f>VLOOKUP(Table1[[#This Row],[topic_id]],'All Topics Data'!$A$2:$I$1243,8,FALSE)</f>
        <v>40235.852777777778</v>
      </c>
      <c r="N1077" s="7">
        <f>Table1[[#This Row],[Hui Reply?]]*(Table1[[#This Row],[post_time]]-Table1[[#This Row],[timestamp of previous reply]])</f>
        <v>0</v>
      </c>
      <c r="O1077" s="3">
        <f>O1076+Table1[[#This Row],[Hui Reply?]]</f>
        <v>227</v>
      </c>
      <c r="P1077" s="19">
        <f>INT(Table1[[#This Row],[post_time]])</f>
        <v>40235</v>
      </c>
      <c r="Q1077" s="3">
        <f>IF(Table1[[#This Row],[Hui Reply?]],VLOOKUP(Table1[[#This Row],[topic_id]],'All Topics Data'!$A$2:$E$1243,5,FALSE),0)</f>
        <v>0</v>
      </c>
      <c r="R1077" s="8">
        <f>Table1[[#This Row],[post_time]]+8/24</f>
        <v>40236.186666666668</v>
      </c>
      <c r="S1077" s="3">
        <f>IF(Table1[[#This Row],[post_position]]=1,0,SUMIFS($F$2:F1077,$H$2:H1077,Table1[[#This Row],[post_position]]-1,$C$2:C1077,Table1[[#This Row],[topic_id]]))</f>
        <v>0</v>
      </c>
    </row>
    <row r="1078" spans="1:19" x14ac:dyDescent="0.25">
      <c r="A1078" s="7">
        <v>1086</v>
      </c>
      <c r="B1078" s="7">
        <v>1</v>
      </c>
      <c r="C1078" s="7">
        <v>298</v>
      </c>
      <c r="D1078" s="7">
        <v>2543</v>
      </c>
      <c r="E1078" s="2"/>
      <c r="F1078" s="8">
        <v>40236.401620370372</v>
      </c>
      <c r="G1078" s="7">
        <v>0</v>
      </c>
      <c r="H1078" s="7">
        <v>1</v>
      </c>
      <c r="I1078" s="7" t="b">
        <f t="shared" si="48"/>
        <v>0</v>
      </c>
      <c r="J1078" s="7" t="b">
        <f t="shared" si="49"/>
        <v>0</v>
      </c>
      <c r="K1078" s="7">
        <f t="shared" si="50"/>
        <v>0</v>
      </c>
      <c r="L1078" s="7">
        <f>WEEKDAY(Table1[[#This Row],[post_time]])</f>
        <v>7</v>
      </c>
      <c r="M1078" s="7">
        <f>VLOOKUP(Table1[[#This Row],[topic_id]],'All Topics Data'!$A$2:$I$1243,8,FALSE)</f>
        <v>40236.401388888888</v>
      </c>
      <c r="N1078" s="7">
        <f>Table1[[#This Row],[Hui Reply?]]*(Table1[[#This Row],[post_time]]-Table1[[#This Row],[timestamp of previous reply]])</f>
        <v>0</v>
      </c>
      <c r="O1078" s="3">
        <f>O1077+Table1[[#This Row],[Hui Reply?]]</f>
        <v>227</v>
      </c>
      <c r="P1078" s="19">
        <f>INT(Table1[[#This Row],[post_time]])</f>
        <v>40236</v>
      </c>
      <c r="Q1078" s="3">
        <f>IF(Table1[[#This Row],[Hui Reply?]],VLOOKUP(Table1[[#This Row],[topic_id]],'All Topics Data'!$A$2:$E$1243,5,FALSE),0)</f>
        <v>0</v>
      </c>
      <c r="R1078" s="8">
        <f>Table1[[#This Row],[post_time]]+8/24</f>
        <v>40236.734953703708</v>
      </c>
      <c r="S1078" s="3">
        <f>IF(Table1[[#This Row],[post_position]]=1,0,SUMIFS($F$2:F1078,$H$2:H1078,Table1[[#This Row],[post_position]]-1,$C$2:C1078,Table1[[#This Row],[topic_id]]))</f>
        <v>0</v>
      </c>
    </row>
    <row r="1079" spans="1:19" x14ac:dyDescent="0.25">
      <c r="A1079" s="7">
        <v>1087</v>
      </c>
      <c r="B1079" s="7">
        <v>1</v>
      </c>
      <c r="C1079" s="7">
        <v>299</v>
      </c>
      <c r="D1079" s="7">
        <v>3983</v>
      </c>
      <c r="E1079" s="2"/>
      <c r="F1079" s="8">
        <v>40236.485879629632</v>
      </c>
      <c r="G1079" s="7">
        <v>0</v>
      </c>
      <c r="H1079" s="7">
        <v>1</v>
      </c>
      <c r="I1079" s="7" t="b">
        <f t="shared" si="48"/>
        <v>0</v>
      </c>
      <c r="J1079" s="7" t="b">
        <f t="shared" si="49"/>
        <v>0</v>
      </c>
      <c r="K1079" s="7">
        <f t="shared" si="50"/>
        <v>0</v>
      </c>
      <c r="L1079" s="7">
        <f>WEEKDAY(Table1[[#This Row],[post_time]])</f>
        <v>7</v>
      </c>
      <c r="M1079" s="7">
        <f>VLOOKUP(Table1[[#This Row],[topic_id]],'All Topics Data'!$A$2:$I$1243,8,FALSE)</f>
        <v>40236.48541666667</v>
      </c>
      <c r="N1079" s="7">
        <f>Table1[[#This Row],[Hui Reply?]]*(Table1[[#This Row],[post_time]]-Table1[[#This Row],[timestamp of previous reply]])</f>
        <v>0</v>
      </c>
      <c r="O1079" s="3">
        <f>O1078+Table1[[#This Row],[Hui Reply?]]</f>
        <v>227</v>
      </c>
      <c r="P1079" s="19">
        <f>INT(Table1[[#This Row],[post_time]])</f>
        <v>40236</v>
      </c>
      <c r="Q1079" s="3">
        <f>IF(Table1[[#This Row],[Hui Reply?]],VLOOKUP(Table1[[#This Row],[topic_id]],'All Topics Data'!$A$2:$E$1243,5,FALSE),0)</f>
        <v>0</v>
      </c>
      <c r="R1079" s="8">
        <f>Table1[[#This Row],[post_time]]+8/24</f>
        <v>40236.819212962968</v>
      </c>
      <c r="S1079" s="3">
        <f>IF(Table1[[#This Row],[post_position]]=1,0,SUMIFS($F$2:F1079,$H$2:H1079,Table1[[#This Row],[post_position]]-1,$C$2:C1079,Table1[[#This Row],[topic_id]]))</f>
        <v>0</v>
      </c>
    </row>
    <row r="1080" spans="1:19" x14ac:dyDescent="0.25">
      <c r="A1080" s="7">
        <v>1088</v>
      </c>
      <c r="B1080" s="7">
        <v>1</v>
      </c>
      <c r="C1080" s="7">
        <v>299</v>
      </c>
      <c r="D1080" s="7">
        <v>24</v>
      </c>
      <c r="E1080" s="2"/>
      <c r="F1080" s="8">
        <v>40236.592905092592</v>
      </c>
      <c r="G1080" s="7">
        <v>0</v>
      </c>
      <c r="H1080" s="7">
        <v>2</v>
      </c>
      <c r="I1080" s="7" t="b">
        <f t="shared" si="48"/>
        <v>1</v>
      </c>
      <c r="J1080" s="7" t="b">
        <f t="shared" si="49"/>
        <v>1</v>
      </c>
      <c r="K1080" s="7">
        <f t="shared" si="50"/>
        <v>1</v>
      </c>
      <c r="L1080" s="7">
        <f>WEEKDAY(Table1[[#This Row],[post_time]])</f>
        <v>7</v>
      </c>
      <c r="M1080" s="7">
        <f>VLOOKUP(Table1[[#This Row],[topic_id]],'All Topics Data'!$A$2:$I$1243,8,FALSE)</f>
        <v>40236.48541666667</v>
      </c>
      <c r="N1080" s="7">
        <f>Table1[[#This Row],[Hui Reply?]]*(Table1[[#This Row],[post_time]]-Table1[[#This Row],[timestamp of previous reply]])</f>
        <v>0.10702546295942739</v>
      </c>
      <c r="O1080" s="3">
        <f>O1079+Table1[[#This Row],[Hui Reply?]]</f>
        <v>228</v>
      </c>
      <c r="P1080" s="19">
        <f>INT(Table1[[#This Row],[post_time]])</f>
        <v>40236</v>
      </c>
      <c r="Q1080" s="3" t="str">
        <f>IF(Table1[[#This Row],[Hui Reply?]],VLOOKUP(Table1[[#This Row],[topic_id]],'All Topics Data'!$A$2:$E$1243,5,FALSE),0)</f>
        <v>vinu</v>
      </c>
      <c r="R1080" s="8">
        <f>Table1[[#This Row],[post_time]]+8/24</f>
        <v>40236.926238425927</v>
      </c>
      <c r="S1080" s="3">
        <f>IF(Table1[[#This Row],[post_position]]=1,0,SUMIFS($F$2:F1080,$H$2:H1080,Table1[[#This Row],[post_position]]-1,$C$2:C1080,Table1[[#This Row],[topic_id]]))</f>
        <v>40236.485879629632</v>
      </c>
    </row>
    <row r="1081" spans="1:19" x14ac:dyDescent="0.25">
      <c r="A1081" s="7">
        <v>1089</v>
      </c>
      <c r="B1081" s="7">
        <v>1</v>
      </c>
      <c r="C1081" s="7">
        <v>299</v>
      </c>
      <c r="D1081" s="7">
        <v>2865</v>
      </c>
      <c r="E1081" s="2"/>
      <c r="F1081" s="8">
        <v>40236.73709490741</v>
      </c>
      <c r="G1081" s="7">
        <v>0</v>
      </c>
      <c r="H1081" s="7">
        <v>3</v>
      </c>
      <c r="I1081" s="7" t="b">
        <f t="shared" si="48"/>
        <v>0</v>
      </c>
      <c r="J1081" s="7" t="b">
        <f t="shared" si="49"/>
        <v>1</v>
      </c>
      <c r="K1081" s="7">
        <f t="shared" si="50"/>
        <v>0</v>
      </c>
      <c r="L1081" s="7">
        <f>WEEKDAY(Table1[[#This Row],[post_time]])</f>
        <v>7</v>
      </c>
      <c r="M1081" s="7">
        <f>VLOOKUP(Table1[[#This Row],[topic_id]],'All Topics Data'!$A$2:$I$1243,8,FALSE)</f>
        <v>40236.48541666667</v>
      </c>
      <c r="N1081" s="7">
        <f>Table1[[#This Row],[Hui Reply?]]*(Table1[[#This Row],[post_time]]-Table1[[#This Row],[timestamp of previous reply]])</f>
        <v>0</v>
      </c>
      <c r="O1081" s="3">
        <f>O1080+Table1[[#This Row],[Hui Reply?]]</f>
        <v>228</v>
      </c>
      <c r="P1081" s="19">
        <f>INT(Table1[[#This Row],[post_time]])</f>
        <v>40236</v>
      </c>
      <c r="Q1081" s="3">
        <f>IF(Table1[[#This Row],[Hui Reply?]],VLOOKUP(Table1[[#This Row],[topic_id]],'All Topics Data'!$A$2:$E$1243,5,FALSE),0)</f>
        <v>0</v>
      </c>
      <c r="R1081" s="8">
        <f>Table1[[#This Row],[post_time]]+8/24</f>
        <v>40237.070428240746</v>
      </c>
      <c r="S1081" s="3">
        <f>IF(Table1[[#This Row],[post_position]]=1,0,SUMIFS($F$2:F1081,$H$2:H1081,Table1[[#This Row],[post_position]]-1,$C$2:C1081,Table1[[#This Row],[topic_id]]))</f>
        <v>40236.592905092592</v>
      </c>
    </row>
    <row r="1082" spans="1:19" x14ac:dyDescent="0.25">
      <c r="A1082" s="7">
        <v>1090</v>
      </c>
      <c r="B1082" s="7">
        <v>1</v>
      </c>
      <c r="C1082" s="7">
        <v>300</v>
      </c>
      <c r="D1082" s="7">
        <v>4009</v>
      </c>
      <c r="E1082" s="2"/>
      <c r="F1082" s="8">
        <v>40237.80369212963</v>
      </c>
      <c r="G1082" s="7">
        <v>0</v>
      </c>
      <c r="H1082" s="7">
        <v>1</v>
      </c>
      <c r="I1082" s="7" t="b">
        <f t="shared" si="48"/>
        <v>0</v>
      </c>
      <c r="J1082" s="7" t="b">
        <f t="shared" si="49"/>
        <v>0</v>
      </c>
      <c r="K1082" s="7">
        <f t="shared" si="50"/>
        <v>0</v>
      </c>
      <c r="L1082" s="7">
        <f>WEEKDAY(Table1[[#This Row],[post_time]])</f>
        <v>1</v>
      </c>
      <c r="M1082" s="7">
        <f>VLOOKUP(Table1[[#This Row],[topic_id]],'All Topics Data'!$A$2:$I$1243,8,FALSE)</f>
        <v>40237.803472222222</v>
      </c>
      <c r="N1082" s="7">
        <f>Table1[[#This Row],[Hui Reply?]]*(Table1[[#This Row],[post_time]]-Table1[[#This Row],[timestamp of previous reply]])</f>
        <v>0</v>
      </c>
      <c r="O1082" s="3">
        <f>O1081+Table1[[#This Row],[Hui Reply?]]</f>
        <v>228</v>
      </c>
      <c r="P1082" s="19">
        <f>INT(Table1[[#This Row],[post_time]])</f>
        <v>40237</v>
      </c>
      <c r="Q1082" s="3">
        <f>IF(Table1[[#This Row],[Hui Reply?]],VLOOKUP(Table1[[#This Row],[topic_id]],'All Topics Data'!$A$2:$E$1243,5,FALSE),0)</f>
        <v>0</v>
      </c>
      <c r="R1082" s="8">
        <f>Table1[[#This Row],[post_time]]+8/24</f>
        <v>40238.137025462966</v>
      </c>
      <c r="S1082" s="3">
        <f>IF(Table1[[#This Row],[post_position]]=1,0,SUMIFS($F$2:F1082,$H$2:H1082,Table1[[#This Row],[post_position]]-1,$C$2:C1082,Table1[[#This Row],[topic_id]]))</f>
        <v>0</v>
      </c>
    </row>
    <row r="1083" spans="1:19" x14ac:dyDescent="0.25">
      <c r="A1083" s="7">
        <v>1091</v>
      </c>
      <c r="B1083" s="7">
        <v>1</v>
      </c>
      <c r="C1083" s="7">
        <v>300</v>
      </c>
      <c r="D1083" s="7">
        <v>24</v>
      </c>
      <c r="E1083" s="2"/>
      <c r="F1083" s="8">
        <v>40238.093287037038</v>
      </c>
      <c r="G1083" s="7">
        <v>0</v>
      </c>
      <c r="H1083" s="7">
        <v>2</v>
      </c>
      <c r="I1083" s="7" t="b">
        <f t="shared" si="48"/>
        <v>1</v>
      </c>
      <c r="J1083" s="7" t="b">
        <f t="shared" si="49"/>
        <v>1</v>
      </c>
      <c r="K1083" s="7">
        <f t="shared" si="50"/>
        <v>1</v>
      </c>
      <c r="L1083" s="7">
        <f>WEEKDAY(Table1[[#This Row],[post_time]])</f>
        <v>2</v>
      </c>
      <c r="M1083" s="7">
        <f>VLOOKUP(Table1[[#This Row],[topic_id]],'All Topics Data'!$A$2:$I$1243,8,FALSE)</f>
        <v>40237.803472222222</v>
      </c>
      <c r="N1083" s="7">
        <f>Table1[[#This Row],[Hui Reply?]]*(Table1[[#This Row],[post_time]]-Table1[[#This Row],[timestamp of previous reply]])</f>
        <v>0.28959490740817273</v>
      </c>
      <c r="O1083" s="3">
        <f>O1082+Table1[[#This Row],[Hui Reply?]]</f>
        <v>229</v>
      </c>
      <c r="P1083" s="19">
        <f>INT(Table1[[#This Row],[post_time]])</f>
        <v>40238</v>
      </c>
      <c r="Q1083" s="3" t="str">
        <f>IF(Table1[[#This Row],[Hui Reply?]],VLOOKUP(Table1[[#This Row],[topic_id]],'All Topics Data'!$A$2:$E$1243,5,FALSE),0)</f>
        <v>ttts112</v>
      </c>
      <c r="R1083" s="8">
        <f>Table1[[#This Row],[post_time]]+8/24</f>
        <v>40238.426620370374</v>
      </c>
      <c r="S1083" s="3">
        <f>IF(Table1[[#This Row],[post_position]]=1,0,SUMIFS($F$2:F1083,$H$2:H1083,Table1[[#This Row],[post_position]]-1,$C$2:C1083,Table1[[#This Row],[topic_id]]))</f>
        <v>40237.80369212963</v>
      </c>
    </row>
    <row r="1084" spans="1:19" x14ac:dyDescent="0.25">
      <c r="A1084" s="7">
        <v>1092</v>
      </c>
      <c r="B1084" s="7">
        <v>1</v>
      </c>
      <c r="C1084" s="7">
        <v>284</v>
      </c>
      <c r="D1084" s="7">
        <v>3855</v>
      </c>
      <c r="E1084" s="2"/>
      <c r="F1084" s="8">
        <v>40238.212453703702</v>
      </c>
      <c r="G1084" s="7">
        <v>0</v>
      </c>
      <c r="H1084" s="7">
        <v>4</v>
      </c>
      <c r="I1084" s="7" t="b">
        <f t="shared" si="48"/>
        <v>0</v>
      </c>
      <c r="J1084" s="7" t="b">
        <f t="shared" si="49"/>
        <v>1</v>
      </c>
      <c r="K1084" s="7">
        <f t="shared" si="50"/>
        <v>0</v>
      </c>
      <c r="L1084" s="7">
        <f>WEEKDAY(Table1[[#This Row],[post_time]])</f>
        <v>2</v>
      </c>
      <c r="M1084" s="7">
        <f>VLOOKUP(Table1[[#This Row],[topic_id]],'All Topics Data'!$A$2:$I$1243,8,FALSE)</f>
        <v>40230.410416666666</v>
      </c>
      <c r="N1084" s="7">
        <f>Table1[[#This Row],[Hui Reply?]]*(Table1[[#This Row],[post_time]]-Table1[[#This Row],[timestamp of previous reply]])</f>
        <v>0</v>
      </c>
      <c r="O1084" s="3">
        <f>O1083+Table1[[#This Row],[Hui Reply?]]</f>
        <v>229</v>
      </c>
      <c r="P1084" s="19">
        <f>INT(Table1[[#This Row],[post_time]])</f>
        <v>40238</v>
      </c>
      <c r="Q1084" s="3">
        <f>IF(Table1[[#This Row],[Hui Reply?]],VLOOKUP(Table1[[#This Row],[topic_id]],'All Topics Data'!$A$2:$E$1243,5,FALSE),0)</f>
        <v>0</v>
      </c>
      <c r="R1084" s="8">
        <f>Table1[[#This Row],[post_time]]+8/24</f>
        <v>40238.545787037037</v>
      </c>
      <c r="S1084" s="3">
        <f>IF(Table1[[#This Row],[post_position]]=1,0,SUMIFS($F$2:F1084,$H$2:H1084,Table1[[#This Row],[post_position]]-1,$C$2:C1084,Table1[[#This Row],[topic_id]]))</f>
        <v>40231.345694444448</v>
      </c>
    </row>
    <row r="1085" spans="1:19" x14ac:dyDescent="0.25">
      <c r="A1085" s="7">
        <v>1093</v>
      </c>
      <c r="B1085" s="7">
        <v>1</v>
      </c>
      <c r="C1085" s="7">
        <v>301</v>
      </c>
      <c r="D1085" s="7">
        <v>1886</v>
      </c>
      <c r="E1085" s="2"/>
      <c r="F1085" s="8">
        <v>40238.214502314811</v>
      </c>
      <c r="G1085" s="7">
        <v>0</v>
      </c>
      <c r="H1085" s="7">
        <v>1</v>
      </c>
      <c r="I1085" s="7" t="b">
        <f t="shared" si="48"/>
        <v>0</v>
      </c>
      <c r="J1085" s="7" t="b">
        <f t="shared" si="49"/>
        <v>0</v>
      </c>
      <c r="K1085" s="7">
        <f t="shared" si="50"/>
        <v>0</v>
      </c>
      <c r="L1085" s="7">
        <f>WEEKDAY(Table1[[#This Row],[post_time]])</f>
        <v>2</v>
      </c>
      <c r="M1085" s="7">
        <f>VLOOKUP(Table1[[#This Row],[topic_id]],'All Topics Data'!$A$2:$I$1243,8,FALSE)</f>
        <v>40238.213888888888</v>
      </c>
      <c r="N1085" s="7">
        <f>Table1[[#This Row],[Hui Reply?]]*(Table1[[#This Row],[post_time]]-Table1[[#This Row],[timestamp of previous reply]])</f>
        <v>0</v>
      </c>
      <c r="O1085" s="3">
        <f>O1084+Table1[[#This Row],[Hui Reply?]]</f>
        <v>229</v>
      </c>
      <c r="P1085" s="19">
        <f>INT(Table1[[#This Row],[post_time]])</f>
        <v>40238</v>
      </c>
      <c r="Q1085" s="3">
        <f>IF(Table1[[#This Row],[Hui Reply?]],VLOOKUP(Table1[[#This Row],[topic_id]],'All Topics Data'!$A$2:$E$1243,5,FALSE),0)</f>
        <v>0</v>
      </c>
      <c r="R1085" s="8">
        <f>Table1[[#This Row],[post_time]]+8/24</f>
        <v>40238.547835648147</v>
      </c>
      <c r="S1085" s="3">
        <f>IF(Table1[[#This Row],[post_position]]=1,0,SUMIFS($F$2:F1085,$H$2:H1085,Table1[[#This Row],[post_position]]-1,$C$2:C1085,Table1[[#This Row],[topic_id]]))</f>
        <v>0</v>
      </c>
    </row>
    <row r="1086" spans="1:19" x14ac:dyDescent="0.25">
      <c r="A1086" s="7">
        <v>1094</v>
      </c>
      <c r="B1086" s="7">
        <v>1</v>
      </c>
      <c r="C1086" s="7">
        <v>295</v>
      </c>
      <c r="D1086" s="7">
        <v>24</v>
      </c>
      <c r="E1086" s="2"/>
      <c r="F1086" s="8">
        <v>40238.266215277778</v>
      </c>
      <c r="G1086" s="7">
        <v>0</v>
      </c>
      <c r="H1086" s="7">
        <v>6</v>
      </c>
      <c r="I1086" s="7" t="b">
        <f t="shared" si="48"/>
        <v>1</v>
      </c>
      <c r="J1086" s="7" t="b">
        <f t="shared" si="49"/>
        <v>1</v>
      </c>
      <c r="K1086" s="7">
        <f t="shared" si="50"/>
        <v>1</v>
      </c>
      <c r="L1086" s="7">
        <f>WEEKDAY(Table1[[#This Row],[post_time]])</f>
        <v>2</v>
      </c>
      <c r="M1086" s="7">
        <f>VLOOKUP(Table1[[#This Row],[topic_id]],'All Topics Data'!$A$2:$I$1243,8,FALSE)</f>
        <v>40235.081944444442</v>
      </c>
      <c r="N1086" s="7">
        <f>Table1[[#This Row],[Hui Reply?]]*(Table1[[#This Row],[post_time]]-Table1[[#This Row],[timestamp of previous reply]])</f>
        <v>2.4686574074075907</v>
      </c>
      <c r="O1086" s="3">
        <f>O1085+Table1[[#This Row],[Hui Reply?]]</f>
        <v>230</v>
      </c>
      <c r="P1086" s="19">
        <f>INT(Table1[[#This Row],[post_time]])</f>
        <v>40238</v>
      </c>
      <c r="Q1086" s="3" t="str">
        <f>IF(Table1[[#This Row],[Hui Reply?]],VLOOKUP(Table1[[#This Row],[topic_id]],'All Topics Data'!$A$2:$E$1243,5,FALSE),0)</f>
        <v>katish</v>
      </c>
      <c r="R1086" s="8">
        <f>Table1[[#This Row],[post_time]]+8/24</f>
        <v>40238.599548611113</v>
      </c>
      <c r="S1086" s="3">
        <f>IF(Table1[[#This Row],[post_position]]=1,0,SUMIFS($F$2:F1086,$H$2:H1086,Table1[[#This Row],[post_position]]-1,$C$2:C1086,Table1[[#This Row],[topic_id]]))</f>
        <v>40235.79755787037</v>
      </c>
    </row>
    <row r="1087" spans="1:19" x14ac:dyDescent="0.25">
      <c r="A1087" s="7">
        <v>1095</v>
      </c>
      <c r="B1087" s="7">
        <v>1</v>
      </c>
      <c r="C1087" s="7">
        <v>297</v>
      </c>
      <c r="D1087" s="7">
        <v>24</v>
      </c>
      <c r="E1087" s="2"/>
      <c r="F1087" s="8">
        <v>40238.30296296296</v>
      </c>
      <c r="G1087" s="7">
        <v>0</v>
      </c>
      <c r="H1087" s="7">
        <v>2</v>
      </c>
      <c r="I1087" s="7" t="b">
        <f t="shared" si="48"/>
        <v>1</v>
      </c>
      <c r="J1087" s="7" t="b">
        <f t="shared" si="49"/>
        <v>1</v>
      </c>
      <c r="K1087" s="7">
        <f t="shared" si="50"/>
        <v>1</v>
      </c>
      <c r="L1087" s="7">
        <f>WEEKDAY(Table1[[#This Row],[post_time]])</f>
        <v>2</v>
      </c>
      <c r="M1087" s="7">
        <f>VLOOKUP(Table1[[#This Row],[topic_id]],'All Topics Data'!$A$2:$I$1243,8,FALSE)</f>
        <v>40235.852777777778</v>
      </c>
      <c r="N1087" s="7">
        <f>Table1[[#This Row],[Hui Reply?]]*(Table1[[#This Row],[post_time]]-Table1[[#This Row],[timestamp of previous reply]])</f>
        <v>2.4496296296274522</v>
      </c>
      <c r="O1087" s="3">
        <f>O1086+Table1[[#This Row],[Hui Reply?]]</f>
        <v>231</v>
      </c>
      <c r="P1087" s="19">
        <f>INT(Table1[[#This Row],[post_time]])</f>
        <v>40238</v>
      </c>
      <c r="Q1087" s="3" t="str">
        <f>IF(Table1[[#This Row],[Hui Reply?]],VLOOKUP(Table1[[#This Row],[topic_id]],'All Topics Data'!$A$2:$E$1243,5,FALSE),0)</f>
        <v>accountingblm</v>
      </c>
      <c r="R1087" s="8">
        <f>Table1[[#This Row],[post_time]]+8/24</f>
        <v>40238.636296296296</v>
      </c>
      <c r="S1087" s="3">
        <f>IF(Table1[[#This Row],[post_position]]=1,0,SUMIFS($F$2:F1087,$H$2:H1087,Table1[[#This Row],[post_position]]-1,$C$2:C1087,Table1[[#This Row],[topic_id]]))</f>
        <v>40235.853333333333</v>
      </c>
    </row>
    <row r="1088" spans="1:19" x14ac:dyDescent="0.25">
      <c r="A1088" s="7">
        <v>1096</v>
      </c>
      <c r="B1088" s="7">
        <v>1</v>
      </c>
      <c r="C1088" s="7">
        <v>298</v>
      </c>
      <c r="D1088" s="7">
        <v>1</v>
      </c>
      <c r="F1088" s="8">
        <v>40238.336747685185</v>
      </c>
      <c r="G1088" s="7">
        <v>0</v>
      </c>
      <c r="H1088" s="7">
        <v>2</v>
      </c>
      <c r="I1088" s="7" t="b">
        <f t="shared" si="48"/>
        <v>0</v>
      </c>
      <c r="J1088" s="7" t="b">
        <f t="shared" si="49"/>
        <v>1</v>
      </c>
      <c r="K1088" s="7">
        <f t="shared" si="50"/>
        <v>0</v>
      </c>
      <c r="L1088" s="7">
        <f>WEEKDAY(Table1[[#This Row],[post_time]])</f>
        <v>2</v>
      </c>
      <c r="M1088" s="7">
        <f>VLOOKUP(Table1[[#This Row],[topic_id]],'All Topics Data'!$A$2:$I$1243,8,FALSE)</f>
        <v>40236.401388888888</v>
      </c>
      <c r="N1088" s="7">
        <f>Table1[[#This Row],[Hui Reply?]]*(Table1[[#This Row],[post_time]]-Table1[[#This Row],[timestamp of previous reply]])</f>
        <v>0</v>
      </c>
      <c r="O1088" s="3">
        <f>O1087+Table1[[#This Row],[Hui Reply?]]</f>
        <v>231</v>
      </c>
      <c r="P1088" s="19">
        <f>INT(Table1[[#This Row],[post_time]])</f>
        <v>40238</v>
      </c>
      <c r="Q1088" s="3">
        <f>IF(Table1[[#This Row],[Hui Reply?]],VLOOKUP(Table1[[#This Row],[topic_id]],'All Topics Data'!$A$2:$E$1243,5,FALSE),0)</f>
        <v>0</v>
      </c>
      <c r="R1088" s="8">
        <f>Table1[[#This Row],[post_time]]+8/24</f>
        <v>40238.670081018521</v>
      </c>
      <c r="S1088" s="3">
        <f>IF(Table1[[#This Row],[post_position]]=1,0,SUMIFS($F$2:F1088,$H$2:H1088,Table1[[#This Row],[post_position]]-1,$C$2:C1088,Table1[[#This Row],[topic_id]]))</f>
        <v>40236.401620370372</v>
      </c>
    </row>
    <row r="1089" spans="1:19" x14ac:dyDescent="0.25">
      <c r="A1089" s="7">
        <v>1097</v>
      </c>
      <c r="B1089" s="7">
        <v>1</v>
      </c>
      <c r="C1089" s="7">
        <v>298</v>
      </c>
      <c r="D1089" s="7">
        <v>2018</v>
      </c>
      <c r="E1089" s="2"/>
      <c r="F1089" s="8">
        <v>40238.451365740744</v>
      </c>
      <c r="G1089" s="7">
        <v>0</v>
      </c>
      <c r="H1089" s="7">
        <v>3</v>
      </c>
      <c r="I1089" s="7" t="b">
        <f t="shared" si="48"/>
        <v>0</v>
      </c>
      <c r="J1089" s="7" t="b">
        <f t="shared" si="49"/>
        <v>1</v>
      </c>
      <c r="K1089" s="7">
        <f t="shared" si="50"/>
        <v>0</v>
      </c>
      <c r="L1089" s="7">
        <f>WEEKDAY(Table1[[#This Row],[post_time]])</f>
        <v>2</v>
      </c>
      <c r="M1089" s="7">
        <f>VLOOKUP(Table1[[#This Row],[topic_id]],'All Topics Data'!$A$2:$I$1243,8,FALSE)</f>
        <v>40236.401388888888</v>
      </c>
      <c r="N1089" s="7">
        <f>Table1[[#This Row],[Hui Reply?]]*(Table1[[#This Row],[post_time]]-Table1[[#This Row],[timestamp of previous reply]])</f>
        <v>0</v>
      </c>
      <c r="O1089" s="3">
        <f>O1088+Table1[[#This Row],[Hui Reply?]]</f>
        <v>231</v>
      </c>
      <c r="P1089" s="19">
        <f>INT(Table1[[#This Row],[post_time]])</f>
        <v>40238</v>
      </c>
      <c r="Q1089" s="3">
        <f>IF(Table1[[#This Row],[Hui Reply?]],VLOOKUP(Table1[[#This Row],[topic_id]],'All Topics Data'!$A$2:$E$1243,5,FALSE),0)</f>
        <v>0</v>
      </c>
      <c r="R1089" s="8">
        <f>Table1[[#This Row],[post_time]]+8/24</f>
        <v>40238.78469907408</v>
      </c>
      <c r="S1089" s="3">
        <f>IF(Table1[[#This Row],[post_position]]=1,0,SUMIFS($F$2:F1089,$H$2:H1089,Table1[[#This Row],[post_position]]-1,$C$2:C1089,Table1[[#This Row],[topic_id]]))</f>
        <v>40238.336747685185</v>
      </c>
    </row>
    <row r="1090" spans="1:19" x14ac:dyDescent="0.25">
      <c r="A1090" s="7">
        <v>1098</v>
      </c>
      <c r="B1090" s="7">
        <v>1</v>
      </c>
      <c r="C1090" s="7">
        <v>286</v>
      </c>
      <c r="D1090" s="7">
        <v>3886</v>
      </c>
      <c r="F1090" s="8">
        <v>40238.923182870371</v>
      </c>
      <c r="G1090" s="7">
        <v>0</v>
      </c>
      <c r="H1090" s="7">
        <v>3</v>
      </c>
      <c r="I1090" s="7" t="b">
        <f t="shared" si="48"/>
        <v>0</v>
      </c>
      <c r="J1090" s="7" t="b">
        <f t="shared" si="49"/>
        <v>1</v>
      </c>
      <c r="K1090" s="7">
        <f t="shared" si="50"/>
        <v>0</v>
      </c>
      <c r="L1090" s="7">
        <f>WEEKDAY(Table1[[#This Row],[post_time]])</f>
        <v>2</v>
      </c>
      <c r="M1090" s="7">
        <f>VLOOKUP(Table1[[#This Row],[topic_id]],'All Topics Data'!$A$2:$I$1243,8,FALSE)</f>
        <v>40231.915277777778</v>
      </c>
      <c r="N1090" s="7">
        <f>Table1[[#This Row],[Hui Reply?]]*(Table1[[#This Row],[post_time]]-Table1[[#This Row],[timestamp of previous reply]])</f>
        <v>0</v>
      </c>
      <c r="O1090" s="3">
        <f>O1089+Table1[[#This Row],[Hui Reply?]]</f>
        <v>231</v>
      </c>
      <c r="P1090" s="19">
        <f>INT(Table1[[#This Row],[post_time]])</f>
        <v>40238</v>
      </c>
      <c r="Q1090" s="3">
        <f>IF(Table1[[#This Row],[Hui Reply?]],VLOOKUP(Table1[[#This Row],[topic_id]],'All Topics Data'!$A$2:$E$1243,5,FALSE),0)</f>
        <v>0</v>
      </c>
      <c r="R1090" s="8">
        <f>Table1[[#This Row],[post_time]]+8/24</f>
        <v>40239.256516203706</v>
      </c>
      <c r="S1090" s="3">
        <f>IF(Table1[[#This Row],[post_position]]=1,0,SUMIFS($F$2:F1090,$H$2:H1090,Table1[[#This Row],[post_position]]-1,$C$2:C1090,Table1[[#This Row],[topic_id]]))</f>
        <v>40231.992962962962</v>
      </c>
    </row>
    <row r="1091" spans="1:19" x14ac:dyDescent="0.25">
      <c r="A1091" s="7">
        <v>1099</v>
      </c>
      <c r="B1091" s="7">
        <v>1</v>
      </c>
      <c r="C1091" s="7">
        <v>302</v>
      </c>
      <c r="D1091" s="7">
        <v>109</v>
      </c>
      <c r="E1091" s="2"/>
      <c r="F1091" s="8">
        <v>40238.956064814818</v>
      </c>
      <c r="G1091" s="7">
        <v>0</v>
      </c>
      <c r="H1091" s="7">
        <v>1</v>
      </c>
      <c r="I1091" s="7" t="b">
        <f t="shared" ref="I1091:I1154" si="51">(D1091=24)</f>
        <v>0</v>
      </c>
      <c r="J1091" s="7" t="b">
        <f t="shared" ref="J1091:J1154" si="52">H1091&gt;1</f>
        <v>0</v>
      </c>
      <c r="K1091" s="7">
        <f t="shared" ref="K1091:K1154" si="53">I1091*J1091</f>
        <v>0</v>
      </c>
      <c r="L1091" s="7">
        <f>WEEKDAY(Table1[[#This Row],[post_time]])</f>
        <v>2</v>
      </c>
      <c r="M1091" s="7">
        <f>VLOOKUP(Table1[[#This Row],[topic_id]],'All Topics Data'!$A$2:$I$1243,8,FALSE)</f>
        <v>40238.955555555556</v>
      </c>
      <c r="N1091" s="7">
        <f>Table1[[#This Row],[Hui Reply?]]*(Table1[[#This Row],[post_time]]-Table1[[#This Row],[timestamp of previous reply]])</f>
        <v>0</v>
      </c>
      <c r="O1091" s="3">
        <f>O1090+Table1[[#This Row],[Hui Reply?]]</f>
        <v>231</v>
      </c>
      <c r="P1091" s="19">
        <f>INT(Table1[[#This Row],[post_time]])</f>
        <v>40238</v>
      </c>
      <c r="Q1091" s="3">
        <f>IF(Table1[[#This Row],[Hui Reply?]],VLOOKUP(Table1[[#This Row],[topic_id]],'All Topics Data'!$A$2:$E$1243,5,FALSE),0)</f>
        <v>0</v>
      </c>
      <c r="R1091" s="8">
        <f>Table1[[#This Row],[post_time]]+8/24</f>
        <v>40239.289398148154</v>
      </c>
      <c r="S1091" s="3">
        <f>IF(Table1[[#This Row],[post_position]]=1,0,SUMIFS($F$2:F1091,$H$2:H1091,Table1[[#This Row],[post_position]]-1,$C$2:C1091,Table1[[#This Row],[topic_id]]))</f>
        <v>0</v>
      </c>
    </row>
    <row r="1092" spans="1:19" x14ac:dyDescent="0.25">
      <c r="A1092" s="7">
        <v>1100</v>
      </c>
      <c r="B1092" s="7">
        <v>1</v>
      </c>
      <c r="C1092" s="7">
        <v>303</v>
      </c>
      <c r="D1092" s="7">
        <v>4048</v>
      </c>
      <c r="E1092" s="2"/>
      <c r="F1092" s="8">
        <v>40239.388842592591</v>
      </c>
      <c r="G1092" s="7">
        <v>0</v>
      </c>
      <c r="H1092" s="7">
        <v>1</v>
      </c>
      <c r="I1092" s="7" t="b">
        <f t="shared" si="51"/>
        <v>0</v>
      </c>
      <c r="J1092" s="7" t="b">
        <f t="shared" si="52"/>
        <v>0</v>
      </c>
      <c r="K1092" s="7">
        <f t="shared" si="53"/>
        <v>0</v>
      </c>
      <c r="L1092" s="7">
        <f>WEEKDAY(Table1[[#This Row],[post_time]])</f>
        <v>3</v>
      </c>
      <c r="M1092" s="7">
        <f>VLOOKUP(Table1[[#This Row],[topic_id]],'All Topics Data'!$A$2:$I$1243,8,FALSE)</f>
        <v>40239.388194444444</v>
      </c>
      <c r="N1092" s="7">
        <f>Table1[[#This Row],[Hui Reply?]]*(Table1[[#This Row],[post_time]]-Table1[[#This Row],[timestamp of previous reply]])</f>
        <v>0</v>
      </c>
      <c r="O1092" s="3">
        <f>O1091+Table1[[#This Row],[Hui Reply?]]</f>
        <v>231</v>
      </c>
      <c r="P1092" s="19">
        <f>INT(Table1[[#This Row],[post_time]])</f>
        <v>40239</v>
      </c>
      <c r="Q1092" s="3">
        <f>IF(Table1[[#This Row],[Hui Reply?]],VLOOKUP(Table1[[#This Row],[topic_id]],'All Topics Data'!$A$2:$E$1243,5,FALSE),0)</f>
        <v>0</v>
      </c>
      <c r="R1092" s="8">
        <f>Table1[[#This Row],[post_time]]+8/24</f>
        <v>40239.722175925926</v>
      </c>
      <c r="S1092" s="3">
        <f>IF(Table1[[#This Row],[post_position]]=1,0,SUMIFS($F$2:F1092,$H$2:H1092,Table1[[#This Row],[post_position]]-1,$C$2:C1092,Table1[[#This Row],[topic_id]]))</f>
        <v>0</v>
      </c>
    </row>
    <row r="1093" spans="1:19" x14ac:dyDescent="0.25">
      <c r="A1093" s="7">
        <v>1101</v>
      </c>
      <c r="B1093" s="7">
        <v>1</v>
      </c>
      <c r="C1093" s="7">
        <v>290</v>
      </c>
      <c r="D1093" s="7">
        <v>28</v>
      </c>
      <c r="E1093" s="2"/>
      <c r="F1093" s="8">
        <v>40239.448576388888</v>
      </c>
      <c r="G1093" s="7">
        <v>0</v>
      </c>
      <c r="H1093" s="7">
        <v>4</v>
      </c>
      <c r="I1093" s="7" t="b">
        <f t="shared" si="51"/>
        <v>0</v>
      </c>
      <c r="J1093" s="7" t="b">
        <f t="shared" si="52"/>
        <v>1</v>
      </c>
      <c r="K1093" s="7">
        <f t="shared" si="53"/>
        <v>0</v>
      </c>
      <c r="L1093" s="7">
        <f>WEEKDAY(Table1[[#This Row],[post_time]])</f>
        <v>3</v>
      </c>
      <c r="M1093" s="7">
        <f>VLOOKUP(Table1[[#This Row],[topic_id]],'All Topics Data'!$A$2:$I$1243,8,FALSE)</f>
        <v>40233.679861111108</v>
      </c>
      <c r="N1093" s="7">
        <f>Table1[[#This Row],[Hui Reply?]]*(Table1[[#This Row],[post_time]]-Table1[[#This Row],[timestamp of previous reply]])</f>
        <v>0</v>
      </c>
      <c r="O1093" s="3">
        <f>O1092+Table1[[#This Row],[Hui Reply?]]</f>
        <v>231</v>
      </c>
      <c r="P1093" s="19">
        <f>INT(Table1[[#This Row],[post_time]])</f>
        <v>40239</v>
      </c>
      <c r="Q1093" s="3">
        <f>IF(Table1[[#This Row],[Hui Reply?]],VLOOKUP(Table1[[#This Row],[topic_id]],'All Topics Data'!$A$2:$E$1243,5,FALSE),0)</f>
        <v>0</v>
      </c>
      <c r="R1093" s="8">
        <f>Table1[[#This Row],[post_time]]+8/24</f>
        <v>40239.781909722224</v>
      </c>
      <c r="S1093" s="3">
        <f>IF(Table1[[#This Row],[post_position]]=1,0,SUMIFS($F$2:F1093,$H$2:H1093,Table1[[#This Row],[post_position]]-1,$C$2:C1093,Table1[[#This Row],[topic_id]]))</f>
        <v>40234.596180555556</v>
      </c>
    </row>
    <row r="1094" spans="1:19" x14ac:dyDescent="0.25">
      <c r="A1094" s="7">
        <v>1102</v>
      </c>
      <c r="B1094" s="7">
        <v>1</v>
      </c>
      <c r="C1094" s="7">
        <v>286</v>
      </c>
      <c r="D1094" s="7">
        <v>28</v>
      </c>
      <c r="F1094" s="8">
        <v>40239.460520833331</v>
      </c>
      <c r="G1094" s="7">
        <v>0</v>
      </c>
      <c r="H1094" s="7">
        <v>4</v>
      </c>
      <c r="I1094" s="7" t="b">
        <f t="shared" si="51"/>
        <v>0</v>
      </c>
      <c r="J1094" s="7" t="b">
        <f t="shared" si="52"/>
        <v>1</v>
      </c>
      <c r="K1094" s="7">
        <f t="shared" si="53"/>
        <v>0</v>
      </c>
      <c r="L1094" s="7">
        <f>WEEKDAY(Table1[[#This Row],[post_time]])</f>
        <v>3</v>
      </c>
      <c r="M1094" s="7">
        <f>VLOOKUP(Table1[[#This Row],[topic_id]],'All Topics Data'!$A$2:$I$1243,8,FALSE)</f>
        <v>40231.915277777778</v>
      </c>
      <c r="N1094" s="7">
        <f>Table1[[#This Row],[Hui Reply?]]*(Table1[[#This Row],[post_time]]-Table1[[#This Row],[timestamp of previous reply]])</f>
        <v>0</v>
      </c>
      <c r="O1094" s="3">
        <f>O1093+Table1[[#This Row],[Hui Reply?]]</f>
        <v>231</v>
      </c>
      <c r="P1094" s="19">
        <f>INT(Table1[[#This Row],[post_time]])</f>
        <v>40239</v>
      </c>
      <c r="Q1094" s="3">
        <f>IF(Table1[[#This Row],[Hui Reply?]],VLOOKUP(Table1[[#This Row],[topic_id]],'All Topics Data'!$A$2:$E$1243,5,FALSE),0)</f>
        <v>0</v>
      </c>
      <c r="R1094" s="8">
        <f>Table1[[#This Row],[post_time]]+8/24</f>
        <v>40239.793854166666</v>
      </c>
      <c r="S1094" s="3">
        <f>IF(Table1[[#This Row],[post_position]]=1,0,SUMIFS($F$2:F1094,$H$2:H1094,Table1[[#This Row],[post_position]]-1,$C$2:C1094,Table1[[#This Row],[topic_id]]))</f>
        <v>40238.923182870371</v>
      </c>
    </row>
    <row r="1095" spans="1:19" x14ac:dyDescent="0.25">
      <c r="A1095" s="7">
        <v>1103</v>
      </c>
      <c r="B1095" s="7">
        <v>1</v>
      </c>
      <c r="C1095" s="7">
        <v>304</v>
      </c>
      <c r="D1095" s="7">
        <v>2683</v>
      </c>
      <c r="E1095" s="2"/>
      <c r="F1095" s="8">
        <v>40239.487314814818</v>
      </c>
      <c r="G1095" s="7">
        <v>0</v>
      </c>
      <c r="H1095" s="7">
        <v>1</v>
      </c>
      <c r="I1095" s="7" t="b">
        <f t="shared" si="51"/>
        <v>0</v>
      </c>
      <c r="J1095" s="7" t="b">
        <f t="shared" si="52"/>
        <v>0</v>
      </c>
      <c r="K1095" s="7">
        <f t="shared" si="53"/>
        <v>0</v>
      </c>
      <c r="L1095" s="7">
        <f>WEEKDAY(Table1[[#This Row],[post_time]])</f>
        <v>3</v>
      </c>
      <c r="M1095" s="7">
        <f>VLOOKUP(Table1[[#This Row],[topic_id]],'All Topics Data'!$A$2:$I$1243,8,FALSE)</f>
        <v>40239.486805555556</v>
      </c>
      <c r="N1095" s="7">
        <f>Table1[[#This Row],[Hui Reply?]]*(Table1[[#This Row],[post_time]]-Table1[[#This Row],[timestamp of previous reply]])</f>
        <v>0</v>
      </c>
      <c r="O1095" s="3">
        <f>O1094+Table1[[#This Row],[Hui Reply?]]</f>
        <v>231</v>
      </c>
      <c r="P1095" s="19">
        <f>INT(Table1[[#This Row],[post_time]])</f>
        <v>40239</v>
      </c>
      <c r="Q1095" s="3">
        <f>IF(Table1[[#This Row],[Hui Reply?]],VLOOKUP(Table1[[#This Row],[topic_id]],'All Topics Data'!$A$2:$E$1243,5,FALSE),0)</f>
        <v>0</v>
      </c>
      <c r="R1095" s="8">
        <f>Table1[[#This Row],[post_time]]+8/24</f>
        <v>40239.820648148154</v>
      </c>
      <c r="S1095" s="3">
        <f>IF(Table1[[#This Row],[post_position]]=1,0,SUMIFS($F$2:F1095,$H$2:H1095,Table1[[#This Row],[post_position]]-1,$C$2:C1095,Table1[[#This Row],[topic_id]]))</f>
        <v>0</v>
      </c>
    </row>
    <row r="1096" spans="1:19" x14ac:dyDescent="0.25">
      <c r="A1096" s="7">
        <v>1104</v>
      </c>
      <c r="B1096" s="7">
        <v>1</v>
      </c>
      <c r="C1096" s="7">
        <v>303</v>
      </c>
      <c r="D1096" s="7">
        <v>178</v>
      </c>
      <c r="E1096" s="2"/>
      <c r="F1096" s="8">
        <v>40239.517835648148</v>
      </c>
      <c r="G1096" s="7">
        <v>0</v>
      </c>
      <c r="H1096" s="7">
        <v>2</v>
      </c>
      <c r="I1096" s="7" t="b">
        <f t="shared" si="51"/>
        <v>0</v>
      </c>
      <c r="J1096" s="7" t="b">
        <f t="shared" si="52"/>
        <v>1</v>
      </c>
      <c r="K1096" s="7">
        <f t="shared" si="53"/>
        <v>0</v>
      </c>
      <c r="L1096" s="7">
        <f>WEEKDAY(Table1[[#This Row],[post_time]])</f>
        <v>3</v>
      </c>
      <c r="M1096" s="7">
        <f>VLOOKUP(Table1[[#This Row],[topic_id]],'All Topics Data'!$A$2:$I$1243,8,FALSE)</f>
        <v>40239.388194444444</v>
      </c>
      <c r="N1096" s="7">
        <f>Table1[[#This Row],[Hui Reply?]]*(Table1[[#This Row],[post_time]]-Table1[[#This Row],[timestamp of previous reply]])</f>
        <v>0</v>
      </c>
      <c r="O1096" s="3">
        <f>O1095+Table1[[#This Row],[Hui Reply?]]</f>
        <v>231</v>
      </c>
      <c r="P1096" s="19">
        <f>INT(Table1[[#This Row],[post_time]])</f>
        <v>40239</v>
      </c>
      <c r="Q1096" s="3">
        <f>IF(Table1[[#This Row],[Hui Reply?]],VLOOKUP(Table1[[#This Row],[topic_id]],'All Topics Data'!$A$2:$E$1243,5,FALSE),0)</f>
        <v>0</v>
      </c>
      <c r="R1096" s="8">
        <f>Table1[[#This Row],[post_time]]+8/24</f>
        <v>40239.851168981484</v>
      </c>
      <c r="S1096" s="3">
        <f>IF(Table1[[#This Row],[post_position]]=1,0,SUMIFS($F$2:F1096,$H$2:H1096,Table1[[#This Row],[post_position]]-1,$C$2:C1096,Table1[[#This Row],[topic_id]]))</f>
        <v>40239.388842592591</v>
      </c>
    </row>
    <row r="1097" spans="1:19" x14ac:dyDescent="0.25">
      <c r="A1097" s="7">
        <v>1105</v>
      </c>
      <c r="B1097" s="7">
        <v>1</v>
      </c>
      <c r="C1097" s="7">
        <v>304</v>
      </c>
      <c r="D1097" s="7">
        <v>28</v>
      </c>
      <c r="E1097" s="2"/>
      <c r="F1097" s="8">
        <v>40239.541898148149</v>
      </c>
      <c r="G1097" s="7">
        <v>0</v>
      </c>
      <c r="H1097" s="7">
        <v>2</v>
      </c>
      <c r="I1097" s="7" t="b">
        <f t="shared" si="51"/>
        <v>0</v>
      </c>
      <c r="J1097" s="7" t="b">
        <f t="shared" si="52"/>
        <v>1</v>
      </c>
      <c r="K1097" s="7">
        <f t="shared" si="53"/>
        <v>0</v>
      </c>
      <c r="L1097" s="7">
        <f>WEEKDAY(Table1[[#This Row],[post_time]])</f>
        <v>3</v>
      </c>
      <c r="M1097" s="7">
        <f>VLOOKUP(Table1[[#This Row],[topic_id]],'All Topics Data'!$A$2:$I$1243,8,FALSE)</f>
        <v>40239.486805555556</v>
      </c>
      <c r="N1097" s="7">
        <f>Table1[[#This Row],[Hui Reply?]]*(Table1[[#This Row],[post_time]]-Table1[[#This Row],[timestamp of previous reply]])</f>
        <v>0</v>
      </c>
      <c r="O1097" s="3">
        <f>O1096+Table1[[#This Row],[Hui Reply?]]</f>
        <v>231</v>
      </c>
      <c r="P1097" s="19">
        <f>INT(Table1[[#This Row],[post_time]])</f>
        <v>40239</v>
      </c>
      <c r="Q1097" s="3">
        <f>IF(Table1[[#This Row],[Hui Reply?]],VLOOKUP(Table1[[#This Row],[topic_id]],'All Topics Data'!$A$2:$E$1243,5,FALSE),0)</f>
        <v>0</v>
      </c>
      <c r="R1097" s="8">
        <f>Table1[[#This Row],[post_time]]+8/24</f>
        <v>40239.875231481485</v>
      </c>
      <c r="S1097" s="3">
        <f>IF(Table1[[#This Row],[post_position]]=1,0,SUMIFS($F$2:F1097,$H$2:H1097,Table1[[#This Row],[post_position]]-1,$C$2:C1097,Table1[[#This Row],[topic_id]]))</f>
        <v>40239.487314814818</v>
      </c>
    </row>
    <row r="1098" spans="1:19" x14ac:dyDescent="0.25">
      <c r="A1098" s="7">
        <v>1106</v>
      </c>
      <c r="B1098" s="7">
        <v>1</v>
      </c>
      <c r="C1098" s="7">
        <v>304</v>
      </c>
      <c r="D1098" s="7">
        <v>24</v>
      </c>
      <c r="F1098" s="8">
        <v>40239.571192129632</v>
      </c>
      <c r="G1098" s="7">
        <v>0</v>
      </c>
      <c r="H1098" s="7">
        <v>3</v>
      </c>
      <c r="I1098" s="7" t="b">
        <f t="shared" si="51"/>
        <v>1</v>
      </c>
      <c r="J1098" s="7" t="b">
        <f t="shared" si="52"/>
        <v>1</v>
      </c>
      <c r="K1098" s="7">
        <f t="shared" si="53"/>
        <v>1</v>
      </c>
      <c r="L1098" s="7">
        <f>WEEKDAY(Table1[[#This Row],[post_time]])</f>
        <v>3</v>
      </c>
      <c r="M1098" s="7">
        <f>VLOOKUP(Table1[[#This Row],[topic_id]],'All Topics Data'!$A$2:$I$1243,8,FALSE)</f>
        <v>40239.486805555556</v>
      </c>
      <c r="N1098" s="7">
        <f>Table1[[#This Row],[Hui Reply?]]*(Table1[[#This Row],[post_time]]-Table1[[#This Row],[timestamp of previous reply]])</f>
        <v>2.9293981482624076E-2</v>
      </c>
      <c r="O1098" s="3">
        <f>O1097+Table1[[#This Row],[Hui Reply?]]</f>
        <v>232</v>
      </c>
      <c r="P1098" s="19">
        <f>INT(Table1[[#This Row],[post_time]])</f>
        <v>40239</v>
      </c>
      <c r="Q1098" s="3" t="str">
        <f>IF(Table1[[#This Row],[Hui Reply?]],VLOOKUP(Table1[[#This Row],[topic_id]],'All Topics Data'!$A$2:$E$1243,5,FALSE),0)</f>
        <v>LadyBlack</v>
      </c>
      <c r="R1098" s="8">
        <f>Table1[[#This Row],[post_time]]+8/24</f>
        <v>40239.904525462967</v>
      </c>
      <c r="S1098" s="3">
        <f>IF(Table1[[#This Row],[post_position]]=1,0,SUMIFS($F$2:F1098,$H$2:H1098,Table1[[#This Row],[post_position]]-1,$C$2:C1098,Table1[[#This Row],[topic_id]]))</f>
        <v>40239.541898148149</v>
      </c>
    </row>
    <row r="1099" spans="1:19" x14ac:dyDescent="0.25">
      <c r="A1099" s="7">
        <v>1107</v>
      </c>
      <c r="B1099" s="7">
        <v>1</v>
      </c>
      <c r="C1099" s="7">
        <v>305</v>
      </c>
      <c r="D1099" s="7">
        <v>4057</v>
      </c>
      <c r="E1099" s="2"/>
      <c r="F1099" s="8">
        <v>40239.633136574077</v>
      </c>
      <c r="G1099" s="7">
        <v>0</v>
      </c>
      <c r="H1099" s="7">
        <v>1</v>
      </c>
      <c r="I1099" s="7" t="b">
        <f t="shared" si="51"/>
        <v>0</v>
      </c>
      <c r="J1099" s="7" t="b">
        <f t="shared" si="52"/>
        <v>0</v>
      </c>
      <c r="K1099" s="7">
        <f t="shared" si="53"/>
        <v>0</v>
      </c>
      <c r="L1099" s="7">
        <f>WEEKDAY(Table1[[#This Row],[post_time]])</f>
        <v>3</v>
      </c>
      <c r="M1099" s="7">
        <f>VLOOKUP(Table1[[#This Row],[topic_id]],'All Topics Data'!$A$2:$I$1243,8,FALSE)</f>
        <v>40239.632638888892</v>
      </c>
      <c r="N1099" s="7">
        <f>Table1[[#This Row],[Hui Reply?]]*(Table1[[#This Row],[post_time]]-Table1[[#This Row],[timestamp of previous reply]])</f>
        <v>0</v>
      </c>
      <c r="O1099" s="3">
        <f>O1098+Table1[[#This Row],[Hui Reply?]]</f>
        <v>232</v>
      </c>
      <c r="P1099" s="19">
        <f>INT(Table1[[#This Row],[post_time]])</f>
        <v>40239</v>
      </c>
      <c r="Q1099" s="3">
        <f>IF(Table1[[#This Row],[Hui Reply?]],VLOOKUP(Table1[[#This Row],[topic_id]],'All Topics Data'!$A$2:$E$1243,5,FALSE),0)</f>
        <v>0</v>
      </c>
      <c r="R1099" s="8">
        <f>Table1[[#This Row],[post_time]]+8/24</f>
        <v>40239.966469907413</v>
      </c>
      <c r="S1099" s="3">
        <f>IF(Table1[[#This Row],[post_position]]=1,0,SUMIFS($F$2:F1099,$H$2:H1099,Table1[[#This Row],[post_position]]-1,$C$2:C1099,Table1[[#This Row],[topic_id]]))</f>
        <v>0</v>
      </c>
    </row>
    <row r="1100" spans="1:19" x14ac:dyDescent="0.25">
      <c r="A1100" s="7">
        <v>1108</v>
      </c>
      <c r="B1100" s="7">
        <v>1</v>
      </c>
      <c r="C1100" s="7">
        <v>286</v>
      </c>
      <c r="D1100" s="7">
        <v>3886</v>
      </c>
      <c r="F1100" s="8">
        <v>40239.634745370371</v>
      </c>
      <c r="G1100" s="7">
        <v>0</v>
      </c>
      <c r="H1100" s="7">
        <v>5</v>
      </c>
      <c r="I1100" s="7" t="b">
        <f t="shared" si="51"/>
        <v>0</v>
      </c>
      <c r="J1100" s="7" t="b">
        <f t="shared" si="52"/>
        <v>1</v>
      </c>
      <c r="K1100" s="7">
        <f t="shared" si="53"/>
        <v>0</v>
      </c>
      <c r="L1100" s="7">
        <f>WEEKDAY(Table1[[#This Row],[post_time]])</f>
        <v>3</v>
      </c>
      <c r="M1100" s="7">
        <f>VLOOKUP(Table1[[#This Row],[topic_id]],'All Topics Data'!$A$2:$I$1243,8,FALSE)</f>
        <v>40231.915277777778</v>
      </c>
      <c r="N1100" s="7">
        <f>Table1[[#This Row],[Hui Reply?]]*(Table1[[#This Row],[post_time]]-Table1[[#This Row],[timestamp of previous reply]])</f>
        <v>0</v>
      </c>
      <c r="O1100" s="3">
        <f>O1099+Table1[[#This Row],[Hui Reply?]]</f>
        <v>232</v>
      </c>
      <c r="P1100" s="19">
        <f>INT(Table1[[#This Row],[post_time]])</f>
        <v>40239</v>
      </c>
      <c r="Q1100" s="3">
        <f>IF(Table1[[#This Row],[Hui Reply?]],VLOOKUP(Table1[[#This Row],[topic_id]],'All Topics Data'!$A$2:$E$1243,5,FALSE),0)</f>
        <v>0</v>
      </c>
      <c r="R1100" s="8">
        <f>Table1[[#This Row],[post_time]]+8/24</f>
        <v>40239.968078703707</v>
      </c>
      <c r="S1100" s="3">
        <f>IF(Table1[[#This Row],[post_position]]=1,0,SUMIFS($F$2:F1100,$H$2:H1100,Table1[[#This Row],[post_position]]-1,$C$2:C1100,Table1[[#This Row],[topic_id]]))</f>
        <v>40239.460520833331</v>
      </c>
    </row>
    <row r="1101" spans="1:19" x14ac:dyDescent="0.25">
      <c r="A1101" s="7">
        <v>1109</v>
      </c>
      <c r="B1101" s="7">
        <v>1</v>
      </c>
      <c r="C1101" s="7">
        <v>306</v>
      </c>
      <c r="D1101" s="7">
        <v>4061</v>
      </c>
      <c r="E1101" s="2"/>
      <c r="F1101" s="8">
        <v>40239.677442129629</v>
      </c>
      <c r="G1101" s="7">
        <v>0</v>
      </c>
      <c r="H1101" s="7">
        <v>1</v>
      </c>
      <c r="I1101" s="7" t="b">
        <f t="shared" si="51"/>
        <v>0</v>
      </c>
      <c r="J1101" s="7" t="b">
        <f t="shared" si="52"/>
        <v>0</v>
      </c>
      <c r="K1101" s="7">
        <f t="shared" si="53"/>
        <v>0</v>
      </c>
      <c r="L1101" s="7">
        <f>WEEKDAY(Table1[[#This Row],[post_time]])</f>
        <v>3</v>
      </c>
      <c r="M1101" s="7">
        <f>VLOOKUP(Table1[[#This Row],[topic_id]],'All Topics Data'!$A$2:$I$1243,8,FALSE)</f>
        <v>40239.677083333336</v>
      </c>
      <c r="N1101" s="7">
        <f>Table1[[#This Row],[Hui Reply?]]*(Table1[[#This Row],[post_time]]-Table1[[#This Row],[timestamp of previous reply]])</f>
        <v>0</v>
      </c>
      <c r="O1101" s="3">
        <f>O1100+Table1[[#This Row],[Hui Reply?]]</f>
        <v>232</v>
      </c>
      <c r="P1101" s="19">
        <f>INT(Table1[[#This Row],[post_time]])</f>
        <v>40239</v>
      </c>
      <c r="Q1101" s="3">
        <f>IF(Table1[[#This Row],[Hui Reply?]],VLOOKUP(Table1[[#This Row],[topic_id]],'All Topics Data'!$A$2:$E$1243,5,FALSE),0)</f>
        <v>0</v>
      </c>
      <c r="R1101" s="8">
        <f>Table1[[#This Row],[post_time]]+8/24</f>
        <v>40240.010775462964</v>
      </c>
      <c r="S1101" s="3">
        <f>IF(Table1[[#This Row],[post_position]]=1,0,SUMIFS($F$2:F1101,$H$2:H1101,Table1[[#This Row],[post_position]]-1,$C$2:C1101,Table1[[#This Row],[topic_id]]))</f>
        <v>0</v>
      </c>
    </row>
    <row r="1102" spans="1:19" x14ac:dyDescent="0.25">
      <c r="A1102" s="7">
        <v>1110</v>
      </c>
      <c r="B1102" s="7">
        <v>1</v>
      </c>
      <c r="C1102" s="7">
        <v>306</v>
      </c>
      <c r="D1102" s="7">
        <v>2865</v>
      </c>
      <c r="E1102" s="2"/>
      <c r="F1102" s="8">
        <v>40239.869872685187</v>
      </c>
      <c r="G1102" s="7">
        <v>0</v>
      </c>
      <c r="H1102" s="7">
        <v>2</v>
      </c>
      <c r="I1102" s="7" t="b">
        <f t="shared" si="51"/>
        <v>0</v>
      </c>
      <c r="J1102" s="7" t="b">
        <f t="shared" si="52"/>
        <v>1</v>
      </c>
      <c r="K1102" s="7">
        <f t="shared" si="53"/>
        <v>0</v>
      </c>
      <c r="L1102" s="7">
        <f>WEEKDAY(Table1[[#This Row],[post_time]])</f>
        <v>3</v>
      </c>
      <c r="M1102" s="7">
        <f>VLOOKUP(Table1[[#This Row],[topic_id]],'All Topics Data'!$A$2:$I$1243,8,FALSE)</f>
        <v>40239.677083333336</v>
      </c>
      <c r="N1102" s="7">
        <f>Table1[[#This Row],[Hui Reply?]]*(Table1[[#This Row],[post_time]]-Table1[[#This Row],[timestamp of previous reply]])</f>
        <v>0</v>
      </c>
      <c r="O1102" s="3">
        <f>O1101+Table1[[#This Row],[Hui Reply?]]</f>
        <v>232</v>
      </c>
      <c r="P1102" s="19">
        <f>INT(Table1[[#This Row],[post_time]])</f>
        <v>40239</v>
      </c>
      <c r="Q1102" s="3">
        <f>IF(Table1[[#This Row],[Hui Reply?]],VLOOKUP(Table1[[#This Row],[topic_id]],'All Topics Data'!$A$2:$E$1243,5,FALSE),0)</f>
        <v>0</v>
      </c>
      <c r="R1102" s="8">
        <f>Table1[[#This Row],[post_time]]+8/24</f>
        <v>40240.203206018523</v>
      </c>
      <c r="S1102" s="3">
        <f>IF(Table1[[#This Row],[post_position]]=1,0,SUMIFS($F$2:F1102,$H$2:H1102,Table1[[#This Row],[post_position]]-1,$C$2:C1102,Table1[[#This Row],[topic_id]]))</f>
        <v>40239.677442129629</v>
      </c>
    </row>
    <row r="1103" spans="1:19" x14ac:dyDescent="0.25">
      <c r="A1103" s="7">
        <v>1111</v>
      </c>
      <c r="B1103" s="7">
        <v>1</v>
      </c>
      <c r="C1103" s="7">
        <v>305</v>
      </c>
      <c r="D1103" s="7">
        <v>2865</v>
      </c>
      <c r="F1103" s="8">
        <v>40239.875509259262</v>
      </c>
      <c r="G1103" s="7">
        <v>0</v>
      </c>
      <c r="H1103" s="7">
        <v>2</v>
      </c>
      <c r="I1103" s="7" t="b">
        <f t="shared" si="51"/>
        <v>0</v>
      </c>
      <c r="J1103" s="7" t="b">
        <f t="shared" si="52"/>
        <v>1</v>
      </c>
      <c r="K1103" s="7">
        <f t="shared" si="53"/>
        <v>0</v>
      </c>
      <c r="L1103" s="7">
        <f>WEEKDAY(Table1[[#This Row],[post_time]])</f>
        <v>3</v>
      </c>
      <c r="M1103" s="7">
        <f>VLOOKUP(Table1[[#This Row],[topic_id]],'All Topics Data'!$A$2:$I$1243,8,FALSE)</f>
        <v>40239.632638888892</v>
      </c>
      <c r="N1103" s="7">
        <f>Table1[[#This Row],[Hui Reply?]]*(Table1[[#This Row],[post_time]]-Table1[[#This Row],[timestamp of previous reply]])</f>
        <v>0</v>
      </c>
      <c r="O1103" s="3">
        <f>O1102+Table1[[#This Row],[Hui Reply?]]</f>
        <v>232</v>
      </c>
      <c r="P1103" s="19">
        <f>INT(Table1[[#This Row],[post_time]])</f>
        <v>40239</v>
      </c>
      <c r="Q1103" s="3">
        <f>IF(Table1[[#This Row],[Hui Reply?]],VLOOKUP(Table1[[#This Row],[topic_id]],'All Topics Data'!$A$2:$E$1243,5,FALSE),0)</f>
        <v>0</v>
      </c>
      <c r="R1103" s="8">
        <f>Table1[[#This Row],[post_time]]+8/24</f>
        <v>40240.208842592598</v>
      </c>
      <c r="S1103" s="3">
        <f>IF(Table1[[#This Row],[post_position]]=1,0,SUMIFS($F$2:F1103,$H$2:H1103,Table1[[#This Row],[post_position]]-1,$C$2:C1103,Table1[[#This Row],[topic_id]]))</f>
        <v>40239.633136574077</v>
      </c>
    </row>
    <row r="1104" spans="1:19" x14ac:dyDescent="0.25">
      <c r="A1104" s="7">
        <v>1112</v>
      </c>
      <c r="B1104" s="7">
        <v>1</v>
      </c>
      <c r="C1104" s="7">
        <v>307</v>
      </c>
      <c r="D1104" s="7">
        <v>4068</v>
      </c>
      <c r="E1104" s="2"/>
      <c r="F1104" s="8">
        <v>40239.946192129632</v>
      </c>
      <c r="G1104" s="7">
        <v>0</v>
      </c>
      <c r="H1104" s="7">
        <v>1</v>
      </c>
      <c r="I1104" s="7" t="b">
        <f t="shared" si="51"/>
        <v>0</v>
      </c>
      <c r="J1104" s="7" t="b">
        <f t="shared" si="52"/>
        <v>0</v>
      </c>
      <c r="K1104" s="7">
        <f t="shared" si="53"/>
        <v>0</v>
      </c>
      <c r="L1104" s="7">
        <f>WEEKDAY(Table1[[#This Row],[post_time]])</f>
        <v>3</v>
      </c>
      <c r="M1104" s="7">
        <f>VLOOKUP(Table1[[#This Row],[topic_id]],'All Topics Data'!$A$2:$I$1243,8,FALSE)</f>
        <v>40239.945833333331</v>
      </c>
      <c r="N1104" s="7">
        <f>Table1[[#This Row],[Hui Reply?]]*(Table1[[#This Row],[post_time]]-Table1[[#This Row],[timestamp of previous reply]])</f>
        <v>0</v>
      </c>
      <c r="O1104" s="3">
        <f>O1103+Table1[[#This Row],[Hui Reply?]]</f>
        <v>232</v>
      </c>
      <c r="P1104" s="19">
        <f>INT(Table1[[#This Row],[post_time]])</f>
        <v>40239</v>
      </c>
      <c r="Q1104" s="3">
        <f>IF(Table1[[#This Row],[Hui Reply?]],VLOOKUP(Table1[[#This Row],[topic_id]],'All Topics Data'!$A$2:$E$1243,5,FALSE),0)</f>
        <v>0</v>
      </c>
      <c r="R1104" s="8">
        <f>Table1[[#This Row],[post_time]]+8/24</f>
        <v>40240.279525462967</v>
      </c>
      <c r="S1104" s="3">
        <f>IF(Table1[[#This Row],[post_position]]=1,0,SUMIFS($F$2:F1104,$H$2:H1104,Table1[[#This Row],[post_position]]-1,$C$2:C1104,Table1[[#This Row],[topic_id]]))</f>
        <v>0</v>
      </c>
    </row>
    <row r="1105" spans="1:19" x14ac:dyDescent="0.25">
      <c r="A1105" s="7">
        <v>1113</v>
      </c>
      <c r="B1105" s="7">
        <v>1</v>
      </c>
      <c r="C1105" s="7">
        <v>307</v>
      </c>
      <c r="D1105" s="7">
        <v>24</v>
      </c>
      <c r="F1105" s="8">
        <v>40239.983553240738</v>
      </c>
      <c r="G1105" s="7">
        <v>0</v>
      </c>
      <c r="H1105" s="7">
        <v>2</v>
      </c>
      <c r="I1105" s="7" t="b">
        <f t="shared" si="51"/>
        <v>1</v>
      </c>
      <c r="J1105" s="7" t="b">
        <f t="shared" si="52"/>
        <v>1</v>
      </c>
      <c r="K1105" s="7">
        <f t="shared" si="53"/>
        <v>1</v>
      </c>
      <c r="L1105" s="7">
        <f>WEEKDAY(Table1[[#This Row],[post_time]])</f>
        <v>3</v>
      </c>
      <c r="M1105" s="7">
        <f>VLOOKUP(Table1[[#This Row],[topic_id]],'All Topics Data'!$A$2:$I$1243,8,FALSE)</f>
        <v>40239.945833333331</v>
      </c>
      <c r="N1105" s="7">
        <f>Table1[[#This Row],[Hui Reply?]]*(Table1[[#This Row],[post_time]]-Table1[[#This Row],[timestamp of previous reply]])</f>
        <v>3.736111110629281E-2</v>
      </c>
      <c r="O1105" s="3">
        <f>O1104+Table1[[#This Row],[Hui Reply?]]</f>
        <v>233</v>
      </c>
      <c r="P1105" s="19">
        <f>INT(Table1[[#This Row],[post_time]])</f>
        <v>40239</v>
      </c>
      <c r="Q1105" s="3" t="str">
        <f>IF(Table1[[#This Row],[Hui Reply?]],VLOOKUP(Table1[[#This Row],[topic_id]],'All Topics Data'!$A$2:$E$1243,5,FALSE),0)</f>
        <v>mr_hiboy</v>
      </c>
      <c r="R1105" s="8">
        <f>Table1[[#This Row],[post_time]]+8/24</f>
        <v>40240.316886574074</v>
      </c>
      <c r="S1105" s="3">
        <f>IF(Table1[[#This Row],[post_position]]=1,0,SUMIFS($F$2:F1105,$H$2:H1105,Table1[[#This Row],[post_position]]-1,$C$2:C1105,Table1[[#This Row],[topic_id]]))</f>
        <v>40239.946192129632</v>
      </c>
    </row>
    <row r="1106" spans="1:19" x14ac:dyDescent="0.25">
      <c r="A1106" s="7">
        <v>1114</v>
      </c>
      <c r="B1106" s="7">
        <v>1</v>
      </c>
      <c r="C1106" s="7">
        <v>286</v>
      </c>
      <c r="D1106" s="7">
        <v>28</v>
      </c>
      <c r="E1106" s="2"/>
      <c r="F1106" s="8">
        <v>40240.413113425922</v>
      </c>
      <c r="G1106" s="7">
        <v>0</v>
      </c>
      <c r="H1106" s="7">
        <v>6</v>
      </c>
      <c r="I1106" s="7" t="b">
        <f t="shared" si="51"/>
        <v>0</v>
      </c>
      <c r="J1106" s="7" t="b">
        <f t="shared" si="52"/>
        <v>1</v>
      </c>
      <c r="K1106" s="7">
        <f t="shared" si="53"/>
        <v>0</v>
      </c>
      <c r="L1106" s="7">
        <f>WEEKDAY(Table1[[#This Row],[post_time]])</f>
        <v>4</v>
      </c>
      <c r="M1106" s="7">
        <f>VLOOKUP(Table1[[#This Row],[topic_id]],'All Topics Data'!$A$2:$I$1243,8,FALSE)</f>
        <v>40231.915277777778</v>
      </c>
      <c r="N1106" s="7">
        <f>Table1[[#This Row],[Hui Reply?]]*(Table1[[#This Row],[post_time]]-Table1[[#This Row],[timestamp of previous reply]])</f>
        <v>0</v>
      </c>
      <c r="O1106" s="3">
        <f>O1105+Table1[[#This Row],[Hui Reply?]]</f>
        <v>233</v>
      </c>
      <c r="P1106" s="19">
        <f>INT(Table1[[#This Row],[post_time]])</f>
        <v>40240</v>
      </c>
      <c r="Q1106" s="3">
        <f>IF(Table1[[#This Row],[Hui Reply?]],VLOOKUP(Table1[[#This Row],[topic_id]],'All Topics Data'!$A$2:$E$1243,5,FALSE),0)</f>
        <v>0</v>
      </c>
      <c r="R1106" s="8">
        <f>Table1[[#This Row],[post_time]]+8/24</f>
        <v>40240.746446759258</v>
      </c>
      <c r="S1106" s="3">
        <f>IF(Table1[[#This Row],[post_position]]=1,0,SUMIFS($F$2:F1106,$H$2:H1106,Table1[[#This Row],[post_position]]-1,$C$2:C1106,Table1[[#This Row],[topic_id]]))</f>
        <v>40239.634745370371</v>
      </c>
    </row>
    <row r="1107" spans="1:19" x14ac:dyDescent="0.25">
      <c r="A1107" s="7">
        <v>1115</v>
      </c>
      <c r="B1107" s="7">
        <v>1</v>
      </c>
      <c r="C1107" s="7">
        <v>304</v>
      </c>
      <c r="D1107" s="7">
        <v>28</v>
      </c>
      <c r="F1107" s="8">
        <v>40240.415868055556</v>
      </c>
      <c r="G1107" s="7">
        <v>0</v>
      </c>
      <c r="H1107" s="7">
        <v>4</v>
      </c>
      <c r="I1107" s="7" t="b">
        <f t="shared" si="51"/>
        <v>0</v>
      </c>
      <c r="J1107" s="7" t="b">
        <f t="shared" si="52"/>
        <v>1</v>
      </c>
      <c r="K1107" s="7">
        <f t="shared" si="53"/>
        <v>0</v>
      </c>
      <c r="L1107" s="7">
        <f>WEEKDAY(Table1[[#This Row],[post_time]])</f>
        <v>4</v>
      </c>
      <c r="M1107" s="7">
        <f>VLOOKUP(Table1[[#This Row],[topic_id]],'All Topics Data'!$A$2:$I$1243,8,FALSE)</f>
        <v>40239.486805555556</v>
      </c>
      <c r="N1107" s="7">
        <f>Table1[[#This Row],[Hui Reply?]]*(Table1[[#This Row],[post_time]]-Table1[[#This Row],[timestamp of previous reply]])</f>
        <v>0</v>
      </c>
      <c r="O1107" s="3">
        <f>O1106+Table1[[#This Row],[Hui Reply?]]</f>
        <v>233</v>
      </c>
      <c r="P1107" s="19">
        <f>INT(Table1[[#This Row],[post_time]])</f>
        <v>40240</v>
      </c>
      <c r="Q1107" s="3">
        <f>IF(Table1[[#This Row],[Hui Reply?]],VLOOKUP(Table1[[#This Row],[topic_id]],'All Topics Data'!$A$2:$E$1243,5,FALSE),0)</f>
        <v>0</v>
      </c>
      <c r="R1107" s="8">
        <f>Table1[[#This Row],[post_time]]+8/24</f>
        <v>40240.749201388891</v>
      </c>
      <c r="S1107" s="3">
        <f>IF(Table1[[#This Row],[post_position]]=1,0,SUMIFS($F$2:F1107,$H$2:H1107,Table1[[#This Row],[post_position]]-1,$C$2:C1107,Table1[[#This Row],[topic_id]]))</f>
        <v>40239.571192129632</v>
      </c>
    </row>
    <row r="1108" spans="1:19" x14ac:dyDescent="0.25">
      <c r="A1108" s="7">
        <v>1116</v>
      </c>
      <c r="B1108" s="7">
        <v>1</v>
      </c>
      <c r="C1108" s="7">
        <v>294</v>
      </c>
      <c r="D1108" s="7">
        <v>3108</v>
      </c>
      <c r="F1108" s="8">
        <v>40240.625208333331</v>
      </c>
      <c r="G1108" s="7">
        <v>0</v>
      </c>
      <c r="H1108" s="7">
        <v>4</v>
      </c>
      <c r="I1108" s="7" t="b">
        <f t="shared" si="51"/>
        <v>0</v>
      </c>
      <c r="J1108" s="7" t="b">
        <f t="shared" si="52"/>
        <v>1</v>
      </c>
      <c r="K1108" s="7">
        <f t="shared" si="53"/>
        <v>0</v>
      </c>
      <c r="L1108" s="7">
        <f>WEEKDAY(Table1[[#This Row],[post_time]])</f>
        <v>4</v>
      </c>
      <c r="M1108" s="7">
        <f>VLOOKUP(Table1[[#This Row],[topic_id]],'All Topics Data'!$A$2:$I$1243,8,FALSE)</f>
        <v>40234.633333333331</v>
      </c>
      <c r="N1108" s="7">
        <f>Table1[[#This Row],[Hui Reply?]]*(Table1[[#This Row],[post_time]]-Table1[[#This Row],[timestamp of previous reply]])</f>
        <v>0</v>
      </c>
      <c r="O1108" s="3">
        <f>O1107+Table1[[#This Row],[Hui Reply?]]</f>
        <v>233</v>
      </c>
      <c r="P1108" s="19">
        <f>INT(Table1[[#This Row],[post_time]])</f>
        <v>40240</v>
      </c>
      <c r="Q1108" s="3">
        <f>IF(Table1[[#This Row],[Hui Reply?]],VLOOKUP(Table1[[#This Row],[topic_id]],'All Topics Data'!$A$2:$E$1243,5,FALSE),0)</f>
        <v>0</v>
      </c>
      <c r="R1108" s="8">
        <f>Table1[[#This Row],[post_time]]+8/24</f>
        <v>40240.958541666667</v>
      </c>
      <c r="S1108" s="3">
        <f>IF(Table1[[#This Row],[post_position]]=1,0,SUMIFS($F$2:F1108,$H$2:H1108,Table1[[#This Row],[post_position]]-1,$C$2:C1108,Table1[[#This Row],[topic_id]]))</f>
        <v>40235.641192129631</v>
      </c>
    </row>
    <row r="1109" spans="1:19" x14ac:dyDescent="0.25">
      <c r="A1109" s="7">
        <v>1117</v>
      </c>
      <c r="B1109" s="7">
        <v>1</v>
      </c>
      <c r="C1109" s="7">
        <v>308</v>
      </c>
      <c r="D1109" s="7">
        <v>4092</v>
      </c>
      <c r="E1109" s="2"/>
      <c r="F1109" s="8">
        <v>40240.86414351852</v>
      </c>
      <c r="G1109" s="7">
        <v>0</v>
      </c>
      <c r="H1109" s="7">
        <v>1</v>
      </c>
      <c r="I1109" s="7" t="b">
        <f t="shared" si="51"/>
        <v>0</v>
      </c>
      <c r="J1109" s="7" t="b">
        <f t="shared" si="52"/>
        <v>0</v>
      </c>
      <c r="K1109" s="7">
        <f t="shared" si="53"/>
        <v>0</v>
      </c>
      <c r="L1109" s="7">
        <f>WEEKDAY(Table1[[#This Row],[post_time]])</f>
        <v>4</v>
      </c>
      <c r="M1109" s="7">
        <f>VLOOKUP(Table1[[#This Row],[topic_id]],'All Topics Data'!$A$2:$I$1243,8,FALSE)</f>
        <v>40240.863888888889</v>
      </c>
      <c r="N1109" s="7">
        <f>Table1[[#This Row],[Hui Reply?]]*(Table1[[#This Row],[post_time]]-Table1[[#This Row],[timestamp of previous reply]])</f>
        <v>0</v>
      </c>
      <c r="O1109" s="3">
        <f>O1108+Table1[[#This Row],[Hui Reply?]]</f>
        <v>233</v>
      </c>
      <c r="P1109" s="19">
        <f>INT(Table1[[#This Row],[post_time]])</f>
        <v>40240</v>
      </c>
      <c r="Q1109" s="3">
        <f>IF(Table1[[#This Row],[Hui Reply?]],VLOOKUP(Table1[[#This Row],[topic_id]],'All Topics Data'!$A$2:$E$1243,5,FALSE),0)</f>
        <v>0</v>
      </c>
      <c r="R1109" s="8">
        <f>Table1[[#This Row],[post_time]]+8/24</f>
        <v>40241.197476851856</v>
      </c>
      <c r="S1109" s="3">
        <f>IF(Table1[[#This Row],[post_position]]=1,0,SUMIFS($F$2:F1109,$H$2:H1109,Table1[[#This Row],[post_position]]-1,$C$2:C1109,Table1[[#This Row],[topic_id]]))</f>
        <v>0</v>
      </c>
    </row>
    <row r="1110" spans="1:19" x14ac:dyDescent="0.25">
      <c r="A1110" s="7">
        <v>1118</v>
      </c>
      <c r="B1110" s="7">
        <v>1</v>
      </c>
      <c r="C1110" s="7">
        <v>308</v>
      </c>
      <c r="D1110" s="7">
        <v>2758</v>
      </c>
      <c r="E1110" s="2"/>
      <c r="F1110" s="8">
        <v>40240.923761574071</v>
      </c>
      <c r="G1110" s="7">
        <v>0</v>
      </c>
      <c r="H1110" s="7">
        <v>2</v>
      </c>
      <c r="I1110" s="7" t="b">
        <f t="shared" si="51"/>
        <v>0</v>
      </c>
      <c r="J1110" s="7" t="b">
        <f t="shared" si="52"/>
        <v>1</v>
      </c>
      <c r="K1110" s="7">
        <f t="shared" si="53"/>
        <v>0</v>
      </c>
      <c r="L1110" s="7">
        <f>WEEKDAY(Table1[[#This Row],[post_time]])</f>
        <v>4</v>
      </c>
      <c r="M1110" s="7">
        <f>VLOOKUP(Table1[[#This Row],[topic_id]],'All Topics Data'!$A$2:$I$1243,8,FALSE)</f>
        <v>40240.863888888889</v>
      </c>
      <c r="N1110" s="7">
        <f>Table1[[#This Row],[Hui Reply?]]*(Table1[[#This Row],[post_time]]-Table1[[#This Row],[timestamp of previous reply]])</f>
        <v>0</v>
      </c>
      <c r="O1110" s="3">
        <f>O1109+Table1[[#This Row],[Hui Reply?]]</f>
        <v>233</v>
      </c>
      <c r="P1110" s="19">
        <f>INT(Table1[[#This Row],[post_time]])</f>
        <v>40240</v>
      </c>
      <c r="Q1110" s="3">
        <f>IF(Table1[[#This Row],[Hui Reply?]],VLOOKUP(Table1[[#This Row],[topic_id]],'All Topics Data'!$A$2:$E$1243,5,FALSE),0)</f>
        <v>0</v>
      </c>
      <c r="R1110" s="8">
        <f>Table1[[#This Row],[post_time]]+8/24</f>
        <v>40241.257094907407</v>
      </c>
      <c r="S1110" s="3">
        <f>IF(Table1[[#This Row],[post_position]]=1,0,SUMIFS($F$2:F1110,$H$2:H1110,Table1[[#This Row],[post_position]]-1,$C$2:C1110,Table1[[#This Row],[topic_id]]))</f>
        <v>40240.86414351852</v>
      </c>
    </row>
    <row r="1111" spans="1:19" x14ac:dyDescent="0.25">
      <c r="A1111" s="7">
        <v>1119</v>
      </c>
      <c r="B1111" s="7">
        <v>1</v>
      </c>
      <c r="C1111" s="7">
        <v>305</v>
      </c>
      <c r="D1111" s="7">
        <v>4057</v>
      </c>
      <c r="F1111" s="8">
        <v>40241.419270833336</v>
      </c>
      <c r="G1111" s="7">
        <v>0</v>
      </c>
      <c r="H1111" s="7">
        <v>3</v>
      </c>
      <c r="I1111" s="7" t="b">
        <f t="shared" si="51"/>
        <v>0</v>
      </c>
      <c r="J1111" s="7" t="b">
        <f t="shared" si="52"/>
        <v>1</v>
      </c>
      <c r="K1111" s="7">
        <f t="shared" si="53"/>
        <v>0</v>
      </c>
      <c r="L1111" s="7">
        <f>WEEKDAY(Table1[[#This Row],[post_time]])</f>
        <v>5</v>
      </c>
      <c r="M1111" s="7">
        <f>VLOOKUP(Table1[[#This Row],[topic_id]],'All Topics Data'!$A$2:$I$1243,8,FALSE)</f>
        <v>40239.632638888892</v>
      </c>
      <c r="N1111" s="7">
        <f>Table1[[#This Row],[Hui Reply?]]*(Table1[[#This Row],[post_time]]-Table1[[#This Row],[timestamp of previous reply]])</f>
        <v>0</v>
      </c>
      <c r="O1111" s="3">
        <f>O1110+Table1[[#This Row],[Hui Reply?]]</f>
        <v>233</v>
      </c>
      <c r="P1111" s="19">
        <f>INT(Table1[[#This Row],[post_time]])</f>
        <v>40241</v>
      </c>
      <c r="Q1111" s="3">
        <f>IF(Table1[[#This Row],[Hui Reply?]],VLOOKUP(Table1[[#This Row],[topic_id]],'All Topics Data'!$A$2:$E$1243,5,FALSE),0)</f>
        <v>0</v>
      </c>
      <c r="R1111" s="8">
        <f>Table1[[#This Row],[post_time]]+8/24</f>
        <v>40241.752604166672</v>
      </c>
      <c r="S1111" s="3">
        <f>IF(Table1[[#This Row],[post_position]]=1,0,SUMIFS($F$2:F1111,$H$2:H1111,Table1[[#This Row],[post_position]]-1,$C$2:C1111,Table1[[#This Row],[topic_id]]))</f>
        <v>40239.875509259262</v>
      </c>
    </row>
    <row r="1112" spans="1:19" x14ac:dyDescent="0.25">
      <c r="A1112" s="7">
        <v>1120</v>
      </c>
      <c r="B1112" s="7">
        <v>1</v>
      </c>
      <c r="C1112" s="7">
        <v>309</v>
      </c>
      <c r="D1112" s="7">
        <v>178</v>
      </c>
      <c r="E1112" s="2"/>
      <c r="F1112" s="8">
        <v>40241.420636574076</v>
      </c>
      <c r="G1112" s="7">
        <v>0</v>
      </c>
      <c r="H1112" s="7">
        <v>1</v>
      </c>
      <c r="I1112" s="7" t="b">
        <f t="shared" si="51"/>
        <v>0</v>
      </c>
      <c r="J1112" s="7" t="b">
        <f t="shared" si="52"/>
        <v>0</v>
      </c>
      <c r="K1112" s="7">
        <f t="shared" si="53"/>
        <v>0</v>
      </c>
      <c r="L1112" s="7">
        <f>WEEKDAY(Table1[[#This Row],[post_time]])</f>
        <v>5</v>
      </c>
      <c r="M1112" s="7">
        <f>VLOOKUP(Table1[[#This Row],[topic_id]],'All Topics Data'!$A$2:$I$1243,8,FALSE)</f>
        <v>40241.420138888891</v>
      </c>
      <c r="N1112" s="7">
        <f>Table1[[#This Row],[Hui Reply?]]*(Table1[[#This Row],[post_time]]-Table1[[#This Row],[timestamp of previous reply]])</f>
        <v>0</v>
      </c>
      <c r="O1112" s="3">
        <f>O1111+Table1[[#This Row],[Hui Reply?]]</f>
        <v>233</v>
      </c>
      <c r="P1112" s="19">
        <f>INT(Table1[[#This Row],[post_time]])</f>
        <v>40241</v>
      </c>
      <c r="Q1112" s="3">
        <f>IF(Table1[[#This Row],[Hui Reply?]],VLOOKUP(Table1[[#This Row],[topic_id]],'All Topics Data'!$A$2:$E$1243,5,FALSE),0)</f>
        <v>0</v>
      </c>
      <c r="R1112" s="8">
        <f>Table1[[#This Row],[post_time]]+8/24</f>
        <v>40241.753969907411</v>
      </c>
      <c r="S1112" s="3">
        <f>IF(Table1[[#This Row],[post_position]]=1,0,SUMIFS($F$2:F1112,$H$2:H1112,Table1[[#This Row],[post_position]]-1,$C$2:C1112,Table1[[#This Row],[topic_id]]))</f>
        <v>0</v>
      </c>
    </row>
    <row r="1113" spans="1:19" x14ac:dyDescent="0.25">
      <c r="A1113" s="7">
        <v>1121</v>
      </c>
      <c r="B1113" s="7">
        <v>1</v>
      </c>
      <c r="C1113" s="7">
        <v>309</v>
      </c>
      <c r="D1113" s="7">
        <v>24</v>
      </c>
      <c r="E1113" s="2"/>
      <c r="F1113" s="8">
        <v>40241.496851851851</v>
      </c>
      <c r="G1113" s="7">
        <v>0</v>
      </c>
      <c r="H1113" s="7">
        <v>2</v>
      </c>
      <c r="I1113" s="7" t="b">
        <f t="shared" si="51"/>
        <v>1</v>
      </c>
      <c r="J1113" s="7" t="b">
        <f t="shared" si="52"/>
        <v>1</v>
      </c>
      <c r="K1113" s="7">
        <f t="shared" si="53"/>
        <v>1</v>
      </c>
      <c r="L1113" s="7">
        <f>WEEKDAY(Table1[[#This Row],[post_time]])</f>
        <v>5</v>
      </c>
      <c r="M1113" s="7">
        <f>VLOOKUP(Table1[[#This Row],[topic_id]],'All Topics Data'!$A$2:$I$1243,8,FALSE)</f>
        <v>40241.420138888891</v>
      </c>
      <c r="N1113" s="7">
        <f>Table1[[#This Row],[Hui Reply?]]*(Table1[[#This Row],[post_time]]-Table1[[#This Row],[timestamp of previous reply]])</f>
        <v>7.6215277775190771E-2</v>
      </c>
      <c r="O1113" s="3">
        <f>O1112+Table1[[#This Row],[Hui Reply?]]</f>
        <v>234</v>
      </c>
      <c r="P1113" s="19">
        <f>INT(Table1[[#This Row],[post_time]])</f>
        <v>40241</v>
      </c>
      <c r="Q1113" s="3" t="str">
        <f>IF(Table1[[#This Row],[Hui Reply?]],VLOOKUP(Table1[[#This Row],[topic_id]],'All Topics Data'!$A$2:$E$1243,5,FALSE),0)</f>
        <v>Radu</v>
      </c>
      <c r="R1113" s="8">
        <f>Table1[[#This Row],[post_time]]+8/24</f>
        <v>40241.830185185187</v>
      </c>
      <c r="S1113" s="3">
        <f>IF(Table1[[#This Row],[post_position]]=1,0,SUMIFS($F$2:F1113,$H$2:H1113,Table1[[#This Row],[post_position]]-1,$C$2:C1113,Table1[[#This Row],[topic_id]]))</f>
        <v>40241.420636574076</v>
      </c>
    </row>
    <row r="1114" spans="1:19" x14ac:dyDescent="0.25">
      <c r="A1114" s="7">
        <v>1122</v>
      </c>
      <c r="B1114" s="7">
        <v>1</v>
      </c>
      <c r="C1114" s="7">
        <v>310</v>
      </c>
      <c r="D1114" s="7">
        <v>4108</v>
      </c>
      <c r="E1114" s="2"/>
      <c r="F1114" s="8">
        <v>40241.518680555557</v>
      </c>
      <c r="G1114" s="7">
        <v>0</v>
      </c>
      <c r="H1114" s="7">
        <v>1</v>
      </c>
      <c r="I1114" s="7" t="b">
        <f t="shared" si="51"/>
        <v>0</v>
      </c>
      <c r="J1114" s="7" t="b">
        <f t="shared" si="52"/>
        <v>0</v>
      </c>
      <c r="K1114" s="7">
        <f t="shared" si="53"/>
        <v>0</v>
      </c>
      <c r="L1114" s="7">
        <f>WEEKDAY(Table1[[#This Row],[post_time]])</f>
        <v>5</v>
      </c>
      <c r="M1114" s="7">
        <f>VLOOKUP(Table1[[#This Row],[topic_id]],'All Topics Data'!$A$2:$I$1243,8,FALSE)</f>
        <v>40241.518055555556</v>
      </c>
      <c r="N1114" s="7">
        <f>Table1[[#This Row],[Hui Reply?]]*(Table1[[#This Row],[post_time]]-Table1[[#This Row],[timestamp of previous reply]])</f>
        <v>0</v>
      </c>
      <c r="O1114" s="3">
        <f>O1113+Table1[[#This Row],[Hui Reply?]]</f>
        <v>234</v>
      </c>
      <c r="P1114" s="19">
        <f>INT(Table1[[#This Row],[post_time]])</f>
        <v>40241</v>
      </c>
      <c r="Q1114" s="3">
        <f>IF(Table1[[#This Row],[Hui Reply?]],VLOOKUP(Table1[[#This Row],[topic_id]],'All Topics Data'!$A$2:$E$1243,5,FALSE),0)</f>
        <v>0</v>
      </c>
      <c r="R1114" s="8">
        <f>Table1[[#This Row],[post_time]]+8/24</f>
        <v>40241.852013888893</v>
      </c>
      <c r="S1114" s="3">
        <f>IF(Table1[[#This Row],[post_position]]=1,0,SUMIFS($F$2:F1114,$H$2:H1114,Table1[[#This Row],[post_position]]-1,$C$2:C1114,Table1[[#This Row],[topic_id]]))</f>
        <v>0</v>
      </c>
    </row>
    <row r="1115" spans="1:19" x14ac:dyDescent="0.25">
      <c r="A1115" s="7">
        <v>1123</v>
      </c>
      <c r="B1115" s="7">
        <v>1</v>
      </c>
      <c r="C1115" s="7">
        <v>309</v>
      </c>
      <c r="D1115" s="7">
        <v>178</v>
      </c>
      <c r="F1115" s="8">
        <v>40241.550162037034</v>
      </c>
      <c r="G1115" s="7">
        <v>0</v>
      </c>
      <c r="H1115" s="7">
        <v>3</v>
      </c>
      <c r="I1115" s="7" t="b">
        <f t="shared" si="51"/>
        <v>0</v>
      </c>
      <c r="J1115" s="7" t="b">
        <f t="shared" si="52"/>
        <v>1</v>
      </c>
      <c r="K1115" s="7">
        <f t="shared" si="53"/>
        <v>0</v>
      </c>
      <c r="L1115" s="7">
        <f>WEEKDAY(Table1[[#This Row],[post_time]])</f>
        <v>5</v>
      </c>
      <c r="M1115" s="7">
        <f>VLOOKUP(Table1[[#This Row],[topic_id]],'All Topics Data'!$A$2:$I$1243,8,FALSE)</f>
        <v>40241.420138888891</v>
      </c>
      <c r="N1115" s="7">
        <f>Table1[[#This Row],[Hui Reply?]]*(Table1[[#This Row],[post_time]]-Table1[[#This Row],[timestamp of previous reply]])</f>
        <v>0</v>
      </c>
      <c r="O1115" s="3">
        <f>O1114+Table1[[#This Row],[Hui Reply?]]</f>
        <v>234</v>
      </c>
      <c r="P1115" s="19">
        <f>INT(Table1[[#This Row],[post_time]])</f>
        <v>40241</v>
      </c>
      <c r="Q1115" s="3">
        <f>IF(Table1[[#This Row],[Hui Reply?]],VLOOKUP(Table1[[#This Row],[topic_id]],'All Topics Data'!$A$2:$E$1243,5,FALSE),0)</f>
        <v>0</v>
      </c>
      <c r="R1115" s="8">
        <f>Table1[[#This Row],[post_time]]+8/24</f>
        <v>40241.88349537037</v>
      </c>
      <c r="S1115" s="3">
        <f>IF(Table1[[#This Row],[post_position]]=1,0,SUMIFS($F$2:F1115,$H$2:H1115,Table1[[#This Row],[post_position]]-1,$C$2:C1115,Table1[[#This Row],[topic_id]]))</f>
        <v>40241.496851851851</v>
      </c>
    </row>
    <row r="1116" spans="1:19" x14ac:dyDescent="0.25">
      <c r="A1116" s="7">
        <v>1124</v>
      </c>
      <c r="B1116" s="7">
        <v>1</v>
      </c>
      <c r="C1116" s="7">
        <v>302</v>
      </c>
      <c r="D1116" s="7">
        <v>2758</v>
      </c>
      <c r="E1116" s="2"/>
      <c r="F1116" s="8">
        <v>40241.550856481481</v>
      </c>
      <c r="G1116" s="7">
        <v>0</v>
      </c>
      <c r="H1116" s="7">
        <v>2</v>
      </c>
      <c r="I1116" s="7" t="b">
        <f t="shared" si="51"/>
        <v>0</v>
      </c>
      <c r="J1116" s="7" t="b">
        <f t="shared" si="52"/>
        <v>1</v>
      </c>
      <c r="K1116" s="7">
        <f t="shared" si="53"/>
        <v>0</v>
      </c>
      <c r="L1116" s="7">
        <f>WEEKDAY(Table1[[#This Row],[post_time]])</f>
        <v>5</v>
      </c>
      <c r="M1116" s="7">
        <f>VLOOKUP(Table1[[#This Row],[topic_id]],'All Topics Data'!$A$2:$I$1243,8,FALSE)</f>
        <v>40238.955555555556</v>
      </c>
      <c r="N1116" s="7">
        <f>Table1[[#This Row],[Hui Reply?]]*(Table1[[#This Row],[post_time]]-Table1[[#This Row],[timestamp of previous reply]])</f>
        <v>0</v>
      </c>
      <c r="O1116" s="3">
        <f>O1115+Table1[[#This Row],[Hui Reply?]]</f>
        <v>234</v>
      </c>
      <c r="P1116" s="19">
        <f>INT(Table1[[#This Row],[post_time]])</f>
        <v>40241</v>
      </c>
      <c r="Q1116" s="3">
        <f>IF(Table1[[#This Row],[Hui Reply?]],VLOOKUP(Table1[[#This Row],[topic_id]],'All Topics Data'!$A$2:$E$1243,5,FALSE),0)</f>
        <v>0</v>
      </c>
      <c r="R1116" s="8">
        <f>Table1[[#This Row],[post_time]]+8/24</f>
        <v>40241.884189814817</v>
      </c>
      <c r="S1116" s="3">
        <f>IF(Table1[[#This Row],[post_position]]=1,0,SUMIFS($F$2:F1116,$H$2:H1116,Table1[[#This Row],[post_position]]-1,$C$2:C1116,Table1[[#This Row],[topic_id]]))</f>
        <v>40238.956064814818</v>
      </c>
    </row>
    <row r="1117" spans="1:19" x14ac:dyDescent="0.25">
      <c r="A1117" s="7">
        <v>1125</v>
      </c>
      <c r="B1117" s="7">
        <v>1</v>
      </c>
      <c r="C1117" s="7">
        <v>310</v>
      </c>
      <c r="D1117" s="7">
        <v>24</v>
      </c>
      <c r="E1117" s="2"/>
      <c r="F1117" s="8">
        <v>40241.553784722222</v>
      </c>
      <c r="G1117" s="7">
        <v>0</v>
      </c>
      <c r="H1117" s="7">
        <v>2</v>
      </c>
      <c r="I1117" s="7" t="b">
        <f t="shared" si="51"/>
        <v>1</v>
      </c>
      <c r="J1117" s="7" t="b">
        <f t="shared" si="52"/>
        <v>1</v>
      </c>
      <c r="K1117" s="7">
        <f t="shared" si="53"/>
        <v>1</v>
      </c>
      <c r="L1117" s="7">
        <f>WEEKDAY(Table1[[#This Row],[post_time]])</f>
        <v>5</v>
      </c>
      <c r="M1117" s="7">
        <f>VLOOKUP(Table1[[#This Row],[topic_id]],'All Topics Data'!$A$2:$I$1243,8,FALSE)</f>
        <v>40241.518055555556</v>
      </c>
      <c r="N1117" s="7">
        <f>Table1[[#This Row],[Hui Reply?]]*(Table1[[#This Row],[post_time]]-Table1[[#This Row],[timestamp of previous reply]])</f>
        <v>3.5104166665405501E-2</v>
      </c>
      <c r="O1117" s="3">
        <f>O1116+Table1[[#This Row],[Hui Reply?]]</f>
        <v>235</v>
      </c>
      <c r="P1117" s="19">
        <f>INT(Table1[[#This Row],[post_time]])</f>
        <v>40241</v>
      </c>
      <c r="Q1117" s="3" t="str">
        <f>IF(Table1[[#This Row],[Hui Reply?]],VLOOKUP(Table1[[#This Row],[topic_id]],'All Topics Data'!$A$2:$E$1243,5,FALSE),0)</f>
        <v>asiftherock</v>
      </c>
      <c r="R1117" s="8">
        <f>Table1[[#This Row],[post_time]]+8/24</f>
        <v>40241.887118055558</v>
      </c>
      <c r="S1117" s="3">
        <f>IF(Table1[[#This Row],[post_position]]=1,0,SUMIFS($F$2:F1117,$H$2:H1117,Table1[[#This Row],[post_position]]-1,$C$2:C1117,Table1[[#This Row],[topic_id]]))</f>
        <v>40241.518680555557</v>
      </c>
    </row>
    <row r="1118" spans="1:19" x14ac:dyDescent="0.25">
      <c r="A1118" s="7">
        <v>1126</v>
      </c>
      <c r="B1118" s="7">
        <v>1</v>
      </c>
      <c r="C1118" s="7">
        <v>310</v>
      </c>
      <c r="D1118" s="7">
        <v>24</v>
      </c>
      <c r="F1118" s="8">
        <v>40241.557037037041</v>
      </c>
      <c r="G1118" s="7">
        <v>0</v>
      </c>
      <c r="H1118" s="7">
        <v>3</v>
      </c>
      <c r="I1118" s="7" t="b">
        <f t="shared" si="51"/>
        <v>1</v>
      </c>
      <c r="J1118" s="7" t="b">
        <f t="shared" si="52"/>
        <v>1</v>
      </c>
      <c r="K1118" s="7">
        <f t="shared" si="53"/>
        <v>1</v>
      </c>
      <c r="L1118" s="7">
        <f>WEEKDAY(Table1[[#This Row],[post_time]])</f>
        <v>5</v>
      </c>
      <c r="M1118" s="7">
        <f>VLOOKUP(Table1[[#This Row],[topic_id]],'All Topics Data'!$A$2:$I$1243,8,FALSE)</f>
        <v>40241.518055555556</v>
      </c>
      <c r="N1118" s="7">
        <f>Table1[[#This Row],[Hui Reply?]]*(Table1[[#This Row],[post_time]]-Table1[[#This Row],[timestamp of previous reply]])</f>
        <v>3.2523148183827288E-3</v>
      </c>
      <c r="O1118" s="3">
        <f>O1117+Table1[[#This Row],[Hui Reply?]]</f>
        <v>236</v>
      </c>
      <c r="P1118" s="19">
        <f>INT(Table1[[#This Row],[post_time]])</f>
        <v>40241</v>
      </c>
      <c r="Q1118" s="3" t="str">
        <f>IF(Table1[[#This Row],[Hui Reply?]],VLOOKUP(Table1[[#This Row],[topic_id]],'All Topics Data'!$A$2:$E$1243,5,FALSE),0)</f>
        <v>asiftherock</v>
      </c>
      <c r="R1118" s="8">
        <f>Table1[[#This Row],[post_time]]+8/24</f>
        <v>40241.890370370376</v>
      </c>
      <c r="S1118" s="3">
        <f>IF(Table1[[#This Row],[post_position]]=1,0,SUMIFS($F$2:F1118,$H$2:H1118,Table1[[#This Row],[post_position]]-1,$C$2:C1118,Table1[[#This Row],[topic_id]]))</f>
        <v>40241.553784722222</v>
      </c>
    </row>
    <row r="1119" spans="1:19" x14ac:dyDescent="0.25">
      <c r="A1119" s="7">
        <v>1127</v>
      </c>
      <c r="B1119" s="7">
        <v>1</v>
      </c>
      <c r="C1119" s="7">
        <v>308</v>
      </c>
      <c r="D1119" s="7">
        <v>4092</v>
      </c>
      <c r="F1119" s="8">
        <v>40241.56523148148</v>
      </c>
      <c r="G1119" s="7">
        <v>0</v>
      </c>
      <c r="H1119" s="7">
        <v>3</v>
      </c>
      <c r="I1119" s="7" t="b">
        <f t="shared" si="51"/>
        <v>0</v>
      </c>
      <c r="J1119" s="7" t="b">
        <f t="shared" si="52"/>
        <v>1</v>
      </c>
      <c r="K1119" s="7">
        <f t="shared" si="53"/>
        <v>0</v>
      </c>
      <c r="L1119" s="7">
        <f>WEEKDAY(Table1[[#This Row],[post_time]])</f>
        <v>5</v>
      </c>
      <c r="M1119" s="7">
        <f>VLOOKUP(Table1[[#This Row],[topic_id]],'All Topics Data'!$A$2:$I$1243,8,FALSE)</f>
        <v>40240.863888888889</v>
      </c>
      <c r="N1119" s="7">
        <f>Table1[[#This Row],[Hui Reply?]]*(Table1[[#This Row],[post_time]]-Table1[[#This Row],[timestamp of previous reply]])</f>
        <v>0</v>
      </c>
      <c r="O1119" s="3">
        <f>O1118+Table1[[#This Row],[Hui Reply?]]</f>
        <v>236</v>
      </c>
      <c r="P1119" s="19">
        <f>INT(Table1[[#This Row],[post_time]])</f>
        <v>40241</v>
      </c>
      <c r="Q1119" s="3">
        <f>IF(Table1[[#This Row],[Hui Reply?]],VLOOKUP(Table1[[#This Row],[topic_id]],'All Topics Data'!$A$2:$E$1243,5,FALSE),0)</f>
        <v>0</v>
      </c>
      <c r="R1119" s="8">
        <f>Table1[[#This Row],[post_time]]+8/24</f>
        <v>40241.898564814815</v>
      </c>
      <c r="S1119" s="3">
        <f>IF(Table1[[#This Row],[post_position]]=1,0,SUMIFS($F$2:F1119,$H$2:H1119,Table1[[#This Row],[post_position]]-1,$C$2:C1119,Table1[[#This Row],[topic_id]]))</f>
        <v>40240.923761574071</v>
      </c>
    </row>
    <row r="1120" spans="1:19" x14ac:dyDescent="0.25">
      <c r="A1120" s="7">
        <v>1128</v>
      </c>
      <c r="B1120" s="7">
        <v>1</v>
      </c>
      <c r="C1120" s="7">
        <v>310</v>
      </c>
      <c r="D1120" s="7">
        <v>4108</v>
      </c>
      <c r="F1120" s="8">
        <v>40241.678796296299</v>
      </c>
      <c r="G1120" s="7">
        <v>0</v>
      </c>
      <c r="H1120" s="7">
        <v>4</v>
      </c>
      <c r="I1120" s="7" t="b">
        <f t="shared" si="51"/>
        <v>0</v>
      </c>
      <c r="J1120" s="7" t="b">
        <f t="shared" si="52"/>
        <v>1</v>
      </c>
      <c r="K1120" s="7">
        <f t="shared" si="53"/>
        <v>0</v>
      </c>
      <c r="L1120" s="7">
        <f>WEEKDAY(Table1[[#This Row],[post_time]])</f>
        <v>5</v>
      </c>
      <c r="M1120" s="7">
        <f>VLOOKUP(Table1[[#This Row],[topic_id]],'All Topics Data'!$A$2:$I$1243,8,FALSE)</f>
        <v>40241.518055555556</v>
      </c>
      <c r="N1120" s="7">
        <f>Table1[[#This Row],[Hui Reply?]]*(Table1[[#This Row],[post_time]]-Table1[[#This Row],[timestamp of previous reply]])</f>
        <v>0</v>
      </c>
      <c r="O1120" s="3">
        <f>O1119+Table1[[#This Row],[Hui Reply?]]</f>
        <v>236</v>
      </c>
      <c r="P1120" s="19">
        <f>INT(Table1[[#This Row],[post_time]])</f>
        <v>40241</v>
      </c>
      <c r="Q1120" s="3">
        <f>IF(Table1[[#This Row],[Hui Reply?]],VLOOKUP(Table1[[#This Row],[topic_id]],'All Topics Data'!$A$2:$E$1243,5,FALSE),0)</f>
        <v>0</v>
      </c>
      <c r="R1120" s="8">
        <f>Table1[[#This Row],[post_time]]+8/24</f>
        <v>40242.012129629635</v>
      </c>
      <c r="S1120" s="3">
        <f>IF(Table1[[#This Row],[post_position]]=1,0,SUMIFS($F$2:F1120,$H$2:H1120,Table1[[#This Row],[post_position]]-1,$C$2:C1120,Table1[[#This Row],[topic_id]]))</f>
        <v>40241.557037037041</v>
      </c>
    </row>
    <row r="1121" spans="1:19" x14ac:dyDescent="0.25">
      <c r="A1121" s="7">
        <v>1129</v>
      </c>
      <c r="B1121" s="7">
        <v>1</v>
      </c>
      <c r="C1121" s="7">
        <v>311</v>
      </c>
      <c r="D1121" s="7">
        <v>1886</v>
      </c>
      <c r="F1121" s="8">
        <v>40242.26635416667</v>
      </c>
      <c r="G1121" s="7">
        <v>0</v>
      </c>
      <c r="H1121" s="7">
        <v>1</v>
      </c>
      <c r="I1121" s="7" t="b">
        <f t="shared" si="51"/>
        <v>0</v>
      </c>
      <c r="J1121" s="7" t="b">
        <f t="shared" si="52"/>
        <v>0</v>
      </c>
      <c r="K1121" s="7">
        <f t="shared" si="53"/>
        <v>0</v>
      </c>
      <c r="L1121" s="7">
        <f>WEEKDAY(Table1[[#This Row],[post_time]])</f>
        <v>6</v>
      </c>
      <c r="M1121" s="7">
        <f>VLOOKUP(Table1[[#This Row],[topic_id]],'All Topics Data'!$A$2:$I$1243,8,FALSE)</f>
        <v>40242.265972222223</v>
      </c>
      <c r="N1121" s="7">
        <f>Table1[[#This Row],[Hui Reply?]]*(Table1[[#This Row],[post_time]]-Table1[[#This Row],[timestamp of previous reply]])</f>
        <v>0</v>
      </c>
      <c r="O1121" s="3">
        <f>O1120+Table1[[#This Row],[Hui Reply?]]</f>
        <v>236</v>
      </c>
      <c r="P1121" s="19">
        <f>INT(Table1[[#This Row],[post_time]])</f>
        <v>40242</v>
      </c>
      <c r="Q1121" s="3">
        <f>IF(Table1[[#This Row],[Hui Reply?]],VLOOKUP(Table1[[#This Row],[topic_id]],'All Topics Data'!$A$2:$E$1243,5,FALSE),0)</f>
        <v>0</v>
      </c>
      <c r="R1121" s="8">
        <f>Table1[[#This Row],[post_time]]+8/24</f>
        <v>40242.599687500006</v>
      </c>
      <c r="S1121" s="3">
        <f>IF(Table1[[#This Row],[post_position]]=1,0,SUMIFS($F$2:F1121,$H$2:H1121,Table1[[#This Row],[post_position]]-1,$C$2:C1121,Table1[[#This Row],[topic_id]]))</f>
        <v>0</v>
      </c>
    </row>
    <row r="1122" spans="1:19" x14ac:dyDescent="0.25">
      <c r="A1122" s="7">
        <v>1130</v>
      </c>
      <c r="B1122" s="7">
        <v>1</v>
      </c>
      <c r="C1122" s="7">
        <v>311</v>
      </c>
      <c r="D1122" s="7">
        <v>2865</v>
      </c>
      <c r="F1122" s="8">
        <v>40242.354872685188</v>
      </c>
      <c r="G1122" s="7">
        <v>0</v>
      </c>
      <c r="H1122" s="7">
        <v>2</v>
      </c>
      <c r="I1122" s="7" t="b">
        <f t="shared" si="51"/>
        <v>0</v>
      </c>
      <c r="J1122" s="7" t="b">
        <f t="shared" si="52"/>
        <v>1</v>
      </c>
      <c r="K1122" s="7">
        <f t="shared" si="53"/>
        <v>0</v>
      </c>
      <c r="L1122" s="7">
        <f>WEEKDAY(Table1[[#This Row],[post_time]])</f>
        <v>6</v>
      </c>
      <c r="M1122" s="7">
        <f>VLOOKUP(Table1[[#This Row],[topic_id]],'All Topics Data'!$A$2:$I$1243,8,FALSE)</f>
        <v>40242.265972222223</v>
      </c>
      <c r="N1122" s="7">
        <f>Table1[[#This Row],[Hui Reply?]]*(Table1[[#This Row],[post_time]]-Table1[[#This Row],[timestamp of previous reply]])</f>
        <v>0</v>
      </c>
      <c r="O1122" s="3">
        <f>O1121+Table1[[#This Row],[Hui Reply?]]</f>
        <v>236</v>
      </c>
      <c r="P1122" s="19">
        <f>INT(Table1[[#This Row],[post_time]])</f>
        <v>40242</v>
      </c>
      <c r="Q1122" s="3">
        <f>IF(Table1[[#This Row],[Hui Reply?]],VLOOKUP(Table1[[#This Row],[topic_id]],'All Topics Data'!$A$2:$E$1243,5,FALSE),0)</f>
        <v>0</v>
      </c>
      <c r="R1122" s="8">
        <f>Table1[[#This Row],[post_time]]+8/24</f>
        <v>40242.688206018523</v>
      </c>
      <c r="S1122" s="3">
        <f>IF(Table1[[#This Row],[post_position]]=1,0,SUMIFS($F$2:F1122,$H$2:H1122,Table1[[#This Row],[post_position]]-1,$C$2:C1122,Table1[[#This Row],[topic_id]]))</f>
        <v>40242.26635416667</v>
      </c>
    </row>
    <row r="1123" spans="1:19" x14ac:dyDescent="0.25">
      <c r="A1123" s="7">
        <v>1131</v>
      </c>
      <c r="B1123" s="7">
        <v>1</v>
      </c>
      <c r="C1123" s="7">
        <v>311</v>
      </c>
      <c r="D1123" s="7">
        <v>1886</v>
      </c>
      <c r="F1123" s="8">
        <v>40242.442361111112</v>
      </c>
      <c r="G1123" s="7">
        <v>0</v>
      </c>
      <c r="H1123" s="7">
        <v>3</v>
      </c>
      <c r="I1123" s="7" t="b">
        <f t="shared" si="51"/>
        <v>0</v>
      </c>
      <c r="J1123" s="7" t="b">
        <f t="shared" si="52"/>
        <v>1</v>
      </c>
      <c r="K1123" s="7">
        <f t="shared" si="53"/>
        <v>0</v>
      </c>
      <c r="L1123" s="7">
        <f>WEEKDAY(Table1[[#This Row],[post_time]])</f>
        <v>6</v>
      </c>
      <c r="M1123" s="7">
        <f>VLOOKUP(Table1[[#This Row],[topic_id]],'All Topics Data'!$A$2:$I$1243,8,FALSE)</f>
        <v>40242.265972222223</v>
      </c>
      <c r="N1123" s="7">
        <f>Table1[[#This Row],[Hui Reply?]]*(Table1[[#This Row],[post_time]]-Table1[[#This Row],[timestamp of previous reply]])</f>
        <v>0</v>
      </c>
      <c r="O1123" s="3">
        <f>O1122+Table1[[#This Row],[Hui Reply?]]</f>
        <v>236</v>
      </c>
      <c r="P1123" s="19">
        <f>INT(Table1[[#This Row],[post_time]])</f>
        <v>40242</v>
      </c>
      <c r="Q1123" s="3">
        <f>IF(Table1[[#This Row],[Hui Reply?]],VLOOKUP(Table1[[#This Row],[topic_id]],'All Topics Data'!$A$2:$E$1243,5,FALSE),0)</f>
        <v>0</v>
      </c>
      <c r="R1123" s="8">
        <f>Table1[[#This Row],[post_time]]+8/24</f>
        <v>40242.775694444448</v>
      </c>
      <c r="S1123" s="3">
        <f>IF(Table1[[#This Row],[post_position]]=1,0,SUMIFS($F$2:F1123,$H$2:H1123,Table1[[#This Row],[post_position]]-1,$C$2:C1123,Table1[[#This Row],[topic_id]]))</f>
        <v>40242.354872685188</v>
      </c>
    </row>
    <row r="1124" spans="1:19" x14ac:dyDescent="0.25">
      <c r="A1124" s="7">
        <v>1132</v>
      </c>
      <c r="B1124" s="7">
        <v>1</v>
      </c>
      <c r="C1124" s="7">
        <v>312</v>
      </c>
      <c r="D1124" s="7">
        <v>4134</v>
      </c>
      <c r="E1124" s="2"/>
      <c r="F1124" s="8">
        <v>40242.521215277775</v>
      </c>
      <c r="G1124" s="7">
        <v>0</v>
      </c>
      <c r="H1124" s="7">
        <v>1</v>
      </c>
      <c r="I1124" s="7" t="b">
        <f t="shared" si="51"/>
        <v>0</v>
      </c>
      <c r="J1124" s="7" t="b">
        <f t="shared" si="52"/>
        <v>0</v>
      </c>
      <c r="K1124" s="7">
        <f t="shared" si="53"/>
        <v>0</v>
      </c>
      <c r="L1124" s="7">
        <f>WEEKDAY(Table1[[#This Row],[post_time]])</f>
        <v>6</v>
      </c>
      <c r="M1124" s="7">
        <f>VLOOKUP(Table1[[#This Row],[topic_id]],'All Topics Data'!$A$2:$I$1243,8,FALSE)</f>
        <v>40242.520833333336</v>
      </c>
      <c r="N1124" s="7">
        <f>Table1[[#This Row],[Hui Reply?]]*(Table1[[#This Row],[post_time]]-Table1[[#This Row],[timestamp of previous reply]])</f>
        <v>0</v>
      </c>
      <c r="O1124" s="3">
        <f>O1123+Table1[[#This Row],[Hui Reply?]]</f>
        <v>236</v>
      </c>
      <c r="P1124" s="19">
        <f>INT(Table1[[#This Row],[post_time]])</f>
        <v>40242</v>
      </c>
      <c r="Q1124" s="3">
        <f>IF(Table1[[#This Row],[Hui Reply?]],VLOOKUP(Table1[[#This Row],[topic_id]],'All Topics Data'!$A$2:$E$1243,5,FALSE),0)</f>
        <v>0</v>
      </c>
      <c r="R1124" s="8">
        <f>Table1[[#This Row],[post_time]]+8/24</f>
        <v>40242.854548611111</v>
      </c>
      <c r="S1124" s="3">
        <f>IF(Table1[[#This Row],[post_position]]=1,0,SUMIFS($F$2:F1124,$H$2:H1124,Table1[[#This Row],[post_position]]-1,$C$2:C1124,Table1[[#This Row],[topic_id]]))</f>
        <v>0</v>
      </c>
    </row>
    <row r="1125" spans="1:19" x14ac:dyDescent="0.25">
      <c r="A1125" s="7">
        <v>1133</v>
      </c>
      <c r="B1125" s="7">
        <v>1</v>
      </c>
      <c r="C1125" s="7">
        <v>313</v>
      </c>
      <c r="D1125" s="7">
        <v>4144</v>
      </c>
      <c r="F1125" s="8">
        <v>40243.005439814813</v>
      </c>
      <c r="G1125" s="7">
        <v>0</v>
      </c>
      <c r="H1125" s="7">
        <v>1</v>
      </c>
      <c r="I1125" s="7" t="b">
        <f t="shared" si="51"/>
        <v>0</v>
      </c>
      <c r="J1125" s="7" t="b">
        <f t="shared" si="52"/>
        <v>0</v>
      </c>
      <c r="K1125" s="7">
        <f t="shared" si="53"/>
        <v>0</v>
      </c>
      <c r="L1125" s="7">
        <f>WEEKDAY(Table1[[#This Row],[post_time]])</f>
        <v>7</v>
      </c>
      <c r="M1125" s="7">
        <f>VLOOKUP(Table1[[#This Row],[topic_id]],'All Topics Data'!$A$2:$I$1243,8,FALSE)</f>
        <v>40243.004861111112</v>
      </c>
      <c r="N1125" s="7">
        <f>Table1[[#This Row],[Hui Reply?]]*(Table1[[#This Row],[post_time]]-Table1[[#This Row],[timestamp of previous reply]])</f>
        <v>0</v>
      </c>
      <c r="O1125" s="3">
        <f>O1124+Table1[[#This Row],[Hui Reply?]]</f>
        <v>236</v>
      </c>
      <c r="P1125" s="19">
        <f>INT(Table1[[#This Row],[post_time]])</f>
        <v>40243</v>
      </c>
      <c r="Q1125" s="3">
        <f>IF(Table1[[#This Row],[Hui Reply?]],VLOOKUP(Table1[[#This Row],[topic_id]],'All Topics Data'!$A$2:$E$1243,5,FALSE),0)</f>
        <v>0</v>
      </c>
      <c r="R1125" s="8">
        <f>Table1[[#This Row],[post_time]]+8/24</f>
        <v>40243.338773148149</v>
      </c>
      <c r="S1125" s="3">
        <f>IF(Table1[[#This Row],[post_position]]=1,0,SUMIFS($F$2:F1125,$H$2:H1125,Table1[[#This Row],[post_position]]-1,$C$2:C1125,Table1[[#This Row],[topic_id]]))</f>
        <v>0</v>
      </c>
    </row>
    <row r="1126" spans="1:19" x14ac:dyDescent="0.25">
      <c r="A1126" s="7">
        <v>1134</v>
      </c>
      <c r="B1126" s="7">
        <v>1</v>
      </c>
      <c r="C1126" s="7">
        <v>313</v>
      </c>
      <c r="D1126" s="7">
        <v>4134</v>
      </c>
      <c r="F1126" s="8">
        <v>40243.332939814813</v>
      </c>
      <c r="G1126" s="7">
        <v>0</v>
      </c>
      <c r="H1126" s="7">
        <v>2</v>
      </c>
      <c r="I1126" s="7" t="b">
        <f t="shared" si="51"/>
        <v>0</v>
      </c>
      <c r="J1126" s="7" t="b">
        <f t="shared" si="52"/>
        <v>1</v>
      </c>
      <c r="K1126" s="7">
        <f t="shared" si="53"/>
        <v>0</v>
      </c>
      <c r="L1126" s="7">
        <f>WEEKDAY(Table1[[#This Row],[post_time]])</f>
        <v>7</v>
      </c>
      <c r="M1126" s="7">
        <f>VLOOKUP(Table1[[#This Row],[topic_id]],'All Topics Data'!$A$2:$I$1243,8,FALSE)</f>
        <v>40243.004861111112</v>
      </c>
      <c r="N1126" s="7">
        <f>Table1[[#This Row],[Hui Reply?]]*(Table1[[#This Row],[post_time]]-Table1[[#This Row],[timestamp of previous reply]])</f>
        <v>0</v>
      </c>
      <c r="O1126" s="3">
        <f>O1125+Table1[[#This Row],[Hui Reply?]]</f>
        <v>236</v>
      </c>
      <c r="P1126" s="19">
        <f>INT(Table1[[#This Row],[post_time]])</f>
        <v>40243</v>
      </c>
      <c r="Q1126" s="3">
        <f>IF(Table1[[#This Row],[Hui Reply?]],VLOOKUP(Table1[[#This Row],[topic_id]],'All Topics Data'!$A$2:$E$1243,5,FALSE),0)</f>
        <v>0</v>
      </c>
      <c r="R1126" s="8">
        <f>Table1[[#This Row],[post_time]]+8/24</f>
        <v>40243.666273148148</v>
      </c>
      <c r="S1126" s="3">
        <f>IF(Table1[[#This Row],[post_position]]=1,0,SUMIFS($F$2:F1126,$H$2:H1126,Table1[[#This Row],[post_position]]-1,$C$2:C1126,Table1[[#This Row],[topic_id]]))</f>
        <v>40243.005439814813</v>
      </c>
    </row>
    <row r="1127" spans="1:19" x14ac:dyDescent="0.25">
      <c r="A1127" s="7">
        <v>1135</v>
      </c>
      <c r="B1127" s="7">
        <v>1</v>
      </c>
      <c r="C1127" s="7">
        <v>313</v>
      </c>
      <c r="D1127" s="7">
        <v>2865</v>
      </c>
      <c r="F1127" s="8">
        <v>40243.662210648145</v>
      </c>
      <c r="G1127" s="7">
        <v>0</v>
      </c>
      <c r="H1127" s="7">
        <v>3</v>
      </c>
      <c r="I1127" s="7" t="b">
        <f t="shared" si="51"/>
        <v>0</v>
      </c>
      <c r="J1127" s="7" t="b">
        <f t="shared" si="52"/>
        <v>1</v>
      </c>
      <c r="K1127" s="7">
        <f t="shared" si="53"/>
        <v>0</v>
      </c>
      <c r="L1127" s="7">
        <f>WEEKDAY(Table1[[#This Row],[post_time]])</f>
        <v>7</v>
      </c>
      <c r="M1127" s="7">
        <f>VLOOKUP(Table1[[#This Row],[topic_id]],'All Topics Data'!$A$2:$I$1243,8,FALSE)</f>
        <v>40243.004861111112</v>
      </c>
      <c r="N1127" s="7">
        <f>Table1[[#This Row],[Hui Reply?]]*(Table1[[#This Row],[post_time]]-Table1[[#This Row],[timestamp of previous reply]])</f>
        <v>0</v>
      </c>
      <c r="O1127" s="3">
        <f>O1126+Table1[[#This Row],[Hui Reply?]]</f>
        <v>236</v>
      </c>
      <c r="P1127" s="19">
        <f>INT(Table1[[#This Row],[post_time]])</f>
        <v>40243</v>
      </c>
      <c r="Q1127" s="3">
        <f>IF(Table1[[#This Row],[Hui Reply?]],VLOOKUP(Table1[[#This Row],[topic_id]],'All Topics Data'!$A$2:$E$1243,5,FALSE),0)</f>
        <v>0</v>
      </c>
      <c r="R1127" s="8">
        <f>Table1[[#This Row],[post_time]]+8/24</f>
        <v>40243.99554398148</v>
      </c>
      <c r="S1127" s="3">
        <f>IF(Table1[[#This Row],[post_position]]=1,0,SUMIFS($F$2:F1127,$H$2:H1127,Table1[[#This Row],[post_position]]-1,$C$2:C1127,Table1[[#This Row],[topic_id]]))</f>
        <v>40243.332939814813</v>
      </c>
    </row>
    <row r="1128" spans="1:19" x14ac:dyDescent="0.25">
      <c r="A1128" s="7">
        <v>1136</v>
      </c>
      <c r="B1128" s="7">
        <v>1</v>
      </c>
      <c r="C1128" s="7">
        <v>314</v>
      </c>
      <c r="D1128" s="7">
        <v>4175</v>
      </c>
      <c r="E1128" s="2"/>
      <c r="F1128" s="8">
        <v>40244.304664351854</v>
      </c>
      <c r="G1128" s="7">
        <v>0</v>
      </c>
      <c r="H1128" s="7">
        <v>1</v>
      </c>
      <c r="I1128" s="7" t="b">
        <f t="shared" si="51"/>
        <v>0</v>
      </c>
      <c r="J1128" s="7" t="b">
        <f t="shared" si="52"/>
        <v>0</v>
      </c>
      <c r="K1128" s="7">
        <f t="shared" si="53"/>
        <v>0</v>
      </c>
      <c r="L1128" s="7">
        <f>WEEKDAY(Table1[[#This Row],[post_time]])</f>
        <v>1</v>
      </c>
      <c r="M1128" s="7">
        <f>VLOOKUP(Table1[[#This Row],[topic_id]],'All Topics Data'!$A$2:$I$1243,8,FALSE)</f>
        <v>40244.304166666669</v>
      </c>
      <c r="N1128" s="7">
        <f>Table1[[#This Row],[Hui Reply?]]*(Table1[[#This Row],[post_time]]-Table1[[#This Row],[timestamp of previous reply]])</f>
        <v>0</v>
      </c>
      <c r="O1128" s="3">
        <f>O1127+Table1[[#This Row],[Hui Reply?]]</f>
        <v>236</v>
      </c>
      <c r="P1128" s="19">
        <f>INT(Table1[[#This Row],[post_time]])</f>
        <v>40244</v>
      </c>
      <c r="Q1128" s="3">
        <f>IF(Table1[[#This Row],[Hui Reply?]],VLOOKUP(Table1[[#This Row],[topic_id]],'All Topics Data'!$A$2:$E$1243,5,FALSE),0)</f>
        <v>0</v>
      </c>
      <c r="R1128" s="8">
        <f>Table1[[#This Row],[post_time]]+8/24</f>
        <v>40244.637997685189</v>
      </c>
      <c r="S1128" s="3">
        <f>IF(Table1[[#This Row],[post_position]]=1,0,SUMIFS($F$2:F1128,$H$2:H1128,Table1[[#This Row],[post_position]]-1,$C$2:C1128,Table1[[#This Row],[topic_id]]))</f>
        <v>0</v>
      </c>
    </row>
    <row r="1129" spans="1:19" x14ac:dyDescent="0.25">
      <c r="A1129" s="7">
        <v>1137</v>
      </c>
      <c r="B1129" s="7">
        <v>1</v>
      </c>
      <c r="C1129" s="7">
        <v>314</v>
      </c>
      <c r="D1129" s="7">
        <v>2758</v>
      </c>
      <c r="E1129" s="2"/>
      <c r="F1129" s="8">
        <v>40244.418495370373</v>
      </c>
      <c r="G1129" s="7">
        <v>0</v>
      </c>
      <c r="H1129" s="7">
        <v>2</v>
      </c>
      <c r="I1129" s="7" t="b">
        <f t="shared" si="51"/>
        <v>0</v>
      </c>
      <c r="J1129" s="7" t="b">
        <f t="shared" si="52"/>
        <v>1</v>
      </c>
      <c r="K1129" s="7">
        <f t="shared" si="53"/>
        <v>0</v>
      </c>
      <c r="L1129" s="7">
        <f>WEEKDAY(Table1[[#This Row],[post_time]])</f>
        <v>1</v>
      </c>
      <c r="M1129" s="7">
        <f>VLOOKUP(Table1[[#This Row],[topic_id]],'All Topics Data'!$A$2:$I$1243,8,FALSE)</f>
        <v>40244.304166666669</v>
      </c>
      <c r="N1129" s="7">
        <f>Table1[[#This Row],[Hui Reply?]]*(Table1[[#This Row],[post_time]]-Table1[[#This Row],[timestamp of previous reply]])</f>
        <v>0</v>
      </c>
      <c r="O1129" s="3">
        <f>O1128+Table1[[#This Row],[Hui Reply?]]</f>
        <v>236</v>
      </c>
      <c r="P1129" s="19">
        <f>INT(Table1[[#This Row],[post_time]])</f>
        <v>40244</v>
      </c>
      <c r="Q1129" s="3">
        <f>IF(Table1[[#This Row],[Hui Reply?]],VLOOKUP(Table1[[#This Row],[topic_id]],'All Topics Data'!$A$2:$E$1243,5,FALSE),0)</f>
        <v>0</v>
      </c>
      <c r="R1129" s="8">
        <f>Table1[[#This Row],[post_time]]+8/24</f>
        <v>40244.751828703709</v>
      </c>
      <c r="S1129" s="3">
        <f>IF(Table1[[#This Row],[post_position]]=1,0,SUMIFS($F$2:F1129,$H$2:H1129,Table1[[#This Row],[post_position]]-1,$C$2:C1129,Table1[[#This Row],[topic_id]]))</f>
        <v>40244.304664351854</v>
      </c>
    </row>
    <row r="1130" spans="1:19" x14ac:dyDescent="0.25">
      <c r="A1130" s="7">
        <v>1138</v>
      </c>
      <c r="B1130" s="7">
        <v>1</v>
      </c>
      <c r="C1130" s="7">
        <v>314</v>
      </c>
      <c r="D1130" s="7">
        <v>2758</v>
      </c>
      <c r="E1130" s="2"/>
      <c r="F1130" s="8">
        <v>40244.428217592591</v>
      </c>
      <c r="G1130" s="7">
        <v>0</v>
      </c>
      <c r="H1130" s="7">
        <v>3</v>
      </c>
      <c r="I1130" s="7" t="b">
        <f t="shared" si="51"/>
        <v>0</v>
      </c>
      <c r="J1130" s="7" t="b">
        <f t="shared" si="52"/>
        <v>1</v>
      </c>
      <c r="K1130" s="7">
        <f t="shared" si="53"/>
        <v>0</v>
      </c>
      <c r="L1130" s="7">
        <f>WEEKDAY(Table1[[#This Row],[post_time]])</f>
        <v>1</v>
      </c>
      <c r="M1130" s="7">
        <f>VLOOKUP(Table1[[#This Row],[topic_id]],'All Topics Data'!$A$2:$I$1243,8,FALSE)</f>
        <v>40244.304166666669</v>
      </c>
      <c r="N1130" s="7">
        <f>Table1[[#This Row],[Hui Reply?]]*(Table1[[#This Row],[post_time]]-Table1[[#This Row],[timestamp of previous reply]])</f>
        <v>0</v>
      </c>
      <c r="O1130" s="3">
        <f>O1129+Table1[[#This Row],[Hui Reply?]]</f>
        <v>236</v>
      </c>
      <c r="P1130" s="19">
        <f>INT(Table1[[#This Row],[post_time]])</f>
        <v>40244</v>
      </c>
      <c r="Q1130" s="3">
        <f>IF(Table1[[#This Row],[Hui Reply?]],VLOOKUP(Table1[[#This Row],[topic_id]],'All Topics Data'!$A$2:$E$1243,5,FALSE),0)</f>
        <v>0</v>
      </c>
      <c r="R1130" s="8">
        <f>Table1[[#This Row],[post_time]]+8/24</f>
        <v>40244.761550925927</v>
      </c>
      <c r="S1130" s="3">
        <f>IF(Table1[[#This Row],[post_position]]=1,0,SUMIFS($F$2:F1130,$H$2:H1130,Table1[[#This Row],[post_position]]-1,$C$2:C1130,Table1[[#This Row],[topic_id]]))</f>
        <v>40244.418495370373</v>
      </c>
    </row>
    <row r="1131" spans="1:19" x14ac:dyDescent="0.25">
      <c r="A1131" s="7">
        <v>1139</v>
      </c>
      <c r="B1131" s="7">
        <v>1</v>
      </c>
      <c r="C1131" s="7">
        <v>313</v>
      </c>
      <c r="D1131" s="7">
        <v>2758</v>
      </c>
      <c r="F1131" s="8">
        <v>40244.440474537034</v>
      </c>
      <c r="G1131" s="7">
        <v>0</v>
      </c>
      <c r="H1131" s="7">
        <v>4</v>
      </c>
      <c r="I1131" s="7" t="b">
        <f t="shared" si="51"/>
        <v>0</v>
      </c>
      <c r="J1131" s="7" t="b">
        <f t="shared" si="52"/>
        <v>1</v>
      </c>
      <c r="K1131" s="7">
        <f t="shared" si="53"/>
        <v>0</v>
      </c>
      <c r="L1131" s="7">
        <f>WEEKDAY(Table1[[#This Row],[post_time]])</f>
        <v>1</v>
      </c>
      <c r="M1131" s="7">
        <f>VLOOKUP(Table1[[#This Row],[topic_id]],'All Topics Data'!$A$2:$I$1243,8,FALSE)</f>
        <v>40243.004861111112</v>
      </c>
      <c r="N1131" s="7">
        <f>Table1[[#This Row],[Hui Reply?]]*(Table1[[#This Row],[post_time]]-Table1[[#This Row],[timestamp of previous reply]])</f>
        <v>0</v>
      </c>
      <c r="O1131" s="3">
        <f>O1130+Table1[[#This Row],[Hui Reply?]]</f>
        <v>236</v>
      </c>
      <c r="P1131" s="19">
        <f>INT(Table1[[#This Row],[post_time]])</f>
        <v>40244</v>
      </c>
      <c r="Q1131" s="3">
        <f>IF(Table1[[#This Row],[Hui Reply?]],VLOOKUP(Table1[[#This Row],[topic_id]],'All Topics Data'!$A$2:$E$1243,5,FALSE),0)</f>
        <v>0</v>
      </c>
      <c r="R1131" s="8">
        <f>Table1[[#This Row],[post_time]]+8/24</f>
        <v>40244.77380787037</v>
      </c>
      <c r="S1131" s="3">
        <f>IF(Table1[[#This Row],[post_position]]=1,0,SUMIFS($F$2:F1131,$H$2:H1131,Table1[[#This Row],[post_position]]-1,$C$2:C1131,Table1[[#This Row],[topic_id]]))</f>
        <v>40243.662210648145</v>
      </c>
    </row>
    <row r="1132" spans="1:19" x14ac:dyDescent="0.25">
      <c r="A1132" s="7">
        <v>1140</v>
      </c>
      <c r="B1132" s="7">
        <v>1</v>
      </c>
      <c r="C1132" s="7">
        <v>313</v>
      </c>
      <c r="D1132" s="7">
        <v>2758</v>
      </c>
      <c r="F1132" s="8">
        <v>40244.444108796299</v>
      </c>
      <c r="G1132" s="7">
        <v>0</v>
      </c>
      <c r="H1132" s="7">
        <v>5</v>
      </c>
      <c r="I1132" s="7" t="b">
        <f t="shared" si="51"/>
        <v>0</v>
      </c>
      <c r="J1132" s="7" t="b">
        <f t="shared" si="52"/>
        <v>1</v>
      </c>
      <c r="K1132" s="7">
        <f t="shared" si="53"/>
        <v>0</v>
      </c>
      <c r="L1132" s="7">
        <f>WEEKDAY(Table1[[#This Row],[post_time]])</f>
        <v>1</v>
      </c>
      <c r="M1132" s="7">
        <f>VLOOKUP(Table1[[#This Row],[topic_id]],'All Topics Data'!$A$2:$I$1243,8,FALSE)</f>
        <v>40243.004861111112</v>
      </c>
      <c r="N1132" s="7">
        <f>Table1[[#This Row],[Hui Reply?]]*(Table1[[#This Row],[post_time]]-Table1[[#This Row],[timestamp of previous reply]])</f>
        <v>0</v>
      </c>
      <c r="O1132" s="3">
        <f>O1131+Table1[[#This Row],[Hui Reply?]]</f>
        <v>236</v>
      </c>
      <c r="P1132" s="19">
        <f>INT(Table1[[#This Row],[post_time]])</f>
        <v>40244</v>
      </c>
      <c r="Q1132" s="3">
        <f>IF(Table1[[#This Row],[Hui Reply?]],VLOOKUP(Table1[[#This Row],[topic_id]],'All Topics Data'!$A$2:$E$1243,5,FALSE),0)</f>
        <v>0</v>
      </c>
      <c r="R1132" s="8">
        <f>Table1[[#This Row],[post_time]]+8/24</f>
        <v>40244.777442129634</v>
      </c>
      <c r="S1132" s="3">
        <f>IF(Table1[[#This Row],[post_position]]=1,0,SUMIFS($F$2:F1132,$H$2:H1132,Table1[[#This Row],[post_position]]-1,$C$2:C1132,Table1[[#This Row],[topic_id]]))</f>
        <v>40244.440474537034</v>
      </c>
    </row>
    <row r="1133" spans="1:19" x14ac:dyDescent="0.25">
      <c r="A1133" s="7">
        <v>1141</v>
      </c>
      <c r="B1133" s="7">
        <v>1</v>
      </c>
      <c r="C1133" s="7">
        <v>315</v>
      </c>
      <c r="D1133" s="7">
        <v>3622</v>
      </c>
      <c r="E1133" s="2"/>
      <c r="F1133" s="8">
        <v>40244.707152777781</v>
      </c>
      <c r="G1133" s="7">
        <v>0</v>
      </c>
      <c r="H1133" s="7">
        <v>1</v>
      </c>
      <c r="I1133" s="7" t="b">
        <f t="shared" si="51"/>
        <v>0</v>
      </c>
      <c r="J1133" s="7" t="b">
        <f t="shared" si="52"/>
        <v>0</v>
      </c>
      <c r="K1133" s="7">
        <f t="shared" si="53"/>
        <v>0</v>
      </c>
      <c r="L1133" s="7">
        <f>WEEKDAY(Table1[[#This Row],[post_time]])</f>
        <v>1</v>
      </c>
      <c r="M1133" s="7">
        <f>VLOOKUP(Table1[[#This Row],[topic_id]],'All Topics Data'!$A$2:$I$1243,8,FALSE)</f>
        <v>40244.706944444442</v>
      </c>
      <c r="N1133" s="7">
        <f>Table1[[#This Row],[Hui Reply?]]*(Table1[[#This Row],[post_time]]-Table1[[#This Row],[timestamp of previous reply]])</f>
        <v>0</v>
      </c>
      <c r="O1133" s="3">
        <f>O1132+Table1[[#This Row],[Hui Reply?]]</f>
        <v>236</v>
      </c>
      <c r="P1133" s="19">
        <f>INT(Table1[[#This Row],[post_time]])</f>
        <v>40244</v>
      </c>
      <c r="Q1133" s="3">
        <f>IF(Table1[[#This Row],[Hui Reply?]],VLOOKUP(Table1[[#This Row],[topic_id]],'All Topics Data'!$A$2:$E$1243,5,FALSE),0)</f>
        <v>0</v>
      </c>
      <c r="R1133" s="8">
        <f>Table1[[#This Row],[post_time]]+8/24</f>
        <v>40245.040486111116</v>
      </c>
      <c r="S1133" s="3">
        <f>IF(Table1[[#This Row],[post_position]]=1,0,SUMIFS($F$2:F1133,$H$2:H1133,Table1[[#This Row],[post_position]]-1,$C$2:C1133,Table1[[#This Row],[topic_id]]))</f>
        <v>0</v>
      </c>
    </row>
    <row r="1134" spans="1:19" x14ac:dyDescent="0.25">
      <c r="A1134" s="7">
        <v>1142</v>
      </c>
      <c r="B1134" s="7">
        <v>1</v>
      </c>
      <c r="C1134" s="7">
        <v>315</v>
      </c>
      <c r="D1134" s="7">
        <v>2758</v>
      </c>
      <c r="E1134" s="2"/>
      <c r="F1134" s="8">
        <v>40244.779363425929</v>
      </c>
      <c r="G1134" s="7">
        <v>0</v>
      </c>
      <c r="H1134" s="7">
        <v>2</v>
      </c>
      <c r="I1134" s="7" t="b">
        <f t="shared" si="51"/>
        <v>0</v>
      </c>
      <c r="J1134" s="7" t="b">
        <f t="shared" si="52"/>
        <v>1</v>
      </c>
      <c r="K1134" s="7">
        <f t="shared" si="53"/>
        <v>0</v>
      </c>
      <c r="L1134" s="7">
        <f>WEEKDAY(Table1[[#This Row],[post_time]])</f>
        <v>1</v>
      </c>
      <c r="M1134" s="7">
        <f>VLOOKUP(Table1[[#This Row],[topic_id]],'All Topics Data'!$A$2:$I$1243,8,FALSE)</f>
        <v>40244.706944444442</v>
      </c>
      <c r="N1134" s="7">
        <f>Table1[[#This Row],[Hui Reply?]]*(Table1[[#This Row],[post_time]]-Table1[[#This Row],[timestamp of previous reply]])</f>
        <v>0</v>
      </c>
      <c r="O1134" s="3">
        <f>O1133+Table1[[#This Row],[Hui Reply?]]</f>
        <v>236</v>
      </c>
      <c r="P1134" s="19">
        <f>INT(Table1[[#This Row],[post_time]])</f>
        <v>40244</v>
      </c>
      <c r="Q1134" s="3">
        <f>IF(Table1[[#This Row],[Hui Reply?]],VLOOKUP(Table1[[#This Row],[topic_id]],'All Topics Data'!$A$2:$E$1243,5,FALSE),0)</f>
        <v>0</v>
      </c>
      <c r="R1134" s="8">
        <f>Table1[[#This Row],[post_time]]+8/24</f>
        <v>40245.112696759265</v>
      </c>
      <c r="S1134" s="3">
        <f>IF(Table1[[#This Row],[post_position]]=1,0,SUMIFS($F$2:F1134,$H$2:H1134,Table1[[#This Row],[post_position]]-1,$C$2:C1134,Table1[[#This Row],[topic_id]]))</f>
        <v>40244.707152777781</v>
      </c>
    </row>
    <row r="1135" spans="1:19" x14ac:dyDescent="0.25">
      <c r="A1135" s="7">
        <v>1143</v>
      </c>
      <c r="B1135" s="7">
        <v>1</v>
      </c>
      <c r="C1135" s="7">
        <v>316</v>
      </c>
      <c r="D1135" s="7">
        <v>4048</v>
      </c>
      <c r="E1135" s="2"/>
      <c r="F1135" s="8">
        <v>40245.47761574074</v>
      </c>
      <c r="G1135" s="7">
        <v>0</v>
      </c>
      <c r="H1135" s="7">
        <v>1</v>
      </c>
      <c r="I1135" s="7" t="b">
        <f t="shared" si="51"/>
        <v>0</v>
      </c>
      <c r="J1135" s="7" t="b">
        <f t="shared" si="52"/>
        <v>0</v>
      </c>
      <c r="K1135" s="7">
        <f t="shared" si="53"/>
        <v>0</v>
      </c>
      <c r="L1135" s="7">
        <f>WEEKDAY(Table1[[#This Row],[post_time]])</f>
        <v>2</v>
      </c>
      <c r="M1135" s="7">
        <f>VLOOKUP(Table1[[#This Row],[topic_id]],'All Topics Data'!$A$2:$I$1243,8,FALSE)</f>
        <v>40245.477083333331</v>
      </c>
      <c r="N1135" s="7">
        <f>Table1[[#This Row],[Hui Reply?]]*(Table1[[#This Row],[post_time]]-Table1[[#This Row],[timestamp of previous reply]])</f>
        <v>0</v>
      </c>
      <c r="O1135" s="3">
        <f>O1134+Table1[[#This Row],[Hui Reply?]]</f>
        <v>236</v>
      </c>
      <c r="P1135" s="19">
        <f>INT(Table1[[#This Row],[post_time]])</f>
        <v>40245</v>
      </c>
      <c r="Q1135" s="3">
        <f>IF(Table1[[#This Row],[Hui Reply?]],VLOOKUP(Table1[[#This Row],[topic_id]],'All Topics Data'!$A$2:$E$1243,5,FALSE),0)</f>
        <v>0</v>
      </c>
      <c r="R1135" s="8">
        <f>Table1[[#This Row],[post_time]]+8/24</f>
        <v>40245.810949074075</v>
      </c>
      <c r="S1135" s="3">
        <f>IF(Table1[[#This Row],[post_position]]=1,0,SUMIFS($F$2:F1135,$H$2:H1135,Table1[[#This Row],[post_position]]-1,$C$2:C1135,Table1[[#This Row],[topic_id]]))</f>
        <v>0</v>
      </c>
    </row>
    <row r="1136" spans="1:19" x14ac:dyDescent="0.25">
      <c r="A1136" s="7">
        <v>1144</v>
      </c>
      <c r="B1136" s="7">
        <v>1</v>
      </c>
      <c r="C1136" s="7">
        <v>303</v>
      </c>
      <c r="D1136" s="7">
        <v>4048</v>
      </c>
      <c r="F1136" s="8">
        <v>40245.478622685187</v>
      </c>
      <c r="G1136" s="7">
        <v>0</v>
      </c>
      <c r="H1136" s="7">
        <v>3</v>
      </c>
      <c r="I1136" s="7" t="b">
        <f t="shared" si="51"/>
        <v>0</v>
      </c>
      <c r="J1136" s="7" t="b">
        <f t="shared" si="52"/>
        <v>1</v>
      </c>
      <c r="K1136" s="7">
        <f t="shared" si="53"/>
        <v>0</v>
      </c>
      <c r="L1136" s="7">
        <f>WEEKDAY(Table1[[#This Row],[post_time]])</f>
        <v>2</v>
      </c>
      <c r="M1136" s="7">
        <f>VLOOKUP(Table1[[#This Row],[topic_id]],'All Topics Data'!$A$2:$I$1243,8,FALSE)</f>
        <v>40239.388194444444</v>
      </c>
      <c r="N1136" s="7">
        <f>Table1[[#This Row],[Hui Reply?]]*(Table1[[#This Row],[post_time]]-Table1[[#This Row],[timestamp of previous reply]])</f>
        <v>0</v>
      </c>
      <c r="O1136" s="3">
        <f>O1135+Table1[[#This Row],[Hui Reply?]]</f>
        <v>236</v>
      </c>
      <c r="P1136" s="19">
        <f>INT(Table1[[#This Row],[post_time]])</f>
        <v>40245</v>
      </c>
      <c r="Q1136" s="3">
        <f>IF(Table1[[#This Row],[Hui Reply?]],VLOOKUP(Table1[[#This Row],[topic_id]],'All Topics Data'!$A$2:$E$1243,5,FALSE),0)</f>
        <v>0</v>
      </c>
      <c r="R1136" s="8">
        <f>Table1[[#This Row],[post_time]]+8/24</f>
        <v>40245.811956018522</v>
      </c>
      <c r="S1136" s="3">
        <f>IF(Table1[[#This Row],[post_position]]=1,0,SUMIFS($F$2:F1136,$H$2:H1136,Table1[[#This Row],[post_position]]-1,$C$2:C1136,Table1[[#This Row],[topic_id]]))</f>
        <v>40239.517835648148</v>
      </c>
    </row>
    <row r="1137" spans="1:19" x14ac:dyDescent="0.25">
      <c r="A1137" s="7">
        <v>1145</v>
      </c>
      <c r="B1137" s="7">
        <v>1</v>
      </c>
      <c r="C1137" s="7">
        <v>304</v>
      </c>
      <c r="D1137" s="7">
        <v>2683</v>
      </c>
      <c r="E1137" s="2"/>
      <c r="F1137" s="8">
        <v>40245.489189814813</v>
      </c>
      <c r="G1137" s="7">
        <v>0</v>
      </c>
      <c r="H1137" s="7">
        <v>5</v>
      </c>
      <c r="I1137" s="7" t="b">
        <f t="shared" si="51"/>
        <v>0</v>
      </c>
      <c r="J1137" s="7" t="b">
        <f t="shared" si="52"/>
        <v>1</v>
      </c>
      <c r="K1137" s="7">
        <f t="shared" si="53"/>
        <v>0</v>
      </c>
      <c r="L1137" s="7">
        <f>WEEKDAY(Table1[[#This Row],[post_time]])</f>
        <v>2</v>
      </c>
      <c r="M1137" s="7">
        <f>VLOOKUP(Table1[[#This Row],[topic_id]],'All Topics Data'!$A$2:$I$1243,8,FALSE)</f>
        <v>40239.486805555556</v>
      </c>
      <c r="N1137" s="7">
        <f>Table1[[#This Row],[Hui Reply?]]*(Table1[[#This Row],[post_time]]-Table1[[#This Row],[timestamp of previous reply]])</f>
        <v>0</v>
      </c>
      <c r="O1137" s="3">
        <f>O1136+Table1[[#This Row],[Hui Reply?]]</f>
        <v>236</v>
      </c>
      <c r="P1137" s="19">
        <f>INT(Table1[[#This Row],[post_time]])</f>
        <v>40245</v>
      </c>
      <c r="Q1137" s="3">
        <f>IF(Table1[[#This Row],[Hui Reply?]],VLOOKUP(Table1[[#This Row],[topic_id]],'All Topics Data'!$A$2:$E$1243,5,FALSE),0)</f>
        <v>0</v>
      </c>
      <c r="R1137" s="8">
        <f>Table1[[#This Row],[post_time]]+8/24</f>
        <v>40245.822523148148</v>
      </c>
      <c r="S1137" s="3">
        <f>IF(Table1[[#This Row],[post_position]]=1,0,SUMIFS($F$2:F1137,$H$2:H1137,Table1[[#This Row],[post_position]]-1,$C$2:C1137,Table1[[#This Row],[topic_id]]))</f>
        <v>40240.415868055556</v>
      </c>
    </row>
    <row r="1138" spans="1:19" x14ac:dyDescent="0.25">
      <c r="A1138" s="7">
        <v>1146</v>
      </c>
      <c r="B1138" s="7">
        <v>1</v>
      </c>
      <c r="C1138" s="7">
        <v>316</v>
      </c>
      <c r="D1138" s="7">
        <v>2758</v>
      </c>
      <c r="E1138" s="2"/>
      <c r="F1138" s="8">
        <v>40245.519606481481</v>
      </c>
      <c r="G1138" s="7">
        <v>0</v>
      </c>
      <c r="H1138" s="7">
        <v>2</v>
      </c>
      <c r="I1138" s="7" t="b">
        <f t="shared" si="51"/>
        <v>0</v>
      </c>
      <c r="J1138" s="7" t="b">
        <f t="shared" si="52"/>
        <v>1</v>
      </c>
      <c r="K1138" s="7">
        <f t="shared" si="53"/>
        <v>0</v>
      </c>
      <c r="L1138" s="7">
        <f>WEEKDAY(Table1[[#This Row],[post_time]])</f>
        <v>2</v>
      </c>
      <c r="M1138" s="7">
        <f>VLOOKUP(Table1[[#This Row],[topic_id]],'All Topics Data'!$A$2:$I$1243,8,FALSE)</f>
        <v>40245.477083333331</v>
      </c>
      <c r="N1138" s="7">
        <f>Table1[[#This Row],[Hui Reply?]]*(Table1[[#This Row],[post_time]]-Table1[[#This Row],[timestamp of previous reply]])</f>
        <v>0</v>
      </c>
      <c r="O1138" s="3">
        <f>O1137+Table1[[#This Row],[Hui Reply?]]</f>
        <v>236</v>
      </c>
      <c r="P1138" s="19">
        <f>INT(Table1[[#This Row],[post_time]])</f>
        <v>40245</v>
      </c>
      <c r="Q1138" s="3">
        <f>IF(Table1[[#This Row],[Hui Reply?]],VLOOKUP(Table1[[#This Row],[topic_id]],'All Topics Data'!$A$2:$E$1243,5,FALSE),0)</f>
        <v>0</v>
      </c>
      <c r="R1138" s="8">
        <f>Table1[[#This Row],[post_time]]+8/24</f>
        <v>40245.852939814817</v>
      </c>
      <c r="S1138" s="3">
        <f>IF(Table1[[#This Row],[post_position]]=1,0,SUMIFS($F$2:F1138,$H$2:H1138,Table1[[#This Row],[post_position]]-1,$C$2:C1138,Table1[[#This Row],[topic_id]]))</f>
        <v>40245.47761574074</v>
      </c>
    </row>
    <row r="1139" spans="1:19" x14ac:dyDescent="0.25">
      <c r="A1139" s="7">
        <v>1147</v>
      </c>
      <c r="B1139" s="7">
        <v>1</v>
      </c>
      <c r="C1139" s="7">
        <v>317</v>
      </c>
      <c r="D1139" s="7">
        <v>3713</v>
      </c>
      <c r="E1139" s="2"/>
      <c r="F1139" s="8">
        <v>40246.508263888885</v>
      </c>
      <c r="G1139" s="7">
        <v>0</v>
      </c>
      <c r="H1139" s="7">
        <v>1</v>
      </c>
      <c r="I1139" s="7" t="b">
        <f t="shared" si="51"/>
        <v>0</v>
      </c>
      <c r="J1139" s="7" t="b">
        <f t="shared" si="52"/>
        <v>0</v>
      </c>
      <c r="K1139" s="7">
        <f t="shared" si="53"/>
        <v>0</v>
      </c>
      <c r="L1139" s="7">
        <f>WEEKDAY(Table1[[#This Row],[post_time]])</f>
        <v>3</v>
      </c>
      <c r="M1139" s="7">
        <f>VLOOKUP(Table1[[#This Row],[topic_id]],'All Topics Data'!$A$2:$I$1243,8,FALSE)</f>
        <v>40246.507638888892</v>
      </c>
      <c r="N1139" s="7">
        <f>Table1[[#This Row],[Hui Reply?]]*(Table1[[#This Row],[post_time]]-Table1[[#This Row],[timestamp of previous reply]])</f>
        <v>0</v>
      </c>
      <c r="O1139" s="3">
        <f>O1138+Table1[[#This Row],[Hui Reply?]]</f>
        <v>236</v>
      </c>
      <c r="P1139" s="19">
        <f>INT(Table1[[#This Row],[post_time]])</f>
        <v>40246</v>
      </c>
      <c r="Q1139" s="3">
        <f>IF(Table1[[#This Row],[Hui Reply?]],VLOOKUP(Table1[[#This Row],[topic_id]],'All Topics Data'!$A$2:$E$1243,5,FALSE),0)</f>
        <v>0</v>
      </c>
      <c r="R1139" s="8">
        <f>Table1[[#This Row],[post_time]]+8/24</f>
        <v>40246.841597222221</v>
      </c>
      <c r="S1139" s="3">
        <f>IF(Table1[[#This Row],[post_position]]=1,0,SUMIFS($F$2:F1139,$H$2:H1139,Table1[[#This Row],[post_position]]-1,$C$2:C1139,Table1[[#This Row],[topic_id]]))</f>
        <v>0</v>
      </c>
    </row>
    <row r="1140" spans="1:19" x14ac:dyDescent="0.25">
      <c r="A1140" s="7">
        <v>1148</v>
      </c>
      <c r="B1140" s="7">
        <v>1</v>
      </c>
      <c r="C1140" s="7">
        <v>317</v>
      </c>
      <c r="D1140" s="7">
        <v>24</v>
      </c>
      <c r="F1140" s="8">
        <v>40246.522928240738</v>
      </c>
      <c r="G1140" s="7">
        <v>0</v>
      </c>
      <c r="H1140" s="7">
        <v>2</v>
      </c>
      <c r="I1140" s="7" t="b">
        <f t="shared" si="51"/>
        <v>1</v>
      </c>
      <c r="J1140" s="7" t="b">
        <f t="shared" si="52"/>
        <v>1</v>
      </c>
      <c r="K1140" s="7">
        <f t="shared" si="53"/>
        <v>1</v>
      </c>
      <c r="L1140" s="7">
        <f>WEEKDAY(Table1[[#This Row],[post_time]])</f>
        <v>3</v>
      </c>
      <c r="M1140" s="7">
        <f>VLOOKUP(Table1[[#This Row],[topic_id]],'All Topics Data'!$A$2:$I$1243,8,FALSE)</f>
        <v>40246.507638888892</v>
      </c>
      <c r="N1140" s="7">
        <f>Table1[[#This Row],[Hui Reply?]]*(Table1[[#This Row],[post_time]]-Table1[[#This Row],[timestamp of previous reply]])</f>
        <v>1.4664351852843538E-2</v>
      </c>
      <c r="O1140" s="3">
        <f>O1139+Table1[[#This Row],[Hui Reply?]]</f>
        <v>237</v>
      </c>
      <c r="P1140" s="19">
        <f>INT(Table1[[#This Row],[post_time]])</f>
        <v>40246</v>
      </c>
      <c r="Q1140" s="3" t="str">
        <f>IF(Table1[[#This Row],[Hui Reply?]],VLOOKUP(Table1[[#This Row],[topic_id]],'All Topics Data'!$A$2:$E$1243,5,FALSE),0)</f>
        <v>AK</v>
      </c>
      <c r="R1140" s="8">
        <f>Table1[[#This Row],[post_time]]+8/24</f>
        <v>40246.856261574074</v>
      </c>
      <c r="S1140" s="3">
        <f>IF(Table1[[#This Row],[post_position]]=1,0,SUMIFS($F$2:F1140,$H$2:H1140,Table1[[#This Row],[post_position]]-1,$C$2:C1140,Table1[[#This Row],[topic_id]]))</f>
        <v>40246.508263888885</v>
      </c>
    </row>
    <row r="1141" spans="1:19" x14ac:dyDescent="0.25">
      <c r="A1141" s="7">
        <v>1149</v>
      </c>
      <c r="B1141" s="7">
        <v>1</v>
      </c>
      <c r="C1141" s="7">
        <v>317</v>
      </c>
      <c r="D1141" s="7">
        <v>3713</v>
      </c>
      <c r="F1141" s="8">
        <v>40246.551053240742</v>
      </c>
      <c r="G1141" s="7">
        <v>0</v>
      </c>
      <c r="H1141" s="7">
        <v>3</v>
      </c>
      <c r="I1141" s="7" t="b">
        <f t="shared" si="51"/>
        <v>0</v>
      </c>
      <c r="J1141" s="7" t="b">
        <f t="shared" si="52"/>
        <v>1</v>
      </c>
      <c r="K1141" s="7">
        <f t="shared" si="53"/>
        <v>0</v>
      </c>
      <c r="L1141" s="7">
        <f>WEEKDAY(Table1[[#This Row],[post_time]])</f>
        <v>3</v>
      </c>
      <c r="M1141" s="7">
        <f>VLOOKUP(Table1[[#This Row],[topic_id]],'All Topics Data'!$A$2:$I$1243,8,FALSE)</f>
        <v>40246.507638888892</v>
      </c>
      <c r="N1141" s="7">
        <f>Table1[[#This Row],[Hui Reply?]]*(Table1[[#This Row],[post_time]]-Table1[[#This Row],[timestamp of previous reply]])</f>
        <v>0</v>
      </c>
      <c r="O1141" s="3">
        <f>O1140+Table1[[#This Row],[Hui Reply?]]</f>
        <v>237</v>
      </c>
      <c r="P1141" s="19">
        <f>INT(Table1[[#This Row],[post_time]])</f>
        <v>40246</v>
      </c>
      <c r="Q1141" s="3">
        <f>IF(Table1[[#This Row],[Hui Reply?]],VLOOKUP(Table1[[#This Row],[topic_id]],'All Topics Data'!$A$2:$E$1243,5,FALSE),0)</f>
        <v>0</v>
      </c>
      <c r="R1141" s="8">
        <f>Table1[[#This Row],[post_time]]+8/24</f>
        <v>40246.884386574078</v>
      </c>
      <c r="S1141" s="3">
        <f>IF(Table1[[#This Row],[post_position]]=1,0,SUMIFS($F$2:F1141,$H$2:H1141,Table1[[#This Row],[post_position]]-1,$C$2:C1141,Table1[[#This Row],[topic_id]]))</f>
        <v>40246.522928240738</v>
      </c>
    </row>
    <row r="1142" spans="1:19" x14ac:dyDescent="0.25">
      <c r="A1142" s="7">
        <v>1150</v>
      </c>
      <c r="B1142" s="7">
        <v>1</v>
      </c>
      <c r="C1142" s="7">
        <v>316</v>
      </c>
      <c r="D1142" s="7">
        <v>4048</v>
      </c>
      <c r="F1142" s="8">
        <v>40246.57880787037</v>
      </c>
      <c r="G1142" s="7">
        <v>0</v>
      </c>
      <c r="H1142" s="7">
        <v>3</v>
      </c>
      <c r="I1142" s="7" t="b">
        <f t="shared" si="51"/>
        <v>0</v>
      </c>
      <c r="J1142" s="7" t="b">
        <f t="shared" si="52"/>
        <v>1</v>
      </c>
      <c r="K1142" s="7">
        <f t="shared" si="53"/>
        <v>0</v>
      </c>
      <c r="L1142" s="7">
        <f>WEEKDAY(Table1[[#This Row],[post_time]])</f>
        <v>3</v>
      </c>
      <c r="M1142" s="7">
        <f>VLOOKUP(Table1[[#This Row],[topic_id]],'All Topics Data'!$A$2:$I$1243,8,FALSE)</f>
        <v>40245.477083333331</v>
      </c>
      <c r="N1142" s="7">
        <f>Table1[[#This Row],[Hui Reply?]]*(Table1[[#This Row],[post_time]]-Table1[[#This Row],[timestamp of previous reply]])</f>
        <v>0</v>
      </c>
      <c r="O1142" s="3">
        <f>O1141+Table1[[#This Row],[Hui Reply?]]</f>
        <v>237</v>
      </c>
      <c r="P1142" s="19">
        <f>INT(Table1[[#This Row],[post_time]])</f>
        <v>40246</v>
      </c>
      <c r="Q1142" s="3">
        <f>IF(Table1[[#This Row],[Hui Reply?]],VLOOKUP(Table1[[#This Row],[topic_id]],'All Topics Data'!$A$2:$E$1243,5,FALSE),0)</f>
        <v>0</v>
      </c>
      <c r="R1142" s="8">
        <f>Table1[[#This Row],[post_time]]+8/24</f>
        <v>40246.912141203706</v>
      </c>
      <c r="S1142" s="3">
        <f>IF(Table1[[#This Row],[post_position]]=1,0,SUMIFS($F$2:F1142,$H$2:H1142,Table1[[#This Row],[post_position]]-1,$C$2:C1142,Table1[[#This Row],[topic_id]]))</f>
        <v>40245.519606481481</v>
      </c>
    </row>
    <row r="1143" spans="1:19" x14ac:dyDescent="0.25">
      <c r="A1143" s="7">
        <v>1151</v>
      </c>
      <c r="B1143" s="7">
        <v>1</v>
      </c>
      <c r="C1143" s="7">
        <v>317</v>
      </c>
      <c r="D1143" s="7">
        <v>2758</v>
      </c>
      <c r="F1143" s="8">
        <v>40247.512372685182</v>
      </c>
      <c r="G1143" s="7">
        <v>0</v>
      </c>
      <c r="H1143" s="7">
        <v>4</v>
      </c>
      <c r="I1143" s="7" t="b">
        <f t="shared" si="51"/>
        <v>0</v>
      </c>
      <c r="J1143" s="7" t="b">
        <f t="shared" si="52"/>
        <v>1</v>
      </c>
      <c r="K1143" s="7">
        <f t="shared" si="53"/>
        <v>0</v>
      </c>
      <c r="L1143" s="7">
        <f>WEEKDAY(Table1[[#This Row],[post_time]])</f>
        <v>4</v>
      </c>
      <c r="M1143" s="7">
        <f>VLOOKUP(Table1[[#This Row],[topic_id]],'All Topics Data'!$A$2:$I$1243,8,FALSE)</f>
        <v>40246.507638888892</v>
      </c>
      <c r="N1143" s="7">
        <f>Table1[[#This Row],[Hui Reply?]]*(Table1[[#This Row],[post_time]]-Table1[[#This Row],[timestamp of previous reply]])</f>
        <v>0</v>
      </c>
      <c r="O1143" s="3">
        <f>O1142+Table1[[#This Row],[Hui Reply?]]</f>
        <v>237</v>
      </c>
      <c r="P1143" s="19">
        <f>INT(Table1[[#This Row],[post_time]])</f>
        <v>40247</v>
      </c>
      <c r="Q1143" s="3">
        <f>IF(Table1[[#This Row],[Hui Reply?]],VLOOKUP(Table1[[#This Row],[topic_id]],'All Topics Data'!$A$2:$E$1243,5,FALSE),0)</f>
        <v>0</v>
      </c>
      <c r="R1143" s="8">
        <f>Table1[[#This Row],[post_time]]+8/24</f>
        <v>40247.845706018517</v>
      </c>
      <c r="S1143" s="3">
        <f>IF(Table1[[#This Row],[post_position]]=1,0,SUMIFS($F$2:F1143,$H$2:H1143,Table1[[#This Row],[post_position]]-1,$C$2:C1143,Table1[[#This Row],[topic_id]]))</f>
        <v>40246.551053240742</v>
      </c>
    </row>
    <row r="1144" spans="1:19" x14ac:dyDescent="0.25">
      <c r="A1144" s="7">
        <v>1152</v>
      </c>
      <c r="B1144" s="7">
        <v>1</v>
      </c>
      <c r="C1144" s="7">
        <v>318</v>
      </c>
      <c r="D1144" s="7">
        <v>4251</v>
      </c>
      <c r="E1144" s="2"/>
      <c r="F1144" s="8">
        <v>40247.601307870369</v>
      </c>
      <c r="G1144" s="7">
        <v>0</v>
      </c>
      <c r="H1144" s="7">
        <v>1</v>
      </c>
      <c r="I1144" s="7" t="b">
        <f t="shared" si="51"/>
        <v>0</v>
      </c>
      <c r="J1144" s="7" t="b">
        <f t="shared" si="52"/>
        <v>0</v>
      </c>
      <c r="K1144" s="7">
        <f t="shared" si="53"/>
        <v>0</v>
      </c>
      <c r="L1144" s="7">
        <f>WEEKDAY(Table1[[#This Row],[post_time]])</f>
        <v>4</v>
      </c>
      <c r="M1144" s="7">
        <f>VLOOKUP(Table1[[#This Row],[topic_id]],'All Topics Data'!$A$2:$I$1243,8,FALSE)</f>
        <v>40247.600694444445</v>
      </c>
      <c r="N1144" s="7">
        <f>Table1[[#This Row],[Hui Reply?]]*(Table1[[#This Row],[post_time]]-Table1[[#This Row],[timestamp of previous reply]])</f>
        <v>0</v>
      </c>
      <c r="O1144" s="3">
        <f>O1143+Table1[[#This Row],[Hui Reply?]]</f>
        <v>237</v>
      </c>
      <c r="P1144" s="19">
        <f>INT(Table1[[#This Row],[post_time]])</f>
        <v>40247</v>
      </c>
      <c r="Q1144" s="3">
        <f>IF(Table1[[#This Row],[Hui Reply?]],VLOOKUP(Table1[[#This Row],[topic_id]],'All Topics Data'!$A$2:$E$1243,5,FALSE),0)</f>
        <v>0</v>
      </c>
      <c r="R1144" s="8">
        <f>Table1[[#This Row],[post_time]]+8/24</f>
        <v>40247.934641203705</v>
      </c>
      <c r="S1144" s="3">
        <f>IF(Table1[[#This Row],[post_position]]=1,0,SUMIFS($F$2:F1144,$H$2:H1144,Table1[[#This Row],[post_position]]-1,$C$2:C1144,Table1[[#This Row],[topic_id]]))</f>
        <v>0</v>
      </c>
    </row>
    <row r="1145" spans="1:19" x14ac:dyDescent="0.25">
      <c r="A1145" s="7">
        <v>1153</v>
      </c>
      <c r="B1145" s="7">
        <v>1</v>
      </c>
      <c r="C1145" s="7">
        <v>319</v>
      </c>
      <c r="D1145" s="7">
        <v>3108</v>
      </c>
      <c r="E1145" s="2"/>
      <c r="F1145" s="8">
        <v>40247.68037037037</v>
      </c>
      <c r="G1145" s="7">
        <v>0</v>
      </c>
      <c r="H1145" s="7">
        <v>1</v>
      </c>
      <c r="I1145" s="7" t="b">
        <f t="shared" si="51"/>
        <v>0</v>
      </c>
      <c r="J1145" s="7" t="b">
        <f t="shared" si="52"/>
        <v>0</v>
      </c>
      <c r="K1145" s="7">
        <f t="shared" si="53"/>
        <v>0</v>
      </c>
      <c r="L1145" s="7">
        <f>WEEKDAY(Table1[[#This Row],[post_time]])</f>
        <v>4</v>
      </c>
      <c r="M1145" s="7">
        <f>VLOOKUP(Table1[[#This Row],[topic_id]],'All Topics Data'!$A$2:$I$1243,8,FALSE)</f>
        <v>40247.679861111108</v>
      </c>
      <c r="N1145" s="7">
        <f>Table1[[#This Row],[Hui Reply?]]*(Table1[[#This Row],[post_time]]-Table1[[#This Row],[timestamp of previous reply]])</f>
        <v>0</v>
      </c>
      <c r="O1145" s="3">
        <f>O1144+Table1[[#This Row],[Hui Reply?]]</f>
        <v>237</v>
      </c>
      <c r="P1145" s="19">
        <f>INT(Table1[[#This Row],[post_time]])</f>
        <v>40247</v>
      </c>
      <c r="Q1145" s="3">
        <f>IF(Table1[[#This Row],[Hui Reply?]],VLOOKUP(Table1[[#This Row],[topic_id]],'All Topics Data'!$A$2:$E$1243,5,FALSE),0)</f>
        <v>0</v>
      </c>
      <c r="R1145" s="8">
        <f>Table1[[#This Row],[post_time]]+8/24</f>
        <v>40248.013703703706</v>
      </c>
      <c r="S1145" s="3">
        <f>IF(Table1[[#This Row],[post_position]]=1,0,SUMIFS($F$2:F1145,$H$2:H1145,Table1[[#This Row],[post_position]]-1,$C$2:C1145,Table1[[#This Row],[topic_id]]))</f>
        <v>0</v>
      </c>
    </row>
    <row r="1146" spans="1:19" x14ac:dyDescent="0.25">
      <c r="A1146" s="7">
        <v>1154</v>
      </c>
      <c r="B1146" s="7">
        <v>1</v>
      </c>
      <c r="C1146" s="7">
        <v>318</v>
      </c>
      <c r="D1146" s="7">
        <v>2018</v>
      </c>
      <c r="F1146" s="8">
        <v>40247.698680555557</v>
      </c>
      <c r="G1146" s="7">
        <v>0</v>
      </c>
      <c r="H1146" s="7">
        <v>2</v>
      </c>
      <c r="I1146" s="7" t="b">
        <f t="shared" si="51"/>
        <v>0</v>
      </c>
      <c r="J1146" s="7" t="b">
        <f t="shared" si="52"/>
        <v>1</v>
      </c>
      <c r="K1146" s="7">
        <f t="shared" si="53"/>
        <v>0</v>
      </c>
      <c r="L1146" s="7">
        <f>WEEKDAY(Table1[[#This Row],[post_time]])</f>
        <v>4</v>
      </c>
      <c r="M1146" s="7">
        <f>VLOOKUP(Table1[[#This Row],[topic_id]],'All Topics Data'!$A$2:$I$1243,8,FALSE)</f>
        <v>40247.600694444445</v>
      </c>
      <c r="N1146" s="7">
        <f>Table1[[#This Row],[Hui Reply?]]*(Table1[[#This Row],[post_time]]-Table1[[#This Row],[timestamp of previous reply]])</f>
        <v>0</v>
      </c>
      <c r="O1146" s="3">
        <f>O1145+Table1[[#This Row],[Hui Reply?]]</f>
        <v>237</v>
      </c>
      <c r="P1146" s="19">
        <f>INT(Table1[[#This Row],[post_time]])</f>
        <v>40247</v>
      </c>
      <c r="Q1146" s="3">
        <f>IF(Table1[[#This Row],[Hui Reply?]],VLOOKUP(Table1[[#This Row],[topic_id]],'All Topics Data'!$A$2:$E$1243,5,FALSE),0)</f>
        <v>0</v>
      </c>
      <c r="R1146" s="8">
        <f>Table1[[#This Row],[post_time]]+8/24</f>
        <v>40248.032013888893</v>
      </c>
      <c r="S1146" s="3">
        <f>IF(Table1[[#This Row],[post_position]]=1,0,SUMIFS($F$2:F1146,$H$2:H1146,Table1[[#This Row],[post_position]]-1,$C$2:C1146,Table1[[#This Row],[topic_id]]))</f>
        <v>40247.601307870369</v>
      </c>
    </row>
    <row r="1147" spans="1:19" x14ac:dyDescent="0.25">
      <c r="A1147" s="7">
        <v>1155</v>
      </c>
      <c r="B1147" s="7">
        <v>1</v>
      </c>
      <c r="C1147" s="7">
        <v>318</v>
      </c>
      <c r="D1147" s="7">
        <v>2758</v>
      </c>
      <c r="E1147" s="2"/>
      <c r="F1147" s="8">
        <v>40247.72457175926</v>
      </c>
      <c r="G1147" s="7">
        <v>0</v>
      </c>
      <c r="H1147" s="7">
        <v>3</v>
      </c>
      <c r="I1147" s="7" t="b">
        <f t="shared" si="51"/>
        <v>0</v>
      </c>
      <c r="J1147" s="7" t="b">
        <f t="shared" si="52"/>
        <v>1</v>
      </c>
      <c r="K1147" s="7">
        <f t="shared" si="53"/>
        <v>0</v>
      </c>
      <c r="L1147" s="7">
        <f>WEEKDAY(Table1[[#This Row],[post_time]])</f>
        <v>4</v>
      </c>
      <c r="M1147" s="7">
        <f>VLOOKUP(Table1[[#This Row],[topic_id]],'All Topics Data'!$A$2:$I$1243,8,FALSE)</f>
        <v>40247.600694444445</v>
      </c>
      <c r="N1147" s="7">
        <f>Table1[[#This Row],[Hui Reply?]]*(Table1[[#This Row],[post_time]]-Table1[[#This Row],[timestamp of previous reply]])</f>
        <v>0</v>
      </c>
      <c r="O1147" s="3">
        <f>O1146+Table1[[#This Row],[Hui Reply?]]</f>
        <v>237</v>
      </c>
      <c r="P1147" s="19">
        <f>INT(Table1[[#This Row],[post_time]])</f>
        <v>40247</v>
      </c>
      <c r="Q1147" s="3">
        <f>IF(Table1[[#This Row],[Hui Reply?]],VLOOKUP(Table1[[#This Row],[topic_id]],'All Topics Data'!$A$2:$E$1243,5,FALSE),0)</f>
        <v>0</v>
      </c>
      <c r="R1147" s="8">
        <f>Table1[[#This Row],[post_time]]+8/24</f>
        <v>40248.057905092595</v>
      </c>
      <c r="S1147" s="3">
        <f>IF(Table1[[#This Row],[post_position]]=1,0,SUMIFS($F$2:F1147,$H$2:H1147,Table1[[#This Row],[post_position]]-1,$C$2:C1147,Table1[[#This Row],[topic_id]]))</f>
        <v>40247.698680555557</v>
      </c>
    </row>
    <row r="1148" spans="1:19" x14ac:dyDescent="0.25">
      <c r="A1148" s="7">
        <v>1156</v>
      </c>
      <c r="B1148" s="7">
        <v>1</v>
      </c>
      <c r="C1148" s="7">
        <v>320</v>
      </c>
      <c r="D1148" s="7">
        <v>4257</v>
      </c>
      <c r="E1148" s="2"/>
      <c r="F1148" s="8">
        <v>40247.763981481483</v>
      </c>
      <c r="G1148" s="7">
        <v>0</v>
      </c>
      <c r="H1148" s="7">
        <v>1</v>
      </c>
      <c r="I1148" s="7" t="b">
        <f t="shared" si="51"/>
        <v>0</v>
      </c>
      <c r="J1148" s="7" t="b">
        <f t="shared" si="52"/>
        <v>0</v>
      </c>
      <c r="K1148" s="7">
        <f t="shared" si="53"/>
        <v>0</v>
      </c>
      <c r="L1148" s="7">
        <f>WEEKDAY(Table1[[#This Row],[post_time]])</f>
        <v>4</v>
      </c>
      <c r="M1148" s="7">
        <f>VLOOKUP(Table1[[#This Row],[topic_id]],'All Topics Data'!$A$2:$I$1243,8,FALSE)</f>
        <v>40247.763888888891</v>
      </c>
      <c r="N1148" s="7">
        <f>Table1[[#This Row],[Hui Reply?]]*(Table1[[#This Row],[post_time]]-Table1[[#This Row],[timestamp of previous reply]])</f>
        <v>0</v>
      </c>
      <c r="O1148" s="3">
        <f>O1147+Table1[[#This Row],[Hui Reply?]]</f>
        <v>237</v>
      </c>
      <c r="P1148" s="19">
        <f>INT(Table1[[#This Row],[post_time]])</f>
        <v>40247</v>
      </c>
      <c r="Q1148" s="3">
        <f>IF(Table1[[#This Row],[Hui Reply?]],VLOOKUP(Table1[[#This Row],[topic_id]],'All Topics Data'!$A$2:$E$1243,5,FALSE),0)</f>
        <v>0</v>
      </c>
      <c r="R1148" s="8">
        <f>Table1[[#This Row],[post_time]]+8/24</f>
        <v>40248.097314814819</v>
      </c>
      <c r="S1148" s="3">
        <f>IF(Table1[[#This Row],[post_position]]=1,0,SUMIFS($F$2:F1148,$H$2:H1148,Table1[[#This Row],[post_position]]-1,$C$2:C1148,Table1[[#This Row],[topic_id]]))</f>
        <v>0</v>
      </c>
    </row>
    <row r="1149" spans="1:19" x14ac:dyDescent="0.25">
      <c r="A1149" s="7">
        <v>1157</v>
      </c>
      <c r="B1149" s="7">
        <v>1</v>
      </c>
      <c r="C1149" s="7">
        <v>318</v>
      </c>
      <c r="D1149" s="7">
        <v>24</v>
      </c>
      <c r="F1149" s="8">
        <v>40248.016111111108</v>
      </c>
      <c r="G1149" s="7">
        <v>0</v>
      </c>
      <c r="H1149" s="7">
        <v>4</v>
      </c>
      <c r="I1149" s="7" t="b">
        <f t="shared" si="51"/>
        <v>1</v>
      </c>
      <c r="J1149" s="7" t="b">
        <f t="shared" si="52"/>
        <v>1</v>
      </c>
      <c r="K1149" s="7">
        <f t="shared" si="53"/>
        <v>1</v>
      </c>
      <c r="L1149" s="7">
        <f>WEEKDAY(Table1[[#This Row],[post_time]])</f>
        <v>5</v>
      </c>
      <c r="M1149" s="7">
        <f>VLOOKUP(Table1[[#This Row],[topic_id]],'All Topics Data'!$A$2:$I$1243,8,FALSE)</f>
        <v>40247.600694444445</v>
      </c>
      <c r="N1149" s="7">
        <f>Table1[[#This Row],[Hui Reply?]]*(Table1[[#This Row],[post_time]]-Table1[[#This Row],[timestamp of previous reply]])</f>
        <v>0.291539351848769</v>
      </c>
      <c r="O1149" s="3">
        <f>O1148+Table1[[#This Row],[Hui Reply?]]</f>
        <v>238</v>
      </c>
      <c r="P1149" s="19">
        <f>INT(Table1[[#This Row],[post_time]])</f>
        <v>40248</v>
      </c>
      <c r="Q1149" s="3" t="str">
        <f>IF(Table1[[#This Row],[Hui Reply?]],VLOOKUP(Table1[[#This Row],[topic_id]],'All Topics Data'!$A$2:$E$1243,5,FALSE),0)</f>
        <v>windyinnc</v>
      </c>
      <c r="R1149" s="8">
        <f>Table1[[#This Row],[post_time]]+8/24</f>
        <v>40248.349444444444</v>
      </c>
      <c r="S1149" s="3">
        <f>IF(Table1[[#This Row],[post_position]]=1,0,SUMIFS($F$2:F1149,$H$2:H1149,Table1[[#This Row],[post_position]]-1,$C$2:C1149,Table1[[#This Row],[topic_id]]))</f>
        <v>40247.72457175926</v>
      </c>
    </row>
    <row r="1150" spans="1:19" x14ac:dyDescent="0.25">
      <c r="A1150" s="7">
        <v>1158</v>
      </c>
      <c r="B1150" s="7">
        <v>1</v>
      </c>
      <c r="C1150" s="7">
        <v>319</v>
      </c>
      <c r="D1150" s="7">
        <v>24</v>
      </c>
      <c r="F1150" s="8">
        <v>40248.017581018517</v>
      </c>
      <c r="G1150" s="7">
        <v>0</v>
      </c>
      <c r="H1150" s="7">
        <v>2</v>
      </c>
      <c r="I1150" s="7" t="b">
        <f t="shared" si="51"/>
        <v>1</v>
      </c>
      <c r="J1150" s="7" t="b">
        <f t="shared" si="52"/>
        <v>1</v>
      </c>
      <c r="K1150" s="7">
        <f t="shared" si="53"/>
        <v>1</v>
      </c>
      <c r="L1150" s="7">
        <f>WEEKDAY(Table1[[#This Row],[post_time]])</f>
        <v>5</v>
      </c>
      <c r="M1150" s="7">
        <f>VLOOKUP(Table1[[#This Row],[topic_id]],'All Topics Data'!$A$2:$I$1243,8,FALSE)</f>
        <v>40247.679861111108</v>
      </c>
      <c r="N1150" s="7">
        <f>Table1[[#This Row],[Hui Reply?]]*(Table1[[#This Row],[post_time]]-Table1[[#This Row],[timestamp of previous reply]])</f>
        <v>0.3372106481474475</v>
      </c>
      <c r="O1150" s="3">
        <f>O1149+Table1[[#This Row],[Hui Reply?]]</f>
        <v>239</v>
      </c>
      <c r="P1150" s="19">
        <f>INT(Table1[[#This Row],[post_time]])</f>
        <v>40248</v>
      </c>
      <c r="Q1150" s="3" t="str">
        <f>IF(Table1[[#This Row],[Hui Reply?]],VLOOKUP(Table1[[#This Row],[topic_id]],'All Topics Data'!$A$2:$E$1243,5,FALSE),0)</f>
        <v>jcalvacca</v>
      </c>
      <c r="R1150" s="8">
        <f>Table1[[#This Row],[post_time]]+8/24</f>
        <v>40248.350914351853</v>
      </c>
      <c r="S1150" s="3">
        <f>IF(Table1[[#This Row],[post_position]]=1,0,SUMIFS($F$2:F1150,$H$2:H1150,Table1[[#This Row],[post_position]]-1,$C$2:C1150,Table1[[#This Row],[topic_id]]))</f>
        <v>40247.68037037037</v>
      </c>
    </row>
    <row r="1151" spans="1:19" x14ac:dyDescent="0.25">
      <c r="A1151" s="7">
        <v>1159</v>
      </c>
      <c r="B1151" s="7">
        <v>1</v>
      </c>
      <c r="C1151" s="7">
        <v>320</v>
      </c>
      <c r="D1151" s="7">
        <v>24</v>
      </c>
      <c r="E1151" s="2"/>
      <c r="F1151" s="8">
        <v>40248.033553240741</v>
      </c>
      <c r="G1151" s="7">
        <v>0</v>
      </c>
      <c r="H1151" s="7">
        <v>2</v>
      </c>
      <c r="I1151" s="7" t="b">
        <f t="shared" si="51"/>
        <v>1</v>
      </c>
      <c r="J1151" s="7" t="b">
        <f t="shared" si="52"/>
        <v>1</v>
      </c>
      <c r="K1151" s="7">
        <f t="shared" si="53"/>
        <v>1</v>
      </c>
      <c r="L1151" s="7">
        <f>WEEKDAY(Table1[[#This Row],[post_time]])</f>
        <v>5</v>
      </c>
      <c r="M1151" s="7">
        <f>VLOOKUP(Table1[[#This Row],[topic_id]],'All Topics Data'!$A$2:$I$1243,8,FALSE)</f>
        <v>40247.763888888891</v>
      </c>
      <c r="N1151" s="7">
        <f>Table1[[#This Row],[Hui Reply?]]*(Table1[[#This Row],[post_time]]-Table1[[#This Row],[timestamp of previous reply]])</f>
        <v>0.26957175925781485</v>
      </c>
      <c r="O1151" s="3">
        <f>O1150+Table1[[#This Row],[Hui Reply?]]</f>
        <v>240</v>
      </c>
      <c r="P1151" s="19">
        <f>INT(Table1[[#This Row],[post_time]])</f>
        <v>40248</v>
      </c>
      <c r="Q1151" s="3" t="str">
        <f>IF(Table1[[#This Row],[Hui Reply?]],VLOOKUP(Table1[[#This Row],[topic_id]],'All Topics Data'!$A$2:$E$1243,5,FALSE),0)</f>
        <v>AlinVegas</v>
      </c>
      <c r="R1151" s="8">
        <f>Table1[[#This Row],[post_time]]+8/24</f>
        <v>40248.366886574076</v>
      </c>
      <c r="S1151" s="3">
        <f>IF(Table1[[#This Row],[post_position]]=1,0,SUMIFS($F$2:F1151,$H$2:H1151,Table1[[#This Row],[post_position]]-1,$C$2:C1151,Table1[[#This Row],[topic_id]]))</f>
        <v>40247.763981481483</v>
      </c>
    </row>
    <row r="1152" spans="1:19" x14ac:dyDescent="0.25">
      <c r="A1152" s="7">
        <v>1160</v>
      </c>
      <c r="B1152" s="7">
        <v>1</v>
      </c>
      <c r="C1152" s="7">
        <v>318</v>
      </c>
      <c r="D1152" s="7">
        <v>4251</v>
      </c>
      <c r="E1152" s="2"/>
      <c r="F1152" s="8">
        <v>40248.18309027778</v>
      </c>
      <c r="G1152" s="7">
        <v>0</v>
      </c>
      <c r="H1152" s="7">
        <v>5</v>
      </c>
      <c r="I1152" s="7" t="b">
        <f t="shared" si="51"/>
        <v>0</v>
      </c>
      <c r="J1152" s="7" t="b">
        <f t="shared" si="52"/>
        <v>1</v>
      </c>
      <c r="K1152" s="7">
        <f t="shared" si="53"/>
        <v>0</v>
      </c>
      <c r="L1152" s="7">
        <f>WEEKDAY(Table1[[#This Row],[post_time]])</f>
        <v>5</v>
      </c>
      <c r="M1152" s="7">
        <f>VLOOKUP(Table1[[#This Row],[topic_id]],'All Topics Data'!$A$2:$I$1243,8,FALSE)</f>
        <v>40247.600694444445</v>
      </c>
      <c r="N1152" s="7">
        <f>Table1[[#This Row],[Hui Reply?]]*(Table1[[#This Row],[post_time]]-Table1[[#This Row],[timestamp of previous reply]])</f>
        <v>0</v>
      </c>
      <c r="O1152" s="3">
        <f>O1151+Table1[[#This Row],[Hui Reply?]]</f>
        <v>240</v>
      </c>
      <c r="P1152" s="19">
        <f>INT(Table1[[#This Row],[post_time]])</f>
        <v>40248</v>
      </c>
      <c r="Q1152" s="3">
        <f>IF(Table1[[#This Row],[Hui Reply?]],VLOOKUP(Table1[[#This Row],[topic_id]],'All Topics Data'!$A$2:$E$1243,5,FALSE),0)</f>
        <v>0</v>
      </c>
      <c r="R1152" s="8">
        <f>Table1[[#This Row],[post_time]]+8/24</f>
        <v>40248.516423611116</v>
      </c>
      <c r="S1152" s="3">
        <f>IF(Table1[[#This Row],[post_position]]=1,0,SUMIFS($F$2:F1152,$H$2:H1152,Table1[[#This Row],[post_position]]-1,$C$2:C1152,Table1[[#This Row],[topic_id]]))</f>
        <v>40248.016111111108</v>
      </c>
    </row>
    <row r="1153" spans="1:19" x14ac:dyDescent="0.25">
      <c r="A1153" s="7">
        <v>1161</v>
      </c>
      <c r="B1153" s="7">
        <v>1</v>
      </c>
      <c r="C1153" s="7">
        <v>318</v>
      </c>
      <c r="D1153" s="7">
        <v>4251</v>
      </c>
      <c r="E1153" s="2"/>
      <c r="F1153" s="8">
        <v>40248.187291666669</v>
      </c>
      <c r="G1153" s="7">
        <v>0</v>
      </c>
      <c r="H1153" s="7">
        <v>6</v>
      </c>
      <c r="I1153" s="7" t="b">
        <f t="shared" si="51"/>
        <v>0</v>
      </c>
      <c r="J1153" s="7" t="b">
        <f t="shared" si="52"/>
        <v>1</v>
      </c>
      <c r="K1153" s="7">
        <f t="shared" si="53"/>
        <v>0</v>
      </c>
      <c r="L1153" s="7">
        <f>WEEKDAY(Table1[[#This Row],[post_time]])</f>
        <v>5</v>
      </c>
      <c r="M1153" s="7">
        <f>VLOOKUP(Table1[[#This Row],[topic_id]],'All Topics Data'!$A$2:$I$1243,8,FALSE)</f>
        <v>40247.600694444445</v>
      </c>
      <c r="N1153" s="7">
        <f>Table1[[#This Row],[Hui Reply?]]*(Table1[[#This Row],[post_time]]-Table1[[#This Row],[timestamp of previous reply]])</f>
        <v>0</v>
      </c>
      <c r="O1153" s="3">
        <f>O1152+Table1[[#This Row],[Hui Reply?]]</f>
        <v>240</v>
      </c>
      <c r="P1153" s="19">
        <f>INT(Table1[[#This Row],[post_time]])</f>
        <v>40248</v>
      </c>
      <c r="Q1153" s="3">
        <f>IF(Table1[[#This Row],[Hui Reply?]],VLOOKUP(Table1[[#This Row],[topic_id]],'All Topics Data'!$A$2:$E$1243,5,FALSE),0)</f>
        <v>0</v>
      </c>
      <c r="R1153" s="8">
        <f>Table1[[#This Row],[post_time]]+8/24</f>
        <v>40248.520625000005</v>
      </c>
      <c r="S1153" s="3">
        <f>IF(Table1[[#This Row],[post_position]]=1,0,SUMIFS($F$2:F1153,$H$2:H1153,Table1[[#This Row],[post_position]]-1,$C$2:C1153,Table1[[#This Row],[topic_id]]))</f>
        <v>40248.18309027778</v>
      </c>
    </row>
    <row r="1154" spans="1:19" x14ac:dyDescent="0.25">
      <c r="A1154" s="7">
        <v>1162</v>
      </c>
      <c r="B1154" s="7">
        <v>1</v>
      </c>
      <c r="C1154" s="7">
        <v>318</v>
      </c>
      <c r="D1154" s="7">
        <v>24</v>
      </c>
      <c r="F1154" s="8">
        <v>40248.223796296297</v>
      </c>
      <c r="G1154" s="7">
        <v>0</v>
      </c>
      <c r="H1154" s="7">
        <v>7</v>
      </c>
      <c r="I1154" s="7" t="b">
        <f t="shared" si="51"/>
        <v>1</v>
      </c>
      <c r="J1154" s="7" t="b">
        <f t="shared" si="52"/>
        <v>1</v>
      </c>
      <c r="K1154" s="7">
        <f t="shared" si="53"/>
        <v>1</v>
      </c>
      <c r="L1154" s="7">
        <f>WEEKDAY(Table1[[#This Row],[post_time]])</f>
        <v>5</v>
      </c>
      <c r="M1154" s="7">
        <f>VLOOKUP(Table1[[#This Row],[topic_id]],'All Topics Data'!$A$2:$I$1243,8,FALSE)</f>
        <v>40247.600694444445</v>
      </c>
      <c r="N1154" s="7">
        <f>Table1[[#This Row],[Hui Reply?]]*(Table1[[#This Row],[post_time]]-Table1[[#This Row],[timestamp of previous reply]])</f>
        <v>3.6504629628325347E-2</v>
      </c>
      <c r="O1154" s="3">
        <f>O1153+Table1[[#This Row],[Hui Reply?]]</f>
        <v>241</v>
      </c>
      <c r="P1154" s="19">
        <f>INT(Table1[[#This Row],[post_time]])</f>
        <v>40248</v>
      </c>
      <c r="Q1154" s="3" t="str">
        <f>IF(Table1[[#This Row],[Hui Reply?]],VLOOKUP(Table1[[#This Row],[topic_id]],'All Topics Data'!$A$2:$E$1243,5,FALSE),0)</f>
        <v>windyinnc</v>
      </c>
      <c r="R1154" s="8">
        <f>Table1[[#This Row],[post_time]]+8/24</f>
        <v>40248.557129629633</v>
      </c>
      <c r="S1154" s="3">
        <f>IF(Table1[[#This Row],[post_position]]=1,0,SUMIFS($F$2:F1154,$H$2:H1154,Table1[[#This Row],[post_position]]-1,$C$2:C1154,Table1[[#This Row],[topic_id]]))</f>
        <v>40248.187291666669</v>
      </c>
    </row>
    <row r="1155" spans="1:19" x14ac:dyDescent="0.25">
      <c r="A1155" s="7">
        <v>1163</v>
      </c>
      <c r="B1155" s="7">
        <v>1</v>
      </c>
      <c r="C1155" s="7">
        <v>319</v>
      </c>
      <c r="D1155" s="7">
        <v>3108</v>
      </c>
      <c r="E1155" s="2"/>
      <c r="F1155" s="8">
        <v>40248.617546296293</v>
      </c>
      <c r="G1155" s="7">
        <v>0</v>
      </c>
      <c r="H1155" s="7">
        <v>3</v>
      </c>
      <c r="I1155" s="7" t="b">
        <f t="shared" ref="I1155:I1218" si="54">(D1155=24)</f>
        <v>0</v>
      </c>
      <c r="J1155" s="7" t="b">
        <f t="shared" ref="J1155:J1218" si="55">H1155&gt;1</f>
        <v>1</v>
      </c>
      <c r="K1155" s="7">
        <f t="shared" ref="K1155:K1218" si="56">I1155*J1155</f>
        <v>0</v>
      </c>
      <c r="L1155" s="7">
        <f>WEEKDAY(Table1[[#This Row],[post_time]])</f>
        <v>5</v>
      </c>
      <c r="M1155" s="7">
        <f>VLOOKUP(Table1[[#This Row],[topic_id]],'All Topics Data'!$A$2:$I$1243,8,FALSE)</f>
        <v>40247.679861111108</v>
      </c>
      <c r="N1155" s="7">
        <f>Table1[[#This Row],[Hui Reply?]]*(Table1[[#This Row],[post_time]]-Table1[[#This Row],[timestamp of previous reply]])</f>
        <v>0</v>
      </c>
      <c r="O1155" s="3">
        <f>O1154+Table1[[#This Row],[Hui Reply?]]</f>
        <v>241</v>
      </c>
      <c r="P1155" s="19">
        <f>INT(Table1[[#This Row],[post_time]])</f>
        <v>40248</v>
      </c>
      <c r="Q1155" s="3">
        <f>IF(Table1[[#This Row],[Hui Reply?]],VLOOKUP(Table1[[#This Row],[topic_id]],'All Topics Data'!$A$2:$E$1243,5,FALSE),0)</f>
        <v>0</v>
      </c>
      <c r="R1155" s="8">
        <f>Table1[[#This Row],[post_time]]+8/24</f>
        <v>40248.950879629629</v>
      </c>
      <c r="S1155" s="3">
        <f>IF(Table1[[#This Row],[post_position]]=1,0,SUMIFS($F$2:F1155,$H$2:H1155,Table1[[#This Row],[post_position]]-1,$C$2:C1155,Table1[[#This Row],[topic_id]]))</f>
        <v>40248.017581018517</v>
      </c>
    </row>
    <row r="1156" spans="1:19" x14ac:dyDescent="0.25">
      <c r="A1156" s="7">
        <v>1164</v>
      </c>
      <c r="B1156" s="7">
        <v>1</v>
      </c>
      <c r="C1156" s="7">
        <v>321</v>
      </c>
      <c r="D1156" s="7">
        <v>4288</v>
      </c>
      <c r="E1156" s="2"/>
      <c r="F1156" s="8">
        <v>40248.70034722222</v>
      </c>
      <c r="G1156" s="7">
        <v>0</v>
      </c>
      <c r="H1156" s="7">
        <v>1</v>
      </c>
      <c r="I1156" s="7" t="b">
        <f t="shared" si="54"/>
        <v>0</v>
      </c>
      <c r="J1156" s="7" t="b">
        <f t="shared" si="55"/>
        <v>0</v>
      </c>
      <c r="K1156" s="7">
        <f t="shared" si="56"/>
        <v>0</v>
      </c>
      <c r="L1156" s="7">
        <f>WEEKDAY(Table1[[#This Row],[post_time]])</f>
        <v>5</v>
      </c>
      <c r="M1156" s="7">
        <f>VLOOKUP(Table1[[#This Row],[topic_id]],'All Topics Data'!$A$2:$I$1243,8,FALSE)</f>
        <v>40248.699999999997</v>
      </c>
      <c r="N1156" s="7">
        <f>Table1[[#This Row],[Hui Reply?]]*(Table1[[#This Row],[post_time]]-Table1[[#This Row],[timestamp of previous reply]])</f>
        <v>0</v>
      </c>
      <c r="O1156" s="3">
        <f>O1155+Table1[[#This Row],[Hui Reply?]]</f>
        <v>241</v>
      </c>
      <c r="P1156" s="19">
        <f>INT(Table1[[#This Row],[post_time]])</f>
        <v>40248</v>
      </c>
      <c r="Q1156" s="3">
        <f>IF(Table1[[#This Row],[Hui Reply?]],VLOOKUP(Table1[[#This Row],[topic_id]],'All Topics Data'!$A$2:$E$1243,5,FALSE),0)</f>
        <v>0</v>
      </c>
      <c r="R1156" s="8">
        <f>Table1[[#This Row],[post_time]]+8/24</f>
        <v>40249.033680555556</v>
      </c>
      <c r="S1156" s="3">
        <f>IF(Table1[[#This Row],[post_position]]=1,0,SUMIFS($F$2:F1156,$H$2:H1156,Table1[[#This Row],[post_position]]-1,$C$2:C1156,Table1[[#This Row],[topic_id]]))</f>
        <v>0</v>
      </c>
    </row>
    <row r="1157" spans="1:19" x14ac:dyDescent="0.25">
      <c r="A1157" s="7">
        <v>1165</v>
      </c>
      <c r="B1157" s="7">
        <v>1</v>
      </c>
      <c r="C1157" s="7">
        <v>321</v>
      </c>
      <c r="D1157" s="7">
        <v>2758</v>
      </c>
      <c r="F1157" s="8">
        <v>40248.728182870371</v>
      </c>
      <c r="G1157" s="7">
        <v>0</v>
      </c>
      <c r="H1157" s="7">
        <v>2</v>
      </c>
      <c r="I1157" s="7" t="b">
        <f t="shared" si="54"/>
        <v>0</v>
      </c>
      <c r="J1157" s="7" t="b">
        <f t="shared" si="55"/>
        <v>1</v>
      </c>
      <c r="K1157" s="7">
        <f t="shared" si="56"/>
        <v>0</v>
      </c>
      <c r="L1157" s="7">
        <f>WEEKDAY(Table1[[#This Row],[post_time]])</f>
        <v>5</v>
      </c>
      <c r="M1157" s="7">
        <f>VLOOKUP(Table1[[#This Row],[topic_id]],'All Topics Data'!$A$2:$I$1243,8,FALSE)</f>
        <v>40248.699999999997</v>
      </c>
      <c r="N1157" s="7">
        <f>Table1[[#This Row],[Hui Reply?]]*(Table1[[#This Row],[post_time]]-Table1[[#This Row],[timestamp of previous reply]])</f>
        <v>0</v>
      </c>
      <c r="O1157" s="3">
        <f>O1156+Table1[[#This Row],[Hui Reply?]]</f>
        <v>241</v>
      </c>
      <c r="P1157" s="19">
        <f>INT(Table1[[#This Row],[post_time]])</f>
        <v>40248</v>
      </c>
      <c r="Q1157" s="3">
        <f>IF(Table1[[#This Row],[Hui Reply?]],VLOOKUP(Table1[[#This Row],[topic_id]],'All Topics Data'!$A$2:$E$1243,5,FALSE),0)</f>
        <v>0</v>
      </c>
      <c r="R1157" s="8">
        <f>Table1[[#This Row],[post_time]]+8/24</f>
        <v>40249.061516203707</v>
      </c>
      <c r="S1157" s="3">
        <f>IF(Table1[[#This Row],[post_position]]=1,0,SUMIFS($F$2:F1157,$H$2:H1157,Table1[[#This Row],[post_position]]-1,$C$2:C1157,Table1[[#This Row],[topic_id]]))</f>
        <v>40248.70034722222</v>
      </c>
    </row>
    <row r="1158" spans="1:19" x14ac:dyDescent="0.25">
      <c r="A1158" s="7">
        <v>1166</v>
      </c>
      <c r="B1158" s="7">
        <v>1</v>
      </c>
      <c r="C1158" s="7">
        <v>321</v>
      </c>
      <c r="D1158" s="7">
        <v>24</v>
      </c>
      <c r="F1158" s="8">
        <v>40248.988402777781</v>
      </c>
      <c r="G1158" s="7">
        <v>0</v>
      </c>
      <c r="H1158" s="7">
        <v>3</v>
      </c>
      <c r="I1158" s="7" t="b">
        <f t="shared" si="54"/>
        <v>1</v>
      </c>
      <c r="J1158" s="7" t="b">
        <f t="shared" si="55"/>
        <v>1</v>
      </c>
      <c r="K1158" s="7">
        <f t="shared" si="56"/>
        <v>1</v>
      </c>
      <c r="L1158" s="7">
        <f>WEEKDAY(Table1[[#This Row],[post_time]])</f>
        <v>5</v>
      </c>
      <c r="M1158" s="7">
        <f>VLOOKUP(Table1[[#This Row],[topic_id]],'All Topics Data'!$A$2:$I$1243,8,FALSE)</f>
        <v>40248.699999999997</v>
      </c>
      <c r="N1158" s="7">
        <f>Table1[[#This Row],[Hui Reply?]]*(Table1[[#This Row],[post_time]]-Table1[[#This Row],[timestamp of previous reply]])</f>
        <v>0.26021990740991896</v>
      </c>
      <c r="O1158" s="3">
        <f>O1157+Table1[[#This Row],[Hui Reply?]]</f>
        <v>242</v>
      </c>
      <c r="P1158" s="19">
        <f>INT(Table1[[#This Row],[post_time]])</f>
        <v>40248</v>
      </c>
      <c r="Q1158" s="3" t="str">
        <f>IF(Table1[[#This Row],[Hui Reply?]],VLOOKUP(Table1[[#This Row],[topic_id]],'All Topics Data'!$A$2:$E$1243,5,FALSE),0)</f>
        <v>coriolis</v>
      </c>
      <c r="R1158" s="8">
        <f>Table1[[#This Row],[post_time]]+8/24</f>
        <v>40249.321736111116</v>
      </c>
      <c r="S1158" s="3">
        <f>IF(Table1[[#This Row],[post_position]]=1,0,SUMIFS($F$2:F1158,$H$2:H1158,Table1[[#This Row],[post_position]]-1,$C$2:C1158,Table1[[#This Row],[topic_id]]))</f>
        <v>40248.728182870371</v>
      </c>
    </row>
    <row r="1159" spans="1:19" x14ac:dyDescent="0.25">
      <c r="A1159" s="7">
        <v>1167</v>
      </c>
      <c r="B1159" s="7">
        <v>1</v>
      </c>
      <c r="C1159" s="7">
        <v>322</v>
      </c>
      <c r="D1159" s="7">
        <v>4307</v>
      </c>
      <c r="E1159" s="2"/>
      <c r="F1159" s="8">
        <v>40249.33153935185</v>
      </c>
      <c r="G1159" s="7">
        <v>0</v>
      </c>
      <c r="H1159" s="7">
        <v>1</v>
      </c>
      <c r="I1159" s="7" t="b">
        <f t="shared" si="54"/>
        <v>0</v>
      </c>
      <c r="J1159" s="7" t="b">
        <f t="shared" si="55"/>
        <v>0</v>
      </c>
      <c r="K1159" s="7">
        <f t="shared" si="56"/>
        <v>0</v>
      </c>
      <c r="L1159" s="7">
        <f>WEEKDAY(Table1[[#This Row],[post_time]])</f>
        <v>6</v>
      </c>
      <c r="M1159" s="7">
        <f>VLOOKUP(Table1[[#This Row],[topic_id]],'All Topics Data'!$A$2:$I$1243,8,FALSE)</f>
        <v>40249.331250000003</v>
      </c>
      <c r="N1159" s="7">
        <f>Table1[[#This Row],[Hui Reply?]]*(Table1[[#This Row],[post_time]]-Table1[[#This Row],[timestamp of previous reply]])</f>
        <v>0</v>
      </c>
      <c r="O1159" s="3">
        <f>O1158+Table1[[#This Row],[Hui Reply?]]</f>
        <v>242</v>
      </c>
      <c r="P1159" s="19">
        <f>INT(Table1[[#This Row],[post_time]])</f>
        <v>40249</v>
      </c>
      <c r="Q1159" s="3">
        <f>IF(Table1[[#This Row],[Hui Reply?]],VLOOKUP(Table1[[#This Row],[topic_id]],'All Topics Data'!$A$2:$E$1243,5,FALSE),0)</f>
        <v>0</v>
      </c>
      <c r="R1159" s="8">
        <f>Table1[[#This Row],[post_time]]+8/24</f>
        <v>40249.664872685185</v>
      </c>
      <c r="S1159" s="3">
        <f>IF(Table1[[#This Row],[post_position]]=1,0,SUMIFS($F$2:F1159,$H$2:H1159,Table1[[#This Row],[post_position]]-1,$C$2:C1159,Table1[[#This Row],[topic_id]]))</f>
        <v>0</v>
      </c>
    </row>
    <row r="1160" spans="1:19" x14ac:dyDescent="0.25">
      <c r="A1160" s="7">
        <v>1168</v>
      </c>
      <c r="B1160" s="7">
        <v>1</v>
      </c>
      <c r="C1160" s="7">
        <v>323</v>
      </c>
      <c r="D1160" s="7">
        <v>4307</v>
      </c>
      <c r="F1160" s="8">
        <v>40249.358564814815</v>
      </c>
      <c r="G1160" s="7">
        <v>0</v>
      </c>
      <c r="H1160" s="7">
        <v>1</v>
      </c>
      <c r="I1160" s="7" t="b">
        <f t="shared" si="54"/>
        <v>0</v>
      </c>
      <c r="J1160" s="7" t="b">
        <f t="shared" si="55"/>
        <v>0</v>
      </c>
      <c r="K1160" s="7">
        <f t="shared" si="56"/>
        <v>0</v>
      </c>
      <c r="L1160" s="7">
        <f>WEEKDAY(Table1[[#This Row],[post_time]])</f>
        <v>6</v>
      </c>
      <c r="M1160" s="7">
        <f>VLOOKUP(Table1[[#This Row],[topic_id]],'All Topics Data'!$A$2:$I$1243,8,FALSE)</f>
        <v>40249.35833333333</v>
      </c>
      <c r="N1160" s="7">
        <f>Table1[[#This Row],[Hui Reply?]]*(Table1[[#This Row],[post_time]]-Table1[[#This Row],[timestamp of previous reply]])</f>
        <v>0</v>
      </c>
      <c r="O1160" s="3">
        <f>O1159+Table1[[#This Row],[Hui Reply?]]</f>
        <v>242</v>
      </c>
      <c r="P1160" s="19">
        <f>INT(Table1[[#This Row],[post_time]])</f>
        <v>40249</v>
      </c>
      <c r="Q1160" s="3">
        <f>IF(Table1[[#This Row],[Hui Reply?]],VLOOKUP(Table1[[#This Row],[topic_id]],'All Topics Data'!$A$2:$E$1243,5,FALSE),0)</f>
        <v>0</v>
      </c>
      <c r="R1160" s="8">
        <f>Table1[[#This Row],[post_time]]+8/24</f>
        <v>40249.69189814815</v>
      </c>
      <c r="S1160" s="3">
        <f>IF(Table1[[#This Row],[post_position]]=1,0,SUMIFS($F$2:F1160,$H$2:H1160,Table1[[#This Row],[post_position]]-1,$C$2:C1160,Table1[[#This Row],[topic_id]]))</f>
        <v>0</v>
      </c>
    </row>
    <row r="1161" spans="1:19" x14ac:dyDescent="0.25">
      <c r="A1161" s="7">
        <v>1169</v>
      </c>
      <c r="B1161" s="7">
        <v>1</v>
      </c>
      <c r="C1161" s="7">
        <v>322</v>
      </c>
      <c r="D1161" s="7">
        <v>2865</v>
      </c>
      <c r="F1161" s="8">
        <v>40249.381331018521</v>
      </c>
      <c r="G1161" s="7">
        <v>0</v>
      </c>
      <c r="H1161" s="7">
        <v>2</v>
      </c>
      <c r="I1161" s="7" t="b">
        <f t="shared" si="54"/>
        <v>0</v>
      </c>
      <c r="J1161" s="7" t="b">
        <f t="shared" si="55"/>
        <v>1</v>
      </c>
      <c r="K1161" s="7">
        <f t="shared" si="56"/>
        <v>0</v>
      </c>
      <c r="L1161" s="7">
        <f>WEEKDAY(Table1[[#This Row],[post_time]])</f>
        <v>6</v>
      </c>
      <c r="M1161" s="7">
        <f>VLOOKUP(Table1[[#This Row],[topic_id]],'All Topics Data'!$A$2:$I$1243,8,FALSE)</f>
        <v>40249.331250000003</v>
      </c>
      <c r="N1161" s="7">
        <f>Table1[[#This Row],[Hui Reply?]]*(Table1[[#This Row],[post_time]]-Table1[[#This Row],[timestamp of previous reply]])</f>
        <v>0</v>
      </c>
      <c r="O1161" s="3">
        <f>O1160+Table1[[#This Row],[Hui Reply?]]</f>
        <v>242</v>
      </c>
      <c r="P1161" s="19">
        <f>INT(Table1[[#This Row],[post_time]])</f>
        <v>40249</v>
      </c>
      <c r="Q1161" s="3">
        <f>IF(Table1[[#This Row],[Hui Reply?]],VLOOKUP(Table1[[#This Row],[topic_id]],'All Topics Data'!$A$2:$E$1243,5,FALSE),0)</f>
        <v>0</v>
      </c>
      <c r="R1161" s="8">
        <f>Table1[[#This Row],[post_time]]+8/24</f>
        <v>40249.714664351857</v>
      </c>
      <c r="S1161" s="3">
        <f>IF(Table1[[#This Row],[post_position]]=1,0,SUMIFS($F$2:F1161,$H$2:H1161,Table1[[#This Row],[post_position]]-1,$C$2:C1161,Table1[[#This Row],[topic_id]]))</f>
        <v>40249.33153935185</v>
      </c>
    </row>
    <row r="1162" spans="1:19" x14ac:dyDescent="0.25">
      <c r="A1162" s="7">
        <v>1170</v>
      </c>
      <c r="B1162" s="7">
        <v>1</v>
      </c>
      <c r="C1162" s="7">
        <v>321</v>
      </c>
      <c r="D1162" s="7">
        <v>2865</v>
      </c>
      <c r="F1162" s="8">
        <v>40249.386087962965</v>
      </c>
      <c r="G1162" s="7">
        <v>0</v>
      </c>
      <c r="H1162" s="7">
        <v>4</v>
      </c>
      <c r="I1162" s="7" t="b">
        <f t="shared" si="54"/>
        <v>0</v>
      </c>
      <c r="J1162" s="7" t="b">
        <f t="shared" si="55"/>
        <v>1</v>
      </c>
      <c r="K1162" s="7">
        <f t="shared" si="56"/>
        <v>0</v>
      </c>
      <c r="L1162" s="7">
        <f>WEEKDAY(Table1[[#This Row],[post_time]])</f>
        <v>6</v>
      </c>
      <c r="M1162" s="7">
        <f>VLOOKUP(Table1[[#This Row],[topic_id]],'All Topics Data'!$A$2:$I$1243,8,FALSE)</f>
        <v>40248.699999999997</v>
      </c>
      <c r="N1162" s="7">
        <f>Table1[[#This Row],[Hui Reply?]]*(Table1[[#This Row],[post_time]]-Table1[[#This Row],[timestamp of previous reply]])</f>
        <v>0</v>
      </c>
      <c r="O1162" s="3">
        <f>O1161+Table1[[#This Row],[Hui Reply?]]</f>
        <v>242</v>
      </c>
      <c r="P1162" s="19">
        <f>INT(Table1[[#This Row],[post_time]])</f>
        <v>40249</v>
      </c>
      <c r="Q1162" s="3">
        <f>IF(Table1[[#This Row],[Hui Reply?]],VLOOKUP(Table1[[#This Row],[topic_id]],'All Topics Data'!$A$2:$E$1243,5,FALSE),0)</f>
        <v>0</v>
      </c>
      <c r="R1162" s="8">
        <f>Table1[[#This Row],[post_time]]+8/24</f>
        <v>40249.7194212963</v>
      </c>
      <c r="S1162" s="3">
        <f>IF(Table1[[#This Row],[post_position]]=1,0,SUMIFS($F$2:F1162,$H$2:H1162,Table1[[#This Row],[post_position]]-1,$C$2:C1162,Table1[[#This Row],[topic_id]]))</f>
        <v>40248.988402777781</v>
      </c>
    </row>
    <row r="1163" spans="1:19" x14ac:dyDescent="0.25">
      <c r="A1163" s="7">
        <v>1171</v>
      </c>
      <c r="B1163" s="7">
        <v>1</v>
      </c>
      <c r="C1163" s="7">
        <v>324</v>
      </c>
      <c r="D1163" s="7">
        <v>3108</v>
      </c>
      <c r="E1163" s="2"/>
      <c r="F1163" s="8">
        <v>40249.413032407407</v>
      </c>
      <c r="G1163" s="7">
        <v>0</v>
      </c>
      <c r="H1163" s="7">
        <v>1</v>
      </c>
      <c r="I1163" s="7" t="b">
        <f t="shared" si="54"/>
        <v>0</v>
      </c>
      <c r="J1163" s="7" t="b">
        <f t="shared" si="55"/>
        <v>0</v>
      </c>
      <c r="K1163" s="7">
        <f t="shared" si="56"/>
        <v>0</v>
      </c>
      <c r="L1163" s="7">
        <f>WEEKDAY(Table1[[#This Row],[post_time]])</f>
        <v>6</v>
      </c>
      <c r="M1163" s="7">
        <f>VLOOKUP(Table1[[#This Row],[topic_id]],'All Topics Data'!$A$2:$I$1243,8,FALSE)</f>
        <v>40249.412499999999</v>
      </c>
      <c r="N1163" s="7">
        <f>Table1[[#This Row],[Hui Reply?]]*(Table1[[#This Row],[post_time]]-Table1[[#This Row],[timestamp of previous reply]])</f>
        <v>0</v>
      </c>
      <c r="O1163" s="3">
        <f>O1162+Table1[[#This Row],[Hui Reply?]]</f>
        <v>242</v>
      </c>
      <c r="P1163" s="19">
        <f>INT(Table1[[#This Row],[post_time]])</f>
        <v>40249</v>
      </c>
      <c r="Q1163" s="3">
        <f>IF(Table1[[#This Row],[Hui Reply?]],VLOOKUP(Table1[[#This Row],[topic_id]],'All Topics Data'!$A$2:$E$1243,5,FALSE),0)</f>
        <v>0</v>
      </c>
      <c r="R1163" s="8">
        <f>Table1[[#This Row],[post_time]]+8/24</f>
        <v>40249.746365740742</v>
      </c>
      <c r="S1163" s="3">
        <f>IF(Table1[[#This Row],[post_position]]=1,0,SUMIFS($F$2:F1163,$H$2:H1163,Table1[[#This Row],[post_position]]-1,$C$2:C1163,Table1[[#This Row],[topic_id]]))</f>
        <v>0</v>
      </c>
    </row>
    <row r="1164" spans="1:19" x14ac:dyDescent="0.25">
      <c r="A1164" s="7">
        <v>1172</v>
      </c>
      <c r="B1164" s="7">
        <v>1</v>
      </c>
      <c r="C1164" s="7">
        <v>321</v>
      </c>
      <c r="D1164" s="7">
        <v>4288</v>
      </c>
      <c r="F1164" s="8">
        <v>40249.522175925929</v>
      </c>
      <c r="G1164" s="7">
        <v>0</v>
      </c>
      <c r="H1164" s="7">
        <v>5</v>
      </c>
      <c r="I1164" s="7" t="b">
        <f t="shared" si="54"/>
        <v>0</v>
      </c>
      <c r="J1164" s="7" t="b">
        <f t="shared" si="55"/>
        <v>1</v>
      </c>
      <c r="K1164" s="7">
        <f t="shared" si="56"/>
        <v>0</v>
      </c>
      <c r="L1164" s="7">
        <f>WEEKDAY(Table1[[#This Row],[post_time]])</f>
        <v>6</v>
      </c>
      <c r="M1164" s="7">
        <f>VLOOKUP(Table1[[#This Row],[topic_id]],'All Topics Data'!$A$2:$I$1243,8,FALSE)</f>
        <v>40248.699999999997</v>
      </c>
      <c r="N1164" s="7">
        <f>Table1[[#This Row],[Hui Reply?]]*(Table1[[#This Row],[post_time]]-Table1[[#This Row],[timestamp of previous reply]])</f>
        <v>0</v>
      </c>
      <c r="O1164" s="3">
        <f>O1163+Table1[[#This Row],[Hui Reply?]]</f>
        <v>242</v>
      </c>
      <c r="P1164" s="19">
        <f>INT(Table1[[#This Row],[post_time]])</f>
        <v>40249</v>
      </c>
      <c r="Q1164" s="3">
        <f>IF(Table1[[#This Row],[Hui Reply?]],VLOOKUP(Table1[[#This Row],[topic_id]],'All Topics Data'!$A$2:$E$1243,5,FALSE),0)</f>
        <v>0</v>
      </c>
      <c r="R1164" s="8">
        <f>Table1[[#This Row],[post_time]]+8/24</f>
        <v>40249.855509259265</v>
      </c>
      <c r="S1164" s="3">
        <f>IF(Table1[[#This Row],[post_position]]=1,0,SUMIFS($F$2:F1164,$H$2:H1164,Table1[[#This Row],[post_position]]-1,$C$2:C1164,Table1[[#This Row],[topic_id]]))</f>
        <v>40249.386087962965</v>
      </c>
    </row>
    <row r="1165" spans="1:19" x14ac:dyDescent="0.25">
      <c r="A1165" s="7">
        <v>1173</v>
      </c>
      <c r="B1165" s="7">
        <v>1</v>
      </c>
      <c r="C1165" s="7">
        <v>321</v>
      </c>
      <c r="D1165" s="7">
        <v>24</v>
      </c>
      <c r="E1165" s="2"/>
      <c r="F1165" s="8">
        <v>40249.553148148145</v>
      </c>
      <c r="G1165" s="7">
        <v>0</v>
      </c>
      <c r="H1165" s="7">
        <v>6</v>
      </c>
      <c r="I1165" s="7" t="b">
        <f t="shared" si="54"/>
        <v>1</v>
      </c>
      <c r="J1165" s="7" t="b">
        <f t="shared" si="55"/>
        <v>1</v>
      </c>
      <c r="K1165" s="7">
        <f t="shared" si="56"/>
        <v>1</v>
      </c>
      <c r="L1165" s="7">
        <f>WEEKDAY(Table1[[#This Row],[post_time]])</f>
        <v>6</v>
      </c>
      <c r="M1165" s="7">
        <f>VLOOKUP(Table1[[#This Row],[topic_id]],'All Topics Data'!$A$2:$I$1243,8,FALSE)</f>
        <v>40248.699999999997</v>
      </c>
      <c r="N1165" s="7">
        <f>Table1[[#This Row],[Hui Reply?]]*(Table1[[#This Row],[post_time]]-Table1[[#This Row],[timestamp of previous reply]])</f>
        <v>3.0972222215496004E-2</v>
      </c>
      <c r="O1165" s="3">
        <f>O1164+Table1[[#This Row],[Hui Reply?]]</f>
        <v>243</v>
      </c>
      <c r="P1165" s="19">
        <f>INT(Table1[[#This Row],[post_time]])</f>
        <v>40249</v>
      </c>
      <c r="Q1165" s="3" t="str">
        <f>IF(Table1[[#This Row],[Hui Reply?]],VLOOKUP(Table1[[#This Row],[topic_id]],'All Topics Data'!$A$2:$E$1243,5,FALSE),0)</f>
        <v>coriolis</v>
      </c>
      <c r="R1165" s="8">
        <f>Table1[[#This Row],[post_time]]+8/24</f>
        <v>40249.886481481481</v>
      </c>
      <c r="S1165" s="3">
        <f>IF(Table1[[#This Row],[post_position]]=1,0,SUMIFS($F$2:F1165,$H$2:H1165,Table1[[#This Row],[post_position]]-1,$C$2:C1165,Table1[[#This Row],[topic_id]]))</f>
        <v>40249.522175925929</v>
      </c>
    </row>
    <row r="1166" spans="1:19" x14ac:dyDescent="0.25">
      <c r="A1166" s="7">
        <v>1174</v>
      </c>
      <c r="B1166" s="7">
        <v>1</v>
      </c>
      <c r="C1166" s="7">
        <v>322</v>
      </c>
      <c r="D1166" s="7">
        <v>4307</v>
      </c>
      <c r="F1166" s="8">
        <v>40249.55945601852</v>
      </c>
      <c r="G1166" s="7">
        <v>0</v>
      </c>
      <c r="H1166" s="7">
        <v>3</v>
      </c>
      <c r="I1166" s="7" t="b">
        <f t="shared" si="54"/>
        <v>0</v>
      </c>
      <c r="J1166" s="7" t="b">
        <f t="shared" si="55"/>
        <v>1</v>
      </c>
      <c r="K1166" s="7">
        <f t="shared" si="56"/>
        <v>0</v>
      </c>
      <c r="L1166" s="7">
        <f>WEEKDAY(Table1[[#This Row],[post_time]])</f>
        <v>6</v>
      </c>
      <c r="M1166" s="7">
        <f>VLOOKUP(Table1[[#This Row],[topic_id]],'All Topics Data'!$A$2:$I$1243,8,FALSE)</f>
        <v>40249.331250000003</v>
      </c>
      <c r="N1166" s="7">
        <f>Table1[[#This Row],[Hui Reply?]]*(Table1[[#This Row],[post_time]]-Table1[[#This Row],[timestamp of previous reply]])</f>
        <v>0</v>
      </c>
      <c r="O1166" s="3">
        <f>O1165+Table1[[#This Row],[Hui Reply?]]</f>
        <v>243</v>
      </c>
      <c r="P1166" s="19">
        <f>INT(Table1[[#This Row],[post_time]])</f>
        <v>40249</v>
      </c>
      <c r="Q1166" s="3">
        <f>IF(Table1[[#This Row],[Hui Reply?]],VLOOKUP(Table1[[#This Row],[topic_id]],'All Topics Data'!$A$2:$E$1243,5,FALSE),0)</f>
        <v>0</v>
      </c>
      <c r="R1166" s="8">
        <f>Table1[[#This Row],[post_time]]+8/24</f>
        <v>40249.892789351856</v>
      </c>
      <c r="S1166" s="3">
        <f>IF(Table1[[#This Row],[post_position]]=1,0,SUMIFS($F$2:F1166,$H$2:H1166,Table1[[#This Row],[post_position]]-1,$C$2:C1166,Table1[[#This Row],[topic_id]]))</f>
        <v>40249.381331018521</v>
      </c>
    </row>
    <row r="1167" spans="1:19" x14ac:dyDescent="0.25">
      <c r="A1167" s="7">
        <v>1175</v>
      </c>
      <c r="B1167" s="7">
        <v>1</v>
      </c>
      <c r="C1167" s="7">
        <v>321</v>
      </c>
      <c r="D1167" s="7">
        <v>2865</v>
      </c>
      <c r="F1167" s="8">
        <v>40249.584699074076</v>
      </c>
      <c r="G1167" s="7">
        <v>0</v>
      </c>
      <c r="H1167" s="7">
        <v>7</v>
      </c>
      <c r="I1167" s="7" t="b">
        <f t="shared" si="54"/>
        <v>0</v>
      </c>
      <c r="J1167" s="7" t="b">
        <f t="shared" si="55"/>
        <v>1</v>
      </c>
      <c r="K1167" s="7">
        <f t="shared" si="56"/>
        <v>0</v>
      </c>
      <c r="L1167" s="7">
        <f>WEEKDAY(Table1[[#This Row],[post_time]])</f>
        <v>6</v>
      </c>
      <c r="M1167" s="7">
        <f>VLOOKUP(Table1[[#This Row],[topic_id]],'All Topics Data'!$A$2:$I$1243,8,FALSE)</f>
        <v>40248.699999999997</v>
      </c>
      <c r="N1167" s="7">
        <f>Table1[[#This Row],[Hui Reply?]]*(Table1[[#This Row],[post_time]]-Table1[[#This Row],[timestamp of previous reply]])</f>
        <v>0</v>
      </c>
      <c r="O1167" s="3">
        <f>O1166+Table1[[#This Row],[Hui Reply?]]</f>
        <v>243</v>
      </c>
      <c r="P1167" s="19">
        <f>INT(Table1[[#This Row],[post_time]])</f>
        <v>40249</v>
      </c>
      <c r="Q1167" s="3">
        <f>IF(Table1[[#This Row],[Hui Reply?]],VLOOKUP(Table1[[#This Row],[topic_id]],'All Topics Data'!$A$2:$E$1243,5,FALSE),0)</f>
        <v>0</v>
      </c>
      <c r="R1167" s="8">
        <f>Table1[[#This Row],[post_time]]+8/24</f>
        <v>40249.918032407411</v>
      </c>
      <c r="S1167" s="3">
        <f>IF(Table1[[#This Row],[post_position]]=1,0,SUMIFS($F$2:F1167,$H$2:H1167,Table1[[#This Row],[post_position]]-1,$C$2:C1167,Table1[[#This Row],[topic_id]]))</f>
        <v>40249.553148148145</v>
      </c>
    </row>
    <row r="1168" spans="1:19" x14ac:dyDescent="0.25">
      <c r="A1168" s="7">
        <v>1176</v>
      </c>
      <c r="B1168" s="7">
        <v>1</v>
      </c>
      <c r="C1168" s="7">
        <v>322</v>
      </c>
      <c r="D1168" s="7">
        <v>2865</v>
      </c>
      <c r="F1168" s="8">
        <v>40249.587592592594</v>
      </c>
      <c r="G1168" s="7">
        <v>0</v>
      </c>
      <c r="H1168" s="7">
        <v>4</v>
      </c>
      <c r="I1168" s="7" t="b">
        <f t="shared" si="54"/>
        <v>0</v>
      </c>
      <c r="J1168" s="7" t="b">
        <f t="shared" si="55"/>
        <v>1</v>
      </c>
      <c r="K1168" s="7">
        <f t="shared" si="56"/>
        <v>0</v>
      </c>
      <c r="L1168" s="7">
        <f>WEEKDAY(Table1[[#This Row],[post_time]])</f>
        <v>6</v>
      </c>
      <c r="M1168" s="7">
        <f>VLOOKUP(Table1[[#This Row],[topic_id]],'All Topics Data'!$A$2:$I$1243,8,FALSE)</f>
        <v>40249.331250000003</v>
      </c>
      <c r="N1168" s="7">
        <f>Table1[[#This Row],[Hui Reply?]]*(Table1[[#This Row],[post_time]]-Table1[[#This Row],[timestamp of previous reply]])</f>
        <v>0</v>
      </c>
      <c r="O1168" s="3">
        <f>O1167+Table1[[#This Row],[Hui Reply?]]</f>
        <v>243</v>
      </c>
      <c r="P1168" s="19">
        <f>INT(Table1[[#This Row],[post_time]])</f>
        <v>40249</v>
      </c>
      <c r="Q1168" s="3">
        <f>IF(Table1[[#This Row],[Hui Reply?]],VLOOKUP(Table1[[#This Row],[topic_id]],'All Topics Data'!$A$2:$E$1243,5,FALSE),0)</f>
        <v>0</v>
      </c>
      <c r="R1168" s="8">
        <f>Table1[[#This Row],[post_time]]+8/24</f>
        <v>40249.92092592593</v>
      </c>
      <c r="S1168" s="3">
        <f>IF(Table1[[#This Row],[post_position]]=1,0,SUMIFS($F$2:F1168,$H$2:H1168,Table1[[#This Row],[post_position]]-1,$C$2:C1168,Table1[[#This Row],[topic_id]]))</f>
        <v>40249.55945601852</v>
      </c>
    </row>
    <row r="1169" spans="1:19" x14ac:dyDescent="0.25">
      <c r="A1169" s="7">
        <v>1177</v>
      </c>
      <c r="B1169" s="7">
        <v>1</v>
      </c>
      <c r="C1169" s="7">
        <v>321</v>
      </c>
      <c r="D1169" s="7">
        <v>4288</v>
      </c>
      <c r="E1169" s="2"/>
      <c r="F1169" s="8">
        <v>40249.628449074073</v>
      </c>
      <c r="G1169" s="7">
        <v>0</v>
      </c>
      <c r="H1169" s="7">
        <v>8</v>
      </c>
      <c r="I1169" s="7" t="b">
        <f t="shared" si="54"/>
        <v>0</v>
      </c>
      <c r="J1169" s="7" t="b">
        <f t="shared" si="55"/>
        <v>1</v>
      </c>
      <c r="K1169" s="7">
        <f t="shared" si="56"/>
        <v>0</v>
      </c>
      <c r="L1169" s="7">
        <f>WEEKDAY(Table1[[#This Row],[post_time]])</f>
        <v>6</v>
      </c>
      <c r="M1169" s="7">
        <f>VLOOKUP(Table1[[#This Row],[topic_id]],'All Topics Data'!$A$2:$I$1243,8,FALSE)</f>
        <v>40248.699999999997</v>
      </c>
      <c r="N1169" s="7">
        <f>Table1[[#This Row],[Hui Reply?]]*(Table1[[#This Row],[post_time]]-Table1[[#This Row],[timestamp of previous reply]])</f>
        <v>0</v>
      </c>
      <c r="O1169" s="3">
        <f>O1168+Table1[[#This Row],[Hui Reply?]]</f>
        <v>243</v>
      </c>
      <c r="P1169" s="19">
        <f>INT(Table1[[#This Row],[post_time]])</f>
        <v>40249</v>
      </c>
      <c r="Q1169" s="3">
        <f>IF(Table1[[#This Row],[Hui Reply?]],VLOOKUP(Table1[[#This Row],[topic_id]],'All Topics Data'!$A$2:$E$1243,5,FALSE),0)</f>
        <v>0</v>
      </c>
      <c r="R1169" s="8">
        <f>Table1[[#This Row],[post_time]]+8/24</f>
        <v>40249.961782407408</v>
      </c>
      <c r="S1169" s="3">
        <f>IF(Table1[[#This Row],[post_position]]=1,0,SUMIFS($F$2:F1169,$H$2:H1169,Table1[[#This Row],[post_position]]-1,$C$2:C1169,Table1[[#This Row],[topic_id]]))</f>
        <v>40249.584699074076</v>
      </c>
    </row>
    <row r="1170" spans="1:19" x14ac:dyDescent="0.25">
      <c r="A1170" s="7">
        <v>1178</v>
      </c>
      <c r="B1170" s="7">
        <v>1</v>
      </c>
      <c r="C1170" s="7">
        <v>321</v>
      </c>
      <c r="D1170" s="7">
        <v>2018</v>
      </c>
      <c r="F1170" s="8">
        <v>40249.634965277779</v>
      </c>
      <c r="G1170" s="7">
        <v>0</v>
      </c>
      <c r="H1170" s="7">
        <v>9</v>
      </c>
      <c r="I1170" s="7" t="b">
        <f t="shared" si="54"/>
        <v>0</v>
      </c>
      <c r="J1170" s="7" t="b">
        <f t="shared" si="55"/>
        <v>1</v>
      </c>
      <c r="K1170" s="7">
        <f t="shared" si="56"/>
        <v>0</v>
      </c>
      <c r="L1170" s="7">
        <f>WEEKDAY(Table1[[#This Row],[post_time]])</f>
        <v>6</v>
      </c>
      <c r="M1170" s="7">
        <f>VLOOKUP(Table1[[#This Row],[topic_id]],'All Topics Data'!$A$2:$I$1243,8,FALSE)</f>
        <v>40248.699999999997</v>
      </c>
      <c r="N1170" s="7">
        <f>Table1[[#This Row],[Hui Reply?]]*(Table1[[#This Row],[post_time]]-Table1[[#This Row],[timestamp of previous reply]])</f>
        <v>0</v>
      </c>
      <c r="O1170" s="3">
        <f>O1169+Table1[[#This Row],[Hui Reply?]]</f>
        <v>243</v>
      </c>
      <c r="P1170" s="19">
        <f>INT(Table1[[#This Row],[post_time]])</f>
        <v>40249</v>
      </c>
      <c r="Q1170" s="3">
        <f>IF(Table1[[#This Row],[Hui Reply?]],VLOOKUP(Table1[[#This Row],[topic_id]],'All Topics Data'!$A$2:$E$1243,5,FALSE),0)</f>
        <v>0</v>
      </c>
      <c r="R1170" s="8">
        <f>Table1[[#This Row],[post_time]]+8/24</f>
        <v>40249.968298611115</v>
      </c>
      <c r="S1170" s="3">
        <f>IF(Table1[[#This Row],[post_position]]=1,0,SUMIFS($F$2:F1170,$H$2:H1170,Table1[[#This Row],[post_position]]-1,$C$2:C1170,Table1[[#This Row],[topic_id]]))</f>
        <v>40249.628449074073</v>
      </c>
    </row>
    <row r="1171" spans="1:19" x14ac:dyDescent="0.25">
      <c r="A1171" s="7">
        <v>1179</v>
      </c>
      <c r="B1171" s="7">
        <v>1</v>
      </c>
      <c r="C1171" s="7">
        <v>324</v>
      </c>
      <c r="D1171" s="7">
        <v>2018</v>
      </c>
      <c r="E1171" s="2"/>
      <c r="F1171" s="8">
        <v>40249.637430555558</v>
      </c>
      <c r="G1171" s="7">
        <v>0</v>
      </c>
      <c r="H1171" s="7">
        <v>2</v>
      </c>
      <c r="I1171" s="7" t="b">
        <f t="shared" si="54"/>
        <v>0</v>
      </c>
      <c r="J1171" s="7" t="b">
        <f t="shared" si="55"/>
        <v>1</v>
      </c>
      <c r="K1171" s="7">
        <f t="shared" si="56"/>
        <v>0</v>
      </c>
      <c r="L1171" s="7">
        <f>WEEKDAY(Table1[[#This Row],[post_time]])</f>
        <v>6</v>
      </c>
      <c r="M1171" s="7">
        <f>VLOOKUP(Table1[[#This Row],[topic_id]],'All Topics Data'!$A$2:$I$1243,8,FALSE)</f>
        <v>40249.412499999999</v>
      </c>
      <c r="N1171" s="7">
        <f>Table1[[#This Row],[Hui Reply?]]*(Table1[[#This Row],[post_time]]-Table1[[#This Row],[timestamp of previous reply]])</f>
        <v>0</v>
      </c>
      <c r="O1171" s="3">
        <f>O1170+Table1[[#This Row],[Hui Reply?]]</f>
        <v>243</v>
      </c>
      <c r="P1171" s="19">
        <f>INT(Table1[[#This Row],[post_time]])</f>
        <v>40249</v>
      </c>
      <c r="Q1171" s="3">
        <f>IF(Table1[[#This Row],[Hui Reply?]],VLOOKUP(Table1[[#This Row],[topic_id]],'All Topics Data'!$A$2:$E$1243,5,FALSE),0)</f>
        <v>0</v>
      </c>
      <c r="R1171" s="8">
        <f>Table1[[#This Row],[post_time]]+8/24</f>
        <v>40249.970763888894</v>
      </c>
      <c r="S1171" s="3">
        <f>IF(Table1[[#This Row],[post_position]]=1,0,SUMIFS($F$2:F1171,$H$2:H1171,Table1[[#This Row],[post_position]]-1,$C$2:C1171,Table1[[#This Row],[topic_id]]))</f>
        <v>40249.413032407407</v>
      </c>
    </row>
    <row r="1172" spans="1:19" x14ac:dyDescent="0.25">
      <c r="A1172" s="7">
        <v>1180</v>
      </c>
      <c r="B1172" s="7">
        <v>1</v>
      </c>
      <c r="C1172" s="7">
        <v>321</v>
      </c>
      <c r="D1172" s="7">
        <v>4288</v>
      </c>
      <c r="F1172" s="8">
        <v>40249.639224537037</v>
      </c>
      <c r="G1172" s="7">
        <v>0</v>
      </c>
      <c r="H1172" s="7">
        <v>10</v>
      </c>
      <c r="I1172" s="7" t="b">
        <f t="shared" si="54"/>
        <v>0</v>
      </c>
      <c r="J1172" s="7" t="b">
        <f t="shared" si="55"/>
        <v>1</v>
      </c>
      <c r="K1172" s="7">
        <f t="shared" si="56"/>
        <v>0</v>
      </c>
      <c r="L1172" s="7">
        <f>WEEKDAY(Table1[[#This Row],[post_time]])</f>
        <v>6</v>
      </c>
      <c r="M1172" s="7">
        <f>VLOOKUP(Table1[[#This Row],[topic_id]],'All Topics Data'!$A$2:$I$1243,8,FALSE)</f>
        <v>40248.699999999997</v>
      </c>
      <c r="N1172" s="7">
        <f>Table1[[#This Row],[Hui Reply?]]*(Table1[[#This Row],[post_time]]-Table1[[#This Row],[timestamp of previous reply]])</f>
        <v>0</v>
      </c>
      <c r="O1172" s="3">
        <f>O1171+Table1[[#This Row],[Hui Reply?]]</f>
        <v>243</v>
      </c>
      <c r="P1172" s="19">
        <f>INT(Table1[[#This Row],[post_time]])</f>
        <v>40249</v>
      </c>
      <c r="Q1172" s="3">
        <f>IF(Table1[[#This Row],[Hui Reply?]],VLOOKUP(Table1[[#This Row],[topic_id]],'All Topics Data'!$A$2:$E$1243,5,FALSE),0)</f>
        <v>0</v>
      </c>
      <c r="R1172" s="8">
        <f>Table1[[#This Row],[post_time]]+8/24</f>
        <v>40249.972557870373</v>
      </c>
      <c r="S1172" s="3">
        <f>IF(Table1[[#This Row],[post_position]]=1,0,SUMIFS($F$2:F1172,$H$2:H1172,Table1[[#This Row],[post_position]]-1,$C$2:C1172,Table1[[#This Row],[topic_id]]))</f>
        <v>40249.634965277779</v>
      </c>
    </row>
    <row r="1173" spans="1:19" x14ac:dyDescent="0.25">
      <c r="A1173" s="7">
        <v>1181</v>
      </c>
      <c r="B1173" s="7">
        <v>1</v>
      </c>
      <c r="C1173" s="7">
        <v>321</v>
      </c>
      <c r="D1173" s="7">
        <v>2018</v>
      </c>
      <c r="F1173" s="8">
        <v>40249.643807870372</v>
      </c>
      <c r="G1173" s="7">
        <v>0</v>
      </c>
      <c r="H1173" s="7">
        <v>11</v>
      </c>
      <c r="I1173" s="7" t="b">
        <f t="shared" si="54"/>
        <v>0</v>
      </c>
      <c r="J1173" s="7" t="b">
        <f t="shared" si="55"/>
        <v>1</v>
      </c>
      <c r="K1173" s="7">
        <f t="shared" si="56"/>
        <v>0</v>
      </c>
      <c r="L1173" s="7">
        <f>WEEKDAY(Table1[[#This Row],[post_time]])</f>
        <v>6</v>
      </c>
      <c r="M1173" s="7">
        <f>VLOOKUP(Table1[[#This Row],[topic_id]],'All Topics Data'!$A$2:$I$1243,8,FALSE)</f>
        <v>40248.699999999997</v>
      </c>
      <c r="N1173" s="7">
        <f>Table1[[#This Row],[Hui Reply?]]*(Table1[[#This Row],[post_time]]-Table1[[#This Row],[timestamp of previous reply]])</f>
        <v>0</v>
      </c>
      <c r="O1173" s="3">
        <f>O1172+Table1[[#This Row],[Hui Reply?]]</f>
        <v>243</v>
      </c>
      <c r="P1173" s="19">
        <f>INT(Table1[[#This Row],[post_time]])</f>
        <v>40249</v>
      </c>
      <c r="Q1173" s="3">
        <f>IF(Table1[[#This Row],[Hui Reply?]],VLOOKUP(Table1[[#This Row],[topic_id]],'All Topics Data'!$A$2:$E$1243,5,FALSE),0)</f>
        <v>0</v>
      </c>
      <c r="R1173" s="8">
        <f>Table1[[#This Row],[post_time]]+8/24</f>
        <v>40249.977141203708</v>
      </c>
      <c r="S1173" s="3">
        <f>IF(Table1[[#This Row],[post_position]]=1,0,SUMIFS($F$2:F1173,$H$2:H1173,Table1[[#This Row],[post_position]]-1,$C$2:C1173,Table1[[#This Row],[topic_id]]))</f>
        <v>40249.639224537037</v>
      </c>
    </row>
    <row r="1174" spans="1:19" x14ac:dyDescent="0.25">
      <c r="A1174" s="7">
        <v>1182</v>
      </c>
      <c r="B1174" s="7">
        <v>1</v>
      </c>
      <c r="C1174" s="7">
        <v>321</v>
      </c>
      <c r="D1174" s="7">
        <v>4288</v>
      </c>
      <c r="F1174" s="8">
        <v>40249.645995370367</v>
      </c>
      <c r="G1174" s="7">
        <v>0</v>
      </c>
      <c r="H1174" s="7">
        <v>12</v>
      </c>
      <c r="I1174" s="7" t="b">
        <f t="shared" si="54"/>
        <v>0</v>
      </c>
      <c r="J1174" s="7" t="b">
        <f t="shared" si="55"/>
        <v>1</v>
      </c>
      <c r="K1174" s="7">
        <f t="shared" si="56"/>
        <v>0</v>
      </c>
      <c r="L1174" s="7">
        <f>WEEKDAY(Table1[[#This Row],[post_time]])</f>
        <v>6</v>
      </c>
      <c r="M1174" s="7">
        <f>VLOOKUP(Table1[[#This Row],[topic_id]],'All Topics Data'!$A$2:$I$1243,8,FALSE)</f>
        <v>40248.699999999997</v>
      </c>
      <c r="N1174" s="7">
        <f>Table1[[#This Row],[Hui Reply?]]*(Table1[[#This Row],[post_time]]-Table1[[#This Row],[timestamp of previous reply]])</f>
        <v>0</v>
      </c>
      <c r="O1174" s="3">
        <f>O1173+Table1[[#This Row],[Hui Reply?]]</f>
        <v>243</v>
      </c>
      <c r="P1174" s="19">
        <f>INT(Table1[[#This Row],[post_time]])</f>
        <v>40249</v>
      </c>
      <c r="Q1174" s="3">
        <f>IF(Table1[[#This Row],[Hui Reply?]],VLOOKUP(Table1[[#This Row],[topic_id]],'All Topics Data'!$A$2:$E$1243,5,FALSE),0)</f>
        <v>0</v>
      </c>
      <c r="R1174" s="8">
        <f>Table1[[#This Row],[post_time]]+8/24</f>
        <v>40249.979328703703</v>
      </c>
      <c r="S1174" s="3">
        <f>IF(Table1[[#This Row],[post_position]]=1,0,SUMIFS($F$2:F1174,$H$2:H1174,Table1[[#This Row],[post_position]]-1,$C$2:C1174,Table1[[#This Row],[topic_id]]))</f>
        <v>40249.643807870372</v>
      </c>
    </row>
    <row r="1175" spans="1:19" x14ac:dyDescent="0.25">
      <c r="A1175" s="7">
        <v>1183</v>
      </c>
      <c r="B1175" s="7">
        <v>1</v>
      </c>
      <c r="C1175" s="7">
        <v>325</v>
      </c>
      <c r="D1175" s="7">
        <v>4324</v>
      </c>
      <c r="E1175" s="2"/>
      <c r="F1175" s="8">
        <v>40249.746967592589</v>
      </c>
      <c r="G1175" s="7">
        <v>0</v>
      </c>
      <c r="H1175" s="7">
        <v>1</v>
      </c>
      <c r="I1175" s="7" t="b">
        <f t="shared" si="54"/>
        <v>0</v>
      </c>
      <c r="J1175" s="7" t="b">
        <f t="shared" si="55"/>
        <v>0</v>
      </c>
      <c r="K1175" s="7">
        <f t="shared" si="56"/>
        <v>0</v>
      </c>
      <c r="L1175" s="7">
        <f>WEEKDAY(Table1[[#This Row],[post_time]])</f>
        <v>6</v>
      </c>
      <c r="M1175" s="7">
        <f>VLOOKUP(Table1[[#This Row],[topic_id]],'All Topics Data'!$A$2:$I$1243,8,FALSE)</f>
        <v>40249.746527777781</v>
      </c>
      <c r="N1175" s="7">
        <f>Table1[[#This Row],[Hui Reply?]]*(Table1[[#This Row],[post_time]]-Table1[[#This Row],[timestamp of previous reply]])</f>
        <v>0</v>
      </c>
      <c r="O1175" s="3">
        <f>O1174+Table1[[#This Row],[Hui Reply?]]</f>
        <v>243</v>
      </c>
      <c r="P1175" s="19">
        <f>INT(Table1[[#This Row],[post_time]])</f>
        <v>40249</v>
      </c>
      <c r="Q1175" s="3">
        <f>IF(Table1[[#This Row],[Hui Reply?]],VLOOKUP(Table1[[#This Row],[topic_id]],'All Topics Data'!$A$2:$E$1243,5,FALSE),0)</f>
        <v>0</v>
      </c>
      <c r="R1175" s="8">
        <f>Table1[[#This Row],[post_time]]+8/24</f>
        <v>40250.080300925925</v>
      </c>
      <c r="S1175" s="3">
        <f>IF(Table1[[#This Row],[post_position]]=1,0,SUMIFS($F$2:F1175,$H$2:H1175,Table1[[#This Row],[post_position]]-1,$C$2:C1175,Table1[[#This Row],[topic_id]]))</f>
        <v>0</v>
      </c>
    </row>
    <row r="1176" spans="1:19" x14ac:dyDescent="0.25">
      <c r="A1176" s="7">
        <v>1184</v>
      </c>
      <c r="B1176" s="7">
        <v>1</v>
      </c>
      <c r="C1176" s="7">
        <v>326</v>
      </c>
      <c r="D1176" s="7">
        <v>4338</v>
      </c>
      <c r="F1176" s="8">
        <v>40250.357893518521</v>
      </c>
      <c r="G1176" s="7">
        <v>0</v>
      </c>
      <c r="H1176" s="7">
        <v>1</v>
      </c>
      <c r="I1176" s="7" t="b">
        <f t="shared" si="54"/>
        <v>0</v>
      </c>
      <c r="J1176" s="7" t="b">
        <f t="shared" si="55"/>
        <v>0</v>
      </c>
      <c r="K1176" s="7">
        <f t="shared" si="56"/>
        <v>0</v>
      </c>
      <c r="L1176" s="7">
        <f>WEEKDAY(Table1[[#This Row],[post_time]])</f>
        <v>7</v>
      </c>
      <c r="M1176" s="7">
        <f>VLOOKUP(Table1[[#This Row],[topic_id]],'All Topics Data'!$A$2:$I$1243,8,FALSE)</f>
        <v>40250.357638888891</v>
      </c>
      <c r="N1176" s="7">
        <f>Table1[[#This Row],[Hui Reply?]]*(Table1[[#This Row],[post_time]]-Table1[[#This Row],[timestamp of previous reply]])</f>
        <v>0</v>
      </c>
      <c r="O1176" s="3">
        <f>O1175+Table1[[#This Row],[Hui Reply?]]</f>
        <v>243</v>
      </c>
      <c r="P1176" s="19">
        <f>INT(Table1[[#This Row],[post_time]])</f>
        <v>40250</v>
      </c>
      <c r="Q1176" s="3">
        <f>IF(Table1[[#This Row],[Hui Reply?]],VLOOKUP(Table1[[#This Row],[topic_id]],'All Topics Data'!$A$2:$E$1243,5,FALSE),0)</f>
        <v>0</v>
      </c>
      <c r="R1176" s="8">
        <f>Table1[[#This Row],[post_time]]+8/24</f>
        <v>40250.691226851857</v>
      </c>
      <c r="S1176" s="3">
        <f>IF(Table1[[#This Row],[post_position]]=1,0,SUMIFS($F$2:F1176,$H$2:H1176,Table1[[#This Row],[post_position]]-1,$C$2:C1176,Table1[[#This Row],[topic_id]]))</f>
        <v>0</v>
      </c>
    </row>
    <row r="1177" spans="1:19" x14ac:dyDescent="0.25">
      <c r="A1177" s="7">
        <v>1185</v>
      </c>
      <c r="B1177" s="7">
        <v>1</v>
      </c>
      <c r="C1177" s="7">
        <v>326</v>
      </c>
      <c r="D1177" s="7">
        <v>24</v>
      </c>
      <c r="E1177" s="2"/>
      <c r="F1177" s="8">
        <v>40250.394756944443</v>
      </c>
      <c r="G1177" s="7">
        <v>0</v>
      </c>
      <c r="H1177" s="7">
        <v>2</v>
      </c>
      <c r="I1177" s="7" t="b">
        <f t="shared" si="54"/>
        <v>1</v>
      </c>
      <c r="J1177" s="7" t="b">
        <f t="shared" si="55"/>
        <v>1</v>
      </c>
      <c r="K1177" s="7">
        <f t="shared" si="56"/>
        <v>1</v>
      </c>
      <c r="L1177" s="7">
        <f>WEEKDAY(Table1[[#This Row],[post_time]])</f>
        <v>7</v>
      </c>
      <c r="M1177" s="7">
        <f>VLOOKUP(Table1[[#This Row],[topic_id]],'All Topics Data'!$A$2:$I$1243,8,FALSE)</f>
        <v>40250.357638888891</v>
      </c>
      <c r="N1177" s="7">
        <f>Table1[[#This Row],[Hui Reply?]]*(Table1[[#This Row],[post_time]]-Table1[[#This Row],[timestamp of previous reply]])</f>
        <v>3.6863425921183079E-2</v>
      </c>
      <c r="O1177" s="3">
        <f>O1176+Table1[[#This Row],[Hui Reply?]]</f>
        <v>244</v>
      </c>
      <c r="P1177" s="19">
        <f>INT(Table1[[#This Row],[post_time]])</f>
        <v>40250</v>
      </c>
      <c r="Q1177" s="3" t="str">
        <f>IF(Table1[[#This Row],[Hui Reply?]],VLOOKUP(Table1[[#This Row],[topic_id]],'All Topics Data'!$A$2:$E$1243,5,FALSE),0)</f>
        <v>rkumaran</v>
      </c>
      <c r="R1177" s="8">
        <f>Table1[[#This Row],[post_time]]+8/24</f>
        <v>40250.728090277778</v>
      </c>
      <c r="S1177" s="3">
        <f>IF(Table1[[#This Row],[post_position]]=1,0,SUMIFS($F$2:F1177,$H$2:H1177,Table1[[#This Row],[post_position]]-1,$C$2:C1177,Table1[[#This Row],[topic_id]]))</f>
        <v>40250.357893518521</v>
      </c>
    </row>
    <row r="1178" spans="1:19" x14ac:dyDescent="0.25">
      <c r="A1178" s="7">
        <v>1186</v>
      </c>
      <c r="B1178" s="7">
        <v>1</v>
      </c>
      <c r="C1178" s="7">
        <v>326</v>
      </c>
      <c r="D1178" s="7">
        <v>24</v>
      </c>
      <c r="F1178" s="8">
        <v>40250.39671296296</v>
      </c>
      <c r="G1178" s="7">
        <v>0</v>
      </c>
      <c r="H1178" s="7">
        <v>3</v>
      </c>
      <c r="I1178" s="7" t="b">
        <f t="shared" si="54"/>
        <v>1</v>
      </c>
      <c r="J1178" s="7" t="b">
        <f t="shared" si="55"/>
        <v>1</v>
      </c>
      <c r="K1178" s="7">
        <f t="shared" si="56"/>
        <v>1</v>
      </c>
      <c r="L1178" s="7">
        <f>WEEKDAY(Table1[[#This Row],[post_time]])</f>
        <v>7</v>
      </c>
      <c r="M1178" s="7">
        <f>VLOOKUP(Table1[[#This Row],[topic_id]],'All Topics Data'!$A$2:$I$1243,8,FALSE)</f>
        <v>40250.357638888891</v>
      </c>
      <c r="N1178" s="7">
        <f>Table1[[#This Row],[Hui Reply?]]*(Table1[[#This Row],[post_time]]-Table1[[#This Row],[timestamp of previous reply]])</f>
        <v>1.9560185173759237E-3</v>
      </c>
      <c r="O1178" s="3">
        <f>O1177+Table1[[#This Row],[Hui Reply?]]</f>
        <v>245</v>
      </c>
      <c r="P1178" s="19">
        <f>INT(Table1[[#This Row],[post_time]])</f>
        <v>40250</v>
      </c>
      <c r="Q1178" s="3" t="str">
        <f>IF(Table1[[#This Row],[Hui Reply?]],VLOOKUP(Table1[[#This Row],[topic_id]],'All Topics Data'!$A$2:$E$1243,5,FALSE),0)</f>
        <v>rkumaran</v>
      </c>
      <c r="R1178" s="8">
        <f>Table1[[#This Row],[post_time]]+8/24</f>
        <v>40250.730046296296</v>
      </c>
      <c r="S1178" s="3">
        <f>IF(Table1[[#This Row],[post_position]]=1,0,SUMIFS($F$2:F1178,$H$2:H1178,Table1[[#This Row],[post_position]]-1,$C$2:C1178,Table1[[#This Row],[topic_id]]))</f>
        <v>40250.394756944443</v>
      </c>
    </row>
    <row r="1179" spans="1:19" x14ac:dyDescent="0.25">
      <c r="A1179" s="7">
        <v>1187</v>
      </c>
      <c r="B1179" s="7">
        <v>1</v>
      </c>
      <c r="C1179" s="7">
        <v>315</v>
      </c>
      <c r="D1179" s="7">
        <v>3622</v>
      </c>
      <c r="E1179" s="2"/>
      <c r="F1179" s="8">
        <v>40250.634525462963</v>
      </c>
      <c r="G1179" s="7">
        <v>0</v>
      </c>
      <c r="H1179" s="7">
        <v>3</v>
      </c>
      <c r="I1179" s="7" t="b">
        <f t="shared" si="54"/>
        <v>0</v>
      </c>
      <c r="J1179" s="7" t="b">
        <f t="shared" si="55"/>
        <v>1</v>
      </c>
      <c r="K1179" s="7">
        <f t="shared" si="56"/>
        <v>0</v>
      </c>
      <c r="L1179" s="7">
        <f>WEEKDAY(Table1[[#This Row],[post_time]])</f>
        <v>7</v>
      </c>
      <c r="M1179" s="7">
        <f>VLOOKUP(Table1[[#This Row],[topic_id]],'All Topics Data'!$A$2:$I$1243,8,FALSE)</f>
        <v>40244.706944444442</v>
      </c>
      <c r="N1179" s="7">
        <f>Table1[[#This Row],[Hui Reply?]]*(Table1[[#This Row],[post_time]]-Table1[[#This Row],[timestamp of previous reply]])</f>
        <v>0</v>
      </c>
      <c r="O1179" s="3">
        <f>O1178+Table1[[#This Row],[Hui Reply?]]</f>
        <v>245</v>
      </c>
      <c r="P1179" s="19">
        <f>INT(Table1[[#This Row],[post_time]])</f>
        <v>40250</v>
      </c>
      <c r="Q1179" s="3">
        <f>IF(Table1[[#This Row],[Hui Reply?]],VLOOKUP(Table1[[#This Row],[topic_id]],'All Topics Data'!$A$2:$E$1243,5,FALSE),0)</f>
        <v>0</v>
      </c>
      <c r="R1179" s="8">
        <f>Table1[[#This Row],[post_time]]+8/24</f>
        <v>40250.967858796299</v>
      </c>
      <c r="S1179" s="3">
        <f>IF(Table1[[#This Row],[post_position]]=1,0,SUMIFS($F$2:F1179,$H$2:H1179,Table1[[#This Row],[post_position]]-1,$C$2:C1179,Table1[[#This Row],[topic_id]]))</f>
        <v>40244.779363425929</v>
      </c>
    </row>
    <row r="1180" spans="1:19" x14ac:dyDescent="0.25">
      <c r="A1180" s="7">
        <v>1188</v>
      </c>
      <c r="B1180" s="7">
        <v>1</v>
      </c>
      <c r="C1180" s="7">
        <v>327</v>
      </c>
      <c r="D1180" s="7">
        <v>4356</v>
      </c>
      <c r="E1180" s="2"/>
      <c r="F1180" s="8">
        <v>40251.436840277776</v>
      </c>
      <c r="G1180" s="7">
        <v>0</v>
      </c>
      <c r="H1180" s="7">
        <v>1</v>
      </c>
      <c r="I1180" s="7" t="b">
        <f t="shared" si="54"/>
        <v>0</v>
      </c>
      <c r="J1180" s="7" t="b">
        <f t="shared" si="55"/>
        <v>0</v>
      </c>
      <c r="K1180" s="7">
        <f t="shared" si="56"/>
        <v>0</v>
      </c>
      <c r="L1180" s="7">
        <f>WEEKDAY(Table1[[#This Row],[post_time]])</f>
        <v>1</v>
      </c>
      <c r="M1180" s="7">
        <f>VLOOKUP(Table1[[#This Row],[topic_id]],'All Topics Data'!$A$2:$I$1243,8,FALSE)</f>
        <v>40251.436805555553</v>
      </c>
      <c r="N1180" s="7">
        <f>Table1[[#This Row],[Hui Reply?]]*(Table1[[#This Row],[post_time]]-Table1[[#This Row],[timestamp of previous reply]])</f>
        <v>0</v>
      </c>
      <c r="O1180" s="3">
        <f>O1179+Table1[[#This Row],[Hui Reply?]]</f>
        <v>245</v>
      </c>
      <c r="P1180" s="19">
        <f>INT(Table1[[#This Row],[post_time]])</f>
        <v>40251</v>
      </c>
      <c r="Q1180" s="3">
        <f>IF(Table1[[#This Row],[Hui Reply?]],VLOOKUP(Table1[[#This Row],[topic_id]],'All Topics Data'!$A$2:$E$1243,5,FALSE),0)</f>
        <v>0</v>
      </c>
      <c r="R1180" s="8">
        <f>Table1[[#This Row],[post_time]]+8/24</f>
        <v>40251.770173611112</v>
      </c>
      <c r="S1180" s="3">
        <f>IF(Table1[[#This Row],[post_position]]=1,0,SUMIFS($F$2:F1180,$H$2:H1180,Table1[[#This Row],[post_position]]-1,$C$2:C1180,Table1[[#This Row],[topic_id]]))</f>
        <v>0</v>
      </c>
    </row>
    <row r="1181" spans="1:19" x14ac:dyDescent="0.25">
      <c r="A1181" s="7">
        <v>1189</v>
      </c>
      <c r="B1181" s="7">
        <v>1</v>
      </c>
      <c r="C1181" s="7">
        <v>328</v>
      </c>
      <c r="D1181" s="7">
        <v>4360</v>
      </c>
      <c r="F1181" s="8">
        <v>40251.609594907408</v>
      </c>
      <c r="G1181" s="7">
        <v>0</v>
      </c>
      <c r="H1181" s="7">
        <v>1</v>
      </c>
      <c r="I1181" s="7" t="b">
        <f t="shared" si="54"/>
        <v>0</v>
      </c>
      <c r="J1181" s="7" t="b">
        <f t="shared" si="55"/>
        <v>0</v>
      </c>
      <c r="K1181" s="7">
        <f t="shared" si="56"/>
        <v>0</v>
      </c>
      <c r="L1181" s="7">
        <f>WEEKDAY(Table1[[#This Row],[post_time]])</f>
        <v>1</v>
      </c>
      <c r="M1181" s="7">
        <f>VLOOKUP(Table1[[#This Row],[topic_id]],'All Topics Data'!$A$2:$I$1243,8,FALSE)</f>
        <v>40251.609027777777</v>
      </c>
      <c r="N1181" s="7">
        <f>Table1[[#This Row],[Hui Reply?]]*(Table1[[#This Row],[post_time]]-Table1[[#This Row],[timestamp of previous reply]])</f>
        <v>0</v>
      </c>
      <c r="O1181" s="3">
        <f>O1180+Table1[[#This Row],[Hui Reply?]]</f>
        <v>245</v>
      </c>
      <c r="P1181" s="19">
        <f>INT(Table1[[#This Row],[post_time]])</f>
        <v>40251</v>
      </c>
      <c r="Q1181" s="3">
        <f>IF(Table1[[#This Row],[Hui Reply?]],VLOOKUP(Table1[[#This Row],[topic_id]],'All Topics Data'!$A$2:$E$1243,5,FALSE),0)</f>
        <v>0</v>
      </c>
      <c r="R1181" s="8">
        <f>Table1[[#This Row],[post_time]]+8/24</f>
        <v>40251.942928240744</v>
      </c>
      <c r="S1181" s="3">
        <f>IF(Table1[[#This Row],[post_position]]=1,0,SUMIFS($F$2:F1181,$H$2:H1181,Table1[[#This Row],[post_position]]-1,$C$2:C1181,Table1[[#This Row],[topic_id]]))</f>
        <v>0</v>
      </c>
    </row>
    <row r="1182" spans="1:19" x14ac:dyDescent="0.25">
      <c r="A1182" s="7">
        <v>1190</v>
      </c>
      <c r="B1182" s="7">
        <v>1</v>
      </c>
      <c r="C1182" s="7">
        <v>318</v>
      </c>
      <c r="D1182" s="7">
        <v>4251</v>
      </c>
      <c r="F1182" s="8">
        <v>40251.916550925926</v>
      </c>
      <c r="G1182" s="7">
        <v>0</v>
      </c>
      <c r="H1182" s="7">
        <v>8</v>
      </c>
      <c r="I1182" s="7" t="b">
        <f t="shared" si="54"/>
        <v>0</v>
      </c>
      <c r="J1182" s="7" t="b">
        <f t="shared" si="55"/>
        <v>1</v>
      </c>
      <c r="K1182" s="7">
        <f t="shared" si="56"/>
        <v>0</v>
      </c>
      <c r="L1182" s="7">
        <f>WEEKDAY(Table1[[#This Row],[post_time]])</f>
        <v>1</v>
      </c>
      <c r="M1182" s="7">
        <f>VLOOKUP(Table1[[#This Row],[topic_id]],'All Topics Data'!$A$2:$I$1243,8,FALSE)</f>
        <v>40247.600694444445</v>
      </c>
      <c r="N1182" s="7">
        <f>Table1[[#This Row],[Hui Reply?]]*(Table1[[#This Row],[post_time]]-Table1[[#This Row],[timestamp of previous reply]])</f>
        <v>0</v>
      </c>
      <c r="O1182" s="3">
        <f>O1181+Table1[[#This Row],[Hui Reply?]]</f>
        <v>245</v>
      </c>
      <c r="P1182" s="19">
        <f>INT(Table1[[#This Row],[post_time]])</f>
        <v>40251</v>
      </c>
      <c r="Q1182" s="3">
        <f>IF(Table1[[#This Row],[Hui Reply?]],VLOOKUP(Table1[[#This Row],[topic_id]],'All Topics Data'!$A$2:$E$1243,5,FALSE),0)</f>
        <v>0</v>
      </c>
      <c r="R1182" s="8">
        <f>Table1[[#This Row],[post_time]]+8/24</f>
        <v>40252.249884259261</v>
      </c>
      <c r="S1182" s="3">
        <f>IF(Table1[[#This Row],[post_position]]=1,0,SUMIFS($F$2:F1182,$H$2:H1182,Table1[[#This Row],[post_position]]-1,$C$2:C1182,Table1[[#This Row],[topic_id]]))</f>
        <v>40248.223796296297</v>
      </c>
    </row>
    <row r="1183" spans="1:19" x14ac:dyDescent="0.25">
      <c r="A1183" s="7">
        <v>1191</v>
      </c>
      <c r="B1183" s="7">
        <v>1</v>
      </c>
      <c r="C1183" s="7">
        <v>328</v>
      </c>
      <c r="D1183" s="7">
        <v>24</v>
      </c>
      <c r="E1183" s="2"/>
      <c r="F1183" s="8">
        <v>40252.006006944444</v>
      </c>
      <c r="G1183" s="7">
        <v>0</v>
      </c>
      <c r="H1183" s="7">
        <v>2</v>
      </c>
      <c r="I1183" s="7" t="b">
        <f t="shared" si="54"/>
        <v>1</v>
      </c>
      <c r="J1183" s="7" t="b">
        <f t="shared" si="55"/>
        <v>1</v>
      </c>
      <c r="K1183" s="7">
        <f t="shared" si="56"/>
        <v>1</v>
      </c>
      <c r="L1183" s="7">
        <f>WEEKDAY(Table1[[#This Row],[post_time]])</f>
        <v>2</v>
      </c>
      <c r="M1183" s="7">
        <f>VLOOKUP(Table1[[#This Row],[topic_id]],'All Topics Data'!$A$2:$I$1243,8,FALSE)</f>
        <v>40251.609027777777</v>
      </c>
      <c r="N1183" s="7">
        <f>Table1[[#This Row],[Hui Reply?]]*(Table1[[#This Row],[post_time]]-Table1[[#This Row],[timestamp of previous reply]])</f>
        <v>0.39641203703649808</v>
      </c>
      <c r="O1183" s="3">
        <f>O1182+Table1[[#This Row],[Hui Reply?]]</f>
        <v>246</v>
      </c>
      <c r="P1183" s="19">
        <f>INT(Table1[[#This Row],[post_time]])</f>
        <v>40252</v>
      </c>
      <c r="Q1183" s="3" t="str">
        <f>IF(Table1[[#This Row],[Hui Reply?]],VLOOKUP(Table1[[#This Row],[topic_id]],'All Topics Data'!$A$2:$E$1243,5,FALSE),0)</f>
        <v>RalphJ</v>
      </c>
      <c r="R1183" s="8">
        <f>Table1[[#This Row],[post_time]]+8/24</f>
        <v>40252.33934027778</v>
      </c>
      <c r="S1183" s="3">
        <f>IF(Table1[[#This Row],[post_position]]=1,0,SUMIFS($F$2:F1183,$H$2:H1183,Table1[[#This Row],[post_position]]-1,$C$2:C1183,Table1[[#This Row],[topic_id]]))</f>
        <v>40251.609594907408</v>
      </c>
    </row>
    <row r="1184" spans="1:19" x14ac:dyDescent="0.25">
      <c r="A1184" s="7">
        <v>1192</v>
      </c>
      <c r="B1184" s="7">
        <v>1</v>
      </c>
      <c r="C1184" s="7">
        <v>329</v>
      </c>
      <c r="D1184" s="7">
        <v>1886</v>
      </c>
      <c r="E1184" s="2"/>
      <c r="F1184" s="8">
        <v>40252.247407407405</v>
      </c>
      <c r="G1184" s="7">
        <v>0</v>
      </c>
      <c r="H1184" s="7">
        <v>1</v>
      </c>
      <c r="I1184" s="7" t="b">
        <f t="shared" si="54"/>
        <v>0</v>
      </c>
      <c r="J1184" s="7" t="b">
        <f t="shared" si="55"/>
        <v>0</v>
      </c>
      <c r="K1184" s="7">
        <f t="shared" si="56"/>
        <v>0</v>
      </c>
      <c r="L1184" s="7">
        <f>WEEKDAY(Table1[[#This Row],[post_time]])</f>
        <v>2</v>
      </c>
      <c r="M1184" s="7">
        <f>VLOOKUP(Table1[[#This Row],[topic_id]],'All Topics Data'!$A$2:$I$1243,8,FALSE)</f>
        <v>40252.24722222222</v>
      </c>
      <c r="N1184" s="7">
        <f>Table1[[#This Row],[Hui Reply?]]*(Table1[[#This Row],[post_time]]-Table1[[#This Row],[timestamp of previous reply]])</f>
        <v>0</v>
      </c>
      <c r="O1184" s="3">
        <f>O1183+Table1[[#This Row],[Hui Reply?]]</f>
        <v>246</v>
      </c>
      <c r="P1184" s="19">
        <f>INT(Table1[[#This Row],[post_time]])</f>
        <v>40252</v>
      </c>
      <c r="Q1184" s="3">
        <f>IF(Table1[[#This Row],[Hui Reply?]],VLOOKUP(Table1[[#This Row],[topic_id]],'All Topics Data'!$A$2:$E$1243,5,FALSE),0)</f>
        <v>0</v>
      </c>
      <c r="R1184" s="8">
        <f>Table1[[#This Row],[post_time]]+8/24</f>
        <v>40252.580740740741</v>
      </c>
      <c r="S1184" s="3">
        <f>IF(Table1[[#This Row],[post_position]]=1,0,SUMIFS($F$2:F1184,$H$2:H1184,Table1[[#This Row],[post_position]]-1,$C$2:C1184,Table1[[#This Row],[topic_id]]))</f>
        <v>0</v>
      </c>
    </row>
    <row r="1185" spans="1:19" x14ac:dyDescent="0.25">
      <c r="A1185" s="7">
        <v>1193</v>
      </c>
      <c r="B1185" s="7">
        <v>1</v>
      </c>
      <c r="C1185" s="7">
        <v>329</v>
      </c>
      <c r="D1185" s="7">
        <v>1886</v>
      </c>
      <c r="F1185" s="8">
        <v>40252.311527777776</v>
      </c>
      <c r="G1185" s="7">
        <v>0</v>
      </c>
      <c r="H1185" s="7">
        <v>2</v>
      </c>
      <c r="I1185" s="7" t="b">
        <f t="shared" si="54"/>
        <v>0</v>
      </c>
      <c r="J1185" s="7" t="b">
        <f t="shared" si="55"/>
        <v>1</v>
      </c>
      <c r="K1185" s="7">
        <f t="shared" si="56"/>
        <v>0</v>
      </c>
      <c r="L1185" s="7">
        <f>WEEKDAY(Table1[[#This Row],[post_time]])</f>
        <v>2</v>
      </c>
      <c r="M1185" s="7">
        <f>VLOOKUP(Table1[[#This Row],[topic_id]],'All Topics Data'!$A$2:$I$1243,8,FALSE)</f>
        <v>40252.24722222222</v>
      </c>
      <c r="N1185" s="7">
        <f>Table1[[#This Row],[Hui Reply?]]*(Table1[[#This Row],[post_time]]-Table1[[#This Row],[timestamp of previous reply]])</f>
        <v>0</v>
      </c>
      <c r="O1185" s="3">
        <f>O1184+Table1[[#This Row],[Hui Reply?]]</f>
        <v>246</v>
      </c>
      <c r="P1185" s="19">
        <f>INT(Table1[[#This Row],[post_time]])</f>
        <v>40252</v>
      </c>
      <c r="Q1185" s="3">
        <f>IF(Table1[[#This Row],[Hui Reply?]],VLOOKUP(Table1[[#This Row],[topic_id]],'All Topics Data'!$A$2:$E$1243,5,FALSE),0)</f>
        <v>0</v>
      </c>
      <c r="R1185" s="8">
        <f>Table1[[#This Row],[post_time]]+8/24</f>
        <v>40252.644861111112</v>
      </c>
      <c r="S1185" s="3">
        <f>IF(Table1[[#This Row],[post_position]]=1,0,SUMIFS($F$2:F1185,$H$2:H1185,Table1[[#This Row],[post_position]]-1,$C$2:C1185,Table1[[#This Row],[topic_id]]))</f>
        <v>40252.247407407405</v>
      </c>
    </row>
    <row r="1186" spans="1:19" x14ac:dyDescent="0.25">
      <c r="A1186" s="7">
        <v>1194</v>
      </c>
      <c r="B1186" s="7">
        <v>1</v>
      </c>
      <c r="C1186" s="7">
        <v>329</v>
      </c>
      <c r="D1186" s="7">
        <v>2018</v>
      </c>
      <c r="E1186" s="2"/>
      <c r="F1186" s="8">
        <v>40252.317372685182</v>
      </c>
      <c r="G1186" s="7">
        <v>0</v>
      </c>
      <c r="H1186" s="7">
        <v>3</v>
      </c>
      <c r="I1186" s="7" t="b">
        <f t="shared" si="54"/>
        <v>0</v>
      </c>
      <c r="J1186" s="7" t="b">
        <f t="shared" si="55"/>
        <v>1</v>
      </c>
      <c r="K1186" s="7">
        <f t="shared" si="56"/>
        <v>0</v>
      </c>
      <c r="L1186" s="7">
        <f>WEEKDAY(Table1[[#This Row],[post_time]])</f>
        <v>2</v>
      </c>
      <c r="M1186" s="7">
        <f>VLOOKUP(Table1[[#This Row],[topic_id]],'All Topics Data'!$A$2:$I$1243,8,FALSE)</f>
        <v>40252.24722222222</v>
      </c>
      <c r="N1186" s="7">
        <f>Table1[[#This Row],[Hui Reply?]]*(Table1[[#This Row],[post_time]]-Table1[[#This Row],[timestamp of previous reply]])</f>
        <v>0</v>
      </c>
      <c r="O1186" s="3">
        <f>O1185+Table1[[#This Row],[Hui Reply?]]</f>
        <v>246</v>
      </c>
      <c r="P1186" s="19">
        <f>INT(Table1[[#This Row],[post_time]])</f>
        <v>40252</v>
      </c>
      <c r="Q1186" s="3">
        <f>IF(Table1[[#This Row],[Hui Reply?]],VLOOKUP(Table1[[#This Row],[topic_id]],'All Topics Data'!$A$2:$E$1243,5,FALSE),0)</f>
        <v>0</v>
      </c>
      <c r="R1186" s="8">
        <f>Table1[[#This Row],[post_time]]+8/24</f>
        <v>40252.650706018518</v>
      </c>
      <c r="S1186" s="3">
        <f>IF(Table1[[#This Row],[post_position]]=1,0,SUMIFS($F$2:F1186,$H$2:H1186,Table1[[#This Row],[post_position]]-1,$C$2:C1186,Table1[[#This Row],[topic_id]]))</f>
        <v>40252.311527777776</v>
      </c>
    </row>
    <row r="1187" spans="1:19" x14ac:dyDescent="0.25">
      <c r="A1187" s="7">
        <v>1195</v>
      </c>
      <c r="B1187" s="7">
        <v>1</v>
      </c>
      <c r="C1187" s="7">
        <v>329</v>
      </c>
      <c r="D1187" s="7">
        <v>1886</v>
      </c>
      <c r="F1187" s="8">
        <v>40252.342372685183</v>
      </c>
      <c r="G1187" s="7">
        <v>0</v>
      </c>
      <c r="H1187" s="7">
        <v>4</v>
      </c>
      <c r="I1187" s="7" t="b">
        <f t="shared" si="54"/>
        <v>0</v>
      </c>
      <c r="J1187" s="7" t="b">
        <f t="shared" si="55"/>
        <v>1</v>
      </c>
      <c r="K1187" s="7">
        <f t="shared" si="56"/>
        <v>0</v>
      </c>
      <c r="L1187" s="7">
        <f>WEEKDAY(Table1[[#This Row],[post_time]])</f>
        <v>2</v>
      </c>
      <c r="M1187" s="7">
        <f>VLOOKUP(Table1[[#This Row],[topic_id]],'All Topics Data'!$A$2:$I$1243,8,FALSE)</f>
        <v>40252.24722222222</v>
      </c>
      <c r="N1187" s="7">
        <f>Table1[[#This Row],[Hui Reply?]]*(Table1[[#This Row],[post_time]]-Table1[[#This Row],[timestamp of previous reply]])</f>
        <v>0</v>
      </c>
      <c r="O1187" s="3">
        <f>O1186+Table1[[#This Row],[Hui Reply?]]</f>
        <v>246</v>
      </c>
      <c r="P1187" s="19">
        <f>INT(Table1[[#This Row],[post_time]])</f>
        <v>40252</v>
      </c>
      <c r="Q1187" s="3">
        <f>IF(Table1[[#This Row],[Hui Reply?]],VLOOKUP(Table1[[#This Row],[topic_id]],'All Topics Data'!$A$2:$E$1243,5,FALSE),0)</f>
        <v>0</v>
      </c>
      <c r="R1187" s="8">
        <f>Table1[[#This Row],[post_time]]+8/24</f>
        <v>40252.675706018519</v>
      </c>
      <c r="S1187" s="3">
        <f>IF(Table1[[#This Row],[post_position]]=1,0,SUMIFS($F$2:F1187,$H$2:H1187,Table1[[#This Row],[post_position]]-1,$C$2:C1187,Table1[[#This Row],[topic_id]]))</f>
        <v>40252.317372685182</v>
      </c>
    </row>
    <row r="1188" spans="1:19" x14ac:dyDescent="0.25">
      <c r="A1188" s="7">
        <v>1196</v>
      </c>
      <c r="B1188" s="7">
        <v>1</v>
      </c>
      <c r="C1188" s="7">
        <v>330</v>
      </c>
      <c r="D1188" s="7">
        <v>4390</v>
      </c>
      <c r="E1188" s="2"/>
      <c r="F1188" s="8">
        <v>40252.432268518518</v>
      </c>
      <c r="G1188" s="7">
        <v>0</v>
      </c>
      <c r="H1188" s="7">
        <v>1</v>
      </c>
      <c r="I1188" s="7" t="b">
        <f t="shared" si="54"/>
        <v>0</v>
      </c>
      <c r="J1188" s="7" t="b">
        <f t="shared" si="55"/>
        <v>0</v>
      </c>
      <c r="K1188" s="7">
        <f t="shared" si="56"/>
        <v>0</v>
      </c>
      <c r="L1188" s="7">
        <f>WEEKDAY(Table1[[#This Row],[post_time]])</f>
        <v>2</v>
      </c>
      <c r="M1188" s="7">
        <f>VLOOKUP(Table1[[#This Row],[topic_id]],'All Topics Data'!$A$2:$I$1243,8,FALSE)</f>
        <v>40252.431944444441</v>
      </c>
      <c r="N1188" s="7">
        <f>Table1[[#This Row],[Hui Reply?]]*(Table1[[#This Row],[post_time]]-Table1[[#This Row],[timestamp of previous reply]])</f>
        <v>0</v>
      </c>
      <c r="O1188" s="3">
        <f>O1187+Table1[[#This Row],[Hui Reply?]]</f>
        <v>246</v>
      </c>
      <c r="P1188" s="19">
        <f>INT(Table1[[#This Row],[post_time]])</f>
        <v>40252</v>
      </c>
      <c r="Q1188" s="3">
        <f>IF(Table1[[#This Row],[Hui Reply?]],VLOOKUP(Table1[[#This Row],[topic_id]],'All Topics Data'!$A$2:$E$1243,5,FALSE),0)</f>
        <v>0</v>
      </c>
      <c r="R1188" s="8">
        <f>Table1[[#This Row],[post_time]]+8/24</f>
        <v>40252.765601851854</v>
      </c>
      <c r="S1188" s="3">
        <f>IF(Table1[[#This Row],[post_position]]=1,0,SUMIFS($F$2:F1188,$H$2:H1188,Table1[[#This Row],[post_position]]-1,$C$2:C1188,Table1[[#This Row],[topic_id]]))</f>
        <v>0</v>
      </c>
    </row>
    <row r="1189" spans="1:19" x14ac:dyDescent="0.25">
      <c r="A1189" s="7">
        <v>1197</v>
      </c>
      <c r="B1189" s="7">
        <v>1</v>
      </c>
      <c r="C1189" s="7">
        <v>330</v>
      </c>
      <c r="D1189" s="7">
        <v>2018</v>
      </c>
      <c r="E1189" s="2"/>
      <c r="F1189" s="8">
        <v>40252.445497685185</v>
      </c>
      <c r="G1189" s="7">
        <v>0</v>
      </c>
      <c r="H1189" s="7">
        <v>2</v>
      </c>
      <c r="I1189" s="7" t="b">
        <f t="shared" si="54"/>
        <v>0</v>
      </c>
      <c r="J1189" s="7" t="b">
        <f t="shared" si="55"/>
        <v>1</v>
      </c>
      <c r="K1189" s="7">
        <f t="shared" si="56"/>
        <v>0</v>
      </c>
      <c r="L1189" s="7">
        <f>WEEKDAY(Table1[[#This Row],[post_time]])</f>
        <v>2</v>
      </c>
      <c r="M1189" s="7">
        <f>VLOOKUP(Table1[[#This Row],[topic_id]],'All Topics Data'!$A$2:$I$1243,8,FALSE)</f>
        <v>40252.431944444441</v>
      </c>
      <c r="N1189" s="7">
        <f>Table1[[#This Row],[Hui Reply?]]*(Table1[[#This Row],[post_time]]-Table1[[#This Row],[timestamp of previous reply]])</f>
        <v>0</v>
      </c>
      <c r="O1189" s="3">
        <f>O1188+Table1[[#This Row],[Hui Reply?]]</f>
        <v>246</v>
      </c>
      <c r="P1189" s="19">
        <f>INT(Table1[[#This Row],[post_time]])</f>
        <v>40252</v>
      </c>
      <c r="Q1189" s="3">
        <f>IF(Table1[[#This Row],[Hui Reply?]],VLOOKUP(Table1[[#This Row],[topic_id]],'All Topics Data'!$A$2:$E$1243,5,FALSE),0)</f>
        <v>0</v>
      </c>
      <c r="R1189" s="8">
        <f>Table1[[#This Row],[post_time]]+8/24</f>
        <v>40252.778831018521</v>
      </c>
      <c r="S1189" s="3">
        <f>IF(Table1[[#This Row],[post_position]]=1,0,SUMIFS($F$2:F1189,$H$2:H1189,Table1[[#This Row],[post_position]]-1,$C$2:C1189,Table1[[#This Row],[topic_id]]))</f>
        <v>40252.432268518518</v>
      </c>
    </row>
    <row r="1190" spans="1:19" x14ac:dyDescent="0.25">
      <c r="A1190" s="7">
        <v>1198</v>
      </c>
      <c r="B1190" s="7">
        <v>1</v>
      </c>
      <c r="C1190" s="7">
        <v>329</v>
      </c>
      <c r="D1190" s="7">
        <v>24</v>
      </c>
      <c r="F1190" s="8">
        <v>40252.486273148148</v>
      </c>
      <c r="G1190" s="7">
        <v>0</v>
      </c>
      <c r="H1190" s="7">
        <v>5</v>
      </c>
      <c r="I1190" s="7" t="b">
        <f t="shared" si="54"/>
        <v>1</v>
      </c>
      <c r="J1190" s="7" t="b">
        <f t="shared" si="55"/>
        <v>1</v>
      </c>
      <c r="K1190" s="7">
        <f t="shared" si="56"/>
        <v>1</v>
      </c>
      <c r="L1190" s="7">
        <f>WEEKDAY(Table1[[#This Row],[post_time]])</f>
        <v>2</v>
      </c>
      <c r="M1190" s="7">
        <f>VLOOKUP(Table1[[#This Row],[topic_id]],'All Topics Data'!$A$2:$I$1243,8,FALSE)</f>
        <v>40252.24722222222</v>
      </c>
      <c r="N1190" s="7">
        <f>Table1[[#This Row],[Hui Reply?]]*(Table1[[#This Row],[post_time]]-Table1[[#This Row],[timestamp of previous reply]])</f>
        <v>0.14390046296466608</v>
      </c>
      <c r="O1190" s="3">
        <f>O1189+Table1[[#This Row],[Hui Reply?]]</f>
        <v>247</v>
      </c>
      <c r="P1190" s="19">
        <f>INT(Table1[[#This Row],[post_time]])</f>
        <v>40252</v>
      </c>
      <c r="Q1190" s="3" t="str">
        <f>IF(Table1[[#This Row],[Hui Reply?]],VLOOKUP(Table1[[#This Row],[topic_id]],'All Topics Data'!$A$2:$E$1243,5,FALSE),0)</f>
        <v>Dee</v>
      </c>
      <c r="R1190" s="8">
        <f>Table1[[#This Row],[post_time]]+8/24</f>
        <v>40252.819606481484</v>
      </c>
      <c r="S1190" s="3">
        <f>IF(Table1[[#This Row],[post_position]]=1,0,SUMIFS($F$2:F1190,$H$2:H1190,Table1[[#This Row],[post_position]]-1,$C$2:C1190,Table1[[#This Row],[topic_id]]))</f>
        <v>40252.342372685183</v>
      </c>
    </row>
    <row r="1191" spans="1:19" x14ac:dyDescent="0.25">
      <c r="A1191" s="7">
        <v>1199</v>
      </c>
      <c r="B1191" s="7">
        <v>1</v>
      </c>
      <c r="C1191" s="7">
        <v>327</v>
      </c>
      <c r="D1191" s="7">
        <v>2758</v>
      </c>
      <c r="F1191" s="8">
        <v>40252.50712962963</v>
      </c>
      <c r="G1191" s="7">
        <v>0</v>
      </c>
      <c r="H1191" s="7">
        <v>2</v>
      </c>
      <c r="I1191" s="7" t="b">
        <f t="shared" si="54"/>
        <v>0</v>
      </c>
      <c r="J1191" s="7" t="b">
        <f t="shared" si="55"/>
        <v>1</v>
      </c>
      <c r="K1191" s="7">
        <f t="shared" si="56"/>
        <v>0</v>
      </c>
      <c r="L1191" s="7">
        <f>WEEKDAY(Table1[[#This Row],[post_time]])</f>
        <v>2</v>
      </c>
      <c r="M1191" s="7">
        <f>VLOOKUP(Table1[[#This Row],[topic_id]],'All Topics Data'!$A$2:$I$1243,8,FALSE)</f>
        <v>40251.436805555553</v>
      </c>
      <c r="N1191" s="7">
        <f>Table1[[#This Row],[Hui Reply?]]*(Table1[[#This Row],[post_time]]-Table1[[#This Row],[timestamp of previous reply]])</f>
        <v>0</v>
      </c>
      <c r="O1191" s="3">
        <f>O1190+Table1[[#This Row],[Hui Reply?]]</f>
        <v>247</v>
      </c>
      <c r="P1191" s="19">
        <f>INT(Table1[[#This Row],[post_time]])</f>
        <v>40252</v>
      </c>
      <c r="Q1191" s="3">
        <f>IF(Table1[[#This Row],[Hui Reply?]],VLOOKUP(Table1[[#This Row],[topic_id]],'All Topics Data'!$A$2:$E$1243,5,FALSE),0)</f>
        <v>0</v>
      </c>
      <c r="R1191" s="8">
        <f>Table1[[#This Row],[post_time]]+8/24</f>
        <v>40252.840462962966</v>
      </c>
      <c r="S1191" s="3">
        <f>IF(Table1[[#This Row],[post_position]]=1,0,SUMIFS($F$2:F1191,$H$2:H1191,Table1[[#This Row],[post_position]]-1,$C$2:C1191,Table1[[#This Row],[topic_id]]))</f>
        <v>40251.436840277776</v>
      </c>
    </row>
    <row r="1192" spans="1:19" x14ac:dyDescent="0.25">
      <c r="A1192" s="7">
        <v>1200</v>
      </c>
      <c r="B1192" s="7">
        <v>1</v>
      </c>
      <c r="C1192" s="7">
        <v>331</v>
      </c>
      <c r="D1192" s="7">
        <v>4390</v>
      </c>
      <c r="F1192" s="8">
        <v>40252.531388888892</v>
      </c>
      <c r="G1192" s="7">
        <v>0</v>
      </c>
      <c r="H1192" s="7">
        <v>1</v>
      </c>
      <c r="I1192" s="7" t="b">
        <f t="shared" si="54"/>
        <v>0</v>
      </c>
      <c r="J1192" s="7" t="b">
        <f t="shared" si="55"/>
        <v>0</v>
      </c>
      <c r="K1192" s="7">
        <f t="shared" si="56"/>
        <v>0</v>
      </c>
      <c r="L1192" s="7">
        <f>WEEKDAY(Table1[[#This Row],[post_time]])</f>
        <v>2</v>
      </c>
      <c r="M1192" s="7">
        <f>VLOOKUP(Table1[[#This Row],[topic_id]],'All Topics Data'!$A$2:$I$1243,8,FALSE)</f>
        <v>40252.53125</v>
      </c>
      <c r="N1192" s="7">
        <f>Table1[[#This Row],[Hui Reply?]]*(Table1[[#This Row],[post_time]]-Table1[[#This Row],[timestamp of previous reply]])</f>
        <v>0</v>
      </c>
      <c r="O1192" s="3">
        <f>O1191+Table1[[#This Row],[Hui Reply?]]</f>
        <v>247</v>
      </c>
      <c r="P1192" s="19">
        <f>INT(Table1[[#This Row],[post_time]])</f>
        <v>40252</v>
      </c>
      <c r="Q1192" s="3">
        <f>IF(Table1[[#This Row],[Hui Reply?]],VLOOKUP(Table1[[#This Row],[topic_id]],'All Topics Data'!$A$2:$E$1243,5,FALSE),0)</f>
        <v>0</v>
      </c>
      <c r="R1192" s="8">
        <f>Table1[[#This Row],[post_time]]+8/24</f>
        <v>40252.864722222228</v>
      </c>
      <c r="S1192" s="3">
        <f>IF(Table1[[#This Row],[post_position]]=1,0,SUMIFS($F$2:F1192,$H$2:H1192,Table1[[#This Row],[post_position]]-1,$C$2:C1192,Table1[[#This Row],[topic_id]]))</f>
        <v>0</v>
      </c>
    </row>
    <row r="1193" spans="1:19" x14ac:dyDescent="0.25">
      <c r="A1193" s="7">
        <v>1201</v>
      </c>
      <c r="B1193" s="7">
        <v>1</v>
      </c>
      <c r="C1193" s="7">
        <v>332</v>
      </c>
      <c r="D1193" s="7">
        <v>4393</v>
      </c>
      <c r="E1193" s="2"/>
      <c r="F1193" s="8">
        <v>40252.537685185183</v>
      </c>
      <c r="G1193" s="7">
        <v>0</v>
      </c>
      <c r="H1193" s="7">
        <v>1</v>
      </c>
      <c r="I1193" s="7" t="b">
        <f t="shared" si="54"/>
        <v>0</v>
      </c>
      <c r="J1193" s="7" t="b">
        <f t="shared" si="55"/>
        <v>0</v>
      </c>
      <c r="K1193" s="7">
        <f t="shared" si="56"/>
        <v>0</v>
      </c>
      <c r="L1193" s="7">
        <f>WEEKDAY(Table1[[#This Row],[post_time]])</f>
        <v>2</v>
      </c>
      <c r="M1193" s="7">
        <f>VLOOKUP(Table1[[#This Row],[topic_id]],'All Topics Data'!$A$2:$I$1243,8,FALSE)</f>
        <v>40252.537499999999</v>
      </c>
      <c r="N1193" s="7">
        <f>Table1[[#This Row],[Hui Reply?]]*(Table1[[#This Row],[post_time]]-Table1[[#This Row],[timestamp of previous reply]])</f>
        <v>0</v>
      </c>
      <c r="O1193" s="3">
        <f>O1192+Table1[[#This Row],[Hui Reply?]]</f>
        <v>247</v>
      </c>
      <c r="P1193" s="19">
        <f>INT(Table1[[#This Row],[post_time]])</f>
        <v>40252</v>
      </c>
      <c r="Q1193" s="3">
        <f>IF(Table1[[#This Row],[Hui Reply?]],VLOOKUP(Table1[[#This Row],[topic_id]],'All Topics Data'!$A$2:$E$1243,5,FALSE),0)</f>
        <v>0</v>
      </c>
      <c r="R1193" s="8">
        <f>Table1[[#This Row],[post_time]]+8/24</f>
        <v>40252.871018518519</v>
      </c>
      <c r="S1193" s="3">
        <f>IF(Table1[[#This Row],[post_position]]=1,0,SUMIFS($F$2:F1193,$H$2:H1193,Table1[[#This Row],[post_position]]-1,$C$2:C1193,Table1[[#This Row],[topic_id]]))</f>
        <v>0</v>
      </c>
    </row>
    <row r="1194" spans="1:19" x14ac:dyDescent="0.25">
      <c r="A1194" s="7">
        <v>1202</v>
      </c>
      <c r="B1194" s="7">
        <v>1</v>
      </c>
      <c r="C1194" s="7">
        <v>331</v>
      </c>
      <c r="D1194" s="7">
        <v>24</v>
      </c>
      <c r="F1194" s="8">
        <v>40252.56827546296</v>
      </c>
      <c r="G1194" s="7">
        <v>0</v>
      </c>
      <c r="H1194" s="7">
        <v>2</v>
      </c>
      <c r="I1194" s="7" t="b">
        <f t="shared" si="54"/>
        <v>1</v>
      </c>
      <c r="J1194" s="7" t="b">
        <f t="shared" si="55"/>
        <v>1</v>
      </c>
      <c r="K1194" s="7">
        <f t="shared" si="56"/>
        <v>1</v>
      </c>
      <c r="L1194" s="7">
        <f>WEEKDAY(Table1[[#This Row],[post_time]])</f>
        <v>2</v>
      </c>
      <c r="M1194" s="7">
        <f>VLOOKUP(Table1[[#This Row],[topic_id]],'All Topics Data'!$A$2:$I$1243,8,FALSE)</f>
        <v>40252.53125</v>
      </c>
      <c r="N1194" s="7">
        <f>Table1[[#This Row],[Hui Reply?]]*(Table1[[#This Row],[post_time]]-Table1[[#This Row],[timestamp of previous reply]])</f>
        <v>3.6886574067466427E-2</v>
      </c>
      <c r="O1194" s="3">
        <f>O1193+Table1[[#This Row],[Hui Reply?]]</f>
        <v>248</v>
      </c>
      <c r="P1194" s="19">
        <f>INT(Table1[[#This Row],[post_time]])</f>
        <v>40252</v>
      </c>
      <c r="Q1194" s="3" t="str">
        <f>IF(Table1[[#This Row],[Hui Reply?]],VLOOKUP(Table1[[#This Row],[topic_id]],'All Topics Data'!$A$2:$E$1243,5,FALSE),0)</f>
        <v>kedenham</v>
      </c>
      <c r="R1194" s="8">
        <f>Table1[[#This Row],[post_time]]+8/24</f>
        <v>40252.901608796295</v>
      </c>
      <c r="S1194" s="3">
        <f>IF(Table1[[#This Row],[post_position]]=1,0,SUMIFS($F$2:F1194,$H$2:H1194,Table1[[#This Row],[post_position]]-1,$C$2:C1194,Table1[[#This Row],[topic_id]]))</f>
        <v>40252.531388888892</v>
      </c>
    </row>
    <row r="1195" spans="1:19" x14ac:dyDescent="0.25">
      <c r="A1195" s="7">
        <v>1203</v>
      </c>
      <c r="B1195" s="7">
        <v>1</v>
      </c>
      <c r="C1195" s="7">
        <v>332</v>
      </c>
      <c r="D1195" s="7">
        <v>24</v>
      </c>
      <c r="E1195" s="2"/>
      <c r="F1195" s="8">
        <v>40252.573993055557</v>
      </c>
      <c r="G1195" s="7">
        <v>0</v>
      </c>
      <c r="H1195" s="7">
        <v>2</v>
      </c>
      <c r="I1195" s="7" t="b">
        <f t="shared" si="54"/>
        <v>1</v>
      </c>
      <c r="J1195" s="7" t="b">
        <f t="shared" si="55"/>
        <v>1</v>
      </c>
      <c r="K1195" s="7">
        <f t="shared" si="56"/>
        <v>1</v>
      </c>
      <c r="L1195" s="7">
        <f>WEEKDAY(Table1[[#This Row],[post_time]])</f>
        <v>2</v>
      </c>
      <c r="M1195" s="7">
        <f>VLOOKUP(Table1[[#This Row],[topic_id]],'All Topics Data'!$A$2:$I$1243,8,FALSE)</f>
        <v>40252.537499999999</v>
      </c>
      <c r="N1195" s="7">
        <f>Table1[[#This Row],[Hui Reply?]]*(Table1[[#This Row],[post_time]]-Table1[[#This Row],[timestamp of previous reply]])</f>
        <v>3.630787037400296E-2</v>
      </c>
      <c r="O1195" s="3">
        <f>O1194+Table1[[#This Row],[Hui Reply?]]</f>
        <v>249</v>
      </c>
      <c r="P1195" s="19">
        <f>INT(Table1[[#This Row],[post_time]])</f>
        <v>40252</v>
      </c>
      <c r="Q1195" s="3" t="str">
        <f>IF(Table1[[#This Row],[Hui Reply?]],VLOOKUP(Table1[[#This Row],[topic_id]],'All Topics Data'!$A$2:$E$1243,5,FALSE),0)</f>
        <v>Ozzy73</v>
      </c>
      <c r="R1195" s="8">
        <f>Table1[[#This Row],[post_time]]+8/24</f>
        <v>40252.907326388893</v>
      </c>
      <c r="S1195" s="3">
        <f>IF(Table1[[#This Row],[post_position]]=1,0,SUMIFS($F$2:F1195,$H$2:H1195,Table1[[#This Row],[post_position]]-1,$C$2:C1195,Table1[[#This Row],[topic_id]]))</f>
        <v>40252.537685185183</v>
      </c>
    </row>
    <row r="1196" spans="1:19" x14ac:dyDescent="0.25">
      <c r="A1196" s="7">
        <v>1204</v>
      </c>
      <c r="B1196" s="7">
        <v>1</v>
      </c>
      <c r="C1196" s="7">
        <v>333</v>
      </c>
      <c r="D1196" s="7">
        <v>4409</v>
      </c>
      <c r="E1196" s="2"/>
      <c r="F1196" s="8">
        <v>40252.936064814814</v>
      </c>
      <c r="G1196" s="7">
        <v>0</v>
      </c>
      <c r="H1196" s="7">
        <v>1</v>
      </c>
      <c r="I1196" s="7" t="b">
        <f t="shared" si="54"/>
        <v>0</v>
      </c>
      <c r="J1196" s="7" t="b">
        <f t="shared" si="55"/>
        <v>0</v>
      </c>
      <c r="K1196" s="7">
        <f t="shared" si="56"/>
        <v>0</v>
      </c>
      <c r="L1196" s="7">
        <f>WEEKDAY(Table1[[#This Row],[post_time]])</f>
        <v>2</v>
      </c>
      <c r="M1196" s="7">
        <f>VLOOKUP(Table1[[#This Row],[topic_id]],'All Topics Data'!$A$2:$I$1243,8,FALSE)</f>
        <v>40252.935416666667</v>
      </c>
      <c r="N1196" s="7">
        <f>Table1[[#This Row],[Hui Reply?]]*(Table1[[#This Row],[post_time]]-Table1[[#This Row],[timestamp of previous reply]])</f>
        <v>0</v>
      </c>
      <c r="O1196" s="3">
        <f>O1195+Table1[[#This Row],[Hui Reply?]]</f>
        <v>249</v>
      </c>
      <c r="P1196" s="19">
        <f>INT(Table1[[#This Row],[post_time]])</f>
        <v>40252</v>
      </c>
      <c r="Q1196" s="3">
        <f>IF(Table1[[#This Row],[Hui Reply?]],VLOOKUP(Table1[[#This Row],[topic_id]],'All Topics Data'!$A$2:$E$1243,5,FALSE),0)</f>
        <v>0</v>
      </c>
      <c r="R1196" s="8">
        <f>Table1[[#This Row],[post_time]]+8/24</f>
        <v>40253.26939814815</v>
      </c>
      <c r="S1196" s="3">
        <f>IF(Table1[[#This Row],[post_position]]=1,0,SUMIFS($F$2:F1196,$H$2:H1196,Table1[[#This Row],[post_position]]-1,$C$2:C1196,Table1[[#This Row],[topic_id]]))</f>
        <v>0</v>
      </c>
    </row>
    <row r="1197" spans="1:19" x14ac:dyDescent="0.25">
      <c r="A1197" s="7">
        <v>1205</v>
      </c>
      <c r="B1197" s="7">
        <v>1</v>
      </c>
      <c r="C1197" s="7">
        <v>333</v>
      </c>
      <c r="D1197" s="7">
        <v>2018</v>
      </c>
      <c r="E1197" s="2"/>
      <c r="F1197" s="8">
        <v>40253.35429398148</v>
      </c>
      <c r="G1197" s="7">
        <v>0</v>
      </c>
      <c r="H1197" s="7">
        <v>2</v>
      </c>
      <c r="I1197" s="7" t="b">
        <f t="shared" si="54"/>
        <v>0</v>
      </c>
      <c r="J1197" s="7" t="b">
        <f t="shared" si="55"/>
        <v>1</v>
      </c>
      <c r="K1197" s="7">
        <f t="shared" si="56"/>
        <v>0</v>
      </c>
      <c r="L1197" s="7">
        <f>WEEKDAY(Table1[[#This Row],[post_time]])</f>
        <v>3</v>
      </c>
      <c r="M1197" s="7">
        <f>VLOOKUP(Table1[[#This Row],[topic_id]],'All Topics Data'!$A$2:$I$1243,8,FALSE)</f>
        <v>40252.935416666667</v>
      </c>
      <c r="N1197" s="7">
        <f>Table1[[#This Row],[Hui Reply?]]*(Table1[[#This Row],[post_time]]-Table1[[#This Row],[timestamp of previous reply]])</f>
        <v>0</v>
      </c>
      <c r="O1197" s="3">
        <f>O1196+Table1[[#This Row],[Hui Reply?]]</f>
        <v>249</v>
      </c>
      <c r="P1197" s="19">
        <f>INT(Table1[[#This Row],[post_time]])</f>
        <v>40253</v>
      </c>
      <c r="Q1197" s="3">
        <f>IF(Table1[[#This Row],[Hui Reply?]],VLOOKUP(Table1[[#This Row],[topic_id]],'All Topics Data'!$A$2:$E$1243,5,FALSE),0)</f>
        <v>0</v>
      </c>
      <c r="R1197" s="8">
        <f>Table1[[#This Row],[post_time]]+8/24</f>
        <v>40253.687627314815</v>
      </c>
      <c r="S1197" s="3">
        <f>IF(Table1[[#This Row],[post_position]]=1,0,SUMIFS($F$2:F1197,$H$2:H1197,Table1[[#This Row],[post_position]]-1,$C$2:C1197,Table1[[#This Row],[topic_id]]))</f>
        <v>40252.936064814814</v>
      </c>
    </row>
    <row r="1198" spans="1:19" x14ac:dyDescent="0.25">
      <c r="A1198" s="7">
        <v>1206</v>
      </c>
      <c r="B1198" s="7">
        <v>1</v>
      </c>
      <c r="C1198" s="7">
        <v>332</v>
      </c>
      <c r="D1198" s="7">
        <v>4393</v>
      </c>
      <c r="F1198" s="8">
        <v>40253.369560185187</v>
      </c>
      <c r="G1198" s="7">
        <v>0</v>
      </c>
      <c r="H1198" s="7">
        <v>3</v>
      </c>
      <c r="I1198" s="7" t="b">
        <f t="shared" si="54"/>
        <v>0</v>
      </c>
      <c r="J1198" s="7" t="b">
        <f t="shared" si="55"/>
        <v>1</v>
      </c>
      <c r="K1198" s="7">
        <f t="shared" si="56"/>
        <v>0</v>
      </c>
      <c r="L1198" s="7">
        <f>WEEKDAY(Table1[[#This Row],[post_time]])</f>
        <v>3</v>
      </c>
      <c r="M1198" s="7">
        <f>VLOOKUP(Table1[[#This Row],[topic_id]],'All Topics Data'!$A$2:$I$1243,8,FALSE)</f>
        <v>40252.537499999999</v>
      </c>
      <c r="N1198" s="7">
        <f>Table1[[#This Row],[Hui Reply?]]*(Table1[[#This Row],[post_time]]-Table1[[#This Row],[timestamp of previous reply]])</f>
        <v>0</v>
      </c>
      <c r="O1198" s="3">
        <f>O1197+Table1[[#This Row],[Hui Reply?]]</f>
        <v>249</v>
      </c>
      <c r="P1198" s="19">
        <f>INT(Table1[[#This Row],[post_time]])</f>
        <v>40253</v>
      </c>
      <c r="Q1198" s="3">
        <f>IF(Table1[[#This Row],[Hui Reply?]],VLOOKUP(Table1[[#This Row],[topic_id]],'All Topics Data'!$A$2:$E$1243,5,FALSE),0)</f>
        <v>0</v>
      </c>
      <c r="R1198" s="8">
        <f>Table1[[#This Row],[post_time]]+8/24</f>
        <v>40253.702893518523</v>
      </c>
      <c r="S1198" s="3">
        <f>IF(Table1[[#This Row],[post_position]]=1,0,SUMIFS($F$2:F1198,$H$2:H1198,Table1[[#This Row],[post_position]]-1,$C$2:C1198,Table1[[#This Row],[topic_id]]))</f>
        <v>40252.573993055557</v>
      </c>
    </row>
    <row r="1199" spans="1:19" x14ac:dyDescent="0.25">
      <c r="A1199" s="7">
        <v>1207</v>
      </c>
      <c r="B1199" s="7">
        <v>1</v>
      </c>
      <c r="C1199" s="7">
        <v>334</v>
      </c>
      <c r="D1199" s="7">
        <v>4393</v>
      </c>
      <c r="F1199" s="8">
        <v>40253.439247685186</v>
      </c>
      <c r="G1199" s="7">
        <v>0</v>
      </c>
      <c r="H1199" s="7">
        <v>1</v>
      </c>
      <c r="I1199" s="7" t="b">
        <f t="shared" si="54"/>
        <v>0</v>
      </c>
      <c r="J1199" s="7" t="b">
        <f t="shared" si="55"/>
        <v>0</v>
      </c>
      <c r="K1199" s="7">
        <f t="shared" si="56"/>
        <v>0</v>
      </c>
      <c r="L1199" s="7">
        <f>WEEKDAY(Table1[[#This Row],[post_time]])</f>
        <v>3</v>
      </c>
      <c r="M1199" s="7">
        <f>VLOOKUP(Table1[[#This Row],[topic_id]],'All Topics Data'!$A$2:$I$1243,8,FALSE)</f>
        <v>40253.438888888886</v>
      </c>
      <c r="N1199" s="7">
        <f>Table1[[#This Row],[Hui Reply?]]*(Table1[[#This Row],[post_time]]-Table1[[#This Row],[timestamp of previous reply]])</f>
        <v>0</v>
      </c>
      <c r="O1199" s="3">
        <f>O1198+Table1[[#This Row],[Hui Reply?]]</f>
        <v>249</v>
      </c>
      <c r="P1199" s="19">
        <f>INT(Table1[[#This Row],[post_time]])</f>
        <v>40253</v>
      </c>
      <c r="Q1199" s="3">
        <f>IF(Table1[[#This Row],[Hui Reply?]],VLOOKUP(Table1[[#This Row],[topic_id]],'All Topics Data'!$A$2:$E$1243,5,FALSE),0)</f>
        <v>0</v>
      </c>
      <c r="R1199" s="8">
        <f>Table1[[#This Row],[post_time]]+8/24</f>
        <v>40253.772581018522</v>
      </c>
      <c r="S1199" s="3">
        <f>IF(Table1[[#This Row],[post_position]]=1,0,SUMIFS($F$2:F1199,$H$2:H1199,Table1[[#This Row],[post_position]]-1,$C$2:C1199,Table1[[#This Row],[topic_id]]))</f>
        <v>0</v>
      </c>
    </row>
    <row r="1200" spans="1:19" x14ac:dyDescent="0.25">
      <c r="A1200" s="7">
        <v>1208</v>
      </c>
      <c r="B1200" s="7">
        <v>1</v>
      </c>
      <c r="C1200" s="7">
        <v>334</v>
      </c>
      <c r="D1200" s="7">
        <v>24</v>
      </c>
      <c r="F1200" s="8">
        <v>40253.453657407408</v>
      </c>
      <c r="G1200" s="7">
        <v>0</v>
      </c>
      <c r="H1200" s="7">
        <v>2</v>
      </c>
      <c r="I1200" s="7" t="b">
        <f t="shared" si="54"/>
        <v>1</v>
      </c>
      <c r="J1200" s="7" t="b">
        <f t="shared" si="55"/>
        <v>1</v>
      </c>
      <c r="K1200" s="7">
        <f t="shared" si="56"/>
        <v>1</v>
      </c>
      <c r="L1200" s="7">
        <f>WEEKDAY(Table1[[#This Row],[post_time]])</f>
        <v>3</v>
      </c>
      <c r="M1200" s="7">
        <f>VLOOKUP(Table1[[#This Row],[topic_id]],'All Topics Data'!$A$2:$I$1243,8,FALSE)</f>
        <v>40253.438888888886</v>
      </c>
      <c r="N1200" s="7">
        <f>Table1[[#This Row],[Hui Reply?]]*(Table1[[#This Row],[post_time]]-Table1[[#This Row],[timestamp of previous reply]])</f>
        <v>1.4409722221898846E-2</v>
      </c>
      <c r="O1200" s="3">
        <f>O1199+Table1[[#This Row],[Hui Reply?]]</f>
        <v>250</v>
      </c>
      <c r="P1200" s="19">
        <f>INT(Table1[[#This Row],[post_time]])</f>
        <v>40253</v>
      </c>
      <c r="Q1200" s="3" t="str">
        <f>IF(Table1[[#This Row],[Hui Reply?]],VLOOKUP(Table1[[#This Row],[topic_id]],'All Topics Data'!$A$2:$E$1243,5,FALSE),0)</f>
        <v>Ozzy73</v>
      </c>
      <c r="R1200" s="8">
        <f>Table1[[#This Row],[post_time]]+8/24</f>
        <v>40253.786990740744</v>
      </c>
      <c r="S1200" s="3">
        <f>IF(Table1[[#This Row],[post_position]]=1,0,SUMIFS($F$2:F1200,$H$2:H1200,Table1[[#This Row],[post_position]]-1,$C$2:C1200,Table1[[#This Row],[topic_id]]))</f>
        <v>40253.439247685186</v>
      </c>
    </row>
    <row r="1201" spans="1:19" x14ac:dyDescent="0.25">
      <c r="A1201" s="7">
        <v>1209</v>
      </c>
      <c r="B1201" s="7">
        <v>1</v>
      </c>
      <c r="C1201" s="7">
        <v>334</v>
      </c>
      <c r="D1201" s="7">
        <v>4393</v>
      </c>
      <c r="F1201" s="8">
        <v>40253.492777777778</v>
      </c>
      <c r="G1201" s="7">
        <v>0</v>
      </c>
      <c r="H1201" s="7">
        <v>3</v>
      </c>
      <c r="I1201" s="7" t="b">
        <f t="shared" si="54"/>
        <v>0</v>
      </c>
      <c r="J1201" s="7" t="b">
        <f t="shared" si="55"/>
        <v>1</v>
      </c>
      <c r="K1201" s="7">
        <f t="shared" si="56"/>
        <v>0</v>
      </c>
      <c r="L1201" s="7">
        <f>WEEKDAY(Table1[[#This Row],[post_time]])</f>
        <v>3</v>
      </c>
      <c r="M1201" s="7">
        <f>VLOOKUP(Table1[[#This Row],[topic_id]],'All Topics Data'!$A$2:$I$1243,8,FALSE)</f>
        <v>40253.438888888886</v>
      </c>
      <c r="N1201" s="7">
        <f>Table1[[#This Row],[Hui Reply?]]*(Table1[[#This Row],[post_time]]-Table1[[#This Row],[timestamp of previous reply]])</f>
        <v>0</v>
      </c>
      <c r="O1201" s="3">
        <f>O1200+Table1[[#This Row],[Hui Reply?]]</f>
        <v>250</v>
      </c>
      <c r="P1201" s="19">
        <f>INT(Table1[[#This Row],[post_time]])</f>
        <v>40253</v>
      </c>
      <c r="Q1201" s="3">
        <f>IF(Table1[[#This Row],[Hui Reply?]],VLOOKUP(Table1[[#This Row],[topic_id]],'All Topics Data'!$A$2:$E$1243,5,FALSE),0)</f>
        <v>0</v>
      </c>
      <c r="R1201" s="8">
        <f>Table1[[#This Row],[post_time]]+8/24</f>
        <v>40253.826111111113</v>
      </c>
      <c r="S1201" s="3">
        <f>IF(Table1[[#This Row],[post_position]]=1,0,SUMIFS($F$2:F1201,$H$2:H1201,Table1[[#This Row],[post_position]]-1,$C$2:C1201,Table1[[#This Row],[topic_id]]))</f>
        <v>40253.453657407408</v>
      </c>
    </row>
    <row r="1202" spans="1:19" x14ac:dyDescent="0.25">
      <c r="A1202" s="7">
        <v>1210</v>
      </c>
      <c r="B1202" s="7">
        <v>1</v>
      </c>
      <c r="C1202" s="7">
        <v>328</v>
      </c>
      <c r="D1202" s="7">
        <v>4360</v>
      </c>
      <c r="F1202" s="8">
        <v>40253.496944444443</v>
      </c>
      <c r="G1202" s="7">
        <v>0</v>
      </c>
      <c r="H1202" s="7">
        <v>3</v>
      </c>
      <c r="I1202" s="7" t="b">
        <f t="shared" si="54"/>
        <v>0</v>
      </c>
      <c r="J1202" s="7" t="b">
        <f t="shared" si="55"/>
        <v>1</v>
      </c>
      <c r="K1202" s="7">
        <f t="shared" si="56"/>
        <v>0</v>
      </c>
      <c r="L1202" s="7">
        <f>WEEKDAY(Table1[[#This Row],[post_time]])</f>
        <v>3</v>
      </c>
      <c r="M1202" s="7">
        <f>VLOOKUP(Table1[[#This Row],[topic_id]],'All Topics Data'!$A$2:$I$1243,8,FALSE)</f>
        <v>40251.609027777777</v>
      </c>
      <c r="N1202" s="7">
        <f>Table1[[#This Row],[Hui Reply?]]*(Table1[[#This Row],[post_time]]-Table1[[#This Row],[timestamp of previous reply]])</f>
        <v>0</v>
      </c>
      <c r="O1202" s="3">
        <f>O1201+Table1[[#This Row],[Hui Reply?]]</f>
        <v>250</v>
      </c>
      <c r="P1202" s="19">
        <f>INT(Table1[[#This Row],[post_time]])</f>
        <v>40253</v>
      </c>
      <c r="Q1202" s="3">
        <f>IF(Table1[[#This Row],[Hui Reply?]],VLOOKUP(Table1[[#This Row],[topic_id]],'All Topics Data'!$A$2:$E$1243,5,FALSE),0)</f>
        <v>0</v>
      </c>
      <c r="R1202" s="8">
        <f>Table1[[#This Row],[post_time]]+8/24</f>
        <v>40253.830277777779</v>
      </c>
      <c r="S1202" s="3">
        <f>IF(Table1[[#This Row],[post_position]]=1,0,SUMIFS($F$2:F1202,$H$2:H1202,Table1[[#This Row],[post_position]]-1,$C$2:C1202,Table1[[#This Row],[topic_id]]))</f>
        <v>40252.006006944444</v>
      </c>
    </row>
    <row r="1203" spans="1:19" x14ac:dyDescent="0.25">
      <c r="A1203" s="7">
        <v>1211</v>
      </c>
      <c r="B1203" s="7">
        <v>1</v>
      </c>
      <c r="C1203" s="7">
        <v>333</v>
      </c>
      <c r="D1203" s="7">
        <v>2865</v>
      </c>
      <c r="F1203" s="8">
        <v>40253.617592592593</v>
      </c>
      <c r="G1203" s="7">
        <v>0</v>
      </c>
      <c r="H1203" s="7">
        <v>3</v>
      </c>
      <c r="I1203" s="7" t="b">
        <f t="shared" si="54"/>
        <v>0</v>
      </c>
      <c r="J1203" s="7" t="b">
        <f t="shared" si="55"/>
        <v>1</v>
      </c>
      <c r="K1203" s="7">
        <f t="shared" si="56"/>
        <v>0</v>
      </c>
      <c r="L1203" s="7">
        <f>WEEKDAY(Table1[[#This Row],[post_time]])</f>
        <v>3</v>
      </c>
      <c r="M1203" s="7">
        <f>VLOOKUP(Table1[[#This Row],[topic_id]],'All Topics Data'!$A$2:$I$1243,8,FALSE)</f>
        <v>40252.935416666667</v>
      </c>
      <c r="N1203" s="7">
        <f>Table1[[#This Row],[Hui Reply?]]*(Table1[[#This Row],[post_time]]-Table1[[#This Row],[timestamp of previous reply]])</f>
        <v>0</v>
      </c>
      <c r="O1203" s="3">
        <f>O1202+Table1[[#This Row],[Hui Reply?]]</f>
        <v>250</v>
      </c>
      <c r="P1203" s="19">
        <f>INT(Table1[[#This Row],[post_time]])</f>
        <v>40253</v>
      </c>
      <c r="Q1203" s="3">
        <f>IF(Table1[[#This Row],[Hui Reply?]],VLOOKUP(Table1[[#This Row],[topic_id]],'All Topics Data'!$A$2:$E$1243,5,FALSE),0)</f>
        <v>0</v>
      </c>
      <c r="R1203" s="8">
        <f>Table1[[#This Row],[post_time]]+8/24</f>
        <v>40253.950925925928</v>
      </c>
      <c r="S1203" s="3">
        <f>IF(Table1[[#This Row],[post_position]]=1,0,SUMIFS($F$2:F1203,$H$2:H1203,Table1[[#This Row],[post_position]]-1,$C$2:C1203,Table1[[#This Row],[topic_id]]))</f>
        <v>40253.35429398148</v>
      </c>
    </row>
    <row r="1204" spans="1:19" x14ac:dyDescent="0.25">
      <c r="A1204" s="7">
        <v>1212</v>
      </c>
      <c r="B1204" s="7">
        <v>1</v>
      </c>
      <c r="C1204" s="7">
        <v>333</v>
      </c>
      <c r="D1204" s="7">
        <v>4409</v>
      </c>
      <c r="F1204" s="8">
        <v>40254.035497685189</v>
      </c>
      <c r="G1204" s="7">
        <v>0</v>
      </c>
      <c r="H1204" s="7">
        <v>4</v>
      </c>
      <c r="I1204" s="7" t="b">
        <f t="shared" si="54"/>
        <v>0</v>
      </c>
      <c r="J1204" s="7" t="b">
        <f t="shared" si="55"/>
        <v>1</v>
      </c>
      <c r="K1204" s="7">
        <f t="shared" si="56"/>
        <v>0</v>
      </c>
      <c r="L1204" s="7">
        <f>WEEKDAY(Table1[[#This Row],[post_time]])</f>
        <v>4</v>
      </c>
      <c r="M1204" s="7">
        <f>VLOOKUP(Table1[[#This Row],[topic_id]],'All Topics Data'!$A$2:$I$1243,8,FALSE)</f>
        <v>40252.935416666667</v>
      </c>
      <c r="N1204" s="7">
        <f>Table1[[#This Row],[Hui Reply?]]*(Table1[[#This Row],[post_time]]-Table1[[#This Row],[timestamp of previous reply]])</f>
        <v>0</v>
      </c>
      <c r="O1204" s="3">
        <f>O1203+Table1[[#This Row],[Hui Reply?]]</f>
        <v>250</v>
      </c>
      <c r="P1204" s="19">
        <f>INT(Table1[[#This Row],[post_time]])</f>
        <v>40254</v>
      </c>
      <c r="Q1204" s="3">
        <f>IF(Table1[[#This Row],[Hui Reply?]],VLOOKUP(Table1[[#This Row],[topic_id]],'All Topics Data'!$A$2:$E$1243,5,FALSE),0)</f>
        <v>0</v>
      </c>
      <c r="R1204" s="8">
        <f>Table1[[#This Row],[post_time]]+8/24</f>
        <v>40254.368831018524</v>
      </c>
      <c r="S1204" s="3">
        <f>IF(Table1[[#This Row],[post_position]]=1,0,SUMIFS($F$2:F1204,$H$2:H1204,Table1[[#This Row],[post_position]]-1,$C$2:C1204,Table1[[#This Row],[topic_id]]))</f>
        <v>40253.617592592593</v>
      </c>
    </row>
    <row r="1205" spans="1:19" x14ac:dyDescent="0.25">
      <c r="A1205" s="7">
        <v>1213</v>
      </c>
      <c r="B1205" s="7">
        <v>1</v>
      </c>
      <c r="C1205" s="7">
        <v>315</v>
      </c>
      <c r="D1205" s="7">
        <v>1</v>
      </c>
      <c r="E1205" s="2"/>
      <c r="F1205" s="8">
        <v>40254.050763888888</v>
      </c>
      <c r="G1205" s="7">
        <v>0</v>
      </c>
      <c r="H1205" s="7">
        <v>4</v>
      </c>
      <c r="I1205" s="7" t="b">
        <f t="shared" si="54"/>
        <v>0</v>
      </c>
      <c r="J1205" s="7" t="b">
        <f t="shared" si="55"/>
        <v>1</v>
      </c>
      <c r="K1205" s="7">
        <f t="shared" si="56"/>
        <v>0</v>
      </c>
      <c r="L1205" s="7">
        <f>WEEKDAY(Table1[[#This Row],[post_time]])</f>
        <v>4</v>
      </c>
      <c r="M1205" s="7">
        <f>VLOOKUP(Table1[[#This Row],[topic_id]],'All Topics Data'!$A$2:$I$1243,8,FALSE)</f>
        <v>40244.706944444442</v>
      </c>
      <c r="N1205" s="7">
        <f>Table1[[#This Row],[Hui Reply?]]*(Table1[[#This Row],[post_time]]-Table1[[#This Row],[timestamp of previous reply]])</f>
        <v>0</v>
      </c>
      <c r="O1205" s="3">
        <f>O1204+Table1[[#This Row],[Hui Reply?]]</f>
        <v>250</v>
      </c>
      <c r="P1205" s="19">
        <f>INT(Table1[[#This Row],[post_time]])</f>
        <v>40254</v>
      </c>
      <c r="Q1205" s="3">
        <f>IF(Table1[[#This Row],[Hui Reply?]],VLOOKUP(Table1[[#This Row],[topic_id]],'All Topics Data'!$A$2:$E$1243,5,FALSE),0)</f>
        <v>0</v>
      </c>
      <c r="R1205" s="8">
        <f>Table1[[#This Row],[post_time]]+8/24</f>
        <v>40254.384097222224</v>
      </c>
      <c r="S1205" s="3">
        <f>IF(Table1[[#This Row],[post_position]]=1,0,SUMIFS($F$2:F1205,$H$2:H1205,Table1[[#This Row],[post_position]]-1,$C$2:C1205,Table1[[#This Row],[topic_id]]))</f>
        <v>40250.634525462963</v>
      </c>
    </row>
    <row r="1206" spans="1:19" x14ac:dyDescent="0.25">
      <c r="A1206" s="7">
        <v>1214</v>
      </c>
      <c r="B1206" s="7">
        <v>1</v>
      </c>
      <c r="C1206" s="7">
        <v>335</v>
      </c>
      <c r="D1206" s="7">
        <v>4390</v>
      </c>
      <c r="E1206" s="2"/>
      <c r="F1206" s="8">
        <v>40254.589421296296</v>
      </c>
      <c r="G1206" s="7">
        <v>0</v>
      </c>
      <c r="H1206" s="7">
        <v>1</v>
      </c>
      <c r="I1206" s="7" t="b">
        <f t="shared" si="54"/>
        <v>0</v>
      </c>
      <c r="J1206" s="7" t="b">
        <f t="shared" si="55"/>
        <v>0</v>
      </c>
      <c r="K1206" s="7">
        <f t="shared" si="56"/>
        <v>0</v>
      </c>
      <c r="L1206" s="7">
        <f>WEEKDAY(Table1[[#This Row],[post_time]])</f>
        <v>4</v>
      </c>
      <c r="M1206" s="7">
        <f>VLOOKUP(Table1[[#This Row],[topic_id]],'All Topics Data'!$A$2:$I$1243,8,FALSE)</f>
        <v>40254.588888888888</v>
      </c>
      <c r="N1206" s="7">
        <f>Table1[[#This Row],[Hui Reply?]]*(Table1[[#This Row],[post_time]]-Table1[[#This Row],[timestamp of previous reply]])</f>
        <v>0</v>
      </c>
      <c r="O1206" s="3">
        <f>O1205+Table1[[#This Row],[Hui Reply?]]</f>
        <v>250</v>
      </c>
      <c r="P1206" s="19">
        <f>INT(Table1[[#This Row],[post_time]])</f>
        <v>40254</v>
      </c>
      <c r="Q1206" s="3">
        <f>IF(Table1[[#This Row],[Hui Reply?]],VLOOKUP(Table1[[#This Row],[topic_id]],'All Topics Data'!$A$2:$E$1243,5,FALSE),0)</f>
        <v>0</v>
      </c>
      <c r="R1206" s="8">
        <f>Table1[[#This Row],[post_time]]+8/24</f>
        <v>40254.922754629632</v>
      </c>
      <c r="S1206" s="3">
        <f>IF(Table1[[#This Row],[post_position]]=1,0,SUMIFS($F$2:F1206,$H$2:H1206,Table1[[#This Row],[post_position]]-1,$C$2:C1206,Table1[[#This Row],[topic_id]]))</f>
        <v>0</v>
      </c>
    </row>
    <row r="1207" spans="1:19" x14ac:dyDescent="0.25">
      <c r="A1207" s="7">
        <v>1215</v>
      </c>
      <c r="B1207" s="7">
        <v>1</v>
      </c>
      <c r="C1207" s="7">
        <v>336</v>
      </c>
      <c r="D1207" s="7">
        <v>4475</v>
      </c>
      <c r="E1207" s="2"/>
      <c r="F1207" s="8">
        <v>40254.670567129629</v>
      </c>
      <c r="G1207" s="7">
        <v>0</v>
      </c>
      <c r="H1207" s="7">
        <v>1</v>
      </c>
      <c r="I1207" s="7" t="b">
        <f t="shared" si="54"/>
        <v>0</v>
      </c>
      <c r="J1207" s="7" t="b">
        <f t="shared" si="55"/>
        <v>0</v>
      </c>
      <c r="K1207" s="7">
        <f t="shared" si="56"/>
        <v>0</v>
      </c>
      <c r="L1207" s="7">
        <f>WEEKDAY(Table1[[#This Row],[post_time]])</f>
        <v>4</v>
      </c>
      <c r="M1207" s="7">
        <f>VLOOKUP(Table1[[#This Row],[topic_id]],'All Topics Data'!$A$2:$I$1243,8,FALSE)</f>
        <v>40254.670138888891</v>
      </c>
      <c r="N1207" s="7">
        <f>Table1[[#This Row],[Hui Reply?]]*(Table1[[#This Row],[post_time]]-Table1[[#This Row],[timestamp of previous reply]])</f>
        <v>0</v>
      </c>
      <c r="O1207" s="3">
        <f>O1206+Table1[[#This Row],[Hui Reply?]]</f>
        <v>250</v>
      </c>
      <c r="P1207" s="19">
        <f>INT(Table1[[#This Row],[post_time]])</f>
        <v>40254</v>
      </c>
      <c r="Q1207" s="3">
        <f>IF(Table1[[#This Row],[Hui Reply?]],VLOOKUP(Table1[[#This Row],[topic_id]],'All Topics Data'!$A$2:$E$1243,5,FALSE),0)</f>
        <v>0</v>
      </c>
      <c r="R1207" s="8">
        <f>Table1[[#This Row],[post_time]]+8/24</f>
        <v>40255.003900462965</v>
      </c>
      <c r="S1207" s="3">
        <f>IF(Table1[[#This Row],[post_position]]=1,0,SUMIFS($F$2:F1207,$H$2:H1207,Table1[[#This Row],[post_position]]-1,$C$2:C1207,Table1[[#This Row],[topic_id]]))</f>
        <v>0</v>
      </c>
    </row>
    <row r="1208" spans="1:19" x14ac:dyDescent="0.25">
      <c r="A1208" s="7">
        <v>1216</v>
      </c>
      <c r="B1208" s="7">
        <v>1</v>
      </c>
      <c r="C1208" s="7">
        <v>335</v>
      </c>
      <c r="D1208" s="7">
        <v>2865</v>
      </c>
      <c r="E1208" s="2"/>
      <c r="F1208" s="8">
        <v>40254.704918981479</v>
      </c>
      <c r="G1208" s="7">
        <v>0</v>
      </c>
      <c r="H1208" s="7">
        <v>2</v>
      </c>
      <c r="I1208" s="7" t="b">
        <f t="shared" si="54"/>
        <v>0</v>
      </c>
      <c r="J1208" s="7" t="b">
        <f t="shared" si="55"/>
        <v>1</v>
      </c>
      <c r="K1208" s="7">
        <f t="shared" si="56"/>
        <v>0</v>
      </c>
      <c r="L1208" s="7">
        <f>WEEKDAY(Table1[[#This Row],[post_time]])</f>
        <v>4</v>
      </c>
      <c r="M1208" s="7">
        <f>VLOOKUP(Table1[[#This Row],[topic_id]],'All Topics Data'!$A$2:$I$1243,8,FALSE)</f>
        <v>40254.588888888888</v>
      </c>
      <c r="N1208" s="7">
        <f>Table1[[#This Row],[Hui Reply?]]*(Table1[[#This Row],[post_time]]-Table1[[#This Row],[timestamp of previous reply]])</f>
        <v>0</v>
      </c>
      <c r="O1208" s="3">
        <f>O1207+Table1[[#This Row],[Hui Reply?]]</f>
        <v>250</v>
      </c>
      <c r="P1208" s="19">
        <f>INT(Table1[[#This Row],[post_time]])</f>
        <v>40254</v>
      </c>
      <c r="Q1208" s="3">
        <f>IF(Table1[[#This Row],[Hui Reply?]],VLOOKUP(Table1[[#This Row],[topic_id]],'All Topics Data'!$A$2:$E$1243,5,FALSE),0)</f>
        <v>0</v>
      </c>
      <c r="R1208" s="8">
        <f>Table1[[#This Row],[post_time]]+8/24</f>
        <v>40255.038252314815</v>
      </c>
      <c r="S1208" s="3">
        <f>IF(Table1[[#This Row],[post_position]]=1,0,SUMIFS($F$2:F1208,$H$2:H1208,Table1[[#This Row],[post_position]]-1,$C$2:C1208,Table1[[#This Row],[topic_id]]))</f>
        <v>40254.589421296296</v>
      </c>
    </row>
    <row r="1209" spans="1:19" x14ac:dyDescent="0.25">
      <c r="A1209" s="7">
        <v>1217</v>
      </c>
      <c r="B1209" s="7">
        <v>1</v>
      </c>
      <c r="C1209" s="7">
        <v>337</v>
      </c>
      <c r="D1209" s="7">
        <v>4476</v>
      </c>
      <c r="E1209" s="2"/>
      <c r="F1209" s="8">
        <v>40254.708969907406</v>
      </c>
      <c r="G1209" s="7">
        <v>0</v>
      </c>
      <c r="H1209" s="7">
        <v>1</v>
      </c>
      <c r="I1209" s="7" t="b">
        <f t="shared" si="54"/>
        <v>0</v>
      </c>
      <c r="J1209" s="7" t="b">
        <f t="shared" si="55"/>
        <v>0</v>
      </c>
      <c r="K1209" s="7">
        <f t="shared" si="56"/>
        <v>0</v>
      </c>
      <c r="L1209" s="7">
        <f>WEEKDAY(Table1[[#This Row],[post_time]])</f>
        <v>4</v>
      </c>
      <c r="M1209" s="7">
        <f>VLOOKUP(Table1[[#This Row],[topic_id]],'All Topics Data'!$A$2:$I$1243,8,FALSE)</f>
        <v>40254.708333333336</v>
      </c>
      <c r="N1209" s="7">
        <f>Table1[[#This Row],[Hui Reply?]]*(Table1[[#This Row],[post_time]]-Table1[[#This Row],[timestamp of previous reply]])</f>
        <v>0</v>
      </c>
      <c r="O1209" s="3">
        <f>O1208+Table1[[#This Row],[Hui Reply?]]</f>
        <v>250</v>
      </c>
      <c r="P1209" s="19">
        <f>INT(Table1[[#This Row],[post_time]])</f>
        <v>40254</v>
      </c>
      <c r="Q1209" s="3">
        <f>IF(Table1[[#This Row],[Hui Reply?]],VLOOKUP(Table1[[#This Row],[topic_id]],'All Topics Data'!$A$2:$E$1243,5,FALSE),0)</f>
        <v>0</v>
      </c>
      <c r="R1209" s="8">
        <f>Table1[[#This Row],[post_time]]+8/24</f>
        <v>40255.042303240742</v>
      </c>
      <c r="S1209" s="3">
        <f>IF(Table1[[#This Row],[post_position]]=1,0,SUMIFS($F$2:F1209,$H$2:H1209,Table1[[#This Row],[post_position]]-1,$C$2:C1209,Table1[[#This Row],[topic_id]]))</f>
        <v>0</v>
      </c>
    </row>
    <row r="1210" spans="1:19" x14ac:dyDescent="0.25">
      <c r="A1210" s="7">
        <v>1218</v>
      </c>
      <c r="B1210" s="7">
        <v>1</v>
      </c>
      <c r="C1210" s="7">
        <v>336</v>
      </c>
      <c r="D1210" s="7">
        <v>2865</v>
      </c>
      <c r="F1210" s="8">
        <v>40254.713043981479</v>
      </c>
      <c r="G1210" s="7">
        <v>0</v>
      </c>
      <c r="H1210" s="7">
        <v>2</v>
      </c>
      <c r="I1210" s="7" t="b">
        <f t="shared" si="54"/>
        <v>0</v>
      </c>
      <c r="J1210" s="7" t="b">
        <f t="shared" si="55"/>
        <v>1</v>
      </c>
      <c r="K1210" s="7">
        <f t="shared" si="56"/>
        <v>0</v>
      </c>
      <c r="L1210" s="7">
        <f>WEEKDAY(Table1[[#This Row],[post_time]])</f>
        <v>4</v>
      </c>
      <c r="M1210" s="7">
        <f>VLOOKUP(Table1[[#This Row],[topic_id]],'All Topics Data'!$A$2:$I$1243,8,FALSE)</f>
        <v>40254.670138888891</v>
      </c>
      <c r="N1210" s="7">
        <f>Table1[[#This Row],[Hui Reply?]]*(Table1[[#This Row],[post_time]]-Table1[[#This Row],[timestamp of previous reply]])</f>
        <v>0</v>
      </c>
      <c r="O1210" s="3">
        <f>O1209+Table1[[#This Row],[Hui Reply?]]</f>
        <v>250</v>
      </c>
      <c r="P1210" s="19">
        <f>INT(Table1[[#This Row],[post_time]])</f>
        <v>40254</v>
      </c>
      <c r="Q1210" s="3">
        <f>IF(Table1[[#This Row],[Hui Reply?]],VLOOKUP(Table1[[#This Row],[topic_id]],'All Topics Data'!$A$2:$E$1243,5,FALSE),0)</f>
        <v>0</v>
      </c>
      <c r="R1210" s="8">
        <f>Table1[[#This Row],[post_time]]+8/24</f>
        <v>40255.046377314815</v>
      </c>
      <c r="S1210" s="3">
        <f>IF(Table1[[#This Row],[post_position]]=1,0,SUMIFS($F$2:F1210,$H$2:H1210,Table1[[#This Row],[post_position]]-1,$C$2:C1210,Table1[[#This Row],[topic_id]]))</f>
        <v>40254.670567129629</v>
      </c>
    </row>
    <row r="1211" spans="1:19" x14ac:dyDescent="0.25">
      <c r="A1211" s="7">
        <v>1219</v>
      </c>
      <c r="B1211" s="7">
        <v>1</v>
      </c>
      <c r="C1211" s="7">
        <v>337</v>
      </c>
      <c r="D1211" s="7">
        <v>2758</v>
      </c>
      <c r="E1211" s="2"/>
      <c r="F1211" s="8">
        <v>40254.788229166668</v>
      </c>
      <c r="G1211" s="7">
        <v>0</v>
      </c>
      <c r="H1211" s="7">
        <v>2</v>
      </c>
      <c r="I1211" s="7" t="b">
        <f t="shared" si="54"/>
        <v>0</v>
      </c>
      <c r="J1211" s="7" t="b">
        <f t="shared" si="55"/>
        <v>1</v>
      </c>
      <c r="K1211" s="7">
        <f t="shared" si="56"/>
        <v>0</v>
      </c>
      <c r="L1211" s="7">
        <f>WEEKDAY(Table1[[#This Row],[post_time]])</f>
        <v>4</v>
      </c>
      <c r="M1211" s="7">
        <f>VLOOKUP(Table1[[#This Row],[topic_id]],'All Topics Data'!$A$2:$I$1243,8,FALSE)</f>
        <v>40254.708333333336</v>
      </c>
      <c r="N1211" s="7">
        <f>Table1[[#This Row],[Hui Reply?]]*(Table1[[#This Row],[post_time]]-Table1[[#This Row],[timestamp of previous reply]])</f>
        <v>0</v>
      </c>
      <c r="O1211" s="3">
        <f>O1210+Table1[[#This Row],[Hui Reply?]]</f>
        <v>250</v>
      </c>
      <c r="P1211" s="19">
        <f>INT(Table1[[#This Row],[post_time]])</f>
        <v>40254</v>
      </c>
      <c r="Q1211" s="3">
        <f>IF(Table1[[#This Row],[Hui Reply?]],VLOOKUP(Table1[[#This Row],[topic_id]],'All Topics Data'!$A$2:$E$1243,5,FALSE),0)</f>
        <v>0</v>
      </c>
      <c r="R1211" s="8">
        <f>Table1[[#This Row],[post_time]]+8/24</f>
        <v>40255.121562500004</v>
      </c>
      <c r="S1211" s="3">
        <f>IF(Table1[[#This Row],[post_position]]=1,0,SUMIFS($F$2:F1211,$H$2:H1211,Table1[[#This Row],[post_position]]-1,$C$2:C1211,Table1[[#This Row],[topic_id]]))</f>
        <v>40254.708969907406</v>
      </c>
    </row>
    <row r="1212" spans="1:19" x14ac:dyDescent="0.25">
      <c r="A1212" s="7">
        <v>1220</v>
      </c>
      <c r="B1212" s="7">
        <v>1</v>
      </c>
      <c r="C1212" s="7">
        <v>337</v>
      </c>
      <c r="D1212" s="7">
        <v>4476</v>
      </c>
      <c r="F1212" s="8">
        <v>40254.841666666667</v>
      </c>
      <c r="G1212" s="7">
        <v>0</v>
      </c>
      <c r="H1212" s="7">
        <v>3</v>
      </c>
      <c r="I1212" s="7" t="b">
        <f t="shared" si="54"/>
        <v>0</v>
      </c>
      <c r="J1212" s="7" t="b">
        <f t="shared" si="55"/>
        <v>1</v>
      </c>
      <c r="K1212" s="7">
        <f t="shared" si="56"/>
        <v>0</v>
      </c>
      <c r="L1212" s="7">
        <f>WEEKDAY(Table1[[#This Row],[post_time]])</f>
        <v>4</v>
      </c>
      <c r="M1212" s="7">
        <f>VLOOKUP(Table1[[#This Row],[topic_id]],'All Topics Data'!$A$2:$I$1243,8,FALSE)</f>
        <v>40254.708333333336</v>
      </c>
      <c r="N1212" s="7">
        <f>Table1[[#This Row],[Hui Reply?]]*(Table1[[#This Row],[post_time]]-Table1[[#This Row],[timestamp of previous reply]])</f>
        <v>0</v>
      </c>
      <c r="O1212" s="3">
        <f>O1211+Table1[[#This Row],[Hui Reply?]]</f>
        <v>250</v>
      </c>
      <c r="P1212" s="19">
        <f>INT(Table1[[#This Row],[post_time]])</f>
        <v>40254</v>
      </c>
      <c r="Q1212" s="3">
        <f>IF(Table1[[#This Row],[Hui Reply?]],VLOOKUP(Table1[[#This Row],[topic_id]],'All Topics Data'!$A$2:$E$1243,5,FALSE),0)</f>
        <v>0</v>
      </c>
      <c r="R1212" s="8">
        <f>Table1[[#This Row],[post_time]]+8/24</f>
        <v>40255.175000000003</v>
      </c>
      <c r="S1212" s="3">
        <f>IF(Table1[[#This Row],[post_position]]=1,0,SUMIFS($F$2:F1212,$H$2:H1212,Table1[[#This Row],[post_position]]-1,$C$2:C1212,Table1[[#This Row],[topic_id]]))</f>
        <v>40254.788229166668</v>
      </c>
    </row>
    <row r="1213" spans="1:19" x14ac:dyDescent="0.25">
      <c r="A1213" s="7">
        <v>1221</v>
      </c>
      <c r="B1213" s="7">
        <v>1</v>
      </c>
      <c r="C1213" s="7">
        <v>338</v>
      </c>
      <c r="D1213" s="7">
        <v>4498</v>
      </c>
      <c r="E1213" s="2"/>
      <c r="F1213" s="8">
        <v>40255.167210648149</v>
      </c>
      <c r="G1213" s="7">
        <v>0</v>
      </c>
      <c r="H1213" s="7">
        <v>1</v>
      </c>
      <c r="I1213" s="7" t="b">
        <f t="shared" si="54"/>
        <v>0</v>
      </c>
      <c r="J1213" s="7" t="b">
        <f t="shared" si="55"/>
        <v>0</v>
      </c>
      <c r="K1213" s="7">
        <f t="shared" si="56"/>
        <v>0</v>
      </c>
      <c r="L1213" s="7">
        <f>WEEKDAY(Table1[[#This Row],[post_time]])</f>
        <v>5</v>
      </c>
      <c r="M1213" s="7">
        <f>VLOOKUP(Table1[[#This Row],[topic_id]],'All Topics Data'!$A$2:$I$1243,8,FALSE)</f>
        <v>40255.166666666664</v>
      </c>
      <c r="N1213" s="7">
        <f>Table1[[#This Row],[Hui Reply?]]*(Table1[[#This Row],[post_time]]-Table1[[#This Row],[timestamp of previous reply]])</f>
        <v>0</v>
      </c>
      <c r="O1213" s="3">
        <f>O1212+Table1[[#This Row],[Hui Reply?]]</f>
        <v>250</v>
      </c>
      <c r="P1213" s="19">
        <f>INT(Table1[[#This Row],[post_time]])</f>
        <v>40255</v>
      </c>
      <c r="Q1213" s="3">
        <f>IF(Table1[[#This Row],[Hui Reply?]],VLOOKUP(Table1[[#This Row],[topic_id]],'All Topics Data'!$A$2:$E$1243,5,FALSE),0)</f>
        <v>0</v>
      </c>
      <c r="R1213" s="8">
        <f>Table1[[#This Row],[post_time]]+8/24</f>
        <v>40255.500543981485</v>
      </c>
      <c r="S1213" s="3">
        <f>IF(Table1[[#This Row],[post_position]]=1,0,SUMIFS($F$2:F1213,$H$2:H1213,Table1[[#This Row],[post_position]]-1,$C$2:C1213,Table1[[#This Row],[topic_id]]))</f>
        <v>0</v>
      </c>
    </row>
    <row r="1214" spans="1:19" x14ac:dyDescent="0.25">
      <c r="A1214" s="7">
        <v>1222</v>
      </c>
      <c r="B1214" s="7">
        <v>1</v>
      </c>
      <c r="C1214" s="7">
        <v>338</v>
      </c>
      <c r="D1214" s="7">
        <v>24</v>
      </c>
      <c r="F1214" s="8">
        <v>40255.50608796296</v>
      </c>
      <c r="G1214" s="7">
        <v>0</v>
      </c>
      <c r="H1214" s="7">
        <v>2</v>
      </c>
      <c r="I1214" s="7" t="b">
        <f t="shared" si="54"/>
        <v>1</v>
      </c>
      <c r="J1214" s="7" t="b">
        <f t="shared" si="55"/>
        <v>1</v>
      </c>
      <c r="K1214" s="7">
        <f t="shared" si="56"/>
        <v>1</v>
      </c>
      <c r="L1214" s="7">
        <f>WEEKDAY(Table1[[#This Row],[post_time]])</f>
        <v>5</v>
      </c>
      <c r="M1214" s="7">
        <f>VLOOKUP(Table1[[#This Row],[topic_id]],'All Topics Data'!$A$2:$I$1243,8,FALSE)</f>
        <v>40255.166666666664</v>
      </c>
      <c r="N1214" s="7">
        <f>Table1[[#This Row],[Hui Reply?]]*(Table1[[#This Row],[post_time]]-Table1[[#This Row],[timestamp of previous reply]])</f>
        <v>0.33887731481081573</v>
      </c>
      <c r="O1214" s="3">
        <f>O1213+Table1[[#This Row],[Hui Reply?]]</f>
        <v>251</v>
      </c>
      <c r="P1214" s="19">
        <f>INT(Table1[[#This Row],[post_time]])</f>
        <v>40255</v>
      </c>
      <c r="Q1214" s="3" t="str">
        <f>IF(Table1[[#This Row],[Hui Reply?]],VLOOKUP(Table1[[#This Row],[topic_id]],'All Topics Data'!$A$2:$E$1243,5,FALSE),0)</f>
        <v>Hellcat94</v>
      </c>
      <c r="R1214" s="8">
        <f>Table1[[#This Row],[post_time]]+8/24</f>
        <v>40255.839421296296</v>
      </c>
      <c r="S1214" s="3">
        <f>IF(Table1[[#This Row],[post_position]]=1,0,SUMIFS($F$2:F1214,$H$2:H1214,Table1[[#This Row],[post_position]]-1,$C$2:C1214,Table1[[#This Row],[topic_id]]))</f>
        <v>40255.167210648149</v>
      </c>
    </row>
    <row r="1215" spans="1:19" x14ac:dyDescent="0.25">
      <c r="A1215" s="7">
        <v>1223</v>
      </c>
      <c r="B1215" s="7">
        <v>1</v>
      </c>
      <c r="C1215" s="7">
        <v>328</v>
      </c>
      <c r="D1215" s="7">
        <v>4360</v>
      </c>
      <c r="E1215" s="2"/>
      <c r="F1215" s="8">
        <v>40255.530335648145</v>
      </c>
      <c r="G1215" s="7">
        <v>0</v>
      </c>
      <c r="H1215" s="7">
        <v>4</v>
      </c>
      <c r="I1215" s="7" t="b">
        <f t="shared" si="54"/>
        <v>0</v>
      </c>
      <c r="J1215" s="7" t="b">
        <f t="shared" si="55"/>
        <v>1</v>
      </c>
      <c r="K1215" s="7">
        <f t="shared" si="56"/>
        <v>0</v>
      </c>
      <c r="L1215" s="7">
        <f>WEEKDAY(Table1[[#This Row],[post_time]])</f>
        <v>5</v>
      </c>
      <c r="M1215" s="7">
        <f>VLOOKUP(Table1[[#This Row],[topic_id]],'All Topics Data'!$A$2:$I$1243,8,FALSE)</f>
        <v>40251.609027777777</v>
      </c>
      <c r="N1215" s="7">
        <f>Table1[[#This Row],[Hui Reply?]]*(Table1[[#This Row],[post_time]]-Table1[[#This Row],[timestamp of previous reply]])</f>
        <v>0</v>
      </c>
      <c r="O1215" s="3">
        <f>O1214+Table1[[#This Row],[Hui Reply?]]</f>
        <v>251</v>
      </c>
      <c r="P1215" s="19">
        <f>INT(Table1[[#This Row],[post_time]])</f>
        <v>40255</v>
      </c>
      <c r="Q1215" s="3">
        <f>IF(Table1[[#This Row],[Hui Reply?]],VLOOKUP(Table1[[#This Row],[topic_id]],'All Topics Data'!$A$2:$E$1243,5,FALSE),0)</f>
        <v>0</v>
      </c>
      <c r="R1215" s="8">
        <f>Table1[[#This Row],[post_time]]+8/24</f>
        <v>40255.863668981481</v>
      </c>
      <c r="S1215" s="3">
        <f>IF(Table1[[#This Row],[post_position]]=1,0,SUMIFS($F$2:F1215,$H$2:H1215,Table1[[#This Row],[post_position]]-1,$C$2:C1215,Table1[[#This Row],[topic_id]]))</f>
        <v>40253.496944444443</v>
      </c>
    </row>
    <row r="1216" spans="1:19" x14ac:dyDescent="0.25">
      <c r="A1216" s="7">
        <v>1224</v>
      </c>
      <c r="B1216" s="7">
        <v>1</v>
      </c>
      <c r="C1216" s="7">
        <v>338</v>
      </c>
      <c r="D1216" s="7">
        <v>4498</v>
      </c>
      <c r="F1216" s="8">
        <v>40255.825601851851</v>
      </c>
      <c r="G1216" s="7">
        <v>0</v>
      </c>
      <c r="H1216" s="7">
        <v>3</v>
      </c>
      <c r="I1216" s="7" t="b">
        <f t="shared" si="54"/>
        <v>0</v>
      </c>
      <c r="J1216" s="7" t="b">
        <f t="shared" si="55"/>
        <v>1</v>
      </c>
      <c r="K1216" s="7">
        <f t="shared" si="56"/>
        <v>0</v>
      </c>
      <c r="L1216" s="7">
        <f>WEEKDAY(Table1[[#This Row],[post_time]])</f>
        <v>5</v>
      </c>
      <c r="M1216" s="7">
        <f>VLOOKUP(Table1[[#This Row],[topic_id]],'All Topics Data'!$A$2:$I$1243,8,FALSE)</f>
        <v>40255.166666666664</v>
      </c>
      <c r="N1216" s="7">
        <f>Table1[[#This Row],[Hui Reply?]]*(Table1[[#This Row],[post_time]]-Table1[[#This Row],[timestamp of previous reply]])</f>
        <v>0</v>
      </c>
      <c r="O1216" s="3">
        <f>O1215+Table1[[#This Row],[Hui Reply?]]</f>
        <v>251</v>
      </c>
      <c r="P1216" s="19">
        <f>INT(Table1[[#This Row],[post_time]])</f>
        <v>40255</v>
      </c>
      <c r="Q1216" s="3">
        <f>IF(Table1[[#This Row],[Hui Reply?]],VLOOKUP(Table1[[#This Row],[topic_id]],'All Topics Data'!$A$2:$E$1243,5,FALSE),0)</f>
        <v>0</v>
      </c>
      <c r="R1216" s="8">
        <f>Table1[[#This Row],[post_time]]+8/24</f>
        <v>40256.158935185187</v>
      </c>
      <c r="S1216" s="3">
        <f>IF(Table1[[#This Row],[post_position]]=1,0,SUMIFS($F$2:F1216,$H$2:H1216,Table1[[#This Row],[post_position]]-1,$C$2:C1216,Table1[[#This Row],[topic_id]]))</f>
        <v>40255.50608796296</v>
      </c>
    </row>
    <row r="1217" spans="1:19" x14ac:dyDescent="0.25">
      <c r="A1217" s="7">
        <v>1225</v>
      </c>
      <c r="B1217" s="7">
        <v>1</v>
      </c>
      <c r="C1217" s="7">
        <v>339</v>
      </c>
      <c r="D1217" s="7">
        <v>4530</v>
      </c>
      <c r="E1217" s="2"/>
      <c r="F1217" s="8">
        <v>40256.02171296296</v>
      </c>
      <c r="G1217" s="7">
        <v>0</v>
      </c>
      <c r="H1217" s="7">
        <v>1</v>
      </c>
      <c r="I1217" s="7" t="b">
        <f t="shared" si="54"/>
        <v>0</v>
      </c>
      <c r="J1217" s="7" t="b">
        <f t="shared" si="55"/>
        <v>0</v>
      </c>
      <c r="K1217" s="7">
        <f t="shared" si="56"/>
        <v>0</v>
      </c>
      <c r="L1217" s="7">
        <f>WEEKDAY(Table1[[#This Row],[post_time]])</f>
        <v>6</v>
      </c>
      <c r="M1217" s="7">
        <f>VLOOKUP(Table1[[#This Row],[topic_id]],'All Topics Data'!$A$2:$I$1243,8,FALSE)</f>
        <v>40256.021527777775</v>
      </c>
      <c r="N1217" s="7">
        <f>Table1[[#This Row],[Hui Reply?]]*(Table1[[#This Row],[post_time]]-Table1[[#This Row],[timestamp of previous reply]])</f>
        <v>0</v>
      </c>
      <c r="O1217" s="3">
        <f>O1216+Table1[[#This Row],[Hui Reply?]]</f>
        <v>251</v>
      </c>
      <c r="P1217" s="19">
        <f>INT(Table1[[#This Row],[post_time]])</f>
        <v>40256</v>
      </c>
      <c r="Q1217" s="3">
        <f>IF(Table1[[#This Row],[Hui Reply?]],VLOOKUP(Table1[[#This Row],[topic_id]],'All Topics Data'!$A$2:$E$1243,5,FALSE),0)</f>
        <v>0</v>
      </c>
      <c r="R1217" s="8">
        <f>Table1[[#This Row],[post_time]]+8/24</f>
        <v>40256.355046296296</v>
      </c>
      <c r="S1217" s="3">
        <f>IF(Table1[[#This Row],[post_position]]=1,0,SUMIFS($F$2:F1217,$H$2:H1217,Table1[[#This Row],[post_position]]-1,$C$2:C1217,Table1[[#This Row],[topic_id]]))</f>
        <v>0</v>
      </c>
    </row>
    <row r="1218" spans="1:19" x14ac:dyDescent="0.25">
      <c r="A1218" s="7">
        <v>1226</v>
      </c>
      <c r="B1218" s="7">
        <v>1</v>
      </c>
      <c r="C1218" s="7">
        <v>68</v>
      </c>
      <c r="D1218" s="7">
        <v>4530</v>
      </c>
      <c r="E1218" s="2"/>
      <c r="F1218" s="8">
        <v>40256.052175925928</v>
      </c>
      <c r="G1218" s="7">
        <v>0</v>
      </c>
      <c r="H1218" s="7">
        <v>4</v>
      </c>
      <c r="I1218" s="7" t="b">
        <f t="shared" si="54"/>
        <v>0</v>
      </c>
      <c r="J1218" s="7" t="b">
        <f t="shared" si="55"/>
        <v>1</v>
      </c>
      <c r="K1218" s="7">
        <f t="shared" si="56"/>
        <v>0</v>
      </c>
      <c r="L1218" s="7">
        <f>WEEKDAY(Table1[[#This Row],[post_time]])</f>
        <v>6</v>
      </c>
      <c r="M1218" s="7">
        <f>VLOOKUP(Table1[[#This Row],[topic_id]],'All Topics Data'!$A$2:$I$1243,8,FALSE)</f>
        <v>40071.408333333333</v>
      </c>
      <c r="N1218" s="7">
        <f>Table1[[#This Row],[Hui Reply?]]*(Table1[[#This Row],[post_time]]-Table1[[#This Row],[timestamp of previous reply]])</f>
        <v>0</v>
      </c>
      <c r="O1218" s="3">
        <f>O1217+Table1[[#This Row],[Hui Reply?]]</f>
        <v>251</v>
      </c>
      <c r="P1218" s="19">
        <f>INT(Table1[[#This Row],[post_time]])</f>
        <v>40256</v>
      </c>
      <c r="Q1218" s="3">
        <f>IF(Table1[[#This Row],[Hui Reply?]],VLOOKUP(Table1[[#This Row],[topic_id]],'All Topics Data'!$A$2:$E$1243,5,FALSE),0)</f>
        <v>0</v>
      </c>
      <c r="R1218" s="8">
        <f>Table1[[#This Row],[post_time]]+8/24</f>
        <v>40256.385509259264</v>
      </c>
      <c r="S1218" s="3">
        <f>IF(Table1[[#This Row],[post_position]]=1,0,SUMIFS($F$2:F1218,$H$2:H1218,Table1[[#This Row],[post_position]]-1,$C$2:C1218,Table1[[#This Row],[topic_id]]))</f>
        <v>40071.847604166665</v>
      </c>
    </row>
    <row r="1219" spans="1:19" x14ac:dyDescent="0.25">
      <c r="A1219" s="7">
        <v>1227</v>
      </c>
      <c r="B1219" s="7">
        <v>1</v>
      </c>
      <c r="C1219" s="7">
        <v>338</v>
      </c>
      <c r="D1219" s="7">
        <v>24</v>
      </c>
      <c r="E1219" s="2"/>
      <c r="F1219" s="8">
        <v>40256.060578703706</v>
      </c>
      <c r="G1219" s="7">
        <v>0</v>
      </c>
      <c r="H1219" s="7">
        <v>4</v>
      </c>
      <c r="I1219" s="7" t="b">
        <f t="shared" ref="I1219:I1282" si="57">(D1219=24)</f>
        <v>1</v>
      </c>
      <c r="J1219" s="7" t="b">
        <f t="shared" ref="J1219:J1282" si="58">H1219&gt;1</f>
        <v>1</v>
      </c>
      <c r="K1219" s="7">
        <f t="shared" ref="K1219:K1282" si="59">I1219*J1219</f>
        <v>1</v>
      </c>
      <c r="L1219" s="7">
        <f>WEEKDAY(Table1[[#This Row],[post_time]])</f>
        <v>6</v>
      </c>
      <c r="M1219" s="7">
        <f>VLOOKUP(Table1[[#This Row],[topic_id]],'All Topics Data'!$A$2:$I$1243,8,FALSE)</f>
        <v>40255.166666666664</v>
      </c>
      <c r="N1219" s="7">
        <f>Table1[[#This Row],[Hui Reply?]]*(Table1[[#This Row],[post_time]]-Table1[[#This Row],[timestamp of previous reply]])</f>
        <v>0.23497685185429873</v>
      </c>
      <c r="O1219" s="3">
        <f>O1218+Table1[[#This Row],[Hui Reply?]]</f>
        <v>252</v>
      </c>
      <c r="P1219" s="19">
        <f>INT(Table1[[#This Row],[post_time]])</f>
        <v>40256</v>
      </c>
      <c r="Q1219" s="3" t="str">
        <f>IF(Table1[[#This Row],[Hui Reply?]],VLOOKUP(Table1[[#This Row],[topic_id]],'All Topics Data'!$A$2:$E$1243,5,FALSE),0)</f>
        <v>Hellcat94</v>
      </c>
      <c r="R1219" s="8">
        <f>Table1[[#This Row],[post_time]]+8/24</f>
        <v>40256.393912037041</v>
      </c>
      <c r="S1219" s="3">
        <f>IF(Table1[[#This Row],[post_position]]=1,0,SUMIFS($F$2:F1219,$H$2:H1219,Table1[[#This Row],[post_position]]-1,$C$2:C1219,Table1[[#This Row],[topic_id]]))</f>
        <v>40255.825601851851</v>
      </c>
    </row>
    <row r="1220" spans="1:19" x14ac:dyDescent="0.25">
      <c r="A1220" s="7">
        <v>1228</v>
      </c>
      <c r="B1220" s="7">
        <v>1</v>
      </c>
      <c r="C1220" s="7">
        <v>340</v>
      </c>
      <c r="D1220" s="7">
        <v>4536</v>
      </c>
      <c r="E1220" s="2"/>
      <c r="F1220" s="8">
        <v>40256.139328703706</v>
      </c>
      <c r="G1220" s="7">
        <v>0</v>
      </c>
      <c r="H1220" s="7">
        <v>1</v>
      </c>
      <c r="I1220" s="7" t="b">
        <f t="shared" si="57"/>
        <v>0</v>
      </c>
      <c r="J1220" s="7" t="b">
        <f t="shared" si="58"/>
        <v>0</v>
      </c>
      <c r="K1220" s="7">
        <f t="shared" si="59"/>
        <v>0</v>
      </c>
      <c r="L1220" s="7">
        <f>WEEKDAY(Table1[[#This Row],[post_time]])</f>
        <v>6</v>
      </c>
      <c r="M1220" s="7">
        <f>VLOOKUP(Table1[[#This Row],[topic_id]],'All Topics Data'!$A$2:$I$1243,8,FALSE)</f>
        <v>40256.138888888891</v>
      </c>
      <c r="N1220" s="7">
        <f>Table1[[#This Row],[Hui Reply?]]*(Table1[[#This Row],[post_time]]-Table1[[#This Row],[timestamp of previous reply]])</f>
        <v>0</v>
      </c>
      <c r="O1220" s="3">
        <f>O1219+Table1[[#This Row],[Hui Reply?]]</f>
        <v>252</v>
      </c>
      <c r="P1220" s="19">
        <f>INT(Table1[[#This Row],[post_time]])</f>
        <v>40256</v>
      </c>
      <c r="Q1220" s="3">
        <f>IF(Table1[[#This Row],[Hui Reply?]],VLOOKUP(Table1[[#This Row],[topic_id]],'All Topics Data'!$A$2:$E$1243,5,FALSE),0)</f>
        <v>0</v>
      </c>
      <c r="R1220" s="8">
        <f>Table1[[#This Row],[post_time]]+8/24</f>
        <v>40256.472662037042</v>
      </c>
      <c r="S1220" s="3">
        <f>IF(Table1[[#This Row],[post_position]]=1,0,SUMIFS($F$2:F1220,$H$2:H1220,Table1[[#This Row],[post_position]]-1,$C$2:C1220,Table1[[#This Row],[topic_id]]))</f>
        <v>0</v>
      </c>
    </row>
    <row r="1221" spans="1:19" x14ac:dyDescent="0.25">
      <c r="A1221" s="7">
        <v>1229</v>
      </c>
      <c r="B1221" s="7">
        <v>1</v>
      </c>
      <c r="C1221" s="7">
        <v>68</v>
      </c>
      <c r="D1221" s="7">
        <v>24</v>
      </c>
      <c r="F1221" s="8">
        <v>40256.210682870369</v>
      </c>
      <c r="G1221" s="7">
        <v>0</v>
      </c>
      <c r="H1221" s="7">
        <v>5</v>
      </c>
      <c r="I1221" s="7" t="b">
        <f t="shared" si="57"/>
        <v>1</v>
      </c>
      <c r="J1221" s="7" t="b">
        <f t="shared" si="58"/>
        <v>1</v>
      </c>
      <c r="K1221" s="7">
        <f t="shared" si="59"/>
        <v>1</v>
      </c>
      <c r="L1221" s="7">
        <f>WEEKDAY(Table1[[#This Row],[post_time]])</f>
        <v>6</v>
      </c>
      <c r="M1221" s="7">
        <f>VLOOKUP(Table1[[#This Row],[topic_id]],'All Topics Data'!$A$2:$I$1243,8,FALSE)</f>
        <v>40071.408333333333</v>
      </c>
      <c r="N1221" s="7">
        <f>Table1[[#This Row],[Hui Reply?]]*(Table1[[#This Row],[post_time]]-Table1[[#This Row],[timestamp of previous reply]])</f>
        <v>0.15850694444088731</v>
      </c>
      <c r="O1221" s="3">
        <f>O1220+Table1[[#This Row],[Hui Reply?]]</f>
        <v>253</v>
      </c>
      <c r="P1221" s="19">
        <f>INT(Table1[[#This Row],[post_time]])</f>
        <v>40256</v>
      </c>
      <c r="Q1221" s="3" t="str">
        <f>IF(Table1[[#This Row],[Hui Reply?]],VLOOKUP(Table1[[#This Row],[topic_id]],'All Topics Data'!$A$2:$E$1243,5,FALSE),0)</f>
        <v>numberland10</v>
      </c>
      <c r="R1221" s="8">
        <f>Table1[[#This Row],[post_time]]+8/24</f>
        <v>40256.544016203705</v>
      </c>
      <c r="S1221" s="3">
        <f>IF(Table1[[#This Row],[post_position]]=1,0,SUMIFS($F$2:F1221,$H$2:H1221,Table1[[#This Row],[post_position]]-1,$C$2:C1221,Table1[[#This Row],[topic_id]]))</f>
        <v>40256.052175925928</v>
      </c>
    </row>
    <row r="1222" spans="1:19" x14ac:dyDescent="0.25">
      <c r="A1222" s="7">
        <v>1230</v>
      </c>
      <c r="B1222" s="7">
        <v>1</v>
      </c>
      <c r="C1222" s="7">
        <v>339</v>
      </c>
      <c r="D1222" s="7">
        <v>24</v>
      </c>
      <c r="E1222" s="2"/>
      <c r="F1222" s="8">
        <v>40256.21707175926</v>
      </c>
      <c r="G1222" s="7">
        <v>0</v>
      </c>
      <c r="H1222" s="7">
        <v>2</v>
      </c>
      <c r="I1222" s="7" t="b">
        <f t="shared" si="57"/>
        <v>1</v>
      </c>
      <c r="J1222" s="7" t="b">
        <f t="shared" si="58"/>
        <v>1</v>
      </c>
      <c r="K1222" s="7">
        <f t="shared" si="59"/>
        <v>1</v>
      </c>
      <c r="L1222" s="7">
        <f>WEEKDAY(Table1[[#This Row],[post_time]])</f>
        <v>6</v>
      </c>
      <c r="M1222" s="7">
        <f>VLOOKUP(Table1[[#This Row],[topic_id]],'All Topics Data'!$A$2:$I$1243,8,FALSE)</f>
        <v>40256.021527777775</v>
      </c>
      <c r="N1222" s="7">
        <f>Table1[[#This Row],[Hui Reply?]]*(Table1[[#This Row],[post_time]]-Table1[[#This Row],[timestamp of previous reply]])</f>
        <v>0.19535879629984265</v>
      </c>
      <c r="O1222" s="3">
        <f>O1221+Table1[[#This Row],[Hui Reply?]]</f>
        <v>254</v>
      </c>
      <c r="P1222" s="19">
        <f>INT(Table1[[#This Row],[post_time]])</f>
        <v>40256</v>
      </c>
      <c r="Q1222" s="3" t="str">
        <f>IF(Table1[[#This Row],[Hui Reply?]],VLOOKUP(Table1[[#This Row],[topic_id]],'All Topics Data'!$A$2:$E$1243,5,FALSE),0)</f>
        <v>simcat95</v>
      </c>
      <c r="R1222" s="8">
        <f>Table1[[#This Row],[post_time]]+8/24</f>
        <v>40256.550405092596</v>
      </c>
      <c r="S1222" s="3">
        <f>IF(Table1[[#This Row],[post_position]]=1,0,SUMIFS($F$2:F1222,$H$2:H1222,Table1[[#This Row],[post_position]]-1,$C$2:C1222,Table1[[#This Row],[topic_id]]))</f>
        <v>40256.02171296296</v>
      </c>
    </row>
    <row r="1223" spans="1:19" x14ac:dyDescent="0.25">
      <c r="A1223" s="7">
        <v>1231</v>
      </c>
      <c r="B1223" s="7">
        <v>1</v>
      </c>
      <c r="C1223" s="7">
        <v>341</v>
      </c>
      <c r="D1223" s="7">
        <v>1886</v>
      </c>
      <c r="E1223" s="2"/>
      <c r="F1223" s="8">
        <v>40256.309328703705</v>
      </c>
      <c r="G1223" s="7">
        <v>0</v>
      </c>
      <c r="H1223" s="7">
        <v>1</v>
      </c>
      <c r="I1223" s="7" t="b">
        <f t="shared" si="57"/>
        <v>0</v>
      </c>
      <c r="J1223" s="7" t="b">
        <f t="shared" si="58"/>
        <v>0</v>
      </c>
      <c r="K1223" s="7">
        <f t="shared" si="59"/>
        <v>0</v>
      </c>
      <c r="L1223" s="7">
        <f>WEEKDAY(Table1[[#This Row],[post_time]])</f>
        <v>6</v>
      </c>
      <c r="M1223" s="7">
        <f>VLOOKUP(Table1[[#This Row],[topic_id]],'All Topics Data'!$A$2:$I$1243,8,FALSE)</f>
        <v>40256.309027777781</v>
      </c>
      <c r="N1223" s="7">
        <f>Table1[[#This Row],[Hui Reply?]]*(Table1[[#This Row],[post_time]]-Table1[[#This Row],[timestamp of previous reply]])</f>
        <v>0</v>
      </c>
      <c r="O1223" s="3">
        <f>O1222+Table1[[#This Row],[Hui Reply?]]</f>
        <v>254</v>
      </c>
      <c r="P1223" s="19">
        <f>INT(Table1[[#This Row],[post_time]])</f>
        <v>40256</v>
      </c>
      <c r="Q1223" s="3">
        <f>IF(Table1[[#This Row],[Hui Reply?]],VLOOKUP(Table1[[#This Row],[topic_id]],'All Topics Data'!$A$2:$E$1243,5,FALSE),0)</f>
        <v>0</v>
      </c>
      <c r="R1223" s="8">
        <f>Table1[[#This Row],[post_time]]+8/24</f>
        <v>40256.64266203704</v>
      </c>
      <c r="S1223" s="3">
        <f>IF(Table1[[#This Row],[post_position]]=1,0,SUMIFS($F$2:F1223,$H$2:H1223,Table1[[#This Row],[post_position]]-1,$C$2:C1223,Table1[[#This Row],[topic_id]]))</f>
        <v>0</v>
      </c>
    </row>
    <row r="1224" spans="1:19" x14ac:dyDescent="0.25">
      <c r="A1224" s="7">
        <v>1232</v>
      </c>
      <c r="B1224" s="7">
        <v>1</v>
      </c>
      <c r="C1224" s="7">
        <v>297</v>
      </c>
      <c r="D1224" s="7">
        <v>3924</v>
      </c>
      <c r="F1224" s="8">
        <v>40256.611377314817</v>
      </c>
      <c r="G1224" s="7">
        <v>0</v>
      </c>
      <c r="H1224" s="7">
        <v>3</v>
      </c>
      <c r="I1224" s="7" t="b">
        <f t="shared" si="57"/>
        <v>0</v>
      </c>
      <c r="J1224" s="7" t="b">
        <f t="shared" si="58"/>
        <v>1</v>
      </c>
      <c r="K1224" s="7">
        <f t="shared" si="59"/>
        <v>0</v>
      </c>
      <c r="L1224" s="7">
        <f>WEEKDAY(Table1[[#This Row],[post_time]])</f>
        <v>6</v>
      </c>
      <c r="M1224" s="7">
        <f>VLOOKUP(Table1[[#This Row],[topic_id]],'All Topics Data'!$A$2:$I$1243,8,FALSE)</f>
        <v>40235.852777777778</v>
      </c>
      <c r="N1224" s="7">
        <f>Table1[[#This Row],[Hui Reply?]]*(Table1[[#This Row],[post_time]]-Table1[[#This Row],[timestamp of previous reply]])</f>
        <v>0</v>
      </c>
      <c r="O1224" s="3">
        <f>O1223+Table1[[#This Row],[Hui Reply?]]</f>
        <v>254</v>
      </c>
      <c r="P1224" s="19">
        <f>INT(Table1[[#This Row],[post_time]])</f>
        <v>40256</v>
      </c>
      <c r="Q1224" s="3">
        <f>IF(Table1[[#This Row],[Hui Reply?]],VLOOKUP(Table1[[#This Row],[topic_id]],'All Topics Data'!$A$2:$E$1243,5,FALSE),0)</f>
        <v>0</v>
      </c>
      <c r="R1224" s="8">
        <f>Table1[[#This Row],[post_time]]+8/24</f>
        <v>40256.944710648153</v>
      </c>
      <c r="S1224" s="3">
        <f>IF(Table1[[#This Row],[post_position]]=1,0,SUMIFS($F$2:F1224,$H$2:H1224,Table1[[#This Row],[post_position]]-1,$C$2:C1224,Table1[[#This Row],[topic_id]]))</f>
        <v>40238.30296296296</v>
      </c>
    </row>
    <row r="1225" spans="1:19" x14ac:dyDescent="0.25">
      <c r="A1225" s="7">
        <v>1233</v>
      </c>
      <c r="B1225" s="7">
        <v>1</v>
      </c>
      <c r="C1225" s="7">
        <v>297</v>
      </c>
      <c r="D1225" s="7">
        <v>24</v>
      </c>
      <c r="E1225" s="2"/>
      <c r="F1225" s="8">
        <v>40256.622372685182</v>
      </c>
      <c r="G1225" s="7">
        <v>0</v>
      </c>
      <c r="H1225" s="7">
        <v>4</v>
      </c>
      <c r="I1225" s="7" t="b">
        <f t="shared" si="57"/>
        <v>1</v>
      </c>
      <c r="J1225" s="7" t="b">
        <f t="shared" si="58"/>
        <v>1</v>
      </c>
      <c r="K1225" s="7">
        <f t="shared" si="59"/>
        <v>1</v>
      </c>
      <c r="L1225" s="7">
        <f>WEEKDAY(Table1[[#This Row],[post_time]])</f>
        <v>6</v>
      </c>
      <c r="M1225" s="7">
        <f>VLOOKUP(Table1[[#This Row],[topic_id]],'All Topics Data'!$A$2:$I$1243,8,FALSE)</f>
        <v>40235.852777777778</v>
      </c>
      <c r="N1225" s="7">
        <f>Table1[[#This Row],[Hui Reply?]]*(Table1[[#This Row],[post_time]]-Table1[[#This Row],[timestamp of previous reply]])</f>
        <v>1.0995370364980772E-2</v>
      </c>
      <c r="O1225" s="3">
        <f>O1224+Table1[[#This Row],[Hui Reply?]]</f>
        <v>255</v>
      </c>
      <c r="P1225" s="19">
        <f>INT(Table1[[#This Row],[post_time]])</f>
        <v>40256</v>
      </c>
      <c r="Q1225" s="3" t="str">
        <f>IF(Table1[[#This Row],[Hui Reply?]],VLOOKUP(Table1[[#This Row],[topic_id]],'All Topics Data'!$A$2:$E$1243,5,FALSE),0)</f>
        <v>accountingblm</v>
      </c>
      <c r="R1225" s="8">
        <f>Table1[[#This Row],[post_time]]+8/24</f>
        <v>40256.955706018518</v>
      </c>
      <c r="S1225" s="3">
        <f>IF(Table1[[#This Row],[post_position]]=1,0,SUMIFS($F$2:F1225,$H$2:H1225,Table1[[#This Row],[post_position]]-1,$C$2:C1225,Table1[[#This Row],[topic_id]]))</f>
        <v>40256.611377314817</v>
      </c>
    </row>
    <row r="1226" spans="1:19" x14ac:dyDescent="0.25">
      <c r="A1226" s="7">
        <v>1235</v>
      </c>
      <c r="B1226" s="7">
        <v>1</v>
      </c>
      <c r="C1226" s="7">
        <v>342</v>
      </c>
      <c r="D1226" s="7">
        <v>4551</v>
      </c>
      <c r="E1226" s="2"/>
      <c r="F1226" s="8">
        <v>40256.697384259256</v>
      </c>
      <c r="G1226" s="7">
        <v>0</v>
      </c>
      <c r="H1226" s="7">
        <v>1</v>
      </c>
      <c r="I1226" s="7" t="b">
        <f t="shared" si="57"/>
        <v>0</v>
      </c>
      <c r="J1226" s="7" t="b">
        <f t="shared" si="58"/>
        <v>0</v>
      </c>
      <c r="K1226" s="7">
        <f t="shared" si="59"/>
        <v>0</v>
      </c>
      <c r="L1226" s="7">
        <f>WEEKDAY(Table1[[#This Row],[post_time]])</f>
        <v>6</v>
      </c>
      <c r="M1226" s="7">
        <f>VLOOKUP(Table1[[#This Row],[topic_id]],'All Topics Data'!$A$2:$I$1243,8,FALSE)</f>
        <v>40256.697222222225</v>
      </c>
      <c r="N1226" s="7">
        <f>Table1[[#This Row],[Hui Reply?]]*(Table1[[#This Row],[post_time]]-Table1[[#This Row],[timestamp of previous reply]])</f>
        <v>0</v>
      </c>
      <c r="O1226" s="3">
        <f>O1225+Table1[[#This Row],[Hui Reply?]]</f>
        <v>255</v>
      </c>
      <c r="P1226" s="19">
        <f>INT(Table1[[#This Row],[post_time]])</f>
        <v>40256</v>
      </c>
      <c r="Q1226" s="3">
        <f>IF(Table1[[#This Row],[Hui Reply?]],VLOOKUP(Table1[[#This Row],[topic_id]],'All Topics Data'!$A$2:$E$1243,5,FALSE),0)</f>
        <v>0</v>
      </c>
      <c r="R1226" s="8">
        <f>Table1[[#This Row],[post_time]]+8/24</f>
        <v>40257.030717592592</v>
      </c>
      <c r="S1226" s="3">
        <f>IF(Table1[[#This Row],[post_position]]=1,0,SUMIFS($F$2:F1226,$H$2:H1226,Table1[[#This Row],[post_position]]-1,$C$2:C1226,Table1[[#This Row],[topic_id]]))</f>
        <v>0</v>
      </c>
    </row>
    <row r="1227" spans="1:19" x14ac:dyDescent="0.25">
      <c r="A1227" s="7">
        <v>1236</v>
      </c>
      <c r="B1227" s="7">
        <v>1</v>
      </c>
      <c r="C1227" s="7">
        <v>343</v>
      </c>
      <c r="D1227" s="7">
        <v>4544</v>
      </c>
      <c r="E1227" s="2"/>
      <c r="F1227" s="8">
        <v>40256.828587962962</v>
      </c>
      <c r="G1227" s="7">
        <v>0</v>
      </c>
      <c r="H1227" s="7">
        <v>1</v>
      </c>
      <c r="I1227" s="7" t="b">
        <f t="shared" si="57"/>
        <v>0</v>
      </c>
      <c r="J1227" s="7" t="b">
        <f t="shared" si="58"/>
        <v>0</v>
      </c>
      <c r="K1227" s="7">
        <f t="shared" si="59"/>
        <v>0</v>
      </c>
      <c r="L1227" s="7">
        <f>WEEKDAY(Table1[[#This Row],[post_time]])</f>
        <v>6</v>
      </c>
      <c r="M1227" s="7">
        <f>VLOOKUP(Table1[[#This Row],[topic_id]],'All Topics Data'!$A$2:$I$1243,8,FALSE)</f>
        <v>40256.828472222223</v>
      </c>
      <c r="N1227" s="7">
        <f>Table1[[#This Row],[Hui Reply?]]*(Table1[[#This Row],[post_time]]-Table1[[#This Row],[timestamp of previous reply]])</f>
        <v>0</v>
      </c>
      <c r="O1227" s="3">
        <f>O1226+Table1[[#This Row],[Hui Reply?]]</f>
        <v>255</v>
      </c>
      <c r="P1227" s="19">
        <f>INT(Table1[[#This Row],[post_time]])</f>
        <v>40256</v>
      </c>
      <c r="Q1227" s="3">
        <f>IF(Table1[[#This Row],[Hui Reply?]],VLOOKUP(Table1[[#This Row],[topic_id]],'All Topics Data'!$A$2:$E$1243,5,FALSE),0)</f>
        <v>0</v>
      </c>
      <c r="R1227" s="8">
        <f>Table1[[#This Row],[post_time]]+8/24</f>
        <v>40257.161921296298</v>
      </c>
      <c r="S1227" s="3">
        <f>IF(Table1[[#This Row],[post_position]]=1,0,SUMIFS($F$2:F1227,$H$2:H1227,Table1[[#This Row],[post_position]]-1,$C$2:C1227,Table1[[#This Row],[topic_id]]))</f>
        <v>0</v>
      </c>
    </row>
    <row r="1228" spans="1:19" x14ac:dyDescent="0.25">
      <c r="A1228" s="7">
        <v>1237</v>
      </c>
      <c r="B1228" s="7">
        <v>1</v>
      </c>
      <c r="C1228" s="7">
        <v>344</v>
      </c>
      <c r="D1228" s="7">
        <v>4557</v>
      </c>
      <c r="E1228" s="2"/>
      <c r="F1228" s="8">
        <v>40256.882511574076</v>
      </c>
      <c r="G1228" s="7">
        <v>0</v>
      </c>
      <c r="H1228" s="7">
        <v>1</v>
      </c>
      <c r="I1228" s="7" t="b">
        <f t="shared" si="57"/>
        <v>0</v>
      </c>
      <c r="J1228" s="7" t="b">
        <f t="shared" si="58"/>
        <v>0</v>
      </c>
      <c r="K1228" s="7">
        <f t="shared" si="59"/>
        <v>0</v>
      </c>
      <c r="L1228" s="7">
        <f>WEEKDAY(Table1[[#This Row],[post_time]])</f>
        <v>6</v>
      </c>
      <c r="M1228" s="7">
        <f>VLOOKUP(Table1[[#This Row],[topic_id]],'All Topics Data'!$A$2:$I$1243,8,FALSE)</f>
        <v>40256.881944444445</v>
      </c>
      <c r="N1228" s="7">
        <f>Table1[[#This Row],[Hui Reply?]]*(Table1[[#This Row],[post_time]]-Table1[[#This Row],[timestamp of previous reply]])</f>
        <v>0</v>
      </c>
      <c r="O1228" s="3">
        <f>O1227+Table1[[#This Row],[Hui Reply?]]</f>
        <v>255</v>
      </c>
      <c r="P1228" s="19">
        <f>INT(Table1[[#This Row],[post_time]])</f>
        <v>40256</v>
      </c>
      <c r="Q1228" s="3">
        <f>IF(Table1[[#This Row],[Hui Reply?]],VLOOKUP(Table1[[#This Row],[topic_id]],'All Topics Data'!$A$2:$E$1243,5,FALSE),0)</f>
        <v>0</v>
      </c>
      <c r="R1228" s="8">
        <f>Table1[[#This Row],[post_time]]+8/24</f>
        <v>40257.215844907412</v>
      </c>
      <c r="S1228" s="3">
        <f>IF(Table1[[#This Row],[post_position]]=1,0,SUMIFS($F$2:F1228,$H$2:H1228,Table1[[#This Row],[post_position]]-1,$C$2:C1228,Table1[[#This Row],[topic_id]]))</f>
        <v>0</v>
      </c>
    </row>
    <row r="1229" spans="1:19" x14ac:dyDescent="0.25">
      <c r="A1229" s="7">
        <v>1238</v>
      </c>
      <c r="B1229" s="7">
        <v>1</v>
      </c>
      <c r="C1229" s="7">
        <v>343</v>
      </c>
      <c r="D1229" s="7">
        <v>24</v>
      </c>
      <c r="E1229" s="2"/>
      <c r="F1229" s="8">
        <v>40257.005983796298</v>
      </c>
      <c r="G1229" s="7">
        <v>0</v>
      </c>
      <c r="H1229" s="7">
        <v>2</v>
      </c>
      <c r="I1229" s="7" t="b">
        <f t="shared" si="57"/>
        <v>1</v>
      </c>
      <c r="J1229" s="7" t="b">
        <f t="shared" si="58"/>
        <v>1</v>
      </c>
      <c r="K1229" s="7">
        <f t="shared" si="59"/>
        <v>1</v>
      </c>
      <c r="L1229" s="7">
        <f>WEEKDAY(Table1[[#This Row],[post_time]])</f>
        <v>7</v>
      </c>
      <c r="M1229" s="7">
        <f>VLOOKUP(Table1[[#This Row],[topic_id]],'All Topics Data'!$A$2:$I$1243,8,FALSE)</f>
        <v>40256.828472222223</v>
      </c>
      <c r="N1229" s="7">
        <f>Table1[[#This Row],[Hui Reply?]]*(Table1[[#This Row],[post_time]]-Table1[[#This Row],[timestamp of previous reply]])</f>
        <v>0.17739583333604969</v>
      </c>
      <c r="O1229" s="3">
        <f>O1228+Table1[[#This Row],[Hui Reply?]]</f>
        <v>256</v>
      </c>
      <c r="P1229" s="19">
        <f>INT(Table1[[#This Row],[post_time]])</f>
        <v>40257</v>
      </c>
      <c r="Q1229" s="3" t="str">
        <f>IF(Table1[[#This Row],[Hui Reply?]],VLOOKUP(Table1[[#This Row],[topic_id]],'All Topics Data'!$A$2:$E$1243,5,FALSE),0)</f>
        <v>khyati_p</v>
      </c>
      <c r="R1229" s="8">
        <f>Table1[[#This Row],[post_time]]+8/24</f>
        <v>40257.339317129634</v>
      </c>
      <c r="S1229" s="3">
        <f>IF(Table1[[#This Row],[post_position]]=1,0,SUMIFS($F$2:F1229,$H$2:H1229,Table1[[#This Row],[post_position]]-1,$C$2:C1229,Table1[[#This Row],[topic_id]]))</f>
        <v>40256.828587962962</v>
      </c>
    </row>
    <row r="1230" spans="1:19" x14ac:dyDescent="0.25">
      <c r="A1230" s="7">
        <v>1239</v>
      </c>
      <c r="B1230" s="7">
        <v>1</v>
      </c>
      <c r="C1230" s="7">
        <v>342</v>
      </c>
      <c r="D1230" s="7">
        <v>24</v>
      </c>
      <c r="F1230" s="8">
        <v>40257.021087962959</v>
      </c>
      <c r="G1230" s="7">
        <v>0</v>
      </c>
      <c r="H1230" s="7">
        <v>2</v>
      </c>
      <c r="I1230" s="7" t="b">
        <f t="shared" si="57"/>
        <v>1</v>
      </c>
      <c r="J1230" s="7" t="b">
        <f t="shared" si="58"/>
        <v>1</v>
      </c>
      <c r="K1230" s="7">
        <f t="shared" si="59"/>
        <v>1</v>
      </c>
      <c r="L1230" s="7">
        <f>WEEKDAY(Table1[[#This Row],[post_time]])</f>
        <v>7</v>
      </c>
      <c r="M1230" s="7">
        <f>VLOOKUP(Table1[[#This Row],[topic_id]],'All Topics Data'!$A$2:$I$1243,8,FALSE)</f>
        <v>40256.697222222225</v>
      </c>
      <c r="N1230" s="7">
        <f>Table1[[#This Row],[Hui Reply?]]*(Table1[[#This Row],[post_time]]-Table1[[#This Row],[timestamp of previous reply]])</f>
        <v>0.32370370370335877</v>
      </c>
      <c r="O1230" s="3">
        <f>O1229+Table1[[#This Row],[Hui Reply?]]</f>
        <v>257</v>
      </c>
      <c r="P1230" s="19">
        <f>INT(Table1[[#This Row],[post_time]])</f>
        <v>40257</v>
      </c>
      <c r="Q1230" s="3" t="str">
        <f>IF(Table1[[#This Row],[Hui Reply?]],VLOOKUP(Table1[[#This Row],[topic_id]],'All Topics Data'!$A$2:$E$1243,5,FALSE),0)</f>
        <v>mazahrm</v>
      </c>
      <c r="R1230" s="8">
        <f>Table1[[#This Row],[post_time]]+8/24</f>
        <v>40257.354421296295</v>
      </c>
      <c r="S1230" s="3">
        <f>IF(Table1[[#This Row],[post_position]]=1,0,SUMIFS($F$2:F1230,$H$2:H1230,Table1[[#This Row],[post_position]]-1,$C$2:C1230,Table1[[#This Row],[topic_id]]))</f>
        <v>40256.697384259256</v>
      </c>
    </row>
    <row r="1231" spans="1:19" x14ac:dyDescent="0.25">
      <c r="A1231" s="7">
        <v>1240</v>
      </c>
      <c r="B1231" s="7">
        <v>1</v>
      </c>
      <c r="C1231" s="7">
        <v>345</v>
      </c>
      <c r="D1231" s="7">
        <v>4530</v>
      </c>
      <c r="E1231" s="2"/>
      <c r="F1231" s="8">
        <v>40258.986226851855</v>
      </c>
      <c r="G1231" s="7">
        <v>0</v>
      </c>
      <c r="H1231" s="7">
        <v>1</v>
      </c>
      <c r="I1231" s="7" t="b">
        <f t="shared" si="57"/>
        <v>0</v>
      </c>
      <c r="J1231" s="7" t="b">
        <f t="shared" si="58"/>
        <v>0</v>
      </c>
      <c r="K1231" s="7">
        <f t="shared" si="59"/>
        <v>0</v>
      </c>
      <c r="L1231" s="7">
        <f>WEEKDAY(Table1[[#This Row],[post_time]])</f>
        <v>1</v>
      </c>
      <c r="M1231" s="7">
        <f>VLOOKUP(Table1[[#This Row],[topic_id]],'All Topics Data'!$A$2:$I$1243,8,FALSE)</f>
        <v>40258.986111111109</v>
      </c>
      <c r="N1231" s="7">
        <f>Table1[[#This Row],[Hui Reply?]]*(Table1[[#This Row],[post_time]]-Table1[[#This Row],[timestamp of previous reply]])</f>
        <v>0</v>
      </c>
      <c r="O1231" s="3">
        <f>O1230+Table1[[#This Row],[Hui Reply?]]</f>
        <v>257</v>
      </c>
      <c r="P1231" s="19">
        <f>INT(Table1[[#This Row],[post_time]])</f>
        <v>40258</v>
      </c>
      <c r="Q1231" s="3">
        <f>IF(Table1[[#This Row],[Hui Reply?]],VLOOKUP(Table1[[#This Row],[topic_id]],'All Topics Data'!$A$2:$E$1243,5,FALSE),0)</f>
        <v>0</v>
      </c>
      <c r="R1231" s="8">
        <f>Table1[[#This Row],[post_time]]+8/24</f>
        <v>40259.319560185191</v>
      </c>
      <c r="S1231" s="3">
        <f>IF(Table1[[#This Row],[post_position]]=1,0,SUMIFS($F$2:F1231,$H$2:H1231,Table1[[#This Row],[post_position]]-1,$C$2:C1231,Table1[[#This Row],[topic_id]]))</f>
        <v>0</v>
      </c>
    </row>
    <row r="1232" spans="1:19" x14ac:dyDescent="0.25">
      <c r="A1232" s="7">
        <v>1241</v>
      </c>
      <c r="B1232" s="7">
        <v>1</v>
      </c>
      <c r="C1232" s="7">
        <v>346</v>
      </c>
      <c r="D1232" s="7">
        <v>4632</v>
      </c>
      <c r="E1232" s="2"/>
      <c r="F1232" s="8">
        <v>40259.05505787037</v>
      </c>
      <c r="G1232" s="7">
        <v>0</v>
      </c>
      <c r="H1232" s="7">
        <v>1</v>
      </c>
      <c r="I1232" s="7" t="b">
        <f t="shared" si="57"/>
        <v>0</v>
      </c>
      <c r="J1232" s="7" t="b">
        <f t="shared" si="58"/>
        <v>0</v>
      </c>
      <c r="K1232" s="7">
        <f t="shared" si="59"/>
        <v>0</v>
      </c>
      <c r="L1232" s="7">
        <f>WEEKDAY(Table1[[#This Row],[post_time]])</f>
        <v>2</v>
      </c>
      <c r="M1232" s="7">
        <f>VLOOKUP(Table1[[#This Row],[topic_id]],'All Topics Data'!$A$2:$I$1243,8,FALSE)</f>
        <v>40259.054861111108</v>
      </c>
      <c r="N1232" s="7">
        <f>Table1[[#This Row],[Hui Reply?]]*(Table1[[#This Row],[post_time]]-Table1[[#This Row],[timestamp of previous reply]])</f>
        <v>0</v>
      </c>
      <c r="O1232" s="3">
        <f>O1231+Table1[[#This Row],[Hui Reply?]]</f>
        <v>257</v>
      </c>
      <c r="P1232" s="19">
        <f>INT(Table1[[#This Row],[post_time]])</f>
        <v>40259</v>
      </c>
      <c r="Q1232" s="3">
        <f>IF(Table1[[#This Row],[Hui Reply?]],VLOOKUP(Table1[[#This Row],[topic_id]],'All Topics Data'!$A$2:$E$1243,5,FALSE),0)</f>
        <v>0</v>
      </c>
      <c r="R1232" s="8">
        <f>Table1[[#This Row],[post_time]]+8/24</f>
        <v>40259.388391203705</v>
      </c>
      <c r="S1232" s="3">
        <f>IF(Table1[[#This Row],[post_position]]=1,0,SUMIFS($F$2:F1232,$H$2:H1232,Table1[[#This Row],[post_position]]-1,$C$2:C1232,Table1[[#This Row],[topic_id]]))</f>
        <v>0</v>
      </c>
    </row>
    <row r="1233" spans="1:19" x14ac:dyDescent="0.25">
      <c r="A1233" s="7">
        <v>1243</v>
      </c>
      <c r="B1233" s="7">
        <v>1</v>
      </c>
      <c r="C1233" s="7">
        <v>346</v>
      </c>
      <c r="D1233" s="7">
        <v>24</v>
      </c>
      <c r="F1233" s="8">
        <v>40259.0778125</v>
      </c>
      <c r="G1233" s="7">
        <v>0</v>
      </c>
      <c r="H1233" s="7">
        <v>2</v>
      </c>
      <c r="I1233" s="7" t="b">
        <f t="shared" si="57"/>
        <v>1</v>
      </c>
      <c r="J1233" s="7" t="b">
        <f t="shared" si="58"/>
        <v>1</v>
      </c>
      <c r="K1233" s="7">
        <f t="shared" si="59"/>
        <v>1</v>
      </c>
      <c r="L1233" s="7">
        <f>WEEKDAY(Table1[[#This Row],[post_time]])</f>
        <v>2</v>
      </c>
      <c r="M1233" s="7">
        <f>VLOOKUP(Table1[[#This Row],[topic_id]],'All Topics Data'!$A$2:$I$1243,8,FALSE)</f>
        <v>40259.054861111108</v>
      </c>
      <c r="N1233" s="7">
        <f>Table1[[#This Row],[Hui Reply?]]*(Table1[[#This Row],[post_time]]-Table1[[#This Row],[timestamp of previous reply]])</f>
        <v>2.2754629630071577E-2</v>
      </c>
      <c r="O1233" s="3">
        <f>O1232+Table1[[#This Row],[Hui Reply?]]</f>
        <v>258</v>
      </c>
      <c r="P1233" s="19">
        <f>INT(Table1[[#This Row],[post_time]])</f>
        <v>40259</v>
      </c>
      <c r="Q1233" s="3" t="str">
        <f>IF(Table1[[#This Row],[Hui Reply?]],VLOOKUP(Table1[[#This Row],[topic_id]],'All Topics Data'!$A$2:$E$1243,5,FALSE),0)</f>
        <v>ralph</v>
      </c>
      <c r="R1233" s="8">
        <f>Table1[[#This Row],[post_time]]+8/24</f>
        <v>40259.411145833335</v>
      </c>
      <c r="S1233" s="3">
        <f>IF(Table1[[#This Row],[post_position]]=1,0,SUMIFS($F$2:F1233,$H$2:H1233,Table1[[#This Row],[post_position]]-1,$C$2:C1233,Table1[[#This Row],[topic_id]]))</f>
        <v>40259.05505787037</v>
      </c>
    </row>
    <row r="1234" spans="1:19" x14ac:dyDescent="0.25">
      <c r="A1234" s="7">
        <v>1244</v>
      </c>
      <c r="B1234" s="7">
        <v>1</v>
      </c>
      <c r="C1234" s="7">
        <v>345</v>
      </c>
      <c r="D1234" s="7">
        <v>24</v>
      </c>
      <c r="E1234" s="2"/>
      <c r="F1234" s="8">
        <v>40259.439247685186</v>
      </c>
      <c r="G1234" s="7">
        <v>0</v>
      </c>
      <c r="H1234" s="7">
        <v>2</v>
      </c>
      <c r="I1234" s="7" t="b">
        <f t="shared" si="57"/>
        <v>1</v>
      </c>
      <c r="J1234" s="7" t="b">
        <f t="shared" si="58"/>
        <v>1</v>
      </c>
      <c r="K1234" s="7">
        <f t="shared" si="59"/>
        <v>1</v>
      </c>
      <c r="L1234" s="7">
        <f>WEEKDAY(Table1[[#This Row],[post_time]])</f>
        <v>2</v>
      </c>
      <c r="M1234" s="7">
        <f>VLOOKUP(Table1[[#This Row],[topic_id]],'All Topics Data'!$A$2:$I$1243,8,FALSE)</f>
        <v>40258.986111111109</v>
      </c>
      <c r="N1234" s="7">
        <f>Table1[[#This Row],[Hui Reply?]]*(Table1[[#This Row],[post_time]]-Table1[[#This Row],[timestamp of previous reply]])</f>
        <v>0.453020833330811</v>
      </c>
      <c r="O1234" s="3">
        <f>O1233+Table1[[#This Row],[Hui Reply?]]</f>
        <v>259</v>
      </c>
      <c r="P1234" s="19">
        <f>INT(Table1[[#This Row],[post_time]])</f>
        <v>40259</v>
      </c>
      <c r="Q1234" s="3" t="str">
        <f>IF(Table1[[#This Row],[Hui Reply?]],VLOOKUP(Table1[[#This Row],[topic_id]],'All Topics Data'!$A$2:$E$1243,5,FALSE),0)</f>
        <v>simcat95</v>
      </c>
      <c r="R1234" s="8">
        <f>Table1[[#This Row],[post_time]]+8/24</f>
        <v>40259.772581018522</v>
      </c>
      <c r="S1234" s="3">
        <f>IF(Table1[[#This Row],[post_position]]=1,0,SUMIFS($F$2:F1234,$H$2:H1234,Table1[[#This Row],[post_position]]-1,$C$2:C1234,Table1[[#This Row],[topic_id]]))</f>
        <v>40258.986226851855</v>
      </c>
    </row>
    <row r="1235" spans="1:19" x14ac:dyDescent="0.25">
      <c r="A1235" s="7">
        <v>1245</v>
      </c>
      <c r="B1235" s="7">
        <v>1</v>
      </c>
      <c r="C1235" s="7">
        <v>347</v>
      </c>
      <c r="D1235" s="7">
        <v>2758</v>
      </c>
      <c r="E1235" s="2"/>
      <c r="F1235" s="8">
        <v>40259.484884259262</v>
      </c>
      <c r="G1235" s="7">
        <v>0</v>
      </c>
      <c r="H1235" s="7">
        <v>1</v>
      </c>
      <c r="I1235" s="7" t="b">
        <f t="shared" si="57"/>
        <v>0</v>
      </c>
      <c r="J1235" s="7" t="b">
        <f t="shared" si="58"/>
        <v>0</v>
      </c>
      <c r="K1235" s="7">
        <f t="shared" si="59"/>
        <v>0</v>
      </c>
      <c r="L1235" s="7">
        <f>WEEKDAY(Table1[[#This Row],[post_time]])</f>
        <v>2</v>
      </c>
      <c r="M1235" s="7">
        <f>VLOOKUP(Table1[[#This Row],[topic_id]],'All Topics Data'!$A$2:$I$1243,8,FALSE)</f>
        <v>40259.484722222223</v>
      </c>
      <c r="N1235" s="7">
        <f>Table1[[#This Row],[Hui Reply?]]*(Table1[[#This Row],[post_time]]-Table1[[#This Row],[timestamp of previous reply]])</f>
        <v>0</v>
      </c>
      <c r="O1235" s="3">
        <f>O1234+Table1[[#This Row],[Hui Reply?]]</f>
        <v>259</v>
      </c>
      <c r="P1235" s="19">
        <f>INT(Table1[[#This Row],[post_time]])</f>
        <v>40259</v>
      </c>
      <c r="Q1235" s="3">
        <f>IF(Table1[[#This Row],[Hui Reply?]],VLOOKUP(Table1[[#This Row],[topic_id]],'All Topics Data'!$A$2:$E$1243,5,FALSE),0)</f>
        <v>0</v>
      </c>
      <c r="R1235" s="8">
        <f>Table1[[#This Row],[post_time]]+8/24</f>
        <v>40259.818217592598</v>
      </c>
      <c r="S1235" s="3">
        <f>IF(Table1[[#This Row],[post_position]]=1,0,SUMIFS($F$2:F1235,$H$2:H1235,Table1[[#This Row],[post_position]]-1,$C$2:C1235,Table1[[#This Row],[topic_id]]))</f>
        <v>0</v>
      </c>
    </row>
    <row r="1236" spans="1:19" x14ac:dyDescent="0.25">
      <c r="A1236" s="7">
        <v>1246</v>
      </c>
      <c r="B1236" s="7">
        <v>1</v>
      </c>
      <c r="C1236" s="7">
        <v>345</v>
      </c>
      <c r="D1236" s="7">
        <v>4530</v>
      </c>
      <c r="E1236" s="2"/>
      <c r="F1236" s="8">
        <v>40259.5937037037</v>
      </c>
      <c r="G1236" s="7">
        <v>0</v>
      </c>
      <c r="H1236" s="7">
        <v>3</v>
      </c>
      <c r="I1236" s="7" t="b">
        <f t="shared" si="57"/>
        <v>0</v>
      </c>
      <c r="J1236" s="7" t="b">
        <f t="shared" si="58"/>
        <v>1</v>
      </c>
      <c r="K1236" s="7">
        <f t="shared" si="59"/>
        <v>0</v>
      </c>
      <c r="L1236" s="7">
        <f>WEEKDAY(Table1[[#This Row],[post_time]])</f>
        <v>2</v>
      </c>
      <c r="M1236" s="7">
        <f>VLOOKUP(Table1[[#This Row],[topic_id]],'All Topics Data'!$A$2:$I$1243,8,FALSE)</f>
        <v>40258.986111111109</v>
      </c>
      <c r="N1236" s="7">
        <f>Table1[[#This Row],[Hui Reply?]]*(Table1[[#This Row],[post_time]]-Table1[[#This Row],[timestamp of previous reply]])</f>
        <v>0</v>
      </c>
      <c r="O1236" s="3">
        <f>O1235+Table1[[#This Row],[Hui Reply?]]</f>
        <v>259</v>
      </c>
      <c r="P1236" s="19">
        <f>INT(Table1[[#This Row],[post_time]])</f>
        <v>40259</v>
      </c>
      <c r="Q1236" s="3">
        <f>IF(Table1[[#This Row],[Hui Reply?]],VLOOKUP(Table1[[#This Row],[topic_id]],'All Topics Data'!$A$2:$E$1243,5,FALSE),0)</f>
        <v>0</v>
      </c>
      <c r="R1236" s="8">
        <f>Table1[[#This Row],[post_time]]+8/24</f>
        <v>40259.927037037036</v>
      </c>
      <c r="S1236" s="3">
        <f>IF(Table1[[#This Row],[post_position]]=1,0,SUMIFS($F$2:F1236,$H$2:H1236,Table1[[#This Row],[post_position]]-1,$C$2:C1236,Table1[[#This Row],[topic_id]]))</f>
        <v>40259.439247685186</v>
      </c>
    </row>
    <row r="1237" spans="1:19" x14ac:dyDescent="0.25">
      <c r="A1237" s="7">
        <v>1247</v>
      </c>
      <c r="B1237" s="7">
        <v>1</v>
      </c>
      <c r="C1237" s="7">
        <v>345</v>
      </c>
      <c r="D1237" s="7">
        <v>4530</v>
      </c>
      <c r="E1237" s="2"/>
      <c r="F1237" s="8">
        <v>40259.610289351855</v>
      </c>
      <c r="G1237" s="7">
        <v>0</v>
      </c>
      <c r="H1237" s="7">
        <v>4</v>
      </c>
      <c r="I1237" s="7" t="b">
        <f t="shared" si="57"/>
        <v>0</v>
      </c>
      <c r="J1237" s="7" t="b">
        <f t="shared" si="58"/>
        <v>1</v>
      </c>
      <c r="K1237" s="7">
        <f t="shared" si="59"/>
        <v>0</v>
      </c>
      <c r="L1237" s="7">
        <f>WEEKDAY(Table1[[#This Row],[post_time]])</f>
        <v>2</v>
      </c>
      <c r="M1237" s="7">
        <f>VLOOKUP(Table1[[#This Row],[topic_id]],'All Topics Data'!$A$2:$I$1243,8,FALSE)</f>
        <v>40258.986111111109</v>
      </c>
      <c r="N1237" s="7">
        <f>Table1[[#This Row],[Hui Reply?]]*(Table1[[#This Row],[post_time]]-Table1[[#This Row],[timestamp of previous reply]])</f>
        <v>0</v>
      </c>
      <c r="O1237" s="3">
        <f>O1236+Table1[[#This Row],[Hui Reply?]]</f>
        <v>259</v>
      </c>
      <c r="P1237" s="19">
        <f>INT(Table1[[#This Row],[post_time]])</f>
        <v>40259</v>
      </c>
      <c r="Q1237" s="3">
        <f>IF(Table1[[#This Row],[Hui Reply?]],VLOOKUP(Table1[[#This Row],[topic_id]],'All Topics Data'!$A$2:$E$1243,5,FALSE),0)</f>
        <v>0</v>
      </c>
      <c r="R1237" s="8">
        <f>Table1[[#This Row],[post_time]]+8/24</f>
        <v>40259.94362268519</v>
      </c>
      <c r="S1237" s="3">
        <f>IF(Table1[[#This Row],[post_position]]=1,0,SUMIFS($F$2:F1237,$H$2:H1237,Table1[[#This Row],[post_position]]-1,$C$2:C1237,Table1[[#This Row],[topic_id]]))</f>
        <v>40259.5937037037</v>
      </c>
    </row>
    <row r="1238" spans="1:19" x14ac:dyDescent="0.25">
      <c r="A1238" s="7">
        <v>1248</v>
      </c>
      <c r="B1238" s="7">
        <v>1</v>
      </c>
      <c r="C1238" s="7">
        <v>345</v>
      </c>
      <c r="D1238" s="7">
        <v>2865</v>
      </c>
      <c r="F1238" s="8">
        <v>40259.675752314812</v>
      </c>
      <c r="G1238" s="7">
        <v>0</v>
      </c>
      <c r="H1238" s="7">
        <v>5</v>
      </c>
      <c r="I1238" s="7" t="b">
        <f t="shared" si="57"/>
        <v>0</v>
      </c>
      <c r="J1238" s="7" t="b">
        <f t="shared" si="58"/>
        <v>1</v>
      </c>
      <c r="K1238" s="7">
        <f t="shared" si="59"/>
        <v>0</v>
      </c>
      <c r="L1238" s="7">
        <f>WEEKDAY(Table1[[#This Row],[post_time]])</f>
        <v>2</v>
      </c>
      <c r="M1238" s="7">
        <f>VLOOKUP(Table1[[#This Row],[topic_id]],'All Topics Data'!$A$2:$I$1243,8,FALSE)</f>
        <v>40258.986111111109</v>
      </c>
      <c r="N1238" s="7">
        <f>Table1[[#This Row],[Hui Reply?]]*(Table1[[#This Row],[post_time]]-Table1[[#This Row],[timestamp of previous reply]])</f>
        <v>0</v>
      </c>
      <c r="O1238" s="3">
        <f>O1237+Table1[[#This Row],[Hui Reply?]]</f>
        <v>259</v>
      </c>
      <c r="P1238" s="19">
        <f>INT(Table1[[#This Row],[post_time]])</f>
        <v>40259</v>
      </c>
      <c r="Q1238" s="3">
        <f>IF(Table1[[#This Row],[Hui Reply?]],VLOOKUP(Table1[[#This Row],[topic_id]],'All Topics Data'!$A$2:$E$1243,5,FALSE),0)</f>
        <v>0</v>
      </c>
      <c r="R1238" s="8">
        <f>Table1[[#This Row],[post_time]]+8/24</f>
        <v>40260.009085648147</v>
      </c>
      <c r="S1238" s="3">
        <f>IF(Table1[[#This Row],[post_position]]=1,0,SUMIFS($F$2:F1238,$H$2:H1238,Table1[[#This Row],[post_position]]-1,$C$2:C1238,Table1[[#This Row],[topic_id]]))</f>
        <v>40259.610289351855</v>
      </c>
    </row>
    <row r="1239" spans="1:19" x14ac:dyDescent="0.25">
      <c r="A1239" s="7">
        <v>1249</v>
      </c>
      <c r="B1239" s="7">
        <v>1</v>
      </c>
      <c r="C1239" s="7">
        <v>345</v>
      </c>
      <c r="D1239" s="7">
        <v>4530</v>
      </c>
      <c r="F1239" s="8">
        <v>40259.682997685188</v>
      </c>
      <c r="G1239" s="7">
        <v>0</v>
      </c>
      <c r="H1239" s="7">
        <v>6</v>
      </c>
      <c r="I1239" s="7" t="b">
        <f t="shared" si="57"/>
        <v>0</v>
      </c>
      <c r="J1239" s="7" t="b">
        <f t="shared" si="58"/>
        <v>1</v>
      </c>
      <c r="K1239" s="7">
        <f t="shared" si="59"/>
        <v>0</v>
      </c>
      <c r="L1239" s="7">
        <f>WEEKDAY(Table1[[#This Row],[post_time]])</f>
        <v>2</v>
      </c>
      <c r="M1239" s="7">
        <f>VLOOKUP(Table1[[#This Row],[topic_id]],'All Topics Data'!$A$2:$I$1243,8,FALSE)</f>
        <v>40258.986111111109</v>
      </c>
      <c r="N1239" s="7">
        <f>Table1[[#This Row],[Hui Reply?]]*(Table1[[#This Row],[post_time]]-Table1[[#This Row],[timestamp of previous reply]])</f>
        <v>0</v>
      </c>
      <c r="O1239" s="3">
        <f>O1238+Table1[[#This Row],[Hui Reply?]]</f>
        <v>259</v>
      </c>
      <c r="P1239" s="19">
        <f>INT(Table1[[#This Row],[post_time]])</f>
        <v>40259</v>
      </c>
      <c r="Q1239" s="3">
        <f>IF(Table1[[#This Row],[Hui Reply?]],VLOOKUP(Table1[[#This Row],[topic_id]],'All Topics Data'!$A$2:$E$1243,5,FALSE),0)</f>
        <v>0</v>
      </c>
      <c r="R1239" s="8">
        <f>Table1[[#This Row],[post_time]]+8/24</f>
        <v>40260.016331018523</v>
      </c>
      <c r="S1239" s="3">
        <f>IF(Table1[[#This Row],[post_position]]=1,0,SUMIFS($F$2:F1239,$H$2:H1239,Table1[[#This Row],[post_position]]-1,$C$2:C1239,Table1[[#This Row],[topic_id]]))</f>
        <v>40259.675752314812</v>
      </c>
    </row>
    <row r="1240" spans="1:19" x14ac:dyDescent="0.25">
      <c r="A1240" s="7">
        <v>1250</v>
      </c>
      <c r="B1240" s="7">
        <v>1</v>
      </c>
      <c r="C1240" s="7">
        <v>344</v>
      </c>
      <c r="D1240" s="7">
        <v>24</v>
      </c>
      <c r="F1240" s="8">
        <v>40259.999502314815</v>
      </c>
      <c r="G1240" s="7">
        <v>0</v>
      </c>
      <c r="H1240" s="7">
        <v>2</v>
      </c>
      <c r="I1240" s="7" t="b">
        <f t="shared" si="57"/>
        <v>1</v>
      </c>
      <c r="J1240" s="7" t="b">
        <f t="shared" si="58"/>
        <v>1</v>
      </c>
      <c r="K1240" s="7">
        <f t="shared" si="59"/>
        <v>1</v>
      </c>
      <c r="L1240" s="7">
        <f>WEEKDAY(Table1[[#This Row],[post_time]])</f>
        <v>2</v>
      </c>
      <c r="M1240" s="7">
        <f>VLOOKUP(Table1[[#This Row],[topic_id]],'All Topics Data'!$A$2:$I$1243,8,FALSE)</f>
        <v>40256.881944444445</v>
      </c>
      <c r="N1240" s="7">
        <f>Table1[[#This Row],[Hui Reply?]]*(Table1[[#This Row],[post_time]]-Table1[[#This Row],[timestamp of previous reply]])</f>
        <v>3.1169907407384017</v>
      </c>
      <c r="O1240" s="3">
        <f>O1239+Table1[[#This Row],[Hui Reply?]]</f>
        <v>260</v>
      </c>
      <c r="P1240" s="19">
        <f>INT(Table1[[#This Row],[post_time]])</f>
        <v>40259</v>
      </c>
      <c r="Q1240" s="3" t="str">
        <f>IF(Table1[[#This Row],[Hui Reply?]],VLOOKUP(Table1[[#This Row],[topic_id]],'All Topics Data'!$A$2:$E$1243,5,FALSE),0)</f>
        <v>gjl</v>
      </c>
      <c r="R1240" s="8">
        <f>Table1[[#This Row],[post_time]]+8/24</f>
        <v>40260.332835648151</v>
      </c>
      <c r="S1240" s="3">
        <f>IF(Table1[[#This Row],[post_position]]=1,0,SUMIFS($F$2:F1240,$H$2:H1240,Table1[[#This Row],[post_position]]-1,$C$2:C1240,Table1[[#This Row],[topic_id]]))</f>
        <v>40256.882511574076</v>
      </c>
    </row>
    <row r="1241" spans="1:19" x14ac:dyDescent="0.25">
      <c r="A1241" s="7">
        <v>1251</v>
      </c>
      <c r="B1241" s="7">
        <v>1</v>
      </c>
      <c r="C1241" s="7">
        <v>348</v>
      </c>
      <c r="D1241" s="7">
        <v>4661</v>
      </c>
      <c r="F1241" s="8">
        <v>40260.006319444445</v>
      </c>
      <c r="G1241" s="7">
        <v>0</v>
      </c>
      <c r="H1241" s="7">
        <v>1</v>
      </c>
      <c r="I1241" s="7" t="b">
        <f t="shared" si="57"/>
        <v>0</v>
      </c>
      <c r="J1241" s="7" t="b">
        <f t="shared" si="58"/>
        <v>0</v>
      </c>
      <c r="K1241" s="7">
        <f t="shared" si="59"/>
        <v>0</v>
      </c>
      <c r="L1241" s="7">
        <f>WEEKDAY(Table1[[#This Row],[post_time]])</f>
        <v>3</v>
      </c>
      <c r="M1241" s="7">
        <f>VLOOKUP(Table1[[#This Row],[topic_id]],'All Topics Data'!$A$2:$I$1243,8,FALSE)</f>
        <v>40260.006249999999</v>
      </c>
      <c r="N1241" s="7">
        <f>Table1[[#This Row],[Hui Reply?]]*(Table1[[#This Row],[post_time]]-Table1[[#This Row],[timestamp of previous reply]])</f>
        <v>0</v>
      </c>
      <c r="O1241" s="3">
        <f>O1240+Table1[[#This Row],[Hui Reply?]]</f>
        <v>260</v>
      </c>
      <c r="P1241" s="19">
        <f>INT(Table1[[#This Row],[post_time]])</f>
        <v>40260</v>
      </c>
      <c r="Q1241" s="3">
        <f>IF(Table1[[#This Row],[Hui Reply?]],VLOOKUP(Table1[[#This Row],[topic_id]],'All Topics Data'!$A$2:$E$1243,5,FALSE),0)</f>
        <v>0</v>
      </c>
      <c r="R1241" s="8">
        <f>Table1[[#This Row],[post_time]]+8/24</f>
        <v>40260.33965277778</v>
      </c>
      <c r="S1241" s="3">
        <f>IF(Table1[[#This Row],[post_position]]=1,0,SUMIFS($F$2:F1241,$H$2:H1241,Table1[[#This Row],[post_position]]-1,$C$2:C1241,Table1[[#This Row],[topic_id]]))</f>
        <v>0</v>
      </c>
    </row>
    <row r="1242" spans="1:19" x14ac:dyDescent="0.25">
      <c r="A1242" s="7">
        <v>1252</v>
      </c>
      <c r="B1242" s="7">
        <v>1</v>
      </c>
      <c r="C1242" s="7">
        <v>348</v>
      </c>
      <c r="D1242" s="7">
        <v>24</v>
      </c>
      <c r="E1242" s="2"/>
      <c r="F1242" s="8">
        <v>40260.103958333333</v>
      </c>
      <c r="G1242" s="7">
        <v>0</v>
      </c>
      <c r="H1242" s="7">
        <v>2</v>
      </c>
      <c r="I1242" s="7" t="b">
        <f t="shared" si="57"/>
        <v>1</v>
      </c>
      <c r="J1242" s="7" t="b">
        <f t="shared" si="58"/>
        <v>1</v>
      </c>
      <c r="K1242" s="7">
        <f t="shared" si="59"/>
        <v>1</v>
      </c>
      <c r="L1242" s="7">
        <f>WEEKDAY(Table1[[#This Row],[post_time]])</f>
        <v>3</v>
      </c>
      <c r="M1242" s="7">
        <f>VLOOKUP(Table1[[#This Row],[topic_id]],'All Topics Data'!$A$2:$I$1243,8,FALSE)</f>
        <v>40260.006249999999</v>
      </c>
      <c r="N1242" s="7">
        <f>Table1[[#This Row],[Hui Reply?]]*(Table1[[#This Row],[post_time]]-Table1[[#This Row],[timestamp of previous reply]])</f>
        <v>9.76388888884685E-2</v>
      </c>
      <c r="O1242" s="3">
        <f>O1241+Table1[[#This Row],[Hui Reply?]]</f>
        <v>261</v>
      </c>
      <c r="P1242" s="19">
        <f>INT(Table1[[#This Row],[post_time]])</f>
        <v>40260</v>
      </c>
      <c r="Q1242" s="3" t="str">
        <f>IF(Table1[[#This Row],[Hui Reply?]],VLOOKUP(Table1[[#This Row],[topic_id]],'All Topics Data'!$A$2:$E$1243,5,FALSE),0)</f>
        <v>kilele</v>
      </c>
      <c r="R1242" s="8">
        <f>Table1[[#This Row],[post_time]]+8/24</f>
        <v>40260.437291666669</v>
      </c>
      <c r="S1242" s="3">
        <f>IF(Table1[[#This Row],[post_position]]=1,0,SUMIFS($F$2:F1242,$H$2:H1242,Table1[[#This Row],[post_position]]-1,$C$2:C1242,Table1[[#This Row],[topic_id]]))</f>
        <v>40260.006319444445</v>
      </c>
    </row>
    <row r="1243" spans="1:19" x14ac:dyDescent="0.25">
      <c r="A1243" s="7">
        <v>1253</v>
      </c>
      <c r="B1243" s="7">
        <v>1</v>
      </c>
      <c r="C1243" s="7">
        <v>349</v>
      </c>
      <c r="D1243" s="7">
        <v>2369</v>
      </c>
      <c r="E1243" s="2"/>
      <c r="F1243" s="8">
        <v>40260.136284722219</v>
      </c>
      <c r="G1243" s="7">
        <v>0</v>
      </c>
      <c r="H1243" s="7">
        <v>1</v>
      </c>
      <c r="I1243" s="7" t="b">
        <f t="shared" si="57"/>
        <v>0</v>
      </c>
      <c r="J1243" s="7" t="b">
        <f t="shared" si="58"/>
        <v>0</v>
      </c>
      <c r="K1243" s="7">
        <f t="shared" si="59"/>
        <v>0</v>
      </c>
      <c r="L1243" s="7">
        <f>WEEKDAY(Table1[[#This Row],[post_time]])</f>
        <v>3</v>
      </c>
      <c r="M1243" s="7">
        <f>VLOOKUP(Table1[[#This Row],[topic_id]],'All Topics Data'!$A$2:$I$1243,8,FALSE)</f>
        <v>40260.136111111111</v>
      </c>
      <c r="N1243" s="7">
        <f>Table1[[#This Row],[Hui Reply?]]*(Table1[[#This Row],[post_time]]-Table1[[#This Row],[timestamp of previous reply]])</f>
        <v>0</v>
      </c>
      <c r="O1243" s="3">
        <f>O1242+Table1[[#This Row],[Hui Reply?]]</f>
        <v>261</v>
      </c>
      <c r="P1243" s="19">
        <f>INT(Table1[[#This Row],[post_time]])</f>
        <v>40260</v>
      </c>
      <c r="Q1243" s="3">
        <f>IF(Table1[[#This Row],[Hui Reply?]],VLOOKUP(Table1[[#This Row],[topic_id]],'All Topics Data'!$A$2:$E$1243,5,FALSE),0)</f>
        <v>0</v>
      </c>
      <c r="R1243" s="8">
        <f>Table1[[#This Row],[post_time]]+8/24</f>
        <v>40260.469618055555</v>
      </c>
      <c r="S1243" s="3">
        <f>IF(Table1[[#This Row],[post_position]]=1,0,SUMIFS($F$2:F1243,$H$2:H1243,Table1[[#This Row],[post_position]]-1,$C$2:C1243,Table1[[#This Row],[topic_id]]))</f>
        <v>0</v>
      </c>
    </row>
    <row r="1244" spans="1:19" x14ac:dyDescent="0.25">
      <c r="A1244" s="7">
        <v>1254</v>
      </c>
      <c r="B1244" s="7">
        <v>1</v>
      </c>
      <c r="C1244" s="7">
        <v>344</v>
      </c>
      <c r="D1244" s="7">
        <v>2865</v>
      </c>
      <c r="F1244" s="8">
        <v>40260.308009259257</v>
      </c>
      <c r="G1244" s="7">
        <v>0</v>
      </c>
      <c r="H1244" s="7">
        <v>3</v>
      </c>
      <c r="I1244" s="7" t="b">
        <f t="shared" si="57"/>
        <v>0</v>
      </c>
      <c r="J1244" s="7" t="b">
        <f t="shared" si="58"/>
        <v>1</v>
      </c>
      <c r="K1244" s="7">
        <f t="shared" si="59"/>
        <v>0</v>
      </c>
      <c r="L1244" s="7">
        <f>WEEKDAY(Table1[[#This Row],[post_time]])</f>
        <v>3</v>
      </c>
      <c r="M1244" s="7">
        <f>VLOOKUP(Table1[[#This Row],[topic_id]],'All Topics Data'!$A$2:$I$1243,8,FALSE)</f>
        <v>40256.881944444445</v>
      </c>
      <c r="N1244" s="7">
        <f>Table1[[#This Row],[Hui Reply?]]*(Table1[[#This Row],[post_time]]-Table1[[#This Row],[timestamp of previous reply]])</f>
        <v>0</v>
      </c>
      <c r="O1244" s="3">
        <f>O1243+Table1[[#This Row],[Hui Reply?]]</f>
        <v>261</v>
      </c>
      <c r="P1244" s="19">
        <f>INT(Table1[[#This Row],[post_time]])</f>
        <v>40260</v>
      </c>
      <c r="Q1244" s="3">
        <f>IF(Table1[[#This Row],[Hui Reply?]],VLOOKUP(Table1[[#This Row],[topic_id]],'All Topics Data'!$A$2:$E$1243,5,FALSE),0)</f>
        <v>0</v>
      </c>
      <c r="R1244" s="8">
        <f>Table1[[#This Row],[post_time]]+8/24</f>
        <v>40260.641342592593</v>
      </c>
      <c r="S1244" s="3">
        <f>IF(Table1[[#This Row],[post_position]]=1,0,SUMIFS($F$2:F1244,$H$2:H1244,Table1[[#This Row],[post_position]]-1,$C$2:C1244,Table1[[#This Row],[topic_id]]))</f>
        <v>40259.999502314815</v>
      </c>
    </row>
    <row r="1245" spans="1:19" x14ac:dyDescent="0.25">
      <c r="A1245" s="7">
        <v>1255</v>
      </c>
      <c r="B1245" s="7">
        <v>1</v>
      </c>
      <c r="C1245" s="7">
        <v>348</v>
      </c>
      <c r="D1245" s="7">
        <v>1</v>
      </c>
      <c r="F1245" s="8">
        <v>40260.425729166665</v>
      </c>
      <c r="G1245" s="7">
        <v>0</v>
      </c>
      <c r="H1245" s="7">
        <v>3</v>
      </c>
      <c r="I1245" s="7" t="b">
        <f t="shared" si="57"/>
        <v>0</v>
      </c>
      <c r="J1245" s="7" t="b">
        <f t="shared" si="58"/>
        <v>1</v>
      </c>
      <c r="K1245" s="7">
        <f t="shared" si="59"/>
        <v>0</v>
      </c>
      <c r="L1245" s="7">
        <f>WEEKDAY(Table1[[#This Row],[post_time]])</f>
        <v>3</v>
      </c>
      <c r="M1245" s="7">
        <f>VLOOKUP(Table1[[#This Row],[topic_id]],'All Topics Data'!$A$2:$I$1243,8,FALSE)</f>
        <v>40260.006249999999</v>
      </c>
      <c r="N1245" s="7">
        <f>Table1[[#This Row],[Hui Reply?]]*(Table1[[#This Row],[post_time]]-Table1[[#This Row],[timestamp of previous reply]])</f>
        <v>0</v>
      </c>
      <c r="O1245" s="3">
        <f>O1244+Table1[[#This Row],[Hui Reply?]]</f>
        <v>261</v>
      </c>
      <c r="P1245" s="19">
        <f>INT(Table1[[#This Row],[post_time]])</f>
        <v>40260</v>
      </c>
      <c r="Q1245" s="3">
        <f>IF(Table1[[#This Row],[Hui Reply?]],VLOOKUP(Table1[[#This Row],[topic_id]],'All Topics Data'!$A$2:$E$1243,5,FALSE),0)</f>
        <v>0</v>
      </c>
      <c r="R1245" s="8">
        <f>Table1[[#This Row],[post_time]]+8/24</f>
        <v>40260.759062500001</v>
      </c>
      <c r="S1245" s="3">
        <f>IF(Table1[[#This Row],[post_position]]=1,0,SUMIFS($F$2:F1245,$H$2:H1245,Table1[[#This Row],[post_position]]-1,$C$2:C1245,Table1[[#This Row],[topic_id]]))</f>
        <v>40260.103958333333</v>
      </c>
    </row>
    <row r="1246" spans="1:19" x14ac:dyDescent="0.25">
      <c r="A1246" s="7">
        <v>1256</v>
      </c>
      <c r="B1246" s="7">
        <v>1</v>
      </c>
      <c r="C1246" s="7">
        <v>349</v>
      </c>
      <c r="D1246" s="7">
        <v>24</v>
      </c>
      <c r="E1246" s="2"/>
      <c r="F1246" s="8">
        <v>40260.5153125</v>
      </c>
      <c r="G1246" s="7">
        <v>0</v>
      </c>
      <c r="H1246" s="7">
        <v>2</v>
      </c>
      <c r="I1246" s="7" t="b">
        <f t="shared" si="57"/>
        <v>1</v>
      </c>
      <c r="J1246" s="7" t="b">
        <f t="shared" si="58"/>
        <v>1</v>
      </c>
      <c r="K1246" s="7">
        <f t="shared" si="59"/>
        <v>1</v>
      </c>
      <c r="L1246" s="7">
        <f>WEEKDAY(Table1[[#This Row],[post_time]])</f>
        <v>3</v>
      </c>
      <c r="M1246" s="7">
        <f>VLOOKUP(Table1[[#This Row],[topic_id]],'All Topics Data'!$A$2:$I$1243,8,FALSE)</f>
        <v>40260.136111111111</v>
      </c>
      <c r="N1246" s="7">
        <f>Table1[[#This Row],[Hui Reply?]]*(Table1[[#This Row],[post_time]]-Table1[[#This Row],[timestamp of previous reply]])</f>
        <v>0.3790277777807205</v>
      </c>
      <c r="O1246" s="3">
        <f>O1245+Table1[[#This Row],[Hui Reply?]]</f>
        <v>262</v>
      </c>
      <c r="P1246" s="19">
        <f>INT(Table1[[#This Row],[post_time]])</f>
        <v>40260</v>
      </c>
      <c r="Q1246" s="3" t="str">
        <f>IF(Table1[[#This Row],[Hui Reply?]],VLOOKUP(Table1[[#This Row],[topic_id]],'All Topics Data'!$A$2:$E$1243,5,FALSE),0)</f>
        <v>maradykstra</v>
      </c>
      <c r="R1246" s="8">
        <f>Table1[[#This Row],[post_time]]+8/24</f>
        <v>40260.848645833335</v>
      </c>
      <c r="S1246" s="3">
        <f>IF(Table1[[#This Row],[post_position]]=1,0,SUMIFS($F$2:F1246,$H$2:H1246,Table1[[#This Row],[post_position]]-1,$C$2:C1246,Table1[[#This Row],[topic_id]]))</f>
        <v>40260.136284722219</v>
      </c>
    </row>
    <row r="1247" spans="1:19" x14ac:dyDescent="0.25">
      <c r="A1247" s="7">
        <v>1257</v>
      </c>
      <c r="B1247" s="7">
        <v>1</v>
      </c>
      <c r="C1247" s="7">
        <v>348</v>
      </c>
      <c r="D1247" s="7">
        <v>4661</v>
      </c>
      <c r="E1247" s="2"/>
      <c r="F1247" s="8">
        <v>40260.525891203702</v>
      </c>
      <c r="G1247" s="7">
        <v>0</v>
      </c>
      <c r="H1247" s="7">
        <v>4</v>
      </c>
      <c r="I1247" s="7" t="b">
        <f t="shared" si="57"/>
        <v>0</v>
      </c>
      <c r="J1247" s="7" t="b">
        <f t="shared" si="58"/>
        <v>1</v>
      </c>
      <c r="K1247" s="7">
        <f t="shared" si="59"/>
        <v>0</v>
      </c>
      <c r="L1247" s="7">
        <f>WEEKDAY(Table1[[#This Row],[post_time]])</f>
        <v>3</v>
      </c>
      <c r="M1247" s="7">
        <f>VLOOKUP(Table1[[#This Row],[topic_id]],'All Topics Data'!$A$2:$I$1243,8,FALSE)</f>
        <v>40260.006249999999</v>
      </c>
      <c r="N1247" s="7">
        <f>Table1[[#This Row],[Hui Reply?]]*(Table1[[#This Row],[post_time]]-Table1[[#This Row],[timestamp of previous reply]])</f>
        <v>0</v>
      </c>
      <c r="O1247" s="3">
        <f>O1246+Table1[[#This Row],[Hui Reply?]]</f>
        <v>262</v>
      </c>
      <c r="P1247" s="19">
        <f>INT(Table1[[#This Row],[post_time]])</f>
        <v>40260</v>
      </c>
      <c r="Q1247" s="3">
        <f>IF(Table1[[#This Row],[Hui Reply?]],VLOOKUP(Table1[[#This Row],[topic_id]],'All Topics Data'!$A$2:$E$1243,5,FALSE),0)</f>
        <v>0</v>
      </c>
      <c r="R1247" s="8">
        <f>Table1[[#This Row],[post_time]]+8/24</f>
        <v>40260.859224537038</v>
      </c>
      <c r="S1247" s="3">
        <f>IF(Table1[[#This Row],[post_position]]=1,0,SUMIFS($F$2:F1247,$H$2:H1247,Table1[[#This Row],[post_position]]-1,$C$2:C1247,Table1[[#This Row],[topic_id]]))</f>
        <v>40260.425729166665</v>
      </c>
    </row>
    <row r="1248" spans="1:19" x14ac:dyDescent="0.25">
      <c r="A1248" s="7">
        <v>1258</v>
      </c>
      <c r="B1248" s="7">
        <v>1</v>
      </c>
      <c r="C1248" s="7">
        <v>348</v>
      </c>
      <c r="D1248" s="7">
        <v>24</v>
      </c>
      <c r="F1248" s="8">
        <v>40260.557314814818</v>
      </c>
      <c r="G1248" s="7">
        <v>0</v>
      </c>
      <c r="H1248" s="7">
        <v>5</v>
      </c>
      <c r="I1248" s="7" t="b">
        <f t="shared" si="57"/>
        <v>1</v>
      </c>
      <c r="J1248" s="7" t="b">
        <f t="shared" si="58"/>
        <v>1</v>
      </c>
      <c r="K1248" s="7">
        <f t="shared" si="59"/>
        <v>1</v>
      </c>
      <c r="L1248" s="7">
        <f>WEEKDAY(Table1[[#This Row],[post_time]])</f>
        <v>3</v>
      </c>
      <c r="M1248" s="7">
        <f>VLOOKUP(Table1[[#This Row],[topic_id]],'All Topics Data'!$A$2:$I$1243,8,FALSE)</f>
        <v>40260.006249999999</v>
      </c>
      <c r="N1248" s="7">
        <f>Table1[[#This Row],[Hui Reply?]]*(Table1[[#This Row],[post_time]]-Table1[[#This Row],[timestamp of previous reply]])</f>
        <v>3.1423611115314998E-2</v>
      </c>
      <c r="O1248" s="3">
        <f>O1247+Table1[[#This Row],[Hui Reply?]]</f>
        <v>263</v>
      </c>
      <c r="P1248" s="19">
        <f>INT(Table1[[#This Row],[post_time]])</f>
        <v>40260</v>
      </c>
      <c r="Q1248" s="3" t="str">
        <f>IF(Table1[[#This Row],[Hui Reply?]],VLOOKUP(Table1[[#This Row],[topic_id]],'All Topics Data'!$A$2:$E$1243,5,FALSE),0)</f>
        <v>kilele</v>
      </c>
      <c r="R1248" s="8">
        <f>Table1[[#This Row],[post_time]]+8/24</f>
        <v>40260.890648148154</v>
      </c>
      <c r="S1248" s="3">
        <f>IF(Table1[[#This Row],[post_position]]=1,0,SUMIFS($F$2:F1248,$H$2:H1248,Table1[[#This Row],[post_position]]-1,$C$2:C1248,Table1[[#This Row],[topic_id]]))</f>
        <v>40260.525891203702</v>
      </c>
    </row>
    <row r="1249" spans="1:19" x14ac:dyDescent="0.25">
      <c r="A1249" s="7">
        <v>1259</v>
      </c>
      <c r="B1249" s="7">
        <v>1</v>
      </c>
      <c r="C1249" s="7">
        <v>315</v>
      </c>
      <c r="D1249" s="7">
        <v>4675</v>
      </c>
      <c r="E1249" s="2"/>
      <c r="F1249" s="8">
        <v>40260.626111111109</v>
      </c>
      <c r="G1249" s="7">
        <v>0</v>
      </c>
      <c r="H1249" s="7">
        <v>5</v>
      </c>
      <c r="I1249" s="7" t="b">
        <f t="shared" si="57"/>
        <v>0</v>
      </c>
      <c r="J1249" s="7" t="b">
        <f t="shared" si="58"/>
        <v>1</v>
      </c>
      <c r="K1249" s="7">
        <f t="shared" si="59"/>
        <v>0</v>
      </c>
      <c r="L1249" s="7">
        <f>WEEKDAY(Table1[[#This Row],[post_time]])</f>
        <v>3</v>
      </c>
      <c r="M1249" s="7">
        <f>VLOOKUP(Table1[[#This Row],[topic_id]],'All Topics Data'!$A$2:$I$1243,8,FALSE)</f>
        <v>40244.706944444442</v>
      </c>
      <c r="N1249" s="7">
        <f>Table1[[#This Row],[Hui Reply?]]*(Table1[[#This Row],[post_time]]-Table1[[#This Row],[timestamp of previous reply]])</f>
        <v>0</v>
      </c>
      <c r="O1249" s="3">
        <f>O1248+Table1[[#This Row],[Hui Reply?]]</f>
        <v>263</v>
      </c>
      <c r="P1249" s="19">
        <f>INT(Table1[[#This Row],[post_time]])</f>
        <v>40260</v>
      </c>
      <c r="Q1249" s="3">
        <f>IF(Table1[[#This Row],[Hui Reply?]],VLOOKUP(Table1[[#This Row],[topic_id]],'All Topics Data'!$A$2:$E$1243,5,FALSE),0)</f>
        <v>0</v>
      </c>
      <c r="R1249" s="8">
        <f>Table1[[#This Row],[post_time]]+8/24</f>
        <v>40260.959444444445</v>
      </c>
      <c r="S1249" s="3">
        <f>IF(Table1[[#This Row],[post_position]]=1,0,SUMIFS($F$2:F1249,$H$2:H1249,Table1[[#This Row],[post_position]]-1,$C$2:C1249,Table1[[#This Row],[topic_id]]))</f>
        <v>40254.050763888888</v>
      </c>
    </row>
    <row r="1250" spans="1:19" x14ac:dyDescent="0.25">
      <c r="A1250" s="7">
        <v>1260</v>
      </c>
      <c r="B1250" s="7">
        <v>1</v>
      </c>
      <c r="C1250" s="7">
        <v>350</v>
      </c>
      <c r="D1250" s="7">
        <v>4530</v>
      </c>
      <c r="E1250" s="2"/>
      <c r="F1250" s="8">
        <v>40260.822615740741</v>
      </c>
      <c r="G1250" s="7">
        <v>0</v>
      </c>
      <c r="H1250" s="7">
        <v>1</v>
      </c>
      <c r="I1250" s="7" t="b">
        <f t="shared" si="57"/>
        <v>0</v>
      </c>
      <c r="J1250" s="7" t="b">
        <f t="shared" si="58"/>
        <v>0</v>
      </c>
      <c r="K1250" s="7">
        <f t="shared" si="59"/>
        <v>0</v>
      </c>
      <c r="L1250" s="7">
        <f>WEEKDAY(Table1[[#This Row],[post_time]])</f>
        <v>3</v>
      </c>
      <c r="M1250" s="7">
        <f>VLOOKUP(Table1[[#This Row],[topic_id]],'All Topics Data'!$A$2:$I$1243,8,FALSE)</f>
        <v>40260.822222222225</v>
      </c>
      <c r="N1250" s="7">
        <f>Table1[[#This Row],[Hui Reply?]]*(Table1[[#This Row],[post_time]]-Table1[[#This Row],[timestamp of previous reply]])</f>
        <v>0</v>
      </c>
      <c r="O1250" s="3">
        <f>O1249+Table1[[#This Row],[Hui Reply?]]</f>
        <v>263</v>
      </c>
      <c r="P1250" s="19">
        <f>INT(Table1[[#This Row],[post_time]])</f>
        <v>40260</v>
      </c>
      <c r="Q1250" s="3">
        <f>IF(Table1[[#This Row],[Hui Reply?]],VLOOKUP(Table1[[#This Row],[topic_id]],'All Topics Data'!$A$2:$E$1243,5,FALSE),0)</f>
        <v>0</v>
      </c>
      <c r="R1250" s="8">
        <f>Table1[[#This Row],[post_time]]+8/24</f>
        <v>40261.155949074076</v>
      </c>
      <c r="S1250" s="3">
        <f>IF(Table1[[#This Row],[post_position]]=1,0,SUMIFS($F$2:F1250,$H$2:H1250,Table1[[#This Row],[post_position]]-1,$C$2:C1250,Table1[[#This Row],[topic_id]]))</f>
        <v>0</v>
      </c>
    </row>
    <row r="1251" spans="1:19" x14ac:dyDescent="0.25">
      <c r="A1251" s="7">
        <v>1261</v>
      </c>
      <c r="B1251" s="7">
        <v>1</v>
      </c>
      <c r="C1251" s="7">
        <v>351</v>
      </c>
      <c r="D1251" s="7">
        <v>4687</v>
      </c>
      <c r="E1251" s="2"/>
      <c r="F1251" s="8">
        <v>40260.853564814817</v>
      </c>
      <c r="G1251" s="7">
        <v>0</v>
      </c>
      <c r="H1251" s="7">
        <v>1</v>
      </c>
      <c r="I1251" s="7" t="b">
        <f t="shared" si="57"/>
        <v>0</v>
      </c>
      <c r="J1251" s="7" t="b">
        <f t="shared" si="58"/>
        <v>0</v>
      </c>
      <c r="K1251" s="7">
        <f t="shared" si="59"/>
        <v>0</v>
      </c>
      <c r="L1251" s="7">
        <f>WEEKDAY(Table1[[#This Row],[post_time]])</f>
        <v>3</v>
      </c>
      <c r="M1251" s="7">
        <f>VLOOKUP(Table1[[#This Row],[topic_id]],'All Topics Data'!$A$2:$I$1243,8,FALSE)</f>
        <v>40260.853472222225</v>
      </c>
      <c r="N1251" s="7">
        <f>Table1[[#This Row],[Hui Reply?]]*(Table1[[#This Row],[post_time]]-Table1[[#This Row],[timestamp of previous reply]])</f>
        <v>0</v>
      </c>
      <c r="O1251" s="3">
        <f>O1250+Table1[[#This Row],[Hui Reply?]]</f>
        <v>263</v>
      </c>
      <c r="P1251" s="19">
        <f>INT(Table1[[#This Row],[post_time]])</f>
        <v>40260</v>
      </c>
      <c r="Q1251" s="3">
        <f>IF(Table1[[#This Row],[Hui Reply?]],VLOOKUP(Table1[[#This Row],[topic_id]],'All Topics Data'!$A$2:$E$1243,5,FALSE),0)</f>
        <v>0</v>
      </c>
      <c r="R1251" s="8">
        <f>Table1[[#This Row],[post_time]]+8/24</f>
        <v>40261.186898148153</v>
      </c>
      <c r="S1251" s="3">
        <f>IF(Table1[[#This Row],[post_position]]=1,0,SUMIFS($F$2:F1251,$H$2:H1251,Table1[[#This Row],[post_position]]-1,$C$2:C1251,Table1[[#This Row],[topic_id]]))</f>
        <v>0</v>
      </c>
    </row>
    <row r="1252" spans="1:19" x14ac:dyDescent="0.25">
      <c r="A1252" s="7">
        <v>1262</v>
      </c>
      <c r="B1252" s="7">
        <v>1</v>
      </c>
      <c r="C1252" s="7">
        <v>350</v>
      </c>
      <c r="D1252" s="7">
        <v>24</v>
      </c>
      <c r="E1252" s="2"/>
      <c r="F1252" s="8">
        <v>40261.002453703702</v>
      </c>
      <c r="G1252" s="7">
        <v>0</v>
      </c>
      <c r="H1252" s="7">
        <v>2</v>
      </c>
      <c r="I1252" s="7" t="b">
        <f t="shared" si="57"/>
        <v>1</v>
      </c>
      <c r="J1252" s="7" t="b">
        <f t="shared" si="58"/>
        <v>1</v>
      </c>
      <c r="K1252" s="7">
        <f t="shared" si="59"/>
        <v>1</v>
      </c>
      <c r="L1252" s="7">
        <f>WEEKDAY(Table1[[#This Row],[post_time]])</f>
        <v>4</v>
      </c>
      <c r="M1252" s="7">
        <f>VLOOKUP(Table1[[#This Row],[topic_id]],'All Topics Data'!$A$2:$I$1243,8,FALSE)</f>
        <v>40260.822222222225</v>
      </c>
      <c r="N1252" s="7">
        <f>Table1[[#This Row],[Hui Reply?]]*(Table1[[#This Row],[post_time]]-Table1[[#This Row],[timestamp of previous reply]])</f>
        <v>0.17983796296175569</v>
      </c>
      <c r="O1252" s="3">
        <f>O1251+Table1[[#This Row],[Hui Reply?]]</f>
        <v>264</v>
      </c>
      <c r="P1252" s="19">
        <f>INT(Table1[[#This Row],[post_time]])</f>
        <v>40261</v>
      </c>
      <c r="Q1252" s="3" t="str">
        <f>IF(Table1[[#This Row],[Hui Reply?]],VLOOKUP(Table1[[#This Row],[topic_id]],'All Topics Data'!$A$2:$E$1243,5,FALSE),0)</f>
        <v>simcat95</v>
      </c>
      <c r="R1252" s="8">
        <f>Table1[[#This Row],[post_time]]+8/24</f>
        <v>40261.335787037038</v>
      </c>
      <c r="S1252" s="3">
        <f>IF(Table1[[#This Row],[post_position]]=1,0,SUMIFS($F$2:F1252,$H$2:H1252,Table1[[#This Row],[post_position]]-1,$C$2:C1252,Table1[[#This Row],[topic_id]]))</f>
        <v>40260.822615740741</v>
      </c>
    </row>
    <row r="1253" spans="1:19" x14ac:dyDescent="0.25">
      <c r="A1253" s="7">
        <v>1263</v>
      </c>
      <c r="B1253" s="7">
        <v>1</v>
      </c>
      <c r="C1253" s="7">
        <v>352</v>
      </c>
      <c r="D1253" s="7">
        <v>4699</v>
      </c>
      <c r="E1253" s="2"/>
      <c r="F1253" s="8">
        <v>40261.095636574071</v>
      </c>
      <c r="G1253" s="7">
        <v>0</v>
      </c>
      <c r="H1253" s="7">
        <v>1</v>
      </c>
      <c r="I1253" s="7" t="b">
        <f t="shared" si="57"/>
        <v>0</v>
      </c>
      <c r="J1253" s="7" t="b">
        <f t="shared" si="58"/>
        <v>0</v>
      </c>
      <c r="K1253" s="7">
        <f t="shared" si="59"/>
        <v>0</v>
      </c>
      <c r="L1253" s="7">
        <f>WEEKDAY(Table1[[#This Row],[post_time]])</f>
        <v>4</v>
      </c>
      <c r="M1253" s="7">
        <f>VLOOKUP(Table1[[#This Row],[topic_id]],'All Topics Data'!$A$2:$I$1243,8,FALSE)</f>
        <v>40261.095138888886</v>
      </c>
      <c r="N1253" s="7">
        <f>Table1[[#This Row],[Hui Reply?]]*(Table1[[#This Row],[post_time]]-Table1[[#This Row],[timestamp of previous reply]])</f>
        <v>0</v>
      </c>
      <c r="O1253" s="3">
        <f>O1252+Table1[[#This Row],[Hui Reply?]]</f>
        <v>264</v>
      </c>
      <c r="P1253" s="19">
        <f>INT(Table1[[#This Row],[post_time]])</f>
        <v>40261</v>
      </c>
      <c r="Q1253" s="3">
        <f>IF(Table1[[#This Row],[Hui Reply?]],VLOOKUP(Table1[[#This Row],[topic_id]],'All Topics Data'!$A$2:$E$1243,5,FALSE),0)</f>
        <v>0</v>
      </c>
      <c r="R1253" s="8">
        <f>Table1[[#This Row],[post_time]]+8/24</f>
        <v>40261.428969907407</v>
      </c>
      <c r="S1253" s="3">
        <f>IF(Table1[[#This Row],[post_position]]=1,0,SUMIFS($F$2:F1253,$H$2:H1253,Table1[[#This Row],[post_position]]-1,$C$2:C1253,Table1[[#This Row],[topic_id]]))</f>
        <v>0</v>
      </c>
    </row>
    <row r="1254" spans="1:19" x14ac:dyDescent="0.25">
      <c r="A1254" s="7">
        <v>1264</v>
      </c>
      <c r="B1254" s="7">
        <v>1</v>
      </c>
      <c r="C1254" s="7">
        <v>352</v>
      </c>
      <c r="D1254" s="7">
        <v>24</v>
      </c>
      <c r="E1254" s="2"/>
      <c r="F1254" s="8">
        <v>40261.171932870369</v>
      </c>
      <c r="G1254" s="7">
        <v>0</v>
      </c>
      <c r="H1254" s="7">
        <v>2</v>
      </c>
      <c r="I1254" s="7" t="b">
        <f t="shared" si="57"/>
        <v>1</v>
      </c>
      <c r="J1254" s="7" t="b">
        <f t="shared" si="58"/>
        <v>1</v>
      </c>
      <c r="K1254" s="7">
        <f t="shared" si="59"/>
        <v>1</v>
      </c>
      <c r="L1254" s="7">
        <f>WEEKDAY(Table1[[#This Row],[post_time]])</f>
        <v>4</v>
      </c>
      <c r="M1254" s="7">
        <f>VLOOKUP(Table1[[#This Row],[topic_id]],'All Topics Data'!$A$2:$I$1243,8,FALSE)</f>
        <v>40261.095138888886</v>
      </c>
      <c r="N1254" s="7">
        <f>Table1[[#This Row],[Hui Reply?]]*(Table1[[#This Row],[post_time]]-Table1[[#This Row],[timestamp of previous reply]])</f>
        <v>7.6296296298096422E-2</v>
      </c>
      <c r="O1254" s="3">
        <f>O1253+Table1[[#This Row],[Hui Reply?]]</f>
        <v>265</v>
      </c>
      <c r="P1254" s="19">
        <f>INT(Table1[[#This Row],[post_time]])</f>
        <v>40261</v>
      </c>
      <c r="Q1254" s="3" t="str">
        <f>IF(Table1[[#This Row],[Hui Reply?]],VLOOKUP(Table1[[#This Row],[topic_id]],'All Topics Data'!$A$2:$E$1243,5,FALSE),0)</f>
        <v>jilli</v>
      </c>
      <c r="R1254" s="8">
        <f>Table1[[#This Row],[post_time]]+8/24</f>
        <v>40261.505266203705</v>
      </c>
      <c r="S1254" s="3">
        <f>IF(Table1[[#This Row],[post_position]]=1,0,SUMIFS($F$2:F1254,$H$2:H1254,Table1[[#This Row],[post_position]]-1,$C$2:C1254,Table1[[#This Row],[topic_id]]))</f>
        <v>40261.095636574071</v>
      </c>
    </row>
    <row r="1255" spans="1:19" x14ac:dyDescent="0.25">
      <c r="A1255" s="7">
        <v>1265</v>
      </c>
      <c r="B1255" s="7">
        <v>1</v>
      </c>
      <c r="C1255" s="7">
        <v>341</v>
      </c>
      <c r="D1255" s="7">
        <v>1886</v>
      </c>
      <c r="E1255" s="2"/>
      <c r="F1255" s="8">
        <v>40261.319756944446</v>
      </c>
      <c r="G1255" s="7">
        <v>0</v>
      </c>
      <c r="H1255" s="7">
        <v>2</v>
      </c>
      <c r="I1255" s="7" t="b">
        <f t="shared" si="57"/>
        <v>0</v>
      </c>
      <c r="J1255" s="7" t="b">
        <f t="shared" si="58"/>
        <v>1</v>
      </c>
      <c r="K1255" s="7">
        <f t="shared" si="59"/>
        <v>0</v>
      </c>
      <c r="L1255" s="7">
        <f>WEEKDAY(Table1[[#This Row],[post_time]])</f>
        <v>4</v>
      </c>
      <c r="M1255" s="7">
        <f>VLOOKUP(Table1[[#This Row],[topic_id]],'All Topics Data'!$A$2:$I$1243,8,FALSE)</f>
        <v>40256.309027777781</v>
      </c>
      <c r="N1255" s="7">
        <f>Table1[[#This Row],[Hui Reply?]]*(Table1[[#This Row],[post_time]]-Table1[[#This Row],[timestamp of previous reply]])</f>
        <v>0</v>
      </c>
      <c r="O1255" s="3">
        <f>O1254+Table1[[#This Row],[Hui Reply?]]</f>
        <v>265</v>
      </c>
      <c r="P1255" s="19">
        <f>INT(Table1[[#This Row],[post_time]])</f>
        <v>40261</v>
      </c>
      <c r="Q1255" s="3">
        <f>IF(Table1[[#This Row],[Hui Reply?]],VLOOKUP(Table1[[#This Row],[topic_id]],'All Topics Data'!$A$2:$E$1243,5,FALSE),0)</f>
        <v>0</v>
      </c>
      <c r="R1255" s="8">
        <f>Table1[[#This Row],[post_time]]+8/24</f>
        <v>40261.653090277781</v>
      </c>
      <c r="S1255" s="3">
        <f>IF(Table1[[#This Row],[post_position]]=1,0,SUMIFS($F$2:F1255,$H$2:H1255,Table1[[#This Row],[post_position]]-1,$C$2:C1255,Table1[[#This Row],[topic_id]]))</f>
        <v>40256.309328703705</v>
      </c>
    </row>
    <row r="1256" spans="1:19" x14ac:dyDescent="0.25">
      <c r="A1256" s="7">
        <v>1266</v>
      </c>
      <c r="B1256" s="7">
        <v>3</v>
      </c>
      <c r="C1256" s="7">
        <v>353</v>
      </c>
      <c r="D1256" s="7">
        <v>4712</v>
      </c>
      <c r="E1256" s="2"/>
      <c r="F1256" s="8">
        <v>40261.333414351851</v>
      </c>
      <c r="G1256" s="7">
        <v>0</v>
      </c>
      <c r="H1256" s="7">
        <v>1</v>
      </c>
      <c r="I1256" s="7" t="b">
        <f t="shared" si="57"/>
        <v>0</v>
      </c>
      <c r="J1256" s="7" t="b">
        <f t="shared" si="58"/>
        <v>0</v>
      </c>
      <c r="K1256" s="7">
        <f t="shared" si="59"/>
        <v>0</v>
      </c>
      <c r="L1256" s="7">
        <f>WEEKDAY(Table1[[#This Row],[post_time]])</f>
        <v>4</v>
      </c>
      <c r="M1256" s="7">
        <f>VLOOKUP(Table1[[#This Row],[topic_id]],'All Topics Data'!$A$2:$I$1243,8,FALSE)</f>
        <v>40261.333333333336</v>
      </c>
      <c r="N1256" s="7">
        <f>Table1[[#This Row],[Hui Reply?]]*(Table1[[#This Row],[post_time]]-Table1[[#This Row],[timestamp of previous reply]])</f>
        <v>0</v>
      </c>
      <c r="O1256" s="3">
        <f>O1255+Table1[[#This Row],[Hui Reply?]]</f>
        <v>265</v>
      </c>
      <c r="P1256" s="19">
        <f>INT(Table1[[#This Row],[post_time]])</f>
        <v>40261</v>
      </c>
      <c r="Q1256" s="3">
        <f>IF(Table1[[#This Row],[Hui Reply?]],VLOOKUP(Table1[[#This Row],[topic_id]],'All Topics Data'!$A$2:$E$1243,5,FALSE),0)</f>
        <v>0</v>
      </c>
      <c r="R1256" s="8">
        <f>Table1[[#This Row],[post_time]]+8/24</f>
        <v>40261.666747685187</v>
      </c>
      <c r="S1256" s="3">
        <f>IF(Table1[[#This Row],[post_position]]=1,0,SUMIFS($F$2:F1256,$H$2:H1256,Table1[[#This Row],[post_position]]-1,$C$2:C1256,Table1[[#This Row],[topic_id]]))</f>
        <v>0</v>
      </c>
    </row>
    <row r="1257" spans="1:19" x14ac:dyDescent="0.25">
      <c r="A1257" s="7">
        <v>1267</v>
      </c>
      <c r="B1257" s="7">
        <v>3</v>
      </c>
      <c r="C1257" s="7">
        <v>353</v>
      </c>
      <c r="D1257" s="7">
        <v>24</v>
      </c>
      <c r="E1257" s="2"/>
      <c r="F1257" s="8">
        <v>40261.370312500003</v>
      </c>
      <c r="G1257" s="7">
        <v>0</v>
      </c>
      <c r="H1257" s="7">
        <v>2</v>
      </c>
      <c r="I1257" s="7" t="b">
        <f t="shared" si="57"/>
        <v>1</v>
      </c>
      <c r="J1257" s="7" t="b">
        <f t="shared" si="58"/>
        <v>1</v>
      </c>
      <c r="K1257" s="7">
        <f t="shared" si="59"/>
        <v>1</v>
      </c>
      <c r="L1257" s="7">
        <f>WEEKDAY(Table1[[#This Row],[post_time]])</f>
        <v>4</v>
      </c>
      <c r="M1257" s="7">
        <f>VLOOKUP(Table1[[#This Row],[topic_id]],'All Topics Data'!$A$2:$I$1243,8,FALSE)</f>
        <v>40261.333333333336</v>
      </c>
      <c r="N1257" s="7">
        <f>Table1[[#This Row],[Hui Reply?]]*(Table1[[#This Row],[post_time]]-Table1[[#This Row],[timestamp of previous reply]])</f>
        <v>3.6898148151522037E-2</v>
      </c>
      <c r="O1257" s="3">
        <f>O1256+Table1[[#This Row],[Hui Reply?]]</f>
        <v>266</v>
      </c>
      <c r="P1257" s="19">
        <f>INT(Table1[[#This Row],[post_time]])</f>
        <v>40261</v>
      </c>
      <c r="Q1257" s="3" t="str">
        <f>IF(Table1[[#This Row],[Hui Reply?]],VLOOKUP(Table1[[#This Row],[topic_id]],'All Topics Data'!$A$2:$E$1243,5,FALSE),0)</f>
        <v>Macao</v>
      </c>
      <c r="R1257" s="8">
        <f>Table1[[#This Row],[post_time]]+8/24</f>
        <v>40261.703645833339</v>
      </c>
      <c r="S1257" s="3">
        <f>IF(Table1[[#This Row],[post_position]]=1,0,SUMIFS($F$2:F1257,$H$2:H1257,Table1[[#This Row],[post_position]]-1,$C$2:C1257,Table1[[#This Row],[topic_id]]))</f>
        <v>40261.333414351851</v>
      </c>
    </row>
    <row r="1258" spans="1:19" x14ac:dyDescent="0.25">
      <c r="A1258" s="7">
        <v>1268</v>
      </c>
      <c r="B1258" s="7">
        <v>3</v>
      </c>
      <c r="C1258" s="7">
        <v>353</v>
      </c>
      <c r="D1258" s="7">
        <v>4712</v>
      </c>
      <c r="E1258" s="2"/>
      <c r="F1258" s="8">
        <v>40261.52784722222</v>
      </c>
      <c r="G1258" s="7">
        <v>0</v>
      </c>
      <c r="H1258" s="7">
        <v>3</v>
      </c>
      <c r="I1258" s="7" t="b">
        <f t="shared" si="57"/>
        <v>0</v>
      </c>
      <c r="J1258" s="7" t="b">
        <f t="shared" si="58"/>
        <v>1</v>
      </c>
      <c r="K1258" s="7">
        <f t="shared" si="59"/>
        <v>0</v>
      </c>
      <c r="L1258" s="7">
        <f>WEEKDAY(Table1[[#This Row],[post_time]])</f>
        <v>4</v>
      </c>
      <c r="M1258" s="7">
        <f>VLOOKUP(Table1[[#This Row],[topic_id]],'All Topics Data'!$A$2:$I$1243,8,FALSE)</f>
        <v>40261.333333333336</v>
      </c>
      <c r="N1258" s="7">
        <f>Table1[[#This Row],[Hui Reply?]]*(Table1[[#This Row],[post_time]]-Table1[[#This Row],[timestamp of previous reply]])</f>
        <v>0</v>
      </c>
      <c r="O1258" s="3">
        <f>O1257+Table1[[#This Row],[Hui Reply?]]</f>
        <v>266</v>
      </c>
      <c r="P1258" s="19">
        <f>INT(Table1[[#This Row],[post_time]])</f>
        <v>40261</v>
      </c>
      <c r="Q1258" s="3">
        <f>IF(Table1[[#This Row],[Hui Reply?]],VLOOKUP(Table1[[#This Row],[topic_id]],'All Topics Data'!$A$2:$E$1243,5,FALSE),0)</f>
        <v>0</v>
      </c>
      <c r="R1258" s="8">
        <f>Table1[[#This Row],[post_time]]+8/24</f>
        <v>40261.861180555556</v>
      </c>
      <c r="S1258" s="3">
        <f>IF(Table1[[#This Row],[post_position]]=1,0,SUMIFS($F$2:F1258,$H$2:H1258,Table1[[#This Row],[post_position]]-1,$C$2:C1258,Table1[[#This Row],[topic_id]]))</f>
        <v>40261.370312500003</v>
      </c>
    </row>
    <row r="1259" spans="1:19" x14ac:dyDescent="0.25">
      <c r="A1259" s="7">
        <v>1269</v>
      </c>
      <c r="B1259" s="7">
        <v>3</v>
      </c>
      <c r="C1259" s="7">
        <v>353</v>
      </c>
      <c r="D1259" s="7">
        <v>4712</v>
      </c>
      <c r="F1259" s="8">
        <v>40261.530833333331</v>
      </c>
      <c r="G1259" s="7">
        <v>0</v>
      </c>
      <c r="H1259" s="7">
        <v>4</v>
      </c>
      <c r="I1259" s="7" t="b">
        <f t="shared" si="57"/>
        <v>0</v>
      </c>
      <c r="J1259" s="7" t="b">
        <f t="shared" si="58"/>
        <v>1</v>
      </c>
      <c r="K1259" s="7">
        <f t="shared" si="59"/>
        <v>0</v>
      </c>
      <c r="L1259" s="7">
        <f>WEEKDAY(Table1[[#This Row],[post_time]])</f>
        <v>4</v>
      </c>
      <c r="M1259" s="7">
        <f>VLOOKUP(Table1[[#This Row],[topic_id]],'All Topics Data'!$A$2:$I$1243,8,FALSE)</f>
        <v>40261.333333333336</v>
      </c>
      <c r="N1259" s="7">
        <f>Table1[[#This Row],[Hui Reply?]]*(Table1[[#This Row],[post_time]]-Table1[[#This Row],[timestamp of previous reply]])</f>
        <v>0</v>
      </c>
      <c r="O1259" s="3">
        <f>O1258+Table1[[#This Row],[Hui Reply?]]</f>
        <v>266</v>
      </c>
      <c r="P1259" s="19">
        <f>INT(Table1[[#This Row],[post_time]])</f>
        <v>40261</v>
      </c>
      <c r="Q1259" s="3">
        <f>IF(Table1[[#This Row],[Hui Reply?]],VLOOKUP(Table1[[#This Row],[topic_id]],'All Topics Data'!$A$2:$E$1243,5,FALSE),0)</f>
        <v>0</v>
      </c>
      <c r="R1259" s="8">
        <f>Table1[[#This Row],[post_time]]+8/24</f>
        <v>40261.864166666666</v>
      </c>
      <c r="S1259" s="3">
        <f>IF(Table1[[#This Row],[post_position]]=1,0,SUMIFS($F$2:F1259,$H$2:H1259,Table1[[#This Row],[post_position]]-1,$C$2:C1259,Table1[[#This Row],[topic_id]]))</f>
        <v>40261.52784722222</v>
      </c>
    </row>
    <row r="1260" spans="1:19" x14ac:dyDescent="0.25">
      <c r="A1260" s="7">
        <v>1270</v>
      </c>
      <c r="B1260" s="7">
        <v>1</v>
      </c>
      <c r="C1260" s="7">
        <v>350</v>
      </c>
      <c r="D1260" s="7">
        <v>4530</v>
      </c>
      <c r="E1260" s="2"/>
      <c r="F1260" s="8">
        <v>40261.590011574073</v>
      </c>
      <c r="G1260" s="7">
        <v>0</v>
      </c>
      <c r="H1260" s="7">
        <v>3</v>
      </c>
      <c r="I1260" s="7" t="b">
        <f t="shared" si="57"/>
        <v>0</v>
      </c>
      <c r="J1260" s="7" t="b">
        <f t="shared" si="58"/>
        <v>1</v>
      </c>
      <c r="K1260" s="7">
        <f t="shared" si="59"/>
        <v>0</v>
      </c>
      <c r="L1260" s="7">
        <f>WEEKDAY(Table1[[#This Row],[post_time]])</f>
        <v>4</v>
      </c>
      <c r="M1260" s="7">
        <f>VLOOKUP(Table1[[#This Row],[topic_id]],'All Topics Data'!$A$2:$I$1243,8,FALSE)</f>
        <v>40260.822222222225</v>
      </c>
      <c r="N1260" s="7">
        <f>Table1[[#This Row],[Hui Reply?]]*(Table1[[#This Row],[post_time]]-Table1[[#This Row],[timestamp of previous reply]])</f>
        <v>0</v>
      </c>
      <c r="O1260" s="3">
        <f>O1259+Table1[[#This Row],[Hui Reply?]]</f>
        <v>266</v>
      </c>
      <c r="P1260" s="19">
        <f>INT(Table1[[#This Row],[post_time]])</f>
        <v>40261</v>
      </c>
      <c r="Q1260" s="3">
        <f>IF(Table1[[#This Row],[Hui Reply?]],VLOOKUP(Table1[[#This Row],[topic_id]],'All Topics Data'!$A$2:$E$1243,5,FALSE),0)</f>
        <v>0</v>
      </c>
      <c r="R1260" s="8">
        <f>Table1[[#This Row],[post_time]]+8/24</f>
        <v>40261.923344907409</v>
      </c>
      <c r="S1260" s="3">
        <f>IF(Table1[[#This Row],[post_position]]=1,0,SUMIFS($F$2:F1260,$H$2:H1260,Table1[[#This Row],[post_position]]-1,$C$2:C1260,Table1[[#This Row],[topic_id]]))</f>
        <v>40261.002453703702</v>
      </c>
    </row>
    <row r="1261" spans="1:19" x14ac:dyDescent="0.25">
      <c r="A1261" s="7">
        <v>1271</v>
      </c>
      <c r="B1261" s="7">
        <v>1</v>
      </c>
      <c r="C1261" s="7">
        <v>345</v>
      </c>
      <c r="D1261" s="7">
        <v>4530</v>
      </c>
      <c r="E1261" s="2"/>
      <c r="F1261" s="8">
        <v>40261.623020833336</v>
      </c>
      <c r="G1261" s="7">
        <v>0</v>
      </c>
      <c r="H1261" s="7">
        <v>7</v>
      </c>
      <c r="I1261" s="7" t="b">
        <f t="shared" si="57"/>
        <v>0</v>
      </c>
      <c r="J1261" s="7" t="b">
        <f t="shared" si="58"/>
        <v>1</v>
      </c>
      <c r="K1261" s="7">
        <f t="shared" si="59"/>
        <v>0</v>
      </c>
      <c r="L1261" s="7">
        <f>WEEKDAY(Table1[[#This Row],[post_time]])</f>
        <v>4</v>
      </c>
      <c r="M1261" s="7">
        <f>VLOOKUP(Table1[[#This Row],[topic_id]],'All Topics Data'!$A$2:$I$1243,8,FALSE)</f>
        <v>40258.986111111109</v>
      </c>
      <c r="N1261" s="7">
        <f>Table1[[#This Row],[Hui Reply?]]*(Table1[[#This Row],[post_time]]-Table1[[#This Row],[timestamp of previous reply]])</f>
        <v>0</v>
      </c>
      <c r="O1261" s="3">
        <f>O1260+Table1[[#This Row],[Hui Reply?]]</f>
        <v>266</v>
      </c>
      <c r="P1261" s="19">
        <f>INT(Table1[[#This Row],[post_time]])</f>
        <v>40261</v>
      </c>
      <c r="Q1261" s="3">
        <f>IF(Table1[[#This Row],[Hui Reply?]],VLOOKUP(Table1[[#This Row],[topic_id]],'All Topics Data'!$A$2:$E$1243,5,FALSE),0)</f>
        <v>0</v>
      </c>
      <c r="R1261" s="8">
        <f>Table1[[#This Row],[post_time]]+8/24</f>
        <v>40261.956354166672</v>
      </c>
      <c r="S1261" s="3">
        <f>IF(Table1[[#This Row],[post_position]]=1,0,SUMIFS($F$2:F1261,$H$2:H1261,Table1[[#This Row],[post_position]]-1,$C$2:C1261,Table1[[#This Row],[topic_id]]))</f>
        <v>40259.682997685188</v>
      </c>
    </row>
    <row r="1262" spans="1:19" x14ac:dyDescent="0.25">
      <c r="A1262" s="7">
        <v>1272</v>
      </c>
      <c r="B1262" s="7">
        <v>1</v>
      </c>
      <c r="C1262" s="7">
        <v>345</v>
      </c>
      <c r="D1262" s="7">
        <v>4530</v>
      </c>
      <c r="F1262" s="8">
        <v>40261.624479166669</v>
      </c>
      <c r="G1262" s="7">
        <v>0</v>
      </c>
      <c r="H1262" s="7">
        <v>8</v>
      </c>
      <c r="I1262" s="7" t="b">
        <f t="shared" si="57"/>
        <v>0</v>
      </c>
      <c r="J1262" s="7" t="b">
        <f t="shared" si="58"/>
        <v>1</v>
      </c>
      <c r="K1262" s="7">
        <f t="shared" si="59"/>
        <v>0</v>
      </c>
      <c r="L1262" s="7">
        <f>WEEKDAY(Table1[[#This Row],[post_time]])</f>
        <v>4</v>
      </c>
      <c r="M1262" s="7">
        <f>VLOOKUP(Table1[[#This Row],[topic_id]],'All Topics Data'!$A$2:$I$1243,8,FALSE)</f>
        <v>40258.986111111109</v>
      </c>
      <c r="N1262" s="7">
        <f>Table1[[#This Row],[Hui Reply?]]*(Table1[[#This Row],[post_time]]-Table1[[#This Row],[timestamp of previous reply]])</f>
        <v>0</v>
      </c>
      <c r="O1262" s="3">
        <f>O1261+Table1[[#This Row],[Hui Reply?]]</f>
        <v>266</v>
      </c>
      <c r="P1262" s="19">
        <f>INT(Table1[[#This Row],[post_time]])</f>
        <v>40261</v>
      </c>
      <c r="Q1262" s="3">
        <f>IF(Table1[[#This Row],[Hui Reply?]],VLOOKUP(Table1[[#This Row],[topic_id]],'All Topics Data'!$A$2:$E$1243,5,FALSE),0)</f>
        <v>0</v>
      </c>
      <c r="R1262" s="8">
        <f>Table1[[#This Row],[post_time]]+8/24</f>
        <v>40261.957812500004</v>
      </c>
      <c r="S1262" s="3">
        <f>IF(Table1[[#This Row],[post_position]]=1,0,SUMIFS($F$2:F1262,$H$2:H1262,Table1[[#This Row],[post_position]]-1,$C$2:C1262,Table1[[#This Row],[topic_id]]))</f>
        <v>40261.623020833336</v>
      </c>
    </row>
    <row r="1263" spans="1:19" x14ac:dyDescent="0.25">
      <c r="A1263" s="7">
        <v>1273</v>
      </c>
      <c r="B1263" s="7">
        <v>4</v>
      </c>
      <c r="C1263" s="7">
        <v>2</v>
      </c>
      <c r="D1263" s="7">
        <v>4725</v>
      </c>
      <c r="E1263" s="2"/>
      <c r="F1263" s="8">
        <v>40261.64025462963</v>
      </c>
      <c r="G1263" s="7">
        <v>0</v>
      </c>
      <c r="H1263" s="7">
        <v>41</v>
      </c>
      <c r="I1263" s="7" t="b">
        <f t="shared" si="57"/>
        <v>0</v>
      </c>
      <c r="J1263" s="7" t="b">
        <f t="shared" si="58"/>
        <v>1</v>
      </c>
      <c r="K1263" s="7">
        <f t="shared" si="59"/>
        <v>0</v>
      </c>
      <c r="L1263" s="7">
        <f>WEEKDAY(Table1[[#This Row],[post_time]])</f>
        <v>4</v>
      </c>
      <c r="M1263" s="7">
        <f>VLOOKUP(Table1[[#This Row],[topic_id]],'All Topics Data'!$A$2:$I$1243,8,FALSE)</f>
        <v>40019.929861111108</v>
      </c>
      <c r="N1263" s="7">
        <f>Table1[[#This Row],[Hui Reply?]]*(Table1[[#This Row],[post_time]]-Table1[[#This Row],[timestamp of previous reply]])</f>
        <v>0</v>
      </c>
      <c r="O1263" s="3">
        <f>O1262+Table1[[#This Row],[Hui Reply?]]</f>
        <v>266</v>
      </c>
      <c r="P1263" s="19">
        <f>INT(Table1[[#This Row],[post_time]])</f>
        <v>40261</v>
      </c>
      <c r="Q1263" s="3">
        <f>IF(Table1[[#This Row],[Hui Reply?]],VLOOKUP(Table1[[#This Row],[topic_id]],'All Topics Data'!$A$2:$E$1243,5,FALSE),0)</f>
        <v>0</v>
      </c>
      <c r="R1263" s="8">
        <f>Table1[[#This Row],[post_time]]+8/24</f>
        <v>40261.973587962966</v>
      </c>
      <c r="S1263" s="3">
        <f>IF(Table1[[#This Row],[post_position]]=1,0,SUMIFS($F$2:F1263,$H$2:H1263,Table1[[#This Row],[post_position]]-1,$C$2:C1263,Table1[[#This Row],[topic_id]]))</f>
        <v>40232.798032407409</v>
      </c>
    </row>
    <row r="1264" spans="1:19" x14ac:dyDescent="0.25">
      <c r="A1264" s="7">
        <v>1274</v>
      </c>
      <c r="B1264" s="7">
        <v>1</v>
      </c>
      <c r="C1264" s="7">
        <v>354</v>
      </c>
      <c r="D1264" s="7">
        <v>4725</v>
      </c>
      <c r="E1264" s="2"/>
      <c r="F1264" s="8">
        <v>40261.643622685187</v>
      </c>
      <c r="G1264" s="7">
        <v>0</v>
      </c>
      <c r="H1264" s="7">
        <v>1</v>
      </c>
      <c r="I1264" s="7" t="b">
        <f t="shared" si="57"/>
        <v>0</v>
      </c>
      <c r="J1264" s="7" t="b">
        <f t="shared" si="58"/>
        <v>0</v>
      </c>
      <c r="K1264" s="7">
        <f t="shared" si="59"/>
        <v>0</v>
      </c>
      <c r="L1264" s="7">
        <f>WEEKDAY(Table1[[#This Row],[post_time]])</f>
        <v>4</v>
      </c>
      <c r="M1264" s="7">
        <f>VLOOKUP(Table1[[#This Row],[topic_id]],'All Topics Data'!$A$2:$I$1243,8,FALSE)</f>
        <v>40261.643055555556</v>
      </c>
      <c r="N1264" s="7">
        <f>Table1[[#This Row],[Hui Reply?]]*(Table1[[#This Row],[post_time]]-Table1[[#This Row],[timestamp of previous reply]])</f>
        <v>0</v>
      </c>
      <c r="O1264" s="3">
        <f>O1263+Table1[[#This Row],[Hui Reply?]]</f>
        <v>266</v>
      </c>
      <c r="P1264" s="19">
        <f>INT(Table1[[#This Row],[post_time]])</f>
        <v>40261</v>
      </c>
      <c r="Q1264" s="3">
        <f>IF(Table1[[#This Row],[Hui Reply?]],VLOOKUP(Table1[[#This Row],[topic_id]],'All Topics Data'!$A$2:$E$1243,5,FALSE),0)</f>
        <v>0</v>
      </c>
      <c r="R1264" s="8">
        <f>Table1[[#This Row],[post_time]]+8/24</f>
        <v>40261.976956018523</v>
      </c>
      <c r="S1264" s="3">
        <f>IF(Table1[[#This Row],[post_position]]=1,0,SUMIFS($F$2:F1264,$H$2:H1264,Table1[[#This Row],[post_position]]-1,$C$2:C1264,Table1[[#This Row],[topic_id]]))</f>
        <v>0</v>
      </c>
    </row>
    <row r="1265" spans="1:19" x14ac:dyDescent="0.25">
      <c r="A1265" s="7">
        <v>1275</v>
      </c>
      <c r="B1265" s="7">
        <v>1</v>
      </c>
      <c r="C1265" s="7">
        <v>354</v>
      </c>
      <c r="D1265" s="7">
        <v>2018</v>
      </c>
      <c r="F1265" s="8">
        <v>40261.689004629632</v>
      </c>
      <c r="G1265" s="7">
        <v>0</v>
      </c>
      <c r="H1265" s="7">
        <v>2</v>
      </c>
      <c r="I1265" s="7" t="b">
        <f t="shared" si="57"/>
        <v>0</v>
      </c>
      <c r="J1265" s="7" t="b">
        <f t="shared" si="58"/>
        <v>1</v>
      </c>
      <c r="K1265" s="7">
        <f t="shared" si="59"/>
        <v>0</v>
      </c>
      <c r="L1265" s="7">
        <f>WEEKDAY(Table1[[#This Row],[post_time]])</f>
        <v>4</v>
      </c>
      <c r="M1265" s="7">
        <f>VLOOKUP(Table1[[#This Row],[topic_id]],'All Topics Data'!$A$2:$I$1243,8,FALSE)</f>
        <v>40261.643055555556</v>
      </c>
      <c r="N1265" s="7">
        <f>Table1[[#This Row],[Hui Reply?]]*(Table1[[#This Row],[post_time]]-Table1[[#This Row],[timestamp of previous reply]])</f>
        <v>0</v>
      </c>
      <c r="O1265" s="3">
        <f>O1264+Table1[[#This Row],[Hui Reply?]]</f>
        <v>266</v>
      </c>
      <c r="P1265" s="19">
        <f>INT(Table1[[#This Row],[post_time]])</f>
        <v>40261</v>
      </c>
      <c r="Q1265" s="3">
        <f>IF(Table1[[#This Row],[Hui Reply?]],VLOOKUP(Table1[[#This Row],[topic_id]],'All Topics Data'!$A$2:$E$1243,5,FALSE),0)</f>
        <v>0</v>
      </c>
      <c r="R1265" s="8">
        <f>Table1[[#This Row],[post_time]]+8/24</f>
        <v>40262.022337962968</v>
      </c>
      <c r="S1265" s="3">
        <f>IF(Table1[[#This Row],[post_position]]=1,0,SUMIFS($F$2:F1265,$H$2:H1265,Table1[[#This Row],[post_position]]-1,$C$2:C1265,Table1[[#This Row],[topic_id]]))</f>
        <v>40261.643622685187</v>
      </c>
    </row>
    <row r="1266" spans="1:19" x14ac:dyDescent="0.25">
      <c r="A1266" s="7">
        <v>1276</v>
      </c>
      <c r="B1266" s="7">
        <v>1</v>
      </c>
      <c r="C1266" s="7">
        <v>354</v>
      </c>
      <c r="D1266" s="7">
        <v>2865</v>
      </c>
      <c r="F1266" s="8">
        <v>40261.694930555554</v>
      </c>
      <c r="G1266" s="7">
        <v>0</v>
      </c>
      <c r="H1266" s="7">
        <v>3</v>
      </c>
      <c r="I1266" s="7" t="b">
        <f t="shared" si="57"/>
        <v>0</v>
      </c>
      <c r="J1266" s="7" t="b">
        <f t="shared" si="58"/>
        <v>1</v>
      </c>
      <c r="K1266" s="7">
        <f t="shared" si="59"/>
        <v>0</v>
      </c>
      <c r="L1266" s="7">
        <f>WEEKDAY(Table1[[#This Row],[post_time]])</f>
        <v>4</v>
      </c>
      <c r="M1266" s="7">
        <f>VLOOKUP(Table1[[#This Row],[topic_id]],'All Topics Data'!$A$2:$I$1243,8,FALSE)</f>
        <v>40261.643055555556</v>
      </c>
      <c r="N1266" s="7">
        <f>Table1[[#This Row],[Hui Reply?]]*(Table1[[#This Row],[post_time]]-Table1[[#This Row],[timestamp of previous reply]])</f>
        <v>0</v>
      </c>
      <c r="O1266" s="3">
        <f>O1265+Table1[[#This Row],[Hui Reply?]]</f>
        <v>266</v>
      </c>
      <c r="P1266" s="19">
        <f>INT(Table1[[#This Row],[post_time]])</f>
        <v>40261</v>
      </c>
      <c r="Q1266" s="3">
        <f>IF(Table1[[#This Row],[Hui Reply?]],VLOOKUP(Table1[[#This Row],[topic_id]],'All Topics Data'!$A$2:$E$1243,5,FALSE),0)</f>
        <v>0</v>
      </c>
      <c r="R1266" s="8">
        <f>Table1[[#This Row],[post_time]]+8/24</f>
        <v>40262.028263888889</v>
      </c>
      <c r="S1266" s="3">
        <f>IF(Table1[[#This Row],[post_position]]=1,0,SUMIFS($F$2:F1266,$H$2:H1266,Table1[[#This Row],[post_position]]-1,$C$2:C1266,Table1[[#This Row],[topic_id]]))</f>
        <v>40261.689004629632</v>
      </c>
    </row>
    <row r="1267" spans="1:19" x14ac:dyDescent="0.25">
      <c r="A1267" s="7">
        <v>1277</v>
      </c>
      <c r="B1267" s="7">
        <v>1</v>
      </c>
      <c r="C1267" s="7">
        <v>344</v>
      </c>
      <c r="D1267" s="7">
        <v>4557</v>
      </c>
      <c r="F1267" s="8">
        <v>40261.848356481481</v>
      </c>
      <c r="G1267" s="7">
        <v>0</v>
      </c>
      <c r="H1267" s="7">
        <v>4</v>
      </c>
      <c r="I1267" s="7" t="b">
        <f t="shared" si="57"/>
        <v>0</v>
      </c>
      <c r="J1267" s="7" t="b">
        <f t="shared" si="58"/>
        <v>1</v>
      </c>
      <c r="K1267" s="7">
        <f t="shared" si="59"/>
        <v>0</v>
      </c>
      <c r="L1267" s="7">
        <f>WEEKDAY(Table1[[#This Row],[post_time]])</f>
        <v>4</v>
      </c>
      <c r="M1267" s="7">
        <f>VLOOKUP(Table1[[#This Row],[topic_id]],'All Topics Data'!$A$2:$I$1243,8,FALSE)</f>
        <v>40256.881944444445</v>
      </c>
      <c r="N1267" s="7">
        <f>Table1[[#This Row],[Hui Reply?]]*(Table1[[#This Row],[post_time]]-Table1[[#This Row],[timestamp of previous reply]])</f>
        <v>0</v>
      </c>
      <c r="O1267" s="3">
        <f>O1266+Table1[[#This Row],[Hui Reply?]]</f>
        <v>266</v>
      </c>
      <c r="P1267" s="19">
        <f>INT(Table1[[#This Row],[post_time]])</f>
        <v>40261</v>
      </c>
      <c r="Q1267" s="3">
        <f>IF(Table1[[#This Row],[Hui Reply?]],VLOOKUP(Table1[[#This Row],[topic_id]],'All Topics Data'!$A$2:$E$1243,5,FALSE),0)</f>
        <v>0</v>
      </c>
      <c r="R1267" s="8">
        <f>Table1[[#This Row],[post_time]]+8/24</f>
        <v>40262.181689814817</v>
      </c>
      <c r="S1267" s="3">
        <f>IF(Table1[[#This Row],[post_position]]=1,0,SUMIFS($F$2:F1267,$H$2:H1267,Table1[[#This Row],[post_position]]-1,$C$2:C1267,Table1[[#This Row],[topic_id]]))</f>
        <v>40260.308009259257</v>
      </c>
    </row>
    <row r="1268" spans="1:19" x14ac:dyDescent="0.25">
      <c r="A1268" s="7">
        <v>1278</v>
      </c>
      <c r="B1268" s="7">
        <v>1</v>
      </c>
      <c r="C1268" s="7">
        <v>350</v>
      </c>
      <c r="D1268" s="7">
        <v>24</v>
      </c>
      <c r="E1268" s="2"/>
      <c r="F1268" s="8">
        <v>40262.001689814817</v>
      </c>
      <c r="G1268" s="7">
        <v>0</v>
      </c>
      <c r="H1268" s="7">
        <v>4</v>
      </c>
      <c r="I1268" s="7" t="b">
        <f t="shared" si="57"/>
        <v>1</v>
      </c>
      <c r="J1268" s="7" t="b">
        <f t="shared" si="58"/>
        <v>1</v>
      </c>
      <c r="K1268" s="7">
        <f t="shared" si="59"/>
        <v>1</v>
      </c>
      <c r="L1268" s="7">
        <f>WEEKDAY(Table1[[#This Row],[post_time]])</f>
        <v>5</v>
      </c>
      <c r="M1268" s="7">
        <f>VLOOKUP(Table1[[#This Row],[topic_id]],'All Topics Data'!$A$2:$I$1243,8,FALSE)</f>
        <v>40260.822222222225</v>
      </c>
      <c r="N1268" s="7">
        <f>Table1[[#This Row],[Hui Reply?]]*(Table1[[#This Row],[post_time]]-Table1[[#This Row],[timestamp of previous reply]])</f>
        <v>0.41167824074364034</v>
      </c>
      <c r="O1268" s="3">
        <f>O1267+Table1[[#This Row],[Hui Reply?]]</f>
        <v>267</v>
      </c>
      <c r="P1268" s="19">
        <f>INT(Table1[[#This Row],[post_time]])</f>
        <v>40262</v>
      </c>
      <c r="Q1268" s="3" t="str">
        <f>IF(Table1[[#This Row],[Hui Reply?]],VLOOKUP(Table1[[#This Row],[topic_id]],'All Topics Data'!$A$2:$E$1243,5,FALSE),0)</f>
        <v>simcat95</v>
      </c>
      <c r="R1268" s="8">
        <f>Table1[[#This Row],[post_time]]+8/24</f>
        <v>40262.335023148153</v>
      </c>
      <c r="S1268" s="3">
        <f>IF(Table1[[#This Row],[post_position]]=1,0,SUMIFS($F$2:F1268,$H$2:H1268,Table1[[#This Row],[post_position]]-1,$C$2:C1268,Table1[[#This Row],[topic_id]]))</f>
        <v>40261.590011574073</v>
      </c>
    </row>
    <row r="1269" spans="1:19" x14ac:dyDescent="0.25">
      <c r="A1269" s="7">
        <v>1279</v>
      </c>
      <c r="B1269" s="7">
        <v>1</v>
      </c>
      <c r="C1269" s="7">
        <v>355</v>
      </c>
      <c r="D1269" s="7">
        <v>4742</v>
      </c>
      <c r="E1269" s="2"/>
      <c r="F1269" s="8">
        <v>40262.052141203705</v>
      </c>
      <c r="G1269" s="7">
        <v>0</v>
      </c>
      <c r="H1269" s="7">
        <v>1</v>
      </c>
      <c r="I1269" s="7" t="b">
        <f t="shared" si="57"/>
        <v>0</v>
      </c>
      <c r="J1269" s="7" t="b">
        <f t="shared" si="58"/>
        <v>0</v>
      </c>
      <c r="K1269" s="7">
        <f t="shared" si="59"/>
        <v>0</v>
      </c>
      <c r="L1269" s="7">
        <f>WEEKDAY(Table1[[#This Row],[post_time]])</f>
        <v>5</v>
      </c>
      <c r="M1269" s="7">
        <f>VLOOKUP(Table1[[#This Row],[topic_id]],'All Topics Data'!$A$2:$I$1243,8,FALSE)</f>
        <v>40262.052083333336</v>
      </c>
      <c r="N1269" s="7">
        <f>Table1[[#This Row],[Hui Reply?]]*(Table1[[#This Row],[post_time]]-Table1[[#This Row],[timestamp of previous reply]])</f>
        <v>0</v>
      </c>
      <c r="O1269" s="3">
        <f>O1268+Table1[[#This Row],[Hui Reply?]]</f>
        <v>267</v>
      </c>
      <c r="P1269" s="19">
        <f>INT(Table1[[#This Row],[post_time]])</f>
        <v>40262</v>
      </c>
      <c r="Q1269" s="3">
        <f>IF(Table1[[#This Row],[Hui Reply?]],VLOOKUP(Table1[[#This Row],[topic_id]],'All Topics Data'!$A$2:$E$1243,5,FALSE),0)</f>
        <v>0</v>
      </c>
      <c r="R1269" s="8">
        <f>Table1[[#This Row],[post_time]]+8/24</f>
        <v>40262.385474537041</v>
      </c>
      <c r="S1269" s="3">
        <f>IF(Table1[[#This Row],[post_position]]=1,0,SUMIFS($F$2:F1269,$H$2:H1269,Table1[[#This Row],[post_position]]-1,$C$2:C1269,Table1[[#This Row],[topic_id]]))</f>
        <v>0</v>
      </c>
    </row>
    <row r="1270" spans="1:19" x14ac:dyDescent="0.25">
      <c r="A1270" s="7">
        <v>1280</v>
      </c>
      <c r="B1270" s="7">
        <v>1</v>
      </c>
      <c r="C1270" s="7">
        <v>355</v>
      </c>
      <c r="D1270" s="7">
        <v>24</v>
      </c>
      <c r="F1270" s="8">
        <v>40262.079525462963</v>
      </c>
      <c r="G1270" s="7">
        <v>0</v>
      </c>
      <c r="H1270" s="7">
        <v>2</v>
      </c>
      <c r="I1270" s="7" t="b">
        <f t="shared" si="57"/>
        <v>1</v>
      </c>
      <c r="J1270" s="7" t="b">
        <f t="shared" si="58"/>
        <v>1</v>
      </c>
      <c r="K1270" s="7">
        <f t="shared" si="59"/>
        <v>1</v>
      </c>
      <c r="L1270" s="7">
        <f>WEEKDAY(Table1[[#This Row],[post_time]])</f>
        <v>5</v>
      </c>
      <c r="M1270" s="7">
        <f>VLOOKUP(Table1[[#This Row],[topic_id]],'All Topics Data'!$A$2:$I$1243,8,FALSE)</f>
        <v>40262.052083333336</v>
      </c>
      <c r="N1270" s="7">
        <f>Table1[[#This Row],[Hui Reply?]]*(Table1[[#This Row],[post_time]]-Table1[[#This Row],[timestamp of previous reply]])</f>
        <v>2.7384259257814847E-2</v>
      </c>
      <c r="O1270" s="3">
        <f>O1269+Table1[[#This Row],[Hui Reply?]]</f>
        <v>268</v>
      </c>
      <c r="P1270" s="19">
        <f>INT(Table1[[#This Row],[post_time]])</f>
        <v>40262</v>
      </c>
      <c r="Q1270" s="3" t="str">
        <f>IF(Table1[[#This Row],[Hui Reply?]],VLOOKUP(Table1[[#This Row],[topic_id]],'All Topics Data'!$A$2:$E$1243,5,FALSE),0)</f>
        <v>tubadenis</v>
      </c>
      <c r="R1270" s="8">
        <f>Table1[[#This Row],[post_time]]+8/24</f>
        <v>40262.412858796299</v>
      </c>
      <c r="S1270" s="3">
        <f>IF(Table1[[#This Row],[post_position]]=1,0,SUMIFS($F$2:F1270,$H$2:H1270,Table1[[#This Row],[post_position]]-1,$C$2:C1270,Table1[[#This Row],[topic_id]]))</f>
        <v>40262.052141203705</v>
      </c>
    </row>
    <row r="1271" spans="1:19" x14ac:dyDescent="0.25">
      <c r="A1271" s="7">
        <v>1281</v>
      </c>
      <c r="B1271" s="7">
        <v>1</v>
      </c>
      <c r="C1271" s="7">
        <v>355</v>
      </c>
      <c r="D1271" s="7">
        <v>4742</v>
      </c>
      <c r="F1271" s="8">
        <v>40262.093495370369</v>
      </c>
      <c r="G1271" s="7">
        <v>0</v>
      </c>
      <c r="H1271" s="7">
        <v>3</v>
      </c>
      <c r="I1271" s="7" t="b">
        <f t="shared" si="57"/>
        <v>0</v>
      </c>
      <c r="J1271" s="7" t="b">
        <f t="shared" si="58"/>
        <v>1</v>
      </c>
      <c r="K1271" s="7">
        <f t="shared" si="59"/>
        <v>0</v>
      </c>
      <c r="L1271" s="7">
        <f>WEEKDAY(Table1[[#This Row],[post_time]])</f>
        <v>5</v>
      </c>
      <c r="M1271" s="7">
        <f>VLOOKUP(Table1[[#This Row],[topic_id]],'All Topics Data'!$A$2:$I$1243,8,FALSE)</f>
        <v>40262.052083333336</v>
      </c>
      <c r="N1271" s="7">
        <f>Table1[[#This Row],[Hui Reply?]]*(Table1[[#This Row],[post_time]]-Table1[[#This Row],[timestamp of previous reply]])</f>
        <v>0</v>
      </c>
      <c r="O1271" s="3">
        <f>O1270+Table1[[#This Row],[Hui Reply?]]</f>
        <v>268</v>
      </c>
      <c r="P1271" s="19">
        <f>INT(Table1[[#This Row],[post_time]])</f>
        <v>40262</v>
      </c>
      <c r="Q1271" s="3">
        <f>IF(Table1[[#This Row],[Hui Reply?]],VLOOKUP(Table1[[#This Row],[topic_id]],'All Topics Data'!$A$2:$E$1243,5,FALSE),0)</f>
        <v>0</v>
      </c>
      <c r="R1271" s="8">
        <f>Table1[[#This Row],[post_time]]+8/24</f>
        <v>40262.426828703705</v>
      </c>
      <c r="S1271" s="3">
        <f>IF(Table1[[#This Row],[post_position]]=1,0,SUMIFS($F$2:F1271,$H$2:H1271,Table1[[#This Row],[post_position]]-1,$C$2:C1271,Table1[[#This Row],[topic_id]]))</f>
        <v>40262.079525462963</v>
      </c>
    </row>
    <row r="1272" spans="1:19" x14ac:dyDescent="0.25">
      <c r="A1272" s="7">
        <v>1282</v>
      </c>
      <c r="B1272" s="7">
        <v>1</v>
      </c>
      <c r="C1272" s="7">
        <v>355</v>
      </c>
      <c r="D1272" s="7">
        <v>24</v>
      </c>
      <c r="F1272" s="8">
        <v>40262.308715277781</v>
      </c>
      <c r="G1272" s="7">
        <v>0</v>
      </c>
      <c r="H1272" s="7">
        <v>4</v>
      </c>
      <c r="I1272" s="7" t="b">
        <f t="shared" si="57"/>
        <v>1</v>
      </c>
      <c r="J1272" s="7" t="b">
        <f t="shared" si="58"/>
        <v>1</v>
      </c>
      <c r="K1272" s="7">
        <f t="shared" si="59"/>
        <v>1</v>
      </c>
      <c r="L1272" s="7">
        <f>WEEKDAY(Table1[[#This Row],[post_time]])</f>
        <v>5</v>
      </c>
      <c r="M1272" s="7">
        <f>VLOOKUP(Table1[[#This Row],[topic_id]],'All Topics Data'!$A$2:$I$1243,8,FALSE)</f>
        <v>40262.052083333336</v>
      </c>
      <c r="N1272" s="7">
        <f>Table1[[#This Row],[Hui Reply?]]*(Table1[[#This Row],[post_time]]-Table1[[#This Row],[timestamp of previous reply]])</f>
        <v>0.21521990741166519</v>
      </c>
      <c r="O1272" s="3">
        <f>O1271+Table1[[#This Row],[Hui Reply?]]</f>
        <v>269</v>
      </c>
      <c r="P1272" s="19">
        <f>INT(Table1[[#This Row],[post_time]])</f>
        <v>40262</v>
      </c>
      <c r="Q1272" s="3" t="str">
        <f>IF(Table1[[#This Row],[Hui Reply?]],VLOOKUP(Table1[[#This Row],[topic_id]],'All Topics Data'!$A$2:$E$1243,5,FALSE),0)</f>
        <v>tubadenis</v>
      </c>
      <c r="R1272" s="8">
        <f>Table1[[#This Row],[post_time]]+8/24</f>
        <v>40262.642048611116</v>
      </c>
      <c r="S1272" s="3">
        <f>IF(Table1[[#This Row],[post_position]]=1,0,SUMIFS($F$2:F1272,$H$2:H1272,Table1[[#This Row],[post_position]]-1,$C$2:C1272,Table1[[#This Row],[topic_id]]))</f>
        <v>40262.093495370369</v>
      </c>
    </row>
    <row r="1273" spans="1:19" x14ac:dyDescent="0.25">
      <c r="A1273" s="7">
        <v>1283</v>
      </c>
      <c r="B1273" s="7">
        <v>1</v>
      </c>
      <c r="C1273" s="7">
        <v>343</v>
      </c>
      <c r="D1273" s="7">
        <v>4544</v>
      </c>
      <c r="E1273" s="2"/>
      <c r="F1273" s="8">
        <v>40262.372812499998</v>
      </c>
      <c r="G1273" s="7">
        <v>0</v>
      </c>
      <c r="H1273" s="7">
        <v>3</v>
      </c>
      <c r="I1273" s="7" t="b">
        <f t="shared" si="57"/>
        <v>0</v>
      </c>
      <c r="J1273" s="7" t="b">
        <f t="shared" si="58"/>
        <v>1</v>
      </c>
      <c r="K1273" s="7">
        <f t="shared" si="59"/>
        <v>0</v>
      </c>
      <c r="L1273" s="7">
        <f>WEEKDAY(Table1[[#This Row],[post_time]])</f>
        <v>5</v>
      </c>
      <c r="M1273" s="7">
        <f>VLOOKUP(Table1[[#This Row],[topic_id]],'All Topics Data'!$A$2:$I$1243,8,FALSE)</f>
        <v>40256.828472222223</v>
      </c>
      <c r="N1273" s="7">
        <f>Table1[[#This Row],[Hui Reply?]]*(Table1[[#This Row],[post_time]]-Table1[[#This Row],[timestamp of previous reply]])</f>
        <v>0</v>
      </c>
      <c r="O1273" s="3">
        <f>O1272+Table1[[#This Row],[Hui Reply?]]</f>
        <v>269</v>
      </c>
      <c r="P1273" s="19">
        <f>INT(Table1[[#This Row],[post_time]])</f>
        <v>40262</v>
      </c>
      <c r="Q1273" s="3">
        <f>IF(Table1[[#This Row],[Hui Reply?]],VLOOKUP(Table1[[#This Row],[topic_id]],'All Topics Data'!$A$2:$E$1243,5,FALSE),0)</f>
        <v>0</v>
      </c>
      <c r="R1273" s="8">
        <f>Table1[[#This Row],[post_time]]+8/24</f>
        <v>40262.706145833334</v>
      </c>
      <c r="S1273" s="3">
        <f>IF(Table1[[#This Row],[post_position]]=1,0,SUMIFS($F$2:F1273,$H$2:H1273,Table1[[#This Row],[post_position]]-1,$C$2:C1273,Table1[[#This Row],[topic_id]]))</f>
        <v>40257.005983796298</v>
      </c>
    </row>
    <row r="1274" spans="1:19" x14ac:dyDescent="0.25">
      <c r="A1274" s="7">
        <v>1284</v>
      </c>
      <c r="B1274" s="7">
        <v>1</v>
      </c>
      <c r="C1274" s="7">
        <v>343</v>
      </c>
      <c r="D1274" s="7">
        <v>24</v>
      </c>
      <c r="E1274" s="2"/>
      <c r="F1274" s="8">
        <v>40262.507291666669</v>
      </c>
      <c r="G1274" s="7">
        <v>0</v>
      </c>
      <c r="H1274" s="7">
        <v>4</v>
      </c>
      <c r="I1274" s="7" t="b">
        <f t="shared" si="57"/>
        <v>1</v>
      </c>
      <c r="J1274" s="7" t="b">
        <f t="shared" si="58"/>
        <v>1</v>
      </c>
      <c r="K1274" s="7">
        <f t="shared" si="59"/>
        <v>1</v>
      </c>
      <c r="L1274" s="7">
        <f>WEEKDAY(Table1[[#This Row],[post_time]])</f>
        <v>5</v>
      </c>
      <c r="M1274" s="7">
        <f>VLOOKUP(Table1[[#This Row],[topic_id]],'All Topics Data'!$A$2:$I$1243,8,FALSE)</f>
        <v>40256.828472222223</v>
      </c>
      <c r="N1274" s="7">
        <f>Table1[[#This Row],[Hui Reply?]]*(Table1[[#This Row],[post_time]]-Table1[[#This Row],[timestamp of previous reply]])</f>
        <v>0.13447916667064419</v>
      </c>
      <c r="O1274" s="3">
        <f>O1273+Table1[[#This Row],[Hui Reply?]]</f>
        <v>270</v>
      </c>
      <c r="P1274" s="19">
        <f>INT(Table1[[#This Row],[post_time]])</f>
        <v>40262</v>
      </c>
      <c r="Q1274" s="3" t="str">
        <f>IF(Table1[[#This Row],[Hui Reply?]],VLOOKUP(Table1[[#This Row],[topic_id]],'All Topics Data'!$A$2:$E$1243,5,FALSE),0)</f>
        <v>khyati_p</v>
      </c>
      <c r="R1274" s="8">
        <f>Table1[[#This Row],[post_time]]+8/24</f>
        <v>40262.840625000004</v>
      </c>
      <c r="S1274" s="3">
        <f>IF(Table1[[#This Row],[post_position]]=1,0,SUMIFS($F$2:F1274,$H$2:H1274,Table1[[#This Row],[post_position]]-1,$C$2:C1274,Table1[[#This Row],[topic_id]]))</f>
        <v>40262.372812499998</v>
      </c>
    </row>
    <row r="1275" spans="1:19" x14ac:dyDescent="0.25">
      <c r="A1275" s="7">
        <v>1285</v>
      </c>
      <c r="B1275" s="7">
        <v>1</v>
      </c>
      <c r="C1275" s="7">
        <v>348</v>
      </c>
      <c r="D1275" s="7">
        <v>24</v>
      </c>
      <c r="F1275" s="8">
        <v>40262.56108796296</v>
      </c>
      <c r="G1275" s="7">
        <v>0</v>
      </c>
      <c r="H1275" s="7">
        <v>6</v>
      </c>
      <c r="I1275" s="7" t="b">
        <f t="shared" si="57"/>
        <v>1</v>
      </c>
      <c r="J1275" s="7" t="b">
        <f t="shared" si="58"/>
        <v>1</v>
      </c>
      <c r="K1275" s="7">
        <f t="shared" si="59"/>
        <v>1</v>
      </c>
      <c r="L1275" s="7">
        <f>WEEKDAY(Table1[[#This Row],[post_time]])</f>
        <v>5</v>
      </c>
      <c r="M1275" s="7">
        <f>VLOOKUP(Table1[[#This Row],[topic_id]],'All Topics Data'!$A$2:$I$1243,8,FALSE)</f>
        <v>40260.006249999999</v>
      </c>
      <c r="N1275" s="7">
        <f>Table1[[#This Row],[Hui Reply?]]*(Table1[[#This Row],[post_time]]-Table1[[#This Row],[timestamp of previous reply]])</f>
        <v>2.0037731481424998</v>
      </c>
      <c r="O1275" s="3">
        <f>O1274+Table1[[#This Row],[Hui Reply?]]</f>
        <v>271</v>
      </c>
      <c r="P1275" s="19">
        <f>INT(Table1[[#This Row],[post_time]])</f>
        <v>40262</v>
      </c>
      <c r="Q1275" s="3" t="str">
        <f>IF(Table1[[#This Row],[Hui Reply?]],VLOOKUP(Table1[[#This Row],[topic_id]],'All Topics Data'!$A$2:$E$1243,5,FALSE),0)</f>
        <v>kilele</v>
      </c>
      <c r="R1275" s="8">
        <f>Table1[[#This Row],[post_time]]+8/24</f>
        <v>40262.894421296296</v>
      </c>
      <c r="S1275" s="3">
        <f>IF(Table1[[#This Row],[post_position]]=1,0,SUMIFS($F$2:F1275,$H$2:H1275,Table1[[#This Row],[post_position]]-1,$C$2:C1275,Table1[[#This Row],[topic_id]]))</f>
        <v>40260.557314814818</v>
      </c>
    </row>
    <row r="1276" spans="1:19" x14ac:dyDescent="0.25">
      <c r="A1276" s="7">
        <v>1286</v>
      </c>
      <c r="B1276" s="7">
        <v>1</v>
      </c>
      <c r="C1276" s="7">
        <v>350</v>
      </c>
      <c r="D1276" s="7">
        <v>4530</v>
      </c>
      <c r="F1276" s="8">
        <v>40262.576608796298</v>
      </c>
      <c r="G1276" s="7">
        <v>0</v>
      </c>
      <c r="H1276" s="7">
        <v>5</v>
      </c>
      <c r="I1276" s="7" t="b">
        <f t="shared" si="57"/>
        <v>0</v>
      </c>
      <c r="J1276" s="7" t="b">
        <f t="shared" si="58"/>
        <v>1</v>
      </c>
      <c r="K1276" s="7">
        <f t="shared" si="59"/>
        <v>0</v>
      </c>
      <c r="L1276" s="7">
        <f>WEEKDAY(Table1[[#This Row],[post_time]])</f>
        <v>5</v>
      </c>
      <c r="M1276" s="7">
        <f>VLOOKUP(Table1[[#This Row],[topic_id]],'All Topics Data'!$A$2:$I$1243,8,FALSE)</f>
        <v>40260.822222222225</v>
      </c>
      <c r="N1276" s="7">
        <f>Table1[[#This Row],[Hui Reply?]]*(Table1[[#This Row],[post_time]]-Table1[[#This Row],[timestamp of previous reply]])</f>
        <v>0</v>
      </c>
      <c r="O1276" s="3">
        <f>O1275+Table1[[#This Row],[Hui Reply?]]</f>
        <v>271</v>
      </c>
      <c r="P1276" s="19">
        <f>INT(Table1[[#This Row],[post_time]])</f>
        <v>40262</v>
      </c>
      <c r="Q1276" s="3">
        <f>IF(Table1[[#This Row],[Hui Reply?]],VLOOKUP(Table1[[#This Row],[topic_id]],'All Topics Data'!$A$2:$E$1243,5,FALSE),0)</f>
        <v>0</v>
      </c>
      <c r="R1276" s="8">
        <f>Table1[[#This Row],[post_time]]+8/24</f>
        <v>40262.909942129634</v>
      </c>
      <c r="S1276" s="3">
        <f>IF(Table1[[#This Row],[post_position]]=1,0,SUMIFS($F$2:F1276,$H$2:H1276,Table1[[#This Row],[post_position]]-1,$C$2:C1276,Table1[[#This Row],[topic_id]]))</f>
        <v>40262.001689814817</v>
      </c>
    </row>
    <row r="1277" spans="1:19" x14ac:dyDescent="0.25">
      <c r="A1277" s="7">
        <v>1287</v>
      </c>
      <c r="B1277" s="7">
        <v>1</v>
      </c>
      <c r="C1277" s="7">
        <v>350</v>
      </c>
      <c r="D1277" s="7">
        <v>24</v>
      </c>
      <c r="F1277" s="8">
        <v>40262.587337962963</v>
      </c>
      <c r="G1277" s="7">
        <v>0</v>
      </c>
      <c r="H1277" s="7">
        <v>6</v>
      </c>
      <c r="I1277" s="7" t="b">
        <f t="shared" si="57"/>
        <v>1</v>
      </c>
      <c r="J1277" s="7" t="b">
        <f t="shared" si="58"/>
        <v>1</v>
      </c>
      <c r="K1277" s="7">
        <f t="shared" si="59"/>
        <v>1</v>
      </c>
      <c r="L1277" s="7">
        <f>WEEKDAY(Table1[[#This Row],[post_time]])</f>
        <v>5</v>
      </c>
      <c r="M1277" s="7">
        <f>VLOOKUP(Table1[[#This Row],[topic_id]],'All Topics Data'!$A$2:$I$1243,8,FALSE)</f>
        <v>40260.822222222225</v>
      </c>
      <c r="N1277" s="7">
        <f>Table1[[#This Row],[Hui Reply?]]*(Table1[[#This Row],[post_time]]-Table1[[#This Row],[timestamp of previous reply]])</f>
        <v>1.0729166664532386E-2</v>
      </c>
      <c r="O1277" s="3">
        <f>O1276+Table1[[#This Row],[Hui Reply?]]</f>
        <v>272</v>
      </c>
      <c r="P1277" s="19">
        <f>INT(Table1[[#This Row],[post_time]])</f>
        <v>40262</v>
      </c>
      <c r="Q1277" s="3" t="str">
        <f>IF(Table1[[#This Row],[Hui Reply?]],VLOOKUP(Table1[[#This Row],[topic_id]],'All Topics Data'!$A$2:$E$1243,5,FALSE),0)</f>
        <v>simcat95</v>
      </c>
      <c r="R1277" s="8">
        <f>Table1[[#This Row],[post_time]]+8/24</f>
        <v>40262.920671296299</v>
      </c>
      <c r="S1277" s="3">
        <f>IF(Table1[[#This Row],[post_position]]=1,0,SUMIFS($F$2:F1277,$H$2:H1277,Table1[[#This Row],[post_position]]-1,$C$2:C1277,Table1[[#This Row],[topic_id]]))</f>
        <v>40262.576608796298</v>
      </c>
    </row>
    <row r="1278" spans="1:19" x14ac:dyDescent="0.25">
      <c r="A1278" s="7">
        <v>1288</v>
      </c>
      <c r="B1278" s="7">
        <v>1</v>
      </c>
      <c r="C1278" s="7">
        <v>343</v>
      </c>
      <c r="D1278" s="7">
        <v>4544</v>
      </c>
      <c r="E1278" s="2"/>
      <c r="F1278" s="8">
        <v>40262.666608796295</v>
      </c>
      <c r="G1278" s="7">
        <v>0</v>
      </c>
      <c r="H1278" s="7">
        <v>5</v>
      </c>
      <c r="I1278" s="7" t="b">
        <f t="shared" si="57"/>
        <v>0</v>
      </c>
      <c r="J1278" s="7" t="b">
        <f t="shared" si="58"/>
        <v>1</v>
      </c>
      <c r="K1278" s="7">
        <f t="shared" si="59"/>
        <v>0</v>
      </c>
      <c r="L1278" s="7">
        <f>WEEKDAY(Table1[[#This Row],[post_time]])</f>
        <v>5</v>
      </c>
      <c r="M1278" s="7">
        <f>VLOOKUP(Table1[[#This Row],[topic_id]],'All Topics Data'!$A$2:$I$1243,8,FALSE)</f>
        <v>40256.828472222223</v>
      </c>
      <c r="N1278" s="7">
        <f>Table1[[#This Row],[Hui Reply?]]*(Table1[[#This Row],[post_time]]-Table1[[#This Row],[timestamp of previous reply]])</f>
        <v>0</v>
      </c>
      <c r="O1278" s="3">
        <f>O1277+Table1[[#This Row],[Hui Reply?]]</f>
        <v>272</v>
      </c>
      <c r="P1278" s="19">
        <f>INT(Table1[[#This Row],[post_time]])</f>
        <v>40262</v>
      </c>
      <c r="Q1278" s="3">
        <f>IF(Table1[[#This Row],[Hui Reply?]],VLOOKUP(Table1[[#This Row],[topic_id]],'All Topics Data'!$A$2:$E$1243,5,FALSE),0)</f>
        <v>0</v>
      </c>
      <c r="R1278" s="8">
        <f>Table1[[#This Row],[post_time]]+8/24</f>
        <v>40262.999942129631</v>
      </c>
      <c r="S1278" s="3">
        <f>IF(Table1[[#This Row],[post_position]]=1,0,SUMIFS($F$2:F1278,$H$2:H1278,Table1[[#This Row],[post_position]]-1,$C$2:C1278,Table1[[#This Row],[topic_id]]))</f>
        <v>40262.507291666669</v>
      </c>
    </row>
    <row r="1279" spans="1:19" x14ac:dyDescent="0.25">
      <c r="A1279" s="7">
        <v>1289</v>
      </c>
      <c r="B1279" s="7">
        <v>1</v>
      </c>
      <c r="C1279" s="7">
        <v>343</v>
      </c>
      <c r="D1279" s="7">
        <v>4544</v>
      </c>
      <c r="F1279" s="8">
        <v>40262.669421296298</v>
      </c>
      <c r="G1279" s="7">
        <v>0</v>
      </c>
      <c r="H1279" s="7">
        <v>6</v>
      </c>
      <c r="I1279" s="7" t="b">
        <f t="shared" si="57"/>
        <v>0</v>
      </c>
      <c r="J1279" s="7" t="b">
        <f t="shared" si="58"/>
        <v>1</v>
      </c>
      <c r="K1279" s="7">
        <f t="shared" si="59"/>
        <v>0</v>
      </c>
      <c r="L1279" s="7">
        <f>WEEKDAY(Table1[[#This Row],[post_time]])</f>
        <v>5</v>
      </c>
      <c r="M1279" s="7">
        <f>VLOOKUP(Table1[[#This Row],[topic_id]],'All Topics Data'!$A$2:$I$1243,8,FALSE)</f>
        <v>40256.828472222223</v>
      </c>
      <c r="N1279" s="7">
        <f>Table1[[#This Row],[Hui Reply?]]*(Table1[[#This Row],[post_time]]-Table1[[#This Row],[timestamp of previous reply]])</f>
        <v>0</v>
      </c>
      <c r="O1279" s="3">
        <f>O1278+Table1[[#This Row],[Hui Reply?]]</f>
        <v>272</v>
      </c>
      <c r="P1279" s="19">
        <f>INT(Table1[[#This Row],[post_time]])</f>
        <v>40262</v>
      </c>
      <c r="Q1279" s="3">
        <f>IF(Table1[[#This Row],[Hui Reply?]],VLOOKUP(Table1[[#This Row],[topic_id]],'All Topics Data'!$A$2:$E$1243,5,FALSE),0)</f>
        <v>0</v>
      </c>
      <c r="R1279" s="8">
        <f>Table1[[#This Row],[post_time]]+8/24</f>
        <v>40263.002754629633</v>
      </c>
      <c r="S1279" s="3">
        <f>IF(Table1[[#This Row],[post_position]]=1,0,SUMIFS($F$2:F1279,$H$2:H1279,Table1[[#This Row],[post_position]]-1,$C$2:C1279,Table1[[#This Row],[topic_id]]))</f>
        <v>40262.666608796295</v>
      </c>
    </row>
    <row r="1280" spans="1:19" x14ac:dyDescent="0.25">
      <c r="A1280" s="7">
        <v>1290</v>
      </c>
      <c r="B1280" s="7">
        <v>1</v>
      </c>
      <c r="C1280" s="7">
        <v>343</v>
      </c>
      <c r="D1280" s="7">
        <v>4544</v>
      </c>
      <c r="F1280" s="8">
        <v>40262.673541666663</v>
      </c>
      <c r="G1280" s="7">
        <v>0</v>
      </c>
      <c r="H1280" s="7">
        <v>7</v>
      </c>
      <c r="I1280" s="7" t="b">
        <f t="shared" si="57"/>
        <v>0</v>
      </c>
      <c r="J1280" s="7" t="b">
        <f t="shared" si="58"/>
        <v>1</v>
      </c>
      <c r="K1280" s="7">
        <f t="shared" si="59"/>
        <v>0</v>
      </c>
      <c r="L1280" s="7">
        <f>WEEKDAY(Table1[[#This Row],[post_time]])</f>
        <v>5</v>
      </c>
      <c r="M1280" s="7">
        <f>VLOOKUP(Table1[[#This Row],[topic_id]],'All Topics Data'!$A$2:$I$1243,8,FALSE)</f>
        <v>40256.828472222223</v>
      </c>
      <c r="N1280" s="7">
        <f>Table1[[#This Row],[Hui Reply?]]*(Table1[[#This Row],[post_time]]-Table1[[#This Row],[timestamp of previous reply]])</f>
        <v>0</v>
      </c>
      <c r="O1280" s="3">
        <f>O1279+Table1[[#This Row],[Hui Reply?]]</f>
        <v>272</v>
      </c>
      <c r="P1280" s="19">
        <f>INT(Table1[[#This Row],[post_time]])</f>
        <v>40262</v>
      </c>
      <c r="Q1280" s="3">
        <f>IF(Table1[[#This Row],[Hui Reply?]],VLOOKUP(Table1[[#This Row],[topic_id]],'All Topics Data'!$A$2:$E$1243,5,FALSE),0)</f>
        <v>0</v>
      </c>
      <c r="R1280" s="8">
        <f>Table1[[#This Row],[post_time]]+8/24</f>
        <v>40263.006874999999</v>
      </c>
      <c r="S1280" s="3">
        <f>IF(Table1[[#This Row],[post_position]]=1,0,SUMIFS($F$2:F1280,$H$2:H1280,Table1[[#This Row],[post_position]]-1,$C$2:C1280,Table1[[#This Row],[topic_id]]))</f>
        <v>40262.669421296298</v>
      </c>
    </row>
    <row r="1281" spans="1:19" x14ac:dyDescent="0.25">
      <c r="A1281" s="7">
        <v>1291</v>
      </c>
      <c r="B1281" s="7">
        <v>1</v>
      </c>
      <c r="C1281" s="7">
        <v>343</v>
      </c>
      <c r="D1281" s="7">
        <v>4544</v>
      </c>
      <c r="E1281" s="2"/>
      <c r="F1281" s="8">
        <v>40262.772650462961</v>
      </c>
      <c r="G1281" s="7">
        <v>0</v>
      </c>
      <c r="H1281" s="7">
        <v>8</v>
      </c>
      <c r="I1281" s="7" t="b">
        <f t="shared" si="57"/>
        <v>0</v>
      </c>
      <c r="J1281" s="7" t="b">
        <f t="shared" si="58"/>
        <v>1</v>
      </c>
      <c r="K1281" s="7">
        <f t="shared" si="59"/>
        <v>0</v>
      </c>
      <c r="L1281" s="7">
        <f>WEEKDAY(Table1[[#This Row],[post_time]])</f>
        <v>5</v>
      </c>
      <c r="M1281" s="7">
        <f>VLOOKUP(Table1[[#This Row],[topic_id]],'All Topics Data'!$A$2:$I$1243,8,FALSE)</f>
        <v>40256.828472222223</v>
      </c>
      <c r="N1281" s="7">
        <f>Table1[[#This Row],[Hui Reply?]]*(Table1[[#This Row],[post_time]]-Table1[[#This Row],[timestamp of previous reply]])</f>
        <v>0</v>
      </c>
      <c r="O1281" s="3">
        <f>O1280+Table1[[#This Row],[Hui Reply?]]</f>
        <v>272</v>
      </c>
      <c r="P1281" s="19">
        <f>INT(Table1[[#This Row],[post_time]])</f>
        <v>40262</v>
      </c>
      <c r="Q1281" s="3">
        <f>IF(Table1[[#This Row],[Hui Reply?]],VLOOKUP(Table1[[#This Row],[topic_id]],'All Topics Data'!$A$2:$E$1243,5,FALSE),0)</f>
        <v>0</v>
      </c>
      <c r="R1281" s="8">
        <f>Table1[[#This Row],[post_time]]+8/24</f>
        <v>40263.105983796297</v>
      </c>
      <c r="S1281" s="3">
        <f>IF(Table1[[#This Row],[post_position]]=1,0,SUMIFS($F$2:F1281,$H$2:H1281,Table1[[#This Row],[post_position]]-1,$C$2:C1281,Table1[[#This Row],[topic_id]]))</f>
        <v>40262.673541666663</v>
      </c>
    </row>
    <row r="1282" spans="1:19" x14ac:dyDescent="0.25">
      <c r="A1282" s="7">
        <v>1292</v>
      </c>
      <c r="B1282" s="7">
        <v>1</v>
      </c>
      <c r="C1282" s="7">
        <v>343</v>
      </c>
      <c r="D1282" s="7">
        <v>4544</v>
      </c>
      <c r="F1282" s="8">
        <v>40262.797407407408</v>
      </c>
      <c r="G1282" s="7">
        <v>0</v>
      </c>
      <c r="H1282" s="7">
        <v>9</v>
      </c>
      <c r="I1282" s="7" t="b">
        <f t="shared" si="57"/>
        <v>0</v>
      </c>
      <c r="J1282" s="7" t="b">
        <f t="shared" si="58"/>
        <v>1</v>
      </c>
      <c r="K1282" s="7">
        <f t="shared" si="59"/>
        <v>0</v>
      </c>
      <c r="L1282" s="7">
        <f>WEEKDAY(Table1[[#This Row],[post_time]])</f>
        <v>5</v>
      </c>
      <c r="M1282" s="7">
        <f>VLOOKUP(Table1[[#This Row],[topic_id]],'All Topics Data'!$A$2:$I$1243,8,FALSE)</f>
        <v>40256.828472222223</v>
      </c>
      <c r="N1282" s="7">
        <f>Table1[[#This Row],[Hui Reply?]]*(Table1[[#This Row],[post_time]]-Table1[[#This Row],[timestamp of previous reply]])</f>
        <v>0</v>
      </c>
      <c r="O1282" s="3">
        <f>O1281+Table1[[#This Row],[Hui Reply?]]</f>
        <v>272</v>
      </c>
      <c r="P1282" s="19">
        <f>INT(Table1[[#This Row],[post_time]])</f>
        <v>40262</v>
      </c>
      <c r="Q1282" s="3">
        <f>IF(Table1[[#This Row],[Hui Reply?]],VLOOKUP(Table1[[#This Row],[topic_id]],'All Topics Data'!$A$2:$E$1243,5,FALSE),0)</f>
        <v>0</v>
      </c>
      <c r="R1282" s="8">
        <f>Table1[[#This Row],[post_time]]+8/24</f>
        <v>40263.130740740744</v>
      </c>
      <c r="S1282" s="3">
        <f>IF(Table1[[#This Row],[post_position]]=1,0,SUMIFS($F$2:F1282,$H$2:H1282,Table1[[#This Row],[post_position]]-1,$C$2:C1282,Table1[[#This Row],[topic_id]]))</f>
        <v>40262.772650462961</v>
      </c>
    </row>
    <row r="1283" spans="1:19" x14ac:dyDescent="0.25">
      <c r="A1283" s="7">
        <v>1293</v>
      </c>
      <c r="B1283" s="7">
        <v>1</v>
      </c>
      <c r="C1283" s="7">
        <v>343</v>
      </c>
      <c r="D1283" s="7">
        <v>4544</v>
      </c>
      <c r="E1283" s="2"/>
      <c r="F1283" s="8">
        <v>40262.835486111115</v>
      </c>
      <c r="G1283" s="7">
        <v>0</v>
      </c>
      <c r="H1283" s="7">
        <v>10</v>
      </c>
      <c r="I1283" s="7" t="b">
        <f t="shared" ref="I1283:I1346" si="60">(D1283=24)</f>
        <v>0</v>
      </c>
      <c r="J1283" s="7" t="b">
        <f t="shared" ref="J1283:J1346" si="61">H1283&gt;1</f>
        <v>1</v>
      </c>
      <c r="K1283" s="7">
        <f t="shared" ref="K1283:K1346" si="62">I1283*J1283</f>
        <v>0</v>
      </c>
      <c r="L1283" s="7">
        <f>WEEKDAY(Table1[[#This Row],[post_time]])</f>
        <v>5</v>
      </c>
      <c r="M1283" s="7">
        <f>VLOOKUP(Table1[[#This Row],[topic_id]],'All Topics Data'!$A$2:$I$1243,8,FALSE)</f>
        <v>40256.828472222223</v>
      </c>
      <c r="N1283" s="7">
        <f>Table1[[#This Row],[Hui Reply?]]*(Table1[[#This Row],[post_time]]-Table1[[#This Row],[timestamp of previous reply]])</f>
        <v>0</v>
      </c>
      <c r="O1283" s="3">
        <f>O1282+Table1[[#This Row],[Hui Reply?]]</f>
        <v>272</v>
      </c>
      <c r="P1283" s="19">
        <f>INT(Table1[[#This Row],[post_time]])</f>
        <v>40262</v>
      </c>
      <c r="Q1283" s="3">
        <f>IF(Table1[[#This Row],[Hui Reply?]],VLOOKUP(Table1[[#This Row],[topic_id]],'All Topics Data'!$A$2:$E$1243,5,FALSE),0)</f>
        <v>0</v>
      </c>
      <c r="R1283" s="8">
        <f>Table1[[#This Row],[post_time]]+8/24</f>
        <v>40263.16881944445</v>
      </c>
      <c r="S1283" s="3">
        <f>IF(Table1[[#This Row],[post_position]]=1,0,SUMIFS($F$2:F1283,$H$2:H1283,Table1[[#This Row],[post_position]]-1,$C$2:C1283,Table1[[#This Row],[topic_id]]))</f>
        <v>40262.797407407408</v>
      </c>
    </row>
    <row r="1284" spans="1:19" x14ac:dyDescent="0.25">
      <c r="A1284" s="7">
        <v>1294</v>
      </c>
      <c r="B1284" s="7">
        <v>1</v>
      </c>
      <c r="C1284" s="7">
        <v>348</v>
      </c>
      <c r="D1284" s="7">
        <v>4661</v>
      </c>
      <c r="E1284" s="2"/>
      <c r="F1284" s="8">
        <v>40262.866249999999</v>
      </c>
      <c r="G1284" s="7">
        <v>0</v>
      </c>
      <c r="H1284" s="7">
        <v>7</v>
      </c>
      <c r="I1284" s="7" t="b">
        <f t="shared" si="60"/>
        <v>0</v>
      </c>
      <c r="J1284" s="7" t="b">
        <f t="shared" si="61"/>
        <v>1</v>
      </c>
      <c r="K1284" s="7">
        <f t="shared" si="62"/>
        <v>0</v>
      </c>
      <c r="L1284" s="7">
        <f>WEEKDAY(Table1[[#This Row],[post_time]])</f>
        <v>5</v>
      </c>
      <c r="M1284" s="7">
        <f>VLOOKUP(Table1[[#This Row],[topic_id]],'All Topics Data'!$A$2:$I$1243,8,FALSE)</f>
        <v>40260.006249999999</v>
      </c>
      <c r="N1284" s="7">
        <f>Table1[[#This Row],[Hui Reply?]]*(Table1[[#This Row],[post_time]]-Table1[[#This Row],[timestamp of previous reply]])</f>
        <v>0</v>
      </c>
      <c r="O1284" s="3">
        <f>O1283+Table1[[#This Row],[Hui Reply?]]</f>
        <v>272</v>
      </c>
      <c r="P1284" s="19">
        <f>INT(Table1[[#This Row],[post_time]])</f>
        <v>40262</v>
      </c>
      <c r="Q1284" s="3">
        <f>IF(Table1[[#This Row],[Hui Reply?]],VLOOKUP(Table1[[#This Row],[topic_id]],'All Topics Data'!$A$2:$E$1243,5,FALSE),0)</f>
        <v>0</v>
      </c>
      <c r="R1284" s="8">
        <f>Table1[[#This Row],[post_time]]+8/24</f>
        <v>40263.199583333335</v>
      </c>
      <c r="S1284" s="3">
        <f>IF(Table1[[#This Row],[post_position]]=1,0,SUMIFS($F$2:F1284,$H$2:H1284,Table1[[#This Row],[post_position]]-1,$C$2:C1284,Table1[[#This Row],[topic_id]]))</f>
        <v>40262.56108796296</v>
      </c>
    </row>
    <row r="1285" spans="1:19" x14ac:dyDescent="0.25">
      <c r="A1285" s="7">
        <v>1295</v>
      </c>
      <c r="B1285" s="7">
        <v>1</v>
      </c>
      <c r="C1285" s="7">
        <v>343</v>
      </c>
      <c r="D1285" s="7">
        <v>24</v>
      </c>
      <c r="E1285" s="2"/>
      <c r="F1285" s="8">
        <v>40262.947928240741</v>
      </c>
      <c r="G1285" s="7">
        <v>0</v>
      </c>
      <c r="H1285" s="7">
        <v>11</v>
      </c>
      <c r="I1285" s="7" t="b">
        <f t="shared" si="60"/>
        <v>1</v>
      </c>
      <c r="J1285" s="7" t="b">
        <f t="shared" si="61"/>
        <v>1</v>
      </c>
      <c r="K1285" s="7">
        <f t="shared" si="62"/>
        <v>1</v>
      </c>
      <c r="L1285" s="7">
        <f>WEEKDAY(Table1[[#This Row],[post_time]])</f>
        <v>5</v>
      </c>
      <c r="M1285" s="7">
        <f>VLOOKUP(Table1[[#This Row],[topic_id]],'All Topics Data'!$A$2:$I$1243,8,FALSE)</f>
        <v>40256.828472222223</v>
      </c>
      <c r="N1285" s="7">
        <f>Table1[[#This Row],[Hui Reply?]]*(Table1[[#This Row],[post_time]]-Table1[[#This Row],[timestamp of previous reply]])</f>
        <v>0.11244212962628808</v>
      </c>
      <c r="O1285" s="3">
        <f>O1284+Table1[[#This Row],[Hui Reply?]]</f>
        <v>273</v>
      </c>
      <c r="P1285" s="19">
        <f>INT(Table1[[#This Row],[post_time]])</f>
        <v>40262</v>
      </c>
      <c r="Q1285" s="3" t="str">
        <f>IF(Table1[[#This Row],[Hui Reply?]],VLOOKUP(Table1[[#This Row],[topic_id]],'All Topics Data'!$A$2:$E$1243,5,FALSE),0)</f>
        <v>khyati_p</v>
      </c>
      <c r="R1285" s="8">
        <f>Table1[[#This Row],[post_time]]+8/24</f>
        <v>40263.281261574077</v>
      </c>
      <c r="S1285" s="3">
        <f>IF(Table1[[#This Row],[post_position]]=1,0,SUMIFS($F$2:F1285,$H$2:H1285,Table1[[#This Row],[post_position]]-1,$C$2:C1285,Table1[[#This Row],[topic_id]]))</f>
        <v>40262.835486111115</v>
      </c>
    </row>
    <row r="1286" spans="1:19" x14ac:dyDescent="0.25">
      <c r="A1286" s="7">
        <v>1296</v>
      </c>
      <c r="B1286" s="7">
        <v>1</v>
      </c>
      <c r="C1286" s="7">
        <v>349</v>
      </c>
      <c r="D1286" s="7">
        <v>2369</v>
      </c>
      <c r="E1286" s="2"/>
      <c r="F1286" s="8">
        <v>40263.184270833335</v>
      </c>
      <c r="G1286" s="7">
        <v>0</v>
      </c>
      <c r="H1286" s="7">
        <v>3</v>
      </c>
      <c r="I1286" s="7" t="b">
        <f t="shared" si="60"/>
        <v>0</v>
      </c>
      <c r="J1286" s="7" t="b">
        <f t="shared" si="61"/>
        <v>1</v>
      </c>
      <c r="K1286" s="7">
        <f t="shared" si="62"/>
        <v>0</v>
      </c>
      <c r="L1286" s="7">
        <f>WEEKDAY(Table1[[#This Row],[post_time]])</f>
        <v>6</v>
      </c>
      <c r="M1286" s="7">
        <f>VLOOKUP(Table1[[#This Row],[topic_id]],'All Topics Data'!$A$2:$I$1243,8,FALSE)</f>
        <v>40260.136111111111</v>
      </c>
      <c r="N1286" s="7">
        <f>Table1[[#This Row],[Hui Reply?]]*(Table1[[#This Row],[post_time]]-Table1[[#This Row],[timestamp of previous reply]])</f>
        <v>0</v>
      </c>
      <c r="O1286" s="3">
        <f>O1285+Table1[[#This Row],[Hui Reply?]]</f>
        <v>273</v>
      </c>
      <c r="P1286" s="19">
        <f>INT(Table1[[#This Row],[post_time]])</f>
        <v>40263</v>
      </c>
      <c r="Q1286" s="3">
        <f>IF(Table1[[#This Row],[Hui Reply?]],VLOOKUP(Table1[[#This Row],[topic_id]],'All Topics Data'!$A$2:$E$1243,5,FALSE),0)</f>
        <v>0</v>
      </c>
      <c r="R1286" s="8">
        <f>Table1[[#This Row],[post_time]]+8/24</f>
        <v>40263.517604166671</v>
      </c>
      <c r="S1286" s="3">
        <f>IF(Table1[[#This Row],[post_position]]=1,0,SUMIFS($F$2:F1286,$H$2:H1286,Table1[[#This Row],[post_position]]-1,$C$2:C1286,Table1[[#This Row],[topic_id]]))</f>
        <v>40260.5153125</v>
      </c>
    </row>
    <row r="1287" spans="1:19" x14ac:dyDescent="0.25">
      <c r="A1287" s="7">
        <v>1297</v>
      </c>
      <c r="B1287" s="7">
        <v>1</v>
      </c>
      <c r="C1287" s="7">
        <v>356</v>
      </c>
      <c r="D1287" s="7">
        <v>2369</v>
      </c>
      <c r="E1287" s="2"/>
      <c r="F1287" s="8">
        <v>40263.20239583333</v>
      </c>
      <c r="G1287" s="7">
        <v>0</v>
      </c>
      <c r="H1287" s="7">
        <v>1</v>
      </c>
      <c r="I1287" s="7" t="b">
        <f t="shared" si="60"/>
        <v>0</v>
      </c>
      <c r="J1287" s="7" t="b">
        <f t="shared" si="61"/>
        <v>0</v>
      </c>
      <c r="K1287" s="7">
        <f t="shared" si="62"/>
        <v>0</v>
      </c>
      <c r="L1287" s="7">
        <f>WEEKDAY(Table1[[#This Row],[post_time]])</f>
        <v>6</v>
      </c>
      <c r="M1287" s="7">
        <f>VLOOKUP(Table1[[#This Row],[topic_id]],'All Topics Data'!$A$2:$I$1243,8,FALSE)</f>
        <v>40263.20208333333</v>
      </c>
      <c r="N1287" s="7">
        <f>Table1[[#This Row],[Hui Reply?]]*(Table1[[#This Row],[post_time]]-Table1[[#This Row],[timestamp of previous reply]])</f>
        <v>0</v>
      </c>
      <c r="O1287" s="3">
        <f>O1286+Table1[[#This Row],[Hui Reply?]]</f>
        <v>273</v>
      </c>
      <c r="P1287" s="19">
        <f>INT(Table1[[#This Row],[post_time]])</f>
        <v>40263</v>
      </c>
      <c r="Q1287" s="3">
        <f>IF(Table1[[#This Row],[Hui Reply?]],VLOOKUP(Table1[[#This Row],[topic_id]],'All Topics Data'!$A$2:$E$1243,5,FALSE),0)</f>
        <v>0</v>
      </c>
      <c r="R1287" s="8">
        <f>Table1[[#This Row],[post_time]]+8/24</f>
        <v>40263.535729166666</v>
      </c>
      <c r="S1287" s="3">
        <f>IF(Table1[[#This Row],[post_position]]=1,0,SUMIFS($F$2:F1287,$H$2:H1287,Table1[[#This Row],[post_position]]-1,$C$2:C1287,Table1[[#This Row],[topic_id]]))</f>
        <v>0</v>
      </c>
    </row>
    <row r="1288" spans="1:19" x14ac:dyDescent="0.25">
      <c r="A1288" s="7">
        <v>1298</v>
      </c>
      <c r="B1288" s="7">
        <v>1</v>
      </c>
      <c r="C1288" s="7">
        <v>349</v>
      </c>
      <c r="D1288" s="7">
        <v>24</v>
      </c>
      <c r="F1288" s="8">
        <v>40263.225694444445</v>
      </c>
      <c r="G1288" s="7">
        <v>0</v>
      </c>
      <c r="H1288" s="7">
        <v>4</v>
      </c>
      <c r="I1288" s="7" t="b">
        <f t="shared" si="60"/>
        <v>1</v>
      </c>
      <c r="J1288" s="7" t="b">
        <f t="shared" si="61"/>
        <v>1</v>
      </c>
      <c r="K1288" s="7">
        <f t="shared" si="62"/>
        <v>1</v>
      </c>
      <c r="L1288" s="7">
        <f>WEEKDAY(Table1[[#This Row],[post_time]])</f>
        <v>6</v>
      </c>
      <c r="M1288" s="7">
        <f>VLOOKUP(Table1[[#This Row],[topic_id]],'All Topics Data'!$A$2:$I$1243,8,FALSE)</f>
        <v>40260.136111111111</v>
      </c>
      <c r="N1288" s="7">
        <f>Table1[[#This Row],[Hui Reply?]]*(Table1[[#This Row],[post_time]]-Table1[[#This Row],[timestamp of previous reply]])</f>
        <v>4.1423611110076308E-2</v>
      </c>
      <c r="O1288" s="3">
        <f>O1287+Table1[[#This Row],[Hui Reply?]]</f>
        <v>274</v>
      </c>
      <c r="P1288" s="19">
        <f>INT(Table1[[#This Row],[post_time]])</f>
        <v>40263</v>
      </c>
      <c r="Q1288" s="3" t="str">
        <f>IF(Table1[[#This Row],[Hui Reply?]],VLOOKUP(Table1[[#This Row],[topic_id]],'All Topics Data'!$A$2:$E$1243,5,FALSE),0)</f>
        <v>maradykstra</v>
      </c>
      <c r="R1288" s="8">
        <f>Table1[[#This Row],[post_time]]+8/24</f>
        <v>40263.559027777781</v>
      </c>
      <c r="S1288" s="3">
        <f>IF(Table1[[#This Row],[post_position]]=1,0,SUMIFS($F$2:F1288,$H$2:H1288,Table1[[#This Row],[post_position]]-1,$C$2:C1288,Table1[[#This Row],[topic_id]]))</f>
        <v>40263.184270833335</v>
      </c>
    </row>
    <row r="1289" spans="1:19" x14ac:dyDescent="0.25">
      <c r="A1289" s="7">
        <v>1299</v>
      </c>
      <c r="B1289" s="7">
        <v>1</v>
      </c>
      <c r="C1289" s="7">
        <v>356</v>
      </c>
      <c r="D1289" s="7">
        <v>24</v>
      </c>
      <c r="E1289" s="2"/>
      <c r="F1289" s="8">
        <v>40263.23164351852</v>
      </c>
      <c r="G1289" s="7">
        <v>0</v>
      </c>
      <c r="H1289" s="7">
        <v>2</v>
      </c>
      <c r="I1289" s="7" t="b">
        <f t="shared" si="60"/>
        <v>1</v>
      </c>
      <c r="J1289" s="7" t="b">
        <f t="shared" si="61"/>
        <v>1</v>
      </c>
      <c r="K1289" s="7">
        <f t="shared" si="62"/>
        <v>1</v>
      </c>
      <c r="L1289" s="7">
        <f>WEEKDAY(Table1[[#This Row],[post_time]])</f>
        <v>6</v>
      </c>
      <c r="M1289" s="7">
        <f>VLOOKUP(Table1[[#This Row],[topic_id]],'All Topics Data'!$A$2:$I$1243,8,FALSE)</f>
        <v>40263.20208333333</v>
      </c>
      <c r="N1289" s="7">
        <f>Table1[[#This Row],[Hui Reply?]]*(Table1[[#This Row],[post_time]]-Table1[[#This Row],[timestamp of previous reply]])</f>
        <v>2.9247685190057382E-2</v>
      </c>
      <c r="O1289" s="3">
        <f>O1288+Table1[[#This Row],[Hui Reply?]]</f>
        <v>275</v>
      </c>
      <c r="P1289" s="19">
        <f>INT(Table1[[#This Row],[post_time]])</f>
        <v>40263</v>
      </c>
      <c r="Q1289" s="3" t="str">
        <f>IF(Table1[[#This Row],[Hui Reply?]],VLOOKUP(Table1[[#This Row],[topic_id]],'All Topics Data'!$A$2:$E$1243,5,FALSE),0)</f>
        <v>maradykstra</v>
      </c>
      <c r="R1289" s="8">
        <f>Table1[[#This Row],[post_time]]+8/24</f>
        <v>40263.564976851856</v>
      </c>
      <c r="S1289" s="3">
        <f>IF(Table1[[#This Row],[post_position]]=1,0,SUMIFS($F$2:F1289,$H$2:H1289,Table1[[#This Row],[post_position]]-1,$C$2:C1289,Table1[[#This Row],[topic_id]]))</f>
        <v>40263.20239583333</v>
      </c>
    </row>
    <row r="1290" spans="1:19" x14ac:dyDescent="0.25">
      <c r="A1290" s="7">
        <v>1300</v>
      </c>
      <c r="B1290" s="7">
        <v>1</v>
      </c>
      <c r="C1290" s="7">
        <v>357</v>
      </c>
      <c r="D1290" s="7">
        <v>4775</v>
      </c>
      <c r="E1290" s="2"/>
      <c r="F1290" s="8">
        <v>40263.370243055557</v>
      </c>
      <c r="G1290" s="7">
        <v>0</v>
      </c>
      <c r="H1290" s="7">
        <v>1</v>
      </c>
      <c r="I1290" s="7" t="b">
        <f t="shared" si="60"/>
        <v>0</v>
      </c>
      <c r="J1290" s="7" t="b">
        <f t="shared" si="61"/>
        <v>0</v>
      </c>
      <c r="K1290" s="7">
        <f t="shared" si="62"/>
        <v>0</v>
      </c>
      <c r="L1290" s="7">
        <f>WEEKDAY(Table1[[#This Row],[post_time]])</f>
        <v>6</v>
      </c>
      <c r="M1290" s="7">
        <f>VLOOKUP(Table1[[#This Row],[topic_id]],'All Topics Data'!$A$2:$I$1243,8,FALSE)</f>
        <v>40263.370138888888</v>
      </c>
      <c r="N1290" s="7">
        <f>Table1[[#This Row],[Hui Reply?]]*(Table1[[#This Row],[post_time]]-Table1[[#This Row],[timestamp of previous reply]])</f>
        <v>0</v>
      </c>
      <c r="O1290" s="3">
        <f>O1289+Table1[[#This Row],[Hui Reply?]]</f>
        <v>275</v>
      </c>
      <c r="P1290" s="19">
        <f>INT(Table1[[#This Row],[post_time]])</f>
        <v>40263</v>
      </c>
      <c r="Q1290" s="3">
        <f>IF(Table1[[#This Row],[Hui Reply?]],VLOOKUP(Table1[[#This Row],[topic_id]],'All Topics Data'!$A$2:$E$1243,5,FALSE),0)</f>
        <v>0</v>
      </c>
      <c r="R1290" s="8">
        <f>Table1[[#This Row],[post_time]]+8/24</f>
        <v>40263.703576388893</v>
      </c>
      <c r="S1290" s="3">
        <f>IF(Table1[[#This Row],[post_position]]=1,0,SUMIFS($F$2:F1290,$H$2:H1290,Table1[[#This Row],[post_position]]-1,$C$2:C1290,Table1[[#This Row],[topic_id]]))</f>
        <v>0</v>
      </c>
    </row>
    <row r="1291" spans="1:19" x14ac:dyDescent="0.25">
      <c r="A1291" s="7">
        <v>1301</v>
      </c>
      <c r="B1291" s="7">
        <v>1</v>
      </c>
      <c r="C1291" s="7">
        <v>357</v>
      </c>
      <c r="D1291" s="7">
        <v>24</v>
      </c>
      <c r="F1291" s="8">
        <v>40263.394016203703</v>
      </c>
      <c r="G1291" s="7">
        <v>0</v>
      </c>
      <c r="H1291" s="7">
        <v>2</v>
      </c>
      <c r="I1291" s="7" t="b">
        <f t="shared" si="60"/>
        <v>1</v>
      </c>
      <c r="J1291" s="7" t="b">
        <f t="shared" si="61"/>
        <v>1</v>
      </c>
      <c r="K1291" s="7">
        <f t="shared" si="62"/>
        <v>1</v>
      </c>
      <c r="L1291" s="7">
        <f>WEEKDAY(Table1[[#This Row],[post_time]])</f>
        <v>6</v>
      </c>
      <c r="M1291" s="7">
        <f>VLOOKUP(Table1[[#This Row],[topic_id]],'All Topics Data'!$A$2:$I$1243,8,FALSE)</f>
        <v>40263.370138888888</v>
      </c>
      <c r="N1291" s="7">
        <f>Table1[[#This Row],[Hui Reply?]]*(Table1[[#This Row],[post_time]]-Table1[[#This Row],[timestamp of previous reply]])</f>
        <v>2.3773148146574385E-2</v>
      </c>
      <c r="O1291" s="3">
        <f>O1290+Table1[[#This Row],[Hui Reply?]]</f>
        <v>276</v>
      </c>
      <c r="P1291" s="19">
        <f>INT(Table1[[#This Row],[post_time]])</f>
        <v>40263</v>
      </c>
      <c r="Q1291" s="3" t="str">
        <f>IF(Table1[[#This Row],[Hui Reply?]],VLOOKUP(Table1[[#This Row],[topic_id]],'All Topics Data'!$A$2:$E$1243,5,FALSE),0)</f>
        <v>PBM</v>
      </c>
      <c r="R1291" s="8">
        <f>Table1[[#This Row],[post_time]]+8/24</f>
        <v>40263.727349537039</v>
      </c>
      <c r="S1291" s="3">
        <f>IF(Table1[[#This Row],[post_position]]=1,0,SUMIFS($F$2:F1291,$H$2:H1291,Table1[[#This Row],[post_position]]-1,$C$2:C1291,Table1[[#This Row],[topic_id]]))</f>
        <v>40263.370243055557</v>
      </c>
    </row>
    <row r="1292" spans="1:19" x14ac:dyDescent="0.25">
      <c r="A1292" s="7">
        <v>1302</v>
      </c>
      <c r="B1292" s="7">
        <v>1</v>
      </c>
      <c r="C1292" s="7">
        <v>357</v>
      </c>
      <c r="D1292" s="7">
        <v>24</v>
      </c>
      <c r="F1292" s="8">
        <v>40263.396215277775</v>
      </c>
      <c r="G1292" s="7">
        <v>0</v>
      </c>
      <c r="H1292" s="7">
        <v>3</v>
      </c>
      <c r="I1292" s="7" t="b">
        <f t="shared" si="60"/>
        <v>1</v>
      </c>
      <c r="J1292" s="7" t="b">
        <f t="shared" si="61"/>
        <v>1</v>
      </c>
      <c r="K1292" s="7">
        <f t="shared" si="62"/>
        <v>1</v>
      </c>
      <c r="L1292" s="7">
        <f>WEEKDAY(Table1[[#This Row],[post_time]])</f>
        <v>6</v>
      </c>
      <c r="M1292" s="7">
        <f>VLOOKUP(Table1[[#This Row],[topic_id]],'All Topics Data'!$A$2:$I$1243,8,FALSE)</f>
        <v>40263.370138888888</v>
      </c>
      <c r="N1292" s="7">
        <f>Table1[[#This Row],[Hui Reply?]]*(Table1[[#This Row],[post_time]]-Table1[[#This Row],[timestamp of previous reply]])</f>
        <v>2.1990740715409629E-3</v>
      </c>
      <c r="O1292" s="3">
        <f>O1291+Table1[[#This Row],[Hui Reply?]]</f>
        <v>277</v>
      </c>
      <c r="P1292" s="19">
        <f>INT(Table1[[#This Row],[post_time]])</f>
        <v>40263</v>
      </c>
      <c r="Q1292" s="3" t="str">
        <f>IF(Table1[[#This Row],[Hui Reply?]],VLOOKUP(Table1[[#This Row],[topic_id]],'All Topics Data'!$A$2:$E$1243,5,FALSE),0)</f>
        <v>PBM</v>
      </c>
      <c r="R1292" s="8">
        <f>Table1[[#This Row],[post_time]]+8/24</f>
        <v>40263.729548611111</v>
      </c>
      <c r="S1292" s="3">
        <f>IF(Table1[[#This Row],[post_position]]=1,0,SUMIFS($F$2:F1292,$H$2:H1292,Table1[[#This Row],[post_position]]-1,$C$2:C1292,Table1[[#This Row],[topic_id]]))</f>
        <v>40263.394016203703</v>
      </c>
    </row>
    <row r="1293" spans="1:19" x14ac:dyDescent="0.25">
      <c r="A1293" s="7">
        <v>1303</v>
      </c>
      <c r="B1293" s="7">
        <v>1</v>
      </c>
      <c r="C1293" s="7">
        <v>351</v>
      </c>
      <c r="D1293" s="7">
        <v>24</v>
      </c>
      <c r="E1293" s="2"/>
      <c r="F1293" s="8">
        <v>40263.461192129631</v>
      </c>
      <c r="G1293" s="7">
        <v>0</v>
      </c>
      <c r="H1293" s="7">
        <v>2</v>
      </c>
      <c r="I1293" s="7" t="b">
        <f t="shared" si="60"/>
        <v>1</v>
      </c>
      <c r="J1293" s="7" t="b">
        <f t="shared" si="61"/>
        <v>1</v>
      </c>
      <c r="K1293" s="7">
        <f t="shared" si="62"/>
        <v>1</v>
      </c>
      <c r="L1293" s="7">
        <f>WEEKDAY(Table1[[#This Row],[post_time]])</f>
        <v>6</v>
      </c>
      <c r="M1293" s="7">
        <f>VLOOKUP(Table1[[#This Row],[topic_id]],'All Topics Data'!$A$2:$I$1243,8,FALSE)</f>
        <v>40260.853472222225</v>
      </c>
      <c r="N1293" s="7">
        <f>Table1[[#This Row],[Hui Reply?]]*(Table1[[#This Row],[post_time]]-Table1[[#This Row],[timestamp of previous reply]])</f>
        <v>2.6076273148137261</v>
      </c>
      <c r="O1293" s="3">
        <f>O1292+Table1[[#This Row],[Hui Reply?]]</f>
        <v>278</v>
      </c>
      <c r="P1293" s="19">
        <f>INT(Table1[[#This Row],[post_time]])</f>
        <v>40263</v>
      </c>
      <c r="Q1293" s="3" t="str">
        <f>IF(Table1[[#This Row],[Hui Reply?]],VLOOKUP(Table1[[#This Row],[topic_id]],'All Topics Data'!$A$2:$E$1243,5,FALSE),0)</f>
        <v>ssnch</v>
      </c>
      <c r="R1293" s="8">
        <f>Table1[[#This Row],[post_time]]+8/24</f>
        <v>40263.794525462967</v>
      </c>
      <c r="S1293" s="3">
        <f>IF(Table1[[#This Row],[post_position]]=1,0,SUMIFS($F$2:F1293,$H$2:H1293,Table1[[#This Row],[post_position]]-1,$C$2:C1293,Table1[[#This Row],[topic_id]]))</f>
        <v>40260.853564814817</v>
      </c>
    </row>
    <row r="1294" spans="1:19" x14ac:dyDescent="0.25">
      <c r="A1294" s="7">
        <v>1304</v>
      </c>
      <c r="B1294" s="7">
        <v>1</v>
      </c>
      <c r="C1294" s="7">
        <v>297</v>
      </c>
      <c r="D1294" s="7">
        <v>3924</v>
      </c>
      <c r="F1294" s="8">
        <v>40263.600844907407</v>
      </c>
      <c r="G1294" s="7">
        <v>0</v>
      </c>
      <c r="H1294" s="7">
        <v>5</v>
      </c>
      <c r="I1294" s="7" t="b">
        <f t="shared" si="60"/>
        <v>0</v>
      </c>
      <c r="J1294" s="7" t="b">
        <f t="shared" si="61"/>
        <v>1</v>
      </c>
      <c r="K1294" s="7">
        <f t="shared" si="62"/>
        <v>0</v>
      </c>
      <c r="L1294" s="7">
        <f>WEEKDAY(Table1[[#This Row],[post_time]])</f>
        <v>6</v>
      </c>
      <c r="M1294" s="7">
        <f>VLOOKUP(Table1[[#This Row],[topic_id]],'All Topics Data'!$A$2:$I$1243,8,FALSE)</f>
        <v>40235.852777777778</v>
      </c>
      <c r="N1294" s="7">
        <f>Table1[[#This Row],[Hui Reply?]]*(Table1[[#This Row],[post_time]]-Table1[[#This Row],[timestamp of previous reply]])</f>
        <v>0</v>
      </c>
      <c r="O1294" s="3">
        <f>O1293+Table1[[#This Row],[Hui Reply?]]</f>
        <v>278</v>
      </c>
      <c r="P1294" s="19">
        <f>INT(Table1[[#This Row],[post_time]])</f>
        <v>40263</v>
      </c>
      <c r="Q1294" s="3">
        <f>IF(Table1[[#This Row],[Hui Reply?]],VLOOKUP(Table1[[#This Row],[topic_id]],'All Topics Data'!$A$2:$E$1243,5,FALSE),0)</f>
        <v>0</v>
      </c>
      <c r="R1294" s="8">
        <f>Table1[[#This Row],[post_time]]+8/24</f>
        <v>40263.934178240743</v>
      </c>
      <c r="S1294" s="3">
        <f>IF(Table1[[#This Row],[post_position]]=1,0,SUMIFS($F$2:F1294,$H$2:H1294,Table1[[#This Row],[post_position]]-1,$C$2:C1294,Table1[[#This Row],[topic_id]]))</f>
        <v>40256.622372685182</v>
      </c>
    </row>
    <row r="1295" spans="1:19" x14ac:dyDescent="0.25">
      <c r="A1295" s="7">
        <v>1305</v>
      </c>
      <c r="B1295" s="7">
        <v>1</v>
      </c>
      <c r="C1295" s="7">
        <v>358</v>
      </c>
      <c r="D1295" s="7">
        <v>4787</v>
      </c>
      <c r="E1295" s="2"/>
      <c r="F1295" s="8">
        <v>40263.617442129631</v>
      </c>
      <c r="G1295" s="7">
        <v>0</v>
      </c>
      <c r="H1295" s="7">
        <v>1</v>
      </c>
      <c r="I1295" s="7" t="b">
        <f t="shared" si="60"/>
        <v>0</v>
      </c>
      <c r="J1295" s="7" t="b">
        <f t="shared" si="61"/>
        <v>0</v>
      </c>
      <c r="K1295" s="7">
        <f t="shared" si="62"/>
        <v>0</v>
      </c>
      <c r="L1295" s="7">
        <f>WEEKDAY(Table1[[#This Row],[post_time]])</f>
        <v>6</v>
      </c>
      <c r="M1295" s="7">
        <f>VLOOKUP(Table1[[#This Row],[topic_id]],'All Topics Data'!$A$2:$I$1243,8,FALSE)</f>
        <v>40263.617361111108</v>
      </c>
      <c r="N1295" s="7">
        <f>Table1[[#This Row],[Hui Reply?]]*(Table1[[#This Row],[post_time]]-Table1[[#This Row],[timestamp of previous reply]])</f>
        <v>0</v>
      </c>
      <c r="O1295" s="3">
        <f>O1294+Table1[[#This Row],[Hui Reply?]]</f>
        <v>278</v>
      </c>
      <c r="P1295" s="19">
        <f>INT(Table1[[#This Row],[post_time]])</f>
        <v>40263</v>
      </c>
      <c r="Q1295" s="3">
        <f>IF(Table1[[#This Row],[Hui Reply?]],VLOOKUP(Table1[[#This Row],[topic_id]],'All Topics Data'!$A$2:$E$1243,5,FALSE),0)</f>
        <v>0</v>
      </c>
      <c r="R1295" s="8">
        <f>Table1[[#This Row],[post_time]]+8/24</f>
        <v>40263.950775462967</v>
      </c>
      <c r="S1295" s="3">
        <f>IF(Table1[[#This Row],[post_position]]=1,0,SUMIFS($F$2:F1295,$H$2:H1295,Table1[[#This Row],[post_position]]-1,$C$2:C1295,Table1[[#This Row],[topic_id]]))</f>
        <v>0</v>
      </c>
    </row>
    <row r="1296" spans="1:19" x14ac:dyDescent="0.25">
      <c r="A1296" s="7">
        <v>1306</v>
      </c>
      <c r="B1296" s="7">
        <v>1</v>
      </c>
      <c r="C1296" s="7">
        <v>359</v>
      </c>
      <c r="D1296" s="7">
        <v>4789</v>
      </c>
      <c r="E1296" s="2"/>
      <c r="F1296" s="8">
        <v>40263.644953703704</v>
      </c>
      <c r="G1296" s="7">
        <v>0</v>
      </c>
      <c r="H1296" s="7">
        <v>1</v>
      </c>
      <c r="I1296" s="7" t="b">
        <f t="shared" si="60"/>
        <v>0</v>
      </c>
      <c r="J1296" s="7" t="b">
        <f t="shared" si="61"/>
        <v>0</v>
      </c>
      <c r="K1296" s="7">
        <f t="shared" si="62"/>
        <v>0</v>
      </c>
      <c r="L1296" s="7">
        <f>WEEKDAY(Table1[[#This Row],[post_time]])</f>
        <v>6</v>
      </c>
      <c r="M1296" s="7">
        <f>VLOOKUP(Table1[[#This Row],[topic_id]],'All Topics Data'!$A$2:$I$1243,8,FALSE)</f>
        <v>40263.644444444442</v>
      </c>
      <c r="N1296" s="7">
        <f>Table1[[#This Row],[Hui Reply?]]*(Table1[[#This Row],[post_time]]-Table1[[#This Row],[timestamp of previous reply]])</f>
        <v>0</v>
      </c>
      <c r="O1296" s="3">
        <f>O1295+Table1[[#This Row],[Hui Reply?]]</f>
        <v>278</v>
      </c>
      <c r="P1296" s="19">
        <f>INT(Table1[[#This Row],[post_time]])</f>
        <v>40263</v>
      </c>
      <c r="Q1296" s="3">
        <f>IF(Table1[[#This Row],[Hui Reply?]],VLOOKUP(Table1[[#This Row],[topic_id]],'All Topics Data'!$A$2:$E$1243,5,FALSE),0)</f>
        <v>0</v>
      </c>
      <c r="R1296" s="8">
        <f>Table1[[#This Row],[post_time]]+8/24</f>
        <v>40263.97828703704</v>
      </c>
      <c r="S1296" s="3">
        <f>IF(Table1[[#This Row],[post_position]]=1,0,SUMIFS($F$2:F1296,$H$2:H1296,Table1[[#This Row],[post_position]]-1,$C$2:C1296,Table1[[#This Row],[topic_id]]))</f>
        <v>0</v>
      </c>
    </row>
    <row r="1297" spans="1:19" x14ac:dyDescent="0.25">
      <c r="A1297" s="7">
        <v>1307</v>
      </c>
      <c r="B1297" s="7">
        <v>1</v>
      </c>
      <c r="C1297" s="7">
        <v>360</v>
      </c>
      <c r="D1297" s="7">
        <v>4792</v>
      </c>
      <c r="E1297" s="2"/>
      <c r="F1297" s="8">
        <v>40263.707418981481</v>
      </c>
      <c r="G1297" s="7">
        <v>0</v>
      </c>
      <c r="H1297" s="7">
        <v>1</v>
      </c>
      <c r="I1297" s="7" t="b">
        <f t="shared" si="60"/>
        <v>0</v>
      </c>
      <c r="J1297" s="7" t="b">
        <f t="shared" si="61"/>
        <v>0</v>
      </c>
      <c r="K1297" s="7">
        <f t="shared" si="62"/>
        <v>0</v>
      </c>
      <c r="L1297" s="7">
        <f>WEEKDAY(Table1[[#This Row],[post_time]])</f>
        <v>6</v>
      </c>
      <c r="M1297" s="7">
        <f>VLOOKUP(Table1[[#This Row],[topic_id]],'All Topics Data'!$A$2:$I$1243,8,FALSE)</f>
        <v>40263.706944444442</v>
      </c>
      <c r="N1297" s="7">
        <f>Table1[[#This Row],[Hui Reply?]]*(Table1[[#This Row],[post_time]]-Table1[[#This Row],[timestamp of previous reply]])</f>
        <v>0</v>
      </c>
      <c r="O1297" s="3">
        <f>O1296+Table1[[#This Row],[Hui Reply?]]</f>
        <v>278</v>
      </c>
      <c r="P1297" s="19">
        <f>INT(Table1[[#This Row],[post_time]])</f>
        <v>40263</v>
      </c>
      <c r="Q1297" s="3">
        <f>IF(Table1[[#This Row],[Hui Reply?]],VLOOKUP(Table1[[#This Row],[topic_id]],'All Topics Data'!$A$2:$E$1243,5,FALSE),0)</f>
        <v>0</v>
      </c>
      <c r="R1297" s="8">
        <f>Table1[[#This Row],[post_time]]+8/24</f>
        <v>40264.040752314817</v>
      </c>
      <c r="S1297" s="3">
        <f>IF(Table1[[#This Row],[post_position]]=1,0,SUMIFS($F$2:F1297,$H$2:H1297,Table1[[#This Row],[post_position]]-1,$C$2:C1297,Table1[[#This Row],[topic_id]]))</f>
        <v>0</v>
      </c>
    </row>
    <row r="1298" spans="1:19" x14ac:dyDescent="0.25">
      <c r="A1298" s="7">
        <v>1308</v>
      </c>
      <c r="B1298" s="7">
        <v>1</v>
      </c>
      <c r="C1298" s="7">
        <v>361</v>
      </c>
      <c r="D1298" s="7">
        <v>4797</v>
      </c>
      <c r="E1298" s="2"/>
      <c r="F1298" s="8">
        <v>40263.793703703705</v>
      </c>
      <c r="G1298" s="7">
        <v>0</v>
      </c>
      <c r="H1298" s="7">
        <v>1</v>
      </c>
      <c r="I1298" s="7" t="b">
        <f t="shared" si="60"/>
        <v>0</v>
      </c>
      <c r="J1298" s="7" t="b">
        <f t="shared" si="61"/>
        <v>0</v>
      </c>
      <c r="K1298" s="7">
        <f t="shared" si="62"/>
        <v>0</v>
      </c>
      <c r="L1298" s="7">
        <f>WEEKDAY(Table1[[#This Row],[post_time]])</f>
        <v>6</v>
      </c>
      <c r="M1298" s="7">
        <f>VLOOKUP(Table1[[#This Row],[topic_id]],'All Topics Data'!$A$2:$I$1243,8,FALSE)</f>
        <v>40263.793055555558</v>
      </c>
      <c r="N1298" s="7">
        <f>Table1[[#This Row],[Hui Reply?]]*(Table1[[#This Row],[post_time]]-Table1[[#This Row],[timestamp of previous reply]])</f>
        <v>0</v>
      </c>
      <c r="O1298" s="3">
        <f>O1297+Table1[[#This Row],[Hui Reply?]]</f>
        <v>278</v>
      </c>
      <c r="P1298" s="19">
        <f>INT(Table1[[#This Row],[post_time]])</f>
        <v>40263</v>
      </c>
      <c r="Q1298" s="3">
        <f>IF(Table1[[#This Row],[Hui Reply?]],VLOOKUP(Table1[[#This Row],[topic_id]],'All Topics Data'!$A$2:$E$1243,5,FALSE),0)</f>
        <v>0</v>
      </c>
      <c r="R1298" s="8">
        <f>Table1[[#This Row],[post_time]]+8/24</f>
        <v>40264.12703703704</v>
      </c>
      <c r="S1298" s="3">
        <f>IF(Table1[[#This Row],[post_position]]=1,0,SUMIFS($F$2:F1298,$H$2:H1298,Table1[[#This Row],[post_position]]-1,$C$2:C1298,Table1[[#This Row],[topic_id]]))</f>
        <v>0</v>
      </c>
    </row>
    <row r="1299" spans="1:19" x14ac:dyDescent="0.25">
      <c r="A1299" s="7">
        <v>1309</v>
      </c>
      <c r="B1299" s="7">
        <v>1</v>
      </c>
      <c r="C1299" s="7">
        <v>358</v>
      </c>
      <c r="D1299" s="7">
        <v>4530</v>
      </c>
      <c r="F1299" s="8">
        <v>40263.824675925927</v>
      </c>
      <c r="G1299" s="7">
        <v>0</v>
      </c>
      <c r="H1299" s="7">
        <v>2</v>
      </c>
      <c r="I1299" s="7" t="b">
        <f t="shared" si="60"/>
        <v>0</v>
      </c>
      <c r="J1299" s="7" t="b">
        <f t="shared" si="61"/>
        <v>1</v>
      </c>
      <c r="K1299" s="7">
        <f t="shared" si="62"/>
        <v>0</v>
      </c>
      <c r="L1299" s="7">
        <f>WEEKDAY(Table1[[#This Row],[post_time]])</f>
        <v>6</v>
      </c>
      <c r="M1299" s="7">
        <f>VLOOKUP(Table1[[#This Row],[topic_id]],'All Topics Data'!$A$2:$I$1243,8,FALSE)</f>
        <v>40263.617361111108</v>
      </c>
      <c r="N1299" s="7">
        <f>Table1[[#This Row],[Hui Reply?]]*(Table1[[#This Row],[post_time]]-Table1[[#This Row],[timestamp of previous reply]])</f>
        <v>0</v>
      </c>
      <c r="O1299" s="3">
        <f>O1298+Table1[[#This Row],[Hui Reply?]]</f>
        <v>278</v>
      </c>
      <c r="P1299" s="19">
        <f>INT(Table1[[#This Row],[post_time]])</f>
        <v>40263</v>
      </c>
      <c r="Q1299" s="3">
        <f>IF(Table1[[#This Row],[Hui Reply?]],VLOOKUP(Table1[[#This Row],[topic_id]],'All Topics Data'!$A$2:$E$1243,5,FALSE),0)</f>
        <v>0</v>
      </c>
      <c r="R1299" s="8">
        <f>Table1[[#This Row],[post_time]]+8/24</f>
        <v>40264.158009259263</v>
      </c>
      <c r="S1299" s="3">
        <f>IF(Table1[[#This Row],[post_position]]=1,0,SUMIFS($F$2:F1299,$H$2:H1299,Table1[[#This Row],[post_position]]-1,$C$2:C1299,Table1[[#This Row],[topic_id]]))</f>
        <v>40263.617442129631</v>
      </c>
    </row>
    <row r="1300" spans="1:19" x14ac:dyDescent="0.25">
      <c r="A1300" s="7">
        <v>1310</v>
      </c>
      <c r="B1300" s="7">
        <v>1</v>
      </c>
      <c r="C1300" s="7">
        <v>356</v>
      </c>
      <c r="D1300" s="7">
        <v>2369</v>
      </c>
      <c r="F1300" s="8">
        <v>40263.908530092594</v>
      </c>
      <c r="G1300" s="7">
        <v>0</v>
      </c>
      <c r="H1300" s="7">
        <v>3</v>
      </c>
      <c r="I1300" s="7" t="b">
        <f t="shared" si="60"/>
        <v>0</v>
      </c>
      <c r="J1300" s="7" t="b">
        <f t="shared" si="61"/>
        <v>1</v>
      </c>
      <c r="K1300" s="7">
        <f t="shared" si="62"/>
        <v>0</v>
      </c>
      <c r="L1300" s="7">
        <f>WEEKDAY(Table1[[#This Row],[post_time]])</f>
        <v>6</v>
      </c>
      <c r="M1300" s="7">
        <f>VLOOKUP(Table1[[#This Row],[topic_id]],'All Topics Data'!$A$2:$I$1243,8,FALSE)</f>
        <v>40263.20208333333</v>
      </c>
      <c r="N1300" s="7">
        <f>Table1[[#This Row],[Hui Reply?]]*(Table1[[#This Row],[post_time]]-Table1[[#This Row],[timestamp of previous reply]])</f>
        <v>0</v>
      </c>
      <c r="O1300" s="3">
        <f>O1299+Table1[[#This Row],[Hui Reply?]]</f>
        <v>278</v>
      </c>
      <c r="P1300" s="19">
        <f>INT(Table1[[#This Row],[post_time]])</f>
        <v>40263</v>
      </c>
      <c r="Q1300" s="3">
        <f>IF(Table1[[#This Row],[Hui Reply?]],VLOOKUP(Table1[[#This Row],[topic_id]],'All Topics Data'!$A$2:$E$1243,5,FALSE),0)</f>
        <v>0</v>
      </c>
      <c r="R1300" s="8">
        <f>Table1[[#This Row],[post_time]]+8/24</f>
        <v>40264.24186342593</v>
      </c>
      <c r="S1300" s="3">
        <f>IF(Table1[[#This Row],[post_position]]=1,0,SUMIFS($F$2:F1300,$H$2:H1300,Table1[[#This Row],[post_position]]-1,$C$2:C1300,Table1[[#This Row],[topic_id]]))</f>
        <v>40263.23164351852</v>
      </c>
    </row>
    <row r="1301" spans="1:19" x14ac:dyDescent="0.25">
      <c r="A1301" s="7">
        <v>1311</v>
      </c>
      <c r="B1301" s="7">
        <v>1</v>
      </c>
      <c r="C1301" s="7">
        <v>359</v>
      </c>
      <c r="D1301" s="7">
        <v>24</v>
      </c>
      <c r="F1301" s="8">
        <v>40264.028749999998</v>
      </c>
      <c r="G1301" s="7">
        <v>0</v>
      </c>
      <c r="H1301" s="7">
        <v>2</v>
      </c>
      <c r="I1301" s="7" t="b">
        <f t="shared" si="60"/>
        <v>1</v>
      </c>
      <c r="J1301" s="7" t="b">
        <f t="shared" si="61"/>
        <v>1</v>
      </c>
      <c r="K1301" s="7">
        <f t="shared" si="62"/>
        <v>1</v>
      </c>
      <c r="L1301" s="7">
        <f>WEEKDAY(Table1[[#This Row],[post_time]])</f>
        <v>7</v>
      </c>
      <c r="M1301" s="7">
        <f>VLOOKUP(Table1[[#This Row],[topic_id]],'All Topics Data'!$A$2:$I$1243,8,FALSE)</f>
        <v>40263.644444444442</v>
      </c>
      <c r="N1301" s="7">
        <f>Table1[[#This Row],[Hui Reply?]]*(Table1[[#This Row],[post_time]]-Table1[[#This Row],[timestamp of previous reply]])</f>
        <v>0.38379629629343981</v>
      </c>
      <c r="O1301" s="3">
        <f>O1300+Table1[[#This Row],[Hui Reply?]]</f>
        <v>279</v>
      </c>
      <c r="P1301" s="19">
        <f>INT(Table1[[#This Row],[post_time]])</f>
        <v>40264</v>
      </c>
      <c r="Q1301" s="3" t="str">
        <f>IF(Table1[[#This Row],[Hui Reply?]],VLOOKUP(Table1[[#This Row],[topic_id]],'All Topics Data'!$A$2:$E$1243,5,FALSE),0)</f>
        <v>Uvalet</v>
      </c>
      <c r="R1301" s="8">
        <f>Table1[[#This Row],[post_time]]+8/24</f>
        <v>40264.362083333333</v>
      </c>
      <c r="S1301" s="3">
        <f>IF(Table1[[#This Row],[post_position]]=1,0,SUMIFS($F$2:F1301,$H$2:H1301,Table1[[#This Row],[post_position]]-1,$C$2:C1301,Table1[[#This Row],[topic_id]]))</f>
        <v>40263.644953703704</v>
      </c>
    </row>
    <row r="1302" spans="1:19" x14ac:dyDescent="0.25">
      <c r="A1302" s="7">
        <v>1312</v>
      </c>
      <c r="B1302" s="7">
        <v>1</v>
      </c>
      <c r="C1302" s="7">
        <v>356</v>
      </c>
      <c r="D1302" s="7">
        <v>24</v>
      </c>
      <c r="E1302" s="2"/>
      <c r="F1302" s="8">
        <v>40264.036886574075</v>
      </c>
      <c r="G1302" s="7">
        <v>0</v>
      </c>
      <c r="H1302" s="7">
        <v>4</v>
      </c>
      <c r="I1302" s="7" t="b">
        <f t="shared" si="60"/>
        <v>1</v>
      </c>
      <c r="J1302" s="7" t="b">
        <f t="shared" si="61"/>
        <v>1</v>
      </c>
      <c r="K1302" s="7">
        <f t="shared" si="62"/>
        <v>1</v>
      </c>
      <c r="L1302" s="7">
        <f>WEEKDAY(Table1[[#This Row],[post_time]])</f>
        <v>7</v>
      </c>
      <c r="M1302" s="7">
        <f>VLOOKUP(Table1[[#This Row],[topic_id]],'All Topics Data'!$A$2:$I$1243,8,FALSE)</f>
        <v>40263.20208333333</v>
      </c>
      <c r="N1302" s="7">
        <f>Table1[[#This Row],[Hui Reply?]]*(Table1[[#This Row],[post_time]]-Table1[[#This Row],[timestamp of previous reply]])</f>
        <v>0.12835648148029577</v>
      </c>
      <c r="O1302" s="3">
        <f>O1301+Table1[[#This Row],[Hui Reply?]]</f>
        <v>280</v>
      </c>
      <c r="P1302" s="19">
        <f>INT(Table1[[#This Row],[post_time]])</f>
        <v>40264</v>
      </c>
      <c r="Q1302" s="3" t="str">
        <f>IF(Table1[[#This Row],[Hui Reply?]],VLOOKUP(Table1[[#This Row],[topic_id]],'All Topics Data'!$A$2:$E$1243,5,FALSE),0)</f>
        <v>maradykstra</v>
      </c>
      <c r="R1302" s="8">
        <f>Table1[[#This Row],[post_time]]+8/24</f>
        <v>40264.370219907411</v>
      </c>
      <c r="S1302" s="3">
        <f>IF(Table1[[#This Row],[post_position]]=1,0,SUMIFS($F$2:F1302,$H$2:H1302,Table1[[#This Row],[post_position]]-1,$C$2:C1302,Table1[[#This Row],[topic_id]]))</f>
        <v>40263.908530092594</v>
      </c>
    </row>
    <row r="1303" spans="1:19" x14ac:dyDescent="0.25">
      <c r="A1303" s="7">
        <v>1313</v>
      </c>
      <c r="B1303" s="7">
        <v>1</v>
      </c>
      <c r="C1303" s="7">
        <v>361</v>
      </c>
      <c r="D1303" s="7">
        <v>24</v>
      </c>
      <c r="E1303" s="2"/>
      <c r="F1303" s="8">
        <v>40264.050000000003</v>
      </c>
      <c r="G1303" s="7">
        <v>0</v>
      </c>
      <c r="H1303" s="7">
        <v>2</v>
      </c>
      <c r="I1303" s="7" t="b">
        <f t="shared" si="60"/>
        <v>1</v>
      </c>
      <c r="J1303" s="7" t="b">
        <f t="shared" si="61"/>
        <v>1</v>
      </c>
      <c r="K1303" s="7">
        <f t="shared" si="62"/>
        <v>1</v>
      </c>
      <c r="L1303" s="7">
        <f>WEEKDAY(Table1[[#This Row],[post_time]])</f>
        <v>7</v>
      </c>
      <c r="M1303" s="7">
        <f>VLOOKUP(Table1[[#This Row],[topic_id]],'All Topics Data'!$A$2:$I$1243,8,FALSE)</f>
        <v>40263.793055555558</v>
      </c>
      <c r="N1303" s="7">
        <f>Table1[[#This Row],[Hui Reply?]]*(Table1[[#This Row],[post_time]]-Table1[[#This Row],[timestamp of previous reply]])</f>
        <v>0.25629629629838746</v>
      </c>
      <c r="O1303" s="3">
        <f>O1302+Table1[[#This Row],[Hui Reply?]]</f>
        <v>281</v>
      </c>
      <c r="P1303" s="19">
        <f>INT(Table1[[#This Row],[post_time]])</f>
        <v>40264</v>
      </c>
      <c r="Q1303" s="3" t="str">
        <f>IF(Table1[[#This Row],[Hui Reply?]],VLOOKUP(Table1[[#This Row],[topic_id]],'All Topics Data'!$A$2:$E$1243,5,FALSE),0)</f>
        <v>kenwarthen@gmail.com</v>
      </c>
      <c r="R1303" s="8">
        <f>Table1[[#This Row],[post_time]]+8/24</f>
        <v>40264.383333333339</v>
      </c>
      <c r="S1303" s="3">
        <f>IF(Table1[[#This Row],[post_position]]=1,0,SUMIFS($F$2:F1303,$H$2:H1303,Table1[[#This Row],[post_position]]-1,$C$2:C1303,Table1[[#This Row],[topic_id]]))</f>
        <v>40263.793703703705</v>
      </c>
    </row>
    <row r="1304" spans="1:19" x14ac:dyDescent="0.25">
      <c r="A1304" s="7">
        <v>1314</v>
      </c>
      <c r="B1304" s="7">
        <v>1</v>
      </c>
      <c r="C1304" s="7">
        <v>358</v>
      </c>
      <c r="D1304" s="7">
        <v>24</v>
      </c>
      <c r="E1304" s="2"/>
      <c r="F1304" s="8">
        <v>40264.306319444448</v>
      </c>
      <c r="G1304" s="7">
        <v>0</v>
      </c>
      <c r="H1304" s="7">
        <v>3</v>
      </c>
      <c r="I1304" s="7" t="b">
        <f t="shared" si="60"/>
        <v>1</v>
      </c>
      <c r="J1304" s="7" t="b">
        <f t="shared" si="61"/>
        <v>1</v>
      </c>
      <c r="K1304" s="7">
        <f t="shared" si="62"/>
        <v>1</v>
      </c>
      <c r="L1304" s="7">
        <f>WEEKDAY(Table1[[#This Row],[post_time]])</f>
        <v>7</v>
      </c>
      <c r="M1304" s="7">
        <f>VLOOKUP(Table1[[#This Row],[topic_id]],'All Topics Data'!$A$2:$I$1243,8,FALSE)</f>
        <v>40263.617361111108</v>
      </c>
      <c r="N1304" s="7">
        <f>Table1[[#This Row],[Hui Reply?]]*(Table1[[#This Row],[post_time]]-Table1[[#This Row],[timestamp of previous reply]])</f>
        <v>0.48164351852028631</v>
      </c>
      <c r="O1304" s="3">
        <f>O1303+Table1[[#This Row],[Hui Reply?]]</f>
        <v>282</v>
      </c>
      <c r="P1304" s="19">
        <f>INT(Table1[[#This Row],[post_time]])</f>
        <v>40264</v>
      </c>
      <c r="Q1304" s="3" t="str">
        <f>IF(Table1[[#This Row],[Hui Reply?]],VLOOKUP(Table1[[#This Row],[topic_id]],'All Topics Data'!$A$2:$E$1243,5,FALSE),0)</f>
        <v>Lugznut</v>
      </c>
      <c r="R1304" s="8">
        <f>Table1[[#This Row],[post_time]]+8/24</f>
        <v>40264.639652777783</v>
      </c>
      <c r="S1304" s="3">
        <f>IF(Table1[[#This Row],[post_position]]=1,0,SUMIFS($F$2:F1304,$H$2:H1304,Table1[[#This Row],[post_position]]-1,$C$2:C1304,Table1[[#This Row],[topic_id]]))</f>
        <v>40263.824675925927</v>
      </c>
    </row>
    <row r="1305" spans="1:19" x14ac:dyDescent="0.25">
      <c r="A1305" s="7">
        <v>1315</v>
      </c>
      <c r="B1305" s="7">
        <v>1</v>
      </c>
      <c r="C1305" s="7">
        <v>360</v>
      </c>
      <c r="D1305" s="7">
        <v>24</v>
      </c>
      <c r="F1305" s="8">
        <v>40264.324641203704</v>
      </c>
      <c r="G1305" s="7">
        <v>0</v>
      </c>
      <c r="H1305" s="7">
        <v>2</v>
      </c>
      <c r="I1305" s="7" t="b">
        <f t="shared" si="60"/>
        <v>1</v>
      </c>
      <c r="J1305" s="7" t="b">
        <f t="shared" si="61"/>
        <v>1</v>
      </c>
      <c r="K1305" s="7">
        <f t="shared" si="62"/>
        <v>1</v>
      </c>
      <c r="L1305" s="7">
        <f>WEEKDAY(Table1[[#This Row],[post_time]])</f>
        <v>7</v>
      </c>
      <c r="M1305" s="7">
        <f>VLOOKUP(Table1[[#This Row],[topic_id]],'All Topics Data'!$A$2:$I$1243,8,FALSE)</f>
        <v>40263.706944444442</v>
      </c>
      <c r="N1305" s="7">
        <f>Table1[[#This Row],[Hui Reply?]]*(Table1[[#This Row],[post_time]]-Table1[[#This Row],[timestamp of previous reply]])</f>
        <v>0.617222222223063</v>
      </c>
      <c r="O1305" s="3">
        <f>O1304+Table1[[#This Row],[Hui Reply?]]</f>
        <v>283</v>
      </c>
      <c r="P1305" s="19">
        <f>INT(Table1[[#This Row],[post_time]])</f>
        <v>40264</v>
      </c>
      <c r="Q1305" s="3" t="str">
        <f>IF(Table1[[#This Row],[Hui Reply?]],VLOOKUP(Table1[[#This Row],[topic_id]],'All Topics Data'!$A$2:$E$1243,5,FALSE),0)</f>
        <v>atavane</v>
      </c>
      <c r="R1305" s="8">
        <f>Table1[[#This Row],[post_time]]+8/24</f>
        <v>40264.65797453704</v>
      </c>
      <c r="S1305" s="3">
        <f>IF(Table1[[#This Row],[post_position]]=1,0,SUMIFS($F$2:F1305,$H$2:H1305,Table1[[#This Row],[post_position]]-1,$C$2:C1305,Table1[[#This Row],[topic_id]]))</f>
        <v>40263.707418981481</v>
      </c>
    </row>
    <row r="1306" spans="1:19" x14ac:dyDescent="0.25">
      <c r="A1306" s="7">
        <v>1316</v>
      </c>
      <c r="B1306" s="7">
        <v>1</v>
      </c>
      <c r="C1306" s="7">
        <v>362</v>
      </c>
      <c r="D1306" s="7">
        <v>4856</v>
      </c>
      <c r="E1306" s="2"/>
      <c r="F1306" s="8">
        <v>40265.374444444446</v>
      </c>
      <c r="G1306" s="7">
        <v>0</v>
      </c>
      <c r="H1306" s="7">
        <v>1</v>
      </c>
      <c r="I1306" s="7" t="b">
        <f t="shared" si="60"/>
        <v>0</v>
      </c>
      <c r="J1306" s="7" t="b">
        <f t="shared" si="61"/>
        <v>0</v>
      </c>
      <c r="K1306" s="7">
        <f t="shared" si="62"/>
        <v>0</v>
      </c>
      <c r="L1306" s="7">
        <f>WEEKDAY(Table1[[#This Row],[post_time]])</f>
        <v>1</v>
      </c>
      <c r="M1306" s="7">
        <f>VLOOKUP(Table1[[#This Row],[topic_id]],'All Topics Data'!$A$2:$I$1243,8,FALSE)</f>
        <v>40265.374305555553</v>
      </c>
      <c r="N1306" s="7">
        <f>Table1[[#This Row],[Hui Reply?]]*(Table1[[#This Row],[post_time]]-Table1[[#This Row],[timestamp of previous reply]])</f>
        <v>0</v>
      </c>
      <c r="O1306" s="3">
        <f>O1305+Table1[[#This Row],[Hui Reply?]]</f>
        <v>283</v>
      </c>
      <c r="P1306" s="19">
        <f>INT(Table1[[#This Row],[post_time]])</f>
        <v>40265</v>
      </c>
      <c r="Q1306" s="3">
        <f>IF(Table1[[#This Row],[Hui Reply?]],VLOOKUP(Table1[[#This Row],[topic_id]],'All Topics Data'!$A$2:$E$1243,5,FALSE),0)</f>
        <v>0</v>
      </c>
      <c r="R1306" s="8">
        <f>Table1[[#This Row],[post_time]]+8/24</f>
        <v>40265.707777777781</v>
      </c>
      <c r="S1306" s="3">
        <f>IF(Table1[[#This Row],[post_position]]=1,0,SUMIFS($F$2:F1306,$H$2:H1306,Table1[[#This Row],[post_position]]-1,$C$2:C1306,Table1[[#This Row],[topic_id]]))</f>
        <v>0</v>
      </c>
    </row>
    <row r="1307" spans="1:19" x14ac:dyDescent="0.25">
      <c r="A1307" s="7">
        <v>1317</v>
      </c>
      <c r="B1307" s="7">
        <v>1</v>
      </c>
      <c r="C1307" s="7">
        <v>362</v>
      </c>
      <c r="D1307" s="7">
        <v>2865</v>
      </c>
      <c r="F1307" s="8">
        <v>40265.424178240741</v>
      </c>
      <c r="G1307" s="7">
        <v>0</v>
      </c>
      <c r="H1307" s="7">
        <v>2</v>
      </c>
      <c r="I1307" s="7" t="b">
        <f t="shared" si="60"/>
        <v>0</v>
      </c>
      <c r="J1307" s="7" t="b">
        <f t="shared" si="61"/>
        <v>1</v>
      </c>
      <c r="K1307" s="7">
        <f t="shared" si="62"/>
        <v>0</v>
      </c>
      <c r="L1307" s="7">
        <f>WEEKDAY(Table1[[#This Row],[post_time]])</f>
        <v>1</v>
      </c>
      <c r="M1307" s="7">
        <f>VLOOKUP(Table1[[#This Row],[topic_id]],'All Topics Data'!$A$2:$I$1243,8,FALSE)</f>
        <v>40265.374305555553</v>
      </c>
      <c r="N1307" s="7">
        <f>Table1[[#This Row],[Hui Reply?]]*(Table1[[#This Row],[post_time]]-Table1[[#This Row],[timestamp of previous reply]])</f>
        <v>0</v>
      </c>
      <c r="O1307" s="3">
        <f>O1306+Table1[[#This Row],[Hui Reply?]]</f>
        <v>283</v>
      </c>
      <c r="P1307" s="19">
        <f>INT(Table1[[#This Row],[post_time]])</f>
        <v>40265</v>
      </c>
      <c r="Q1307" s="3">
        <f>IF(Table1[[#This Row],[Hui Reply?]],VLOOKUP(Table1[[#This Row],[topic_id]],'All Topics Data'!$A$2:$E$1243,5,FALSE),0)</f>
        <v>0</v>
      </c>
      <c r="R1307" s="8">
        <f>Table1[[#This Row],[post_time]]+8/24</f>
        <v>40265.757511574076</v>
      </c>
      <c r="S1307" s="3">
        <f>IF(Table1[[#This Row],[post_position]]=1,0,SUMIFS($F$2:F1307,$H$2:H1307,Table1[[#This Row],[post_position]]-1,$C$2:C1307,Table1[[#This Row],[topic_id]]))</f>
        <v>40265.374444444446</v>
      </c>
    </row>
    <row r="1308" spans="1:19" x14ac:dyDescent="0.25">
      <c r="A1308" s="7">
        <v>1318</v>
      </c>
      <c r="B1308" s="7">
        <v>1</v>
      </c>
      <c r="C1308" s="7">
        <v>361</v>
      </c>
      <c r="D1308" s="7">
        <v>4797</v>
      </c>
      <c r="E1308" s="2"/>
      <c r="F1308" s="8">
        <v>40265.584791666668</v>
      </c>
      <c r="G1308" s="7">
        <v>0</v>
      </c>
      <c r="H1308" s="7">
        <v>3</v>
      </c>
      <c r="I1308" s="7" t="b">
        <f t="shared" si="60"/>
        <v>0</v>
      </c>
      <c r="J1308" s="7" t="b">
        <f t="shared" si="61"/>
        <v>1</v>
      </c>
      <c r="K1308" s="7">
        <f t="shared" si="62"/>
        <v>0</v>
      </c>
      <c r="L1308" s="7">
        <f>WEEKDAY(Table1[[#This Row],[post_time]])</f>
        <v>1</v>
      </c>
      <c r="M1308" s="7">
        <f>VLOOKUP(Table1[[#This Row],[topic_id]],'All Topics Data'!$A$2:$I$1243,8,FALSE)</f>
        <v>40263.793055555558</v>
      </c>
      <c r="N1308" s="7">
        <f>Table1[[#This Row],[Hui Reply?]]*(Table1[[#This Row],[post_time]]-Table1[[#This Row],[timestamp of previous reply]])</f>
        <v>0</v>
      </c>
      <c r="O1308" s="3">
        <f>O1307+Table1[[#This Row],[Hui Reply?]]</f>
        <v>283</v>
      </c>
      <c r="P1308" s="19">
        <f>INT(Table1[[#This Row],[post_time]])</f>
        <v>40265</v>
      </c>
      <c r="Q1308" s="3">
        <f>IF(Table1[[#This Row],[Hui Reply?]],VLOOKUP(Table1[[#This Row],[topic_id]],'All Topics Data'!$A$2:$E$1243,5,FALSE),0)</f>
        <v>0</v>
      </c>
      <c r="R1308" s="8">
        <f>Table1[[#This Row],[post_time]]+8/24</f>
        <v>40265.918125000004</v>
      </c>
      <c r="S1308" s="3">
        <f>IF(Table1[[#This Row],[post_position]]=1,0,SUMIFS($F$2:F1308,$H$2:H1308,Table1[[#This Row],[post_position]]-1,$C$2:C1308,Table1[[#This Row],[topic_id]]))</f>
        <v>40264.050000000003</v>
      </c>
    </row>
    <row r="1309" spans="1:19" x14ac:dyDescent="0.25">
      <c r="A1309" s="7">
        <v>1319</v>
      </c>
      <c r="B1309" s="7">
        <v>1</v>
      </c>
      <c r="C1309" s="7">
        <v>361</v>
      </c>
      <c r="D1309" s="7">
        <v>24</v>
      </c>
      <c r="F1309" s="8">
        <v>40265.636076388888</v>
      </c>
      <c r="G1309" s="7">
        <v>0</v>
      </c>
      <c r="H1309" s="7">
        <v>4</v>
      </c>
      <c r="I1309" s="7" t="b">
        <f t="shared" si="60"/>
        <v>1</v>
      </c>
      <c r="J1309" s="7" t="b">
        <f t="shared" si="61"/>
        <v>1</v>
      </c>
      <c r="K1309" s="7">
        <f t="shared" si="62"/>
        <v>1</v>
      </c>
      <c r="L1309" s="7">
        <f>WEEKDAY(Table1[[#This Row],[post_time]])</f>
        <v>1</v>
      </c>
      <c r="M1309" s="7">
        <f>VLOOKUP(Table1[[#This Row],[topic_id]],'All Topics Data'!$A$2:$I$1243,8,FALSE)</f>
        <v>40263.793055555558</v>
      </c>
      <c r="N1309" s="7">
        <f>Table1[[#This Row],[Hui Reply?]]*(Table1[[#This Row],[post_time]]-Table1[[#This Row],[timestamp of previous reply]])</f>
        <v>5.1284722219861578E-2</v>
      </c>
      <c r="O1309" s="3">
        <f>O1308+Table1[[#This Row],[Hui Reply?]]</f>
        <v>284</v>
      </c>
      <c r="P1309" s="19">
        <f>INT(Table1[[#This Row],[post_time]])</f>
        <v>40265</v>
      </c>
      <c r="Q1309" s="3" t="str">
        <f>IF(Table1[[#This Row],[Hui Reply?]],VLOOKUP(Table1[[#This Row],[topic_id]],'All Topics Data'!$A$2:$E$1243,5,FALSE),0)</f>
        <v>kenwarthen@gmail.com</v>
      </c>
      <c r="R1309" s="8">
        <f>Table1[[#This Row],[post_time]]+8/24</f>
        <v>40265.969409722224</v>
      </c>
      <c r="S1309" s="3">
        <f>IF(Table1[[#This Row],[post_position]]=1,0,SUMIFS($F$2:F1309,$H$2:H1309,Table1[[#This Row],[post_position]]-1,$C$2:C1309,Table1[[#This Row],[topic_id]]))</f>
        <v>40265.584791666668</v>
      </c>
    </row>
    <row r="1310" spans="1:19" x14ac:dyDescent="0.25">
      <c r="A1310" s="7">
        <v>1326</v>
      </c>
      <c r="B1310" s="7">
        <v>4</v>
      </c>
      <c r="C1310" s="7">
        <v>2</v>
      </c>
      <c r="D1310" s="7">
        <v>4874</v>
      </c>
      <c r="E1310" s="2"/>
      <c r="F1310" s="8">
        <v>40266.144143518519</v>
      </c>
      <c r="G1310" s="7">
        <v>0</v>
      </c>
      <c r="H1310" s="7">
        <v>42</v>
      </c>
      <c r="I1310" s="7" t="b">
        <f t="shared" si="60"/>
        <v>0</v>
      </c>
      <c r="J1310" s="7" t="b">
        <f t="shared" si="61"/>
        <v>1</v>
      </c>
      <c r="K1310" s="7">
        <f t="shared" si="62"/>
        <v>0</v>
      </c>
      <c r="L1310" s="7">
        <f>WEEKDAY(Table1[[#This Row],[post_time]])</f>
        <v>2</v>
      </c>
      <c r="M1310" s="7">
        <f>VLOOKUP(Table1[[#This Row],[topic_id]],'All Topics Data'!$A$2:$I$1243,8,FALSE)</f>
        <v>40019.929861111108</v>
      </c>
      <c r="N1310" s="7">
        <f>Table1[[#This Row],[Hui Reply?]]*(Table1[[#This Row],[post_time]]-Table1[[#This Row],[timestamp of previous reply]])</f>
        <v>0</v>
      </c>
      <c r="O1310" s="3">
        <f>O1309+Table1[[#This Row],[Hui Reply?]]</f>
        <v>284</v>
      </c>
      <c r="P1310" s="19">
        <f>INT(Table1[[#This Row],[post_time]])</f>
        <v>40266</v>
      </c>
      <c r="Q1310" s="3">
        <f>IF(Table1[[#This Row],[Hui Reply?]],VLOOKUP(Table1[[#This Row],[topic_id]],'All Topics Data'!$A$2:$E$1243,5,FALSE),0)</f>
        <v>0</v>
      </c>
      <c r="R1310" s="8">
        <f>Table1[[#This Row],[post_time]]+8/24</f>
        <v>40266.477476851855</v>
      </c>
      <c r="S1310" s="3">
        <f>IF(Table1[[#This Row],[post_position]]=1,0,SUMIFS($F$2:F1310,$H$2:H1310,Table1[[#This Row],[post_position]]-1,$C$2:C1310,Table1[[#This Row],[topic_id]]))</f>
        <v>40261.64025462963</v>
      </c>
    </row>
    <row r="1311" spans="1:19" x14ac:dyDescent="0.25">
      <c r="A1311" s="7">
        <v>1328</v>
      </c>
      <c r="B1311" s="7">
        <v>1</v>
      </c>
      <c r="C1311" s="7">
        <v>358</v>
      </c>
      <c r="D1311" s="7">
        <v>4787</v>
      </c>
      <c r="F1311" s="8">
        <v>40266.563715277778</v>
      </c>
      <c r="G1311" s="7">
        <v>0</v>
      </c>
      <c r="H1311" s="7">
        <v>4</v>
      </c>
      <c r="I1311" s="7" t="b">
        <f t="shared" si="60"/>
        <v>0</v>
      </c>
      <c r="J1311" s="7" t="b">
        <f t="shared" si="61"/>
        <v>1</v>
      </c>
      <c r="K1311" s="7">
        <f t="shared" si="62"/>
        <v>0</v>
      </c>
      <c r="L1311" s="7">
        <f>WEEKDAY(Table1[[#This Row],[post_time]])</f>
        <v>2</v>
      </c>
      <c r="M1311" s="7">
        <f>VLOOKUP(Table1[[#This Row],[topic_id]],'All Topics Data'!$A$2:$I$1243,8,FALSE)</f>
        <v>40263.617361111108</v>
      </c>
      <c r="N1311" s="7">
        <f>Table1[[#This Row],[Hui Reply?]]*(Table1[[#This Row],[post_time]]-Table1[[#This Row],[timestamp of previous reply]])</f>
        <v>0</v>
      </c>
      <c r="O1311" s="3">
        <f>O1310+Table1[[#This Row],[Hui Reply?]]</f>
        <v>284</v>
      </c>
      <c r="P1311" s="19">
        <f>INT(Table1[[#This Row],[post_time]])</f>
        <v>40266</v>
      </c>
      <c r="Q1311" s="3">
        <f>IF(Table1[[#This Row],[Hui Reply?]],VLOOKUP(Table1[[#This Row],[topic_id]],'All Topics Data'!$A$2:$E$1243,5,FALSE),0)</f>
        <v>0</v>
      </c>
      <c r="R1311" s="8">
        <f>Table1[[#This Row],[post_time]]+8/24</f>
        <v>40266.897048611114</v>
      </c>
      <c r="S1311" s="3">
        <f>IF(Table1[[#This Row],[post_position]]=1,0,SUMIFS($F$2:F1311,$H$2:H1311,Table1[[#This Row],[post_position]]-1,$C$2:C1311,Table1[[#This Row],[topic_id]]))</f>
        <v>40264.306319444448</v>
      </c>
    </row>
    <row r="1312" spans="1:19" x14ac:dyDescent="0.25">
      <c r="A1312" s="7">
        <v>1329</v>
      </c>
      <c r="B1312" s="7">
        <v>4</v>
      </c>
      <c r="C1312" s="7">
        <v>2</v>
      </c>
      <c r="D1312" s="7">
        <v>4896</v>
      </c>
      <c r="E1312" s="2"/>
      <c r="F1312" s="8">
        <v>40266.725763888891</v>
      </c>
      <c r="G1312" s="7">
        <v>0</v>
      </c>
      <c r="H1312" s="7">
        <v>43</v>
      </c>
      <c r="I1312" s="7" t="b">
        <f t="shared" si="60"/>
        <v>0</v>
      </c>
      <c r="J1312" s="7" t="b">
        <f t="shared" si="61"/>
        <v>1</v>
      </c>
      <c r="K1312" s="7">
        <f t="shared" si="62"/>
        <v>0</v>
      </c>
      <c r="L1312" s="7">
        <f>WEEKDAY(Table1[[#This Row],[post_time]])</f>
        <v>2</v>
      </c>
      <c r="M1312" s="7">
        <f>VLOOKUP(Table1[[#This Row],[topic_id]],'All Topics Data'!$A$2:$I$1243,8,FALSE)</f>
        <v>40019.929861111108</v>
      </c>
      <c r="N1312" s="7">
        <f>Table1[[#This Row],[Hui Reply?]]*(Table1[[#This Row],[post_time]]-Table1[[#This Row],[timestamp of previous reply]])</f>
        <v>0</v>
      </c>
      <c r="O1312" s="3">
        <f>O1311+Table1[[#This Row],[Hui Reply?]]</f>
        <v>284</v>
      </c>
      <c r="P1312" s="19">
        <f>INT(Table1[[#This Row],[post_time]])</f>
        <v>40266</v>
      </c>
      <c r="Q1312" s="3">
        <f>IF(Table1[[#This Row],[Hui Reply?]],VLOOKUP(Table1[[#This Row],[topic_id]],'All Topics Data'!$A$2:$E$1243,5,FALSE),0)</f>
        <v>0</v>
      </c>
      <c r="R1312" s="8">
        <f>Table1[[#This Row],[post_time]]+8/24</f>
        <v>40267.059097222227</v>
      </c>
      <c r="S1312" s="3">
        <f>IF(Table1[[#This Row],[post_position]]=1,0,SUMIFS($F$2:F1312,$H$2:H1312,Table1[[#This Row],[post_position]]-1,$C$2:C1312,Table1[[#This Row],[topic_id]]))</f>
        <v>40266.144143518519</v>
      </c>
    </row>
    <row r="1313" spans="1:19" x14ac:dyDescent="0.25">
      <c r="A1313" s="7">
        <v>1330</v>
      </c>
      <c r="B1313" s="7">
        <v>1</v>
      </c>
      <c r="C1313" s="7">
        <v>365</v>
      </c>
      <c r="D1313" s="7">
        <v>4896</v>
      </c>
      <c r="E1313" s="2"/>
      <c r="F1313" s="8">
        <v>40266.740613425929</v>
      </c>
      <c r="G1313" s="7">
        <v>0</v>
      </c>
      <c r="H1313" s="7">
        <v>1</v>
      </c>
      <c r="I1313" s="7" t="b">
        <f t="shared" si="60"/>
        <v>0</v>
      </c>
      <c r="J1313" s="7" t="b">
        <f t="shared" si="61"/>
        <v>0</v>
      </c>
      <c r="K1313" s="7">
        <f t="shared" si="62"/>
        <v>0</v>
      </c>
      <c r="L1313" s="7">
        <f>WEEKDAY(Table1[[#This Row],[post_time]])</f>
        <v>2</v>
      </c>
      <c r="M1313" s="7">
        <f>VLOOKUP(Table1[[#This Row],[topic_id]],'All Topics Data'!$A$2:$I$1243,8,FALSE)</f>
        <v>40266.740277777775</v>
      </c>
      <c r="N1313" s="7">
        <f>Table1[[#This Row],[Hui Reply?]]*(Table1[[#This Row],[post_time]]-Table1[[#This Row],[timestamp of previous reply]])</f>
        <v>0</v>
      </c>
      <c r="O1313" s="3">
        <f>O1312+Table1[[#This Row],[Hui Reply?]]</f>
        <v>284</v>
      </c>
      <c r="P1313" s="19">
        <f>INT(Table1[[#This Row],[post_time]])</f>
        <v>40266</v>
      </c>
      <c r="Q1313" s="3">
        <f>IF(Table1[[#This Row],[Hui Reply?]],VLOOKUP(Table1[[#This Row],[topic_id]],'All Topics Data'!$A$2:$E$1243,5,FALSE),0)</f>
        <v>0</v>
      </c>
      <c r="R1313" s="8">
        <f>Table1[[#This Row],[post_time]]+8/24</f>
        <v>40267.073946759265</v>
      </c>
      <c r="S1313" s="3">
        <f>IF(Table1[[#This Row],[post_position]]=1,0,SUMIFS($F$2:F1313,$H$2:H1313,Table1[[#This Row],[post_position]]-1,$C$2:C1313,Table1[[#This Row],[topic_id]]))</f>
        <v>0</v>
      </c>
    </row>
    <row r="1314" spans="1:19" x14ac:dyDescent="0.25">
      <c r="A1314" s="7">
        <v>1331</v>
      </c>
      <c r="B1314" s="7">
        <v>1</v>
      </c>
      <c r="C1314" s="7">
        <v>366</v>
      </c>
      <c r="D1314" s="7">
        <v>4898</v>
      </c>
      <c r="E1314" s="2"/>
      <c r="F1314" s="8">
        <v>40266.741828703707</v>
      </c>
      <c r="G1314" s="7">
        <v>0</v>
      </c>
      <c r="H1314" s="7">
        <v>1</v>
      </c>
      <c r="I1314" s="7" t="b">
        <f t="shared" si="60"/>
        <v>0</v>
      </c>
      <c r="J1314" s="7" t="b">
        <f t="shared" si="61"/>
        <v>0</v>
      </c>
      <c r="K1314" s="7">
        <f t="shared" si="62"/>
        <v>0</v>
      </c>
      <c r="L1314" s="7">
        <f>WEEKDAY(Table1[[#This Row],[post_time]])</f>
        <v>2</v>
      </c>
      <c r="M1314" s="7">
        <f>VLOOKUP(Table1[[#This Row],[topic_id]],'All Topics Data'!$A$2:$I$1243,8,FALSE)</f>
        <v>40266.741666666669</v>
      </c>
      <c r="N1314" s="7">
        <f>Table1[[#This Row],[Hui Reply?]]*(Table1[[#This Row],[post_time]]-Table1[[#This Row],[timestamp of previous reply]])</f>
        <v>0</v>
      </c>
      <c r="O1314" s="3">
        <f>O1313+Table1[[#This Row],[Hui Reply?]]</f>
        <v>284</v>
      </c>
      <c r="P1314" s="19">
        <f>INT(Table1[[#This Row],[post_time]])</f>
        <v>40266</v>
      </c>
      <c r="Q1314" s="3">
        <f>IF(Table1[[#This Row],[Hui Reply?]],VLOOKUP(Table1[[#This Row],[topic_id]],'All Topics Data'!$A$2:$E$1243,5,FALSE),0)</f>
        <v>0</v>
      </c>
      <c r="R1314" s="8">
        <f>Table1[[#This Row],[post_time]]+8/24</f>
        <v>40267.075162037043</v>
      </c>
      <c r="S1314" s="3">
        <f>IF(Table1[[#This Row],[post_position]]=1,0,SUMIFS($F$2:F1314,$H$2:H1314,Table1[[#This Row],[post_position]]-1,$C$2:C1314,Table1[[#This Row],[topic_id]]))</f>
        <v>0</v>
      </c>
    </row>
    <row r="1315" spans="1:19" x14ac:dyDescent="0.25">
      <c r="A1315" s="7">
        <v>1332</v>
      </c>
      <c r="B1315" s="7">
        <v>1</v>
      </c>
      <c r="C1315" s="7">
        <v>367</v>
      </c>
      <c r="D1315" s="7">
        <v>4899</v>
      </c>
      <c r="E1315" s="2"/>
      <c r="F1315" s="8">
        <v>40266.755937499998</v>
      </c>
      <c r="G1315" s="7">
        <v>0</v>
      </c>
      <c r="H1315" s="7">
        <v>1</v>
      </c>
      <c r="I1315" s="7" t="b">
        <f t="shared" si="60"/>
        <v>0</v>
      </c>
      <c r="J1315" s="7" t="b">
        <f t="shared" si="61"/>
        <v>0</v>
      </c>
      <c r="K1315" s="7">
        <f t="shared" si="62"/>
        <v>0</v>
      </c>
      <c r="L1315" s="7">
        <f>WEEKDAY(Table1[[#This Row],[post_time]])</f>
        <v>2</v>
      </c>
      <c r="M1315" s="7">
        <f>VLOOKUP(Table1[[#This Row],[topic_id]],'All Topics Data'!$A$2:$I$1243,8,FALSE)</f>
        <v>40266.755555555559</v>
      </c>
      <c r="N1315" s="7">
        <f>Table1[[#This Row],[Hui Reply?]]*(Table1[[#This Row],[post_time]]-Table1[[#This Row],[timestamp of previous reply]])</f>
        <v>0</v>
      </c>
      <c r="O1315" s="3">
        <f>O1314+Table1[[#This Row],[Hui Reply?]]</f>
        <v>284</v>
      </c>
      <c r="P1315" s="19">
        <f>INT(Table1[[#This Row],[post_time]])</f>
        <v>40266</v>
      </c>
      <c r="Q1315" s="3">
        <f>IF(Table1[[#This Row],[Hui Reply?]],VLOOKUP(Table1[[#This Row],[topic_id]],'All Topics Data'!$A$2:$E$1243,5,FALSE),0)</f>
        <v>0</v>
      </c>
      <c r="R1315" s="8">
        <f>Table1[[#This Row],[post_time]]+8/24</f>
        <v>40267.089270833334</v>
      </c>
      <c r="S1315" s="3">
        <f>IF(Table1[[#This Row],[post_position]]=1,0,SUMIFS($F$2:F1315,$H$2:H1315,Table1[[#This Row],[post_position]]-1,$C$2:C1315,Table1[[#This Row],[topic_id]]))</f>
        <v>0</v>
      </c>
    </row>
    <row r="1316" spans="1:19" x14ac:dyDescent="0.25">
      <c r="A1316" s="7">
        <v>1333</v>
      </c>
      <c r="B1316" s="7">
        <v>1</v>
      </c>
      <c r="C1316" s="7">
        <v>365</v>
      </c>
      <c r="D1316" s="7">
        <v>2865</v>
      </c>
      <c r="F1316" s="8">
        <v>40266.821435185186</v>
      </c>
      <c r="G1316" s="7">
        <v>0</v>
      </c>
      <c r="H1316" s="7">
        <v>2</v>
      </c>
      <c r="I1316" s="7" t="b">
        <f t="shared" si="60"/>
        <v>0</v>
      </c>
      <c r="J1316" s="7" t="b">
        <f t="shared" si="61"/>
        <v>1</v>
      </c>
      <c r="K1316" s="7">
        <f t="shared" si="62"/>
        <v>0</v>
      </c>
      <c r="L1316" s="7">
        <f>WEEKDAY(Table1[[#This Row],[post_time]])</f>
        <v>2</v>
      </c>
      <c r="M1316" s="7">
        <f>VLOOKUP(Table1[[#This Row],[topic_id]],'All Topics Data'!$A$2:$I$1243,8,FALSE)</f>
        <v>40266.740277777775</v>
      </c>
      <c r="N1316" s="7">
        <f>Table1[[#This Row],[Hui Reply?]]*(Table1[[#This Row],[post_time]]-Table1[[#This Row],[timestamp of previous reply]])</f>
        <v>0</v>
      </c>
      <c r="O1316" s="3">
        <f>O1315+Table1[[#This Row],[Hui Reply?]]</f>
        <v>284</v>
      </c>
      <c r="P1316" s="19">
        <f>INT(Table1[[#This Row],[post_time]])</f>
        <v>40266</v>
      </c>
      <c r="Q1316" s="3">
        <f>IF(Table1[[#This Row],[Hui Reply?]],VLOOKUP(Table1[[#This Row],[topic_id]],'All Topics Data'!$A$2:$E$1243,5,FALSE),0)</f>
        <v>0</v>
      </c>
      <c r="R1316" s="8">
        <f>Table1[[#This Row],[post_time]]+8/24</f>
        <v>40267.154768518521</v>
      </c>
      <c r="S1316" s="3">
        <f>IF(Table1[[#This Row],[post_position]]=1,0,SUMIFS($F$2:F1316,$H$2:H1316,Table1[[#This Row],[post_position]]-1,$C$2:C1316,Table1[[#This Row],[topic_id]]))</f>
        <v>40266.740613425929</v>
      </c>
    </row>
    <row r="1317" spans="1:19" x14ac:dyDescent="0.25">
      <c r="A1317" s="7">
        <v>1334</v>
      </c>
      <c r="B1317" s="7">
        <v>1</v>
      </c>
      <c r="C1317" s="7">
        <v>366</v>
      </c>
      <c r="D1317" s="7">
        <v>2865</v>
      </c>
      <c r="F1317" s="8">
        <v>40266.825636574074</v>
      </c>
      <c r="G1317" s="7">
        <v>0</v>
      </c>
      <c r="H1317" s="7">
        <v>2</v>
      </c>
      <c r="I1317" s="7" t="b">
        <f t="shared" si="60"/>
        <v>0</v>
      </c>
      <c r="J1317" s="7" t="b">
        <f t="shared" si="61"/>
        <v>1</v>
      </c>
      <c r="K1317" s="7">
        <f t="shared" si="62"/>
        <v>0</v>
      </c>
      <c r="L1317" s="7">
        <f>WEEKDAY(Table1[[#This Row],[post_time]])</f>
        <v>2</v>
      </c>
      <c r="M1317" s="7">
        <f>VLOOKUP(Table1[[#This Row],[topic_id]],'All Topics Data'!$A$2:$I$1243,8,FALSE)</f>
        <v>40266.741666666669</v>
      </c>
      <c r="N1317" s="7">
        <f>Table1[[#This Row],[Hui Reply?]]*(Table1[[#This Row],[post_time]]-Table1[[#This Row],[timestamp of previous reply]])</f>
        <v>0</v>
      </c>
      <c r="O1317" s="3">
        <f>O1316+Table1[[#This Row],[Hui Reply?]]</f>
        <v>284</v>
      </c>
      <c r="P1317" s="19">
        <f>INT(Table1[[#This Row],[post_time]])</f>
        <v>40266</v>
      </c>
      <c r="Q1317" s="3">
        <f>IF(Table1[[#This Row],[Hui Reply?]],VLOOKUP(Table1[[#This Row],[topic_id]],'All Topics Data'!$A$2:$E$1243,5,FALSE),0)</f>
        <v>0</v>
      </c>
      <c r="R1317" s="8">
        <f>Table1[[#This Row],[post_time]]+8/24</f>
        <v>40267.15896990741</v>
      </c>
      <c r="S1317" s="3">
        <f>IF(Table1[[#This Row],[post_position]]=1,0,SUMIFS($F$2:F1317,$H$2:H1317,Table1[[#This Row],[post_position]]-1,$C$2:C1317,Table1[[#This Row],[topic_id]]))</f>
        <v>40266.741828703707</v>
      </c>
    </row>
    <row r="1318" spans="1:19" x14ac:dyDescent="0.25">
      <c r="A1318" s="7">
        <v>1335</v>
      </c>
      <c r="B1318" s="7">
        <v>1</v>
      </c>
      <c r="C1318" s="7">
        <v>367</v>
      </c>
      <c r="D1318" s="7">
        <v>2865</v>
      </c>
      <c r="F1318" s="8">
        <v>40266.828761574077</v>
      </c>
      <c r="G1318" s="7">
        <v>0</v>
      </c>
      <c r="H1318" s="7">
        <v>2</v>
      </c>
      <c r="I1318" s="7" t="b">
        <f t="shared" si="60"/>
        <v>0</v>
      </c>
      <c r="J1318" s="7" t="b">
        <f t="shared" si="61"/>
        <v>1</v>
      </c>
      <c r="K1318" s="7">
        <f t="shared" si="62"/>
        <v>0</v>
      </c>
      <c r="L1318" s="7">
        <f>WEEKDAY(Table1[[#This Row],[post_time]])</f>
        <v>2</v>
      </c>
      <c r="M1318" s="7">
        <f>VLOOKUP(Table1[[#This Row],[topic_id]],'All Topics Data'!$A$2:$I$1243,8,FALSE)</f>
        <v>40266.755555555559</v>
      </c>
      <c r="N1318" s="7">
        <f>Table1[[#This Row],[Hui Reply?]]*(Table1[[#This Row],[post_time]]-Table1[[#This Row],[timestamp of previous reply]])</f>
        <v>0</v>
      </c>
      <c r="O1318" s="3">
        <f>O1317+Table1[[#This Row],[Hui Reply?]]</f>
        <v>284</v>
      </c>
      <c r="P1318" s="19">
        <f>INT(Table1[[#This Row],[post_time]])</f>
        <v>40266</v>
      </c>
      <c r="Q1318" s="3">
        <f>IF(Table1[[#This Row],[Hui Reply?]],VLOOKUP(Table1[[#This Row],[topic_id]],'All Topics Data'!$A$2:$E$1243,5,FALSE),0)</f>
        <v>0</v>
      </c>
      <c r="R1318" s="8">
        <f>Table1[[#This Row],[post_time]]+8/24</f>
        <v>40267.162094907413</v>
      </c>
      <c r="S1318" s="3">
        <f>IF(Table1[[#This Row],[post_position]]=1,0,SUMIFS($F$2:F1318,$H$2:H1318,Table1[[#This Row],[post_position]]-1,$C$2:C1318,Table1[[#This Row],[topic_id]]))</f>
        <v>40266.755937499998</v>
      </c>
    </row>
    <row r="1319" spans="1:19" x14ac:dyDescent="0.25">
      <c r="A1319" s="7">
        <v>1336</v>
      </c>
      <c r="B1319" s="7">
        <v>1</v>
      </c>
      <c r="C1319" s="7">
        <v>365</v>
      </c>
      <c r="D1319" s="7">
        <v>4896</v>
      </c>
      <c r="F1319" s="8">
        <v>40266.844652777778</v>
      </c>
      <c r="G1319" s="7">
        <v>0</v>
      </c>
      <c r="H1319" s="7">
        <v>3</v>
      </c>
      <c r="I1319" s="7" t="b">
        <f t="shared" si="60"/>
        <v>0</v>
      </c>
      <c r="J1319" s="7" t="b">
        <f t="shared" si="61"/>
        <v>1</v>
      </c>
      <c r="K1319" s="7">
        <f t="shared" si="62"/>
        <v>0</v>
      </c>
      <c r="L1319" s="7">
        <f>WEEKDAY(Table1[[#This Row],[post_time]])</f>
        <v>2</v>
      </c>
      <c r="M1319" s="7">
        <f>VLOOKUP(Table1[[#This Row],[topic_id]],'All Topics Data'!$A$2:$I$1243,8,FALSE)</f>
        <v>40266.740277777775</v>
      </c>
      <c r="N1319" s="7">
        <f>Table1[[#This Row],[Hui Reply?]]*(Table1[[#This Row],[post_time]]-Table1[[#This Row],[timestamp of previous reply]])</f>
        <v>0</v>
      </c>
      <c r="O1319" s="3">
        <f>O1318+Table1[[#This Row],[Hui Reply?]]</f>
        <v>284</v>
      </c>
      <c r="P1319" s="19">
        <f>INT(Table1[[#This Row],[post_time]])</f>
        <v>40266</v>
      </c>
      <c r="Q1319" s="3">
        <f>IF(Table1[[#This Row],[Hui Reply?]],VLOOKUP(Table1[[#This Row],[topic_id]],'All Topics Data'!$A$2:$E$1243,5,FALSE),0)</f>
        <v>0</v>
      </c>
      <c r="R1319" s="8">
        <f>Table1[[#This Row],[post_time]]+8/24</f>
        <v>40267.177986111114</v>
      </c>
      <c r="S1319" s="3">
        <f>IF(Table1[[#This Row],[post_position]]=1,0,SUMIFS($F$2:F1319,$H$2:H1319,Table1[[#This Row],[post_position]]-1,$C$2:C1319,Table1[[#This Row],[topic_id]]))</f>
        <v>40266.821435185186</v>
      </c>
    </row>
    <row r="1320" spans="1:19" x14ac:dyDescent="0.25">
      <c r="A1320" s="7">
        <v>1337</v>
      </c>
      <c r="B1320" s="7">
        <v>1</v>
      </c>
      <c r="C1320" s="7">
        <v>367</v>
      </c>
      <c r="D1320" s="7">
        <v>4899</v>
      </c>
      <c r="E1320" s="2"/>
      <c r="F1320" s="8">
        <v>40266.917002314818</v>
      </c>
      <c r="G1320" s="7">
        <v>0</v>
      </c>
      <c r="H1320" s="7">
        <v>3</v>
      </c>
      <c r="I1320" s="7" t="b">
        <f t="shared" si="60"/>
        <v>0</v>
      </c>
      <c r="J1320" s="7" t="b">
        <f t="shared" si="61"/>
        <v>1</v>
      </c>
      <c r="K1320" s="7">
        <f t="shared" si="62"/>
        <v>0</v>
      </c>
      <c r="L1320" s="7">
        <f>WEEKDAY(Table1[[#This Row],[post_time]])</f>
        <v>2</v>
      </c>
      <c r="M1320" s="7">
        <f>VLOOKUP(Table1[[#This Row],[topic_id]],'All Topics Data'!$A$2:$I$1243,8,FALSE)</f>
        <v>40266.755555555559</v>
      </c>
      <c r="N1320" s="7">
        <f>Table1[[#This Row],[Hui Reply?]]*(Table1[[#This Row],[post_time]]-Table1[[#This Row],[timestamp of previous reply]])</f>
        <v>0</v>
      </c>
      <c r="O1320" s="3">
        <f>O1319+Table1[[#This Row],[Hui Reply?]]</f>
        <v>284</v>
      </c>
      <c r="P1320" s="19">
        <f>INT(Table1[[#This Row],[post_time]])</f>
        <v>40266</v>
      </c>
      <c r="Q1320" s="3">
        <f>IF(Table1[[#This Row],[Hui Reply?]],VLOOKUP(Table1[[#This Row],[topic_id]],'All Topics Data'!$A$2:$E$1243,5,FALSE),0)</f>
        <v>0</v>
      </c>
      <c r="R1320" s="8">
        <f>Table1[[#This Row],[post_time]]+8/24</f>
        <v>40267.250335648154</v>
      </c>
      <c r="S1320" s="3">
        <f>IF(Table1[[#This Row],[post_position]]=1,0,SUMIFS($F$2:F1320,$H$2:H1320,Table1[[#This Row],[post_position]]-1,$C$2:C1320,Table1[[#This Row],[topic_id]]))</f>
        <v>40266.828761574077</v>
      </c>
    </row>
    <row r="1321" spans="1:19" x14ac:dyDescent="0.25">
      <c r="A1321" s="7">
        <v>1338</v>
      </c>
      <c r="B1321" s="7">
        <v>1</v>
      </c>
      <c r="C1321" s="7">
        <v>359</v>
      </c>
      <c r="D1321" s="7">
        <v>4789</v>
      </c>
      <c r="E1321" s="2"/>
      <c r="F1321" s="8">
        <v>40266.924907407411</v>
      </c>
      <c r="G1321" s="7">
        <v>0</v>
      </c>
      <c r="H1321" s="7">
        <v>3</v>
      </c>
      <c r="I1321" s="7" t="b">
        <f t="shared" si="60"/>
        <v>0</v>
      </c>
      <c r="J1321" s="7" t="b">
        <f t="shared" si="61"/>
        <v>1</v>
      </c>
      <c r="K1321" s="7">
        <f t="shared" si="62"/>
        <v>0</v>
      </c>
      <c r="L1321" s="7">
        <f>WEEKDAY(Table1[[#This Row],[post_time]])</f>
        <v>2</v>
      </c>
      <c r="M1321" s="7">
        <f>VLOOKUP(Table1[[#This Row],[topic_id]],'All Topics Data'!$A$2:$I$1243,8,FALSE)</f>
        <v>40263.644444444442</v>
      </c>
      <c r="N1321" s="7">
        <f>Table1[[#This Row],[Hui Reply?]]*(Table1[[#This Row],[post_time]]-Table1[[#This Row],[timestamp of previous reply]])</f>
        <v>0</v>
      </c>
      <c r="O1321" s="3">
        <f>O1320+Table1[[#This Row],[Hui Reply?]]</f>
        <v>284</v>
      </c>
      <c r="P1321" s="19">
        <f>INT(Table1[[#This Row],[post_time]])</f>
        <v>40266</v>
      </c>
      <c r="Q1321" s="3">
        <f>IF(Table1[[#This Row],[Hui Reply?]],VLOOKUP(Table1[[#This Row],[topic_id]],'All Topics Data'!$A$2:$E$1243,5,FALSE),0)</f>
        <v>0</v>
      </c>
      <c r="R1321" s="8">
        <f>Table1[[#This Row],[post_time]]+8/24</f>
        <v>40267.258240740746</v>
      </c>
      <c r="S1321" s="3">
        <f>IF(Table1[[#This Row],[post_position]]=1,0,SUMIFS($F$2:F1321,$H$2:H1321,Table1[[#This Row],[post_position]]-1,$C$2:C1321,Table1[[#This Row],[topic_id]]))</f>
        <v>40264.028749999998</v>
      </c>
    </row>
    <row r="1322" spans="1:19" x14ac:dyDescent="0.25">
      <c r="A1322" s="7">
        <v>1339</v>
      </c>
      <c r="B1322" s="7">
        <v>1</v>
      </c>
      <c r="C1322" s="7">
        <v>367</v>
      </c>
      <c r="D1322" s="7">
        <v>2865</v>
      </c>
      <c r="F1322" s="8">
        <v>40266.952928240738</v>
      </c>
      <c r="G1322" s="7">
        <v>0</v>
      </c>
      <c r="H1322" s="7">
        <v>4</v>
      </c>
      <c r="I1322" s="7" t="b">
        <f t="shared" si="60"/>
        <v>0</v>
      </c>
      <c r="J1322" s="7" t="b">
        <f t="shared" si="61"/>
        <v>1</v>
      </c>
      <c r="K1322" s="7">
        <f t="shared" si="62"/>
        <v>0</v>
      </c>
      <c r="L1322" s="7">
        <f>WEEKDAY(Table1[[#This Row],[post_time]])</f>
        <v>2</v>
      </c>
      <c r="M1322" s="7">
        <f>VLOOKUP(Table1[[#This Row],[topic_id]],'All Topics Data'!$A$2:$I$1243,8,FALSE)</f>
        <v>40266.755555555559</v>
      </c>
      <c r="N1322" s="7">
        <f>Table1[[#This Row],[Hui Reply?]]*(Table1[[#This Row],[post_time]]-Table1[[#This Row],[timestamp of previous reply]])</f>
        <v>0</v>
      </c>
      <c r="O1322" s="3">
        <f>O1321+Table1[[#This Row],[Hui Reply?]]</f>
        <v>284</v>
      </c>
      <c r="P1322" s="19">
        <f>INT(Table1[[#This Row],[post_time]])</f>
        <v>40266</v>
      </c>
      <c r="Q1322" s="3">
        <f>IF(Table1[[#This Row],[Hui Reply?]],VLOOKUP(Table1[[#This Row],[topic_id]],'All Topics Data'!$A$2:$E$1243,5,FALSE),0)</f>
        <v>0</v>
      </c>
      <c r="R1322" s="8">
        <f>Table1[[#This Row],[post_time]]+8/24</f>
        <v>40267.286261574074</v>
      </c>
      <c r="S1322" s="3">
        <f>IF(Table1[[#This Row],[post_position]]=1,0,SUMIFS($F$2:F1322,$H$2:H1322,Table1[[#This Row],[post_position]]-1,$C$2:C1322,Table1[[#This Row],[topic_id]]))</f>
        <v>40266.917002314818</v>
      </c>
    </row>
    <row r="1323" spans="1:19" x14ac:dyDescent="0.25">
      <c r="A1323" s="7">
        <v>1340</v>
      </c>
      <c r="B1323" s="7">
        <v>1</v>
      </c>
      <c r="C1323" s="7">
        <v>368</v>
      </c>
      <c r="D1323" s="7">
        <v>4900</v>
      </c>
      <c r="E1323" s="2"/>
      <c r="F1323" s="8">
        <v>40266.95989583333</v>
      </c>
      <c r="G1323" s="7">
        <v>0</v>
      </c>
      <c r="H1323" s="7">
        <v>1</v>
      </c>
      <c r="I1323" s="7" t="b">
        <f t="shared" si="60"/>
        <v>0</v>
      </c>
      <c r="J1323" s="7" t="b">
        <f t="shared" si="61"/>
        <v>0</v>
      </c>
      <c r="K1323" s="7">
        <f t="shared" si="62"/>
        <v>0</v>
      </c>
      <c r="L1323" s="7">
        <f>WEEKDAY(Table1[[#This Row],[post_time]])</f>
        <v>2</v>
      </c>
      <c r="M1323" s="7">
        <f>VLOOKUP(Table1[[#This Row],[topic_id]],'All Topics Data'!$A$2:$I$1243,8,FALSE)</f>
        <v>40266.959722222222</v>
      </c>
      <c r="N1323" s="7">
        <f>Table1[[#This Row],[Hui Reply?]]*(Table1[[#This Row],[post_time]]-Table1[[#This Row],[timestamp of previous reply]])</f>
        <v>0</v>
      </c>
      <c r="O1323" s="3">
        <f>O1322+Table1[[#This Row],[Hui Reply?]]</f>
        <v>284</v>
      </c>
      <c r="P1323" s="19">
        <f>INT(Table1[[#This Row],[post_time]])</f>
        <v>40266</v>
      </c>
      <c r="Q1323" s="3">
        <f>IF(Table1[[#This Row],[Hui Reply?]],VLOOKUP(Table1[[#This Row],[topic_id]],'All Topics Data'!$A$2:$E$1243,5,FALSE),0)</f>
        <v>0</v>
      </c>
      <c r="R1323" s="8">
        <f>Table1[[#This Row],[post_time]]+8/24</f>
        <v>40267.293229166666</v>
      </c>
      <c r="S1323" s="3">
        <f>IF(Table1[[#This Row],[post_position]]=1,0,SUMIFS($F$2:F1323,$H$2:H1323,Table1[[#This Row],[post_position]]-1,$C$2:C1323,Table1[[#This Row],[topic_id]]))</f>
        <v>0</v>
      </c>
    </row>
    <row r="1324" spans="1:19" x14ac:dyDescent="0.25">
      <c r="A1324" s="7">
        <v>1341</v>
      </c>
      <c r="B1324" s="7">
        <v>1</v>
      </c>
      <c r="C1324" s="7">
        <v>369</v>
      </c>
      <c r="D1324" s="7">
        <v>4903</v>
      </c>
      <c r="E1324" s="2"/>
      <c r="F1324" s="8">
        <v>40267.128078703703</v>
      </c>
      <c r="G1324" s="7">
        <v>0</v>
      </c>
      <c r="H1324" s="7">
        <v>1</v>
      </c>
      <c r="I1324" s="7" t="b">
        <f t="shared" si="60"/>
        <v>0</v>
      </c>
      <c r="J1324" s="7" t="b">
        <f t="shared" si="61"/>
        <v>0</v>
      </c>
      <c r="K1324" s="7">
        <f t="shared" si="62"/>
        <v>0</v>
      </c>
      <c r="L1324" s="7">
        <f>WEEKDAY(Table1[[#This Row],[post_time]])</f>
        <v>3</v>
      </c>
      <c r="M1324" s="7">
        <f>VLOOKUP(Table1[[#This Row],[topic_id]],'All Topics Data'!$A$2:$I$1243,8,FALSE)</f>
        <v>40267.12777777778</v>
      </c>
      <c r="N1324" s="7">
        <f>Table1[[#This Row],[Hui Reply?]]*(Table1[[#This Row],[post_time]]-Table1[[#This Row],[timestamp of previous reply]])</f>
        <v>0</v>
      </c>
      <c r="O1324" s="3">
        <f>O1323+Table1[[#This Row],[Hui Reply?]]</f>
        <v>284</v>
      </c>
      <c r="P1324" s="19">
        <f>INT(Table1[[#This Row],[post_time]])</f>
        <v>40267</v>
      </c>
      <c r="Q1324" s="3">
        <f>IF(Table1[[#This Row],[Hui Reply?]],VLOOKUP(Table1[[#This Row],[topic_id]],'All Topics Data'!$A$2:$E$1243,5,FALSE),0)</f>
        <v>0</v>
      </c>
      <c r="R1324" s="8">
        <f>Table1[[#This Row],[post_time]]+8/24</f>
        <v>40267.461412037039</v>
      </c>
      <c r="S1324" s="3">
        <f>IF(Table1[[#This Row],[post_position]]=1,0,SUMIFS($F$2:F1324,$H$2:H1324,Table1[[#This Row],[post_position]]-1,$C$2:C1324,Table1[[#This Row],[topic_id]]))</f>
        <v>0</v>
      </c>
    </row>
    <row r="1325" spans="1:19" x14ac:dyDescent="0.25">
      <c r="A1325" s="7">
        <v>1342</v>
      </c>
      <c r="B1325" s="7">
        <v>1</v>
      </c>
      <c r="C1325" s="7">
        <v>369</v>
      </c>
      <c r="D1325" s="7">
        <v>24</v>
      </c>
      <c r="E1325" s="2"/>
      <c r="F1325" s="8">
        <v>40267.169594907406</v>
      </c>
      <c r="G1325" s="7">
        <v>0</v>
      </c>
      <c r="H1325" s="7">
        <v>2</v>
      </c>
      <c r="I1325" s="7" t="b">
        <f t="shared" si="60"/>
        <v>1</v>
      </c>
      <c r="J1325" s="7" t="b">
        <f t="shared" si="61"/>
        <v>1</v>
      </c>
      <c r="K1325" s="7">
        <f t="shared" si="62"/>
        <v>1</v>
      </c>
      <c r="L1325" s="7">
        <f>WEEKDAY(Table1[[#This Row],[post_time]])</f>
        <v>3</v>
      </c>
      <c r="M1325" s="7">
        <f>VLOOKUP(Table1[[#This Row],[topic_id]],'All Topics Data'!$A$2:$I$1243,8,FALSE)</f>
        <v>40267.12777777778</v>
      </c>
      <c r="N1325" s="7">
        <f>Table1[[#This Row],[Hui Reply?]]*(Table1[[#This Row],[post_time]]-Table1[[#This Row],[timestamp of previous reply]])</f>
        <v>4.1516203702485655E-2</v>
      </c>
      <c r="O1325" s="3">
        <f>O1324+Table1[[#This Row],[Hui Reply?]]</f>
        <v>285</v>
      </c>
      <c r="P1325" s="19">
        <f>INT(Table1[[#This Row],[post_time]])</f>
        <v>40267</v>
      </c>
      <c r="Q1325" s="3" t="str">
        <f>IF(Table1[[#This Row],[Hui Reply?]],VLOOKUP(Table1[[#This Row],[topic_id]],'All Topics Data'!$A$2:$E$1243,5,FALSE),0)</f>
        <v>jagger-meier</v>
      </c>
      <c r="R1325" s="8">
        <f>Table1[[#This Row],[post_time]]+8/24</f>
        <v>40267.502928240741</v>
      </c>
      <c r="S1325" s="3">
        <f>IF(Table1[[#This Row],[post_position]]=1,0,SUMIFS($F$2:F1325,$H$2:H1325,Table1[[#This Row],[post_position]]-1,$C$2:C1325,Table1[[#This Row],[topic_id]]))</f>
        <v>40267.128078703703</v>
      </c>
    </row>
    <row r="1326" spans="1:19" x14ac:dyDescent="0.25">
      <c r="A1326" s="7">
        <v>1343</v>
      </c>
      <c r="B1326" s="7">
        <v>1</v>
      </c>
      <c r="C1326" s="7">
        <v>368</v>
      </c>
      <c r="D1326" s="7">
        <v>24</v>
      </c>
      <c r="F1326" s="8">
        <v>40267.173194444447</v>
      </c>
      <c r="G1326" s="7">
        <v>0</v>
      </c>
      <c r="H1326" s="7">
        <v>2</v>
      </c>
      <c r="I1326" s="7" t="b">
        <f t="shared" si="60"/>
        <v>1</v>
      </c>
      <c r="J1326" s="7" t="b">
        <f t="shared" si="61"/>
        <v>1</v>
      </c>
      <c r="K1326" s="7">
        <f t="shared" si="62"/>
        <v>1</v>
      </c>
      <c r="L1326" s="7">
        <f>WEEKDAY(Table1[[#This Row],[post_time]])</f>
        <v>3</v>
      </c>
      <c r="M1326" s="7">
        <f>VLOOKUP(Table1[[#This Row],[topic_id]],'All Topics Data'!$A$2:$I$1243,8,FALSE)</f>
        <v>40266.959722222222</v>
      </c>
      <c r="N1326" s="7">
        <f>Table1[[#This Row],[Hui Reply?]]*(Table1[[#This Row],[post_time]]-Table1[[#This Row],[timestamp of previous reply]])</f>
        <v>0.21329861111735227</v>
      </c>
      <c r="O1326" s="3">
        <f>O1325+Table1[[#This Row],[Hui Reply?]]</f>
        <v>286</v>
      </c>
      <c r="P1326" s="19">
        <f>INT(Table1[[#This Row],[post_time]])</f>
        <v>40267</v>
      </c>
      <c r="Q1326" s="3" t="str">
        <f>IF(Table1[[#This Row],[Hui Reply?]],VLOOKUP(Table1[[#This Row],[topic_id]],'All Topics Data'!$A$2:$E$1243,5,FALSE),0)</f>
        <v>bufo0892</v>
      </c>
      <c r="R1326" s="8">
        <f>Table1[[#This Row],[post_time]]+8/24</f>
        <v>40267.506527777783</v>
      </c>
      <c r="S1326" s="3">
        <f>IF(Table1[[#This Row],[post_position]]=1,0,SUMIFS($F$2:F1326,$H$2:H1326,Table1[[#This Row],[post_position]]-1,$C$2:C1326,Table1[[#This Row],[topic_id]]))</f>
        <v>40266.95989583333</v>
      </c>
    </row>
    <row r="1327" spans="1:19" x14ac:dyDescent="0.25">
      <c r="A1327" s="7">
        <v>1344</v>
      </c>
      <c r="B1327" s="7">
        <v>1</v>
      </c>
      <c r="C1327" s="7">
        <v>369</v>
      </c>
      <c r="D1327" s="7">
        <v>4903</v>
      </c>
      <c r="E1327" s="2"/>
      <c r="F1327" s="8">
        <v>40267.17596064815</v>
      </c>
      <c r="G1327" s="7">
        <v>0</v>
      </c>
      <c r="H1327" s="7">
        <v>3</v>
      </c>
      <c r="I1327" s="7" t="b">
        <f t="shared" si="60"/>
        <v>0</v>
      </c>
      <c r="J1327" s="7" t="b">
        <f t="shared" si="61"/>
        <v>1</v>
      </c>
      <c r="K1327" s="7">
        <f t="shared" si="62"/>
        <v>0</v>
      </c>
      <c r="L1327" s="7">
        <f>WEEKDAY(Table1[[#This Row],[post_time]])</f>
        <v>3</v>
      </c>
      <c r="M1327" s="7">
        <f>VLOOKUP(Table1[[#This Row],[topic_id]],'All Topics Data'!$A$2:$I$1243,8,FALSE)</f>
        <v>40267.12777777778</v>
      </c>
      <c r="N1327" s="7">
        <f>Table1[[#This Row],[Hui Reply?]]*(Table1[[#This Row],[post_time]]-Table1[[#This Row],[timestamp of previous reply]])</f>
        <v>0</v>
      </c>
      <c r="O1327" s="3">
        <f>O1326+Table1[[#This Row],[Hui Reply?]]</f>
        <v>286</v>
      </c>
      <c r="P1327" s="19">
        <f>INT(Table1[[#This Row],[post_time]])</f>
        <v>40267</v>
      </c>
      <c r="Q1327" s="3">
        <f>IF(Table1[[#This Row],[Hui Reply?]],VLOOKUP(Table1[[#This Row],[topic_id]],'All Topics Data'!$A$2:$E$1243,5,FALSE),0)</f>
        <v>0</v>
      </c>
      <c r="R1327" s="8">
        <f>Table1[[#This Row],[post_time]]+8/24</f>
        <v>40267.509293981486</v>
      </c>
      <c r="S1327" s="3">
        <f>IF(Table1[[#This Row],[post_position]]=1,0,SUMIFS($F$2:F1327,$H$2:H1327,Table1[[#This Row],[post_position]]-1,$C$2:C1327,Table1[[#This Row],[topic_id]]))</f>
        <v>40267.169594907406</v>
      </c>
    </row>
    <row r="1328" spans="1:19" x14ac:dyDescent="0.25">
      <c r="A1328" s="7">
        <v>1345</v>
      </c>
      <c r="B1328" s="7">
        <v>1</v>
      </c>
      <c r="C1328" s="7">
        <v>369</v>
      </c>
      <c r="D1328" s="7">
        <v>24</v>
      </c>
      <c r="E1328" s="2"/>
      <c r="F1328" s="8">
        <v>40267.199097222219</v>
      </c>
      <c r="G1328" s="7">
        <v>0</v>
      </c>
      <c r="H1328" s="7">
        <v>4</v>
      </c>
      <c r="I1328" s="7" t="b">
        <f t="shared" si="60"/>
        <v>1</v>
      </c>
      <c r="J1328" s="7" t="b">
        <f t="shared" si="61"/>
        <v>1</v>
      </c>
      <c r="K1328" s="7">
        <f t="shared" si="62"/>
        <v>1</v>
      </c>
      <c r="L1328" s="7">
        <f>WEEKDAY(Table1[[#This Row],[post_time]])</f>
        <v>3</v>
      </c>
      <c r="M1328" s="7">
        <f>VLOOKUP(Table1[[#This Row],[topic_id]],'All Topics Data'!$A$2:$I$1243,8,FALSE)</f>
        <v>40267.12777777778</v>
      </c>
      <c r="N1328" s="7">
        <f>Table1[[#This Row],[Hui Reply?]]*(Table1[[#This Row],[post_time]]-Table1[[#This Row],[timestamp of previous reply]])</f>
        <v>2.3136574069212656E-2</v>
      </c>
      <c r="O1328" s="3">
        <f>O1327+Table1[[#This Row],[Hui Reply?]]</f>
        <v>287</v>
      </c>
      <c r="P1328" s="19">
        <f>INT(Table1[[#This Row],[post_time]])</f>
        <v>40267</v>
      </c>
      <c r="Q1328" s="3" t="str">
        <f>IF(Table1[[#This Row],[Hui Reply?]],VLOOKUP(Table1[[#This Row],[topic_id]],'All Topics Data'!$A$2:$E$1243,5,FALSE),0)</f>
        <v>jagger-meier</v>
      </c>
      <c r="R1328" s="8">
        <f>Table1[[#This Row],[post_time]]+8/24</f>
        <v>40267.532430555555</v>
      </c>
      <c r="S1328" s="3">
        <f>IF(Table1[[#This Row],[post_position]]=1,0,SUMIFS($F$2:F1328,$H$2:H1328,Table1[[#This Row],[post_position]]-1,$C$2:C1328,Table1[[#This Row],[topic_id]]))</f>
        <v>40267.17596064815</v>
      </c>
    </row>
    <row r="1329" spans="1:19" x14ac:dyDescent="0.25">
      <c r="A1329" s="7">
        <v>1346</v>
      </c>
      <c r="B1329" s="7">
        <v>1</v>
      </c>
      <c r="C1329" s="7">
        <v>369</v>
      </c>
      <c r="D1329" s="7">
        <v>24</v>
      </c>
      <c r="F1329" s="8">
        <v>40267.226585648146</v>
      </c>
      <c r="G1329" s="7">
        <v>0</v>
      </c>
      <c r="H1329" s="7">
        <v>5</v>
      </c>
      <c r="I1329" s="7" t="b">
        <f t="shared" si="60"/>
        <v>1</v>
      </c>
      <c r="J1329" s="7" t="b">
        <f t="shared" si="61"/>
        <v>1</v>
      </c>
      <c r="K1329" s="7">
        <f t="shared" si="62"/>
        <v>1</v>
      </c>
      <c r="L1329" s="7">
        <f>WEEKDAY(Table1[[#This Row],[post_time]])</f>
        <v>3</v>
      </c>
      <c r="M1329" s="7">
        <f>VLOOKUP(Table1[[#This Row],[topic_id]],'All Topics Data'!$A$2:$I$1243,8,FALSE)</f>
        <v>40267.12777777778</v>
      </c>
      <c r="N1329" s="7">
        <f>Table1[[#This Row],[Hui Reply?]]*(Table1[[#This Row],[post_time]]-Table1[[#This Row],[timestamp of previous reply]])</f>
        <v>2.7488425927003846E-2</v>
      </c>
      <c r="O1329" s="3">
        <f>O1328+Table1[[#This Row],[Hui Reply?]]</f>
        <v>288</v>
      </c>
      <c r="P1329" s="19">
        <f>INT(Table1[[#This Row],[post_time]])</f>
        <v>40267</v>
      </c>
      <c r="Q1329" s="3" t="str">
        <f>IF(Table1[[#This Row],[Hui Reply?]],VLOOKUP(Table1[[#This Row],[topic_id]],'All Topics Data'!$A$2:$E$1243,5,FALSE),0)</f>
        <v>jagger-meier</v>
      </c>
      <c r="R1329" s="8">
        <f>Table1[[#This Row],[post_time]]+8/24</f>
        <v>40267.559918981482</v>
      </c>
      <c r="S1329" s="3">
        <f>IF(Table1[[#This Row],[post_position]]=1,0,SUMIFS($F$2:F1329,$H$2:H1329,Table1[[#This Row],[post_position]]-1,$C$2:C1329,Table1[[#This Row],[topic_id]]))</f>
        <v>40267.199097222219</v>
      </c>
    </row>
    <row r="1330" spans="1:19" x14ac:dyDescent="0.25">
      <c r="A1330" s="7">
        <v>1347</v>
      </c>
      <c r="B1330" s="7">
        <v>1</v>
      </c>
      <c r="C1330" s="7">
        <v>370</v>
      </c>
      <c r="D1330" s="7">
        <v>4910</v>
      </c>
      <c r="E1330" s="2"/>
      <c r="F1330" s="8">
        <v>40267.315497685187</v>
      </c>
      <c r="G1330" s="7">
        <v>0</v>
      </c>
      <c r="H1330" s="7">
        <v>1</v>
      </c>
      <c r="I1330" s="7" t="b">
        <f t="shared" si="60"/>
        <v>0</v>
      </c>
      <c r="J1330" s="7" t="b">
        <f t="shared" si="61"/>
        <v>0</v>
      </c>
      <c r="K1330" s="7">
        <f t="shared" si="62"/>
        <v>0</v>
      </c>
      <c r="L1330" s="7">
        <f>WEEKDAY(Table1[[#This Row],[post_time]])</f>
        <v>3</v>
      </c>
      <c r="M1330" s="7">
        <f>VLOOKUP(Table1[[#This Row],[topic_id]],'All Topics Data'!$A$2:$I$1243,8,FALSE)</f>
        <v>40267.31527777778</v>
      </c>
      <c r="N1330" s="7">
        <f>Table1[[#This Row],[Hui Reply?]]*(Table1[[#This Row],[post_time]]-Table1[[#This Row],[timestamp of previous reply]])</f>
        <v>0</v>
      </c>
      <c r="O1330" s="3">
        <f>O1329+Table1[[#This Row],[Hui Reply?]]</f>
        <v>288</v>
      </c>
      <c r="P1330" s="19">
        <f>INT(Table1[[#This Row],[post_time]])</f>
        <v>40267</v>
      </c>
      <c r="Q1330" s="3">
        <f>IF(Table1[[#This Row],[Hui Reply?]],VLOOKUP(Table1[[#This Row],[topic_id]],'All Topics Data'!$A$2:$E$1243,5,FALSE),0)</f>
        <v>0</v>
      </c>
      <c r="R1330" s="8">
        <f>Table1[[#This Row],[post_time]]+8/24</f>
        <v>40267.648831018523</v>
      </c>
      <c r="S1330" s="3">
        <f>IF(Table1[[#This Row],[post_position]]=1,0,SUMIFS($F$2:F1330,$H$2:H1330,Table1[[#This Row],[post_position]]-1,$C$2:C1330,Table1[[#This Row],[topic_id]]))</f>
        <v>0</v>
      </c>
    </row>
    <row r="1331" spans="1:19" x14ac:dyDescent="0.25">
      <c r="A1331" s="7">
        <v>1348</v>
      </c>
      <c r="B1331" s="7">
        <v>1</v>
      </c>
      <c r="C1331" s="7">
        <v>368</v>
      </c>
      <c r="D1331" s="7">
        <v>2865</v>
      </c>
      <c r="F1331" s="8">
        <v>40267.378576388888</v>
      </c>
      <c r="G1331" s="7">
        <v>0</v>
      </c>
      <c r="H1331" s="7">
        <v>3</v>
      </c>
      <c r="I1331" s="7" t="b">
        <f t="shared" si="60"/>
        <v>0</v>
      </c>
      <c r="J1331" s="7" t="b">
        <f t="shared" si="61"/>
        <v>1</v>
      </c>
      <c r="K1331" s="7">
        <f t="shared" si="62"/>
        <v>0</v>
      </c>
      <c r="L1331" s="7">
        <f>WEEKDAY(Table1[[#This Row],[post_time]])</f>
        <v>3</v>
      </c>
      <c r="M1331" s="7">
        <f>VLOOKUP(Table1[[#This Row],[topic_id]],'All Topics Data'!$A$2:$I$1243,8,FALSE)</f>
        <v>40266.959722222222</v>
      </c>
      <c r="N1331" s="7">
        <f>Table1[[#This Row],[Hui Reply?]]*(Table1[[#This Row],[post_time]]-Table1[[#This Row],[timestamp of previous reply]])</f>
        <v>0</v>
      </c>
      <c r="O1331" s="3">
        <f>O1330+Table1[[#This Row],[Hui Reply?]]</f>
        <v>288</v>
      </c>
      <c r="P1331" s="19">
        <f>INT(Table1[[#This Row],[post_time]])</f>
        <v>40267</v>
      </c>
      <c r="Q1331" s="3">
        <f>IF(Table1[[#This Row],[Hui Reply?]],VLOOKUP(Table1[[#This Row],[topic_id]],'All Topics Data'!$A$2:$E$1243,5,FALSE),0)</f>
        <v>0</v>
      </c>
      <c r="R1331" s="8">
        <f>Table1[[#This Row],[post_time]]+8/24</f>
        <v>40267.711909722224</v>
      </c>
      <c r="S1331" s="3">
        <f>IF(Table1[[#This Row],[post_position]]=1,0,SUMIFS($F$2:F1331,$H$2:H1331,Table1[[#This Row],[post_position]]-1,$C$2:C1331,Table1[[#This Row],[topic_id]]))</f>
        <v>40267.173194444447</v>
      </c>
    </row>
    <row r="1332" spans="1:19" x14ac:dyDescent="0.25">
      <c r="A1332" s="7">
        <v>1349</v>
      </c>
      <c r="B1332" s="7">
        <v>1</v>
      </c>
      <c r="C1332" s="7">
        <v>370</v>
      </c>
      <c r="D1332" s="7">
        <v>2865</v>
      </c>
      <c r="F1332" s="8">
        <v>40267.387800925928</v>
      </c>
      <c r="G1332" s="7">
        <v>0</v>
      </c>
      <c r="H1332" s="7">
        <v>2</v>
      </c>
      <c r="I1332" s="7" t="b">
        <f t="shared" si="60"/>
        <v>0</v>
      </c>
      <c r="J1332" s="7" t="b">
        <f t="shared" si="61"/>
        <v>1</v>
      </c>
      <c r="K1332" s="7">
        <f t="shared" si="62"/>
        <v>0</v>
      </c>
      <c r="L1332" s="7">
        <f>WEEKDAY(Table1[[#This Row],[post_time]])</f>
        <v>3</v>
      </c>
      <c r="M1332" s="7">
        <f>VLOOKUP(Table1[[#This Row],[topic_id]],'All Topics Data'!$A$2:$I$1243,8,FALSE)</f>
        <v>40267.31527777778</v>
      </c>
      <c r="N1332" s="7">
        <f>Table1[[#This Row],[Hui Reply?]]*(Table1[[#This Row],[post_time]]-Table1[[#This Row],[timestamp of previous reply]])</f>
        <v>0</v>
      </c>
      <c r="O1332" s="3">
        <f>O1331+Table1[[#This Row],[Hui Reply?]]</f>
        <v>288</v>
      </c>
      <c r="P1332" s="19">
        <f>INT(Table1[[#This Row],[post_time]])</f>
        <v>40267</v>
      </c>
      <c r="Q1332" s="3">
        <f>IF(Table1[[#This Row],[Hui Reply?]],VLOOKUP(Table1[[#This Row],[topic_id]],'All Topics Data'!$A$2:$E$1243,5,FALSE),0)</f>
        <v>0</v>
      </c>
      <c r="R1332" s="8">
        <f>Table1[[#This Row],[post_time]]+8/24</f>
        <v>40267.721134259264</v>
      </c>
      <c r="S1332" s="3">
        <f>IF(Table1[[#This Row],[post_position]]=1,0,SUMIFS($F$2:F1332,$H$2:H1332,Table1[[#This Row],[post_position]]-1,$C$2:C1332,Table1[[#This Row],[topic_id]]))</f>
        <v>40267.315497685187</v>
      </c>
    </row>
    <row r="1333" spans="1:19" x14ac:dyDescent="0.25">
      <c r="A1333" s="7">
        <v>1350</v>
      </c>
      <c r="B1333" s="7">
        <v>1</v>
      </c>
      <c r="C1333" s="7">
        <v>359</v>
      </c>
      <c r="D1333" s="7">
        <v>24</v>
      </c>
      <c r="F1333" s="8">
        <v>40267.456712962965</v>
      </c>
      <c r="G1333" s="7">
        <v>0</v>
      </c>
      <c r="H1333" s="7">
        <v>4</v>
      </c>
      <c r="I1333" s="7" t="b">
        <f t="shared" si="60"/>
        <v>1</v>
      </c>
      <c r="J1333" s="7" t="b">
        <f t="shared" si="61"/>
        <v>1</v>
      </c>
      <c r="K1333" s="7">
        <f t="shared" si="62"/>
        <v>1</v>
      </c>
      <c r="L1333" s="7">
        <f>WEEKDAY(Table1[[#This Row],[post_time]])</f>
        <v>3</v>
      </c>
      <c r="M1333" s="7">
        <f>VLOOKUP(Table1[[#This Row],[topic_id]],'All Topics Data'!$A$2:$I$1243,8,FALSE)</f>
        <v>40263.644444444442</v>
      </c>
      <c r="N1333" s="7">
        <f>Table1[[#This Row],[Hui Reply?]]*(Table1[[#This Row],[post_time]]-Table1[[#This Row],[timestamp of previous reply]])</f>
        <v>0.53180555555445608</v>
      </c>
      <c r="O1333" s="3">
        <f>O1332+Table1[[#This Row],[Hui Reply?]]</f>
        <v>289</v>
      </c>
      <c r="P1333" s="19">
        <f>INT(Table1[[#This Row],[post_time]])</f>
        <v>40267</v>
      </c>
      <c r="Q1333" s="3" t="str">
        <f>IF(Table1[[#This Row],[Hui Reply?]],VLOOKUP(Table1[[#This Row],[topic_id]],'All Topics Data'!$A$2:$E$1243,5,FALSE),0)</f>
        <v>Uvalet</v>
      </c>
      <c r="R1333" s="8">
        <f>Table1[[#This Row],[post_time]]+8/24</f>
        <v>40267.790046296301</v>
      </c>
      <c r="S1333" s="3">
        <f>IF(Table1[[#This Row],[post_position]]=1,0,SUMIFS($F$2:F1333,$H$2:H1333,Table1[[#This Row],[post_position]]-1,$C$2:C1333,Table1[[#This Row],[topic_id]]))</f>
        <v>40266.924907407411</v>
      </c>
    </row>
    <row r="1334" spans="1:19" x14ac:dyDescent="0.25">
      <c r="A1334" s="7">
        <v>1351</v>
      </c>
      <c r="B1334" s="7">
        <v>1</v>
      </c>
      <c r="C1334" s="7">
        <v>371</v>
      </c>
      <c r="D1334" s="7">
        <v>4896</v>
      </c>
      <c r="E1334" s="2"/>
      <c r="F1334" s="8">
        <v>40267.532152777778</v>
      </c>
      <c r="G1334" s="7">
        <v>0</v>
      </c>
      <c r="H1334" s="7">
        <v>1</v>
      </c>
      <c r="I1334" s="7" t="b">
        <f t="shared" si="60"/>
        <v>0</v>
      </c>
      <c r="J1334" s="7" t="b">
        <f t="shared" si="61"/>
        <v>0</v>
      </c>
      <c r="K1334" s="7">
        <f t="shared" si="62"/>
        <v>0</v>
      </c>
      <c r="L1334" s="7">
        <f>WEEKDAY(Table1[[#This Row],[post_time]])</f>
        <v>3</v>
      </c>
      <c r="M1334" s="7">
        <f>VLOOKUP(Table1[[#This Row],[topic_id]],'All Topics Data'!$A$2:$I$1243,8,FALSE)</f>
        <v>40267.531944444447</v>
      </c>
      <c r="N1334" s="7">
        <f>Table1[[#This Row],[Hui Reply?]]*(Table1[[#This Row],[post_time]]-Table1[[#This Row],[timestamp of previous reply]])</f>
        <v>0</v>
      </c>
      <c r="O1334" s="3">
        <f>O1333+Table1[[#This Row],[Hui Reply?]]</f>
        <v>289</v>
      </c>
      <c r="P1334" s="19">
        <f>INT(Table1[[#This Row],[post_time]])</f>
        <v>40267</v>
      </c>
      <c r="Q1334" s="3">
        <f>IF(Table1[[#This Row],[Hui Reply?]],VLOOKUP(Table1[[#This Row],[topic_id]],'All Topics Data'!$A$2:$E$1243,5,FALSE),0)</f>
        <v>0</v>
      </c>
      <c r="R1334" s="8">
        <f>Table1[[#This Row],[post_time]]+8/24</f>
        <v>40267.865486111114</v>
      </c>
      <c r="S1334" s="3">
        <f>IF(Table1[[#This Row],[post_position]]=1,0,SUMIFS($F$2:F1334,$H$2:H1334,Table1[[#This Row],[post_position]]-1,$C$2:C1334,Table1[[#This Row],[topic_id]]))</f>
        <v>0</v>
      </c>
    </row>
    <row r="1335" spans="1:19" x14ac:dyDescent="0.25">
      <c r="A1335" s="7">
        <v>1352</v>
      </c>
      <c r="B1335" s="7">
        <v>1</v>
      </c>
      <c r="C1335" s="7">
        <v>367</v>
      </c>
      <c r="D1335" s="7">
        <v>4899</v>
      </c>
      <c r="F1335" s="8">
        <v>40267.534016203703</v>
      </c>
      <c r="G1335" s="7">
        <v>0</v>
      </c>
      <c r="H1335" s="7">
        <v>5</v>
      </c>
      <c r="I1335" s="7" t="b">
        <f t="shared" si="60"/>
        <v>0</v>
      </c>
      <c r="J1335" s="7" t="b">
        <f t="shared" si="61"/>
        <v>1</v>
      </c>
      <c r="K1335" s="7">
        <f t="shared" si="62"/>
        <v>0</v>
      </c>
      <c r="L1335" s="7">
        <f>WEEKDAY(Table1[[#This Row],[post_time]])</f>
        <v>3</v>
      </c>
      <c r="M1335" s="7">
        <f>VLOOKUP(Table1[[#This Row],[topic_id]],'All Topics Data'!$A$2:$I$1243,8,FALSE)</f>
        <v>40266.755555555559</v>
      </c>
      <c r="N1335" s="7">
        <f>Table1[[#This Row],[Hui Reply?]]*(Table1[[#This Row],[post_time]]-Table1[[#This Row],[timestamp of previous reply]])</f>
        <v>0</v>
      </c>
      <c r="O1335" s="3">
        <f>O1334+Table1[[#This Row],[Hui Reply?]]</f>
        <v>289</v>
      </c>
      <c r="P1335" s="19">
        <f>INT(Table1[[#This Row],[post_time]])</f>
        <v>40267</v>
      </c>
      <c r="Q1335" s="3">
        <f>IF(Table1[[#This Row],[Hui Reply?]],VLOOKUP(Table1[[#This Row],[topic_id]],'All Topics Data'!$A$2:$E$1243,5,FALSE),0)</f>
        <v>0</v>
      </c>
      <c r="R1335" s="8">
        <f>Table1[[#This Row],[post_time]]+8/24</f>
        <v>40267.867349537039</v>
      </c>
      <c r="S1335" s="3">
        <f>IF(Table1[[#This Row],[post_position]]=1,0,SUMIFS($F$2:F1335,$H$2:H1335,Table1[[#This Row],[post_position]]-1,$C$2:C1335,Table1[[#This Row],[topic_id]]))</f>
        <v>40266.952928240738</v>
      </c>
    </row>
    <row r="1336" spans="1:19" x14ac:dyDescent="0.25">
      <c r="A1336" s="7">
        <v>1353</v>
      </c>
      <c r="B1336" s="7">
        <v>1</v>
      </c>
      <c r="C1336" s="7">
        <v>371</v>
      </c>
      <c r="D1336" s="7">
        <v>24</v>
      </c>
      <c r="E1336" s="2"/>
      <c r="F1336" s="8">
        <v>40267.542870370373</v>
      </c>
      <c r="G1336" s="7">
        <v>0</v>
      </c>
      <c r="H1336" s="7">
        <v>2</v>
      </c>
      <c r="I1336" s="7" t="b">
        <f t="shared" si="60"/>
        <v>1</v>
      </c>
      <c r="J1336" s="7" t="b">
        <f t="shared" si="61"/>
        <v>1</v>
      </c>
      <c r="K1336" s="7">
        <f t="shared" si="62"/>
        <v>1</v>
      </c>
      <c r="L1336" s="7">
        <f>WEEKDAY(Table1[[#This Row],[post_time]])</f>
        <v>3</v>
      </c>
      <c r="M1336" s="7">
        <f>VLOOKUP(Table1[[#This Row],[topic_id]],'All Topics Data'!$A$2:$I$1243,8,FALSE)</f>
        <v>40267.531944444447</v>
      </c>
      <c r="N1336" s="7">
        <f>Table1[[#This Row],[Hui Reply?]]*(Table1[[#This Row],[post_time]]-Table1[[#This Row],[timestamp of previous reply]])</f>
        <v>1.0717592595028691E-2</v>
      </c>
      <c r="O1336" s="3">
        <f>O1335+Table1[[#This Row],[Hui Reply?]]</f>
        <v>290</v>
      </c>
      <c r="P1336" s="19">
        <f>INT(Table1[[#This Row],[post_time]])</f>
        <v>40267</v>
      </c>
      <c r="Q1336" s="3" t="str">
        <f>IF(Table1[[#This Row],[Hui Reply?]],VLOOKUP(Table1[[#This Row],[topic_id]],'All Topics Data'!$A$2:$E$1243,5,FALSE),0)</f>
        <v>mbeane</v>
      </c>
      <c r="R1336" s="8">
        <f>Table1[[#This Row],[post_time]]+8/24</f>
        <v>40267.876203703709</v>
      </c>
      <c r="S1336" s="3">
        <f>IF(Table1[[#This Row],[post_position]]=1,0,SUMIFS($F$2:F1336,$H$2:H1336,Table1[[#This Row],[post_position]]-1,$C$2:C1336,Table1[[#This Row],[topic_id]]))</f>
        <v>40267.532152777778</v>
      </c>
    </row>
    <row r="1337" spans="1:19" x14ac:dyDescent="0.25">
      <c r="A1337" s="7">
        <v>1354</v>
      </c>
      <c r="B1337" s="7">
        <v>1</v>
      </c>
      <c r="C1337" s="7">
        <v>371</v>
      </c>
      <c r="D1337" s="7">
        <v>4896</v>
      </c>
      <c r="E1337" s="2"/>
      <c r="F1337" s="8">
        <v>40267.576724537037</v>
      </c>
      <c r="G1337" s="7">
        <v>0</v>
      </c>
      <c r="H1337" s="7">
        <v>3</v>
      </c>
      <c r="I1337" s="7" t="b">
        <f t="shared" si="60"/>
        <v>0</v>
      </c>
      <c r="J1337" s="7" t="b">
        <f t="shared" si="61"/>
        <v>1</v>
      </c>
      <c r="K1337" s="7">
        <f t="shared" si="62"/>
        <v>0</v>
      </c>
      <c r="L1337" s="7">
        <f>WEEKDAY(Table1[[#This Row],[post_time]])</f>
        <v>3</v>
      </c>
      <c r="M1337" s="7">
        <f>VLOOKUP(Table1[[#This Row],[topic_id]],'All Topics Data'!$A$2:$I$1243,8,FALSE)</f>
        <v>40267.531944444447</v>
      </c>
      <c r="N1337" s="7">
        <f>Table1[[#This Row],[Hui Reply?]]*(Table1[[#This Row],[post_time]]-Table1[[#This Row],[timestamp of previous reply]])</f>
        <v>0</v>
      </c>
      <c r="O1337" s="3">
        <f>O1336+Table1[[#This Row],[Hui Reply?]]</f>
        <v>290</v>
      </c>
      <c r="P1337" s="19">
        <f>INT(Table1[[#This Row],[post_time]])</f>
        <v>40267</v>
      </c>
      <c r="Q1337" s="3">
        <f>IF(Table1[[#This Row],[Hui Reply?]],VLOOKUP(Table1[[#This Row],[topic_id]],'All Topics Data'!$A$2:$E$1243,5,FALSE),0)</f>
        <v>0</v>
      </c>
      <c r="R1337" s="8">
        <f>Table1[[#This Row],[post_time]]+8/24</f>
        <v>40267.910057870373</v>
      </c>
      <c r="S1337" s="3">
        <f>IF(Table1[[#This Row],[post_position]]=1,0,SUMIFS($F$2:F1337,$H$2:H1337,Table1[[#This Row],[post_position]]-1,$C$2:C1337,Table1[[#This Row],[topic_id]]))</f>
        <v>40267.542870370373</v>
      </c>
    </row>
    <row r="1338" spans="1:19" x14ac:dyDescent="0.25">
      <c r="A1338" s="7">
        <v>1355</v>
      </c>
      <c r="B1338" s="7">
        <v>1</v>
      </c>
      <c r="C1338" s="7">
        <v>371</v>
      </c>
      <c r="D1338" s="7">
        <v>4896</v>
      </c>
      <c r="E1338" s="2"/>
      <c r="F1338" s="8">
        <v>40267.590590277781</v>
      </c>
      <c r="G1338" s="7">
        <v>0</v>
      </c>
      <c r="H1338" s="7">
        <v>4</v>
      </c>
      <c r="I1338" s="7" t="b">
        <f t="shared" si="60"/>
        <v>0</v>
      </c>
      <c r="J1338" s="7" t="b">
        <f t="shared" si="61"/>
        <v>1</v>
      </c>
      <c r="K1338" s="7">
        <f t="shared" si="62"/>
        <v>0</v>
      </c>
      <c r="L1338" s="7">
        <f>WEEKDAY(Table1[[#This Row],[post_time]])</f>
        <v>3</v>
      </c>
      <c r="M1338" s="7">
        <f>VLOOKUP(Table1[[#This Row],[topic_id]],'All Topics Data'!$A$2:$I$1243,8,FALSE)</f>
        <v>40267.531944444447</v>
      </c>
      <c r="N1338" s="7">
        <f>Table1[[#This Row],[Hui Reply?]]*(Table1[[#This Row],[post_time]]-Table1[[#This Row],[timestamp of previous reply]])</f>
        <v>0</v>
      </c>
      <c r="O1338" s="3">
        <f>O1337+Table1[[#This Row],[Hui Reply?]]</f>
        <v>290</v>
      </c>
      <c r="P1338" s="19">
        <f>INT(Table1[[#This Row],[post_time]])</f>
        <v>40267</v>
      </c>
      <c r="Q1338" s="3">
        <f>IF(Table1[[#This Row],[Hui Reply?]],VLOOKUP(Table1[[#This Row],[topic_id]],'All Topics Data'!$A$2:$E$1243,5,FALSE),0)</f>
        <v>0</v>
      </c>
      <c r="R1338" s="8">
        <f>Table1[[#This Row],[post_time]]+8/24</f>
        <v>40267.923923611117</v>
      </c>
      <c r="S1338" s="3">
        <f>IF(Table1[[#This Row],[post_position]]=1,0,SUMIFS($F$2:F1338,$H$2:H1338,Table1[[#This Row],[post_position]]-1,$C$2:C1338,Table1[[#This Row],[topic_id]]))</f>
        <v>40267.576724537037</v>
      </c>
    </row>
    <row r="1339" spans="1:19" x14ac:dyDescent="0.25">
      <c r="A1339" s="7">
        <v>1356</v>
      </c>
      <c r="B1339" s="7">
        <v>1</v>
      </c>
      <c r="C1339" s="7">
        <v>371</v>
      </c>
      <c r="D1339" s="7">
        <v>24</v>
      </c>
      <c r="E1339" s="2"/>
      <c r="F1339" s="8">
        <v>40267.596331018518</v>
      </c>
      <c r="G1339" s="7">
        <v>0</v>
      </c>
      <c r="H1339" s="7">
        <v>5</v>
      </c>
      <c r="I1339" s="7" t="b">
        <f t="shared" si="60"/>
        <v>1</v>
      </c>
      <c r="J1339" s="7" t="b">
        <f t="shared" si="61"/>
        <v>1</v>
      </c>
      <c r="K1339" s="7">
        <f t="shared" si="62"/>
        <v>1</v>
      </c>
      <c r="L1339" s="7">
        <f>WEEKDAY(Table1[[#This Row],[post_time]])</f>
        <v>3</v>
      </c>
      <c r="M1339" s="7">
        <f>VLOOKUP(Table1[[#This Row],[topic_id]],'All Topics Data'!$A$2:$I$1243,8,FALSE)</f>
        <v>40267.531944444447</v>
      </c>
      <c r="N1339" s="7">
        <f>Table1[[#This Row],[Hui Reply?]]*(Table1[[#This Row],[post_time]]-Table1[[#This Row],[timestamp of previous reply]])</f>
        <v>5.7407407366554253E-3</v>
      </c>
      <c r="O1339" s="3">
        <f>O1338+Table1[[#This Row],[Hui Reply?]]</f>
        <v>291</v>
      </c>
      <c r="P1339" s="19">
        <f>INT(Table1[[#This Row],[post_time]])</f>
        <v>40267</v>
      </c>
      <c r="Q1339" s="3" t="str">
        <f>IF(Table1[[#This Row],[Hui Reply?]],VLOOKUP(Table1[[#This Row],[topic_id]],'All Topics Data'!$A$2:$E$1243,5,FALSE),0)</f>
        <v>mbeane</v>
      </c>
      <c r="R1339" s="8">
        <f>Table1[[#This Row],[post_time]]+8/24</f>
        <v>40267.929664351854</v>
      </c>
      <c r="S1339" s="3">
        <f>IF(Table1[[#This Row],[post_position]]=1,0,SUMIFS($F$2:F1339,$H$2:H1339,Table1[[#This Row],[post_position]]-1,$C$2:C1339,Table1[[#This Row],[topic_id]]))</f>
        <v>40267.590590277781</v>
      </c>
    </row>
    <row r="1340" spans="1:19" x14ac:dyDescent="0.25">
      <c r="A1340" s="7">
        <v>1357</v>
      </c>
      <c r="B1340" s="7">
        <v>1</v>
      </c>
      <c r="C1340" s="7">
        <v>371</v>
      </c>
      <c r="D1340" s="7">
        <v>4896</v>
      </c>
      <c r="E1340" s="2"/>
      <c r="F1340" s="8">
        <v>40267.637662037036</v>
      </c>
      <c r="G1340" s="7">
        <v>0</v>
      </c>
      <c r="H1340" s="7">
        <v>6</v>
      </c>
      <c r="I1340" s="7" t="b">
        <f t="shared" si="60"/>
        <v>0</v>
      </c>
      <c r="J1340" s="7" t="b">
        <f t="shared" si="61"/>
        <v>1</v>
      </c>
      <c r="K1340" s="7">
        <f t="shared" si="62"/>
        <v>0</v>
      </c>
      <c r="L1340" s="7">
        <f>WEEKDAY(Table1[[#This Row],[post_time]])</f>
        <v>3</v>
      </c>
      <c r="M1340" s="7">
        <f>VLOOKUP(Table1[[#This Row],[topic_id]],'All Topics Data'!$A$2:$I$1243,8,FALSE)</f>
        <v>40267.531944444447</v>
      </c>
      <c r="N1340" s="7">
        <f>Table1[[#This Row],[Hui Reply?]]*(Table1[[#This Row],[post_time]]-Table1[[#This Row],[timestamp of previous reply]])</f>
        <v>0</v>
      </c>
      <c r="O1340" s="3">
        <f>O1339+Table1[[#This Row],[Hui Reply?]]</f>
        <v>291</v>
      </c>
      <c r="P1340" s="19">
        <f>INT(Table1[[#This Row],[post_time]])</f>
        <v>40267</v>
      </c>
      <c r="Q1340" s="3">
        <f>IF(Table1[[#This Row],[Hui Reply?]],VLOOKUP(Table1[[#This Row],[topic_id]],'All Topics Data'!$A$2:$E$1243,5,FALSE),0)</f>
        <v>0</v>
      </c>
      <c r="R1340" s="8">
        <f>Table1[[#This Row],[post_time]]+8/24</f>
        <v>40267.970995370371</v>
      </c>
      <c r="S1340" s="3">
        <f>IF(Table1[[#This Row],[post_position]]=1,0,SUMIFS($F$2:F1340,$H$2:H1340,Table1[[#This Row],[post_position]]-1,$C$2:C1340,Table1[[#This Row],[topic_id]]))</f>
        <v>40267.596331018518</v>
      </c>
    </row>
    <row r="1341" spans="1:19" x14ac:dyDescent="0.25">
      <c r="A1341" s="7">
        <v>1358</v>
      </c>
      <c r="B1341" s="7">
        <v>1</v>
      </c>
      <c r="C1341" s="7">
        <v>359</v>
      </c>
      <c r="D1341" s="7">
        <v>4789</v>
      </c>
      <c r="F1341" s="8">
        <v>40267.638796296298</v>
      </c>
      <c r="G1341" s="7">
        <v>0</v>
      </c>
      <c r="H1341" s="7">
        <v>5</v>
      </c>
      <c r="I1341" s="7" t="b">
        <f t="shared" si="60"/>
        <v>0</v>
      </c>
      <c r="J1341" s="7" t="b">
        <f t="shared" si="61"/>
        <v>1</v>
      </c>
      <c r="K1341" s="7">
        <f t="shared" si="62"/>
        <v>0</v>
      </c>
      <c r="L1341" s="7">
        <f>WEEKDAY(Table1[[#This Row],[post_time]])</f>
        <v>3</v>
      </c>
      <c r="M1341" s="7">
        <f>VLOOKUP(Table1[[#This Row],[topic_id]],'All Topics Data'!$A$2:$I$1243,8,FALSE)</f>
        <v>40263.644444444442</v>
      </c>
      <c r="N1341" s="7">
        <f>Table1[[#This Row],[Hui Reply?]]*(Table1[[#This Row],[post_time]]-Table1[[#This Row],[timestamp of previous reply]])</f>
        <v>0</v>
      </c>
      <c r="O1341" s="3">
        <f>O1340+Table1[[#This Row],[Hui Reply?]]</f>
        <v>291</v>
      </c>
      <c r="P1341" s="19">
        <f>INT(Table1[[#This Row],[post_time]])</f>
        <v>40267</v>
      </c>
      <c r="Q1341" s="3">
        <f>IF(Table1[[#This Row],[Hui Reply?]],VLOOKUP(Table1[[#This Row],[topic_id]],'All Topics Data'!$A$2:$E$1243,5,FALSE),0)</f>
        <v>0</v>
      </c>
      <c r="R1341" s="8">
        <f>Table1[[#This Row],[post_time]]+8/24</f>
        <v>40267.972129629634</v>
      </c>
      <c r="S1341" s="3">
        <f>IF(Table1[[#This Row],[post_position]]=1,0,SUMIFS($F$2:F1341,$H$2:H1341,Table1[[#This Row],[post_position]]-1,$C$2:C1341,Table1[[#This Row],[topic_id]]))</f>
        <v>40267.456712962965</v>
      </c>
    </row>
    <row r="1342" spans="1:19" x14ac:dyDescent="0.25">
      <c r="A1342" s="7">
        <v>1359</v>
      </c>
      <c r="B1342" s="7">
        <v>1</v>
      </c>
      <c r="C1342" s="7">
        <v>369</v>
      </c>
      <c r="D1342" s="7">
        <v>4903</v>
      </c>
      <c r="F1342" s="8">
        <v>40267.645821759259</v>
      </c>
      <c r="G1342" s="7">
        <v>0</v>
      </c>
      <c r="H1342" s="7">
        <v>6</v>
      </c>
      <c r="I1342" s="7" t="b">
        <f t="shared" si="60"/>
        <v>0</v>
      </c>
      <c r="J1342" s="7" t="b">
        <f t="shared" si="61"/>
        <v>1</v>
      </c>
      <c r="K1342" s="7">
        <f t="shared" si="62"/>
        <v>0</v>
      </c>
      <c r="L1342" s="7">
        <f>WEEKDAY(Table1[[#This Row],[post_time]])</f>
        <v>3</v>
      </c>
      <c r="M1342" s="7">
        <f>VLOOKUP(Table1[[#This Row],[topic_id]],'All Topics Data'!$A$2:$I$1243,8,FALSE)</f>
        <v>40267.12777777778</v>
      </c>
      <c r="N1342" s="7">
        <f>Table1[[#This Row],[Hui Reply?]]*(Table1[[#This Row],[post_time]]-Table1[[#This Row],[timestamp of previous reply]])</f>
        <v>0</v>
      </c>
      <c r="O1342" s="3">
        <f>O1341+Table1[[#This Row],[Hui Reply?]]</f>
        <v>291</v>
      </c>
      <c r="P1342" s="19">
        <f>INT(Table1[[#This Row],[post_time]])</f>
        <v>40267</v>
      </c>
      <c r="Q1342" s="3">
        <f>IF(Table1[[#This Row],[Hui Reply?]],VLOOKUP(Table1[[#This Row],[topic_id]],'All Topics Data'!$A$2:$E$1243,5,FALSE),0)</f>
        <v>0</v>
      </c>
      <c r="R1342" s="8">
        <f>Table1[[#This Row],[post_time]]+8/24</f>
        <v>40267.979155092595</v>
      </c>
      <c r="S1342" s="3">
        <f>IF(Table1[[#This Row],[post_position]]=1,0,SUMIFS($F$2:F1342,$H$2:H1342,Table1[[#This Row],[post_position]]-1,$C$2:C1342,Table1[[#This Row],[topic_id]]))</f>
        <v>40267.226585648146</v>
      </c>
    </row>
    <row r="1343" spans="1:19" x14ac:dyDescent="0.25">
      <c r="A1343" s="7">
        <v>1360</v>
      </c>
      <c r="B1343" s="7">
        <v>1</v>
      </c>
      <c r="C1343" s="7">
        <v>368</v>
      </c>
      <c r="D1343" s="7">
        <v>4900</v>
      </c>
      <c r="E1343" s="2"/>
      <c r="F1343" s="8">
        <v>40267.649340277778</v>
      </c>
      <c r="G1343" s="7">
        <v>0</v>
      </c>
      <c r="H1343" s="7">
        <v>4</v>
      </c>
      <c r="I1343" s="7" t="b">
        <f t="shared" si="60"/>
        <v>0</v>
      </c>
      <c r="J1343" s="7" t="b">
        <f t="shared" si="61"/>
        <v>1</v>
      </c>
      <c r="K1343" s="7">
        <f t="shared" si="62"/>
        <v>0</v>
      </c>
      <c r="L1343" s="7">
        <f>WEEKDAY(Table1[[#This Row],[post_time]])</f>
        <v>3</v>
      </c>
      <c r="M1343" s="7">
        <f>VLOOKUP(Table1[[#This Row],[topic_id]],'All Topics Data'!$A$2:$I$1243,8,FALSE)</f>
        <v>40266.959722222222</v>
      </c>
      <c r="N1343" s="7">
        <f>Table1[[#This Row],[Hui Reply?]]*(Table1[[#This Row],[post_time]]-Table1[[#This Row],[timestamp of previous reply]])</f>
        <v>0</v>
      </c>
      <c r="O1343" s="3">
        <f>O1342+Table1[[#This Row],[Hui Reply?]]</f>
        <v>291</v>
      </c>
      <c r="P1343" s="19">
        <f>INT(Table1[[#This Row],[post_time]])</f>
        <v>40267</v>
      </c>
      <c r="Q1343" s="3">
        <f>IF(Table1[[#This Row],[Hui Reply?]],VLOOKUP(Table1[[#This Row],[topic_id]],'All Topics Data'!$A$2:$E$1243,5,FALSE),0)</f>
        <v>0</v>
      </c>
      <c r="R1343" s="8">
        <f>Table1[[#This Row],[post_time]]+8/24</f>
        <v>40267.982673611114</v>
      </c>
      <c r="S1343" s="3">
        <f>IF(Table1[[#This Row],[post_position]]=1,0,SUMIFS($F$2:F1343,$H$2:H1343,Table1[[#This Row],[post_position]]-1,$C$2:C1343,Table1[[#This Row],[topic_id]]))</f>
        <v>40267.378576388888</v>
      </c>
    </row>
    <row r="1344" spans="1:19" x14ac:dyDescent="0.25">
      <c r="A1344" s="7">
        <v>1361</v>
      </c>
      <c r="B1344" s="7">
        <v>1</v>
      </c>
      <c r="C1344" s="7">
        <v>372</v>
      </c>
      <c r="D1344" s="7">
        <v>4068</v>
      </c>
      <c r="F1344" s="8">
        <v>40267.771527777775</v>
      </c>
      <c r="G1344" s="7">
        <v>0</v>
      </c>
      <c r="H1344" s="7">
        <v>1</v>
      </c>
      <c r="I1344" s="7" t="b">
        <f t="shared" si="60"/>
        <v>0</v>
      </c>
      <c r="J1344" s="7" t="b">
        <f t="shared" si="61"/>
        <v>0</v>
      </c>
      <c r="K1344" s="7">
        <f t="shared" si="62"/>
        <v>0</v>
      </c>
      <c r="L1344" s="7">
        <f>WEEKDAY(Table1[[#This Row],[post_time]])</f>
        <v>3</v>
      </c>
      <c r="M1344" s="7">
        <f>VLOOKUP(Table1[[#This Row],[topic_id]],'All Topics Data'!$A$2:$I$1243,8,FALSE)</f>
        <v>40267.771527777775</v>
      </c>
      <c r="N1344" s="7">
        <f>Table1[[#This Row],[Hui Reply?]]*(Table1[[#This Row],[post_time]]-Table1[[#This Row],[timestamp of previous reply]])</f>
        <v>0</v>
      </c>
      <c r="O1344" s="3">
        <f>O1343+Table1[[#This Row],[Hui Reply?]]</f>
        <v>291</v>
      </c>
      <c r="P1344" s="19">
        <f>INT(Table1[[#This Row],[post_time]])</f>
        <v>40267</v>
      </c>
      <c r="Q1344" s="3">
        <f>IF(Table1[[#This Row],[Hui Reply?]],VLOOKUP(Table1[[#This Row],[topic_id]],'All Topics Data'!$A$2:$E$1243,5,FALSE),0)</f>
        <v>0</v>
      </c>
      <c r="R1344" s="8">
        <f>Table1[[#This Row],[post_time]]+8/24</f>
        <v>40268.104861111111</v>
      </c>
      <c r="S1344" s="3">
        <f>IF(Table1[[#This Row],[post_position]]=1,0,SUMIFS($F$2:F1344,$H$2:H1344,Table1[[#This Row],[post_position]]-1,$C$2:C1344,Table1[[#This Row],[topic_id]]))</f>
        <v>0</v>
      </c>
    </row>
    <row r="1345" spans="1:19" x14ac:dyDescent="0.25">
      <c r="A1345" s="7">
        <v>1362</v>
      </c>
      <c r="B1345" s="7">
        <v>1</v>
      </c>
      <c r="C1345" s="7">
        <v>373</v>
      </c>
      <c r="D1345" s="7">
        <v>376</v>
      </c>
      <c r="E1345" s="2"/>
      <c r="F1345" s="8">
        <v>40267.812476851854</v>
      </c>
      <c r="G1345" s="7">
        <v>0</v>
      </c>
      <c r="H1345" s="7">
        <v>1</v>
      </c>
      <c r="I1345" s="7" t="b">
        <f t="shared" si="60"/>
        <v>0</v>
      </c>
      <c r="J1345" s="7" t="b">
        <f t="shared" si="61"/>
        <v>0</v>
      </c>
      <c r="K1345" s="7">
        <f t="shared" si="62"/>
        <v>0</v>
      </c>
      <c r="L1345" s="7">
        <f>WEEKDAY(Table1[[#This Row],[post_time]])</f>
        <v>3</v>
      </c>
      <c r="M1345" s="7">
        <f>VLOOKUP(Table1[[#This Row],[topic_id]],'All Topics Data'!$A$2:$I$1243,8,FALSE)</f>
        <v>40267.811805555553</v>
      </c>
      <c r="N1345" s="7">
        <f>Table1[[#This Row],[Hui Reply?]]*(Table1[[#This Row],[post_time]]-Table1[[#This Row],[timestamp of previous reply]])</f>
        <v>0</v>
      </c>
      <c r="O1345" s="3">
        <f>O1344+Table1[[#This Row],[Hui Reply?]]</f>
        <v>291</v>
      </c>
      <c r="P1345" s="19">
        <f>INT(Table1[[#This Row],[post_time]])</f>
        <v>40267</v>
      </c>
      <c r="Q1345" s="3">
        <f>IF(Table1[[#This Row],[Hui Reply?]],VLOOKUP(Table1[[#This Row],[topic_id]],'All Topics Data'!$A$2:$E$1243,5,FALSE),0)</f>
        <v>0</v>
      </c>
      <c r="R1345" s="8">
        <f>Table1[[#This Row],[post_time]]+8/24</f>
        <v>40268.145810185189</v>
      </c>
      <c r="S1345" s="3">
        <f>IF(Table1[[#This Row],[post_position]]=1,0,SUMIFS($F$2:F1345,$H$2:H1345,Table1[[#This Row],[post_position]]-1,$C$2:C1345,Table1[[#This Row],[topic_id]]))</f>
        <v>0</v>
      </c>
    </row>
    <row r="1346" spans="1:19" x14ac:dyDescent="0.25">
      <c r="A1346" s="7">
        <v>1363</v>
      </c>
      <c r="B1346" s="7">
        <v>1</v>
      </c>
      <c r="C1346" s="7">
        <v>371</v>
      </c>
      <c r="D1346" s="7">
        <v>4896</v>
      </c>
      <c r="E1346" s="2"/>
      <c r="F1346" s="8">
        <v>40267.831956018519</v>
      </c>
      <c r="G1346" s="7">
        <v>0</v>
      </c>
      <c r="H1346" s="7">
        <v>7</v>
      </c>
      <c r="I1346" s="7" t="b">
        <f t="shared" si="60"/>
        <v>0</v>
      </c>
      <c r="J1346" s="7" t="b">
        <f t="shared" si="61"/>
        <v>1</v>
      </c>
      <c r="K1346" s="7">
        <f t="shared" si="62"/>
        <v>0</v>
      </c>
      <c r="L1346" s="7">
        <f>WEEKDAY(Table1[[#This Row],[post_time]])</f>
        <v>3</v>
      </c>
      <c r="M1346" s="7">
        <f>VLOOKUP(Table1[[#This Row],[topic_id]],'All Topics Data'!$A$2:$I$1243,8,FALSE)</f>
        <v>40267.531944444447</v>
      </c>
      <c r="N1346" s="7">
        <f>Table1[[#This Row],[Hui Reply?]]*(Table1[[#This Row],[post_time]]-Table1[[#This Row],[timestamp of previous reply]])</f>
        <v>0</v>
      </c>
      <c r="O1346" s="3">
        <f>O1345+Table1[[#This Row],[Hui Reply?]]</f>
        <v>291</v>
      </c>
      <c r="P1346" s="19">
        <f>INT(Table1[[#This Row],[post_time]])</f>
        <v>40267</v>
      </c>
      <c r="Q1346" s="3">
        <f>IF(Table1[[#This Row],[Hui Reply?]],VLOOKUP(Table1[[#This Row],[topic_id]],'All Topics Data'!$A$2:$E$1243,5,FALSE),0)</f>
        <v>0</v>
      </c>
      <c r="R1346" s="8">
        <f>Table1[[#This Row],[post_time]]+8/24</f>
        <v>40268.165289351855</v>
      </c>
      <c r="S1346" s="3">
        <f>IF(Table1[[#This Row],[post_position]]=1,0,SUMIFS($F$2:F1346,$H$2:H1346,Table1[[#This Row],[post_position]]-1,$C$2:C1346,Table1[[#This Row],[topic_id]]))</f>
        <v>40267.637662037036</v>
      </c>
    </row>
    <row r="1347" spans="1:19" x14ac:dyDescent="0.25">
      <c r="A1347" s="7">
        <v>1365</v>
      </c>
      <c r="B1347" s="7">
        <v>1</v>
      </c>
      <c r="C1347" s="7">
        <v>373</v>
      </c>
      <c r="D1347" s="7">
        <v>24</v>
      </c>
      <c r="E1347" s="2"/>
      <c r="F1347" s="8">
        <v>40268.480613425927</v>
      </c>
      <c r="G1347" s="7">
        <v>0</v>
      </c>
      <c r="H1347" s="7">
        <v>2</v>
      </c>
      <c r="I1347" s="7" t="b">
        <f t="shared" ref="I1347:I1410" si="63">(D1347=24)</f>
        <v>1</v>
      </c>
      <c r="J1347" s="7" t="b">
        <f t="shared" ref="J1347:J1410" si="64">H1347&gt;1</f>
        <v>1</v>
      </c>
      <c r="K1347" s="7">
        <f t="shared" ref="K1347:K1410" si="65">I1347*J1347</f>
        <v>1</v>
      </c>
      <c r="L1347" s="7">
        <f>WEEKDAY(Table1[[#This Row],[post_time]])</f>
        <v>4</v>
      </c>
      <c r="M1347" s="7">
        <f>VLOOKUP(Table1[[#This Row],[topic_id]],'All Topics Data'!$A$2:$I$1243,8,FALSE)</f>
        <v>40267.811805555553</v>
      </c>
      <c r="N1347" s="7">
        <f>Table1[[#This Row],[Hui Reply?]]*(Table1[[#This Row],[post_time]]-Table1[[#This Row],[timestamp of previous reply]])</f>
        <v>0.66813657407328719</v>
      </c>
      <c r="O1347" s="3">
        <f>O1346+Table1[[#This Row],[Hui Reply?]]</f>
        <v>292</v>
      </c>
      <c r="P1347" s="19">
        <f>INT(Table1[[#This Row],[post_time]])</f>
        <v>40268</v>
      </c>
      <c r="Q1347" s="3" t="str">
        <f>IF(Table1[[#This Row],[Hui Reply?]],VLOOKUP(Table1[[#This Row],[topic_id]],'All Topics Data'!$A$2:$E$1243,5,FALSE),0)</f>
        <v>Martin</v>
      </c>
      <c r="R1347" s="8">
        <f>Table1[[#This Row],[post_time]]+8/24</f>
        <v>40268.813946759263</v>
      </c>
      <c r="S1347" s="3">
        <f>IF(Table1[[#This Row],[post_position]]=1,0,SUMIFS($F$2:F1347,$H$2:H1347,Table1[[#This Row],[post_position]]-1,$C$2:C1347,Table1[[#This Row],[topic_id]]))</f>
        <v>40267.812476851854</v>
      </c>
    </row>
    <row r="1348" spans="1:19" x14ac:dyDescent="0.25">
      <c r="A1348" s="7">
        <v>1367</v>
      </c>
      <c r="B1348" s="7">
        <v>1</v>
      </c>
      <c r="C1348" s="7">
        <v>375</v>
      </c>
      <c r="D1348" s="7">
        <v>4557</v>
      </c>
      <c r="E1348" s="2"/>
      <c r="F1348" s="8">
        <v>40268.817118055558</v>
      </c>
      <c r="G1348" s="7">
        <v>0</v>
      </c>
      <c r="H1348" s="7">
        <v>1</v>
      </c>
      <c r="I1348" s="7" t="b">
        <f t="shared" si="63"/>
        <v>0</v>
      </c>
      <c r="J1348" s="7" t="b">
        <f t="shared" si="64"/>
        <v>0</v>
      </c>
      <c r="K1348" s="7">
        <f t="shared" si="65"/>
        <v>0</v>
      </c>
      <c r="L1348" s="7">
        <f>WEEKDAY(Table1[[#This Row],[post_time]])</f>
        <v>4</v>
      </c>
      <c r="M1348" s="7">
        <f>VLOOKUP(Table1[[#This Row],[topic_id]],'All Topics Data'!$A$2:$I$1243,8,FALSE)</f>
        <v>40268.816666666666</v>
      </c>
      <c r="N1348" s="7">
        <f>Table1[[#This Row],[Hui Reply?]]*(Table1[[#This Row],[post_time]]-Table1[[#This Row],[timestamp of previous reply]])</f>
        <v>0</v>
      </c>
      <c r="O1348" s="3">
        <f>O1347+Table1[[#This Row],[Hui Reply?]]</f>
        <v>292</v>
      </c>
      <c r="P1348" s="19">
        <f>INT(Table1[[#This Row],[post_time]])</f>
        <v>40268</v>
      </c>
      <c r="Q1348" s="3">
        <f>IF(Table1[[#This Row],[Hui Reply?]],VLOOKUP(Table1[[#This Row],[topic_id]],'All Topics Data'!$A$2:$E$1243,5,FALSE),0)</f>
        <v>0</v>
      </c>
      <c r="R1348" s="8">
        <f>Table1[[#This Row],[post_time]]+8/24</f>
        <v>40269.150451388894</v>
      </c>
      <c r="S1348" s="3">
        <f>IF(Table1[[#This Row],[post_position]]=1,0,SUMIFS($F$2:F1348,$H$2:H1348,Table1[[#This Row],[post_position]]-1,$C$2:C1348,Table1[[#This Row],[topic_id]]))</f>
        <v>0</v>
      </c>
    </row>
    <row r="1349" spans="1:19" x14ac:dyDescent="0.25">
      <c r="A1349" s="7">
        <v>1368</v>
      </c>
      <c r="B1349" s="7">
        <v>1</v>
      </c>
      <c r="C1349" s="7">
        <v>376</v>
      </c>
      <c r="D1349" s="7">
        <v>4927</v>
      </c>
      <c r="E1349" s="2"/>
      <c r="F1349" s="8">
        <v>40268.92292824074</v>
      </c>
      <c r="G1349" s="7">
        <v>0</v>
      </c>
      <c r="H1349" s="7">
        <v>1</v>
      </c>
      <c r="I1349" s="7" t="b">
        <f t="shared" si="63"/>
        <v>0</v>
      </c>
      <c r="J1349" s="7" t="b">
        <f t="shared" si="64"/>
        <v>0</v>
      </c>
      <c r="K1349" s="7">
        <f t="shared" si="65"/>
        <v>0</v>
      </c>
      <c r="L1349" s="7">
        <f>WEEKDAY(Table1[[#This Row],[post_time]])</f>
        <v>4</v>
      </c>
      <c r="M1349" s="7">
        <f>VLOOKUP(Table1[[#This Row],[topic_id]],'All Topics Data'!$A$2:$I$1243,8,FALSE)</f>
        <v>40268.92291666667</v>
      </c>
      <c r="N1349" s="7">
        <f>Table1[[#This Row],[Hui Reply?]]*(Table1[[#This Row],[post_time]]-Table1[[#This Row],[timestamp of previous reply]])</f>
        <v>0</v>
      </c>
      <c r="O1349" s="3">
        <f>O1348+Table1[[#This Row],[Hui Reply?]]</f>
        <v>292</v>
      </c>
      <c r="P1349" s="19">
        <f>INT(Table1[[#This Row],[post_time]])</f>
        <v>40268</v>
      </c>
      <c r="Q1349" s="3">
        <f>IF(Table1[[#This Row],[Hui Reply?]],VLOOKUP(Table1[[#This Row],[topic_id]],'All Topics Data'!$A$2:$E$1243,5,FALSE),0)</f>
        <v>0</v>
      </c>
      <c r="R1349" s="8">
        <f>Table1[[#This Row],[post_time]]+8/24</f>
        <v>40269.256261574075</v>
      </c>
      <c r="S1349" s="3">
        <f>IF(Table1[[#This Row],[post_position]]=1,0,SUMIFS($F$2:F1349,$H$2:H1349,Table1[[#This Row],[post_position]]-1,$C$2:C1349,Table1[[#This Row],[topic_id]]))</f>
        <v>0</v>
      </c>
    </row>
    <row r="1350" spans="1:19" x14ac:dyDescent="0.25">
      <c r="A1350" s="7">
        <v>1369</v>
      </c>
      <c r="B1350" s="7">
        <v>1</v>
      </c>
      <c r="C1350" s="7">
        <v>375</v>
      </c>
      <c r="D1350" s="7">
        <v>24</v>
      </c>
      <c r="E1350" s="2"/>
      <c r="F1350" s="8">
        <v>40269.161504629628</v>
      </c>
      <c r="G1350" s="7">
        <v>0</v>
      </c>
      <c r="H1350" s="7">
        <v>2</v>
      </c>
      <c r="I1350" s="7" t="b">
        <f t="shared" si="63"/>
        <v>1</v>
      </c>
      <c r="J1350" s="7" t="b">
        <f t="shared" si="64"/>
        <v>1</v>
      </c>
      <c r="K1350" s="7">
        <f t="shared" si="65"/>
        <v>1</v>
      </c>
      <c r="L1350" s="7">
        <f>WEEKDAY(Table1[[#This Row],[post_time]])</f>
        <v>5</v>
      </c>
      <c r="M1350" s="7">
        <f>VLOOKUP(Table1[[#This Row],[topic_id]],'All Topics Data'!$A$2:$I$1243,8,FALSE)</f>
        <v>40268.816666666666</v>
      </c>
      <c r="N1350" s="7">
        <f>Table1[[#This Row],[Hui Reply?]]*(Table1[[#This Row],[post_time]]-Table1[[#This Row],[timestamp of previous reply]])</f>
        <v>0.34438657407008577</v>
      </c>
      <c r="O1350" s="3">
        <f>O1349+Table1[[#This Row],[Hui Reply?]]</f>
        <v>293</v>
      </c>
      <c r="P1350" s="19">
        <f>INT(Table1[[#This Row],[post_time]])</f>
        <v>40269</v>
      </c>
      <c r="Q1350" s="3" t="str">
        <f>IF(Table1[[#This Row],[Hui Reply?]],VLOOKUP(Table1[[#This Row],[topic_id]],'All Topics Data'!$A$2:$E$1243,5,FALSE),0)</f>
        <v>gjl</v>
      </c>
      <c r="R1350" s="8">
        <f>Table1[[#This Row],[post_time]]+8/24</f>
        <v>40269.494837962964</v>
      </c>
      <c r="S1350" s="3">
        <f>IF(Table1[[#This Row],[post_position]]=1,0,SUMIFS($F$2:F1350,$H$2:H1350,Table1[[#This Row],[post_position]]-1,$C$2:C1350,Table1[[#This Row],[topic_id]]))</f>
        <v>40268.817118055558</v>
      </c>
    </row>
    <row r="1351" spans="1:19" x14ac:dyDescent="0.25">
      <c r="A1351" s="7">
        <v>1370</v>
      </c>
      <c r="B1351" s="7">
        <v>1</v>
      </c>
      <c r="C1351" s="7">
        <v>376</v>
      </c>
      <c r="D1351" s="7">
        <v>24</v>
      </c>
      <c r="E1351" s="2"/>
      <c r="F1351" s="8">
        <v>40269.243368055555</v>
      </c>
      <c r="G1351" s="7">
        <v>0</v>
      </c>
      <c r="H1351" s="7">
        <v>2</v>
      </c>
      <c r="I1351" s="7" t="b">
        <f t="shared" si="63"/>
        <v>1</v>
      </c>
      <c r="J1351" s="7" t="b">
        <f t="shared" si="64"/>
        <v>1</v>
      </c>
      <c r="K1351" s="7">
        <f t="shared" si="65"/>
        <v>1</v>
      </c>
      <c r="L1351" s="7">
        <f>WEEKDAY(Table1[[#This Row],[post_time]])</f>
        <v>5</v>
      </c>
      <c r="M1351" s="7">
        <f>VLOOKUP(Table1[[#This Row],[topic_id]],'All Topics Data'!$A$2:$I$1243,8,FALSE)</f>
        <v>40268.92291666667</v>
      </c>
      <c r="N1351" s="7">
        <f>Table1[[#This Row],[Hui Reply?]]*(Table1[[#This Row],[post_time]]-Table1[[#This Row],[timestamp of previous reply]])</f>
        <v>0.32043981481547235</v>
      </c>
      <c r="O1351" s="3">
        <f>O1350+Table1[[#This Row],[Hui Reply?]]</f>
        <v>294</v>
      </c>
      <c r="P1351" s="19">
        <f>INT(Table1[[#This Row],[post_time]])</f>
        <v>40269</v>
      </c>
      <c r="Q1351" s="3" t="str">
        <f>IF(Table1[[#This Row],[Hui Reply?]],VLOOKUP(Table1[[#This Row],[topic_id]],'All Topics Data'!$A$2:$E$1243,5,FALSE),0)</f>
        <v>sunshine292</v>
      </c>
      <c r="R1351" s="8">
        <f>Table1[[#This Row],[post_time]]+8/24</f>
        <v>40269.576701388891</v>
      </c>
      <c r="S1351" s="3">
        <f>IF(Table1[[#This Row],[post_position]]=1,0,SUMIFS($F$2:F1351,$H$2:H1351,Table1[[#This Row],[post_position]]-1,$C$2:C1351,Table1[[#This Row],[topic_id]]))</f>
        <v>40268.92292824074</v>
      </c>
    </row>
    <row r="1352" spans="1:19" x14ac:dyDescent="0.25">
      <c r="A1352" s="7">
        <v>1371</v>
      </c>
      <c r="B1352" s="7">
        <v>1</v>
      </c>
      <c r="C1352" s="7">
        <v>377</v>
      </c>
      <c r="D1352" s="7">
        <v>4753</v>
      </c>
      <c r="E1352" s="2"/>
      <c r="F1352" s="8">
        <v>40269.609479166669</v>
      </c>
      <c r="G1352" s="7">
        <v>0</v>
      </c>
      <c r="H1352" s="7">
        <v>1</v>
      </c>
      <c r="I1352" s="7" t="b">
        <f t="shared" si="63"/>
        <v>0</v>
      </c>
      <c r="J1352" s="7" t="b">
        <f t="shared" si="64"/>
        <v>0</v>
      </c>
      <c r="K1352" s="7">
        <f t="shared" si="65"/>
        <v>0</v>
      </c>
      <c r="L1352" s="7">
        <f>WEEKDAY(Table1[[#This Row],[post_time]])</f>
        <v>5</v>
      </c>
      <c r="M1352" s="7">
        <f>VLOOKUP(Table1[[#This Row],[topic_id]],'All Topics Data'!$A$2:$I$1243,8,FALSE)</f>
        <v>40269.609027777777</v>
      </c>
      <c r="N1352" s="7">
        <f>Table1[[#This Row],[Hui Reply?]]*(Table1[[#This Row],[post_time]]-Table1[[#This Row],[timestamp of previous reply]])</f>
        <v>0</v>
      </c>
      <c r="O1352" s="3">
        <f>O1351+Table1[[#This Row],[Hui Reply?]]</f>
        <v>294</v>
      </c>
      <c r="P1352" s="19">
        <f>INT(Table1[[#This Row],[post_time]])</f>
        <v>40269</v>
      </c>
      <c r="Q1352" s="3">
        <f>IF(Table1[[#This Row],[Hui Reply?]],VLOOKUP(Table1[[#This Row],[topic_id]],'All Topics Data'!$A$2:$E$1243,5,FALSE),0)</f>
        <v>0</v>
      </c>
      <c r="R1352" s="8">
        <f>Table1[[#This Row],[post_time]]+8/24</f>
        <v>40269.942812500005</v>
      </c>
      <c r="S1352" s="3">
        <f>IF(Table1[[#This Row],[post_position]]=1,0,SUMIFS($F$2:F1352,$H$2:H1352,Table1[[#This Row],[post_position]]-1,$C$2:C1352,Table1[[#This Row],[topic_id]]))</f>
        <v>0</v>
      </c>
    </row>
    <row r="1353" spans="1:19" x14ac:dyDescent="0.25">
      <c r="A1353" s="7">
        <v>1372</v>
      </c>
      <c r="B1353" s="7">
        <v>1</v>
      </c>
      <c r="C1353" s="7">
        <v>372</v>
      </c>
      <c r="D1353" s="7">
        <v>1</v>
      </c>
      <c r="F1353" s="8">
        <v>40269.653136574074</v>
      </c>
      <c r="G1353" s="7">
        <v>0</v>
      </c>
      <c r="H1353" s="7">
        <v>2</v>
      </c>
      <c r="I1353" s="7" t="b">
        <f t="shared" si="63"/>
        <v>0</v>
      </c>
      <c r="J1353" s="7" t="b">
        <f t="shared" si="64"/>
        <v>1</v>
      </c>
      <c r="K1353" s="7">
        <f t="shared" si="65"/>
        <v>0</v>
      </c>
      <c r="L1353" s="7">
        <f>WEEKDAY(Table1[[#This Row],[post_time]])</f>
        <v>5</v>
      </c>
      <c r="M1353" s="7">
        <f>VLOOKUP(Table1[[#This Row],[topic_id]],'All Topics Data'!$A$2:$I$1243,8,FALSE)</f>
        <v>40267.771527777775</v>
      </c>
      <c r="N1353" s="7">
        <f>Table1[[#This Row],[Hui Reply?]]*(Table1[[#This Row],[post_time]]-Table1[[#This Row],[timestamp of previous reply]])</f>
        <v>0</v>
      </c>
      <c r="O1353" s="3">
        <f>O1352+Table1[[#This Row],[Hui Reply?]]</f>
        <v>294</v>
      </c>
      <c r="P1353" s="19">
        <f>INT(Table1[[#This Row],[post_time]])</f>
        <v>40269</v>
      </c>
      <c r="Q1353" s="3">
        <f>IF(Table1[[#This Row],[Hui Reply?]],VLOOKUP(Table1[[#This Row],[topic_id]],'All Topics Data'!$A$2:$E$1243,5,FALSE),0)</f>
        <v>0</v>
      </c>
      <c r="R1353" s="8">
        <f>Table1[[#This Row],[post_time]]+8/24</f>
        <v>40269.98646990741</v>
      </c>
      <c r="S1353" s="3">
        <f>IF(Table1[[#This Row],[post_position]]=1,0,SUMIFS($F$2:F1353,$H$2:H1353,Table1[[#This Row],[post_position]]-1,$C$2:C1353,Table1[[#This Row],[topic_id]]))</f>
        <v>40267.771527777775</v>
      </c>
    </row>
    <row r="1354" spans="1:19" x14ac:dyDescent="0.25">
      <c r="A1354" s="7">
        <v>1373</v>
      </c>
      <c r="B1354" s="7">
        <v>1</v>
      </c>
      <c r="C1354" s="7">
        <v>377</v>
      </c>
      <c r="D1354" s="7">
        <v>1</v>
      </c>
      <c r="F1354" s="8">
        <v>40269.655104166668</v>
      </c>
      <c r="G1354" s="7">
        <v>0</v>
      </c>
      <c r="H1354" s="7">
        <v>2</v>
      </c>
      <c r="I1354" s="7" t="b">
        <f t="shared" si="63"/>
        <v>0</v>
      </c>
      <c r="J1354" s="7" t="b">
        <f t="shared" si="64"/>
        <v>1</v>
      </c>
      <c r="K1354" s="7">
        <f t="shared" si="65"/>
        <v>0</v>
      </c>
      <c r="L1354" s="7">
        <f>WEEKDAY(Table1[[#This Row],[post_time]])</f>
        <v>5</v>
      </c>
      <c r="M1354" s="7">
        <f>VLOOKUP(Table1[[#This Row],[topic_id]],'All Topics Data'!$A$2:$I$1243,8,FALSE)</f>
        <v>40269.609027777777</v>
      </c>
      <c r="N1354" s="7">
        <f>Table1[[#This Row],[Hui Reply?]]*(Table1[[#This Row],[post_time]]-Table1[[#This Row],[timestamp of previous reply]])</f>
        <v>0</v>
      </c>
      <c r="O1354" s="3">
        <f>O1353+Table1[[#This Row],[Hui Reply?]]</f>
        <v>294</v>
      </c>
      <c r="P1354" s="19">
        <f>INT(Table1[[#This Row],[post_time]])</f>
        <v>40269</v>
      </c>
      <c r="Q1354" s="3">
        <f>IF(Table1[[#This Row],[Hui Reply?]],VLOOKUP(Table1[[#This Row],[topic_id]],'All Topics Data'!$A$2:$E$1243,5,FALSE),0)</f>
        <v>0</v>
      </c>
      <c r="R1354" s="8">
        <f>Table1[[#This Row],[post_time]]+8/24</f>
        <v>40269.988437500004</v>
      </c>
      <c r="S1354" s="3">
        <f>IF(Table1[[#This Row],[post_position]]=1,0,SUMIFS($F$2:F1354,$H$2:H1354,Table1[[#This Row],[post_position]]-1,$C$2:C1354,Table1[[#This Row],[topic_id]]))</f>
        <v>40269.609479166669</v>
      </c>
    </row>
    <row r="1355" spans="1:19" x14ac:dyDescent="0.25">
      <c r="A1355" s="7">
        <v>1374</v>
      </c>
      <c r="B1355" s="7">
        <v>1</v>
      </c>
      <c r="C1355" s="7">
        <v>378</v>
      </c>
      <c r="D1355" s="7">
        <v>4983</v>
      </c>
      <c r="E1355" s="2"/>
      <c r="F1355" s="8">
        <v>40269.868101851855</v>
      </c>
      <c r="G1355" s="7">
        <v>0</v>
      </c>
      <c r="H1355" s="7">
        <v>1</v>
      </c>
      <c r="I1355" s="7" t="b">
        <f t="shared" si="63"/>
        <v>0</v>
      </c>
      <c r="J1355" s="7" t="b">
        <f t="shared" si="64"/>
        <v>0</v>
      </c>
      <c r="K1355" s="7">
        <f t="shared" si="65"/>
        <v>0</v>
      </c>
      <c r="L1355" s="7">
        <f>WEEKDAY(Table1[[#This Row],[post_time]])</f>
        <v>5</v>
      </c>
      <c r="M1355" s="7">
        <f>VLOOKUP(Table1[[#This Row],[topic_id]],'All Topics Data'!$A$2:$I$1243,8,FALSE)</f>
        <v>40269.868055555555</v>
      </c>
      <c r="N1355" s="7">
        <f>Table1[[#This Row],[Hui Reply?]]*(Table1[[#This Row],[post_time]]-Table1[[#This Row],[timestamp of previous reply]])</f>
        <v>0</v>
      </c>
      <c r="O1355" s="3">
        <f>O1354+Table1[[#This Row],[Hui Reply?]]</f>
        <v>294</v>
      </c>
      <c r="P1355" s="19">
        <f>INT(Table1[[#This Row],[post_time]])</f>
        <v>40269</v>
      </c>
      <c r="Q1355" s="3">
        <f>IF(Table1[[#This Row],[Hui Reply?]],VLOOKUP(Table1[[#This Row],[topic_id]],'All Topics Data'!$A$2:$E$1243,5,FALSE),0)</f>
        <v>0</v>
      </c>
      <c r="R1355" s="8">
        <f>Table1[[#This Row],[post_time]]+8/24</f>
        <v>40270.20143518519</v>
      </c>
      <c r="S1355" s="3">
        <f>IF(Table1[[#This Row],[post_position]]=1,0,SUMIFS($F$2:F1355,$H$2:H1355,Table1[[#This Row],[post_position]]-1,$C$2:C1355,Table1[[#This Row],[topic_id]]))</f>
        <v>0</v>
      </c>
    </row>
    <row r="1356" spans="1:19" x14ac:dyDescent="0.25">
      <c r="A1356" s="7">
        <v>1375</v>
      </c>
      <c r="B1356" s="7">
        <v>1</v>
      </c>
      <c r="C1356" s="7">
        <v>378</v>
      </c>
      <c r="D1356" s="7">
        <v>24</v>
      </c>
      <c r="F1356" s="8">
        <v>40270.002141203702</v>
      </c>
      <c r="G1356" s="7">
        <v>0</v>
      </c>
      <c r="H1356" s="7">
        <v>2</v>
      </c>
      <c r="I1356" s="7" t="b">
        <f t="shared" si="63"/>
        <v>1</v>
      </c>
      <c r="J1356" s="7" t="b">
        <f t="shared" si="64"/>
        <v>1</v>
      </c>
      <c r="K1356" s="7">
        <f t="shared" si="65"/>
        <v>1</v>
      </c>
      <c r="L1356" s="7">
        <f>WEEKDAY(Table1[[#This Row],[post_time]])</f>
        <v>6</v>
      </c>
      <c r="M1356" s="7">
        <f>VLOOKUP(Table1[[#This Row],[topic_id]],'All Topics Data'!$A$2:$I$1243,8,FALSE)</f>
        <v>40269.868055555555</v>
      </c>
      <c r="N1356" s="7">
        <f>Table1[[#This Row],[Hui Reply?]]*(Table1[[#This Row],[post_time]]-Table1[[#This Row],[timestamp of previous reply]])</f>
        <v>0.13403935184760485</v>
      </c>
      <c r="O1356" s="3">
        <f>O1355+Table1[[#This Row],[Hui Reply?]]</f>
        <v>295</v>
      </c>
      <c r="P1356" s="19">
        <f>INT(Table1[[#This Row],[post_time]])</f>
        <v>40270</v>
      </c>
      <c r="Q1356" s="3" t="str">
        <f>IF(Table1[[#This Row],[Hui Reply?]],VLOOKUP(Table1[[#This Row],[topic_id]],'All Topics Data'!$A$2:$E$1243,5,FALSE),0)</f>
        <v>grashop</v>
      </c>
      <c r="R1356" s="8">
        <f>Table1[[#This Row],[post_time]]+8/24</f>
        <v>40270.335474537038</v>
      </c>
      <c r="S1356" s="3">
        <f>IF(Table1[[#This Row],[post_position]]=1,0,SUMIFS($F$2:F1356,$H$2:H1356,Table1[[#This Row],[post_position]]-1,$C$2:C1356,Table1[[#This Row],[topic_id]]))</f>
        <v>40269.868101851855</v>
      </c>
    </row>
    <row r="1357" spans="1:19" x14ac:dyDescent="0.25">
      <c r="A1357" s="7">
        <v>1376</v>
      </c>
      <c r="B1357" s="7">
        <v>1</v>
      </c>
      <c r="C1357" s="7">
        <v>378</v>
      </c>
      <c r="D1357" s="7">
        <v>4983</v>
      </c>
      <c r="F1357" s="8">
        <v>40270.62877314815</v>
      </c>
      <c r="G1357" s="7">
        <v>0</v>
      </c>
      <c r="H1357" s="7">
        <v>3</v>
      </c>
      <c r="I1357" s="7" t="b">
        <f t="shared" si="63"/>
        <v>0</v>
      </c>
      <c r="J1357" s="7" t="b">
        <f t="shared" si="64"/>
        <v>1</v>
      </c>
      <c r="K1357" s="7">
        <f t="shared" si="65"/>
        <v>0</v>
      </c>
      <c r="L1357" s="7">
        <f>WEEKDAY(Table1[[#This Row],[post_time]])</f>
        <v>6</v>
      </c>
      <c r="M1357" s="7">
        <f>VLOOKUP(Table1[[#This Row],[topic_id]],'All Topics Data'!$A$2:$I$1243,8,FALSE)</f>
        <v>40269.868055555555</v>
      </c>
      <c r="N1357" s="7">
        <f>Table1[[#This Row],[Hui Reply?]]*(Table1[[#This Row],[post_time]]-Table1[[#This Row],[timestamp of previous reply]])</f>
        <v>0</v>
      </c>
      <c r="O1357" s="3">
        <f>O1356+Table1[[#This Row],[Hui Reply?]]</f>
        <v>295</v>
      </c>
      <c r="P1357" s="19">
        <f>INT(Table1[[#This Row],[post_time]])</f>
        <v>40270</v>
      </c>
      <c r="Q1357" s="3">
        <f>IF(Table1[[#This Row],[Hui Reply?]],VLOOKUP(Table1[[#This Row],[topic_id]],'All Topics Data'!$A$2:$E$1243,5,FALSE),0)</f>
        <v>0</v>
      </c>
      <c r="R1357" s="8">
        <f>Table1[[#This Row],[post_time]]+8/24</f>
        <v>40270.962106481486</v>
      </c>
      <c r="S1357" s="3">
        <f>IF(Table1[[#This Row],[post_position]]=1,0,SUMIFS($F$2:F1357,$H$2:H1357,Table1[[#This Row],[post_position]]-1,$C$2:C1357,Table1[[#This Row],[topic_id]]))</f>
        <v>40270.002141203702</v>
      </c>
    </row>
    <row r="1358" spans="1:19" x14ac:dyDescent="0.25">
      <c r="A1358" s="7">
        <v>1377</v>
      </c>
      <c r="B1358" s="7">
        <v>1</v>
      </c>
      <c r="C1358" s="7">
        <v>375</v>
      </c>
      <c r="D1358" s="7">
        <v>4557</v>
      </c>
      <c r="E1358" s="2"/>
      <c r="F1358" s="8">
        <v>40272.58053240741</v>
      </c>
      <c r="G1358" s="7">
        <v>0</v>
      </c>
      <c r="H1358" s="7">
        <v>3</v>
      </c>
      <c r="I1358" s="7" t="b">
        <f t="shared" si="63"/>
        <v>0</v>
      </c>
      <c r="J1358" s="7" t="b">
        <f t="shared" si="64"/>
        <v>1</v>
      </c>
      <c r="K1358" s="7">
        <f t="shared" si="65"/>
        <v>0</v>
      </c>
      <c r="L1358" s="7">
        <f>WEEKDAY(Table1[[#This Row],[post_time]])</f>
        <v>1</v>
      </c>
      <c r="M1358" s="7">
        <f>VLOOKUP(Table1[[#This Row],[topic_id]],'All Topics Data'!$A$2:$I$1243,8,FALSE)</f>
        <v>40268.816666666666</v>
      </c>
      <c r="N1358" s="7">
        <f>Table1[[#This Row],[Hui Reply?]]*(Table1[[#This Row],[post_time]]-Table1[[#This Row],[timestamp of previous reply]])</f>
        <v>0</v>
      </c>
      <c r="O1358" s="3">
        <f>O1357+Table1[[#This Row],[Hui Reply?]]</f>
        <v>295</v>
      </c>
      <c r="P1358" s="19">
        <f>INT(Table1[[#This Row],[post_time]])</f>
        <v>40272</v>
      </c>
      <c r="Q1358" s="3">
        <f>IF(Table1[[#This Row],[Hui Reply?]],VLOOKUP(Table1[[#This Row],[topic_id]],'All Topics Data'!$A$2:$E$1243,5,FALSE),0)</f>
        <v>0</v>
      </c>
      <c r="R1358" s="8">
        <f>Table1[[#This Row],[post_time]]+8/24</f>
        <v>40272.913865740746</v>
      </c>
      <c r="S1358" s="3">
        <f>IF(Table1[[#This Row],[post_position]]=1,0,SUMIFS($F$2:F1358,$H$2:H1358,Table1[[#This Row],[post_position]]-1,$C$2:C1358,Table1[[#This Row],[topic_id]]))</f>
        <v>40269.161504629628</v>
      </c>
    </row>
    <row r="1359" spans="1:19" x14ac:dyDescent="0.25">
      <c r="A1359" s="7">
        <v>1378</v>
      </c>
      <c r="B1359" s="7">
        <v>1</v>
      </c>
      <c r="C1359" s="7">
        <v>379</v>
      </c>
      <c r="D1359" s="7">
        <v>4557</v>
      </c>
      <c r="E1359" s="2"/>
      <c r="F1359" s="8">
        <v>40272.59269675926</v>
      </c>
      <c r="G1359" s="7">
        <v>0</v>
      </c>
      <c r="H1359" s="7">
        <v>1</v>
      </c>
      <c r="I1359" s="7" t="b">
        <f t="shared" si="63"/>
        <v>0</v>
      </c>
      <c r="J1359" s="7" t="b">
        <f t="shared" si="64"/>
        <v>0</v>
      </c>
      <c r="K1359" s="7">
        <f t="shared" si="65"/>
        <v>0</v>
      </c>
      <c r="L1359" s="7">
        <f>WEEKDAY(Table1[[#This Row],[post_time]])</f>
        <v>1</v>
      </c>
      <c r="M1359" s="7">
        <f>VLOOKUP(Table1[[#This Row],[topic_id]],'All Topics Data'!$A$2:$I$1243,8,FALSE)</f>
        <v>40272.592361111114</v>
      </c>
      <c r="N1359" s="7">
        <f>Table1[[#This Row],[Hui Reply?]]*(Table1[[#This Row],[post_time]]-Table1[[#This Row],[timestamp of previous reply]])</f>
        <v>0</v>
      </c>
      <c r="O1359" s="3">
        <f>O1358+Table1[[#This Row],[Hui Reply?]]</f>
        <v>295</v>
      </c>
      <c r="P1359" s="19">
        <f>INT(Table1[[#This Row],[post_time]])</f>
        <v>40272</v>
      </c>
      <c r="Q1359" s="3">
        <f>IF(Table1[[#This Row],[Hui Reply?]],VLOOKUP(Table1[[#This Row],[topic_id]],'All Topics Data'!$A$2:$E$1243,5,FALSE),0)</f>
        <v>0</v>
      </c>
      <c r="R1359" s="8">
        <f>Table1[[#This Row],[post_time]]+8/24</f>
        <v>40272.926030092596</v>
      </c>
      <c r="S1359" s="3">
        <f>IF(Table1[[#This Row],[post_position]]=1,0,SUMIFS($F$2:F1359,$H$2:H1359,Table1[[#This Row],[post_position]]-1,$C$2:C1359,Table1[[#This Row],[topic_id]]))</f>
        <v>0</v>
      </c>
    </row>
    <row r="1360" spans="1:19" x14ac:dyDescent="0.25">
      <c r="A1360" s="7">
        <v>1379</v>
      </c>
      <c r="B1360" s="7">
        <v>1</v>
      </c>
      <c r="C1360" s="7">
        <v>380</v>
      </c>
      <c r="D1360" s="7">
        <v>5054</v>
      </c>
      <c r="E1360" s="2"/>
      <c r="F1360" s="8">
        <v>40272.694490740738</v>
      </c>
      <c r="G1360" s="7">
        <v>0</v>
      </c>
      <c r="H1360" s="7">
        <v>1</v>
      </c>
      <c r="I1360" s="7" t="b">
        <f t="shared" si="63"/>
        <v>0</v>
      </c>
      <c r="J1360" s="7" t="b">
        <f t="shared" si="64"/>
        <v>0</v>
      </c>
      <c r="K1360" s="7">
        <f t="shared" si="65"/>
        <v>0</v>
      </c>
      <c r="L1360" s="7">
        <f>WEEKDAY(Table1[[#This Row],[post_time]])</f>
        <v>1</v>
      </c>
      <c r="M1360" s="7">
        <f>VLOOKUP(Table1[[#This Row],[topic_id]],'All Topics Data'!$A$2:$I$1243,8,FALSE)</f>
        <v>40272.694444444445</v>
      </c>
      <c r="N1360" s="7">
        <f>Table1[[#This Row],[Hui Reply?]]*(Table1[[#This Row],[post_time]]-Table1[[#This Row],[timestamp of previous reply]])</f>
        <v>0</v>
      </c>
      <c r="O1360" s="3">
        <f>O1359+Table1[[#This Row],[Hui Reply?]]</f>
        <v>295</v>
      </c>
      <c r="P1360" s="19">
        <f>INT(Table1[[#This Row],[post_time]])</f>
        <v>40272</v>
      </c>
      <c r="Q1360" s="3">
        <f>IF(Table1[[#This Row],[Hui Reply?]],VLOOKUP(Table1[[#This Row],[topic_id]],'All Topics Data'!$A$2:$E$1243,5,FALSE),0)</f>
        <v>0</v>
      </c>
      <c r="R1360" s="8">
        <f>Table1[[#This Row],[post_time]]+8/24</f>
        <v>40273.027824074074</v>
      </c>
      <c r="S1360" s="3">
        <f>IF(Table1[[#This Row],[post_position]]=1,0,SUMIFS($F$2:F1360,$H$2:H1360,Table1[[#This Row],[post_position]]-1,$C$2:C1360,Table1[[#This Row],[topic_id]]))</f>
        <v>0</v>
      </c>
    </row>
    <row r="1361" spans="1:19" x14ac:dyDescent="0.25">
      <c r="A1361" s="7">
        <v>1380</v>
      </c>
      <c r="B1361" s="7">
        <v>1</v>
      </c>
      <c r="C1361" s="7">
        <v>381</v>
      </c>
      <c r="D1361" s="7">
        <v>5054</v>
      </c>
      <c r="F1361" s="8">
        <v>40272.704884259256</v>
      </c>
      <c r="G1361" s="7">
        <v>0</v>
      </c>
      <c r="H1361" s="7">
        <v>1</v>
      </c>
      <c r="I1361" s="7" t="b">
        <f t="shared" si="63"/>
        <v>0</v>
      </c>
      <c r="J1361" s="7" t="b">
        <f t="shared" si="64"/>
        <v>0</v>
      </c>
      <c r="K1361" s="7">
        <f t="shared" si="65"/>
        <v>0</v>
      </c>
      <c r="L1361" s="7">
        <f>WEEKDAY(Table1[[#This Row],[post_time]])</f>
        <v>1</v>
      </c>
      <c r="M1361" s="7">
        <f>VLOOKUP(Table1[[#This Row],[topic_id]],'All Topics Data'!$A$2:$I$1243,8,FALSE)</f>
        <v>40272.704861111109</v>
      </c>
      <c r="N1361" s="7">
        <f>Table1[[#This Row],[Hui Reply?]]*(Table1[[#This Row],[post_time]]-Table1[[#This Row],[timestamp of previous reply]])</f>
        <v>0</v>
      </c>
      <c r="O1361" s="3">
        <f>O1360+Table1[[#This Row],[Hui Reply?]]</f>
        <v>295</v>
      </c>
      <c r="P1361" s="19">
        <f>INT(Table1[[#This Row],[post_time]])</f>
        <v>40272</v>
      </c>
      <c r="Q1361" s="3">
        <f>IF(Table1[[#This Row],[Hui Reply?]],VLOOKUP(Table1[[#This Row],[topic_id]],'All Topics Data'!$A$2:$E$1243,5,FALSE),0)</f>
        <v>0</v>
      </c>
      <c r="R1361" s="8">
        <f>Table1[[#This Row],[post_time]]+8/24</f>
        <v>40273.038217592592</v>
      </c>
      <c r="S1361" s="3">
        <f>IF(Table1[[#This Row],[post_position]]=1,0,SUMIFS($F$2:F1361,$H$2:H1361,Table1[[#This Row],[post_position]]-1,$C$2:C1361,Table1[[#This Row],[topic_id]]))</f>
        <v>0</v>
      </c>
    </row>
    <row r="1362" spans="1:19" x14ac:dyDescent="0.25">
      <c r="A1362" s="7">
        <v>1381</v>
      </c>
      <c r="B1362" s="7">
        <v>1</v>
      </c>
      <c r="C1362" s="7">
        <v>381</v>
      </c>
      <c r="D1362" s="7">
        <v>2865</v>
      </c>
      <c r="F1362" s="8">
        <v>40272.922824074078</v>
      </c>
      <c r="G1362" s="7">
        <v>0</v>
      </c>
      <c r="H1362" s="7">
        <v>2</v>
      </c>
      <c r="I1362" s="7" t="b">
        <f t="shared" si="63"/>
        <v>0</v>
      </c>
      <c r="J1362" s="7" t="b">
        <f t="shared" si="64"/>
        <v>1</v>
      </c>
      <c r="K1362" s="7">
        <f t="shared" si="65"/>
        <v>0</v>
      </c>
      <c r="L1362" s="7">
        <f>WEEKDAY(Table1[[#This Row],[post_time]])</f>
        <v>1</v>
      </c>
      <c r="M1362" s="7">
        <f>VLOOKUP(Table1[[#This Row],[topic_id]],'All Topics Data'!$A$2:$I$1243,8,FALSE)</f>
        <v>40272.704861111109</v>
      </c>
      <c r="N1362" s="7">
        <f>Table1[[#This Row],[Hui Reply?]]*(Table1[[#This Row],[post_time]]-Table1[[#This Row],[timestamp of previous reply]])</f>
        <v>0</v>
      </c>
      <c r="O1362" s="3">
        <f>O1361+Table1[[#This Row],[Hui Reply?]]</f>
        <v>295</v>
      </c>
      <c r="P1362" s="19">
        <f>INT(Table1[[#This Row],[post_time]])</f>
        <v>40272</v>
      </c>
      <c r="Q1362" s="3">
        <f>IF(Table1[[#This Row],[Hui Reply?]],VLOOKUP(Table1[[#This Row],[topic_id]],'All Topics Data'!$A$2:$E$1243,5,FALSE),0)</f>
        <v>0</v>
      </c>
      <c r="R1362" s="8">
        <f>Table1[[#This Row],[post_time]]+8/24</f>
        <v>40273.256157407413</v>
      </c>
      <c r="S1362" s="3">
        <f>IF(Table1[[#This Row],[post_position]]=1,0,SUMIFS($F$2:F1362,$H$2:H1362,Table1[[#This Row],[post_position]]-1,$C$2:C1362,Table1[[#This Row],[topic_id]]))</f>
        <v>40272.704884259256</v>
      </c>
    </row>
    <row r="1363" spans="1:19" x14ac:dyDescent="0.25">
      <c r="A1363" s="7">
        <v>1382</v>
      </c>
      <c r="B1363" s="7">
        <v>1</v>
      </c>
      <c r="C1363" s="7">
        <v>380</v>
      </c>
      <c r="D1363" s="7">
        <v>24</v>
      </c>
      <c r="E1363" s="2"/>
      <c r="F1363" s="8">
        <v>40273.057245370372</v>
      </c>
      <c r="G1363" s="7">
        <v>0</v>
      </c>
      <c r="H1363" s="7">
        <v>2</v>
      </c>
      <c r="I1363" s="7" t="b">
        <f t="shared" si="63"/>
        <v>1</v>
      </c>
      <c r="J1363" s="7" t="b">
        <f t="shared" si="64"/>
        <v>1</v>
      </c>
      <c r="K1363" s="7">
        <f t="shared" si="65"/>
        <v>1</v>
      </c>
      <c r="L1363" s="7">
        <f>WEEKDAY(Table1[[#This Row],[post_time]])</f>
        <v>2</v>
      </c>
      <c r="M1363" s="7">
        <f>VLOOKUP(Table1[[#This Row],[topic_id]],'All Topics Data'!$A$2:$I$1243,8,FALSE)</f>
        <v>40272.694444444445</v>
      </c>
      <c r="N1363" s="7">
        <f>Table1[[#This Row],[Hui Reply?]]*(Table1[[#This Row],[post_time]]-Table1[[#This Row],[timestamp of previous reply]])</f>
        <v>0.36275462963385507</v>
      </c>
      <c r="O1363" s="3">
        <f>O1362+Table1[[#This Row],[Hui Reply?]]</f>
        <v>296</v>
      </c>
      <c r="P1363" s="19">
        <f>INT(Table1[[#This Row],[post_time]])</f>
        <v>40273</v>
      </c>
      <c r="Q1363" s="3" t="str">
        <f>IF(Table1[[#This Row],[Hui Reply?]],VLOOKUP(Table1[[#This Row],[topic_id]],'All Topics Data'!$A$2:$E$1243,5,FALSE),0)</f>
        <v>bbowes7</v>
      </c>
      <c r="R1363" s="8">
        <f>Table1[[#This Row],[post_time]]+8/24</f>
        <v>40273.390578703707</v>
      </c>
      <c r="S1363" s="3">
        <f>IF(Table1[[#This Row],[post_position]]=1,0,SUMIFS($F$2:F1363,$H$2:H1363,Table1[[#This Row],[post_position]]-1,$C$2:C1363,Table1[[#This Row],[topic_id]]))</f>
        <v>40272.694490740738</v>
      </c>
    </row>
    <row r="1364" spans="1:19" x14ac:dyDescent="0.25">
      <c r="A1364" s="7">
        <v>1383</v>
      </c>
      <c r="B1364" s="7">
        <v>1</v>
      </c>
      <c r="C1364" s="7">
        <v>382</v>
      </c>
      <c r="D1364" s="7">
        <v>3017</v>
      </c>
      <c r="E1364" s="2"/>
      <c r="F1364" s="8">
        <v>40273.841458333336</v>
      </c>
      <c r="G1364" s="7">
        <v>0</v>
      </c>
      <c r="H1364" s="7">
        <v>1</v>
      </c>
      <c r="I1364" s="7" t="b">
        <f t="shared" si="63"/>
        <v>0</v>
      </c>
      <c r="J1364" s="7" t="b">
        <f t="shared" si="64"/>
        <v>0</v>
      </c>
      <c r="K1364" s="7">
        <f t="shared" si="65"/>
        <v>0</v>
      </c>
      <c r="L1364" s="7">
        <f>WEEKDAY(Table1[[#This Row],[post_time]])</f>
        <v>2</v>
      </c>
      <c r="M1364" s="7">
        <f>VLOOKUP(Table1[[#This Row],[topic_id]],'All Topics Data'!$A$2:$I$1243,8,FALSE)</f>
        <v>40273.84097222222</v>
      </c>
      <c r="N1364" s="7">
        <f>Table1[[#This Row],[Hui Reply?]]*(Table1[[#This Row],[post_time]]-Table1[[#This Row],[timestamp of previous reply]])</f>
        <v>0</v>
      </c>
      <c r="O1364" s="3">
        <f>O1363+Table1[[#This Row],[Hui Reply?]]</f>
        <v>296</v>
      </c>
      <c r="P1364" s="19">
        <f>INT(Table1[[#This Row],[post_time]])</f>
        <v>40273</v>
      </c>
      <c r="Q1364" s="3">
        <f>IF(Table1[[#This Row],[Hui Reply?]],VLOOKUP(Table1[[#This Row],[topic_id]],'All Topics Data'!$A$2:$E$1243,5,FALSE),0)</f>
        <v>0</v>
      </c>
      <c r="R1364" s="8">
        <f>Table1[[#This Row],[post_time]]+8/24</f>
        <v>40274.174791666672</v>
      </c>
      <c r="S1364" s="3">
        <f>IF(Table1[[#This Row],[post_position]]=1,0,SUMIFS($F$2:F1364,$H$2:H1364,Table1[[#This Row],[post_position]]-1,$C$2:C1364,Table1[[#This Row],[topic_id]]))</f>
        <v>0</v>
      </c>
    </row>
    <row r="1365" spans="1:19" x14ac:dyDescent="0.25">
      <c r="A1365" s="7">
        <v>1384</v>
      </c>
      <c r="B1365" s="7">
        <v>1</v>
      </c>
      <c r="C1365" s="7">
        <v>383</v>
      </c>
      <c r="D1365" s="7">
        <v>4900</v>
      </c>
      <c r="E1365" s="2"/>
      <c r="F1365" s="8">
        <v>40273.895173611112</v>
      </c>
      <c r="G1365" s="7">
        <v>0</v>
      </c>
      <c r="H1365" s="7">
        <v>1</v>
      </c>
      <c r="I1365" s="7" t="b">
        <f t="shared" si="63"/>
        <v>0</v>
      </c>
      <c r="J1365" s="7" t="b">
        <f t="shared" si="64"/>
        <v>0</v>
      </c>
      <c r="K1365" s="7">
        <f t="shared" si="65"/>
        <v>0</v>
      </c>
      <c r="L1365" s="7">
        <f>WEEKDAY(Table1[[#This Row],[post_time]])</f>
        <v>2</v>
      </c>
      <c r="M1365" s="7">
        <f>VLOOKUP(Table1[[#This Row],[topic_id]],'All Topics Data'!$A$2:$I$1243,8,FALSE)</f>
        <v>40273.895138888889</v>
      </c>
      <c r="N1365" s="7">
        <f>Table1[[#This Row],[Hui Reply?]]*(Table1[[#This Row],[post_time]]-Table1[[#This Row],[timestamp of previous reply]])</f>
        <v>0</v>
      </c>
      <c r="O1365" s="3">
        <f>O1364+Table1[[#This Row],[Hui Reply?]]</f>
        <v>296</v>
      </c>
      <c r="P1365" s="19">
        <f>INT(Table1[[#This Row],[post_time]])</f>
        <v>40273</v>
      </c>
      <c r="Q1365" s="3">
        <f>IF(Table1[[#This Row],[Hui Reply?]],VLOOKUP(Table1[[#This Row],[topic_id]],'All Topics Data'!$A$2:$E$1243,5,FALSE),0)</f>
        <v>0</v>
      </c>
      <c r="R1365" s="8">
        <f>Table1[[#This Row],[post_time]]+8/24</f>
        <v>40274.228506944448</v>
      </c>
      <c r="S1365" s="3">
        <f>IF(Table1[[#This Row],[post_position]]=1,0,SUMIFS($F$2:F1365,$H$2:H1365,Table1[[#This Row],[post_position]]-1,$C$2:C1365,Table1[[#This Row],[topic_id]]))</f>
        <v>0</v>
      </c>
    </row>
    <row r="1366" spans="1:19" x14ac:dyDescent="0.25">
      <c r="A1366" s="7">
        <v>1385</v>
      </c>
      <c r="B1366" s="7">
        <v>1</v>
      </c>
      <c r="C1366" s="7">
        <v>383</v>
      </c>
      <c r="D1366" s="7">
        <v>24</v>
      </c>
      <c r="F1366" s="8">
        <v>40273.986516203702</v>
      </c>
      <c r="G1366" s="7">
        <v>0</v>
      </c>
      <c r="H1366" s="7">
        <v>2</v>
      </c>
      <c r="I1366" s="7" t="b">
        <f t="shared" si="63"/>
        <v>1</v>
      </c>
      <c r="J1366" s="7" t="b">
        <f t="shared" si="64"/>
        <v>1</v>
      </c>
      <c r="K1366" s="7">
        <f t="shared" si="65"/>
        <v>1</v>
      </c>
      <c r="L1366" s="7">
        <f>WEEKDAY(Table1[[#This Row],[post_time]])</f>
        <v>2</v>
      </c>
      <c r="M1366" s="7">
        <f>VLOOKUP(Table1[[#This Row],[topic_id]],'All Topics Data'!$A$2:$I$1243,8,FALSE)</f>
        <v>40273.895138888889</v>
      </c>
      <c r="N1366" s="7">
        <f>Table1[[#This Row],[Hui Reply?]]*(Table1[[#This Row],[post_time]]-Table1[[#This Row],[timestamp of previous reply]])</f>
        <v>9.134259259008104E-2</v>
      </c>
      <c r="O1366" s="3">
        <f>O1365+Table1[[#This Row],[Hui Reply?]]</f>
        <v>297</v>
      </c>
      <c r="P1366" s="19">
        <f>INT(Table1[[#This Row],[post_time]])</f>
        <v>40273</v>
      </c>
      <c r="Q1366" s="3" t="str">
        <f>IF(Table1[[#This Row],[Hui Reply?]],VLOOKUP(Table1[[#This Row],[topic_id]],'All Topics Data'!$A$2:$E$1243,5,FALSE),0)</f>
        <v>bufo0892</v>
      </c>
      <c r="R1366" s="8">
        <f>Table1[[#This Row],[post_time]]+8/24</f>
        <v>40274.319849537038</v>
      </c>
      <c r="S1366" s="3">
        <f>IF(Table1[[#This Row],[post_position]]=1,0,SUMIFS($F$2:F1366,$H$2:H1366,Table1[[#This Row],[post_position]]-1,$C$2:C1366,Table1[[#This Row],[topic_id]]))</f>
        <v>40273.895173611112</v>
      </c>
    </row>
    <row r="1367" spans="1:19" x14ac:dyDescent="0.25">
      <c r="A1367" s="7">
        <v>1386</v>
      </c>
      <c r="B1367" s="7">
        <v>1</v>
      </c>
      <c r="C1367" s="7">
        <v>382</v>
      </c>
      <c r="D1367" s="7">
        <v>24</v>
      </c>
      <c r="E1367" s="2"/>
      <c r="F1367" s="8">
        <v>40273.992222222223</v>
      </c>
      <c r="G1367" s="7">
        <v>0</v>
      </c>
      <c r="H1367" s="7">
        <v>2</v>
      </c>
      <c r="I1367" s="7" t="b">
        <f t="shared" si="63"/>
        <v>1</v>
      </c>
      <c r="J1367" s="7" t="b">
        <f t="shared" si="64"/>
        <v>1</v>
      </c>
      <c r="K1367" s="7">
        <f t="shared" si="65"/>
        <v>1</v>
      </c>
      <c r="L1367" s="7">
        <f>WEEKDAY(Table1[[#This Row],[post_time]])</f>
        <v>2</v>
      </c>
      <c r="M1367" s="7">
        <f>VLOOKUP(Table1[[#This Row],[topic_id]],'All Topics Data'!$A$2:$I$1243,8,FALSE)</f>
        <v>40273.84097222222</v>
      </c>
      <c r="N1367" s="7">
        <f>Table1[[#This Row],[Hui Reply?]]*(Table1[[#This Row],[post_time]]-Table1[[#This Row],[timestamp of previous reply]])</f>
        <v>0.15076388888701331</v>
      </c>
      <c r="O1367" s="3">
        <f>O1366+Table1[[#This Row],[Hui Reply?]]</f>
        <v>298</v>
      </c>
      <c r="P1367" s="19">
        <f>INT(Table1[[#This Row],[post_time]])</f>
        <v>40273</v>
      </c>
      <c r="Q1367" s="3" t="str">
        <f>IF(Table1[[#This Row],[Hui Reply?]],VLOOKUP(Table1[[#This Row],[topic_id]],'All Topics Data'!$A$2:$E$1243,5,FALSE),0)</f>
        <v>tmckerahan</v>
      </c>
      <c r="R1367" s="8">
        <f>Table1[[#This Row],[post_time]]+8/24</f>
        <v>40274.325555555559</v>
      </c>
      <c r="S1367" s="3">
        <f>IF(Table1[[#This Row],[post_position]]=1,0,SUMIFS($F$2:F1367,$H$2:H1367,Table1[[#This Row],[post_position]]-1,$C$2:C1367,Table1[[#This Row],[topic_id]]))</f>
        <v>40273.841458333336</v>
      </c>
    </row>
    <row r="1368" spans="1:19" x14ac:dyDescent="0.25">
      <c r="A1368" s="7">
        <v>1387</v>
      </c>
      <c r="B1368" s="7">
        <v>1</v>
      </c>
      <c r="C1368" s="7">
        <v>384</v>
      </c>
      <c r="D1368" s="7">
        <v>5088</v>
      </c>
      <c r="E1368" s="2"/>
      <c r="F1368" s="8">
        <v>40274.053657407407</v>
      </c>
      <c r="G1368" s="7">
        <v>0</v>
      </c>
      <c r="H1368" s="7">
        <v>1</v>
      </c>
      <c r="I1368" s="7" t="b">
        <f t="shared" si="63"/>
        <v>0</v>
      </c>
      <c r="J1368" s="7" t="b">
        <f t="shared" si="64"/>
        <v>0</v>
      </c>
      <c r="K1368" s="7">
        <f t="shared" si="65"/>
        <v>0</v>
      </c>
      <c r="L1368" s="7">
        <f>WEEKDAY(Table1[[#This Row],[post_time]])</f>
        <v>3</v>
      </c>
      <c r="M1368" s="7">
        <f>VLOOKUP(Table1[[#This Row],[topic_id]],'All Topics Data'!$A$2:$I$1243,8,FALSE)</f>
        <v>40274.053472222222</v>
      </c>
      <c r="N1368" s="7">
        <f>Table1[[#This Row],[Hui Reply?]]*(Table1[[#This Row],[post_time]]-Table1[[#This Row],[timestamp of previous reply]])</f>
        <v>0</v>
      </c>
      <c r="O1368" s="3">
        <f>O1367+Table1[[#This Row],[Hui Reply?]]</f>
        <v>298</v>
      </c>
      <c r="P1368" s="19">
        <f>INT(Table1[[#This Row],[post_time]])</f>
        <v>40274</v>
      </c>
      <c r="Q1368" s="3">
        <f>IF(Table1[[#This Row],[Hui Reply?]],VLOOKUP(Table1[[#This Row],[topic_id]],'All Topics Data'!$A$2:$E$1243,5,FALSE),0)</f>
        <v>0</v>
      </c>
      <c r="R1368" s="8">
        <f>Table1[[#This Row],[post_time]]+8/24</f>
        <v>40274.386990740742</v>
      </c>
      <c r="S1368" s="3">
        <f>IF(Table1[[#This Row],[post_position]]=1,0,SUMIFS($F$2:F1368,$H$2:H1368,Table1[[#This Row],[post_position]]-1,$C$2:C1368,Table1[[#This Row],[topic_id]]))</f>
        <v>0</v>
      </c>
    </row>
    <row r="1369" spans="1:19" x14ac:dyDescent="0.25">
      <c r="A1369" s="7">
        <v>1388</v>
      </c>
      <c r="B1369" s="7">
        <v>1</v>
      </c>
      <c r="C1369" s="7">
        <v>384</v>
      </c>
      <c r="D1369" s="7">
        <v>24</v>
      </c>
      <c r="E1369" s="2"/>
      <c r="F1369" s="8">
        <v>40274.123541666668</v>
      </c>
      <c r="G1369" s="7">
        <v>0</v>
      </c>
      <c r="H1369" s="7">
        <v>2</v>
      </c>
      <c r="I1369" s="7" t="b">
        <f t="shared" si="63"/>
        <v>1</v>
      </c>
      <c r="J1369" s="7" t="b">
        <f t="shared" si="64"/>
        <v>1</v>
      </c>
      <c r="K1369" s="7">
        <f t="shared" si="65"/>
        <v>1</v>
      </c>
      <c r="L1369" s="7">
        <f>WEEKDAY(Table1[[#This Row],[post_time]])</f>
        <v>3</v>
      </c>
      <c r="M1369" s="7">
        <f>VLOOKUP(Table1[[#This Row],[topic_id]],'All Topics Data'!$A$2:$I$1243,8,FALSE)</f>
        <v>40274.053472222222</v>
      </c>
      <c r="N1369" s="7">
        <f>Table1[[#This Row],[Hui Reply?]]*(Table1[[#This Row],[post_time]]-Table1[[#This Row],[timestamp of previous reply]])</f>
        <v>6.9884259261016268E-2</v>
      </c>
      <c r="O1369" s="3">
        <f>O1368+Table1[[#This Row],[Hui Reply?]]</f>
        <v>299</v>
      </c>
      <c r="P1369" s="19">
        <f>INT(Table1[[#This Row],[post_time]])</f>
        <v>40274</v>
      </c>
      <c r="Q1369" s="3" t="str">
        <f>IF(Table1[[#This Row],[Hui Reply?]],VLOOKUP(Table1[[#This Row],[topic_id]],'All Topics Data'!$A$2:$E$1243,5,FALSE),0)</f>
        <v>careware</v>
      </c>
      <c r="R1369" s="8">
        <f>Table1[[#This Row],[post_time]]+8/24</f>
        <v>40274.456875000003</v>
      </c>
      <c r="S1369" s="3">
        <f>IF(Table1[[#This Row],[post_position]]=1,0,SUMIFS($F$2:F1369,$H$2:H1369,Table1[[#This Row],[post_position]]-1,$C$2:C1369,Table1[[#This Row],[topic_id]]))</f>
        <v>40274.053657407407</v>
      </c>
    </row>
    <row r="1370" spans="1:19" x14ac:dyDescent="0.25">
      <c r="A1370" s="7">
        <v>1389</v>
      </c>
      <c r="B1370" s="7">
        <v>1</v>
      </c>
      <c r="C1370" s="7">
        <v>384</v>
      </c>
      <c r="D1370" s="7">
        <v>24</v>
      </c>
      <c r="E1370" s="2"/>
      <c r="F1370" s="8">
        <v>40274.443043981482</v>
      </c>
      <c r="G1370" s="7">
        <v>0</v>
      </c>
      <c r="H1370" s="7">
        <v>3</v>
      </c>
      <c r="I1370" s="7" t="b">
        <f t="shared" si="63"/>
        <v>1</v>
      </c>
      <c r="J1370" s="7" t="b">
        <f t="shared" si="64"/>
        <v>1</v>
      </c>
      <c r="K1370" s="7">
        <f t="shared" si="65"/>
        <v>1</v>
      </c>
      <c r="L1370" s="7">
        <f>WEEKDAY(Table1[[#This Row],[post_time]])</f>
        <v>3</v>
      </c>
      <c r="M1370" s="7">
        <f>VLOOKUP(Table1[[#This Row],[topic_id]],'All Topics Data'!$A$2:$I$1243,8,FALSE)</f>
        <v>40274.053472222222</v>
      </c>
      <c r="N1370" s="7">
        <f>Table1[[#This Row],[Hui Reply?]]*(Table1[[#This Row],[post_time]]-Table1[[#This Row],[timestamp of previous reply]])</f>
        <v>0.31950231481459923</v>
      </c>
      <c r="O1370" s="3">
        <f>O1369+Table1[[#This Row],[Hui Reply?]]</f>
        <v>300</v>
      </c>
      <c r="P1370" s="19">
        <f>INT(Table1[[#This Row],[post_time]])</f>
        <v>40274</v>
      </c>
      <c r="Q1370" s="3" t="str">
        <f>IF(Table1[[#This Row],[Hui Reply?]],VLOOKUP(Table1[[#This Row],[topic_id]],'All Topics Data'!$A$2:$E$1243,5,FALSE),0)</f>
        <v>careware</v>
      </c>
      <c r="R1370" s="8">
        <f>Table1[[#This Row],[post_time]]+8/24</f>
        <v>40274.776377314818</v>
      </c>
      <c r="S1370" s="3">
        <f>IF(Table1[[#This Row],[post_position]]=1,0,SUMIFS($F$2:F1370,$H$2:H1370,Table1[[#This Row],[post_position]]-1,$C$2:C1370,Table1[[#This Row],[topic_id]]))</f>
        <v>40274.123541666668</v>
      </c>
    </row>
    <row r="1371" spans="1:19" x14ac:dyDescent="0.25">
      <c r="A1371" s="7">
        <v>1390</v>
      </c>
      <c r="B1371" s="7">
        <v>1</v>
      </c>
      <c r="C1371" s="7">
        <v>384</v>
      </c>
      <c r="D1371" s="7">
        <v>5088</v>
      </c>
      <c r="F1371" s="8">
        <v>40274.495648148149</v>
      </c>
      <c r="G1371" s="7">
        <v>0</v>
      </c>
      <c r="H1371" s="7">
        <v>4</v>
      </c>
      <c r="I1371" s="7" t="b">
        <f t="shared" si="63"/>
        <v>0</v>
      </c>
      <c r="J1371" s="7" t="b">
        <f t="shared" si="64"/>
        <v>1</v>
      </c>
      <c r="K1371" s="7">
        <f t="shared" si="65"/>
        <v>0</v>
      </c>
      <c r="L1371" s="7">
        <f>WEEKDAY(Table1[[#This Row],[post_time]])</f>
        <v>3</v>
      </c>
      <c r="M1371" s="7">
        <f>VLOOKUP(Table1[[#This Row],[topic_id]],'All Topics Data'!$A$2:$I$1243,8,FALSE)</f>
        <v>40274.053472222222</v>
      </c>
      <c r="N1371" s="7">
        <f>Table1[[#This Row],[Hui Reply?]]*(Table1[[#This Row],[post_time]]-Table1[[#This Row],[timestamp of previous reply]])</f>
        <v>0</v>
      </c>
      <c r="O1371" s="3">
        <f>O1370+Table1[[#This Row],[Hui Reply?]]</f>
        <v>300</v>
      </c>
      <c r="P1371" s="19">
        <f>INT(Table1[[#This Row],[post_time]])</f>
        <v>40274</v>
      </c>
      <c r="Q1371" s="3">
        <f>IF(Table1[[#This Row],[Hui Reply?]],VLOOKUP(Table1[[#This Row],[topic_id]],'All Topics Data'!$A$2:$E$1243,5,FALSE),0)</f>
        <v>0</v>
      </c>
      <c r="R1371" s="8">
        <f>Table1[[#This Row],[post_time]]+8/24</f>
        <v>40274.828981481485</v>
      </c>
      <c r="S1371" s="3">
        <f>IF(Table1[[#This Row],[post_position]]=1,0,SUMIFS($F$2:F1371,$H$2:H1371,Table1[[#This Row],[post_position]]-1,$C$2:C1371,Table1[[#This Row],[topic_id]]))</f>
        <v>40274.443043981482</v>
      </c>
    </row>
    <row r="1372" spans="1:19" x14ac:dyDescent="0.25">
      <c r="A1372" s="7">
        <v>1391</v>
      </c>
      <c r="B1372" s="7">
        <v>1</v>
      </c>
      <c r="C1372" s="7">
        <v>383</v>
      </c>
      <c r="D1372" s="7">
        <v>4900</v>
      </c>
      <c r="F1372" s="8">
        <v>40274.906388888892</v>
      </c>
      <c r="G1372" s="7">
        <v>0</v>
      </c>
      <c r="H1372" s="7">
        <v>3</v>
      </c>
      <c r="I1372" s="7" t="b">
        <f t="shared" si="63"/>
        <v>0</v>
      </c>
      <c r="J1372" s="7" t="b">
        <f t="shared" si="64"/>
        <v>1</v>
      </c>
      <c r="K1372" s="7">
        <f t="shared" si="65"/>
        <v>0</v>
      </c>
      <c r="L1372" s="7">
        <f>WEEKDAY(Table1[[#This Row],[post_time]])</f>
        <v>3</v>
      </c>
      <c r="M1372" s="7">
        <f>VLOOKUP(Table1[[#This Row],[topic_id]],'All Topics Data'!$A$2:$I$1243,8,FALSE)</f>
        <v>40273.895138888889</v>
      </c>
      <c r="N1372" s="7">
        <f>Table1[[#This Row],[Hui Reply?]]*(Table1[[#This Row],[post_time]]-Table1[[#This Row],[timestamp of previous reply]])</f>
        <v>0</v>
      </c>
      <c r="O1372" s="3">
        <f>O1371+Table1[[#This Row],[Hui Reply?]]</f>
        <v>300</v>
      </c>
      <c r="P1372" s="19">
        <f>INT(Table1[[#This Row],[post_time]])</f>
        <v>40274</v>
      </c>
      <c r="Q1372" s="3">
        <f>IF(Table1[[#This Row],[Hui Reply?]],VLOOKUP(Table1[[#This Row],[topic_id]],'All Topics Data'!$A$2:$E$1243,5,FALSE),0)</f>
        <v>0</v>
      </c>
      <c r="R1372" s="8">
        <f>Table1[[#This Row],[post_time]]+8/24</f>
        <v>40275.239722222228</v>
      </c>
      <c r="S1372" s="3">
        <f>IF(Table1[[#This Row],[post_position]]=1,0,SUMIFS($F$2:F1372,$H$2:H1372,Table1[[#This Row],[post_position]]-1,$C$2:C1372,Table1[[#This Row],[topic_id]]))</f>
        <v>40273.986516203702</v>
      </c>
    </row>
    <row r="1373" spans="1:19" x14ac:dyDescent="0.25">
      <c r="A1373" s="7">
        <v>1392</v>
      </c>
      <c r="B1373" s="7">
        <v>1</v>
      </c>
      <c r="C1373" s="7">
        <v>383</v>
      </c>
      <c r="D1373" s="7">
        <v>4900</v>
      </c>
      <c r="F1373" s="8">
        <v>40274.912083333336</v>
      </c>
      <c r="G1373" s="7">
        <v>0</v>
      </c>
      <c r="H1373" s="7">
        <v>4</v>
      </c>
      <c r="I1373" s="7" t="b">
        <f t="shared" si="63"/>
        <v>0</v>
      </c>
      <c r="J1373" s="7" t="b">
        <f t="shared" si="64"/>
        <v>1</v>
      </c>
      <c r="K1373" s="7">
        <f t="shared" si="65"/>
        <v>0</v>
      </c>
      <c r="L1373" s="7">
        <f>WEEKDAY(Table1[[#This Row],[post_time]])</f>
        <v>3</v>
      </c>
      <c r="M1373" s="7">
        <f>VLOOKUP(Table1[[#This Row],[topic_id]],'All Topics Data'!$A$2:$I$1243,8,FALSE)</f>
        <v>40273.895138888889</v>
      </c>
      <c r="N1373" s="7">
        <f>Table1[[#This Row],[Hui Reply?]]*(Table1[[#This Row],[post_time]]-Table1[[#This Row],[timestamp of previous reply]])</f>
        <v>0</v>
      </c>
      <c r="O1373" s="3">
        <f>O1372+Table1[[#This Row],[Hui Reply?]]</f>
        <v>300</v>
      </c>
      <c r="P1373" s="19">
        <f>INT(Table1[[#This Row],[post_time]])</f>
        <v>40274</v>
      </c>
      <c r="Q1373" s="3">
        <f>IF(Table1[[#This Row],[Hui Reply?]],VLOOKUP(Table1[[#This Row],[topic_id]],'All Topics Data'!$A$2:$E$1243,5,FALSE),0)</f>
        <v>0</v>
      </c>
      <c r="R1373" s="8">
        <f>Table1[[#This Row],[post_time]]+8/24</f>
        <v>40275.245416666672</v>
      </c>
      <c r="S1373" s="3">
        <f>IF(Table1[[#This Row],[post_position]]=1,0,SUMIFS($F$2:F1373,$H$2:H1373,Table1[[#This Row],[post_position]]-1,$C$2:C1373,Table1[[#This Row],[topic_id]]))</f>
        <v>40274.906388888892</v>
      </c>
    </row>
    <row r="1374" spans="1:19" x14ac:dyDescent="0.25">
      <c r="A1374" s="7">
        <v>1393</v>
      </c>
      <c r="B1374" s="7">
        <v>1</v>
      </c>
      <c r="C1374" s="7">
        <v>385</v>
      </c>
      <c r="D1374" s="7">
        <v>2369</v>
      </c>
      <c r="E1374" s="2"/>
      <c r="F1374" s="8">
        <v>40274.924108796295</v>
      </c>
      <c r="G1374" s="7">
        <v>0</v>
      </c>
      <c r="H1374" s="7">
        <v>1</v>
      </c>
      <c r="I1374" s="7" t="b">
        <f t="shared" si="63"/>
        <v>0</v>
      </c>
      <c r="J1374" s="7" t="b">
        <f t="shared" si="64"/>
        <v>0</v>
      </c>
      <c r="K1374" s="7">
        <f t="shared" si="65"/>
        <v>0</v>
      </c>
      <c r="L1374" s="7">
        <f>WEEKDAY(Table1[[#This Row],[post_time]])</f>
        <v>3</v>
      </c>
      <c r="M1374" s="7">
        <f>VLOOKUP(Table1[[#This Row],[topic_id]],'All Topics Data'!$A$2:$I$1243,8,FALSE)</f>
        <v>40274.923611111109</v>
      </c>
      <c r="N1374" s="7">
        <f>Table1[[#This Row],[Hui Reply?]]*(Table1[[#This Row],[post_time]]-Table1[[#This Row],[timestamp of previous reply]])</f>
        <v>0</v>
      </c>
      <c r="O1374" s="3">
        <f>O1373+Table1[[#This Row],[Hui Reply?]]</f>
        <v>300</v>
      </c>
      <c r="P1374" s="19">
        <f>INT(Table1[[#This Row],[post_time]])</f>
        <v>40274</v>
      </c>
      <c r="Q1374" s="3">
        <f>IF(Table1[[#This Row],[Hui Reply?]],VLOOKUP(Table1[[#This Row],[topic_id]],'All Topics Data'!$A$2:$E$1243,5,FALSE),0)</f>
        <v>0</v>
      </c>
      <c r="R1374" s="8">
        <f>Table1[[#This Row],[post_time]]+8/24</f>
        <v>40275.25744212963</v>
      </c>
      <c r="S1374" s="3">
        <f>IF(Table1[[#This Row],[post_position]]=1,0,SUMIFS($F$2:F1374,$H$2:H1374,Table1[[#This Row],[post_position]]-1,$C$2:C1374,Table1[[#This Row],[topic_id]]))</f>
        <v>0</v>
      </c>
    </row>
    <row r="1375" spans="1:19" x14ac:dyDescent="0.25">
      <c r="A1375" s="7">
        <v>1394</v>
      </c>
      <c r="B1375" s="7">
        <v>1</v>
      </c>
      <c r="C1375" s="7">
        <v>386</v>
      </c>
      <c r="D1375" s="7">
        <v>4900</v>
      </c>
      <c r="E1375" s="2"/>
      <c r="F1375" s="8">
        <v>40274.929328703707</v>
      </c>
      <c r="G1375" s="7">
        <v>0</v>
      </c>
      <c r="H1375" s="7">
        <v>1</v>
      </c>
      <c r="I1375" s="7" t="b">
        <f t="shared" si="63"/>
        <v>0</v>
      </c>
      <c r="J1375" s="7" t="b">
        <f t="shared" si="64"/>
        <v>0</v>
      </c>
      <c r="K1375" s="7">
        <f t="shared" si="65"/>
        <v>0</v>
      </c>
      <c r="L1375" s="7">
        <f>WEEKDAY(Table1[[#This Row],[post_time]])</f>
        <v>3</v>
      </c>
      <c r="M1375" s="7">
        <f>VLOOKUP(Table1[[#This Row],[topic_id]],'All Topics Data'!$A$2:$I$1243,8,FALSE)</f>
        <v>40274.929166666669</v>
      </c>
      <c r="N1375" s="7">
        <f>Table1[[#This Row],[Hui Reply?]]*(Table1[[#This Row],[post_time]]-Table1[[#This Row],[timestamp of previous reply]])</f>
        <v>0</v>
      </c>
      <c r="O1375" s="3">
        <f>O1374+Table1[[#This Row],[Hui Reply?]]</f>
        <v>300</v>
      </c>
      <c r="P1375" s="19">
        <f>INT(Table1[[#This Row],[post_time]])</f>
        <v>40274</v>
      </c>
      <c r="Q1375" s="3">
        <f>IF(Table1[[#This Row],[Hui Reply?]],VLOOKUP(Table1[[#This Row],[topic_id]],'All Topics Data'!$A$2:$E$1243,5,FALSE),0)</f>
        <v>0</v>
      </c>
      <c r="R1375" s="8">
        <f>Table1[[#This Row],[post_time]]+8/24</f>
        <v>40275.262662037043</v>
      </c>
      <c r="S1375" s="3">
        <f>IF(Table1[[#This Row],[post_position]]=1,0,SUMIFS($F$2:F1375,$H$2:H1375,Table1[[#This Row],[post_position]]-1,$C$2:C1375,Table1[[#This Row],[topic_id]]))</f>
        <v>0</v>
      </c>
    </row>
    <row r="1376" spans="1:19" x14ac:dyDescent="0.25">
      <c r="A1376" s="7">
        <v>1395</v>
      </c>
      <c r="B1376" s="7">
        <v>1</v>
      </c>
      <c r="C1376" s="7">
        <v>386</v>
      </c>
      <c r="D1376" s="7">
        <v>24</v>
      </c>
      <c r="E1376" s="2"/>
      <c r="F1376" s="8">
        <v>40274.997210648151</v>
      </c>
      <c r="G1376" s="7">
        <v>0</v>
      </c>
      <c r="H1376" s="7">
        <v>2</v>
      </c>
      <c r="I1376" s="7" t="b">
        <f t="shared" si="63"/>
        <v>1</v>
      </c>
      <c r="J1376" s="7" t="b">
        <f t="shared" si="64"/>
        <v>1</v>
      </c>
      <c r="K1376" s="7">
        <f t="shared" si="65"/>
        <v>1</v>
      </c>
      <c r="L1376" s="7">
        <f>WEEKDAY(Table1[[#This Row],[post_time]])</f>
        <v>3</v>
      </c>
      <c r="M1376" s="7">
        <f>VLOOKUP(Table1[[#This Row],[topic_id]],'All Topics Data'!$A$2:$I$1243,8,FALSE)</f>
        <v>40274.929166666669</v>
      </c>
      <c r="N1376" s="7">
        <f>Table1[[#This Row],[Hui Reply?]]*(Table1[[#This Row],[post_time]]-Table1[[#This Row],[timestamp of previous reply]])</f>
        <v>6.7881944443797693E-2</v>
      </c>
      <c r="O1376" s="3">
        <f>O1375+Table1[[#This Row],[Hui Reply?]]</f>
        <v>301</v>
      </c>
      <c r="P1376" s="19">
        <f>INT(Table1[[#This Row],[post_time]])</f>
        <v>40274</v>
      </c>
      <c r="Q1376" s="3" t="str">
        <f>IF(Table1[[#This Row],[Hui Reply?]],VLOOKUP(Table1[[#This Row],[topic_id]],'All Topics Data'!$A$2:$E$1243,5,FALSE),0)</f>
        <v>bufo0892</v>
      </c>
      <c r="R1376" s="8">
        <f>Table1[[#This Row],[post_time]]+8/24</f>
        <v>40275.330543981487</v>
      </c>
      <c r="S1376" s="3">
        <f>IF(Table1[[#This Row],[post_position]]=1,0,SUMIFS($F$2:F1376,$H$2:H1376,Table1[[#This Row],[post_position]]-1,$C$2:C1376,Table1[[#This Row],[topic_id]]))</f>
        <v>40274.929328703707</v>
      </c>
    </row>
    <row r="1377" spans="1:19" x14ac:dyDescent="0.25">
      <c r="A1377" s="7">
        <v>1396</v>
      </c>
      <c r="B1377" s="7">
        <v>1</v>
      </c>
      <c r="C1377" s="7">
        <v>385</v>
      </c>
      <c r="D1377" s="7">
        <v>24</v>
      </c>
      <c r="E1377" s="2"/>
      <c r="F1377" s="8">
        <v>40275.008912037039</v>
      </c>
      <c r="G1377" s="7">
        <v>0</v>
      </c>
      <c r="H1377" s="7">
        <v>2</v>
      </c>
      <c r="I1377" s="7" t="b">
        <f t="shared" si="63"/>
        <v>1</v>
      </c>
      <c r="J1377" s="7" t="b">
        <f t="shared" si="64"/>
        <v>1</v>
      </c>
      <c r="K1377" s="7">
        <f t="shared" si="65"/>
        <v>1</v>
      </c>
      <c r="L1377" s="7">
        <f>WEEKDAY(Table1[[#This Row],[post_time]])</f>
        <v>4</v>
      </c>
      <c r="M1377" s="7">
        <f>VLOOKUP(Table1[[#This Row],[topic_id]],'All Topics Data'!$A$2:$I$1243,8,FALSE)</f>
        <v>40274.923611111109</v>
      </c>
      <c r="N1377" s="7">
        <f>Table1[[#This Row],[Hui Reply?]]*(Table1[[#This Row],[post_time]]-Table1[[#This Row],[timestamp of previous reply]])</f>
        <v>8.4803240744804498E-2</v>
      </c>
      <c r="O1377" s="3">
        <f>O1376+Table1[[#This Row],[Hui Reply?]]</f>
        <v>302</v>
      </c>
      <c r="P1377" s="19">
        <f>INT(Table1[[#This Row],[post_time]])</f>
        <v>40275</v>
      </c>
      <c r="Q1377" s="3" t="str">
        <f>IF(Table1[[#This Row],[Hui Reply?]],VLOOKUP(Table1[[#This Row],[topic_id]],'All Topics Data'!$A$2:$E$1243,5,FALSE),0)</f>
        <v>maradykstra</v>
      </c>
      <c r="R1377" s="8">
        <f>Table1[[#This Row],[post_time]]+8/24</f>
        <v>40275.342245370375</v>
      </c>
      <c r="S1377" s="3">
        <f>IF(Table1[[#This Row],[post_position]]=1,0,SUMIFS($F$2:F1377,$H$2:H1377,Table1[[#This Row],[post_position]]-1,$C$2:C1377,Table1[[#This Row],[topic_id]]))</f>
        <v>40274.924108796295</v>
      </c>
    </row>
    <row r="1378" spans="1:19" x14ac:dyDescent="0.25">
      <c r="A1378" s="7">
        <v>1397</v>
      </c>
      <c r="B1378" s="7">
        <v>1</v>
      </c>
      <c r="C1378" s="7">
        <v>383</v>
      </c>
      <c r="D1378" s="7">
        <v>24</v>
      </c>
      <c r="F1378" s="8">
        <v>40275.018206018518</v>
      </c>
      <c r="G1378" s="7">
        <v>0</v>
      </c>
      <c r="H1378" s="7">
        <v>5</v>
      </c>
      <c r="I1378" s="7" t="b">
        <f t="shared" si="63"/>
        <v>1</v>
      </c>
      <c r="J1378" s="7" t="b">
        <f t="shared" si="64"/>
        <v>1</v>
      </c>
      <c r="K1378" s="7">
        <f t="shared" si="65"/>
        <v>1</v>
      </c>
      <c r="L1378" s="7">
        <f>WEEKDAY(Table1[[#This Row],[post_time]])</f>
        <v>4</v>
      </c>
      <c r="M1378" s="7">
        <f>VLOOKUP(Table1[[#This Row],[topic_id]],'All Topics Data'!$A$2:$I$1243,8,FALSE)</f>
        <v>40273.895138888889</v>
      </c>
      <c r="N1378" s="7">
        <f>Table1[[#This Row],[Hui Reply?]]*(Table1[[#This Row],[post_time]]-Table1[[#This Row],[timestamp of previous reply]])</f>
        <v>0.10612268518161727</v>
      </c>
      <c r="O1378" s="3">
        <f>O1377+Table1[[#This Row],[Hui Reply?]]</f>
        <v>303</v>
      </c>
      <c r="P1378" s="19">
        <f>INT(Table1[[#This Row],[post_time]])</f>
        <v>40275</v>
      </c>
      <c r="Q1378" s="3" t="str">
        <f>IF(Table1[[#This Row],[Hui Reply?]],VLOOKUP(Table1[[#This Row],[topic_id]],'All Topics Data'!$A$2:$E$1243,5,FALSE),0)</f>
        <v>bufo0892</v>
      </c>
      <c r="R1378" s="8">
        <f>Table1[[#This Row],[post_time]]+8/24</f>
        <v>40275.351539351854</v>
      </c>
      <c r="S1378" s="3">
        <f>IF(Table1[[#This Row],[post_position]]=1,0,SUMIFS($F$2:F1378,$H$2:H1378,Table1[[#This Row],[post_position]]-1,$C$2:C1378,Table1[[#This Row],[topic_id]]))</f>
        <v>40274.912083333336</v>
      </c>
    </row>
    <row r="1379" spans="1:19" x14ac:dyDescent="0.25">
      <c r="A1379" s="7">
        <v>1398</v>
      </c>
      <c r="B1379" s="7">
        <v>1</v>
      </c>
      <c r="C1379" s="7">
        <v>387</v>
      </c>
      <c r="D1379" s="7">
        <v>5114</v>
      </c>
      <c r="F1379" s="8">
        <v>40275.064131944448</v>
      </c>
      <c r="G1379" s="7">
        <v>0</v>
      </c>
      <c r="H1379" s="7">
        <v>1</v>
      </c>
      <c r="I1379" s="7" t="b">
        <f t="shared" si="63"/>
        <v>0</v>
      </c>
      <c r="J1379" s="7" t="b">
        <f t="shared" si="64"/>
        <v>0</v>
      </c>
      <c r="K1379" s="7">
        <f t="shared" si="65"/>
        <v>0</v>
      </c>
      <c r="L1379" s="7">
        <f>WEEKDAY(Table1[[#This Row],[post_time]])</f>
        <v>4</v>
      </c>
      <c r="M1379" s="7">
        <f>VLOOKUP(Table1[[#This Row],[topic_id]],'All Topics Data'!$A$2:$I$1243,8,FALSE)</f>
        <v>40275.063888888886</v>
      </c>
      <c r="N1379" s="7">
        <f>Table1[[#This Row],[Hui Reply?]]*(Table1[[#This Row],[post_time]]-Table1[[#This Row],[timestamp of previous reply]])</f>
        <v>0</v>
      </c>
      <c r="O1379" s="3">
        <f>O1378+Table1[[#This Row],[Hui Reply?]]</f>
        <v>303</v>
      </c>
      <c r="P1379" s="19">
        <f>INT(Table1[[#This Row],[post_time]])</f>
        <v>40275</v>
      </c>
      <c r="Q1379" s="3">
        <f>IF(Table1[[#This Row],[Hui Reply?]],VLOOKUP(Table1[[#This Row],[topic_id]],'All Topics Data'!$A$2:$E$1243,5,FALSE),0)</f>
        <v>0</v>
      </c>
      <c r="R1379" s="8">
        <f>Table1[[#This Row],[post_time]]+8/24</f>
        <v>40275.397465277783</v>
      </c>
      <c r="S1379" s="3">
        <f>IF(Table1[[#This Row],[post_position]]=1,0,SUMIFS($F$2:F1379,$H$2:H1379,Table1[[#This Row],[post_position]]-1,$C$2:C1379,Table1[[#This Row],[topic_id]]))</f>
        <v>0</v>
      </c>
    </row>
    <row r="1380" spans="1:19" x14ac:dyDescent="0.25">
      <c r="A1380" s="7">
        <v>1399</v>
      </c>
      <c r="B1380" s="7">
        <v>1</v>
      </c>
      <c r="C1380" s="7">
        <v>387</v>
      </c>
      <c r="D1380" s="7">
        <v>24</v>
      </c>
      <c r="F1380" s="8">
        <v>40275.171539351853</v>
      </c>
      <c r="G1380" s="7">
        <v>0</v>
      </c>
      <c r="H1380" s="7">
        <v>2</v>
      </c>
      <c r="I1380" s="7" t="b">
        <f t="shared" si="63"/>
        <v>1</v>
      </c>
      <c r="J1380" s="7" t="b">
        <f t="shared" si="64"/>
        <v>1</v>
      </c>
      <c r="K1380" s="7">
        <f t="shared" si="65"/>
        <v>1</v>
      </c>
      <c r="L1380" s="7">
        <f>WEEKDAY(Table1[[#This Row],[post_time]])</f>
        <v>4</v>
      </c>
      <c r="M1380" s="7">
        <f>VLOOKUP(Table1[[#This Row],[topic_id]],'All Topics Data'!$A$2:$I$1243,8,FALSE)</f>
        <v>40275.063888888886</v>
      </c>
      <c r="N1380" s="7">
        <f>Table1[[#This Row],[Hui Reply?]]*(Table1[[#This Row],[post_time]]-Table1[[#This Row],[timestamp of previous reply]])</f>
        <v>0.10740740740584442</v>
      </c>
      <c r="O1380" s="3">
        <f>O1379+Table1[[#This Row],[Hui Reply?]]</f>
        <v>304</v>
      </c>
      <c r="P1380" s="19">
        <f>INT(Table1[[#This Row],[post_time]])</f>
        <v>40275</v>
      </c>
      <c r="Q1380" s="3" t="str">
        <f>IF(Table1[[#This Row],[Hui Reply?]],VLOOKUP(Table1[[#This Row],[topic_id]],'All Topics Data'!$A$2:$E$1243,5,FALSE),0)</f>
        <v>Henrique Carvalho</v>
      </c>
      <c r="R1380" s="8">
        <f>Table1[[#This Row],[post_time]]+8/24</f>
        <v>40275.504872685189</v>
      </c>
      <c r="S1380" s="3">
        <f>IF(Table1[[#This Row],[post_position]]=1,0,SUMIFS($F$2:F1380,$H$2:H1380,Table1[[#This Row],[post_position]]-1,$C$2:C1380,Table1[[#This Row],[topic_id]]))</f>
        <v>40275.064131944448</v>
      </c>
    </row>
    <row r="1381" spans="1:19" x14ac:dyDescent="0.25">
      <c r="A1381" s="7">
        <v>1400</v>
      </c>
      <c r="B1381" s="7">
        <v>1</v>
      </c>
      <c r="C1381" s="7">
        <v>387</v>
      </c>
      <c r="D1381" s="7">
        <v>2865</v>
      </c>
      <c r="F1381" s="8">
        <v>40275.274629629632</v>
      </c>
      <c r="G1381" s="7">
        <v>0</v>
      </c>
      <c r="H1381" s="7">
        <v>3</v>
      </c>
      <c r="I1381" s="7" t="b">
        <f t="shared" si="63"/>
        <v>0</v>
      </c>
      <c r="J1381" s="7" t="b">
        <f t="shared" si="64"/>
        <v>1</v>
      </c>
      <c r="K1381" s="7">
        <f t="shared" si="65"/>
        <v>0</v>
      </c>
      <c r="L1381" s="7">
        <f>WEEKDAY(Table1[[#This Row],[post_time]])</f>
        <v>4</v>
      </c>
      <c r="M1381" s="7">
        <f>VLOOKUP(Table1[[#This Row],[topic_id]],'All Topics Data'!$A$2:$I$1243,8,FALSE)</f>
        <v>40275.063888888886</v>
      </c>
      <c r="N1381" s="7">
        <f>Table1[[#This Row],[Hui Reply?]]*(Table1[[#This Row],[post_time]]-Table1[[#This Row],[timestamp of previous reply]])</f>
        <v>0</v>
      </c>
      <c r="O1381" s="3">
        <f>O1380+Table1[[#This Row],[Hui Reply?]]</f>
        <v>304</v>
      </c>
      <c r="P1381" s="19">
        <f>INT(Table1[[#This Row],[post_time]])</f>
        <v>40275</v>
      </c>
      <c r="Q1381" s="3">
        <f>IF(Table1[[#This Row],[Hui Reply?]],VLOOKUP(Table1[[#This Row],[topic_id]],'All Topics Data'!$A$2:$E$1243,5,FALSE),0)</f>
        <v>0</v>
      </c>
      <c r="R1381" s="8">
        <f>Table1[[#This Row],[post_time]]+8/24</f>
        <v>40275.607962962968</v>
      </c>
      <c r="S1381" s="3">
        <f>IF(Table1[[#This Row],[post_position]]=1,0,SUMIFS($F$2:F1381,$H$2:H1381,Table1[[#This Row],[post_position]]-1,$C$2:C1381,Table1[[#This Row],[topic_id]]))</f>
        <v>40275.171539351853</v>
      </c>
    </row>
    <row r="1382" spans="1:19" x14ac:dyDescent="0.25">
      <c r="A1382" s="7">
        <v>1401</v>
      </c>
      <c r="B1382" s="7">
        <v>1</v>
      </c>
      <c r="C1382" s="7">
        <v>379</v>
      </c>
      <c r="D1382" s="7">
        <v>2865</v>
      </c>
      <c r="F1382" s="8">
        <v>40275.512430555558</v>
      </c>
      <c r="G1382" s="7">
        <v>0</v>
      </c>
      <c r="H1382" s="7">
        <v>2</v>
      </c>
      <c r="I1382" s="7" t="b">
        <f t="shared" si="63"/>
        <v>0</v>
      </c>
      <c r="J1382" s="7" t="b">
        <f t="shared" si="64"/>
        <v>1</v>
      </c>
      <c r="K1382" s="7">
        <f t="shared" si="65"/>
        <v>0</v>
      </c>
      <c r="L1382" s="7">
        <f>WEEKDAY(Table1[[#This Row],[post_time]])</f>
        <v>4</v>
      </c>
      <c r="M1382" s="7">
        <f>VLOOKUP(Table1[[#This Row],[topic_id]],'All Topics Data'!$A$2:$I$1243,8,FALSE)</f>
        <v>40272.592361111114</v>
      </c>
      <c r="N1382" s="7">
        <f>Table1[[#This Row],[Hui Reply?]]*(Table1[[#This Row],[post_time]]-Table1[[#This Row],[timestamp of previous reply]])</f>
        <v>0</v>
      </c>
      <c r="O1382" s="3">
        <f>O1381+Table1[[#This Row],[Hui Reply?]]</f>
        <v>304</v>
      </c>
      <c r="P1382" s="19">
        <f>INT(Table1[[#This Row],[post_time]])</f>
        <v>40275</v>
      </c>
      <c r="Q1382" s="3">
        <f>IF(Table1[[#This Row],[Hui Reply?]],VLOOKUP(Table1[[#This Row],[topic_id]],'All Topics Data'!$A$2:$E$1243,5,FALSE),0)</f>
        <v>0</v>
      </c>
      <c r="R1382" s="8">
        <f>Table1[[#This Row],[post_time]]+8/24</f>
        <v>40275.845763888894</v>
      </c>
      <c r="S1382" s="3">
        <f>IF(Table1[[#This Row],[post_position]]=1,0,SUMIFS($F$2:F1382,$H$2:H1382,Table1[[#This Row],[post_position]]-1,$C$2:C1382,Table1[[#This Row],[topic_id]]))</f>
        <v>40272.59269675926</v>
      </c>
    </row>
    <row r="1383" spans="1:19" x14ac:dyDescent="0.25">
      <c r="A1383" s="7">
        <v>1402</v>
      </c>
      <c r="B1383" s="7">
        <v>1</v>
      </c>
      <c r="C1383" s="7">
        <v>387</v>
      </c>
      <c r="D1383" s="7">
        <v>5114</v>
      </c>
      <c r="F1383" s="8">
        <v>40275.522962962961</v>
      </c>
      <c r="G1383" s="7">
        <v>0</v>
      </c>
      <c r="H1383" s="7">
        <v>4</v>
      </c>
      <c r="I1383" s="7" t="b">
        <f t="shared" si="63"/>
        <v>0</v>
      </c>
      <c r="J1383" s="7" t="b">
        <f t="shared" si="64"/>
        <v>1</v>
      </c>
      <c r="K1383" s="7">
        <f t="shared" si="65"/>
        <v>0</v>
      </c>
      <c r="L1383" s="7">
        <f>WEEKDAY(Table1[[#This Row],[post_time]])</f>
        <v>4</v>
      </c>
      <c r="M1383" s="7">
        <f>VLOOKUP(Table1[[#This Row],[topic_id]],'All Topics Data'!$A$2:$I$1243,8,FALSE)</f>
        <v>40275.063888888886</v>
      </c>
      <c r="N1383" s="7">
        <f>Table1[[#This Row],[Hui Reply?]]*(Table1[[#This Row],[post_time]]-Table1[[#This Row],[timestamp of previous reply]])</f>
        <v>0</v>
      </c>
      <c r="O1383" s="3">
        <f>O1382+Table1[[#This Row],[Hui Reply?]]</f>
        <v>304</v>
      </c>
      <c r="P1383" s="19">
        <f>INT(Table1[[#This Row],[post_time]])</f>
        <v>40275</v>
      </c>
      <c r="Q1383" s="3">
        <f>IF(Table1[[#This Row],[Hui Reply?]],VLOOKUP(Table1[[#This Row],[topic_id]],'All Topics Data'!$A$2:$E$1243,5,FALSE),0)</f>
        <v>0</v>
      </c>
      <c r="R1383" s="8">
        <f>Table1[[#This Row],[post_time]]+8/24</f>
        <v>40275.856296296297</v>
      </c>
      <c r="S1383" s="3">
        <f>IF(Table1[[#This Row],[post_position]]=1,0,SUMIFS($F$2:F1383,$H$2:H1383,Table1[[#This Row],[post_position]]-1,$C$2:C1383,Table1[[#This Row],[topic_id]]))</f>
        <v>40275.274629629632</v>
      </c>
    </row>
    <row r="1384" spans="1:19" x14ac:dyDescent="0.25">
      <c r="A1384" s="7">
        <v>1403</v>
      </c>
      <c r="B1384" s="7">
        <v>1</v>
      </c>
      <c r="C1384" s="7">
        <v>388</v>
      </c>
      <c r="D1384" s="7">
        <v>4390</v>
      </c>
      <c r="E1384" s="2"/>
      <c r="F1384" s="8">
        <v>40275.567731481482</v>
      </c>
      <c r="G1384" s="7">
        <v>0</v>
      </c>
      <c r="H1384" s="7">
        <v>1</v>
      </c>
      <c r="I1384" s="7" t="b">
        <f t="shared" si="63"/>
        <v>0</v>
      </c>
      <c r="J1384" s="7" t="b">
        <f t="shared" si="64"/>
        <v>0</v>
      </c>
      <c r="K1384" s="7">
        <f t="shared" si="65"/>
        <v>0</v>
      </c>
      <c r="L1384" s="7">
        <f>WEEKDAY(Table1[[#This Row],[post_time]])</f>
        <v>4</v>
      </c>
      <c r="M1384" s="7">
        <f>VLOOKUP(Table1[[#This Row],[topic_id]],'All Topics Data'!$A$2:$I$1243,8,FALSE)</f>
        <v>40275.567361111112</v>
      </c>
      <c r="N1384" s="7">
        <f>Table1[[#This Row],[Hui Reply?]]*(Table1[[#This Row],[post_time]]-Table1[[#This Row],[timestamp of previous reply]])</f>
        <v>0</v>
      </c>
      <c r="O1384" s="3">
        <f>O1383+Table1[[#This Row],[Hui Reply?]]</f>
        <v>304</v>
      </c>
      <c r="P1384" s="19">
        <f>INT(Table1[[#This Row],[post_time]])</f>
        <v>40275</v>
      </c>
      <c r="Q1384" s="3">
        <f>IF(Table1[[#This Row],[Hui Reply?]],VLOOKUP(Table1[[#This Row],[topic_id]],'All Topics Data'!$A$2:$E$1243,5,FALSE),0)</f>
        <v>0</v>
      </c>
      <c r="R1384" s="8">
        <f>Table1[[#This Row],[post_time]]+8/24</f>
        <v>40275.901064814818</v>
      </c>
      <c r="S1384" s="3">
        <f>IF(Table1[[#This Row],[post_position]]=1,0,SUMIFS($F$2:F1384,$H$2:H1384,Table1[[#This Row],[post_position]]-1,$C$2:C1384,Table1[[#This Row],[topic_id]]))</f>
        <v>0</v>
      </c>
    </row>
    <row r="1385" spans="1:19" x14ac:dyDescent="0.25">
      <c r="A1385" s="7">
        <v>1404</v>
      </c>
      <c r="B1385" s="7">
        <v>1</v>
      </c>
      <c r="C1385" s="7">
        <v>387</v>
      </c>
      <c r="D1385" s="7">
        <v>24</v>
      </c>
      <c r="F1385" s="8">
        <v>40275.597731481481</v>
      </c>
      <c r="G1385" s="7">
        <v>0</v>
      </c>
      <c r="H1385" s="7">
        <v>5</v>
      </c>
      <c r="I1385" s="7" t="b">
        <f t="shared" si="63"/>
        <v>1</v>
      </c>
      <c r="J1385" s="7" t="b">
        <f t="shared" si="64"/>
        <v>1</v>
      </c>
      <c r="K1385" s="7">
        <f t="shared" si="65"/>
        <v>1</v>
      </c>
      <c r="L1385" s="7">
        <f>WEEKDAY(Table1[[#This Row],[post_time]])</f>
        <v>4</v>
      </c>
      <c r="M1385" s="7">
        <f>VLOOKUP(Table1[[#This Row],[topic_id]],'All Topics Data'!$A$2:$I$1243,8,FALSE)</f>
        <v>40275.063888888886</v>
      </c>
      <c r="N1385" s="7">
        <f>Table1[[#This Row],[Hui Reply?]]*(Table1[[#This Row],[post_time]]-Table1[[#This Row],[timestamp of previous reply]])</f>
        <v>7.476851851970423E-2</v>
      </c>
      <c r="O1385" s="3">
        <f>O1384+Table1[[#This Row],[Hui Reply?]]</f>
        <v>305</v>
      </c>
      <c r="P1385" s="19">
        <f>INT(Table1[[#This Row],[post_time]])</f>
        <v>40275</v>
      </c>
      <c r="Q1385" s="3" t="str">
        <f>IF(Table1[[#This Row],[Hui Reply?]],VLOOKUP(Table1[[#This Row],[topic_id]],'All Topics Data'!$A$2:$E$1243,5,FALSE),0)</f>
        <v>Henrique Carvalho</v>
      </c>
      <c r="R1385" s="8">
        <f>Table1[[#This Row],[post_time]]+8/24</f>
        <v>40275.931064814817</v>
      </c>
      <c r="S1385" s="3">
        <f>IF(Table1[[#This Row],[post_position]]=1,0,SUMIFS($F$2:F1385,$H$2:H1385,Table1[[#This Row],[post_position]]-1,$C$2:C1385,Table1[[#This Row],[topic_id]]))</f>
        <v>40275.522962962961</v>
      </c>
    </row>
    <row r="1386" spans="1:19" x14ac:dyDescent="0.25">
      <c r="A1386" s="7">
        <v>1405</v>
      </c>
      <c r="B1386" s="7">
        <v>1</v>
      </c>
      <c r="C1386" s="7">
        <v>389</v>
      </c>
      <c r="D1386" s="7">
        <v>5125</v>
      </c>
      <c r="E1386" s="2"/>
      <c r="F1386" s="8">
        <v>40275.619675925926</v>
      </c>
      <c r="G1386" s="7">
        <v>0</v>
      </c>
      <c r="H1386" s="7">
        <v>1</v>
      </c>
      <c r="I1386" s="7" t="b">
        <f t="shared" si="63"/>
        <v>0</v>
      </c>
      <c r="J1386" s="7" t="b">
        <f t="shared" si="64"/>
        <v>0</v>
      </c>
      <c r="K1386" s="7">
        <f t="shared" si="65"/>
        <v>0</v>
      </c>
      <c r="L1386" s="7">
        <f>WEEKDAY(Table1[[#This Row],[post_time]])</f>
        <v>4</v>
      </c>
      <c r="M1386" s="7">
        <f>VLOOKUP(Table1[[#This Row],[topic_id]],'All Topics Data'!$A$2:$I$1243,8,FALSE)</f>
        <v>40275.619444444441</v>
      </c>
      <c r="N1386" s="7">
        <f>Table1[[#This Row],[Hui Reply?]]*(Table1[[#This Row],[post_time]]-Table1[[#This Row],[timestamp of previous reply]])</f>
        <v>0</v>
      </c>
      <c r="O1386" s="3">
        <f>O1385+Table1[[#This Row],[Hui Reply?]]</f>
        <v>305</v>
      </c>
      <c r="P1386" s="19">
        <f>INT(Table1[[#This Row],[post_time]])</f>
        <v>40275</v>
      </c>
      <c r="Q1386" s="3">
        <f>IF(Table1[[#This Row],[Hui Reply?]],VLOOKUP(Table1[[#This Row],[topic_id]],'All Topics Data'!$A$2:$E$1243,5,FALSE),0)</f>
        <v>0</v>
      </c>
      <c r="R1386" s="8">
        <f>Table1[[#This Row],[post_time]]+8/24</f>
        <v>40275.953009259261</v>
      </c>
      <c r="S1386" s="3">
        <f>IF(Table1[[#This Row],[post_position]]=1,0,SUMIFS($F$2:F1386,$H$2:H1386,Table1[[#This Row],[post_position]]-1,$C$2:C1386,Table1[[#This Row],[topic_id]]))</f>
        <v>0</v>
      </c>
    </row>
    <row r="1387" spans="1:19" x14ac:dyDescent="0.25">
      <c r="A1387" s="7">
        <v>1406</v>
      </c>
      <c r="B1387" s="7">
        <v>1</v>
      </c>
      <c r="C1387" s="7">
        <v>389</v>
      </c>
      <c r="D1387" s="7">
        <v>24</v>
      </c>
      <c r="E1387" s="2"/>
      <c r="F1387" s="8">
        <v>40275.644328703704</v>
      </c>
      <c r="G1387" s="7">
        <v>0</v>
      </c>
      <c r="H1387" s="7">
        <v>2</v>
      </c>
      <c r="I1387" s="7" t="b">
        <f t="shared" si="63"/>
        <v>1</v>
      </c>
      <c r="J1387" s="7" t="b">
        <f t="shared" si="64"/>
        <v>1</v>
      </c>
      <c r="K1387" s="7">
        <f t="shared" si="65"/>
        <v>1</v>
      </c>
      <c r="L1387" s="7">
        <f>WEEKDAY(Table1[[#This Row],[post_time]])</f>
        <v>4</v>
      </c>
      <c r="M1387" s="7">
        <f>VLOOKUP(Table1[[#This Row],[topic_id]],'All Topics Data'!$A$2:$I$1243,8,FALSE)</f>
        <v>40275.619444444441</v>
      </c>
      <c r="N1387" s="7">
        <f>Table1[[#This Row],[Hui Reply?]]*(Table1[[#This Row],[post_time]]-Table1[[#This Row],[timestamp of previous reply]])</f>
        <v>2.4652777778101154E-2</v>
      </c>
      <c r="O1387" s="3">
        <f>O1386+Table1[[#This Row],[Hui Reply?]]</f>
        <v>306</v>
      </c>
      <c r="P1387" s="19">
        <f>INT(Table1[[#This Row],[post_time]])</f>
        <v>40275</v>
      </c>
      <c r="Q1387" s="3" t="str">
        <f>IF(Table1[[#This Row],[Hui Reply?]],VLOOKUP(Table1[[#This Row],[topic_id]],'All Topics Data'!$A$2:$E$1243,5,FALSE),0)</f>
        <v>rakesh kumar</v>
      </c>
      <c r="R1387" s="8">
        <f>Table1[[#This Row],[post_time]]+8/24</f>
        <v>40275.977662037039</v>
      </c>
      <c r="S1387" s="3">
        <f>IF(Table1[[#This Row],[post_position]]=1,0,SUMIFS($F$2:F1387,$H$2:H1387,Table1[[#This Row],[post_position]]-1,$C$2:C1387,Table1[[#This Row],[topic_id]]))</f>
        <v>40275.619675925926</v>
      </c>
    </row>
    <row r="1388" spans="1:19" x14ac:dyDescent="0.25">
      <c r="A1388" s="7">
        <v>1407</v>
      </c>
      <c r="B1388" s="7">
        <v>1</v>
      </c>
      <c r="C1388" s="7">
        <v>389</v>
      </c>
      <c r="D1388" s="7">
        <v>5125</v>
      </c>
      <c r="E1388" s="2"/>
      <c r="F1388" s="8">
        <v>40275.650590277779</v>
      </c>
      <c r="G1388" s="7">
        <v>0</v>
      </c>
      <c r="H1388" s="7">
        <v>3</v>
      </c>
      <c r="I1388" s="7" t="b">
        <f t="shared" si="63"/>
        <v>0</v>
      </c>
      <c r="J1388" s="7" t="b">
        <f t="shared" si="64"/>
        <v>1</v>
      </c>
      <c r="K1388" s="7">
        <f t="shared" si="65"/>
        <v>0</v>
      </c>
      <c r="L1388" s="7">
        <f>WEEKDAY(Table1[[#This Row],[post_time]])</f>
        <v>4</v>
      </c>
      <c r="M1388" s="7">
        <f>VLOOKUP(Table1[[#This Row],[topic_id]],'All Topics Data'!$A$2:$I$1243,8,FALSE)</f>
        <v>40275.619444444441</v>
      </c>
      <c r="N1388" s="7">
        <f>Table1[[#This Row],[Hui Reply?]]*(Table1[[#This Row],[post_time]]-Table1[[#This Row],[timestamp of previous reply]])</f>
        <v>0</v>
      </c>
      <c r="O1388" s="3">
        <f>O1387+Table1[[#This Row],[Hui Reply?]]</f>
        <v>306</v>
      </c>
      <c r="P1388" s="19">
        <f>INT(Table1[[#This Row],[post_time]])</f>
        <v>40275</v>
      </c>
      <c r="Q1388" s="3">
        <f>IF(Table1[[#This Row],[Hui Reply?]],VLOOKUP(Table1[[#This Row],[topic_id]],'All Topics Data'!$A$2:$E$1243,5,FALSE),0)</f>
        <v>0</v>
      </c>
      <c r="R1388" s="8">
        <f>Table1[[#This Row],[post_time]]+8/24</f>
        <v>40275.983923611115</v>
      </c>
      <c r="S1388" s="3">
        <f>IF(Table1[[#This Row],[post_position]]=1,0,SUMIFS($F$2:F1388,$H$2:H1388,Table1[[#This Row],[post_position]]-1,$C$2:C1388,Table1[[#This Row],[topic_id]]))</f>
        <v>40275.644328703704</v>
      </c>
    </row>
    <row r="1389" spans="1:19" x14ac:dyDescent="0.25">
      <c r="A1389" s="7">
        <v>1408</v>
      </c>
      <c r="B1389" s="7">
        <v>1</v>
      </c>
      <c r="C1389" s="7">
        <v>389</v>
      </c>
      <c r="D1389" s="7">
        <v>24</v>
      </c>
      <c r="F1389" s="8">
        <v>40275.660937499997</v>
      </c>
      <c r="G1389" s="7">
        <v>0</v>
      </c>
      <c r="H1389" s="7">
        <v>4</v>
      </c>
      <c r="I1389" s="7" t="b">
        <f t="shared" si="63"/>
        <v>1</v>
      </c>
      <c r="J1389" s="7" t="b">
        <f t="shared" si="64"/>
        <v>1</v>
      </c>
      <c r="K1389" s="7">
        <f t="shared" si="65"/>
        <v>1</v>
      </c>
      <c r="L1389" s="7">
        <f>WEEKDAY(Table1[[#This Row],[post_time]])</f>
        <v>4</v>
      </c>
      <c r="M1389" s="7">
        <f>VLOOKUP(Table1[[#This Row],[topic_id]],'All Topics Data'!$A$2:$I$1243,8,FALSE)</f>
        <v>40275.619444444441</v>
      </c>
      <c r="N1389" s="7">
        <f>Table1[[#This Row],[Hui Reply?]]*(Table1[[#This Row],[post_time]]-Table1[[#This Row],[timestamp of previous reply]])</f>
        <v>1.0347222218115348E-2</v>
      </c>
      <c r="O1389" s="3">
        <f>O1388+Table1[[#This Row],[Hui Reply?]]</f>
        <v>307</v>
      </c>
      <c r="P1389" s="19">
        <f>INT(Table1[[#This Row],[post_time]])</f>
        <v>40275</v>
      </c>
      <c r="Q1389" s="3" t="str">
        <f>IF(Table1[[#This Row],[Hui Reply?]],VLOOKUP(Table1[[#This Row],[topic_id]],'All Topics Data'!$A$2:$E$1243,5,FALSE),0)</f>
        <v>rakesh kumar</v>
      </c>
      <c r="R1389" s="8">
        <f>Table1[[#This Row],[post_time]]+8/24</f>
        <v>40275.994270833333</v>
      </c>
      <c r="S1389" s="3">
        <f>IF(Table1[[#This Row],[post_position]]=1,0,SUMIFS($F$2:F1389,$H$2:H1389,Table1[[#This Row],[post_position]]-1,$C$2:C1389,Table1[[#This Row],[topic_id]]))</f>
        <v>40275.650590277779</v>
      </c>
    </row>
    <row r="1390" spans="1:19" x14ac:dyDescent="0.25">
      <c r="A1390" s="7">
        <v>1409</v>
      </c>
      <c r="B1390" s="7">
        <v>1</v>
      </c>
      <c r="C1390" s="7">
        <v>389</v>
      </c>
      <c r="D1390" s="7">
        <v>5125</v>
      </c>
      <c r="E1390" s="2"/>
      <c r="F1390" s="8">
        <v>40275.670243055552</v>
      </c>
      <c r="G1390" s="7">
        <v>0</v>
      </c>
      <c r="H1390" s="7">
        <v>5</v>
      </c>
      <c r="I1390" s="7" t="b">
        <f t="shared" si="63"/>
        <v>0</v>
      </c>
      <c r="J1390" s="7" t="b">
        <f t="shared" si="64"/>
        <v>1</v>
      </c>
      <c r="K1390" s="7">
        <f t="shared" si="65"/>
        <v>0</v>
      </c>
      <c r="L1390" s="7">
        <f>WEEKDAY(Table1[[#This Row],[post_time]])</f>
        <v>4</v>
      </c>
      <c r="M1390" s="7">
        <f>VLOOKUP(Table1[[#This Row],[topic_id]],'All Topics Data'!$A$2:$I$1243,8,FALSE)</f>
        <v>40275.619444444441</v>
      </c>
      <c r="N1390" s="7">
        <f>Table1[[#This Row],[Hui Reply?]]*(Table1[[#This Row],[post_time]]-Table1[[#This Row],[timestamp of previous reply]])</f>
        <v>0</v>
      </c>
      <c r="O1390" s="3">
        <f>O1389+Table1[[#This Row],[Hui Reply?]]</f>
        <v>307</v>
      </c>
      <c r="P1390" s="19">
        <f>INT(Table1[[#This Row],[post_time]])</f>
        <v>40275</v>
      </c>
      <c r="Q1390" s="3">
        <f>IF(Table1[[#This Row],[Hui Reply?]],VLOOKUP(Table1[[#This Row],[topic_id]],'All Topics Data'!$A$2:$E$1243,5,FALSE),0)</f>
        <v>0</v>
      </c>
      <c r="R1390" s="8">
        <f>Table1[[#This Row],[post_time]]+8/24</f>
        <v>40276.003576388888</v>
      </c>
      <c r="S1390" s="3">
        <f>IF(Table1[[#This Row],[post_position]]=1,0,SUMIFS($F$2:F1390,$H$2:H1390,Table1[[#This Row],[post_position]]-1,$C$2:C1390,Table1[[#This Row],[topic_id]]))</f>
        <v>40275.660937499997</v>
      </c>
    </row>
    <row r="1391" spans="1:19" x14ac:dyDescent="0.25">
      <c r="A1391" s="7">
        <v>1410</v>
      </c>
      <c r="B1391" s="7">
        <v>1</v>
      </c>
      <c r="C1391" s="7">
        <v>389</v>
      </c>
      <c r="D1391" s="7">
        <v>24</v>
      </c>
      <c r="F1391" s="8">
        <v>40275.676712962966</v>
      </c>
      <c r="G1391" s="7">
        <v>0</v>
      </c>
      <c r="H1391" s="7">
        <v>6</v>
      </c>
      <c r="I1391" s="7" t="b">
        <f t="shared" si="63"/>
        <v>1</v>
      </c>
      <c r="J1391" s="7" t="b">
        <f t="shared" si="64"/>
        <v>1</v>
      </c>
      <c r="K1391" s="7">
        <f t="shared" si="65"/>
        <v>1</v>
      </c>
      <c r="L1391" s="7">
        <f>WEEKDAY(Table1[[#This Row],[post_time]])</f>
        <v>4</v>
      </c>
      <c r="M1391" s="7">
        <f>VLOOKUP(Table1[[#This Row],[topic_id]],'All Topics Data'!$A$2:$I$1243,8,FALSE)</f>
        <v>40275.619444444441</v>
      </c>
      <c r="N1391" s="7">
        <f>Table1[[#This Row],[Hui Reply?]]*(Table1[[#This Row],[post_time]]-Table1[[#This Row],[timestamp of previous reply]])</f>
        <v>6.4699074137024581E-3</v>
      </c>
      <c r="O1391" s="3">
        <f>O1390+Table1[[#This Row],[Hui Reply?]]</f>
        <v>308</v>
      </c>
      <c r="P1391" s="19">
        <f>INT(Table1[[#This Row],[post_time]])</f>
        <v>40275</v>
      </c>
      <c r="Q1391" s="3" t="str">
        <f>IF(Table1[[#This Row],[Hui Reply?]],VLOOKUP(Table1[[#This Row],[topic_id]],'All Topics Data'!$A$2:$E$1243,5,FALSE),0)</f>
        <v>rakesh kumar</v>
      </c>
      <c r="R1391" s="8">
        <f>Table1[[#This Row],[post_time]]+8/24</f>
        <v>40276.010046296302</v>
      </c>
      <c r="S1391" s="3">
        <f>IF(Table1[[#This Row],[post_position]]=1,0,SUMIFS($F$2:F1391,$H$2:H1391,Table1[[#This Row],[post_position]]-1,$C$2:C1391,Table1[[#This Row],[topic_id]]))</f>
        <v>40275.670243055552</v>
      </c>
    </row>
    <row r="1392" spans="1:19" x14ac:dyDescent="0.25">
      <c r="A1392" s="7">
        <v>1411</v>
      </c>
      <c r="B1392" s="7">
        <v>1</v>
      </c>
      <c r="C1392" s="7">
        <v>389</v>
      </c>
      <c r="D1392" s="7">
        <v>24</v>
      </c>
      <c r="F1392" s="8">
        <v>40275.68476851852</v>
      </c>
      <c r="G1392" s="7">
        <v>0</v>
      </c>
      <c r="H1392" s="7">
        <v>7</v>
      </c>
      <c r="I1392" s="7" t="b">
        <f t="shared" si="63"/>
        <v>1</v>
      </c>
      <c r="J1392" s="7" t="b">
        <f t="shared" si="64"/>
        <v>1</v>
      </c>
      <c r="K1392" s="7">
        <f t="shared" si="65"/>
        <v>1</v>
      </c>
      <c r="L1392" s="7">
        <f>WEEKDAY(Table1[[#This Row],[post_time]])</f>
        <v>4</v>
      </c>
      <c r="M1392" s="7">
        <f>VLOOKUP(Table1[[#This Row],[topic_id]],'All Topics Data'!$A$2:$I$1243,8,FALSE)</f>
        <v>40275.619444444441</v>
      </c>
      <c r="N1392" s="7">
        <f>Table1[[#This Row],[Hui Reply?]]*(Table1[[#This Row],[post_time]]-Table1[[#This Row],[timestamp of previous reply]])</f>
        <v>8.0555555541650392E-3</v>
      </c>
      <c r="O1392" s="3">
        <f>O1391+Table1[[#This Row],[Hui Reply?]]</f>
        <v>309</v>
      </c>
      <c r="P1392" s="19">
        <f>INT(Table1[[#This Row],[post_time]])</f>
        <v>40275</v>
      </c>
      <c r="Q1392" s="3" t="str">
        <f>IF(Table1[[#This Row],[Hui Reply?]],VLOOKUP(Table1[[#This Row],[topic_id]],'All Topics Data'!$A$2:$E$1243,5,FALSE),0)</f>
        <v>rakesh kumar</v>
      </c>
      <c r="R1392" s="8">
        <f>Table1[[#This Row],[post_time]]+8/24</f>
        <v>40276.018101851856</v>
      </c>
      <c r="S1392" s="3">
        <f>IF(Table1[[#This Row],[post_position]]=1,0,SUMIFS($F$2:F1392,$H$2:H1392,Table1[[#This Row],[post_position]]-1,$C$2:C1392,Table1[[#This Row],[topic_id]]))</f>
        <v>40275.676712962966</v>
      </c>
    </row>
    <row r="1393" spans="1:19" x14ac:dyDescent="0.25">
      <c r="A1393" s="7">
        <v>1412</v>
      </c>
      <c r="B1393" s="7">
        <v>1</v>
      </c>
      <c r="C1393" s="7">
        <v>389</v>
      </c>
      <c r="D1393" s="7">
        <v>5125</v>
      </c>
      <c r="F1393" s="8">
        <v>40275.707812499997</v>
      </c>
      <c r="G1393" s="7">
        <v>0</v>
      </c>
      <c r="H1393" s="7">
        <v>8</v>
      </c>
      <c r="I1393" s="7" t="b">
        <f t="shared" si="63"/>
        <v>0</v>
      </c>
      <c r="J1393" s="7" t="b">
        <f t="shared" si="64"/>
        <v>1</v>
      </c>
      <c r="K1393" s="7">
        <f t="shared" si="65"/>
        <v>0</v>
      </c>
      <c r="L1393" s="7">
        <f>WEEKDAY(Table1[[#This Row],[post_time]])</f>
        <v>4</v>
      </c>
      <c r="M1393" s="7">
        <f>VLOOKUP(Table1[[#This Row],[topic_id]],'All Topics Data'!$A$2:$I$1243,8,FALSE)</f>
        <v>40275.619444444441</v>
      </c>
      <c r="N1393" s="7">
        <f>Table1[[#This Row],[Hui Reply?]]*(Table1[[#This Row],[post_time]]-Table1[[#This Row],[timestamp of previous reply]])</f>
        <v>0</v>
      </c>
      <c r="O1393" s="3">
        <f>O1392+Table1[[#This Row],[Hui Reply?]]</f>
        <v>309</v>
      </c>
      <c r="P1393" s="19">
        <f>INT(Table1[[#This Row],[post_time]])</f>
        <v>40275</v>
      </c>
      <c r="Q1393" s="3">
        <f>IF(Table1[[#This Row],[Hui Reply?]],VLOOKUP(Table1[[#This Row],[topic_id]],'All Topics Data'!$A$2:$E$1243,5,FALSE),0)</f>
        <v>0</v>
      </c>
      <c r="R1393" s="8">
        <f>Table1[[#This Row],[post_time]]+8/24</f>
        <v>40276.041145833333</v>
      </c>
      <c r="S1393" s="3">
        <f>IF(Table1[[#This Row],[post_position]]=1,0,SUMIFS($F$2:F1393,$H$2:H1393,Table1[[#This Row],[post_position]]-1,$C$2:C1393,Table1[[#This Row],[topic_id]]))</f>
        <v>40275.68476851852</v>
      </c>
    </row>
    <row r="1394" spans="1:19" x14ac:dyDescent="0.25">
      <c r="A1394" s="7">
        <v>1413</v>
      </c>
      <c r="B1394" s="7">
        <v>1</v>
      </c>
      <c r="C1394" s="7">
        <v>387</v>
      </c>
      <c r="D1394" s="7">
        <v>2865</v>
      </c>
      <c r="F1394" s="8">
        <v>40275.737650462965</v>
      </c>
      <c r="G1394" s="7">
        <v>0</v>
      </c>
      <c r="H1394" s="7">
        <v>6</v>
      </c>
      <c r="I1394" s="7" t="b">
        <f t="shared" si="63"/>
        <v>0</v>
      </c>
      <c r="J1394" s="7" t="b">
        <f t="shared" si="64"/>
        <v>1</v>
      </c>
      <c r="K1394" s="7">
        <f t="shared" si="65"/>
        <v>0</v>
      </c>
      <c r="L1394" s="7">
        <f>WEEKDAY(Table1[[#This Row],[post_time]])</f>
        <v>4</v>
      </c>
      <c r="M1394" s="7">
        <f>VLOOKUP(Table1[[#This Row],[topic_id]],'All Topics Data'!$A$2:$I$1243,8,FALSE)</f>
        <v>40275.063888888886</v>
      </c>
      <c r="N1394" s="7">
        <f>Table1[[#This Row],[Hui Reply?]]*(Table1[[#This Row],[post_time]]-Table1[[#This Row],[timestamp of previous reply]])</f>
        <v>0</v>
      </c>
      <c r="O1394" s="3">
        <f>O1393+Table1[[#This Row],[Hui Reply?]]</f>
        <v>309</v>
      </c>
      <c r="P1394" s="19">
        <f>INT(Table1[[#This Row],[post_time]])</f>
        <v>40275</v>
      </c>
      <c r="Q1394" s="3">
        <f>IF(Table1[[#This Row],[Hui Reply?]],VLOOKUP(Table1[[#This Row],[topic_id]],'All Topics Data'!$A$2:$E$1243,5,FALSE),0)</f>
        <v>0</v>
      </c>
      <c r="R1394" s="8">
        <f>Table1[[#This Row],[post_time]]+8/24</f>
        <v>40276.0709837963</v>
      </c>
      <c r="S1394" s="3">
        <f>IF(Table1[[#This Row],[post_position]]=1,0,SUMIFS($F$2:F1394,$H$2:H1394,Table1[[#This Row],[post_position]]-1,$C$2:C1394,Table1[[#This Row],[topic_id]]))</f>
        <v>40275.597731481481</v>
      </c>
    </row>
    <row r="1395" spans="1:19" x14ac:dyDescent="0.25">
      <c r="A1395" s="7">
        <v>1414</v>
      </c>
      <c r="B1395" s="7">
        <v>1</v>
      </c>
      <c r="C1395" s="7">
        <v>389</v>
      </c>
      <c r="D1395" s="7">
        <v>24</v>
      </c>
      <c r="E1395" s="2"/>
      <c r="F1395" s="8">
        <v>40276.002824074072</v>
      </c>
      <c r="G1395" s="7">
        <v>0</v>
      </c>
      <c r="H1395" s="7">
        <v>9</v>
      </c>
      <c r="I1395" s="7" t="b">
        <f t="shared" si="63"/>
        <v>1</v>
      </c>
      <c r="J1395" s="7" t="b">
        <f t="shared" si="64"/>
        <v>1</v>
      </c>
      <c r="K1395" s="7">
        <f t="shared" si="65"/>
        <v>1</v>
      </c>
      <c r="L1395" s="7">
        <f>WEEKDAY(Table1[[#This Row],[post_time]])</f>
        <v>5</v>
      </c>
      <c r="M1395" s="7">
        <f>VLOOKUP(Table1[[#This Row],[topic_id]],'All Topics Data'!$A$2:$I$1243,8,FALSE)</f>
        <v>40275.619444444441</v>
      </c>
      <c r="N1395" s="7">
        <f>Table1[[#This Row],[Hui Reply?]]*(Table1[[#This Row],[post_time]]-Table1[[#This Row],[timestamp of previous reply]])</f>
        <v>0.29501157407503342</v>
      </c>
      <c r="O1395" s="3">
        <f>O1394+Table1[[#This Row],[Hui Reply?]]</f>
        <v>310</v>
      </c>
      <c r="P1395" s="19">
        <f>INT(Table1[[#This Row],[post_time]])</f>
        <v>40276</v>
      </c>
      <c r="Q1395" s="3" t="str">
        <f>IF(Table1[[#This Row],[Hui Reply?]],VLOOKUP(Table1[[#This Row],[topic_id]],'All Topics Data'!$A$2:$E$1243,5,FALSE),0)</f>
        <v>rakesh kumar</v>
      </c>
      <c r="R1395" s="8">
        <f>Table1[[#This Row],[post_time]]+8/24</f>
        <v>40276.336157407408</v>
      </c>
      <c r="S1395" s="3">
        <f>IF(Table1[[#This Row],[post_position]]=1,0,SUMIFS($F$2:F1395,$H$2:H1395,Table1[[#This Row],[post_position]]-1,$C$2:C1395,Table1[[#This Row],[topic_id]]))</f>
        <v>40275.707812499997</v>
      </c>
    </row>
    <row r="1396" spans="1:19" x14ac:dyDescent="0.25">
      <c r="A1396" s="7">
        <v>1415</v>
      </c>
      <c r="B1396" s="7">
        <v>1</v>
      </c>
      <c r="C1396" s="7">
        <v>388</v>
      </c>
      <c r="D1396" s="7">
        <v>24</v>
      </c>
      <c r="F1396" s="8">
        <v>40276.011550925927</v>
      </c>
      <c r="G1396" s="7">
        <v>0</v>
      </c>
      <c r="H1396" s="7">
        <v>2</v>
      </c>
      <c r="I1396" s="7" t="b">
        <f t="shared" si="63"/>
        <v>1</v>
      </c>
      <c r="J1396" s="7" t="b">
        <f t="shared" si="64"/>
        <v>1</v>
      </c>
      <c r="K1396" s="7">
        <f t="shared" si="65"/>
        <v>1</v>
      </c>
      <c r="L1396" s="7">
        <f>WEEKDAY(Table1[[#This Row],[post_time]])</f>
        <v>5</v>
      </c>
      <c r="M1396" s="7">
        <f>VLOOKUP(Table1[[#This Row],[topic_id]],'All Topics Data'!$A$2:$I$1243,8,FALSE)</f>
        <v>40275.567361111112</v>
      </c>
      <c r="N1396" s="7">
        <f>Table1[[#This Row],[Hui Reply?]]*(Table1[[#This Row],[post_time]]-Table1[[#This Row],[timestamp of previous reply]])</f>
        <v>0.44381944444467081</v>
      </c>
      <c r="O1396" s="3">
        <f>O1395+Table1[[#This Row],[Hui Reply?]]</f>
        <v>311</v>
      </c>
      <c r="P1396" s="19">
        <f>INT(Table1[[#This Row],[post_time]])</f>
        <v>40276</v>
      </c>
      <c r="Q1396" s="3" t="str">
        <f>IF(Table1[[#This Row],[Hui Reply?]],VLOOKUP(Table1[[#This Row],[topic_id]],'All Topics Data'!$A$2:$E$1243,5,FALSE),0)</f>
        <v>kedenham</v>
      </c>
      <c r="R1396" s="8">
        <f>Table1[[#This Row],[post_time]]+8/24</f>
        <v>40276.344884259262</v>
      </c>
      <c r="S1396" s="3">
        <f>IF(Table1[[#This Row],[post_position]]=1,0,SUMIFS($F$2:F1396,$H$2:H1396,Table1[[#This Row],[post_position]]-1,$C$2:C1396,Table1[[#This Row],[topic_id]]))</f>
        <v>40275.567731481482</v>
      </c>
    </row>
    <row r="1397" spans="1:19" x14ac:dyDescent="0.25">
      <c r="A1397" s="7">
        <v>1416</v>
      </c>
      <c r="B1397" s="7">
        <v>1</v>
      </c>
      <c r="C1397" s="7">
        <v>388</v>
      </c>
      <c r="D1397" s="7">
        <v>1</v>
      </c>
      <c r="E1397" s="2"/>
      <c r="F1397" s="8">
        <v>40276.112893518519</v>
      </c>
      <c r="G1397" s="7">
        <v>0</v>
      </c>
      <c r="H1397" s="7">
        <v>3</v>
      </c>
      <c r="I1397" s="7" t="b">
        <f t="shared" si="63"/>
        <v>0</v>
      </c>
      <c r="J1397" s="7" t="b">
        <f t="shared" si="64"/>
        <v>1</v>
      </c>
      <c r="K1397" s="7">
        <f t="shared" si="65"/>
        <v>0</v>
      </c>
      <c r="L1397" s="7">
        <f>WEEKDAY(Table1[[#This Row],[post_time]])</f>
        <v>5</v>
      </c>
      <c r="M1397" s="7">
        <f>VLOOKUP(Table1[[#This Row],[topic_id]],'All Topics Data'!$A$2:$I$1243,8,FALSE)</f>
        <v>40275.567361111112</v>
      </c>
      <c r="N1397" s="7">
        <f>Table1[[#This Row],[Hui Reply?]]*(Table1[[#This Row],[post_time]]-Table1[[#This Row],[timestamp of previous reply]])</f>
        <v>0</v>
      </c>
      <c r="O1397" s="3">
        <f>O1396+Table1[[#This Row],[Hui Reply?]]</f>
        <v>311</v>
      </c>
      <c r="P1397" s="19">
        <f>INT(Table1[[#This Row],[post_time]])</f>
        <v>40276</v>
      </c>
      <c r="Q1397" s="3">
        <f>IF(Table1[[#This Row],[Hui Reply?]],VLOOKUP(Table1[[#This Row],[topic_id]],'All Topics Data'!$A$2:$E$1243,5,FALSE),0)</f>
        <v>0</v>
      </c>
      <c r="R1397" s="8">
        <f>Table1[[#This Row],[post_time]]+8/24</f>
        <v>40276.446226851855</v>
      </c>
      <c r="S1397" s="3">
        <f>IF(Table1[[#This Row],[post_position]]=1,0,SUMIFS($F$2:F1397,$H$2:H1397,Table1[[#This Row],[post_position]]-1,$C$2:C1397,Table1[[#This Row],[topic_id]]))</f>
        <v>40276.011550925927</v>
      </c>
    </row>
    <row r="1398" spans="1:19" x14ac:dyDescent="0.25">
      <c r="A1398" s="7">
        <v>1417</v>
      </c>
      <c r="B1398" s="7">
        <v>1</v>
      </c>
      <c r="C1398" s="7">
        <v>390</v>
      </c>
      <c r="D1398" s="7">
        <v>5136</v>
      </c>
      <c r="E1398" s="2"/>
      <c r="F1398" s="8">
        <v>40276.312893518516</v>
      </c>
      <c r="G1398" s="7">
        <v>0</v>
      </c>
      <c r="H1398" s="7">
        <v>1</v>
      </c>
      <c r="I1398" s="7" t="b">
        <f t="shared" si="63"/>
        <v>0</v>
      </c>
      <c r="J1398" s="7" t="b">
        <f t="shared" si="64"/>
        <v>0</v>
      </c>
      <c r="K1398" s="7">
        <f t="shared" si="65"/>
        <v>0</v>
      </c>
      <c r="L1398" s="7">
        <f>WEEKDAY(Table1[[#This Row],[post_time]])</f>
        <v>5</v>
      </c>
      <c r="M1398" s="7">
        <f>VLOOKUP(Table1[[#This Row],[topic_id]],'All Topics Data'!$A$2:$I$1243,8,FALSE)</f>
        <v>40276.3125</v>
      </c>
      <c r="N1398" s="7">
        <f>Table1[[#This Row],[Hui Reply?]]*(Table1[[#This Row],[post_time]]-Table1[[#This Row],[timestamp of previous reply]])</f>
        <v>0</v>
      </c>
      <c r="O1398" s="3">
        <f>O1397+Table1[[#This Row],[Hui Reply?]]</f>
        <v>311</v>
      </c>
      <c r="P1398" s="19">
        <f>INT(Table1[[#This Row],[post_time]])</f>
        <v>40276</v>
      </c>
      <c r="Q1398" s="3">
        <f>IF(Table1[[#This Row],[Hui Reply?]],VLOOKUP(Table1[[#This Row],[topic_id]],'All Topics Data'!$A$2:$E$1243,5,FALSE),0)</f>
        <v>0</v>
      </c>
      <c r="R1398" s="8">
        <f>Table1[[#This Row],[post_time]]+8/24</f>
        <v>40276.646226851852</v>
      </c>
      <c r="S1398" s="3">
        <f>IF(Table1[[#This Row],[post_position]]=1,0,SUMIFS($F$2:F1398,$H$2:H1398,Table1[[#This Row],[post_position]]-1,$C$2:C1398,Table1[[#This Row],[topic_id]]))</f>
        <v>0</v>
      </c>
    </row>
    <row r="1399" spans="1:19" x14ac:dyDescent="0.25">
      <c r="A1399" s="7">
        <v>1418</v>
      </c>
      <c r="B1399" s="7">
        <v>1</v>
      </c>
      <c r="C1399" s="7">
        <v>390</v>
      </c>
      <c r="D1399" s="7">
        <v>24</v>
      </c>
      <c r="E1399" s="2"/>
      <c r="F1399" s="8">
        <v>40276.403287037036</v>
      </c>
      <c r="G1399" s="7">
        <v>0</v>
      </c>
      <c r="H1399" s="7">
        <v>2</v>
      </c>
      <c r="I1399" s="7" t="b">
        <f t="shared" si="63"/>
        <v>1</v>
      </c>
      <c r="J1399" s="7" t="b">
        <f t="shared" si="64"/>
        <v>1</v>
      </c>
      <c r="K1399" s="7">
        <f t="shared" si="65"/>
        <v>1</v>
      </c>
      <c r="L1399" s="7">
        <f>WEEKDAY(Table1[[#This Row],[post_time]])</f>
        <v>5</v>
      </c>
      <c r="M1399" s="7">
        <f>VLOOKUP(Table1[[#This Row],[topic_id]],'All Topics Data'!$A$2:$I$1243,8,FALSE)</f>
        <v>40276.3125</v>
      </c>
      <c r="N1399" s="7">
        <f>Table1[[#This Row],[Hui Reply?]]*(Table1[[#This Row],[post_time]]-Table1[[#This Row],[timestamp of previous reply]])</f>
        <v>9.039351851970423E-2</v>
      </c>
      <c r="O1399" s="3">
        <f>O1398+Table1[[#This Row],[Hui Reply?]]</f>
        <v>312</v>
      </c>
      <c r="P1399" s="19">
        <f>INT(Table1[[#This Row],[post_time]])</f>
        <v>40276</v>
      </c>
      <c r="Q1399" s="3" t="str">
        <f>IF(Table1[[#This Row],[Hui Reply?]],VLOOKUP(Table1[[#This Row],[topic_id]],'All Topics Data'!$A$2:$E$1243,5,FALSE),0)</f>
        <v>zacpower</v>
      </c>
      <c r="R1399" s="8">
        <f>Table1[[#This Row],[post_time]]+8/24</f>
        <v>40276.736620370371</v>
      </c>
      <c r="S1399" s="3">
        <f>IF(Table1[[#This Row],[post_position]]=1,0,SUMIFS($F$2:F1399,$H$2:H1399,Table1[[#This Row],[post_position]]-1,$C$2:C1399,Table1[[#This Row],[topic_id]]))</f>
        <v>40276.312893518516</v>
      </c>
    </row>
    <row r="1400" spans="1:19" x14ac:dyDescent="0.25">
      <c r="A1400" s="7">
        <v>1419</v>
      </c>
      <c r="B1400" s="7">
        <v>1</v>
      </c>
      <c r="C1400" s="7">
        <v>390</v>
      </c>
      <c r="D1400" s="7">
        <v>178</v>
      </c>
      <c r="E1400" s="2"/>
      <c r="F1400" s="8">
        <v>40276.4065162037</v>
      </c>
      <c r="G1400" s="7">
        <v>0</v>
      </c>
      <c r="H1400" s="7">
        <v>3</v>
      </c>
      <c r="I1400" s="7" t="b">
        <f t="shared" si="63"/>
        <v>0</v>
      </c>
      <c r="J1400" s="7" t="b">
        <f t="shared" si="64"/>
        <v>1</v>
      </c>
      <c r="K1400" s="7">
        <f t="shared" si="65"/>
        <v>0</v>
      </c>
      <c r="L1400" s="7">
        <f>WEEKDAY(Table1[[#This Row],[post_time]])</f>
        <v>5</v>
      </c>
      <c r="M1400" s="7">
        <f>VLOOKUP(Table1[[#This Row],[topic_id]],'All Topics Data'!$A$2:$I$1243,8,FALSE)</f>
        <v>40276.3125</v>
      </c>
      <c r="N1400" s="7">
        <f>Table1[[#This Row],[Hui Reply?]]*(Table1[[#This Row],[post_time]]-Table1[[#This Row],[timestamp of previous reply]])</f>
        <v>0</v>
      </c>
      <c r="O1400" s="3">
        <f>O1399+Table1[[#This Row],[Hui Reply?]]</f>
        <v>312</v>
      </c>
      <c r="P1400" s="19">
        <f>INT(Table1[[#This Row],[post_time]])</f>
        <v>40276</v>
      </c>
      <c r="Q1400" s="3">
        <f>IF(Table1[[#This Row],[Hui Reply?]],VLOOKUP(Table1[[#This Row],[topic_id]],'All Topics Data'!$A$2:$E$1243,5,FALSE),0)</f>
        <v>0</v>
      </c>
      <c r="R1400" s="8">
        <f>Table1[[#This Row],[post_time]]+8/24</f>
        <v>40276.739849537036</v>
      </c>
      <c r="S1400" s="3">
        <f>IF(Table1[[#This Row],[post_position]]=1,0,SUMIFS($F$2:F1400,$H$2:H1400,Table1[[#This Row],[post_position]]-1,$C$2:C1400,Table1[[#This Row],[topic_id]]))</f>
        <v>40276.403287037036</v>
      </c>
    </row>
    <row r="1401" spans="1:19" x14ac:dyDescent="0.25">
      <c r="A1401" s="7">
        <v>1420</v>
      </c>
      <c r="B1401" s="7">
        <v>1</v>
      </c>
      <c r="C1401" s="7">
        <v>387</v>
      </c>
      <c r="D1401" s="7">
        <v>5114</v>
      </c>
      <c r="F1401" s="8">
        <v>40276.555405092593</v>
      </c>
      <c r="G1401" s="7">
        <v>0</v>
      </c>
      <c r="H1401" s="7">
        <v>7</v>
      </c>
      <c r="I1401" s="7" t="b">
        <f t="shared" si="63"/>
        <v>0</v>
      </c>
      <c r="J1401" s="7" t="b">
        <f t="shared" si="64"/>
        <v>1</v>
      </c>
      <c r="K1401" s="7">
        <f t="shared" si="65"/>
        <v>0</v>
      </c>
      <c r="L1401" s="7">
        <f>WEEKDAY(Table1[[#This Row],[post_time]])</f>
        <v>5</v>
      </c>
      <c r="M1401" s="7">
        <f>VLOOKUP(Table1[[#This Row],[topic_id]],'All Topics Data'!$A$2:$I$1243,8,FALSE)</f>
        <v>40275.063888888886</v>
      </c>
      <c r="N1401" s="7">
        <f>Table1[[#This Row],[Hui Reply?]]*(Table1[[#This Row],[post_time]]-Table1[[#This Row],[timestamp of previous reply]])</f>
        <v>0</v>
      </c>
      <c r="O1401" s="3">
        <f>O1400+Table1[[#This Row],[Hui Reply?]]</f>
        <v>312</v>
      </c>
      <c r="P1401" s="19">
        <f>INT(Table1[[#This Row],[post_time]])</f>
        <v>40276</v>
      </c>
      <c r="Q1401" s="3">
        <f>IF(Table1[[#This Row],[Hui Reply?]],VLOOKUP(Table1[[#This Row],[topic_id]],'All Topics Data'!$A$2:$E$1243,5,FALSE),0)</f>
        <v>0</v>
      </c>
      <c r="R1401" s="8">
        <f>Table1[[#This Row],[post_time]]+8/24</f>
        <v>40276.888738425929</v>
      </c>
      <c r="S1401" s="3">
        <f>IF(Table1[[#This Row],[post_position]]=1,0,SUMIFS($F$2:F1401,$H$2:H1401,Table1[[#This Row],[post_position]]-1,$C$2:C1401,Table1[[#This Row],[topic_id]]))</f>
        <v>40275.737650462965</v>
      </c>
    </row>
    <row r="1402" spans="1:19" x14ac:dyDescent="0.25">
      <c r="A1402" s="7">
        <v>1421</v>
      </c>
      <c r="B1402" s="7">
        <v>1</v>
      </c>
      <c r="C1402" s="7">
        <v>391</v>
      </c>
      <c r="D1402" s="7">
        <v>5114</v>
      </c>
      <c r="E1402" s="2"/>
      <c r="F1402" s="8">
        <v>40276.559814814813</v>
      </c>
      <c r="G1402" s="7">
        <v>0</v>
      </c>
      <c r="H1402" s="7">
        <v>1</v>
      </c>
      <c r="I1402" s="7" t="b">
        <f t="shared" si="63"/>
        <v>0</v>
      </c>
      <c r="J1402" s="7" t="b">
        <f t="shared" si="64"/>
        <v>0</v>
      </c>
      <c r="K1402" s="7">
        <f t="shared" si="65"/>
        <v>0</v>
      </c>
      <c r="L1402" s="7">
        <f>WEEKDAY(Table1[[#This Row],[post_time]])</f>
        <v>5</v>
      </c>
      <c r="M1402" s="7">
        <f>VLOOKUP(Table1[[#This Row],[topic_id]],'All Topics Data'!$A$2:$I$1243,8,FALSE)</f>
        <v>40276.55972222222</v>
      </c>
      <c r="N1402" s="7">
        <f>Table1[[#This Row],[Hui Reply?]]*(Table1[[#This Row],[post_time]]-Table1[[#This Row],[timestamp of previous reply]])</f>
        <v>0</v>
      </c>
      <c r="O1402" s="3">
        <f>O1401+Table1[[#This Row],[Hui Reply?]]</f>
        <v>312</v>
      </c>
      <c r="P1402" s="19">
        <f>INT(Table1[[#This Row],[post_time]])</f>
        <v>40276</v>
      </c>
      <c r="Q1402" s="3">
        <f>IF(Table1[[#This Row],[Hui Reply?]],VLOOKUP(Table1[[#This Row],[topic_id]],'All Topics Data'!$A$2:$E$1243,5,FALSE),0)</f>
        <v>0</v>
      </c>
      <c r="R1402" s="8">
        <f>Table1[[#This Row],[post_time]]+8/24</f>
        <v>40276.893148148149</v>
      </c>
      <c r="S1402" s="3">
        <f>IF(Table1[[#This Row],[post_position]]=1,0,SUMIFS($F$2:F1402,$H$2:H1402,Table1[[#This Row],[post_position]]-1,$C$2:C1402,Table1[[#This Row],[topic_id]]))</f>
        <v>0</v>
      </c>
    </row>
    <row r="1403" spans="1:19" x14ac:dyDescent="0.25">
      <c r="A1403" s="7">
        <v>1422</v>
      </c>
      <c r="B1403" s="7">
        <v>1</v>
      </c>
      <c r="C1403" s="7">
        <v>386</v>
      </c>
      <c r="D1403" s="7">
        <v>4900</v>
      </c>
      <c r="E1403" s="2"/>
      <c r="F1403" s="8">
        <v>40276.611886574072</v>
      </c>
      <c r="G1403" s="7">
        <v>0</v>
      </c>
      <c r="H1403" s="7">
        <v>3</v>
      </c>
      <c r="I1403" s="7" t="b">
        <f t="shared" si="63"/>
        <v>0</v>
      </c>
      <c r="J1403" s="7" t="b">
        <f t="shared" si="64"/>
        <v>1</v>
      </c>
      <c r="K1403" s="7">
        <f t="shared" si="65"/>
        <v>0</v>
      </c>
      <c r="L1403" s="7">
        <f>WEEKDAY(Table1[[#This Row],[post_time]])</f>
        <v>5</v>
      </c>
      <c r="M1403" s="7">
        <f>VLOOKUP(Table1[[#This Row],[topic_id]],'All Topics Data'!$A$2:$I$1243,8,FALSE)</f>
        <v>40274.929166666669</v>
      </c>
      <c r="N1403" s="7">
        <f>Table1[[#This Row],[Hui Reply?]]*(Table1[[#This Row],[post_time]]-Table1[[#This Row],[timestamp of previous reply]])</f>
        <v>0</v>
      </c>
      <c r="O1403" s="3">
        <f>O1402+Table1[[#This Row],[Hui Reply?]]</f>
        <v>312</v>
      </c>
      <c r="P1403" s="19">
        <f>INT(Table1[[#This Row],[post_time]])</f>
        <v>40276</v>
      </c>
      <c r="Q1403" s="3">
        <f>IF(Table1[[#This Row],[Hui Reply?]],VLOOKUP(Table1[[#This Row],[topic_id]],'All Topics Data'!$A$2:$E$1243,5,FALSE),0)</f>
        <v>0</v>
      </c>
      <c r="R1403" s="8">
        <f>Table1[[#This Row],[post_time]]+8/24</f>
        <v>40276.945219907408</v>
      </c>
      <c r="S1403" s="3">
        <f>IF(Table1[[#This Row],[post_position]]=1,0,SUMIFS($F$2:F1403,$H$2:H1403,Table1[[#This Row],[post_position]]-1,$C$2:C1403,Table1[[#This Row],[topic_id]]))</f>
        <v>40274.997210648151</v>
      </c>
    </row>
    <row r="1404" spans="1:19" x14ac:dyDescent="0.25">
      <c r="A1404" s="7">
        <v>1423</v>
      </c>
      <c r="B1404" s="7">
        <v>1</v>
      </c>
      <c r="C1404" s="7">
        <v>389</v>
      </c>
      <c r="D1404" s="7">
        <v>5125</v>
      </c>
      <c r="F1404" s="8">
        <v>40276.613437499997</v>
      </c>
      <c r="G1404" s="7">
        <v>0</v>
      </c>
      <c r="H1404" s="7">
        <v>10</v>
      </c>
      <c r="I1404" s="7" t="b">
        <f t="shared" si="63"/>
        <v>0</v>
      </c>
      <c r="J1404" s="7" t="b">
        <f t="shared" si="64"/>
        <v>1</v>
      </c>
      <c r="K1404" s="7">
        <f t="shared" si="65"/>
        <v>0</v>
      </c>
      <c r="L1404" s="7">
        <f>WEEKDAY(Table1[[#This Row],[post_time]])</f>
        <v>5</v>
      </c>
      <c r="M1404" s="7">
        <f>VLOOKUP(Table1[[#This Row],[topic_id]],'All Topics Data'!$A$2:$I$1243,8,FALSE)</f>
        <v>40275.619444444441</v>
      </c>
      <c r="N1404" s="7">
        <f>Table1[[#This Row],[Hui Reply?]]*(Table1[[#This Row],[post_time]]-Table1[[#This Row],[timestamp of previous reply]])</f>
        <v>0</v>
      </c>
      <c r="O1404" s="3">
        <f>O1403+Table1[[#This Row],[Hui Reply?]]</f>
        <v>312</v>
      </c>
      <c r="P1404" s="19">
        <f>INT(Table1[[#This Row],[post_time]])</f>
        <v>40276</v>
      </c>
      <c r="Q1404" s="3">
        <f>IF(Table1[[#This Row],[Hui Reply?]],VLOOKUP(Table1[[#This Row],[topic_id]],'All Topics Data'!$A$2:$E$1243,5,FALSE),0)</f>
        <v>0</v>
      </c>
      <c r="R1404" s="8">
        <f>Table1[[#This Row],[post_time]]+8/24</f>
        <v>40276.946770833332</v>
      </c>
      <c r="S1404" s="3">
        <f>IF(Table1[[#This Row],[post_position]]=1,0,SUMIFS($F$2:F1404,$H$2:H1404,Table1[[#This Row],[post_position]]-1,$C$2:C1404,Table1[[#This Row],[topic_id]]))</f>
        <v>40276.002824074072</v>
      </c>
    </row>
    <row r="1405" spans="1:19" x14ac:dyDescent="0.25">
      <c r="A1405" s="7">
        <v>1424</v>
      </c>
      <c r="B1405" s="7">
        <v>1</v>
      </c>
      <c r="C1405" s="7">
        <v>391</v>
      </c>
      <c r="D1405" s="7">
        <v>24</v>
      </c>
      <c r="E1405" s="2"/>
      <c r="F1405" s="8">
        <v>40277.004675925928</v>
      </c>
      <c r="G1405" s="7">
        <v>0</v>
      </c>
      <c r="H1405" s="7">
        <v>2</v>
      </c>
      <c r="I1405" s="7" t="b">
        <f t="shared" si="63"/>
        <v>1</v>
      </c>
      <c r="J1405" s="7" t="b">
        <f t="shared" si="64"/>
        <v>1</v>
      </c>
      <c r="K1405" s="7">
        <f t="shared" si="65"/>
        <v>1</v>
      </c>
      <c r="L1405" s="7">
        <f>WEEKDAY(Table1[[#This Row],[post_time]])</f>
        <v>6</v>
      </c>
      <c r="M1405" s="7">
        <f>VLOOKUP(Table1[[#This Row],[topic_id]],'All Topics Data'!$A$2:$I$1243,8,FALSE)</f>
        <v>40276.55972222222</v>
      </c>
      <c r="N1405" s="7">
        <f>Table1[[#This Row],[Hui Reply?]]*(Table1[[#This Row],[post_time]]-Table1[[#This Row],[timestamp of previous reply]])</f>
        <v>0.44486111111473292</v>
      </c>
      <c r="O1405" s="3">
        <f>O1404+Table1[[#This Row],[Hui Reply?]]</f>
        <v>313</v>
      </c>
      <c r="P1405" s="19">
        <f>INT(Table1[[#This Row],[post_time]])</f>
        <v>40277</v>
      </c>
      <c r="Q1405" s="3" t="str">
        <f>IF(Table1[[#This Row],[Hui Reply?]],VLOOKUP(Table1[[#This Row],[topic_id]],'All Topics Data'!$A$2:$E$1243,5,FALSE),0)</f>
        <v>Henrique Carvalho</v>
      </c>
      <c r="R1405" s="8">
        <f>Table1[[#This Row],[post_time]]+8/24</f>
        <v>40277.338009259263</v>
      </c>
      <c r="S1405" s="3">
        <f>IF(Table1[[#This Row],[post_position]]=1,0,SUMIFS($F$2:F1405,$H$2:H1405,Table1[[#This Row],[post_position]]-1,$C$2:C1405,Table1[[#This Row],[topic_id]]))</f>
        <v>40276.559814814813</v>
      </c>
    </row>
    <row r="1406" spans="1:19" x14ac:dyDescent="0.25">
      <c r="A1406" s="7">
        <v>1425</v>
      </c>
      <c r="B1406" s="7">
        <v>1</v>
      </c>
      <c r="C1406" s="7">
        <v>386</v>
      </c>
      <c r="D1406" s="7">
        <v>24</v>
      </c>
      <c r="E1406" s="2"/>
      <c r="F1406" s="8">
        <v>40277.019363425927</v>
      </c>
      <c r="G1406" s="7">
        <v>0</v>
      </c>
      <c r="H1406" s="7">
        <v>4</v>
      </c>
      <c r="I1406" s="7" t="b">
        <f t="shared" si="63"/>
        <v>1</v>
      </c>
      <c r="J1406" s="7" t="b">
        <f t="shared" si="64"/>
        <v>1</v>
      </c>
      <c r="K1406" s="7">
        <f t="shared" si="65"/>
        <v>1</v>
      </c>
      <c r="L1406" s="7">
        <f>WEEKDAY(Table1[[#This Row],[post_time]])</f>
        <v>6</v>
      </c>
      <c r="M1406" s="7">
        <f>VLOOKUP(Table1[[#This Row],[topic_id]],'All Topics Data'!$A$2:$I$1243,8,FALSE)</f>
        <v>40274.929166666669</v>
      </c>
      <c r="N1406" s="7">
        <f>Table1[[#This Row],[Hui Reply?]]*(Table1[[#This Row],[post_time]]-Table1[[#This Row],[timestamp of previous reply]])</f>
        <v>0.40747685185488081</v>
      </c>
      <c r="O1406" s="3">
        <f>O1405+Table1[[#This Row],[Hui Reply?]]</f>
        <v>314</v>
      </c>
      <c r="P1406" s="19">
        <f>INT(Table1[[#This Row],[post_time]])</f>
        <v>40277</v>
      </c>
      <c r="Q1406" s="3" t="str">
        <f>IF(Table1[[#This Row],[Hui Reply?]],VLOOKUP(Table1[[#This Row],[topic_id]],'All Topics Data'!$A$2:$E$1243,5,FALSE),0)</f>
        <v>bufo0892</v>
      </c>
      <c r="R1406" s="8">
        <f>Table1[[#This Row],[post_time]]+8/24</f>
        <v>40277.352696759262</v>
      </c>
      <c r="S1406" s="3">
        <f>IF(Table1[[#This Row],[post_position]]=1,0,SUMIFS($F$2:F1406,$H$2:H1406,Table1[[#This Row],[post_position]]-1,$C$2:C1406,Table1[[#This Row],[topic_id]]))</f>
        <v>40276.611886574072</v>
      </c>
    </row>
    <row r="1407" spans="1:19" x14ac:dyDescent="0.25">
      <c r="A1407" s="7">
        <v>1426</v>
      </c>
      <c r="B1407" s="7">
        <v>1</v>
      </c>
      <c r="C1407" s="7">
        <v>392</v>
      </c>
      <c r="D1407" s="7">
        <v>3492</v>
      </c>
      <c r="E1407" s="2"/>
      <c r="F1407" s="8">
        <v>40277.391875000001</v>
      </c>
      <c r="G1407" s="7">
        <v>0</v>
      </c>
      <c r="H1407" s="7">
        <v>1</v>
      </c>
      <c r="I1407" s="7" t="b">
        <f t="shared" si="63"/>
        <v>0</v>
      </c>
      <c r="J1407" s="7" t="b">
        <f t="shared" si="64"/>
        <v>0</v>
      </c>
      <c r="K1407" s="7">
        <f t="shared" si="65"/>
        <v>0</v>
      </c>
      <c r="L1407" s="7">
        <f>WEEKDAY(Table1[[#This Row],[post_time]])</f>
        <v>6</v>
      </c>
      <c r="M1407" s="7">
        <f>VLOOKUP(Table1[[#This Row],[topic_id]],'All Topics Data'!$A$2:$I$1243,8,FALSE)</f>
        <v>40277.39166666667</v>
      </c>
      <c r="N1407" s="7">
        <f>Table1[[#This Row],[Hui Reply?]]*(Table1[[#This Row],[post_time]]-Table1[[#This Row],[timestamp of previous reply]])</f>
        <v>0</v>
      </c>
      <c r="O1407" s="3">
        <f>O1406+Table1[[#This Row],[Hui Reply?]]</f>
        <v>314</v>
      </c>
      <c r="P1407" s="19">
        <f>INT(Table1[[#This Row],[post_time]])</f>
        <v>40277</v>
      </c>
      <c r="Q1407" s="3">
        <f>IF(Table1[[#This Row],[Hui Reply?]],VLOOKUP(Table1[[#This Row],[topic_id]],'All Topics Data'!$A$2:$E$1243,5,FALSE),0)</f>
        <v>0</v>
      </c>
      <c r="R1407" s="8">
        <f>Table1[[#This Row],[post_time]]+8/24</f>
        <v>40277.725208333337</v>
      </c>
      <c r="S1407" s="3">
        <f>IF(Table1[[#This Row],[post_position]]=1,0,SUMIFS($F$2:F1407,$H$2:H1407,Table1[[#This Row],[post_position]]-1,$C$2:C1407,Table1[[#This Row],[topic_id]]))</f>
        <v>0</v>
      </c>
    </row>
    <row r="1408" spans="1:19" x14ac:dyDescent="0.25">
      <c r="A1408" s="7">
        <v>1427</v>
      </c>
      <c r="B1408" s="7">
        <v>1</v>
      </c>
      <c r="C1408" s="7">
        <v>392</v>
      </c>
      <c r="D1408" s="7">
        <v>2865</v>
      </c>
      <c r="F1408" s="8">
        <v>40277.42428240741</v>
      </c>
      <c r="G1408" s="7">
        <v>0</v>
      </c>
      <c r="H1408" s="7">
        <v>2</v>
      </c>
      <c r="I1408" s="7" t="b">
        <f t="shared" si="63"/>
        <v>0</v>
      </c>
      <c r="J1408" s="7" t="b">
        <f t="shared" si="64"/>
        <v>1</v>
      </c>
      <c r="K1408" s="7">
        <f t="shared" si="65"/>
        <v>0</v>
      </c>
      <c r="L1408" s="7">
        <f>WEEKDAY(Table1[[#This Row],[post_time]])</f>
        <v>6</v>
      </c>
      <c r="M1408" s="7">
        <f>VLOOKUP(Table1[[#This Row],[topic_id]],'All Topics Data'!$A$2:$I$1243,8,FALSE)</f>
        <v>40277.39166666667</v>
      </c>
      <c r="N1408" s="7">
        <f>Table1[[#This Row],[Hui Reply?]]*(Table1[[#This Row],[post_time]]-Table1[[#This Row],[timestamp of previous reply]])</f>
        <v>0</v>
      </c>
      <c r="O1408" s="3">
        <f>O1407+Table1[[#This Row],[Hui Reply?]]</f>
        <v>314</v>
      </c>
      <c r="P1408" s="19">
        <f>INT(Table1[[#This Row],[post_time]])</f>
        <v>40277</v>
      </c>
      <c r="Q1408" s="3">
        <f>IF(Table1[[#This Row],[Hui Reply?]],VLOOKUP(Table1[[#This Row],[topic_id]],'All Topics Data'!$A$2:$E$1243,5,FALSE),0)</f>
        <v>0</v>
      </c>
      <c r="R1408" s="8">
        <f>Table1[[#This Row],[post_time]]+8/24</f>
        <v>40277.757615740746</v>
      </c>
      <c r="S1408" s="3">
        <f>IF(Table1[[#This Row],[post_position]]=1,0,SUMIFS($F$2:F1408,$H$2:H1408,Table1[[#This Row],[post_position]]-1,$C$2:C1408,Table1[[#This Row],[topic_id]]))</f>
        <v>40277.391875000001</v>
      </c>
    </row>
    <row r="1409" spans="1:19" x14ac:dyDescent="0.25">
      <c r="A1409" s="7">
        <v>1428</v>
      </c>
      <c r="B1409" s="7">
        <v>4</v>
      </c>
      <c r="C1409" s="7">
        <v>2</v>
      </c>
      <c r="D1409" s="7">
        <v>3983</v>
      </c>
      <c r="F1409" s="8">
        <v>40277.510416666664</v>
      </c>
      <c r="G1409" s="7">
        <v>0</v>
      </c>
      <c r="H1409" s="7">
        <v>44</v>
      </c>
      <c r="I1409" s="7" t="b">
        <f t="shared" si="63"/>
        <v>0</v>
      </c>
      <c r="J1409" s="7" t="b">
        <f t="shared" si="64"/>
        <v>1</v>
      </c>
      <c r="K1409" s="7">
        <f t="shared" si="65"/>
        <v>0</v>
      </c>
      <c r="L1409" s="7">
        <f>WEEKDAY(Table1[[#This Row],[post_time]])</f>
        <v>6</v>
      </c>
      <c r="M1409" s="7">
        <f>VLOOKUP(Table1[[#This Row],[topic_id]],'All Topics Data'!$A$2:$I$1243,8,FALSE)</f>
        <v>40019.929861111108</v>
      </c>
      <c r="N1409" s="7">
        <f>Table1[[#This Row],[Hui Reply?]]*(Table1[[#This Row],[post_time]]-Table1[[#This Row],[timestamp of previous reply]])</f>
        <v>0</v>
      </c>
      <c r="O1409" s="3">
        <f>O1408+Table1[[#This Row],[Hui Reply?]]</f>
        <v>314</v>
      </c>
      <c r="P1409" s="19">
        <f>INT(Table1[[#This Row],[post_time]])</f>
        <v>40277</v>
      </c>
      <c r="Q1409" s="3">
        <f>IF(Table1[[#This Row],[Hui Reply?]],VLOOKUP(Table1[[#This Row],[topic_id]],'All Topics Data'!$A$2:$E$1243,5,FALSE),0)</f>
        <v>0</v>
      </c>
      <c r="R1409" s="8">
        <f>Table1[[#This Row],[post_time]]+8/24</f>
        <v>40277.84375</v>
      </c>
      <c r="S1409" s="3">
        <f>IF(Table1[[#This Row],[post_position]]=1,0,SUMIFS($F$2:F1409,$H$2:H1409,Table1[[#This Row],[post_position]]-1,$C$2:C1409,Table1[[#This Row],[topic_id]]))</f>
        <v>40266.725763888891</v>
      </c>
    </row>
    <row r="1410" spans="1:19" x14ac:dyDescent="0.25">
      <c r="A1410" s="7">
        <v>1429</v>
      </c>
      <c r="B1410" s="7">
        <v>1</v>
      </c>
      <c r="C1410" s="7">
        <v>393</v>
      </c>
      <c r="D1410" s="7">
        <v>5182</v>
      </c>
      <c r="F1410" s="8">
        <v>40277.678067129629</v>
      </c>
      <c r="G1410" s="7">
        <v>0</v>
      </c>
      <c r="H1410" s="7">
        <v>1</v>
      </c>
      <c r="I1410" s="7" t="b">
        <f t="shared" si="63"/>
        <v>0</v>
      </c>
      <c r="J1410" s="7" t="b">
        <f t="shared" si="64"/>
        <v>0</v>
      </c>
      <c r="K1410" s="7">
        <f t="shared" si="65"/>
        <v>0</v>
      </c>
      <c r="L1410" s="7">
        <f>WEEKDAY(Table1[[#This Row],[post_time]])</f>
        <v>6</v>
      </c>
      <c r="M1410" s="7">
        <f>VLOOKUP(Table1[[#This Row],[topic_id]],'All Topics Data'!$A$2:$I$1243,8,FALSE)</f>
        <v>40277.677777777775</v>
      </c>
      <c r="N1410" s="7">
        <f>Table1[[#This Row],[Hui Reply?]]*(Table1[[#This Row],[post_time]]-Table1[[#This Row],[timestamp of previous reply]])</f>
        <v>0</v>
      </c>
      <c r="O1410" s="3">
        <f>O1409+Table1[[#This Row],[Hui Reply?]]</f>
        <v>314</v>
      </c>
      <c r="P1410" s="19">
        <f>INT(Table1[[#This Row],[post_time]])</f>
        <v>40277</v>
      </c>
      <c r="Q1410" s="3">
        <f>IF(Table1[[#This Row],[Hui Reply?]],VLOOKUP(Table1[[#This Row],[topic_id]],'All Topics Data'!$A$2:$E$1243,5,FALSE),0)</f>
        <v>0</v>
      </c>
      <c r="R1410" s="8">
        <f>Table1[[#This Row],[post_time]]+8/24</f>
        <v>40278.011400462965</v>
      </c>
      <c r="S1410" s="3">
        <f>IF(Table1[[#This Row],[post_position]]=1,0,SUMIFS($F$2:F1410,$H$2:H1410,Table1[[#This Row],[post_position]]-1,$C$2:C1410,Table1[[#This Row],[topic_id]]))</f>
        <v>0</v>
      </c>
    </row>
    <row r="1411" spans="1:19" x14ac:dyDescent="0.25">
      <c r="A1411" s="7">
        <v>1430</v>
      </c>
      <c r="B1411" s="7">
        <v>1</v>
      </c>
      <c r="C1411" s="7">
        <v>393</v>
      </c>
      <c r="D1411" s="7">
        <v>2865</v>
      </c>
      <c r="F1411" s="8">
        <v>40277.704351851855</v>
      </c>
      <c r="G1411" s="7">
        <v>0</v>
      </c>
      <c r="H1411" s="7">
        <v>2</v>
      </c>
      <c r="I1411" s="7" t="b">
        <f t="shared" ref="I1411:I1474" si="66">(D1411=24)</f>
        <v>0</v>
      </c>
      <c r="J1411" s="7" t="b">
        <f t="shared" ref="J1411:J1474" si="67">H1411&gt;1</f>
        <v>1</v>
      </c>
      <c r="K1411" s="7">
        <f t="shared" ref="K1411:K1474" si="68">I1411*J1411</f>
        <v>0</v>
      </c>
      <c r="L1411" s="7">
        <f>WEEKDAY(Table1[[#This Row],[post_time]])</f>
        <v>6</v>
      </c>
      <c r="M1411" s="7">
        <f>VLOOKUP(Table1[[#This Row],[topic_id]],'All Topics Data'!$A$2:$I$1243,8,FALSE)</f>
        <v>40277.677777777775</v>
      </c>
      <c r="N1411" s="7">
        <f>Table1[[#This Row],[Hui Reply?]]*(Table1[[#This Row],[post_time]]-Table1[[#This Row],[timestamp of previous reply]])</f>
        <v>0</v>
      </c>
      <c r="O1411" s="3">
        <f>O1410+Table1[[#This Row],[Hui Reply?]]</f>
        <v>314</v>
      </c>
      <c r="P1411" s="19">
        <f>INT(Table1[[#This Row],[post_time]])</f>
        <v>40277</v>
      </c>
      <c r="Q1411" s="3">
        <f>IF(Table1[[#This Row],[Hui Reply?]],VLOOKUP(Table1[[#This Row],[topic_id]],'All Topics Data'!$A$2:$E$1243,5,FALSE),0)</f>
        <v>0</v>
      </c>
      <c r="R1411" s="8">
        <f>Table1[[#This Row],[post_time]]+8/24</f>
        <v>40278.037685185191</v>
      </c>
      <c r="S1411" s="3">
        <f>IF(Table1[[#This Row],[post_position]]=1,0,SUMIFS($F$2:F1411,$H$2:H1411,Table1[[#This Row],[post_position]]-1,$C$2:C1411,Table1[[#This Row],[topic_id]]))</f>
        <v>40277.678067129629</v>
      </c>
    </row>
    <row r="1412" spans="1:19" x14ac:dyDescent="0.25">
      <c r="A1412" s="7">
        <v>1431</v>
      </c>
      <c r="B1412" s="7">
        <v>1</v>
      </c>
      <c r="C1412" s="7">
        <v>394</v>
      </c>
      <c r="D1412" s="7">
        <v>3983</v>
      </c>
      <c r="E1412" s="2"/>
      <c r="F1412" s="8">
        <v>40277.75980324074</v>
      </c>
      <c r="G1412" s="7">
        <v>0</v>
      </c>
      <c r="H1412" s="7">
        <v>1</v>
      </c>
      <c r="I1412" s="7" t="b">
        <f t="shared" si="66"/>
        <v>0</v>
      </c>
      <c r="J1412" s="7" t="b">
        <f t="shared" si="67"/>
        <v>0</v>
      </c>
      <c r="K1412" s="7">
        <f t="shared" si="68"/>
        <v>0</v>
      </c>
      <c r="L1412" s="7">
        <f>WEEKDAY(Table1[[#This Row],[post_time]])</f>
        <v>6</v>
      </c>
      <c r="M1412" s="7">
        <f>VLOOKUP(Table1[[#This Row],[topic_id]],'All Topics Data'!$A$2:$I$1243,8,FALSE)</f>
        <v>40277.759722222225</v>
      </c>
      <c r="N1412" s="7">
        <f>Table1[[#This Row],[Hui Reply?]]*(Table1[[#This Row],[post_time]]-Table1[[#This Row],[timestamp of previous reply]])</f>
        <v>0</v>
      </c>
      <c r="O1412" s="3">
        <f>O1411+Table1[[#This Row],[Hui Reply?]]</f>
        <v>314</v>
      </c>
      <c r="P1412" s="19">
        <f>INT(Table1[[#This Row],[post_time]])</f>
        <v>40277</v>
      </c>
      <c r="Q1412" s="3">
        <f>IF(Table1[[#This Row],[Hui Reply?]],VLOOKUP(Table1[[#This Row],[topic_id]],'All Topics Data'!$A$2:$E$1243,5,FALSE),0)</f>
        <v>0</v>
      </c>
      <c r="R1412" s="8">
        <f>Table1[[#This Row],[post_time]]+8/24</f>
        <v>40278.093136574076</v>
      </c>
      <c r="S1412" s="3">
        <f>IF(Table1[[#This Row],[post_position]]=1,0,SUMIFS($F$2:F1412,$H$2:H1412,Table1[[#This Row],[post_position]]-1,$C$2:C1412,Table1[[#This Row],[topic_id]]))</f>
        <v>0</v>
      </c>
    </row>
    <row r="1413" spans="1:19" x14ac:dyDescent="0.25">
      <c r="A1413" s="7">
        <v>1432</v>
      </c>
      <c r="B1413" s="7">
        <v>1</v>
      </c>
      <c r="C1413" s="7">
        <v>386</v>
      </c>
      <c r="D1413" s="7">
        <v>4900</v>
      </c>
      <c r="F1413" s="8">
        <v>40277.775381944448</v>
      </c>
      <c r="G1413" s="7">
        <v>0</v>
      </c>
      <c r="H1413" s="7">
        <v>5</v>
      </c>
      <c r="I1413" s="7" t="b">
        <f t="shared" si="66"/>
        <v>0</v>
      </c>
      <c r="J1413" s="7" t="b">
        <f t="shared" si="67"/>
        <v>1</v>
      </c>
      <c r="K1413" s="7">
        <f t="shared" si="68"/>
        <v>0</v>
      </c>
      <c r="L1413" s="7">
        <f>WEEKDAY(Table1[[#This Row],[post_time]])</f>
        <v>6</v>
      </c>
      <c r="M1413" s="7">
        <f>VLOOKUP(Table1[[#This Row],[topic_id]],'All Topics Data'!$A$2:$I$1243,8,FALSE)</f>
        <v>40274.929166666669</v>
      </c>
      <c r="N1413" s="7">
        <f>Table1[[#This Row],[Hui Reply?]]*(Table1[[#This Row],[post_time]]-Table1[[#This Row],[timestamp of previous reply]])</f>
        <v>0</v>
      </c>
      <c r="O1413" s="3">
        <f>O1412+Table1[[#This Row],[Hui Reply?]]</f>
        <v>314</v>
      </c>
      <c r="P1413" s="19">
        <f>INT(Table1[[#This Row],[post_time]])</f>
        <v>40277</v>
      </c>
      <c r="Q1413" s="3">
        <f>IF(Table1[[#This Row],[Hui Reply?]],VLOOKUP(Table1[[#This Row],[topic_id]],'All Topics Data'!$A$2:$E$1243,5,FALSE),0)</f>
        <v>0</v>
      </c>
      <c r="R1413" s="8">
        <f>Table1[[#This Row],[post_time]]+8/24</f>
        <v>40278.108715277784</v>
      </c>
      <c r="S1413" s="3">
        <f>IF(Table1[[#This Row],[post_position]]=1,0,SUMIFS($F$2:F1413,$H$2:H1413,Table1[[#This Row],[post_position]]-1,$C$2:C1413,Table1[[#This Row],[topic_id]]))</f>
        <v>40277.019363425927</v>
      </c>
    </row>
    <row r="1414" spans="1:19" x14ac:dyDescent="0.25">
      <c r="A1414" s="7">
        <v>1433</v>
      </c>
      <c r="B1414" s="7">
        <v>1</v>
      </c>
      <c r="C1414" s="7">
        <v>391</v>
      </c>
      <c r="D1414" s="7">
        <v>1</v>
      </c>
      <c r="E1414" s="2"/>
      <c r="F1414" s="8">
        <v>40278.053425925929</v>
      </c>
      <c r="G1414" s="7">
        <v>0</v>
      </c>
      <c r="H1414" s="7">
        <v>3</v>
      </c>
      <c r="I1414" s="7" t="b">
        <f t="shared" si="66"/>
        <v>0</v>
      </c>
      <c r="J1414" s="7" t="b">
        <f t="shared" si="67"/>
        <v>1</v>
      </c>
      <c r="K1414" s="7">
        <f t="shared" si="68"/>
        <v>0</v>
      </c>
      <c r="L1414" s="7">
        <f>WEEKDAY(Table1[[#This Row],[post_time]])</f>
        <v>7</v>
      </c>
      <c r="M1414" s="7">
        <f>VLOOKUP(Table1[[#This Row],[topic_id]],'All Topics Data'!$A$2:$I$1243,8,FALSE)</f>
        <v>40276.55972222222</v>
      </c>
      <c r="N1414" s="7">
        <f>Table1[[#This Row],[Hui Reply?]]*(Table1[[#This Row],[post_time]]-Table1[[#This Row],[timestamp of previous reply]])</f>
        <v>0</v>
      </c>
      <c r="O1414" s="3">
        <f>O1413+Table1[[#This Row],[Hui Reply?]]</f>
        <v>314</v>
      </c>
      <c r="P1414" s="19">
        <f>INT(Table1[[#This Row],[post_time]])</f>
        <v>40278</v>
      </c>
      <c r="Q1414" s="3">
        <f>IF(Table1[[#This Row],[Hui Reply?]],VLOOKUP(Table1[[#This Row],[topic_id]],'All Topics Data'!$A$2:$E$1243,5,FALSE),0)</f>
        <v>0</v>
      </c>
      <c r="R1414" s="8">
        <f>Table1[[#This Row],[post_time]]+8/24</f>
        <v>40278.386759259265</v>
      </c>
      <c r="S1414" s="3">
        <f>IF(Table1[[#This Row],[post_position]]=1,0,SUMIFS($F$2:F1414,$H$2:H1414,Table1[[#This Row],[post_position]]-1,$C$2:C1414,Table1[[#This Row],[topic_id]]))</f>
        <v>40277.004675925928</v>
      </c>
    </row>
    <row r="1415" spans="1:19" x14ac:dyDescent="0.25">
      <c r="A1415" s="7">
        <v>1434</v>
      </c>
      <c r="B1415" s="7">
        <v>1</v>
      </c>
      <c r="C1415" s="7">
        <v>394</v>
      </c>
      <c r="D1415" s="7">
        <v>24</v>
      </c>
      <c r="E1415" s="2"/>
      <c r="F1415" s="8">
        <v>40278.174780092595</v>
      </c>
      <c r="G1415" s="7">
        <v>0</v>
      </c>
      <c r="H1415" s="7">
        <v>2</v>
      </c>
      <c r="I1415" s="7" t="b">
        <f t="shared" si="66"/>
        <v>1</v>
      </c>
      <c r="J1415" s="7" t="b">
        <f t="shared" si="67"/>
        <v>1</v>
      </c>
      <c r="K1415" s="7">
        <f t="shared" si="68"/>
        <v>1</v>
      </c>
      <c r="L1415" s="7">
        <f>WEEKDAY(Table1[[#This Row],[post_time]])</f>
        <v>7</v>
      </c>
      <c r="M1415" s="7">
        <f>VLOOKUP(Table1[[#This Row],[topic_id]],'All Topics Data'!$A$2:$I$1243,8,FALSE)</f>
        <v>40277.759722222225</v>
      </c>
      <c r="N1415" s="7">
        <f>Table1[[#This Row],[Hui Reply?]]*(Table1[[#This Row],[post_time]]-Table1[[#This Row],[timestamp of previous reply]])</f>
        <v>0.41497685185458977</v>
      </c>
      <c r="O1415" s="3">
        <f>O1414+Table1[[#This Row],[Hui Reply?]]</f>
        <v>315</v>
      </c>
      <c r="P1415" s="19">
        <f>INT(Table1[[#This Row],[post_time]])</f>
        <v>40278</v>
      </c>
      <c r="Q1415" s="3" t="str">
        <f>IF(Table1[[#This Row],[Hui Reply?]],VLOOKUP(Table1[[#This Row],[topic_id]],'All Topics Data'!$A$2:$E$1243,5,FALSE),0)</f>
        <v>vinu</v>
      </c>
      <c r="R1415" s="8">
        <f>Table1[[#This Row],[post_time]]+8/24</f>
        <v>40278.508113425931</v>
      </c>
      <c r="S1415" s="3">
        <f>IF(Table1[[#This Row],[post_position]]=1,0,SUMIFS($F$2:F1415,$H$2:H1415,Table1[[#This Row],[post_position]]-1,$C$2:C1415,Table1[[#This Row],[topic_id]]))</f>
        <v>40277.75980324074</v>
      </c>
    </row>
    <row r="1416" spans="1:19" x14ac:dyDescent="0.25">
      <c r="A1416" s="7">
        <v>1435</v>
      </c>
      <c r="B1416" s="7">
        <v>1</v>
      </c>
      <c r="C1416" s="7">
        <v>394</v>
      </c>
      <c r="D1416" s="7">
        <v>24</v>
      </c>
      <c r="E1416" s="2"/>
      <c r="F1416" s="8">
        <v>40278.252743055556</v>
      </c>
      <c r="G1416" s="7">
        <v>0</v>
      </c>
      <c r="H1416" s="7">
        <v>3</v>
      </c>
      <c r="I1416" s="7" t="b">
        <f t="shared" si="66"/>
        <v>1</v>
      </c>
      <c r="J1416" s="7" t="b">
        <f t="shared" si="67"/>
        <v>1</v>
      </c>
      <c r="K1416" s="7">
        <f t="shared" si="68"/>
        <v>1</v>
      </c>
      <c r="L1416" s="7">
        <f>WEEKDAY(Table1[[#This Row],[post_time]])</f>
        <v>7</v>
      </c>
      <c r="M1416" s="7">
        <f>VLOOKUP(Table1[[#This Row],[topic_id]],'All Topics Data'!$A$2:$I$1243,8,FALSE)</f>
        <v>40277.759722222225</v>
      </c>
      <c r="N1416" s="7">
        <f>Table1[[#This Row],[Hui Reply?]]*(Table1[[#This Row],[post_time]]-Table1[[#This Row],[timestamp of previous reply]])</f>
        <v>7.7962962961464655E-2</v>
      </c>
      <c r="O1416" s="3">
        <f>O1415+Table1[[#This Row],[Hui Reply?]]</f>
        <v>316</v>
      </c>
      <c r="P1416" s="19">
        <f>INT(Table1[[#This Row],[post_time]])</f>
        <v>40278</v>
      </c>
      <c r="Q1416" s="3" t="str">
        <f>IF(Table1[[#This Row],[Hui Reply?]],VLOOKUP(Table1[[#This Row],[topic_id]],'All Topics Data'!$A$2:$E$1243,5,FALSE),0)</f>
        <v>vinu</v>
      </c>
      <c r="R1416" s="8">
        <f>Table1[[#This Row],[post_time]]+8/24</f>
        <v>40278.586076388892</v>
      </c>
      <c r="S1416" s="3">
        <f>IF(Table1[[#This Row],[post_position]]=1,0,SUMIFS($F$2:F1416,$H$2:H1416,Table1[[#This Row],[post_position]]-1,$C$2:C1416,Table1[[#This Row],[topic_id]]))</f>
        <v>40278.174780092595</v>
      </c>
    </row>
    <row r="1417" spans="1:19" x14ac:dyDescent="0.25">
      <c r="A1417" s="7">
        <v>1436</v>
      </c>
      <c r="B1417" s="7">
        <v>1</v>
      </c>
      <c r="C1417" s="7">
        <v>391</v>
      </c>
      <c r="D1417" s="7">
        <v>5114</v>
      </c>
      <c r="F1417" s="8">
        <v>40278.929189814815</v>
      </c>
      <c r="G1417" s="7">
        <v>0</v>
      </c>
      <c r="H1417" s="7">
        <v>4</v>
      </c>
      <c r="I1417" s="7" t="b">
        <f t="shared" si="66"/>
        <v>0</v>
      </c>
      <c r="J1417" s="7" t="b">
        <f t="shared" si="67"/>
        <v>1</v>
      </c>
      <c r="K1417" s="7">
        <f t="shared" si="68"/>
        <v>0</v>
      </c>
      <c r="L1417" s="7">
        <f>WEEKDAY(Table1[[#This Row],[post_time]])</f>
        <v>7</v>
      </c>
      <c r="M1417" s="7">
        <f>VLOOKUP(Table1[[#This Row],[topic_id]],'All Topics Data'!$A$2:$I$1243,8,FALSE)</f>
        <v>40276.55972222222</v>
      </c>
      <c r="N1417" s="7">
        <f>Table1[[#This Row],[Hui Reply?]]*(Table1[[#This Row],[post_time]]-Table1[[#This Row],[timestamp of previous reply]])</f>
        <v>0</v>
      </c>
      <c r="O1417" s="3">
        <f>O1416+Table1[[#This Row],[Hui Reply?]]</f>
        <v>316</v>
      </c>
      <c r="P1417" s="19">
        <f>INT(Table1[[#This Row],[post_time]])</f>
        <v>40278</v>
      </c>
      <c r="Q1417" s="3">
        <f>IF(Table1[[#This Row],[Hui Reply?]],VLOOKUP(Table1[[#This Row],[topic_id]],'All Topics Data'!$A$2:$E$1243,5,FALSE),0)</f>
        <v>0</v>
      </c>
      <c r="R1417" s="8">
        <f>Table1[[#This Row],[post_time]]+8/24</f>
        <v>40279.262523148151</v>
      </c>
      <c r="S1417" s="3">
        <f>IF(Table1[[#This Row],[post_position]]=1,0,SUMIFS($F$2:F1417,$H$2:H1417,Table1[[#This Row],[post_position]]-1,$C$2:C1417,Table1[[#This Row],[topic_id]]))</f>
        <v>40278.053425925929</v>
      </c>
    </row>
    <row r="1418" spans="1:19" x14ac:dyDescent="0.25">
      <c r="A1418" s="7">
        <v>1437</v>
      </c>
      <c r="B1418" s="7">
        <v>1</v>
      </c>
      <c r="C1418" s="7">
        <v>379</v>
      </c>
      <c r="D1418" s="7">
        <v>4557</v>
      </c>
      <c r="F1418" s="8">
        <v>40278.939722222225</v>
      </c>
      <c r="G1418" s="7">
        <v>0</v>
      </c>
      <c r="H1418" s="7">
        <v>3</v>
      </c>
      <c r="I1418" s="7" t="b">
        <f t="shared" si="66"/>
        <v>0</v>
      </c>
      <c r="J1418" s="7" t="b">
        <f t="shared" si="67"/>
        <v>1</v>
      </c>
      <c r="K1418" s="7">
        <f t="shared" si="68"/>
        <v>0</v>
      </c>
      <c r="L1418" s="7">
        <f>WEEKDAY(Table1[[#This Row],[post_time]])</f>
        <v>7</v>
      </c>
      <c r="M1418" s="7">
        <f>VLOOKUP(Table1[[#This Row],[topic_id]],'All Topics Data'!$A$2:$I$1243,8,FALSE)</f>
        <v>40272.592361111114</v>
      </c>
      <c r="N1418" s="7">
        <f>Table1[[#This Row],[Hui Reply?]]*(Table1[[#This Row],[post_time]]-Table1[[#This Row],[timestamp of previous reply]])</f>
        <v>0</v>
      </c>
      <c r="O1418" s="3">
        <f>O1417+Table1[[#This Row],[Hui Reply?]]</f>
        <v>316</v>
      </c>
      <c r="P1418" s="19">
        <f>INT(Table1[[#This Row],[post_time]])</f>
        <v>40278</v>
      </c>
      <c r="Q1418" s="3">
        <f>IF(Table1[[#This Row],[Hui Reply?]],VLOOKUP(Table1[[#This Row],[topic_id]],'All Topics Data'!$A$2:$E$1243,5,FALSE),0)</f>
        <v>0</v>
      </c>
      <c r="R1418" s="8">
        <f>Table1[[#This Row],[post_time]]+8/24</f>
        <v>40279.273055555561</v>
      </c>
      <c r="S1418" s="3">
        <f>IF(Table1[[#This Row],[post_position]]=1,0,SUMIFS($F$2:F1418,$H$2:H1418,Table1[[#This Row],[post_position]]-1,$C$2:C1418,Table1[[#This Row],[topic_id]]))</f>
        <v>40275.512430555558</v>
      </c>
    </row>
    <row r="1419" spans="1:19" x14ac:dyDescent="0.25">
      <c r="A1419" s="7">
        <v>1438</v>
      </c>
      <c r="B1419" s="7">
        <v>1</v>
      </c>
      <c r="C1419" s="7">
        <v>395</v>
      </c>
      <c r="D1419" s="7">
        <v>4557</v>
      </c>
      <c r="E1419" s="2"/>
      <c r="F1419" s="8">
        <v>40278.946087962962</v>
      </c>
      <c r="G1419" s="7">
        <v>0</v>
      </c>
      <c r="H1419" s="7">
        <v>1</v>
      </c>
      <c r="I1419" s="7" t="b">
        <f t="shared" si="66"/>
        <v>0</v>
      </c>
      <c r="J1419" s="7" t="b">
        <f t="shared" si="67"/>
        <v>0</v>
      </c>
      <c r="K1419" s="7">
        <f t="shared" si="68"/>
        <v>0</v>
      </c>
      <c r="L1419" s="7">
        <f>WEEKDAY(Table1[[#This Row],[post_time]])</f>
        <v>7</v>
      </c>
      <c r="M1419" s="7">
        <f>VLOOKUP(Table1[[#This Row],[topic_id]],'All Topics Data'!$A$2:$I$1243,8,FALSE)</f>
        <v>40278.945833333331</v>
      </c>
      <c r="N1419" s="7">
        <f>Table1[[#This Row],[Hui Reply?]]*(Table1[[#This Row],[post_time]]-Table1[[#This Row],[timestamp of previous reply]])</f>
        <v>0</v>
      </c>
      <c r="O1419" s="3">
        <f>O1418+Table1[[#This Row],[Hui Reply?]]</f>
        <v>316</v>
      </c>
      <c r="P1419" s="19">
        <f>INT(Table1[[#This Row],[post_time]])</f>
        <v>40278</v>
      </c>
      <c r="Q1419" s="3">
        <f>IF(Table1[[#This Row],[Hui Reply?]],VLOOKUP(Table1[[#This Row],[topic_id]],'All Topics Data'!$A$2:$E$1243,5,FALSE),0)</f>
        <v>0</v>
      </c>
      <c r="R1419" s="8">
        <f>Table1[[#This Row],[post_time]]+8/24</f>
        <v>40279.279421296298</v>
      </c>
      <c r="S1419" s="3">
        <f>IF(Table1[[#This Row],[post_position]]=1,0,SUMIFS($F$2:F1419,$H$2:H1419,Table1[[#This Row],[post_position]]-1,$C$2:C1419,Table1[[#This Row],[topic_id]]))</f>
        <v>0</v>
      </c>
    </row>
    <row r="1420" spans="1:19" x14ac:dyDescent="0.25">
      <c r="A1420" s="7">
        <v>1439</v>
      </c>
      <c r="B1420" s="7">
        <v>1</v>
      </c>
      <c r="C1420" s="7">
        <v>396</v>
      </c>
      <c r="D1420" s="7">
        <v>4557</v>
      </c>
      <c r="E1420" s="2"/>
      <c r="F1420" s="8">
        <v>40278.96534722222</v>
      </c>
      <c r="G1420" s="7">
        <v>0</v>
      </c>
      <c r="H1420" s="7">
        <v>1</v>
      </c>
      <c r="I1420" s="7" t="b">
        <f t="shared" si="66"/>
        <v>0</v>
      </c>
      <c r="J1420" s="7" t="b">
        <f t="shared" si="67"/>
        <v>0</v>
      </c>
      <c r="K1420" s="7">
        <f t="shared" si="68"/>
        <v>0</v>
      </c>
      <c r="L1420" s="7">
        <f>WEEKDAY(Table1[[#This Row],[post_time]])</f>
        <v>7</v>
      </c>
      <c r="M1420" s="7">
        <f>VLOOKUP(Table1[[#This Row],[topic_id]],'All Topics Data'!$A$2:$I$1243,8,FALSE)</f>
        <v>40278.965277777781</v>
      </c>
      <c r="N1420" s="7">
        <f>Table1[[#This Row],[Hui Reply?]]*(Table1[[#This Row],[post_time]]-Table1[[#This Row],[timestamp of previous reply]])</f>
        <v>0</v>
      </c>
      <c r="O1420" s="3">
        <f>O1419+Table1[[#This Row],[Hui Reply?]]</f>
        <v>316</v>
      </c>
      <c r="P1420" s="19">
        <f>INT(Table1[[#This Row],[post_time]])</f>
        <v>40278</v>
      </c>
      <c r="Q1420" s="3">
        <f>IF(Table1[[#This Row],[Hui Reply?]],VLOOKUP(Table1[[#This Row],[topic_id]],'All Topics Data'!$A$2:$E$1243,5,FALSE),0)</f>
        <v>0</v>
      </c>
      <c r="R1420" s="8">
        <f>Table1[[#This Row],[post_time]]+8/24</f>
        <v>40279.298680555556</v>
      </c>
      <c r="S1420" s="3">
        <f>IF(Table1[[#This Row],[post_position]]=1,0,SUMIFS($F$2:F1420,$H$2:H1420,Table1[[#This Row],[post_position]]-1,$C$2:C1420,Table1[[#This Row],[topic_id]]))</f>
        <v>0</v>
      </c>
    </row>
    <row r="1421" spans="1:19" x14ac:dyDescent="0.25">
      <c r="A1421" s="7">
        <v>1440</v>
      </c>
      <c r="B1421" s="7">
        <v>1</v>
      </c>
      <c r="C1421" s="7">
        <v>396</v>
      </c>
      <c r="D1421" s="7">
        <v>24</v>
      </c>
      <c r="F1421" s="8">
        <v>40280.003078703703</v>
      </c>
      <c r="G1421" s="7">
        <v>0</v>
      </c>
      <c r="H1421" s="7">
        <v>2</v>
      </c>
      <c r="I1421" s="7" t="b">
        <f t="shared" si="66"/>
        <v>1</v>
      </c>
      <c r="J1421" s="7" t="b">
        <f t="shared" si="67"/>
        <v>1</v>
      </c>
      <c r="K1421" s="7">
        <f t="shared" si="68"/>
        <v>1</v>
      </c>
      <c r="L1421" s="7">
        <f>WEEKDAY(Table1[[#This Row],[post_time]])</f>
        <v>2</v>
      </c>
      <c r="M1421" s="7">
        <f>VLOOKUP(Table1[[#This Row],[topic_id]],'All Topics Data'!$A$2:$I$1243,8,FALSE)</f>
        <v>40278.965277777781</v>
      </c>
      <c r="N1421" s="7">
        <f>Table1[[#This Row],[Hui Reply?]]*(Table1[[#This Row],[post_time]]-Table1[[#This Row],[timestamp of previous reply]])</f>
        <v>1.0377314814832062</v>
      </c>
      <c r="O1421" s="3">
        <f>O1420+Table1[[#This Row],[Hui Reply?]]</f>
        <v>317</v>
      </c>
      <c r="P1421" s="19">
        <f>INT(Table1[[#This Row],[post_time]])</f>
        <v>40280</v>
      </c>
      <c r="Q1421" s="3" t="str">
        <f>IF(Table1[[#This Row],[Hui Reply?]],VLOOKUP(Table1[[#This Row],[topic_id]],'All Topics Data'!$A$2:$E$1243,5,FALSE),0)</f>
        <v>gjl</v>
      </c>
      <c r="R1421" s="8">
        <f>Table1[[#This Row],[post_time]]+8/24</f>
        <v>40280.336412037039</v>
      </c>
      <c r="S1421" s="3">
        <f>IF(Table1[[#This Row],[post_position]]=1,0,SUMIFS($F$2:F1421,$H$2:H1421,Table1[[#This Row],[post_position]]-1,$C$2:C1421,Table1[[#This Row],[topic_id]]))</f>
        <v>40278.96534722222</v>
      </c>
    </row>
    <row r="1422" spans="1:19" x14ac:dyDescent="0.25">
      <c r="A1422" s="7">
        <v>1441</v>
      </c>
      <c r="B1422" s="7">
        <v>1</v>
      </c>
      <c r="C1422" s="7">
        <v>397</v>
      </c>
      <c r="D1422" s="7">
        <v>5246</v>
      </c>
      <c r="E1422" s="2"/>
      <c r="F1422" s="8">
        <v>40280.327557870369</v>
      </c>
      <c r="G1422" s="7">
        <v>0</v>
      </c>
      <c r="H1422" s="7">
        <v>1</v>
      </c>
      <c r="I1422" s="7" t="b">
        <f t="shared" si="66"/>
        <v>0</v>
      </c>
      <c r="J1422" s="7" t="b">
        <f t="shared" si="67"/>
        <v>0</v>
      </c>
      <c r="K1422" s="7">
        <f t="shared" si="68"/>
        <v>0</v>
      </c>
      <c r="L1422" s="7">
        <f>WEEKDAY(Table1[[#This Row],[post_time]])</f>
        <v>2</v>
      </c>
      <c r="M1422" s="7">
        <f>VLOOKUP(Table1[[#This Row],[topic_id]],'All Topics Data'!$A$2:$I$1243,8,FALSE)</f>
        <v>40280.32708333333</v>
      </c>
      <c r="N1422" s="7">
        <f>Table1[[#This Row],[Hui Reply?]]*(Table1[[#This Row],[post_time]]-Table1[[#This Row],[timestamp of previous reply]])</f>
        <v>0</v>
      </c>
      <c r="O1422" s="3">
        <f>O1421+Table1[[#This Row],[Hui Reply?]]</f>
        <v>317</v>
      </c>
      <c r="P1422" s="19">
        <f>INT(Table1[[#This Row],[post_time]])</f>
        <v>40280</v>
      </c>
      <c r="Q1422" s="3">
        <f>IF(Table1[[#This Row],[Hui Reply?]],VLOOKUP(Table1[[#This Row],[topic_id]],'All Topics Data'!$A$2:$E$1243,5,FALSE),0)</f>
        <v>0</v>
      </c>
      <c r="R1422" s="8">
        <f>Table1[[#This Row],[post_time]]+8/24</f>
        <v>40280.660891203705</v>
      </c>
      <c r="S1422" s="3">
        <f>IF(Table1[[#This Row],[post_position]]=1,0,SUMIFS($F$2:F1422,$H$2:H1422,Table1[[#This Row],[post_position]]-1,$C$2:C1422,Table1[[#This Row],[topic_id]]))</f>
        <v>0</v>
      </c>
    </row>
    <row r="1423" spans="1:19" x14ac:dyDescent="0.25">
      <c r="A1423" s="7">
        <v>1442</v>
      </c>
      <c r="B1423" s="7">
        <v>1</v>
      </c>
      <c r="C1423" s="7">
        <v>397</v>
      </c>
      <c r="D1423" s="7">
        <v>24</v>
      </c>
      <c r="E1423" s="2"/>
      <c r="F1423" s="8">
        <v>40280.35465277778</v>
      </c>
      <c r="G1423" s="7">
        <v>0</v>
      </c>
      <c r="H1423" s="7">
        <v>2</v>
      </c>
      <c r="I1423" s="7" t="b">
        <f t="shared" si="66"/>
        <v>1</v>
      </c>
      <c r="J1423" s="7" t="b">
        <f t="shared" si="67"/>
        <v>1</v>
      </c>
      <c r="K1423" s="7">
        <f t="shared" si="68"/>
        <v>1</v>
      </c>
      <c r="L1423" s="7">
        <f>WEEKDAY(Table1[[#This Row],[post_time]])</f>
        <v>2</v>
      </c>
      <c r="M1423" s="7">
        <f>VLOOKUP(Table1[[#This Row],[topic_id]],'All Topics Data'!$A$2:$I$1243,8,FALSE)</f>
        <v>40280.32708333333</v>
      </c>
      <c r="N1423" s="7">
        <f>Table1[[#This Row],[Hui Reply?]]*(Table1[[#This Row],[post_time]]-Table1[[#This Row],[timestamp of previous reply]])</f>
        <v>2.7094907411083113E-2</v>
      </c>
      <c r="O1423" s="3">
        <f>O1422+Table1[[#This Row],[Hui Reply?]]</f>
        <v>318</v>
      </c>
      <c r="P1423" s="19">
        <f>INT(Table1[[#This Row],[post_time]])</f>
        <v>40280</v>
      </c>
      <c r="Q1423" s="3" t="str">
        <f>IF(Table1[[#This Row],[Hui Reply?]],VLOOKUP(Table1[[#This Row],[topic_id]],'All Topics Data'!$A$2:$E$1243,5,FALSE),0)</f>
        <v>ninad7</v>
      </c>
      <c r="R1423" s="8">
        <f>Table1[[#This Row],[post_time]]+8/24</f>
        <v>40280.687986111116</v>
      </c>
      <c r="S1423" s="3">
        <f>IF(Table1[[#This Row],[post_position]]=1,0,SUMIFS($F$2:F1423,$H$2:H1423,Table1[[#This Row],[post_position]]-1,$C$2:C1423,Table1[[#This Row],[topic_id]]))</f>
        <v>40280.327557870369</v>
      </c>
    </row>
    <row r="1424" spans="1:19" x14ac:dyDescent="0.25">
      <c r="A1424" s="7">
        <v>1443</v>
      </c>
      <c r="B1424" s="7">
        <v>2</v>
      </c>
      <c r="C1424" s="7">
        <v>4</v>
      </c>
      <c r="D1424" s="7">
        <v>5248</v>
      </c>
      <c r="F1424" s="8">
        <v>40280.372071759259</v>
      </c>
      <c r="G1424" s="7">
        <v>0</v>
      </c>
      <c r="H1424" s="7">
        <v>4</v>
      </c>
      <c r="I1424" s="7" t="b">
        <f t="shared" si="66"/>
        <v>0</v>
      </c>
      <c r="J1424" s="7" t="b">
        <f t="shared" si="67"/>
        <v>1</v>
      </c>
      <c r="K1424" s="7">
        <f t="shared" si="68"/>
        <v>0</v>
      </c>
      <c r="L1424" s="7">
        <f>WEEKDAY(Table1[[#This Row],[post_time]])</f>
        <v>2</v>
      </c>
      <c r="M1424" s="7">
        <f>VLOOKUP(Table1[[#This Row],[topic_id]],'All Topics Data'!$A$2:$I$1243,8,FALSE)</f>
        <v>40020.511805555558</v>
      </c>
      <c r="N1424" s="7">
        <f>Table1[[#This Row],[Hui Reply?]]*(Table1[[#This Row],[post_time]]-Table1[[#This Row],[timestamp of previous reply]])</f>
        <v>0</v>
      </c>
      <c r="O1424" s="3">
        <f>O1423+Table1[[#This Row],[Hui Reply?]]</f>
        <v>318</v>
      </c>
      <c r="P1424" s="19">
        <f>INT(Table1[[#This Row],[post_time]])</f>
        <v>40280</v>
      </c>
      <c r="Q1424" s="3">
        <f>IF(Table1[[#This Row],[Hui Reply?]],VLOOKUP(Table1[[#This Row],[topic_id]],'All Topics Data'!$A$2:$E$1243,5,FALSE),0)</f>
        <v>0</v>
      </c>
      <c r="R1424" s="8">
        <f>Table1[[#This Row],[post_time]]+8/24</f>
        <v>40280.705405092594</v>
      </c>
      <c r="S1424" s="3">
        <f>IF(Table1[[#This Row],[post_position]]=1,0,SUMIFS($F$2:F1424,$H$2:H1424,Table1[[#This Row],[post_position]]-1,$C$2:C1424,Table1[[#This Row],[topic_id]]))</f>
        <v>40042.90892361111</v>
      </c>
    </row>
    <row r="1425" spans="1:19" x14ac:dyDescent="0.25">
      <c r="A1425" s="7">
        <v>1444</v>
      </c>
      <c r="B1425" s="7">
        <v>1</v>
      </c>
      <c r="C1425" s="7">
        <v>394</v>
      </c>
      <c r="D1425" s="7">
        <v>3983</v>
      </c>
      <c r="E1425" s="2"/>
      <c r="F1425" s="8">
        <v>40280.394583333335</v>
      </c>
      <c r="G1425" s="7">
        <v>0</v>
      </c>
      <c r="H1425" s="7">
        <v>4</v>
      </c>
      <c r="I1425" s="7" t="b">
        <f t="shared" si="66"/>
        <v>0</v>
      </c>
      <c r="J1425" s="7" t="b">
        <f t="shared" si="67"/>
        <v>1</v>
      </c>
      <c r="K1425" s="7">
        <f t="shared" si="68"/>
        <v>0</v>
      </c>
      <c r="L1425" s="7">
        <f>WEEKDAY(Table1[[#This Row],[post_time]])</f>
        <v>2</v>
      </c>
      <c r="M1425" s="7">
        <f>VLOOKUP(Table1[[#This Row],[topic_id]],'All Topics Data'!$A$2:$I$1243,8,FALSE)</f>
        <v>40277.759722222225</v>
      </c>
      <c r="N1425" s="7">
        <f>Table1[[#This Row],[Hui Reply?]]*(Table1[[#This Row],[post_time]]-Table1[[#This Row],[timestamp of previous reply]])</f>
        <v>0</v>
      </c>
      <c r="O1425" s="3">
        <f>O1424+Table1[[#This Row],[Hui Reply?]]</f>
        <v>318</v>
      </c>
      <c r="P1425" s="19">
        <f>INT(Table1[[#This Row],[post_time]])</f>
        <v>40280</v>
      </c>
      <c r="Q1425" s="3">
        <f>IF(Table1[[#This Row],[Hui Reply?]],VLOOKUP(Table1[[#This Row],[topic_id]],'All Topics Data'!$A$2:$E$1243,5,FALSE),0)</f>
        <v>0</v>
      </c>
      <c r="R1425" s="8">
        <f>Table1[[#This Row],[post_time]]+8/24</f>
        <v>40280.72791666667</v>
      </c>
      <c r="S1425" s="3">
        <f>IF(Table1[[#This Row],[post_position]]=1,0,SUMIFS($F$2:F1425,$H$2:H1425,Table1[[#This Row],[post_position]]-1,$C$2:C1425,Table1[[#This Row],[topic_id]]))</f>
        <v>40278.252743055556</v>
      </c>
    </row>
    <row r="1426" spans="1:19" x14ac:dyDescent="0.25">
      <c r="A1426" s="7">
        <v>1445</v>
      </c>
      <c r="B1426" s="7">
        <v>1</v>
      </c>
      <c r="C1426" s="7">
        <v>394</v>
      </c>
      <c r="D1426" s="7">
        <v>24</v>
      </c>
      <c r="E1426" s="2"/>
      <c r="F1426" s="8">
        <v>40280.437673611108</v>
      </c>
      <c r="G1426" s="7">
        <v>0</v>
      </c>
      <c r="H1426" s="7">
        <v>5</v>
      </c>
      <c r="I1426" s="7" t="b">
        <f t="shared" si="66"/>
        <v>1</v>
      </c>
      <c r="J1426" s="7" t="b">
        <f t="shared" si="67"/>
        <v>1</v>
      </c>
      <c r="K1426" s="7">
        <f t="shared" si="68"/>
        <v>1</v>
      </c>
      <c r="L1426" s="7">
        <f>WEEKDAY(Table1[[#This Row],[post_time]])</f>
        <v>2</v>
      </c>
      <c r="M1426" s="7">
        <f>VLOOKUP(Table1[[#This Row],[topic_id]],'All Topics Data'!$A$2:$I$1243,8,FALSE)</f>
        <v>40277.759722222225</v>
      </c>
      <c r="N1426" s="7">
        <f>Table1[[#This Row],[Hui Reply?]]*(Table1[[#This Row],[post_time]]-Table1[[#This Row],[timestamp of previous reply]])</f>
        <v>4.3090277773444541E-2</v>
      </c>
      <c r="O1426" s="3">
        <f>O1425+Table1[[#This Row],[Hui Reply?]]</f>
        <v>319</v>
      </c>
      <c r="P1426" s="19">
        <f>INT(Table1[[#This Row],[post_time]])</f>
        <v>40280</v>
      </c>
      <c r="Q1426" s="3" t="str">
        <f>IF(Table1[[#This Row],[Hui Reply?]],VLOOKUP(Table1[[#This Row],[topic_id]],'All Topics Data'!$A$2:$E$1243,5,FALSE),0)</f>
        <v>vinu</v>
      </c>
      <c r="R1426" s="8">
        <f>Table1[[#This Row],[post_time]]+8/24</f>
        <v>40280.771006944444</v>
      </c>
      <c r="S1426" s="3">
        <f>IF(Table1[[#This Row],[post_position]]=1,0,SUMIFS($F$2:F1426,$H$2:H1426,Table1[[#This Row],[post_position]]-1,$C$2:C1426,Table1[[#This Row],[topic_id]]))</f>
        <v>40280.394583333335</v>
      </c>
    </row>
    <row r="1427" spans="1:19" x14ac:dyDescent="0.25">
      <c r="A1427" s="7">
        <v>1446</v>
      </c>
      <c r="B1427" s="7">
        <v>1</v>
      </c>
      <c r="C1427" s="7">
        <v>394</v>
      </c>
      <c r="D1427" s="7">
        <v>3983</v>
      </c>
      <c r="E1427" s="2"/>
      <c r="F1427" s="8">
        <v>40280.50099537037</v>
      </c>
      <c r="G1427" s="7">
        <v>0</v>
      </c>
      <c r="H1427" s="7">
        <v>6</v>
      </c>
      <c r="I1427" s="7" t="b">
        <f t="shared" si="66"/>
        <v>0</v>
      </c>
      <c r="J1427" s="7" t="b">
        <f t="shared" si="67"/>
        <v>1</v>
      </c>
      <c r="K1427" s="7">
        <f t="shared" si="68"/>
        <v>0</v>
      </c>
      <c r="L1427" s="7">
        <f>WEEKDAY(Table1[[#This Row],[post_time]])</f>
        <v>2</v>
      </c>
      <c r="M1427" s="7">
        <f>VLOOKUP(Table1[[#This Row],[topic_id]],'All Topics Data'!$A$2:$I$1243,8,FALSE)</f>
        <v>40277.759722222225</v>
      </c>
      <c r="N1427" s="7">
        <f>Table1[[#This Row],[Hui Reply?]]*(Table1[[#This Row],[post_time]]-Table1[[#This Row],[timestamp of previous reply]])</f>
        <v>0</v>
      </c>
      <c r="O1427" s="3">
        <f>O1426+Table1[[#This Row],[Hui Reply?]]</f>
        <v>319</v>
      </c>
      <c r="P1427" s="19">
        <f>INT(Table1[[#This Row],[post_time]])</f>
        <v>40280</v>
      </c>
      <c r="Q1427" s="3">
        <f>IF(Table1[[#This Row],[Hui Reply?]],VLOOKUP(Table1[[#This Row],[topic_id]],'All Topics Data'!$A$2:$E$1243,5,FALSE),0)</f>
        <v>0</v>
      </c>
      <c r="R1427" s="8">
        <f>Table1[[#This Row],[post_time]]+8/24</f>
        <v>40280.834328703706</v>
      </c>
      <c r="S1427" s="3">
        <f>IF(Table1[[#This Row],[post_position]]=1,0,SUMIFS($F$2:F1427,$H$2:H1427,Table1[[#This Row],[post_position]]-1,$C$2:C1427,Table1[[#This Row],[topic_id]]))</f>
        <v>40280.437673611108</v>
      </c>
    </row>
    <row r="1428" spans="1:19" x14ac:dyDescent="0.25">
      <c r="A1428" s="7">
        <v>1447</v>
      </c>
      <c r="B1428" s="7">
        <v>1</v>
      </c>
      <c r="C1428" s="7">
        <v>394</v>
      </c>
      <c r="D1428" s="7">
        <v>24</v>
      </c>
      <c r="F1428" s="8">
        <v>40280.519224537034</v>
      </c>
      <c r="G1428" s="7">
        <v>0</v>
      </c>
      <c r="H1428" s="7">
        <v>7</v>
      </c>
      <c r="I1428" s="7" t="b">
        <f t="shared" si="66"/>
        <v>1</v>
      </c>
      <c r="J1428" s="7" t="b">
        <f t="shared" si="67"/>
        <v>1</v>
      </c>
      <c r="K1428" s="7">
        <f t="shared" si="68"/>
        <v>1</v>
      </c>
      <c r="L1428" s="7">
        <f>WEEKDAY(Table1[[#This Row],[post_time]])</f>
        <v>2</v>
      </c>
      <c r="M1428" s="7">
        <f>VLOOKUP(Table1[[#This Row],[topic_id]],'All Topics Data'!$A$2:$I$1243,8,FALSE)</f>
        <v>40277.759722222225</v>
      </c>
      <c r="N1428" s="7">
        <f>Table1[[#This Row],[Hui Reply?]]*(Table1[[#This Row],[post_time]]-Table1[[#This Row],[timestamp of previous reply]])</f>
        <v>1.8229166664241347E-2</v>
      </c>
      <c r="O1428" s="3">
        <f>O1427+Table1[[#This Row],[Hui Reply?]]</f>
        <v>320</v>
      </c>
      <c r="P1428" s="19">
        <f>INT(Table1[[#This Row],[post_time]])</f>
        <v>40280</v>
      </c>
      <c r="Q1428" s="3" t="str">
        <f>IF(Table1[[#This Row],[Hui Reply?]],VLOOKUP(Table1[[#This Row],[topic_id]],'All Topics Data'!$A$2:$E$1243,5,FALSE),0)</f>
        <v>vinu</v>
      </c>
      <c r="R1428" s="8">
        <f>Table1[[#This Row],[post_time]]+8/24</f>
        <v>40280.85255787037</v>
      </c>
      <c r="S1428" s="3">
        <f>IF(Table1[[#This Row],[post_position]]=1,0,SUMIFS($F$2:F1428,$H$2:H1428,Table1[[#This Row],[post_position]]-1,$C$2:C1428,Table1[[#This Row],[topic_id]]))</f>
        <v>40280.50099537037</v>
      </c>
    </row>
    <row r="1429" spans="1:19" x14ac:dyDescent="0.25">
      <c r="A1429" s="7">
        <v>1448</v>
      </c>
      <c r="B1429" s="7">
        <v>1</v>
      </c>
      <c r="C1429" s="7">
        <v>394</v>
      </c>
      <c r="D1429" s="7">
        <v>3983</v>
      </c>
      <c r="F1429" s="8">
        <v>40280.580682870372</v>
      </c>
      <c r="G1429" s="7">
        <v>0</v>
      </c>
      <c r="H1429" s="7">
        <v>8</v>
      </c>
      <c r="I1429" s="7" t="b">
        <f t="shared" si="66"/>
        <v>0</v>
      </c>
      <c r="J1429" s="7" t="b">
        <f t="shared" si="67"/>
        <v>1</v>
      </c>
      <c r="K1429" s="7">
        <f t="shared" si="68"/>
        <v>0</v>
      </c>
      <c r="L1429" s="7">
        <f>WEEKDAY(Table1[[#This Row],[post_time]])</f>
        <v>2</v>
      </c>
      <c r="M1429" s="7">
        <f>VLOOKUP(Table1[[#This Row],[topic_id]],'All Topics Data'!$A$2:$I$1243,8,FALSE)</f>
        <v>40277.759722222225</v>
      </c>
      <c r="N1429" s="7">
        <f>Table1[[#This Row],[Hui Reply?]]*(Table1[[#This Row],[post_time]]-Table1[[#This Row],[timestamp of previous reply]])</f>
        <v>0</v>
      </c>
      <c r="O1429" s="3">
        <f>O1428+Table1[[#This Row],[Hui Reply?]]</f>
        <v>320</v>
      </c>
      <c r="P1429" s="19">
        <f>INT(Table1[[#This Row],[post_time]])</f>
        <v>40280</v>
      </c>
      <c r="Q1429" s="3">
        <f>IF(Table1[[#This Row],[Hui Reply?]],VLOOKUP(Table1[[#This Row],[topic_id]],'All Topics Data'!$A$2:$E$1243,5,FALSE),0)</f>
        <v>0</v>
      </c>
      <c r="R1429" s="8">
        <f>Table1[[#This Row],[post_time]]+8/24</f>
        <v>40280.914016203707</v>
      </c>
      <c r="S1429" s="3">
        <f>IF(Table1[[#This Row],[post_position]]=1,0,SUMIFS($F$2:F1429,$H$2:H1429,Table1[[#This Row],[post_position]]-1,$C$2:C1429,Table1[[#This Row],[topic_id]]))</f>
        <v>40280.519224537034</v>
      </c>
    </row>
    <row r="1430" spans="1:19" x14ac:dyDescent="0.25">
      <c r="A1430" s="7">
        <v>1449</v>
      </c>
      <c r="B1430" s="7">
        <v>1</v>
      </c>
      <c r="C1430" s="7">
        <v>398</v>
      </c>
      <c r="D1430" s="7">
        <v>5267</v>
      </c>
      <c r="E1430" s="2"/>
      <c r="F1430" s="8">
        <v>40280.948773148149</v>
      </c>
      <c r="G1430" s="7">
        <v>0</v>
      </c>
      <c r="H1430" s="7">
        <v>1</v>
      </c>
      <c r="I1430" s="7" t="b">
        <f t="shared" si="66"/>
        <v>0</v>
      </c>
      <c r="J1430" s="7" t="b">
        <f t="shared" si="67"/>
        <v>0</v>
      </c>
      <c r="K1430" s="7">
        <f t="shared" si="68"/>
        <v>0</v>
      </c>
      <c r="L1430" s="7">
        <f>WEEKDAY(Table1[[#This Row],[post_time]])</f>
        <v>2</v>
      </c>
      <c r="M1430" s="7">
        <f>VLOOKUP(Table1[[#This Row],[topic_id]],'All Topics Data'!$A$2:$I$1243,8,FALSE)</f>
        <v>40280.948611111111</v>
      </c>
      <c r="N1430" s="7">
        <f>Table1[[#This Row],[Hui Reply?]]*(Table1[[#This Row],[post_time]]-Table1[[#This Row],[timestamp of previous reply]])</f>
        <v>0</v>
      </c>
      <c r="O1430" s="3">
        <f>O1429+Table1[[#This Row],[Hui Reply?]]</f>
        <v>320</v>
      </c>
      <c r="P1430" s="19">
        <f>INT(Table1[[#This Row],[post_time]])</f>
        <v>40280</v>
      </c>
      <c r="Q1430" s="3">
        <f>IF(Table1[[#This Row],[Hui Reply?]],VLOOKUP(Table1[[#This Row],[topic_id]],'All Topics Data'!$A$2:$E$1243,5,FALSE),0)</f>
        <v>0</v>
      </c>
      <c r="R1430" s="8">
        <f>Table1[[#This Row],[post_time]]+8/24</f>
        <v>40281.282106481485</v>
      </c>
      <c r="S1430" s="3">
        <f>IF(Table1[[#This Row],[post_position]]=1,0,SUMIFS($F$2:F1430,$H$2:H1430,Table1[[#This Row],[post_position]]-1,$C$2:C1430,Table1[[#This Row],[topic_id]]))</f>
        <v>0</v>
      </c>
    </row>
    <row r="1431" spans="1:19" x14ac:dyDescent="0.25">
      <c r="A1431" s="7">
        <v>1450</v>
      </c>
      <c r="B1431" s="7">
        <v>1</v>
      </c>
      <c r="C1431" s="7">
        <v>398</v>
      </c>
      <c r="D1431" s="7">
        <v>24</v>
      </c>
      <c r="E1431" s="2"/>
      <c r="F1431" s="8">
        <v>40280.996365740742</v>
      </c>
      <c r="G1431" s="7">
        <v>0</v>
      </c>
      <c r="H1431" s="7">
        <v>2</v>
      </c>
      <c r="I1431" s="7" t="b">
        <f t="shared" si="66"/>
        <v>1</v>
      </c>
      <c r="J1431" s="7" t="b">
        <f t="shared" si="67"/>
        <v>1</v>
      </c>
      <c r="K1431" s="7">
        <f t="shared" si="68"/>
        <v>1</v>
      </c>
      <c r="L1431" s="7">
        <f>WEEKDAY(Table1[[#This Row],[post_time]])</f>
        <v>2</v>
      </c>
      <c r="M1431" s="7">
        <f>VLOOKUP(Table1[[#This Row],[topic_id]],'All Topics Data'!$A$2:$I$1243,8,FALSE)</f>
        <v>40280.948611111111</v>
      </c>
      <c r="N1431" s="7">
        <f>Table1[[#This Row],[Hui Reply?]]*(Table1[[#This Row],[post_time]]-Table1[[#This Row],[timestamp of previous reply]])</f>
        <v>4.7592592592991423E-2</v>
      </c>
      <c r="O1431" s="3">
        <f>O1430+Table1[[#This Row],[Hui Reply?]]</f>
        <v>321</v>
      </c>
      <c r="P1431" s="19">
        <f>INT(Table1[[#This Row],[post_time]])</f>
        <v>40280</v>
      </c>
      <c r="Q1431" s="3" t="str">
        <f>IF(Table1[[#This Row],[Hui Reply?]],VLOOKUP(Table1[[#This Row],[topic_id]],'All Topics Data'!$A$2:$E$1243,5,FALSE),0)</f>
        <v>tomitsch</v>
      </c>
      <c r="R1431" s="8">
        <f>Table1[[#This Row],[post_time]]+8/24</f>
        <v>40281.329699074078</v>
      </c>
      <c r="S1431" s="3">
        <f>IF(Table1[[#This Row],[post_position]]=1,0,SUMIFS($F$2:F1431,$H$2:H1431,Table1[[#This Row],[post_position]]-1,$C$2:C1431,Table1[[#This Row],[topic_id]]))</f>
        <v>40280.948773148149</v>
      </c>
    </row>
    <row r="1432" spans="1:19" x14ac:dyDescent="0.25">
      <c r="A1432" s="7">
        <v>1451</v>
      </c>
      <c r="B1432" s="7">
        <v>1</v>
      </c>
      <c r="C1432" s="7">
        <v>399</v>
      </c>
      <c r="D1432" s="7">
        <v>28</v>
      </c>
      <c r="F1432" s="8">
        <v>40281.403414351851</v>
      </c>
      <c r="G1432" s="7">
        <v>0</v>
      </c>
      <c r="H1432" s="7">
        <v>1</v>
      </c>
      <c r="I1432" s="7" t="b">
        <f t="shared" si="66"/>
        <v>0</v>
      </c>
      <c r="J1432" s="7" t="b">
        <f t="shared" si="67"/>
        <v>0</v>
      </c>
      <c r="K1432" s="7">
        <f t="shared" si="68"/>
        <v>0</v>
      </c>
      <c r="L1432" s="7">
        <f>WEEKDAY(Table1[[#This Row],[post_time]])</f>
        <v>3</v>
      </c>
      <c r="M1432" s="7">
        <f>VLOOKUP(Table1[[#This Row],[topic_id]],'All Topics Data'!$A$2:$I$1243,8,FALSE)</f>
        <v>40281.402777777781</v>
      </c>
      <c r="N1432" s="7">
        <f>Table1[[#This Row],[Hui Reply?]]*(Table1[[#This Row],[post_time]]-Table1[[#This Row],[timestamp of previous reply]])</f>
        <v>0</v>
      </c>
      <c r="O1432" s="3">
        <f>O1431+Table1[[#This Row],[Hui Reply?]]</f>
        <v>321</v>
      </c>
      <c r="P1432" s="19">
        <f>INT(Table1[[#This Row],[post_time]])</f>
        <v>40281</v>
      </c>
      <c r="Q1432" s="3">
        <f>IF(Table1[[#This Row],[Hui Reply?]],VLOOKUP(Table1[[#This Row],[topic_id]],'All Topics Data'!$A$2:$E$1243,5,FALSE),0)</f>
        <v>0</v>
      </c>
      <c r="R1432" s="8">
        <f>Table1[[#This Row],[post_time]]+8/24</f>
        <v>40281.736747685187</v>
      </c>
      <c r="S1432" s="3">
        <f>IF(Table1[[#This Row],[post_position]]=1,0,SUMIFS($F$2:F1432,$H$2:H1432,Table1[[#This Row],[post_position]]-1,$C$2:C1432,Table1[[#This Row],[topic_id]]))</f>
        <v>0</v>
      </c>
    </row>
    <row r="1433" spans="1:19" x14ac:dyDescent="0.25">
      <c r="A1433" s="7">
        <v>1452</v>
      </c>
      <c r="B1433" s="7">
        <v>1</v>
      </c>
      <c r="C1433" s="7">
        <v>399</v>
      </c>
      <c r="D1433" s="7">
        <v>28</v>
      </c>
      <c r="E1433" s="2"/>
      <c r="F1433" s="8">
        <v>40281.496053240742</v>
      </c>
      <c r="G1433" s="7">
        <v>0</v>
      </c>
      <c r="H1433" s="7">
        <v>2</v>
      </c>
      <c r="I1433" s="7" t="b">
        <f t="shared" si="66"/>
        <v>0</v>
      </c>
      <c r="J1433" s="7" t="b">
        <f t="shared" si="67"/>
        <v>1</v>
      </c>
      <c r="K1433" s="7">
        <f t="shared" si="68"/>
        <v>0</v>
      </c>
      <c r="L1433" s="7">
        <f>WEEKDAY(Table1[[#This Row],[post_time]])</f>
        <v>3</v>
      </c>
      <c r="M1433" s="7">
        <f>VLOOKUP(Table1[[#This Row],[topic_id]],'All Topics Data'!$A$2:$I$1243,8,FALSE)</f>
        <v>40281.402777777781</v>
      </c>
      <c r="N1433" s="7">
        <f>Table1[[#This Row],[Hui Reply?]]*(Table1[[#This Row],[post_time]]-Table1[[#This Row],[timestamp of previous reply]])</f>
        <v>0</v>
      </c>
      <c r="O1433" s="3">
        <f>O1432+Table1[[#This Row],[Hui Reply?]]</f>
        <v>321</v>
      </c>
      <c r="P1433" s="19">
        <f>INT(Table1[[#This Row],[post_time]])</f>
        <v>40281</v>
      </c>
      <c r="Q1433" s="3">
        <f>IF(Table1[[#This Row],[Hui Reply?]],VLOOKUP(Table1[[#This Row],[topic_id]],'All Topics Data'!$A$2:$E$1243,5,FALSE),0)</f>
        <v>0</v>
      </c>
      <c r="R1433" s="8">
        <f>Table1[[#This Row],[post_time]]+8/24</f>
        <v>40281.829386574078</v>
      </c>
      <c r="S1433" s="3">
        <f>IF(Table1[[#This Row],[post_position]]=1,0,SUMIFS($F$2:F1433,$H$2:H1433,Table1[[#This Row],[post_position]]-1,$C$2:C1433,Table1[[#This Row],[topic_id]]))</f>
        <v>40281.403414351851</v>
      </c>
    </row>
    <row r="1434" spans="1:19" x14ac:dyDescent="0.25">
      <c r="A1434" s="7">
        <v>1453</v>
      </c>
      <c r="B1434" s="7">
        <v>1</v>
      </c>
      <c r="C1434" s="7">
        <v>399</v>
      </c>
      <c r="D1434" s="7">
        <v>1</v>
      </c>
      <c r="F1434" s="8">
        <v>40281.693657407406</v>
      </c>
      <c r="G1434" s="7">
        <v>0</v>
      </c>
      <c r="H1434" s="7">
        <v>3</v>
      </c>
      <c r="I1434" s="7" t="b">
        <f t="shared" si="66"/>
        <v>0</v>
      </c>
      <c r="J1434" s="7" t="b">
        <f t="shared" si="67"/>
        <v>1</v>
      </c>
      <c r="K1434" s="7">
        <f t="shared" si="68"/>
        <v>0</v>
      </c>
      <c r="L1434" s="7">
        <f>WEEKDAY(Table1[[#This Row],[post_time]])</f>
        <v>3</v>
      </c>
      <c r="M1434" s="7">
        <f>VLOOKUP(Table1[[#This Row],[topic_id]],'All Topics Data'!$A$2:$I$1243,8,FALSE)</f>
        <v>40281.402777777781</v>
      </c>
      <c r="N1434" s="7">
        <f>Table1[[#This Row],[Hui Reply?]]*(Table1[[#This Row],[post_time]]-Table1[[#This Row],[timestamp of previous reply]])</f>
        <v>0</v>
      </c>
      <c r="O1434" s="3">
        <f>O1433+Table1[[#This Row],[Hui Reply?]]</f>
        <v>321</v>
      </c>
      <c r="P1434" s="19">
        <f>INT(Table1[[#This Row],[post_time]])</f>
        <v>40281</v>
      </c>
      <c r="Q1434" s="3">
        <f>IF(Table1[[#This Row],[Hui Reply?]],VLOOKUP(Table1[[#This Row],[topic_id]],'All Topics Data'!$A$2:$E$1243,5,FALSE),0)</f>
        <v>0</v>
      </c>
      <c r="R1434" s="8">
        <f>Table1[[#This Row],[post_time]]+8/24</f>
        <v>40282.026990740742</v>
      </c>
      <c r="S1434" s="3">
        <f>IF(Table1[[#This Row],[post_position]]=1,0,SUMIFS($F$2:F1434,$H$2:H1434,Table1[[#This Row],[post_position]]-1,$C$2:C1434,Table1[[#This Row],[topic_id]]))</f>
        <v>40281.496053240742</v>
      </c>
    </row>
    <row r="1435" spans="1:19" x14ac:dyDescent="0.25">
      <c r="A1435" s="7">
        <v>1454</v>
      </c>
      <c r="B1435" s="7">
        <v>1</v>
      </c>
      <c r="C1435" s="7">
        <v>400</v>
      </c>
      <c r="D1435" s="7">
        <v>5297</v>
      </c>
      <c r="E1435" s="2"/>
      <c r="F1435" s="8">
        <v>40281.996076388888</v>
      </c>
      <c r="G1435" s="7">
        <v>0</v>
      </c>
      <c r="H1435" s="7">
        <v>1</v>
      </c>
      <c r="I1435" s="7" t="b">
        <f t="shared" si="66"/>
        <v>0</v>
      </c>
      <c r="J1435" s="7" t="b">
        <f t="shared" si="67"/>
        <v>0</v>
      </c>
      <c r="K1435" s="7">
        <f t="shared" si="68"/>
        <v>0</v>
      </c>
      <c r="L1435" s="7">
        <f>WEEKDAY(Table1[[#This Row],[post_time]])</f>
        <v>3</v>
      </c>
      <c r="M1435" s="7">
        <f>VLOOKUP(Table1[[#This Row],[topic_id]],'All Topics Data'!$A$2:$I$1243,8,FALSE)</f>
        <v>40281.995833333334</v>
      </c>
      <c r="N1435" s="7">
        <f>Table1[[#This Row],[Hui Reply?]]*(Table1[[#This Row],[post_time]]-Table1[[#This Row],[timestamp of previous reply]])</f>
        <v>0</v>
      </c>
      <c r="O1435" s="3">
        <f>O1434+Table1[[#This Row],[Hui Reply?]]</f>
        <v>321</v>
      </c>
      <c r="P1435" s="19">
        <f>INT(Table1[[#This Row],[post_time]])</f>
        <v>40281</v>
      </c>
      <c r="Q1435" s="3">
        <f>IF(Table1[[#This Row],[Hui Reply?]],VLOOKUP(Table1[[#This Row],[topic_id]],'All Topics Data'!$A$2:$E$1243,5,FALSE),0)</f>
        <v>0</v>
      </c>
      <c r="R1435" s="8">
        <f>Table1[[#This Row],[post_time]]+8/24</f>
        <v>40282.329409722224</v>
      </c>
      <c r="S1435" s="3">
        <f>IF(Table1[[#This Row],[post_position]]=1,0,SUMIFS($F$2:F1435,$H$2:H1435,Table1[[#This Row],[post_position]]-1,$C$2:C1435,Table1[[#This Row],[topic_id]]))</f>
        <v>0</v>
      </c>
    </row>
    <row r="1436" spans="1:19" x14ac:dyDescent="0.25">
      <c r="A1436" s="7">
        <v>1455</v>
      </c>
      <c r="B1436" s="7">
        <v>1</v>
      </c>
      <c r="C1436" s="7">
        <v>400</v>
      </c>
      <c r="D1436" s="7">
        <v>24</v>
      </c>
      <c r="F1436" s="8">
        <v>40282.202708333331</v>
      </c>
      <c r="G1436" s="7">
        <v>0</v>
      </c>
      <c r="H1436" s="7">
        <v>2</v>
      </c>
      <c r="I1436" s="7" t="b">
        <f t="shared" si="66"/>
        <v>1</v>
      </c>
      <c r="J1436" s="7" t="b">
        <f t="shared" si="67"/>
        <v>1</v>
      </c>
      <c r="K1436" s="7">
        <f t="shared" si="68"/>
        <v>1</v>
      </c>
      <c r="L1436" s="7">
        <f>WEEKDAY(Table1[[#This Row],[post_time]])</f>
        <v>4</v>
      </c>
      <c r="M1436" s="7">
        <f>VLOOKUP(Table1[[#This Row],[topic_id]],'All Topics Data'!$A$2:$I$1243,8,FALSE)</f>
        <v>40281.995833333334</v>
      </c>
      <c r="N1436" s="7">
        <f>Table1[[#This Row],[Hui Reply?]]*(Table1[[#This Row],[post_time]]-Table1[[#This Row],[timestamp of previous reply]])</f>
        <v>0.20663194444205146</v>
      </c>
      <c r="O1436" s="3">
        <f>O1435+Table1[[#This Row],[Hui Reply?]]</f>
        <v>322</v>
      </c>
      <c r="P1436" s="19">
        <f>INT(Table1[[#This Row],[post_time]])</f>
        <v>40282</v>
      </c>
      <c r="Q1436" s="3" t="str">
        <f>IF(Table1[[#This Row],[Hui Reply?]],VLOOKUP(Table1[[#This Row],[topic_id]],'All Topics Data'!$A$2:$E$1243,5,FALSE),0)</f>
        <v>johnmw1</v>
      </c>
      <c r="R1436" s="8">
        <f>Table1[[#This Row],[post_time]]+8/24</f>
        <v>40282.536041666666</v>
      </c>
      <c r="S1436" s="3">
        <f>IF(Table1[[#This Row],[post_position]]=1,0,SUMIFS($F$2:F1436,$H$2:H1436,Table1[[#This Row],[post_position]]-1,$C$2:C1436,Table1[[#This Row],[topic_id]]))</f>
        <v>40281.996076388888</v>
      </c>
    </row>
    <row r="1437" spans="1:19" x14ac:dyDescent="0.25">
      <c r="A1437" s="7">
        <v>1456</v>
      </c>
      <c r="B1437" s="7">
        <v>1</v>
      </c>
      <c r="C1437" s="7">
        <v>400</v>
      </c>
      <c r="D1437" s="7">
        <v>24</v>
      </c>
      <c r="F1437" s="8">
        <v>40282.262499999997</v>
      </c>
      <c r="G1437" s="7">
        <v>0</v>
      </c>
      <c r="H1437" s="7">
        <v>3</v>
      </c>
      <c r="I1437" s="7" t="b">
        <f t="shared" si="66"/>
        <v>1</v>
      </c>
      <c r="J1437" s="7" t="b">
        <f t="shared" si="67"/>
        <v>1</v>
      </c>
      <c r="K1437" s="7">
        <f t="shared" si="68"/>
        <v>1</v>
      </c>
      <c r="L1437" s="7">
        <f>WEEKDAY(Table1[[#This Row],[post_time]])</f>
        <v>4</v>
      </c>
      <c r="M1437" s="7">
        <f>VLOOKUP(Table1[[#This Row],[topic_id]],'All Topics Data'!$A$2:$I$1243,8,FALSE)</f>
        <v>40281.995833333334</v>
      </c>
      <c r="N1437" s="7">
        <f>Table1[[#This Row],[Hui Reply?]]*(Table1[[#This Row],[post_time]]-Table1[[#This Row],[timestamp of previous reply]])</f>
        <v>5.9791666666569654E-2</v>
      </c>
      <c r="O1437" s="3">
        <f>O1436+Table1[[#This Row],[Hui Reply?]]</f>
        <v>323</v>
      </c>
      <c r="P1437" s="19">
        <f>INT(Table1[[#This Row],[post_time]])</f>
        <v>40282</v>
      </c>
      <c r="Q1437" s="3" t="str">
        <f>IF(Table1[[#This Row],[Hui Reply?]],VLOOKUP(Table1[[#This Row],[topic_id]],'All Topics Data'!$A$2:$E$1243,5,FALSE),0)</f>
        <v>johnmw1</v>
      </c>
      <c r="R1437" s="8">
        <f>Table1[[#This Row],[post_time]]+8/24</f>
        <v>40282.595833333333</v>
      </c>
      <c r="S1437" s="3">
        <f>IF(Table1[[#This Row],[post_position]]=1,0,SUMIFS($F$2:F1437,$H$2:H1437,Table1[[#This Row],[post_position]]-1,$C$2:C1437,Table1[[#This Row],[topic_id]]))</f>
        <v>40282.202708333331</v>
      </c>
    </row>
    <row r="1438" spans="1:19" x14ac:dyDescent="0.25">
      <c r="A1438" s="7">
        <v>1457</v>
      </c>
      <c r="B1438" s="7">
        <v>1</v>
      </c>
      <c r="C1438" s="7">
        <v>401</v>
      </c>
      <c r="D1438" s="7">
        <v>5305</v>
      </c>
      <c r="F1438" s="8">
        <v>40282.441064814811</v>
      </c>
      <c r="G1438" s="7">
        <v>0</v>
      </c>
      <c r="H1438" s="7">
        <v>1</v>
      </c>
      <c r="I1438" s="7" t="b">
        <f t="shared" si="66"/>
        <v>0</v>
      </c>
      <c r="J1438" s="7" t="b">
        <f t="shared" si="67"/>
        <v>0</v>
      </c>
      <c r="K1438" s="7">
        <f t="shared" si="68"/>
        <v>0</v>
      </c>
      <c r="L1438" s="7">
        <f>WEEKDAY(Table1[[#This Row],[post_time]])</f>
        <v>4</v>
      </c>
      <c r="M1438" s="7">
        <f>VLOOKUP(Table1[[#This Row],[topic_id]],'All Topics Data'!$A$2:$I$1243,8,FALSE)</f>
        <v>40282.440972222219</v>
      </c>
      <c r="N1438" s="7">
        <f>Table1[[#This Row],[Hui Reply?]]*(Table1[[#This Row],[post_time]]-Table1[[#This Row],[timestamp of previous reply]])</f>
        <v>0</v>
      </c>
      <c r="O1438" s="3">
        <f>O1437+Table1[[#This Row],[Hui Reply?]]</f>
        <v>323</v>
      </c>
      <c r="P1438" s="19">
        <f>INT(Table1[[#This Row],[post_time]])</f>
        <v>40282</v>
      </c>
      <c r="Q1438" s="3">
        <f>IF(Table1[[#This Row],[Hui Reply?]],VLOOKUP(Table1[[#This Row],[topic_id]],'All Topics Data'!$A$2:$E$1243,5,FALSE),0)</f>
        <v>0</v>
      </c>
      <c r="R1438" s="8">
        <f>Table1[[#This Row],[post_time]]+8/24</f>
        <v>40282.774398148147</v>
      </c>
      <c r="S1438" s="3">
        <f>IF(Table1[[#This Row],[post_position]]=1,0,SUMIFS($F$2:F1438,$H$2:H1438,Table1[[#This Row],[post_position]]-1,$C$2:C1438,Table1[[#This Row],[topic_id]]))</f>
        <v>0</v>
      </c>
    </row>
    <row r="1439" spans="1:19" x14ac:dyDescent="0.25">
      <c r="A1439" s="7">
        <v>1458</v>
      </c>
      <c r="B1439" s="7">
        <v>1</v>
      </c>
      <c r="C1439" s="7">
        <v>401</v>
      </c>
      <c r="D1439" s="7">
        <v>2758</v>
      </c>
      <c r="E1439" s="2"/>
      <c r="F1439" s="8">
        <v>40282.483055555553</v>
      </c>
      <c r="G1439" s="7">
        <v>0</v>
      </c>
      <c r="H1439" s="7">
        <v>2</v>
      </c>
      <c r="I1439" s="7" t="b">
        <f t="shared" si="66"/>
        <v>0</v>
      </c>
      <c r="J1439" s="7" t="b">
        <f t="shared" si="67"/>
        <v>1</v>
      </c>
      <c r="K1439" s="7">
        <f t="shared" si="68"/>
        <v>0</v>
      </c>
      <c r="L1439" s="7">
        <f>WEEKDAY(Table1[[#This Row],[post_time]])</f>
        <v>4</v>
      </c>
      <c r="M1439" s="7">
        <f>VLOOKUP(Table1[[#This Row],[topic_id]],'All Topics Data'!$A$2:$I$1243,8,FALSE)</f>
        <v>40282.440972222219</v>
      </c>
      <c r="N1439" s="7">
        <f>Table1[[#This Row],[Hui Reply?]]*(Table1[[#This Row],[post_time]]-Table1[[#This Row],[timestamp of previous reply]])</f>
        <v>0</v>
      </c>
      <c r="O1439" s="3">
        <f>O1438+Table1[[#This Row],[Hui Reply?]]</f>
        <v>323</v>
      </c>
      <c r="P1439" s="19">
        <f>INT(Table1[[#This Row],[post_time]])</f>
        <v>40282</v>
      </c>
      <c r="Q1439" s="3">
        <f>IF(Table1[[#This Row],[Hui Reply?]],VLOOKUP(Table1[[#This Row],[topic_id]],'All Topics Data'!$A$2:$E$1243,5,FALSE),0)</f>
        <v>0</v>
      </c>
      <c r="R1439" s="8">
        <f>Table1[[#This Row],[post_time]]+8/24</f>
        <v>40282.816388888888</v>
      </c>
      <c r="S1439" s="3">
        <f>IF(Table1[[#This Row],[post_position]]=1,0,SUMIFS($F$2:F1439,$H$2:H1439,Table1[[#This Row],[post_position]]-1,$C$2:C1439,Table1[[#This Row],[topic_id]]))</f>
        <v>40282.441064814811</v>
      </c>
    </row>
    <row r="1440" spans="1:19" x14ac:dyDescent="0.25">
      <c r="A1440" s="7">
        <v>1459</v>
      </c>
      <c r="B1440" s="7">
        <v>1</v>
      </c>
      <c r="C1440" s="7">
        <v>402</v>
      </c>
      <c r="D1440" s="7">
        <v>5310</v>
      </c>
      <c r="F1440" s="8">
        <v>40282.691354166665</v>
      </c>
      <c r="G1440" s="7">
        <v>0</v>
      </c>
      <c r="H1440" s="7">
        <v>1</v>
      </c>
      <c r="I1440" s="7" t="b">
        <f t="shared" si="66"/>
        <v>0</v>
      </c>
      <c r="J1440" s="7" t="b">
        <f t="shared" si="67"/>
        <v>0</v>
      </c>
      <c r="K1440" s="7">
        <f t="shared" si="68"/>
        <v>0</v>
      </c>
      <c r="L1440" s="7">
        <f>WEEKDAY(Table1[[#This Row],[post_time]])</f>
        <v>4</v>
      </c>
      <c r="M1440" s="7">
        <f>VLOOKUP(Table1[[#This Row],[topic_id]],'All Topics Data'!$A$2:$I$1243,8,FALSE)</f>
        <v>40282.690972222219</v>
      </c>
      <c r="N1440" s="7">
        <f>Table1[[#This Row],[Hui Reply?]]*(Table1[[#This Row],[post_time]]-Table1[[#This Row],[timestamp of previous reply]])</f>
        <v>0</v>
      </c>
      <c r="O1440" s="3">
        <f>O1439+Table1[[#This Row],[Hui Reply?]]</f>
        <v>323</v>
      </c>
      <c r="P1440" s="19">
        <f>INT(Table1[[#This Row],[post_time]])</f>
        <v>40282</v>
      </c>
      <c r="Q1440" s="3">
        <f>IF(Table1[[#This Row],[Hui Reply?]],VLOOKUP(Table1[[#This Row],[topic_id]],'All Topics Data'!$A$2:$E$1243,5,FALSE),0)</f>
        <v>0</v>
      </c>
      <c r="R1440" s="8">
        <f>Table1[[#This Row],[post_time]]+8/24</f>
        <v>40283.024687500001</v>
      </c>
      <c r="S1440" s="3">
        <f>IF(Table1[[#This Row],[post_position]]=1,0,SUMIFS($F$2:F1440,$H$2:H1440,Table1[[#This Row],[post_position]]-1,$C$2:C1440,Table1[[#This Row],[topic_id]]))</f>
        <v>0</v>
      </c>
    </row>
    <row r="1441" spans="1:19" x14ac:dyDescent="0.25">
      <c r="A1441" s="7">
        <v>1460</v>
      </c>
      <c r="B1441" s="7">
        <v>1</v>
      </c>
      <c r="C1441" s="7">
        <v>398</v>
      </c>
      <c r="D1441" s="7">
        <v>5267</v>
      </c>
      <c r="F1441" s="8">
        <v>40282.712789351855</v>
      </c>
      <c r="G1441" s="7">
        <v>0</v>
      </c>
      <c r="H1441" s="7">
        <v>3</v>
      </c>
      <c r="I1441" s="7" t="b">
        <f t="shared" si="66"/>
        <v>0</v>
      </c>
      <c r="J1441" s="7" t="b">
        <f t="shared" si="67"/>
        <v>1</v>
      </c>
      <c r="K1441" s="7">
        <f t="shared" si="68"/>
        <v>0</v>
      </c>
      <c r="L1441" s="7">
        <f>WEEKDAY(Table1[[#This Row],[post_time]])</f>
        <v>4</v>
      </c>
      <c r="M1441" s="7">
        <f>VLOOKUP(Table1[[#This Row],[topic_id]],'All Topics Data'!$A$2:$I$1243,8,FALSE)</f>
        <v>40280.948611111111</v>
      </c>
      <c r="N1441" s="7">
        <f>Table1[[#This Row],[Hui Reply?]]*(Table1[[#This Row],[post_time]]-Table1[[#This Row],[timestamp of previous reply]])</f>
        <v>0</v>
      </c>
      <c r="O1441" s="3">
        <f>O1440+Table1[[#This Row],[Hui Reply?]]</f>
        <v>323</v>
      </c>
      <c r="P1441" s="19">
        <f>INT(Table1[[#This Row],[post_time]])</f>
        <v>40282</v>
      </c>
      <c r="Q1441" s="3">
        <f>IF(Table1[[#This Row],[Hui Reply?]],VLOOKUP(Table1[[#This Row],[topic_id]],'All Topics Data'!$A$2:$E$1243,5,FALSE),0)</f>
        <v>0</v>
      </c>
      <c r="R1441" s="8">
        <f>Table1[[#This Row],[post_time]]+8/24</f>
        <v>40283.046122685191</v>
      </c>
      <c r="S1441" s="3">
        <f>IF(Table1[[#This Row],[post_position]]=1,0,SUMIFS($F$2:F1441,$H$2:H1441,Table1[[#This Row],[post_position]]-1,$C$2:C1441,Table1[[#This Row],[topic_id]]))</f>
        <v>40280.996365740742</v>
      </c>
    </row>
    <row r="1442" spans="1:19" x14ac:dyDescent="0.25">
      <c r="A1442" s="7">
        <v>1461</v>
      </c>
      <c r="B1442" s="7">
        <v>1</v>
      </c>
      <c r="C1442" s="7">
        <v>402</v>
      </c>
      <c r="D1442" s="7">
        <v>2758</v>
      </c>
      <c r="E1442" s="2"/>
      <c r="F1442" s="8">
        <v>40282.747106481482</v>
      </c>
      <c r="G1442" s="7">
        <v>0</v>
      </c>
      <c r="H1442" s="7">
        <v>2</v>
      </c>
      <c r="I1442" s="7" t="b">
        <f t="shared" si="66"/>
        <v>0</v>
      </c>
      <c r="J1442" s="7" t="b">
        <f t="shared" si="67"/>
        <v>1</v>
      </c>
      <c r="K1442" s="7">
        <f t="shared" si="68"/>
        <v>0</v>
      </c>
      <c r="L1442" s="7">
        <f>WEEKDAY(Table1[[#This Row],[post_time]])</f>
        <v>4</v>
      </c>
      <c r="M1442" s="7">
        <f>VLOOKUP(Table1[[#This Row],[topic_id]],'All Topics Data'!$A$2:$I$1243,8,FALSE)</f>
        <v>40282.690972222219</v>
      </c>
      <c r="N1442" s="7">
        <f>Table1[[#This Row],[Hui Reply?]]*(Table1[[#This Row],[post_time]]-Table1[[#This Row],[timestamp of previous reply]])</f>
        <v>0</v>
      </c>
      <c r="O1442" s="3">
        <f>O1441+Table1[[#This Row],[Hui Reply?]]</f>
        <v>323</v>
      </c>
      <c r="P1442" s="19">
        <f>INT(Table1[[#This Row],[post_time]])</f>
        <v>40282</v>
      </c>
      <c r="Q1442" s="3">
        <f>IF(Table1[[#This Row],[Hui Reply?]],VLOOKUP(Table1[[#This Row],[topic_id]],'All Topics Data'!$A$2:$E$1243,5,FALSE),0)</f>
        <v>0</v>
      </c>
      <c r="R1442" s="8">
        <f>Table1[[#This Row],[post_time]]+8/24</f>
        <v>40283.080439814818</v>
      </c>
      <c r="S1442" s="3">
        <f>IF(Table1[[#This Row],[post_position]]=1,0,SUMIFS($F$2:F1442,$H$2:H1442,Table1[[#This Row],[post_position]]-1,$C$2:C1442,Table1[[#This Row],[topic_id]]))</f>
        <v>40282.691354166665</v>
      </c>
    </row>
    <row r="1443" spans="1:19" x14ac:dyDescent="0.25">
      <c r="A1443" s="7">
        <v>1462</v>
      </c>
      <c r="B1443" s="7">
        <v>1</v>
      </c>
      <c r="C1443" s="7">
        <v>400</v>
      </c>
      <c r="D1443" s="7">
        <v>5297</v>
      </c>
      <c r="E1443" s="2"/>
      <c r="F1443" s="8">
        <v>40282.989560185182</v>
      </c>
      <c r="G1443" s="7">
        <v>0</v>
      </c>
      <c r="H1443" s="7">
        <v>4</v>
      </c>
      <c r="I1443" s="7" t="b">
        <f t="shared" si="66"/>
        <v>0</v>
      </c>
      <c r="J1443" s="7" t="b">
        <f t="shared" si="67"/>
        <v>1</v>
      </c>
      <c r="K1443" s="7">
        <f t="shared" si="68"/>
        <v>0</v>
      </c>
      <c r="L1443" s="7">
        <f>WEEKDAY(Table1[[#This Row],[post_time]])</f>
        <v>4</v>
      </c>
      <c r="M1443" s="7">
        <f>VLOOKUP(Table1[[#This Row],[topic_id]],'All Topics Data'!$A$2:$I$1243,8,FALSE)</f>
        <v>40281.995833333334</v>
      </c>
      <c r="N1443" s="7">
        <f>Table1[[#This Row],[Hui Reply?]]*(Table1[[#This Row],[post_time]]-Table1[[#This Row],[timestamp of previous reply]])</f>
        <v>0</v>
      </c>
      <c r="O1443" s="3">
        <f>O1442+Table1[[#This Row],[Hui Reply?]]</f>
        <v>323</v>
      </c>
      <c r="P1443" s="19">
        <f>INT(Table1[[#This Row],[post_time]])</f>
        <v>40282</v>
      </c>
      <c r="Q1443" s="3">
        <f>IF(Table1[[#This Row],[Hui Reply?]],VLOOKUP(Table1[[#This Row],[topic_id]],'All Topics Data'!$A$2:$E$1243,5,FALSE),0)</f>
        <v>0</v>
      </c>
      <c r="R1443" s="8">
        <f>Table1[[#This Row],[post_time]]+8/24</f>
        <v>40283.322893518518</v>
      </c>
      <c r="S1443" s="3">
        <f>IF(Table1[[#This Row],[post_position]]=1,0,SUMIFS($F$2:F1443,$H$2:H1443,Table1[[#This Row],[post_position]]-1,$C$2:C1443,Table1[[#This Row],[topic_id]]))</f>
        <v>40282.262499999997</v>
      </c>
    </row>
    <row r="1444" spans="1:19" x14ac:dyDescent="0.25">
      <c r="A1444" s="7">
        <v>1463</v>
      </c>
      <c r="B1444" s="7">
        <v>1</v>
      </c>
      <c r="C1444" s="7">
        <v>400</v>
      </c>
      <c r="D1444" s="7">
        <v>24</v>
      </c>
      <c r="E1444" s="2"/>
      <c r="F1444" s="8">
        <v>40283.086030092592</v>
      </c>
      <c r="G1444" s="7">
        <v>0</v>
      </c>
      <c r="H1444" s="7">
        <v>5</v>
      </c>
      <c r="I1444" s="7" t="b">
        <f t="shared" si="66"/>
        <v>1</v>
      </c>
      <c r="J1444" s="7" t="b">
        <f t="shared" si="67"/>
        <v>1</v>
      </c>
      <c r="K1444" s="7">
        <f t="shared" si="68"/>
        <v>1</v>
      </c>
      <c r="L1444" s="7">
        <f>WEEKDAY(Table1[[#This Row],[post_time]])</f>
        <v>5</v>
      </c>
      <c r="M1444" s="7">
        <f>VLOOKUP(Table1[[#This Row],[topic_id]],'All Topics Data'!$A$2:$I$1243,8,FALSE)</f>
        <v>40281.995833333334</v>
      </c>
      <c r="N1444" s="7">
        <f>Table1[[#This Row],[Hui Reply?]]*(Table1[[#This Row],[post_time]]-Table1[[#This Row],[timestamp of previous reply]])</f>
        <v>9.6469907410209998E-2</v>
      </c>
      <c r="O1444" s="3">
        <f>O1443+Table1[[#This Row],[Hui Reply?]]</f>
        <v>324</v>
      </c>
      <c r="P1444" s="19">
        <f>INT(Table1[[#This Row],[post_time]])</f>
        <v>40283</v>
      </c>
      <c r="Q1444" s="3" t="str">
        <f>IF(Table1[[#This Row],[Hui Reply?]],VLOOKUP(Table1[[#This Row],[topic_id]],'All Topics Data'!$A$2:$E$1243,5,FALSE),0)</f>
        <v>johnmw1</v>
      </c>
      <c r="R1444" s="8">
        <f>Table1[[#This Row],[post_time]]+8/24</f>
        <v>40283.419363425928</v>
      </c>
      <c r="S1444" s="3">
        <f>IF(Table1[[#This Row],[post_position]]=1,0,SUMIFS($F$2:F1444,$H$2:H1444,Table1[[#This Row],[post_position]]-1,$C$2:C1444,Table1[[#This Row],[topic_id]]))</f>
        <v>40282.989560185182</v>
      </c>
    </row>
    <row r="1445" spans="1:19" x14ac:dyDescent="0.25">
      <c r="A1445" s="7">
        <v>1464</v>
      </c>
      <c r="B1445" s="7">
        <v>1</v>
      </c>
      <c r="C1445" s="7">
        <v>400</v>
      </c>
      <c r="D1445" s="7">
        <v>5297</v>
      </c>
      <c r="E1445" s="2"/>
      <c r="F1445" s="8">
        <v>40283.10528935185</v>
      </c>
      <c r="G1445" s="7">
        <v>0</v>
      </c>
      <c r="H1445" s="7">
        <v>6</v>
      </c>
      <c r="I1445" s="7" t="b">
        <f t="shared" si="66"/>
        <v>0</v>
      </c>
      <c r="J1445" s="7" t="b">
        <f t="shared" si="67"/>
        <v>1</v>
      </c>
      <c r="K1445" s="7">
        <f t="shared" si="68"/>
        <v>0</v>
      </c>
      <c r="L1445" s="7">
        <f>WEEKDAY(Table1[[#This Row],[post_time]])</f>
        <v>5</v>
      </c>
      <c r="M1445" s="7">
        <f>VLOOKUP(Table1[[#This Row],[topic_id]],'All Topics Data'!$A$2:$I$1243,8,FALSE)</f>
        <v>40281.995833333334</v>
      </c>
      <c r="N1445" s="7">
        <f>Table1[[#This Row],[Hui Reply?]]*(Table1[[#This Row],[post_time]]-Table1[[#This Row],[timestamp of previous reply]])</f>
        <v>0</v>
      </c>
      <c r="O1445" s="3">
        <f>O1444+Table1[[#This Row],[Hui Reply?]]</f>
        <v>324</v>
      </c>
      <c r="P1445" s="19">
        <f>INT(Table1[[#This Row],[post_time]])</f>
        <v>40283</v>
      </c>
      <c r="Q1445" s="3">
        <f>IF(Table1[[#This Row],[Hui Reply?]],VLOOKUP(Table1[[#This Row],[topic_id]],'All Topics Data'!$A$2:$E$1243,5,FALSE),0)</f>
        <v>0</v>
      </c>
      <c r="R1445" s="8">
        <f>Table1[[#This Row],[post_time]]+8/24</f>
        <v>40283.438622685186</v>
      </c>
      <c r="S1445" s="3">
        <f>IF(Table1[[#This Row],[post_position]]=1,0,SUMIFS($F$2:F1445,$H$2:H1445,Table1[[#This Row],[post_position]]-1,$C$2:C1445,Table1[[#This Row],[topic_id]]))</f>
        <v>40283.086030092592</v>
      </c>
    </row>
    <row r="1446" spans="1:19" x14ac:dyDescent="0.25">
      <c r="A1446" s="7">
        <v>1465</v>
      </c>
      <c r="B1446" s="7">
        <v>1</v>
      </c>
      <c r="C1446" s="7">
        <v>400</v>
      </c>
      <c r="D1446" s="7">
        <v>24</v>
      </c>
      <c r="E1446" s="2"/>
      <c r="F1446" s="8">
        <v>40283.20994212963</v>
      </c>
      <c r="G1446" s="7">
        <v>0</v>
      </c>
      <c r="H1446" s="7">
        <v>7</v>
      </c>
      <c r="I1446" s="7" t="b">
        <f t="shared" si="66"/>
        <v>1</v>
      </c>
      <c r="J1446" s="7" t="b">
        <f t="shared" si="67"/>
        <v>1</v>
      </c>
      <c r="K1446" s="7">
        <f t="shared" si="68"/>
        <v>1</v>
      </c>
      <c r="L1446" s="7">
        <f>WEEKDAY(Table1[[#This Row],[post_time]])</f>
        <v>5</v>
      </c>
      <c r="M1446" s="7">
        <f>VLOOKUP(Table1[[#This Row],[topic_id]],'All Topics Data'!$A$2:$I$1243,8,FALSE)</f>
        <v>40281.995833333334</v>
      </c>
      <c r="N1446" s="7">
        <f>Table1[[#This Row],[Hui Reply?]]*(Table1[[#This Row],[post_time]]-Table1[[#This Row],[timestamp of previous reply]])</f>
        <v>0.10465277777984738</v>
      </c>
      <c r="O1446" s="3">
        <f>O1445+Table1[[#This Row],[Hui Reply?]]</f>
        <v>325</v>
      </c>
      <c r="P1446" s="19">
        <f>INT(Table1[[#This Row],[post_time]])</f>
        <v>40283</v>
      </c>
      <c r="Q1446" s="3" t="str">
        <f>IF(Table1[[#This Row],[Hui Reply?]],VLOOKUP(Table1[[#This Row],[topic_id]],'All Topics Data'!$A$2:$E$1243,5,FALSE),0)</f>
        <v>johnmw1</v>
      </c>
      <c r="R1446" s="8">
        <f>Table1[[#This Row],[post_time]]+8/24</f>
        <v>40283.543275462966</v>
      </c>
      <c r="S1446" s="3">
        <f>IF(Table1[[#This Row],[post_position]]=1,0,SUMIFS($F$2:F1446,$H$2:H1446,Table1[[#This Row],[post_position]]-1,$C$2:C1446,Table1[[#This Row],[topic_id]]))</f>
        <v>40283.10528935185</v>
      </c>
    </row>
    <row r="1447" spans="1:19" x14ac:dyDescent="0.25">
      <c r="A1447" s="7">
        <v>1466</v>
      </c>
      <c r="B1447" s="7">
        <v>1</v>
      </c>
      <c r="C1447" s="7">
        <v>403</v>
      </c>
      <c r="D1447" s="7">
        <v>4910</v>
      </c>
      <c r="E1447" s="2"/>
      <c r="F1447" s="8">
        <v>40283.277384259258</v>
      </c>
      <c r="G1447" s="7">
        <v>0</v>
      </c>
      <c r="H1447" s="7">
        <v>1</v>
      </c>
      <c r="I1447" s="7" t="b">
        <f t="shared" si="66"/>
        <v>0</v>
      </c>
      <c r="J1447" s="7" t="b">
        <f t="shared" si="67"/>
        <v>0</v>
      </c>
      <c r="K1447" s="7">
        <f t="shared" si="68"/>
        <v>0</v>
      </c>
      <c r="L1447" s="7">
        <f>WEEKDAY(Table1[[#This Row],[post_time]])</f>
        <v>5</v>
      </c>
      <c r="M1447" s="7">
        <f>VLOOKUP(Table1[[#This Row],[topic_id]],'All Topics Data'!$A$2:$I$1243,8,FALSE)</f>
        <v>40283.277083333334</v>
      </c>
      <c r="N1447" s="7">
        <f>Table1[[#This Row],[Hui Reply?]]*(Table1[[#This Row],[post_time]]-Table1[[#This Row],[timestamp of previous reply]])</f>
        <v>0</v>
      </c>
      <c r="O1447" s="3">
        <f>O1446+Table1[[#This Row],[Hui Reply?]]</f>
        <v>325</v>
      </c>
      <c r="P1447" s="19">
        <f>INT(Table1[[#This Row],[post_time]])</f>
        <v>40283</v>
      </c>
      <c r="Q1447" s="3">
        <f>IF(Table1[[#This Row],[Hui Reply?]],VLOOKUP(Table1[[#This Row],[topic_id]],'All Topics Data'!$A$2:$E$1243,5,FALSE),0)</f>
        <v>0</v>
      </c>
      <c r="R1447" s="8">
        <f>Table1[[#This Row],[post_time]]+8/24</f>
        <v>40283.610717592594</v>
      </c>
      <c r="S1447" s="3">
        <f>IF(Table1[[#This Row],[post_position]]=1,0,SUMIFS($F$2:F1447,$H$2:H1447,Table1[[#This Row],[post_position]]-1,$C$2:C1447,Table1[[#This Row],[topic_id]]))</f>
        <v>0</v>
      </c>
    </row>
    <row r="1448" spans="1:19" x14ac:dyDescent="0.25">
      <c r="A1448" s="7">
        <v>1467</v>
      </c>
      <c r="B1448" s="7">
        <v>1</v>
      </c>
      <c r="C1448" s="7">
        <v>403</v>
      </c>
      <c r="D1448" s="7">
        <v>2865</v>
      </c>
      <c r="F1448" s="8">
        <v>40283.285300925927</v>
      </c>
      <c r="G1448" s="7">
        <v>0</v>
      </c>
      <c r="H1448" s="7">
        <v>2</v>
      </c>
      <c r="I1448" s="7" t="b">
        <f t="shared" si="66"/>
        <v>0</v>
      </c>
      <c r="J1448" s="7" t="b">
        <f t="shared" si="67"/>
        <v>1</v>
      </c>
      <c r="K1448" s="7">
        <f t="shared" si="68"/>
        <v>0</v>
      </c>
      <c r="L1448" s="7">
        <f>WEEKDAY(Table1[[#This Row],[post_time]])</f>
        <v>5</v>
      </c>
      <c r="M1448" s="7">
        <f>VLOOKUP(Table1[[#This Row],[topic_id]],'All Topics Data'!$A$2:$I$1243,8,FALSE)</f>
        <v>40283.277083333334</v>
      </c>
      <c r="N1448" s="7">
        <f>Table1[[#This Row],[Hui Reply?]]*(Table1[[#This Row],[post_time]]-Table1[[#This Row],[timestamp of previous reply]])</f>
        <v>0</v>
      </c>
      <c r="O1448" s="3">
        <f>O1447+Table1[[#This Row],[Hui Reply?]]</f>
        <v>325</v>
      </c>
      <c r="P1448" s="19">
        <f>INT(Table1[[#This Row],[post_time]])</f>
        <v>40283</v>
      </c>
      <c r="Q1448" s="3">
        <f>IF(Table1[[#This Row],[Hui Reply?]],VLOOKUP(Table1[[#This Row],[topic_id]],'All Topics Data'!$A$2:$E$1243,5,FALSE),0)</f>
        <v>0</v>
      </c>
      <c r="R1448" s="8">
        <f>Table1[[#This Row],[post_time]]+8/24</f>
        <v>40283.618634259263</v>
      </c>
      <c r="S1448" s="3">
        <f>IF(Table1[[#This Row],[post_position]]=1,0,SUMIFS($F$2:F1448,$H$2:H1448,Table1[[#This Row],[post_position]]-1,$C$2:C1448,Table1[[#This Row],[topic_id]]))</f>
        <v>40283.277384259258</v>
      </c>
    </row>
    <row r="1449" spans="1:19" x14ac:dyDescent="0.25">
      <c r="A1449" s="7">
        <v>1468</v>
      </c>
      <c r="B1449" s="7">
        <v>1</v>
      </c>
      <c r="C1449" s="7">
        <v>403</v>
      </c>
      <c r="D1449" s="7">
        <v>4910</v>
      </c>
      <c r="F1449" s="8">
        <v>40283.296863425923</v>
      </c>
      <c r="G1449" s="7">
        <v>0</v>
      </c>
      <c r="H1449" s="7">
        <v>3</v>
      </c>
      <c r="I1449" s="7" t="b">
        <f t="shared" si="66"/>
        <v>0</v>
      </c>
      <c r="J1449" s="7" t="b">
        <f t="shared" si="67"/>
        <v>1</v>
      </c>
      <c r="K1449" s="7">
        <f t="shared" si="68"/>
        <v>0</v>
      </c>
      <c r="L1449" s="7">
        <f>WEEKDAY(Table1[[#This Row],[post_time]])</f>
        <v>5</v>
      </c>
      <c r="M1449" s="7">
        <f>VLOOKUP(Table1[[#This Row],[topic_id]],'All Topics Data'!$A$2:$I$1243,8,FALSE)</f>
        <v>40283.277083333334</v>
      </c>
      <c r="N1449" s="7">
        <f>Table1[[#This Row],[Hui Reply?]]*(Table1[[#This Row],[post_time]]-Table1[[#This Row],[timestamp of previous reply]])</f>
        <v>0</v>
      </c>
      <c r="O1449" s="3">
        <f>O1448+Table1[[#This Row],[Hui Reply?]]</f>
        <v>325</v>
      </c>
      <c r="P1449" s="19">
        <f>INT(Table1[[#This Row],[post_time]])</f>
        <v>40283</v>
      </c>
      <c r="Q1449" s="3">
        <f>IF(Table1[[#This Row],[Hui Reply?]],VLOOKUP(Table1[[#This Row],[topic_id]],'All Topics Data'!$A$2:$E$1243,5,FALSE),0)</f>
        <v>0</v>
      </c>
      <c r="R1449" s="8">
        <f>Table1[[#This Row],[post_time]]+8/24</f>
        <v>40283.630196759259</v>
      </c>
      <c r="S1449" s="3">
        <f>IF(Table1[[#This Row],[post_position]]=1,0,SUMIFS($F$2:F1449,$H$2:H1449,Table1[[#This Row],[post_position]]-1,$C$2:C1449,Table1[[#This Row],[topic_id]]))</f>
        <v>40283.285300925927</v>
      </c>
    </row>
    <row r="1450" spans="1:19" x14ac:dyDescent="0.25">
      <c r="A1450" s="7">
        <v>1469</v>
      </c>
      <c r="B1450" s="7">
        <v>1</v>
      </c>
      <c r="C1450" s="7">
        <v>403</v>
      </c>
      <c r="D1450" s="7">
        <v>24</v>
      </c>
      <c r="F1450" s="8">
        <v>40283.347939814812</v>
      </c>
      <c r="G1450" s="7">
        <v>0</v>
      </c>
      <c r="H1450" s="7">
        <v>4</v>
      </c>
      <c r="I1450" s="7" t="b">
        <f t="shared" si="66"/>
        <v>1</v>
      </c>
      <c r="J1450" s="7" t="b">
        <f t="shared" si="67"/>
        <v>1</v>
      </c>
      <c r="K1450" s="7">
        <f t="shared" si="68"/>
        <v>1</v>
      </c>
      <c r="L1450" s="7">
        <f>WEEKDAY(Table1[[#This Row],[post_time]])</f>
        <v>5</v>
      </c>
      <c r="M1450" s="7">
        <f>VLOOKUP(Table1[[#This Row],[topic_id]],'All Topics Data'!$A$2:$I$1243,8,FALSE)</f>
        <v>40283.277083333334</v>
      </c>
      <c r="N1450" s="7">
        <f>Table1[[#This Row],[Hui Reply?]]*(Table1[[#This Row],[post_time]]-Table1[[#This Row],[timestamp of previous reply]])</f>
        <v>5.1076388888759539E-2</v>
      </c>
      <c r="O1450" s="3">
        <f>O1449+Table1[[#This Row],[Hui Reply?]]</f>
        <v>326</v>
      </c>
      <c r="P1450" s="19">
        <f>INT(Table1[[#This Row],[post_time]])</f>
        <v>40283</v>
      </c>
      <c r="Q1450" s="3" t="str">
        <f>IF(Table1[[#This Row],[Hui Reply?]],VLOOKUP(Table1[[#This Row],[topic_id]],'All Topics Data'!$A$2:$E$1243,5,FALSE),0)</f>
        <v>Harsha</v>
      </c>
      <c r="R1450" s="8">
        <f>Table1[[#This Row],[post_time]]+8/24</f>
        <v>40283.681273148148</v>
      </c>
      <c r="S1450" s="3">
        <f>IF(Table1[[#This Row],[post_position]]=1,0,SUMIFS($F$2:F1450,$H$2:H1450,Table1[[#This Row],[post_position]]-1,$C$2:C1450,Table1[[#This Row],[topic_id]]))</f>
        <v>40283.296863425923</v>
      </c>
    </row>
    <row r="1451" spans="1:19" x14ac:dyDescent="0.25">
      <c r="A1451" s="7">
        <v>1470</v>
      </c>
      <c r="B1451" s="7">
        <v>1</v>
      </c>
      <c r="C1451" s="7">
        <v>403</v>
      </c>
      <c r="D1451" s="7">
        <v>4910</v>
      </c>
      <c r="F1451" s="8">
        <v>40283.411956018521</v>
      </c>
      <c r="G1451" s="7">
        <v>0</v>
      </c>
      <c r="H1451" s="7">
        <v>5</v>
      </c>
      <c r="I1451" s="7" t="b">
        <f t="shared" si="66"/>
        <v>0</v>
      </c>
      <c r="J1451" s="7" t="b">
        <f t="shared" si="67"/>
        <v>1</v>
      </c>
      <c r="K1451" s="7">
        <f t="shared" si="68"/>
        <v>0</v>
      </c>
      <c r="L1451" s="7">
        <f>WEEKDAY(Table1[[#This Row],[post_time]])</f>
        <v>5</v>
      </c>
      <c r="M1451" s="7">
        <f>VLOOKUP(Table1[[#This Row],[topic_id]],'All Topics Data'!$A$2:$I$1243,8,FALSE)</f>
        <v>40283.277083333334</v>
      </c>
      <c r="N1451" s="7">
        <f>Table1[[#This Row],[Hui Reply?]]*(Table1[[#This Row],[post_time]]-Table1[[#This Row],[timestamp of previous reply]])</f>
        <v>0</v>
      </c>
      <c r="O1451" s="3">
        <f>O1450+Table1[[#This Row],[Hui Reply?]]</f>
        <v>326</v>
      </c>
      <c r="P1451" s="19">
        <f>INT(Table1[[#This Row],[post_time]])</f>
        <v>40283</v>
      </c>
      <c r="Q1451" s="3">
        <f>IF(Table1[[#This Row],[Hui Reply?]],VLOOKUP(Table1[[#This Row],[topic_id]],'All Topics Data'!$A$2:$E$1243,5,FALSE),0)</f>
        <v>0</v>
      </c>
      <c r="R1451" s="8">
        <f>Table1[[#This Row],[post_time]]+8/24</f>
        <v>40283.745289351857</v>
      </c>
      <c r="S1451" s="3">
        <f>IF(Table1[[#This Row],[post_position]]=1,0,SUMIFS($F$2:F1451,$H$2:H1451,Table1[[#This Row],[post_position]]-1,$C$2:C1451,Table1[[#This Row],[topic_id]]))</f>
        <v>40283.347939814812</v>
      </c>
    </row>
    <row r="1452" spans="1:19" x14ac:dyDescent="0.25">
      <c r="A1452" s="7">
        <v>1471</v>
      </c>
      <c r="B1452" s="7">
        <v>1</v>
      </c>
      <c r="C1452" s="7">
        <v>401</v>
      </c>
      <c r="D1452" s="7">
        <v>5305</v>
      </c>
      <c r="F1452" s="8">
        <v>40283.521006944444</v>
      </c>
      <c r="G1452" s="7">
        <v>0</v>
      </c>
      <c r="H1452" s="7">
        <v>3</v>
      </c>
      <c r="I1452" s="7" t="b">
        <f t="shared" si="66"/>
        <v>0</v>
      </c>
      <c r="J1452" s="7" t="b">
        <f t="shared" si="67"/>
        <v>1</v>
      </c>
      <c r="K1452" s="7">
        <f t="shared" si="68"/>
        <v>0</v>
      </c>
      <c r="L1452" s="7">
        <f>WEEKDAY(Table1[[#This Row],[post_time]])</f>
        <v>5</v>
      </c>
      <c r="M1452" s="7">
        <f>VLOOKUP(Table1[[#This Row],[topic_id]],'All Topics Data'!$A$2:$I$1243,8,FALSE)</f>
        <v>40282.440972222219</v>
      </c>
      <c r="N1452" s="7">
        <f>Table1[[#This Row],[Hui Reply?]]*(Table1[[#This Row],[post_time]]-Table1[[#This Row],[timestamp of previous reply]])</f>
        <v>0</v>
      </c>
      <c r="O1452" s="3">
        <f>O1451+Table1[[#This Row],[Hui Reply?]]</f>
        <v>326</v>
      </c>
      <c r="P1452" s="19">
        <f>INT(Table1[[#This Row],[post_time]])</f>
        <v>40283</v>
      </c>
      <c r="Q1452" s="3">
        <f>IF(Table1[[#This Row],[Hui Reply?]],VLOOKUP(Table1[[#This Row],[topic_id]],'All Topics Data'!$A$2:$E$1243,5,FALSE),0)</f>
        <v>0</v>
      </c>
      <c r="R1452" s="8">
        <f>Table1[[#This Row],[post_time]]+8/24</f>
        <v>40283.85434027778</v>
      </c>
      <c r="S1452" s="3">
        <f>IF(Table1[[#This Row],[post_position]]=1,0,SUMIFS($F$2:F1452,$H$2:H1452,Table1[[#This Row],[post_position]]-1,$C$2:C1452,Table1[[#This Row],[topic_id]]))</f>
        <v>40282.483055555553</v>
      </c>
    </row>
    <row r="1453" spans="1:19" x14ac:dyDescent="0.25">
      <c r="A1453" s="7">
        <v>1472</v>
      </c>
      <c r="B1453" s="7">
        <v>1</v>
      </c>
      <c r="C1453" s="7">
        <v>404</v>
      </c>
      <c r="D1453" s="7">
        <v>5337</v>
      </c>
      <c r="E1453" s="2"/>
      <c r="F1453" s="8">
        <v>40283.576099537036</v>
      </c>
      <c r="G1453" s="7">
        <v>0</v>
      </c>
      <c r="H1453" s="7">
        <v>1</v>
      </c>
      <c r="I1453" s="7" t="b">
        <f t="shared" si="66"/>
        <v>0</v>
      </c>
      <c r="J1453" s="7" t="b">
        <f t="shared" si="67"/>
        <v>0</v>
      </c>
      <c r="K1453" s="7">
        <f t="shared" si="68"/>
        <v>0</v>
      </c>
      <c r="L1453" s="7">
        <f>WEEKDAY(Table1[[#This Row],[post_time]])</f>
        <v>5</v>
      </c>
      <c r="M1453" s="7">
        <f>VLOOKUP(Table1[[#This Row],[topic_id]],'All Topics Data'!$A$2:$I$1243,8,FALSE)</f>
        <v>40283.575694444444</v>
      </c>
      <c r="N1453" s="7">
        <f>Table1[[#This Row],[Hui Reply?]]*(Table1[[#This Row],[post_time]]-Table1[[#This Row],[timestamp of previous reply]])</f>
        <v>0</v>
      </c>
      <c r="O1453" s="3">
        <f>O1452+Table1[[#This Row],[Hui Reply?]]</f>
        <v>326</v>
      </c>
      <c r="P1453" s="19">
        <f>INT(Table1[[#This Row],[post_time]])</f>
        <v>40283</v>
      </c>
      <c r="Q1453" s="3">
        <f>IF(Table1[[#This Row],[Hui Reply?]],VLOOKUP(Table1[[#This Row],[topic_id]],'All Topics Data'!$A$2:$E$1243,5,FALSE),0)</f>
        <v>0</v>
      </c>
      <c r="R1453" s="8">
        <f>Table1[[#This Row],[post_time]]+8/24</f>
        <v>40283.909432870372</v>
      </c>
      <c r="S1453" s="3">
        <f>IF(Table1[[#This Row],[post_position]]=1,0,SUMIFS($F$2:F1453,$H$2:H1453,Table1[[#This Row],[post_position]]-1,$C$2:C1453,Table1[[#This Row],[topic_id]]))</f>
        <v>0</v>
      </c>
    </row>
    <row r="1454" spans="1:19" x14ac:dyDescent="0.25">
      <c r="A1454" s="7">
        <v>1473</v>
      </c>
      <c r="B1454" s="7">
        <v>1</v>
      </c>
      <c r="C1454" s="7">
        <v>405</v>
      </c>
      <c r="D1454" s="7">
        <v>3793</v>
      </c>
      <c r="F1454" s="8">
        <v>40283.728113425925</v>
      </c>
      <c r="G1454" s="7">
        <v>0</v>
      </c>
      <c r="H1454" s="7">
        <v>1</v>
      </c>
      <c r="I1454" s="7" t="b">
        <f t="shared" si="66"/>
        <v>0</v>
      </c>
      <c r="J1454" s="7" t="b">
        <f t="shared" si="67"/>
        <v>0</v>
      </c>
      <c r="K1454" s="7">
        <f t="shared" si="68"/>
        <v>0</v>
      </c>
      <c r="L1454" s="7">
        <f>WEEKDAY(Table1[[#This Row],[post_time]])</f>
        <v>5</v>
      </c>
      <c r="M1454" s="7">
        <f>VLOOKUP(Table1[[#This Row],[topic_id]],'All Topics Data'!$A$2:$I$1243,8,FALSE)</f>
        <v>40283.727777777778</v>
      </c>
      <c r="N1454" s="7">
        <f>Table1[[#This Row],[Hui Reply?]]*(Table1[[#This Row],[post_time]]-Table1[[#This Row],[timestamp of previous reply]])</f>
        <v>0</v>
      </c>
      <c r="O1454" s="3">
        <f>O1453+Table1[[#This Row],[Hui Reply?]]</f>
        <v>326</v>
      </c>
      <c r="P1454" s="19">
        <f>INT(Table1[[#This Row],[post_time]])</f>
        <v>40283</v>
      </c>
      <c r="Q1454" s="3">
        <f>IF(Table1[[#This Row],[Hui Reply?]],VLOOKUP(Table1[[#This Row],[topic_id]],'All Topics Data'!$A$2:$E$1243,5,FALSE),0)</f>
        <v>0</v>
      </c>
      <c r="R1454" s="8">
        <f>Table1[[#This Row],[post_time]]+8/24</f>
        <v>40284.06144675926</v>
      </c>
      <c r="S1454" s="3">
        <f>IF(Table1[[#This Row],[post_position]]=1,0,SUMIFS($F$2:F1454,$H$2:H1454,Table1[[#This Row],[post_position]]-1,$C$2:C1454,Table1[[#This Row],[topic_id]]))</f>
        <v>0</v>
      </c>
    </row>
    <row r="1455" spans="1:19" x14ac:dyDescent="0.25">
      <c r="A1455" s="7">
        <v>1474</v>
      </c>
      <c r="B1455" s="7">
        <v>1</v>
      </c>
      <c r="C1455" s="7">
        <v>406</v>
      </c>
      <c r="D1455" s="7">
        <v>5341</v>
      </c>
      <c r="F1455" s="8">
        <v>40283.765428240738</v>
      </c>
      <c r="G1455" s="7">
        <v>0</v>
      </c>
      <c r="H1455" s="7">
        <v>1</v>
      </c>
      <c r="I1455" s="7" t="b">
        <f t="shared" si="66"/>
        <v>0</v>
      </c>
      <c r="J1455" s="7" t="b">
        <f t="shared" si="67"/>
        <v>0</v>
      </c>
      <c r="K1455" s="7">
        <f t="shared" si="68"/>
        <v>0</v>
      </c>
      <c r="L1455" s="7">
        <f>WEEKDAY(Table1[[#This Row],[post_time]])</f>
        <v>5</v>
      </c>
      <c r="M1455" s="7">
        <f>VLOOKUP(Table1[[#This Row],[topic_id]],'All Topics Data'!$A$2:$I$1243,8,FALSE)</f>
        <v>40283.765277777777</v>
      </c>
      <c r="N1455" s="7">
        <f>Table1[[#This Row],[Hui Reply?]]*(Table1[[#This Row],[post_time]]-Table1[[#This Row],[timestamp of previous reply]])</f>
        <v>0</v>
      </c>
      <c r="O1455" s="3">
        <f>O1454+Table1[[#This Row],[Hui Reply?]]</f>
        <v>326</v>
      </c>
      <c r="P1455" s="19">
        <f>INT(Table1[[#This Row],[post_time]])</f>
        <v>40283</v>
      </c>
      <c r="Q1455" s="3">
        <f>IF(Table1[[#This Row],[Hui Reply?]],VLOOKUP(Table1[[#This Row],[topic_id]],'All Topics Data'!$A$2:$E$1243,5,FALSE),0)</f>
        <v>0</v>
      </c>
      <c r="R1455" s="8">
        <f>Table1[[#This Row],[post_time]]+8/24</f>
        <v>40284.098761574074</v>
      </c>
      <c r="S1455" s="3">
        <f>IF(Table1[[#This Row],[post_position]]=1,0,SUMIFS($F$2:F1455,$H$2:H1455,Table1[[#This Row],[post_position]]-1,$C$2:C1455,Table1[[#This Row],[topic_id]]))</f>
        <v>0</v>
      </c>
    </row>
    <row r="1456" spans="1:19" x14ac:dyDescent="0.25">
      <c r="A1456" s="7">
        <v>1476</v>
      </c>
      <c r="B1456" s="7">
        <v>1</v>
      </c>
      <c r="C1456" s="7">
        <v>405</v>
      </c>
      <c r="D1456" s="7">
        <v>2865</v>
      </c>
      <c r="F1456" s="8">
        <v>40283.918969907405</v>
      </c>
      <c r="G1456" s="7">
        <v>0</v>
      </c>
      <c r="H1456" s="7">
        <v>2</v>
      </c>
      <c r="I1456" s="7" t="b">
        <f t="shared" si="66"/>
        <v>0</v>
      </c>
      <c r="J1456" s="7" t="b">
        <f t="shared" si="67"/>
        <v>1</v>
      </c>
      <c r="K1456" s="7">
        <f t="shared" si="68"/>
        <v>0</v>
      </c>
      <c r="L1456" s="7">
        <f>WEEKDAY(Table1[[#This Row],[post_time]])</f>
        <v>5</v>
      </c>
      <c r="M1456" s="7">
        <f>VLOOKUP(Table1[[#This Row],[topic_id]],'All Topics Data'!$A$2:$I$1243,8,FALSE)</f>
        <v>40283.727777777778</v>
      </c>
      <c r="N1456" s="7">
        <f>Table1[[#This Row],[Hui Reply?]]*(Table1[[#This Row],[post_time]]-Table1[[#This Row],[timestamp of previous reply]])</f>
        <v>0</v>
      </c>
      <c r="O1456" s="3">
        <f>O1455+Table1[[#This Row],[Hui Reply?]]</f>
        <v>326</v>
      </c>
      <c r="P1456" s="19">
        <f>INT(Table1[[#This Row],[post_time]])</f>
        <v>40283</v>
      </c>
      <c r="Q1456" s="3">
        <f>IF(Table1[[#This Row],[Hui Reply?]],VLOOKUP(Table1[[#This Row],[topic_id]],'All Topics Data'!$A$2:$E$1243,5,FALSE),0)</f>
        <v>0</v>
      </c>
      <c r="R1456" s="8">
        <f>Table1[[#This Row],[post_time]]+8/24</f>
        <v>40284.252303240741</v>
      </c>
      <c r="S1456" s="3">
        <f>IF(Table1[[#This Row],[post_position]]=1,0,SUMIFS($F$2:F1456,$H$2:H1456,Table1[[#This Row],[post_position]]-1,$C$2:C1456,Table1[[#This Row],[topic_id]]))</f>
        <v>40283.728113425925</v>
      </c>
    </row>
    <row r="1457" spans="1:19" x14ac:dyDescent="0.25">
      <c r="A1457" s="7">
        <v>1477</v>
      </c>
      <c r="B1457" s="7">
        <v>1</v>
      </c>
      <c r="C1457" s="7">
        <v>406</v>
      </c>
      <c r="D1457" s="7">
        <v>24</v>
      </c>
      <c r="E1457" s="2"/>
      <c r="F1457" s="8">
        <v>40284.034918981481</v>
      </c>
      <c r="G1457" s="7">
        <v>0</v>
      </c>
      <c r="H1457" s="7">
        <v>2</v>
      </c>
      <c r="I1457" s="7" t="b">
        <f t="shared" si="66"/>
        <v>1</v>
      </c>
      <c r="J1457" s="7" t="b">
        <f t="shared" si="67"/>
        <v>1</v>
      </c>
      <c r="K1457" s="7">
        <f t="shared" si="68"/>
        <v>1</v>
      </c>
      <c r="L1457" s="7">
        <f>WEEKDAY(Table1[[#This Row],[post_time]])</f>
        <v>6</v>
      </c>
      <c r="M1457" s="7">
        <f>VLOOKUP(Table1[[#This Row],[topic_id]],'All Topics Data'!$A$2:$I$1243,8,FALSE)</f>
        <v>40283.765277777777</v>
      </c>
      <c r="N1457" s="7">
        <f>Table1[[#This Row],[Hui Reply?]]*(Table1[[#This Row],[post_time]]-Table1[[#This Row],[timestamp of previous reply]])</f>
        <v>0.26949074074218515</v>
      </c>
      <c r="O1457" s="3">
        <f>O1456+Table1[[#This Row],[Hui Reply?]]</f>
        <v>327</v>
      </c>
      <c r="P1457" s="19">
        <f>INT(Table1[[#This Row],[post_time]])</f>
        <v>40284</v>
      </c>
      <c r="Q1457" s="3" t="str">
        <f>IF(Table1[[#This Row],[Hui Reply?]],VLOOKUP(Table1[[#This Row],[topic_id]],'All Topics Data'!$A$2:$E$1243,5,FALSE),0)</f>
        <v>kelley</v>
      </c>
      <c r="R1457" s="8">
        <f>Table1[[#This Row],[post_time]]+8/24</f>
        <v>40284.368252314816</v>
      </c>
      <c r="S1457" s="3">
        <f>IF(Table1[[#This Row],[post_position]]=1,0,SUMIFS($F$2:F1457,$H$2:H1457,Table1[[#This Row],[post_position]]-1,$C$2:C1457,Table1[[#This Row],[topic_id]]))</f>
        <v>40283.765428240738</v>
      </c>
    </row>
    <row r="1458" spans="1:19" x14ac:dyDescent="0.25">
      <c r="A1458" s="7">
        <v>1478</v>
      </c>
      <c r="B1458" s="7">
        <v>1</v>
      </c>
      <c r="C1458" s="7">
        <v>405</v>
      </c>
      <c r="D1458" s="7">
        <v>24</v>
      </c>
      <c r="F1458" s="8">
        <v>40284.037187499998</v>
      </c>
      <c r="G1458" s="7">
        <v>0</v>
      </c>
      <c r="H1458" s="7">
        <v>3</v>
      </c>
      <c r="I1458" s="7" t="b">
        <f t="shared" si="66"/>
        <v>1</v>
      </c>
      <c r="J1458" s="7" t="b">
        <f t="shared" si="67"/>
        <v>1</v>
      </c>
      <c r="K1458" s="7">
        <f t="shared" si="68"/>
        <v>1</v>
      </c>
      <c r="L1458" s="7">
        <f>WEEKDAY(Table1[[#This Row],[post_time]])</f>
        <v>6</v>
      </c>
      <c r="M1458" s="7">
        <f>VLOOKUP(Table1[[#This Row],[topic_id]],'All Topics Data'!$A$2:$I$1243,8,FALSE)</f>
        <v>40283.727777777778</v>
      </c>
      <c r="N1458" s="7">
        <f>Table1[[#This Row],[Hui Reply?]]*(Table1[[#This Row],[post_time]]-Table1[[#This Row],[timestamp of previous reply]])</f>
        <v>0.11821759259328246</v>
      </c>
      <c r="O1458" s="3">
        <f>O1457+Table1[[#This Row],[Hui Reply?]]</f>
        <v>328</v>
      </c>
      <c r="P1458" s="19">
        <f>INT(Table1[[#This Row],[post_time]])</f>
        <v>40284</v>
      </c>
      <c r="Q1458" s="3" t="str">
        <f>IF(Table1[[#This Row],[Hui Reply?]],VLOOKUP(Table1[[#This Row],[topic_id]],'All Topics Data'!$A$2:$E$1243,5,FALSE),0)</f>
        <v>bdbounds</v>
      </c>
      <c r="R1458" s="8">
        <f>Table1[[#This Row],[post_time]]+8/24</f>
        <v>40284.370520833334</v>
      </c>
      <c r="S1458" s="3">
        <f>IF(Table1[[#This Row],[post_position]]=1,0,SUMIFS($F$2:F1458,$H$2:H1458,Table1[[#This Row],[post_position]]-1,$C$2:C1458,Table1[[#This Row],[topic_id]]))</f>
        <v>40283.918969907405</v>
      </c>
    </row>
    <row r="1459" spans="1:19" x14ac:dyDescent="0.25">
      <c r="A1459" s="7">
        <v>1479</v>
      </c>
      <c r="B1459" s="7">
        <v>1</v>
      </c>
      <c r="C1459" s="7">
        <v>395</v>
      </c>
      <c r="D1459" s="7">
        <v>50</v>
      </c>
      <c r="F1459" s="8">
        <v>40284.042314814818</v>
      </c>
      <c r="G1459" s="7">
        <v>0</v>
      </c>
      <c r="H1459" s="7">
        <v>2</v>
      </c>
      <c r="I1459" s="7" t="b">
        <f t="shared" si="66"/>
        <v>0</v>
      </c>
      <c r="J1459" s="7" t="b">
        <f t="shared" si="67"/>
        <v>1</v>
      </c>
      <c r="K1459" s="7">
        <f t="shared" si="68"/>
        <v>0</v>
      </c>
      <c r="L1459" s="7">
        <f>WEEKDAY(Table1[[#This Row],[post_time]])</f>
        <v>6</v>
      </c>
      <c r="M1459" s="7">
        <f>VLOOKUP(Table1[[#This Row],[topic_id]],'All Topics Data'!$A$2:$I$1243,8,FALSE)</f>
        <v>40278.945833333331</v>
      </c>
      <c r="N1459" s="7">
        <f>Table1[[#This Row],[Hui Reply?]]*(Table1[[#This Row],[post_time]]-Table1[[#This Row],[timestamp of previous reply]])</f>
        <v>0</v>
      </c>
      <c r="O1459" s="3">
        <f>O1458+Table1[[#This Row],[Hui Reply?]]</f>
        <v>328</v>
      </c>
      <c r="P1459" s="19">
        <f>INT(Table1[[#This Row],[post_time]])</f>
        <v>40284</v>
      </c>
      <c r="Q1459" s="3">
        <f>IF(Table1[[#This Row],[Hui Reply?]],VLOOKUP(Table1[[#This Row],[topic_id]],'All Topics Data'!$A$2:$E$1243,5,FALSE),0)</f>
        <v>0</v>
      </c>
      <c r="R1459" s="8">
        <f>Table1[[#This Row],[post_time]]+8/24</f>
        <v>40284.375648148154</v>
      </c>
      <c r="S1459" s="3">
        <f>IF(Table1[[#This Row],[post_position]]=1,0,SUMIFS($F$2:F1459,$H$2:H1459,Table1[[#This Row],[post_position]]-1,$C$2:C1459,Table1[[#This Row],[topic_id]]))</f>
        <v>40278.946087962962</v>
      </c>
    </row>
    <row r="1460" spans="1:19" x14ac:dyDescent="0.25">
      <c r="A1460" s="7">
        <v>1480</v>
      </c>
      <c r="B1460" s="7">
        <v>1</v>
      </c>
      <c r="C1460" s="7">
        <v>404</v>
      </c>
      <c r="D1460" s="7">
        <v>24</v>
      </c>
      <c r="F1460" s="8">
        <v>40284.165000000001</v>
      </c>
      <c r="G1460" s="7">
        <v>0</v>
      </c>
      <c r="H1460" s="7">
        <v>2</v>
      </c>
      <c r="I1460" s="7" t="b">
        <f t="shared" si="66"/>
        <v>1</v>
      </c>
      <c r="J1460" s="7" t="b">
        <f t="shared" si="67"/>
        <v>1</v>
      </c>
      <c r="K1460" s="7">
        <f t="shared" si="68"/>
        <v>1</v>
      </c>
      <c r="L1460" s="7">
        <f>WEEKDAY(Table1[[#This Row],[post_time]])</f>
        <v>6</v>
      </c>
      <c r="M1460" s="7">
        <f>VLOOKUP(Table1[[#This Row],[topic_id]],'All Topics Data'!$A$2:$I$1243,8,FALSE)</f>
        <v>40283.575694444444</v>
      </c>
      <c r="N1460" s="7">
        <f>Table1[[#This Row],[Hui Reply?]]*(Table1[[#This Row],[post_time]]-Table1[[#This Row],[timestamp of previous reply]])</f>
        <v>0.58890046296437504</v>
      </c>
      <c r="O1460" s="3">
        <f>O1459+Table1[[#This Row],[Hui Reply?]]</f>
        <v>329</v>
      </c>
      <c r="P1460" s="19">
        <f>INT(Table1[[#This Row],[post_time]])</f>
        <v>40284</v>
      </c>
      <c r="Q1460" s="3" t="str">
        <f>IF(Table1[[#This Row],[Hui Reply?]],VLOOKUP(Table1[[#This Row],[topic_id]],'All Topics Data'!$A$2:$E$1243,5,FALSE),0)</f>
        <v>Reliability Eng</v>
      </c>
      <c r="R1460" s="8">
        <f>Table1[[#This Row],[post_time]]+8/24</f>
        <v>40284.498333333337</v>
      </c>
      <c r="S1460" s="3">
        <f>IF(Table1[[#This Row],[post_position]]=1,0,SUMIFS($F$2:F1460,$H$2:H1460,Table1[[#This Row],[post_position]]-1,$C$2:C1460,Table1[[#This Row],[topic_id]]))</f>
        <v>40283.576099537036</v>
      </c>
    </row>
    <row r="1461" spans="1:19" x14ac:dyDescent="0.25">
      <c r="A1461" s="7">
        <v>1481</v>
      </c>
      <c r="B1461" s="7">
        <v>1</v>
      </c>
      <c r="C1461" s="7">
        <v>405</v>
      </c>
      <c r="D1461" s="7">
        <v>2865</v>
      </c>
      <c r="F1461" s="8">
        <v>40284.270266203705</v>
      </c>
      <c r="G1461" s="7">
        <v>0</v>
      </c>
      <c r="H1461" s="7">
        <v>4</v>
      </c>
      <c r="I1461" s="7" t="b">
        <f t="shared" si="66"/>
        <v>0</v>
      </c>
      <c r="J1461" s="7" t="b">
        <f t="shared" si="67"/>
        <v>1</v>
      </c>
      <c r="K1461" s="7">
        <f t="shared" si="68"/>
        <v>0</v>
      </c>
      <c r="L1461" s="7">
        <f>WEEKDAY(Table1[[#This Row],[post_time]])</f>
        <v>6</v>
      </c>
      <c r="M1461" s="7">
        <f>VLOOKUP(Table1[[#This Row],[topic_id]],'All Topics Data'!$A$2:$I$1243,8,FALSE)</f>
        <v>40283.727777777778</v>
      </c>
      <c r="N1461" s="7">
        <f>Table1[[#This Row],[Hui Reply?]]*(Table1[[#This Row],[post_time]]-Table1[[#This Row],[timestamp of previous reply]])</f>
        <v>0</v>
      </c>
      <c r="O1461" s="3">
        <f>O1460+Table1[[#This Row],[Hui Reply?]]</f>
        <v>329</v>
      </c>
      <c r="P1461" s="19">
        <f>INT(Table1[[#This Row],[post_time]])</f>
        <v>40284</v>
      </c>
      <c r="Q1461" s="3">
        <f>IF(Table1[[#This Row],[Hui Reply?]],VLOOKUP(Table1[[#This Row],[topic_id]],'All Topics Data'!$A$2:$E$1243,5,FALSE),0)</f>
        <v>0</v>
      </c>
      <c r="R1461" s="8">
        <f>Table1[[#This Row],[post_time]]+8/24</f>
        <v>40284.60359953704</v>
      </c>
      <c r="S1461" s="3">
        <f>IF(Table1[[#This Row],[post_position]]=1,0,SUMIFS($F$2:F1461,$H$2:H1461,Table1[[#This Row],[post_position]]-1,$C$2:C1461,Table1[[#This Row],[topic_id]]))</f>
        <v>40284.037187499998</v>
      </c>
    </row>
    <row r="1462" spans="1:19" x14ac:dyDescent="0.25">
      <c r="A1462" s="7">
        <v>1482</v>
      </c>
      <c r="B1462" s="7">
        <v>1</v>
      </c>
      <c r="C1462" s="7">
        <v>407</v>
      </c>
      <c r="D1462" s="7">
        <v>4068</v>
      </c>
      <c r="E1462" s="2"/>
      <c r="F1462" s="8">
        <v>40284.37767361111</v>
      </c>
      <c r="G1462" s="7">
        <v>0</v>
      </c>
      <c r="H1462" s="7">
        <v>1</v>
      </c>
      <c r="I1462" s="7" t="b">
        <f t="shared" si="66"/>
        <v>0</v>
      </c>
      <c r="J1462" s="7" t="b">
        <f t="shared" si="67"/>
        <v>0</v>
      </c>
      <c r="K1462" s="7">
        <f t="shared" si="68"/>
        <v>0</v>
      </c>
      <c r="L1462" s="7">
        <f>WEEKDAY(Table1[[#This Row],[post_time]])</f>
        <v>6</v>
      </c>
      <c r="M1462" s="7">
        <f>VLOOKUP(Table1[[#This Row],[topic_id]],'All Topics Data'!$A$2:$I$1243,8,FALSE)</f>
        <v>40284.377083333333</v>
      </c>
      <c r="N1462" s="7">
        <f>Table1[[#This Row],[Hui Reply?]]*(Table1[[#This Row],[post_time]]-Table1[[#This Row],[timestamp of previous reply]])</f>
        <v>0</v>
      </c>
      <c r="O1462" s="3">
        <f>O1461+Table1[[#This Row],[Hui Reply?]]</f>
        <v>329</v>
      </c>
      <c r="P1462" s="19">
        <f>INT(Table1[[#This Row],[post_time]])</f>
        <v>40284</v>
      </c>
      <c r="Q1462" s="3">
        <f>IF(Table1[[#This Row],[Hui Reply?]],VLOOKUP(Table1[[#This Row],[topic_id]],'All Topics Data'!$A$2:$E$1243,5,FALSE),0)</f>
        <v>0</v>
      </c>
      <c r="R1462" s="8">
        <f>Table1[[#This Row],[post_time]]+8/24</f>
        <v>40284.711006944446</v>
      </c>
      <c r="S1462" s="3">
        <f>IF(Table1[[#This Row],[post_position]]=1,0,SUMIFS($F$2:F1462,$H$2:H1462,Table1[[#This Row],[post_position]]-1,$C$2:C1462,Table1[[#This Row],[topic_id]]))</f>
        <v>0</v>
      </c>
    </row>
    <row r="1463" spans="1:19" x14ac:dyDescent="0.25">
      <c r="A1463" s="7">
        <v>1483</v>
      </c>
      <c r="B1463" s="7">
        <v>1</v>
      </c>
      <c r="C1463" s="7">
        <v>404</v>
      </c>
      <c r="D1463" s="7">
        <v>1</v>
      </c>
      <c r="E1463" s="2"/>
      <c r="F1463" s="8">
        <v>40284.529374999998</v>
      </c>
      <c r="G1463" s="7">
        <v>0</v>
      </c>
      <c r="H1463" s="7">
        <v>3</v>
      </c>
      <c r="I1463" s="7" t="b">
        <f t="shared" si="66"/>
        <v>0</v>
      </c>
      <c r="J1463" s="7" t="b">
        <f t="shared" si="67"/>
        <v>1</v>
      </c>
      <c r="K1463" s="7">
        <f t="shared" si="68"/>
        <v>0</v>
      </c>
      <c r="L1463" s="7">
        <f>WEEKDAY(Table1[[#This Row],[post_time]])</f>
        <v>6</v>
      </c>
      <c r="M1463" s="7">
        <f>VLOOKUP(Table1[[#This Row],[topic_id]],'All Topics Data'!$A$2:$I$1243,8,FALSE)</f>
        <v>40283.575694444444</v>
      </c>
      <c r="N1463" s="7">
        <f>Table1[[#This Row],[Hui Reply?]]*(Table1[[#This Row],[post_time]]-Table1[[#This Row],[timestamp of previous reply]])</f>
        <v>0</v>
      </c>
      <c r="O1463" s="3">
        <f>O1462+Table1[[#This Row],[Hui Reply?]]</f>
        <v>329</v>
      </c>
      <c r="P1463" s="19">
        <f>INT(Table1[[#This Row],[post_time]])</f>
        <v>40284</v>
      </c>
      <c r="Q1463" s="3">
        <f>IF(Table1[[#This Row],[Hui Reply?]],VLOOKUP(Table1[[#This Row],[topic_id]],'All Topics Data'!$A$2:$E$1243,5,FALSE),0)</f>
        <v>0</v>
      </c>
      <c r="R1463" s="8">
        <f>Table1[[#This Row],[post_time]]+8/24</f>
        <v>40284.862708333334</v>
      </c>
      <c r="S1463" s="3">
        <f>IF(Table1[[#This Row],[post_position]]=1,0,SUMIFS($F$2:F1463,$H$2:H1463,Table1[[#This Row],[post_position]]-1,$C$2:C1463,Table1[[#This Row],[topic_id]]))</f>
        <v>40284.165000000001</v>
      </c>
    </row>
    <row r="1464" spans="1:19" x14ac:dyDescent="0.25">
      <c r="A1464" s="7">
        <v>1484</v>
      </c>
      <c r="B1464" s="7">
        <v>1</v>
      </c>
      <c r="C1464" s="7">
        <v>407</v>
      </c>
      <c r="D1464" s="7">
        <v>2865</v>
      </c>
      <c r="F1464" s="8">
        <v>40284.554062499999</v>
      </c>
      <c r="G1464" s="7">
        <v>0</v>
      </c>
      <c r="H1464" s="7">
        <v>2</v>
      </c>
      <c r="I1464" s="7" t="b">
        <f t="shared" si="66"/>
        <v>0</v>
      </c>
      <c r="J1464" s="7" t="b">
        <f t="shared" si="67"/>
        <v>1</v>
      </c>
      <c r="K1464" s="7">
        <f t="shared" si="68"/>
        <v>0</v>
      </c>
      <c r="L1464" s="7">
        <f>WEEKDAY(Table1[[#This Row],[post_time]])</f>
        <v>6</v>
      </c>
      <c r="M1464" s="7">
        <f>VLOOKUP(Table1[[#This Row],[topic_id]],'All Topics Data'!$A$2:$I$1243,8,FALSE)</f>
        <v>40284.377083333333</v>
      </c>
      <c r="N1464" s="7">
        <f>Table1[[#This Row],[Hui Reply?]]*(Table1[[#This Row],[post_time]]-Table1[[#This Row],[timestamp of previous reply]])</f>
        <v>0</v>
      </c>
      <c r="O1464" s="3">
        <f>O1463+Table1[[#This Row],[Hui Reply?]]</f>
        <v>329</v>
      </c>
      <c r="P1464" s="19">
        <f>INT(Table1[[#This Row],[post_time]])</f>
        <v>40284</v>
      </c>
      <c r="Q1464" s="3">
        <f>IF(Table1[[#This Row],[Hui Reply?]],VLOOKUP(Table1[[#This Row],[topic_id]],'All Topics Data'!$A$2:$E$1243,5,FALSE),0)</f>
        <v>0</v>
      </c>
      <c r="R1464" s="8">
        <f>Table1[[#This Row],[post_time]]+8/24</f>
        <v>40284.887395833335</v>
      </c>
      <c r="S1464" s="3">
        <f>IF(Table1[[#This Row],[post_position]]=1,0,SUMIFS($F$2:F1464,$H$2:H1464,Table1[[#This Row],[post_position]]-1,$C$2:C1464,Table1[[#This Row],[topic_id]]))</f>
        <v>40284.37767361111</v>
      </c>
    </row>
    <row r="1465" spans="1:19" x14ac:dyDescent="0.25">
      <c r="A1465" s="7">
        <v>1485</v>
      </c>
      <c r="B1465" s="7">
        <v>3</v>
      </c>
      <c r="C1465" s="7">
        <v>408</v>
      </c>
      <c r="D1465" s="7">
        <v>5365</v>
      </c>
      <c r="E1465" s="2"/>
      <c r="F1465" s="8">
        <v>40284.768587962964</v>
      </c>
      <c r="G1465" s="7">
        <v>0</v>
      </c>
      <c r="H1465" s="7">
        <v>1</v>
      </c>
      <c r="I1465" s="7" t="b">
        <f t="shared" si="66"/>
        <v>0</v>
      </c>
      <c r="J1465" s="7" t="b">
        <f t="shared" si="67"/>
        <v>0</v>
      </c>
      <c r="K1465" s="7">
        <f t="shared" si="68"/>
        <v>0</v>
      </c>
      <c r="L1465" s="7">
        <f>WEEKDAY(Table1[[#This Row],[post_time]])</f>
        <v>6</v>
      </c>
      <c r="M1465" s="7">
        <f>VLOOKUP(Table1[[#This Row],[topic_id]],'All Topics Data'!$A$2:$I$1243,8,FALSE)</f>
        <v>40284.768055555556</v>
      </c>
      <c r="N1465" s="7">
        <f>Table1[[#This Row],[Hui Reply?]]*(Table1[[#This Row],[post_time]]-Table1[[#This Row],[timestamp of previous reply]])</f>
        <v>0</v>
      </c>
      <c r="O1465" s="3">
        <f>O1464+Table1[[#This Row],[Hui Reply?]]</f>
        <v>329</v>
      </c>
      <c r="P1465" s="19">
        <f>INT(Table1[[#This Row],[post_time]])</f>
        <v>40284</v>
      </c>
      <c r="Q1465" s="3">
        <f>IF(Table1[[#This Row],[Hui Reply?]],VLOOKUP(Table1[[#This Row],[topic_id]],'All Topics Data'!$A$2:$E$1243,5,FALSE),0)</f>
        <v>0</v>
      </c>
      <c r="R1465" s="8">
        <f>Table1[[#This Row],[post_time]]+8/24</f>
        <v>40285.1019212963</v>
      </c>
      <c r="S1465" s="3">
        <f>IF(Table1[[#This Row],[post_position]]=1,0,SUMIFS($F$2:F1465,$H$2:H1465,Table1[[#This Row],[post_position]]-1,$C$2:C1465,Table1[[#This Row],[topic_id]]))</f>
        <v>0</v>
      </c>
    </row>
    <row r="1466" spans="1:19" x14ac:dyDescent="0.25">
      <c r="A1466" s="7">
        <v>1486</v>
      </c>
      <c r="B1466" s="7">
        <v>1</v>
      </c>
      <c r="C1466" s="7">
        <v>409</v>
      </c>
      <c r="D1466" s="7">
        <v>5367</v>
      </c>
      <c r="F1466" s="8">
        <v>40284.838171296295</v>
      </c>
      <c r="G1466" s="7">
        <v>0</v>
      </c>
      <c r="H1466" s="7">
        <v>1</v>
      </c>
      <c r="I1466" s="7" t="b">
        <f t="shared" si="66"/>
        <v>0</v>
      </c>
      <c r="J1466" s="7" t="b">
        <f t="shared" si="67"/>
        <v>0</v>
      </c>
      <c r="K1466" s="7">
        <f t="shared" si="68"/>
        <v>0</v>
      </c>
      <c r="L1466" s="7">
        <f>WEEKDAY(Table1[[#This Row],[post_time]])</f>
        <v>6</v>
      </c>
      <c r="M1466" s="7">
        <f>VLOOKUP(Table1[[#This Row],[topic_id]],'All Topics Data'!$A$2:$I$1243,8,FALSE)</f>
        <v>40284.837500000001</v>
      </c>
      <c r="N1466" s="7">
        <f>Table1[[#This Row],[Hui Reply?]]*(Table1[[#This Row],[post_time]]-Table1[[#This Row],[timestamp of previous reply]])</f>
        <v>0</v>
      </c>
      <c r="O1466" s="3">
        <f>O1465+Table1[[#This Row],[Hui Reply?]]</f>
        <v>329</v>
      </c>
      <c r="P1466" s="19">
        <f>INT(Table1[[#This Row],[post_time]])</f>
        <v>40284</v>
      </c>
      <c r="Q1466" s="3">
        <f>IF(Table1[[#This Row],[Hui Reply?]],VLOOKUP(Table1[[#This Row],[topic_id]],'All Topics Data'!$A$2:$E$1243,5,FALSE),0)</f>
        <v>0</v>
      </c>
      <c r="R1466" s="8">
        <f>Table1[[#This Row],[post_time]]+8/24</f>
        <v>40285.17150462963</v>
      </c>
      <c r="S1466" s="3">
        <f>IF(Table1[[#This Row],[post_position]]=1,0,SUMIFS($F$2:F1466,$H$2:H1466,Table1[[#This Row],[post_position]]-1,$C$2:C1466,Table1[[#This Row],[topic_id]]))</f>
        <v>0</v>
      </c>
    </row>
    <row r="1467" spans="1:19" x14ac:dyDescent="0.25">
      <c r="A1467" s="7">
        <v>1487</v>
      </c>
      <c r="B1467" s="7">
        <v>1</v>
      </c>
      <c r="C1467" s="7">
        <v>409</v>
      </c>
      <c r="D1467" s="7">
        <v>2865</v>
      </c>
      <c r="E1467" s="2"/>
      <c r="F1467" s="8">
        <v>40284.850775462961</v>
      </c>
      <c r="G1467" s="7">
        <v>0</v>
      </c>
      <c r="H1467" s="7">
        <v>2</v>
      </c>
      <c r="I1467" s="7" t="b">
        <f t="shared" si="66"/>
        <v>0</v>
      </c>
      <c r="J1467" s="7" t="b">
        <f t="shared" si="67"/>
        <v>1</v>
      </c>
      <c r="K1467" s="7">
        <f t="shared" si="68"/>
        <v>0</v>
      </c>
      <c r="L1467" s="7">
        <f>WEEKDAY(Table1[[#This Row],[post_time]])</f>
        <v>6</v>
      </c>
      <c r="M1467" s="7">
        <f>VLOOKUP(Table1[[#This Row],[topic_id]],'All Topics Data'!$A$2:$I$1243,8,FALSE)</f>
        <v>40284.837500000001</v>
      </c>
      <c r="N1467" s="7">
        <f>Table1[[#This Row],[Hui Reply?]]*(Table1[[#This Row],[post_time]]-Table1[[#This Row],[timestamp of previous reply]])</f>
        <v>0</v>
      </c>
      <c r="O1467" s="3">
        <f>O1466+Table1[[#This Row],[Hui Reply?]]</f>
        <v>329</v>
      </c>
      <c r="P1467" s="19">
        <f>INT(Table1[[#This Row],[post_time]])</f>
        <v>40284</v>
      </c>
      <c r="Q1467" s="3">
        <f>IF(Table1[[#This Row],[Hui Reply?]],VLOOKUP(Table1[[#This Row],[topic_id]],'All Topics Data'!$A$2:$E$1243,5,FALSE),0)</f>
        <v>0</v>
      </c>
      <c r="R1467" s="8">
        <f>Table1[[#This Row],[post_time]]+8/24</f>
        <v>40285.184108796297</v>
      </c>
      <c r="S1467" s="3">
        <f>IF(Table1[[#This Row],[post_position]]=1,0,SUMIFS($F$2:F1467,$H$2:H1467,Table1[[#This Row],[post_position]]-1,$C$2:C1467,Table1[[#This Row],[topic_id]]))</f>
        <v>40284.838171296295</v>
      </c>
    </row>
    <row r="1468" spans="1:19" x14ac:dyDescent="0.25">
      <c r="A1468" s="7">
        <v>1488</v>
      </c>
      <c r="B1468" s="7">
        <v>1</v>
      </c>
      <c r="C1468" s="7">
        <v>410</v>
      </c>
      <c r="D1468" s="7">
        <v>4061</v>
      </c>
      <c r="E1468" s="2"/>
      <c r="F1468" s="8">
        <v>40284.864606481482</v>
      </c>
      <c r="G1468" s="7">
        <v>0</v>
      </c>
      <c r="H1468" s="7">
        <v>1</v>
      </c>
      <c r="I1468" s="7" t="b">
        <f t="shared" si="66"/>
        <v>0</v>
      </c>
      <c r="J1468" s="7" t="b">
        <f t="shared" si="67"/>
        <v>0</v>
      </c>
      <c r="K1468" s="7">
        <f t="shared" si="68"/>
        <v>0</v>
      </c>
      <c r="L1468" s="7">
        <f>WEEKDAY(Table1[[#This Row],[post_time]])</f>
        <v>6</v>
      </c>
      <c r="M1468" s="7">
        <f>VLOOKUP(Table1[[#This Row],[topic_id]],'All Topics Data'!$A$2:$I$1243,8,FALSE)</f>
        <v>40284.864583333336</v>
      </c>
      <c r="N1468" s="7">
        <f>Table1[[#This Row],[Hui Reply?]]*(Table1[[#This Row],[post_time]]-Table1[[#This Row],[timestamp of previous reply]])</f>
        <v>0</v>
      </c>
      <c r="O1468" s="3">
        <f>O1467+Table1[[#This Row],[Hui Reply?]]</f>
        <v>329</v>
      </c>
      <c r="P1468" s="19">
        <f>INT(Table1[[#This Row],[post_time]])</f>
        <v>40284</v>
      </c>
      <c r="Q1468" s="3">
        <f>IF(Table1[[#This Row],[Hui Reply?]],VLOOKUP(Table1[[#This Row],[topic_id]],'All Topics Data'!$A$2:$E$1243,5,FALSE),0)</f>
        <v>0</v>
      </c>
      <c r="R1468" s="8">
        <f>Table1[[#This Row],[post_time]]+8/24</f>
        <v>40285.197939814818</v>
      </c>
      <c r="S1468" s="3">
        <f>IF(Table1[[#This Row],[post_position]]=1,0,SUMIFS($F$2:F1468,$H$2:H1468,Table1[[#This Row],[post_position]]-1,$C$2:C1468,Table1[[#This Row],[topic_id]]))</f>
        <v>0</v>
      </c>
    </row>
    <row r="1469" spans="1:19" x14ac:dyDescent="0.25">
      <c r="A1469" s="7">
        <v>1489</v>
      </c>
      <c r="B1469" s="7">
        <v>1</v>
      </c>
      <c r="C1469" s="7">
        <v>306</v>
      </c>
      <c r="D1469" s="7">
        <v>4061</v>
      </c>
      <c r="F1469" s="8">
        <v>40284.869270833333</v>
      </c>
      <c r="G1469" s="7">
        <v>0</v>
      </c>
      <c r="H1469" s="7">
        <v>3</v>
      </c>
      <c r="I1469" s="7" t="b">
        <f t="shared" si="66"/>
        <v>0</v>
      </c>
      <c r="J1469" s="7" t="b">
        <f t="shared" si="67"/>
        <v>1</v>
      </c>
      <c r="K1469" s="7">
        <f t="shared" si="68"/>
        <v>0</v>
      </c>
      <c r="L1469" s="7">
        <f>WEEKDAY(Table1[[#This Row],[post_time]])</f>
        <v>6</v>
      </c>
      <c r="M1469" s="7">
        <f>VLOOKUP(Table1[[#This Row],[topic_id]],'All Topics Data'!$A$2:$I$1243,8,FALSE)</f>
        <v>40239.677083333336</v>
      </c>
      <c r="N1469" s="7">
        <f>Table1[[#This Row],[Hui Reply?]]*(Table1[[#This Row],[post_time]]-Table1[[#This Row],[timestamp of previous reply]])</f>
        <v>0</v>
      </c>
      <c r="O1469" s="3">
        <f>O1468+Table1[[#This Row],[Hui Reply?]]</f>
        <v>329</v>
      </c>
      <c r="P1469" s="19">
        <f>INT(Table1[[#This Row],[post_time]])</f>
        <v>40284</v>
      </c>
      <c r="Q1469" s="3">
        <f>IF(Table1[[#This Row],[Hui Reply?]],VLOOKUP(Table1[[#This Row],[topic_id]],'All Topics Data'!$A$2:$E$1243,5,FALSE),0)</f>
        <v>0</v>
      </c>
      <c r="R1469" s="8">
        <f>Table1[[#This Row],[post_time]]+8/24</f>
        <v>40285.202604166669</v>
      </c>
      <c r="S1469" s="3">
        <f>IF(Table1[[#This Row],[post_position]]=1,0,SUMIFS($F$2:F1469,$H$2:H1469,Table1[[#This Row],[post_position]]-1,$C$2:C1469,Table1[[#This Row],[topic_id]]))</f>
        <v>40239.869872685187</v>
      </c>
    </row>
    <row r="1470" spans="1:19" x14ac:dyDescent="0.25">
      <c r="A1470" s="7">
        <v>1490</v>
      </c>
      <c r="B1470" s="7">
        <v>1</v>
      </c>
      <c r="C1470" s="7">
        <v>406</v>
      </c>
      <c r="D1470" s="7">
        <v>5341</v>
      </c>
      <c r="E1470" s="2"/>
      <c r="F1470" s="8">
        <v>40284.882511574076</v>
      </c>
      <c r="G1470" s="7">
        <v>0</v>
      </c>
      <c r="H1470" s="7">
        <v>3</v>
      </c>
      <c r="I1470" s="7" t="b">
        <f t="shared" si="66"/>
        <v>0</v>
      </c>
      <c r="J1470" s="7" t="b">
        <f t="shared" si="67"/>
        <v>1</v>
      </c>
      <c r="K1470" s="7">
        <f t="shared" si="68"/>
        <v>0</v>
      </c>
      <c r="L1470" s="7">
        <f>WEEKDAY(Table1[[#This Row],[post_time]])</f>
        <v>6</v>
      </c>
      <c r="M1470" s="7">
        <f>VLOOKUP(Table1[[#This Row],[topic_id]],'All Topics Data'!$A$2:$I$1243,8,FALSE)</f>
        <v>40283.765277777777</v>
      </c>
      <c r="N1470" s="7">
        <f>Table1[[#This Row],[Hui Reply?]]*(Table1[[#This Row],[post_time]]-Table1[[#This Row],[timestamp of previous reply]])</f>
        <v>0</v>
      </c>
      <c r="O1470" s="3">
        <f>O1469+Table1[[#This Row],[Hui Reply?]]</f>
        <v>329</v>
      </c>
      <c r="P1470" s="19">
        <f>INT(Table1[[#This Row],[post_time]])</f>
        <v>40284</v>
      </c>
      <c r="Q1470" s="3">
        <f>IF(Table1[[#This Row],[Hui Reply?]],VLOOKUP(Table1[[#This Row],[topic_id]],'All Topics Data'!$A$2:$E$1243,5,FALSE),0)</f>
        <v>0</v>
      </c>
      <c r="R1470" s="8">
        <f>Table1[[#This Row],[post_time]]+8/24</f>
        <v>40285.215844907412</v>
      </c>
      <c r="S1470" s="3">
        <f>IF(Table1[[#This Row],[post_position]]=1,0,SUMIFS($F$2:F1470,$H$2:H1470,Table1[[#This Row],[post_position]]-1,$C$2:C1470,Table1[[#This Row],[topic_id]]))</f>
        <v>40284.034918981481</v>
      </c>
    </row>
    <row r="1471" spans="1:19" x14ac:dyDescent="0.25">
      <c r="A1471" s="7">
        <v>1491</v>
      </c>
      <c r="B1471" s="7">
        <v>1</v>
      </c>
      <c r="C1471" s="7">
        <v>410</v>
      </c>
      <c r="D1471" s="7">
        <v>24</v>
      </c>
      <c r="E1471" s="2"/>
      <c r="F1471" s="8">
        <v>40285.016400462962</v>
      </c>
      <c r="G1471" s="7">
        <v>0</v>
      </c>
      <c r="H1471" s="7">
        <v>2</v>
      </c>
      <c r="I1471" s="7" t="b">
        <f t="shared" si="66"/>
        <v>1</v>
      </c>
      <c r="J1471" s="7" t="b">
        <f t="shared" si="67"/>
        <v>1</v>
      </c>
      <c r="K1471" s="7">
        <f t="shared" si="68"/>
        <v>1</v>
      </c>
      <c r="L1471" s="7">
        <f>WEEKDAY(Table1[[#This Row],[post_time]])</f>
        <v>7</v>
      </c>
      <c r="M1471" s="7">
        <f>VLOOKUP(Table1[[#This Row],[topic_id]],'All Topics Data'!$A$2:$I$1243,8,FALSE)</f>
        <v>40284.864583333336</v>
      </c>
      <c r="N1471" s="7">
        <f>Table1[[#This Row],[Hui Reply?]]*(Table1[[#This Row],[post_time]]-Table1[[#This Row],[timestamp of previous reply]])</f>
        <v>0.15179398148029577</v>
      </c>
      <c r="O1471" s="3">
        <f>O1470+Table1[[#This Row],[Hui Reply?]]</f>
        <v>330</v>
      </c>
      <c r="P1471" s="19">
        <f>INT(Table1[[#This Row],[post_time]])</f>
        <v>40285</v>
      </c>
      <c r="Q1471" s="3" t="str">
        <f>IF(Table1[[#This Row],[Hui Reply?]],VLOOKUP(Table1[[#This Row],[topic_id]],'All Topics Data'!$A$2:$E$1243,5,FALSE),0)</f>
        <v>mediatx</v>
      </c>
      <c r="R1471" s="8">
        <f>Table1[[#This Row],[post_time]]+8/24</f>
        <v>40285.349733796298</v>
      </c>
      <c r="S1471" s="3">
        <f>IF(Table1[[#This Row],[post_position]]=1,0,SUMIFS($F$2:F1471,$H$2:H1471,Table1[[#This Row],[post_position]]-1,$C$2:C1471,Table1[[#This Row],[topic_id]]))</f>
        <v>40284.864606481482</v>
      </c>
    </row>
    <row r="1472" spans="1:19" x14ac:dyDescent="0.25">
      <c r="A1472" s="7">
        <v>1492</v>
      </c>
      <c r="B1472" s="7">
        <v>1</v>
      </c>
      <c r="C1472" s="7">
        <v>406</v>
      </c>
      <c r="D1472" s="7">
        <v>24</v>
      </c>
      <c r="E1472" s="2"/>
      <c r="F1472" s="8">
        <v>40285.038206018522</v>
      </c>
      <c r="G1472" s="7">
        <v>0</v>
      </c>
      <c r="H1472" s="7">
        <v>4</v>
      </c>
      <c r="I1472" s="7" t="b">
        <f t="shared" si="66"/>
        <v>1</v>
      </c>
      <c r="J1472" s="7" t="b">
        <f t="shared" si="67"/>
        <v>1</v>
      </c>
      <c r="K1472" s="7">
        <f t="shared" si="68"/>
        <v>1</v>
      </c>
      <c r="L1472" s="7">
        <f>WEEKDAY(Table1[[#This Row],[post_time]])</f>
        <v>7</v>
      </c>
      <c r="M1472" s="7">
        <f>VLOOKUP(Table1[[#This Row],[topic_id]],'All Topics Data'!$A$2:$I$1243,8,FALSE)</f>
        <v>40283.765277777777</v>
      </c>
      <c r="N1472" s="7">
        <f>Table1[[#This Row],[Hui Reply?]]*(Table1[[#This Row],[post_time]]-Table1[[#This Row],[timestamp of previous reply]])</f>
        <v>0.15569444444554392</v>
      </c>
      <c r="O1472" s="3">
        <f>O1471+Table1[[#This Row],[Hui Reply?]]</f>
        <v>331</v>
      </c>
      <c r="P1472" s="19">
        <f>INT(Table1[[#This Row],[post_time]])</f>
        <v>40285</v>
      </c>
      <c r="Q1472" s="3" t="str">
        <f>IF(Table1[[#This Row],[Hui Reply?]],VLOOKUP(Table1[[#This Row],[topic_id]],'All Topics Data'!$A$2:$E$1243,5,FALSE),0)</f>
        <v>kelley</v>
      </c>
      <c r="R1472" s="8">
        <f>Table1[[#This Row],[post_time]]+8/24</f>
        <v>40285.371539351858</v>
      </c>
      <c r="S1472" s="3">
        <f>IF(Table1[[#This Row],[post_position]]=1,0,SUMIFS($F$2:F1472,$H$2:H1472,Table1[[#This Row],[post_position]]-1,$C$2:C1472,Table1[[#This Row],[topic_id]]))</f>
        <v>40284.882511574076</v>
      </c>
    </row>
    <row r="1473" spans="1:19" x14ac:dyDescent="0.25">
      <c r="A1473" s="7">
        <v>1493</v>
      </c>
      <c r="B1473" s="7">
        <v>3</v>
      </c>
      <c r="C1473" s="7">
        <v>408</v>
      </c>
      <c r="D1473" s="7">
        <v>24</v>
      </c>
      <c r="E1473" s="2"/>
      <c r="F1473" s="8">
        <v>40285.061932870369</v>
      </c>
      <c r="G1473" s="7">
        <v>0</v>
      </c>
      <c r="H1473" s="7">
        <v>2</v>
      </c>
      <c r="I1473" s="7" t="b">
        <f t="shared" si="66"/>
        <v>1</v>
      </c>
      <c r="J1473" s="7" t="b">
        <f t="shared" si="67"/>
        <v>1</v>
      </c>
      <c r="K1473" s="7">
        <f t="shared" si="68"/>
        <v>1</v>
      </c>
      <c r="L1473" s="7">
        <f>WEEKDAY(Table1[[#This Row],[post_time]])</f>
        <v>7</v>
      </c>
      <c r="M1473" s="7">
        <f>VLOOKUP(Table1[[#This Row],[topic_id]],'All Topics Data'!$A$2:$I$1243,8,FALSE)</f>
        <v>40284.768055555556</v>
      </c>
      <c r="N1473" s="7">
        <f>Table1[[#This Row],[Hui Reply?]]*(Table1[[#This Row],[post_time]]-Table1[[#This Row],[timestamp of previous reply]])</f>
        <v>0.29334490740438923</v>
      </c>
      <c r="O1473" s="3">
        <f>O1472+Table1[[#This Row],[Hui Reply?]]</f>
        <v>332</v>
      </c>
      <c r="P1473" s="19">
        <f>INT(Table1[[#This Row],[post_time]])</f>
        <v>40285</v>
      </c>
      <c r="Q1473" s="3" t="str">
        <f>IF(Table1[[#This Row],[Hui Reply?]],VLOOKUP(Table1[[#This Row],[topic_id]],'All Topics Data'!$A$2:$E$1243,5,FALSE),0)</f>
        <v>Skysurfer</v>
      </c>
      <c r="R1473" s="8">
        <f>Table1[[#This Row],[post_time]]+8/24</f>
        <v>40285.395266203705</v>
      </c>
      <c r="S1473" s="3">
        <f>IF(Table1[[#This Row],[post_position]]=1,0,SUMIFS($F$2:F1473,$H$2:H1473,Table1[[#This Row],[post_position]]-1,$C$2:C1473,Table1[[#This Row],[topic_id]]))</f>
        <v>40284.768587962964</v>
      </c>
    </row>
    <row r="1474" spans="1:19" x14ac:dyDescent="0.25">
      <c r="A1474" s="7">
        <v>1494</v>
      </c>
      <c r="B1474" s="7">
        <v>3</v>
      </c>
      <c r="C1474" s="7">
        <v>408</v>
      </c>
      <c r="D1474" s="7">
        <v>5365</v>
      </c>
      <c r="E1474" s="2"/>
      <c r="F1474" s="8">
        <v>40285.098657407405</v>
      </c>
      <c r="G1474" s="7">
        <v>0</v>
      </c>
      <c r="H1474" s="7">
        <v>3</v>
      </c>
      <c r="I1474" s="7" t="b">
        <f t="shared" si="66"/>
        <v>0</v>
      </c>
      <c r="J1474" s="7" t="b">
        <f t="shared" si="67"/>
        <v>1</v>
      </c>
      <c r="K1474" s="7">
        <f t="shared" si="68"/>
        <v>0</v>
      </c>
      <c r="L1474" s="7">
        <f>WEEKDAY(Table1[[#This Row],[post_time]])</f>
        <v>7</v>
      </c>
      <c r="M1474" s="7">
        <f>VLOOKUP(Table1[[#This Row],[topic_id]],'All Topics Data'!$A$2:$I$1243,8,FALSE)</f>
        <v>40284.768055555556</v>
      </c>
      <c r="N1474" s="7">
        <f>Table1[[#This Row],[Hui Reply?]]*(Table1[[#This Row],[post_time]]-Table1[[#This Row],[timestamp of previous reply]])</f>
        <v>0</v>
      </c>
      <c r="O1474" s="3">
        <f>O1473+Table1[[#This Row],[Hui Reply?]]</f>
        <v>332</v>
      </c>
      <c r="P1474" s="19">
        <f>INT(Table1[[#This Row],[post_time]])</f>
        <v>40285</v>
      </c>
      <c r="Q1474" s="3">
        <f>IF(Table1[[#This Row],[Hui Reply?]],VLOOKUP(Table1[[#This Row],[topic_id]],'All Topics Data'!$A$2:$E$1243,5,FALSE),0)</f>
        <v>0</v>
      </c>
      <c r="R1474" s="8">
        <f>Table1[[#This Row],[post_time]]+8/24</f>
        <v>40285.431990740741</v>
      </c>
      <c r="S1474" s="3">
        <f>IF(Table1[[#This Row],[post_position]]=1,0,SUMIFS($F$2:F1474,$H$2:H1474,Table1[[#This Row],[post_position]]-1,$C$2:C1474,Table1[[#This Row],[topic_id]]))</f>
        <v>40285.061932870369</v>
      </c>
    </row>
    <row r="1475" spans="1:19" x14ac:dyDescent="0.25">
      <c r="A1475" s="7">
        <v>1495</v>
      </c>
      <c r="B1475" s="7">
        <v>3</v>
      </c>
      <c r="C1475" s="7">
        <v>408</v>
      </c>
      <c r="D1475" s="7">
        <v>24</v>
      </c>
      <c r="E1475" s="2"/>
      <c r="F1475" s="8">
        <v>40285.132291666669</v>
      </c>
      <c r="G1475" s="7">
        <v>0</v>
      </c>
      <c r="H1475" s="7">
        <v>4</v>
      </c>
      <c r="I1475" s="7" t="b">
        <f t="shared" ref="I1475:I1538" si="69">(D1475=24)</f>
        <v>1</v>
      </c>
      <c r="J1475" s="7" t="b">
        <f t="shared" ref="J1475:J1538" si="70">H1475&gt;1</f>
        <v>1</v>
      </c>
      <c r="K1475" s="7">
        <f t="shared" ref="K1475:K1538" si="71">I1475*J1475</f>
        <v>1</v>
      </c>
      <c r="L1475" s="7">
        <f>WEEKDAY(Table1[[#This Row],[post_time]])</f>
        <v>7</v>
      </c>
      <c r="M1475" s="7">
        <f>VLOOKUP(Table1[[#This Row],[topic_id]],'All Topics Data'!$A$2:$I$1243,8,FALSE)</f>
        <v>40284.768055555556</v>
      </c>
      <c r="N1475" s="7">
        <f>Table1[[#This Row],[Hui Reply?]]*(Table1[[#This Row],[post_time]]-Table1[[#This Row],[timestamp of previous reply]])</f>
        <v>3.3634259263635613E-2</v>
      </c>
      <c r="O1475" s="3">
        <f>O1474+Table1[[#This Row],[Hui Reply?]]</f>
        <v>333</v>
      </c>
      <c r="P1475" s="19">
        <f>INT(Table1[[#This Row],[post_time]])</f>
        <v>40285</v>
      </c>
      <c r="Q1475" s="3" t="str">
        <f>IF(Table1[[#This Row],[Hui Reply?]],VLOOKUP(Table1[[#This Row],[topic_id]],'All Topics Data'!$A$2:$E$1243,5,FALSE),0)</f>
        <v>Skysurfer</v>
      </c>
      <c r="R1475" s="8">
        <f>Table1[[#This Row],[post_time]]+8/24</f>
        <v>40285.465625000004</v>
      </c>
      <c r="S1475" s="3">
        <f>IF(Table1[[#This Row],[post_position]]=1,0,SUMIFS($F$2:F1475,$H$2:H1475,Table1[[#This Row],[post_position]]-1,$C$2:C1475,Table1[[#This Row],[topic_id]]))</f>
        <v>40285.098657407405</v>
      </c>
    </row>
    <row r="1476" spans="1:19" x14ac:dyDescent="0.25">
      <c r="A1476" s="7">
        <v>1496</v>
      </c>
      <c r="B1476" s="7">
        <v>1</v>
      </c>
      <c r="C1476" s="7">
        <v>410</v>
      </c>
      <c r="D1476" s="7">
        <v>2865</v>
      </c>
      <c r="F1476" s="8">
        <v>40285.33394675926</v>
      </c>
      <c r="G1476" s="7">
        <v>0</v>
      </c>
      <c r="H1476" s="7">
        <v>3</v>
      </c>
      <c r="I1476" s="7" t="b">
        <f t="shared" si="69"/>
        <v>0</v>
      </c>
      <c r="J1476" s="7" t="b">
        <f t="shared" si="70"/>
        <v>1</v>
      </c>
      <c r="K1476" s="7">
        <f t="shared" si="71"/>
        <v>0</v>
      </c>
      <c r="L1476" s="7">
        <f>WEEKDAY(Table1[[#This Row],[post_time]])</f>
        <v>7</v>
      </c>
      <c r="M1476" s="7">
        <f>VLOOKUP(Table1[[#This Row],[topic_id]],'All Topics Data'!$A$2:$I$1243,8,FALSE)</f>
        <v>40284.864583333336</v>
      </c>
      <c r="N1476" s="7">
        <f>Table1[[#This Row],[Hui Reply?]]*(Table1[[#This Row],[post_time]]-Table1[[#This Row],[timestamp of previous reply]])</f>
        <v>0</v>
      </c>
      <c r="O1476" s="3">
        <f>O1475+Table1[[#This Row],[Hui Reply?]]</f>
        <v>333</v>
      </c>
      <c r="P1476" s="19">
        <f>INT(Table1[[#This Row],[post_time]])</f>
        <v>40285</v>
      </c>
      <c r="Q1476" s="3">
        <f>IF(Table1[[#This Row],[Hui Reply?]],VLOOKUP(Table1[[#This Row],[topic_id]],'All Topics Data'!$A$2:$E$1243,5,FALSE),0)</f>
        <v>0</v>
      </c>
      <c r="R1476" s="8">
        <f>Table1[[#This Row],[post_time]]+8/24</f>
        <v>40285.667280092595</v>
      </c>
      <c r="S1476" s="3">
        <f>IF(Table1[[#This Row],[post_position]]=1,0,SUMIFS($F$2:F1476,$H$2:H1476,Table1[[#This Row],[post_position]]-1,$C$2:C1476,Table1[[#This Row],[topic_id]]))</f>
        <v>40285.016400462962</v>
      </c>
    </row>
    <row r="1477" spans="1:19" x14ac:dyDescent="0.25">
      <c r="A1477" s="7">
        <v>1497</v>
      </c>
      <c r="B1477" s="7">
        <v>1</v>
      </c>
      <c r="C1477" s="7">
        <v>410</v>
      </c>
      <c r="D1477" s="7">
        <v>4061</v>
      </c>
      <c r="F1477" s="8">
        <v>40285.353981481479</v>
      </c>
      <c r="G1477" s="7">
        <v>0</v>
      </c>
      <c r="H1477" s="7">
        <v>4</v>
      </c>
      <c r="I1477" s="7" t="b">
        <f t="shared" si="69"/>
        <v>0</v>
      </c>
      <c r="J1477" s="7" t="b">
        <f t="shared" si="70"/>
        <v>1</v>
      </c>
      <c r="K1477" s="7">
        <f t="shared" si="71"/>
        <v>0</v>
      </c>
      <c r="L1477" s="7">
        <f>WEEKDAY(Table1[[#This Row],[post_time]])</f>
        <v>7</v>
      </c>
      <c r="M1477" s="7">
        <f>VLOOKUP(Table1[[#This Row],[topic_id]],'All Topics Data'!$A$2:$I$1243,8,FALSE)</f>
        <v>40284.864583333336</v>
      </c>
      <c r="N1477" s="7">
        <f>Table1[[#This Row],[Hui Reply?]]*(Table1[[#This Row],[post_time]]-Table1[[#This Row],[timestamp of previous reply]])</f>
        <v>0</v>
      </c>
      <c r="O1477" s="3">
        <f>O1476+Table1[[#This Row],[Hui Reply?]]</f>
        <v>333</v>
      </c>
      <c r="P1477" s="19">
        <f>INT(Table1[[#This Row],[post_time]])</f>
        <v>40285</v>
      </c>
      <c r="Q1477" s="3">
        <f>IF(Table1[[#This Row],[Hui Reply?]],VLOOKUP(Table1[[#This Row],[topic_id]],'All Topics Data'!$A$2:$E$1243,5,FALSE),0)</f>
        <v>0</v>
      </c>
      <c r="R1477" s="8">
        <f>Table1[[#This Row],[post_time]]+8/24</f>
        <v>40285.687314814815</v>
      </c>
      <c r="S1477" s="3">
        <f>IF(Table1[[#This Row],[post_position]]=1,0,SUMIFS($F$2:F1477,$H$2:H1477,Table1[[#This Row],[post_position]]-1,$C$2:C1477,Table1[[#This Row],[topic_id]]))</f>
        <v>40285.33394675926</v>
      </c>
    </row>
    <row r="1478" spans="1:19" x14ac:dyDescent="0.25">
      <c r="A1478" s="7">
        <v>1498</v>
      </c>
      <c r="B1478" s="7">
        <v>1</v>
      </c>
      <c r="C1478" s="7">
        <v>410</v>
      </c>
      <c r="D1478" s="7">
        <v>4061</v>
      </c>
      <c r="F1478" s="8">
        <v>40285.359074074076</v>
      </c>
      <c r="G1478" s="7">
        <v>0</v>
      </c>
      <c r="H1478" s="7">
        <v>5</v>
      </c>
      <c r="I1478" s="7" t="b">
        <f t="shared" si="69"/>
        <v>0</v>
      </c>
      <c r="J1478" s="7" t="b">
        <f t="shared" si="70"/>
        <v>1</v>
      </c>
      <c r="K1478" s="7">
        <f t="shared" si="71"/>
        <v>0</v>
      </c>
      <c r="L1478" s="7">
        <f>WEEKDAY(Table1[[#This Row],[post_time]])</f>
        <v>7</v>
      </c>
      <c r="M1478" s="7">
        <f>VLOOKUP(Table1[[#This Row],[topic_id]],'All Topics Data'!$A$2:$I$1243,8,FALSE)</f>
        <v>40284.864583333336</v>
      </c>
      <c r="N1478" s="7">
        <f>Table1[[#This Row],[Hui Reply?]]*(Table1[[#This Row],[post_time]]-Table1[[#This Row],[timestamp of previous reply]])</f>
        <v>0</v>
      </c>
      <c r="O1478" s="3">
        <f>O1477+Table1[[#This Row],[Hui Reply?]]</f>
        <v>333</v>
      </c>
      <c r="P1478" s="19">
        <f>INT(Table1[[#This Row],[post_time]])</f>
        <v>40285</v>
      </c>
      <c r="Q1478" s="3">
        <f>IF(Table1[[#This Row],[Hui Reply?]],VLOOKUP(Table1[[#This Row],[topic_id]],'All Topics Data'!$A$2:$E$1243,5,FALSE),0)</f>
        <v>0</v>
      </c>
      <c r="R1478" s="8">
        <f>Table1[[#This Row],[post_time]]+8/24</f>
        <v>40285.692407407412</v>
      </c>
      <c r="S1478" s="3">
        <f>IF(Table1[[#This Row],[post_position]]=1,0,SUMIFS($F$2:F1478,$H$2:H1478,Table1[[#This Row],[post_position]]-1,$C$2:C1478,Table1[[#This Row],[topic_id]]))</f>
        <v>40285.353981481479</v>
      </c>
    </row>
    <row r="1479" spans="1:19" x14ac:dyDescent="0.25">
      <c r="A1479" s="7">
        <v>1499</v>
      </c>
      <c r="B1479" s="7">
        <v>1</v>
      </c>
      <c r="C1479" s="7">
        <v>410</v>
      </c>
      <c r="D1479" s="7">
        <v>24</v>
      </c>
      <c r="E1479" s="2"/>
      <c r="F1479" s="8">
        <v>40285.499490740738</v>
      </c>
      <c r="G1479" s="7">
        <v>0</v>
      </c>
      <c r="H1479" s="7">
        <v>6</v>
      </c>
      <c r="I1479" s="7" t="b">
        <f t="shared" si="69"/>
        <v>1</v>
      </c>
      <c r="J1479" s="7" t="b">
        <f t="shared" si="70"/>
        <v>1</v>
      </c>
      <c r="K1479" s="7">
        <f t="shared" si="71"/>
        <v>1</v>
      </c>
      <c r="L1479" s="7">
        <f>WEEKDAY(Table1[[#This Row],[post_time]])</f>
        <v>7</v>
      </c>
      <c r="M1479" s="7">
        <f>VLOOKUP(Table1[[#This Row],[topic_id]],'All Topics Data'!$A$2:$I$1243,8,FALSE)</f>
        <v>40284.864583333336</v>
      </c>
      <c r="N1479" s="7">
        <f>Table1[[#This Row],[Hui Reply?]]*(Table1[[#This Row],[post_time]]-Table1[[#This Row],[timestamp of previous reply]])</f>
        <v>0.140416666661622</v>
      </c>
      <c r="O1479" s="3">
        <f>O1478+Table1[[#This Row],[Hui Reply?]]</f>
        <v>334</v>
      </c>
      <c r="P1479" s="19">
        <f>INT(Table1[[#This Row],[post_time]])</f>
        <v>40285</v>
      </c>
      <c r="Q1479" s="3" t="str">
        <f>IF(Table1[[#This Row],[Hui Reply?]],VLOOKUP(Table1[[#This Row],[topic_id]],'All Topics Data'!$A$2:$E$1243,5,FALSE),0)</f>
        <v>mediatx</v>
      </c>
      <c r="R1479" s="8">
        <f>Table1[[#This Row],[post_time]]+8/24</f>
        <v>40285.832824074074</v>
      </c>
      <c r="S1479" s="3">
        <f>IF(Table1[[#This Row],[post_position]]=1,0,SUMIFS($F$2:F1479,$H$2:H1479,Table1[[#This Row],[post_position]]-1,$C$2:C1479,Table1[[#This Row],[topic_id]]))</f>
        <v>40285.359074074076</v>
      </c>
    </row>
    <row r="1480" spans="1:19" x14ac:dyDescent="0.25">
      <c r="A1480" s="7">
        <v>1500</v>
      </c>
      <c r="B1480" s="7">
        <v>1</v>
      </c>
      <c r="C1480" s="7">
        <v>410</v>
      </c>
      <c r="D1480" s="7">
        <v>4061</v>
      </c>
      <c r="F1480" s="8">
        <v>40285.556631944448</v>
      </c>
      <c r="G1480" s="7">
        <v>0</v>
      </c>
      <c r="H1480" s="7">
        <v>7</v>
      </c>
      <c r="I1480" s="7" t="b">
        <f t="shared" si="69"/>
        <v>0</v>
      </c>
      <c r="J1480" s="7" t="b">
        <f t="shared" si="70"/>
        <v>1</v>
      </c>
      <c r="K1480" s="7">
        <f t="shared" si="71"/>
        <v>0</v>
      </c>
      <c r="L1480" s="7">
        <f>WEEKDAY(Table1[[#This Row],[post_time]])</f>
        <v>7</v>
      </c>
      <c r="M1480" s="7">
        <f>VLOOKUP(Table1[[#This Row],[topic_id]],'All Topics Data'!$A$2:$I$1243,8,FALSE)</f>
        <v>40284.864583333336</v>
      </c>
      <c r="N1480" s="7">
        <f>Table1[[#This Row],[Hui Reply?]]*(Table1[[#This Row],[post_time]]-Table1[[#This Row],[timestamp of previous reply]])</f>
        <v>0</v>
      </c>
      <c r="O1480" s="3">
        <f>O1479+Table1[[#This Row],[Hui Reply?]]</f>
        <v>334</v>
      </c>
      <c r="P1480" s="19">
        <f>INT(Table1[[#This Row],[post_time]])</f>
        <v>40285</v>
      </c>
      <c r="Q1480" s="3">
        <f>IF(Table1[[#This Row],[Hui Reply?]],VLOOKUP(Table1[[#This Row],[topic_id]],'All Topics Data'!$A$2:$E$1243,5,FALSE),0)</f>
        <v>0</v>
      </c>
      <c r="R1480" s="8">
        <f>Table1[[#This Row],[post_time]]+8/24</f>
        <v>40285.889965277784</v>
      </c>
      <c r="S1480" s="3">
        <f>IF(Table1[[#This Row],[post_position]]=1,0,SUMIFS($F$2:F1480,$H$2:H1480,Table1[[#This Row],[post_position]]-1,$C$2:C1480,Table1[[#This Row],[topic_id]]))</f>
        <v>40285.499490740738</v>
      </c>
    </row>
    <row r="1481" spans="1:19" x14ac:dyDescent="0.25">
      <c r="A1481" s="7">
        <v>1501</v>
      </c>
      <c r="B1481" s="7">
        <v>1</v>
      </c>
      <c r="C1481" s="7">
        <v>410</v>
      </c>
      <c r="D1481" s="7">
        <v>24</v>
      </c>
      <c r="E1481" s="2"/>
      <c r="F1481" s="8">
        <v>40285.587627314817</v>
      </c>
      <c r="G1481" s="7">
        <v>0</v>
      </c>
      <c r="H1481" s="7">
        <v>8</v>
      </c>
      <c r="I1481" s="7" t="b">
        <f t="shared" si="69"/>
        <v>1</v>
      </c>
      <c r="J1481" s="7" t="b">
        <f t="shared" si="70"/>
        <v>1</v>
      </c>
      <c r="K1481" s="7">
        <f t="shared" si="71"/>
        <v>1</v>
      </c>
      <c r="L1481" s="7">
        <f>WEEKDAY(Table1[[#This Row],[post_time]])</f>
        <v>7</v>
      </c>
      <c r="M1481" s="7">
        <f>VLOOKUP(Table1[[#This Row],[topic_id]],'All Topics Data'!$A$2:$I$1243,8,FALSE)</f>
        <v>40284.864583333336</v>
      </c>
      <c r="N1481" s="7">
        <f>Table1[[#This Row],[Hui Reply?]]*(Table1[[#This Row],[post_time]]-Table1[[#This Row],[timestamp of previous reply]])</f>
        <v>3.0995370369055308E-2</v>
      </c>
      <c r="O1481" s="3">
        <f>O1480+Table1[[#This Row],[Hui Reply?]]</f>
        <v>335</v>
      </c>
      <c r="P1481" s="19">
        <f>INT(Table1[[#This Row],[post_time]])</f>
        <v>40285</v>
      </c>
      <c r="Q1481" s="3" t="str">
        <f>IF(Table1[[#This Row],[Hui Reply?]],VLOOKUP(Table1[[#This Row],[topic_id]],'All Topics Data'!$A$2:$E$1243,5,FALSE),0)</f>
        <v>mediatx</v>
      </c>
      <c r="R1481" s="8">
        <f>Table1[[#This Row],[post_time]]+8/24</f>
        <v>40285.920960648153</v>
      </c>
      <c r="S1481" s="3">
        <f>IF(Table1[[#This Row],[post_position]]=1,0,SUMIFS($F$2:F1481,$H$2:H1481,Table1[[#This Row],[post_position]]-1,$C$2:C1481,Table1[[#This Row],[topic_id]]))</f>
        <v>40285.556631944448</v>
      </c>
    </row>
    <row r="1482" spans="1:19" x14ac:dyDescent="0.25">
      <c r="A1482" s="7">
        <v>1502</v>
      </c>
      <c r="B1482" s="7">
        <v>1</v>
      </c>
      <c r="C1482" s="7">
        <v>410</v>
      </c>
      <c r="D1482" s="7">
        <v>2865</v>
      </c>
      <c r="F1482" s="8">
        <v>40285.774942129632</v>
      </c>
      <c r="G1482" s="7">
        <v>0</v>
      </c>
      <c r="H1482" s="7">
        <v>9</v>
      </c>
      <c r="I1482" s="7" t="b">
        <f t="shared" si="69"/>
        <v>0</v>
      </c>
      <c r="J1482" s="7" t="b">
        <f t="shared" si="70"/>
        <v>1</v>
      </c>
      <c r="K1482" s="7">
        <f t="shared" si="71"/>
        <v>0</v>
      </c>
      <c r="L1482" s="7">
        <f>WEEKDAY(Table1[[#This Row],[post_time]])</f>
        <v>7</v>
      </c>
      <c r="M1482" s="7">
        <f>VLOOKUP(Table1[[#This Row],[topic_id]],'All Topics Data'!$A$2:$I$1243,8,FALSE)</f>
        <v>40284.864583333336</v>
      </c>
      <c r="N1482" s="7">
        <f>Table1[[#This Row],[Hui Reply?]]*(Table1[[#This Row],[post_time]]-Table1[[#This Row],[timestamp of previous reply]])</f>
        <v>0</v>
      </c>
      <c r="O1482" s="3">
        <f>O1481+Table1[[#This Row],[Hui Reply?]]</f>
        <v>335</v>
      </c>
      <c r="P1482" s="19">
        <f>INT(Table1[[#This Row],[post_time]])</f>
        <v>40285</v>
      </c>
      <c r="Q1482" s="3">
        <f>IF(Table1[[#This Row],[Hui Reply?]],VLOOKUP(Table1[[#This Row],[topic_id]],'All Topics Data'!$A$2:$E$1243,5,FALSE),0)</f>
        <v>0</v>
      </c>
      <c r="R1482" s="8">
        <f>Table1[[#This Row],[post_time]]+8/24</f>
        <v>40286.108275462968</v>
      </c>
      <c r="S1482" s="3">
        <f>IF(Table1[[#This Row],[post_position]]=1,0,SUMIFS($F$2:F1482,$H$2:H1482,Table1[[#This Row],[post_position]]-1,$C$2:C1482,Table1[[#This Row],[topic_id]]))</f>
        <v>40285.587627314817</v>
      </c>
    </row>
    <row r="1483" spans="1:19" x14ac:dyDescent="0.25">
      <c r="A1483" s="7">
        <v>1503</v>
      </c>
      <c r="B1483" s="7">
        <v>1</v>
      </c>
      <c r="C1483" s="7">
        <v>411</v>
      </c>
      <c r="D1483" s="7">
        <v>5388</v>
      </c>
      <c r="E1483" s="2"/>
      <c r="F1483" s="8">
        <v>40285.840590277781</v>
      </c>
      <c r="G1483" s="7">
        <v>0</v>
      </c>
      <c r="H1483" s="7">
        <v>1</v>
      </c>
      <c r="I1483" s="7" t="b">
        <f t="shared" si="69"/>
        <v>0</v>
      </c>
      <c r="J1483" s="7" t="b">
        <f t="shared" si="70"/>
        <v>0</v>
      </c>
      <c r="K1483" s="7">
        <f t="shared" si="71"/>
        <v>0</v>
      </c>
      <c r="L1483" s="7">
        <f>WEEKDAY(Table1[[#This Row],[post_time]])</f>
        <v>7</v>
      </c>
      <c r="M1483" s="7">
        <f>VLOOKUP(Table1[[#This Row],[topic_id]],'All Topics Data'!$A$2:$I$1243,8,FALSE)</f>
        <v>40285.840277777781</v>
      </c>
      <c r="N1483" s="7">
        <f>Table1[[#This Row],[Hui Reply?]]*(Table1[[#This Row],[post_time]]-Table1[[#This Row],[timestamp of previous reply]])</f>
        <v>0</v>
      </c>
      <c r="O1483" s="3">
        <f>O1482+Table1[[#This Row],[Hui Reply?]]</f>
        <v>335</v>
      </c>
      <c r="P1483" s="19">
        <f>INT(Table1[[#This Row],[post_time]])</f>
        <v>40285</v>
      </c>
      <c r="Q1483" s="3">
        <f>IF(Table1[[#This Row],[Hui Reply?]],VLOOKUP(Table1[[#This Row],[topic_id]],'All Topics Data'!$A$2:$E$1243,5,FALSE),0)</f>
        <v>0</v>
      </c>
      <c r="R1483" s="8">
        <f>Table1[[#This Row],[post_time]]+8/24</f>
        <v>40286.173923611117</v>
      </c>
      <c r="S1483" s="3">
        <f>IF(Table1[[#This Row],[post_position]]=1,0,SUMIFS($F$2:F1483,$H$2:H1483,Table1[[#This Row],[post_position]]-1,$C$2:C1483,Table1[[#This Row],[topic_id]]))</f>
        <v>0</v>
      </c>
    </row>
    <row r="1484" spans="1:19" x14ac:dyDescent="0.25">
      <c r="A1484" s="7">
        <v>1504</v>
      </c>
      <c r="B1484" s="7">
        <v>1</v>
      </c>
      <c r="C1484" s="7">
        <v>411</v>
      </c>
      <c r="D1484" s="7">
        <v>1</v>
      </c>
      <c r="F1484" s="8">
        <v>40286.002187500002</v>
      </c>
      <c r="G1484" s="7">
        <v>0</v>
      </c>
      <c r="H1484" s="7">
        <v>2</v>
      </c>
      <c r="I1484" s="7" t="b">
        <f t="shared" si="69"/>
        <v>0</v>
      </c>
      <c r="J1484" s="7" t="b">
        <f t="shared" si="70"/>
        <v>1</v>
      </c>
      <c r="K1484" s="7">
        <f t="shared" si="71"/>
        <v>0</v>
      </c>
      <c r="L1484" s="7">
        <f>WEEKDAY(Table1[[#This Row],[post_time]])</f>
        <v>1</v>
      </c>
      <c r="M1484" s="7">
        <f>VLOOKUP(Table1[[#This Row],[topic_id]],'All Topics Data'!$A$2:$I$1243,8,FALSE)</f>
        <v>40285.840277777781</v>
      </c>
      <c r="N1484" s="7">
        <f>Table1[[#This Row],[Hui Reply?]]*(Table1[[#This Row],[post_time]]-Table1[[#This Row],[timestamp of previous reply]])</f>
        <v>0</v>
      </c>
      <c r="O1484" s="3">
        <f>O1483+Table1[[#This Row],[Hui Reply?]]</f>
        <v>335</v>
      </c>
      <c r="P1484" s="19">
        <f>INT(Table1[[#This Row],[post_time]])</f>
        <v>40286</v>
      </c>
      <c r="Q1484" s="3">
        <f>IF(Table1[[#This Row],[Hui Reply?]],VLOOKUP(Table1[[#This Row],[topic_id]],'All Topics Data'!$A$2:$E$1243,5,FALSE),0)</f>
        <v>0</v>
      </c>
      <c r="R1484" s="8">
        <f>Table1[[#This Row],[post_time]]+8/24</f>
        <v>40286.335520833338</v>
      </c>
      <c r="S1484" s="3">
        <f>IF(Table1[[#This Row],[post_position]]=1,0,SUMIFS($F$2:F1484,$H$2:H1484,Table1[[#This Row],[post_position]]-1,$C$2:C1484,Table1[[#This Row],[topic_id]]))</f>
        <v>40285.840590277781</v>
      </c>
    </row>
    <row r="1485" spans="1:19" x14ac:dyDescent="0.25">
      <c r="A1485" s="7">
        <v>1505</v>
      </c>
      <c r="B1485" s="7">
        <v>1</v>
      </c>
      <c r="C1485" s="7">
        <v>412</v>
      </c>
      <c r="D1485" s="7">
        <v>5365</v>
      </c>
      <c r="E1485" s="2"/>
      <c r="F1485" s="8">
        <v>40286.747939814813</v>
      </c>
      <c r="G1485" s="7">
        <v>0</v>
      </c>
      <c r="H1485" s="7">
        <v>1</v>
      </c>
      <c r="I1485" s="7" t="b">
        <f t="shared" si="69"/>
        <v>0</v>
      </c>
      <c r="J1485" s="7" t="b">
        <f t="shared" si="70"/>
        <v>0</v>
      </c>
      <c r="K1485" s="7">
        <f t="shared" si="71"/>
        <v>0</v>
      </c>
      <c r="L1485" s="7">
        <f>WEEKDAY(Table1[[#This Row],[post_time]])</f>
        <v>1</v>
      </c>
      <c r="M1485" s="7">
        <f>VLOOKUP(Table1[[#This Row],[topic_id]],'All Topics Data'!$A$2:$I$1243,8,FALSE)</f>
        <v>40286.747916666667</v>
      </c>
      <c r="N1485" s="7">
        <f>Table1[[#This Row],[Hui Reply?]]*(Table1[[#This Row],[post_time]]-Table1[[#This Row],[timestamp of previous reply]])</f>
        <v>0</v>
      </c>
      <c r="O1485" s="3">
        <f>O1484+Table1[[#This Row],[Hui Reply?]]</f>
        <v>335</v>
      </c>
      <c r="P1485" s="19">
        <f>INT(Table1[[#This Row],[post_time]])</f>
        <v>40286</v>
      </c>
      <c r="Q1485" s="3">
        <f>IF(Table1[[#This Row],[Hui Reply?]],VLOOKUP(Table1[[#This Row],[topic_id]],'All Topics Data'!$A$2:$E$1243,5,FALSE),0)</f>
        <v>0</v>
      </c>
      <c r="R1485" s="8">
        <f>Table1[[#This Row],[post_time]]+8/24</f>
        <v>40287.081273148149</v>
      </c>
      <c r="S1485" s="3">
        <f>IF(Table1[[#This Row],[post_position]]=1,0,SUMIFS($F$2:F1485,$H$2:H1485,Table1[[#This Row],[post_position]]-1,$C$2:C1485,Table1[[#This Row],[topic_id]]))</f>
        <v>0</v>
      </c>
    </row>
    <row r="1486" spans="1:19" x14ac:dyDescent="0.25">
      <c r="A1486" s="7">
        <v>1506</v>
      </c>
      <c r="B1486" s="7">
        <v>1</v>
      </c>
      <c r="C1486" s="7">
        <v>103</v>
      </c>
      <c r="D1486" s="7">
        <v>5415</v>
      </c>
      <c r="F1486" s="8">
        <v>40286.797256944446</v>
      </c>
      <c r="G1486" s="7">
        <v>0</v>
      </c>
      <c r="H1486" s="7">
        <v>3</v>
      </c>
      <c r="I1486" s="7" t="b">
        <f t="shared" si="69"/>
        <v>0</v>
      </c>
      <c r="J1486" s="7" t="b">
        <f t="shared" si="70"/>
        <v>1</v>
      </c>
      <c r="K1486" s="7">
        <f t="shared" si="71"/>
        <v>0</v>
      </c>
      <c r="L1486" s="7">
        <f>WEEKDAY(Table1[[#This Row],[post_time]])</f>
        <v>1</v>
      </c>
      <c r="M1486" s="7">
        <f>VLOOKUP(Table1[[#This Row],[topic_id]],'All Topics Data'!$A$2:$I$1243,8,FALSE)</f>
        <v>40112.429166666669</v>
      </c>
      <c r="N1486" s="7">
        <f>Table1[[#This Row],[Hui Reply?]]*(Table1[[#This Row],[post_time]]-Table1[[#This Row],[timestamp of previous reply]])</f>
        <v>0</v>
      </c>
      <c r="O1486" s="3">
        <f>O1485+Table1[[#This Row],[Hui Reply?]]</f>
        <v>335</v>
      </c>
      <c r="P1486" s="19">
        <f>INT(Table1[[#This Row],[post_time]])</f>
        <v>40286</v>
      </c>
      <c r="Q1486" s="3">
        <f>IF(Table1[[#This Row],[Hui Reply?]],VLOOKUP(Table1[[#This Row],[topic_id]],'All Topics Data'!$A$2:$E$1243,5,FALSE),0)</f>
        <v>0</v>
      </c>
      <c r="R1486" s="8">
        <f>Table1[[#This Row],[post_time]]+8/24</f>
        <v>40287.130590277782</v>
      </c>
      <c r="S1486" s="3">
        <f>IF(Table1[[#This Row],[post_position]]=1,0,SUMIFS($F$2:F1486,$H$2:H1486,Table1[[#This Row],[post_position]]-1,$C$2:C1486,Table1[[#This Row],[topic_id]]))</f>
        <v>40112.533263888887</v>
      </c>
    </row>
    <row r="1487" spans="1:19" x14ac:dyDescent="0.25">
      <c r="A1487" s="7">
        <v>1507</v>
      </c>
      <c r="B1487" s="7">
        <v>1</v>
      </c>
      <c r="C1487" s="7">
        <v>412</v>
      </c>
      <c r="D1487" s="7">
        <v>24</v>
      </c>
      <c r="E1487" s="2"/>
      <c r="F1487" s="8">
        <v>40286.992743055554</v>
      </c>
      <c r="G1487" s="7">
        <v>0</v>
      </c>
      <c r="H1487" s="7">
        <v>2</v>
      </c>
      <c r="I1487" s="7" t="b">
        <f t="shared" si="69"/>
        <v>1</v>
      </c>
      <c r="J1487" s="7" t="b">
        <f t="shared" si="70"/>
        <v>1</v>
      </c>
      <c r="K1487" s="7">
        <f t="shared" si="71"/>
        <v>1</v>
      </c>
      <c r="L1487" s="7">
        <f>WEEKDAY(Table1[[#This Row],[post_time]])</f>
        <v>1</v>
      </c>
      <c r="M1487" s="7">
        <f>VLOOKUP(Table1[[#This Row],[topic_id]],'All Topics Data'!$A$2:$I$1243,8,FALSE)</f>
        <v>40286.747916666667</v>
      </c>
      <c r="N1487" s="7">
        <f>Table1[[#This Row],[Hui Reply?]]*(Table1[[#This Row],[post_time]]-Table1[[#This Row],[timestamp of previous reply]])</f>
        <v>0.244803240741021</v>
      </c>
      <c r="O1487" s="3">
        <f>O1486+Table1[[#This Row],[Hui Reply?]]</f>
        <v>336</v>
      </c>
      <c r="P1487" s="19">
        <f>INT(Table1[[#This Row],[post_time]])</f>
        <v>40286</v>
      </c>
      <c r="Q1487" s="3" t="str">
        <f>IF(Table1[[#This Row],[Hui Reply?]],VLOOKUP(Table1[[#This Row],[topic_id]],'All Topics Data'!$A$2:$E$1243,5,FALSE),0)</f>
        <v>Skysurfer</v>
      </c>
      <c r="R1487" s="8">
        <f>Table1[[#This Row],[post_time]]+8/24</f>
        <v>40287.32607638889</v>
      </c>
      <c r="S1487" s="3">
        <f>IF(Table1[[#This Row],[post_position]]=1,0,SUMIFS($F$2:F1487,$H$2:H1487,Table1[[#This Row],[post_position]]-1,$C$2:C1487,Table1[[#This Row],[topic_id]]))</f>
        <v>40286.747939814813</v>
      </c>
    </row>
    <row r="1488" spans="1:19" x14ac:dyDescent="0.25">
      <c r="A1488" s="7">
        <v>1508</v>
      </c>
      <c r="B1488" s="7">
        <v>1</v>
      </c>
      <c r="C1488" s="7">
        <v>413</v>
      </c>
      <c r="D1488" s="7">
        <v>5424</v>
      </c>
      <c r="E1488" s="2"/>
      <c r="F1488" s="8">
        <v>40287.049363425926</v>
      </c>
      <c r="G1488" s="7">
        <v>0</v>
      </c>
      <c r="H1488" s="7">
        <v>1</v>
      </c>
      <c r="I1488" s="7" t="b">
        <f t="shared" si="69"/>
        <v>0</v>
      </c>
      <c r="J1488" s="7" t="b">
        <f t="shared" si="70"/>
        <v>0</v>
      </c>
      <c r="K1488" s="7">
        <f t="shared" si="71"/>
        <v>0</v>
      </c>
      <c r="L1488" s="7">
        <f>WEEKDAY(Table1[[#This Row],[post_time]])</f>
        <v>2</v>
      </c>
      <c r="M1488" s="7">
        <f>VLOOKUP(Table1[[#This Row],[topic_id]],'All Topics Data'!$A$2:$I$1243,8,FALSE)</f>
        <v>40287.049305555556</v>
      </c>
      <c r="N1488" s="7">
        <f>Table1[[#This Row],[Hui Reply?]]*(Table1[[#This Row],[post_time]]-Table1[[#This Row],[timestamp of previous reply]])</f>
        <v>0</v>
      </c>
      <c r="O1488" s="3">
        <f>O1487+Table1[[#This Row],[Hui Reply?]]</f>
        <v>336</v>
      </c>
      <c r="P1488" s="19">
        <f>INT(Table1[[#This Row],[post_time]])</f>
        <v>40287</v>
      </c>
      <c r="Q1488" s="3">
        <f>IF(Table1[[#This Row],[Hui Reply?]],VLOOKUP(Table1[[#This Row],[topic_id]],'All Topics Data'!$A$2:$E$1243,5,FALSE),0)</f>
        <v>0</v>
      </c>
      <c r="R1488" s="8">
        <f>Table1[[#This Row],[post_time]]+8/24</f>
        <v>40287.382696759261</v>
      </c>
      <c r="S1488" s="3">
        <f>IF(Table1[[#This Row],[post_position]]=1,0,SUMIFS($F$2:F1488,$H$2:H1488,Table1[[#This Row],[post_position]]-1,$C$2:C1488,Table1[[#This Row],[topic_id]]))</f>
        <v>0</v>
      </c>
    </row>
    <row r="1489" spans="1:19" x14ac:dyDescent="0.25">
      <c r="A1489" s="7">
        <v>1509</v>
      </c>
      <c r="B1489" s="7">
        <v>1</v>
      </c>
      <c r="C1489" s="7">
        <v>413</v>
      </c>
      <c r="D1489" s="7">
        <v>24</v>
      </c>
      <c r="E1489" s="2"/>
      <c r="F1489" s="8">
        <v>40287.109490740739</v>
      </c>
      <c r="G1489" s="7">
        <v>0</v>
      </c>
      <c r="H1489" s="7">
        <v>2</v>
      </c>
      <c r="I1489" s="7" t="b">
        <f t="shared" si="69"/>
        <v>1</v>
      </c>
      <c r="J1489" s="7" t="b">
        <f t="shared" si="70"/>
        <v>1</v>
      </c>
      <c r="K1489" s="7">
        <f t="shared" si="71"/>
        <v>1</v>
      </c>
      <c r="L1489" s="7">
        <f>WEEKDAY(Table1[[#This Row],[post_time]])</f>
        <v>2</v>
      </c>
      <c r="M1489" s="7">
        <f>VLOOKUP(Table1[[#This Row],[topic_id]],'All Topics Data'!$A$2:$I$1243,8,FALSE)</f>
        <v>40287.049305555556</v>
      </c>
      <c r="N1489" s="7">
        <f>Table1[[#This Row],[Hui Reply?]]*(Table1[[#This Row],[post_time]]-Table1[[#This Row],[timestamp of previous reply]])</f>
        <v>6.0127314813144039E-2</v>
      </c>
      <c r="O1489" s="3">
        <f>O1488+Table1[[#This Row],[Hui Reply?]]</f>
        <v>337</v>
      </c>
      <c r="P1489" s="19">
        <f>INT(Table1[[#This Row],[post_time]])</f>
        <v>40287</v>
      </c>
      <c r="Q1489" s="3" t="str">
        <f>IF(Table1[[#This Row],[Hui Reply?]],VLOOKUP(Table1[[#This Row],[topic_id]],'All Topics Data'!$A$2:$E$1243,5,FALSE),0)</f>
        <v>shirin555</v>
      </c>
      <c r="R1489" s="8">
        <f>Table1[[#This Row],[post_time]]+8/24</f>
        <v>40287.442824074074</v>
      </c>
      <c r="S1489" s="3">
        <f>IF(Table1[[#This Row],[post_position]]=1,0,SUMIFS($F$2:F1489,$H$2:H1489,Table1[[#This Row],[post_position]]-1,$C$2:C1489,Table1[[#This Row],[topic_id]]))</f>
        <v>40287.049363425926</v>
      </c>
    </row>
    <row r="1490" spans="1:19" x14ac:dyDescent="0.25">
      <c r="A1490" s="7">
        <v>1510</v>
      </c>
      <c r="B1490" s="7">
        <v>1</v>
      </c>
      <c r="C1490" s="7">
        <v>413</v>
      </c>
      <c r="D1490" s="7">
        <v>5424</v>
      </c>
      <c r="F1490" s="8">
        <v>40287.250393518516</v>
      </c>
      <c r="G1490" s="7">
        <v>0</v>
      </c>
      <c r="H1490" s="7">
        <v>3</v>
      </c>
      <c r="I1490" s="7" t="b">
        <f t="shared" si="69"/>
        <v>0</v>
      </c>
      <c r="J1490" s="7" t="b">
        <f t="shared" si="70"/>
        <v>1</v>
      </c>
      <c r="K1490" s="7">
        <f t="shared" si="71"/>
        <v>0</v>
      </c>
      <c r="L1490" s="7">
        <f>WEEKDAY(Table1[[#This Row],[post_time]])</f>
        <v>2</v>
      </c>
      <c r="M1490" s="7">
        <f>VLOOKUP(Table1[[#This Row],[topic_id]],'All Topics Data'!$A$2:$I$1243,8,FALSE)</f>
        <v>40287.049305555556</v>
      </c>
      <c r="N1490" s="7">
        <f>Table1[[#This Row],[Hui Reply?]]*(Table1[[#This Row],[post_time]]-Table1[[#This Row],[timestamp of previous reply]])</f>
        <v>0</v>
      </c>
      <c r="O1490" s="3">
        <f>O1489+Table1[[#This Row],[Hui Reply?]]</f>
        <v>337</v>
      </c>
      <c r="P1490" s="19">
        <f>INT(Table1[[#This Row],[post_time]])</f>
        <v>40287</v>
      </c>
      <c r="Q1490" s="3">
        <f>IF(Table1[[#This Row],[Hui Reply?]],VLOOKUP(Table1[[#This Row],[topic_id]],'All Topics Data'!$A$2:$E$1243,5,FALSE),0)</f>
        <v>0</v>
      </c>
      <c r="R1490" s="8">
        <f>Table1[[#This Row],[post_time]]+8/24</f>
        <v>40287.583726851852</v>
      </c>
      <c r="S1490" s="3">
        <f>IF(Table1[[#This Row],[post_position]]=1,0,SUMIFS($F$2:F1490,$H$2:H1490,Table1[[#This Row],[post_position]]-1,$C$2:C1490,Table1[[#This Row],[topic_id]]))</f>
        <v>40287.109490740739</v>
      </c>
    </row>
    <row r="1491" spans="1:19" x14ac:dyDescent="0.25">
      <c r="A1491" s="7">
        <v>1511</v>
      </c>
      <c r="B1491" s="7">
        <v>1</v>
      </c>
      <c r="C1491" s="7">
        <v>407</v>
      </c>
      <c r="D1491" s="7">
        <v>4068</v>
      </c>
      <c r="F1491" s="8">
        <v>40287.465844907405</v>
      </c>
      <c r="G1491" s="7">
        <v>0</v>
      </c>
      <c r="H1491" s="7">
        <v>3</v>
      </c>
      <c r="I1491" s="7" t="b">
        <f t="shared" si="69"/>
        <v>0</v>
      </c>
      <c r="J1491" s="7" t="b">
        <f t="shared" si="70"/>
        <v>1</v>
      </c>
      <c r="K1491" s="7">
        <f t="shared" si="71"/>
        <v>0</v>
      </c>
      <c r="L1491" s="7">
        <f>WEEKDAY(Table1[[#This Row],[post_time]])</f>
        <v>2</v>
      </c>
      <c r="M1491" s="7">
        <f>VLOOKUP(Table1[[#This Row],[topic_id]],'All Topics Data'!$A$2:$I$1243,8,FALSE)</f>
        <v>40284.377083333333</v>
      </c>
      <c r="N1491" s="7">
        <f>Table1[[#This Row],[Hui Reply?]]*(Table1[[#This Row],[post_time]]-Table1[[#This Row],[timestamp of previous reply]])</f>
        <v>0</v>
      </c>
      <c r="O1491" s="3">
        <f>O1490+Table1[[#This Row],[Hui Reply?]]</f>
        <v>337</v>
      </c>
      <c r="P1491" s="19">
        <f>INT(Table1[[#This Row],[post_time]])</f>
        <v>40287</v>
      </c>
      <c r="Q1491" s="3">
        <f>IF(Table1[[#This Row],[Hui Reply?]],VLOOKUP(Table1[[#This Row],[topic_id]],'All Topics Data'!$A$2:$E$1243,5,FALSE),0)</f>
        <v>0</v>
      </c>
      <c r="R1491" s="8">
        <f>Table1[[#This Row],[post_time]]+8/24</f>
        <v>40287.799178240741</v>
      </c>
      <c r="S1491" s="3">
        <f>IF(Table1[[#This Row],[post_position]]=1,0,SUMIFS($F$2:F1491,$H$2:H1491,Table1[[#This Row],[post_position]]-1,$C$2:C1491,Table1[[#This Row],[topic_id]]))</f>
        <v>40284.554062499999</v>
      </c>
    </row>
    <row r="1492" spans="1:19" x14ac:dyDescent="0.25">
      <c r="A1492" s="7">
        <v>1512</v>
      </c>
      <c r="B1492" s="7">
        <v>1</v>
      </c>
      <c r="C1492" s="7">
        <v>407</v>
      </c>
      <c r="D1492" s="7">
        <v>2865</v>
      </c>
      <c r="E1492" s="2"/>
      <c r="F1492" s="8">
        <v>40287.555219907408</v>
      </c>
      <c r="G1492" s="7">
        <v>0</v>
      </c>
      <c r="H1492" s="7">
        <v>4</v>
      </c>
      <c r="I1492" s="7" t="b">
        <f t="shared" si="69"/>
        <v>0</v>
      </c>
      <c r="J1492" s="7" t="b">
        <f t="shared" si="70"/>
        <v>1</v>
      </c>
      <c r="K1492" s="7">
        <f t="shared" si="71"/>
        <v>0</v>
      </c>
      <c r="L1492" s="7">
        <f>WEEKDAY(Table1[[#This Row],[post_time]])</f>
        <v>2</v>
      </c>
      <c r="M1492" s="7">
        <f>VLOOKUP(Table1[[#This Row],[topic_id]],'All Topics Data'!$A$2:$I$1243,8,FALSE)</f>
        <v>40284.377083333333</v>
      </c>
      <c r="N1492" s="7">
        <f>Table1[[#This Row],[Hui Reply?]]*(Table1[[#This Row],[post_time]]-Table1[[#This Row],[timestamp of previous reply]])</f>
        <v>0</v>
      </c>
      <c r="O1492" s="3">
        <f>O1491+Table1[[#This Row],[Hui Reply?]]</f>
        <v>337</v>
      </c>
      <c r="P1492" s="19">
        <f>INT(Table1[[#This Row],[post_time]])</f>
        <v>40287</v>
      </c>
      <c r="Q1492" s="3">
        <f>IF(Table1[[#This Row],[Hui Reply?]],VLOOKUP(Table1[[#This Row],[topic_id]],'All Topics Data'!$A$2:$E$1243,5,FALSE),0)</f>
        <v>0</v>
      </c>
      <c r="R1492" s="8">
        <f>Table1[[#This Row],[post_time]]+8/24</f>
        <v>40287.888553240744</v>
      </c>
      <c r="S1492" s="3">
        <f>IF(Table1[[#This Row],[post_position]]=1,0,SUMIFS($F$2:F1492,$H$2:H1492,Table1[[#This Row],[post_position]]-1,$C$2:C1492,Table1[[#This Row],[topic_id]]))</f>
        <v>40287.465844907405</v>
      </c>
    </row>
    <row r="1493" spans="1:19" x14ac:dyDescent="0.25">
      <c r="A1493" s="7">
        <v>1513</v>
      </c>
      <c r="B1493" s="7">
        <v>1</v>
      </c>
      <c r="C1493" s="7">
        <v>407</v>
      </c>
      <c r="D1493" s="7">
        <v>24</v>
      </c>
      <c r="F1493" s="8">
        <v>40287.56726851852</v>
      </c>
      <c r="G1493" s="7">
        <v>0</v>
      </c>
      <c r="H1493" s="7">
        <v>5</v>
      </c>
      <c r="I1493" s="7" t="b">
        <f t="shared" si="69"/>
        <v>1</v>
      </c>
      <c r="J1493" s="7" t="b">
        <f t="shared" si="70"/>
        <v>1</v>
      </c>
      <c r="K1493" s="7">
        <f t="shared" si="71"/>
        <v>1</v>
      </c>
      <c r="L1493" s="7">
        <f>WEEKDAY(Table1[[#This Row],[post_time]])</f>
        <v>2</v>
      </c>
      <c r="M1493" s="7">
        <f>VLOOKUP(Table1[[#This Row],[topic_id]],'All Topics Data'!$A$2:$I$1243,8,FALSE)</f>
        <v>40284.377083333333</v>
      </c>
      <c r="N1493" s="7">
        <f>Table1[[#This Row],[Hui Reply?]]*(Table1[[#This Row],[post_time]]-Table1[[#This Row],[timestamp of previous reply]])</f>
        <v>1.2048611111822538E-2</v>
      </c>
      <c r="O1493" s="3">
        <f>O1492+Table1[[#This Row],[Hui Reply?]]</f>
        <v>338</v>
      </c>
      <c r="P1493" s="19">
        <f>INT(Table1[[#This Row],[post_time]])</f>
        <v>40287</v>
      </c>
      <c r="Q1493" s="3" t="str">
        <f>IF(Table1[[#This Row],[Hui Reply?]],VLOOKUP(Table1[[#This Row],[topic_id]],'All Topics Data'!$A$2:$E$1243,5,FALSE),0)</f>
        <v>mr_hiboy</v>
      </c>
      <c r="R1493" s="8">
        <f>Table1[[#This Row],[post_time]]+8/24</f>
        <v>40287.900601851856</v>
      </c>
      <c r="S1493" s="3">
        <f>IF(Table1[[#This Row],[post_position]]=1,0,SUMIFS($F$2:F1493,$H$2:H1493,Table1[[#This Row],[post_position]]-1,$C$2:C1493,Table1[[#This Row],[topic_id]]))</f>
        <v>40287.555219907408</v>
      </c>
    </row>
    <row r="1494" spans="1:19" x14ac:dyDescent="0.25">
      <c r="A1494" s="7">
        <v>1514</v>
      </c>
      <c r="B1494" s="7">
        <v>1</v>
      </c>
      <c r="C1494" s="7">
        <v>409</v>
      </c>
      <c r="D1494" s="7">
        <v>5367</v>
      </c>
      <c r="E1494" s="2"/>
      <c r="F1494" s="8">
        <v>40287.585763888892</v>
      </c>
      <c r="G1494" s="7">
        <v>0</v>
      </c>
      <c r="H1494" s="7">
        <v>3</v>
      </c>
      <c r="I1494" s="7" t="b">
        <f t="shared" si="69"/>
        <v>0</v>
      </c>
      <c r="J1494" s="7" t="b">
        <f t="shared" si="70"/>
        <v>1</v>
      </c>
      <c r="K1494" s="7">
        <f t="shared" si="71"/>
        <v>0</v>
      </c>
      <c r="L1494" s="7">
        <f>WEEKDAY(Table1[[#This Row],[post_time]])</f>
        <v>2</v>
      </c>
      <c r="M1494" s="7">
        <f>VLOOKUP(Table1[[#This Row],[topic_id]],'All Topics Data'!$A$2:$I$1243,8,FALSE)</f>
        <v>40284.837500000001</v>
      </c>
      <c r="N1494" s="7">
        <f>Table1[[#This Row],[Hui Reply?]]*(Table1[[#This Row],[post_time]]-Table1[[#This Row],[timestamp of previous reply]])</f>
        <v>0</v>
      </c>
      <c r="O1494" s="3">
        <f>O1493+Table1[[#This Row],[Hui Reply?]]</f>
        <v>338</v>
      </c>
      <c r="P1494" s="19">
        <f>INT(Table1[[#This Row],[post_time]])</f>
        <v>40287</v>
      </c>
      <c r="Q1494" s="3">
        <f>IF(Table1[[#This Row],[Hui Reply?]],VLOOKUP(Table1[[#This Row],[topic_id]],'All Topics Data'!$A$2:$E$1243,5,FALSE),0)</f>
        <v>0</v>
      </c>
      <c r="R1494" s="8">
        <f>Table1[[#This Row],[post_time]]+8/24</f>
        <v>40287.919097222228</v>
      </c>
      <c r="S1494" s="3">
        <f>IF(Table1[[#This Row],[post_position]]=1,0,SUMIFS($F$2:F1494,$H$2:H1494,Table1[[#This Row],[post_position]]-1,$C$2:C1494,Table1[[#This Row],[topic_id]]))</f>
        <v>40284.850775462961</v>
      </c>
    </row>
    <row r="1495" spans="1:19" x14ac:dyDescent="0.25">
      <c r="A1495" s="7">
        <v>1515</v>
      </c>
      <c r="B1495" s="7">
        <v>1</v>
      </c>
      <c r="C1495" s="7">
        <v>409</v>
      </c>
      <c r="D1495" s="7">
        <v>2865</v>
      </c>
      <c r="F1495" s="8">
        <v>40287.608784722222</v>
      </c>
      <c r="G1495" s="7">
        <v>0</v>
      </c>
      <c r="H1495" s="7">
        <v>4</v>
      </c>
      <c r="I1495" s="7" t="b">
        <f t="shared" si="69"/>
        <v>0</v>
      </c>
      <c r="J1495" s="7" t="b">
        <f t="shared" si="70"/>
        <v>1</v>
      </c>
      <c r="K1495" s="7">
        <f t="shared" si="71"/>
        <v>0</v>
      </c>
      <c r="L1495" s="7">
        <f>WEEKDAY(Table1[[#This Row],[post_time]])</f>
        <v>2</v>
      </c>
      <c r="M1495" s="7">
        <f>VLOOKUP(Table1[[#This Row],[topic_id]],'All Topics Data'!$A$2:$I$1243,8,FALSE)</f>
        <v>40284.837500000001</v>
      </c>
      <c r="N1495" s="7">
        <f>Table1[[#This Row],[Hui Reply?]]*(Table1[[#This Row],[post_time]]-Table1[[#This Row],[timestamp of previous reply]])</f>
        <v>0</v>
      </c>
      <c r="O1495" s="3">
        <f>O1494+Table1[[#This Row],[Hui Reply?]]</f>
        <v>338</v>
      </c>
      <c r="P1495" s="19">
        <f>INT(Table1[[#This Row],[post_time]])</f>
        <v>40287</v>
      </c>
      <c r="Q1495" s="3">
        <f>IF(Table1[[#This Row],[Hui Reply?]],VLOOKUP(Table1[[#This Row],[topic_id]],'All Topics Data'!$A$2:$E$1243,5,FALSE),0)</f>
        <v>0</v>
      </c>
      <c r="R1495" s="8">
        <f>Table1[[#This Row],[post_time]]+8/24</f>
        <v>40287.942118055558</v>
      </c>
      <c r="S1495" s="3">
        <f>IF(Table1[[#This Row],[post_position]]=1,0,SUMIFS($F$2:F1495,$H$2:H1495,Table1[[#This Row],[post_position]]-1,$C$2:C1495,Table1[[#This Row],[topic_id]]))</f>
        <v>40287.585763888892</v>
      </c>
    </row>
    <row r="1496" spans="1:19" x14ac:dyDescent="0.25">
      <c r="A1496" s="7">
        <v>1516</v>
      </c>
      <c r="B1496" s="7">
        <v>1</v>
      </c>
      <c r="C1496" s="7">
        <v>411</v>
      </c>
      <c r="D1496" s="7">
        <v>5388</v>
      </c>
      <c r="F1496" s="8">
        <v>40287.621574074074</v>
      </c>
      <c r="G1496" s="7">
        <v>0</v>
      </c>
      <c r="H1496" s="7">
        <v>3</v>
      </c>
      <c r="I1496" s="7" t="b">
        <f t="shared" si="69"/>
        <v>0</v>
      </c>
      <c r="J1496" s="7" t="b">
        <f t="shared" si="70"/>
        <v>1</v>
      </c>
      <c r="K1496" s="7">
        <f t="shared" si="71"/>
        <v>0</v>
      </c>
      <c r="L1496" s="7">
        <f>WEEKDAY(Table1[[#This Row],[post_time]])</f>
        <v>2</v>
      </c>
      <c r="M1496" s="7">
        <f>VLOOKUP(Table1[[#This Row],[topic_id]],'All Topics Data'!$A$2:$I$1243,8,FALSE)</f>
        <v>40285.840277777781</v>
      </c>
      <c r="N1496" s="7">
        <f>Table1[[#This Row],[Hui Reply?]]*(Table1[[#This Row],[post_time]]-Table1[[#This Row],[timestamp of previous reply]])</f>
        <v>0</v>
      </c>
      <c r="O1496" s="3">
        <f>O1495+Table1[[#This Row],[Hui Reply?]]</f>
        <v>338</v>
      </c>
      <c r="P1496" s="19">
        <f>INT(Table1[[#This Row],[post_time]])</f>
        <v>40287</v>
      </c>
      <c r="Q1496" s="3">
        <f>IF(Table1[[#This Row],[Hui Reply?]],VLOOKUP(Table1[[#This Row],[topic_id]],'All Topics Data'!$A$2:$E$1243,5,FALSE),0)</f>
        <v>0</v>
      </c>
      <c r="R1496" s="8">
        <f>Table1[[#This Row],[post_time]]+8/24</f>
        <v>40287.954907407409</v>
      </c>
      <c r="S1496" s="3">
        <f>IF(Table1[[#This Row],[post_position]]=1,0,SUMIFS($F$2:F1496,$H$2:H1496,Table1[[#This Row],[post_position]]-1,$C$2:C1496,Table1[[#This Row],[topic_id]]))</f>
        <v>40286.002187500002</v>
      </c>
    </row>
    <row r="1497" spans="1:19" x14ac:dyDescent="0.25">
      <c r="A1497" s="7">
        <v>1517</v>
      </c>
      <c r="B1497" s="7">
        <v>4</v>
      </c>
      <c r="C1497" s="7">
        <v>414</v>
      </c>
      <c r="D1497" s="7">
        <v>5437</v>
      </c>
      <c r="F1497" s="8">
        <v>40287.704513888886</v>
      </c>
      <c r="G1497" s="7">
        <v>0</v>
      </c>
      <c r="H1497" s="7">
        <v>1</v>
      </c>
      <c r="I1497" s="7" t="b">
        <f t="shared" si="69"/>
        <v>0</v>
      </c>
      <c r="J1497" s="7" t="b">
        <f t="shared" si="70"/>
        <v>0</v>
      </c>
      <c r="K1497" s="7">
        <f t="shared" si="71"/>
        <v>0</v>
      </c>
      <c r="L1497" s="7">
        <f>WEEKDAY(Table1[[#This Row],[post_time]])</f>
        <v>2</v>
      </c>
      <c r="M1497" s="7">
        <f>VLOOKUP(Table1[[#This Row],[topic_id]],'All Topics Data'!$A$2:$I$1243,8,FALSE)</f>
        <v>40287.70416666667</v>
      </c>
      <c r="N1497" s="7">
        <f>Table1[[#This Row],[Hui Reply?]]*(Table1[[#This Row],[post_time]]-Table1[[#This Row],[timestamp of previous reply]])</f>
        <v>0</v>
      </c>
      <c r="O1497" s="3">
        <f>O1496+Table1[[#This Row],[Hui Reply?]]</f>
        <v>338</v>
      </c>
      <c r="P1497" s="19">
        <f>INT(Table1[[#This Row],[post_time]])</f>
        <v>40287</v>
      </c>
      <c r="Q1497" s="3">
        <f>IF(Table1[[#This Row],[Hui Reply?]],VLOOKUP(Table1[[#This Row],[topic_id]],'All Topics Data'!$A$2:$E$1243,5,FALSE),0)</f>
        <v>0</v>
      </c>
      <c r="R1497" s="8">
        <f>Table1[[#This Row],[post_time]]+8/24</f>
        <v>40288.037847222222</v>
      </c>
      <c r="S1497" s="3">
        <f>IF(Table1[[#This Row],[post_position]]=1,0,SUMIFS($F$2:F1497,$H$2:H1497,Table1[[#This Row],[post_position]]-1,$C$2:C1497,Table1[[#This Row],[topic_id]]))</f>
        <v>0</v>
      </c>
    </row>
    <row r="1498" spans="1:19" x14ac:dyDescent="0.25">
      <c r="A1498" s="7">
        <v>1518</v>
      </c>
      <c r="B1498" s="7">
        <v>1</v>
      </c>
      <c r="C1498" s="7">
        <v>409</v>
      </c>
      <c r="D1498" s="7">
        <v>5367</v>
      </c>
      <c r="E1498" s="2"/>
      <c r="F1498" s="8">
        <v>40287.783043981479</v>
      </c>
      <c r="G1498" s="7">
        <v>0</v>
      </c>
      <c r="H1498" s="7">
        <v>5</v>
      </c>
      <c r="I1498" s="7" t="b">
        <f t="shared" si="69"/>
        <v>0</v>
      </c>
      <c r="J1498" s="7" t="b">
        <f t="shared" si="70"/>
        <v>1</v>
      </c>
      <c r="K1498" s="7">
        <f t="shared" si="71"/>
        <v>0</v>
      </c>
      <c r="L1498" s="7">
        <f>WEEKDAY(Table1[[#This Row],[post_time]])</f>
        <v>2</v>
      </c>
      <c r="M1498" s="7">
        <f>VLOOKUP(Table1[[#This Row],[topic_id]],'All Topics Data'!$A$2:$I$1243,8,FALSE)</f>
        <v>40284.837500000001</v>
      </c>
      <c r="N1498" s="7">
        <f>Table1[[#This Row],[Hui Reply?]]*(Table1[[#This Row],[post_time]]-Table1[[#This Row],[timestamp of previous reply]])</f>
        <v>0</v>
      </c>
      <c r="O1498" s="3">
        <f>O1497+Table1[[#This Row],[Hui Reply?]]</f>
        <v>338</v>
      </c>
      <c r="P1498" s="19">
        <f>INT(Table1[[#This Row],[post_time]])</f>
        <v>40287</v>
      </c>
      <c r="Q1498" s="3">
        <f>IF(Table1[[#This Row],[Hui Reply?]],VLOOKUP(Table1[[#This Row],[topic_id]],'All Topics Data'!$A$2:$E$1243,5,FALSE),0)</f>
        <v>0</v>
      </c>
      <c r="R1498" s="8">
        <f>Table1[[#This Row],[post_time]]+8/24</f>
        <v>40288.116377314815</v>
      </c>
      <c r="S1498" s="3">
        <f>IF(Table1[[#This Row],[post_position]]=1,0,SUMIFS($F$2:F1498,$H$2:H1498,Table1[[#This Row],[post_position]]-1,$C$2:C1498,Table1[[#This Row],[topic_id]]))</f>
        <v>40287.608784722222</v>
      </c>
    </row>
    <row r="1499" spans="1:19" x14ac:dyDescent="0.25">
      <c r="A1499" s="7">
        <v>1519</v>
      </c>
      <c r="B1499" s="7">
        <v>1</v>
      </c>
      <c r="C1499" s="7">
        <v>409</v>
      </c>
      <c r="D1499" s="7">
        <v>2865</v>
      </c>
      <c r="E1499" s="2"/>
      <c r="F1499" s="8">
        <v>40287.809675925928</v>
      </c>
      <c r="G1499" s="7">
        <v>0</v>
      </c>
      <c r="H1499" s="7">
        <v>6</v>
      </c>
      <c r="I1499" s="7" t="b">
        <f t="shared" si="69"/>
        <v>0</v>
      </c>
      <c r="J1499" s="7" t="b">
        <f t="shared" si="70"/>
        <v>1</v>
      </c>
      <c r="K1499" s="7">
        <f t="shared" si="71"/>
        <v>0</v>
      </c>
      <c r="L1499" s="7">
        <f>WEEKDAY(Table1[[#This Row],[post_time]])</f>
        <v>2</v>
      </c>
      <c r="M1499" s="7">
        <f>VLOOKUP(Table1[[#This Row],[topic_id]],'All Topics Data'!$A$2:$I$1243,8,FALSE)</f>
        <v>40284.837500000001</v>
      </c>
      <c r="N1499" s="7">
        <f>Table1[[#This Row],[Hui Reply?]]*(Table1[[#This Row],[post_time]]-Table1[[#This Row],[timestamp of previous reply]])</f>
        <v>0</v>
      </c>
      <c r="O1499" s="3">
        <f>O1498+Table1[[#This Row],[Hui Reply?]]</f>
        <v>338</v>
      </c>
      <c r="P1499" s="19">
        <f>INT(Table1[[#This Row],[post_time]])</f>
        <v>40287</v>
      </c>
      <c r="Q1499" s="3">
        <f>IF(Table1[[#This Row],[Hui Reply?]],VLOOKUP(Table1[[#This Row],[topic_id]],'All Topics Data'!$A$2:$E$1243,5,FALSE),0)</f>
        <v>0</v>
      </c>
      <c r="R1499" s="8">
        <f>Table1[[#This Row],[post_time]]+8/24</f>
        <v>40288.143009259264</v>
      </c>
      <c r="S1499" s="3">
        <f>IF(Table1[[#This Row],[post_position]]=1,0,SUMIFS($F$2:F1499,$H$2:H1499,Table1[[#This Row],[post_position]]-1,$C$2:C1499,Table1[[#This Row],[topic_id]]))</f>
        <v>40287.783043981479</v>
      </c>
    </row>
    <row r="1500" spans="1:19" x14ac:dyDescent="0.25">
      <c r="A1500" s="7">
        <v>1520</v>
      </c>
      <c r="B1500" s="7">
        <v>1</v>
      </c>
      <c r="C1500" s="7">
        <v>415</v>
      </c>
      <c r="D1500" s="7">
        <v>5367</v>
      </c>
      <c r="F1500" s="8">
        <v>40287.809803240743</v>
      </c>
      <c r="G1500" s="7">
        <v>0</v>
      </c>
      <c r="H1500" s="7">
        <v>1</v>
      </c>
      <c r="I1500" s="7" t="b">
        <f t="shared" si="69"/>
        <v>0</v>
      </c>
      <c r="J1500" s="7" t="b">
        <f t="shared" si="70"/>
        <v>0</v>
      </c>
      <c r="K1500" s="7">
        <f t="shared" si="71"/>
        <v>0</v>
      </c>
      <c r="L1500" s="7">
        <f>WEEKDAY(Table1[[#This Row],[post_time]])</f>
        <v>2</v>
      </c>
      <c r="M1500" s="7">
        <f>VLOOKUP(Table1[[#This Row],[topic_id]],'All Topics Data'!$A$2:$I$1243,8,FALSE)</f>
        <v>40287.80972222222</v>
      </c>
      <c r="N1500" s="7">
        <f>Table1[[#This Row],[Hui Reply?]]*(Table1[[#This Row],[post_time]]-Table1[[#This Row],[timestamp of previous reply]])</f>
        <v>0</v>
      </c>
      <c r="O1500" s="3">
        <f>O1499+Table1[[#This Row],[Hui Reply?]]</f>
        <v>338</v>
      </c>
      <c r="P1500" s="19">
        <f>INT(Table1[[#This Row],[post_time]])</f>
        <v>40287</v>
      </c>
      <c r="Q1500" s="3">
        <f>IF(Table1[[#This Row],[Hui Reply?]],VLOOKUP(Table1[[#This Row],[topic_id]],'All Topics Data'!$A$2:$E$1243,5,FALSE),0)</f>
        <v>0</v>
      </c>
      <c r="R1500" s="8">
        <f>Table1[[#This Row],[post_time]]+8/24</f>
        <v>40288.143136574079</v>
      </c>
      <c r="S1500" s="3">
        <f>IF(Table1[[#This Row],[post_position]]=1,0,SUMIFS($F$2:F1500,$H$2:H1500,Table1[[#This Row],[post_position]]-1,$C$2:C1500,Table1[[#This Row],[topic_id]]))</f>
        <v>0</v>
      </c>
    </row>
    <row r="1501" spans="1:19" x14ac:dyDescent="0.25">
      <c r="A1501" s="7">
        <v>1521</v>
      </c>
      <c r="B1501" s="7">
        <v>1</v>
      </c>
      <c r="C1501" s="7">
        <v>409</v>
      </c>
      <c r="D1501" s="7">
        <v>5367</v>
      </c>
      <c r="E1501" s="2"/>
      <c r="F1501" s="8">
        <v>40287.811678240738</v>
      </c>
      <c r="G1501" s="7">
        <v>0</v>
      </c>
      <c r="H1501" s="7">
        <v>7</v>
      </c>
      <c r="I1501" s="7" t="b">
        <f t="shared" si="69"/>
        <v>0</v>
      </c>
      <c r="J1501" s="7" t="b">
        <f t="shared" si="70"/>
        <v>1</v>
      </c>
      <c r="K1501" s="7">
        <f t="shared" si="71"/>
        <v>0</v>
      </c>
      <c r="L1501" s="7">
        <f>WEEKDAY(Table1[[#This Row],[post_time]])</f>
        <v>2</v>
      </c>
      <c r="M1501" s="7">
        <f>VLOOKUP(Table1[[#This Row],[topic_id]],'All Topics Data'!$A$2:$I$1243,8,FALSE)</f>
        <v>40284.837500000001</v>
      </c>
      <c r="N1501" s="7">
        <f>Table1[[#This Row],[Hui Reply?]]*(Table1[[#This Row],[post_time]]-Table1[[#This Row],[timestamp of previous reply]])</f>
        <v>0</v>
      </c>
      <c r="O1501" s="3">
        <f>O1500+Table1[[#This Row],[Hui Reply?]]</f>
        <v>338</v>
      </c>
      <c r="P1501" s="19">
        <f>INT(Table1[[#This Row],[post_time]])</f>
        <v>40287</v>
      </c>
      <c r="Q1501" s="3">
        <f>IF(Table1[[#This Row],[Hui Reply?]],VLOOKUP(Table1[[#This Row],[topic_id]],'All Topics Data'!$A$2:$E$1243,5,FALSE),0)</f>
        <v>0</v>
      </c>
      <c r="R1501" s="8">
        <f>Table1[[#This Row],[post_time]]+8/24</f>
        <v>40288.145011574074</v>
      </c>
      <c r="S1501" s="3">
        <f>IF(Table1[[#This Row],[post_position]]=1,0,SUMIFS($F$2:F1501,$H$2:H1501,Table1[[#This Row],[post_position]]-1,$C$2:C1501,Table1[[#This Row],[topic_id]]))</f>
        <v>40287.809675925928</v>
      </c>
    </row>
    <row r="1502" spans="1:19" x14ac:dyDescent="0.25">
      <c r="A1502" s="7">
        <v>1522</v>
      </c>
      <c r="B1502" s="7">
        <v>1</v>
      </c>
      <c r="C1502" s="7">
        <v>415</v>
      </c>
      <c r="D1502" s="7">
        <v>2865</v>
      </c>
      <c r="F1502" s="8">
        <v>40287.812418981484</v>
      </c>
      <c r="G1502" s="7">
        <v>0</v>
      </c>
      <c r="H1502" s="7">
        <v>2</v>
      </c>
      <c r="I1502" s="7" t="b">
        <f t="shared" si="69"/>
        <v>0</v>
      </c>
      <c r="J1502" s="7" t="b">
        <f t="shared" si="70"/>
        <v>1</v>
      </c>
      <c r="K1502" s="7">
        <f t="shared" si="71"/>
        <v>0</v>
      </c>
      <c r="L1502" s="7">
        <f>WEEKDAY(Table1[[#This Row],[post_time]])</f>
        <v>2</v>
      </c>
      <c r="M1502" s="7">
        <f>VLOOKUP(Table1[[#This Row],[topic_id]],'All Topics Data'!$A$2:$I$1243,8,FALSE)</f>
        <v>40287.80972222222</v>
      </c>
      <c r="N1502" s="7">
        <f>Table1[[#This Row],[Hui Reply?]]*(Table1[[#This Row],[post_time]]-Table1[[#This Row],[timestamp of previous reply]])</f>
        <v>0</v>
      </c>
      <c r="O1502" s="3">
        <f>O1501+Table1[[#This Row],[Hui Reply?]]</f>
        <v>338</v>
      </c>
      <c r="P1502" s="19">
        <f>INT(Table1[[#This Row],[post_time]])</f>
        <v>40287</v>
      </c>
      <c r="Q1502" s="3">
        <f>IF(Table1[[#This Row],[Hui Reply?]],VLOOKUP(Table1[[#This Row],[topic_id]],'All Topics Data'!$A$2:$E$1243,5,FALSE),0)</f>
        <v>0</v>
      </c>
      <c r="R1502" s="8">
        <f>Table1[[#This Row],[post_time]]+8/24</f>
        <v>40288.14575231482</v>
      </c>
      <c r="S1502" s="3">
        <f>IF(Table1[[#This Row],[post_position]]=1,0,SUMIFS($F$2:F1502,$H$2:H1502,Table1[[#This Row],[post_position]]-1,$C$2:C1502,Table1[[#This Row],[topic_id]]))</f>
        <v>40287.809803240743</v>
      </c>
    </row>
    <row r="1503" spans="1:19" x14ac:dyDescent="0.25">
      <c r="A1503" s="7">
        <v>1523</v>
      </c>
      <c r="B1503" s="7">
        <v>1</v>
      </c>
      <c r="C1503" s="7">
        <v>409</v>
      </c>
      <c r="D1503" s="7">
        <v>2865</v>
      </c>
      <c r="F1503" s="8">
        <v>40287.814641203702</v>
      </c>
      <c r="G1503" s="7">
        <v>0</v>
      </c>
      <c r="H1503" s="7">
        <v>8</v>
      </c>
      <c r="I1503" s="7" t="b">
        <f t="shared" si="69"/>
        <v>0</v>
      </c>
      <c r="J1503" s="7" t="b">
        <f t="shared" si="70"/>
        <v>1</v>
      </c>
      <c r="K1503" s="7">
        <f t="shared" si="71"/>
        <v>0</v>
      </c>
      <c r="L1503" s="7">
        <f>WEEKDAY(Table1[[#This Row],[post_time]])</f>
        <v>2</v>
      </c>
      <c r="M1503" s="7">
        <f>VLOOKUP(Table1[[#This Row],[topic_id]],'All Topics Data'!$A$2:$I$1243,8,FALSE)</f>
        <v>40284.837500000001</v>
      </c>
      <c r="N1503" s="7">
        <f>Table1[[#This Row],[Hui Reply?]]*(Table1[[#This Row],[post_time]]-Table1[[#This Row],[timestamp of previous reply]])</f>
        <v>0</v>
      </c>
      <c r="O1503" s="3">
        <f>O1502+Table1[[#This Row],[Hui Reply?]]</f>
        <v>338</v>
      </c>
      <c r="P1503" s="19">
        <f>INT(Table1[[#This Row],[post_time]])</f>
        <v>40287</v>
      </c>
      <c r="Q1503" s="3">
        <f>IF(Table1[[#This Row],[Hui Reply?]],VLOOKUP(Table1[[#This Row],[topic_id]],'All Topics Data'!$A$2:$E$1243,5,FALSE),0)</f>
        <v>0</v>
      </c>
      <c r="R1503" s="8">
        <f>Table1[[#This Row],[post_time]]+8/24</f>
        <v>40288.147974537038</v>
      </c>
      <c r="S1503" s="3">
        <f>IF(Table1[[#This Row],[post_position]]=1,0,SUMIFS($F$2:F1503,$H$2:H1503,Table1[[#This Row],[post_position]]-1,$C$2:C1503,Table1[[#This Row],[topic_id]]))</f>
        <v>40287.811678240738</v>
      </c>
    </row>
    <row r="1504" spans="1:19" x14ac:dyDescent="0.25">
      <c r="A1504" s="7">
        <v>1524</v>
      </c>
      <c r="B1504" s="7">
        <v>1</v>
      </c>
      <c r="C1504" s="7">
        <v>415</v>
      </c>
      <c r="D1504" s="7">
        <v>5367</v>
      </c>
      <c r="F1504" s="8">
        <v>40287.821435185186</v>
      </c>
      <c r="G1504" s="7">
        <v>0</v>
      </c>
      <c r="H1504" s="7">
        <v>3</v>
      </c>
      <c r="I1504" s="7" t="b">
        <f t="shared" si="69"/>
        <v>0</v>
      </c>
      <c r="J1504" s="7" t="b">
        <f t="shared" si="70"/>
        <v>1</v>
      </c>
      <c r="K1504" s="7">
        <f t="shared" si="71"/>
        <v>0</v>
      </c>
      <c r="L1504" s="7">
        <f>WEEKDAY(Table1[[#This Row],[post_time]])</f>
        <v>2</v>
      </c>
      <c r="M1504" s="7">
        <f>VLOOKUP(Table1[[#This Row],[topic_id]],'All Topics Data'!$A$2:$I$1243,8,FALSE)</f>
        <v>40287.80972222222</v>
      </c>
      <c r="N1504" s="7">
        <f>Table1[[#This Row],[Hui Reply?]]*(Table1[[#This Row],[post_time]]-Table1[[#This Row],[timestamp of previous reply]])</f>
        <v>0</v>
      </c>
      <c r="O1504" s="3">
        <f>O1503+Table1[[#This Row],[Hui Reply?]]</f>
        <v>338</v>
      </c>
      <c r="P1504" s="19">
        <f>INT(Table1[[#This Row],[post_time]])</f>
        <v>40287</v>
      </c>
      <c r="Q1504" s="3">
        <f>IF(Table1[[#This Row],[Hui Reply?]],VLOOKUP(Table1[[#This Row],[topic_id]],'All Topics Data'!$A$2:$E$1243,5,FALSE),0)</f>
        <v>0</v>
      </c>
      <c r="R1504" s="8">
        <f>Table1[[#This Row],[post_time]]+8/24</f>
        <v>40288.154768518521</v>
      </c>
      <c r="S1504" s="3">
        <f>IF(Table1[[#This Row],[post_position]]=1,0,SUMIFS($F$2:F1504,$H$2:H1504,Table1[[#This Row],[post_position]]-1,$C$2:C1504,Table1[[#This Row],[topic_id]]))</f>
        <v>40287.812418981484</v>
      </c>
    </row>
    <row r="1505" spans="1:19" x14ac:dyDescent="0.25">
      <c r="A1505" s="7">
        <v>1525</v>
      </c>
      <c r="B1505" s="7">
        <v>1</v>
      </c>
      <c r="C1505" s="7">
        <v>409</v>
      </c>
      <c r="D1505" s="7">
        <v>5367</v>
      </c>
      <c r="F1505" s="8">
        <v>40287.822453703702</v>
      </c>
      <c r="G1505" s="7">
        <v>0</v>
      </c>
      <c r="H1505" s="7">
        <v>9</v>
      </c>
      <c r="I1505" s="7" t="b">
        <f t="shared" si="69"/>
        <v>0</v>
      </c>
      <c r="J1505" s="7" t="b">
        <f t="shared" si="70"/>
        <v>1</v>
      </c>
      <c r="K1505" s="7">
        <f t="shared" si="71"/>
        <v>0</v>
      </c>
      <c r="L1505" s="7">
        <f>WEEKDAY(Table1[[#This Row],[post_time]])</f>
        <v>2</v>
      </c>
      <c r="M1505" s="7">
        <f>VLOOKUP(Table1[[#This Row],[topic_id]],'All Topics Data'!$A$2:$I$1243,8,FALSE)</f>
        <v>40284.837500000001</v>
      </c>
      <c r="N1505" s="7">
        <f>Table1[[#This Row],[Hui Reply?]]*(Table1[[#This Row],[post_time]]-Table1[[#This Row],[timestamp of previous reply]])</f>
        <v>0</v>
      </c>
      <c r="O1505" s="3">
        <f>O1504+Table1[[#This Row],[Hui Reply?]]</f>
        <v>338</v>
      </c>
      <c r="P1505" s="19">
        <f>INT(Table1[[#This Row],[post_time]])</f>
        <v>40287</v>
      </c>
      <c r="Q1505" s="3">
        <f>IF(Table1[[#This Row],[Hui Reply?]],VLOOKUP(Table1[[#This Row],[topic_id]],'All Topics Data'!$A$2:$E$1243,5,FALSE),0)</f>
        <v>0</v>
      </c>
      <c r="R1505" s="8">
        <f>Table1[[#This Row],[post_time]]+8/24</f>
        <v>40288.155787037038</v>
      </c>
      <c r="S1505" s="3">
        <f>IF(Table1[[#This Row],[post_position]]=1,0,SUMIFS($F$2:F1505,$H$2:H1505,Table1[[#This Row],[post_position]]-1,$C$2:C1505,Table1[[#This Row],[topic_id]]))</f>
        <v>40287.814641203702</v>
      </c>
    </row>
    <row r="1506" spans="1:19" x14ac:dyDescent="0.25">
      <c r="A1506" s="7">
        <v>1526</v>
      </c>
      <c r="B1506" s="7">
        <v>1</v>
      </c>
      <c r="C1506" s="7">
        <v>415</v>
      </c>
      <c r="D1506" s="7">
        <v>2865</v>
      </c>
      <c r="F1506" s="8">
        <v>40287.833587962959</v>
      </c>
      <c r="G1506" s="7">
        <v>0</v>
      </c>
      <c r="H1506" s="7">
        <v>4</v>
      </c>
      <c r="I1506" s="7" t="b">
        <f t="shared" si="69"/>
        <v>0</v>
      </c>
      <c r="J1506" s="7" t="b">
        <f t="shared" si="70"/>
        <v>1</v>
      </c>
      <c r="K1506" s="7">
        <f t="shared" si="71"/>
        <v>0</v>
      </c>
      <c r="L1506" s="7">
        <f>WEEKDAY(Table1[[#This Row],[post_time]])</f>
        <v>2</v>
      </c>
      <c r="M1506" s="7">
        <f>VLOOKUP(Table1[[#This Row],[topic_id]],'All Topics Data'!$A$2:$I$1243,8,FALSE)</f>
        <v>40287.80972222222</v>
      </c>
      <c r="N1506" s="7">
        <f>Table1[[#This Row],[Hui Reply?]]*(Table1[[#This Row],[post_time]]-Table1[[#This Row],[timestamp of previous reply]])</f>
        <v>0</v>
      </c>
      <c r="O1506" s="3">
        <f>O1505+Table1[[#This Row],[Hui Reply?]]</f>
        <v>338</v>
      </c>
      <c r="P1506" s="19">
        <f>INT(Table1[[#This Row],[post_time]])</f>
        <v>40287</v>
      </c>
      <c r="Q1506" s="3">
        <f>IF(Table1[[#This Row],[Hui Reply?]],VLOOKUP(Table1[[#This Row],[topic_id]],'All Topics Data'!$A$2:$E$1243,5,FALSE),0)</f>
        <v>0</v>
      </c>
      <c r="R1506" s="8">
        <f>Table1[[#This Row],[post_time]]+8/24</f>
        <v>40288.166921296295</v>
      </c>
      <c r="S1506" s="3">
        <f>IF(Table1[[#This Row],[post_position]]=1,0,SUMIFS($F$2:F1506,$H$2:H1506,Table1[[#This Row],[post_position]]-1,$C$2:C1506,Table1[[#This Row],[topic_id]]))</f>
        <v>40287.821435185186</v>
      </c>
    </row>
    <row r="1507" spans="1:19" x14ac:dyDescent="0.25">
      <c r="A1507" s="7">
        <v>1527</v>
      </c>
      <c r="B1507" s="7">
        <v>1</v>
      </c>
      <c r="C1507" s="7">
        <v>415</v>
      </c>
      <c r="D1507" s="7">
        <v>5367</v>
      </c>
      <c r="E1507" s="2"/>
      <c r="F1507" s="8">
        <v>40287.847210648149</v>
      </c>
      <c r="G1507" s="7">
        <v>0</v>
      </c>
      <c r="H1507" s="7">
        <v>5</v>
      </c>
      <c r="I1507" s="7" t="b">
        <f t="shared" si="69"/>
        <v>0</v>
      </c>
      <c r="J1507" s="7" t="b">
        <f t="shared" si="70"/>
        <v>1</v>
      </c>
      <c r="K1507" s="7">
        <f t="shared" si="71"/>
        <v>0</v>
      </c>
      <c r="L1507" s="7">
        <f>WEEKDAY(Table1[[#This Row],[post_time]])</f>
        <v>2</v>
      </c>
      <c r="M1507" s="7">
        <f>VLOOKUP(Table1[[#This Row],[topic_id]],'All Topics Data'!$A$2:$I$1243,8,FALSE)</f>
        <v>40287.80972222222</v>
      </c>
      <c r="N1507" s="7">
        <f>Table1[[#This Row],[Hui Reply?]]*(Table1[[#This Row],[post_time]]-Table1[[#This Row],[timestamp of previous reply]])</f>
        <v>0</v>
      </c>
      <c r="O1507" s="3">
        <f>O1506+Table1[[#This Row],[Hui Reply?]]</f>
        <v>338</v>
      </c>
      <c r="P1507" s="19">
        <f>INT(Table1[[#This Row],[post_time]])</f>
        <v>40287</v>
      </c>
      <c r="Q1507" s="3">
        <f>IF(Table1[[#This Row],[Hui Reply?]],VLOOKUP(Table1[[#This Row],[topic_id]],'All Topics Data'!$A$2:$E$1243,5,FALSE),0)</f>
        <v>0</v>
      </c>
      <c r="R1507" s="8">
        <f>Table1[[#This Row],[post_time]]+8/24</f>
        <v>40288.180543981485</v>
      </c>
      <c r="S1507" s="3">
        <f>IF(Table1[[#This Row],[post_position]]=1,0,SUMIFS($F$2:F1507,$H$2:H1507,Table1[[#This Row],[post_position]]-1,$C$2:C1507,Table1[[#This Row],[topic_id]]))</f>
        <v>40287.833587962959</v>
      </c>
    </row>
    <row r="1508" spans="1:19" x14ac:dyDescent="0.25">
      <c r="A1508" s="7">
        <v>1528</v>
      </c>
      <c r="B1508" s="7">
        <v>1</v>
      </c>
      <c r="C1508" s="7">
        <v>415</v>
      </c>
      <c r="D1508" s="7">
        <v>2865</v>
      </c>
      <c r="F1508" s="8">
        <v>40287.904097222221</v>
      </c>
      <c r="G1508" s="7">
        <v>0</v>
      </c>
      <c r="H1508" s="7">
        <v>6</v>
      </c>
      <c r="I1508" s="7" t="b">
        <f t="shared" si="69"/>
        <v>0</v>
      </c>
      <c r="J1508" s="7" t="b">
        <f t="shared" si="70"/>
        <v>1</v>
      </c>
      <c r="K1508" s="7">
        <f t="shared" si="71"/>
        <v>0</v>
      </c>
      <c r="L1508" s="7">
        <f>WEEKDAY(Table1[[#This Row],[post_time]])</f>
        <v>2</v>
      </c>
      <c r="M1508" s="7">
        <f>VLOOKUP(Table1[[#This Row],[topic_id]],'All Topics Data'!$A$2:$I$1243,8,FALSE)</f>
        <v>40287.80972222222</v>
      </c>
      <c r="N1508" s="7">
        <f>Table1[[#This Row],[Hui Reply?]]*(Table1[[#This Row],[post_time]]-Table1[[#This Row],[timestamp of previous reply]])</f>
        <v>0</v>
      </c>
      <c r="O1508" s="3">
        <f>O1507+Table1[[#This Row],[Hui Reply?]]</f>
        <v>338</v>
      </c>
      <c r="P1508" s="19">
        <f>INT(Table1[[#This Row],[post_time]])</f>
        <v>40287</v>
      </c>
      <c r="Q1508" s="3">
        <f>IF(Table1[[#This Row],[Hui Reply?]],VLOOKUP(Table1[[#This Row],[topic_id]],'All Topics Data'!$A$2:$E$1243,5,FALSE),0)</f>
        <v>0</v>
      </c>
      <c r="R1508" s="8">
        <f>Table1[[#This Row],[post_time]]+8/24</f>
        <v>40288.237430555557</v>
      </c>
      <c r="S1508" s="3">
        <f>IF(Table1[[#This Row],[post_position]]=1,0,SUMIFS($F$2:F1508,$H$2:H1508,Table1[[#This Row],[post_position]]-1,$C$2:C1508,Table1[[#This Row],[topic_id]]))</f>
        <v>40287.847210648149</v>
      </c>
    </row>
    <row r="1509" spans="1:19" x14ac:dyDescent="0.25">
      <c r="A1509" s="7">
        <v>1529</v>
      </c>
      <c r="B1509" s="7">
        <v>1</v>
      </c>
      <c r="C1509" s="7">
        <v>413</v>
      </c>
      <c r="D1509" s="7">
        <v>5424</v>
      </c>
      <c r="E1509" s="2"/>
      <c r="F1509" s="8">
        <v>40288.182939814818</v>
      </c>
      <c r="G1509" s="7">
        <v>0</v>
      </c>
      <c r="H1509" s="7">
        <v>4</v>
      </c>
      <c r="I1509" s="7" t="b">
        <f t="shared" si="69"/>
        <v>0</v>
      </c>
      <c r="J1509" s="7" t="b">
        <f t="shared" si="70"/>
        <v>1</v>
      </c>
      <c r="K1509" s="7">
        <f t="shared" si="71"/>
        <v>0</v>
      </c>
      <c r="L1509" s="7">
        <f>WEEKDAY(Table1[[#This Row],[post_time]])</f>
        <v>3</v>
      </c>
      <c r="M1509" s="7">
        <f>VLOOKUP(Table1[[#This Row],[topic_id]],'All Topics Data'!$A$2:$I$1243,8,FALSE)</f>
        <v>40287.049305555556</v>
      </c>
      <c r="N1509" s="7">
        <f>Table1[[#This Row],[Hui Reply?]]*(Table1[[#This Row],[post_time]]-Table1[[#This Row],[timestamp of previous reply]])</f>
        <v>0</v>
      </c>
      <c r="O1509" s="3">
        <f>O1508+Table1[[#This Row],[Hui Reply?]]</f>
        <v>338</v>
      </c>
      <c r="P1509" s="19">
        <f>INT(Table1[[#This Row],[post_time]])</f>
        <v>40288</v>
      </c>
      <c r="Q1509" s="3">
        <f>IF(Table1[[#This Row],[Hui Reply?]],VLOOKUP(Table1[[#This Row],[topic_id]],'All Topics Data'!$A$2:$E$1243,5,FALSE),0)</f>
        <v>0</v>
      </c>
      <c r="R1509" s="8">
        <f>Table1[[#This Row],[post_time]]+8/24</f>
        <v>40288.516273148154</v>
      </c>
      <c r="S1509" s="3">
        <f>IF(Table1[[#This Row],[post_position]]=1,0,SUMIFS($F$2:F1509,$H$2:H1509,Table1[[#This Row],[post_position]]-1,$C$2:C1509,Table1[[#This Row],[topic_id]]))</f>
        <v>40287.250393518516</v>
      </c>
    </row>
    <row r="1510" spans="1:19" x14ac:dyDescent="0.25">
      <c r="A1510" s="7">
        <v>1530</v>
      </c>
      <c r="B1510" s="7">
        <v>1</v>
      </c>
      <c r="C1510" s="7">
        <v>413</v>
      </c>
      <c r="D1510" s="7">
        <v>24</v>
      </c>
      <c r="E1510" s="2"/>
      <c r="F1510" s="8">
        <v>40288.359444444446</v>
      </c>
      <c r="G1510" s="7">
        <v>0</v>
      </c>
      <c r="H1510" s="7">
        <v>5</v>
      </c>
      <c r="I1510" s="7" t="b">
        <f t="shared" si="69"/>
        <v>1</v>
      </c>
      <c r="J1510" s="7" t="b">
        <f t="shared" si="70"/>
        <v>1</v>
      </c>
      <c r="K1510" s="7">
        <f t="shared" si="71"/>
        <v>1</v>
      </c>
      <c r="L1510" s="7">
        <f>WEEKDAY(Table1[[#This Row],[post_time]])</f>
        <v>3</v>
      </c>
      <c r="M1510" s="7">
        <f>VLOOKUP(Table1[[#This Row],[topic_id]],'All Topics Data'!$A$2:$I$1243,8,FALSE)</f>
        <v>40287.049305555556</v>
      </c>
      <c r="N1510" s="7">
        <f>Table1[[#This Row],[Hui Reply?]]*(Table1[[#This Row],[post_time]]-Table1[[#This Row],[timestamp of previous reply]])</f>
        <v>0.17650462962774327</v>
      </c>
      <c r="O1510" s="3">
        <f>O1509+Table1[[#This Row],[Hui Reply?]]</f>
        <v>339</v>
      </c>
      <c r="P1510" s="19">
        <f>INT(Table1[[#This Row],[post_time]])</f>
        <v>40288</v>
      </c>
      <c r="Q1510" s="3" t="str">
        <f>IF(Table1[[#This Row],[Hui Reply?]],VLOOKUP(Table1[[#This Row],[topic_id]],'All Topics Data'!$A$2:$E$1243,5,FALSE),0)</f>
        <v>shirin555</v>
      </c>
      <c r="R1510" s="8">
        <f>Table1[[#This Row],[post_time]]+8/24</f>
        <v>40288.692777777782</v>
      </c>
      <c r="S1510" s="3">
        <f>IF(Table1[[#This Row],[post_position]]=1,0,SUMIFS($F$2:F1510,$H$2:H1510,Table1[[#This Row],[post_position]]-1,$C$2:C1510,Table1[[#This Row],[topic_id]]))</f>
        <v>40288.182939814818</v>
      </c>
    </row>
    <row r="1511" spans="1:19" x14ac:dyDescent="0.25">
      <c r="A1511" s="7">
        <v>1531</v>
      </c>
      <c r="B1511" s="7">
        <v>1</v>
      </c>
      <c r="C1511" s="7">
        <v>409</v>
      </c>
      <c r="D1511" s="7">
        <v>24</v>
      </c>
      <c r="E1511" s="2"/>
      <c r="F1511" s="8">
        <v>40288.395150462966</v>
      </c>
      <c r="G1511" s="7">
        <v>0</v>
      </c>
      <c r="H1511" s="7">
        <v>10</v>
      </c>
      <c r="I1511" s="7" t="b">
        <f t="shared" si="69"/>
        <v>1</v>
      </c>
      <c r="J1511" s="7" t="b">
        <f t="shared" si="70"/>
        <v>1</v>
      </c>
      <c r="K1511" s="7">
        <f t="shared" si="71"/>
        <v>1</v>
      </c>
      <c r="L1511" s="7">
        <f>WEEKDAY(Table1[[#This Row],[post_time]])</f>
        <v>3</v>
      </c>
      <c r="M1511" s="7">
        <f>VLOOKUP(Table1[[#This Row],[topic_id]],'All Topics Data'!$A$2:$I$1243,8,FALSE)</f>
        <v>40284.837500000001</v>
      </c>
      <c r="N1511" s="7">
        <f>Table1[[#This Row],[Hui Reply?]]*(Table1[[#This Row],[post_time]]-Table1[[#This Row],[timestamp of previous reply]])</f>
        <v>0.57269675926363561</v>
      </c>
      <c r="O1511" s="3">
        <f>O1510+Table1[[#This Row],[Hui Reply?]]</f>
        <v>340</v>
      </c>
      <c r="P1511" s="19">
        <f>INT(Table1[[#This Row],[post_time]])</f>
        <v>40288</v>
      </c>
      <c r="Q1511" s="3" t="str">
        <f>IF(Table1[[#This Row],[Hui Reply?]],VLOOKUP(Table1[[#This Row],[topic_id]],'All Topics Data'!$A$2:$E$1243,5,FALSE),0)</f>
        <v>juwin_pt</v>
      </c>
      <c r="R1511" s="8">
        <f>Table1[[#This Row],[post_time]]+8/24</f>
        <v>40288.728483796302</v>
      </c>
      <c r="S1511" s="3">
        <f>IF(Table1[[#This Row],[post_position]]=1,0,SUMIFS($F$2:F1511,$H$2:H1511,Table1[[#This Row],[post_position]]-1,$C$2:C1511,Table1[[#This Row],[topic_id]]))</f>
        <v>40287.822453703702</v>
      </c>
    </row>
    <row r="1512" spans="1:19" x14ac:dyDescent="0.25">
      <c r="A1512" s="7">
        <v>1532</v>
      </c>
      <c r="B1512" s="7">
        <v>4</v>
      </c>
      <c r="C1512" s="7">
        <v>414</v>
      </c>
      <c r="D1512" s="7">
        <v>1</v>
      </c>
      <c r="F1512" s="8">
        <v>40288.434699074074</v>
      </c>
      <c r="G1512" s="7">
        <v>0</v>
      </c>
      <c r="H1512" s="7">
        <v>2</v>
      </c>
      <c r="I1512" s="7" t="b">
        <f t="shared" si="69"/>
        <v>0</v>
      </c>
      <c r="J1512" s="7" t="b">
        <f t="shared" si="70"/>
        <v>1</v>
      </c>
      <c r="K1512" s="7">
        <f t="shared" si="71"/>
        <v>0</v>
      </c>
      <c r="L1512" s="7">
        <f>WEEKDAY(Table1[[#This Row],[post_time]])</f>
        <v>3</v>
      </c>
      <c r="M1512" s="7">
        <f>VLOOKUP(Table1[[#This Row],[topic_id]],'All Topics Data'!$A$2:$I$1243,8,FALSE)</f>
        <v>40287.70416666667</v>
      </c>
      <c r="N1512" s="7">
        <f>Table1[[#This Row],[Hui Reply?]]*(Table1[[#This Row],[post_time]]-Table1[[#This Row],[timestamp of previous reply]])</f>
        <v>0</v>
      </c>
      <c r="O1512" s="3">
        <f>O1511+Table1[[#This Row],[Hui Reply?]]</f>
        <v>340</v>
      </c>
      <c r="P1512" s="19">
        <f>INT(Table1[[#This Row],[post_time]])</f>
        <v>40288</v>
      </c>
      <c r="Q1512" s="3">
        <f>IF(Table1[[#This Row],[Hui Reply?]],VLOOKUP(Table1[[#This Row],[topic_id]],'All Topics Data'!$A$2:$E$1243,5,FALSE),0)</f>
        <v>0</v>
      </c>
      <c r="R1512" s="8">
        <f>Table1[[#This Row],[post_time]]+8/24</f>
        <v>40288.76803240741</v>
      </c>
      <c r="S1512" s="3">
        <f>IF(Table1[[#This Row],[post_position]]=1,0,SUMIFS($F$2:F1512,$H$2:H1512,Table1[[#This Row],[post_position]]-1,$C$2:C1512,Table1[[#This Row],[topic_id]]))</f>
        <v>40287.704513888886</v>
      </c>
    </row>
    <row r="1513" spans="1:19" x14ac:dyDescent="0.25">
      <c r="A1513" s="7">
        <v>1533</v>
      </c>
      <c r="B1513" s="7">
        <v>4</v>
      </c>
      <c r="C1513" s="7">
        <v>414</v>
      </c>
      <c r="D1513" s="7">
        <v>24</v>
      </c>
      <c r="F1513" s="8">
        <v>40288.509629629632</v>
      </c>
      <c r="G1513" s="7">
        <v>0</v>
      </c>
      <c r="H1513" s="7">
        <v>3</v>
      </c>
      <c r="I1513" s="7" t="b">
        <f t="shared" si="69"/>
        <v>1</v>
      </c>
      <c r="J1513" s="7" t="b">
        <f t="shared" si="70"/>
        <v>1</v>
      </c>
      <c r="K1513" s="7">
        <f t="shared" si="71"/>
        <v>1</v>
      </c>
      <c r="L1513" s="7">
        <f>WEEKDAY(Table1[[#This Row],[post_time]])</f>
        <v>3</v>
      </c>
      <c r="M1513" s="7">
        <f>VLOOKUP(Table1[[#This Row],[topic_id]],'All Topics Data'!$A$2:$I$1243,8,FALSE)</f>
        <v>40287.70416666667</v>
      </c>
      <c r="N1513" s="7">
        <f>Table1[[#This Row],[Hui Reply?]]*(Table1[[#This Row],[post_time]]-Table1[[#This Row],[timestamp of previous reply]])</f>
        <v>7.4930555558239575E-2</v>
      </c>
      <c r="O1513" s="3">
        <f>O1512+Table1[[#This Row],[Hui Reply?]]</f>
        <v>341</v>
      </c>
      <c r="P1513" s="19">
        <f>INT(Table1[[#This Row],[post_time]])</f>
        <v>40288</v>
      </c>
      <c r="Q1513" s="3" t="str">
        <f>IF(Table1[[#This Row],[Hui Reply?]],VLOOKUP(Table1[[#This Row],[topic_id]],'All Topics Data'!$A$2:$E$1243,5,FALSE),0)</f>
        <v>lisaella</v>
      </c>
      <c r="R1513" s="8">
        <f>Table1[[#This Row],[post_time]]+8/24</f>
        <v>40288.842962962968</v>
      </c>
      <c r="S1513" s="3">
        <f>IF(Table1[[#This Row],[post_position]]=1,0,SUMIFS($F$2:F1513,$H$2:H1513,Table1[[#This Row],[post_position]]-1,$C$2:C1513,Table1[[#This Row],[topic_id]]))</f>
        <v>40288.434699074074</v>
      </c>
    </row>
    <row r="1514" spans="1:19" x14ac:dyDescent="0.25">
      <c r="A1514" s="7">
        <v>1534</v>
      </c>
      <c r="B1514" s="7">
        <v>1</v>
      </c>
      <c r="C1514" s="7">
        <v>409</v>
      </c>
      <c r="D1514" s="7">
        <v>5367</v>
      </c>
      <c r="F1514" s="8">
        <v>40288.568310185183</v>
      </c>
      <c r="G1514" s="7">
        <v>0</v>
      </c>
      <c r="H1514" s="7">
        <v>11</v>
      </c>
      <c r="I1514" s="7" t="b">
        <f t="shared" si="69"/>
        <v>0</v>
      </c>
      <c r="J1514" s="7" t="b">
        <f t="shared" si="70"/>
        <v>1</v>
      </c>
      <c r="K1514" s="7">
        <f t="shared" si="71"/>
        <v>0</v>
      </c>
      <c r="L1514" s="7">
        <f>WEEKDAY(Table1[[#This Row],[post_time]])</f>
        <v>3</v>
      </c>
      <c r="M1514" s="7">
        <f>VLOOKUP(Table1[[#This Row],[topic_id]],'All Topics Data'!$A$2:$I$1243,8,FALSE)</f>
        <v>40284.837500000001</v>
      </c>
      <c r="N1514" s="7">
        <f>Table1[[#This Row],[Hui Reply?]]*(Table1[[#This Row],[post_time]]-Table1[[#This Row],[timestamp of previous reply]])</f>
        <v>0</v>
      </c>
      <c r="O1514" s="3">
        <f>O1513+Table1[[#This Row],[Hui Reply?]]</f>
        <v>341</v>
      </c>
      <c r="P1514" s="19">
        <f>INT(Table1[[#This Row],[post_time]])</f>
        <v>40288</v>
      </c>
      <c r="Q1514" s="3">
        <f>IF(Table1[[#This Row],[Hui Reply?]],VLOOKUP(Table1[[#This Row],[topic_id]],'All Topics Data'!$A$2:$E$1243,5,FALSE),0)</f>
        <v>0</v>
      </c>
      <c r="R1514" s="8">
        <f>Table1[[#This Row],[post_time]]+8/24</f>
        <v>40288.901643518519</v>
      </c>
      <c r="S1514" s="3">
        <f>IF(Table1[[#This Row],[post_position]]=1,0,SUMIFS($F$2:F1514,$H$2:H1514,Table1[[#This Row],[post_position]]-1,$C$2:C1514,Table1[[#This Row],[topic_id]]))</f>
        <v>40288.395150462966</v>
      </c>
    </row>
    <row r="1515" spans="1:19" x14ac:dyDescent="0.25">
      <c r="A1515" s="7">
        <v>1535</v>
      </c>
      <c r="B1515" s="7">
        <v>1</v>
      </c>
      <c r="C1515" s="7">
        <v>415</v>
      </c>
      <c r="D1515" s="7">
        <v>2865</v>
      </c>
      <c r="E1515" s="2"/>
      <c r="F1515" s="8">
        <v>40288.576018518521</v>
      </c>
      <c r="G1515" s="7">
        <v>0</v>
      </c>
      <c r="H1515" s="7">
        <v>7</v>
      </c>
      <c r="I1515" s="7" t="b">
        <f t="shared" si="69"/>
        <v>0</v>
      </c>
      <c r="J1515" s="7" t="b">
        <f t="shared" si="70"/>
        <v>1</v>
      </c>
      <c r="K1515" s="7">
        <f t="shared" si="71"/>
        <v>0</v>
      </c>
      <c r="L1515" s="7">
        <f>WEEKDAY(Table1[[#This Row],[post_time]])</f>
        <v>3</v>
      </c>
      <c r="M1515" s="7">
        <f>VLOOKUP(Table1[[#This Row],[topic_id]],'All Topics Data'!$A$2:$I$1243,8,FALSE)</f>
        <v>40287.80972222222</v>
      </c>
      <c r="N1515" s="7">
        <f>Table1[[#This Row],[Hui Reply?]]*(Table1[[#This Row],[post_time]]-Table1[[#This Row],[timestamp of previous reply]])</f>
        <v>0</v>
      </c>
      <c r="O1515" s="3">
        <f>O1514+Table1[[#This Row],[Hui Reply?]]</f>
        <v>341</v>
      </c>
      <c r="P1515" s="19">
        <f>INT(Table1[[#This Row],[post_time]])</f>
        <v>40288</v>
      </c>
      <c r="Q1515" s="3">
        <f>IF(Table1[[#This Row],[Hui Reply?]],VLOOKUP(Table1[[#This Row],[topic_id]],'All Topics Data'!$A$2:$E$1243,5,FALSE),0)</f>
        <v>0</v>
      </c>
      <c r="R1515" s="8">
        <f>Table1[[#This Row],[post_time]]+8/24</f>
        <v>40288.909351851857</v>
      </c>
      <c r="S1515" s="3">
        <f>IF(Table1[[#This Row],[post_position]]=1,0,SUMIFS($F$2:F1515,$H$2:H1515,Table1[[#This Row],[post_position]]-1,$C$2:C1515,Table1[[#This Row],[topic_id]]))</f>
        <v>40287.904097222221</v>
      </c>
    </row>
    <row r="1516" spans="1:19" x14ac:dyDescent="0.25">
      <c r="A1516" s="7">
        <v>1536</v>
      </c>
      <c r="B1516" s="7">
        <v>1</v>
      </c>
      <c r="C1516" s="7">
        <v>415</v>
      </c>
      <c r="D1516" s="7">
        <v>5367</v>
      </c>
      <c r="E1516" s="2"/>
      <c r="F1516" s="8">
        <v>40288.582118055558</v>
      </c>
      <c r="G1516" s="7">
        <v>0</v>
      </c>
      <c r="H1516" s="7">
        <v>8</v>
      </c>
      <c r="I1516" s="7" t="b">
        <f t="shared" si="69"/>
        <v>0</v>
      </c>
      <c r="J1516" s="7" t="b">
        <f t="shared" si="70"/>
        <v>1</v>
      </c>
      <c r="K1516" s="7">
        <f t="shared" si="71"/>
        <v>0</v>
      </c>
      <c r="L1516" s="7">
        <f>WEEKDAY(Table1[[#This Row],[post_time]])</f>
        <v>3</v>
      </c>
      <c r="M1516" s="7">
        <f>VLOOKUP(Table1[[#This Row],[topic_id]],'All Topics Data'!$A$2:$I$1243,8,FALSE)</f>
        <v>40287.80972222222</v>
      </c>
      <c r="N1516" s="7">
        <f>Table1[[#This Row],[Hui Reply?]]*(Table1[[#This Row],[post_time]]-Table1[[#This Row],[timestamp of previous reply]])</f>
        <v>0</v>
      </c>
      <c r="O1516" s="3">
        <f>O1515+Table1[[#This Row],[Hui Reply?]]</f>
        <v>341</v>
      </c>
      <c r="P1516" s="19">
        <f>INT(Table1[[#This Row],[post_time]])</f>
        <v>40288</v>
      </c>
      <c r="Q1516" s="3">
        <f>IF(Table1[[#This Row],[Hui Reply?]],VLOOKUP(Table1[[#This Row],[topic_id]],'All Topics Data'!$A$2:$E$1243,5,FALSE),0)</f>
        <v>0</v>
      </c>
      <c r="R1516" s="8">
        <f>Table1[[#This Row],[post_time]]+8/24</f>
        <v>40288.915451388893</v>
      </c>
      <c r="S1516" s="3">
        <f>IF(Table1[[#This Row],[post_position]]=1,0,SUMIFS($F$2:F1516,$H$2:H1516,Table1[[#This Row],[post_position]]-1,$C$2:C1516,Table1[[#This Row],[topic_id]]))</f>
        <v>40288.576018518521</v>
      </c>
    </row>
    <row r="1517" spans="1:19" x14ac:dyDescent="0.25">
      <c r="A1517" s="7">
        <v>1537</v>
      </c>
      <c r="B1517" s="7">
        <v>1</v>
      </c>
      <c r="C1517" s="7">
        <v>409</v>
      </c>
      <c r="D1517" s="7">
        <v>24</v>
      </c>
      <c r="E1517" s="2"/>
      <c r="F1517" s="8">
        <v>40288.587407407409</v>
      </c>
      <c r="G1517" s="7">
        <v>0</v>
      </c>
      <c r="H1517" s="7">
        <v>12</v>
      </c>
      <c r="I1517" s="7" t="b">
        <f t="shared" si="69"/>
        <v>1</v>
      </c>
      <c r="J1517" s="7" t="b">
        <f t="shared" si="70"/>
        <v>1</v>
      </c>
      <c r="K1517" s="7">
        <f t="shared" si="71"/>
        <v>1</v>
      </c>
      <c r="L1517" s="7">
        <f>WEEKDAY(Table1[[#This Row],[post_time]])</f>
        <v>3</v>
      </c>
      <c r="M1517" s="7">
        <f>VLOOKUP(Table1[[#This Row],[topic_id]],'All Topics Data'!$A$2:$I$1243,8,FALSE)</f>
        <v>40284.837500000001</v>
      </c>
      <c r="N1517" s="7">
        <f>Table1[[#This Row],[Hui Reply?]]*(Table1[[#This Row],[post_time]]-Table1[[#This Row],[timestamp of previous reply]])</f>
        <v>1.9097222226264421E-2</v>
      </c>
      <c r="O1517" s="3">
        <f>O1516+Table1[[#This Row],[Hui Reply?]]</f>
        <v>342</v>
      </c>
      <c r="P1517" s="19">
        <f>INT(Table1[[#This Row],[post_time]])</f>
        <v>40288</v>
      </c>
      <c r="Q1517" s="3" t="str">
        <f>IF(Table1[[#This Row],[Hui Reply?]],VLOOKUP(Table1[[#This Row],[topic_id]],'All Topics Data'!$A$2:$E$1243,5,FALSE),0)</f>
        <v>juwin_pt</v>
      </c>
      <c r="R1517" s="8">
        <f>Table1[[#This Row],[post_time]]+8/24</f>
        <v>40288.920740740745</v>
      </c>
      <c r="S1517" s="3">
        <f>IF(Table1[[#This Row],[post_position]]=1,0,SUMIFS($F$2:F1517,$H$2:H1517,Table1[[#This Row],[post_position]]-1,$C$2:C1517,Table1[[#This Row],[topic_id]]))</f>
        <v>40288.568310185183</v>
      </c>
    </row>
    <row r="1518" spans="1:19" x14ac:dyDescent="0.25">
      <c r="A1518" s="7">
        <v>1539</v>
      </c>
      <c r="B1518" s="7">
        <v>1</v>
      </c>
      <c r="C1518" s="7">
        <v>409</v>
      </c>
      <c r="D1518" s="7">
        <v>5367</v>
      </c>
      <c r="F1518" s="8">
        <v>40288.725497685184</v>
      </c>
      <c r="G1518" s="7">
        <v>0</v>
      </c>
      <c r="H1518" s="7">
        <v>13</v>
      </c>
      <c r="I1518" s="7" t="b">
        <f t="shared" si="69"/>
        <v>0</v>
      </c>
      <c r="J1518" s="7" t="b">
        <f t="shared" si="70"/>
        <v>1</v>
      </c>
      <c r="K1518" s="7">
        <f t="shared" si="71"/>
        <v>0</v>
      </c>
      <c r="L1518" s="7">
        <f>WEEKDAY(Table1[[#This Row],[post_time]])</f>
        <v>3</v>
      </c>
      <c r="M1518" s="7">
        <f>VLOOKUP(Table1[[#This Row],[topic_id]],'All Topics Data'!$A$2:$I$1243,8,FALSE)</f>
        <v>40284.837500000001</v>
      </c>
      <c r="N1518" s="7">
        <f>Table1[[#This Row],[Hui Reply?]]*(Table1[[#This Row],[post_time]]-Table1[[#This Row],[timestamp of previous reply]])</f>
        <v>0</v>
      </c>
      <c r="O1518" s="3">
        <f>O1517+Table1[[#This Row],[Hui Reply?]]</f>
        <v>342</v>
      </c>
      <c r="P1518" s="19">
        <f>INT(Table1[[#This Row],[post_time]])</f>
        <v>40288</v>
      </c>
      <c r="Q1518" s="3">
        <f>IF(Table1[[#This Row],[Hui Reply?]],VLOOKUP(Table1[[#This Row],[topic_id]],'All Topics Data'!$A$2:$E$1243,5,FALSE),0)</f>
        <v>0</v>
      </c>
      <c r="R1518" s="8">
        <f>Table1[[#This Row],[post_time]]+8/24</f>
        <v>40289.058831018519</v>
      </c>
      <c r="S1518" s="3">
        <f>IF(Table1[[#This Row],[post_position]]=1,0,SUMIFS($F$2:F1518,$H$2:H1518,Table1[[#This Row],[post_position]]-1,$C$2:C1518,Table1[[#This Row],[topic_id]]))</f>
        <v>40288.587407407409</v>
      </c>
    </row>
    <row r="1519" spans="1:19" x14ac:dyDescent="0.25">
      <c r="A1519" s="7">
        <v>1540</v>
      </c>
      <c r="B1519" s="7">
        <v>1</v>
      </c>
      <c r="C1519" s="7">
        <v>409</v>
      </c>
      <c r="D1519" s="7">
        <v>2018</v>
      </c>
      <c r="F1519" s="8">
        <v>40288.788703703707</v>
      </c>
      <c r="G1519" s="7">
        <v>0</v>
      </c>
      <c r="H1519" s="7">
        <v>14</v>
      </c>
      <c r="I1519" s="7" t="b">
        <f t="shared" si="69"/>
        <v>0</v>
      </c>
      <c r="J1519" s="7" t="b">
        <f t="shared" si="70"/>
        <v>1</v>
      </c>
      <c r="K1519" s="7">
        <f t="shared" si="71"/>
        <v>0</v>
      </c>
      <c r="L1519" s="7">
        <f>WEEKDAY(Table1[[#This Row],[post_time]])</f>
        <v>3</v>
      </c>
      <c r="M1519" s="7">
        <f>VLOOKUP(Table1[[#This Row],[topic_id]],'All Topics Data'!$A$2:$I$1243,8,FALSE)</f>
        <v>40284.837500000001</v>
      </c>
      <c r="N1519" s="7">
        <f>Table1[[#This Row],[Hui Reply?]]*(Table1[[#This Row],[post_time]]-Table1[[#This Row],[timestamp of previous reply]])</f>
        <v>0</v>
      </c>
      <c r="O1519" s="3">
        <f>O1518+Table1[[#This Row],[Hui Reply?]]</f>
        <v>342</v>
      </c>
      <c r="P1519" s="19">
        <f>INT(Table1[[#This Row],[post_time]])</f>
        <v>40288</v>
      </c>
      <c r="Q1519" s="3">
        <f>IF(Table1[[#This Row],[Hui Reply?]],VLOOKUP(Table1[[#This Row],[topic_id]],'All Topics Data'!$A$2:$E$1243,5,FALSE),0)</f>
        <v>0</v>
      </c>
      <c r="R1519" s="8">
        <f>Table1[[#This Row],[post_time]]+8/24</f>
        <v>40289.122037037043</v>
      </c>
      <c r="S1519" s="3">
        <f>IF(Table1[[#This Row],[post_position]]=1,0,SUMIFS($F$2:F1519,$H$2:H1519,Table1[[#This Row],[post_position]]-1,$C$2:C1519,Table1[[#This Row],[topic_id]]))</f>
        <v>40288.725497685184</v>
      </c>
    </row>
    <row r="1520" spans="1:19" x14ac:dyDescent="0.25">
      <c r="A1520" s="7">
        <v>1541</v>
      </c>
      <c r="B1520" s="7">
        <v>1</v>
      </c>
      <c r="C1520" s="7">
        <v>415</v>
      </c>
      <c r="D1520" s="7">
        <v>2865</v>
      </c>
      <c r="F1520" s="8">
        <v>40288.825914351852</v>
      </c>
      <c r="G1520" s="7">
        <v>0</v>
      </c>
      <c r="H1520" s="7">
        <v>9</v>
      </c>
      <c r="I1520" s="7" t="b">
        <f t="shared" si="69"/>
        <v>0</v>
      </c>
      <c r="J1520" s="7" t="b">
        <f t="shared" si="70"/>
        <v>1</v>
      </c>
      <c r="K1520" s="7">
        <f t="shared" si="71"/>
        <v>0</v>
      </c>
      <c r="L1520" s="7">
        <f>WEEKDAY(Table1[[#This Row],[post_time]])</f>
        <v>3</v>
      </c>
      <c r="M1520" s="7">
        <f>VLOOKUP(Table1[[#This Row],[topic_id]],'All Topics Data'!$A$2:$I$1243,8,FALSE)</f>
        <v>40287.80972222222</v>
      </c>
      <c r="N1520" s="7">
        <f>Table1[[#This Row],[Hui Reply?]]*(Table1[[#This Row],[post_time]]-Table1[[#This Row],[timestamp of previous reply]])</f>
        <v>0</v>
      </c>
      <c r="O1520" s="3">
        <f>O1519+Table1[[#This Row],[Hui Reply?]]</f>
        <v>342</v>
      </c>
      <c r="P1520" s="19">
        <f>INT(Table1[[#This Row],[post_time]])</f>
        <v>40288</v>
      </c>
      <c r="Q1520" s="3">
        <f>IF(Table1[[#This Row],[Hui Reply?]],VLOOKUP(Table1[[#This Row],[topic_id]],'All Topics Data'!$A$2:$E$1243,5,FALSE),0)</f>
        <v>0</v>
      </c>
      <c r="R1520" s="8">
        <f>Table1[[#This Row],[post_time]]+8/24</f>
        <v>40289.159247685187</v>
      </c>
      <c r="S1520" s="3">
        <f>IF(Table1[[#This Row],[post_position]]=1,0,SUMIFS($F$2:F1520,$H$2:H1520,Table1[[#This Row],[post_position]]-1,$C$2:C1520,Table1[[#This Row],[topic_id]]))</f>
        <v>40288.582118055558</v>
      </c>
    </row>
    <row r="1521" spans="1:19" x14ac:dyDescent="0.25">
      <c r="A1521" s="7">
        <v>1542</v>
      </c>
      <c r="B1521" s="7">
        <v>1</v>
      </c>
      <c r="C1521" s="7">
        <v>407</v>
      </c>
      <c r="D1521" s="7">
        <v>4068</v>
      </c>
      <c r="F1521" s="8">
        <v>40288.941759259258</v>
      </c>
      <c r="G1521" s="7">
        <v>0</v>
      </c>
      <c r="H1521" s="7">
        <v>6</v>
      </c>
      <c r="I1521" s="7" t="b">
        <f t="shared" si="69"/>
        <v>0</v>
      </c>
      <c r="J1521" s="7" t="b">
        <f t="shared" si="70"/>
        <v>1</v>
      </c>
      <c r="K1521" s="7">
        <f t="shared" si="71"/>
        <v>0</v>
      </c>
      <c r="L1521" s="7">
        <f>WEEKDAY(Table1[[#This Row],[post_time]])</f>
        <v>3</v>
      </c>
      <c r="M1521" s="7">
        <f>VLOOKUP(Table1[[#This Row],[topic_id]],'All Topics Data'!$A$2:$I$1243,8,FALSE)</f>
        <v>40284.377083333333</v>
      </c>
      <c r="N1521" s="7">
        <f>Table1[[#This Row],[Hui Reply?]]*(Table1[[#This Row],[post_time]]-Table1[[#This Row],[timestamp of previous reply]])</f>
        <v>0</v>
      </c>
      <c r="O1521" s="3">
        <f>O1520+Table1[[#This Row],[Hui Reply?]]</f>
        <v>342</v>
      </c>
      <c r="P1521" s="19">
        <f>INT(Table1[[#This Row],[post_time]])</f>
        <v>40288</v>
      </c>
      <c r="Q1521" s="3">
        <f>IF(Table1[[#This Row],[Hui Reply?]],VLOOKUP(Table1[[#This Row],[topic_id]],'All Topics Data'!$A$2:$E$1243,5,FALSE),0)</f>
        <v>0</v>
      </c>
      <c r="R1521" s="8">
        <f>Table1[[#This Row],[post_time]]+8/24</f>
        <v>40289.275092592594</v>
      </c>
      <c r="S1521" s="3">
        <f>IF(Table1[[#This Row],[post_position]]=1,0,SUMIFS($F$2:F1521,$H$2:H1521,Table1[[#This Row],[post_position]]-1,$C$2:C1521,Table1[[#This Row],[topic_id]]))</f>
        <v>40287.56726851852</v>
      </c>
    </row>
    <row r="1522" spans="1:19" x14ac:dyDescent="0.25">
      <c r="A1522" s="7">
        <v>1543</v>
      </c>
      <c r="B1522" s="7">
        <v>1</v>
      </c>
      <c r="C1522" s="7">
        <v>416</v>
      </c>
      <c r="D1522" s="7">
        <v>5470</v>
      </c>
      <c r="E1522" s="2"/>
      <c r="F1522" s="8">
        <v>40288.956064814818</v>
      </c>
      <c r="G1522" s="7">
        <v>0</v>
      </c>
      <c r="H1522" s="7">
        <v>1</v>
      </c>
      <c r="I1522" s="7" t="b">
        <f t="shared" si="69"/>
        <v>0</v>
      </c>
      <c r="J1522" s="7" t="b">
        <f t="shared" si="70"/>
        <v>0</v>
      </c>
      <c r="K1522" s="7">
        <f t="shared" si="71"/>
        <v>0</v>
      </c>
      <c r="L1522" s="7">
        <f>WEEKDAY(Table1[[#This Row],[post_time]])</f>
        <v>3</v>
      </c>
      <c r="M1522" s="7">
        <f>VLOOKUP(Table1[[#This Row],[topic_id]],'All Topics Data'!$A$2:$I$1243,8,FALSE)</f>
        <v>40288.955555555556</v>
      </c>
      <c r="N1522" s="7">
        <f>Table1[[#This Row],[Hui Reply?]]*(Table1[[#This Row],[post_time]]-Table1[[#This Row],[timestamp of previous reply]])</f>
        <v>0</v>
      </c>
      <c r="O1522" s="3">
        <f>O1521+Table1[[#This Row],[Hui Reply?]]</f>
        <v>342</v>
      </c>
      <c r="P1522" s="19">
        <f>INT(Table1[[#This Row],[post_time]])</f>
        <v>40288</v>
      </c>
      <c r="Q1522" s="3">
        <f>IF(Table1[[#This Row],[Hui Reply?]],VLOOKUP(Table1[[#This Row],[topic_id]],'All Topics Data'!$A$2:$E$1243,5,FALSE),0)</f>
        <v>0</v>
      </c>
      <c r="R1522" s="8">
        <f>Table1[[#This Row],[post_time]]+8/24</f>
        <v>40289.289398148154</v>
      </c>
      <c r="S1522" s="3">
        <f>IF(Table1[[#This Row],[post_position]]=1,0,SUMIFS($F$2:F1522,$H$2:H1522,Table1[[#This Row],[post_position]]-1,$C$2:C1522,Table1[[#This Row],[topic_id]]))</f>
        <v>0</v>
      </c>
    </row>
    <row r="1523" spans="1:19" x14ac:dyDescent="0.25">
      <c r="A1523" s="7">
        <v>1544</v>
      </c>
      <c r="B1523" s="7">
        <v>4</v>
      </c>
      <c r="C1523" s="7">
        <v>414</v>
      </c>
      <c r="D1523" s="7">
        <v>1</v>
      </c>
      <c r="F1523" s="8">
        <v>40289.092013888891</v>
      </c>
      <c r="G1523" s="7">
        <v>0</v>
      </c>
      <c r="H1523" s="7">
        <v>4</v>
      </c>
      <c r="I1523" s="7" t="b">
        <f t="shared" si="69"/>
        <v>0</v>
      </c>
      <c r="J1523" s="7" t="b">
        <f t="shared" si="70"/>
        <v>1</v>
      </c>
      <c r="K1523" s="7">
        <f t="shared" si="71"/>
        <v>0</v>
      </c>
      <c r="L1523" s="7">
        <f>WEEKDAY(Table1[[#This Row],[post_time]])</f>
        <v>4</v>
      </c>
      <c r="M1523" s="7">
        <f>VLOOKUP(Table1[[#This Row],[topic_id]],'All Topics Data'!$A$2:$I$1243,8,FALSE)</f>
        <v>40287.70416666667</v>
      </c>
      <c r="N1523" s="7">
        <f>Table1[[#This Row],[Hui Reply?]]*(Table1[[#This Row],[post_time]]-Table1[[#This Row],[timestamp of previous reply]])</f>
        <v>0</v>
      </c>
      <c r="O1523" s="3">
        <f>O1522+Table1[[#This Row],[Hui Reply?]]</f>
        <v>342</v>
      </c>
      <c r="P1523" s="19">
        <f>INT(Table1[[#This Row],[post_time]])</f>
        <v>40289</v>
      </c>
      <c r="Q1523" s="3">
        <f>IF(Table1[[#This Row],[Hui Reply?]],VLOOKUP(Table1[[#This Row],[topic_id]],'All Topics Data'!$A$2:$E$1243,5,FALSE),0)</f>
        <v>0</v>
      </c>
      <c r="R1523" s="8">
        <f>Table1[[#This Row],[post_time]]+8/24</f>
        <v>40289.425347222226</v>
      </c>
      <c r="S1523" s="3">
        <f>IF(Table1[[#This Row],[post_position]]=1,0,SUMIFS($F$2:F1523,$H$2:H1523,Table1[[#This Row],[post_position]]-1,$C$2:C1523,Table1[[#This Row],[topic_id]]))</f>
        <v>40288.509629629632</v>
      </c>
    </row>
    <row r="1524" spans="1:19" x14ac:dyDescent="0.25">
      <c r="A1524" s="7">
        <v>1545</v>
      </c>
      <c r="B1524" s="7">
        <v>1</v>
      </c>
      <c r="C1524" s="7">
        <v>416</v>
      </c>
      <c r="D1524" s="7">
        <v>24</v>
      </c>
      <c r="E1524" s="2"/>
      <c r="F1524" s="8">
        <v>40289.128530092596</v>
      </c>
      <c r="G1524" s="7">
        <v>0</v>
      </c>
      <c r="H1524" s="7">
        <v>2</v>
      </c>
      <c r="I1524" s="7" t="b">
        <f t="shared" si="69"/>
        <v>1</v>
      </c>
      <c r="J1524" s="7" t="b">
        <f t="shared" si="70"/>
        <v>1</v>
      </c>
      <c r="K1524" s="7">
        <f t="shared" si="71"/>
        <v>1</v>
      </c>
      <c r="L1524" s="7">
        <f>WEEKDAY(Table1[[#This Row],[post_time]])</f>
        <v>4</v>
      </c>
      <c r="M1524" s="7">
        <f>VLOOKUP(Table1[[#This Row],[topic_id]],'All Topics Data'!$A$2:$I$1243,8,FALSE)</f>
        <v>40288.955555555556</v>
      </c>
      <c r="N1524" s="7">
        <f>Table1[[#This Row],[Hui Reply?]]*(Table1[[#This Row],[post_time]]-Table1[[#This Row],[timestamp of previous reply]])</f>
        <v>0.17246527777751908</v>
      </c>
      <c r="O1524" s="3">
        <f>O1523+Table1[[#This Row],[Hui Reply?]]</f>
        <v>343</v>
      </c>
      <c r="P1524" s="19">
        <f>INT(Table1[[#This Row],[post_time]])</f>
        <v>40289</v>
      </c>
      <c r="Q1524" s="3" t="str">
        <f>IF(Table1[[#This Row],[Hui Reply?]],VLOOKUP(Table1[[#This Row],[topic_id]],'All Topics Data'!$A$2:$E$1243,5,FALSE),0)</f>
        <v>coolcarnee</v>
      </c>
      <c r="R1524" s="8">
        <f>Table1[[#This Row],[post_time]]+8/24</f>
        <v>40289.461863425931</v>
      </c>
      <c r="S1524" s="3">
        <f>IF(Table1[[#This Row],[post_position]]=1,0,SUMIFS($F$2:F1524,$H$2:H1524,Table1[[#This Row],[post_position]]-1,$C$2:C1524,Table1[[#This Row],[topic_id]]))</f>
        <v>40288.956064814818</v>
      </c>
    </row>
    <row r="1525" spans="1:19" x14ac:dyDescent="0.25">
      <c r="A1525" s="7">
        <v>1546</v>
      </c>
      <c r="B1525" s="7">
        <v>1</v>
      </c>
      <c r="C1525" s="7">
        <v>417</v>
      </c>
      <c r="D1525" s="7">
        <v>2079</v>
      </c>
      <c r="E1525" s="2"/>
      <c r="F1525" s="8">
        <v>40289.41033564815</v>
      </c>
      <c r="G1525" s="7">
        <v>0</v>
      </c>
      <c r="H1525" s="7">
        <v>1</v>
      </c>
      <c r="I1525" s="7" t="b">
        <f t="shared" si="69"/>
        <v>0</v>
      </c>
      <c r="J1525" s="7" t="b">
        <f t="shared" si="70"/>
        <v>0</v>
      </c>
      <c r="K1525" s="7">
        <f t="shared" si="71"/>
        <v>0</v>
      </c>
      <c r="L1525" s="7">
        <f>WEEKDAY(Table1[[#This Row],[post_time]])</f>
        <v>4</v>
      </c>
      <c r="M1525" s="7">
        <f>VLOOKUP(Table1[[#This Row],[topic_id]],'All Topics Data'!$A$2:$I$1243,8,FALSE)</f>
        <v>40289.409722222219</v>
      </c>
      <c r="N1525" s="7">
        <f>Table1[[#This Row],[Hui Reply?]]*(Table1[[#This Row],[post_time]]-Table1[[#This Row],[timestamp of previous reply]])</f>
        <v>0</v>
      </c>
      <c r="O1525" s="3">
        <f>O1524+Table1[[#This Row],[Hui Reply?]]</f>
        <v>343</v>
      </c>
      <c r="P1525" s="19">
        <f>INT(Table1[[#This Row],[post_time]])</f>
        <v>40289</v>
      </c>
      <c r="Q1525" s="3">
        <f>IF(Table1[[#This Row],[Hui Reply?]],VLOOKUP(Table1[[#This Row],[topic_id]],'All Topics Data'!$A$2:$E$1243,5,FALSE),0)</f>
        <v>0</v>
      </c>
      <c r="R1525" s="8">
        <f>Table1[[#This Row],[post_time]]+8/24</f>
        <v>40289.743668981486</v>
      </c>
      <c r="S1525" s="3">
        <f>IF(Table1[[#This Row],[post_position]]=1,0,SUMIFS($F$2:F1525,$H$2:H1525,Table1[[#This Row],[post_position]]-1,$C$2:C1525,Table1[[#This Row],[topic_id]]))</f>
        <v>0</v>
      </c>
    </row>
    <row r="1526" spans="1:19" x14ac:dyDescent="0.25">
      <c r="A1526" s="7">
        <v>1547</v>
      </c>
      <c r="B1526" s="7">
        <v>1</v>
      </c>
      <c r="C1526" s="7">
        <v>417</v>
      </c>
      <c r="D1526" s="7">
        <v>24</v>
      </c>
      <c r="E1526" s="2"/>
      <c r="F1526" s="8">
        <v>40289.424768518518</v>
      </c>
      <c r="G1526" s="7">
        <v>0</v>
      </c>
      <c r="H1526" s="7">
        <v>2</v>
      </c>
      <c r="I1526" s="7" t="b">
        <f t="shared" si="69"/>
        <v>1</v>
      </c>
      <c r="J1526" s="7" t="b">
        <f t="shared" si="70"/>
        <v>1</v>
      </c>
      <c r="K1526" s="7">
        <f t="shared" si="71"/>
        <v>1</v>
      </c>
      <c r="L1526" s="7">
        <f>WEEKDAY(Table1[[#This Row],[post_time]])</f>
        <v>4</v>
      </c>
      <c r="M1526" s="7">
        <f>VLOOKUP(Table1[[#This Row],[topic_id]],'All Topics Data'!$A$2:$I$1243,8,FALSE)</f>
        <v>40289.409722222219</v>
      </c>
      <c r="N1526" s="7">
        <f>Table1[[#This Row],[Hui Reply?]]*(Table1[[#This Row],[post_time]]-Table1[[#This Row],[timestamp of previous reply]])</f>
        <v>1.4432870368182193E-2</v>
      </c>
      <c r="O1526" s="3">
        <f>O1525+Table1[[#This Row],[Hui Reply?]]</f>
        <v>344</v>
      </c>
      <c r="P1526" s="19">
        <f>INT(Table1[[#This Row],[post_time]])</f>
        <v>40289</v>
      </c>
      <c r="Q1526" s="3" t="str">
        <f>IF(Table1[[#This Row],[Hui Reply?]],VLOOKUP(Table1[[#This Row],[topic_id]],'All Topics Data'!$A$2:$E$1243,5,FALSE),0)</f>
        <v>Azad</v>
      </c>
      <c r="R1526" s="8">
        <f>Table1[[#This Row],[post_time]]+8/24</f>
        <v>40289.758101851854</v>
      </c>
      <c r="S1526" s="3">
        <f>IF(Table1[[#This Row],[post_position]]=1,0,SUMIFS($F$2:F1526,$H$2:H1526,Table1[[#This Row],[post_position]]-1,$C$2:C1526,Table1[[#This Row],[topic_id]]))</f>
        <v>40289.41033564815</v>
      </c>
    </row>
    <row r="1527" spans="1:19" x14ac:dyDescent="0.25">
      <c r="A1527" s="7">
        <v>1548</v>
      </c>
      <c r="B1527" s="7">
        <v>1</v>
      </c>
      <c r="C1527" s="7">
        <v>417</v>
      </c>
      <c r="D1527" s="7">
        <v>2079</v>
      </c>
      <c r="F1527" s="8">
        <v>40289.460856481484</v>
      </c>
      <c r="G1527" s="7">
        <v>0</v>
      </c>
      <c r="H1527" s="7">
        <v>3</v>
      </c>
      <c r="I1527" s="7" t="b">
        <f t="shared" si="69"/>
        <v>0</v>
      </c>
      <c r="J1527" s="7" t="b">
        <f t="shared" si="70"/>
        <v>1</v>
      </c>
      <c r="K1527" s="7">
        <f t="shared" si="71"/>
        <v>0</v>
      </c>
      <c r="L1527" s="7">
        <f>WEEKDAY(Table1[[#This Row],[post_time]])</f>
        <v>4</v>
      </c>
      <c r="M1527" s="7">
        <f>VLOOKUP(Table1[[#This Row],[topic_id]],'All Topics Data'!$A$2:$I$1243,8,FALSE)</f>
        <v>40289.409722222219</v>
      </c>
      <c r="N1527" s="7">
        <f>Table1[[#This Row],[Hui Reply?]]*(Table1[[#This Row],[post_time]]-Table1[[#This Row],[timestamp of previous reply]])</f>
        <v>0</v>
      </c>
      <c r="O1527" s="3">
        <f>O1526+Table1[[#This Row],[Hui Reply?]]</f>
        <v>344</v>
      </c>
      <c r="P1527" s="19">
        <f>INT(Table1[[#This Row],[post_time]])</f>
        <v>40289</v>
      </c>
      <c r="Q1527" s="3">
        <f>IF(Table1[[#This Row],[Hui Reply?]],VLOOKUP(Table1[[#This Row],[topic_id]],'All Topics Data'!$A$2:$E$1243,5,FALSE),0)</f>
        <v>0</v>
      </c>
      <c r="R1527" s="8">
        <f>Table1[[#This Row],[post_time]]+8/24</f>
        <v>40289.79418981482</v>
      </c>
      <c r="S1527" s="3">
        <f>IF(Table1[[#This Row],[post_position]]=1,0,SUMIFS($F$2:F1527,$H$2:H1527,Table1[[#This Row],[post_position]]-1,$C$2:C1527,Table1[[#This Row],[topic_id]]))</f>
        <v>40289.424768518518</v>
      </c>
    </row>
    <row r="1528" spans="1:19" x14ac:dyDescent="0.25">
      <c r="A1528" s="7">
        <v>1549</v>
      </c>
      <c r="B1528" s="7">
        <v>1</v>
      </c>
      <c r="C1528" s="7">
        <v>417</v>
      </c>
      <c r="D1528" s="7">
        <v>2018</v>
      </c>
      <c r="E1528" s="2"/>
      <c r="F1528" s="8">
        <v>40289.518125000002</v>
      </c>
      <c r="G1528" s="7">
        <v>0</v>
      </c>
      <c r="H1528" s="7">
        <v>4</v>
      </c>
      <c r="I1528" s="7" t="b">
        <f t="shared" si="69"/>
        <v>0</v>
      </c>
      <c r="J1528" s="7" t="b">
        <f t="shared" si="70"/>
        <v>1</v>
      </c>
      <c r="K1528" s="7">
        <f t="shared" si="71"/>
        <v>0</v>
      </c>
      <c r="L1528" s="7">
        <f>WEEKDAY(Table1[[#This Row],[post_time]])</f>
        <v>4</v>
      </c>
      <c r="M1528" s="7">
        <f>VLOOKUP(Table1[[#This Row],[topic_id]],'All Topics Data'!$A$2:$I$1243,8,FALSE)</f>
        <v>40289.409722222219</v>
      </c>
      <c r="N1528" s="7">
        <f>Table1[[#This Row],[Hui Reply?]]*(Table1[[#This Row],[post_time]]-Table1[[#This Row],[timestamp of previous reply]])</f>
        <v>0</v>
      </c>
      <c r="O1528" s="3">
        <f>O1527+Table1[[#This Row],[Hui Reply?]]</f>
        <v>344</v>
      </c>
      <c r="P1528" s="19">
        <f>INT(Table1[[#This Row],[post_time]])</f>
        <v>40289</v>
      </c>
      <c r="Q1528" s="3">
        <f>IF(Table1[[#This Row],[Hui Reply?]],VLOOKUP(Table1[[#This Row],[topic_id]],'All Topics Data'!$A$2:$E$1243,5,FALSE),0)</f>
        <v>0</v>
      </c>
      <c r="R1528" s="8">
        <f>Table1[[#This Row],[post_time]]+8/24</f>
        <v>40289.851458333338</v>
      </c>
      <c r="S1528" s="3">
        <f>IF(Table1[[#This Row],[post_position]]=1,0,SUMIFS($F$2:F1528,$H$2:H1528,Table1[[#This Row],[post_position]]-1,$C$2:C1528,Table1[[#This Row],[topic_id]]))</f>
        <v>40289.460856481484</v>
      </c>
    </row>
    <row r="1529" spans="1:19" x14ac:dyDescent="0.25">
      <c r="A1529" s="7">
        <v>1550</v>
      </c>
      <c r="B1529" s="7">
        <v>1</v>
      </c>
      <c r="C1529" s="7">
        <v>415</v>
      </c>
      <c r="D1529" s="7">
        <v>5367</v>
      </c>
      <c r="F1529" s="8">
        <v>40289.5315162037</v>
      </c>
      <c r="G1529" s="7">
        <v>0</v>
      </c>
      <c r="H1529" s="7">
        <v>10</v>
      </c>
      <c r="I1529" s="7" t="b">
        <f t="shared" si="69"/>
        <v>0</v>
      </c>
      <c r="J1529" s="7" t="b">
        <f t="shared" si="70"/>
        <v>1</v>
      </c>
      <c r="K1529" s="7">
        <f t="shared" si="71"/>
        <v>0</v>
      </c>
      <c r="L1529" s="7">
        <f>WEEKDAY(Table1[[#This Row],[post_time]])</f>
        <v>4</v>
      </c>
      <c r="M1529" s="7">
        <f>VLOOKUP(Table1[[#This Row],[topic_id]],'All Topics Data'!$A$2:$I$1243,8,FALSE)</f>
        <v>40287.80972222222</v>
      </c>
      <c r="N1529" s="7">
        <f>Table1[[#This Row],[Hui Reply?]]*(Table1[[#This Row],[post_time]]-Table1[[#This Row],[timestamp of previous reply]])</f>
        <v>0</v>
      </c>
      <c r="O1529" s="3">
        <f>O1528+Table1[[#This Row],[Hui Reply?]]</f>
        <v>344</v>
      </c>
      <c r="P1529" s="19">
        <f>INT(Table1[[#This Row],[post_time]])</f>
        <v>40289</v>
      </c>
      <c r="Q1529" s="3">
        <f>IF(Table1[[#This Row],[Hui Reply?]],VLOOKUP(Table1[[#This Row],[topic_id]],'All Topics Data'!$A$2:$E$1243,5,FALSE),0)</f>
        <v>0</v>
      </c>
      <c r="R1529" s="8">
        <f>Table1[[#This Row],[post_time]]+8/24</f>
        <v>40289.864849537036</v>
      </c>
      <c r="S1529" s="3">
        <f>IF(Table1[[#This Row],[post_position]]=1,0,SUMIFS($F$2:F1529,$H$2:H1529,Table1[[#This Row],[post_position]]-1,$C$2:C1529,Table1[[#This Row],[topic_id]]))</f>
        <v>40288.825914351852</v>
      </c>
    </row>
    <row r="1530" spans="1:19" x14ac:dyDescent="0.25">
      <c r="A1530" s="7">
        <v>1551</v>
      </c>
      <c r="B1530" s="7">
        <v>1</v>
      </c>
      <c r="C1530" s="7">
        <v>301</v>
      </c>
      <c r="D1530" s="7">
        <v>5489</v>
      </c>
      <c r="E1530" s="2"/>
      <c r="F1530" s="8">
        <v>40289.531967592593</v>
      </c>
      <c r="G1530" s="7">
        <v>0</v>
      </c>
      <c r="H1530" s="7">
        <v>2</v>
      </c>
      <c r="I1530" s="7" t="b">
        <f t="shared" si="69"/>
        <v>0</v>
      </c>
      <c r="J1530" s="7" t="b">
        <f t="shared" si="70"/>
        <v>1</v>
      </c>
      <c r="K1530" s="7">
        <f t="shared" si="71"/>
        <v>0</v>
      </c>
      <c r="L1530" s="7">
        <f>WEEKDAY(Table1[[#This Row],[post_time]])</f>
        <v>4</v>
      </c>
      <c r="M1530" s="7">
        <f>VLOOKUP(Table1[[#This Row],[topic_id]],'All Topics Data'!$A$2:$I$1243,8,FALSE)</f>
        <v>40238.213888888888</v>
      </c>
      <c r="N1530" s="7">
        <f>Table1[[#This Row],[Hui Reply?]]*(Table1[[#This Row],[post_time]]-Table1[[#This Row],[timestamp of previous reply]])</f>
        <v>0</v>
      </c>
      <c r="O1530" s="3">
        <f>O1529+Table1[[#This Row],[Hui Reply?]]</f>
        <v>344</v>
      </c>
      <c r="P1530" s="19">
        <f>INT(Table1[[#This Row],[post_time]])</f>
        <v>40289</v>
      </c>
      <c r="Q1530" s="3">
        <f>IF(Table1[[#This Row],[Hui Reply?]],VLOOKUP(Table1[[#This Row],[topic_id]],'All Topics Data'!$A$2:$E$1243,5,FALSE),0)</f>
        <v>0</v>
      </c>
      <c r="R1530" s="8">
        <f>Table1[[#This Row],[post_time]]+8/24</f>
        <v>40289.865300925929</v>
      </c>
      <c r="S1530" s="3">
        <f>IF(Table1[[#This Row],[post_position]]=1,0,SUMIFS($F$2:F1530,$H$2:H1530,Table1[[#This Row],[post_position]]-1,$C$2:C1530,Table1[[#This Row],[topic_id]]))</f>
        <v>40238.214502314811</v>
      </c>
    </row>
    <row r="1531" spans="1:19" x14ac:dyDescent="0.25">
      <c r="A1531" s="7">
        <v>1552</v>
      </c>
      <c r="B1531" s="7">
        <v>1</v>
      </c>
      <c r="C1531" s="7">
        <v>417</v>
      </c>
      <c r="D1531" s="7">
        <v>24</v>
      </c>
      <c r="F1531" s="8">
        <v>40289.568078703705</v>
      </c>
      <c r="G1531" s="7">
        <v>0</v>
      </c>
      <c r="H1531" s="7">
        <v>5</v>
      </c>
      <c r="I1531" s="7" t="b">
        <f t="shared" si="69"/>
        <v>1</v>
      </c>
      <c r="J1531" s="7" t="b">
        <f t="shared" si="70"/>
        <v>1</v>
      </c>
      <c r="K1531" s="7">
        <f t="shared" si="71"/>
        <v>1</v>
      </c>
      <c r="L1531" s="7">
        <f>WEEKDAY(Table1[[#This Row],[post_time]])</f>
        <v>4</v>
      </c>
      <c r="M1531" s="7">
        <f>VLOOKUP(Table1[[#This Row],[topic_id]],'All Topics Data'!$A$2:$I$1243,8,FALSE)</f>
        <v>40289.409722222219</v>
      </c>
      <c r="N1531" s="7">
        <f>Table1[[#This Row],[Hui Reply?]]*(Table1[[#This Row],[post_time]]-Table1[[#This Row],[timestamp of previous reply]])</f>
        <v>4.9953703703067731E-2</v>
      </c>
      <c r="O1531" s="3">
        <f>O1530+Table1[[#This Row],[Hui Reply?]]</f>
        <v>345</v>
      </c>
      <c r="P1531" s="19">
        <f>INT(Table1[[#This Row],[post_time]])</f>
        <v>40289</v>
      </c>
      <c r="Q1531" s="3" t="str">
        <f>IF(Table1[[#This Row],[Hui Reply?]],VLOOKUP(Table1[[#This Row],[topic_id]],'All Topics Data'!$A$2:$E$1243,5,FALSE),0)</f>
        <v>Azad</v>
      </c>
      <c r="R1531" s="8">
        <f>Table1[[#This Row],[post_time]]+8/24</f>
        <v>40289.901412037041</v>
      </c>
      <c r="S1531" s="3">
        <f>IF(Table1[[#This Row],[post_position]]=1,0,SUMIFS($F$2:F1531,$H$2:H1531,Table1[[#This Row],[post_position]]-1,$C$2:C1531,Table1[[#This Row],[topic_id]]))</f>
        <v>40289.518125000002</v>
      </c>
    </row>
    <row r="1532" spans="1:19" x14ac:dyDescent="0.25">
      <c r="A1532" s="7">
        <v>1553</v>
      </c>
      <c r="B1532" s="7">
        <v>1</v>
      </c>
      <c r="C1532" s="7">
        <v>415</v>
      </c>
      <c r="D1532" s="7">
        <v>2865</v>
      </c>
      <c r="F1532" s="8">
        <v>40289.669004629628</v>
      </c>
      <c r="G1532" s="7">
        <v>0</v>
      </c>
      <c r="H1532" s="7">
        <v>11</v>
      </c>
      <c r="I1532" s="7" t="b">
        <f t="shared" si="69"/>
        <v>0</v>
      </c>
      <c r="J1532" s="7" t="b">
        <f t="shared" si="70"/>
        <v>1</v>
      </c>
      <c r="K1532" s="7">
        <f t="shared" si="71"/>
        <v>0</v>
      </c>
      <c r="L1532" s="7">
        <f>WEEKDAY(Table1[[#This Row],[post_time]])</f>
        <v>4</v>
      </c>
      <c r="M1532" s="7">
        <f>VLOOKUP(Table1[[#This Row],[topic_id]],'All Topics Data'!$A$2:$I$1243,8,FALSE)</f>
        <v>40287.80972222222</v>
      </c>
      <c r="N1532" s="7">
        <f>Table1[[#This Row],[Hui Reply?]]*(Table1[[#This Row],[post_time]]-Table1[[#This Row],[timestamp of previous reply]])</f>
        <v>0</v>
      </c>
      <c r="O1532" s="3">
        <f>O1531+Table1[[#This Row],[Hui Reply?]]</f>
        <v>345</v>
      </c>
      <c r="P1532" s="19">
        <f>INT(Table1[[#This Row],[post_time]])</f>
        <v>40289</v>
      </c>
      <c r="Q1532" s="3">
        <f>IF(Table1[[#This Row],[Hui Reply?]],VLOOKUP(Table1[[#This Row],[topic_id]],'All Topics Data'!$A$2:$E$1243,5,FALSE),0)</f>
        <v>0</v>
      </c>
      <c r="R1532" s="8">
        <f>Table1[[#This Row],[post_time]]+8/24</f>
        <v>40290.002337962964</v>
      </c>
      <c r="S1532" s="3">
        <f>IF(Table1[[#This Row],[post_position]]=1,0,SUMIFS($F$2:F1532,$H$2:H1532,Table1[[#This Row],[post_position]]-1,$C$2:C1532,Table1[[#This Row],[topic_id]]))</f>
        <v>40289.5315162037</v>
      </c>
    </row>
    <row r="1533" spans="1:19" x14ac:dyDescent="0.25">
      <c r="A1533" s="7">
        <v>1554</v>
      </c>
      <c r="B1533" s="7">
        <v>1</v>
      </c>
      <c r="C1533" s="7">
        <v>415</v>
      </c>
      <c r="D1533" s="7">
        <v>5367</v>
      </c>
      <c r="F1533" s="8">
        <v>40289.677002314813</v>
      </c>
      <c r="G1533" s="7">
        <v>0</v>
      </c>
      <c r="H1533" s="7">
        <v>12</v>
      </c>
      <c r="I1533" s="7" t="b">
        <f t="shared" si="69"/>
        <v>0</v>
      </c>
      <c r="J1533" s="7" t="b">
        <f t="shared" si="70"/>
        <v>1</v>
      </c>
      <c r="K1533" s="7">
        <f t="shared" si="71"/>
        <v>0</v>
      </c>
      <c r="L1533" s="7">
        <f>WEEKDAY(Table1[[#This Row],[post_time]])</f>
        <v>4</v>
      </c>
      <c r="M1533" s="7">
        <f>VLOOKUP(Table1[[#This Row],[topic_id]],'All Topics Data'!$A$2:$I$1243,8,FALSE)</f>
        <v>40287.80972222222</v>
      </c>
      <c r="N1533" s="7">
        <f>Table1[[#This Row],[Hui Reply?]]*(Table1[[#This Row],[post_time]]-Table1[[#This Row],[timestamp of previous reply]])</f>
        <v>0</v>
      </c>
      <c r="O1533" s="3">
        <f>O1532+Table1[[#This Row],[Hui Reply?]]</f>
        <v>345</v>
      </c>
      <c r="P1533" s="19">
        <f>INT(Table1[[#This Row],[post_time]])</f>
        <v>40289</v>
      </c>
      <c r="Q1533" s="3">
        <f>IF(Table1[[#This Row],[Hui Reply?]],VLOOKUP(Table1[[#This Row],[topic_id]],'All Topics Data'!$A$2:$E$1243,5,FALSE),0)</f>
        <v>0</v>
      </c>
      <c r="R1533" s="8">
        <f>Table1[[#This Row],[post_time]]+8/24</f>
        <v>40290.010335648149</v>
      </c>
      <c r="S1533" s="3">
        <f>IF(Table1[[#This Row],[post_position]]=1,0,SUMIFS($F$2:F1533,$H$2:H1533,Table1[[#This Row],[post_position]]-1,$C$2:C1533,Table1[[#This Row],[topic_id]]))</f>
        <v>40289.669004629628</v>
      </c>
    </row>
    <row r="1534" spans="1:19" x14ac:dyDescent="0.25">
      <c r="A1534" s="7">
        <v>1555</v>
      </c>
      <c r="B1534" s="7">
        <v>1</v>
      </c>
      <c r="C1534" s="7">
        <v>379</v>
      </c>
      <c r="D1534" s="7">
        <v>4557</v>
      </c>
      <c r="F1534" s="8">
        <v>40289.774594907409</v>
      </c>
      <c r="G1534" s="7">
        <v>0</v>
      </c>
      <c r="H1534" s="7">
        <v>4</v>
      </c>
      <c r="I1534" s="7" t="b">
        <f t="shared" si="69"/>
        <v>0</v>
      </c>
      <c r="J1534" s="7" t="b">
        <f t="shared" si="70"/>
        <v>1</v>
      </c>
      <c r="K1534" s="7">
        <f t="shared" si="71"/>
        <v>0</v>
      </c>
      <c r="L1534" s="7">
        <f>WEEKDAY(Table1[[#This Row],[post_time]])</f>
        <v>4</v>
      </c>
      <c r="M1534" s="7">
        <f>VLOOKUP(Table1[[#This Row],[topic_id]],'All Topics Data'!$A$2:$I$1243,8,FALSE)</f>
        <v>40272.592361111114</v>
      </c>
      <c r="N1534" s="7">
        <f>Table1[[#This Row],[Hui Reply?]]*(Table1[[#This Row],[post_time]]-Table1[[#This Row],[timestamp of previous reply]])</f>
        <v>0</v>
      </c>
      <c r="O1534" s="3">
        <f>O1533+Table1[[#This Row],[Hui Reply?]]</f>
        <v>345</v>
      </c>
      <c r="P1534" s="19">
        <f>INT(Table1[[#This Row],[post_time]])</f>
        <v>40289</v>
      </c>
      <c r="Q1534" s="3">
        <f>IF(Table1[[#This Row],[Hui Reply?]],VLOOKUP(Table1[[#This Row],[topic_id]],'All Topics Data'!$A$2:$E$1243,5,FALSE),0)</f>
        <v>0</v>
      </c>
      <c r="R1534" s="8">
        <f>Table1[[#This Row],[post_time]]+8/24</f>
        <v>40290.107928240745</v>
      </c>
      <c r="S1534" s="3">
        <f>IF(Table1[[#This Row],[post_position]]=1,0,SUMIFS($F$2:F1534,$H$2:H1534,Table1[[#This Row],[post_position]]-1,$C$2:C1534,Table1[[#This Row],[topic_id]]))</f>
        <v>40278.939722222225</v>
      </c>
    </row>
    <row r="1535" spans="1:19" x14ac:dyDescent="0.25">
      <c r="A1535" s="7">
        <v>1556</v>
      </c>
      <c r="B1535" s="7">
        <v>1</v>
      </c>
      <c r="C1535" s="7">
        <v>396</v>
      </c>
      <c r="D1535" s="7">
        <v>4557</v>
      </c>
      <c r="E1535" s="2"/>
      <c r="F1535" s="8">
        <v>40289.780624999999</v>
      </c>
      <c r="G1535" s="7">
        <v>0</v>
      </c>
      <c r="H1535" s="7">
        <v>3</v>
      </c>
      <c r="I1535" s="7" t="b">
        <f t="shared" si="69"/>
        <v>0</v>
      </c>
      <c r="J1535" s="7" t="b">
        <f t="shared" si="70"/>
        <v>1</v>
      </c>
      <c r="K1535" s="7">
        <f t="shared" si="71"/>
        <v>0</v>
      </c>
      <c r="L1535" s="7">
        <f>WEEKDAY(Table1[[#This Row],[post_time]])</f>
        <v>4</v>
      </c>
      <c r="M1535" s="7">
        <f>VLOOKUP(Table1[[#This Row],[topic_id]],'All Topics Data'!$A$2:$I$1243,8,FALSE)</f>
        <v>40278.965277777781</v>
      </c>
      <c r="N1535" s="7">
        <f>Table1[[#This Row],[Hui Reply?]]*(Table1[[#This Row],[post_time]]-Table1[[#This Row],[timestamp of previous reply]])</f>
        <v>0</v>
      </c>
      <c r="O1535" s="3">
        <f>O1534+Table1[[#This Row],[Hui Reply?]]</f>
        <v>345</v>
      </c>
      <c r="P1535" s="19">
        <f>INT(Table1[[#This Row],[post_time]])</f>
        <v>40289</v>
      </c>
      <c r="Q1535" s="3">
        <f>IF(Table1[[#This Row],[Hui Reply?]],VLOOKUP(Table1[[#This Row],[topic_id]],'All Topics Data'!$A$2:$E$1243,5,FALSE),0)</f>
        <v>0</v>
      </c>
      <c r="R1535" s="8">
        <f>Table1[[#This Row],[post_time]]+8/24</f>
        <v>40290.113958333335</v>
      </c>
      <c r="S1535" s="3">
        <f>IF(Table1[[#This Row],[post_position]]=1,0,SUMIFS($F$2:F1535,$H$2:H1535,Table1[[#This Row],[post_position]]-1,$C$2:C1535,Table1[[#This Row],[topic_id]]))</f>
        <v>40280.003078703703</v>
      </c>
    </row>
    <row r="1536" spans="1:19" x14ac:dyDescent="0.25">
      <c r="A1536" s="7">
        <v>1557</v>
      </c>
      <c r="B1536" s="7">
        <v>1</v>
      </c>
      <c r="C1536" s="7">
        <v>418</v>
      </c>
      <c r="D1536" s="7">
        <v>5499</v>
      </c>
      <c r="E1536" s="2"/>
      <c r="F1536" s="8">
        <v>40289.908217592594</v>
      </c>
      <c r="G1536" s="7">
        <v>0</v>
      </c>
      <c r="H1536" s="7">
        <v>1</v>
      </c>
      <c r="I1536" s="7" t="b">
        <f t="shared" si="69"/>
        <v>0</v>
      </c>
      <c r="J1536" s="7" t="b">
        <f t="shared" si="70"/>
        <v>0</v>
      </c>
      <c r="K1536" s="7">
        <f t="shared" si="71"/>
        <v>0</v>
      </c>
      <c r="L1536" s="7">
        <f>WEEKDAY(Table1[[#This Row],[post_time]])</f>
        <v>4</v>
      </c>
      <c r="M1536" s="7">
        <f>VLOOKUP(Table1[[#This Row],[topic_id]],'All Topics Data'!$A$2:$I$1243,8,FALSE)</f>
        <v>40289.907638888886</v>
      </c>
      <c r="N1536" s="7">
        <f>Table1[[#This Row],[Hui Reply?]]*(Table1[[#This Row],[post_time]]-Table1[[#This Row],[timestamp of previous reply]])</f>
        <v>0</v>
      </c>
      <c r="O1536" s="3">
        <f>O1535+Table1[[#This Row],[Hui Reply?]]</f>
        <v>345</v>
      </c>
      <c r="P1536" s="19">
        <f>INT(Table1[[#This Row],[post_time]])</f>
        <v>40289</v>
      </c>
      <c r="Q1536" s="3">
        <f>IF(Table1[[#This Row],[Hui Reply?]],VLOOKUP(Table1[[#This Row],[topic_id]],'All Topics Data'!$A$2:$E$1243,5,FALSE),0)</f>
        <v>0</v>
      </c>
      <c r="R1536" s="8">
        <f>Table1[[#This Row],[post_time]]+8/24</f>
        <v>40290.24155092593</v>
      </c>
      <c r="S1536" s="3">
        <f>IF(Table1[[#This Row],[post_position]]=1,0,SUMIFS($F$2:F1536,$H$2:H1536,Table1[[#This Row],[post_position]]-1,$C$2:C1536,Table1[[#This Row],[topic_id]]))</f>
        <v>0</v>
      </c>
    </row>
    <row r="1537" spans="1:19" x14ac:dyDescent="0.25">
      <c r="A1537" s="7">
        <v>1558</v>
      </c>
      <c r="B1537" s="7">
        <v>1</v>
      </c>
      <c r="C1537" s="7">
        <v>418</v>
      </c>
      <c r="D1537" s="7">
        <v>24</v>
      </c>
      <c r="E1537" s="2"/>
      <c r="F1537" s="8">
        <v>40290.082986111112</v>
      </c>
      <c r="G1537" s="7">
        <v>0</v>
      </c>
      <c r="H1537" s="7">
        <v>2</v>
      </c>
      <c r="I1537" s="7" t="b">
        <f t="shared" si="69"/>
        <v>1</v>
      </c>
      <c r="J1537" s="7" t="b">
        <f t="shared" si="70"/>
        <v>1</v>
      </c>
      <c r="K1537" s="7">
        <f t="shared" si="71"/>
        <v>1</v>
      </c>
      <c r="L1537" s="7">
        <f>WEEKDAY(Table1[[#This Row],[post_time]])</f>
        <v>5</v>
      </c>
      <c r="M1537" s="7">
        <f>VLOOKUP(Table1[[#This Row],[topic_id]],'All Topics Data'!$A$2:$I$1243,8,FALSE)</f>
        <v>40289.907638888886</v>
      </c>
      <c r="N1537" s="7">
        <f>Table1[[#This Row],[Hui Reply?]]*(Table1[[#This Row],[post_time]]-Table1[[#This Row],[timestamp of previous reply]])</f>
        <v>0.17476851851824904</v>
      </c>
      <c r="O1537" s="3">
        <f>O1536+Table1[[#This Row],[Hui Reply?]]</f>
        <v>346</v>
      </c>
      <c r="P1537" s="19">
        <f>INT(Table1[[#This Row],[post_time]])</f>
        <v>40290</v>
      </c>
      <c r="Q1537" s="3" t="str">
        <f>IF(Table1[[#This Row],[Hui Reply?]],VLOOKUP(Table1[[#This Row],[topic_id]],'All Topics Data'!$A$2:$E$1243,5,FALSE),0)</f>
        <v>Goombah29</v>
      </c>
      <c r="R1537" s="8">
        <f>Table1[[#This Row],[post_time]]+8/24</f>
        <v>40290.416319444448</v>
      </c>
      <c r="S1537" s="3">
        <f>IF(Table1[[#This Row],[post_position]]=1,0,SUMIFS($F$2:F1537,$H$2:H1537,Table1[[#This Row],[post_position]]-1,$C$2:C1537,Table1[[#This Row],[topic_id]]))</f>
        <v>40289.908217592594</v>
      </c>
    </row>
    <row r="1538" spans="1:19" x14ac:dyDescent="0.25">
      <c r="A1538" s="7">
        <v>1559</v>
      </c>
      <c r="B1538" s="7">
        <v>1</v>
      </c>
      <c r="C1538" s="7">
        <v>419</v>
      </c>
      <c r="D1538" s="7">
        <v>176</v>
      </c>
      <c r="F1538" s="8">
        <v>40290.222442129627</v>
      </c>
      <c r="G1538" s="7">
        <v>0</v>
      </c>
      <c r="H1538" s="7">
        <v>1</v>
      </c>
      <c r="I1538" s="7" t="b">
        <f t="shared" si="69"/>
        <v>0</v>
      </c>
      <c r="J1538" s="7" t="b">
        <f t="shared" si="70"/>
        <v>0</v>
      </c>
      <c r="K1538" s="7">
        <f t="shared" si="71"/>
        <v>0</v>
      </c>
      <c r="L1538" s="7">
        <f>WEEKDAY(Table1[[#This Row],[post_time]])</f>
        <v>5</v>
      </c>
      <c r="M1538" s="7">
        <f>VLOOKUP(Table1[[#This Row],[topic_id]],'All Topics Data'!$A$2:$I$1243,8,FALSE)</f>
        <v>40290.222222222219</v>
      </c>
      <c r="N1538" s="7">
        <f>Table1[[#This Row],[Hui Reply?]]*(Table1[[#This Row],[post_time]]-Table1[[#This Row],[timestamp of previous reply]])</f>
        <v>0</v>
      </c>
      <c r="O1538" s="3">
        <f>O1537+Table1[[#This Row],[Hui Reply?]]</f>
        <v>346</v>
      </c>
      <c r="P1538" s="19">
        <f>INT(Table1[[#This Row],[post_time]])</f>
        <v>40290</v>
      </c>
      <c r="Q1538" s="3">
        <f>IF(Table1[[#This Row],[Hui Reply?]],VLOOKUP(Table1[[#This Row],[topic_id]],'All Topics Data'!$A$2:$E$1243,5,FALSE),0)</f>
        <v>0</v>
      </c>
      <c r="R1538" s="8">
        <f>Table1[[#This Row],[post_time]]+8/24</f>
        <v>40290.555775462963</v>
      </c>
      <c r="S1538" s="3">
        <f>IF(Table1[[#This Row],[post_position]]=1,0,SUMIFS($F$2:F1538,$H$2:H1538,Table1[[#This Row],[post_position]]-1,$C$2:C1538,Table1[[#This Row],[topic_id]]))</f>
        <v>0</v>
      </c>
    </row>
    <row r="1539" spans="1:19" x14ac:dyDescent="0.25">
      <c r="A1539" s="7">
        <v>1560</v>
      </c>
      <c r="B1539" s="7">
        <v>1</v>
      </c>
      <c r="C1539" s="7">
        <v>413</v>
      </c>
      <c r="D1539" s="7">
        <v>5424</v>
      </c>
      <c r="F1539" s="8">
        <v>40290.262129629627</v>
      </c>
      <c r="G1539" s="7">
        <v>0</v>
      </c>
      <c r="H1539" s="7">
        <v>6</v>
      </c>
      <c r="I1539" s="7" t="b">
        <f t="shared" ref="I1539:I1602" si="72">(D1539=24)</f>
        <v>0</v>
      </c>
      <c r="J1539" s="7" t="b">
        <f t="shared" ref="J1539:J1602" si="73">H1539&gt;1</f>
        <v>1</v>
      </c>
      <c r="K1539" s="7">
        <f t="shared" ref="K1539:K1602" si="74">I1539*J1539</f>
        <v>0</v>
      </c>
      <c r="L1539" s="7">
        <f>WEEKDAY(Table1[[#This Row],[post_time]])</f>
        <v>5</v>
      </c>
      <c r="M1539" s="7">
        <f>VLOOKUP(Table1[[#This Row],[topic_id]],'All Topics Data'!$A$2:$I$1243,8,FALSE)</f>
        <v>40287.049305555556</v>
      </c>
      <c r="N1539" s="7">
        <f>Table1[[#This Row],[Hui Reply?]]*(Table1[[#This Row],[post_time]]-Table1[[#This Row],[timestamp of previous reply]])</f>
        <v>0</v>
      </c>
      <c r="O1539" s="3">
        <f>O1538+Table1[[#This Row],[Hui Reply?]]</f>
        <v>346</v>
      </c>
      <c r="P1539" s="19">
        <f>INT(Table1[[#This Row],[post_time]])</f>
        <v>40290</v>
      </c>
      <c r="Q1539" s="3">
        <f>IF(Table1[[#This Row],[Hui Reply?]],VLOOKUP(Table1[[#This Row],[topic_id]],'All Topics Data'!$A$2:$E$1243,5,FALSE),0)</f>
        <v>0</v>
      </c>
      <c r="R1539" s="8">
        <f>Table1[[#This Row],[post_time]]+8/24</f>
        <v>40290.595462962963</v>
      </c>
      <c r="S1539" s="3">
        <f>IF(Table1[[#This Row],[post_position]]=1,0,SUMIFS($F$2:F1539,$H$2:H1539,Table1[[#This Row],[post_position]]-1,$C$2:C1539,Table1[[#This Row],[topic_id]]))</f>
        <v>40288.359444444446</v>
      </c>
    </row>
    <row r="1540" spans="1:19" x14ac:dyDescent="0.25">
      <c r="A1540" s="7">
        <v>1561</v>
      </c>
      <c r="B1540" s="7">
        <v>1</v>
      </c>
      <c r="C1540" s="7">
        <v>419</v>
      </c>
      <c r="D1540" s="7">
        <v>2865</v>
      </c>
      <c r="F1540" s="8">
        <v>40290.275555555556</v>
      </c>
      <c r="G1540" s="7">
        <v>0</v>
      </c>
      <c r="H1540" s="7">
        <v>2</v>
      </c>
      <c r="I1540" s="7" t="b">
        <f t="shared" si="72"/>
        <v>0</v>
      </c>
      <c r="J1540" s="7" t="b">
        <f t="shared" si="73"/>
        <v>1</v>
      </c>
      <c r="K1540" s="7">
        <f t="shared" si="74"/>
        <v>0</v>
      </c>
      <c r="L1540" s="7">
        <f>WEEKDAY(Table1[[#This Row],[post_time]])</f>
        <v>5</v>
      </c>
      <c r="M1540" s="7">
        <f>VLOOKUP(Table1[[#This Row],[topic_id]],'All Topics Data'!$A$2:$I$1243,8,FALSE)</f>
        <v>40290.222222222219</v>
      </c>
      <c r="N1540" s="7">
        <f>Table1[[#This Row],[Hui Reply?]]*(Table1[[#This Row],[post_time]]-Table1[[#This Row],[timestamp of previous reply]])</f>
        <v>0</v>
      </c>
      <c r="O1540" s="3">
        <f>O1539+Table1[[#This Row],[Hui Reply?]]</f>
        <v>346</v>
      </c>
      <c r="P1540" s="19">
        <f>INT(Table1[[#This Row],[post_time]])</f>
        <v>40290</v>
      </c>
      <c r="Q1540" s="3">
        <f>IF(Table1[[#This Row],[Hui Reply?]],VLOOKUP(Table1[[#This Row],[topic_id]],'All Topics Data'!$A$2:$E$1243,5,FALSE),0)</f>
        <v>0</v>
      </c>
      <c r="R1540" s="8">
        <f>Table1[[#This Row],[post_time]]+8/24</f>
        <v>40290.608888888892</v>
      </c>
      <c r="S1540" s="3">
        <f>IF(Table1[[#This Row],[post_position]]=1,0,SUMIFS($F$2:F1540,$H$2:H1540,Table1[[#This Row],[post_position]]-1,$C$2:C1540,Table1[[#This Row],[topic_id]]))</f>
        <v>40290.222442129627</v>
      </c>
    </row>
    <row r="1541" spans="1:19" x14ac:dyDescent="0.25">
      <c r="A1541" s="7">
        <v>1562</v>
      </c>
      <c r="B1541" s="7">
        <v>1</v>
      </c>
      <c r="C1541" s="7">
        <v>419</v>
      </c>
      <c r="D1541" s="7">
        <v>176</v>
      </c>
      <c r="E1541" s="2"/>
      <c r="F1541" s="8">
        <v>40290.287557870368</v>
      </c>
      <c r="G1541" s="7">
        <v>0</v>
      </c>
      <c r="H1541" s="7">
        <v>3</v>
      </c>
      <c r="I1541" s="7" t="b">
        <f t="shared" si="72"/>
        <v>0</v>
      </c>
      <c r="J1541" s="7" t="b">
        <f t="shared" si="73"/>
        <v>1</v>
      </c>
      <c r="K1541" s="7">
        <f t="shared" si="74"/>
        <v>0</v>
      </c>
      <c r="L1541" s="7">
        <f>WEEKDAY(Table1[[#This Row],[post_time]])</f>
        <v>5</v>
      </c>
      <c r="M1541" s="7">
        <f>VLOOKUP(Table1[[#This Row],[topic_id]],'All Topics Data'!$A$2:$I$1243,8,FALSE)</f>
        <v>40290.222222222219</v>
      </c>
      <c r="N1541" s="7">
        <f>Table1[[#This Row],[Hui Reply?]]*(Table1[[#This Row],[post_time]]-Table1[[#This Row],[timestamp of previous reply]])</f>
        <v>0</v>
      </c>
      <c r="O1541" s="3">
        <f>O1540+Table1[[#This Row],[Hui Reply?]]</f>
        <v>346</v>
      </c>
      <c r="P1541" s="19">
        <f>INT(Table1[[#This Row],[post_time]])</f>
        <v>40290</v>
      </c>
      <c r="Q1541" s="3">
        <f>IF(Table1[[#This Row],[Hui Reply?]],VLOOKUP(Table1[[#This Row],[topic_id]],'All Topics Data'!$A$2:$E$1243,5,FALSE),0)</f>
        <v>0</v>
      </c>
      <c r="R1541" s="8">
        <f>Table1[[#This Row],[post_time]]+8/24</f>
        <v>40290.620891203704</v>
      </c>
      <c r="S1541" s="3">
        <f>IF(Table1[[#This Row],[post_position]]=1,0,SUMIFS($F$2:F1541,$H$2:H1541,Table1[[#This Row],[post_position]]-1,$C$2:C1541,Table1[[#This Row],[topic_id]]))</f>
        <v>40290.275555555556</v>
      </c>
    </row>
    <row r="1542" spans="1:19" x14ac:dyDescent="0.25">
      <c r="A1542" s="7">
        <v>1563</v>
      </c>
      <c r="B1542" s="7">
        <v>1</v>
      </c>
      <c r="C1542" s="7">
        <v>419</v>
      </c>
      <c r="D1542" s="7">
        <v>24</v>
      </c>
      <c r="F1542" s="8">
        <v>40290.426574074074</v>
      </c>
      <c r="G1542" s="7">
        <v>0</v>
      </c>
      <c r="H1542" s="7">
        <v>4</v>
      </c>
      <c r="I1542" s="7" t="b">
        <f t="shared" si="72"/>
        <v>1</v>
      </c>
      <c r="J1542" s="7" t="b">
        <f t="shared" si="73"/>
        <v>1</v>
      </c>
      <c r="K1542" s="7">
        <f t="shared" si="74"/>
        <v>1</v>
      </c>
      <c r="L1542" s="7">
        <f>WEEKDAY(Table1[[#This Row],[post_time]])</f>
        <v>5</v>
      </c>
      <c r="M1542" s="7">
        <f>VLOOKUP(Table1[[#This Row],[topic_id]],'All Topics Data'!$A$2:$I$1243,8,FALSE)</f>
        <v>40290.222222222219</v>
      </c>
      <c r="N1542" s="7">
        <f>Table1[[#This Row],[Hui Reply?]]*(Table1[[#This Row],[post_time]]-Table1[[#This Row],[timestamp of previous reply]])</f>
        <v>0.13901620370597811</v>
      </c>
      <c r="O1542" s="3">
        <f>O1541+Table1[[#This Row],[Hui Reply?]]</f>
        <v>347</v>
      </c>
      <c r="P1542" s="19">
        <f>INT(Table1[[#This Row],[post_time]])</f>
        <v>40290</v>
      </c>
      <c r="Q1542" s="3" t="str">
        <f>IF(Table1[[#This Row],[Hui Reply?]],VLOOKUP(Table1[[#This Row],[topic_id]],'All Topics Data'!$A$2:$E$1243,5,FALSE),0)</f>
        <v>razaas</v>
      </c>
      <c r="R1542" s="8">
        <f>Table1[[#This Row],[post_time]]+8/24</f>
        <v>40290.75990740741</v>
      </c>
      <c r="S1542" s="3">
        <f>IF(Table1[[#This Row],[post_position]]=1,0,SUMIFS($F$2:F1542,$H$2:H1542,Table1[[#This Row],[post_position]]-1,$C$2:C1542,Table1[[#This Row],[topic_id]]))</f>
        <v>40290.287557870368</v>
      </c>
    </row>
    <row r="1543" spans="1:19" x14ac:dyDescent="0.25">
      <c r="A1543" s="7">
        <v>1564</v>
      </c>
      <c r="B1543" s="7">
        <v>1</v>
      </c>
      <c r="C1543" s="7">
        <v>420</v>
      </c>
      <c r="D1543" s="7">
        <v>4048</v>
      </c>
      <c r="E1543" s="2"/>
      <c r="F1543" s="8">
        <v>40290.449837962966</v>
      </c>
      <c r="G1543" s="7">
        <v>0</v>
      </c>
      <c r="H1543" s="7">
        <v>1</v>
      </c>
      <c r="I1543" s="7" t="b">
        <f t="shared" si="72"/>
        <v>0</v>
      </c>
      <c r="J1543" s="7" t="b">
        <f t="shared" si="73"/>
        <v>0</v>
      </c>
      <c r="K1543" s="7">
        <f t="shared" si="74"/>
        <v>0</v>
      </c>
      <c r="L1543" s="7">
        <f>WEEKDAY(Table1[[#This Row],[post_time]])</f>
        <v>5</v>
      </c>
      <c r="M1543" s="7">
        <f>VLOOKUP(Table1[[#This Row],[topic_id]],'All Topics Data'!$A$2:$I$1243,8,FALSE)</f>
        <v>40290.449305555558</v>
      </c>
      <c r="N1543" s="7">
        <f>Table1[[#This Row],[Hui Reply?]]*(Table1[[#This Row],[post_time]]-Table1[[#This Row],[timestamp of previous reply]])</f>
        <v>0</v>
      </c>
      <c r="O1543" s="3">
        <f>O1542+Table1[[#This Row],[Hui Reply?]]</f>
        <v>347</v>
      </c>
      <c r="P1543" s="19">
        <f>INT(Table1[[#This Row],[post_time]])</f>
        <v>40290</v>
      </c>
      <c r="Q1543" s="3">
        <f>IF(Table1[[#This Row],[Hui Reply?]],VLOOKUP(Table1[[#This Row],[topic_id]],'All Topics Data'!$A$2:$E$1243,5,FALSE),0)</f>
        <v>0</v>
      </c>
      <c r="R1543" s="8">
        <f>Table1[[#This Row],[post_time]]+8/24</f>
        <v>40290.783171296302</v>
      </c>
      <c r="S1543" s="3">
        <f>IF(Table1[[#This Row],[post_position]]=1,0,SUMIFS($F$2:F1543,$H$2:H1543,Table1[[#This Row],[post_position]]-1,$C$2:C1543,Table1[[#This Row],[topic_id]]))</f>
        <v>0</v>
      </c>
    </row>
    <row r="1544" spans="1:19" x14ac:dyDescent="0.25">
      <c r="A1544" s="7">
        <v>1565</v>
      </c>
      <c r="B1544" s="7">
        <v>1</v>
      </c>
      <c r="C1544" s="7">
        <v>421</v>
      </c>
      <c r="D1544" s="7">
        <v>5246</v>
      </c>
      <c r="E1544" s="2"/>
      <c r="F1544" s="8">
        <v>40290.452997685185</v>
      </c>
      <c r="G1544" s="7">
        <v>0</v>
      </c>
      <c r="H1544" s="7">
        <v>1</v>
      </c>
      <c r="I1544" s="7" t="b">
        <f t="shared" si="72"/>
        <v>0</v>
      </c>
      <c r="J1544" s="7" t="b">
        <f t="shared" si="73"/>
        <v>0</v>
      </c>
      <c r="K1544" s="7">
        <f t="shared" si="74"/>
        <v>0</v>
      </c>
      <c r="L1544" s="7">
        <f>WEEKDAY(Table1[[#This Row],[post_time]])</f>
        <v>5</v>
      </c>
      <c r="M1544" s="7">
        <f>VLOOKUP(Table1[[#This Row],[topic_id]],'All Topics Data'!$A$2:$I$1243,8,FALSE)</f>
        <v>40290.452777777777</v>
      </c>
      <c r="N1544" s="7">
        <f>Table1[[#This Row],[Hui Reply?]]*(Table1[[#This Row],[post_time]]-Table1[[#This Row],[timestamp of previous reply]])</f>
        <v>0</v>
      </c>
      <c r="O1544" s="3">
        <f>O1543+Table1[[#This Row],[Hui Reply?]]</f>
        <v>347</v>
      </c>
      <c r="P1544" s="19">
        <f>INT(Table1[[#This Row],[post_time]])</f>
        <v>40290</v>
      </c>
      <c r="Q1544" s="3">
        <f>IF(Table1[[#This Row],[Hui Reply?]],VLOOKUP(Table1[[#This Row],[topic_id]],'All Topics Data'!$A$2:$E$1243,5,FALSE),0)</f>
        <v>0</v>
      </c>
      <c r="R1544" s="8">
        <f>Table1[[#This Row],[post_time]]+8/24</f>
        <v>40290.78633101852</v>
      </c>
      <c r="S1544" s="3">
        <f>IF(Table1[[#This Row],[post_position]]=1,0,SUMIFS($F$2:F1544,$H$2:H1544,Table1[[#This Row],[post_position]]-1,$C$2:C1544,Table1[[#This Row],[topic_id]]))</f>
        <v>0</v>
      </c>
    </row>
    <row r="1545" spans="1:19" x14ac:dyDescent="0.25">
      <c r="A1545" s="7">
        <v>1566</v>
      </c>
      <c r="B1545" s="7">
        <v>1</v>
      </c>
      <c r="C1545" s="7">
        <v>421</v>
      </c>
      <c r="D1545" s="7">
        <v>5246</v>
      </c>
      <c r="F1545" s="8">
        <v>40290.457916666666</v>
      </c>
      <c r="G1545" s="7">
        <v>0</v>
      </c>
      <c r="H1545" s="7">
        <v>2</v>
      </c>
      <c r="I1545" s="7" t="b">
        <f t="shared" si="72"/>
        <v>0</v>
      </c>
      <c r="J1545" s="7" t="b">
        <f t="shared" si="73"/>
        <v>1</v>
      </c>
      <c r="K1545" s="7">
        <f t="shared" si="74"/>
        <v>0</v>
      </c>
      <c r="L1545" s="7">
        <f>WEEKDAY(Table1[[#This Row],[post_time]])</f>
        <v>5</v>
      </c>
      <c r="M1545" s="7">
        <f>VLOOKUP(Table1[[#This Row],[topic_id]],'All Topics Data'!$A$2:$I$1243,8,FALSE)</f>
        <v>40290.452777777777</v>
      </c>
      <c r="N1545" s="7">
        <f>Table1[[#This Row],[Hui Reply?]]*(Table1[[#This Row],[post_time]]-Table1[[#This Row],[timestamp of previous reply]])</f>
        <v>0</v>
      </c>
      <c r="O1545" s="3">
        <f>O1544+Table1[[#This Row],[Hui Reply?]]</f>
        <v>347</v>
      </c>
      <c r="P1545" s="19">
        <f>INT(Table1[[#This Row],[post_time]])</f>
        <v>40290</v>
      </c>
      <c r="Q1545" s="3">
        <f>IF(Table1[[#This Row],[Hui Reply?]],VLOOKUP(Table1[[#This Row],[topic_id]],'All Topics Data'!$A$2:$E$1243,5,FALSE),0)</f>
        <v>0</v>
      </c>
      <c r="R1545" s="8">
        <f>Table1[[#This Row],[post_time]]+8/24</f>
        <v>40290.791250000002</v>
      </c>
      <c r="S1545" s="3">
        <f>IF(Table1[[#This Row],[post_position]]=1,0,SUMIFS($F$2:F1545,$H$2:H1545,Table1[[#This Row],[post_position]]-1,$C$2:C1545,Table1[[#This Row],[topic_id]]))</f>
        <v>40290.452997685185</v>
      </c>
    </row>
    <row r="1546" spans="1:19" x14ac:dyDescent="0.25">
      <c r="A1546" s="7">
        <v>1567</v>
      </c>
      <c r="B1546" s="7">
        <v>1</v>
      </c>
      <c r="C1546" s="7">
        <v>419</v>
      </c>
      <c r="D1546" s="7">
        <v>176</v>
      </c>
      <c r="F1546" s="8">
        <v>40290.484710648147</v>
      </c>
      <c r="G1546" s="7">
        <v>0</v>
      </c>
      <c r="H1546" s="7">
        <v>5</v>
      </c>
      <c r="I1546" s="7" t="b">
        <f t="shared" si="72"/>
        <v>0</v>
      </c>
      <c r="J1546" s="7" t="b">
        <f t="shared" si="73"/>
        <v>1</v>
      </c>
      <c r="K1546" s="7">
        <f t="shared" si="74"/>
        <v>0</v>
      </c>
      <c r="L1546" s="7">
        <f>WEEKDAY(Table1[[#This Row],[post_time]])</f>
        <v>5</v>
      </c>
      <c r="M1546" s="7">
        <f>VLOOKUP(Table1[[#This Row],[topic_id]],'All Topics Data'!$A$2:$I$1243,8,FALSE)</f>
        <v>40290.222222222219</v>
      </c>
      <c r="N1546" s="7">
        <f>Table1[[#This Row],[Hui Reply?]]*(Table1[[#This Row],[post_time]]-Table1[[#This Row],[timestamp of previous reply]])</f>
        <v>0</v>
      </c>
      <c r="O1546" s="3">
        <f>O1545+Table1[[#This Row],[Hui Reply?]]</f>
        <v>347</v>
      </c>
      <c r="P1546" s="19">
        <f>INT(Table1[[#This Row],[post_time]])</f>
        <v>40290</v>
      </c>
      <c r="Q1546" s="3">
        <f>IF(Table1[[#This Row],[Hui Reply?]],VLOOKUP(Table1[[#This Row],[topic_id]],'All Topics Data'!$A$2:$E$1243,5,FALSE),0)</f>
        <v>0</v>
      </c>
      <c r="R1546" s="8">
        <f>Table1[[#This Row],[post_time]]+8/24</f>
        <v>40290.818043981482</v>
      </c>
      <c r="S1546" s="3">
        <f>IF(Table1[[#This Row],[post_position]]=1,0,SUMIFS($F$2:F1546,$H$2:H1546,Table1[[#This Row],[post_position]]-1,$C$2:C1546,Table1[[#This Row],[topic_id]]))</f>
        <v>40290.426574074074</v>
      </c>
    </row>
    <row r="1547" spans="1:19" x14ac:dyDescent="0.25">
      <c r="A1547" s="7">
        <v>1568</v>
      </c>
      <c r="B1547" s="7">
        <v>1</v>
      </c>
      <c r="C1547" s="7">
        <v>422</v>
      </c>
      <c r="D1547" s="7">
        <v>3983</v>
      </c>
      <c r="E1547" s="2"/>
      <c r="F1547" s="8">
        <v>40290.538159722222</v>
      </c>
      <c r="G1547" s="7">
        <v>0</v>
      </c>
      <c r="H1547" s="7">
        <v>1</v>
      </c>
      <c r="I1547" s="7" t="b">
        <f t="shared" si="72"/>
        <v>0</v>
      </c>
      <c r="J1547" s="7" t="b">
        <f t="shared" si="73"/>
        <v>0</v>
      </c>
      <c r="K1547" s="7">
        <f t="shared" si="74"/>
        <v>0</v>
      </c>
      <c r="L1547" s="7">
        <f>WEEKDAY(Table1[[#This Row],[post_time]])</f>
        <v>5</v>
      </c>
      <c r="M1547" s="7">
        <f>VLOOKUP(Table1[[#This Row],[topic_id]],'All Topics Data'!$A$2:$I$1243,8,FALSE)</f>
        <v>40290.537499999999</v>
      </c>
      <c r="N1547" s="7">
        <f>Table1[[#This Row],[Hui Reply?]]*(Table1[[#This Row],[post_time]]-Table1[[#This Row],[timestamp of previous reply]])</f>
        <v>0</v>
      </c>
      <c r="O1547" s="3">
        <f>O1546+Table1[[#This Row],[Hui Reply?]]</f>
        <v>347</v>
      </c>
      <c r="P1547" s="19">
        <f>INT(Table1[[#This Row],[post_time]])</f>
        <v>40290</v>
      </c>
      <c r="Q1547" s="3">
        <f>IF(Table1[[#This Row],[Hui Reply?]],VLOOKUP(Table1[[#This Row],[topic_id]],'All Topics Data'!$A$2:$E$1243,5,FALSE),0)</f>
        <v>0</v>
      </c>
      <c r="R1547" s="8">
        <f>Table1[[#This Row],[post_time]]+8/24</f>
        <v>40290.871493055558</v>
      </c>
      <c r="S1547" s="3">
        <f>IF(Table1[[#This Row],[post_position]]=1,0,SUMIFS($F$2:F1547,$H$2:H1547,Table1[[#This Row],[post_position]]-1,$C$2:C1547,Table1[[#This Row],[topic_id]]))</f>
        <v>0</v>
      </c>
    </row>
    <row r="1548" spans="1:19" x14ac:dyDescent="0.25">
      <c r="A1548" s="7">
        <v>1569</v>
      </c>
      <c r="B1548" s="7">
        <v>1</v>
      </c>
      <c r="C1548" s="7">
        <v>421</v>
      </c>
      <c r="D1548" s="7">
        <v>4048</v>
      </c>
      <c r="E1548" s="2"/>
      <c r="F1548" s="8">
        <v>40290.565636574072</v>
      </c>
      <c r="G1548" s="7">
        <v>0</v>
      </c>
      <c r="H1548" s="7">
        <v>3</v>
      </c>
      <c r="I1548" s="7" t="b">
        <f t="shared" si="72"/>
        <v>0</v>
      </c>
      <c r="J1548" s="7" t="b">
        <f t="shared" si="73"/>
        <v>1</v>
      </c>
      <c r="K1548" s="7">
        <f t="shared" si="74"/>
        <v>0</v>
      </c>
      <c r="L1548" s="7">
        <f>WEEKDAY(Table1[[#This Row],[post_time]])</f>
        <v>5</v>
      </c>
      <c r="M1548" s="7">
        <f>VLOOKUP(Table1[[#This Row],[topic_id]],'All Topics Data'!$A$2:$I$1243,8,FALSE)</f>
        <v>40290.452777777777</v>
      </c>
      <c r="N1548" s="7">
        <f>Table1[[#This Row],[Hui Reply?]]*(Table1[[#This Row],[post_time]]-Table1[[#This Row],[timestamp of previous reply]])</f>
        <v>0</v>
      </c>
      <c r="O1548" s="3">
        <f>O1547+Table1[[#This Row],[Hui Reply?]]</f>
        <v>347</v>
      </c>
      <c r="P1548" s="19">
        <f>INT(Table1[[#This Row],[post_time]])</f>
        <v>40290</v>
      </c>
      <c r="Q1548" s="3">
        <f>IF(Table1[[#This Row],[Hui Reply?]],VLOOKUP(Table1[[#This Row],[topic_id]],'All Topics Data'!$A$2:$E$1243,5,FALSE),0)</f>
        <v>0</v>
      </c>
      <c r="R1548" s="8">
        <f>Table1[[#This Row],[post_time]]+8/24</f>
        <v>40290.898969907408</v>
      </c>
      <c r="S1548" s="3">
        <f>IF(Table1[[#This Row],[post_position]]=1,0,SUMIFS($F$2:F1548,$H$2:H1548,Table1[[#This Row],[post_position]]-1,$C$2:C1548,Table1[[#This Row],[topic_id]]))</f>
        <v>40290.457916666666</v>
      </c>
    </row>
    <row r="1549" spans="1:19" x14ac:dyDescent="0.25">
      <c r="A1549" s="7">
        <v>1570</v>
      </c>
      <c r="B1549" s="7">
        <v>1</v>
      </c>
      <c r="C1549" s="7">
        <v>422</v>
      </c>
      <c r="D1549" s="7">
        <v>4048</v>
      </c>
      <c r="F1549" s="8">
        <v>40290.56726851852</v>
      </c>
      <c r="G1549" s="7">
        <v>0</v>
      </c>
      <c r="H1549" s="7">
        <v>2</v>
      </c>
      <c r="I1549" s="7" t="b">
        <f t="shared" si="72"/>
        <v>0</v>
      </c>
      <c r="J1549" s="7" t="b">
        <f t="shared" si="73"/>
        <v>1</v>
      </c>
      <c r="K1549" s="7">
        <f t="shared" si="74"/>
        <v>0</v>
      </c>
      <c r="L1549" s="7">
        <f>WEEKDAY(Table1[[#This Row],[post_time]])</f>
        <v>5</v>
      </c>
      <c r="M1549" s="7">
        <f>VLOOKUP(Table1[[#This Row],[topic_id]],'All Topics Data'!$A$2:$I$1243,8,FALSE)</f>
        <v>40290.537499999999</v>
      </c>
      <c r="N1549" s="7">
        <f>Table1[[#This Row],[Hui Reply?]]*(Table1[[#This Row],[post_time]]-Table1[[#This Row],[timestamp of previous reply]])</f>
        <v>0</v>
      </c>
      <c r="O1549" s="3">
        <f>O1548+Table1[[#This Row],[Hui Reply?]]</f>
        <v>347</v>
      </c>
      <c r="P1549" s="19">
        <f>INT(Table1[[#This Row],[post_time]])</f>
        <v>40290</v>
      </c>
      <c r="Q1549" s="3">
        <f>IF(Table1[[#This Row],[Hui Reply?]],VLOOKUP(Table1[[#This Row],[topic_id]],'All Topics Data'!$A$2:$E$1243,5,FALSE),0)</f>
        <v>0</v>
      </c>
      <c r="R1549" s="8">
        <f>Table1[[#This Row],[post_time]]+8/24</f>
        <v>40290.900601851856</v>
      </c>
      <c r="S1549" s="3">
        <f>IF(Table1[[#This Row],[post_position]]=1,0,SUMIFS($F$2:F1549,$H$2:H1549,Table1[[#This Row],[post_position]]-1,$C$2:C1549,Table1[[#This Row],[topic_id]]))</f>
        <v>40290.538159722222</v>
      </c>
    </row>
    <row r="1550" spans="1:19" x14ac:dyDescent="0.25">
      <c r="A1550" s="7">
        <v>1571</v>
      </c>
      <c r="B1550" s="7">
        <v>1</v>
      </c>
      <c r="C1550" s="7">
        <v>423</v>
      </c>
      <c r="D1550" s="7">
        <v>4712</v>
      </c>
      <c r="E1550" s="2"/>
      <c r="F1550" s="8">
        <v>40290.582233796296</v>
      </c>
      <c r="G1550" s="7">
        <v>0</v>
      </c>
      <c r="H1550" s="7">
        <v>1</v>
      </c>
      <c r="I1550" s="7" t="b">
        <f t="shared" si="72"/>
        <v>0</v>
      </c>
      <c r="J1550" s="7" t="b">
        <f t="shared" si="73"/>
        <v>0</v>
      </c>
      <c r="K1550" s="7">
        <f t="shared" si="74"/>
        <v>0</v>
      </c>
      <c r="L1550" s="7">
        <f>WEEKDAY(Table1[[#This Row],[post_time]])</f>
        <v>5</v>
      </c>
      <c r="M1550" s="7">
        <f>VLOOKUP(Table1[[#This Row],[topic_id]],'All Topics Data'!$A$2:$I$1243,8,FALSE)</f>
        <v>40290.581944444442</v>
      </c>
      <c r="N1550" s="7">
        <f>Table1[[#This Row],[Hui Reply?]]*(Table1[[#This Row],[post_time]]-Table1[[#This Row],[timestamp of previous reply]])</f>
        <v>0</v>
      </c>
      <c r="O1550" s="3">
        <f>O1549+Table1[[#This Row],[Hui Reply?]]</f>
        <v>347</v>
      </c>
      <c r="P1550" s="19">
        <f>INT(Table1[[#This Row],[post_time]])</f>
        <v>40290</v>
      </c>
      <c r="Q1550" s="3">
        <f>IF(Table1[[#This Row],[Hui Reply?]],VLOOKUP(Table1[[#This Row],[topic_id]],'All Topics Data'!$A$2:$E$1243,5,FALSE),0)</f>
        <v>0</v>
      </c>
      <c r="R1550" s="8">
        <f>Table1[[#This Row],[post_time]]+8/24</f>
        <v>40290.915567129632</v>
      </c>
      <c r="S1550" s="3">
        <f>IF(Table1[[#This Row],[post_position]]=1,0,SUMIFS($F$2:F1550,$H$2:H1550,Table1[[#This Row],[post_position]]-1,$C$2:C1550,Table1[[#This Row],[topic_id]]))</f>
        <v>0</v>
      </c>
    </row>
    <row r="1551" spans="1:19" x14ac:dyDescent="0.25">
      <c r="A1551" s="7">
        <v>1572</v>
      </c>
      <c r="B1551" s="7">
        <v>1</v>
      </c>
      <c r="C1551" s="7">
        <v>418</v>
      </c>
      <c r="D1551" s="7">
        <v>5499</v>
      </c>
      <c r="E1551" s="2"/>
      <c r="F1551" s="8">
        <v>40290.6559375</v>
      </c>
      <c r="G1551" s="7">
        <v>0</v>
      </c>
      <c r="H1551" s="7">
        <v>3</v>
      </c>
      <c r="I1551" s="7" t="b">
        <f t="shared" si="72"/>
        <v>0</v>
      </c>
      <c r="J1551" s="7" t="b">
        <f t="shared" si="73"/>
        <v>1</v>
      </c>
      <c r="K1551" s="7">
        <f t="shared" si="74"/>
        <v>0</v>
      </c>
      <c r="L1551" s="7">
        <f>WEEKDAY(Table1[[#This Row],[post_time]])</f>
        <v>5</v>
      </c>
      <c r="M1551" s="7">
        <f>VLOOKUP(Table1[[#This Row],[topic_id]],'All Topics Data'!$A$2:$I$1243,8,FALSE)</f>
        <v>40289.907638888886</v>
      </c>
      <c r="N1551" s="7">
        <f>Table1[[#This Row],[Hui Reply?]]*(Table1[[#This Row],[post_time]]-Table1[[#This Row],[timestamp of previous reply]])</f>
        <v>0</v>
      </c>
      <c r="O1551" s="3">
        <f>O1550+Table1[[#This Row],[Hui Reply?]]</f>
        <v>347</v>
      </c>
      <c r="P1551" s="19">
        <f>INT(Table1[[#This Row],[post_time]])</f>
        <v>40290</v>
      </c>
      <c r="Q1551" s="3">
        <f>IF(Table1[[#This Row],[Hui Reply?]],VLOOKUP(Table1[[#This Row],[topic_id]],'All Topics Data'!$A$2:$E$1243,5,FALSE),0)</f>
        <v>0</v>
      </c>
      <c r="R1551" s="8">
        <f>Table1[[#This Row],[post_time]]+8/24</f>
        <v>40290.989270833335</v>
      </c>
      <c r="S1551" s="3">
        <f>IF(Table1[[#This Row],[post_position]]=1,0,SUMIFS($F$2:F1551,$H$2:H1551,Table1[[#This Row],[post_position]]-1,$C$2:C1551,Table1[[#This Row],[topic_id]]))</f>
        <v>40290.082986111112</v>
      </c>
    </row>
    <row r="1552" spans="1:19" x14ac:dyDescent="0.25">
      <c r="A1552" s="7">
        <v>1573</v>
      </c>
      <c r="B1552" s="7">
        <v>4</v>
      </c>
      <c r="C1552" s="7">
        <v>2</v>
      </c>
      <c r="D1552" s="7">
        <v>5499</v>
      </c>
      <c r="E1552" s="2"/>
      <c r="F1552" s="8">
        <v>40290.660775462966</v>
      </c>
      <c r="G1552" s="7">
        <v>0</v>
      </c>
      <c r="H1552" s="7">
        <v>45</v>
      </c>
      <c r="I1552" s="7" t="b">
        <f t="shared" si="72"/>
        <v>0</v>
      </c>
      <c r="J1552" s="7" t="b">
        <f t="shared" si="73"/>
        <v>1</v>
      </c>
      <c r="K1552" s="7">
        <f t="shared" si="74"/>
        <v>0</v>
      </c>
      <c r="L1552" s="7">
        <f>WEEKDAY(Table1[[#This Row],[post_time]])</f>
        <v>5</v>
      </c>
      <c r="M1552" s="7">
        <f>VLOOKUP(Table1[[#This Row],[topic_id]],'All Topics Data'!$A$2:$I$1243,8,FALSE)</f>
        <v>40019.929861111108</v>
      </c>
      <c r="N1552" s="7">
        <f>Table1[[#This Row],[Hui Reply?]]*(Table1[[#This Row],[post_time]]-Table1[[#This Row],[timestamp of previous reply]])</f>
        <v>0</v>
      </c>
      <c r="O1552" s="3">
        <f>O1551+Table1[[#This Row],[Hui Reply?]]</f>
        <v>347</v>
      </c>
      <c r="P1552" s="19">
        <f>INT(Table1[[#This Row],[post_time]])</f>
        <v>40290</v>
      </c>
      <c r="Q1552" s="3">
        <f>IF(Table1[[#This Row],[Hui Reply?]],VLOOKUP(Table1[[#This Row],[topic_id]],'All Topics Data'!$A$2:$E$1243,5,FALSE),0)</f>
        <v>0</v>
      </c>
      <c r="R1552" s="8">
        <f>Table1[[#This Row],[post_time]]+8/24</f>
        <v>40290.994108796302</v>
      </c>
      <c r="S1552" s="3">
        <f>IF(Table1[[#This Row],[post_position]]=1,0,SUMIFS($F$2:F1552,$H$2:H1552,Table1[[#This Row],[post_position]]-1,$C$2:C1552,Table1[[#This Row],[topic_id]]))</f>
        <v>40277.510416666664</v>
      </c>
    </row>
    <row r="1553" spans="1:19" x14ac:dyDescent="0.25">
      <c r="A1553" s="7">
        <v>1574</v>
      </c>
      <c r="B1553" s="7">
        <v>1</v>
      </c>
      <c r="C1553" s="7">
        <v>373</v>
      </c>
      <c r="D1553" s="7">
        <v>376</v>
      </c>
      <c r="F1553" s="8">
        <v>40290.664421296293</v>
      </c>
      <c r="G1553" s="7">
        <v>0</v>
      </c>
      <c r="H1553" s="7">
        <v>3</v>
      </c>
      <c r="I1553" s="7" t="b">
        <f t="shared" si="72"/>
        <v>0</v>
      </c>
      <c r="J1553" s="7" t="b">
        <f t="shared" si="73"/>
        <v>1</v>
      </c>
      <c r="K1553" s="7">
        <f t="shared" si="74"/>
        <v>0</v>
      </c>
      <c r="L1553" s="7">
        <f>WEEKDAY(Table1[[#This Row],[post_time]])</f>
        <v>5</v>
      </c>
      <c r="M1553" s="7">
        <f>VLOOKUP(Table1[[#This Row],[topic_id]],'All Topics Data'!$A$2:$I$1243,8,FALSE)</f>
        <v>40267.811805555553</v>
      </c>
      <c r="N1553" s="7">
        <f>Table1[[#This Row],[Hui Reply?]]*(Table1[[#This Row],[post_time]]-Table1[[#This Row],[timestamp of previous reply]])</f>
        <v>0</v>
      </c>
      <c r="O1553" s="3">
        <f>O1552+Table1[[#This Row],[Hui Reply?]]</f>
        <v>347</v>
      </c>
      <c r="P1553" s="19">
        <f>INT(Table1[[#This Row],[post_time]])</f>
        <v>40290</v>
      </c>
      <c r="Q1553" s="3">
        <f>IF(Table1[[#This Row],[Hui Reply?]],VLOOKUP(Table1[[#This Row],[topic_id]],'All Topics Data'!$A$2:$E$1243,5,FALSE),0)</f>
        <v>0</v>
      </c>
      <c r="R1553" s="8">
        <f>Table1[[#This Row],[post_time]]+8/24</f>
        <v>40290.997754629629</v>
      </c>
      <c r="S1553" s="3">
        <f>IF(Table1[[#This Row],[post_position]]=1,0,SUMIFS($F$2:F1553,$H$2:H1553,Table1[[#This Row],[post_position]]-1,$C$2:C1553,Table1[[#This Row],[topic_id]]))</f>
        <v>40268.480613425927</v>
      </c>
    </row>
    <row r="1554" spans="1:19" x14ac:dyDescent="0.25">
      <c r="A1554" s="7">
        <v>1575</v>
      </c>
      <c r="B1554" s="7">
        <v>1</v>
      </c>
      <c r="C1554" s="7">
        <v>373</v>
      </c>
      <c r="D1554" s="7">
        <v>376</v>
      </c>
      <c r="E1554" s="2"/>
      <c r="F1554" s="8">
        <v>40290.730266203704</v>
      </c>
      <c r="G1554" s="7">
        <v>0</v>
      </c>
      <c r="H1554" s="7">
        <v>4</v>
      </c>
      <c r="I1554" s="7" t="b">
        <f t="shared" si="72"/>
        <v>0</v>
      </c>
      <c r="J1554" s="7" t="b">
        <f t="shared" si="73"/>
        <v>1</v>
      </c>
      <c r="K1554" s="7">
        <f t="shared" si="74"/>
        <v>0</v>
      </c>
      <c r="L1554" s="7">
        <f>WEEKDAY(Table1[[#This Row],[post_time]])</f>
        <v>5</v>
      </c>
      <c r="M1554" s="7">
        <f>VLOOKUP(Table1[[#This Row],[topic_id]],'All Topics Data'!$A$2:$I$1243,8,FALSE)</f>
        <v>40267.811805555553</v>
      </c>
      <c r="N1554" s="7">
        <f>Table1[[#This Row],[Hui Reply?]]*(Table1[[#This Row],[post_time]]-Table1[[#This Row],[timestamp of previous reply]])</f>
        <v>0</v>
      </c>
      <c r="O1554" s="3">
        <f>O1553+Table1[[#This Row],[Hui Reply?]]</f>
        <v>347</v>
      </c>
      <c r="P1554" s="19">
        <f>INT(Table1[[#This Row],[post_time]])</f>
        <v>40290</v>
      </c>
      <c r="Q1554" s="3">
        <f>IF(Table1[[#This Row],[Hui Reply?]],VLOOKUP(Table1[[#This Row],[topic_id]],'All Topics Data'!$A$2:$E$1243,5,FALSE),0)</f>
        <v>0</v>
      </c>
      <c r="R1554" s="8">
        <f>Table1[[#This Row],[post_time]]+8/24</f>
        <v>40291.063599537039</v>
      </c>
      <c r="S1554" s="3">
        <f>IF(Table1[[#This Row],[post_position]]=1,0,SUMIFS($F$2:F1554,$H$2:H1554,Table1[[#This Row],[post_position]]-1,$C$2:C1554,Table1[[#This Row],[topic_id]]))</f>
        <v>40290.664421296293</v>
      </c>
    </row>
    <row r="1555" spans="1:19" x14ac:dyDescent="0.25">
      <c r="A1555" s="7">
        <v>1576</v>
      </c>
      <c r="B1555" s="7">
        <v>1</v>
      </c>
      <c r="C1555" s="7">
        <v>373</v>
      </c>
      <c r="D1555" s="7">
        <v>2865</v>
      </c>
      <c r="F1555" s="8">
        <v>40290.731041666666</v>
      </c>
      <c r="G1555" s="7">
        <v>0</v>
      </c>
      <c r="H1555" s="7">
        <v>5</v>
      </c>
      <c r="I1555" s="7" t="b">
        <f t="shared" si="72"/>
        <v>0</v>
      </c>
      <c r="J1555" s="7" t="b">
        <f t="shared" si="73"/>
        <v>1</v>
      </c>
      <c r="K1555" s="7">
        <f t="shared" si="74"/>
        <v>0</v>
      </c>
      <c r="L1555" s="7">
        <f>WEEKDAY(Table1[[#This Row],[post_time]])</f>
        <v>5</v>
      </c>
      <c r="M1555" s="7">
        <f>VLOOKUP(Table1[[#This Row],[topic_id]],'All Topics Data'!$A$2:$I$1243,8,FALSE)</f>
        <v>40267.811805555553</v>
      </c>
      <c r="N1555" s="7">
        <f>Table1[[#This Row],[Hui Reply?]]*(Table1[[#This Row],[post_time]]-Table1[[#This Row],[timestamp of previous reply]])</f>
        <v>0</v>
      </c>
      <c r="O1555" s="3">
        <f>O1554+Table1[[#This Row],[Hui Reply?]]</f>
        <v>347</v>
      </c>
      <c r="P1555" s="19">
        <f>INT(Table1[[#This Row],[post_time]])</f>
        <v>40290</v>
      </c>
      <c r="Q1555" s="3">
        <f>IF(Table1[[#This Row],[Hui Reply?]],VLOOKUP(Table1[[#This Row],[topic_id]],'All Topics Data'!$A$2:$E$1243,5,FALSE),0)</f>
        <v>0</v>
      </c>
      <c r="R1555" s="8">
        <f>Table1[[#This Row],[post_time]]+8/24</f>
        <v>40291.064375000002</v>
      </c>
      <c r="S1555" s="3">
        <f>IF(Table1[[#This Row],[post_position]]=1,0,SUMIFS($F$2:F1555,$H$2:H1555,Table1[[#This Row],[post_position]]-1,$C$2:C1555,Table1[[#This Row],[topic_id]]))</f>
        <v>40290.730266203704</v>
      </c>
    </row>
    <row r="1556" spans="1:19" x14ac:dyDescent="0.25">
      <c r="A1556" s="7">
        <v>1577</v>
      </c>
      <c r="B1556" s="7">
        <v>1</v>
      </c>
      <c r="C1556" s="7">
        <v>424</v>
      </c>
      <c r="D1556" s="7">
        <v>3983</v>
      </c>
      <c r="E1556" s="2"/>
      <c r="F1556" s="8">
        <v>40290.747488425928</v>
      </c>
      <c r="G1556" s="7">
        <v>0</v>
      </c>
      <c r="H1556" s="7">
        <v>1</v>
      </c>
      <c r="I1556" s="7" t="b">
        <f t="shared" si="72"/>
        <v>0</v>
      </c>
      <c r="J1556" s="7" t="b">
        <f t="shared" si="73"/>
        <v>0</v>
      </c>
      <c r="K1556" s="7">
        <f t="shared" si="74"/>
        <v>0</v>
      </c>
      <c r="L1556" s="7">
        <f>WEEKDAY(Table1[[#This Row],[post_time]])</f>
        <v>5</v>
      </c>
      <c r="M1556" s="7">
        <f>VLOOKUP(Table1[[#This Row],[topic_id]],'All Topics Data'!$A$2:$I$1243,8,FALSE)</f>
        <v>40290.74722222222</v>
      </c>
      <c r="N1556" s="7">
        <f>Table1[[#This Row],[Hui Reply?]]*(Table1[[#This Row],[post_time]]-Table1[[#This Row],[timestamp of previous reply]])</f>
        <v>0</v>
      </c>
      <c r="O1556" s="3">
        <f>O1555+Table1[[#This Row],[Hui Reply?]]</f>
        <v>347</v>
      </c>
      <c r="P1556" s="19">
        <f>INT(Table1[[#This Row],[post_time]])</f>
        <v>40290</v>
      </c>
      <c r="Q1556" s="3">
        <f>IF(Table1[[#This Row],[Hui Reply?]],VLOOKUP(Table1[[#This Row],[topic_id]],'All Topics Data'!$A$2:$E$1243,5,FALSE),0)</f>
        <v>0</v>
      </c>
      <c r="R1556" s="8">
        <f>Table1[[#This Row],[post_time]]+8/24</f>
        <v>40291.080821759264</v>
      </c>
      <c r="S1556" s="3">
        <f>IF(Table1[[#This Row],[post_position]]=1,0,SUMIFS($F$2:F1556,$H$2:H1556,Table1[[#This Row],[post_position]]-1,$C$2:C1556,Table1[[#This Row],[topic_id]]))</f>
        <v>0</v>
      </c>
    </row>
    <row r="1557" spans="1:19" x14ac:dyDescent="0.25">
      <c r="A1557" s="7">
        <v>1578</v>
      </c>
      <c r="B1557" s="7">
        <v>1</v>
      </c>
      <c r="C1557" s="7">
        <v>420</v>
      </c>
      <c r="D1557" s="7">
        <v>5499</v>
      </c>
      <c r="E1557" s="2"/>
      <c r="F1557" s="8">
        <v>40290.830810185187</v>
      </c>
      <c r="G1557" s="7">
        <v>0</v>
      </c>
      <c r="H1557" s="7">
        <v>2</v>
      </c>
      <c r="I1557" s="7" t="b">
        <f t="shared" si="72"/>
        <v>0</v>
      </c>
      <c r="J1557" s="7" t="b">
        <f t="shared" si="73"/>
        <v>1</v>
      </c>
      <c r="K1557" s="7">
        <f t="shared" si="74"/>
        <v>0</v>
      </c>
      <c r="L1557" s="7">
        <f>WEEKDAY(Table1[[#This Row],[post_time]])</f>
        <v>5</v>
      </c>
      <c r="M1557" s="7">
        <f>VLOOKUP(Table1[[#This Row],[topic_id]],'All Topics Data'!$A$2:$I$1243,8,FALSE)</f>
        <v>40290.449305555558</v>
      </c>
      <c r="N1557" s="7">
        <f>Table1[[#This Row],[Hui Reply?]]*(Table1[[#This Row],[post_time]]-Table1[[#This Row],[timestamp of previous reply]])</f>
        <v>0</v>
      </c>
      <c r="O1557" s="3">
        <f>O1556+Table1[[#This Row],[Hui Reply?]]</f>
        <v>347</v>
      </c>
      <c r="P1557" s="19">
        <f>INT(Table1[[#This Row],[post_time]])</f>
        <v>40290</v>
      </c>
      <c r="Q1557" s="3">
        <f>IF(Table1[[#This Row],[Hui Reply?]],VLOOKUP(Table1[[#This Row],[topic_id]],'All Topics Data'!$A$2:$E$1243,5,FALSE),0)</f>
        <v>0</v>
      </c>
      <c r="R1557" s="8">
        <f>Table1[[#This Row],[post_time]]+8/24</f>
        <v>40291.164143518523</v>
      </c>
      <c r="S1557" s="3">
        <f>IF(Table1[[#This Row],[post_position]]=1,0,SUMIFS($F$2:F1557,$H$2:H1557,Table1[[#This Row],[post_position]]-1,$C$2:C1557,Table1[[#This Row],[topic_id]]))</f>
        <v>40290.449837962966</v>
      </c>
    </row>
    <row r="1558" spans="1:19" x14ac:dyDescent="0.25">
      <c r="A1558" s="7">
        <v>1579</v>
      </c>
      <c r="B1558" s="7">
        <v>1</v>
      </c>
      <c r="C1558" s="7">
        <v>420</v>
      </c>
      <c r="D1558" s="7">
        <v>2865</v>
      </c>
      <c r="F1558" s="8">
        <v>40290.875081018516</v>
      </c>
      <c r="G1558" s="7">
        <v>0</v>
      </c>
      <c r="H1558" s="7">
        <v>3</v>
      </c>
      <c r="I1558" s="7" t="b">
        <f t="shared" si="72"/>
        <v>0</v>
      </c>
      <c r="J1558" s="7" t="b">
        <f t="shared" si="73"/>
        <v>1</v>
      </c>
      <c r="K1558" s="7">
        <f t="shared" si="74"/>
        <v>0</v>
      </c>
      <c r="L1558" s="7">
        <f>WEEKDAY(Table1[[#This Row],[post_time]])</f>
        <v>5</v>
      </c>
      <c r="M1558" s="7">
        <f>VLOOKUP(Table1[[#This Row],[topic_id]],'All Topics Data'!$A$2:$I$1243,8,FALSE)</f>
        <v>40290.449305555558</v>
      </c>
      <c r="N1558" s="7">
        <f>Table1[[#This Row],[Hui Reply?]]*(Table1[[#This Row],[post_time]]-Table1[[#This Row],[timestamp of previous reply]])</f>
        <v>0</v>
      </c>
      <c r="O1558" s="3">
        <f>O1557+Table1[[#This Row],[Hui Reply?]]</f>
        <v>347</v>
      </c>
      <c r="P1558" s="19">
        <f>INT(Table1[[#This Row],[post_time]])</f>
        <v>40290</v>
      </c>
      <c r="Q1558" s="3">
        <f>IF(Table1[[#This Row],[Hui Reply?]],VLOOKUP(Table1[[#This Row],[topic_id]],'All Topics Data'!$A$2:$E$1243,5,FALSE),0)</f>
        <v>0</v>
      </c>
      <c r="R1558" s="8">
        <f>Table1[[#This Row],[post_time]]+8/24</f>
        <v>40291.208414351851</v>
      </c>
      <c r="S1558" s="3">
        <f>IF(Table1[[#This Row],[post_position]]=1,0,SUMIFS($F$2:F1558,$H$2:H1558,Table1[[#This Row],[post_position]]-1,$C$2:C1558,Table1[[#This Row],[topic_id]]))</f>
        <v>40290.830810185187</v>
      </c>
    </row>
    <row r="1559" spans="1:19" x14ac:dyDescent="0.25">
      <c r="A1559" s="7">
        <v>1580</v>
      </c>
      <c r="B1559" s="7">
        <v>1</v>
      </c>
      <c r="C1559" s="7">
        <v>418</v>
      </c>
      <c r="D1559" s="7">
        <v>24</v>
      </c>
      <c r="E1559" s="2"/>
      <c r="F1559" s="8">
        <v>40290.99690972222</v>
      </c>
      <c r="G1559" s="7">
        <v>0</v>
      </c>
      <c r="H1559" s="7">
        <v>4</v>
      </c>
      <c r="I1559" s="7" t="b">
        <f t="shared" si="72"/>
        <v>1</v>
      </c>
      <c r="J1559" s="7" t="b">
        <f t="shared" si="73"/>
        <v>1</v>
      </c>
      <c r="K1559" s="7">
        <f t="shared" si="74"/>
        <v>1</v>
      </c>
      <c r="L1559" s="7">
        <f>WEEKDAY(Table1[[#This Row],[post_time]])</f>
        <v>5</v>
      </c>
      <c r="M1559" s="7">
        <f>VLOOKUP(Table1[[#This Row],[topic_id]],'All Topics Data'!$A$2:$I$1243,8,FALSE)</f>
        <v>40289.907638888886</v>
      </c>
      <c r="N1559" s="7">
        <f>Table1[[#This Row],[Hui Reply?]]*(Table1[[#This Row],[post_time]]-Table1[[#This Row],[timestamp of previous reply]])</f>
        <v>0.34097222222044365</v>
      </c>
      <c r="O1559" s="3">
        <f>O1558+Table1[[#This Row],[Hui Reply?]]</f>
        <v>348</v>
      </c>
      <c r="P1559" s="19">
        <f>INT(Table1[[#This Row],[post_time]])</f>
        <v>40290</v>
      </c>
      <c r="Q1559" s="3" t="str">
        <f>IF(Table1[[#This Row],[Hui Reply?]],VLOOKUP(Table1[[#This Row],[topic_id]],'All Topics Data'!$A$2:$E$1243,5,FALSE),0)</f>
        <v>Goombah29</v>
      </c>
      <c r="R1559" s="8">
        <f>Table1[[#This Row],[post_time]]+8/24</f>
        <v>40291.330243055556</v>
      </c>
      <c r="S1559" s="3">
        <f>IF(Table1[[#This Row],[post_position]]=1,0,SUMIFS($F$2:F1559,$H$2:H1559,Table1[[#This Row],[post_position]]-1,$C$2:C1559,Table1[[#This Row],[topic_id]]))</f>
        <v>40290.6559375</v>
      </c>
    </row>
    <row r="1560" spans="1:19" x14ac:dyDescent="0.25">
      <c r="A1560" s="7">
        <v>1581</v>
      </c>
      <c r="B1560" s="7">
        <v>1</v>
      </c>
      <c r="C1560" s="7">
        <v>422</v>
      </c>
      <c r="D1560" s="7">
        <v>24</v>
      </c>
      <c r="F1560" s="8">
        <v>40291.004583333335</v>
      </c>
      <c r="G1560" s="7">
        <v>0</v>
      </c>
      <c r="H1560" s="7">
        <v>3</v>
      </c>
      <c r="I1560" s="7" t="b">
        <f t="shared" si="72"/>
        <v>1</v>
      </c>
      <c r="J1560" s="7" t="b">
        <f t="shared" si="73"/>
        <v>1</v>
      </c>
      <c r="K1560" s="7">
        <f t="shared" si="74"/>
        <v>1</v>
      </c>
      <c r="L1560" s="7">
        <f>WEEKDAY(Table1[[#This Row],[post_time]])</f>
        <v>6</v>
      </c>
      <c r="M1560" s="7">
        <f>VLOOKUP(Table1[[#This Row],[topic_id]],'All Topics Data'!$A$2:$I$1243,8,FALSE)</f>
        <v>40290.537499999999</v>
      </c>
      <c r="N1560" s="7">
        <f>Table1[[#This Row],[Hui Reply?]]*(Table1[[#This Row],[post_time]]-Table1[[#This Row],[timestamp of previous reply]])</f>
        <v>0.43731481481518131</v>
      </c>
      <c r="O1560" s="3">
        <f>O1559+Table1[[#This Row],[Hui Reply?]]</f>
        <v>349</v>
      </c>
      <c r="P1560" s="19">
        <f>INT(Table1[[#This Row],[post_time]])</f>
        <v>40291</v>
      </c>
      <c r="Q1560" s="3" t="str">
        <f>IF(Table1[[#This Row],[Hui Reply?]],VLOOKUP(Table1[[#This Row],[topic_id]],'All Topics Data'!$A$2:$E$1243,5,FALSE),0)</f>
        <v>vinu</v>
      </c>
      <c r="R1560" s="8">
        <f>Table1[[#This Row],[post_time]]+8/24</f>
        <v>40291.337916666671</v>
      </c>
      <c r="S1560" s="3">
        <f>IF(Table1[[#This Row],[post_position]]=1,0,SUMIFS($F$2:F1560,$H$2:H1560,Table1[[#This Row],[post_position]]-1,$C$2:C1560,Table1[[#This Row],[topic_id]]))</f>
        <v>40290.56726851852</v>
      </c>
    </row>
    <row r="1561" spans="1:19" x14ac:dyDescent="0.25">
      <c r="A1561" s="7">
        <v>1582</v>
      </c>
      <c r="B1561" s="7">
        <v>6</v>
      </c>
      <c r="C1561" s="7">
        <v>425</v>
      </c>
      <c r="D1561" s="7">
        <v>1</v>
      </c>
      <c r="E1561" s="2"/>
      <c r="F1561" s="8">
        <v>40291.090243055558</v>
      </c>
      <c r="G1561" s="7">
        <v>0</v>
      </c>
      <c r="H1561" s="7">
        <v>1</v>
      </c>
      <c r="I1561" s="7" t="b">
        <f t="shared" si="72"/>
        <v>0</v>
      </c>
      <c r="J1561" s="7" t="b">
        <f t="shared" si="73"/>
        <v>0</v>
      </c>
      <c r="K1561" s="7">
        <f t="shared" si="74"/>
        <v>0</v>
      </c>
      <c r="L1561" s="7">
        <f>WEEKDAY(Table1[[#This Row],[post_time]])</f>
        <v>6</v>
      </c>
      <c r="M1561" s="7">
        <f>VLOOKUP(Table1[[#This Row],[topic_id]],'All Topics Data'!$A$2:$I$1243,8,FALSE)</f>
        <v>40291.089583333334</v>
      </c>
      <c r="N1561" s="7">
        <f>Table1[[#This Row],[Hui Reply?]]*(Table1[[#This Row],[post_time]]-Table1[[#This Row],[timestamp of previous reply]])</f>
        <v>0</v>
      </c>
      <c r="O1561" s="3">
        <f>O1560+Table1[[#This Row],[Hui Reply?]]</f>
        <v>349</v>
      </c>
      <c r="P1561" s="19">
        <f>INT(Table1[[#This Row],[post_time]])</f>
        <v>40291</v>
      </c>
      <c r="Q1561" s="3">
        <f>IF(Table1[[#This Row],[Hui Reply?]],VLOOKUP(Table1[[#This Row],[topic_id]],'All Topics Data'!$A$2:$E$1243,5,FALSE),0)</f>
        <v>0</v>
      </c>
      <c r="R1561" s="8">
        <f>Table1[[#This Row],[post_time]]+8/24</f>
        <v>40291.423576388894</v>
      </c>
      <c r="S1561" s="3">
        <f>IF(Table1[[#This Row],[post_position]]=1,0,SUMIFS($F$2:F1561,$H$2:H1561,Table1[[#This Row],[post_position]]-1,$C$2:C1561,Table1[[#This Row],[topic_id]]))</f>
        <v>0</v>
      </c>
    </row>
    <row r="1562" spans="1:19" x14ac:dyDescent="0.25">
      <c r="A1562" s="7">
        <v>1583</v>
      </c>
      <c r="B1562" s="7">
        <v>6</v>
      </c>
      <c r="C1562" s="7">
        <v>425</v>
      </c>
      <c r="D1562" s="7">
        <v>3983</v>
      </c>
      <c r="F1562" s="8">
        <v>40291.303379629629</v>
      </c>
      <c r="G1562" s="7">
        <v>0</v>
      </c>
      <c r="H1562" s="7">
        <v>2</v>
      </c>
      <c r="I1562" s="7" t="b">
        <f t="shared" si="72"/>
        <v>0</v>
      </c>
      <c r="J1562" s="7" t="b">
        <f t="shared" si="73"/>
        <v>1</v>
      </c>
      <c r="K1562" s="7">
        <f t="shared" si="74"/>
        <v>0</v>
      </c>
      <c r="L1562" s="7">
        <f>WEEKDAY(Table1[[#This Row],[post_time]])</f>
        <v>6</v>
      </c>
      <c r="M1562" s="7">
        <f>VLOOKUP(Table1[[#This Row],[topic_id]],'All Topics Data'!$A$2:$I$1243,8,FALSE)</f>
        <v>40291.089583333334</v>
      </c>
      <c r="N1562" s="7">
        <f>Table1[[#This Row],[Hui Reply?]]*(Table1[[#This Row],[post_time]]-Table1[[#This Row],[timestamp of previous reply]])</f>
        <v>0</v>
      </c>
      <c r="O1562" s="3">
        <f>O1561+Table1[[#This Row],[Hui Reply?]]</f>
        <v>349</v>
      </c>
      <c r="P1562" s="19">
        <f>INT(Table1[[#This Row],[post_time]])</f>
        <v>40291</v>
      </c>
      <c r="Q1562" s="3">
        <f>IF(Table1[[#This Row],[Hui Reply?]],VLOOKUP(Table1[[#This Row],[topic_id]],'All Topics Data'!$A$2:$E$1243,5,FALSE),0)</f>
        <v>0</v>
      </c>
      <c r="R1562" s="8">
        <f>Table1[[#This Row],[post_time]]+8/24</f>
        <v>40291.636712962965</v>
      </c>
      <c r="S1562" s="3">
        <f>IF(Table1[[#This Row],[post_position]]=1,0,SUMIFS($F$2:F1562,$H$2:H1562,Table1[[#This Row],[post_position]]-1,$C$2:C1562,Table1[[#This Row],[topic_id]]))</f>
        <v>40291.090243055558</v>
      </c>
    </row>
    <row r="1563" spans="1:19" x14ac:dyDescent="0.25">
      <c r="A1563" s="7">
        <v>1584</v>
      </c>
      <c r="B1563" s="7">
        <v>4</v>
      </c>
      <c r="C1563" s="7">
        <v>2</v>
      </c>
      <c r="D1563" s="7">
        <v>4712</v>
      </c>
      <c r="E1563" s="2"/>
      <c r="F1563" s="8">
        <v>40291.311099537037</v>
      </c>
      <c r="G1563" s="7">
        <v>0</v>
      </c>
      <c r="H1563" s="7">
        <v>46</v>
      </c>
      <c r="I1563" s="7" t="b">
        <f t="shared" si="72"/>
        <v>0</v>
      </c>
      <c r="J1563" s="7" t="b">
        <f t="shared" si="73"/>
        <v>1</v>
      </c>
      <c r="K1563" s="7">
        <f t="shared" si="74"/>
        <v>0</v>
      </c>
      <c r="L1563" s="7">
        <f>WEEKDAY(Table1[[#This Row],[post_time]])</f>
        <v>6</v>
      </c>
      <c r="M1563" s="7">
        <f>VLOOKUP(Table1[[#This Row],[topic_id]],'All Topics Data'!$A$2:$I$1243,8,FALSE)</f>
        <v>40019.929861111108</v>
      </c>
      <c r="N1563" s="7">
        <f>Table1[[#This Row],[Hui Reply?]]*(Table1[[#This Row],[post_time]]-Table1[[#This Row],[timestamp of previous reply]])</f>
        <v>0</v>
      </c>
      <c r="O1563" s="3">
        <f>O1562+Table1[[#This Row],[Hui Reply?]]</f>
        <v>349</v>
      </c>
      <c r="P1563" s="19">
        <f>INT(Table1[[#This Row],[post_time]])</f>
        <v>40291</v>
      </c>
      <c r="Q1563" s="3">
        <f>IF(Table1[[#This Row],[Hui Reply?]],VLOOKUP(Table1[[#This Row],[topic_id]],'All Topics Data'!$A$2:$E$1243,5,FALSE),0)</f>
        <v>0</v>
      </c>
      <c r="R1563" s="8">
        <f>Table1[[#This Row],[post_time]]+8/24</f>
        <v>40291.644432870373</v>
      </c>
      <c r="S1563" s="3">
        <f>IF(Table1[[#This Row],[post_position]]=1,0,SUMIFS($F$2:F1563,$H$2:H1563,Table1[[#This Row],[post_position]]-1,$C$2:C1563,Table1[[#This Row],[topic_id]]))</f>
        <v>40290.660775462966</v>
      </c>
    </row>
    <row r="1564" spans="1:19" x14ac:dyDescent="0.25">
      <c r="A1564" s="7">
        <v>1585</v>
      </c>
      <c r="B1564" s="7">
        <v>1</v>
      </c>
      <c r="C1564" s="7">
        <v>426</v>
      </c>
      <c r="D1564" s="7">
        <v>4712</v>
      </c>
      <c r="E1564" s="2"/>
      <c r="F1564" s="8">
        <v>40291.314004629632</v>
      </c>
      <c r="G1564" s="7">
        <v>0</v>
      </c>
      <c r="H1564" s="7">
        <v>1</v>
      </c>
      <c r="I1564" s="7" t="b">
        <f t="shared" si="72"/>
        <v>0</v>
      </c>
      <c r="J1564" s="7" t="b">
        <f t="shared" si="73"/>
        <v>0</v>
      </c>
      <c r="K1564" s="7">
        <f t="shared" si="74"/>
        <v>0</v>
      </c>
      <c r="L1564" s="7">
        <f>WEEKDAY(Table1[[#This Row],[post_time]])</f>
        <v>6</v>
      </c>
      <c r="M1564" s="7">
        <f>VLOOKUP(Table1[[#This Row],[topic_id]],'All Topics Data'!$A$2:$I$1243,8,FALSE)</f>
        <v>40291.313888888886</v>
      </c>
      <c r="N1564" s="7">
        <f>Table1[[#This Row],[Hui Reply?]]*(Table1[[#This Row],[post_time]]-Table1[[#This Row],[timestamp of previous reply]])</f>
        <v>0</v>
      </c>
      <c r="O1564" s="3">
        <f>O1563+Table1[[#This Row],[Hui Reply?]]</f>
        <v>349</v>
      </c>
      <c r="P1564" s="19">
        <f>INT(Table1[[#This Row],[post_time]])</f>
        <v>40291</v>
      </c>
      <c r="Q1564" s="3">
        <f>IF(Table1[[#This Row],[Hui Reply?]],VLOOKUP(Table1[[#This Row],[topic_id]],'All Topics Data'!$A$2:$E$1243,5,FALSE),0)</f>
        <v>0</v>
      </c>
      <c r="R1564" s="8">
        <f>Table1[[#This Row],[post_time]]+8/24</f>
        <v>40291.647337962968</v>
      </c>
      <c r="S1564" s="3">
        <f>IF(Table1[[#This Row],[post_position]]=1,0,SUMIFS($F$2:F1564,$H$2:H1564,Table1[[#This Row],[post_position]]-1,$C$2:C1564,Table1[[#This Row],[topic_id]]))</f>
        <v>0</v>
      </c>
    </row>
    <row r="1565" spans="1:19" x14ac:dyDescent="0.25">
      <c r="A1565" s="7">
        <v>1586</v>
      </c>
      <c r="B1565" s="7">
        <v>1</v>
      </c>
      <c r="C1565" s="7">
        <v>422</v>
      </c>
      <c r="D1565" s="7">
        <v>3983</v>
      </c>
      <c r="F1565" s="8">
        <v>40291.321180555555</v>
      </c>
      <c r="G1565" s="7">
        <v>0</v>
      </c>
      <c r="H1565" s="7">
        <v>4</v>
      </c>
      <c r="I1565" s="7" t="b">
        <f t="shared" si="72"/>
        <v>0</v>
      </c>
      <c r="J1565" s="7" t="b">
        <f t="shared" si="73"/>
        <v>1</v>
      </c>
      <c r="K1565" s="7">
        <f t="shared" si="74"/>
        <v>0</v>
      </c>
      <c r="L1565" s="7">
        <f>WEEKDAY(Table1[[#This Row],[post_time]])</f>
        <v>6</v>
      </c>
      <c r="M1565" s="7">
        <f>VLOOKUP(Table1[[#This Row],[topic_id]],'All Topics Data'!$A$2:$I$1243,8,FALSE)</f>
        <v>40290.537499999999</v>
      </c>
      <c r="N1565" s="7">
        <f>Table1[[#This Row],[Hui Reply?]]*(Table1[[#This Row],[post_time]]-Table1[[#This Row],[timestamp of previous reply]])</f>
        <v>0</v>
      </c>
      <c r="O1565" s="3">
        <f>O1564+Table1[[#This Row],[Hui Reply?]]</f>
        <v>349</v>
      </c>
      <c r="P1565" s="19">
        <f>INT(Table1[[#This Row],[post_time]])</f>
        <v>40291</v>
      </c>
      <c r="Q1565" s="3">
        <f>IF(Table1[[#This Row],[Hui Reply?]],VLOOKUP(Table1[[#This Row],[topic_id]],'All Topics Data'!$A$2:$E$1243,5,FALSE),0)</f>
        <v>0</v>
      </c>
      <c r="R1565" s="8">
        <f>Table1[[#This Row],[post_time]]+8/24</f>
        <v>40291.654513888891</v>
      </c>
      <c r="S1565" s="3">
        <f>IF(Table1[[#This Row],[post_position]]=1,0,SUMIFS($F$2:F1565,$H$2:H1565,Table1[[#This Row],[post_position]]-1,$C$2:C1565,Table1[[#This Row],[topic_id]]))</f>
        <v>40291.004583333335</v>
      </c>
    </row>
    <row r="1566" spans="1:19" x14ac:dyDescent="0.25">
      <c r="A1566" s="7">
        <v>1587</v>
      </c>
      <c r="B1566" s="7">
        <v>1</v>
      </c>
      <c r="C1566" s="7">
        <v>424</v>
      </c>
      <c r="D1566" s="7">
        <v>3983</v>
      </c>
      <c r="E1566" s="2"/>
      <c r="F1566" s="8">
        <v>40291.335185185184</v>
      </c>
      <c r="G1566" s="7">
        <v>0</v>
      </c>
      <c r="H1566" s="7">
        <v>2</v>
      </c>
      <c r="I1566" s="7" t="b">
        <f t="shared" si="72"/>
        <v>0</v>
      </c>
      <c r="J1566" s="7" t="b">
        <f t="shared" si="73"/>
        <v>1</v>
      </c>
      <c r="K1566" s="7">
        <f t="shared" si="74"/>
        <v>0</v>
      </c>
      <c r="L1566" s="7">
        <f>WEEKDAY(Table1[[#This Row],[post_time]])</f>
        <v>6</v>
      </c>
      <c r="M1566" s="7">
        <f>VLOOKUP(Table1[[#This Row],[topic_id]],'All Topics Data'!$A$2:$I$1243,8,FALSE)</f>
        <v>40290.74722222222</v>
      </c>
      <c r="N1566" s="7">
        <f>Table1[[#This Row],[Hui Reply?]]*(Table1[[#This Row],[post_time]]-Table1[[#This Row],[timestamp of previous reply]])</f>
        <v>0</v>
      </c>
      <c r="O1566" s="3">
        <f>O1565+Table1[[#This Row],[Hui Reply?]]</f>
        <v>349</v>
      </c>
      <c r="P1566" s="19">
        <f>INT(Table1[[#This Row],[post_time]])</f>
        <v>40291</v>
      </c>
      <c r="Q1566" s="3">
        <f>IF(Table1[[#This Row],[Hui Reply?]],VLOOKUP(Table1[[#This Row],[topic_id]],'All Topics Data'!$A$2:$E$1243,5,FALSE),0)</f>
        <v>0</v>
      </c>
      <c r="R1566" s="8">
        <f>Table1[[#This Row],[post_time]]+8/24</f>
        <v>40291.66851851852</v>
      </c>
      <c r="S1566" s="3">
        <f>IF(Table1[[#This Row],[post_position]]=1,0,SUMIFS($F$2:F1566,$H$2:H1566,Table1[[#This Row],[post_position]]-1,$C$2:C1566,Table1[[#This Row],[topic_id]]))</f>
        <v>40290.747488425928</v>
      </c>
    </row>
    <row r="1567" spans="1:19" x14ac:dyDescent="0.25">
      <c r="A1567" s="7">
        <v>1588</v>
      </c>
      <c r="B1567" s="7">
        <v>1</v>
      </c>
      <c r="C1567" s="7">
        <v>424</v>
      </c>
      <c r="D1567" s="7">
        <v>24</v>
      </c>
      <c r="F1567" s="8">
        <v>40291.341134259259</v>
      </c>
      <c r="G1567" s="7">
        <v>0</v>
      </c>
      <c r="H1567" s="7">
        <v>3</v>
      </c>
      <c r="I1567" s="7" t="b">
        <f t="shared" si="72"/>
        <v>1</v>
      </c>
      <c r="J1567" s="7" t="b">
        <f t="shared" si="73"/>
        <v>1</v>
      </c>
      <c r="K1567" s="7">
        <f t="shared" si="74"/>
        <v>1</v>
      </c>
      <c r="L1567" s="7">
        <f>WEEKDAY(Table1[[#This Row],[post_time]])</f>
        <v>6</v>
      </c>
      <c r="M1567" s="7">
        <f>VLOOKUP(Table1[[#This Row],[topic_id]],'All Topics Data'!$A$2:$I$1243,8,FALSE)</f>
        <v>40290.74722222222</v>
      </c>
      <c r="N1567" s="7">
        <f>Table1[[#This Row],[Hui Reply?]]*(Table1[[#This Row],[post_time]]-Table1[[#This Row],[timestamp of previous reply]])</f>
        <v>5.9490740750334226E-3</v>
      </c>
      <c r="O1567" s="3">
        <f>O1566+Table1[[#This Row],[Hui Reply?]]</f>
        <v>350</v>
      </c>
      <c r="P1567" s="19">
        <f>INT(Table1[[#This Row],[post_time]])</f>
        <v>40291</v>
      </c>
      <c r="Q1567" s="3" t="str">
        <f>IF(Table1[[#This Row],[Hui Reply?]],VLOOKUP(Table1[[#This Row],[topic_id]],'All Topics Data'!$A$2:$E$1243,5,FALSE),0)</f>
        <v>vinu</v>
      </c>
      <c r="R1567" s="8">
        <f>Table1[[#This Row],[post_time]]+8/24</f>
        <v>40291.674467592595</v>
      </c>
      <c r="S1567" s="3">
        <f>IF(Table1[[#This Row],[post_position]]=1,0,SUMIFS($F$2:F1567,$H$2:H1567,Table1[[#This Row],[post_position]]-1,$C$2:C1567,Table1[[#This Row],[topic_id]]))</f>
        <v>40291.335185185184</v>
      </c>
    </row>
    <row r="1568" spans="1:19" x14ac:dyDescent="0.25">
      <c r="A1568" s="7">
        <v>1589</v>
      </c>
      <c r="B1568" s="7">
        <v>6</v>
      </c>
      <c r="C1568" s="7">
        <v>425</v>
      </c>
      <c r="D1568" s="7">
        <v>4557</v>
      </c>
      <c r="E1568" s="2"/>
      <c r="F1568" s="8">
        <v>40291.346990740742</v>
      </c>
      <c r="G1568" s="7">
        <v>0</v>
      </c>
      <c r="H1568" s="7">
        <v>3</v>
      </c>
      <c r="I1568" s="7" t="b">
        <f t="shared" si="72"/>
        <v>0</v>
      </c>
      <c r="J1568" s="7" t="b">
        <f t="shared" si="73"/>
        <v>1</v>
      </c>
      <c r="K1568" s="7">
        <f t="shared" si="74"/>
        <v>0</v>
      </c>
      <c r="L1568" s="7">
        <f>WEEKDAY(Table1[[#This Row],[post_time]])</f>
        <v>6</v>
      </c>
      <c r="M1568" s="7">
        <f>VLOOKUP(Table1[[#This Row],[topic_id]],'All Topics Data'!$A$2:$I$1243,8,FALSE)</f>
        <v>40291.089583333334</v>
      </c>
      <c r="N1568" s="7">
        <f>Table1[[#This Row],[Hui Reply?]]*(Table1[[#This Row],[post_time]]-Table1[[#This Row],[timestamp of previous reply]])</f>
        <v>0</v>
      </c>
      <c r="O1568" s="3">
        <f>O1567+Table1[[#This Row],[Hui Reply?]]</f>
        <v>350</v>
      </c>
      <c r="P1568" s="19">
        <f>INT(Table1[[#This Row],[post_time]])</f>
        <v>40291</v>
      </c>
      <c r="Q1568" s="3">
        <f>IF(Table1[[#This Row],[Hui Reply?]],VLOOKUP(Table1[[#This Row],[topic_id]],'All Topics Data'!$A$2:$E$1243,5,FALSE),0)</f>
        <v>0</v>
      </c>
      <c r="R1568" s="8">
        <f>Table1[[#This Row],[post_time]]+8/24</f>
        <v>40291.680324074077</v>
      </c>
      <c r="S1568" s="3">
        <f>IF(Table1[[#This Row],[post_position]]=1,0,SUMIFS($F$2:F1568,$H$2:H1568,Table1[[#This Row],[post_position]]-1,$C$2:C1568,Table1[[#This Row],[topic_id]]))</f>
        <v>40291.303379629629</v>
      </c>
    </row>
    <row r="1569" spans="1:19" x14ac:dyDescent="0.25">
      <c r="A1569" s="7">
        <v>1590</v>
      </c>
      <c r="B1569" s="7">
        <v>1</v>
      </c>
      <c r="C1569" s="7">
        <v>426</v>
      </c>
      <c r="D1569" s="7">
        <v>2018</v>
      </c>
      <c r="F1569" s="8">
        <v>40291.347268518519</v>
      </c>
      <c r="G1569" s="7">
        <v>0</v>
      </c>
      <c r="H1569" s="7">
        <v>2</v>
      </c>
      <c r="I1569" s="7" t="b">
        <f t="shared" si="72"/>
        <v>0</v>
      </c>
      <c r="J1569" s="7" t="b">
        <f t="shared" si="73"/>
        <v>1</v>
      </c>
      <c r="K1569" s="7">
        <f t="shared" si="74"/>
        <v>0</v>
      </c>
      <c r="L1569" s="7">
        <f>WEEKDAY(Table1[[#This Row],[post_time]])</f>
        <v>6</v>
      </c>
      <c r="M1569" s="7">
        <f>VLOOKUP(Table1[[#This Row],[topic_id]],'All Topics Data'!$A$2:$I$1243,8,FALSE)</f>
        <v>40291.313888888886</v>
      </c>
      <c r="N1569" s="7">
        <f>Table1[[#This Row],[Hui Reply?]]*(Table1[[#This Row],[post_time]]-Table1[[#This Row],[timestamp of previous reply]])</f>
        <v>0</v>
      </c>
      <c r="O1569" s="3">
        <f>O1568+Table1[[#This Row],[Hui Reply?]]</f>
        <v>350</v>
      </c>
      <c r="P1569" s="19">
        <f>INT(Table1[[#This Row],[post_time]])</f>
        <v>40291</v>
      </c>
      <c r="Q1569" s="3">
        <f>IF(Table1[[#This Row],[Hui Reply?]],VLOOKUP(Table1[[#This Row],[topic_id]],'All Topics Data'!$A$2:$E$1243,5,FALSE),0)</f>
        <v>0</v>
      </c>
      <c r="R1569" s="8">
        <f>Table1[[#This Row],[post_time]]+8/24</f>
        <v>40291.680601851855</v>
      </c>
      <c r="S1569" s="3">
        <f>IF(Table1[[#This Row],[post_position]]=1,0,SUMIFS($F$2:F1569,$H$2:H1569,Table1[[#This Row],[post_position]]-1,$C$2:C1569,Table1[[#This Row],[topic_id]]))</f>
        <v>40291.314004629632</v>
      </c>
    </row>
    <row r="1570" spans="1:19" x14ac:dyDescent="0.25">
      <c r="A1570" s="7">
        <v>1591</v>
      </c>
      <c r="B1570" s="7">
        <v>6</v>
      </c>
      <c r="C1570" s="7">
        <v>425</v>
      </c>
      <c r="D1570" s="7">
        <v>4557</v>
      </c>
      <c r="E1570" s="2"/>
      <c r="F1570" s="8">
        <v>40291.351111111115</v>
      </c>
      <c r="G1570" s="7">
        <v>0</v>
      </c>
      <c r="H1570" s="7">
        <v>4</v>
      </c>
      <c r="I1570" s="7" t="b">
        <f t="shared" si="72"/>
        <v>0</v>
      </c>
      <c r="J1570" s="7" t="b">
        <f t="shared" si="73"/>
        <v>1</v>
      </c>
      <c r="K1570" s="7">
        <f t="shared" si="74"/>
        <v>0</v>
      </c>
      <c r="L1570" s="7">
        <f>WEEKDAY(Table1[[#This Row],[post_time]])</f>
        <v>6</v>
      </c>
      <c r="M1570" s="7">
        <f>VLOOKUP(Table1[[#This Row],[topic_id]],'All Topics Data'!$A$2:$I$1243,8,FALSE)</f>
        <v>40291.089583333334</v>
      </c>
      <c r="N1570" s="7">
        <f>Table1[[#This Row],[Hui Reply?]]*(Table1[[#This Row],[post_time]]-Table1[[#This Row],[timestamp of previous reply]])</f>
        <v>0</v>
      </c>
      <c r="O1570" s="3">
        <f>O1569+Table1[[#This Row],[Hui Reply?]]</f>
        <v>350</v>
      </c>
      <c r="P1570" s="19">
        <f>INT(Table1[[#This Row],[post_time]])</f>
        <v>40291</v>
      </c>
      <c r="Q1570" s="3">
        <f>IF(Table1[[#This Row],[Hui Reply?]],VLOOKUP(Table1[[#This Row],[topic_id]],'All Topics Data'!$A$2:$E$1243,5,FALSE),0)</f>
        <v>0</v>
      </c>
      <c r="R1570" s="8">
        <f>Table1[[#This Row],[post_time]]+8/24</f>
        <v>40291.68444444445</v>
      </c>
      <c r="S1570" s="3">
        <f>IF(Table1[[#This Row],[post_position]]=1,0,SUMIFS($F$2:F1570,$H$2:H1570,Table1[[#This Row],[post_position]]-1,$C$2:C1570,Table1[[#This Row],[topic_id]]))</f>
        <v>40291.346990740742</v>
      </c>
    </row>
    <row r="1571" spans="1:19" x14ac:dyDescent="0.25">
      <c r="A1571" s="7">
        <v>1592</v>
      </c>
      <c r="B1571" s="7">
        <v>6</v>
      </c>
      <c r="C1571" s="7">
        <v>425</v>
      </c>
      <c r="D1571" s="7">
        <v>4557</v>
      </c>
      <c r="E1571" s="2"/>
      <c r="F1571" s="8">
        <v>40291.361840277779</v>
      </c>
      <c r="G1571" s="7">
        <v>0</v>
      </c>
      <c r="H1571" s="7">
        <v>5</v>
      </c>
      <c r="I1571" s="7" t="b">
        <f t="shared" si="72"/>
        <v>0</v>
      </c>
      <c r="J1571" s="7" t="b">
        <f t="shared" si="73"/>
        <v>1</v>
      </c>
      <c r="K1571" s="7">
        <f t="shared" si="74"/>
        <v>0</v>
      </c>
      <c r="L1571" s="7">
        <f>WEEKDAY(Table1[[#This Row],[post_time]])</f>
        <v>6</v>
      </c>
      <c r="M1571" s="7">
        <f>VLOOKUP(Table1[[#This Row],[topic_id]],'All Topics Data'!$A$2:$I$1243,8,FALSE)</f>
        <v>40291.089583333334</v>
      </c>
      <c r="N1571" s="7">
        <f>Table1[[#This Row],[Hui Reply?]]*(Table1[[#This Row],[post_time]]-Table1[[#This Row],[timestamp of previous reply]])</f>
        <v>0</v>
      </c>
      <c r="O1571" s="3">
        <f>O1570+Table1[[#This Row],[Hui Reply?]]</f>
        <v>350</v>
      </c>
      <c r="P1571" s="19">
        <f>INT(Table1[[#This Row],[post_time]])</f>
        <v>40291</v>
      </c>
      <c r="Q1571" s="3">
        <f>IF(Table1[[#This Row],[Hui Reply?]],VLOOKUP(Table1[[#This Row],[topic_id]],'All Topics Data'!$A$2:$E$1243,5,FALSE),0)</f>
        <v>0</v>
      </c>
      <c r="R1571" s="8">
        <f>Table1[[#This Row],[post_time]]+8/24</f>
        <v>40291.695173611115</v>
      </c>
      <c r="S1571" s="3">
        <f>IF(Table1[[#This Row],[post_position]]=1,0,SUMIFS($F$2:F1571,$H$2:H1571,Table1[[#This Row],[post_position]]-1,$C$2:C1571,Table1[[#This Row],[topic_id]]))</f>
        <v>40291.351111111115</v>
      </c>
    </row>
    <row r="1572" spans="1:19" x14ac:dyDescent="0.25">
      <c r="A1572" s="7">
        <v>1593</v>
      </c>
      <c r="B1572" s="7">
        <v>1</v>
      </c>
      <c r="C1572" s="7">
        <v>426</v>
      </c>
      <c r="D1572" s="7">
        <v>4712</v>
      </c>
      <c r="E1572" s="2"/>
      <c r="F1572" s="8">
        <v>40291.381145833337</v>
      </c>
      <c r="G1572" s="7">
        <v>0</v>
      </c>
      <c r="H1572" s="7">
        <v>3</v>
      </c>
      <c r="I1572" s="7" t="b">
        <f t="shared" si="72"/>
        <v>0</v>
      </c>
      <c r="J1572" s="7" t="b">
        <f t="shared" si="73"/>
        <v>1</v>
      </c>
      <c r="K1572" s="7">
        <f t="shared" si="74"/>
        <v>0</v>
      </c>
      <c r="L1572" s="7">
        <f>WEEKDAY(Table1[[#This Row],[post_time]])</f>
        <v>6</v>
      </c>
      <c r="M1572" s="7">
        <f>VLOOKUP(Table1[[#This Row],[topic_id]],'All Topics Data'!$A$2:$I$1243,8,FALSE)</f>
        <v>40291.313888888886</v>
      </c>
      <c r="N1572" s="7">
        <f>Table1[[#This Row],[Hui Reply?]]*(Table1[[#This Row],[post_time]]-Table1[[#This Row],[timestamp of previous reply]])</f>
        <v>0</v>
      </c>
      <c r="O1572" s="3">
        <f>O1571+Table1[[#This Row],[Hui Reply?]]</f>
        <v>350</v>
      </c>
      <c r="P1572" s="19">
        <f>INT(Table1[[#This Row],[post_time]])</f>
        <v>40291</v>
      </c>
      <c r="Q1572" s="3">
        <f>IF(Table1[[#This Row],[Hui Reply?]],VLOOKUP(Table1[[#This Row],[topic_id]],'All Topics Data'!$A$2:$E$1243,5,FALSE),0)</f>
        <v>0</v>
      </c>
      <c r="R1572" s="8">
        <f>Table1[[#This Row],[post_time]]+8/24</f>
        <v>40291.714479166672</v>
      </c>
      <c r="S1572" s="3">
        <f>IF(Table1[[#This Row],[post_position]]=1,0,SUMIFS($F$2:F1572,$H$2:H1572,Table1[[#This Row],[post_position]]-1,$C$2:C1572,Table1[[#This Row],[topic_id]]))</f>
        <v>40291.347268518519</v>
      </c>
    </row>
    <row r="1573" spans="1:19" x14ac:dyDescent="0.25">
      <c r="A1573" s="7">
        <v>1594</v>
      </c>
      <c r="B1573" s="7">
        <v>6</v>
      </c>
      <c r="C1573" s="7">
        <v>425</v>
      </c>
      <c r="D1573" s="7">
        <v>2865</v>
      </c>
      <c r="E1573" s="2"/>
      <c r="F1573" s="8">
        <v>40291.425173611111</v>
      </c>
      <c r="G1573" s="7">
        <v>0</v>
      </c>
      <c r="H1573" s="7">
        <v>6</v>
      </c>
      <c r="I1573" s="7" t="b">
        <f t="shared" si="72"/>
        <v>0</v>
      </c>
      <c r="J1573" s="7" t="b">
        <f t="shared" si="73"/>
        <v>1</v>
      </c>
      <c r="K1573" s="7">
        <f t="shared" si="74"/>
        <v>0</v>
      </c>
      <c r="L1573" s="7">
        <f>WEEKDAY(Table1[[#This Row],[post_time]])</f>
        <v>6</v>
      </c>
      <c r="M1573" s="7">
        <f>VLOOKUP(Table1[[#This Row],[topic_id]],'All Topics Data'!$A$2:$I$1243,8,FALSE)</f>
        <v>40291.089583333334</v>
      </c>
      <c r="N1573" s="7">
        <f>Table1[[#This Row],[Hui Reply?]]*(Table1[[#This Row],[post_time]]-Table1[[#This Row],[timestamp of previous reply]])</f>
        <v>0</v>
      </c>
      <c r="O1573" s="3">
        <f>O1572+Table1[[#This Row],[Hui Reply?]]</f>
        <v>350</v>
      </c>
      <c r="P1573" s="19">
        <f>INT(Table1[[#This Row],[post_time]])</f>
        <v>40291</v>
      </c>
      <c r="Q1573" s="3">
        <f>IF(Table1[[#This Row],[Hui Reply?]],VLOOKUP(Table1[[#This Row],[topic_id]],'All Topics Data'!$A$2:$E$1243,5,FALSE),0)</f>
        <v>0</v>
      </c>
      <c r="R1573" s="8">
        <f>Table1[[#This Row],[post_time]]+8/24</f>
        <v>40291.758506944447</v>
      </c>
      <c r="S1573" s="3">
        <f>IF(Table1[[#This Row],[post_position]]=1,0,SUMIFS($F$2:F1573,$H$2:H1573,Table1[[#This Row],[post_position]]-1,$C$2:C1573,Table1[[#This Row],[topic_id]]))</f>
        <v>40291.361840277779</v>
      </c>
    </row>
    <row r="1574" spans="1:19" x14ac:dyDescent="0.25">
      <c r="A1574" s="7">
        <v>1595</v>
      </c>
      <c r="B1574" s="7">
        <v>1</v>
      </c>
      <c r="C1574" s="7">
        <v>426</v>
      </c>
      <c r="D1574" s="7">
        <v>2018</v>
      </c>
      <c r="F1574" s="8">
        <v>40291.428159722222</v>
      </c>
      <c r="G1574" s="7">
        <v>0</v>
      </c>
      <c r="H1574" s="7">
        <v>4</v>
      </c>
      <c r="I1574" s="7" t="b">
        <f t="shared" si="72"/>
        <v>0</v>
      </c>
      <c r="J1574" s="7" t="b">
        <f t="shared" si="73"/>
        <v>1</v>
      </c>
      <c r="K1574" s="7">
        <f t="shared" si="74"/>
        <v>0</v>
      </c>
      <c r="L1574" s="7">
        <f>WEEKDAY(Table1[[#This Row],[post_time]])</f>
        <v>6</v>
      </c>
      <c r="M1574" s="7">
        <f>VLOOKUP(Table1[[#This Row],[topic_id]],'All Topics Data'!$A$2:$I$1243,8,FALSE)</f>
        <v>40291.313888888886</v>
      </c>
      <c r="N1574" s="7">
        <f>Table1[[#This Row],[Hui Reply?]]*(Table1[[#This Row],[post_time]]-Table1[[#This Row],[timestamp of previous reply]])</f>
        <v>0</v>
      </c>
      <c r="O1574" s="3">
        <f>O1573+Table1[[#This Row],[Hui Reply?]]</f>
        <v>350</v>
      </c>
      <c r="P1574" s="19">
        <f>INT(Table1[[#This Row],[post_time]])</f>
        <v>40291</v>
      </c>
      <c r="Q1574" s="3">
        <f>IF(Table1[[#This Row],[Hui Reply?]],VLOOKUP(Table1[[#This Row],[topic_id]],'All Topics Data'!$A$2:$E$1243,5,FALSE),0)</f>
        <v>0</v>
      </c>
      <c r="R1574" s="8">
        <f>Table1[[#This Row],[post_time]]+8/24</f>
        <v>40291.761493055557</v>
      </c>
      <c r="S1574" s="3">
        <f>IF(Table1[[#This Row],[post_position]]=1,0,SUMIFS($F$2:F1574,$H$2:H1574,Table1[[#This Row],[post_position]]-1,$C$2:C1574,Table1[[#This Row],[topic_id]]))</f>
        <v>40291.381145833337</v>
      </c>
    </row>
    <row r="1575" spans="1:19" x14ac:dyDescent="0.25">
      <c r="A1575" s="7">
        <v>1596</v>
      </c>
      <c r="B1575" s="7">
        <v>1</v>
      </c>
      <c r="C1575" s="7">
        <v>424</v>
      </c>
      <c r="D1575" s="7">
        <v>3983</v>
      </c>
      <c r="F1575" s="8">
        <v>40291.453831018516</v>
      </c>
      <c r="G1575" s="7">
        <v>0</v>
      </c>
      <c r="H1575" s="7">
        <v>4</v>
      </c>
      <c r="I1575" s="7" t="b">
        <f t="shared" si="72"/>
        <v>0</v>
      </c>
      <c r="J1575" s="7" t="b">
        <f t="shared" si="73"/>
        <v>1</v>
      </c>
      <c r="K1575" s="7">
        <f t="shared" si="74"/>
        <v>0</v>
      </c>
      <c r="L1575" s="7">
        <f>WEEKDAY(Table1[[#This Row],[post_time]])</f>
        <v>6</v>
      </c>
      <c r="M1575" s="7">
        <f>VLOOKUP(Table1[[#This Row],[topic_id]],'All Topics Data'!$A$2:$I$1243,8,FALSE)</f>
        <v>40290.74722222222</v>
      </c>
      <c r="N1575" s="7">
        <f>Table1[[#This Row],[Hui Reply?]]*(Table1[[#This Row],[post_time]]-Table1[[#This Row],[timestamp of previous reply]])</f>
        <v>0</v>
      </c>
      <c r="O1575" s="3">
        <f>O1574+Table1[[#This Row],[Hui Reply?]]</f>
        <v>350</v>
      </c>
      <c r="P1575" s="19">
        <f>INT(Table1[[#This Row],[post_time]])</f>
        <v>40291</v>
      </c>
      <c r="Q1575" s="3">
        <f>IF(Table1[[#This Row],[Hui Reply?]],VLOOKUP(Table1[[#This Row],[topic_id]],'All Topics Data'!$A$2:$E$1243,5,FALSE),0)</f>
        <v>0</v>
      </c>
      <c r="R1575" s="8">
        <f>Table1[[#This Row],[post_time]]+8/24</f>
        <v>40291.787164351852</v>
      </c>
      <c r="S1575" s="3">
        <f>IF(Table1[[#This Row],[post_position]]=1,0,SUMIFS($F$2:F1575,$H$2:H1575,Table1[[#This Row],[post_position]]-1,$C$2:C1575,Table1[[#This Row],[topic_id]]))</f>
        <v>40291.341134259259</v>
      </c>
    </row>
    <row r="1576" spans="1:19" x14ac:dyDescent="0.25">
      <c r="A1576" s="7">
        <v>1597</v>
      </c>
      <c r="B1576" s="7">
        <v>1</v>
      </c>
      <c r="C1576" s="7">
        <v>424</v>
      </c>
      <c r="D1576" s="7">
        <v>3983</v>
      </c>
      <c r="F1576" s="8">
        <v>40291.454652777778</v>
      </c>
      <c r="G1576" s="7">
        <v>0</v>
      </c>
      <c r="H1576" s="7">
        <v>5</v>
      </c>
      <c r="I1576" s="7" t="b">
        <f t="shared" si="72"/>
        <v>0</v>
      </c>
      <c r="J1576" s="7" t="b">
        <f t="shared" si="73"/>
        <v>1</v>
      </c>
      <c r="K1576" s="7">
        <f t="shared" si="74"/>
        <v>0</v>
      </c>
      <c r="L1576" s="7">
        <f>WEEKDAY(Table1[[#This Row],[post_time]])</f>
        <v>6</v>
      </c>
      <c r="M1576" s="7">
        <f>VLOOKUP(Table1[[#This Row],[topic_id]],'All Topics Data'!$A$2:$I$1243,8,FALSE)</f>
        <v>40290.74722222222</v>
      </c>
      <c r="N1576" s="7">
        <f>Table1[[#This Row],[Hui Reply?]]*(Table1[[#This Row],[post_time]]-Table1[[#This Row],[timestamp of previous reply]])</f>
        <v>0</v>
      </c>
      <c r="O1576" s="3">
        <f>O1575+Table1[[#This Row],[Hui Reply?]]</f>
        <v>350</v>
      </c>
      <c r="P1576" s="19">
        <f>INT(Table1[[#This Row],[post_time]])</f>
        <v>40291</v>
      </c>
      <c r="Q1576" s="3">
        <f>IF(Table1[[#This Row],[Hui Reply?]],VLOOKUP(Table1[[#This Row],[topic_id]],'All Topics Data'!$A$2:$E$1243,5,FALSE),0)</f>
        <v>0</v>
      </c>
      <c r="R1576" s="8">
        <f>Table1[[#This Row],[post_time]]+8/24</f>
        <v>40291.787986111114</v>
      </c>
      <c r="S1576" s="3">
        <f>IF(Table1[[#This Row],[post_position]]=1,0,SUMIFS($F$2:F1576,$H$2:H1576,Table1[[#This Row],[post_position]]-1,$C$2:C1576,Table1[[#This Row],[topic_id]]))</f>
        <v>40291.453831018516</v>
      </c>
    </row>
    <row r="1577" spans="1:19" x14ac:dyDescent="0.25">
      <c r="A1577" s="7">
        <v>1598</v>
      </c>
      <c r="B1577" s="7">
        <v>1</v>
      </c>
      <c r="C1577" s="7">
        <v>426</v>
      </c>
      <c r="D1577" s="7">
        <v>4712</v>
      </c>
      <c r="F1577" s="8">
        <v>40291.47042824074</v>
      </c>
      <c r="G1577" s="7">
        <v>0</v>
      </c>
      <c r="H1577" s="7">
        <v>5</v>
      </c>
      <c r="I1577" s="7" t="b">
        <f t="shared" si="72"/>
        <v>0</v>
      </c>
      <c r="J1577" s="7" t="b">
        <f t="shared" si="73"/>
        <v>1</v>
      </c>
      <c r="K1577" s="7">
        <f t="shared" si="74"/>
        <v>0</v>
      </c>
      <c r="L1577" s="7">
        <f>WEEKDAY(Table1[[#This Row],[post_time]])</f>
        <v>6</v>
      </c>
      <c r="M1577" s="7">
        <f>VLOOKUP(Table1[[#This Row],[topic_id]],'All Topics Data'!$A$2:$I$1243,8,FALSE)</f>
        <v>40291.313888888886</v>
      </c>
      <c r="N1577" s="7">
        <f>Table1[[#This Row],[Hui Reply?]]*(Table1[[#This Row],[post_time]]-Table1[[#This Row],[timestamp of previous reply]])</f>
        <v>0</v>
      </c>
      <c r="O1577" s="3">
        <f>O1576+Table1[[#This Row],[Hui Reply?]]</f>
        <v>350</v>
      </c>
      <c r="P1577" s="19">
        <f>INT(Table1[[#This Row],[post_time]])</f>
        <v>40291</v>
      </c>
      <c r="Q1577" s="3">
        <f>IF(Table1[[#This Row],[Hui Reply?]],VLOOKUP(Table1[[#This Row],[topic_id]],'All Topics Data'!$A$2:$E$1243,5,FALSE),0)</f>
        <v>0</v>
      </c>
      <c r="R1577" s="8">
        <f>Table1[[#This Row],[post_time]]+8/24</f>
        <v>40291.803761574076</v>
      </c>
      <c r="S1577" s="3">
        <f>IF(Table1[[#This Row],[post_position]]=1,0,SUMIFS($F$2:F1577,$H$2:H1577,Table1[[#This Row],[post_position]]-1,$C$2:C1577,Table1[[#This Row],[topic_id]]))</f>
        <v>40291.428159722222</v>
      </c>
    </row>
    <row r="1578" spans="1:19" x14ac:dyDescent="0.25">
      <c r="A1578" s="7">
        <v>1599</v>
      </c>
      <c r="B1578" s="7">
        <v>1</v>
      </c>
      <c r="C1578" s="7">
        <v>427</v>
      </c>
      <c r="D1578" s="7">
        <v>5559</v>
      </c>
      <c r="E1578" s="2"/>
      <c r="F1578" s="8">
        <v>40291.507141203707</v>
      </c>
      <c r="G1578" s="7">
        <v>0</v>
      </c>
      <c r="H1578" s="7">
        <v>1</v>
      </c>
      <c r="I1578" s="7" t="b">
        <f t="shared" si="72"/>
        <v>0</v>
      </c>
      <c r="J1578" s="7" t="b">
        <f t="shared" si="73"/>
        <v>0</v>
      </c>
      <c r="K1578" s="7">
        <f t="shared" si="74"/>
        <v>0</v>
      </c>
      <c r="L1578" s="7">
        <f>WEEKDAY(Table1[[#This Row],[post_time]])</f>
        <v>6</v>
      </c>
      <c r="M1578" s="7">
        <f>VLOOKUP(Table1[[#This Row],[topic_id]],'All Topics Data'!$A$2:$I$1243,8,FALSE)</f>
        <v>40291.506944444445</v>
      </c>
      <c r="N1578" s="7">
        <f>Table1[[#This Row],[Hui Reply?]]*(Table1[[#This Row],[post_time]]-Table1[[#This Row],[timestamp of previous reply]])</f>
        <v>0</v>
      </c>
      <c r="O1578" s="3">
        <f>O1577+Table1[[#This Row],[Hui Reply?]]</f>
        <v>350</v>
      </c>
      <c r="P1578" s="19">
        <f>INT(Table1[[#This Row],[post_time]])</f>
        <v>40291</v>
      </c>
      <c r="Q1578" s="3">
        <f>IF(Table1[[#This Row],[Hui Reply?]],VLOOKUP(Table1[[#This Row],[topic_id]],'All Topics Data'!$A$2:$E$1243,5,FALSE),0)</f>
        <v>0</v>
      </c>
      <c r="R1578" s="8">
        <f>Table1[[#This Row],[post_time]]+8/24</f>
        <v>40291.840474537043</v>
      </c>
      <c r="S1578" s="3">
        <f>IF(Table1[[#This Row],[post_position]]=1,0,SUMIFS($F$2:F1578,$H$2:H1578,Table1[[#This Row],[post_position]]-1,$C$2:C1578,Table1[[#This Row],[topic_id]]))</f>
        <v>0</v>
      </c>
    </row>
    <row r="1579" spans="1:19" x14ac:dyDescent="0.25">
      <c r="A1579" s="7">
        <v>1600</v>
      </c>
      <c r="B1579" s="7">
        <v>1</v>
      </c>
      <c r="C1579" s="7">
        <v>427</v>
      </c>
      <c r="D1579" s="7">
        <v>3983</v>
      </c>
      <c r="E1579" s="2"/>
      <c r="F1579" s="8">
        <v>40291.525000000001</v>
      </c>
      <c r="G1579" s="7">
        <v>0</v>
      </c>
      <c r="H1579" s="7">
        <v>2</v>
      </c>
      <c r="I1579" s="7" t="b">
        <f t="shared" si="72"/>
        <v>0</v>
      </c>
      <c r="J1579" s="7" t="b">
        <f t="shared" si="73"/>
        <v>1</v>
      </c>
      <c r="K1579" s="7">
        <f t="shared" si="74"/>
        <v>0</v>
      </c>
      <c r="L1579" s="7">
        <f>WEEKDAY(Table1[[#This Row],[post_time]])</f>
        <v>6</v>
      </c>
      <c r="M1579" s="7">
        <f>VLOOKUP(Table1[[#This Row],[topic_id]],'All Topics Data'!$A$2:$I$1243,8,FALSE)</f>
        <v>40291.506944444445</v>
      </c>
      <c r="N1579" s="7">
        <f>Table1[[#This Row],[Hui Reply?]]*(Table1[[#This Row],[post_time]]-Table1[[#This Row],[timestamp of previous reply]])</f>
        <v>0</v>
      </c>
      <c r="O1579" s="3">
        <f>O1578+Table1[[#This Row],[Hui Reply?]]</f>
        <v>350</v>
      </c>
      <c r="P1579" s="19">
        <f>INT(Table1[[#This Row],[post_time]])</f>
        <v>40291</v>
      </c>
      <c r="Q1579" s="3">
        <f>IF(Table1[[#This Row],[Hui Reply?]],VLOOKUP(Table1[[#This Row],[topic_id]],'All Topics Data'!$A$2:$E$1243,5,FALSE),0)</f>
        <v>0</v>
      </c>
      <c r="R1579" s="8">
        <f>Table1[[#This Row],[post_time]]+8/24</f>
        <v>40291.858333333337</v>
      </c>
      <c r="S1579" s="3">
        <f>IF(Table1[[#This Row],[post_position]]=1,0,SUMIFS($F$2:F1579,$H$2:H1579,Table1[[#This Row],[post_position]]-1,$C$2:C1579,Table1[[#This Row],[topic_id]]))</f>
        <v>40291.507141203707</v>
      </c>
    </row>
    <row r="1580" spans="1:19" x14ac:dyDescent="0.25">
      <c r="A1580" s="7">
        <v>1601</v>
      </c>
      <c r="B1580" s="7">
        <v>1</v>
      </c>
      <c r="C1580" s="7">
        <v>427</v>
      </c>
      <c r="D1580" s="7">
        <v>5559</v>
      </c>
      <c r="E1580" s="2"/>
      <c r="F1580" s="8">
        <v>40291.691469907404</v>
      </c>
      <c r="G1580" s="7">
        <v>0</v>
      </c>
      <c r="H1580" s="7">
        <v>3</v>
      </c>
      <c r="I1580" s="7" t="b">
        <f t="shared" si="72"/>
        <v>0</v>
      </c>
      <c r="J1580" s="7" t="b">
        <f t="shared" si="73"/>
        <v>1</v>
      </c>
      <c r="K1580" s="7">
        <f t="shared" si="74"/>
        <v>0</v>
      </c>
      <c r="L1580" s="7">
        <f>WEEKDAY(Table1[[#This Row],[post_time]])</f>
        <v>6</v>
      </c>
      <c r="M1580" s="7">
        <f>VLOOKUP(Table1[[#This Row],[topic_id]],'All Topics Data'!$A$2:$I$1243,8,FALSE)</f>
        <v>40291.506944444445</v>
      </c>
      <c r="N1580" s="7">
        <f>Table1[[#This Row],[Hui Reply?]]*(Table1[[#This Row],[post_time]]-Table1[[#This Row],[timestamp of previous reply]])</f>
        <v>0</v>
      </c>
      <c r="O1580" s="3">
        <f>O1579+Table1[[#This Row],[Hui Reply?]]</f>
        <v>350</v>
      </c>
      <c r="P1580" s="19">
        <f>INT(Table1[[#This Row],[post_time]])</f>
        <v>40291</v>
      </c>
      <c r="Q1580" s="3">
        <f>IF(Table1[[#This Row],[Hui Reply?]],VLOOKUP(Table1[[#This Row],[topic_id]],'All Topics Data'!$A$2:$E$1243,5,FALSE),0)</f>
        <v>0</v>
      </c>
      <c r="R1580" s="8">
        <f>Table1[[#This Row],[post_time]]+8/24</f>
        <v>40292.02480324074</v>
      </c>
      <c r="S1580" s="3">
        <f>IF(Table1[[#This Row],[post_position]]=1,0,SUMIFS($F$2:F1580,$H$2:H1580,Table1[[#This Row],[post_position]]-1,$C$2:C1580,Table1[[#This Row],[topic_id]]))</f>
        <v>40291.525000000001</v>
      </c>
    </row>
    <row r="1581" spans="1:19" x14ac:dyDescent="0.25">
      <c r="A1581" s="7">
        <v>1602</v>
      </c>
      <c r="B1581" s="7">
        <v>1</v>
      </c>
      <c r="C1581" s="7">
        <v>428</v>
      </c>
      <c r="D1581" s="7">
        <v>5569</v>
      </c>
      <c r="E1581" s="2"/>
      <c r="F1581" s="8">
        <v>40291.768553240741</v>
      </c>
      <c r="G1581" s="7">
        <v>0</v>
      </c>
      <c r="H1581" s="7">
        <v>1</v>
      </c>
      <c r="I1581" s="7" t="b">
        <f t="shared" si="72"/>
        <v>0</v>
      </c>
      <c r="J1581" s="7" t="b">
        <f t="shared" si="73"/>
        <v>0</v>
      </c>
      <c r="K1581" s="7">
        <f t="shared" si="74"/>
        <v>0</v>
      </c>
      <c r="L1581" s="7">
        <f>WEEKDAY(Table1[[#This Row],[post_time]])</f>
        <v>6</v>
      </c>
      <c r="M1581" s="7">
        <f>VLOOKUP(Table1[[#This Row],[topic_id]],'All Topics Data'!$A$2:$I$1243,8,FALSE)</f>
        <v>40291.768055555556</v>
      </c>
      <c r="N1581" s="7">
        <f>Table1[[#This Row],[Hui Reply?]]*(Table1[[#This Row],[post_time]]-Table1[[#This Row],[timestamp of previous reply]])</f>
        <v>0</v>
      </c>
      <c r="O1581" s="3">
        <f>O1580+Table1[[#This Row],[Hui Reply?]]</f>
        <v>350</v>
      </c>
      <c r="P1581" s="19">
        <f>INT(Table1[[#This Row],[post_time]])</f>
        <v>40291</v>
      </c>
      <c r="Q1581" s="3">
        <f>IF(Table1[[#This Row],[Hui Reply?]],VLOOKUP(Table1[[#This Row],[topic_id]],'All Topics Data'!$A$2:$E$1243,5,FALSE),0)</f>
        <v>0</v>
      </c>
      <c r="R1581" s="8">
        <f>Table1[[#This Row],[post_time]]+8/24</f>
        <v>40292.101886574077</v>
      </c>
      <c r="S1581" s="3">
        <f>IF(Table1[[#This Row],[post_position]]=1,0,SUMIFS($F$2:F1581,$H$2:H1581,Table1[[#This Row],[post_position]]-1,$C$2:C1581,Table1[[#This Row],[topic_id]]))</f>
        <v>0</v>
      </c>
    </row>
    <row r="1582" spans="1:19" x14ac:dyDescent="0.25">
      <c r="A1582" s="7">
        <v>1604</v>
      </c>
      <c r="B1582" s="7">
        <v>1</v>
      </c>
      <c r="C1582" s="7">
        <v>430</v>
      </c>
      <c r="D1582" s="7">
        <v>3983</v>
      </c>
      <c r="E1582" s="2"/>
      <c r="F1582" s="8">
        <v>40291.905428240738</v>
      </c>
      <c r="G1582" s="7">
        <v>0</v>
      </c>
      <c r="H1582" s="7">
        <v>1</v>
      </c>
      <c r="I1582" s="7" t="b">
        <f t="shared" si="72"/>
        <v>0</v>
      </c>
      <c r="J1582" s="7" t="b">
        <f t="shared" si="73"/>
        <v>0</v>
      </c>
      <c r="K1582" s="7">
        <f t="shared" si="74"/>
        <v>0</v>
      </c>
      <c r="L1582" s="7">
        <f>WEEKDAY(Table1[[#This Row],[post_time]])</f>
        <v>6</v>
      </c>
      <c r="M1582" s="7">
        <f>VLOOKUP(Table1[[#This Row],[topic_id]],'All Topics Data'!$A$2:$I$1243,8,FALSE)</f>
        <v>40291.904861111114</v>
      </c>
      <c r="N1582" s="7">
        <f>Table1[[#This Row],[Hui Reply?]]*(Table1[[#This Row],[post_time]]-Table1[[#This Row],[timestamp of previous reply]])</f>
        <v>0</v>
      </c>
      <c r="O1582" s="3">
        <f>O1581+Table1[[#This Row],[Hui Reply?]]</f>
        <v>350</v>
      </c>
      <c r="P1582" s="19">
        <f>INT(Table1[[#This Row],[post_time]])</f>
        <v>40291</v>
      </c>
      <c r="Q1582" s="3">
        <f>IF(Table1[[#This Row],[Hui Reply?]],VLOOKUP(Table1[[#This Row],[topic_id]],'All Topics Data'!$A$2:$E$1243,5,FALSE),0)</f>
        <v>0</v>
      </c>
      <c r="R1582" s="8">
        <f>Table1[[#This Row],[post_time]]+8/24</f>
        <v>40292.238761574074</v>
      </c>
      <c r="S1582" s="3">
        <f>IF(Table1[[#This Row],[post_position]]=1,0,SUMIFS($F$2:F1582,$H$2:H1582,Table1[[#This Row],[post_position]]-1,$C$2:C1582,Table1[[#This Row],[topic_id]]))</f>
        <v>0</v>
      </c>
    </row>
    <row r="1583" spans="1:19" x14ac:dyDescent="0.25">
      <c r="A1583" s="7">
        <v>1605</v>
      </c>
      <c r="B1583" s="7">
        <v>1</v>
      </c>
      <c r="C1583" s="7">
        <v>427</v>
      </c>
      <c r="D1583" s="7">
        <v>1</v>
      </c>
      <c r="E1583" s="2"/>
      <c r="F1583" s="8">
        <v>40292.014814814815</v>
      </c>
      <c r="G1583" s="7">
        <v>0</v>
      </c>
      <c r="H1583" s="7">
        <v>4</v>
      </c>
      <c r="I1583" s="7" t="b">
        <f t="shared" si="72"/>
        <v>0</v>
      </c>
      <c r="J1583" s="7" t="b">
        <f t="shared" si="73"/>
        <v>1</v>
      </c>
      <c r="K1583" s="7">
        <f t="shared" si="74"/>
        <v>0</v>
      </c>
      <c r="L1583" s="7">
        <f>WEEKDAY(Table1[[#This Row],[post_time]])</f>
        <v>7</v>
      </c>
      <c r="M1583" s="7">
        <f>VLOOKUP(Table1[[#This Row],[topic_id]],'All Topics Data'!$A$2:$I$1243,8,FALSE)</f>
        <v>40291.506944444445</v>
      </c>
      <c r="N1583" s="7">
        <f>Table1[[#This Row],[Hui Reply?]]*(Table1[[#This Row],[post_time]]-Table1[[#This Row],[timestamp of previous reply]])</f>
        <v>0</v>
      </c>
      <c r="O1583" s="3">
        <f>O1582+Table1[[#This Row],[Hui Reply?]]</f>
        <v>350</v>
      </c>
      <c r="P1583" s="19">
        <f>INT(Table1[[#This Row],[post_time]])</f>
        <v>40292</v>
      </c>
      <c r="Q1583" s="3">
        <f>IF(Table1[[#This Row],[Hui Reply?]],VLOOKUP(Table1[[#This Row],[topic_id]],'All Topics Data'!$A$2:$E$1243,5,FALSE),0)</f>
        <v>0</v>
      </c>
      <c r="R1583" s="8">
        <f>Table1[[#This Row],[post_time]]+8/24</f>
        <v>40292.34814814815</v>
      </c>
      <c r="S1583" s="3">
        <f>IF(Table1[[#This Row],[post_position]]=1,0,SUMIFS($F$2:F1583,$H$2:H1583,Table1[[#This Row],[post_position]]-1,$C$2:C1583,Table1[[#This Row],[topic_id]]))</f>
        <v>40291.691469907404</v>
      </c>
    </row>
    <row r="1584" spans="1:19" x14ac:dyDescent="0.25">
      <c r="A1584" s="7">
        <v>1606</v>
      </c>
      <c r="B1584" s="7">
        <v>1</v>
      </c>
      <c r="C1584" s="7">
        <v>431</v>
      </c>
      <c r="D1584" s="7">
        <v>5584</v>
      </c>
      <c r="F1584" s="8">
        <v>40292.040636574071</v>
      </c>
      <c r="G1584" s="7">
        <v>0</v>
      </c>
      <c r="H1584" s="7">
        <v>1</v>
      </c>
      <c r="I1584" s="7" t="b">
        <f t="shared" si="72"/>
        <v>0</v>
      </c>
      <c r="J1584" s="7" t="b">
        <f t="shared" si="73"/>
        <v>0</v>
      </c>
      <c r="K1584" s="7">
        <f t="shared" si="74"/>
        <v>0</v>
      </c>
      <c r="L1584" s="7">
        <f>WEEKDAY(Table1[[#This Row],[post_time]])</f>
        <v>7</v>
      </c>
      <c r="M1584" s="7">
        <f>VLOOKUP(Table1[[#This Row],[topic_id]],'All Topics Data'!$A$2:$I$1243,8,FALSE)</f>
        <v>40292.040277777778</v>
      </c>
      <c r="N1584" s="7">
        <f>Table1[[#This Row],[Hui Reply?]]*(Table1[[#This Row],[post_time]]-Table1[[#This Row],[timestamp of previous reply]])</f>
        <v>0</v>
      </c>
      <c r="O1584" s="3">
        <f>O1583+Table1[[#This Row],[Hui Reply?]]</f>
        <v>350</v>
      </c>
      <c r="P1584" s="19">
        <f>INT(Table1[[#This Row],[post_time]])</f>
        <v>40292</v>
      </c>
      <c r="Q1584" s="3">
        <f>IF(Table1[[#This Row],[Hui Reply?]],VLOOKUP(Table1[[#This Row],[topic_id]],'All Topics Data'!$A$2:$E$1243,5,FALSE),0)</f>
        <v>0</v>
      </c>
      <c r="R1584" s="8">
        <f>Table1[[#This Row],[post_time]]+8/24</f>
        <v>40292.373969907407</v>
      </c>
      <c r="S1584" s="3">
        <f>IF(Table1[[#This Row],[post_position]]=1,0,SUMIFS($F$2:F1584,$H$2:H1584,Table1[[#This Row],[post_position]]-1,$C$2:C1584,Table1[[#This Row],[topic_id]]))</f>
        <v>0</v>
      </c>
    </row>
    <row r="1585" spans="1:19" x14ac:dyDescent="0.25">
      <c r="A1585" s="7">
        <v>1607</v>
      </c>
      <c r="B1585" s="7">
        <v>1</v>
      </c>
      <c r="C1585" s="7">
        <v>427</v>
      </c>
      <c r="D1585" s="7">
        <v>24</v>
      </c>
      <c r="E1585" s="2"/>
      <c r="F1585" s="8">
        <v>40292.056296296294</v>
      </c>
      <c r="G1585" s="7">
        <v>0</v>
      </c>
      <c r="H1585" s="7">
        <v>5</v>
      </c>
      <c r="I1585" s="7" t="b">
        <f t="shared" si="72"/>
        <v>1</v>
      </c>
      <c r="J1585" s="7" t="b">
        <f t="shared" si="73"/>
        <v>1</v>
      </c>
      <c r="K1585" s="7">
        <f t="shared" si="74"/>
        <v>1</v>
      </c>
      <c r="L1585" s="7">
        <f>WEEKDAY(Table1[[#This Row],[post_time]])</f>
        <v>7</v>
      </c>
      <c r="M1585" s="7">
        <f>VLOOKUP(Table1[[#This Row],[topic_id]],'All Topics Data'!$A$2:$I$1243,8,FALSE)</f>
        <v>40291.506944444445</v>
      </c>
      <c r="N1585" s="7">
        <f>Table1[[#This Row],[Hui Reply?]]*(Table1[[#This Row],[post_time]]-Table1[[#This Row],[timestamp of previous reply]])</f>
        <v>4.1481481479422655E-2</v>
      </c>
      <c r="O1585" s="3">
        <f>O1584+Table1[[#This Row],[Hui Reply?]]</f>
        <v>351</v>
      </c>
      <c r="P1585" s="19">
        <f>INT(Table1[[#This Row],[post_time]])</f>
        <v>40292</v>
      </c>
      <c r="Q1585" s="3" t="str">
        <f>IF(Table1[[#This Row],[Hui Reply?]],VLOOKUP(Table1[[#This Row],[topic_id]],'All Topics Data'!$A$2:$E$1243,5,FALSE),0)</f>
        <v>slp11</v>
      </c>
      <c r="R1585" s="8">
        <f>Table1[[#This Row],[post_time]]+8/24</f>
        <v>40292.38962962963</v>
      </c>
      <c r="S1585" s="3">
        <f>IF(Table1[[#This Row],[post_position]]=1,0,SUMIFS($F$2:F1585,$H$2:H1585,Table1[[#This Row],[post_position]]-1,$C$2:C1585,Table1[[#This Row],[topic_id]]))</f>
        <v>40292.014814814815</v>
      </c>
    </row>
    <row r="1586" spans="1:19" x14ac:dyDescent="0.25">
      <c r="A1586" s="7">
        <v>1608</v>
      </c>
      <c r="B1586" s="7">
        <v>1</v>
      </c>
      <c r="C1586" s="7">
        <v>430</v>
      </c>
      <c r="D1586" s="7">
        <v>24</v>
      </c>
      <c r="F1586" s="8">
        <v>40292.059594907405</v>
      </c>
      <c r="G1586" s="7">
        <v>0</v>
      </c>
      <c r="H1586" s="7">
        <v>2</v>
      </c>
      <c r="I1586" s="7" t="b">
        <f t="shared" si="72"/>
        <v>1</v>
      </c>
      <c r="J1586" s="7" t="b">
        <f t="shared" si="73"/>
        <v>1</v>
      </c>
      <c r="K1586" s="7">
        <f t="shared" si="74"/>
        <v>1</v>
      </c>
      <c r="L1586" s="7">
        <f>WEEKDAY(Table1[[#This Row],[post_time]])</f>
        <v>7</v>
      </c>
      <c r="M1586" s="7">
        <f>VLOOKUP(Table1[[#This Row],[topic_id]],'All Topics Data'!$A$2:$I$1243,8,FALSE)</f>
        <v>40291.904861111114</v>
      </c>
      <c r="N1586" s="7">
        <f>Table1[[#This Row],[Hui Reply?]]*(Table1[[#This Row],[post_time]]-Table1[[#This Row],[timestamp of previous reply]])</f>
        <v>0.15416666666715173</v>
      </c>
      <c r="O1586" s="3">
        <f>O1585+Table1[[#This Row],[Hui Reply?]]</f>
        <v>352</v>
      </c>
      <c r="P1586" s="19">
        <f>INT(Table1[[#This Row],[post_time]])</f>
        <v>40292</v>
      </c>
      <c r="Q1586" s="3" t="str">
        <f>IF(Table1[[#This Row],[Hui Reply?]],VLOOKUP(Table1[[#This Row],[topic_id]],'All Topics Data'!$A$2:$E$1243,5,FALSE),0)</f>
        <v>vinu</v>
      </c>
      <c r="R1586" s="8">
        <f>Table1[[#This Row],[post_time]]+8/24</f>
        <v>40292.392928240741</v>
      </c>
      <c r="S1586" s="3">
        <f>IF(Table1[[#This Row],[post_position]]=1,0,SUMIFS($F$2:F1586,$H$2:H1586,Table1[[#This Row],[post_position]]-1,$C$2:C1586,Table1[[#This Row],[topic_id]]))</f>
        <v>40291.905428240738</v>
      </c>
    </row>
    <row r="1587" spans="1:19" x14ac:dyDescent="0.25">
      <c r="A1587" s="7">
        <v>1609</v>
      </c>
      <c r="B1587" s="7">
        <v>1</v>
      </c>
      <c r="C1587" s="7">
        <v>428</v>
      </c>
      <c r="D1587" s="7">
        <v>24</v>
      </c>
      <c r="F1587" s="8">
        <v>40292.061192129629</v>
      </c>
      <c r="G1587" s="7">
        <v>0</v>
      </c>
      <c r="H1587" s="7">
        <v>2</v>
      </c>
      <c r="I1587" s="7" t="b">
        <f t="shared" si="72"/>
        <v>1</v>
      </c>
      <c r="J1587" s="7" t="b">
        <f t="shared" si="73"/>
        <v>1</v>
      </c>
      <c r="K1587" s="7">
        <f t="shared" si="74"/>
        <v>1</v>
      </c>
      <c r="L1587" s="7">
        <f>WEEKDAY(Table1[[#This Row],[post_time]])</f>
        <v>7</v>
      </c>
      <c r="M1587" s="7">
        <f>VLOOKUP(Table1[[#This Row],[topic_id]],'All Topics Data'!$A$2:$I$1243,8,FALSE)</f>
        <v>40291.768055555556</v>
      </c>
      <c r="N1587" s="7">
        <f>Table1[[#This Row],[Hui Reply?]]*(Table1[[#This Row],[post_time]]-Table1[[#This Row],[timestamp of previous reply]])</f>
        <v>0.29263888888817746</v>
      </c>
      <c r="O1587" s="3">
        <f>O1586+Table1[[#This Row],[Hui Reply?]]</f>
        <v>353</v>
      </c>
      <c r="P1587" s="19">
        <f>INT(Table1[[#This Row],[post_time]])</f>
        <v>40292</v>
      </c>
      <c r="Q1587" s="3" t="str">
        <f>IF(Table1[[#This Row],[Hui Reply?]],VLOOKUP(Table1[[#This Row],[topic_id]],'All Topics Data'!$A$2:$E$1243,5,FALSE),0)</f>
        <v>mwilliams</v>
      </c>
      <c r="R1587" s="8">
        <f>Table1[[#This Row],[post_time]]+8/24</f>
        <v>40292.394525462965</v>
      </c>
      <c r="S1587" s="3">
        <f>IF(Table1[[#This Row],[post_position]]=1,0,SUMIFS($F$2:F1587,$H$2:H1587,Table1[[#This Row],[post_position]]-1,$C$2:C1587,Table1[[#This Row],[topic_id]]))</f>
        <v>40291.768553240741</v>
      </c>
    </row>
    <row r="1588" spans="1:19" x14ac:dyDescent="0.25">
      <c r="A1588" s="7">
        <v>1610</v>
      </c>
      <c r="B1588" s="7">
        <v>1</v>
      </c>
      <c r="C1588" s="7">
        <v>431</v>
      </c>
      <c r="D1588" s="7">
        <v>24</v>
      </c>
      <c r="E1588" s="2"/>
      <c r="F1588" s="8">
        <v>40292.071759259263</v>
      </c>
      <c r="G1588" s="7">
        <v>0</v>
      </c>
      <c r="H1588" s="7">
        <v>2</v>
      </c>
      <c r="I1588" s="7" t="b">
        <f t="shared" si="72"/>
        <v>1</v>
      </c>
      <c r="J1588" s="7" t="b">
        <f t="shared" si="73"/>
        <v>1</v>
      </c>
      <c r="K1588" s="7">
        <f t="shared" si="74"/>
        <v>1</v>
      </c>
      <c r="L1588" s="7">
        <f>WEEKDAY(Table1[[#This Row],[post_time]])</f>
        <v>7</v>
      </c>
      <c r="M1588" s="7">
        <f>VLOOKUP(Table1[[#This Row],[topic_id]],'All Topics Data'!$A$2:$I$1243,8,FALSE)</f>
        <v>40292.040277777778</v>
      </c>
      <c r="N1588" s="7">
        <f>Table1[[#This Row],[Hui Reply?]]*(Table1[[#This Row],[post_time]]-Table1[[#This Row],[timestamp of previous reply]])</f>
        <v>3.1122685191803612E-2</v>
      </c>
      <c r="O1588" s="3">
        <f>O1587+Table1[[#This Row],[Hui Reply?]]</f>
        <v>354</v>
      </c>
      <c r="P1588" s="19">
        <f>INT(Table1[[#This Row],[post_time]])</f>
        <v>40292</v>
      </c>
      <c r="Q1588" s="3" t="str">
        <f>IF(Table1[[#This Row],[Hui Reply?]],VLOOKUP(Table1[[#This Row],[topic_id]],'All Topics Data'!$A$2:$E$1243,5,FALSE),0)</f>
        <v>Milai</v>
      </c>
      <c r="R1588" s="8">
        <f>Table1[[#This Row],[post_time]]+8/24</f>
        <v>40292.405092592599</v>
      </c>
      <c r="S1588" s="3">
        <f>IF(Table1[[#This Row],[post_position]]=1,0,SUMIFS($F$2:F1588,$H$2:H1588,Table1[[#This Row],[post_position]]-1,$C$2:C1588,Table1[[#This Row],[topic_id]]))</f>
        <v>40292.040636574071</v>
      </c>
    </row>
    <row r="1589" spans="1:19" x14ac:dyDescent="0.25">
      <c r="A1589" s="7">
        <v>1611</v>
      </c>
      <c r="B1589" s="7">
        <v>6</v>
      </c>
      <c r="C1589" s="7">
        <v>425</v>
      </c>
      <c r="D1589" s="7">
        <v>2865</v>
      </c>
      <c r="E1589" s="2"/>
      <c r="F1589" s="8">
        <v>40292.776805555557</v>
      </c>
      <c r="G1589" s="7">
        <v>0</v>
      </c>
      <c r="H1589" s="7">
        <v>7</v>
      </c>
      <c r="I1589" s="7" t="b">
        <f t="shared" si="72"/>
        <v>0</v>
      </c>
      <c r="J1589" s="7" t="b">
        <f t="shared" si="73"/>
        <v>1</v>
      </c>
      <c r="K1589" s="7">
        <f t="shared" si="74"/>
        <v>0</v>
      </c>
      <c r="L1589" s="7">
        <f>WEEKDAY(Table1[[#This Row],[post_time]])</f>
        <v>7</v>
      </c>
      <c r="M1589" s="7">
        <f>VLOOKUP(Table1[[#This Row],[topic_id]],'All Topics Data'!$A$2:$I$1243,8,FALSE)</f>
        <v>40291.089583333334</v>
      </c>
      <c r="N1589" s="7">
        <f>Table1[[#This Row],[Hui Reply?]]*(Table1[[#This Row],[post_time]]-Table1[[#This Row],[timestamp of previous reply]])</f>
        <v>0</v>
      </c>
      <c r="O1589" s="3">
        <f>O1588+Table1[[#This Row],[Hui Reply?]]</f>
        <v>354</v>
      </c>
      <c r="P1589" s="19">
        <f>INT(Table1[[#This Row],[post_time]])</f>
        <v>40292</v>
      </c>
      <c r="Q1589" s="3">
        <f>IF(Table1[[#This Row],[Hui Reply?]],VLOOKUP(Table1[[#This Row],[topic_id]],'All Topics Data'!$A$2:$E$1243,5,FALSE),0)</f>
        <v>0</v>
      </c>
      <c r="R1589" s="8">
        <f>Table1[[#This Row],[post_time]]+8/24</f>
        <v>40293.110138888893</v>
      </c>
      <c r="S1589" s="3">
        <f>IF(Table1[[#This Row],[post_position]]=1,0,SUMIFS($F$2:F1589,$H$2:H1589,Table1[[#This Row],[post_position]]-1,$C$2:C1589,Table1[[#This Row],[topic_id]]))</f>
        <v>40291.425173611111</v>
      </c>
    </row>
    <row r="1590" spans="1:19" x14ac:dyDescent="0.25">
      <c r="A1590" s="7">
        <v>1612</v>
      </c>
      <c r="B1590" s="7">
        <v>6</v>
      </c>
      <c r="C1590" s="7">
        <v>425</v>
      </c>
      <c r="D1590" s="7">
        <v>2865</v>
      </c>
      <c r="E1590" s="2"/>
      <c r="F1590" s="8">
        <v>40292.780590277776</v>
      </c>
      <c r="G1590" s="7">
        <v>0</v>
      </c>
      <c r="H1590" s="7">
        <v>8</v>
      </c>
      <c r="I1590" s="7" t="b">
        <f t="shared" si="72"/>
        <v>0</v>
      </c>
      <c r="J1590" s="7" t="b">
        <f t="shared" si="73"/>
        <v>1</v>
      </c>
      <c r="K1590" s="7">
        <f t="shared" si="74"/>
        <v>0</v>
      </c>
      <c r="L1590" s="7">
        <f>WEEKDAY(Table1[[#This Row],[post_time]])</f>
        <v>7</v>
      </c>
      <c r="M1590" s="7">
        <f>VLOOKUP(Table1[[#This Row],[topic_id]],'All Topics Data'!$A$2:$I$1243,8,FALSE)</f>
        <v>40291.089583333334</v>
      </c>
      <c r="N1590" s="7">
        <f>Table1[[#This Row],[Hui Reply?]]*(Table1[[#This Row],[post_time]]-Table1[[#This Row],[timestamp of previous reply]])</f>
        <v>0</v>
      </c>
      <c r="O1590" s="3">
        <f>O1589+Table1[[#This Row],[Hui Reply?]]</f>
        <v>354</v>
      </c>
      <c r="P1590" s="19">
        <f>INT(Table1[[#This Row],[post_time]])</f>
        <v>40292</v>
      </c>
      <c r="Q1590" s="3">
        <f>IF(Table1[[#This Row],[Hui Reply?]],VLOOKUP(Table1[[#This Row],[topic_id]],'All Topics Data'!$A$2:$E$1243,5,FALSE),0)</f>
        <v>0</v>
      </c>
      <c r="R1590" s="8">
        <f>Table1[[#This Row],[post_time]]+8/24</f>
        <v>40293.113923611112</v>
      </c>
      <c r="S1590" s="3">
        <f>IF(Table1[[#This Row],[post_position]]=1,0,SUMIFS($F$2:F1590,$H$2:H1590,Table1[[#This Row],[post_position]]-1,$C$2:C1590,Table1[[#This Row],[topic_id]]))</f>
        <v>40292.776805555557</v>
      </c>
    </row>
    <row r="1591" spans="1:19" x14ac:dyDescent="0.25">
      <c r="A1591" s="7">
        <v>1613</v>
      </c>
      <c r="B1591" s="7">
        <v>1</v>
      </c>
      <c r="C1591" s="7">
        <v>432</v>
      </c>
      <c r="D1591" s="7">
        <v>5408</v>
      </c>
      <c r="E1591" s="2"/>
      <c r="F1591" s="8">
        <v>40294.181747685187</v>
      </c>
      <c r="G1591" s="7">
        <v>0</v>
      </c>
      <c r="H1591" s="7">
        <v>1</v>
      </c>
      <c r="I1591" s="7" t="b">
        <f t="shared" si="72"/>
        <v>0</v>
      </c>
      <c r="J1591" s="7" t="b">
        <f t="shared" si="73"/>
        <v>0</v>
      </c>
      <c r="K1591" s="7">
        <f t="shared" si="74"/>
        <v>0</v>
      </c>
      <c r="L1591" s="7">
        <f>WEEKDAY(Table1[[#This Row],[post_time]])</f>
        <v>2</v>
      </c>
      <c r="M1591" s="7">
        <f>VLOOKUP(Table1[[#This Row],[topic_id]],'All Topics Data'!$A$2:$I$1243,8,FALSE)</f>
        <v>40294.181250000001</v>
      </c>
      <c r="N1591" s="7">
        <f>Table1[[#This Row],[Hui Reply?]]*(Table1[[#This Row],[post_time]]-Table1[[#This Row],[timestamp of previous reply]])</f>
        <v>0</v>
      </c>
      <c r="O1591" s="3">
        <f>O1590+Table1[[#This Row],[Hui Reply?]]</f>
        <v>354</v>
      </c>
      <c r="P1591" s="19">
        <f>INT(Table1[[#This Row],[post_time]])</f>
        <v>40294</v>
      </c>
      <c r="Q1591" s="3">
        <f>IF(Table1[[#This Row],[Hui Reply?]],VLOOKUP(Table1[[#This Row],[topic_id]],'All Topics Data'!$A$2:$E$1243,5,FALSE),0)</f>
        <v>0</v>
      </c>
      <c r="R1591" s="8">
        <f>Table1[[#This Row],[post_time]]+8/24</f>
        <v>40294.515081018522</v>
      </c>
      <c r="S1591" s="3">
        <f>IF(Table1[[#This Row],[post_position]]=1,0,SUMIFS($F$2:F1591,$H$2:H1591,Table1[[#This Row],[post_position]]-1,$C$2:C1591,Table1[[#This Row],[topic_id]]))</f>
        <v>0</v>
      </c>
    </row>
    <row r="1592" spans="1:19" x14ac:dyDescent="0.25">
      <c r="A1592" s="7">
        <v>1614</v>
      </c>
      <c r="B1592" s="7">
        <v>1</v>
      </c>
      <c r="C1592" s="7">
        <v>432</v>
      </c>
      <c r="D1592" s="7">
        <v>1</v>
      </c>
      <c r="E1592" s="2"/>
      <c r="F1592" s="8">
        <v>40294.244479166664</v>
      </c>
      <c r="G1592" s="7">
        <v>0</v>
      </c>
      <c r="H1592" s="7">
        <v>2</v>
      </c>
      <c r="I1592" s="7" t="b">
        <f t="shared" si="72"/>
        <v>0</v>
      </c>
      <c r="J1592" s="7" t="b">
        <f t="shared" si="73"/>
        <v>1</v>
      </c>
      <c r="K1592" s="7">
        <f t="shared" si="74"/>
        <v>0</v>
      </c>
      <c r="L1592" s="7">
        <f>WEEKDAY(Table1[[#This Row],[post_time]])</f>
        <v>2</v>
      </c>
      <c r="M1592" s="7">
        <f>VLOOKUP(Table1[[#This Row],[topic_id]],'All Topics Data'!$A$2:$I$1243,8,FALSE)</f>
        <v>40294.181250000001</v>
      </c>
      <c r="N1592" s="7">
        <f>Table1[[#This Row],[Hui Reply?]]*(Table1[[#This Row],[post_time]]-Table1[[#This Row],[timestamp of previous reply]])</f>
        <v>0</v>
      </c>
      <c r="O1592" s="3">
        <f>O1591+Table1[[#This Row],[Hui Reply?]]</f>
        <v>354</v>
      </c>
      <c r="P1592" s="19">
        <f>INT(Table1[[#This Row],[post_time]])</f>
        <v>40294</v>
      </c>
      <c r="Q1592" s="3">
        <f>IF(Table1[[#This Row],[Hui Reply?]],VLOOKUP(Table1[[#This Row],[topic_id]],'All Topics Data'!$A$2:$E$1243,5,FALSE),0)</f>
        <v>0</v>
      </c>
      <c r="R1592" s="8">
        <f>Table1[[#This Row],[post_time]]+8/24</f>
        <v>40294.5778125</v>
      </c>
      <c r="S1592" s="3">
        <f>IF(Table1[[#This Row],[post_position]]=1,0,SUMIFS($F$2:F1592,$H$2:H1592,Table1[[#This Row],[post_position]]-1,$C$2:C1592,Table1[[#This Row],[topic_id]]))</f>
        <v>40294.181747685187</v>
      </c>
    </row>
    <row r="1593" spans="1:19" x14ac:dyDescent="0.25">
      <c r="A1593" s="7">
        <v>1615</v>
      </c>
      <c r="B1593" s="7">
        <v>1</v>
      </c>
      <c r="C1593" s="7">
        <v>432</v>
      </c>
      <c r="D1593" s="7">
        <v>2018</v>
      </c>
      <c r="E1593" s="2"/>
      <c r="F1593" s="8">
        <v>40294.267685185187</v>
      </c>
      <c r="G1593" s="7">
        <v>0</v>
      </c>
      <c r="H1593" s="7">
        <v>3</v>
      </c>
      <c r="I1593" s="7" t="b">
        <f t="shared" si="72"/>
        <v>0</v>
      </c>
      <c r="J1593" s="7" t="b">
        <f t="shared" si="73"/>
        <v>1</v>
      </c>
      <c r="K1593" s="7">
        <f t="shared" si="74"/>
        <v>0</v>
      </c>
      <c r="L1593" s="7">
        <f>WEEKDAY(Table1[[#This Row],[post_time]])</f>
        <v>2</v>
      </c>
      <c r="M1593" s="7">
        <f>VLOOKUP(Table1[[#This Row],[topic_id]],'All Topics Data'!$A$2:$I$1243,8,FALSE)</f>
        <v>40294.181250000001</v>
      </c>
      <c r="N1593" s="7">
        <f>Table1[[#This Row],[Hui Reply?]]*(Table1[[#This Row],[post_time]]-Table1[[#This Row],[timestamp of previous reply]])</f>
        <v>0</v>
      </c>
      <c r="O1593" s="3">
        <f>O1592+Table1[[#This Row],[Hui Reply?]]</f>
        <v>354</v>
      </c>
      <c r="P1593" s="19">
        <f>INT(Table1[[#This Row],[post_time]])</f>
        <v>40294</v>
      </c>
      <c r="Q1593" s="3">
        <f>IF(Table1[[#This Row],[Hui Reply?]],VLOOKUP(Table1[[#This Row],[topic_id]],'All Topics Data'!$A$2:$E$1243,5,FALSE),0)</f>
        <v>0</v>
      </c>
      <c r="R1593" s="8">
        <f>Table1[[#This Row],[post_time]]+8/24</f>
        <v>40294.601018518522</v>
      </c>
      <c r="S1593" s="3">
        <f>IF(Table1[[#This Row],[post_position]]=1,0,SUMIFS($F$2:F1593,$H$2:H1593,Table1[[#This Row],[post_position]]-1,$C$2:C1593,Table1[[#This Row],[topic_id]]))</f>
        <v>40294.244479166664</v>
      </c>
    </row>
    <row r="1594" spans="1:19" x14ac:dyDescent="0.25">
      <c r="A1594" s="7">
        <v>1616</v>
      </c>
      <c r="B1594" s="7">
        <v>1</v>
      </c>
      <c r="C1594" s="7">
        <v>433</v>
      </c>
      <c r="D1594" s="7">
        <v>5246</v>
      </c>
      <c r="E1594" s="2"/>
      <c r="F1594" s="8">
        <v>40294.281134259261</v>
      </c>
      <c r="G1594" s="7">
        <v>0</v>
      </c>
      <c r="H1594" s="7">
        <v>1</v>
      </c>
      <c r="I1594" s="7" t="b">
        <f t="shared" si="72"/>
        <v>0</v>
      </c>
      <c r="J1594" s="7" t="b">
        <f t="shared" si="73"/>
        <v>0</v>
      </c>
      <c r="K1594" s="7">
        <f t="shared" si="74"/>
        <v>0</v>
      </c>
      <c r="L1594" s="7">
        <f>WEEKDAY(Table1[[#This Row],[post_time]])</f>
        <v>2</v>
      </c>
      <c r="M1594" s="7">
        <f>VLOOKUP(Table1[[#This Row],[topic_id]],'All Topics Data'!$A$2:$I$1243,8,FALSE)</f>
        <v>40294.280555555553</v>
      </c>
      <c r="N1594" s="7">
        <f>Table1[[#This Row],[Hui Reply?]]*(Table1[[#This Row],[post_time]]-Table1[[#This Row],[timestamp of previous reply]])</f>
        <v>0</v>
      </c>
      <c r="O1594" s="3">
        <f>O1593+Table1[[#This Row],[Hui Reply?]]</f>
        <v>354</v>
      </c>
      <c r="P1594" s="19">
        <f>INT(Table1[[#This Row],[post_time]])</f>
        <v>40294</v>
      </c>
      <c r="Q1594" s="3">
        <f>IF(Table1[[#This Row],[Hui Reply?]],VLOOKUP(Table1[[#This Row],[topic_id]],'All Topics Data'!$A$2:$E$1243,5,FALSE),0)</f>
        <v>0</v>
      </c>
      <c r="R1594" s="8">
        <f>Table1[[#This Row],[post_time]]+8/24</f>
        <v>40294.614467592597</v>
      </c>
      <c r="S1594" s="3">
        <f>IF(Table1[[#This Row],[post_position]]=1,0,SUMIFS($F$2:F1594,$H$2:H1594,Table1[[#This Row],[post_position]]-1,$C$2:C1594,Table1[[#This Row],[topic_id]]))</f>
        <v>0</v>
      </c>
    </row>
    <row r="1595" spans="1:19" x14ac:dyDescent="0.25">
      <c r="A1595" s="7">
        <v>1617</v>
      </c>
      <c r="B1595" s="7">
        <v>1</v>
      </c>
      <c r="C1595" s="7">
        <v>433</v>
      </c>
      <c r="D1595" s="7">
        <v>2865</v>
      </c>
      <c r="F1595" s="8">
        <v>40294.339768518519</v>
      </c>
      <c r="G1595" s="7">
        <v>0</v>
      </c>
      <c r="H1595" s="7">
        <v>2</v>
      </c>
      <c r="I1595" s="7" t="b">
        <f t="shared" si="72"/>
        <v>0</v>
      </c>
      <c r="J1595" s="7" t="b">
        <f t="shared" si="73"/>
        <v>1</v>
      </c>
      <c r="K1595" s="7">
        <f t="shared" si="74"/>
        <v>0</v>
      </c>
      <c r="L1595" s="7">
        <f>WEEKDAY(Table1[[#This Row],[post_time]])</f>
        <v>2</v>
      </c>
      <c r="M1595" s="7">
        <f>VLOOKUP(Table1[[#This Row],[topic_id]],'All Topics Data'!$A$2:$I$1243,8,FALSE)</f>
        <v>40294.280555555553</v>
      </c>
      <c r="N1595" s="7">
        <f>Table1[[#This Row],[Hui Reply?]]*(Table1[[#This Row],[post_time]]-Table1[[#This Row],[timestamp of previous reply]])</f>
        <v>0</v>
      </c>
      <c r="O1595" s="3">
        <f>O1594+Table1[[#This Row],[Hui Reply?]]</f>
        <v>354</v>
      </c>
      <c r="P1595" s="19">
        <f>INT(Table1[[#This Row],[post_time]])</f>
        <v>40294</v>
      </c>
      <c r="Q1595" s="3">
        <f>IF(Table1[[#This Row],[Hui Reply?]],VLOOKUP(Table1[[#This Row],[topic_id]],'All Topics Data'!$A$2:$E$1243,5,FALSE),0)</f>
        <v>0</v>
      </c>
      <c r="R1595" s="8">
        <f>Table1[[#This Row],[post_time]]+8/24</f>
        <v>40294.673101851855</v>
      </c>
      <c r="S1595" s="3">
        <f>IF(Table1[[#This Row],[post_position]]=1,0,SUMIFS($F$2:F1595,$H$2:H1595,Table1[[#This Row],[post_position]]-1,$C$2:C1595,Table1[[#This Row],[topic_id]]))</f>
        <v>40294.281134259261</v>
      </c>
    </row>
    <row r="1596" spans="1:19" x14ac:dyDescent="0.25">
      <c r="A1596" s="7">
        <v>1618</v>
      </c>
      <c r="B1596" s="7">
        <v>1</v>
      </c>
      <c r="C1596" s="7">
        <v>433</v>
      </c>
      <c r="D1596" s="7">
        <v>5246</v>
      </c>
      <c r="F1596" s="8">
        <v>40294.370810185188</v>
      </c>
      <c r="G1596" s="7">
        <v>0</v>
      </c>
      <c r="H1596" s="7">
        <v>3</v>
      </c>
      <c r="I1596" s="7" t="b">
        <f t="shared" si="72"/>
        <v>0</v>
      </c>
      <c r="J1596" s="7" t="b">
        <f t="shared" si="73"/>
        <v>1</v>
      </c>
      <c r="K1596" s="7">
        <f t="shared" si="74"/>
        <v>0</v>
      </c>
      <c r="L1596" s="7">
        <f>WEEKDAY(Table1[[#This Row],[post_time]])</f>
        <v>2</v>
      </c>
      <c r="M1596" s="7">
        <f>VLOOKUP(Table1[[#This Row],[topic_id]],'All Topics Data'!$A$2:$I$1243,8,FALSE)</f>
        <v>40294.280555555553</v>
      </c>
      <c r="N1596" s="7">
        <f>Table1[[#This Row],[Hui Reply?]]*(Table1[[#This Row],[post_time]]-Table1[[#This Row],[timestamp of previous reply]])</f>
        <v>0</v>
      </c>
      <c r="O1596" s="3">
        <f>O1595+Table1[[#This Row],[Hui Reply?]]</f>
        <v>354</v>
      </c>
      <c r="P1596" s="19">
        <f>INT(Table1[[#This Row],[post_time]])</f>
        <v>40294</v>
      </c>
      <c r="Q1596" s="3">
        <f>IF(Table1[[#This Row],[Hui Reply?]],VLOOKUP(Table1[[#This Row],[topic_id]],'All Topics Data'!$A$2:$E$1243,5,FALSE),0)</f>
        <v>0</v>
      </c>
      <c r="R1596" s="8">
        <f>Table1[[#This Row],[post_time]]+8/24</f>
        <v>40294.704143518524</v>
      </c>
      <c r="S1596" s="3">
        <f>IF(Table1[[#This Row],[post_position]]=1,0,SUMIFS($F$2:F1596,$H$2:H1596,Table1[[#This Row],[post_position]]-1,$C$2:C1596,Table1[[#This Row],[topic_id]]))</f>
        <v>40294.339768518519</v>
      </c>
    </row>
    <row r="1597" spans="1:19" x14ac:dyDescent="0.25">
      <c r="A1597" s="7">
        <v>1619</v>
      </c>
      <c r="B1597" s="7">
        <v>6</v>
      </c>
      <c r="C1597" s="7">
        <v>425</v>
      </c>
      <c r="D1597" s="7">
        <v>5246</v>
      </c>
      <c r="F1597" s="8">
        <v>40294.41138888889</v>
      </c>
      <c r="G1597" s="7">
        <v>0</v>
      </c>
      <c r="H1597" s="7">
        <v>9</v>
      </c>
      <c r="I1597" s="7" t="b">
        <f t="shared" si="72"/>
        <v>0</v>
      </c>
      <c r="J1597" s="7" t="b">
        <f t="shared" si="73"/>
        <v>1</v>
      </c>
      <c r="K1597" s="7">
        <f t="shared" si="74"/>
        <v>0</v>
      </c>
      <c r="L1597" s="7">
        <f>WEEKDAY(Table1[[#This Row],[post_time]])</f>
        <v>2</v>
      </c>
      <c r="M1597" s="7">
        <f>VLOOKUP(Table1[[#This Row],[topic_id]],'All Topics Data'!$A$2:$I$1243,8,FALSE)</f>
        <v>40291.089583333334</v>
      </c>
      <c r="N1597" s="7">
        <f>Table1[[#This Row],[Hui Reply?]]*(Table1[[#This Row],[post_time]]-Table1[[#This Row],[timestamp of previous reply]])</f>
        <v>0</v>
      </c>
      <c r="O1597" s="3">
        <f>O1596+Table1[[#This Row],[Hui Reply?]]</f>
        <v>354</v>
      </c>
      <c r="P1597" s="19">
        <f>INT(Table1[[#This Row],[post_time]])</f>
        <v>40294</v>
      </c>
      <c r="Q1597" s="3">
        <f>IF(Table1[[#This Row],[Hui Reply?]],VLOOKUP(Table1[[#This Row],[topic_id]],'All Topics Data'!$A$2:$E$1243,5,FALSE),0)</f>
        <v>0</v>
      </c>
      <c r="R1597" s="8">
        <f>Table1[[#This Row],[post_time]]+8/24</f>
        <v>40294.744722222225</v>
      </c>
      <c r="S1597" s="3">
        <f>IF(Table1[[#This Row],[post_position]]=1,0,SUMIFS($F$2:F1597,$H$2:H1597,Table1[[#This Row],[post_position]]-1,$C$2:C1597,Table1[[#This Row],[topic_id]]))</f>
        <v>40292.780590277776</v>
      </c>
    </row>
    <row r="1598" spans="1:19" x14ac:dyDescent="0.25">
      <c r="A1598" s="7">
        <v>1620</v>
      </c>
      <c r="B1598" s="7">
        <v>1</v>
      </c>
      <c r="C1598" s="7">
        <v>434</v>
      </c>
      <c r="D1598" s="7">
        <v>5628</v>
      </c>
      <c r="E1598" s="2"/>
      <c r="F1598" s="8">
        <v>40294.438668981478</v>
      </c>
      <c r="G1598" s="7">
        <v>0</v>
      </c>
      <c r="H1598" s="7">
        <v>1</v>
      </c>
      <c r="I1598" s="7" t="b">
        <f t="shared" si="72"/>
        <v>0</v>
      </c>
      <c r="J1598" s="7" t="b">
        <f t="shared" si="73"/>
        <v>0</v>
      </c>
      <c r="K1598" s="7">
        <f t="shared" si="74"/>
        <v>0</v>
      </c>
      <c r="L1598" s="7">
        <f>WEEKDAY(Table1[[#This Row],[post_time]])</f>
        <v>2</v>
      </c>
      <c r="M1598" s="7">
        <f>VLOOKUP(Table1[[#This Row],[topic_id]],'All Topics Data'!$A$2:$I$1243,8,FALSE)</f>
        <v>40294.438194444447</v>
      </c>
      <c r="N1598" s="7">
        <f>Table1[[#This Row],[Hui Reply?]]*(Table1[[#This Row],[post_time]]-Table1[[#This Row],[timestamp of previous reply]])</f>
        <v>0</v>
      </c>
      <c r="O1598" s="3">
        <f>O1597+Table1[[#This Row],[Hui Reply?]]</f>
        <v>354</v>
      </c>
      <c r="P1598" s="19">
        <f>INT(Table1[[#This Row],[post_time]])</f>
        <v>40294</v>
      </c>
      <c r="Q1598" s="3">
        <f>IF(Table1[[#This Row],[Hui Reply?]],VLOOKUP(Table1[[#This Row],[topic_id]],'All Topics Data'!$A$2:$E$1243,5,FALSE),0)</f>
        <v>0</v>
      </c>
      <c r="R1598" s="8">
        <f>Table1[[#This Row],[post_time]]+8/24</f>
        <v>40294.772002314814</v>
      </c>
      <c r="S1598" s="3">
        <f>IF(Table1[[#This Row],[post_position]]=1,0,SUMIFS($F$2:F1598,$H$2:H1598,Table1[[#This Row],[post_position]]-1,$C$2:C1598,Table1[[#This Row],[topic_id]]))</f>
        <v>0</v>
      </c>
    </row>
    <row r="1599" spans="1:19" x14ac:dyDescent="0.25">
      <c r="A1599" s="7">
        <v>1621</v>
      </c>
      <c r="B1599" s="7">
        <v>1</v>
      </c>
      <c r="C1599" s="7">
        <v>434</v>
      </c>
      <c r="D1599" s="7">
        <v>24</v>
      </c>
      <c r="E1599" s="2"/>
      <c r="F1599" s="8">
        <v>40294.488692129627</v>
      </c>
      <c r="G1599" s="7">
        <v>0</v>
      </c>
      <c r="H1599" s="7">
        <v>2</v>
      </c>
      <c r="I1599" s="7" t="b">
        <f t="shared" si="72"/>
        <v>1</v>
      </c>
      <c r="J1599" s="7" t="b">
        <f t="shared" si="73"/>
        <v>1</v>
      </c>
      <c r="K1599" s="7">
        <f t="shared" si="74"/>
        <v>1</v>
      </c>
      <c r="L1599" s="7">
        <f>WEEKDAY(Table1[[#This Row],[post_time]])</f>
        <v>2</v>
      </c>
      <c r="M1599" s="7">
        <f>VLOOKUP(Table1[[#This Row],[topic_id]],'All Topics Data'!$A$2:$I$1243,8,FALSE)</f>
        <v>40294.438194444447</v>
      </c>
      <c r="N1599" s="7">
        <f>Table1[[#This Row],[Hui Reply?]]*(Table1[[#This Row],[post_time]]-Table1[[#This Row],[timestamp of previous reply]])</f>
        <v>5.002314814919373E-2</v>
      </c>
      <c r="O1599" s="3">
        <f>O1598+Table1[[#This Row],[Hui Reply?]]</f>
        <v>355</v>
      </c>
      <c r="P1599" s="19">
        <f>INT(Table1[[#This Row],[post_time]])</f>
        <v>40294</v>
      </c>
      <c r="Q1599" s="3" t="str">
        <f>IF(Table1[[#This Row],[Hui Reply?]],VLOOKUP(Table1[[#This Row],[topic_id]],'All Topics Data'!$A$2:$E$1243,5,FALSE),0)</f>
        <v>montycarlo</v>
      </c>
      <c r="R1599" s="8">
        <f>Table1[[#This Row],[post_time]]+8/24</f>
        <v>40294.822025462963</v>
      </c>
      <c r="S1599" s="3">
        <f>IF(Table1[[#This Row],[post_position]]=1,0,SUMIFS($F$2:F1599,$H$2:H1599,Table1[[#This Row],[post_position]]-1,$C$2:C1599,Table1[[#This Row],[topic_id]]))</f>
        <v>40294.438668981478</v>
      </c>
    </row>
    <row r="1600" spans="1:19" x14ac:dyDescent="0.25">
      <c r="A1600" s="7">
        <v>1622</v>
      </c>
      <c r="B1600" s="7">
        <v>1</v>
      </c>
      <c r="C1600" s="7">
        <v>428</v>
      </c>
      <c r="D1600" s="7">
        <v>5569</v>
      </c>
      <c r="F1600" s="8">
        <v>40294.508414351854</v>
      </c>
      <c r="G1600" s="7">
        <v>0</v>
      </c>
      <c r="H1600" s="7">
        <v>3</v>
      </c>
      <c r="I1600" s="7" t="b">
        <f t="shared" si="72"/>
        <v>0</v>
      </c>
      <c r="J1600" s="7" t="b">
        <f t="shared" si="73"/>
        <v>1</v>
      </c>
      <c r="K1600" s="7">
        <f t="shared" si="74"/>
        <v>0</v>
      </c>
      <c r="L1600" s="7">
        <f>WEEKDAY(Table1[[#This Row],[post_time]])</f>
        <v>2</v>
      </c>
      <c r="M1600" s="7">
        <f>VLOOKUP(Table1[[#This Row],[topic_id]],'All Topics Data'!$A$2:$I$1243,8,FALSE)</f>
        <v>40291.768055555556</v>
      </c>
      <c r="N1600" s="7">
        <f>Table1[[#This Row],[Hui Reply?]]*(Table1[[#This Row],[post_time]]-Table1[[#This Row],[timestamp of previous reply]])</f>
        <v>0</v>
      </c>
      <c r="O1600" s="3">
        <f>O1599+Table1[[#This Row],[Hui Reply?]]</f>
        <v>355</v>
      </c>
      <c r="P1600" s="19">
        <f>INT(Table1[[#This Row],[post_time]])</f>
        <v>40294</v>
      </c>
      <c r="Q1600" s="3">
        <f>IF(Table1[[#This Row],[Hui Reply?]],VLOOKUP(Table1[[#This Row],[topic_id]],'All Topics Data'!$A$2:$E$1243,5,FALSE),0)</f>
        <v>0</v>
      </c>
      <c r="R1600" s="8">
        <f>Table1[[#This Row],[post_time]]+8/24</f>
        <v>40294.84174768519</v>
      </c>
      <c r="S1600" s="3">
        <f>IF(Table1[[#This Row],[post_position]]=1,0,SUMIFS($F$2:F1600,$H$2:H1600,Table1[[#This Row],[post_position]]-1,$C$2:C1600,Table1[[#This Row],[topic_id]]))</f>
        <v>40292.061192129629</v>
      </c>
    </row>
    <row r="1601" spans="1:19" x14ac:dyDescent="0.25">
      <c r="A1601" s="7">
        <v>1623</v>
      </c>
      <c r="B1601" s="7">
        <v>1</v>
      </c>
      <c r="C1601" s="7">
        <v>428</v>
      </c>
      <c r="D1601" s="7">
        <v>2018</v>
      </c>
      <c r="F1601" s="8">
        <v>40294.518900462965</v>
      </c>
      <c r="G1601" s="7">
        <v>0</v>
      </c>
      <c r="H1601" s="7">
        <v>4</v>
      </c>
      <c r="I1601" s="7" t="b">
        <f t="shared" si="72"/>
        <v>0</v>
      </c>
      <c r="J1601" s="7" t="b">
        <f t="shared" si="73"/>
        <v>1</v>
      </c>
      <c r="K1601" s="7">
        <f t="shared" si="74"/>
        <v>0</v>
      </c>
      <c r="L1601" s="7">
        <f>WEEKDAY(Table1[[#This Row],[post_time]])</f>
        <v>2</v>
      </c>
      <c r="M1601" s="7">
        <f>VLOOKUP(Table1[[#This Row],[topic_id]],'All Topics Data'!$A$2:$I$1243,8,FALSE)</f>
        <v>40291.768055555556</v>
      </c>
      <c r="N1601" s="7">
        <f>Table1[[#This Row],[Hui Reply?]]*(Table1[[#This Row],[post_time]]-Table1[[#This Row],[timestamp of previous reply]])</f>
        <v>0</v>
      </c>
      <c r="O1601" s="3">
        <f>O1600+Table1[[#This Row],[Hui Reply?]]</f>
        <v>355</v>
      </c>
      <c r="P1601" s="19">
        <f>INT(Table1[[#This Row],[post_time]])</f>
        <v>40294</v>
      </c>
      <c r="Q1601" s="3">
        <f>IF(Table1[[#This Row],[Hui Reply?]],VLOOKUP(Table1[[#This Row],[topic_id]],'All Topics Data'!$A$2:$E$1243,5,FALSE),0)</f>
        <v>0</v>
      </c>
      <c r="R1601" s="8">
        <f>Table1[[#This Row],[post_time]]+8/24</f>
        <v>40294.8522337963</v>
      </c>
      <c r="S1601" s="3">
        <f>IF(Table1[[#This Row],[post_position]]=1,0,SUMIFS($F$2:F1601,$H$2:H1601,Table1[[#This Row],[post_position]]-1,$C$2:C1601,Table1[[#This Row],[topic_id]]))</f>
        <v>40294.508414351854</v>
      </c>
    </row>
    <row r="1602" spans="1:19" x14ac:dyDescent="0.25">
      <c r="A1602" s="7">
        <v>1624</v>
      </c>
      <c r="B1602" s="7">
        <v>1</v>
      </c>
      <c r="C1602" s="7">
        <v>428</v>
      </c>
      <c r="D1602" s="7">
        <v>24</v>
      </c>
      <c r="E1602" s="2"/>
      <c r="F1602" s="8">
        <v>40294.522476851853</v>
      </c>
      <c r="G1602" s="7">
        <v>0</v>
      </c>
      <c r="H1602" s="7">
        <v>5</v>
      </c>
      <c r="I1602" s="7" t="b">
        <f t="shared" si="72"/>
        <v>1</v>
      </c>
      <c r="J1602" s="7" t="b">
        <f t="shared" si="73"/>
        <v>1</v>
      </c>
      <c r="K1602" s="7">
        <f t="shared" si="74"/>
        <v>1</v>
      </c>
      <c r="L1602" s="7">
        <f>WEEKDAY(Table1[[#This Row],[post_time]])</f>
        <v>2</v>
      </c>
      <c r="M1602" s="7">
        <f>VLOOKUP(Table1[[#This Row],[topic_id]],'All Topics Data'!$A$2:$I$1243,8,FALSE)</f>
        <v>40291.768055555556</v>
      </c>
      <c r="N1602" s="7">
        <f>Table1[[#This Row],[Hui Reply?]]*(Table1[[#This Row],[post_time]]-Table1[[#This Row],[timestamp of previous reply]])</f>
        <v>3.5763888881774619E-3</v>
      </c>
      <c r="O1602" s="3">
        <f>O1601+Table1[[#This Row],[Hui Reply?]]</f>
        <v>356</v>
      </c>
      <c r="P1602" s="19">
        <f>INT(Table1[[#This Row],[post_time]])</f>
        <v>40294</v>
      </c>
      <c r="Q1602" s="3" t="str">
        <f>IF(Table1[[#This Row],[Hui Reply?]],VLOOKUP(Table1[[#This Row],[topic_id]],'All Topics Data'!$A$2:$E$1243,5,FALSE),0)</f>
        <v>mwilliams</v>
      </c>
      <c r="R1602" s="8">
        <f>Table1[[#This Row],[post_time]]+8/24</f>
        <v>40294.855810185189</v>
      </c>
      <c r="S1602" s="3">
        <f>IF(Table1[[#This Row],[post_position]]=1,0,SUMIFS($F$2:F1602,$H$2:H1602,Table1[[#This Row],[post_position]]-1,$C$2:C1602,Table1[[#This Row],[topic_id]]))</f>
        <v>40294.518900462965</v>
      </c>
    </row>
    <row r="1603" spans="1:19" x14ac:dyDescent="0.25">
      <c r="A1603" s="7">
        <v>1625</v>
      </c>
      <c r="B1603" s="7">
        <v>1</v>
      </c>
      <c r="C1603" s="7">
        <v>432</v>
      </c>
      <c r="D1603" s="7">
        <v>5408</v>
      </c>
      <c r="E1603" s="2"/>
      <c r="F1603" s="8">
        <v>40294.546446759261</v>
      </c>
      <c r="G1603" s="7">
        <v>0</v>
      </c>
      <c r="H1603" s="7">
        <v>4</v>
      </c>
      <c r="I1603" s="7" t="b">
        <f t="shared" ref="I1603:I1666" si="75">(D1603=24)</f>
        <v>0</v>
      </c>
      <c r="J1603" s="7" t="b">
        <f t="shared" ref="J1603:J1666" si="76">H1603&gt;1</f>
        <v>1</v>
      </c>
      <c r="K1603" s="7">
        <f t="shared" ref="K1603:K1666" si="77">I1603*J1603</f>
        <v>0</v>
      </c>
      <c r="L1603" s="7">
        <f>WEEKDAY(Table1[[#This Row],[post_time]])</f>
        <v>2</v>
      </c>
      <c r="M1603" s="7">
        <f>VLOOKUP(Table1[[#This Row],[topic_id]],'All Topics Data'!$A$2:$I$1243,8,FALSE)</f>
        <v>40294.181250000001</v>
      </c>
      <c r="N1603" s="7">
        <f>Table1[[#This Row],[Hui Reply?]]*(Table1[[#This Row],[post_time]]-Table1[[#This Row],[timestamp of previous reply]])</f>
        <v>0</v>
      </c>
      <c r="O1603" s="3">
        <f>O1602+Table1[[#This Row],[Hui Reply?]]</f>
        <v>356</v>
      </c>
      <c r="P1603" s="19">
        <f>INT(Table1[[#This Row],[post_time]])</f>
        <v>40294</v>
      </c>
      <c r="Q1603" s="3">
        <f>IF(Table1[[#This Row],[Hui Reply?]],VLOOKUP(Table1[[#This Row],[topic_id]],'All Topics Data'!$A$2:$E$1243,5,FALSE),0)</f>
        <v>0</v>
      </c>
      <c r="R1603" s="8">
        <f>Table1[[#This Row],[post_time]]+8/24</f>
        <v>40294.879780092597</v>
      </c>
      <c r="S1603" s="3">
        <f>IF(Table1[[#This Row],[post_position]]=1,0,SUMIFS($F$2:F1603,$H$2:H1603,Table1[[#This Row],[post_position]]-1,$C$2:C1603,Table1[[#This Row],[topic_id]]))</f>
        <v>40294.267685185187</v>
      </c>
    </row>
    <row r="1604" spans="1:19" x14ac:dyDescent="0.25">
      <c r="A1604" s="7">
        <v>1626</v>
      </c>
      <c r="B1604" s="7">
        <v>1</v>
      </c>
      <c r="C1604" s="7">
        <v>434</v>
      </c>
      <c r="D1604" s="7">
        <v>5628</v>
      </c>
      <c r="F1604" s="8">
        <v>40294.623831018522</v>
      </c>
      <c r="G1604" s="7">
        <v>0</v>
      </c>
      <c r="H1604" s="7">
        <v>3</v>
      </c>
      <c r="I1604" s="7" t="b">
        <f t="shared" si="75"/>
        <v>0</v>
      </c>
      <c r="J1604" s="7" t="b">
        <f t="shared" si="76"/>
        <v>1</v>
      </c>
      <c r="K1604" s="7">
        <f t="shared" si="77"/>
        <v>0</v>
      </c>
      <c r="L1604" s="7">
        <f>WEEKDAY(Table1[[#This Row],[post_time]])</f>
        <v>2</v>
      </c>
      <c r="M1604" s="7">
        <f>VLOOKUP(Table1[[#This Row],[topic_id]],'All Topics Data'!$A$2:$I$1243,8,FALSE)</f>
        <v>40294.438194444447</v>
      </c>
      <c r="N1604" s="7">
        <f>Table1[[#This Row],[Hui Reply?]]*(Table1[[#This Row],[post_time]]-Table1[[#This Row],[timestamp of previous reply]])</f>
        <v>0</v>
      </c>
      <c r="O1604" s="3">
        <f>O1603+Table1[[#This Row],[Hui Reply?]]</f>
        <v>356</v>
      </c>
      <c r="P1604" s="19">
        <f>INT(Table1[[#This Row],[post_time]])</f>
        <v>40294</v>
      </c>
      <c r="Q1604" s="3">
        <f>IF(Table1[[#This Row],[Hui Reply?]],VLOOKUP(Table1[[#This Row],[topic_id]],'All Topics Data'!$A$2:$E$1243,5,FALSE),0)</f>
        <v>0</v>
      </c>
      <c r="R1604" s="8">
        <f>Table1[[#This Row],[post_time]]+8/24</f>
        <v>40294.957164351858</v>
      </c>
      <c r="S1604" s="3">
        <f>IF(Table1[[#This Row],[post_position]]=1,0,SUMIFS($F$2:F1604,$H$2:H1604,Table1[[#This Row],[post_position]]-1,$C$2:C1604,Table1[[#This Row],[topic_id]]))</f>
        <v>40294.488692129627</v>
      </c>
    </row>
    <row r="1605" spans="1:19" x14ac:dyDescent="0.25">
      <c r="A1605" s="7">
        <v>1627</v>
      </c>
      <c r="B1605" s="7">
        <v>1</v>
      </c>
      <c r="C1605" s="7">
        <v>435</v>
      </c>
      <c r="D1605" s="7">
        <v>5574</v>
      </c>
      <c r="E1605" s="2"/>
      <c r="F1605" s="8">
        <v>40294.630231481482</v>
      </c>
      <c r="G1605" s="7">
        <v>0</v>
      </c>
      <c r="H1605" s="7">
        <v>1</v>
      </c>
      <c r="I1605" s="7" t="b">
        <f t="shared" si="75"/>
        <v>0</v>
      </c>
      <c r="J1605" s="7" t="b">
        <f t="shared" si="76"/>
        <v>0</v>
      </c>
      <c r="K1605" s="7">
        <f t="shared" si="77"/>
        <v>0</v>
      </c>
      <c r="L1605" s="7">
        <f>WEEKDAY(Table1[[#This Row],[post_time]])</f>
        <v>2</v>
      </c>
      <c r="M1605" s="7">
        <f>VLOOKUP(Table1[[#This Row],[topic_id]],'All Topics Data'!$A$2:$I$1243,8,FALSE)</f>
        <v>40294.629861111112</v>
      </c>
      <c r="N1605" s="7">
        <f>Table1[[#This Row],[Hui Reply?]]*(Table1[[#This Row],[post_time]]-Table1[[#This Row],[timestamp of previous reply]])</f>
        <v>0</v>
      </c>
      <c r="O1605" s="3">
        <f>O1604+Table1[[#This Row],[Hui Reply?]]</f>
        <v>356</v>
      </c>
      <c r="P1605" s="19">
        <f>INT(Table1[[#This Row],[post_time]])</f>
        <v>40294</v>
      </c>
      <c r="Q1605" s="3">
        <f>IF(Table1[[#This Row],[Hui Reply?]],VLOOKUP(Table1[[#This Row],[topic_id]],'All Topics Data'!$A$2:$E$1243,5,FALSE),0)</f>
        <v>0</v>
      </c>
      <c r="R1605" s="8">
        <f>Table1[[#This Row],[post_time]]+8/24</f>
        <v>40294.963564814818</v>
      </c>
      <c r="S1605" s="3">
        <f>IF(Table1[[#This Row],[post_position]]=1,0,SUMIFS($F$2:F1605,$H$2:H1605,Table1[[#This Row],[post_position]]-1,$C$2:C1605,Table1[[#This Row],[topic_id]]))</f>
        <v>0</v>
      </c>
    </row>
    <row r="1606" spans="1:19" x14ac:dyDescent="0.25">
      <c r="A1606" s="7">
        <v>1628</v>
      </c>
      <c r="B1606" s="7">
        <v>1</v>
      </c>
      <c r="C1606" s="7">
        <v>418</v>
      </c>
      <c r="D1606" s="7">
        <v>5499</v>
      </c>
      <c r="F1606" s="8">
        <v>40294.889548611114</v>
      </c>
      <c r="G1606" s="7">
        <v>0</v>
      </c>
      <c r="H1606" s="7">
        <v>5</v>
      </c>
      <c r="I1606" s="7" t="b">
        <f t="shared" si="75"/>
        <v>0</v>
      </c>
      <c r="J1606" s="7" t="b">
        <f t="shared" si="76"/>
        <v>1</v>
      </c>
      <c r="K1606" s="7">
        <f t="shared" si="77"/>
        <v>0</v>
      </c>
      <c r="L1606" s="7">
        <f>WEEKDAY(Table1[[#This Row],[post_time]])</f>
        <v>2</v>
      </c>
      <c r="M1606" s="7">
        <f>VLOOKUP(Table1[[#This Row],[topic_id]],'All Topics Data'!$A$2:$I$1243,8,FALSE)</f>
        <v>40289.907638888886</v>
      </c>
      <c r="N1606" s="7">
        <f>Table1[[#This Row],[Hui Reply?]]*(Table1[[#This Row],[post_time]]-Table1[[#This Row],[timestamp of previous reply]])</f>
        <v>0</v>
      </c>
      <c r="O1606" s="3">
        <f>O1605+Table1[[#This Row],[Hui Reply?]]</f>
        <v>356</v>
      </c>
      <c r="P1606" s="19">
        <f>INT(Table1[[#This Row],[post_time]])</f>
        <v>40294</v>
      </c>
      <c r="Q1606" s="3">
        <f>IF(Table1[[#This Row],[Hui Reply?]],VLOOKUP(Table1[[#This Row],[topic_id]],'All Topics Data'!$A$2:$E$1243,5,FALSE),0)</f>
        <v>0</v>
      </c>
      <c r="R1606" s="8">
        <f>Table1[[#This Row],[post_time]]+8/24</f>
        <v>40295.22288194445</v>
      </c>
      <c r="S1606" s="3">
        <f>IF(Table1[[#This Row],[post_position]]=1,0,SUMIFS($F$2:F1606,$H$2:H1606,Table1[[#This Row],[post_position]]-1,$C$2:C1606,Table1[[#This Row],[topic_id]]))</f>
        <v>40290.99690972222</v>
      </c>
    </row>
    <row r="1607" spans="1:19" x14ac:dyDescent="0.25">
      <c r="A1607" s="7">
        <v>1629</v>
      </c>
      <c r="B1607" s="7">
        <v>1</v>
      </c>
      <c r="C1607" s="7">
        <v>435</v>
      </c>
      <c r="D1607" s="7">
        <v>5408</v>
      </c>
      <c r="E1607" s="2"/>
      <c r="F1607" s="8">
        <v>40294.911828703705</v>
      </c>
      <c r="G1607" s="7">
        <v>0</v>
      </c>
      <c r="H1607" s="7">
        <v>2</v>
      </c>
      <c r="I1607" s="7" t="b">
        <f t="shared" si="75"/>
        <v>0</v>
      </c>
      <c r="J1607" s="7" t="b">
        <f t="shared" si="76"/>
        <v>1</v>
      </c>
      <c r="K1607" s="7">
        <f t="shared" si="77"/>
        <v>0</v>
      </c>
      <c r="L1607" s="7">
        <f>WEEKDAY(Table1[[#This Row],[post_time]])</f>
        <v>2</v>
      </c>
      <c r="M1607" s="7">
        <f>VLOOKUP(Table1[[#This Row],[topic_id]],'All Topics Data'!$A$2:$I$1243,8,FALSE)</f>
        <v>40294.629861111112</v>
      </c>
      <c r="N1607" s="7">
        <f>Table1[[#This Row],[Hui Reply?]]*(Table1[[#This Row],[post_time]]-Table1[[#This Row],[timestamp of previous reply]])</f>
        <v>0</v>
      </c>
      <c r="O1607" s="3">
        <f>O1606+Table1[[#This Row],[Hui Reply?]]</f>
        <v>356</v>
      </c>
      <c r="P1607" s="19">
        <f>INT(Table1[[#This Row],[post_time]])</f>
        <v>40294</v>
      </c>
      <c r="Q1607" s="3">
        <f>IF(Table1[[#This Row],[Hui Reply?]],VLOOKUP(Table1[[#This Row],[topic_id]],'All Topics Data'!$A$2:$E$1243,5,FALSE),0)</f>
        <v>0</v>
      </c>
      <c r="R1607" s="8">
        <f>Table1[[#This Row],[post_time]]+8/24</f>
        <v>40295.245162037041</v>
      </c>
      <c r="S1607" s="3">
        <f>IF(Table1[[#This Row],[post_position]]=1,0,SUMIFS($F$2:F1607,$H$2:H1607,Table1[[#This Row],[post_position]]-1,$C$2:C1607,Table1[[#This Row],[topic_id]]))</f>
        <v>40294.630231481482</v>
      </c>
    </row>
    <row r="1608" spans="1:19" x14ac:dyDescent="0.25">
      <c r="A1608" s="7">
        <v>1630</v>
      </c>
      <c r="B1608" s="7">
        <v>1</v>
      </c>
      <c r="C1608" s="7">
        <v>435</v>
      </c>
      <c r="D1608" s="7">
        <v>24</v>
      </c>
      <c r="F1608" s="8">
        <v>40294.991342592592</v>
      </c>
      <c r="G1608" s="7">
        <v>0</v>
      </c>
      <c r="H1608" s="7">
        <v>3</v>
      </c>
      <c r="I1608" s="7" t="b">
        <f t="shared" si="75"/>
        <v>1</v>
      </c>
      <c r="J1608" s="7" t="b">
        <f t="shared" si="76"/>
        <v>1</v>
      </c>
      <c r="K1608" s="7">
        <f t="shared" si="77"/>
        <v>1</v>
      </c>
      <c r="L1608" s="7">
        <f>WEEKDAY(Table1[[#This Row],[post_time]])</f>
        <v>2</v>
      </c>
      <c r="M1608" s="7">
        <f>VLOOKUP(Table1[[#This Row],[topic_id]],'All Topics Data'!$A$2:$I$1243,8,FALSE)</f>
        <v>40294.629861111112</v>
      </c>
      <c r="N1608" s="7">
        <f>Table1[[#This Row],[Hui Reply?]]*(Table1[[#This Row],[post_time]]-Table1[[#This Row],[timestamp of previous reply]])</f>
        <v>7.9513888886140194E-2</v>
      </c>
      <c r="O1608" s="3">
        <f>O1607+Table1[[#This Row],[Hui Reply?]]</f>
        <v>357</v>
      </c>
      <c r="P1608" s="19">
        <f>INT(Table1[[#This Row],[post_time]])</f>
        <v>40294</v>
      </c>
      <c r="Q1608" s="3" t="str">
        <f>IF(Table1[[#This Row],[Hui Reply?]],VLOOKUP(Table1[[#This Row],[topic_id]],'All Topics Data'!$A$2:$E$1243,5,FALSE),0)</f>
        <v>bmoher</v>
      </c>
      <c r="R1608" s="8">
        <f>Table1[[#This Row],[post_time]]+8/24</f>
        <v>40295.324675925927</v>
      </c>
      <c r="S1608" s="3">
        <f>IF(Table1[[#This Row],[post_position]]=1,0,SUMIFS($F$2:F1608,$H$2:H1608,Table1[[#This Row],[post_position]]-1,$C$2:C1608,Table1[[#This Row],[topic_id]]))</f>
        <v>40294.911828703705</v>
      </c>
    </row>
    <row r="1609" spans="1:19" x14ac:dyDescent="0.25">
      <c r="A1609" s="7">
        <v>1631</v>
      </c>
      <c r="B1609" s="7">
        <v>1</v>
      </c>
      <c r="C1609" s="7">
        <v>424</v>
      </c>
      <c r="D1609" s="7">
        <v>24</v>
      </c>
      <c r="E1609" s="2"/>
      <c r="F1609" s="8">
        <v>40295.224074074074</v>
      </c>
      <c r="G1609" s="7">
        <v>0</v>
      </c>
      <c r="H1609" s="7">
        <v>6</v>
      </c>
      <c r="I1609" s="7" t="b">
        <f t="shared" si="75"/>
        <v>1</v>
      </c>
      <c r="J1609" s="7" t="b">
        <f t="shared" si="76"/>
        <v>1</v>
      </c>
      <c r="K1609" s="7">
        <f t="shared" si="77"/>
        <v>1</v>
      </c>
      <c r="L1609" s="7">
        <f>WEEKDAY(Table1[[#This Row],[post_time]])</f>
        <v>3</v>
      </c>
      <c r="M1609" s="7">
        <f>VLOOKUP(Table1[[#This Row],[topic_id]],'All Topics Data'!$A$2:$I$1243,8,FALSE)</f>
        <v>40290.74722222222</v>
      </c>
      <c r="N1609" s="7">
        <f>Table1[[#This Row],[Hui Reply?]]*(Table1[[#This Row],[post_time]]-Table1[[#This Row],[timestamp of previous reply]])</f>
        <v>3.7694212962960592</v>
      </c>
      <c r="O1609" s="3">
        <f>O1608+Table1[[#This Row],[Hui Reply?]]</f>
        <v>358</v>
      </c>
      <c r="P1609" s="19">
        <f>INT(Table1[[#This Row],[post_time]])</f>
        <v>40295</v>
      </c>
      <c r="Q1609" s="3" t="str">
        <f>IF(Table1[[#This Row],[Hui Reply?]],VLOOKUP(Table1[[#This Row],[topic_id]],'All Topics Data'!$A$2:$E$1243,5,FALSE),0)</f>
        <v>vinu</v>
      </c>
      <c r="R1609" s="8">
        <f>Table1[[#This Row],[post_time]]+8/24</f>
        <v>40295.55740740741</v>
      </c>
      <c r="S1609" s="3">
        <f>IF(Table1[[#This Row],[post_position]]=1,0,SUMIFS($F$2:F1609,$H$2:H1609,Table1[[#This Row],[post_position]]-1,$C$2:C1609,Table1[[#This Row],[topic_id]]))</f>
        <v>40291.454652777778</v>
      </c>
    </row>
    <row r="1610" spans="1:19" x14ac:dyDescent="0.25">
      <c r="A1610" s="7">
        <v>1632</v>
      </c>
      <c r="B1610" s="7">
        <v>1</v>
      </c>
      <c r="C1610" s="7">
        <v>433</v>
      </c>
      <c r="D1610" s="7">
        <v>1</v>
      </c>
      <c r="F1610" s="8">
        <v>40295.272557870368</v>
      </c>
      <c r="G1610" s="7">
        <v>0</v>
      </c>
      <c r="H1610" s="7">
        <v>4</v>
      </c>
      <c r="I1610" s="7" t="b">
        <f t="shared" si="75"/>
        <v>0</v>
      </c>
      <c r="J1610" s="7" t="b">
        <f t="shared" si="76"/>
        <v>1</v>
      </c>
      <c r="K1610" s="7">
        <f t="shared" si="77"/>
        <v>0</v>
      </c>
      <c r="L1610" s="7">
        <f>WEEKDAY(Table1[[#This Row],[post_time]])</f>
        <v>3</v>
      </c>
      <c r="M1610" s="7">
        <f>VLOOKUP(Table1[[#This Row],[topic_id]],'All Topics Data'!$A$2:$I$1243,8,FALSE)</f>
        <v>40294.280555555553</v>
      </c>
      <c r="N1610" s="7">
        <f>Table1[[#This Row],[Hui Reply?]]*(Table1[[#This Row],[post_time]]-Table1[[#This Row],[timestamp of previous reply]])</f>
        <v>0</v>
      </c>
      <c r="O1610" s="3">
        <f>O1609+Table1[[#This Row],[Hui Reply?]]</f>
        <v>358</v>
      </c>
      <c r="P1610" s="19">
        <f>INT(Table1[[#This Row],[post_time]])</f>
        <v>40295</v>
      </c>
      <c r="Q1610" s="3">
        <f>IF(Table1[[#This Row],[Hui Reply?]],VLOOKUP(Table1[[#This Row],[topic_id]],'All Topics Data'!$A$2:$E$1243,5,FALSE),0)</f>
        <v>0</v>
      </c>
      <c r="R1610" s="8">
        <f>Table1[[#This Row],[post_time]]+8/24</f>
        <v>40295.605891203704</v>
      </c>
      <c r="S1610" s="3">
        <f>IF(Table1[[#This Row],[post_position]]=1,0,SUMIFS($F$2:F1610,$H$2:H1610,Table1[[#This Row],[post_position]]-1,$C$2:C1610,Table1[[#This Row],[topic_id]]))</f>
        <v>40294.370810185188</v>
      </c>
    </row>
    <row r="1611" spans="1:19" x14ac:dyDescent="0.25">
      <c r="A1611" s="7">
        <v>1633</v>
      </c>
      <c r="B1611" s="7">
        <v>1</v>
      </c>
      <c r="C1611" s="7">
        <v>422</v>
      </c>
      <c r="D1611" s="7">
        <v>24</v>
      </c>
      <c r="E1611" s="2"/>
      <c r="F1611" s="8">
        <v>40295.340671296297</v>
      </c>
      <c r="G1611" s="7">
        <v>0</v>
      </c>
      <c r="H1611" s="7">
        <v>5</v>
      </c>
      <c r="I1611" s="7" t="b">
        <f t="shared" si="75"/>
        <v>1</v>
      </c>
      <c r="J1611" s="7" t="b">
        <f t="shared" si="76"/>
        <v>1</v>
      </c>
      <c r="K1611" s="7">
        <f t="shared" si="77"/>
        <v>1</v>
      </c>
      <c r="L1611" s="7">
        <f>WEEKDAY(Table1[[#This Row],[post_time]])</f>
        <v>3</v>
      </c>
      <c r="M1611" s="7">
        <f>VLOOKUP(Table1[[#This Row],[topic_id]],'All Topics Data'!$A$2:$I$1243,8,FALSE)</f>
        <v>40290.537499999999</v>
      </c>
      <c r="N1611" s="7">
        <f>Table1[[#This Row],[Hui Reply?]]*(Table1[[#This Row],[post_time]]-Table1[[#This Row],[timestamp of previous reply]])</f>
        <v>4.0194907407421852</v>
      </c>
      <c r="O1611" s="3">
        <f>O1610+Table1[[#This Row],[Hui Reply?]]</f>
        <v>359</v>
      </c>
      <c r="P1611" s="19">
        <f>INT(Table1[[#This Row],[post_time]])</f>
        <v>40295</v>
      </c>
      <c r="Q1611" s="3" t="str">
        <f>IF(Table1[[#This Row],[Hui Reply?]],VLOOKUP(Table1[[#This Row],[topic_id]],'All Topics Data'!$A$2:$E$1243,5,FALSE),0)</f>
        <v>vinu</v>
      </c>
      <c r="R1611" s="8">
        <f>Table1[[#This Row],[post_time]]+8/24</f>
        <v>40295.674004629633</v>
      </c>
      <c r="S1611" s="3">
        <f>IF(Table1[[#This Row],[post_position]]=1,0,SUMIFS($F$2:F1611,$H$2:H1611,Table1[[#This Row],[post_position]]-1,$C$2:C1611,Table1[[#This Row],[topic_id]]))</f>
        <v>40291.321180555555</v>
      </c>
    </row>
    <row r="1612" spans="1:19" x14ac:dyDescent="0.25">
      <c r="A1612" s="7">
        <v>1634</v>
      </c>
      <c r="B1612" s="7">
        <v>1</v>
      </c>
      <c r="C1612" s="7">
        <v>430</v>
      </c>
      <c r="D1612" s="7">
        <v>3983</v>
      </c>
      <c r="F1612" s="8">
        <v>40295.38826388889</v>
      </c>
      <c r="G1612" s="7">
        <v>0</v>
      </c>
      <c r="H1612" s="7">
        <v>3</v>
      </c>
      <c r="I1612" s="7" t="b">
        <f t="shared" si="75"/>
        <v>0</v>
      </c>
      <c r="J1612" s="7" t="b">
        <f t="shared" si="76"/>
        <v>1</v>
      </c>
      <c r="K1612" s="7">
        <f t="shared" si="77"/>
        <v>0</v>
      </c>
      <c r="L1612" s="7">
        <f>WEEKDAY(Table1[[#This Row],[post_time]])</f>
        <v>3</v>
      </c>
      <c r="M1612" s="7">
        <f>VLOOKUP(Table1[[#This Row],[topic_id]],'All Topics Data'!$A$2:$I$1243,8,FALSE)</f>
        <v>40291.904861111114</v>
      </c>
      <c r="N1612" s="7">
        <f>Table1[[#This Row],[Hui Reply?]]*(Table1[[#This Row],[post_time]]-Table1[[#This Row],[timestamp of previous reply]])</f>
        <v>0</v>
      </c>
      <c r="O1612" s="3">
        <f>O1611+Table1[[#This Row],[Hui Reply?]]</f>
        <v>359</v>
      </c>
      <c r="P1612" s="19">
        <f>INT(Table1[[#This Row],[post_time]])</f>
        <v>40295</v>
      </c>
      <c r="Q1612" s="3">
        <f>IF(Table1[[#This Row],[Hui Reply?]],VLOOKUP(Table1[[#This Row],[topic_id]],'All Topics Data'!$A$2:$E$1243,5,FALSE),0)</f>
        <v>0</v>
      </c>
      <c r="R1612" s="8">
        <f>Table1[[#This Row],[post_time]]+8/24</f>
        <v>40295.721597222226</v>
      </c>
      <c r="S1612" s="3">
        <f>IF(Table1[[#This Row],[post_position]]=1,0,SUMIFS($F$2:F1612,$H$2:H1612,Table1[[#This Row],[post_position]]-1,$C$2:C1612,Table1[[#This Row],[topic_id]]))</f>
        <v>40292.059594907405</v>
      </c>
    </row>
    <row r="1613" spans="1:19" x14ac:dyDescent="0.25">
      <c r="A1613" s="7">
        <v>1635</v>
      </c>
      <c r="B1613" s="7">
        <v>1</v>
      </c>
      <c r="C1613" s="7">
        <v>422</v>
      </c>
      <c r="D1613" s="7">
        <v>3983</v>
      </c>
      <c r="E1613" s="2"/>
      <c r="F1613" s="8">
        <v>40295.500787037039</v>
      </c>
      <c r="G1613" s="7">
        <v>0</v>
      </c>
      <c r="H1613" s="7">
        <v>6</v>
      </c>
      <c r="I1613" s="7" t="b">
        <f t="shared" si="75"/>
        <v>0</v>
      </c>
      <c r="J1613" s="7" t="b">
        <f t="shared" si="76"/>
        <v>1</v>
      </c>
      <c r="K1613" s="7">
        <f t="shared" si="77"/>
        <v>0</v>
      </c>
      <c r="L1613" s="7">
        <f>WEEKDAY(Table1[[#This Row],[post_time]])</f>
        <v>3</v>
      </c>
      <c r="M1613" s="7">
        <f>VLOOKUP(Table1[[#This Row],[topic_id]],'All Topics Data'!$A$2:$I$1243,8,FALSE)</f>
        <v>40290.537499999999</v>
      </c>
      <c r="N1613" s="7">
        <f>Table1[[#This Row],[Hui Reply?]]*(Table1[[#This Row],[post_time]]-Table1[[#This Row],[timestamp of previous reply]])</f>
        <v>0</v>
      </c>
      <c r="O1613" s="3">
        <f>O1612+Table1[[#This Row],[Hui Reply?]]</f>
        <v>359</v>
      </c>
      <c r="P1613" s="19">
        <f>INT(Table1[[#This Row],[post_time]])</f>
        <v>40295</v>
      </c>
      <c r="Q1613" s="3">
        <f>IF(Table1[[#This Row],[Hui Reply?]],VLOOKUP(Table1[[#This Row],[topic_id]],'All Topics Data'!$A$2:$E$1243,5,FALSE),0)</f>
        <v>0</v>
      </c>
      <c r="R1613" s="8">
        <f>Table1[[#This Row],[post_time]]+8/24</f>
        <v>40295.834120370375</v>
      </c>
      <c r="S1613" s="3">
        <f>IF(Table1[[#This Row],[post_position]]=1,0,SUMIFS($F$2:F1613,$H$2:H1613,Table1[[#This Row],[post_position]]-1,$C$2:C1613,Table1[[#This Row],[topic_id]]))</f>
        <v>40295.340671296297</v>
      </c>
    </row>
    <row r="1614" spans="1:19" x14ac:dyDescent="0.25">
      <c r="A1614" s="7">
        <v>1636</v>
      </c>
      <c r="B1614" s="7">
        <v>1</v>
      </c>
      <c r="C1614" s="7">
        <v>424</v>
      </c>
      <c r="D1614" s="7">
        <v>3983</v>
      </c>
      <c r="F1614" s="8">
        <v>40295.502858796295</v>
      </c>
      <c r="G1614" s="7">
        <v>0</v>
      </c>
      <c r="H1614" s="7">
        <v>7</v>
      </c>
      <c r="I1614" s="7" t="b">
        <f t="shared" si="75"/>
        <v>0</v>
      </c>
      <c r="J1614" s="7" t="b">
        <f t="shared" si="76"/>
        <v>1</v>
      </c>
      <c r="K1614" s="7">
        <f t="shared" si="77"/>
        <v>0</v>
      </c>
      <c r="L1614" s="7">
        <f>WEEKDAY(Table1[[#This Row],[post_time]])</f>
        <v>3</v>
      </c>
      <c r="M1614" s="7">
        <f>VLOOKUP(Table1[[#This Row],[topic_id]],'All Topics Data'!$A$2:$I$1243,8,FALSE)</f>
        <v>40290.74722222222</v>
      </c>
      <c r="N1614" s="7">
        <f>Table1[[#This Row],[Hui Reply?]]*(Table1[[#This Row],[post_time]]-Table1[[#This Row],[timestamp of previous reply]])</f>
        <v>0</v>
      </c>
      <c r="O1614" s="3">
        <f>O1613+Table1[[#This Row],[Hui Reply?]]</f>
        <v>359</v>
      </c>
      <c r="P1614" s="19">
        <f>INT(Table1[[#This Row],[post_time]])</f>
        <v>40295</v>
      </c>
      <c r="Q1614" s="3">
        <f>IF(Table1[[#This Row],[Hui Reply?]],VLOOKUP(Table1[[#This Row],[topic_id]],'All Topics Data'!$A$2:$E$1243,5,FALSE),0)</f>
        <v>0</v>
      </c>
      <c r="R1614" s="8">
        <f>Table1[[#This Row],[post_time]]+8/24</f>
        <v>40295.836192129631</v>
      </c>
      <c r="S1614" s="3">
        <f>IF(Table1[[#This Row],[post_position]]=1,0,SUMIFS($F$2:F1614,$H$2:H1614,Table1[[#This Row],[post_position]]-1,$C$2:C1614,Table1[[#This Row],[topic_id]]))</f>
        <v>40295.224074074074</v>
      </c>
    </row>
    <row r="1615" spans="1:19" x14ac:dyDescent="0.25">
      <c r="A1615" s="7">
        <v>1637</v>
      </c>
      <c r="B1615" s="7">
        <v>1</v>
      </c>
      <c r="C1615" s="7">
        <v>422</v>
      </c>
      <c r="D1615" s="7">
        <v>24</v>
      </c>
      <c r="F1615" s="8">
        <v>40295.505520833336</v>
      </c>
      <c r="G1615" s="7">
        <v>0</v>
      </c>
      <c r="H1615" s="7">
        <v>7</v>
      </c>
      <c r="I1615" s="7" t="b">
        <f t="shared" si="75"/>
        <v>1</v>
      </c>
      <c r="J1615" s="7" t="b">
        <f t="shared" si="76"/>
        <v>1</v>
      </c>
      <c r="K1615" s="7">
        <f t="shared" si="77"/>
        <v>1</v>
      </c>
      <c r="L1615" s="7">
        <f>WEEKDAY(Table1[[#This Row],[post_time]])</f>
        <v>3</v>
      </c>
      <c r="M1615" s="7">
        <f>VLOOKUP(Table1[[#This Row],[topic_id]],'All Topics Data'!$A$2:$I$1243,8,FALSE)</f>
        <v>40290.537499999999</v>
      </c>
      <c r="N1615" s="7">
        <f>Table1[[#This Row],[Hui Reply?]]*(Table1[[#This Row],[post_time]]-Table1[[#This Row],[timestamp of previous reply]])</f>
        <v>4.7337962969322689E-3</v>
      </c>
      <c r="O1615" s="3">
        <f>O1614+Table1[[#This Row],[Hui Reply?]]</f>
        <v>360</v>
      </c>
      <c r="P1615" s="19">
        <f>INT(Table1[[#This Row],[post_time]])</f>
        <v>40295</v>
      </c>
      <c r="Q1615" s="3" t="str">
        <f>IF(Table1[[#This Row],[Hui Reply?]],VLOOKUP(Table1[[#This Row],[topic_id]],'All Topics Data'!$A$2:$E$1243,5,FALSE),0)</f>
        <v>vinu</v>
      </c>
      <c r="R1615" s="8">
        <f>Table1[[#This Row],[post_time]]+8/24</f>
        <v>40295.838854166672</v>
      </c>
      <c r="S1615" s="3">
        <f>IF(Table1[[#This Row],[post_position]]=1,0,SUMIFS($F$2:F1615,$H$2:H1615,Table1[[#This Row],[post_position]]-1,$C$2:C1615,Table1[[#This Row],[topic_id]]))</f>
        <v>40295.500787037039</v>
      </c>
    </row>
    <row r="1616" spans="1:19" x14ac:dyDescent="0.25">
      <c r="A1616" s="7">
        <v>1638</v>
      </c>
      <c r="B1616" s="7">
        <v>1</v>
      </c>
      <c r="C1616" s="7">
        <v>410</v>
      </c>
      <c r="D1616" s="7">
        <v>4061</v>
      </c>
      <c r="E1616" s="2"/>
      <c r="F1616" s="8">
        <v>40295.656724537039</v>
      </c>
      <c r="G1616" s="7">
        <v>0</v>
      </c>
      <c r="H1616" s="7">
        <v>10</v>
      </c>
      <c r="I1616" s="7" t="b">
        <f t="shared" si="75"/>
        <v>0</v>
      </c>
      <c r="J1616" s="7" t="b">
        <f t="shared" si="76"/>
        <v>1</v>
      </c>
      <c r="K1616" s="7">
        <f t="shared" si="77"/>
        <v>0</v>
      </c>
      <c r="L1616" s="7">
        <f>WEEKDAY(Table1[[#This Row],[post_time]])</f>
        <v>3</v>
      </c>
      <c r="M1616" s="7">
        <f>VLOOKUP(Table1[[#This Row],[topic_id]],'All Topics Data'!$A$2:$I$1243,8,FALSE)</f>
        <v>40284.864583333336</v>
      </c>
      <c r="N1616" s="7">
        <f>Table1[[#This Row],[Hui Reply?]]*(Table1[[#This Row],[post_time]]-Table1[[#This Row],[timestamp of previous reply]])</f>
        <v>0</v>
      </c>
      <c r="O1616" s="3">
        <f>O1615+Table1[[#This Row],[Hui Reply?]]</f>
        <v>360</v>
      </c>
      <c r="P1616" s="19">
        <f>INT(Table1[[#This Row],[post_time]])</f>
        <v>40295</v>
      </c>
      <c r="Q1616" s="3">
        <f>IF(Table1[[#This Row],[Hui Reply?]],VLOOKUP(Table1[[#This Row],[topic_id]],'All Topics Data'!$A$2:$E$1243,5,FALSE),0)</f>
        <v>0</v>
      </c>
      <c r="R1616" s="8">
        <f>Table1[[#This Row],[post_time]]+8/24</f>
        <v>40295.990057870375</v>
      </c>
      <c r="S1616" s="3">
        <f>IF(Table1[[#This Row],[post_position]]=1,0,SUMIFS($F$2:F1616,$H$2:H1616,Table1[[#This Row],[post_position]]-1,$C$2:C1616,Table1[[#This Row],[topic_id]]))</f>
        <v>40285.774942129632</v>
      </c>
    </row>
    <row r="1617" spans="1:19" x14ac:dyDescent="0.25">
      <c r="A1617" s="7">
        <v>1639</v>
      </c>
      <c r="B1617" s="7">
        <v>1</v>
      </c>
      <c r="C1617" s="7">
        <v>435</v>
      </c>
      <c r="D1617" s="7">
        <v>5574</v>
      </c>
      <c r="F1617" s="8">
        <v>40295.657013888886</v>
      </c>
      <c r="G1617" s="7">
        <v>0</v>
      </c>
      <c r="H1617" s="7">
        <v>4</v>
      </c>
      <c r="I1617" s="7" t="b">
        <f t="shared" si="75"/>
        <v>0</v>
      </c>
      <c r="J1617" s="7" t="b">
        <f t="shared" si="76"/>
        <v>1</v>
      </c>
      <c r="K1617" s="7">
        <f t="shared" si="77"/>
        <v>0</v>
      </c>
      <c r="L1617" s="7">
        <f>WEEKDAY(Table1[[#This Row],[post_time]])</f>
        <v>3</v>
      </c>
      <c r="M1617" s="7">
        <f>VLOOKUP(Table1[[#This Row],[topic_id]],'All Topics Data'!$A$2:$I$1243,8,FALSE)</f>
        <v>40294.629861111112</v>
      </c>
      <c r="N1617" s="7">
        <f>Table1[[#This Row],[Hui Reply?]]*(Table1[[#This Row],[post_time]]-Table1[[#This Row],[timestamp of previous reply]])</f>
        <v>0</v>
      </c>
      <c r="O1617" s="3">
        <f>O1616+Table1[[#This Row],[Hui Reply?]]</f>
        <v>360</v>
      </c>
      <c r="P1617" s="19">
        <f>INT(Table1[[#This Row],[post_time]])</f>
        <v>40295</v>
      </c>
      <c r="Q1617" s="3">
        <f>IF(Table1[[#This Row],[Hui Reply?]],VLOOKUP(Table1[[#This Row],[topic_id]],'All Topics Data'!$A$2:$E$1243,5,FALSE),0)</f>
        <v>0</v>
      </c>
      <c r="R1617" s="8">
        <f>Table1[[#This Row],[post_time]]+8/24</f>
        <v>40295.990347222221</v>
      </c>
      <c r="S1617" s="3">
        <f>IF(Table1[[#This Row],[post_position]]=1,0,SUMIFS($F$2:F1617,$H$2:H1617,Table1[[#This Row],[post_position]]-1,$C$2:C1617,Table1[[#This Row],[topic_id]]))</f>
        <v>40294.991342592592</v>
      </c>
    </row>
    <row r="1618" spans="1:19" x14ac:dyDescent="0.25">
      <c r="A1618" s="7">
        <v>1640</v>
      </c>
      <c r="B1618" s="7">
        <v>6</v>
      </c>
      <c r="C1618" s="7">
        <v>425</v>
      </c>
      <c r="D1618" s="7">
        <v>5654</v>
      </c>
      <c r="F1618" s="8">
        <v>40296.303391203706</v>
      </c>
      <c r="G1618" s="7">
        <v>0</v>
      </c>
      <c r="H1618" s="7">
        <v>10</v>
      </c>
      <c r="I1618" s="7" t="b">
        <f t="shared" si="75"/>
        <v>0</v>
      </c>
      <c r="J1618" s="7" t="b">
        <f t="shared" si="76"/>
        <v>1</v>
      </c>
      <c r="K1618" s="7">
        <f t="shared" si="77"/>
        <v>0</v>
      </c>
      <c r="L1618" s="7">
        <f>WEEKDAY(Table1[[#This Row],[post_time]])</f>
        <v>4</v>
      </c>
      <c r="M1618" s="7">
        <f>VLOOKUP(Table1[[#This Row],[topic_id]],'All Topics Data'!$A$2:$I$1243,8,FALSE)</f>
        <v>40291.089583333334</v>
      </c>
      <c r="N1618" s="7">
        <f>Table1[[#This Row],[Hui Reply?]]*(Table1[[#This Row],[post_time]]-Table1[[#This Row],[timestamp of previous reply]])</f>
        <v>0</v>
      </c>
      <c r="O1618" s="3">
        <f>O1617+Table1[[#This Row],[Hui Reply?]]</f>
        <v>360</v>
      </c>
      <c r="P1618" s="19">
        <f>INT(Table1[[#This Row],[post_time]])</f>
        <v>40296</v>
      </c>
      <c r="Q1618" s="3">
        <f>IF(Table1[[#This Row],[Hui Reply?]],VLOOKUP(Table1[[#This Row],[topic_id]],'All Topics Data'!$A$2:$E$1243,5,FALSE),0)</f>
        <v>0</v>
      </c>
      <c r="R1618" s="8">
        <f>Table1[[#This Row],[post_time]]+8/24</f>
        <v>40296.636724537042</v>
      </c>
      <c r="S1618" s="3">
        <f>IF(Table1[[#This Row],[post_position]]=1,0,SUMIFS($F$2:F1618,$H$2:H1618,Table1[[#This Row],[post_position]]-1,$C$2:C1618,Table1[[#This Row],[topic_id]]))</f>
        <v>40294.41138888889</v>
      </c>
    </row>
    <row r="1619" spans="1:19" x14ac:dyDescent="0.25">
      <c r="A1619" s="7">
        <v>1641</v>
      </c>
      <c r="B1619" s="7">
        <v>1</v>
      </c>
      <c r="C1619" s="7">
        <v>410</v>
      </c>
      <c r="D1619" s="7">
        <v>24</v>
      </c>
      <c r="E1619" s="2"/>
      <c r="F1619" s="8">
        <v>40296.506412037037</v>
      </c>
      <c r="G1619" s="7">
        <v>0</v>
      </c>
      <c r="H1619" s="7">
        <v>11</v>
      </c>
      <c r="I1619" s="7" t="b">
        <f t="shared" si="75"/>
        <v>1</v>
      </c>
      <c r="J1619" s="7" t="b">
        <f t="shared" si="76"/>
        <v>1</v>
      </c>
      <c r="K1619" s="7">
        <f t="shared" si="77"/>
        <v>1</v>
      </c>
      <c r="L1619" s="7">
        <f>WEEKDAY(Table1[[#This Row],[post_time]])</f>
        <v>4</v>
      </c>
      <c r="M1619" s="7">
        <f>VLOOKUP(Table1[[#This Row],[topic_id]],'All Topics Data'!$A$2:$I$1243,8,FALSE)</f>
        <v>40284.864583333336</v>
      </c>
      <c r="N1619" s="7">
        <f>Table1[[#This Row],[Hui Reply?]]*(Table1[[#This Row],[post_time]]-Table1[[#This Row],[timestamp of previous reply]])</f>
        <v>0.84968749999825377</v>
      </c>
      <c r="O1619" s="3">
        <f>O1618+Table1[[#This Row],[Hui Reply?]]</f>
        <v>361</v>
      </c>
      <c r="P1619" s="19">
        <f>INT(Table1[[#This Row],[post_time]])</f>
        <v>40296</v>
      </c>
      <c r="Q1619" s="3" t="str">
        <f>IF(Table1[[#This Row],[Hui Reply?]],VLOOKUP(Table1[[#This Row],[topic_id]],'All Topics Data'!$A$2:$E$1243,5,FALSE),0)</f>
        <v>mediatx</v>
      </c>
      <c r="R1619" s="8">
        <f>Table1[[#This Row],[post_time]]+8/24</f>
        <v>40296.839745370373</v>
      </c>
      <c r="S1619" s="3">
        <f>IF(Table1[[#This Row],[post_position]]=1,0,SUMIFS($F$2:F1619,$H$2:H1619,Table1[[#This Row],[post_position]]-1,$C$2:C1619,Table1[[#This Row],[topic_id]]))</f>
        <v>40295.656724537039</v>
      </c>
    </row>
    <row r="1620" spans="1:19" x14ac:dyDescent="0.25">
      <c r="A1620" s="7">
        <v>1642</v>
      </c>
      <c r="B1620" s="7">
        <v>6</v>
      </c>
      <c r="C1620" s="7">
        <v>425</v>
      </c>
      <c r="D1620" s="7">
        <v>2865</v>
      </c>
      <c r="F1620" s="8">
        <v>40296.51390046296</v>
      </c>
      <c r="G1620" s="7">
        <v>0</v>
      </c>
      <c r="H1620" s="7">
        <v>11</v>
      </c>
      <c r="I1620" s="7" t="b">
        <f t="shared" si="75"/>
        <v>0</v>
      </c>
      <c r="J1620" s="7" t="b">
        <f t="shared" si="76"/>
        <v>1</v>
      </c>
      <c r="K1620" s="7">
        <f t="shared" si="77"/>
        <v>0</v>
      </c>
      <c r="L1620" s="7">
        <f>WEEKDAY(Table1[[#This Row],[post_time]])</f>
        <v>4</v>
      </c>
      <c r="M1620" s="7">
        <f>VLOOKUP(Table1[[#This Row],[topic_id]],'All Topics Data'!$A$2:$I$1243,8,FALSE)</f>
        <v>40291.089583333334</v>
      </c>
      <c r="N1620" s="7">
        <f>Table1[[#This Row],[Hui Reply?]]*(Table1[[#This Row],[post_time]]-Table1[[#This Row],[timestamp of previous reply]])</f>
        <v>0</v>
      </c>
      <c r="O1620" s="3">
        <f>O1619+Table1[[#This Row],[Hui Reply?]]</f>
        <v>361</v>
      </c>
      <c r="P1620" s="19">
        <f>INT(Table1[[#This Row],[post_time]])</f>
        <v>40296</v>
      </c>
      <c r="Q1620" s="3">
        <f>IF(Table1[[#This Row],[Hui Reply?]],VLOOKUP(Table1[[#This Row],[topic_id]],'All Topics Data'!$A$2:$E$1243,5,FALSE),0)</f>
        <v>0</v>
      </c>
      <c r="R1620" s="8">
        <f>Table1[[#This Row],[post_time]]+8/24</f>
        <v>40296.847233796296</v>
      </c>
      <c r="S1620" s="3">
        <f>IF(Table1[[#This Row],[post_position]]=1,0,SUMIFS($F$2:F1620,$H$2:H1620,Table1[[#This Row],[post_position]]-1,$C$2:C1620,Table1[[#This Row],[topic_id]]))</f>
        <v>40296.303391203706</v>
      </c>
    </row>
    <row r="1621" spans="1:19" x14ac:dyDescent="0.25">
      <c r="A1621" s="7">
        <v>1643</v>
      </c>
      <c r="B1621" s="7">
        <v>1</v>
      </c>
      <c r="C1621" s="7">
        <v>410</v>
      </c>
      <c r="D1621" s="7">
        <v>2865</v>
      </c>
      <c r="E1621" s="2"/>
      <c r="F1621" s="8">
        <v>40297.53056712963</v>
      </c>
      <c r="G1621" s="7">
        <v>0</v>
      </c>
      <c r="H1621" s="7">
        <v>12</v>
      </c>
      <c r="I1621" s="7" t="b">
        <f t="shared" si="75"/>
        <v>0</v>
      </c>
      <c r="J1621" s="7" t="b">
        <f t="shared" si="76"/>
        <v>1</v>
      </c>
      <c r="K1621" s="7">
        <f t="shared" si="77"/>
        <v>0</v>
      </c>
      <c r="L1621" s="7">
        <f>WEEKDAY(Table1[[#This Row],[post_time]])</f>
        <v>5</v>
      </c>
      <c r="M1621" s="7">
        <f>VLOOKUP(Table1[[#This Row],[topic_id]],'All Topics Data'!$A$2:$I$1243,8,FALSE)</f>
        <v>40284.864583333336</v>
      </c>
      <c r="N1621" s="7">
        <f>Table1[[#This Row],[Hui Reply?]]*(Table1[[#This Row],[post_time]]-Table1[[#This Row],[timestamp of previous reply]])</f>
        <v>0</v>
      </c>
      <c r="O1621" s="3">
        <f>O1620+Table1[[#This Row],[Hui Reply?]]</f>
        <v>361</v>
      </c>
      <c r="P1621" s="19">
        <f>INT(Table1[[#This Row],[post_time]])</f>
        <v>40297</v>
      </c>
      <c r="Q1621" s="3">
        <f>IF(Table1[[#This Row],[Hui Reply?]],VLOOKUP(Table1[[#This Row],[topic_id]],'All Topics Data'!$A$2:$E$1243,5,FALSE),0)</f>
        <v>0</v>
      </c>
      <c r="R1621" s="8">
        <f>Table1[[#This Row],[post_time]]+8/24</f>
        <v>40297.863900462966</v>
      </c>
      <c r="S1621" s="3">
        <f>IF(Table1[[#This Row],[post_position]]=1,0,SUMIFS($F$2:F1621,$H$2:H1621,Table1[[#This Row],[post_position]]-1,$C$2:C1621,Table1[[#This Row],[topic_id]]))</f>
        <v>40296.506412037037</v>
      </c>
    </row>
    <row r="1622" spans="1:19" x14ac:dyDescent="0.25">
      <c r="A1622" s="7">
        <v>1644</v>
      </c>
      <c r="B1622" s="7">
        <v>1</v>
      </c>
      <c r="C1622" s="7">
        <v>436</v>
      </c>
      <c r="D1622" s="7">
        <v>4530</v>
      </c>
      <c r="E1622" s="2"/>
      <c r="F1622" s="8">
        <v>40298.567777777775</v>
      </c>
      <c r="G1622" s="7">
        <v>0</v>
      </c>
      <c r="H1622" s="7">
        <v>1</v>
      </c>
      <c r="I1622" s="7" t="b">
        <f t="shared" si="75"/>
        <v>0</v>
      </c>
      <c r="J1622" s="7" t="b">
        <f t="shared" si="76"/>
        <v>0</v>
      </c>
      <c r="K1622" s="7">
        <f t="shared" si="77"/>
        <v>0</v>
      </c>
      <c r="L1622" s="7">
        <f>WEEKDAY(Table1[[#This Row],[post_time]])</f>
        <v>6</v>
      </c>
      <c r="M1622" s="7">
        <f>VLOOKUP(Table1[[#This Row],[topic_id]],'All Topics Data'!$A$2:$I$1243,8,FALSE)</f>
        <v>40298.567361111112</v>
      </c>
      <c r="N1622" s="7">
        <f>Table1[[#This Row],[Hui Reply?]]*(Table1[[#This Row],[post_time]]-Table1[[#This Row],[timestamp of previous reply]])</f>
        <v>0</v>
      </c>
      <c r="O1622" s="3">
        <f>O1621+Table1[[#This Row],[Hui Reply?]]</f>
        <v>361</v>
      </c>
      <c r="P1622" s="19">
        <f>INT(Table1[[#This Row],[post_time]])</f>
        <v>40298</v>
      </c>
      <c r="Q1622" s="3">
        <f>IF(Table1[[#This Row],[Hui Reply?]],VLOOKUP(Table1[[#This Row],[topic_id]],'All Topics Data'!$A$2:$E$1243,5,FALSE),0)</f>
        <v>0</v>
      </c>
      <c r="R1622" s="8">
        <f>Table1[[#This Row],[post_time]]+8/24</f>
        <v>40298.90111111111</v>
      </c>
      <c r="S1622" s="3">
        <f>IF(Table1[[#This Row],[post_position]]=1,0,SUMIFS($F$2:F1622,$H$2:H1622,Table1[[#This Row],[post_position]]-1,$C$2:C1622,Table1[[#This Row],[topic_id]]))</f>
        <v>0</v>
      </c>
    </row>
    <row r="1623" spans="1:19" x14ac:dyDescent="0.25">
      <c r="A1623" s="7">
        <v>1645</v>
      </c>
      <c r="B1623" s="7">
        <v>1</v>
      </c>
      <c r="C1623" s="7">
        <v>437</v>
      </c>
      <c r="D1623" s="7">
        <v>5408</v>
      </c>
      <c r="E1623" s="2"/>
      <c r="F1623" s="8">
        <v>40298.762800925928</v>
      </c>
      <c r="G1623" s="7">
        <v>0</v>
      </c>
      <c r="H1623" s="7">
        <v>1</v>
      </c>
      <c r="I1623" s="7" t="b">
        <f t="shared" si="75"/>
        <v>0</v>
      </c>
      <c r="J1623" s="7" t="b">
        <f t="shared" si="76"/>
        <v>0</v>
      </c>
      <c r="K1623" s="7">
        <f t="shared" si="77"/>
        <v>0</v>
      </c>
      <c r="L1623" s="7">
        <f>WEEKDAY(Table1[[#This Row],[post_time]])</f>
        <v>6</v>
      </c>
      <c r="M1623" s="7">
        <f>VLOOKUP(Table1[[#This Row],[topic_id]],'All Topics Data'!$A$2:$I$1243,8,FALSE)</f>
        <v>40298.762499999997</v>
      </c>
      <c r="N1623" s="7">
        <f>Table1[[#This Row],[Hui Reply?]]*(Table1[[#This Row],[post_time]]-Table1[[#This Row],[timestamp of previous reply]])</f>
        <v>0</v>
      </c>
      <c r="O1623" s="3">
        <f>O1622+Table1[[#This Row],[Hui Reply?]]</f>
        <v>361</v>
      </c>
      <c r="P1623" s="19">
        <f>INT(Table1[[#This Row],[post_time]])</f>
        <v>40298</v>
      </c>
      <c r="Q1623" s="3">
        <f>IF(Table1[[#This Row],[Hui Reply?]],VLOOKUP(Table1[[#This Row],[topic_id]],'All Topics Data'!$A$2:$E$1243,5,FALSE),0)</f>
        <v>0</v>
      </c>
      <c r="R1623" s="8">
        <f>Table1[[#This Row],[post_time]]+8/24</f>
        <v>40299.096134259264</v>
      </c>
      <c r="S1623" s="3">
        <f>IF(Table1[[#This Row],[post_position]]=1,0,SUMIFS($F$2:F1623,$H$2:H1623,Table1[[#This Row],[post_position]]-1,$C$2:C1623,Table1[[#This Row],[topic_id]]))</f>
        <v>0</v>
      </c>
    </row>
    <row r="1624" spans="1:19" x14ac:dyDescent="0.25">
      <c r="A1624" s="7">
        <v>1646</v>
      </c>
      <c r="B1624" s="7">
        <v>1</v>
      </c>
      <c r="C1624" s="7">
        <v>437</v>
      </c>
      <c r="D1624" s="7">
        <v>24</v>
      </c>
      <c r="F1624" s="8">
        <v>40301.008391203701</v>
      </c>
      <c r="G1624" s="7">
        <v>0</v>
      </c>
      <c r="H1624" s="7">
        <v>2</v>
      </c>
      <c r="I1624" s="7" t="b">
        <f t="shared" si="75"/>
        <v>1</v>
      </c>
      <c r="J1624" s="7" t="b">
        <f t="shared" si="76"/>
        <v>1</v>
      </c>
      <c r="K1624" s="7">
        <f t="shared" si="77"/>
        <v>1</v>
      </c>
      <c r="L1624" s="7">
        <f>WEEKDAY(Table1[[#This Row],[post_time]])</f>
        <v>2</v>
      </c>
      <c r="M1624" s="7">
        <f>VLOOKUP(Table1[[#This Row],[topic_id]],'All Topics Data'!$A$2:$I$1243,8,FALSE)</f>
        <v>40298.762499999997</v>
      </c>
      <c r="N1624" s="7">
        <f>Table1[[#This Row],[Hui Reply?]]*(Table1[[#This Row],[post_time]]-Table1[[#This Row],[timestamp of previous reply]])</f>
        <v>2.2455902777728625</v>
      </c>
      <c r="O1624" s="3">
        <f>O1623+Table1[[#This Row],[Hui Reply?]]</f>
        <v>362</v>
      </c>
      <c r="P1624" s="19">
        <f>INT(Table1[[#This Row],[post_time]])</f>
        <v>40301</v>
      </c>
      <c r="Q1624" s="3" t="str">
        <f>IF(Table1[[#This Row],[Hui Reply?]],VLOOKUP(Table1[[#This Row],[topic_id]],'All Topics Data'!$A$2:$E$1243,5,FALSE),0)</f>
        <v>dan_l</v>
      </c>
      <c r="R1624" s="8">
        <f>Table1[[#This Row],[post_time]]+8/24</f>
        <v>40301.341724537036</v>
      </c>
      <c r="S1624" s="3">
        <f>IF(Table1[[#This Row],[post_position]]=1,0,SUMIFS($F$2:F1624,$H$2:H1624,Table1[[#This Row],[post_position]]-1,$C$2:C1624,Table1[[#This Row],[topic_id]]))</f>
        <v>40298.762800925928</v>
      </c>
    </row>
    <row r="1625" spans="1:19" x14ac:dyDescent="0.25">
      <c r="A1625" s="7">
        <v>1647</v>
      </c>
      <c r="B1625" s="7">
        <v>1</v>
      </c>
      <c r="C1625" s="7">
        <v>438</v>
      </c>
      <c r="D1625" s="7">
        <v>3191</v>
      </c>
      <c r="E1625" s="2"/>
      <c r="F1625" s="8">
        <v>40301.453472222223</v>
      </c>
      <c r="G1625" s="7">
        <v>0</v>
      </c>
      <c r="H1625" s="7">
        <v>1</v>
      </c>
      <c r="I1625" s="7" t="b">
        <f t="shared" si="75"/>
        <v>0</v>
      </c>
      <c r="J1625" s="7" t="b">
        <f t="shared" si="76"/>
        <v>0</v>
      </c>
      <c r="K1625" s="7">
        <f t="shared" si="77"/>
        <v>0</v>
      </c>
      <c r="L1625" s="7">
        <f>WEEKDAY(Table1[[#This Row],[post_time]])</f>
        <v>2</v>
      </c>
      <c r="M1625" s="7">
        <f>VLOOKUP(Table1[[#This Row],[topic_id]],'All Topics Data'!$A$2:$I$1243,8,FALSE)</f>
        <v>40301.453472222223</v>
      </c>
      <c r="N1625" s="7">
        <f>Table1[[#This Row],[Hui Reply?]]*(Table1[[#This Row],[post_time]]-Table1[[#This Row],[timestamp of previous reply]])</f>
        <v>0</v>
      </c>
      <c r="O1625" s="3">
        <f>O1624+Table1[[#This Row],[Hui Reply?]]</f>
        <v>362</v>
      </c>
      <c r="P1625" s="19">
        <f>INT(Table1[[#This Row],[post_time]])</f>
        <v>40301</v>
      </c>
      <c r="Q1625" s="3">
        <f>IF(Table1[[#This Row],[Hui Reply?]],VLOOKUP(Table1[[#This Row],[topic_id]],'All Topics Data'!$A$2:$E$1243,5,FALSE),0)</f>
        <v>0</v>
      </c>
      <c r="R1625" s="8">
        <f>Table1[[#This Row],[post_time]]+8/24</f>
        <v>40301.786805555559</v>
      </c>
      <c r="S1625" s="3">
        <f>IF(Table1[[#This Row],[post_position]]=1,0,SUMIFS($F$2:F1625,$H$2:H1625,Table1[[#This Row],[post_position]]-1,$C$2:C1625,Table1[[#This Row],[topic_id]]))</f>
        <v>0</v>
      </c>
    </row>
    <row r="1626" spans="1:19" x14ac:dyDescent="0.25">
      <c r="A1626" s="7">
        <v>1649</v>
      </c>
      <c r="B1626" s="7">
        <v>1</v>
      </c>
      <c r="C1626" s="7">
        <v>436</v>
      </c>
      <c r="D1626" s="7">
        <v>4530</v>
      </c>
      <c r="F1626" s="8">
        <v>40301.682395833333</v>
      </c>
      <c r="G1626" s="7">
        <v>0</v>
      </c>
      <c r="H1626" s="7">
        <v>2</v>
      </c>
      <c r="I1626" s="7" t="b">
        <f t="shared" si="75"/>
        <v>0</v>
      </c>
      <c r="J1626" s="7" t="b">
        <f t="shared" si="76"/>
        <v>1</v>
      </c>
      <c r="K1626" s="7">
        <f t="shared" si="77"/>
        <v>0</v>
      </c>
      <c r="L1626" s="7">
        <f>WEEKDAY(Table1[[#This Row],[post_time]])</f>
        <v>2</v>
      </c>
      <c r="M1626" s="7">
        <f>VLOOKUP(Table1[[#This Row],[topic_id]],'All Topics Data'!$A$2:$I$1243,8,FALSE)</f>
        <v>40298.567361111112</v>
      </c>
      <c r="N1626" s="7">
        <f>Table1[[#This Row],[Hui Reply?]]*(Table1[[#This Row],[post_time]]-Table1[[#This Row],[timestamp of previous reply]])</f>
        <v>0</v>
      </c>
      <c r="O1626" s="3">
        <f>O1625+Table1[[#This Row],[Hui Reply?]]</f>
        <v>362</v>
      </c>
      <c r="P1626" s="19">
        <f>INT(Table1[[#This Row],[post_time]])</f>
        <v>40301</v>
      </c>
      <c r="Q1626" s="3">
        <f>IF(Table1[[#This Row],[Hui Reply?]],VLOOKUP(Table1[[#This Row],[topic_id]],'All Topics Data'!$A$2:$E$1243,5,FALSE),0)</f>
        <v>0</v>
      </c>
      <c r="R1626" s="8">
        <f>Table1[[#This Row],[post_time]]+8/24</f>
        <v>40302.015729166669</v>
      </c>
      <c r="S1626" s="3">
        <f>IF(Table1[[#This Row],[post_position]]=1,0,SUMIFS($F$2:F1626,$H$2:H1626,Table1[[#This Row],[post_position]]-1,$C$2:C1626,Table1[[#This Row],[topic_id]]))</f>
        <v>40298.567777777775</v>
      </c>
    </row>
    <row r="1627" spans="1:19" x14ac:dyDescent="0.25">
      <c r="A1627" s="7">
        <v>1650</v>
      </c>
      <c r="B1627" s="7">
        <v>1</v>
      </c>
      <c r="C1627" s="7">
        <v>436</v>
      </c>
      <c r="D1627" s="7">
        <v>24</v>
      </c>
      <c r="F1627" s="8">
        <v>40301.976631944446</v>
      </c>
      <c r="G1627" s="7">
        <v>0</v>
      </c>
      <c r="H1627" s="7">
        <v>3</v>
      </c>
      <c r="I1627" s="7" t="b">
        <f t="shared" si="75"/>
        <v>1</v>
      </c>
      <c r="J1627" s="7" t="b">
        <f t="shared" si="76"/>
        <v>1</v>
      </c>
      <c r="K1627" s="7">
        <f t="shared" si="77"/>
        <v>1</v>
      </c>
      <c r="L1627" s="7">
        <f>WEEKDAY(Table1[[#This Row],[post_time]])</f>
        <v>2</v>
      </c>
      <c r="M1627" s="7">
        <f>VLOOKUP(Table1[[#This Row],[topic_id]],'All Topics Data'!$A$2:$I$1243,8,FALSE)</f>
        <v>40298.567361111112</v>
      </c>
      <c r="N1627" s="7">
        <f>Table1[[#This Row],[Hui Reply?]]*(Table1[[#This Row],[post_time]]-Table1[[#This Row],[timestamp of previous reply]])</f>
        <v>0.29423611111269565</v>
      </c>
      <c r="O1627" s="3">
        <f>O1626+Table1[[#This Row],[Hui Reply?]]</f>
        <v>363</v>
      </c>
      <c r="P1627" s="19">
        <f>INT(Table1[[#This Row],[post_time]])</f>
        <v>40301</v>
      </c>
      <c r="Q1627" s="3" t="str">
        <f>IF(Table1[[#This Row],[Hui Reply?]],VLOOKUP(Table1[[#This Row],[topic_id]],'All Topics Data'!$A$2:$E$1243,5,FALSE),0)</f>
        <v>simcat95</v>
      </c>
      <c r="R1627" s="8">
        <f>Table1[[#This Row],[post_time]]+8/24</f>
        <v>40302.309965277782</v>
      </c>
      <c r="S1627" s="3">
        <f>IF(Table1[[#This Row],[post_position]]=1,0,SUMIFS($F$2:F1627,$H$2:H1627,Table1[[#This Row],[post_position]]-1,$C$2:C1627,Table1[[#This Row],[topic_id]]))</f>
        <v>40301.682395833333</v>
      </c>
    </row>
    <row r="1628" spans="1:19" x14ac:dyDescent="0.25">
      <c r="A1628" s="7">
        <v>1651</v>
      </c>
      <c r="B1628" s="7">
        <v>1</v>
      </c>
      <c r="C1628" s="7">
        <v>438</v>
      </c>
      <c r="D1628" s="7">
        <v>24</v>
      </c>
      <c r="E1628" s="2"/>
      <c r="F1628" s="8">
        <v>40302.307037037041</v>
      </c>
      <c r="G1628" s="7">
        <v>0</v>
      </c>
      <c r="H1628" s="7">
        <v>2</v>
      </c>
      <c r="I1628" s="7" t="b">
        <f t="shared" si="75"/>
        <v>1</v>
      </c>
      <c r="J1628" s="7" t="b">
        <f t="shared" si="76"/>
        <v>1</v>
      </c>
      <c r="K1628" s="7">
        <f t="shared" si="77"/>
        <v>1</v>
      </c>
      <c r="L1628" s="7">
        <f>WEEKDAY(Table1[[#This Row],[post_time]])</f>
        <v>3</v>
      </c>
      <c r="M1628" s="7">
        <f>VLOOKUP(Table1[[#This Row],[topic_id]],'All Topics Data'!$A$2:$I$1243,8,FALSE)</f>
        <v>40301.453472222223</v>
      </c>
      <c r="N1628" s="7">
        <f>Table1[[#This Row],[Hui Reply?]]*(Table1[[#This Row],[post_time]]-Table1[[#This Row],[timestamp of previous reply]])</f>
        <v>0.85356481481721858</v>
      </c>
      <c r="O1628" s="3">
        <f>O1627+Table1[[#This Row],[Hui Reply?]]</f>
        <v>364</v>
      </c>
      <c r="P1628" s="19">
        <f>INT(Table1[[#This Row],[post_time]])</f>
        <v>40302</v>
      </c>
      <c r="Q1628" s="3" t="str">
        <f>IF(Table1[[#This Row],[Hui Reply?]],VLOOKUP(Table1[[#This Row],[topic_id]],'All Topics Data'!$A$2:$E$1243,5,FALSE),0)</f>
        <v>FriendlyGardener</v>
      </c>
      <c r="R1628" s="8">
        <f>Table1[[#This Row],[post_time]]+8/24</f>
        <v>40302.640370370376</v>
      </c>
      <c r="S1628" s="3">
        <f>IF(Table1[[#This Row],[post_position]]=1,0,SUMIFS($F$2:F1628,$H$2:H1628,Table1[[#This Row],[post_position]]-1,$C$2:C1628,Table1[[#This Row],[topic_id]]))</f>
        <v>40301.453472222223</v>
      </c>
    </row>
    <row r="1629" spans="1:19" x14ac:dyDescent="0.25">
      <c r="A1629" s="7">
        <v>1652</v>
      </c>
      <c r="B1629" s="7">
        <v>1</v>
      </c>
      <c r="C1629" s="7">
        <v>439</v>
      </c>
      <c r="D1629" s="7">
        <v>178</v>
      </c>
      <c r="E1629" s="2"/>
      <c r="F1629" s="8">
        <v>40302.399733796294</v>
      </c>
      <c r="G1629" s="7">
        <v>0</v>
      </c>
      <c r="H1629" s="7">
        <v>1</v>
      </c>
      <c r="I1629" s="7" t="b">
        <f t="shared" si="75"/>
        <v>0</v>
      </c>
      <c r="J1629" s="7" t="b">
        <f t="shared" si="76"/>
        <v>0</v>
      </c>
      <c r="K1629" s="7">
        <f t="shared" si="77"/>
        <v>0</v>
      </c>
      <c r="L1629" s="7">
        <f>WEEKDAY(Table1[[#This Row],[post_time]])</f>
        <v>3</v>
      </c>
      <c r="M1629" s="7">
        <f>VLOOKUP(Table1[[#This Row],[topic_id]],'All Topics Data'!$A$2:$I$1243,8,FALSE)</f>
        <v>40302.399305555555</v>
      </c>
      <c r="N1629" s="7">
        <f>Table1[[#This Row],[Hui Reply?]]*(Table1[[#This Row],[post_time]]-Table1[[#This Row],[timestamp of previous reply]])</f>
        <v>0</v>
      </c>
      <c r="O1629" s="3">
        <f>O1628+Table1[[#This Row],[Hui Reply?]]</f>
        <v>364</v>
      </c>
      <c r="P1629" s="19">
        <f>INT(Table1[[#This Row],[post_time]])</f>
        <v>40302</v>
      </c>
      <c r="Q1629" s="3">
        <f>IF(Table1[[#This Row],[Hui Reply?]],VLOOKUP(Table1[[#This Row],[topic_id]],'All Topics Data'!$A$2:$E$1243,5,FALSE),0)</f>
        <v>0</v>
      </c>
      <c r="R1629" s="8">
        <f>Table1[[#This Row],[post_time]]+8/24</f>
        <v>40302.733067129629</v>
      </c>
      <c r="S1629" s="3">
        <f>IF(Table1[[#This Row],[post_position]]=1,0,SUMIFS($F$2:F1629,$H$2:H1629,Table1[[#This Row],[post_position]]-1,$C$2:C1629,Table1[[#This Row],[topic_id]]))</f>
        <v>0</v>
      </c>
    </row>
    <row r="1630" spans="1:19" x14ac:dyDescent="0.25">
      <c r="A1630" s="7">
        <v>1653</v>
      </c>
      <c r="B1630" s="7">
        <v>1</v>
      </c>
      <c r="C1630" s="7">
        <v>438</v>
      </c>
      <c r="D1630" s="7">
        <v>3191</v>
      </c>
      <c r="F1630" s="8">
        <v>40302.476076388892</v>
      </c>
      <c r="G1630" s="7">
        <v>0</v>
      </c>
      <c r="H1630" s="7">
        <v>3</v>
      </c>
      <c r="I1630" s="7" t="b">
        <f t="shared" si="75"/>
        <v>0</v>
      </c>
      <c r="J1630" s="7" t="b">
        <f t="shared" si="76"/>
        <v>1</v>
      </c>
      <c r="K1630" s="7">
        <f t="shared" si="77"/>
        <v>0</v>
      </c>
      <c r="L1630" s="7">
        <f>WEEKDAY(Table1[[#This Row],[post_time]])</f>
        <v>3</v>
      </c>
      <c r="M1630" s="7">
        <f>VLOOKUP(Table1[[#This Row],[topic_id]],'All Topics Data'!$A$2:$I$1243,8,FALSE)</f>
        <v>40301.453472222223</v>
      </c>
      <c r="N1630" s="7">
        <f>Table1[[#This Row],[Hui Reply?]]*(Table1[[#This Row],[post_time]]-Table1[[#This Row],[timestamp of previous reply]])</f>
        <v>0</v>
      </c>
      <c r="O1630" s="3">
        <f>O1629+Table1[[#This Row],[Hui Reply?]]</f>
        <v>364</v>
      </c>
      <c r="P1630" s="19">
        <f>INT(Table1[[#This Row],[post_time]])</f>
        <v>40302</v>
      </c>
      <c r="Q1630" s="3">
        <f>IF(Table1[[#This Row],[Hui Reply?]],VLOOKUP(Table1[[#This Row],[topic_id]],'All Topics Data'!$A$2:$E$1243,5,FALSE),0)</f>
        <v>0</v>
      </c>
      <c r="R1630" s="8">
        <f>Table1[[#This Row],[post_time]]+8/24</f>
        <v>40302.809409722227</v>
      </c>
      <c r="S1630" s="3">
        <f>IF(Table1[[#This Row],[post_position]]=1,0,SUMIFS($F$2:F1630,$H$2:H1630,Table1[[#This Row],[post_position]]-1,$C$2:C1630,Table1[[#This Row],[topic_id]]))</f>
        <v>40302.307037037041</v>
      </c>
    </row>
    <row r="1631" spans="1:19" x14ac:dyDescent="0.25">
      <c r="A1631" s="7">
        <v>1654</v>
      </c>
      <c r="B1631" s="7">
        <v>1</v>
      </c>
      <c r="C1631" s="7">
        <v>439</v>
      </c>
      <c r="D1631" s="7">
        <v>24</v>
      </c>
      <c r="F1631" s="8">
        <v>40302.486122685186</v>
      </c>
      <c r="G1631" s="7">
        <v>0</v>
      </c>
      <c r="H1631" s="7">
        <v>2</v>
      </c>
      <c r="I1631" s="7" t="b">
        <f t="shared" si="75"/>
        <v>1</v>
      </c>
      <c r="J1631" s="7" t="b">
        <f t="shared" si="76"/>
        <v>1</v>
      </c>
      <c r="K1631" s="7">
        <f t="shared" si="77"/>
        <v>1</v>
      </c>
      <c r="L1631" s="7">
        <f>WEEKDAY(Table1[[#This Row],[post_time]])</f>
        <v>3</v>
      </c>
      <c r="M1631" s="7">
        <f>VLOOKUP(Table1[[#This Row],[topic_id]],'All Topics Data'!$A$2:$I$1243,8,FALSE)</f>
        <v>40302.399305555555</v>
      </c>
      <c r="N1631" s="7">
        <f>Table1[[#This Row],[Hui Reply?]]*(Table1[[#This Row],[post_time]]-Table1[[#This Row],[timestamp of previous reply]])</f>
        <v>8.6388888892543036E-2</v>
      </c>
      <c r="O1631" s="3">
        <f>O1630+Table1[[#This Row],[Hui Reply?]]</f>
        <v>365</v>
      </c>
      <c r="P1631" s="19">
        <f>INT(Table1[[#This Row],[post_time]])</f>
        <v>40302</v>
      </c>
      <c r="Q1631" s="3" t="str">
        <f>IF(Table1[[#This Row],[Hui Reply?]],VLOOKUP(Table1[[#This Row],[topic_id]],'All Topics Data'!$A$2:$E$1243,5,FALSE),0)</f>
        <v>Radu</v>
      </c>
      <c r="R1631" s="8">
        <f>Table1[[#This Row],[post_time]]+8/24</f>
        <v>40302.819456018522</v>
      </c>
      <c r="S1631" s="3">
        <f>IF(Table1[[#This Row],[post_position]]=1,0,SUMIFS($F$2:F1631,$H$2:H1631,Table1[[#This Row],[post_position]]-1,$C$2:C1631,Table1[[#This Row],[topic_id]]))</f>
        <v>40302.399733796294</v>
      </c>
    </row>
    <row r="1632" spans="1:19" x14ac:dyDescent="0.25">
      <c r="A1632" s="7">
        <v>1655</v>
      </c>
      <c r="B1632" s="7">
        <v>1</v>
      </c>
      <c r="C1632" s="7">
        <v>439</v>
      </c>
      <c r="D1632" s="7">
        <v>178</v>
      </c>
      <c r="E1632" s="2"/>
      <c r="F1632" s="8">
        <v>40302.503587962965</v>
      </c>
      <c r="G1632" s="7">
        <v>0</v>
      </c>
      <c r="H1632" s="7">
        <v>3</v>
      </c>
      <c r="I1632" s="7" t="b">
        <f t="shared" si="75"/>
        <v>0</v>
      </c>
      <c r="J1632" s="7" t="b">
        <f t="shared" si="76"/>
        <v>1</v>
      </c>
      <c r="K1632" s="7">
        <f t="shared" si="77"/>
        <v>0</v>
      </c>
      <c r="L1632" s="7">
        <f>WEEKDAY(Table1[[#This Row],[post_time]])</f>
        <v>3</v>
      </c>
      <c r="M1632" s="7">
        <f>VLOOKUP(Table1[[#This Row],[topic_id]],'All Topics Data'!$A$2:$I$1243,8,FALSE)</f>
        <v>40302.399305555555</v>
      </c>
      <c r="N1632" s="7">
        <f>Table1[[#This Row],[Hui Reply?]]*(Table1[[#This Row],[post_time]]-Table1[[#This Row],[timestamp of previous reply]])</f>
        <v>0</v>
      </c>
      <c r="O1632" s="3">
        <f>O1631+Table1[[#This Row],[Hui Reply?]]</f>
        <v>365</v>
      </c>
      <c r="P1632" s="19">
        <f>INT(Table1[[#This Row],[post_time]])</f>
        <v>40302</v>
      </c>
      <c r="Q1632" s="3">
        <f>IF(Table1[[#This Row],[Hui Reply?]],VLOOKUP(Table1[[#This Row],[topic_id]],'All Topics Data'!$A$2:$E$1243,5,FALSE),0)</f>
        <v>0</v>
      </c>
      <c r="R1632" s="8">
        <f>Table1[[#This Row],[post_time]]+8/24</f>
        <v>40302.836921296301</v>
      </c>
      <c r="S1632" s="3">
        <f>IF(Table1[[#This Row],[post_position]]=1,0,SUMIFS($F$2:F1632,$H$2:H1632,Table1[[#This Row],[post_position]]-1,$C$2:C1632,Table1[[#This Row],[topic_id]]))</f>
        <v>40302.486122685186</v>
      </c>
    </row>
    <row r="1633" spans="1:19" x14ac:dyDescent="0.25">
      <c r="A1633" s="7">
        <v>1656</v>
      </c>
      <c r="B1633" s="7">
        <v>1</v>
      </c>
      <c r="C1633" s="7">
        <v>440</v>
      </c>
      <c r="D1633" s="7">
        <v>5837</v>
      </c>
      <c r="E1633" s="2"/>
      <c r="F1633" s="8">
        <v>40302.536666666667</v>
      </c>
      <c r="G1633" s="7">
        <v>0</v>
      </c>
      <c r="H1633" s="7">
        <v>1</v>
      </c>
      <c r="I1633" s="7" t="b">
        <f t="shared" si="75"/>
        <v>0</v>
      </c>
      <c r="J1633" s="7" t="b">
        <f t="shared" si="76"/>
        <v>0</v>
      </c>
      <c r="K1633" s="7">
        <f t="shared" si="77"/>
        <v>0</v>
      </c>
      <c r="L1633" s="7">
        <f>WEEKDAY(Table1[[#This Row],[post_time]])</f>
        <v>3</v>
      </c>
      <c r="M1633" s="7">
        <f>VLOOKUP(Table1[[#This Row],[topic_id]],'All Topics Data'!$A$2:$I$1243,8,FALSE)</f>
        <v>40302.536111111112</v>
      </c>
      <c r="N1633" s="7">
        <f>Table1[[#This Row],[Hui Reply?]]*(Table1[[#This Row],[post_time]]-Table1[[#This Row],[timestamp of previous reply]])</f>
        <v>0</v>
      </c>
      <c r="O1633" s="3">
        <f>O1632+Table1[[#This Row],[Hui Reply?]]</f>
        <v>365</v>
      </c>
      <c r="P1633" s="19">
        <f>INT(Table1[[#This Row],[post_time]])</f>
        <v>40302</v>
      </c>
      <c r="Q1633" s="3">
        <f>IF(Table1[[#This Row],[Hui Reply?]],VLOOKUP(Table1[[#This Row],[topic_id]],'All Topics Data'!$A$2:$E$1243,5,FALSE),0)</f>
        <v>0</v>
      </c>
      <c r="R1633" s="8">
        <f>Table1[[#This Row],[post_time]]+8/24</f>
        <v>40302.870000000003</v>
      </c>
      <c r="S1633" s="3">
        <f>IF(Table1[[#This Row],[post_position]]=1,0,SUMIFS($F$2:F1633,$H$2:H1633,Table1[[#This Row],[post_position]]-1,$C$2:C1633,Table1[[#This Row],[topic_id]]))</f>
        <v>0</v>
      </c>
    </row>
    <row r="1634" spans="1:19" x14ac:dyDescent="0.25">
      <c r="A1634" s="7">
        <v>1657</v>
      </c>
      <c r="B1634" s="7">
        <v>1</v>
      </c>
      <c r="C1634" s="7">
        <v>440</v>
      </c>
      <c r="D1634" s="7">
        <v>2018</v>
      </c>
      <c r="F1634" s="8">
        <v>40302.546631944446</v>
      </c>
      <c r="G1634" s="7">
        <v>0</v>
      </c>
      <c r="H1634" s="7">
        <v>2</v>
      </c>
      <c r="I1634" s="7" t="b">
        <f t="shared" si="75"/>
        <v>0</v>
      </c>
      <c r="J1634" s="7" t="b">
        <f t="shared" si="76"/>
        <v>1</v>
      </c>
      <c r="K1634" s="7">
        <f t="shared" si="77"/>
        <v>0</v>
      </c>
      <c r="L1634" s="7">
        <f>WEEKDAY(Table1[[#This Row],[post_time]])</f>
        <v>3</v>
      </c>
      <c r="M1634" s="7">
        <f>VLOOKUP(Table1[[#This Row],[topic_id]],'All Topics Data'!$A$2:$I$1243,8,FALSE)</f>
        <v>40302.536111111112</v>
      </c>
      <c r="N1634" s="7">
        <f>Table1[[#This Row],[Hui Reply?]]*(Table1[[#This Row],[post_time]]-Table1[[#This Row],[timestamp of previous reply]])</f>
        <v>0</v>
      </c>
      <c r="O1634" s="3">
        <f>O1633+Table1[[#This Row],[Hui Reply?]]</f>
        <v>365</v>
      </c>
      <c r="P1634" s="19">
        <f>INT(Table1[[#This Row],[post_time]])</f>
        <v>40302</v>
      </c>
      <c r="Q1634" s="3">
        <f>IF(Table1[[#This Row],[Hui Reply?]],VLOOKUP(Table1[[#This Row],[topic_id]],'All Topics Data'!$A$2:$E$1243,5,FALSE),0)</f>
        <v>0</v>
      </c>
      <c r="R1634" s="8">
        <f>Table1[[#This Row],[post_time]]+8/24</f>
        <v>40302.879965277782</v>
      </c>
      <c r="S1634" s="3">
        <f>IF(Table1[[#This Row],[post_position]]=1,0,SUMIFS($F$2:F1634,$H$2:H1634,Table1[[#This Row],[post_position]]-1,$C$2:C1634,Table1[[#This Row],[topic_id]]))</f>
        <v>40302.536666666667</v>
      </c>
    </row>
    <row r="1635" spans="1:19" x14ac:dyDescent="0.25">
      <c r="A1635" s="7">
        <v>1658</v>
      </c>
      <c r="B1635" s="7">
        <v>1</v>
      </c>
      <c r="C1635" s="7">
        <v>440</v>
      </c>
      <c r="D1635" s="7">
        <v>5837</v>
      </c>
      <c r="F1635" s="8">
        <v>40302.553912037038</v>
      </c>
      <c r="G1635" s="7">
        <v>0</v>
      </c>
      <c r="H1635" s="7">
        <v>3</v>
      </c>
      <c r="I1635" s="7" t="b">
        <f t="shared" si="75"/>
        <v>0</v>
      </c>
      <c r="J1635" s="7" t="b">
        <f t="shared" si="76"/>
        <v>1</v>
      </c>
      <c r="K1635" s="7">
        <f t="shared" si="77"/>
        <v>0</v>
      </c>
      <c r="L1635" s="7">
        <f>WEEKDAY(Table1[[#This Row],[post_time]])</f>
        <v>3</v>
      </c>
      <c r="M1635" s="7">
        <f>VLOOKUP(Table1[[#This Row],[topic_id]],'All Topics Data'!$A$2:$I$1243,8,FALSE)</f>
        <v>40302.536111111112</v>
      </c>
      <c r="N1635" s="7">
        <f>Table1[[#This Row],[Hui Reply?]]*(Table1[[#This Row],[post_time]]-Table1[[#This Row],[timestamp of previous reply]])</f>
        <v>0</v>
      </c>
      <c r="O1635" s="3">
        <f>O1634+Table1[[#This Row],[Hui Reply?]]</f>
        <v>365</v>
      </c>
      <c r="P1635" s="19">
        <f>INT(Table1[[#This Row],[post_time]])</f>
        <v>40302</v>
      </c>
      <c r="Q1635" s="3">
        <f>IF(Table1[[#This Row],[Hui Reply?]],VLOOKUP(Table1[[#This Row],[topic_id]],'All Topics Data'!$A$2:$E$1243,5,FALSE),0)</f>
        <v>0</v>
      </c>
      <c r="R1635" s="8">
        <f>Table1[[#This Row],[post_time]]+8/24</f>
        <v>40302.887245370373</v>
      </c>
      <c r="S1635" s="3">
        <f>IF(Table1[[#This Row],[post_position]]=1,0,SUMIFS($F$2:F1635,$H$2:H1635,Table1[[#This Row],[post_position]]-1,$C$2:C1635,Table1[[#This Row],[topic_id]]))</f>
        <v>40302.546631944446</v>
      </c>
    </row>
    <row r="1636" spans="1:19" x14ac:dyDescent="0.25">
      <c r="A1636" s="7">
        <v>1659</v>
      </c>
      <c r="B1636" s="7">
        <v>1</v>
      </c>
      <c r="C1636" s="7">
        <v>441</v>
      </c>
      <c r="D1636" s="7">
        <v>5839</v>
      </c>
      <c r="E1636" s="2"/>
      <c r="F1636" s="8">
        <v>40302.577164351853</v>
      </c>
      <c r="G1636" s="7">
        <v>0</v>
      </c>
      <c r="H1636" s="7">
        <v>1</v>
      </c>
      <c r="I1636" s="7" t="b">
        <f t="shared" si="75"/>
        <v>0</v>
      </c>
      <c r="J1636" s="7" t="b">
        <f t="shared" si="76"/>
        <v>0</v>
      </c>
      <c r="K1636" s="7">
        <f t="shared" si="77"/>
        <v>0</v>
      </c>
      <c r="L1636" s="7">
        <f>WEEKDAY(Table1[[#This Row],[post_time]])</f>
        <v>3</v>
      </c>
      <c r="M1636" s="7">
        <f>VLOOKUP(Table1[[#This Row],[topic_id]],'All Topics Data'!$A$2:$I$1243,8,FALSE)</f>
        <v>40302.57708333333</v>
      </c>
      <c r="N1636" s="7">
        <f>Table1[[#This Row],[Hui Reply?]]*(Table1[[#This Row],[post_time]]-Table1[[#This Row],[timestamp of previous reply]])</f>
        <v>0</v>
      </c>
      <c r="O1636" s="3">
        <f>O1635+Table1[[#This Row],[Hui Reply?]]</f>
        <v>365</v>
      </c>
      <c r="P1636" s="19">
        <f>INT(Table1[[#This Row],[post_time]])</f>
        <v>40302</v>
      </c>
      <c r="Q1636" s="3">
        <f>IF(Table1[[#This Row],[Hui Reply?]],VLOOKUP(Table1[[#This Row],[topic_id]],'All Topics Data'!$A$2:$E$1243,5,FALSE),0)</f>
        <v>0</v>
      </c>
      <c r="R1636" s="8">
        <f>Table1[[#This Row],[post_time]]+8/24</f>
        <v>40302.910497685189</v>
      </c>
      <c r="S1636" s="3">
        <f>IF(Table1[[#This Row],[post_position]]=1,0,SUMIFS($F$2:F1636,$H$2:H1636,Table1[[#This Row],[post_position]]-1,$C$2:C1636,Table1[[#This Row],[topic_id]]))</f>
        <v>0</v>
      </c>
    </row>
    <row r="1637" spans="1:19" x14ac:dyDescent="0.25">
      <c r="A1637" s="7">
        <v>1660</v>
      </c>
      <c r="B1637" s="7">
        <v>1</v>
      </c>
      <c r="C1637" s="7">
        <v>441</v>
      </c>
      <c r="D1637" s="7">
        <v>24</v>
      </c>
      <c r="E1637" s="2"/>
      <c r="F1637" s="8">
        <v>40302.590462962966</v>
      </c>
      <c r="G1637" s="7">
        <v>0</v>
      </c>
      <c r="H1637" s="7">
        <v>2</v>
      </c>
      <c r="I1637" s="7" t="b">
        <f t="shared" si="75"/>
        <v>1</v>
      </c>
      <c r="J1637" s="7" t="b">
        <f t="shared" si="76"/>
        <v>1</v>
      </c>
      <c r="K1637" s="7">
        <f t="shared" si="77"/>
        <v>1</v>
      </c>
      <c r="L1637" s="7">
        <f>WEEKDAY(Table1[[#This Row],[post_time]])</f>
        <v>3</v>
      </c>
      <c r="M1637" s="7">
        <f>VLOOKUP(Table1[[#This Row],[topic_id]],'All Topics Data'!$A$2:$I$1243,8,FALSE)</f>
        <v>40302.57708333333</v>
      </c>
      <c r="N1637" s="7">
        <f>Table1[[#This Row],[Hui Reply?]]*(Table1[[#This Row],[post_time]]-Table1[[#This Row],[timestamp of previous reply]])</f>
        <v>1.3298611112986691E-2</v>
      </c>
      <c r="O1637" s="3">
        <f>O1636+Table1[[#This Row],[Hui Reply?]]</f>
        <v>366</v>
      </c>
      <c r="P1637" s="19">
        <f>INT(Table1[[#This Row],[post_time]])</f>
        <v>40302</v>
      </c>
      <c r="Q1637" s="3" t="str">
        <f>IF(Table1[[#This Row],[Hui Reply?]],VLOOKUP(Table1[[#This Row],[topic_id]],'All Topics Data'!$A$2:$E$1243,5,FALSE),0)</f>
        <v>jpmeadors</v>
      </c>
      <c r="R1637" s="8">
        <f>Table1[[#This Row],[post_time]]+8/24</f>
        <v>40302.923796296302</v>
      </c>
      <c r="S1637" s="3">
        <f>IF(Table1[[#This Row],[post_position]]=1,0,SUMIFS($F$2:F1637,$H$2:H1637,Table1[[#This Row],[post_position]]-1,$C$2:C1637,Table1[[#This Row],[topic_id]]))</f>
        <v>40302.577164351853</v>
      </c>
    </row>
    <row r="1638" spans="1:19" x14ac:dyDescent="0.25">
      <c r="A1638" s="7">
        <v>1661</v>
      </c>
      <c r="B1638" s="7">
        <v>1</v>
      </c>
      <c r="C1638" s="7">
        <v>441</v>
      </c>
      <c r="D1638" s="7">
        <v>5839</v>
      </c>
      <c r="E1638" s="2"/>
      <c r="F1638" s="8">
        <v>40302.669247685182</v>
      </c>
      <c r="G1638" s="7">
        <v>0</v>
      </c>
      <c r="H1638" s="7">
        <v>3</v>
      </c>
      <c r="I1638" s="7" t="b">
        <f t="shared" si="75"/>
        <v>0</v>
      </c>
      <c r="J1638" s="7" t="b">
        <f t="shared" si="76"/>
        <v>1</v>
      </c>
      <c r="K1638" s="7">
        <f t="shared" si="77"/>
        <v>0</v>
      </c>
      <c r="L1638" s="7">
        <f>WEEKDAY(Table1[[#This Row],[post_time]])</f>
        <v>3</v>
      </c>
      <c r="M1638" s="7">
        <f>VLOOKUP(Table1[[#This Row],[topic_id]],'All Topics Data'!$A$2:$I$1243,8,FALSE)</f>
        <v>40302.57708333333</v>
      </c>
      <c r="N1638" s="7">
        <f>Table1[[#This Row],[Hui Reply?]]*(Table1[[#This Row],[post_time]]-Table1[[#This Row],[timestamp of previous reply]])</f>
        <v>0</v>
      </c>
      <c r="O1638" s="3">
        <f>O1637+Table1[[#This Row],[Hui Reply?]]</f>
        <v>366</v>
      </c>
      <c r="P1638" s="19">
        <f>INT(Table1[[#This Row],[post_time]])</f>
        <v>40302</v>
      </c>
      <c r="Q1638" s="3">
        <f>IF(Table1[[#This Row],[Hui Reply?]],VLOOKUP(Table1[[#This Row],[topic_id]],'All Topics Data'!$A$2:$E$1243,5,FALSE),0)</f>
        <v>0</v>
      </c>
      <c r="R1638" s="8">
        <f>Table1[[#This Row],[post_time]]+8/24</f>
        <v>40303.002581018518</v>
      </c>
      <c r="S1638" s="3">
        <f>IF(Table1[[#This Row],[post_position]]=1,0,SUMIFS($F$2:F1638,$H$2:H1638,Table1[[#This Row],[post_position]]-1,$C$2:C1638,Table1[[#This Row],[topic_id]]))</f>
        <v>40302.590462962966</v>
      </c>
    </row>
    <row r="1639" spans="1:19" x14ac:dyDescent="0.25">
      <c r="A1639" s="7">
        <v>1662</v>
      </c>
      <c r="B1639" s="7">
        <v>1</v>
      </c>
      <c r="C1639" s="7">
        <v>442</v>
      </c>
      <c r="D1639" s="7">
        <v>5841</v>
      </c>
      <c r="E1639" s="2"/>
      <c r="F1639" s="8">
        <v>40302.765439814815</v>
      </c>
      <c r="G1639" s="7">
        <v>0</v>
      </c>
      <c r="H1639" s="7">
        <v>1</v>
      </c>
      <c r="I1639" s="7" t="b">
        <f t="shared" si="75"/>
        <v>0</v>
      </c>
      <c r="J1639" s="7" t="b">
        <f t="shared" si="76"/>
        <v>0</v>
      </c>
      <c r="K1639" s="7">
        <f t="shared" si="77"/>
        <v>0</v>
      </c>
      <c r="L1639" s="7">
        <f>WEEKDAY(Table1[[#This Row],[post_time]])</f>
        <v>3</v>
      </c>
      <c r="M1639" s="7">
        <f>VLOOKUP(Table1[[#This Row],[topic_id]],'All Topics Data'!$A$2:$I$1243,8,FALSE)</f>
        <v>40302.765277777777</v>
      </c>
      <c r="N1639" s="7">
        <f>Table1[[#This Row],[Hui Reply?]]*(Table1[[#This Row],[post_time]]-Table1[[#This Row],[timestamp of previous reply]])</f>
        <v>0</v>
      </c>
      <c r="O1639" s="3">
        <f>O1638+Table1[[#This Row],[Hui Reply?]]</f>
        <v>366</v>
      </c>
      <c r="P1639" s="19">
        <f>INT(Table1[[#This Row],[post_time]])</f>
        <v>40302</v>
      </c>
      <c r="Q1639" s="3">
        <f>IF(Table1[[#This Row],[Hui Reply?]],VLOOKUP(Table1[[#This Row],[topic_id]],'All Topics Data'!$A$2:$E$1243,5,FALSE),0)</f>
        <v>0</v>
      </c>
      <c r="R1639" s="8">
        <f>Table1[[#This Row],[post_time]]+8/24</f>
        <v>40303.098773148151</v>
      </c>
      <c r="S1639" s="3">
        <f>IF(Table1[[#This Row],[post_position]]=1,0,SUMIFS($F$2:F1639,$H$2:H1639,Table1[[#This Row],[post_position]]-1,$C$2:C1639,Table1[[#This Row],[topic_id]]))</f>
        <v>0</v>
      </c>
    </row>
    <row r="1640" spans="1:19" x14ac:dyDescent="0.25">
      <c r="A1640" s="7">
        <v>1663</v>
      </c>
      <c r="B1640" s="7">
        <v>1</v>
      </c>
      <c r="C1640" s="7">
        <v>441</v>
      </c>
      <c r="D1640" s="7">
        <v>24</v>
      </c>
      <c r="F1640" s="8">
        <v>40302.827407407407</v>
      </c>
      <c r="G1640" s="7">
        <v>0</v>
      </c>
      <c r="H1640" s="7">
        <v>4</v>
      </c>
      <c r="I1640" s="7" t="b">
        <f t="shared" si="75"/>
        <v>1</v>
      </c>
      <c r="J1640" s="7" t="b">
        <f t="shared" si="76"/>
        <v>1</v>
      </c>
      <c r="K1640" s="7">
        <f t="shared" si="77"/>
        <v>1</v>
      </c>
      <c r="L1640" s="7">
        <f>WEEKDAY(Table1[[#This Row],[post_time]])</f>
        <v>3</v>
      </c>
      <c r="M1640" s="7">
        <f>VLOOKUP(Table1[[#This Row],[topic_id]],'All Topics Data'!$A$2:$I$1243,8,FALSE)</f>
        <v>40302.57708333333</v>
      </c>
      <c r="N1640" s="7">
        <f>Table1[[#This Row],[Hui Reply?]]*(Table1[[#This Row],[post_time]]-Table1[[#This Row],[timestamp of previous reply]])</f>
        <v>0.15815972222480923</v>
      </c>
      <c r="O1640" s="3">
        <f>O1639+Table1[[#This Row],[Hui Reply?]]</f>
        <v>367</v>
      </c>
      <c r="P1640" s="19">
        <f>INT(Table1[[#This Row],[post_time]])</f>
        <v>40302</v>
      </c>
      <c r="Q1640" s="3" t="str">
        <f>IF(Table1[[#This Row],[Hui Reply?]],VLOOKUP(Table1[[#This Row],[topic_id]],'All Topics Data'!$A$2:$E$1243,5,FALSE),0)</f>
        <v>jpmeadors</v>
      </c>
      <c r="R1640" s="8">
        <f>Table1[[#This Row],[post_time]]+8/24</f>
        <v>40303.160740740743</v>
      </c>
      <c r="S1640" s="3">
        <f>IF(Table1[[#This Row],[post_position]]=1,0,SUMIFS($F$2:F1640,$H$2:H1640,Table1[[#This Row],[post_position]]-1,$C$2:C1640,Table1[[#This Row],[topic_id]]))</f>
        <v>40302.669247685182</v>
      </c>
    </row>
    <row r="1641" spans="1:19" x14ac:dyDescent="0.25">
      <c r="A1641" s="7">
        <v>1664</v>
      </c>
      <c r="B1641" s="7">
        <v>1</v>
      </c>
      <c r="C1641" s="7">
        <v>442</v>
      </c>
      <c r="D1641" s="7">
        <v>24</v>
      </c>
      <c r="F1641" s="8">
        <v>40302.830578703702</v>
      </c>
      <c r="G1641" s="7">
        <v>0</v>
      </c>
      <c r="H1641" s="7">
        <v>2</v>
      </c>
      <c r="I1641" s="7" t="b">
        <f t="shared" si="75"/>
        <v>1</v>
      </c>
      <c r="J1641" s="7" t="b">
        <f t="shared" si="76"/>
        <v>1</v>
      </c>
      <c r="K1641" s="7">
        <f t="shared" si="77"/>
        <v>1</v>
      </c>
      <c r="L1641" s="7">
        <f>WEEKDAY(Table1[[#This Row],[post_time]])</f>
        <v>3</v>
      </c>
      <c r="M1641" s="7">
        <f>VLOOKUP(Table1[[#This Row],[topic_id]],'All Topics Data'!$A$2:$I$1243,8,FALSE)</f>
        <v>40302.765277777777</v>
      </c>
      <c r="N1641" s="7">
        <f>Table1[[#This Row],[Hui Reply?]]*(Table1[[#This Row],[post_time]]-Table1[[#This Row],[timestamp of previous reply]])</f>
        <v>6.5138888887304347E-2</v>
      </c>
      <c r="O1641" s="3">
        <f>O1640+Table1[[#This Row],[Hui Reply?]]</f>
        <v>368</v>
      </c>
      <c r="P1641" s="19">
        <f>INT(Table1[[#This Row],[post_time]])</f>
        <v>40302</v>
      </c>
      <c r="Q1641" s="3" t="str">
        <f>IF(Table1[[#This Row],[Hui Reply?]],VLOOKUP(Table1[[#This Row],[topic_id]],'All Topics Data'!$A$2:$E$1243,5,FALSE),0)</f>
        <v>Flycaster</v>
      </c>
      <c r="R1641" s="8">
        <f>Table1[[#This Row],[post_time]]+8/24</f>
        <v>40303.163912037038</v>
      </c>
      <c r="S1641" s="3">
        <f>IF(Table1[[#This Row],[post_position]]=1,0,SUMIFS($F$2:F1641,$H$2:H1641,Table1[[#This Row],[post_position]]-1,$C$2:C1641,Table1[[#This Row],[topic_id]]))</f>
        <v>40302.765439814815</v>
      </c>
    </row>
    <row r="1642" spans="1:19" x14ac:dyDescent="0.25">
      <c r="A1642" s="7">
        <v>1665</v>
      </c>
      <c r="B1642" s="7">
        <v>1</v>
      </c>
      <c r="C1642" s="7">
        <v>442</v>
      </c>
      <c r="D1642" s="7">
        <v>2865</v>
      </c>
      <c r="F1642" s="8">
        <v>40302.832013888888</v>
      </c>
      <c r="G1642" s="7">
        <v>0</v>
      </c>
      <c r="H1642" s="7">
        <v>3</v>
      </c>
      <c r="I1642" s="7" t="b">
        <f t="shared" si="75"/>
        <v>0</v>
      </c>
      <c r="J1642" s="7" t="b">
        <f t="shared" si="76"/>
        <v>1</v>
      </c>
      <c r="K1642" s="7">
        <f t="shared" si="77"/>
        <v>0</v>
      </c>
      <c r="L1642" s="7">
        <f>WEEKDAY(Table1[[#This Row],[post_time]])</f>
        <v>3</v>
      </c>
      <c r="M1642" s="7">
        <f>VLOOKUP(Table1[[#This Row],[topic_id]],'All Topics Data'!$A$2:$I$1243,8,FALSE)</f>
        <v>40302.765277777777</v>
      </c>
      <c r="N1642" s="7">
        <f>Table1[[#This Row],[Hui Reply?]]*(Table1[[#This Row],[post_time]]-Table1[[#This Row],[timestamp of previous reply]])</f>
        <v>0</v>
      </c>
      <c r="O1642" s="3">
        <f>O1641+Table1[[#This Row],[Hui Reply?]]</f>
        <v>368</v>
      </c>
      <c r="P1642" s="19">
        <f>INT(Table1[[#This Row],[post_time]])</f>
        <v>40302</v>
      </c>
      <c r="Q1642" s="3">
        <f>IF(Table1[[#This Row],[Hui Reply?]],VLOOKUP(Table1[[#This Row],[topic_id]],'All Topics Data'!$A$2:$E$1243,5,FALSE),0)</f>
        <v>0</v>
      </c>
      <c r="R1642" s="8">
        <f>Table1[[#This Row],[post_time]]+8/24</f>
        <v>40303.165347222224</v>
      </c>
      <c r="S1642" s="3">
        <f>IF(Table1[[#This Row],[post_position]]=1,0,SUMIFS($F$2:F1642,$H$2:H1642,Table1[[#This Row],[post_position]]-1,$C$2:C1642,Table1[[#This Row],[topic_id]]))</f>
        <v>40302.830578703702</v>
      </c>
    </row>
    <row r="1643" spans="1:19" x14ac:dyDescent="0.25">
      <c r="A1643" s="7">
        <v>1666</v>
      </c>
      <c r="B1643" s="7">
        <v>4</v>
      </c>
      <c r="C1643" s="7">
        <v>443</v>
      </c>
      <c r="D1643" s="7">
        <v>2865</v>
      </c>
      <c r="E1643" s="2"/>
      <c r="F1643" s="8">
        <v>40302.838518518518</v>
      </c>
      <c r="G1643" s="7">
        <v>0</v>
      </c>
      <c r="H1643" s="7">
        <v>1</v>
      </c>
      <c r="I1643" s="7" t="b">
        <f t="shared" si="75"/>
        <v>0</v>
      </c>
      <c r="J1643" s="7" t="b">
        <f t="shared" si="76"/>
        <v>0</v>
      </c>
      <c r="K1643" s="7">
        <f t="shared" si="77"/>
        <v>0</v>
      </c>
      <c r="L1643" s="7">
        <f>WEEKDAY(Table1[[#This Row],[post_time]])</f>
        <v>3</v>
      </c>
      <c r="M1643" s="7">
        <f>VLOOKUP(Table1[[#This Row],[topic_id]],'All Topics Data'!$A$2:$I$1243,8,FALSE)</f>
        <v>40302.838194444441</v>
      </c>
      <c r="N1643" s="7">
        <f>Table1[[#This Row],[Hui Reply?]]*(Table1[[#This Row],[post_time]]-Table1[[#This Row],[timestamp of previous reply]])</f>
        <v>0</v>
      </c>
      <c r="O1643" s="3">
        <f>O1642+Table1[[#This Row],[Hui Reply?]]</f>
        <v>368</v>
      </c>
      <c r="P1643" s="19">
        <f>INT(Table1[[#This Row],[post_time]])</f>
        <v>40302</v>
      </c>
      <c r="Q1643" s="3">
        <f>IF(Table1[[#This Row],[Hui Reply?]],VLOOKUP(Table1[[#This Row],[topic_id]],'All Topics Data'!$A$2:$E$1243,5,FALSE),0)</f>
        <v>0</v>
      </c>
      <c r="R1643" s="8">
        <f>Table1[[#This Row],[post_time]]+8/24</f>
        <v>40303.171851851854</v>
      </c>
      <c r="S1643" s="3">
        <f>IF(Table1[[#This Row],[post_position]]=1,0,SUMIFS($F$2:F1643,$H$2:H1643,Table1[[#This Row],[post_position]]-1,$C$2:C1643,Table1[[#This Row],[topic_id]]))</f>
        <v>0</v>
      </c>
    </row>
    <row r="1644" spans="1:19" x14ac:dyDescent="0.25">
      <c r="A1644" s="7">
        <v>1667</v>
      </c>
      <c r="B1644" s="7">
        <v>1</v>
      </c>
      <c r="C1644" s="7">
        <v>444</v>
      </c>
      <c r="D1644" s="7">
        <v>5839</v>
      </c>
      <c r="F1644" s="8">
        <v>40302.860277777778</v>
      </c>
      <c r="G1644" s="7">
        <v>0</v>
      </c>
      <c r="H1644" s="7">
        <v>1</v>
      </c>
      <c r="I1644" s="7" t="b">
        <f t="shared" si="75"/>
        <v>0</v>
      </c>
      <c r="J1644" s="7" t="b">
        <f t="shared" si="76"/>
        <v>0</v>
      </c>
      <c r="K1644" s="7">
        <f t="shared" si="77"/>
        <v>0</v>
      </c>
      <c r="L1644" s="7">
        <f>WEEKDAY(Table1[[#This Row],[post_time]])</f>
        <v>3</v>
      </c>
      <c r="M1644" s="7">
        <f>VLOOKUP(Table1[[#This Row],[topic_id]],'All Topics Data'!$A$2:$I$1243,8,FALSE)</f>
        <v>40302.859722222223</v>
      </c>
      <c r="N1644" s="7">
        <f>Table1[[#This Row],[Hui Reply?]]*(Table1[[#This Row],[post_time]]-Table1[[#This Row],[timestamp of previous reply]])</f>
        <v>0</v>
      </c>
      <c r="O1644" s="3">
        <f>O1643+Table1[[#This Row],[Hui Reply?]]</f>
        <v>368</v>
      </c>
      <c r="P1644" s="19">
        <f>INT(Table1[[#This Row],[post_time]])</f>
        <v>40302</v>
      </c>
      <c r="Q1644" s="3">
        <f>IF(Table1[[#This Row],[Hui Reply?]],VLOOKUP(Table1[[#This Row],[topic_id]],'All Topics Data'!$A$2:$E$1243,5,FALSE),0)</f>
        <v>0</v>
      </c>
      <c r="R1644" s="8">
        <f>Table1[[#This Row],[post_time]]+8/24</f>
        <v>40303.193611111114</v>
      </c>
      <c r="S1644" s="3">
        <f>IF(Table1[[#This Row],[post_position]]=1,0,SUMIFS($F$2:F1644,$H$2:H1644,Table1[[#This Row],[post_position]]-1,$C$2:C1644,Table1[[#This Row],[topic_id]]))</f>
        <v>0</v>
      </c>
    </row>
    <row r="1645" spans="1:19" x14ac:dyDescent="0.25">
      <c r="A1645" s="7">
        <v>1668</v>
      </c>
      <c r="B1645" s="7">
        <v>1</v>
      </c>
      <c r="C1645" s="7">
        <v>444</v>
      </c>
      <c r="D1645" s="7">
        <v>5843</v>
      </c>
      <c r="E1645" s="2"/>
      <c r="F1645" s="8">
        <v>40302.90452546296</v>
      </c>
      <c r="G1645" s="7">
        <v>0</v>
      </c>
      <c r="H1645" s="7">
        <v>2</v>
      </c>
      <c r="I1645" s="7" t="b">
        <f t="shared" si="75"/>
        <v>0</v>
      </c>
      <c r="J1645" s="7" t="b">
        <f t="shared" si="76"/>
        <v>1</v>
      </c>
      <c r="K1645" s="7">
        <f t="shared" si="77"/>
        <v>0</v>
      </c>
      <c r="L1645" s="7">
        <f>WEEKDAY(Table1[[#This Row],[post_time]])</f>
        <v>3</v>
      </c>
      <c r="M1645" s="7">
        <f>VLOOKUP(Table1[[#This Row],[topic_id]],'All Topics Data'!$A$2:$I$1243,8,FALSE)</f>
        <v>40302.859722222223</v>
      </c>
      <c r="N1645" s="7">
        <f>Table1[[#This Row],[Hui Reply?]]*(Table1[[#This Row],[post_time]]-Table1[[#This Row],[timestamp of previous reply]])</f>
        <v>0</v>
      </c>
      <c r="O1645" s="3">
        <f>O1644+Table1[[#This Row],[Hui Reply?]]</f>
        <v>368</v>
      </c>
      <c r="P1645" s="19">
        <f>INT(Table1[[#This Row],[post_time]])</f>
        <v>40302</v>
      </c>
      <c r="Q1645" s="3">
        <f>IF(Table1[[#This Row],[Hui Reply?]],VLOOKUP(Table1[[#This Row],[topic_id]],'All Topics Data'!$A$2:$E$1243,5,FALSE),0)</f>
        <v>0</v>
      </c>
      <c r="R1645" s="8">
        <f>Table1[[#This Row],[post_time]]+8/24</f>
        <v>40303.237858796296</v>
      </c>
      <c r="S1645" s="3">
        <f>IF(Table1[[#This Row],[post_position]]=1,0,SUMIFS($F$2:F1645,$H$2:H1645,Table1[[#This Row],[post_position]]-1,$C$2:C1645,Table1[[#This Row],[topic_id]]))</f>
        <v>40302.860277777778</v>
      </c>
    </row>
    <row r="1646" spans="1:19" x14ac:dyDescent="0.25">
      <c r="A1646" s="7">
        <v>1669</v>
      </c>
      <c r="B1646" s="7">
        <v>1</v>
      </c>
      <c r="C1646" s="7">
        <v>445</v>
      </c>
      <c r="D1646" s="7">
        <v>5843</v>
      </c>
      <c r="E1646" s="2"/>
      <c r="F1646" s="8">
        <v>40302.910254629627</v>
      </c>
      <c r="G1646" s="7">
        <v>0</v>
      </c>
      <c r="H1646" s="7">
        <v>1</v>
      </c>
      <c r="I1646" s="7" t="b">
        <f t="shared" si="75"/>
        <v>0</v>
      </c>
      <c r="J1646" s="7" t="b">
        <f t="shared" si="76"/>
        <v>0</v>
      </c>
      <c r="K1646" s="7">
        <f t="shared" si="77"/>
        <v>0</v>
      </c>
      <c r="L1646" s="7">
        <f>WEEKDAY(Table1[[#This Row],[post_time]])</f>
        <v>3</v>
      </c>
      <c r="M1646" s="7">
        <f>VLOOKUP(Table1[[#This Row],[topic_id]],'All Topics Data'!$A$2:$I$1243,8,FALSE)</f>
        <v>40302.909722222219</v>
      </c>
      <c r="N1646" s="7">
        <f>Table1[[#This Row],[Hui Reply?]]*(Table1[[#This Row],[post_time]]-Table1[[#This Row],[timestamp of previous reply]])</f>
        <v>0</v>
      </c>
      <c r="O1646" s="3">
        <f>O1645+Table1[[#This Row],[Hui Reply?]]</f>
        <v>368</v>
      </c>
      <c r="P1646" s="19">
        <f>INT(Table1[[#This Row],[post_time]])</f>
        <v>40302</v>
      </c>
      <c r="Q1646" s="3">
        <f>IF(Table1[[#This Row],[Hui Reply?]],VLOOKUP(Table1[[#This Row],[topic_id]],'All Topics Data'!$A$2:$E$1243,5,FALSE),0)</f>
        <v>0</v>
      </c>
      <c r="R1646" s="8">
        <f>Table1[[#This Row],[post_time]]+8/24</f>
        <v>40303.243587962963</v>
      </c>
      <c r="S1646" s="3">
        <f>IF(Table1[[#This Row],[post_position]]=1,0,SUMIFS($F$2:F1646,$H$2:H1646,Table1[[#This Row],[post_position]]-1,$C$2:C1646,Table1[[#This Row],[topic_id]]))</f>
        <v>0</v>
      </c>
    </row>
    <row r="1647" spans="1:19" x14ac:dyDescent="0.25">
      <c r="A1647" s="7">
        <v>1671</v>
      </c>
      <c r="B1647" s="7">
        <v>1</v>
      </c>
      <c r="C1647" s="7">
        <v>445</v>
      </c>
      <c r="D1647" s="7">
        <v>1</v>
      </c>
      <c r="E1647" s="2"/>
      <c r="F1647" s="8">
        <v>40302.9687037037</v>
      </c>
      <c r="G1647" s="7">
        <v>0</v>
      </c>
      <c r="H1647" s="7">
        <v>2</v>
      </c>
      <c r="I1647" s="7" t="b">
        <f t="shared" si="75"/>
        <v>0</v>
      </c>
      <c r="J1647" s="7" t="b">
        <f t="shared" si="76"/>
        <v>1</v>
      </c>
      <c r="K1647" s="7">
        <f t="shared" si="77"/>
        <v>0</v>
      </c>
      <c r="L1647" s="7">
        <f>WEEKDAY(Table1[[#This Row],[post_time]])</f>
        <v>3</v>
      </c>
      <c r="M1647" s="7">
        <f>VLOOKUP(Table1[[#This Row],[topic_id]],'All Topics Data'!$A$2:$I$1243,8,FALSE)</f>
        <v>40302.909722222219</v>
      </c>
      <c r="N1647" s="7">
        <f>Table1[[#This Row],[Hui Reply?]]*(Table1[[#This Row],[post_time]]-Table1[[#This Row],[timestamp of previous reply]])</f>
        <v>0</v>
      </c>
      <c r="O1647" s="3">
        <f>O1646+Table1[[#This Row],[Hui Reply?]]</f>
        <v>368</v>
      </c>
      <c r="P1647" s="19">
        <f>INT(Table1[[#This Row],[post_time]])</f>
        <v>40302</v>
      </c>
      <c r="Q1647" s="3">
        <f>IF(Table1[[#This Row],[Hui Reply?]],VLOOKUP(Table1[[#This Row],[topic_id]],'All Topics Data'!$A$2:$E$1243,5,FALSE),0)</f>
        <v>0</v>
      </c>
      <c r="R1647" s="8">
        <f>Table1[[#This Row],[post_time]]+8/24</f>
        <v>40303.302037037036</v>
      </c>
      <c r="S1647" s="3">
        <f>IF(Table1[[#This Row],[post_position]]=1,0,SUMIFS($F$2:F1647,$H$2:H1647,Table1[[#This Row],[post_position]]-1,$C$2:C1647,Table1[[#This Row],[topic_id]]))</f>
        <v>40302.910254629627</v>
      </c>
    </row>
    <row r="1648" spans="1:19" x14ac:dyDescent="0.25">
      <c r="A1648" s="7">
        <v>1672</v>
      </c>
      <c r="B1648" s="7">
        <v>1</v>
      </c>
      <c r="C1648" s="7">
        <v>446</v>
      </c>
      <c r="D1648" s="7">
        <v>5857</v>
      </c>
      <c r="E1648" s="2"/>
      <c r="F1648" s="8">
        <v>40303.395810185182</v>
      </c>
      <c r="G1648" s="7">
        <v>0</v>
      </c>
      <c r="H1648" s="7">
        <v>1</v>
      </c>
      <c r="I1648" s="7" t="b">
        <f t="shared" si="75"/>
        <v>0</v>
      </c>
      <c r="J1648" s="7" t="b">
        <f t="shared" si="76"/>
        <v>0</v>
      </c>
      <c r="K1648" s="7">
        <f t="shared" si="77"/>
        <v>0</v>
      </c>
      <c r="L1648" s="7">
        <f>WEEKDAY(Table1[[#This Row],[post_time]])</f>
        <v>4</v>
      </c>
      <c r="M1648" s="7">
        <f>VLOOKUP(Table1[[#This Row],[topic_id]],'All Topics Data'!$A$2:$I$1243,8,FALSE)</f>
        <v>40303.395138888889</v>
      </c>
      <c r="N1648" s="7">
        <f>Table1[[#This Row],[Hui Reply?]]*(Table1[[#This Row],[post_time]]-Table1[[#This Row],[timestamp of previous reply]])</f>
        <v>0</v>
      </c>
      <c r="O1648" s="3">
        <f>O1647+Table1[[#This Row],[Hui Reply?]]</f>
        <v>368</v>
      </c>
      <c r="P1648" s="19">
        <f>INT(Table1[[#This Row],[post_time]])</f>
        <v>40303</v>
      </c>
      <c r="Q1648" s="3">
        <f>IF(Table1[[#This Row],[Hui Reply?]],VLOOKUP(Table1[[#This Row],[topic_id]],'All Topics Data'!$A$2:$E$1243,5,FALSE),0)</f>
        <v>0</v>
      </c>
      <c r="R1648" s="8">
        <f>Table1[[#This Row],[post_time]]+8/24</f>
        <v>40303.729143518518</v>
      </c>
      <c r="S1648" s="3">
        <f>IF(Table1[[#This Row],[post_position]]=1,0,SUMIFS($F$2:F1648,$H$2:H1648,Table1[[#This Row],[post_position]]-1,$C$2:C1648,Table1[[#This Row],[topic_id]]))</f>
        <v>0</v>
      </c>
    </row>
    <row r="1649" spans="1:19" x14ac:dyDescent="0.25">
      <c r="A1649" s="7">
        <v>1673</v>
      </c>
      <c r="B1649" s="7">
        <v>1</v>
      </c>
      <c r="C1649" s="7">
        <v>446</v>
      </c>
      <c r="D1649" s="7">
        <v>24</v>
      </c>
      <c r="F1649" s="8">
        <v>40303.564803240741</v>
      </c>
      <c r="G1649" s="7">
        <v>0</v>
      </c>
      <c r="H1649" s="7">
        <v>2</v>
      </c>
      <c r="I1649" s="7" t="b">
        <f t="shared" si="75"/>
        <v>1</v>
      </c>
      <c r="J1649" s="7" t="b">
        <f t="shared" si="76"/>
        <v>1</v>
      </c>
      <c r="K1649" s="7">
        <f t="shared" si="77"/>
        <v>1</v>
      </c>
      <c r="L1649" s="7">
        <f>WEEKDAY(Table1[[#This Row],[post_time]])</f>
        <v>4</v>
      </c>
      <c r="M1649" s="7">
        <f>VLOOKUP(Table1[[#This Row],[topic_id]],'All Topics Data'!$A$2:$I$1243,8,FALSE)</f>
        <v>40303.395138888889</v>
      </c>
      <c r="N1649" s="7">
        <f>Table1[[#This Row],[Hui Reply?]]*(Table1[[#This Row],[post_time]]-Table1[[#This Row],[timestamp of previous reply]])</f>
        <v>0.16899305555853061</v>
      </c>
      <c r="O1649" s="3">
        <f>O1648+Table1[[#This Row],[Hui Reply?]]</f>
        <v>369</v>
      </c>
      <c r="P1649" s="19">
        <f>INT(Table1[[#This Row],[post_time]])</f>
        <v>40303</v>
      </c>
      <c r="Q1649" s="3" t="str">
        <f>IF(Table1[[#This Row],[Hui Reply?]],VLOOKUP(Table1[[#This Row],[topic_id]],'All Topics Data'!$A$2:$E$1243,5,FALSE),0)</f>
        <v>johng</v>
      </c>
      <c r="R1649" s="8">
        <f>Table1[[#This Row],[post_time]]+8/24</f>
        <v>40303.898136574076</v>
      </c>
      <c r="S1649" s="3">
        <f>IF(Table1[[#This Row],[post_position]]=1,0,SUMIFS($F$2:F1649,$H$2:H1649,Table1[[#This Row],[post_position]]-1,$C$2:C1649,Table1[[#This Row],[topic_id]]))</f>
        <v>40303.395810185182</v>
      </c>
    </row>
    <row r="1650" spans="1:19" x14ac:dyDescent="0.25">
      <c r="A1650" s="7">
        <v>1674</v>
      </c>
      <c r="B1650" s="7">
        <v>1</v>
      </c>
      <c r="C1650" s="7">
        <v>445</v>
      </c>
      <c r="D1650" s="7">
        <v>5843</v>
      </c>
      <c r="E1650" s="2"/>
      <c r="F1650" s="8">
        <v>40303.718680555554</v>
      </c>
      <c r="G1650" s="7">
        <v>0</v>
      </c>
      <c r="H1650" s="7">
        <v>3</v>
      </c>
      <c r="I1650" s="7" t="b">
        <f t="shared" si="75"/>
        <v>0</v>
      </c>
      <c r="J1650" s="7" t="b">
        <f t="shared" si="76"/>
        <v>1</v>
      </c>
      <c r="K1650" s="7">
        <f t="shared" si="77"/>
        <v>0</v>
      </c>
      <c r="L1650" s="7">
        <f>WEEKDAY(Table1[[#This Row],[post_time]])</f>
        <v>4</v>
      </c>
      <c r="M1650" s="7">
        <f>VLOOKUP(Table1[[#This Row],[topic_id]],'All Topics Data'!$A$2:$I$1243,8,FALSE)</f>
        <v>40302.909722222219</v>
      </c>
      <c r="N1650" s="7">
        <f>Table1[[#This Row],[Hui Reply?]]*(Table1[[#This Row],[post_time]]-Table1[[#This Row],[timestamp of previous reply]])</f>
        <v>0</v>
      </c>
      <c r="O1650" s="3">
        <f>O1649+Table1[[#This Row],[Hui Reply?]]</f>
        <v>369</v>
      </c>
      <c r="P1650" s="19">
        <f>INT(Table1[[#This Row],[post_time]])</f>
        <v>40303</v>
      </c>
      <c r="Q1650" s="3">
        <f>IF(Table1[[#This Row],[Hui Reply?]],VLOOKUP(Table1[[#This Row],[topic_id]],'All Topics Data'!$A$2:$E$1243,5,FALSE),0)</f>
        <v>0</v>
      </c>
      <c r="R1650" s="8">
        <f>Table1[[#This Row],[post_time]]+8/24</f>
        <v>40304.05201388889</v>
      </c>
      <c r="S1650" s="3">
        <f>IF(Table1[[#This Row],[post_position]]=1,0,SUMIFS($F$2:F1650,$H$2:H1650,Table1[[#This Row],[post_position]]-1,$C$2:C1650,Table1[[#This Row],[topic_id]]))</f>
        <v>40302.9687037037</v>
      </c>
    </row>
    <row r="1651" spans="1:19" x14ac:dyDescent="0.25">
      <c r="A1651" s="7">
        <v>1675</v>
      </c>
      <c r="B1651" s="7">
        <v>1</v>
      </c>
      <c r="C1651" s="7">
        <v>445</v>
      </c>
      <c r="D1651" s="7">
        <v>5843</v>
      </c>
      <c r="F1651" s="8">
        <v>40303.724224537036</v>
      </c>
      <c r="G1651" s="7">
        <v>0</v>
      </c>
      <c r="H1651" s="7">
        <v>4</v>
      </c>
      <c r="I1651" s="7" t="b">
        <f t="shared" si="75"/>
        <v>0</v>
      </c>
      <c r="J1651" s="7" t="b">
        <f t="shared" si="76"/>
        <v>1</v>
      </c>
      <c r="K1651" s="7">
        <f t="shared" si="77"/>
        <v>0</v>
      </c>
      <c r="L1651" s="7">
        <f>WEEKDAY(Table1[[#This Row],[post_time]])</f>
        <v>4</v>
      </c>
      <c r="M1651" s="7">
        <f>VLOOKUP(Table1[[#This Row],[topic_id]],'All Topics Data'!$A$2:$I$1243,8,FALSE)</f>
        <v>40302.909722222219</v>
      </c>
      <c r="N1651" s="7">
        <f>Table1[[#This Row],[Hui Reply?]]*(Table1[[#This Row],[post_time]]-Table1[[#This Row],[timestamp of previous reply]])</f>
        <v>0</v>
      </c>
      <c r="O1651" s="3">
        <f>O1650+Table1[[#This Row],[Hui Reply?]]</f>
        <v>369</v>
      </c>
      <c r="P1651" s="19">
        <f>INT(Table1[[#This Row],[post_time]])</f>
        <v>40303</v>
      </c>
      <c r="Q1651" s="3">
        <f>IF(Table1[[#This Row],[Hui Reply?]],VLOOKUP(Table1[[#This Row],[topic_id]],'All Topics Data'!$A$2:$E$1243,5,FALSE),0)</f>
        <v>0</v>
      </c>
      <c r="R1651" s="8">
        <f>Table1[[#This Row],[post_time]]+8/24</f>
        <v>40304.057557870372</v>
      </c>
      <c r="S1651" s="3">
        <f>IF(Table1[[#This Row],[post_position]]=1,0,SUMIFS($F$2:F1651,$H$2:H1651,Table1[[#This Row],[post_position]]-1,$C$2:C1651,Table1[[#This Row],[topic_id]]))</f>
        <v>40303.718680555554</v>
      </c>
    </row>
    <row r="1652" spans="1:19" x14ac:dyDescent="0.25">
      <c r="A1652" s="7">
        <v>1676</v>
      </c>
      <c r="B1652" s="7">
        <v>1</v>
      </c>
      <c r="C1652" s="7">
        <v>447</v>
      </c>
      <c r="D1652" s="7">
        <v>5891</v>
      </c>
      <c r="E1652" s="2"/>
      <c r="F1652" s="8">
        <v>40304.591064814813</v>
      </c>
      <c r="G1652" s="7">
        <v>0</v>
      </c>
      <c r="H1652" s="7">
        <v>1</v>
      </c>
      <c r="I1652" s="7" t="b">
        <f t="shared" si="75"/>
        <v>0</v>
      </c>
      <c r="J1652" s="7" t="b">
        <f t="shared" si="76"/>
        <v>0</v>
      </c>
      <c r="K1652" s="7">
        <f t="shared" si="77"/>
        <v>0</v>
      </c>
      <c r="L1652" s="7">
        <f>WEEKDAY(Table1[[#This Row],[post_time]])</f>
        <v>5</v>
      </c>
      <c r="M1652" s="7">
        <f>VLOOKUP(Table1[[#This Row],[topic_id]],'All Topics Data'!$A$2:$I$1243,8,FALSE)</f>
        <v>40304.59097222222</v>
      </c>
      <c r="N1652" s="7">
        <f>Table1[[#This Row],[Hui Reply?]]*(Table1[[#This Row],[post_time]]-Table1[[#This Row],[timestamp of previous reply]])</f>
        <v>0</v>
      </c>
      <c r="O1652" s="3">
        <f>O1651+Table1[[#This Row],[Hui Reply?]]</f>
        <v>369</v>
      </c>
      <c r="P1652" s="19">
        <f>INT(Table1[[#This Row],[post_time]])</f>
        <v>40304</v>
      </c>
      <c r="Q1652" s="3">
        <f>IF(Table1[[#This Row],[Hui Reply?]],VLOOKUP(Table1[[#This Row],[topic_id]],'All Topics Data'!$A$2:$E$1243,5,FALSE),0)</f>
        <v>0</v>
      </c>
      <c r="R1652" s="8">
        <f>Table1[[#This Row],[post_time]]+8/24</f>
        <v>40304.924398148149</v>
      </c>
      <c r="S1652" s="3">
        <f>IF(Table1[[#This Row],[post_position]]=1,0,SUMIFS($F$2:F1652,$H$2:H1652,Table1[[#This Row],[post_position]]-1,$C$2:C1652,Table1[[#This Row],[topic_id]]))</f>
        <v>0</v>
      </c>
    </row>
    <row r="1653" spans="1:19" x14ac:dyDescent="0.25">
      <c r="A1653" s="7">
        <v>1677</v>
      </c>
      <c r="B1653" s="7">
        <v>1</v>
      </c>
      <c r="C1653" s="7">
        <v>448</v>
      </c>
      <c r="D1653" s="7">
        <v>5905</v>
      </c>
      <c r="E1653" s="2"/>
      <c r="F1653" s="8">
        <v>40305.020335648151</v>
      </c>
      <c r="G1653" s="7">
        <v>0</v>
      </c>
      <c r="H1653" s="7">
        <v>1</v>
      </c>
      <c r="I1653" s="7" t="b">
        <f t="shared" si="75"/>
        <v>0</v>
      </c>
      <c r="J1653" s="7" t="b">
        <f t="shared" si="76"/>
        <v>0</v>
      </c>
      <c r="K1653" s="7">
        <f t="shared" si="77"/>
        <v>0</v>
      </c>
      <c r="L1653" s="7">
        <f>WEEKDAY(Table1[[#This Row],[post_time]])</f>
        <v>6</v>
      </c>
      <c r="M1653" s="7">
        <f>VLOOKUP(Table1[[#This Row],[topic_id]],'All Topics Data'!$A$2:$I$1243,8,FALSE)</f>
        <v>40305.020138888889</v>
      </c>
      <c r="N1653" s="7">
        <f>Table1[[#This Row],[Hui Reply?]]*(Table1[[#This Row],[post_time]]-Table1[[#This Row],[timestamp of previous reply]])</f>
        <v>0</v>
      </c>
      <c r="O1653" s="3">
        <f>O1652+Table1[[#This Row],[Hui Reply?]]</f>
        <v>369</v>
      </c>
      <c r="P1653" s="19">
        <f>INT(Table1[[#This Row],[post_time]])</f>
        <v>40305</v>
      </c>
      <c r="Q1653" s="3">
        <f>IF(Table1[[#This Row],[Hui Reply?]],VLOOKUP(Table1[[#This Row],[topic_id]],'All Topics Data'!$A$2:$E$1243,5,FALSE),0)</f>
        <v>0</v>
      </c>
      <c r="R1653" s="8">
        <f>Table1[[#This Row],[post_time]]+8/24</f>
        <v>40305.353668981486</v>
      </c>
      <c r="S1653" s="3">
        <f>IF(Table1[[#This Row],[post_position]]=1,0,SUMIFS($F$2:F1653,$H$2:H1653,Table1[[#This Row],[post_position]]-1,$C$2:C1653,Table1[[#This Row],[topic_id]]))</f>
        <v>0</v>
      </c>
    </row>
    <row r="1654" spans="1:19" x14ac:dyDescent="0.25">
      <c r="A1654" s="7">
        <v>1678</v>
      </c>
      <c r="B1654" s="7">
        <v>1</v>
      </c>
      <c r="C1654" s="7">
        <v>447</v>
      </c>
      <c r="D1654" s="7">
        <v>24</v>
      </c>
      <c r="E1654" s="2"/>
      <c r="F1654" s="8">
        <v>40305.023530092592</v>
      </c>
      <c r="G1654" s="7">
        <v>0</v>
      </c>
      <c r="H1654" s="7">
        <v>2</v>
      </c>
      <c r="I1654" s="7" t="b">
        <f t="shared" si="75"/>
        <v>1</v>
      </c>
      <c r="J1654" s="7" t="b">
        <f t="shared" si="76"/>
        <v>1</v>
      </c>
      <c r="K1654" s="7">
        <f t="shared" si="77"/>
        <v>1</v>
      </c>
      <c r="L1654" s="7">
        <f>WEEKDAY(Table1[[#This Row],[post_time]])</f>
        <v>6</v>
      </c>
      <c r="M1654" s="7">
        <f>VLOOKUP(Table1[[#This Row],[topic_id]],'All Topics Data'!$A$2:$I$1243,8,FALSE)</f>
        <v>40304.59097222222</v>
      </c>
      <c r="N1654" s="7">
        <f>Table1[[#This Row],[Hui Reply?]]*(Table1[[#This Row],[post_time]]-Table1[[#This Row],[timestamp of previous reply]])</f>
        <v>0.43246527777955635</v>
      </c>
      <c r="O1654" s="3">
        <f>O1653+Table1[[#This Row],[Hui Reply?]]</f>
        <v>370</v>
      </c>
      <c r="P1654" s="19">
        <f>INT(Table1[[#This Row],[post_time]])</f>
        <v>40305</v>
      </c>
      <c r="Q1654" s="3" t="str">
        <f>IF(Table1[[#This Row],[Hui Reply?]],VLOOKUP(Table1[[#This Row],[topic_id]],'All Topics Data'!$A$2:$E$1243,5,FALSE),0)</f>
        <v>tdd903</v>
      </c>
      <c r="R1654" s="8">
        <f>Table1[[#This Row],[post_time]]+8/24</f>
        <v>40305.356863425928</v>
      </c>
      <c r="S1654" s="3">
        <f>IF(Table1[[#This Row],[post_position]]=1,0,SUMIFS($F$2:F1654,$H$2:H1654,Table1[[#This Row],[post_position]]-1,$C$2:C1654,Table1[[#This Row],[topic_id]]))</f>
        <v>40304.591064814813</v>
      </c>
    </row>
    <row r="1655" spans="1:19" x14ac:dyDescent="0.25">
      <c r="A1655" s="7">
        <v>1679</v>
      </c>
      <c r="B1655" s="7">
        <v>1</v>
      </c>
      <c r="C1655" s="7">
        <v>448</v>
      </c>
      <c r="D1655" s="7">
        <v>24</v>
      </c>
      <c r="E1655" s="2"/>
      <c r="F1655" s="8">
        <v>40305.040694444448</v>
      </c>
      <c r="G1655" s="7">
        <v>0</v>
      </c>
      <c r="H1655" s="7">
        <v>2</v>
      </c>
      <c r="I1655" s="7" t="b">
        <f t="shared" si="75"/>
        <v>1</v>
      </c>
      <c r="J1655" s="7" t="b">
        <f t="shared" si="76"/>
        <v>1</v>
      </c>
      <c r="K1655" s="7">
        <f t="shared" si="77"/>
        <v>1</v>
      </c>
      <c r="L1655" s="7">
        <f>WEEKDAY(Table1[[#This Row],[post_time]])</f>
        <v>6</v>
      </c>
      <c r="M1655" s="7">
        <f>VLOOKUP(Table1[[#This Row],[topic_id]],'All Topics Data'!$A$2:$I$1243,8,FALSE)</f>
        <v>40305.020138888889</v>
      </c>
      <c r="N1655" s="7">
        <f>Table1[[#This Row],[Hui Reply?]]*(Table1[[#This Row],[post_time]]-Table1[[#This Row],[timestamp of previous reply]])</f>
        <v>2.0358796296932269E-2</v>
      </c>
      <c r="O1655" s="3">
        <f>O1654+Table1[[#This Row],[Hui Reply?]]</f>
        <v>371</v>
      </c>
      <c r="P1655" s="19">
        <f>INT(Table1[[#This Row],[post_time]])</f>
        <v>40305</v>
      </c>
      <c r="Q1655" s="3" t="str">
        <f>IF(Table1[[#This Row],[Hui Reply?]],VLOOKUP(Table1[[#This Row],[topic_id]],'All Topics Data'!$A$2:$E$1243,5,FALSE),0)</f>
        <v>mhaenick</v>
      </c>
      <c r="R1655" s="8">
        <f>Table1[[#This Row],[post_time]]+8/24</f>
        <v>40305.374027777783</v>
      </c>
      <c r="S1655" s="3">
        <f>IF(Table1[[#This Row],[post_position]]=1,0,SUMIFS($F$2:F1655,$H$2:H1655,Table1[[#This Row],[post_position]]-1,$C$2:C1655,Table1[[#This Row],[topic_id]]))</f>
        <v>40305.020335648151</v>
      </c>
    </row>
    <row r="1656" spans="1:19" x14ac:dyDescent="0.25">
      <c r="A1656" s="7">
        <v>1680</v>
      </c>
      <c r="B1656" s="7">
        <v>1</v>
      </c>
      <c r="C1656" s="7">
        <v>447</v>
      </c>
      <c r="D1656" s="7">
        <v>1</v>
      </c>
      <c r="E1656" s="2"/>
      <c r="F1656" s="8">
        <v>40305.046064814815</v>
      </c>
      <c r="G1656" s="7">
        <v>0</v>
      </c>
      <c r="H1656" s="7">
        <v>3</v>
      </c>
      <c r="I1656" s="7" t="b">
        <f t="shared" si="75"/>
        <v>0</v>
      </c>
      <c r="J1656" s="7" t="b">
        <f t="shared" si="76"/>
        <v>1</v>
      </c>
      <c r="K1656" s="7">
        <f t="shared" si="77"/>
        <v>0</v>
      </c>
      <c r="L1656" s="7">
        <f>WEEKDAY(Table1[[#This Row],[post_time]])</f>
        <v>6</v>
      </c>
      <c r="M1656" s="7">
        <f>VLOOKUP(Table1[[#This Row],[topic_id]],'All Topics Data'!$A$2:$I$1243,8,FALSE)</f>
        <v>40304.59097222222</v>
      </c>
      <c r="N1656" s="7">
        <f>Table1[[#This Row],[Hui Reply?]]*(Table1[[#This Row],[post_time]]-Table1[[#This Row],[timestamp of previous reply]])</f>
        <v>0</v>
      </c>
      <c r="O1656" s="3">
        <f>O1655+Table1[[#This Row],[Hui Reply?]]</f>
        <v>371</v>
      </c>
      <c r="P1656" s="19">
        <f>INT(Table1[[#This Row],[post_time]])</f>
        <v>40305</v>
      </c>
      <c r="Q1656" s="3">
        <f>IF(Table1[[#This Row],[Hui Reply?]],VLOOKUP(Table1[[#This Row],[topic_id]],'All Topics Data'!$A$2:$E$1243,5,FALSE),0)</f>
        <v>0</v>
      </c>
      <c r="R1656" s="8">
        <f>Table1[[#This Row],[post_time]]+8/24</f>
        <v>40305.37939814815</v>
      </c>
      <c r="S1656" s="3">
        <f>IF(Table1[[#This Row],[post_position]]=1,0,SUMIFS($F$2:F1656,$H$2:H1656,Table1[[#This Row],[post_position]]-1,$C$2:C1656,Table1[[#This Row],[topic_id]]))</f>
        <v>40305.023530092592</v>
      </c>
    </row>
    <row r="1657" spans="1:19" x14ac:dyDescent="0.25">
      <c r="A1657" s="7">
        <v>1681</v>
      </c>
      <c r="B1657" s="7">
        <v>4</v>
      </c>
      <c r="C1657" s="7">
        <v>449</v>
      </c>
      <c r="D1657" s="7">
        <v>3646</v>
      </c>
      <c r="E1657" s="2"/>
      <c r="F1657" s="8">
        <v>40305.216597222221</v>
      </c>
      <c r="G1657" s="7">
        <v>0</v>
      </c>
      <c r="H1657" s="7">
        <v>1</v>
      </c>
      <c r="I1657" s="7" t="b">
        <f t="shared" si="75"/>
        <v>0</v>
      </c>
      <c r="J1657" s="7" t="b">
        <f t="shared" si="76"/>
        <v>0</v>
      </c>
      <c r="K1657" s="7">
        <f t="shared" si="77"/>
        <v>0</v>
      </c>
      <c r="L1657" s="7">
        <f>WEEKDAY(Table1[[#This Row],[post_time]])</f>
        <v>6</v>
      </c>
      <c r="M1657" s="7">
        <f>VLOOKUP(Table1[[#This Row],[topic_id]],'All Topics Data'!$A$2:$I$1243,8,FALSE)</f>
        <v>40305.21597222222</v>
      </c>
      <c r="N1657" s="7">
        <f>Table1[[#This Row],[Hui Reply?]]*(Table1[[#This Row],[post_time]]-Table1[[#This Row],[timestamp of previous reply]])</f>
        <v>0</v>
      </c>
      <c r="O1657" s="3">
        <f>O1656+Table1[[#This Row],[Hui Reply?]]</f>
        <v>371</v>
      </c>
      <c r="P1657" s="19">
        <f>INT(Table1[[#This Row],[post_time]])</f>
        <v>40305</v>
      </c>
      <c r="Q1657" s="3">
        <f>IF(Table1[[#This Row],[Hui Reply?]],VLOOKUP(Table1[[#This Row],[topic_id]],'All Topics Data'!$A$2:$E$1243,5,FALSE),0)</f>
        <v>0</v>
      </c>
      <c r="R1657" s="8">
        <f>Table1[[#This Row],[post_time]]+8/24</f>
        <v>40305.549930555557</v>
      </c>
      <c r="S1657" s="3">
        <f>IF(Table1[[#This Row],[post_position]]=1,0,SUMIFS($F$2:F1657,$H$2:H1657,Table1[[#This Row],[post_position]]-1,$C$2:C1657,Table1[[#This Row],[topic_id]]))</f>
        <v>0</v>
      </c>
    </row>
    <row r="1658" spans="1:19" x14ac:dyDescent="0.25">
      <c r="A1658" s="7">
        <v>1682</v>
      </c>
      <c r="B1658" s="7">
        <v>4</v>
      </c>
      <c r="C1658" s="7">
        <v>449</v>
      </c>
      <c r="D1658" s="7">
        <v>1</v>
      </c>
      <c r="F1658" s="8">
        <v>40305.352847222224</v>
      </c>
      <c r="G1658" s="7">
        <v>0</v>
      </c>
      <c r="H1658" s="7">
        <v>2</v>
      </c>
      <c r="I1658" s="7" t="b">
        <f t="shared" si="75"/>
        <v>0</v>
      </c>
      <c r="J1658" s="7" t="b">
        <f t="shared" si="76"/>
        <v>1</v>
      </c>
      <c r="K1658" s="7">
        <f t="shared" si="77"/>
        <v>0</v>
      </c>
      <c r="L1658" s="7">
        <f>WEEKDAY(Table1[[#This Row],[post_time]])</f>
        <v>6</v>
      </c>
      <c r="M1658" s="7">
        <f>VLOOKUP(Table1[[#This Row],[topic_id]],'All Topics Data'!$A$2:$I$1243,8,FALSE)</f>
        <v>40305.21597222222</v>
      </c>
      <c r="N1658" s="7">
        <f>Table1[[#This Row],[Hui Reply?]]*(Table1[[#This Row],[post_time]]-Table1[[#This Row],[timestamp of previous reply]])</f>
        <v>0</v>
      </c>
      <c r="O1658" s="3">
        <f>O1657+Table1[[#This Row],[Hui Reply?]]</f>
        <v>371</v>
      </c>
      <c r="P1658" s="19">
        <f>INT(Table1[[#This Row],[post_time]])</f>
        <v>40305</v>
      </c>
      <c r="Q1658" s="3">
        <f>IF(Table1[[#This Row],[Hui Reply?]],VLOOKUP(Table1[[#This Row],[topic_id]],'All Topics Data'!$A$2:$E$1243,5,FALSE),0)</f>
        <v>0</v>
      </c>
      <c r="R1658" s="8">
        <f>Table1[[#This Row],[post_time]]+8/24</f>
        <v>40305.68618055556</v>
      </c>
      <c r="S1658" s="3">
        <f>IF(Table1[[#This Row],[post_position]]=1,0,SUMIFS($F$2:F1658,$H$2:H1658,Table1[[#This Row],[post_position]]-1,$C$2:C1658,Table1[[#This Row],[topic_id]]))</f>
        <v>40305.216597222221</v>
      </c>
    </row>
    <row r="1659" spans="1:19" x14ac:dyDescent="0.25">
      <c r="A1659" s="7">
        <v>1683</v>
      </c>
      <c r="B1659" s="7">
        <v>1</v>
      </c>
      <c r="C1659" s="7">
        <v>448</v>
      </c>
      <c r="D1659" s="7">
        <v>5905</v>
      </c>
      <c r="E1659" s="2"/>
      <c r="F1659" s="8">
        <v>40305.559305555558</v>
      </c>
      <c r="G1659" s="7">
        <v>0</v>
      </c>
      <c r="H1659" s="7">
        <v>3</v>
      </c>
      <c r="I1659" s="7" t="b">
        <f t="shared" si="75"/>
        <v>0</v>
      </c>
      <c r="J1659" s="7" t="b">
        <f t="shared" si="76"/>
        <v>1</v>
      </c>
      <c r="K1659" s="7">
        <f t="shared" si="77"/>
        <v>0</v>
      </c>
      <c r="L1659" s="7">
        <f>WEEKDAY(Table1[[#This Row],[post_time]])</f>
        <v>6</v>
      </c>
      <c r="M1659" s="7">
        <f>VLOOKUP(Table1[[#This Row],[topic_id]],'All Topics Data'!$A$2:$I$1243,8,FALSE)</f>
        <v>40305.020138888889</v>
      </c>
      <c r="N1659" s="7">
        <f>Table1[[#This Row],[Hui Reply?]]*(Table1[[#This Row],[post_time]]-Table1[[#This Row],[timestamp of previous reply]])</f>
        <v>0</v>
      </c>
      <c r="O1659" s="3">
        <f>O1658+Table1[[#This Row],[Hui Reply?]]</f>
        <v>371</v>
      </c>
      <c r="P1659" s="19">
        <f>INT(Table1[[#This Row],[post_time]])</f>
        <v>40305</v>
      </c>
      <c r="Q1659" s="3">
        <f>IF(Table1[[#This Row],[Hui Reply?]],VLOOKUP(Table1[[#This Row],[topic_id]],'All Topics Data'!$A$2:$E$1243,5,FALSE),0)</f>
        <v>0</v>
      </c>
      <c r="R1659" s="8">
        <f>Table1[[#This Row],[post_time]]+8/24</f>
        <v>40305.892638888894</v>
      </c>
      <c r="S1659" s="3">
        <f>IF(Table1[[#This Row],[post_position]]=1,0,SUMIFS($F$2:F1659,$H$2:H1659,Table1[[#This Row],[post_position]]-1,$C$2:C1659,Table1[[#This Row],[topic_id]]))</f>
        <v>40305.040694444448</v>
      </c>
    </row>
    <row r="1660" spans="1:19" x14ac:dyDescent="0.25">
      <c r="A1660" s="7">
        <v>1684</v>
      </c>
      <c r="B1660" s="7">
        <v>4</v>
      </c>
      <c r="C1660" s="7">
        <v>2</v>
      </c>
      <c r="D1660" s="7">
        <v>5905</v>
      </c>
      <c r="E1660" s="2"/>
      <c r="F1660" s="8">
        <v>40305.566331018519</v>
      </c>
      <c r="G1660" s="7">
        <v>0</v>
      </c>
      <c r="H1660" s="7">
        <v>47</v>
      </c>
      <c r="I1660" s="7" t="b">
        <f t="shared" si="75"/>
        <v>0</v>
      </c>
      <c r="J1660" s="7" t="b">
        <f t="shared" si="76"/>
        <v>1</v>
      </c>
      <c r="K1660" s="7">
        <f t="shared" si="77"/>
        <v>0</v>
      </c>
      <c r="L1660" s="7">
        <f>WEEKDAY(Table1[[#This Row],[post_time]])</f>
        <v>6</v>
      </c>
      <c r="M1660" s="7">
        <f>VLOOKUP(Table1[[#This Row],[topic_id]],'All Topics Data'!$A$2:$I$1243,8,FALSE)</f>
        <v>40019.929861111108</v>
      </c>
      <c r="N1660" s="7">
        <f>Table1[[#This Row],[Hui Reply?]]*(Table1[[#This Row],[post_time]]-Table1[[#This Row],[timestamp of previous reply]])</f>
        <v>0</v>
      </c>
      <c r="O1660" s="3">
        <f>O1659+Table1[[#This Row],[Hui Reply?]]</f>
        <v>371</v>
      </c>
      <c r="P1660" s="19">
        <f>INT(Table1[[#This Row],[post_time]])</f>
        <v>40305</v>
      </c>
      <c r="Q1660" s="3">
        <f>IF(Table1[[#This Row],[Hui Reply?]],VLOOKUP(Table1[[#This Row],[topic_id]],'All Topics Data'!$A$2:$E$1243,5,FALSE),0)</f>
        <v>0</v>
      </c>
      <c r="R1660" s="8">
        <f>Table1[[#This Row],[post_time]]+8/24</f>
        <v>40305.899664351855</v>
      </c>
      <c r="S1660" s="3">
        <f>IF(Table1[[#This Row],[post_position]]=1,0,SUMIFS($F$2:F1660,$H$2:H1660,Table1[[#This Row],[post_position]]-1,$C$2:C1660,Table1[[#This Row],[topic_id]]))</f>
        <v>40291.311099537037</v>
      </c>
    </row>
    <row r="1661" spans="1:19" x14ac:dyDescent="0.25">
      <c r="A1661" s="7">
        <v>1685</v>
      </c>
      <c r="B1661" s="7">
        <v>1</v>
      </c>
      <c r="C1661" s="7">
        <v>444</v>
      </c>
      <c r="D1661" s="7">
        <v>3622</v>
      </c>
      <c r="E1661" s="2"/>
      <c r="F1661" s="8">
        <v>40306.309386574074</v>
      </c>
      <c r="G1661" s="7">
        <v>0</v>
      </c>
      <c r="H1661" s="7">
        <v>3</v>
      </c>
      <c r="I1661" s="7" t="b">
        <f t="shared" si="75"/>
        <v>0</v>
      </c>
      <c r="J1661" s="7" t="b">
        <f t="shared" si="76"/>
        <v>1</v>
      </c>
      <c r="K1661" s="7">
        <f t="shared" si="77"/>
        <v>0</v>
      </c>
      <c r="L1661" s="7">
        <f>WEEKDAY(Table1[[#This Row],[post_time]])</f>
        <v>7</v>
      </c>
      <c r="M1661" s="7">
        <f>VLOOKUP(Table1[[#This Row],[topic_id]],'All Topics Data'!$A$2:$I$1243,8,FALSE)</f>
        <v>40302.859722222223</v>
      </c>
      <c r="N1661" s="7">
        <f>Table1[[#This Row],[Hui Reply?]]*(Table1[[#This Row],[post_time]]-Table1[[#This Row],[timestamp of previous reply]])</f>
        <v>0</v>
      </c>
      <c r="O1661" s="3">
        <f>O1660+Table1[[#This Row],[Hui Reply?]]</f>
        <v>371</v>
      </c>
      <c r="P1661" s="19">
        <f>INT(Table1[[#This Row],[post_time]])</f>
        <v>40306</v>
      </c>
      <c r="Q1661" s="3">
        <f>IF(Table1[[#This Row],[Hui Reply?]],VLOOKUP(Table1[[#This Row],[topic_id]],'All Topics Data'!$A$2:$E$1243,5,FALSE),0)</f>
        <v>0</v>
      </c>
      <c r="R1661" s="8">
        <f>Table1[[#This Row],[post_time]]+8/24</f>
        <v>40306.64271990741</v>
      </c>
      <c r="S1661" s="3">
        <f>IF(Table1[[#This Row],[post_position]]=1,0,SUMIFS($F$2:F1661,$H$2:H1661,Table1[[#This Row],[post_position]]-1,$C$2:C1661,Table1[[#This Row],[topic_id]]))</f>
        <v>40302.90452546296</v>
      </c>
    </row>
    <row r="1662" spans="1:19" x14ac:dyDescent="0.25">
      <c r="A1662" s="7">
        <v>1686</v>
      </c>
      <c r="B1662" s="7">
        <v>1</v>
      </c>
      <c r="C1662" s="7">
        <v>444</v>
      </c>
      <c r="D1662" s="7">
        <v>2865</v>
      </c>
      <c r="E1662" s="2"/>
      <c r="F1662" s="8">
        <v>40306.397824074076</v>
      </c>
      <c r="G1662" s="7">
        <v>0</v>
      </c>
      <c r="H1662" s="7">
        <v>4</v>
      </c>
      <c r="I1662" s="7" t="b">
        <f t="shared" si="75"/>
        <v>0</v>
      </c>
      <c r="J1662" s="7" t="b">
        <f t="shared" si="76"/>
        <v>1</v>
      </c>
      <c r="K1662" s="7">
        <f t="shared" si="77"/>
        <v>0</v>
      </c>
      <c r="L1662" s="7">
        <f>WEEKDAY(Table1[[#This Row],[post_time]])</f>
        <v>7</v>
      </c>
      <c r="M1662" s="7">
        <f>VLOOKUP(Table1[[#This Row],[topic_id]],'All Topics Data'!$A$2:$I$1243,8,FALSE)</f>
        <v>40302.859722222223</v>
      </c>
      <c r="N1662" s="7">
        <f>Table1[[#This Row],[Hui Reply?]]*(Table1[[#This Row],[post_time]]-Table1[[#This Row],[timestamp of previous reply]])</f>
        <v>0</v>
      </c>
      <c r="O1662" s="3">
        <f>O1661+Table1[[#This Row],[Hui Reply?]]</f>
        <v>371</v>
      </c>
      <c r="P1662" s="19">
        <f>INT(Table1[[#This Row],[post_time]])</f>
        <v>40306</v>
      </c>
      <c r="Q1662" s="3">
        <f>IF(Table1[[#This Row],[Hui Reply?]],VLOOKUP(Table1[[#This Row],[topic_id]],'All Topics Data'!$A$2:$E$1243,5,FALSE),0)</f>
        <v>0</v>
      </c>
      <c r="R1662" s="8">
        <f>Table1[[#This Row],[post_time]]+8/24</f>
        <v>40306.731157407412</v>
      </c>
      <c r="S1662" s="3">
        <f>IF(Table1[[#This Row],[post_position]]=1,0,SUMIFS($F$2:F1662,$H$2:H1662,Table1[[#This Row],[post_position]]-1,$C$2:C1662,Table1[[#This Row],[topic_id]]))</f>
        <v>40306.309386574074</v>
      </c>
    </row>
    <row r="1663" spans="1:19" x14ac:dyDescent="0.25">
      <c r="A1663" s="7">
        <v>1687</v>
      </c>
      <c r="B1663" s="7">
        <v>1</v>
      </c>
      <c r="C1663" s="7">
        <v>444</v>
      </c>
      <c r="D1663" s="7">
        <v>3622</v>
      </c>
      <c r="E1663" s="2"/>
      <c r="F1663" s="8">
        <v>40306.42690972222</v>
      </c>
      <c r="G1663" s="7">
        <v>0</v>
      </c>
      <c r="H1663" s="7">
        <v>5</v>
      </c>
      <c r="I1663" s="7" t="b">
        <f t="shared" si="75"/>
        <v>0</v>
      </c>
      <c r="J1663" s="7" t="b">
        <f t="shared" si="76"/>
        <v>1</v>
      </c>
      <c r="K1663" s="7">
        <f t="shared" si="77"/>
        <v>0</v>
      </c>
      <c r="L1663" s="7">
        <f>WEEKDAY(Table1[[#This Row],[post_time]])</f>
        <v>7</v>
      </c>
      <c r="M1663" s="7">
        <f>VLOOKUP(Table1[[#This Row],[topic_id]],'All Topics Data'!$A$2:$I$1243,8,FALSE)</f>
        <v>40302.859722222223</v>
      </c>
      <c r="N1663" s="7">
        <f>Table1[[#This Row],[Hui Reply?]]*(Table1[[#This Row],[post_time]]-Table1[[#This Row],[timestamp of previous reply]])</f>
        <v>0</v>
      </c>
      <c r="O1663" s="3">
        <f>O1662+Table1[[#This Row],[Hui Reply?]]</f>
        <v>371</v>
      </c>
      <c r="P1663" s="19">
        <f>INT(Table1[[#This Row],[post_time]])</f>
        <v>40306</v>
      </c>
      <c r="Q1663" s="3">
        <f>IF(Table1[[#This Row],[Hui Reply?]],VLOOKUP(Table1[[#This Row],[topic_id]],'All Topics Data'!$A$2:$E$1243,5,FALSE),0)</f>
        <v>0</v>
      </c>
      <c r="R1663" s="8">
        <f>Table1[[#This Row],[post_time]]+8/24</f>
        <v>40306.760243055556</v>
      </c>
      <c r="S1663" s="3">
        <f>IF(Table1[[#This Row],[post_position]]=1,0,SUMIFS($F$2:F1663,$H$2:H1663,Table1[[#This Row],[post_position]]-1,$C$2:C1663,Table1[[#This Row],[topic_id]]))</f>
        <v>40306.397824074076</v>
      </c>
    </row>
    <row r="1664" spans="1:19" x14ac:dyDescent="0.25">
      <c r="A1664" s="7">
        <v>1688</v>
      </c>
      <c r="B1664" s="7">
        <v>1</v>
      </c>
      <c r="C1664" s="7">
        <v>444</v>
      </c>
      <c r="D1664" s="7">
        <v>1</v>
      </c>
      <c r="E1664" s="2"/>
      <c r="F1664" s="8">
        <v>40306.608831018515</v>
      </c>
      <c r="G1664" s="7">
        <v>0</v>
      </c>
      <c r="H1664" s="7">
        <v>6</v>
      </c>
      <c r="I1664" s="7" t="b">
        <f t="shared" si="75"/>
        <v>0</v>
      </c>
      <c r="J1664" s="7" t="b">
        <f t="shared" si="76"/>
        <v>1</v>
      </c>
      <c r="K1664" s="7">
        <f t="shared" si="77"/>
        <v>0</v>
      </c>
      <c r="L1664" s="7">
        <f>WEEKDAY(Table1[[#This Row],[post_time]])</f>
        <v>7</v>
      </c>
      <c r="M1664" s="7">
        <f>VLOOKUP(Table1[[#This Row],[topic_id]],'All Topics Data'!$A$2:$I$1243,8,FALSE)</f>
        <v>40302.859722222223</v>
      </c>
      <c r="N1664" s="7">
        <f>Table1[[#This Row],[Hui Reply?]]*(Table1[[#This Row],[post_time]]-Table1[[#This Row],[timestamp of previous reply]])</f>
        <v>0</v>
      </c>
      <c r="O1664" s="3">
        <f>O1663+Table1[[#This Row],[Hui Reply?]]</f>
        <v>371</v>
      </c>
      <c r="P1664" s="19">
        <f>INT(Table1[[#This Row],[post_time]])</f>
        <v>40306</v>
      </c>
      <c r="Q1664" s="3">
        <f>IF(Table1[[#This Row],[Hui Reply?]],VLOOKUP(Table1[[#This Row],[topic_id]],'All Topics Data'!$A$2:$E$1243,5,FALSE),0)</f>
        <v>0</v>
      </c>
      <c r="R1664" s="8">
        <f>Table1[[#This Row],[post_time]]+8/24</f>
        <v>40306.942164351851</v>
      </c>
      <c r="S1664" s="3">
        <f>IF(Table1[[#This Row],[post_position]]=1,0,SUMIFS($F$2:F1664,$H$2:H1664,Table1[[#This Row],[post_position]]-1,$C$2:C1664,Table1[[#This Row],[topic_id]]))</f>
        <v>40306.42690972222</v>
      </c>
    </row>
    <row r="1665" spans="1:19" x14ac:dyDescent="0.25">
      <c r="A1665" s="7">
        <v>1689</v>
      </c>
      <c r="B1665" s="7">
        <v>1</v>
      </c>
      <c r="C1665" s="7">
        <v>450</v>
      </c>
      <c r="D1665" s="7">
        <v>5408</v>
      </c>
      <c r="E1665" s="2"/>
      <c r="F1665" s="8">
        <v>40306.625879629632</v>
      </c>
      <c r="G1665" s="7">
        <v>0</v>
      </c>
      <c r="H1665" s="7">
        <v>1</v>
      </c>
      <c r="I1665" s="7" t="b">
        <f t="shared" si="75"/>
        <v>0</v>
      </c>
      <c r="J1665" s="7" t="b">
        <f t="shared" si="76"/>
        <v>0</v>
      </c>
      <c r="K1665" s="7">
        <f t="shared" si="77"/>
        <v>0</v>
      </c>
      <c r="L1665" s="7">
        <f>WEEKDAY(Table1[[#This Row],[post_time]])</f>
        <v>7</v>
      </c>
      <c r="M1665" s="7">
        <f>VLOOKUP(Table1[[#This Row],[topic_id]],'All Topics Data'!$A$2:$I$1243,8,FALSE)</f>
        <v>40306.625694444447</v>
      </c>
      <c r="N1665" s="7">
        <f>Table1[[#This Row],[Hui Reply?]]*(Table1[[#This Row],[post_time]]-Table1[[#This Row],[timestamp of previous reply]])</f>
        <v>0</v>
      </c>
      <c r="O1665" s="3">
        <f>O1664+Table1[[#This Row],[Hui Reply?]]</f>
        <v>371</v>
      </c>
      <c r="P1665" s="19">
        <f>INT(Table1[[#This Row],[post_time]])</f>
        <v>40306</v>
      </c>
      <c r="Q1665" s="3">
        <f>IF(Table1[[#This Row],[Hui Reply?]],VLOOKUP(Table1[[#This Row],[topic_id]],'All Topics Data'!$A$2:$E$1243,5,FALSE),0)</f>
        <v>0</v>
      </c>
      <c r="R1665" s="8">
        <f>Table1[[#This Row],[post_time]]+8/24</f>
        <v>40306.959212962967</v>
      </c>
      <c r="S1665" s="3">
        <f>IF(Table1[[#This Row],[post_position]]=1,0,SUMIFS($F$2:F1665,$H$2:H1665,Table1[[#This Row],[post_position]]-1,$C$2:C1665,Table1[[#This Row],[topic_id]]))</f>
        <v>0</v>
      </c>
    </row>
    <row r="1666" spans="1:19" x14ac:dyDescent="0.25">
      <c r="A1666" s="7">
        <v>1690</v>
      </c>
      <c r="B1666" s="7">
        <v>1</v>
      </c>
      <c r="C1666" s="7">
        <v>451</v>
      </c>
      <c r="D1666" s="7">
        <v>5971</v>
      </c>
      <c r="E1666" s="2"/>
      <c r="F1666" s="8">
        <v>40308.059270833335</v>
      </c>
      <c r="G1666" s="7">
        <v>0</v>
      </c>
      <c r="H1666" s="7">
        <v>1</v>
      </c>
      <c r="I1666" s="7" t="b">
        <f t="shared" si="75"/>
        <v>0</v>
      </c>
      <c r="J1666" s="7" t="b">
        <f t="shared" si="76"/>
        <v>0</v>
      </c>
      <c r="K1666" s="7">
        <f t="shared" si="77"/>
        <v>0</v>
      </c>
      <c r="L1666" s="7">
        <f>WEEKDAY(Table1[[#This Row],[post_time]])</f>
        <v>2</v>
      </c>
      <c r="M1666" s="7">
        <f>VLOOKUP(Table1[[#This Row],[topic_id]],'All Topics Data'!$A$2:$I$1243,8,FALSE)</f>
        <v>40308.059027777781</v>
      </c>
      <c r="N1666" s="7">
        <f>Table1[[#This Row],[Hui Reply?]]*(Table1[[#This Row],[post_time]]-Table1[[#This Row],[timestamp of previous reply]])</f>
        <v>0</v>
      </c>
      <c r="O1666" s="3">
        <f>O1665+Table1[[#This Row],[Hui Reply?]]</f>
        <v>371</v>
      </c>
      <c r="P1666" s="19">
        <f>INT(Table1[[#This Row],[post_time]])</f>
        <v>40308</v>
      </c>
      <c r="Q1666" s="3">
        <f>IF(Table1[[#This Row],[Hui Reply?]],VLOOKUP(Table1[[#This Row],[topic_id]],'All Topics Data'!$A$2:$E$1243,5,FALSE),0)</f>
        <v>0</v>
      </c>
      <c r="R1666" s="8">
        <f>Table1[[#This Row],[post_time]]+8/24</f>
        <v>40308.392604166671</v>
      </c>
      <c r="S1666" s="3">
        <f>IF(Table1[[#This Row],[post_position]]=1,0,SUMIFS($F$2:F1666,$H$2:H1666,Table1[[#This Row],[post_position]]-1,$C$2:C1666,Table1[[#This Row],[topic_id]]))</f>
        <v>0</v>
      </c>
    </row>
    <row r="1667" spans="1:19" x14ac:dyDescent="0.25">
      <c r="A1667" s="7">
        <v>1691</v>
      </c>
      <c r="B1667" s="7">
        <v>1</v>
      </c>
      <c r="C1667" s="7">
        <v>451</v>
      </c>
      <c r="D1667" s="7">
        <v>24</v>
      </c>
      <c r="F1667" s="8">
        <v>40308.127129629633</v>
      </c>
      <c r="G1667" s="7">
        <v>0</v>
      </c>
      <c r="H1667" s="7">
        <v>2</v>
      </c>
      <c r="I1667" s="7" t="b">
        <f t="shared" ref="I1667:I1730" si="78">(D1667=24)</f>
        <v>1</v>
      </c>
      <c r="J1667" s="7" t="b">
        <f t="shared" ref="J1667:J1730" si="79">H1667&gt;1</f>
        <v>1</v>
      </c>
      <c r="K1667" s="7">
        <f t="shared" ref="K1667:K1730" si="80">I1667*J1667</f>
        <v>1</v>
      </c>
      <c r="L1667" s="7">
        <f>WEEKDAY(Table1[[#This Row],[post_time]])</f>
        <v>2</v>
      </c>
      <c r="M1667" s="7">
        <f>VLOOKUP(Table1[[#This Row],[topic_id]],'All Topics Data'!$A$2:$I$1243,8,FALSE)</f>
        <v>40308.059027777781</v>
      </c>
      <c r="N1667" s="7">
        <f>Table1[[#This Row],[Hui Reply?]]*(Table1[[#This Row],[post_time]]-Table1[[#This Row],[timestamp of previous reply]])</f>
        <v>6.7858796297514345E-2</v>
      </c>
      <c r="O1667" s="3">
        <f>O1666+Table1[[#This Row],[Hui Reply?]]</f>
        <v>372</v>
      </c>
      <c r="P1667" s="19">
        <f>INT(Table1[[#This Row],[post_time]])</f>
        <v>40308</v>
      </c>
      <c r="Q1667" s="3" t="str">
        <f>IF(Table1[[#This Row],[Hui Reply?]],VLOOKUP(Table1[[#This Row],[topic_id]],'All Topics Data'!$A$2:$E$1243,5,FALSE),0)</f>
        <v>jackmanjls</v>
      </c>
      <c r="R1667" s="8">
        <f>Table1[[#This Row],[post_time]]+8/24</f>
        <v>40308.460462962968</v>
      </c>
      <c r="S1667" s="3">
        <f>IF(Table1[[#This Row],[post_position]]=1,0,SUMIFS($F$2:F1667,$H$2:H1667,Table1[[#This Row],[post_position]]-1,$C$2:C1667,Table1[[#This Row],[topic_id]]))</f>
        <v>40308.059270833335</v>
      </c>
    </row>
    <row r="1668" spans="1:19" x14ac:dyDescent="0.25">
      <c r="A1668" s="7">
        <v>1692</v>
      </c>
      <c r="B1668" s="7">
        <v>1</v>
      </c>
      <c r="C1668" s="7">
        <v>452</v>
      </c>
      <c r="D1668" s="7">
        <v>5120</v>
      </c>
      <c r="F1668" s="8">
        <v>40308.244085648148</v>
      </c>
      <c r="G1668" s="7">
        <v>0</v>
      </c>
      <c r="H1668" s="7">
        <v>1</v>
      </c>
      <c r="I1668" s="7" t="b">
        <f t="shared" si="78"/>
        <v>0</v>
      </c>
      <c r="J1668" s="7" t="b">
        <f t="shared" si="79"/>
        <v>0</v>
      </c>
      <c r="K1668" s="7">
        <f t="shared" si="80"/>
        <v>0</v>
      </c>
      <c r="L1668" s="7">
        <f>WEEKDAY(Table1[[#This Row],[post_time]])</f>
        <v>2</v>
      </c>
      <c r="M1668" s="7">
        <f>VLOOKUP(Table1[[#This Row],[topic_id]],'All Topics Data'!$A$2:$I$1243,8,FALSE)</f>
        <v>40308.243750000001</v>
      </c>
      <c r="N1668" s="7">
        <f>Table1[[#This Row],[Hui Reply?]]*(Table1[[#This Row],[post_time]]-Table1[[#This Row],[timestamp of previous reply]])</f>
        <v>0</v>
      </c>
      <c r="O1668" s="3">
        <f>O1667+Table1[[#This Row],[Hui Reply?]]</f>
        <v>372</v>
      </c>
      <c r="P1668" s="19">
        <f>INT(Table1[[#This Row],[post_time]])</f>
        <v>40308</v>
      </c>
      <c r="Q1668" s="3">
        <f>IF(Table1[[#This Row],[Hui Reply?]],VLOOKUP(Table1[[#This Row],[topic_id]],'All Topics Data'!$A$2:$E$1243,5,FALSE),0)</f>
        <v>0</v>
      </c>
      <c r="R1668" s="8">
        <f>Table1[[#This Row],[post_time]]+8/24</f>
        <v>40308.577418981484</v>
      </c>
      <c r="S1668" s="3">
        <f>IF(Table1[[#This Row],[post_position]]=1,0,SUMIFS($F$2:F1668,$H$2:H1668,Table1[[#This Row],[post_position]]-1,$C$2:C1668,Table1[[#This Row],[topic_id]]))</f>
        <v>0</v>
      </c>
    </row>
    <row r="1669" spans="1:19" x14ac:dyDescent="0.25">
      <c r="A1669" s="7">
        <v>1693</v>
      </c>
      <c r="B1669" s="7">
        <v>1</v>
      </c>
      <c r="C1669" s="7">
        <v>452</v>
      </c>
      <c r="D1669" s="7">
        <v>24</v>
      </c>
      <c r="F1669" s="8">
        <v>40308.306747685187</v>
      </c>
      <c r="G1669" s="7">
        <v>0</v>
      </c>
      <c r="H1669" s="7">
        <v>2</v>
      </c>
      <c r="I1669" s="7" t="b">
        <f t="shared" si="78"/>
        <v>1</v>
      </c>
      <c r="J1669" s="7" t="b">
        <f t="shared" si="79"/>
        <v>1</v>
      </c>
      <c r="K1669" s="7">
        <f t="shared" si="80"/>
        <v>1</v>
      </c>
      <c r="L1669" s="7">
        <f>WEEKDAY(Table1[[#This Row],[post_time]])</f>
        <v>2</v>
      </c>
      <c r="M1669" s="7">
        <f>VLOOKUP(Table1[[#This Row],[topic_id]],'All Topics Data'!$A$2:$I$1243,8,FALSE)</f>
        <v>40308.243750000001</v>
      </c>
      <c r="N1669" s="7">
        <f>Table1[[#This Row],[Hui Reply?]]*(Table1[[#This Row],[post_time]]-Table1[[#This Row],[timestamp of previous reply]])</f>
        <v>6.2662037038535345E-2</v>
      </c>
      <c r="O1669" s="3">
        <f>O1668+Table1[[#This Row],[Hui Reply?]]</f>
        <v>373</v>
      </c>
      <c r="P1669" s="19">
        <f>INT(Table1[[#This Row],[post_time]])</f>
        <v>40308</v>
      </c>
      <c r="Q1669" s="3" t="str">
        <f>IF(Table1[[#This Row],[Hui Reply?]],VLOOKUP(Table1[[#This Row],[topic_id]],'All Topics Data'!$A$2:$E$1243,5,FALSE),0)</f>
        <v>lee1767</v>
      </c>
      <c r="R1669" s="8">
        <f>Table1[[#This Row],[post_time]]+8/24</f>
        <v>40308.640081018522</v>
      </c>
      <c r="S1669" s="3">
        <f>IF(Table1[[#This Row],[post_position]]=1,0,SUMIFS($F$2:F1669,$H$2:H1669,Table1[[#This Row],[post_position]]-1,$C$2:C1669,Table1[[#This Row],[topic_id]]))</f>
        <v>40308.244085648148</v>
      </c>
    </row>
    <row r="1670" spans="1:19" x14ac:dyDescent="0.25">
      <c r="A1670" s="7">
        <v>1694</v>
      </c>
      <c r="B1670" s="7">
        <v>1</v>
      </c>
      <c r="C1670" s="7">
        <v>438</v>
      </c>
      <c r="D1670" s="7">
        <v>3191</v>
      </c>
      <c r="E1670" s="2"/>
      <c r="F1670" s="8">
        <v>40308.409513888888</v>
      </c>
      <c r="G1670" s="7">
        <v>0</v>
      </c>
      <c r="H1670" s="7">
        <v>4</v>
      </c>
      <c r="I1670" s="7" t="b">
        <f t="shared" si="78"/>
        <v>0</v>
      </c>
      <c r="J1670" s="7" t="b">
        <f t="shared" si="79"/>
        <v>1</v>
      </c>
      <c r="K1670" s="7">
        <f t="shared" si="80"/>
        <v>0</v>
      </c>
      <c r="L1670" s="7">
        <f>WEEKDAY(Table1[[#This Row],[post_time]])</f>
        <v>2</v>
      </c>
      <c r="M1670" s="7">
        <f>VLOOKUP(Table1[[#This Row],[topic_id]],'All Topics Data'!$A$2:$I$1243,8,FALSE)</f>
        <v>40301.453472222223</v>
      </c>
      <c r="N1670" s="7">
        <f>Table1[[#This Row],[Hui Reply?]]*(Table1[[#This Row],[post_time]]-Table1[[#This Row],[timestamp of previous reply]])</f>
        <v>0</v>
      </c>
      <c r="O1670" s="3">
        <f>O1669+Table1[[#This Row],[Hui Reply?]]</f>
        <v>373</v>
      </c>
      <c r="P1670" s="19">
        <f>INT(Table1[[#This Row],[post_time]])</f>
        <v>40308</v>
      </c>
      <c r="Q1670" s="3">
        <f>IF(Table1[[#This Row],[Hui Reply?]],VLOOKUP(Table1[[#This Row],[topic_id]],'All Topics Data'!$A$2:$E$1243,5,FALSE),0)</f>
        <v>0</v>
      </c>
      <c r="R1670" s="8">
        <f>Table1[[#This Row],[post_time]]+8/24</f>
        <v>40308.742847222224</v>
      </c>
      <c r="S1670" s="3">
        <f>IF(Table1[[#This Row],[post_position]]=1,0,SUMIFS($F$2:F1670,$H$2:H1670,Table1[[#This Row],[post_position]]-1,$C$2:C1670,Table1[[#This Row],[topic_id]]))</f>
        <v>40302.476076388892</v>
      </c>
    </row>
    <row r="1671" spans="1:19" x14ac:dyDescent="0.25">
      <c r="A1671" s="7">
        <v>1695</v>
      </c>
      <c r="B1671" s="7">
        <v>1</v>
      </c>
      <c r="C1671" s="7">
        <v>438</v>
      </c>
      <c r="D1671" s="7">
        <v>24</v>
      </c>
      <c r="F1671" s="8">
        <v>40308.41673611111</v>
      </c>
      <c r="G1671" s="7">
        <v>0</v>
      </c>
      <c r="H1671" s="7">
        <v>5</v>
      </c>
      <c r="I1671" s="7" t="b">
        <f t="shared" si="78"/>
        <v>1</v>
      </c>
      <c r="J1671" s="7" t="b">
        <f t="shared" si="79"/>
        <v>1</v>
      </c>
      <c r="K1671" s="7">
        <f t="shared" si="80"/>
        <v>1</v>
      </c>
      <c r="L1671" s="7">
        <f>WEEKDAY(Table1[[#This Row],[post_time]])</f>
        <v>2</v>
      </c>
      <c r="M1671" s="7">
        <f>VLOOKUP(Table1[[#This Row],[topic_id]],'All Topics Data'!$A$2:$I$1243,8,FALSE)</f>
        <v>40301.453472222223</v>
      </c>
      <c r="N1671" s="7">
        <f>Table1[[#This Row],[Hui Reply?]]*(Table1[[#This Row],[post_time]]-Table1[[#This Row],[timestamp of previous reply]])</f>
        <v>7.2222222224809229E-3</v>
      </c>
      <c r="O1671" s="3">
        <f>O1670+Table1[[#This Row],[Hui Reply?]]</f>
        <v>374</v>
      </c>
      <c r="P1671" s="19">
        <f>INT(Table1[[#This Row],[post_time]])</f>
        <v>40308</v>
      </c>
      <c r="Q1671" s="3" t="str">
        <f>IF(Table1[[#This Row],[Hui Reply?]],VLOOKUP(Table1[[#This Row],[topic_id]],'All Topics Data'!$A$2:$E$1243,5,FALSE),0)</f>
        <v>FriendlyGardener</v>
      </c>
      <c r="R1671" s="8">
        <f>Table1[[#This Row],[post_time]]+8/24</f>
        <v>40308.750069444446</v>
      </c>
      <c r="S1671" s="3">
        <f>IF(Table1[[#This Row],[post_position]]=1,0,SUMIFS($F$2:F1671,$H$2:H1671,Table1[[#This Row],[post_position]]-1,$C$2:C1671,Table1[[#This Row],[topic_id]]))</f>
        <v>40308.409513888888</v>
      </c>
    </row>
    <row r="1672" spans="1:19" x14ac:dyDescent="0.25">
      <c r="A1672" s="7">
        <v>1696</v>
      </c>
      <c r="B1672" s="7">
        <v>1</v>
      </c>
      <c r="C1672" s="7">
        <v>438</v>
      </c>
      <c r="D1672" s="7">
        <v>3191</v>
      </c>
      <c r="E1672" s="2"/>
      <c r="F1672" s="8">
        <v>40308.44027777778</v>
      </c>
      <c r="G1672" s="7">
        <v>0</v>
      </c>
      <c r="H1672" s="7">
        <v>6</v>
      </c>
      <c r="I1672" s="7" t="b">
        <f t="shared" si="78"/>
        <v>0</v>
      </c>
      <c r="J1672" s="7" t="b">
        <f t="shared" si="79"/>
        <v>1</v>
      </c>
      <c r="K1672" s="7">
        <f t="shared" si="80"/>
        <v>0</v>
      </c>
      <c r="L1672" s="7">
        <f>WEEKDAY(Table1[[#This Row],[post_time]])</f>
        <v>2</v>
      </c>
      <c r="M1672" s="7">
        <f>VLOOKUP(Table1[[#This Row],[topic_id]],'All Topics Data'!$A$2:$I$1243,8,FALSE)</f>
        <v>40301.453472222223</v>
      </c>
      <c r="N1672" s="7">
        <f>Table1[[#This Row],[Hui Reply?]]*(Table1[[#This Row],[post_time]]-Table1[[#This Row],[timestamp of previous reply]])</f>
        <v>0</v>
      </c>
      <c r="O1672" s="3">
        <f>O1671+Table1[[#This Row],[Hui Reply?]]</f>
        <v>374</v>
      </c>
      <c r="P1672" s="19">
        <f>INT(Table1[[#This Row],[post_time]])</f>
        <v>40308</v>
      </c>
      <c r="Q1672" s="3">
        <f>IF(Table1[[#This Row],[Hui Reply?]],VLOOKUP(Table1[[#This Row],[topic_id]],'All Topics Data'!$A$2:$E$1243,5,FALSE),0)</f>
        <v>0</v>
      </c>
      <c r="R1672" s="8">
        <f>Table1[[#This Row],[post_time]]+8/24</f>
        <v>40308.773611111115</v>
      </c>
      <c r="S1672" s="3">
        <f>IF(Table1[[#This Row],[post_position]]=1,0,SUMIFS($F$2:F1672,$H$2:H1672,Table1[[#This Row],[post_position]]-1,$C$2:C1672,Table1[[#This Row],[topic_id]]))</f>
        <v>40308.41673611111</v>
      </c>
    </row>
    <row r="1673" spans="1:19" x14ac:dyDescent="0.25">
      <c r="A1673" s="7">
        <v>1697</v>
      </c>
      <c r="B1673" s="7">
        <v>1</v>
      </c>
      <c r="C1673" s="7">
        <v>451</v>
      </c>
      <c r="D1673" s="7">
        <v>5971</v>
      </c>
      <c r="F1673" s="8">
        <v>40308.599178240744</v>
      </c>
      <c r="G1673" s="7">
        <v>0</v>
      </c>
      <c r="H1673" s="7">
        <v>3</v>
      </c>
      <c r="I1673" s="7" t="b">
        <f t="shared" si="78"/>
        <v>0</v>
      </c>
      <c r="J1673" s="7" t="b">
        <f t="shared" si="79"/>
        <v>1</v>
      </c>
      <c r="K1673" s="7">
        <f t="shared" si="80"/>
        <v>0</v>
      </c>
      <c r="L1673" s="7">
        <f>WEEKDAY(Table1[[#This Row],[post_time]])</f>
        <v>2</v>
      </c>
      <c r="M1673" s="7">
        <f>VLOOKUP(Table1[[#This Row],[topic_id]],'All Topics Data'!$A$2:$I$1243,8,FALSE)</f>
        <v>40308.059027777781</v>
      </c>
      <c r="N1673" s="7">
        <f>Table1[[#This Row],[Hui Reply?]]*(Table1[[#This Row],[post_time]]-Table1[[#This Row],[timestamp of previous reply]])</f>
        <v>0</v>
      </c>
      <c r="O1673" s="3">
        <f>O1672+Table1[[#This Row],[Hui Reply?]]</f>
        <v>374</v>
      </c>
      <c r="P1673" s="19">
        <f>INT(Table1[[#This Row],[post_time]])</f>
        <v>40308</v>
      </c>
      <c r="Q1673" s="3">
        <f>IF(Table1[[#This Row],[Hui Reply?]],VLOOKUP(Table1[[#This Row],[topic_id]],'All Topics Data'!$A$2:$E$1243,5,FALSE),0)</f>
        <v>0</v>
      </c>
      <c r="R1673" s="8">
        <f>Table1[[#This Row],[post_time]]+8/24</f>
        <v>40308.932511574079</v>
      </c>
      <c r="S1673" s="3">
        <f>IF(Table1[[#This Row],[post_position]]=1,0,SUMIFS($F$2:F1673,$H$2:H1673,Table1[[#This Row],[post_position]]-1,$C$2:C1673,Table1[[#This Row],[topic_id]]))</f>
        <v>40308.127129629633</v>
      </c>
    </row>
    <row r="1674" spans="1:19" x14ac:dyDescent="0.25">
      <c r="A1674" s="7">
        <v>1698</v>
      </c>
      <c r="B1674" s="7">
        <v>1</v>
      </c>
      <c r="C1674" s="7">
        <v>453</v>
      </c>
      <c r="D1674" s="7">
        <v>5991</v>
      </c>
      <c r="E1674" s="2"/>
      <c r="F1674" s="8">
        <v>40308.671296296299</v>
      </c>
      <c r="G1674" s="7">
        <v>0</v>
      </c>
      <c r="H1674" s="7">
        <v>1</v>
      </c>
      <c r="I1674" s="7" t="b">
        <f t="shared" si="78"/>
        <v>0</v>
      </c>
      <c r="J1674" s="7" t="b">
        <f t="shared" si="79"/>
        <v>0</v>
      </c>
      <c r="K1674" s="7">
        <f t="shared" si="80"/>
        <v>0</v>
      </c>
      <c r="L1674" s="7">
        <f>WEEKDAY(Table1[[#This Row],[post_time]])</f>
        <v>2</v>
      </c>
      <c r="M1674" s="7">
        <f>VLOOKUP(Table1[[#This Row],[topic_id]],'All Topics Data'!$A$2:$I$1243,8,FALSE)</f>
        <v>40308.67083333333</v>
      </c>
      <c r="N1674" s="7">
        <f>Table1[[#This Row],[Hui Reply?]]*(Table1[[#This Row],[post_time]]-Table1[[#This Row],[timestamp of previous reply]])</f>
        <v>0</v>
      </c>
      <c r="O1674" s="3">
        <f>O1673+Table1[[#This Row],[Hui Reply?]]</f>
        <v>374</v>
      </c>
      <c r="P1674" s="19">
        <f>INT(Table1[[#This Row],[post_time]])</f>
        <v>40308</v>
      </c>
      <c r="Q1674" s="3">
        <f>IF(Table1[[#This Row],[Hui Reply?]],VLOOKUP(Table1[[#This Row],[topic_id]],'All Topics Data'!$A$2:$E$1243,5,FALSE),0)</f>
        <v>0</v>
      </c>
      <c r="R1674" s="8">
        <f>Table1[[#This Row],[post_time]]+8/24</f>
        <v>40309.004629629635</v>
      </c>
      <c r="S1674" s="3">
        <f>IF(Table1[[#This Row],[post_position]]=1,0,SUMIFS($F$2:F1674,$H$2:H1674,Table1[[#This Row],[post_position]]-1,$C$2:C1674,Table1[[#This Row],[topic_id]]))</f>
        <v>0</v>
      </c>
    </row>
    <row r="1675" spans="1:19" x14ac:dyDescent="0.25">
      <c r="A1675" s="7">
        <v>1699</v>
      </c>
      <c r="B1675" s="7">
        <v>1</v>
      </c>
      <c r="C1675" s="7">
        <v>453</v>
      </c>
      <c r="D1675" s="7">
        <v>2865</v>
      </c>
      <c r="F1675" s="8">
        <v>40308.687847222223</v>
      </c>
      <c r="G1675" s="7">
        <v>0</v>
      </c>
      <c r="H1675" s="7">
        <v>2</v>
      </c>
      <c r="I1675" s="7" t="b">
        <f t="shared" si="78"/>
        <v>0</v>
      </c>
      <c r="J1675" s="7" t="b">
        <f t="shared" si="79"/>
        <v>1</v>
      </c>
      <c r="K1675" s="7">
        <f t="shared" si="80"/>
        <v>0</v>
      </c>
      <c r="L1675" s="7">
        <f>WEEKDAY(Table1[[#This Row],[post_time]])</f>
        <v>2</v>
      </c>
      <c r="M1675" s="7">
        <f>VLOOKUP(Table1[[#This Row],[topic_id]],'All Topics Data'!$A$2:$I$1243,8,FALSE)</f>
        <v>40308.67083333333</v>
      </c>
      <c r="N1675" s="7">
        <f>Table1[[#This Row],[Hui Reply?]]*(Table1[[#This Row],[post_time]]-Table1[[#This Row],[timestamp of previous reply]])</f>
        <v>0</v>
      </c>
      <c r="O1675" s="3">
        <f>O1674+Table1[[#This Row],[Hui Reply?]]</f>
        <v>374</v>
      </c>
      <c r="P1675" s="19">
        <f>INT(Table1[[#This Row],[post_time]])</f>
        <v>40308</v>
      </c>
      <c r="Q1675" s="3">
        <f>IF(Table1[[#This Row],[Hui Reply?]],VLOOKUP(Table1[[#This Row],[topic_id]],'All Topics Data'!$A$2:$E$1243,5,FALSE),0)</f>
        <v>0</v>
      </c>
      <c r="R1675" s="8">
        <f>Table1[[#This Row],[post_time]]+8/24</f>
        <v>40309.021180555559</v>
      </c>
      <c r="S1675" s="3">
        <f>IF(Table1[[#This Row],[post_position]]=1,0,SUMIFS($F$2:F1675,$H$2:H1675,Table1[[#This Row],[post_position]]-1,$C$2:C1675,Table1[[#This Row],[topic_id]]))</f>
        <v>40308.671296296299</v>
      </c>
    </row>
    <row r="1676" spans="1:19" x14ac:dyDescent="0.25">
      <c r="A1676" s="7">
        <v>1700</v>
      </c>
      <c r="B1676" s="7">
        <v>1</v>
      </c>
      <c r="C1676" s="7">
        <v>453</v>
      </c>
      <c r="D1676" s="7">
        <v>5991</v>
      </c>
      <c r="E1676" s="2"/>
      <c r="F1676" s="8">
        <v>40308.70548611111</v>
      </c>
      <c r="G1676" s="7">
        <v>0</v>
      </c>
      <c r="H1676" s="7">
        <v>3</v>
      </c>
      <c r="I1676" s="7" t="b">
        <f t="shared" si="78"/>
        <v>0</v>
      </c>
      <c r="J1676" s="7" t="b">
        <f t="shared" si="79"/>
        <v>1</v>
      </c>
      <c r="K1676" s="7">
        <f t="shared" si="80"/>
        <v>0</v>
      </c>
      <c r="L1676" s="7">
        <f>WEEKDAY(Table1[[#This Row],[post_time]])</f>
        <v>2</v>
      </c>
      <c r="M1676" s="7">
        <f>VLOOKUP(Table1[[#This Row],[topic_id]],'All Topics Data'!$A$2:$I$1243,8,FALSE)</f>
        <v>40308.67083333333</v>
      </c>
      <c r="N1676" s="7">
        <f>Table1[[#This Row],[Hui Reply?]]*(Table1[[#This Row],[post_time]]-Table1[[#This Row],[timestamp of previous reply]])</f>
        <v>0</v>
      </c>
      <c r="O1676" s="3">
        <f>O1675+Table1[[#This Row],[Hui Reply?]]</f>
        <v>374</v>
      </c>
      <c r="P1676" s="19">
        <f>INT(Table1[[#This Row],[post_time]])</f>
        <v>40308</v>
      </c>
      <c r="Q1676" s="3">
        <f>IF(Table1[[#This Row],[Hui Reply?]],VLOOKUP(Table1[[#This Row],[topic_id]],'All Topics Data'!$A$2:$E$1243,5,FALSE),0)</f>
        <v>0</v>
      </c>
      <c r="R1676" s="8">
        <f>Table1[[#This Row],[post_time]]+8/24</f>
        <v>40309.038819444446</v>
      </c>
      <c r="S1676" s="3">
        <f>IF(Table1[[#This Row],[post_position]]=1,0,SUMIFS($F$2:F1676,$H$2:H1676,Table1[[#This Row],[post_position]]-1,$C$2:C1676,Table1[[#This Row],[topic_id]]))</f>
        <v>40308.687847222223</v>
      </c>
    </row>
    <row r="1677" spans="1:19" x14ac:dyDescent="0.25">
      <c r="A1677" s="7">
        <v>1701</v>
      </c>
      <c r="B1677" s="7">
        <v>1</v>
      </c>
      <c r="C1677" s="7">
        <v>447</v>
      </c>
      <c r="D1677" s="7">
        <v>5891</v>
      </c>
      <c r="F1677" s="8">
        <v>40308.736666666664</v>
      </c>
      <c r="G1677" s="7">
        <v>0</v>
      </c>
      <c r="H1677" s="7">
        <v>4</v>
      </c>
      <c r="I1677" s="7" t="b">
        <f t="shared" si="78"/>
        <v>0</v>
      </c>
      <c r="J1677" s="7" t="b">
        <f t="shared" si="79"/>
        <v>1</v>
      </c>
      <c r="K1677" s="7">
        <f t="shared" si="80"/>
        <v>0</v>
      </c>
      <c r="L1677" s="7">
        <f>WEEKDAY(Table1[[#This Row],[post_time]])</f>
        <v>2</v>
      </c>
      <c r="M1677" s="7">
        <f>VLOOKUP(Table1[[#This Row],[topic_id]],'All Topics Data'!$A$2:$I$1243,8,FALSE)</f>
        <v>40304.59097222222</v>
      </c>
      <c r="N1677" s="7">
        <f>Table1[[#This Row],[Hui Reply?]]*(Table1[[#This Row],[post_time]]-Table1[[#This Row],[timestamp of previous reply]])</f>
        <v>0</v>
      </c>
      <c r="O1677" s="3">
        <f>O1676+Table1[[#This Row],[Hui Reply?]]</f>
        <v>374</v>
      </c>
      <c r="P1677" s="19">
        <f>INT(Table1[[#This Row],[post_time]])</f>
        <v>40308</v>
      </c>
      <c r="Q1677" s="3">
        <f>IF(Table1[[#This Row],[Hui Reply?]],VLOOKUP(Table1[[#This Row],[topic_id]],'All Topics Data'!$A$2:$E$1243,5,FALSE),0)</f>
        <v>0</v>
      </c>
      <c r="R1677" s="8">
        <f>Table1[[#This Row],[post_time]]+8/24</f>
        <v>40309.07</v>
      </c>
      <c r="S1677" s="3">
        <f>IF(Table1[[#This Row],[post_position]]=1,0,SUMIFS($F$2:F1677,$H$2:H1677,Table1[[#This Row],[post_position]]-1,$C$2:C1677,Table1[[#This Row],[topic_id]]))</f>
        <v>40305.046064814815</v>
      </c>
    </row>
    <row r="1678" spans="1:19" x14ac:dyDescent="0.25">
      <c r="A1678" s="7">
        <v>1702</v>
      </c>
      <c r="B1678" s="7">
        <v>1</v>
      </c>
      <c r="C1678" s="7">
        <v>453</v>
      </c>
      <c r="D1678" s="7">
        <v>2865</v>
      </c>
      <c r="E1678" s="2"/>
      <c r="F1678" s="8">
        <v>40308.759675925925</v>
      </c>
      <c r="G1678" s="7">
        <v>0</v>
      </c>
      <c r="H1678" s="7">
        <v>4</v>
      </c>
      <c r="I1678" s="7" t="b">
        <f t="shared" si="78"/>
        <v>0</v>
      </c>
      <c r="J1678" s="7" t="b">
        <f t="shared" si="79"/>
        <v>1</v>
      </c>
      <c r="K1678" s="7">
        <f t="shared" si="80"/>
        <v>0</v>
      </c>
      <c r="L1678" s="7">
        <f>WEEKDAY(Table1[[#This Row],[post_time]])</f>
        <v>2</v>
      </c>
      <c r="M1678" s="7">
        <f>VLOOKUP(Table1[[#This Row],[topic_id]],'All Topics Data'!$A$2:$I$1243,8,FALSE)</f>
        <v>40308.67083333333</v>
      </c>
      <c r="N1678" s="7">
        <f>Table1[[#This Row],[Hui Reply?]]*(Table1[[#This Row],[post_time]]-Table1[[#This Row],[timestamp of previous reply]])</f>
        <v>0</v>
      </c>
      <c r="O1678" s="3">
        <f>O1677+Table1[[#This Row],[Hui Reply?]]</f>
        <v>374</v>
      </c>
      <c r="P1678" s="19">
        <f>INT(Table1[[#This Row],[post_time]])</f>
        <v>40308</v>
      </c>
      <c r="Q1678" s="3">
        <f>IF(Table1[[#This Row],[Hui Reply?]],VLOOKUP(Table1[[#This Row],[topic_id]],'All Topics Data'!$A$2:$E$1243,5,FALSE),0)</f>
        <v>0</v>
      </c>
      <c r="R1678" s="8">
        <f>Table1[[#This Row],[post_time]]+8/24</f>
        <v>40309.093009259261</v>
      </c>
      <c r="S1678" s="3">
        <f>IF(Table1[[#This Row],[post_position]]=1,0,SUMIFS($F$2:F1678,$H$2:H1678,Table1[[#This Row],[post_position]]-1,$C$2:C1678,Table1[[#This Row],[topic_id]]))</f>
        <v>40308.70548611111</v>
      </c>
    </row>
    <row r="1679" spans="1:19" x14ac:dyDescent="0.25">
      <c r="A1679" s="7">
        <v>1703</v>
      </c>
      <c r="B1679" s="7">
        <v>1</v>
      </c>
      <c r="C1679" s="7">
        <v>453</v>
      </c>
      <c r="D1679" s="7">
        <v>2865</v>
      </c>
      <c r="E1679" s="2"/>
      <c r="F1679" s="8">
        <v>40308.77238425926</v>
      </c>
      <c r="G1679" s="7">
        <v>0</v>
      </c>
      <c r="H1679" s="7">
        <v>5</v>
      </c>
      <c r="I1679" s="7" t="b">
        <f t="shared" si="78"/>
        <v>0</v>
      </c>
      <c r="J1679" s="7" t="b">
        <f t="shared" si="79"/>
        <v>1</v>
      </c>
      <c r="K1679" s="7">
        <f t="shared" si="80"/>
        <v>0</v>
      </c>
      <c r="L1679" s="7">
        <f>WEEKDAY(Table1[[#This Row],[post_time]])</f>
        <v>2</v>
      </c>
      <c r="M1679" s="7">
        <f>VLOOKUP(Table1[[#This Row],[topic_id]],'All Topics Data'!$A$2:$I$1243,8,FALSE)</f>
        <v>40308.67083333333</v>
      </c>
      <c r="N1679" s="7">
        <f>Table1[[#This Row],[Hui Reply?]]*(Table1[[#This Row],[post_time]]-Table1[[#This Row],[timestamp of previous reply]])</f>
        <v>0</v>
      </c>
      <c r="O1679" s="3">
        <f>O1678+Table1[[#This Row],[Hui Reply?]]</f>
        <v>374</v>
      </c>
      <c r="P1679" s="19">
        <f>INT(Table1[[#This Row],[post_time]])</f>
        <v>40308</v>
      </c>
      <c r="Q1679" s="3">
        <f>IF(Table1[[#This Row],[Hui Reply?]],VLOOKUP(Table1[[#This Row],[topic_id]],'All Topics Data'!$A$2:$E$1243,5,FALSE),0)</f>
        <v>0</v>
      </c>
      <c r="R1679" s="8">
        <f>Table1[[#This Row],[post_time]]+8/24</f>
        <v>40309.105717592596</v>
      </c>
      <c r="S1679" s="3">
        <f>IF(Table1[[#This Row],[post_position]]=1,0,SUMIFS($F$2:F1679,$H$2:H1679,Table1[[#This Row],[post_position]]-1,$C$2:C1679,Table1[[#This Row],[topic_id]]))</f>
        <v>40308.759675925925</v>
      </c>
    </row>
    <row r="1680" spans="1:19" x14ac:dyDescent="0.25">
      <c r="A1680" s="7">
        <v>1704</v>
      </c>
      <c r="B1680" s="7">
        <v>1</v>
      </c>
      <c r="C1680" s="7">
        <v>454</v>
      </c>
      <c r="D1680" s="7">
        <v>5971</v>
      </c>
      <c r="E1680" s="2"/>
      <c r="F1680" s="8">
        <v>40308.781458333331</v>
      </c>
      <c r="G1680" s="7">
        <v>0</v>
      </c>
      <c r="H1680" s="7">
        <v>1</v>
      </c>
      <c r="I1680" s="7" t="b">
        <f t="shared" si="78"/>
        <v>0</v>
      </c>
      <c r="J1680" s="7" t="b">
        <f t="shared" si="79"/>
        <v>0</v>
      </c>
      <c r="K1680" s="7">
        <f t="shared" si="80"/>
        <v>0</v>
      </c>
      <c r="L1680" s="7">
        <f>WEEKDAY(Table1[[#This Row],[post_time]])</f>
        <v>2</v>
      </c>
      <c r="M1680" s="7">
        <f>VLOOKUP(Table1[[#This Row],[topic_id]],'All Topics Data'!$A$2:$I$1243,8,FALSE)</f>
        <v>40308.78125</v>
      </c>
      <c r="N1680" s="7">
        <f>Table1[[#This Row],[Hui Reply?]]*(Table1[[#This Row],[post_time]]-Table1[[#This Row],[timestamp of previous reply]])</f>
        <v>0</v>
      </c>
      <c r="O1680" s="3">
        <f>O1679+Table1[[#This Row],[Hui Reply?]]</f>
        <v>374</v>
      </c>
      <c r="P1680" s="19">
        <f>INT(Table1[[#This Row],[post_time]])</f>
        <v>40308</v>
      </c>
      <c r="Q1680" s="3">
        <f>IF(Table1[[#This Row],[Hui Reply?]],VLOOKUP(Table1[[#This Row],[topic_id]],'All Topics Data'!$A$2:$E$1243,5,FALSE),0)</f>
        <v>0</v>
      </c>
      <c r="R1680" s="8">
        <f>Table1[[#This Row],[post_time]]+8/24</f>
        <v>40309.114791666667</v>
      </c>
      <c r="S1680" s="3">
        <f>IF(Table1[[#This Row],[post_position]]=1,0,SUMIFS($F$2:F1680,$H$2:H1680,Table1[[#This Row],[post_position]]-1,$C$2:C1680,Table1[[#This Row],[topic_id]]))</f>
        <v>0</v>
      </c>
    </row>
    <row r="1681" spans="1:19" x14ac:dyDescent="0.25">
      <c r="A1681" s="7">
        <v>1705</v>
      </c>
      <c r="B1681" s="7">
        <v>1</v>
      </c>
      <c r="C1681" s="7">
        <v>454</v>
      </c>
      <c r="D1681" s="7">
        <v>2865</v>
      </c>
      <c r="E1681" s="2"/>
      <c r="F1681" s="8">
        <v>40308.824953703705</v>
      </c>
      <c r="G1681" s="7">
        <v>0</v>
      </c>
      <c r="H1681" s="7">
        <v>2</v>
      </c>
      <c r="I1681" s="7" t="b">
        <f t="shared" si="78"/>
        <v>0</v>
      </c>
      <c r="J1681" s="7" t="b">
        <f t="shared" si="79"/>
        <v>1</v>
      </c>
      <c r="K1681" s="7">
        <f t="shared" si="80"/>
        <v>0</v>
      </c>
      <c r="L1681" s="7">
        <f>WEEKDAY(Table1[[#This Row],[post_time]])</f>
        <v>2</v>
      </c>
      <c r="M1681" s="7">
        <f>VLOOKUP(Table1[[#This Row],[topic_id]],'All Topics Data'!$A$2:$I$1243,8,FALSE)</f>
        <v>40308.78125</v>
      </c>
      <c r="N1681" s="7">
        <f>Table1[[#This Row],[Hui Reply?]]*(Table1[[#This Row],[post_time]]-Table1[[#This Row],[timestamp of previous reply]])</f>
        <v>0</v>
      </c>
      <c r="O1681" s="3">
        <f>O1680+Table1[[#This Row],[Hui Reply?]]</f>
        <v>374</v>
      </c>
      <c r="P1681" s="19">
        <f>INT(Table1[[#This Row],[post_time]])</f>
        <v>40308</v>
      </c>
      <c r="Q1681" s="3">
        <f>IF(Table1[[#This Row],[Hui Reply?]],VLOOKUP(Table1[[#This Row],[topic_id]],'All Topics Data'!$A$2:$E$1243,5,FALSE),0)</f>
        <v>0</v>
      </c>
      <c r="R1681" s="8">
        <f>Table1[[#This Row],[post_time]]+8/24</f>
        <v>40309.15828703704</v>
      </c>
      <c r="S1681" s="3">
        <f>IF(Table1[[#This Row],[post_position]]=1,0,SUMIFS($F$2:F1681,$H$2:H1681,Table1[[#This Row],[post_position]]-1,$C$2:C1681,Table1[[#This Row],[topic_id]]))</f>
        <v>40308.781458333331</v>
      </c>
    </row>
    <row r="1682" spans="1:19" x14ac:dyDescent="0.25">
      <c r="A1682" s="7">
        <v>1706</v>
      </c>
      <c r="B1682" s="7">
        <v>1</v>
      </c>
      <c r="C1682" s="7">
        <v>447</v>
      </c>
      <c r="D1682" s="7">
        <v>24</v>
      </c>
      <c r="F1682" s="8">
        <v>40308.988194444442</v>
      </c>
      <c r="G1682" s="7">
        <v>0</v>
      </c>
      <c r="H1682" s="7">
        <v>5</v>
      </c>
      <c r="I1682" s="7" t="b">
        <f t="shared" si="78"/>
        <v>1</v>
      </c>
      <c r="J1682" s="7" t="b">
        <f t="shared" si="79"/>
        <v>1</v>
      </c>
      <c r="K1682" s="7">
        <f t="shared" si="80"/>
        <v>1</v>
      </c>
      <c r="L1682" s="7">
        <f>WEEKDAY(Table1[[#This Row],[post_time]])</f>
        <v>2</v>
      </c>
      <c r="M1682" s="7">
        <f>VLOOKUP(Table1[[#This Row],[topic_id]],'All Topics Data'!$A$2:$I$1243,8,FALSE)</f>
        <v>40304.59097222222</v>
      </c>
      <c r="N1682" s="7">
        <f>Table1[[#This Row],[Hui Reply?]]*(Table1[[#This Row],[post_time]]-Table1[[#This Row],[timestamp of previous reply]])</f>
        <v>0.25152777777839219</v>
      </c>
      <c r="O1682" s="3">
        <f>O1681+Table1[[#This Row],[Hui Reply?]]</f>
        <v>375</v>
      </c>
      <c r="P1682" s="19">
        <f>INT(Table1[[#This Row],[post_time]])</f>
        <v>40308</v>
      </c>
      <c r="Q1682" s="3" t="str">
        <f>IF(Table1[[#This Row],[Hui Reply?]],VLOOKUP(Table1[[#This Row],[topic_id]],'All Topics Data'!$A$2:$E$1243,5,FALSE),0)</f>
        <v>tdd903</v>
      </c>
      <c r="R1682" s="8">
        <f>Table1[[#This Row],[post_time]]+8/24</f>
        <v>40309.321527777778</v>
      </c>
      <c r="S1682" s="3">
        <f>IF(Table1[[#This Row],[post_position]]=1,0,SUMIFS($F$2:F1682,$H$2:H1682,Table1[[#This Row],[post_position]]-1,$C$2:C1682,Table1[[#This Row],[topic_id]]))</f>
        <v>40308.736666666664</v>
      </c>
    </row>
    <row r="1683" spans="1:19" x14ac:dyDescent="0.25">
      <c r="A1683" s="7">
        <v>1707</v>
      </c>
      <c r="B1683" s="7">
        <v>1</v>
      </c>
      <c r="C1683" s="7">
        <v>453</v>
      </c>
      <c r="D1683" s="7">
        <v>5991</v>
      </c>
      <c r="E1683" s="2"/>
      <c r="F1683" s="8">
        <v>40309.109074074076</v>
      </c>
      <c r="G1683" s="7">
        <v>0</v>
      </c>
      <c r="H1683" s="7">
        <v>6</v>
      </c>
      <c r="I1683" s="7" t="b">
        <f t="shared" si="78"/>
        <v>0</v>
      </c>
      <c r="J1683" s="7" t="b">
        <f t="shared" si="79"/>
        <v>1</v>
      </c>
      <c r="K1683" s="7">
        <f t="shared" si="80"/>
        <v>0</v>
      </c>
      <c r="L1683" s="7">
        <f>WEEKDAY(Table1[[#This Row],[post_time]])</f>
        <v>3</v>
      </c>
      <c r="M1683" s="7">
        <f>VLOOKUP(Table1[[#This Row],[topic_id]],'All Topics Data'!$A$2:$I$1243,8,FALSE)</f>
        <v>40308.67083333333</v>
      </c>
      <c r="N1683" s="7">
        <f>Table1[[#This Row],[Hui Reply?]]*(Table1[[#This Row],[post_time]]-Table1[[#This Row],[timestamp of previous reply]])</f>
        <v>0</v>
      </c>
      <c r="O1683" s="3">
        <f>O1682+Table1[[#This Row],[Hui Reply?]]</f>
        <v>375</v>
      </c>
      <c r="P1683" s="19">
        <f>INT(Table1[[#This Row],[post_time]])</f>
        <v>40309</v>
      </c>
      <c r="Q1683" s="3">
        <f>IF(Table1[[#This Row],[Hui Reply?]],VLOOKUP(Table1[[#This Row],[topic_id]],'All Topics Data'!$A$2:$E$1243,5,FALSE),0)</f>
        <v>0</v>
      </c>
      <c r="R1683" s="8">
        <f>Table1[[#This Row],[post_time]]+8/24</f>
        <v>40309.442407407412</v>
      </c>
      <c r="S1683" s="3">
        <f>IF(Table1[[#This Row],[post_position]]=1,0,SUMIFS($F$2:F1683,$H$2:H1683,Table1[[#This Row],[post_position]]-1,$C$2:C1683,Table1[[#This Row],[topic_id]]))</f>
        <v>40308.77238425926</v>
      </c>
    </row>
    <row r="1684" spans="1:19" x14ac:dyDescent="0.25">
      <c r="A1684" s="7">
        <v>1708</v>
      </c>
      <c r="B1684" s="7">
        <v>1</v>
      </c>
      <c r="C1684" s="7">
        <v>453</v>
      </c>
      <c r="D1684" s="7">
        <v>24</v>
      </c>
      <c r="E1684" s="2"/>
      <c r="F1684" s="8">
        <v>40309.197638888887</v>
      </c>
      <c r="G1684" s="7">
        <v>0</v>
      </c>
      <c r="H1684" s="7">
        <v>7</v>
      </c>
      <c r="I1684" s="7" t="b">
        <f t="shared" si="78"/>
        <v>1</v>
      </c>
      <c r="J1684" s="7" t="b">
        <f t="shared" si="79"/>
        <v>1</v>
      </c>
      <c r="K1684" s="7">
        <f t="shared" si="80"/>
        <v>1</v>
      </c>
      <c r="L1684" s="7">
        <f>WEEKDAY(Table1[[#This Row],[post_time]])</f>
        <v>3</v>
      </c>
      <c r="M1684" s="7">
        <f>VLOOKUP(Table1[[#This Row],[topic_id]],'All Topics Data'!$A$2:$I$1243,8,FALSE)</f>
        <v>40308.67083333333</v>
      </c>
      <c r="N1684" s="7">
        <f>Table1[[#This Row],[Hui Reply?]]*(Table1[[#This Row],[post_time]]-Table1[[#This Row],[timestamp of previous reply]])</f>
        <v>8.8564814810524695E-2</v>
      </c>
      <c r="O1684" s="3">
        <f>O1683+Table1[[#This Row],[Hui Reply?]]</f>
        <v>376</v>
      </c>
      <c r="P1684" s="19">
        <f>INT(Table1[[#This Row],[post_time]])</f>
        <v>40309</v>
      </c>
      <c r="Q1684" s="3" t="str">
        <f>IF(Table1[[#This Row],[Hui Reply?]],VLOOKUP(Table1[[#This Row],[topic_id]],'All Topics Data'!$A$2:$E$1243,5,FALSE),0)</f>
        <v>GOPALK</v>
      </c>
      <c r="R1684" s="8">
        <f>Table1[[#This Row],[post_time]]+8/24</f>
        <v>40309.530972222223</v>
      </c>
      <c r="S1684" s="3">
        <f>IF(Table1[[#This Row],[post_position]]=1,0,SUMIFS($F$2:F1684,$H$2:H1684,Table1[[#This Row],[post_position]]-1,$C$2:C1684,Table1[[#This Row],[topic_id]]))</f>
        <v>40309.109074074076</v>
      </c>
    </row>
    <row r="1685" spans="1:19" x14ac:dyDescent="0.25">
      <c r="A1685" s="7">
        <v>1709</v>
      </c>
      <c r="B1685" s="7">
        <v>1</v>
      </c>
      <c r="C1685" s="7">
        <v>455</v>
      </c>
      <c r="D1685" s="7">
        <v>3008</v>
      </c>
      <c r="E1685" s="2"/>
      <c r="F1685" s="8">
        <v>40309.234085648146</v>
      </c>
      <c r="G1685" s="7">
        <v>0</v>
      </c>
      <c r="H1685" s="7">
        <v>1</v>
      </c>
      <c r="I1685" s="7" t="b">
        <f t="shared" si="78"/>
        <v>0</v>
      </c>
      <c r="J1685" s="7" t="b">
        <f t="shared" si="79"/>
        <v>0</v>
      </c>
      <c r="K1685" s="7">
        <f t="shared" si="80"/>
        <v>0</v>
      </c>
      <c r="L1685" s="7">
        <f>WEEKDAY(Table1[[#This Row],[post_time]])</f>
        <v>3</v>
      </c>
      <c r="M1685" s="7">
        <f>VLOOKUP(Table1[[#This Row],[topic_id]],'All Topics Data'!$A$2:$I$1243,8,FALSE)</f>
        <v>40309.234027777777</v>
      </c>
      <c r="N1685" s="7">
        <f>Table1[[#This Row],[Hui Reply?]]*(Table1[[#This Row],[post_time]]-Table1[[#This Row],[timestamp of previous reply]])</f>
        <v>0</v>
      </c>
      <c r="O1685" s="3">
        <f>O1684+Table1[[#This Row],[Hui Reply?]]</f>
        <v>376</v>
      </c>
      <c r="P1685" s="19">
        <f>INT(Table1[[#This Row],[post_time]])</f>
        <v>40309</v>
      </c>
      <c r="Q1685" s="3">
        <f>IF(Table1[[#This Row],[Hui Reply?]],VLOOKUP(Table1[[#This Row],[topic_id]],'All Topics Data'!$A$2:$E$1243,5,FALSE),0)</f>
        <v>0</v>
      </c>
      <c r="R1685" s="8">
        <f>Table1[[#This Row],[post_time]]+8/24</f>
        <v>40309.567418981482</v>
      </c>
      <c r="S1685" s="3">
        <f>IF(Table1[[#This Row],[post_position]]=1,0,SUMIFS($F$2:F1685,$H$2:H1685,Table1[[#This Row],[post_position]]-1,$C$2:C1685,Table1[[#This Row],[topic_id]]))</f>
        <v>0</v>
      </c>
    </row>
    <row r="1686" spans="1:19" x14ac:dyDescent="0.25">
      <c r="A1686" s="7">
        <v>1710</v>
      </c>
      <c r="B1686" s="7">
        <v>1</v>
      </c>
      <c r="C1686" s="7">
        <v>453</v>
      </c>
      <c r="D1686" s="7">
        <v>2865</v>
      </c>
      <c r="F1686" s="8">
        <v>40309.275451388887</v>
      </c>
      <c r="G1686" s="7">
        <v>0</v>
      </c>
      <c r="H1686" s="7">
        <v>8</v>
      </c>
      <c r="I1686" s="7" t="b">
        <f t="shared" si="78"/>
        <v>0</v>
      </c>
      <c r="J1686" s="7" t="b">
        <f t="shared" si="79"/>
        <v>1</v>
      </c>
      <c r="K1686" s="7">
        <f t="shared" si="80"/>
        <v>0</v>
      </c>
      <c r="L1686" s="7">
        <f>WEEKDAY(Table1[[#This Row],[post_time]])</f>
        <v>3</v>
      </c>
      <c r="M1686" s="7">
        <f>VLOOKUP(Table1[[#This Row],[topic_id]],'All Topics Data'!$A$2:$I$1243,8,FALSE)</f>
        <v>40308.67083333333</v>
      </c>
      <c r="N1686" s="7">
        <f>Table1[[#This Row],[Hui Reply?]]*(Table1[[#This Row],[post_time]]-Table1[[#This Row],[timestamp of previous reply]])</f>
        <v>0</v>
      </c>
      <c r="O1686" s="3">
        <f>O1685+Table1[[#This Row],[Hui Reply?]]</f>
        <v>376</v>
      </c>
      <c r="P1686" s="19">
        <f>INT(Table1[[#This Row],[post_time]])</f>
        <v>40309</v>
      </c>
      <c r="Q1686" s="3">
        <f>IF(Table1[[#This Row],[Hui Reply?]],VLOOKUP(Table1[[#This Row],[topic_id]],'All Topics Data'!$A$2:$E$1243,5,FALSE),0)</f>
        <v>0</v>
      </c>
      <c r="R1686" s="8">
        <f>Table1[[#This Row],[post_time]]+8/24</f>
        <v>40309.608784722222</v>
      </c>
      <c r="S1686" s="3">
        <f>IF(Table1[[#This Row],[post_position]]=1,0,SUMIFS($F$2:F1686,$H$2:H1686,Table1[[#This Row],[post_position]]-1,$C$2:C1686,Table1[[#This Row],[topic_id]]))</f>
        <v>40309.197638888887</v>
      </c>
    </row>
    <row r="1687" spans="1:19" x14ac:dyDescent="0.25">
      <c r="A1687" s="7">
        <v>1711</v>
      </c>
      <c r="B1687" s="7">
        <v>1</v>
      </c>
      <c r="C1687" s="7">
        <v>456</v>
      </c>
      <c r="D1687" s="7">
        <v>3983</v>
      </c>
      <c r="E1687" s="2"/>
      <c r="F1687" s="8">
        <v>40309.41851851852</v>
      </c>
      <c r="G1687" s="7">
        <v>0</v>
      </c>
      <c r="H1687" s="7">
        <v>1</v>
      </c>
      <c r="I1687" s="7" t="b">
        <f t="shared" si="78"/>
        <v>0</v>
      </c>
      <c r="J1687" s="7" t="b">
        <f t="shared" si="79"/>
        <v>0</v>
      </c>
      <c r="K1687" s="7">
        <f t="shared" si="80"/>
        <v>0</v>
      </c>
      <c r="L1687" s="7">
        <f>WEEKDAY(Table1[[#This Row],[post_time]])</f>
        <v>3</v>
      </c>
      <c r="M1687" s="7">
        <f>VLOOKUP(Table1[[#This Row],[topic_id]],'All Topics Data'!$A$2:$I$1243,8,FALSE)</f>
        <v>40309.418055555558</v>
      </c>
      <c r="N1687" s="7">
        <f>Table1[[#This Row],[Hui Reply?]]*(Table1[[#This Row],[post_time]]-Table1[[#This Row],[timestamp of previous reply]])</f>
        <v>0</v>
      </c>
      <c r="O1687" s="3">
        <f>O1686+Table1[[#This Row],[Hui Reply?]]</f>
        <v>376</v>
      </c>
      <c r="P1687" s="19">
        <f>INT(Table1[[#This Row],[post_time]])</f>
        <v>40309</v>
      </c>
      <c r="Q1687" s="3">
        <f>IF(Table1[[#This Row],[Hui Reply?]],VLOOKUP(Table1[[#This Row],[topic_id]],'All Topics Data'!$A$2:$E$1243,5,FALSE),0)</f>
        <v>0</v>
      </c>
      <c r="R1687" s="8">
        <f>Table1[[#This Row],[post_time]]+8/24</f>
        <v>40309.751851851855</v>
      </c>
      <c r="S1687" s="3">
        <f>IF(Table1[[#This Row],[post_position]]=1,0,SUMIFS($F$2:F1687,$H$2:H1687,Table1[[#This Row],[post_position]]-1,$C$2:C1687,Table1[[#This Row],[topic_id]]))</f>
        <v>0</v>
      </c>
    </row>
    <row r="1688" spans="1:19" x14ac:dyDescent="0.25">
      <c r="A1688" s="7">
        <v>1712</v>
      </c>
      <c r="B1688" s="7">
        <v>1</v>
      </c>
      <c r="C1688" s="7">
        <v>456</v>
      </c>
      <c r="D1688" s="7">
        <v>2758</v>
      </c>
      <c r="E1688" s="2"/>
      <c r="F1688" s="8">
        <v>40309.511493055557</v>
      </c>
      <c r="G1688" s="7">
        <v>0</v>
      </c>
      <c r="H1688" s="7">
        <v>2</v>
      </c>
      <c r="I1688" s="7" t="b">
        <f t="shared" si="78"/>
        <v>0</v>
      </c>
      <c r="J1688" s="7" t="b">
        <f t="shared" si="79"/>
        <v>1</v>
      </c>
      <c r="K1688" s="7">
        <f t="shared" si="80"/>
        <v>0</v>
      </c>
      <c r="L1688" s="7">
        <f>WEEKDAY(Table1[[#This Row],[post_time]])</f>
        <v>3</v>
      </c>
      <c r="M1688" s="7">
        <f>VLOOKUP(Table1[[#This Row],[topic_id]],'All Topics Data'!$A$2:$I$1243,8,FALSE)</f>
        <v>40309.418055555558</v>
      </c>
      <c r="N1688" s="7">
        <f>Table1[[#This Row],[Hui Reply?]]*(Table1[[#This Row],[post_time]]-Table1[[#This Row],[timestamp of previous reply]])</f>
        <v>0</v>
      </c>
      <c r="O1688" s="3">
        <f>O1687+Table1[[#This Row],[Hui Reply?]]</f>
        <v>376</v>
      </c>
      <c r="P1688" s="19">
        <f>INT(Table1[[#This Row],[post_time]])</f>
        <v>40309</v>
      </c>
      <c r="Q1688" s="3">
        <f>IF(Table1[[#This Row],[Hui Reply?]],VLOOKUP(Table1[[#This Row],[topic_id]],'All Topics Data'!$A$2:$E$1243,5,FALSE),0)</f>
        <v>0</v>
      </c>
      <c r="R1688" s="8">
        <f>Table1[[#This Row],[post_time]]+8/24</f>
        <v>40309.844826388893</v>
      </c>
      <c r="S1688" s="3">
        <f>IF(Table1[[#This Row],[post_position]]=1,0,SUMIFS($F$2:F1688,$H$2:H1688,Table1[[#This Row],[post_position]]-1,$C$2:C1688,Table1[[#This Row],[topic_id]]))</f>
        <v>40309.41851851852</v>
      </c>
    </row>
    <row r="1689" spans="1:19" x14ac:dyDescent="0.25">
      <c r="A1689" s="7">
        <v>1713</v>
      </c>
      <c r="B1689" s="7">
        <v>1</v>
      </c>
      <c r="C1689" s="7">
        <v>456</v>
      </c>
      <c r="D1689" s="7">
        <v>2758</v>
      </c>
      <c r="F1689" s="8">
        <v>40309.515300925923</v>
      </c>
      <c r="G1689" s="7">
        <v>0</v>
      </c>
      <c r="H1689" s="7">
        <v>3</v>
      </c>
      <c r="I1689" s="7" t="b">
        <f t="shared" si="78"/>
        <v>0</v>
      </c>
      <c r="J1689" s="7" t="b">
        <f t="shared" si="79"/>
        <v>1</v>
      </c>
      <c r="K1689" s="7">
        <f t="shared" si="80"/>
        <v>0</v>
      </c>
      <c r="L1689" s="7">
        <f>WEEKDAY(Table1[[#This Row],[post_time]])</f>
        <v>3</v>
      </c>
      <c r="M1689" s="7">
        <f>VLOOKUP(Table1[[#This Row],[topic_id]],'All Topics Data'!$A$2:$I$1243,8,FALSE)</f>
        <v>40309.418055555558</v>
      </c>
      <c r="N1689" s="7">
        <f>Table1[[#This Row],[Hui Reply?]]*(Table1[[#This Row],[post_time]]-Table1[[#This Row],[timestamp of previous reply]])</f>
        <v>0</v>
      </c>
      <c r="O1689" s="3">
        <f>O1688+Table1[[#This Row],[Hui Reply?]]</f>
        <v>376</v>
      </c>
      <c r="P1689" s="19">
        <f>INT(Table1[[#This Row],[post_time]])</f>
        <v>40309</v>
      </c>
      <c r="Q1689" s="3">
        <f>IF(Table1[[#This Row],[Hui Reply?]],VLOOKUP(Table1[[#This Row],[topic_id]],'All Topics Data'!$A$2:$E$1243,5,FALSE),0)</f>
        <v>0</v>
      </c>
      <c r="R1689" s="8">
        <f>Table1[[#This Row],[post_time]]+8/24</f>
        <v>40309.848634259259</v>
      </c>
      <c r="S1689" s="3">
        <f>IF(Table1[[#This Row],[post_position]]=1,0,SUMIFS($F$2:F1689,$H$2:H1689,Table1[[#This Row],[post_position]]-1,$C$2:C1689,Table1[[#This Row],[topic_id]]))</f>
        <v>40309.511493055557</v>
      </c>
    </row>
    <row r="1690" spans="1:19" x14ac:dyDescent="0.25">
      <c r="A1690" s="7">
        <v>1714</v>
      </c>
      <c r="B1690" s="7">
        <v>1</v>
      </c>
      <c r="C1690" s="7">
        <v>456</v>
      </c>
      <c r="D1690" s="7">
        <v>3983</v>
      </c>
      <c r="F1690" s="8">
        <v>40309.536550925928</v>
      </c>
      <c r="G1690" s="7">
        <v>0</v>
      </c>
      <c r="H1690" s="7">
        <v>4</v>
      </c>
      <c r="I1690" s="7" t="b">
        <f t="shared" si="78"/>
        <v>0</v>
      </c>
      <c r="J1690" s="7" t="b">
        <f t="shared" si="79"/>
        <v>1</v>
      </c>
      <c r="K1690" s="7">
        <f t="shared" si="80"/>
        <v>0</v>
      </c>
      <c r="L1690" s="7">
        <f>WEEKDAY(Table1[[#This Row],[post_time]])</f>
        <v>3</v>
      </c>
      <c r="M1690" s="7">
        <f>VLOOKUP(Table1[[#This Row],[topic_id]],'All Topics Data'!$A$2:$I$1243,8,FALSE)</f>
        <v>40309.418055555558</v>
      </c>
      <c r="N1690" s="7">
        <f>Table1[[#This Row],[Hui Reply?]]*(Table1[[#This Row],[post_time]]-Table1[[#This Row],[timestamp of previous reply]])</f>
        <v>0</v>
      </c>
      <c r="O1690" s="3">
        <f>O1689+Table1[[#This Row],[Hui Reply?]]</f>
        <v>376</v>
      </c>
      <c r="P1690" s="19">
        <f>INT(Table1[[#This Row],[post_time]])</f>
        <v>40309</v>
      </c>
      <c r="Q1690" s="3">
        <f>IF(Table1[[#This Row],[Hui Reply?]],VLOOKUP(Table1[[#This Row],[topic_id]],'All Topics Data'!$A$2:$E$1243,5,FALSE),0)</f>
        <v>0</v>
      </c>
      <c r="R1690" s="8">
        <f>Table1[[#This Row],[post_time]]+8/24</f>
        <v>40309.869884259264</v>
      </c>
      <c r="S1690" s="3">
        <f>IF(Table1[[#This Row],[post_position]]=1,0,SUMIFS($F$2:F1690,$H$2:H1690,Table1[[#This Row],[post_position]]-1,$C$2:C1690,Table1[[#This Row],[topic_id]]))</f>
        <v>40309.515300925923</v>
      </c>
    </row>
    <row r="1691" spans="1:19" x14ac:dyDescent="0.25">
      <c r="A1691" s="7">
        <v>1715</v>
      </c>
      <c r="B1691" s="7">
        <v>1</v>
      </c>
      <c r="C1691" s="7">
        <v>456</v>
      </c>
      <c r="D1691" s="7">
        <v>24</v>
      </c>
      <c r="F1691" s="8">
        <v>40309.554108796299</v>
      </c>
      <c r="G1691" s="7">
        <v>0</v>
      </c>
      <c r="H1691" s="7">
        <v>5</v>
      </c>
      <c r="I1691" s="7" t="b">
        <f t="shared" si="78"/>
        <v>1</v>
      </c>
      <c r="J1691" s="7" t="b">
        <f t="shared" si="79"/>
        <v>1</v>
      </c>
      <c r="K1691" s="7">
        <f t="shared" si="80"/>
        <v>1</v>
      </c>
      <c r="L1691" s="7">
        <f>WEEKDAY(Table1[[#This Row],[post_time]])</f>
        <v>3</v>
      </c>
      <c r="M1691" s="7">
        <f>VLOOKUP(Table1[[#This Row],[topic_id]],'All Topics Data'!$A$2:$I$1243,8,FALSE)</f>
        <v>40309.418055555558</v>
      </c>
      <c r="N1691" s="7">
        <f>Table1[[#This Row],[Hui Reply?]]*(Table1[[#This Row],[post_time]]-Table1[[#This Row],[timestamp of previous reply]])</f>
        <v>1.7557870371092577E-2</v>
      </c>
      <c r="O1691" s="3">
        <f>O1690+Table1[[#This Row],[Hui Reply?]]</f>
        <v>377</v>
      </c>
      <c r="P1691" s="19">
        <f>INT(Table1[[#This Row],[post_time]])</f>
        <v>40309</v>
      </c>
      <c r="Q1691" s="3" t="str">
        <f>IF(Table1[[#This Row],[Hui Reply?]],VLOOKUP(Table1[[#This Row],[topic_id]],'All Topics Data'!$A$2:$E$1243,5,FALSE),0)</f>
        <v>vinu</v>
      </c>
      <c r="R1691" s="8">
        <f>Table1[[#This Row],[post_time]]+8/24</f>
        <v>40309.887442129635</v>
      </c>
      <c r="S1691" s="3">
        <f>IF(Table1[[#This Row],[post_position]]=1,0,SUMIFS($F$2:F1691,$H$2:H1691,Table1[[#This Row],[post_position]]-1,$C$2:C1691,Table1[[#This Row],[topic_id]]))</f>
        <v>40309.536550925928</v>
      </c>
    </row>
    <row r="1692" spans="1:19" x14ac:dyDescent="0.25">
      <c r="A1692" s="7">
        <v>1716</v>
      </c>
      <c r="B1692" s="7">
        <v>1</v>
      </c>
      <c r="C1692" s="7">
        <v>456</v>
      </c>
      <c r="D1692" s="7">
        <v>3983</v>
      </c>
      <c r="F1692" s="8">
        <v>40309.583009259259</v>
      </c>
      <c r="G1692" s="7">
        <v>0</v>
      </c>
      <c r="H1692" s="7">
        <v>6</v>
      </c>
      <c r="I1692" s="7" t="b">
        <f t="shared" si="78"/>
        <v>0</v>
      </c>
      <c r="J1692" s="7" t="b">
        <f t="shared" si="79"/>
        <v>1</v>
      </c>
      <c r="K1692" s="7">
        <f t="shared" si="80"/>
        <v>0</v>
      </c>
      <c r="L1692" s="7">
        <f>WEEKDAY(Table1[[#This Row],[post_time]])</f>
        <v>3</v>
      </c>
      <c r="M1692" s="7">
        <f>VLOOKUP(Table1[[#This Row],[topic_id]],'All Topics Data'!$A$2:$I$1243,8,FALSE)</f>
        <v>40309.418055555558</v>
      </c>
      <c r="N1692" s="7">
        <f>Table1[[#This Row],[Hui Reply?]]*(Table1[[#This Row],[post_time]]-Table1[[#This Row],[timestamp of previous reply]])</f>
        <v>0</v>
      </c>
      <c r="O1692" s="3">
        <f>O1691+Table1[[#This Row],[Hui Reply?]]</f>
        <v>377</v>
      </c>
      <c r="P1692" s="19">
        <f>INT(Table1[[#This Row],[post_time]])</f>
        <v>40309</v>
      </c>
      <c r="Q1692" s="3">
        <f>IF(Table1[[#This Row],[Hui Reply?]],VLOOKUP(Table1[[#This Row],[topic_id]],'All Topics Data'!$A$2:$E$1243,5,FALSE),0)</f>
        <v>0</v>
      </c>
      <c r="R1692" s="8">
        <f>Table1[[#This Row],[post_time]]+8/24</f>
        <v>40309.916342592594</v>
      </c>
      <c r="S1692" s="3">
        <f>IF(Table1[[#This Row],[post_position]]=1,0,SUMIFS($F$2:F1692,$H$2:H1692,Table1[[#This Row],[post_position]]-1,$C$2:C1692,Table1[[#This Row],[topic_id]]))</f>
        <v>40309.554108796299</v>
      </c>
    </row>
    <row r="1693" spans="1:19" x14ac:dyDescent="0.25">
      <c r="A1693" s="7">
        <v>1717</v>
      </c>
      <c r="B1693" s="7">
        <v>1</v>
      </c>
      <c r="C1693" s="7">
        <v>450</v>
      </c>
      <c r="D1693" s="7">
        <v>5408</v>
      </c>
      <c r="E1693" s="2"/>
      <c r="F1693" s="8">
        <v>40309.58452546296</v>
      </c>
      <c r="G1693" s="7">
        <v>0</v>
      </c>
      <c r="H1693" s="7">
        <v>2</v>
      </c>
      <c r="I1693" s="7" t="b">
        <f t="shared" si="78"/>
        <v>0</v>
      </c>
      <c r="J1693" s="7" t="b">
        <f t="shared" si="79"/>
        <v>1</v>
      </c>
      <c r="K1693" s="7">
        <f t="shared" si="80"/>
        <v>0</v>
      </c>
      <c r="L1693" s="7">
        <f>WEEKDAY(Table1[[#This Row],[post_time]])</f>
        <v>3</v>
      </c>
      <c r="M1693" s="7">
        <f>VLOOKUP(Table1[[#This Row],[topic_id]],'All Topics Data'!$A$2:$I$1243,8,FALSE)</f>
        <v>40306.625694444447</v>
      </c>
      <c r="N1693" s="7">
        <f>Table1[[#This Row],[Hui Reply?]]*(Table1[[#This Row],[post_time]]-Table1[[#This Row],[timestamp of previous reply]])</f>
        <v>0</v>
      </c>
      <c r="O1693" s="3">
        <f>O1692+Table1[[#This Row],[Hui Reply?]]</f>
        <v>377</v>
      </c>
      <c r="P1693" s="19">
        <f>INT(Table1[[#This Row],[post_time]])</f>
        <v>40309</v>
      </c>
      <c r="Q1693" s="3">
        <f>IF(Table1[[#This Row],[Hui Reply?]],VLOOKUP(Table1[[#This Row],[topic_id]],'All Topics Data'!$A$2:$E$1243,5,FALSE),0)</f>
        <v>0</v>
      </c>
      <c r="R1693" s="8">
        <f>Table1[[#This Row],[post_time]]+8/24</f>
        <v>40309.917858796296</v>
      </c>
      <c r="S1693" s="3">
        <f>IF(Table1[[#This Row],[post_position]]=1,0,SUMIFS($F$2:F1693,$H$2:H1693,Table1[[#This Row],[post_position]]-1,$C$2:C1693,Table1[[#This Row],[topic_id]]))</f>
        <v>40306.625879629632</v>
      </c>
    </row>
    <row r="1694" spans="1:19" x14ac:dyDescent="0.25">
      <c r="A1694" s="7">
        <v>1718</v>
      </c>
      <c r="B1694" s="7">
        <v>1</v>
      </c>
      <c r="C1694" s="7">
        <v>456</v>
      </c>
      <c r="D1694" s="7">
        <v>2758</v>
      </c>
      <c r="E1694" s="2"/>
      <c r="F1694" s="8">
        <v>40309.589560185188</v>
      </c>
      <c r="G1694" s="7">
        <v>0</v>
      </c>
      <c r="H1694" s="7">
        <v>7</v>
      </c>
      <c r="I1694" s="7" t="b">
        <f t="shared" si="78"/>
        <v>0</v>
      </c>
      <c r="J1694" s="7" t="b">
        <f t="shared" si="79"/>
        <v>1</v>
      </c>
      <c r="K1694" s="7">
        <f t="shared" si="80"/>
        <v>0</v>
      </c>
      <c r="L1694" s="7">
        <f>WEEKDAY(Table1[[#This Row],[post_time]])</f>
        <v>3</v>
      </c>
      <c r="M1694" s="7">
        <f>VLOOKUP(Table1[[#This Row],[topic_id]],'All Topics Data'!$A$2:$I$1243,8,FALSE)</f>
        <v>40309.418055555558</v>
      </c>
      <c r="N1694" s="7">
        <f>Table1[[#This Row],[Hui Reply?]]*(Table1[[#This Row],[post_time]]-Table1[[#This Row],[timestamp of previous reply]])</f>
        <v>0</v>
      </c>
      <c r="O1694" s="3">
        <f>O1693+Table1[[#This Row],[Hui Reply?]]</f>
        <v>377</v>
      </c>
      <c r="P1694" s="19">
        <f>INT(Table1[[#This Row],[post_time]])</f>
        <v>40309</v>
      </c>
      <c r="Q1694" s="3">
        <f>IF(Table1[[#This Row],[Hui Reply?]],VLOOKUP(Table1[[#This Row],[topic_id]],'All Topics Data'!$A$2:$E$1243,5,FALSE),0)</f>
        <v>0</v>
      </c>
      <c r="R1694" s="8">
        <f>Table1[[#This Row],[post_time]]+8/24</f>
        <v>40309.922893518524</v>
      </c>
      <c r="S1694" s="3">
        <f>IF(Table1[[#This Row],[post_position]]=1,0,SUMIFS($F$2:F1694,$H$2:H1694,Table1[[#This Row],[post_position]]-1,$C$2:C1694,Table1[[#This Row],[topic_id]]))</f>
        <v>40309.583009259259</v>
      </c>
    </row>
    <row r="1695" spans="1:19" x14ac:dyDescent="0.25">
      <c r="A1695" s="7">
        <v>1719</v>
      </c>
      <c r="B1695" s="7">
        <v>1</v>
      </c>
      <c r="C1695" s="7">
        <v>456</v>
      </c>
      <c r="D1695" s="7">
        <v>24</v>
      </c>
      <c r="E1695" s="2"/>
      <c r="F1695" s="8">
        <v>40309.622847222221</v>
      </c>
      <c r="G1695" s="7">
        <v>0</v>
      </c>
      <c r="H1695" s="7">
        <v>8</v>
      </c>
      <c r="I1695" s="7" t="b">
        <f t="shared" si="78"/>
        <v>1</v>
      </c>
      <c r="J1695" s="7" t="b">
        <f t="shared" si="79"/>
        <v>1</v>
      </c>
      <c r="K1695" s="7">
        <f t="shared" si="80"/>
        <v>1</v>
      </c>
      <c r="L1695" s="7">
        <f>WEEKDAY(Table1[[#This Row],[post_time]])</f>
        <v>3</v>
      </c>
      <c r="M1695" s="7">
        <f>VLOOKUP(Table1[[#This Row],[topic_id]],'All Topics Data'!$A$2:$I$1243,8,FALSE)</f>
        <v>40309.418055555558</v>
      </c>
      <c r="N1695" s="7">
        <f>Table1[[#This Row],[Hui Reply?]]*(Table1[[#This Row],[post_time]]-Table1[[#This Row],[timestamp of previous reply]])</f>
        <v>3.3287037033005618E-2</v>
      </c>
      <c r="O1695" s="3">
        <f>O1694+Table1[[#This Row],[Hui Reply?]]</f>
        <v>378</v>
      </c>
      <c r="P1695" s="19">
        <f>INT(Table1[[#This Row],[post_time]])</f>
        <v>40309</v>
      </c>
      <c r="Q1695" s="3" t="str">
        <f>IF(Table1[[#This Row],[Hui Reply?]],VLOOKUP(Table1[[#This Row],[topic_id]],'All Topics Data'!$A$2:$E$1243,5,FALSE),0)</f>
        <v>vinu</v>
      </c>
      <c r="R1695" s="8">
        <f>Table1[[#This Row],[post_time]]+8/24</f>
        <v>40309.956180555557</v>
      </c>
      <c r="S1695" s="3">
        <f>IF(Table1[[#This Row],[post_position]]=1,0,SUMIFS($F$2:F1695,$H$2:H1695,Table1[[#This Row],[post_position]]-1,$C$2:C1695,Table1[[#This Row],[topic_id]]))</f>
        <v>40309.589560185188</v>
      </c>
    </row>
    <row r="1696" spans="1:19" x14ac:dyDescent="0.25">
      <c r="A1696" s="7">
        <v>1720</v>
      </c>
      <c r="B1696" s="7">
        <v>1</v>
      </c>
      <c r="C1696" s="7">
        <v>457</v>
      </c>
      <c r="D1696" s="7">
        <v>35</v>
      </c>
      <c r="E1696" s="2"/>
      <c r="F1696" s="8">
        <v>40309.638865740744</v>
      </c>
      <c r="G1696" s="7">
        <v>0</v>
      </c>
      <c r="H1696" s="7">
        <v>1</v>
      </c>
      <c r="I1696" s="7" t="b">
        <f t="shared" si="78"/>
        <v>0</v>
      </c>
      <c r="J1696" s="7" t="b">
        <f t="shared" si="79"/>
        <v>0</v>
      </c>
      <c r="K1696" s="7">
        <f t="shared" si="80"/>
        <v>0</v>
      </c>
      <c r="L1696" s="7">
        <f>WEEKDAY(Table1[[#This Row],[post_time]])</f>
        <v>3</v>
      </c>
      <c r="M1696" s="7">
        <f>VLOOKUP(Table1[[#This Row],[topic_id]],'All Topics Data'!$A$2:$I$1243,8,FALSE)</f>
        <v>40309.638194444444</v>
      </c>
      <c r="N1696" s="7">
        <f>Table1[[#This Row],[Hui Reply?]]*(Table1[[#This Row],[post_time]]-Table1[[#This Row],[timestamp of previous reply]])</f>
        <v>0</v>
      </c>
      <c r="O1696" s="3">
        <f>O1695+Table1[[#This Row],[Hui Reply?]]</f>
        <v>378</v>
      </c>
      <c r="P1696" s="19">
        <f>INT(Table1[[#This Row],[post_time]])</f>
        <v>40309</v>
      </c>
      <c r="Q1696" s="3">
        <f>IF(Table1[[#This Row],[Hui Reply?]],VLOOKUP(Table1[[#This Row],[topic_id]],'All Topics Data'!$A$2:$E$1243,5,FALSE),0)</f>
        <v>0</v>
      </c>
      <c r="R1696" s="8">
        <f>Table1[[#This Row],[post_time]]+8/24</f>
        <v>40309.97219907408</v>
      </c>
      <c r="S1696" s="3">
        <f>IF(Table1[[#This Row],[post_position]]=1,0,SUMIFS($F$2:F1696,$H$2:H1696,Table1[[#This Row],[post_position]]-1,$C$2:C1696,Table1[[#This Row],[topic_id]]))</f>
        <v>0</v>
      </c>
    </row>
    <row r="1697" spans="1:19" x14ac:dyDescent="0.25">
      <c r="A1697" s="7">
        <v>1721</v>
      </c>
      <c r="B1697" s="7">
        <v>1</v>
      </c>
      <c r="C1697" s="7">
        <v>457</v>
      </c>
      <c r="D1697" s="7">
        <v>35</v>
      </c>
      <c r="F1697" s="8">
        <v>40309.662592592591</v>
      </c>
      <c r="G1697" s="7">
        <v>0</v>
      </c>
      <c r="H1697" s="7">
        <v>2</v>
      </c>
      <c r="I1697" s="7" t="b">
        <f t="shared" si="78"/>
        <v>0</v>
      </c>
      <c r="J1697" s="7" t="b">
        <f t="shared" si="79"/>
        <v>1</v>
      </c>
      <c r="K1697" s="7">
        <f t="shared" si="80"/>
        <v>0</v>
      </c>
      <c r="L1697" s="7">
        <f>WEEKDAY(Table1[[#This Row],[post_time]])</f>
        <v>3</v>
      </c>
      <c r="M1697" s="7">
        <f>VLOOKUP(Table1[[#This Row],[topic_id]],'All Topics Data'!$A$2:$I$1243,8,FALSE)</f>
        <v>40309.638194444444</v>
      </c>
      <c r="N1697" s="7">
        <f>Table1[[#This Row],[Hui Reply?]]*(Table1[[#This Row],[post_time]]-Table1[[#This Row],[timestamp of previous reply]])</f>
        <v>0</v>
      </c>
      <c r="O1697" s="3">
        <f>O1696+Table1[[#This Row],[Hui Reply?]]</f>
        <v>378</v>
      </c>
      <c r="P1697" s="19">
        <f>INT(Table1[[#This Row],[post_time]])</f>
        <v>40309</v>
      </c>
      <c r="Q1697" s="3">
        <f>IF(Table1[[#This Row],[Hui Reply?]],VLOOKUP(Table1[[#This Row],[topic_id]],'All Topics Data'!$A$2:$E$1243,5,FALSE),0)</f>
        <v>0</v>
      </c>
      <c r="R1697" s="8">
        <f>Table1[[#This Row],[post_time]]+8/24</f>
        <v>40309.995925925927</v>
      </c>
      <c r="S1697" s="3">
        <f>IF(Table1[[#This Row],[post_position]]=1,0,SUMIFS($F$2:F1697,$H$2:H1697,Table1[[#This Row],[post_position]]-1,$C$2:C1697,Table1[[#This Row],[topic_id]]))</f>
        <v>40309.638865740744</v>
      </c>
    </row>
    <row r="1698" spans="1:19" x14ac:dyDescent="0.25">
      <c r="A1698" s="7">
        <v>1722</v>
      </c>
      <c r="B1698" s="7">
        <v>6</v>
      </c>
      <c r="C1698" s="7">
        <v>425</v>
      </c>
      <c r="D1698" s="7">
        <v>50</v>
      </c>
      <c r="E1698" s="2"/>
      <c r="F1698" s="8">
        <v>40310.043344907404</v>
      </c>
      <c r="G1698" s="7">
        <v>0</v>
      </c>
      <c r="H1698" s="7">
        <v>12</v>
      </c>
      <c r="I1698" s="7" t="b">
        <f t="shared" si="78"/>
        <v>0</v>
      </c>
      <c r="J1698" s="7" t="b">
        <f t="shared" si="79"/>
        <v>1</v>
      </c>
      <c r="K1698" s="7">
        <f t="shared" si="80"/>
        <v>0</v>
      </c>
      <c r="L1698" s="7">
        <f>WEEKDAY(Table1[[#This Row],[post_time]])</f>
        <v>4</v>
      </c>
      <c r="M1698" s="7">
        <f>VLOOKUP(Table1[[#This Row],[topic_id]],'All Topics Data'!$A$2:$I$1243,8,FALSE)</f>
        <v>40291.089583333334</v>
      </c>
      <c r="N1698" s="7">
        <f>Table1[[#This Row],[Hui Reply?]]*(Table1[[#This Row],[post_time]]-Table1[[#This Row],[timestamp of previous reply]])</f>
        <v>0</v>
      </c>
      <c r="O1698" s="3">
        <f>O1697+Table1[[#This Row],[Hui Reply?]]</f>
        <v>378</v>
      </c>
      <c r="P1698" s="19">
        <f>INT(Table1[[#This Row],[post_time]])</f>
        <v>40310</v>
      </c>
      <c r="Q1698" s="3">
        <f>IF(Table1[[#This Row],[Hui Reply?]],VLOOKUP(Table1[[#This Row],[topic_id]],'All Topics Data'!$A$2:$E$1243,5,FALSE),0)</f>
        <v>0</v>
      </c>
      <c r="R1698" s="8">
        <f>Table1[[#This Row],[post_time]]+8/24</f>
        <v>40310.37667824074</v>
      </c>
      <c r="S1698" s="3">
        <f>IF(Table1[[#This Row],[post_position]]=1,0,SUMIFS($F$2:F1698,$H$2:H1698,Table1[[#This Row],[post_position]]-1,$C$2:C1698,Table1[[#This Row],[topic_id]]))</f>
        <v>40296.51390046296</v>
      </c>
    </row>
    <row r="1699" spans="1:19" x14ac:dyDescent="0.25">
      <c r="A1699" s="7">
        <v>1723</v>
      </c>
      <c r="B1699" s="7">
        <v>1</v>
      </c>
      <c r="C1699" s="7">
        <v>456</v>
      </c>
      <c r="D1699" s="7">
        <v>3983</v>
      </c>
      <c r="E1699" s="2"/>
      <c r="F1699" s="8">
        <v>40310.270960648151</v>
      </c>
      <c r="G1699" s="7">
        <v>0</v>
      </c>
      <c r="H1699" s="7">
        <v>9</v>
      </c>
      <c r="I1699" s="7" t="b">
        <f t="shared" si="78"/>
        <v>0</v>
      </c>
      <c r="J1699" s="7" t="b">
        <f t="shared" si="79"/>
        <v>1</v>
      </c>
      <c r="K1699" s="7">
        <f t="shared" si="80"/>
        <v>0</v>
      </c>
      <c r="L1699" s="7">
        <f>WEEKDAY(Table1[[#This Row],[post_time]])</f>
        <v>4</v>
      </c>
      <c r="M1699" s="7">
        <f>VLOOKUP(Table1[[#This Row],[topic_id]],'All Topics Data'!$A$2:$I$1243,8,FALSE)</f>
        <v>40309.418055555558</v>
      </c>
      <c r="N1699" s="7">
        <f>Table1[[#This Row],[Hui Reply?]]*(Table1[[#This Row],[post_time]]-Table1[[#This Row],[timestamp of previous reply]])</f>
        <v>0</v>
      </c>
      <c r="O1699" s="3">
        <f>O1698+Table1[[#This Row],[Hui Reply?]]</f>
        <v>378</v>
      </c>
      <c r="P1699" s="19">
        <f>INT(Table1[[#This Row],[post_time]])</f>
        <v>40310</v>
      </c>
      <c r="Q1699" s="3">
        <f>IF(Table1[[#This Row],[Hui Reply?]],VLOOKUP(Table1[[#This Row],[topic_id]],'All Topics Data'!$A$2:$E$1243,5,FALSE),0)</f>
        <v>0</v>
      </c>
      <c r="R1699" s="8">
        <f>Table1[[#This Row],[post_time]]+8/24</f>
        <v>40310.604293981487</v>
      </c>
      <c r="S1699" s="3">
        <f>IF(Table1[[#This Row],[post_position]]=1,0,SUMIFS($F$2:F1699,$H$2:H1699,Table1[[#This Row],[post_position]]-1,$C$2:C1699,Table1[[#This Row],[topic_id]]))</f>
        <v>40309.622847222221</v>
      </c>
    </row>
    <row r="1700" spans="1:19" x14ac:dyDescent="0.25">
      <c r="A1700" s="7">
        <v>1724</v>
      </c>
      <c r="B1700" s="7">
        <v>1</v>
      </c>
      <c r="C1700" s="7">
        <v>453</v>
      </c>
      <c r="D1700" s="7">
        <v>5991</v>
      </c>
      <c r="F1700" s="8">
        <v>40310.645115740743</v>
      </c>
      <c r="G1700" s="7">
        <v>0</v>
      </c>
      <c r="H1700" s="7">
        <v>9</v>
      </c>
      <c r="I1700" s="7" t="b">
        <f t="shared" si="78"/>
        <v>0</v>
      </c>
      <c r="J1700" s="7" t="b">
        <f t="shared" si="79"/>
        <v>1</v>
      </c>
      <c r="K1700" s="7">
        <f t="shared" si="80"/>
        <v>0</v>
      </c>
      <c r="L1700" s="7">
        <f>WEEKDAY(Table1[[#This Row],[post_time]])</f>
        <v>4</v>
      </c>
      <c r="M1700" s="7">
        <f>VLOOKUP(Table1[[#This Row],[topic_id]],'All Topics Data'!$A$2:$I$1243,8,FALSE)</f>
        <v>40308.67083333333</v>
      </c>
      <c r="N1700" s="7">
        <f>Table1[[#This Row],[Hui Reply?]]*(Table1[[#This Row],[post_time]]-Table1[[#This Row],[timestamp of previous reply]])</f>
        <v>0</v>
      </c>
      <c r="O1700" s="3">
        <f>O1699+Table1[[#This Row],[Hui Reply?]]</f>
        <v>378</v>
      </c>
      <c r="P1700" s="19">
        <f>INT(Table1[[#This Row],[post_time]])</f>
        <v>40310</v>
      </c>
      <c r="Q1700" s="3">
        <f>IF(Table1[[#This Row],[Hui Reply?]],VLOOKUP(Table1[[#This Row],[topic_id]],'All Topics Data'!$A$2:$E$1243,5,FALSE),0)</f>
        <v>0</v>
      </c>
      <c r="R1700" s="8">
        <f>Table1[[#This Row],[post_time]]+8/24</f>
        <v>40310.978449074079</v>
      </c>
      <c r="S1700" s="3">
        <f>IF(Table1[[#This Row],[post_position]]=1,0,SUMIFS($F$2:F1700,$H$2:H1700,Table1[[#This Row],[post_position]]-1,$C$2:C1700,Table1[[#This Row],[topic_id]]))</f>
        <v>40309.275451388887</v>
      </c>
    </row>
    <row r="1701" spans="1:19" x14ac:dyDescent="0.25">
      <c r="A1701" s="7">
        <v>1725</v>
      </c>
      <c r="B1701" s="7">
        <v>1</v>
      </c>
      <c r="C1701" s="7">
        <v>456</v>
      </c>
      <c r="D1701" s="7">
        <v>24</v>
      </c>
      <c r="E1701" s="2"/>
      <c r="F1701" s="8">
        <v>40310.995497685188</v>
      </c>
      <c r="G1701" s="7">
        <v>0</v>
      </c>
      <c r="H1701" s="7">
        <v>10</v>
      </c>
      <c r="I1701" s="7" t="b">
        <f t="shared" si="78"/>
        <v>1</v>
      </c>
      <c r="J1701" s="7" t="b">
        <f t="shared" si="79"/>
        <v>1</v>
      </c>
      <c r="K1701" s="7">
        <f t="shared" si="80"/>
        <v>1</v>
      </c>
      <c r="L1701" s="7">
        <f>WEEKDAY(Table1[[#This Row],[post_time]])</f>
        <v>4</v>
      </c>
      <c r="M1701" s="7">
        <f>VLOOKUP(Table1[[#This Row],[topic_id]],'All Topics Data'!$A$2:$I$1243,8,FALSE)</f>
        <v>40309.418055555558</v>
      </c>
      <c r="N1701" s="7">
        <f>Table1[[#This Row],[Hui Reply?]]*(Table1[[#This Row],[post_time]]-Table1[[#This Row],[timestamp of previous reply]])</f>
        <v>0.72453703703649808</v>
      </c>
      <c r="O1701" s="3">
        <f>O1700+Table1[[#This Row],[Hui Reply?]]</f>
        <v>379</v>
      </c>
      <c r="P1701" s="19">
        <f>INT(Table1[[#This Row],[post_time]])</f>
        <v>40310</v>
      </c>
      <c r="Q1701" s="3" t="str">
        <f>IF(Table1[[#This Row],[Hui Reply?]],VLOOKUP(Table1[[#This Row],[topic_id]],'All Topics Data'!$A$2:$E$1243,5,FALSE),0)</f>
        <v>vinu</v>
      </c>
      <c r="R1701" s="8">
        <f>Table1[[#This Row],[post_time]]+8/24</f>
        <v>40311.328831018523</v>
      </c>
      <c r="S1701" s="3">
        <f>IF(Table1[[#This Row],[post_position]]=1,0,SUMIFS($F$2:F1701,$H$2:H1701,Table1[[#This Row],[post_position]]-1,$C$2:C1701,Table1[[#This Row],[topic_id]]))</f>
        <v>40310.270960648151</v>
      </c>
    </row>
    <row r="1702" spans="1:19" x14ac:dyDescent="0.25">
      <c r="A1702" s="7">
        <v>1726</v>
      </c>
      <c r="B1702" s="7">
        <v>1</v>
      </c>
      <c r="C1702" s="7">
        <v>457</v>
      </c>
      <c r="D1702" s="7">
        <v>24</v>
      </c>
      <c r="F1702" s="8">
        <v>40311.001550925925</v>
      </c>
      <c r="G1702" s="7">
        <v>0</v>
      </c>
      <c r="H1702" s="7">
        <v>3</v>
      </c>
      <c r="I1702" s="7" t="b">
        <f t="shared" si="78"/>
        <v>1</v>
      </c>
      <c r="J1702" s="7" t="b">
        <f t="shared" si="79"/>
        <v>1</v>
      </c>
      <c r="K1702" s="7">
        <f t="shared" si="80"/>
        <v>1</v>
      </c>
      <c r="L1702" s="7">
        <f>WEEKDAY(Table1[[#This Row],[post_time]])</f>
        <v>5</v>
      </c>
      <c r="M1702" s="7">
        <f>VLOOKUP(Table1[[#This Row],[topic_id]],'All Topics Data'!$A$2:$I$1243,8,FALSE)</f>
        <v>40309.638194444444</v>
      </c>
      <c r="N1702" s="7">
        <f>Table1[[#This Row],[Hui Reply?]]*(Table1[[#This Row],[post_time]]-Table1[[#This Row],[timestamp of previous reply]])</f>
        <v>1.3389583333337214</v>
      </c>
      <c r="O1702" s="3">
        <f>O1701+Table1[[#This Row],[Hui Reply?]]</f>
        <v>380</v>
      </c>
      <c r="P1702" s="19">
        <f>INT(Table1[[#This Row],[post_time]])</f>
        <v>40311</v>
      </c>
      <c r="Q1702" s="3" t="str">
        <f>IF(Table1[[#This Row],[Hui Reply?]],VLOOKUP(Table1[[#This Row],[topic_id]],'All Topics Data'!$A$2:$E$1243,5,FALSE),0)</f>
        <v>mochj</v>
      </c>
      <c r="R1702" s="8">
        <f>Table1[[#This Row],[post_time]]+8/24</f>
        <v>40311.33488425926</v>
      </c>
      <c r="S1702" s="3">
        <f>IF(Table1[[#This Row],[post_position]]=1,0,SUMIFS($F$2:F1702,$H$2:H1702,Table1[[#This Row],[post_position]]-1,$C$2:C1702,Table1[[#This Row],[topic_id]]))</f>
        <v>40309.662592592591</v>
      </c>
    </row>
    <row r="1703" spans="1:19" x14ac:dyDescent="0.25">
      <c r="A1703" s="7">
        <v>1727</v>
      </c>
      <c r="B1703" s="7">
        <v>1</v>
      </c>
      <c r="C1703" s="7">
        <v>455</v>
      </c>
      <c r="D1703" s="7">
        <v>24</v>
      </c>
      <c r="F1703" s="8">
        <v>40311.16510416667</v>
      </c>
      <c r="G1703" s="7">
        <v>0</v>
      </c>
      <c r="H1703" s="7">
        <v>2</v>
      </c>
      <c r="I1703" s="7" t="b">
        <f t="shared" si="78"/>
        <v>1</v>
      </c>
      <c r="J1703" s="7" t="b">
        <f t="shared" si="79"/>
        <v>1</v>
      </c>
      <c r="K1703" s="7">
        <f t="shared" si="80"/>
        <v>1</v>
      </c>
      <c r="L1703" s="7">
        <f>WEEKDAY(Table1[[#This Row],[post_time]])</f>
        <v>5</v>
      </c>
      <c r="M1703" s="7">
        <f>VLOOKUP(Table1[[#This Row],[topic_id]],'All Topics Data'!$A$2:$I$1243,8,FALSE)</f>
        <v>40309.234027777777</v>
      </c>
      <c r="N1703" s="7">
        <f>Table1[[#This Row],[Hui Reply?]]*(Table1[[#This Row],[post_time]]-Table1[[#This Row],[timestamp of previous reply]])</f>
        <v>1.9310185185240698</v>
      </c>
      <c r="O1703" s="3">
        <f>O1702+Table1[[#This Row],[Hui Reply?]]</f>
        <v>381</v>
      </c>
      <c r="P1703" s="19">
        <f>INT(Table1[[#This Row],[post_time]])</f>
        <v>40311</v>
      </c>
      <c r="Q1703" s="3" t="str">
        <f>IF(Table1[[#This Row],[Hui Reply?]],VLOOKUP(Table1[[#This Row],[topic_id]],'All Topics Data'!$A$2:$E$1243,5,FALSE),0)</f>
        <v>bfraser</v>
      </c>
      <c r="R1703" s="8">
        <f>Table1[[#This Row],[post_time]]+8/24</f>
        <v>40311.498437500006</v>
      </c>
      <c r="S1703" s="3">
        <f>IF(Table1[[#This Row],[post_position]]=1,0,SUMIFS($F$2:F1703,$H$2:H1703,Table1[[#This Row],[post_position]]-1,$C$2:C1703,Table1[[#This Row],[topic_id]]))</f>
        <v>40309.234085648146</v>
      </c>
    </row>
    <row r="1704" spans="1:19" x14ac:dyDescent="0.25">
      <c r="A1704" s="7">
        <v>1728</v>
      </c>
      <c r="B1704" s="7">
        <v>1</v>
      </c>
      <c r="C1704" s="7">
        <v>438</v>
      </c>
      <c r="D1704" s="7">
        <v>3191</v>
      </c>
      <c r="F1704" s="8">
        <v>40311.376851851855</v>
      </c>
      <c r="G1704" s="7">
        <v>0</v>
      </c>
      <c r="H1704" s="7">
        <v>7</v>
      </c>
      <c r="I1704" s="7" t="b">
        <f t="shared" si="78"/>
        <v>0</v>
      </c>
      <c r="J1704" s="7" t="b">
        <f t="shared" si="79"/>
        <v>1</v>
      </c>
      <c r="K1704" s="7">
        <f t="shared" si="80"/>
        <v>0</v>
      </c>
      <c r="L1704" s="7">
        <f>WEEKDAY(Table1[[#This Row],[post_time]])</f>
        <v>5</v>
      </c>
      <c r="M1704" s="7">
        <f>VLOOKUP(Table1[[#This Row],[topic_id]],'All Topics Data'!$A$2:$I$1243,8,FALSE)</f>
        <v>40301.453472222223</v>
      </c>
      <c r="N1704" s="7">
        <f>Table1[[#This Row],[Hui Reply?]]*(Table1[[#This Row],[post_time]]-Table1[[#This Row],[timestamp of previous reply]])</f>
        <v>0</v>
      </c>
      <c r="O1704" s="3">
        <f>O1703+Table1[[#This Row],[Hui Reply?]]</f>
        <v>381</v>
      </c>
      <c r="P1704" s="19">
        <f>INT(Table1[[#This Row],[post_time]])</f>
        <v>40311</v>
      </c>
      <c r="Q1704" s="3">
        <f>IF(Table1[[#This Row],[Hui Reply?]],VLOOKUP(Table1[[#This Row],[topic_id]],'All Topics Data'!$A$2:$E$1243,5,FALSE),0)</f>
        <v>0</v>
      </c>
      <c r="R1704" s="8">
        <f>Table1[[#This Row],[post_time]]+8/24</f>
        <v>40311.710185185191</v>
      </c>
      <c r="S1704" s="3">
        <f>IF(Table1[[#This Row],[post_position]]=1,0,SUMIFS($F$2:F1704,$H$2:H1704,Table1[[#This Row],[post_position]]-1,$C$2:C1704,Table1[[#This Row],[topic_id]]))</f>
        <v>40308.44027777778</v>
      </c>
    </row>
    <row r="1705" spans="1:19" x14ac:dyDescent="0.25">
      <c r="A1705" s="7">
        <v>1729</v>
      </c>
      <c r="B1705" s="7">
        <v>1</v>
      </c>
      <c r="C1705" s="7">
        <v>458</v>
      </c>
      <c r="D1705" s="7">
        <v>6061</v>
      </c>
      <c r="F1705" s="8">
        <v>40311.441481481481</v>
      </c>
      <c r="G1705" s="7">
        <v>0</v>
      </c>
      <c r="H1705" s="7">
        <v>1</v>
      </c>
      <c r="I1705" s="7" t="b">
        <f t="shared" si="78"/>
        <v>0</v>
      </c>
      <c r="J1705" s="7" t="b">
        <f t="shared" si="79"/>
        <v>0</v>
      </c>
      <c r="K1705" s="7">
        <f t="shared" si="80"/>
        <v>0</v>
      </c>
      <c r="L1705" s="7">
        <f>WEEKDAY(Table1[[#This Row],[post_time]])</f>
        <v>5</v>
      </c>
      <c r="M1705" s="7">
        <f>VLOOKUP(Table1[[#This Row],[topic_id]],'All Topics Data'!$A$2:$I$1243,8,FALSE)</f>
        <v>40311.440972222219</v>
      </c>
      <c r="N1705" s="7">
        <f>Table1[[#This Row],[Hui Reply?]]*(Table1[[#This Row],[post_time]]-Table1[[#This Row],[timestamp of previous reply]])</f>
        <v>0</v>
      </c>
      <c r="O1705" s="3">
        <f>O1704+Table1[[#This Row],[Hui Reply?]]</f>
        <v>381</v>
      </c>
      <c r="P1705" s="19">
        <f>INT(Table1[[#This Row],[post_time]])</f>
        <v>40311</v>
      </c>
      <c r="Q1705" s="3">
        <f>IF(Table1[[#This Row],[Hui Reply?]],VLOOKUP(Table1[[#This Row],[topic_id]],'All Topics Data'!$A$2:$E$1243,5,FALSE),0)</f>
        <v>0</v>
      </c>
      <c r="R1705" s="8">
        <f>Table1[[#This Row],[post_time]]+8/24</f>
        <v>40311.774814814817</v>
      </c>
      <c r="S1705" s="3">
        <f>IF(Table1[[#This Row],[post_position]]=1,0,SUMIFS($F$2:F1705,$H$2:H1705,Table1[[#This Row],[post_position]]-1,$C$2:C1705,Table1[[#This Row],[topic_id]]))</f>
        <v>0</v>
      </c>
    </row>
    <row r="1706" spans="1:19" x14ac:dyDescent="0.25">
      <c r="A1706" s="7">
        <v>1730</v>
      </c>
      <c r="B1706" s="7">
        <v>1</v>
      </c>
      <c r="C1706" s="7">
        <v>458</v>
      </c>
      <c r="D1706" s="7">
        <v>2865</v>
      </c>
      <c r="F1706" s="8">
        <v>40311.498761574076</v>
      </c>
      <c r="G1706" s="7">
        <v>0</v>
      </c>
      <c r="H1706" s="7">
        <v>2</v>
      </c>
      <c r="I1706" s="7" t="b">
        <f t="shared" si="78"/>
        <v>0</v>
      </c>
      <c r="J1706" s="7" t="b">
        <f t="shared" si="79"/>
        <v>1</v>
      </c>
      <c r="K1706" s="7">
        <f t="shared" si="80"/>
        <v>0</v>
      </c>
      <c r="L1706" s="7">
        <f>WEEKDAY(Table1[[#This Row],[post_time]])</f>
        <v>5</v>
      </c>
      <c r="M1706" s="7">
        <f>VLOOKUP(Table1[[#This Row],[topic_id]],'All Topics Data'!$A$2:$I$1243,8,FALSE)</f>
        <v>40311.440972222219</v>
      </c>
      <c r="N1706" s="7">
        <f>Table1[[#This Row],[Hui Reply?]]*(Table1[[#This Row],[post_time]]-Table1[[#This Row],[timestamp of previous reply]])</f>
        <v>0</v>
      </c>
      <c r="O1706" s="3">
        <f>O1705+Table1[[#This Row],[Hui Reply?]]</f>
        <v>381</v>
      </c>
      <c r="P1706" s="19">
        <f>INT(Table1[[#This Row],[post_time]])</f>
        <v>40311</v>
      </c>
      <c r="Q1706" s="3">
        <f>IF(Table1[[#This Row],[Hui Reply?]],VLOOKUP(Table1[[#This Row],[topic_id]],'All Topics Data'!$A$2:$E$1243,5,FALSE),0)</f>
        <v>0</v>
      </c>
      <c r="R1706" s="8">
        <f>Table1[[#This Row],[post_time]]+8/24</f>
        <v>40311.832094907411</v>
      </c>
      <c r="S1706" s="3">
        <f>IF(Table1[[#This Row],[post_position]]=1,0,SUMIFS($F$2:F1706,$H$2:H1706,Table1[[#This Row],[post_position]]-1,$C$2:C1706,Table1[[#This Row],[topic_id]]))</f>
        <v>40311.441481481481</v>
      </c>
    </row>
    <row r="1707" spans="1:19" x14ac:dyDescent="0.25">
      <c r="A1707" s="7">
        <v>1731</v>
      </c>
      <c r="B1707" s="7">
        <v>1</v>
      </c>
      <c r="C1707" s="7">
        <v>458</v>
      </c>
      <c r="D1707" s="7">
        <v>24</v>
      </c>
      <c r="F1707" s="8">
        <v>40311.500451388885</v>
      </c>
      <c r="G1707" s="7">
        <v>0</v>
      </c>
      <c r="H1707" s="7">
        <v>3</v>
      </c>
      <c r="I1707" s="7" t="b">
        <f t="shared" si="78"/>
        <v>1</v>
      </c>
      <c r="J1707" s="7" t="b">
        <f t="shared" si="79"/>
        <v>1</v>
      </c>
      <c r="K1707" s="7">
        <f t="shared" si="80"/>
        <v>1</v>
      </c>
      <c r="L1707" s="7">
        <f>WEEKDAY(Table1[[#This Row],[post_time]])</f>
        <v>5</v>
      </c>
      <c r="M1707" s="7">
        <f>VLOOKUP(Table1[[#This Row],[topic_id]],'All Topics Data'!$A$2:$I$1243,8,FALSE)</f>
        <v>40311.440972222219</v>
      </c>
      <c r="N1707" s="7">
        <f>Table1[[#This Row],[Hui Reply?]]*(Table1[[#This Row],[post_time]]-Table1[[#This Row],[timestamp of previous reply]])</f>
        <v>1.6898148096515797E-3</v>
      </c>
      <c r="O1707" s="3">
        <f>O1706+Table1[[#This Row],[Hui Reply?]]</f>
        <v>382</v>
      </c>
      <c r="P1707" s="19">
        <f>INT(Table1[[#This Row],[post_time]])</f>
        <v>40311</v>
      </c>
      <c r="Q1707" s="3" t="str">
        <f>IF(Table1[[#This Row],[Hui Reply?]],VLOOKUP(Table1[[#This Row],[topic_id]],'All Topics Data'!$A$2:$E$1243,5,FALSE),0)</f>
        <v>kishore_lp</v>
      </c>
      <c r="R1707" s="8">
        <f>Table1[[#This Row],[post_time]]+8/24</f>
        <v>40311.833784722221</v>
      </c>
      <c r="S1707" s="3">
        <f>IF(Table1[[#This Row],[post_position]]=1,0,SUMIFS($F$2:F1707,$H$2:H1707,Table1[[#This Row],[post_position]]-1,$C$2:C1707,Table1[[#This Row],[topic_id]]))</f>
        <v>40311.498761574076</v>
      </c>
    </row>
    <row r="1708" spans="1:19" x14ac:dyDescent="0.25">
      <c r="A1708" s="7">
        <v>1732</v>
      </c>
      <c r="B1708" s="7">
        <v>1</v>
      </c>
      <c r="C1708" s="7">
        <v>458</v>
      </c>
      <c r="D1708" s="7">
        <v>2758</v>
      </c>
      <c r="E1708" s="2"/>
      <c r="F1708" s="8">
        <v>40311.513159722221</v>
      </c>
      <c r="G1708" s="7">
        <v>0</v>
      </c>
      <c r="H1708" s="7">
        <v>4</v>
      </c>
      <c r="I1708" s="7" t="b">
        <f t="shared" si="78"/>
        <v>0</v>
      </c>
      <c r="J1708" s="7" t="b">
        <f t="shared" si="79"/>
        <v>1</v>
      </c>
      <c r="K1708" s="7">
        <f t="shared" si="80"/>
        <v>0</v>
      </c>
      <c r="L1708" s="7">
        <f>WEEKDAY(Table1[[#This Row],[post_time]])</f>
        <v>5</v>
      </c>
      <c r="M1708" s="7">
        <f>VLOOKUP(Table1[[#This Row],[topic_id]],'All Topics Data'!$A$2:$I$1243,8,FALSE)</f>
        <v>40311.440972222219</v>
      </c>
      <c r="N1708" s="7">
        <f>Table1[[#This Row],[Hui Reply?]]*(Table1[[#This Row],[post_time]]-Table1[[#This Row],[timestamp of previous reply]])</f>
        <v>0</v>
      </c>
      <c r="O1708" s="3">
        <f>O1707+Table1[[#This Row],[Hui Reply?]]</f>
        <v>382</v>
      </c>
      <c r="P1708" s="19">
        <f>INT(Table1[[#This Row],[post_time]])</f>
        <v>40311</v>
      </c>
      <c r="Q1708" s="3">
        <f>IF(Table1[[#This Row],[Hui Reply?]],VLOOKUP(Table1[[#This Row],[topic_id]],'All Topics Data'!$A$2:$E$1243,5,FALSE),0)</f>
        <v>0</v>
      </c>
      <c r="R1708" s="8">
        <f>Table1[[#This Row],[post_time]]+8/24</f>
        <v>40311.846493055556</v>
      </c>
      <c r="S1708" s="3">
        <f>IF(Table1[[#This Row],[post_position]]=1,0,SUMIFS($F$2:F1708,$H$2:H1708,Table1[[#This Row],[post_position]]-1,$C$2:C1708,Table1[[#This Row],[topic_id]]))</f>
        <v>40311.500451388885</v>
      </c>
    </row>
    <row r="1709" spans="1:19" x14ac:dyDescent="0.25">
      <c r="A1709" s="7">
        <v>1733</v>
      </c>
      <c r="B1709" s="7">
        <v>1</v>
      </c>
      <c r="C1709" s="7">
        <v>459</v>
      </c>
      <c r="D1709" s="7">
        <v>6066</v>
      </c>
      <c r="E1709" s="2"/>
      <c r="F1709" s="8">
        <v>40311.559398148151</v>
      </c>
      <c r="G1709" s="7">
        <v>0</v>
      </c>
      <c r="H1709" s="7">
        <v>1</v>
      </c>
      <c r="I1709" s="7" t="b">
        <f t="shared" si="78"/>
        <v>0</v>
      </c>
      <c r="J1709" s="7" t="b">
        <f t="shared" si="79"/>
        <v>0</v>
      </c>
      <c r="K1709" s="7">
        <f t="shared" si="80"/>
        <v>0</v>
      </c>
      <c r="L1709" s="7">
        <f>WEEKDAY(Table1[[#This Row],[post_time]])</f>
        <v>5</v>
      </c>
      <c r="M1709" s="7">
        <f>VLOOKUP(Table1[[#This Row],[topic_id]],'All Topics Data'!$A$2:$I$1243,8,FALSE)</f>
        <v>40311.559027777781</v>
      </c>
      <c r="N1709" s="7">
        <f>Table1[[#This Row],[Hui Reply?]]*(Table1[[#This Row],[post_time]]-Table1[[#This Row],[timestamp of previous reply]])</f>
        <v>0</v>
      </c>
      <c r="O1709" s="3">
        <f>O1708+Table1[[#This Row],[Hui Reply?]]</f>
        <v>382</v>
      </c>
      <c r="P1709" s="19">
        <f>INT(Table1[[#This Row],[post_time]])</f>
        <v>40311</v>
      </c>
      <c r="Q1709" s="3">
        <f>IF(Table1[[#This Row],[Hui Reply?]],VLOOKUP(Table1[[#This Row],[topic_id]],'All Topics Data'!$A$2:$E$1243,5,FALSE),0)</f>
        <v>0</v>
      </c>
      <c r="R1709" s="8">
        <f>Table1[[#This Row],[post_time]]+8/24</f>
        <v>40311.892731481486</v>
      </c>
      <c r="S1709" s="3">
        <f>IF(Table1[[#This Row],[post_position]]=1,0,SUMIFS($F$2:F1709,$H$2:H1709,Table1[[#This Row],[post_position]]-1,$C$2:C1709,Table1[[#This Row],[topic_id]]))</f>
        <v>0</v>
      </c>
    </row>
    <row r="1710" spans="1:19" x14ac:dyDescent="0.25">
      <c r="A1710" s="7">
        <v>1734</v>
      </c>
      <c r="B1710" s="7">
        <v>1</v>
      </c>
      <c r="C1710" s="7">
        <v>459</v>
      </c>
      <c r="D1710" s="7">
        <v>24</v>
      </c>
      <c r="E1710" s="2"/>
      <c r="F1710" s="8">
        <v>40311.581944444442</v>
      </c>
      <c r="G1710" s="7">
        <v>0</v>
      </c>
      <c r="H1710" s="7">
        <v>2</v>
      </c>
      <c r="I1710" s="7" t="b">
        <f t="shared" si="78"/>
        <v>1</v>
      </c>
      <c r="J1710" s="7" t="b">
        <f t="shared" si="79"/>
        <v>1</v>
      </c>
      <c r="K1710" s="7">
        <f t="shared" si="80"/>
        <v>1</v>
      </c>
      <c r="L1710" s="7">
        <f>WEEKDAY(Table1[[#This Row],[post_time]])</f>
        <v>5</v>
      </c>
      <c r="M1710" s="7">
        <f>VLOOKUP(Table1[[#This Row],[topic_id]],'All Topics Data'!$A$2:$I$1243,8,FALSE)</f>
        <v>40311.559027777781</v>
      </c>
      <c r="N1710" s="7">
        <f>Table1[[#This Row],[Hui Reply?]]*(Table1[[#This Row],[post_time]]-Table1[[#This Row],[timestamp of previous reply]])</f>
        <v>2.2546296291693579E-2</v>
      </c>
      <c r="O1710" s="3">
        <f>O1709+Table1[[#This Row],[Hui Reply?]]</f>
        <v>383</v>
      </c>
      <c r="P1710" s="19">
        <f>INT(Table1[[#This Row],[post_time]])</f>
        <v>40311</v>
      </c>
      <c r="Q1710" s="3" t="str">
        <f>IF(Table1[[#This Row],[Hui Reply?]],VLOOKUP(Table1[[#This Row],[topic_id]],'All Topics Data'!$A$2:$E$1243,5,FALSE),0)</f>
        <v>wysie218</v>
      </c>
      <c r="R1710" s="8">
        <f>Table1[[#This Row],[post_time]]+8/24</f>
        <v>40311.915277777778</v>
      </c>
      <c r="S1710" s="3">
        <f>IF(Table1[[#This Row],[post_position]]=1,0,SUMIFS($F$2:F1710,$H$2:H1710,Table1[[#This Row],[post_position]]-1,$C$2:C1710,Table1[[#This Row],[topic_id]]))</f>
        <v>40311.559398148151</v>
      </c>
    </row>
    <row r="1711" spans="1:19" x14ac:dyDescent="0.25">
      <c r="A1711" s="7">
        <v>1735</v>
      </c>
      <c r="B1711" s="7">
        <v>1</v>
      </c>
      <c r="C1711" s="7">
        <v>460</v>
      </c>
      <c r="D1711" s="7">
        <v>6067</v>
      </c>
      <c r="E1711" s="2"/>
      <c r="F1711" s="8">
        <v>40311.614571759259</v>
      </c>
      <c r="G1711" s="7">
        <v>0</v>
      </c>
      <c r="H1711" s="7">
        <v>1</v>
      </c>
      <c r="I1711" s="7" t="b">
        <f t="shared" si="78"/>
        <v>0</v>
      </c>
      <c r="J1711" s="7" t="b">
        <f t="shared" si="79"/>
        <v>0</v>
      </c>
      <c r="K1711" s="7">
        <f t="shared" si="80"/>
        <v>0</v>
      </c>
      <c r="L1711" s="7">
        <f>WEEKDAY(Table1[[#This Row],[post_time]])</f>
        <v>5</v>
      </c>
      <c r="M1711" s="7">
        <f>VLOOKUP(Table1[[#This Row],[topic_id]],'All Topics Data'!$A$2:$I$1243,8,FALSE)</f>
        <v>40311.613888888889</v>
      </c>
      <c r="N1711" s="7">
        <f>Table1[[#This Row],[Hui Reply?]]*(Table1[[#This Row],[post_time]]-Table1[[#This Row],[timestamp of previous reply]])</f>
        <v>0</v>
      </c>
      <c r="O1711" s="3">
        <f>O1710+Table1[[#This Row],[Hui Reply?]]</f>
        <v>383</v>
      </c>
      <c r="P1711" s="19">
        <f>INT(Table1[[#This Row],[post_time]])</f>
        <v>40311</v>
      </c>
      <c r="Q1711" s="3">
        <f>IF(Table1[[#This Row],[Hui Reply?]],VLOOKUP(Table1[[#This Row],[topic_id]],'All Topics Data'!$A$2:$E$1243,5,FALSE),0)</f>
        <v>0</v>
      </c>
      <c r="R1711" s="8">
        <f>Table1[[#This Row],[post_time]]+8/24</f>
        <v>40311.947905092595</v>
      </c>
      <c r="S1711" s="3">
        <f>IF(Table1[[#This Row],[post_position]]=1,0,SUMIFS($F$2:F1711,$H$2:H1711,Table1[[#This Row],[post_position]]-1,$C$2:C1711,Table1[[#This Row],[topic_id]]))</f>
        <v>0</v>
      </c>
    </row>
    <row r="1712" spans="1:19" x14ac:dyDescent="0.25">
      <c r="A1712" s="7">
        <v>1736</v>
      </c>
      <c r="B1712" s="7">
        <v>1</v>
      </c>
      <c r="C1712" s="7">
        <v>459</v>
      </c>
      <c r="D1712" s="7">
        <v>6066</v>
      </c>
      <c r="F1712" s="8">
        <v>40311.635185185187</v>
      </c>
      <c r="G1712" s="7">
        <v>0</v>
      </c>
      <c r="H1712" s="7">
        <v>3</v>
      </c>
      <c r="I1712" s="7" t="b">
        <f t="shared" si="78"/>
        <v>0</v>
      </c>
      <c r="J1712" s="7" t="b">
        <f t="shared" si="79"/>
        <v>1</v>
      </c>
      <c r="K1712" s="7">
        <f t="shared" si="80"/>
        <v>0</v>
      </c>
      <c r="L1712" s="7">
        <f>WEEKDAY(Table1[[#This Row],[post_time]])</f>
        <v>5</v>
      </c>
      <c r="M1712" s="7">
        <f>VLOOKUP(Table1[[#This Row],[topic_id]],'All Topics Data'!$A$2:$I$1243,8,FALSE)</f>
        <v>40311.559027777781</v>
      </c>
      <c r="N1712" s="7">
        <f>Table1[[#This Row],[Hui Reply?]]*(Table1[[#This Row],[post_time]]-Table1[[#This Row],[timestamp of previous reply]])</f>
        <v>0</v>
      </c>
      <c r="O1712" s="3">
        <f>O1711+Table1[[#This Row],[Hui Reply?]]</f>
        <v>383</v>
      </c>
      <c r="P1712" s="19">
        <f>INT(Table1[[#This Row],[post_time]])</f>
        <v>40311</v>
      </c>
      <c r="Q1712" s="3">
        <f>IF(Table1[[#This Row],[Hui Reply?]],VLOOKUP(Table1[[#This Row],[topic_id]],'All Topics Data'!$A$2:$E$1243,5,FALSE),0)</f>
        <v>0</v>
      </c>
      <c r="R1712" s="8">
        <f>Table1[[#This Row],[post_time]]+8/24</f>
        <v>40311.968518518523</v>
      </c>
      <c r="S1712" s="3">
        <f>IF(Table1[[#This Row],[post_position]]=1,0,SUMIFS($F$2:F1712,$H$2:H1712,Table1[[#This Row],[post_position]]-1,$C$2:C1712,Table1[[#This Row],[topic_id]]))</f>
        <v>40311.581944444442</v>
      </c>
    </row>
    <row r="1713" spans="1:19" x14ac:dyDescent="0.25">
      <c r="A1713" s="7">
        <v>1737</v>
      </c>
      <c r="B1713" s="7">
        <v>1</v>
      </c>
      <c r="C1713" s="7">
        <v>461</v>
      </c>
      <c r="D1713" s="7">
        <v>6071</v>
      </c>
      <c r="E1713" s="2"/>
      <c r="F1713" s="8">
        <v>40311.814062500001</v>
      </c>
      <c r="G1713" s="7">
        <v>0</v>
      </c>
      <c r="H1713" s="7">
        <v>1</v>
      </c>
      <c r="I1713" s="7" t="b">
        <f t="shared" si="78"/>
        <v>0</v>
      </c>
      <c r="J1713" s="7" t="b">
        <f t="shared" si="79"/>
        <v>0</v>
      </c>
      <c r="K1713" s="7">
        <f t="shared" si="80"/>
        <v>0</v>
      </c>
      <c r="L1713" s="7">
        <f>WEEKDAY(Table1[[#This Row],[post_time]])</f>
        <v>5</v>
      </c>
      <c r="M1713" s="7">
        <f>VLOOKUP(Table1[[#This Row],[topic_id]],'All Topics Data'!$A$2:$I$1243,8,FALSE)</f>
        <v>40311.813888888886</v>
      </c>
      <c r="N1713" s="7">
        <f>Table1[[#This Row],[Hui Reply?]]*(Table1[[#This Row],[post_time]]-Table1[[#This Row],[timestamp of previous reply]])</f>
        <v>0</v>
      </c>
      <c r="O1713" s="3">
        <f>O1712+Table1[[#This Row],[Hui Reply?]]</f>
        <v>383</v>
      </c>
      <c r="P1713" s="19">
        <f>INT(Table1[[#This Row],[post_time]])</f>
        <v>40311</v>
      </c>
      <c r="Q1713" s="3">
        <f>IF(Table1[[#This Row],[Hui Reply?]],VLOOKUP(Table1[[#This Row],[topic_id]],'All Topics Data'!$A$2:$E$1243,5,FALSE),0)</f>
        <v>0</v>
      </c>
      <c r="R1713" s="8">
        <f>Table1[[#This Row],[post_time]]+8/24</f>
        <v>40312.147395833337</v>
      </c>
      <c r="S1713" s="3">
        <f>IF(Table1[[#This Row],[post_position]]=1,0,SUMIFS($F$2:F1713,$H$2:H1713,Table1[[#This Row],[post_position]]-1,$C$2:C1713,Table1[[#This Row],[topic_id]]))</f>
        <v>0</v>
      </c>
    </row>
    <row r="1714" spans="1:19" x14ac:dyDescent="0.25">
      <c r="A1714" s="7">
        <v>1738</v>
      </c>
      <c r="B1714" s="7">
        <v>1</v>
      </c>
      <c r="C1714" s="7">
        <v>462</v>
      </c>
      <c r="D1714" s="7">
        <v>6066</v>
      </c>
      <c r="E1714" s="2"/>
      <c r="F1714" s="8">
        <v>40311.83452546296</v>
      </c>
      <c r="G1714" s="7">
        <v>0</v>
      </c>
      <c r="H1714" s="7">
        <v>1</v>
      </c>
      <c r="I1714" s="7" t="b">
        <f t="shared" si="78"/>
        <v>0</v>
      </c>
      <c r="J1714" s="7" t="b">
        <f t="shared" si="79"/>
        <v>0</v>
      </c>
      <c r="K1714" s="7">
        <f t="shared" si="80"/>
        <v>0</v>
      </c>
      <c r="L1714" s="7">
        <f>WEEKDAY(Table1[[#This Row],[post_time]])</f>
        <v>5</v>
      </c>
      <c r="M1714" s="7">
        <f>VLOOKUP(Table1[[#This Row],[topic_id]],'All Topics Data'!$A$2:$I$1243,8,FALSE)</f>
        <v>40311.834027777775</v>
      </c>
      <c r="N1714" s="7">
        <f>Table1[[#This Row],[Hui Reply?]]*(Table1[[#This Row],[post_time]]-Table1[[#This Row],[timestamp of previous reply]])</f>
        <v>0</v>
      </c>
      <c r="O1714" s="3">
        <f>O1713+Table1[[#This Row],[Hui Reply?]]</f>
        <v>383</v>
      </c>
      <c r="P1714" s="19">
        <f>INT(Table1[[#This Row],[post_time]])</f>
        <v>40311</v>
      </c>
      <c r="Q1714" s="3">
        <f>IF(Table1[[#This Row],[Hui Reply?]],VLOOKUP(Table1[[#This Row],[topic_id]],'All Topics Data'!$A$2:$E$1243,5,FALSE),0)</f>
        <v>0</v>
      </c>
      <c r="R1714" s="8">
        <f>Table1[[#This Row],[post_time]]+8/24</f>
        <v>40312.167858796296</v>
      </c>
      <c r="S1714" s="3">
        <f>IF(Table1[[#This Row],[post_position]]=1,0,SUMIFS($F$2:F1714,$H$2:H1714,Table1[[#This Row],[post_position]]-1,$C$2:C1714,Table1[[#This Row],[topic_id]]))</f>
        <v>0</v>
      </c>
    </row>
    <row r="1715" spans="1:19" x14ac:dyDescent="0.25">
      <c r="A1715" s="7">
        <v>1739</v>
      </c>
      <c r="B1715" s="7">
        <v>5</v>
      </c>
      <c r="C1715" s="7">
        <v>95</v>
      </c>
      <c r="D1715" s="7">
        <v>6071</v>
      </c>
      <c r="F1715" s="8">
        <v>40311.869398148148</v>
      </c>
      <c r="G1715" s="7">
        <v>0</v>
      </c>
      <c r="H1715" s="7">
        <v>2</v>
      </c>
      <c r="I1715" s="7" t="b">
        <f t="shared" si="78"/>
        <v>0</v>
      </c>
      <c r="J1715" s="7" t="b">
        <f t="shared" si="79"/>
        <v>1</v>
      </c>
      <c r="K1715" s="7">
        <f t="shared" si="80"/>
        <v>0</v>
      </c>
      <c r="L1715" s="7">
        <f>WEEKDAY(Table1[[#This Row],[post_time]])</f>
        <v>5</v>
      </c>
      <c r="M1715" s="7">
        <f>VLOOKUP(Table1[[#This Row],[topic_id]],'All Topics Data'!$A$2:$I$1243,8,FALSE)</f>
        <v>40100.3125</v>
      </c>
      <c r="N1715" s="7">
        <f>Table1[[#This Row],[Hui Reply?]]*(Table1[[#This Row],[post_time]]-Table1[[#This Row],[timestamp of previous reply]])</f>
        <v>0</v>
      </c>
      <c r="O1715" s="3">
        <f>O1714+Table1[[#This Row],[Hui Reply?]]</f>
        <v>383</v>
      </c>
      <c r="P1715" s="19">
        <f>INT(Table1[[#This Row],[post_time]])</f>
        <v>40311</v>
      </c>
      <c r="Q1715" s="3">
        <f>IF(Table1[[#This Row],[Hui Reply?]],VLOOKUP(Table1[[#This Row],[topic_id]],'All Topics Data'!$A$2:$E$1243,5,FALSE),0)</f>
        <v>0</v>
      </c>
      <c r="R1715" s="8">
        <f>Table1[[#This Row],[post_time]]+8/24</f>
        <v>40312.202731481484</v>
      </c>
      <c r="S1715" s="3">
        <f>IF(Table1[[#This Row],[post_position]]=1,0,SUMIFS($F$2:F1715,$H$2:H1715,Table1[[#This Row],[post_position]]-1,$C$2:C1715,Table1[[#This Row],[topic_id]]))</f>
        <v>40100.312534722223</v>
      </c>
    </row>
    <row r="1716" spans="1:19" x14ac:dyDescent="0.25">
      <c r="A1716" s="7">
        <v>1740</v>
      </c>
      <c r="B1716" s="7">
        <v>1</v>
      </c>
      <c r="C1716" s="7">
        <v>462</v>
      </c>
      <c r="D1716" s="7">
        <v>24</v>
      </c>
      <c r="E1716" s="2"/>
      <c r="F1716" s="8">
        <v>40311.994837962964</v>
      </c>
      <c r="G1716" s="7">
        <v>0</v>
      </c>
      <c r="H1716" s="7">
        <v>2</v>
      </c>
      <c r="I1716" s="7" t="b">
        <f t="shared" si="78"/>
        <v>1</v>
      </c>
      <c r="J1716" s="7" t="b">
        <f t="shared" si="79"/>
        <v>1</v>
      </c>
      <c r="K1716" s="7">
        <f t="shared" si="80"/>
        <v>1</v>
      </c>
      <c r="L1716" s="7">
        <f>WEEKDAY(Table1[[#This Row],[post_time]])</f>
        <v>5</v>
      </c>
      <c r="M1716" s="7">
        <f>VLOOKUP(Table1[[#This Row],[topic_id]],'All Topics Data'!$A$2:$I$1243,8,FALSE)</f>
        <v>40311.834027777775</v>
      </c>
      <c r="N1716" s="7">
        <f>Table1[[#This Row],[Hui Reply?]]*(Table1[[#This Row],[post_time]]-Table1[[#This Row],[timestamp of previous reply]])</f>
        <v>0.1603125000037835</v>
      </c>
      <c r="O1716" s="3">
        <f>O1715+Table1[[#This Row],[Hui Reply?]]</f>
        <v>384</v>
      </c>
      <c r="P1716" s="19">
        <f>INT(Table1[[#This Row],[post_time]])</f>
        <v>40311</v>
      </c>
      <c r="Q1716" s="3" t="str">
        <f>IF(Table1[[#This Row],[Hui Reply?]],VLOOKUP(Table1[[#This Row],[topic_id]],'All Topics Data'!$A$2:$E$1243,5,FALSE),0)</f>
        <v>wysie218</v>
      </c>
      <c r="R1716" s="8">
        <f>Table1[[#This Row],[post_time]]+8/24</f>
        <v>40312.3281712963</v>
      </c>
      <c r="S1716" s="3">
        <f>IF(Table1[[#This Row],[post_position]]=1,0,SUMIFS($F$2:F1716,$H$2:H1716,Table1[[#This Row],[post_position]]-1,$C$2:C1716,Table1[[#This Row],[topic_id]]))</f>
        <v>40311.83452546296</v>
      </c>
    </row>
    <row r="1717" spans="1:19" x14ac:dyDescent="0.25">
      <c r="A1717" s="7">
        <v>1741</v>
      </c>
      <c r="B1717" s="7">
        <v>1</v>
      </c>
      <c r="C1717" s="7">
        <v>461</v>
      </c>
      <c r="D1717" s="7">
        <v>24</v>
      </c>
      <c r="E1717" s="2"/>
      <c r="F1717" s="8">
        <v>40311.998287037037</v>
      </c>
      <c r="G1717" s="7">
        <v>0</v>
      </c>
      <c r="H1717" s="7">
        <v>2</v>
      </c>
      <c r="I1717" s="7" t="b">
        <f t="shared" si="78"/>
        <v>1</v>
      </c>
      <c r="J1717" s="7" t="b">
        <f t="shared" si="79"/>
        <v>1</v>
      </c>
      <c r="K1717" s="7">
        <f t="shared" si="80"/>
        <v>1</v>
      </c>
      <c r="L1717" s="7">
        <f>WEEKDAY(Table1[[#This Row],[post_time]])</f>
        <v>5</v>
      </c>
      <c r="M1717" s="7">
        <f>VLOOKUP(Table1[[#This Row],[topic_id]],'All Topics Data'!$A$2:$I$1243,8,FALSE)</f>
        <v>40311.813888888886</v>
      </c>
      <c r="N1717" s="7">
        <f>Table1[[#This Row],[Hui Reply?]]*(Table1[[#This Row],[post_time]]-Table1[[#This Row],[timestamp of previous reply]])</f>
        <v>0.18422453703533392</v>
      </c>
      <c r="O1717" s="3">
        <f>O1716+Table1[[#This Row],[Hui Reply?]]</f>
        <v>385</v>
      </c>
      <c r="P1717" s="19">
        <f>INT(Table1[[#This Row],[post_time]])</f>
        <v>40311</v>
      </c>
      <c r="Q1717" s="3" t="str">
        <f>IF(Table1[[#This Row],[Hui Reply?]],VLOOKUP(Table1[[#This Row],[topic_id]],'All Topics Data'!$A$2:$E$1243,5,FALSE),0)</f>
        <v>nagovind</v>
      </c>
      <c r="R1717" s="8">
        <f>Table1[[#This Row],[post_time]]+8/24</f>
        <v>40312.331620370373</v>
      </c>
      <c r="S1717" s="3">
        <f>IF(Table1[[#This Row],[post_position]]=1,0,SUMIFS($F$2:F1717,$H$2:H1717,Table1[[#This Row],[post_position]]-1,$C$2:C1717,Table1[[#This Row],[topic_id]]))</f>
        <v>40311.814062500001</v>
      </c>
    </row>
    <row r="1718" spans="1:19" x14ac:dyDescent="0.25">
      <c r="A1718" s="7">
        <v>1742</v>
      </c>
      <c r="B1718" s="7">
        <v>1</v>
      </c>
      <c r="C1718" s="7">
        <v>456</v>
      </c>
      <c r="D1718" s="7">
        <v>3983</v>
      </c>
      <c r="F1718" s="8">
        <v>40312.591354166667</v>
      </c>
      <c r="G1718" s="7">
        <v>0</v>
      </c>
      <c r="H1718" s="7">
        <v>11</v>
      </c>
      <c r="I1718" s="7" t="b">
        <f t="shared" si="78"/>
        <v>0</v>
      </c>
      <c r="J1718" s="7" t="b">
        <f t="shared" si="79"/>
        <v>1</v>
      </c>
      <c r="K1718" s="7">
        <f t="shared" si="80"/>
        <v>0</v>
      </c>
      <c r="L1718" s="7">
        <f>WEEKDAY(Table1[[#This Row],[post_time]])</f>
        <v>6</v>
      </c>
      <c r="M1718" s="7">
        <f>VLOOKUP(Table1[[#This Row],[topic_id]],'All Topics Data'!$A$2:$I$1243,8,FALSE)</f>
        <v>40309.418055555558</v>
      </c>
      <c r="N1718" s="7">
        <f>Table1[[#This Row],[Hui Reply?]]*(Table1[[#This Row],[post_time]]-Table1[[#This Row],[timestamp of previous reply]])</f>
        <v>0</v>
      </c>
      <c r="O1718" s="3">
        <f>O1717+Table1[[#This Row],[Hui Reply?]]</f>
        <v>385</v>
      </c>
      <c r="P1718" s="19">
        <f>INT(Table1[[#This Row],[post_time]])</f>
        <v>40312</v>
      </c>
      <c r="Q1718" s="3">
        <f>IF(Table1[[#This Row],[Hui Reply?]],VLOOKUP(Table1[[#This Row],[topic_id]],'All Topics Data'!$A$2:$E$1243,5,FALSE),0)</f>
        <v>0</v>
      </c>
      <c r="R1718" s="8">
        <f>Table1[[#This Row],[post_time]]+8/24</f>
        <v>40312.924687500003</v>
      </c>
      <c r="S1718" s="3">
        <f>IF(Table1[[#This Row],[post_position]]=1,0,SUMIFS($F$2:F1718,$H$2:H1718,Table1[[#This Row],[post_position]]-1,$C$2:C1718,Table1[[#This Row],[topic_id]]))</f>
        <v>40310.995497685188</v>
      </c>
    </row>
    <row r="1719" spans="1:19" x14ac:dyDescent="0.25">
      <c r="A1719" s="7">
        <v>1743</v>
      </c>
      <c r="B1719" s="7">
        <v>1</v>
      </c>
      <c r="C1719" s="7">
        <v>463</v>
      </c>
      <c r="D1719" s="7">
        <v>6090</v>
      </c>
      <c r="E1719" s="2"/>
      <c r="F1719" s="8">
        <v>40312.638807870368</v>
      </c>
      <c r="G1719" s="7">
        <v>0</v>
      </c>
      <c r="H1719" s="7">
        <v>1</v>
      </c>
      <c r="I1719" s="7" t="b">
        <f t="shared" si="78"/>
        <v>0</v>
      </c>
      <c r="J1719" s="7" t="b">
        <f t="shared" si="79"/>
        <v>0</v>
      </c>
      <c r="K1719" s="7">
        <f t="shared" si="80"/>
        <v>0</v>
      </c>
      <c r="L1719" s="7">
        <f>WEEKDAY(Table1[[#This Row],[post_time]])</f>
        <v>6</v>
      </c>
      <c r="M1719" s="7">
        <f>VLOOKUP(Table1[[#This Row],[topic_id]],'All Topics Data'!$A$2:$I$1243,8,FALSE)</f>
        <v>40312.638194444444</v>
      </c>
      <c r="N1719" s="7">
        <f>Table1[[#This Row],[Hui Reply?]]*(Table1[[#This Row],[post_time]]-Table1[[#This Row],[timestamp of previous reply]])</f>
        <v>0</v>
      </c>
      <c r="O1719" s="3">
        <f>O1718+Table1[[#This Row],[Hui Reply?]]</f>
        <v>385</v>
      </c>
      <c r="P1719" s="19">
        <f>INT(Table1[[#This Row],[post_time]])</f>
        <v>40312</v>
      </c>
      <c r="Q1719" s="3">
        <f>IF(Table1[[#This Row],[Hui Reply?]],VLOOKUP(Table1[[#This Row],[topic_id]],'All Topics Data'!$A$2:$E$1243,5,FALSE),0)</f>
        <v>0</v>
      </c>
      <c r="R1719" s="8">
        <f>Table1[[#This Row],[post_time]]+8/24</f>
        <v>40312.972141203703</v>
      </c>
      <c r="S1719" s="3">
        <f>IF(Table1[[#This Row],[post_position]]=1,0,SUMIFS($F$2:F1719,$H$2:H1719,Table1[[#This Row],[post_position]]-1,$C$2:C1719,Table1[[#This Row],[topic_id]]))</f>
        <v>0</v>
      </c>
    </row>
    <row r="1720" spans="1:19" x14ac:dyDescent="0.25">
      <c r="A1720" s="7">
        <v>1744</v>
      </c>
      <c r="B1720" s="7">
        <v>1</v>
      </c>
      <c r="C1720" s="7">
        <v>461</v>
      </c>
      <c r="D1720" s="7">
        <v>6071</v>
      </c>
      <c r="E1720" s="2"/>
      <c r="F1720" s="8">
        <v>40312.734849537039</v>
      </c>
      <c r="G1720" s="7">
        <v>0</v>
      </c>
      <c r="H1720" s="7">
        <v>3</v>
      </c>
      <c r="I1720" s="7" t="b">
        <f t="shared" si="78"/>
        <v>0</v>
      </c>
      <c r="J1720" s="7" t="b">
        <f t="shared" si="79"/>
        <v>1</v>
      </c>
      <c r="K1720" s="7">
        <f t="shared" si="80"/>
        <v>0</v>
      </c>
      <c r="L1720" s="7">
        <f>WEEKDAY(Table1[[#This Row],[post_time]])</f>
        <v>6</v>
      </c>
      <c r="M1720" s="7">
        <f>VLOOKUP(Table1[[#This Row],[topic_id]],'All Topics Data'!$A$2:$I$1243,8,FALSE)</f>
        <v>40311.813888888886</v>
      </c>
      <c r="N1720" s="7">
        <f>Table1[[#This Row],[Hui Reply?]]*(Table1[[#This Row],[post_time]]-Table1[[#This Row],[timestamp of previous reply]])</f>
        <v>0</v>
      </c>
      <c r="O1720" s="3">
        <f>O1719+Table1[[#This Row],[Hui Reply?]]</f>
        <v>385</v>
      </c>
      <c r="P1720" s="19">
        <f>INT(Table1[[#This Row],[post_time]])</f>
        <v>40312</v>
      </c>
      <c r="Q1720" s="3">
        <f>IF(Table1[[#This Row],[Hui Reply?]],VLOOKUP(Table1[[#This Row],[topic_id]],'All Topics Data'!$A$2:$E$1243,5,FALSE),0)</f>
        <v>0</v>
      </c>
      <c r="R1720" s="8">
        <f>Table1[[#This Row],[post_time]]+8/24</f>
        <v>40313.068182870375</v>
      </c>
      <c r="S1720" s="3">
        <f>IF(Table1[[#This Row],[post_position]]=1,0,SUMIFS($F$2:F1720,$H$2:H1720,Table1[[#This Row],[post_position]]-1,$C$2:C1720,Table1[[#This Row],[topic_id]]))</f>
        <v>40311.998287037037</v>
      </c>
    </row>
    <row r="1721" spans="1:19" x14ac:dyDescent="0.25">
      <c r="A1721" s="7">
        <v>1745</v>
      </c>
      <c r="B1721" s="7">
        <v>1</v>
      </c>
      <c r="C1721" s="7">
        <v>463</v>
      </c>
      <c r="D1721" s="7">
        <v>2865</v>
      </c>
      <c r="F1721" s="8">
        <v>40312.759340277778</v>
      </c>
      <c r="G1721" s="7">
        <v>0</v>
      </c>
      <c r="H1721" s="7">
        <v>2</v>
      </c>
      <c r="I1721" s="7" t="b">
        <f t="shared" si="78"/>
        <v>0</v>
      </c>
      <c r="J1721" s="7" t="b">
        <f t="shared" si="79"/>
        <v>1</v>
      </c>
      <c r="K1721" s="7">
        <f t="shared" si="80"/>
        <v>0</v>
      </c>
      <c r="L1721" s="7">
        <f>WEEKDAY(Table1[[#This Row],[post_time]])</f>
        <v>6</v>
      </c>
      <c r="M1721" s="7">
        <f>VLOOKUP(Table1[[#This Row],[topic_id]],'All Topics Data'!$A$2:$I$1243,8,FALSE)</f>
        <v>40312.638194444444</v>
      </c>
      <c r="N1721" s="7">
        <f>Table1[[#This Row],[Hui Reply?]]*(Table1[[#This Row],[post_time]]-Table1[[#This Row],[timestamp of previous reply]])</f>
        <v>0</v>
      </c>
      <c r="O1721" s="3">
        <f>O1720+Table1[[#This Row],[Hui Reply?]]</f>
        <v>385</v>
      </c>
      <c r="P1721" s="19">
        <f>INT(Table1[[#This Row],[post_time]])</f>
        <v>40312</v>
      </c>
      <c r="Q1721" s="3">
        <f>IF(Table1[[#This Row],[Hui Reply?]],VLOOKUP(Table1[[#This Row],[topic_id]],'All Topics Data'!$A$2:$E$1243,5,FALSE),0)</f>
        <v>0</v>
      </c>
      <c r="R1721" s="8">
        <f>Table1[[#This Row],[post_time]]+8/24</f>
        <v>40313.092673611114</v>
      </c>
      <c r="S1721" s="3">
        <f>IF(Table1[[#This Row],[post_position]]=1,0,SUMIFS($F$2:F1721,$H$2:H1721,Table1[[#This Row],[post_position]]-1,$C$2:C1721,Table1[[#This Row],[topic_id]]))</f>
        <v>40312.638807870368</v>
      </c>
    </row>
    <row r="1722" spans="1:19" x14ac:dyDescent="0.25">
      <c r="A1722" s="7">
        <v>1746</v>
      </c>
      <c r="B1722" s="7">
        <v>1</v>
      </c>
      <c r="C1722" s="7">
        <v>461</v>
      </c>
      <c r="D1722" s="7">
        <v>2865</v>
      </c>
      <c r="F1722" s="8">
        <v>40312.760833333334</v>
      </c>
      <c r="G1722" s="7">
        <v>0</v>
      </c>
      <c r="H1722" s="7">
        <v>4</v>
      </c>
      <c r="I1722" s="7" t="b">
        <f t="shared" si="78"/>
        <v>0</v>
      </c>
      <c r="J1722" s="7" t="b">
        <f t="shared" si="79"/>
        <v>1</v>
      </c>
      <c r="K1722" s="7">
        <f t="shared" si="80"/>
        <v>0</v>
      </c>
      <c r="L1722" s="7">
        <f>WEEKDAY(Table1[[#This Row],[post_time]])</f>
        <v>6</v>
      </c>
      <c r="M1722" s="7">
        <f>VLOOKUP(Table1[[#This Row],[topic_id]],'All Topics Data'!$A$2:$I$1243,8,FALSE)</f>
        <v>40311.813888888886</v>
      </c>
      <c r="N1722" s="7">
        <f>Table1[[#This Row],[Hui Reply?]]*(Table1[[#This Row],[post_time]]-Table1[[#This Row],[timestamp of previous reply]])</f>
        <v>0</v>
      </c>
      <c r="O1722" s="3">
        <f>O1721+Table1[[#This Row],[Hui Reply?]]</f>
        <v>385</v>
      </c>
      <c r="P1722" s="19">
        <f>INT(Table1[[#This Row],[post_time]])</f>
        <v>40312</v>
      </c>
      <c r="Q1722" s="3">
        <f>IF(Table1[[#This Row],[Hui Reply?]],VLOOKUP(Table1[[#This Row],[topic_id]],'All Topics Data'!$A$2:$E$1243,5,FALSE),0)</f>
        <v>0</v>
      </c>
      <c r="R1722" s="8">
        <f>Table1[[#This Row],[post_time]]+8/24</f>
        <v>40313.094166666669</v>
      </c>
      <c r="S1722" s="3">
        <f>IF(Table1[[#This Row],[post_position]]=1,0,SUMIFS($F$2:F1722,$H$2:H1722,Table1[[#This Row],[post_position]]-1,$C$2:C1722,Table1[[#This Row],[topic_id]]))</f>
        <v>40312.734849537039</v>
      </c>
    </row>
    <row r="1723" spans="1:19" x14ac:dyDescent="0.25">
      <c r="A1723" s="7">
        <v>1747</v>
      </c>
      <c r="B1723" s="7">
        <v>1</v>
      </c>
      <c r="C1723" s="7">
        <v>461</v>
      </c>
      <c r="D1723" s="7">
        <v>6071</v>
      </c>
      <c r="E1723" s="2"/>
      <c r="F1723" s="8">
        <v>40312.794988425929</v>
      </c>
      <c r="G1723" s="7">
        <v>0</v>
      </c>
      <c r="H1723" s="7">
        <v>5</v>
      </c>
      <c r="I1723" s="7" t="b">
        <f t="shared" si="78"/>
        <v>0</v>
      </c>
      <c r="J1723" s="7" t="b">
        <f t="shared" si="79"/>
        <v>1</v>
      </c>
      <c r="K1723" s="7">
        <f t="shared" si="80"/>
        <v>0</v>
      </c>
      <c r="L1723" s="7">
        <f>WEEKDAY(Table1[[#This Row],[post_time]])</f>
        <v>6</v>
      </c>
      <c r="M1723" s="7">
        <f>VLOOKUP(Table1[[#This Row],[topic_id]],'All Topics Data'!$A$2:$I$1243,8,FALSE)</f>
        <v>40311.813888888886</v>
      </c>
      <c r="N1723" s="7">
        <f>Table1[[#This Row],[Hui Reply?]]*(Table1[[#This Row],[post_time]]-Table1[[#This Row],[timestamp of previous reply]])</f>
        <v>0</v>
      </c>
      <c r="O1723" s="3">
        <f>O1722+Table1[[#This Row],[Hui Reply?]]</f>
        <v>385</v>
      </c>
      <c r="P1723" s="19">
        <f>INT(Table1[[#This Row],[post_time]])</f>
        <v>40312</v>
      </c>
      <c r="Q1723" s="3">
        <f>IF(Table1[[#This Row],[Hui Reply?]],VLOOKUP(Table1[[#This Row],[topic_id]],'All Topics Data'!$A$2:$E$1243,5,FALSE),0)</f>
        <v>0</v>
      </c>
      <c r="R1723" s="8">
        <f>Table1[[#This Row],[post_time]]+8/24</f>
        <v>40313.128321759265</v>
      </c>
      <c r="S1723" s="3">
        <f>IF(Table1[[#This Row],[post_position]]=1,0,SUMIFS($F$2:F1723,$H$2:H1723,Table1[[#This Row],[post_position]]-1,$C$2:C1723,Table1[[#This Row],[topic_id]]))</f>
        <v>40312.760833333334</v>
      </c>
    </row>
    <row r="1724" spans="1:19" x14ac:dyDescent="0.25">
      <c r="A1724" s="7">
        <v>1748</v>
      </c>
      <c r="B1724" s="7">
        <v>1</v>
      </c>
      <c r="C1724" s="7">
        <v>464</v>
      </c>
      <c r="D1724" s="7">
        <v>6092</v>
      </c>
      <c r="E1724" s="2"/>
      <c r="F1724" s="8">
        <v>40312.809166666666</v>
      </c>
      <c r="G1724" s="7">
        <v>0</v>
      </c>
      <c r="H1724" s="7">
        <v>1</v>
      </c>
      <c r="I1724" s="7" t="b">
        <f t="shared" si="78"/>
        <v>0</v>
      </c>
      <c r="J1724" s="7" t="b">
        <f t="shared" si="79"/>
        <v>0</v>
      </c>
      <c r="K1724" s="7">
        <f t="shared" si="80"/>
        <v>0</v>
      </c>
      <c r="L1724" s="7">
        <f>WEEKDAY(Table1[[#This Row],[post_time]])</f>
        <v>6</v>
      </c>
      <c r="M1724" s="7">
        <f>VLOOKUP(Table1[[#This Row],[topic_id]],'All Topics Data'!$A$2:$I$1243,8,FALSE)</f>
        <v>40312.809027777781</v>
      </c>
      <c r="N1724" s="7">
        <f>Table1[[#This Row],[Hui Reply?]]*(Table1[[#This Row],[post_time]]-Table1[[#This Row],[timestamp of previous reply]])</f>
        <v>0</v>
      </c>
      <c r="O1724" s="3">
        <f>O1723+Table1[[#This Row],[Hui Reply?]]</f>
        <v>385</v>
      </c>
      <c r="P1724" s="19">
        <f>INT(Table1[[#This Row],[post_time]])</f>
        <v>40312</v>
      </c>
      <c r="Q1724" s="3">
        <f>IF(Table1[[#This Row],[Hui Reply?]],VLOOKUP(Table1[[#This Row],[topic_id]],'All Topics Data'!$A$2:$E$1243,5,FALSE),0)</f>
        <v>0</v>
      </c>
      <c r="R1724" s="8">
        <f>Table1[[#This Row],[post_time]]+8/24</f>
        <v>40313.142500000002</v>
      </c>
      <c r="S1724" s="3">
        <f>IF(Table1[[#This Row],[post_position]]=1,0,SUMIFS($F$2:F1724,$H$2:H1724,Table1[[#This Row],[post_position]]-1,$C$2:C1724,Table1[[#This Row],[topic_id]]))</f>
        <v>0</v>
      </c>
    </row>
    <row r="1725" spans="1:19" x14ac:dyDescent="0.25">
      <c r="A1725" s="7">
        <v>1749</v>
      </c>
      <c r="B1725" s="7">
        <v>6</v>
      </c>
      <c r="C1725" s="7">
        <v>425</v>
      </c>
      <c r="D1725" s="7">
        <v>2865</v>
      </c>
      <c r="F1725" s="8">
        <v>40312.936539351853</v>
      </c>
      <c r="G1725" s="7">
        <v>0</v>
      </c>
      <c r="H1725" s="7">
        <v>13</v>
      </c>
      <c r="I1725" s="7" t="b">
        <f t="shared" si="78"/>
        <v>0</v>
      </c>
      <c r="J1725" s="7" t="b">
        <f t="shared" si="79"/>
        <v>1</v>
      </c>
      <c r="K1725" s="7">
        <f t="shared" si="80"/>
        <v>0</v>
      </c>
      <c r="L1725" s="7">
        <f>WEEKDAY(Table1[[#This Row],[post_time]])</f>
        <v>6</v>
      </c>
      <c r="M1725" s="7">
        <f>VLOOKUP(Table1[[#This Row],[topic_id]],'All Topics Data'!$A$2:$I$1243,8,FALSE)</f>
        <v>40291.089583333334</v>
      </c>
      <c r="N1725" s="7">
        <f>Table1[[#This Row],[Hui Reply?]]*(Table1[[#This Row],[post_time]]-Table1[[#This Row],[timestamp of previous reply]])</f>
        <v>0</v>
      </c>
      <c r="O1725" s="3">
        <f>O1724+Table1[[#This Row],[Hui Reply?]]</f>
        <v>385</v>
      </c>
      <c r="P1725" s="19">
        <f>INT(Table1[[#This Row],[post_time]])</f>
        <v>40312</v>
      </c>
      <c r="Q1725" s="3">
        <f>IF(Table1[[#This Row],[Hui Reply?]],VLOOKUP(Table1[[#This Row],[topic_id]],'All Topics Data'!$A$2:$E$1243,5,FALSE),0)</f>
        <v>0</v>
      </c>
      <c r="R1725" s="8">
        <f>Table1[[#This Row],[post_time]]+8/24</f>
        <v>40313.269872685189</v>
      </c>
      <c r="S1725" s="3">
        <f>IF(Table1[[#This Row],[post_position]]=1,0,SUMIFS($F$2:F1725,$H$2:H1725,Table1[[#This Row],[post_position]]-1,$C$2:C1725,Table1[[#This Row],[topic_id]]))</f>
        <v>40310.043344907404</v>
      </c>
    </row>
    <row r="1726" spans="1:19" x14ac:dyDescent="0.25">
      <c r="A1726" s="7">
        <v>1750</v>
      </c>
      <c r="B1726" s="7">
        <v>1</v>
      </c>
      <c r="C1726" s="7">
        <v>464</v>
      </c>
      <c r="D1726" s="7">
        <v>24</v>
      </c>
      <c r="F1726" s="8">
        <v>40313.369652777779</v>
      </c>
      <c r="G1726" s="7">
        <v>0</v>
      </c>
      <c r="H1726" s="7">
        <v>2</v>
      </c>
      <c r="I1726" s="7" t="b">
        <f t="shared" si="78"/>
        <v>1</v>
      </c>
      <c r="J1726" s="7" t="b">
        <f t="shared" si="79"/>
        <v>1</v>
      </c>
      <c r="K1726" s="7">
        <f t="shared" si="80"/>
        <v>1</v>
      </c>
      <c r="L1726" s="7">
        <f>WEEKDAY(Table1[[#This Row],[post_time]])</f>
        <v>7</v>
      </c>
      <c r="M1726" s="7">
        <f>VLOOKUP(Table1[[#This Row],[topic_id]],'All Topics Data'!$A$2:$I$1243,8,FALSE)</f>
        <v>40312.809027777781</v>
      </c>
      <c r="N1726" s="7">
        <f>Table1[[#This Row],[Hui Reply?]]*(Table1[[#This Row],[post_time]]-Table1[[#This Row],[timestamp of previous reply]])</f>
        <v>0.56048611111327773</v>
      </c>
      <c r="O1726" s="3">
        <f>O1725+Table1[[#This Row],[Hui Reply?]]</f>
        <v>386</v>
      </c>
      <c r="P1726" s="19">
        <f>INT(Table1[[#This Row],[post_time]])</f>
        <v>40313</v>
      </c>
      <c r="Q1726" s="3" t="str">
        <f>IF(Table1[[#This Row],[Hui Reply?]],VLOOKUP(Table1[[#This Row],[topic_id]],'All Topics Data'!$A$2:$E$1243,5,FALSE),0)</f>
        <v>phillipbrighton</v>
      </c>
      <c r="R1726" s="8">
        <f>Table1[[#This Row],[post_time]]+8/24</f>
        <v>40313.702986111115</v>
      </c>
      <c r="S1726" s="3">
        <f>IF(Table1[[#This Row],[post_position]]=1,0,SUMIFS($F$2:F1726,$H$2:H1726,Table1[[#This Row],[post_position]]-1,$C$2:C1726,Table1[[#This Row],[topic_id]]))</f>
        <v>40312.809166666666</v>
      </c>
    </row>
    <row r="1727" spans="1:19" x14ac:dyDescent="0.25">
      <c r="A1727" s="7">
        <v>1751</v>
      </c>
      <c r="B1727" s="7">
        <v>1</v>
      </c>
      <c r="C1727" s="7">
        <v>461</v>
      </c>
      <c r="D1727" s="7">
        <v>24</v>
      </c>
      <c r="E1727" s="2"/>
      <c r="F1727" s="8">
        <v>40313.39675925926</v>
      </c>
      <c r="G1727" s="7">
        <v>0</v>
      </c>
      <c r="H1727" s="7">
        <v>6</v>
      </c>
      <c r="I1727" s="7" t="b">
        <f t="shared" si="78"/>
        <v>1</v>
      </c>
      <c r="J1727" s="7" t="b">
        <f t="shared" si="79"/>
        <v>1</v>
      </c>
      <c r="K1727" s="7">
        <f t="shared" si="80"/>
        <v>1</v>
      </c>
      <c r="L1727" s="7">
        <f>WEEKDAY(Table1[[#This Row],[post_time]])</f>
        <v>7</v>
      </c>
      <c r="M1727" s="7">
        <f>VLOOKUP(Table1[[#This Row],[topic_id]],'All Topics Data'!$A$2:$I$1243,8,FALSE)</f>
        <v>40311.813888888886</v>
      </c>
      <c r="N1727" s="7">
        <f>Table1[[#This Row],[Hui Reply?]]*(Table1[[#This Row],[post_time]]-Table1[[#This Row],[timestamp of previous reply]])</f>
        <v>0.60177083333110204</v>
      </c>
      <c r="O1727" s="3">
        <f>O1726+Table1[[#This Row],[Hui Reply?]]</f>
        <v>387</v>
      </c>
      <c r="P1727" s="19">
        <f>INT(Table1[[#This Row],[post_time]])</f>
        <v>40313</v>
      </c>
      <c r="Q1727" s="3" t="str">
        <f>IF(Table1[[#This Row],[Hui Reply?]],VLOOKUP(Table1[[#This Row],[topic_id]],'All Topics Data'!$A$2:$E$1243,5,FALSE),0)</f>
        <v>nagovind</v>
      </c>
      <c r="R1727" s="8">
        <f>Table1[[#This Row],[post_time]]+8/24</f>
        <v>40313.730092592596</v>
      </c>
      <c r="S1727" s="3">
        <f>IF(Table1[[#This Row],[post_position]]=1,0,SUMIFS($F$2:F1727,$H$2:H1727,Table1[[#This Row],[post_position]]-1,$C$2:C1727,Table1[[#This Row],[topic_id]]))</f>
        <v>40312.794988425929</v>
      </c>
    </row>
    <row r="1728" spans="1:19" x14ac:dyDescent="0.25">
      <c r="A1728" s="7">
        <v>1752</v>
      </c>
      <c r="B1728" s="7">
        <v>1</v>
      </c>
      <c r="C1728" s="7">
        <v>465</v>
      </c>
      <c r="D1728" s="7">
        <v>6071</v>
      </c>
      <c r="E1728" s="2"/>
      <c r="F1728" s="8">
        <v>40313.450601851851</v>
      </c>
      <c r="G1728" s="7">
        <v>0</v>
      </c>
      <c r="H1728" s="7">
        <v>1</v>
      </c>
      <c r="I1728" s="7" t="b">
        <f t="shared" si="78"/>
        <v>0</v>
      </c>
      <c r="J1728" s="7" t="b">
        <f t="shared" si="79"/>
        <v>0</v>
      </c>
      <c r="K1728" s="7">
        <f t="shared" si="80"/>
        <v>0</v>
      </c>
      <c r="L1728" s="7">
        <f>WEEKDAY(Table1[[#This Row],[post_time]])</f>
        <v>7</v>
      </c>
      <c r="M1728" s="7">
        <f>VLOOKUP(Table1[[#This Row],[topic_id]],'All Topics Data'!$A$2:$I$1243,8,FALSE)</f>
        <v>40313.449999999997</v>
      </c>
      <c r="N1728" s="7">
        <f>Table1[[#This Row],[Hui Reply?]]*(Table1[[#This Row],[post_time]]-Table1[[#This Row],[timestamp of previous reply]])</f>
        <v>0</v>
      </c>
      <c r="O1728" s="3">
        <f>O1727+Table1[[#This Row],[Hui Reply?]]</f>
        <v>387</v>
      </c>
      <c r="P1728" s="19">
        <f>INT(Table1[[#This Row],[post_time]])</f>
        <v>40313</v>
      </c>
      <c r="Q1728" s="3">
        <f>IF(Table1[[#This Row],[Hui Reply?]],VLOOKUP(Table1[[#This Row],[topic_id]],'All Topics Data'!$A$2:$E$1243,5,FALSE),0)</f>
        <v>0</v>
      </c>
      <c r="R1728" s="8">
        <f>Table1[[#This Row],[post_time]]+8/24</f>
        <v>40313.783935185187</v>
      </c>
      <c r="S1728" s="3">
        <f>IF(Table1[[#This Row],[post_position]]=1,0,SUMIFS($F$2:F1728,$H$2:H1728,Table1[[#This Row],[post_position]]-1,$C$2:C1728,Table1[[#This Row],[topic_id]]))</f>
        <v>0</v>
      </c>
    </row>
    <row r="1729" spans="1:19" x14ac:dyDescent="0.25">
      <c r="A1729" s="7">
        <v>1753</v>
      </c>
      <c r="B1729" s="7">
        <v>1</v>
      </c>
      <c r="C1729" s="7">
        <v>461</v>
      </c>
      <c r="D1729" s="7">
        <v>6071</v>
      </c>
      <c r="F1729" s="8">
        <v>40313.48810185185</v>
      </c>
      <c r="G1729" s="7">
        <v>0</v>
      </c>
      <c r="H1729" s="7">
        <v>7</v>
      </c>
      <c r="I1729" s="7" t="b">
        <f t="shared" si="78"/>
        <v>0</v>
      </c>
      <c r="J1729" s="7" t="b">
        <f t="shared" si="79"/>
        <v>1</v>
      </c>
      <c r="K1729" s="7">
        <f t="shared" si="80"/>
        <v>0</v>
      </c>
      <c r="L1729" s="7">
        <f>WEEKDAY(Table1[[#This Row],[post_time]])</f>
        <v>7</v>
      </c>
      <c r="M1729" s="7">
        <f>VLOOKUP(Table1[[#This Row],[topic_id]],'All Topics Data'!$A$2:$I$1243,8,FALSE)</f>
        <v>40311.813888888886</v>
      </c>
      <c r="N1729" s="7">
        <f>Table1[[#This Row],[Hui Reply?]]*(Table1[[#This Row],[post_time]]-Table1[[#This Row],[timestamp of previous reply]])</f>
        <v>0</v>
      </c>
      <c r="O1729" s="3">
        <f>O1728+Table1[[#This Row],[Hui Reply?]]</f>
        <v>387</v>
      </c>
      <c r="P1729" s="19">
        <f>INT(Table1[[#This Row],[post_time]])</f>
        <v>40313</v>
      </c>
      <c r="Q1729" s="3">
        <f>IF(Table1[[#This Row],[Hui Reply?]],VLOOKUP(Table1[[#This Row],[topic_id]],'All Topics Data'!$A$2:$E$1243,5,FALSE),0)</f>
        <v>0</v>
      </c>
      <c r="R1729" s="8">
        <f>Table1[[#This Row],[post_time]]+8/24</f>
        <v>40313.821435185186</v>
      </c>
      <c r="S1729" s="3">
        <f>IF(Table1[[#This Row],[post_position]]=1,0,SUMIFS($F$2:F1729,$H$2:H1729,Table1[[#This Row],[post_position]]-1,$C$2:C1729,Table1[[#This Row],[topic_id]]))</f>
        <v>40313.39675925926</v>
      </c>
    </row>
    <row r="1730" spans="1:19" x14ac:dyDescent="0.25">
      <c r="A1730" s="7">
        <v>1754</v>
      </c>
      <c r="B1730" s="7">
        <v>1</v>
      </c>
      <c r="C1730" s="7">
        <v>3</v>
      </c>
      <c r="D1730" s="7">
        <v>6071</v>
      </c>
      <c r="E1730" s="2"/>
      <c r="F1730" s="8">
        <v>40313.498356481483</v>
      </c>
      <c r="G1730" s="7">
        <v>0</v>
      </c>
      <c r="H1730" s="7">
        <v>6</v>
      </c>
      <c r="I1730" s="7" t="b">
        <f t="shared" si="78"/>
        <v>0</v>
      </c>
      <c r="J1730" s="7" t="b">
        <f t="shared" si="79"/>
        <v>1</v>
      </c>
      <c r="K1730" s="7">
        <f t="shared" si="80"/>
        <v>0</v>
      </c>
      <c r="L1730" s="7">
        <f>WEEKDAY(Table1[[#This Row],[post_time]])</f>
        <v>7</v>
      </c>
      <c r="M1730" s="7">
        <f>VLOOKUP(Table1[[#This Row],[topic_id]],'All Topics Data'!$A$2:$I$1243,8,FALSE)</f>
        <v>40020.296527777777</v>
      </c>
      <c r="N1730" s="7">
        <f>Table1[[#This Row],[Hui Reply?]]*(Table1[[#This Row],[post_time]]-Table1[[#This Row],[timestamp of previous reply]])</f>
        <v>0</v>
      </c>
      <c r="O1730" s="3">
        <f>O1729+Table1[[#This Row],[Hui Reply?]]</f>
        <v>387</v>
      </c>
      <c r="P1730" s="19">
        <f>INT(Table1[[#This Row],[post_time]])</f>
        <v>40313</v>
      </c>
      <c r="Q1730" s="3">
        <f>IF(Table1[[#This Row],[Hui Reply?]],VLOOKUP(Table1[[#This Row],[topic_id]],'All Topics Data'!$A$2:$E$1243,5,FALSE),0)</f>
        <v>0</v>
      </c>
      <c r="R1730" s="8">
        <f>Table1[[#This Row],[post_time]]+8/24</f>
        <v>40313.831689814819</v>
      </c>
      <c r="S1730" s="3">
        <f>IF(Table1[[#This Row],[post_position]]=1,0,SUMIFS($F$2:F1730,$H$2:H1730,Table1[[#This Row],[post_position]]-1,$C$2:C1730,Table1[[#This Row],[topic_id]]))</f>
        <v>40021.852962962963</v>
      </c>
    </row>
    <row r="1731" spans="1:19" x14ac:dyDescent="0.25">
      <c r="A1731" s="7">
        <v>1755</v>
      </c>
      <c r="B1731" s="7">
        <v>1</v>
      </c>
      <c r="C1731" s="7">
        <v>464</v>
      </c>
      <c r="D1731" s="7">
        <v>6092</v>
      </c>
      <c r="E1731" s="2"/>
      <c r="F1731" s="8">
        <v>40313.556134259263</v>
      </c>
      <c r="G1731" s="7">
        <v>0</v>
      </c>
      <c r="H1731" s="7">
        <v>3</v>
      </c>
      <c r="I1731" s="7" t="b">
        <f t="shared" ref="I1731:I1794" si="81">(D1731=24)</f>
        <v>0</v>
      </c>
      <c r="J1731" s="7" t="b">
        <f t="shared" ref="J1731:J1794" si="82">H1731&gt;1</f>
        <v>1</v>
      </c>
      <c r="K1731" s="7">
        <f t="shared" ref="K1731:K1794" si="83">I1731*J1731</f>
        <v>0</v>
      </c>
      <c r="L1731" s="7">
        <f>WEEKDAY(Table1[[#This Row],[post_time]])</f>
        <v>7</v>
      </c>
      <c r="M1731" s="7">
        <f>VLOOKUP(Table1[[#This Row],[topic_id]],'All Topics Data'!$A$2:$I$1243,8,FALSE)</f>
        <v>40312.809027777781</v>
      </c>
      <c r="N1731" s="7">
        <f>Table1[[#This Row],[Hui Reply?]]*(Table1[[#This Row],[post_time]]-Table1[[#This Row],[timestamp of previous reply]])</f>
        <v>0</v>
      </c>
      <c r="O1731" s="3">
        <f>O1730+Table1[[#This Row],[Hui Reply?]]</f>
        <v>387</v>
      </c>
      <c r="P1731" s="19">
        <f>INT(Table1[[#This Row],[post_time]])</f>
        <v>40313</v>
      </c>
      <c r="Q1731" s="3">
        <f>IF(Table1[[#This Row],[Hui Reply?]],VLOOKUP(Table1[[#This Row],[topic_id]],'All Topics Data'!$A$2:$E$1243,5,FALSE),0)</f>
        <v>0</v>
      </c>
      <c r="R1731" s="8">
        <f>Table1[[#This Row],[post_time]]+8/24</f>
        <v>40313.889467592599</v>
      </c>
      <c r="S1731" s="3">
        <f>IF(Table1[[#This Row],[post_position]]=1,0,SUMIFS($F$2:F1731,$H$2:H1731,Table1[[#This Row],[post_position]]-1,$C$2:C1731,Table1[[#This Row],[topic_id]]))</f>
        <v>40313.369652777779</v>
      </c>
    </row>
    <row r="1732" spans="1:19" x14ac:dyDescent="0.25">
      <c r="A1732" s="7">
        <v>1756</v>
      </c>
      <c r="B1732" s="7">
        <v>1</v>
      </c>
      <c r="C1732" s="7">
        <v>464</v>
      </c>
      <c r="D1732" s="7">
        <v>6092</v>
      </c>
      <c r="E1732" s="2"/>
      <c r="F1732" s="8">
        <v>40313.560787037037</v>
      </c>
      <c r="G1732" s="7">
        <v>0</v>
      </c>
      <c r="H1732" s="7">
        <v>4</v>
      </c>
      <c r="I1732" s="7" t="b">
        <f t="shared" si="81"/>
        <v>0</v>
      </c>
      <c r="J1732" s="7" t="b">
        <f t="shared" si="82"/>
        <v>1</v>
      </c>
      <c r="K1732" s="7">
        <f t="shared" si="83"/>
        <v>0</v>
      </c>
      <c r="L1732" s="7">
        <f>WEEKDAY(Table1[[#This Row],[post_time]])</f>
        <v>7</v>
      </c>
      <c r="M1732" s="7">
        <f>VLOOKUP(Table1[[#This Row],[topic_id]],'All Topics Data'!$A$2:$I$1243,8,FALSE)</f>
        <v>40312.809027777781</v>
      </c>
      <c r="N1732" s="7">
        <f>Table1[[#This Row],[Hui Reply?]]*(Table1[[#This Row],[post_time]]-Table1[[#This Row],[timestamp of previous reply]])</f>
        <v>0</v>
      </c>
      <c r="O1732" s="3">
        <f>O1731+Table1[[#This Row],[Hui Reply?]]</f>
        <v>387</v>
      </c>
      <c r="P1732" s="19">
        <f>INT(Table1[[#This Row],[post_time]])</f>
        <v>40313</v>
      </c>
      <c r="Q1732" s="3">
        <f>IF(Table1[[#This Row],[Hui Reply?]],VLOOKUP(Table1[[#This Row],[topic_id]],'All Topics Data'!$A$2:$E$1243,5,FALSE),0)</f>
        <v>0</v>
      </c>
      <c r="R1732" s="8">
        <f>Table1[[#This Row],[post_time]]+8/24</f>
        <v>40313.894120370373</v>
      </c>
      <c r="S1732" s="3">
        <f>IF(Table1[[#This Row],[post_position]]=1,0,SUMIFS($F$2:F1732,$H$2:H1732,Table1[[#This Row],[post_position]]-1,$C$2:C1732,Table1[[#This Row],[topic_id]]))</f>
        <v>40313.556134259263</v>
      </c>
    </row>
    <row r="1733" spans="1:19" x14ac:dyDescent="0.25">
      <c r="A1733" s="7">
        <v>1757</v>
      </c>
      <c r="B1733" s="7">
        <v>6</v>
      </c>
      <c r="C1733" s="7">
        <v>425</v>
      </c>
      <c r="D1733" s="7">
        <v>6071</v>
      </c>
      <c r="F1733" s="8">
        <v>40313.750416666669</v>
      </c>
      <c r="G1733" s="7">
        <v>0</v>
      </c>
      <c r="H1733" s="7">
        <v>14</v>
      </c>
      <c r="I1733" s="7" t="b">
        <f t="shared" si="81"/>
        <v>0</v>
      </c>
      <c r="J1733" s="7" t="b">
        <f t="shared" si="82"/>
        <v>1</v>
      </c>
      <c r="K1733" s="7">
        <f t="shared" si="83"/>
        <v>0</v>
      </c>
      <c r="L1733" s="7">
        <f>WEEKDAY(Table1[[#This Row],[post_time]])</f>
        <v>7</v>
      </c>
      <c r="M1733" s="7">
        <f>VLOOKUP(Table1[[#This Row],[topic_id]],'All Topics Data'!$A$2:$I$1243,8,FALSE)</f>
        <v>40291.089583333334</v>
      </c>
      <c r="N1733" s="7">
        <f>Table1[[#This Row],[Hui Reply?]]*(Table1[[#This Row],[post_time]]-Table1[[#This Row],[timestamp of previous reply]])</f>
        <v>0</v>
      </c>
      <c r="O1733" s="3">
        <f>O1732+Table1[[#This Row],[Hui Reply?]]</f>
        <v>387</v>
      </c>
      <c r="P1733" s="19">
        <f>INT(Table1[[#This Row],[post_time]])</f>
        <v>40313</v>
      </c>
      <c r="Q1733" s="3">
        <f>IF(Table1[[#This Row],[Hui Reply?]],VLOOKUP(Table1[[#This Row],[topic_id]],'All Topics Data'!$A$2:$E$1243,5,FALSE),0)</f>
        <v>0</v>
      </c>
      <c r="R1733" s="8">
        <f>Table1[[#This Row],[post_time]]+8/24</f>
        <v>40314.083750000005</v>
      </c>
      <c r="S1733" s="3">
        <f>IF(Table1[[#This Row],[post_position]]=1,0,SUMIFS($F$2:F1733,$H$2:H1733,Table1[[#This Row],[post_position]]-1,$C$2:C1733,Table1[[#This Row],[topic_id]]))</f>
        <v>40312.936539351853</v>
      </c>
    </row>
    <row r="1734" spans="1:19" x14ac:dyDescent="0.25">
      <c r="A1734" s="7">
        <v>1758</v>
      </c>
      <c r="B1734" s="7">
        <v>1</v>
      </c>
      <c r="C1734" s="7">
        <v>3</v>
      </c>
      <c r="D1734" s="7">
        <v>2865</v>
      </c>
      <c r="F1734" s="8">
        <v>40313.784560185188</v>
      </c>
      <c r="G1734" s="7">
        <v>0</v>
      </c>
      <c r="H1734" s="7">
        <v>7</v>
      </c>
      <c r="I1734" s="7" t="b">
        <f t="shared" si="81"/>
        <v>0</v>
      </c>
      <c r="J1734" s="7" t="b">
        <f t="shared" si="82"/>
        <v>1</v>
      </c>
      <c r="K1734" s="7">
        <f t="shared" si="83"/>
        <v>0</v>
      </c>
      <c r="L1734" s="7">
        <f>WEEKDAY(Table1[[#This Row],[post_time]])</f>
        <v>7</v>
      </c>
      <c r="M1734" s="7">
        <f>VLOOKUP(Table1[[#This Row],[topic_id]],'All Topics Data'!$A$2:$I$1243,8,FALSE)</f>
        <v>40020.296527777777</v>
      </c>
      <c r="N1734" s="7">
        <f>Table1[[#This Row],[Hui Reply?]]*(Table1[[#This Row],[post_time]]-Table1[[#This Row],[timestamp of previous reply]])</f>
        <v>0</v>
      </c>
      <c r="O1734" s="3">
        <f>O1733+Table1[[#This Row],[Hui Reply?]]</f>
        <v>387</v>
      </c>
      <c r="P1734" s="19">
        <f>INT(Table1[[#This Row],[post_time]])</f>
        <v>40313</v>
      </c>
      <c r="Q1734" s="3">
        <f>IF(Table1[[#This Row],[Hui Reply?]],VLOOKUP(Table1[[#This Row],[topic_id]],'All Topics Data'!$A$2:$E$1243,5,FALSE),0)</f>
        <v>0</v>
      </c>
      <c r="R1734" s="8">
        <f>Table1[[#This Row],[post_time]]+8/24</f>
        <v>40314.117893518523</v>
      </c>
      <c r="S1734" s="3">
        <f>IF(Table1[[#This Row],[post_position]]=1,0,SUMIFS($F$2:F1734,$H$2:H1734,Table1[[#This Row],[post_position]]-1,$C$2:C1734,Table1[[#This Row],[topic_id]]))</f>
        <v>40313.498356481483</v>
      </c>
    </row>
    <row r="1735" spans="1:19" x14ac:dyDescent="0.25">
      <c r="A1735" s="7">
        <v>1759</v>
      </c>
      <c r="B1735" s="7">
        <v>6</v>
      </c>
      <c r="C1735" s="7">
        <v>425</v>
      </c>
      <c r="D1735" s="7">
        <v>2865</v>
      </c>
      <c r="F1735" s="8">
        <v>40313.791956018518</v>
      </c>
      <c r="G1735" s="7">
        <v>0</v>
      </c>
      <c r="H1735" s="7">
        <v>15</v>
      </c>
      <c r="I1735" s="7" t="b">
        <f t="shared" si="81"/>
        <v>0</v>
      </c>
      <c r="J1735" s="7" t="b">
        <f t="shared" si="82"/>
        <v>1</v>
      </c>
      <c r="K1735" s="7">
        <f t="shared" si="83"/>
        <v>0</v>
      </c>
      <c r="L1735" s="7">
        <f>WEEKDAY(Table1[[#This Row],[post_time]])</f>
        <v>7</v>
      </c>
      <c r="M1735" s="7">
        <f>VLOOKUP(Table1[[#This Row],[topic_id]],'All Topics Data'!$A$2:$I$1243,8,FALSE)</f>
        <v>40291.089583333334</v>
      </c>
      <c r="N1735" s="7">
        <f>Table1[[#This Row],[Hui Reply?]]*(Table1[[#This Row],[post_time]]-Table1[[#This Row],[timestamp of previous reply]])</f>
        <v>0</v>
      </c>
      <c r="O1735" s="3">
        <f>O1734+Table1[[#This Row],[Hui Reply?]]</f>
        <v>387</v>
      </c>
      <c r="P1735" s="19">
        <f>INT(Table1[[#This Row],[post_time]])</f>
        <v>40313</v>
      </c>
      <c r="Q1735" s="3">
        <f>IF(Table1[[#This Row],[Hui Reply?]],VLOOKUP(Table1[[#This Row],[topic_id]],'All Topics Data'!$A$2:$E$1243,5,FALSE),0)</f>
        <v>0</v>
      </c>
      <c r="R1735" s="8">
        <f>Table1[[#This Row],[post_time]]+8/24</f>
        <v>40314.125289351854</v>
      </c>
      <c r="S1735" s="3">
        <f>IF(Table1[[#This Row],[post_position]]=1,0,SUMIFS($F$2:F1735,$H$2:H1735,Table1[[#This Row],[post_position]]-1,$C$2:C1735,Table1[[#This Row],[topic_id]]))</f>
        <v>40313.750416666669</v>
      </c>
    </row>
    <row r="1736" spans="1:19" x14ac:dyDescent="0.25">
      <c r="A1736" s="7">
        <v>1760</v>
      </c>
      <c r="B1736" s="7">
        <v>1</v>
      </c>
      <c r="C1736" s="7">
        <v>3</v>
      </c>
      <c r="D1736" s="7">
        <v>6071</v>
      </c>
      <c r="F1736" s="8">
        <v>40314.175983796296</v>
      </c>
      <c r="G1736" s="7">
        <v>0</v>
      </c>
      <c r="H1736" s="7">
        <v>8</v>
      </c>
      <c r="I1736" s="7" t="b">
        <f t="shared" si="81"/>
        <v>0</v>
      </c>
      <c r="J1736" s="7" t="b">
        <f t="shared" si="82"/>
        <v>1</v>
      </c>
      <c r="K1736" s="7">
        <f t="shared" si="83"/>
        <v>0</v>
      </c>
      <c r="L1736" s="7">
        <f>WEEKDAY(Table1[[#This Row],[post_time]])</f>
        <v>1</v>
      </c>
      <c r="M1736" s="7">
        <f>VLOOKUP(Table1[[#This Row],[topic_id]],'All Topics Data'!$A$2:$I$1243,8,FALSE)</f>
        <v>40020.296527777777</v>
      </c>
      <c r="N1736" s="7">
        <f>Table1[[#This Row],[Hui Reply?]]*(Table1[[#This Row],[post_time]]-Table1[[#This Row],[timestamp of previous reply]])</f>
        <v>0</v>
      </c>
      <c r="O1736" s="3">
        <f>O1735+Table1[[#This Row],[Hui Reply?]]</f>
        <v>387</v>
      </c>
      <c r="P1736" s="19">
        <f>INT(Table1[[#This Row],[post_time]])</f>
        <v>40314</v>
      </c>
      <c r="Q1736" s="3">
        <f>IF(Table1[[#This Row],[Hui Reply?]],VLOOKUP(Table1[[#This Row],[topic_id]],'All Topics Data'!$A$2:$E$1243,5,FALSE),0)</f>
        <v>0</v>
      </c>
      <c r="R1736" s="8">
        <f>Table1[[#This Row],[post_time]]+8/24</f>
        <v>40314.509317129632</v>
      </c>
      <c r="S1736" s="3">
        <f>IF(Table1[[#This Row],[post_position]]=1,0,SUMIFS($F$2:F1736,$H$2:H1736,Table1[[#This Row],[post_position]]-1,$C$2:C1736,Table1[[#This Row],[topic_id]]))</f>
        <v>40313.784560185188</v>
      </c>
    </row>
    <row r="1737" spans="1:19" x14ac:dyDescent="0.25">
      <c r="A1737" s="7">
        <v>1761</v>
      </c>
      <c r="B1737" s="7">
        <v>1</v>
      </c>
      <c r="C1737" s="7">
        <v>3</v>
      </c>
      <c r="D1737" s="7">
        <v>3622</v>
      </c>
      <c r="E1737" s="2"/>
      <c r="F1737" s="8">
        <v>40314.230868055558</v>
      </c>
      <c r="G1737" s="7">
        <v>0</v>
      </c>
      <c r="H1737" s="7">
        <v>9</v>
      </c>
      <c r="I1737" s="7" t="b">
        <f t="shared" si="81"/>
        <v>0</v>
      </c>
      <c r="J1737" s="7" t="b">
        <f t="shared" si="82"/>
        <v>1</v>
      </c>
      <c r="K1737" s="7">
        <f t="shared" si="83"/>
        <v>0</v>
      </c>
      <c r="L1737" s="7">
        <f>WEEKDAY(Table1[[#This Row],[post_time]])</f>
        <v>1</v>
      </c>
      <c r="M1737" s="7">
        <f>VLOOKUP(Table1[[#This Row],[topic_id]],'All Topics Data'!$A$2:$I$1243,8,FALSE)</f>
        <v>40020.296527777777</v>
      </c>
      <c r="N1737" s="7">
        <f>Table1[[#This Row],[Hui Reply?]]*(Table1[[#This Row],[post_time]]-Table1[[#This Row],[timestamp of previous reply]])</f>
        <v>0</v>
      </c>
      <c r="O1737" s="3">
        <f>O1736+Table1[[#This Row],[Hui Reply?]]</f>
        <v>387</v>
      </c>
      <c r="P1737" s="19">
        <f>INT(Table1[[#This Row],[post_time]])</f>
        <v>40314</v>
      </c>
      <c r="Q1737" s="3">
        <f>IF(Table1[[#This Row],[Hui Reply?]],VLOOKUP(Table1[[#This Row],[topic_id]],'All Topics Data'!$A$2:$E$1243,5,FALSE),0)</f>
        <v>0</v>
      </c>
      <c r="R1737" s="8">
        <f>Table1[[#This Row],[post_time]]+8/24</f>
        <v>40314.564201388894</v>
      </c>
      <c r="S1737" s="3">
        <f>IF(Table1[[#This Row],[post_position]]=1,0,SUMIFS($F$2:F1737,$H$2:H1737,Table1[[#This Row],[post_position]]-1,$C$2:C1737,Table1[[#This Row],[topic_id]]))</f>
        <v>40314.175983796296</v>
      </c>
    </row>
    <row r="1738" spans="1:19" x14ac:dyDescent="0.25">
      <c r="A1738" s="7">
        <v>1762</v>
      </c>
      <c r="B1738" s="7">
        <v>1</v>
      </c>
      <c r="C1738" s="7">
        <v>466</v>
      </c>
      <c r="D1738" s="7">
        <v>2369</v>
      </c>
      <c r="E1738" s="2"/>
      <c r="F1738" s="8">
        <v>40315.208587962959</v>
      </c>
      <c r="G1738" s="7">
        <v>0</v>
      </c>
      <c r="H1738" s="7">
        <v>1</v>
      </c>
      <c r="I1738" s="7" t="b">
        <f t="shared" si="81"/>
        <v>0</v>
      </c>
      <c r="J1738" s="7" t="b">
        <f t="shared" si="82"/>
        <v>0</v>
      </c>
      <c r="K1738" s="7">
        <f t="shared" si="83"/>
        <v>0</v>
      </c>
      <c r="L1738" s="7">
        <f>WEEKDAY(Table1[[#This Row],[post_time]])</f>
        <v>2</v>
      </c>
      <c r="M1738" s="7">
        <f>VLOOKUP(Table1[[#This Row],[topic_id]],'All Topics Data'!$A$2:$I$1243,8,FALSE)</f>
        <v>40315.208333333336</v>
      </c>
      <c r="N1738" s="7">
        <f>Table1[[#This Row],[Hui Reply?]]*(Table1[[#This Row],[post_time]]-Table1[[#This Row],[timestamp of previous reply]])</f>
        <v>0</v>
      </c>
      <c r="O1738" s="3">
        <f>O1737+Table1[[#This Row],[Hui Reply?]]</f>
        <v>387</v>
      </c>
      <c r="P1738" s="19">
        <f>INT(Table1[[#This Row],[post_time]])</f>
        <v>40315</v>
      </c>
      <c r="Q1738" s="3">
        <f>IF(Table1[[#This Row],[Hui Reply?]],VLOOKUP(Table1[[#This Row],[topic_id]],'All Topics Data'!$A$2:$E$1243,5,FALSE),0)</f>
        <v>0</v>
      </c>
      <c r="R1738" s="8">
        <f>Table1[[#This Row],[post_time]]+8/24</f>
        <v>40315.541921296295</v>
      </c>
      <c r="S1738" s="3">
        <f>IF(Table1[[#This Row],[post_position]]=1,0,SUMIFS($F$2:F1738,$H$2:H1738,Table1[[#This Row],[post_position]]-1,$C$2:C1738,Table1[[#This Row],[topic_id]]))</f>
        <v>0</v>
      </c>
    </row>
    <row r="1739" spans="1:19" x14ac:dyDescent="0.25">
      <c r="A1739" s="7">
        <v>1763</v>
      </c>
      <c r="B1739" s="7">
        <v>1</v>
      </c>
      <c r="C1739" s="7">
        <v>466</v>
      </c>
      <c r="D1739" s="7">
        <v>24</v>
      </c>
      <c r="E1739" s="2"/>
      <c r="F1739" s="8">
        <v>40315.2265162037</v>
      </c>
      <c r="G1739" s="7">
        <v>0</v>
      </c>
      <c r="H1739" s="7">
        <v>2</v>
      </c>
      <c r="I1739" s="7" t="b">
        <f t="shared" si="81"/>
        <v>1</v>
      </c>
      <c r="J1739" s="7" t="b">
        <f t="shared" si="82"/>
        <v>1</v>
      </c>
      <c r="K1739" s="7">
        <f t="shared" si="83"/>
        <v>1</v>
      </c>
      <c r="L1739" s="7">
        <f>WEEKDAY(Table1[[#This Row],[post_time]])</f>
        <v>2</v>
      </c>
      <c r="M1739" s="7">
        <f>VLOOKUP(Table1[[#This Row],[topic_id]],'All Topics Data'!$A$2:$I$1243,8,FALSE)</f>
        <v>40315.208333333336</v>
      </c>
      <c r="N1739" s="7">
        <f>Table1[[#This Row],[Hui Reply?]]*(Table1[[#This Row],[post_time]]-Table1[[#This Row],[timestamp of previous reply]])</f>
        <v>1.7928240740729962E-2</v>
      </c>
      <c r="O1739" s="3">
        <f>O1738+Table1[[#This Row],[Hui Reply?]]</f>
        <v>388</v>
      </c>
      <c r="P1739" s="19">
        <f>INT(Table1[[#This Row],[post_time]])</f>
        <v>40315</v>
      </c>
      <c r="Q1739" s="3" t="str">
        <f>IF(Table1[[#This Row],[Hui Reply?]],VLOOKUP(Table1[[#This Row],[topic_id]],'All Topics Data'!$A$2:$E$1243,5,FALSE),0)</f>
        <v>maradykstra</v>
      </c>
      <c r="R1739" s="8">
        <f>Table1[[#This Row],[post_time]]+8/24</f>
        <v>40315.559849537036</v>
      </c>
      <c r="S1739" s="3">
        <f>IF(Table1[[#This Row],[post_position]]=1,0,SUMIFS($F$2:F1739,$H$2:H1739,Table1[[#This Row],[post_position]]-1,$C$2:C1739,Table1[[#This Row],[topic_id]]))</f>
        <v>40315.208587962959</v>
      </c>
    </row>
    <row r="1740" spans="1:19" x14ac:dyDescent="0.25">
      <c r="A1740" s="7">
        <v>1764</v>
      </c>
      <c r="B1740" s="7">
        <v>1</v>
      </c>
      <c r="C1740" s="7">
        <v>466</v>
      </c>
      <c r="D1740" s="7">
        <v>2369</v>
      </c>
      <c r="F1740" s="8">
        <v>40315.243252314816</v>
      </c>
      <c r="G1740" s="7">
        <v>0</v>
      </c>
      <c r="H1740" s="7">
        <v>3</v>
      </c>
      <c r="I1740" s="7" t="b">
        <f t="shared" si="81"/>
        <v>0</v>
      </c>
      <c r="J1740" s="7" t="b">
        <f t="shared" si="82"/>
        <v>1</v>
      </c>
      <c r="K1740" s="7">
        <f t="shared" si="83"/>
        <v>0</v>
      </c>
      <c r="L1740" s="7">
        <f>WEEKDAY(Table1[[#This Row],[post_time]])</f>
        <v>2</v>
      </c>
      <c r="M1740" s="7">
        <f>VLOOKUP(Table1[[#This Row],[topic_id]],'All Topics Data'!$A$2:$I$1243,8,FALSE)</f>
        <v>40315.208333333336</v>
      </c>
      <c r="N1740" s="7">
        <f>Table1[[#This Row],[Hui Reply?]]*(Table1[[#This Row],[post_time]]-Table1[[#This Row],[timestamp of previous reply]])</f>
        <v>0</v>
      </c>
      <c r="O1740" s="3">
        <f>O1739+Table1[[#This Row],[Hui Reply?]]</f>
        <v>388</v>
      </c>
      <c r="P1740" s="19">
        <f>INT(Table1[[#This Row],[post_time]])</f>
        <v>40315</v>
      </c>
      <c r="Q1740" s="3">
        <f>IF(Table1[[#This Row],[Hui Reply?]],VLOOKUP(Table1[[#This Row],[topic_id]],'All Topics Data'!$A$2:$E$1243,5,FALSE),0)</f>
        <v>0</v>
      </c>
      <c r="R1740" s="8">
        <f>Table1[[#This Row],[post_time]]+8/24</f>
        <v>40315.576585648152</v>
      </c>
      <c r="S1740" s="3">
        <f>IF(Table1[[#This Row],[post_position]]=1,0,SUMIFS($F$2:F1740,$H$2:H1740,Table1[[#This Row],[post_position]]-1,$C$2:C1740,Table1[[#This Row],[topic_id]]))</f>
        <v>40315.2265162037</v>
      </c>
    </row>
    <row r="1741" spans="1:19" x14ac:dyDescent="0.25">
      <c r="A1741" s="7">
        <v>1765</v>
      </c>
      <c r="B1741" s="7">
        <v>1</v>
      </c>
      <c r="C1741" s="7">
        <v>466</v>
      </c>
      <c r="D1741" s="7">
        <v>24</v>
      </c>
      <c r="F1741" s="8">
        <v>40315.254756944443</v>
      </c>
      <c r="G1741" s="7">
        <v>0</v>
      </c>
      <c r="H1741" s="7">
        <v>4</v>
      </c>
      <c r="I1741" s="7" t="b">
        <f t="shared" si="81"/>
        <v>1</v>
      </c>
      <c r="J1741" s="7" t="b">
        <f t="shared" si="82"/>
        <v>1</v>
      </c>
      <c r="K1741" s="7">
        <f t="shared" si="83"/>
        <v>1</v>
      </c>
      <c r="L1741" s="7">
        <f>WEEKDAY(Table1[[#This Row],[post_time]])</f>
        <v>2</v>
      </c>
      <c r="M1741" s="7">
        <f>VLOOKUP(Table1[[#This Row],[topic_id]],'All Topics Data'!$A$2:$I$1243,8,FALSE)</f>
        <v>40315.208333333336</v>
      </c>
      <c r="N1741" s="7">
        <f>Table1[[#This Row],[Hui Reply?]]*(Table1[[#This Row],[post_time]]-Table1[[#This Row],[timestamp of previous reply]])</f>
        <v>1.1504629626870155E-2</v>
      </c>
      <c r="O1741" s="3">
        <f>O1740+Table1[[#This Row],[Hui Reply?]]</f>
        <v>389</v>
      </c>
      <c r="P1741" s="19">
        <f>INT(Table1[[#This Row],[post_time]])</f>
        <v>40315</v>
      </c>
      <c r="Q1741" s="3" t="str">
        <f>IF(Table1[[#This Row],[Hui Reply?]],VLOOKUP(Table1[[#This Row],[topic_id]],'All Topics Data'!$A$2:$E$1243,5,FALSE),0)</f>
        <v>maradykstra</v>
      </c>
      <c r="R1741" s="8">
        <f>Table1[[#This Row],[post_time]]+8/24</f>
        <v>40315.588090277779</v>
      </c>
      <c r="S1741" s="3">
        <f>IF(Table1[[#This Row],[post_position]]=1,0,SUMIFS($F$2:F1741,$H$2:H1741,Table1[[#This Row],[post_position]]-1,$C$2:C1741,Table1[[#This Row],[topic_id]]))</f>
        <v>40315.243252314816</v>
      </c>
    </row>
    <row r="1742" spans="1:19" x14ac:dyDescent="0.25">
      <c r="A1742" s="7">
        <v>1766</v>
      </c>
      <c r="B1742" s="7">
        <v>1</v>
      </c>
      <c r="C1742" s="7">
        <v>466</v>
      </c>
      <c r="D1742" s="7">
        <v>2369</v>
      </c>
      <c r="E1742" s="2"/>
      <c r="F1742" s="8">
        <v>40315.261620370373</v>
      </c>
      <c r="G1742" s="7">
        <v>0</v>
      </c>
      <c r="H1742" s="7">
        <v>5</v>
      </c>
      <c r="I1742" s="7" t="b">
        <f t="shared" si="81"/>
        <v>0</v>
      </c>
      <c r="J1742" s="7" t="b">
        <f t="shared" si="82"/>
        <v>1</v>
      </c>
      <c r="K1742" s="7">
        <f t="shared" si="83"/>
        <v>0</v>
      </c>
      <c r="L1742" s="7">
        <f>WEEKDAY(Table1[[#This Row],[post_time]])</f>
        <v>2</v>
      </c>
      <c r="M1742" s="7">
        <f>VLOOKUP(Table1[[#This Row],[topic_id]],'All Topics Data'!$A$2:$I$1243,8,FALSE)</f>
        <v>40315.208333333336</v>
      </c>
      <c r="N1742" s="7">
        <f>Table1[[#This Row],[Hui Reply?]]*(Table1[[#This Row],[post_time]]-Table1[[#This Row],[timestamp of previous reply]])</f>
        <v>0</v>
      </c>
      <c r="O1742" s="3">
        <f>O1741+Table1[[#This Row],[Hui Reply?]]</f>
        <v>389</v>
      </c>
      <c r="P1742" s="19">
        <f>INT(Table1[[#This Row],[post_time]])</f>
        <v>40315</v>
      </c>
      <c r="Q1742" s="3">
        <f>IF(Table1[[#This Row],[Hui Reply?]],VLOOKUP(Table1[[#This Row],[topic_id]],'All Topics Data'!$A$2:$E$1243,5,FALSE),0)</f>
        <v>0</v>
      </c>
      <c r="R1742" s="8">
        <f>Table1[[#This Row],[post_time]]+8/24</f>
        <v>40315.594953703709</v>
      </c>
      <c r="S1742" s="3">
        <f>IF(Table1[[#This Row],[post_position]]=1,0,SUMIFS($F$2:F1742,$H$2:H1742,Table1[[#This Row],[post_position]]-1,$C$2:C1742,Table1[[#This Row],[topic_id]]))</f>
        <v>40315.254756944443</v>
      </c>
    </row>
    <row r="1743" spans="1:19" x14ac:dyDescent="0.25">
      <c r="A1743" s="7">
        <v>1767</v>
      </c>
      <c r="B1743" s="7">
        <v>1</v>
      </c>
      <c r="C1743" s="7">
        <v>466</v>
      </c>
      <c r="D1743" s="7">
        <v>2865</v>
      </c>
      <c r="F1743" s="8">
        <v>40315.272407407407</v>
      </c>
      <c r="G1743" s="7">
        <v>0</v>
      </c>
      <c r="H1743" s="7">
        <v>6</v>
      </c>
      <c r="I1743" s="7" t="b">
        <f t="shared" si="81"/>
        <v>0</v>
      </c>
      <c r="J1743" s="7" t="b">
        <f t="shared" si="82"/>
        <v>1</v>
      </c>
      <c r="K1743" s="7">
        <f t="shared" si="83"/>
        <v>0</v>
      </c>
      <c r="L1743" s="7">
        <f>WEEKDAY(Table1[[#This Row],[post_time]])</f>
        <v>2</v>
      </c>
      <c r="M1743" s="7">
        <f>VLOOKUP(Table1[[#This Row],[topic_id]],'All Topics Data'!$A$2:$I$1243,8,FALSE)</f>
        <v>40315.208333333336</v>
      </c>
      <c r="N1743" s="7">
        <f>Table1[[#This Row],[Hui Reply?]]*(Table1[[#This Row],[post_time]]-Table1[[#This Row],[timestamp of previous reply]])</f>
        <v>0</v>
      </c>
      <c r="O1743" s="3">
        <f>O1742+Table1[[#This Row],[Hui Reply?]]</f>
        <v>389</v>
      </c>
      <c r="P1743" s="19">
        <f>INT(Table1[[#This Row],[post_time]])</f>
        <v>40315</v>
      </c>
      <c r="Q1743" s="3">
        <f>IF(Table1[[#This Row],[Hui Reply?]],VLOOKUP(Table1[[#This Row],[topic_id]],'All Topics Data'!$A$2:$E$1243,5,FALSE),0)</f>
        <v>0</v>
      </c>
      <c r="R1743" s="8">
        <f>Table1[[#This Row],[post_time]]+8/24</f>
        <v>40315.605740740742</v>
      </c>
      <c r="S1743" s="3">
        <f>IF(Table1[[#This Row],[post_position]]=1,0,SUMIFS($F$2:F1743,$H$2:H1743,Table1[[#This Row],[post_position]]-1,$C$2:C1743,Table1[[#This Row],[topic_id]]))</f>
        <v>40315.261620370373</v>
      </c>
    </row>
    <row r="1744" spans="1:19" x14ac:dyDescent="0.25">
      <c r="A1744" s="7">
        <v>1768</v>
      </c>
      <c r="B1744" s="7">
        <v>1</v>
      </c>
      <c r="C1744" s="7">
        <v>466</v>
      </c>
      <c r="D1744" s="7">
        <v>24</v>
      </c>
      <c r="E1744" s="2"/>
      <c r="F1744" s="8">
        <v>40315.295949074076</v>
      </c>
      <c r="G1744" s="7">
        <v>0</v>
      </c>
      <c r="H1744" s="7">
        <v>7</v>
      </c>
      <c r="I1744" s="7" t="b">
        <f t="shared" si="81"/>
        <v>1</v>
      </c>
      <c r="J1744" s="7" t="b">
        <f t="shared" si="82"/>
        <v>1</v>
      </c>
      <c r="K1744" s="7">
        <f t="shared" si="83"/>
        <v>1</v>
      </c>
      <c r="L1744" s="7">
        <f>WEEKDAY(Table1[[#This Row],[post_time]])</f>
        <v>2</v>
      </c>
      <c r="M1744" s="7">
        <f>VLOOKUP(Table1[[#This Row],[topic_id]],'All Topics Data'!$A$2:$I$1243,8,FALSE)</f>
        <v>40315.208333333336</v>
      </c>
      <c r="N1744" s="7">
        <f>Table1[[#This Row],[Hui Reply?]]*(Table1[[#This Row],[post_time]]-Table1[[#This Row],[timestamp of previous reply]])</f>
        <v>2.3541666669188999E-2</v>
      </c>
      <c r="O1744" s="3">
        <f>O1743+Table1[[#This Row],[Hui Reply?]]</f>
        <v>390</v>
      </c>
      <c r="P1744" s="19">
        <f>INT(Table1[[#This Row],[post_time]])</f>
        <v>40315</v>
      </c>
      <c r="Q1744" s="3" t="str">
        <f>IF(Table1[[#This Row],[Hui Reply?]],VLOOKUP(Table1[[#This Row],[topic_id]],'All Topics Data'!$A$2:$E$1243,5,FALSE),0)</f>
        <v>maradykstra</v>
      </c>
      <c r="R1744" s="8">
        <f>Table1[[#This Row],[post_time]]+8/24</f>
        <v>40315.629282407412</v>
      </c>
      <c r="S1744" s="3">
        <f>IF(Table1[[#This Row],[post_position]]=1,0,SUMIFS($F$2:F1744,$H$2:H1744,Table1[[#This Row],[post_position]]-1,$C$2:C1744,Table1[[#This Row],[topic_id]]))</f>
        <v>40315.272407407407</v>
      </c>
    </row>
    <row r="1745" spans="1:19" x14ac:dyDescent="0.25">
      <c r="A1745" s="7">
        <v>1769</v>
      </c>
      <c r="B1745" s="7">
        <v>1</v>
      </c>
      <c r="C1745" s="7">
        <v>465</v>
      </c>
      <c r="D1745" s="7">
        <v>24</v>
      </c>
      <c r="E1745" s="2"/>
      <c r="F1745" s="8">
        <v>40315.535208333335</v>
      </c>
      <c r="G1745" s="7">
        <v>0</v>
      </c>
      <c r="H1745" s="7">
        <v>2</v>
      </c>
      <c r="I1745" s="7" t="b">
        <f t="shared" si="81"/>
        <v>1</v>
      </c>
      <c r="J1745" s="7" t="b">
        <f t="shared" si="82"/>
        <v>1</v>
      </c>
      <c r="K1745" s="7">
        <f t="shared" si="83"/>
        <v>1</v>
      </c>
      <c r="L1745" s="7">
        <f>WEEKDAY(Table1[[#This Row],[post_time]])</f>
        <v>2</v>
      </c>
      <c r="M1745" s="7">
        <f>VLOOKUP(Table1[[#This Row],[topic_id]],'All Topics Data'!$A$2:$I$1243,8,FALSE)</f>
        <v>40313.449999999997</v>
      </c>
      <c r="N1745" s="7">
        <f>Table1[[#This Row],[Hui Reply?]]*(Table1[[#This Row],[post_time]]-Table1[[#This Row],[timestamp of previous reply]])</f>
        <v>2.0846064814832062</v>
      </c>
      <c r="O1745" s="3">
        <f>O1744+Table1[[#This Row],[Hui Reply?]]</f>
        <v>391</v>
      </c>
      <c r="P1745" s="19">
        <f>INT(Table1[[#This Row],[post_time]])</f>
        <v>40315</v>
      </c>
      <c r="Q1745" s="3" t="str">
        <f>IF(Table1[[#This Row],[Hui Reply?]],VLOOKUP(Table1[[#This Row],[topic_id]],'All Topics Data'!$A$2:$E$1243,5,FALSE),0)</f>
        <v>nagovind</v>
      </c>
      <c r="R1745" s="8">
        <f>Table1[[#This Row],[post_time]]+8/24</f>
        <v>40315.86854166667</v>
      </c>
      <c r="S1745" s="3">
        <f>IF(Table1[[#This Row],[post_position]]=1,0,SUMIFS($F$2:F1745,$H$2:H1745,Table1[[#This Row],[post_position]]-1,$C$2:C1745,Table1[[#This Row],[topic_id]]))</f>
        <v>40313.450601851851</v>
      </c>
    </row>
    <row r="1746" spans="1:19" x14ac:dyDescent="0.25">
      <c r="A1746" s="7">
        <v>1770</v>
      </c>
      <c r="B1746" s="7">
        <v>1</v>
      </c>
      <c r="C1746" s="7">
        <v>465</v>
      </c>
      <c r="D1746" s="7">
        <v>6071</v>
      </c>
      <c r="F1746" s="8">
        <v>40315.597442129627</v>
      </c>
      <c r="G1746" s="7">
        <v>0</v>
      </c>
      <c r="H1746" s="7">
        <v>3</v>
      </c>
      <c r="I1746" s="7" t="b">
        <f t="shared" si="81"/>
        <v>0</v>
      </c>
      <c r="J1746" s="7" t="b">
        <f t="shared" si="82"/>
        <v>1</v>
      </c>
      <c r="K1746" s="7">
        <f t="shared" si="83"/>
        <v>0</v>
      </c>
      <c r="L1746" s="7">
        <f>WEEKDAY(Table1[[#This Row],[post_time]])</f>
        <v>2</v>
      </c>
      <c r="M1746" s="7">
        <f>VLOOKUP(Table1[[#This Row],[topic_id]],'All Topics Data'!$A$2:$I$1243,8,FALSE)</f>
        <v>40313.449999999997</v>
      </c>
      <c r="N1746" s="7">
        <f>Table1[[#This Row],[Hui Reply?]]*(Table1[[#This Row],[post_time]]-Table1[[#This Row],[timestamp of previous reply]])</f>
        <v>0</v>
      </c>
      <c r="O1746" s="3">
        <f>O1745+Table1[[#This Row],[Hui Reply?]]</f>
        <v>391</v>
      </c>
      <c r="P1746" s="19">
        <f>INT(Table1[[#This Row],[post_time]])</f>
        <v>40315</v>
      </c>
      <c r="Q1746" s="3">
        <f>IF(Table1[[#This Row],[Hui Reply?]],VLOOKUP(Table1[[#This Row],[topic_id]],'All Topics Data'!$A$2:$E$1243,5,FALSE),0)</f>
        <v>0</v>
      </c>
      <c r="R1746" s="8">
        <f>Table1[[#This Row],[post_time]]+8/24</f>
        <v>40315.930775462963</v>
      </c>
      <c r="S1746" s="3">
        <f>IF(Table1[[#This Row],[post_position]]=1,0,SUMIFS($F$2:F1746,$H$2:H1746,Table1[[#This Row],[post_position]]-1,$C$2:C1746,Table1[[#This Row],[topic_id]]))</f>
        <v>40315.535208333335</v>
      </c>
    </row>
    <row r="1747" spans="1:19" x14ac:dyDescent="0.25">
      <c r="A1747" s="7">
        <v>1771</v>
      </c>
      <c r="B1747" s="7">
        <v>1</v>
      </c>
      <c r="C1747" s="7">
        <v>465</v>
      </c>
      <c r="D1747" s="7">
        <v>6071</v>
      </c>
      <c r="F1747" s="8">
        <v>40315.695381944446</v>
      </c>
      <c r="G1747" s="7">
        <v>0</v>
      </c>
      <c r="H1747" s="7">
        <v>4</v>
      </c>
      <c r="I1747" s="7" t="b">
        <f t="shared" si="81"/>
        <v>0</v>
      </c>
      <c r="J1747" s="7" t="b">
        <f t="shared" si="82"/>
        <v>1</v>
      </c>
      <c r="K1747" s="7">
        <f t="shared" si="83"/>
        <v>0</v>
      </c>
      <c r="L1747" s="7">
        <f>WEEKDAY(Table1[[#This Row],[post_time]])</f>
        <v>2</v>
      </c>
      <c r="M1747" s="7">
        <f>VLOOKUP(Table1[[#This Row],[topic_id]],'All Topics Data'!$A$2:$I$1243,8,FALSE)</f>
        <v>40313.449999999997</v>
      </c>
      <c r="N1747" s="7">
        <f>Table1[[#This Row],[Hui Reply?]]*(Table1[[#This Row],[post_time]]-Table1[[#This Row],[timestamp of previous reply]])</f>
        <v>0</v>
      </c>
      <c r="O1747" s="3">
        <f>O1746+Table1[[#This Row],[Hui Reply?]]</f>
        <v>391</v>
      </c>
      <c r="P1747" s="19">
        <f>INT(Table1[[#This Row],[post_time]])</f>
        <v>40315</v>
      </c>
      <c r="Q1747" s="3">
        <f>IF(Table1[[#This Row],[Hui Reply?]],VLOOKUP(Table1[[#This Row],[topic_id]],'All Topics Data'!$A$2:$E$1243,5,FALSE),0)</f>
        <v>0</v>
      </c>
      <c r="R1747" s="8">
        <f>Table1[[#This Row],[post_time]]+8/24</f>
        <v>40316.028715277782</v>
      </c>
      <c r="S1747" s="3">
        <f>IF(Table1[[#This Row],[post_position]]=1,0,SUMIFS($F$2:F1747,$H$2:H1747,Table1[[#This Row],[post_position]]-1,$C$2:C1747,Table1[[#This Row],[topic_id]]))</f>
        <v>40315.597442129627</v>
      </c>
    </row>
    <row r="1748" spans="1:19" x14ac:dyDescent="0.25">
      <c r="A1748" s="7">
        <v>1772</v>
      </c>
      <c r="B1748" s="7">
        <v>1</v>
      </c>
      <c r="C1748" s="7">
        <v>467</v>
      </c>
      <c r="D1748" s="7">
        <v>2176</v>
      </c>
      <c r="E1748" s="2"/>
      <c r="F1748" s="8">
        <v>40315.960925925923</v>
      </c>
      <c r="G1748" s="7">
        <v>0</v>
      </c>
      <c r="H1748" s="7">
        <v>1</v>
      </c>
      <c r="I1748" s="7" t="b">
        <f t="shared" si="81"/>
        <v>0</v>
      </c>
      <c r="J1748" s="7" t="b">
        <f t="shared" si="82"/>
        <v>0</v>
      </c>
      <c r="K1748" s="7">
        <f t="shared" si="83"/>
        <v>0</v>
      </c>
      <c r="L1748" s="7">
        <f>WEEKDAY(Table1[[#This Row],[post_time]])</f>
        <v>2</v>
      </c>
      <c r="M1748" s="7">
        <f>VLOOKUP(Table1[[#This Row],[topic_id]],'All Topics Data'!$A$2:$I$1243,8,FALSE)</f>
        <v>40315.960416666669</v>
      </c>
      <c r="N1748" s="7">
        <f>Table1[[#This Row],[Hui Reply?]]*(Table1[[#This Row],[post_time]]-Table1[[#This Row],[timestamp of previous reply]])</f>
        <v>0</v>
      </c>
      <c r="O1748" s="3">
        <f>O1747+Table1[[#This Row],[Hui Reply?]]</f>
        <v>391</v>
      </c>
      <c r="P1748" s="19">
        <f>INT(Table1[[#This Row],[post_time]])</f>
        <v>40315</v>
      </c>
      <c r="Q1748" s="3">
        <f>IF(Table1[[#This Row],[Hui Reply?]],VLOOKUP(Table1[[#This Row],[topic_id]],'All Topics Data'!$A$2:$E$1243,5,FALSE),0)</f>
        <v>0</v>
      </c>
      <c r="R1748" s="8">
        <f>Table1[[#This Row],[post_time]]+8/24</f>
        <v>40316.294259259259</v>
      </c>
      <c r="S1748" s="3">
        <f>IF(Table1[[#This Row],[post_position]]=1,0,SUMIFS($F$2:F1748,$H$2:H1748,Table1[[#This Row],[post_position]]-1,$C$2:C1748,Table1[[#This Row],[topic_id]]))</f>
        <v>0</v>
      </c>
    </row>
    <row r="1749" spans="1:19" x14ac:dyDescent="0.25">
      <c r="A1749" s="7">
        <v>1773</v>
      </c>
      <c r="B1749" s="7">
        <v>1</v>
      </c>
      <c r="C1749" s="7">
        <v>467</v>
      </c>
      <c r="D1749" s="7">
        <v>24</v>
      </c>
      <c r="F1749" s="8">
        <v>40315.988356481481</v>
      </c>
      <c r="G1749" s="7">
        <v>0</v>
      </c>
      <c r="H1749" s="7">
        <v>2</v>
      </c>
      <c r="I1749" s="7" t="b">
        <f t="shared" si="81"/>
        <v>1</v>
      </c>
      <c r="J1749" s="7" t="b">
        <f t="shared" si="82"/>
        <v>1</v>
      </c>
      <c r="K1749" s="7">
        <f t="shared" si="83"/>
        <v>1</v>
      </c>
      <c r="L1749" s="7">
        <f>WEEKDAY(Table1[[#This Row],[post_time]])</f>
        <v>2</v>
      </c>
      <c r="M1749" s="7">
        <f>VLOOKUP(Table1[[#This Row],[topic_id]],'All Topics Data'!$A$2:$I$1243,8,FALSE)</f>
        <v>40315.960416666669</v>
      </c>
      <c r="N1749" s="7">
        <f>Table1[[#This Row],[Hui Reply?]]*(Table1[[#This Row],[post_time]]-Table1[[#This Row],[timestamp of previous reply]])</f>
        <v>2.7430555557657499E-2</v>
      </c>
      <c r="O1749" s="3">
        <f>O1748+Table1[[#This Row],[Hui Reply?]]</f>
        <v>392</v>
      </c>
      <c r="P1749" s="19">
        <f>INT(Table1[[#This Row],[post_time]])</f>
        <v>40315</v>
      </c>
      <c r="Q1749" s="3" t="str">
        <f>IF(Table1[[#This Row],[Hui Reply?]],VLOOKUP(Table1[[#This Row],[topic_id]],'All Topics Data'!$A$2:$E$1243,5,FALSE),0)</f>
        <v>wsnyder</v>
      </c>
      <c r="R1749" s="8">
        <f>Table1[[#This Row],[post_time]]+8/24</f>
        <v>40316.321689814817</v>
      </c>
      <c r="S1749" s="3">
        <f>IF(Table1[[#This Row],[post_position]]=1,0,SUMIFS($F$2:F1749,$H$2:H1749,Table1[[#This Row],[post_position]]-1,$C$2:C1749,Table1[[#This Row],[topic_id]]))</f>
        <v>40315.960925925923</v>
      </c>
    </row>
    <row r="1750" spans="1:19" x14ac:dyDescent="0.25">
      <c r="A1750" s="7">
        <v>1774</v>
      </c>
      <c r="B1750" s="7">
        <v>1</v>
      </c>
      <c r="C1750" s="7">
        <v>468</v>
      </c>
      <c r="D1750" s="7">
        <v>4409</v>
      </c>
      <c r="E1750" s="2"/>
      <c r="F1750" s="8">
        <v>40315.991354166668</v>
      </c>
      <c r="G1750" s="7">
        <v>0</v>
      </c>
      <c r="H1750" s="7">
        <v>1</v>
      </c>
      <c r="I1750" s="7" t="b">
        <f t="shared" si="81"/>
        <v>0</v>
      </c>
      <c r="J1750" s="7" t="b">
        <f t="shared" si="82"/>
        <v>0</v>
      </c>
      <c r="K1750" s="7">
        <f t="shared" si="83"/>
        <v>0</v>
      </c>
      <c r="L1750" s="7">
        <f>WEEKDAY(Table1[[#This Row],[post_time]])</f>
        <v>2</v>
      </c>
      <c r="M1750" s="7">
        <f>VLOOKUP(Table1[[#This Row],[topic_id]],'All Topics Data'!$A$2:$I$1243,8,FALSE)</f>
        <v>40315.990972222222</v>
      </c>
      <c r="N1750" s="7">
        <f>Table1[[#This Row],[Hui Reply?]]*(Table1[[#This Row],[post_time]]-Table1[[#This Row],[timestamp of previous reply]])</f>
        <v>0</v>
      </c>
      <c r="O1750" s="3">
        <f>O1749+Table1[[#This Row],[Hui Reply?]]</f>
        <v>392</v>
      </c>
      <c r="P1750" s="19">
        <f>INT(Table1[[#This Row],[post_time]])</f>
        <v>40315</v>
      </c>
      <c r="Q1750" s="3">
        <f>IF(Table1[[#This Row],[Hui Reply?]],VLOOKUP(Table1[[#This Row],[topic_id]],'All Topics Data'!$A$2:$E$1243,5,FALSE),0)</f>
        <v>0</v>
      </c>
      <c r="R1750" s="8">
        <f>Table1[[#This Row],[post_time]]+8/24</f>
        <v>40316.324687500004</v>
      </c>
      <c r="S1750" s="3">
        <f>IF(Table1[[#This Row],[post_position]]=1,0,SUMIFS($F$2:F1750,$H$2:H1750,Table1[[#This Row],[post_position]]-1,$C$2:C1750,Table1[[#This Row],[topic_id]]))</f>
        <v>0</v>
      </c>
    </row>
    <row r="1751" spans="1:19" x14ac:dyDescent="0.25">
      <c r="A1751" s="7">
        <v>1775</v>
      </c>
      <c r="B1751" s="7">
        <v>1</v>
      </c>
      <c r="C1751" s="7">
        <v>468</v>
      </c>
      <c r="D1751" s="7">
        <v>24</v>
      </c>
      <c r="E1751" s="2"/>
      <c r="F1751" s="8">
        <v>40316.089849537035</v>
      </c>
      <c r="G1751" s="7">
        <v>0</v>
      </c>
      <c r="H1751" s="7">
        <v>2</v>
      </c>
      <c r="I1751" s="7" t="b">
        <f t="shared" si="81"/>
        <v>1</v>
      </c>
      <c r="J1751" s="7" t="b">
        <f t="shared" si="82"/>
        <v>1</v>
      </c>
      <c r="K1751" s="7">
        <f t="shared" si="83"/>
        <v>1</v>
      </c>
      <c r="L1751" s="7">
        <f>WEEKDAY(Table1[[#This Row],[post_time]])</f>
        <v>3</v>
      </c>
      <c r="M1751" s="7">
        <f>VLOOKUP(Table1[[#This Row],[topic_id]],'All Topics Data'!$A$2:$I$1243,8,FALSE)</f>
        <v>40315.990972222222</v>
      </c>
      <c r="N1751" s="7">
        <f>Table1[[#This Row],[Hui Reply?]]*(Table1[[#This Row],[post_time]]-Table1[[#This Row],[timestamp of previous reply]])</f>
        <v>9.8495370366435964E-2</v>
      </c>
      <c r="O1751" s="3">
        <f>O1750+Table1[[#This Row],[Hui Reply?]]</f>
        <v>393</v>
      </c>
      <c r="P1751" s="19">
        <f>INT(Table1[[#This Row],[post_time]])</f>
        <v>40316</v>
      </c>
      <c r="Q1751" s="3" t="str">
        <f>IF(Table1[[#This Row],[Hui Reply?]],VLOOKUP(Table1[[#This Row],[topic_id]],'All Topics Data'!$A$2:$E$1243,5,FALSE),0)</f>
        <v>barmacost</v>
      </c>
      <c r="R1751" s="8">
        <f>Table1[[#This Row],[post_time]]+8/24</f>
        <v>40316.423182870371</v>
      </c>
      <c r="S1751" s="3">
        <f>IF(Table1[[#This Row],[post_position]]=1,0,SUMIFS($F$2:F1751,$H$2:H1751,Table1[[#This Row],[post_position]]-1,$C$2:C1751,Table1[[#This Row],[topic_id]]))</f>
        <v>40315.991354166668</v>
      </c>
    </row>
    <row r="1752" spans="1:19" x14ac:dyDescent="0.25">
      <c r="A1752" s="7">
        <v>1776</v>
      </c>
      <c r="B1752" s="7">
        <v>1</v>
      </c>
      <c r="C1752" s="7">
        <v>464</v>
      </c>
      <c r="D1752" s="7">
        <v>6092</v>
      </c>
      <c r="F1752" s="8">
        <v>40316.337037037039</v>
      </c>
      <c r="G1752" s="7">
        <v>0</v>
      </c>
      <c r="H1752" s="7">
        <v>5</v>
      </c>
      <c r="I1752" s="7" t="b">
        <f t="shared" si="81"/>
        <v>0</v>
      </c>
      <c r="J1752" s="7" t="b">
        <f t="shared" si="82"/>
        <v>1</v>
      </c>
      <c r="K1752" s="7">
        <f t="shared" si="83"/>
        <v>0</v>
      </c>
      <c r="L1752" s="7">
        <f>WEEKDAY(Table1[[#This Row],[post_time]])</f>
        <v>3</v>
      </c>
      <c r="M1752" s="7">
        <f>VLOOKUP(Table1[[#This Row],[topic_id]],'All Topics Data'!$A$2:$I$1243,8,FALSE)</f>
        <v>40312.809027777781</v>
      </c>
      <c r="N1752" s="7">
        <f>Table1[[#This Row],[Hui Reply?]]*(Table1[[#This Row],[post_time]]-Table1[[#This Row],[timestamp of previous reply]])</f>
        <v>0</v>
      </c>
      <c r="O1752" s="3">
        <f>O1751+Table1[[#This Row],[Hui Reply?]]</f>
        <v>393</v>
      </c>
      <c r="P1752" s="19">
        <f>INT(Table1[[#This Row],[post_time]])</f>
        <v>40316</v>
      </c>
      <c r="Q1752" s="3">
        <f>IF(Table1[[#This Row],[Hui Reply?]],VLOOKUP(Table1[[#This Row],[topic_id]],'All Topics Data'!$A$2:$E$1243,5,FALSE),0)</f>
        <v>0</v>
      </c>
      <c r="R1752" s="8">
        <f>Table1[[#This Row],[post_time]]+8/24</f>
        <v>40316.670370370375</v>
      </c>
      <c r="S1752" s="3">
        <f>IF(Table1[[#This Row],[post_position]]=1,0,SUMIFS($F$2:F1752,$H$2:H1752,Table1[[#This Row],[post_position]]-1,$C$2:C1752,Table1[[#This Row],[topic_id]]))</f>
        <v>40313.560787037037</v>
      </c>
    </row>
    <row r="1753" spans="1:19" x14ac:dyDescent="0.25">
      <c r="A1753" s="7">
        <v>1777</v>
      </c>
      <c r="B1753" s="7">
        <v>1</v>
      </c>
      <c r="C1753" s="7">
        <v>469</v>
      </c>
      <c r="D1753" s="7">
        <v>6171</v>
      </c>
      <c r="F1753" s="8">
        <v>40316.405798611115</v>
      </c>
      <c r="G1753" s="7">
        <v>0</v>
      </c>
      <c r="H1753" s="7">
        <v>1</v>
      </c>
      <c r="I1753" s="7" t="b">
        <f t="shared" si="81"/>
        <v>0</v>
      </c>
      <c r="J1753" s="7" t="b">
        <f t="shared" si="82"/>
        <v>0</v>
      </c>
      <c r="K1753" s="7">
        <f t="shared" si="83"/>
        <v>0</v>
      </c>
      <c r="L1753" s="7">
        <f>WEEKDAY(Table1[[#This Row],[post_time]])</f>
        <v>3</v>
      </c>
      <c r="M1753" s="7">
        <f>VLOOKUP(Table1[[#This Row],[topic_id]],'All Topics Data'!$A$2:$I$1243,8,FALSE)</f>
        <v>40316.405555555553</v>
      </c>
      <c r="N1753" s="7">
        <f>Table1[[#This Row],[Hui Reply?]]*(Table1[[#This Row],[post_time]]-Table1[[#This Row],[timestamp of previous reply]])</f>
        <v>0</v>
      </c>
      <c r="O1753" s="3">
        <f>O1752+Table1[[#This Row],[Hui Reply?]]</f>
        <v>393</v>
      </c>
      <c r="P1753" s="19">
        <f>INT(Table1[[#This Row],[post_time]])</f>
        <v>40316</v>
      </c>
      <c r="Q1753" s="3">
        <f>IF(Table1[[#This Row],[Hui Reply?]],VLOOKUP(Table1[[#This Row],[topic_id]],'All Topics Data'!$A$2:$E$1243,5,FALSE),0)</f>
        <v>0</v>
      </c>
      <c r="R1753" s="8">
        <f>Table1[[#This Row],[post_time]]+8/24</f>
        <v>40316.73913194445</v>
      </c>
      <c r="S1753" s="3">
        <f>IF(Table1[[#This Row],[post_position]]=1,0,SUMIFS($F$2:F1753,$H$2:H1753,Table1[[#This Row],[post_position]]-1,$C$2:C1753,Table1[[#This Row],[topic_id]]))</f>
        <v>0</v>
      </c>
    </row>
    <row r="1754" spans="1:19" x14ac:dyDescent="0.25">
      <c r="A1754" s="7">
        <v>1778</v>
      </c>
      <c r="B1754" s="7">
        <v>1</v>
      </c>
      <c r="C1754" s="7">
        <v>469</v>
      </c>
      <c r="D1754" s="7">
        <v>24</v>
      </c>
      <c r="E1754" s="2"/>
      <c r="F1754" s="8">
        <v>40316.560289351852</v>
      </c>
      <c r="G1754" s="7">
        <v>0</v>
      </c>
      <c r="H1754" s="7">
        <v>2</v>
      </c>
      <c r="I1754" s="7" t="b">
        <f t="shared" si="81"/>
        <v>1</v>
      </c>
      <c r="J1754" s="7" t="b">
        <f t="shared" si="82"/>
        <v>1</v>
      </c>
      <c r="K1754" s="7">
        <f t="shared" si="83"/>
        <v>1</v>
      </c>
      <c r="L1754" s="7">
        <f>WEEKDAY(Table1[[#This Row],[post_time]])</f>
        <v>3</v>
      </c>
      <c r="M1754" s="7">
        <f>VLOOKUP(Table1[[#This Row],[topic_id]],'All Topics Data'!$A$2:$I$1243,8,FALSE)</f>
        <v>40316.405555555553</v>
      </c>
      <c r="N1754" s="7">
        <f>Table1[[#This Row],[Hui Reply?]]*(Table1[[#This Row],[post_time]]-Table1[[#This Row],[timestamp of previous reply]])</f>
        <v>0.15449074073694646</v>
      </c>
      <c r="O1754" s="3">
        <f>O1753+Table1[[#This Row],[Hui Reply?]]</f>
        <v>394</v>
      </c>
      <c r="P1754" s="19">
        <f>INT(Table1[[#This Row],[post_time]])</f>
        <v>40316</v>
      </c>
      <c r="Q1754" s="3" t="str">
        <f>IF(Table1[[#This Row],[Hui Reply?]],VLOOKUP(Table1[[#This Row],[topic_id]],'All Topics Data'!$A$2:$E$1243,5,FALSE),0)</f>
        <v>pphil</v>
      </c>
      <c r="R1754" s="8">
        <f>Table1[[#This Row],[post_time]]+8/24</f>
        <v>40316.893622685187</v>
      </c>
      <c r="S1754" s="3">
        <f>IF(Table1[[#This Row],[post_position]]=1,0,SUMIFS($F$2:F1754,$H$2:H1754,Table1[[#This Row],[post_position]]-1,$C$2:C1754,Table1[[#This Row],[topic_id]]))</f>
        <v>40316.405798611115</v>
      </c>
    </row>
    <row r="1755" spans="1:19" x14ac:dyDescent="0.25">
      <c r="A1755" s="7">
        <v>1779</v>
      </c>
      <c r="B1755" s="7">
        <v>1</v>
      </c>
      <c r="C1755" s="7">
        <v>470</v>
      </c>
      <c r="D1755" s="7">
        <v>6175</v>
      </c>
      <c r="E1755" s="2"/>
      <c r="F1755" s="8">
        <v>40316.578101851854</v>
      </c>
      <c r="G1755" s="7">
        <v>0</v>
      </c>
      <c r="H1755" s="7">
        <v>1</v>
      </c>
      <c r="I1755" s="7" t="b">
        <f t="shared" si="81"/>
        <v>0</v>
      </c>
      <c r="J1755" s="7" t="b">
        <f t="shared" si="82"/>
        <v>0</v>
      </c>
      <c r="K1755" s="7">
        <f t="shared" si="83"/>
        <v>0</v>
      </c>
      <c r="L1755" s="7">
        <f>WEEKDAY(Table1[[#This Row],[post_time]])</f>
        <v>3</v>
      </c>
      <c r="M1755" s="7">
        <f>VLOOKUP(Table1[[#This Row],[topic_id]],'All Topics Data'!$A$2:$I$1243,8,FALSE)</f>
        <v>40316.577777777777</v>
      </c>
      <c r="N1755" s="7">
        <f>Table1[[#This Row],[Hui Reply?]]*(Table1[[#This Row],[post_time]]-Table1[[#This Row],[timestamp of previous reply]])</f>
        <v>0</v>
      </c>
      <c r="O1755" s="3">
        <f>O1754+Table1[[#This Row],[Hui Reply?]]</f>
        <v>394</v>
      </c>
      <c r="P1755" s="19">
        <f>INT(Table1[[#This Row],[post_time]])</f>
        <v>40316</v>
      </c>
      <c r="Q1755" s="3">
        <f>IF(Table1[[#This Row],[Hui Reply?]],VLOOKUP(Table1[[#This Row],[topic_id]],'All Topics Data'!$A$2:$E$1243,5,FALSE),0)</f>
        <v>0</v>
      </c>
      <c r="R1755" s="8">
        <f>Table1[[#This Row],[post_time]]+8/24</f>
        <v>40316.911435185189</v>
      </c>
      <c r="S1755" s="3">
        <f>IF(Table1[[#This Row],[post_position]]=1,0,SUMIFS($F$2:F1755,$H$2:H1755,Table1[[#This Row],[post_position]]-1,$C$2:C1755,Table1[[#This Row],[topic_id]]))</f>
        <v>0</v>
      </c>
    </row>
    <row r="1756" spans="1:19" x14ac:dyDescent="0.25">
      <c r="A1756" s="7">
        <v>1780</v>
      </c>
      <c r="B1756" s="7">
        <v>1</v>
      </c>
      <c r="C1756" s="7">
        <v>468</v>
      </c>
      <c r="D1756" s="7">
        <v>4409</v>
      </c>
      <c r="F1756" s="8">
        <v>40316.707858796297</v>
      </c>
      <c r="G1756" s="7">
        <v>0</v>
      </c>
      <c r="H1756" s="7">
        <v>3</v>
      </c>
      <c r="I1756" s="7" t="b">
        <f t="shared" si="81"/>
        <v>0</v>
      </c>
      <c r="J1756" s="7" t="b">
        <f t="shared" si="82"/>
        <v>1</v>
      </c>
      <c r="K1756" s="7">
        <f t="shared" si="83"/>
        <v>0</v>
      </c>
      <c r="L1756" s="7">
        <f>WEEKDAY(Table1[[#This Row],[post_time]])</f>
        <v>3</v>
      </c>
      <c r="M1756" s="7">
        <f>VLOOKUP(Table1[[#This Row],[topic_id]],'All Topics Data'!$A$2:$I$1243,8,FALSE)</f>
        <v>40315.990972222222</v>
      </c>
      <c r="N1756" s="7">
        <f>Table1[[#This Row],[Hui Reply?]]*(Table1[[#This Row],[post_time]]-Table1[[#This Row],[timestamp of previous reply]])</f>
        <v>0</v>
      </c>
      <c r="O1756" s="3">
        <f>O1755+Table1[[#This Row],[Hui Reply?]]</f>
        <v>394</v>
      </c>
      <c r="P1756" s="19">
        <f>INT(Table1[[#This Row],[post_time]])</f>
        <v>40316</v>
      </c>
      <c r="Q1756" s="3">
        <f>IF(Table1[[#This Row],[Hui Reply?]],VLOOKUP(Table1[[#This Row],[topic_id]],'All Topics Data'!$A$2:$E$1243,5,FALSE),0)</f>
        <v>0</v>
      </c>
      <c r="R1756" s="8">
        <f>Table1[[#This Row],[post_time]]+8/24</f>
        <v>40317.041192129633</v>
      </c>
      <c r="S1756" s="3">
        <f>IF(Table1[[#This Row],[post_position]]=1,0,SUMIFS($F$2:F1756,$H$2:H1756,Table1[[#This Row],[post_position]]-1,$C$2:C1756,Table1[[#This Row],[topic_id]]))</f>
        <v>40316.089849537035</v>
      </c>
    </row>
    <row r="1757" spans="1:19" x14ac:dyDescent="0.25">
      <c r="A1757" s="7">
        <v>1781</v>
      </c>
      <c r="B1757" s="7">
        <v>1</v>
      </c>
      <c r="C1757" s="7">
        <v>467</v>
      </c>
      <c r="D1757" s="7">
        <v>2176</v>
      </c>
      <c r="E1757" s="2"/>
      <c r="F1757" s="8">
        <v>40316.972071759257</v>
      </c>
      <c r="G1757" s="7">
        <v>0</v>
      </c>
      <c r="H1757" s="7">
        <v>3</v>
      </c>
      <c r="I1757" s="7" t="b">
        <f t="shared" si="81"/>
        <v>0</v>
      </c>
      <c r="J1757" s="7" t="b">
        <f t="shared" si="82"/>
        <v>1</v>
      </c>
      <c r="K1757" s="7">
        <f t="shared" si="83"/>
        <v>0</v>
      </c>
      <c r="L1757" s="7">
        <f>WEEKDAY(Table1[[#This Row],[post_time]])</f>
        <v>3</v>
      </c>
      <c r="M1757" s="7">
        <f>VLOOKUP(Table1[[#This Row],[topic_id]],'All Topics Data'!$A$2:$I$1243,8,FALSE)</f>
        <v>40315.960416666669</v>
      </c>
      <c r="N1757" s="7">
        <f>Table1[[#This Row],[Hui Reply?]]*(Table1[[#This Row],[post_time]]-Table1[[#This Row],[timestamp of previous reply]])</f>
        <v>0</v>
      </c>
      <c r="O1757" s="3">
        <f>O1756+Table1[[#This Row],[Hui Reply?]]</f>
        <v>394</v>
      </c>
      <c r="P1757" s="19">
        <f>INT(Table1[[#This Row],[post_time]])</f>
        <v>40316</v>
      </c>
      <c r="Q1757" s="3">
        <f>IF(Table1[[#This Row],[Hui Reply?]],VLOOKUP(Table1[[#This Row],[topic_id]],'All Topics Data'!$A$2:$E$1243,5,FALSE),0)</f>
        <v>0</v>
      </c>
      <c r="R1757" s="8">
        <f>Table1[[#This Row],[post_time]]+8/24</f>
        <v>40317.305405092593</v>
      </c>
      <c r="S1757" s="3">
        <f>IF(Table1[[#This Row],[post_position]]=1,0,SUMIFS($F$2:F1757,$H$2:H1757,Table1[[#This Row],[post_position]]-1,$C$2:C1757,Table1[[#This Row],[topic_id]]))</f>
        <v>40315.988356481481</v>
      </c>
    </row>
    <row r="1758" spans="1:19" x14ac:dyDescent="0.25">
      <c r="A1758" s="7">
        <v>1782</v>
      </c>
      <c r="B1758" s="7">
        <v>1</v>
      </c>
      <c r="C1758" s="7">
        <v>471</v>
      </c>
      <c r="D1758" s="7">
        <v>2176</v>
      </c>
      <c r="E1758" s="2"/>
      <c r="F1758" s="8">
        <v>40316.982546296298</v>
      </c>
      <c r="G1758" s="7">
        <v>0</v>
      </c>
      <c r="H1758" s="7">
        <v>1</v>
      </c>
      <c r="I1758" s="7" t="b">
        <f t="shared" si="81"/>
        <v>0</v>
      </c>
      <c r="J1758" s="7" t="b">
        <f t="shared" si="82"/>
        <v>0</v>
      </c>
      <c r="K1758" s="7">
        <f t="shared" si="83"/>
        <v>0</v>
      </c>
      <c r="L1758" s="7">
        <f>WEEKDAY(Table1[[#This Row],[post_time]])</f>
        <v>3</v>
      </c>
      <c r="M1758" s="7">
        <f>VLOOKUP(Table1[[#This Row],[topic_id]],'All Topics Data'!$A$2:$I$1243,8,FALSE)</f>
        <v>40316.981944444444</v>
      </c>
      <c r="N1758" s="7">
        <f>Table1[[#This Row],[Hui Reply?]]*(Table1[[#This Row],[post_time]]-Table1[[#This Row],[timestamp of previous reply]])</f>
        <v>0</v>
      </c>
      <c r="O1758" s="3">
        <f>O1757+Table1[[#This Row],[Hui Reply?]]</f>
        <v>394</v>
      </c>
      <c r="P1758" s="19">
        <f>INT(Table1[[#This Row],[post_time]])</f>
        <v>40316</v>
      </c>
      <c r="Q1758" s="3">
        <f>IF(Table1[[#This Row],[Hui Reply?]],VLOOKUP(Table1[[#This Row],[topic_id]],'All Topics Data'!$A$2:$E$1243,5,FALSE),0)</f>
        <v>0</v>
      </c>
      <c r="R1758" s="8">
        <f>Table1[[#This Row],[post_time]]+8/24</f>
        <v>40317.315879629634</v>
      </c>
      <c r="S1758" s="3">
        <f>IF(Table1[[#This Row],[post_position]]=1,0,SUMIFS($F$2:F1758,$H$2:H1758,Table1[[#This Row],[post_position]]-1,$C$2:C1758,Table1[[#This Row],[topic_id]]))</f>
        <v>0</v>
      </c>
    </row>
    <row r="1759" spans="1:19" x14ac:dyDescent="0.25">
      <c r="A1759" s="7">
        <v>1783</v>
      </c>
      <c r="B1759" s="7">
        <v>1</v>
      </c>
      <c r="C1759" s="7">
        <v>471</v>
      </c>
      <c r="D1759" s="7">
        <v>24</v>
      </c>
      <c r="E1759" s="2"/>
      <c r="F1759" s="8">
        <v>40317.068761574075</v>
      </c>
      <c r="G1759" s="7">
        <v>0</v>
      </c>
      <c r="H1759" s="7">
        <v>2</v>
      </c>
      <c r="I1759" s="7" t="b">
        <f t="shared" si="81"/>
        <v>1</v>
      </c>
      <c r="J1759" s="7" t="b">
        <f t="shared" si="82"/>
        <v>1</v>
      </c>
      <c r="K1759" s="7">
        <f t="shared" si="83"/>
        <v>1</v>
      </c>
      <c r="L1759" s="7">
        <f>WEEKDAY(Table1[[#This Row],[post_time]])</f>
        <v>4</v>
      </c>
      <c r="M1759" s="7">
        <f>VLOOKUP(Table1[[#This Row],[topic_id]],'All Topics Data'!$A$2:$I$1243,8,FALSE)</f>
        <v>40316.981944444444</v>
      </c>
      <c r="N1759" s="7">
        <f>Table1[[#This Row],[Hui Reply?]]*(Table1[[#This Row],[post_time]]-Table1[[#This Row],[timestamp of previous reply]])</f>
        <v>8.6215277777228039E-2</v>
      </c>
      <c r="O1759" s="3">
        <f>O1758+Table1[[#This Row],[Hui Reply?]]</f>
        <v>395</v>
      </c>
      <c r="P1759" s="19">
        <f>INT(Table1[[#This Row],[post_time]])</f>
        <v>40317</v>
      </c>
      <c r="Q1759" s="3" t="str">
        <f>IF(Table1[[#This Row],[Hui Reply?]],VLOOKUP(Table1[[#This Row],[topic_id]],'All Topics Data'!$A$2:$E$1243,5,FALSE),0)</f>
        <v>wsnyder</v>
      </c>
      <c r="R1759" s="8">
        <f>Table1[[#This Row],[post_time]]+8/24</f>
        <v>40317.402094907411</v>
      </c>
      <c r="S1759" s="3">
        <f>IF(Table1[[#This Row],[post_position]]=1,0,SUMIFS($F$2:F1759,$H$2:H1759,Table1[[#This Row],[post_position]]-1,$C$2:C1759,Table1[[#This Row],[topic_id]]))</f>
        <v>40316.982546296298</v>
      </c>
    </row>
    <row r="1760" spans="1:19" x14ac:dyDescent="0.25">
      <c r="A1760" s="7">
        <v>1784</v>
      </c>
      <c r="B1760" s="7">
        <v>1</v>
      </c>
      <c r="C1760" s="7">
        <v>471</v>
      </c>
      <c r="D1760" s="7">
        <v>2176</v>
      </c>
      <c r="E1760" s="2"/>
      <c r="F1760" s="8">
        <v>40317.087766203702</v>
      </c>
      <c r="G1760" s="7">
        <v>0</v>
      </c>
      <c r="H1760" s="7">
        <v>3</v>
      </c>
      <c r="I1760" s="7" t="b">
        <f t="shared" si="81"/>
        <v>0</v>
      </c>
      <c r="J1760" s="7" t="b">
        <f t="shared" si="82"/>
        <v>1</v>
      </c>
      <c r="K1760" s="7">
        <f t="shared" si="83"/>
        <v>0</v>
      </c>
      <c r="L1760" s="7">
        <f>WEEKDAY(Table1[[#This Row],[post_time]])</f>
        <v>4</v>
      </c>
      <c r="M1760" s="7">
        <f>VLOOKUP(Table1[[#This Row],[topic_id]],'All Topics Data'!$A$2:$I$1243,8,FALSE)</f>
        <v>40316.981944444444</v>
      </c>
      <c r="N1760" s="7">
        <f>Table1[[#This Row],[Hui Reply?]]*(Table1[[#This Row],[post_time]]-Table1[[#This Row],[timestamp of previous reply]])</f>
        <v>0</v>
      </c>
      <c r="O1760" s="3">
        <f>O1759+Table1[[#This Row],[Hui Reply?]]</f>
        <v>395</v>
      </c>
      <c r="P1760" s="19">
        <f>INT(Table1[[#This Row],[post_time]])</f>
        <v>40317</v>
      </c>
      <c r="Q1760" s="3">
        <f>IF(Table1[[#This Row],[Hui Reply?]],VLOOKUP(Table1[[#This Row],[topic_id]],'All Topics Data'!$A$2:$E$1243,5,FALSE),0)</f>
        <v>0</v>
      </c>
      <c r="R1760" s="8">
        <f>Table1[[#This Row],[post_time]]+8/24</f>
        <v>40317.421099537038</v>
      </c>
      <c r="S1760" s="3">
        <f>IF(Table1[[#This Row],[post_position]]=1,0,SUMIFS($F$2:F1760,$H$2:H1760,Table1[[#This Row],[post_position]]-1,$C$2:C1760,Table1[[#This Row],[topic_id]]))</f>
        <v>40317.068761574075</v>
      </c>
    </row>
    <row r="1761" spans="1:19" x14ac:dyDescent="0.25">
      <c r="A1761" s="7">
        <v>1785</v>
      </c>
      <c r="B1761" s="7">
        <v>1</v>
      </c>
      <c r="C1761" s="7">
        <v>469</v>
      </c>
      <c r="D1761" s="7">
        <v>6171</v>
      </c>
      <c r="F1761" s="8">
        <v>40317.410312499997</v>
      </c>
      <c r="G1761" s="7">
        <v>0</v>
      </c>
      <c r="H1761" s="7">
        <v>3</v>
      </c>
      <c r="I1761" s="7" t="b">
        <f t="shared" si="81"/>
        <v>0</v>
      </c>
      <c r="J1761" s="7" t="b">
        <f t="shared" si="82"/>
        <v>1</v>
      </c>
      <c r="K1761" s="7">
        <f t="shared" si="83"/>
        <v>0</v>
      </c>
      <c r="L1761" s="7">
        <f>WEEKDAY(Table1[[#This Row],[post_time]])</f>
        <v>4</v>
      </c>
      <c r="M1761" s="7">
        <f>VLOOKUP(Table1[[#This Row],[topic_id]],'All Topics Data'!$A$2:$I$1243,8,FALSE)</f>
        <v>40316.405555555553</v>
      </c>
      <c r="N1761" s="7">
        <f>Table1[[#This Row],[Hui Reply?]]*(Table1[[#This Row],[post_time]]-Table1[[#This Row],[timestamp of previous reply]])</f>
        <v>0</v>
      </c>
      <c r="O1761" s="3">
        <f>O1760+Table1[[#This Row],[Hui Reply?]]</f>
        <v>395</v>
      </c>
      <c r="P1761" s="19">
        <f>INT(Table1[[#This Row],[post_time]])</f>
        <v>40317</v>
      </c>
      <c r="Q1761" s="3">
        <f>IF(Table1[[#This Row],[Hui Reply?]],VLOOKUP(Table1[[#This Row],[topic_id]],'All Topics Data'!$A$2:$E$1243,5,FALSE),0)</f>
        <v>0</v>
      </c>
      <c r="R1761" s="8">
        <f>Table1[[#This Row],[post_time]]+8/24</f>
        <v>40317.743645833332</v>
      </c>
      <c r="S1761" s="3">
        <f>IF(Table1[[#This Row],[post_position]]=1,0,SUMIFS($F$2:F1761,$H$2:H1761,Table1[[#This Row],[post_position]]-1,$C$2:C1761,Table1[[#This Row],[topic_id]]))</f>
        <v>40316.560289351852</v>
      </c>
    </row>
    <row r="1762" spans="1:19" x14ac:dyDescent="0.25">
      <c r="A1762" s="7">
        <v>1786</v>
      </c>
      <c r="B1762" s="7">
        <v>1</v>
      </c>
      <c r="C1762" s="7">
        <v>472</v>
      </c>
      <c r="D1762" s="7">
        <v>5837</v>
      </c>
      <c r="E1762" s="2"/>
      <c r="F1762" s="8">
        <v>40317.542303240742</v>
      </c>
      <c r="G1762" s="7">
        <v>0</v>
      </c>
      <c r="H1762" s="7">
        <v>1</v>
      </c>
      <c r="I1762" s="7" t="b">
        <f t="shared" si="81"/>
        <v>0</v>
      </c>
      <c r="J1762" s="7" t="b">
        <f t="shared" si="82"/>
        <v>0</v>
      </c>
      <c r="K1762" s="7">
        <f t="shared" si="83"/>
        <v>0</v>
      </c>
      <c r="L1762" s="7">
        <f>WEEKDAY(Table1[[#This Row],[post_time]])</f>
        <v>4</v>
      </c>
      <c r="M1762" s="7">
        <f>VLOOKUP(Table1[[#This Row],[topic_id]],'All Topics Data'!$A$2:$I$1243,8,FALSE)</f>
        <v>40317.541666666664</v>
      </c>
      <c r="N1762" s="7">
        <f>Table1[[#This Row],[Hui Reply?]]*(Table1[[#This Row],[post_time]]-Table1[[#This Row],[timestamp of previous reply]])</f>
        <v>0</v>
      </c>
      <c r="O1762" s="3">
        <f>O1761+Table1[[#This Row],[Hui Reply?]]</f>
        <v>395</v>
      </c>
      <c r="P1762" s="19">
        <f>INT(Table1[[#This Row],[post_time]])</f>
        <v>40317</v>
      </c>
      <c r="Q1762" s="3">
        <f>IF(Table1[[#This Row],[Hui Reply?]],VLOOKUP(Table1[[#This Row],[topic_id]],'All Topics Data'!$A$2:$E$1243,5,FALSE),0)</f>
        <v>0</v>
      </c>
      <c r="R1762" s="8">
        <f>Table1[[#This Row],[post_time]]+8/24</f>
        <v>40317.875636574077</v>
      </c>
      <c r="S1762" s="3">
        <f>IF(Table1[[#This Row],[post_position]]=1,0,SUMIFS($F$2:F1762,$H$2:H1762,Table1[[#This Row],[post_position]]-1,$C$2:C1762,Table1[[#This Row],[topic_id]]))</f>
        <v>0</v>
      </c>
    </row>
    <row r="1763" spans="1:19" x14ac:dyDescent="0.25">
      <c r="A1763" s="7">
        <v>1787</v>
      </c>
      <c r="B1763" s="7">
        <v>1</v>
      </c>
      <c r="C1763" s="7">
        <v>472</v>
      </c>
      <c r="D1763" s="7">
        <v>24</v>
      </c>
      <c r="E1763" s="2"/>
      <c r="F1763" s="8">
        <v>40317.566828703704</v>
      </c>
      <c r="G1763" s="7">
        <v>0</v>
      </c>
      <c r="H1763" s="7">
        <v>2</v>
      </c>
      <c r="I1763" s="7" t="b">
        <f t="shared" si="81"/>
        <v>1</v>
      </c>
      <c r="J1763" s="7" t="b">
        <f t="shared" si="82"/>
        <v>1</v>
      </c>
      <c r="K1763" s="7">
        <f t="shared" si="83"/>
        <v>1</v>
      </c>
      <c r="L1763" s="7">
        <f>WEEKDAY(Table1[[#This Row],[post_time]])</f>
        <v>4</v>
      </c>
      <c r="M1763" s="7">
        <f>VLOOKUP(Table1[[#This Row],[topic_id]],'All Topics Data'!$A$2:$I$1243,8,FALSE)</f>
        <v>40317.541666666664</v>
      </c>
      <c r="N1763" s="7">
        <f>Table1[[#This Row],[Hui Reply?]]*(Table1[[#This Row],[post_time]]-Table1[[#This Row],[timestamp of previous reply]])</f>
        <v>2.4525462962628808E-2</v>
      </c>
      <c r="O1763" s="3">
        <f>O1762+Table1[[#This Row],[Hui Reply?]]</f>
        <v>396</v>
      </c>
      <c r="P1763" s="19">
        <f>INT(Table1[[#This Row],[post_time]])</f>
        <v>40317</v>
      </c>
      <c r="Q1763" s="3" t="str">
        <f>IF(Table1[[#This Row],[Hui Reply?]],VLOOKUP(Table1[[#This Row],[topic_id]],'All Topics Data'!$A$2:$E$1243,5,FALSE),0)</f>
        <v>PhilipCCFE</v>
      </c>
      <c r="R1763" s="8">
        <f>Table1[[#This Row],[post_time]]+8/24</f>
        <v>40317.90016203704</v>
      </c>
      <c r="S1763" s="3">
        <f>IF(Table1[[#This Row],[post_position]]=1,0,SUMIFS($F$2:F1763,$H$2:H1763,Table1[[#This Row],[post_position]]-1,$C$2:C1763,Table1[[#This Row],[topic_id]]))</f>
        <v>40317.542303240742</v>
      </c>
    </row>
    <row r="1764" spans="1:19" x14ac:dyDescent="0.25">
      <c r="A1764" s="7">
        <v>1788</v>
      </c>
      <c r="B1764" s="7">
        <v>1</v>
      </c>
      <c r="C1764" s="7">
        <v>473</v>
      </c>
      <c r="D1764" s="7">
        <v>843</v>
      </c>
      <c r="E1764" s="2"/>
      <c r="F1764" s="8">
        <v>40317.63108796296</v>
      </c>
      <c r="G1764" s="7">
        <v>0</v>
      </c>
      <c r="H1764" s="7">
        <v>1</v>
      </c>
      <c r="I1764" s="7" t="b">
        <f t="shared" si="81"/>
        <v>0</v>
      </c>
      <c r="J1764" s="7" t="b">
        <f t="shared" si="82"/>
        <v>0</v>
      </c>
      <c r="K1764" s="7">
        <f t="shared" si="83"/>
        <v>0</v>
      </c>
      <c r="L1764" s="7">
        <f>WEEKDAY(Table1[[#This Row],[post_time]])</f>
        <v>4</v>
      </c>
      <c r="M1764" s="7">
        <f>VLOOKUP(Table1[[#This Row],[topic_id]],'All Topics Data'!$A$2:$I$1243,8,FALSE)</f>
        <v>40317.630555555559</v>
      </c>
      <c r="N1764" s="7">
        <f>Table1[[#This Row],[Hui Reply?]]*(Table1[[#This Row],[post_time]]-Table1[[#This Row],[timestamp of previous reply]])</f>
        <v>0</v>
      </c>
      <c r="O1764" s="3">
        <f>O1763+Table1[[#This Row],[Hui Reply?]]</f>
        <v>396</v>
      </c>
      <c r="P1764" s="19">
        <f>INT(Table1[[#This Row],[post_time]])</f>
        <v>40317</v>
      </c>
      <c r="Q1764" s="3">
        <f>IF(Table1[[#This Row],[Hui Reply?]],VLOOKUP(Table1[[#This Row],[topic_id]],'All Topics Data'!$A$2:$E$1243,5,FALSE),0)</f>
        <v>0</v>
      </c>
      <c r="R1764" s="8">
        <f>Table1[[#This Row],[post_time]]+8/24</f>
        <v>40317.964421296296</v>
      </c>
      <c r="S1764" s="3">
        <f>IF(Table1[[#This Row],[post_position]]=1,0,SUMIFS($F$2:F1764,$H$2:H1764,Table1[[#This Row],[post_position]]-1,$C$2:C1764,Table1[[#This Row],[topic_id]]))</f>
        <v>0</v>
      </c>
    </row>
    <row r="1765" spans="1:19" x14ac:dyDescent="0.25">
      <c r="A1765" s="7">
        <v>1789</v>
      </c>
      <c r="B1765" s="7">
        <v>1</v>
      </c>
      <c r="C1765" s="7">
        <v>472</v>
      </c>
      <c r="D1765" s="7">
        <v>6195</v>
      </c>
      <c r="F1765" s="8">
        <v>40317.725092592591</v>
      </c>
      <c r="G1765" s="7">
        <v>0</v>
      </c>
      <c r="H1765" s="7">
        <v>3</v>
      </c>
      <c r="I1765" s="7" t="b">
        <f t="shared" si="81"/>
        <v>0</v>
      </c>
      <c r="J1765" s="7" t="b">
        <f t="shared" si="82"/>
        <v>1</v>
      </c>
      <c r="K1765" s="7">
        <f t="shared" si="83"/>
        <v>0</v>
      </c>
      <c r="L1765" s="7">
        <f>WEEKDAY(Table1[[#This Row],[post_time]])</f>
        <v>4</v>
      </c>
      <c r="M1765" s="7">
        <f>VLOOKUP(Table1[[#This Row],[topic_id]],'All Topics Data'!$A$2:$I$1243,8,FALSE)</f>
        <v>40317.541666666664</v>
      </c>
      <c r="N1765" s="7">
        <f>Table1[[#This Row],[Hui Reply?]]*(Table1[[#This Row],[post_time]]-Table1[[#This Row],[timestamp of previous reply]])</f>
        <v>0</v>
      </c>
      <c r="O1765" s="3">
        <f>O1764+Table1[[#This Row],[Hui Reply?]]</f>
        <v>396</v>
      </c>
      <c r="P1765" s="19">
        <f>INT(Table1[[#This Row],[post_time]])</f>
        <v>40317</v>
      </c>
      <c r="Q1765" s="3">
        <f>IF(Table1[[#This Row],[Hui Reply?]],VLOOKUP(Table1[[#This Row],[topic_id]],'All Topics Data'!$A$2:$E$1243,5,FALSE),0)</f>
        <v>0</v>
      </c>
      <c r="R1765" s="8">
        <f>Table1[[#This Row],[post_time]]+8/24</f>
        <v>40318.058425925927</v>
      </c>
      <c r="S1765" s="3">
        <f>IF(Table1[[#This Row],[post_position]]=1,0,SUMIFS($F$2:F1765,$H$2:H1765,Table1[[#This Row],[post_position]]-1,$C$2:C1765,Table1[[#This Row],[topic_id]]))</f>
        <v>40317.566828703704</v>
      </c>
    </row>
    <row r="1766" spans="1:19" x14ac:dyDescent="0.25">
      <c r="A1766" s="7">
        <v>1790</v>
      </c>
      <c r="B1766" s="7">
        <v>1</v>
      </c>
      <c r="C1766" s="7">
        <v>460</v>
      </c>
      <c r="D1766" s="7">
        <v>6067</v>
      </c>
      <c r="F1766" s="8">
        <v>40317.847337962965</v>
      </c>
      <c r="G1766" s="7">
        <v>0</v>
      </c>
      <c r="H1766" s="7">
        <v>2</v>
      </c>
      <c r="I1766" s="7" t="b">
        <f t="shared" si="81"/>
        <v>0</v>
      </c>
      <c r="J1766" s="7" t="b">
        <f t="shared" si="82"/>
        <v>1</v>
      </c>
      <c r="K1766" s="7">
        <f t="shared" si="83"/>
        <v>0</v>
      </c>
      <c r="L1766" s="7">
        <f>WEEKDAY(Table1[[#This Row],[post_time]])</f>
        <v>4</v>
      </c>
      <c r="M1766" s="7">
        <f>VLOOKUP(Table1[[#This Row],[topic_id]],'All Topics Data'!$A$2:$I$1243,8,FALSE)</f>
        <v>40311.613888888889</v>
      </c>
      <c r="N1766" s="7">
        <f>Table1[[#This Row],[Hui Reply?]]*(Table1[[#This Row],[post_time]]-Table1[[#This Row],[timestamp of previous reply]])</f>
        <v>0</v>
      </c>
      <c r="O1766" s="3">
        <f>O1765+Table1[[#This Row],[Hui Reply?]]</f>
        <v>396</v>
      </c>
      <c r="P1766" s="19">
        <f>INT(Table1[[#This Row],[post_time]])</f>
        <v>40317</v>
      </c>
      <c r="Q1766" s="3">
        <f>IF(Table1[[#This Row],[Hui Reply?]],VLOOKUP(Table1[[#This Row],[topic_id]],'All Topics Data'!$A$2:$E$1243,5,FALSE),0)</f>
        <v>0</v>
      </c>
      <c r="R1766" s="8">
        <f>Table1[[#This Row],[post_time]]+8/24</f>
        <v>40318.180671296301</v>
      </c>
      <c r="S1766" s="3">
        <f>IF(Table1[[#This Row],[post_position]]=1,0,SUMIFS($F$2:F1766,$H$2:H1766,Table1[[#This Row],[post_position]]-1,$C$2:C1766,Table1[[#This Row],[topic_id]]))</f>
        <v>40311.614571759259</v>
      </c>
    </row>
    <row r="1767" spans="1:19" x14ac:dyDescent="0.25">
      <c r="A1767" s="7">
        <v>1791</v>
      </c>
      <c r="B1767" s="7">
        <v>1</v>
      </c>
      <c r="C1767" s="7">
        <v>460</v>
      </c>
      <c r="D1767" s="7">
        <v>24</v>
      </c>
      <c r="E1767" s="2"/>
      <c r="F1767" s="8">
        <v>40318.042118055557</v>
      </c>
      <c r="G1767" s="7">
        <v>0</v>
      </c>
      <c r="H1767" s="7">
        <v>3</v>
      </c>
      <c r="I1767" s="7" t="b">
        <f t="shared" si="81"/>
        <v>1</v>
      </c>
      <c r="J1767" s="7" t="b">
        <f t="shared" si="82"/>
        <v>1</v>
      </c>
      <c r="K1767" s="7">
        <f t="shared" si="83"/>
        <v>1</v>
      </c>
      <c r="L1767" s="7">
        <f>WEEKDAY(Table1[[#This Row],[post_time]])</f>
        <v>5</v>
      </c>
      <c r="M1767" s="7">
        <f>VLOOKUP(Table1[[#This Row],[topic_id]],'All Topics Data'!$A$2:$I$1243,8,FALSE)</f>
        <v>40311.613888888889</v>
      </c>
      <c r="N1767" s="7">
        <f>Table1[[#This Row],[Hui Reply?]]*(Table1[[#This Row],[post_time]]-Table1[[#This Row],[timestamp of previous reply]])</f>
        <v>0.19478009259182727</v>
      </c>
      <c r="O1767" s="3">
        <f>O1766+Table1[[#This Row],[Hui Reply?]]</f>
        <v>397</v>
      </c>
      <c r="P1767" s="19">
        <f>INT(Table1[[#This Row],[post_time]])</f>
        <v>40318</v>
      </c>
      <c r="Q1767" s="3" t="str">
        <f>IF(Table1[[#This Row],[Hui Reply?]],VLOOKUP(Table1[[#This Row],[topic_id]],'All Topics Data'!$A$2:$E$1243,5,FALSE),0)</f>
        <v>mtr08004</v>
      </c>
      <c r="R1767" s="8">
        <f>Table1[[#This Row],[post_time]]+8/24</f>
        <v>40318.375451388893</v>
      </c>
      <c r="S1767" s="3">
        <f>IF(Table1[[#This Row],[post_position]]=1,0,SUMIFS($F$2:F1767,$H$2:H1767,Table1[[#This Row],[post_position]]-1,$C$2:C1767,Table1[[#This Row],[topic_id]]))</f>
        <v>40317.847337962965</v>
      </c>
    </row>
    <row r="1768" spans="1:19" x14ac:dyDescent="0.25">
      <c r="A1768" s="7">
        <v>1792</v>
      </c>
      <c r="B1768" s="7">
        <v>1</v>
      </c>
      <c r="C1768" s="7">
        <v>472</v>
      </c>
      <c r="D1768" s="7">
        <v>5837</v>
      </c>
      <c r="F1768" s="8">
        <v>40318.321296296293</v>
      </c>
      <c r="G1768" s="7">
        <v>0</v>
      </c>
      <c r="H1768" s="7">
        <v>4</v>
      </c>
      <c r="I1768" s="7" t="b">
        <f t="shared" si="81"/>
        <v>0</v>
      </c>
      <c r="J1768" s="7" t="b">
        <f t="shared" si="82"/>
        <v>1</v>
      </c>
      <c r="K1768" s="7">
        <f t="shared" si="83"/>
        <v>0</v>
      </c>
      <c r="L1768" s="7">
        <f>WEEKDAY(Table1[[#This Row],[post_time]])</f>
        <v>5</v>
      </c>
      <c r="M1768" s="7">
        <f>VLOOKUP(Table1[[#This Row],[topic_id]],'All Topics Data'!$A$2:$I$1243,8,FALSE)</f>
        <v>40317.541666666664</v>
      </c>
      <c r="N1768" s="7">
        <f>Table1[[#This Row],[Hui Reply?]]*(Table1[[#This Row],[post_time]]-Table1[[#This Row],[timestamp of previous reply]])</f>
        <v>0</v>
      </c>
      <c r="O1768" s="3">
        <f>O1767+Table1[[#This Row],[Hui Reply?]]</f>
        <v>397</v>
      </c>
      <c r="P1768" s="19">
        <f>INT(Table1[[#This Row],[post_time]])</f>
        <v>40318</v>
      </c>
      <c r="Q1768" s="3">
        <f>IF(Table1[[#This Row],[Hui Reply?]],VLOOKUP(Table1[[#This Row],[topic_id]],'All Topics Data'!$A$2:$E$1243,5,FALSE),0)</f>
        <v>0</v>
      </c>
      <c r="R1768" s="8">
        <f>Table1[[#This Row],[post_time]]+8/24</f>
        <v>40318.654629629629</v>
      </c>
      <c r="S1768" s="3">
        <f>IF(Table1[[#This Row],[post_position]]=1,0,SUMIFS($F$2:F1768,$H$2:H1768,Table1[[#This Row],[post_position]]-1,$C$2:C1768,Table1[[#This Row],[topic_id]]))</f>
        <v>40317.725092592591</v>
      </c>
    </row>
    <row r="1769" spans="1:19" x14ac:dyDescent="0.25">
      <c r="A1769" s="7">
        <v>1793</v>
      </c>
      <c r="B1769" s="7">
        <v>1</v>
      </c>
      <c r="C1769" s="7">
        <v>474</v>
      </c>
      <c r="D1769" s="7">
        <v>6209</v>
      </c>
      <c r="E1769" s="2"/>
      <c r="F1769" s="8">
        <v>40318.328321759262</v>
      </c>
      <c r="G1769" s="7">
        <v>0</v>
      </c>
      <c r="H1769" s="7">
        <v>1</v>
      </c>
      <c r="I1769" s="7" t="b">
        <f t="shared" si="81"/>
        <v>0</v>
      </c>
      <c r="J1769" s="7" t="b">
        <f t="shared" si="82"/>
        <v>0</v>
      </c>
      <c r="K1769" s="7">
        <f t="shared" si="83"/>
        <v>0</v>
      </c>
      <c r="L1769" s="7">
        <f>WEEKDAY(Table1[[#This Row],[post_time]])</f>
        <v>5</v>
      </c>
      <c r="M1769" s="7">
        <f>VLOOKUP(Table1[[#This Row],[topic_id]],'All Topics Data'!$A$2:$I$1243,8,FALSE)</f>
        <v>40318.327777777777</v>
      </c>
      <c r="N1769" s="7">
        <f>Table1[[#This Row],[Hui Reply?]]*(Table1[[#This Row],[post_time]]-Table1[[#This Row],[timestamp of previous reply]])</f>
        <v>0</v>
      </c>
      <c r="O1769" s="3">
        <f>O1768+Table1[[#This Row],[Hui Reply?]]</f>
        <v>397</v>
      </c>
      <c r="P1769" s="19">
        <f>INT(Table1[[#This Row],[post_time]])</f>
        <v>40318</v>
      </c>
      <c r="Q1769" s="3">
        <f>IF(Table1[[#This Row],[Hui Reply?]],VLOOKUP(Table1[[#This Row],[topic_id]],'All Topics Data'!$A$2:$E$1243,5,FALSE),0)</f>
        <v>0</v>
      </c>
      <c r="R1769" s="8">
        <f>Table1[[#This Row],[post_time]]+8/24</f>
        <v>40318.661655092597</v>
      </c>
      <c r="S1769" s="3">
        <f>IF(Table1[[#This Row],[post_position]]=1,0,SUMIFS($F$2:F1769,$H$2:H1769,Table1[[#This Row],[post_position]]-1,$C$2:C1769,Table1[[#This Row],[topic_id]]))</f>
        <v>0</v>
      </c>
    </row>
    <row r="1770" spans="1:19" x14ac:dyDescent="0.25">
      <c r="A1770" s="7">
        <v>1794</v>
      </c>
      <c r="B1770" s="7">
        <v>1</v>
      </c>
      <c r="C1770" s="7">
        <v>474</v>
      </c>
      <c r="D1770" s="7">
        <v>24</v>
      </c>
      <c r="E1770" s="2"/>
      <c r="F1770" s="8">
        <v>40318.521296296298</v>
      </c>
      <c r="G1770" s="7">
        <v>0</v>
      </c>
      <c r="H1770" s="7">
        <v>2</v>
      </c>
      <c r="I1770" s="7" t="b">
        <f t="shared" si="81"/>
        <v>1</v>
      </c>
      <c r="J1770" s="7" t="b">
        <f t="shared" si="82"/>
        <v>1</v>
      </c>
      <c r="K1770" s="7">
        <f t="shared" si="83"/>
        <v>1</v>
      </c>
      <c r="L1770" s="7">
        <f>WEEKDAY(Table1[[#This Row],[post_time]])</f>
        <v>5</v>
      </c>
      <c r="M1770" s="7">
        <f>VLOOKUP(Table1[[#This Row],[topic_id]],'All Topics Data'!$A$2:$I$1243,8,FALSE)</f>
        <v>40318.327777777777</v>
      </c>
      <c r="N1770" s="7">
        <f>Table1[[#This Row],[Hui Reply?]]*(Table1[[#This Row],[post_time]]-Table1[[#This Row],[timestamp of previous reply]])</f>
        <v>0.19297453703620704</v>
      </c>
      <c r="O1770" s="3">
        <f>O1769+Table1[[#This Row],[Hui Reply?]]</f>
        <v>398</v>
      </c>
      <c r="P1770" s="19">
        <f>INT(Table1[[#This Row],[post_time]])</f>
        <v>40318</v>
      </c>
      <c r="Q1770" s="3" t="str">
        <f>IF(Table1[[#This Row],[Hui Reply?]],VLOOKUP(Table1[[#This Row],[topic_id]],'All Topics Data'!$A$2:$E$1243,5,FALSE),0)</f>
        <v>cyee</v>
      </c>
      <c r="R1770" s="8">
        <f>Table1[[#This Row],[post_time]]+8/24</f>
        <v>40318.854629629634</v>
      </c>
      <c r="S1770" s="3">
        <f>IF(Table1[[#This Row],[post_position]]=1,0,SUMIFS($F$2:F1770,$H$2:H1770,Table1[[#This Row],[post_position]]-1,$C$2:C1770,Table1[[#This Row],[topic_id]]))</f>
        <v>40318.328321759262</v>
      </c>
    </row>
    <row r="1771" spans="1:19" x14ac:dyDescent="0.25">
      <c r="A1771" s="7">
        <v>1795</v>
      </c>
      <c r="B1771" s="7">
        <v>1</v>
      </c>
      <c r="C1771" s="7">
        <v>475</v>
      </c>
      <c r="D1771" s="7">
        <v>3496</v>
      </c>
      <c r="E1771" s="2"/>
      <c r="F1771" s="8">
        <v>40318.848171296297</v>
      </c>
      <c r="G1771" s="7">
        <v>0</v>
      </c>
      <c r="H1771" s="7">
        <v>1</v>
      </c>
      <c r="I1771" s="7" t="b">
        <f t="shared" si="81"/>
        <v>0</v>
      </c>
      <c r="J1771" s="7" t="b">
        <f t="shared" si="82"/>
        <v>0</v>
      </c>
      <c r="K1771" s="7">
        <f t="shared" si="83"/>
        <v>0</v>
      </c>
      <c r="L1771" s="7">
        <f>WEEKDAY(Table1[[#This Row],[post_time]])</f>
        <v>5</v>
      </c>
      <c r="M1771" s="7">
        <f>VLOOKUP(Table1[[#This Row],[topic_id]],'All Topics Data'!$A$2:$I$1243,8,FALSE)</f>
        <v>40318.847916666666</v>
      </c>
      <c r="N1771" s="7">
        <f>Table1[[#This Row],[Hui Reply?]]*(Table1[[#This Row],[post_time]]-Table1[[#This Row],[timestamp of previous reply]])</f>
        <v>0</v>
      </c>
      <c r="O1771" s="3">
        <f>O1770+Table1[[#This Row],[Hui Reply?]]</f>
        <v>398</v>
      </c>
      <c r="P1771" s="19">
        <f>INT(Table1[[#This Row],[post_time]])</f>
        <v>40318</v>
      </c>
      <c r="Q1771" s="3">
        <f>IF(Table1[[#This Row],[Hui Reply?]],VLOOKUP(Table1[[#This Row],[topic_id]],'All Topics Data'!$A$2:$E$1243,5,FALSE),0)</f>
        <v>0</v>
      </c>
      <c r="R1771" s="8">
        <f>Table1[[#This Row],[post_time]]+8/24</f>
        <v>40319.181504629632</v>
      </c>
      <c r="S1771" s="3">
        <f>IF(Table1[[#This Row],[post_position]]=1,0,SUMIFS($F$2:F1771,$H$2:H1771,Table1[[#This Row],[post_position]]-1,$C$2:C1771,Table1[[#This Row],[topic_id]]))</f>
        <v>0</v>
      </c>
    </row>
    <row r="1772" spans="1:19" x14ac:dyDescent="0.25">
      <c r="A1772" s="7">
        <v>1796</v>
      </c>
      <c r="B1772" s="7">
        <v>1</v>
      </c>
      <c r="C1772" s="7">
        <v>475</v>
      </c>
      <c r="D1772" s="7">
        <v>2865</v>
      </c>
      <c r="F1772" s="8">
        <v>40318.904293981483</v>
      </c>
      <c r="G1772" s="7">
        <v>0</v>
      </c>
      <c r="H1772" s="7">
        <v>2</v>
      </c>
      <c r="I1772" s="7" t="b">
        <f t="shared" si="81"/>
        <v>0</v>
      </c>
      <c r="J1772" s="7" t="b">
        <f t="shared" si="82"/>
        <v>1</v>
      </c>
      <c r="K1772" s="7">
        <f t="shared" si="83"/>
        <v>0</v>
      </c>
      <c r="L1772" s="7">
        <f>WEEKDAY(Table1[[#This Row],[post_time]])</f>
        <v>5</v>
      </c>
      <c r="M1772" s="7">
        <f>VLOOKUP(Table1[[#This Row],[topic_id]],'All Topics Data'!$A$2:$I$1243,8,FALSE)</f>
        <v>40318.847916666666</v>
      </c>
      <c r="N1772" s="7">
        <f>Table1[[#This Row],[Hui Reply?]]*(Table1[[#This Row],[post_time]]-Table1[[#This Row],[timestamp of previous reply]])</f>
        <v>0</v>
      </c>
      <c r="O1772" s="3">
        <f>O1771+Table1[[#This Row],[Hui Reply?]]</f>
        <v>398</v>
      </c>
      <c r="P1772" s="19">
        <f>INT(Table1[[#This Row],[post_time]])</f>
        <v>40318</v>
      </c>
      <c r="Q1772" s="3">
        <f>IF(Table1[[#This Row],[Hui Reply?]],VLOOKUP(Table1[[#This Row],[topic_id]],'All Topics Data'!$A$2:$E$1243,5,FALSE),0)</f>
        <v>0</v>
      </c>
      <c r="R1772" s="8">
        <f>Table1[[#This Row],[post_time]]+8/24</f>
        <v>40319.237627314818</v>
      </c>
      <c r="S1772" s="3">
        <f>IF(Table1[[#This Row],[post_position]]=1,0,SUMIFS($F$2:F1772,$H$2:H1772,Table1[[#This Row],[post_position]]-1,$C$2:C1772,Table1[[#This Row],[topic_id]]))</f>
        <v>40318.848171296297</v>
      </c>
    </row>
    <row r="1773" spans="1:19" x14ac:dyDescent="0.25">
      <c r="A1773" s="7">
        <v>1797</v>
      </c>
      <c r="B1773" s="7">
        <v>1</v>
      </c>
      <c r="C1773" s="7">
        <v>475</v>
      </c>
      <c r="D1773" s="7">
        <v>24</v>
      </c>
      <c r="F1773" s="8">
        <v>40318.987546296295</v>
      </c>
      <c r="G1773" s="7">
        <v>0</v>
      </c>
      <c r="H1773" s="7">
        <v>3</v>
      </c>
      <c r="I1773" s="7" t="b">
        <f t="shared" si="81"/>
        <v>1</v>
      </c>
      <c r="J1773" s="7" t="b">
        <f t="shared" si="82"/>
        <v>1</v>
      </c>
      <c r="K1773" s="7">
        <f t="shared" si="83"/>
        <v>1</v>
      </c>
      <c r="L1773" s="7">
        <f>WEEKDAY(Table1[[#This Row],[post_time]])</f>
        <v>5</v>
      </c>
      <c r="M1773" s="7">
        <f>VLOOKUP(Table1[[#This Row],[topic_id]],'All Topics Data'!$A$2:$I$1243,8,FALSE)</f>
        <v>40318.847916666666</v>
      </c>
      <c r="N1773" s="7">
        <f>Table1[[#This Row],[Hui Reply?]]*(Table1[[#This Row],[post_time]]-Table1[[#This Row],[timestamp of previous reply]])</f>
        <v>8.3252314812853001E-2</v>
      </c>
      <c r="O1773" s="3">
        <f>O1772+Table1[[#This Row],[Hui Reply?]]</f>
        <v>399</v>
      </c>
      <c r="P1773" s="19">
        <f>INT(Table1[[#This Row],[post_time]])</f>
        <v>40318</v>
      </c>
      <c r="Q1773" s="3" t="str">
        <f>IF(Table1[[#This Row],[Hui Reply?]],VLOOKUP(Table1[[#This Row],[topic_id]],'All Topics Data'!$A$2:$E$1243,5,FALSE),0)</f>
        <v>Scouse</v>
      </c>
      <c r="R1773" s="8">
        <f>Table1[[#This Row],[post_time]]+8/24</f>
        <v>40319.320879629631</v>
      </c>
      <c r="S1773" s="3">
        <f>IF(Table1[[#This Row],[post_position]]=1,0,SUMIFS($F$2:F1773,$H$2:H1773,Table1[[#This Row],[post_position]]-1,$C$2:C1773,Table1[[#This Row],[topic_id]]))</f>
        <v>40318.904293981483</v>
      </c>
    </row>
    <row r="1774" spans="1:19" x14ac:dyDescent="0.25">
      <c r="A1774" s="7">
        <v>1798</v>
      </c>
      <c r="B1774" s="7">
        <v>1</v>
      </c>
      <c r="C1774" s="7">
        <v>476</v>
      </c>
      <c r="D1774" s="7">
        <v>6229</v>
      </c>
      <c r="F1774" s="8">
        <v>40319.030081018522</v>
      </c>
      <c r="G1774" s="7">
        <v>0</v>
      </c>
      <c r="H1774" s="7">
        <v>1</v>
      </c>
      <c r="I1774" s="7" t="b">
        <f t="shared" si="81"/>
        <v>0</v>
      </c>
      <c r="J1774" s="7" t="b">
        <f t="shared" si="82"/>
        <v>0</v>
      </c>
      <c r="K1774" s="7">
        <f t="shared" si="83"/>
        <v>0</v>
      </c>
      <c r="L1774" s="7">
        <f>WEEKDAY(Table1[[#This Row],[post_time]])</f>
        <v>6</v>
      </c>
      <c r="M1774" s="7">
        <f>VLOOKUP(Table1[[#This Row],[topic_id]],'All Topics Data'!$A$2:$I$1243,8,FALSE)</f>
        <v>40319.029861111114</v>
      </c>
      <c r="N1774" s="7">
        <f>Table1[[#This Row],[Hui Reply?]]*(Table1[[#This Row],[post_time]]-Table1[[#This Row],[timestamp of previous reply]])</f>
        <v>0</v>
      </c>
      <c r="O1774" s="3">
        <f>O1773+Table1[[#This Row],[Hui Reply?]]</f>
        <v>399</v>
      </c>
      <c r="P1774" s="19">
        <f>INT(Table1[[#This Row],[post_time]])</f>
        <v>40319</v>
      </c>
      <c r="Q1774" s="3">
        <f>IF(Table1[[#This Row],[Hui Reply?]],VLOOKUP(Table1[[#This Row],[topic_id]],'All Topics Data'!$A$2:$E$1243,5,FALSE),0)</f>
        <v>0</v>
      </c>
      <c r="R1774" s="8">
        <f>Table1[[#This Row],[post_time]]+8/24</f>
        <v>40319.363414351858</v>
      </c>
      <c r="S1774" s="3">
        <f>IF(Table1[[#This Row],[post_position]]=1,0,SUMIFS($F$2:F1774,$H$2:H1774,Table1[[#This Row],[post_position]]-1,$C$2:C1774,Table1[[#This Row],[topic_id]]))</f>
        <v>0</v>
      </c>
    </row>
    <row r="1775" spans="1:19" x14ac:dyDescent="0.25">
      <c r="A1775" s="7">
        <v>1799</v>
      </c>
      <c r="B1775" s="7">
        <v>1</v>
      </c>
      <c r="C1775" s="7">
        <v>476</v>
      </c>
      <c r="D1775" s="7">
        <v>24</v>
      </c>
      <c r="F1775" s="8">
        <v>40319.344629629632</v>
      </c>
      <c r="G1775" s="7">
        <v>0</v>
      </c>
      <c r="H1775" s="7">
        <v>2</v>
      </c>
      <c r="I1775" s="7" t="b">
        <f t="shared" si="81"/>
        <v>1</v>
      </c>
      <c r="J1775" s="7" t="b">
        <f t="shared" si="82"/>
        <v>1</v>
      </c>
      <c r="K1775" s="7">
        <f t="shared" si="83"/>
        <v>1</v>
      </c>
      <c r="L1775" s="7">
        <f>WEEKDAY(Table1[[#This Row],[post_time]])</f>
        <v>6</v>
      </c>
      <c r="M1775" s="7">
        <f>VLOOKUP(Table1[[#This Row],[topic_id]],'All Topics Data'!$A$2:$I$1243,8,FALSE)</f>
        <v>40319.029861111114</v>
      </c>
      <c r="N1775" s="7">
        <f>Table1[[#This Row],[Hui Reply?]]*(Table1[[#This Row],[post_time]]-Table1[[#This Row],[timestamp of previous reply]])</f>
        <v>0.31454861110978527</v>
      </c>
      <c r="O1775" s="3">
        <f>O1774+Table1[[#This Row],[Hui Reply?]]</f>
        <v>400</v>
      </c>
      <c r="P1775" s="19">
        <f>INT(Table1[[#This Row],[post_time]])</f>
        <v>40319</v>
      </c>
      <c r="Q1775" s="3" t="str">
        <f>IF(Table1[[#This Row],[Hui Reply?]],VLOOKUP(Table1[[#This Row],[topic_id]],'All Topics Data'!$A$2:$E$1243,5,FALSE),0)</f>
        <v>matthew george</v>
      </c>
      <c r="R1775" s="8">
        <f>Table1[[#This Row],[post_time]]+8/24</f>
        <v>40319.677962962967</v>
      </c>
      <c r="S1775" s="3">
        <f>IF(Table1[[#This Row],[post_position]]=1,0,SUMIFS($F$2:F1775,$H$2:H1775,Table1[[#This Row],[post_position]]-1,$C$2:C1775,Table1[[#This Row],[topic_id]]))</f>
        <v>40319.030081018522</v>
      </c>
    </row>
    <row r="1776" spans="1:19" x14ac:dyDescent="0.25">
      <c r="A1776" s="7">
        <v>1800</v>
      </c>
      <c r="B1776" s="7">
        <v>1</v>
      </c>
      <c r="C1776" s="7">
        <v>477</v>
      </c>
      <c r="D1776" s="7">
        <v>3983</v>
      </c>
      <c r="E1776" s="2"/>
      <c r="F1776" s="8">
        <v>40319.539722222224</v>
      </c>
      <c r="G1776" s="7">
        <v>0</v>
      </c>
      <c r="H1776" s="7">
        <v>1</v>
      </c>
      <c r="I1776" s="7" t="b">
        <f t="shared" si="81"/>
        <v>0</v>
      </c>
      <c r="J1776" s="7" t="b">
        <f t="shared" si="82"/>
        <v>0</v>
      </c>
      <c r="K1776" s="7">
        <f t="shared" si="83"/>
        <v>0</v>
      </c>
      <c r="L1776" s="7">
        <f>WEEKDAY(Table1[[#This Row],[post_time]])</f>
        <v>6</v>
      </c>
      <c r="M1776" s="7">
        <f>VLOOKUP(Table1[[#This Row],[topic_id]],'All Topics Data'!$A$2:$I$1243,8,FALSE)</f>
        <v>40319.539583333331</v>
      </c>
      <c r="N1776" s="7">
        <f>Table1[[#This Row],[Hui Reply?]]*(Table1[[#This Row],[post_time]]-Table1[[#This Row],[timestamp of previous reply]])</f>
        <v>0</v>
      </c>
      <c r="O1776" s="3">
        <f>O1775+Table1[[#This Row],[Hui Reply?]]</f>
        <v>400</v>
      </c>
      <c r="P1776" s="19">
        <f>INT(Table1[[#This Row],[post_time]])</f>
        <v>40319</v>
      </c>
      <c r="Q1776" s="3">
        <f>IF(Table1[[#This Row],[Hui Reply?]],VLOOKUP(Table1[[#This Row],[topic_id]],'All Topics Data'!$A$2:$E$1243,5,FALSE),0)</f>
        <v>0</v>
      </c>
      <c r="R1776" s="8">
        <f>Table1[[#This Row],[post_time]]+8/24</f>
        <v>40319.873055555559</v>
      </c>
      <c r="S1776" s="3">
        <f>IF(Table1[[#This Row],[post_position]]=1,0,SUMIFS($F$2:F1776,$H$2:H1776,Table1[[#This Row],[post_position]]-1,$C$2:C1776,Table1[[#This Row],[topic_id]]))</f>
        <v>0</v>
      </c>
    </row>
    <row r="1777" spans="1:19" x14ac:dyDescent="0.25">
      <c r="A1777" s="7">
        <v>1801</v>
      </c>
      <c r="B1777" s="7">
        <v>1</v>
      </c>
      <c r="C1777" s="7">
        <v>477</v>
      </c>
      <c r="D1777" s="7">
        <v>24</v>
      </c>
      <c r="E1777" s="2"/>
      <c r="F1777" s="8">
        <v>40319.598321759258</v>
      </c>
      <c r="G1777" s="7">
        <v>0</v>
      </c>
      <c r="H1777" s="7">
        <v>2</v>
      </c>
      <c r="I1777" s="7" t="b">
        <f t="shared" si="81"/>
        <v>1</v>
      </c>
      <c r="J1777" s="7" t="b">
        <f t="shared" si="82"/>
        <v>1</v>
      </c>
      <c r="K1777" s="7">
        <f t="shared" si="83"/>
        <v>1</v>
      </c>
      <c r="L1777" s="7">
        <f>WEEKDAY(Table1[[#This Row],[post_time]])</f>
        <v>6</v>
      </c>
      <c r="M1777" s="7">
        <f>VLOOKUP(Table1[[#This Row],[topic_id]],'All Topics Data'!$A$2:$I$1243,8,FALSE)</f>
        <v>40319.539583333331</v>
      </c>
      <c r="N1777" s="7">
        <f>Table1[[#This Row],[Hui Reply?]]*(Table1[[#This Row],[post_time]]-Table1[[#This Row],[timestamp of previous reply]])</f>
        <v>5.8599537034751847E-2</v>
      </c>
      <c r="O1777" s="3">
        <f>O1776+Table1[[#This Row],[Hui Reply?]]</f>
        <v>401</v>
      </c>
      <c r="P1777" s="19">
        <f>INT(Table1[[#This Row],[post_time]])</f>
        <v>40319</v>
      </c>
      <c r="Q1777" s="3" t="str">
        <f>IF(Table1[[#This Row],[Hui Reply?]],VLOOKUP(Table1[[#This Row],[topic_id]],'All Topics Data'!$A$2:$E$1243,5,FALSE),0)</f>
        <v>vinu</v>
      </c>
      <c r="R1777" s="8">
        <f>Table1[[#This Row],[post_time]]+8/24</f>
        <v>40319.931655092594</v>
      </c>
      <c r="S1777" s="3">
        <f>IF(Table1[[#This Row],[post_position]]=1,0,SUMIFS($F$2:F1777,$H$2:H1777,Table1[[#This Row],[post_position]]-1,$C$2:C1777,Table1[[#This Row],[topic_id]]))</f>
        <v>40319.539722222224</v>
      </c>
    </row>
    <row r="1778" spans="1:19" x14ac:dyDescent="0.25">
      <c r="A1778" s="7">
        <v>1802</v>
      </c>
      <c r="B1778" s="7">
        <v>1</v>
      </c>
      <c r="C1778" s="7">
        <v>478</v>
      </c>
      <c r="D1778" s="7">
        <v>3143</v>
      </c>
      <c r="E1778" s="2"/>
      <c r="F1778" s="8">
        <v>40319.912546296298</v>
      </c>
      <c r="G1778" s="7">
        <v>0</v>
      </c>
      <c r="H1778" s="7">
        <v>1</v>
      </c>
      <c r="I1778" s="7" t="b">
        <f t="shared" si="81"/>
        <v>0</v>
      </c>
      <c r="J1778" s="7" t="b">
        <f t="shared" si="82"/>
        <v>0</v>
      </c>
      <c r="K1778" s="7">
        <f t="shared" si="83"/>
        <v>0</v>
      </c>
      <c r="L1778" s="7">
        <f>WEEKDAY(Table1[[#This Row],[post_time]])</f>
        <v>6</v>
      </c>
      <c r="M1778" s="7">
        <f>VLOOKUP(Table1[[#This Row],[topic_id]],'All Topics Data'!$A$2:$I$1243,8,FALSE)</f>
        <v>40319.912499999999</v>
      </c>
      <c r="N1778" s="7">
        <f>Table1[[#This Row],[Hui Reply?]]*(Table1[[#This Row],[post_time]]-Table1[[#This Row],[timestamp of previous reply]])</f>
        <v>0</v>
      </c>
      <c r="O1778" s="3">
        <f>O1777+Table1[[#This Row],[Hui Reply?]]</f>
        <v>401</v>
      </c>
      <c r="P1778" s="19">
        <f>INT(Table1[[#This Row],[post_time]])</f>
        <v>40319</v>
      </c>
      <c r="Q1778" s="3">
        <f>IF(Table1[[#This Row],[Hui Reply?]],VLOOKUP(Table1[[#This Row],[topic_id]],'All Topics Data'!$A$2:$E$1243,5,FALSE),0)</f>
        <v>0</v>
      </c>
      <c r="R1778" s="8">
        <f>Table1[[#This Row],[post_time]]+8/24</f>
        <v>40320.245879629634</v>
      </c>
      <c r="S1778" s="3">
        <f>IF(Table1[[#This Row],[post_position]]=1,0,SUMIFS($F$2:F1778,$H$2:H1778,Table1[[#This Row],[post_position]]-1,$C$2:C1778,Table1[[#This Row],[topic_id]]))</f>
        <v>0</v>
      </c>
    </row>
    <row r="1779" spans="1:19" x14ac:dyDescent="0.25">
      <c r="A1779" s="7">
        <v>1803</v>
      </c>
      <c r="B1779" s="7">
        <v>1</v>
      </c>
      <c r="C1779" s="7">
        <v>477</v>
      </c>
      <c r="D1779" s="7">
        <v>3983</v>
      </c>
      <c r="F1779" s="8">
        <v>40320.548831018517</v>
      </c>
      <c r="G1779" s="7">
        <v>0</v>
      </c>
      <c r="H1779" s="7">
        <v>3</v>
      </c>
      <c r="I1779" s="7" t="b">
        <f t="shared" si="81"/>
        <v>0</v>
      </c>
      <c r="J1779" s="7" t="b">
        <f t="shared" si="82"/>
        <v>1</v>
      </c>
      <c r="K1779" s="7">
        <f t="shared" si="83"/>
        <v>0</v>
      </c>
      <c r="L1779" s="7">
        <f>WEEKDAY(Table1[[#This Row],[post_time]])</f>
        <v>7</v>
      </c>
      <c r="M1779" s="7">
        <f>VLOOKUP(Table1[[#This Row],[topic_id]],'All Topics Data'!$A$2:$I$1243,8,FALSE)</f>
        <v>40319.539583333331</v>
      </c>
      <c r="N1779" s="7">
        <f>Table1[[#This Row],[Hui Reply?]]*(Table1[[#This Row],[post_time]]-Table1[[#This Row],[timestamp of previous reply]])</f>
        <v>0</v>
      </c>
      <c r="O1779" s="3">
        <f>O1778+Table1[[#This Row],[Hui Reply?]]</f>
        <v>401</v>
      </c>
      <c r="P1779" s="19">
        <f>INT(Table1[[#This Row],[post_time]])</f>
        <v>40320</v>
      </c>
      <c r="Q1779" s="3">
        <f>IF(Table1[[#This Row],[Hui Reply?]],VLOOKUP(Table1[[#This Row],[topic_id]],'All Topics Data'!$A$2:$E$1243,5,FALSE),0)</f>
        <v>0</v>
      </c>
      <c r="R1779" s="8">
        <f>Table1[[#This Row],[post_time]]+8/24</f>
        <v>40320.882164351853</v>
      </c>
      <c r="S1779" s="3">
        <f>IF(Table1[[#This Row],[post_position]]=1,0,SUMIFS($F$2:F1779,$H$2:H1779,Table1[[#This Row],[post_position]]-1,$C$2:C1779,Table1[[#This Row],[topic_id]]))</f>
        <v>40319.598321759258</v>
      </c>
    </row>
    <row r="1780" spans="1:19" x14ac:dyDescent="0.25">
      <c r="A1780" s="7">
        <v>1804</v>
      </c>
      <c r="B1780" s="7">
        <v>1</v>
      </c>
      <c r="C1780" s="7">
        <v>478</v>
      </c>
      <c r="D1780" s="7">
        <v>24</v>
      </c>
      <c r="E1780" s="2"/>
      <c r="F1780" s="8">
        <v>40320.561516203707</v>
      </c>
      <c r="G1780" s="7">
        <v>0</v>
      </c>
      <c r="H1780" s="7">
        <v>2</v>
      </c>
      <c r="I1780" s="7" t="b">
        <f t="shared" si="81"/>
        <v>1</v>
      </c>
      <c r="J1780" s="7" t="b">
        <f t="shared" si="82"/>
        <v>1</v>
      </c>
      <c r="K1780" s="7">
        <f t="shared" si="83"/>
        <v>1</v>
      </c>
      <c r="L1780" s="7">
        <f>WEEKDAY(Table1[[#This Row],[post_time]])</f>
        <v>7</v>
      </c>
      <c r="M1780" s="7">
        <f>VLOOKUP(Table1[[#This Row],[topic_id]],'All Topics Data'!$A$2:$I$1243,8,FALSE)</f>
        <v>40319.912499999999</v>
      </c>
      <c r="N1780" s="7">
        <f>Table1[[#This Row],[Hui Reply?]]*(Table1[[#This Row],[post_time]]-Table1[[#This Row],[timestamp of previous reply]])</f>
        <v>0.64896990740817273</v>
      </c>
      <c r="O1780" s="3">
        <f>O1779+Table1[[#This Row],[Hui Reply?]]</f>
        <v>402</v>
      </c>
      <c r="P1780" s="19">
        <f>INT(Table1[[#This Row],[post_time]])</f>
        <v>40320</v>
      </c>
      <c r="Q1780" s="3" t="str">
        <f>IF(Table1[[#This Row],[Hui Reply?]],VLOOKUP(Table1[[#This Row],[topic_id]],'All Topics Data'!$A$2:$E$1243,5,FALSE),0)</f>
        <v>Twee</v>
      </c>
      <c r="R1780" s="8">
        <f>Table1[[#This Row],[post_time]]+8/24</f>
        <v>40320.894849537042</v>
      </c>
      <c r="S1780" s="3">
        <f>IF(Table1[[#This Row],[post_position]]=1,0,SUMIFS($F$2:F1780,$H$2:H1780,Table1[[#This Row],[post_position]]-1,$C$2:C1780,Table1[[#This Row],[topic_id]]))</f>
        <v>40319.912546296298</v>
      </c>
    </row>
    <row r="1781" spans="1:19" x14ac:dyDescent="0.25">
      <c r="A1781" s="7">
        <v>1805</v>
      </c>
      <c r="B1781" s="7">
        <v>1</v>
      </c>
      <c r="C1781" s="7">
        <v>475</v>
      </c>
      <c r="D1781" s="7">
        <v>3496</v>
      </c>
      <c r="E1781" s="2"/>
      <c r="F1781" s="8">
        <v>40321.28297453704</v>
      </c>
      <c r="G1781" s="7">
        <v>0</v>
      </c>
      <c r="H1781" s="7">
        <v>4</v>
      </c>
      <c r="I1781" s="7" t="b">
        <f t="shared" si="81"/>
        <v>0</v>
      </c>
      <c r="J1781" s="7" t="b">
        <f t="shared" si="82"/>
        <v>1</v>
      </c>
      <c r="K1781" s="7">
        <f t="shared" si="83"/>
        <v>0</v>
      </c>
      <c r="L1781" s="7">
        <f>WEEKDAY(Table1[[#This Row],[post_time]])</f>
        <v>1</v>
      </c>
      <c r="M1781" s="7">
        <f>VLOOKUP(Table1[[#This Row],[topic_id]],'All Topics Data'!$A$2:$I$1243,8,FALSE)</f>
        <v>40318.847916666666</v>
      </c>
      <c r="N1781" s="7">
        <f>Table1[[#This Row],[Hui Reply?]]*(Table1[[#This Row],[post_time]]-Table1[[#This Row],[timestamp of previous reply]])</f>
        <v>0</v>
      </c>
      <c r="O1781" s="3">
        <f>O1780+Table1[[#This Row],[Hui Reply?]]</f>
        <v>402</v>
      </c>
      <c r="P1781" s="19">
        <f>INT(Table1[[#This Row],[post_time]])</f>
        <v>40321</v>
      </c>
      <c r="Q1781" s="3">
        <f>IF(Table1[[#This Row],[Hui Reply?]],VLOOKUP(Table1[[#This Row],[topic_id]],'All Topics Data'!$A$2:$E$1243,5,FALSE),0)</f>
        <v>0</v>
      </c>
      <c r="R1781" s="8">
        <f>Table1[[#This Row],[post_time]]+8/24</f>
        <v>40321.616307870376</v>
      </c>
      <c r="S1781" s="3">
        <f>IF(Table1[[#This Row],[post_position]]=1,0,SUMIFS($F$2:F1781,$H$2:H1781,Table1[[#This Row],[post_position]]-1,$C$2:C1781,Table1[[#This Row],[topic_id]]))</f>
        <v>40318.987546296295</v>
      </c>
    </row>
    <row r="1782" spans="1:19" x14ac:dyDescent="0.25">
      <c r="A1782" s="7">
        <v>1806</v>
      </c>
      <c r="B1782" s="7">
        <v>1</v>
      </c>
      <c r="C1782" s="7">
        <v>475</v>
      </c>
      <c r="D1782" s="7">
        <v>2865</v>
      </c>
      <c r="F1782" s="8">
        <v>40321.348078703704</v>
      </c>
      <c r="G1782" s="7">
        <v>0</v>
      </c>
      <c r="H1782" s="7">
        <v>5</v>
      </c>
      <c r="I1782" s="7" t="b">
        <f t="shared" si="81"/>
        <v>0</v>
      </c>
      <c r="J1782" s="7" t="b">
        <f t="shared" si="82"/>
        <v>1</v>
      </c>
      <c r="K1782" s="7">
        <f t="shared" si="83"/>
        <v>0</v>
      </c>
      <c r="L1782" s="7">
        <f>WEEKDAY(Table1[[#This Row],[post_time]])</f>
        <v>1</v>
      </c>
      <c r="M1782" s="7">
        <f>VLOOKUP(Table1[[#This Row],[topic_id]],'All Topics Data'!$A$2:$I$1243,8,FALSE)</f>
        <v>40318.847916666666</v>
      </c>
      <c r="N1782" s="7">
        <f>Table1[[#This Row],[Hui Reply?]]*(Table1[[#This Row],[post_time]]-Table1[[#This Row],[timestamp of previous reply]])</f>
        <v>0</v>
      </c>
      <c r="O1782" s="3">
        <f>O1781+Table1[[#This Row],[Hui Reply?]]</f>
        <v>402</v>
      </c>
      <c r="P1782" s="19">
        <f>INT(Table1[[#This Row],[post_time]])</f>
        <v>40321</v>
      </c>
      <c r="Q1782" s="3">
        <f>IF(Table1[[#This Row],[Hui Reply?]],VLOOKUP(Table1[[#This Row],[topic_id]],'All Topics Data'!$A$2:$E$1243,5,FALSE),0)</f>
        <v>0</v>
      </c>
      <c r="R1782" s="8">
        <f>Table1[[#This Row],[post_time]]+8/24</f>
        <v>40321.68141203704</v>
      </c>
      <c r="S1782" s="3">
        <f>IF(Table1[[#This Row],[post_position]]=1,0,SUMIFS($F$2:F1782,$H$2:H1782,Table1[[#This Row],[post_position]]-1,$C$2:C1782,Table1[[#This Row],[topic_id]]))</f>
        <v>40321.28297453704</v>
      </c>
    </row>
    <row r="1783" spans="1:19" x14ac:dyDescent="0.25">
      <c r="A1783" s="7">
        <v>1807</v>
      </c>
      <c r="B1783" s="7">
        <v>1</v>
      </c>
      <c r="C1783" s="7">
        <v>475</v>
      </c>
      <c r="D1783" s="7">
        <v>24</v>
      </c>
      <c r="F1783" s="8">
        <v>40321.371168981481</v>
      </c>
      <c r="G1783" s="7">
        <v>0</v>
      </c>
      <c r="H1783" s="7">
        <v>6</v>
      </c>
      <c r="I1783" s="7" t="b">
        <f t="shared" si="81"/>
        <v>1</v>
      </c>
      <c r="J1783" s="7" t="b">
        <f t="shared" si="82"/>
        <v>1</v>
      </c>
      <c r="K1783" s="7">
        <f t="shared" si="83"/>
        <v>1</v>
      </c>
      <c r="L1783" s="7">
        <f>WEEKDAY(Table1[[#This Row],[post_time]])</f>
        <v>1</v>
      </c>
      <c r="M1783" s="7">
        <f>VLOOKUP(Table1[[#This Row],[topic_id]],'All Topics Data'!$A$2:$I$1243,8,FALSE)</f>
        <v>40318.847916666666</v>
      </c>
      <c r="N1783" s="7">
        <f>Table1[[#This Row],[Hui Reply?]]*(Table1[[#This Row],[post_time]]-Table1[[#This Row],[timestamp of previous reply]])</f>
        <v>2.3090277776645962E-2</v>
      </c>
      <c r="O1783" s="3">
        <f>O1782+Table1[[#This Row],[Hui Reply?]]</f>
        <v>403</v>
      </c>
      <c r="P1783" s="19">
        <f>INT(Table1[[#This Row],[post_time]])</f>
        <v>40321</v>
      </c>
      <c r="Q1783" s="3" t="str">
        <f>IF(Table1[[#This Row],[Hui Reply?]],VLOOKUP(Table1[[#This Row],[topic_id]],'All Topics Data'!$A$2:$E$1243,5,FALSE),0)</f>
        <v>Scouse</v>
      </c>
      <c r="R1783" s="8">
        <f>Table1[[#This Row],[post_time]]+8/24</f>
        <v>40321.704502314817</v>
      </c>
      <c r="S1783" s="3">
        <f>IF(Table1[[#This Row],[post_position]]=1,0,SUMIFS($F$2:F1783,$H$2:H1783,Table1[[#This Row],[post_position]]-1,$C$2:C1783,Table1[[#This Row],[topic_id]]))</f>
        <v>40321.348078703704</v>
      </c>
    </row>
    <row r="1784" spans="1:19" x14ac:dyDescent="0.25">
      <c r="A1784" s="7">
        <v>1808</v>
      </c>
      <c r="B1784" s="7">
        <v>1</v>
      </c>
      <c r="C1784" s="7">
        <v>466</v>
      </c>
      <c r="D1784" s="7">
        <v>2369</v>
      </c>
      <c r="E1784" s="2"/>
      <c r="F1784" s="8">
        <v>40321.964224537034</v>
      </c>
      <c r="G1784" s="7">
        <v>0</v>
      </c>
      <c r="H1784" s="7">
        <v>8</v>
      </c>
      <c r="I1784" s="7" t="b">
        <f t="shared" si="81"/>
        <v>0</v>
      </c>
      <c r="J1784" s="7" t="b">
        <f t="shared" si="82"/>
        <v>1</v>
      </c>
      <c r="K1784" s="7">
        <f t="shared" si="83"/>
        <v>0</v>
      </c>
      <c r="L1784" s="7">
        <f>WEEKDAY(Table1[[#This Row],[post_time]])</f>
        <v>1</v>
      </c>
      <c r="M1784" s="7">
        <f>VLOOKUP(Table1[[#This Row],[topic_id]],'All Topics Data'!$A$2:$I$1243,8,FALSE)</f>
        <v>40315.208333333336</v>
      </c>
      <c r="N1784" s="7">
        <f>Table1[[#This Row],[Hui Reply?]]*(Table1[[#This Row],[post_time]]-Table1[[#This Row],[timestamp of previous reply]])</f>
        <v>0</v>
      </c>
      <c r="O1784" s="3">
        <f>O1783+Table1[[#This Row],[Hui Reply?]]</f>
        <v>403</v>
      </c>
      <c r="P1784" s="19">
        <f>INT(Table1[[#This Row],[post_time]])</f>
        <v>40321</v>
      </c>
      <c r="Q1784" s="3">
        <f>IF(Table1[[#This Row],[Hui Reply?]],VLOOKUP(Table1[[#This Row],[topic_id]],'All Topics Data'!$A$2:$E$1243,5,FALSE),0)</f>
        <v>0</v>
      </c>
      <c r="R1784" s="8">
        <f>Table1[[#This Row],[post_time]]+8/24</f>
        <v>40322.29755787037</v>
      </c>
      <c r="S1784" s="3">
        <f>IF(Table1[[#This Row],[post_position]]=1,0,SUMIFS($F$2:F1784,$H$2:H1784,Table1[[#This Row],[post_position]]-1,$C$2:C1784,Table1[[#This Row],[topic_id]]))</f>
        <v>40315.295949074076</v>
      </c>
    </row>
    <row r="1785" spans="1:19" x14ac:dyDescent="0.25">
      <c r="A1785" s="7">
        <v>1809</v>
      </c>
      <c r="B1785" s="7">
        <v>1</v>
      </c>
      <c r="C1785" s="7">
        <v>479</v>
      </c>
      <c r="D1785" s="7">
        <v>6267</v>
      </c>
      <c r="E1785" s="2"/>
      <c r="F1785" s="8">
        <v>40322.089756944442</v>
      </c>
      <c r="G1785" s="7">
        <v>0</v>
      </c>
      <c r="H1785" s="7">
        <v>1</v>
      </c>
      <c r="I1785" s="7" t="b">
        <f t="shared" si="81"/>
        <v>0</v>
      </c>
      <c r="J1785" s="7" t="b">
        <f t="shared" si="82"/>
        <v>0</v>
      </c>
      <c r="K1785" s="7">
        <f t="shared" si="83"/>
        <v>0</v>
      </c>
      <c r="L1785" s="7">
        <f>WEEKDAY(Table1[[#This Row],[post_time]])</f>
        <v>2</v>
      </c>
      <c r="M1785" s="7">
        <f>VLOOKUP(Table1[[#This Row],[topic_id]],'All Topics Data'!$A$2:$I$1243,8,FALSE)</f>
        <v>40322.089583333334</v>
      </c>
      <c r="N1785" s="7">
        <f>Table1[[#This Row],[Hui Reply?]]*(Table1[[#This Row],[post_time]]-Table1[[#This Row],[timestamp of previous reply]])</f>
        <v>0</v>
      </c>
      <c r="O1785" s="3">
        <f>O1784+Table1[[#This Row],[Hui Reply?]]</f>
        <v>403</v>
      </c>
      <c r="P1785" s="19">
        <f>INT(Table1[[#This Row],[post_time]])</f>
        <v>40322</v>
      </c>
      <c r="Q1785" s="3">
        <f>IF(Table1[[#This Row],[Hui Reply?]],VLOOKUP(Table1[[#This Row],[topic_id]],'All Topics Data'!$A$2:$E$1243,5,FALSE),0)</f>
        <v>0</v>
      </c>
      <c r="R1785" s="8">
        <f>Table1[[#This Row],[post_time]]+8/24</f>
        <v>40322.423090277778</v>
      </c>
      <c r="S1785" s="3">
        <f>IF(Table1[[#This Row],[post_position]]=1,0,SUMIFS($F$2:F1785,$H$2:H1785,Table1[[#This Row],[post_position]]-1,$C$2:C1785,Table1[[#This Row],[topic_id]]))</f>
        <v>0</v>
      </c>
    </row>
    <row r="1786" spans="1:19" x14ac:dyDescent="0.25">
      <c r="A1786" s="7">
        <v>1810</v>
      </c>
      <c r="B1786" s="7">
        <v>1</v>
      </c>
      <c r="C1786" s="7">
        <v>479</v>
      </c>
      <c r="D1786" s="7">
        <v>24</v>
      </c>
      <c r="F1786" s="8">
        <v>40322.106469907405</v>
      </c>
      <c r="G1786" s="7">
        <v>0</v>
      </c>
      <c r="H1786" s="7">
        <v>2</v>
      </c>
      <c r="I1786" s="7" t="b">
        <f t="shared" si="81"/>
        <v>1</v>
      </c>
      <c r="J1786" s="7" t="b">
        <f t="shared" si="82"/>
        <v>1</v>
      </c>
      <c r="K1786" s="7">
        <f t="shared" si="83"/>
        <v>1</v>
      </c>
      <c r="L1786" s="7">
        <f>WEEKDAY(Table1[[#This Row],[post_time]])</f>
        <v>2</v>
      </c>
      <c r="M1786" s="7">
        <f>VLOOKUP(Table1[[#This Row],[topic_id]],'All Topics Data'!$A$2:$I$1243,8,FALSE)</f>
        <v>40322.089583333334</v>
      </c>
      <c r="N1786" s="7">
        <f>Table1[[#This Row],[Hui Reply?]]*(Table1[[#This Row],[post_time]]-Table1[[#This Row],[timestamp of previous reply]])</f>
        <v>1.6712962962628808E-2</v>
      </c>
      <c r="O1786" s="3">
        <f>O1785+Table1[[#This Row],[Hui Reply?]]</f>
        <v>404</v>
      </c>
      <c r="P1786" s="19">
        <f>INT(Table1[[#This Row],[post_time]])</f>
        <v>40322</v>
      </c>
      <c r="Q1786" s="3" t="str">
        <f>IF(Table1[[#This Row],[Hui Reply?]],VLOOKUP(Table1[[#This Row],[topic_id]],'All Topics Data'!$A$2:$E$1243,5,FALSE),0)</f>
        <v>Shan</v>
      </c>
      <c r="R1786" s="8">
        <f>Table1[[#This Row],[post_time]]+8/24</f>
        <v>40322.439803240741</v>
      </c>
      <c r="S1786" s="3">
        <f>IF(Table1[[#This Row],[post_position]]=1,0,SUMIFS($F$2:F1786,$H$2:H1786,Table1[[#This Row],[post_position]]-1,$C$2:C1786,Table1[[#This Row],[topic_id]]))</f>
        <v>40322.089756944442</v>
      </c>
    </row>
    <row r="1787" spans="1:19" x14ac:dyDescent="0.25">
      <c r="A1787" s="7">
        <v>1811</v>
      </c>
      <c r="B1787" s="7">
        <v>1</v>
      </c>
      <c r="C1787" s="7">
        <v>475</v>
      </c>
      <c r="D1787" s="7">
        <v>3496</v>
      </c>
      <c r="F1787" s="8">
        <v>40322.903124999997</v>
      </c>
      <c r="G1787" s="7">
        <v>0</v>
      </c>
      <c r="H1787" s="7">
        <v>7</v>
      </c>
      <c r="I1787" s="7" t="b">
        <f t="shared" si="81"/>
        <v>0</v>
      </c>
      <c r="J1787" s="7" t="b">
        <f t="shared" si="82"/>
        <v>1</v>
      </c>
      <c r="K1787" s="7">
        <f t="shared" si="83"/>
        <v>0</v>
      </c>
      <c r="L1787" s="7">
        <f>WEEKDAY(Table1[[#This Row],[post_time]])</f>
        <v>2</v>
      </c>
      <c r="M1787" s="7">
        <f>VLOOKUP(Table1[[#This Row],[topic_id]],'All Topics Data'!$A$2:$I$1243,8,FALSE)</f>
        <v>40318.847916666666</v>
      </c>
      <c r="N1787" s="7">
        <f>Table1[[#This Row],[Hui Reply?]]*(Table1[[#This Row],[post_time]]-Table1[[#This Row],[timestamp of previous reply]])</f>
        <v>0</v>
      </c>
      <c r="O1787" s="3">
        <f>O1786+Table1[[#This Row],[Hui Reply?]]</f>
        <v>404</v>
      </c>
      <c r="P1787" s="19">
        <f>INT(Table1[[#This Row],[post_time]])</f>
        <v>40322</v>
      </c>
      <c r="Q1787" s="3">
        <f>IF(Table1[[#This Row],[Hui Reply?]],VLOOKUP(Table1[[#This Row],[topic_id]],'All Topics Data'!$A$2:$E$1243,5,FALSE),0)</f>
        <v>0</v>
      </c>
      <c r="R1787" s="8">
        <f>Table1[[#This Row],[post_time]]+8/24</f>
        <v>40323.236458333333</v>
      </c>
      <c r="S1787" s="3">
        <f>IF(Table1[[#This Row],[post_position]]=1,0,SUMIFS($F$2:F1787,$H$2:H1787,Table1[[#This Row],[post_position]]-1,$C$2:C1787,Table1[[#This Row],[topic_id]]))</f>
        <v>40321.371168981481</v>
      </c>
    </row>
    <row r="1788" spans="1:19" x14ac:dyDescent="0.25">
      <c r="A1788" s="7">
        <v>1812</v>
      </c>
      <c r="B1788" s="7">
        <v>1</v>
      </c>
      <c r="C1788" s="7">
        <v>475</v>
      </c>
      <c r="D1788" s="7">
        <v>24</v>
      </c>
      <c r="E1788" s="2"/>
      <c r="F1788" s="8">
        <v>40322.974456018521</v>
      </c>
      <c r="G1788" s="7">
        <v>0</v>
      </c>
      <c r="H1788" s="7">
        <v>8</v>
      </c>
      <c r="I1788" s="7" t="b">
        <f t="shared" si="81"/>
        <v>1</v>
      </c>
      <c r="J1788" s="7" t="b">
        <f t="shared" si="82"/>
        <v>1</v>
      </c>
      <c r="K1788" s="7">
        <f t="shared" si="83"/>
        <v>1</v>
      </c>
      <c r="L1788" s="7">
        <f>WEEKDAY(Table1[[#This Row],[post_time]])</f>
        <v>2</v>
      </c>
      <c r="M1788" s="7">
        <f>VLOOKUP(Table1[[#This Row],[topic_id]],'All Topics Data'!$A$2:$I$1243,8,FALSE)</f>
        <v>40318.847916666666</v>
      </c>
      <c r="N1788" s="7">
        <f>Table1[[#This Row],[Hui Reply?]]*(Table1[[#This Row],[post_time]]-Table1[[#This Row],[timestamp of previous reply]])</f>
        <v>7.1331018523778766E-2</v>
      </c>
      <c r="O1788" s="3">
        <f>O1787+Table1[[#This Row],[Hui Reply?]]</f>
        <v>405</v>
      </c>
      <c r="P1788" s="19">
        <f>INT(Table1[[#This Row],[post_time]])</f>
        <v>40322</v>
      </c>
      <c r="Q1788" s="3" t="str">
        <f>IF(Table1[[#This Row],[Hui Reply?]],VLOOKUP(Table1[[#This Row],[topic_id]],'All Topics Data'!$A$2:$E$1243,5,FALSE),0)</f>
        <v>Scouse</v>
      </c>
      <c r="R1788" s="8">
        <f>Table1[[#This Row],[post_time]]+8/24</f>
        <v>40323.307789351857</v>
      </c>
      <c r="S1788" s="3">
        <f>IF(Table1[[#This Row],[post_position]]=1,0,SUMIFS($F$2:F1788,$H$2:H1788,Table1[[#This Row],[post_position]]-1,$C$2:C1788,Table1[[#This Row],[topic_id]]))</f>
        <v>40322.903124999997</v>
      </c>
    </row>
    <row r="1789" spans="1:19" x14ac:dyDescent="0.25">
      <c r="A1789" s="7">
        <v>1813</v>
      </c>
      <c r="B1789" s="7">
        <v>1</v>
      </c>
      <c r="C1789" s="7">
        <v>480</v>
      </c>
      <c r="D1789" s="7">
        <v>5971</v>
      </c>
      <c r="E1789" s="2"/>
      <c r="F1789" s="8">
        <v>40323.105057870373</v>
      </c>
      <c r="G1789" s="7">
        <v>0</v>
      </c>
      <c r="H1789" s="7">
        <v>1</v>
      </c>
      <c r="I1789" s="7" t="b">
        <f t="shared" si="81"/>
        <v>0</v>
      </c>
      <c r="J1789" s="7" t="b">
        <f t="shared" si="82"/>
        <v>0</v>
      </c>
      <c r="K1789" s="7">
        <f t="shared" si="83"/>
        <v>0</v>
      </c>
      <c r="L1789" s="7">
        <f>WEEKDAY(Table1[[#This Row],[post_time]])</f>
        <v>3</v>
      </c>
      <c r="M1789" s="7">
        <f>VLOOKUP(Table1[[#This Row],[topic_id]],'All Topics Data'!$A$2:$I$1243,8,FALSE)</f>
        <v>40323.104861111111</v>
      </c>
      <c r="N1789" s="7">
        <f>Table1[[#This Row],[Hui Reply?]]*(Table1[[#This Row],[post_time]]-Table1[[#This Row],[timestamp of previous reply]])</f>
        <v>0</v>
      </c>
      <c r="O1789" s="3">
        <f>O1788+Table1[[#This Row],[Hui Reply?]]</f>
        <v>405</v>
      </c>
      <c r="P1789" s="19">
        <f>INT(Table1[[#This Row],[post_time]])</f>
        <v>40323</v>
      </c>
      <c r="Q1789" s="3">
        <f>IF(Table1[[#This Row],[Hui Reply?]],VLOOKUP(Table1[[#This Row],[topic_id]],'All Topics Data'!$A$2:$E$1243,5,FALSE),0)</f>
        <v>0</v>
      </c>
      <c r="R1789" s="8">
        <f>Table1[[#This Row],[post_time]]+8/24</f>
        <v>40323.438391203708</v>
      </c>
      <c r="S1789" s="3">
        <f>IF(Table1[[#This Row],[post_position]]=1,0,SUMIFS($F$2:F1789,$H$2:H1789,Table1[[#This Row],[post_position]]-1,$C$2:C1789,Table1[[#This Row],[topic_id]]))</f>
        <v>0</v>
      </c>
    </row>
    <row r="1790" spans="1:19" x14ac:dyDescent="0.25">
      <c r="A1790" s="7">
        <v>1814</v>
      </c>
      <c r="B1790" s="7">
        <v>1</v>
      </c>
      <c r="C1790" s="7">
        <v>481</v>
      </c>
      <c r="D1790" s="7">
        <v>3008</v>
      </c>
      <c r="F1790" s="8">
        <v>40323.22451388889</v>
      </c>
      <c r="G1790" s="7">
        <v>0</v>
      </c>
      <c r="H1790" s="7">
        <v>1</v>
      </c>
      <c r="I1790" s="7" t="b">
        <f t="shared" si="81"/>
        <v>0</v>
      </c>
      <c r="J1790" s="7" t="b">
        <f t="shared" si="82"/>
        <v>0</v>
      </c>
      <c r="K1790" s="7">
        <f t="shared" si="83"/>
        <v>0</v>
      </c>
      <c r="L1790" s="7">
        <f>WEEKDAY(Table1[[#This Row],[post_time]])</f>
        <v>3</v>
      </c>
      <c r="M1790" s="7">
        <f>VLOOKUP(Table1[[#This Row],[topic_id]],'All Topics Data'!$A$2:$I$1243,8,FALSE)</f>
        <v>40323.224305555559</v>
      </c>
      <c r="N1790" s="7">
        <f>Table1[[#This Row],[Hui Reply?]]*(Table1[[#This Row],[post_time]]-Table1[[#This Row],[timestamp of previous reply]])</f>
        <v>0</v>
      </c>
      <c r="O1790" s="3">
        <f>O1789+Table1[[#This Row],[Hui Reply?]]</f>
        <v>405</v>
      </c>
      <c r="P1790" s="19">
        <f>INT(Table1[[#This Row],[post_time]])</f>
        <v>40323</v>
      </c>
      <c r="Q1790" s="3">
        <f>IF(Table1[[#This Row],[Hui Reply?]],VLOOKUP(Table1[[#This Row],[topic_id]],'All Topics Data'!$A$2:$E$1243,5,FALSE),0)</f>
        <v>0</v>
      </c>
      <c r="R1790" s="8">
        <f>Table1[[#This Row],[post_time]]+8/24</f>
        <v>40323.557847222226</v>
      </c>
      <c r="S1790" s="3">
        <f>IF(Table1[[#This Row],[post_position]]=1,0,SUMIFS($F$2:F1790,$H$2:H1790,Table1[[#This Row],[post_position]]-1,$C$2:C1790,Table1[[#This Row],[topic_id]]))</f>
        <v>0</v>
      </c>
    </row>
    <row r="1791" spans="1:19" x14ac:dyDescent="0.25">
      <c r="A1791" s="7">
        <v>1815</v>
      </c>
      <c r="B1791" s="7">
        <v>1</v>
      </c>
      <c r="C1791" s="7">
        <v>455</v>
      </c>
      <c r="D1791" s="7">
        <v>3008</v>
      </c>
      <c r="F1791" s="8">
        <v>40323.226087962961</v>
      </c>
      <c r="G1791" s="7">
        <v>0</v>
      </c>
      <c r="H1791" s="7">
        <v>3</v>
      </c>
      <c r="I1791" s="7" t="b">
        <f t="shared" si="81"/>
        <v>0</v>
      </c>
      <c r="J1791" s="7" t="b">
        <f t="shared" si="82"/>
        <v>1</v>
      </c>
      <c r="K1791" s="7">
        <f t="shared" si="83"/>
        <v>0</v>
      </c>
      <c r="L1791" s="7">
        <f>WEEKDAY(Table1[[#This Row],[post_time]])</f>
        <v>3</v>
      </c>
      <c r="M1791" s="7">
        <f>VLOOKUP(Table1[[#This Row],[topic_id]],'All Topics Data'!$A$2:$I$1243,8,FALSE)</f>
        <v>40309.234027777777</v>
      </c>
      <c r="N1791" s="7">
        <f>Table1[[#This Row],[Hui Reply?]]*(Table1[[#This Row],[post_time]]-Table1[[#This Row],[timestamp of previous reply]])</f>
        <v>0</v>
      </c>
      <c r="O1791" s="3">
        <f>O1790+Table1[[#This Row],[Hui Reply?]]</f>
        <v>405</v>
      </c>
      <c r="P1791" s="19">
        <f>INT(Table1[[#This Row],[post_time]])</f>
        <v>40323</v>
      </c>
      <c r="Q1791" s="3">
        <f>IF(Table1[[#This Row],[Hui Reply?]],VLOOKUP(Table1[[#This Row],[topic_id]],'All Topics Data'!$A$2:$E$1243,5,FALSE),0)</f>
        <v>0</v>
      </c>
      <c r="R1791" s="8">
        <f>Table1[[#This Row],[post_time]]+8/24</f>
        <v>40323.559421296297</v>
      </c>
      <c r="S1791" s="3">
        <f>IF(Table1[[#This Row],[post_position]]=1,0,SUMIFS($F$2:F1791,$H$2:H1791,Table1[[#This Row],[post_position]]-1,$C$2:C1791,Table1[[#This Row],[topic_id]]))</f>
        <v>40311.16510416667</v>
      </c>
    </row>
    <row r="1792" spans="1:19" x14ac:dyDescent="0.25">
      <c r="A1792" s="7">
        <v>1816</v>
      </c>
      <c r="B1792" s="7">
        <v>1</v>
      </c>
      <c r="C1792" s="7">
        <v>482</v>
      </c>
      <c r="D1792" s="7">
        <v>6071</v>
      </c>
      <c r="E1792" s="2"/>
      <c r="F1792" s="8">
        <v>40323.241203703707</v>
      </c>
      <c r="G1792" s="7">
        <v>0</v>
      </c>
      <c r="H1792" s="7">
        <v>1</v>
      </c>
      <c r="I1792" s="7" t="b">
        <f t="shared" si="81"/>
        <v>0</v>
      </c>
      <c r="J1792" s="7" t="b">
        <f t="shared" si="82"/>
        <v>0</v>
      </c>
      <c r="K1792" s="7">
        <f t="shared" si="83"/>
        <v>0</v>
      </c>
      <c r="L1792" s="7">
        <f>WEEKDAY(Table1[[#This Row],[post_time]])</f>
        <v>3</v>
      </c>
      <c r="M1792" s="7">
        <f>VLOOKUP(Table1[[#This Row],[topic_id]],'All Topics Data'!$A$2:$I$1243,8,FALSE)</f>
        <v>40323.240972222222</v>
      </c>
      <c r="N1792" s="7">
        <f>Table1[[#This Row],[Hui Reply?]]*(Table1[[#This Row],[post_time]]-Table1[[#This Row],[timestamp of previous reply]])</f>
        <v>0</v>
      </c>
      <c r="O1792" s="3">
        <f>O1791+Table1[[#This Row],[Hui Reply?]]</f>
        <v>405</v>
      </c>
      <c r="P1792" s="19">
        <f>INT(Table1[[#This Row],[post_time]])</f>
        <v>40323</v>
      </c>
      <c r="Q1792" s="3">
        <f>IF(Table1[[#This Row],[Hui Reply?]],VLOOKUP(Table1[[#This Row],[topic_id]],'All Topics Data'!$A$2:$E$1243,5,FALSE),0)</f>
        <v>0</v>
      </c>
      <c r="R1792" s="8">
        <f>Table1[[#This Row],[post_time]]+8/24</f>
        <v>40323.574537037042</v>
      </c>
      <c r="S1792" s="3">
        <f>IF(Table1[[#This Row],[post_position]]=1,0,SUMIFS($F$2:F1792,$H$2:H1792,Table1[[#This Row],[post_position]]-1,$C$2:C1792,Table1[[#This Row],[topic_id]]))</f>
        <v>0</v>
      </c>
    </row>
    <row r="1793" spans="1:19" x14ac:dyDescent="0.25">
      <c r="A1793" s="7">
        <v>1817</v>
      </c>
      <c r="B1793" s="7">
        <v>1</v>
      </c>
      <c r="C1793" s="7">
        <v>481</v>
      </c>
      <c r="D1793" s="7">
        <v>1</v>
      </c>
      <c r="F1793" s="8">
        <v>40323.242094907408</v>
      </c>
      <c r="G1793" s="7">
        <v>0</v>
      </c>
      <c r="H1793" s="7">
        <v>2</v>
      </c>
      <c r="I1793" s="7" t="b">
        <f t="shared" si="81"/>
        <v>0</v>
      </c>
      <c r="J1793" s="7" t="b">
        <f t="shared" si="82"/>
        <v>1</v>
      </c>
      <c r="K1793" s="7">
        <f t="shared" si="83"/>
        <v>0</v>
      </c>
      <c r="L1793" s="7">
        <f>WEEKDAY(Table1[[#This Row],[post_time]])</f>
        <v>3</v>
      </c>
      <c r="M1793" s="7">
        <f>VLOOKUP(Table1[[#This Row],[topic_id]],'All Topics Data'!$A$2:$I$1243,8,FALSE)</f>
        <v>40323.224305555559</v>
      </c>
      <c r="N1793" s="7">
        <f>Table1[[#This Row],[Hui Reply?]]*(Table1[[#This Row],[post_time]]-Table1[[#This Row],[timestamp of previous reply]])</f>
        <v>0</v>
      </c>
      <c r="O1793" s="3">
        <f>O1792+Table1[[#This Row],[Hui Reply?]]</f>
        <v>405</v>
      </c>
      <c r="P1793" s="19">
        <f>INT(Table1[[#This Row],[post_time]])</f>
        <v>40323</v>
      </c>
      <c r="Q1793" s="3">
        <f>IF(Table1[[#This Row],[Hui Reply?]],VLOOKUP(Table1[[#This Row],[topic_id]],'All Topics Data'!$A$2:$E$1243,5,FALSE),0)</f>
        <v>0</v>
      </c>
      <c r="R1793" s="8">
        <f>Table1[[#This Row],[post_time]]+8/24</f>
        <v>40323.575428240743</v>
      </c>
      <c r="S1793" s="3">
        <f>IF(Table1[[#This Row],[post_position]]=1,0,SUMIFS($F$2:F1793,$H$2:H1793,Table1[[#This Row],[post_position]]-1,$C$2:C1793,Table1[[#This Row],[topic_id]]))</f>
        <v>40323.22451388889</v>
      </c>
    </row>
    <row r="1794" spans="1:19" x14ac:dyDescent="0.25">
      <c r="A1794" s="7">
        <v>1818</v>
      </c>
      <c r="B1794" s="7">
        <v>1</v>
      </c>
      <c r="C1794" s="7">
        <v>482</v>
      </c>
      <c r="D1794" s="7">
        <v>1</v>
      </c>
      <c r="F1794" s="8">
        <v>40323.244305555556</v>
      </c>
      <c r="G1794" s="7">
        <v>0</v>
      </c>
      <c r="H1794" s="7">
        <v>2</v>
      </c>
      <c r="I1794" s="7" t="b">
        <f t="shared" si="81"/>
        <v>0</v>
      </c>
      <c r="J1794" s="7" t="b">
        <f t="shared" si="82"/>
        <v>1</v>
      </c>
      <c r="K1794" s="7">
        <f t="shared" si="83"/>
        <v>0</v>
      </c>
      <c r="L1794" s="7">
        <f>WEEKDAY(Table1[[#This Row],[post_time]])</f>
        <v>3</v>
      </c>
      <c r="M1794" s="7">
        <f>VLOOKUP(Table1[[#This Row],[topic_id]],'All Topics Data'!$A$2:$I$1243,8,FALSE)</f>
        <v>40323.240972222222</v>
      </c>
      <c r="N1794" s="7">
        <f>Table1[[#This Row],[Hui Reply?]]*(Table1[[#This Row],[post_time]]-Table1[[#This Row],[timestamp of previous reply]])</f>
        <v>0</v>
      </c>
      <c r="O1794" s="3">
        <f>O1793+Table1[[#This Row],[Hui Reply?]]</f>
        <v>405</v>
      </c>
      <c r="P1794" s="19">
        <f>INT(Table1[[#This Row],[post_time]])</f>
        <v>40323</v>
      </c>
      <c r="Q1794" s="3">
        <f>IF(Table1[[#This Row],[Hui Reply?]],VLOOKUP(Table1[[#This Row],[topic_id]],'All Topics Data'!$A$2:$E$1243,5,FALSE),0)</f>
        <v>0</v>
      </c>
      <c r="R1794" s="8">
        <f>Table1[[#This Row],[post_time]]+8/24</f>
        <v>40323.577638888892</v>
      </c>
      <c r="S1794" s="3">
        <f>IF(Table1[[#This Row],[post_position]]=1,0,SUMIFS($F$2:F1794,$H$2:H1794,Table1[[#This Row],[post_position]]-1,$C$2:C1794,Table1[[#This Row],[topic_id]]))</f>
        <v>40323.241203703707</v>
      </c>
    </row>
    <row r="1795" spans="1:19" x14ac:dyDescent="0.25">
      <c r="A1795" s="7">
        <v>1819</v>
      </c>
      <c r="B1795" s="7">
        <v>1</v>
      </c>
      <c r="C1795" s="7">
        <v>480</v>
      </c>
      <c r="D1795" s="7">
        <v>1</v>
      </c>
      <c r="E1795" s="2"/>
      <c r="F1795" s="8">
        <v>40323.248923611114</v>
      </c>
      <c r="G1795" s="7">
        <v>0</v>
      </c>
      <c r="H1795" s="7">
        <v>2</v>
      </c>
      <c r="I1795" s="7" t="b">
        <f t="shared" ref="I1795:I1858" si="84">(D1795=24)</f>
        <v>0</v>
      </c>
      <c r="J1795" s="7" t="b">
        <f t="shared" ref="J1795:J1858" si="85">H1795&gt;1</f>
        <v>1</v>
      </c>
      <c r="K1795" s="7">
        <f t="shared" ref="K1795:K1858" si="86">I1795*J1795</f>
        <v>0</v>
      </c>
      <c r="L1795" s="7">
        <f>WEEKDAY(Table1[[#This Row],[post_time]])</f>
        <v>3</v>
      </c>
      <c r="M1795" s="7">
        <f>VLOOKUP(Table1[[#This Row],[topic_id]],'All Topics Data'!$A$2:$I$1243,8,FALSE)</f>
        <v>40323.104861111111</v>
      </c>
      <c r="N1795" s="7">
        <f>Table1[[#This Row],[Hui Reply?]]*(Table1[[#This Row],[post_time]]-Table1[[#This Row],[timestamp of previous reply]])</f>
        <v>0</v>
      </c>
      <c r="O1795" s="3">
        <f>O1794+Table1[[#This Row],[Hui Reply?]]</f>
        <v>405</v>
      </c>
      <c r="P1795" s="19">
        <f>INT(Table1[[#This Row],[post_time]])</f>
        <v>40323</v>
      </c>
      <c r="Q1795" s="3">
        <f>IF(Table1[[#This Row],[Hui Reply?]],VLOOKUP(Table1[[#This Row],[topic_id]],'All Topics Data'!$A$2:$E$1243,5,FALSE),0)</f>
        <v>0</v>
      </c>
      <c r="R1795" s="8">
        <f>Table1[[#This Row],[post_time]]+8/24</f>
        <v>40323.58225694445</v>
      </c>
      <c r="S1795" s="3">
        <f>IF(Table1[[#This Row],[post_position]]=1,0,SUMIFS($F$2:F1795,$H$2:H1795,Table1[[#This Row],[post_position]]-1,$C$2:C1795,Table1[[#This Row],[topic_id]]))</f>
        <v>40323.105057870373</v>
      </c>
    </row>
    <row r="1796" spans="1:19" x14ac:dyDescent="0.25">
      <c r="A1796" s="7">
        <v>1820</v>
      </c>
      <c r="B1796" s="7">
        <v>1</v>
      </c>
      <c r="C1796" s="7">
        <v>481</v>
      </c>
      <c r="D1796" s="7">
        <v>3008</v>
      </c>
      <c r="F1796" s="8">
        <v>40323.254976851851</v>
      </c>
      <c r="G1796" s="7">
        <v>0</v>
      </c>
      <c r="H1796" s="7">
        <v>3</v>
      </c>
      <c r="I1796" s="7" t="b">
        <f t="shared" si="84"/>
        <v>0</v>
      </c>
      <c r="J1796" s="7" t="b">
        <f t="shared" si="85"/>
        <v>1</v>
      </c>
      <c r="K1796" s="7">
        <f t="shared" si="86"/>
        <v>0</v>
      </c>
      <c r="L1796" s="7">
        <f>WEEKDAY(Table1[[#This Row],[post_time]])</f>
        <v>3</v>
      </c>
      <c r="M1796" s="7">
        <f>VLOOKUP(Table1[[#This Row],[topic_id]],'All Topics Data'!$A$2:$I$1243,8,FALSE)</f>
        <v>40323.224305555559</v>
      </c>
      <c r="N1796" s="7">
        <f>Table1[[#This Row],[Hui Reply?]]*(Table1[[#This Row],[post_time]]-Table1[[#This Row],[timestamp of previous reply]])</f>
        <v>0</v>
      </c>
      <c r="O1796" s="3">
        <f>O1795+Table1[[#This Row],[Hui Reply?]]</f>
        <v>405</v>
      </c>
      <c r="P1796" s="19">
        <f>INT(Table1[[#This Row],[post_time]])</f>
        <v>40323</v>
      </c>
      <c r="Q1796" s="3">
        <f>IF(Table1[[#This Row],[Hui Reply?]],VLOOKUP(Table1[[#This Row],[topic_id]],'All Topics Data'!$A$2:$E$1243,5,FALSE),0)</f>
        <v>0</v>
      </c>
      <c r="R1796" s="8">
        <f>Table1[[#This Row],[post_time]]+8/24</f>
        <v>40323.588310185187</v>
      </c>
      <c r="S1796" s="3">
        <f>IF(Table1[[#This Row],[post_position]]=1,0,SUMIFS($F$2:F1796,$H$2:H1796,Table1[[#This Row],[post_position]]-1,$C$2:C1796,Table1[[#This Row],[topic_id]]))</f>
        <v>40323.242094907408</v>
      </c>
    </row>
    <row r="1797" spans="1:19" x14ac:dyDescent="0.25">
      <c r="A1797" s="7">
        <v>1821</v>
      </c>
      <c r="B1797" s="7">
        <v>1</v>
      </c>
      <c r="C1797" s="7">
        <v>470</v>
      </c>
      <c r="D1797" s="7">
        <v>6175</v>
      </c>
      <c r="F1797" s="8">
        <v>40323.309756944444</v>
      </c>
      <c r="G1797" s="7">
        <v>0</v>
      </c>
      <c r="H1797" s="7">
        <v>2</v>
      </c>
      <c r="I1797" s="7" t="b">
        <f t="shared" si="84"/>
        <v>0</v>
      </c>
      <c r="J1797" s="7" t="b">
        <f t="shared" si="85"/>
        <v>1</v>
      </c>
      <c r="K1797" s="7">
        <f t="shared" si="86"/>
        <v>0</v>
      </c>
      <c r="L1797" s="7">
        <f>WEEKDAY(Table1[[#This Row],[post_time]])</f>
        <v>3</v>
      </c>
      <c r="M1797" s="7">
        <f>VLOOKUP(Table1[[#This Row],[topic_id]],'All Topics Data'!$A$2:$I$1243,8,FALSE)</f>
        <v>40316.577777777777</v>
      </c>
      <c r="N1797" s="7">
        <f>Table1[[#This Row],[Hui Reply?]]*(Table1[[#This Row],[post_time]]-Table1[[#This Row],[timestamp of previous reply]])</f>
        <v>0</v>
      </c>
      <c r="O1797" s="3">
        <f>O1796+Table1[[#This Row],[Hui Reply?]]</f>
        <v>405</v>
      </c>
      <c r="P1797" s="19">
        <f>INT(Table1[[#This Row],[post_time]])</f>
        <v>40323</v>
      </c>
      <c r="Q1797" s="3">
        <f>IF(Table1[[#This Row],[Hui Reply?]],VLOOKUP(Table1[[#This Row],[topic_id]],'All Topics Data'!$A$2:$E$1243,5,FALSE),0)</f>
        <v>0</v>
      </c>
      <c r="R1797" s="8">
        <f>Table1[[#This Row],[post_time]]+8/24</f>
        <v>40323.643090277779</v>
      </c>
      <c r="S1797" s="3">
        <f>IF(Table1[[#This Row],[post_position]]=1,0,SUMIFS($F$2:F1797,$H$2:H1797,Table1[[#This Row],[post_position]]-1,$C$2:C1797,Table1[[#This Row],[topic_id]]))</f>
        <v>40316.578101851854</v>
      </c>
    </row>
    <row r="1798" spans="1:19" x14ac:dyDescent="0.25">
      <c r="A1798" s="7">
        <v>1822</v>
      </c>
      <c r="B1798" s="7">
        <v>1</v>
      </c>
      <c r="C1798" s="7">
        <v>482</v>
      </c>
      <c r="D1798" s="7">
        <v>6071</v>
      </c>
      <c r="F1798" s="8">
        <v>40323.336909722224</v>
      </c>
      <c r="G1798" s="7">
        <v>0</v>
      </c>
      <c r="H1798" s="7">
        <v>3</v>
      </c>
      <c r="I1798" s="7" t="b">
        <f t="shared" si="84"/>
        <v>0</v>
      </c>
      <c r="J1798" s="7" t="b">
        <f t="shared" si="85"/>
        <v>1</v>
      </c>
      <c r="K1798" s="7">
        <f t="shared" si="86"/>
        <v>0</v>
      </c>
      <c r="L1798" s="7">
        <f>WEEKDAY(Table1[[#This Row],[post_time]])</f>
        <v>3</v>
      </c>
      <c r="M1798" s="7">
        <f>VLOOKUP(Table1[[#This Row],[topic_id]],'All Topics Data'!$A$2:$I$1243,8,FALSE)</f>
        <v>40323.240972222222</v>
      </c>
      <c r="N1798" s="7">
        <f>Table1[[#This Row],[Hui Reply?]]*(Table1[[#This Row],[post_time]]-Table1[[#This Row],[timestamp of previous reply]])</f>
        <v>0</v>
      </c>
      <c r="O1798" s="3">
        <f>O1797+Table1[[#This Row],[Hui Reply?]]</f>
        <v>405</v>
      </c>
      <c r="P1798" s="19">
        <f>INT(Table1[[#This Row],[post_time]])</f>
        <v>40323</v>
      </c>
      <c r="Q1798" s="3">
        <f>IF(Table1[[#This Row],[Hui Reply?]],VLOOKUP(Table1[[#This Row],[topic_id]],'All Topics Data'!$A$2:$E$1243,5,FALSE),0)</f>
        <v>0</v>
      </c>
      <c r="R1798" s="8">
        <f>Table1[[#This Row],[post_time]]+8/24</f>
        <v>40323.67024305556</v>
      </c>
      <c r="S1798" s="3">
        <f>IF(Table1[[#This Row],[post_position]]=1,0,SUMIFS($F$2:F1798,$H$2:H1798,Table1[[#This Row],[post_position]]-1,$C$2:C1798,Table1[[#This Row],[topic_id]]))</f>
        <v>40323.244305555556</v>
      </c>
    </row>
    <row r="1799" spans="1:19" x14ac:dyDescent="0.25">
      <c r="A1799" s="7">
        <v>1823</v>
      </c>
      <c r="B1799" s="7">
        <v>1</v>
      </c>
      <c r="C1799" s="7">
        <v>470</v>
      </c>
      <c r="D1799" s="7">
        <v>1</v>
      </c>
      <c r="F1799" s="8">
        <v>40323.376666666663</v>
      </c>
      <c r="G1799" s="7">
        <v>0</v>
      </c>
      <c r="H1799" s="7">
        <v>3</v>
      </c>
      <c r="I1799" s="7" t="b">
        <f t="shared" si="84"/>
        <v>0</v>
      </c>
      <c r="J1799" s="7" t="b">
        <f t="shared" si="85"/>
        <v>1</v>
      </c>
      <c r="K1799" s="7">
        <f t="shared" si="86"/>
        <v>0</v>
      </c>
      <c r="L1799" s="7">
        <f>WEEKDAY(Table1[[#This Row],[post_time]])</f>
        <v>3</v>
      </c>
      <c r="M1799" s="7">
        <f>VLOOKUP(Table1[[#This Row],[topic_id]],'All Topics Data'!$A$2:$I$1243,8,FALSE)</f>
        <v>40316.577777777777</v>
      </c>
      <c r="N1799" s="7">
        <f>Table1[[#This Row],[Hui Reply?]]*(Table1[[#This Row],[post_time]]-Table1[[#This Row],[timestamp of previous reply]])</f>
        <v>0</v>
      </c>
      <c r="O1799" s="3">
        <f>O1798+Table1[[#This Row],[Hui Reply?]]</f>
        <v>405</v>
      </c>
      <c r="P1799" s="19">
        <f>INT(Table1[[#This Row],[post_time]])</f>
        <v>40323</v>
      </c>
      <c r="Q1799" s="3">
        <f>IF(Table1[[#This Row],[Hui Reply?]],VLOOKUP(Table1[[#This Row],[topic_id]],'All Topics Data'!$A$2:$E$1243,5,FALSE),0)</f>
        <v>0</v>
      </c>
      <c r="R1799" s="8">
        <f>Table1[[#This Row],[post_time]]+8/24</f>
        <v>40323.71</v>
      </c>
      <c r="S1799" s="3">
        <f>IF(Table1[[#This Row],[post_position]]=1,0,SUMIFS($F$2:F1799,$H$2:H1799,Table1[[#This Row],[post_position]]-1,$C$2:C1799,Table1[[#This Row],[topic_id]]))</f>
        <v>40323.309756944444</v>
      </c>
    </row>
    <row r="1800" spans="1:19" x14ac:dyDescent="0.25">
      <c r="A1800" s="7">
        <v>1824</v>
      </c>
      <c r="B1800" s="7">
        <v>1</v>
      </c>
      <c r="C1800" s="7">
        <v>482</v>
      </c>
      <c r="D1800" s="7">
        <v>5408</v>
      </c>
      <c r="F1800" s="8">
        <v>40323.574733796297</v>
      </c>
      <c r="G1800" s="7">
        <v>0</v>
      </c>
      <c r="H1800" s="7">
        <v>4</v>
      </c>
      <c r="I1800" s="7" t="b">
        <f t="shared" si="84"/>
        <v>0</v>
      </c>
      <c r="J1800" s="7" t="b">
        <f t="shared" si="85"/>
        <v>1</v>
      </c>
      <c r="K1800" s="7">
        <f t="shared" si="86"/>
        <v>0</v>
      </c>
      <c r="L1800" s="7">
        <f>WEEKDAY(Table1[[#This Row],[post_time]])</f>
        <v>3</v>
      </c>
      <c r="M1800" s="7">
        <f>VLOOKUP(Table1[[#This Row],[topic_id]],'All Topics Data'!$A$2:$I$1243,8,FALSE)</f>
        <v>40323.240972222222</v>
      </c>
      <c r="N1800" s="7">
        <f>Table1[[#This Row],[Hui Reply?]]*(Table1[[#This Row],[post_time]]-Table1[[#This Row],[timestamp of previous reply]])</f>
        <v>0</v>
      </c>
      <c r="O1800" s="3">
        <f>O1799+Table1[[#This Row],[Hui Reply?]]</f>
        <v>405</v>
      </c>
      <c r="P1800" s="19">
        <f>INT(Table1[[#This Row],[post_time]])</f>
        <v>40323</v>
      </c>
      <c r="Q1800" s="3">
        <f>IF(Table1[[#This Row],[Hui Reply?]],VLOOKUP(Table1[[#This Row],[topic_id]],'All Topics Data'!$A$2:$E$1243,5,FALSE),0)</f>
        <v>0</v>
      </c>
      <c r="R1800" s="8">
        <f>Table1[[#This Row],[post_time]]+8/24</f>
        <v>40323.908067129632</v>
      </c>
      <c r="S1800" s="3">
        <f>IF(Table1[[#This Row],[post_position]]=1,0,SUMIFS($F$2:F1800,$H$2:H1800,Table1[[#This Row],[post_position]]-1,$C$2:C1800,Table1[[#This Row],[topic_id]]))</f>
        <v>40323.336909722224</v>
      </c>
    </row>
    <row r="1801" spans="1:19" x14ac:dyDescent="0.25">
      <c r="A1801" s="7">
        <v>1825</v>
      </c>
      <c r="B1801" s="7">
        <v>1</v>
      </c>
      <c r="C1801" s="7">
        <v>480</v>
      </c>
      <c r="D1801" s="7">
        <v>24</v>
      </c>
      <c r="E1801" s="2"/>
      <c r="F1801" s="8">
        <v>40323.645162037035</v>
      </c>
      <c r="G1801" s="7">
        <v>0</v>
      </c>
      <c r="H1801" s="7">
        <v>3</v>
      </c>
      <c r="I1801" s="7" t="b">
        <f t="shared" si="84"/>
        <v>1</v>
      </c>
      <c r="J1801" s="7" t="b">
        <f t="shared" si="85"/>
        <v>1</v>
      </c>
      <c r="K1801" s="7">
        <f t="shared" si="86"/>
        <v>1</v>
      </c>
      <c r="L1801" s="7">
        <f>WEEKDAY(Table1[[#This Row],[post_time]])</f>
        <v>3</v>
      </c>
      <c r="M1801" s="7">
        <f>VLOOKUP(Table1[[#This Row],[topic_id]],'All Topics Data'!$A$2:$I$1243,8,FALSE)</f>
        <v>40323.104861111111</v>
      </c>
      <c r="N1801" s="7">
        <f>Table1[[#This Row],[Hui Reply?]]*(Table1[[#This Row],[post_time]]-Table1[[#This Row],[timestamp of previous reply]])</f>
        <v>0.39623842592118308</v>
      </c>
      <c r="O1801" s="3">
        <f>O1800+Table1[[#This Row],[Hui Reply?]]</f>
        <v>406</v>
      </c>
      <c r="P1801" s="19">
        <f>INT(Table1[[#This Row],[post_time]])</f>
        <v>40323</v>
      </c>
      <c r="Q1801" s="3" t="str">
        <f>IF(Table1[[#This Row],[Hui Reply?]],VLOOKUP(Table1[[#This Row],[topic_id]],'All Topics Data'!$A$2:$E$1243,5,FALSE),0)</f>
        <v>jackmanjls</v>
      </c>
      <c r="R1801" s="8">
        <f>Table1[[#This Row],[post_time]]+8/24</f>
        <v>40323.978495370371</v>
      </c>
      <c r="S1801" s="3">
        <f>IF(Table1[[#This Row],[post_position]]=1,0,SUMIFS($F$2:F1801,$H$2:H1801,Table1[[#This Row],[post_position]]-1,$C$2:C1801,Table1[[#This Row],[topic_id]]))</f>
        <v>40323.248923611114</v>
      </c>
    </row>
    <row r="1802" spans="1:19" x14ac:dyDescent="0.25">
      <c r="A1802" s="7">
        <v>1826</v>
      </c>
      <c r="B1802" s="7">
        <v>1</v>
      </c>
      <c r="C1802" s="7">
        <v>483</v>
      </c>
      <c r="D1802" s="7">
        <v>6317</v>
      </c>
      <c r="F1802" s="8">
        <v>40323.856562499997</v>
      </c>
      <c r="G1802" s="7">
        <v>0</v>
      </c>
      <c r="H1802" s="7">
        <v>1</v>
      </c>
      <c r="I1802" s="7" t="b">
        <f t="shared" si="84"/>
        <v>0</v>
      </c>
      <c r="J1802" s="7" t="b">
        <f t="shared" si="85"/>
        <v>0</v>
      </c>
      <c r="K1802" s="7">
        <f t="shared" si="86"/>
        <v>0</v>
      </c>
      <c r="L1802" s="7">
        <f>WEEKDAY(Table1[[#This Row],[post_time]])</f>
        <v>3</v>
      </c>
      <c r="M1802" s="7">
        <f>VLOOKUP(Table1[[#This Row],[topic_id]],'All Topics Data'!$A$2:$I$1243,8,FALSE)</f>
        <v>40323.856249999997</v>
      </c>
      <c r="N1802" s="7">
        <f>Table1[[#This Row],[Hui Reply?]]*(Table1[[#This Row],[post_time]]-Table1[[#This Row],[timestamp of previous reply]])</f>
        <v>0</v>
      </c>
      <c r="O1802" s="3">
        <f>O1801+Table1[[#This Row],[Hui Reply?]]</f>
        <v>406</v>
      </c>
      <c r="P1802" s="19">
        <f>INT(Table1[[#This Row],[post_time]])</f>
        <v>40323</v>
      </c>
      <c r="Q1802" s="3">
        <f>IF(Table1[[#This Row],[Hui Reply?]],VLOOKUP(Table1[[#This Row],[topic_id]],'All Topics Data'!$A$2:$E$1243,5,FALSE),0)</f>
        <v>0</v>
      </c>
      <c r="R1802" s="8">
        <f>Table1[[#This Row],[post_time]]+8/24</f>
        <v>40324.189895833333</v>
      </c>
      <c r="S1802" s="3">
        <f>IF(Table1[[#This Row],[post_position]]=1,0,SUMIFS($F$2:F1802,$H$2:H1802,Table1[[#This Row],[post_position]]-1,$C$2:C1802,Table1[[#This Row],[topic_id]]))</f>
        <v>0</v>
      </c>
    </row>
    <row r="1803" spans="1:19" x14ac:dyDescent="0.25">
      <c r="A1803" s="7">
        <v>1827</v>
      </c>
      <c r="B1803" s="7">
        <v>1</v>
      </c>
      <c r="C1803" s="7">
        <v>484</v>
      </c>
      <c r="D1803" s="7">
        <v>6318</v>
      </c>
      <c r="E1803" s="2"/>
      <c r="F1803" s="8">
        <v>40323.859652777777</v>
      </c>
      <c r="G1803" s="7">
        <v>0</v>
      </c>
      <c r="H1803" s="7">
        <v>1</v>
      </c>
      <c r="I1803" s="7" t="b">
        <f t="shared" si="84"/>
        <v>0</v>
      </c>
      <c r="J1803" s="7" t="b">
        <f t="shared" si="85"/>
        <v>0</v>
      </c>
      <c r="K1803" s="7">
        <f t="shared" si="86"/>
        <v>0</v>
      </c>
      <c r="L1803" s="7">
        <f>WEEKDAY(Table1[[#This Row],[post_time]])</f>
        <v>3</v>
      </c>
      <c r="M1803" s="7">
        <f>VLOOKUP(Table1[[#This Row],[topic_id]],'All Topics Data'!$A$2:$I$1243,8,FALSE)</f>
        <v>40323.859027777777</v>
      </c>
      <c r="N1803" s="7">
        <f>Table1[[#This Row],[Hui Reply?]]*(Table1[[#This Row],[post_time]]-Table1[[#This Row],[timestamp of previous reply]])</f>
        <v>0</v>
      </c>
      <c r="O1803" s="3">
        <f>O1802+Table1[[#This Row],[Hui Reply?]]</f>
        <v>406</v>
      </c>
      <c r="P1803" s="19">
        <f>INT(Table1[[#This Row],[post_time]])</f>
        <v>40323</v>
      </c>
      <c r="Q1803" s="3">
        <f>IF(Table1[[#This Row],[Hui Reply?]],VLOOKUP(Table1[[#This Row],[topic_id]],'All Topics Data'!$A$2:$E$1243,5,FALSE),0)</f>
        <v>0</v>
      </c>
      <c r="R1803" s="8">
        <f>Table1[[#This Row],[post_time]]+8/24</f>
        <v>40324.192986111113</v>
      </c>
      <c r="S1803" s="3">
        <f>IF(Table1[[#This Row],[post_position]]=1,0,SUMIFS($F$2:F1803,$H$2:H1803,Table1[[#This Row],[post_position]]-1,$C$2:C1803,Table1[[#This Row],[topic_id]]))</f>
        <v>0</v>
      </c>
    </row>
    <row r="1804" spans="1:19" x14ac:dyDescent="0.25">
      <c r="A1804" s="7">
        <v>1828</v>
      </c>
      <c r="B1804" s="7">
        <v>1</v>
      </c>
      <c r="C1804" s="7">
        <v>484</v>
      </c>
      <c r="D1804" s="7">
        <v>24</v>
      </c>
      <c r="F1804" s="8">
        <v>40323.997384259259</v>
      </c>
      <c r="G1804" s="7">
        <v>0</v>
      </c>
      <c r="H1804" s="7">
        <v>2</v>
      </c>
      <c r="I1804" s="7" t="b">
        <f t="shared" si="84"/>
        <v>1</v>
      </c>
      <c r="J1804" s="7" t="b">
        <f t="shared" si="85"/>
        <v>1</v>
      </c>
      <c r="K1804" s="7">
        <f t="shared" si="86"/>
        <v>1</v>
      </c>
      <c r="L1804" s="7">
        <f>WEEKDAY(Table1[[#This Row],[post_time]])</f>
        <v>3</v>
      </c>
      <c r="M1804" s="7">
        <f>VLOOKUP(Table1[[#This Row],[topic_id]],'All Topics Data'!$A$2:$I$1243,8,FALSE)</f>
        <v>40323.859027777777</v>
      </c>
      <c r="N1804" s="7">
        <f>Table1[[#This Row],[Hui Reply?]]*(Table1[[#This Row],[post_time]]-Table1[[#This Row],[timestamp of previous reply]])</f>
        <v>0.13773148148175096</v>
      </c>
      <c r="O1804" s="3">
        <f>O1803+Table1[[#This Row],[Hui Reply?]]</f>
        <v>407</v>
      </c>
      <c r="P1804" s="19">
        <f>INT(Table1[[#This Row],[post_time]])</f>
        <v>40323</v>
      </c>
      <c r="Q1804" s="3" t="str">
        <f>IF(Table1[[#This Row],[Hui Reply?]],VLOOKUP(Table1[[#This Row],[topic_id]],'All Topics Data'!$A$2:$E$1243,5,FALSE),0)</f>
        <v>JesseH77</v>
      </c>
      <c r="R1804" s="8">
        <f>Table1[[#This Row],[post_time]]+8/24</f>
        <v>40324.330717592595</v>
      </c>
      <c r="S1804" s="3">
        <f>IF(Table1[[#This Row],[post_position]]=1,0,SUMIFS($F$2:F1804,$H$2:H1804,Table1[[#This Row],[post_position]]-1,$C$2:C1804,Table1[[#This Row],[topic_id]]))</f>
        <v>40323.859652777777</v>
      </c>
    </row>
    <row r="1805" spans="1:19" x14ac:dyDescent="0.25">
      <c r="A1805" s="7">
        <v>1829</v>
      </c>
      <c r="B1805" s="7">
        <v>1</v>
      </c>
      <c r="C1805" s="7">
        <v>483</v>
      </c>
      <c r="D1805" s="7">
        <v>1</v>
      </c>
      <c r="E1805" s="2"/>
      <c r="F1805" s="8">
        <v>40323.999085648145</v>
      </c>
      <c r="G1805" s="7">
        <v>0</v>
      </c>
      <c r="H1805" s="7">
        <v>2</v>
      </c>
      <c r="I1805" s="7" t="b">
        <f t="shared" si="84"/>
        <v>0</v>
      </c>
      <c r="J1805" s="7" t="b">
        <f t="shared" si="85"/>
        <v>1</v>
      </c>
      <c r="K1805" s="7">
        <f t="shared" si="86"/>
        <v>0</v>
      </c>
      <c r="L1805" s="7">
        <f>WEEKDAY(Table1[[#This Row],[post_time]])</f>
        <v>3</v>
      </c>
      <c r="M1805" s="7">
        <f>VLOOKUP(Table1[[#This Row],[topic_id]],'All Topics Data'!$A$2:$I$1243,8,FALSE)</f>
        <v>40323.856249999997</v>
      </c>
      <c r="N1805" s="7">
        <f>Table1[[#This Row],[Hui Reply?]]*(Table1[[#This Row],[post_time]]-Table1[[#This Row],[timestamp of previous reply]])</f>
        <v>0</v>
      </c>
      <c r="O1805" s="3">
        <f>O1804+Table1[[#This Row],[Hui Reply?]]</f>
        <v>407</v>
      </c>
      <c r="P1805" s="19">
        <f>INT(Table1[[#This Row],[post_time]])</f>
        <v>40323</v>
      </c>
      <c r="Q1805" s="3">
        <f>IF(Table1[[#This Row],[Hui Reply?]],VLOOKUP(Table1[[#This Row],[topic_id]],'All Topics Data'!$A$2:$E$1243,5,FALSE),0)</f>
        <v>0</v>
      </c>
      <c r="R1805" s="8">
        <f>Table1[[#This Row],[post_time]]+8/24</f>
        <v>40324.332418981481</v>
      </c>
      <c r="S1805" s="3">
        <f>IF(Table1[[#This Row],[post_position]]=1,0,SUMIFS($F$2:F1805,$H$2:H1805,Table1[[#This Row],[post_position]]-1,$C$2:C1805,Table1[[#This Row],[topic_id]]))</f>
        <v>40323.856562499997</v>
      </c>
    </row>
    <row r="1806" spans="1:19" x14ac:dyDescent="0.25">
      <c r="A1806" s="7">
        <v>1830</v>
      </c>
      <c r="B1806" s="7">
        <v>1</v>
      </c>
      <c r="C1806" s="7">
        <v>484</v>
      </c>
      <c r="D1806" s="7">
        <v>1</v>
      </c>
      <c r="F1806" s="8">
        <v>40324.000601851854</v>
      </c>
      <c r="G1806" s="7">
        <v>0</v>
      </c>
      <c r="H1806" s="7">
        <v>3</v>
      </c>
      <c r="I1806" s="7" t="b">
        <f t="shared" si="84"/>
        <v>0</v>
      </c>
      <c r="J1806" s="7" t="b">
        <f t="shared" si="85"/>
        <v>1</v>
      </c>
      <c r="K1806" s="7">
        <f t="shared" si="86"/>
        <v>0</v>
      </c>
      <c r="L1806" s="7">
        <f>WEEKDAY(Table1[[#This Row],[post_time]])</f>
        <v>4</v>
      </c>
      <c r="M1806" s="7">
        <f>VLOOKUP(Table1[[#This Row],[topic_id]],'All Topics Data'!$A$2:$I$1243,8,FALSE)</f>
        <v>40323.859027777777</v>
      </c>
      <c r="N1806" s="7">
        <f>Table1[[#This Row],[Hui Reply?]]*(Table1[[#This Row],[post_time]]-Table1[[#This Row],[timestamp of previous reply]])</f>
        <v>0</v>
      </c>
      <c r="O1806" s="3">
        <f>O1805+Table1[[#This Row],[Hui Reply?]]</f>
        <v>407</v>
      </c>
      <c r="P1806" s="19">
        <f>INT(Table1[[#This Row],[post_time]])</f>
        <v>40324</v>
      </c>
      <c r="Q1806" s="3">
        <f>IF(Table1[[#This Row],[Hui Reply?]],VLOOKUP(Table1[[#This Row],[topic_id]],'All Topics Data'!$A$2:$E$1243,5,FALSE),0)</f>
        <v>0</v>
      </c>
      <c r="R1806" s="8">
        <f>Table1[[#This Row],[post_time]]+8/24</f>
        <v>40324.33393518519</v>
      </c>
      <c r="S1806" s="3">
        <f>IF(Table1[[#This Row],[post_position]]=1,0,SUMIFS($F$2:F1806,$H$2:H1806,Table1[[#This Row],[post_position]]-1,$C$2:C1806,Table1[[#This Row],[topic_id]]))</f>
        <v>40323.997384259259</v>
      </c>
    </row>
    <row r="1807" spans="1:19" x14ac:dyDescent="0.25">
      <c r="A1807" s="7">
        <v>1831</v>
      </c>
      <c r="B1807" s="7">
        <v>1</v>
      </c>
      <c r="C1807" s="7">
        <v>485</v>
      </c>
      <c r="D1807" s="7">
        <v>2079</v>
      </c>
      <c r="F1807" s="8">
        <v>40324.238206018519</v>
      </c>
      <c r="G1807" s="7">
        <v>0</v>
      </c>
      <c r="H1807" s="7">
        <v>1</v>
      </c>
      <c r="I1807" s="7" t="b">
        <f t="shared" si="84"/>
        <v>0</v>
      </c>
      <c r="J1807" s="7" t="b">
        <f t="shared" si="85"/>
        <v>0</v>
      </c>
      <c r="K1807" s="7">
        <f t="shared" si="86"/>
        <v>0</v>
      </c>
      <c r="L1807" s="7">
        <f>WEEKDAY(Table1[[#This Row],[post_time]])</f>
        <v>4</v>
      </c>
      <c r="M1807" s="7">
        <f>VLOOKUP(Table1[[#This Row],[topic_id]],'All Topics Data'!$A$2:$I$1243,8,FALSE)</f>
        <v>40324.238194444442</v>
      </c>
      <c r="N1807" s="7">
        <f>Table1[[#This Row],[Hui Reply?]]*(Table1[[#This Row],[post_time]]-Table1[[#This Row],[timestamp of previous reply]])</f>
        <v>0</v>
      </c>
      <c r="O1807" s="3">
        <f>O1806+Table1[[#This Row],[Hui Reply?]]</f>
        <v>407</v>
      </c>
      <c r="P1807" s="19">
        <f>INT(Table1[[#This Row],[post_time]])</f>
        <v>40324</v>
      </c>
      <c r="Q1807" s="3">
        <f>IF(Table1[[#This Row],[Hui Reply?]],VLOOKUP(Table1[[#This Row],[topic_id]],'All Topics Data'!$A$2:$E$1243,5,FALSE),0)</f>
        <v>0</v>
      </c>
      <c r="R1807" s="8">
        <f>Table1[[#This Row],[post_time]]+8/24</f>
        <v>40324.571539351855</v>
      </c>
      <c r="S1807" s="3">
        <f>IF(Table1[[#This Row],[post_position]]=1,0,SUMIFS($F$2:F1807,$H$2:H1807,Table1[[#This Row],[post_position]]-1,$C$2:C1807,Table1[[#This Row],[topic_id]]))</f>
        <v>0</v>
      </c>
    </row>
    <row r="1808" spans="1:19" x14ac:dyDescent="0.25">
      <c r="A1808" s="7">
        <v>1832</v>
      </c>
      <c r="B1808" s="7">
        <v>1</v>
      </c>
      <c r="C1808" s="7">
        <v>482</v>
      </c>
      <c r="D1808" s="7">
        <v>6071</v>
      </c>
      <c r="E1808" s="2"/>
      <c r="F1808" s="8">
        <v>40324.367048611108</v>
      </c>
      <c r="G1808" s="7">
        <v>0</v>
      </c>
      <c r="H1808" s="7">
        <v>5</v>
      </c>
      <c r="I1808" s="7" t="b">
        <f t="shared" si="84"/>
        <v>0</v>
      </c>
      <c r="J1808" s="7" t="b">
        <f t="shared" si="85"/>
        <v>1</v>
      </c>
      <c r="K1808" s="7">
        <f t="shared" si="86"/>
        <v>0</v>
      </c>
      <c r="L1808" s="7">
        <f>WEEKDAY(Table1[[#This Row],[post_time]])</f>
        <v>4</v>
      </c>
      <c r="M1808" s="7">
        <f>VLOOKUP(Table1[[#This Row],[topic_id]],'All Topics Data'!$A$2:$I$1243,8,FALSE)</f>
        <v>40323.240972222222</v>
      </c>
      <c r="N1808" s="7">
        <f>Table1[[#This Row],[Hui Reply?]]*(Table1[[#This Row],[post_time]]-Table1[[#This Row],[timestamp of previous reply]])</f>
        <v>0</v>
      </c>
      <c r="O1808" s="3">
        <f>O1807+Table1[[#This Row],[Hui Reply?]]</f>
        <v>407</v>
      </c>
      <c r="P1808" s="19">
        <f>INT(Table1[[#This Row],[post_time]])</f>
        <v>40324</v>
      </c>
      <c r="Q1808" s="3">
        <f>IF(Table1[[#This Row],[Hui Reply?]],VLOOKUP(Table1[[#This Row],[topic_id]],'All Topics Data'!$A$2:$E$1243,5,FALSE),0)</f>
        <v>0</v>
      </c>
      <c r="R1808" s="8">
        <f>Table1[[#This Row],[post_time]]+8/24</f>
        <v>40324.700381944444</v>
      </c>
      <c r="S1808" s="3">
        <f>IF(Table1[[#This Row],[post_position]]=1,0,SUMIFS($F$2:F1808,$H$2:H1808,Table1[[#This Row],[post_position]]-1,$C$2:C1808,Table1[[#This Row],[topic_id]]))</f>
        <v>40323.574733796297</v>
      </c>
    </row>
    <row r="1809" spans="1:19" x14ac:dyDescent="0.25">
      <c r="A1809" s="7">
        <v>1833</v>
      </c>
      <c r="B1809" s="7">
        <v>1</v>
      </c>
      <c r="C1809" s="7">
        <v>482</v>
      </c>
      <c r="D1809" s="7">
        <v>6071</v>
      </c>
      <c r="E1809" s="2"/>
      <c r="F1809" s="8">
        <v>40324.374074074076</v>
      </c>
      <c r="G1809" s="7">
        <v>0</v>
      </c>
      <c r="H1809" s="7">
        <v>6</v>
      </c>
      <c r="I1809" s="7" t="b">
        <f t="shared" si="84"/>
        <v>0</v>
      </c>
      <c r="J1809" s="7" t="b">
        <f t="shared" si="85"/>
        <v>1</v>
      </c>
      <c r="K1809" s="7">
        <f t="shared" si="86"/>
        <v>0</v>
      </c>
      <c r="L1809" s="7">
        <f>WEEKDAY(Table1[[#This Row],[post_time]])</f>
        <v>4</v>
      </c>
      <c r="M1809" s="7">
        <f>VLOOKUP(Table1[[#This Row],[topic_id]],'All Topics Data'!$A$2:$I$1243,8,FALSE)</f>
        <v>40323.240972222222</v>
      </c>
      <c r="N1809" s="7">
        <f>Table1[[#This Row],[Hui Reply?]]*(Table1[[#This Row],[post_time]]-Table1[[#This Row],[timestamp of previous reply]])</f>
        <v>0</v>
      </c>
      <c r="O1809" s="3">
        <f>O1808+Table1[[#This Row],[Hui Reply?]]</f>
        <v>407</v>
      </c>
      <c r="P1809" s="19">
        <f>INT(Table1[[#This Row],[post_time]])</f>
        <v>40324</v>
      </c>
      <c r="Q1809" s="3">
        <f>IF(Table1[[#This Row],[Hui Reply?]],VLOOKUP(Table1[[#This Row],[topic_id]],'All Topics Data'!$A$2:$E$1243,5,FALSE),0)</f>
        <v>0</v>
      </c>
      <c r="R1809" s="8">
        <f>Table1[[#This Row],[post_time]]+8/24</f>
        <v>40324.707407407412</v>
      </c>
      <c r="S1809" s="3">
        <f>IF(Table1[[#This Row],[post_position]]=1,0,SUMIFS($F$2:F1809,$H$2:H1809,Table1[[#This Row],[post_position]]-1,$C$2:C1809,Table1[[#This Row],[topic_id]]))</f>
        <v>40324.367048611108</v>
      </c>
    </row>
    <row r="1810" spans="1:19" x14ac:dyDescent="0.25">
      <c r="A1810" s="7">
        <v>1834</v>
      </c>
      <c r="B1810" s="7">
        <v>1</v>
      </c>
      <c r="C1810" s="7">
        <v>485</v>
      </c>
      <c r="D1810" s="7">
        <v>24</v>
      </c>
      <c r="F1810" s="8">
        <v>40324.449490740742</v>
      </c>
      <c r="G1810" s="7">
        <v>0</v>
      </c>
      <c r="H1810" s="7">
        <v>2</v>
      </c>
      <c r="I1810" s="7" t="b">
        <f t="shared" si="84"/>
        <v>1</v>
      </c>
      <c r="J1810" s="7" t="b">
        <f t="shared" si="85"/>
        <v>1</v>
      </c>
      <c r="K1810" s="7">
        <f t="shared" si="86"/>
        <v>1</v>
      </c>
      <c r="L1810" s="7">
        <f>WEEKDAY(Table1[[#This Row],[post_time]])</f>
        <v>4</v>
      </c>
      <c r="M1810" s="7">
        <f>VLOOKUP(Table1[[#This Row],[topic_id]],'All Topics Data'!$A$2:$I$1243,8,FALSE)</f>
        <v>40324.238194444442</v>
      </c>
      <c r="N1810" s="7">
        <f>Table1[[#This Row],[Hui Reply?]]*(Table1[[#This Row],[post_time]]-Table1[[#This Row],[timestamp of previous reply]])</f>
        <v>0.21128472222335404</v>
      </c>
      <c r="O1810" s="3">
        <f>O1809+Table1[[#This Row],[Hui Reply?]]</f>
        <v>408</v>
      </c>
      <c r="P1810" s="19">
        <f>INT(Table1[[#This Row],[post_time]])</f>
        <v>40324</v>
      </c>
      <c r="Q1810" s="3" t="str">
        <f>IF(Table1[[#This Row],[Hui Reply?]],VLOOKUP(Table1[[#This Row],[topic_id]],'All Topics Data'!$A$2:$E$1243,5,FALSE),0)</f>
        <v>Azad</v>
      </c>
      <c r="R1810" s="8">
        <f>Table1[[#This Row],[post_time]]+8/24</f>
        <v>40324.782824074078</v>
      </c>
      <c r="S1810" s="3">
        <f>IF(Table1[[#This Row],[post_position]]=1,0,SUMIFS($F$2:F1810,$H$2:H1810,Table1[[#This Row],[post_position]]-1,$C$2:C1810,Table1[[#This Row],[topic_id]]))</f>
        <v>40324.238206018519</v>
      </c>
    </row>
    <row r="1811" spans="1:19" x14ac:dyDescent="0.25">
      <c r="A1811" s="7">
        <v>1835</v>
      </c>
      <c r="B1811" s="7">
        <v>1</v>
      </c>
      <c r="C1811" s="7">
        <v>486</v>
      </c>
      <c r="D1811" s="7">
        <v>2176</v>
      </c>
      <c r="E1811" s="2"/>
      <c r="F1811" s="8">
        <v>40324.749305555553</v>
      </c>
      <c r="G1811" s="7">
        <v>0</v>
      </c>
      <c r="H1811" s="7">
        <v>1</v>
      </c>
      <c r="I1811" s="7" t="b">
        <f t="shared" si="84"/>
        <v>0</v>
      </c>
      <c r="J1811" s="7" t="b">
        <f t="shared" si="85"/>
        <v>0</v>
      </c>
      <c r="K1811" s="7">
        <f t="shared" si="86"/>
        <v>0</v>
      </c>
      <c r="L1811" s="7">
        <f>WEEKDAY(Table1[[#This Row],[post_time]])</f>
        <v>4</v>
      </c>
      <c r="M1811" s="7">
        <f>VLOOKUP(Table1[[#This Row],[topic_id]],'All Topics Data'!$A$2:$I$1243,8,FALSE)</f>
        <v>40324.749305555553</v>
      </c>
      <c r="N1811" s="7">
        <f>Table1[[#This Row],[Hui Reply?]]*(Table1[[#This Row],[post_time]]-Table1[[#This Row],[timestamp of previous reply]])</f>
        <v>0</v>
      </c>
      <c r="O1811" s="3">
        <f>O1810+Table1[[#This Row],[Hui Reply?]]</f>
        <v>408</v>
      </c>
      <c r="P1811" s="19">
        <f>INT(Table1[[#This Row],[post_time]])</f>
        <v>40324</v>
      </c>
      <c r="Q1811" s="3">
        <f>IF(Table1[[#This Row],[Hui Reply?]],VLOOKUP(Table1[[#This Row],[topic_id]],'All Topics Data'!$A$2:$E$1243,5,FALSE),0)</f>
        <v>0</v>
      </c>
      <c r="R1811" s="8">
        <f>Table1[[#This Row],[post_time]]+8/24</f>
        <v>40325.082638888889</v>
      </c>
      <c r="S1811" s="3">
        <f>IF(Table1[[#This Row],[post_position]]=1,0,SUMIFS($F$2:F1811,$H$2:H1811,Table1[[#This Row],[post_position]]-1,$C$2:C1811,Table1[[#This Row],[topic_id]]))</f>
        <v>0</v>
      </c>
    </row>
    <row r="1812" spans="1:19" x14ac:dyDescent="0.25">
      <c r="A1812" s="7">
        <v>1836</v>
      </c>
      <c r="B1812" s="7">
        <v>1</v>
      </c>
      <c r="C1812" s="7">
        <v>484</v>
      </c>
      <c r="D1812" s="7">
        <v>6318</v>
      </c>
      <c r="F1812" s="8">
        <v>40324.956423611111</v>
      </c>
      <c r="G1812" s="7">
        <v>0</v>
      </c>
      <c r="H1812" s="7">
        <v>4</v>
      </c>
      <c r="I1812" s="7" t="b">
        <f t="shared" si="84"/>
        <v>0</v>
      </c>
      <c r="J1812" s="7" t="b">
        <f t="shared" si="85"/>
        <v>1</v>
      </c>
      <c r="K1812" s="7">
        <f t="shared" si="86"/>
        <v>0</v>
      </c>
      <c r="L1812" s="7">
        <f>WEEKDAY(Table1[[#This Row],[post_time]])</f>
        <v>4</v>
      </c>
      <c r="M1812" s="7">
        <f>VLOOKUP(Table1[[#This Row],[topic_id]],'All Topics Data'!$A$2:$I$1243,8,FALSE)</f>
        <v>40323.859027777777</v>
      </c>
      <c r="N1812" s="7">
        <f>Table1[[#This Row],[Hui Reply?]]*(Table1[[#This Row],[post_time]]-Table1[[#This Row],[timestamp of previous reply]])</f>
        <v>0</v>
      </c>
      <c r="O1812" s="3">
        <f>O1811+Table1[[#This Row],[Hui Reply?]]</f>
        <v>408</v>
      </c>
      <c r="P1812" s="19">
        <f>INT(Table1[[#This Row],[post_time]])</f>
        <v>40324</v>
      </c>
      <c r="Q1812" s="3">
        <f>IF(Table1[[#This Row],[Hui Reply?]],VLOOKUP(Table1[[#This Row],[topic_id]],'All Topics Data'!$A$2:$E$1243,5,FALSE),0)</f>
        <v>0</v>
      </c>
      <c r="R1812" s="8">
        <f>Table1[[#This Row],[post_time]]+8/24</f>
        <v>40325.289756944447</v>
      </c>
      <c r="S1812" s="3">
        <f>IF(Table1[[#This Row],[post_position]]=1,0,SUMIFS($F$2:F1812,$H$2:H1812,Table1[[#This Row],[post_position]]-1,$C$2:C1812,Table1[[#This Row],[topic_id]]))</f>
        <v>40324.000601851854</v>
      </c>
    </row>
    <row r="1813" spans="1:19" x14ac:dyDescent="0.25">
      <c r="A1813" s="7">
        <v>1837</v>
      </c>
      <c r="B1813" s="7">
        <v>1</v>
      </c>
      <c r="C1813" s="7">
        <v>487</v>
      </c>
      <c r="D1813" s="7">
        <v>4792</v>
      </c>
      <c r="E1813" s="2"/>
      <c r="F1813" s="8">
        <v>40324.975127314814</v>
      </c>
      <c r="G1813" s="7">
        <v>0</v>
      </c>
      <c r="H1813" s="7">
        <v>1</v>
      </c>
      <c r="I1813" s="7" t="b">
        <f t="shared" si="84"/>
        <v>0</v>
      </c>
      <c r="J1813" s="7" t="b">
        <f t="shared" si="85"/>
        <v>0</v>
      </c>
      <c r="K1813" s="7">
        <f t="shared" si="86"/>
        <v>0</v>
      </c>
      <c r="L1813" s="7">
        <f>WEEKDAY(Table1[[#This Row],[post_time]])</f>
        <v>4</v>
      </c>
      <c r="M1813" s="7">
        <f>VLOOKUP(Table1[[#This Row],[topic_id]],'All Topics Data'!$A$2:$I$1243,8,FALSE)</f>
        <v>40324.974999999999</v>
      </c>
      <c r="N1813" s="7">
        <f>Table1[[#This Row],[Hui Reply?]]*(Table1[[#This Row],[post_time]]-Table1[[#This Row],[timestamp of previous reply]])</f>
        <v>0</v>
      </c>
      <c r="O1813" s="3">
        <f>O1812+Table1[[#This Row],[Hui Reply?]]</f>
        <v>408</v>
      </c>
      <c r="P1813" s="19">
        <f>INT(Table1[[#This Row],[post_time]])</f>
        <v>40324</v>
      </c>
      <c r="Q1813" s="3">
        <f>IF(Table1[[#This Row],[Hui Reply?]],VLOOKUP(Table1[[#This Row],[topic_id]],'All Topics Data'!$A$2:$E$1243,5,FALSE),0)</f>
        <v>0</v>
      </c>
      <c r="R1813" s="8">
        <f>Table1[[#This Row],[post_time]]+8/24</f>
        <v>40325.30846064815</v>
      </c>
      <c r="S1813" s="3">
        <f>IF(Table1[[#This Row],[post_position]]=1,0,SUMIFS($F$2:F1813,$H$2:H1813,Table1[[#This Row],[post_position]]-1,$C$2:C1813,Table1[[#This Row],[topic_id]]))</f>
        <v>0</v>
      </c>
    </row>
    <row r="1814" spans="1:19" x14ac:dyDescent="0.25">
      <c r="A1814" s="7">
        <v>1838</v>
      </c>
      <c r="B1814" s="7">
        <v>1</v>
      </c>
      <c r="C1814" s="7">
        <v>487</v>
      </c>
      <c r="D1814" s="7">
        <v>24</v>
      </c>
      <c r="E1814" s="2"/>
      <c r="F1814" s="8">
        <v>40325.002476851849</v>
      </c>
      <c r="G1814" s="7">
        <v>0</v>
      </c>
      <c r="H1814" s="7">
        <v>2</v>
      </c>
      <c r="I1814" s="7" t="b">
        <f t="shared" si="84"/>
        <v>1</v>
      </c>
      <c r="J1814" s="7" t="b">
        <f t="shared" si="85"/>
        <v>1</v>
      </c>
      <c r="K1814" s="7">
        <f t="shared" si="86"/>
        <v>1</v>
      </c>
      <c r="L1814" s="7">
        <f>WEEKDAY(Table1[[#This Row],[post_time]])</f>
        <v>5</v>
      </c>
      <c r="M1814" s="7">
        <f>VLOOKUP(Table1[[#This Row],[topic_id]],'All Topics Data'!$A$2:$I$1243,8,FALSE)</f>
        <v>40324.974999999999</v>
      </c>
      <c r="N1814" s="7">
        <f>Table1[[#This Row],[Hui Reply?]]*(Table1[[#This Row],[post_time]]-Table1[[#This Row],[timestamp of previous reply]])</f>
        <v>2.7349537034751847E-2</v>
      </c>
      <c r="O1814" s="3">
        <f>O1813+Table1[[#This Row],[Hui Reply?]]</f>
        <v>409</v>
      </c>
      <c r="P1814" s="19">
        <f>INT(Table1[[#This Row],[post_time]])</f>
        <v>40325</v>
      </c>
      <c r="Q1814" s="3" t="str">
        <f>IF(Table1[[#This Row],[Hui Reply?]],VLOOKUP(Table1[[#This Row],[topic_id]],'All Topics Data'!$A$2:$E$1243,5,FALSE),0)</f>
        <v>atavane</v>
      </c>
      <c r="R1814" s="8">
        <f>Table1[[#This Row],[post_time]]+8/24</f>
        <v>40325.335810185185</v>
      </c>
      <c r="S1814" s="3">
        <f>IF(Table1[[#This Row],[post_position]]=1,0,SUMIFS($F$2:F1814,$H$2:H1814,Table1[[#This Row],[post_position]]-1,$C$2:C1814,Table1[[#This Row],[topic_id]]))</f>
        <v>40324.975127314814</v>
      </c>
    </row>
    <row r="1815" spans="1:19" x14ac:dyDescent="0.25">
      <c r="A1815" s="7">
        <v>1839</v>
      </c>
      <c r="B1815" s="7">
        <v>1</v>
      </c>
      <c r="C1815" s="7">
        <v>486</v>
      </c>
      <c r="D1815" s="7">
        <v>5408</v>
      </c>
      <c r="E1815" s="2"/>
      <c r="F1815" s="8">
        <v>40325.159432870372</v>
      </c>
      <c r="G1815" s="7">
        <v>0</v>
      </c>
      <c r="H1815" s="7">
        <v>2</v>
      </c>
      <c r="I1815" s="7" t="b">
        <f t="shared" si="84"/>
        <v>0</v>
      </c>
      <c r="J1815" s="7" t="b">
        <f t="shared" si="85"/>
        <v>1</v>
      </c>
      <c r="K1815" s="7">
        <f t="shared" si="86"/>
        <v>0</v>
      </c>
      <c r="L1815" s="7">
        <f>WEEKDAY(Table1[[#This Row],[post_time]])</f>
        <v>5</v>
      </c>
      <c r="M1815" s="7">
        <f>VLOOKUP(Table1[[#This Row],[topic_id]],'All Topics Data'!$A$2:$I$1243,8,FALSE)</f>
        <v>40324.749305555553</v>
      </c>
      <c r="N1815" s="7">
        <f>Table1[[#This Row],[Hui Reply?]]*(Table1[[#This Row],[post_time]]-Table1[[#This Row],[timestamp of previous reply]])</f>
        <v>0</v>
      </c>
      <c r="O1815" s="3">
        <f>O1814+Table1[[#This Row],[Hui Reply?]]</f>
        <v>409</v>
      </c>
      <c r="P1815" s="19">
        <f>INT(Table1[[#This Row],[post_time]])</f>
        <v>40325</v>
      </c>
      <c r="Q1815" s="3">
        <f>IF(Table1[[#This Row],[Hui Reply?]],VLOOKUP(Table1[[#This Row],[topic_id]],'All Topics Data'!$A$2:$E$1243,5,FALSE),0)</f>
        <v>0</v>
      </c>
      <c r="R1815" s="8">
        <f>Table1[[#This Row],[post_time]]+8/24</f>
        <v>40325.492766203708</v>
      </c>
      <c r="S1815" s="3">
        <f>IF(Table1[[#This Row],[post_position]]=1,0,SUMIFS($F$2:F1815,$H$2:H1815,Table1[[#This Row],[post_position]]-1,$C$2:C1815,Table1[[#This Row],[topic_id]]))</f>
        <v>40324.749305555553</v>
      </c>
    </row>
    <row r="1816" spans="1:19" x14ac:dyDescent="0.25">
      <c r="A1816" s="7">
        <v>1840</v>
      </c>
      <c r="B1816" s="7">
        <v>1</v>
      </c>
      <c r="C1816" s="7">
        <v>487</v>
      </c>
      <c r="D1816" s="7">
        <v>4792</v>
      </c>
      <c r="F1816" s="8">
        <v>40325.162430555552</v>
      </c>
      <c r="G1816" s="7">
        <v>0</v>
      </c>
      <c r="H1816" s="7">
        <v>3</v>
      </c>
      <c r="I1816" s="7" t="b">
        <f t="shared" si="84"/>
        <v>0</v>
      </c>
      <c r="J1816" s="7" t="b">
        <f t="shared" si="85"/>
        <v>1</v>
      </c>
      <c r="K1816" s="7">
        <f t="shared" si="86"/>
        <v>0</v>
      </c>
      <c r="L1816" s="7">
        <f>WEEKDAY(Table1[[#This Row],[post_time]])</f>
        <v>5</v>
      </c>
      <c r="M1816" s="7">
        <f>VLOOKUP(Table1[[#This Row],[topic_id]],'All Topics Data'!$A$2:$I$1243,8,FALSE)</f>
        <v>40324.974999999999</v>
      </c>
      <c r="N1816" s="7">
        <f>Table1[[#This Row],[Hui Reply?]]*(Table1[[#This Row],[post_time]]-Table1[[#This Row],[timestamp of previous reply]])</f>
        <v>0</v>
      </c>
      <c r="O1816" s="3">
        <f>O1815+Table1[[#This Row],[Hui Reply?]]</f>
        <v>409</v>
      </c>
      <c r="P1816" s="19">
        <f>INT(Table1[[#This Row],[post_time]])</f>
        <v>40325</v>
      </c>
      <c r="Q1816" s="3">
        <f>IF(Table1[[#This Row],[Hui Reply?]],VLOOKUP(Table1[[#This Row],[topic_id]],'All Topics Data'!$A$2:$E$1243,5,FALSE),0)</f>
        <v>0</v>
      </c>
      <c r="R1816" s="8">
        <f>Table1[[#This Row],[post_time]]+8/24</f>
        <v>40325.495763888888</v>
      </c>
      <c r="S1816" s="3">
        <f>IF(Table1[[#This Row],[post_position]]=1,0,SUMIFS($F$2:F1816,$H$2:H1816,Table1[[#This Row],[post_position]]-1,$C$2:C1816,Table1[[#This Row],[topic_id]]))</f>
        <v>40325.002476851849</v>
      </c>
    </row>
    <row r="1817" spans="1:19" x14ac:dyDescent="0.25">
      <c r="A1817" s="7">
        <v>1841</v>
      </c>
      <c r="B1817" s="7">
        <v>1</v>
      </c>
      <c r="C1817" s="7">
        <v>485</v>
      </c>
      <c r="D1817" s="7">
        <v>2079</v>
      </c>
      <c r="F1817" s="8">
        <v>40325.242928240739</v>
      </c>
      <c r="G1817" s="7">
        <v>0</v>
      </c>
      <c r="H1817" s="7">
        <v>3</v>
      </c>
      <c r="I1817" s="7" t="b">
        <f t="shared" si="84"/>
        <v>0</v>
      </c>
      <c r="J1817" s="7" t="b">
        <f t="shared" si="85"/>
        <v>1</v>
      </c>
      <c r="K1817" s="7">
        <f t="shared" si="86"/>
        <v>0</v>
      </c>
      <c r="L1817" s="7">
        <f>WEEKDAY(Table1[[#This Row],[post_time]])</f>
        <v>5</v>
      </c>
      <c r="M1817" s="7">
        <f>VLOOKUP(Table1[[#This Row],[topic_id]],'All Topics Data'!$A$2:$I$1243,8,FALSE)</f>
        <v>40324.238194444442</v>
      </c>
      <c r="N1817" s="7">
        <f>Table1[[#This Row],[Hui Reply?]]*(Table1[[#This Row],[post_time]]-Table1[[#This Row],[timestamp of previous reply]])</f>
        <v>0</v>
      </c>
      <c r="O1817" s="3">
        <f>O1816+Table1[[#This Row],[Hui Reply?]]</f>
        <v>409</v>
      </c>
      <c r="P1817" s="19">
        <f>INT(Table1[[#This Row],[post_time]])</f>
        <v>40325</v>
      </c>
      <c r="Q1817" s="3">
        <f>IF(Table1[[#This Row],[Hui Reply?]],VLOOKUP(Table1[[#This Row],[topic_id]],'All Topics Data'!$A$2:$E$1243,5,FALSE),0)</f>
        <v>0</v>
      </c>
      <c r="R1817" s="8">
        <f>Table1[[#This Row],[post_time]]+8/24</f>
        <v>40325.576261574075</v>
      </c>
      <c r="S1817" s="3">
        <f>IF(Table1[[#This Row],[post_position]]=1,0,SUMIFS($F$2:F1817,$H$2:H1817,Table1[[#This Row],[post_position]]-1,$C$2:C1817,Table1[[#This Row],[topic_id]]))</f>
        <v>40324.449490740742</v>
      </c>
    </row>
    <row r="1818" spans="1:19" x14ac:dyDescent="0.25">
      <c r="A1818" s="7">
        <v>1842</v>
      </c>
      <c r="B1818" s="7">
        <v>1</v>
      </c>
      <c r="C1818" s="7">
        <v>486</v>
      </c>
      <c r="D1818" s="7">
        <v>24</v>
      </c>
      <c r="E1818" s="2"/>
      <c r="F1818" s="8">
        <v>40325.324166666665</v>
      </c>
      <c r="G1818" s="7">
        <v>0</v>
      </c>
      <c r="H1818" s="7">
        <v>3</v>
      </c>
      <c r="I1818" s="7" t="b">
        <f t="shared" si="84"/>
        <v>1</v>
      </c>
      <c r="J1818" s="7" t="b">
        <f t="shared" si="85"/>
        <v>1</v>
      </c>
      <c r="K1818" s="7">
        <f t="shared" si="86"/>
        <v>1</v>
      </c>
      <c r="L1818" s="7">
        <f>WEEKDAY(Table1[[#This Row],[post_time]])</f>
        <v>5</v>
      </c>
      <c r="M1818" s="7">
        <f>VLOOKUP(Table1[[#This Row],[topic_id]],'All Topics Data'!$A$2:$I$1243,8,FALSE)</f>
        <v>40324.749305555553</v>
      </c>
      <c r="N1818" s="7">
        <f>Table1[[#This Row],[Hui Reply?]]*(Table1[[#This Row],[post_time]]-Table1[[#This Row],[timestamp of previous reply]])</f>
        <v>0.16473379629314877</v>
      </c>
      <c r="O1818" s="3">
        <f>O1817+Table1[[#This Row],[Hui Reply?]]</f>
        <v>410</v>
      </c>
      <c r="P1818" s="19">
        <f>INT(Table1[[#This Row],[post_time]])</f>
        <v>40325</v>
      </c>
      <c r="Q1818" s="3" t="str">
        <f>IF(Table1[[#This Row],[Hui Reply?]],VLOOKUP(Table1[[#This Row],[topic_id]],'All Topics Data'!$A$2:$E$1243,5,FALSE),0)</f>
        <v>wsnyder</v>
      </c>
      <c r="R1818" s="8">
        <f>Table1[[#This Row],[post_time]]+8/24</f>
        <v>40325.657500000001</v>
      </c>
      <c r="S1818" s="3">
        <f>IF(Table1[[#This Row],[post_position]]=1,0,SUMIFS($F$2:F1818,$H$2:H1818,Table1[[#This Row],[post_position]]-1,$C$2:C1818,Table1[[#This Row],[topic_id]]))</f>
        <v>40325.159432870372</v>
      </c>
    </row>
    <row r="1819" spans="1:19" x14ac:dyDescent="0.25">
      <c r="A1819" s="7">
        <v>1843</v>
      </c>
      <c r="B1819" s="7">
        <v>1</v>
      </c>
      <c r="C1819" s="7">
        <v>488</v>
      </c>
      <c r="D1819" s="7">
        <v>6367</v>
      </c>
      <c r="F1819" s="8">
        <v>40325.663645833331</v>
      </c>
      <c r="G1819" s="7">
        <v>0</v>
      </c>
      <c r="H1819" s="7">
        <v>1</v>
      </c>
      <c r="I1819" s="7" t="b">
        <f t="shared" si="84"/>
        <v>0</v>
      </c>
      <c r="J1819" s="7" t="b">
        <f t="shared" si="85"/>
        <v>0</v>
      </c>
      <c r="K1819" s="7">
        <f t="shared" si="86"/>
        <v>0</v>
      </c>
      <c r="L1819" s="7">
        <f>WEEKDAY(Table1[[#This Row],[post_time]])</f>
        <v>5</v>
      </c>
      <c r="M1819" s="7">
        <f>VLOOKUP(Table1[[#This Row],[topic_id]],'All Topics Data'!$A$2:$I$1243,8,FALSE)</f>
        <v>40325.663194444445</v>
      </c>
      <c r="N1819" s="7">
        <f>Table1[[#This Row],[Hui Reply?]]*(Table1[[#This Row],[post_time]]-Table1[[#This Row],[timestamp of previous reply]])</f>
        <v>0</v>
      </c>
      <c r="O1819" s="3">
        <f>O1818+Table1[[#This Row],[Hui Reply?]]</f>
        <v>410</v>
      </c>
      <c r="P1819" s="19">
        <f>INT(Table1[[#This Row],[post_time]])</f>
        <v>40325</v>
      </c>
      <c r="Q1819" s="3">
        <f>IF(Table1[[#This Row],[Hui Reply?]],VLOOKUP(Table1[[#This Row],[topic_id]],'All Topics Data'!$A$2:$E$1243,5,FALSE),0)</f>
        <v>0</v>
      </c>
      <c r="R1819" s="8">
        <f>Table1[[#This Row],[post_time]]+8/24</f>
        <v>40325.996979166666</v>
      </c>
      <c r="S1819" s="3">
        <f>IF(Table1[[#This Row],[post_position]]=1,0,SUMIFS($F$2:F1819,$H$2:H1819,Table1[[#This Row],[post_position]]-1,$C$2:C1819,Table1[[#This Row],[topic_id]]))</f>
        <v>0</v>
      </c>
    </row>
    <row r="1820" spans="1:19" x14ac:dyDescent="0.25">
      <c r="A1820" s="7">
        <v>1844</v>
      </c>
      <c r="B1820" s="7">
        <v>1</v>
      </c>
      <c r="C1820" s="7">
        <v>488</v>
      </c>
      <c r="D1820" s="7">
        <v>24</v>
      </c>
      <c r="F1820" s="8">
        <v>40325.697962962964</v>
      </c>
      <c r="G1820" s="7">
        <v>0</v>
      </c>
      <c r="H1820" s="7">
        <v>2</v>
      </c>
      <c r="I1820" s="7" t="b">
        <f t="shared" si="84"/>
        <v>1</v>
      </c>
      <c r="J1820" s="7" t="b">
        <f t="shared" si="85"/>
        <v>1</v>
      </c>
      <c r="K1820" s="7">
        <f t="shared" si="86"/>
        <v>1</v>
      </c>
      <c r="L1820" s="7">
        <f>WEEKDAY(Table1[[#This Row],[post_time]])</f>
        <v>5</v>
      </c>
      <c r="M1820" s="7">
        <f>VLOOKUP(Table1[[#This Row],[topic_id]],'All Topics Data'!$A$2:$I$1243,8,FALSE)</f>
        <v>40325.663194444445</v>
      </c>
      <c r="N1820" s="7">
        <f>Table1[[#This Row],[Hui Reply?]]*(Table1[[#This Row],[post_time]]-Table1[[#This Row],[timestamp of previous reply]])</f>
        <v>3.4317129633564036E-2</v>
      </c>
      <c r="O1820" s="3">
        <f>O1819+Table1[[#This Row],[Hui Reply?]]</f>
        <v>411</v>
      </c>
      <c r="P1820" s="19">
        <f>INT(Table1[[#This Row],[post_time]])</f>
        <v>40325</v>
      </c>
      <c r="Q1820" s="3" t="str">
        <f>IF(Table1[[#This Row],[Hui Reply?]],VLOOKUP(Table1[[#This Row],[topic_id]],'All Topics Data'!$A$2:$E$1243,5,FALSE),0)</f>
        <v>paddydive</v>
      </c>
      <c r="R1820" s="8">
        <f>Table1[[#This Row],[post_time]]+8/24</f>
        <v>40326.0312962963</v>
      </c>
      <c r="S1820" s="3">
        <f>IF(Table1[[#This Row],[post_position]]=1,0,SUMIFS($F$2:F1820,$H$2:H1820,Table1[[#This Row],[post_position]]-1,$C$2:C1820,Table1[[#This Row],[topic_id]]))</f>
        <v>40325.663645833331</v>
      </c>
    </row>
    <row r="1821" spans="1:19" x14ac:dyDescent="0.25">
      <c r="A1821" s="7">
        <v>1845</v>
      </c>
      <c r="B1821" s="7">
        <v>1</v>
      </c>
      <c r="C1821" s="7">
        <v>488</v>
      </c>
      <c r="D1821" s="7">
        <v>2865</v>
      </c>
      <c r="F1821" s="8">
        <v>40325.849918981483</v>
      </c>
      <c r="G1821" s="7">
        <v>0</v>
      </c>
      <c r="H1821" s="7">
        <v>3</v>
      </c>
      <c r="I1821" s="7" t="b">
        <f t="shared" si="84"/>
        <v>0</v>
      </c>
      <c r="J1821" s="7" t="b">
        <f t="shared" si="85"/>
        <v>1</v>
      </c>
      <c r="K1821" s="7">
        <f t="shared" si="86"/>
        <v>0</v>
      </c>
      <c r="L1821" s="7">
        <f>WEEKDAY(Table1[[#This Row],[post_time]])</f>
        <v>5</v>
      </c>
      <c r="M1821" s="7">
        <f>VLOOKUP(Table1[[#This Row],[topic_id]],'All Topics Data'!$A$2:$I$1243,8,FALSE)</f>
        <v>40325.663194444445</v>
      </c>
      <c r="N1821" s="7">
        <f>Table1[[#This Row],[Hui Reply?]]*(Table1[[#This Row],[post_time]]-Table1[[#This Row],[timestamp of previous reply]])</f>
        <v>0</v>
      </c>
      <c r="O1821" s="3">
        <f>O1820+Table1[[#This Row],[Hui Reply?]]</f>
        <v>411</v>
      </c>
      <c r="P1821" s="19">
        <f>INT(Table1[[#This Row],[post_time]])</f>
        <v>40325</v>
      </c>
      <c r="Q1821" s="3">
        <f>IF(Table1[[#This Row],[Hui Reply?]],VLOOKUP(Table1[[#This Row],[topic_id]],'All Topics Data'!$A$2:$E$1243,5,FALSE),0)</f>
        <v>0</v>
      </c>
      <c r="R1821" s="8">
        <f>Table1[[#This Row],[post_time]]+8/24</f>
        <v>40326.183252314819</v>
      </c>
      <c r="S1821" s="3">
        <f>IF(Table1[[#This Row],[post_position]]=1,0,SUMIFS($F$2:F1821,$H$2:H1821,Table1[[#This Row],[post_position]]-1,$C$2:C1821,Table1[[#This Row],[topic_id]]))</f>
        <v>40325.697962962964</v>
      </c>
    </row>
    <row r="1822" spans="1:19" x14ac:dyDescent="0.25">
      <c r="A1822" s="7">
        <v>1846</v>
      </c>
      <c r="B1822" s="7">
        <v>1</v>
      </c>
      <c r="C1822" s="7">
        <v>486</v>
      </c>
      <c r="D1822" s="7">
        <v>2176</v>
      </c>
      <c r="E1822" s="2"/>
      <c r="F1822" s="8">
        <v>40325.873090277775</v>
      </c>
      <c r="G1822" s="7">
        <v>0</v>
      </c>
      <c r="H1822" s="7">
        <v>4</v>
      </c>
      <c r="I1822" s="7" t="b">
        <f t="shared" si="84"/>
        <v>0</v>
      </c>
      <c r="J1822" s="7" t="b">
        <f t="shared" si="85"/>
        <v>1</v>
      </c>
      <c r="K1822" s="7">
        <f t="shared" si="86"/>
        <v>0</v>
      </c>
      <c r="L1822" s="7">
        <f>WEEKDAY(Table1[[#This Row],[post_time]])</f>
        <v>5</v>
      </c>
      <c r="M1822" s="7">
        <f>VLOOKUP(Table1[[#This Row],[topic_id]],'All Topics Data'!$A$2:$I$1243,8,FALSE)</f>
        <v>40324.749305555553</v>
      </c>
      <c r="N1822" s="7">
        <f>Table1[[#This Row],[Hui Reply?]]*(Table1[[#This Row],[post_time]]-Table1[[#This Row],[timestamp of previous reply]])</f>
        <v>0</v>
      </c>
      <c r="O1822" s="3">
        <f>O1821+Table1[[#This Row],[Hui Reply?]]</f>
        <v>411</v>
      </c>
      <c r="P1822" s="19">
        <f>INT(Table1[[#This Row],[post_time]])</f>
        <v>40325</v>
      </c>
      <c r="Q1822" s="3">
        <f>IF(Table1[[#This Row],[Hui Reply?]],VLOOKUP(Table1[[#This Row],[topic_id]],'All Topics Data'!$A$2:$E$1243,5,FALSE),0)</f>
        <v>0</v>
      </c>
      <c r="R1822" s="8">
        <f>Table1[[#This Row],[post_time]]+8/24</f>
        <v>40326.206423611111</v>
      </c>
      <c r="S1822" s="3">
        <f>IF(Table1[[#This Row],[post_position]]=1,0,SUMIFS($F$2:F1822,$H$2:H1822,Table1[[#This Row],[post_position]]-1,$C$2:C1822,Table1[[#This Row],[topic_id]]))</f>
        <v>40325.324166666665</v>
      </c>
    </row>
    <row r="1823" spans="1:19" x14ac:dyDescent="0.25">
      <c r="A1823" s="7">
        <v>1847</v>
      </c>
      <c r="B1823" s="7">
        <v>4</v>
      </c>
      <c r="C1823" s="7">
        <v>2</v>
      </c>
      <c r="D1823" s="7">
        <v>6381</v>
      </c>
      <c r="E1823" s="2"/>
      <c r="F1823" s="8">
        <v>40326.056168981479</v>
      </c>
      <c r="G1823" s="7">
        <v>0</v>
      </c>
      <c r="H1823" s="7">
        <v>48</v>
      </c>
      <c r="I1823" s="7" t="b">
        <f t="shared" si="84"/>
        <v>0</v>
      </c>
      <c r="J1823" s="7" t="b">
        <f t="shared" si="85"/>
        <v>1</v>
      </c>
      <c r="K1823" s="7">
        <f t="shared" si="86"/>
        <v>0</v>
      </c>
      <c r="L1823" s="7">
        <f>WEEKDAY(Table1[[#This Row],[post_time]])</f>
        <v>6</v>
      </c>
      <c r="M1823" s="7">
        <f>VLOOKUP(Table1[[#This Row],[topic_id]],'All Topics Data'!$A$2:$I$1243,8,FALSE)</f>
        <v>40019.929861111108</v>
      </c>
      <c r="N1823" s="7">
        <f>Table1[[#This Row],[Hui Reply?]]*(Table1[[#This Row],[post_time]]-Table1[[#This Row],[timestamp of previous reply]])</f>
        <v>0</v>
      </c>
      <c r="O1823" s="3">
        <f>O1822+Table1[[#This Row],[Hui Reply?]]</f>
        <v>411</v>
      </c>
      <c r="P1823" s="19">
        <f>INT(Table1[[#This Row],[post_time]])</f>
        <v>40326</v>
      </c>
      <c r="Q1823" s="3">
        <f>IF(Table1[[#This Row],[Hui Reply?]],VLOOKUP(Table1[[#This Row],[topic_id]],'All Topics Data'!$A$2:$E$1243,5,FALSE),0)</f>
        <v>0</v>
      </c>
      <c r="R1823" s="8">
        <f>Table1[[#This Row],[post_time]]+8/24</f>
        <v>40326.389502314814</v>
      </c>
      <c r="S1823" s="3">
        <f>IF(Table1[[#This Row],[post_position]]=1,0,SUMIFS($F$2:F1823,$H$2:H1823,Table1[[#This Row],[post_position]]-1,$C$2:C1823,Table1[[#This Row],[topic_id]]))</f>
        <v>40305.566331018519</v>
      </c>
    </row>
    <row r="1824" spans="1:19" x14ac:dyDescent="0.25">
      <c r="A1824" s="7">
        <v>1848</v>
      </c>
      <c r="B1824" s="7">
        <v>1</v>
      </c>
      <c r="C1824" s="7">
        <v>489</v>
      </c>
      <c r="D1824" s="7">
        <v>6381</v>
      </c>
      <c r="E1824" s="2"/>
      <c r="F1824" s="8">
        <v>40326.082175925927</v>
      </c>
      <c r="G1824" s="7">
        <v>0</v>
      </c>
      <c r="H1824" s="7">
        <v>1</v>
      </c>
      <c r="I1824" s="7" t="b">
        <f t="shared" si="84"/>
        <v>0</v>
      </c>
      <c r="J1824" s="7" t="b">
        <f t="shared" si="85"/>
        <v>0</v>
      </c>
      <c r="K1824" s="7">
        <f t="shared" si="86"/>
        <v>0</v>
      </c>
      <c r="L1824" s="7">
        <f>WEEKDAY(Table1[[#This Row],[post_time]])</f>
        <v>6</v>
      </c>
      <c r="M1824" s="7">
        <f>VLOOKUP(Table1[[#This Row],[topic_id]],'All Topics Data'!$A$2:$I$1243,8,FALSE)</f>
        <v>40326.081944444442</v>
      </c>
      <c r="N1824" s="7">
        <f>Table1[[#This Row],[Hui Reply?]]*(Table1[[#This Row],[post_time]]-Table1[[#This Row],[timestamp of previous reply]])</f>
        <v>0</v>
      </c>
      <c r="O1824" s="3">
        <f>O1823+Table1[[#This Row],[Hui Reply?]]</f>
        <v>411</v>
      </c>
      <c r="P1824" s="19">
        <f>INT(Table1[[#This Row],[post_time]])</f>
        <v>40326</v>
      </c>
      <c r="Q1824" s="3">
        <f>IF(Table1[[#This Row],[Hui Reply?]],VLOOKUP(Table1[[#This Row],[topic_id]],'All Topics Data'!$A$2:$E$1243,5,FALSE),0)</f>
        <v>0</v>
      </c>
      <c r="R1824" s="8">
        <f>Table1[[#This Row],[post_time]]+8/24</f>
        <v>40326.415509259263</v>
      </c>
      <c r="S1824" s="3">
        <f>IF(Table1[[#This Row],[post_position]]=1,0,SUMIFS($F$2:F1824,$H$2:H1824,Table1[[#This Row],[post_position]]-1,$C$2:C1824,Table1[[#This Row],[topic_id]]))</f>
        <v>0</v>
      </c>
    </row>
    <row r="1825" spans="1:19" x14ac:dyDescent="0.25">
      <c r="A1825" s="7">
        <v>1849</v>
      </c>
      <c r="B1825" s="7">
        <v>1</v>
      </c>
      <c r="C1825" s="7">
        <v>475</v>
      </c>
      <c r="D1825" s="7">
        <v>3496</v>
      </c>
      <c r="F1825" s="8">
        <v>40326.240752314814</v>
      </c>
      <c r="G1825" s="7">
        <v>0</v>
      </c>
      <c r="H1825" s="7">
        <v>9</v>
      </c>
      <c r="I1825" s="7" t="b">
        <f t="shared" si="84"/>
        <v>0</v>
      </c>
      <c r="J1825" s="7" t="b">
        <f t="shared" si="85"/>
        <v>1</v>
      </c>
      <c r="K1825" s="7">
        <f t="shared" si="86"/>
        <v>0</v>
      </c>
      <c r="L1825" s="7">
        <f>WEEKDAY(Table1[[#This Row],[post_time]])</f>
        <v>6</v>
      </c>
      <c r="M1825" s="7">
        <f>VLOOKUP(Table1[[#This Row],[topic_id]],'All Topics Data'!$A$2:$I$1243,8,FALSE)</f>
        <v>40318.847916666666</v>
      </c>
      <c r="N1825" s="7">
        <f>Table1[[#This Row],[Hui Reply?]]*(Table1[[#This Row],[post_time]]-Table1[[#This Row],[timestamp of previous reply]])</f>
        <v>0</v>
      </c>
      <c r="O1825" s="3">
        <f>O1824+Table1[[#This Row],[Hui Reply?]]</f>
        <v>411</v>
      </c>
      <c r="P1825" s="19">
        <f>INT(Table1[[#This Row],[post_time]])</f>
        <v>40326</v>
      </c>
      <c r="Q1825" s="3">
        <f>IF(Table1[[#This Row],[Hui Reply?]],VLOOKUP(Table1[[#This Row],[topic_id]],'All Topics Data'!$A$2:$E$1243,5,FALSE),0)</f>
        <v>0</v>
      </c>
      <c r="R1825" s="8">
        <f>Table1[[#This Row],[post_time]]+8/24</f>
        <v>40326.57408564815</v>
      </c>
      <c r="S1825" s="3">
        <f>IF(Table1[[#This Row],[post_position]]=1,0,SUMIFS($F$2:F1825,$H$2:H1825,Table1[[#This Row],[post_position]]-1,$C$2:C1825,Table1[[#This Row],[topic_id]]))</f>
        <v>40322.974456018521</v>
      </c>
    </row>
    <row r="1826" spans="1:19" x14ac:dyDescent="0.25">
      <c r="A1826" s="7">
        <v>1850</v>
      </c>
      <c r="B1826" s="7">
        <v>1</v>
      </c>
      <c r="C1826" s="7">
        <v>475</v>
      </c>
      <c r="D1826" s="7">
        <v>2865</v>
      </c>
      <c r="F1826" s="8">
        <v>40326.270902777775</v>
      </c>
      <c r="G1826" s="7">
        <v>0</v>
      </c>
      <c r="H1826" s="7">
        <v>10</v>
      </c>
      <c r="I1826" s="7" t="b">
        <f t="shared" si="84"/>
        <v>0</v>
      </c>
      <c r="J1826" s="7" t="b">
        <f t="shared" si="85"/>
        <v>1</v>
      </c>
      <c r="K1826" s="7">
        <f t="shared" si="86"/>
        <v>0</v>
      </c>
      <c r="L1826" s="7">
        <f>WEEKDAY(Table1[[#This Row],[post_time]])</f>
        <v>6</v>
      </c>
      <c r="M1826" s="7">
        <f>VLOOKUP(Table1[[#This Row],[topic_id]],'All Topics Data'!$A$2:$I$1243,8,FALSE)</f>
        <v>40318.847916666666</v>
      </c>
      <c r="N1826" s="7">
        <f>Table1[[#This Row],[Hui Reply?]]*(Table1[[#This Row],[post_time]]-Table1[[#This Row],[timestamp of previous reply]])</f>
        <v>0</v>
      </c>
      <c r="O1826" s="3">
        <f>O1825+Table1[[#This Row],[Hui Reply?]]</f>
        <v>411</v>
      </c>
      <c r="P1826" s="19">
        <f>INT(Table1[[#This Row],[post_time]])</f>
        <v>40326</v>
      </c>
      <c r="Q1826" s="3">
        <f>IF(Table1[[#This Row],[Hui Reply?]],VLOOKUP(Table1[[#This Row],[topic_id]],'All Topics Data'!$A$2:$E$1243,5,FALSE),0)</f>
        <v>0</v>
      </c>
      <c r="R1826" s="8">
        <f>Table1[[#This Row],[post_time]]+8/24</f>
        <v>40326.60423611111</v>
      </c>
      <c r="S1826" s="3">
        <f>IF(Table1[[#This Row],[post_position]]=1,0,SUMIFS($F$2:F1826,$H$2:H1826,Table1[[#This Row],[post_position]]-1,$C$2:C1826,Table1[[#This Row],[topic_id]]))</f>
        <v>40326.240752314814</v>
      </c>
    </row>
    <row r="1827" spans="1:19" x14ac:dyDescent="0.25">
      <c r="A1827" s="7">
        <v>1851</v>
      </c>
      <c r="B1827" s="7">
        <v>1</v>
      </c>
      <c r="C1827" s="7">
        <v>490</v>
      </c>
      <c r="D1827" s="7">
        <v>6389</v>
      </c>
      <c r="E1827" s="2"/>
      <c r="F1827" s="8">
        <v>40326.324131944442</v>
      </c>
      <c r="G1827" s="7">
        <v>0</v>
      </c>
      <c r="H1827" s="7">
        <v>1</v>
      </c>
      <c r="I1827" s="7" t="b">
        <f t="shared" si="84"/>
        <v>0</v>
      </c>
      <c r="J1827" s="7" t="b">
        <f t="shared" si="85"/>
        <v>0</v>
      </c>
      <c r="K1827" s="7">
        <f t="shared" si="86"/>
        <v>0</v>
      </c>
      <c r="L1827" s="7">
        <f>WEEKDAY(Table1[[#This Row],[post_time]])</f>
        <v>6</v>
      </c>
      <c r="M1827" s="7">
        <f>VLOOKUP(Table1[[#This Row],[topic_id]],'All Topics Data'!$A$2:$I$1243,8,FALSE)</f>
        <v>40326.323611111111</v>
      </c>
      <c r="N1827" s="7">
        <f>Table1[[#This Row],[Hui Reply?]]*(Table1[[#This Row],[post_time]]-Table1[[#This Row],[timestamp of previous reply]])</f>
        <v>0</v>
      </c>
      <c r="O1827" s="3">
        <f>O1826+Table1[[#This Row],[Hui Reply?]]</f>
        <v>411</v>
      </c>
      <c r="P1827" s="19">
        <f>INT(Table1[[#This Row],[post_time]])</f>
        <v>40326</v>
      </c>
      <c r="Q1827" s="3">
        <f>IF(Table1[[#This Row],[Hui Reply?]],VLOOKUP(Table1[[#This Row],[topic_id]],'All Topics Data'!$A$2:$E$1243,5,FALSE),0)</f>
        <v>0</v>
      </c>
      <c r="R1827" s="8">
        <f>Table1[[#This Row],[post_time]]+8/24</f>
        <v>40326.657465277778</v>
      </c>
      <c r="S1827" s="3">
        <f>IF(Table1[[#This Row],[post_position]]=1,0,SUMIFS($F$2:F1827,$H$2:H1827,Table1[[#This Row],[post_position]]-1,$C$2:C1827,Table1[[#This Row],[topic_id]]))</f>
        <v>0</v>
      </c>
    </row>
    <row r="1828" spans="1:19" x14ac:dyDescent="0.25">
      <c r="A1828" s="7">
        <v>1852</v>
      </c>
      <c r="B1828" s="7">
        <v>1</v>
      </c>
      <c r="C1828" s="7">
        <v>490</v>
      </c>
      <c r="D1828" s="7">
        <v>1</v>
      </c>
      <c r="E1828" s="2"/>
      <c r="F1828" s="8">
        <v>40326.364201388889</v>
      </c>
      <c r="G1828" s="7">
        <v>0</v>
      </c>
      <c r="H1828" s="7">
        <v>2</v>
      </c>
      <c r="I1828" s="7" t="b">
        <f t="shared" si="84"/>
        <v>0</v>
      </c>
      <c r="J1828" s="7" t="b">
        <f t="shared" si="85"/>
        <v>1</v>
      </c>
      <c r="K1828" s="7">
        <f t="shared" si="86"/>
        <v>0</v>
      </c>
      <c r="L1828" s="7">
        <f>WEEKDAY(Table1[[#This Row],[post_time]])</f>
        <v>6</v>
      </c>
      <c r="M1828" s="7">
        <f>VLOOKUP(Table1[[#This Row],[topic_id]],'All Topics Data'!$A$2:$I$1243,8,FALSE)</f>
        <v>40326.323611111111</v>
      </c>
      <c r="N1828" s="7">
        <f>Table1[[#This Row],[Hui Reply?]]*(Table1[[#This Row],[post_time]]-Table1[[#This Row],[timestamp of previous reply]])</f>
        <v>0</v>
      </c>
      <c r="O1828" s="3">
        <f>O1827+Table1[[#This Row],[Hui Reply?]]</f>
        <v>411</v>
      </c>
      <c r="P1828" s="19">
        <f>INT(Table1[[#This Row],[post_time]])</f>
        <v>40326</v>
      </c>
      <c r="Q1828" s="3">
        <f>IF(Table1[[#This Row],[Hui Reply?]],VLOOKUP(Table1[[#This Row],[topic_id]],'All Topics Data'!$A$2:$E$1243,5,FALSE),0)</f>
        <v>0</v>
      </c>
      <c r="R1828" s="8">
        <f>Table1[[#This Row],[post_time]]+8/24</f>
        <v>40326.697534722225</v>
      </c>
      <c r="S1828" s="3">
        <f>IF(Table1[[#This Row],[post_position]]=1,0,SUMIFS($F$2:F1828,$H$2:H1828,Table1[[#This Row],[post_position]]-1,$C$2:C1828,Table1[[#This Row],[topic_id]]))</f>
        <v>40326.324131944442</v>
      </c>
    </row>
    <row r="1829" spans="1:19" x14ac:dyDescent="0.25">
      <c r="A1829" s="7">
        <v>1853</v>
      </c>
      <c r="B1829" s="7">
        <v>1</v>
      </c>
      <c r="C1829" s="7">
        <v>490</v>
      </c>
      <c r="D1829" s="7">
        <v>6389</v>
      </c>
      <c r="F1829" s="8">
        <v>40326.385844907411</v>
      </c>
      <c r="G1829" s="7">
        <v>0</v>
      </c>
      <c r="H1829" s="7">
        <v>3</v>
      </c>
      <c r="I1829" s="7" t="b">
        <f t="shared" si="84"/>
        <v>0</v>
      </c>
      <c r="J1829" s="7" t="b">
        <f t="shared" si="85"/>
        <v>1</v>
      </c>
      <c r="K1829" s="7">
        <f t="shared" si="86"/>
        <v>0</v>
      </c>
      <c r="L1829" s="7">
        <f>WEEKDAY(Table1[[#This Row],[post_time]])</f>
        <v>6</v>
      </c>
      <c r="M1829" s="7">
        <f>VLOOKUP(Table1[[#This Row],[topic_id]],'All Topics Data'!$A$2:$I$1243,8,FALSE)</f>
        <v>40326.323611111111</v>
      </c>
      <c r="N1829" s="7">
        <f>Table1[[#This Row],[Hui Reply?]]*(Table1[[#This Row],[post_time]]-Table1[[#This Row],[timestamp of previous reply]])</f>
        <v>0</v>
      </c>
      <c r="O1829" s="3">
        <f>O1828+Table1[[#This Row],[Hui Reply?]]</f>
        <v>411</v>
      </c>
      <c r="P1829" s="19">
        <f>INT(Table1[[#This Row],[post_time]])</f>
        <v>40326</v>
      </c>
      <c r="Q1829" s="3">
        <f>IF(Table1[[#This Row],[Hui Reply?]],VLOOKUP(Table1[[#This Row],[topic_id]],'All Topics Data'!$A$2:$E$1243,5,FALSE),0)</f>
        <v>0</v>
      </c>
      <c r="R1829" s="8">
        <f>Table1[[#This Row],[post_time]]+8/24</f>
        <v>40326.719178240746</v>
      </c>
      <c r="S1829" s="3">
        <f>IF(Table1[[#This Row],[post_position]]=1,0,SUMIFS($F$2:F1829,$H$2:H1829,Table1[[#This Row],[post_position]]-1,$C$2:C1829,Table1[[#This Row],[topic_id]]))</f>
        <v>40326.364201388889</v>
      </c>
    </row>
    <row r="1830" spans="1:19" x14ac:dyDescent="0.25">
      <c r="A1830" s="7">
        <v>1854</v>
      </c>
      <c r="B1830" s="7">
        <v>1</v>
      </c>
      <c r="C1830" s="7">
        <v>489</v>
      </c>
      <c r="D1830" s="7">
        <v>5408</v>
      </c>
      <c r="E1830" s="2"/>
      <c r="F1830" s="8">
        <v>40326.567777777775</v>
      </c>
      <c r="G1830" s="7">
        <v>0</v>
      </c>
      <c r="H1830" s="7">
        <v>2</v>
      </c>
      <c r="I1830" s="7" t="b">
        <f t="shared" si="84"/>
        <v>0</v>
      </c>
      <c r="J1830" s="7" t="b">
        <f t="shared" si="85"/>
        <v>1</v>
      </c>
      <c r="K1830" s="7">
        <f t="shared" si="86"/>
        <v>0</v>
      </c>
      <c r="L1830" s="7">
        <f>WEEKDAY(Table1[[#This Row],[post_time]])</f>
        <v>6</v>
      </c>
      <c r="M1830" s="7">
        <f>VLOOKUP(Table1[[#This Row],[topic_id]],'All Topics Data'!$A$2:$I$1243,8,FALSE)</f>
        <v>40326.081944444442</v>
      </c>
      <c r="N1830" s="7">
        <f>Table1[[#This Row],[Hui Reply?]]*(Table1[[#This Row],[post_time]]-Table1[[#This Row],[timestamp of previous reply]])</f>
        <v>0</v>
      </c>
      <c r="O1830" s="3">
        <f>O1829+Table1[[#This Row],[Hui Reply?]]</f>
        <v>411</v>
      </c>
      <c r="P1830" s="19">
        <f>INT(Table1[[#This Row],[post_time]])</f>
        <v>40326</v>
      </c>
      <c r="Q1830" s="3">
        <f>IF(Table1[[#This Row],[Hui Reply?]],VLOOKUP(Table1[[#This Row],[topic_id]],'All Topics Data'!$A$2:$E$1243,5,FALSE),0)</f>
        <v>0</v>
      </c>
      <c r="R1830" s="8">
        <f>Table1[[#This Row],[post_time]]+8/24</f>
        <v>40326.90111111111</v>
      </c>
      <c r="S1830" s="3">
        <f>IF(Table1[[#This Row],[post_position]]=1,0,SUMIFS($F$2:F1830,$H$2:H1830,Table1[[#This Row],[post_position]]-1,$C$2:C1830,Table1[[#This Row],[topic_id]]))</f>
        <v>40326.082175925927</v>
      </c>
    </row>
    <row r="1831" spans="1:19" x14ac:dyDescent="0.25">
      <c r="A1831" s="7">
        <v>1855</v>
      </c>
      <c r="B1831" s="7">
        <v>2</v>
      </c>
      <c r="C1831" s="7">
        <v>491</v>
      </c>
      <c r="D1831" s="7">
        <v>6395</v>
      </c>
      <c r="E1831" s="2"/>
      <c r="F1831" s="8">
        <v>40326.568391203706</v>
      </c>
      <c r="G1831" s="7">
        <v>0</v>
      </c>
      <c r="H1831" s="7">
        <v>1</v>
      </c>
      <c r="I1831" s="7" t="b">
        <f t="shared" si="84"/>
        <v>0</v>
      </c>
      <c r="J1831" s="7" t="b">
        <f t="shared" si="85"/>
        <v>0</v>
      </c>
      <c r="K1831" s="7">
        <f t="shared" si="86"/>
        <v>0</v>
      </c>
      <c r="L1831" s="7">
        <f>WEEKDAY(Table1[[#This Row],[post_time]])</f>
        <v>6</v>
      </c>
      <c r="M1831" s="7">
        <f>VLOOKUP(Table1[[#This Row],[topic_id]],'All Topics Data'!$A$2:$I$1243,8,FALSE)</f>
        <v>40326.568055555559</v>
      </c>
      <c r="N1831" s="7">
        <f>Table1[[#This Row],[Hui Reply?]]*(Table1[[#This Row],[post_time]]-Table1[[#This Row],[timestamp of previous reply]])</f>
        <v>0</v>
      </c>
      <c r="O1831" s="3">
        <f>O1830+Table1[[#This Row],[Hui Reply?]]</f>
        <v>411</v>
      </c>
      <c r="P1831" s="19">
        <f>INT(Table1[[#This Row],[post_time]])</f>
        <v>40326</v>
      </c>
      <c r="Q1831" s="3">
        <f>IF(Table1[[#This Row],[Hui Reply?]],VLOOKUP(Table1[[#This Row],[topic_id]],'All Topics Data'!$A$2:$E$1243,5,FALSE),0)</f>
        <v>0</v>
      </c>
      <c r="R1831" s="8">
        <f>Table1[[#This Row],[post_time]]+8/24</f>
        <v>40326.901724537041</v>
      </c>
      <c r="S1831" s="3">
        <f>IF(Table1[[#This Row],[post_position]]=1,0,SUMIFS($F$2:F1831,$H$2:H1831,Table1[[#This Row],[post_position]]-1,$C$2:C1831,Table1[[#This Row],[topic_id]]))</f>
        <v>0</v>
      </c>
    </row>
    <row r="1832" spans="1:19" x14ac:dyDescent="0.25">
      <c r="A1832" s="7">
        <v>1856</v>
      </c>
      <c r="B1832" s="7">
        <v>2</v>
      </c>
      <c r="C1832" s="7">
        <v>491</v>
      </c>
      <c r="D1832" s="7">
        <v>6395</v>
      </c>
      <c r="E1832" s="2"/>
      <c r="F1832" s="8">
        <v>40326.626956018517</v>
      </c>
      <c r="G1832" s="7">
        <v>0</v>
      </c>
      <c r="H1832" s="7">
        <v>2</v>
      </c>
      <c r="I1832" s="7" t="b">
        <f t="shared" si="84"/>
        <v>0</v>
      </c>
      <c r="J1832" s="7" t="b">
        <f t="shared" si="85"/>
        <v>1</v>
      </c>
      <c r="K1832" s="7">
        <f t="shared" si="86"/>
        <v>0</v>
      </c>
      <c r="L1832" s="7">
        <f>WEEKDAY(Table1[[#This Row],[post_time]])</f>
        <v>6</v>
      </c>
      <c r="M1832" s="7">
        <f>VLOOKUP(Table1[[#This Row],[topic_id]],'All Topics Data'!$A$2:$I$1243,8,FALSE)</f>
        <v>40326.568055555559</v>
      </c>
      <c r="N1832" s="7">
        <f>Table1[[#This Row],[Hui Reply?]]*(Table1[[#This Row],[post_time]]-Table1[[#This Row],[timestamp of previous reply]])</f>
        <v>0</v>
      </c>
      <c r="O1832" s="3">
        <f>O1831+Table1[[#This Row],[Hui Reply?]]</f>
        <v>411</v>
      </c>
      <c r="P1832" s="19">
        <f>INT(Table1[[#This Row],[post_time]])</f>
        <v>40326</v>
      </c>
      <c r="Q1832" s="3">
        <f>IF(Table1[[#This Row],[Hui Reply?]],VLOOKUP(Table1[[#This Row],[topic_id]],'All Topics Data'!$A$2:$E$1243,5,FALSE),0)</f>
        <v>0</v>
      </c>
      <c r="R1832" s="8">
        <f>Table1[[#This Row],[post_time]]+8/24</f>
        <v>40326.960289351853</v>
      </c>
      <c r="S1832" s="3">
        <f>IF(Table1[[#This Row],[post_position]]=1,0,SUMIFS($F$2:F1832,$H$2:H1832,Table1[[#This Row],[post_position]]-1,$C$2:C1832,Table1[[#This Row],[topic_id]]))</f>
        <v>40326.568391203706</v>
      </c>
    </row>
    <row r="1833" spans="1:19" x14ac:dyDescent="0.25">
      <c r="A1833" s="7">
        <v>1857</v>
      </c>
      <c r="B1833" s="7">
        <v>1</v>
      </c>
      <c r="C1833" s="7">
        <v>489</v>
      </c>
      <c r="D1833" s="7">
        <v>6381</v>
      </c>
      <c r="E1833" s="2"/>
      <c r="F1833" s="8">
        <v>40326.996712962966</v>
      </c>
      <c r="G1833" s="7">
        <v>0</v>
      </c>
      <c r="H1833" s="7">
        <v>3</v>
      </c>
      <c r="I1833" s="7" t="b">
        <f t="shared" si="84"/>
        <v>0</v>
      </c>
      <c r="J1833" s="7" t="b">
        <f t="shared" si="85"/>
        <v>1</v>
      </c>
      <c r="K1833" s="7">
        <f t="shared" si="86"/>
        <v>0</v>
      </c>
      <c r="L1833" s="7">
        <f>WEEKDAY(Table1[[#This Row],[post_time]])</f>
        <v>6</v>
      </c>
      <c r="M1833" s="7">
        <f>VLOOKUP(Table1[[#This Row],[topic_id]],'All Topics Data'!$A$2:$I$1243,8,FALSE)</f>
        <v>40326.081944444442</v>
      </c>
      <c r="N1833" s="7">
        <f>Table1[[#This Row],[Hui Reply?]]*(Table1[[#This Row],[post_time]]-Table1[[#This Row],[timestamp of previous reply]])</f>
        <v>0</v>
      </c>
      <c r="O1833" s="3">
        <f>O1832+Table1[[#This Row],[Hui Reply?]]</f>
        <v>411</v>
      </c>
      <c r="P1833" s="19">
        <f>INT(Table1[[#This Row],[post_time]])</f>
        <v>40326</v>
      </c>
      <c r="Q1833" s="3">
        <f>IF(Table1[[#This Row],[Hui Reply?]],VLOOKUP(Table1[[#This Row],[topic_id]],'All Topics Data'!$A$2:$E$1243,5,FALSE),0)</f>
        <v>0</v>
      </c>
      <c r="R1833" s="8">
        <f>Table1[[#This Row],[post_time]]+8/24</f>
        <v>40327.330046296302</v>
      </c>
      <c r="S1833" s="3">
        <f>IF(Table1[[#This Row],[post_position]]=1,0,SUMIFS($F$2:F1833,$H$2:H1833,Table1[[#This Row],[post_position]]-1,$C$2:C1833,Table1[[#This Row],[topic_id]]))</f>
        <v>40326.567777777775</v>
      </c>
    </row>
    <row r="1834" spans="1:19" x14ac:dyDescent="0.25">
      <c r="A1834" s="7">
        <v>1858</v>
      </c>
      <c r="B1834" s="7">
        <v>1</v>
      </c>
      <c r="C1834" s="7">
        <v>476</v>
      </c>
      <c r="D1834" s="7">
        <v>6417</v>
      </c>
      <c r="E1834" s="2"/>
      <c r="F1834" s="8">
        <v>40327.499027777776</v>
      </c>
      <c r="G1834" s="7">
        <v>0</v>
      </c>
      <c r="H1834" s="7">
        <v>3</v>
      </c>
      <c r="I1834" s="7" t="b">
        <f t="shared" si="84"/>
        <v>0</v>
      </c>
      <c r="J1834" s="7" t="b">
        <f t="shared" si="85"/>
        <v>1</v>
      </c>
      <c r="K1834" s="7">
        <f t="shared" si="86"/>
        <v>0</v>
      </c>
      <c r="L1834" s="7">
        <f>WEEKDAY(Table1[[#This Row],[post_time]])</f>
        <v>7</v>
      </c>
      <c r="M1834" s="7">
        <f>VLOOKUP(Table1[[#This Row],[topic_id]],'All Topics Data'!$A$2:$I$1243,8,FALSE)</f>
        <v>40319.029861111114</v>
      </c>
      <c r="N1834" s="7">
        <f>Table1[[#This Row],[Hui Reply?]]*(Table1[[#This Row],[post_time]]-Table1[[#This Row],[timestamp of previous reply]])</f>
        <v>0</v>
      </c>
      <c r="O1834" s="3">
        <f>O1833+Table1[[#This Row],[Hui Reply?]]</f>
        <v>411</v>
      </c>
      <c r="P1834" s="19">
        <f>INT(Table1[[#This Row],[post_time]])</f>
        <v>40327</v>
      </c>
      <c r="Q1834" s="3">
        <f>IF(Table1[[#This Row],[Hui Reply?]],VLOOKUP(Table1[[#This Row],[topic_id]],'All Topics Data'!$A$2:$E$1243,5,FALSE),0)</f>
        <v>0</v>
      </c>
      <c r="R1834" s="8">
        <f>Table1[[#This Row],[post_time]]+8/24</f>
        <v>40327.832361111112</v>
      </c>
      <c r="S1834" s="3">
        <f>IF(Table1[[#This Row],[post_position]]=1,0,SUMIFS($F$2:F1834,$H$2:H1834,Table1[[#This Row],[post_position]]-1,$C$2:C1834,Table1[[#This Row],[topic_id]]))</f>
        <v>40319.344629629632</v>
      </c>
    </row>
    <row r="1835" spans="1:19" x14ac:dyDescent="0.25">
      <c r="A1835" s="7">
        <v>1859</v>
      </c>
      <c r="B1835" s="7">
        <v>1</v>
      </c>
      <c r="C1835" s="7">
        <v>492</v>
      </c>
      <c r="D1835" s="7">
        <v>5297</v>
      </c>
      <c r="E1835" s="2"/>
      <c r="F1835" s="8">
        <v>40328.078564814816</v>
      </c>
      <c r="G1835" s="7">
        <v>0</v>
      </c>
      <c r="H1835" s="7">
        <v>1</v>
      </c>
      <c r="I1835" s="7" t="b">
        <f t="shared" si="84"/>
        <v>0</v>
      </c>
      <c r="J1835" s="7" t="b">
        <f t="shared" si="85"/>
        <v>0</v>
      </c>
      <c r="K1835" s="7">
        <f t="shared" si="86"/>
        <v>0</v>
      </c>
      <c r="L1835" s="7">
        <f>WEEKDAY(Table1[[#This Row],[post_time]])</f>
        <v>1</v>
      </c>
      <c r="M1835" s="7">
        <f>VLOOKUP(Table1[[#This Row],[topic_id]],'All Topics Data'!$A$2:$I$1243,8,FALSE)</f>
        <v>40328.078472222223</v>
      </c>
      <c r="N1835" s="7">
        <f>Table1[[#This Row],[Hui Reply?]]*(Table1[[#This Row],[post_time]]-Table1[[#This Row],[timestamp of previous reply]])</f>
        <v>0</v>
      </c>
      <c r="O1835" s="3">
        <f>O1834+Table1[[#This Row],[Hui Reply?]]</f>
        <v>411</v>
      </c>
      <c r="P1835" s="19">
        <f>INT(Table1[[#This Row],[post_time]])</f>
        <v>40328</v>
      </c>
      <c r="Q1835" s="3">
        <f>IF(Table1[[#This Row],[Hui Reply?]],VLOOKUP(Table1[[#This Row],[topic_id]],'All Topics Data'!$A$2:$E$1243,5,FALSE),0)</f>
        <v>0</v>
      </c>
      <c r="R1835" s="8">
        <f>Table1[[#This Row],[post_time]]+8/24</f>
        <v>40328.411898148152</v>
      </c>
      <c r="S1835" s="3">
        <f>IF(Table1[[#This Row],[post_position]]=1,0,SUMIFS($F$2:F1835,$H$2:H1835,Table1[[#This Row],[post_position]]-1,$C$2:C1835,Table1[[#This Row],[topic_id]]))</f>
        <v>0</v>
      </c>
    </row>
    <row r="1836" spans="1:19" x14ac:dyDescent="0.25">
      <c r="A1836" s="7">
        <v>1860</v>
      </c>
      <c r="B1836" s="7">
        <v>1</v>
      </c>
      <c r="C1836" s="7">
        <v>492</v>
      </c>
      <c r="D1836" s="7">
        <v>24</v>
      </c>
      <c r="F1836" s="8">
        <v>40328.195185185185</v>
      </c>
      <c r="G1836" s="7">
        <v>0</v>
      </c>
      <c r="H1836" s="7">
        <v>2</v>
      </c>
      <c r="I1836" s="7" t="b">
        <f t="shared" si="84"/>
        <v>1</v>
      </c>
      <c r="J1836" s="7" t="b">
        <f t="shared" si="85"/>
        <v>1</v>
      </c>
      <c r="K1836" s="7">
        <f t="shared" si="86"/>
        <v>1</v>
      </c>
      <c r="L1836" s="7">
        <f>WEEKDAY(Table1[[#This Row],[post_time]])</f>
        <v>1</v>
      </c>
      <c r="M1836" s="7">
        <f>VLOOKUP(Table1[[#This Row],[topic_id]],'All Topics Data'!$A$2:$I$1243,8,FALSE)</f>
        <v>40328.078472222223</v>
      </c>
      <c r="N1836" s="7">
        <f>Table1[[#This Row],[Hui Reply?]]*(Table1[[#This Row],[post_time]]-Table1[[#This Row],[timestamp of previous reply]])</f>
        <v>0.11662037036876427</v>
      </c>
      <c r="O1836" s="3">
        <f>O1835+Table1[[#This Row],[Hui Reply?]]</f>
        <v>412</v>
      </c>
      <c r="P1836" s="19">
        <f>INT(Table1[[#This Row],[post_time]])</f>
        <v>40328</v>
      </c>
      <c r="Q1836" s="3" t="str">
        <f>IF(Table1[[#This Row],[Hui Reply?]],VLOOKUP(Table1[[#This Row],[topic_id]],'All Topics Data'!$A$2:$E$1243,5,FALSE),0)</f>
        <v>johnmw1</v>
      </c>
      <c r="R1836" s="8">
        <f>Table1[[#This Row],[post_time]]+8/24</f>
        <v>40328.52851851852</v>
      </c>
      <c r="S1836" s="3">
        <f>IF(Table1[[#This Row],[post_position]]=1,0,SUMIFS($F$2:F1836,$H$2:H1836,Table1[[#This Row],[post_position]]-1,$C$2:C1836,Table1[[#This Row],[topic_id]]))</f>
        <v>40328.078564814816</v>
      </c>
    </row>
    <row r="1837" spans="1:19" x14ac:dyDescent="0.25">
      <c r="A1837" s="7">
        <v>1861</v>
      </c>
      <c r="B1837" s="7">
        <v>1</v>
      </c>
      <c r="C1837" s="7">
        <v>493</v>
      </c>
      <c r="D1837" s="7">
        <v>6436</v>
      </c>
      <c r="E1837" s="2"/>
      <c r="F1837" s="8">
        <v>40328.298032407409</v>
      </c>
      <c r="G1837" s="7">
        <v>0</v>
      </c>
      <c r="H1837" s="7">
        <v>1</v>
      </c>
      <c r="I1837" s="7" t="b">
        <f t="shared" si="84"/>
        <v>0</v>
      </c>
      <c r="J1837" s="7" t="b">
        <f t="shared" si="85"/>
        <v>0</v>
      </c>
      <c r="K1837" s="7">
        <f t="shared" si="86"/>
        <v>0</v>
      </c>
      <c r="L1837" s="7">
        <f>WEEKDAY(Table1[[#This Row],[post_time]])</f>
        <v>1</v>
      </c>
      <c r="M1837" s="7">
        <f>VLOOKUP(Table1[[#This Row],[topic_id]],'All Topics Data'!$A$2:$I$1243,8,FALSE)</f>
        <v>40328.29791666667</v>
      </c>
      <c r="N1837" s="7">
        <f>Table1[[#This Row],[Hui Reply?]]*(Table1[[#This Row],[post_time]]-Table1[[#This Row],[timestamp of previous reply]])</f>
        <v>0</v>
      </c>
      <c r="O1837" s="3">
        <f>O1836+Table1[[#This Row],[Hui Reply?]]</f>
        <v>412</v>
      </c>
      <c r="P1837" s="19">
        <f>INT(Table1[[#This Row],[post_time]])</f>
        <v>40328</v>
      </c>
      <c r="Q1837" s="3">
        <f>IF(Table1[[#This Row],[Hui Reply?]],VLOOKUP(Table1[[#This Row],[topic_id]],'All Topics Data'!$A$2:$E$1243,5,FALSE),0)</f>
        <v>0</v>
      </c>
      <c r="R1837" s="8">
        <f>Table1[[#This Row],[post_time]]+8/24</f>
        <v>40328.631365740745</v>
      </c>
      <c r="S1837" s="3">
        <f>IF(Table1[[#This Row],[post_position]]=1,0,SUMIFS($F$2:F1837,$H$2:H1837,Table1[[#This Row],[post_position]]-1,$C$2:C1837,Table1[[#This Row],[topic_id]]))</f>
        <v>0</v>
      </c>
    </row>
    <row r="1838" spans="1:19" x14ac:dyDescent="0.25">
      <c r="A1838" s="7">
        <v>1862</v>
      </c>
      <c r="B1838" s="7">
        <v>4</v>
      </c>
      <c r="C1838" s="7">
        <v>2</v>
      </c>
      <c r="D1838" s="7">
        <v>6436</v>
      </c>
      <c r="E1838" s="2"/>
      <c r="F1838" s="8">
        <v>40328.307557870372</v>
      </c>
      <c r="G1838" s="7">
        <v>0</v>
      </c>
      <c r="H1838" s="7">
        <v>49</v>
      </c>
      <c r="I1838" s="7" t="b">
        <f t="shared" si="84"/>
        <v>0</v>
      </c>
      <c r="J1838" s="7" t="b">
        <f t="shared" si="85"/>
        <v>1</v>
      </c>
      <c r="K1838" s="7">
        <f t="shared" si="86"/>
        <v>0</v>
      </c>
      <c r="L1838" s="7">
        <f>WEEKDAY(Table1[[#This Row],[post_time]])</f>
        <v>1</v>
      </c>
      <c r="M1838" s="7">
        <f>VLOOKUP(Table1[[#This Row],[topic_id]],'All Topics Data'!$A$2:$I$1243,8,FALSE)</f>
        <v>40019.929861111108</v>
      </c>
      <c r="N1838" s="7">
        <f>Table1[[#This Row],[Hui Reply?]]*(Table1[[#This Row],[post_time]]-Table1[[#This Row],[timestamp of previous reply]])</f>
        <v>0</v>
      </c>
      <c r="O1838" s="3">
        <f>O1837+Table1[[#This Row],[Hui Reply?]]</f>
        <v>412</v>
      </c>
      <c r="P1838" s="19">
        <f>INT(Table1[[#This Row],[post_time]])</f>
        <v>40328</v>
      </c>
      <c r="Q1838" s="3">
        <f>IF(Table1[[#This Row],[Hui Reply?]],VLOOKUP(Table1[[#This Row],[topic_id]],'All Topics Data'!$A$2:$E$1243,5,FALSE),0)</f>
        <v>0</v>
      </c>
      <c r="R1838" s="8">
        <f>Table1[[#This Row],[post_time]]+8/24</f>
        <v>40328.640891203708</v>
      </c>
      <c r="S1838" s="3">
        <f>IF(Table1[[#This Row],[post_position]]=1,0,SUMIFS($F$2:F1838,$H$2:H1838,Table1[[#This Row],[post_position]]-1,$C$2:C1838,Table1[[#This Row],[topic_id]]))</f>
        <v>40326.056168981479</v>
      </c>
    </row>
    <row r="1839" spans="1:19" x14ac:dyDescent="0.25">
      <c r="A1839" s="7">
        <v>1863</v>
      </c>
      <c r="B1839" s="7">
        <v>1</v>
      </c>
      <c r="C1839" s="7">
        <v>410</v>
      </c>
      <c r="D1839" s="7">
        <v>4061</v>
      </c>
      <c r="E1839" s="2"/>
      <c r="F1839" s="8">
        <v>40328.407893518517</v>
      </c>
      <c r="G1839" s="7">
        <v>0</v>
      </c>
      <c r="H1839" s="7">
        <v>13</v>
      </c>
      <c r="I1839" s="7" t="b">
        <f t="shared" si="84"/>
        <v>0</v>
      </c>
      <c r="J1839" s="7" t="b">
        <f t="shared" si="85"/>
        <v>1</v>
      </c>
      <c r="K1839" s="7">
        <f t="shared" si="86"/>
        <v>0</v>
      </c>
      <c r="L1839" s="7">
        <f>WEEKDAY(Table1[[#This Row],[post_time]])</f>
        <v>1</v>
      </c>
      <c r="M1839" s="7">
        <f>VLOOKUP(Table1[[#This Row],[topic_id]],'All Topics Data'!$A$2:$I$1243,8,FALSE)</f>
        <v>40284.864583333336</v>
      </c>
      <c r="N1839" s="7">
        <f>Table1[[#This Row],[Hui Reply?]]*(Table1[[#This Row],[post_time]]-Table1[[#This Row],[timestamp of previous reply]])</f>
        <v>0</v>
      </c>
      <c r="O1839" s="3">
        <f>O1838+Table1[[#This Row],[Hui Reply?]]</f>
        <v>412</v>
      </c>
      <c r="P1839" s="19">
        <f>INT(Table1[[#This Row],[post_time]])</f>
        <v>40328</v>
      </c>
      <c r="Q1839" s="3">
        <f>IF(Table1[[#This Row],[Hui Reply?]],VLOOKUP(Table1[[#This Row],[topic_id]],'All Topics Data'!$A$2:$E$1243,5,FALSE),0)</f>
        <v>0</v>
      </c>
      <c r="R1839" s="8">
        <f>Table1[[#This Row],[post_time]]+8/24</f>
        <v>40328.741226851853</v>
      </c>
      <c r="S1839" s="3">
        <f>IF(Table1[[#This Row],[post_position]]=1,0,SUMIFS($F$2:F1839,$H$2:H1839,Table1[[#This Row],[post_position]]-1,$C$2:C1839,Table1[[#This Row],[topic_id]]))</f>
        <v>40297.53056712963</v>
      </c>
    </row>
    <row r="1840" spans="1:19" x14ac:dyDescent="0.25">
      <c r="A1840" s="7">
        <v>1864</v>
      </c>
      <c r="B1840" s="7">
        <v>1</v>
      </c>
      <c r="C1840" s="7">
        <v>494</v>
      </c>
      <c r="D1840" s="7">
        <v>4061</v>
      </c>
      <c r="E1840" s="2"/>
      <c r="F1840" s="8">
        <v>40328.412604166668</v>
      </c>
      <c r="G1840" s="7">
        <v>0</v>
      </c>
      <c r="H1840" s="7">
        <v>1</v>
      </c>
      <c r="I1840" s="7" t="b">
        <f t="shared" si="84"/>
        <v>0</v>
      </c>
      <c r="J1840" s="7" t="b">
        <f t="shared" si="85"/>
        <v>0</v>
      </c>
      <c r="K1840" s="7">
        <f t="shared" si="86"/>
        <v>0</v>
      </c>
      <c r="L1840" s="7">
        <f>WEEKDAY(Table1[[#This Row],[post_time]])</f>
        <v>1</v>
      </c>
      <c r="M1840" s="7">
        <f>VLOOKUP(Table1[[#This Row],[topic_id]],'All Topics Data'!$A$2:$I$1243,8,FALSE)</f>
        <v>40328.412499999999</v>
      </c>
      <c r="N1840" s="7">
        <f>Table1[[#This Row],[Hui Reply?]]*(Table1[[#This Row],[post_time]]-Table1[[#This Row],[timestamp of previous reply]])</f>
        <v>0</v>
      </c>
      <c r="O1840" s="3">
        <f>O1839+Table1[[#This Row],[Hui Reply?]]</f>
        <v>412</v>
      </c>
      <c r="P1840" s="19">
        <f>INT(Table1[[#This Row],[post_time]])</f>
        <v>40328</v>
      </c>
      <c r="Q1840" s="3">
        <f>IF(Table1[[#This Row],[Hui Reply?]],VLOOKUP(Table1[[#This Row],[topic_id]],'All Topics Data'!$A$2:$E$1243,5,FALSE),0)</f>
        <v>0</v>
      </c>
      <c r="R1840" s="8">
        <f>Table1[[#This Row],[post_time]]+8/24</f>
        <v>40328.745937500003</v>
      </c>
      <c r="S1840" s="3">
        <f>IF(Table1[[#This Row],[post_position]]=1,0,SUMIFS($F$2:F1840,$H$2:H1840,Table1[[#This Row],[post_position]]-1,$C$2:C1840,Table1[[#This Row],[topic_id]]))</f>
        <v>0</v>
      </c>
    </row>
    <row r="1841" spans="1:19" x14ac:dyDescent="0.25">
      <c r="A1841" s="7">
        <v>1865</v>
      </c>
      <c r="B1841" s="7">
        <v>1</v>
      </c>
      <c r="C1841" s="7">
        <v>492</v>
      </c>
      <c r="D1841" s="7">
        <v>5297</v>
      </c>
      <c r="F1841" s="8">
        <v>40328.890173611115</v>
      </c>
      <c r="G1841" s="7">
        <v>0</v>
      </c>
      <c r="H1841" s="7">
        <v>3</v>
      </c>
      <c r="I1841" s="7" t="b">
        <f t="shared" si="84"/>
        <v>0</v>
      </c>
      <c r="J1841" s="7" t="b">
        <f t="shared" si="85"/>
        <v>1</v>
      </c>
      <c r="K1841" s="7">
        <f t="shared" si="86"/>
        <v>0</v>
      </c>
      <c r="L1841" s="7">
        <f>WEEKDAY(Table1[[#This Row],[post_time]])</f>
        <v>1</v>
      </c>
      <c r="M1841" s="7">
        <f>VLOOKUP(Table1[[#This Row],[topic_id]],'All Topics Data'!$A$2:$I$1243,8,FALSE)</f>
        <v>40328.078472222223</v>
      </c>
      <c r="N1841" s="7">
        <f>Table1[[#This Row],[Hui Reply?]]*(Table1[[#This Row],[post_time]]-Table1[[#This Row],[timestamp of previous reply]])</f>
        <v>0</v>
      </c>
      <c r="O1841" s="3">
        <f>O1840+Table1[[#This Row],[Hui Reply?]]</f>
        <v>412</v>
      </c>
      <c r="P1841" s="19">
        <f>INT(Table1[[#This Row],[post_time]])</f>
        <v>40328</v>
      </c>
      <c r="Q1841" s="3">
        <f>IF(Table1[[#This Row],[Hui Reply?]],VLOOKUP(Table1[[#This Row],[topic_id]],'All Topics Data'!$A$2:$E$1243,5,FALSE),0)</f>
        <v>0</v>
      </c>
      <c r="R1841" s="8">
        <f>Table1[[#This Row],[post_time]]+8/24</f>
        <v>40329.22350694445</v>
      </c>
      <c r="S1841" s="3">
        <f>IF(Table1[[#This Row],[post_position]]=1,0,SUMIFS($F$2:F1841,$H$2:H1841,Table1[[#This Row],[post_position]]-1,$C$2:C1841,Table1[[#This Row],[topic_id]]))</f>
        <v>40328.195185185185</v>
      </c>
    </row>
    <row r="1842" spans="1:19" x14ac:dyDescent="0.25">
      <c r="A1842" s="7">
        <v>1866</v>
      </c>
      <c r="B1842" s="7">
        <v>1</v>
      </c>
      <c r="C1842" s="7">
        <v>492</v>
      </c>
      <c r="D1842" s="7">
        <v>24</v>
      </c>
      <c r="E1842" s="2"/>
      <c r="F1842" s="8">
        <v>40329.067858796298</v>
      </c>
      <c r="G1842" s="7">
        <v>0</v>
      </c>
      <c r="H1842" s="7">
        <v>4</v>
      </c>
      <c r="I1842" s="7" t="b">
        <f t="shared" si="84"/>
        <v>1</v>
      </c>
      <c r="J1842" s="7" t="b">
        <f t="shared" si="85"/>
        <v>1</v>
      </c>
      <c r="K1842" s="7">
        <f t="shared" si="86"/>
        <v>1</v>
      </c>
      <c r="L1842" s="7">
        <f>WEEKDAY(Table1[[#This Row],[post_time]])</f>
        <v>2</v>
      </c>
      <c r="M1842" s="7">
        <f>VLOOKUP(Table1[[#This Row],[topic_id]],'All Topics Data'!$A$2:$I$1243,8,FALSE)</f>
        <v>40328.078472222223</v>
      </c>
      <c r="N1842" s="7">
        <f>Table1[[#This Row],[Hui Reply?]]*(Table1[[#This Row],[post_time]]-Table1[[#This Row],[timestamp of previous reply]])</f>
        <v>0.17768518518278142</v>
      </c>
      <c r="O1842" s="3">
        <f>O1841+Table1[[#This Row],[Hui Reply?]]</f>
        <v>413</v>
      </c>
      <c r="P1842" s="19">
        <f>INT(Table1[[#This Row],[post_time]])</f>
        <v>40329</v>
      </c>
      <c r="Q1842" s="3" t="str">
        <f>IF(Table1[[#This Row],[Hui Reply?]],VLOOKUP(Table1[[#This Row],[topic_id]],'All Topics Data'!$A$2:$E$1243,5,FALSE),0)</f>
        <v>johnmw1</v>
      </c>
      <c r="R1842" s="8">
        <f>Table1[[#This Row],[post_time]]+8/24</f>
        <v>40329.401192129633</v>
      </c>
      <c r="S1842" s="3">
        <f>IF(Table1[[#This Row],[post_position]]=1,0,SUMIFS($F$2:F1842,$H$2:H1842,Table1[[#This Row],[post_position]]-1,$C$2:C1842,Table1[[#This Row],[topic_id]]))</f>
        <v>40328.890173611115</v>
      </c>
    </row>
    <row r="1843" spans="1:19" x14ac:dyDescent="0.25">
      <c r="A1843" s="7">
        <v>1867</v>
      </c>
      <c r="B1843" s="7">
        <v>1</v>
      </c>
      <c r="C1843" s="7">
        <v>476</v>
      </c>
      <c r="D1843" s="7">
        <v>24</v>
      </c>
      <c r="F1843" s="8">
        <v>40329.069687499999</v>
      </c>
      <c r="G1843" s="7">
        <v>0</v>
      </c>
      <c r="H1843" s="7">
        <v>4</v>
      </c>
      <c r="I1843" s="7" t="b">
        <f t="shared" si="84"/>
        <v>1</v>
      </c>
      <c r="J1843" s="7" t="b">
        <f t="shared" si="85"/>
        <v>1</v>
      </c>
      <c r="K1843" s="7">
        <f t="shared" si="86"/>
        <v>1</v>
      </c>
      <c r="L1843" s="7">
        <f>WEEKDAY(Table1[[#This Row],[post_time]])</f>
        <v>2</v>
      </c>
      <c r="M1843" s="7">
        <f>VLOOKUP(Table1[[#This Row],[topic_id]],'All Topics Data'!$A$2:$I$1243,8,FALSE)</f>
        <v>40319.029861111114</v>
      </c>
      <c r="N1843" s="7">
        <f>Table1[[#This Row],[Hui Reply?]]*(Table1[[#This Row],[post_time]]-Table1[[#This Row],[timestamp of previous reply]])</f>
        <v>1.570659722223354</v>
      </c>
      <c r="O1843" s="3">
        <f>O1842+Table1[[#This Row],[Hui Reply?]]</f>
        <v>414</v>
      </c>
      <c r="P1843" s="19">
        <f>INT(Table1[[#This Row],[post_time]])</f>
        <v>40329</v>
      </c>
      <c r="Q1843" s="3" t="str">
        <f>IF(Table1[[#This Row],[Hui Reply?]],VLOOKUP(Table1[[#This Row],[topic_id]],'All Topics Data'!$A$2:$E$1243,5,FALSE),0)</f>
        <v>matthew george</v>
      </c>
      <c r="R1843" s="8">
        <f>Table1[[#This Row],[post_time]]+8/24</f>
        <v>40329.403020833335</v>
      </c>
      <c r="S1843" s="3">
        <f>IF(Table1[[#This Row],[post_position]]=1,0,SUMIFS($F$2:F1843,$H$2:H1843,Table1[[#This Row],[post_position]]-1,$C$2:C1843,Table1[[#This Row],[topic_id]]))</f>
        <v>40327.499027777776</v>
      </c>
    </row>
    <row r="1844" spans="1:19" x14ac:dyDescent="0.25">
      <c r="A1844" s="7">
        <v>1868</v>
      </c>
      <c r="B1844" s="7">
        <v>1</v>
      </c>
      <c r="C1844" s="7">
        <v>493</v>
      </c>
      <c r="D1844" s="7">
        <v>24</v>
      </c>
      <c r="E1844" s="2"/>
      <c r="F1844" s="8">
        <v>40329.074629629627</v>
      </c>
      <c r="G1844" s="7">
        <v>0</v>
      </c>
      <c r="H1844" s="7">
        <v>2</v>
      </c>
      <c r="I1844" s="7" t="b">
        <f t="shared" si="84"/>
        <v>1</v>
      </c>
      <c r="J1844" s="7" t="b">
        <f t="shared" si="85"/>
        <v>1</v>
      </c>
      <c r="K1844" s="7">
        <f t="shared" si="86"/>
        <v>1</v>
      </c>
      <c r="L1844" s="7">
        <f>WEEKDAY(Table1[[#This Row],[post_time]])</f>
        <v>2</v>
      </c>
      <c r="M1844" s="7">
        <f>VLOOKUP(Table1[[#This Row],[topic_id]],'All Topics Data'!$A$2:$I$1243,8,FALSE)</f>
        <v>40328.29791666667</v>
      </c>
      <c r="N1844" s="7">
        <f>Table1[[#This Row],[Hui Reply?]]*(Table1[[#This Row],[post_time]]-Table1[[#This Row],[timestamp of previous reply]])</f>
        <v>0.77659722221869742</v>
      </c>
      <c r="O1844" s="3">
        <f>O1843+Table1[[#This Row],[Hui Reply?]]</f>
        <v>415</v>
      </c>
      <c r="P1844" s="19">
        <f>INT(Table1[[#This Row],[post_time]])</f>
        <v>40329</v>
      </c>
      <c r="Q1844" s="3" t="str">
        <f>IF(Table1[[#This Row],[Hui Reply?]],VLOOKUP(Table1[[#This Row],[topic_id]],'All Topics Data'!$A$2:$E$1243,5,FALSE),0)</f>
        <v>karlhr</v>
      </c>
      <c r="R1844" s="8">
        <f>Table1[[#This Row],[post_time]]+8/24</f>
        <v>40329.407962962963</v>
      </c>
      <c r="S1844" s="3">
        <f>IF(Table1[[#This Row],[post_position]]=1,0,SUMIFS($F$2:F1844,$H$2:H1844,Table1[[#This Row],[post_position]]-1,$C$2:C1844,Table1[[#This Row],[topic_id]]))</f>
        <v>40328.298032407409</v>
      </c>
    </row>
    <row r="1845" spans="1:19" x14ac:dyDescent="0.25">
      <c r="A1845" s="7">
        <v>1869</v>
      </c>
      <c r="B1845" s="7">
        <v>1</v>
      </c>
      <c r="C1845" s="7">
        <v>485</v>
      </c>
      <c r="D1845" s="7">
        <v>24</v>
      </c>
      <c r="F1845" s="8">
        <v>40329.075810185182</v>
      </c>
      <c r="G1845" s="7">
        <v>0</v>
      </c>
      <c r="H1845" s="7">
        <v>4</v>
      </c>
      <c r="I1845" s="7" t="b">
        <f t="shared" si="84"/>
        <v>1</v>
      </c>
      <c r="J1845" s="7" t="b">
        <f t="shared" si="85"/>
        <v>1</v>
      </c>
      <c r="K1845" s="7">
        <f t="shared" si="86"/>
        <v>1</v>
      </c>
      <c r="L1845" s="7">
        <f>WEEKDAY(Table1[[#This Row],[post_time]])</f>
        <v>2</v>
      </c>
      <c r="M1845" s="7">
        <f>VLOOKUP(Table1[[#This Row],[topic_id]],'All Topics Data'!$A$2:$I$1243,8,FALSE)</f>
        <v>40324.238194444442</v>
      </c>
      <c r="N1845" s="7">
        <f>Table1[[#This Row],[Hui Reply?]]*(Table1[[#This Row],[post_time]]-Table1[[#This Row],[timestamp of previous reply]])</f>
        <v>3.8328819444432156</v>
      </c>
      <c r="O1845" s="3">
        <f>O1844+Table1[[#This Row],[Hui Reply?]]</f>
        <v>416</v>
      </c>
      <c r="P1845" s="19">
        <f>INT(Table1[[#This Row],[post_time]])</f>
        <v>40329</v>
      </c>
      <c r="Q1845" s="3" t="str">
        <f>IF(Table1[[#This Row],[Hui Reply?]],VLOOKUP(Table1[[#This Row],[topic_id]],'All Topics Data'!$A$2:$E$1243,5,FALSE),0)</f>
        <v>Azad</v>
      </c>
      <c r="R1845" s="8">
        <f>Table1[[#This Row],[post_time]]+8/24</f>
        <v>40329.409143518518</v>
      </c>
      <c r="S1845" s="3">
        <f>IF(Table1[[#This Row],[post_position]]=1,0,SUMIFS($F$2:F1845,$H$2:H1845,Table1[[#This Row],[post_position]]-1,$C$2:C1845,Table1[[#This Row],[topic_id]]))</f>
        <v>40325.242928240739</v>
      </c>
    </row>
    <row r="1846" spans="1:19" x14ac:dyDescent="0.25">
      <c r="A1846" s="7">
        <v>1870</v>
      </c>
      <c r="B1846" s="7">
        <v>1</v>
      </c>
      <c r="C1846" s="7">
        <v>494</v>
      </c>
      <c r="D1846" s="7">
        <v>6381</v>
      </c>
      <c r="E1846" s="2"/>
      <c r="F1846" s="8">
        <v>40329.395185185182</v>
      </c>
      <c r="G1846" s="7">
        <v>0</v>
      </c>
      <c r="H1846" s="7">
        <v>2</v>
      </c>
      <c r="I1846" s="7" t="b">
        <f t="shared" si="84"/>
        <v>0</v>
      </c>
      <c r="J1846" s="7" t="b">
        <f t="shared" si="85"/>
        <v>1</v>
      </c>
      <c r="K1846" s="7">
        <f t="shared" si="86"/>
        <v>0</v>
      </c>
      <c r="L1846" s="7">
        <f>WEEKDAY(Table1[[#This Row],[post_time]])</f>
        <v>2</v>
      </c>
      <c r="M1846" s="7">
        <f>VLOOKUP(Table1[[#This Row],[topic_id]],'All Topics Data'!$A$2:$I$1243,8,FALSE)</f>
        <v>40328.412499999999</v>
      </c>
      <c r="N1846" s="7">
        <f>Table1[[#This Row],[Hui Reply?]]*(Table1[[#This Row],[post_time]]-Table1[[#This Row],[timestamp of previous reply]])</f>
        <v>0</v>
      </c>
      <c r="O1846" s="3">
        <f>O1845+Table1[[#This Row],[Hui Reply?]]</f>
        <v>416</v>
      </c>
      <c r="P1846" s="19">
        <f>INT(Table1[[#This Row],[post_time]])</f>
        <v>40329</v>
      </c>
      <c r="Q1846" s="3">
        <f>IF(Table1[[#This Row],[Hui Reply?]],VLOOKUP(Table1[[#This Row],[topic_id]],'All Topics Data'!$A$2:$E$1243,5,FALSE),0)</f>
        <v>0</v>
      </c>
      <c r="R1846" s="8">
        <f>Table1[[#This Row],[post_time]]+8/24</f>
        <v>40329.728518518517</v>
      </c>
      <c r="S1846" s="3">
        <f>IF(Table1[[#This Row],[post_position]]=1,0,SUMIFS($F$2:F1846,$H$2:H1846,Table1[[#This Row],[post_position]]-1,$C$2:C1846,Table1[[#This Row],[topic_id]]))</f>
        <v>40328.412604166668</v>
      </c>
    </row>
    <row r="1847" spans="1:19" x14ac:dyDescent="0.25">
      <c r="A1847" s="7">
        <v>1871</v>
      </c>
      <c r="B1847" s="7">
        <v>1</v>
      </c>
      <c r="C1847" s="7">
        <v>495</v>
      </c>
      <c r="D1847" s="7">
        <v>6455</v>
      </c>
      <c r="E1847" s="2"/>
      <c r="F1847" s="8">
        <v>40329.440763888888</v>
      </c>
      <c r="G1847" s="7">
        <v>0</v>
      </c>
      <c r="H1847" s="7">
        <v>1</v>
      </c>
      <c r="I1847" s="7" t="b">
        <f t="shared" si="84"/>
        <v>0</v>
      </c>
      <c r="J1847" s="7" t="b">
        <f t="shared" si="85"/>
        <v>0</v>
      </c>
      <c r="K1847" s="7">
        <f t="shared" si="86"/>
        <v>0</v>
      </c>
      <c r="L1847" s="7">
        <f>WEEKDAY(Table1[[#This Row],[post_time]])</f>
        <v>2</v>
      </c>
      <c r="M1847" s="7">
        <f>VLOOKUP(Table1[[#This Row],[topic_id]],'All Topics Data'!$A$2:$I$1243,8,FALSE)</f>
        <v>40329.44027777778</v>
      </c>
      <c r="N1847" s="7">
        <f>Table1[[#This Row],[Hui Reply?]]*(Table1[[#This Row],[post_time]]-Table1[[#This Row],[timestamp of previous reply]])</f>
        <v>0</v>
      </c>
      <c r="O1847" s="3">
        <f>O1846+Table1[[#This Row],[Hui Reply?]]</f>
        <v>416</v>
      </c>
      <c r="P1847" s="19">
        <f>INT(Table1[[#This Row],[post_time]])</f>
        <v>40329</v>
      </c>
      <c r="Q1847" s="3">
        <f>IF(Table1[[#This Row],[Hui Reply?]],VLOOKUP(Table1[[#This Row],[topic_id]],'All Topics Data'!$A$2:$E$1243,5,FALSE),0)</f>
        <v>0</v>
      </c>
      <c r="R1847" s="8">
        <f>Table1[[#This Row],[post_time]]+8/24</f>
        <v>40329.774097222224</v>
      </c>
      <c r="S1847" s="3">
        <f>IF(Table1[[#This Row],[post_position]]=1,0,SUMIFS($F$2:F1847,$H$2:H1847,Table1[[#This Row],[post_position]]-1,$C$2:C1847,Table1[[#This Row],[topic_id]]))</f>
        <v>0</v>
      </c>
    </row>
    <row r="1848" spans="1:19" x14ac:dyDescent="0.25">
      <c r="A1848" s="7">
        <v>1872</v>
      </c>
      <c r="B1848" s="7">
        <v>1</v>
      </c>
      <c r="C1848" s="7">
        <v>495</v>
      </c>
      <c r="D1848" s="7">
        <v>24</v>
      </c>
      <c r="F1848" s="8">
        <v>40329.476944444446</v>
      </c>
      <c r="G1848" s="7">
        <v>0</v>
      </c>
      <c r="H1848" s="7">
        <v>2</v>
      </c>
      <c r="I1848" s="7" t="b">
        <f t="shared" si="84"/>
        <v>1</v>
      </c>
      <c r="J1848" s="7" t="b">
        <f t="shared" si="85"/>
        <v>1</v>
      </c>
      <c r="K1848" s="7">
        <f t="shared" si="86"/>
        <v>1</v>
      </c>
      <c r="L1848" s="7">
        <f>WEEKDAY(Table1[[#This Row],[post_time]])</f>
        <v>2</v>
      </c>
      <c r="M1848" s="7">
        <f>VLOOKUP(Table1[[#This Row],[topic_id]],'All Topics Data'!$A$2:$I$1243,8,FALSE)</f>
        <v>40329.44027777778</v>
      </c>
      <c r="N1848" s="7">
        <f>Table1[[#This Row],[Hui Reply?]]*(Table1[[#This Row],[post_time]]-Table1[[#This Row],[timestamp of previous reply]])</f>
        <v>3.6180555558530614E-2</v>
      </c>
      <c r="O1848" s="3">
        <f>O1847+Table1[[#This Row],[Hui Reply?]]</f>
        <v>417</v>
      </c>
      <c r="P1848" s="19">
        <f>INT(Table1[[#This Row],[post_time]])</f>
        <v>40329</v>
      </c>
      <c r="Q1848" s="3" t="str">
        <f>IF(Table1[[#This Row],[Hui Reply?]],VLOOKUP(Table1[[#This Row],[topic_id]],'All Topics Data'!$A$2:$E$1243,5,FALSE),0)</f>
        <v>raghuram117</v>
      </c>
      <c r="R1848" s="8">
        <f>Table1[[#This Row],[post_time]]+8/24</f>
        <v>40329.810277777782</v>
      </c>
      <c r="S1848" s="3">
        <f>IF(Table1[[#This Row],[post_position]]=1,0,SUMIFS($F$2:F1848,$H$2:H1848,Table1[[#This Row],[post_position]]-1,$C$2:C1848,Table1[[#This Row],[topic_id]]))</f>
        <v>40329.440763888888</v>
      </c>
    </row>
    <row r="1849" spans="1:19" x14ac:dyDescent="0.25">
      <c r="A1849" s="7">
        <v>1873</v>
      </c>
      <c r="B1849" s="7">
        <v>1</v>
      </c>
      <c r="C1849" s="7">
        <v>495</v>
      </c>
      <c r="D1849" s="7">
        <v>6458</v>
      </c>
      <c r="F1849" s="8">
        <v>40329.51771990741</v>
      </c>
      <c r="G1849" s="7">
        <v>0</v>
      </c>
      <c r="H1849" s="7">
        <v>3</v>
      </c>
      <c r="I1849" s="7" t="b">
        <f t="shared" si="84"/>
        <v>0</v>
      </c>
      <c r="J1849" s="7" t="b">
        <f t="shared" si="85"/>
        <v>1</v>
      </c>
      <c r="K1849" s="7">
        <f t="shared" si="86"/>
        <v>0</v>
      </c>
      <c r="L1849" s="7">
        <f>WEEKDAY(Table1[[#This Row],[post_time]])</f>
        <v>2</v>
      </c>
      <c r="M1849" s="7">
        <f>VLOOKUP(Table1[[#This Row],[topic_id]],'All Topics Data'!$A$2:$I$1243,8,FALSE)</f>
        <v>40329.44027777778</v>
      </c>
      <c r="N1849" s="7">
        <f>Table1[[#This Row],[Hui Reply?]]*(Table1[[#This Row],[post_time]]-Table1[[#This Row],[timestamp of previous reply]])</f>
        <v>0</v>
      </c>
      <c r="O1849" s="3">
        <f>O1848+Table1[[#This Row],[Hui Reply?]]</f>
        <v>417</v>
      </c>
      <c r="P1849" s="19">
        <f>INT(Table1[[#This Row],[post_time]])</f>
        <v>40329</v>
      </c>
      <c r="Q1849" s="3">
        <f>IF(Table1[[#This Row],[Hui Reply?]],VLOOKUP(Table1[[#This Row],[topic_id]],'All Topics Data'!$A$2:$E$1243,5,FALSE),0)</f>
        <v>0</v>
      </c>
      <c r="R1849" s="8">
        <f>Table1[[#This Row],[post_time]]+8/24</f>
        <v>40329.851053240745</v>
      </c>
      <c r="S1849" s="3">
        <f>IF(Table1[[#This Row],[post_position]]=1,0,SUMIFS($F$2:F1849,$H$2:H1849,Table1[[#This Row],[post_position]]-1,$C$2:C1849,Table1[[#This Row],[topic_id]]))</f>
        <v>40329.476944444446</v>
      </c>
    </row>
    <row r="1850" spans="1:19" x14ac:dyDescent="0.25">
      <c r="A1850" s="7">
        <v>1874</v>
      </c>
      <c r="B1850" s="7">
        <v>1</v>
      </c>
      <c r="C1850" s="7">
        <v>476</v>
      </c>
      <c r="D1850" s="7">
        <v>6417</v>
      </c>
      <c r="F1850" s="8">
        <v>40329.866990740738</v>
      </c>
      <c r="G1850" s="7">
        <v>0</v>
      </c>
      <c r="H1850" s="7">
        <v>5</v>
      </c>
      <c r="I1850" s="7" t="b">
        <f t="shared" si="84"/>
        <v>0</v>
      </c>
      <c r="J1850" s="7" t="b">
        <f t="shared" si="85"/>
        <v>1</v>
      </c>
      <c r="K1850" s="7">
        <f t="shared" si="86"/>
        <v>0</v>
      </c>
      <c r="L1850" s="7">
        <f>WEEKDAY(Table1[[#This Row],[post_time]])</f>
        <v>2</v>
      </c>
      <c r="M1850" s="7">
        <f>VLOOKUP(Table1[[#This Row],[topic_id]],'All Topics Data'!$A$2:$I$1243,8,FALSE)</f>
        <v>40319.029861111114</v>
      </c>
      <c r="N1850" s="7">
        <f>Table1[[#This Row],[Hui Reply?]]*(Table1[[#This Row],[post_time]]-Table1[[#This Row],[timestamp of previous reply]])</f>
        <v>0</v>
      </c>
      <c r="O1850" s="3">
        <f>O1849+Table1[[#This Row],[Hui Reply?]]</f>
        <v>417</v>
      </c>
      <c r="P1850" s="19">
        <f>INT(Table1[[#This Row],[post_time]])</f>
        <v>40329</v>
      </c>
      <c r="Q1850" s="3">
        <f>IF(Table1[[#This Row],[Hui Reply?]],VLOOKUP(Table1[[#This Row],[topic_id]],'All Topics Data'!$A$2:$E$1243,5,FALSE),0)</f>
        <v>0</v>
      </c>
      <c r="R1850" s="8">
        <f>Table1[[#This Row],[post_time]]+8/24</f>
        <v>40330.200324074074</v>
      </c>
      <c r="S1850" s="3">
        <f>IF(Table1[[#This Row],[post_position]]=1,0,SUMIFS($F$2:F1850,$H$2:H1850,Table1[[#This Row],[post_position]]-1,$C$2:C1850,Table1[[#This Row],[topic_id]]))</f>
        <v>40329.069687499999</v>
      </c>
    </row>
    <row r="1851" spans="1:19" x14ac:dyDescent="0.25">
      <c r="A1851" s="7">
        <v>1875</v>
      </c>
      <c r="B1851" s="7">
        <v>4</v>
      </c>
      <c r="C1851" s="7">
        <v>2</v>
      </c>
      <c r="D1851" s="7">
        <v>6473</v>
      </c>
      <c r="E1851" s="2"/>
      <c r="F1851" s="8">
        <v>40330.197685185187</v>
      </c>
      <c r="G1851" s="7">
        <v>0</v>
      </c>
      <c r="H1851" s="7">
        <v>50</v>
      </c>
      <c r="I1851" s="7" t="b">
        <f t="shared" si="84"/>
        <v>0</v>
      </c>
      <c r="J1851" s="7" t="b">
        <f t="shared" si="85"/>
        <v>1</v>
      </c>
      <c r="K1851" s="7">
        <f t="shared" si="86"/>
        <v>0</v>
      </c>
      <c r="L1851" s="7">
        <f>WEEKDAY(Table1[[#This Row],[post_time]])</f>
        <v>3</v>
      </c>
      <c r="M1851" s="7">
        <f>VLOOKUP(Table1[[#This Row],[topic_id]],'All Topics Data'!$A$2:$I$1243,8,FALSE)</f>
        <v>40019.929861111108</v>
      </c>
      <c r="N1851" s="7">
        <f>Table1[[#This Row],[Hui Reply?]]*(Table1[[#This Row],[post_time]]-Table1[[#This Row],[timestamp of previous reply]])</f>
        <v>0</v>
      </c>
      <c r="O1851" s="3">
        <f>O1850+Table1[[#This Row],[Hui Reply?]]</f>
        <v>417</v>
      </c>
      <c r="P1851" s="19">
        <f>INT(Table1[[#This Row],[post_time]])</f>
        <v>40330</v>
      </c>
      <c r="Q1851" s="3">
        <f>IF(Table1[[#This Row],[Hui Reply?]],VLOOKUP(Table1[[#This Row],[topic_id]],'All Topics Data'!$A$2:$E$1243,5,FALSE),0)</f>
        <v>0</v>
      </c>
      <c r="R1851" s="8">
        <f>Table1[[#This Row],[post_time]]+8/24</f>
        <v>40330.531018518523</v>
      </c>
      <c r="S1851" s="3">
        <f>IF(Table1[[#This Row],[post_position]]=1,0,SUMIFS($F$2:F1851,$H$2:H1851,Table1[[#This Row],[post_position]]-1,$C$2:C1851,Table1[[#This Row],[topic_id]]))</f>
        <v>40328.307557870372</v>
      </c>
    </row>
    <row r="1852" spans="1:19" x14ac:dyDescent="0.25">
      <c r="A1852" s="7">
        <v>1876</v>
      </c>
      <c r="B1852" s="7">
        <v>3</v>
      </c>
      <c r="C1852" s="7">
        <v>496</v>
      </c>
      <c r="D1852" s="7">
        <v>6473</v>
      </c>
      <c r="E1852" s="2"/>
      <c r="F1852" s="8">
        <v>40330.203645833331</v>
      </c>
      <c r="G1852" s="7">
        <v>0</v>
      </c>
      <c r="H1852" s="7">
        <v>1</v>
      </c>
      <c r="I1852" s="7" t="b">
        <f t="shared" si="84"/>
        <v>0</v>
      </c>
      <c r="J1852" s="7" t="b">
        <f t="shared" si="85"/>
        <v>0</v>
      </c>
      <c r="K1852" s="7">
        <f t="shared" si="86"/>
        <v>0</v>
      </c>
      <c r="L1852" s="7">
        <f>WEEKDAY(Table1[[#This Row],[post_time]])</f>
        <v>3</v>
      </c>
      <c r="M1852" s="7">
        <f>VLOOKUP(Table1[[#This Row],[topic_id]],'All Topics Data'!$A$2:$I$1243,8,FALSE)</f>
        <v>40330.203472222223</v>
      </c>
      <c r="N1852" s="7">
        <f>Table1[[#This Row],[Hui Reply?]]*(Table1[[#This Row],[post_time]]-Table1[[#This Row],[timestamp of previous reply]])</f>
        <v>0</v>
      </c>
      <c r="O1852" s="3">
        <f>O1851+Table1[[#This Row],[Hui Reply?]]</f>
        <v>417</v>
      </c>
      <c r="P1852" s="19">
        <f>INT(Table1[[#This Row],[post_time]])</f>
        <v>40330</v>
      </c>
      <c r="Q1852" s="3">
        <f>IF(Table1[[#This Row],[Hui Reply?]],VLOOKUP(Table1[[#This Row],[topic_id]],'All Topics Data'!$A$2:$E$1243,5,FALSE),0)</f>
        <v>0</v>
      </c>
      <c r="R1852" s="8">
        <f>Table1[[#This Row],[post_time]]+8/24</f>
        <v>40330.536979166667</v>
      </c>
      <c r="S1852" s="3">
        <f>IF(Table1[[#This Row],[post_position]]=1,0,SUMIFS($F$2:F1852,$H$2:H1852,Table1[[#This Row],[post_position]]-1,$C$2:C1852,Table1[[#This Row],[topic_id]]))</f>
        <v>0</v>
      </c>
    </row>
    <row r="1853" spans="1:19" x14ac:dyDescent="0.25">
      <c r="A1853" s="7">
        <v>1877</v>
      </c>
      <c r="B1853" s="7">
        <v>1</v>
      </c>
      <c r="C1853" s="7">
        <v>497</v>
      </c>
      <c r="D1853" s="7">
        <v>6389</v>
      </c>
      <c r="E1853" s="2"/>
      <c r="F1853" s="8">
        <v>40330.3675</v>
      </c>
      <c r="G1853" s="7">
        <v>0</v>
      </c>
      <c r="H1853" s="7">
        <v>1</v>
      </c>
      <c r="I1853" s="7" t="b">
        <f t="shared" si="84"/>
        <v>0</v>
      </c>
      <c r="J1853" s="7" t="b">
        <f t="shared" si="85"/>
        <v>0</v>
      </c>
      <c r="K1853" s="7">
        <f t="shared" si="86"/>
        <v>0</v>
      </c>
      <c r="L1853" s="7">
        <f>WEEKDAY(Table1[[#This Row],[post_time]])</f>
        <v>3</v>
      </c>
      <c r="M1853" s="7">
        <f>VLOOKUP(Table1[[#This Row],[topic_id]],'All Topics Data'!$A$2:$I$1243,8,FALSE)</f>
        <v>40330.367361111108</v>
      </c>
      <c r="N1853" s="7">
        <f>Table1[[#This Row],[Hui Reply?]]*(Table1[[#This Row],[post_time]]-Table1[[#This Row],[timestamp of previous reply]])</f>
        <v>0</v>
      </c>
      <c r="O1853" s="3">
        <f>O1852+Table1[[#This Row],[Hui Reply?]]</f>
        <v>417</v>
      </c>
      <c r="P1853" s="19">
        <f>INT(Table1[[#This Row],[post_time]])</f>
        <v>40330</v>
      </c>
      <c r="Q1853" s="3">
        <f>IF(Table1[[#This Row],[Hui Reply?]],VLOOKUP(Table1[[#This Row],[topic_id]],'All Topics Data'!$A$2:$E$1243,5,FALSE),0)</f>
        <v>0</v>
      </c>
      <c r="R1853" s="8">
        <f>Table1[[#This Row],[post_time]]+8/24</f>
        <v>40330.700833333336</v>
      </c>
      <c r="S1853" s="3">
        <f>IF(Table1[[#This Row],[post_position]]=1,0,SUMIFS($F$2:F1853,$H$2:H1853,Table1[[#This Row],[post_position]]-1,$C$2:C1853,Table1[[#This Row],[topic_id]]))</f>
        <v>0</v>
      </c>
    </row>
    <row r="1854" spans="1:19" x14ac:dyDescent="0.25">
      <c r="A1854" s="7">
        <v>1878</v>
      </c>
      <c r="B1854" s="7">
        <v>1</v>
      </c>
      <c r="C1854" s="7">
        <v>497</v>
      </c>
      <c r="D1854" s="7">
        <v>24</v>
      </c>
      <c r="E1854" s="2"/>
      <c r="F1854" s="8">
        <v>40330.383055555554</v>
      </c>
      <c r="G1854" s="7">
        <v>0</v>
      </c>
      <c r="H1854" s="7">
        <v>2</v>
      </c>
      <c r="I1854" s="7" t="b">
        <f t="shared" si="84"/>
        <v>1</v>
      </c>
      <c r="J1854" s="7" t="b">
        <f t="shared" si="85"/>
        <v>1</v>
      </c>
      <c r="K1854" s="7">
        <f t="shared" si="86"/>
        <v>1</v>
      </c>
      <c r="L1854" s="7">
        <f>WEEKDAY(Table1[[#This Row],[post_time]])</f>
        <v>3</v>
      </c>
      <c r="M1854" s="7">
        <f>VLOOKUP(Table1[[#This Row],[topic_id]],'All Topics Data'!$A$2:$I$1243,8,FALSE)</f>
        <v>40330.367361111108</v>
      </c>
      <c r="N1854" s="7">
        <f>Table1[[#This Row],[Hui Reply?]]*(Table1[[#This Row],[post_time]]-Table1[[#This Row],[timestamp of previous reply]])</f>
        <v>1.5555555553874001E-2</v>
      </c>
      <c r="O1854" s="3">
        <f>O1853+Table1[[#This Row],[Hui Reply?]]</f>
        <v>418</v>
      </c>
      <c r="P1854" s="19">
        <f>INT(Table1[[#This Row],[post_time]])</f>
        <v>40330</v>
      </c>
      <c r="Q1854" s="3" t="str">
        <f>IF(Table1[[#This Row],[Hui Reply?]],VLOOKUP(Table1[[#This Row],[topic_id]],'All Topics Data'!$A$2:$E$1243,5,FALSE),0)</f>
        <v>ashfire</v>
      </c>
      <c r="R1854" s="8">
        <f>Table1[[#This Row],[post_time]]+8/24</f>
        <v>40330.71638888889</v>
      </c>
      <c r="S1854" s="3">
        <f>IF(Table1[[#This Row],[post_position]]=1,0,SUMIFS($F$2:F1854,$H$2:H1854,Table1[[#This Row],[post_position]]-1,$C$2:C1854,Table1[[#This Row],[topic_id]]))</f>
        <v>40330.3675</v>
      </c>
    </row>
    <row r="1855" spans="1:19" x14ac:dyDescent="0.25">
      <c r="A1855" s="7">
        <v>1879</v>
      </c>
      <c r="B1855" s="7">
        <v>1</v>
      </c>
      <c r="C1855" s="7">
        <v>497</v>
      </c>
      <c r="D1855" s="7">
        <v>2758</v>
      </c>
      <c r="E1855" s="2"/>
      <c r="F1855" s="8">
        <v>40330.470717592594</v>
      </c>
      <c r="G1855" s="7">
        <v>0</v>
      </c>
      <c r="H1855" s="7">
        <v>3</v>
      </c>
      <c r="I1855" s="7" t="b">
        <f t="shared" si="84"/>
        <v>0</v>
      </c>
      <c r="J1855" s="7" t="b">
        <f t="shared" si="85"/>
        <v>1</v>
      </c>
      <c r="K1855" s="7">
        <f t="shared" si="86"/>
        <v>0</v>
      </c>
      <c r="L1855" s="7">
        <f>WEEKDAY(Table1[[#This Row],[post_time]])</f>
        <v>3</v>
      </c>
      <c r="M1855" s="7">
        <f>VLOOKUP(Table1[[#This Row],[topic_id]],'All Topics Data'!$A$2:$I$1243,8,FALSE)</f>
        <v>40330.367361111108</v>
      </c>
      <c r="N1855" s="7">
        <f>Table1[[#This Row],[Hui Reply?]]*(Table1[[#This Row],[post_time]]-Table1[[#This Row],[timestamp of previous reply]])</f>
        <v>0</v>
      </c>
      <c r="O1855" s="3">
        <f>O1854+Table1[[#This Row],[Hui Reply?]]</f>
        <v>418</v>
      </c>
      <c r="P1855" s="19">
        <f>INT(Table1[[#This Row],[post_time]])</f>
        <v>40330</v>
      </c>
      <c r="Q1855" s="3">
        <f>IF(Table1[[#This Row],[Hui Reply?]],VLOOKUP(Table1[[#This Row],[topic_id]],'All Topics Data'!$A$2:$E$1243,5,FALSE),0)</f>
        <v>0</v>
      </c>
      <c r="R1855" s="8">
        <f>Table1[[#This Row],[post_time]]+8/24</f>
        <v>40330.80405092593</v>
      </c>
      <c r="S1855" s="3">
        <f>IF(Table1[[#This Row],[post_position]]=1,0,SUMIFS($F$2:F1855,$H$2:H1855,Table1[[#This Row],[post_position]]-1,$C$2:C1855,Table1[[#This Row],[topic_id]]))</f>
        <v>40330.383055555554</v>
      </c>
    </row>
    <row r="1856" spans="1:19" x14ac:dyDescent="0.25">
      <c r="A1856" s="7">
        <v>1880</v>
      </c>
      <c r="B1856" s="7">
        <v>1</v>
      </c>
      <c r="C1856" s="7">
        <v>495</v>
      </c>
      <c r="D1856" s="7">
        <v>3622</v>
      </c>
      <c r="F1856" s="8">
        <v>40330.742662037039</v>
      </c>
      <c r="G1856" s="7">
        <v>0</v>
      </c>
      <c r="H1856" s="7">
        <v>4</v>
      </c>
      <c r="I1856" s="7" t="b">
        <f t="shared" si="84"/>
        <v>0</v>
      </c>
      <c r="J1856" s="7" t="b">
        <f t="shared" si="85"/>
        <v>1</v>
      </c>
      <c r="K1856" s="7">
        <f t="shared" si="86"/>
        <v>0</v>
      </c>
      <c r="L1856" s="7">
        <f>WEEKDAY(Table1[[#This Row],[post_time]])</f>
        <v>3</v>
      </c>
      <c r="M1856" s="7">
        <f>VLOOKUP(Table1[[#This Row],[topic_id]],'All Topics Data'!$A$2:$I$1243,8,FALSE)</f>
        <v>40329.44027777778</v>
      </c>
      <c r="N1856" s="7">
        <f>Table1[[#This Row],[Hui Reply?]]*(Table1[[#This Row],[post_time]]-Table1[[#This Row],[timestamp of previous reply]])</f>
        <v>0</v>
      </c>
      <c r="O1856" s="3">
        <f>O1855+Table1[[#This Row],[Hui Reply?]]</f>
        <v>418</v>
      </c>
      <c r="P1856" s="19">
        <f>INT(Table1[[#This Row],[post_time]])</f>
        <v>40330</v>
      </c>
      <c r="Q1856" s="3">
        <f>IF(Table1[[#This Row],[Hui Reply?]],VLOOKUP(Table1[[#This Row],[topic_id]],'All Topics Data'!$A$2:$E$1243,5,FALSE),0)</f>
        <v>0</v>
      </c>
      <c r="R1856" s="8">
        <f>Table1[[#This Row],[post_time]]+8/24</f>
        <v>40331.075995370375</v>
      </c>
      <c r="S1856" s="3">
        <f>IF(Table1[[#This Row],[post_position]]=1,0,SUMIFS($F$2:F1856,$H$2:H1856,Table1[[#This Row],[post_position]]-1,$C$2:C1856,Table1[[#This Row],[topic_id]]))</f>
        <v>40329.51771990741</v>
      </c>
    </row>
    <row r="1857" spans="1:19" x14ac:dyDescent="0.25">
      <c r="A1857" s="7">
        <v>1881</v>
      </c>
      <c r="B1857" s="7">
        <v>1</v>
      </c>
      <c r="C1857" s="7">
        <v>493</v>
      </c>
      <c r="D1857" s="7">
        <v>6436</v>
      </c>
      <c r="E1857" s="2"/>
      <c r="F1857" s="8">
        <v>40330.834618055553</v>
      </c>
      <c r="G1857" s="7">
        <v>0</v>
      </c>
      <c r="H1857" s="7">
        <v>3</v>
      </c>
      <c r="I1857" s="7" t="b">
        <f t="shared" si="84"/>
        <v>0</v>
      </c>
      <c r="J1857" s="7" t="b">
        <f t="shared" si="85"/>
        <v>1</v>
      </c>
      <c r="K1857" s="7">
        <f t="shared" si="86"/>
        <v>0</v>
      </c>
      <c r="L1857" s="7">
        <f>WEEKDAY(Table1[[#This Row],[post_time]])</f>
        <v>3</v>
      </c>
      <c r="M1857" s="7">
        <f>VLOOKUP(Table1[[#This Row],[topic_id]],'All Topics Data'!$A$2:$I$1243,8,FALSE)</f>
        <v>40328.29791666667</v>
      </c>
      <c r="N1857" s="7">
        <f>Table1[[#This Row],[Hui Reply?]]*(Table1[[#This Row],[post_time]]-Table1[[#This Row],[timestamp of previous reply]])</f>
        <v>0</v>
      </c>
      <c r="O1857" s="3">
        <f>O1856+Table1[[#This Row],[Hui Reply?]]</f>
        <v>418</v>
      </c>
      <c r="P1857" s="19">
        <f>INT(Table1[[#This Row],[post_time]])</f>
        <v>40330</v>
      </c>
      <c r="Q1857" s="3">
        <f>IF(Table1[[#This Row],[Hui Reply?]],VLOOKUP(Table1[[#This Row],[topic_id]],'All Topics Data'!$A$2:$E$1243,5,FALSE),0)</f>
        <v>0</v>
      </c>
      <c r="R1857" s="8">
        <f>Table1[[#This Row],[post_time]]+8/24</f>
        <v>40331.167951388888</v>
      </c>
      <c r="S1857" s="3">
        <f>IF(Table1[[#This Row],[post_position]]=1,0,SUMIFS($F$2:F1857,$H$2:H1857,Table1[[#This Row],[post_position]]-1,$C$2:C1857,Table1[[#This Row],[topic_id]]))</f>
        <v>40329.074629629627</v>
      </c>
    </row>
    <row r="1858" spans="1:19" x14ac:dyDescent="0.25">
      <c r="A1858" s="7">
        <v>1882</v>
      </c>
      <c r="B1858" s="7">
        <v>1</v>
      </c>
      <c r="C1858" s="7">
        <v>493</v>
      </c>
      <c r="D1858" s="7">
        <v>24</v>
      </c>
      <c r="E1858" s="2"/>
      <c r="F1858" s="8">
        <v>40330.982488425929</v>
      </c>
      <c r="G1858" s="7">
        <v>0</v>
      </c>
      <c r="H1858" s="7">
        <v>4</v>
      </c>
      <c r="I1858" s="7" t="b">
        <f t="shared" si="84"/>
        <v>1</v>
      </c>
      <c r="J1858" s="7" t="b">
        <f t="shared" si="85"/>
        <v>1</v>
      </c>
      <c r="K1858" s="7">
        <f t="shared" si="86"/>
        <v>1</v>
      </c>
      <c r="L1858" s="7">
        <f>WEEKDAY(Table1[[#This Row],[post_time]])</f>
        <v>3</v>
      </c>
      <c r="M1858" s="7">
        <f>VLOOKUP(Table1[[#This Row],[topic_id]],'All Topics Data'!$A$2:$I$1243,8,FALSE)</f>
        <v>40328.29791666667</v>
      </c>
      <c r="N1858" s="7">
        <f>Table1[[#This Row],[Hui Reply?]]*(Table1[[#This Row],[post_time]]-Table1[[#This Row],[timestamp of previous reply]])</f>
        <v>0.14787037037604023</v>
      </c>
      <c r="O1858" s="3">
        <f>O1857+Table1[[#This Row],[Hui Reply?]]</f>
        <v>419</v>
      </c>
      <c r="P1858" s="19">
        <f>INT(Table1[[#This Row],[post_time]])</f>
        <v>40330</v>
      </c>
      <c r="Q1858" s="3" t="str">
        <f>IF(Table1[[#This Row],[Hui Reply?]],VLOOKUP(Table1[[#This Row],[topic_id]],'All Topics Data'!$A$2:$E$1243,5,FALSE),0)</f>
        <v>karlhr</v>
      </c>
      <c r="R1858" s="8">
        <f>Table1[[#This Row],[post_time]]+8/24</f>
        <v>40331.315821759265</v>
      </c>
      <c r="S1858" s="3">
        <f>IF(Table1[[#This Row],[post_position]]=1,0,SUMIFS($F$2:F1858,$H$2:H1858,Table1[[#This Row],[post_position]]-1,$C$2:C1858,Table1[[#This Row],[topic_id]]))</f>
        <v>40330.834618055553</v>
      </c>
    </row>
    <row r="1859" spans="1:19" x14ac:dyDescent="0.25">
      <c r="A1859" s="7">
        <v>1883</v>
      </c>
      <c r="B1859" s="7">
        <v>1</v>
      </c>
      <c r="C1859" s="7">
        <v>498</v>
      </c>
      <c r="D1859" s="7">
        <v>6494</v>
      </c>
      <c r="E1859" s="2"/>
      <c r="F1859" s="8">
        <v>40330.995416666665</v>
      </c>
      <c r="G1859" s="7">
        <v>0</v>
      </c>
      <c r="H1859" s="7">
        <v>1</v>
      </c>
      <c r="I1859" s="7" t="b">
        <f t="shared" ref="I1859:I1922" si="87">(D1859=24)</f>
        <v>0</v>
      </c>
      <c r="J1859" s="7" t="b">
        <f t="shared" ref="J1859:J1922" si="88">H1859&gt;1</f>
        <v>0</v>
      </c>
      <c r="K1859" s="7">
        <f t="shared" ref="K1859:K1922" si="89">I1859*J1859</f>
        <v>0</v>
      </c>
      <c r="L1859" s="7">
        <f>WEEKDAY(Table1[[#This Row],[post_time]])</f>
        <v>3</v>
      </c>
      <c r="M1859" s="7">
        <f>VLOOKUP(Table1[[#This Row],[topic_id]],'All Topics Data'!$A$2:$I$1243,8,FALSE)</f>
        <v>40330.995138888888</v>
      </c>
      <c r="N1859" s="7">
        <f>Table1[[#This Row],[Hui Reply?]]*(Table1[[#This Row],[post_time]]-Table1[[#This Row],[timestamp of previous reply]])</f>
        <v>0</v>
      </c>
      <c r="O1859" s="3">
        <f>O1858+Table1[[#This Row],[Hui Reply?]]</f>
        <v>419</v>
      </c>
      <c r="P1859" s="19">
        <f>INT(Table1[[#This Row],[post_time]])</f>
        <v>40330</v>
      </c>
      <c r="Q1859" s="3">
        <f>IF(Table1[[#This Row],[Hui Reply?]],VLOOKUP(Table1[[#This Row],[topic_id]],'All Topics Data'!$A$2:$E$1243,5,FALSE),0)</f>
        <v>0</v>
      </c>
      <c r="R1859" s="8">
        <f>Table1[[#This Row],[post_time]]+8/24</f>
        <v>40331.328750000001</v>
      </c>
      <c r="S1859" s="3">
        <f>IF(Table1[[#This Row],[post_position]]=1,0,SUMIFS($F$2:F1859,$H$2:H1859,Table1[[#This Row],[post_position]]-1,$C$2:C1859,Table1[[#This Row],[topic_id]]))</f>
        <v>0</v>
      </c>
    </row>
    <row r="1860" spans="1:19" x14ac:dyDescent="0.25">
      <c r="A1860" s="7">
        <v>1884</v>
      </c>
      <c r="B1860" s="7">
        <v>1</v>
      </c>
      <c r="C1860" s="7">
        <v>498</v>
      </c>
      <c r="D1860" s="7">
        <v>1</v>
      </c>
      <c r="F1860" s="8">
        <v>40331.004606481481</v>
      </c>
      <c r="G1860" s="7">
        <v>0</v>
      </c>
      <c r="H1860" s="7">
        <v>2</v>
      </c>
      <c r="I1860" s="7" t="b">
        <f t="shared" si="87"/>
        <v>0</v>
      </c>
      <c r="J1860" s="7" t="b">
        <f t="shared" si="88"/>
        <v>1</v>
      </c>
      <c r="K1860" s="7">
        <f t="shared" si="89"/>
        <v>0</v>
      </c>
      <c r="L1860" s="7">
        <f>WEEKDAY(Table1[[#This Row],[post_time]])</f>
        <v>4</v>
      </c>
      <c r="M1860" s="7">
        <f>VLOOKUP(Table1[[#This Row],[topic_id]],'All Topics Data'!$A$2:$I$1243,8,FALSE)</f>
        <v>40330.995138888888</v>
      </c>
      <c r="N1860" s="7">
        <f>Table1[[#This Row],[Hui Reply?]]*(Table1[[#This Row],[post_time]]-Table1[[#This Row],[timestamp of previous reply]])</f>
        <v>0</v>
      </c>
      <c r="O1860" s="3">
        <f>O1859+Table1[[#This Row],[Hui Reply?]]</f>
        <v>419</v>
      </c>
      <c r="P1860" s="19">
        <f>INT(Table1[[#This Row],[post_time]])</f>
        <v>40331</v>
      </c>
      <c r="Q1860" s="3">
        <f>IF(Table1[[#This Row],[Hui Reply?]],VLOOKUP(Table1[[#This Row],[topic_id]],'All Topics Data'!$A$2:$E$1243,5,FALSE),0)</f>
        <v>0</v>
      </c>
      <c r="R1860" s="8">
        <f>Table1[[#This Row],[post_time]]+8/24</f>
        <v>40331.337939814817</v>
      </c>
      <c r="S1860" s="3">
        <f>IF(Table1[[#This Row],[post_position]]=1,0,SUMIFS($F$2:F1860,$H$2:H1860,Table1[[#This Row],[post_position]]-1,$C$2:C1860,Table1[[#This Row],[topic_id]]))</f>
        <v>40330.995416666665</v>
      </c>
    </row>
    <row r="1861" spans="1:19" x14ac:dyDescent="0.25">
      <c r="A1861" s="7">
        <v>1885</v>
      </c>
      <c r="B1861" s="7">
        <v>1</v>
      </c>
      <c r="C1861" s="7">
        <v>499</v>
      </c>
      <c r="D1861" s="7">
        <v>6498</v>
      </c>
      <c r="E1861" s="2"/>
      <c r="F1861" s="8">
        <v>40331.087071759262</v>
      </c>
      <c r="G1861" s="7">
        <v>0</v>
      </c>
      <c r="H1861" s="7">
        <v>1</v>
      </c>
      <c r="I1861" s="7" t="b">
        <f t="shared" si="87"/>
        <v>0</v>
      </c>
      <c r="J1861" s="7" t="b">
        <f t="shared" si="88"/>
        <v>0</v>
      </c>
      <c r="K1861" s="7">
        <f t="shared" si="89"/>
        <v>0</v>
      </c>
      <c r="L1861" s="7">
        <f>WEEKDAY(Table1[[#This Row],[post_time]])</f>
        <v>4</v>
      </c>
      <c r="M1861" s="7">
        <f>VLOOKUP(Table1[[#This Row],[topic_id]],'All Topics Data'!$A$2:$I$1243,8,FALSE)</f>
        <v>40331.086805555555</v>
      </c>
      <c r="N1861" s="7">
        <f>Table1[[#This Row],[Hui Reply?]]*(Table1[[#This Row],[post_time]]-Table1[[#This Row],[timestamp of previous reply]])</f>
        <v>0</v>
      </c>
      <c r="O1861" s="3">
        <f>O1860+Table1[[#This Row],[Hui Reply?]]</f>
        <v>419</v>
      </c>
      <c r="P1861" s="19">
        <f>INT(Table1[[#This Row],[post_time]])</f>
        <v>40331</v>
      </c>
      <c r="Q1861" s="3">
        <f>IF(Table1[[#This Row],[Hui Reply?]],VLOOKUP(Table1[[#This Row],[topic_id]],'All Topics Data'!$A$2:$E$1243,5,FALSE),0)</f>
        <v>0</v>
      </c>
      <c r="R1861" s="8">
        <f>Table1[[#This Row],[post_time]]+8/24</f>
        <v>40331.420405092598</v>
      </c>
      <c r="S1861" s="3">
        <f>IF(Table1[[#This Row],[post_position]]=1,0,SUMIFS($F$2:F1861,$H$2:H1861,Table1[[#This Row],[post_position]]-1,$C$2:C1861,Table1[[#This Row],[topic_id]]))</f>
        <v>0</v>
      </c>
    </row>
    <row r="1862" spans="1:19" x14ac:dyDescent="0.25">
      <c r="A1862" s="7">
        <v>1886</v>
      </c>
      <c r="B1862" s="7">
        <v>1</v>
      </c>
      <c r="C1862" s="7">
        <v>493</v>
      </c>
      <c r="D1862" s="7">
        <v>6436</v>
      </c>
      <c r="E1862" s="2"/>
      <c r="F1862" s="8">
        <v>40331.243206018517</v>
      </c>
      <c r="G1862" s="7">
        <v>0</v>
      </c>
      <c r="H1862" s="7">
        <v>5</v>
      </c>
      <c r="I1862" s="7" t="b">
        <f t="shared" si="87"/>
        <v>0</v>
      </c>
      <c r="J1862" s="7" t="b">
        <f t="shared" si="88"/>
        <v>1</v>
      </c>
      <c r="K1862" s="7">
        <f t="shared" si="89"/>
        <v>0</v>
      </c>
      <c r="L1862" s="7">
        <f>WEEKDAY(Table1[[#This Row],[post_time]])</f>
        <v>4</v>
      </c>
      <c r="M1862" s="7">
        <f>VLOOKUP(Table1[[#This Row],[topic_id]],'All Topics Data'!$A$2:$I$1243,8,FALSE)</f>
        <v>40328.29791666667</v>
      </c>
      <c r="N1862" s="7">
        <f>Table1[[#This Row],[Hui Reply?]]*(Table1[[#This Row],[post_time]]-Table1[[#This Row],[timestamp of previous reply]])</f>
        <v>0</v>
      </c>
      <c r="O1862" s="3">
        <f>O1861+Table1[[#This Row],[Hui Reply?]]</f>
        <v>419</v>
      </c>
      <c r="P1862" s="19">
        <f>INT(Table1[[#This Row],[post_time]])</f>
        <v>40331</v>
      </c>
      <c r="Q1862" s="3">
        <f>IF(Table1[[#This Row],[Hui Reply?]],VLOOKUP(Table1[[#This Row],[topic_id]],'All Topics Data'!$A$2:$E$1243,5,FALSE),0)</f>
        <v>0</v>
      </c>
      <c r="R1862" s="8">
        <f>Table1[[#This Row],[post_time]]+8/24</f>
        <v>40331.576539351852</v>
      </c>
      <c r="S1862" s="3">
        <f>IF(Table1[[#This Row],[post_position]]=1,0,SUMIFS($F$2:F1862,$H$2:H1862,Table1[[#This Row],[post_position]]-1,$C$2:C1862,Table1[[#This Row],[topic_id]]))</f>
        <v>40330.982488425929</v>
      </c>
    </row>
    <row r="1863" spans="1:19" x14ac:dyDescent="0.25">
      <c r="A1863" s="7">
        <v>1887</v>
      </c>
      <c r="B1863" s="7">
        <v>1</v>
      </c>
      <c r="C1863" s="7">
        <v>499</v>
      </c>
      <c r="D1863" s="7">
        <v>2758</v>
      </c>
      <c r="E1863" s="2"/>
      <c r="F1863" s="8">
        <v>40331.324537037035</v>
      </c>
      <c r="G1863" s="7">
        <v>0</v>
      </c>
      <c r="H1863" s="7">
        <v>2</v>
      </c>
      <c r="I1863" s="7" t="b">
        <f t="shared" si="87"/>
        <v>0</v>
      </c>
      <c r="J1863" s="7" t="b">
        <f t="shared" si="88"/>
        <v>1</v>
      </c>
      <c r="K1863" s="7">
        <f t="shared" si="89"/>
        <v>0</v>
      </c>
      <c r="L1863" s="7">
        <f>WEEKDAY(Table1[[#This Row],[post_time]])</f>
        <v>4</v>
      </c>
      <c r="M1863" s="7">
        <f>VLOOKUP(Table1[[#This Row],[topic_id]],'All Topics Data'!$A$2:$I$1243,8,FALSE)</f>
        <v>40331.086805555555</v>
      </c>
      <c r="N1863" s="7">
        <f>Table1[[#This Row],[Hui Reply?]]*(Table1[[#This Row],[post_time]]-Table1[[#This Row],[timestamp of previous reply]])</f>
        <v>0</v>
      </c>
      <c r="O1863" s="3">
        <f>O1862+Table1[[#This Row],[Hui Reply?]]</f>
        <v>419</v>
      </c>
      <c r="P1863" s="19">
        <f>INT(Table1[[#This Row],[post_time]])</f>
        <v>40331</v>
      </c>
      <c r="Q1863" s="3">
        <f>IF(Table1[[#This Row],[Hui Reply?]],VLOOKUP(Table1[[#This Row],[topic_id]],'All Topics Data'!$A$2:$E$1243,5,FALSE),0)</f>
        <v>0</v>
      </c>
      <c r="R1863" s="8">
        <f>Table1[[#This Row],[post_time]]+8/24</f>
        <v>40331.657870370371</v>
      </c>
      <c r="S1863" s="3">
        <f>IF(Table1[[#This Row],[post_position]]=1,0,SUMIFS($F$2:F1863,$H$2:H1863,Table1[[#This Row],[post_position]]-1,$C$2:C1863,Table1[[#This Row],[topic_id]]))</f>
        <v>40331.087071759262</v>
      </c>
    </row>
    <row r="1864" spans="1:19" x14ac:dyDescent="0.25">
      <c r="A1864" s="7">
        <v>1888</v>
      </c>
      <c r="B1864" s="7">
        <v>1</v>
      </c>
      <c r="C1864" s="7">
        <v>499</v>
      </c>
      <c r="D1864" s="7">
        <v>6458</v>
      </c>
      <c r="E1864" s="2"/>
      <c r="F1864" s="8">
        <v>40331.463229166664</v>
      </c>
      <c r="G1864" s="7">
        <v>0</v>
      </c>
      <c r="H1864" s="7">
        <v>3</v>
      </c>
      <c r="I1864" s="7" t="b">
        <f t="shared" si="87"/>
        <v>0</v>
      </c>
      <c r="J1864" s="7" t="b">
        <f t="shared" si="88"/>
        <v>1</v>
      </c>
      <c r="K1864" s="7">
        <f t="shared" si="89"/>
        <v>0</v>
      </c>
      <c r="L1864" s="7">
        <f>WEEKDAY(Table1[[#This Row],[post_time]])</f>
        <v>4</v>
      </c>
      <c r="M1864" s="7">
        <f>VLOOKUP(Table1[[#This Row],[topic_id]],'All Topics Data'!$A$2:$I$1243,8,FALSE)</f>
        <v>40331.086805555555</v>
      </c>
      <c r="N1864" s="7">
        <f>Table1[[#This Row],[Hui Reply?]]*(Table1[[#This Row],[post_time]]-Table1[[#This Row],[timestamp of previous reply]])</f>
        <v>0</v>
      </c>
      <c r="O1864" s="3">
        <f>O1863+Table1[[#This Row],[Hui Reply?]]</f>
        <v>419</v>
      </c>
      <c r="P1864" s="19">
        <f>INT(Table1[[#This Row],[post_time]])</f>
        <v>40331</v>
      </c>
      <c r="Q1864" s="3">
        <f>IF(Table1[[#This Row],[Hui Reply?]],VLOOKUP(Table1[[#This Row],[topic_id]],'All Topics Data'!$A$2:$E$1243,5,FALSE),0)</f>
        <v>0</v>
      </c>
      <c r="R1864" s="8">
        <f>Table1[[#This Row],[post_time]]+8/24</f>
        <v>40331.7965625</v>
      </c>
      <c r="S1864" s="3">
        <f>IF(Table1[[#This Row],[post_position]]=1,0,SUMIFS($F$2:F1864,$H$2:H1864,Table1[[#This Row],[post_position]]-1,$C$2:C1864,Table1[[#This Row],[topic_id]]))</f>
        <v>40331.324537037035</v>
      </c>
    </row>
    <row r="1865" spans="1:19" x14ac:dyDescent="0.25">
      <c r="A1865" s="7">
        <v>1889</v>
      </c>
      <c r="B1865" s="7">
        <v>1</v>
      </c>
      <c r="C1865" s="7">
        <v>420</v>
      </c>
      <c r="D1865" s="7">
        <v>4048</v>
      </c>
      <c r="E1865" s="2"/>
      <c r="F1865" s="8">
        <v>40331.520219907405</v>
      </c>
      <c r="G1865" s="7">
        <v>0</v>
      </c>
      <c r="H1865" s="7">
        <v>4</v>
      </c>
      <c r="I1865" s="7" t="b">
        <f t="shared" si="87"/>
        <v>0</v>
      </c>
      <c r="J1865" s="7" t="b">
        <f t="shared" si="88"/>
        <v>1</v>
      </c>
      <c r="K1865" s="7">
        <f t="shared" si="89"/>
        <v>0</v>
      </c>
      <c r="L1865" s="7">
        <f>WEEKDAY(Table1[[#This Row],[post_time]])</f>
        <v>4</v>
      </c>
      <c r="M1865" s="7">
        <f>VLOOKUP(Table1[[#This Row],[topic_id]],'All Topics Data'!$A$2:$I$1243,8,FALSE)</f>
        <v>40290.449305555558</v>
      </c>
      <c r="N1865" s="7">
        <f>Table1[[#This Row],[Hui Reply?]]*(Table1[[#This Row],[post_time]]-Table1[[#This Row],[timestamp of previous reply]])</f>
        <v>0</v>
      </c>
      <c r="O1865" s="3">
        <f>O1864+Table1[[#This Row],[Hui Reply?]]</f>
        <v>419</v>
      </c>
      <c r="P1865" s="19">
        <f>INT(Table1[[#This Row],[post_time]])</f>
        <v>40331</v>
      </c>
      <c r="Q1865" s="3">
        <f>IF(Table1[[#This Row],[Hui Reply?]],VLOOKUP(Table1[[#This Row],[topic_id]],'All Topics Data'!$A$2:$E$1243,5,FALSE),0)</f>
        <v>0</v>
      </c>
      <c r="R1865" s="8">
        <f>Table1[[#This Row],[post_time]]+8/24</f>
        <v>40331.85355324074</v>
      </c>
      <c r="S1865" s="3">
        <f>IF(Table1[[#This Row],[post_position]]=1,0,SUMIFS($F$2:F1865,$H$2:H1865,Table1[[#This Row],[post_position]]-1,$C$2:C1865,Table1[[#This Row],[topic_id]]))</f>
        <v>40290.875081018516</v>
      </c>
    </row>
    <row r="1866" spans="1:19" x14ac:dyDescent="0.25">
      <c r="A1866" s="7">
        <v>1890</v>
      </c>
      <c r="B1866" s="7">
        <v>1</v>
      </c>
      <c r="C1866" s="7">
        <v>420</v>
      </c>
      <c r="D1866" s="7">
        <v>24</v>
      </c>
      <c r="F1866" s="8">
        <v>40331.534004629626</v>
      </c>
      <c r="G1866" s="7">
        <v>0</v>
      </c>
      <c r="H1866" s="7">
        <v>5</v>
      </c>
      <c r="I1866" s="7" t="b">
        <f t="shared" si="87"/>
        <v>1</v>
      </c>
      <c r="J1866" s="7" t="b">
        <f t="shared" si="88"/>
        <v>1</v>
      </c>
      <c r="K1866" s="7">
        <f t="shared" si="89"/>
        <v>1</v>
      </c>
      <c r="L1866" s="7">
        <f>WEEKDAY(Table1[[#This Row],[post_time]])</f>
        <v>4</v>
      </c>
      <c r="M1866" s="7">
        <f>VLOOKUP(Table1[[#This Row],[topic_id]],'All Topics Data'!$A$2:$I$1243,8,FALSE)</f>
        <v>40290.449305555558</v>
      </c>
      <c r="N1866" s="7">
        <f>Table1[[#This Row],[Hui Reply?]]*(Table1[[#This Row],[post_time]]-Table1[[#This Row],[timestamp of previous reply]])</f>
        <v>1.378472222131677E-2</v>
      </c>
      <c r="O1866" s="3">
        <f>O1865+Table1[[#This Row],[Hui Reply?]]</f>
        <v>420</v>
      </c>
      <c r="P1866" s="19">
        <f>INT(Table1[[#This Row],[post_time]])</f>
        <v>40331</v>
      </c>
      <c r="Q1866" s="3" t="str">
        <f>IF(Table1[[#This Row],[Hui Reply?]],VLOOKUP(Table1[[#This Row],[topic_id]],'All Topics Data'!$A$2:$E$1243,5,FALSE),0)</f>
        <v>Gamnis</v>
      </c>
      <c r="R1866" s="8">
        <f>Table1[[#This Row],[post_time]]+8/24</f>
        <v>40331.867337962962</v>
      </c>
      <c r="S1866" s="3">
        <f>IF(Table1[[#This Row],[post_position]]=1,0,SUMIFS($F$2:F1866,$H$2:H1866,Table1[[#This Row],[post_position]]-1,$C$2:C1866,Table1[[#This Row],[topic_id]]))</f>
        <v>40331.520219907405</v>
      </c>
    </row>
    <row r="1867" spans="1:19" x14ac:dyDescent="0.25">
      <c r="A1867" s="7">
        <v>1891</v>
      </c>
      <c r="B1867" s="7">
        <v>1</v>
      </c>
      <c r="C1867" s="7">
        <v>500</v>
      </c>
      <c r="D1867" s="7">
        <v>6500</v>
      </c>
      <c r="E1867" s="2"/>
      <c r="F1867" s="8">
        <v>40331.646608796298</v>
      </c>
      <c r="G1867" s="7">
        <v>0</v>
      </c>
      <c r="H1867" s="7">
        <v>1</v>
      </c>
      <c r="I1867" s="7" t="b">
        <f t="shared" si="87"/>
        <v>0</v>
      </c>
      <c r="J1867" s="7" t="b">
        <f t="shared" si="88"/>
        <v>0</v>
      </c>
      <c r="K1867" s="7">
        <f t="shared" si="89"/>
        <v>0</v>
      </c>
      <c r="L1867" s="7">
        <f>WEEKDAY(Table1[[#This Row],[post_time]])</f>
        <v>4</v>
      </c>
      <c r="M1867" s="7">
        <f>VLOOKUP(Table1[[#This Row],[topic_id]],'All Topics Data'!$A$2:$I$1243,8,FALSE)</f>
        <v>40331.646527777775</v>
      </c>
      <c r="N1867" s="7">
        <f>Table1[[#This Row],[Hui Reply?]]*(Table1[[#This Row],[post_time]]-Table1[[#This Row],[timestamp of previous reply]])</f>
        <v>0</v>
      </c>
      <c r="O1867" s="3">
        <f>O1866+Table1[[#This Row],[Hui Reply?]]</f>
        <v>420</v>
      </c>
      <c r="P1867" s="19">
        <f>INT(Table1[[#This Row],[post_time]])</f>
        <v>40331</v>
      </c>
      <c r="Q1867" s="3">
        <f>IF(Table1[[#This Row],[Hui Reply?]],VLOOKUP(Table1[[#This Row],[topic_id]],'All Topics Data'!$A$2:$E$1243,5,FALSE),0)</f>
        <v>0</v>
      </c>
      <c r="R1867" s="8">
        <f>Table1[[#This Row],[post_time]]+8/24</f>
        <v>40331.979942129634</v>
      </c>
      <c r="S1867" s="3">
        <f>IF(Table1[[#This Row],[post_position]]=1,0,SUMIFS($F$2:F1867,$H$2:H1867,Table1[[#This Row],[post_position]]-1,$C$2:C1867,Table1[[#This Row],[topic_id]]))</f>
        <v>0</v>
      </c>
    </row>
    <row r="1868" spans="1:19" x14ac:dyDescent="0.25">
      <c r="A1868" s="7">
        <v>1892</v>
      </c>
      <c r="B1868" s="7">
        <v>1</v>
      </c>
      <c r="C1868" s="7">
        <v>501</v>
      </c>
      <c r="D1868" s="7">
        <v>6501</v>
      </c>
      <c r="E1868" s="2"/>
      <c r="F1868" s="8">
        <v>40331.676550925928</v>
      </c>
      <c r="G1868" s="7">
        <v>0</v>
      </c>
      <c r="H1868" s="7">
        <v>1</v>
      </c>
      <c r="I1868" s="7" t="b">
        <f t="shared" si="87"/>
        <v>0</v>
      </c>
      <c r="J1868" s="7" t="b">
        <f t="shared" si="88"/>
        <v>0</v>
      </c>
      <c r="K1868" s="7">
        <f t="shared" si="89"/>
        <v>0</v>
      </c>
      <c r="L1868" s="7">
        <f>WEEKDAY(Table1[[#This Row],[post_time]])</f>
        <v>4</v>
      </c>
      <c r="M1868" s="7">
        <f>VLOOKUP(Table1[[#This Row],[topic_id]],'All Topics Data'!$A$2:$I$1243,8,FALSE)</f>
        <v>40331.676388888889</v>
      </c>
      <c r="N1868" s="7">
        <f>Table1[[#This Row],[Hui Reply?]]*(Table1[[#This Row],[post_time]]-Table1[[#This Row],[timestamp of previous reply]])</f>
        <v>0</v>
      </c>
      <c r="O1868" s="3">
        <f>O1867+Table1[[#This Row],[Hui Reply?]]</f>
        <v>420</v>
      </c>
      <c r="P1868" s="19">
        <f>INT(Table1[[#This Row],[post_time]])</f>
        <v>40331</v>
      </c>
      <c r="Q1868" s="3">
        <f>IF(Table1[[#This Row],[Hui Reply?]],VLOOKUP(Table1[[#This Row],[topic_id]],'All Topics Data'!$A$2:$E$1243,5,FALSE),0)</f>
        <v>0</v>
      </c>
      <c r="R1868" s="8">
        <f>Table1[[#This Row],[post_time]]+8/24</f>
        <v>40332.009884259263</v>
      </c>
      <c r="S1868" s="3">
        <f>IF(Table1[[#This Row],[post_position]]=1,0,SUMIFS($F$2:F1868,$H$2:H1868,Table1[[#This Row],[post_position]]-1,$C$2:C1868,Table1[[#This Row],[topic_id]]))</f>
        <v>0</v>
      </c>
    </row>
    <row r="1869" spans="1:19" x14ac:dyDescent="0.25">
      <c r="A1869" s="7">
        <v>1893</v>
      </c>
      <c r="B1869" s="7">
        <v>1</v>
      </c>
      <c r="C1869" s="7">
        <v>502</v>
      </c>
      <c r="D1869" s="7">
        <v>6066</v>
      </c>
      <c r="E1869" s="2"/>
      <c r="F1869" s="8">
        <v>40331.702777777777</v>
      </c>
      <c r="G1869" s="7">
        <v>0</v>
      </c>
      <c r="H1869" s="7">
        <v>1</v>
      </c>
      <c r="I1869" s="7" t="b">
        <f t="shared" si="87"/>
        <v>0</v>
      </c>
      <c r="J1869" s="7" t="b">
        <f t="shared" si="88"/>
        <v>0</v>
      </c>
      <c r="K1869" s="7">
        <f t="shared" si="89"/>
        <v>0</v>
      </c>
      <c r="L1869" s="7">
        <f>WEEKDAY(Table1[[#This Row],[post_time]])</f>
        <v>4</v>
      </c>
      <c r="M1869" s="7">
        <f>VLOOKUP(Table1[[#This Row],[topic_id]],'All Topics Data'!$A$2:$I$1243,8,FALSE)</f>
        <v>40331.702777777777</v>
      </c>
      <c r="N1869" s="7">
        <f>Table1[[#This Row],[Hui Reply?]]*(Table1[[#This Row],[post_time]]-Table1[[#This Row],[timestamp of previous reply]])</f>
        <v>0</v>
      </c>
      <c r="O1869" s="3">
        <f>O1868+Table1[[#This Row],[Hui Reply?]]</f>
        <v>420</v>
      </c>
      <c r="P1869" s="19">
        <f>INT(Table1[[#This Row],[post_time]])</f>
        <v>40331</v>
      </c>
      <c r="Q1869" s="3">
        <f>IF(Table1[[#This Row],[Hui Reply?]],VLOOKUP(Table1[[#This Row],[topic_id]],'All Topics Data'!$A$2:$E$1243,5,FALSE),0)</f>
        <v>0</v>
      </c>
      <c r="R1869" s="8">
        <f>Table1[[#This Row],[post_time]]+8/24</f>
        <v>40332.036111111112</v>
      </c>
      <c r="S1869" s="3">
        <f>IF(Table1[[#This Row],[post_position]]=1,0,SUMIFS($F$2:F1869,$H$2:H1869,Table1[[#This Row],[post_position]]-1,$C$2:C1869,Table1[[#This Row],[topic_id]]))</f>
        <v>0</v>
      </c>
    </row>
    <row r="1870" spans="1:19" x14ac:dyDescent="0.25">
      <c r="A1870" s="7">
        <v>1894</v>
      </c>
      <c r="B1870" s="7">
        <v>1</v>
      </c>
      <c r="C1870" s="7">
        <v>503</v>
      </c>
      <c r="D1870" s="7">
        <v>6503</v>
      </c>
      <c r="F1870" s="8">
        <v>40331.725289351853</v>
      </c>
      <c r="G1870" s="7">
        <v>0</v>
      </c>
      <c r="H1870" s="7">
        <v>1</v>
      </c>
      <c r="I1870" s="7" t="b">
        <f t="shared" si="87"/>
        <v>0</v>
      </c>
      <c r="J1870" s="7" t="b">
        <f t="shared" si="88"/>
        <v>0</v>
      </c>
      <c r="K1870" s="7">
        <f t="shared" si="89"/>
        <v>0</v>
      </c>
      <c r="L1870" s="7">
        <f>WEEKDAY(Table1[[#This Row],[post_time]])</f>
        <v>4</v>
      </c>
      <c r="M1870" s="7">
        <f>VLOOKUP(Table1[[#This Row],[topic_id]],'All Topics Data'!$A$2:$I$1243,8,FALSE)</f>
        <v>40331.724999999999</v>
      </c>
      <c r="N1870" s="7">
        <f>Table1[[#This Row],[Hui Reply?]]*(Table1[[#This Row],[post_time]]-Table1[[#This Row],[timestamp of previous reply]])</f>
        <v>0</v>
      </c>
      <c r="O1870" s="3">
        <f>O1869+Table1[[#This Row],[Hui Reply?]]</f>
        <v>420</v>
      </c>
      <c r="P1870" s="19">
        <f>INT(Table1[[#This Row],[post_time]])</f>
        <v>40331</v>
      </c>
      <c r="Q1870" s="3">
        <f>IF(Table1[[#This Row],[Hui Reply?]],VLOOKUP(Table1[[#This Row],[topic_id]],'All Topics Data'!$A$2:$E$1243,5,FALSE),0)</f>
        <v>0</v>
      </c>
      <c r="R1870" s="8">
        <f>Table1[[#This Row],[post_time]]+8/24</f>
        <v>40332.058622685188</v>
      </c>
      <c r="S1870" s="3">
        <f>IF(Table1[[#This Row],[post_position]]=1,0,SUMIFS($F$2:F1870,$H$2:H1870,Table1[[#This Row],[post_position]]-1,$C$2:C1870,Table1[[#This Row],[topic_id]]))</f>
        <v>0</v>
      </c>
    </row>
    <row r="1871" spans="1:19" x14ac:dyDescent="0.25">
      <c r="A1871" s="7">
        <v>1895</v>
      </c>
      <c r="B1871" s="7">
        <v>1</v>
      </c>
      <c r="C1871" s="7">
        <v>498</v>
      </c>
      <c r="D1871" s="7">
        <v>6494</v>
      </c>
      <c r="F1871" s="8">
        <v>40331.807847222219</v>
      </c>
      <c r="G1871" s="7">
        <v>0</v>
      </c>
      <c r="H1871" s="7">
        <v>3</v>
      </c>
      <c r="I1871" s="7" t="b">
        <f t="shared" si="87"/>
        <v>0</v>
      </c>
      <c r="J1871" s="7" t="b">
        <f t="shared" si="88"/>
        <v>1</v>
      </c>
      <c r="K1871" s="7">
        <f t="shared" si="89"/>
        <v>0</v>
      </c>
      <c r="L1871" s="7">
        <f>WEEKDAY(Table1[[#This Row],[post_time]])</f>
        <v>4</v>
      </c>
      <c r="M1871" s="7">
        <f>VLOOKUP(Table1[[#This Row],[topic_id]],'All Topics Data'!$A$2:$I$1243,8,FALSE)</f>
        <v>40330.995138888888</v>
      </c>
      <c r="N1871" s="7">
        <f>Table1[[#This Row],[Hui Reply?]]*(Table1[[#This Row],[post_time]]-Table1[[#This Row],[timestamp of previous reply]])</f>
        <v>0</v>
      </c>
      <c r="O1871" s="3">
        <f>O1870+Table1[[#This Row],[Hui Reply?]]</f>
        <v>420</v>
      </c>
      <c r="P1871" s="19">
        <f>INT(Table1[[#This Row],[post_time]])</f>
        <v>40331</v>
      </c>
      <c r="Q1871" s="3">
        <f>IF(Table1[[#This Row],[Hui Reply?]],VLOOKUP(Table1[[#This Row],[topic_id]],'All Topics Data'!$A$2:$E$1243,5,FALSE),0)</f>
        <v>0</v>
      </c>
      <c r="R1871" s="8">
        <f>Table1[[#This Row],[post_time]]+8/24</f>
        <v>40332.141180555554</v>
      </c>
      <c r="S1871" s="3">
        <f>IF(Table1[[#This Row],[post_position]]=1,0,SUMIFS($F$2:F1871,$H$2:H1871,Table1[[#This Row],[post_position]]-1,$C$2:C1871,Table1[[#This Row],[topic_id]]))</f>
        <v>40331.004606481481</v>
      </c>
    </row>
    <row r="1872" spans="1:19" x14ac:dyDescent="0.25">
      <c r="A1872" s="7">
        <v>1896</v>
      </c>
      <c r="B1872" s="7">
        <v>1</v>
      </c>
      <c r="C1872" s="7">
        <v>504</v>
      </c>
      <c r="D1872" s="7">
        <v>6504</v>
      </c>
      <c r="F1872" s="8">
        <v>40331.898333333331</v>
      </c>
      <c r="G1872" s="7">
        <v>0</v>
      </c>
      <c r="H1872" s="7">
        <v>1</v>
      </c>
      <c r="I1872" s="7" t="b">
        <f t="shared" si="87"/>
        <v>0</v>
      </c>
      <c r="J1872" s="7" t="b">
        <f t="shared" si="88"/>
        <v>0</v>
      </c>
      <c r="K1872" s="7">
        <f t="shared" si="89"/>
        <v>0</v>
      </c>
      <c r="L1872" s="7">
        <f>WEEKDAY(Table1[[#This Row],[post_time]])</f>
        <v>4</v>
      </c>
      <c r="M1872" s="7">
        <f>VLOOKUP(Table1[[#This Row],[topic_id]],'All Topics Data'!$A$2:$I$1243,8,FALSE)</f>
        <v>40331.897916666669</v>
      </c>
      <c r="N1872" s="7">
        <f>Table1[[#This Row],[Hui Reply?]]*(Table1[[#This Row],[post_time]]-Table1[[#This Row],[timestamp of previous reply]])</f>
        <v>0</v>
      </c>
      <c r="O1872" s="3">
        <f>O1871+Table1[[#This Row],[Hui Reply?]]</f>
        <v>420</v>
      </c>
      <c r="P1872" s="19">
        <f>INT(Table1[[#This Row],[post_time]])</f>
        <v>40331</v>
      </c>
      <c r="Q1872" s="3">
        <f>IF(Table1[[#This Row],[Hui Reply?]],VLOOKUP(Table1[[#This Row],[topic_id]],'All Topics Data'!$A$2:$E$1243,5,FALSE),0)</f>
        <v>0</v>
      </c>
      <c r="R1872" s="8">
        <f>Table1[[#This Row],[post_time]]+8/24</f>
        <v>40332.231666666667</v>
      </c>
      <c r="S1872" s="3">
        <f>IF(Table1[[#This Row],[post_position]]=1,0,SUMIFS($F$2:F1872,$H$2:H1872,Table1[[#This Row],[post_position]]-1,$C$2:C1872,Table1[[#This Row],[topic_id]]))</f>
        <v>0</v>
      </c>
    </row>
    <row r="1873" spans="1:19" x14ac:dyDescent="0.25">
      <c r="A1873" s="7">
        <v>1897</v>
      </c>
      <c r="B1873" s="7">
        <v>1</v>
      </c>
      <c r="C1873" s="7">
        <v>504</v>
      </c>
      <c r="D1873" s="7">
        <v>24</v>
      </c>
      <c r="E1873" s="2"/>
      <c r="F1873" s="8">
        <v>40331.990914351853</v>
      </c>
      <c r="G1873" s="7">
        <v>0</v>
      </c>
      <c r="H1873" s="7">
        <v>2</v>
      </c>
      <c r="I1873" s="7" t="b">
        <f t="shared" si="87"/>
        <v>1</v>
      </c>
      <c r="J1873" s="7" t="b">
        <f t="shared" si="88"/>
        <v>1</v>
      </c>
      <c r="K1873" s="7">
        <f t="shared" si="89"/>
        <v>1</v>
      </c>
      <c r="L1873" s="7">
        <f>WEEKDAY(Table1[[#This Row],[post_time]])</f>
        <v>4</v>
      </c>
      <c r="M1873" s="7">
        <f>VLOOKUP(Table1[[#This Row],[topic_id]],'All Topics Data'!$A$2:$I$1243,8,FALSE)</f>
        <v>40331.897916666669</v>
      </c>
      <c r="N1873" s="7">
        <f>Table1[[#This Row],[Hui Reply?]]*(Table1[[#This Row],[post_time]]-Table1[[#This Row],[timestamp of previous reply]])</f>
        <v>9.2581018521741498E-2</v>
      </c>
      <c r="O1873" s="3">
        <f>O1872+Table1[[#This Row],[Hui Reply?]]</f>
        <v>421</v>
      </c>
      <c r="P1873" s="19">
        <f>INT(Table1[[#This Row],[post_time]])</f>
        <v>40331</v>
      </c>
      <c r="Q1873" s="3" t="str">
        <f>IF(Table1[[#This Row],[Hui Reply?]],VLOOKUP(Table1[[#This Row],[topic_id]],'All Topics Data'!$A$2:$E$1243,5,FALSE),0)</f>
        <v>balaji_2318</v>
      </c>
      <c r="R1873" s="8">
        <f>Table1[[#This Row],[post_time]]+8/24</f>
        <v>40332.324247685188</v>
      </c>
      <c r="S1873" s="3">
        <f>IF(Table1[[#This Row],[post_position]]=1,0,SUMIFS($F$2:F1873,$H$2:H1873,Table1[[#This Row],[post_position]]-1,$C$2:C1873,Table1[[#This Row],[topic_id]]))</f>
        <v>40331.898333333331</v>
      </c>
    </row>
    <row r="1874" spans="1:19" x14ac:dyDescent="0.25">
      <c r="A1874" s="7">
        <v>1898</v>
      </c>
      <c r="B1874" s="7">
        <v>1</v>
      </c>
      <c r="C1874" s="7">
        <v>503</v>
      </c>
      <c r="D1874" s="7">
        <v>24</v>
      </c>
      <c r="E1874" s="2"/>
      <c r="F1874" s="8">
        <v>40331.993726851855</v>
      </c>
      <c r="G1874" s="7">
        <v>0</v>
      </c>
      <c r="H1874" s="7">
        <v>2</v>
      </c>
      <c r="I1874" s="7" t="b">
        <f t="shared" si="87"/>
        <v>1</v>
      </c>
      <c r="J1874" s="7" t="b">
        <f t="shared" si="88"/>
        <v>1</v>
      </c>
      <c r="K1874" s="7">
        <f t="shared" si="89"/>
        <v>1</v>
      </c>
      <c r="L1874" s="7">
        <f>WEEKDAY(Table1[[#This Row],[post_time]])</f>
        <v>4</v>
      </c>
      <c r="M1874" s="7">
        <f>VLOOKUP(Table1[[#This Row],[topic_id]],'All Topics Data'!$A$2:$I$1243,8,FALSE)</f>
        <v>40331.724999999999</v>
      </c>
      <c r="N1874" s="7">
        <f>Table1[[#This Row],[Hui Reply?]]*(Table1[[#This Row],[post_time]]-Table1[[#This Row],[timestamp of previous reply]])</f>
        <v>0.26843750000261934</v>
      </c>
      <c r="O1874" s="3">
        <f>O1873+Table1[[#This Row],[Hui Reply?]]</f>
        <v>422</v>
      </c>
      <c r="P1874" s="19">
        <f>INT(Table1[[#This Row],[post_time]])</f>
        <v>40331</v>
      </c>
      <c r="Q1874" s="3" t="str">
        <f>IF(Table1[[#This Row],[Hui Reply?]],VLOOKUP(Table1[[#This Row],[topic_id]],'All Topics Data'!$A$2:$E$1243,5,FALSE),0)</f>
        <v>Rakesh</v>
      </c>
      <c r="R1874" s="8">
        <f>Table1[[#This Row],[post_time]]+8/24</f>
        <v>40332.327060185191</v>
      </c>
      <c r="S1874" s="3">
        <f>IF(Table1[[#This Row],[post_position]]=1,0,SUMIFS($F$2:F1874,$H$2:H1874,Table1[[#This Row],[post_position]]-1,$C$2:C1874,Table1[[#This Row],[topic_id]]))</f>
        <v>40331.725289351853</v>
      </c>
    </row>
    <row r="1875" spans="1:19" x14ac:dyDescent="0.25">
      <c r="A1875" s="7">
        <v>1899</v>
      </c>
      <c r="B1875" s="7">
        <v>1</v>
      </c>
      <c r="C1875" s="7">
        <v>500</v>
      </c>
      <c r="D1875" s="7">
        <v>24</v>
      </c>
      <c r="E1875" s="2"/>
      <c r="F1875" s="8">
        <v>40332.000671296293</v>
      </c>
      <c r="G1875" s="7">
        <v>0</v>
      </c>
      <c r="H1875" s="7">
        <v>2</v>
      </c>
      <c r="I1875" s="7" t="b">
        <f t="shared" si="87"/>
        <v>1</v>
      </c>
      <c r="J1875" s="7" t="b">
        <f t="shared" si="88"/>
        <v>1</v>
      </c>
      <c r="K1875" s="7">
        <f t="shared" si="89"/>
        <v>1</v>
      </c>
      <c r="L1875" s="7">
        <f>WEEKDAY(Table1[[#This Row],[post_time]])</f>
        <v>5</v>
      </c>
      <c r="M1875" s="7">
        <f>VLOOKUP(Table1[[#This Row],[topic_id]],'All Topics Data'!$A$2:$I$1243,8,FALSE)</f>
        <v>40331.646527777775</v>
      </c>
      <c r="N1875" s="7">
        <f>Table1[[#This Row],[Hui Reply?]]*(Table1[[#This Row],[post_time]]-Table1[[#This Row],[timestamp of previous reply]])</f>
        <v>0.35406249999505235</v>
      </c>
      <c r="O1875" s="3">
        <f>O1874+Table1[[#This Row],[Hui Reply?]]</f>
        <v>423</v>
      </c>
      <c r="P1875" s="19">
        <f>INT(Table1[[#This Row],[post_time]])</f>
        <v>40332</v>
      </c>
      <c r="Q1875" s="3" t="str">
        <f>IF(Table1[[#This Row],[Hui Reply?]],VLOOKUP(Table1[[#This Row],[topic_id]],'All Topics Data'!$A$2:$E$1243,5,FALSE),0)</f>
        <v>KCP</v>
      </c>
      <c r="R1875" s="8">
        <f>Table1[[#This Row],[post_time]]+8/24</f>
        <v>40332.334004629629</v>
      </c>
      <c r="S1875" s="3">
        <f>IF(Table1[[#This Row],[post_position]]=1,0,SUMIFS($F$2:F1875,$H$2:H1875,Table1[[#This Row],[post_position]]-1,$C$2:C1875,Table1[[#This Row],[topic_id]]))</f>
        <v>40331.646608796298</v>
      </c>
    </row>
    <row r="1876" spans="1:19" x14ac:dyDescent="0.25">
      <c r="A1876" s="7">
        <v>1900</v>
      </c>
      <c r="B1876" s="7">
        <v>1</v>
      </c>
      <c r="C1876" s="7">
        <v>501</v>
      </c>
      <c r="D1876" s="7">
        <v>24</v>
      </c>
      <c r="F1876" s="8">
        <v>40332.009467592594</v>
      </c>
      <c r="G1876" s="7">
        <v>0</v>
      </c>
      <c r="H1876" s="7">
        <v>2</v>
      </c>
      <c r="I1876" s="7" t="b">
        <f t="shared" si="87"/>
        <v>1</v>
      </c>
      <c r="J1876" s="7" t="b">
        <f t="shared" si="88"/>
        <v>1</v>
      </c>
      <c r="K1876" s="7">
        <f t="shared" si="89"/>
        <v>1</v>
      </c>
      <c r="L1876" s="7">
        <f>WEEKDAY(Table1[[#This Row],[post_time]])</f>
        <v>5</v>
      </c>
      <c r="M1876" s="7">
        <f>VLOOKUP(Table1[[#This Row],[topic_id]],'All Topics Data'!$A$2:$I$1243,8,FALSE)</f>
        <v>40331.676388888889</v>
      </c>
      <c r="N1876" s="7">
        <f>Table1[[#This Row],[Hui Reply?]]*(Table1[[#This Row],[post_time]]-Table1[[#This Row],[timestamp of previous reply]])</f>
        <v>0.33291666666627862</v>
      </c>
      <c r="O1876" s="3">
        <f>O1875+Table1[[#This Row],[Hui Reply?]]</f>
        <v>424</v>
      </c>
      <c r="P1876" s="19">
        <f>INT(Table1[[#This Row],[post_time]])</f>
        <v>40332</v>
      </c>
      <c r="Q1876" s="3" t="str">
        <f>IF(Table1[[#This Row],[Hui Reply?]],VLOOKUP(Table1[[#This Row],[topic_id]],'All Topics Data'!$A$2:$E$1243,5,FALSE),0)</f>
        <v>Abdul Salam</v>
      </c>
      <c r="R1876" s="8">
        <f>Table1[[#This Row],[post_time]]+8/24</f>
        <v>40332.34280092593</v>
      </c>
      <c r="S1876" s="3">
        <f>IF(Table1[[#This Row],[post_position]]=1,0,SUMIFS($F$2:F1876,$H$2:H1876,Table1[[#This Row],[post_position]]-1,$C$2:C1876,Table1[[#This Row],[topic_id]]))</f>
        <v>40331.676550925928</v>
      </c>
    </row>
    <row r="1877" spans="1:19" x14ac:dyDescent="0.25">
      <c r="A1877" s="7">
        <v>1902</v>
      </c>
      <c r="B1877" s="7">
        <v>1</v>
      </c>
      <c r="C1877" s="7">
        <v>502</v>
      </c>
      <c r="D1877" s="7">
        <v>1</v>
      </c>
      <c r="F1877" s="8">
        <v>40332.074675925927</v>
      </c>
      <c r="G1877" s="7">
        <v>0</v>
      </c>
      <c r="H1877" s="7">
        <v>2</v>
      </c>
      <c r="I1877" s="7" t="b">
        <f t="shared" si="87"/>
        <v>0</v>
      </c>
      <c r="J1877" s="7" t="b">
        <f t="shared" si="88"/>
        <v>1</v>
      </c>
      <c r="K1877" s="7">
        <f t="shared" si="89"/>
        <v>0</v>
      </c>
      <c r="L1877" s="7">
        <f>WEEKDAY(Table1[[#This Row],[post_time]])</f>
        <v>5</v>
      </c>
      <c r="M1877" s="7">
        <f>VLOOKUP(Table1[[#This Row],[topic_id]],'All Topics Data'!$A$2:$I$1243,8,FALSE)</f>
        <v>40331.702777777777</v>
      </c>
      <c r="N1877" s="7">
        <f>Table1[[#This Row],[Hui Reply?]]*(Table1[[#This Row],[post_time]]-Table1[[#This Row],[timestamp of previous reply]])</f>
        <v>0</v>
      </c>
      <c r="O1877" s="3">
        <f>O1876+Table1[[#This Row],[Hui Reply?]]</f>
        <v>424</v>
      </c>
      <c r="P1877" s="19">
        <f>INT(Table1[[#This Row],[post_time]])</f>
        <v>40332</v>
      </c>
      <c r="Q1877" s="3">
        <f>IF(Table1[[#This Row],[Hui Reply?]],VLOOKUP(Table1[[#This Row],[topic_id]],'All Topics Data'!$A$2:$E$1243,5,FALSE),0)</f>
        <v>0</v>
      </c>
      <c r="R1877" s="8">
        <f>Table1[[#This Row],[post_time]]+8/24</f>
        <v>40332.408009259263</v>
      </c>
      <c r="S1877" s="3">
        <f>IF(Table1[[#This Row],[post_position]]=1,0,SUMIFS($F$2:F1877,$H$2:H1877,Table1[[#This Row],[post_position]]-1,$C$2:C1877,Table1[[#This Row],[topic_id]]))</f>
        <v>40331.702777777777</v>
      </c>
    </row>
    <row r="1878" spans="1:19" x14ac:dyDescent="0.25">
      <c r="A1878" s="7">
        <v>1903</v>
      </c>
      <c r="B1878" s="7">
        <v>1</v>
      </c>
      <c r="C1878" s="7">
        <v>505</v>
      </c>
      <c r="D1878" s="7">
        <v>5424</v>
      </c>
      <c r="E1878" s="2"/>
      <c r="F1878" s="8">
        <v>40332.191724537035</v>
      </c>
      <c r="G1878" s="7">
        <v>0</v>
      </c>
      <c r="H1878" s="7">
        <v>1</v>
      </c>
      <c r="I1878" s="7" t="b">
        <f t="shared" si="87"/>
        <v>0</v>
      </c>
      <c r="J1878" s="7" t="b">
        <f t="shared" si="88"/>
        <v>0</v>
      </c>
      <c r="K1878" s="7">
        <f t="shared" si="89"/>
        <v>0</v>
      </c>
      <c r="L1878" s="7">
        <f>WEEKDAY(Table1[[#This Row],[post_time]])</f>
        <v>5</v>
      </c>
      <c r="M1878" s="7">
        <f>VLOOKUP(Table1[[#This Row],[topic_id]],'All Topics Data'!$A$2:$I$1243,8,FALSE)</f>
        <v>40332.191666666666</v>
      </c>
      <c r="N1878" s="7">
        <f>Table1[[#This Row],[Hui Reply?]]*(Table1[[#This Row],[post_time]]-Table1[[#This Row],[timestamp of previous reply]])</f>
        <v>0</v>
      </c>
      <c r="O1878" s="3">
        <f>O1877+Table1[[#This Row],[Hui Reply?]]</f>
        <v>424</v>
      </c>
      <c r="P1878" s="19">
        <f>INT(Table1[[#This Row],[post_time]])</f>
        <v>40332</v>
      </c>
      <c r="Q1878" s="3">
        <f>IF(Table1[[#This Row],[Hui Reply?]],VLOOKUP(Table1[[#This Row],[topic_id]],'All Topics Data'!$A$2:$E$1243,5,FALSE),0)</f>
        <v>0</v>
      </c>
      <c r="R1878" s="8">
        <f>Table1[[#This Row],[post_time]]+8/24</f>
        <v>40332.525057870371</v>
      </c>
      <c r="S1878" s="3">
        <f>IF(Table1[[#This Row],[post_position]]=1,0,SUMIFS($F$2:F1878,$H$2:H1878,Table1[[#This Row],[post_position]]-1,$C$2:C1878,Table1[[#This Row],[topic_id]]))</f>
        <v>0</v>
      </c>
    </row>
    <row r="1879" spans="1:19" x14ac:dyDescent="0.25">
      <c r="A1879" s="7">
        <v>1904</v>
      </c>
      <c r="B1879" s="7">
        <v>1</v>
      </c>
      <c r="C1879" s="7">
        <v>505</v>
      </c>
      <c r="D1879" s="7">
        <v>24</v>
      </c>
      <c r="F1879" s="8">
        <v>40332.248287037037</v>
      </c>
      <c r="G1879" s="7">
        <v>0</v>
      </c>
      <c r="H1879" s="7">
        <v>2</v>
      </c>
      <c r="I1879" s="7" t="b">
        <f t="shared" si="87"/>
        <v>1</v>
      </c>
      <c r="J1879" s="7" t="b">
        <f t="shared" si="88"/>
        <v>1</v>
      </c>
      <c r="K1879" s="7">
        <f t="shared" si="89"/>
        <v>1</v>
      </c>
      <c r="L1879" s="7">
        <f>WEEKDAY(Table1[[#This Row],[post_time]])</f>
        <v>5</v>
      </c>
      <c r="M1879" s="7">
        <f>VLOOKUP(Table1[[#This Row],[topic_id]],'All Topics Data'!$A$2:$I$1243,8,FALSE)</f>
        <v>40332.191666666666</v>
      </c>
      <c r="N1879" s="7">
        <f>Table1[[#This Row],[Hui Reply?]]*(Table1[[#This Row],[post_time]]-Table1[[#This Row],[timestamp of previous reply]])</f>
        <v>5.656250000174623E-2</v>
      </c>
      <c r="O1879" s="3">
        <f>O1878+Table1[[#This Row],[Hui Reply?]]</f>
        <v>425</v>
      </c>
      <c r="P1879" s="19">
        <f>INT(Table1[[#This Row],[post_time]])</f>
        <v>40332</v>
      </c>
      <c r="Q1879" s="3" t="str">
        <f>IF(Table1[[#This Row],[Hui Reply?]],VLOOKUP(Table1[[#This Row],[topic_id]],'All Topics Data'!$A$2:$E$1243,5,FALSE),0)</f>
        <v>shirin555</v>
      </c>
      <c r="R1879" s="8">
        <f>Table1[[#This Row],[post_time]]+8/24</f>
        <v>40332.581620370373</v>
      </c>
      <c r="S1879" s="3">
        <f>IF(Table1[[#This Row],[post_position]]=1,0,SUMIFS($F$2:F1879,$H$2:H1879,Table1[[#This Row],[post_position]]-1,$C$2:C1879,Table1[[#This Row],[topic_id]]))</f>
        <v>40332.191724537035</v>
      </c>
    </row>
    <row r="1880" spans="1:19" x14ac:dyDescent="0.25">
      <c r="A1880" s="7">
        <v>1905</v>
      </c>
      <c r="B1880" s="7">
        <v>1</v>
      </c>
      <c r="C1880" s="7">
        <v>501</v>
      </c>
      <c r="D1880" s="7">
        <v>6501</v>
      </c>
      <c r="F1880" s="8">
        <v>40332.332511574074</v>
      </c>
      <c r="G1880" s="7">
        <v>0</v>
      </c>
      <c r="H1880" s="7">
        <v>3</v>
      </c>
      <c r="I1880" s="7" t="b">
        <f t="shared" si="87"/>
        <v>0</v>
      </c>
      <c r="J1880" s="7" t="b">
        <f t="shared" si="88"/>
        <v>1</v>
      </c>
      <c r="K1880" s="7">
        <f t="shared" si="89"/>
        <v>0</v>
      </c>
      <c r="L1880" s="7">
        <f>WEEKDAY(Table1[[#This Row],[post_time]])</f>
        <v>5</v>
      </c>
      <c r="M1880" s="7">
        <f>VLOOKUP(Table1[[#This Row],[topic_id]],'All Topics Data'!$A$2:$I$1243,8,FALSE)</f>
        <v>40331.676388888889</v>
      </c>
      <c r="N1880" s="7">
        <f>Table1[[#This Row],[Hui Reply?]]*(Table1[[#This Row],[post_time]]-Table1[[#This Row],[timestamp of previous reply]])</f>
        <v>0</v>
      </c>
      <c r="O1880" s="3">
        <f>O1879+Table1[[#This Row],[Hui Reply?]]</f>
        <v>425</v>
      </c>
      <c r="P1880" s="19">
        <f>INT(Table1[[#This Row],[post_time]])</f>
        <v>40332</v>
      </c>
      <c r="Q1880" s="3">
        <f>IF(Table1[[#This Row],[Hui Reply?]],VLOOKUP(Table1[[#This Row],[topic_id]],'All Topics Data'!$A$2:$E$1243,5,FALSE),0)</f>
        <v>0</v>
      </c>
      <c r="R1880" s="8">
        <f>Table1[[#This Row],[post_time]]+8/24</f>
        <v>40332.665844907409</v>
      </c>
      <c r="S1880" s="3">
        <f>IF(Table1[[#This Row],[post_position]]=1,0,SUMIFS($F$2:F1880,$H$2:H1880,Table1[[#This Row],[post_position]]-1,$C$2:C1880,Table1[[#This Row],[topic_id]]))</f>
        <v>40332.009467592594</v>
      </c>
    </row>
    <row r="1881" spans="1:19" x14ac:dyDescent="0.25">
      <c r="A1881" s="7">
        <v>1906</v>
      </c>
      <c r="B1881" s="7">
        <v>1</v>
      </c>
      <c r="C1881" s="7">
        <v>506</v>
      </c>
      <c r="D1881" s="7">
        <v>6505</v>
      </c>
      <c r="E1881" s="2"/>
      <c r="F1881" s="8">
        <v>40332.412442129629</v>
      </c>
      <c r="G1881" s="7">
        <v>0</v>
      </c>
      <c r="H1881" s="7">
        <v>1</v>
      </c>
      <c r="I1881" s="7" t="b">
        <f t="shared" si="87"/>
        <v>0</v>
      </c>
      <c r="J1881" s="7" t="b">
        <f t="shared" si="88"/>
        <v>0</v>
      </c>
      <c r="K1881" s="7">
        <f t="shared" si="89"/>
        <v>0</v>
      </c>
      <c r="L1881" s="7">
        <f>WEEKDAY(Table1[[#This Row],[post_time]])</f>
        <v>5</v>
      </c>
      <c r="M1881" s="7">
        <f>VLOOKUP(Table1[[#This Row],[topic_id]],'All Topics Data'!$A$2:$I$1243,8,FALSE)</f>
        <v>40332.411805555559</v>
      </c>
      <c r="N1881" s="7">
        <f>Table1[[#This Row],[Hui Reply?]]*(Table1[[#This Row],[post_time]]-Table1[[#This Row],[timestamp of previous reply]])</f>
        <v>0</v>
      </c>
      <c r="O1881" s="3">
        <f>O1880+Table1[[#This Row],[Hui Reply?]]</f>
        <v>425</v>
      </c>
      <c r="P1881" s="19">
        <f>INT(Table1[[#This Row],[post_time]])</f>
        <v>40332</v>
      </c>
      <c r="Q1881" s="3">
        <f>IF(Table1[[#This Row],[Hui Reply?]],VLOOKUP(Table1[[#This Row],[topic_id]],'All Topics Data'!$A$2:$E$1243,5,FALSE),0)</f>
        <v>0</v>
      </c>
      <c r="R1881" s="8">
        <f>Table1[[#This Row],[post_time]]+8/24</f>
        <v>40332.745775462965</v>
      </c>
      <c r="S1881" s="3">
        <f>IF(Table1[[#This Row],[post_position]]=1,0,SUMIFS($F$2:F1881,$H$2:H1881,Table1[[#This Row],[post_position]]-1,$C$2:C1881,Table1[[#This Row],[topic_id]]))</f>
        <v>0</v>
      </c>
    </row>
    <row r="1882" spans="1:19" x14ac:dyDescent="0.25">
      <c r="A1882" s="7">
        <v>1907</v>
      </c>
      <c r="B1882" s="7">
        <v>1</v>
      </c>
      <c r="C1882" s="7">
        <v>506</v>
      </c>
      <c r="D1882" s="7">
        <v>6458</v>
      </c>
      <c r="E1882" s="2"/>
      <c r="F1882" s="8">
        <v>40332.470451388886</v>
      </c>
      <c r="G1882" s="7">
        <v>0</v>
      </c>
      <c r="H1882" s="7">
        <v>2</v>
      </c>
      <c r="I1882" s="7" t="b">
        <f t="shared" si="87"/>
        <v>0</v>
      </c>
      <c r="J1882" s="7" t="b">
        <f t="shared" si="88"/>
        <v>1</v>
      </c>
      <c r="K1882" s="7">
        <f t="shared" si="89"/>
        <v>0</v>
      </c>
      <c r="L1882" s="7">
        <f>WEEKDAY(Table1[[#This Row],[post_time]])</f>
        <v>5</v>
      </c>
      <c r="M1882" s="7">
        <f>VLOOKUP(Table1[[#This Row],[topic_id]],'All Topics Data'!$A$2:$I$1243,8,FALSE)</f>
        <v>40332.411805555559</v>
      </c>
      <c r="N1882" s="7">
        <f>Table1[[#This Row],[Hui Reply?]]*(Table1[[#This Row],[post_time]]-Table1[[#This Row],[timestamp of previous reply]])</f>
        <v>0</v>
      </c>
      <c r="O1882" s="3">
        <f>O1881+Table1[[#This Row],[Hui Reply?]]</f>
        <v>425</v>
      </c>
      <c r="P1882" s="19">
        <f>INT(Table1[[#This Row],[post_time]])</f>
        <v>40332</v>
      </c>
      <c r="Q1882" s="3">
        <f>IF(Table1[[#This Row],[Hui Reply?]],VLOOKUP(Table1[[#This Row],[topic_id]],'All Topics Data'!$A$2:$E$1243,5,FALSE),0)</f>
        <v>0</v>
      </c>
      <c r="R1882" s="8">
        <f>Table1[[#This Row],[post_time]]+8/24</f>
        <v>40332.803784722222</v>
      </c>
      <c r="S1882" s="3">
        <f>IF(Table1[[#This Row],[post_position]]=1,0,SUMIFS($F$2:F1882,$H$2:H1882,Table1[[#This Row],[post_position]]-1,$C$2:C1882,Table1[[#This Row],[topic_id]]))</f>
        <v>40332.412442129629</v>
      </c>
    </row>
    <row r="1883" spans="1:19" x14ac:dyDescent="0.25">
      <c r="A1883" s="7">
        <v>1908</v>
      </c>
      <c r="B1883" s="7">
        <v>1</v>
      </c>
      <c r="C1883" s="7">
        <v>507</v>
      </c>
      <c r="D1883" s="7">
        <v>6506</v>
      </c>
      <c r="E1883" s="2"/>
      <c r="F1883" s="8">
        <v>40332.524594907409</v>
      </c>
      <c r="G1883" s="7">
        <v>0</v>
      </c>
      <c r="H1883" s="7">
        <v>1</v>
      </c>
      <c r="I1883" s="7" t="b">
        <f t="shared" si="87"/>
        <v>0</v>
      </c>
      <c r="J1883" s="7" t="b">
        <f t="shared" si="88"/>
        <v>0</v>
      </c>
      <c r="K1883" s="7">
        <f t="shared" si="89"/>
        <v>0</v>
      </c>
      <c r="L1883" s="7">
        <f>WEEKDAY(Table1[[#This Row],[post_time]])</f>
        <v>5</v>
      </c>
      <c r="M1883" s="7">
        <f>VLOOKUP(Table1[[#This Row],[topic_id]],'All Topics Data'!$A$2:$I$1243,8,FALSE)</f>
        <v>40332.524305555555</v>
      </c>
      <c r="N1883" s="7">
        <f>Table1[[#This Row],[Hui Reply?]]*(Table1[[#This Row],[post_time]]-Table1[[#This Row],[timestamp of previous reply]])</f>
        <v>0</v>
      </c>
      <c r="O1883" s="3">
        <f>O1882+Table1[[#This Row],[Hui Reply?]]</f>
        <v>425</v>
      </c>
      <c r="P1883" s="19">
        <f>INT(Table1[[#This Row],[post_time]])</f>
        <v>40332</v>
      </c>
      <c r="Q1883" s="3">
        <f>IF(Table1[[#This Row],[Hui Reply?]],VLOOKUP(Table1[[#This Row],[topic_id]],'All Topics Data'!$A$2:$E$1243,5,FALSE),0)</f>
        <v>0</v>
      </c>
      <c r="R1883" s="8">
        <f>Table1[[#This Row],[post_time]]+8/24</f>
        <v>40332.857928240745</v>
      </c>
      <c r="S1883" s="3">
        <f>IF(Table1[[#This Row],[post_position]]=1,0,SUMIFS($F$2:F1883,$H$2:H1883,Table1[[#This Row],[post_position]]-1,$C$2:C1883,Table1[[#This Row],[topic_id]]))</f>
        <v>0</v>
      </c>
    </row>
    <row r="1884" spans="1:19" x14ac:dyDescent="0.25">
      <c r="A1884" s="7">
        <v>1909</v>
      </c>
      <c r="B1884" s="7">
        <v>1</v>
      </c>
      <c r="C1884" s="7">
        <v>507</v>
      </c>
      <c r="D1884" s="7">
        <v>24</v>
      </c>
      <c r="F1884" s="8">
        <v>40332.551793981482</v>
      </c>
      <c r="G1884" s="7">
        <v>0</v>
      </c>
      <c r="H1884" s="7">
        <v>2</v>
      </c>
      <c r="I1884" s="7" t="b">
        <f t="shared" si="87"/>
        <v>1</v>
      </c>
      <c r="J1884" s="7" t="b">
        <f t="shared" si="88"/>
        <v>1</v>
      </c>
      <c r="K1884" s="7">
        <f t="shared" si="89"/>
        <v>1</v>
      </c>
      <c r="L1884" s="7">
        <f>WEEKDAY(Table1[[#This Row],[post_time]])</f>
        <v>5</v>
      </c>
      <c r="M1884" s="7">
        <f>VLOOKUP(Table1[[#This Row],[topic_id]],'All Topics Data'!$A$2:$I$1243,8,FALSE)</f>
        <v>40332.524305555555</v>
      </c>
      <c r="N1884" s="7">
        <f>Table1[[#This Row],[Hui Reply?]]*(Table1[[#This Row],[post_time]]-Table1[[#This Row],[timestamp of previous reply]])</f>
        <v>2.7199074072996154E-2</v>
      </c>
      <c r="O1884" s="3">
        <f>O1883+Table1[[#This Row],[Hui Reply?]]</f>
        <v>426</v>
      </c>
      <c r="P1884" s="19">
        <f>INT(Table1[[#This Row],[post_time]])</f>
        <v>40332</v>
      </c>
      <c r="Q1884" s="3" t="str">
        <f>IF(Table1[[#This Row],[Hui Reply?]],VLOOKUP(Table1[[#This Row],[topic_id]],'All Topics Data'!$A$2:$E$1243,5,FALSE),0)</f>
        <v>Mayank</v>
      </c>
      <c r="R1884" s="8">
        <f>Table1[[#This Row],[post_time]]+8/24</f>
        <v>40332.885127314818</v>
      </c>
      <c r="S1884" s="3">
        <f>IF(Table1[[#This Row],[post_position]]=1,0,SUMIFS($F$2:F1884,$H$2:H1884,Table1[[#This Row],[post_position]]-1,$C$2:C1884,Table1[[#This Row],[topic_id]]))</f>
        <v>40332.524594907409</v>
      </c>
    </row>
    <row r="1885" spans="1:19" x14ac:dyDescent="0.25">
      <c r="A1885" s="7">
        <v>1910</v>
      </c>
      <c r="B1885" s="7">
        <v>1</v>
      </c>
      <c r="C1885" s="7">
        <v>508</v>
      </c>
      <c r="D1885" s="7">
        <v>4409</v>
      </c>
      <c r="E1885" s="2"/>
      <c r="F1885" s="8">
        <v>40332.701493055552</v>
      </c>
      <c r="G1885" s="7">
        <v>0</v>
      </c>
      <c r="H1885" s="7">
        <v>1</v>
      </c>
      <c r="I1885" s="7" t="b">
        <f t="shared" si="87"/>
        <v>0</v>
      </c>
      <c r="J1885" s="7" t="b">
        <f t="shared" si="88"/>
        <v>0</v>
      </c>
      <c r="K1885" s="7">
        <f t="shared" si="89"/>
        <v>0</v>
      </c>
      <c r="L1885" s="7">
        <f>WEEKDAY(Table1[[#This Row],[post_time]])</f>
        <v>5</v>
      </c>
      <c r="M1885" s="7">
        <f>VLOOKUP(Table1[[#This Row],[topic_id]],'All Topics Data'!$A$2:$I$1243,8,FALSE)</f>
        <v>40332.701388888891</v>
      </c>
      <c r="N1885" s="7">
        <f>Table1[[#This Row],[Hui Reply?]]*(Table1[[#This Row],[post_time]]-Table1[[#This Row],[timestamp of previous reply]])</f>
        <v>0</v>
      </c>
      <c r="O1885" s="3">
        <f>O1884+Table1[[#This Row],[Hui Reply?]]</f>
        <v>426</v>
      </c>
      <c r="P1885" s="19">
        <f>INT(Table1[[#This Row],[post_time]])</f>
        <v>40332</v>
      </c>
      <c r="Q1885" s="3">
        <f>IF(Table1[[#This Row],[Hui Reply?]],VLOOKUP(Table1[[#This Row],[topic_id]],'All Topics Data'!$A$2:$E$1243,5,FALSE),0)</f>
        <v>0</v>
      </c>
      <c r="R1885" s="8">
        <f>Table1[[#This Row],[post_time]]+8/24</f>
        <v>40333.034826388888</v>
      </c>
      <c r="S1885" s="3">
        <f>IF(Table1[[#This Row],[post_position]]=1,0,SUMIFS($F$2:F1885,$H$2:H1885,Table1[[#This Row],[post_position]]-1,$C$2:C1885,Table1[[#This Row],[topic_id]]))</f>
        <v>0</v>
      </c>
    </row>
    <row r="1886" spans="1:19" x14ac:dyDescent="0.25">
      <c r="A1886" s="7">
        <v>1911</v>
      </c>
      <c r="B1886" s="7">
        <v>1</v>
      </c>
      <c r="C1886" s="7">
        <v>508</v>
      </c>
      <c r="D1886" s="7">
        <v>24</v>
      </c>
      <c r="E1886" s="2"/>
      <c r="F1886" s="8">
        <v>40332.986585648148</v>
      </c>
      <c r="G1886" s="7">
        <v>0</v>
      </c>
      <c r="H1886" s="7">
        <v>2</v>
      </c>
      <c r="I1886" s="7" t="b">
        <f t="shared" si="87"/>
        <v>1</v>
      </c>
      <c r="J1886" s="7" t="b">
        <f t="shared" si="88"/>
        <v>1</v>
      </c>
      <c r="K1886" s="7">
        <f t="shared" si="89"/>
        <v>1</v>
      </c>
      <c r="L1886" s="7">
        <f>WEEKDAY(Table1[[#This Row],[post_time]])</f>
        <v>5</v>
      </c>
      <c r="M1886" s="7">
        <f>VLOOKUP(Table1[[#This Row],[topic_id]],'All Topics Data'!$A$2:$I$1243,8,FALSE)</f>
        <v>40332.701388888891</v>
      </c>
      <c r="N1886" s="7">
        <f>Table1[[#This Row],[Hui Reply?]]*(Table1[[#This Row],[post_time]]-Table1[[#This Row],[timestamp of previous reply]])</f>
        <v>0.28509259259590181</v>
      </c>
      <c r="O1886" s="3">
        <f>O1885+Table1[[#This Row],[Hui Reply?]]</f>
        <v>427</v>
      </c>
      <c r="P1886" s="19">
        <f>INT(Table1[[#This Row],[post_time]])</f>
        <v>40332</v>
      </c>
      <c r="Q1886" s="3" t="str">
        <f>IF(Table1[[#This Row],[Hui Reply?]],VLOOKUP(Table1[[#This Row],[topic_id]],'All Topics Data'!$A$2:$E$1243,5,FALSE),0)</f>
        <v>barmacost</v>
      </c>
      <c r="R1886" s="8">
        <f>Table1[[#This Row],[post_time]]+8/24</f>
        <v>40333.319918981484</v>
      </c>
      <c r="S1886" s="3">
        <f>IF(Table1[[#This Row],[post_position]]=1,0,SUMIFS($F$2:F1886,$H$2:H1886,Table1[[#This Row],[post_position]]-1,$C$2:C1886,Table1[[#This Row],[topic_id]]))</f>
        <v>40332.701493055552</v>
      </c>
    </row>
    <row r="1887" spans="1:19" x14ac:dyDescent="0.25">
      <c r="A1887" s="7">
        <v>1912</v>
      </c>
      <c r="B1887" s="7">
        <v>1</v>
      </c>
      <c r="C1887" s="7">
        <v>507</v>
      </c>
      <c r="D1887" s="7">
        <v>6506</v>
      </c>
      <c r="F1887" s="8">
        <v>40333.399259259262</v>
      </c>
      <c r="G1887" s="7">
        <v>0</v>
      </c>
      <c r="H1887" s="7">
        <v>3</v>
      </c>
      <c r="I1887" s="7" t="b">
        <f t="shared" si="87"/>
        <v>0</v>
      </c>
      <c r="J1887" s="7" t="b">
        <f t="shared" si="88"/>
        <v>1</v>
      </c>
      <c r="K1887" s="7">
        <f t="shared" si="89"/>
        <v>0</v>
      </c>
      <c r="L1887" s="7">
        <f>WEEKDAY(Table1[[#This Row],[post_time]])</f>
        <v>6</v>
      </c>
      <c r="M1887" s="7">
        <f>VLOOKUP(Table1[[#This Row],[topic_id]],'All Topics Data'!$A$2:$I$1243,8,FALSE)</f>
        <v>40332.524305555555</v>
      </c>
      <c r="N1887" s="7">
        <f>Table1[[#This Row],[Hui Reply?]]*(Table1[[#This Row],[post_time]]-Table1[[#This Row],[timestamp of previous reply]])</f>
        <v>0</v>
      </c>
      <c r="O1887" s="3">
        <f>O1886+Table1[[#This Row],[Hui Reply?]]</f>
        <v>427</v>
      </c>
      <c r="P1887" s="19">
        <f>INT(Table1[[#This Row],[post_time]])</f>
        <v>40333</v>
      </c>
      <c r="Q1887" s="3">
        <f>IF(Table1[[#This Row],[Hui Reply?]],VLOOKUP(Table1[[#This Row],[topic_id]],'All Topics Data'!$A$2:$E$1243,5,FALSE),0)</f>
        <v>0</v>
      </c>
      <c r="R1887" s="8">
        <f>Table1[[#This Row],[post_time]]+8/24</f>
        <v>40333.732592592598</v>
      </c>
      <c r="S1887" s="3">
        <f>IF(Table1[[#This Row],[post_position]]=1,0,SUMIFS($F$2:F1887,$H$2:H1887,Table1[[#This Row],[post_position]]-1,$C$2:C1887,Table1[[#This Row],[topic_id]]))</f>
        <v>40332.551793981482</v>
      </c>
    </row>
    <row r="1888" spans="1:19" x14ac:dyDescent="0.25">
      <c r="A1888" s="7">
        <v>1913</v>
      </c>
      <c r="B1888" s="7">
        <v>1</v>
      </c>
      <c r="C1888" s="7">
        <v>509</v>
      </c>
      <c r="D1888" s="7">
        <v>6506</v>
      </c>
      <c r="E1888" s="2"/>
      <c r="F1888" s="8">
        <v>40333.420763888891</v>
      </c>
      <c r="G1888" s="7">
        <v>0</v>
      </c>
      <c r="H1888" s="7">
        <v>1</v>
      </c>
      <c r="I1888" s="7" t="b">
        <f t="shared" si="87"/>
        <v>0</v>
      </c>
      <c r="J1888" s="7" t="b">
        <f t="shared" si="88"/>
        <v>0</v>
      </c>
      <c r="K1888" s="7">
        <f t="shared" si="89"/>
        <v>0</v>
      </c>
      <c r="L1888" s="7">
        <f>WEEKDAY(Table1[[#This Row],[post_time]])</f>
        <v>6</v>
      </c>
      <c r="M1888" s="7">
        <f>VLOOKUP(Table1[[#This Row],[topic_id]],'All Topics Data'!$A$2:$I$1243,8,FALSE)</f>
        <v>40333.420138888891</v>
      </c>
      <c r="N1888" s="7">
        <f>Table1[[#This Row],[Hui Reply?]]*(Table1[[#This Row],[post_time]]-Table1[[#This Row],[timestamp of previous reply]])</f>
        <v>0</v>
      </c>
      <c r="O1888" s="3">
        <f>O1887+Table1[[#This Row],[Hui Reply?]]</f>
        <v>427</v>
      </c>
      <c r="P1888" s="19">
        <f>INT(Table1[[#This Row],[post_time]])</f>
        <v>40333</v>
      </c>
      <c r="Q1888" s="3">
        <f>IF(Table1[[#This Row],[Hui Reply?]],VLOOKUP(Table1[[#This Row],[topic_id]],'All Topics Data'!$A$2:$E$1243,5,FALSE),0)</f>
        <v>0</v>
      </c>
      <c r="R1888" s="8">
        <f>Table1[[#This Row],[post_time]]+8/24</f>
        <v>40333.754097222227</v>
      </c>
      <c r="S1888" s="3">
        <f>IF(Table1[[#This Row],[post_position]]=1,0,SUMIFS($F$2:F1888,$H$2:H1888,Table1[[#This Row],[post_position]]-1,$C$2:C1888,Table1[[#This Row],[topic_id]]))</f>
        <v>0</v>
      </c>
    </row>
    <row r="1889" spans="1:19" x14ac:dyDescent="0.25">
      <c r="A1889" s="7">
        <v>1914</v>
      </c>
      <c r="B1889" s="7">
        <v>1</v>
      </c>
      <c r="C1889" s="7">
        <v>509</v>
      </c>
      <c r="D1889" s="7">
        <v>24</v>
      </c>
      <c r="F1889" s="8">
        <v>40333.588310185187</v>
      </c>
      <c r="G1889" s="7">
        <v>0</v>
      </c>
      <c r="H1889" s="7">
        <v>2</v>
      </c>
      <c r="I1889" s="7" t="b">
        <f t="shared" si="87"/>
        <v>1</v>
      </c>
      <c r="J1889" s="7" t="b">
        <f t="shared" si="88"/>
        <v>1</v>
      </c>
      <c r="K1889" s="7">
        <f t="shared" si="89"/>
        <v>1</v>
      </c>
      <c r="L1889" s="7">
        <f>WEEKDAY(Table1[[#This Row],[post_time]])</f>
        <v>6</v>
      </c>
      <c r="M1889" s="7">
        <f>VLOOKUP(Table1[[#This Row],[topic_id]],'All Topics Data'!$A$2:$I$1243,8,FALSE)</f>
        <v>40333.420138888891</v>
      </c>
      <c r="N1889" s="7">
        <f>Table1[[#This Row],[Hui Reply?]]*(Table1[[#This Row],[post_time]]-Table1[[#This Row],[timestamp of previous reply]])</f>
        <v>0.16754629629576812</v>
      </c>
      <c r="O1889" s="3">
        <f>O1888+Table1[[#This Row],[Hui Reply?]]</f>
        <v>428</v>
      </c>
      <c r="P1889" s="19">
        <f>INT(Table1[[#This Row],[post_time]])</f>
        <v>40333</v>
      </c>
      <c r="Q1889" s="3" t="str">
        <f>IF(Table1[[#This Row],[Hui Reply?]],VLOOKUP(Table1[[#This Row],[topic_id]],'All Topics Data'!$A$2:$E$1243,5,FALSE),0)</f>
        <v>Mayank</v>
      </c>
      <c r="R1889" s="8">
        <f>Table1[[#This Row],[post_time]]+8/24</f>
        <v>40333.921643518523</v>
      </c>
      <c r="S1889" s="3">
        <f>IF(Table1[[#This Row],[post_position]]=1,0,SUMIFS($F$2:F1889,$H$2:H1889,Table1[[#This Row],[post_position]]-1,$C$2:C1889,Table1[[#This Row],[topic_id]]))</f>
        <v>40333.420763888891</v>
      </c>
    </row>
    <row r="1890" spans="1:19" x14ac:dyDescent="0.25">
      <c r="A1890" s="7">
        <v>1915</v>
      </c>
      <c r="B1890" s="7">
        <v>1</v>
      </c>
      <c r="C1890" s="7">
        <v>509</v>
      </c>
      <c r="D1890" s="7">
        <v>6458</v>
      </c>
      <c r="E1890" s="2"/>
      <c r="F1890" s="8">
        <v>40333.596655092595</v>
      </c>
      <c r="G1890" s="7">
        <v>0</v>
      </c>
      <c r="H1890" s="7">
        <v>3</v>
      </c>
      <c r="I1890" s="7" t="b">
        <f t="shared" si="87"/>
        <v>0</v>
      </c>
      <c r="J1890" s="7" t="b">
        <f t="shared" si="88"/>
        <v>1</v>
      </c>
      <c r="K1890" s="7">
        <f t="shared" si="89"/>
        <v>0</v>
      </c>
      <c r="L1890" s="7">
        <f>WEEKDAY(Table1[[#This Row],[post_time]])</f>
        <v>6</v>
      </c>
      <c r="M1890" s="7">
        <f>VLOOKUP(Table1[[#This Row],[topic_id]],'All Topics Data'!$A$2:$I$1243,8,FALSE)</f>
        <v>40333.420138888891</v>
      </c>
      <c r="N1890" s="7">
        <f>Table1[[#This Row],[Hui Reply?]]*(Table1[[#This Row],[post_time]]-Table1[[#This Row],[timestamp of previous reply]])</f>
        <v>0</v>
      </c>
      <c r="O1890" s="3">
        <f>O1889+Table1[[#This Row],[Hui Reply?]]</f>
        <v>428</v>
      </c>
      <c r="P1890" s="19">
        <f>INT(Table1[[#This Row],[post_time]])</f>
        <v>40333</v>
      </c>
      <c r="Q1890" s="3">
        <f>IF(Table1[[#This Row],[Hui Reply?]],VLOOKUP(Table1[[#This Row],[topic_id]],'All Topics Data'!$A$2:$E$1243,5,FALSE),0)</f>
        <v>0</v>
      </c>
      <c r="R1890" s="8">
        <f>Table1[[#This Row],[post_time]]+8/24</f>
        <v>40333.929988425931</v>
      </c>
      <c r="S1890" s="3">
        <f>IF(Table1[[#This Row],[post_position]]=1,0,SUMIFS($F$2:F1890,$H$2:H1890,Table1[[#This Row],[post_position]]-1,$C$2:C1890,Table1[[#This Row],[topic_id]]))</f>
        <v>40333.588310185187</v>
      </c>
    </row>
    <row r="1891" spans="1:19" x14ac:dyDescent="0.25">
      <c r="A1891" s="7">
        <v>1916</v>
      </c>
      <c r="B1891" s="7">
        <v>1</v>
      </c>
      <c r="C1891" s="7">
        <v>510</v>
      </c>
      <c r="D1891" s="7">
        <v>6507</v>
      </c>
      <c r="E1891" s="2"/>
      <c r="F1891" s="8">
        <v>40333.643310185187</v>
      </c>
      <c r="G1891" s="7">
        <v>0</v>
      </c>
      <c r="H1891" s="7">
        <v>1</v>
      </c>
      <c r="I1891" s="7" t="b">
        <f t="shared" si="87"/>
        <v>0</v>
      </c>
      <c r="J1891" s="7" t="b">
        <f t="shared" si="88"/>
        <v>0</v>
      </c>
      <c r="K1891" s="7">
        <f t="shared" si="89"/>
        <v>0</v>
      </c>
      <c r="L1891" s="7">
        <f>WEEKDAY(Table1[[#This Row],[post_time]])</f>
        <v>6</v>
      </c>
      <c r="M1891" s="7">
        <f>VLOOKUP(Table1[[#This Row],[topic_id]],'All Topics Data'!$A$2:$I$1243,8,FALSE)</f>
        <v>40333.643055555556</v>
      </c>
      <c r="N1891" s="7">
        <f>Table1[[#This Row],[Hui Reply?]]*(Table1[[#This Row],[post_time]]-Table1[[#This Row],[timestamp of previous reply]])</f>
        <v>0</v>
      </c>
      <c r="O1891" s="3">
        <f>O1890+Table1[[#This Row],[Hui Reply?]]</f>
        <v>428</v>
      </c>
      <c r="P1891" s="19">
        <f>INT(Table1[[#This Row],[post_time]])</f>
        <v>40333</v>
      </c>
      <c r="Q1891" s="3">
        <f>IF(Table1[[#This Row],[Hui Reply?]],VLOOKUP(Table1[[#This Row],[topic_id]],'All Topics Data'!$A$2:$E$1243,5,FALSE),0)</f>
        <v>0</v>
      </c>
      <c r="R1891" s="8">
        <f>Table1[[#This Row],[post_time]]+8/24</f>
        <v>40333.976643518523</v>
      </c>
      <c r="S1891" s="3">
        <f>IF(Table1[[#This Row],[post_position]]=1,0,SUMIFS($F$2:F1891,$H$2:H1891,Table1[[#This Row],[post_position]]-1,$C$2:C1891,Table1[[#This Row],[topic_id]]))</f>
        <v>0</v>
      </c>
    </row>
    <row r="1892" spans="1:19" x14ac:dyDescent="0.25">
      <c r="A1892" s="7">
        <v>1917</v>
      </c>
      <c r="B1892" s="7">
        <v>1</v>
      </c>
      <c r="C1892" s="7">
        <v>510</v>
      </c>
      <c r="D1892" s="7">
        <v>3622</v>
      </c>
      <c r="F1892" s="8">
        <v>40333.703958333332</v>
      </c>
      <c r="G1892" s="7">
        <v>0</v>
      </c>
      <c r="H1892" s="7">
        <v>2</v>
      </c>
      <c r="I1892" s="7" t="b">
        <f t="shared" si="87"/>
        <v>0</v>
      </c>
      <c r="J1892" s="7" t="b">
        <f t="shared" si="88"/>
        <v>1</v>
      </c>
      <c r="K1892" s="7">
        <f t="shared" si="89"/>
        <v>0</v>
      </c>
      <c r="L1892" s="7">
        <f>WEEKDAY(Table1[[#This Row],[post_time]])</f>
        <v>6</v>
      </c>
      <c r="M1892" s="7">
        <f>VLOOKUP(Table1[[#This Row],[topic_id]],'All Topics Data'!$A$2:$I$1243,8,FALSE)</f>
        <v>40333.643055555556</v>
      </c>
      <c r="N1892" s="7">
        <f>Table1[[#This Row],[Hui Reply?]]*(Table1[[#This Row],[post_time]]-Table1[[#This Row],[timestamp of previous reply]])</f>
        <v>0</v>
      </c>
      <c r="O1892" s="3">
        <f>O1891+Table1[[#This Row],[Hui Reply?]]</f>
        <v>428</v>
      </c>
      <c r="P1892" s="19">
        <f>INT(Table1[[#This Row],[post_time]])</f>
        <v>40333</v>
      </c>
      <c r="Q1892" s="3">
        <f>IF(Table1[[#This Row],[Hui Reply?]],VLOOKUP(Table1[[#This Row],[topic_id]],'All Topics Data'!$A$2:$E$1243,5,FALSE),0)</f>
        <v>0</v>
      </c>
      <c r="R1892" s="8">
        <f>Table1[[#This Row],[post_time]]+8/24</f>
        <v>40334.037291666667</v>
      </c>
      <c r="S1892" s="3">
        <f>IF(Table1[[#This Row],[post_position]]=1,0,SUMIFS($F$2:F1892,$H$2:H1892,Table1[[#This Row],[post_position]]-1,$C$2:C1892,Table1[[#This Row],[topic_id]]))</f>
        <v>40333.643310185187</v>
      </c>
    </row>
    <row r="1893" spans="1:19" x14ac:dyDescent="0.25">
      <c r="A1893" s="7">
        <v>1918</v>
      </c>
      <c r="B1893" s="7">
        <v>3</v>
      </c>
      <c r="C1893" s="7">
        <v>511</v>
      </c>
      <c r="D1893" s="7">
        <v>27</v>
      </c>
      <c r="E1893" s="2"/>
      <c r="F1893" s="8">
        <v>40333.753888888888</v>
      </c>
      <c r="G1893" s="7">
        <v>0</v>
      </c>
      <c r="H1893" s="7">
        <v>1</v>
      </c>
      <c r="I1893" s="7" t="b">
        <f t="shared" si="87"/>
        <v>0</v>
      </c>
      <c r="J1893" s="7" t="b">
        <f t="shared" si="88"/>
        <v>0</v>
      </c>
      <c r="K1893" s="7">
        <f t="shared" si="89"/>
        <v>0</v>
      </c>
      <c r="L1893" s="7">
        <f>WEEKDAY(Table1[[#This Row],[post_time]])</f>
        <v>6</v>
      </c>
      <c r="M1893" s="7">
        <f>VLOOKUP(Table1[[#This Row],[topic_id]],'All Topics Data'!$A$2:$I$1243,8,FALSE)</f>
        <v>40333.753472222219</v>
      </c>
      <c r="N1893" s="7">
        <f>Table1[[#This Row],[Hui Reply?]]*(Table1[[#This Row],[post_time]]-Table1[[#This Row],[timestamp of previous reply]])</f>
        <v>0</v>
      </c>
      <c r="O1893" s="3">
        <f>O1892+Table1[[#This Row],[Hui Reply?]]</f>
        <v>428</v>
      </c>
      <c r="P1893" s="19">
        <f>INT(Table1[[#This Row],[post_time]])</f>
        <v>40333</v>
      </c>
      <c r="Q1893" s="3">
        <f>IF(Table1[[#This Row],[Hui Reply?]],VLOOKUP(Table1[[#This Row],[topic_id]],'All Topics Data'!$A$2:$E$1243,5,FALSE),0)</f>
        <v>0</v>
      </c>
      <c r="R1893" s="8">
        <f>Table1[[#This Row],[post_time]]+8/24</f>
        <v>40334.087222222224</v>
      </c>
      <c r="S1893" s="3">
        <f>IF(Table1[[#This Row],[post_position]]=1,0,SUMIFS($F$2:F1893,$H$2:H1893,Table1[[#This Row],[post_position]]-1,$C$2:C1893,Table1[[#This Row],[topic_id]]))</f>
        <v>0</v>
      </c>
    </row>
    <row r="1894" spans="1:19" x14ac:dyDescent="0.25">
      <c r="A1894" s="7">
        <v>1919</v>
      </c>
      <c r="B1894" s="7">
        <v>1</v>
      </c>
      <c r="C1894" s="7">
        <v>494</v>
      </c>
      <c r="D1894" s="7">
        <v>4061</v>
      </c>
      <c r="F1894" s="8">
        <v>40333.761111111111</v>
      </c>
      <c r="G1894" s="7">
        <v>0</v>
      </c>
      <c r="H1894" s="7">
        <v>3</v>
      </c>
      <c r="I1894" s="7" t="b">
        <f t="shared" si="87"/>
        <v>0</v>
      </c>
      <c r="J1894" s="7" t="b">
        <f t="shared" si="88"/>
        <v>1</v>
      </c>
      <c r="K1894" s="7">
        <f t="shared" si="89"/>
        <v>0</v>
      </c>
      <c r="L1894" s="7">
        <f>WEEKDAY(Table1[[#This Row],[post_time]])</f>
        <v>6</v>
      </c>
      <c r="M1894" s="7">
        <f>VLOOKUP(Table1[[#This Row],[topic_id]],'All Topics Data'!$A$2:$I$1243,8,FALSE)</f>
        <v>40328.412499999999</v>
      </c>
      <c r="N1894" s="7">
        <f>Table1[[#This Row],[Hui Reply?]]*(Table1[[#This Row],[post_time]]-Table1[[#This Row],[timestamp of previous reply]])</f>
        <v>0</v>
      </c>
      <c r="O1894" s="3">
        <f>O1893+Table1[[#This Row],[Hui Reply?]]</f>
        <v>428</v>
      </c>
      <c r="P1894" s="19">
        <f>INT(Table1[[#This Row],[post_time]])</f>
        <v>40333</v>
      </c>
      <c r="Q1894" s="3">
        <f>IF(Table1[[#This Row],[Hui Reply?]],VLOOKUP(Table1[[#This Row],[topic_id]],'All Topics Data'!$A$2:$E$1243,5,FALSE),0)</f>
        <v>0</v>
      </c>
      <c r="R1894" s="8">
        <f>Table1[[#This Row],[post_time]]+8/24</f>
        <v>40334.094444444447</v>
      </c>
      <c r="S1894" s="3">
        <f>IF(Table1[[#This Row],[post_position]]=1,0,SUMIFS($F$2:F1894,$H$2:H1894,Table1[[#This Row],[post_position]]-1,$C$2:C1894,Table1[[#This Row],[topic_id]]))</f>
        <v>40329.395185185182</v>
      </c>
    </row>
    <row r="1895" spans="1:19" x14ac:dyDescent="0.25">
      <c r="A1895" s="7">
        <v>1920</v>
      </c>
      <c r="B1895" s="7">
        <v>1</v>
      </c>
      <c r="C1895" s="7">
        <v>512</v>
      </c>
      <c r="D1895" s="7">
        <v>6508</v>
      </c>
      <c r="E1895" s="2"/>
      <c r="F1895" s="8">
        <v>40333.837418981479</v>
      </c>
      <c r="G1895" s="7">
        <v>0</v>
      </c>
      <c r="H1895" s="7">
        <v>1</v>
      </c>
      <c r="I1895" s="7" t="b">
        <f t="shared" si="87"/>
        <v>0</v>
      </c>
      <c r="J1895" s="7" t="b">
        <f t="shared" si="88"/>
        <v>0</v>
      </c>
      <c r="K1895" s="7">
        <f t="shared" si="89"/>
        <v>0</v>
      </c>
      <c r="L1895" s="7">
        <f>WEEKDAY(Table1[[#This Row],[post_time]])</f>
        <v>6</v>
      </c>
      <c r="M1895" s="7">
        <f>VLOOKUP(Table1[[#This Row],[topic_id]],'All Topics Data'!$A$2:$I$1243,8,FALSE)</f>
        <v>40333.836805555555</v>
      </c>
      <c r="N1895" s="7">
        <f>Table1[[#This Row],[Hui Reply?]]*(Table1[[#This Row],[post_time]]-Table1[[#This Row],[timestamp of previous reply]])</f>
        <v>0</v>
      </c>
      <c r="O1895" s="3">
        <f>O1894+Table1[[#This Row],[Hui Reply?]]</f>
        <v>428</v>
      </c>
      <c r="P1895" s="19">
        <f>INT(Table1[[#This Row],[post_time]])</f>
        <v>40333</v>
      </c>
      <c r="Q1895" s="3">
        <f>IF(Table1[[#This Row],[Hui Reply?]],VLOOKUP(Table1[[#This Row],[topic_id]],'All Topics Data'!$A$2:$E$1243,5,FALSE),0)</f>
        <v>0</v>
      </c>
      <c r="R1895" s="8">
        <f>Table1[[#This Row],[post_time]]+8/24</f>
        <v>40334.170752314814</v>
      </c>
      <c r="S1895" s="3">
        <f>IF(Table1[[#This Row],[post_position]]=1,0,SUMIFS($F$2:F1895,$H$2:H1895,Table1[[#This Row],[post_position]]-1,$C$2:C1895,Table1[[#This Row],[topic_id]]))</f>
        <v>0</v>
      </c>
    </row>
    <row r="1896" spans="1:19" x14ac:dyDescent="0.25">
      <c r="A1896" s="7">
        <v>1921</v>
      </c>
      <c r="B1896" s="7">
        <v>1</v>
      </c>
      <c r="C1896" s="7">
        <v>513</v>
      </c>
      <c r="D1896" s="7">
        <v>2176</v>
      </c>
      <c r="E1896" s="2"/>
      <c r="F1896" s="8">
        <v>40333.853784722225</v>
      </c>
      <c r="G1896" s="7">
        <v>0</v>
      </c>
      <c r="H1896" s="7">
        <v>1</v>
      </c>
      <c r="I1896" s="7" t="b">
        <f t="shared" si="87"/>
        <v>0</v>
      </c>
      <c r="J1896" s="7" t="b">
        <f t="shared" si="88"/>
        <v>0</v>
      </c>
      <c r="K1896" s="7">
        <f t="shared" si="89"/>
        <v>0</v>
      </c>
      <c r="L1896" s="7">
        <f>WEEKDAY(Table1[[#This Row],[post_time]])</f>
        <v>6</v>
      </c>
      <c r="M1896" s="7">
        <f>VLOOKUP(Table1[[#This Row],[topic_id]],'All Topics Data'!$A$2:$I$1243,8,FALSE)</f>
        <v>40333.853472222225</v>
      </c>
      <c r="N1896" s="7">
        <f>Table1[[#This Row],[Hui Reply?]]*(Table1[[#This Row],[post_time]]-Table1[[#This Row],[timestamp of previous reply]])</f>
        <v>0</v>
      </c>
      <c r="O1896" s="3">
        <f>O1895+Table1[[#This Row],[Hui Reply?]]</f>
        <v>428</v>
      </c>
      <c r="P1896" s="19">
        <f>INT(Table1[[#This Row],[post_time]])</f>
        <v>40333</v>
      </c>
      <c r="Q1896" s="3">
        <f>IF(Table1[[#This Row],[Hui Reply?]],VLOOKUP(Table1[[#This Row],[topic_id]],'All Topics Data'!$A$2:$E$1243,5,FALSE),0)</f>
        <v>0</v>
      </c>
      <c r="R1896" s="8">
        <f>Table1[[#This Row],[post_time]]+8/24</f>
        <v>40334.187118055561</v>
      </c>
      <c r="S1896" s="3">
        <f>IF(Table1[[#This Row],[post_position]]=1,0,SUMIFS($F$2:F1896,$H$2:H1896,Table1[[#This Row],[post_position]]-1,$C$2:C1896,Table1[[#This Row],[topic_id]]))</f>
        <v>0</v>
      </c>
    </row>
    <row r="1897" spans="1:19" x14ac:dyDescent="0.25">
      <c r="A1897" s="7">
        <v>1922</v>
      </c>
      <c r="B1897" s="7">
        <v>1</v>
      </c>
      <c r="C1897" s="7">
        <v>510</v>
      </c>
      <c r="D1897" s="7">
        <v>6507</v>
      </c>
      <c r="E1897" s="2"/>
      <c r="F1897" s="8">
        <v>40333.86613425926</v>
      </c>
      <c r="G1897" s="7">
        <v>0</v>
      </c>
      <c r="H1897" s="7">
        <v>3</v>
      </c>
      <c r="I1897" s="7" t="b">
        <f t="shared" si="87"/>
        <v>0</v>
      </c>
      <c r="J1897" s="7" t="b">
        <f t="shared" si="88"/>
        <v>1</v>
      </c>
      <c r="K1897" s="7">
        <f t="shared" si="89"/>
        <v>0</v>
      </c>
      <c r="L1897" s="7">
        <f>WEEKDAY(Table1[[#This Row],[post_time]])</f>
        <v>6</v>
      </c>
      <c r="M1897" s="7">
        <f>VLOOKUP(Table1[[#This Row],[topic_id]],'All Topics Data'!$A$2:$I$1243,8,FALSE)</f>
        <v>40333.643055555556</v>
      </c>
      <c r="N1897" s="7">
        <f>Table1[[#This Row],[Hui Reply?]]*(Table1[[#This Row],[post_time]]-Table1[[#This Row],[timestamp of previous reply]])</f>
        <v>0</v>
      </c>
      <c r="O1897" s="3">
        <f>O1896+Table1[[#This Row],[Hui Reply?]]</f>
        <v>428</v>
      </c>
      <c r="P1897" s="19">
        <f>INT(Table1[[#This Row],[post_time]])</f>
        <v>40333</v>
      </c>
      <c r="Q1897" s="3">
        <f>IF(Table1[[#This Row],[Hui Reply?]],VLOOKUP(Table1[[#This Row],[topic_id]],'All Topics Data'!$A$2:$E$1243,5,FALSE),0)</f>
        <v>0</v>
      </c>
      <c r="R1897" s="8">
        <f>Table1[[#This Row],[post_time]]+8/24</f>
        <v>40334.199467592596</v>
      </c>
      <c r="S1897" s="3">
        <f>IF(Table1[[#This Row],[post_position]]=1,0,SUMIFS($F$2:F1897,$H$2:H1897,Table1[[#This Row],[post_position]]-1,$C$2:C1897,Table1[[#This Row],[topic_id]]))</f>
        <v>40333.703958333332</v>
      </c>
    </row>
    <row r="1898" spans="1:19" x14ac:dyDescent="0.25">
      <c r="A1898" s="7">
        <v>1923</v>
      </c>
      <c r="B1898" s="7">
        <v>1</v>
      </c>
      <c r="C1898" s="7">
        <v>513</v>
      </c>
      <c r="D1898" s="7">
        <v>6507</v>
      </c>
      <c r="E1898" s="2"/>
      <c r="F1898" s="8">
        <v>40333.885694444441</v>
      </c>
      <c r="G1898" s="7">
        <v>0</v>
      </c>
      <c r="H1898" s="7">
        <v>2</v>
      </c>
      <c r="I1898" s="7" t="b">
        <f t="shared" si="87"/>
        <v>0</v>
      </c>
      <c r="J1898" s="7" t="b">
        <f t="shared" si="88"/>
        <v>1</v>
      </c>
      <c r="K1898" s="7">
        <f t="shared" si="89"/>
        <v>0</v>
      </c>
      <c r="L1898" s="7">
        <f>WEEKDAY(Table1[[#This Row],[post_time]])</f>
        <v>6</v>
      </c>
      <c r="M1898" s="7">
        <f>VLOOKUP(Table1[[#This Row],[topic_id]],'All Topics Data'!$A$2:$I$1243,8,FALSE)</f>
        <v>40333.853472222225</v>
      </c>
      <c r="N1898" s="7">
        <f>Table1[[#This Row],[Hui Reply?]]*(Table1[[#This Row],[post_time]]-Table1[[#This Row],[timestamp of previous reply]])</f>
        <v>0</v>
      </c>
      <c r="O1898" s="3">
        <f>O1897+Table1[[#This Row],[Hui Reply?]]</f>
        <v>428</v>
      </c>
      <c r="P1898" s="19">
        <f>INT(Table1[[#This Row],[post_time]])</f>
        <v>40333</v>
      </c>
      <c r="Q1898" s="3">
        <f>IF(Table1[[#This Row],[Hui Reply?]],VLOOKUP(Table1[[#This Row],[topic_id]],'All Topics Data'!$A$2:$E$1243,5,FALSE),0)</f>
        <v>0</v>
      </c>
      <c r="R1898" s="8">
        <f>Table1[[#This Row],[post_time]]+8/24</f>
        <v>40334.219027777777</v>
      </c>
      <c r="S1898" s="3">
        <f>IF(Table1[[#This Row],[post_position]]=1,0,SUMIFS($F$2:F1898,$H$2:H1898,Table1[[#This Row],[post_position]]-1,$C$2:C1898,Table1[[#This Row],[topic_id]]))</f>
        <v>40333.853784722225</v>
      </c>
    </row>
    <row r="1899" spans="1:19" x14ac:dyDescent="0.25">
      <c r="A1899" s="7">
        <v>1924</v>
      </c>
      <c r="B1899" s="7">
        <v>1</v>
      </c>
      <c r="C1899" s="7">
        <v>512</v>
      </c>
      <c r="D1899" s="7">
        <v>24</v>
      </c>
      <c r="F1899" s="8">
        <v>40334.108703703707</v>
      </c>
      <c r="G1899" s="7">
        <v>0</v>
      </c>
      <c r="H1899" s="7">
        <v>2</v>
      </c>
      <c r="I1899" s="7" t="b">
        <f t="shared" si="87"/>
        <v>1</v>
      </c>
      <c r="J1899" s="7" t="b">
        <f t="shared" si="88"/>
        <v>1</v>
      </c>
      <c r="K1899" s="7">
        <f t="shared" si="89"/>
        <v>1</v>
      </c>
      <c r="L1899" s="7">
        <f>WEEKDAY(Table1[[#This Row],[post_time]])</f>
        <v>7</v>
      </c>
      <c r="M1899" s="7">
        <f>VLOOKUP(Table1[[#This Row],[topic_id]],'All Topics Data'!$A$2:$I$1243,8,FALSE)</f>
        <v>40333.836805555555</v>
      </c>
      <c r="N1899" s="7">
        <f>Table1[[#This Row],[Hui Reply?]]*(Table1[[#This Row],[post_time]]-Table1[[#This Row],[timestamp of previous reply]])</f>
        <v>0.27128472222830169</v>
      </c>
      <c r="O1899" s="3">
        <f>O1898+Table1[[#This Row],[Hui Reply?]]</f>
        <v>429</v>
      </c>
      <c r="P1899" s="19">
        <f>INT(Table1[[#This Row],[post_time]])</f>
        <v>40334</v>
      </c>
      <c r="Q1899" s="3" t="str">
        <f>IF(Table1[[#This Row],[Hui Reply?]],VLOOKUP(Table1[[#This Row],[topic_id]],'All Topics Data'!$A$2:$E$1243,5,FALSE),0)</f>
        <v>pramod_p_g</v>
      </c>
      <c r="R1899" s="8">
        <f>Table1[[#This Row],[post_time]]+8/24</f>
        <v>40334.442037037043</v>
      </c>
      <c r="S1899" s="3">
        <f>IF(Table1[[#This Row],[post_position]]=1,0,SUMIFS($F$2:F1899,$H$2:H1899,Table1[[#This Row],[post_position]]-1,$C$2:C1899,Table1[[#This Row],[topic_id]]))</f>
        <v>40333.837418981479</v>
      </c>
    </row>
    <row r="1900" spans="1:19" x14ac:dyDescent="0.25">
      <c r="A1900" s="7">
        <v>1925</v>
      </c>
      <c r="B1900" s="7">
        <v>1</v>
      </c>
      <c r="C1900" s="7">
        <v>513</v>
      </c>
      <c r="D1900" s="7">
        <v>24</v>
      </c>
      <c r="F1900" s="8">
        <v>40334.111643518518</v>
      </c>
      <c r="G1900" s="7">
        <v>0</v>
      </c>
      <c r="H1900" s="7">
        <v>3</v>
      </c>
      <c r="I1900" s="7" t="b">
        <f t="shared" si="87"/>
        <v>1</v>
      </c>
      <c r="J1900" s="7" t="b">
        <f t="shared" si="88"/>
        <v>1</v>
      </c>
      <c r="K1900" s="7">
        <f t="shared" si="89"/>
        <v>1</v>
      </c>
      <c r="L1900" s="7">
        <f>WEEKDAY(Table1[[#This Row],[post_time]])</f>
        <v>7</v>
      </c>
      <c r="M1900" s="7">
        <f>VLOOKUP(Table1[[#This Row],[topic_id]],'All Topics Data'!$A$2:$I$1243,8,FALSE)</f>
        <v>40333.853472222225</v>
      </c>
      <c r="N1900" s="7">
        <f>Table1[[#This Row],[Hui Reply?]]*(Table1[[#This Row],[post_time]]-Table1[[#This Row],[timestamp of previous reply]])</f>
        <v>0.22594907407619758</v>
      </c>
      <c r="O1900" s="3">
        <f>O1899+Table1[[#This Row],[Hui Reply?]]</f>
        <v>430</v>
      </c>
      <c r="P1900" s="19">
        <f>INT(Table1[[#This Row],[post_time]])</f>
        <v>40334</v>
      </c>
      <c r="Q1900" s="3" t="str">
        <f>IF(Table1[[#This Row],[Hui Reply?]],VLOOKUP(Table1[[#This Row],[topic_id]],'All Topics Data'!$A$2:$E$1243,5,FALSE),0)</f>
        <v>wsnyder</v>
      </c>
      <c r="R1900" s="8">
        <f>Table1[[#This Row],[post_time]]+8/24</f>
        <v>40334.444976851853</v>
      </c>
      <c r="S1900" s="3">
        <f>IF(Table1[[#This Row],[post_position]]=1,0,SUMIFS($F$2:F1900,$H$2:H1900,Table1[[#This Row],[post_position]]-1,$C$2:C1900,Table1[[#This Row],[topic_id]]))</f>
        <v>40333.885694444441</v>
      </c>
    </row>
    <row r="1901" spans="1:19" x14ac:dyDescent="0.25">
      <c r="A1901" s="7">
        <v>1926</v>
      </c>
      <c r="B1901" s="7">
        <v>1</v>
      </c>
      <c r="C1901" s="7">
        <v>509</v>
      </c>
      <c r="D1901" s="7">
        <v>6506</v>
      </c>
      <c r="F1901" s="8">
        <v>40334.332870370374</v>
      </c>
      <c r="G1901" s="7">
        <v>0</v>
      </c>
      <c r="H1901" s="7">
        <v>4</v>
      </c>
      <c r="I1901" s="7" t="b">
        <f t="shared" si="87"/>
        <v>0</v>
      </c>
      <c r="J1901" s="7" t="b">
        <f t="shared" si="88"/>
        <v>1</v>
      </c>
      <c r="K1901" s="7">
        <f t="shared" si="89"/>
        <v>0</v>
      </c>
      <c r="L1901" s="7">
        <f>WEEKDAY(Table1[[#This Row],[post_time]])</f>
        <v>7</v>
      </c>
      <c r="M1901" s="7">
        <f>VLOOKUP(Table1[[#This Row],[topic_id]],'All Topics Data'!$A$2:$I$1243,8,FALSE)</f>
        <v>40333.420138888891</v>
      </c>
      <c r="N1901" s="7">
        <f>Table1[[#This Row],[Hui Reply?]]*(Table1[[#This Row],[post_time]]-Table1[[#This Row],[timestamp of previous reply]])</f>
        <v>0</v>
      </c>
      <c r="O1901" s="3">
        <f>O1900+Table1[[#This Row],[Hui Reply?]]</f>
        <v>430</v>
      </c>
      <c r="P1901" s="19">
        <f>INT(Table1[[#This Row],[post_time]])</f>
        <v>40334</v>
      </c>
      <c r="Q1901" s="3">
        <f>IF(Table1[[#This Row],[Hui Reply?]],VLOOKUP(Table1[[#This Row],[topic_id]],'All Topics Data'!$A$2:$E$1243,5,FALSE),0)</f>
        <v>0</v>
      </c>
      <c r="R1901" s="8">
        <f>Table1[[#This Row],[post_time]]+8/24</f>
        <v>40334.666203703709</v>
      </c>
      <c r="S1901" s="3">
        <f>IF(Table1[[#This Row],[post_position]]=1,0,SUMIFS($F$2:F1901,$H$2:H1901,Table1[[#This Row],[post_position]]-1,$C$2:C1901,Table1[[#This Row],[topic_id]]))</f>
        <v>40333.596655092595</v>
      </c>
    </row>
    <row r="1902" spans="1:19" x14ac:dyDescent="0.25">
      <c r="A1902" s="7">
        <v>1927</v>
      </c>
      <c r="B1902" s="7">
        <v>1</v>
      </c>
      <c r="C1902" s="7">
        <v>509</v>
      </c>
      <c r="D1902" s="7">
        <v>24</v>
      </c>
      <c r="F1902" s="8">
        <v>40334.586134259262</v>
      </c>
      <c r="G1902" s="7">
        <v>0</v>
      </c>
      <c r="H1902" s="7">
        <v>5</v>
      </c>
      <c r="I1902" s="7" t="b">
        <f t="shared" si="87"/>
        <v>1</v>
      </c>
      <c r="J1902" s="7" t="b">
        <f t="shared" si="88"/>
        <v>1</v>
      </c>
      <c r="K1902" s="7">
        <f t="shared" si="89"/>
        <v>1</v>
      </c>
      <c r="L1902" s="7">
        <f>WEEKDAY(Table1[[#This Row],[post_time]])</f>
        <v>7</v>
      </c>
      <c r="M1902" s="7">
        <f>VLOOKUP(Table1[[#This Row],[topic_id]],'All Topics Data'!$A$2:$I$1243,8,FALSE)</f>
        <v>40333.420138888891</v>
      </c>
      <c r="N1902" s="7">
        <f>Table1[[#This Row],[Hui Reply?]]*(Table1[[#This Row],[post_time]]-Table1[[#This Row],[timestamp of previous reply]])</f>
        <v>0.25326388888788642</v>
      </c>
      <c r="O1902" s="3">
        <f>O1901+Table1[[#This Row],[Hui Reply?]]</f>
        <v>431</v>
      </c>
      <c r="P1902" s="19">
        <f>INT(Table1[[#This Row],[post_time]])</f>
        <v>40334</v>
      </c>
      <c r="Q1902" s="3" t="str">
        <f>IF(Table1[[#This Row],[Hui Reply?]],VLOOKUP(Table1[[#This Row],[topic_id]],'All Topics Data'!$A$2:$E$1243,5,FALSE),0)</f>
        <v>Mayank</v>
      </c>
      <c r="R1902" s="8">
        <f>Table1[[#This Row],[post_time]]+8/24</f>
        <v>40334.919467592597</v>
      </c>
      <c r="S1902" s="3">
        <f>IF(Table1[[#This Row],[post_position]]=1,0,SUMIFS($F$2:F1902,$H$2:H1902,Table1[[#This Row],[post_position]]-1,$C$2:C1902,Table1[[#This Row],[topic_id]]))</f>
        <v>40334.332870370374</v>
      </c>
    </row>
    <row r="1903" spans="1:19" x14ac:dyDescent="0.25">
      <c r="A1903" s="7">
        <v>1928</v>
      </c>
      <c r="B1903" s="7">
        <v>1</v>
      </c>
      <c r="C1903" s="7">
        <v>514</v>
      </c>
      <c r="D1903" s="7">
        <v>6509</v>
      </c>
      <c r="E1903" s="2"/>
      <c r="F1903" s="8">
        <v>40334.600937499999</v>
      </c>
      <c r="G1903" s="7">
        <v>0</v>
      </c>
      <c r="H1903" s="7">
        <v>1</v>
      </c>
      <c r="I1903" s="7" t="b">
        <f t="shared" si="87"/>
        <v>0</v>
      </c>
      <c r="J1903" s="7" t="b">
        <f t="shared" si="88"/>
        <v>0</v>
      </c>
      <c r="K1903" s="7">
        <f t="shared" si="89"/>
        <v>0</v>
      </c>
      <c r="L1903" s="7">
        <f>WEEKDAY(Table1[[#This Row],[post_time]])</f>
        <v>7</v>
      </c>
      <c r="M1903" s="7">
        <f>VLOOKUP(Table1[[#This Row],[topic_id]],'All Topics Data'!$A$2:$I$1243,8,FALSE)</f>
        <v>40334.600694444445</v>
      </c>
      <c r="N1903" s="7">
        <f>Table1[[#This Row],[Hui Reply?]]*(Table1[[#This Row],[post_time]]-Table1[[#This Row],[timestamp of previous reply]])</f>
        <v>0</v>
      </c>
      <c r="O1903" s="3">
        <f>O1902+Table1[[#This Row],[Hui Reply?]]</f>
        <v>431</v>
      </c>
      <c r="P1903" s="19">
        <f>INT(Table1[[#This Row],[post_time]])</f>
        <v>40334</v>
      </c>
      <c r="Q1903" s="3">
        <f>IF(Table1[[#This Row],[Hui Reply?]],VLOOKUP(Table1[[#This Row],[topic_id]],'All Topics Data'!$A$2:$E$1243,5,FALSE),0)</f>
        <v>0</v>
      </c>
      <c r="R1903" s="8">
        <f>Table1[[#This Row],[post_time]]+8/24</f>
        <v>40334.934270833335</v>
      </c>
      <c r="S1903" s="3">
        <f>IF(Table1[[#This Row],[post_position]]=1,0,SUMIFS($F$2:F1903,$H$2:H1903,Table1[[#This Row],[post_position]]-1,$C$2:C1903,Table1[[#This Row],[topic_id]]))</f>
        <v>0</v>
      </c>
    </row>
    <row r="1904" spans="1:19" x14ac:dyDescent="0.25">
      <c r="A1904" s="7">
        <v>1929</v>
      </c>
      <c r="B1904" s="7">
        <v>1</v>
      </c>
      <c r="C1904" s="7">
        <v>509</v>
      </c>
      <c r="D1904" s="7">
        <v>6506</v>
      </c>
      <c r="F1904" s="8">
        <v>40334.614317129628</v>
      </c>
      <c r="G1904" s="7">
        <v>0</v>
      </c>
      <c r="H1904" s="7">
        <v>6</v>
      </c>
      <c r="I1904" s="7" t="b">
        <f t="shared" si="87"/>
        <v>0</v>
      </c>
      <c r="J1904" s="7" t="b">
        <f t="shared" si="88"/>
        <v>1</v>
      </c>
      <c r="K1904" s="7">
        <f t="shared" si="89"/>
        <v>0</v>
      </c>
      <c r="L1904" s="7">
        <f>WEEKDAY(Table1[[#This Row],[post_time]])</f>
        <v>7</v>
      </c>
      <c r="M1904" s="7">
        <f>VLOOKUP(Table1[[#This Row],[topic_id]],'All Topics Data'!$A$2:$I$1243,8,FALSE)</f>
        <v>40333.420138888891</v>
      </c>
      <c r="N1904" s="7">
        <f>Table1[[#This Row],[Hui Reply?]]*(Table1[[#This Row],[post_time]]-Table1[[#This Row],[timestamp of previous reply]])</f>
        <v>0</v>
      </c>
      <c r="O1904" s="3">
        <f>O1903+Table1[[#This Row],[Hui Reply?]]</f>
        <v>431</v>
      </c>
      <c r="P1904" s="19">
        <f>INT(Table1[[#This Row],[post_time]])</f>
        <v>40334</v>
      </c>
      <c r="Q1904" s="3">
        <f>IF(Table1[[#This Row],[Hui Reply?]],VLOOKUP(Table1[[#This Row],[topic_id]],'All Topics Data'!$A$2:$E$1243,5,FALSE),0)</f>
        <v>0</v>
      </c>
      <c r="R1904" s="8">
        <f>Table1[[#This Row],[post_time]]+8/24</f>
        <v>40334.947650462964</v>
      </c>
      <c r="S1904" s="3">
        <f>IF(Table1[[#This Row],[post_position]]=1,0,SUMIFS($F$2:F1904,$H$2:H1904,Table1[[#This Row],[post_position]]-1,$C$2:C1904,Table1[[#This Row],[topic_id]]))</f>
        <v>40334.586134259262</v>
      </c>
    </row>
    <row r="1905" spans="1:19" x14ac:dyDescent="0.25">
      <c r="A1905" s="7">
        <v>1930</v>
      </c>
      <c r="B1905" s="7">
        <v>1</v>
      </c>
      <c r="C1905" s="7">
        <v>509</v>
      </c>
      <c r="D1905" s="7">
        <v>24</v>
      </c>
      <c r="F1905" s="8">
        <v>40334.622557870367</v>
      </c>
      <c r="G1905" s="7">
        <v>0</v>
      </c>
      <c r="H1905" s="7">
        <v>7</v>
      </c>
      <c r="I1905" s="7" t="b">
        <f t="shared" si="87"/>
        <v>1</v>
      </c>
      <c r="J1905" s="7" t="b">
        <f t="shared" si="88"/>
        <v>1</v>
      </c>
      <c r="K1905" s="7">
        <f t="shared" si="89"/>
        <v>1</v>
      </c>
      <c r="L1905" s="7">
        <f>WEEKDAY(Table1[[#This Row],[post_time]])</f>
        <v>7</v>
      </c>
      <c r="M1905" s="7">
        <f>VLOOKUP(Table1[[#This Row],[topic_id]],'All Topics Data'!$A$2:$I$1243,8,FALSE)</f>
        <v>40333.420138888891</v>
      </c>
      <c r="N1905" s="7">
        <f>Table1[[#This Row],[Hui Reply?]]*(Table1[[#This Row],[post_time]]-Table1[[#This Row],[timestamp of previous reply]])</f>
        <v>8.2407407389837317E-3</v>
      </c>
      <c r="O1905" s="3">
        <f>O1904+Table1[[#This Row],[Hui Reply?]]</f>
        <v>432</v>
      </c>
      <c r="P1905" s="19">
        <f>INT(Table1[[#This Row],[post_time]])</f>
        <v>40334</v>
      </c>
      <c r="Q1905" s="3" t="str">
        <f>IF(Table1[[#This Row],[Hui Reply?]],VLOOKUP(Table1[[#This Row],[topic_id]],'All Topics Data'!$A$2:$E$1243,5,FALSE),0)</f>
        <v>Mayank</v>
      </c>
      <c r="R1905" s="8">
        <f>Table1[[#This Row],[post_time]]+8/24</f>
        <v>40334.955891203703</v>
      </c>
      <c r="S1905" s="3">
        <f>IF(Table1[[#This Row],[post_position]]=1,0,SUMIFS($F$2:F1905,$H$2:H1905,Table1[[#This Row],[post_position]]-1,$C$2:C1905,Table1[[#This Row],[topic_id]]))</f>
        <v>40334.614317129628</v>
      </c>
    </row>
    <row r="1906" spans="1:19" x14ac:dyDescent="0.25">
      <c r="A1906" s="7">
        <v>1931</v>
      </c>
      <c r="B1906" s="7">
        <v>1</v>
      </c>
      <c r="C1906" s="7">
        <v>514</v>
      </c>
      <c r="D1906" s="7">
        <v>24</v>
      </c>
      <c r="F1906" s="8">
        <v>40334.645370370374</v>
      </c>
      <c r="G1906" s="7">
        <v>0</v>
      </c>
      <c r="H1906" s="7">
        <v>2</v>
      </c>
      <c r="I1906" s="7" t="b">
        <f t="shared" si="87"/>
        <v>1</v>
      </c>
      <c r="J1906" s="7" t="b">
        <f t="shared" si="88"/>
        <v>1</v>
      </c>
      <c r="K1906" s="7">
        <f t="shared" si="89"/>
        <v>1</v>
      </c>
      <c r="L1906" s="7">
        <f>WEEKDAY(Table1[[#This Row],[post_time]])</f>
        <v>7</v>
      </c>
      <c r="M1906" s="7">
        <f>VLOOKUP(Table1[[#This Row],[topic_id]],'All Topics Data'!$A$2:$I$1243,8,FALSE)</f>
        <v>40334.600694444445</v>
      </c>
      <c r="N1906" s="7">
        <f>Table1[[#This Row],[Hui Reply?]]*(Table1[[#This Row],[post_time]]-Table1[[#This Row],[timestamp of previous reply]])</f>
        <v>4.4432870374293998E-2</v>
      </c>
      <c r="O1906" s="3">
        <f>O1905+Table1[[#This Row],[Hui Reply?]]</f>
        <v>433</v>
      </c>
      <c r="P1906" s="19">
        <f>INT(Table1[[#This Row],[post_time]])</f>
        <v>40334</v>
      </c>
      <c r="Q1906" s="3" t="str">
        <f>IF(Table1[[#This Row],[Hui Reply?]],VLOOKUP(Table1[[#This Row],[topic_id]],'All Topics Data'!$A$2:$E$1243,5,FALSE),0)</f>
        <v>Excel_Kid</v>
      </c>
      <c r="R1906" s="8">
        <f>Table1[[#This Row],[post_time]]+8/24</f>
        <v>40334.978703703709</v>
      </c>
      <c r="S1906" s="3">
        <f>IF(Table1[[#This Row],[post_position]]=1,0,SUMIFS($F$2:F1906,$H$2:H1906,Table1[[#This Row],[post_position]]-1,$C$2:C1906,Table1[[#This Row],[topic_id]]))</f>
        <v>40334.600937499999</v>
      </c>
    </row>
    <row r="1907" spans="1:19" x14ac:dyDescent="0.25">
      <c r="A1907" s="7">
        <v>1932</v>
      </c>
      <c r="B1907" s="7">
        <v>3</v>
      </c>
      <c r="C1907" s="7">
        <v>511</v>
      </c>
      <c r="D1907" s="7">
        <v>24</v>
      </c>
      <c r="E1907" s="2"/>
      <c r="F1907" s="8">
        <v>40335.10465277778</v>
      </c>
      <c r="G1907" s="7">
        <v>0</v>
      </c>
      <c r="H1907" s="7">
        <v>2</v>
      </c>
      <c r="I1907" s="7" t="b">
        <f t="shared" si="87"/>
        <v>1</v>
      </c>
      <c r="J1907" s="7" t="b">
        <f t="shared" si="88"/>
        <v>1</v>
      </c>
      <c r="K1907" s="7">
        <f t="shared" si="89"/>
        <v>1</v>
      </c>
      <c r="L1907" s="7">
        <f>WEEKDAY(Table1[[#This Row],[post_time]])</f>
        <v>1</v>
      </c>
      <c r="M1907" s="7">
        <f>VLOOKUP(Table1[[#This Row],[topic_id]],'All Topics Data'!$A$2:$I$1243,8,FALSE)</f>
        <v>40333.753472222219</v>
      </c>
      <c r="N1907" s="7">
        <f>Table1[[#This Row],[Hui Reply?]]*(Table1[[#This Row],[post_time]]-Table1[[#This Row],[timestamp of previous reply]])</f>
        <v>1.3507638888913789</v>
      </c>
      <c r="O1907" s="3">
        <f>O1906+Table1[[#This Row],[Hui Reply?]]</f>
        <v>434</v>
      </c>
      <c r="P1907" s="19">
        <f>INT(Table1[[#This Row],[post_time]])</f>
        <v>40335</v>
      </c>
      <c r="Q1907" s="3" t="str">
        <f>IF(Table1[[#This Row],[Hui Reply?]],VLOOKUP(Table1[[#This Row],[topic_id]],'All Topics Data'!$A$2:$E$1243,5,FALSE),0)</f>
        <v>govi</v>
      </c>
      <c r="R1907" s="8">
        <f>Table1[[#This Row],[post_time]]+8/24</f>
        <v>40335.437986111116</v>
      </c>
      <c r="S1907" s="3">
        <f>IF(Table1[[#This Row],[post_position]]=1,0,SUMIFS($F$2:F1907,$H$2:H1907,Table1[[#This Row],[post_position]]-1,$C$2:C1907,Table1[[#This Row],[topic_id]]))</f>
        <v>40333.753888888888</v>
      </c>
    </row>
    <row r="1908" spans="1:19" x14ac:dyDescent="0.25">
      <c r="A1908" s="7">
        <v>1933</v>
      </c>
      <c r="B1908" s="7">
        <v>3</v>
      </c>
      <c r="C1908" s="7">
        <v>496</v>
      </c>
      <c r="D1908" s="7">
        <v>6473</v>
      </c>
      <c r="F1908" s="8">
        <v>40335.434490740743</v>
      </c>
      <c r="G1908" s="7">
        <v>0</v>
      </c>
      <c r="H1908" s="7">
        <v>2</v>
      </c>
      <c r="I1908" s="7" t="b">
        <f t="shared" si="87"/>
        <v>0</v>
      </c>
      <c r="J1908" s="7" t="b">
        <f t="shared" si="88"/>
        <v>1</v>
      </c>
      <c r="K1908" s="7">
        <f t="shared" si="89"/>
        <v>0</v>
      </c>
      <c r="L1908" s="7">
        <f>WEEKDAY(Table1[[#This Row],[post_time]])</f>
        <v>1</v>
      </c>
      <c r="M1908" s="7">
        <f>VLOOKUP(Table1[[#This Row],[topic_id]],'All Topics Data'!$A$2:$I$1243,8,FALSE)</f>
        <v>40330.203472222223</v>
      </c>
      <c r="N1908" s="7">
        <f>Table1[[#This Row],[Hui Reply?]]*(Table1[[#This Row],[post_time]]-Table1[[#This Row],[timestamp of previous reply]])</f>
        <v>0</v>
      </c>
      <c r="O1908" s="3">
        <f>O1907+Table1[[#This Row],[Hui Reply?]]</f>
        <v>434</v>
      </c>
      <c r="P1908" s="19">
        <f>INT(Table1[[#This Row],[post_time]])</f>
        <v>40335</v>
      </c>
      <c r="Q1908" s="3">
        <f>IF(Table1[[#This Row],[Hui Reply?]],VLOOKUP(Table1[[#This Row],[topic_id]],'All Topics Data'!$A$2:$E$1243,5,FALSE),0)</f>
        <v>0</v>
      </c>
      <c r="R1908" s="8">
        <f>Table1[[#This Row],[post_time]]+8/24</f>
        <v>40335.767824074079</v>
      </c>
      <c r="S1908" s="3">
        <f>IF(Table1[[#This Row],[post_position]]=1,0,SUMIFS($F$2:F1908,$H$2:H1908,Table1[[#This Row],[post_position]]-1,$C$2:C1908,Table1[[#This Row],[topic_id]]))</f>
        <v>40330.203645833331</v>
      </c>
    </row>
    <row r="1909" spans="1:19" x14ac:dyDescent="0.25">
      <c r="A1909" s="7">
        <v>1934</v>
      </c>
      <c r="B1909" s="7">
        <v>1</v>
      </c>
      <c r="C1909" s="7">
        <v>510</v>
      </c>
      <c r="D1909" s="7">
        <v>3622</v>
      </c>
      <c r="E1909" s="2"/>
      <c r="F1909" s="8">
        <v>40335.527256944442</v>
      </c>
      <c r="G1909" s="7">
        <v>0</v>
      </c>
      <c r="H1909" s="7">
        <v>4</v>
      </c>
      <c r="I1909" s="7" t="b">
        <f t="shared" si="87"/>
        <v>0</v>
      </c>
      <c r="J1909" s="7" t="b">
        <f t="shared" si="88"/>
        <v>1</v>
      </c>
      <c r="K1909" s="7">
        <f t="shared" si="89"/>
        <v>0</v>
      </c>
      <c r="L1909" s="7">
        <f>WEEKDAY(Table1[[#This Row],[post_time]])</f>
        <v>1</v>
      </c>
      <c r="M1909" s="7">
        <f>VLOOKUP(Table1[[#This Row],[topic_id]],'All Topics Data'!$A$2:$I$1243,8,FALSE)</f>
        <v>40333.643055555556</v>
      </c>
      <c r="N1909" s="7">
        <f>Table1[[#This Row],[Hui Reply?]]*(Table1[[#This Row],[post_time]]-Table1[[#This Row],[timestamp of previous reply]])</f>
        <v>0</v>
      </c>
      <c r="O1909" s="3">
        <f>O1908+Table1[[#This Row],[Hui Reply?]]</f>
        <v>434</v>
      </c>
      <c r="P1909" s="19">
        <f>INT(Table1[[#This Row],[post_time]])</f>
        <v>40335</v>
      </c>
      <c r="Q1909" s="3">
        <f>IF(Table1[[#This Row],[Hui Reply?]],VLOOKUP(Table1[[#This Row],[topic_id]],'All Topics Data'!$A$2:$E$1243,5,FALSE),0)</f>
        <v>0</v>
      </c>
      <c r="R1909" s="8">
        <f>Table1[[#This Row],[post_time]]+8/24</f>
        <v>40335.860590277778</v>
      </c>
      <c r="S1909" s="3">
        <f>IF(Table1[[#This Row],[post_position]]=1,0,SUMIFS($F$2:F1909,$H$2:H1909,Table1[[#This Row],[post_position]]-1,$C$2:C1909,Table1[[#This Row],[topic_id]]))</f>
        <v>40333.86613425926</v>
      </c>
    </row>
    <row r="1910" spans="1:19" x14ac:dyDescent="0.25">
      <c r="A1910" s="7">
        <v>1935</v>
      </c>
      <c r="B1910" s="7">
        <v>4</v>
      </c>
      <c r="C1910" s="7">
        <v>2</v>
      </c>
      <c r="D1910" s="7">
        <v>6510</v>
      </c>
      <c r="E1910" s="2"/>
      <c r="F1910" s="8">
        <v>40335.912777777776</v>
      </c>
      <c r="G1910" s="7">
        <v>0</v>
      </c>
      <c r="H1910" s="7">
        <v>51</v>
      </c>
      <c r="I1910" s="7" t="b">
        <f t="shared" si="87"/>
        <v>0</v>
      </c>
      <c r="J1910" s="7" t="b">
        <f t="shared" si="88"/>
        <v>1</v>
      </c>
      <c r="K1910" s="7">
        <f t="shared" si="89"/>
        <v>0</v>
      </c>
      <c r="L1910" s="7">
        <f>WEEKDAY(Table1[[#This Row],[post_time]])</f>
        <v>1</v>
      </c>
      <c r="M1910" s="7">
        <f>VLOOKUP(Table1[[#This Row],[topic_id]],'All Topics Data'!$A$2:$I$1243,8,FALSE)</f>
        <v>40019.929861111108</v>
      </c>
      <c r="N1910" s="7">
        <f>Table1[[#This Row],[Hui Reply?]]*(Table1[[#This Row],[post_time]]-Table1[[#This Row],[timestamp of previous reply]])</f>
        <v>0</v>
      </c>
      <c r="O1910" s="3">
        <f>O1909+Table1[[#This Row],[Hui Reply?]]</f>
        <v>434</v>
      </c>
      <c r="P1910" s="19">
        <f>INT(Table1[[#This Row],[post_time]])</f>
        <v>40335</v>
      </c>
      <c r="Q1910" s="3">
        <f>IF(Table1[[#This Row],[Hui Reply?]],VLOOKUP(Table1[[#This Row],[topic_id]],'All Topics Data'!$A$2:$E$1243,5,FALSE),0)</f>
        <v>0</v>
      </c>
      <c r="R1910" s="8">
        <f>Table1[[#This Row],[post_time]]+8/24</f>
        <v>40336.246111111112</v>
      </c>
      <c r="S1910" s="3">
        <f>IF(Table1[[#This Row],[post_position]]=1,0,SUMIFS($F$2:F1910,$H$2:H1910,Table1[[#This Row],[post_position]]-1,$C$2:C1910,Table1[[#This Row],[topic_id]]))</f>
        <v>40330.197685185187</v>
      </c>
    </row>
    <row r="1911" spans="1:19" x14ac:dyDescent="0.25">
      <c r="A1911" s="7">
        <v>1936</v>
      </c>
      <c r="B1911" s="7">
        <v>1</v>
      </c>
      <c r="C1911" s="7">
        <v>515</v>
      </c>
      <c r="D1911" s="7">
        <v>6510</v>
      </c>
      <c r="E1911" s="2"/>
      <c r="F1911" s="8">
        <v>40335.918275462966</v>
      </c>
      <c r="G1911" s="7">
        <v>0</v>
      </c>
      <c r="H1911" s="7">
        <v>1</v>
      </c>
      <c r="I1911" s="7" t="b">
        <f t="shared" si="87"/>
        <v>0</v>
      </c>
      <c r="J1911" s="7" t="b">
        <f t="shared" si="88"/>
        <v>0</v>
      </c>
      <c r="K1911" s="7">
        <f t="shared" si="89"/>
        <v>0</v>
      </c>
      <c r="L1911" s="7">
        <f>WEEKDAY(Table1[[#This Row],[post_time]])</f>
        <v>1</v>
      </c>
      <c r="M1911" s="7">
        <f>VLOOKUP(Table1[[#This Row],[topic_id]],'All Topics Data'!$A$2:$I$1243,8,FALSE)</f>
        <v>40335.918055555558</v>
      </c>
      <c r="N1911" s="7">
        <f>Table1[[#This Row],[Hui Reply?]]*(Table1[[#This Row],[post_time]]-Table1[[#This Row],[timestamp of previous reply]])</f>
        <v>0</v>
      </c>
      <c r="O1911" s="3">
        <f>O1910+Table1[[#This Row],[Hui Reply?]]</f>
        <v>434</v>
      </c>
      <c r="P1911" s="19">
        <f>INT(Table1[[#This Row],[post_time]])</f>
        <v>40335</v>
      </c>
      <c r="Q1911" s="3">
        <f>IF(Table1[[#This Row],[Hui Reply?]],VLOOKUP(Table1[[#This Row],[topic_id]],'All Topics Data'!$A$2:$E$1243,5,FALSE),0)</f>
        <v>0</v>
      </c>
      <c r="R1911" s="8">
        <f>Table1[[#This Row],[post_time]]+8/24</f>
        <v>40336.251608796301</v>
      </c>
      <c r="S1911" s="3">
        <f>IF(Table1[[#This Row],[post_position]]=1,0,SUMIFS($F$2:F1911,$H$2:H1911,Table1[[#This Row],[post_position]]-1,$C$2:C1911,Table1[[#This Row],[topic_id]]))</f>
        <v>0</v>
      </c>
    </row>
    <row r="1912" spans="1:19" x14ac:dyDescent="0.25">
      <c r="A1912" s="7">
        <v>1937</v>
      </c>
      <c r="B1912" s="7">
        <v>1</v>
      </c>
      <c r="C1912" s="7">
        <v>515</v>
      </c>
      <c r="D1912" s="7">
        <v>24</v>
      </c>
      <c r="F1912" s="8">
        <v>40336.100983796299</v>
      </c>
      <c r="G1912" s="7">
        <v>0</v>
      </c>
      <c r="H1912" s="7">
        <v>2</v>
      </c>
      <c r="I1912" s="7" t="b">
        <f t="shared" si="87"/>
        <v>1</v>
      </c>
      <c r="J1912" s="7" t="b">
        <f t="shared" si="88"/>
        <v>1</v>
      </c>
      <c r="K1912" s="7">
        <f t="shared" si="89"/>
        <v>1</v>
      </c>
      <c r="L1912" s="7">
        <f>WEEKDAY(Table1[[#This Row],[post_time]])</f>
        <v>2</v>
      </c>
      <c r="M1912" s="7">
        <f>VLOOKUP(Table1[[#This Row],[topic_id]],'All Topics Data'!$A$2:$I$1243,8,FALSE)</f>
        <v>40335.918055555558</v>
      </c>
      <c r="N1912" s="7">
        <f>Table1[[#This Row],[Hui Reply?]]*(Table1[[#This Row],[post_time]]-Table1[[#This Row],[timestamp of previous reply]])</f>
        <v>0.18270833333372138</v>
      </c>
      <c r="O1912" s="3">
        <f>O1911+Table1[[#This Row],[Hui Reply?]]</f>
        <v>435</v>
      </c>
      <c r="P1912" s="19">
        <f>INT(Table1[[#This Row],[post_time]])</f>
        <v>40336</v>
      </c>
      <c r="Q1912" s="3" t="str">
        <f>IF(Table1[[#This Row],[Hui Reply?]],VLOOKUP(Table1[[#This Row],[topic_id]],'All Topics Data'!$A$2:$E$1243,5,FALSE),0)</f>
        <v>mtasin</v>
      </c>
      <c r="R1912" s="8">
        <f>Table1[[#This Row],[post_time]]+8/24</f>
        <v>40336.434317129635</v>
      </c>
      <c r="S1912" s="3">
        <f>IF(Table1[[#This Row],[post_position]]=1,0,SUMIFS($F$2:F1912,$H$2:H1912,Table1[[#This Row],[post_position]]-1,$C$2:C1912,Table1[[#This Row],[topic_id]]))</f>
        <v>40335.918275462966</v>
      </c>
    </row>
    <row r="1913" spans="1:19" x14ac:dyDescent="0.25">
      <c r="A1913" s="7">
        <v>1938</v>
      </c>
      <c r="B1913" s="7">
        <v>1</v>
      </c>
      <c r="C1913" s="7">
        <v>515</v>
      </c>
      <c r="D1913" s="7">
        <v>6510</v>
      </c>
      <c r="E1913" s="2"/>
      <c r="F1913" s="8">
        <v>40336.274456018517</v>
      </c>
      <c r="G1913" s="7">
        <v>0</v>
      </c>
      <c r="H1913" s="7">
        <v>3</v>
      </c>
      <c r="I1913" s="7" t="b">
        <f t="shared" si="87"/>
        <v>0</v>
      </c>
      <c r="J1913" s="7" t="b">
        <f t="shared" si="88"/>
        <v>1</v>
      </c>
      <c r="K1913" s="7">
        <f t="shared" si="89"/>
        <v>0</v>
      </c>
      <c r="L1913" s="7">
        <f>WEEKDAY(Table1[[#This Row],[post_time]])</f>
        <v>2</v>
      </c>
      <c r="M1913" s="7">
        <f>VLOOKUP(Table1[[#This Row],[topic_id]],'All Topics Data'!$A$2:$I$1243,8,FALSE)</f>
        <v>40335.918055555558</v>
      </c>
      <c r="N1913" s="7">
        <f>Table1[[#This Row],[Hui Reply?]]*(Table1[[#This Row],[post_time]]-Table1[[#This Row],[timestamp of previous reply]])</f>
        <v>0</v>
      </c>
      <c r="O1913" s="3">
        <f>O1912+Table1[[#This Row],[Hui Reply?]]</f>
        <v>435</v>
      </c>
      <c r="P1913" s="19">
        <f>INT(Table1[[#This Row],[post_time]])</f>
        <v>40336</v>
      </c>
      <c r="Q1913" s="3">
        <f>IF(Table1[[#This Row],[Hui Reply?]],VLOOKUP(Table1[[#This Row],[topic_id]],'All Topics Data'!$A$2:$E$1243,5,FALSE),0)</f>
        <v>0</v>
      </c>
      <c r="R1913" s="8">
        <f>Table1[[#This Row],[post_time]]+8/24</f>
        <v>40336.607789351852</v>
      </c>
      <c r="S1913" s="3">
        <f>IF(Table1[[#This Row],[post_position]]=1,0,SUMIFS($F$2:F1913,$H$2:H1913,Table1[[#This Row],[post_position]]-1,$C$2:C1913,Table1[[#This Row],[topic_id]]))</f>
        <v>40336.100983796299</v>
      </c>
    </row>
    <row r="1914" spans="1:19" x14ac:dyDescent="0.25">
      <c r="A1914" s="7">
        <v>1939</v>
      </c>
      <c r="B1914" s="7">
        <v>1</v>
      </c>
      <c r="C1914" s="7">
        <v>515</v>
      </c>
      <c r="D1914" s="7">
        <v>6510</v>
      </c>
      <c r="E1914" s="2"/>
      <c r="F1914" s="8">
        <v>40336.276296296295</v>
      </c>
      <c r="G1914" s="7">
        <v>0</v>
      </c>
      <c r="H1914" s="7">
        <v>4</v>
      </c>
      <c r="I1914" s="7" t="b">
        <f t="shared" si="87"/>
        <v>0</v>
      </c>
      <c r="J1914" s="7" t="b">
        <f t="shared" si="88"/>
        <v>1</v>
      </c>
      <c r="K1914" s="7">
        <f t="shared" si="89"/>
        <v>0</v>
      </c>
      <c r="L1914" s="7">
        <f>WEEKDAY(Table1[[#This Row],[post_time]])</f>
        <v>2</v>
      </c>
      <c r="M1914" s="7">
        <f>VLOOKUP(Table1[[#This Row],[topic_id]],'All Topics Data'!$A$2:$I$1243,8,FALSE)</f>
        <v>40335.918055555558</v>
      </c>
      <c r="N1914" s="7">
        <f>Table1[[#This Row],[Hui Reply?]]*(Table1[[#This Row],[post_time]]-Table1[[#This Row],[timestamp of previous reply]])</f>
        <v>0</v>
      </c>
      <c r="O1914" s="3">
        <f>O1913+Table1[[#This Row],[Hui Reply?]]</f>
        <v>435</v>
      </c>
      <c r="P1914" s="19">
        <f>INT(Table1[[#This Row],[post_time]])</f>
        <v>40336</v>
      </c>
      <c r="Q1914" s="3">
        <f>IF(Table1[[#This Row],[Hui Reply?]],VLOOKUP(Table1[[#This Row],[topic_id]],'All Topics Data'!$A$2:$E$1243,5,FALSE),0)</f>
        <v>0</v>
      </c>
      <c r="R1914" s="8">
        <f>Table1[[#This Row],[post_time]]+8/24</f>
        <v>40336.609629629631</v>
      </c>
      <c r="S1914" s="3">
        <f>IF(Table1[[#This Row],[post_position]]=1,0,SUMIFS($F$2:F1914,$H$2:H1914,Table1[[#This Row],[post_position]]-1,$C$2:C1914,Table1[[#This Row],[topic_id]]))</f>
        <v>40336.274456018517</v>
      </c>
    </row>
    <row r="1915" spans="1:19" x14ac:dyDescent="0.25">
      <c r="A1915" s="7">
        <v>1940</v>
      </c>
      <c r="B1915" s="7">
        <v>1</v>
      </c>
      <c r="C1915" s="7">
        <v>510</v>
      </c>
      <c r="D1915" s="7">
        <v>6507</v>
      </c>
      <c r="E1915" s="2"/>
      <c r="F1915" s="8">
        <v>40336.311249999999</v>
      </c>
      <c r="G1915" s="7">
        <v>0</v>
      </c>
      <c r="H1915" s="7">
        <v>5</v>
      </c>
      <c r="I1915" s="7" t="b">
        <f t="shared" si="87"/>
        <v>0</v>
      </c>
      <c r="J1915" s="7" t="b">
        <f t="shared" si="88"/>
        <v>1</v>
      </c>
      <c r="K1915" s="7">
        <f t="shared" si="89"/>
        <v>0</v>
      </c>
      <c r="L1915" s="7">
        <f>WEEKDAY(Table1[[#This Row],[post_time]])</f>
        <v>2</v>
      </c>
      <c r="M1915" s="7">
        <f>VLOOKUP(Table1[[#This Row],[topic_id]],'All Topics Data'!$A$2:$I$1243,8,FALSE)</f>
        <v>40333.643055555556</v>
      </c>
      <c r="N1915" s="7">
        <f>Table1[[#This Row],[Hui Reply?]]*(Table1[[#This Row],[post_time]]-Table1[[#This Row],[timestamp of previous reply]])</f>
        <v>0</v>
      </c>
      <c r="O1915" s="3">
        <f>O1914+Table1[[#This Row],[Hui Reply?]]</f>
        <v>435</v>
      </c>
      <c r="P1915" s="19">
        <f>INT(Table1[[#This Row],[post_time]])</f>
        <v>40336</v>
      </c>
      <c r="Q1915" s="3">
        <f>IF(Table1[[#This Row],[Hui Reply?]],VLOOKUP(Table1[[#This Row],[topic_id]],'All Topics Data'!$A$2:$E$1243,5,FALSE),0)</f>
        <v>0</v>
      </c>
      <c r="R1915" s="8">
        <f>Table1[[#This Row],[post_time]]+8/24</f>
        <v>40336.644583333335</v>
      </c>
      <c r="S1915" s="3">
        <f>IF(Table1[[#This Row],[post_position]]=1,0,SUMIFS($F$2:F1915,$H$2:H1915,Table1[[#This Row],[post_position]]-1,$C$2:C1915,Table1[[#This Row],[topic_id]]))</f>
        <v>40335.527256944442</v>
      </c>
    </row>
    <row r="1916" spans="1:19" x14ac:dyDescent="0.25">
      <c r="A1916" s="7">
        <v>1941</v>
      </c>
      <c r="B1916" s="7">
        <v>1</v>
      </c>
      <c r="C1916" s="7">
        <v>515</v>
      </c>
      <c r="D1916" s="7">
        <v>24</v>
      </c>
      <c r="E1916" s="2"/>
      <c r="F1916" s="8">
        <v>40336.362557870372</v>
      </c>
      <c r="G1916" s="7">
        <v>0</v>
      </c>
      <c r="H1916" s="7">
        <v>5</v>
      </c>
      <c r="I1916" s="7" t="b">
        <f t="shared" si="87"/>
        <v>1</v>
      </c>
      <c r="J1916" s="7" t="b">
        <f t="shared" si="88"/>
        <v>1</v>
      </c>
      <c r="K1916" s="7">
        <f t="shared" si="89"/>
        <v>1</v>
      </c>
      <c r="L1916" s="7">
        <f>WEEKDAY(Table1[[#This Row],[post_time]])</f>
        <v>2</v>
      </c>
      <c r="M1916" s="7">
        <f>VLOOKUP(Table1[[#This Row],[topic_id]],'All Topics Data'!$A$2:$I$1243,8,FALSE)</f>
        <v>40335.918055555558</v>
      </c>
      <c r="N1916" s="7">
        <f>Table1[[#This Row],[Hui Reply?]]*(Table1[[#This Row],[post_time]]-Table1[[#This Row],[timestamp of previous reply]])</f>
        <v>8.6261574077070691E-2</v>
      </c>
      <c r="O1916" s="3">
        <f>O1915+Table1[[#This Row],[Hui Reply?]]</f>
        <v>436</v>
      </c>
      <c r="P1916" s="19">
        <f>INT(Table1[[#This Row],[post_time]])</f>
        <v>40336</v>
      </c>
      <c r="Q1916" s="3" t="str">
        <f>IF(Table1[[#This Row],[Hui Reply?]],VLOOKUP(Table1[[#This Row],[topic_id]],'All Topics Data'!$A$2:$E$1243,5,FALSE),0)</f>
        <v>mtasin</v>
      </c>
      <c r="R1916" s="8">
        <f>Table1[[#This Row],[post_time]]+8/24</f>
        <v>40336.695891203708</v>
      </c>
      <c r="S1916" s="3">
        <f>IF(Table1[[#This Row],[post_position]]=1,0,SUMIFS($F$2:F1916,$H$2:H1916,Table1[[#This Row],[post_position]]-1,$C$2:C1916,Table1[[#This Row],[topic_id]]))</f>
        <v>40336.276296296295</v>
      </c>
    </row>
    <row r="1917" spans="1:19" x14ac:dyDescent="0.25">
      <c r="A1917" s="7">
        <v>1942</v>
      </c>
      <c r="B1917" s="7">
        <v>1</v>
      </c>
      <c r="C1917" s="7">
        <v>516</v>
      </c>
      <c r="D1917" s="7">
        <v>6511</v>
      </c>
      <c r="E1917" s="2"/>
      <c r="F1917" s="8">
        <v>40336.433310185188</v>
      </c>
      <c r="G1917" s="7">
        <v>0</v>
      </c>
      <c r="H1917" s="7">
        <v>1</v>
      </c>
      <c r="I1917" s="7" t="b">
        <f t="shared" si="87"/>
        <v>0</v>
      </c>
      <c r="J1917" s="7" t="b">
        <f t="shared" si="88"/>
        <v>0</v>
      </c>
      <c r="K1917" s="7">
        <f t="shared" si="89"/>
        <v>0</v>
      </c>
      <c r="L1917" s="7">
        <f>WEEKDAY(Table1[[#This Row],[post_time]])</f>
        <v>2</v>
      </c>
      <c r="M1917" s="7">
        <f>VLOOKUP(Table1[[#This Row],[topic_id]],'All Topics Data'!$A$2:$I$1243,8,FALSE)</f>
        <v>40336.432638888888</v>
      </c>
      <c r="N1917" s="7">
        <f>Table1[[#This Row],[Hui Reply?]]*(Table1[[#This Row],[post_time]]-Table1[[#This Row],[timestamp of previous reply]])</f>
        <v>0</v>
      </c>
      <c r="O1917" s="3">
        <f>O1916+Table1[[#This Row],[Hui Reply?]]</f>
        <v>436</v>
      </c>
      <c r="P1917" s="19">
        <f>INT(Table1[[#This Row],[post_time]])</f>
        <v>40336</v>
      </c>
      <c r="Q1917" s="3">
        <f>IF(Table1[[#This Row],[Hui Reply?]],VLOOKUP(Table1[[#This Row],[topic_id]],'All Topics Data'!$A$2:$E$1243,5,FALSE),0)</f>
        <v>0</v>
      </c>
      <c r="R1917" s="8">
        <f>Table1[[#This Row],[post_time]]+8/24</f>
        <v>40336.766643518524</v>
      </c>
      <c r="S1917" s="3">
        <f>IF(Table1[[#This Row],[post_position]]=1,0,SUMIFS($F$2:F1917,$H$2:H1917,Table1[[#This Row],[post_position]]-1,$C$2:C1917,Table1[[#This Row],[topic_id]]))</f>
        <v>0</v>
      </c>
    </row>
    <row r="1918" spans="1:19" x14ac:dyDescent="0.25">
      <c r="A1918" s="7">
        <v>1943</v>
      </c>
      <c r="B1918" s="7">
        <v>1</v>
      </c>
      <c r="C1918" s="7">
        <v>516</v>
      </c>
      <c r="D1918" s="7">
        <v>24</v>
      </c>
      <c r="F1918" s="8">
        <v>40336.45140046296</v>
      </c>
      <c r="G1918" s="7">
        <v>0</v>
      </c>
      <c r="H1918" s="7">
        <v>2</v>
      </c>
      <c r="I1918" s="7" t="b">
        <f t="shared" si="87"/>
        <v>1</v>
      </c>
      <c r="J1918" s="7" t="b">
        <f t="shared" si="88"/>
        <v>1</v>
      </c>
      <c r="K1918" s="7">
        <f t="shared" si="89"/>
        <v>1</v>
      </c>
      <c r="L1918" s="7">
        <f>WEEKDAY(Table1[[#This Row],[post_time]])</f>
        <v>2</v>
      </c>
      <c r="M1918" s="7">
        <f>VLOOKUP(Table1[[#This Row],[topic_id]],'All Topics Data'!$A$2:$I$1243,8,FALSE)</f>
        <v>40336.432638888888</v>
      </c>
      <c r="N1918" s="7">
        <f>Table1[[#This Row],[Hui Reply?]]*(Table1[[#This Row],[post_time]]-Table1[[#This Row],[timestamp of previous reply]])</f>
        <v>1.8090277771989349E-2</v>
      </c>
      <c r="O1918" s="3">
        <f>O1917+Table1[[#This Row],[Hui Reply?]]</f>
        <v>437</v>
      </c>
      <c r="P1918" s="19">
        <f>INT(Table1[[#This Row],[post_time]])</f>
        <v>40336</v>
      </c>
      <c r="Q1918" s="3" t="str">
        <f>IF(Table1[[#This Row],[Hui Reply?]],VLOOKUP(Table1[[#This Row],[topic_id]],'All Topics Data'!$A$2:$E$1243,5,FALSE),0)</f>
        <v>christinmj</v>
      </c>
      <c r="R1918" s="8">
        <f>Table1[[#This Row],[post_time]]+8/24</f>
        <v>40336.784733796296</v>
      </c>
      <c r="S1918" s="3">
        <f>IF(Table1[[#This Row],[post_position]]=1,0,SUMIFS($F$2:F1918,$H$2:H1918,Table1[[#This Row],[post_position]]-1,$C$2:C1918,Table1[[#This Row],[topic_id]]))</f>
        <v>40336.433310185188</v>
      </c>
    </row>
    <row r="1919" spans="1:19" x14ac:dyDescent="0.25">
      <c r="A1919" s="7">
        <v>1944</v>
      </c>
      <c r="B1919" s="7">
        <v>1</v>
      </c>
      <c r="C1919" s="7">
        <v>517</v>
      </c>
      <c r="D1919" s="7">
        <v>6512</v>
      </c>
      <c r="E1919" s="2"/>
      <c r="F1919" s="8">
        <v>40336.528252314813</v>
      </c>
      <c r="G1919" s="7">
        <v>0</v>
      </c>
      <c r="H1919" s="7">
        <v>1</v>
      </c>
      <c r="I1919" s="7" t="b">
        <f t="shared" si="87"/>
        <v>0</v>
      </c>
      <c r="J1919" s="7" t="b">
        <f t="shared" si="88"/>
        <v>0</v>
      </c>
      <c r="K1919" s="7">
        <f t="shared" si="89"/>
        <v>0</v>
      </c>
      <c r="L1919" s="7">
        <f>WEEKDAY(Table1[[#This Row],[post_time]])</f>
        <v>2</v>
      </c>
      <c r="M1919" s="7">
        <f>VLOOKUP(Table1[[#This Row],[topic_id]],'All Topics Data'!$A$2:$I$1243,8,FALSE)</f>
        <v>40336.527777777781</v>
      </c>
      <c r="N1919" s="7">
        <f>Table1[[#This Row],[Hui Reply?]]*(Table1[[#This Row],[post_time]]-Table1[[#This Row],[timestamp of previous reply]])</f>
        <v>0</v>
      </c>
      <c r="O1919" s="3">
        <f>O1918+Table1[[#This Row],[Hui Reply?]]</f>
        <v>437</v>
      </c>
      <c r="P1919" s="19">
        <f>INT(Table1[[#This Row],[post_time]])</f>
        <v>40336</v>
      </c>
      <c r="Q1919" s="3">
        <f>IF(Table1[[#This Row],[Hui Reply?]],VLOOKUP(Table1[[#This Row],[topic_id]],'All Topics Data'!$A$2:$E$1243,5,FALSE),0)</f>
        <v>0</v>
      </c>
      <c r="R1919" s="8">
        <f>Table1[[#This Row],[post_time]]+8/24</f>
        <v>40336.861585648148</v>
      </c>
      <c r="S1919" s="3">
        <f>IF(Table1[[#This Row],[post_position]]=1,0,SUMIFS($F$2:F1919,$H$2:H1919,Table1[[#This Row],[post_position]]-1,$C$2:C1919,Table1[[#This Row],[topic_id]]))</f>
        <v>0</v>
      </c>
    </row>
    <row r="1920" spans="1:19" x14ac:dyDescent="0.25">
      <c r="A1920" s="7">
        <v>1945</v>
      </c>
      <c r="B1920" s="7">
        <v>1</v>
      </c>
      <c r="C1920" s="7">
        <v>517</v>
      </c>
      <c r="D1920" s="7">
        <v>24</v>
      </c>
      <c r="F1920" s="8">
        <v>40336.561782407407</v>
      </c>
      <c r="G1920" s="7">
        <v>0</v>
      </c>
      <c r="H1920" s="7">
        <v>2</v>
      </c>
      <c r="I1920" s="7" t="b">
        <f t="shared" si="87"/>
        <v>1</v>
      </c>
      <c r="J1920" s="7" t="b">
        <f t="shared" si="88"/>
        <v>1</v>
      </c>
      <c r="K1920" s="7">
        <f t="shared" si="89"/>
        <v>1</v>
      </c>
      <c r="L1920" s="7">
        <f>WEEKDAY(Table1[[#This Row],[post_time]])</f>
        <v>2</v>
      </c>
      <c r="M1920" s="7">
        <f>VLOOKUP(Table1[[#This Row],[topic_id]],'All Topics Data'!$A$2:$I$1243,8,FALSE)</f>
        <v>40336.527777777781</v>
      </c>
      <c r="N1920" s="7">
        <f>Table1[[#This Row],[Hui Reply?]]*(Table1[[#This Row],[post_time]]-Table1[[#This Row],[timestamp of previous reply]])</f>
        <v>3.3530092594446614E-2</v>
      </c>
      <c r="O1920" s="3">
        <f>O1919+Table1[[#This Row],[Hui Reply?]]</f>
        <v>438</v>
      </c>
      <c r="P1920" s="19">
        <f>INT(Table1[[#This Row],[post_time]])</f>
        <v>40336</v>
      </c>
      <c r="Q1920" s="3" t="str">
        <f>IF(Table1[[#This Row],[Hui Reply?]],VLOOKUP(Table1[[#This Row],[topic_id]],'All Topics Data'!$A$2:$E$1243,5,FALSE),0)</f>
        <v>agoch</v>
      </c>
      <c r="R1920" s="8">
        <f>Table1[[#This Row],[post_time]]+8/24</f>
        <v>40336.895115740743</v>
      </c>
      <c r="S1920" s="3">
        <f>IF(Table1[[#This Row],[post_position]]=1,0,SUMIFS($F$2:F1920,$H$2:H1920,Table1[[#This Row],[post_position]]-1,$C$2:C1920,Table1[[#This Row],[topic_id]]))</f>
        <v>40336.528252314813</v>
      </c>
    </row>
    <row r="1921" spans="1:19" x14ac:dyDescent="0.25">
      <c r="A1921" s="7">
        <v>1946</v>
      </c>
      <c r="B1921" s="7">
        <v>1</v>
      </c>
      <c r="C1921" s="7">
        <v>517</v>
      </c>
      <c r="D1921" s="7">
        <v>6512</v>
      </c>
      <c r="E1921" s="2"/>
      <c r="F1921" s="8">
        <v>40336.597280092596</v>
      </c>
      <c r="G1921" s="7">
        <v>0</v>
      </c>
      <c r="H1921" s="7">
        <v>3</v>
      </c>
      <c r="I1921" s="7" t="b">
        <f t="shared" si="87"/>
        <v>0</v>
      </c>
      <c r="J1921" s="7" t="b">
        <f t="shared" si="88"/>
        <v>1</v>
      </c>
      <c r="K1921" s="7">
        <f t="shared" si="89"/>
        <v>0</v>
      </c>
      <c r="L1921" s="7">
        <f>WEEKDAY(Table1[[#This Row],[post_time]])</f>
        <v>2</v>
      </c>
      <c r="M1921" s="7">
        <f>VLOOKUP(Table1[[#This Row],[topic_id]],'All Topics Data'!$A$2:$I$1243,8,FALSE)</f>
        <v>40336.527777777781</v>
      </c>
      <c r="N1921" s="7">
        <f>Table1[[#This Row],[Hui Reply?]]*(Table1[[#This Row],[post_time]]-Table1[[#This Row],[timestamp of previous reply]])</f>
        <v>0</v>
      </c>
      <c r="O1921" s="3">
        <f>O1920+Table1[[#This Row],[Hui Reply?]]</f>
        <v>438</v>
      </c>
      <c r="P1921" s="19">
        <f>INT(Table1[[#This Row],[post_time]])</f>
        <v>40336</v>
      </c>
      <c r="Q1921" s="3">
        <f>IF(Table1[[#This Row],[Hui Reply?]],VLOOKUP(Table1[[#This Row],[topic_id]],'All Topics Data'!$A$2:$E$1243,5,FALSE),0)</f>
        <v>0</v>
      </c>
      <c r="R1921" s="8">
        <f>Table1[[#This Row],[post_time]]+8/24</f>
        <v>40336.930613425931</v>
      </c>
      <c r="S1921" s="3">
        <f>IF(Table1[[#This Row],[post_position]]=1,0,SUMIFS($F$2:F1921,$H$2:H1921,Table1[[#This Row],[post_position]]-1,$C$2:C1921,Table1[[#This Row],[topic_id]]))</f>
        <v>40336.561782407407</v>
      </c>
    </row>
    <row r="1922" spans="1:19" x14ac:dyDescent="0.25">
      <c r="A1922" s="7">
        <v>1947</v>
      </c>
      <c r="B1922" s="7">
        <v>1</v>
      </c>
      <c r="C1922" s="7">
        <v>517</v>
      </c>
      <c r="D1922" s="7">
        <v>24</v>
      </c>
      <c r="E1922" s="2"/>
      <c r="F1922" s="8">
        <v>40336.61074074074</v>
      </c>
      <c r="G1922" s="7">
        <v>0</v>
      </c>
      <c r="H1922" s="7">
        <v>4</v>
      </c>
      <c r="I1922" s="7" t="b">
        <f t="shared" si="87"/>
        <v>1</v>
      </c>
      <c r="J1922" s="7" t="b">
        <f t="shared" si="88"/>
        <v>1</v>
      </c>
      <c r="K1922" s="7">
        <f t="shared" si="89"/>
        <v>1</v>
      </c>
      <c r="L1922" s="7">
        <f>WEEKDAY(Table1[[#This Row],[post_time]])</f>
        <v>2</v>
      </c>
      <c r="M1922" s="7">
        <f>VLOOKUP(Table1[[#This Row],[topic_id]],'All Topics Data'!$A$2:$I$1243,8,FALSE)</f>
        <v>40336.527777777781</v>
      </c>
      <c r="N1922" s="7">
        <f>Table1[[#This Row],[Hui Reply?]]*(Table1[[#This Row],[post_time]]-Table1[[#This Row],[timestamp of previous reply]])</f>
        <v>1.3460648144246079E-2</v>
      </c>
      <c r="O1922" s="3">
        <f>O1921+Table1[[#This Row],[Hui Reply?]]</f>
        <v>439</v>
      </c>
      <c r="P1922" s="19">
        <f>INT(Table1[[#This Row],[post_time]])</f>
        <v>40336</v>
      </c>
      <c r="Q1922" s="3" t="str">
        <f>IF(Table1[[#This Row],[Hui Reply?]],VLOOKUP(Table1[[#This Row],[topic_id]],'All Topics Data'!$A$2:$E$1243,5,FALSE),0)</f>
        <v>agoch</v>
      </c>
      <c r="R1922" s="8">
        <f>Table1[[#This Row],[post_time]]+8/24</f>
        <v>40336.944074074076</v>
      </c>
      <c r="S1922" s="3">
        <f>IF(Table1[[#This Row],[post_position]]=1,0,SUMIFS($F$2:F1922,$H$2:H1922,Table1[[#This Row],[post_position]]-1,$C$2:C1922,Table1[[#This Row],[topic_id]]))</f>
        <v>40336.597280092596</v>
      </c>
    </row>
    <row r="1923" spans="1:19" x14ac:dyDescent="0.25">
      <c r="A1923" s="7">
        <v>1948</v>
      </c>
      <c r="B1923" s="7">
        <v>1</v>
      </c>
      <c r="C1923" s="7">
        <v>517</v>
      </c>
      <c r="D1923" s="7">
        <v>1</v>
      </c>
      <c r="F1923" s="8">
        <v>40336.620300925926</v>
      </c>
      <c r="G1923" s="7">
        <v>0</v>
      </c>
      <c r="H1923" s="7">
        <v>5</v>
      </c>
      <c r="I1923" s="7" t="b">
        <f t="shared" ref="I1923:I1986" si="90">(D1923=24)</f>
        <v>0</v>
      </c>
      <c r="J1923" s="7" t="b">
        <f t="shared" ref="J1923:J1986" si="91">H1923&gt;1</f>
        <v>1</v>
      </c>
      <c r="K1923" s="7">
        <f t="shared" ref="K1923:K1986" si="92">I1923*J1923</f>
        <v>0</v>
      </c>
      <c r="L1923" s="7">
        <f>WEEKDAY(Table1[[#This Row],[post_time]])</f>
        <v>2</v>
      </c>
      <c r="M1923" s="7">
        <f>VLOOKUP(Table1[[#This Row],[topic_id]],'All Topics Data'!$A$2:$I$1243,8,FALSE)</f>
        <v>40336.527777777781</v>
      </c>
      <c r="N1923" s="7">
        <f>Table1[[#This Row],[Hui Reply?]]*(Table1[[#This Row],[post_time]]-Table1[[#This Row],[timestamp of previous reply]])</f>
        <v>0</v>
      </c>
      <c r="O1923" s="3">
        <f>O1922+Table1[[#This Row],[Hui Reply?]]</f>
        <v>439</v>
      </c>
      <c r="P1923" s="19">
        <f>INT(Table1[[#This Row],[post_time]])</f>
        <v>40336</v>
      </c>
      <c r="Q1923" s="3">
        <f>IF(Table1[[#This Row],[Hui Reply?]],VLOOKUP(Table1[[#This Row],[topic_id]],'All Topics Data'!$A$2:$E$1243,5,FALSE),0)</f>
        <v>0</v>
      </c>
      <c r="R1923" s="8">
        <f>Table1[[#This Row],[post_time]]+8/24</f>
        <v>40336.953634259262</v>
      </c>
      <c r="S1923" s="3">
        <f>IF(Table1[[#This Row],[post_position]]=1,0,SUMIFS($F$2:F1923,$H$2:H1923,Table1[[#This Row],[post_position]]-1,$C$2:C1923,Table1[[#This Row],[topic_id]]))</f>
        <v>40336.61074074074</v>
      </c>
    </row>
    <row r="1924" spans="1:19" x14ac:dyDescent="0.25">
      <c r="A1924" s="7">
        <v>1949</v>
      </c>
      <c r="B1924" s="7">
        <v>1</v>
      </c>
      <c r="C1924" s="7">
        <v>517</v>
      </c>
      <c r="D1924" s="7">
        <v>6512</v>
      </c>
      <c r="F1924" s="8">
        <v>40336.675000000003</v>
      </c>
      <c r="G1924" s="7">
        <v>0</v>
      </c>
      <c r="H1924" s="7">
        <v>6</v>
      </c>
      <c r="I1924" s="7" t="b">
        <f t="shared" si="90"/>
        <v>0</v>
      </c>
      <c r="J1924" s="7" t="b">
        <f t="shared" si="91"/>
        <v>1</v>
      </c>
      <c r="K1924" s="7">
        <f t="shared" si="92"/>
        <v>0</v>
      </c>
      <c r="L1924" s="7">
        <f>WEEKDAY(Table1[[#This Row],[post_time]])</f>
        <v>2</v>
      </c>
      <c r="M1924" s="7">
        <f>VLOOKUP(Table1[[#This Row],[topic_id]],'All Topics Data'!$A$2:$I$1243,8,FALSE)</f>
        <v>40336.527777777781</v>
      </c>
      <c r="N1924" s="7">
        <f>Table1[[#This Row],[Hui Reply?]]*(Table1[[#This Row],[post_time]]-Table1[[#This Row],[timestamp of previous reply]])</f>
        <v>0</v>
      </c>
      <c r="O1924" s="3">
        <f>O1923+Table1[[#This Row],[Hui Reply?]]</f>
        <v>439</v>
      </c>
      <c r="P1924" s="19">
        <f>INT(Table1[[#This Row],[post_time]])</f>
        <v>40336</v>
      </c>
      <c r="Q1924" s="3">
        <f>IF(Table1[[#This Row],[Hui Reply?]],VLOOKUP(Table1[[#This Row],[topic_id]],'All Topics Data'!$A$2:$E$1243,5,FALSE),0)</f>
        <v>0</v>
      </c>
      <c r="R1924" s="8">
        <f>Table1[[#This Row],[post_time]]+8/24</f>
        <v>40337.008333333339</v>
      </c>
      <c r="S1924" s="3">
        <f>IF(Table1[[#This Row],[post_position]]=1,0,SUMIFS($F$2:F1924,$H$2:H1924,Table1[[#This Row],[post_position]]-1,$C$2:C1924,Table1[[#This Row],[topic_id]]))</f>
        <v>40336.620300925926</v>
      </c>
    </row>
    <row r="1925" spans="1:19" x14ac:dyDescent="0.25">
      <c r="A1925" s="7">
        <v>1950</v>
      </c>
      <c r="B1925" s="7">
        <v>1</v>
      </c>
      <c r="C1925" s="7">
        <v>515</v>
      </c>
      <c r="D1925" s="7">
        <v>6510</v>
      </c>
      <c r="F1925" s="8">
        <v>40336.766064814816</v>
      </c>
      <c r="G1925" s="7">
        <v>0</v>
      </c>
      <c r="H1925" s="7">
        <v>6</v>
      </c>
      <c r="I1925" s="7" t="b">
        <f t="shared" si="90"/>
        <v>0</v>
      </c>
      <c r="J1925" s="7" t="b">
        <f t="shared" si="91"/>
        <v>1</v>
      </c>
      <c r="K1925" s="7">
        <f t="shared" si="92"/>
        <v>0</v>
      </c>
      <c r="L1925" s="7">
        <f>WEEKDAY(Table1[[#This Row],[post_time]])</f>
        <v>2</v>
      </c>
      <c r="M1925" s="7">
        <f>VLOOKUP(Table1[[#This Row],[topic_id]],'All Topics Data'!$A$2:$I$1243,8,FALSE)</f>
        <v>40335.918055555558</v>
      </c>
      <c r="N1925" s="7">
        <f>Table1[[#This Row],[Hui Reply?]]*(Table1[[#This Row],[post_time]]-Table1[[#This Row],[timestamp of previous reply]])</f>
        <v>0</v>
      </c>
      <c r="O1925" s="3">
        <f>O1924+Table1[[#This Row],[Hui Reply?]]</f>
        <v>439</v>
      </c>
      <c r="P1925" s="19">
        <f>INT(Table1[[#This Row],[post_time]])</f>
        <v>40336</v>
      </c>
      <c r="Q1925" s="3">
        <f>IF(Table1[[#This Row],[Hui Reply?]],VLOOKUP(Table1[[#This Row],[topic_id]],'All Topics Data'!$A$2:$E$1243,5,FALSE),0)</f>
        <v>0</v>
      </c>
      <c r="R1925" s="8">
        <f>Table1[[#This Row],[post_time]]+8/24</f>
        <v>40337.099398148152</v>
      </c>
      <c r="S1925" s="3">
        <f>IF(Table1[[#This Row],[post_position]]=1,0,SUMIFS($F$2:F1925,$H$2:H1925,Table1[[#This Row],[post_position]]-1,$C$2:C1925,Table1[[#This Row],[topic_id]]))</f>
        <v>40336.362557870372</v>
      </c>
    </row>
    <row r="1926" spans="1:19" x14ac:dyDescent="0.25">
      <c r="A1926" s="7">
        <v>1951</v>
      </c>
      <c r="B1926" s="7">
        <v>1</v>
      </c>
      <c r="C1926" s="7">
        <v>510</v>
      </c>
      <c r="D1926" s="7">
        <v>3622</v>
      </c>
      <c r="E1926" s="2"/>
      <c r="F1926" s="8">
        <v>40336.77783564815</v>
      </c>
      <c r="G1926" s="7">
        <v>0</v>
      </c>
      <c r="H1926" s="7">
        <v>6</v>
      </c>
      <c r="I1926" s="7" t="b">
        <f t="shared" si="90"/>
        <v>0</v>
      </c>
      <c r="J1926" s="7" t="b">
        <f t="shared" si="91"/>
        <v>1</v>
      </c>
      <c r="K1926" s="7">
        <f t="shared" si="92"/>
        <v>0</v>
      </c>
      <c r="L1926" s="7">
        <f>WEEKDAY(Table1[[#This Row],[post_time]])</f>
        <v>2</v>
      </c>
      <c r="M1926" s="7">
        <f>VLOOKUP(Table1[[#This Row],[topic_id]],'All Topics Data'!$A$2:$I$1243,8,FALSE)</f>
        <v>40333.643055555556</v>
      </c>
      <c r="N1926" s="7">
        <f>Table1[[#This Row],[Hui Reply?]]*(Table1[[#This Row],[post_time]]-Table1[[#This Row],[timestamp of previous reply]])</f>
        <v>0</v>
      </c>
      <c r="O1926" s="3">
        <f>O1925+Table1[[#This Row],[Hui Reply?]]</f>
        <v>439</v>
      </c>
      <c r="P1926" s="19">
        <f>INT(Table1[[#This Row],[post_time]])</f>
        <v>40336</v>
      </c>
      <c r="Q1926" s="3">
        <f>IF(Table1[[#This Row],[Hui Reply?]],VLOOKUP(Table1[[#This Row],[topic_id]],'All Topics Data'!$A$2:$E$1243,5,FALSE),0)</f>
        <v>0</v>
      </c>
      <c r="R1926" s="8">
        <f>Table1[[#This Row],[post_time]]+8/24</f>
        <v>40337.111168981486</v>
      </c>
      <c r="S1926" s="3">
        <f>IF(Table1[[#This Row],[post_position]]=1,0,SUMIFS($F$2:F1926,$H$2:H1926,Table1[[#This Row],[post_position]]-1,$C$2:C1926,Table1[[#This Row],[topic_id]]))</f>
        <v>40336.311249999999</v>
      </c>
    </row>
    <row r="1927" spans="1:19" x14ac:dyDescent="0.25">
      <c r="A1927" s="7">
        <v>1952</v>
      </c>
      <c r="B1927" s="7">
        <v>1</v>
      </c>
      <c r="C1927" s="7">
        <v>517</v>
      </c>
      <c r="D1927" s="7">
        <v>6512</v>
      </c>
      <c r="F1927" s="8">
        <v>40336.813356481478</v>
      </c>
      <c r="G1927" s="7">
        <v>0</v>
      </c>
      <c r="H1927" s="7">
        <v>7</v>
      </c>
      <c r="I1927" s="7" t="b">
        <f t="shared" si="90"/>
        <v>0</v>
      </c>
      <c r="J1927" s="7" t="b">
        <f t="shared" si="91"/>
        <v>1</v>
      </c>
      <c r="K1927" s="7">
        <f t="shared" si="92"/>
        <v>0</v>
      </c>
      <c r="L1927" s="7">
        <f>WEEKDAY(Table1[[#This Row],[post_time]])</f>
        <v>2</v>
      </c>
      <c r="M1927" s="7">
        <f>VLOOKUP(Table1[[#This Row],[topic_id]],'All Topics Data'!$A$2:$I$1243,8,FALSE)</f>
        <v>40336.527777777781</v>
      </c>
      <c r="N1927" s="7">
        <f>Table1[[#This Row],[Hui Reply?]]*(Table1[[#This Row],[post_time]]-Table1[[#This Row],[timestamp of previous reply]])</f>
        <v>0</v>
      </c>
      <c r="O1927" s="3">
        <f>O1926+Table1[[#This Row],[Hui Reply?]]</f>
        <v>439</v>
      </c>
      <c r="P1927" s="19">
        <f>INT(Table1[[#This Row],[post_time]])</f>
        <v>40336</v>
      </c>
      <c r="Q1927" s="3">
        <f>IF(Table1[[#This Row],[Hui Reply?]],VLOOKUP(Table1[[#This Row],[topic_id]],'All Topics Data'!$A$2:$E$1243,5,FALSE),0)</f>
        <v>0</v>
      </c>
      <c r="R1927" s="8">
        <f>Table1[[#This Row],[post_time]]+8/24</f>
        <v>40337.146689814814</v>
      </c>
      <c r="S1927" s="3">
        <f>IF(Table1[[#This Row],[post_position]]=1,0,SUMIFS($F$2:F1927,$H$2:H1927,Table1[[#This Row],[post_position]]-1,$C$2:C1927,Table1[[#This Row],[topic_id]]))</f>
        <v>40336.675000000003</v>
      </c>
    </row>
    <row r="1928" spans="1:19" x14ac:dyDescent="0.25">
      <c r="A1928" s="7">
        <v>1953</v>
      </c>
      <c r="B1928" s="7">
        <v>1</v>
      </c>
      <c r="C1928" s="7">
        <v>518</v>
      </c>
      <c r="D1928" s="7">
        <v>5873</v>
      </c>
      <c r="E1928" s="2"/>
      <c r="F1928" s="8">
        <v>40337.497685185182</v>
      </c>
      <c r="G1928" s="7">
        <v>0</v>
      </c>
      <c r="H1928" s="7">
        <v>1</v>
      </c>
      <c r="I1928" s="7" t="b">
        <f t="shared" si="90"/>
        <v>0</v>
      </c>
      <c r="J1928" s="7" t="b">
        <f t="shared" si="91"/>
        <v>0</v>
      </c>
      <c r="K1928" s="7">
        <f t="shared" si="92"/>
        <v>0</v>
      </c>
      <c r="L1928" s="7">
        <f>WEEKDAY(Table1[[#This Row],[post_time]])</f>
        <v>3</v>
      </c>
      <c r="M1928" s="7">
        <f>VLOOKUP(Table1[[#This Row],[topic_id]],'All Topics Data'!$A$2:$I$1243,8,FALSE)</f>
        <v>40337.49722222222</v>
      </c>
      <c r="N1928" s="7">
        <f>Table1[[#This Row],[Hui Reply?]]*(Table1[[#This Row],[post_time]]-Table1[[#This Row],[timestamp of previous reply]])</f>
        <v>0</v>
      </c>
      <c r="O1928" s="3">
        <f>O1927+Table1[[#This Row],[Hui Reply?]]</f>
        <v>439</v>
      </c>
      <c r="P1928" s="19">
        <f>INT(Table1[[#This Row],[post_time]])</f>
        <v>40337</v>
      </c>
      <c r="Q1928" s="3">
        <f>IF(Table1[[#This Row],[Hui Reply?]],VLOOKUP(Table1[[#This Row],[topic_id]],'All Topics Data'!$A$2:$E$1243,5,FALSE),0)</f>
        <v>0</v>
      </c>
      <c r="R1928" s="8">
        <f>Table1[[#This Row],[post_time]]+8/24</f>
        <v>40337.831018518518</v>
      </c>
      <c r="S1928" s="3">
        <f>IF(Table1[[#This Row],[post_position]]=1,0,SUMIFS($F$2:F1928,$H$2:H1928,Table1[[#This Row],[post_position]]-1,$C$2:C1928,Table1[[#This Row],[topic_id]]))</f>
        <v>0</v>
      </c>
    </row>
    <row r="1929" spans="1:19" x14ac:dyDescent="0.25">
      <c r="A1929" s="7">
        <v>1954</v>
      </c>
      <c r="B1929" s="7">
        <v>3</v>
      </c>
      <c r="C1929" s="7">
        <v>511</v>
      </c>
      <c r="D1929" s="7">
        <v>27</v>
      </c>
      <c r="F1929" s="8">
        <v>40337.507604166669</v>
      </c>
      <c r="G1929" s="7">
        <v>0</v>
      </c>
      <c r="H1929" s="7">
        <v>3</v>
      </c>
      <c r="I1929" s="7" t="b">
        <f t="shared" si="90"/>
        <v>0</v>
      </c>
      <c r="J1929" s="7" t="b">
        <f t="shared" si="91"/>
        <v>1</v>
      </c>
      <c r="K1929" s="7">
        <f t="shared" si="92"/>
        <v>0</v>
      </c>
      <c r="L1929" s="7">
        <f>WEEKDAY(Table1[[#This Row],[post_time]])</f>
        <v>3</v>
      </c>
      <c r="M1929" s="7">
        <f>VLOOKUP(Table1[[#This Row],[topic_id]],'All Topics Data'!$A$2:$I$1243,8,FALSE)</f>
        <v>40333.753472222219</v>
      </c>
      <c r="N1929" s="7">
        <f>Table1[[#This Row],[Hui Reply?]]*(Table1[[#This Row],[post_time]]-Table1[[#This Row],[timestamp of previous reply]])</f>
        <v>0</v>
      </c>
      <c r="O1929" s="3">
        <f>O1928+Table1[[#This Row],[Hui Reply?]]</f>
        <v>439</v>
      </c>
      <c r="P1929" s="19">
        <f>INT(Table1[[#This Row],[post_time]])</f>
        <v>40337</v>
      </c>
      <c r="Q1929" s="3">
        <f>IF(Table1[[#This Row],[Hui Reply?]],VLOOKUP(Table1[[#This Row],[topic_id]],'All Topics Data'!$A$2:$E$1243,5,FALSE),0)</f>
        <v>0</v>
      </c>
      <c r="R1929" s="8">
        <f>Table1[[#This Row],[post_time]]+8/24</f>
        <v>40337.840937500005</v>
      </c>
      <c r="S1929" s="3">
        <f>IF(Table1[[#This Row],[post_position]]=1,0,SUMIFS($F$2:F1929,$H$2:H1929,Table1[[#This Row],[post_position]]-1,$C$2:C1929,Table1[[#This Row],[topic_id]]))</f>
        <v>40335.10465277778</v>
      </c>
    </row>
    <row r="1930" spans="1:19" x14ac:dyDescent="0.25">
      <c r="A1930" s="7">
        <v>1955</v>
      </c>
      <c r="B1930" s="7">
        <v>1</v>
      </c>
      <c r="C1930" s="7">
        <v>518</v>
      </c>
      <c r="D1930" s="7">
        <v>24</v>
      </c>
      <c r="E1930" s="2"/>
      <c r="F1930" s="8">
        <v>40337.513460648152</v>
      </c>
      <c r="G1930" s="7">
        <v>0</v>
      </c>
      <c r="H1930" s="7">
        <v>2</v>
      </c>
      <c r="I1930" s="7" t="b">
        <f t="shared" si="90"/>
        <v>1</v>
      </c>
      <c r="J1930" s="7" t="b">
        <f t="shared" si="91"/>
        <v>1</v>
      </c>
      <c r="K1930" s="7">
        <f t="shared" si="92"/>
        <v>1</v>
      </c>
      <c r="L1930" s="7">
        <f>WEEKDAY(Table1[[#This Row],[post_time]])</f>
        <v>3</v>
      </c>
      <c r="M1930" s="7">
        <f>VLOOKUP(Table1[[#This Row],[topic_id]],'All Topics Data'!$A$2:$I$1243,8,FALSE)</f>
        <v>40337.49722222222</v>
      </c>
      <c r="N1930" s="7">
        <f>Table1[[#This Row],[Hui Reply?]]*(Table1[[#This Row],[post_time]]-Table1[[#This Row],[timestamp of previous reply]])</f>
        <v>1.5775462969031651E-2</v>
      </c>
      <c r="O1930" s="3">
        <f>O1929+Table1[[#This Row],[Hui Reply?]]</f>
        <v>440</v>
      </c>
      <c r="P1930" s="19">
        <f>INT(Table1[[#This Row],[post_time]])</f>
        <v>40337</v>
      </c>
      <c r="Q1930" s="3" t="str">
        <f>IF(Table1[[#This Row],[Hui Reply?]],VLOOKUP(Table1[[#This Row],[topic_id]],'All Topics Data'!$A$2:$E$1243,5,FALSE),0)</f>
        <v>Cyrius</v>
      </c>
      <c r="R1930" s="8">
        <f>Table1[[#This Row],[post_time]]+8/24</f>
        <v>40337.846793981487</v>
      </c>
      <c r="S1930" s="3">
        <f>IF(Table1[[#This Row],[post_position]]=1,0,SUMIFS($F$2:F1930,$H$2:H1930,Table1[[#This Row],[post_position]]-1,$C$2:C1930,Table1[[#This Row],[topic_id]]))</f>
        <v>40337.497685185182</v>
      </c>
    </row>
    <row r="1931" spans="1:19" x14ac:dyDescent="0.25">
      <c r="A1931" s="7">
        <v>1956</v>
      </c>
      <c r="B1931" s="7">
        <v>1</v>
      </c>
      <c r="C1931" s="7">
        <v>519</v>
      </c>
      <c r="D1931" s="7">
        <v>5437</v>
      </c>
      <c r="F1931" s="8">
        <v>40337.560277777775</v>
      </c>
      <c r="G1931" s="7">
        <v>0</v>
      </c>
      <c r="H1931" s="7">
        <v>1</v>
      </c>
      <c r="I1931" s="7" t="b">
        <f t="shared" si="90"/>
        <v>0</v>
      </c>
      <c r="J1931" s="7" t="b">
        <f t="shared" si="91"/>
        <v>0</v>
      </c>
      <c r="K1931" s="7">
        <f t="shared" si="92"/>
        <v>0</v>
      </c>
      <c r="L1931" s="7">
        <f>WEEKDAY(Table1[[#This Row],[post_time]])</f>
        <v>3</v>
      </c>
      <c r="M1931" s="7">
        <f>VLOOKUP(Table1[[#This Row],[topic_id]],'All Topics Data'!$A$2:$I$1243,8,FALSE)</f>
        <v>40337.55972222222</v>
      </c>
      <c r="N1931" s="7">
        <f>Table1[[#This Row],[Hui Reply?]]*(Table1[[#This Row],[post_time]]-Table1[[#This Row],[timestamp of previous reply]])</f>
        <v>0</v>
      </c>
      <c r="O1931" s="3">
        <f>O1930+Table1[[#This Row],[Hui Reply?]]</f>
        <v>440</v>
      </c>
      <c r="P1931" s="19">
        <f>INT(Table1[[#This Row],[post_time]])</f>
        <v>40337</v>
      </c>
      <c r="Q1931" s="3">
        <f>IF(Table1[[#This Row],[Hui Reply?]],VLOOKUP(Table1[[#This Row],[topic_id]],'All Topics Data'!$A$2:$E$1243,5,FALSE),0)</f>
        <v>0</v>
      </c>
      <c r="R1931" s="8">
        <f>Table1[[#This Row],[post_time]]+8/24</f>
        <v>40337.893611111111</v>
      </c>
      <c r="S1931" s="3">
        <f>IF(Table1[[#This Row],[post_position]]=1,0,SUMIFS($F$2:F1931,$H$2:H1931,Table1[[#This Row],[post_position]]-1,$C$2:C1931,Table1[[#This Row],[topic_id]]))</f>
        <v>0</v>
      </c>
    </row>
    <row r="1932" spans="1:19" x14ac:dyDescent="0.25">
      <c r="A1932" s="7">
        <v>1957</v>
      </c>
      <c r="B1932" s="7">
        <v>3</v>
      </c>
      <c r="C1932" s="7">
        <v>511</v>
      </c>
      <c r="D1932" s="7">
        <v>24</v>
      </c>
      <c r="E1932" s="2"/>
      <c r="F1932" s="8">
        <v>40337.561608796299</v>
      </c>
      <c r="G1932" s="7">
        <v>0</v>
      </c>
      <c r="H1932" s="7">
        <v>4</v>
      </c>
      <c r="I1932" s="7" t="b">
        <f t="shared" si="90"/>
        <v>1</v>
      </c>
      <c r="J1932" s="7" t="b">
        <f t="shared" si="91"/>
        <v>1</v>
      </c>
      <c r="K1932" s="7">
        <f t="shared" si="92"/>
        <v>1</v>
      </c>
      <c r="L1932" s="7">
        <f>WEEKDAY(Table1[[#This Row],[post_time]])</f>
        <v>3</v>
      </c>
      <c r="M1932" s="7">
        <f>VLOOKUP(Table1[[#This Row],[topic_id]],'All Topics Data'!$A$2:$I$1243,8,FALSE)</f>
        <v>40333.753472222219</v>
      </c>
      <c r="N1932" s="7">
        <f>Table1[[#This Row],[Hui Reply?]]*(Table1[[#This Row],[post_time]]-Table1[[#This Row],[timestamp of previous reply]])</f>
        <v>5.4004629630071577E-2</v>
      </c>
      <c r="O1932" s="3">
        <f>O1931+Table1[[#This Row],[Hui Reply?]]</f>
        <v>441</v>
      </c>
      <c r="P1932" s="19">
        <f>INT(Table1[[#This Row],[post_time]])</f>
        <v>40337</v>
      </c>
      <c r="Q1932" s="3" t="str">
        <f>IF(Table1[[#This Row],[Hui Reply?]],VLOOKUP(Table1[[#This Row],[topic_id]],'All Topics Data'!$A$2:$E$1243,5,FALSE),0)</f>
        <v>govi</v>
      </c>
      <c r="R1932" s="8">
        <f>Table1[[#This Row],[post_time]]+8/24</f>
        <v>40337.894942129635</v>
      </c>
      <c r="S1932" s="3">
        <f>IF(Table1[[#This Row],[post_position]]=1,0,SUMIFS($F$2:F1932,$H$2:H1932,Table1[[#This Row],[post_position]]-1,$C$2:C1932,Table1[[#This Row],[topic_id]]))</f>
        <v>40337.507604166669</v>
      </c>
    </row>
    <row r="1933" spans="1:19" x14ac:dyDescent="0.25">
      <c r="A1933" s="7">
        <v>1958</v>
      </c>
      <c r="B1933" s="7">
        <v>1</v>
      </c>
      <c r="C1933" s="7">
        <v>519</v>
      </c>
      <c r="D1933" s="7">
        <v>24</v>
      </c>
      <c r="E1933" s="2"/>
      <c r="F1933" s="8">
        <v>40337.56449074074</v>
      </c>
      <c r="G1933" s="7">
        <v>0</v>
      </c>
      <c r="H1933" s="7">
        <v>2</v>
      </c>
      <c r="I1933" s="7" t="b">
        <f t="shared" si="90"/>
        <v>1</v>
      </c>
      <c r="J1933" s="7" t="b">
        <f t="shared" si="91"/>
        <v>1</v>
      </c>
      <c r="K1933" s="7">
        <f t="shared" si="92"/>
        <v>1</v>
      </c>
      <c r="L1933" s="7">
        <f>WEEKDAY(Table1[[#This Row],[post_time]])</f>
        <v>3</v>
      </c>
      <c r="M1933" s="7">
        <f>VLOOKUP(Table1[[#This Row],[topic_id]],'All Topics Data'!$A$2:$I$1243,8,FALSE)</f>
        <v>40337.55972222222</v>
      </c>
      <c r="N1933" s="7">
        <f>Table1[[#This Row],[Hui Reply?]]*(Table1[[#This Row],[post_time]]-Table1[[#This Row],[timestamp of previous reply]])</f>
        <v>4.2129629655391909E-3</v>
      </c>
      <c r="O1933" s="3">
        <f>O1932+Table1[[#This Row],[Hui Reply?]]</f>
        <v>442</v>
      </c>
      <c r="P1933" s="19">
        <f>INT(Table1[[#This Row],[post_time]])</f>
        <v>40337</v>
      </c>
      <c r="Q1933" s="3" t="str">
        <f>IF(Table1[[#This Row],[Hui Reply?]],VLOOKUP(Table1[[#This Row],[topic_id]],'All Topics Data'!$A$2:$E$1243,5,FALSE),0)</f>
        <v>lisaella</v>
      </c>
      <c r="R1933" s="8">
        <f>Table1[[#This Row],[post_time]]+8/24</f>
        <v>40337.897824074076</v>
      </c>
      <c r="S1933" s="3">
        <f>IF(Table1[[#This Row],[post_position]]=1,0,SUMIFS($F$2:F1933,$H$2:H1933,Table1[[#This Row],[post_position]]-1,$C$2:C1933,Table1[[#This Row],[topic_id]]))</f>
        <v>40337.560277777775</v>
      </c>
    </row>
    <row r="1934" spans="1:19" x14ac:dyDescent="0.25">
      <c r="A1934" s="7">
        <v>1959</v>
      </c>
      <c r="B1934" s="7">
        <v>1</v>
      </c>
      <c r="C1934" s="7">
        <v>520</v>
      </c>
      <c r="D1934" s="7">
        <v>843</v>
      </c>
      <c r="E1934" s="2"/>
      <c r="F1934" s="8">
        <v>40337.565196759257</v>
      </c>
      <c r="G1934" s="7">
        <v>0</v>
      </c>
      <c r="H1934" s="7">
        <v>1</v>
      </c>
      <c r="I1934" s="7" t="b">
        <f t="shared" si="90"/>
        <v>0</v>
      </c>
      <c r="J1934" s="7" t="b">
        <f t="shared" si="91"/>
        <v>0</v>
      </c>
      <c r="K1934" s="7">
        <f t="shared" si="92"/>
        <v>0</v>
      </c>
      <c r="L1934" s="7">
        <f>WEEKDAY(Table1[[#This Row],[post_time]])</f>
        <v>3</v>
      </c>
      <c r="M1934" s="7">
        <f>VLOOKUP(Table1[[#This Row],[topic_id]],'All Topics Data'!$A$2:$I$1243,8,FALSE)</f>
        <v>40337.564583333333</v>
      </c>
      <c r="N1934" s="7">
        <f>Table1[[#This Row],[Hui Reply?]]*(Table1[[#This Row],[post_time]]-Table1[[#This Row],[timestamp of previous reply]])</f>
        <v>0</v>
      </c>
      <c r="O1934" s="3">
        <f>O1933+Table1[[#This Row],[Hui Reply?]]</f>
        <v>442</v>
      </c>
      <c r="P1934" s="19">
        <f>INT(Table1[[#This Row],[post_time]])</f>
        <v>40337</v>
      </c>
      <c r="Q1934" s="3">
        <f>IF(Table1[[#This Row],[Hui Reply?]],VLOOKUP(Table1[[#This Row],[topic_id]],'All Topics Data'!$A$2:$E$1243,5,FALSE),0)</f>
        <v>0</v>
      </c>
      <c r="R1934" s="8">
        <f>Table1[[#This Row],[post_time]]+8/24</f>
        <v>40337.898530092592</v>
      </c>
      <c r="S1934" s="3">
        <f>IF(Table1[[#This Row],[post_position]]=1,0,SUMIFS($F$2:F1934,$H$2:H1934,Table1[[#This Row],[post_position]]-1,$C$2:C1934,Table1[[#This Row],[topic_id]]))</f>
        <v>0</v>
      </c>
    </row>
    <row r="1935" spans="1:19" x14ac:dyDescent="0.25">
      <c r="A1935" s="7">
        <v>1960</v>
      </c>
      <c r="B1935" s="7">
        <v>1</v>
      </c>
      <c r="C1935" s="7">
        <v>520</v>
      </c>
      <c r="D1935" s="7">
        <v>24</v>
      </c>
      <c r="E1935" s="2"/>
      <c r="F1935" s="8">
        <v>40337.596018518518</v>
      </c>
      <c r="G1935" s="7">
        <v>0</v>
      </c>
      <c r="H1935" s="7">
        <v>2</v>
      </c>
      <c r="I1935" s="7" t="b">
        <f t="shared" si="90"/>
        <v>1</v>
      </c>
      <c r="J1935" s="7" t="b">
        <f t="shared" si="91"/>
        <v>1</v>
      </c>
      <c r="K1935" s="7">
        <f t="shared" si="92"/>
        <v>1</v>
      </c>
      <c r="L1935" s="7">
        <f>WEEKDAY(Table1[[#This Row],[post_time]])</f>
        <v>3</v>
      </c>
      <c r="M1935" s="7">
        <f>VLOOKUP(Table1[[#This Row],[topic_id]],'All Topics Data'!$A$2:$I$1243,8,FALSE)</f>
        <v>40337.564583333333</v>
      </c>
      <c r="N1935" s="7">
        <f>Table1[[#This Row],[Hui Reply?]]*(Table1[[#This Row],[post_time]]-Table1[[#This Row],[timestamp of previous reply]])</f>
        <v>3.0821759261016268E-2</v>
      </c>
      <c r="O1935" s="3">
        <f>O1934+Table1[[#This Row],[Hui Reply?]]</f>
        <v>443</v>
      </c>
      <c r="P1935" s="19">
        <f>INT(Table1[[#This Row],[post_time]])</f>
        <v>40337</v>
      </c>
      <c r="Q1935" s="3" t="str">
        <f>IF(Table1[[#This Row],[Hui Reply?]],VLOOKUP(Table1[[#This Row],[topic_id]],'All Topics Data'!$A$2:$E$1243,5,FALSE),0)</f>
        <v>AlexH</v>
      </c>
      <c r="R1935" s="8">
        <f>Table1[[#This Row],[post_time]]+8/24</f>
        <v>40337.929351851853</v>
      </c>
      <c r="S1935" s="3">
        <f>IF(Table1[[#This Row],[post_position]]=1,0,SUMIFS($F$2:F1935,$H$2:H1935,Table1[[#This Row],[post_position]]-1,$C$2:C1935,Table1[[#This Row],[topic_id]]))</f>
        <v>40337.565196759257</v>
      </c>
    </row>
    <row r="1936" spans="1:19" x14ac:dyDescent="0.25">
      <c r="A1936" s="7">
        <v>1961</v>
      </c>
      <c r="B1936" s="7">
        <v>1</v>
      </c>
      <c r="C1936" s="7">
        <v>520</v>
      </c>
      <c r="D1936" s="7">
        <v>843</v>
      </c>
      <c r="F1936" s="8">
        <v>40337.625393518516</v>
      </c>
      <c r="G1936" s="7">
        <v>0</v>
      </c>
      <c r="H1936" s="7">
        <v>3</v>
      </c>
      <c r="I1936" s="7" t="b">
        <f t="shared" si="90"/>
        <v>0</v>
      </c>
      <c r="J1936" s="7" t="b">
        <f t="shared" si="91"/>
        <v>1</v>
      </c>
      <c r="K1936" s="7">
        <f t="shared" si="92"/>
        <v>0</v>
      </c>
      <c r="L1936" s="7">
        <f>WEEKDAY(Table1[[#This Row],[post_time]])</f>
        <v>3</v>
      </c>
      <c r="M1936" s="7">
        <f>VLOOKUP(Table1[[#This Row],[topic_id]],'All Topics Data'!$A$2:$I$1243,8,FALSE)</f>
        <v>40337.564583333333</v>
      </c>
      <c r="N1936" s="7">
        <f>Table1[[#This Row],[Hui Reply?]]*(Table1[[#This Row],[post_time]]-Table1[[#This Row],[timestamp of previous reply]])</f>
        <v>0</v>
      </c>
      <c r="O1936" s="3">
        <f>O1935+Table1[[#This Row],[Hui Reply?]]</f>
        <v>443</v>
      </c>
      <c r="P1936" s="19">
        <f>INT(Table1[[#This Row],[post_time]])</f>
        <v>40337</v>
      </c>
      <c r="Q1936" s="3">
        <f>IF(Table1[[#This Row],[Hui Reply?]],VLOOKUP(Table1[[#This Row],[topic_id]],'All Topics Data'!$A$2:$E$1243,5,FALSE),0)</f>
        <v>0</v>
      </c>
      <c r="R1936" s="8">
        <f>Table1[[#This Row],[post_time]]+8/24</f>
        <v>40337.958726851852</v>
      </c>
      <c r="S1936" s="3">
        <f>IF(Table1[[#This Row],[post_position]]=1,0,SUMIFS($F$2:F1936,$H$2:H1936,Table1[[#This Row],[post_position]]-1,$C$2:C1936,Table1[[#This Row],[topic_id]]))</f>
        <v>40337.596018518518</v>
      </c>
    </row>
    <row r="1937" spans="1:19" x14ac:dyDescent="0.25">
      <c r="A1937" s="7">
        <v>1962</v>
      </c>
      <c r="B1937" s="7">
        <v>1</v>
      </c>
      <c r="C1937" s="7">
        <v>519</v>
      </c>
      <c r="D1937" s="7">
        <v>1</v>
      </c>
      <c r="F1937" s="8">
        <v>40337.780393518522</v>
      </c>
      <c r="G1937" s="7">
        <v>0</v>
      </c>
      <c r="H1937" s="7">
        <v>3</v>
      </c>
      <c r="I1937" s="7" t="b">
        <f t="shared" si="90"/>
        <v>0</v>
      </c>
      <c r="J1937" s="7" t="b">
        <f t="shared" si="91"/>
        <v>1</v>
      </c>
      <c r="K1937" s="7">
        <f t="shared" si="92"/>
        <v>0</v>
      </c>
      <c r="L1937" s="7">
        <f>WEEKDAY(Table1[[#This Row],[post_time]])</f>
        <v>3</v>
      </c>
      <c r="M1937" s="7">
        <f>VLOOKUP(Table1[[#This Row],[topic_id]],'All Topics Data'!$A$2:$I$1243,8,FALSE)</f>
        <v>40337.55972222222</v>
      </c>
      <c r="N1937" s="7">
        <f>Table1[[#This Row],[Hui Reply?]]*(Table1[[#This Row],[post_time]]-Table1[[#This Row],[timestamp of previous reply]])</f>
        <v>0</v>
      </c>
      <c r="O1937" s="3">
        <f>O1936+Table1[[#This Row],[Hui Reply?]]</f>
        <v>443</v>
      </c>
      <c r="P1937" s="19">
        <f>INT(Table1[[#This Row],[post_time]])</f>
        <v>40337</v>
      </c>
      <c r="Q1937" s="3">
        <f>IF(Table1[[#This Row],[Hui Reply?]],VLOOKUP(Table1[[#This Row],[topic_id]],'All Topics Data'!$A$2:$E$1243,5,FALSE),0)</f>
        <v>0</v>
      </c>
      <c r="R1937" s="8">
        <f>Table1[[#This Row],[post_time]]+8/24</f>
        <v>40338.113726851858</v>
      </c>
      <c r="S1937" s="3">
        <f>IF(Table1[[#This Row],[post_position]]=1,0,SUMIFS($F$2:F1937,$H$2:H1937,Table1[[#This Row],[post_position]]-1,$C$2:C1937,Table1[[#This Row],[topic_id]]))</f>
        <v>40337.56449074074</v>
      </c>
    </row>
    <row r="1938" spans="1:19" x14ac:dyDescent="0.25">
      <c r="A1938" s="7">
        <v>1963</v>
      </c>
      <c r="B1938" s="7">
        <v>1</v>
      </c>
      <c r="C1938" s="7">
        <v>521</v>
      </c>
      <c r="D1938" s="7">
        <v>4557</v>
      </c>
      <c r="E1938" s="2"/>
      <c r="F1938" s="8">
        <v>40337.93854166667</v>
      </c>
      <c r="G1938" s="7">
        <v>0</v>
      </c>
      <c r="H1938" s="7">
        <v>1</v>
      </c>
      <c r="I1938" s="7" t="b">
        <f t="shared" si="90"/>
        <v>0</v>
      </c>
      <c r="J1938" s="7" t="b">
        <f t="shared" si="91"/>
        <v>0</v>
      </c>
      <c r="K1938" s="7">
        <f t="shared" si="92"/>
        <v>0</v>
      </c>
      <c r="L1938" s="7">
        <f>WEEKDAY(Table1[[#This Row],[post_time]])</f>
        <v>3</v>
      </c>
      <c r="M1938" s="7">
        <f>VLOOKUP(Table1[[#This Row],[topic_id]],'All Topics Data'!$A$2:$I$1243,8,FALSE)</f>
        <v>40337.938194444447</v>
      </c>
      <c r="N1938" s="7">
        <f>Table1[[#This Row],[Hui Reply?]]*(Table1[[#This Row],[post_time]]-Table1[[#This Row],[timestamp of previous reply]])</f>
        <v>0</v>
      </c>
      <c r="O1938" s="3">
        <f>O1937+Table1[[#This Row],[Hui Reply?]]</f>
        <v>443</v>
      </c>
      <c r="P1938" s="19">
        <f>INT(Table1[[#This Row],[post_time]])</f>
        <v>40337</v>
      </c>
      <c r="Q1938" s="3">
        <f>IF(Table1[[#This Row],[Hui Reply?]],VLOOKUP(Table1[[#This Row],[topic_id]],'All Topics Data'!$A$2:$E$1243,5,FALSE),0)</f>
        <v>0</v>
      </c>
      <c r="R1938" s="8">
        <f>Table1[[#This Row],[post_time]]+8/24</f>
        <v>40338.271875000006</v>
      </c>
      <c r="S1938" s="3">
        <f>IF(Table1[[#This Row],[post_position]]=1,0,SUMIFS($F$2:F1938,$H$2:H1938,Table1[[#This Row],[post_position]]-1,$C$2:C1938,Table1[[#This Row],[topic_id]]))</f>
        <v>0</v>
      </c>
    </row>
    <row r="1939" spans="1:19" x14ac:dyDescent="0.25">
      <c r="A1939" s="7">
        <v>1964</v>
      </c>
      <c r="B1939" s="7">
        <v>2</v>
      </c>
      <c r="C1939" s="7">
        <v>522</v>
      </c>
      <c r="D1939" s="7">
        <v>4557</v>
      </c>
      <c r="E1939" s="2"/>
      <c r="F1939" s="8">
        <v>40337.943379629629</v>
      </c>
      <c r="G1939" s="7">
        <v>0</v>
      </c>
      <c r="H1939" s="7">
        <v>1</v>
      </c>
      <c r="I1939" s="7" t="b">
        <f t="shared" si="90"/>
        <v>0</v>
      </c>
      <c r="J1939" s="7" t="b">
        <f t="shared" si="91"/>
        <v>0</v>
      </c>
      <c r="K1939" s="7">
        <f t="shared" si="92"/>
        <v>0</v>
      </c>
      <c r="L1939" s="7">
        <f>WEEKDAY(Table1[[#This Row],[post_time]])</f>
        <v>3</v>
      </c>
      <c r="M1939" s="7">
        <f>VLOOKUP(Table1[[#This Row],[topic_id]],'All Topics Data'!$A$2:$I$1243,8,FALSE)</f>
        <v>40337.943055555559</v>
      </c>
      <c r="N1939" s="7">
        <f>Table1[[#This Row],[Hui Reply?]]*(Table1[[#This Row],[post_time]]-Table1[[#This Row],[timestamp of previous reply]])</f>
        <v>0</v>
      </c>
      <c r="O1939" s="3">
        <f>O1938+Table1[[#This Row],[Hui Reply?]]</f>
        <v>443</v>
      </c>
      <c r="P1939" s="19">
        <f>INT(Table1[[#This Row],[post_time]])</f>
        <v>40337</v>
      </c>
      <c r="Q1939" s="3">
        <f>IF(Table1[[#This Row],[Hui Reply?]],VLOOKUP(Table1[[#This Row],[topic_id]],'All Topics Data'!$A$2:$E$1243,5,FALSE),0)</f>
        <v>0</v>
      </c>
      <c r="R1939" s="8">
        <f>Table1[[#This Row],[post_time]]+8/24</f>
        <v>40338.276712962965</v>
      </c>
      <c r="S1939" s="3">
        <f>IF(Table1[[#This Row],[post_position]]=1,0,SUMIFS($F$2:F1939,$H$2:H1939,Table1[[#This Row],[post_position]]-1,$C$2:C1939,Table1[[#This Row],[topic_id]]))</f>
        <v>0</v>
      </c>
    </row>
    <row r="1940" spans="1:19" x14ac:dyDescent="0.25">
      <c r="A1940" s="7">
        <v>1965</v>
      </c>
      <c r="B1940" s="7">
        <v>1</v>
      </c>
      <c r="C1940" s="7">
        <v>519</v>
      </c>
      <c r="D1940" s="7">
        <v>24</v>
      </c>
      <c r="F1940" s="8">
        <v>40338.007870370369</v>
      </c>
      <c r="G1940" s="7">
        <v>0</v>
      </c>
      <c r="H1940" s="7">
        <v>4</v>
      </c>
      <c r="I1940" s="7" t="b">
        <f t="shared" si="90"/>
        <v>1</v>
      </c>
      <c r="J1940" s="7" t="b">
        <f t="shared" si="91"/>
        <v>1</v>
      </c>
      <c r="K1940" s="7">
        <f t="shared" si="92"/>
        <v>1</v>
      </c>
      <c r="L1940" s="7">
        <f>WEEKDAY(Table1[[#This Row],[post_time]])</f>
        <v>4</v>
      </c>
      <c r="M1940" s="7">
        <f>VLOOKUP(Table1[[#This Row],[topic_id]],'All Topics Data'!$A$2:$I$1243,8,FALSE)</f>
        <v>40337.55972222222</v>
      </c>
      <c r="N1940" s="7">
        <f>Table1[[#This Row],[Hui Reply?]]*(Table1[[#This Row],[post_time]]-Table1[[#This Row],[timestamp of previous reply]])</f>
        <v>0.22747685184731381</v>
      </c>
      <c r="O1940" s="3">
        <f>O1939+Table1[[#This Row],[Hui Reply?]]</f>
        <v>444</v>
      </c>
      <c r="P1940" s="19">
        <f>INT(Table1[[#This Row],[post_time]])</f>
        <v>40338</v>
      </c>
      <c r="Q1940" s="3" t="str">
        <f>IF(Table1[[#This Row],[Hui Reply?]],VLOOKUP(Table1[[#This Row],[topic_id]],'All Topics Data'!$A$2:$E$1243,5,FALSE),0)</f>
        <v>lisaella</v>
      </c>
      <c r="R1940" s="8">
        <f>Table1[[#This Row],[post_time]]+8/24</f>
        <v>40338.341203703705</v>
      </c>
      <c r="S1940" s="3">
        <f>IF(Table1[[#This Row],[post_position]]=1,0,SUMIFS($F$2:F1940,$H$2:H1940,Table1[[#This Row],[post_position]]-1,$C$2:C1940,Table1[[#This Row],[topic_id]]))</f>
        <v>40337.780393518522</v>
      </c>
    </row>
    <row r="1941" spans="1:19" x14ac:dyDescent="0.25">
      <c r="A1941" s="7">
        <v>1966</v>
      </c>
      <c r="B1941" s="7">
        <v>3</v>
      </c>
      <c r="C1941" s="7">
        <v>511</v>
      </c>
      <c r="D1941" s="7">
        <v>27</v>
      </c>
      <c r="F1941" s="8">
        <v>40338.3284375</v>
      </c>
      <c r="G1941" s="7">
        <v>0</v>
      </c>
      <c r="H1941" s="7">
        <v>5</v>
      </c>
      <c r="I1941" s="7" t="b">
        <f t="shared" si="90"/>
        <v>0</v>
      </c>
      <c r="J1941" s="7" t="b">
        <f t="shared" si="91"/>
        <v>1</v>
      </c>
      <c r="K1941" s="7">
        <f t="shared" si="92"/>
        <v>0</v>
      </c>
      <c r="L1941" s="7">
        <f>WEEKDAY(Table1[[#This Row],[post_time]])</f>
        <v>4</v>
      </c>
      <c r="M1941" s="7">
        <f>VLOOKUP(Table1[[#This Row],[topic_id]],'All Topics Data'!$A$2:$I$1243,8,FALSE)</f>
        <v>40333.753472222219</v>
      </c>
      <c r="N1941" s="7">
        <f>Table1[[#This Row],[Hui Reply?]]*(Table1[[#This Row],[post_time]]-Table1[[#This Row],[timestamp of previous reply]])</f>
        <v>0</v>
      </c>
      <c r="O1941" s="3">
        <f>O1940+Table1[[#This Row],[Hui Reply?]]</f>
        <v>444</v>
      </c>
      <c r="P1941" s="19">
        <f>INT(Table1[[#This Row],[post_time]])</f>
        <v>40338</v>
      </c>
      <c r="Q1941" s="3">
        <f>IF(Table1[[#This Row],[Hui Reply?]],VLOOKUP(Table1[[#This Row],[topic_id]],'All Topics Data'!$A$2:$E$1243,5,FALSE),0)</f>
        <v>0</v>
      </c>
      <c r="R1941" s="8">
        <f>Table1[[#This Row],[post_time]]+8/24</f>
        <v>40338.661770833336</v>
      </c>
      <c r="S1941" s="3">
        <f>IF(Table1[[#This Row],[post_position]]=1,0,SUMIFS($F$2:F1941,$H$2:H1941,Table1[[#This Row],[post_position]]-1,$C$2:C1941,Table1[[#This Row],[topic_id]]))</f>
        <v>40337.561608796299</v>
      </c>
    </row>
    <row r="1942" spans="1:19" x14ac:dyDescent="0.25">
      <c r="A1942" s="7">
        <v>1967</v>
      </c>
      <c r="B1942" s="7">
        <v>1</v>
      </c>
      <c r="C1942" s="7">
        <v>523</v>
      </c>
      <c r="D1942" s="7">
        <v>28</v>
      </c>
      <c r="E1942" s="2"/>
      <c r="F1942" s="8">
        <v>40338.651365740741</v>
      </c>
      <c r="G1942" s="7">
        <v>0</v>
      </c>
      <c r="H1942" s="7">
        <v>1</v>
      </c>
      <c r="I1942" s="7" t="b">
        <f t="shared" si="90"/>
        <v>0</v>
      </c>
      <c r="J1942" s="7" t="b">
        <f t="shared" si="91"/>
        <v>0</v>
      </c>
      <c r="K1942" s="7">
        <f t="shared" si="92"/>
        <v>0</v>
      </c>
      <c r="L1942" s="7">
        <f>WEEKDAY(Table1[[#This Row],[post_time]])</f>
        <v>4</v>
      </c>
      <c r="M1942" s="7">
        <f>VLOOKUP(Table1[[#This Row],[topic_id]],'All Topics Data'!$A$2:$I$1243,8,FALSE)</f>
        <v>40338.650694444441</v>
      </c>
      <c r="N1942" s="7">
        <f>Table1[[#This Row],[Hui Reply?]]*(Table1[[#This Row],[post_time]]-Table1[[#This Row],[timestamp of previous reply]])</f>
        <v>0</v>
      </c>
      <c r="O1942" s="3">
        <f>O1941+Table1[[#This Row],[Hui Reply?]]</f>
        <v>444</v>
      </c>
      <c r="P1942" s="19">
        <f>INT(Table1[[#This Row],[post_time]])</f>
        <v>40338</v>
      </c>
      <c r="Q1942" s="3">
        <f>IF(Table1[[#This Row],[Hui Reply?]],VLOOKUP(Table1[[#This Row],[topic_id]],'All Topics Data'!$A$2:$E$1243,5,FALSE),0)</f>
        <v>0</v>
      </c>
      <c r="R1942" s="8">
        <f>Table1[[#This Row],[post_time]]+8/24</f>
        <v>40338.984699074077</v>
      </c>
      <c r="S1942" s="3">
        <f>IF(Table1[[#This Row],[post_position]]=1,0,SUMIFS($F$2:F1942,$H$2:H1942,Table1[[#This Row],[post_position]]-1,$C$2:C1942,Table1[[#This Row],[topic_id]]))</f>
        <v>0</v>
      </c>
    </row>
    <row r="1943" spans="1:19" x14ac:dyDescent="0.25">
      <c r="A1943" s="7">
        <v>1968</v>
      </c>
      <c r="B1943" s="7">
        <v>1</v>
      </c>
      <c r="C1943" s="7">
        <v>519</v>
      </c>
      <c r="D1943" s="7">
        <v>5437</v>
      </c>
      <c r="F1943" s="8">
        <v>40338.735532407409</v>
      </c>
      <c r="G1943" s="7">
        <v>0</v>
      </c>
      <c r="H1943" s="7">
        <v>5</v>
      </c>
      <c r="I1943" s="7" t="b">
        <f t="shared" si="90"/>
        <v>0</v>
      </c>
      <c r="J1943" s="7" t="b">
        <f t="shared" si="91"/>
        <v>1</v>
      </c>
      <c r="K1943" s="7">
        <f t="shared" si="92"/>
        <v>0</v>
      </c>
      <c r="L1943" s="7">
        <f>WEEKDAY(Table1[[#This Row],[post_time]])</f>
        <v>4</v>
      </c>
      <c r="M1943" s="7">
        <f>VLOOKUP(Table1[[#This Row],[topic_id]],'All Topics Data'!$A$2:$I$1243,8,FALSE)</f>
        <v>40337.55972222222</v>
      </c>
      <c r="N1943" s="7">
        <f>Table1[[#This Row],[Hui Reply?]]*(Table1[[#This Row],[post_time]]-Table1[[#This Row],[timestamp of previous reply]])</f>
        <v>0</v>
      </c>
      <c r="O1943" s="3">
        <f>O1942+Table1[[#This Row],[Hui Reply?]]</f>
        <v>444</v>
      </c>
      <c r="P1943" s="19">
        <f>INT(Table1[[#This Row],[post_time]])</f>
        <v>40338</v>
      </c>
      <c r="Q1943" s="3">
        <f>IF(Table1[[#This Row],[Hui Reply?]],VLOOKUP(Table1[[#This Row],[topic_id]],'All Topics Data'!$A$2:$E$1243,5,FALSE),0)</f>
        <v>0</v>
      </c>
      <c r="R1943" s="8">
        <f>Table1[[#This Row],[post_time]]+8/24</f>
        <v>40339.068865740745</v>
      </c>
      <c r="S1943" s="3">
        <f>IF(Table1[[#This Row],[post_position]]=1,0,SUMIFS($F$2:F1943,$H$2:H1943,Table1[[#This Row],[post_position]]-1,$C$2:C1943,Table1[[#This Row],[topic_id]]))</f>
        <v>40338.007870370369</v>
      </c>
    </row>
    <row r="1944" spans="1:19" x14ac:dyDescent="0.25">
      <c r="A1944" s="7">
        <v>1970</v>
      </c>
      <c r="B1944" s="7">
        <v>1</v>
      </c>
      <c r="C1944" s="7">
        <v>518</v>
      </c>
      <c r="D1944" s="7">
        <v>5873</v>
      </c>
      <c r="F1944" s="8">
        <v>40338.831805555557</v>
      </c>
      <c r="G1944" s="7">
        <v>0</v>
      </c>
      <c r="H1944" s="7">
        <v>3</v>
      </c>
      <c r="I1944" s="7" t="b">
        <f t="shared" si="90"/>
        <v>0</v>
      </c>
      <c r="J1944" s="7" t="b">
        <f t="shared" si="91"/>
        <v>1</v>
      </c>
      <c r="K1944" s="7">
        <f t="shared" si="92"/>
        <v>0</v>
      </c>
      <c r="L1944" s="7">
        <f>WEEKDAY(Table1[[#This Row],[post_time]])</f>
        <v>4</v>
      </c>
      <c r="M1944" s="7">
        <f>VLOOKUP(Table1[[#This Row],[topic_id]],'All Topics Data'!$A$2:$I$1243,8,FALSE)</f>
        <v>40337.49722222222</v>
      </c>
      <c r="N1944" s="7">
        <f>Table1[[#This Row],[Hui Reply?]]*(Table1[[#This Row],[post_time]]-Table1[[#This Row],[timestamp of previous reply]])</f>
        <v>0</v>
      </c>
      <c r="O1944" s="3">
        <f>O1943+Table1[[#This Row],[Hui Reply?]]</f>
        <v>444</v>
      </c>
      <c r="P1944" s="19">
        <f>INT(Table1[[#This Row],[post_time]])</f>
        <v>40338</v>
      </c>
      <c r="Q1944" s="3">
        <f>IF(Table1[[#This Row],[Hui Reply?]],VLOOKUP(Table1[[#This Row],[topic_id]],'All Topics Data'!$A$2:$E$1243,5,FALSE),0)</f>
        <v>0</v>
      </c>
      <c r="R1944" s="8">
        <f>Table1[[#This Row],[post_time]]+8/24</f>
        <v>40339.165138888893</v>
      </c>
      <c r="S1944" s="3">
        <f>IF(Table1[[#This Row],[post_position]]=1,0,SUMIFS($F$2:F1944,$H$2:H1944,Table1[[#This Row],[post_position]]-1,$C$2:C1944,Table1[[#This Row],[topic_id]]))</f>
        <v>40337.513460648152</v>
      </c>
    </row>
    <row r="1945" spans="1:19" x14ac:dyDescent="0.25">
      <c r="A1945" s="7">
        <v>1971</v>
      </c>
      <c r="B1945" s="7">
        <v>1</v>
      </c>
      <c r="C1945" s="7">
        <v>525</v>
      </c>
      <c r="D1945" s="7">
        <v>6431</v>
      </c>
      <c r="E1945" s="2"/>
      <c r="F1945" s="8">
        <v>40338.98337962963</v>
      </c>
      <c r="G1945" s="7">
        <v>0</v>
      </c>
      <c r="H1945" s="7">
        <v>1</v>
      </c>
      <c r="I1945" s="7" t="b">
        <f t="shared" si="90"/>
        <v>0</v>
      </c>
      <c r="J1945" s="7" t="b">
        <f t="shared" si="91"/>
        <v>0</v>
      </c>
      <c r="K1945" s="7">
        <f t="shared" si="92"/>
        <v>0</v>
      </c>
      <c r="L1945" s="7">
        <f>WEEKDAY(Table1[[#This Row],[post_time]])</f>
        <v>4</v>
      </c>
      <c r="M1945" s="7">
        <f>VLOOKUP(Table1[[#This Row],[topic_id]],'All Topics Data'!$A$2:$I$1243,8,FALSE)</f>
        <v>40338.98333333333</v>
      </c>
      <c r="N1945" s="7">
        <f>Table1[[#This Row],[Hui Reply?]]*(Table1[[#This Row],[post_time]]-Table1[[#This Row],[timestamp of previous reply]])</f>
        <v>0</v>
      </c>
      <c r="O1945" s="3">
        <f>O1944+Table1[[#This Row],[Hui Reply?]]</f>
        <v>444</v>
      </c>
      <c r="P1945" s="19">
        <f>INT(Table1[[#This Row],[post_time]])</f>
        <v>40338</v>
      </c>
      <c r="Q1945" s="3">
        <f>IF(Table1[[#This Row],[Hui Reply?]],VLOOKUP(Table1[[#This Row],[topic_id]],'All Topics Data'!$A$2:$E$1243,5,FALSE),0)</f>
        <v>0</v>
      </c>
      <c r="R1945" s="8">
        <f>Table1[[#This Row],[post_time]]+8/24</f>
        <v>40339.316712962966</v>
      </c>
      <c r="S1945" s="3">
        <f>IF(Table1[[#This Row],[post_position]]=1,0,SUMIFS($F$2:F1945,$H$2:H1945,Table1[[#This Row],[post_position]]-1,$C$2:C1945,Table1[[#This Row],[topic_id]]))</f>
        <v>0</v>
      </c>
    </row>
    <row r="1946" spans="1:19" x14ac:dyDescent="0.25">
      <c r="A1946" s="7">
        <v>1972</v>
      </c>
      <c r="B1946" s="7">
        <v>1</v>
      </c>
      <c r="C1946" s="7">
        <v>518</v>
      </c>
      <c r="D1946" s="7">
        <v>24</v>
      </c>
      <c r="F1946" s="8">
        <v>40339.018807870372</v>
      </c>
      <c r="G1946" s="7">
        <v>0</v>
      </c>
      <c r="H1946" s="7">
        <v>4</v>
      </c>
      <c r="I1946" s="7" t="b">
        <f t="shared" si="90"/>
        <v>1</v>
      </c>
      <c r="J1946" s="7" t="b">
        <f t="shared" si="91"/>
        <v>1</v>
      </c>
      <c r="K1946" s="7">
        <f t="shared" si="92"/>
        <v>1</v>
      </c>
      <c r="L1946" s="7">
        <f>WEEKDAY(Table1[[#This Row],[post_time]])</f>
        <v>5</v>
      </c>
      <c r="M1946" s="7">
        <f>VLOOKUP(Table1[[#This Row],[topic_id]],'All Topics Data'!$A$2:$I$1243,8,FALSE)</f>
        <v>40337.49722222222</v>
      </c>
      <c r="N1946" s="7">
        <f>Table1[[#This Row],[Hui Reply?]]*(Table1[[#This Row],[post_time]]-Table1[[#This Row],[timestamp of previous reply]])</f>
        <v>0.18700231481489027</v>
      </c>
      <c r="O1946" s="3">
        <f>O1945+Table1[[#This Row],[Hui Reply?]]</f>
        <v>445</v>
      </c>
      <c r="P1946" s="19">
        <f>INT(Table1[[#This Row],[post_time]])</f>
        <v>40339</v>
      </c>
      <c r="Q1946" s="3" t="str">
        <f>IF(Table1[[#This Row],[Hui Reply?]],VLOOKUP(Table1[[#This Row],[topic_id]],'All Topics Data'!$A$2:$E$1243,5,FALSE),0)</f>
        <v>Cyrius</v>
      </c>
      <c r="R1946" s="8">
        <f>Table1[[#This Row],[post_time]]+8/24</f>
        <v>40339.352141203708</v>
      </c>
      <c r="S1946" s="3">
        <f>IF(Table1[[#This Row],[post_position]]=1,0,SUMIFS($F$2:F1946,$H$2:H1946,Table1[[#This Row],[post_position]]-1,$C$2:C1946,Table1[[#This Row],[topic_id]]))</f>
        <v>40338.831805555557</v>
      </c>
    </row>
    <row r="1947" spans="1:19" x14ac:dyDescent="0.25">
      <c r="A1947" s="7">
        <v>1973</v>
      </c>
      <c r="B1947" s="7">
        <v>1</v>
      </c>
      <c r="C1947" s="7">
        <v>521</v>
      </c>
      <c r="D1947" s="7">
        <v>24</v>
      </c>
      <c r="E1947" s="2"/>
      <c r="F1947" s="8">
        <v>40339.025578703702</v>
      </c>
      <c r="G1947" s="7">
        <v>0</v>
      </c>
      <c r="H1947" s="7">
        <v>2</v>
      </c>
      <c r="I1947" s="7" t="b">
        <f t="shared" si="90"/>
        <v>1</v>
      </c>
      <c r="J1947" s="7" t="b">
        <f t="shared" si="91"/>
        <v>1</v>
      </c>
      <c r="K1947" s="7">
        <f t="shared" si="92"/>
        <v>1</v>
      </c>
      <c r="L1947" s="7">
        <f>WEEKDAY(Table1[[#This Row],[post_time]])</f>
        <v>5</v>
      </c>
      <c r="M1947" s="7">
        <f>VLOOKUP(Table1[[#This Row],[topic_id]],'All Topics Data'!$A$2:$I$1243,8,FALSE)</f>
        <v>40337.938194444447</v>
      </c>
      <c r="N1947" s="7">
        <f>Table1[[#This Row],[Hui Reply?]]*(Table1[[#This Row],[post_time]]-Table1[[#This Row],[timestamp of previous reply]])</f>
        <v>1.0870370370321325</v>
      </c>
      <c r="O1947" s="3">
        <f>O1946+Table1[[#This Row],[Hui Reply?]]</f>
        <v>446</v>
      </c>
      <c r="P1947" s="19">
        <f>INT(Table1[[#This Row],[post_time]])</f>
        <v>40339</v>
      </c>
      <c r="Q1947" s="3" t="str">
        <f>IF(Table1[[#This Row],[Hui Reply?]],VLOOKUP(Table1[[#This Row],[topic_id]],'All Topics Data'!$A$2:$E$1243,5,FALSE),0)</f>
        <v>gjl</v>
      </c>
      <c r="R1947" s="8">
        <f>Table1[[#This Row],[post_time]]+8/24</f>
        <v>40339.358912037038</v>
      </c>
      <c r="S1947" s="3">
        <f>IF(Table1[[#This Row],[post_position]]=1,0,SUMIFS($F$2:F1947,$H$2:H1947,Table1[[#This Row],[post_position]]-1,$C$2:C1947,Table1[[#This Row],[topic_id]]))</f>
        <v>40337.93854166667</v>
      </c>
    </row>
    <row r="1948" spans="1:19" x14ac:dyDescent="0.25">
      <c r="A1948" s="7">
        <v>1974</v>
      </c>
      <c r="B1948" s="7">
        <v>1</v>
      </c>
      <c r="C1948" s="7">
        <v>518</v>
      </c>
      <c r="D1948" s="7">
        <v>5873</v>
      </c>
      <c r="F1948" s="8">
        <v>40339.079560185186</v>
      </c>
      <c r="G1948" s="7">
        <v>0</v>
      </c>
      <c r="H1948" s="7">
        <v>5</v>
      </c>
      <c r="I1948" s="7" t="b">
        <f t="shared" si="90"/>
        <v>0</v>
      </c>
      <c r="J1948" s="7" t="b">
        <f t="shared" si="91"/>
        <v>1</v>
      </c>
      <c r="K1948" s="7">
        <f t="shared" si="92"/>
        <v>0</v>
      </c>
      <c r="L1948" s="7">
        <f>WEEKDAY(Table1[[#This Row],[post_time]])</f>
        <v>5</v>
      </c>
      <c r="M1948" s="7">
        <f>VLOOKUP(Table1[[#This Row],[topic_id]],'All Topics Data'!$A$2:$I$1243,8,FALSE)</f>
        <v>40337.49722222222</v>
      </c>
      <c r="N1948" s="7">
        <f>Table1[[#This Row],[Hui Reply?]]*(Table1[[#This Row],[post_time]]-Table1[[#This Row],[timestamp of previous reply]])</f>
        <v>0</v>
      </c>
      <c r="O1948" s="3">
        <f>O1947+Table1[[#This Row],[Hui Reply?]]</f>
        <v>446</v>
      </c>
      <c r="P1948" s="19">
        <f>INT(Table1[[#This Row],[post_time]])</f>
        <v>40339</v>
      </c>
      <c r="Q1948" s="3">
        <f>IF(Table1[[#This Row],[Hui Reply?]],VLOOKUP(Table1[[#This Row],[topic_id]],'All Topics Data'!$A$2:$E$1243,5,FALSE),0)</f>
        <v>0</v>
      </c>
      <c r="R1948" s="8">
        <f>Table1[[#This Row],[post_time]]+8/24</f>
        <v>40339.412893518522</v>
      </c>
      <c r="S1948" s="3">
        <f>IF(Table1[[#This Row],[post_position]]=1,0,SUMIFS($F$2:F1948,$H$2:H1948,Table1[[#This Row],[post_position]]-1,$C$2:C1948,Table1[[#This Row],[topic_id]]))</f>
        <v>40339.018807870372</v>
      </c>
    </row>
    <row r="1949" spans="1:19" x14ac:dyDescent="0.25">
      <c r="A1949" s="7">
        <v>1975</v>
      </c>
      <c r="B1949" s="7">
        <v>1</v>
      </c>
      <c r="C1949" s="7">
        <v>520</v>
      </c>
      <c r="D1949" s="7">
        <v>1</v>
      </c>
      <c r="E1949" s="2"/>
      <c r="F1949" s="8">
        <v>40339.100300925929</v>
      </c>
      <c r="G1949" s="7">
        <v>0</v>
      </c>
      <c r="H1949" s="7">
        <v>4</v>
      </c>
      <c r="I1949" s="7" t="b">
        <f t="shared" si="90"/>
        <v>0</v>
      </c>
      <c r="J1949" s="7" t="b">
        <f t="shared" si="91"/>
        <v>1</v>
      </c>
      <c r="K1949" s="7">
        <f t="shared" si="92"/>
        <v>0</v>
      </c>
      <c r="L1949" s="7">
        <f>WEEKDAY(Table1[[#This Row],[post_time]])</f>
        <v>5</v>
      </c>
      <c r="M1949" s="7">
        <f>VLOOKUP(Table1[[#This Row],[topic_id]],'All Topics Data'!$A$2:$I$1243,8,FALSE)</f>
        <v>40337.564583333333</v>
      </c>
      <c r="N1949" s="7">
        <f>Table1[[#This Row],[Hui Reply?]]*(Table1[[#This Row],[post_time]]-Table1[[#This Row],[timestamp of previous reply]])</f>
        <v>0</v>
      </c>
      <c r="O1949" s="3">
        <f>O1948+Table1[[#This Row],[Hui Reply?]]</f>
        <v>446</v>
      </c>
      <c r="P1949" s="19">
        <f>INT(Table1[[#This Row],[post_time]])</f>
        <v>40339</v>
      </c>
      <c r="Q1949" s="3">
        <f>IF(Table1[[#This Row],[Hui Reply?]],VLOOKUP(Table1[[#This Row],[topic_id]],'All Topics Data'!$A$2:$E$1243,5,FALSE),0)</f>
        <v>0</v>
      </c>
      <c r="R1949" s="8">
        <f>Table1[[#This Row],[post_time]]+8/24</f>
        <v>40339.433634259265</v>
      </c>
      <c r="S1949" s="3">
        <f>IF(Table1[[#This Row],[post_position]]=1,0,SUMIFS($F$2:F1949,$H$2:H1949,Table1[[#This Row],[post_position]]-1,$C$2:C1949,Table1[[#This Row],[topic_id]]))</f>
        <v>40337.625393518516</v>
      </c>
    </row>
    <row r="1950" spans="1:19" x14ac:dyDescent="0.25">
      <c r="A1950" s="7">
        <v>1976</v>
      </c>
      <c r="B1950" s="7">
        <v>1</v>
      </c>
      <c r="C1950" s="7">
        <v>523</v>
      </c>
      <c r="D1950" s="7">
        <v>1</v>
      </c>
      <c r="F1950" s="8">
        <v>40339.15520833333</v>
      </c>
      <c r="G1950" s="7">
        <v>0</v>
      </c>
      <c r="H1950" s="7">
        <v>2</v>
      </c>
      <c r="I1950" s="7" t="b">
        <f t="shared" si="90"/>
        <v>0</v>
      </c>
      <c r="J1950" s="7" t="b">
        <f t="shared" si="91"/>
        <v>1</v>
      </c>
      <c r="K1950" s="7">
        <f t="shared" si="92"/>
        <v>0</v>
      </c>
      <c r="L1950" s="7">
        <f>WEEKDAY(Table1[[#This Row],[post_time]])</f>
        <v>5</v>
      </c>
      <c r="M1950" s="7">
        <f>VLOOKUP(Table1[[#This Row],[topic_id]],'All Topics Data'!$A$2:$I$1243,8,FALSE)</f>
        <v>40338.650694444441</v>
      </c>
      <c r="N1950" s="7">
        <f>Table1[[#This Row],[Hui Reply?]]*(Table1[[#This Row],[post_time]]-Table1[[#This Row],[timestamp of previous reply]])</f>
        <v>0</v>
      </c>
      <c r="O1950" s="3">
        <f>O1949+Table1[[#This Row],[Hui Reply?]]</f>
        <v>446</v>
      </c>
      <c r="P1950" s="19">
        <f>INT(Table1[[#This Row],[post_time]])</f>
        <v>40339</v>
      </c>
      <c r="Q1950" s="3">
        <f>IF(Table1[[#This Row],[Hui Reply?]],VLOOKUP(Table1[[#This Row],[topic_id]],'All Topics Data'!$A$2:$E$1243,5,FALSE),0)</f>
        <v>0</v>
      </c>
      <c r="R1950" s="8">
        <f>Table1[[#This Row],[post_time]]+8/24</f>
        <v>40339.488541666666</v>
      </c>
      <c r="S1950" s="3">
        <f>IF(Table1[[#This Row],[post_position]]=1,0,SUMIFS($F$2:F1950,$H$2:H1950,Table1[[#This Row],[post_position]]-1,$C$2:C1950,Table1[[#This Row],[topic_id]]))</f>
        <v>40338.651365740741</v>
      </c>
    </row>
    <row r="1951" spans="1:19" x14ac:dyDescent="0.25">
      <c r="A1951" s="7">
        <v>1977</v>
      </c>
      <c r="B1951" s="7">
        <v>1</v>
      </c>
      <c r="C1951" s="7">
        <v>518</v>
      </c>
      <c r="D1951" s="7">
        <v>24</v>
      </c>
      <c r="E1951" s="2"/>
      <c r="F1951" s="8">
        <v>40339.290138888886</v>
      </c>
      <c r="G1951" s="7">
        <v>0</v>
      </c>
      <c r="H1951" s="7">
        <v>6</v>
      </c>
      <c r="I1951" s="7" t="b">
        <f t="shared" si="90"/>
        <v>1</v>
      </c>
      <c r="J1951" s="7" t="b">
        <f t="shared" si="91"/>
        <v>1</v>
      </c>
      <c r="K1951" s="7">
        <f t="shared" si="92"/>
        <v>1</v>
      </c>
      <c r="L1951" s="7">
        <f>WEEKDAY(Table1[[#This Row],[post_time]])</f>
        <v>5</v>
      </c>
      <c r="M1951" s="7">
        <f>VLOOKUP(Table1[[#This Row],[topic_id]],'All Topics Data'!$A$2:$I$1243,8,FALSE)</f>
        <v>40337.49722222222</v>
      </c>
      <c r="N1951" s="7">
        <f>Table1[[#This Row],[Hui Reply?]]*(Table1[[#This Row],[post_time]]-Table1[[#This Row],[timestamp of previous reply]])</f>
        <v>0.21057870369986631</v>
      </c>
      <c r="O1951" s="3">
        <f>O1950+Table1[[#This Row],[Hui Reply?]]</f>
        <v>447</v>
      </c>
      <c r="P1951" s="19">
        <f>INT(Table1[[#This Row],[post_time]])</f>
        <v>40339</v>
      </c>
      <c r="Q1951" s="3" t="str">
        <f>IF(Table1[[#This Row],[Hui Reply?]],VLOOKUP(Table1[[#This Row],[topic_id]],'All Topics Data'!$A$2:$E$1243,5,FALSE),0)</f>
        <v>Cyrius</v>
      </c>
      <c r="R1951" s="8">
        <f>Table1[[#This Row],[post_time]]+8/24</f>
        <v>40339.623472222222</v>
      </c>
      <c r="S1951" s="3">
        <f>IF(Table1[[#This Row],[post_position]]=1,0,SUMIFS($F$2:F1951,$H$2:H1951,Table1[[#This Row],[post_position]]-1,$C$2:C1951,Table1[[#This Row],[topic_id]]))</f>
        <v>40339.079560185186</v>
      </c>
    </row>
    <row r="1952" spans="1:19" x14ac:dyDescent="0.25">
      <c r="A1952" s="7">
        <v>1978</v>
      </c>
      <c r="B1952" s="7">
        <v>1</v>
      </c>
      <c r="C1952" s="7">
        <v>523</v>
      </c>
      <c r="D1952" s="7">
        <v>28</v>
      </c>
      <c r="F1952" s="8">
        <v>40339.549502314818</v>
      </c>
      <c r="G1952" s="7">
        <v>0</v>
      </c>
      <c r="H1952" s="7">
        <v>3</v>
      </c>
      <c r="I1952" s="7" t="b">
        <f t="shared" si="90"/>
        <v>0</v>
      </c>
      <c r="J1952" s="7" t="b">
        <f t="shared" si="91"/>
        <v>1</v>
      </c>
      <c r="K1952" s="7">
        <f t="shared" si="92"/>
        <v>0</v>
      </c>
      <c r="L1952" s="7">
        <f>WEEKDAY(Table1[[#This Row],[post_time]])</f>
        <v>5</v>
      </c>
      <c r="M1952" s="7">
        <f>VLOOKUP(Table1[[#This Row],[topic_id]],'All Topics Data'!$A$2:$I$1243,8,FALSE)</f>
        <v>40338.650694444441</v>
      </c>
      <c r="N1952" s="7">
        <f>Table1[[#This Row],[Hui Reply?]]*(Table1[[#This Row],[post_time]]-Table1[[#This Row],[timestamp of previous reply]])</f>
        <v>0</v>
      </c>
      <c r="O1952" s="3">
        <f>O1951+Table1[[#This Row],[Hui Reply?]]</f>
        <v>447</v>
      </c>
      <c r="P1952" s="19">
        <f>INT(Table1[[#This Row],[post_time]])</f>
        <v>40339</v>
      </c>
      <c r="Q1952" s="3">
        <f>IF(Table1[[#This Row],[Hui Reply?]],VLOOKUP(Table1[[#This Row],[topic_id]],'All Topics Data'!$A$2:$E$1243,5,FALSE),0)</f>
        <v>0</v>
      </c>
      <c r="R1952" s="8">
        <f>Table1[[#This Row],[post_time]]+8/24</f>
        <v>40339.882835648154</v>
      </c>
      <c r="S1952" s="3">
        <f>IF(Table1[[#This Row],[post_position]]=1,0,SUMIFS($F$2:F1952,$H$2:H1952,Table1[[#This Row],[post_position]]-1,$C$2:C1952,Table1[[#This Row],[topic_id]]))</f>
        <v>40339.15520833333</v>
      </c>
    </row>
    <row r="1953" spans="1:19" x14ac:dyDescent="0.25">
      <c r="A1953" s="7">
        <v>1979</v>
      </c>
      <c r="B1953" s="7">
        <v>1</v>
      </c>
      <c r="C1953" s="7">
        <v>526</v>
      </c>
      <c r="D1953" s="7">
        <v>28</v>
      </c>
      <c r="E1953" s="2"/>
      <c r="F1953" s="8">
        <v>40339.65929398148</v>
      </c>
      <c r="G1953" s="7">
        <v>0</v>
      </c>
      <c r="H1953" s="7">
        <v>1</v>
      </c>
      <c r="I1953" s="7" t="b">
        <f t="shared" si="90"/>
        <v>0</v>
      </c>
      <c r="J1953" s="7" t="b">
        <f t="shared" si="91"/>
        <v>0</v>
      </c>
      <c r="K1953" s="7">
        <f t="shared" si="92"/>
        <v>0</v>
      </c>
      <c r="L1953" s="7">
        <f>WEEKDAY(Table1[[#This Row],[post_time]])</f>
        <v>5</v>
      </c>
      <c r="M1953" s="7">
        <f>VLOOKUP(Table1[[#This Row],[topic_id]],'All Topics Data'!$A$2:$I$1243,8,FALSE)</f>
        <v>40339.65902777778</v>
      </c>
      <c r="N1953" s="7">
        <f>Table1[[#This Row],[Hui Reply?]]*(Table1[[#This Row],[post_time]]-Table1[[#This Row],[timestamp of previous reply]])</f>
        <v>0</v>
      </c>
      <c r="O1953" s="3">
        <f>O1952+Table1[[#This Row],[Hui Reply?]]</f>
        <v>447</v>
      </c>
      <c r="P1953" s="19">
        <f>INT(Table1[[#This Row],[post_time]])</f>
        <v>40339</v>
      </c>
      <c r="Q1953" s="3">
        <f>IF(Table1[[#This Row],[Hui Reply?]],VLOOKUP(Table1[[#This Row],[topic_id]],'All Topics Data'!$A$2:$E$1243,5,FALSE),0)</f>
        <v>0</v>
      </c>
      <c r="R1953" s="8">
        <f>Table1[[#This Row],[post_time]]+8/24</f>
        <v>40339.992627314816</v>
      </c>
      <c r="S1953" s="3">
        <f>IF(Table1[[#This Row],[post_position]]=1,0,SUMIFS($F$2:F1953,$H$2:H1953,Table1[[#This Row],[post_position]]-1,$C$2:C1953,Table1[[#This Row],[topic_id]]))</f>
        <v>0</v>
      </c>
    </row>
    <row r="1954" spans="1:19" x14ac:dyDescent="0.25">
      <c r="A1954" s="7">
        <v>1980</v>
      </c>
      <c r="B1954" s="7">
        <v>1</v>
      </c>
      <c r="C1954" s="7">
        <v>526</v>
      </c>
      <c r="D1954" s="7">
        <v>24</v>
      </c>
      <c r="F1954" s="8">
        <v>40339.67428240741</v>
      </c>
      <c r="G1954" s="7">
        <v>0</v>
      </c>
      <c r="H1954" s="7">
        <v>2</v>
      </c>
      <c r="I1954" s="7" t="b">
        <f t="shared" si="90"/>
        <v>1</v>
      </c>
      <c r="J1954" s="7" t="b">
        <f t="shared" si="91"/>
        <v>1</v>
      </c>
      <c r="K1954" s="7">
        <f t="shared" si="92"/>
        <v>1</v>
      </c>
      <c r="L1954" s="7">
        <f>WEEKDAY(Table1[[#This Row],[post_time]])</f>
        <v>5</v>
      </c>
      <c r="M1954" s="7">
        <f>VLOOKUP(Table1[[#This Row],[topic_id]],'All Topics Data'!$A$2:$I$1243,8,FALSE)</f>
        <v>40339.65902777778</v>
      </c>
      <c r="N1954" s="7">
        <f>Table1[[#This Row],[Hui Reply?]]*(Table1[[#This Row],[post_time]]-Table1[[#This Row],[timestamp of previous reply]])</f>
        <v>1.4988425929914229E-2</v>
      </c>
      <c r="O1954" s="3">
        <f>O1953+Table1[[#This Row],[Hui Reply?]]</f>
        <v>448</v>
      </c>
      <c r="P1954" s="19">
        <f>INT(Table1[[#This Row],[post_time]])</f>
        <v>40339</v>
      </c>
      <c r="Q1954" s="3" t="str">
        <f>IF(Table1[[#This Row],[Hui Reply?]],VLOOKUP(Table1[[#This Row],[topic_id]],'All Topics Data'!$A$2:$E$1243,5,FALSE),0)</f>
        <v>cyrilz</v>
      </c>
      <c r="R1954" s="8">
        <f>Table1[[#This Row],[post_time]]+8/24</f>
        <v>40340.007615740746</v>
      </c>
      <c r="S1954" s="3">
        <f>IF(Table1[[#This Row],[post_position]]=1,0,SUMIFS($F$2:F1954,$H$2:H1954,Table1[[#This Row],[post_position]]-1,$C$2:C1954,Table1[[#This Row],[topic_id]]))</f>
        <v>40339.65929398148</v>
      </c>
    </row>
    <row r="1955" spans="1:19" x14ac:dyDescent="0.25">
      <c r="A1955" s="7">
        <v>1981</v>
      </c>
      <c r="B1955" s="7">
        <v>1</v>
      </c>
      <c r="C1955" s="7">
        <v>526</v>
      </c>
      <c r="D1955" s="7">
        <v>28</v>
      </c>
      <c r="F1955" s="8">
        <v>40339.684999999998</v>
      </c>
      <c r="G1955" s="7">
        <v>0</v>
      </c>
      <c r="H1955" s="7">
        <v>3</v>
      </c>
      <c r="I1955" s="7" t="b">
        <f t="shared" si="90"/>
        <v>0</v>
      </c>
      <c r="J1955" s="7" t="b">
        <f t="shared" si="91"/>
        <v>1</v>
      </c>
      <c r="K1955" s="7">
        <f t="shared" si="92"/>
        <v>0</v>
      </c>
      <c r="L1955" s="7">
        <f>WEEKDAY(Table1[[#This Row],[post_time]])</f>
        <v>5</v>
      </c>
      <c r="M1955" s="7">
        <f>VLOOKUP(Table1[[#This Row],[topic_id]],'All Topics Data'!$A$2:$I$1243,8,FALSE)</f>
        <v>40339.65902777778</v>
      </c>
      <c r="N1955" s="7">
        <f>Table1[[#This Row],[Hui Reply?]]*(Table1[[#This Row],[post_time]]-Table1[[#This Row],[timestamp of previous reply]])</f>
        <v>0</v>
      </c>
      <c r="O1955" s="3">
        <f>O1954+Table1[[#This Row],[Hui Reply?]]</f>
        <v>448</v>
      </c>
      <c r="P1955" s="19">
        <f>INT(Table1[[#This Row],[post_time]])</f>
        <v>40339</v>
      </c>
      <c r="Q1955" s="3">
        <f>IF(Table1[[#This Row],[Hui Reply?]],VLOOKUP(Table1[[#This Row],[topic_id]],'All Topics Data'!$A$2:$E$1243,5,FALSE),0)</f>
        <v>0</v>
      </c>
      <c r="R1955" s="8">
        <f>Table1[[#This Row],[post_time]]+8/24</f>
        <v>40340.018333333333</v>
      </c>
      <c r="S1955" s="3">
        <f>IF(Table1[[#This Row],[post_position]]=1,0,SUMIFS($F$2:F1955,$H$2:H1955,Table1[[#This Row],[post_position]]-1,$C$2:C1955,Table1[[#This Row],[topic_id]]))</f>
        <v>40339.67428240741</v>
      </c>
    </row>
    <row r="1956" spans="1:19" x14ac:dyDescent="0.25">
      <c r="A1956" s="7">
        <v>1982</v>
      </c>
      <c r="B1956" s="7">
        <v>1</v>
      </c>
      <c r="C1956" s="7">
        <v>527</v>
      </c>
      <c r="D1956" s="7">
        <v>6513</v>
      </c>
      <c r="F1956" s="8">
        <v>40339.739374999997</v>
      </c>
      <c r="G1956" s="7">
        <v>0</v>
      </c>
      <c r="H1956" s="7">
        <v>1</v>
      </c>
      <c r="I1956" s="7" t="b">
        <f t="shared" si="90"/>
        <v>0</v>
      </c>
      <c r="J1956" s="7" t="b">
        <f t="shared" si="91"/>
        <v>0</v>
      </c>
      <c r="K1956" s="7">
        <f t="shared" si="92"/>
        <v>0</v>
      </c>
      <c r="L1956" s="7">
        <f>WEEKDAY(Table1[[#This Row],[post_time]])</f>
        <v>5</v>
      </c>
      <c r="M1956" s="7">
        <f>VLOOKUP(Table1[[#This Row],[topic_id]],'All Topics Data'!$A$2:$I$1243,8,FALSE)</f>
        <v>40339.738888888889</v>
      </c>
      <c r="N1956" s="7">
        <f>Table1[[#This Row],[Hui Reply?]]*(Table1[[#This Row],[post_time]]-Table1[[#This Row],[timestamp of previous reply]])</f>
        <v>0</v>
      </c>
      <c r="O1956" s="3">
        <f>O1955+Table1[[#This Row],[Hui Reply?]]</f>
        <v>448</v>
      </c>
      <c r="P1956" s="19">
        <f>INT(Table1[[#This Row],[post_time]])</f>
        <v>40339</v>
      </c>
      <c r="Q1956" s="3">
        <f>IF(Table1[[#This Row],[Hui Reply?]],VLOOKUP(Table1[[#This Row],[topic_id]],'All Topics Data'!$A$2:$E$1243,5,FALSE),0)</f>
        <v>0</v>
      </c>
      <c r="R1956" s="8">
        <f>Table1[[#This Row],[post_time]]+8/24</f>
        <v>40340.072708333333</v>
      </c>
      <c r="S1956" s="3">
        <f>IF(Table1[[#This Row],[post_position]]=1,0,SUMIFS($F$2:F1956,$H$2:H1956,Table1[[#This Row],[post_position]]-1,$C$2:C1956,Table1[[#This Row],[topic_id]]))</f>
        <v>0</v>
      </c>
    </row>
    <row r="1957" spans="1:19" x14ac:dyDescent="0.25">
      <c r="A1957" s="7">
        <v>1983</v>
      </c>
      <c r="B1957" s="7">
        <v>1</v>
      </c>
      <c r="C1957" s="7">
        <v>527</v>
      </c>
      <c r="D1957" s="7">
        <v>3622</v>
      </c>
      <c r="F1957" s="8">
        <v>40339.756064814814</v>
      </c>
      <c r="G1957" s="7">
        <v>0</v>
      </c>
      <c r="H1957" s="7">
        <v>2</v>
      </c>
      <c r="I1957" s="7" t="b">
        <f t="shared" si="90"/>
        <v>0</v>
      </c>
      <c r="J1957" s="7" t="b">
        <f t="shared" si="91"/>
        <v>1</v>
      </c>
      <c r="K1957" s="7">
        <f t="shared" si="92"/>
        <v>0</v>
      </c>
      <c r="L1957" s="7">
        <f>WEEKDAY(Table1[[#This Row],[post_time]])</f>
        <v>5</v>
      </c>
      <c r="M1957" s="7">
        <f>VLOOKUP(Table1[[#This Row],[topic_id]],'All Topics Data'!$A$2:$I$1243,8,FALSE)</f>
        <v>40339.738888888889</v>
      </c>
      <c r="N1957" s="7">
        <f>Table1[[#This Row],[Hui Reply?]]*(Table1[[#This Row],[post_time]]-Table1[[#This Row],[timestamp of previous reply]])</f>
        <v>0</v>
      </c>
      <c r="O1957" s="3">
        <f>O1956+Table1[[#This Row],[Hui Reply?]]</f>
        <v>448</v>
      </c>
      <c r="P1957" s="19">
        <f>INT(Table1[[#This Row],[post_time]])</f>
        <v>40339</v>
      </c>
      <c r="Q1957" s="3">
        <f>IF(Table1[[#This Row],[Hui Reply?]],VLOOKUP(Table1[[#This Row],[topic_id]],'All Topics Data'!$A$2:$E$1243,5,FALSE),0)</f>
        <v>0</v>
      </c>
      <c r="R1957" s="8">
        <f>Table1[[#This Row],[post_time]]+8/24</f>
        <v>40340.089398148149</v>
      </c>
      <c r="S1957" s="3">
        <f>IF(Table1[[#This Row],[post_position]]=1,0,SUMIFS($F$2:F1957,$H$2:H1957,Table1[[#This Row],[post_position]]-1,$C$2:C1957,Table1[[#This Row],[topic_id]]))</f>
        <v>40339.739374999997</v>
      </c>
    </row>
    <row r="1958" spans="1:19" x14ac:dyDescent="0.25">
      <c r="A1958" s="7">
        <v>1984</v>
      </c>
      <c r="B1958" s="7">
        <v>1</v>
      </c>
      <c r="C1958" s="7">
        <v>528</v>
      </c>
      <c r="D1958" s="7">
        <v>6514</v>
      </c>
      <c r="E1958" s="2"/>
      <c r="F1958" s="8">
        <v>40339.933807870373</v>
      </c>
      <c r="G1958" s="7">
        <v>0</v>
      </c>
      <c r="H1958" s="7">
        <v>1</v>
      </c>
      <c r="I1958" s="7" t="b">
        <f t="shared" si="90"/>
        <v>0</v>
      </c>
      <c r="J1958" s="7" t="b">
        <f t="shared" si="91"/>
        <v>0</v>
      </c>
      <c r="K1958" s="7">
        <f t="shared" si="92"/>
        <v>0</v>
      </c>
      <c r="L1958" s="7">
        <f>WEEKDAY(Table1[[#This Row],[post_time]])</f>
        <v>5</v>
      </c>
      <c r="M1958" s="7">
        <f>VLOOKUP(Table1[[#This Row],[topic_id]],'All Topics Data'!$A$2:$I$1243,8,FALSE)</f>
        <v>40339.933333333334</v>
      </c>
      <c r="N1958" s="7">
        <f>Table1[[#This Row],[Hui Reply?]]*(Table1[[#This Row],[post_time]]-Table1[[#This Row],[timestamp of previous reply]])</f>
        <v>0</v>
      </c>
      <c r="O1958" s="3">
        <f>O1957+Table1[[#This Row],[Hui Reply?]]</f>
        <v>448</v>
      </c>
      <c r="P1958" s="19">
        <f>INT(Table1[[#This Row],[post_time]])</f>
        <v>40339</v>
      </c>
      <c r="Q1958" s="3">
        <f>IF(Table1[[#This Row],[Hui Reply?]],VLOOKUP(Table1[[#This Row],[topic_id]],'All Topics Data'!$A$2:$E$1243,5,FALSE),0)</f>
        <v>0</v>
      </c>
      <c r="R1958" s="8">
        <f>Table1[[#This Row],[post_time]]+8/24</f>
        <v>40340.267141203709</v>
      </c>
      <c r="S1958" s="3">
        <f>IF(Table1[[#This Row],[post_position]]=1,0,SUMIFS($F$2:F1958,$H$2:H1958,Table1[[#This Row],[post_position]]-1,$C$2:C1958,Table1[[#This Row],[topic_id]]))</f>
        <v>0</v>
      </c>
    </row>
    <row r="1959" spans="1:19" x14ac:dyDescent="0.25">
      <c r="A1959" s="7">
        <v>1985</v>
      </c>
      <c r="B1959" s="7">
        <v>1</v>
      </c>
      <c r="C1959" s="7">
        <v>528</v>
      </c>
      <c r="D1959" s="7">
        <v>24</v>
      </c>
      <c r="F1959" s="8">
        <v>40340.002743055556</v>
      </c>
      <c r="G1959" s="7">
        <v>0</v>
      </c>
      <c r="H1959" s="7">
        <v>2</v>
      </c>
      <c r="I1959" s="7" t="b">
        <f t="shared" si="90"/>
        <v>1</v>
      </c>
      <c r="J1959" s="7" t="b">
        <f t="shared" si="91"/>
        <v>1</v>
      </c>
      <c r="K1959" s="7">
        <f t="shared" si="92"/>
        <v>1</v>
      </c>
      <c r="L1959" s="7">
        <f>WEEKDAY(Table1[[#This Row],[post_time]])</f>
        <v>6</v>
      </c>
      <c r="M1959" s="7">
        <f>VLOOKUP(Table1[[#This Row],[topic_id]],'All Topics Data'!$A$2:$I$1243,8,FALSE)</f>
        <v>40339.933333333334</v>
      </c>
      <c r="N1959" s="7">
        <f>Table1[[#This Row],[Hui Reply?]]*(Table1[[#This Row],[post_time]]-Table1[[#This Row],[timestamp of previous reply]])</f>
        <v>6.8935185183363501E-2</v>
      </c>
      <c r="O1959" s="3">
        <f>O1958+Table1[[#This Row],[Hui Reply?]]</f>
        <v>449</v>
      </c>
      <c r="P1959" s="19">
        <f>INT(Table1[[#This Row],[post_time]])</f>
        <v>40340</v>
      </c>
      <c r="Q1959" s="3" t="str">
        <f>IF(Table1[[#This Row],[Hui Reply?]],VLOOKUP(Table1[[#This Row],[topic_id]],'All Topics Data'!$A$2:$E$1243,5,FALSE),0)</f>
        <v>MarionT</v>
      </c>
      <c r="R1959" s="8">
        <f>Table1[[#This Row],[post_time]]+8/24</f>
        <v>40340.336076388892</v>
      </c>
      <c r="S1959" s="3">
        <f>IF(Table1[[#This Row],[post_position]]=1,0,SUMIFS($F$2:F1959,$H$2:H1959,Table1[[#This Row],[post_position]]-1,$C$2:C1959,Table1[[#This Row],[topic_id]]))</f>
        <v>40339.933807870373</v>
      </c>
    </row>
    <row r="1960" spans="1:19" x14ac:dyDescent="0.25">
      <c r="A1960" s="7">
        <v>1986</v>
      </c>
      <c r="B1960" s="7">
        <v>1</v>
      </c>
      <c r="C1960" s="7">
        <v>526</v>
      </c>
      <c r="D1960" s="7">
        <v>24</v>
      </c>
      <c r="E1960" s="2"/>
      <c r="F1960" s="8">
        <v>40340.009189814817</v>
      </c>
      <c r="G1960" s="7">
        <v>0</v>
      </c>
      <c r="H1960" s="7">
        <v>4</v>
      </c>
      <c r="I1960" s="7" t="b">
        <f t="shared" si="90"/>
        <v>1</v>
      </c>
      <c r="J1960" s="7" t="b">
        <f t="shared" si="91"/>
        <v>1</v>
      </c>
      <c r="K1960" s="7">
        <f t="shared" si="92"/>
        <v>1</v>
      </c>
      <c r="L1960" s="7">
        <f>WEEKDAY(Table1[[#This Row],[post_time]])</f>
        <v>6</v>
      </c>
      <c r="M1960" s="7">
        <f>VLOOKUP(Table1[[#This Row],[topic_id]],'All Topics Data'!$A$2:$I$1243,8,FALSE)</f>
        <v>40339.65902777778</v>
      </c>
      <c r="N1960" s="7">
        <f>Table1[[#This Row],[Hui Reply?]]*(Table1[[#This Row],[post_time]]-Table1[[#This Row],[timestamp of previous reply]])</f>
        <v>0.32418981481896481</v>
      </c>
      <c r="O1960" s="3">
        <f>O1959+Table1[[#This Row],[Hui Reply?]]</f>
        <v>450</v>
      </c>
      <c r="P1960" s="19">
        <f>INT(Table1[[#This Row],[post_time]])</f>
        <v>40340</v>
      </c>
      <c r="Q1960" s="3" t="str">
        <f>IF(Table1[[#This Row],[Hui Reply?]],VLOOKUP(Table1[[#This Row],[topic_id]],'All Topics Data'!$A$2:$E$1243,5,FALSE),0)</f>
        <v>cyrilz</v>
      </c>
      <c r="R1960" s="8">
        <f>Table1[[#This Row],[post_time]]+8/24</f>
        <v>40340.342523148152</v>
      </c>
      <c r="S1960" s="3">
        <f>IF(Table1[[#This Row],[post_position]]=1,0,SUMIFS($F$2:F1960,$H$2:H1960,Table1[[#This Row],[post_position]]-1,$C$2:C1960,Table1[[#This Row],[topic_id]]))</f>
        <v>40339.684999999998</v>
      </c>
    </row>
    <row r="1961" spans="1:19" x14ac:dyDescent="0.25">
      <c r="A1961" s="7">
        <v>1987</v>
      </c>
      <c r="B1961" s="7">
        <v>1</v>
      </c>
      <c r="C1961" s="7">
        <v>528</v>
      </c>
      <c r="D1961" s="7">
        <v>6514</v>
      </c>
      <c r="F1961" s="8">
        <v>40340.026134259257</v>
      </c>
      <c r="G1961" s="7">
        <v>0</v>
      </c>
      <c r="H1961" s="7">
        <v>3</v>
      </c>
      <c r="I1961" s="7" t="b">
        <f t="shared" si="90"/>
        <v>0</v>
      </c>
      <c r="J1961" s="7" t="b">
        <f t="shared" si="91"/>
        <v>1</v>
      </c>
      <c r="K1961" s="7">
        <f t="shared" si="92"/>
        <v>0</v>
      </c>
      <c r="L1961" s="7">
        <f>WEEKDAY(Table1[[#This Row],[post_time]])</f>
        <v>6</v>
      </c>
      <c r="M1961" s="7">
        <f>VLOOKUP(Table1[[#This Row],[topic_id]],'All Topics Data'!$A$2:$I$1243,8,FALSE)</f>
        <v>40339.933333333334</v>
      </c>
      <c r="N1961" s="7">
        <f>Table1[[#This Row],[Hui Reply?]]*(Table1[[#This Row],[post_time]]-Table1[[#This Row],[timestamp of previous reply]])</f>
        <v>0</v>
      </c>
      <c r="O1961" s="3">
        <f>O1960+Table1[[#This Row],[Hui Reply?]]</f>
        <v>450</v>
      </c>
      <c r="P1961" s="19">
        <f>INT(Table1[[#This Row],[post_time]])</f>
        <v>40340</v>
      </c>
      <c r="Q1961" s="3">
        <f>IF(Table1[[#This Row],[Hui Reply?]],VLOOKUP(Table1[[#This Row],[topic_id]],'All Topics Data'!$A$2:$E$1243,5,FALSE),0)</f>
        <v>0</v>
      </c>
      <c r="R1961" s="8">
        <f>Table1[[#This Row],[post_time]]+8/24</f>
        <v>40340.359467592592</v>
      </c>
      <c r="S1961" s="3">
        <f>IF(Table1[[#This Row],[post_position]]=1,0,SUMIFS($F$2:F1961,$H$2:H1961,Table1[[#This Row],[post_position]]-1,$C$2:C1961,Table1[[#This Row],[topic_id]]))</f>
        <v>40340.002743055556</v>
      </c>
    </row>
    <row r="1962" spans="1:19" x14ac:dyDescent="0.25">
      <c r="A1962" s="7">
        <v>1988</v>
      </c>
      <c r="B1962" s="7">
        <v>1</v>
      </c>
      <c r="C1962" s="7">
        <v>523</v>
      </c>
      <c r="D1962" s="7">
        <v>1</v>
      </c>
      <c r="F1962" s="8">
        <v>40340.079606481479</v>
      </c>
      <c r="G1962" s="7">
        <v>0</v>
      </c>
      <c r="H1962" s="7">
        <v>4</v>
      </c>
      <c r="I1962" s="7" t="b">
        <f t="shared" si="90"/>
        <v>0</v>
      </c>
      <c r="J1962" s="7" t="b">
        <f t="shared" si="91"/>
        <v>1</v>
      </c>
      <c r="K1962" s="7">
        <f t="shared" si="92"/>
        <v>0</v>
      </c>
      <c r="L1962" s="7">
        <f>WEEKDAY(Table1[[#This Row],[post_time]])</f>
        <v>6</v>
      </c>
      <c r="M1962" s="7">
        <f>VLOOKUP(Table1[[#This Row],[topic_id]],'All Topics Data'!$A$2:$I$1243,8,FALSE)</f>
        <v>40338.650694444441</v>
      </c>
      <c r="N1962" s="7">
        <f>Table1[[#This Row],[Hui Reply?]]*(Table1[[#This Row],[post_time]]-Table1[[#This Row],[timestamp of previous reply]])</f>
        <v>0</v>
      </c>
      <c r="O1962" s="3">
        <f>O1961+Table1[[#This Row],[Hui Reply?]]</f>
        <v>450</v>
      </c>
      <c r="P1962" s="19">
        <f>INT(Table1[[#This Row],[post_time]])</f>
        <v>40340</v>
      </c>
      <c r="Q1962" s="3">
        <f>IF(Table1[[#This Row],[Hui Reply?]],VLOOKUP(Table1[[#This Row],[topic_id]],'All Topics Data'!$A$2:$E$1243,5,FALSE),0)</f>
        <v>0</v>
      </c>
      <c r="R1962" s="8">
        <f>Table1[[#This Row],[post_time]]+8/24</f>
        <v>40340.412939814814</v>
      </c>
      <c r="S1962" s="3">
        <f>IF(Table1[[#This Row],[post_position]]=1,0,SUMIFS($F$2:F1962,$H$2:H1962,Table1[[#This Row],[post_position]]-1,$C$2:C1962,Table1[[#This Row],[topic_id]]))</f>
        <v>40339.549502314818</v>
      </c>
    </row>
    <row r="1963" spans="1:19" x14ac:dyDescent="0.25">
      <c r="A1963" s="7">
        <v>1989</v>
      </c>
      <c r="B1963" s="7">
        <v>1</v>
      </c>
      <c r="C1963" s="7">
        <v>526</v>
      </c>
      <c r="D1963" s="7">
        <v>28</v>
      </c>
      <c r="E1963" s="2"/>
      <c r="F1963" s="8">
        <v>40340.578263888892</v>
      </c>
      <c r="G1963" s="7">
        <v>0</v>
      </c>
      <c r="H1963" s="7">
        <v>5</v>
      </c>
      <c r="I1963" s="7" t="b">
        <f t="shared" si="90"/>
        <v>0</v>
      </c>
      <c r="J1963" s="7" t="b">
        <f t="shared" si="91"/>
        <v>1</v>
      </c>
      <c r="K1963" s="7">
        <f t="shared" si="92"/>
        <v>0</v>
      </c>
      <c r="L1963" s="7">
        <f>WEEKDAY(Table1[[#This Row],[post_time]])</f>
        <v>6</v>
      </c>
      <c r="M1963" s="7">
        <f>VLOOKUP(Table1[[#This Row],[topic_id]],'All Topics Data'!$A$2:$I$1243,8,FALSE)</f>
        <v>40339.65902777778</v>
      </c>
      <c r="N1963" s="7">
        <f>Table1[[#This Row],[Hui Reply?]]*(Table1[[#This Row],[post_time]]-Table1[[#This Row],[timestamp of previous reply]])</f>
        <v>0</v>
      </c>
      <c r="O1963" s="3">
        <f>O1962+Table1[[#This Row],[Hui Reply?]]</f>
        <v>450</v>
      </c>
      <c r="P1963" s="19">
        <f>INT(Table1[[#This Row],[post_time]])</f>
        <v>40340</v>
      </c>
      <c r="Q1963" s="3">
        <f>IF(Table1[[#This Row],[Hui Reply?]],VLOOKUP(Table1[[#This Row],[topic_id]],'All Topics Data'!$A$2:$E$1243,5,FALSE),0)</f>
        <v>0</v>
      </c>
      <c r="R1963" s="8">
        <f>Table1[[#This Row],[post_time]]+8/24</f>
        <v>40340.911597222228</v>
      </c>
      <c r="S1963" s="3">
        <f>IF(Table1[[#This Row],[post_position]]=1,0,SUMIFS($F$2:F1963,$H$2:H1963,Table1[[#This Row],[post_position]]-1,$C$2:C1963,Table1[[#This Row],[topic_id]]))</f>
        <v>40340.009189814817</v>
      </c>
    </row>
    <row r="1964" spans="1:19" x14ac:dyDescent="0.25">
      <c r="A1964" s="7">
        <v>1990</v>
      </c>
      <c r="B1964" s="7">
        <v>1</v>
      </c>
      <c r="C1964" s="7">
        <v>526</v>
      </c>
      <c r="D1964" s="7">
        <v>24</v>
      </c>
      <c r="E1964" s="2"/>
      <c r="F1964" s="8">
        <v>40340.595567129632</v>
      </c>
      <c r="G1964" s="7">
        <v>0</v>
      </c>
      <c r="H1964" s="7">
        <v>6</v>
      </c>
      <c r="I1964" s="7" t="b">
        <f t="shared" si="90"/>
        <v>1</v>
      </c>
      <c r="J1964" s="7" t="b">
        <f t="shared" si="91"/>
        <v>1</v>
      </c>
      <c r="K1964" s="7">
        <f t="shared" si="92"/>
        <v>1</v>
      </c>
      <c r="L1964" s="7">
        <f>WEEKDAY(Table1[[#This Row],[post_time]])</f>
        <v>6</v>
      </c>
      <c r="M1964" s="7">
        <f>VLOOKUP(Table1[[#This Row],[topic_id]],'All Topics Data'!$A$2:$I$1243,8,FALSE)</f>
        <v>40339.65902777778</v>
      </c>
      <c r="N1964" s="7">
        <f>Table1[[#This Row],[Hui Reply?]]*(Table1[[#This Row],[post_time]]-Table1[[#This Row],[timestamp of previous reply]])</f>
        <v>1.7303240740147885E-2</v>
      </c>
      <c r="O1964" s="3">
        <f>O1963+Table1[[#This Row],[Hui Reply?]]</f>
        <v>451</v>
      </c>
      <c r="P1964" s="19">
        <f>INT(Table1[[#This Row],[post_time]])</f>
        <v>40340</v>
      </c>
      <c r="Q1964" s="3" t="str">
        <f>IF(Table1[[#This Row],[Hui Reply?]],VLOOKUP(Table1[[#This Row],[topic_id]],'All Topics Data'!$A$2:$E$1243,5,FALSE),0)</f>
        <v>cyrilz</v>
      </c>
      <c r="R1964" s="8">
        <f>Table1[[#This Row],[post_time]]+8/24</f>
        <v>40340.928900462968</v>
      </c>
      <c r="S1964" s="3">
        <f>IF(Table1[[#This Row],[post_position]]=1,0,SUMIFS($F$2:F1964,$H$2:H1964,Table1[[#This Row],[post_position]]-1,$C$2:C1964,Table1[[#This Row],[topic_id]]))</f>
        <v>40340.578263888892</v>
      </c>
    </row>
    <row r="1965" spans="1:19" x14ac:dyDescent="0.25">
      <c r="A1965" s="7">
        <v>1991</v>
      </c>
      <c r="B1965" s="7">
        <v>1</v>
      </c>
      <c r="C1965" s="7">
        <v>523</v>
      </c>
      <c r="D1965" s="7">
        <v>24</v>
      </c>
      <c r="F1965" s="8">
        <v>40340.602546296293</v>
      </c>
      <c r="G1965" s="7">
        <v>0</v>
      </c>
      <c r="H1965" s="7">
        <v>5</v>
      </c>
      <c r="I1965" s="7" t="b">
        <f t="shared" si="90"/>
        <v>1</v>
      </c>
      <c r="J1965" s="7" t="b">
        <f t="shared" si="91"/>
        <v>1</v>
      </c>
      <c r="K1965" s="7">
        <f t="shared" si="92"/>
        <v>1</v>
      </c>
      <c r="L1965" s="7">
        <f>WEEKDAY(Table1[[#This Row],[post_time]])</f>
        <v>6</v>
      </c>
      <c r="M1965" s="7">
        <f>VLOOKUP(Table1[[#This Row],[topic_id]],'All Topics Data'!$A$2:$I$1243,8,FALSE)</f>
        <v>40338.650694444441</v>
      </c>
      <c r="N1965" s="7">
        <f>Table1[[#This Row],[Hui Reply?]]*(Table1[[#This Row],[post_time]]-Table1[[#This Row],[timestamp of previous reply]])</f>
        <v>0.52293981481489027</v>
      </c>
      <c r="O1965" s="3">
        <f>O1964+Table1[[#This Row],[Hui Reply?]]</f>
        <v>452</v>
      </c>
      <c r="P1965" s="19">
        <f>INT(Table1[[#This Row],[post_time]])</f>
        <v>40340</v>
      </c>
      <c r="Q1965" s="3" t="str">
        <f>IF(Table1[[#This Row],[Hui Reply?]],VLOOKUP(Table1[[#This Row],[topic_id]],'All Topics Data'!$A$2:$E$1243,5,FALSE),0)</f>
        <v>cyrilz</v>
      </c>
      <c r="R1965" s="8">
        <f>Table1[[#This Row],[post_time]]+8/24</f>
        <v>40340.935879629629</v>
      </c>
      <c r="S1965" s="3">
        <f>IF(Table1[[#This Row],[post_position]]=1,0,SUMIFS($F$2:F1965,$H$2:H1965,Table1[[#This Row],[post_position]]-1,$C$2:C1965,Table1[[#This Row],[topic_id]]))</f>
        <v>40340.079606481479</v>
      </c>
    </row>
    <row r="1966" spans="1:19" x14ac:dyDescent="0.25">
      <c r="A1966" s="7">
        <v>1992</v>
      </c>
      <c r="B1966" s="7">
        <v>1</v>
      </c>
      <c r="C1966" s="7">
        <v>529</v>
      </c>
      <c r="D1966" s="7">
        <v>6517</v>
      </c>
      <c r="F1966" s="8">
        <v>40340.859479166669</v>
      </c>
      <c r="G1966" s="7">
        <v>0</v>
      </c>
      <c r="H1966" s="7">
        <v>1</v>
      </c>
      <c r="I1966" s="7" t="b">
        <f t="shared" si="90"/>
        <v>0</v>
      </c>
      <c r="J1966" s="7" t="b">
        <f t="shared" si="91"/>
        <v>0</v>
      </c>
      <c r="K1966" s="7">
        <f t="shared" si="92"/>
        <v>0</v>
      </c>
      <c r="L1966" s="7">
        <f>WEEKDAY(Table1[[#This Row],[post_time]])</f>
        <v>6</v>
      </c>
      <c r="M1966" s="7">
        <f>VLOOKUP(Table1[[#This Row],[topic_id]],'All Topics Data'!$A$2:$I$1243,8,FALSE)</f>
        <v>40340.859027777777</v>
      </c>
      <c r="N1966" s="7">
        <f>Table1[[#This Row],[Hui Reply?]]*(Table1[[#This Row],[post_time]]-Table1[[#This Row],[timestamp of previous reply]])</f>
        <v>0</v>
      </c>
      <c r="O1966" s="3">
        <f>O1965+Table1[[#This Row],[Hui Reply?]]</f>
        <v>452</v>
      </c>
      <c r="P1966" s="19">
        <f>INT(Table1[[#This Row],[post_time]])</f>
        <v>40340</v>
      </c>
      <c r="Q1966" s="3">
        <f>IF(Table1[[#This Row],[Hui Reply?]],VLOOKUP(Table1[[#This Row],[topic_id]],'All Topics Data'!$A$2:$E$1243,5,FALSE),0)</f>
        <v>0</v>
      </c>
      <c r="R1966" s="8">
        <f>Table1[[#This Row],[post_time]]+8/24</f>
        <v>40341.192812500005</v>
      </c>
      <c r="S1966" s="3">
        <f>IF(Table1[[#This Row],[post_position]]=1,0,SUMIFS($F$2:F1966,$H$2:H1966,Table1[[#This Row],[post_position]]-1,$C$2:C1966,Table1[[#This Row],[topic_id]]))</f>
        <v>0</v>
      </c>
    </row>
    <row r="1967" spans="1:19" x14ac:dyDescent="0.25">
      <c r="A1967" s="7">
        <v>1993</v>
      </c>
      <c r="B1967" s="7">
        <v>1</v>
      </c>
      <c r="C1967" s="7">
        <v>529</v>
      </c>
      <c r="D1967" s="7">
        <v>2865</v>
      </c>
      <c r="F1967" s="8">
        <v>40340.884930555556</v>
      </c>
      <c r="G1967" s="7">
        <v>0</v>
      </c>
      <c r="H1967" s="7">
        <v>2</v>
      </c>
      <c r="I1967" s="7" t="b">
        <f t="shared" si="90"/>
        <v>0</v>
      </c>
      <c r="J1967" s="7" t="b">
        <f t="shared" si="91"/>
        <v>1</v>
      </c>
      <c r="K1967" s="7">
        <f t="shared" si="92"/>
        <v>0</v>
      </c>
      <c r="L1967" s="7">
        <f>WEEKDAY(Table1[[#This Row],[post_time]])</f>
        <v>6</v>
      </c>
      <c r="M1967" s="7">
        <f>VLOOKUP(Table1[[#This Row],[topic_id]],'All Topics Data'!$A$2:$I$1243,8,FALSE)</f>
        <v>40340.859027777777</v>
      </c>
      <c r="N1967" s="7">
        <f>Table1[[#This Row],[Hui Reply?]]*(Table1[[#This Row],[post_time]]-Table1[[#This Row],[timestamp of previous reply]])</f>
        <v>0</v>
      </c>
      <c r="O1967" s="3">
        <f>O1966+Table1[[#This Row],[Hui Reply?]]</f>
        <v>452</v>
      </c>
      <c r="P1967" s="19">
        <f>INT(Table1[[#This Row],[post_time]])</f>
        <v>40340</v>
      </c>
      <c r="Q1967" s="3">
        <f>IF(Table1[[#This Row],[Hui Reply?]],VLOOKUP(Table1[[#This Row],[topic_id]],'All Topics Data'!$A$2:$E$1243,5,FALSE),0)</f>
        <v>0</v>
      </c>
      <c r="R1967" s="8">
        <f>Table1[[#This Row],[post_time]]+8/24</f>
        <v>40341.218263888892</v>
      </c>
      <c r="S1967" s="3">
        <f>IF(Table1[[#This Row],[post_position]]=1,0,SUMIFS($F$2:F1967,$H$2:H1967,Table1[[#This Row],[post_position]]-1,$C$2:C1967,Table1[[#This Row],[topic_id]]))</f>
        <v>40340.859479166669</v>
      </c>
    </row>
    <row r="1968" spans="1:19" x14ac:dyDescent="0.25">
      <c r="A1968" s="7">
        <v>1994</v>
      </c>
      <c r="B1968" s="7">
        <v>1</v>
      </c>
      <c r="C1968" s="7">
        <v>530</v>
      </c>
      <c r="D1968" s="7">
        <v>6518</v>
      </c>
      <c r="E1968" s="2"/>
      <c r="F1968" s="8">
        <v>40342.026909722219</v>
      </c>
      <c r="G1968" s="7">
        <v>0</v>
      </c>
      <c r="H1968" s="7">
        <v>1</v>
      </c>
      <c r="I1968" s="7" t="b">
        <f t="shared" si="90"/>
        <v>0</v>
      </c>
      <c r="J1968" s="7" t="b">
        <f t="shared" si="91"/>
        <v>0</v>
      </c>
      <c r="K1968" s="7">
        <f t="shared" si="92"/>
        <v>0</v>
      </c>
      <c r="L1968" s="7">
        <f>WEEKDAY(Table1[[#This Row],[post_time]])</f>
        <v>1</v>
      </c>
      <c r="M1968" s="7">
        <f>VLOOKUP(Table1[[#This Row],[topic_id]],'All Topics Data'!$A$2:$I$1243,8,FALSE)</f>
        <v>40342.026388888888</v>
      </c>
      <c r="N1968" s="7">
        <f>Table1[[#This Row],[Hui Reply?]]*(Table1[[#This Row],[post_time]]-Table1[[#This Row],[timestamp of previous reply]])</f>
        <v>0</v>
      </c>
      <c r="O1968" s="3">
        <f>O1967+Table1[[#This Row],[Hui Reply?]]</f>
        <v>452</v>
      </c>
      <c r="P1968" s="19">
        <f>INT(Table1[[#This Row],[post_time]])</f>
        <v>40342</v>
      </c>
      <c r="Q1968" s="3">
        <f>IF(Table1[[#This Row],[Hui Reply?]],VLOOKUP(Table1[[#This Row],[topic_id]],'All Topics Data'!$A$2:$E$1243,5,FALSE),0)</f>
        <v>0</v>
      </c>
      <c r="R1968" s="8">
        <f>Table1[[#This Row],[post_time]]+8/24</f>
        <v>40342.360243055555</v>
      </c>
      <c r="S1968" s="3">
        <f>IF(Table1[[#This Row],[post_position]]=1,0,SUMIFS($F$2:F1968,$H$2:H1968,Table1[[#This Row],[post_position]]-1,$C$2:C1968,Table1[[#This Row],[topic_id]]))</f>
        <v>0</v>
      </c>
    </row>
    <row r="1969" spans="1:19" x14ac:dyDescent="0.25">
      <c r="A1969" s="7">
        <v>1995</v>
      </c>
      <c r="B1969" s="7">
        <v>1</v>
      </c>
      <c r="C1969" s="7">
        <v>530</v>
      </c>
      <c r="D1969" s="7">
        <v>24</v>
      </c>
      <c r="E1969" s="2"/>
      <c r="F1969" s="8">
        <v>40342.114571759259</v>
      </c>
      <c r="G1969" s="7">
        <v>0</v>
      </c>
      <c r="H1969" s="7">
        <v>2</v>
      </c>
      <c r="I1969" s="7" t="b">
        <f t="shared" si="90"/>
        <v>1</v>
      </c>
      <c r="J1969" s="7" t="b">
        <f t="shared" si="91"/>
        <v>1</v>
      </c>
      <c r="K1969" s="7">
        <f t="shared" si="92"/>
        <v>1</v>
      </c>
      <c r="L1969" s="7">
        <f>WEEKDAY(Table1[[#This Row],[post_time]])</f>
        <v>1</v>
      </c>
      <c r="M1969" s="7">
        <f>VLOOKUP(Table1[[#This Row],[topic_id]],'All Topics Data'!$A$2:$I$1243,8,FALSE)</f>
        <v>40342.026388888888</v>
      </c>
      <c r="N1969" s="7">
        <f>Table1[[#This Row],[Hui Reply?]]*(Table1[[#This Row],[post_time]]-Table1[[#This Row],[timestamp of previous reply]])</f>
        <v>8.7662037039990537E-2</v>
      </c>
      <c r="O1969" s="3">
        <f>O1968+Table1[[#This Row],[Hui Reply?]]</f>
        <v>453</v>
      </c>
      <c r="P1969" s="19">
        <f>INT(Table1[[#This Row],[post_time]])</f>
        <v>40342</v>
      </c>
      <c r="Q1969" s="3" t="str">
        <f>IF(Table1[[#This Row],[Hui Reply?]],VLOOKUP(Table1[[#This Row],[topic_id]],'All Topics Data'!$A$2:$E$1243,5,FALSE),0)</f>
        <v>baynoli</v>
      </c>
      <c r="R1969" s="8">
        <f>Table1[[#This Row],[post_time]]+8/24</f>
        <v>40342.447905092595</v>
      </c>
      <c r="S1969" s="3">
        <f>IF(Table1[[#This Row],[post_position]]=1,0,SUMIFS($F$2:F1969,$H$2:H1969,Table1[[#This Row],[post_position]]-1,$C$2:C1969,Table1[[#This Row],[topic_id]]))</f>
        <v>40342.026909722219</v>
      </c>
    </row>
    <row r="1970" spans="1:19" x14ac:dyDescent="0.25">
      <c r="A1970" s="7">
        <v>1996</v>
      </c>
      <c r="B1970" s="7">
        <v>1</v>
      </c>
      <c r="C1970" s="7">
        <v>530</v>
      </c>
      <c r="D1970" s="7">
        <v>6518</v>
      </c>
      <c r="F1970" s="8">
        <v>40342.255590277775</v>
      </c>
      <c r="G1970" s="7">
        <v>0</v>
      </c>
      <c r="H1970" s="7">
        <v>3</v>
      </c>
      <c r="I1970" s="7" t="b">
        <f t="shared" si="90"/>
        <v>0</v>
      </c>
      <c r="J1970" s="7" t="b">
        <f t="shared" si="91"/>
        <v>1</v>
      </c>
      <c r="K1970" s="7">
        <f t="shared" si="92"/>
        <v>0</v>
      </c>
      <c r="L1970" s="7">
        <f>WEEKDAY(Table1[[#This Row],[post_time]])</f>
        <v>1</v>
      </c>
      <c r="M1970" s="7">
        <f>VLOOKUP(Table1[[#This Row],[topic_id]],'All Topics Data'!$A$2:$I$1243,8,FALSE)</f>
        <v>40342.026388888888</v>
      </c>
      <c r="N1970" s="7">
        <f>Table1[[#This Row],[Hui Reply?]]*(Table1[[#This Row],[post_time]]-Table1[[#This Row],[timestamp of previous reply]])</f>
        <v>0</v>
      </c>
      <c r="O1970" s="3">
        <f>O1969+Table1[[#This Row],[Hui Reply?]]</f>
        <v>453</v>
      </c>
      <c r="P1970" s="19">
        <f>INT(Table1[[#This Row],[post_time]])</f>
        <v>40342</v>
      </c>
      <c r="Q1970" s="3">
        <f>IF(Table1[[#This Row],[Hui Reply?]],VLOOKUP(Table1[[#This Row],[topic_id]],'All Topics Data'!$A$2:$E$1243,5,FALSE),0)</f>
        <v>0</v>
      </c>
      <c r="R1970" s="8">
        <f>Table1[[#This Row],[post_time]]+8/24</f>
        <v>40342.588923611111</v>
      </c>
      <c r="S1970" s="3">
        <f>IF(Table1[[#This Row],[post_position]]=1,0,SUMIFS($F$2:F1970,$H$2:H1970,Table1[[#This Row],[post_position]]-1,$C$2:C1970,Table1[[#This Row],[topic_id]]))</f>
        <v>40342.114571759259</v>
      </c>
    </row>
    <row r="1971" spans="1:19" x14ac:dyDescent="0.25">
      <c r="A1971" s="7">
        <v>1997</v>
      </c>
      <c r="B1971" s="7">
        <v>1</v>
      </c>
      <c r="C1971" s="7">
        <v>531</v>
      </c>
      <c r="D1971" s="7">
        <v>6519</v>
      </c>
      <c r="E1971" s="2"/>
      <c r="F1971" s="8">
        <v>40342.628437500003</v>
      </c>
      <c r="G1971" s="7">
        <v>0</v>
      </c>
      <c r="H1971" s="7">
        <v>1</v>
      </c>
      <c r="I1971" s="7" t="b">
        <f t="shared" si="90"/>
        <v>0</v>
      </c>
      <c r="J1971" s="7" t="b">
        <f t="shared" si="91"/>
        <v>0</v>
      </c>
      <c r="K1971" s="7">
        <f t="shared" si="92"/>
        <v>0</v>
      </c>
      <c r="L1971" s="7">
        <f>WEEKDAY(Table1[[#This Row],[post_time]])</f>
        <v>1</v>
      </c>
      <c r="M1971" s="7">
        <f>VLOOKUP(Table1[[#This Row],[topic_id]],'All Topics Data'!$A$2:$I$1243,8,FALSE)</f>
        <v>40342.62777777778</v>
      </c>
      <c r="N1971" s="7">
        <f>Table1[[#This Row],[Hui Reply?]]*(Table1[[#This Row],[post_time]]-Table1[[#This Row],[timestamp of previous reply]])</f>
        <v>0</v>
      </c>
      <c r="O1971" s="3">
        <f>O1970+Table1[[#This Row],[Hui Reply?]]</f>
        <v>453</v>
      </c>
      <c r="P1971" s="19">
        <f>INT(Table1[[#This Row],[post_time]])</f>
        <v>40342</v>
      </c>
      <c r="Q1971" s="3">
        <f>IF(Table1[[#This Row],[Hui Reply?]],VLOOKUP(Table1[[#This Row],[topic_id]],'All Topics Data'!$A$2:$E$1243,5,FALSE),0)</f>
        <v>0</v>
      </c>
      <c r="R1971" s="8">
        <f>Table1[[#This Row],[post_time]]+8/24</f>
        <v>40342.961770833339</v>
      </c>
      <c r="S1971" s="3">
        <f>IF(Table1[[#This Row],[post_position]]=1,0,SUMIFS($F$2:F1971,$H$2:H1971,Table1[[#This Row],[post_position]]-1,$C$2:C1971,Table1[[#This Row],[topic_id]]))</f>
        <v>0</v>
      </c>
    </row>
    <row r="1972" spans="1:19" x14ac:dyDescent="0.25">
      <c r="A1972" s="7">
        <v>1998</v>
      </c>
      <c r="B1972" s="7">
        <v>1</v>
      </c>
      <c r="C1972" s="7">
        <v>531</v>
      </c>
      <c r="D1972" s="7">
        <v>2865</v>
      </c>
      <c r="F1972" s="8">
        <v>40342.709699074076</v>
      </c>
      <c r="G1972" s="7">
        <v>0</v>
      </c>
      <c r="H1972" s="7">
        <v>2</v>
      </c>
      <c r="I1972" s="7" t="b">
        <f t="shared" si="90"/>
        <v>0</v>
      </c>
      <c r="J1972" s="7" t="b">
        <f t="shared" si="91"/>
        <v>1</v>
      </c>
      <c r="K1972" s="7">
        <f t="shared" si="92"/>
        <v>0</v>
      </c>
      <c r="L1972" s="7">
        <f>WEEKDAY(Table1[[#This Row],[post_time]])</f>
        <v>1</v>
      </c>
      <c r="M1972" s="7">
        <f>VLOOKUP(Table1[[#This Row],[topic_id]],'All Topics Data'!$A$2:$I$1243,8,FALSE)</f>
        <v>40342.62777777778</v>
      </c>
      <c r="N1972" s="7">
        <f>Table1[[#This Row],[Hui Reply?]]*(Table1[[#This Row],[post_time]]-Table1[[#This Row],[timestamp of previous reply]])</f>
        <v>0</v>
      </c>
      <c r="O1972" s="3">
        <f>O1971+Table1[[#This Row],[Hui Reply?]]</f>
        <v>453</v>
      </c>
      <c r="P1972" s="19">
        <f>INT(Table1[[#This Row],[post_time]])</f>
        <v>40342</v>
      </c>
      <c r="Q1972" s="3">
        <f>IF(Table1[[#This Row],[Hui Reply?]],VLOOKUP(Table1[[#This Row],[topic_id]],'All Topics Data'!$A$2:$E$1243,5,FALSE),0)</f>
        <v>0</v>
      </c>
      <c r="R1972" s="8">
        <f>Table1[[#This Row],[post_time]]+8/24</f>
        <v>40343.043032407411</v>
      </c>
      <c r="S1972" s="3">
        <f>IF(Table1[[#This Row],[post_position]]=1,0,SUMIFS($F$2:F1972,$H$2:H1972,Table1[[#This Row],[post_position]]-1,$C$2:C1972,Table1[[#This Row],[topic_id]]))</f>
        <v>40342.628437500003</v>
      </c>
    </row>
    <row r="1973" spans="1:19" x14ac:dyDescent="0.25">
      <c r="A1973" s="7">
        <v>1999</v>
      </c>
      <c r="B1973" s="7">
        <v>1</v>
      </c>
      <c r="C1973" s="7">
        <v>531</v>
      </c>
      <c r="D1973" s="7">
        <v>24</v>
      </c>
      <c r="E1973" s="2"/>
      <c r="F1973" s="8">
        <v>40343.003171296295</v>
      </c>
      <c r="G1973" s="7">
        <v>0</v>
      </c>
      <c r="H1973" s="7">
        <v>3</v>
      </c>
      <c r="I1973" s="7" t="b">
        <f t="shared" si="90"/>
        <v>1</v>
      </c>
      <c r="J1973" s="7" t="b">
        <f t="shared" si="91"/>
        <v>1</v>
      </c>
      <c r="K1973" s="7">
        <f t="shared" si="92"/>
        <v>1</v>
      </c>
      <c r="L1973" s="7">
        <f>WEEKDAY(Table1[[#This Row],[post_time]])</f>
        <v>2</v>
      </c>
      <c r="M1973" s="7">
        <f>VLOOKUP(Table1[[#This Row],[topic_id]],'All Topics Data'!$A$2:$I$1243,8,FALSE)</f>
        <v>40342.62777777778</v>
      </c>
      <c r="N1973" s="7">
        <f>Table1[[#This Row],[Hui Reply?]]*(Table1[[#This Row],[post_time]]-Table1[[#This Row],[timestamp of previous reply]])</f>
        <v>0.29347222221986158</v>
      </c>
      <c r="O1973" s="3">
        <f>O1972+Table1[[#This Row],[Hui Reply?]]</f>
        <v>454</v>
      </c>
      <c r="P1973" s="19">
        <f>INT(Table1[[#This Row],[post_time]])</f>
        <v>40343</v>
      </c>
      <c r="Q1973" s="3" t="str">
        <f>IF(Table1[[#This Row],[Hui Reply?]],VLOOKUP(Table1[[#This Row],[topic_id]],'All Topics Data'!$A$2:$E$1243,5,FALSE),0)</f>
        <v>JayTee</v>
      </c>
      <c r="R1973" s="8">
        <f>Table1[[#This Row],[post_time]]+8/24</f>
        <v>40343.336504629631</v>
      </c>
      <c r="S1973" s="3">
        <f>IF(Table1[[#This Row],[post_position]]=1,0,SUMIFS($F$2:F1973,$H$2:H1973,Table1[[#This Row],[post_position]]-1,$C$2:C1973,Table1[[#This Row],[topic_id]]))</f>
        <v>40342.709699074076</v>
      </c>
    </row>
    <row r="1974" spans="1:19" x14ac:dyDescent="0.25">
      <c r="A1974" s="7">
        <v>2000</v>
      </c>
      <c r="B1974" s="7">
        <v>5</v>
      </c>
      <c r="C1974" s="7">
        <v>532</v>
      </c>
      <c r="D1974" s="7">
        <v>1</v>
      </c>
      <c r="E1974" s="2"/>
      <c r="F1974" s="8">
        <v>40343.318391203706</v>
      </c>
      <c r="G1974" s="7">
        <v>0</v>
      </c>
      <c r="H1974" s="7">
        <v>1</v>
      </c>
      <c r="I1974" s="7" t="b">
        <f t="shared" si="90"/>
        <v>0</v>
      </c>
      <c r="J1974" s="7" t="b">
        <f t="shared" si="91"/>
        <v>0</v>
      </c>
      <c r="K1974" s="7">
        <f t="shared" si="92"/>
        <v>0</v>
      </c>
      <c r="L1974" s="7">
        <f>WEEKDAY(Table1[[#This Row],[post_time]])</f>
        <v>2</v>
      </c>
      <c r="M1974" s="7">
        <f>VLOOKUP(Table1[[#This Row],[topic_id]],'All Topics Data'!$A$2:$I$1243,8,FALSE)</f>
        <v>40343.318055555559</v>
      </c>
      <c r="N1974" s="7">
        <f>Table1[[#This Row],[Hui Reply?]]*(Table1[[#This Row],[post_time]]-Table1[[#This Row],[timestamp of previous reply]])</f>
        <v>0</v>
      </c>
      <c r="O1974" s="3">
        <f>O1973+Table1[[#This Row],[Hui Reply?]]</f>
        <v>454</v>
      </c>
      <c r="P1974" s="19">
        <f>INT(Table1[[#This Row],[post_time]])</f>
        <v>40343</v>
      </c>
      <c r="Q1974" s="3">
        <f>IF(Table1[[#This Row],[Hui Reply?]],VLOOKUP(Table1[[#This Row],[topic_id]],'All Topics Data'!$A$2:$E$1243,5,FALSE),0)</f>
        <v>0</v>
      </c>
      <c r="R1974" s="8">
        <f>Table1[[#This Row],[post_time]]+8/24</f>
        <v>40343.651724537041</v>
      </c>
      <c r="S1974" s="3">
        <f>IF(Table1[[#This Row],[post_position]]=1,0,SUMIFS($F$2:F1974,$H$2:H1974,Table1[[#This Row],[post_position]]-1,$C$2:C1974,Table1[[#This Row],[topic_id]]))</f>
        <v>0</v>
      </c>
    </row>
    <row r="1975" spans="1:19" x14ac:dyDescent="0.25">
      <c r="A1975" s="7">
        <v>2001</v>
      </c>
      <c r="B1975" s="7">
        <v>1</v>
      </c>
      <c r="C1975" s="7">
        <v>533</v>
      </c>
      <c r="D1975" s="7">
        <v>3496</v>
      </c>
      <c r="E1975" s="2"/>
      <c r="F1975" s="8">
        <v>40343.956967592596</v>
      </c>
      <c r="G1975" s="7">
        <v>0</v>
      </c>
      <c r="H1975" s="7">
        <v>1</v>
      </c>
      <c r="I1975" s="7" t="b">
        <f t="shared" si="90"/>
        <v>0</v>
      </c>
      <c r="J1975" s="7" t="b">
        <f t="shared" si="91"/>
        <v>0</v>
      </c>
      <c r="K1975" s="7">
        <f t="shared" si="92"/>
        <v>0</v>
      </c>
      <c r="L1975" s="7">
        <f>WEEKDAY(Table1[[#This Row],[post_time]])</f>
        <v>2</v>
      </c>
      <c r="M1975" s="7">
        <f>VLOOKUP(Table1[[#This Row],[topic_id]],'All Topics Data'!$A$2:$I$1243,8,FALSE)</f>
        <v>40343.956944444442</v>
      </c>
      <c r="N1975" s="7">
        <f>Table1[[#This Row],[Hui Reply?]]*(Table1[[#This Row],[post_time]]-Table1[[#This Row],[timestamp of previous reply]])</f>
        <v>0</v>
      </c>
      <c r="O1975" s="3">
        <f>O1974+Table1[[#This Row],[Hui Reply?]]</f>
        <v>454</v>
      </c>
      <c r="P1975" s="19">
        <f>INT(Table1[[#This Row],[post_time]])</f>
        <v>40343</v>
      </c>
      <c r="Q1975" s="3">
        <f>IF(Table1[[#This Row],[Hui Reply?]],VLOOKUP(Table1[[#This Row],[topic_id]],'All Topics Data'!$A$2:$E$1243,5,FALSE),0)</f>
        <v>0</v>
      </c>
      <c r="R1975" s="8">
        <f>Table1[[#This Row],[post_time]]+8/24</f>
        <v>40344.290300925932</v>
      </c>
      <c r="S1975" s="3">
        <f>IF(Table1[[#This Row],[post_position]]=1,0,SUMIFS($F$2:F1975,$H$2:H1975,Table1[[#This Row],[post_position]]-1,$C$2:C1975,Table1[[#This Row],[topic_id]]))</f>
        <v>0</v>
      </c>
    </row>
    <row r="1976" spans="1:19" x14ac:dyDescent="0.25">
      <c r="A1976" s="7">
        <v>2002</v>
      </c>
      <c r="B1976" s="7">
        <v>1</v>
      </c>
      <c r="C1976" s="7">
        <v>533</v>
      </c>
      <c r="D1976" s="7">
        <v>1</v>
      </c>
      <c r="E1976" s="2"/>
      <c r="F1976" s="8">
        <v>40343.974560185183</v>
      </c>
      <c r="G1976" s="7">
        <v>0</v>
      </c>
      <c r="H1976" s="7">
        <v>2</v>
      </c>
      <c r="I1976" s="7" t="b">
        <f t="shared" si="90"/>
        <v>0</v>
      </c>
      <c r="J1976" s="7" t="b">
        <f t="shared" si="91"/>
        <v>1</v>
      </c>
      <c r="K1976" s="7">
        <f t="shared" si="92"/>
        <v>0</v>
      </c>
      <c r="L1976" s="7">
        <f>WEEKDAY(Table1[[#This Row],[post_time]])</f>
        <v>2</v>
      </c>
      <c r="M1976" s="7">
        <f>VLOOKUP(Table1[[#This Row],[topic_id]],'All Topics Data'!$A$2:$I$1243,8,FALSE)</f>
        <v>40343.956944444442</v>
      </c>
      <c r="N1976" s="7">
        <f>Table1[[#This Row],[Hui Reply?]]*(Table1[[#This Row],[post_time]]-Table1[[#This Row],[timestamp of previous reply]])</f>
        <v>0</v>
      </c>
      <c r="O1976" s="3">
        <f>O1975+Table1[[#This Row],[Hui Reply?]]</f>
        <v>454</v>
      </c>
      <c r="P1976" s="19">
        <f>INT(Table1[[#This Row],[post_time]])</f>
        <v>40343</v>
      </c>
      <c r="Q1976" s="3">
        <f>IF(Table1[[#This Row],[Hui Reply?]],VLOOKUP(Table1[[#This Row],[topic_id]],'All Topics Data'!$A$2:$E$1243,5,FALSE),0)</f>
        <v>0</v>
      </c>
      <c r="R1976" s="8">
        <f>Table1[[#This Row],[post_time]]+8/24</f>
        <v>40344.307893518519</v>
      </c>
      <c r="S1976" s="3">
        <f>IF(Table1[[#This Row],[post_position]]=1,0,SUMIFS($F$2:F1976,$H$2:H1976,Table1[[#This Row],[post_position]]-1,$C$2:C1976,Table1[[#This Row],[topic_id]]))</f>
        <v>40343.956967592596</v>
      </c>
    </row>
    <row r="1977" spans="1:19" x14ac:dyDescent="0.25">
      <c r="A1977" s="7">
        <v>2003</v>
      </c>
      <c r="B1977" s="7">
        <v>1</v>
      </c>
      <c r="C1977" s="7">
        <v>533</v>
      </c>
      <c r="D1977" s="7">
        <v>24</v>
      </c>
      <c r="E1977" s="2"/>
      <c r="F1977" s="8">
        <v>40343.992164351854</v>
      </c>
      <c r="G1977" s="7">
        <v>0</v>
      </c>
      <c r="H1977" s="7">
        <v>3</v>
      </c>
      <c r="I1977" s="7" t="b">
        <f t="shared" si="90"/>
        <v>1</v>
      </c>
      <c r="J1977" s="7" t="b">
        <f t="shared" si="91"/>
        <v>1</v>
      </c>
      <c r="K1977" s="7">
        <f t="shared" si="92"/>
        <v>1</v>
      </c>
      <c r="L1977" s="7">
        <f>WEEKDAY(Table1[[#This Row],[post_time]])</f>
        <v>2</v>
      </c>
      <c r="M1977" s="7">
        <f>VLOOKUP(Table1[[#This Row],[topic_id]],'All Topics Data'!$A$2:$I$1243,8,FALSE)</f>
        <v>40343.956944444442</v>
      </c>
      <c r="N1977" s="7">
        <f>Table1[[#This Row],[Hui Reply?]]*(Table1[[#This Row],[post_time]]-Table1[[#This Row],[timestamp of previous reply]])</f>
        <v>1.7604166670935228E-2</v>
      </c>
      <c r="O1977" s="3">
        <f>O1976+Table1[[#This Row],[Hui Reply?]]</f>
        <v>455</v>
      </c>
      <c r="P1977" s="19">
        <f>INT(Table1[[#This Row],[post_time]])</f>
        <v>40343</v>
      </c>
      <c r="Q1977" s="3" t="str">
        <f>IF(Table1[[#This Row],[Hui Reply?]],VLOOKUP(Table1[[#This Row],[topic_id]],'All Topics Data'!$A$2:$E$1243,5,FALSE),0)</f>
        <v>Scouse</v>
      </c>
      <c r="R1977" s="8">
        <f>Table1[[#This Row],[post_time]]+8/24</f>
        <v>40344.325497685189</v>
      </c>
      <c r="S1977" s="3">
        <f>IF(Table1[[#This Row],[post_position]]=1,0,SUMIFS($F$2:F1977,$H$2:H1977,Table1[[#This Row],[post_position]]-1,$C$2:C1977,Table1[[#This Row],[topic_id]]))</f>
        <v>40343.974560185183</v>
      </c>
    </row>
    <row r="1978" spans="1:19" x14ac:dyDescent="0.25">
      <c r="A1978" s="7">
        <v>2004</v>
      </c>
      <c r="B1978" s="7">
        <v>4</v>
      </c>
      <c r="C1978" s="7">
        <v>2</v>
      </c>
      <c r="D1978" s="7">
        <v>6520</v>
      </c>
      <c r="F1978" s="8">
        <v>40344.393553240741</v>
      </c>
      <c r="G1978" s="7">
        <v>0</v>
      </c>
      <c r="H1978" s="7">
        <v>52</v>
      </c>
      <c r="I1978" s="7" t="b">
        <f t="shared" si="90"/>
        <v>0</v>
      </c>
      <c r="J1978" s="7" t="b">
        <f t="shared" si="91"/>
        <v>1</v>
      </c>
      <c r="K1978" s="7">
        <f t="shared" si="92"/>
        <v>0</v>
      </c>
      <c r="L1978" s="7">
        <f>WEEKDAY(Table1[[#This Row],[post_time]])</f>
        <v>3</v>
      </c>
      <c r="M1978" s="7">
        <f>VLOOKUP(Table1[[#This Row],[topic_id]],'All Topics Data'!$A$2:$I$1243,8,FALSE)</f>
        <v>40019.929861111108</v>
      </c>
      <c r="N1978" s="7">
        <f>Table1[[#This Row],[Hui Reply?]]*(Table1[[#This Row],[post_time]]-Table1[[#This Row],[timestamp of previous reply]])</f>
        <v>0</v>
      </c>
      <c r="O1978" s="3">
        <f>O1977+Table1[[#This Row],[Hui Reply?]]</f>
        <v>455</v>
      </c>
      <c r="P1978" s="19">
        <f>INT(Table1[[#This Row],[post_time]])</f>
        <v>40344</v>
      </c>
      <c r="Q1978" s="3">
        <f>IF(Table1[[#This Row],[Hui Reply?]],VLOOKUP(Table1[[#This Row],[topic_id]],'All Topics Data'!$A$2:$E$1243,5,FALSE),0)</f>
        <v>0</v>
      </c>
      <c r="R1978" s="8">
        <f>Table1[[#This Row],[post_time]]+8/24</f>
        <v>40344.726886574077</v>
      </c>
      <c r="S1978" s="3">
        <f>IF(Table1[[#This Row],[post_position]]=1,0,SUMIFS($F$2:F1978,$H$2:H1978,Table1[[#This Row],[post_position]]-1,$C$2:C1978,Table1[[#This Row],[topic_id]]))</f>
        <v>40335.912777777776</v>
      </c>
    </row>
    <row r="1979" spans="1:19" x14ac:dyDescent="0.25">
      <c r="A1979" s="7">
        <v>2006</v>
      </c>
      <c r="B1979" s="7">
        <v>1</v>
      </c>
      <c r="C1979" s="7">
        <v>535</v>
      </c>
      <c r="D1979" s="7">
        <v>6381</v>
      </c>
      <c r="E1979" s="2"/>
      <c r="F1979" s="8">
        <v>40344.424861111111</v>
      </c>
      <c r="G1979" s="7">
        <v>0</v>
      </c>
      <c r="H1979" s="7">
        <v>1</v>
      </c>
      <c r="I1979" s="7" t="b">
        <f t="shared" si="90"/>
        <v>0</v>
      </c>
      <c r="J1979" s="7" t="b">
        <f t="shared" si="91"/>
        <v>0</v>
      </c>
      <c r="K1979" s="7">
        <f t="shared" si="92"/>
        <v>0</v>
      </c>
      <c r="L1979" s="7">
        <f>WEEKDAY(Table1[[#This Row],[post_time]])</f>
        <v>3</v>
      </c>
      <c r="M1979" s="7">
        <f>VLOOKUP(Table1[[#This Row],[topic_id]],'All Topics Data'!$A$2:$I$1243,8,FALSE)</f>
        <v>40344.424305555556</v>
      </c>
      <c r="N1979" s="7">
        <f>Table1[[#This Row],[Hui Reply?]]*(Table1[[#This Row],[post_time]]-Table1[[#This Row],[timestamp of previous reply]])</f>
        <v>0</v>
      </c>
      <c r="O1979" s="3">
        <f>O1978+Table1[[#This Row],[Hui Reply?]]</f>
        <v>455</v>
      </c>
      <c r="P1979" s="19">
        <f>INT(Table1[[#This Row],[post_time]])</f>
        <v>40344</v>
      </c>
      <c r="Q1979" s="3">
        <f>IF(Table1[[#This Row],[Hui Reply?]],VLOOKUP(Table1[[#This Row],[topic_id]],'All Topics Data'!$A$2:$E$1243,5,FALSE),0)</f>
        <v>0</v>
      </c>
      <c r="R1979" s="8">
        <f>Table1[[#This Row],[post_time]]+8/24</f>
        <v>40344.758194444446</v>
      </c>
      <c r="S1979" s="3">
        <f>IF(Table1[[#This Row],[post_position]]=1,0,SUMIFS($F$2:F1979,$H$2:H1979,Table1[[#This Row],[post_position]]-1,$C$2:C1979,Table1[[#This Row],[topic_id]]))</f>
        <v>0</v>
      </c>
    </row>
    <row r="1980" spans="1:19" x14ac:dyDescent="0.25">
      <c r="A1980" s="7">
        <v>2007</v>
      </c>
      <c r="B1980" s="7">
        <v>1</v>
      </c>
      <c r="C1980" s="7">
        <v>535</v>
      </c>
      <c r="D1980" s="7">
        <v>1</v>
      </c>
      <c r="F1980" s="8">
        <v>40344.511828703704</v>
      </c>
      <c r="G1980" s="7">
        <v>0</v>
      </c>
      <c r="H1980" s="7">
        <v>2</v>
      </c>
      <c r="I1980" s="7" t="b">
        <f t="shared" si="90"/>
        <v>0</v>
      </c>
      <c r="J1980" s="7" t="b">
        <f t="shared" si="91"/>
        <v>1</v>
      </c>
      <c r="K1980" s="7">
        <f t="shared" si="92"/>
        <v>0</v>
      </c>
      <c r="L1980" s="7">
        <f>WEEKDAY(Table1[[#This Row],[post_time]])</f>
        <v>3</v>
      </c>
      <c r="M1980" s="7">
        <f>VLOOKUP(Table1[[#This Row],[topic_id]],'All Topics Data'!$A$2:$I$1243,8,FALSE)</f>
        <v>40344.424305555556</v>
      </c>
      <c r="N1980" s="7">
        <f>Table1[[#This Row],[Hui Reply?]]*(Table1[[#This Row],[post_time]]-Table1[[#This Row],[timestamp of previous reply]])</f>
        <v>0</v>
      </c>
      <c r="O1980" s="3">
        <f>O1979+Table1[[#This Row],[Hui Reply?]]</f>
        <v>455</v>
      </c>
      <c r="P1980" s="19">
        <f>INT(Table1[[#This Row],[post_time]])</f>
        <v>40344</v>
      </c>
      <c r="Q1980" s="3">
        <f>IF(Table1[[#This Row],[Hui Reply?]],VLOOKUP(Table1[[#This Row],[topic_id]],'All Topics Data'!$A$2:$E$1243,5,FALSE),0)</f>
        <v>0</v>
      </c>
      <c r="R1980" s="8">
        <f>Table1[[#This Row],[post_time]]+8/24</f>
        <v>40344.84516203704</v>
      </c>
      <c r="S1980" s="3">
        <f>IF(Table1[[#This Row],[post_position]]=1,0,SUMIFS($F$2:F1980,$H$2:H1980,Table1[[#This Row],[post_position]]-1,$C$2:C1980,Table1[[#This Row],[topic_id]]))</f>
        <v>40344.424861111111</v>
      </c>
    </row>
    <row r="1981" spans="1:19" x14ac:dyDescent="0.25">
      <c r="A1981" s="7">
        <v>2008</v>
      </c>
      <c r="B1981" s="7">
        <v>4</v>
      </c>
      <c r="C1981" s="7">
        <v>2</v>
      </c>
      <c r="D1981" s="7">
        <v>1</v>
      </c>
      <c r="F1981" s="8">
        <v>40344.516631944447</v>
      </c>
      <c r="G1981" s="7">
        <v>0</v>
      </c>
      <c r="H1981" s="7">
        <v>53</v>
      </c>
      <c r="I1981" s="7" t="b">
        <f t="shared" si="90"/>
        <v>0</v>
      </c>
      <c r="J1981" s="7" t="b">
        <f t="shared" si="91"/>
        <v>1</v>
      </c>
      <c r="K1981" s="7">
        <f t="shared" si="92"/>
        <v>0</v>
      </c>
      <c r="L1981" s="7">
        <f>WEEKDAY(Table1[[#This Row],[post_time]])</f>
        <v>3</v>
      </c>
      <c r="M1981" s="7">
        <f>VLOOKUP(Table1[[#This Row],[topic_id]],'All Topics Data'!$A$2:$I$1243,8,FALSE)</f>
        <v>40019.929861111108</v>
      </c>
      <c r="N1981" s="7">
        <f>Table1[[#This Row],[Hui Reply?]]*(Table1[[#This Row],[post_time]]-Table1[[#This Row],[timestamp of previous reply]])</f>
        <v>0</v>
      </c>
      <c r="O1981" s="3">
        <f>O1980+Table1[[#This Row],[Hui Reply?]]</f>
        <v>455</v>
      </c>
      <c r="P1981" s="19">
        <f>INT(Table1[[#This Row],[post_time]])</f>
        <v>40344</v>
      </c>
      <c r="Q1981" s="3">
        <f>IF(Table1[[#This Row],[Hui Reply?]],VLOOKUP(Table1[[#This Row],[topic_id]],'All Topics Data'!$A$2:$E$1243,5,FALSE),0)</f>
        <v>0</v>
      </c>
      <c r="R1981" s="8">
        <f>Table1[[#This Row],[post_time]]+8/24</f>
        <v>40344.849965277783</v>
      </c>
      <c r="S1981" s="3">
        <f>IF(Table1[[#This Row],[post_position]]=1,0,SUMIFS($F$2:F1981,$H$2:H1981,Table1[[#This Row],[post_position]]-1,$C$2:C1981,Table1[[#This Row],[topic_id]]))</f>
        <v>40344.393553240741</v>
      </c>
    </row>
    <row r="1982" spans="1:19" x14ac:dyDescent="0.25">
      <c r="A1982" s="7">
        <v>2009</v>
      </c>
      <c r="B1982" s="7">
        <v>1</v>
      </c>
      <c r="C1982" s="7">
        <v>536</v>
      </c>
      <c r="D1982" s="7">
        <v>3983</v>
      </c>
      <c r="E1982" s="2"/>
      <c r="F1982" s="8">
        <v>40344.565891203703</v>
      </c>
      <c r="G1982" s="7">
        <v>0</v>
      </c>
      <c r="H1982" s="7">
        <v>1</v>
      </c>
      <c r="I1982" s="7" t="b">
        <f t="shared" si="90"/>
        <v>0</v>
      </c>
      <c r="J1982" s="7" t="b">
        <f t="shared" si="91"/>
        <v>0</v>
      </c>
      <c r="K1982" s="7">
        <f t="shared" si="92"/>
        <v>0</v>
      </c>
      <c r="L1982" s="7">
        <f>WEEKDAY(Table1[[#This Row],[post_time]])</f>
        <v>3</v>
      </c>
      <c r="M1982" s="7">
        <f>VLOOKUP(Table1[[#This Row],[topic_id]],'All Topics Data'!$A$2:$I$1243,8,FALSE)</f>
        <v>40344.56527777778</v>
      </c>
      <c r="N1982" s="7">
        <f>Table1[[#This Row],[Hui Reply?]]*(Table1[[#This Row],[post_time]]-Table1[[#This Row],[timestamp of previous reply]])</f>
        <v>0</v>
      </c>
      <c r="O1982" s="3">
        <f>O1981+Table1[[#This Row],[Hui Reply?]]</f>
        <v>455</v>
      </c>
      <c r="P1982" s="19">
        <f>INT(Table1[[#This Row],[post_time]])</f>
        <v>40344</v>
      </c>
      <c r="Q1982" s="3">
        <f>IF(Table1[[#This Row],[Hui Reply?]],VLOOKUP(Table1[[#This Row],[topic_id]],'All Topics Data'!$A$2:$E$1243,5,FALSE),0)</f>
        <v>0</v>
      </c>
      <c r="R1982" s="8">
        <f>Table1[[#This Row],[post_time]]+8/24</f>
        <v>40344.899224537039</v>
      </c>
      <c r="S1982" s="3">
        <f>IF(Table1[[#This Row],[post_position]]=1,0,SUMIFS($F$2:F1982,$H$2:H1982,Table1[[#This Row],[post_position]]-1,$C$2:C1982,Table1[[#This Row],[topic_id]]))</f>
        <v>0</v>
      </c>
    </row>
    <row r="1983" spans="1:19" x14ac:dyDescent="0.25">
      <c r="A1983" s="7">
        <v>2010</v>
      </c>
      <c r="B1983" s="7">
        <v>1</v>
      </c>
      <c r="C1983" s="7">
        <v>536</v>
      </c>
      <c r="D1983" s="7">
        <v>24</v>
      </c>
      <c r="E1983" s="2"/>
      <c r="F1983" s="8">
        <v>40344.579826388886</v>
      </c>
      <c r="G1983" s="7">
        <v>0</v>
      </c>
      <c r="H1983" s="7">
        <v>2</v>
      </c>
      <c r="I1983" s="7" t="b">
        <f t="shared" si="90"/>
        <v>1</v>
      </c>
      <c r="J1983" s="7" t="b">
        <f t="shared" si="91"/>
        <v>1</v>
      </c>
      <c r="K1983" s="7">
        <f t="shared" si="92"/>
        <v>1</v>
      </c>
      <c r="L1983" s="7">
        <f>WEEKDAY(Table1[[#This Row],[post_time]])</f>
        <v>3</v>
      </c>
      <c r="M1983" s="7">
        <f>VLOOKUP(Table1[[#This Row],[topic_id]],'All Topics Data'!$A$2:$I$1243,8,FALSE)</f>
        <v>40344.56527777778</v>
      </c>
      <c r="N1983" s="7">
        <f>Table1[[#This Row],[Hui Reply?]]*(Table1[[#This Row],[post_time]]-Table1[[#This Row],[timestamp of previous reply]])</f>
        <v>1.3935185183072463E-2</v>
      </c>
      <c r="O1983" s="3">
        <f>O1982+Table1[[#This Row],[Hui Reply?]]</f>
        <v>456</v>
      </c>
      <c r="P1983" s="19">
        <f>INT(Table1[[#This Row],[post_time]])</f>
        <v>40344</v>
      </c>
      <c r="Q1983" s="3" t="str">
        <f>IF(Table1[[#This Row],[Hui Reply?]],VLOOKUP(Table1[[#This Row],[topic_id]],'All Topics Data'!$A$2:$E$1243,5,FALSE),0)</f>
        <v>vinu</v>
      </c>
      <c r="R1983" s="8">
        <f>Table1[[#This Row],[post_time]]+8/24</f>
        <v>40344.913159722222</v>
      </c>
      <c r="S1983" s="3">
        <f>IF(Table1[[#This Row],[post_position]]=1,0,SUMIFS($F$2:F1983,$H$2:H1983,Table1[[#This Row],[post_position]]-1,$C$2:C1983,Table1[[#This Row],[topic_id]]))</f>
        <v>40344.565891203703</v>
      </c>
    </row>
    <row r="1984" spans="1:19" x14ac:dyDescent="0.25">
      <c r="A1984" s="7">
        <v>2011</v>
      </c>
      <c r="B1984" s="7">
        <v>1</v>
      </c>
      <c r="C1984" s="7">
        <v>536</v>
      </c>
      <c r="D1984" s="7">
        <v>3983</v>
      </c>
      <c r="E1984" s="2"/>
      <c r="F1984" s="8">
        <v>40344.654826388891</v>
      </c>
      <c r="G1984" s="7">
        <v>0</v>
      </c>
      <c r="H1984" s="7">
        <v>3</v>
      </c>
      <c r="I1984" s="7" t="b">
        <f t="shared" si="90"/>
        <v>0</v>
      </c>
      <c r="J1984" s="7" t="b">
        <f t="shared" si="91"/>
        <v>1</v>
      </c>
      <c r="K1984" s="7">
        <f t="shared" si="92"/>
        <v>0</v>
      </c>
      <c r="L1984" s="7">
        <f>WEEKDAY(Table1[[#This Row],[post_time]])</f>
        <v>3</v>
      </c>
      <c r="M1984" s="7">
        <f>VLOOKUP(Table1[[#This Row],[topic_id]],'All Topics Data'!$A$2:$I$1243,8,FALSE)</f>
        <v>40344.56527777778</v>
      </c>
      <c r="N1984" s="7">
        <f>Table1[[#This Row],[Hui Reply?]]*(Table1[[#This Row],[post_time]]-Table1[[#This Row],[timestamp of previous reply]])</f>
        <v>0</v>
      </c>
      <c r="O1984" s="3">
        <f>O1983+Table1[[#This Row],[Hui Reply?]]</f>
        <v>456</v>
      </c>
      <c r="P1984" s="19">
        <f>INT(Table1[[#This Row],[post_time]])</f>
        <v>40344</v>
      </c>
      <c r="Q1984" s="3">
        <f>IF(Table1[[#This Row],[Hui Reply?]],VLOOKUP(Table1[[#This Row],[topic_id]],'All Topics Data'!$A$2:$E$1243,5,FALSE),0)</f>
        <v>0</v>
      </c>
      <c r="R1984" s="8">
        <f>Table1[[#This Row],[post_time]]+8/24</f>
        <v>40344.988159722227</v>
      </c>
      <c r="S1984" s="3">
        <f>IF(Table1[[#This Row],[post_position]]=1,0,SUMIFS($F$2:F1984,$H$2:H1984,Table1[[#This Row],[post_position]]-1,$C$2:C1984,Table1[[#This Row],[topic_id]]))</f>
        <v>40344.579826388886</v>
      </c>
    </row>
    <row r="1985" spans="1:19" x14ac:dyDescent="0.25">
      <c r="A1985" s="7">
        <v>2012</v>
      </c>
      <c r="B1985" s="7">
        <v>1</v>
      </c>
      <c r="C1985" s="7">
        <v>537</v>
      </c>
      <c r="D1985" s="7">
        <v>5971</v>
      </c>
      <c r="E1985" s="2"/>
      <c r="F1985" s="8">
        <v>40344.660833333335</v>
      </c>
      <c r="G1985" s="7">
        <v>0</v>
      </c>
      <c r="H1985" s="7">
        <v>1</v>
      </c>
      <c r="I1985" s="7" t="b">
        <f t="shared" si="90"/>
        <v>0</v>
      </c>
      <c r="J1985" s="7" t="b">
        <f t="shared" si="91"/>
        <v>0</v>
      </c>
      <c r="K1985" s="7">
        <f t="shared" si="92"/>
        <v>0</v>
      </c>
      <c r="L1985" s="7">
        <f>WEEKDAY(Table1[[#This Row],[post_time]])</f>
        <v>3</v>
      </c>
      <c r="M1985" s="7">
        <f>VLOOKUP(Table1[[#This Row],[topic_id]],'All Topics Data'!$A$2:$I$1243,8,FALSE)</f>
        <v>40344.660416666666</v>
      </c>
      <c r="N1985" s="7">
        <f>Table1[[#This Row],[Hui Reply?]]*(Table1[[#This Row],[post_time]]-Table1[[#This Row],[timestamp of previous reply]])</f>
        <v>0</v>
      </c>
      <c r="O1985" s="3">
        <f>O1984+Table1[[#This Row],[Hui Reply?]]</f>
        <v>456</v>
      </c>
      <c r="P1985" s="19">
        <f>INT(Table1[[#This Row],[post_time]])</f>
        <v>40344</v>
      </c>
      <c r="Q1985" s="3">
        <f>IF(Table1[[#This Row],[Hui Reply?]],VLOOKUP(Table1[[#This Row],[topic_id]],'All Topics Data'!$A$2:$E$1243,5,FALSE),0)</f>
        <v>0</v>
      </c>
      <c r="R1985" s="8">
        <f>Table1[[#This Row],[post_time]]+8/24</f>
        <v>40344.994166666671</v>
      </c>
      <c r="S1985" s="3">
        <f>IF(Table1[[#This Row],[post_position]]=1,0,SUMIFS($F$2:F1985,$H$2:H1985,Table1[[#This Row],[post_position]]-1,$C$2:C1985,Table1[[#This Row],[topic_id]]))</f>
        <v>0</v>
      </c>
    </row>
    <row r="1986" spans="1:19" x14ac:dyDescent="0.25">
      <c r="A1986" s="7">
        <v>2013</v>
      </c>
      <c r="B1986" s="7">
        <v>1</v>
      </c>
      <c r="C1986" s="7">
        <v>538</v>
      </c>
      <c r="D1986" s="7">
        <v>6522</v>
      </c>
      <c r="E1986" s="2"/>
      <c r="F1986" s="8">
        <v>40344.682037037041</v>
      </c>
      <c r="G1986" s="7">
        <v>0</v>
      </c>
      <c r="H1986" s="7">
        <v>1</v>
      </c>
      <c r="I1986" s="7" t="b">
        <f t="shared" si="90"/>
        <v>0</v>
      </c>
      <c r="J1986" s="7" t="b">
        <f t="shared" si="91"/>
        <v>0</v>
      </c>
      <c r="K1986" s="7">
        <f t="shared" si="92"/>
        <v>0</v>
      </c>
      <c r="L1986" s="7">
        <f>WEEKDAY(Table1[[#This Row],[post_time]])</f>
        <v>3</v>
      </c>
      <c r="M1986" s="7">
        <f>VLOOKUP(Table1[[#This Row],[topic_id]],'All Topics Data'!$A$2:$I$1243,8,FALSE)</f>
        <v>40344.681944444441</v>
      </c>
      <c r="N1986" s="7">
        <f>Table1[[#This Row],[Hui Reply?]]*(Table1[[#This Row],[post_time]]-Table1[[#This Row],[timestamp of previous reply]])</f>
        <v>0</v>
      </c>
      <c r="O1986" s="3">
        <f>O1985+Table1[[#This Row],[Hui Reply?]]</f>
        <v>456</v>
      </c>
      <c r="P1986" s="19">
        <f>INT(Table1[[#This Row],[post_time]])</f>
        <v>40344</v>
      </c>
      <c r="Q1986" s="3">
        <f>IF(Table1[[#This Row],[Hui Reply?]],VLOOKUP(Table1[[#This Row],[topic_id]],'All Topics Data'!$A$2:$E$1243,5,FALSE),0)</f>
        <v>0</v>
      </c>
      <c r="R1986" s="8">
        <f>Table1[[#This Row],[post_time]]+8/24</f>
        <v>40345.015370370376</v>
      </c>
      <c r="S1986" s="3">
        <f>IF(Table1[[#This Row],[post_position]]=1,0,SUMIFS($F$2:F1986,$H$2:H1986,Table1[[#This Row],[post_position]]-1,$C$2:C1986,Table1[[#This Row],[topic_id]]))</f>
        <v>0</v>
      </c>
    </row>
    <row r="1987" spans="1:19" x14ac:dyDescent="0.25">
      <c r="A1987" s="7">
        <v>2014</v>
      </c>
      <c r="B1987" s="7">
        <v>1</v>
      </c>
      <c r="C1987" s="7">
        <v>521</v>
      </c>
      <c r="D1987" s="7">
        <v>4557</v>
      </c>
      <c r="F1987" s="8">
        <v>40344.812905092593</v>
      </c>
      <c r="G1987" s="7">
        <v>0</v>
      </c>
      <c r="H1987" s="7">
        <v>3</v>
      </c>
      <c r="I1987" s="7" t="b">
        <f t="shared" ref="I1987:I2050" si="93">(D1987=24)</f>
        <v>0</v>
      </c>
      <c r="J1987" s="7" t="b">
        <f t="shared" ref="J1987:J2050" si="94">H1987&gt;1</f>
        <v>1</v>
      </c>
      <c r="K1987" s="7">
        <f t="shared" ref="K1987:K2050" si="95">I1987*J1987</f>
        <v>0</v>
      </c>
      <c r="L1987" s="7">
        <f>WEEKDAY(Table1[[#This Row],[post_time]])</f>
        <v>3</v>
      </c>
      <c r="M1987" s="7">
        <f>VLOOKUP(Table1[[#This Row],[topic_id]],'All Topics Data'!$A$2:$I$1243,8,FALSE)</f>
        <v>40337.938194444447</v>
      </c>
      <c r="N1987" s="7">
        <f>Table1[[#This Row],[Hui Reply?]]*(Table1[[#This Row],[post_time]]-Table1[[#This Row],[timestamp of previous reply]])</f>
        <v>0</v>
      </c>
      <c r="O1987" s="3">
        <f>O1986+Table1[[#This Row],[Hui Reply?]]</f>
        <v>456</v>
      </c>
      <c r="P1987" s="19">
        <f>INT(Table1[[#This Row],[post_time]])</f>
        <v>40344</v>
      </c>
      <c r="Q1987" s="3">
        <f>IF(Table1[[#This Row],[Hui Reply?]],VLOOKUP(Table1[[#This Row],[topic_id]],'All Topics Data'!$A$2:$E$1243,5,FALSE),0)</f>
        <v>0</v>
      </c>
      <c r="R1987" s="8">
        <f>Table1[[#This Row],[post_time]]+8/24</f>
        <v>40345.146238425928</v>
      </c>
      <c r="S1987" s="3">
        <f>IF(Table1[[#This Row],[post_position]]=1,0,SUMIFS($F$2:F1987,$H$2:H1987,Table1[[#This Row],[post_position]]-1,$C$2:C1987,Table1[[#This Row],[topic_id]]))</f>
        <v>40339.025578703702</v>
      </c>
    </row>
    <row r="1988" spans="1:19" x14ac:dyDescent="0.25">
      <c r="A1988" s="7">
        <v>2015</v>
      </c>
      <c r="B1988" s="7">
        <v>1</v>
      </c>
      <c r="C1988" s="7">
        <v>539</v>
      </c>
      <c r="D1988" s="7">
        <v>2176</v>
      </c>
      <c r="E1988" s="2"/>
      <c r="F1988" s="8">
        <v>40344.861296296294</v>
      </c>
      <c r="G1988" s="7">
        <v>0</v>
      </c>
      <c r="H1988" s="7">
        <v>1</v>
      </c>
      <c r="I1988" s="7" t="b">
        <f t="shared" si="93"/>
        <v>0</v>
      </c>
      <c r="J1988" s="7" t="b">
        <f t="shared" si="94"/>
        <v>0</v>
      </c>
      <c r="K1988" s="7">
        <f t="shared" si="95"/>
        <v>0</v>
      </c>
      <c r="L1988" s="7">
        <f>WEEKDAY(Table1[[#This Row],[post_time]])</f>
        <v>3</v>
      </c>
      <c r="M1988" s="7">
        <f>VLOOKUP(Table1[[#This Row],[topic_id]],'All Topics Data'!$A$2:$I$1243,8,FALSE)</f>
        <v>40344.861111111109</v>
      </c>
      <c r="N1988" s="7">
        <f>Table1[[#This Row],[Hui Reply?]]*(Table1[[#This Row],[post_time]]-Table1[[#This Row],[timestamp of previous reply]])</f>
        <v>0</v>
      </c>
      <c r="O1988" s="3">
        <f>O1987+Table1[[#This Row],[Hui Reply?]]</f>
        <v>456</v>
      </c>
      <c r="P1988" s="19">
        <f>INT(Table1[[#This Row],[post_time]])</f>
        <v>40344</v>
      </c>
      <c r="Q1988" s="3">
        <f>IF(Table1[[#This Row],[Hui Reply?]],VLOOKUP(Table1[[#This Row],[topic_id]],'All Topics Data'!$A$2:$E$1243,5,FALSE),0)</f>
        <v>0</v>
      </c>
      <c r="R1988" s="8">
        <f>Table1[[#This Row],[post_time]]+8/24</f>
        <v>40345.19462962963</v>
      </c>
      <c r="S1988" s="3">
        <f>IF(Table1[[#This Row],[post_position]]=1,0,SUMIFS($F$2:F1988,$H$2:H1988,Table1[[#This Row],[post_position]]-1,$C$2:C1988,Table1[[#This Row],[topic_id]]))</f>
        <v>0</v>
      </c>
    </row>
    <row r="1989" spans="1:19" x14ac:dyDescent="0.25">
      <c r="A1989" s="7">
        <v>2016</v>
      </c>
      <c r="B1989" s="7">
        <v>1</v>
      </c>
      <c r="C1989" s="7">
        <v>538</v>
      </c>
      <c r="D1989" s="7">
        <v>6458</v>
      </c>
      <c r="E1989" s="2"/>
      <c r="F1989" s="8">
        <v>40344.951562499999</v>
      </c>
      <c r="G1989" s="7">
        <v>0</v>
      </c>
      <c r="H1989" s="7">
        <v>2</v>
      </c>
      <c r="I1989" s="7" t="b">
        <f t="shared" si="93"/>
        <v>0</v>
      </c>
      <c r="J1989" s="7" t="b">
        <f t="shared" si="94"/>
        <v>1</v>
      </c>
      <c r="K1989" s="7">
        <f t="shared" si="95"/>
        <v>0</v>
      </c>
      <c r="L1989" s="7">
        <f>WEEKDAY(Table1[[#This Row],[post_time]])</f>
        <v>3</v>
      </c>
      <c r="M1989" s="7">
        <f>VLOOKUP(Table1[[#This Row],[topic_id]],'All Topics Data'!$A$2:$I$1243,8,FALSE)</f>
        <v>40344.681944444441</v>
      </c>
      <c r="N1989" s="7">
        <f>Table1[[#This Row],[Hui Reply?]]*(Table1[[#This Row],[post_time]]-Table1[[#This Row],[timestamp of previous reply]])</f>
        <v>0</v>
      </c>
      <c r="O1989" s="3">
        <f>O1988+Table1[[#This Row],[Hui Reply?]]</f>
        <v>456</v>
      </c>
      <c r="P1989" s="19">
        <f>INT(Table1[[#This Row],[post_time]])</f>
        <v>40344</v>
      </c>
      <c r="Q1989" s="3">
        <f>IF(Table1[[#This Row],[Hui Reply?]],VLOOKUP(Table1[[#This Row],[topic_id]],'All Topics Data'!$A$2:$E$1243,5,FALSE),0)</f>
        <v>0</v>
      </c>
      <c r="R1989" s="8">
        <f>Table1[[#This Row],[post_time]]+8/24</f>
        <v>40345.284895833334</v>
      </c>
      <c r="S1989" s="3">
        <f>IF(Table1[[#This Row],[post_position]]=1,0,SUMIFS($F$2:F1989,$H$2:H1989,Table1[[#This Row],[post_position]]-1,$C$2:C1989,Table1[[#This Row],[topic_id]]))</f>
        <v>40344.682037037041</v>
      </c>
    </row>
    <row r="1990" spans="1:19" x14ac:dyDescent="0.25">
      <c r="A1990" s="7">
        <v>2017</v>
      </c>
      <c r="B1990" s="7">
        <v>1</v>
      </c>
      <c r="C1990" s="7">
        <v>538</v>
      </c>
      <c r="D1990" s="7">
        <v>6458</v>
      </c>
      <c r="F1990" s="8">
        <v>40344.953321759262</v>
      </c>
      <c r="G1990" s="7">
        <v>0</v>
      </c>
      <c r="H1990" s="7">
        <v>3</v>
      </c>
      <c r="I1990" s="7" t="b">
        <f t="shared" si="93"/>
        <v>0</v>
      </c>
      <c r="J1990" s="7" t="b">
        <f t="shared" si="94"/>
        <v>1</v>
      </c>
      <c r="K1990" s="7">
        <f t="shared" si="95"/>
        <v>0</v>
      </c>
      <c r="L1990" s="7">
        <f>WEEKDAY(Table1[[#This Row],[post_time]])</f>
        <v>3</v>
      </c>
      <c r="M1990" s="7">
        <f>VLOOKUP(Table1[[#This Row],[topic_id]],'All Topics Data'!$A$2:$I$1243,8,FALSE)</f>
        <v>40344.681944444441</v>
      </c>
      <c r="N1990" s="7">
        <f>Table1[[#This Row],[Hui Reply?]]*(Table1[[#This Row],[post_time]]-Table1[[#This Row],[timestamp of previous reply]])</f>
        <v>0</v>
      </c>
      <c r="O1990" s="3">
        <f>O1989+Table1[[#This Row],[Hui Reply?]]</f>
        <v>456</v>
      </c>
      <c r="P1990" s="19">
        <f>INT(Table1[[#This Row],[post_time]])</f>
        <v>40344</v>
      </c>
      <c r="Q1990" s="3">
        <f>IF(Table1[[#This Row],[Hui Reply?]],VLOOKUP(Table1[[#This Row],[topic_id]],'All Topics Data'!$A$2:$E$1243,5,FALSE),0)</f>
        <v>0</v>
      </c>
      <c r="R1990" s="8">
        <f>Table1[[#This Row],[post_time]]+8/24</f>
        <v>40345.286655092597</v>
      </c>
      <c r="S1990" s="3">
        <f>IF(Table1[[#This Row],[post_position]]=1,0,SUMIFS($F$2:F1990,$H$2:H1990,Table1[[#This Row],[post_position]]-1,$C$2:C1990,Table1[[#This Row],[topic_id]]))</f>
        <v>40344.951562499999</v>
      </c>
    </row>
    <row r="1991" spans="1:19" x14ac:dyDescent="0.25">
      <c r="A1991" s="7">
        <v>2018</v>
      </c>
      <c r="B1991" s="7">
        <v>1</v>
      </c>
      <c r="C1991" s="7">
        <v>537</v>
      </c>
      <c r="D1991" s="7">
        <v>24</v>
      </c>
      <c r="E1991" s="2"/>
      <c r="F1991" s="8">
        <v>40344.991886574076</v>
      </c>
      <c r="G1991" s="7">
        <v>0</v>
      </c>
      <c r="H1991" s="7">
        <v>2</v>
      </c>
      <c r="I1991" s="7" t="b">
        <f t="shared" si="93"/>
        <v>1</v>
      </c>
      <c r="J1991" s="7" t="b">
        <f t="shared" si="94"/>
        <v>1</v>
      </c>
      <c r="K1991" s="7">
        <f t="shared" si="95"/>
        <v>1</v>
      </c>
      <c r="L1991" s="7">
        <f>WEEKDAY(Table1[[#This Row],[post_time]])</f>
        <v>3</v>
      </c>
      <c r="M1991" s="7">
        <f>VLOOKUP(Table1[[#This Row],[topic_id]],'All Topics Data'!$A$2:$I$1243,8,FALSE)</f>
        <v>40344.660416666666</v>
      </c>
      <c r="N1991" s="7">
        <f>Table1[[#This Row],[Hui Reply?]]*(Table1[[#This Row],[post_time]]-Table1[[#This Row],[timestamp of previous reply]])</f>
        <v>0.33105324074131204</v>
      </c>
      <c r="O1991" s="3">
        <f>O1990+Table1[[#This Row],[Hui Reply?]]</f>
        <v>457</v>
      </c>
      <c r="P1991" s="19">
        <f>INT(Table1[[#This Row],[post_time]])</f>
        <v>40344</v>
      </c>
      <c r="Q1991" s="3" t="str">
        <f>IF(Table1[[#This Row],[Hui Reply?]],VLOOKUP(Table1[[#This Row],[topic_id]],'All Topics Data'!$A$2:$E$1243,5,FALSE),0)</f>
        <v>jackmanjls</v>
      </c>
      <c r="R1991" s="8">
        <f>Table1[[#This Row],[post_time]]+8/24</f>
        <v>40345.325219907412</v>
      </c>
      <c r="S1991" s="3">
        <f>IF(Table1[[#This Row],[post_position]]=1,0,SUMIFS($F$2:F1991,$H$2:H1991,Table1[[#This Row],[post_position]]-1,$C$2:C1991,Table1[[#This Row],[topic_id]]))</f>
        <v>40344.660833333335</v>
      </c>
    </row>
    <row r="1992" spans="1:19" x14ac:dyDescent="0.25">
      <c r="A1992" s="7">
        <v>2019</v>
      </c>
      <c r="B1992" s="7">
        <v>1</v>
      </c>
      <c r="C1992" s="7">
        <v>539</v>
      </c>
      <c r="D1992" s="7">
        <v>24</v>
      </c>
      <c r="E1992" s="2"/>
      <c r="F1992" s="8">
        <v>40345.001655092594</v>
      </c>
      <c r="G1992" s="7">
        <v>0</v>
      </c>
      <c r="H1992" s="7">
        <v>2</v>
      </c>
      <c r="I1992" s="7" t="b">
        <f t="shared" si="93"/>
        <v>1</v>
      </c>
      <c r="J1992" s="7" t="b">
        <f t="shared" si="94"/>
        <v>1</v>
      </c>
      <c r="K1992" s="7">
        <f t="shared" si="95"/>
        <v>1</v>
      </c>
      <c r="L1992" s="7">
        <f>WEEKDAY(Table1[[#This Row],[post_time]])</f>
        <v>4</v>
      </c>
      <c r="M1992" s="7">
        <f>VLOOKUP(Table1[[#This Row],[topic_id]],'All Topics Data'!$A$2:$I$1243,8,FALSE)</f>
        <v>40344.861111111109</v>
      </c>
      <c r="N1992" s="7">
        <f>Table1[[#This Row],[Hui Reply?]]*(Table1[[#This Row],[post_time]]-Table1[[#This Row],[timestamp of previous reply]])</f>
        <v>0.14035879629955161</v>
      </c>
      <c r="O1992" s="3">
        <f>O1991+Table1[[#This Row],[Hui Reply?]]</f>
        <v>458</v>
      </c>
      <c r="P1992" s="19">
        <f>INT(Table1[[#This Row],[post_time]])</f>
        <v>40345</v>
      </c>
      <c r="Q1992" s="3" t="str">
        <f>IF(Table1[[#This Row],[Hui Reply?]],VLOOKUP(Table1[[#This Row],[topic_id]],'All Topics Data'!$A$2:$E$1243,5,FALSE),0)</f>
        <v>wsnyder</v>
      </c>
      <c r="R1992" s="8">
        <f>Table1[[#This Row],[post_time]]+8/24</f>
        <v>40345.33498842593</v>
      </c>
      <c r="S1992" s="3">
        <f>IF(Table1[[#This Row],[post_position]]=1,0,SUMIFS($F$2:F1992,$H$2:H1992,Table1[[#This Row],[post_position]]-1,$C$2:C1992,Table1[[#This Row],[topic_id]]))</f>
        <v>40344.861296296294</v>
      </c>
    </row>
    <row r="1993" spans="1:19" x14ac:dyDescent="0.25">
      <c r="A1993" s="7">
        <v>2020</v>
      </c>
      <c r="B1993" s="7">
        <v>1</v>
      </c>
      <c r="C1993" s="7">
        <v>536</v>
      </c>
      <c r="D1993" s="7">
        <v>24</v>
      </c>
      <c r="E1993" s="2"/>
      <c r="F1993" s="8">
        <v>40345.006550925929</v>
      </c>
      <c r="G1993" s="7">
        <v>0</v>
      </c>
      <c r="H1993" s="7">
        <v>4</v>
      </c>
      <c r="I1993" s="7" t="b">
        <f t="shared" si="93"/>
        <v>1</v>
      </c>
      <c r="J1993" s="7" t="b">
        <f t="shared" si="94"/>
        <v>1</v>
      </c>
      <c r="K1993" s="7">
        <f t="shared" si="95"/>
        <v>1</v>
      </c>
      <c r="L1993" s="7">
        <f>WEEKDAY(Table1[[#This Row],[post_time]])</f>
        <v>4</v>
      </c>
      <c r="M1993" s="7">
        <f>VLOOKUP(Table1[[#This Row],[topic_id]],'All Topics Data'!$A$2:$I$1243,8,FALSE)</f>
        <v>40344.56527777778</v>
      </c>
      <c r="N1993" s="7">
        <f>Table1[[#This Row],[Hui Reply?]]*(Table1[[#This Row],[post_time]]-Table1[[#This Row],[timestamp of previous reply]])</f>
        <v>0.35172453703853535</v>
      </c>
      <c r="O1993" s="3">
        <f>O1992+Table1[[#This Row],[Hui Reply?]]</f>
        <v>459</v>
      </c>
      <c r="P1993" s="19">
        <f>INT(Table1[[#This Row],[post_time]])</f>
        <v>40345</v>
      </c>
      <c r="Q1993" s="3" t="str">
        <f>IF(Table1[[#This Row],[Hui Reply?]],VLOOKUP(Table1[[#This Row],[topic_id]],'All Topics Data'!$A$2:$E$1243,5,FALSE),0)</f>
        <v>vinu</v>
      </c>
      <c r="R1993" s="8">
        <f>Table1[[#This Row],[post_time]]+8/24</f>
        <v>40345.339884259265</v>
      </c>
      <c r="S1993" s="3">
        <f>IF(Table1[[#This Row],[post_position]]=1,0,SUMIFS($F$2:F1993,$H$2:H1993,Table1[[#This Row],[post_position]]-1,$C$2:C1993,Table1[[#This Row],[topic_id]]))</f>
        <v>40344.654826388891</v>
      </c>
    </row>
    <row r="1994" spans="1:19" x14ac:dyDescent="0.25">
      <c r="A1994" s="7">
        <v>2021</v>
      </c>
      <c r="B1994" s="7">
        <v>1</v>
      </c>
      <c r="C1994" s="7">
        <v>538</v>
      </c>
      <c r="D1994" s="7">
        <v>24</v>
      </c>
      <c r="E1994" s="2"/>
      <c r="F1994" s="8">
        <v>40345.010393518518</v>
      </c>
      <c r="G1994" s="7">
        <v>0</v>
      </c>
      <c r="H1994" s="7">
        <v>4</v>
      </c>
      <c r="I1994" s="7" t="b">
        <f t="shared" si="93"/>
        <v>1</v>
      </c>
      <c r="J1994" s="7" t="b">
        <f t="shared" si="94"/>
        <v>1</v>
      </c>
      <c r="K1994" s="7">
        <f t="shared" si="95"/>
        <v>1</v>
      </c>
      <c r="L1994" s="7">
        <f>WEEKDAY(Table1[[#This Row],[post_time]])</f>
        <v>4</v>
      </c>
      <c r="M1994" s="7">
        <f>VLOOKUP(Table1[[#This Row],[topic_id]],'All Topics Data'!$A$2:$I$1243,8,FALSE)</f>
        <v>40344.681944444441</v>
      </c>
      <c r="N1994" s="7">
        <f>Table1[[#This Row],[Hui Reply?]]*(Table1[[#This Row],[post_time]]-Table1[[#This Row],[timestamp of previous reply]])</f>
        <v>5.7071759256359655E-2</v>
      </c>
      <c r="O1994" s="3">
        <f>O1993+Table1[[#This Row],[Hui Reply?]]</f>
        <v>460</v>
      </c>
      <c r="P1994" s="19">
        <f>INT(Table1[[#This Row],[post_time]])</f>
        <v>40345</v>
      </c>
      <c r="Q1994" s="3" t="str">
        <f>IF(Table1[[#This Row],[Hui Reply?]],VLOOKUP(Table1[[#This Row],[topic_id]],'All Topics Data'!$A$2:$E$1243,5,FALSE),0)</f>
        <v>Steve P</v>
      </c>
      <c r="R1994" s="8">
        <f>Table1[[#This Row],[post_time]]+8/24</f>
        <v>40345.343726851854</v>
      </c>
      <c r="S1994" s="3">
        <f>IF(Table1[[#This Row],[post_position]]=1,0,SUMIFS($F$2:F1994,$H$2:H1994,Table1[[#This Row],[post_position]]-1,$C$2:C1994,Table1[[#This Row],[topic_id]]))</f>
        <v>40344.953321759262</v>
      </c>
    </row>
    <row r="1995" spans="1:19" x14ac:dyDescent="0.25">
      <c r="A1995" s="7">
        <v>2023</v>
      </c>
      <c r="B1995" s="7">
        <v>1</v>
      </c>
      <c r="C1995" s="7">
        <v>526</v>
      </c>
      <c r="D1995" s="7">
        <v>28</v>
      </c>
      <c r="E1995" s="2"/>
      <c r="F1995" s="8">
        <v>40345.370810185188</v>
      </c>
      <c r="G1995" s="7">
        <v>0</v>
      </c>
      <c r="H1995" s="7">
        <v>7</v>
      </c>
      <c r="I1995" s="7" t="b">
        <f t="shared" si="93"/>
        <v>0</v>
      </c>
      <c r="J1995" s="7" t="b">
        <f t="shared" si="94"/>
        <v>1</v>
      </c>
      <c r="K1995" s="7">
        <f t="shared" si="95"/>
        <v>0</v>
      </c>
      <c r="L1995" s="7">
        <f>WEEKDAY(Table1[[#This Row],[post_time]])</f>
        <v>4</v>
      </c>
      <c r="M1995" s="7">
        <f>VLOOKUP(Table1[[#This Row],[topic_id]],'All Topics Data'!$A$2:$I$1243,8,FALSE)</f>
        <v>40339.65902777778</v>
      </c>
      <c r="N1995" s="7">
        <f>Table1[[#This Row],[Hui Reply?]]*(Table1[[#This Row],[post_time]]-Table1[[#This Row],[timestamp of previous reply]])</f>
        <v>0</v>
      </c>
      <c r="O1995" s="3">
        <f>O1994+Table1[[#This Row],[Hui Reply?]]</f>
        <v>460</v>
      </c>
      <c r="P1995" s="19">
        <f>INT(Table1[[#This Row],[post_time]])</f>
        <v>40345</v>
      </c>
      <c r="Q1995" s="3">
        <f>IF(Table1[[#This Row],[Hui Reply?]],VLOOKUP(Table1[[#This Row],[topic_id]],'All Topics Data'!$A$2:$E$1243,5,FALSE),0)</f>
        <v>0</v>
      </c>
      <c r="R1995" s="8">
        <f>Table1[[#This Row],[post_time]]+8/24</f>
        <v>40345.704143518524</v>
      </c>
      <c r="S1995" s="3">
        <f>IF(Table1[[#This Row],[post_position]]=1,0,SUMIFS($F$2:F1995,$H$2:H1995,Table1[[#This Row],[post_position]]-1,$C$2:C1995,Table1[[#This Row],[topic_id]]))</f>
        <v>40340.595567129632</v>
      </c>
    </row>
    <row r="1996" spans="1:19" x14ac:dyDescent="0.25">
      <c r="A1996" s="7">
        <v>2024</v>
      </c>
      <c r="B1996" s="7">
        <v>1</v>
      </c>
      <c r="C1996" s="7">
        <v>523</v>
      </c>
      <c r="D1996" s="7">
        <v>28</v>
      </c>
      <c r="F1996" s="8">
        <v>40345.380474537036</v>
      </c>
      <c r="G1996" s="7">
        <v>0</v>
      </c>
      <c r="H1996" s="7">
        <v>6</v>
      </c>
      <c r="I1996" s="7" t="b">
        <f t="shared" si="93"/>
        <v>0</v>
      </c>
      <c r="J1996" s="7" t="b">
        <f t="shared" si="94"/>
        <v>1</v>
      </c>
      <c r="K1996" s="7">
        <f t="shared" si="95"/>
        <v>0</v>
      </c>
      <c r="L1996" s="7">
        <f>WEEKDAY(Table1[[#This Row],[post_time]])</f>
        <v>4</v>
      </c>
      <c r="M1996" s="7">
        <f>VLOOKUP(Table1[[#This Row],[topic_id]],'All Topics Data'!$A$2:$I$1243,8,FALSE)</f>
        <v>40338.650694444441</v>
      </c>
      <c r="N1996" s="7">
        <f>Table1[[#This Row],[Hui Reply?]]*(Table1[[#This Row],[post_time]]-Table1[[#This Row],[timestamp of previous reply]])</f>
        <v>0</v>
      </c>
      <c r="O1996" s="3">
        <f>O1995+Table1[[#This Row],[Hui Reply?]]</f>
        <v>460</v>
      </c>
      <c r="P1996" s="19">
        <f>INT(Table1[[#This Row],[post_time]])</f>
        <v>40345</v>
      </c>
      <c r="Q1996" s="3">
        <f>IF(Table1[[#This Row],[Hui Reply?]],VLOOKUP(Table1[[#This Row],[topic_id]],'All Topics Data'!$A$2:$E$1243,5,FALSE),0)</f>
        <v>0</v>
      </c>
      <c r="R1996" s="8">
        <f>Table1[[#This Row],[post_time]]+8/24</f>
        <v>40345.713807870372</v>
      </c>
      <c r="S1996" s="3">
        <f>IF(Table1[[#This Row],[post_position]]=1,0,SUMIFS($F$2:F1996,$H$2:H1996,Table1[[#This Row],[post_position]]-1,$C$2:C1996,Table1[[#This Row],[topic_id]]))</f>
        <v>40340.602546296293</v>
      </c>
    </row>
    <row r="1997" spans="1:19" x14ac:dyDescent="0.25">
      <c r="A1997" s="7">
        <v>2025</v>
      </c>
      <c r="B1997" s="7">
        <v>1</v>
      </c>
      <c r="C1997" s="7">
        <v>538</v>
      </c>
      <c r="D1997" s="7">
        <v>28</v>
      </c>
      <c r="F1997" s="8">
        <v>40345.382048611114</v>
      </c>
      <c r="G1997" s="7">
        <v>0</v>
      </c>
      <c r="H1997" s="7">
        <v>5</v>
      </c>
      <c r="I1997" s="7" t="b">
        <f t="shared" si="93"/>
        <v>0</v>
      </c>
      <c r="J1997" s="7" t="b">
        <f t="shared" si="94"/>
        <v>1</v>
      </c>
      <c r="K1997" s="7">
        <f t="shared" si="95"/>
        <v>0</v>
      </c>
      <c r="L1997" s="7">
        <f>WEEKDAY(Table1[[#This Row],[post_time]])</f>
        <v>4</v>
      </c>
      <c r="M1997" s="7">
        <f>VLOOKUP(Table1[[#This Row],[topic_id]],'All Topics Data'!$A$2:$I$1243,8,FALSE)</f>
        <v>40344.681944444441</v>
      </c>
      <c r="N1997" s="7">
        <f>Table1[[#This Row],[Hui Reply?]]*(Table1[[#This Row],[post_time]]-Table1[[#This Row],[timestamp of previous reply]])</f>
        <v>0</v>
      </c>
      <c r="O1997" s="3">
        <f>O1996+Table1[[#This Row],[Hui Reply?]]</f>
        <v>460</v>
      </c>
      <c r="P1997" s="19">
        <f>INT(Table1[[#This Row],[post_time]])</f>
        <v>40345</v>
      </c>
      <c r="Q1997" s="3">
        <f>IF(Table1[[#This Row],[Hui Reply?]],VLOOKUP(Table1[[#This Row],[topic_id]],'All Topics Data'!$A$2:$E$1243,5,FALSE),0)</f>
        <v>0</v>
      </c>
      <c r="R1997" s="8">
        <f>Table1[[#This Row],[post_time]]+8/24</f>
        <v>40345.71538194445</v>
      </c>
      <c r="S1997" s="3">
        <f>IF(Table1[[#This Row],[post_position]]=1,0,SUMIFS($F$2:F1997,$H$2:H1997,Table1[[#This Row],[post_position]]-1,$C$2:C1997,Table1[[#This Row],[topic_id]]))</f>
        <v>40345.010393518518</v>
      </c>
    </row>
    <row r="1998" spans="1:19" x14ac:dyDescent="0.25">
      <c r="A1998" s="7">
        <v>2026</v>
      </c>
      <c r="B1998" s="7">
        <v>1</v>
      </c>
      <c r="C1998" s="7">
        <v>538</v>
      </c>
      <c r="D1998" s="7">
        <v>1</v>
      </c>
      <c r="E1998" s="2"/>
      <c r="F1998" s="8">
        <v>40345.397337962961</v>
      </c>
      <c r="G1998" s="7">
        <v>0</v>
      </c>
      <c r="H1998" s="7">
        <v>6</v>
      </c>
      <c r="I1998" s="7" t="b">
        <f t="shared" si="93"/>
        <v>0</v>
      </c>
      <c r="J1998" s="7" t="b">
        <f t="shared" si="94"/>
        <v>1</v>
      </c>
      <c r="K1998" s="7">
        <f t="shared" si="95"/>
        <v>0</v>
      </c>
      <c r="L1998" s="7">
        <f>WEEKDAY(Table1[[#This Row],[post_time]])</f>
        <v>4</v>
      </c>
      <c r="M1998" s="7">
        <f>VLOOKUP(Table1[[#This Row],[topic_id]],'All Topics Data'!$A$2:$I$1243,8,FALSE)</f>
        <v>40344.681944444441</v>
      </c>
      <c r="N1998" s="7">
        <f>Table1[[#This Row],[Hui Reply?]]*(Table1[[#This Row],[post_time]]-Table1[[#This Row],[timestamp of previous reply]])</f>
        <v>0</v>
      </c>
      <c r="O1998" s="3">
        <f>O1997+Table1[[#This Row],[Hui Reply?]]</f>
        <v>460</v>
      </c>
      <c r="P1998" s="19">
        <f>INT(Table1[[#This Row],[post_time]])</f>
        <v>40345</v>
      </c>
      <c r="Q1998" s="3">
        <f>IF(Table1[[#This Row],[Hui Reply?]],VLOOKUP(Table1[[#This Row],[topic_id]],'All Topics Data'!$A$2:$E$1243,5,FALSE),0)</f>
        <v>0</v>
      </c>
      <c r="R1998" s="8">
        <f>Table1[[#This Row],[post_time]]+8/24</f>
        <v>40345.730671296296</v>
      </c>
      <c r="S1998" s="3">
        <f>IF(Table1[[#This Row],[post_position]]=1,0,SUMIFS($F$2:F1998,$H$2:H1998,Table1[[#This Row],[post_position]]-1,$C$2:C1998,Table1[[#This Row],[topic_id]]))</f>
        <v>40345.382048611114</v>
      </c>
    </row>
    <row r="1999" spans="1:19" x14ac:dyDescent="0.25">
      <c r="A1999" s="7">
        <v>2027</v>
      </c>
      <c r="B1999" s="7">
        <v>1</v>
      </c>
      <c r="C1999" s="7">
        <v>535</v>
      </c>
      <c r="D1999" s="7">
        <v>28</v>
      </c>
      <c r="E1999" s="2"/>
      <c r="F1999" s="8">
        <v>40345.413784722223</v>
      </c>
      <c r="G1999" s="7">
        <v>0</v>
      </c>
      <c r="H1999" s="7">
        <v>3</v>
      </c>
      <c r="I1999" s="7" t="b">
        <f t="shared" si="93"/>
        <v>0</v>
      </c>
      <c r="J1999" s="7" t="b">
        <f t="shared" si="94"/>
        <v>1</v>
      </c>
      <c r="K1999" s="7">
        <f t="shared" si="95"/>
        <v>0</v>
      </c>
      <c r="L1999" s="7">
        <f>WEEKDAY(Table1[[#This Row],[post_time]])</f>
        <v>4</v>
      </c>
      <c r="M1999" s="7">
        <f>VLOOKUP(Table1[[#This Row],[topic_id]],'All Topics Data'!$A$2:$I$1243,8,FALSE)</f>
        <v>40344.424305555556</v>
      </c>
      <c r="N1999" s="7">
        <f>Table1[[#This Row],[Hui Reply?]]*(Table1[[#This Row],[post_time]]-Table1[[#This Row],[timestamp of previous reply]])</f>
        <v>0</v>
      </c>
      <c r="O1999" s="3">
        <f>O1998+Table1[[#This Row],[Hui Reply?]]</f>
        <v>460</v>
      </c>
      <c r="P1999" s="19">
        <f>INT(Table1[[#This Row],[post_time]])</f>
        <v>40345</v>
      </c>
      <c r="Q1999" s="3">
        <f>IF(Table1[[#This Row],[Hui Reply?]],VLOOKUP(Table1[[#This Row],[topic_id]],'All Topics Data'!$A$2:$E$1243,5,FALSE),0)</f>
        <v>0</v>
      </c>
      <c r="R1999" s="8">
        <f>Table1[[#This Row],[post_time]]+8/24</f>
        <v>40345.747118055559</v>
      </c>
      <c r="S1999" s="3">
        <f>IF(Table1[[#This Row],[post_position]]=1,0,SUMIFS($F$2:F1999,$H$2:H1999,Table1[[#This Row],[post_position]]-1,$C$2:C1999,Table1[[#This Row],[topic_id]]))</f>
        <v>40344.511828703704</v>
      </c>
    </row>
    <row r="2000" spans="1:19" x14ac:dyDescent="0.25">
      <c r="A2000" s="7">
        <v>2028</v>
      </c>
      <c r="B2000" s="7">
        <v>1</v>
      </c>
      <c r="C2000" s="7">
        <v>526</v>
      </c>
      <c r="D2000" s="7">
        <v>24</v>
      </c>
      <c r="E2000" s="2"/>
      <c r="F2000" s="8">
        <v>40345.417303240742</v>
      </c>
      <c r="G2000" s="7">
        <v>0</v>
      </c>
      <c r="H2000" s="7">
        <v>8</v>
      </c>
      <c r="I2000" s="7" t="b">
        <f t="shared" si="93"/>
        <v>1</v>
      </c>
      <c r="J2000" s="7" t="b">
        <f t="shared" si="94"/>
        <v>1</v>
      </c>
      <c r="K2000" s="7">
        <f t="shared" si="95"/>
        <v>1</v>
      </c>
      <c r="L2000" s="7">
        <f>WEEKDAY(Table1[[#This Row],[post_time]])</f>
        <v>4</v>
      </c>
      <c r="M2000" s="7">
        <f>VLOOKUP(Table1[[#This Row],[topic_id]],'All Topics Data'!$A$2:$I$1243,8,FALSE)</f>
        <v>40339.65902777778</v>
      </c>
      <c r="N2000" s="7">
        <f>Table1[[#This Row],[Hui Reply?]]*(Table1[[#This Row],[post_time]]-Table1[[#This Row],[timestamp of previous reply]])</f>
        <v>4.6493055553582963E-2</v>
      </c>
      <c r="O2000" s="3">
        <f>O1999+Table1[[#This Row],[Hui Reply?]]</f>
        <v>461</v>
      </c>
      <c r="P2000" s="19">
        <f>INT(Table1[[#This Row],[post_time]])</f>
        <v>40345</v>
      </c>
      <c r="Q2000" s="3" t="str">
        <f>IF(Table1[[#This Row],[Hui Reply?]],VLOOKUP(Table1[[#This Row],[topic_id]],'All Topics Data'!$A$2:$E$1243,5,FALSE),0)</f>
        <v>cyrilz</v>
      </c>
      <c r="R2000" s="8">
        <f>Table1[[#This Row],[post_time]]+8/24</f>
        <v>40345.750636574077</v>
      </c>
      <c r="S2000" s="3">
        <f>IF(Table1[[#This Row],[post_position]]=1,0,SUMIFS($F$2:F2000,$H$2:H2000,Table1[[#This Row],[post_position]]-1,$C$2:C2000,Table1[[#This Row],[topic_id]]))</f>
        <v>40345.370810185188</v>
      </c>
    </row>
    <row r="2001" spans="1:19" x14ac:dyDescent="0.25">
      <c r="A2001" s="7">
        <v>2029</v>
      </c>
      <c r="B2001" s="7">
        <v>1</v>
      </c>
      <c r="C2001" s="7">
        <v>526</v>
      </c>
      <c r="D2001" s="7">
        <v>28</v>
      </c>
      <c r="E2001" s="2"/>
      <c r="F2001" s="8">
        <v>40345.42386574074</v>
      </c>
      <c r="G2001" s="7">
        <v>0</v>
      </c>
      <c r="H2001" s="7">
        <v>9</v>
      </c>
      <c r="I2001" s="7" t="b">
        <f t="shared" si="93"/>
        <v>0</v>
      </c>
      <c r="J2001" s="7" t="b">
        <f t="shared" si="94"/>
        <v>1</v>
      </c>
      <c r="K2001" s="7">
        <f t="shared" si="95"/>
        <v>0</v>
      </c>
      <c r="L2001" s="7">
        <f>WEEKDAY(Table1[[#This Row],[post_time]])</f>
        <v>4</v>
      </c>
      <c r="M2001" s="7">
        <f>VLOOKUP(Table1[[#This Row],[topic_id]],'All Topics Data'!$A$2:$I$1243,8,FALSE)</f>
        <v>40339.65902777778</v>
      </c>
      <c r="N2001" s="7">
        <f>Table1[[#This Row],[Hui Reply?]]*(Table1[[#This Row],[post_time]]-Table1[[#This Row],[timestamp of previous reply]])</f>
        <v>0</v>
      </c>
      <c r="O2001" s="3">
        <f>O2000+Table1[[#This Row],[Hui Reply?]]</f>
        <v>461</v>
      </c>
      <c r="P2001" s="19">
        <f>INT(Table1[[#This Row],[post_time]])</f>
        <v>40345</v>
      </c>
      <c r="Q2001" s="3">
        <f>IF(Table1[[#This Row],[Hui Reply?]],VLOOKUP(Table1[[#This Row],[topic_id]],'All Topics Data'!$A$2:$E$1243,5,FALSE),0)</f>
        <v>0</v>
      </c>
      <c r="R2001" s="8">
        <f>Table1[[#This Row],[post_time]]+8/24</f>
        <v>40345.757199074076</v>
      </c>
      <c r="S2001" s="3">
        <f>IF(Table1[[#This Row],[post_position]]=1,0,SUMIFS($F$2:F2001,$H$2:H2001,Table1[[#This Row],[post_position]]-1,$C$2:C2001,Table1[[#This Row],[topic_id]]))</f>
        <v>40345.417303240742</v>
      </c>
    </row>
    <row r="2002" spans="1:19" x14ac:dyDescent="0.25">
      <c r="A2002" s="7">
        <v>2030</v>
      </c>
      <c r="B2002" s="7">
        <v>1</v>
      </c>
      <c r="C2002" s="7">
        <v>526</v>
      </c>
      <c r="D2002" s="7">
        <v>24</v>
      </c>
      <c r="E2002" s="2"/>
      <c r="F2002" s="8">
        <v>40345.431238425925</v>
      </c>
      <c r="G2002" s="7">
        <v>0</v>
      </c>
      <c r="H2002" s="7">
        <v>10</v>
      </c>
      <c r="I2002" s="7" t="b">
        <f t="shared" si="93"/>
        <v>1</v>
      </c>
      <c r="J2002" s="7" t="b">
        <f t="shared" si="94"/>
        <v>1</v>
      </c>
      <c r="K2002" s="7">
        <f t="shared" si="95"/>
        <v>1</v>
      </c>
      <c r="L2002" s="7">
        <f>WEEKDAY(Table1[[#This Row],[post_time]])</f>
        <v>4</v>
      </c>
      <c r="M2002" s="7">
        <f>VLOOKUP(Table1[[#This Row],[topic_id]],'All Topics Data'!$A$2:$I$1243,8,FALSE)</f>
        <v>40339.65902777778</v>
      </c>
      <c r="N2002" s="7">
        <f>Table1[[#This Row],[Hui Reply?]]*(Table1[[#This Row],[post_time]]-Table1[[#This Row],[timestamp of previous reply]])</f>
        <v>7.3726851842366159E-3</v>
      </c>
      <c r="O2002" s="3">
        <f>O2001+Table1[[#This Row],[Hui Reply?]]</f>
        <v>462</v>
      </c>
      <c r="P2002" s="19">
        <f>INT(Table1[[#This Row],[post_time]])</f>
        <v>40345</v>
      </c>
      <c r="Q2002" s="3" t="str">
        <f>IF(Table1[[#This Row],[Hui Reply?]],VLOOKUP(Table1[[#This Row],[topic_id]],'All Topics Data'!$A$2:$E$1243,5,FALSE),0)</f>
        <v>cyrilz</v>
      </c>
      <c r="R2002" s="8">
        <f>Table1[[#This Row],[post_time]]+8/24</f>
        <v>40345.76457175926</v>
      </c>
      <c r="S2002" s="3">
        <f>IF(Table1[[#This Row],[post_position]]=1,0,SUMIFS($F$2:F2002,$H$2:H2002,Table1[[#This Row],[post_position]]-1,$C$2:C2002,Table1[[#This Row],[topic_id]]))</f>
        <v>40345.42386574074</v>
      </c>
    </row>
    <row r="2003" spans="1:19" x14ac:dyDescent="0.25">
      <c r="A2003" s="7">
        <v>2031</v>
      </c>
      <c r="B2003" s="7">
        <v>1</v>
      </c>
      <c r="C2003" s="7">
        <v>538</v>
      </c>
      <c r="D2003" s="7">
        <v>6522</v>
      </c>
      <c r="F2003" s="8">
        <v>40345.508090277777</v>
      </c>
      <c r="G2003" s="7">
        <v>0</v>
      </c>
      <c r="H2003" s="7">
        <v>7</v>
      </c>
      <c r="I2003" s="7" t="b">
        <f t="shared" si="93"/>
        <v>0</v>
      </c>
      <c r="J2003" s="7" t="b">
        <f t="shared" si="94"/>
        <v>1</v>
      </c>
      <c r="K2003" s="7">
        <f t="shared" si="95"/>
        <v>0</v>
      </c>
      <c r="L2003" s="7">
        <f>WEEKDAY(Table1[[#This Row],[post_time]])</f>
        <v>4</v>
      </c>
      <c r="M2003" s="7">
        <f>VLOOKUP(Table1[[#This Row],[topic_id]],'All Topics Data'!$A$2:$I$1243,8,FALSE)</f>
        <v>40344.681944444441</v>
      </c>
      <c r="N2003" s="7">
        <f>Table1[[#This Row],[Hui Reply?]]*(Table1[[#This Row],[post_time]]-Table1[[#This Row],[timestamp of previous reply]])</f>
        <v>0</v>
      </c>
      <c r="O2003" s="3">
        <f>O2002+Table1[[#This Row],[Hui Reply?]]</f>
        <v>462</v>
      </c>
      <c r="P2003" s="19">
        <f>INT(Table1[[#This Row],[post_time]])</f>
        <v>40345</v>
      </c>
      <c r="Q2003" s="3">
        <f>IF(Table1[[#This Row],[Hui Reply?]],VLOOKUP(Table1[[#This Row],[topic_id]],'All Topics Data'!$A$2:$E$1243,5,FALSE),0)</f>
        <v>0</v>
      </c>
      <c r="R2003" s="8">
        <f>Table1[[#This Row],[post_time]]+8/24</f>
        <v>40345.841423611113</v>
      </c>
      <c r="S2003" s="3">
        <f>IF(Table1[[#This Row],[post_position]]=1,0,SUMIFS($F$2:F2003,$H$2:H2003,Table1[[#This Row],[post_position]]-1,$C$2:C2003,Table1[[#This Row],[topic_id]]))</f>
        <v>40345.397337962961</v>
      </c>
    </row>
    <row r="2004" spans="1:19" x14ac:dyDescent="0.25">
      <c r="A2004" s="7">
        <v>2032</v>
      </c>
      <c r="B2004" s="7">
        <v>1</v>
      </c>
      <c r="C2004" s="7">
        <v>535</v>
      </c>
      <c r="D2004" s="7">
        <v>2758</v>
      </c>
      <c r="E2004" s="2"/>
      <c r="F2004" s="8">
        <v>40345.525856481479</v>
      </c>
      <c r="G2004" s="7">
        <v>0</v>
      </c>
      <c r="H2004" s="7">
        <v>4</v>
      </c>
      <c r="I2004" s="7" t="b">
        <f t="shared" si="93"/>
        <v>0</v>
      </c>
      <c r="J2004" s="7" t="b">
        <f t="shared" si="94"/>
        <v>1</v>
      </c>
      <c r="K2004" s="7">
        <f t="shared" si="95"/>
        <v>0</v>
      </c>
      <c r="L2004" s="7">
        <f>WEEKDAY(Table1[[#This Row],[post_time]])</f>
        <v>4</v>
      </c>
      <c r="M2004" s="7">
        <f>VLOOKUP(Table1[[#This Row],[topic_id]],'All Topics Data'!$A$2:$I$1243,8,FALSE)</f>
        <v>40344.424305555556</v>
      </c>
      <c r="N2004" s="7">
        <f>Table1[[#This Row],[Hui Reply?]]*(Table1[[#This Row],[post_time]]-Table1[[#This Row],[timestamp of previous reply]])</f>
        <v>0</v>
      </c>
      <c r="O2004" s="3">
        <f>O2003+Table1[[#This Row],[Hui Reply?]]</f>
        <v>462</v>
      </c>
      <c r="P2004" s="19">
        <f>INT(Table1[[#This Row],[post_time]])</f>
        <v>40345</v>
      </c>
      <c r="Q2004" s="3">
        <f>IF(Table1[[#This Row],[Hui Reply?]],VLOOKUP(Table1[[#This Row],[topic_id]],'All Topics Data'!$A$2:$E$1243,5,FALSE),0)</f>
        <v>0</v>
      </c>
      <c r="R2004" s="8">
        <f>Table1[[#This Row],[post_time]]+8/24</f>
        <v>40345.859189814815</v>
      </c>
      <c r="S2004" s="3">
        <f>IF(Table1[[#This Row],[post_position]]=1,0,SUMIFS($F$2:F2004,$H$2:H2004,Table1[[#This Row],[post_position]]-1,$C$2:C2004,Table1[[#This Row],[topic_id]]))</f>
        <v>40345.413784722223</v>
      </c>
    </row>
    <row r="2005" spans="1:19" x14ac:dyDescent="0.25">
      <c r="A2005" s="7">
        <v>2033</v>
      </c>
      <c r="B2005" s="7">
        <v>1</v>
      </c>
      <c r="C2005" s="7">
        <v>526</v>
      </c>
      <c r="D2005" s="7">
        <v>28</v>
      </c>
      <c r="F2005" s="8">
        <v>40345.621157407404</v>
      </c>
      <c r="G2005" s="7">
        <v>0</v>
      </c>
      <c r="H2005" s="7">
        <v>11</v>
      </c>
      <c r="I2005" s="7" t="b">
        <f t="shared" si="93"/>
        <v>0</v>
      </c>
      <c r="J2005" s="7" t="b">
        <f t="shared" si="94"/>
        <v>1</v>
      </c>
      <c r="K2005" s="7">
        <f t="shared" si="95"/>
        <v>0</v>
      </c>
      <c r="L2005" s="7">
        <f>WEEKDAY(Table1[[#This Row],[post_time]])</f>
        <v>4</v>
      </c>
      <c r="M2005" s="7">
        <f>VLOOKUP(Table1[[#This Row],[topic_id]],'All Topics Data'!$A$2:$I$1243,8,FALSE)</f>
        <v>40339.65902777778</v>
      </c>
      <c r="N2005" s="7">
        <f>Table1[[#This Row],[Hui Reply?]]*(Table1[[#This Row],[post_time]]-Table1[[#This Row],[timestamp of previous reply]])</f>
        <v>0</v>
      </c>
      <c r="O2005" s="3">
        <f>O2004+Table1[[#This Row],[Hui Reply?]]</f>
        <v>462</v>
      </c>
      <c r="P2005" s="19">
        <f>INT(Table1[[#This Row],[post_time]])</f>
        <v>40345</v>
      </c>
      <c r="Q2005" s="3">
        <f>IF(Table1[[#This Row],[Hui Reply?]],VLOOKUP(Table1[[#This Row],[topic_id]],'All Topics Data'!$A$2:$E$1243,5,FALSE),0)</f>
        <v>0</v>
      </c>
      <c r="R2005" s="8">
        <f>Table1[[#This Row],[post_time]]+8/24</f>
        <v>40345.95449074074</v>
      </c>
      <c r="S2005" s="3">
        <f>IF(Table1[[#This Row],[post_position]]=1,0,SUMIFS($F$2:F2005,$H$2:H2005,Table1[[#This Row],[post_position]]-1,$C$2:C2005,Table1[[#This Row],[topic_id]]))</f>
        <v>40345.431238425925</v>
      </c>
    </row>
    <row r="2006" spans="1:19" x14ac:dyDescent="0.25">
      <c r="A2006" s="7">
        <v>2034</v>
      </c>
      <c r="B2006" s="7">
        <v>1</v>
      </c>
      <c r="C2006" s="7">
        <v>540</v>
      </c>
      <c r="D2006" s="7">
        <v>6524</v>
      </c>
      <c r="E2006" s="2"/>
      <c r="F2006" s="8">
        <v>40345.736585648148</v>
      </c>
      <c r="G2006" s="7">
        <v>0</v>
      </c>
      <c r="H2006" s="7">
        <v>1</v>
      </c>
      <c r="I2006" s="7" t="b">
        <f t="shared" si="93"/>
        <v>0</v>
      </c>
      <c r="J2006" s="7" t="b">
        <f t="shared" si="94"/>
        <v>0</v>
      </c>
      <c r="K2006" s="7">
        <f t="shared" si="95"/>
        <v>0</v>
      </c>
      <c r="L2006" s="7">
        <f>WEEKDAY(Table1[[#This Row],[post_time]])</f>
        <v>4</v>
      </c>
      <c r="M2006" s="7">
        <f>VLOOKUP(Table1[[#This Row],[topic_id]],'All Topics Data'!$A$2:$I$1243,8,FALSE)</f>
        <v>40345.736111111109</v>
      </c>
      <c r="N2006" s="7">
        <f>Table1[[#This Row],[Hui Reply?]]*(Table1[[#This Row],[post_time]]-Table1[[#This Row],[timestamp of previous reply]])</f>
        <v>0</v>
      </c>
      <c r="O2006" s="3">
        <f>O2005+Table1[[#This Row],[Hui Reply?]]</f>
        <v>462</v>
      </c>
      <c r="P2006" s="19">
        <f>INT(Table1[[#This Row],[post_time]])</f>
        <v>40345</v>
      </c>
      <c r="Q2006" s="3">
        <f>IF(Table1[[#This Row],[Hui Reply?]],VLOOKUP(Table1[[#This Row],[topic_id]],'All Topics Data'!$A$2:$E$1243,5,FALSE),0)</f>
        <v>0</v>
      </c>
      <c r="R2006" s="8">
        <f>Table1[[#This Row],[post_time]]+8/24</f>
        <v>40346.069918981484</v>
      </c>
      <c r="S2006" s="3">
        <f>IF(Table1[[#This Row],[post_position]]=1,0,SUMIFS($F$2:F2006,$H$2:H2006,Table1[[#This Row],[post_position]]-1,$C$2:C2006,Table1[[#This Row],[topic_id]]))</f>
        <v>0</v>
      </c>
    </row>
    <row r="2007" spans="1:19" x14ac:dyDescent="0.25">
      <c r="A2007" s="7">
        <v>2036</v>
      </c>
      <c r="B2007" s="7">
        <v>1</v>
      </c>
      <c r="C2007" s="7">
        <v>539</v>
      </c>
      <c r="D2007" s="7">
        <v>2176</v>
      </c>
      <c r="F2007" s="8">
        <v>40345.826643518521</v>
      </c>
      <c r="G2007" s="7">
        <v>0</v>
      </c>
      <c r="H2007" s="7">
        <v>3</v>
      </c>
      <c r="I2007" s="7" t="b">
        <f t="shared" si="93"/>
        <v>0</v>
      </c>
      <c r="J2007" s="7" t="b">
        <f t="shared" si="94"/>
        <v>1</v>
      </c>
      <c r="K2007" s="7">
        <f t="shared" si="95"/>
        <v>0</v>
      </c>
      <c r="L2007" s="7">
        <f>WEEKDAY(Table1[[#This Row],[post_time]])</f>
        <v>4</v>
      </c>
      <c r="M2007" s="7">
        <f>VLOOKUP(Table1[[#This Row],[topic_id]],'All Topics Data'!$A$2:$I$1243,8,FALSE)</f>
        <v>40344.861111111109</v>
      </c>
      <c r="N2007" s="7">
        <f>Table1[[#This Row],[Hui Reply?]]*(Table1[[#This Row],[post_time]]-Table1[[#This Row],[timestamp of previous reply]])</f>
        <v>0</v>
      </c>
      <c r="O2007" s="3">
        <f>O2006+Table1[[#This Row],[Hui Reply?]]</f>
        <v>462</v>
      </c>
      <c r="P2007" s="19">
        <f>INT(Table1[[#This Row],[post_time]])</f>
        <v>40345</v>
      </c>
      <c r="Q2007" s="3">
        <f>IF(Table1[[#This Row],[Hui Reply?]],VLOOKUP(Table1[[#This Row],[topic_id]],'All Topics Data'!$A$2:$E$1243,5,FALSE),0)</f>
        <v>0</v>
      </c>
      <c r="R2007" s="8">
        <f>Table1[[#This Row],[post_time]]+8/24</f>
        <v>40346.159976851857</v>
      </c>
      <c r="S2007" s="3">
        <f>IF(Table1[[#This Row],[post_position]]=1,0,SUMIFS($F$2:F2007,$H$2:H2007,Table1[[#This Row],[post_position]]-1,$C$2:C2007,Table1[[#This Row],[topic_id]]))</f>
        <v>40345.001655092594</v>
      </c>
    </row>
    <row r="2008" spans="1:19" x14ac:dyDescent="0.25">
      <c r="A2008" s="7">
        <v>2037</v>
      </c>
      <c r="B2008" s="7">
        <v>1</v>
      </c>
      <c r="C2008" s="7">
        <v>542</v>
      </c>
      <c r="D2008" s="7">
        <v>2176</v>
      </c>
      <c r="E2008" s="2"/>
      <c r="F2008" s="8">
        <v>40345.951111111113</v>
      </c>
      <c r="G2008" s="7">
        <v>0</v>
      </c>
      <c r="H2008" s="7">
        <v>1</v>
      </c>
      <c r="I2008" s="7" t="b">
        <f t="shared" si="93"/>
        <v>0</v>
      </c>
      <c r="J2008" s="7" t="b">
        <f t="shared" si="94"/>
        <v>0</v>
      </c>
      <c r="K2008" s="7">
        <f t="shared" si="95"/>
        <v>0</v>
      </c>
      <c r="L2008" s="7">
        <f>WEEKDAY(Table1[[#This Row],[post_time]])</f>
        <v>4</v>
      </c>
      <c r="M2008" s="7">
        <f>VLOOKUP(Table1[[#This Row],[topic_id]],'All Topics Data'!$A$2:$I$1243,8,FALSE)</f>
        <v>40345.950694444444</v>
      </c>
      <c r="N2008" s="7">
        <f>Table1[[#This Row],[Hui Reply?]]*(Table1[[#This Row],[post_time]]-Table1[[#This Row],[timestamp of previous reply]])</f>
        <v>0</v>
      </c>
      <c r="O2008" s="3">
        <f>O2007+Table1[[#This Row],[Hui Reply?]]</f>
        <v>462</v>
      </c>
      <c r="P2008" s="19">
        <f>INT(Table1[[#This Row],[post_time]])</f>
        <v>40345</v>
      </c>
      <c r="Q2008" s="3">
        <f>IF(Table1[[#This Row],[Hui Reply?]],VLOOKUP(Table1[[#This Row],[topic_id]],'All Topics Data'!$A$2:$E$1243,5,FALSE),0)</f>
        <v>0</v>
      </c>
      <c r="R2008" s="8">
        <f>Table1[[#This Row],[post_time]]+8/24</f>
        <v>40346.284444444449</v>
      </c>
      <c r="S2008" s="3">
        <f>IF(Table1[[#This Row],[post_position]]=1,0,SUMIFS($F$2:F2008,$H$2:H2008,Table1[[#This Row],[post_position]]-1,$C$2:C2008,Table1[[#This Row],[topic_id]]))</f>
        <v>0</v>
      </c>
    </row>
    <row r="2009" spans="1:19" x14ac:dyDescent="0.25">
      <c r="A2009" s="7">
        <v>2038</v>
      </c>
      <c r="B2009" s="7">
        <v>1</v>
      </c>
      <c r="C2009" s="7">
        <v>540</v>
      </c>
      <c r="D2009" s="7">
        <v>24</v>
      </c>
      <c r="E2009" s="2"/>
      <c r="F2009" s="8">
        <v>40346.00377314815</v>
      </c>
      <c r="G2009" s="7">
        <v>0</v>
      </c>
      <c r="H2009" s="7">
        <v>2</v>
      </c>
      <c r="I2009" s="7" t="b">
        <f t="shared" si="93"/>
        <v>1</v>
      </c>
      <c r="J2009" s="7" t="b">
        <f t="shared" si="94"/>
        <v>1</v>
      </c>
      <c r="K2009" s="7">
        <f t="shared" si="95"/>
        <v>1</v>
      </c>
      <c r="L2009" s="7">
        <f>WEEKDAY(Table1[[#This Row],[post_time]])</f>
        <v>5</v>
      </c>
      <c r="M2009" s="7">
        <f>VLOOKUP(Table1[[#This Row],[topic_id]],'All Topics Data'!$A$2:$I$1243,8,FALSE)</f>
        <v>40345.736111111109</v>
      </c>
      <c r="N2009" s="7">
        <f>Table1[[#This Row],[Hui Reply?]]*(Table1[[#This Row],[post_time]]-Table1[[#This Row],[timestamp of previous reply]])</f>
        <v>0.26718750000145519</v>
      </c>
      <c r="O2009" s="3">
        <f>O2008+Table1[[#This Row],[Hui Reply?]]</f>
        <v>463</v>
      </c>
      <c r="P2009" s="19">
        <f>INT(Table1[[#This Row],[post_time]])</f>
        <v>40346</v>
      </c>
      <c r="Q2009" s="3" t="str">
        <f>IF(Table1[[#This Row],[Hui Reply?]],VLOOKUP(Table1[[#This Row],[topic_id]],'All Topics Data'!$A$2:$E$1243,5,FALSE),0)</f>
        <v>varts</v>
      </c>
      <c r="R2009" s="8">
        <f>Table1[[#This Row],[post_time]]+8/24</f>
        <v>40346.337106481486</v>
      </c>
      <c r="S2009" s="3">
        <f>IF(Table1[[#This Row],[post_position]]=1,0,SUMIFS($F$2:F2009,$H$2:H2009,Table1[[#This Row],[post_position]]-1,$C$2:C2009,Table1[[#This Row],[topic_id]]))</f>
        <v>40345.736585648148</v>
      </c>
    </row>
    <row r="2010" spans="1:19" x14ac:dyDescent="0.25">
      <c r="A2010" s="7">
        <v>2039</v>
      </c>
      <c r="B2010" s="7">
        <v>1</v>
      </c>
      <c r="C2010" s="7">
        <v>542</v>
      </c>
      <c r="D2010" s="7">
        <v>24</v>
      </c>
      <c r="F2010" s="8">
        <v>40346.010659722226</v>
      </c>
      <c r="G2010" s="7">
        <v>0</v>
      </c>
      <c r="H2010" s="7">
        <v>2</v>
      </c>
      <c r="I2010" s="7" t="b">
        <f t="shared" si="93"/>
        <v>1</v>
      </c>
      <c r="J2010" s="7" t="b">
        <f t="shared" si="94"/>
        <v>1</v>
      </c>
      <c r="K2010" s="7">
        <f t="shared" si="95"/>
        <v>1</v>
      </c>
      <c r="L2010" s="7">
        <f>WEEKDAY(Table1[[#This Row],[post_time]])</f>
        <v>5</v>
      </c>
      <c r="M2010" s="7">
        <f>VLOOKUP(Table1[[#This Row],[topic_id]],'All Topics Data'!$A$2:$I$1243,8,FALSE)</f>
        <v>40345.950694444444</v>
      </c>
      <c r="N2010" s="7">
        <f>Table1[[#This Row],[Hui Reply?]]*(Table1[[#This Row],[post_time]]-Table1[[#This Row],[timestamp of previous reply]])</f>
        <v>5.9548611112404615E-2</v>
      </c>
      <c r="O2010" s="3">
        <f>O2009+Table1[[#This Row],[Hui Reply?]]</f>
        <v>464</v>
      </c>
      <c r="P2010" s="19">
        <f>INT(Table1[[#This Row],[post_time]])</f>
        <v>40346</v>
      </c>
      <c r="Q2010" s="3" t="str">
        <f>IF(Table1[[#This Row],[Hui Reply?]],VLOOKUP(Table1[[#This Row],[topic_id]],'All Topics Data'!$A$2:$E$1243,5,FALSE),0)</f>
        <v>wsnyder</v>
      </c>
      <c r="R2010" s="8">
        <f>Table1[[#This Row],[post_time]]+8/24</f>
        <v>40346.343993055561</v>
      </c>
      <c r="S2010" s="3">
        <f>IF(Table1[[#This Row],[post_position]]=1,0,SUMIFS($F$2:F2010,$H$2:H2010,Table1[[#This Row],[post_position]]-1,$C$2:C2010,Table1[[#This Row],[topic_id]]))</f>
        <v>40345.951111111113</v>
      </c>
    </row>
    <row r="2011" spans="1:19" x14ac:dyDescent="0.25">
      <c r="A2011" s="7">
        <v>2040</v>
      </c>
      <c r="B2011" s="7">
        <v>1</v>
      </c>
      <c r="C2011" s="7">
        <v>526</v>
      </c>
      <c r="D2011" s="7">
        <v>24</v>
      </c>
      <c r="E2011" s="2"/>
      <c r="F2011" s="8">
        <v>40346.142523148148</v>
      </c>
      <c r="G2011" s="7">
        <v>0</v>
      </c>
      <c r="H2011" s="7">
        <v>12</v>
      </c>
      <c r="I2011" s="7" t="b">
        <f t="shared" si="93"/>
        <v>1</v>
      </c>
      <c r="J2011" s="7" t="b">
        <f t="shared" si="94"/>
        <v>1</v>
      </c>
      <c r="K2011" s="7">
        <f t="shared" si="95"/>
        <v>1</v>
      </c>
      <c r="L2011" s="7">
        <f>WEEKDAY(Table1[[#This Row],[post_time]])</f>
        <v>5</v>
      </c>
      <c r="M2011" s="7">
        <f>VLOOKUP(Table1[[#This Row],[topic_id]],'All Topics Data'!$A$2:$I$1243,8,FALSE)</f>
        <v>40339.65902777778</v>
      </c>
      <c r="N2011" s="7">
        <f>Table1[[#This Row],[Hui Reply?]]*(Table1[[#This Row],[post_time]]-Table1[[#This Row],[timestamp of previous reply]])</f>
        <v>0.52136574074393138</v>
      </c>
      <c r="O2011" s="3">
        <f>O2010+Table1[[#This Row],[Hui Reply?]]</f>
        <v>465</v>
      </c>
      <c r="P2011" s="19">
        <f>INT(Table1[[#This Row],[post_time]])</f>
        <v>40346</v>
      </c>
      <c r="Q2011" s="3" t="str">
        <f>IF(Table1[[#This Row],[Hui Reply?]],VLOOKUP(Table1[[#This Row],[topic_id]],'All Topics Data'!$A$2:$E$1243,5,FALSE),0)</f>
        <v>cyrilz</v>
      </c>
      <c r="R2011" s="8">
        <f>Table1[[#This Row],[post_time]]+8/24</f>
        <v>40346.475856481484</v>
      </c>
      <c r="S2011" s="3">
        <f>IF(Table1[[#This Row],[post_position]]=1,0,SUMIFS($F$2:F2011,$H$2:H2011,Table1[[#This Row],[post_position]]-1,$C$2:C2011,Table1[[#This Row],[topic_id]]))</f>
        <v>40345.621157407404</v>
      </c>
    </row>
    <row r="2012" spans="1:19" x14ac:dyDescent="0.25">
      <c r="A2012" s="7">
        <v>2041</v>
      </c>
      <c r="B2012" s="7">
        <v>1</v>
      </c>
      <c r="C2012" s="7">
        <v>543</v>
      </c>
      <c r="D2012" s="7">
        <v>6071</v>
      </c>
      <c r="E2012" s="2"/>
      <c r="F2012" s="8">
        <v>40346.239699074074</v>
      </c>
      <c r="G2012" s="7">
        <v>0</v>
      </c>
      <c r="H2012" s="7">
        <v>1</v>
      </c>
      <c r="I2012" s="7" t="b">
        <f t="shared" si="93"/>
        <v>0</v>
      </c>
      <c r="J2012" s="7" t="b">
        <f t="shared" si="94"/>
        <v>0</v>
      </c>
      <c r="K2012" s="7">
        <f t="shared" si="95"/>
        <v>0</v>
      </c>
      <c r="L2012" s="7">
        <f>WEEKDAY(Table1[[#This Row],[post_time]])</f>
        <v>5</v>
      </c>
      <c r="M2012" s="7">
        <f>VLOOKUP(Table1[[#This Row],[topic_id]],'All Topics Data'!$A$2:$I$1243,8,FALSE)</f>
        <v>40346.239583333336</v>
      </c>
      <c r="N2012" s="7">
        <f>Table1[[#This Row],[Hui Reply?]]*(Table1[[#This Row],[post_time]]-Table1[[#This Row],[timestamp of previous reply]])</f>
        <v>0</v>
      </c>
      <c r="O2012" s="3">
        <f>O2011+Table1[[#This Row],[Hui Reply?]]</f>
        <v>465</v>
      </c>
      <c r="P2012" s="19">
        <f>INT(Table1[[#This Row],[post_time]])</f>
        <v>40346</v>
      </c>
      <c r="Q2012" s="3">
        <f>IF(Table1[[#This Row],[Hui Reply?]],VLOOKUP(Table1[[#This Row],[topic_id]],'All Topics Data'!$A$2:$E$1243,5,FALSE),0)</f>
        <v>0</v>
      </c>
      <c r="R2012" s="8">
        <f>Table1[[#This Row],[post_time]]+8/24</f>
        <v>40346.57303240741</v>
      </c>
      <c r="S2012" s="3">
        <f>IF(Table1[[#This Row],[post_position]]=1,0,SUMIFS($F$2:F2012,$H$2:H2012,Table1[[#This Row],[post_position]]-1,$C$2:C2012,Table1[[#This Row],[topic_id]]))</f>
        <v>0</v>
      </c>
    </row>
    <row r="2013" spans="1:19" x14ac:dyDescent="0.25">
      <c r="A2013" s="7">
        <v>2042</v>
      </c>
      <c r="B2013" s="7">
        <v>1</v>
      </c>
      <c r="C2013" s="7">
        <v>543</v>
      </c>
      <c r="D2013" s="7">
        <v>24</v>
      </c>
      <c r="E2013" s="2"/>
      <c r="F2013" s="8">
        <v>40346.313715277778</v>
      </c>
      <c r="G2013" s="7">
        <v>0</v>
      </c>
      <c r="H2013" s="7">
        <v>2</v>
      </c>
      <c r="I2013" s="7" t="b">
        <f t="shared" si="93"/>
        <v>1</v>
      </c>
      <c r="J2013" s="7" t="b">
        <f t="shared" si="94"/>
        <v>1</v>
      </c>
      <c r="K2013" s="7">
        <f t="shared" si="95"/>
        <v>1</v>
      </c>
      <c r="L2013" s="7">
        <f>WEEKDAY(Table1[[#This Row],[post_time]])</f>
        <v>5</v>
      </c>
      <c r="M2013" s="7">
        <f>VLOOKUP(Table1[[#This Row],[topic_id]],'All Topics Data'!$A$2:$I$1243,8,FALSE)</f>
        <v>40346.239583333336</v>
      </c>
      <c r="N2013" s="7">
        <f>Table1[[#This Row],[Hui Reply?]]*(Table1[[#This Row],[post_time]]-Table1[[#This Row],[timestamp of previous reply]])</f>
        <v>7.4016203703649808E-2</v>
      </c>
      <c r="O2013" s="3">
        <f>O2012+Table1[[#This Row],[Hui Reply?]]</f>
        <v>466</v>
      </c>
      <c r="P2013" s="19">
        <f>INT(Table1[[#This Row],[post_time]])</f>
        <v>40346</v>
      </c>
      <c r="Q2013" s="3" t="str">
        <f>IF(Table1[[#This Row],[Hui Reply?]],VLOOKUP(Table1[[#This Row],[topic_id]],'All Topics Data'!$A$2:$E$1243,5,FALSE),0)</f>
        <v>nagovind</v>
      </c>
      <c r="R2013" s="8">
        <f>Table1[[#This Row],[post_time]]+8/24</f>
        <v>40346.647048611114</v>
      </c>
      <c r="S2013" s="3">
        <f>IF(Table1[[#This Row],[post_position]]=1,0,SUMIFS($F$2:F2013,$H$2:H2013,Table1[[#This Row],[post_position]]-1,$C$2:C2013,Table1[[#This Row],[topic_id]]))</f>
        <v>40346.239699074074</v>
      </c>
    </row>
    <row r="2014" spans="1:19" x14ac:dyDescent="0.25">
      <c r="A2014" s="7">
        <v>2043</v>
      </c>
      <c r="B2014" s="7">
        <v>1</v>
      </c>
      <c r="C2014" s="7">
        <v>544</v>
      </c>
      <c r="D2014" s="7">
        <v>6520</v>
      </c>
      <c r="E2014" s="2"/>
      <c r="F2014" s="8">
        <v>40346.327407407407</v>
      </c>
      <c r="G2014" s="7">
        <v>0</v>
      </c>
      <c r="H2014" s="7">
        <v>1</v>
      </c>
      <c r="I2014" s="7" t="b">
        <f t="shared" si="93"/>
        <v>0</v>
      </c>
      <c r="J2014" s="7" t="b">
        <f t="shared" si="94"/>
        <v>0</v>
      </c>
      <c r="K2014" s="7">
        <f t="shared" si="95"/>
        <v>0</v>
      </c>
      <c r="L2014" s="7">
        <f>WEEKDAY(Table1[[#This Row],[post_time]])</f>
        <v>5</v>
      </c>
      <c r="M2014" s="7">
        <f>VLOOKUP(Table1[[#This Row],[topic_id]],'All Topics Data'!$A$2:$I$1243,8,FALSE)</f>
        <v>40346.32708333333</v>
      </c>
      <c r="N2014" s="7">
        <f>Table1[[#This Row],[Hui Reply?]]*(Table1[[#This Row],[post_time]]-Table1[[#This Row],[timestamp of previous reply]])</f>
        <v>0</v>
      </c>
      <c r="O2014" s="3">
        <f>O2013+Table1[[#This Row],[Hui Reply?]]</f>
        <v>466</v>
      </c>
      <c r="P2014" s="19">
        <f>INT(Table1[[#This Row],[post_time]])</f>
        <v>40346</v>
      </c>
      <c r="Q2014" s="3">
        <f>IF(Table1[[#This Row],[Hui Reply?]],VLOOKUP(Table1[[#This Row],[topic_id]],'All Topics Data'!$A$2:$E$1243,5,FALSE),0)</f>
        <v>0</v>
      </c>
      <c r="R2014" s="8">
        <f>Table1[[#This Row],[post_time]]+8/24</f>
        <v>40346.660740740743</v>
      </c>
      <c r="S2014" s="3">
        <f>IF(Table1[[#This Row],[post_position]]=1,0,SUMIFS($F$2:F2014,$H$2:H2014,Table1[[#This Row],[post_position]]-1,$C$2:C2014,Table1[[#This Row],[topic_id]]))</f>
        <v>0</v>
      </c>
    </row>
    <row r="2015" spans="1:19" x14ac:dyDescent="0.25">
      <c r="A2015" s="7">
        <v>2044</v>
      </c>
      <c r="B2015" s="7">
        <v>1</v>
      </c>
      <c r="C2015" s="7">
        <v>545</v>
      </c>
      <c r="D2015" s="7">
        <v>1217</v>
      </c>
      <c r="E2015" s="2"/>
      <c r="F2015" s="8">
        <v>40346.330833333333</v>
      </c>
      <c r="G2015" s="7">
        <v>0</v>
      </c>
      <c r="H2015" s="7">
        <v>1</v>
      </c>
      <c r="I2015" s="7" t="b">
        <f t="shared" si="93"/>
        <v>0</v>
      </c>
      <c r="J2015" s="7" t="b">
        <f t="shared" si="94"/>
        <v>0</v>
      </c>
      <c r="K2015" s="7">
        <f t="shared" si="95"/>
        <v>0</v>
      </c>
      <c r="L2015" s="7">
        <f>WEEKDAY(Table1[[#This Row],[post_time]])</f>
        <v>5</v>
      </c>
      <c r="M2015" s="7">
        <f>VLOOKUP(Table1[[#This Row],[topic_id]],'All Topics Data'!$A$2:$I$1243,8,FALSE)</f>
        <v>40346.330555555556</v>
      </c>
      <c r="N2015" s="7">
        <f>Table1[[#This Row],[Hui Reply?]]*(Table1[[#This Row],[post_time]]-Table1[[#This Row],[timestamp of previous reply]])</f>
        <v>0</v>
      </c>
      <c r="O2015" s="3">
        <f>O2014+Table1[[#This Row],[Hui Reply?]]</f>
        <v>466</v>
      </c>
      <c r="P2015" s="19">
        <f>INT(Table1[[#This Row],[post_time]])</f>
        <v>40346</v>
      </c>
      <c r="Q2015" s="3">
        <f>IF(Table1[[#This Row],[Hui Reply?]],VLOOKUP(Table1[[#This Row],[topic_id]],'All Topics Data'!$A$2:$E$1243,5,FALSE),0)</f>
        <v>0</v>
      </c>
      <c r="R2015" s="8">
        <f>Table1[[#This Row],[post_time]]+8/24</f>
        <v>40346.664166666669</v>
      </c>
      <c r="S2015" s="3">
        <f>IF(Table1[[#This Row],[post_position]]=1,0,SUMIFS($F$2:F2015,$H$2:H2015,Table1[[#This Row],[post_position]]-1,$C$2:C2015,Table1[[#This Row],[topic_id]]))</f>
        <v>0</v>
      </c>
    </row>
    <row r="2016" spans="1:19" x14ac:dyDescent="0.25">
      <c r="A2016" s="7">
        <v>2045</v>
      </c>
      <c r="B2016" s="7">
        <v>1</v>
      </c>
      <c r="C2016" s="7">
        <v>545</v>
      </c>
      <c r="D2016" s="7">
        <v>24</v>
      </c>
      <c r="E2016" s="2"/>
      <c r="F2016" s="8">
        <v>40346.355011574073</v>
      </c>
      <c r="G2016" s="7">
        <v>0</v>
      </c>
      <c r="H2016" s="7">
        <v>2</v>
      </c>
      <c r="I2016" s="7" t="b">
        <f t="shared" si="93"/>
        <v>1</v>
      </c>
      <c r="J2016" s="7" t="b">
        <f t="shared" si="94"/>
        <v>1</v>
      </c>
      <c r="K2016" s="7">
        <f t="shared" si="95"/>
        <v>1</v>
      </c>
      <c r="L2016" s="7">
        <f>WEEKDAY(Table1[[#This Row],[post_time]])</f>
        <v>5</v>
      </c>
      <c r="M2016" s="7">
        <f>VLOOKUP(Table1[[#This Row],[topic_id]],'All Topics Data'!$A$2:$I$1243,8,FALSE)</f>
        <v>40346.330555555556</v>
      </c>
      <c r="N2016" s="7">
        <f>Table1[[#This Row],[Hui Reply?]]*(Table1[[#This Row],[post_time]]-Table1[[#This Row],[timestamp of previous reply]])</f>
        <v>2.417824073927477E-2</v>
      </c>
      <c r="O2016" s="3">
        <f>O2015+Table1[[#This Row],[Hui Reply?]]</f>
        <v>467</v>
      </c>
      <c r="P2016" s="19">
        <f>INT(Table1[[#This Row],[post_time]])</f>
        <v>40346</v>
      </c>
      <c r="Q2016" s="3" t="str">
        <f>IF(Table1[[#This Row],[Hui Reply?]],VLOOKUP(Table1[[#This Row],[topic_id]],'All Topics Data'!$A$2:$E$1243,5,FALSE),0)</f>
        <v>coolgaff</v>
      </c>
      <c r="R2016" s="8">
        <f>Table1[[#This Row],[post_time]]+8/24</f>
        <v>40346.688344907408</v>
      </c>
      <c r="S2016" s="3">
        <f>IF(Table1[[#This Row],[post_position]]=1,0,SUMIFS($F$2:F2016,$H$2:H2016,Table1[[#This Row],[post_position]]-1,$C$2:C2016,Table1[[#This Row],[topic_id]]))</f>
        <v>40346.330833333333</v>
      </c>
    </row>
    <row r="2017" spans="1:19" x14ac:dyDescent="0.25">
      <c r="A2017" s="7">
        <v>2046</v>
      </c>
      <c r="B2017" s="7">
        <v>1</v>
      </c>
      <c r="C2017" s="7">
        <v>526</v>
      </c>
      <c r="D2017" s="7">
        <v>28</v>
      </c>
      <c r="E2017" s="2"/>
      <c r="F2017" s="8">
        <v>40346.357615740744</v>
      </c>
      <c r="G2017" s="7">
        <v>0</v>
      </c>
      <c r="H2017" s="7">
        <v>13</v>
      </c>
      <c r="I2017" s="7" t="b">
        <f t="shared" si="93"/>
        <v>0</v>
      </c>
      <c r="J2017" s="7" t="b">
        <f t="shared" si="94"/>
        <v>1</v>
      </c>
      <c r="K2017" s="7">
        <f t="shared" si="95"/>
        <v>0</v>
      </c>
      <c r="L2017" s="7">
        <f>WEEKDAY(Table1[[#This Row],[post_time]])</f>
        <v>5</v>
      </c>
      <c r="M2017" s="7">
        <f>VLOOKUP(Table1[[#This Row],[topic_id]],'All Topics Data'!$A$2:$I$1243,8,FALSE)</f>
        <v>40339.65902777778</v>
      </c>
      <c r="N2017" s="7">
        <f>Table1[[#This Row],[Hui Reply?]]*(Table1[[#This Row],[post_time]]-Table1[[#This Row],[timestamp of previous reply]])</f>
        <v>0</v>
      </c>
      <c r="O2017" s="3">
        <f>O2016+Table1[[#This Row],[Hui Reply?]]</f>
        <v>467</v>
      </c>
      <c r="P2017" s="19">
        <f>INT(Table1[[#This Row],[post_time]])</f>
        <v>40346</v>
      </c>
      <c r="Q2017" s="3">
        <f>IF(Table1[[#This Row],[Hui Reply?]],VLOOKUP(Table1[[#This Row],[topic_id]],'All Topics Data'!$A$2:$E$1243,5,FALSE),0)</f>
        <v>0</v>
      </c>
      <c r="R2017" s="8">
        <f>Table1[[#This Row],[post_time]]+8/24</f>
        <v>40346.69094907408</v>
      </c>
      <c r="S2017" s="3">
        <f>IF(Table1[[#This Row],[post_position]]=1,0,SUMIFS($F$2:F2017,$H$2:H2017,Table1[[#This Row],[post_position]]-1,$C$2:C2017,Table1[[#This Row],[topic_id]]))</f>
        <v>40346.142523148148</v>
      </c>
    </row>
    <row r="2018" spans="1:19" x14ac:dyDescent="0.25">
      <c r="A2018" s="7">
        <v>2047</v>
      </c>
      <c r="B2018" s="7">
        <v>1</v>
      </c>
      <c r="C2018" s="7">
        <v>544</v>
      </c>
      <c r="D2018" s="7">
        <v>24</v>
      </c>
      <c r="E2018" s="2"/>
      <c r="F2018" s="8">
        <v>40346.362986111111</v>
      </c>
      <c r="G2018" s="7">
        <v>0</v>
      </c>
      <c r="H2018" s="7">
        <v>2</v>
      </c>
      <c r="I2018" s="7" t="b">
        <f t="shared" si="93"/>
        <v>1</v>
      </c>
      <c r="J2018" s="7" t="b">
        <f t="shared" si="94"/>
        <v>1</v>
      </c>
      <c r="K2018" s="7">
        <f t="shared" si="95"/>
        <v>1</v>
      </c>
      <c r="L2018" s="7">
        <f>WEEKDAY(Table1[[#This Row],[post_time]])</f>
        <v>5</v>
      </c>
      <c r="M2018" s="7">
        <f>VLOOKUP(Table1[[#This Row],[topic_id]],'All Topics Data'!$A$2:$I$1243,8,FALSE)</f>
        <v>40346.32708333333</v>
      </c>
      <c r="N2018" s="7">
        <f>Table1[[#This Row],[Hui Reply?]]*(Table1[[#This Row],[post_time]]-Table1[[#This Row],[timestamp of previous reply]])</f>
        <v>3.5578703704231884E-2</v>
      </c>
      <c r="O2018" s="3">
        <f>O2017+Table1[[#This Row],[Hui Reply?]]</f>
        <v>468</v>
      </c>
      <c r="P2018" s="19">
        <f>INT(Table1[[#This Row],[post_time]])</f>
        <v>40346</v>
      </c>
      <c r="Q2018" s="3" t="str">
        <f>IF(Table1[[#This Row],[Hui Reply?]],VLOOKUP(Table1[[#This Row],[topic_id]],'All Topics Data'!$A$2:$E$1243,5,FALSE),0)</f>
        <v>NeverHappyMike</v>
      </c>
      <c r="R2018" s="8">
        <f>Table1[[#This Row],[post_time]]+8/24</f>
        <v>40346.696319444447</v>
      </c>
      <c r="S2018" s="3">
        <f>IF(Table1[[#This Row],[post_position]]=1,0,SUMIFS($F$2:F2018,$H$2:H2018,Table1[[#This Row],[post_position]]-1,$C$2:C2018,Table1[[#This Row],[topic_id]]))</f>
        <v>40346.327407407407</v>
      </c>
    </row>
    <row r="2019" spans="1:19" x14ac:dyDescent="0.25">
      <c r="A2019" s="7">
        <v>2048</v>
      </c>
      <c r="B2019" s="7">
        <v>1</v>
      </c>
      <c r="C2019" s="7">
        <v>526</v>
      </c>
      <c r="D2019" s="7">
        <v>24</v>
      </c>
      <c r="F2019" s="8">
        <v>40346.365601851852</v>
      </c>
      <c r="G2019" s="7">
        <v>0</v>
      </c>
      <c r="H2019" s="7">
        <v>14</v>
      </c>
      <c r="I2019" s="7" t="b">
        <f t="shared" si="93"/>
        <v>1</v>
      </c>
      <c r="J2019" s="7" t="b">
        <f t="shared" si="94"/>
        <v>1</v>
      </c>
      <c r="K2019" s="7">
        <f t="shared" si="95"/>
        <v>1</v>
      </c>
      <c r="L2019" s="7">
        <f>WEEKDAY(Table1[[#This Row],[post_time]])</f>
        <v>5</v>
      </c>
      <c r="M2019" s="7">
        <f>VLOOKUP(Table1[[#This Row],[topic_id]],'All Topics Data'!$A$2:$I$1243,8,FALSE)</f>
        <v>40339.65902777778</v>
      </c>
      <c r="N2019" s="7">
        <f>Table1[[#This Row],[Hui Reply?]]*(Table1[[#This Row],[post_time]]-Table1[[#This Row],[timestamp of previous reply]])</f>
        <v>7.9861111080390401E-3</v>
      </c>
      <c r="O2019" s="3">
        <f>O2018+Table1[[#This Row],[Hui Reply?]]</f>
        <v>469</v>
      </c>
      <c r="P2019" s="19">
        <f>INT(Table1[[#This Row],[post_time]])</f>
        <v>40346</v>
      </c>
      <c r="Q2019" s="3" t="str">
        <f>IF(Table1[[#This Row],[Hui Reply?]],VLOOKUP(Table1[[#This Row],[topic_id]],'All Topics Data'!$A$2:$E$1243,5,FALSE),0)</f>
        <v>cyrilz</v>
      </c>
      <c r="R2019" s="8">
        <f>Table1[[#This Row],[post_time]]+8/24</f>
        <v>40346.698935185188</v>
      </c>
      <c r="S2019" s="3">
        <f>IF(Table1[[#This Row],[post_position]]=1,0,SUMIFS($F$2:F2019,$H$2:H2019,Table1[[#This Row],[post_position]]-1,$C$2:C2019,Table1[[#This Row],[topic_id]]))</f>
        <v>40346.357615740744</v>
      </c>
    </row>
    <row r="2020" spans="1:19" x14ac:dyDescent="0.25">
      <c r="A2020" s="7">
        <v>2049</v>
      </c>
      <c r="B2020" s="7">
        <v>1</v>
      </c>
      <c r="C2020" s="7">
        <v>526</v>
      </c>
      <c r="D2020" s="7">
        <v>28</v>
      </c>
      <c r="E2020" s="2"/>
      <c r="F2020" s="8">
        <v>40346.387071759258</v>
      </c>
      <c r="G2020" s="7">
        <v>0</v>
      </c>
      <c r="H2020" s="7">
        <v>15</v>
      </c>
      <c r="I2020" s="7" t="b">
        <f t="shared" si="93"/>
        <v>0</v>
      </c>
      <c r="J2020" s="7" t="b">
        <f t="shared" si="94"/>
        <v>1</v>
      </c>
      <c r="K2020" s="7">
        <f t="shared" si="95"/>
        <v>0</v>
      </c>
      <c r="L2020" s="7">
        <f>WEEKDAY(Table1[[#This Row],[post_time]])</f>
        <v>5</v>
      </c>
      <c r="M2020" s="7">
        <f>VLOOKUP(Table1[[#This Row],[topic_id]],'All Topics Data'!$A$2:$I$1243,8,FALSE)</f>
        <v>40339.65902777778</v>
      </c>
      <c r="N2020" s="7">
        <f>Table1[[#This Row],[Hui Reply?]]*(Table1[[#This Row],[post_time]]-Table1[[#This Row],[timestamp of previous reply]])</f>
        <v>0</v>
      </c>
      <c r="O2020" s="3">
        <f>O2019+Table1[[#This Row],[Hui Reply?]]</f>
        <v>469</v>
      </c>
      <c r="P2020" s="19">
        <f>INT(Table1[[#This Row],[post_time]])</f>
        <v>40346</v>
      </c>
      <c r="Q2020" s="3">
        <f>IF(Table1[[#This Row],[Hui Reply?]],VLOOKUP(Table1[[#This Row],[topic_id]],'All Topics Data'!$A$2:$E$1243,5,FALSE),0)</f>
        <v>0</v>
      </c>
      <c r="R2020" s="8">
        <f>Table1[[#This Row],[post_time]]+8/24</f>
        <v>40346.720405092594</v>
      </c>
      <c r="S2020" s="3">
        <f>IF(Table1[[#This Row],[post_position]]=1,0,SUMIFS($F$2:F2020,$H$2:H2020,Table1[[#This Row],[post_position]]-1,$C$2:C2020,Table1[[#This Row],[topic_id]]))</f>
        <v>40346.365601851852</v>
      </c>
    </row>
    <row r="2021" spans="1:19" x14ac:dyDescent="0.25">
      <c r="A2021" s="7">
        <v>2050</v>
      </c>
      <c r="B2021" s="7">
        <v>1</v>
      </c>
      <c r="C2021" s="7">
        <v>544</v>
      </c>
      <c r="D2021" s="7">
        <v>6520</v>
      </c>
      <c r="E2021" s="2"/>
      <c r="F2021" s="8">
        <v>40346.387569444443</v>
      </c>
      <c r="G2021" s="7">
        <v>0</v>
      </c>
      <c r="H2021" s="7">
        <v>3</v>
      </c>
      <c r="I2021" s="7" t="b">
        <f t="shared" si="93"/>
        <v>0</v>
      </c>
      <c r="J2021" s="7" t="b">
        <f t="shared" si="94"/>
        <v>1</v>
      </c>
      <c r="K2021" s="7">
        <f t="shared" si="95"/>
        <v>0</v>
      </c>
      <c r="L2021" s="7">
        <f>WEEKDAY(Table1[[#This Row],[post_time]])</f>
        <v>5</v>
      </c>
      <c r="M2021" s="7">
        <f>VLOOKUP(Table1[[#This Row],[topic_id]],'All Topics Data'!$A$2:$I$1243,8,FALSE)</f>
        <v>40346.32708333333</v>
      </c>
      <c r="N2021" s="7">
        <f>Table1[[#This Row],[Hui Reply?]]*(Table1[[#This Row],[post_time]]-Table1[[#This Row],[timestamp of previous reply]])</f>
        <v>0</v>
      </c>
      <c r="O2021" s="3">
        <f>O2020+Table1[[#This Row],[Hui Reply?]]</f>
        <v>469</v>
      </c>
      <c r="P2021" s="19">
        <f>INT(Table1[[#This Row],[post_time]])</f>
        <v>40346</v>
      </c>
      <c r="Q2021" s="3">
        <f>IF(Table1[[#This Row],[Hui Reply?]],VLOOKUP(Table1[[#This Row],[topic_id]],'All Topics Data'!$A$2:$E$1243,5,FALSE),0)</f>
        <v>0</v>
      </c>
      <c r="R2021" s="8">
        <f>Table1[[#This Row],[post_time]]+8/24</f>
        <v>40346.720902777779</v>
      </c>
      <c r="S2021" s="3">
        <f>IF(Table1[[#This Row],[post_position]]=1,0,SUMIFS($F$2:F2021,$H$2:H2021,Table1[[#This Row],[post_position]]-1,$C$2:C2021,Table1[[#This Row],[topic_id]]))</f>
        <v>40346.362986111111</v>
      </c>
    </row>
    <row r="2022" spans="1:19" x14ac:dyDescent="0.25">
      <c r="A2022" s="7">
        <v>2051</v>
      </c>
      <c r="B2022" s="7">
        <v>1</v>
      </c>
      <c r="C2022" s="7">
        <v>545</v>
      </c>
      <c r="D2022" s="7">
        <v>1217</v>
      </c>
      <c r="E2022" s="2"/>
      <c r="F2022" s="8">
        <v>40346.390370370369</v>
      </c>
      <c r="G2022" s="7">
        <v>0</v>
      </c>
      <c r="H2022" s="7">
        <v>3</v>
      </c>
      <c r="I2022" s="7" t="b">
        <f t="shared" si="93"/>
        <v>0</v>
      </c>
      <c r="J2022" s="7" t="b">
        <f t="shared" si="94"/>
        <v>1</v>
      </c>
      <c r="K2022" s="7">
        <f t="shared" si="95"/>
        <v>0</v>
      </c>
      <c r="L2022" s="7">
        <f>WEEKDAY(Table1[[#This Row],[post_time]])</f>
        <v>5</v>
      </c>
      <c r="M2022" s="7">
        <f>VLOOKUP(Table1[[#This Row],[topic_id]],'All Topics Data'!$A$2:$I$1243,8,FALSE)</f>
        <v>40346.330555555556</v>
      </c>
      <c r="N2022" s="7">
        <f>Table1[[#This Row],[Hui Reply?]]*(Table1[[#This Row],[post_time]]-Table1[[#This Row],[timestamp of previous reply]])</f>
        <v>0</v>
      </c>
      <c r="O2022" s="3">
        <f>O2021+Table1[[#This Row],[Hui Reply?]]</f>
        <v>469</v>
      </c>
      <c r="P2022" s="19">
        <f>INT(Table1[[#This Row],[post_time]])</f>
        <v>40346</v>
      </c>
      <c r="Q2022" s="3">
        <f>IF(Table1[[#This Row],[Hui Reply?]],VLOOKUP(Table1[[#This Row],[topic_id]],'All Topics Data'!$A$2:$E$1243,5,FALSE),0)</f>
        <v>0</v>
      </c>
      <c r="R2022" s="8">
        <f>Table1[[#This Row],[post_time]]+8/24</f>
        <v>40346.723703703705</v>
      </c>
      <c r="S2022" s="3">
        <f>IF(Table1[[#This Row],[post_position]]=1,0,SUMIFS($F$2:F2022,$H$2:H2022,Table1[[#This Row],[post_position]]-1,$C$2:C2022,Table1[[#This Row],[topic_id]]))</f>
        <v>40346.355011574073</v>
      </c>
    </row>
    <row r="2023" spans="1:19" x14ac:dyDescent="0.25">
      <c r="A2023" s="7">
        <v>2052</v>
      </c>
      <c r="B2023" s="7">
        <v>1</v>
      </c>
      <c r="C2023" s="7">
        <v>545</v>
      </c>
      <c r="D2023" s="7">
        <v>1217</v>
      </c>
      <c r="E2023" s="2"/>
      <c r="F2023" s="8">
        <v>40346.392314814817</v>
      </c>
      <c r="G2023" s="7">
        <v>0</v>
      </c>
      <c r="H2023" s="7">
        <v>4</v>
      </c>
      <c r="I2023" s="7" t="b">
        <f t="shared" si="93"/>
        <v>0</v>
      </c>
      <c r="J2023" s="7" t="b">
        <f t="shared" si="94"/>
        <v>1</v>
      </c>
      <c r="K2023" s="7">
        <f t="shared" si="95"/>
        <v>0</v>
      </c>
      <c r="L2023" s="7">
        <f>WEEKDAY(Table1[[#This Row],[post_time]])</f>
        <v>5</v>
      </c>
      <c r="M2023" s="7">
        <f>VLOOKUP(Table1[[#This Row],[topic_id]],'All Topics Data'!$A$2:$I$1243,8,FALSE)</f>
        <v>40346.330555555556</v>
      </c>
      <c r="N2023" s="7">
        <f>Table1[[#This Row],[Hui Reply?]]*(Table1[[#This Row],[post_time]]-Table1[[#This Row],[timestamp of previous reply]])</f>
        <v>0</v>
      </c>
      <c r="O2023" s="3">
        <f>O2022+Table1[[#This Row],[Hui Reply?]]</f>
        <v>469</v>
      </c>
      <c r="P2023" s="19">
        <f>INT(Table1[[#This Row],[post_time]])</f>
        <v>40346</v>
      </c>
      <c r="Q2023" s="3">
        <f>IF(Table1[[#This Row],[Hui Reply?]],VLOOKUP(Table1[[#This Row],[topic_id]],'All Topics Data'!$A$2:$E$1243,5,FALSE),0)</f>
        <v>0</v>
      </c>
      <c r="R2023" s="8">
        <f>Table1[[#This Row],[post_time]]+8/24</f>
        <v>40346.725648148153</v>
      </c>
      <c r="S2023" s="3">
        <f>IF(Table1[[#This Row],[post_position]]=1,0,SUMIFS($F$2:F2023,$H$2:H2023,Table1[[#This Row],[post_position]]-1,$C$2:C2023,Table1[[#This Row],[topic_id]]))</f>
        <v>40346.390370370369</v>
      </c>
    </row>
    <row r="2024" spans="1:19" x14ac:dyDescent="0.25">
      <c r="A2024" s="7">
        <v>2053</v>
      </c>
      <c r="B2024" s="7">
        <v>1</v>
      </c>
      <c r="C2024" s="7">
        <v>544</v>
      </c>
      <c r="D2024" s="7">
        <v>24</v>
      </c>
      <c r="E2024" s="2"/>
      <c r="F2024" s="8">
        <v>40346.436712962961</v>
      </c>
      <c r="G2024" s="7">
        <v>0</v>
      </c>
      <c r="H2024" s="7">
        <v>4</v>
      </c>
      <c r="I2024" s="7" t="b">
        <f t="shared" si="93"/>
        <v>1</v>
      </c>
      <c r="J2024" s="7" t="b">
        <f t="shared" si="94"/>
        <v>1</v>
      </c>
      <c r="K2024" s="7">
        <f t="shared" si="95"/>
        <v>1</v>
      </c>
      <c r="L2024" s="7">
        <f>WEEKDAY(Table1[[#This Row],[post_time]])</f>
        <v>5</v>
      </c>
      <c r="M2024" s="7">
        <f>VLOOKUP(Table1[[#This Row],[topic_id]],'All Topics Data'!$A$2:$I$1243,8,FALSE)</f>
        <v>40346.32708333333</v>
      </c>
      <c r="N2024" s="7">
        <f>Table1[[#This Row],[Hui Reply?]]*(Table1[[#This Row],[post_time]]-Table1[[#This Row],[timestamp of previous reply]])</f>
        <v>4.9143518517666962E-2</v>
      </c>
      <c r="O2024" s="3">
        <f>O2023+Table1[[#This Row],[Hui Reply?]]</f>
        <v>470</v>
      </c>
      <c r="P2024" s="19">
        <f>INT(Table1[[#This Row],[post_time]])</f>
        <v>40346</v>
      </c>
      <c r="Q2024" s="3" t="str">
        <f>IF(Table1[[#This Row],[Hui Reply?]],VLOOKUP(Table1[[#This Row],[topic_id]],'All Topics Data'!$A$2:$E$1243,5,FALSE),0)</f>
        <v>NeverHappyMike</v>
      </c>
      <c r="R2024" s="8">
        <f>Table1[[#This Row],[post_time]]+8/24</f>
        <v>40346.770046296297</v>
      </c>
      <c r="S2024" s="3">
        <f>IF(Table1[[#This Row],[post_position]]=1,0,SUMIFS($F$2:F2024,$H$2:H2024,Table1[[#This Row],[post_position]]-1,$C$2:C2024,Table1[[#This Row],[topic_id]]))</f>
        <v>40346.387569444443</v>
      </c>
    </row>
    <row r="2025" spans="1:19" x14ac:dyDescent="0.25">
      <c r="A2025" s="7">
        <v>2054</v>
      </c>
      <c r="B2025" s="7">
        <v>1</v>
      </c>
      <c r="C2025" s="7">
        <v>545</v>
      </c>
      <c r="D2025" s="7">
        <v>24</v>
      </c>
      <c r="F2025" s="8">
        <v>40346.438310185185</v>
      </c>
      <c r="G2025" s="7">
        <v>0</v>
      </c>
      <c r="H2025" s="7">
        <v>5</v>
      </c>
      <c r="I2025" s="7" t="b">
        <f t="shared" si="93"/>
        <v>1</v>
      </c>
      <c r="J2025" s="7" t="b">
        <f t="shared" si="94"/>
        <v>1</v>
      </c>
      <c r="K2025" s="7">
        <f t="shared" si="95"/>
        <v>1</v>
      </c>
      <c r="L2025" s="7">
        <f>WEEKDAY(Table1[[#This Row],[post_time]])</f>
        <v>5</v>
      </c>
      <c r="M2025" s="7">
        <f>VLOOKUP(Table1[[#This Row],[topic_id]],'All Topics Data'!$A$2:$I$1243,8,FALSE)</f>
        <v>40346.330555555556</v>
      </c>
      <c r="N2025" s="7">
        <f>Table1[[#This Row],[Hui Reply?]]*(Table1[[#This Row],[post_time]]-Table1[[#This Row],[timestamp of previous reply]])</f>
        <v>4.5995370368473232E-2</v>
      </c>
      <c r="O2025" s="3">
        <f>O2024+Table1[[#This Row],[Hui Reply?]]</f>
        <v>471</v>
      </c>
      <c r="P2025" s="19">
        <f>INT(Table1[[#This Row],[post_time]])</f>
        <v>40346</v>
      </c>
      <c r="Q2025" s="3" t="str">
        <f>IF(Table1[[#This Row],[Hui Reply?]],VLOOKUP(Table1[[#This Row],[topic_id]],'All Topics Data'!$A$2:$E$1243,5,FALSE),0)</f>
        <v>coolgaff</v>
      </c>
      <c r="R2025" s="8">
        <f>Table1[[#This Row],[post_time]]+8/24</f>
        <v>40346.771643518521</v>
      </c>
      <c r="S2025" s="3">
        <f>IF(Table1[[#This Row],[post_position]]=1,0,SUMIFS($F$2:F2025,$H$2:H2025,Table1[[#This Row],[post_position]]-1,$C$2:C2025,Table1[[#This Row],[topic_id]]))</f>
        <v>40346.392314814817</v>
      </c>
    </row>
    <row r="2026" spans="1:19" x14ac:dyDescent="0.25">
      <c r="A2026" s="7">
        <v>2055</v>
      </c>
      <c r="B2026" s="7">
        <v>1</v>
      </c>
      <c r="C2026" s="7">
        <v>526</v>
      </c>
      <c r="D2026" s="7">
        <v>24</v>
      </c>
      <c r="F2026" s="8">
        <v>40346.439120370371</v>
      </c>
      <c r="G2026" s="7">
        <v>0</v>
      </c>
      <c r="H2026" s="7">
        <v>16</v>
      </c>
      <c r="I2026" s="7" t="b">
        <f t="shared" si="93"/>
        <v>1</v>
      </c>
      <c r="J2026" s="7" t="b">
        <f t="shared" si="94"/>
        <v>1</v>
      </c>
      <c r="K2026" s="7">
        <f t="shared" si="95"/>
        <v>1</v>
      </c>
      <c r="L2026" s="7">
        <f>WEEKDAY(Table1[[#This Row],[post_time]])</f>
        <v>5</v>
      </c>
      <c r="M2026" s="7">
        <f>VLOOKUP(Table1[[#This Row],[topic_id]],'All Topics Data'!$A$2:$I$1243,8,FALSE)</f>
        <v>40339.65902777778</v>
      </c>
      <c r="N2026" s="7">
        <f>Table1[[#This Row],[Hui Reply?]]*(Table1[[#This Row],[post_time]]-Table1[[#This Row],[timestamp of previous reply]])</f>
        <v>5.2048611112695653E-2</v>
      </c>
      <c r="O2026" s="3">
        <f>O2025+Table1[[#This Row],[Hui Reply?]]</f>
        <v>472</v>
      </c>
      <c r="P2026" s="19">
        <f>INT(Table1[[#This Row],[post_time]])</f>
        <v>40346</v>
      </c>
      <c r="Q2026" s="3" t="str">
        <f>IF(Table1[[#This Row],[Hui Reply?]],VLOOKUP(Table1[[#This Row],[topic_id]],'All Topics Data'!$A$2:$E$1243,5,FALSE),0)</f>
        <v>cyrilz</v>
      </c>
      <c r="R2026" s="8">
        <f>Table1[[#This Row],[post_time]]+8/24</f>
        <v>40346.772453703707</v>
      </c>
      <c r="S2026" s="3">
        <f>IF(Table1[[#This Row],[post_position]]=1,0,SUMIFS($F$2:F2026,$H$2:H2026,Table1[[#This Row],[post_position]]-1,$C$2:C2026,Table1[[#This Row],[topic_id]]))</f>
        <v>40346.387071759258</v>
      </c>
    </row>
    <row r="2027" spans="1:19" x14ac:dyDescent="0.25">
      <c r="A2027" s="7">
        <v>2056</v>
      </c>
      <c r="B2027" s="7">
        <v>1</v>
      </c>
      <c r="C2027" s="7">
        <v>545</v>
      </c>
      <c r="D2027" s="7">
        <v>1217</v>
      </c>
      <c r="F2027" s="8">
        <v>40346.458877314813</v>
      </c>
      <c r="G2027" s="7">
        <v>0</v>
      </c>
      <c r="H2027" s="7">
        <v>6</v>
      </c>
      <c r="I2027" s="7" t="b">
        <f t="shared" si="93"/>
        <v>0</v>
      </c>
      <c r="J2027" s="7" t="b">
        <f t="shared" si="94"/>
        <v>1</v>
      </c>
      <c r="K2027" s="7">
        <f t="shared" si="95"/>
        <v>0</v>
      </c>
      <c r="L2027" s="7">
        <f>WEEKDAY(Table1[[#This Row],[post_time]])</f>
        <v>5</v>
      </c>
      <c r="M2027" s="7">
        <f>VLOOKUP(Table1[[#This Row],[topic_id]],'All Topics Data'!$A$2:$I$1243,8,FALSE)</f>
        <v>40346.330555555556</v>
      </c>
      <c r="N2027" s="7">
        <f>Table1[[#This Row],[Hui Reply?]]*(Table1[[#This Row],[post_time]]-Table1[[#This Row],[timestamp of previous reply]])</f>
        <v>0</v>
      </c>
      <c r="O2027" s="3">
        <f>O2026+Table1[[#This Row],[Hui Reply?]]</f>
        <v>472</v>
      </c>
      <c r="P2027" s="19">
        <f>INT(Table1[[#This Row],[post_time]])</f>
        <v>40346</v>
      </c>
      <c r="Q2027" s="3">
        <f>IF(Table1[[#This Row],[Hui Reply?]],VLOOKUP(Table1[[#This Row],[topic_id]],'All Topics Data'!$A$2:$E$1243,5,FALSE),0)</f>
        <v>0</v>
      </c>
      <c r="R2027" s="8">
        <f>Table1[[#This Row],[post_time]]+8/24</f>
        <v>40346.792210648149</v>
      </c>
      <c r="S2027" s="3">
        <f>IF(Table1[[#This Row],[post_position]]=1,0,SUMIFS($F$2:F2027,$H$2:H2027,Table1[[#This Row],[post_position]]-1,$C$2:C2027,Table1[[#This Row],[topic_id]]))</f>
        <v>40346.438310185185</v>
      </c>
    </row>
    <row r="2028" spans="1:19" x14ac:dyDescent="0.25">
      <c r="A2028" s="7">
        <v>2057</v>
      </c>
      <c r="B2028" s="7">
        <v>1</v>
      </c>
      <c r="C2028" s="7">
        <v>526</v>
      </c>
      <c r="D2028" s="7">
        <v>1</v>
      </c>
      <c r="E2028" s="2"/>
      <c r="F2028" s="8">
        <v>40346.4684375</v>
      </c>
      <c r="G2028" s="7">
        <v>0</v>
      </c>
      <c r="H2028" s="7">
        <v>17</v>
      </c>
      <c r="I2028" s="7" t="b">
        <f t="shared" si="93"/>
        <v>0</v>
      </c>
      <c r="J2028" s="7" t="b">
        <f t="shared" si="94"/>
        <v>1</v>
      </c>
      <c r="K2028" s="7">
        <f t="shared" si="95"/>
        <v>0</v>
      </c>
      <c r="L2028" s="7">
        <f>WEEKDAY(Table1[[#This Row],[post_time]])</f>
        <v>5</v>
      </c>
      <c r="M2028" s="7">
        <f>VLOOKUP(Table1[[#This Row],[topic_id]],'All Topics Data'!$A$2:$I$1243,8,FALSE)</f>
        <v>40339.65902777778</v>
      </c>
      <c r="N2028" s="7">
        <f>Table1[[#This Row],[Hui Reply?]]*(Table1[[#This Row],[post_time]]-Table1[[#This Row],[timestamp of previous reply]])</f>
        <v>0</v>
      </c>
      <c r="O2028" s="3">
        <f>O2027+Table1[[#This Row],[Hui Reply?]]</f>
        <v>472</v>
      </c>
      <c r="P2028" s="19">
        <f>INT(Table1[[#This Row],[post_time]])</f>
        <v>40346</v>
      </c>
      <c r="Q2028" s="3">
        <f>IF(Table1[[#This Row],[Hui Reply?]],VLOOKUP(Table1[[#This Row],[topic_id]],'All Topics Data'!$A$2:$E$1243,5,FALSE),0)</f>
        <v>0</v>
      </c>
      <c r="R2028" s="8">
        <f>Table1[[#This Row],[post_time]]+8/24</f>
        <v>40346.801770833335</v>
      </c>
      <c r="S2028" s="3">
        <f>IF(Table1[[#This Row],[post_position]]=1,0,SUMIFS($F$2:F2028,$H$2:H2028,Table1[[#This Row],[post_position]]-1,$C$2:C2028,Table1[[#This Row],[topic_id]]))</f>
        <v>40346.439120370371</v>
      </c>
    </row>
    <row r="2029" spans="1:19" x14ac:dyDescent="0.25">
      <c r="A2029" s="7">
        <v>2058</v>
      </c>
      <c r="B2029" s="7">
        <v>1</v>
      </c>
      <c r="C2029" s="7">
        <v>526</v>
      </c>
      <c r="D2029" s="7">
        <v>24</v>
      </c>
      <c r="E2029" s="2"/>
      <c r="F2029" s="8">
        <v>40346.481099537035</v>
      </c>
      <c r="G2029" s="7">
        <v>0</v>
      </c>
      <c r="H2029" s="7">
        <v>18</v>
      </c>
      <c r="I2029" s="7" t="b">
        <f t="shared" si="93"/>
        <v>1</v>
      </c>
      <c r="J2029" s="7" t="b">
        <f t="shared" si="94"/>
        <v>1</v>
      </c>
      <c r="K2029" s="7">
        <f t="shared" si="95"/>
        <v>1</v>
      </c>
      <c r="L2029" s="7">
        <f>WEEKDAY(Table1[[#This Row],[post_time]])</f>
        <v>5</v>
      </c>
      <c r="M2029" s="7">
        <f>VLOOKUP(Table1[[#This Row],[topic_id]],'All Topics Data'!$A$2:$I$1243,8,FALSE)</f>
        <v>40339.65902777778</v>
      </c>
      <c r="N2029" s="7">
        <f>Table1[[#This Row],[Hui Reply?]]*(Table1[[#This Row],[post_time]]-Table1[[#This Row],[timestamp of previous reply]])</f>
        <v>1.2662037035624962E-2</v>
      </c>
      <c r="O2029" s="3">
        <f>O2028+Table1[[#This Row],[Hui Reply?]]</f>
        <v>473</v>
      </c>
      <c r="P2029" s="19">
        <f>INT(Table1[[#This Row],[post_time]])</f>
        <v>40346</v>
      </c>
      <c r="Q2029" s="3" t="str">
        <f>IF(Table1[[#This Row],[Hui Reply?]],VLOOKUP(Table1[[#This Row],[topic_id]],'All Topics Data'!$A$2:$E$1243,5,FALSE),0)</f>
        <v>cyrilz</v>
      </c>
      <c r="R2029" s="8">
        <f>Table1[[#This Row],[post_time]]+8/24</f>
        <v>40346.814432870371</v>
      </c>
      <c r="S2029" s="3">
        <f>IF(Table1[[#This Row],[post_position]]=1,0,SUMIFS($F$2:F2029,$H$2:H2029,Table1[[#This Row],[post_position]]-1,$C$2:C2029,Table1[[#This Row],[topic_id]]))</f>
        <v>40346.4684375</v>
      </c>
    </row>
    <row r="2030" spans="1:19" x14ac:dyDescent="0.25">
      <c r="A2030" s="7">
        <v>2059</v>
      </c>
      <c r="B2030" s="7">
        <v>1</v>
      </c>
      <c r="C2030" s="7">
        <v>526</v>
      </c>
      <c r="D2030" s="7">
        <v>24</v>
      </c>
      <c r="E2030" s="2"/>
      <c r="F2030" s="8">
        <v>40346.495891203704</v>
      </c>
      <c r="G2030" s="7">
        <v>0</v>
      </c>
      <c r="H2030" s="7">
        <v>19</v>
      </c>
      <c r="I2030" s="7" t="b">
        <f t="shared" si="93"/>
        <v>1</v>
      </c>
      <c r="J2030" s="7" t="b">
        <f t="shared" si="94"/>
        <v>1</v>
      </c>
      <c r="K2030" s="7">
        <f t="shared" si="95"/>
        <v>1</v>
      </c>
      <c r="L2030" s="7">
        <f>WEEKDAY(Table1[[#This Row],[post_time]])</f>
        <v>5</v>
      </c>
      <c r="M2030" s="7">
        <f>VLOOKUP(Table1[[#This Row],[topic_id]],'All Topics Data'!$A$2:$I$1243,8,FALSE)</f>
        <v>40339.65902777778</v>
      </c>
      <c r="N2030" s="7">
        <f>Table1[[#This Row],[Hui Reply?]]*(Table1[[#This Row],[post_time]]-Table1[[#This Row],[timestamp of previous reply]])</f>
        <v>1.4791666668315884E-2</v>
      </c>
      <c r="O2030" s="3">
        <f>O2029+Table1[[#This Row],[Hui Reply?]]</f>
        <v>474</v>
      </c>
      <c r="P2030" s="19">
        <f>INT(Table1[[#This Row],[post_time]])</f>
        <v>40346</v>
      </c>
      <c r="Q2030" s="3" t="str">
        <f>IF(Table1[[#This Row],[Hui Reply?]],VLOOKUP(Table1[[#This Row],[topic_id]],'All Topics Data'!$A$2:$E$1243,5,FALSE),0)</f>
        <v>cyrilz</v>
      </c>
      <c r="R2030" s="8">
        <f>Table1[[#This Row],[post_time]]+8/24</f>
        <v>40346.829224537039</v>
      </c>
      <c r="S2030" s="3">
        <f>IF(Table1[[#This Row],[post_position]]=1,0,SUMIFS($F$2:F2030,$H$2:H2030,Table1[[#This Row],[post_position]]-1,$C$2:C2030,Table1[[#This Row],[topic_id]]))</f>
        <v>40346.481099537035</v>
      </c>
    </row>
    <row r="2031" spans="1:19" x14ac:dyDescent="0.25">
      <c r="A2031" s="7">
        <v>2060</v>
      </c>
      <c r="B2031" s="7">
        <v>1</v>
      </c>
      <c r="C2031" s="7">
        <v>545</v>
      </c>
      <c r="D2031" s="7">
        <v>24</v>
      </c>
      <c r="F2031" s="8">
        <v>40346.497210648151</v>
      </c>
      <c r="G2031" s="7">
        <v>0</v>
      </c>
      <c r="H2031" s="7">
        <v>7</v>
      </c>
      <c r="I2031" s="7" t="b">
        <f t="shared" si="93"/>
        <v>1</v>
      </c>
      <c r="J2031" s="7" t="b">
        <f t="shared" si="94"/>
        <v>1</v>
      </c>
      <c r="K2031" s="7">
        <f t="shared" si="95"/>
        <v>1</v>
      </c>
      <c r="L2031" s="7">
        <f>WEEKDAY(Table1[[#This Row],[post_time]])</f>
        <v>5</v>
      </c>
      <c r="M2031" s="7">
        <f>VLOOKUP(Table1[[#This Row],[topic_id]],'All Topics Data'!$A$2:$I$1243,8,FALSE)</f>
        <v>40346.330555555556</v>
      </c>
      <c r="N2031" s="7">
        <f>Table1[[#This Row],[Hui Reply?]]*(Table1[[#This Row],[post_time]]-Table1[[#This Row],[timestamp of previous reply]])</f>
        <v>3.8333333337504882E-2</v>
      </c>
      <c r="O2031" s="3">
        <f>O2030+Table1[[#This Row],[Hui Reply?]]</f>
        <v>475</v>
      </c>
      <c r="P2031" s="19">
        <f>INT(Table1[[#This Row],[post_time]])</f>
        <v>40346</v>
      </c>
      <c r="Q2031" s="3" t="str">
        <f>IF(Table1[[#This Row],[Hui Reply?]],VLOOKUP(Table1[[#This Row],[topic_id]],'All Topics Data'!$A$2:$E$1243,5,FALSE),0)</f>
        <v>coolgaff</v>
      </c>
      <c r="R2031" s="8">
        <f>Table1[[#This Row],[post_time]]+8/24</f>
        <v>40346.830543981487</v>
      </c>
      <c r="S2031" s="3">
        <f>IF(Table1[[#This Row],[post_position]]=1,0,SUMIFS($F$2:F2031,$H$2:H2031,Table1[[#This Row],[post_position]]-1,$C$2:C2031,Table1[[#This Row],[topic_id]]))</f>
        <v>40346.458877314813</v>
      </c>
    </row>
    <row r="2032" spans="1:19" x14ac:dyDescent="0.25">
      <c r="A2032" s="7">
        <v>2061</v>
      </c>
      <c r="B2032" s="7">
        <v>1</v>
      </c>
      <c r="C2032" s="7">
        <v>544</v>
      </c>
      <c r="D2032" s="7">
        <v>6458</v>
      </c>
      <c r="F2032" s="8">
        <v>40346.514618055553</v>
      </c>
      <c r="G2032" s="7">
        <v>0</v>
      </c>
      <c r="H2032" s="7">
        <v>5</v>
      </c>
      <c r="I2032" s="7" t="b">
        <f t="shared" si="93"/>
        <v>0</v>
      </c>
      <c r="J2032" s="7" t="b">
        <f t="shared" si="94"/>
        <v>1</v>
      </c>
      <c r="K2032" s="7">
        <f t="shared" si="95"/>
        <v>0</v>
      </c>
      <c r="L2032" s="7">
        <f>WEEKDAY(Table1[[#This Row],[post_time]])</f>
        <v>5</v>
      </c>
      <c r="M2032" s="7">
        <f>VLOOKUP(Table1[[#This Row],[topic_id]],'All Topics Data'!$A$2:$I$1243,8,FALSE)</f>
        <v>40346.32708333333</v>
      </c>
      <c r="N2032" s="7">
        <f>Table1[[#This Row],[Hui Reply?]]*(Table1[[#This Row],[post_time]]-Table1[[#This Row],[timestamp of previous reply]])</f>
        <v>0</v>
      </c>
      <c r="O2032" s="3">
        <f>O2031+Table1[[#This Row],[Hui Reply?]]</f>
        <v>475</v>
      </c>
      <c r="P2032" s="19">
        <f>INT(Table1[[#This Row],[post_time]])</f>
        <v>40346</v>
      </c>
      <c r="Q2032" s="3">
        <f>IF(Table1[[#This Row],[Hui Reply?]],VLOOKUP(Table1[[#This Row],[topic_id]],'All Topics Data'!$A$2:$E$1243,5,FALSE),0)</f>
        <v>0</v>
      </c>
      <c r="R2032" s="8">
        <f>Table1[[#This Row],[post_time]]+8/24</f>
        <v>40346.847951388889</v>
      </c>
      <c r="S2032" s="3">
        <f>IF(Table1[[#This Row],[post_position]]=1,0,SUMIFS($F$2:F2032,$H$2:H2032,Table1[[#This Row],[post_position]]-1,$C$2:C2032,Table1[[#This Row],[topic_id]]))</f>
        <v>40346.436712962961</v>
      </c>
    </row>
    <row r="2033" spans="1:19" x14ac:dyDescent="0.25">
      <c r="A2033" s="7">
        <v>2062</v>
      </c>
      <c r="B2033" s="7">
        <v>1</v>
      </c>
      <c r="C2033" s="7">
        <v>526</v>
      </c>
      <c r="D2033" s="7">
        <v>28</v>
      </c>
      <c r="E2033" s="2"/>
      <c r="F2033" s="8">
        <v>40346.517326388886</v>
      </c>
      <c r="G2033" s="7">
        <v>0</v>
      </c>
      <c r="H2033" s="7">
        <v>20</v>
      </c>
      <c r="I2033" s="7" t="b">
        <f t="shared" si="93"/>
        <v>0</v>
      </c>
      <c r="J2033" s="7" t="b">
        <f t="shared" si="94"/>
        <v>1</v>
      </c>
      <c r="K2033" s="7">
        <f t="shared" si="95"/>
        <v>0</v>
      </c>
      <c r="L2033" s="7">
        <f>WEEKDAY(Table1[[#This Row],[post_time]])</f>
        <v>5</v>
      </c>
      <c r="M2033" s="7">
        <f>VLOOKUP(Table1[[#This Row],[topic_id]],'All Topics Data'!$A$2:$I$1243,8,FALSE)</f>
        <v>40339.65902777778</v>
      </c>
      <c r="N2033" s="7">
        <f>Table1[[#This Row],[Hui Reply?]]*(Table1[[#This Row],[post_time]]-Table1[[#This Row],[timestamp of previous reply]])</f>
        <v>0</v>
      </c>
      <c r="O2033" s="3">
        <f>O2032+Table1[[#This Row],[Hui Reply?]]</f>
        <v>475</v>
      </c>
      <c r="P2033" s="19">
        <f>INT(Table1[[#This Row],[post_time]])</f>
        <v>40346</v>
      </c>
      <c r="Q2033" s="3">
        <f>IF(Table1[[#This Row],[Hui Reply?]],VLOOKUP(Table1[[#This Row],[topic_id]],'All Topics Data'!$A$2:$E$1243,5,FALSE),0)</f>
        <v>0</v>
      </c>
      <c r="R2033" s="8">
        <f>Table1[[#This Row],[post_time]]+8/24</f>
        <v>40346.850659722222</v>
      </c>
      <c r="S2033" s="3">
        <f>IF(Table1[[#This Row],[post_position]]=1,0,SUMIFS($F$2:F2033,$H$2:H2033,Table1[[#This Row],[post_position]]-1,$C$2:C2033,Table1[[#This Row],[topic_id]]))</f>
        <v>40346.495891203704</v>
      </c>
    </row>
    <row r="2034" spans="1:19" x14ac:dyDescent="0.25">
      <c r="A2034" s="7">
        <v>2063</v>
      </c>
      <c r="B2034" s="7">
        <v>1</v>
      </c>
      <c r="C2034" s="7">
        <v>542</v>
      </c>
      <c r="D2034" s="7">
        <v>2176</v>
      </c>
      <c r="E2034" s="2"/>
      <c r="F2034" s="8">
        <v>40346.526574074072</v>
      </c>
      <c r="G2034" s="7">
        <v>0</v>
      </c>
      <c r="H2034" s="7">
        <v>3</v>
      </c>
      <c r="I2034" s="7" t="b">
        <f t="shared" si="93"/>
        <v>0</v>
      </c>
      <c r="J2034" s="7" t="b">
        <f t="shared" si="94"/>
        <v>1</v>
      </c>
      <c r="K2034" s="7">
        <f t="shared" si="95"/>
        <v>0</v>
      </c>
      <c r="L2034" s="7">
        <f>WEEKDAY(Table1[[#This Row],[post_time]])</f>
        <v>5</v>
      </c>
      <c r="M2034" s="7">
        <f>VLOOKUP(Table1[[#This Row],[topic_id]],'All Topics Data'!$A$2:$I$1243,8,FALSE)</f>
        <v>40345.950694444444</v>
      </c>
      <c r="N2034" s="7">
        <f>Table1[[#This Row],[Hui Reply?]]*(Table1[[#This Row],[post_time]]-Table1[[#This Row],[timestamp of previous reply]])</f>
        <v>0</v>
      </c>
      <c r="O2034" s="3">
        <f>O2033+Table1[[#This Row],[Hui Reply?]]</f>
        <v>475</v>
      </c>
      <c r="P2034" s="19">
        <f>INT(Table1[[#This Row],[post_time]])</f>
        <v>40346</v>
      </c>
      <c r="Q2034" s="3">
        <f>IF(Table1[[#This Row],[Hui Reply?]],VLOOKUP(Table1[[#This Row],[topic_id]],'All Topics Data'!$A$2:$E$1243,5,FALSE),0)</f>
        <v>0</v>
      </c>
      <c r="R2034" s="8">
        <f>Table1[[#This Row],[post_time]]+8/24</f>
        <v>40346.859907407408</v>
      </c>
      <c r="S2034" s="3">
        <f>IF(Table1[[#This Row],[post_position]]=1,0,SUMIFS($F$2:F2034,$H$2:H2034,Table1[[#This Row],[post_position]]-1,$C$2:C2034,Table1[[#This Row],[topic_id]]))</f>
        <v>40346.010659722226</v>
      </c>
    </row>
    <row r="2035" spans="1:19" x14ac:dyDescent="0.25">
      <c r="A2035" s="7">
        <v>2064</v>
      </c>
      <c r="B2035" s="7">
        <v>1</v>
      </c>
      <c r="C2035" s="7">
        <v>544</v>
      </c>
      <c r="D2035" s="7">
        <v>28</v>
      </c>
      <c r="E2035" s="2"/>
      <c r="F2035" s="8">
        <v>40346.587233796294</v>
      </c>
      <c r="G2035" s="7">
        <v>0</v>
      </c>
      <c r="H2035" s="7">
        <v>6</v>
      </c>
      <c r="I2035" s="7" t="b">
        <f t="shared" si="93"/>
        <v>0</v>
      </c>
      <c r="J2035" s="7" t="b">
        <f t="shared" si="94"/>
        <v>1</v>
      </c>
      <c r="K2035" s="7">
        <f t="shared" si="95"/>
        <v>0</v>
      </c>
      <c r="L2035" s="7">
        <f>WEEKDAY(Table1[[#This Row],[post_time]])</f>
        <v>5</v>
      </c>
      <c r="M2035" s="7">
        <f>VLOOKUP(Table1[[#This Row],[topic_id]],'All Topics Data'!$A$2:$I$1243,8,FALSE)</f>
        <v>40346.32708333333</v>
      </c>
      <c r="N2035" s="7">
        <f>Table1[[#This Row],[Hui Reply?]]*(Table1[[#This Row],[post_time]]-Table1[[#This Row],[timestamp of previous reply]])</f>
        <v>0</v>
      </c>
      <c r="O2035" s="3">
        <f>O2034+Table1[[#This Row],[Hui Reply?]]</f>
        <v>475</v>
      </c>
      <c r="P2035" s="19">
        <f>INT(Table1[[#This Row],[post_time]])</f>
        <v>40346</v>
      </c>
      <c r="Q2035" s="3">
        <f>IF(Table1[[#This Row],[Hui Reply?]],VLOOKUP(Table1[[#This Row],[topic_id]],'All Topics Data'!$A$2:$E$1243,5,FALSE),0)</f>
        <v>0</v>
      </c>
      <c r="R2035" s="8">
        <f>Table1[[#This Row],[post_time]]+8/24</f>
        <v>40346.920567129629</v>
      </c>
      <c r="S2035" s="3">
        <f>IF(Table1[[#This Row],[post_position]]=1,0,SUMIFS($F$2:F2035,$H$2:H2035,Table1[[#This Row],[post_position]]-1,$C$2:C2035,Table1[[#This Row],[topic_id]]))</f>
        <v>40346.514618055553</v>
      </c>
    </row>
    <row r="2036" spans="1:19" x14ac:dyDescent="0.25">
      <c r="A2036" s="7">
        <v>2065</v>
      </c>
      <c r="B2036" s="7">
        <v>1</v>
      </c>
      <c r="C2036" s="7">
        <v>543</v>
      </c>
      <c r="D2036" s="7">
        <v>28</v>
      </c>
      <c r="F2036" s="8">
        <v>40346.588900462964</v>
      </c>
      <c r="G2036" s="7">
        <v>0</v>
      </c>
      <c r="H2036" s="7">
        <v>3</v>
      </c>
      <c r="I2036" s="7" t="b">
        <f t="shared" si="93"/>
        <v>0</v>
      </c>
      <c r="J2036" s="7" t="b">
        <f t="shared" si="94"/>
        <v>1</v>
      </c>
      <c r="K2036" s="7">
        <f t="shared" si="95"/>
        <v>0</v>
      </c>
      <c r="L2036" s="7">
        <f>WEEKDAY(Table1[[#This Row],[post_time]])</f>
        <v>5</v>
      </c>
      <c r="M2036" s="7">
        <f>VLOOKUP(Table1[[#This Row],[topic_id]],'All Topics Data'!$A$2:$I$1243,8,FALSE)</f>
        <v>40346.239583333336</v>
      </c>
      <c r="N2036" s="7">
        <f>Table1[[#This Row],[Hui Reply?]]*(Table1[[#This Row],[post_time]]-Table1[[#This Row],[timestamp of previous reply]])</f>
        <v>0</v>
      </c>
      <c r="O2036" s="3">
        <f>O2035+Table1[[#This Row],[Hui Reply?]]</f>
        <v>475</v>
      </c>
      <c r="P2036" s="19">
        <f>INT(Table1[[#This Row],[post_time]])</f>
        <v>40346</v>
      </c>
      <c r="Q2036" s="3">
        <f>IF(Table1[[#This Row],[Hui Reply?]],VLOOKUP(Table1[[#This Row],[topic_id]],'All Topics Data'!$A$2:$E$1243,5,FALSE),0)</f>
        <v>0</v>
      </c>
      <c r="R2036" s="8">
        <f>Table1[[#This Row],[post_time]]+8/24</f>
        <v>40346.9222337963</v>
      </c>
      <c r="S2036" s="3">
        <f>IF(Table1[[#This Row],[post_position]]=1,0,SUMIFS($F$2:F2036,$H$2:H2036,Table1[[#This Row],[post_position]]-1,$C$2:C2036,Table1[[#This Row],[topic_id]]))</f>
        <v>40346.313715277778</v>
      </c>
    </row>
    <row r="2037" spans="1:19" x14ac:dyDescent="0.25">
      <c r="A2037" s="7">
        <v>2066</v>
      </c>
      <c r="B2037" s="7">
        <v>1</v>
      </c>
      <c r="C2037" s="7">
        <v>540</v>
      </c>
      <c r="D2037" s="7">
        <v>6524</v>
      </c>
      <c r="E2037" s="2"/>
      <c r="F2037" s="8">
        <v>40346.7734375</v>
      </c>
      <c r="G2037" s="7">
        <v>0</v>
      </c>
      <c r="H2037" s="7">
        <v>3</v>
      </c>
      <c r="I2037" s="7" t="b">
        <f t="shared" si="93"/>
        <v>0</v>
      </c>
      <c r="J2037" s="7" t="b">
        <f t="shared" si="94"/>
        <v>1</v>
      </c>
      <c r="K2037" s="7">
        <f t="shared" si="95"/>
        <v>0</v>
      </c>
      <c r="L2037" s="7">
        <f>WEEKDAY(Table1[[#This Row],[post_time]])</f>
        <v>5</v>
      </c>
      <c r="M2037" s="7">
        <f>VLOOKUP(Table1[[#This Row],[topic_id]],'All Topics Data'!$A$2:$I$1243,8,FALSE)</f>
        <v>40345.736111111109</v>
      </c>
      <c r="N2037" s="7">
        <f>Table1[[#This Row],[Hui Reply?]]*(Table1[[#This Row],[post_time]]-Table1[[#This Row],[timestamp of previous reply]])</f>
        <v>0</v>
      </c>
      <c r="O2037" s="3">
        <f>O2036+Table1[[#This Row],[Hui Reply?]]</f>
        <v>475</v>
      </c>
      <c r="P2037" s="19">
        <f>INT(Table1[[#This Row],[post_time]])</f>
        <v>40346</v>
      </c>
      <c r="Q2037" s="3">
        <f>IF(Table1[[#This Row],[Hui Reply?]],VLOOKUP(Table1[[#This Row],[topic_id]],'All Topics Data'!$A$2:$E$1243,5,FALSE),0)</f>
        <v>0</v>
      </c>
      <c r="R2037" s="8">
        <f>Table1[[#This Row],[post_time]]+8/24</f>
        <v>40347.106770833336</v>
      </c>
      <c r="S2037" s="3">
        <f>IF(Table1[[#This Row],[post_position]]=1,0,SUMIFS($F$2:F2037,$H$2:H2037,Table1[[#This Row],[post_position]]-1,$C$2:C2037,Table1[[#This Row],[topic_id]]))</f>
        <v>40346.00377314815</v>
      </c>
    </row>
    <row r="2038" spans="1:19" x14ac:dyDescent="0.25">
      <c r="A2038" s="7">
        <v>2067</v>
      </c>
      <c r="B2038" s="7">
        <v>2</v>
      </c>
      <c r="C2038" s="7">
        <v>546</v>
      </c>
      <c r="D2038" s="7">
        <v>24</v>
      </c>
      <c r="E2038" s="2"/>
      <c r="F2038" s="8">
        <v>40346.999212962961</v>
      </c>
      <c r="G2038" s="7">
        <v>0</v>
      </c>
      <c r="H2038" s="7">
        <v>1</v>
      </c>
      <c r="I2038" s="7" t="b">
        <f t="shared" si="93"/>
        <v>1</v>
      </c>
      <c r="J2038" s="7" t="b">
        <f t="shared" si="94"/>
        <v>0</v>
      </c>
      <c r="K2038" s="7">
        <f t="shared" si="95"/>
        <v>0</v>
      </c>
      <c r="L2038" s="7">
        <f>WEEKDAY(Table1[[#This Row],[post_time]])</f>
        <v>5</v>
      </c>
      <c r="M2038" s="7">
        <f>VLOOKUP(Table1[[#This Row],[topic_id]],'All Topics Data'!$A$2:$I$1243,8,FALSE)</f>
        <v>40346.998611111114</v>
      </c>
      <c r="N2038" s="7">
        <f>Table1[[#This Row],[Hui Reply?]]*(Table1[[#This Row],[post_time]]-Table1[[#This Row],[timestamp of previous reply]])</f>
        <v>0</v>
      </c>
      <c r="O2038" s="3">
        <f>O2037+Table1[[#This Row],[Hui Reply?]]</f>
        <v>475</v>
      </c>
      <c r="P2038" s="19">
        <f>INT(Table1[[#This Row],[post_time]])</f>
        <v>40346</v>
      </c>
      <c r="Q2038" s="3">
        <f>IF(Table1[[#This Row],[Hui Reply?]],VLOOKUP(Table1[[#This Row],[topic_id]],'All Topics Data'!$A$2:$E$1243,5,FALSE),0)</f>
        <v>0</v>
      </c>
      <c r="R2038" s="8">
        <f>Table1[[#This Row],[post_time]]+8/24</f>
        <v>40347.332546296297</v>
      </c>
      <c r="S2038" s="3">
        <f>IF(Table1[[#This Row],[post_position]]=1,0,SUMIFS($F$2:F2038,$H$2:H2038,Table1[[#This Row],[post_position]]-1,$C$2:C2038,Table1[[#This Row],[topic_id]]))</f>
        <v>0</v>
      </c>
    </row>
    <row r="2039" spans="1:19" x14ac:dyDescent="0.25">
      <c r="A2039" s="7">
        <v>2068</v>
      </c>
      <c r="B2039" s="7">
        <v>1</v>
      </c>
      <c r="C2039" s="7">
        <v>547</v>
      </c>
      <c r="D2039" s="7">
        <v>2176</v>
      </c>
      <c r="E2039" s="2"/>
      <c r="F2039" s="8">
        <v>40347.015138888892</v>
      </c>
      <c r="G2039" s="7">
        <v>0</v>
      </c>
      <c r="H2039" s="7">
        <v>1</v>
      </c>
      <c r="I2039" s="7" t="b">
        <f t="shared" si="93"/>
        <v>0</v>
      </c>
      <c r="J2039" s="7" t="b">
        <f t="shared" si="94"/>
        <v>0</v>
      </c>
      <c r="K2039" s="7">
        <f t="shared" si="95"/>
        <v>0</v>
      </c>
      <c r="L2039" s="7">
        <f>WEEKDAY(Table1[[#This Row],[post_time]])</f>
        <v>6</v>
      </c>
      <c r="M2039" s="7">
        <f>VLOOKUP(Table1[[#This Row],[topic_id]],'All Topics Data'!$A$2:$I$1243,8,FALSE)</f>
        <v>40347.01458333333</v>
      </c>
      <c r="N2039" s="7">
        <f>Table1[[#This Row],[Hui Reply?]]*(Table1[[#This Row],[post_time]]-Table1[[#This Row],[timestamp of previous reply]])</f>
        <v>0</v>
      </c>
      <c r="O2039" s="3">
        <f>O2038+Table1[[#This Row],[Hui Reply?]]</f>
        <v>475</v>
      </c>
      <c r="P2039" s="19">
        <f>INT(Table1[[#This Row],[post_time]])</f>
        <v>40347</v>
      </c>
      <c r="Q2039" s="3">
        <f>IF(Table1[[#This Row],[Hui Reply?]],VLOOKUP(Table1[[#This Row],[topic_id]],'All Topics Data'!$A$2:$E$1243,5,FALSE),0)</f>
        <v>0</v>
      </c>
      <c r="R2039" s="8">
        <f>Table1[[#This Row],[post_time]]+8/24</f>
        <v>40347.348472222227</v>
      </c>
      <c r="S2039" s="3">
        <f>IF(Table1[[#This Row],[post_position]]=1,0,SUMIFS($F$2:F2039,$H$2:H2039,Table1[[#This Row],[post_position]]-1,$C$2:C2039,Table1[[#This Row],[topic_id]]))</f>
        <v>0</v>
      </c>
    </row>
    <row r="2040" spans="1:19" x14ac:dyDescent="0.25">
      <c r="A2040" s="7">
        <v>2069</v>
      </c>
      <c r="B2040" s="7">
        <v>2</v>
      </c>
      <c r="C2040" s="7">
        <v>546</v>
      </c>
      <c r="D2040" s="7">
        <v>1</v>
      </c>
      <c r="F2040" s="8">
        <v>40347.030104166668</v>
      </c>
      <c r="G2040" s="7">
        <v>0</v>
      </c>
      <c r="H2040" s="7">
        <v>2</v>
      </c>
      <c r="I2040" s="7" t="b">
        <f t="shared" si="93"/>
        <v>0</v>
      </c>
      <c r="J2040" s="7" t="b">
        <f t="shared" si="94"/>
        <v>1</v>
      </c>
      <c r="K2040" s="7">
        <f t="shared" si="95"/>
        <v>0</v>
      </c>
      <c r="L2040" s="7">
        <f>WEEKDAY(Table1[[#This Row],[post_time]])</f>
        <v>6</v>
      </c>
      <c r="M2040" s="7">
        <f>VLOOKUP(Table1[[#This Row],[topic_id]],'All Topics Data'!$A$2:$I$1243,8,FALSE)</f>
        <v>40346.998611111114</v>
      </c>
      <c r="N2040" s="7">
        <f>Table1[[#This Row],[Hui Reply?]]*(Table1[[#This Row],[post_time]]-Table1[[#This Row],[timestamp of previous reply]])</f>
        <v>0</v>
      </c>
      <c r="O2040" s="3">
        <f>O2039+Table1[[#This Row],[Hui Reply?]]</f>
        <v>475</v>
      </c>
      <c r="P2040" s="19">
        <f>INT(Table1[[#This Row],[post_time]])</f>
        <v>40347</v>
      </c>
      <c r="Q2040" s="3">
        <f>IF(Table1[[#This Row],[Hui Reply?]],VLOOKUP(Table1[[#This Row],[topic_id]],'All Topics Data'!$A$2:$E$1243,5,FALSE),0)</f>
        <v>0</v>
      </c>
      <c r="R2040" s="8">
        <f>Table1[[#This Row],[post_time]]+8/24</f>
        <v>40347.363437500004</v>
      </c>
      <c r="S2040" s="3">
        <f>IF(Table1[[#This Row],[post_position]]=1,0,SUMIFS($F$2:F2040,$H$2:H2040,Table1[[#This Row],[post_position]]-1,$C$2:C2040,Table1[[#This Row],[topic_id]]))</f>
        <v>40346.999212962961</v>
      </c>
    </row>
    <row r="2041" spans="1:19" x14ac:dyDescent="0.25">
      <c r="A2041" s="7">
        <v>2070</v>
      </c>
      <c r="B2041" s="7">
        <v>1</v>
      </c>
      <c r="C2041" s="7">
        <v>547</v>
      </c>
      <c r="D2041" s="7">
        <v>1</v>
      </c>
      <c r="E2041" s="2"/>
      <c r="F2041" s="8">
        <v>40347.032407407409</v>
      </c>
      <c r="G2041" s="7">
        <v>0</v>
      </c>
      <c r="H2041" s="7">
        <v>2</v>
      </c>
      <c r="I2041" s="7" t="b">
        <f t="shared" si="93"/>
        <v>0</v>
      </c>
      <c r="J2041" s="7" t="b">
        <f t="shared" si="94"/>
        <v>1</v>
      </c>
      <c r="K2041" s="7">
        <f t="shared" si="95"/>
        <v>0</v>
      </c>
      <c r="L2041" s="7">
        <f>WEEKDAY(Table1[[#This Row],[post_time]])</f>
        <v>6</v>
      </c>
      <c r="M2041" s="7">
        <f>VLOOKUP(Table1[[#This Row],[topic_id]],'All Topics Data'!$A$2:$I$1243,8,FALSE)</f>
        <v>40347.01458333333</v>
      </c>
      <c r="N2041" s="7">
        <f>Table1[[#This Row],[Hui Reply?]]*(Table1[[#This Row],[post_time]]-Table1[[#This Row],[timestamp of previous reply]])</f>
        <v>0</v>
      </c>
      <c r="O2041" s="3">
        <f>O2040+Table1[[#This Row],[Hui Reply?]]</f>
        <v>475</v>
      </c>
      <c r="P2041" s="19">
        <f>INT(Table1[[#This Row],[post_time]])</f>
        <v>40347</v>
      </c>
      <c r="Q2041" s="3">
        <f>IF(Table1[[#This Row],[Hui Reply?]],VLOOKUP(Table1[[#This Row],[topic_id]],'All Topics Data'!$A$2:$E$1243,5,FALSE),0)</f>
        <v>0</v>
      </c>
      <c r="R2041" s="8">
        <f>Table1[[#This Row],[post_time]]+8/24</f>
        <v>40347.365740740745</v>
      </c>
      <c r="S2041" s="3">
        <f>IF(Table1[[#This Row],[post_position]]=1,0,SUMIFS($F$2:F2041,$H$2:H2041,Table1[[#This Row],[post_position]]-1,$C$2:C2041,Table1[[#This Row],[topic_id]]))</f>
        <v>40347.015138888892</v>
      </c>
    </row>
    <row r="2042" spans="1:19" x14ac:dyDescent="0.25">
      <c r="A2042" s="7">
        <v>2071</v>
      </c>
      <c r="B2042" s="7">
        <v>1</v>
      </c>
      <c r="C2042" s="7">
        <v>548</v>
      </c>
      <c r="D2042" s="7">
        <v>5873</v>
      </c>
      <c r="E2042" s="2"/>
      <c r="F2042" s="8">
        <v>40347.047858796293</v>
      </c>
      <c r="G2042" s="7">
        <v>0</v>
      </c>
      <c r="H2042" s="7">
        <v>1</v>
      </c>
      <c r="I2042" s="7" t="b">
        <f t="shared" si="93"/>
        <v>0</v>
      </c>
      <c r="J2042" s="7" t="b">
        <f t="shared" si="94"/>
        <v>0</v>
      </c>
      <c r="K2042" s="7">
        <f t="shared" si="95"/>
        <v>0</v>
      </c>
      <c r="L2042" s="7">
        <f>WEEKDAY(Table1[[#This Row],[post_time]])</f>
        <v>6</v>
      </c>
      <c r="M2042" s="7">
        <f>VLOOKUP(Table1[[#This Row],[topic_id]],'All Topics Data'!$A$2:$I$1243,8,FALSE)</f>
        <v>40347.047222222223</v>
      </c>
      <c r="N2042" s="7">
        <f>Table1[[#This Row],[Hui Reply?]]*(Table1[[#This Row],[post_time]]-Table1[[#This Row],[timestamp of previous reply]])</f>
        <v>0</v>
      </c>
      <c r="O2042" s="3">
        <f>O2041+Table1[[#This Row],[Hui Reply?]]</f>
        <v>475</v>
      </c>
      <c r="P2042" s="19">
        <f>INT(Table1[[#This Row],[post_time]])</f>
        <v>40347</v>
      </c>
      <c r="Q2042" s="3">
        <f>IF(Table1[[#This Row],[Hui Reply?]],VLOOKUP(Table1[[#This Row],[topic_id]],'All Topics Data'!$A$2:$E$1243,5,FALSE),0)</f>
        <v>0</v>
      </c>
      <c r="R2042" s="8">
        <f>Table1[[#This Row],[post_time]]+8/24</f>
        <v>40347.381192129629</v>
      </c>
      <c r="S2042" s="3">
        <f>IF(Table1[[#This Row],[post_position]]=1,0,SUMIFS($F$2:F2042,$H$2:H2042,Table1[[#This Row],[post_position]]-1,$C$2:C2042,Table1[[#This Row],[topic_id]]))</f>
        <v>0</v>
      </c>
    </row>
    <row r="2043" spans="1:19" x14ac:dyDescent="0.25">
      <c r="A2043" s="7">
        <v>2072</v>
      </c>
      <c r="B2043" s="7">
        <v>1</v>
      </c>
      <c r="C2043" s="7">
        <v>548</v>
      </c>
      <c r="D2043" s="7">
        <v>24</v>
      </c>
      <c r="F2043" s="8">
        <v>40347.069062499999</v>
      </c>
      <c r="G2043" s="7">
        <v>0</v>
      </c>
      <c r="H2043" s="7">
        <v>2</v>
      </c>
      <c r="I2043" s="7" t="b">
        <f t="shared" si="93"/>
        <v>1</v>
      </c>
      <c r="J2043" s="7" t="b">
        <f t="shared" si="94"/>
        <v>1</v>
      </c>
      <c r="K2043" s="7">
        <f t="shared" si="95"/>
        <v>1</v>
      </c>
      <c r="L2043" s="7">
        <f>WEEKDAY(Table1[[#This Row],[post_time]])</f>
        <v>6</v>
      </c>
      <c r="M2043" s="7">
        <f>VLOOKUP(Table1[[#This Row],[topic_id]],'All Topics Data'!$A$2:$I$1243,8,FALSE)</f>
        <v>40347.047222222223</v>
      </c>
      <c r="N2043" s="7">
        <f>Table1[[#This Row],[Hui Reply?]]*(Table1[[#This Row],[post_time]]-Table1[[#This Row],[timestamp of previous reply]])</f>
        <v>2.1203703705396038E-2</v>
      </c>
      <c r="O2043" s="3">
        <f>O2042+Table1[[#This Row],[Hui Reply?]]</f>
        <v>476</v>
      </c>
      <c r="P2043" s="19">
        <f>INT(Table1[[#This Row],[post_time]])</f>
        <v>40347</v>
      </c>
      <c r="Q2043" s="3" t="str">
        <f>IF(Table1[[#This Row],[Hui Reply?]],VLOOKUP(Table1[[#This Row],[topic_id]],'All Topics Data'!$A$2:$E$1243,5,FALSE),0)</f>
        <v>Cyrius</v>
      </c>
      <c r="R2043" s="8">
        <f>Table1[[#This Row],[post_time]]+8/24</f>
        <v>40347.402395833335</v>
      </c>
      <c r="S2043" s="3">
        <f>IF(Table1[[#This Row],[post_position]]=1,0,SUMIFS($F$2:F2043,$H$2:H2043,Table1[[#This Row],[post_position]]-1,$C$2:C2043,Table1[[#This Row],[topic_id]]))</f>
        <v>40347.047858796293</v>
      </c>
    </row>
    <row r="2044" spans="1:19" x14ac:dyDescent="0.25">
      <c r="A2044" s="7">
        <v>2073</v>
      </c>
      <c r="B2044" s="7">
        <v>1</v>
      </c>
      <c r="C2044" s="7">
        <v>547</v>
      </c>
      <c r="D2044" s="7">
        <v>24</v>
      </c>
      <c r="E2044" s="2"/>
      <c r="F2044" s="8">
        <v>40347.1096875</v>
      </c>
      <c r="G2044" s="7">
        <v>0</v>
      </c>
      <c r="H2044" s="7">
        <v>3</v>
      </c>
      <c r="I2044" s="7" t="b">
        <f t="shared" si="93"/>
        <v>1</v>
      </c>
      <c r="J2044" s="7" t="b">
        <f t="shared" si="94"/>
        <v>1</v>
      </c>
      <c r="K2044" s="7">
        <f t="shared" si="95"/>
        <v>1</v>
      </c>
      <c r="L2044" s="7">
        <f>WEEKDAY(Table1[[#This Row],[post_time]])</f>
        <v>6</v>
      </c>
      <c r="M2044" s="7">
        <f>VLOOKUP(Table1[[#This Row],[topic_id]],'All Topics Data'!$A$2:$I$1243,8,FALSE)</f>
        <v>40347.01458333333</v>
      </c>
      <c r="N2044" s="7">
        <f>Table1[[#This Row],[Hui Reply?]]*(Table1[[#This Row],[post_time]]-Table1[[#This Row],[timestamp of previous reply]])</f>
        <v>7.7280092591536231E-2</v>
      </c>
      <c r="O2044" s="3">
        <f>O2043+Table1[[#This Row],[Hui Reply?]]</f>
        <v>477</v>
      </c>
      <c r="P2044" s="19">
        <f>INT(Table1[[#This Row],[post_time]])</f>
        <v>40347</v>
      </c>
      <c r="Q2044" s="3" t="str">
        <f>IF(Table1[[#This Row],[Hui Reply?]],VLOOKUP(Table1[[#This Row],[topic_id]],'All Topics Data'!$A$2:$E$1243,5,FALSE),0)</f>
        <v>wsnyder</v>
      </c>
      <c r="R2044" s="8">
        <f>Table1[[#This Row],[post_time]]+8/24</f>
        <v>40347.443020833336</v>
      </c>
      <c r="S2044" s="3">
        <f>IF(Table1[[#This Row],[post_position]]=1,0,SUMIFS($F$2:F2044,$H$2:H2044,Table1[[#This Row],[post_position]]-1,$C$2:C2044,Table1[[#This Row],[topic_id]]))</f>
        <v>40347.032407407409</v>
      </c>
    </row>
    <row r="2045" spans="1:19" x14ac:dyDescent="0.25">
      <c r="A2045" s="7">
        <v>2074</v>
      </c>
      <c r="B2045" s="7">
        <v>1</v>
      </c>
      <c r="C2045" s="7">
        <v>549</v>
      </c>
      <c r="D2045" s="7">
        <v>6526</v>
      </c>
      <c r="E2045" s="2"/>
      <c r="F2045" s="8">
        <v>40347.162523148145</v>
      </c>
      <c r="G2045" s="7">
        <v>0</v>
      </c>
      <c r="H2045" s="7">
        <v>1</v>
      </c>
      <c r="I2045" s="7" t="b">
        <f t="shared" si="93"/>
        <v>0</v>
      </c>
      <c r="J2045" s="7" t="b">
        <f t="shared" si="94"/>
        <v>0</v>
      </c>
      <c r="K2045" s="7">
        <f t="shared" si="95"/>
        <v>0</v>
      </c>
      <c r="L2045" s="7">
        <f>WEEKDAY(Table1[[#This Row],[post_time]])</f>
        <v>6</v>
      </c>
      <c r="M2045" s="7">
        <f>VLOOKUP(Table1[[#This Row],[topic_id]],'All Topics Data'!$A$2:$I$1243,8,FALSE)</f>
        <v>40347.162499999999</v>
      </c>
      <c r="N2045" s="7">
        <f>Table1[[#This Row],[Hui Reply?]]*(Table1[[#This Row],[post_time]]-Table1[[#This Row],[timestamp of previous reply]])</f>
        <v>0</v>
      </c>
      <c r="O2045" s="3">
        <f>O2044+Table1[[#This Row],[Hui Reply?]]</f>
        <v>477</v>
      </c>
      <c r="P2045" s="19">
        <f>INT(Table1[[#This Row],[post_time]])</f>
        <v>40347</v>
      </c>
      <c r="Q2045" s="3">
        <f>IF(Table1[[#This Row],[Hui Reply?]],VLOOKUP(Table1[[#This Row],[topic_id]],'All Topics Data'!$A$2:$E$1243,5,FALSE),0)</f>
        <v>0</v>
      </c>
      <c r="R2045" s="8">
        <f>Table1[[#This Row],[post_time]]+8/24</f>
        <v>40347.495856481481</v>
      </c>
      <c r="S2045" s="3">
        <f>IF(Table1[[#This Row],[post_position]]=1,0,SUMIFS($F$2:F2045,$H$2:H2045,Table1[[#This Row],[post_position]]-1,$C$2:C2045,Table1[[#This Row],[topic_id]]))</f>
        <v>0</v>
      </c>
    </row>
    <row r="2046" spans="1:19" x14ac:dyDescent="0.25">
      <c r="A2046" s="7">
        <v>2075</v>
      </c>
      <c r="B2046" s="7">
        <v>1</v>
      </c>
      <c r="C2046" s="7">
        <v>549</v>
      </c>
      <c r="D2046" s="7">
        <v>24</v>
      </c>
      <c r="E2046" s="2"/>
      <c r="F2046" s="8">
        <v>40347.220902777779</v>
      </c>
      <c r="G2046" s="7">
        <v>0</v>
      </c>
      <c r="H2046" s="7">
        <v>2</v>
      </c>
      <c r="I2046" s="7" t="b">
        <f t="shared" si="93"/>
        <v>1</v>
      </c>
      <c r="J2046" s="7" t="b">
        <f t="shared" si="94"/>
        <v>1</v>
      </c>
      <c r="K2046" s="7">
        <f t="shared" si="95"/>
        <v>1</v>
      </c>
      <c r="L2046" s="7">
        <f>WEEKDAY(Table1[[#This Row],[post_time]])</f>
        <v>6</v>
      </c>
      <c r="M2046" s="7">
        <f>VLOOKUP(Table1[[#This Row],[topic_id]],'All Topics Data'!$A$2:$I$1243,8,FALSE)</f>
        <v>40347.162499999999</v>
      </c>
      <c r="N2046" s="7">
        <f>Table1[[#This Row],[Hui Reply?]]*(Table1[[#This Row],[post_time]]-Table1[[#This Row],[timestamp of previous reply]])</f>
        <v>5.8379629634146113E-2</v>
      </c>
      <c r="O2046" s="3">
        <f>O2045+Table1[[#This Row],[Hui Reply?]]</f>
        <v>478</v>
      </c>
      <c r="P2046" s="19">
        <f>INT(Table1[[#This Row],[post_time]])</f>
        <v>40347</v>
      </c>
      <c r="Q2046" s="3" t="str">
        <f>IF(Table1[[#This Row],[Hui Reply?]],VLOOKUP(Table1[[#This Row],[topic_id]],'All Topics Data'!$A$2:$E$1243,5,FALSE),0)</f>
        <v>docrogue</v>
      </c>
      <c r="R2046" s="8">
        <f>Table1[[#This Row],[post_time]]+8/24</f>
        <v>40347.554236111115</v>
      </c>
      <c r="S2046" s="3">
        <f>IF(Table1[[#This Row],[post_position]]=1,0,SUMIFS($F$2:F2046,$H$2:H2046,Table1[[#This Row],[post_position]]-1,$C$2:C2046,Table1[[#This Row],[topic_id]]))</f>
        <v>40347.162523148145</v>
      </c>
    </row>
    <row r="2047" spans="1:19" x14ac:dyDescent="0.25">
      <c r="A2047" s="7">
        <v>2076</v>
      </c>
      <c r="B2047" s="7">
        <v>1</v>
      </c>
      <c r="C2047" s="7">
        <v>550</v>
      </c>
      <c r="D2047" s="7">
        <v>4661</v>
      </c>
      <c r="E2047" s="2"/>
      <c r="F2047" s="8">
        <v>40347.590312499997</v>
      </c>
      <c r="G2047" s="7">
        <v>0</v>
      </c>
      <c r="H2047" s="7">
        <v>1</v>
      </c>
      <c r="I2047" s="7" t="b">
        <f t="shared" si="93"/>
        <v>0</v>
      </c>
      <c r="J2047" s="7" t="b">
        <f t="shared" si="94"/>
        <v>0</v>
      </c>
      <c r="K2047" s="7">
        <f t="shared" si="95"/>
        <v>0</v>
      </c>
      <c r="L2047" s="7">
        <f>WEEKDAY(Table1[[#This Row],[post_time]])</f>
        <v>6</v>
      </c>
      <c r="M2047" s="7">
        <f>VLOOKUP(Table1[[#This Row],[topic_id]],'All Topics Data'!$A$2:$I$1243,8,FALSE)</f>
        <v>40347.590277777781</v>
      </c>
      <c r="N2047" s="7">
        <f>Table1[[#This Row],[Hui Reply?]]*(Table1[[#This Row],[post_time]]-Table1[[#This Row],[timestamp of previous reply]])</f>
        <v>0</v>
      </c>
      <c r="O2047" s="3">
        <f>O2046+Table1[[#This Row],[Hui Reply?]]</f>
        <v>478</v>
      </c>
      <c r="P2047" s="19">
        <f>INT(Table1[[#This Row],[post_time]])</f>
        <v>40347</v>
      </c>
      <c r="Q2047" s="3">
        <f>IF(Table1[[#This Row],[Hui Reply?]],VLOOKUP(Table1[[#This Row],[topic_id]],'All Topics Data'!$A$2:$E$1243,5,FALSE),0)</f>
        <v>0</v>
      </c>
      <c r="R2047" s="8">
        <f>Table1[[#This Row],[post_time]]+8/24</f>
        <v>40347.923645833333</v>
      </c>
      <c r="S2047" s="3">
        <f>IF(Table1[[#This Row],[post_position]]=1,0,SUMIFS($F$2:F2047,$H$2:H2047,Table1[[#This Row],[post_position]]-1,$C$2:C2047,Table1[[#This Row],[topic_id]]))</f>
        <v>0</v>
      </c>
    </row>
    <row r="2048" spans="1:19" x14ac:dyDescent="0.25">
      <c r="A2048" s="7">
        <v>2077</v>
      </c>
      <c r="B2048" s="7">
        <v>1</v>
      </c>
      <c r="C2048" s="7">
        <v>551</v>
      </c>
      <c r="D2048" s="7">
        <v>28</v>
      </c>
      <c r="F2048" s="8">
        <v>40347.596886574072</v>
      </c>
      <c r="G2048" s="7">
        <v>0</v>
      </c>
      <c r="H2048" s="7">
        <v>1</v>
      </c>
      <c r="I2048" s="7" t="b">
        <f t="shared" si="93"/>
        <v>0</v>
      </c>
      <c r="J2048" s="7" t="b">
        <f t="shared" si="94"/>
        <v>0</v>
      </c>
      <c r="K2048" s="7">
        <f t="shared" si="95"/>
        <v>0</v>
      </c>
      <c r="L2048" s="7">
        <f>WEEKDAY(Table1[[#This Row],[post_time]])</f>
        <v>6</v>
      </c>
      <c r="M2048" s="7">
        <f>VLOOKUP(Table1[[#This Row],[topic_id]],'All Topics Data'!$A$2:$I$1243,8,FALSE)</f>
        <v>40347.59652777778</v>
      </c>
      <c r="N2048" s="7">
        <f>Table1[[#This Row],[Hui Reply?]]*(Table1[[#This Row],[post_time]]-Table1[[#This Row],[timestamp of previous reply]])</f>
        <v>0</v>
      </c>
      <c r="O2048" s="3">
        <f>O2047+Table1[[#This Row],[Hui Reply?]]</f>
        <v>478</v>
      </c>
      <c r="P2048" s="19">
        <f>INT(Table1[[#This Row],[post_time]])</f>
        <v>40347</v>
      </c>
      <c r="Q2048" s="3">
        <f>IF(Table1[[#This Row],[Hui Reply?]],VLOOKUP(Table1[[#This Row],[topic_id]],'All Topics Data'!$A$2:$E$1243,5,FALSE),0)</f>
        <v>0</v>
      </c>
      <c r="R2048" s="8">
        <f>Table1[[#This Row],[post_time]]+8/24</f>
        <v>40347.930219907408</v>
      </c>
      <c r="S2048" s="3">
        <f>IF(Table1[[#This Row],[post_position]]=1,0,SUMIFS($F$2:F2048,$H$2:H2048,Table1[[#This Row],[post_position]]-1,$C$2:C2048,Table1[[#This Row],[topic_id]]))</f>
        <v>0</v>
      </c>
    </row>
    <row r="2049" spans="1:19" x14ac:dyDescent="0.25">
      <c r="A2049" s="7">
        <v>2078</v>
      </c>
      <c r="B2049" s="7">
        <v>2</v>
      </c>
      <c r="C2049" s="7">
        <v>546</v>
      </c>
      <c r="D2049" s="7">
        <v>6527</v>
      </c>
      <c r="E2049" s="2"/>
      <c r="F2049" s="8">
        <v>40347.608819444446</v>
      </c>
      <c r="G2049" s="7">
        <v>0</v>
      </c>
      <c r="H2049" s="7">
        <v>3</v>
      </c>
      <c r="I2049" s="7" t="b">
        <f t="shared" si="93"/>
        <v>0</v>
      </c>
      <c r="J2049" s="7" t="b">
        <f t="shared" si="94"/>
        <v>1</v>
      </c>
      <c r="K2049" s="7">
        <f t="shared" si="95"/>
        <v>0</v>
      </c>
      <c r="L2049" s="7">
        <f>WEEKDAY(Table1[[#This Row],[post_time]])</f>
        <v>6</v>
      </c>
      <c r="M2049" s="7">
        <f>VLOOKUP(Table1[[#This Row],[topic_id]],'All Topics Data'!$A$2:$I$1243,8,FALSE)</f>
        <v>40346.998611111114</v>
      </c>
      <c r="N2049" s="7">
        <f>Table1[[#This Row],[Hui Reply?]]*(Table1[[#This Row],[post_time]]-Table1[[#This Row],[timestamp of previous reply]])</f>
        <v>0</v>
      </c>
      <c r="O2049" s="3">
        <f>O2048+Table1[[#This Row],[Hui Reply?]]</f>
        <v>478</v>
      </c>
      <c r="P2049" s="19">
        <f>INT(Table1[[#This Row],[post_time]])</f>
        <v>40347</v>
      </c>
      <c r="Q2049" s="3">
        <f>IF(Table1[[#This Row],[Hui Reply?]],VLOOKUP(Table1[[#This Row],[topic_id]],'All Topics Data'!$A$2:$E$1243,5,FALSE),0)</f>
        <v>0</v>
      </c>
      <c r="R2049" s="8">
        <f>Table1[[#This Row],[post_time]]+8/24</f>
        <v>40347.942152777781</v>
      </c>
      <c r="S2049" s="3">
        <f>IF(Table1[[#This Row],[post_position]]=1,0,SUMIFS($F$2:F2049,$H$2:H2049,Table1[[#This Row],[post_position]]-1,$C$2:C2049,Table1[[#This Row],[topic_id]]))</f>
        <v>40347.030104166668</v>
      </c>
    </row>
    <row r="2050" spans="1:19" x14ac:dyDescent="0.25">
      <c r="A2050" s="7">
        <v>2079</v>
      </c>
      <c r="B2050" s="7">
        <v>1</v>
      </c>
      <c r="C2050" s="7">
        <v>552</v>
      </c>
      <c r="D2050" s="7">
        <v>6528</v>
      </c>
      <c r="E2050" s="2"/>
      <c r="F2050" s="8">
        <v>40347.612997685188</v>
      </c>
      <c r="G2050" s="7">
        <v>0</v>
      </c>
      <c r="H2050" s="7">
        <v>1</v>
      </c>
      <c r="I2050" s="7" t="b">
        <f t="shared" si="93"/>
        <v>0</v>
      </c>
      <c r="J2050" s="7" t="b">
        <f t="shared" si="94"/>
        <v>0</v>
      </c>
      <c r="K2050" s="7">
        <f t="shared" si="95"/>
        <v>0</v>
      </c>
      <c r="L2050" s="7">
        <f>WEEKDAY(Table1[[#This Row],[post_time]])</f>
        <v>6</v>
      </c>
      <c r="M2050" s="7">
        <f>VLOOKUP(Table1[[#This Row],[topic_id]],'All Topics Data'!$A$2:$I$1243,8,FALSE)</f>
        <v>40347.612500000003</v>
      </c>
      <c r="N2050" s="7">
        <f>Table1[[#This Row],[Hui Reply?]]*(Table1[[#This Row],[post_time]]-Table1[[#This Row],[timestamp of previous reply]])</f>
        <v>0</v>
      </c>
      <c r="O2050" s="3">
        <f>O2049+Table1[[#This Row],[Hui Reply?]]</f>
        <v>478</v>
      </c>
      <c r="P2050" s="19">
        <f>INT(Table1[[#This Row],[post_time]])</f>
        <v>40347</v>
      </c>
      <c r="Q2050" s="3">
        <f>IF(Table1[[#This Row],[Hui Reply?]],VLOOKUP(Table1[[#This Row],[topic_id]],'All Topics Data'!$A$2:$E$1243,5,FALSE),0)</f>
        <v>0</v>
      </c>
      <c r="R2050" s="8">
        <f>Table1[[#This Row],[post_time]]+8/24</f>
        <v>40347.946331018524</v>
      </c>
      <c r="S2050" s="3">
        <f>IF(Table1[[#This Row],[post_position]]=1,0,SUMIFS($F$2:F2050,$H$2:H2050,Table1[[#This Row],[post_position]]-1,$C$2:C2050,Table1[[#This Row],[topic_id]]))</f>
        <v>0</v>
      </c>
    </row>
    <row r="2051" spans="1:19" x14ac:dyDescent="0.25">
      <c r="A2051" s="7">
        <v>2080</v>
      </c>
      <c r="B2051" s="7">
        <v>1</v>
      </c>
      <c r="C2051" s="7">
        <v>552</v>
      </c>
      <c r="D2051" s="7">
        <v>1</v>
      </c>
      <c r="E2051" s="2"/>
      <c r="F2051" s="8">
        <v>40348.074884259258</v>
      </c>
      <c r="G2051" s="7">
        <v>0</v>
      </c>
      <c r="H2051" s="7">
        <v>2</v>
      </c>
      <c r="I2051" s="7" t="b">
        <f t="shared" ref="I2051:I2114" si="96">(D2051=24)</f>
        <v>0</v>
      </c>
      <c r="J2051" s="7" t="b">
        <f t="shared" ref="J2051:J2114" si="97">H2051&gt;1</f>
        <v>1</v>
      </c>
      <c r="K2051" s="7">
        <f t="shared" ref="K2051:K2114" si="98">I2051*J2051</f>
        <v>0</v>
      </c>
      <c r="L2051" s="7">
        <f>WEEKDAY(Table1[[#This Row],[post_time]])</f>
        <v>7</v>
      </c>
      <c r="M2051" s="7">
        <f>VLOOKUP(Table1[[#This Row],[topic_id]],'All Topics Data'!$A$2:$I$1243,8,FALSE)</f>
        <v>40347.612500000003</v>
      </c>
      <c r="N2051" s="7">
        <f>Table1[[#This Row],[Hui Reply?]]*(Table1[[#This Row],[post_time]]-Table1[[#This Row],[timestamp of previous reply]])</f>
        <v>0</v>
      </c>
      <c r="O2051" s="3">
        <f>O2050+Table1[[#This Row],[Hui Reply?]]</f>
        <v>478</v>
      </c>
      <c r="P2051" s="19">
        <f>INT(Table1[[#This Row],[post_time]])</f>
        <v>40348</v>
      </c>
      <c r="Q2051" s="3">
        <f>IF(Table1[[#This Row],[Hui Reply?]],VLOOKUP(Table1[[#This Row],[topic_id]],'All Topics Data'!$A$2:$E$1243,5,FALSE),0)</f>
        <v>0</v>
      </c>
      <c r="R2051" s="8">
        <f>Table1[[#This Row],[post_time]]+8/24</f>
        <v>40348.408217592594</v>
      </c>
      <c r="S2051" s="3">
        <f>IF(Table1[[#This Row],[post_position]]=1,0,SUMIFS($F$2:F2051,$H$2:H2051,Table1[[#This Row],[post_position]]-1,$C$2:C2051,Table1[[#This Row],[topic_id]]))</f>
        <v>40347.612997685188</v>
      </c>
    </row>
    <row r="2052" spans="1:19" x14ac:dyDescent="0.25">
      <c r="A2052" s="7">
        <v>2081</v>
      </c>
      <c r="B2052" s="7">
        <v>1</v>
      </c>
      <c r="C2052" s="7">
        <v>551</v>
      </c>
      <c r="D2052" s="7">
        <v>1</v>
      </c>
      <c r="F2052" s="8">
        <v>40348.076967592591</v>
      </c>
      <c r="G2052" s="7">
        <v>0</v>
      </c>
      <c r="H2052" s="7">
        <v>2</v>
      </c>
      <c r="I2052" s="7" t="b">
        <f t="shared" si="96"/>
        <v>0</v>
      </c>
      <c r="J2052" s="7" t="b">
        <f t="shared" si="97"/>
        <v>1</v>
      </c>
      <c r="K2052" s="7">
        <f t="shared" si="98"/>
        <v>0</v>
      </c>
      <c r="L2052" s="7">
        <f>WEEKDAY(Table1[[#This Row],[post_time]])</f>
        <v>7</v>
      </c>
      <c r="M2052" s="7">
        <f>VLOOKUP(Table1[[#This Row],[topic_id]],'All Topics Data'!$A$2:$I$1243,8,FALSE)</f>
        <v>40347.59652777778</v>
      </c>
      <c r="N2052" s="7">
        <f>Table1[[#This Row],[Hui Reply?]]*(Table1[[#This Row],[post_time]]-Table1[[#This Row],[timestamp of previous reply]])</f>
        <v>0</v>
      </c>
      <c r="O2052" s="3">
        <f>O2051+Table1[[#This Row],[Hui Reply?]]</f>
        <v>478</v>
      </c>
      <c r="P2052" s="19">
        <f>INT(Table1[[#This Row],[post_time]])</f>
        <v>40348</v>
      </c>
      <c r="Q2052" s="3">
        <f>IF(Table1[[#This Row],[Hui Reply?]],VLOOKUP(Table1[[#This Row],[topic_id]],'All Topics Data'!$A$2:$E$1243,5,FALSE),0)</f>
        <v>0</v>
      </c>
      <c r="R2052" s="8">
        <f>Table1[[#This Row],[post_time]]+8/24</f>
        <v>40348.410300925927</v>
      </c>
      <c r="S2052" s="3">
        <f>IF(Table1[[#This Row],[post_position]]=1,0,SUMIFS($F$2:F2052,$H$2:H2052,Table1[[#This Row],[post_position]]-1,$C$2:C2052,Table1[[#This Row],[topic_id]]))</f>
        <v>40347.596886574072</v>
      </c>
    </row>
    <row r="2053" spans="1:19" x14ac:dyDescent="0.25">
      <c r="A2053" s="7">
        <v>2082</v>
      </c>
      <c r="B2053" s="7">
        <v>1</v>
      </c>
      <c r="C2053" s="7">
        <v>551</v>
      </c>
      <c r="D2053" s="7">
        <v>24</v>
      </c>
      <c r="E2053" s="2"/>
      <c r="F2053" s="8">
        <v>40348.269050925926</v>
      </c>
      <c r="G2053" s="7">
        <v>0</v>
      </c>
      <c r="H2053" s="7">
        <v>3</v>
      </c>
      <c r="I2053" s="7" t="b">
        <f t="shared" si="96"/>
        <v>1</v>
      </c>
      <c r="J2053" s="7" t="b">
        <f t="shared" si="97"/>
        <v>1</v>
      </c>
      <c r="K2053" s="7">
        <f t="shared" si="98"/>
        <v>1</v>
      </c>
      <c r="L2053" s="7">
        <f>WEEKDAY(Table1[[#This Row],[post_time]])</f>
        <v>7</v>
      </c>
      <c r="M2053" s="7">
        <f>VLOOKUP(Table1[[#This Row],[topic_id]],'All Topics Data'!$A$2:$I$1243,8,FALSE)</f>
        <v>40347.59652777778</v>
      </c>
      <c r="N2053" s="7">
        <f>Table1[[#This Row],[Hui Reply?]]*(Table1[[#This Row],[post_time]]-Table1[[#This Row],[timestamp of previous reply]])</f>
        <v>0.19208333333517658</v>
      </c>
      <c r="O2053" s="3">
        <f>O2052+Table1[[#This Row],[Hui Reply?]]</f>
        <v>479</v>
      </c>
      <c r="P2053" s="19">
        <f>INT(Table1[[#This Row],[post_time]])</f>
        <v>40348</v>
      </c>
      <c r="Q2053" s="3" t="str">
        <f>IF(Table1[[#This Row],[Hui Reply?]],VLOOKUP(Table1[[#This Row],[topic_id]],'All Topics Data'!$A$2:$E$1243,5,FALSE),0)</f>
        <v>cyrilz</v>
      </c>
      <c r="R2053" s="8">
        <f>Table1[[#This Row],[post_time]]+8/24</f>
        <v>40348.602384259262</v>
      </c>
      <c r="S2053" s="3">
        <f>IF(Table1[[#This Row],[post_position]]=1,0,SUMIFS($F$2:F2053,$H$2:H2053,Table1[[#This Row],[post_position]]-1,$C$2:C2053,Table1[[#This Row],[topic_id]]))</f>
        <v>40348.076967592591</v>
      </c>
    </row>
    <row r="2054" spans="1:19" x14ac:dyDescent="0.25">
      <c r="A2054" s="7">
        <v>2083</v>
      </c>
      <c r="B2054" s="7">
        <v>1</v>
      </c>
      <c r="C2054" s="7">
        <v>553</v>
      </c>
      <c r="D2054" s="7">
        <v>3983</v>
      </c>
      <c r="E2054" s="2"/>
      <c r="F2054" s="8">
        <v>40349.394930555558</v>
      </c>
      <c r="G2054" s="7">
        <v>0</v>
      </c>
      <c r="H2054" s="7">
        <v>1</v>
      </c>
      <c r="I2054" s="7" t="b">
        <f t="shared" si="96"/>
        <v>0</v>
      </c>
      <c r="J2054" s="7" t="b">
        <f t="shared" si="97"/>
        <v>0</v>
      </c>
      <c r="K2054" s="7">
        <f t="shared" si="98"/>
        <v>0</v>
      </c>
      <c r="L2054" s="7">
        <f>WEEKDAY(Table1[[#This Row],[post_time]])</f>
        <v>1</v>
      </c>
      <c r="M2054" s="7">
        <f>VLOOKUP(Table1[[#This Row],[topic_id]],'All Topics Data'!$A$2:$I$1243,8,FALSE)</f>
        <v>40349.394444444442</v>
      </c>
      <c r="N2054" s="7">
        <f>Table1[[#This Row],[Hui Reply?]]*(Table1[[#This Row],[post_time]]-Table1[[#This Row],[timestamp of previous reply]])</f>
        <v>0</v>
      </c>
      <c r="O2054" s="3">
        <f>O2053+Table1[[#This Row],[Hui Reply?]]</f>
        <v>479</v>
      </c>
      <c r="P2054" s="19">
        <f>INT(Table1[[#This Row],[post_time]])</f>
        <v>40349</v>
      </c>
      <c r="Q2054" s="3">
        <f>IF(Table1[[#This Row],[Hui Reply?]],VLOOKUP(Table1[[#This Row],[topic_id]],'All Topics Data'!$A$2:$E$1243,5,FALSE),0)</f>
        <v>0</v>
      </c>
      <c r="R2054" s="8">
        <f>Table1[[#This Row],[post_time]]+8/24</f>
        <v>40349.728263888894</v>
      </c>
      <c r="S2054" s="3">
        <f>IF(Table1[[#This Row],[post_position]]=1,0,SUMIFS($F$2:F2054,$H$2:H2054,Table1[[#This Row],[post_position]]-1,$C$2:C2054,Table1[[#This Row],[topic_id]]))</f>
        <v>0</v>
      </c>
    </row>
    <row r="2055" spans="1:19" x14ac:dyDescent="0.25">
      <c r="A2055" s="7">
        <v>2084</v>
      </c>
      <c r="B2055" s="7">
        <v>1</v>
      </c>
      <c r="C2055" s="7">
        <v>547</v>
      </c>
      <c r="D2055" s="7">
        <v>2176</v>
      </c>
      <c r="E2055" s="2"/>
      <c r="F2055" s="8">
        <v>40349.786990740744</v>
      </c>
      <c r="G2055" s="7">
        <v>0</v>
      </c>
      <c r="H2055" s="7">
        <v>4</v>
      </c>
      <c r="I2055" s="7" t="b">
        <f t="shared" si="96"/>
        <v>0</v>
      </c>
      <c r="J2055" s="7" t="b">
        <f t="shared" si="97"/>
        <v>1</v>
      </c>
      <c r="K2055" s="7">
        <f t="shared" si="98"/>
        <v>0</v>
      </c>
      <c r="L2055" s="7">
        <f>WEEKDAY(Table1[[#This Row],[post_time]])</f>
        <v>1</v>
      </c>
      <c r="M2055" s="7">
        <f>VLOOKUP(Table1[[#This Row],[topic_id]],'All Topics Data'!$A$2:$I$1243,8,FALSE)</f>
        <v>40347.01458333333</v>
      </c>
      <c r="N2055" s="7">
        <f>Table1[[#This Row],[Hui Reply?]]*(Table1[[#This Row],[post_time]]-Table1[[#This Row],[timestamp of previous reply]])</f>
        <v>0</v>
      </c>
      <c r="O2055" s="3">
        <f>O2054+Table1[[#This Row],[Hui Reply?]]</f>
        <v>479</v>
      </c>
      <c r="P2055" s="19">
        <f>INT(Table1[[#This Row],[post_time]])</f>
        <v>40349</v>
      </c>
      <c r="Q2055" s="3">
        <f>IF(Table1[[#This Row],[Hui Reply?]],VLOOKUP(Table1[[#This Row],[topic_id]],'All Topics Data'!$A$2:$E$1243,5,FALSE),0)</f>
        <v>0</v>
      </c>
      <c r="R2055" s="8">
        <f>Table1[[#This Row],[post_time]]+8/24</f>
        <v>40350.12032407408</v>
      </c>
      <c r="S2055" s="3">
        <f>IF(Table1[[#This Row],[post_position]]=1,0,SUMIFS($F$2:F2055,$H$2:H2055,Table1[[#This Row],[post_position]]-1,$C$2:C2055,Table1[[#This Row],[topic_id]]))</f>
        <v>40347.1096875</v>
      </c>
    </row>
    <row r="2056" spans="1:19" x14ac:dyDescent="0.25">
      <c r="A2056" s="7">
        <v>2085</v>
      </c>
      <c r="B2056" s="7">
        <v>1</v>
      </c>
      <c r="C2056" s="7">
        <v>547</v>
      </c>
      <c r="D2056" s="7">
        <v>2018</v>
      </c>
      <c r="F2056" s="8">
        <v>40349.845312500001</v>
      </c>
      <c r="G2056" s="7">
        <v>0</v>
      </c>
      <c r="H2056" s="7">
        <v>5</v>
      </c>
      <c r="I2056" s="7" t="b">
        <f t="shared" si="96"/>
        <v>0</v>
      </c>
      <c r="J2056" s="7" t="b">
        <f t="shared" si="97"/>
        <v>1</v>
      </c>
      <c r="K2056" s="7">
        <f t="shared" si="98"/>
        <v>0</v>
      </c>
      <c r="L2056" s="7">
        <f>WEEKDAY(Table1[[#This Row],[post_time]])</f>
        <v>1</v>
      </c>
      <c r="M2056" s="7">
        <f>VLOOKUP(Table1[[#This Row],[topic_id]],'All Topics Data'!$A$2:$I$1243,8,FALSE)</f>
        <v>40347.01458333333</v>
      </c>
      <c r="N2056" s="7">
        <f>Table1[[#This Row],[Hui Reply?]]*(Table1[[#This Row],[post_time]]-Table1[[#This Row],[timestamp of previous reply]])</f>
        <v>0</v>
      </c>
      <c r="O2056" s="3">
        <f>O2055+Table1[[#This Row],[Hui Reply?]]</f>
        <v>479</v>
      </c>
      <c r="P2056" s="19">
        <f>INT(Table1[[#This Row],[post_time]])</f>
        <v>40349</v>
      </c>
      <c r="Q2056" s="3">
        <f>IF(Table1[[#This Row],[Hui Reply?]],VLOOKUP(Table1[[#This Row],[topic_id]],'All Topics Data'!$A$2:$E$1243,5,FALSE),0)</f>
        <v>0</v>
      </c>
      <c r="R2056" s="8">
        <f>Table1[[#This Row],[post_time]]+8/24</f>
        <v>40350.178645833337</v>
      </c>
      <c r="S2056" s="3">
        <f>IF(Table1[[#This Row],[post_position]]=1,0,SUMIFS($F$2:F2056,$H$2:H2056,Table1[[#This Row],[post_position]]-1,$C$2:C2056,Table1[[#This Row],[topic_id]]))</f>
        <v>40349.786990740744</v>
      </c>
    </row>
    <row r="2057" spans="1:19" x14ac:dyDescent="0.25">
      <c r="A2057" s="7">
        <v>2086</v>
      </c>
      <c r="B2057" s="7">
        <v>1</v>
      </c>
      <c r="C2057" s="7">
        <v>553</v>
      </c>
      <c r="D2057" s="7">
        <v>6458</v>
      </c>
      <c r="E2057" s="2"/>
      <c r="F2057" s="8">
        <v>40350.194791666669</v>
      </c>
      <c r="G2057" s="7">
        <v>0</v>
      </c>
      <c r="H2057" s="7">
        <v>2</v>
      </c>
      <c r="I2057" s="7" t="b">
        <f t="shared" si="96"/>
        <v>0</v>
      </c>
      <c r="J2057" s="7" t="b">
        <f t="shared" si="97"/>
        <v>1</v>
      </c>
      <c r="K2057" s="7">
        <f t="shared" si="98"/>
        <v>0</v>
      </c>
      <c r="L2057" s="7">
        <f>WEEKDAY(Table1[[#This Row],[post_time]])</f>
        <v>2</v>
      </c>
      <c r="M2057" s="7">
        <f>VLOOKUP(Table1[[#This Row],[topic_id]],'All Topics Data'!$A$2:$I$1243,8,FALSE)</f>
        <v>40349.394444444442</v>
      </c>
      <c r="N2057" s="7">
        <f>Table1[[#This Row],[Hui Reply?]]*(Table1[[#This Row],[post_time]]-Table1[[#This Row],[timestamp of previous reply]])</f>
        <v>0</v>
      </c>
      <c r="O2057" s="3">
        <f>O2056+Table1[[#This Row],[Hui Reply?]]</f>
        <v>479</v>
      </c>
      <c r="P2057" s="19">
        <f>INT(Table1[[#This Row],[post_time]])</f>
        <v>40350</v>
      </c>
      <c r="Q2057" s="3">
        <f>IF(Table1[[#This Row],[Hui Reply?]],VLOOKUP(Table1[[#This Row],[topic_id]],'All Topics Data'!$A$2:$E$1243,5,FALSE),0)</f>
        <v>0</v>
      </c>
      <c r="R2057" s="8">
        <f>Table1[[#This Row],[post_time]]+8/24</f>
        <v>40350.528125000004</v>
      </c>
      <c r="S2057" s="3">
        <f>IF(Table1[[#This Row],[post_position]]=1,0,SUMIFS($F$2:F2057,$H$2:H2057,Table1[[#This Row],[post_position]]-1,$C$2:C2057,Table1[[#This Row],[topic_id]]))</f>
        <v>40349.394930555558</v>
      </c>
    </row>
    <row r="2058" spans="1:19" x14ac:dyDescent="0.25">
      <c r="A2058" s="7">
        <v>2087</v>
      </c>
      <c r="B2058" s="7">
        <v>1</v>
      </c>
      <c r="C2058" s="7">
        <v>549</v>
      </c>
      <c r="D2058" s="7">
        <v>6526</v>
      </c>
      <c r="E2058" s="2"/>
      <c r="F2058" s="8">
        <v>40350.207071759258</v>
      </c>
      <c r="G2058" s="7">
        <v>0</v>
      </c>
      <c r="H2058" s="7">
        <v>3</v>
      </c>
      <c r="I2058" s="7" t="b">
        <f t="shared" si="96"/>
        <v>0</v>
      </c>
      <c r="J2058" s="7" t="b">
        <f t="shared" si="97"/>
        <v>1</v>
      </c>
      <c r="K2058" s="7">
        <f t="shared" si="98"/>
        <v>0</v>
      </c>
      <c r="L2058" s="7">
        <f>WEEKDAY(Table1[[#This Row],[post_time]])</f>
        <v>2</v>
      </c>
      <c r="M2058" s="7">
        <f>VLOOKUP(Table1[[#This Row],[topic_id]],'All Topics Data'!$A$2:$I$1243,8,FALSE)</f>
        <v>40347.162499999999</v>
      </c>
      <c r="N2058" s="7">
        <f>Table1[[#This Row],[Hui Reply?]]*(Table1[[#This Row],[post_time]]-Table1[[#This Row],[timestamp of previous reply]])</f>
        <v>0</v>
      </c>
      <c r="O2058" s="3">
        <f>O2057+Table1[[#This Row],[Hui Reply?]]</f>
        <v>479</v>
      </c>
      <c r="P2058" s="19">
        <f>INT(Table1[[#This Row],[post_time]])</f>
        <v>40350</v>
      </c>
      <c r="Q2058" s="3">
        <f>IF(Table1[[#This Row],[Hui Reply?]],VLOOKUP(Table1[[#This Row],[topic_id]],'All Topics Data'!$A$2:$E$1243,5,FALSE),0)</f>
        <v>0</v>
      </c>
      <c r="R2058" s="8">
        <f>Table1[[#This Row],[post_time]]+8/24</f>
        <v>40350.540405092594</v>
      </c>
      <c r="S2058" s="3">
        <f>IF(Table1[[#This Row],[post_position]]=1,0,SUMIFS($F$2:F2058,$H$2:H2058,Table1[[#This Row],[post_position]]-1,$C$2:C2058,Table1[[#This Row],[topic_id]]))</f>
        <v>40347.220902777779</v>
      </c>
    </row>
    <row r="2059" spans="1:19" x14ac:dyDescent="0.25">
      <c r="A2059" s="7">
        <v>2088</v>
      </c>
      <c r="B2059" s="7">
        <v>1</v>
      </c>
      <c r="C2059" s="7">
        <v>549</v>
      </c>
      <c r="D2059" s="7">
        <v>6458</v>
      </c>
      <c r="F2059" s="8">
        <v>40350.259976851848</v>
      </c>
      <c r="G2059" s="7">
        <v>0</v>
      </c>
      <c r="H2059" s="7">
        <v>4</v>
      </c>
      <c r="I2059" s="7" t="b">
        <f t="shared" si="96"/>
        <v>0</v>
      </c>
      <c r="J2059" s="7" t="b">
        <f t="shared" si="97"/>
        <v>1</v>
      </c>
      <c r="K2059" s="7">
        <f t="shared" si="98"/>
        <v>0</v>
      </c>
      <c r="L2059" s="7">
        <f>WEEKDAY(Table1[[#This Row],[post_time]])</f>
        <v>2</v>
      </c>
      <c r="M2059" s="7">
        <f>VLOOKUP(Table1[[#This Row],[topic_id]],'All Topics Data'!$A$2:$I$1243,8,FALSE)</f>
        <v>40347.162499999999</v>
      </c>
      <c r="N2059" s="7">
        <f>Table1[[#This Row],[Hui Reply?]]*(Table1[[#This Row],[post_time]]-Table1[[#This Row],[timestamp of previous reply]])</f>
        <v>0</v>
      </c>
      <c r="O2059" s="3">
        <f>O2058+Table1[[#This Row],[Hui Reply?]]</f>
        <v>479</v>
      </c>
      <c r="P2059" s="19">
        <f>INT(Table1[[#This Row],[post_time]])</f>
        <v>40350</v>
      </c>
      <c r="Q2059" s="3">
        <f>IF(Table1[[#This Row],[Hui Reply?]],VLOOKUP(Table1[[#This Row],[topic_id]],'All Topics Data'!$A$2:$E$1243,5,FALSE),0)</f>
        <v>0</v>
      </c>
      <c r="R2059" s="8">
        <f>Table1[[#This Row],[post_time]]+8/24</f>
        <v>40350.593310185184</v>
      </c>
      <c r="S2059" s="3">
        <f>IF(Table1[[#This Row],[post_position]]=1,0,SUMIFS($F$2:F2059,$H$2:H2059,Table1[[#This Row],[post_position]]-1,$C$2:C2059,Table1[[#This Row],[topic_id]]))</f>
        <v>40350.207071759258</v>
      </c>
    </row>
    <row r="2060" spans="1:19" x14ac:dyDescent="0.25">
      <c r="A2060" s="7">
        <v>2089</v>
      </c>
      <c r="B2060" s="7">
        <v>1</v>
      </c>
      <c r="C2060" s="7">
        <v>549</v>
      </c>
      <c r="D2060" s="7">
        <v>24</v>
      </c>
      <c r="F2060" s="8">
        <v>40350.311909722222</v>
      </c>
      <c r="G2060" s="7">
        <v>0</v>
      </c>
      <c r="H2060" s="7">
        <v>5</v>
      </c>
      <c r="I2060" s="7" t="b">
        <f t="shared" si="96"/>
        <v>1</v>
      </c>
      <c r="J2060" s="7" t="b">
        <f t="shared" si="97"/>
        <v>1</v>
      </c>
      <c r="K2060" s="7">
        <f t="shared" si="98"/>
        <v>1</v>
      </c>
      <c r="L2060" s="7">
        <f>WEEKDAY(Table1[[#This Row],[post_time]])</f>
        <v>2</v>
      </c>
      <c r="M2060" s="7">
        <f>VLOOKUP(Table1[[#This Row],[topic_id]],'All Topics Data'!$A$2:$I$1243,8,FALSE)</f>
        <v>40347.162499999999</v>
      </c>
      <c r="N2060" s="7">
        <f>Table1[[#This Row],[Hui Reply?]]*(Table1[[#This Row],[post_time]]-Table1[[#This Row],[timestamp of previous reply]])</f>
        <v>5.193287037400296E-2</v>
      </c>
      <c r="O2060" s="3">
        <f>O2059+Table1[[#This Row],[Hui Reply?]]</f>
        <v>480</v>
      </c>
      <c r="P2060" s="19">
        <f>INT(Table1[[#This Row],[post_time]])</f>
        <v>40350</v>
      </c>
      <c r="Q2060" s="3" t="str">
        <f>IF(Table1[[#This Row],[Hui Reply?]],VLOOKUP(Table1[[#This Row],[topic_id]],'All Topics Data'!$A$2:$E$1243,5,FALSE),0)</f>
        <v>docrogue</v>
      </c>
      <c r="R2060" s="8">
        <f>Table1[[#This Row],[post_time]]+8/24</f>
        <v>40350.645243055558</v>
      </c>
      <c r="S2060" s="3">
        <f>IF(Table1[[#This Row],[post_position]]=1,0,SUMIFS($F$2:F2060,$H$2:H2060,Table1[[#This Row],[post_position]]-1,$C$2:C2060,Table1[[#This Row],[topic_id]]))</f>
        <v>40350.259976851848</v>
      </c>
    </row>
    <row r="2061" spans="1:19" x14ac:dyDescent="0.25">
      <c r="A2061" s="7">
        <v>2090</v>
      </c>
      <c r="B2061" s="7">
        <v>1</v>
      </c>
      <c r="C2061" s="7">
        <v>553</v>
      </c>
      <c r="D2061" s="7">
        <v>3983</v>
      </c>
      <c r="F2061" s="8">
        <v>40350.331134259257</v>
      </c>
      <c r="G2061" s="7">
        <v>0</v>
      </c>
      <c r="H2061" s="7">
        <v>3</v>
      </c>
      <c r="I2061" s="7" t="b">
        <f t="shared" si="96"/>
        <v>0</v>
      </c>
      <c r="J2061" s="7" t="b">
        <f t="shared" si="97"/>
        <v>1</v>
      </c>
      <c r="K2061" s="7">
        <f t="shared" si="98"/>
        <v>0</v>
      </c>
      <c r="L2061" s="7">
        <f>WEEKDAY(Table1[[#This Row],[post_time]])</f>
        <v>2</v>
      </c>
      <c r="M2061" s="7">
        <f>VLOOKUP(Table1[[#This Row],[topic_id]],'All Topics Data'!$A$2:$I$1243,8,FALSE)</f>
        <v>40349.394444444442</v>
      </c>
      <c r="N2061" s="7">
        <f>Table1[[#This Row],[Hui Reply?]]*(Table1[[#This Row],[post_time]]-Table1[[#This Row],[timestamp of previous reply]])</f>
        <v>0</v>
      </c>
      <c r="O2061" s="3">
        <f>O2060+Table1[[#This Row],[Hui Reply?]]</f>
        <v>480</v>
      </c>
      <c r="P2061" s="19">
        <f>INT(Table1[[#This Row],[post_time]])</f>
        <v>40350</v>
      </c>
      <c r="Q2061" s="3">
        <f>IF(Table1[[#This Row],[Hui Reply?]],VLOOKUP(Table1[[#This Row],[topic_id]],'All Topics Data'!$A$2:$E$1243,5,FALSE),0)</f>
        <v>0</v>
      </c>
      <c r="R2061" s="8">
        <f>Table1[[#This Row],[post_time]]+8/24</f>
        <v>40350.664467592593</v>
      </c>
      <c r="S2061" s="3">
        <f>IF(Table1[[#This Row],[post_position]]=1,0,SUMIFS($F$2:F2061,$H$2:H2061,Table1[[#This Row],[post_position]]-1,$C$2:C2061,Table1[[#This Row],[topic_id]]))</f>
        <v>40350.194791666669</v>
      </c>
    </row>
    <row r="2062" spans="1:19" x14ac:dyDescent="0.25">
      <c r="A2062" s="7">
        <v>2091</v>
      </c>
      <c r="B2062" s="7">
        <v>1</v>
      </c>
      <c r="C2062" s="7">
        <v>551</v>
      </c>
      <c r="D2062" s="7">
        <v>28</v>
      </c>
      <c r="F2062" s="8">
        <v>40350.368888888886</v>
      </c>
      <c r="G2062" s="7">
        <v>0</v>
      </c>
      <c r="H2062" s="7">
        <v>4</v>
      </c>
      <c r="I2062" s="7" t="b">
        <f t="shared" si="96"/>
        <v>0</v>
      </c>
      <c r="J2062" s="7" t="b">
        <f t="shared" si="97"/>
        <v>1</v>
      </c>
      <c r="K2062" s="7">
        <f t="shared" si="98"/>
        <v>0</v>
      </c>
      <c r="L2062" s="7">
        <f>WEEKDAY(Table1[[#This Row],[post_time]])</f>
        <v>2</v>
      </c>
      <c r="M2062" s="7">
        <f>VLOOKUP(Table1[[#This Row],[topic_id]],'All Topics Data'!$A$2:$I$1243,8,FALSE)</f>
        <v>40347.59652777778</v>
      </c>
      <c r="N2062" s="7">
        <f>Table1[[#This Row],[Hui Reply?]]*(Table1[[#This Row],[post_time]]-Table1[[#This Row],[timestamp of previous reply]])</f>
        <v>0</v>
      </c>
      <c r="O2062" s="3">
        <f>O2061+Table1[[#This Row],[Hui Reply?]]</f>
        <v>480</v>
      </c>
      <c r="P2062" s="19">
        <f>INT(Table1[[#This Row],[post_time]])</f>
        <v>40350</v>
      </c>
      <c r="Q2062" s="3">
        <f>IF(Table1[[#This Row],[Hui Reply?]],VLOOKUP(Table1[[#This Row],[topic_id]],'All Topics Data'!$A$2:$E$1243,5,FALSE),0)</f>
        <v>0</v>
      </c>
      <c r="R2062" s="8">
        <f>Table1[[#This Row],[post_time]]+8/24</f>
        <v>40350.702222222222</v>
      </c>
      <c r="S2062" s="3">
        <f>IF(Table1[[#This Row],[post_position]]=1,0,SUMIFS($F$2:F2062,$H$2:H2062,Table1[[#This Row],[post_position]]-1,$C$2:C2062,Table1[[#This Row],[topic_id]]))</f>
        <v>40348.269050925926</v>
      </c>
    </row>
    <row r="2063" spans="1:19" x14ac:dyDescent="0.25">
      <c r="A2063" s="7">
        <v>2092</v>
      </c>
      <c r="B2063" s="7">
        <v>1</v>
      </c>
      <c r="C2063" s="7">
        <v>551</v>
      </c>
      <c r="D2063" s="7">
        <v>24</v>
      </c>
      <c r="F2063" s="8">
        <v>40350.393240740741</v>
      </c>
      <c r="G2063" s="7">
        <v>0</v>
      </c>
      <c r="H2063" s="7">
        <v>5</v>
      </c>
      <c r="I2063" s="7" t="b">
        <f t="shared" si="96"/>
        <v>1</v>
      </c>
      <c r="J2063" s="7" t="b">
        <f t="shared" si="97"/>
        <v>1</v>
      </c>
      <c r="K2063" s="7">
        <f t="shared" si="98"/>
        <v>1</v>
      </c>
      <c r="L2063" s="7">
        <f>WEEKDAY(Table1[[#This Row],[post_time]])</f>
        <v>2</v>
      </c>
      <c r="M2063" s="7">
        <f>VLOOKUP(Table1[[#This Row],[topic_id]],'All Topics Data'!$A$2:$I$1243,8,FALSE)</f>
        <v>40347.59652777778</v>
      </c>
      <c r="N2063" s="7">
        <f>Table1[[#This Row],[Hui Reply?]]*(Table1[[#This Row],[post_time]]-Table1[[#This Row],[timestamp of previous reply]])</f>
        <v>2.4351851854589768E-2</v>
      </c>
      <c r="O2063" s="3">
        <f>O2062+Table1[[#This Row],[Hui Reply?]]</f>
        <v>481</v>
      </c>
      <c r="P2063" s="19">
        <f>INT(Table1[[#This Row],[post_time]])</f>
        <v>40350</v>
      </c>
      <c r="Q2063" s="3" t="str">
        <f>IF(Table1[[#This Row],[Hui Reply?]],VLOOKUP(Table1[[#This Row],[topic_id]],'All Topics Data'!$A$2:$E$1243,5,FALSE),0)</f>
        <v>cyrilz</v>
      </c>
      <c r="R2063" s="8">
        <f>Table1[[#This Row],[post_time]]+8/24</f>
        <v>40350.726574074077</v>
      </c>
      <c r="S2063" s="3">
        <f>IF(Table1[[#This Row],[post_position]]=1,0,SUMIFS($F$2:F2063,$H$2:H2063,Table1[[#This Row],[post_position]]-1,$C$2:C2063,Table1[[#This Row],[topic_id]]))</f>
        <v>40350.368888888886</v>
      </c>
    </row>
    <row r="2064" spans="1:19" x14ac:dyDescent="0.25">
      <c r="A2064" s="7">
        <v>2093</v>
      </c>
      <c r="B2064" s="7">
        <v>1</v>
      </c>
      <c r="C2064" s="7">
        <v>551</v>
      </c>
      <c r="D2064" s="7">
        <v>28</v>
      </c>
      <c r="F2064" s="8">
        <v>40350.44253472222</v>
      </c>
      <c r="G2064" s="7">
        <v>0</v>
      </c>
      <c r="H2064" s="7">
        <v>6</v>
      </c>
      <c r="I2064" s="7" t="b">
        <f t="shared" si="96"/>
        <v>0</v>
      </c>
      <c r="J2064" s="7" t="b">
        <f t="shared" si="97"/>
        <v>1</v>
      </c>
      <c r="K2064" s="7">
        <f t="shared" si="98"/>
        <v>0</v>
      </c>
      <c r="L2064" s="7">
        <f>WEEKDAY(Table1[[#This Row],[post_time]])</f>
        <v>2</v>
      </c>
      <c r="M2064" s="7">
        <f>VLOOKUP(Table1[[#This Row],[topic_id]],'All Topics Data'!$A$2:$I$1243,8,FALSE)</f>
        <v>40347.59652777778</v>
      </c>
      <c r="N2064" s="7">
        <f>Table1[[#This Row],[Hui Reply?]]*(Table1[[#This Row],[post_time]]-Table1[[#This Row],[timestamp of previous reply]])</f>
        <v>0</v>
      </c>
      <c r="O2064" s="3">
        <f>O2063+Table1[[#This Row],[Hui Reply?]]</f>
        <v>481</v>
      </c>
      <c r="P2064" s="19">
        <f>INT(Table1[[#This Row],[post_time]])</f>
        <v>40350</v>
      </c>
      <c r="Q2064" s="3">
        <f>IF(Table1[[#This Row],[Hui Reply?]],VLOOKUP(Table1[[#This Row],[topic_id]],'All Topics Data'!$A$2:$E$1243,5,FALSE),0)</f>
        <v>0</v>
      </c>
      <c r="R2064" s="8">
        <f>Table1[[#This Row],[post_time]]+8/24</f>
        <v>40350.775868055556</v>
      </c>
      <c r="S2064" s="3">
        <f>IF(Table1[[#This Row],[post_position]]=1,0,SUMIFS($F$2:F2064,$H$2:H2064,Table1[[#This Row],[post_position]]-1,$C$2:C2064,Table1[[#This Row],[topic_id]]))</f>
        <v>40350.393240740741</v>
      </c>
    </row>
    <row r="2065" spans="1:19" x14ac:dyDescent="0.25">
      <c r="A2065" s="7">
        <v>2094</v>
      </c>
      <c r="B2065" s="7">
        <v>1</v>
      </c>
      <c r="C2065" s="7">
        <v>553</v>
      </c>
      <c r="D2065" s="7">
        <v>6458</v>
      </c>
      <c r="E2065" s="2"/>
      <c r="F2065" s="8">
        <v>40350.487164351849</v>
      </c>
      <c r="G2065" s="7">
        <v>0</v>
      </c>
      <c r="H2065" s="7">
        <v>4</v>
      </c>
      <c r="I2065" s="7" t="b">
        <f t="shared" si="96"/>
        <v>0</v>
      </c>
      <c r="J2065" s="7" t="b">
        <f t="shared" si="97"/>
        <v>1</v>
      </c>
      <c r="K2065" s="7">
        <f t="shared" si="98"/>
        <v>0</v>
      </c>
      <c r="L2065" s="7">
        <f>WEEKDAY(Table1[[#This Row],[post_time]])</f>
        <v>2</v>
      </c>
      <c r="M2065" s="7">
        <f>VLOOKUP(Table1[[#This Row],[topic_id]],'All Topics Data'!$A$2:$I$1243,8,FALSE)</f>
        <v>40349.394444444442</v>
      </c>
      <c r="N2065" s="7">
        <f>Table1[[#This Row],[Hui Reply?]]*(Table1[[#This Row],[post_time]]-Table1[[#This Row],[timestamp of previous reply]])</f>
        <v>0</v>
      </c>
      <c r="O2065" s="3">
        <f>O2064+Table1[[#This Row],[Hui Reply?]]</f>
        <v>481</v>
      </c>
      <c r="P2065" s="19">
        <f>INT(Table1[[#This Row],[post_time]])</f>
        <v>40350</v>
      </c>
      <c r="Q2065" s="3">
        <f>IF(Table1[[#This Row],[Hui Reply?]],VLOOKUP(Table1[[#This Row],[topic_id]],'All Topics Data'!$A$2:$E$1243,5,FALSE),0)</f>
        <v>0</v>
      </c>
      <c r="R2065" s="8">
        <f>Table1[[#This Row],[post_time]]+8/24</f>
        <v>40350.820497685185</v>
      </c>
      <c r="S2065" s="3">
        <f>IF(Table1[[#This Row],[post_position]]=1,0,SUMIFS($F$2:F2065,$H$2:H2065,Table1[[#This Row],[post_position]]-1,$C$2:C2065,Table1[[#This Row],[topic_id]]))</f>
        <v>40350.331134259257</v>
      </c>
    </row>
    <row r="2066" spans="1:19" x14ac:dyDescent="0.25">
      <c r="A2066" s="7">
        <v>2095</v>
      </c>
      <c r="B2066" s="7">
        <v>1</v>
      </c>
      <c r="C2066" s="7">
        <v>551</v>
      </c>
      <c r="D2066" s="7">
        <v>24</v>
      </c>
      <c r="F2066" s="8">
        <v>40350.515150462961</v>
      </c>
      <c r="G2066" s="7">
        <v>0</v>
      </c>
      <c r="H2066" s="7">
        <v>7</v>
      </c>
      <c r="I2066" s="7" t="b">
        <f t="shared" si="96"/>
        <v>1</v>
      </c>
      <c r="J2066" s="7" t="b">
        <f t="shared" si="97"/>
        <v>1</v>
      </c>
      <c r="K2066" s="7">
        <f t="shared" si="98"/>
        <v>1</v>
      </c>
      <c r="L2066" s="7">
        <f>WEEKDAY(Table1[[#This Row],[post_time]])</f>
        <v>2</v>
      </c>
      <c r="M2066" s="7">
        <f>VLOOKUP(Table1[[#This Row],[topic_id]],'All Topics Data'!$A$2:$I$1243,8,FALSE)</f>
        <v>40347.59652777778</v>
      </c>
      <c r="N2066" s="7">
        <f>Table1[[#This Row],[Hui Reply?]]*(Table1[[#This Row],[post_time]]-Table1[[#This Row],[timestamp of previous reply]])</f>
        <v>7.2615740740729962E-2</v>
      </c>
      <c r="O2066" s="3">
        <f>O2065+Table1[[#This Row],[Hui Reply?]]</f>
        <v>482</v>
      </c>
      <c r="P2066" s="19">
        <f>INT(Table1[[#This Row],[post_time]])</f>
        <v>40350</v>
      </c>
      <c r="Q2066" s="3" t="str">
        <f>IF(Table1[[#This Row],[Hui Reply?]],VLOOKUP(Table1[[#This Row],[topic_id]],'All Topics Data'!$A$2:$E$1243,5,FALSE),0)</f>
        <v>cyrilz</v>
      </c>
      <c r="R2066" s="8">
        <f>Table1[[#This Row],[post_time]]+8/24</f>
        <v>40350.848483796297</v>
      </c>
      <c r="S2066" s="3">
        <f>IF(Table1[[#This Row],[post_position]]=1,0,SUMIFS($F$2:F2066,$H$2:H2066,Table1[[#This Row],[post_position]]-1,$C$2:C2066,Table1[[#This Row],[topic_id]]))</f>
        <v>40350.44253472222</v>
      </c>
    </row>
    <row r="2067" spans="1:19" x14ac:dyDescent="0.25">
      <c r="A2067" s="7">
        <v>2096</v>
      </c>
      <c r="B2067" s="7">
        <v>1</v>
      </c>
      <c r="C2067" s="7">
        <v>553</v>
      </c>
      <c r="D2067" s="7">
        <v>3983</v>
      </c>
      <c r="E2067" s="2"/>
      <c r="F2067" s="8">
        <v>40350.517650462964</v>
      </c>
      <c r="G2067" s="7">
        <v>0</v>
      </c>
      <c r="H2067" s="7">
        <v>5</v>
      </c>
      <c r="I2067" s="7" t="b">
        <f t="shared" si="96"/>
        <v>0</v>
      </c>
      <c r="J2067" s="7" t="b">
        <f t="shared" si="97"/>
        <v>1</v>
      </c>
      <c r="K2067" s="7">
        <f t="shared" si="98"/>
        <v>0</v>
      </c>
      <c r="L2067" s="7">
        <f>WEEKDAY(Table1[[#This Row],[post_time]])</f>
        <v>2</v>
      </c>
      <c r="M2067" s="7">
        <f>VLOOKUP(Table1[[#This Row],[topic_id]],'All Topics Data'!$A$2:$I$1243,8,FALSE)</f>
        <v>40349.394444444442</v>
      </c>
      <c r="N2067" s="7">
        <f>Table1[[#This Row],[Hui Reply?]]*(Table1[[#This Row],[post_time]]-Table1[[#This Row],[timestamp of previous reply]])</f>
        <v>0</v>
      </c>
      <c r="O2067" s="3">
        <f>O2066+Table1[[#This Row],[Hui Reply?]]</f>
        <v>482</v>
      </c>
      <c r="P2067" s="19">
        <f>INT(Table1[[#This Row],[post_time]])</f>
        <v>40350</v>
      </c>
      <c r="Q2067" s="3">
        <f>IF(Table1[[#This Row],[Hui Reply?]],VLOOKUP(Table1[[#This Row],[topic_id]],'All Topics Data'!$A$2:$E$1243,5,FALSE),0)</f>
        <v>0</v>
      </c>
      <c r="R2067" s="8">
        <f>Table1[[#This Row],[post_time]]+8/24</f>
        <v>40350.850983796299</v>
      </c>
      <c r="S2067" s="3">
        <f>IF(Table1[[#This Row],[post_position]]=1,0,SUMIFS($F$2:F2067,$H$2:H2067,Table1[[#This Row],[post_position]]-1,$C$2:C2067,Table1[[#This Row],[topic_id]]))</f>
        <v>40350.487164351849</v>
      </c>
    </row>
    <row r="2068" spans="1:19" x14ac:dyDescent="0.25">
      <c r="A2068" s="7">
        <v>2097</v>
      </c>
      <c r="B2068" s="7">
        <v>1</v>
      </c>
      <c r="C2068" s="7">
        <v>551</v>
      </c>
      <c r="D2068" s="7">
        <v>28</v>
      </c>
      <c r="F2068" s="8">
        <v>40350.523553240739</v>
      </c>
      <c r="G2068" s="7">
        <v>0</v>
      </c>
      <c r="H2068" s="7">
        <v>8</v>
      </c>
      <c r="I2068" s="7" t="b">
        <f t="shared" si="96"/>
        <v>0</v>
      </c>
      <c r="J2068" s="7" t="b">
        <f t="shared" si="97"/>
        <v>1</v>
      </c>
      <c r="K2068" s="7">
        <f t="shared" si="98"/>
        <v>0</v>
      </c>
      <c r="L2068" s="7">
        <f>WEEKDAY(Table1[[#This Row],[post_time]])</f>
        <v>2</v>
      </c>
      <c r="M2068" s="7">
        <f>VLOOKUP(Table1[[#This Row],[topic_id]],'All Topics Data'!$A$2:$I$1243,8,FALSE)</f>
        <v>40347.59652777778</v>
      </c>
      <c r="N2068" s="7">
        <f>Table1[[#This Row],[Hui Reply?]]*(Table1[[#This Row],[post_time]]-Table1[[#This Row],[timestamp of previous reply]])</f>
        <v>0</v>
      </c>
      <c r="O2068" s="3">
        <f>O2067+Table1[[#This Row],[Hui Reply?]]</f>
        <v>482</v>
      </c>
      <c r="P2068" s="19">
        <f>INT(Table1[[#This Row],[post_time]])</f>
        <v>40350</v>
      </c>
      <c r="Q2068" s="3">
        <f>IF(Table1[[#This Row],[Hui Reply?]],VLOOKUP(Table1[[#This Row],[topic_id]],'All Topics Data'!$A$2:$E$1243,5,FALSE),0)</f>
        <v>0</v>
      </c>
      <c r="R2068" s="8">
        <f>Table1[[#This Row],[post_time]]+8/24</f>
        <v>40350.856886574074</v>
      </c>
      <c r="S2068" s="3">
        <f>IF(Table1[[#This Row],[post_position]]=1,0,SUMIFS($F$2:F2068,$H$2:H2068,Table1[[#This Row],[post_position]]-1,$C$2:C2068,Table1[[#This Row],[topic_id]]))</f>
        <v>40350.515150462961</v>
      </c>
    </row>
    <row r="2069" spans="1:19" x14ac:dyDescent="0.25">
      <c r="A2069" s="7">
        <v>2098</v>
      </c>
      <c r="B2069" s="7">
        <v>1</v>
      </c>
      <c r="C2069" s="7">
        <v>547</v>
      </c>
      <c r="D2069" s="7">
        <v>2176</v>
      </c>
      <c r="E2069" s="2"/>
      <c r="F2069" s="8">
        <v>40350.55332175926</v>
      </c>
      <c r="G2069" s="7">
        <v>0</v>
      </c>
      <c r="H2069" s="7">
        <v>6</v>
      </c>
      <c r="I2069" s="7" t="b">
        <f t="shared" si="96"/>
        <v>0</v>
      </c>
      <c r="J2069" s="7" t="b">
        <f t="shared" si="97"/>
        <v>1</v>
      </c>
      <c r="K2069" s="7">
        <f t="shared" si="98"/>
        <v>0</v>
      </c>
      <c r="L2069" s="7">
        <f>WEEKDAY(Table1[[#This Row],[post_time]])</f>
        <v>2</v>
      </c>
      <c r="M2069" s="7">
        <f>VLOOKUP(Table1[[#This Row],[topic_id]],'All Topics Data'!$A$2:$I$1243,8,FALSE)</f>
        <v>40347.01458333333</v>
      </c>
      <c r="N2069" s="7">
        <f>Table1[[#This Row],[Hui Reply?]]*(Table1[[#This Row],[post_time]]-Table1[[#This Row],[timestamp of previous reply]])</f>
        <v>0</v>
      </c>
      <c r="O2069" s="3">
        <f>O2068+Table1[[#This Row],[Hui Reply?]]</f>
        <v>482</v>
      </c>
      <c r="P2069" s="19">
        <f>INT(Table1[[#This Row],[post_time]])</f>
        <v>40350</v>
      </c>
      <c r="Q2069" s="3">
        <f>IF(Table1[[#This Row],[Hui Reply?]],VLOOKUP(Table1[[#This Row],[topic_id]],'All Topics Data'!$A$2:$E$1243,5,FALSE),0)</f>
        <v>0</v>
      </c>
      <c r="R2069" s="8">
        <f>Table1[[#This Row],[post_time]]+8/24</f>
        <v>40350.886655092596</v>
      </c>
      <c r="S2069" s="3">
        <f>IF(Table1[[#This Row],[post_position]]=1,0,SUMIFS($F$2:F2069,$H$2:H2069,Table1[[#This Row],[post_position]]-1,$C$2:C2069,Table1[[#This Row],[topic_id]]))</f>
        <v>40349.845312500001</v>
      </c>
    </row>
    <row r="2070" spans="1:19" x14ac:dyDescent="0.25">
      <c r="A2070" s="7">
        <v>2099</v>
      </c>
      <c r="B2070" s="7">
        <v>1</v>
      </c>
      <c r="C2070" s="7">
        <v>554</v>
      </c>
      <c r="D2070" s="7">
        <v>6531</v>
      </c>
      <c r="E2070" s="2"/>
      <c r="F2070" s="8">
        <v>40350.57708333333</v>
      </c>
      <c r="G2070" s="7">
        <v>0</v>
      </c>
      <c r="H2070" s="7">
        <v>1</v>
      </c>
      <c r="I2070" s="7" t="b">
        <f t="shared" si="96"/>
        <v>0</v>
      </c>
      <c r="J2070" s="7" t="b">
        <f t="shared" si="97"/>
        <v>0</v>
      </c>
      <c r="K2070" s="7">
        <f t="shared" si="98"/>
        <v>0</v>
      </c>
      <c r="L2070" s="7">
        <f>WEEKDAY(Table1[[#This Row],[post_time]])</f>
        <v>2</v>
      </c>
      <c r="M2070" s="7">
        <f>VLOOKUP(Table1[[#This Row],[topic_id]],'All Topics Data'!$A$2:$I$1243,8,FALSE)</f>
        <v>40350.57708333333</v>
      </c>
      <c r="N2070" s="7">
        <f>Table1[[#This Row],[Hui Reply?]]*(Table1[[#This Row],[post_time]]-Table1[[#This Row],[timestamp of previous reply]])</f>
        <v>0</v>
      </c>
      <c r="O2070" s="3">
        <f>O2069+Table1[[#This Row],[Hui Reply?]]</f>
        <v>482</v>
      </c>
      <c r="P2070" s="19">
        <f>INT(Table1[[#This Row],[post_time]])</f>
        <v>40350</v>
      </c>
      <c r="Q2070" s="3">
        <f>IF(Table1[[#This Row],[Hui Reply?]],VLOOKUP(Table1[[#This Row],[topic_id]],'All Topics Data'!$A$2:$E$1243,5,FALSE),0)</f>
        <v>0</v>
      </c>
      <c r="R2070" s="8">
        <f>Table1[[#This Row],[post_time]]+8/24</f>
        <v>40350.910416666666</v>
      </c>
      <c r="S2070" s="3">
        <f>IF(Table1[[#This Row],[post_position]]=1,0,SUMIFS($F$2:F2070,$H$2:H2070,Table1[[#This Row],[post_position]]-1,$C$2:C2070,Table1[[#This Row],[topic_id]]))</f>
        <v>0</v>
      </c>
    </row>
    <row r="2071" spans="1:19" x14ac:dyDescent="0.25">
      <c r="A2071" s="7">
        <v>2100</v>
      </c>
      <c r="B2071" s="7">
        <v>1</v>
      </c>
      <c r="C2071" s="7">
        <v>554</v>
      </c>
      <c r="D2071" s="7">
        <v>24</v>
      </c>
      <c r="E2071" s="2"/>
      <c r="F2071" s="8">
        <v>40350.61215277778</v>
      </c>
      <c r="G2071" s="7">
        <v>0</v>
      </c>
      <c r="H2071" s="7">
        <v>2</v>
      </c>
      <c r="I2071" s="7" t="b">
        <f t="shared" si="96"/>
        <v>1</v>
      </c>
      <c r="J2071" s="7" t="b">
        <f t="shared" si="97"/>
        <v>1</v>
      </c>
      <c r="K2071" s="7">
        <f t="shared" si="98"/>
        <v>1</v>
      </c>
      <c r="L2071" s="7">
        <f>WEEKDAY(Table1[[#This Row],[post_time]])</f>
        <v>2</v>
      </c>
      <c r="M2071" s="7">
        <f>VLOOKUP(Table1[[#This Row],[topic_id]],'All Topics Data'!$A$2:$I$1243,8,FALSE)</f>
        <v>40350.57708333333</v>
      </c>
      <c r="N2071" s="7">
        <f>Table1[[#This Row],[Hui Reply?]]*(Table1[[#This Row],[post_time]]-Table1[[#This Row],[timestamp of previous reply]])</f>
        <v>3.5069444449618459E-2</v>
      </c>
      <c r="O2071" s="3">
        <f>O2070+Table1[[#This Row],[Hui Reply?]]</f>
        <v>483</v>
      </c>
      <c r="P2071" s="19">
        <f>INT(Table1[[#This Row],[post_time]])</f>
        <v>40350</v>
      </c>
      <c r="Q2071" s="3" t="str">
        <f>IF(Table1[[#This Row],[Hui Reply?]],VLOOKUP(Table1[[#This Row],[topic_id]],'All Topics Data'!$A$2:$E$1243,5,FALSE),0)</f>
        <v>carics</v>
      </c>
      <c r="R2071" s="8">
        <f>Table1[[#This Row],[post_time]]+8/24</f>
        <v>40350.945486111115</v>
      </c>
      <c r="S2071" s="3">
        <f>IF(Table1[[#This Row],[post_position]]=1,0,SUMIFS($F$2:F2071,$H$2:H2071,Table1[[#This Row],[post_position]]-1,$C$2:C2071,Table1[[#This Row],[topic_id]]))</f>
        <v>40350.57708333333</v>
      </c>
    </row>
    <row r="2072" spans="1:19" x14ac:dyDescent="0.25">
      <c r="A2072" s="7">
        <v>2101</v>
      </c>
      <c r="B2072" s="7">
        <v>1</v>
      </c>
      <c r="C2072" s="7">
        <v>547</v>
      </c>
      <c r="D2072" s="7">
        <v>24</v>
      </c>
      <c r="E2072" s="2"/>
      <c r="F2072" s="8">
        <v>40350.621539351851</v>
      </c>
      <c r="G2072" s="7">
        <v>0</v>
      </c>
      <c r="H2072" s="7">
        <v>7</v>
      </c>
      <c r="I2072" s="7" t="b">
        <f t="shared" si="96"/>
        <v>1</v>
      </c>
      <c r="J2072" s="7" t="b">
        <f t="shared" si="97"/>
        <v>1</v>
      </c>
      <c r="K2072" s="7">
        <f t="shared" si="98"/>
        <v>1</v>
      </c>
      <c r="L2072" s="7">
        <f>WEEKDAY(Table1[[#This Row],[post_time]])</f>
        <v>2</v>
      </c>
      <c r="M2072" s="7">
        <f>VLOOKUP(Table1[[#This Row],[topic_id]],'All Topics Data'!$A$2:$I$1243,8,FALSE)</f>
        <v>40347.01458333333</v>
      </c>
      <c r="N2072" s="7">
        <f>Table1[[#This Row],[Hui Reply?]]*(Table1[[#This Row],[post_time]]-Table1[[#This Row],[timestamp of previous reply]])</f>
        <v>6.8217592590372078E-2</v>
      </c>
      <c r="O2072" s="3">
        <f>O2071+Table1[[#This Row],[Hui Reply?]]</f>
        <v>484</v>
      </c>
      <c r="P2072" s="19">
        <f>INT(Table1[[#This Row],[post_time]])</f>
        <v>40350</v>
      </c>
      <c r="Q2072" s="3" t="str">
        <f>IF(Table1[[#This Row],[Hui Reply?]],VLOOKUP(Table1[[#This Row],[topic_id]],'All Topics Data'!$A$2:$E$1243,5,FALSE),0)</f>
        <v>wsnyder</v>
      </c>
      <c r="R2072" s="8">
        <f>Table1[[#This Row],[post_time]]+8/24</f>
        <v>40350.954872685186</v>
      </c>
      <c r="S2072" s="3">
        <f>IF(Table1[[#This Row],[post_position]]=1,0,SUMIFS($F$2:F2072,$H$2:H2072,Table1[[#This Row],[post_position]]-1,$C$2:C2072,Table1[[#This Row],[topic_id]]))</f>
        <v>40350.55332175926</v>
      </c>
    </row>
    <row r="2073" spans="1:19" x14ac:dyDescent="0.25">
      <c r="A2073" s="7">
        <v>2102</v>
      </c>
      <c r="B2073" s="7">
        <v>1</v>
      </c>
      <c r="C2073" s="7">
        <v>555</v>
      </c>
      <c r="D2073" s="7">
        <v>1159</v>
      </c>
      <c r="E2073" s="2"/>
      <c r="F2073" s="8">
        <v>40350.89644675926</v>
      </c>
      <c r="G2073" s="7">
        <v>0</v>
      </c>
      <c r="H2073" s="7">
        <v>1</v>
      </c>
      <c r="I2073" s="7" t="b">
        <f t="shared" si="96"/>
        <v>0</v>
      </c>
      <c r="J2073" s="7" t="b">
        <f t="shared" si="97"/>
        <v>0</v>
      </c>
      <c r="K2073" s="7">
        <f t="shared" si="98"/>
        <v>0</v>
      </c>
      <c r="L2073" s="7">
        <f>WEEKDAY(Table1[[#This Row],[post_time]])</f>
        <v>2</v>
      </c>
      <c r="M2073" s="7">
        <f>VLOOKUP(Table1[[#This Row],[topic_id]],'All Topics Data'!$A$2:$I$1243,8,FALSE)</f>
        <v>40350.895833333336</v>
      </c>
      <c r="N2073" s="7">
        <f>Table1[[#This Row],[Hui Reply?]]*(Table1[[#This Row],[post_time]]-Table1[[#This Row],[timestamp of previous reply]])</f>
        <v>0</v>
      </c>
      <c r="O2073" s="3">
        <f>O2072+Table1[[#This Row],[Hui Reply?]]</f>
        <v>484</v>
      </c>
      <c r="P2073" s="19">
        <f>INT(Table1[[#This Row],[post_time]])</f>
        <v>40350</v>
      </c>
      <c r="Q2073" s="3">
        <f>IF(Table1[[#This Row],[Hui Reply?]],VLOOKUP(Table1[[#This Row],[topic_id]],'All Topics Data'!$A$2:$E$1243,5,FALSE),0)</f>
        <v>0</v>
      </c>
      <c r="R2073" s="8">
        <f>Table1[[#This Row],[post_time]]+8/24</f>
        <v>40351.229780092595</v>
      </c>
      <c r="S2073" s="3">
        <f>IF(Table1[[#This Row],[post_position]]=1,0,SUMIFS($F$2:F2073,$H$2:H2073,Table1[[#This Row],[post_position]]-1,$C$2:C2073,Table1[[#This Row],[topic_id]]))</f>
        <v>0</v>
      </c>
    </row>
    <row r="2074" spans="1:19" x14ac:dyDescent="0.25">
      <c r="A2074" s="7">
        <v>2103</v>
      </c>
      <c r="B2074" s="7">
        <v>1</v>
      </c>
      <c r="C2074" s="7">
        <v>553</v>
      </c>
      <c r="D2074" s="7">
        <v>6458</v>
      </c>
      <c r="E2074" s="2"/>
      <c r="F2074" s="8">
        <v>40350.93681712963</v>
      </c>
      <c r="G2074" s="7">
        <v>0</v>
      </c>
      <c r="H2074" s="7">
        <v>6</v>
      </c>
      <c r="I2074" s="7" t="b">
        <f t="shared" si="96"/>
        <v>0</v>
      </c>
      <c r="J2074" s="7" t="b">
        <f t="shared" si="97"/>
        <v>1</v>
      </c>
      <c r="K2074" s="7">
        <f t="shared" si="98"/>
        <v>0</v>
      </c>
      <c r="L2074" s="7">
        <f>WEEKDAY(Table1[[#This Row],[post_time]])</f>
        <v>2</v>
      </c>
      <c r="M2074" s="7">
        <f>VLOOKUP(Table1[[#This Row],[topic_id]],'All Topics Data'!$A$2:$I$1243,8,FALSE)</f>
        <v>40349.394444444442</v>
      </c>
      <c r="N2074" s="7">
        <f>Table1[[#This Row],[Hui Reply?]]*(Table1[[#This Row],[post_time]]-Table1[[#This Row],[timestamp of previous reply]])</f>
        <v>0</v>
      </c>
      <c r="O2074" s="3">
        <f>O2073+Table1[[#This Row],[Hui Reply?]]</f>
        <v>484</v>
      </c>
      <c r="P2074" s="19">
        <f>INT(Table1[[#This Row],[post_time]])</f>
        <v>40350</v>
      </c>
      <c r="Q2074" s="3">
        <f>IF(Table1[[#This Row],[Hui Reply?]],VLOOKUP(Table1[[#This Row],[topic_id]],'All Topics Data'!$A$2:$E$1243,5,FALSE),0)</f>
        <v>0</v>
      </c>
      <c r="R2074" s="8">
        <f>Table1[[#This Row],[post_time]]+8/24</f>
        <v>40351.270150462966</v>
      </c>
      <c r="S2074" s="3">
        <f>IF(Table1[[#This Row],[post_position]]=1,0,SUMIFS($F$2:F2074,$H$2:H2074,Table1[[#This Row],[post_position]]-1,$C$2:C2074,Table1[[#This Row],[topic_id]]))</f>
        <v>40350.517650462964</v>
      </c>
    </row>
    <row r="2075" spans="1:19" x14ac:dyDescent="0.25">
      <c r="A2075" s="7">
        <v>2104</v>
      </c>
      <c r="B2075" s="7">
        <v>1</v>
      </c>
      <c r="C2075" s="7">
        <v>549</v>
      </c>
      <c r="D2075" s="7">
        <v>6526</v>
      </c>
      <c r="F2075" s="8">
        <v>40351.15896990741</v>
      </c>
      <c r="G2075" s="7">
        <v>0</v>
      </c>
      <c r="H2075" s="7">
        <v>6</v>
      </c>
      <c r="I2075" s="7" t="b">
        <f t="shared" si="96"/>
        <v>0</v>
      </c>
      <c r="J2075" s="7" t="b">
        <f t="shared" si="97"/>
        <v>1</v>
      </c>
      <c r="K2075" s="7">
        <f t="shared" si="98"/>
        <v>0</v>
      </c>
      <c r="L2075" s="7">
        <f>WEEKDAY(Table1[[#This Row],[post_time]])</f>
        <v>3</v>
      </c>
      <c r="M2075" s="7">
        <f>VLOOKUP(Table1[[#This Row],[topic_id]],'All Topics Data'!$A$2:$I$1243,8,FALSE)</f>
        <v>40347.162499999999</v>
      </c>
      <c r="N2075" s="7">
        <f>Table1[[#This Row],[Hui Reply?]]*(Table1[[#This Row],[post_time]]-Table1[[#This Row],[timestamp of previous reply]])</f>
        <v>0</v>
      </c>
      <c r="O2075" s="3">
        <f>O2074+Table1[[#This Row],[Hui Reply?]]</f>
        <v>484</v>
      </c>
      <c r="P2075" s="19">
        <f>INT(Table1[[#This Row],[post_time]])</f>
        <v>40351</v>
      </c>
      <c r="Q2075" s="3">
        <f>IF(Table1[[#This Row],[Hui Reply?]],VLOOKUP(Table1[[#This Row],[topic_id]],'All Topics Data'!$A$2:$E$1243,5,FALSE),0)</f>
        <v>0</v>
      </c>
      <c r="R2075" s="8">
        <f>Table1[[#This Row],[post_time]]+8/24</f>
        <v>40351.492303240746</v>
      </c>
      <c r="S2075" s="3">
        <f>IF(Table1[[#This Row],[post_position]]=1,0,SUMIFS($F$2:F2075,$H$2:H2075,Table1[[#This Row],[post_position]]-1,$C$2:C2075,Table1[[#This Row],[topic_id]]))</f>
        <v>40350.311909722222</v>
      </c>
    </row>
    <row r="2076" spans="1:19" x14ac:dyDescent="0.25">
      <c r="A2076" s="7">
        <v>2105</v>
      </c>
      <c r="B2076" s="7">
        <v>1</v>
      </c>
      <c r="C2076" s="7">
        <v>556</v>
      </c>
      <c r="D2076" s="7">
        <v>6533</v>
      </c>
      <c r="E2076" s="2"/>
      <c r="F2076" s="8">
        <v>40351.229594907411</v>
      </c>
      <c r="G2076" s="7">
        <v>0</v>
      </c>
      <c r="H2076" s="7">
        <v>1</v>
      </c>
      <c r="I2076" s="7" t="b">
        <f t="shared" si="96"/>
        <v>0</v>
      </c>
      <c r="J2076" s="7" t="b">
        <f t="shared" si="97"/>
        <v>0</v>
      </c>
      <c r="K2076" s="7">
        <f t="shared" si="98"/>
        <v>0</v>
      </c>
      <c r="L2076" s="7">
        <f>WEEKDAY(Table1[[#This Row],[post_time]])</f>
        <v>3</v>
      </c>
      <c r="M2076" s="7">
        <f>VLOOKUP(Table1[[#This Row],[topic_id]],'All Topics Data'!$A$2:$I$1243,8,FALSE)</f>
        <v>40351.229166666664</v>
      </c>
      <c r="N2076" s="7">
        <f>Table1[[#This Row],[Hui Reply?]]*(Table1[[#This Row],[post_time]]-Table1[[#This Row],[timestamp of previous reply]])</f>
        <v>0</v>
      </c>
      <c r="O2076" s="3">
        <f>O2075+Table1[[#This Row],[Hui Reply?]]</f>
        <v>484</v>
      </c>
      <c r="P2076" s="19">
        <f>INT(Table1[[#This Row],[post_time]])</f>
        <v>40351</v>
      </c>
      <c r="Q2076" s="3">
        <f>IF(Table1[[#This Row],[Hui Reply?]],VLOOKUP(Table1[[#This Row],[topic_id]],'All Topics Data'!$A$2:$E$1243,5,FALSE),0)</f>
        <v>0</v>
      </c>
      <c r="R2076" s="8">
        <f>Table1[[#This Row],[post_time]]+8/24</f>
        <v>40351.562928240746</v>
      </c>
      <c r="S2076" s="3">
        <f>IF(Table1[[#This Row],[post_position]]=1,0,SUMIFS($F$2:F2076,$H$2:H2076,Table1[[#This Row],[post_position]]-1,$C$2:C2076,Table1[[#This Row],[topic_id]]))</f>
        <v>0</v>
      </c>
    </row>
    <row r="2077" spans="1:19" x14ac:dyDescent="0.25">
      <c r="A2077" s="7">
        <v>2106</v>
      </c>
      <c r="B2077" s="7">
        <v>1</v>
      </c>
      <c r="C2077" s="7">
        <v>553</v>
      </c>
      <c r="D2077" s="7">
        <v>3983</v>
      </c>
      <c r="F2077" s="8">
        <v>40351.281111111108</v>
      </c>
      <c r="G2077" s="7">
        <v>0</v>
      </c>
      <c r="H2077" s="7">
        <v>7</v>
      </c>
      <c r="I2077" s="7" t="b">
        <f t="shared" si="96"/>
        <v>0</v>
      </c>
      <c r="J2077" s="7" t="b">
        <f t="shared" si="97"/>
        <v>1</v>
      </c>
      <c r="K2077" s="7">
        <f t="shared" si="98"/>
        <v>0</v>
      </c>
      <c r="L2077" s="7">
        <f>WEEKDAY(Table1[[#This Row],[post_time]])</f>
        <v>3</v>
      </c>
      <c r="M2077" s="7">
        <f>VLOOKUP(Table1[[#This Row],[topic_id]],'All Topics Data'!$A$2:$I$1243,8,FALSE)</f>
        <v>40349.394444444442</v>
      </c>
      <c r="N2077" s="7">
        <f>Table1[[#This Row],[Hui Reply?]]*(Table1[[#This Row],[post_time]]-Table1[[#This Row],[timestamp of previous reply]])</f>
        <v>0</v>
      </c>
      <c r="O2077" s="3">
        <f>O2076+Table1[[#This Row],[Hui Reply?]]</f>
        <v>484</v>
      </c>
      <c r="P2077" s="19">
        <f>INT(Table1[[#This Row],[post_time]])</f>
        <v>40351</v>
      </c>
      <c r="Q2077" s="3">
        <f>IF(Table1[[#This Row],[Hui Reply?]],VLOOKUP(Table1[[#This Row],[topic_id]],'All Topics Data'!$A$2:$E$1243,5,FALSE),0)</f>
        <v>0</v>
      </c>
      <c r="R2077" s="8">
        <f>Table1[[#This Row],[post_time]]+8/24</f>
        <v>40351.614444444444</v>
      </c>
      <c r="S2077" s="3">
        <f>IF(Table1[[#This Row],[post_position]]=1,0,SUMIFS($F$2:F2077,$H$2:H2077,Table1[[#This Row],[post_position]]-1,$C$2:C2077,Table1[[#This Row],[topic_id]]))</f>
        <v>40350.93681712963</v>
      </c>
    </row>
    <row r="2078" spans="1:19" x14ac:dyDescent="0.25">
      <c r="A2078" s="7">
        <v>2107</v>
      </c>
      <c r="B2078" s="7">
        <v>1</v>
      </c>
      <c r="C2078" s="7">
        <v>556</v>
      </c>
      <c r="D2078" s="7">
        <v>2758</v>
      </c>
      <c r="F2078" s="8">
        <v>40351.335011574076</v>
      </c>
      <c r="G2078" s="7">
        <v>0</v>
      </c>
      <c r="H2078" s="7">
        <v>2</v>
      </c>
      <c r="I2078" s="7" t="b">
        <f t="shared" si="96"/>
        <v>0</v>
      </c>
      <c r="J2078" s="7" t="b">
        <f t="shared" si="97"/>
        <v>1</v>
      </c>
      <c r="K2078" s="7">
        <f t="shared" si="98"/>
        <v>0</v>
      </c>
      <c r="L2078" s="7">
        <f>WEEKDAY(Table1[[#This Row],[post_time]])</f>
        <v>3</v>
      </c>
      <c r="M2078" s="7">
        <f>VLOOKUP(Table1[[#This Row],[topic_id]],'All Topics Data'!$A$2:$I$1243,8,FALSE)</f>
        <v>40351.229166666664</v>
      </c>
      <c r="N2078" s="7">
        <f>Table1[[#This Row],[Hui Reply?]]*(Table1[[#This Row],[post_time]]-Table1[[#This Row],[timestamp of previous reply]])</f>
        <v>0</v>
      </c>
      <c r="O2078" s="3">
        <f>O2077+Table1[[#This Row],[Hui Reply?]]</f>
        <v>484</v>
      </c>
      <c r="P2078" s="19">
        <f>INT(Table1[[#This Row],[post_time]])</f>
        <v>40351</v>
      </c>
      <c r="Q2078" s="3">
        <f>IF(Table1[[#This Row],[Hui Reply?]],VLOOKUP(Table1[[#This Row],[topic_id]],'All Topics Data'!$A$2:$E$1243,5,FALSE),0)</f>
        <v>0</v>
      </c>
      <c r="R2078" s="8">
        <f>Table1[[#This Row],[post_time]]+8/24</f>
        <v>40351.668344907412</v>
      </c>
      <c r="S2078" s="3">
        <f>IF(Table1[[#This Row],[post_position]]=1,0,SUMIFS($F$2:F2078,$H$2:H2078,Table1[[#This Row],[post_position]]-1,$C$2:C2078,Table1[[#This Row],[topic_id]]))</f>
        <v>40351.229594907411</v>
      </c>
    </row>
    <row r="2079" spans="1:19" x14ac:dyDescent="0.25">
      <c r="A2079" s="7">
        <v>2108</v>
      </c>
      <c r="B2079" s="7">
        <v>1</v>
      </c>
      <c r="C2079" s="7">
        <v>554</v>
      </c>
      <c r="D2079" s="7">
        <v>6531</v>
      </c>
      <c r="E2079" s="2"/>
      <c r="F2079" s="8">
        <v>40351.401967592596</v>
      </c>
      <c r="G2079" s="7">
        <v>0</v>
      </c>
      <c r="H2079" s="7">
        <v>3</v>
      </c>
      <c r="I2079" s="7" t="b">
        <f t="shared" si="96"/>
        <v>0</v>
      </c>
      <c r="J2079" s="7" t="b">
        <f t="shared" si="97"/>
        <v>1</v>
      </c>
      <c r="K2079" s="7">
        <f t="shared" si="98"/>
        <v>0</v>
      </c>
      <c r="L2079" s="7">
        <f>WEEKDAY(Table1[[#This Row],[post_time]])</f>
        <v>3</v>
      </c>
      <c r="M2079" s="7">
        <f>VLOOKUP(Table1[[#This Row],[topic_id]],'All Topics Data'!$A$2:$I$1243,8,FALSE)</f>
        <v>40350.57708333333</v>
      </c>
      <c r="N2079" s="7">
        <f>Table1[[#This Row],[Hui Reply?]]*(Table1[[#This Row],[post_time]]-Table1[[#This Row],[timestamp of previous reply]])</f>
        <v>0</v>
      </c>
      <c r="O2079" s="3">
        <f>O2078+Table1[[#This Row],[Hui Reply?]]</f>
        <v>484</v>
      </c>
      <c r="P2079" s="19">
        <f>INT(Table1[[#This Row],[post_time]])</f>
        <v>40351</v>
      </c>
      <c r="Q2079" s="3">
        <f>IF(Table1[[#This Row],[Hui Reply?]],VLOOKUP(Table1[[#This Row],[topic_id]],'All Topics Data'!$A$2:$E$1243,5,FALSE),0)</f>
        <v>0</v>
      </c>
      <c r="R2079" s="8">
        <f>Table1[[#This Row],[post_time]]+8/24</f>
        <v>40351.735300925931</v>
      </c>
      <c r="S2079" s="3">
        <f>IF(Table1[[#This Row],[post_position]]=1,0,SUMIFS($F$2:F2079,$H$2:H2079,Table1[[#This Row],[post_position]]-1,$C$2:C2079,Table1[[#This Row],[topic_id]]))</f>
        <v>40350.61215277778</v>
      </c>
    </row>
    <row r="2080" spans="1:19" x14ac:dyDescent="0.25">
      <c r="A2080" s="7">
        <v>2109</v>
      </c>
      <c r="B2080" s="7">
        <v>1</v>
      </c>
      <c r="C2080" s="7">
        <v>554</v>
      </c>
      <c r="D2080" s="7">
        <v>24</v>
      </c>
      <c r="F2080" s="8">
        <v>40351.462245370371</v>
      </c>
      <c r="G2080" s="7">
        <v>0</v>
      </c>
      <c r="H2080" s="7">
        <v>4</v>
      </c>
      <c r="I2080" s="7" t="b">
        <f t="shared" si="96"/>
        <v>1</v>
      </c>
      <c r="J2080" s="7" t="b">
        <f t="shared" si="97"/>
        <v>1</v>
      </c>
      <c r="K2080" s="7">
        <f t="shared" si="98"/>
        <v>1</v>
      </c>
      <c r="L2080" s="7">
        <f>WEEKDAY(Table1[[#This Row],[post_time]])</f>
        <v>3</v>
      </c>
      <c r="M2080" s="7">
        <f>VLOOKUP(Table1[[#This Row],[topic_id]],'All Topics Data'!$A$2:$I$1243,8,FALSE)</f>
        <v>40350.57708333333</v>
      </c>
      <c r="N2080" s="7">
        <f>Table1[[#This Row],[Hui Reply?]]*(Table1[[#This Row],[post_time]]-Table1[[#This Row],[timestamp of previous reply]])</f>
        <v>6.0277777774899732E-2</v>
      </c>
      <c r="O2080" s="3">
        <f>O2079+Table1[[#This Row],[Hui Reply?]]</f>
        <v>485</v>
      </c>
      <c r="P2080" s="19">
        <f>INT(Table1[[#This Row],[post_time]])</f>
        <v>40351</v>
      </c>
      <c r="Q2080" s="3" t="str">
        <f>IF(Table1[[#This Row],[Hui Reply?]],VLOOKUP(Table1[[#This Row],[topic_id]],'All Topics Data'!$A$2:$E$1243,5,FALSE),0)</f>
        <v>carics</v>
      </c>
      <c r="R2080" s="8">
        <f>Table1[[#This Row],[post_time]]+8/24</f>
        <v>40351.795578703706</v>
      </c>
      <c r="S2080" s="3">
        <f>IF(Table1[[#This Row],[post_position]]=1,0,SUMIFS($F$2:F2080,$H$2:H2080,Table1[[#This Row],[post_position]]-1,$C$2:C2080,Table1[[#This Row],[topic_id]]))</f>
        <v>40351.401967592596</v>
      </c>
    </row>
    <row r="2081" spans="1:19" x14ac:dyDescent="0.25">
      <c r="A2081" s="7">
        <v>2110</v>
      </c>
      <c r="B2081" s="7">
        <v>1</v>
      </c>
      <c r="C2081" s="7">
        <v>557</v>
      </c>
      <c r="D2081" s="7">
        <v>6531</v>
      </c>
      <c r="E2081" s="2"/>
      <c r="F2081" s="8">
        <v>40351.463576388887</v>
      </c>
      <c r="G2081" s="7">
        <v>0</v>
      </c>
      <c r="H2081" s="7">
        <v>1</v>
      </c>
      <c r="I2081" s="7" t="b">
        <f t="shared" si="96"/>
        <v>0</v>
      </c>
      <c r="J2081" s="7" t="b">
        <f t="shared" si="97"/>
        <v>0</v>
      </c>
      <c r="K2081" s="7">
        <f t="shared" si="98"/>
        <v>0</v>
      </c>
      <c r="L2081" s="7">
        <f>WEEKDAY(Table1[[#This Row],[post_time]])</f>
        <v>3</v>
      </c>
      <c r="M2081" s="7">
        <f>VLOOKUP(Table1[[#This Row],[topic_id]],'All Topics Data'!$A$2:$I$1243,8,FALSE)</f>
        <v>40351.463194444441</v>
      </c>
      <c r="N2081" s="7">
        <f>Table1[[#This Row],[Hui Reply?]]*(Table1[[#This Row],[post_time]]-Table1[[#This Row],[timestamp of previous reply]])</f>
        <v>0</v>
      </c>
      <c r="O2081" s="3">
        <f>O2080+Table1[[#This Row],[Hui Reply?]]</f>
        <v>485</v>
      </c>
      <c r="P2081" s="19">
        <f>INT(Table1[[#This Row],[post_time]])</f>
        <v>40351</v>
      </c>
      <c r="Q2081" s="3">
        <f>IF(Table1[[#This Row],[Hui Reply?]],VLOOKUP(Table1[[#This Row],[topic_id]],'All Topics Data'!$A$2:$E$1243,5,FALSE),0)</f>
        <v>0</v>
      </c>
      <c r="R2081" s="8">
        <f>Table1[[#This Row],[post_time]]+8/24</f>
        <v>40351.796909722223</v>
      </c>
      <c r="S2081" s="3">
        <f>IF(Table1[[#This Row],[post_position]]=1,0,SUMIFS($F$2:F2081,$H$2:H2081,Table1[[#This Row],[post_position]]-1,$C$2:C2081,Table1[[#This Row],[topic_id]]))</f>
        <v>0</v>
      </c>
    </row>
    <row r="2082" spans="1:19" x14ac:dyDescent="0.25">
      <c r="A2082" s="7">
        <v>2111</v>
      </c>
      <c r="B2082" s="7">
        <v>1</v>
      </c>
      <c r="C2082" s="7">
        <v>554</v>
      </c>
      <c r="D2082" s="7">
        <v>6531</v>
      </c>
      <c r="E2082" s="2"/>
      <c r="F2082" s="8">
        <v>40351.468958333331</v>
      </c>
      <c r="G2082" s="7">
        <v>0</v>
      </c>
      <c r="H2082" s="7">
        <v>5</v>
      </c>
      <c r="I2082" s="7" t="b">
        <f t="shared" si="96"/>
        <v>0</v>
      </c>
      <c r="J2082" s="7" t="b">
        <f t="shared" si="97"/>
        <v>1</v>
      </c>
      <c r="K2082" s="7">
        <f t="shared" si="98"/>
        <v>0</v>
      </c>
      <c r="L2082" s="7">
        <f>WEEKDAY(Table1[[#This Row],[post_time]])</f>
        <v>3</v>
      </c>
      <c r="M2082" s="7">
        <f>VLOOKUP(Table1[[#This Row],[topic_id]],'All Topics Data'!$A$2:$I$1243,8,FALSE)</f>
        <v>40350.57708333333</v>
      </c>
      <c r="N2082" s="7">
        <f>Table1[[#This Row],[Hui Reply?]]*(Table1[[#This Row],[post_time]]-Table1[[#This Row],[timestamp of previous reply]])</f>
        <v>0</v>
      </c>
      <c r="O2082" s="3">
        <f>O2081+Table1[[#This Row],[Hui Reply?]]</f>
        <v>485</v>
      </c>
      <c r="P2082" s="19">
        <f>INT(Table1[[#This Row],[post_time]])</f>
        <v>40351</v>
      </c>
      <c r="Q2082" s="3">
        <f>IF(Table1[[#This Row],[Hui Reply?]],VLOOKUP(Table1[[#This Row],[topic_id]],'All Topics Data'!$A$2:$E$1243,5,FALSE),0)</f>
        <v>0</v>
      </c>
      <c r="R2082" s="8">
        <f>Table1[[#This Row],[post_time]]+8/24</f>
        <v>40351.802291666667</v>
      </c>
      <c r="S2082" s="3">
        <f>IF(Table1[[#This Row],[post_position]]=1,0,SUMIFS($F$2:F2082,$H$2:H2082,Table1[[#This Row],[post_position]]-1,$C$2:C2082,Table1[[#This Row],[topic_id]]))</f>
        <v>40351.462245370371</v>
      </c>
    </row>
    <row r="2083" spans="1:19" x14ac:dyDescent="0.25">
      <c r="A2083" s="7">
        <v>2112</v>
      </c>
      <c r="B2083" s="7">
        <v>1</v>
      </c>
      <c r="C2083" s="7">
        <v>557</v>
      </c>
      <c r="D2083" s="7">
        <v>2758</v>
      </c>
      <c r="F2083" s="8">
        <v>40351.492708333331</v>
      </c>
      <c r="G2083" s="7">
        <v>0</v>
      </c>
      <c r="H2083" s="7">
        <v>2</v>
      </c>
      <c r="I2083" s="7" t="b">
        <f t="shared" si="96"/>
        <v>0</v>
      </c>
      <c r="J2083" s="7" t="b">
        <f t="shared" si="97"/>
        <v>1</v>
      </c>
      <c r="K2083" s="7">
        <f t="shared" si="98"/>
        <v>0</v>
      </c>
      <c r="L2083" s="7">
        <f>WEEKDAY(Table1[[#This Row],[post_time]])</f>
        <v>3</v>
      </c>
      <c r="M2083" s="7">
        <f>VLOOKUP(Table1[[#This Row],[topic_id]],'All Topics Data'!$A$2:$I$1243,8,FALSE)</f>
        <v>40351.463194444441</v>
      </c>
      <c r="N2083" s="7">
        <f>Table1[[#This Row],[Hui Reply?]]*(Table1[[#This Row],[post_time]]-Table1[[#This Row],[timestamp of previous reply]])</f>
        <v>0</v>
      </c>
      <c r="O2083" s="3">
        <f>O2082+Table1[[#This Row],[Hui Reply?]]</f>
        <v>485</v>
      </c>
      <c r="P2083" s="19">
        <f>INT(Table1[[#This Row],[post_time]])</f>
        <v>40351</v>
      </c>
      <c r="Q2083" s="3">
        <f>IF(Table1[[#This Row],[Hui Reply?]],VLOOKUP(Table1[[#This Row],[topic_id]],'All Topics Data'!$A$2:$E$1243,5,FALSE),0)</f>
        <v>0</v>
      </c>
      <c r="R2083" s="8">
        <f>Table1[[#This Row],[post_time]]+8/24</f>
        <v>40351.826041666667</v>
      </c>
      <c r="S2083" s="3">
        <f>IF(Table1[[#This Row],[post_position]]=1,0,SUMIFS($F$2:F2083,$H$2:H2083,Table1[[#This Row],[post_position]]-1,$C$2:C2083,Table1[[#This Row],[topic_id]]))</f>
        <v>40351.463576388887</v>
      </c>
    </row>
    <row r="2084" spans="1:19" x14ac:dyDescent="0.25">
      <c r="A2084" s="7">
        <v>2113</v>
      </c>
      <c r="B2084" s="7">
        <v>1</v>
      </c>
      <c r="C2084" s="7">
        <v>558</v>
      </c>
      <c r="D2084" s="7">
        <v>6534</v>
      </c>
      <c r="F2084" s="8">
        <v>40351.588402777779</v>
      </c>
      <c r="G2084" s="7">
        <v>0</v>
      </c>
      <c r="H2084" s="7">
        <v>1</v>
      </c>
      <c r="I2084" s="7" t="b">
        <f t="shared" si="96"/>
        <v>0</v>
      </c>
      <c r="J2084" s="7" t="b">
        <f t="shared" si="97"/>
        <v>0</v>
      </c>
      <c r="K2084" s="7">
        <f t="shared" si="98"/>
        <v>0</v>
      </c>
      <c r="L2084" s="7">
        <f>WEEKDAY(Table1[[#This Row],[post_time]])</f>
        <v>3</v>
      </c>
      <c r="M2084" s="7">
        <f>VLOOKUP(Table1[[#This Row],[topic_id]],'All Topics Data'!$A$2:$I$1243,8,FALSE)</f>
        <v>40351.588194444441</v>
      </c>
      <c r="N2084" s="7">
        <f>Table1[[#This Row],[Hui Reply?]]*(Table1[[#This Row],[post_time]]-Table1[[#This Row],[timestamp of previous reply]])</f>
        <v>0</v>
      </c>
      <c r="O2084" s="3">
        <f>O2083+Table1[[#This Row],[Hui Reply?]]</f>
        <v>485</v>
      </c>
      <c r="P2084" s="19">
        <f>INT(Table1[[#This Row],[post_time]])</f>
        <v>40351</v>
      </c>
      <c r="Q2084" s="3">
        <f>IF(Table1[[#This Row],[Hui Reply?]],VLOOKUP(Table1[[#This Row],[topic_id]],'All Topics Data'!$A$2:$E$1243,5,FALSE),0)</f>
        <v>0</v>
      </c>
      <c r="R2084" s="8">
        <f>Table1[[#This Row],[post_time]]+8/24</f>
        <v>40351.921736111115</v>
      </c>
      <c r="S2084" s="3">
        <f>IF(Table1[[#This Row],[post_position]]=1,0,SUMIFS($F$2:F2084,$H$2:H2084,Table1[[#This Row],[post_position]]-1,$C$2:C2084,Table1[[#This Row],[topic_id]]))</f>
        <v>0</v>
      </c>
    </row>
    <row r="2085" spans="1:19" x14ac:dyDescent="0.25">
      <c r="A2085" s="7">
        <v>2114</v>
      </c>
      <c r="B2085" s="7">
        <v>1</v>
      </c>
      <c r="C2085" s="7">
        <v>559</v>
      </c>
      <c r="D2085" s="7">
        <v>6534</v>
      </c>
      <c r="E2085" s="2"/>
      <c r="F2085" s="8">
        <v>40351.599560185183</v>
      </c>
      <c r="G2085" s="7">
        <v>0</v>
      </c>
      <c r="H2085" s="7">
        <v>1</v>
      </c>
      <c r="I2085" s="7" t="b">
        <f t="shared" si="96"/>
        <v>0</v>
      </c>
      <c r="J2085" s="7" t="b">
        <f t="shared" si="97"/>
        <v>0</v>
      </c>
      <c r="K2085" s="7">
        <f t="shared" si="98"/>
        <v>0</v>
      </c>
      <c r="L2085" s="7">
        <f>WEEKDAY(Table1[[#This Row],[post_time]])</f>
        <v>3</v>
      </c>
      <c r="M2085" s="7">
        <f>VLOOKUP(Table1[[#This Row],[topic_id]],'All Topics Data'!$A$2:$I$1243,8,FALSE)</f>
        <v>40351.599305555559</v>
      </c>
      <c r="N2085" s="7">
        <f>Table1[[#This Row],[Hui Reply?]]*(Table1[[#This Row],[post_time]]-Table1[[#This Row],[timestamp of previous reply]])</f>
        <v>0</v>
      </c>
      <c r="O2085" s="3">
        <f>O2084+Table1[[#This Row],[Hui Reply?]]</f>
        <v>485</v>
      </c>
      <c r="P2085" s="19">
        <f>INT(Table1[[#This Row],[post_time]])</f>
        <v>40351</v>
      </c>
      <c r="Q2085" s="3">
        <f>IF(Table1[[#This Row],[Hui Reply?]],VLOOKUP(Table1[[#This Row],[topic_id]],'All Topics Data'!$A$2:$E$1243,5,FALSE),0)</f>
        <v>0</v>
      </c>
      <c r="R2085" s="8">
        <f>Table1[[#This Row],[post_time]]+8/24</f>
        <v>40351.932893518519</v>
      </c>
      <c r="S2085" s="3">
        <f>IF(Table1[[#This Row],[post_position]]=1,0,SUMIFS($F$2:F2085,$H$2:H2085,Table1[[#This Row],[post_position]]-1,$C$2:C2085,Table1[[#This Row],[topic_id]]))</f>
        <v>0</v>
      </c>
    </row>
    <row r="2086" spans="1:19" x14ac:dyDescent="0.25">
      <c r="A2086" s="7">
        <v>2115</v>
      </c>
      <c r="B2086" s="7">
        <v>1</v>
      </c>
      <c r="C2086" s="7">
        <v>560</v>
      </c>
      <c r="D2086" s="7">
        <v>6061</v>
      </c>
      <c r="E2086" s="2"/>
      <c r="F2086" s="8">
        <v>40351.695925925924</v>
      </c>
      <c r="G2086" s="7">
        <v>0</v>
      </c>
      <c r="H2086" s="7">
        <v>1</v>
      </c>
      <c r="I2086" s="7" t="b">
        <f t="shared" si="96"/>
        <v>0</v>
      </c>
      <c r="J2086" s="7" t="b">
        <f t="shared" si="97"/>
        <v>0</v>
      </c>
      <c r="K2086" s="7">
        <f t="shared" si="98"/>
        <v>0</v>
      </c>
      <c r="L2086" s="7">
        <f>WEEKDAY(Table1[[#This Row],[post_time]])</f>
        <v>3</v>
      </c>
      <c r="M2086" s="7">
        <f>VLOOKUP(Table1[[#This Row],[topic_id]],'All Topics Data'!$A$2:$I$1243,8,FALSE)</f>
        <v>40351.695833333331</v>
      </c>
      <c r="N2086" s="7">
        <f>Table1[[#This Row],[Hui Reply?]]*(Table1[[#This Row],[post_time]]-Table1[[#This Row],[timestamp of previous reply]])</f>
        <v>0</v>
      </c>
      <c r="O2086" s="3">
        <f>O2085+Table1[[#This Row],[Hui Reply?]]</f>
        <v>485</v>
      </c>
      <c r="P2086" s="19">
        <f>INT(Table1[[#This Row],[post_time]])</f>
        <v>40351</v>
      </c>
      <c r="Q2086" s="3">
        <f>IF(Table1[[#This Row],[Hui Reply?]],VLOOKUP(Table1[[#This Row],[topic_id]],'All Topics Data'!$A$2:$E$1243,5,FALSE),0)</f>
        <v>0</v>
      </c>
      <c r="R2086" s="8">
        <f>Table1[[#This Row],[post_time]]+8/24</f>
        <v>40352.02925925926</v>
      </c>
      <c r="S2086" s="3">
        <f>IF(Table1[[#This Row],[post_position]]=1,0,SUMIFS($F$2:F2086,$H$2:H2086,Table1[[#This Row],[post_position]]-1,$C$2:C2086,Table1[[#This Row],[topic_id]]))</f>
        <v>0</v>
      </c>
    </row>
    <row r="2087" spans="1:19" x14ac:dyDescent="0.25">
      <c r="A2087" s="7">
        <v>2116</v>
      </c>
      <c r="B2087" s="7">
        <v>1</v>
      </c>
      <c r="C2087" s="7">
        <v>560</v>
      </c>
      <c r="D2087" s="7">
        <v>24</v>
      </c>
      <c r="F2087" s="8">
        <v>40351.981157407405</v>
      </c>
      <c r="G2087" s="7">
        <v>0</v>
      </c>
      <c r="H2087" s="7">
        <v>2</v>
      </c>
      <c r="I2087" s="7" t="b">
        <f t="shared" si="96"/>
        <v>1</v>
      </c>
      <c r="J2087" s="7" t="b">
        <f t="shared" si="97"/>
        <v>1</v>
      </c>
      <c r="K2087" s="7">
        <f t="shared" si="98"/>
        <v>1</v>
      </c>
      <c r="L2087" s="7">
        <f>WEEKDAY(Table1[[#This Row],[post_time]])</f>
        <v>3</v>
      </c>
      <c r="M2087" s="7">
        <f>VLOOKUP(Table1[[#This Row],[topic_id]],'All Topics Data'!$A$2:$I$1243,8,FALSE)</f>
        <v>40351.695833333331</v>
      </c>
      <c r="N2087" s="7">
        <f>Table1[[#This Row],[Hui Reply?]]*(Table1[[#This Row],[post_time]]-Table1[[#This Row],[timestamp of previous reply]])</f>
        <v>0.28523148148087785</v>
      </c>
      <c r="O2087" s="3">
        <f>O2086+Table1[[#This Row],[Hui Reply?]]</f>
        <v>486</v>
      </c>
      <c r="P2087" s="19">
        <f>INT(Table1[[#This Row],[post_time]])</f>
        <v>40351</v>
      </c>
      <c r="Q2087" s="3" t="str">
        <f>IF(Table1[[#This Row],[Hui Reply?]],VLOOKUP(Table1[[#This Row],[topic_id]],'All Topics Data'!$A$2:$E$1243,5,FALSE),0)</f>
        <v>kishore_lp</v>
      </c>
      <c r="R2087" s="8">
        <f>Table1[[#This Row],[post_time]]+8/24</f>
        <v>40352.31449074074</v>
      </c>
      <c r="S2087" s="3">
        <f>IF(Table1[[#This Row],[post_position]]=1,0,SUMIFS($F$2:F2087,$H$2:H2087,Table1[[#This Row],[post_position]]-1,$C$2:C2087,Table1[[#This Row],[topic_id]]))</f>
        <v>40351.695925925924</v>
      </c>
    </row>
    <row r="2088" spans="1:19" x14ac:dyDescent="0.25">
      <c r="A2088" s="7">
        <v>2117</v>
      </c>
      <c r="B2088" s="7">
        <v>1</v>
      </c>
      <c r="C2088" s="7">
        <v>559</v>
      </c>
      <c r="D2088" s="7">
        <v>6458</v>
      </c>
      <c r="F2088" s="8">
        <v>40351.999328703707</v>
      </c>
      <c r="G2088" s="7">
        <v>0</v>
      </c>
      <c r="H2088" s="7">
        <v>2</v>
      </c>
      <c r="I2088" s="7" t="b">
        <f t="shared" si="96"/>
        <v>0</v>
      </c>
      <c r="J2088" s="7" t="b">
        <f t="shared" si="97"/>
        <v>1</v>
      </c>
      <c r="K2088" s="7">
        <f t="shared" si="98"/>
        <v>0</v>
      </c>
      <c r="L2088" s="7">
        <f>WEEKDAY(Table1[[#This Row],[post_time]])</f>
        <v>3</v>
      </c>
      <c r="M2088" s="7">
        <f>VLOOKUP(Table1[[#This Row],[topic_id]],'All Topics Data'!$A$2:$I$1243,8,FALSE)</f>
        <v>40351.599305555559</v>
      </c>
      <c r="N2088" s="7">
        <f>Table1[[#This Row],[Hui Reply?]]*(Table1[[#This Row],[post_time]]-Table1[[#This Row],[timestamp of previous reply]])</f>
        <v>0</v>
      </c>
      <c r="O2088" s="3">
        <f>O2087+Table1[[#This Row],[Hui Reply?]]</f>
        <v>486</v>
      </c>
      <c r="P2088" s="19">
        <f>INT(Table1[[#This Row],[post_time]])</f>
        <v>40351</v>
      </c>
      <c r="Q2088" s="3">
        <f>IF(Table1[[#This Row],[Hui Reply?]],VLOOKUP(Table1[[#This Row],[topic_id]],'All Topics Data'!$A$2:$E$1243,5,FALSE),0)</f>
        <v>0</v>
      </c>
      <c r="R2088" s="8">
        <f>Table1[[#This Row],[post_time]]+8/24</f>
        <v>40352.332662037043</v>
      </c>
      <c r="S2088" s="3">
        <f>IF(Table1[[#This Row],[post_position]]=1,0,SUMIFS($F$2:F2088,$H$2:H2088,Table1[[#This Row],[post_position]]-1,$C$2:C2088,Table1[[#This Row],[topic_id]]))</f>
        <v>40351.599560185183</v>
      </c>
    </row>
    <row r="2089" spans="1:19" x14ac:dyDescent="0.25">
      <c r="A2089" s="7">
        <v>2118</v>
      </c>
      <c r="B2089" s="7">
        <v>1</v>
      </c>
      <c r="C2089" s="7">
        <v>560</v>
      </c>
      <c r="D2089" s="7">
        <v>1</v>
      </c>
      <c r="F2089" s="8">
        <v>40352.034675925926</v>
      </c>
      <c r="G2089" s="7">
        <v>0</v>
      </c>
      <c r="H2089" s="7">
        <v>3</v>
      </c>
      <c r="I2089" s="7" t="b">
        <f t="shared" si="96"/>
        <v>0</v>
      </c>
      <c r="J2089" s="7" t="b">
        <f t="shared" si="97"/>
        <v>1</v>
      </c>
      <c r="K2089" s="7">
        <f t="shared" si="98"/>
        <v>0</v>
      </c>
      <c r="L2089" s="7">
        <f>WEEKDAY(Table1[[#This Row],[post_time]])</f>
        <v>4</v>
      </c>
      <c r="M2089" s="7">
        <f>VLOOKUP(Table1[[#This Row],[topic_id]],'All Topics Data'!$A$2:$I$1243,8,FALSE)</f>
        <v>40351.695833333331</v>
      </c>
      <c r="N2089" s="7">
        <f>Table1[[#This Row],[Hui Reply?]]*(Table1[[#This Row],[post_time]]-Table1[[#This Row],[timestamp of previous reply]])</f>
        <v>0</v>
      </c>
      <c r="O2089" s="3">
        <f>O2088+Table1[[#This Row],[Hui Reply?]]</f>
        <v>486</v>
      </c>
      <c r="P2089" s="19">
        <f>INT(Table1[[#This Row],[post_time]])</f>
        <v>40352</v>
      </c>
      <c r="Q2089" s="3">
        <f>IF(Table1[[#This Row],[Hui Reply?]],VLOOKUP(Table1[[#This Row],[topic_id]],'All Topics Data'!$A$2:$E$1243,5,FALSE),0)</f>
        <v>0</v>
      </c>
      <c r="R2089" s="8">
        <f>Table1[[#This Row],[post_time]]+8/24</f>
        <v>40352.368009259262</v>
      </c>
      <c r="S2089" s="3">
        <f>IF(Table1[[#This Row],[post_position]]=1,0,SUMIFS($F$2:F2089,$H$2:H2089,Table1[[#This Row],[post_position]]-1,$C$2:C2089,Table1[[#This Row],[topic_id]]))</f>
        <v>40351.981157407405</v>
      </c>
    </row>
    <row r="2090" spans="1:19" x14ac:dyDescent="0.25">
      <c r="A2090" s="7">
        <v>2119</v>
      </c>
      <c r="B2090" s="7">
        <v>1</v>
      </c>
      <c r="C2090" s="7">
        <v>556</v>
      </c>
      <c r="D2090" s="7">
        <v>6533</v>
      </c>
      <c r="E2090" s="2"/>
      <c r="F2090" s="8">
        <v>40352.294386574074</v>
      </c>
      <c r="G2090" s="7">
        <v>0</v>
      </c>
      <c r="H2090" s="7">
        <v>3</v>
      </c>
      <c r="I2090" s="7" t="b">
        <f t="shared" si="96"/>
        <v>0</v>
      </c>
      <c r="J2090" s="7" t="b">
        <f t="shared" si="97"/>
        <v>1</v>
      </c>
      <c r="K2090" s="7">
        <f t="shared" si="98"/>
        <v>0</v>
      </c>
      <c r="L2090" s="7">
        <f>WEEKDAY(Table1[[#This Row],[post_time]])</f>
        <v>4</v>
      </c>
      <c r="M2090" s="7">
        <f>VLOOKUP(Table1[[#This Row],[topic_id]],'All Topics Data'!$A$2:$I$1243,8,FALSE)</f>
        <v>40351.229166666664</v>
      </c>
      <c r="N2090" s="7">
        <f>Table1[[#This Row],[Hui Reply?]]*(Table1[[#This Row],[post_time]]-Table1[[#This Row],[timestamp of previous reply]])</f>
        <v>0</v>
      </c>
      <c r="O2090" s="3">
        <f>O2089+Table1[[#This Row],[Hui Reply?]]</f>
        <v>486</v>
      </c>
      <c r="P2090" s="19">
        <f>INT(Table1[[#This Row],[post_time]])</f>
        <v>40352</v>
      </c>
      <c r="Q2090" s="3">
        <f>IF(Table1[[#This Row],[Hui Reply?]],VLOOKUP(Table1[[#This Row],[topic_id]],'All Topics Data'!$A$2:$E$1243,5,FALSE),0)</f>
        <v>0</v>
      </c>
      <c r="R2090" s="8">
        <f>Table1[[#This Row],[post_time]]+8/24</f>
        <v>40352.62771990741</v>
      </c>
      <c r="S2090" s="3">
        <f>IF(Table1[[#This Row],[post_position]]=1,0,SUMIFS($F$2:F2090,$H$2:H2090,Table1[[#This Row],[post_position]]-1,$C$2:C2090,Table1[[#This Row],[topic_id]]))</f>
        <v>40351.335011574076</v>
      </c>
    </row>
    <row r="2091" spans="1:19" x14ac:dyDescent="0.25">
      <c r="A2091" s="7">
        <v>2120</v>
      </c>
      <c r="B2091" s="7">
        <v>1</v>
      </c>
      <c r="C2091" s="7">
        <v>561</v>
      </c>
      <c r="D2091" s="7">
        <v>6538</v>
      </c>
      <c r="E2091" s="2"/>
      <c r="F2091" s="8">
        <v>40352.73033564815</v>
      </c>
      <c r="G2091" s="7">
        <v>0</v>
      </c>
      <c r="H2091" s="7">
        <v>1</v>
      </c>
      <c r="I2091" s="7" t="b">
        <f t="shared" si="96"/>
        <v>0</v>
      </c>
      <c r="J2091" s="7" t="b">
        <f t="shared" si="97"/>
        <v>0</v>
      </c>
      <c r="K2091" s="7">
        <f t="shared" si="98"/>
        <v>0</v>
      </c>
      <c r="L2091" s="7">
        <f>WEEKDAY(Table1[[#This Row],[post_time]])</f>
        <v>4</v>
      </c>
      <c r="M2091" s="7">
        <f>VLOOKUP(Table1[[#This Row],[topic_id]],'All Topics Data'!$A$2:$I$1243,8,FALSE)</f>
        <v>40352.729861111111</v>
      </c>
      <c r="N2091" s="7">
        <f>Table1[[#This Row],[Hui Reply?]]*(Table1[[#This Row],[post_time]]-Table1[[#This Row],[timestamp of previous reply]])</f>
        <v>0</v>
      </c>
      <c r="O2091" s="3">
        <f>O2090+Table1[[#This Row],[Hui Reply?]]</f>
        <v>486</v>
      </c>
      <c r="P2091" s="19">
        <f>INT(Table1[[#This Row],[post_time]])</f>
        <v>40352</v>
      </c>
      <c r="Q2091" s="3">
        <f>IF(Table1[[#This Row],[Hui Reply?]],VLOOKUP(Table1[[#This Row],[topic_id]],'All Topics Data'!$A$2:$E$1243,5,FALSE),0)</f>
        <v>0</v>
      </c>
      <c r="R2091" s="8">
        <f>Table1[[#This Row],[post_time]]+8/24</f>
        <v>40353.063668981486</v>
      </c>
      <c r="S2091" s="3">
        <f>IF(Table1[[#This Row],[post_position]]=1,0,SUMIFS($F$2:F2091,$H$2:H2091,Table1[[#This Row],[post_position]]-1,$C$2:C2091,Table1[[#This Row],[topic_id]]))</f>
        <v>0</v>
      </c>
    </row>
    <row r="2092" spans="1:19" x14ac:dyDescent="0.25">
      <c r="A2092" s="7">
        <v>2121</v>
      </c>
      <c r="B2092" s="7">
        <v>1</v>
      </c>
      <c r="C2092" s="7">
        <v>561</v>
      </c>
      <c r="D2092" s="7">
        <v>2865</v>
      </c>
      <c r="F2092" s="8">
        <v>40352.858657407407</v>
      </c>
      <c r="G2092" s="7">
        <v>0</v>
      </c>
      <c r="H2092" s="7">
        <v>2</v>
      </c>
      <c r="I2092" s="7" t="b">
        <f t="shared" si="96"/>
        <v>0</v>
      </c>
      <c r="J2092" s="7" t="b">
        <f t="shared" si="97"/>
        <v>1</v>
      </c>
      <c r="K2092" s="7">
        <f t="shared" si="98"/>
        <v>0</v>
      </c>
      <c r="L2092" s="7">
        <f>WEEKDAY(Table1[[#This Row],[post_time]])</f>
        <v>4</v>
      </c>
      <c r="M2092" s="7">
        <f>VLOOKUP(Table1[[#This Row],[topic_id]],'All Topics Data'!$A$2:$I$1243,8,FALSE)</f>
        <v>40352.729861111111</v>
      </c>
      <c r="N2092" s="7">
        <f>Table1[[#This Row],[Hui Reply?]]*(Table1[[#This Row],[post_time]]-Table1[[#This Row],[timestamp of previous reply]])</f>
        <v>0</v>
      </c>
      <c r="O2092" s="3">
        <f>O2091+Table1[[#This Row],[Hui Reply?]]</f>
        <v>486</v>
      </c>
      <c r="P2092" s="19">
        <f>INT(Table1[[#This Row],[post_time]])</f>
        <v>40352</v>
      </c>
      <c r="Q2092" s="3">
        <f>IF(Table1[[#This Row],[Hui Reply?]],VLOOKUP(Table1[[#This Row],[topic_id]],'All Topics Data'!$A$2:$E$1243,5,FALSE),0)</f>
        <v>0</v>
      </c>
      <c r="R2092" s="8">
        <f>Table1[[#This Row],[post_time]]+8/24</f>
        <v>40353.191990740743</v>
      </c>
      <c r="S2092" s="3">
        <f>IF(Table1[[#This Row],[post_position]]=1,0,SUMIFS($F$2:F2092,$H$2:H2092,Table1[[#This Row],[post_position]]-1,$C$2:C2092,Table1[[#This Row],[topic_id]]))</f>
        <v>40352.73033564815</v>
      </c>
    </row>
    <row r="2093" spans="1:19" x14ac:dyDescent="0.25">
      <c r="A2093" s="7">
        <v>2122</v>
      </c>
      <c r="B2093" s="7">
        <v>1</v>
      </c>
      <c r="C2093" s="7">
        <v>562</v>
      </c>
      <c r="D2093" s="7">
        <v>6539</v>
      </c>
      <c r="E2093" s="2"/>
      <c r="F2093" s="8">
        <v>40352.890625</v>
      </c>
      <c r="G2093" s="7">
        <v>0</v>
      </c>
      <c r="H2093" s="7">
        <v>1</v>
      </c>
      <c r="I2093" s="7" t="b">
        <f t="shared" si="96"/>
        <v>0</v>
      </c>
      <c r="J2093" s="7" t="b">
        <f t="shared" si="97"/>
        <v>0</v>
      </c>
      <c r="K2093" s="7">
        <f t="shared" si="98"/>
        <v>0</v>
      </c>
      <c r="L2093" s="7">
        <f>WEEKDAY(Table1[[#This Row],[post_time]])</f>
        <v>4</v>
      </c>
      <c r="M2093" s="7">
        <f>VLOOKUP(Table1[[#This Row],[topic_id]],'All Topics Data'!$A$2:$I$1243,8,FALSE)</f>
        <v>40352.890277777777</v>
      </c>
      <c r="N2093" s="7">
        <f>Table1[[#This Row],[Hui Reply?]]*(Table1[[#This Row],[post_time]]-Table1[[#This Row],[timestamp of previous reply]])</f>
        <v>0</v>
      </c>
      <c r="O2093" s="3">
        <f>O2092+Table1[[#This Row],[Hui Reply?]]</f>
        <v>486</v>
      </c>
      <c r="P2093" s="19">
        <f>INT(Table1[[#This Row],[post_time]])</f>
        <v>40352</v>
      </c>
      <c r="Q2093" s="3">
        <f>IF(Table1[[#This Row],[Hui Reply?]],VLOOKUP(Table1[[#This Row],[topic_id]],'All Topics Data'!$A$2:$E$1243,5,FALSE),0)</f>
        <v>0</v>
      </c>
      <c r="R2093" s="8">
        <f>Table1[[#This Row],[post_time]]+8/24</f>
        <v>40353.223958333336</v>
      </c>
      <c r="S2093" s="3">
        <f>IF(Table1[[#This Row],[post_position]]=1,0,SUMIFS($F$2:F2093,$H$2:H2093,Table1[[#This Row],[post_position]]-1,$C$2:C2093,Table1[[#This Row],[topic_id]]))</f>
        <v>0</v>
      </c>
    </row>
    <row r="2094" spans="1:19" x14ac:dyDescent="0.25">
      <c r="A2094" s="7">
        <v>2123</v>
      </c>
      <c r="B2094" s="7">
        <v>1</v>
      </c>
      <c r="C2094" s="7">
        <v>547</v>
      </c>
      <c r="D2094" s="7">
        <v>2176</v>
      </c>
      <c r="E2094" s="2"/>
      <c r="F2094" s="8">
        <v>40353.05190972222</v>
      </c>
      <c r="G2094" s="7">
        <v>0</v>
      </c>
      <c r="H2094" s="7">
        <v>8</v>
      </c>
      <c r="I2094" s="7" t="b">
        <f t="shared" si="96"/>
        <v>0</v>
      </c>
      <c r="J2094" s="7" t="b">
        <f t="shared" si="97"/>
        <v>1</v>
      </c>
      <c r="K2094" s="7">
        <f t="shared" si="98"/>
        <v>0</v>
      </c>
      <c r="L2094" s="7">
        <f>WEEKDAY(Table1[[#This Row],[post_time]])</f>
        <v>5</v>
      </c>
      <c r="M2094" s="7">
        <f>VLOOKUP(Table1[[#This Row],[topic_id]],'All Topics Data'!$A$2:$I$1243,8,FALSE)</f>
        <v>40347.01458333333</v>
      </c>
      <c r="N2094" s="7">
        <f>Table1[[#This Row],[Hui Reply?]]*(Table1[[#This Row],[post_time]]-Table1[[#This Row],[timestamp of previous reply]])</f>
        <v>0</v>
      </c>
      <c r="O2094" s="3">
        <f>O2093+Table1[[#This Row],[Hui Reply?]]</f>
        <v>486</v>
      </c>
      <c r="P2094" s="19">
        <f>INT(Table1[[#This Row],[post_time]])</f>
        <v>40353</v>
      </c>
      <c r="Q2094" s="3">
        <f>IF(Table1[[#This Row],[Hui Reply?]],VLOOKUP(Table1[[#This Row],[topic_id]],'All Topics Data'!$A$2:$E$1243,5,FALSE),0)</f>
        <v>0</v>
      </c>
      <c r="R2094" s="8">
        <f>Table1[[#This Row],[post_time]]+8/24</f>
        <v>40353.385243055556</v>
      </c>
      <c r="S2094" s="3">
        <f>IF(Table1[[#This Row],[post_position]]=1,0,SUMIFS($F$2:F2094,$H$2:H2094,Table1[[#This Row],[post_position]]-1,$C$2:C2094,Table1[[#This Row],[topic_id]]))</f>
        <v>40350.621539351851</v>
      </c>
    </row>
    <row r="2095" spans="1:19" x14ac:dyDescent="0.25">
      <c r="A2095" s="7">
        <v>2124</v>
      </c>
      <c r="B2095" s="7">
        <v>1</v>
      </c>
      <c r="C2095" s="7">
        <v>547</v>
      </c>
      <c r="D2095" s="7">
        <v>24</v>
      </c>
      <c r="E2095" s="2"/>
      <c r="F2095" s="8">
        <v>40353.321620370371</v>
      </c>
      <c r="G2095" s="7">
        <v>0</v>
      </c>
      <c r="H2095" s="7">
        <v>9</v>
      </c>
      <c r="I2095" s="7" t="b">
        <f t="shared" si="96"/>
        <v>1</v>
      </c>
      <c r="J2095" s="7" t="b">
        <f t="shared" si="97"/>
        <v>1</v>
      </c>
      <c r="K2095" s="7">
        <f t="shared" si="98"/>
        <v>1</v>
      </c>
      <c r="L2095" s="7">
        <f>WEEKDAY(Table1[[#This Row],[post_time]])</f>
        <v>5</v>
      </c>
      <c r="M2095" s="7">
        <f>VLOOKUP(Table1[[#This Row],[topic_id]],'All Topics Data'!$A$2:$I$1243,8,FALSE)</f>
        <v>40347.01458333333</v>
      </c>
      <c r="N2095" s="7">
        <f>Table1[[#This Row],[Hui Reply?]]*(Table1[[#This Row],[post_time]]-Table1[[#This Row],[timestamp of previous reply]])</f>
        <v>0.26971064815006685</v>
      </c>
      <c r="O2095" s="3">
        <f>O2094+Table1[[#This Row],[Hui Reply?]]</f>
        <v>487</v>
      </c>
      <c r="P2095" s="19">
        <f>INT(Table1[[#This Row],[post_time]])</f>
        <v>40353</v>
      </c>
      <c r="Q2095" s="3" t="str">
        <f>IF(Table1[[#This Row],[Hui Reply?]],VLOOKUP(Table1[[#This Row],[topic_id]],'All Topics Data'!$A$2:$E$1243,5,FALSE),0)</f>
        <v>wsnyder</v>
      </c>
      <c r="R2095" s="8">
        <f>Table1[[#This Row],[post_time]]+8/24</f>
        <v>40353.654953703706</v>
      </c>
      <c r="S2095" s="3">
        <f>IF(Table1[[#This Row],[post_position]]=1,0,SUMIFS($F$2:F2095,$H$2:H2095,Table1[[#This Row],[post_position]]-1,$C$2:C2095,Table1[[#This Row],[topic_id]]))</f>
        <v>40353.05190972222</v>
      </c>
    </row>
    <row r="2096" spans="1:19" x14ac:dyDescent="0.25">
      <c r="A2096" s="7">
        <v>2125</v>
      </c>
      <c r="B2096" s="7">
        <v>1</v>
      </c>
      <c r="C2096" s="7">
        <v>563</v>
      </c>
      <c r="D2096" s="7">
        <v>6071</v>
      </c>
      <c r="E2096" s="2"/>
      <c r="F2096" s="8">
        <v>40353.422835648147</v>
      </c>
      <c r="G2096" s="7">
        <v>0</v>
      </c>
      <c r="H2096" s="7">
        <v>1</v>
      </c>
      <c r="I2096" s="7" t="b">
        <f t="shared" si="96"/>
        <v>0</v>
      </c>
      <c r="J2096" s="7" t="b">
        <f t="shared" si="97"/>
        <v>0</v>
      </c>
      <c r="K2096" s="7">
        <f t="shared" si="98"/>
        <v>0</v>
      </c>
      <c r="L2096" s="7">
        <f>WEEKDAY(Table1[[#This Row],[post_time]])</f>
        <v>5</v>
      </c>
      <c r="M2096" s="7">
        <f>VLOOKUP(Table1[[#This Row],[topic_id]],'All Topics Data'!$A$2:$I$1243,8,FALSE)</f>
        <v>40353.422222222223</v>
      </c>
      <c r="N2096" s="7">
        <f>Table1[[#This Row],[Hui Reply?]]*(Table1[[#This Row],[post_time]]-Table1[[#This Row],[timestamp of previous reply]])</f>
        <v>0</v>
      </c>
      <c r="O2096" s="3">
        <f>O2095+Table1[[#This Row],[Hui Reply?]]</f>
        <v>487</v>
      </c>
      <c r="P2096" s="19">
        <f>INT(Table1[[#This Row],[post_time]])</f>
        <v>40353</v>
      </c>
      <c r="Q2096" s="3">
        <f>IF(Table1[[#This Row],[Hui Reply?]],VLOOKUP(Table1[[#This Row],[topic_id]],'All Topics Data'!$A$2:$E$1243,5,FALSE),0)</f>
        <v>0</v>
      </c>
      <c r="R2096" s="8">
        <f>Table1[[#This Row],[post_time]]+8/24</f>
        <v>40353.756168981483</v>
      </c>
      <c r="S2096" s="3">
        <f>IF(Table1[[#This Row],[post_position]]=1,0,SUMIFS($F$2:F2096,$H$2:H2096,Table1[[#This Row],[post_position]]-1,$C$2:C2096,Table1[[#This Row],[topic_id]]))</f>
        <v>0</v>
      </c>
    </row>
    <row r="2097" spans="1:19" x14ac:dyDescent="0.25">
      <c r="A2097" s="7">
        <v>2126</v>
      </c>
      <c r="B2097" s="7">
        <v>1</v>
      </c>
      <c r="C2097" s="7">
        <v>547</v>
      </c>
      <c r="D2097" s="7">
        <v>2176</v>
      </c>
      <c r="E2097" s="2"/>
      <c r="F2097" s="8">
        <v>40353.542453703703</v>
      </c>
      <c r="G2097" s="7">
        <v>0</v>
      </c>
      <c r="H2097" s="7">
        <v>10</v>
      </c>
      <c r="I2097" s="7" t="b">
        <f t="shared" si="96"/>
        <v>0</v>
      </c>
      <c r="J2097" s="7" t="b">
        <f t="shared" si="97"/>
        <v>1</v>
      </c>
      <c r="K2097" s="7">
        <f t="shared" si="98"/>
        <v>0</v>
      </c>
      <c r="L2097" s="7">
        <f>WEEKDAY(Table1[[#This Row],[post_time]])</f>
        <v>5</v>
      </c>
      <c r="M2097" s="7">
        <f>VLOOKUP(Table1[[#This Row],[topic_id]],'All Topics Data'!$A$2:$I$1243,8,FALSE)</f>
        <v>40347.01458333333</v>
      </c>
      <c r="N2097" s="7">
        <f>Table1[[#This Row],[Hui Reply?]]*(Table1[[#This Row],[post_time]]-Table1[[#This Row],[timestamp of previous reply]])</f>
        <v>0</v>
      </c>
      <c r="O2097" s="3">
        <f>O2096+Table1[[#This Row],[Hui Reply?]]</f>
        <v>487</v>
      </c>
      <c r="P2097" s="19">
        <f>INT(Table1[[#This Row],[post_time]])</f>
        <v>40353</v>
      </c>
      <c r="Q2097" s="3">
        <f>IF(Table1[[#This Row],[Hui Reply?]],VLOOKUP(Table1[[#This Row],[topic_id]],'All Topics Data'!$A$2:$E$1243,5,FALSE),0)</f>
        <v>0</v>
      </c>
      <c r="R2097" s="8">
        <f>Table1[[#This Row],[post_time]]+8/24</f>
        <v>40353.875787037039</v>
      </c>
      <c r="S2097" s="3">
        <f>IF(Table1[[#This Row],[post_position]]=1,0,SUMIFS($F$2:F2097,$H$2:H2097,Table1[[#This Row],[post_position]]-1,$C$2:C2097,Table1[[#This Row],[topic_id]]))</f>
        <v>40353.321620370371</v>
      </c>
    </row>
    <row r="2098" spans="1:19" x14ac:dyDescent="0.25">
      <c r="A2098" s="7">
        <v>2127</v>
      </c>
      <c r="B2098" s="7">
        <v>1</v>
      </c>
      <c r="C2098" s="7">
        <v>547</v>
      </c>
      <c r="D2098" s="7">
        <v>24</v>
      </c>
      <c r="E2098" s="2"/>
      <c r="F2098" s="8">
        <v>40353.618495370371</v>
      </c>
      <c r="G2098" s="7">
        <v>0</v>
      </c>
      <c r="H2098" s="7">
        <v>11</v>
      </c>
      <c r="I2098" s="7" t="b">
        <f t="shared" si="96"/>
        <v>1</v>
      </c>
      <c r="J2098" s="7" t="b">
        <f t="shared" si="97"/>
        <v>1</v>
      </c>
      <c r="K2098" s="7">
        <f t="shared" si="98"/>
        <v>1</v>
      </c>
      <c r="L2098" s="7">
        <f>WEEKDAY(Table1[[#This Row],[post_time]])</f>
        <v>5</v>
      </c>
      <c r="M2098" s="7">
        <f>VLOOKUP(Table1[[#This Row],[topic_id]],'All Topics Data'!$A$2:$I$1243,8,FALSE)</f>
        <v>40347.01458333333</v>
      </c>
      <c r="N2098" s="7">
        <f>Table1[[#This Row],[Hui Reply?]]*(Table1[[#This Row],[post_time]]-Table1[[#This Row],[timestamp of previous reply]])</f>
        <v>7.6041666667151731E-2</v>
      </c>
      <c r="O2098" s="3">
        <f>O2097+Table1[[#This Row],[Hui Reply?]]</f>
        <v>488</v>
      </c>
      <c r="P2098" s="19">
        <f>INT(Table1[[#This Row],[post_time]])</f>
        <v>40353</v>
      </c>
      <c r="Q2098" s="3" t="str">
        <f>IF(Table1[[#This Row],[Hui Reply?]],VLOOKUP(Table1[[#This Row],[topic_id]],'All Topics Data'!$A$2:$E$1243,5,FALSE),0)</f>
        <v>wsnyder</v>
      </c>
      <c r="R2098" s="8">
        <f>Table1[[#This Row],[post_time]]+8/24</f>
        <v>40353.951828703706</v>
      </c>
      <c r="S2098" s="3">
        <f>IF(Table1[[#This Row],[post_position]]=1,0,SUMIFS($F$2:F2098,$H$2:H2098,Table1[[#This Row],[post_position]]-1,$C$2:C2098,Table1[[#This Row],[topic_id]]))</f>
        <v>40353.542453703703</v>
      </c>
    </row>
    <row r="2099" spans="1:19" x14ac:dyDescent="0.25">
      <c r="A2099" s="7">
        <v>2128</v>
      </c>
      <c r="B2099" s="7">
        <v>1</v>
      </c>
      <c r="C2099" s="7">
        <v>564</v>
      </c>
      <c r="D2099" s="7">
        <v>6540</v>
      </c>
      <c r="E2099" s="2"/>
      <c r="F2099" s="8">
        <v>40353.775740740741</v>
      </c>
      <c r="G2099" s="7">
        <v>0</v>
      </c>
      <c r="H2099" s="7">
        <v>1</v>
      </c>
      <c r="I2099" s="7" t="b">
        <f t="shared" si="96"/>
        <v>0</v>
      </c>
      <c r="J2099" s="7" t="b">
        <f t="shared" si="97"/>
        <v>0</v>
      </c>
      <c r="K2099" s="7">
        <f t="shared" si="98"/>
        <v>0</v>
      </c>
      <c r="L2099" s="7">
        <f>WEEKDAY(Table1[[#This Row],[post_time]])</f>
        <v>5</v>
      </c>
      <c r="M2099" s="7">
        <f>VLOOKUP(Table1[[#This Row],[topic_id]],'All Topics Data'!$A$2:$I$1243,8,FALSE)</f>
        <v>40353.775694444441</v>
      </c>
      <c r="N2099" s="7">
        <f>Table1[[#This Row],[Hui Reply?]]*(Table1[[#This Row],[post_time]]-Table1[[#This Row],[timestamp of previous reply]])</f>
        <v>0</v>
      </c>
      <c r="O2099" s="3">
        <f>O2098+Table1[[#This Row],[Hui Reply?]]</f>
        <v>488</v>
      </c>
      <c r="P2099" s="19">
        <f>INT(Table1[[#This Row],[post_time]])</f>
        <v>40353</v>
      </c>
      <c r="Q2099" s="3">
        <f>IF(Table1[[#This Row],[Hui Reply?]],VLOOKUP(Table1[[#This Row],[topic_id]],'All Topics Data'!$A$2:$E$1243,5,FALSE),0)</f>
        <v>0</v>
      </c>
      <c r="R2099" s="8">
        <f>Table1[[#This Row],[post_time]]+8/24</f>
        <v>40354.109074074076</v>
      </c>
      <c r="S2099" s="3">
        <f>IF(Table1[[#This Row],[post_position]]=1,0,SUMIFS($F$2:F2099,$H$2:H2099,Table1[[#This Row],[post_position]]-1,$C$2:C2099,Table1[[#This Row],[topic_id]]))</f>
        <v>0</v>
      </c>
    </row>
    <row r="2100" spans="1:19" x14ac:dyDescent="0.25">
      <c r="A2100" s="7">
        <v>2129</v>
      </c>
      <c r="B2100" s="7">
        <v>1</v>
      </c>
      <c r="C2100" s="7">
        <v>557</v>
      </c>
      <c r="D2100" s="7">
        <v>6531</v>
      </c>
      <c r="F2100" s="8">
        <v>40353.815092592595</v>
      </c>
      <c r="G2100" s="7">
        <v>0</v>
      </c>
      <c r="H2100" s="7">
        <v>3</v>
      </c>
      <c r="I2100" s="7" t="b">
        <f t="shared" si="96"/>
        <v>0</v>
      </c>
      <c r="J2100" s="7" t="b">
        <f t="shared" si="97"/>
        <v>1</v>
      </c>
      <c r="K2100" s="7">
        <f t="shared" si="98"/>
        <v>0</v>
      </c>
      <c r="L2100" s="7">
        <f>WEEKDAY(Table1[[#This Row],[post_time]])</f>
        <v>5</v>
      </c>
      <c r="M2100" s="7">
        <f>VLOOKUP(Table1[[#This Row],[topic_id]],'All Topics Data'!$A$2:$I$1243,8,FALSE)</f>
        <v>40351.463194444441</v>
      </c>
      <c r="N2100" s="7">
        <f>Table1[[#This Row],[Hui Reply?]]*(Table1[[#This Row],[post_time]]-Table1[[#This Row],[timestamp of previous reply]])</f>
        <v>0</v>
      </c>
      <c r="O2100" s="3">
        <f>O2099+Table1[[#This Row],[Hui Reply?]]</f>
        <v>488</v>
      </c>
      <c r="P2100" s="19">
        <f>INT(Table1[[#This Row],[post_time]])</f>
        <v>40353</v>
      </c>
      <c r="Q2100" s="3">
        <f>IF(Table1[[#This Row],[Hui Reply?]],VLOOKUP(Table1[[#This Row],[topic_id]],'All Topics Data'!$A$2:$E$1243,5,FALSE),0)</f>
        <v>0</v>
      </c>
      <c r="R2100" s="8">
        <f>Table1[[#This Row],[post_time]]+8/24</f>
        <v>40354.14842592593</v>
      </c>
      <c r="S2100" s="3">
        <f>IF(Table1[[#This Row],[post_position]]=1,0,SUMIFS($F$2:F2100,$H$2:H2100,Table1[[#This Row],[post_position]]-1,$C$2:C2100,Table1[[#This Row],[topic_id]]))</f>
        <v>40351.492708333331</v>
      </c>
    </row>
    <row r="2101" spans="1:19" x14ac:dyDescent="0.25">
      <c r="A2101" s="7">
        <v>2130</v>
      </c>
      <c r="B2101" s="7">
        <v>3</v>
      </c>
      <c r="C2101" s="7">
        <v>565</v>
      </c>
      <c r="D2101" s="7">
        <v>6541</v>
      </c>
      <c r="F2101" s="8">
        <v>40353.892465277779</v>
      </c>
      <c r="G2101" s="7">
        <v>0</v>
      </c>
      <c r="H2101" s="7">
        <v>1</v>
      </c>
      <c r="I2101" s="7" t="b">
        <f t="shared" si="96"/>
        <v>0</v>
      </c>
      <c r="J2101" s="7" t="b">
        <f t="shared" si="97"/>
        <v>0</v>
      </c>
      <c r="K2101" s="7">
        <f t="shared" si="98"/>
        <v>0</v>
      </c>
      <c r="L2101" s="7">
        <f>WEEKDAY(Table1[[#This Row],[post_time]])</f>
        <v>5</v>
      </c>
      <c r="M2101" s="7">
        <f>VLOOKUP(Table1[[#This Row],[topic_id]],'All Topics Data'!$A$2:$I$1243,8,FALSE)</f>
        <v>40353.892361111109</v>
      </c>
      <c r="N2101" s="7">
        <f>Table1[[#This Row],[Hui Reply?]]*(Table1[[#This Row],[post_time]]-Table1[[#This Row],[timestamp of previous reply]])</f>
        <v>0</v>
      </c>
      <c r="O2101" s="3">
        <f>O2100+Table1[[#This Row],[Hui Reply?]]</f>
        <v>488</v>
      </c>
      <c r="P2101" s="19">
        <f>INT(Table1[[#This Row],[post_time]])</f>
        <v>40353</v>
      </c>
      <c r="Q2101" s="3">
        <f>IF(Table1[[#This Row],[Hui Reply?]],VLOOKUP(Table1[[#This Row],[topic_id]],'All Topics Data'!$A$2:$E$1243,5,FALSE),0)</f>
        <v>0</v>
      </c>
      <c r="R2101" s="8">
        <f>Table1[[#This Row],[post_time]]+8/24</f>
        <v>40354.225798611114</v>
      </c>
      <c r="S2101" s="3">
        <f>IF(Table1[[#This Row],[post_position]]=1,0,SUMIFS($F$2:F2101,$H$2:H2101,Table1[[#This Row],[post_position]]-1,$C$2:C2101,Table1[[#This Row],[topic_id]]))</f>
        <v>0</v>
      </c>
    </row>
    <row r="2102" spans="1:19" x14ac:dyDescent="0.25">
      <c r="A2102" s="7">
        <v>2131</v>
      </c>
      <c r="B2102" s="7">
        <v>1</v>
      </c>
      <c r="C2102" s="7">
        <v>566</v>
      </c>
      <c r="D2102" s="7">
        <v>2176</v>
      </c>
      <c r="E2102" s="2"/>
      <c r="F2102" s="8">
        <v>40353.984363425923</v>
      </c>
      <c r="G2102" s="7">
        <v>0</v>
      </c>
      <c r="H2102" s="7">
        <v>1</v>
      </c>
      <c r="I2102" s="7" t="b">
        <f t="shared" si="96"/>
        <v>0</v>
      </c>
      <c r="J2102" s="7" t="b">
        <f t="shared" si="97"/>
        <v>0</v>
      </c>
      <c r="K2102" s="7">
        <f t="shared" si="98"/>
        <v>0</v>
      </c>
      <c r="L2102" s="7">
        <f>WEEKDAY(Table1[[#This Row],[post_time]])</f>
        <v>5</v>
      </c>
      <c r="M2102" s="7">
        <f>VLOOKUP(Table1[[#This Row],[topic_id]],'All Topics Data'!$A$2:$I$1243,8,FALSE)</f>
        <v>40353.984027777777</v>
      </c>
      <c r="N2102" s="7">
        <f>Table1[[#This Row],[Hui Reply?]]*(Table1[[#This Row],[post_time]]-Table1[[#This Row],[timestamp of previous reply]])</f>
        <v>0</v>
      </c>
      <c r="O2102" s="3">
        <f>O2101+Table1[[#This Row],[Hui Reply?]]</f>
        <v>488</v>
      </c>
      <c r="P2102" s="19">
        <f>INT(Table1[[#This Row],[post_time]])</f>
        <v>40353</v>
      </c>
      <c r="Q2102" s="3">
        <f>IF(Table1[[#This Row],[Hui Reply?]],VLOOKUP(Table1[[#This Row],[topic_id]],'All Topics Data'!$A$2:$E$1243,5,FALSE),0)</f>
        <v>0</v>
      </c>
      <c r="R2102" s="8">
        <f>Table1[[#This Row],[post_time]]+8/24</f>
        <v>40354.317696759259</v>
      </c>
      <c r="S2102" s="3">
        <f>IF(Table1[[#This Row],[post_position]]=1,0,SUMIFS($F$2:F2102,$H$2:H2102,Table1[[#This Row],[post_position]]-1,$C$2:C2102,Table1[[#This Row],[topic_id]]))</f>
        <v>0</v>
      </c>
    </row>
    <row r="2103" spans="1:19" x14ac:dyDescent="0.25">
      <c r="A2103" s="7">
        <v>2132</v>
      </c>
      <c r="B2103" s="7">
        <v>1</v>
      </c>
      <c r="C2103" s="7">
        <v>557</v>
      </c>
      <c r="D2103" s="7">
        <v>2758</v>
      </c>
      <c r="E2103" s="2"/>
      <c r="F2103" s="8">
        <v>40354.449317129627</v>
      </c>
      <c r="G2103" s="7">
        <v>0</v>
      </c>
      <c r="H2103" s="7">
        <v>4</v>
      </c>
      <c r="I2103" s="7" t="b">
        <f t="shared" si="96"/>
        <v>0</v>
      </c>
      <c r="J2103" s="7" t="b">
        <f t="shared" si="97"/>
        <v>1</v>
      </c>
      <c r="K2103" s="7">
        <f t="shared" si="98"/>
        <v>0</v>
      </c>
      <c r="L2103" s="7">
        <f>WEEKDAY(Table1[[#This Row],[post_time]])</f>
        <v>6</v>
      </c>
      <c r="M2103" s="7">
        <f>VLOOKUP(Table1[[#This Row],[topic_id]],'All Topics Data'!$A$2:$I$1243,8,FALSE)</f>
        <v>40351.463194444441</v>
      </c>
      <c r="N2103" s="7">
        <f>Table1[[#This Row],[Hui Reply?]]*(Table1[[#This Row],[post_time]]-Table1[[#This Row],[timestamp of previous reply]])</f>
        <v>0</v>
      </c>
      <c r="O2103" s="3">
        <f>O2102+Table1[[#This Row],[Hui Reply?]]</f>
        <v>488</v>
      </c>
      <c r="P2103" s="19">
        <f>INT(Table1[[#This Row],[post_time]])</f>
        <v>40354</v>
      </c>
      <c r="Q2103" s="3">
        <f>IF(Table1[[#This Row],[Hui Reply?]],VLOOKUP(Table1[[#This Row],[topic_id]],'All Topics Data'!$A$2:$E$1243,5,FALSE),0)</f>
        <v>0</v>
      </c>
      <c r="R2103" s="8">
        <f>Table1[[#This Row],[post_time]]+8/24</f>
        <v>40354.782650462963</v>
      </c>
      <c r="S2103" s="3">
        <f>IF(Table1[[#This Row],[post_position]]=1,0,SUMIFS($F$2:F2103,$H$2:H2103,Table1[[#This Row],[post_position]]-1,$C$2:C2103,Table1[[#This Row],[topic_id]]))</f>
        <v>40353.815092592595</v>
      </c>
    </row>
    <row r="2104" spans="1:19" x14ac:dyDescent="0.25">
      <c r="A2104" s="7">
        <v>2133</v>
      </c>
      <c r="B2104" s="7">
        <v>1</v>
      </c>
      <c r="C2104" s="7">
        <v>557</v>
      </c>
      <c r="D2104" s="7">
        <v>6531</v>
      </c>
      <c r="F2104" s="8">
        <v>40354.475104166668</v>
      </c>
      <c r="G2104" s="7">
        <v>0</v>
      </c>
      <c r="H2104" s="7">
        <v>5</v>
      </c>
      <c r="I2104" s="7" t="b">
        <f t="shared" si="96"/>
        <v>0</v>
      </c>
      <c r="J2104" s="7" t="b">
        <f t="shared" si="97"/>
        <v>1</v>
      </c>
      <c r="K2104" s="7">
        <f t="shared" si="98"/>
        <v>0</v>
      </c>
      <c r="L2104" s="7">
        <f>WEEKDAY(Table1[[#This Row],[post_time]])</f>
        <v>6</v>
      </c>
      <c r="M2104" s="7">
        <f>VLOOKUP(Table1[[#This Row],[topic_id]],'All Topics Data'!$A$2:$I$1243,8,FALSE)</f>
        <v>40351.463194444441</v>
      </c>
      <c r="N2104" s="7">
        <f>Table1[[#This Row],[Hui Reply?]]*(Table1[[#This Row],[post_time]]-Table1[[#This Row],[timestamp of previous reply]])</f>
        <v>0</v>
      </c>
      <c r="O2104" s="3">
        <f>O2103+Table1[[#This Row],[Hui Reply?]]</f>
        <v>488</v>
      </c>
      <c r="P2104" s="19">
        <f>INT(Table1[[#This Row],[post_time]])</f>
        <v>40354</v>
      </c>
      <c r="Q2104" s="3">
        <f>IF(Table1[[#This Row],[Hui Reply?]],VLOOKUP(Table1[[#This Row],[topic_id]],'All Topics Data'!$A$2:$E$1243,5,FALSE),0)</f>
        <v>0</v>
      </c>
      <c r="R2104" s="8">
        <f>Table1[[#This Row],[post_time]]+8/24</f>
        <v>40354.808437500003</v>
      </c>
      <c r="S2104" s="3">
        <f>IF(Table1[[#This Row],[post_position]]=1,0,SUMIFS($F$2:F2104,$H$2:H2104,Table1[[#This Row],[post_position]]-1,$C$2:C2104,Table1[[#This Row],[topic_id]]))</f>
        <v>40354.449317129627</v>
      </c>
    </row>
    <row r="2105" spans="1:19" x14ac:dyDescent="0.25">
      <c r="A2105" s="7">
        <v>2134</v>
      </c>
      <c r="B2105" s="7">
        <v>1</v>
      </c>
      <c r="C2105" s="7">
        <v>567</v>
      </c>
      <c r="D2105" s="7">
        <v>28</v>
      </c>
      <c r="E2105" s="2"/>
      <c r="F2105" s="8">
        <v>40354.6484837963</v>
      </c>
      <c r="G2105" s="7">
        <v>0</v>
      </c>
      <c r="H2105" s="7">
        <v>1</v>
      </c>
      <c r="I2105" s="7" t="b">
        <f t="shared" si="96"/>
        <v>0</v>
      </c>
      <c r="J2105" s="7" t="b">
        <f t="shared" si="97"/>
        <v>0</v>
      </c>
      <c r="K2105" s="7">
        <f t="shared" si="98"/>
        <v>0</v>
      </c>
      <c r="L2105" s="7">
        <f>WEEKDAY(Table1[[#This Row],[post_time]])</f>
        <v>6</v>
      </c>
      <c r="M2105" s="7">
        <f>VLOOKUP(Table1[[#This Row],[topic_id]],'All Topics Data'!$A$2:$I$1243,8,FALSE)</f>
        <v>40354.647916666669</v>
      </c>
      <c r="N2105" s="7">
        <f>Table1[[#This Row],[Hui Reply?]]*(Table1[[#This Row],[post_time]]-Table1[[#This Row],[timestamp of previous reply]])</f>
        <v>0</v>
      </c>
      <c r="O2105" s="3">
        <f>O2104+Table1[[#This Row],[Hui Reply?]]</f>
        <v>488</v>
      </c>
      <c r="P2105" s="19">
        <f>INT(Table1[[#This Row],[post_time]])</f>
        <v>40354</v>
      </c>
      <c r="Q2105" s="3">
        <f>IF(Table1[[#This Row],[Hui Reply?]],VLOOKUP(Table1[[#This Row],[topic_id]],'All Topics Data'!$A$2:$E$1243,5,FALSE),0)</f>
        <v>0</v>
      </c>
      <c r="R2105" s="8">
        <f>Table1[[#This Row],[post_time]]+8/24</f>
        <v>40354.981817129636</v>
      </c>
      <c r="S2105" s="3">
        <f>IF(Table1[[#This Row],[post_position]]=1,0,SUMIFS($F$2:F2105,$H$2:H2105,Table1[[#This Row],[post_position]]-1,$C$2:C2105,Table1[[#This Row],[topic_id]]))</f>
        <v>0</v>
      </c>
    </row>
    <row r="2106" spans="1:19" x14ac:dyDescent="0.25">
      <c r="A2106" s="7">
        <v>2135</v>
      </c>
      <c r="B2106" s="7">
        <v>1</v>
      </c>
      <c r="C2106" s="7">
        <v>568</v>
      </c>
      <c r="D2106" s="7">
        <v>6542</v>
      </c>
      <c r="E2106" s="2"/>
      <c r="F2106" s="8">
        <v>40354.711597222224</v>
      </c>
      <c r="G2106" s="7">
        <v>0</v>
      </c>
      <c r="H2106" s="7">
        <v>1</v>
      </c>
      <c r="I2106" s="7" t="b">
        <f t="shared" si="96"/>
        <v>0</v>
      </c>
      <c r="J2106" s="7" t="b">
        <f t="shared" si="97"/>
        <v>0</v>
      </c>
      <c r="K2106" s="7">
        <f t="shared" si="98"/>
        <v>0</v>
      </c>
      <c r="L2106" s="7">
        <f>WEEKDAY(Table1[[#This Row],[post_time]])</f>
        <v>6</v>
      </c>
      <c r="M2106" s="7">
        <f>VLOOKUP(Table1[[#This Row],[topic_id]],'All Topics Data'!$A$2:$I$1243,8,FALSE)</f>
        <v>40354.711111111108</v>
      </c>
      <c r="N2106" s="7">
        <f>Table1[[#This Row],[Hui Reply?]]*(Table1[[#This Row],[post_time]]-Table1[[#This Row],[timestamp of previous reply]])</f>
        <v>0</v>
      </c>
      <c r="O2106" s="3">
        <f>O2105+Table1[[#This Row],[Hui Reply?]]</f>
        <v>488</v>
      </c>
      <c r="P2106" s="19">
        <f>INT(Table1[[#This Row],[post_time]])</f>
        <v>40354</v>
      </c>
      <c r="Q2106" s="3">
        <f>IF(Table1[[#This Row],[Hui Reply?]],VLOOKUP(Table1[[#This Row],[topic_id]],'All Topics Data'!$A$2:$E$1243,5,FALSE),0)</f>
        <v>0</v>
      </c>
      <c r="R2106" s="8">
        <f>Table1[[#This Row],[post_time]]+8/24</f>
        <v>40355.044930555559</v>
      </c>
      <c r="S2106" s="3">
        <f>IF(Table1[[#This Row],[post_position]]=1,0,SUMIFS($F$2:F2106,$H$2:H2106,Table1[[#This Row],[post_position]]-1,$C$2:C2106,Table1[[#This Row],[topic_id]]))</f>
        <v>0</v>
      </c>
    </row>
    <row r="2107" spans="1:19" x14ac:dyDescent="0.25">
      <c r="A2107" s="7">
        <v>2136</v>
      </c>
      <c r="B2107" s="7">
        <v>1</v>
      </c>
      <c r="C2107" s="7">
        <v>564</v>
      </c>
      <c r="D2107" s="7">
        <v>1</v>
      </c>
      <c r="E2107" s="2"/>
      <c r="F2107" s="8">
        <v>40354.993449074071</v>
      </c>
      <c r="G2107" s="7">
        <v>0</v>
      </c>
      <c r="H2107" s="7">
        <v>2</v>
      </c>
      <c r="I2107" s="7" t="b">
        <f t="shared" si="96"/>
        <v>0</v>
      </c>
      <c r="J2107" s="7" t="b">
        <f t="shared" si="97"/>
        <v>1</v>
      </c>
      <c r="K2107" s="7">
        <f t="shared" si="98"/>
        <v>0</v>
      </c>
      <c r="L2107" s="7">
        <f>WEEKDAY(Table1[[#This Row],[post_time]])</f>
        <v>6</v>
      </c>
      <c r="M2107" s="7">
        <f>VLOOKUP(Table1[[#This Row],[topic_id]],'All Topics Data'!$A$2:$I$1243,8,FALSE)</f>
        <v>40353.775694444441</v>
      </c>
      <c r="N2107" s="7">
        <f>Table1[[#This Row],[Hui Reply?]]*(Table1[[#This Row],[post_time]]-Table1[[#This Row],[timestamp of previous reply]])</f>
        <v>0</v>
      </c>
      <c r="O2107" s="3">
        <f>O2106+Table1[[#This Row],[Hui Reply?]]</f>
        <v>488</v>
      </c>
      <c r="P2107" s="19">
        <f>INT(Table1[[#This Row],[post_time]])</f>
        <v>40354</v>
      </c>
      <c r="Q2107" s="3">
        <f>IF(Table1[[#This Row],[Hui Reply?]],VLOOKUP(Table1[[#This Row],[topic_id]],'All Topics Data'!$A$2:$E$1243,5,FALSE),0)</f>
        <v>0</v>
      </c>
      <c r="R2107" s="8">
        <f>Table1[[#This Row],[post_time]]+8/24</f>
        <v>40355.326782407406</v>
      </c>
      <c r="S2107" s="3">
        <f>IF(Table1[[#This Row],[post_position]]=1,0,SUMIFS($F$2:F2107,$H$2:H2107,Table1[[#This Row],[post_position]]-1,$C$2:C2107,Table1[[#This Row],[topic_id]]))</f>
        <v>40353.775740740741</v>
      </c>
    </row>
    <row r="2108" spans="1:19" x14ac:dyDescent="0.25">
      <c r="A2108" s="7">
        <v>2137</v>
      </c>
      <c r="B2108" s="7">
        <v>1</v>
      </c>
      <c r="C2108" s="7">
        <v>568</v>
      </c>
      <c r="D2108" s="7">
        <v>1</v>
      </c>
      <c r="E2108" s="2"/>
      <c r="F2108" s="8">
        <v>40354.99491898148</v>
      </c>
      <c r="G2108" s="7">
        <v>0</v>
      </c>
      <c r="H2108" s="7">
        <v>2</v>
      </c>
      <c r="I2108" s="7" t="b">
        <f t="shared" si="96"/>
        <v>0</v>
      </c>
      <c r="J2108" s="7" t="b">
        <f t="shared" si="97"/>
        <v>1</v>
      </c>
      <c r="K2108" s="7">
        <f t="shared" si="98"/>
        <v>0</v>
      </c>
      <c r="L2108" s="7">
        <f>WEEKDAY(Table1[[#This Row],[post_time]])</f>
        <v>6</v>
      </c>
      <c r="M2108" s="7">
        <f>VLOOKUP(Table1[[#This Row],[topic_id]],'All Topics Data'!$A$2:$I$1243,8,FALSE)</f>
        <v>40354.711111111108</v>
      </c>
      <c r="N2108" s="7">
        <f>Table1[[#This Row],[Hui Reply?]]*(Table1[[#This Row],[post_time]]-Table1[[#This Row],[timestamp of previous reply]])</f>
        <v>0</v>
      </c>
      <c r="O2108" s="3">
        <f>O2107+Table1[[#This Row],[Hui Reply?]]</f>
        <v>488</v>
      </c>
      <c r="P2108" s="19">
        <f>INT(Table1[[#This Row],[post_time]])</f>
        <v>40354</v>
      </c>
      <c r="Q2108" s="3">
        <f>IF(Table1[[#This Row],[Hui Reply?]],VLOOKUP(Table1[[#This Row],[topic_id]],'All Topics Data'!$A$2:$E$1243,5,FALSE),0)</f>
        <v>0</v>
      </c>
      <c r="R2108" s="8">
        <f>Table1[[#This Row],[post_time]]+8/24</f>
        <v>40355.328252314815</v>
      </c>
      <c r="S2108" s="3">
        <f>IF(Table1[[#This Row],[post_position]]=1,0,SUMIFS($F$2:F2108,$H$2:H2108,Table1[[#This Row],[post_position]]-1,$C$2:C2108,Table1[[#This Row],[topic_id]]))</f>
        <v>40354.711597222224</v>
      </c>
    </row>
    <row r="2109" spans="1:19" x14ac:dyDescent="0.25">
      <c r="A2109" s="7">
        <v>2138</v>
      </c>
      <c r="B2109" s="7">
        <v>1</v>
      </c>
      <c r="C2109" s="7">
        <v>562</v>
      </c>
      <c r="D2109" s="7">
        <v>1</v>
      </c>
      <c r="F2109" s="8">
        <v>40355.000347222223</v>
      </c>
      <c r="G2109" s="7">
        <v>0</v>
      </c>
      <c r="H2109" s="7">
        <v>2</v>
      </c>
      <c r="I2109" s="7" t="b">
        <f t="shared" si="96"/>
        <v>0</v>
      </c>
      <c r="J2109" s="7" t="b">
        <f t="shared" si="97"/>
        <v>1</v>
      </c>
      <c r="K2109" s="7">
        <f t="shared" si="98"/>
        <v>0</v>
      </c>
      <c r="L2109" s="7">
        <f>WEEKDAY(Table1[[#This Row],[post_time]])</f>
        <v>7</v>
      </c>
      <c r="M2109" s="7">
        <f>VLOOKUP(Table1[[#This Row],[topic_id]],'All Topics Data'!$A$2:$I$1243,8,FALSE)</f>
        <v>40352.890277777777</v>
      </c>
      <c r="N2109" s="7">
        <f>Table1[[#This Row],[Hui Reply?]]*(Table1[[#This Row],[post_time]]-Table1[[#This Row],[timestamp of previous reply]])</f>
        <v>0</v>
      </c>
      <c r="O2109" s="3">
        <f>O2108+Table1[[#This Row],[Hui Reply?]]</f>
        <v>488</v>
      </c>
      <c r="P2109" s="19">
        <f>INT(Table1[[#This Row],[post_time]])</f>
        <v>40355</v>
      </c>
      <c r="Q2109" s="3">
        <f>IF(Table1[[#This Row],[Hui Reply?]],VLOOKUP(Table1[[#This Row],[topic_id]],'All Topics Data'!$A$2:$E$1243,5,FALSE),0)</f>
        <v>0</v>
      </c>
      <c r="R2109" s="8">
        <f>Table1[[#This Row],[post_time]]+8/24</f>
        <v>40355.333680555559</v>
      </c>
      <c r="S2109" s="3">
        <f>IF(Table1[[#This Row],[post_position]]=1,0,SUMIFS($F$2:F2109,$H$2:H2109,Table1[[#This Row],[post_position]]-1,$C$2:C2109,Table1[[#This Row],[topic_id]]))</f>
        <v>40352.890625</v>
      </c>
    </row>
    <row r="2110" spans="1:19" x14ac:dyDescent="0.25">
      <c r="A2110" s="7">
        <v>2139</v>
      </c>
      <c r="B2110" s="7">
        <v>1</v>
      </c>
      <c r="C2110" s="7">
        <v>568</v>
      </c>
      <c r="D2110" s="7">
        <v>6542</v>
      </c>
      <c r="F2110" s="8">
        <v>40355.423125000001</v>
      </c>
      <c r="G2110" s="7">
        <v>0</v>
      </c>
      <c r="H2110" s="7">
        <v>3</v>
      </c>
      <c r="I2110" s="7" t="b">
        <f t="shared" si="96"/>
        <v>0</v>
      </c>
      <c r="J2110" s="7" t="b">
        <f t="shared" si="97"/>
        <v>1</v>
      </c>
      <c r="K2110" s="7">
        <f t="shared" si="98"/>
        <v>0</v>
      </c>
      <c r="L2110" s="7">
        <f>WEEKDAY(Table1[[#This Row],[post_time]])</f>
        <v>7</v>
      </c>
      <c r="M2110" s="7">
        <f>VLOOKUP(Table1[[#This Row],[topic_id]],'All Topics Data'!$A$2:$I$1243,8,FALSE)</f>
        <v>40354.711111111108</v>
      </c>
      <c r="N2110" s="7">
        <f>Table1[[#This Row],[Hui Reply?]]*(Table1[[#This Row],[post_time]]-Table1[[#This Row],[timestamp of previous reply]])</f>
        <v>0</v>
      </c>
      <c r="O2110" s="3">
        <f>O2109+Table1[[#This Row],[Hui Reply?]]</f>
        <v>488</v>
      </c>
      <c r="P2110" s="19">
        <f>INT(Table1[[#This Row],[post_time]])</f>
        <v>40355</v>
      </c>
      <c r="Q2110" s="3">
        <f>IF(Table1[[#This Row],[Hui Reply?]],VLOOKUP(Table1[[#This Row],[topic_id]],'All Topics Data'!$A$2:$E$1243,5,FALSE),0)</f>
        <v>0</v>
      </c>
      <c r="R2110" s="8">
        <f>Table1[[#This Row],[post_time]]+8/24</f>
        <v>40355.756458333337</v>
      </c>
      <c r="S2110" s="3">
        <f>IF(Table1[[#This Row],[post_position]]=1,0,SUMIFS($F$2:F2110,$H$2:H2110,Table1[[#This Row],[post_position]]-1,$C$2:C2110,Table1[[#This Row],[topic_id]]))</f>
        <v>40354.99491898148</v>
      </c>
    </row>
    <row r="2111" spans="1:19" x14ac:dyDescent="0.25">
      <c r="A2111" s="7">
        <v>2140</v>
      </c>
      <c r="B2111" s="7">
        <v>1</v>
      </c>
      <c r="C2111" s="7">
        <v>555</v>
      </c>
      <c r="D2111" s="7">
        <v>3622</v>
      </c>
      <c r="E2111" s="2"/>
      <c r="F2111" s="8">
        <v>40355.51253472222</v>
      </c>
      <c r="G2111" s="7">
        <v>0</v>
      </c>
      <c r="H2111" s="7">
        <v>2</v>
      </c>
      <c r="I2111" s="7" t="b">
        <f t="shared" si="96"/>
        <v>0</v>
      </c>
      <c r="J2111" s="7" t="b">
        <f t="shared" si="97"/>
        <v>1</v>
      </c>
      <c r="K2111" s="7">
        <f t="shared" si="98"/>
        <v>0</v>
      </c>
      <c r="L2111" s="7">
        <f>WEEKDAY(Table1[[#This Row],[post_time]])</f>
        <v>7</v>
      </c>
      <c r="M2111" s="7">
        <f>VLOOKUP(Table1[[#This Row],[topic_id]],'All Topics Data'!$A$2:$I$1243,8,FALSE)</f>
        <v>40350.895833333336</v>
      </c>
      <c r="N2111" s="7">
        <f>Table1[[#This Row],[Hui Reply?]]*(Table1[[#This Row],[post_time]]-Table1[[#This Row],[timestamp of previous reply]])</f>
        <v>0</v>
      </c>
      <c r="O2111" s="3">
        <f>O2110+Table1[[#This Row],[Hui Reply?]]</f>
        <v>488</v>
      </c>
      <c r="P2111" s="19">
        <f>INT(Table1[[#This Row],[post_time]])</f>
        <v>40355</v>
      </c>
      <c r="Q2111" s="3">
        <f>IF(Table1[[#This Row],[Hui Reply?]],VLOOKUP(Table1[[#This Row],[topic_id]],'All Topics Data'!$A$2:$E$1243,5,FALSE),0)</f>
        <v>0</v>
      </c>
      <c r="R2111" s="8">
        <f>Table1[[#This Row],[post_time]]+8/24</f>
        <v>40355.845868055556</v>
      </c>
      <c r="S2111" s="3">
        <f>IF(Table1[[#This Row],[post_position]]=1,0,SUMIFS($F$2:F2111,$H$2:H2111,Table1[[#This Row],[post_position]]-1,$C$2:C2111,Table1[[#This Row],[topic_id]]))</f>
        <v>40350.89644675926</v>
      </c>
    </row>
    <row r="2112" spans="1:19" x14ac:dyDescent="0.25">
      <c r="A2112" s="7">
        <v>2141</v>
      </c>
      <c r="B2112" s="7">
        <v>1</v>
      </c>
      <c r="C2112" s="7">
        <v>563</v>
      </c>
      <c r="D2112" s="7">
        <v>3622</v>
      </c>
      <c r="F2112" s="8">
        <v>40356.193171296298</v>
      </c>
      <c r="G2112" s="7">
        <v>0</v>
      </c>
      <c r="H2112" s="7">
        <v>2</v>
      </c>
      <c r="I2112" s="7" t="b">
        <f t="shared" si="96"/>
        <v>0</v>
      </c>
      <c r="J2112" s="7" t="b">
        <f t="shared" si="97"/>
        <v>1</v>
      </c>
      <c r="K2112" s="7">
        <f t="shared" si="98"/>
        <v>0</v>
      </c>
      <c r="L2112" s="7">
        <f>WEEKDAY(Table1[[#This Row],[post_time]])</f>
        <v>1</v>
      </c>
      <c r="M2112" s="7">
        <f>VLOOKUP(Table1[[#This Row],[topic_id]],'All Topics Data'!$A$2:$I$1243,8,FALSE)</f>
        <v>40353.422222222223</v>
      </c>
      <c r="N2112" s="7">
        <f>Table1[[#This Row],[Hui Reply?]]*(Table1[[#This Row],[post_time]]-Table1[[#This Row],[timestamp of previous reply]])</f>
        <v>0</v>
      </c>
      <c r="O2112" s="3">
        <f>O2111+Table1[[#This Row],[Hui Reply?]]</f>
        <v>488</v>
      </c>
      <c r="P2112" s="19">
        <f>INT(Table1[[#This Row],[post_time]])</f>
        <v>40356</v>
      </c>
      <c r="Q2112" s="3">
        <f>IF(Table1[[#This Row],[Hui Reply?]],VLOOKUP(Table1[[#This Row],[topic_id]],'All Topics Data'!$A$2:$E$1243,5,FALSE),0)</f>
        <v>0</v>
      </c>
      <c r="R2112" s="8">
        <f>Table1[[#This Row],[post_time]]+8/24</f>
        <v>40356.526504629634</v>
      </c>
      <c r="S2112" s="3">
        <f>IF(Table1[[#This Row],[post_position]]=1,0,SUMIFS($F$2:F2112,$H$2:H2112,Table1[[#This Row],[post_position]]-1,$C$2:C2112,Table1[[#This Row],[topic_id]]))</f>
        <v>40353.422835648147</v>
      </c>
    </row>
    <row r="2113" spans="1:19" x14ac:dyDescent="0.25">
      <c r="A2113" s="7">
        <v>2142</v>
      </c>
      <c r="B2113" s="7">
        <v>1</v>
      </c>
      <c r="C2113" s="7">
        <v>550</v>
      </c>
      <c r="D2113" s="7">
        <v>3622</v>
      </c>
      <c r="E2113" s="2"/>
      <c r="F2113" s="8">
        <v>40356.281331018516</v>
      </c>
      <c r="G2113" s="7">
        <v>0</v>
      </c>
      <c r="H2113" s="7">
        <v>2</v>
      </c>
      <c r="I2113" s="7" t="b">
        <f t="shared" si="96"/>
        <v>0</v>
      </c>
      <c r="J2113" s="7" t="b">
        <f t="shared" si="97"/>
        <v>1</v>
      </c>
      <c r="K2113" s="7">
        <f t="shared" si="98"/>
        <v>0</v>
      </c>
      <c r="L2113" s="7">
        <f>WEEKDAY(Table1[[#This Row],[post_time]])</f>
        <v>1</v>
      </c>
      <c r="M2113" s="7">
        <f>VLOOKUP(Table1[[#This Row],[topic_id]],'All Topics Data'!$A$2:$I$1243,8,FALSE)</f>
        <v>40347.590277777781</v>
      </c>
      <c r="N2113" s="7">
        <f>Table1[[#This Row],[Hui Reply?]]*(Table1[[#This Row],[post_time]]-Table1[[#This Row],[timestamp of previous reply]])</f>
        <v>0</v>
      </c>
      <c r="O2113" s="3">
        <f>O2112+Table1[[#This Row],[Hui Reply?]]</f>
        <v>488</v>
      </c>
      <c r="P2113" s="19">
        <f>INT(Table1[[#This Row],[post_time]])</f>
        <v>40356</v>
      </c>
      <c r="Q2113" s="3">
        <f>IF(Table1[[#This Row],[Hui Reply?]],VLOOKUP(Table1[[#This Row],[topic_id]],'All Topics Data'!$A$2:$E$1243,5,FALSE),0)</f>
        <v>0</v>
      </c>
      <c r="R2113" s="8">
        <f>Table1[[#This Row],[post_time]]+8/24</f>
        <v>40356.614664351851</v>
      </c>
      <c r="S2113" s="3">
        <f>IF(Table1[[#This Row],[post_position]]=1,0,SUMIFS($F$2:F2113,$H$2:H2113,Table1[[#This Row],[post_position]]-1,$C$2:C2113,Table1[[#This Row],[topic_id]]))</f>
        <v>40347.590312499997</v>
      </c>
    </row>
    <row r="2114" spans="1:19" x14ac:dyDescent="0.25">
      <c r="A2114" s="7">
        <v>2143</v>
      </c>
      <c r="B2114" s="7">
        <v>1</v>
      </c>
      <c r="C2114" s="7">
        <v>550</v>
      </c>
      <c r="D2114" s="7">
        <v>3622</v>
      </c>
      <c r="F2114" s="8">
        <v>40356.283553240741</v>
      </c>
      <c r="G2114" s="7">
        <v>0</v>
      </c>
      <c r="H2114" s="7">
        <v>3</v>
      </c>
      <c r="I2114" s="7" t="b">
        <f t="shared" si="96"/>
        <v>0</v>
      </c>
      <c r="J2114" s="7" t="b">
        <f t="shared" si="97"/>
        <v>1</v>
      </c>
      <c r="K2114" s="7">
        <f t="shared" si="98"/>
        <v>0</v>
      </c>
      <c r="L2114" s="7">
        <f>WEEKDAY(Table1[[#This Row],[post_time]])</f>
        <v>1</v>
      </c>
      <c r="M2114" s="7">
        <f>VLOOKUP(Table1[[#This Row],[topic_id]],'All Topics Data'!$A$2:$I$1243,8,FALSE)</f>
        <v>40347.590277777781</v>
      </c>
      <c r="N2114" s="7">
        <f>Table1[[#This Row],[Hui Reply?]]*(Table1[[#This Row],[post_time]]-Table1[[#This Row],[timestamp of previous reply]])</f>
        <v>0</v>
      </c>
      <c r="O2114" s="3">
        <f>O2113+Table1[[#This Row],[Hui Reply?]]</f>
        <v>488</v>
      </c>
      <c r="P2114" s="19">
        <f>INT(Table1[[#This Row],[post_time]])</f>
        <v>40356</v>
      </c>
      <c r="Q2114" s="3">
        <f>IF(Table1[[#This Row],[Hui Reply?]],VLOOKUP(Table1[[#This Row],[topic_id]],'All Topics Data'!$A$2:$E$1243,5,FALSE),0)</f>
        <v>0</v>
      </c>
      <c r="R2114" s="8">
        <f>Table1[[#This Row],[post_time]]+8/24</f>
        <v>40356.616886574076</v>
      </c>
      <c r="S2114" s="3">
        <f>IF(Table1[[#This Row],[post_position]]=1,0,SUMIFS($F$2:F2114,$H$2:H2114,Table1[[#This Row],[post_position]]-1,$C$2:C2114,Table1[[#This Row],[topic_id]]))</f>
        <v>40356.281331018516</v>
      </c>
    </row>
    <row r="2115" spans="1:19" x14ac:dyDescent="0.25">
      <c r="A2115" s="7">
        <v>2144</v>
      </c>
      <c r="B2115" s="7">
        <v>1</v>
      </c>
      <c r="C2115" s="7">
        <v>566</v>
      </c>
      <c r="D2115" s="7">
        <v>2176</v>
      </c>
      <c r="E2115" s="2"/>
      <c r="F2115" s="8">
        <v>40356.703888888886</v>
      </c>
      <c r="G2115" s="7">
        <v>0</v>
      </c>
      <c r="H2115" s="7">
        <v>2</v>
      </c>
      <c r="I2115" s="7" t="b">
        <f t="shared" ref="I2115:I2178" si="99">(D2115=24)</f>
        <v>0</v>
      </c>
      <c r="J2115" s="7" t="b">
        <f t="shared" ref="J2115:J2178" si="100">H2115&gt;1</f>
        <v>1</v>
      </c>
      <c r="K2115" s="7">
        <f t="shared" ref="K2115:K2178" si="101">I2115*J2115</f>
        <v>0</v>
      </c>
      <c r="L2115" s="7">
        <f>WEEKDAY(Table1[[#This Row],[post_time]])</f>
        <v>1</v>
      </c>
      <c r="M2115" s="7">
        <f>VLOOKUP(Table1[[#This Row],[topic_id]],'All Topics Data'!$A$2:$I$1243,8,FALSE)</f>
        <v>40353.984027777777</v>
      </c>
      <c r="N2115" s="7">
        <f>Table1[[#This Row],[Hui Reply?]]*(Table1[[#This Row],[post_time]]-Table1[[#This Row],[timestamp of previous reply]])</f>
        <v>0</v>
      </c>
      <c r="O2115" s="3">
        <f>O2114+Table1[[#This Row],[Hui Reply?]]</f>
        <v>488</v>
      </c>
      <c r="P2115" s="19">
        <f>INT(Table1[[#This Row],[post_time]])</f>
        <v>40356</v>
      </c>
      <c r="Q2115" s="3">
        <f>IF(Table1[[#This Row],[Hui Reply?]],VLOOKUP(Table1[[#This Row],[topic_id]],'All Topics Data'!$A$2:$E$1243,5,FALSE),0)</f>
        <v>0</v>
      </c>
      <c r="R2115" s="8">
        <f>Table1[[#This Row],[post_time]]+8/24</f>
        <v>40357.037222222221</v>
      </c>
      <c r="S2115" s="3">
        <f>IF(Table1[[#This Row],[post_position]]=1,0,SUMIFS($F$2:F2115,$H$2:H2115,Table1[[#This Row],[post_position]]-1,$C$2:C2115,Table1[[#This Row],[topic_id]]))</f>
        <v>40353.984363425923</v>
      </c>
    </row>
    <row r="2116" spans="1:19" x14ac:dyDescent="0.25">
      <c r="A2116" s="7">
        <v>2145</v>
      </c>
      <c r="B2116" s="7">
        <v>1</v>
      </c>
      <c r="C2116" s="7">
        <v>566</v>
      </c>
      <c r="D2116" s="7">
        <v>24</v>
      </c>
      <c r="F2116" s="8">
        <v>40357.016689814816</v>
      </c>
      <c r="G2116" s="7">
        <v>0</v>
      </c>
      <c r="H2116" s="7">
        <v>3</v>
      </c>
      <c r="I2116" s="7" t="b">
        <f t="shared" si="99"/>
        <v>1</v>
      </c>
      <c r="J2116" s="7" t="b">
        <f t="shared" si="100"/>
        <v>1</v>
      </c>
      <c r="K2116" s="7">
        <f t="shared" si="101"/>
        <v>1</v>
      </c>
      <c r="L2116" s="7">
        <f>WEEKDAY(Table1[[#This Row],[post_time]])</f>
        <v>2</v>
      </c>
      <c r="M2116" s="7">
        <f>VLOOKUP(Table1[[#This Row],[topic_id]],'All Topics Data'!$A$2:$I$1243,8,FALSE)</f>
        <v>40353.984027777777</v>
      </c>
      <c r="N2116" s="7">
        <f>Table1[[#This Row],[Hui Reply?]]*(Table1[[#This Row],[post_time]]-Table1[[#This Row],[timestamp of previous reply]])</f>
        <v>0.31280092593078734</v>
      </c>
      <c r="O2116" s="3">
        <f>O2115+Table1[[#This Row],[Hui Reply?]]</f>
        <v>489</v>
      </c>
      <c r="P2116" s="19">
        <f>INT(Table1[[#This Row],[post_time]])</f>
        <v>40357</v>
      </c>
      <c r="Q2116" s="3" t="str">
        <f>IF(Table1[[#This Row],[Hui Reply?]],VLOOKUP(Table1[[#This Row],[topic_id]],'All Topics Data'!$A$2:$E$1243,5,FALSE),0)</f>
        <v>wsnyder</v>
      </c>
      <c r="R2116" s="8">
        <f>Table1[[#This Row],[post_time]]+8/24</f>
        <v>40357.350023148152</v>
      </c>
      <c r="S2116" s="3">
        <f>IF(Table1[[#This Row],[post_position]]=1,0,SUMIFS($F$2:F2116,$H$2:H2116,Table1[[#This Row],[post_position]]-1,$C$2:C2116,Table1[[#This Row],[topic_id]]))</f>
        <v>40356.703888888886</v>
      </c>
    </row>
    <row r="2117" spans="1:19" x14ac:dyDescent="0.25">
      <c r="A2117" s="7">
        <v>2146</v>
      </c>
      <c r="B2117" s="7">
        <v>1</v>
      </c>
      <c r="C2117" s="7">
        <v>569</v>
      </c>
      <c r="D2117" s="7">
        <v>6030</v>
      </c>
      <c r="E2117" s="2"/>
      <c r="F2117" s="8">
        <v>40357.362835648149</v>
      </c>
      <c r="G2117" s="7">
        <v>0</v>
      </c>
      <c r="H2117" s="7">
        <v>1</v>
      </c>
      <c r="I2117" s="7" t="b">
        <f t="shared" si="99"/>
        <v>0</v>
      </c>
      <c r="J2117" s="7" t="b">
        <f t="shared" si="100"/>
        <v>0</v>
      </c>
      <c r="K2117" s="7">
        <f t="shared" si="101"/>
        <v>0</v>
      </c>
      <c r="L2117" s="7">
        <f>WEEKDAY(Table1[[#This Row],[post_time]])</f>
        <v>2</v>
      </c>
      <c r="M2117" s="7">
        <f>VLOOKUP(Table1[[#This Row],[topic_id]],'All Topics Data'!$A$2:$I$1243,8,FALSE)</f>
        <v>40357.362500000003</v>
      </c>
      <c r="N2117" s="7">
        <f>Table1[[#This Row],[Hui Reply?]]*(Table1[[#This Row],[post_time]]-Table1[[#This Row],[timestamp of previous reply]])</f>
        <v>0</v>
      </c>
      <c r="O2117" s="3">
        <f>O2116+Table1[[#This Row],[Hui Reply?]]</f>
        <v>489</v>
      </c>
      <c r="P2117" s="19">
        <f>INT(Table1[[#This Row],[post_time]])</f>
        <v>40357</v>
      </c>
      <c r="Q2117" s="3">
        <f>IF(Table1[[#This Row],[Hui Reply?]],VLOOKUP(Table1[[#This Row],[topic_id]],'All Topics Data'!$A$2:$E$1243,5,FALSE),0)</f>
        <v>0</v>
      </c>
      <c r="R2117" s="8">
        <f>Table1[[#This Row],[post_time]]+8/24</f>
        <v>40357.696168981485</v>
      </c>
      <c r="S2117" s="3">
        <f>IF(Table1[[#This Row],[post_position]]=1,0,SUMIFS($F$2:F2117,$H$2:H2117,Table1[[#This Row],[post_position]]-1,$C$2:C2117,Table1[[#This Row],[topic_id]]))</f>
        <v>0</v>
      </c>
    </row>
    <row r="2118" spans="1:19" x14ac:dyDescent="0.25">
      <c r="A2118" s="7">
        <v>2147</v>
      </c>
      <c r="B2118" s="7">
        <v>1</v>
      </c>
      <c r="C2118" s="7">
        <v>570</v>
      </c>
      <c r="D2118" s="7">
        <v>6545</v>
      </c>
      <c r="E2118" s="2"/>
      <c r="F2118" s="8">
        <v>40357.404502314814</v>
      </c>
      <c r="G2118" s="7">
        <v>0</v>
      </c>
      <c r="H2118" s="7">
        <v>1</v>
      </c>
      <c r="I2118" s="7" t="b">
        <f t="shared" si="99"/>
        <v>0</v>
      </c>
      <c r="J2118" s="7" t="b">
        <f t="shared" si="100"/>
        <v>0</v>
      </c>
      <c r="K2118" s="7">
        <f t="shared" si="101"/>
        <v>0</v>
      </c>
      <c r="L2118" s="7">
        <f>WEEKDAY(Table1[[#This Row],[post_time]])</f>
        <v>2</v>
      </c>
      <c r="M2118" s="7">
        <f>VLOOKUP(Table1[[#This Row],[topic_id]],'All Topics Data'!$A$2:$I$1243,8,FALSE)</f>
        <v>40357.404166666667</v>
      </c>
      <c r="N2118" s="7">
        <f>Table1[[#This Row],[Hui Reply?]]*(Table1[[#This Row],[post_time]]-Table1[[#This Row],[timestamp of previous reply]])</f>
        <v>0</v>
      </c>
      <c r="O2118" s="3">
        <f>O2117+Table1[[#This Row],[Hui Reply?]]</f>
        <v>489</v>
      </c>
      <c r="P2118" s="19">
        <f>INT(Table1[[#This Row],[post_time]])</f>
        <v>40357</v>
      </c>
      <c r="Q2118" s="3">
        <f>IF(Table1[[#This Row],[Hui Reply?]],VLOOKUP(Table1[[#This Row],[topic_id]],'All Topics Data'!$A$2:$E$1243,5,FALSE),0)</f>
        <v>0</v>
      </c>
      <c r="R2118" s="8">
        <f>Table1[[#This Row],[post_time]]+8/24</f>
        <v>40357.737835648149</v>
      </c>
      <c r="S2118" s="3">
        <f>IF(Table1[[#This Row],[post_position]]=1,0,SUMIFS($F$2:F2118,$H$2:H2118,Table1[[#This Row],[post_position]]-1,$C$2:C2118,Table1[[#This Row],[topic_id]]))</f>
        <v>0</v>
      </c>
    </row>
    <row r="2119" spans="1:19" x14ac:dyDescent="0.25">
      <c r="A2119" s="7">
        <v>2148</v>
      </c>
      <c r="B2119" s="7">
        <v>1</v>
      </c>
      <c r="C2119" s="7">
        <v>569</v>
      </c>
      <c r="D2119" s="7">
        <v>24</v>
      </c>
      <c r="E2119" s="2"/>
      <c r="F2119" s="8">
        <v>40357.463541666664</v>
      </c>
      <c r="G2119" s="7">
        <v>0</v>
      </c>
      <c r="H2119" s="7">
        <v>2</v>
      </c>
      <c r="I2119" s="7" t="b">
        <f t="shared" si="99"/>
        <v>1</v>
      </c>
      <c r="J2119" s="7" t="b">
        <f t="shared" si="100"/>
        <v>1</v>
      </c>
      <c r="K2119" s="7">
        <f t="shared" si="101"/>
        <v>1</v>
      </c>
      <c r="L2119" s="7">
        <f>WEEKDAY(Table1[[#This Row],[post_time]])</f>
        <v>2</v>
      </c>
      <c r="M2119" s="7">
        <f>VLOOKUP(Table1[[#This Row],[topic_id]],'All Topics Data'!$A$2:$I$1243,8,FALSE)</f>
        <v>40357.362500000003</v>
      </c>
      <c r="N2119" s="7">
        <f>Table1[[#This Row],[Hui Reply?]]*(Table1[[#This Row],[post_time]]-Table1[[#This Row],[timestamp of previous reply]])</f>
        <v>0.10070601851475658</v>
      </c>
      <c r="O2119" s="3">
        <f>O2118+Table1[[#This Row],[Hui Reply?]]</f>
        <v>490</v>
      </c>
      <c r="P2119" s="19">
        <f>INT(Table1[[#This Row],[post_time]])</f>
        <v>40357</v>
      </c>
      <c r="Q2119" s="3" t="str">
        <f>IF(Table1[[#This Row],[Hui Reply?]],VLOOKUP(Table1[[#This Row],[topic_id]],'All Topics Data'!$A$2:$E$1243,5,FALSE),0)</f>
        <v>murugaraj</v>
      </c>
      <c r="R2119" s="8">
        <f>Table1[[#This Row],[post_time]]+8/24</f>
        <v>40357.796875</v>
      </c>
      <c r="S2119" s="3">
        <f>IF(Table1[[#This Row],[post_position]]=1,0,SUMIFS($F$2:F2119,$H$2:H2119,Table1[[#This Row],[post_position]]-1,$C$2:C2119,Table1[[#This Row],[topic_id]]))</f>
        <v>40357.362835648149</v>
      </c>
    </row>
    <row r="2120" spans="1:19" x14ac:dyDescent="0.25">
      <c r="A2120" s="7">
        <v>2149</v>
      </c>
      <c r="B2120" s="7">
        <v>1</v>
      </c>
      <c r="C2120" s="7">
        <v>570</v>
      </c>
      <c r="D2120" s="7">
        <v>24</v>
      </c>
      <c r="F2120" s="8">
        <v>40357.464884259258</v>
      </c>
      <c r="G2120" s="7">
        <v>0</v>
      </c>
      <c r="H2120" s="7">
        <v>2</v>
      </c>
      <c r="I2120" s="7" t="b">
        <f t="shared" si="99"/>
        <v>1</v>
      </c>
      <c r="J2120" s="7" t="b">
        <f t="shared" si="100"/>
        <v>1</v>
      </c>
      <c r="K2120" s="7">
        <f t="shared" si="101"/>
        <v>1</v>
      </c>
      <c r="L2120" s="7">
        <f>WEEKDAY(Table1[[#This Row],[post_time]])</f>
        <v>2</v>
      </c>
      <c r="M2120" s="7">
        <f>VLOOKUP(Table1[[#This Row],[topic_id]],'All Topics Data'!$A$2:$I$1243,8,FALSE)</f>
        <v>40357.404166666667</v>
      </c>
      <c r="N2120" s="7">
        <f>Table1[[#This Row],[Hui Reply?]]*(Table1[[#This Row],[post_time]]-Table1[[#This Row],[timestamp of previous reply]])</f>
        <v>6.0381944444088731E-2</v>
      </c>
      <c r="O2120" s="3">
        <f>O2119+Table1[[#This Row],[Hui Reply?]]</f>
        <v>491</v>
      </c>
      <c r="P2120" s="19">
        <f>INT(Table1[[#This Row],[post_time]])</f>
        <v>40357</v>
      </c>
      <c r="Q2120" s="3" t="str">
        <f>IF(Table1[[#This Row],[Hui Reply?]],VLOOKUP(Table1[[#This Row],[topic_id]],'All Topics Data'!$A$2:$E$1243,5,FALSE),0)</f>
        <v>Haircut100</v>
      </c>
      <c r="R2120" s="8">
        <f>Table1[[#This Row],[post_time]]+8/24</f>
        <v>40357.798217592594</v>
      </c>
      <c r="S2120" s="3">
        <f>IF(Table1[[#This Row],[post_position]]=1,0,SUMIFS($F$2:F2120,$H$2:H2120,Table1[[#This Row],[post_position]]-1,$C$2:C2120,Table1[[#This Row],[topic_id]]))</f>
        <v>40357.404502314814</v>
      </c>
    </row>
    <row r="2121" spans="1:19" x14ac:dyDescent="0.25">
      <c r="A2121" s="7">
        <v>2150</v>
      </c>
      <c r="B2121" s="7">
        <v>1</v>
      </c>
      <c r="C2121" s="7">
        <v>569</v>
      </c>
      <c r="D2121" s="7">
        <v>1</v>
      </c>
      <c r="E2121" s="2"/>
      <c r="F2121" s="8">
        <v>40357.467881944445</v>
      </c>
      <c r="G2121" s="7">
        <v>0</v>
      </c>
      <c r="H2121" s="7">
        <v>3</v>
      </c>
      <c r="I2121" s="7" t="b">
        <f t="shared" si="99"/>
        <v>0</v>
      </c>
      <c r="J2121" s="7" t="b">
        <f t="shared" si="100"/>
        <v>1</v>
      </c>
      <c r="K2121" s="7">
        <f t="shared" si="101"/>
        <v>0</v>
      </c>
      <c r="L2121" s="7">
        <f>WEEKDAY(Table1[[#This Row],[post_time]])</f>
        <v>2</v>
      </c>
      <c r="M2121" s="7">
        <f>VLOOKUP(Table1[[#This Row],[topic_id]],'All Topics Data'!$A$2:$I$1243,8,FALSE)</f>
        <v>40357.362500000003</v>
      </c>
      <c r="N2121" s="7">
        <f>Table1[[#This Row],[Hui Reply?]]*(Table1[[#This Row],[post_time]]-Table1[[#This Row],[timestamp of previous reply]])</f>
        <v>0</v>
      </c>
      <c r="O2121" s="3">
        <f>O2120+Table1[[#This Row],[Hui Reply?]]</f>
        <v>491</v>
      </c>
      <c r="P2121" s="19">
        <f>INT(Table1[[#This Row],[post_time]])</f>
        <v>40357</v>
      </c>
      <c r="Q2121" s="3">
        <f>IF(Table1[[#This Row],[Hui Reply?]],VLOOKUP(Table1[[#This Row],[topic_id]],'All Topics Data'!$A$2:$E$1243,5,FALSE),0)</f>
        <v>0</v>
      </c>
      <c r="R2121" s="8">
        <f>Table1[[#This Row],[post_time]]+8/24</f>
        <v>40357.801215277781</v>
      </c>
      <c r="S2121" s="3">
        <f>IF(Table1[[#This Row],[post_position]]=1,0,SUMIFS($F$2:F2121,$H$2:H2121,Table1[[#This Row],[post_position]]-1,$C$2:C2121,Table1[[#This Row],[topic_id]]))</f>
        <v>40357.463541666664</v>
      </c>
    </row>
    <row r="2122" spans="1:19" x14ac:dyDescent="0.25">
      <c r="A2122" s="7">
        <v>2151</v>
      </c>
      <c r="B2122" s="7">
        <v>1</v>
      </c>
      <c r="C2122" s="7">
        <v>570</v>
      </c>
      <c r="D2122" s="7">
        <v>2758</v>
      </c>
      <c r="E2122" s="2"/>
      <c r="F2122" s="8">
        <v>40357.468842592592</v>
      </c>
      <c r="G2122" s="7">
        <v>0</v>
      </c>
      <c r="H2122" s="7">
        <v>3</v>
      </c>
      <c r="I2122" s="7" t="b">
        <f t="shared" si="99"/>
        <v>0</v>
      </c>
      <c r="J2122" s="7" t="b">
        <f t="shared" si="100"/>
        <v>1</v>
      </c>
      <c r="K2122" s="7">
        <f t="shared" si="101"/>
        <v>0</v>
      </c>
      <c r="L2122" s="7">
        <f>WEEKDAY(Table1[[#This Row],[post_time]])</f>
        <v>2</v>
      </c>
      <c r="M2122" s="7">
        <f>VLOOKUP(Table1[[#This Row],[topic_id]],'All Topics Data'!$A$2:$I$1243,8,FALSE)</f>
        <v>40357.404166666667</v>
      </c>
      <c r="N2122" s="7">
        <f>Table1[[#This Row],[Hui Reply?]]*(Table1[[#This Row],[post_time]]-Table1[[#This Row],[timestamp of previous reply]])</f>
        <v>0</v>
      </c>
      <c r="O2122" s="3">
        <f>O2121+Table1[[#This Row],[Hui Reply?]]</f>
        <v>491</v>
      </c>
      <c r="P2122" s="19">
        <f>INT(Table1[[#This Row],[post_time]])</f>
        <v>40357</v>
      </c>
      <c r="Q2122" s="3">
        <f>IF(Table1[[#This Row],[Hui Reply?]],VLOOKUP(Table1[[#This Row],[topic_id]],'All Topics Data'!$A$2:$E$1243,5,FALSE),0)</f>
        <v>0</v>
      </c>
      <c r="R2122" s="8">
        <f>Table1[[#This Row],[post_time]]+8/24</f>
        <v>40357.802175925928</v>
      </c>
      <c r="S2122" s="3">
        <f>IF(Table1[[#This Row],[post_position]]=1,0,SUMIFS($F$2:F2122,$H$2:H2122,Table1[[#This Row],[post_position]]-1,$C$2:C2122,Table1[[#This Row],[topic_id]]))</f>
        <v>40357.464884259258</v>
      </c>
    </row>
    <row r="2123" spans="1:19" x14ac:dyDescent="0.25">
      <c r="A2123" s="7">
        <v>2152</v>
      </c>
      <c r="B2123" s="7">
        <v>1</v>
      </c>
      <c r="C2123" s="7">
        <v>570</v>
      </c>
      <c r="D2123" s="7">
        <v>2758</v>
      </c>
      <c r="F2123" s="8">
        <v>40357.470057870371</v>
      </c>
      <c r="G2123" s="7">
        <v>0</v>
      </c>
      <c r="H2123" s="7">
        <v>4</v>
      </c>
      <c r="I2123" s="7" t="b">
        <f t="shared" si="99"/>
        <v>0</v>
      </c>
      <c r="J2123" s="7" t="b">
        <f t="shared" si="100"/>
        <v>1</v>
      </c>
      <c r="K2123" s="7">
        <f t="shared" si="101"/>
        <v>0</v>
      </c>
      <c r="L2123" s="7">
        <f>WEEKDAY(Table1[[#This Row],[post_time]])</f>
        <v>2</v>
      </c>
      <c r="M2123" s="7">
        <f>VLOOKUP(Table1[[#This Row],[topic_id]],'All Topics Data'!$A$2:$I$1243,8,FALSE)</f>
        <v>40357.404166666667</v>
      </c>
      <c r="N2123" s="7">
        <f>Table1[[#This Row],[Hui Reply?]]*(Table1[[#This Row],[post_time]]-Table1[[#This Row],[timestamp of previous reply]])</f>
        <v>0</v>
      </c>
      <c r="O2123" s="3">
        <f>O2122+Table1[[#This Row],[Hui Reply?]]</f>
        <v>491</v>
      </c>
      <c r="P2123" s="19">
        <f>INT(Table1[[#This Row],[post_time]])</f>
        <v>40357</v>
      </c>
      <c r="Q2123" s="3">
        <f>IF(Table1[[#This Row],[Hui Reply?]],VLOOKUP(Table1[[#This Row],[topic_id]],'All Topics Data'!$A$2:$E$1243,5,FALSE),0)</f>
        <v>0</v>
      </c>
      <c r="R2123" s="8">
        <f>Table1[[#This Row],[post_time]]+8/24</f>
        <v>40357.803391203706</v>
      </c>
      <c r="S2123" s="3">
        <f>IF(Table1[[#This Row],[post_position]]=1,0,SUMIFS($F$2:F2123,$H$2:H2123,Table1[[#This Row],[post_position]]-1,$C$2:C2123,Table1[[#This Row],[topic_id]]))</f>
        <v>40357.468842592592</v>
      </c>
    </row>
    <row r="2124" spans="1:19" x14ac:dyDescent="0.25">
      <c r="A2124" s="7">
        <v>2153</v>
      </c>
      <c r="B2124" s="7">
        <v>1</v>
      </c>
      <c r="C2124" s="7">
        <v>569</v>
      </c>
      <c r="D2124" s="7">
        <v>24</v>
      </c>
      <c r="F2124" s="8">
        <v>40357.478958333333</v>
      </c>
      <c r="G2124" s="7">
        <v>0</v>
      </c>
      <c r="H2124" s="7">
        <v>4</v>
      </c>
      <c r="I2124" s="7" t="b">
        <f t="shared" si="99"/>
        <v>1</v>
      </c>
      <c r="J2124" s="7" t="b">
        <f t="shared" si="100"/>
        <v>1</v>
      </c>
      <c r="K2124" s="7">
        <f t="shared" si="101"/>
        <v>1</v>
      </c>
      <c r="L2124" s="7">
        <f>WEEKDAY(Table1[[#This Row],[post_time]])</f>
        <v>2</v>
      </c>
      <c r="M2124" s="7">
        <f>VLOOKUP(Table1[[#This Row],[topic_id]],'All Topics Data'!$A$2:$I$1243,8,FALSE)</f>
        <v>40357.362500000003</v>
      </c>
      <c r="N2124" s="7">
        <f>Table1[[#This Row],[Hui Reply?]]*(Table1[[#This Row],[post_time]]-Table1[[#This Row],[timestamp of previous reply]])</f>
        <v>1.1076388887886424E-2</v>
      </c>
      <c r="O2124" s="3">
        <f>O2123+Table1[[#This Row],[Hui Reply?]]</f>
        <v>492</v>
      </c>
      <c r="P2124" s="19">
        <f>INT(Table1[[#This Row],[post_time]])</f>
        <v>40357</v>
      </c>
      <c r="Q2124" s="3" t="str">
        <f>IF(Table1[[#This Row],[Hui Reply?]],VLOOKUP(Table1[[#This Row],[topic_id]],'All Topics Data'!$A$2:$E$1243,5,FALSE),0)</f>
        <v>murugaraj</v>
      </c>
      <c r="R2124" s="8">
        <f>Table1[[#This Row],[post_time]]+8/24</f>
        <v>40357.812291666669</v>
      </c>
      <c r="S2124" s="3">
        <f>IF(Table1[[#This Row],[post_position]]=1,0,SUMIFS($F$2:F2124,$H$2:H2124,Table1[[#This Row],[post_position]]-1,$C$2:C2124,Table1[[#This Row],[topic_id]]))</f>
        <v>40357.467881944445</v>
      </c>
    </row>
    <row r="2125" spans="1:19" x14ac:dyDescent="0.25">
      <c r="A2125" s="7">
        <v>2154</v>
      </c>
      <c r="B2125" s="7">
        <v>1</v>
      </c>
      <c r="C2125" s="7">
        <v>571</v>
      </c>
      <c r="D2125" s="7">
        <v>6546</v>
      </c>
      <c r="E2125" s="2"/>
      <c r="F2125" s="8">
        <v>40357.496493055558</v>
      </c>
      <c r="G2125" s="7">
        <v>0</v>
      </c>
      <c r="H2125" s="7">
        <v>1</v>
      </c>
      <c r="I2125" s="7" t="b">
        <f t="shared" si="99"/>
        <v>0</v>
      </c>
      <c r="J2125" s="7" t="b">
        <f t="shared" si="100"/>
        <v>0</v>
      </c>
      <c r="K2125" s="7">
        <f t="shared" si="101"/>
        <v>0</v>
      </c>
      <c r="L2125" s="7">
        <f>WEEKDAY(Table1[[#This Row],[post_time]])</f>
        <v>2</v>
      </c>
      <c r="M2125" s="7">
        <f>VLOOKUP(Table1[[#This Row],[topic_id]],'All Topics Data'!$A$2:$I$1243,8,FALSE)</f>
        <v>40357.495833333334</v>
      </c>
      <c r="N2125" s="7">
        <f>Table1[[#This Row],[Hui Reply?]]*(Table1[[#This Row],[post_time]]-Table1[[#This Row],[timestamp of previous reply]])</f>
        <v>0</v>
      </c>
      <c r="O2125" s="3">
        <f>O2124+Table1[[#This Row],[Hui Reply?]]</f>
        <v>492</v>
      </c>
      <c r="P2125" s="19">
        <f>INT(Table1[[#This Row],[post_time]])</f>
        <v>40357</v>
      </c>
      <c r="Q2125" s="3">
        <f>IF(Table1[[#This Row],[Hui Reply?]],VLOOKUP(Table1[[#This Row],[topic_id]],'All Topics Data'!$A$2:$E$1243,5,FALSE),0)</f>
        <v>0</v>
      </c>
      <c r="R2125" s="8">
        <f>Table1[[#This Row],[post_time]]+8/24</f>
        <v>40357.829826388894</v>
      </c>
      <c r="S2125" s="3">
        <f>IF(Table1[[#This Row],[post_position]]=1,0,SUMIFS($F$2:F2125,$H$2:H2125,Table1[[#This Row],[post_position]]-1,$C$2:C2125,Table1[[#This Row],[topic_id]]))</f>
        <v>0</v>
      </c>
    </row>
    <row r="2126" spans="1:19" x14ac:dyDescent="0.25">
      <c r="A2126" s="7">
        <v>2155</v>
      </c>
      <c r="B2126" s="7">
        <v>1</v>
      </c>
      <c r="C2126" s="7">
        <v>571</v>
      </c>
      <c r="D2126" s="7">
        <v>24</v>
      </c>
      <c r="F2126" s="8">
        <v>40357.547812500001</v>
      </c>
      <c r="G2126" s="7">
        <v>0</v>
      </c>
      <c r="H2126" s="7">
        <v>2</v>
      </c>
      <c r="I2126" s="7" t="b">
        <f t="shared" si="99"/>
        <v>1</v>
      </c>
      <c r="J2126" s="7" t="b">
        <f t="shared" si="100"/>
        <v>1</v>
      </c>
      <c r="K2126" s="7">
        <f t="shared" si="101"/>
        <v>1</v>
      </c>
      <c r="L2126" s="7">
        <f>WEEKDAY(Table1[[#This Row],[post_time]])</f>
        <v>2</v>
      </c>
      <c r="M2126" s="7">
        <f>VLOOKUP(Table1[[#This Row],[topic_id]],'All Topics Data'!$A$2:$I$1243,8,FALSE)</f>
        <v>40357.495833333334</v>
      </c>
      <c r="N2126" s="7">
        <f>Table1[[#This Row],[Hui Reply?]]*(Table1[[#This Row],[post_time]]-Table1[[#This Row],[timestamp of previous reply]])</f>
        <v>5.1319444442924578E-2</v>
      </c>
      <c r="O2126" s="3">
        <f>O2125+Table1[[#This Row],[Hui Reply?]]</f>
        <v>493</v>
      </c>
      <c r="P2126" s="19">
        <f>INT(Table1[[#This Row],[post_time]])</f>
        <v>40357</v>
      </c>
      <c r="Q2126" s="3" t="str">
        <f>IF(Table1[[#This Row],[Hui Reply?]],VLOOKUP(Table1[[#This Row],[topic_id]],'All Topics Data'!$A$2:$E$1243,5,FALSE),0)</f>
        <v>d9h</v>
      </c>
      <c r="R2126" s="8">
        <f>Table1[[#This Row],[post_time]]+8/24</f>
        <v>40357.881145833337</v>
      </c>
      <c r="S2126" s="3">
        <f>IF(Table1[[#This Row],[post_position]]=1,0,SUMIFS($F$2:F2126,$H$2:H2126,Table1[[#This Row],[post_position]]-1,$C$2:C2126,Table1[[#This Row],[topic_id]]))</f>
        <v>40357.496493055558</v>
      </c>
    </row>
    <row r="2127" spans="1:19" x14ac:dyDescent="0.25">
      <c r="A2127" s="7">
        <v>2156</v>
      </c>
      <c r="B2127" s="7">
        <v>1</v>
      </c>
      <c r="C2127" s="7">
        <v>571</v>
      </c>
      <c r="D2127" s="7">
        <v>2865</v>
      </c>
      <c r="F2127" s="8">
        <v>40357.549305555556</v>
      </c>
      <c r="G2127" s="7">
        <v>0</v>
      </c>
      <c r="H2127" s="7">
        <v>3</v>
      </c>
      <c r="I2127" s="7" t="b">
        <f t="shared" si="99"/>
        <v>0</v>
      </c>
      <c r="J2127" s="7" t="b">
        <f t="shared" si="100"/>
        <v>1</v>
      </c>
      <c r="K2127" s="7">
        <f t="shared" si="101"/>
        <v>0</v>
      </c>
      <c r="L2127" s="7">
        <f>WEEKDAY(Table1[[#This Row],[post_time]])</f>
        <v>2</v>
      </c>
      <c r="M2127" s="7">
        <f>VLOOKUP(Table1[[#This Row],[topic_id]],'All Topics Data'!$A$2:$I$1243,8,FALSE)</f>
        <v>40357.495833333334</v>
      </c>
      <c r="N2127" s="7">
        <f>Table1[[#This Row],[Hui Reply?]]*(Table1[[#This Row],[post_time]]-Table1[[#This Row],[timestamp of previous reply]])</f>
        <v>0</v>
      </c>
      <c r="O2127" s="3">
        <f>O2126+Table1[[#This Row],[Hui Reply?]]</f>
        <v>493</v>
      </c>
      <c r="P2127" s="19">
        <f>INT(Table1[[#This Row],[post_time]])</f>
        <v>40357</v>
      </c>
      <c r="Q2127" s="3">
        <f>IF(Table1[[#This Row],[Hui Reply?]],VLOOKUP(Table1[[#This Row],[topic_id]],'All Topics Data'!$A$2:$E$1243,5,FALSE),0)</f>
        <v>0</v>
      </c>
      <c r="R2127" s="8">
        <f>Table1[[#This Row],[post_time]]+8/24</f>
        <v>40357.882638888892</v>
      </c>
      <c r="S2127" s="3">
        <f>IF(Table1[[#This Row],[post_position]]=1,0,SUMIFS($F$2:F2127,$H$2:H2127,Table1[[#This Row],[post_position]]-1,$C$2:C2127,Table1[[#This Row],[topic_id]]))</f>
        <v>40357.547812500001</v>
      </c>
    </row>
    <row r="2128" spans="1:19" x14ac:dyDescent="0.25">
      <c r="A2128" s="7">
        <v>2157</v>
      </c>
      <c r="B2128" s="7">
        <v>1</v>
      </c>
      <c r="C2128" s="7">
        <v>571</v>
      </c>
      <c r="D2128" s="7">
        <v>6546</v>
      </c>
      <c r="E2128" s="2"/>
      <c r="F2128" s="8">
        <v>40357.640416666669</v>
      </c>
      <c r="G2128" s="7">
        <v>0</v>
      </c>
      <c r="H2128" s="7">
        <v>4</v>
      </c>
      <c r="I2128" s="7" t="b">
        <f t="shared" si="99"/>
        <v>0</v>
      </c>
      <c r="J2128" s="7" t="b">
        <f t="shared" si="100"/>
        <v>1</v>
      </c>
      <c r="K2128" s="7">
        <f t="shared" si="101"/>
        <v>0</v>
      </c>
      <c r="L2128" s="7">
        <f>WEEKDAY(Table1[[#This Row],[post_time]])</f>
        <v>2</v>
      </c>
      <c r="M2128" s="7">
        <f>VLOOKUP(Table1[[#This Row],[topic_id]],'All Topics Data'!$A$2:$I$1243,8,FALSE)</f>
        <v>40357.495833333334</v>
      </c>
      <c r="N2128" s="7">
        <f>Table1[[#This Row],[Hui Reply?]]*(Table1[[#This Row],[post_time]]-Table1[[#This Row],[timestamp of previous reply]])</f>
        <v>0</v>
      </c>
      <c r="O2128" s="3">
        <f>O2127+Table1[[#This Row],[Hui Reply?]]</f>
        <v>493</v>
      </c>
      <c r="P2128" s="19">
        <f>INT(Table1[[#This Row],[post_time]])</f>
        <v>40357</v>
      </c>
      <c r="Q2128" s="3">
        <f>IF(Table1[[#This Row],[Hui Reply?]],VLOOKUP(Table1[[#This Row],[topic_id]],'All Topics Data'!$A$2:$E$1243,5,FALSE),0)</f>
        <v>0</v>
      </c>
      <c r="R2128" s="8">
        <f>Table1[[#This Row],[post_time]]+8/24</f>
        <v>40357.973750000005</v>
      </c>
      <c r="S2128" s="3">
        <f>IF(Table1[[#This Row],[post_position]]=1,0,SUMIFS($F$2:F2128,$H$2:H2128,Table1[[#This Row],[post_position]]-1,$C$2:C2128,Table1[[#This Row],[topic_id]]))</f>
        <v>40357.549305555556</v>
      </c>
    </row>
    <row r="2129" spans="1:19" x14ac:dyDescent="0.25">
      <c r="A2129" s="7">
        <v>2158</v>
      </c>
      <c r="B2129" s="7">
        <v>1</v>
      </c>
      <c r="C2129" s="7">
        <v>571</v>
      </c>
      <c r="D2129" s="7">
        <v>6546</v>
      </c>
      <c r="F2129" s="8">
        <v>40357.647337962961</v>
      </c>
      <c r="G2129" s="7">
        <v>0</v>
      </c>
      <c r="H2129" s="7">
        <v>5</v>
      </c>
      <c r="I2129" s="7" t="b">
        <f t="shared" si="99"/>
        <v>0</v>
      </c>
      <c r="J2129" s="7" t="b">
        <f t="shared" si="100"/>
        <v>1</v>
      </c>
      <c r="K2129" s="7">
        <f t="shared" si="101"/>
        <v>0</v>
      </c>
      <c r="L2129" s="7">
        <f>WEEKDAY(Table1[[#This Row],[post_time]])</f>
        <v>2</v>
      </c>
      <c r="M2129" s="7">
        <f>VLOOKUP(Table1[[#This Row],[topic_id]],'All Topics Data'!$A$2:$I$1243,8,FALSE)</f>
        <v>40357.495833333334</v>
      </c>
      <c r="N2129" s="7">
        <f>Table1[[#This Row],[Hui Reply?]]*(Table1[[#This Row],[post_time]]-Table1[[#This Row],[timestamp of previous reply]])</f>
        <v>0</v>
      </c>
      <c r="O2129" s="3">
        <f>O2128+Table1[[#This Row],[Hui Reply?]]</f>
        <v>493</v>
      </c>
      <c r="P2129" s="19">
        <f>INT(Table1[[#This Row],[post_time]])</f>
        <v>40357</v>
      </c>
      <c r="Q2129" s="3">
        <f>IF(Table1[[#This Row],[Hui Reply?]],VLOOKUP(Table1[[#This Row],[topic_id]],'All Topics Data'!$A$2:$E$1243,5,FALSE),0)</f>
        <v>0</v>
      </c>
      <c r="R2129" s="8">
        <f>Table1[[#This Row],[post_time]]+8/24</f>
        <v>40357.980671296296</v>
      </c>
      <c r="S2129" s="3">
        <f>IF(Table1[[#This Row],[post_position]]=1,0,SUMIFS($F$2:F2129,$H$2:H2129,Table1[[#This Row],[post_position]]-1,$C$2:C2129,Table1[[#This Row],[topic_id]]))</f>
        <v>40357.640416666669</v>
      </c>
    </row>
    <row r="2130" spans="1:19" x14ac:dyDescent="0.25">
      <c r="A2130" s="7">
        <v>2159</v>
      </c>
      <c r="B2130" s="7">
        <v>1</v>
      </c>
      <c r="C2130" s="7">
        <v>572</v>
      </c>
      <c r="D2130" s="7">
        <v>6549</v>
      </c>
      <c r="E2130" s="2"/>
      <c r="F2130" s="8">
        <v>40357.92864583333</v>
      </c>
      <c r="G2130" s="7">
        <v>0</v>
      </c>
      <c r="H2130" s="7">
        <v>1</v>
      </c>
      <c r="I2130" s="7" t="b">
        <f t="shared" si="99"/>
        <v>0</v>
      </c>
      <c r="J2130" s="7" t="b">
        <f t="shared" si="100"/>
        <v>0</v>
      </c>
      <c r="K2130" s="7">
        <f t="shared" si="101"/>
        <v>0</v>
      </c>
      <c r="L2130" s="7">
        <f>WEEKDAY(Table1[[#This Row],[post_time]])</f>
        <v>2</v>
      </c>
      <c r="M2130" s="7">
        <f>VLOOKUP(Table1[[#This Row],[topic_id]],'All Topics Data'!$A$2:$I$1243,8,FALSE)</f>
        <v>40357.928472222222</v>
      </c>
      <c r="N2130" s="7">
        <f>Table1[[#This Row],[Hui Reply?]]*(Table1[[#This Row],[post_time]]-Table1[[#This Row],[timestamp of previous reply]])</f>
        <v>0</v>
      </c>
      <c r="O2130" s="3">
        <f>O2129+Table1[[#This Row],[Hui Reply?]]</f>
        <v>493</v>
      </c>
      <c r="P2130" s="19">
        <f>INT(Table1[[#This Row],[post_time]])</f>
        <v>40357</v>
      </c>
      <c r="Q2130" s="3">
        <f>IF(Table1[[#This Row],[Hui Reply?]],VLOOKUP(Table1[[#This Row],[topic_id]],'All Topics Data'!$A$2:$E$1243,5,FALSE),0)</f>
        <v>0</v>
      </c>
      <c r="R2130" s="8">
        <f>Table1[[#This Row],[post_time]]+8/24</f>
        <v>40358.261979166666</v>
      </c>
      <c r="S2130" s="3">
        <f>IF(Table1[[#This Row],[post_position]]=1,0,SUMIFS($F$2:F2130,$H$2:H2130,Table1[[#This Row],[post_position]]-1,$C$2:C2130,Table1[[#This Row],[topic_id]]))</f>
        <v>0</v>
      </c>
    </row>
    <row r="2131" spans="1:19" x14ac:dyDescent="0.25">
      <c r="A2131" s="7">
        <v>2160</v>
      </c>
      <c r="B2131" s="7">
        <v>1</v>
      </c>
      <c r="C2131" s="7">
        <v>572</v>
      </c>
      <c r="D2131" s="7">
        <v>24</v>
      </c>
      <c r="E2131" s="2"/>
      <c r="F2131" s="8">
        <v>40358.0078125</v>
      </c>
      <c r="G2131" s="7">
        <v>0</v>
      </c>
      <c r="H2131" s="7">
        <v>2</v>
      </c>
      <c r="I2131" s="7" t="b">
        <f t="shared" si="99"/>
        <v>1</v>
      </c>
      <c r="J2131" s="7" t="b">
        <f t="shared" si="100"/>
        <v>1</v>
      </c>
      <c r="K2131" s="7">
        <f t="shared" si="101"/>
        <v>1</v>
      </c>
      <c r="L2131" s="7">
        <f>WEEKDAY(Table1[[#This Row],[post_time]])</f>
        <v>3</v>
      </c>
      <c r="M2131" s="7">
        <f>VLOOKUP(Table1[[#This Row],[topic_id]],'All Topics Data'!$A$2:$I$1243,8,FALSE)</f>
        <v>40357.928472222222</v>
      </c>
      <c r="N2131" s="7">
        <f>Table1[[#This Row],[Hui Reply?]]*(Table1[[#This Row],[post_time]]-Table1[[#This Row],[timestamp of previous reply]])</f>
        <v>7.9166666670062114E-2</v>
      </c>
      <c r="O2131" s="3">
        <f>O2130+Table1[[#This Row],[Hui Reply?]]</f>
        <v>494</v>
      </c>
      <c r="P2131" s="19">
        <f>INT(Table1[[#This Row],[post_time]])</f>
        <v>40358</v>
      </c>
      <c r="Q2131" s="3" t="str">
        <f>IF(Table1[[#This Row],[Hui Reply?]],VLOOKUP(Table1[[#This Row],[topic_id]],'All Topics Data'!$A$2:$E$1243,5,FALSE),0)</f>
        <v>srikiran_capri</v>
      </c>
      <c r="R2131" s="8">
        <f>Table1[[#This Row],[post_time]]+8/24</f>
        <v>40358.341145833336</v>
      </c>
      <c r="S2131" s="3">
        <f>IF(Table1[[#This Row],[post_position]]=1,0,SUMIFS($F$2:F2131,$H$2:H2131,Table1[[#This Row],[post_position]]-1,$C$2:C2131,Table1[[#This Row],[topic_id]]))</f>
        <v>40357.92864583333</v>
      </c>
    </row>
    <row r="2132" spans="1:19" x14ac:dyDescent="0.25">
      <c r="A2132" s="7">
        <v>2161</v>
      </c>
      <c r="B2132" s="7">
        <v>1</v>
      </c>
      <c r="C2132" s="7">
        <v>571</v>
      </c>
      <c r="D2132" s="7">
        <v>24</v>
      </c>
      <c r="E2132" s="2"/>
      <c r="F2132" s="8">
        <v>40358.015439814815</v>
      </c>
      <c r="G2132" s="7">
        <v>0</v>
      </c>
      <c r="H2132" s="7">
        <v>6</v>
      </c>
      <c r="I2132" s="7" t="b">
        <f t="shared" si="99"/>
        <v>1</v>
      </c>
      <c r="J2132" s="7" t="b">
        <f t="shared" si="100"/>
        <v>1</v>
      </c>
      <c r="K2132" s="7">
        <f t="shared" si="101"/>
        <v>1</v>
      </c>
      <c r="L2132" s="7">
        <f>WEEKDAY(Table1[[#This Row],[post_time]])</f>
        <v>3</v>
      </c>
      <c r="M2132" s="7">
        <f>VLOOKUP(Table1[[#This Row],[topic_id]],'All Topics Data'!$A$2:$I$1243,8,FALSE)</f>
        <v>40357.495833333334</v>
      </c>
      <c r="N2132" s="7">
        <f>Table1[[#This Row],[Hui Reply?]]*(Table1[[#This Row],[post_time]]-Table1[[#This Row],[timestamp of previous reply]])</f>
        <v>0.36810185185458977</v>
      </c>
      <c r="O2132" s="3">
        <f>O2131+Table1[[#This Row],[Hui Reply?]]</f>
        <v>495</v>
      </c>
      <c r="P2132" s="19">
        <f>INT(Table1[[#This Row],[post_time]])</f>
        <v>40358</v>
      </c>
      <c r="Q2132" s="3" t="str">
        <f>IF(Table1[[#This Row],[Hui Reply?]],VLOOKUP(Table1[[#This Row],[topic_id]],'All Topics Data'!$A$2:$E$1243,5,FALSE),0)</f>
        <v>d9h</v>
      </c>
      <c r="R2132" s="8">
        <f>Table1[[#This Row],[post_time]]+8/24</f>
        <v>40358.348773148151</v>
      </c>
      <c r="S2132" s="3">
        <f>IF(Table1[[#This Row],[post_position]]=1,0,SUMIFS($F$2:F2132,$H$2:H2132,Table1[[#This Row],[post_position]]-1,$C$2:C2132,Table1[[#This Row],[topic_id]]))</f>
        <v>40357.647337962961</v>
      </c>
    </row>
    <row r="2133" spans="1:19" x14ac:dyDescent="0.25">
      <c r="A2133" s="7">
        <v>2162</v>
      </c>
      <c r="B2133" s="7">
        <v>1</v>
      </c>
      <c r="C2133" s="7">
        <v>573</v>
      </c>
      <c r="D2133" s="7">
        <v>5873</v>
      </c>
      <c r="E2133" s="2"/>
      <c r="F2133" s="8">
        <v>40358.101817129631</v>
      </c>
      <c r="G2133" s="7">
        <v>0</v>
      </c>
      <c r="H2133" s="7">
        <v>1</v>
      </c>
      <c r="I2133" s="7" t="b">
        <f t="shared" si="99"/>
        <v>0</v>
      </c>
      <c r="J2133" s="7" t="b">
        <f t="shared" si="100"/>
        <v>0</v>
      </c>
      <c r="K2133" s="7">
        <f t="shared" si="101"/>
        <v>0</v>
      </c>
      <c r="L2133" s="7">
        <f>WEEKDAY(Table1[[#This Row],[post_time]])</f>
        <v>3</v>
      </c>
      <c r="M2133" s="7">
        <f>VLOOKUP(Table1[[#This Row],[topic_id]],'All Topics Data'!$A$2:$I$1243,8,FALSE)</f>
        <v>40358.101388888892</v>
      </c>
      <c r="N2133" s="7">
        <f>Table1[[#This Row],[Hui Reply?]]*(Table1[[#This Row],[post_time]]-Table1[[#This Row],[timestamp of previous reply]])</f>
        <v>0</v>
      </c>
      <c r="O2133" s="3">
        <f>O2132+Table1[[#This Row],[Hui Reply?]]</f>
        <v>495</v>
      </c>
      <c r="P2133" s="19">
        <f>INT(Table1[[#This Row],[post_time]])</f>
        <v>40358</v>
      </c>
      <c r="Q2133" s="3">
        <f>IF(Table1[[#This Row],[Hui Reply?]],VLOOKUP(Table1[[#This Row],[topic_id]],'All Topics Data'!$A$2:$E$1243,5,FALSE),0)</f>
        <v>0</v>
      </c>
      <c r="R2133" s="8">
        <f>Table1[[#This Row],[post_time]]+8/24</f>
        <v>40358.435150462967</v>
      </c>
      <c r="S2133" s="3">
        <f>IF(Table1[[#This Row],[post_position]]=1,0,SUMIFS($F$2:F2133,$H$2:H2133,Table1[[#This Row],[post_position]]-1,$C$2:C2133,Table1[[#This Row],[topic_id]]))</f>
        <v>0</v>
      </c>
    </row>
    <row r="2134" spans="1:19" x14ac:dyDescent="0.25">
      <c r="A2134" s="7">
        <v>2163</v>
      </c>
      <c r="B2134" s="7">
        <v>1</v>
      </c>
      <c r="C2134" s="7">
        <v>573</v>
      </c>
      <c r="D2134" s="7">
        <v>6458</v>
      </c>
      <c r="F2134" s="8">
        <v>40358.12939814815</v>
      </c>
      <c r="G2134" s="7">
        <v>0</v>
      </c>
      <c r="H2134" s="7">
        <v>2</v>
      </c>
      <c r="I2134" s="7" t="b">
        <f t="shared" si="99"/>
        <v>0</v>
      </c>
      <c r="J2134" s="7" t="b">
        <f t="shared" si="100"/>
        <v>1</v>
      </c>
      <c r="K2134" s="7">
        <f t="shared" si="101"/>
        <v>0</v>
      </c>
      <c r="L2134" s="7">
        <f>WEEKDAY(Table1[[#This Row],[post_time]])</f>
        <v>3</v>
      </c>
      <c r="M2134" s="7">
        <f>VLOOKUP(Table1[[#This Row],[topic_id]],'All Topics Data'!$A$2:$I$1243,8,FALSE)</f>
        <v>40358.101388888892</v>
      </c>
      <c r="N2134" s="7">
        <f>Table1[[#This Row],[Hui Reply?]]*(Table1[[#This Row],[post_time]]-Table1[[#This Row],[timestamp of previous reply]])</f>
        <v>0</v>
      </c>
      <c r="O2134" s="3">
        <f>O2133+Table1[[#This Row],[Hui Reply?]]</f>
        <v>495</v>
      </c>
      <c r="P2134" s="19">
        <f>INT(Table1[[#This Row],[post_time]])</f>
        <v>40358</v>
      </c>
      <c r="Q2134" s="3">
        <f>IF(Table1[[#This Row],[Hui Reply?]],VLOOKUP(Table1[[#This Row],[topic_id]],'All Topics Data'!$A$2:$E$1243,5,FALSE),0)</f>
        <v>0</v>
      </c>
      <c r="R2134" s="8">
        <f>Table1[[#This Row],[post_time]]+8/24</f>
        <v>40358.462731481486</v>
      </c>
      <c r="S2134" s="3">
        <f>IF(Table1[[#This Row],[post_position]]=1,0,SUMIFS($F$2:F2134,$H$2:H2134,Table1[[#This Row],[post_position]]-1,$C$2:C2134,Table1[[#This Row],[topic_id]]))</f>
        <v>40358.101817129631</v>
      </c>
    </row>
    <row r="2135" spans="1:19" x14ac:dyDescent="0.25">
      <c r="A2135" s="7">
        <v>2164</v>
      </c>
      <c r="B2135" s="7">
        <v>1</v>
      </c>
      <c r="C2135" s="7">
        <v>569</v>
      </c>
      <c r="D2135" s="7">
        <v>6030</v>
      </c>
      <c r="E2135" s="2"/>
      <c r="F2135" s="8">
        <v>40358.263668981483</v>
      </c>
      <c r="G2135" s="7">
        <v>0</v>
      </c>
      <c r="H2135" s="7">
        <v>5</v>
      </c>
      <c r="I2135" s="7" t="b">
        <f t="shared" si="99"/>
        <v>0</v>
      </c>
      <c r="J2135" s="7" t="b">
        <f t="shared" si="100"/>
        <v>1</v>
      </c>
      <c r="K2135" s="7">
        <f t="shared" si="101"/>
        <v>0</v>
      </c>
      <c r="L2135" s="7">
        <f>WEEKDAY(Table1[[#This Row],[post_time]])</f>
        <v>3</v>
      </c>
      <c r="M2135" s="7">
        <f>VLOOKUP(Table1[[#This Row],[topic_id]],'All Topics Data'!$A$2:$I$1243,8,FALSE)</f>
        <v>40357.362500000003</v>
      </c>
      <c r="N2135" s="7">
        <f>Table1[[#This Row],[Hui Reply?]]*(Table1[[#This Row],[post_time]]-Table1[[#This Row],[timestamp of previous reply]])</f>
        <v>0</v>
      </c>
      <c r="O2135" s="3">
        <f>O2134+Table1[[#This Row],[Hui Reply?]]</f>
        <v>495</v>
      </c>
      <c r="P2135" s="19">
        <f>INT(Table1[[#This Row],[post_time]])</f>
        <v>40358</v>
      </c>
      <c r="Q2135" s="3">
        <f>IF(Table1[[#This Row],[Hui Reply?]],VLOOKUP(Table1[[#This Row],[topic_id]],'All Topics Data'!$A$2:$E$1243,5,FALSE),0)</f>
        <v>0</v>
      </c>
      <c r="R2135" s="8">
        <f>Table1[[#This Row],[post_time]]+8/24</f>
        <v>40358.597002314818</v>
      </c>
      <c r="S2135" s="3">
        <f>IF(Table1[[#This Row],[post_position]]=1,0,SUMIFS($F$2:F2135,$H$2:H2135,Table1[[#This Row],[post_position]]-1,$C$2:C2135,Table1[[#This Row],[topic_id]]))</f>
        <v>40357.478958333333</v>
      </c>
    </row>
    <row r="2136" spans="1:19" x14ac:dyDescent="0.25">
      <c r="A2136" s="7">
        <v>2165</v>
      </c>
      <c r="B2136" s="7">
        <v>1</v>
      </c>
      <c r="C2136" s="7">
        <v>569</v>
      </c>
      <c r="D2136" s="7">
        <v>24</v>
      </c>
      <c r="E2136" s="2"/>
      <c r="F2136" s="8">
        <v>40358.330011574071</v>
      </c>
      <c r="G2136" s="7">
        <v>0</v>
      </c>
      <c r="H2136" s="7">
        <v>6</v>
      </c>
      <c r="I2136" s="7" t="b">
        <f t="shared" si="99"/>
        <v>1</v>
      </c>
      <c r="J2136" s="7" t="b">
        <f t="shared" si="100"/>
        <v>1</v>
      </c>
      <c r="K2136" s="7">
        <f t="shared" si="101"/>
        <v>1</v>
      </c>
      <c r="L2136" s="7">
        <f>WEEKDAY(Table1[[#This Row],[post_time]])</f>
        <v>3</v>
      </c>
      <c r="M2136" s="7">
        <f>VLOOKUP(Table1[[#This Row],[topic_id]],'All Topics Data'!$A$2:$I$1243,8,FALSE)</f>
        <v>40357.362500000003</v>
      </c>
      <c r="N2136" s="7">
        <f>Table1[[#This Row],[Hui Reply?]]*(Table1[[#This Row],[post_time]]-Table1[[#This Row],[timestamp of previous reply]])</f>
        <v>6.6342592588625848E-2</v>
      </c>
      <c r="O2136" s="3">
        <f>O2135+Table1[[#This Row],[Hui Reply?]]</f>
        <v>496</v>
      </c>
      <c r="P2136" s="19">
        <f>INT(Table1[[#This Row],[post_time]])</f>
        <v>40358</v>
      </c>
      <c r="Q2136" s="3" t="str">
        <f>IF(Table1[[#This Row],[Hui Reply?]],VLOOKUP(Table1[[#This Row],[topic_id]],'All Topics Data'!$A$2:$E$1243,5,FALSE),0)</f>
        <v>murugaraj</v>
      </c>
      <c r="R2136" s="8">
        <f>Table1[[#This Row],[post_time]]+8/24</f>
        <v>40358.663344907407</v>
      </c>
      <c r="S2136" s="3">
        <f>IF(Table1[[#This Row],[post_position]]=1,0,SUMIFS($F$2:F2136,$H$2:H2136,Table1[[#This Row],[post_position]]-1,$C$2:C2136,Table1[[#This Row],[topic_id]]))</f>
        <v>40358.263668981483</v>
      </c>
    </row>
    <row r="2137" spans="1:19" x14ac:dyDescent="0.25">
      <c r="A2137" s="7">
        <v>2166</v>
      </c>
      <c r="B2137" s="7">
        <v>1</v>
      </c>
      <c r="C2137" s="7">
        <v>574</v>
      </c>
      <c r="D2137" s="7">
        <v>2683</v>
      </c>
      <c r="E2137" s="2"/>
      <c r="F2137" s="8">
        <v>40358.370416666665</v>
      </c>
      <c r="G2137" s="7">
        <v>0</v>
      </c>
      <c r="H2137" s="7">
        <v>1</v>
      </c>
      <c r="I2137" s="7" t="b">
        <f t="shared" si="99"/>
        <v>0</v>
      </c>
      <c r="J2137" s="7" t="b">
        <f t="shared" si="100"/>
        <v>0</v>
      </c>
      <c r="K2137" s="7">
        <f t="shared" si="101"/>
        <v>0</v>
      </c>
      <c r="L2137" s="7">
        <f>WEEKDAY(Table1[[#This Row],[post_time]])</f>
        <v>3</v>
      </c>
      <c r="M2137" s="7">
        <f>VLOOKUP(Table1[[#This Row],[topic_id]],'All Topics Data'!$A$2:$I$1243,8,FALSE)</f>
        <v>40358.370138888888</v>
      </c>
      <c r="N2137" s="7">
        <f>Table1[[#This Row],[Hui Reply?]]*(Table1[[#This Row],[post_time]]-Table1[[#This Row],[timestamp of previous reply]])</f>
        <v>0</v>
      </c>
      <c r="O2137" s="3">
        <f>O2136+Table1[[#This Row],[Hui Reply?]]</f>
        <v>496</v>
      </c>
      <c r="P2137" s="19">
        <f>INT(Table1[[#This Row],[post_time]])</f>
        <v>40358</v>
      </c>
      <c r="Q2137" s="3">
        <f>IF(Table1[[#This Row],[Hui Reply?]],VLOOKUP(Table1[[#This Row],[topic_id]],'All Topics Data'!$A$2:$E$1243,5,FALSE),0)</f>
        <v>0</v>
      </c>
      <c r="R2137" s="8">
        <f>Table1[[#This Row],[post_time]]+8/24</f>
        <v>40358.703750000001</v>
      </c>
      <c r="S2137" s="3">
        <f>IF(Table1[[#This Row],[post_position]]=1,0,SUMIFS($F$2:F2137,$H$2:H2137,Table1[[#This Row],[post_position]]-1,$C$2:C2137,Table1[[#This Row],[topic_id]]))</f>
        <v>0</v>
      </c>
    </row>
    <row r="2138" spans="1:19" x14ac:dyDescent="0.25">
      <c r="A2138" s="7">
        <v>2167</v>
      </c>
      <c r="B2138" s="7">
        <v>1</v>
      </c>
      <c r="C2138" s="7">
        <v>569</v>
      </c>
      <c r="D2138" s="7">
        <v>6030</v>
      </c>
      <c r="F2138" s="8">
        <v>40358.392002314817</v>
      </c>
      <c r="G2138" s="7">
        <v>0</v>
      </c>
      <c r="H2138" s="7">
        <v>7</v>
      </c>
      <c r="I2138" s="7" t="b">
        <f t="shared" si="99"/>
        <v>0</v>
      </c>
      <c r="J2138" s="7" t="b">
        <f t="shared" si="100"/>
        <v>1</v>
      </c>
      <c r="K2138" s="7">
        <f t="shared" si="101"/>
        <v>0</v>
      </c>
      <c r="L2138" s="7">
        <f>WEEKDAY(Table1[[#This Row],[post_time]])</f>
        <v>3</v>
      </c>
      <c r="M2138" s="7">
        <f>VLOOKUP(Table1[[#This Row],[topic_id]],'All Topics Data'!$A$2:$I$1243,8,FALSE)</f>
        <v>40357.362500000003</v>
      </c>
      <c r="N2138" s="7">
        <f>Table1[[#This Row],[Hui Reply?]]*(Table1[[#This Row],[post_time]]-Table1[[#This Row],[timestamp of previous reply]])</f>
        <v>0</v>
      </c>
      <c r="O2138" s="3">
        <f>O2137+Table1[[#This Row],[Hui Reply?]]</f>
        <v>496</v>
      </c>
      <c r="P2138" s="19">
        <f>INT(Table1[[#This Row],[post_time]])</f>
        <v>40358</v>
      </c>
      <c r="Q2138" s="3">
        <f>IF(Table1[[#This Row],[Hui Reply?]],VLOOKUP(Table1[[#This Row],[topic_id]],'All Topics Data'!$A$2:$E$1243,5,FALSE),0)</f>
        <v>0</v>
      </c>
      <c r="R2138" s="8">
        <f>Table1[[#This Row],[post_time]]+8/24</f>
        <v>40358.725335648152</v>
      </c>
      <c r="S2138" s="3">
        <f>IF(Table1[[#This Row],[post_position]]=1,0,SUMIFS($F$2:F2138,$H$2:H2138,Table1[[#This Row],[post_position]]-1,$C$2:C2138,Table1[[#This Row],[topic_id]]))</f>
        <v>40358.330011574071</v>
      </c>
    </row>
    <row r="2139" spans="1:19" x14ac:dyDescent="0.25">
      <c r="A2139" s="7">
        <v>2168</v>
      </c>
      <c r="B2139" s="7">
        <v>1</v>
      </c>
      <c r="C2139" s="7">
        <v>574</v>
      </c>
      <c r="D2139" s="7">
        <v>24</v>
      </c>
      <c r="F2139" s="8">
        <v>40358.400590277779</v>
      </c>
      <c r="G2139" s="7">
        <v>0</v>
      </c>
      <c r="H2139" s="7">
        <v>2</v>
      </c>
      <c r="I2139" s="7" t="b">
        <f t="shared" si="99"/>
        <v>1</v>
      </c>
      <c r="J2139" s="7" t="b">
        <f t="shared" si="100"/>
        <v>1</v>
      </c>
      <c r="K2139" s="7">
        <f t="shared" si="101"/>
        <v>1</v>
      </c>
      <c r="L2139" s="7">
        <f>WEEKDAY(Table1[[#This Row],[post_time]])</f>
        <v>3</v>
      </c>
      <c r="M2139" s="7">
        <f>VLOOKUP(Table1[[#This Row],[topic_id]],'All Topics Data'!$A$2:$I$1243,8,FALSE)</f>
        <v>40358.370138888888</v>
      </c>
      <c r="N2139" s="7">
        <f>Table1[[#This Row],[Hui Reply?]]*(Table1[[#This Row],[post_time]]-Table1[[#This Row],[timestamp of previous reply]])</f>
        <v>3.0173611114150845E-2</v>
      </c>
      <c r="O2139" s="3">
        <f>O2138+Table1[[#This Row],[Hui Reply?]]</f>
        <v>497</v>
      </c>
      <c r="P2139" s="19">
        <f>INT(Table1[[#This Row],[post_time]])</f>
        <v>40358</v>
      </c>
      <c r="Q2139" s="3" t="str">
        <f>IF(Table1[[#This Row],[Hui Reply?]],VLOOKUP(Table1[[#This Row],[topic_id]],'All Topics Data'!$A$2:$E$1243,5,FALSE),0)</f>
        <v>LadyBlack</v>
      </c>
      <c r="R2139" s="8">
        <f>Table1[[#This Row],[post_time]]+8/24</f>
        <v>40358.733923611115</v>
      </c>
      <c r="S2139" s="3">
        <f>IF(Table1[[#This Row],[post_position]]=1,0,SUMIFS($F$2:F2139,$H$2:H2139,Table1[[#This Row],[post_position]]-1,$C$2:C2139,Table1[[#This Row],[topic_id]]))</f>
        <v>40358.370416666665</v>
      </c>
    </row>
    <row r="2140" spans="1:19" x14ac:dyDescent="0.25">
      <c r="A2140" s="7">
        <v>2169</v>
      </c>
      <c r="B2140" s="7">
        <v>1</v>
      </c>
      <c r="C2140" s="7">
        <v>567</v>
      </c>
      <c r="D2140" s="7">
        <v>28</v>
      </c>
      <c r="F2140" s="8">
        <v>40358.403460648151</v>
      </c>
      <c r="G2140" s="7">
        <v>0</v>
      </c>
      <c r="H2140" s="7">
        <v>2</v>
      </c>
      <c r="I2140" s="7" t="b">
        <f t="shared" si="99"/>
        <v>0</v>
      </c>
      <c r="J2140" s="7" t="b">
        <f t="shared" si="100"/>
        <v>1</v>
      </c>
      <c r="K2140" s="7">
        <f t="shared" si="101"/>
        <v>0</v>
      </c>
      <c r="L2140" s="7">
        <f>WEEKDAY(Table1[[#This Row],[post_time]])</f>
        <v>3</v>
      </c>
      <c r="M2140" s="7">
        <f>VLOOKUP(Table1[[#This Row],[topic_id]],'All Topics Data'!$A$2:$I$1243,8,FALSE)</f>
        <v>40354.647916666669</v>
      </c>
      <c r="N2140" s="7">
        <f>Table1[[#This Row],[Hui Reply?]]*(Table1[[#This Row],[post_time]]-Table1[[#This Row],[timestamp of previous reply]])</f>
        <v>0</v>
      </c>
      <c r="O2140" s="3">
        <f>O2139+Table1[[#This Row],[Hui Reply?]]</f>
        <v>497</v>
      </c>
      <c r="P2140" s="19">
        <f>INT(Table1[[#This Row],[post_time]])</f>
        <v>40358</v>
      </c>
      <c r="Q2140" s="3">
        <f>IF(Table1[[#This Row],[Hui Reply?]],VLOOKUP(Table1[[#This Row],[topic_id]],'All Topics Data'!$A$2:$E$1243,5,FALSE),0)</f>
        <v>0</v>
      </c>
      <c r="R2140" s="8">
        <f>Table1[[#This Row],[post_time]]+8/24</f>
        <v>40358.736793981487</v>
      </c>
      <c r="S2140" s="3">
        <f>IF(Table1[[#This Row],[post_position]]=1,0,SUMIFS($F$2:F2140,$H$2:H2140,Table1[[#This Row],[post_position]]-1,$C$2:C2140,Table1[[#This Row],[topic_id]]))</f>
        <v>40354.6484837963</v>
      </c>
    </row>
    <row r="2141" spans="1:19" x14ac:dyDescent="0.25">
      <c r="A2141" s="7">
        <v>2170</v>
      </c>
      <c r="B2141" s="7">
        <v>1</v>
      </c>
      <c r="C2141" s="7">
        <v>554</v>
      </c>
      <c r="D2141" s="7">
        <v>6531</v>
      </c>
      <c r="F2141" s="8">
        <v>40358.654548611114</v>
      </c>
      <c r="G2141" s="7">
        <v>0</v>
      </c>
      <c r="H2141" s="7">
        <v>6</v>
      </c>
      <c r="I2141" s="7" t="b">
        <f t="shared" si="99"/>
        <v>0</v>
      </c>
      <c r="J2141" s="7" t="b">
        <f t="shared" si="100"/>
        <v>1</v>
      </c>
      <c r="K2141" s="7">
        <f t="shared" si="101"/>
        <v>0</v>
      </c>
      <c r="L2141" s="7">
        <f>WEEKDAY(Table1[[#This Row],[post_time]])</f>
        <v>3</v>
      </c>
      <c r="M2141" s="7">
        <f>VLOOKUP(Table1[[#This Row],[topic_id]],'All Topics Data'!$A$2:$I$1243,8,FALSE)</f>
        <v>40350.57708333333</v>
      </c>
      <c r="N2141" s="7">
        <f>Table1[[#This Row],[Hui Reply?]]*(Table1[[#This Row],[post_time]]-Table1[[#This Row],[timestamp of previous reply]])</f>
        <v>0</v>
      </c>
      <c r="O2141" s="3">
        <f>O2140+Table1[[#This Row],[Hui Reply?]]</f>
        <v>497</v>
      </c>
      <c r="P2141" s="19">
        <f>INT(Table1[[#This Row],[post_time]])</f>
        <v>40358</v>
      </c>
      <c r="Q2141" s="3">
        <f>IF(Table1[[#This Row],[Hui Reply?]],VLOOKUP(Table1[[#This Row],[topic_id]],'All Topics Data'!$A$2:$E$1243,5,FALSE),0)</f>
        <v>0</v>
      </c>
      <c r="R2141" s="8">
        <f>Table1[[#This Row],[post_time]]+8/24</f>
        <v>40358.987881944449</v>
      </c>
      <c r="S2141" s="3">
        <f>IF(Table1[[#This Row],[post_position]]=1,0,SUMIFS($F$2:F2141,$H$2:H2141,Table1[[#This Row],[post_position]]-1,$C$2:C2141,Table1[[#This Row],[topic_id]]))</f>
        <v>40351.468958333331</v>
      </c>
    </row>
    <row r="2142" spans="1:19" x14ac:dyDescent="0.25">
      <c r="A2142" s="7">
        <v>2171</v>
      </c>
      <c r="B2142" s="7">
        <v>1</v>
      </c>
      <c r="C2142" s="7">
        <v>574</v>
      </c>
      <c r="D2142" s="7">
        <v>2683</v>
      </c>
      <c r="E2142" s="2"/>
      <c r="F2142" s="8">
        <v>40358.666145833333</v>
      </c>
      <c r="G2142" s="7">
        <v>0</v>
      </c>
      <c r="H2142" s="7">
        <v>3</v>
      </c>
      <c r="I2142" s="7" t="b">
        <f t="shared" si="99"/>
        <v>0</v>
      </c>
      <c r="J2142" s="7" t="b">
        <f t="shared" si="100"/>
        <v>1</v>
      </c>
      <c r="K2142" s="7">
        <f t="shared" si="101"/>
        <v>0</v>
      </c>
      <c r="L2142" s="7">
        <f>WEEKDAY(Table1[[#This Row],[post_time]])</f>
        <v>3</v>
      </c>
      <c r="M2142" s="7">
        <f>VLOOKUP(Table1[[#This Row],[topic_id]],'All Topics Data'!$A$2:$I$1243,8,FALSE)</f>
        <v>40358.370138888888</v>
      </c>
      <c r="N2142" s="7">
        <f>Table1[[#This Row],[Hui Reply?]]*(Table1[[#This Row],[post_time]]-Table1[[#This Row],[timestamp of previous reply]])</f>
        <v>0</v>
      </c>
      <c r="O2142" s="3">
        <f>O2141+Table1[[#This Row],[Hui Reply?]]</f>
        <v>497</v>
      </c>
      <c r="P2142" s="19">
        <f>INT(Table1[[#This Row],[post_time]])</f>
        <v>40358</v>
      </c>
      <c r="Q2142" s="3">
        <f>IF(Table1[[#This Row],[Hui Reply?]],VLOOKUP(Table1[[#This Row],[topic_id]],'All Topics Data'!$A$2:$E$1243,5,FALSE),0)</f>
        <v>0</v>
      </c>
      <c r="R2142" s="8">
        <f>Table1[[#This Row],[post_time]]+8/24</f>
        <v>40358.999479166669</v>
      </c>
      <c r="S2142" s="3">
        <f>IF(Table1[[#This Row],[post_position]]=1,0,SUMIFS($F$2:F2142,$H$2:H2142,Table1[[#This Row],[post_position]]-1,$C$2:C2142,Table1[[#This Row],[topic_id]]))</f>
        <v>40358.400590277779</v>
      </c>
    </row>
    <row r="2143" spans="1:19" x14ac:dyDescent="0.25">
      <c r="A2143" s="7">
        <v>2172</v>
      </c>
      <c r="B2143" s="7">
        <v>1</v>
      </c>
      <c r="C2143" s="7">
        <v>575</v>
      </c>
      <c r="D2143" s="7">
        <v>1880</v>
      </c>
      <c r="E2143" s="2"/>
      <c r="F2143" s="8">
        <v>40358.782430555555</v>
      </c>
      <c r="G2143" s="7">
        <v>0</v>
      </c>
      <c r="H2143" s="7">
        <v>1</v>
      </c>
      <c r="I2143" s="7" t="b">
        <f t="shared" si="99"/>
        <v>0</v>
      </c>
      <c r="J2143" s="7" t="b">
        <f t="shared" si="100"/>
        <v>0</v>
      </c>
      <c r="K2143" s="7">
        <f t="shared" si="101"/>
        <v>0</v>
      </c>
      <c r="L2143" s="7">
        <f>WEEKDAY(Table1[[#This Row],[post_time]])</f>
        <v>3</v>
      </c>
      <c r="M2143" s="7">
        <f>VLOOKUP(Table1[[#This Row],[topic_id]],'All Topics Data'!$A$2:$I$1243,8,FALSE)</f>
        <v>40358.781944444447</v>
      </c>
      <c r="N2143" s="7">
        <f>Table1[[#This Row],[Hui Reply?]]*(Table1[[#This Row],[post_time]]-Table1[[#This Row],[timestamp of previous reply]])</f>
        <v>0</v>
      </c>
      <c r="O2143" s="3">
        <f>O2142+Table1[[#This Row],[Hui Reply?]]</f>
        <v>497</v>
      </c>
      <c r="P2143" s="19">
        <f>INT(Table1[[#This Row],[post_time]])</f>
        <v>40358</v>
      </c>
      <c r="Q2143" s="3">
        <f>IF(Table1[[#This Row],[Hui Reply?]],VLOOKUP(Table1[[#This Row],[topic_id]],'All Topics Data'!$A$2:$E$1243,5,FALSE),0)</f>
        <v>0</v>
      </c>
      <c r="R2143" s="8">
        <f>Table1[[#This Row],[post_time]]+8/24</f>
        <v>40359.115763888891</v>
      </c>
      <c r="S2143" s="3">
        <f>IF(Table1[[#This Row],[post_position]]=1,0,SUMIFS($F$2:F2143,$H$2:H2143,Table1[[#This Row],[post_position]]-1,$C$2:C2143,Table1[[#This Row],[topic_id]]))</f>
        <v>0</v>
      </c>
    </row>
    <row r="2144" spans="1:19" x14ac:dyDescent="0.25">
      <c r="A2144" s="7">
        <v>2173</v>
      </c>
      <c r="B2144" s="7">
        <v>1</v>
      </c>
      <c r="C2144" s="7">
        <v>574</v>
      </c>
      <c r="D2144" s="7">
        <v>24</v>
      </c>
      <c r="E2144" s="2"/>
      <c r="F2144" s="8">
        <v>40358.99</v>
      </c>
      <c r="G2144" s="7">
        <v>0</v>
      </c>
      <c r="H2144" s="7">
        <v>4</v>
      </c>
      <c r="I2144" s="7" t="b">
        <f t="shared" si="99"/>
        <v>1</v>
      </c>
      <c r="J2144" s="7" t="b">
        <f t="shared" si="100"/>
        <v>1</v>
      </c>
      <c r="K2144" s="7">
        <f t="shared" si="101"/>
        <v>1</v>
      </c>
      <c r="L2144" s="7">
        <f>WEEKDAY(Table1[[#This Row],[post_time]])</f>
        <v>3</v>
      </c>
      <c r="M2144" s="7">
        <f>VLOOKUP(Table1[[#This Row],[topic_id]],'All Topics Data'!$A$2:$I$1243,8,FALSE)</f>
        <v>40358.370138888888</v>
      </c>
      <c r="N2144" s="7">
        <f>Table1[[#This Row],[Hui Reply?]]*(Table1[[#This Row],[post_time]]-Table1[[#This Row],[timestamp of previous reply]])</f>
        <v>0.32385416666511446</v>
      </c>
      <c r="O2144" s="3">
        <f>O2143+Table1[[#This Row],[Hui Reply?]]</f>
        <v>498</v>
      </c>
      <c r="P2144" s="19">
        <f>INT(Table1[[#This Row],[post_time]])</f>
        <v>40358</v>
      </c>
      <c r="Q2144" s="3" t="str">
        <f>IF(Table1[[#This Row],[Hui Reply?]],VLOOKUP(Table1[[#This Row],[topic_id]],'All Topics Data'!$A$2:$E$1243,5,FALSE),0)</f>
        <v>LadyBlack</v>
      </c>
      <c r="R2144" s="8">
        <f>Table1[[#This Row],[post_time]]+8/24</f>
        <v>40359.323333333334</v>
      </c>
      <c r="S2144" s="3">
        <f>IF(Table1[[#This Row],[post_position]]=1,0,SUMIFS($F$2:F2144,$H$2:H2144,Table1[[#This Row],[post_position]]-1,$C$2:C2144,Table1[[#This Row],[topic_id]]))</f>
        <v>40358.666145833333</v>
      </c>
    </row>
    <row r="2145" spans="1:19" x14ac:dyDescent="0.25">
      <c r="A2145" s="7">
        <v>2174</v>
      </c>
      <c r="B2145" s="7">
        <v>1</v>
      </c>
      <c r="C2145" s="7">
        <v>575</v>
      </c>
      <c r="D2145" s="7">
        <v>24</v>
      </c>
      <c r="E2145" s="2"/>
      <c r="F2145" s="8">
        <v>40358.993726851855</v>
      </c>
      <c r="G2145" s="7">
        <v>0</v>
      </c>
      <c r="H2145" s="7">
        <v>2</v>
      </c>
      <c r="I2145" s="7" t="b">
        <f t="shared" si="99"/>
        <v>1</v>
      </c>
      <c r="J2145" s="7" t="b">
        <f t="shared" si="100"/>
        <v>1</v>
      </c>
      <c r="K2145" s="7">
        <f t="shared" si="101"/>
        <v>1</v>
      </c>
      <c r="L2145" s="7">
        <f>WEEKDAY(Table1[[#This Row],[post_time]])</f>
        <v>3</v>
      </c>
      <c r="M2145" s="7">
        <f>VLOOKUP(Table1[[#This Row],[topic_id]],'All Topics Data'!$A$2:$I$1243,8,FALSE)</f>
        <v>40358.781944444447</v>
      </c>
      <c r="N2145" s="7">
        <f>Table1[[#This Row],[Hui Reply?]]*(Table1[[#This Row],[post_time]]-Table1[[#This Row],[timestamp of previous reply]])</f>
        <v>0.21129629630013369</v>
      </c>
      <c r="O2145" s="3">
        <f>O2144+Table1[[#This Row],[Hui Reply?]]</f>
        <v>499</v>
      </c>
      <c r="P2145" s="19">
        <f>INT(Table1[[#This Row],[post_time]])</f>
        <v>40358</v>
      </c>
      <c r="Q2145" s="3" t="str">
        <f>IF(Table1[[#This Row],[Hui Reply?]],VLOOKUP(Table1[[#This Row],[topic_id]],'All Topics Data'!$A$2:$E$1243,5,FALSE),0)</f>
        <v>ptwuk</v>
      </c>
      <c r="R2145" s="8">
        <f>Table1[[#This Row],[post_time]]+8/24</f>
        <v>40359.327060185191</v>
      </c>
      <c r="S2145" s="3">
        <f>IF(Table1[[#This Row],[post_position]]=1,0,SUMIFS($F$2:F2145,$H$2:H2145,Table1[[#This Row],[post_position]]-1,$C$2:C2145,Table1[[#This Row],[topic_id]]))</f>
        <v>40358.782430555555</v>
      </c>
    </row>
    <row r="2146" spans="1:19" x14ac:dyDescent="0.25">
      <c r="A2146" s="7">
        <v>2175</v>
      </c>
      <c r="B2146" s="7">
        <v>1</v>
      </c>
      <c r="C2146" s="7">
        <v>554</v>
      </c>
      <c r="D2146" s="7">
        <v>24</v>
      </c>
      <c r="F2146" s="8">
        <v>40359.007222222222</v>
      </c>
      <c r="G2146" s="7">
        <v>0</v>
      </c>
      <c r="H2146" s="7">
        <v>7</v>
      </c>
      <c r="I2146" s="7" t="b">
        <f t="shared" si="99"/>
        <v>1</v>
      </c>
      <c r="J2146" s="7" t="b">
        <f t="shared" si="100"/>
        <v>1</v>
      </c>
      <c r="K2146" s="7">
        <f t="shared" si="101"/>
        <v>1</v>
      </c>
      <c r="L2146" s="7">
        <f>WEEKDAY(Table1[[#This Row],[post_time]])</f>
        <v>4</v>
      </c>
      <c r="M2146" s="7">
        <f>VLOOKUP(Table1[[#This Row],[topic_id]],'All Topics Data'!$A$2:$I$1243,8,FALSE)</f>
        <v>40350.57708333333</v>
      </c>
      <c r="N2146" s="7">
        <f>Table1[[#This Row],[Hui Reply?]]*(Table1[[#This Row],[post_time]]-Table1[[#This Row],[timestamp of previous reply]])</f>
        <v>0.35267361110891216</v>
      </c>
      <c r="O2146" s="3">
        <f>O2145+Table1[[#This Row],[Hui Reply?]]</f>
        <v>500</v>
      </c>
      <c r="P2146" s="19">
        <f>INT(Table1[[#This Row],[post_time]])</f>
        <v>40359</v>
      </c>
      <c r="Q2146" s="3" t="str">
        <f>IF(Table1[[#This Row],[Hui Reply?]],VLOOKUP(Table1[[#This Row],[topic_id]],'All Topics Data'!$A$2:$E$1243,5,FALSE),0)</f>
        <v>carics</v>
      </c>
      <c r="R2146" s="8">
        <f>Table1[[#This Row],[post_time]]+8/24</f>
        <v>40359.340555555558</v>
      </c>
      <c r="S2146" s="3">
        <f>IF(Table1[[#This Row],[post_position]]=1,0,SUMIFS($F$2:F2146,$H$2:H2146,Table1[[#This Row],[post_position]]-1,$C$2:C2146,Table1[[#This Row],[topic_id]]))</f>
        <v>40358.654548611114</v>
      </c>
    </row>
    <row r="2147" spans="1:19" x14ac:dyDescent="0.25">
      <c r="A2147" s="7">
        <v>2176</v>
      </c>
      <c r="B2147" s="7">
        <v>1</v>
      </c>
      <c r="C2147" s="7">
        <v>576</v>
      </c>
      <c r="D2147" s="7">
        <v>5837</v>
      </c>
      <c r="E2147" s="2"/>
      <c r="F2147" s="8">
        <v>40359.443564814814</v>
      </c>
      <c r="G2147" s="7">
        <v>0</v>
      </c>
      <c r="H2147" s="7">
        <v>1</v>
      </c>
      <c r="I2147" s="7" t="b">
        <f t="shared" si="99"/>
        <v>0</v>
      </c>
      <c r="J2147" s="7" t="b">
        <f t="shared" si="100"/>
        <v>0</v>
      </c>
      <c r="K2147" s="7">
        <f t="shared" si="101"/>
        <v>0</v>
      </c>
      <c r="L2147" s="7">
        <f>WEEKDAY(Table1[[#This Row],[post_time]])</f>
        <v>4</v>
      </c>
      <c r="M2147" s="7">
        <f>VLOOKUP(Table1[[#This Row],[topic_id]],'All Topics Data'!$A$2:$I$1243,8,FALSE)</f>
        <v>40359.443055555559</v>
      </c>
      <c r="N2147" s="7">
        <f>Table1[[#This Row],[Hui Reply?]]*(Table1[[#This Row],[post_time]]-Table1[[#This Row],[timestamp of previous reply]])</f>
        <v>0</v>
      </c>
      <c r="O2147" s="3">
        <f>O2146+Table1[[#This Row],[Hui Reply?]]</f>
        <v>500</v>
      </c>
      <c r="P2147" s="19">
        <f>INT(Table1[[#This Row],[post_time]])</f>
        <v>40359</v>
      </c>
      <c r="Q2147" s="3">
        <f>IF(Table1[[#This Row],[Hui Reply?]],VLOOKUP(Table1[[#This Row],[topic_id]],'All Topics Data'!$A$2:$E$1243,5,FALSE),0)</f>
        <v>0</v>
      </c>
      <c r="R2147" s="8">
        <f>Table1[[#This Row],[post_time]]+8/24</f>
        <v>40359.776898148149</v>
      </c>
      <c r="S2147" s="3">
        <f>IF(Table1[[#This Row],[post_position]]=1,0,SUMIFS($F$2:F2147,$H$2:H2147,Table1[[#This Row],[post_position]]-1,$C$2:C2147,Table1[[#This Row],[topic_id]]))</f>
        <v>0</v>
      </c>
    </row>
    <row r="2148" spans="1:19" x14ac:dyDescent="0.25">
      <c r="A2148" s="7">
        <v>2177</v>
      </c>
      <c r="B2148" s="7">
        <v>1</v>
      </c>
      <c r="C2148" s="7">
        <v>571</v>
      </c>
      <c r="D2148" s="7">
        <v>6546</v>
      </c>
      <c r="E2148" s="2"/>
      <c r="F2148" s="8">
        <v>40359.458032407405</v>
      </c>
      <c r="G2148" s="7">
        <v>0</v>
      </c>
      <c r="H2148" s="7">
        <v>7</v>
      </c>
      <c r="I2148" s="7" t="b">
        <f t="shared" si="99"/>
        <v>0</v>
      </c>
      <c r="J2148" s="7" t="b">
        <f t="shared" si="100"/>
        <v>1</v>
      </c>
      <c r="K2148" s="7">
        <f t="shared" si="101"/>
        <v>0</v>
      </c>
      <c r="L2148" s="7">
        <f>WEEKDAY(Table1[[#This Row],[post_time]])</f>
        <v>4</v>
      </c>
      <c r="M2148" s="7">
        <f>VLOOKUP(Table1[[#This Row],[topic_id]],'All Topics Data'!$A$2:$I$1243,8,FALSE)</f>
        <v>40357.495833333334</v>
      </c>
      <c r="N2148" s="7">
        <f>Table1[[#This Row],[Hui Reply?]]*(Table1[[#This Row],[post_time]]-Table1[[#This Row],[timestamp of previous reply]])</f>
        <v>0</v>
      </c>
      <c r="O2148" s="3">
        <f>O2147+Table1[[#This Row],[Hui Reply?]]</f>
        <v>500</v>
      </c>
      <c r="P2148" s="19">
        <f>INT(Table1[[#This Row],[post_time]])</f>
        <v>40359</v>
      </c>
      <c r="Q2148" s="3">
        <f>IF(Table1[[#This Row],[Hui Reply?]],VLOOKUP(Table1[[#This Row],[topic_id]],'All Topics Data'!$A$2:$E$1243,5,FALSE),0)</f>
        <v>0</v>
      </c>
      <c r="R2148" s="8">
        <f>Table1[[#This Row],[post_time]]+8/24</f>
        <v>40359.791365740741</v>
      </c>
      <c r="S2148" s="3">
        <f>IF(Table1[[#This Row],[post_position]]=1,0,SUMIFS($F$2:F2148,$H$2:H2148,Table1[[#This Row],[post_position]]-1,$C$2:C2148,Table1[[#This Row],[topic_id]]))</f>
        <v>40358.015439814815</v>
      </c>
    </row>
    <row r="2149" spans="1:19" x14ac:dyDescent="0.25">
      <c r="A2149" s="7">
        <v>2178</v>
      </c>
      <c r="B2149" s="7">
        <v>1</v>
      </c>
      <c r="C2149" s="7">
        <v>576</v>
      </c>
      <c r="D2149" s="7">
        <v>24</v>
      </c>
      <c r="E2149" s="2"/>
      <c r="F2149" s="8">
        <v>40359.479629629626</v>
      </c>
      <c r="G2149" s="7">
        <v>0</v>
      </c>
      <c r="H2149" s="7">
        <v>2</v>
      </c>
      <c r="I2149" s="7" t="b">
        <f t="shared" si="99"/>
        <v>1</v>
      </c>
      <c r="J2149" s="7" t="b">
        <f t="shared" si="100"/>
        <v>1</v>
      </c>
      <c r="K2149" s="7">
        <f t="shared" si="101"/>
        <v>1</v>
      </c>
      <c r="L2149" s="7">
        <f>WEEKDAY(Table1[[#This Row],[post_time]])</f>
        <v>4</v>
      </c>
      <c r="M2149" s="7">
        <f>VLOOKUP(Table1[[#This Row],[topic_id]],'All Topics Data'!$A$2:$I$1243,8,FALSE)</f>
        <v>40359.443055555559</v>
      </c>
      <c r="N2149" s="7">
        <f>Table1[[#This Row],[Hui Reply?]]*(Table1[[#This Row],[post_time]]-Table1[[#This Row],[timestamp of previous reply]])</f>
        <v>3.6064814812561963E-2</v>
      </c>
      <c r="O2149" s="3">
        <f>O2148+Table1[[#This Row],[Hui Reply?]]</f>
        <v>501</v>
      </c>
      <c r="P2149" s="19">
        <f>INT(Table1[[#This Row],[post_time]])</f>
        <v>40359</v>
      </c>
      <c r="Q2149" s="3" t="str">
        <f>IF(Table1[[#This Row],[Hui Reply?]],VLOOKUP(Table1[[#This Row],[topic_id]],'All Topics Data'!$A$2:$E$1243,5,FALSE),0)</f>
        <v>PhilipCCFE</v>
      </c>
      <c r="R2149" s="8">
        <f>Table1[[#This Row],[post_time]]+8/24</f>
        <v>40359.812962962962</v>
      </c>
      <c r="S2149" s="3">
        <f>IF(Table1[[#This Row],[post_position]]=1,0,SUMIFS($F$2:F2149,$H$2:H2149,Table1[[#This Row],[post_position]]-1,$C$2:C2149,Table1[[#This Row],[topic_id]]))</f>
        <v>40359.443564814814</v>
      </c>
    </row>
    <row r="2150" spans="1:19" x14ac:dyDescent="0.25">
      <c r="A2150" s="7">
        <v>2179</v>
      </c>
      <c r="B2150" s="7">
        <v>1</v>
      </c>
      <c r="C2150" s="7">
        <v>577</v>
      </c>
      <c r="D2150" s="7">
        <v>6389</v>
      </c>
      <c r="E2150" s="2"/>
      <c r="F2150" s="8">
        <v>40359.554895833331</v>
      </c>
      <c r="G2150" s="7">
        <v>0</v>
      </c>
      <c r="H2150" s="7">
        <v>1</v>
      </c>
      <c r="I2150" s="7" t="b">
        <f t="shared" si="99"/>
        <v>0</v>
      </c>
      <c r="J2150" s="7" t="b">
        <f t="shared" si="100"/>
        <v>0</v>
      </c>
      <c r="K2150" s="7">
        <f t="shared" si="101"/>
        <v>0</v>
      </c>
      <c r="L2150" s="7">
        <f>WEEKDAY(Table1[[#This Row],[post_time]])</f>
        <v>4</v>
      </c>
      <c r="M2150" s="7">
        <f>VLOOKUP(Table1[[#This Row],[topic_id]],'All Topics Data'!$A$2:$I$1243,8,FALSE)</f>
        <v>40359.554861111108</v>
      </c>
      <c r="N2150" s="7">
        <f>Table1[[#This Row],[Hui Reply?]]*(Table1[[#This Row],[post_time]]-Table1[[#This Row],[timestamp of previous reply]])</f>
        <v>0</v>
      </c>
      <c r="O2150" s="3">
        <f>O2149+Table1[[#This Row],[Hui Reply?]]</f>
        <v>501</v>
      </c>
      <c r="P2150" s="19">
        <f>INT(Table1[[#This Row],[post_time]])</f>
        <v>40359</v>
      </c>
      <c r="Q2150" s="3">
        <f>IF(Table1[[#This Row],[Hui Reply?]],VLOOKUP(Table1[[#This Row],[topic_id]],'All Topics Data'!$A$2:$E$1243,5,FALSE),0)</f>
        <v>0</v>
      </c>
      <c r="R2150" s="8">
        <f>Table1[[#This Row],[post_time]]+8/24</f>
        <v>40359.888229166667</v>
      </c>
      <c r="S2150" s="3">
        <f>IF(Table1[[#This Row],[post_position]]=1,0,SUMIFS($F$2:F2150,$H$2:H2150,Table1[[#This Row],[post_position]]-1,$C$2:C2150,Table1[[#This Row],[topic_id]]))</f>
        <v>0</v>
      </c>
    </row>
    <row r="2151" spans="1:19" x14ac:dyDescent="0.25">
      <c r="A2151" s="7">
        <v>2180</v>
      </c>
      <c r="B2151" s="7">
        <v>1</v>
      </c>
      <c r="C2151" s="7">
        <v>576</v>
      </c>
      <c r="D2151" s="7">
        <v>5837</v>
      </c>
      <c r="F2151" s="8">
        <v>40359.555844907409</v>
      </c>
      <c r="G2151" s="7">
        <v>0</v>
      </c>
      <c r="H2151" s="7">
        <v>3</v>
      </c>
      <c r="I2151" s="7" t="b">
        <f t="shared" si="99"/>
        <v>0</v>
      </c>
      <c r="J2151" s="7" t="b">
        <f t="shared" si="100"/>
        <v>1</v>
      </c>
      <c r="K2151" s="7">
        <f t="shared" si="101"/>
        <v>0</v>
      </c>
      <c r="L2151" s="7">
        <f>WEEKDAY(Table1[[#This Row],[post_time]])</f>
        <v>4</v>
      </c>
      <c r="M2151" s="7">
        <f>VLOOKUP(Table1[[#This Row],[topic_id]],'All Topics Data'!$A$2:$I$1243,8,FALSE)</f>
        <v>40359.443055555559</v>
      </c>
      <c r="N2151" s="7">
        <f>Table1[[#This Row],[Hui Reply?]]*(Table1[[#This Row],[post_time]]-Table1[[#This Row],[timestamp of previous reply]])</f>
        <v>0</v>
      </c>
      <c r="O2151" s="3">
        <f>O2150+Table1[[#This Row],[Hui Reply?]]</f>
        <v>501</v>
      </c>
      <c r="P2151" s="19">
        <f>INT(Table1[[#This Row],[post_time]])</f>
        <v>40359</v>
      </c>
      <c r="Q2151" s="3">
        <f>IF(Table1[[#This Row],[Hui Reply?]],VLOOKUP(Table1[[#This Row],[topic_id]],'All Topics Data'!$A$2:$E$1243,5,FALSE),0)</f>
        <v>0</v>
      </c>
      <c r="R2151" s="8">
        <f>Table1[[#This Row],[post_time]]+8/24</f>
        <v>40359.889178240745</v>
      </c>
      <c r="S2151" s="3">
        <f>IF(Table1[[#This Row],[post_position]]=1,0,SUMIFS($F$2:F2151,$H$2:H2151,Table1[[#This Row],[post_position]]-1,$C$2:C2151,Table1[[#This Row],[topic_id]]))</f>
        <v>40359.479629629626</v>
      </c>
    </row>
    <row r="2152" spans="1:19" x14ac:dyDescent="0.25">
      <c r="A2152" s="7">
        <v>2181</v>
      </c>
      <c r="B2152" s="7">
        <v>1</v>
      </c>
      <c r="C2152" s="7">
        <v>576</v>
      </c>
      <c r="D2152" s="7">
        <v>24</v>
      </c>
      <c r="F2152" s="8">
        <v>40359.576782407406</v>
      </c>
      <c r="G2152" s="7">
        <v>0</v>
      </c>
      <c r="H2152" s="7">
        <v>4</v>
      </c>
      <c r="I2152" s="7" t="b">
        <f t="shared" si="99"/>
        <v>1</v>
      </c>
      <c r="J2152" s="7" t="b">
        <f t="shared" si="100"/>
        <v>1</v>
      </c>
      <c r="K2152" s="7">
        <f t="shared" si="101"/>
        <v>1</v>
      </c>
      <c r="L2152" s="7">
        <f>WEEKDAY(Table1[[#This Row],[post_time]])</f>
        <v>4</v>
      </c>
      <c r="M2152" s="7">
        <f>VLOOKUP(Table1[[#This Row],[topic_id]],'All Topics Data'!$A$2:$I$1243,8,FALSE)</f>
        <v>40359.443055555559</v>
      </c>
      <c r="N2152" s="7">
        <f>Table1[[#This Row],[Hui Reply?]]*(Table1[[#This Row],[post_time]]-Table1[[#This Row],[timestamp of previous reply]])</f>
        <v>2.0937499997671694E-2</v>
      </c>
      <c r="O2152" s="3">
        <f>O2151+Table1[[#This Row],[Hui Reply?]]</f>
        <v>502</v>
      </c>
      <c r="P2152" s="19">
        <f>INT(Table1[[#This Row],[post_time]])</f>
        <v>40359</v>
      </c>
      <c r="Q2152" s="3" t="str">
        <f>IF(Table1[[#This Row],[Hui Reply?]],VLOOKUP(Table1[[#This Row],[topic_id]],'All Topics Data'!$A$2:$E$1243,5,FALSE),0)</f>
        <v>PhilipCCFE</v>
      </c>
      <c r="R2152" s="8">
        <f>Table1[[#This Row],[post_time]]+8/24</f>
        <v>40359.910115740742</v>
      </c>
      <c r="S2152" s="3">
        <f>IF(Table1[[#This Row],[post_position]]=1,0,SUMIFS($F$2:F2152,$H$2:H2152,Table1[[#This Row],[post_position]]-1,$C$2:C2152,Table1[[#This Row],[topic_id]]))</f>
        <v>40359.555844907409</v>
      </c>
    </row>
    <row r="2153" spans="1:19" x14ac:dyDescent="0.25">
      <c r="A2153" s="7">
        <v>2182</v>
      </c>
      <c r="B2153" s="7">
        <v>1</v>
      </c>
      <c r="C2153" s="7">
        <v>576</v>
      </c>
      <c r="D2153" s="7">
        <v>5837</v>
      </c>
      <c r="F2153" s="8">
        <v>40359.579027777778</v>
      </c>
      <c r="G2153" s="7">
        <v>0</v>
      </c>
      <c r="H2153" s="7">
        <v>5</v>
      </c>
      <c r="I2153" s="7" t="b">
        <f t="shared" si="99"/>
        <v>0</v>
      </c>
      <c r="J2153" s="7" t="b">
        <f t="shared" si="100"/>
        <v>1</v>
      </c>
      <c r="K2153" s="7">
        <f t="shared" si="101"/>
        <v>0</v>
      </c>
      <c r="L2153" s="7">
        <f>WEEKDAY(Table1[[#This Row],[post_time]])</f>
        <v>4</v>
      </c>
      <c r="M2153" s="7">
        <f>VLOOKUP(Table1[[#This Row],[topic_id]],'All Topics Data'!$A$2:$I$1243,8,FALSE)</f>
        <v>40359.443055555559</v>
      </c>
      <c r="N2153" s="7">
        <f>Table1[[#This Row],[Hui Reply?]]*(Table1[[#This Row],[post_time]]-Table1[[#This Row],[timestamp of previous reply]])</f>
        <v>0</v>
      </c>
      <c r="O2153" s="3">
        <f>O2152+Table1[[#This Row],[Hui Reply?]]</f>
        <v>502</v>
      </c>
      <c r="P2153" s="19">
        <f>INT(Table1[[#This Row],[post_time]])</f>
        <v>40359</v>
      </c>
      <c r="Q2153" s="3">
        <f>IF(Table1[[#This Row],[Hui Reply?]],VLOOKUP(Table1[[#This Row],[topic_id]],'All Topics Data'!$A$2:$E$1243,5,FALSE),0)</f>
        <v>0</v>
      </c>
      <c r="R2153" s="8">
        <f>Table1[[#This Row],[post_time]]+8/24</f>
        <v>40359.912361111114</v>
      </c>
      <c r="S2153" s="3">
        <f>IF(Table1[[#This Row],[post_position]]=1,0,SUMIFS($F$2:F2153,$H$2:H2153,Table1[[#This Row],[post_position]]-1,$C$2:C2153,Table1[[#This Row],[topic_id]]))</f>
        <v>40359.576782407406</v>
      </c>
    </row>
    <row r="2154" spans="1:19" x14ac:dyDescent="0.25">
      <c r="A2154" s="7">
        <v>2183</v>
      </c>
      <c r="B2154" s="7">
        <v>1</v>
      </c>
      <c r="C2154" s="7">
        <v>576</v>
      </c>
      <c r="D2154" s="7">
        <v>24</v>
      </c>
      <c r="F2154" s="8">
        <v>40359.59578703704</v>
      </c>
      <c r="G2154" s="7">
        <v>0</v>
      </c>
      <c r="H2154" s="7">
        <v>6</v>
      </c>
      <c r="I2154" s="7" t="b">
        <f t="shared" si="99"/>
        <v>1</v>
      </c>
      <c r="J2154" s="7" t="b">
        <f t="shared" si="100"/>
        <v>1</v>
      </c>
      <c r="K2154" s="7">
        <f t="shared" si="101"/>
        <v>1</v>
      </c>
      <c r="L2154" s="7">
        <f>WEEKDAY(Table1[[#This Row],[post_time]])</f>
        <v>4</v>
      </c>
      <c r="M2154" s="7">
        <f>VLOOKUP(Table1[[#This Row],[topic_id]],'All Topics Data'!$A$2:$I$1243,8,FALSE)</f>
        <v>40359.443055555559</v>
      </c>
      <c r="N2154" s="7">
        <f>Table1[[#This Row],[Hui Reply?]]*(Table1[[#This Row],[post_time]]-Table1[[#This Row],[timestamp of previous reply]])</f>
        <v>1.675925926247146E-2</v>
      </c>
      <c r="O2154" s="3">
        <f>O2153+Table1[[#This Row],[Hui Reply?]]</f>
        <v>503</v>
      </c>
      <c r="P2154" s="19">
        <f>INT(Table1[[#This Row],[post_time]])</f>
        <v>40359</v>
      </c>
      <c r="Q2154" s="3" t="str">
        <f>IF(Table1[[#This Row],[Hui Reply?]],VLOOKUP(Table1[[#This Row],[topic_id]],'All Topics Data'!$A$2:$E$1243,5,FALSE),0)</f>
        <v>PhilipCCFE</v>
      </c>
      <c r="R2154" s="8">
        <f>Table1[[#This Row],[post_time]]+8/24</f>
        <v>40359.929120370376</v>
      </c>
      <c r="S2154" s="3">
        <f>IF(Table1[[#This Row],[post_position]]=1,0,SUMIFS($F$2:F2154,$H$2:H2154,Table1[[#This Row],[post_position]]-1,$C$2:C2154,Table1[[#This Row],[topic_id]]))</f>
        <v>40359.579027777778</v>
      </c>
    </row>
    <row r="2155" spans="1:19" x14ac:dyDescent="0.25">
      <c r="A2155" s="7">
        <v>2184</v>
      </c>
      <c r="B2155" s="7">
        <v>1</v>
      </c>
      <c r="C2155" s="7">
        <v>577</v>
      </c>
      <c r="D2155" s="7">
        <v>24</v>
      </c>
      <c r="E2155" s="2"/>
      <c r="F2155" s="8">
        <v>40359.615312499998</v>
      </c>
      <c r="G2155" s="7">
        <v>0</v>
      </c>
      <c r="H2155" s="7">
        <v>2</v>
      </c>
      <c r="I2155" s="7" t="b">
        <f t="shared" si="99"/>
        <v>1</v>
      </c>
      <c r="J2155" s="7" t="b">
        <f t="shared" si="100"/>
        <v>1</v>
      </c>
      <c r="K2155" s="7">
        <f t="shared" si="101"/>
        <v>1</v>
      </c>
      <c r="L2155" s="7">
        <f>WEEKDAY(Table1[[#This Row],[post_time]])</f>
        <v>4</v>
      </c>
      <c r="M2155" s="7">
        <f>VLOOKUP(Table1[[#This Row],[topic_id]],'All Topics Data'!$A$2:$I$1243,8,FALSE)</f>
        <v>40359.554861111108</v>
      </c>
      <c r="N2155" s="7">
        <f>Table1[[#This Row],[Hui Reply?]]*(Table1[[#This Row],[post_time]]-Table1[[#This Row],[timestamp of previous reply]])</f>
        <v>6.0416666667151731E-2</v>
      </c>
      <c r="O2155" s="3">
        <f>O2154+Table1[[#This Row],[Hui Reply?]]</f>
        <v>504</v>
      </c>
      <c r="P2155" s="19">
        <f>INT(Table1[[#This Row],[post_time]])</f>
        <v>40359</v>
      </c>
      <c r="Q2155" s="3" t="str">
        <f>IF(Table1[[#This Row],[Hui Reply?]],VLOOKUP(Table1[[#This Row],[topic_id]],'All Topics Data'!$A$2:$E$1243,5,FALSE),0)</f>
        <v>ashfire</v>
      </c>
      <c r="R2155" s="8">
        <f>Table1[[#This Row],[post_time]]+8/24</f>
        <v>40359.948645833334</v>
      </c>
      <c r="S2155" s="3">
        <f>IF(Table1[[#This Row],[post_position]]=1,0,SUMIFS($F$2:F2155,$H$2:H2155,Table1[[#This Row],[post_position]]-1,$C$2:C2155,Table1[[#This Row],[topic_id]]))</f>
        <v>40359.554895833331</v>
      </c>
    </row>
    <row r="2156" spans="1:19" x14ac:dyDescent="0.25">
      <c r="A2156" s="7">
        <v>2185</v>
      </c>
      <c r="B2156" s="7">
        <v>1</v>
      </c>
      <c r="C2156" s="7">
        <v>578</v>
      </c>
      <c r="D2156" s="7">
        <v>2176</v>
      </c>
      <c r="E2156" s="2"/>
      <c r="F2156" s="8">
        <v>40359.65761574074</v>
      </c>
      <c r="G2156" s="7">
        <v>0</v>
      </c>
      <c r="H2156" s="7">
        <v>1</v>
      </c>
      <c r="I2156" s="7" t="b">
        <f t="shared" si="99"/>
        <v>0</v>
      </c>
      <c r="J2156" s="7" t="b">
        <f t="shared" si="100"/>
        <v>0</v>
      </c>
      <c r="K2156" s="7">
        <f t="shared" si="101"/>
        <v>0</v>
      </c>
      <c r="L2156" s="7">
        <f>WEEKDAY(Table1[[#This Row],[post_time]])</f>
        <v>4</v>
      </c>
      <c r="M2156" s="7">
        <f>VLOOKUP(Table1[[#This Row],[topic_id]],'All Topics Data'!$A$2:$I$1243,8,FALSE)</f>
        <v>40359.656944444447</v>
      </c>
      <c r="N2156" s="7">
        <f>Table1[[#This Row],[Hui Reply?]]*(Table1[[#This Row],[post_time]]-Table1[[#This Row],[timestamp of previous reply]])</f>
        <v>0</v>
      </c>
      <c r="O2156" s="3">
        <f>O2155+Table1[[#This Row],[Hui Reply?]]</f>
        <v>504</v>
      </c>
      <c r="P2156" s="19">
        <f>INT(Table1[[#This Row],[post_time]])</f>
        <v>40359</v>
      </c>
      <c r="Q2156" s="3">
        <f>IF(Table1[[#This Row],[Hui Reply?]],VLOOKUP(Table1[[#This Row],[topic_id]],'All Topics Data'!$A$2:$E$1243,5,FALSE),0)</f>
        <v>0</v>
      </c>
      <c r="R2156" s="8">
        <f>Table1[[#This Row],[post_time]]+8/24</f>
        <v>40359.990949074076</v>
      </c>
      <c r="S2156" s="3">
        <f>IF(Table1[[#This Row],[post_position]]=1,0,SUMIFS($F$2:F2156,$H$2:H2156,Table1[[#This Row],[post_position]]-1,$C$2:C2156,Table1[[#This Row],[topic_id]]))</f>
        <v>0</v>
      </c>
    </row>
    <row r="2157" spans="1:19" x14ac:dyDescent="0.25">
      <c r="A2157" s="7">
        <v>2186</v>
      </c>
      <c r="B2157" s="7">
        <v>1</v>
      </c>
      <c r="C2157" s="7">
        <v>579</v>
      </c>
      <c r="D2157" s="7">
        <v>6551</v>
      </c>
      <c r="E2157" s="2"/>
      <c r="F2157" s="8">
        <v>40359.661145833335</v>
      </c>
      <c r="G2157" s="7">
        <v>0</v>
      </c>
      <c r="H2157" s="7">
        <v>1</v>
      </c>
      <c r="I2157" s="7" t="b">
        <f t="shared" si="99"/>
        <v>0</v>
      </c>
      <c r="J2157" s="7" t="b">
        <f t="shared" si="100"/>
        <v>0</v>
      </c>
      <c r="K2157" s="7">
        <f t="shared" si="101"/>
        <v>0</v>
      </c>
      <c r="L2157" s="7">
        <f>WEEKDAY(Table1[[#This Row],[post_time]])</f>
        <v>4</v>
      </c>
      <c r="M2157" s="7">
        <f>VLOOKUP(Table1[[#This Row],[topic_id]],'All Topics Data'!$A$2:$I$1243,8,FALSE)</f>
        <v>40359.661111111112</v>
      </c>
      <c r="N2157" s="7">
        <f>Table1[[#This Row],[Hui Reply?]]*(Table1[[#This Row],[post_time]]-Table1[[#This Row],[timestamp of previous reply]])</f>
        <v>0</v>
      </c>
      <c r="O2157" s="3">
        <f>O2156+Table1[[#This Row],[Hui Reply?]]</f>
        <v>504</v>
      </c>
      <c r="P2157" s="19">
        <f>INT(Table1[[#This Row],[post_time]])</f>
        <v>40359</v>
      </c>
      <c r="Q2157" s="3">
        <f>IF(Table1[[#This Row],[Hui Reply?]],VLOOKUP(Table1[[#This Row],[topic_id]],'All Topics Data'!$A$2:$E$1243,5,FALSE),0)</f>
        <v>0</v>
      </c>
      <c r="R2157" s="8">
        <f>Table1[[#This Row],[post_time]]+8/24</f>
        <v>40359.994479166671</v>
      </c>
      <c r="S2157" s="3">
        <f>IF(Table1[[#This Row],[post_position]]=1,0,SUMIFS($F$2:F2157,$H$2:H2157,Table1[[#This Row],[post_position]]-1,$C$2:C2157,Table1[[#This Row],[topic_id]]))</f>
        <v>0</v>
      </c>
    </row>
    <row r="2158" spans="1:19" x14ac:dyDescent="0.25">
      <c r="A2158" s="7">
        <v>2187</v>
      </c>
      <c r="B2158" s="7">
        <v>4</v>
      </c>
      <c r="C2158" s="7">
        <v>2</v>
      </c>
      <c r="D2158" s="7">
        <v>6550</v>
      </c>
      <c r="E2158" s="2"/>
      <c r="F2158" s="8">
        <v>40359.66978009259</v>
      </c>
      <c r="G2158" s="7">
        <v>0</v>
      </c>
      <c r="H2158" s="7">
        <v>54</v>
      </c>
      <c r="I2158" s="7" t="b">
        <f t="shared" si="99"/>
        <v>0</v>
      </c>
      <c r="J2158" s="7" t="b">
        <f t="shared" si="100"/>
        <v>1</v>
      </c>
      <c r="K2158" s="7">
        <f t="shared" si="101"/>
        <v>0</v>
      </c>
      <c r="L2158" s="7">
        <f>WEEKDAY(Table1[[#This Row],[post_time]])</f>
        <v>4</v>
      </c>
      <c r="M2158" s="7">
        <f>VLOOKUP(Table1[[#This Row],[topic_id]],'All Topics Data'!$A$2:$I$1243,8,FALSE)</f>
        <v>40019.929861111108</v>
      </c>
      <c r="N2158" s="7">
        <f>Table1[[#This Row],[Hui Reply?]]*(Table1[[#This Row],[post_time]]-Table1[[#This Row],[timestamp of previous reply]])</f>
        <v>0</v>
      </c>
      <c r="O2158" s="3">
        <f>O2157+Table1[[#This Row],[Hui Reply?]]</f>
        <v>504</v>
      </c>
      <c r="P2158" s="19">
        <f>INT(Table1[[#This Row],[post_time]])</f>
        <v>40359</v>
      </c>
      <c r="Q2158" s="3">
        <f>IF(Table1[[#This Row],[Hui Reply?]],VLOOKUP(Table1[[#This Row],[topic_id]],'All Topics Data'!$A$2:$E$1243,5,FALSE),0)</f>
        <v>0</v>
      </c>
      <c r="R2158" s="8">
        <f>Table1[[#This Row],[post_time]]+8/24</f>
        <v>40360.003113425926</v>
      </c>
      <c r="S2158" s="3">
        <f>IF(Table1[[#This Row],[post_position]]=1,0,SUMIFS($F$2:F2158,$H$2:H2158,Table1[[#This Row],[post_position]]-1,$C$2:C2158,Table1[[#This Row],[topic_id]]))</f>
        <v>40344.516631944447</v>
      </c>
    </row>
    <row r="2159" spans="1:19" x14ac:dyDescent="0.25">
      <c r="A2159" s="7">
        <v>2188</v>
      </c>
      <c r="B2159" s="7">
        <v>1</v>
      </c>
      <c r="C2159" s="7">
        <v>554</v>
      </c>
      <c r="D2159" s="7">
        <v>6531</v>
      </c>
      <c r="E2159" s="2"/>
      <c r="F2159" s="8">
        <v>40359.681516203702</v>
      </c>
      <c r="G2159" s="7">
        <v>0</v>
      </c>
      <c r="H2159" s="7">
        <v>8</v>
      </c>
      <c r="I2159" s="7" t="b">
        <f t="shared" si="99"/>
        <v>0</v>
      </c>
      <c r="J2159" s="7" t="b">
        <f t="shared" si="100"/>
        <v>1</v>
      </c>
      <c r="K2159" s="7">
        <f t="shared" si="101"/>
        <v>0</v>
      </c>
      <c r="L2159" s="7">
        <f>WEEKDAY(Table1[[#This Row],[post_time]])</f>
        <v>4</v>
      </c>
      <c r="M2159" s="7">
        <f>VLOOKUP(Table1[[#This Row],[topic_id]],'All Topics Data'!$A$2:$I$1243,8,FALSE)</f>
        <v>40350.57708333333</v>
      </c>
      <c r="N2159" s="7">
        <f>Table1[[#This Row],[Hui Reply?]]*(Table1[[#This Row],[post_time]]-Table1[[#This Row],[timestamp of previous reply]])</f>
        <v>0</v>
      </c>
      <c r="O2159" s="3">
        <f>O2158+Table1[[#This Row],[Hui Reply?]]</f>
        <v>504</v>
      </c>
      <c r="P2159" s="19">
        <f>INT(Table1[[#This Row],[post_time]])</f>
        <v>40359</v>
      </c>
      <c r="Q2159" s="3">
        <f>IF(Table1[[#This Row],[Hui Reply?]],VLOOKUP(Table1[[#This Row],[topic_id]],'All Topics Data'!$A$2:$E$1243,5,FALSE),0)</f>
        <v>0</v>
      </c>
      <c r="R2159" s="8">
        <f>Table1[[#This Row],[post_time]]+8/24</f>
        <v>40360.014849537038</v>
      </c>
      <c r="S2159" s="3">
        <f>IF(Table1[[#This Row],[post_position]]=1,0,SUMIFS($F$2:F2159,$H$2:H2159,Table1[[#This Row],[post_position]]-1,$C$2:C2159,Table1[[#This Row],[topic_id]]))</f>
        <v>40359.007222222222</v>
      </c>
    </row>
    <row r="2160" spans="1:19" x14ac:dyDescent="0.25">
      <c r="A2160" s="7">
        <v>2189</v>
      </c>
      <c r="B2160" s="7">
        <v>1</v>
      </c>
      <c r="C2160" s="7">
        <v>579</v>
      </c>
      <c r="D2160" s="7">
        <v>1</v>
      </c>
      <c r="F2160" s="8">
        <v>40359.723483796297</v>
      </c>
      <c r="G2160" s="7">
        <v>0</v>
      </c>
      <c r="H2160" s="7">
        <v>2</v>
      </c>
      <c r="I2160" s="7" t="b">
        <f t="shared" si="99"/>
        <v>0</v>
      </c>
      <c r="J2160" s="7" t="b">
        <f t="shared" si="100"/>
        <v>1</v>
      </c>
      <c r="K2160" s="7">
        <f t="shared" si="101"/>
        <v>0</v>
      </c>
      <c r="L2160" s="7">
        <f>WEEKDAY(Table1[[#This Row],[post_time]])</f>
        <v>4</v>
      </c>
      <c r="M2160" s="7">
        <f>VLOOKUP(Table1[[#This Row],[topic_id]],'All Topics Data'!$A$2:$I$1243,8,FALSE)</f>
        <v>40359.661111111112</v>
      </c>
      <c r="N2160" s="7">
        <f>Table1[[#This Row],[Hui Reply?]]*(Table1[[#This Row],[post_time]]-Table1[[#This Row],[timestamp of previous reply]])</f>
        <v>0</v>
      </c>
      <c r="O2160" s="3">
        <f>O2159+Table1[[#This Row],[Hui Reply?]]</f>
        <v>504</v>
      </c>
      <c r="P2160" s="19">
        <f>INT(Table1[[#This Row],[post_time]])</f>
        <v>40359</v>
      </c>
      <c r="Q2160" s="3">
        <f>IF(Table1[[#This Row],[Hui Reply?]],VLOOKUP(Table1[[#This Row],[topic_id]],'All Topics Data'!$A$2:$E$1243,5,FALSE),0)</f>
        <v>0</v>
      </c>
      <c r="R2160" s="8">
        <f>Table1[[#This Row],[post_time]]+8/24</f>
        <v>40360.056817129633</v>
      </c>
      <c r="S2160" s="3">
        <f>IF(Table1[[#This Row],[post_position]]=1,0,SUMIFS($F$2:F2160,$H$2:H2160,Table1[[#This Row],[post_position]]-1,$C$2:C2160,Table1[[#This Row],[topic_id]]))</f>
        <v>40359.661145833335</v>
      </c>
    </row>
    <row r="2161" spans="1:19" x14ac:dyDescent="0.25">
      <c r="A2161" s="7">
        <v>2190</v>
      </c>
      <c r="B2161" s="7">
        <v>1</v>
      </c>
      <c r="C2161" s="7">
        <v>556</v>
      </c>
      <c r="D2161" s="7">
        <v>6547</v>
      </c>
      <c r="E2161" s="2"/>
      <c r="F2161" s="8">
        <v>40359.779687499999</v>
      </c>
      <c r="G2161" s="7">
        <v>0</v>
      </c>
      <c r="H2161" s="7">
        <v>4</v>
      </c>
      <c r="I2161" s="7" t="b">
        <f t="shared" si="99"/>
        <v>0</v>
      </c>
      <c r="J2161" s="7" t="b">
        <f t="shared" si="100"/>
        <v>1</v>
      </c>
      <c r="K2161" s="7">
        <f t="shared" si="101"/>
        <v>0</v>
      </c>
      <c r="L2161" s="7">
        <f>WEEKDAY(Table1[[#This Row],[post_time]])</f>
        <v>4</v>
      </c>
      <c r="M2161" s="7">
        <f>VLOOKUP(Table1[[#This Row],[topic_id]],'All Topics Data'!$A$2:$I$1243,8,FALSE)</f>
        <v>40351.229166666664</v>
      </c>
      <c r="N2161" s="7">
        <f>Table1[[#This Row],[Hui Reply?]]*(Table1[[#This Row],[post_time]]-Table1[[#This Row],[timestamp of previous reply]])</f>
        <v>0</v>
      </c>
      <c r="O2161" s="3">
        <f>O2160+Table1[[#This Row],[Hui Reply?]]</f>
        <v>504</v>
      </c>
      <c r="P2161" s="19">
        <f>INT(Table1[[#This Row],[post_time]])</f>
        <v>40359</v>
      </c>
      <c r="Q2161" s="3">
        <f>IF(Table1[[#This Row],[Hui Reply?]],VLOOKUP(Table1[[#This Row],[topic_id]],'All Topics Data'!$A$2:$E$1243,5,FALSE),0)</f>
        <v>0</v>
      </c>
      <c r="R2161" s="8">
        <f>Table1[[#This Row],[post_time]]+8/24</f>
        <v>40360.113020833334</v>
      </c>
      <c r="S2161" s="3">
        <f>IF(Table1[[#This Row],[post_position]]=1,0,SUMIFS($F$2:F2161,$H$2:H2161,Table1[[#This Row],[post_position]]-1,$C$2:C2161,Table1[[#This Row],[topic_id]]))</f>
        <v>40352.294386574074</v>
      </c>
    </row>
    <row r="2162" spans="1:19" x14ac:dyDescent="0.25">
      <c r="A2162" s="7">
        <v>2191</v>
      </c>
      <c r="B2162" s="7">
        <v>1</v>
      </c>
      <c r="C2162" s="7">
        <v>580</v>
      </c>
      <c r="D2162" s="7">
        <v>6552</v>
      </c>
      <c r="E2162" s="2"/>
      <c r="F2162" s="8">
        <v>40359.826203703706</v>
      </c>
      <c r="G2162" s="7">
        <v>0</v>
      </c>
      <c r="H2162" s="7">
        <v>1</v>
      </c>
      <c r="I2162" s="7" t="b">
        <f t="shared" si="99"/>
        <v>0</v>
      </c>
      <c r="J2162" s="7" t="b">
        <f t="shared" si="100"/>
        <v>0</v>
      </c>
      <c r="K2162" s="7">
        <f t="shared" si="101"/>
        <v>0</v>
      </c>
      <c r="L2162" s="7">
        <f>WEEKDAY(Table1[[#This Row],[post_time]])</f>
        <v>4</v>
      </c>
      <c r="M2162" s="7">
        <f>VLOOKUP(Table1[[#This Row],[topic_id]],'All Topics Data'!$A$2:$I$1243,8,FALSE)</f>
        <v>40359.825694444444</v>
      </c>
      <c r="N2162" s="7">
        <f>Table1[[#This Row],[Hui Reply?]]*(Table1[[#This Row],[post_time]]-Table1[[#This Row],[timestamp of previous reply]])</f>
        <v>0</v>
      </c>
      <c r="O2162" s="3">
        <f>O2161+Table1[[#This Row],[Hui Reply?]]</f>
        <v>504</v>
      </c>
      <c r="P2162" s="19">
        <f>INT(Table1[[#This Row],[post_time]])</f>
        <v>40359</v>
      </c>
      <c r="Q2162" s="3">
        <f>IF(Table1[[#This Row],[Hui Reply?]],VLOOKUP(Table1[[#This Row],[topic_id]],'All Topics Data'!$A$2:$E$1243,5,FALSE),0)</f>
        <v>0</v>
      </c>
      <c r="R2162" s="8">
        <f>Table1[[#This Row],[post_time]]+8/24</f>
        <v>40360.159537037041</v>
      </c>
      <c r="S2162" s="3">
        <f>IF(Table1[[#This Row],[post_position]]=1,0,SUMIFS($F$2:F2162,$H$2:H2162,Table1[[#This Row],[post_position]]-1,$C$2:C2162,Table1[[#This Row],[topic_id]]))</f>
        <v>0</v>
      </c>
    </row>
    <row r="2163" spans="1:19" x14ac:dyDescent="0.25">
      <c r="A2163" s="7">
        <v>2192</v>
      </c>
      <c r="B2163" s="7">
        <v>1</v>
      </c>
      <c r="C2163" s="7">
        <v>575</v>
      </c>
      <c r="D2163" s="7">
        <v>1880</v>
      </c>
      <c r="E2163" s="2"/>
      <c r="F2163" s="8">
        <v>40359.828692129631</v>
      </c>
      <c r="G2163" s="7">
        <v>0</v>
      </c>
      <c r="H2163" s="7">
        <v>3</v>
      </c>
      <c r="I2163" s="7" t="b">
        <f t="shared" si="99"/>
        <v>0</v>
      </c>
      <c r="J2163" s="7" t="b">
        <f t="shared" si="100"/>
        <v>1</v>
      </c>
      <c r="K2163" s="7">
        <f t="shared" si="101"/>
        <v>0</v>
      </c>
      <c r="L2163" s="7">
        <f>WEEKDAY(Table1[[#This Row],[post_time]])</f>
        <v>4</v>
      </c>
      <c r="M2163" s="7">
        <f>VLOOKUP(Table1[[#This Row],[topic_id]],'All Topics Data'!$A$2:$I$1243,8,FALSE)</f>
        <v>40358.781944444447</v>
      </c>
      <c r="N2163" s="7">
        <f>Table1[[#This Row],[Hui Reply?]]*(Table1[[#This Row],[post_time]]-Table1[[#This Row],[timestamp of previous reply]])</f>
        <v>0</v>
      </c>
      <c r="O2163" s="3">
        <f>O2162+Table1[[#This Row],[Hui Reply?]]</f>
        <v>504</v>
      </c>
      <c r="P2163" s="19">
        <f>INT(Table1[[#This Row],[post_time]])</f>
        <v>40359</v>
      </c>
      <c r="Q2163" s="3">
        <f>IF(Table1[[#This Row],[Hui Reply?]],VLOOKUP(Table1[[#This Row],[topic_id]],'All Topics Data'!$A$2:$E$1243,5,FALSE),0)</f>
        <v>0</v>
      </c>
      <c r="R2163" s="8">
        <f>Table1[[#This Row],[post_time]]+8/24</f>
        <v>40360.162025462967</v>
      </c>
      <c r="S2163" s="3">
        <f>IF(Table1[[#This Row],[post_position]]=1,0,SUMIFS($F$2:F2163,$H$2:H2163,Table1[[#This Row],[post_position]]-1,$C$2:C2163,Table1[[#This Row],[topic_id]]))</f>
        <v>40358.993726851855</v>
      </c>
    </row>
    <row r="2164" spans="1:19" x14ac:dyDescent="0.25">
      <c r="A2164" s="7">
        <v>2193</v>
      </c>
      <c r="B2164" s="7">
        <v>1</v>
      </c>
      <c r="C2164" s="7">
        <v>575</v>
      </c>
      <c r="D2164" s="7">
        <v>1880</v>
      </c>
      <c r="F2164" s="8">
        <v>40359.833379629628</v>
      </c>
      <c r="G2164" s="7">
        <v>0</v>
      </c>
      <c r="H2164" s="7">
        <v>4</v>
      </c>
      <c r="I2164" s="7" t="b">
        <f t="shared" si="99"/>
        <v>0</v>
      </c>
      <c r="J2164" s="7" t="b">
        <f t="shared" si="100"/>
        <v>1</v>
      </c>
      <c r="K2164" s="7">
        <f t="shared" si="101"/>
        <v>0</v>
      </c>
      <c r="L2164" s="7">
        <f>WEEKDAY(Table1[[#This Row],[post_time]])</f>
        <v>4</v>
      </c>
      <c r="M2164" s="7">
        <f>VLOOKUP(Table1[[#This Row],[topic_id]],'All Topics Data'!$A$2:$I$1243,8,FALSE)</f>
        <v>40358.781944444447</v>
      </c>
      <c r="N2164" s="7">
        <f>Table1[[#This Row],[Hui Reply?]]*(Table1[[#This Row],[post_time]]-Table1[[#This Row],[timestamp of previous reply]])</f>
        <v>0</v>
      </c>
      <c r="O2164" s="3">
        <f>O2163+Table1[[#This Row],[Hui Reply?]]</f>
        <v>504</v>
      </c>
      <c r="P2164" s="19">
        <f>INT(Table1[[#This Row],[post_time]])</f>
        <v>40359</v>
      </c>
      <c r="Q2164" s="3">
        <f>IF(Table1[[#This Row],[Hui Reply?]],VLOOKUP(Table1[[#This Row],[topic_id]],'All Topics Data'!$A$2:$E$1243,5,FALSE),0)</f>
        <v>0</v>
      </c>
      <c r="R2164" s="8">
        <f>Table1[[#This Row],[post_time]]+8/24</f>
        <v>40360.166712962964</v>
      </c>
      <c r="S2164" s="3">
        <f>IF(Table1[[#This Row],[post_position]]=1,0,SUMIFS($F$2:F2164,$H$2:H2164,Table1[[#This Row],[post_position]]-1,$C$2:C2164,Table1[[#This Row],[topic_id]]))</f>
        <v>40359.828692129631</v>
      </c>
    </row>
    <row r="2165" spans="1:19" x14ac:dyDescent="0.25">
      <c r="A2165" s="7">
        <v>2194</v>
      </c>
      <c r="B2165" s="7">
        <v>1</v>
      </c>
      <c r="C2165" s="7">
        <v>575</v>
      </c>
      <c r="D2165" s="7">
        <v>1880</v>
      </c>
      <c r="E2165" s="2"/>
      <c r="F2165" s="8">
        <v>40359.899456018517</v>
      </c>
      <c r="G2165" s="7">
        <v>0</v>
      </c>
      <c r="H2165" s="7">
        <v>5</v>
      </c>
      <c r="I2165" s="7" t="b">
        <f t="shared" si="99"/>
        <v>0</v>
      </c>
      <c r="J2165" s="7" t="b">
        <f t="shared" si="100"/>
        <v>1</v>
      </c>
      <c r="K2165" s="7">
        <f t="shared" si="101"/>
        <v>0</v>
      </c>
      <c r="L2165" s="7">
        <f>WEEKDAY(Table1[[#This Row],[post_time]])</f>
        <v>4</v>
      </c>
      <c r="M2165" s="7">
        <f>VLOOKUP(Table1[[#This Row],[topic_id]],'All Topics Data'!$A$2:$I$1243,8,FALSE)</f>
        <v>40358.781944444447</v>
      </c>
      <c r="N2165" s="7">
        <f>Table1[[#This Row],[Hui Reply?]]*(Table1[[#This Row],[post_time]]-Table1[[#This Row],[timestamp of previous reply]])</f>
        <v>0</v>
      </c>
      <c r="O2165" s="3">
        <f>O2164+Table1[[#This Row],[Hui Reply?]]</f>
        <v>504</v>
      </c>
      <c r="P2165" s="19">
        <f>INT(Table1[[#This Row],[post_time]])</f>
        <v>40359</v>
      </c>
      <c r="Q2165" s="3">
        <f>IF(Table1[[#This Row],[Hui Reply?]],VLOOKUP(Table1[[#This Row],[topic_id]],'All Topics Data'!$A$2:$E$1243,5,FALSE),0)</f>
        <v>0</v>
      </c>
      <c r="R2165" s="8">
        <f>Table1[[#This Row],[post_time]]+8/24</f>
        <v>40360.232789351852</v>
      </c>
      <c r="S2165" s="3">
        <f>IF(Table1[[#This Row],[post_position]]=1,0,SUMIFS($F$2:F2165,$H$2:H2165,Table1[[#This Row],[post_position]]-1,$C$2:C2165,Table1[[#This Row],[topic_id]]))</f>
        <v>40359.833379629628</v>
      </c>
    </row>
    <row r="2166" spans="1:19" x14ac:dyDescent="0.25">
      <c r="A2166" s="7">
        <v>2195</v>
      </c>
      <c r="B2166" s="7">
        <v>1</v>
      </c>
      <c r="C2166" s="7">
        <v>580</v>
      </c>
      <c r="D2166" s="7">
        <v>6458</v>
      </c>
      <c r="E2166" s="2"/>
      <c r="F2166" s="8">
        <v>40359.927245370367</v>
      </c>
      <c r="G2166" s="7">
        <v>0</v>
      </c>
      <c r="H2166" s="7">
        <v>2</v>
      </c>
      <c r="I2166" s="7" t="b">
        <f t="shared" si="99"/>
        <v>0</v>
      </c>
      <c r="J2166" s="7" t="b">
        <f t="shared" si="100"/>
        <v>1</v>
      </c>
      <c r="K2166" s="7">
        <f t="shared" si="101"/>
        <v>0</v>
      </c>
      <c r="L2166" s="7">
        <f>WEEKDAY(Table1[[#This Row],[post_time]])</f>
        <v>4</v>
      </c>
      <c r="M2166" s="7">
        <f>VLOOKUP(Table1[[#This Row],[topic_id]],'All Topics Data'!$A$2:$I$1243,8,FALSE)</f>
        <v>40359.825694444444</v>
      </c>
      <c r="N2166" s="7">
        <f>Table1[[#This Row],[Hui Reply?]]*(Table1[[#This Row],[post_time]]-Table1[[#This Row],[timestamp of previous reply]])</f>
        <v>0</v>
      </c>
      <c r="O2166" s="3">
        <f>O2165+Table1[[#This Row],[Hui Reply?]]</f>
        <v>504</v>
      </c>
      <c r="P2166" s="19">
        <f>INT(Table1[[#This Row],[post_time]])</f>
        <v>40359</v>
      </c>
      <c r="Q2166" s="3">
        <f>IF(Table1[[#This Row],[Hui Reply?]],VLOOKUP(Table1[[#This Row],[topic_id]],'All Topics Data'!$A$2:$E$1243,5,FALSE),0)</f>
        <v>0</v>
      </c>
      <c r="R2166" s="8">
        <f>Table1[[#This Row],[post_time]]+8/24</f>
        <v>40360.260578703703</v>
      </c>
      <c r="S2166" s="3">
        <f>IF(Table1[[#This Row],[post_position]]=1,0,SUMIFS($F$2:F2166,$H$2:H2166,Table1[[#This Row],[post_position]]-1,$C$2:C2166,Table1[[#This Row],[topic_id]]))</f>
        <v>40359.826203703706</v>
      </c>
    </row>
    <row r="2167" spans="1:19" x14ac:dyDescent="0.25">
      <c r="A2167" s="7">
        <v>2196</v>
      </c>
      <c r="B2167" s="7">
        <v>1</v>
      </c>
      <c r="C2167" s="7">
        <v>575</v>
      </c>
      <c r="D2167" s="7">
        <v>6458</v>
      </c>
      <c r="F2167" s="8">
        <v>40359.929930555554</v>
      </c>
      <c r="G2167" s="7">
        <v>0</v>
      </c>
      <c r="H2167" s="7">
        <v>6</v>
      </c>
      <c r="I2167" s="7" t="b">
        <f t="shared" si="99"/>
        <v>0</v>
      </c>
      <c r="J2167" s="7" t="b">
        <f t="shared" si="100"/>
        <v>1</v>
      </c>
      <c r="K2167" s="7">
        <f t="shared" si="101"/>
        <v>0</v>
      </c>
      <c r="L2167" s="7">
        <f>WEEKDAY(Table1[[#This Row],[post_time]])</f>
        <v>4</v>
      </c>
      <c r="M2167" s="7">
        <f>VLOOKUP(Table1[[#This Row],[topic_id]],'All Topics Data'!$A$2:$I$1243,8,FALSE)</f>
        <v>40358.781944444447</v>
      </c>
      <c r="N2167" s="7">
        <f>Table1[[#This Row],[Hui Reply?]]*(Table1[[#This Row],[post_time]]-Table1[[#This Row],[timestamp of previous reply]])</f>
        <v>0</v>
      </c>
      <c r="O2167" s="3">
        <f>O2166+Table1[[#This Row],[Hui Reply?]]</f>
        <v>504</v>
      </c>
      <c r="P2167" s="19">
        <f>INT(Table1[[#This Row],[post_time]])</f>
        <v>40359</v>
      </c>
      <c r="Q2167" s="3">
        <f>IF(Table1[[#This Row],[Hui Reply?]],VLOOKUP(Table1[[#This Row],[topic_id]],'All Topics Data'!$A$2:$E$1243,5,FALSE),0)</f>
        <v>0</v>
      </c>
      <c r="R2167" s="8">
        <f>Table1[[#This Row],[post_time]]+8/24</f>
        <v>40360.26326388889</v>
      </c>
      <c r="S2167" s="3">
        <f>IF(Table1[[#This Row],[post_position]]=1,0,SUMIFS($F$2:F2167,$H$2:H2167,Table1[[#This Row],[post_position]]-1,$C$2:C2167,Table1[[#This Row],[topic_id]]))</f>
        <v>40359.899456018517</v>
      </c>
    </row>
    <row r="2168" spans="1:19" x14ac:dyDescent="0.25">
      <c r="A2168" s="7">
        <v>2197</v>
      </c>
      <c r="B2168" s="7">
        <v>1</v>
      </c>
      <c r="C2168" s="7">
        <v>580</v>
      </c>
      <c r="D2168" s="7">
        <v>2865</v>
      </c>
      <c r="F2168" s="8">
        <v>40359.932870370372</v>
      </c>
      <c r="G2168" s="7">
        <v>0</v>
      </c>
      <c r="H2168" s="7">
        <v>3</v>
      </c>
      <c r="I2168" s="7" t="b">
        <f t="shared" si="99"/>
        <v>0</v>
      </c>
      <c r="J2168" s="7" t="b">
        <f t="shared" si="100"/>
        <v>1</v>
      </c>
      <c r="K2168" s="7">
        <f t="shared" si="101"/>
        <v>0</v>
      </c>
      <c r="L2168" s="7">
        <f>WEEKDAY(Table1[[#This Row],[post_time]])</f>
        <v>4</v>
      </c>
      <c r="M2168" s="7">
        <f>VLOOKUP(Table1[[#This Row],[topic_id]],'All Topics Data'!$A$2:$I$1243,8,FALSE)</f>
        <v>40359.825694444444</v>
      </c>
      <c r="N2168" s="7">
        <f>Table1[[#This Row],[Hui Reply?]]*(Table1[[#This Row],[post_time]]-Table1[[#This Row],[timestamp of previous reply]])</f>
        <v>0</v>
      </c>
      <c r="O2168" s="3">
        <f>O2167+Table1[[#This Row],[Hui Reply?]]</f>
        <v>504</v>
      </c>
      <c r="P2168" s="19">
        <f>INT(Table1[[#This Row],[post_time]])</f>
        <v>40359</v>
      </c>
      <c r="Q2168" s="3">
        <f>IF(Table1[[#This Row],[Hui Reply?]],VLOOKUP(Table1[[#This Row],[topic_id]],'All Topics Data'!$A$2:$E$1243,5,FALSE),0)</f>
        <v>0</v>
      </c>
      <c r="R2168" s="8">
        <f>Table1[[#This Row],[post_time]]+8/24</f>
        <v>40360.266203703708</v>
      </c>
      <c r="S2168" s="3">
        <f>IF(Table1[[#This Row],[post_position]]=1,0,SUMIFS($F$2:F2168,$H$2:H2168,Table1[[#This Row],[post_position]]-1,$C$2:C2168,Table1[[#This Row],[topic_id]]))</f>
        <v>40359.927245370367</v>
      </c>
    </row>
    <row r="2169" spans="1:19" x14ac:dyDescent="0.25">
      <c r="A2169" s="7">
        <v>2198</v>
      </c>
      <c r="B2169" s="7">
        <v>1</v>
      </c>
      <c r="C2169" s="7">
        <v>578</v>
      </c>
      <c r="D2169" s="7">
        <v>2176</v>
      </c>
      <c r="E2169" s="2"/>
      <c r="F2169" s="8">
        <v>40360.006724537037</v>
      </c>
      <c r="G2169" s="7">
        <v>0</v>
      </c>
      <c r="H2169" s="7">
        <v>2</v>
      </c>
      <c r="I2169" s="7" t="b">
        <f t="shared" si="99"/>
        <v>0</v>
      </c>
      <c r="J2169" s="7" t="b">
        <f t="shared" si="100"/>
        <v>1</v>
      </c>
      <c r="K2169" s="7">
        <f t="shared" si="101"/>
        <v>0</v>
      </c>
      <c r="L2169" s="7">
        <f>WEEKDAY(Table1[[#This Row],[post_time]])</f>
        <v>5</v>
      </c>
      <c r="M2169" s="7">
        <f>VLOOKUP(Table1[[#This Row],[topic_id]],'All Topics Data'!$A$2:$I$1243,8,FALSE)</f>
        <v>40359.656944444447</v>
      </c>
      <c r="N2169" s="7">
        <f>Table1[[#This Row],[Hui Reply?]]*(Table1[[#This Row],[post_time]]-Table1[[#This Row],[timestamp of previous reply]])</f>
        <v>0</v>
      </c>
      <c r="O2169" s="3">
        <f>O2168+Table1[[#This Row],[Hui Reply?]]</f>
        <v>504</v>
      </c>
      <c r="P2169" s="19">
        <f>INT(Table1[[#This Row],[post_time]])</f>
        <v>40360</v>
      </c>
      <c r="Q2169" s="3">
        <f>IF(Table1[[#This Row],[Hui Reply?]],VLOOKUP(Table1[[#This Row],[topic_id]],'All Topics Data'!$A$2:$E$1243,5,FALSE),0)</f>
        <v>0</v>
      </c>
      <c r="R2169" s="8">
        <f>Table1[[#This Row],[post_time]]+8/24</f>
        <v>40360.340057870373</v>
      </c>
      <c r="S2169" s="3">
        <f>IF(Table1[[#This Row],[post_position]]=1,0,SUMIFS($F$2:F2169,$H$2:H2169,Table1[[#This Row],[post_position]]-1,$C$2:C2169,Table1[[#This Row],[topic_id]]))</f>
        <v>40359.65761574074</v>
      </c>
    </row>
    <row r="2170" spans="1:19" x14ac:dyDescent="0.25">
      <c r="A2170" s="7">
        <v>2199</v>
      </c>
      <c r="B2170" s="7">
        <v>1</v>
      </c>
      <c r="C2170" s="7">
        <v>578</v>
      </c>
      <c r="D2170" s="7">
        <v>24</v>
      </c>
      <c r="F2170" s="8">
        <v>40360.017881944441</v>
      </c>
      <c r="G2170" s="7">
        <v>0</v>
      </c>
      <c r="H2170" s="7">
        <v>3</v>
      </c>
      <c r="I2170" s="7" t="b">
        <f t="shared" si="99"/>
        <v>1</v>
      </c>
      <c r="J2170" s="7" t="b">
        <f t="shared" si="100"/>
        <v>1</v>
      </c>
      <c r="K2170" s="7">
        <f t="shared" si="101"/>
        <v>1</v>
      </c>
      <c r="L2170" s="7">
        <f>WEEKDAY(Table1[[#This Row],[post_time]])</f>
        <v>5</v>
      </c>
      <c r="M2170" s="7">
        <f>VLOOKUP(Table1[[#This Row],[topic_id]],'All Topics Data'!$A$2:$I$1243,8,FALSE)</f>
        <v>40359.656944444447</v>
      </c>
      <c r="N2170" s="7">
        <f>Table1[[#This Row],[Hui Reply?]]*(Table1[[#This Row],[post_time]]-Table1[[#This Row],[timestamp of previous reply]])</f>
        <v>1.1157407403516117E-2</v>
      </c>
      <c r="O2170" s="3">
        <f>O2169+Table1[[#This Row],[Hui Reply?]]</f>
        <v>505</v>
      </c>
      <c r="P2170" s="19">
        <f>INT(Table1[[#This Row],[post_time]])</f>
        <v>40360</v>
      </c>
      <c r="Q2170" s="3" t="str">
        <f>IF(Table1[[#This Row],[Hui Reply?]],VLOOKUP(Table1[[#This Row],[topic_id]],'All Topics Data'!$A$2:$E$1243,5,FALSE),0)</f>
        <v>wsnyder</v>
      </c>
      <c r="R2170" s="8">
        <f>Table1[[#This Row],[post_time]]+8/24</f>
        <v>40360.351215277777</v>
      </c>
      <c r="S2170" s="3">
        <f>IF(Table1[[#This Row],[post_position]]=1,0,SUMIFS($F$2:F2170,$H$2:H2170,Table1[[#This Row],[post_position]]-1,$C$2:C2170,Table1[[#This Row],[topic_id]]))</f>
        <v>40360.006724537037</v>
      </c>
    </row>
    <row r="2171" spans="1:19" x14ac:dyDescent="0.25">
      <c r="A2171" s="7">
        <v>2200</v>
      </c>
      <c r="B2171" s="7">
        <v>1</v>
      </c>
      <c r="C2171" s="7">
        <v>581</v>
      </c>
      <c r="D2171" s="7">
        <v>1159</v>
      </c>
      <c r="E2171" s="2"/>
      <c r="F2171" s="8">
        <v>40360.040312500001</v>
      </c>
      <c r="G2171" s="7">
        <v>0</v>
      </c>
      <c r="H2171" s="7">
        <v>1</v>
      </c>
      <c r="I2171" s="7" t="b">
        <f t="shared" si="99"/>
        <v>0</v>
      </c>
      <c r="J2171" s="7" t="b">
        <f t="shared" si="100"/>
        <v>0</v>
      </c>
      <c r="K2171" s="7">
        <f t="shared" si="101"/>
        <v>0</v>
      </c>
      <c r="L2171" s="7">
        <f>WEEKDAY(Table1[[#This Row],[post_time]])</f>
        <v>5</v>
      </c>
      <c r="M2171" s="7">
        <f>VLOOKUP(Table1[[#This Row],[topic_id]],'All Topics Data'!$A$2:$I$1243,8,FALSE)</f>
        <v>40360.040277777778</v>
      </c>
      <c r="N2171" s="7">
        <f>Table1[[#This Row],[Hui Reply?]]*(Table1[[#This Row],[post_time]]-Table1[[#This Row],[timestamp of previous reply]])</f>
        <v>0</v>
      </c>
      <c r="O2171" s="3">
        <f>O2170+Table1[[#This Row],[Hui Reply?]]</f>
        <v>505</v>
      </c>
      <c r="P2171" s="19">
        <f>INT(Table1[[#This Row],[post_time]])</f>
        <v>40360</v>
      </c>
      <c r="Q2171" s="3">
        <f>IF(Table1[[#This Row],[Hui Reply?]],VLOOKUP(Table1[[#This Row],[topic_id]],'All Topics Data'!$A$2:$E$1243,5,FALSE),0)</f>
        <v>0</v>
      </c>
      <c r="R2171" s="8">
        <f>Table1[[#This Row],[post_time]]+8/24</f>
        <v>40360.373645833337</v>
      </c>
      <c r="S2171" s="3">
        <f>IF(Table1[[#This Row],[post_position]]=1,0,SUMIFS($F$2:F2171,$H$2:H2171,Table1[[#This Row],[post_position]]-1,$C$2:C2171,Table1[[#This Row],[topic_id]]))</f>
        <v>0</v>
      </c>
    </row>
    <row r="2172" spans="1:19" x14ac:dyDescent="0.25">
      <c r="A2172" s="7">
        <v>2201</v>
      </c>
      <c r="B2172" s="7">
        <v>1</v>
      </c>
      <c r="C2172" s="7">
        <v>581</v>
      </c>
      <c r="D2172" s="7">
        <v>24</v>
      </c>
      <c r="F2172" s="8">
        <v>40360.103738425925</v>
      </c>
      <c r="G2172" s="7">
        <v>0</v>
      </c>
      <c r="H2172" s="7">
        <v>2</v>
      </c>
      <c r="I2172" s="7" t="b">
        <f t="shared" si="99"/>
        <v>1</v>
      </c>
      <c r="J2172" s="7" t="b">
        <f t="shared" si="100"/>
        <v>1</v>
      </c>
      <c r="K2172" s="7">
        <f t="shared" si="101"/>
        <v>1</v>
      </c>
      <c r="L2172" s="7">
        <f>WEEKDAY(Table1[[#This Row],[post_time]])</f>
        <v>5</v>
      </c>
      <c r="M2172" s="7">
        <f>VLOOKUP(Table1[[#This Row],[topic_id]],'All Topics Data'!$A$2:$I$1243,8,FALSE)</f>
        <v>40360.040277777778</v>
      </c>
      <c r="N2172" s="7">
        <f>Table1[[#This Row],[Hui Reply?]]*(Table1[[#This Row],[post_time]]-Table1[[#This Row],[timestamp of previous reply]])</f>
        <v>6.3425925924093463E-2</v>
      </c>
      <c r="O2172" s="3">
        <f>O2171+Table1[[#This Row],[Hui Reply?]]</f>
        <v>506</v>
      </c>
      <c r="P2172" s="19">
        <f>INT(Table1[[#This Row],[post_time]])</f>
        <v>40360</v>
      </c>
      <c r="Q2172" s="3" t="str">
        <f>IF(Table1[[#This Row],[Hui Reply?]],VLOOKUP(Table1[[#This Row],[topic_id]],'All Topics Data'!$A$2:$E$1243,5,FALSE),0)</f>
        <v>mvirgilio53</v>
      </c>
      <c r="R2172" s="8">
        <f>Table1[[#This Row],[post_time]]+8/24</f>
        <v>40360.437071759261</v>
      </c>
      <c r="S2172" s="3">
        <f>IF(Table1[[#This Row],[post_position]]=1,0,SUMIFS($F$2:F2172,$H$2:H2172,Table1[[#This Row],[post_position]]-1,$C$2:C2172,Table1[[#This Row],[topic_id]]))</f>
        <v>40360.040312500001</v>
      </c>
    </row>
    <row r="2173" spans="1:19" x14ac:dyDescent="0.25">
      <c r="A2173" s="7">
        <v>2202</v>
      </c>
      <c r="B2173" s="7">
        <v>1</v>
      </c>
      <c r="C2173" s="7">
        <v>577</v>
      </c>
      <c r="D2173" s="7">
        <v>6389</v>
      </c>
      <c r="F2173" s="8">
        <v>40360.268587962964</v>
      </c>
      <c r="G2173" s="7">
        <v>0</v>
      </c>
      <c r="H2173" s="7">
        <v>3</v>
      </c>
      <c r="I2173" s="7" t="b">
        <f t="shared" si="99"/>
        <v>0</v>
      </c>
      <c r="J2173" s="7" t="b">
        <f t="shared" si="100"/>
        <v>1</v>
      </c>
      <c r="K2173" s="7">
        <f t="shared" si="101"/>
        <v>0</v>
      </c>
      <c r="L2173" s="7">
        <f>WEEKDAY(Table1[[#This Row],[post_time]])</f>
        <v>5</v>
      </c>
      <c r="M2173" s="7">
        <f>VLOOKUP(Table1[[#This Row],[topic_id]],'All Topics Data'!$A$2:$I$1243,8,FALSE)</f>
        <v>40359.554861111108</v>
      </c>
      <c r="N2173" s="7">
        <f>Table1[[#This Row],[Hui Reply?]]*(Table1[[#This Row],[post_time]]-Table1[[#This Row],[timestamp of previous reply]])</f>
        <v>0</v>
      </c>
      <c r="O2173" s="3">
        <f>O2172+Table1[[#This Row],[Hui Reply?]]</f>
        <v>506</v>
      </c>
      <c r="P2173" s="19">
        <f>INT(Table1[[#This Row],[post_time]])</f>
        <v>40360</v>
      </c>
      <c r="Q2173" s="3">
        <f>IF(Table1[[#This Row],[Hui Reply?]],VLOOKUP(Table1[[#This Row],[topic_id]],'All Topics Data'!$A$2:$E$1243,5,FALSE),0)</f>
        <v>0</v>
      </c>
      <c r="R2173" s="8">
        <f>Table1[[#This Row],[post_time]]+8/24</f>
        <v>40360.6019212963</v>
      </c>
      <c r="S2173" s="3">
        <f>IF(Table1[[#This Row],[post_position]]=1,0,SUMIFS($F$2:F2173,$H$2:H2173,Table1[[#This Row],[post_position]]-1,$C$2:C2173,Table1[[#This Row],[topic_id]]))</f>
        <v>40359.615312499998</v>
      </c>
    </row>
    <row r="2174" spans="1:19" x14ac:dyDescent="0.25">
      <c r="A2174" s="7">
        <v>2203</v>
      </c>
      <c r="B2174" s="7">
        <v>1</v>
      </c>
      <c r="C2174" s="7">
        <v>562</v>
      </c>
      <c r="D2174" s="7">
        <v>6539</v>
      </c>
      <c r="E2174" s="2"/>
      <c r="F2174" s="8">
        <v>40360.352476851855</v>
      </c>
      <c r="G2174" s="7">
        <v>0</v>
      </c>
      <c r="H2174" s="7">
        <v>3</v>
      </c>
      <c r="I2174" s="7" t="b">
        <f t="shared" si="99"/>
        <v>0</v>
      </c>
      <c r="J2174" s="7" t="b">
        <f t="shared" si="100"/>
        <v>1</v>
      </c>
      <c r="K2174" s="7">
        <f t="shared" si="101"/>
        <v>0</v>
      </c>
      <c r="L2174" s="7">
        <f>WEEKDAY(Table1[[#This Row],[post_time]])</f>
        <v>5</v>
      </c>
      <c r="M2174" s="7">
        <f>VLOOKUP(Table1[[#This Row],[topic_id]],'All Topics Data'!$A$2:$I$1243,8,FALSE)</f>
        <v>40352.890277777777</v>
      </c>
      <c r="N2174" s="7">
        <f>Table1[[#This Row],[Hui Reply?]]*(Table1[[#This Row],[post_time]]-Table1[[#This Row],[timestamp of previous reply]])</f>
        <v>0</v>
      </c>
      <c r="O2174" s="3">
        <f>O2173+Table1[[#This Row],[Hui Reply?]]</f>
        <v>506</v>
      </c>
      <c r="P2174" s="19">
        <f>INT(Table1[[#This Row],[post_time]])</f>
        <v>40360</v>
      </c>
      <c r="Q2174" s="3">
        <f>IF(Table1[[#This Row],[Hui Reply?]],VLOOKUP(Table1[[#This Row],[topic_id]],'All Topics Data'!$A$2:$E$1243,5,FALSE),0)</f>
        <v>0</v>
      </c>
      <c r="R2174" s="8">
        <f>Table1[[#This Row],[post_time]]+8/24</f>
        <v>40360.68581018519</v>
      </c>
      <c r="S2174" s="3">
        <f>IF(Table1[[#This Row],[post_position]]=1,0,SUMIFS($F$2:F2174,$H$2:H2174,Table1[[#This Row],[post_position]]-1,$C$2:C2174,Table1[[#This Row],[topic_id]]))</f>
        <v>40355.000347222223</v>
      </c>
    </row>
    <row r="2175" spans="1:19" x14ac:dyDescent="0.25">
      <c r="A2175" s="7">
        <v>2204</v>
      </c>
      <c r="B2175" s="7">
        <v>1</v>
      </c>
      <c r="C2175" s="7">
        <v>576</v>
      </c>
      <c r="D2175" s="7">
        <v>5837</v>
      </c>
      <c r="E2175" s="2"/>
      <c r="F2175" s="8">
        <v>40360.403090277781</v>
      </c>
      <c r="G2175" s="7">
        <v>0</v>
      </c>
      <c r="H2175" s="7">
        <v>7</v>
      </c>
      <c r="I2175" s="7" t="b">
        <f t="shared" si="99"/>
        <v>0</v>
      </c>
      <c r="J2175" s="7" t="b">
        <f t="shared" si="100"/>
        <v>1</v>
      </c>
      <c r="K2175" s="7">
        <f t="shared" si="101"/>
        <v>0</v>
      </c>
      <c r="L2175" s="7">
        <f>WEEKDAY(Table1[[#This Row],[post_time]])</f>
        <v>5</v>
      </c>
      <c r="M2175" s="7">
        <f>VLOOKUP(Table1[[#This Row],[topic_id]],'All Topics Data'!$A$2:$I$1243,8,FALSE)</f>
        <v>40359.443055555559</v>
      </c>
      <c r="N2175" s="7">
        <f>Table1[[#This Row],[Hui Reply?]]*(Table1[[#This Row],[post_time]]-Table1[[#This Row],[timestamp of previous reply]])</f>
        <v>0</v>
      </c>
      <c r="O2175" s="3">
        <f>O2174+Table1[[#This Row],[Hui Reply?]]</f>
        <v>506</v>
      </c>
      <c r="P2175" s="19">
        <f>INT(Table1[[#This Row],[post_time]])</f>
        <v>40360</v>
      </c>
      <c r="Q2175" s="3">
        <f>IF(Table1[[#This Row],[Hui Reply?]],VLOOKUP(Table1[[#This Row],[topic_id]],'All Topics Data'!$A$2:$E$1243,5,FALSE),0)</f>
        <v>0</v>
      </c>
      <c r="R2175" s="8">
        <f>Table1[[#This Row],[post_time]]+8/24</f>
        <v>40360.736423611117</v>
      </c>
      <c r="S2175" s="3">
        <f>IF(Table1[[#This Row],[post_position]]=1,0,SUMIFS($F$2:F2175,$H$2:H2175,Table1[[#This Row],[post_position]]-1,$C$2:C2175,Table1[[#This Row],[topic_id]]))</f>
        <v>40359.59578703704</v>
      </c>
    </row>
    <row r="2176" spans="1:19" x14ac:dyDescent="0.25">
      <c r="A2176" s="7">
        <v>2205</v>
      </c>
      <c r="B2176" s="7">
        <v>1</v>
      </c>
      <c r="C2176" s="7">
        <v>576</v>
      </c>
      <c r="D2176" s="7">
        <v>24</v>
      </c>
      <c r="E2176" s="2"/>
      <c r="F2176" s="8">
        <v>40360.418182870373</v>
      </c>
      <c r="G2176" s="7">
        <v>0</v>
      </c>
      <c r="H2176" s="7">
        <v>8</v>
      </c>
      <c r="I2176" s="7" t="b">
        <f t="shared" si="99"/>
        <v>1</v>
      </c>
      <c r="J2176" s="7" t="b">
        <f t="shared" si="100"/>
        <v>1</v>
      </c>
      <c r="K2176" s="7">
        <f t="shared" si="101"/>
        <v>1</v>
      </c>
      <c r="L2176" s="7">
        <f>WEEKDAY(Table1[[#This Row],[post_time]])</f>
        <v>5</v>
      </c>
      <c r="M2176" s="7">
        <f>VLOOKUP(Table1[[#This Row],[topic_id]],'All Topics Data'!$A$2:$I$1243,8,FALSE)</f>
        <v>40359.443055555559</v>
      </c>
      <c r="N2176" s="7">
        <f>Table1[[#This Row],[Hui Reply?]]*(Table1[[#This Row],[post_time]]-Table1[[#This Row],[timestamp of previous reply]])</f>
        <v>1.509259259182727E-2</v>
      </c>
      <c r="O2176" s="3">
        <f>O2175+Table1[[#This Row],[Hui Reply?]]</f>
        <v>507</v>
      </c>
      <c r="P2176" s="19">
        <f>INT(Table1[[#This Row],[post_time]])</f>
        <v>40360</v>
      </c>
      <c r="Q2176" s="3" t="str">
        <f>IF(Table1[[#This Row],[Hui Reply?]],VLOOKUP(Table1[[#This Row],[topic_id]],'All Topics Data'!$A$2:$E$1243,5,FALSE),0)</f>
        <v>PhilipCCFE</v>
      </c>
      <c r="R2176" s="8">
        <f>Table1[[#This Row],[post_time]]+8/24</f>
        <v>40360.751516203709</v>
      </c>
      <c r="S2176" s="3">
        <f>IF(Table1[[#This Row],[post_position]]=1,0,SUMIFS($F$2:F2176,$H$2:H2176,Table1[[#This Row],[post_position]]-1,$C$2:C2176,Table1[[#This Row],[topic_id]]))</f>
        <v>40360.403090277781</v>
      </c>
    </row>
    <row r="2177" spans="1:19" x14ac:dyDescent="0.25">
      <c r="A2177" s="7">
        <v>2206</v>
      </c>
      <c r="B2177" s="7">
        <v>1</v>
      </c>
      <c r="C2177" s="7">
        <v>582</v>
      </c>
      <c r="D2177" s="7">
        <v>6389</v>
      </c>
      <c r="F2177" s="8">
        <v>40360.432673611111</v>
      </c>
      <c r="G2177" s="7">
        <v>0</v>
      </c>
      <c r="H2177" s="7">
        <v>1</v>
      </c>
      <c r="I2177" s="7" t="b">
        <f t="shared" si="99"/>
        <v>0</v>
      </c>
      <c r="J2177" s="7" t="b">
        <f t="shared" si="100"/>
        <v>0</v>
      </c>
      <c r="K2177" s="7">
        <f t="shared" si="101"/>
        <v>0</v>
      </c>
      <c r="L2177" s="7">
        <f>WEEKDAY(Table1[[#This Row],[post_time]])</f>
        <v>5</v>
      </c>
      <c r="M2177" s="7">
        <f>VLOOKUP(Table1[[#This Row],[topic_id]],'All Topics Data'!$A$2:$I$1243,8,FALSE)</f>
        <v>40360.432638888888</v>
      </c>
      <c r="N2177" s="7">
        <f>Table1[[#This Row],[Hui Reply?]]*(Table1[[#This Row],[post_time]]-Table1[[#This Row],[timestamp of previous reply]])</f>
        <v>0</v>
      </c>
      <c r="O2177" s="3">
        <f>O2176+Table1[[#This Row],[Hui Reply?]]</f>
        <v>507</v>
      </c>
      <c r="P2177" s="19">
        <f>INT(Table1[[#This Row],[post_time]])</f>
        <v>40360</v>
      </c>
      <c r="Q2177" s="3">
        <f>IF(Table1[[#This Row],[Hui Reply?]],VLOOKUP(Table1[[#This Row],[topic_id]],'All Topics Data'!$A$2:$E$1243,5,FALSE),0)</f>
        <v>0</v>
      </c>
      <c r="R2177" s="8">
        <f>Table1[[#This Row],[post_time]]+8/24</f>
        <v>40360.766006944446</v>
      </c>
      <c r="S2177" s="3">
        <f>IF(Table1[[#This Row],[post_position]]=1,0,SUMIFS($F$2:F2177,$H$2:H2177,Table1[[#This Row],[post_position]]-1,$C$2:C2177,Table1[[#This Row],[topic_id]]))</f>
        <v>0</v>
      </c>
    </row>
    <row r="2178" spans="1:19" x14ac:dyDescent="0.25">
      <c r="A2178" s="7">
        <v>2207</v>
      </c>
      <c r="B2178" s="7">
        <v>1</v>
      </c>
      <c r="C2178" s="7">
        <v>582</v>
      </c>
      <c r="D2178" s="7">
        <v>24</v>
      </c>
      <c r="F2178" s="8">
        <v>40360.436932870369</v>
      </c>
      <c r="G2178" s="7">
        <v>0</v>
      </c>
      <c r="H2178" s="7">
        <v>2</v>
      </c>
      <c r="I2178" s="7" t="b">
        <f t="shared" si="99"/>
        <v>1</v>
      </c>
      <c r="J2178" s="7" t="b">
        <f t="shared" si="100"/>
        <v>1</v>
      </c>
      <c r="K2178" s="7">
        <f t="shared" si="101"/>
        <v>1</v>
      </c>
      <c r="L2178" s="7">
        <f>WEEKDAY(Table1[[#This Row],[post_time]])</f>
        <v>5</v>
      </c>
      <c r="M2178" s="7">
        <f>VLOOKUP(Table1[[#This Row],[topic_id]],'All Topics Data'!$A$2:$I$1243,8,FALSE)</f>
        <v>40360.432638888888</v>
      </c>
      <c r="N2178" s="7">
        <f>Table1[[#This Row],[Hui Reply?]]*(Table1[[#This Row],[post_time]]-Table1[[#This Row],[timestamp of previous reply]])</f>
        <v>4.2592592581058852E-3</v>
      </c>
      <c r="O2178" s="3">
        <f>O2177+Table1[[#This Row],[Hui Reply?]]</f>
        <v>508</v>
      </c>
      <c r="P2178" s="19">
        <f>INT(Table1[[#This Row],[post_time]])</f>
        <v>40360</v>
      </c>
      <c r="Q2178" s="3" t="str">
        <f>IF(Table1[[#This Row],[Hui Reply?]],VLOOKUP(Table1[[#This Row],[topic_id]],'All Topics Data'!$A$2:$E$1243,5,FALSE),0)</f>
        <v>ashfire</v>
      </c>
      <c r="R2178" s="8">
        <f>Table1[[#This Row],[post_time]]+8/24</f>
        <v>40360.770266203705</v>
      </c>
      <c r="S2178" s="3">
        <f>IF(Table1[[#This Row],[post_position]]=1,0,SUMIFS($F$2:F2178,$H$2:H2178,Table1[[#This Row],[post_position]]-1,$C$2:C2178,Table1[[#This Row],[topic_id]]))</f>
        <v>40360.432673611111</v>
      </c>
    </row>
    <row r="2179" spans="1:19" x14ac:dyDescent="0.25">
      <c r="A2179" s="7">
        <v>2208</v>
      </c>
      <c r="B2179" s="7">
        <v>1</v>
      </c>
      <c r="C2179" s="7">
        <v>582</v>
      </c>
      <c r="D2179" s="7">
        <v>6389</v>
      </c>
      <c r="F2179" s="8">
        <v>40360.502453703702</v>
      </c>
      <c r="G2179" s="7">
        <v>0</v>
      </c>
      <c r="H2179" s="7">
        <v>3</v>
      </c>
      <c r="I2179" s="7" t="b">
        <f t="shared" ref="I2179:I2242" si="102">(D2179=24)</f>
        <v>0</v>
      </c>
      <c r="J2179" s="7" t="b">
        <f t="shared" ref="J2179:J2242" si="103">H2179&gt;1</f>
        <v>1</v>
      </c>
      <c r="K2179" s="7">
        <f t="shared" ref="K2179:K2242" si="104">I2179*J2179</f>
        <v>0</v>
      </c>
      <c r="L2179" s="7">
        <f>WEEKDAY(Table1[[#This Row],[post_time]])</f>
        <v>5</v>
      </c>
      <c r="M2179" s="7">
        <f>VLOOKUP(Table1[[#This Row],[topic_id]],'All Topics Data'!$A$2:$I$1243,8,FALSE)</f>
        <v>40360.432638888888</v>
      </c>
      <c r="N2179" s="7">
        <f>Table1[[#This Row],[Hui Reply?]]*(Table1[[#This Row],[post_time]]-Table1[[#This Row],[timestamp of previous reply]])</f>
        <v>0</v>
      </c>
      <c r="O2179" s="3">
        <f>O2178+Table1[[#This Row],[Hui Reply?]]</f>
        <v>508</v>
      </c>
      <c r="P2179" s="19">
        <f>INT(Table1[[#This Row],[post_time]])</f>
        <v>40360</v>
      </c>
      <c r="Q2179" s="3">
        <f>IF(Table1[[#This Row],[Hui Reply?]],VLOOKUP(Table1[[#This Row],[topic_id]],'All Topics Data'!$A$2:$E$1243,5,FALSE),0)</f>
        <v>0</v>
      </c>
      <c r="R2179" s="8">
        <f>Table1[[#This Row],[post_time]]+8/24</f>
        <v>40360.835787037038</v>
      </c>
      <c r="S2179" s="3">
        <f>IF(Table1[[#This Row],[post_position]]=1,0,SUMIFS($F$2:F2179,$H$2:H2179,Table1[[#This Row],[post_position]]-1,$C$2:C2179,Table1[[#This Row],[topic_id]]))</f>
        <v>40360.436932870369</v>
      </c>
    </row>
    <row r="2180" spans="1:19" x14ac:dyDescent="0.25">
      <c r="A2180" s="7">
        <v>2209</v>
      </c>
      <c r="B2180" s="7">
        <v>1</v>
      </c>
      <c r="C2180" s="7">
        <v>583</v>
      </c>
      <c r="D2180" s="7">
        <v>4460</v>
      </c>
      <c r="E2180" s="2"/>
      <c r="F2180" s="8">
        <v>40360.507800925923</v>
      </c>
      <c r="G2180" s="7">
        <v>0</v>
      </c>
      <c r="H2180" s="7">
        <v>1</v>
      </c>
      <c r="I2180" s="7" t="b">
        <f t="shared" si="102"/>
        <v>0</v>
      </c>
      <c r="J2180" s="7" t="b">
        <f t="shared" si="103"/>
        <v>0</v>
      </c>
      <c r="K2180" s="7">
        <f t="shared" si="104"/>
        <v>0</v>
      </c>
      <c r="L2180" s="7">
        <f>WEEKDAY(Table1[[#This Row],[post_time]])</f>
        <v>5</v>
      </c>
      <c r="M2180" s="7">
        <f>VLOOKUP(Table1[[#This Row],[topic_id]],'All Topics Data'!$A$2:$I$1243,8,FALSE)</f>
        <v>40360.507638888892</v>
      </c>
      <c r="N2180" s="7">
        <f>Table1[[#This Row],[Hui Reply?]]*(Table1[[#This Row],[post_time]]-Table1[[#This Row],[timestamp of previous reply]])</f>
        <v>0</v>
      </c>
      <c r="O2180" s="3">
        <f>O2179+Table1[[#This Row],[Hui Reply?]]</f>
        <v>508</v>
      </c>
      <c r="P2180" s="19">
        <f>INT(Table1[[#This Row],[post_time]])</f>
        <v>40360</v>
      </c>
      <c r="Q2180" s="3">
        <f>IF(Table1[[#This Row],[Hui Reply?]],VLOOKUP(Table1[[#This Row],[topic_id]],'All Topics Data'!$A$2:$E$1243,5,FALSE),0)</f>
        <v>0</v>
      </c>
      <c r="R2180" s="8">
        <f>Table1[[#This Row],[post_time]]+8/24</f>
        <v>40360.841134259259</v>
      </c>
      <c r="S2180" s="3">
        <f>IF(Table1[[#This Row],[post_position]]=1,0,SUMIFS($F$2:F2180,$H$2:H2180,Table1[[#This Row],[post_position]]-1,$C$2:C2180,Table1[[#This Row],[topic_id]]))</f>
        <v>0</v>
      </c>
    </row>
    <row r="2181" spans="1:19" x14ac:dyDescent="0.25">
      <c r="A2181" s="7">
        <v>2210</v>
      </c>
      <c r="B2181" s="7">
        <v>1</v>
      </c>
      <c r="C2181" s="7">
        <v>576</v>
      </c>
      <c r="D2181" s="7">
        <v>5837</v>
      </c>
      <c r="F2181" s="8">
        <v>40360.511122685188</v>
      </c>
      <c r="G2181" s="7">
        <v>0</v>
      </c>
      <c r="H2181" s="7">
        <v>9</v>
      </c>
      <c r="I2181" s="7" t="b">
        <f t="shared" si="102"/>
        <v>0</v>
      </c>
      <c r="J2181" s="7" t="b">
        <f t="shared" si="103"/>
        <v>1</v>
      </c>
      <c r="K2181" s="7">
        <f t="shared" si="104"/>
        <v>0</v>
      </c>
      <c r="L2181" s="7">
        <f>WEEKDAY(Table1[[#This Row],[post_time]])</f>
        <v>5</v>
      </c>
      <c r="M2181" s="7">
        <f>VLOOKUP(Table1[[#This Row],[topic_id]],'All Topics Data'!$A$2:$I$1243,8,FALSE)</f>
        <v>40359.443055555559</v>
      </c>
      <c r="N2181" s="7">
        <f>Table1[[#This Row],[Hui Reply?]]*(Table1[[#This Row],[post_time]]-Table1[[#This Row],[timestamp of previous reply]])</f>
        <v>0</v>
      </c>
      <c r="O2181" s="3">
        <f>O2180+Table1[[#This Row],[Hui Reply?]]</f>
        <v>508</v>
      </c>
      <c r="P2181" s="19">
        <f>INT(Table1[[#This Row],[post_time]])</f>
        <v>40360</v>
      </c>
      <c r="Q2181" s="3">
        <f>IF(Table1[[#This Row],[Hui Reply?]],VLOOKUP(Table1[[#This Row],[topic_id]],'All Topics Data'!$A$2:$E$1243,5,FALSE),0)</f>
        <v>0</v>
      </c>
      <c r="R2181" s="8">
        <f>Table1[[#This Row],[post_time]]+8/24</f>
        <v>40360.844456018523</v>
      </c>
      <c r="S2181" s="3">
        <f>IF(Table1[[#This Row],[post_position]]=1,0,SUMIFS($F$2:F2181,$H$2:H2181,Table1[[#This Row],[post_position]]-1,$C$2:C2181,Table1[[#This Row],[topic_id]]))</f>
        <v>40360.418182870373</v>
      </c>
    </row>
    <row r="2182" spans="1:19" x14ac:dyDescent="0.25">
      <c r="A2182" s="7">
        <v>2211</v>
      </c>
      <c r="B2182" s="7">
        <v>1</v>
      </c>
      <c r="C2182" s="7">
        <v>576</v>
      </c>
      <c r="D2182" s="7">
        <v>24</v>
      </c>
      <c r="E2182" s="2"/>
      <c r="F2182" s="8">
        <v>40360.517361111109</v>
      </c>
      <c r="G2182" s="7">
        <v>0</v>
      </c>
      <c r="H2182" s="7">
        <v>10</v>
      </c>
      <c r="I2182" s="7" t="b">
        <f t="shared" si="102"/>
        <v>1</v>
      </c>
      <c r="J2182" s="7" t="b">
        <f t="shared" si="103"/>
        <v>1</v>
      </c>
      <c r="K2182" s="7">
        <f t="shared" si="104"/>
        <v>1</v>
      </c>
      <c r="L2182" s="7">
        <f>WEEKDAY(Table1[[#This Row],[post_time]])</f>
        <v>5</v>
      </c>
      <c r="M2182" s="7">
        <f>VLOOKUP(Table1[[#This Row],[topic_id]],'All Topics Data'!$A$2:$I$1243,8,FALSE)</f>
        <v>40359.443055555559</v>
      </c>
      <c r="N2182" s="7">
        <f>Table1[[#This Row],[Hui Reply?]]*(Table1[[#This Row],[post_time]]-Table1[[#This Row],[timestamp of previous reply]])</f>
        <v>6.2384259217651561E-3</v>
      </c>
      <c r="O2182" s="3">
        <f>O2181+Table1[[#This Row],[Hui Reply?]]</f>
        <v>509</v>
      </c>
      <c r="P2182" s="19">
        <f>INT(Table1[[#This Row],[post_time]])</f>
        <v>40360</v>
      </c>
      <c r="Q2182" s="3" t="str">
        <f>IF(Table1[[#This Row],[Hui Reply?]],VLOOKUP(Table1[[#This Row],[topic_id]],'All Topics Data'!$A$2:$E$1243,5,FALSE),0)</f>
        <v>PhilipCCFE</v>
      </c>
      <c r="R2182" s="8">
        <f>Table1[[#This Row],[post_time]]+8/24</f>
        <v>40360.850694444445</v>
      </c>
      <c r="S2182" s="3">
        <f>IF(Table1[[#This Row],[post_position]]=1,0,SUMIFS($F$2:F2182,$H$2:H2182,Table1[[#This Row],[post_position]]-1,$C$2:C2182,Table1[[#This Row],[topic_id]]))</f>
        <v>40360.511122685188</v>
      </c>
    </row>
    <row r="2183" spans="1:19" x14ac:dyDescent="0.25">
      <c r="A2183" s="7">
        <v>2212</v>
      </c>
      <c r="B2183" s="7">
        <v>1</v>
      </c>
      <c r="C2183" s="7">
        <v>582</v>
      </c>
      <c r="D2183" s="7">
        <v>24</v>
      </c>
      <c r="E2183" s="2"/>
      <c r="F2183" s="8">
        <v>40360.523541666669</v>
      </c>
      <c r="G2183" s="7">
        <v>0</v>
      </c>
      <c r="H2183" s="7">
        <v>4</v>
      </c>
      <c r="I2183" s="7" t="b">
        <f t="shared" si="102"/>
        <v>1</v>
      </c>
      <c r="J2183" s="7" t="b">
        <f t="shared" si="103"/>
        <v>1</v>
      </c>
      <c r="K2183" s="7">
        <f t="shared" si="104"/>
        <v>1</v>
      </c>
      <c r="L2183" s="7">
        <f>WEEKDAY(Table1[[#This Row],[post_time]])</f>
        <v>5</v>
      </c>
      <c r="M2183" s="7">
        <f>VLOOKUP(Table1[[#This Row],[topic_id]],'All Topics Data'!$A$2:$I$1243,8,FALSE)</f>
        <v>40360.432638888888</v>
      </c>
      <c r="N2183" s="7">
        <f>Table1[[#This Row],[Hui Reply?]]*(Table1[[#This Row],[post_time]]-Table1[[#This Row],[timestamp of previous reply]])</f>
        <v>2.1087962966703344E-2</v>
      </c>
      <c r="O2183" s="3">
        <f>O2182+Table1[[#This Row],[Hui Reply?]]</f>
        <v>510</v>
      </c>
      <c r="P2183" s="19">
        <f>INT(Table1[[#This Row],[post_time]])</f>
        <v>40360</v>
      </c>
      <c r="Q2183" s="3" t="str">
        <f>IF(Table1[[#This Row],[Hui Reply?]],VLOOKUP(Table1[[#This Row],[topic_id]],'All Topics Data'!$A$2:$E$1243,5,FALSE),0)</f>
        <v>ashfire</v>
      </c>
      <c r="R2183" s="8">
        <f>Table1[[#This Row],[post_time]]+8/24</f>
        <v>40360.856875000005</v>
      </c>
      <c r="S2183" s="3">
        <f>IF(Table1[[#This Row],[post_position]]=1,0,SUMIFS($F$2:F2183,$H$2:H2183,Table1[[#This Row],[post_position]]-1,$C$2:C2183,Table1[[#This Row],[topic_id]]))</f>
        <v>40360.502453703702</v>
      </c>
    </row>
    <row r="2184" spans="1:19" x14ac:dyDescent="0.25">
      <c r="A2184" s="7">
        <v>2213</v>
      </c>
      <c r="B2184" s="7">
        <v>1</v>
      </c>
      <c r="C2184" s="7">
        <v>583</v>
      </c>
      <c r="D2184" s="7">
        <v>24</v>
      </c>
      <c r="F2184" s="8">
        <v>40360.531377314815</v>
      </c>
      <c r="G2184" s="7">
        <v>0</v>
      </c>
      <c r="H2184" s="7">
        <v>2</v>
      </c>
      <c r="I2184" s="7" t="b">
        <f t="shared" si="102"/>
        <v>1</v>
      </c>
      <c r="J2184" s="7" t="b">
        <f t="shared" si="103"/>
        <v>1</v>
      </c>
      <c r="K2184" s="7">
        <f t="shared" si="104"/>
        <v>1</v>
      </c>
      <c r="L2184" s="7">
        <f>WEEKDAY(Table1[[#This Row],[post_time]])</f>
        <v>5</v>
      </c>
      <c r="M2184" s="7">
        <f>VLOOKUP(Table1[[#This Row],[topic_id]],'All Topics Data'!$A$2:$I$1243,8,FALSE)</f>
        <v>40360.507638888892</v>
      </c>
      <c r="N2184" s="7">
        <f>Table1[[#This Row],[Hui Reply?]]*(Table1[[#This Row],[post_time]]-Table1[[#This Row],[timestamp of previous reply]])</f>
        <v>2.3576388892251998E-2</v>
      </c>
      <c r="O2184" s="3">
        <f>O2183+Table1[[#This Row],[Hui Reply?]]</f>
        <v>511</v>
      </c>
      <c r="P2184" s="19">
        <f>INT(Table1[[#This Row],[post_time]])</f>
        <v>40360</v>
      </c>
      <c r="Q2184" s="3" t="str">
        <f>IF(Table1[[#This Row],[Hui Reply?]],VLOOKUP(Table1[[#This Row],[topic_id]],'All Topics Data'!$A$2:$E$1243,5,FALSE),0)</f>
        <v>triacis</v>
      </c>
      <c r="R2184" s="8">
        <f>Table1[[#This Row],[post_time]]+8/24</f>
        <v>40360.864710648151</v>
      </c>
      <c r="S2184" s="3">
        <f>IF(Table1[[#This Row],[post_position]]=1,0,SUMIFS($F$2:F2184,$H$2:H2184,Table1[[#This Row],[post_position]]-1,$C$2:C2184,Table1[[#This Row],[topic_id]]))</f>
        <v>40360.507800925923</v>
      </c>
    </row>
    <row r="2185" spans="1:19" x14ac:dyDescent="0.25">
      <c r="A2185" s="7">
        <v>2214</v>
      </c>
      <c r="B2185" s="7">
        <v>1</v>
      </c>
      <c r="C2185" s="7">
        <v>575</v>
      </c>
      <c r="D2185" s="7">
        <v>28</v>
      </c>
      <c r="F2185" s="8">
        <v>40360.537708333337</v>
      </c>
      <c r="G2185" s="7">
        <v>0</v>
      </c>
      <c r="H2185" s="7">
        <v>7</v>
      </c>
      <c r="I2185" s="7" t="b">
        <f t="shared" si="102"/>
        <v>0</v>
      </c>
      <c r="J2185" s="7" t="b">
        <f t="shared" si="103"/>
        <v>1</v>
      </c>
      <c r="K2185" s="7">
        <f t="shared" si="104"/>
        <v>0</v>
      </c>
      <c r="L2185" s="7">
        <f>WEEKDAY(Table1[[#This Row],[post_time]])</f>
        <v>5</v>
      </c>
      <c r="M2185" s="7">
        <f>VLOOKUP(Table1[[#This Row],[topic_id]],'All Topics Data'!$A$2:$I$1243,8,FALSE)</f>
        <v>40358.781944444447</v>
      </c>
      <c r="N2185" s="7">
        <f>Table1[[#This Row],[Hui Reply?]]*(Table1[[#This Row],[post_time]]-Table1[[#This Row],[timestamp of previous reply]])</f>
        <v>0</v>
      </c>
      <c r="O2185" s="3">
        <f>O2184+Table1[[#This Row],[Hui Reply?]]</f>
        <v>511</v>
      </c>
      <c r="P2185" s="19">
        <f>INT(Table1[[#This Row],[post_time]])</f>
        <v>40360</v>
      </c>
      <c r="Q2185" s="3">
        <f>IF(Table1[[#This Row],[Hui Reply?]],VLOOKUP(Table1[[#This Row],[topic_id]],'All Topics Data'!$A$2:$E$1243,5,FALSE),0)</f>
        <v>0</v>
      </c>
      <c r="R2185" s="8">
        <f>Table1[[#This Row],[post_time]]+8/24</f>
        <v>40360.871041666673</v>
      </c>
      <c r="S2185" s="3">
        <f>IF(Table1[[#This Row],[post_position]]=1,0,SUMIFS($F$2:F2185,$H$2:H2185,Table1[[#This Row],[post_position]]-1,$C$2:C2185,Table1[[#This Row],[topic_id]]))</f>
        <v>40359.929930555554</v>
      </c>
    </row>
    <row r="2186" spans="1:19" x14ac:dyDescent="0.25">
      <c r="A2186" s="7">
        <v>2215</v>
      </c>
      <c r="B2186" s="7">
        <v>1</v>
      </c>
      <c r="C2186" s="7">
        <v>554</v>
      </c>
      <c r="D2186" s="7">
        <v>6531</v>
      </c>
      <c r="F2186" s="8">
        <v>40360.556041666663</v>
      </c>
      <c r="G2186" s="7">
        <v>0</v>
      </c>
      <c r="H2186" s="7">
        <v>9</v>
      </c>
      <c r="I2186" s="7" t="b">
        <f t="shared" si="102"/>
        <v>0</v>
      </c>
      <c r="J2186" s="7" t="b">
        <f t="shared" si="103"/>
        <v>1</v>
      </c>
      <c r="K2186" s="7">
        <f t="shared" si="104"/>
        <v>0</v>
      </c>
      <c r="L2186" s="7">
        <f>WEEKDAY(Table1[[#This Row],[post_time]])</f>
        <v>5</v>
      </c>
      <c r="M2186" s="7">
        <f>VLOOKUP(Table1[[#This Row],[topic_id]],'All Topics Data'!$A$2:$I$1243,8,FALSE)</f>
        <v>40350.57708333333</v>
      </c>
      <c r="N2186" s="7">
        <f>Table1[[#This Row],[Hui Reply?]]*(Table1[[#This Row],[post_time]]-Table1[[#This Row],[timestamp of previous reply]])</f>
        <v>0</v>
      </c>
      <c r="O2186" s="3">
        <f>O2185+Table1[[#This Row],[Hui Reply?]]</f>
        <v>511</v>
      </c>
      <c r="P2186" s="19">
        <f>INT(Table1[[#This Row],[post_time]])</f>
        <v>40360</v>
      </c>
      <c r="Q2186" s="3">
        <f>IF(Table1[[#This Row],[Hui Reply?]],VLOOKUP(Table1[[#This Row],[topic_id]],'All Topics Data'!$A$2:$E$1243,5,FALSE),0)</f>
        <v>0</v>
      </c>
      <c r="R2186" s="8">
        <f>Table1[[#This Row],[post_time]]+8/24</f>
        <v>40360.889374999999</v>
      </c>
      <c r="S2186" s="3">
        <f>IF(Table1[[#This Row],[post_position]]=1,0,SUMIFS($F$2:F2186,$H$2:H2186,Table1[[#This Row],[post_position]]-1,$C$2:C2186,Table1[[#This Row],[topic_id]]))</f>
        <v>40359.681516203702</v>
      </c>
    </row>
    <row r="2187" spans="1:19" x14ac:dyDescent="0.25">
      <c r="A2187" s="7">
        <v>2216</v>
      </c>
      <c r="B2187" s="7">
        <v>1</v>
      </c>
      <c r="C2187" s="7">
        <v>578</v>
      </c>
      <c r="D2187" s="7">
        <v>2176</v>
      </c>
      <c r="E2187" s="2"/>
      <c r="F2187" s="8">
        <v>40360.604305555556</v>
      </c>
      <c r="G2187" s="7">
        <v>0</v>
      </c>
      <c r="H2187" s="7">
        <v>4</v>
      </c>
      <c r="I2187" s="7" t="b">
        <f t="shared" si="102"/>
        <v>0</v>
      </c>
      <c r="J2187" s="7" t="b">
        <f t="shared" si="103"/>
        <v>1</v>
      </c>
      <c r="K2187" s="7">
        <f t="shared" si="104"/>
        <v>0</v>
      </c>
      <c r="L2187" s="7">
        <f>WEEKDAY(Table1[[#This Row],[post_time]])</f>
        <v>5</v>
      </c>
      <c r="M2187" s="7">
        <f>VLOOKUP(Table1[[#This Row],[topic_id]],'All Topics Data'!$A$2:$I$1243,8,FALSE)</f>
        <v>40359.656944444447</v>
      </c>
      <c r="N2187" s="7">
        <f>Table1[[#This Row],[Hui Reply?]]*(Table1[[#This Row],[post_time]]-Table1[[#This Row],[timestamp of previous reply]])</f>
        <v>0</v>
      </c>
      <c r="O2187" s="3">
        <f>O2186+Table1[[#This Row],[Hui Reply?]]</f>
        <v>511</v>
      </c>
      <c r="P2187" s="19">
        <f>INT(Table1[[#This Row],[post_time]])</f>
        <v>40360</v>
      </c>
      <c r="Q2187" s="3">
        <f>IF(Table1[[#This Row],[Hui Reply?]],VLOOKUP(Table1[[#This Row],[topic_id]],'All Topics Data'!$A$2:$E$1243,5,FALSE),0)</f>
        <v>0</v>
      </c>
      <c r="R2187" s="8">
        <f>Table1[[#This Row],[post_time]]+8/24</f>
        <v>40360.937638888892</v>
      </c>
      <c r="S2187" s="3">
        <f>IF(Table1[[#This Row],[post_position]]=1,0,SUMIFS($F$2:F2187,$H$2:H2187,Table1[[#This Row],[post_position]]-1,$C$2:C2187,Table1[[#This Row],[topic_id]]))</f>
        <v>40360.017881944441</v>
      </c>
    </row>
    <row r="2188" spans="1:19" x14ac:dyDescent="0.25">
      <c r="A2188" s="7">
        <v>2217</v>
      </c>
      <c r="B2188" s="7">
        <v>1</v>
      </c>
      <c r="C2188" s="7">
        <v>584</v>
      </c>
      <c r="D2188" s="7">
        <v>6554</v>
      </c>
      <c r="E2188" s="2"/>
      <c r="F2188" s="8">
        <v>40360.864710648151</v>
      </c>
      <c r="G2188" s="7">
        <v>0</v>
      </c>
      <c r="H2188" s="7">
        <v>1</v>
      </c>
      <c r="I2188" s="7" t="b">
        <f t="shared" si="102"/>
        <v>0</v>
      </c>
      <c r="J2188" s="7" t="b">
        <f t="shared" si="103"/>
        <v>0</v>
      </c>
      <c r="K2188" s="7">
        <f t="shared" si="104"/>
        <v>0</v>
      </c>
      <c r="L2188" s="7">
        <f>WEEKDAY(Table1[[#This Row],[post_time]])</f>
        <v>5</v>
      </c>
      <c r="M2188" s="7">
        <f>VLOOKUP(Table1[[#This Row],[topic_id]],'All Topics Data'!$A$2:$I$1243,8,FALSE)</f>
        <v>40360.864583333336</v>
      </c>
      <c r="N2188" s="7">
        <f>Table1[[#This Row],[Hui Reply?]]*(Table1[[#This Row],[post_time]]-Table1[[#This Row],[timestamp of previous reply]])</f>
        <v>0</v>
      </c>
      <c r="O2188" s="3">
        <f>O2187+Table1[[#This Row],[Hui Reply?]]</f>
        <v>511</v>
      </c>
      <c r="P2188" s="19">
        <f>INT(Table1[[#This Row],[post_time]])</f>
        <v>40360</v>
      </c>
      <c r="Q2188" s="3">
        <f>IF(Table1[[#This Row],[Hui Reply?]],VLOOKUP(Table1[[#This Row],[topic_id]],'All Topics Data'!$A$2:$E$1243,5,FALSE),0)</f>
        <v>0</v>
      </c>
      <c r="R2188" s="8">
        <f>Table1[[#This Row],[post_time]]+8/24</f>
        <v>40361.198043981487</v>
      </c>
      <c r="S2188" s="3">
        <f>IF(Table1[[#This Row],[post_position]]=1,0,SUMIFS($F$2:F2188,$H$2:H2188,Table1[[#This Row],[post_position]]-1,$C$2:C2188,Table1[[#This Row],[topic_id]]))</f>
        <v>0</v>
      </c>
    </row>
    <row r="2189" spans="1:19" x14ac:dyDescent="0.25">
      <c r="A2189" s="7">
        <v>2218</v>
      </c>
      <c r="B2189" s="7">
        <v>4</v>
      </c>
      <c r="C2189" s="7">
        <v>2</v>
      </c>
      <c r="D2189" s="7">
        <v>6554</v>
      </c>
      <c r="F2189" s="8">
        <v>40360.883750000001</v>
      </c>
      <c r="G2189" s="7">
        <v>0</v>
      </c>
      <c r="H2189" s="7">
        <v>55</v>
      </c>
      <c r="I2189" s="7" t="b">
        <f t="shared" si="102"/>
        <v>0</v>
      </c>
      <c r="J2189" s="7" t="b">
        <f t="shared" si="103"/>
        <v>1</v>
      </c>
      <c r="K2189" s="7">
        <f t="shared" si="104"/>
        <v>0</v>
      </c>
      <c r="L2189" s="7">
        <f>WEEKDAY(Table1[[#This Row],[post_time]])</f>
        <v>5</v>
      </c>
      <c r="M2189" s="7">
        <f>VLOOKUP(Table1[[#This Row],[topic_id]],'All Topics Data'!$A$2:$I$1243,8,FALSE)</f>
        <v>40019.929861111108</v>
      </c>
      <c r="N2189" s="7">
        <f>Table1[[#This Row],[Hui Reply?]]*(Table1[[#This Row],[post_time]]-Table1[[#This Row],[timestamp of previous reply]])</f>
        <v>0</v>
      </c>
      <c r="O2189" s="3">
        <f>O2188+Table1[[#This Row],[Hui Reply?]]</f>
        <v>511</v>
      </c>
      <c r="P2189" s="19">
        <f>INT(Table1[[#This Row],[post_time]])</f>
        <v>40360</v>
      </c>
      <c r="Q2189" s="3">
        <f>IF(Table1[[#This Row],[Hui Reply?]],VLOOKUP(Table1[[#This Row],[topic_id]],'All Topics Data'!$A$2:$E$1243,5,FALSE),0)</f>
        <v>0</v>
      </c>
      <c r="R2189" s="8">
        <f>Table1[[#This Row],[post_time]]+8/24</f>
        <v>40361.217083333337</v>
      </c>
      <c r="S2189" s="3">
        <f>IF(Table1[[#This Row],[post_position]]=1,0,SUMIFS($F$2:F2189,$H$2:H2189,Table1[[#This Row],[post_position]]-1,$C$2:C2189,Table1[[#This Row],[topic_id]]))</f>
        <v>40359.66978009259</v>
      </c>
    </row>
    <row r="2190" spans="1:19" x14ac:dyDescent="0.25">
      <c r="A2190" s="7">
        <v>2219</v>
      </c>
      <c r="B2190" s="7">
        <v>1</v>
      </c>
      <c r="C2190" s="7">
        <v>584</v>
      </c>
      <c r="D2190" s="7">
        <v>6458</v>
      </c>
      <c r="F2190" s="8">
        <v>40360.990219907406</v>
      </c>
      <c r="G2190" s="7">
        <v>0</v>
      </c>
      <c r="H2190" s="7">
        <v>2</v>
      </c>
      <c r="I2190" s="7" t="b">
        <f t="shared" si="102"/>
        <v>0</v>
      </c>
      <c r="J2190" s="7" t="b">
        <f t="shared" si="103"/>
        <v>1</v>
      </c>
      <c r="K2190" s="7">
        <f t="shared" si="104"/>
        <v>0</v>
      </c>
      <c r="L2190" s="7">
        <f>WEEKDAY(Table1[[#This Row],[post_time]])</f>
        <v>5</v>
      </c>
      <c r="M2190" s="7">
        <f>VLOOKUP(Table1[[#This Row],[topic_id]],'All Topics Data'!$A$2:$I$1243,8,FALSE)</f>
        <v>40360.864583333336</v>
      </c>
      <c r="N2190" s="7">
        <f>Table1[[#This Row],[Hui Reply?]]*(Table1[[#This Row],[post_time]]-Table1[[#This Row],[timestamp of previous reply]])</f>
        <v>0</v>
      </c>
      <c r="O2190" s="3">
        <f>O2189+Table1[[#This Row],[Hui Reply?]]</f>
        <v>511</v>
      </c>
      <c r="P2190" s="19">
        <f>INT(Table1[[#This Row],[post_time]])</f>
        <v>40360</v>
      </c>
      <c r="Q2190" s="3">
        <f>IF(Table1[[#This Row],[Hui Reply?]],VLOOKUP(Table1[[#This Row],[topic_id]],'All Topics Data'!$A$2:$E$1243,5,FALSE),0)</f>
        <v>0</v>
      </c>
      <c r="R2190" s="8">
        <f>Table1[[#This Row],[post_time]]+8/24</f>
        <v>40361.323553240742</v>
      </c>
      <c r="S2190" s="3">
        <f>IF(Table1[[#This Row],[post_position]]=1,0,SUMIFS($F$2:F2190,$H$2:H2190,Table1[[#This Row],[post_position]]-1,$C$2:C2190,Table1[[#This Row],[topic_id]]))</f>
        <v>40360.864710648151</v>
      </c>
    </row>
    <row r="2191" spans="1:19" x14ac:dyDescent="0.25">
      <c r="A2191" s="7">
        <v>2220</v>
      </c>
      <c r="B2191" s="7">
        <v>1</v>
      </c>
      <c r="C2191" s="7">
        <v>584</v>
      </c>
      <c r="D2191" s="7">
        <v>24</v>
      </c>
      <c r="E2191" s="2"/>
      <c r="F2191" s="8">
        <v>40360.995370370372</v>
      </c>
      <c r="G2191" s="7">
        <v>0</v>
      </c>
      <c r="H2191" s="7">
        <v>3</v>
      </c>
      <c r="I2191" s="7" t="b">
        <f t="shared" si="102"/>
        <v>1</v>
      </c>
      <c r="J2191" s="7" t="b">
        <f t="shared" si="103"/>
        <v>1</v>
      </c>
      <c r="K2191" s="7">
        <f t="shared" si="104"/>
        <v>1</v>
      </c>
      <c r="L2191" s="7">
        <f>WEEKDAY(Table1[[#This Row],[post_time]])</f>
        <v>5</v>
      </c>
      <c r="M2191" s="7">
        <f>VLOOKUP(Table1[[#This Row],[topic_id]],'All Topics Data'!$A$2:$I$1243,8,FALSE)</f>
        <v>40360.864583333336</v>
      </c>
      <c r="N2191" s="7">
        <f>Table1[[#This Row],[Hui Reply?]]*(Table1[[#This Row],[post_time]]-Table1[[#This Row],[timestamp of previous reply]])</f>
        <v>5.1504629664123058E-3</v>
      </c>
      <c r="O2191" s="3">
        <f>O2190+Table1[[#This Row],[Hui Reply?]]</f>
        <v>512</v>
      </c>
      <c r="P2191" s="19">
        <f>INT(Table1[[#This Row],[post_time]])</f>
        <v>40360</v>
      </c>
      <c r="Q2191" s="3" t="str">
        <f>IF(Table1[[#This Row],[Hui Reply?]],VLOOKUP(Table1[[#This Row],[topic_id]],'All Topics Data'!$A$2:$E$1243,5,FALSE),0)</f>
        <v>sparkyvega</v>
      </c>
      <c r="R2191" s="8">
        <f>Table1[[#This Row],[post_time]]+8/24</f>
        <v>40361.328703703708</v>
      </c>
      <c r="S2191" s="3">
        <f>IF(Table1[[#This Row],[post_position]]=1,0,SUMIFS($F$2:F2191,$H$2:H2191,Table1[[#This Row],[post_position]]-1,$C$2:C2191,Table1[[#This Row],[topic_id]]))</f>
        <v>40360.990219907406</v>
      </c>
    </row>
    <row r="2192" spans="1:19" x14ac:dyDescent="0.25">
      <c r="A2192" s="7">
        <v>2221</v>
      </c>
      <c r="B2192" s="7">
        <v>2</v>
      </c>
      <c r="C2192" s="7">
        <v>585</v>
      </c>
      <c r="D2192" s="7">
        <v>6555</v>
      </c>
      <c r="E2192" s="2"/>
      <c r="F2192" s="8">
        <v>40360.995613425926</v>
      </c>
      <c r="G2192" s="7">
        <v>0</v>
      </c>
      <c r="H2192" s="7">
        <v>1</v>
      </c>
      <c r="I2192" s="7" t="b">
        <f t="shared" si="102"/>
        <v>0</v>
      </c>
      <c r="J2192" s="7" t="b">
        <f t="shared" si="103"/>
        <v>0</v>
      </c>
      <c r="K2192" s="7">
        <f t="shared" si="104"/>
        <v>0</v>
      </c>
      <c r="L2192" s="7">
        <f>WEEKDAY(Table1[[#This Row],[post_time]])</f>
        <v>5</v>
      </c>
      <c r="M2192" s="7">
        <f>VLOOKUP(Table1[[#This Row],[topic_id]],'All Topics Data'!$A$2:$I$1243,8,FALSE)</f>
        <v>40360.995138888888</v>
      </c>
      <c r="N2192" s="7">
        <f>Table1[[#This Row],[Hui Reply?]]*(Table1[[#This Row],[post_time]]-Table1[[#This Row],[timestamp of previous reply]])</f>
        <v>0</v>
      </c>
      <c r="O2192" s="3">
        <f>O2191+Table1[[#This Row],[Hui Reply?]]</f>
        <v>512</v>
      </c>
      <c r="P2192" s="19">
        <f>INT(Table1[[#This Row],[post_time]])</f>
        <v>40360</v>
      </c>
      <c r="Q2192" s="3">
        <f>IF(Table1[[#This Row],[Hui Reply?]],VLOOKUP(Table1[[#This Row],[topic_id]],'All Topics Data'!$A$2:$E$1243,5,FALSE),0)</f>
        <v>0</v>
      </c>
      <c r="R2192" s="8">
        <f>Table1[[#This Row],[post_time]]+8/24</f>
        <v>40361.328946759262</v>
      </c>
      <c r="S2192" s="3">
        <f>IF(Table1[[#This Row],[post_position]]=1,0,SUMIFS($F$2:F2192,$H$2:H2192,Table1[[#This Row],[post_position]]-1,$C$2:C2192,Table1[[#This Row],[topic_id]]))</f>
        <v>0</v>
      </c>
    </row>
    <row r="2193" spans="1:19" x14ac:dyDescent="0.25">
      <c r="A2193" s="7">
        <v>2222</v>
      </c>
      <c r="B2193" s="7">
        <v>2</v>
      </c>
      <c r="C2193" s="7">
        <v>585</v>
      </c>
      <c r="D2193" s="7">
        <v>1</v>
      </c>
      <c r="F2193" s="8">
        <v>40361.031331018516</v>
      </c>
      <c r="G2193" s="7">
        <v>0</v>
      </c>
      <c r="H2193" s="7">
        <v>2</v>
      </c>
      <c r="I2193" s="7" t="b">
        <f t="shared" si="102"/>
        <v>0</v>
      </c>
      <c r="J2193" s="7" t="b">
        <f t="shared" si="103"/>
        <v>1</v>
      </c>
      <c r="K2193" s="7">
        <f t="shared" si="104"/>
        <v>0</v>
      </c>
      <c r="L2193" s="7">
        <f>WEEKDAY(Table1[[#This Row],[post_time]])</f>
        <v>6</v>
      </c>
      <c r="M2193" s="7">
        <f>VLOOKUP(Table1[[#This Row],[topic_id]],'All Topics Data'!$A$2:$I$1243,8,FALSE)</f>
        <v>40360.995138888888</v>
      </c>
      <c r="N2193" s="7">
        <f>Table1[[#This Row],[Hui Reply?]]*(Table1[[#This Row],[post_time]]-Table1[[#This Row],[timestamp of previous reply]])</f>
        <v>0</v>
      </c>
      <c r="O2193" s="3">
        <f>O2192+Table1[[#This Row],[Hui Reply?]]</f>
        <v>512</v>
      </c>
      <c r="P2193" s="19">
        <f>INT(Table1[[#This Row],[post_time]])</f>
        <v>40361</v>
      </c>
      <c r="Q2193" s="3">
        <f>IF(Table1[[#This Row],[Hui Reply?]],VLOOKUP(Table1[[#This Row],[topic_id]],'All Topics Data'!$A$2:$E$1243,5,FALSE),0)</f>
        <v>0</v>
      </c>
      <c r="R2193" s="8">
        <f>Table1[[#This Row],[post_time]]+8/24</f>
        <v>40361.364664351851</v>
      </c>
      <c r="S2193" s="3">
        <f>IF(Table1[[#This Row],[post_position]]=1,0,SUMIFS($F$2:F2193,$H$2:H2193,Table1[[#This Row],[post_position]]-1,$C$2:C2193,Table1[[#This Row],[topic_id]]))</f>
        <v>40360.995613425926</v>
      </c>
    </row>
    <row r="2194" spans="1:19" x14ac:dyDescent="0.25">
      <c r="A2194" s="7">
        <v>2223</v>
      </c>
      <c r="B2194" s="7">
        <v>1</v>
      </c>
      <c r="C2194" s="7">
        <v>586</v>
      </c>
      <c r="D2194" s="7">
        <v>5873</v>
      </c>
      <c r="E2194" s="2"/>
      <c r="F2194" s="8">
        <v>40361.073854166665</v>
      </c>
      <c r="G2194" s="7">
        <v>0</v>
      </c>
      <c r="H2194" s="7">
        <v>1</v>
      </c>
      <c r="I2194" s="7" t="b">
        <f t="shared" si="102"/>
        <v>0</v>
      </c>
      <c r="J2194" s="7" t="b">
        <f t="shared" si="103"/>
        <v>0</v>
      </c>
      <c r="K2194" s="7">
        <f t="shared" si="104"/>
        <v>0</v>
      </c>
      <c r="L2194" s="7">
        <f>WEEKDAY(Table1[[#This Row],[post_time]])</f>
        <v>6</v>
      </c>
      <c r="M2194" s="7">
        <f>VLOOKUP(Table1[[#This Row],[topic_id]],'All Topics Data'!$A$2:$I$1243,8,FALSE)</f>
        <v>40361.073611111111</v>
      </c>
      <c r="N2194" s="7">
        <f>Table1[[#This Row],[Hui Reply?]]*(Table1[[#This Row],[post_time]]-Table1[[#This Row],[timestamp of previous reply]])</f>
        <v>0</v>
      </c>
      <c r="O2194" s="3">
        <f>O2193+Table1[[#This Row],[Hui Reply?]]</f>
        <v>512</v>
      </c>
      <c r="P2194" s="19">
        <f>INT(Table1[[#This Row],[post_time]])</f>
        <v>40361</v>
      </c>
      <c r="Q2194" s="3">
        <f>IF(Table1[[#This Row],[Hui Reply?]],VLOOKUP(Table1[[#This Row],[topic_id]],'All Topics Data'!$A$2:$E$1243,5,FALSE),0)</f>
        <v>0</v>
      </c>
      <c r="R2194" s="8">
        <f>Table1[[#This Row],[post_time]]+8/24</f>
        <v>40361.407187500001</v>
      </c>
      <c r="S2194" s="3">
        <f>IF(Table1[[#This Row],[post_position]]=1,0,SUMIFS($F$2:F2194,$H$2:H2194,Table1[[#This Row],[post_position]]-1,$C$2:C2194,Table1[[#This Row],[topic_id]]))</f>
        <v>0</v>
      </c>
    </row>
    <row r="2195" spans="1:19" x14ac:dyDescent="0.25">
      <c r="A2195" s="7">
        <v>2224</v>
      </c>
      <c r="B2195" s="7">
        <v>1</v>
      </c>
      <c r="C2195" s="7">
        <v>587</v>
      </c>
      <c r="D2195" s="7">
        <v>6030</v>
      </c>
      <c r="E2195" s="2"/>
      <c r="F2195" s="8">
        <v>40361.233912037038</v>
      </c>
      <c r="G2195" s="7">
        <v>0</v>
      </c>
      <c r="H2195" s="7">
        <v>1</v>
      </c>
      <c r="I2195" s="7" t="b">
        <f t="shared" si="102"/>
        <v>0</v>
      </c>
      <c r="J2195" s="7" t="b">
        <f t="shared" si="103"/>
        <v>0</v>
      </c>
      <c r="K2195" s="7">
        <f t="shared" si="104"/>
        <v>0</v>
      </c>
      <c r="L2195" s="7">
        <f>WEEKDAY(Table1[[#This Row],[post_time]])</f>
        <v>6</v>
      </c>
      <c r="M2195" s="7">
        <f>VLOOKUP(Table1[[#This Row],[topic_id]],'All Topics Data'!$A$2:$I$1243,8,FALSE)</f>
        <v>40361.23333333333</v>
      </c>
      <c r="N2195" s="7">
        <f>Table1[[#This Row],[Hui Reply?]]*(Table1[[#This Row],[post_time]]-Table1[[#This Row],[timestamp of previous reply]])</f>
        <v>0</v>
      </c>
      <c r="O2195" s="3">
        <f>O2194+Table1[[#This Row],[Hui Reply?]]</f>
        <v>512</v>
      </c>
      <c r="P2195" s="19">
        <f>INT(Table1[[#This Row],[post_time]])</f>
        <v>40361</v>
      </c>
      <c r="Q2195" s="3">
        <f>IF(Table1[[#This Row],[Hui Reply?]],VLOOKUP(Table1[[#This Row],[topic_id]],'All Topics Data'!$A$2:$E$1243,5,FALSE),0)</f>
        <v>0</v>
      </c>
      <c r="R2195" s="8">
        <f>Table1[[#This Row],[post_time]]+8/24</f>
        <v>40361.567245370374</v>
      </c>
      <c r="S2195" s="3">
        <f>IF(Table1[[#This Row],[post_position]]=1,0,SUMIFS($F$2:F2195,$H$2:H2195,Table1[[#This Row],[post_position]]-1,$C$2:C2195,Table1[[#This Row],[topic_id]]))</f>
        <v>0</v>
      </c>
    </row>
    <row r="2196" spans="1:19" x14ac:dyDescent="0.25">
      <c r="A2196" s="7">
        <v>2225</v>
      </c>
      <c r="B2196" s="7">
        <v>1</v>
      </c>
      <c r="C2196" s="7">
        <v>582</v>
      </c>
      <c r="D2196" s="7">
        <v>6389</v>
      </c>
      <c r="F2196" s="8">
        <v>40361.266759259262</v>
      </c>
      <c r="G2196" s="7">
        <v>0</v>
      </c>
      <c r="H2196" s="7">
        <v>5</v>
      </c>
      <c r="I2196" s="7" t="b">
        <f t="shared" si="102"/>
        <v>0</v>
      </c>
      <c r="J2196" s="7" t="b">
        <f t="shared" si="103"/>
        <v>1</v>
      </c>
      <c r="K2196" s="7">
        <f t="shared" si="104"/>
        <v>0</v>
      </c>
      <c r="L2196" s="7">
        <f>WEEKDAY(Table1[[#This Row],[post_time]])</f>
        <v>6</v>
      </c>
      <c r="M2196" s="7">
        <f>VLOOKUP(Table1[[#This Row],[topic_id]],'All Topics Data'!$A$2:$I$1243,8,FALSE)</f>
        <v>40360.432638888888</v>
      </c>
      <c r="N2196" s="7">
        <f>Table1[[#This Row],[Hui Reply?]]*(Table1[[#This Row],[post_time]]-Table1[[#This Row],[timestamp of previous reply]])</f>
        <v>0</v>
      </c>
      <c r="O2196" s="3">
        <f>O2195+Table1[[#This Row],[Hui Reply?]]</f>
        <v>512</v>
      </c>
      <c r="P2196" s="19">
        <f>INT(Table1[[#This Row],[post_time]])</f>
        <v>40361</v>
      </c>
      <c r="Q2196" s="3">
        <f>IF(Table1[[#This Row],[Hui Reply?]],VLOOKUP(Table1[[#This Row],[topic_id]],'All Topics Data'!$A$2:$E$1243,5,FALSE),0)</f>
        <v>0</v>
      </c>
      <c r="R2196" s="8">
        <f>Table1[[#This Row],[post_time]]+8/24</f>
        <v>40361.600092592598</v>
      </c>
      <c r="S2196" s="3">
        <f>IF(Table1[[#This Row],[post_position]]=1,0,SUMIFS($F$2:F2196,$H$2:H2196,Table1[[#This Row],[post_position]]-1,$C$2:C2196,Table1[[#This Row],[topic_id]]))</f>
        <v>40360.523541666669</v>
      </c>
    </row>
    <row r="2197" spans="1:19" x14ac:dyDescent="0.25">
      <c r="A2197" s="7">
        <v>2226</v>
      </c>
      <c r="B2197" s="7">
        <v>1</v>
      </c>
      <c r="C2197" s="7">
        <v>587</v>
      </c>
      <c r="D2197" s="7">
        <v>24</v>
      </c>
      <c r="F2197" s="8">
        <v>40361.305358796293</v>
      </c>
      <c r="G2197" s="7">
        <v>0</v>
      </c>
      <c r="H2197" s="7">
        <v>2</v>
      </c>
      <c r="I2197" s="7" t="b">
        <f t="shared" si="102"/>
        <v>1</v>
      </c>
      <c r="J2197" s="7" t="b">
        <f t="shared" si="103"/>
        <v>1</v>
      </c>
      <c r="K2197" s="7">
        <f t="shared" si="104"/>
        <v>1</v>
      </c>
      <c r="L2197" s="7">
        <f>WEEKDAY(Table1[[#This Row],[post_time]])</f>
        <v>6</v>
      </c>
      <c r="M2197" s="7">
        <f>VLOOKUP(Table1[[#This Row],[topic_id]],'All Topics Data'!$A$2:$I$1243,8,FALSE)</f>
        <v>40361.23333333333</v>
      </c>
      <c r="N2197" s="7">
        <f>Table1[[#This Row],[Hui Reply?]]*(Table1[[#This Row],[post_time]]-Table1[[#This Row],[timestamp of previous reply]])</f>
        <v>7.1446759255195502E-2</v>
      </c>
      <c r="O2197" s="3">
        <f>O2196+Table1[[#This Row],[Hui Reply?]]</f>
        <v>513</v>
      </c>
      <c r="P2197" s="19">
        <f>INT(Table1[[#This Row],[post_time]])</f>
        <v>40361</v>
      </c>
      <c r="Q2197" s="3" t="str">
        <f>IF(Table1[[#This Row],[Hui Reply?]],VLOOKUP(Table1[[#This Row],[topic_id]],'All Topics Data'!$A$2:$E$1243,5,FALSE),0)</f>
        <v>murugaraj</v>
      </c>
      <c r="R2197" s="8">
        <f>Table1[[#This Row],[post_time]]+8/24</f>
        <v>40361.638692129629</v>
      </c>
      <c r="S2197" s="3">
        <f>IF(Table1[[#This Row],[post_position]]=1,0,SUMIFS($F$2:F2197,$H$2:H2197,Table1[[#This Row],[post_position]]-1,$C$2:C2197,Table1[[#This Row],[topic_id]]))</f>
        <v>40361.233912037038</v>
      </c>
    </row>
    <row r="2198" spans="1:19" x14ac:dyDescent="0.25">
      <c r="A2198" s="7">
        <v>2227</v>
      </c>
      <c r="B2198" s="7">
        <v>1</v>
      </c>
      <c r="C2198" s="7">
        <v>586</v>
      </c>
      <c r="D2198" s="7">
        <v>24</v>
      </c>
      <c r="E2198" s="2"/>
      <c r="F2198" s="8">
        <v>40361.31827546296</v>
      </c>
      <c r="G2198" s="7">
        <v>0</v>
      </c>
      <c r="H2198" s="7">
        <v>2</v>
      </c>
      <c r="I2198" s="7" t="b">
        <f t="shared" si="102"/>
        <v>1</v>
      </c>
      <c r="J2198" s="7" t="b">
        <f t="shared" si="103"/>
        <v>1</v>
      </c>
      <c r="K2198" s="7">
        <f t="shared" si="104"/>
        <v>1</v>
      </c>
      <c r="L2198" s="7">
        <f>WEEKDAY(Table1[[#This Row],[post_time]])</f>
        <v>6</v>
      </c>
      <c r="M2198" s="7">
        <f>VLOOKUP(Table1[[#This Row],[topic_id]],'All Topics Data'!$A$2:$I$1243,8,FALSE)</f>
        <v>40361.073611111111</v>
      </c>
      <c r="N2198" s="7">
        <f>Table1[[#This Row],[Hui Reply?]]*(Table1[[#This Row],[post_time]]-Table1[[#This Row],[timestamp of previous reply]])</f>
        <v>0.24442129629460396</v>
      </c>
      <c r="O2198" s="3">
        <f>O2197+Table1[[#This Row],[Hui Reply?]]</f>
        <v>514</v>
      </c>
      <c r="P2198" s="19">
        <f>INT(Table1[[#This Row],[post_time]])</f>
        <v>40361</v>
      </c>
      <c r="Q2198" s="3" t="str">
        <f>IF(Table1[[#This Row],[Hui Reply?]],VLOOKUP(Table1[[#This Row],[topic_id]],'All Topics Data'!$A$2:$E$1243,5,FALSE),0)</f>
        <v>Cyrius</v>
      </c>
      <c r="R2198" s="8">
        <f>Table1[[#This Row],[post_time]]+8/24</f>
        <v>40361.651608796295</v>
      </c>
      <c r="S2198" s="3">
        <f>IF(Table1[[#This Row],[post_position]]=1,0,SUMIFS($F$2:F2198,$H$2:H2198,Table1[[#This Row],[post_position]]-1,$C$2:C2198,Table1[[#This Row],[topic_id]]))</f>
        <v>40361.073854166665</v>
      </c>
    </row>
    <row r="2199" spans="1:19" x14ac:dyDescent="0.25">
      <c r="A2199" s="7">
        <v>2228</v>
      </c>
      <c r="B2199" s="7">
        <v>1</v>
      </c>
      <c r="C2199" s="7">
        <v>587</v>
      </c>
      <c r="D2199" s="7">
        <v>6030</v>
      </c>
      <c r="F2199" s="8">
        <v>40361.347488425927</v>
      </c>
      <c r="G2199" s="7">
        <v>0</v>
      </c>
      <c r="H2199" s="7">
        <v>3</v>
      </c>
      <c r="I2199" s="7" t="b">
        <f t="shared" si="102"/>
        <v>0</v>
      </c>
      <c r="J2199" s="7" t="b">
        <f t="shared" si="103"/>
        <v>1</v>
      </c>
      <c r="K2199" s="7">
        <f t="shared" si="104"/>
        <v>0</v>
      </c>
      <c r="L2199" s="7">
        <f>WEEKDAY(Table1[[#This Row],[post_time]])</f>
        <v>6</v>
      </c>
      <c r="M2199" s="7">
        <f>VLOOKUP(Table1[[#This Row],[topic_id]],'All Topics Data'!$A$2:$I$1243,8,FALSE)</f>
        <v>40361.23333333333</v>
      </c>
      <c r="N2199" s="7">
        <f>Table1[[#This Row],[Hui Reply?]]*(Table1[[#This Row],[post_time]]-Table1[[#This Row],[timestamp of previous reply]])</f>
        <v>0</v>
      </c>
      <c r="O2199" s="3">
        <f>O2198+Table1[[#This Row],[Hui Reply?]]</f>
        <v>514</v>
      </c>
      <c r="P2199" s="19">
        <f>INT(Table1[[#This Row],[post_time]])</f>
        <v>40361</v>
      </c>
      <c r="Q2199" s="3">
        <f>IF(Table1[[#This Row],[Hui Reply?]],VLOOKUP(Table1[[#This Row],[topic_id]],'All Topics Data'!$A$2:$E$1243,5,FALSE),0)</f>
        <v>0</v>
      </c>
      <c r="R2199" s="8">
        <f>Table1[[#This Row],[post_time]]+8/24</f>
        <v>40361.680821759262</v>
      </c>
      <c r="S2199" s="3">
        <f>IF(Table1[[#This Row],[post_position]]=1,0,SUMIFS($F$2:F2199,$H$2:H2199,Table1[[#This Row],[post_position]]-1,$C$2:C2199,Table1[[#This Row],[topic_id]]))</f>
        <v>40361.305358796293</v>
      </c>
    </row>
    <row r="2200" spans="1:19" x14ac:dyDescent="0.25">
      <c r="A2200" s="7">
        <v>2229</v>
      </c>
      <c r="B2200" s="7">
        <v>1</v>
      </c>
      <c r="C2200" s="7">
        <v>587</v>
      </c>
      <c r="D2200" s="7">
        <v>24</v>
      </c>
      <c r="F2200" s="8">
        <v>40361.351979166669</v>
      </c>
      <c r="G2200" s="7">
        <v>0</v>
      </c>
      <c r="H2200" s="7">
        <v>4</v>
      </c>
      <c r="I2200" s="7" t="b">
        <f t="shared" si="102"/>
        <v>1</v>
      </c>
      <c r="J2200" s="7" t="b">
        <f t="shared" si="103"/>
        <v>1</v>
      </c>
      <c r="K2200" s="7">
        <f t="shared" si="104"/>
        <v>1</v>
      </c>
      <c r="L2200" s="7">
        <f>WEEKDAY(Table1[[#This Row],[post_time]])</f>
        <v>6</v>
      </c>
      <c r="M2200" s="7">
        <f>VLOOKUP(Table1[[#This Row],[topic_id]],'All Topics Data'!$A$2:$I$1243,8,FALSE)</f>
        <v>40361.23333333333</v>
      </c>
      <c r="N2200" s="7">
        <f>Table1[[#This Row],[Hui Reply?]]*(Table1[[#This Row],[post_time]]-Table1[[#This Row],[timestamp of previous reply]])</f>
        <v>4.4907407427672297E-3</v>
      </c>
      <c r="O2200" s="3">
        <f>O2199+Table1[[#This Row],[Hui Reply?]]</f>
        <v>515</v>
      </c>
      <c r="P2200" s="19">
        <f>INT(Table1[[#This Row],[post_time]])</f>
        <v>40361</v>
      </c>
      <c r="Q2200" s="3" t="str">
        <f>IF(Table1[[#This Row],[Hui Reply?]],VLOOKUP(Table1[[#This Row],[topic_id]],'All Topics Data'!$A$2:$E$1243,5,FALSE),0)</f>
        <v>murugaraj</v>
      </c>
      <c r="R2200" s="8">
        <f>Table1[[#This Row],[post_time]]+8/24</f>
        <v>40361.685312500005</v>
      </c>
      <c r="S2200" s="3">
        <f>IF(Table1[[#This Row],[post_position]]=1,0,SUMIFS($F$2:F2200,$H$2:H2200,Table1[[#This Row],[post_position]]-1,$C$2:C2200,Table1[[#This Row],[topic_id]]))</f>
        <v>40361.347488425927</v>
      </c>
    </row>
    <row r="2201" spans="1:19" x14ac:dyDescent="0.25">
      <c r="A2201" s="7">
        <v>2230</v>
      </c>
      <c r="B2201" s="7">
        <v>1</v>
      </c>
      <c r="C2201" s="7">
        <v>587</v>
      </c>
      <c r="D2201" s="7">
        <v>6458</v>
      </c>
      <c r="F2201" s="8">
        <v>40361.354687500003</v>
      </c>
      <c r="G2201" s="7">
        <v>0</v>
      </c>
      <c r="H2201" s="7">
        <v>5</v>
      </c>
      <c r="I2201" s="7" t="b">
        <f t="shared" si="102"/>
        <v>0</v>
      </c>
      <c r="J2201" s="7" t="b">
        <f t="shared" si="103"/>
        <v>1</v>
      </c>
      <c r="K2201" s="7">
        <f t="shared" si="104"/>
        <v>0</v>
      </c>
      <c r="L2201" s="7">
        <f>WEEKDAY(Table1[[#This Row],[post_time]])</f>
        <v>6</v>
      </c>
      <c r="M2201" s="7">
        <f>VLOOKUP(Table1[[#This Row],[topic_id]],'All Topics Data'!$A$2:$I$1243,8,FALSE)</f>
        <v>40361.23333333333</v>
      </c>
      <c r="N2201" s="7">
        <f>Table1[[#This Row],[Hui Reply?]]*(Table1[[#This Row],[post_time]]-Table1[[#This Row],[timestamp of previous reply]])</f>
        <v>0</v>
      </c>
      <c r="O2201" s="3">
        <f>O2200+Table1[[#This Row],[Hui Reply?]]</f>
        <v>515</v>
      </c>
      <c r="P2201" s="19">
        <f>INT(Table1[[#This Row],[post_time]])</f>
        <v>40361</v>
      </c>
      <c r="Q2201" s="3">
        <f>IF(Table1[[#This Row],[Hui Reply?]],VLOOKUP(Table1[[#This Row],[topic_id]],'All Topics Data'!$A$2:$E$1243,5,FALSE),0)</f>
        <v>0</v>
      </c>
      <c r="R2201" s="8">
        <f>Table1[[#This Row],[post_time]]+8/24</f>
        <v>40361.688020833339</v>
      </c>
      <c r="S2201" s="3">
        <f>IF(Table1[[#This Row],[post_position]]=1,0,SUMIFS($F$2:F2201,$H$2:H2201,Table1[[#This Row],[post_position]]-1,$C$2:C2201,Table1[[#This Row],[topic_id]]))</f>
        <v>40361.351979166669</v>
      </c>
    </row>
    <row r="2202" spans="1:19" x14ac:dyDescent="0.25">
      <c r="A2202" s="7">
        <v>2231</v>
      </c>
      <c r="B2202" s="7">
        <v>1</v>
      </c>
      <c r="C2202" s="7">
        <v>587</v>
      </c>
      <c r="D2202" s="7">
        <v>28</v>
      </c>
      <c r="E2202" s="2"/>
      <c r="F2202" s="8">
        <v>40361.355254629627</v>
      </c>
      <c r="G2202" s="7">
        <v>0</v>
      </c>
      <c r="H2202" s="7">
        <v>6</v>
      </c>
      <c r="I2202" s="7" t="b">
        <f t="shared" si="102"/>
        <v>0</v>
      </c>
      <c r="J2202" s="7" t="b">
        <f t="shared" si="103"/>
        <v>1</v>
      </c>
      <c r="K2202" s="7">
        <f t="shared" si="104"/>
        <v>0</v>
      </c>
      <c r="L2202" s="7">
        <f>WEEKDAY(Table1[[#This Row],[post_time]])</f>
        <v>6</v>
      </c>
      <c r="M2202" s="7">
        <f>VLOOKUP(Table1[[#This Row],[topic_id]],'All Topics Data'!$A$2:$I$1243,8,FALSE)</f>
        <v>40361.23333333333</v>
      </c>
      <c r="N2202" s="7">
        <f>Table1[[#This Row],[Hui Reply?]]*(Table1[[#This Row],[post_time]]-Table1[[#This Row],[timestamp of previous reply]])</f>
        <v>0</v>
      </c>
      <c r="O2202" s="3">
        <f>O2201+Table1[[#This Row],[Hui Reply?]]</f>
        <v>515</v>
      </c>
      <c r="P2202" s="19">
        <f>INT(Table1[[#This Row],[post_time]])</f>
        <v>40361</v>
      </c>
      <c r="Q2202" s="3">
        <f>IF(Table1[[#This Row],[Hui Reply?]],VLOOKUP(Table1[[#This Row],[topic_id]],'All Topics Data'!$A$2:$E$1243,5,FALSE),0)</f>
        <v>0</v>
      </c>
      <c r="R2202" s="8">
        <f>Table1[[#This Row],[post_time]]+8/24</f>
        <v>40361.688587962963</v>
      </c>
      <c r="S2202" s="3">
        <f>IF(Table1[[#This Row],[post_position]]=1,0,SUMIFS($F$2:F2202,$H$2:H2202,Table1[[#This Row],[post_position]]-1,$C$2:C2202,Table1[[#This Row],[topic_id]]))</f>
        <v>40361.354687500003</v>
      </c>
    </row>
    <row r="2203" spans="1:19" x14ac:dyDescent="0.25">
      <c r="A2203" s="7">
        <v>2232</v>
      </c>
      <c r="B2203" s="7">
        <v>1</v>
      </c>
      <c r="C2203" s="7">
        <v>586</v>
      </c>
      <c r="D2203" s="7">
        <v>5873</v>
      </c>
      <c r="E2203" s="2"/>
      <c r="F2203" s="8">
        <v>40361.410231481481</v>
      </c>
      <c r="G2203" s="7">
        <v>0</v>
      </c>
      <c r="H2203" s="7">
        <v>3</v>
      </c>
      <c r="I2203" s="7" t="b">
        <f t="shared" si="102"/>
        <v>0</v>
      </c>
      <c r="J2203" s="7" t="b">
        <f t="shared" si="103"/>
        <v>1</v>
      </c>
      <c r="K2203" s="7">
        <f t="shared" si="104"/>
        <v>0</v>
      </c>
      <c r="L2203" s="7">
        <f>WEEKDAY(Table1[[#This Row],[post_time]])</f>
        <v>6</v>
      </c>
      <c r="M2203" s="7">
        <f>VLOOKUP(Table1[[#This Row],[topic_id]],'All Topics Data'!$A$2:$I$1243,8,FALSE)</f>
        <v>40361.073611111111</v>
      </c>
      <c r="N2203" s="7">
        <f>Table1[[#This Row],[Hui Reply?]]*(Table1[[#This Row],[post_time]]-Table1[[#This Row],[timestamp of previous reply]])</f>
        <v>0</v>
      </c>
      <c r="O2203" s="3">
        <f>O2202+Table1[[#This Row],[Hui Reply?]]</f>
        <v>515</v>
      </c>
      <c r="P2203" s="19">
        <f>INT(Table1[[#This Row],[post_time]])</f>
        <v>40361</v>
      </c>
      <c r="Q2203" s="3">
        <f>IF(Table1[[#This Row],[Hui Reply?]],VLOOKUP(Table1[[#This Row],[topic_id]],'All Topics Data'!$A$2:$E$1243,5,FALSE),0)</f>
        <v>0</v>
      </c>
      <c r="R2203" s="8">
        <f>Table1[[#This Row],[post_time]]+8/24</f>
        <v>40361.743564814817</v>
      </c>
      <c r="S2203" s="3">
        <f>IF(Table1[[#This Row],[post_position]]=1,0,SUMIFS($F$2:F2203,$H$2:H2203,Table1[[#This Row],[post_position]]-1,$C$2:C2203,Table1[[#This Row],[topic_id]]))</f>
        <v>40361.31827546296</v>
      </c>
    </row>
    <row r="2204" spans="1:19" x14ac:dyDescent="0.25">
      <c r="A2204" s="7">
        <v>2233</v>
      </c>
      <c r="B2204" s="7">
        <v>1</v>
      </c>
      <c r="C2204" s="7">
        <v>586</v>
      </c>
      <c r="D2204" s="7">
        <v>24</v>
      </c>
      <c r="F2204" s="8">
        <v>40361.455636574072</v>
      </c>
      <c r="G2204" s="7">
        <v>0</v>
      </c>
      <c r="H2204" s="7">
        <v>4</v>
      </c>
      <c r="I2204" s="7" t="b">
        <f t="shared" si="102"/>
        <v>1</v>
      </c>
      <c r="J2204" s="7" t="b">
        <f t="shared" si="103"/>
        <v>1</v>
      </c>
      <c r="K2204" s="7">
        <f t="shared" si="104"/>
        <v>1</v>
      </c>
      <c r="L2204" s="7">
        <f>WEEKDAY(Table1[[#This Row],[post_time]])</f>
        <v>6</v>
      </c>
      <c r="M2204" s="7">
        <f>VLOOKUP(Table1[[#This Row],[topic_id]],'All Topics Data'!$A$2:$I$1243,8,FALSE)</f>
        <v>40361.073611111111</v>
      </c>
      <c r="N2204" s="7">
        <f>Table1[[#This Row],[Hui Reply?]]*(Table1[[#This Row],[post_time]]-Table1[[#This Row],[timestamp of previous reply]])</f>
        <v>4.5405092590954155E-2</v>
      </c>
      <c r="O2204" s="3">
        <f>O2203+Table1[[#This Row],[Hui Reply?]]</f>
        <v>516</v>
      </c>
      <c r="P2204" s="19">
        <f>INT(Table1[[#This Row],[post_time]])</f>
        <v>40361</v>
      </c>
      <c r="Q2204" s="3" t="str">
        <f>IF(Table1[[#This Row],[Hui Reply?]],VLOOKUP(Table1[[#This Row],[topic_id]],'All Topics Data'!$A$2:$E$1243,5,FALSE),0)</f>
        <v>Cyrius</v>
      </c>
      <c r="R2204" s="8">
        <f>Table1[[#This Row],[post_time]]+8/24</f>
        <v>40361.788969907408</v>
      </c>
      <c r="S2204" s="3">
        <f>IF(Table1[[#This Row],[post_position]]=1,0,SUMIFS($F$2:F2204,$H$2:H2204,Table1[[#This Row],[post_position]]-1,$C$2:C2204,Table1[[#This Row],[topic_id]]))</f>
        <v>40361.410231481481</v>
      </c>
    </row>
    <row r="2205" spans="1:19" x14ac:dyDescent="0.25">
      <c r="A2205" s="7">
        <v>2234</v>
      </c>
      <c r="B2205" s="7">
        <v>1</v>
      </c>
      <c r="C2205" s="7">
        <v>575</v>
      </c>
      <c r="D2205" s="7">
        <v>1880</v>
      </c>
      <c r="E2205" s="2"/>
      <c r="F2205" s="8">
        <v>40361.548009259262</v>
      </c>
      <c r="G2205" s="7">
        <v>0</v>
      </c>
      <c r="H2205" s="7">
        <v>8</v>
      </c>
      <c r="I2205" s="7" t="b">
        <f t="shared" si="102"/>
        <v>0</v>
      </c>
      <c r="J2205" s="7" t="b">
        <f t="shared" si="103"/>
        <v>1</v>
      </c>
      <c r="K2205" s="7">
        <f t="shared" si="104"/>
        <v>0</v>
      </c>
      <c r="L2205" s="7">
        <f>WEEKDAY(Table1[[#This Row],[post_time]])</f>
        <v>6</v>
      </c>
      <c r="M2205" s="7">
        <f>VLOOKUP(Table1[[#This Row],[topic_id]],'All Topics Data'!$A$2:$I$1243,8,FALSE)</f>
        <v>40358.781944444447</v>
      </c>
      <c r="N2205" s="7">
        <f>Table1[[#This Row],[Hui Reply?]]*(Table1[[#This Row],[post_time]]-Table1[[#This Row],[timestamp of previous reply]])</f>
        <v>0</v>
      </c>
      <c r="O2205" s="3">
        <f>O2204+Table1[[#This Row],[Hui Reply?]]</f>
        <v>516</v>
      </c>
      <c r="P2205" s="19">
        <f>INT(Table1[[#This Row],[post_time]])</f>
        <v>40361</v>
      </c>
      <c r="Q2205" s="3">
        <f>IF(Table1[[#This Row],[Hui Reply?]],VLOOKUP(Table1[[#This Row],[topic_id]],'All Topics Data'!$A$2:$E$1243,5,FALSE),0)</f>
        <v>0</v>
      </c>
      <c r="R2205" s="8">
        <f>Table1[[#This Row],[post_time]]+8/24</f>
        <v>40361.881342592598</v>
      </c>
      <c r="S2205" s="3">
        <f>IF(Table1[[#This Row],[post_position]]=1,0,SUMIFS($F$2:F2205,$H$2:H2205,Table1[[#This Row],[post_position]]-1,$C$2:C2205,Table1[[#This Row],[topic_id]]))</f>
        <v>40360.537708333337</v>
      </c>
    </row>
    <row r="2206" spans="1:19" x14ac:dyDescent="0.25">
      <c r="A2206" s="7">
        <v>2235</v>
      </c>
      <c r="B2206" s="7">
        <v>1</v>
      </c>
      <c r="C2206" s="7">
        <v>575</v>
      </c>
      <c r="D2206" s="7">
        <v>28</v>
      </c>
      <c r="E2206" s="2"/>
      <c r="F2206" s="8">
        <v>40361.593344907407</v>
      </c>
      <c r="G2206" s="7">
        <v>0</v>
      </c>
      <c r="H2206" s="7">
        <v>9</v>
      </c>
      <c r="I2206" s="7" t="b">
        <f t="shared" si="102"/>
        <v>0</v>
      </c>
      <c r="J2206" s="7" t="b">
        <f t="shared" si="103"/>
        <v>1</v>
      </c>
      <c r="K2206" s="7">
        <f t="shared" si="104"/>
        <v>0</v>
      </c>
      <c r="L2206" s="7">
        <f>WEEKDAY(Table1[[#This Row],[post_time]])</f>
        <v>6</v>
      </c>
      <c r="M2206" s="7">
        <f>VLOOKUP(Table1[[#This Row],[topic_id]],'All Topics Data'!$A$2:$I$1243,8,FALSE)</f>
        <v>40358.781944444447</v>
      </c>
      <c r="N2206" s="7">
        <f>Table1[[#This Row],[Hui Reply?]]*(Table1[[#This Row],[post_time]]-Table1[[#This Row],[timestamp of previous reply]])</f>
        <v>0</v>
      </c>
      <c r="O2206" s="3">
        <f>O2205+Table1[[#This Row],[Hui Reply?]]</f>
        <v>516</v>
      </c>
      <c r="P2206" s="19">
        <f>INT(Table1[[#This Row],[post_time]])</f>
        <v>40361</v>
      </c>
      <c r="Q2206" s="3">
        <f>IF(Table1[[#This Row],[Hui Reply?]],VLOOKUP(Table1[[#This Row],[topic_id]],'All Topics Data'!$A$2:$E$1243,5,FALSE),0)</f>
        <v>0</v>
      </c>
      <c r="R2206" s="8">
        <f>Table1[[#This Row],[post_time]]+8/24</f>
        <v>40361.926678240743</v>
      </c>
      <c r="S2206" s="3">
        <f>IF(Table1[[#This Row],[post_position]]=1,0,SUMIFS($F$2:F2206,$H$2:H2206,Table1[[#This Row],[post_position]]-1,$C$2:C2206,Table1[[#This Row],[topic_id]]))</f>
        <v>40361.548009259262</v>
      </c>
    </row>
    <row r="2207" spans="1:19" x14ac:dyDescent="0.25">
      <c r="A2207" s="7">
        <v>2236</v>
      </c>
      <c r="B2207" s="7">
        <v>1</v>
      </c>
      <c r="C2207" s="7">
        <v>584</v>
      </c>
      <c r="D2207" s="7">
        <v>6554</v>
      </c>
      <c r="F2207" s="8">
        <v>40361.757581018515</v>
      </c>
      <c r="G2207" s="7">
        <v>0</v>
      </c>
      <c r="H2207" s="7">
        <v>4</v>
      </c>
      <c r="I2207" s="7" t="b">
        <f t="shared" si="102"/>
        <v>0</v>
      </c>
      <c r="J2207" s="7" t="b">
        <f t="shared" si="103"/>
        <v>1</v>
      </c>
      <c r="K2207" s="7">
        <f t="shared" si="104"/>
        <v>0</v>
      </c>
      <c r="L2207" s="7">
        <f>WEEKDAY(Table1[[#This Row],[post_time]])</f>
        <v>6</v>
      </c>
      <c r="M2207" s="7">
        <f>VLOOKUP(Table1[[#This Row],[topic_id]],'All Topics Data'!$A$2:$I$1243,8,FALSE)</f>
        <v>40360.864583333336</v>
      </c>
      <c r="N2207" s="7">
        <f>Table1[[#This Row],[Hui Reply?]]*(Table1[[#This Row],[post_time]]-Table1[[#This Row],[timestamp of previous reply]])</f>
        <v>0</v>
      </c>
      <c r="O2207" s="3">
        <f>O2206+Table1[[#This Row],[Hui Reply?]]</f>
        <v>516</v>
      </c>
      <c r="P2207" s="19">
        <f>INT(Table1[[#This Row],[post_time]])</f>
        <v>40361</v>
      </c>
      <c r="Q2207" s="3">
        <f>IF(Table1[[#This Row],[Hui Reply?]],VLOOKUP(Table1[[#This Row],[topic_id]],'All Topics Data'!$A$2:$E$1243,5,FALSE),0)</f>
        <v>0</v>
      </c>
      <c r="R2207" s="8">
        <f>Table1[[#This Row],[post_time]]+8/24</f>
        <v>40362.090914351851</v>
      </c>
      <c r="S2207" s="3">
        <f>IF(Table1[[#This Row],[post_position]]=1,0,SUMIFS($F$2:F2207,$H$2:H2207,Table1[[#This Row],[post_position]]-1,$C$2:C2207,Table1[[#This Row],[topic_id]]))</f>
        <v>40360.995370370372</v>
      </c>
    </row>
    <row r="2208" spans="1:19" x14ac:dyDescent="0.25">
      <c r="A2208" s="7">
        <v>2237</v>
      </c>
      <c r="B2208" s="7">
        <v>1</v>
      </c>
      <c r="C2208" s="7">
        <v>584</v>
      </c>
      <c r="D2208" s="7">
        <v>6554</v>
      </c>
      <c r="E2208" s="2"/>
      <c r="F2208" s="8">
        <v>40361.769363425927</v>
      </c>
      <c r="G2208" s="7">
        <v>0</v>
      </c>
      <c r="H2208" s="7">
        <v>5</v>
      </c>
      <c r="I2208" s="7" t="b">
        <f t="shared" si="102"/>
        <v>0</v>
      </c>
      <c r="J2208" s="7" t="b">
        <f t="shared" si="103"/>
        <v>1</v>
      </c>
      <c r="K2208" s="7">
        <f t="shared" si="104"/>
        <v>0</v>
      </c>
      <c r="L2208" s="7">
        <f>WEEKDAY(Table1[[#This Row],[post_time]])</f>
        <v>6</v>
      </c>
      <c r="M2208" s="7">
        <f>VLOOKUP(Table1[[#This Row],[topic_id]],'All Topics Data'!$A$2:$I$1243,8,FALSE)</f>
        <v>40360.864583333336</v>
      </c>
      <c r="N2208" s="7">
        <f>Table1[[#This Row],[Hui Reply?]]*(Table1[[#This Row],[post_time]]-Table1[[#This Row],[timestamp of previous reply]])</f>
        <v>0</v>
      </c>
      <c r="O2208" s="3">
        <f>O2207+Table1[[#This Row],[Hui Reply?]]</f>
        <v>516</v>
      </c>
      <c r="P2208" s="19">
        <f>INT(Table1[[#This Row],[post_time]])</f>
        <v>40361</v>
      </c>
      <c r="Q2208" s="3">
        <f>IF(Table1[[#This Row],[Hui Reply?]],VLOOKUP(Table1[[#This Row],[topic_id]],'All Topics Data'!$A$2:$E$1243,5,FALSE),0)</f>
        <v>0</v>
      </c>
      <c r="R2208" s="8">
        <f>Table1[[#This Row],[post_time]]+8/24</f>
        <v>40362.102696759262</v>
      </c>
      <c r="S2208" s="3">
        <f>IF(Table1[[#This Row],[post_position]]=1,0,SUMIFS($F$2:F2208,$H$2:H2208,Table1[[#This Row],[post_position]]-1,$C$2:C2208,Table1[[#This Row],[topic_id]]))</f>
        <v>40361.757581018515</v>
      </c>
    </row>
    <row r="2209" spans="1:19" x14ac:dyDescent="0.25">
      <c r="A2209" s="7">
        <v>2238</v>
      </c>
      <c r="B2209" s="7">
        <v>1</v>
      </c>
      <c r="C2209" s="7">
        <v>587</v>
      </c>
      <c r="D2209" s="7">
        <v>6554</v>
      </c>
      <c r="F2209" s="8">
        <v>40361.773738425924</v>
      </c>
      <c r="G2209" s="7">
        <v>0</v>
      </c>
      <c r="H2209" s="7">
        <v>7</v>
      </c>
      <c r="I2209" s="7" t="b">
        <f t="shared" si="102"/>
        <v>0</v>
      </c>
      <c r="J2209" s="7" t="b">
        <f t="shared" si="103"/>
        <v>1</v>
      </c>
      <c r="K2209" s="7">
        <f t="shared" si="104"/>
        <v>0</v>
      </c>
      <c r="L2209" s="7">
        <f>WEEKDAY(Table1[[#This Row],[post_time]])</f>
        <v>6</v>
      </c>
      <c r="M2209" s="7">
        <f>VLOOKUP(Table1[[#This Row],[topic_id]],'All Topics Data'!$A$2:$I$1243,8,FALSE)</f>
        <v>40361.23333333333</v>
      </c>
      <c r="N2209" s="7">
        <f>Table1[[#This Row],[Hui Reply?]]*(Table1[[#This Row],[post_time]]-Table1[[#This Row],[timestamp of previous reply]])</f>
        <v>0</v>
      </c>
      <c r="O2209" s="3">
        <f>O2208+Table1[[#This Row],[Hui Reply?]]</f>
        <v>516</v>
      </c>
      <c r="P2209" s="19">
        <f>INT(Table1[[#This Row],[post_time]])</f>
        <v>40361</v>
      </c>
      <c r="Q2209" s="3">
        <f>IF(Table1[[#This Row],[Hui Reply?]],VLOOKUP(Table1[[#This Row],[topic_id]],'All Topics Data'!$A$2:$E$1243,5,FALSE),0)</f>
        <v>0</v>
      </c>
      <c r="R2209" s="8">
        <f>Table1[[#This Row],[post_time]]+8/24</f>
        <v>40362.107071759259</v>
      </c>
      <c r="S2209" s="3">
        <f>IF(Table1[[#This Row],[post_position]]=1,0,SUMIFS($F$2:F2209,$H$2:H2209,Table1[[#This Row],[post_position]]-1,$C$2:C2209,Table1[[#This Row],[topic_id]]))</f>
        <v>40361.355254629627</v>
      </c>
    </row>
    <row r="2210" spans="1:19" x14ac:dyDescent="0.25">
      <c r="A2210" s="7">
        <v>2239</v>
      </c>
      <c r="B2210" s="7">
        <v>1</v>
      </c>
      <c r="C2210" s="7">
        <v>588</v>
      </c>
      <c r="D2210" s="7">
        <v>6558</v>
      </c>
      <c r="E2210" s="2"/>
      <c r="F2210" s="8">
        <v>40361.805300925924</v>
      </c>
      <c r="G2210" s="7">
        <v>0</v>
      </c>
      <c r="H2210" s="7">
        <v>1</v>
      </c>
      <c r="I2210" s="7" t="b">
        <f t="shared" si="102"/>
        <v>0</v>
      </c>
      <c r="J2210" s="7" t="b">
        <f t="shared" si="103"/>
        <v>0</v>
      </c>
      <c r="K2210" s="7">
        <f t="shared" si="104"/>
        <v>0</v>
      </c>
      <c r="L2210" s="7">
        <f>WEEKDAY(Table1[[#This Row],[post_time]])</f>
        <v>6</v>
      </c>
      <c r="M2210" s="7">
        <f>VLOOKUP(Table1[[#This Row],[topic_id]],'All Topics Data'!$A$2:$I$1243,8,FALSE)</f>
        <v>40361.804861111108</v>
      </c>
      <c r="N2210" s="7">
        <f>Table1[[#This Row],[Hui Reply?]]*(Table1[[#This Row],[post_time]]-Table1[[#This Row],[timestamp of previous reply]])</f>
        <v>0</v>
      </c>
      <c r="O2210" s="3">
        <f>O2209+Table1[[#This Row],[Hui Reply?]]</f>
        <v>516</v>
      </c>
      <c r="P2210" s="19">
        <f>INT(Table1[[#This Row],[post_time]])</f>
        <v>40361</v>
      </c>
      <c r="Q2210" s="3">
        <f>IF(Table1[[#This Row],[Hui Reply?]],VLOOKUP(Table1[[#This Row],[topic_id]],'All Topics Data'!$A$2:$E$1243,5,FALSE),0)</f>
        <v>0</v>
      </c>
      <c r="R2210" s="8">
        <f>Table1[[#This Row],[post_time]]+8/24</f>
        <v>40362.13863425926</v>
      </c>
      <c r="S2210" s="3">
        <f>IF(Table1[[#This Row],[post_position]]=1,0,SUMIFS($F$2:F2210,$H$2:H2210,Table1[[#This Row],[post_position]]-1,$C$2:C2210,Table1[[#This Row],[topic_id]]))</f>
        <v>0</v>
      </c>
    </row>
    <row r="2211" spans="1:19" x14ac:dyDescent="0.25">
      <c r="A2211" s="7">
        <v>2240</v>
      </c>
      <c r="B2211" s="7">
        <v>1</v>
      </c>
      <c r="C2211" s="7">
        <v>588</v>
      </c>
      <c r="D2211" s="7">
        <v>1</v>
      </c>
      <c r="F2211" s="8">
        <v>40362.04792824074</v>
      </c>
      <c r="G2211" s="7">
        <v>0</v>
      </c>
      <c r="H2211" s="7">
        <v>2</v>
      </c>
      <c r="I2211" s="7" t="b">
        <f t="shared" si="102"/>
        <v>0</v>
      </c>
      <c r="J2211" s="7" t="b">
        <f t="shared" si="103"/>
        <v>1</v>
      </c>
      <c r="K2211" s="7">
        <f t="shared" si="104"/>
        <v>0</v>
      </c>
      <c r="L2211" s="7">
        <f>WEEKDAY(Table1[[#This Row],[post_time]])</f>
        <v>7</v>
      </c>
      <c r="M2211" s="7">
        <f>VLOOKUP(Table1[[#This Row],[topic_id]],'All Topics Data'!$A$2:$I$1243,8,FALSE)</f>
        <v>40361.804861111108</v>
      </c>
      <c r="N2211" s="7">
        <f>Table1[[#This Row],[Hui Reply?]]*(Table1[[#This Row],[post_time]]-Table1[[#This Row],[timestamp of previous reply]])</f>
        <v>0</v>
      </c>
      <c r="O2211" s="3">
        <f>O2210+Table1[[#This Row],[Hui Reply?]]</f>
        <v>516</v>
      </c>
      <c r="P2211" s="19">
        <f>INT(Table1[[#This Row],[post_time]])</f>
        <v>40362</v>
      </c>
      <c r="Q2211" s="3">
        <f>IF(Table1[[#This Row],[Hui Reply?]],VLOOKUP(Table1[[#This Row],[topic_id]],'All Topics Data'!$A$2:$E$1243,5,FALSE),0)</f>
        <v>0</v>
      </c>
      <c r="R2211" s="8">
        <f>Table1[[#This Row],[post_time]]+8/24</f>
        <v>40362.381261574075</v>
      </c>
      <c r="S2211" s="3">
        <f>IF(Table1[[#This Row],[post_position]]=1,0,SUMIFS($F$2:F2211,$H$2:H2211,Table1[[#This Row],[post_position]]-1,$C$2:C2211,Table1[[#This Row],[topic_id]]))</f>
        <v>40361.805300925924</v>
      </c>
    </row>
    <row r="2212" spans="1:19" x14ac:dyDescent="0.25">
      <c r="A2212" s="7">
        <v>2241</v>
      </c>
      <c r="B2212" s="7">
        <v>1</v>
      </c>
      <c r="C2212" s="7">
        <v>586</v>
      </c>
      <c r="D2212" s="7">
        <v>5873</v>
      </c>
      <c r="F2212" s="8">
        <v>40362.139594907407</v>
      </c>
      <c r="G2212" s="7">
        <v>0</v>
      </c>
      <c r="H2212" s="7">
        <v>5</v>
      </c>
      <c r="I2212" s="7" t="b">
        <f t="shared" si="102"/>
        <v>0</v>
      </c>
      <c r="J2212" s="7" t="b">
        <f t="shared" si="103"/>
        <v>1</v>
      </c>
      <c r="K2212" s="7">
        <f t="shared" si="104"/>
        <v>0</v>
      </c>
      <c r="L2212" s="7">
        <f>WEEKDAY(Table1[[#This Row],[post_time]])</f>
        <v>7</v>
      </c>
      <c r="M2212" s="7">
        <f>VLOOKUP(Table1[[#This Row],[topic_id]],'All Topics Data'!$A$2:$I$1243,8,FALSE)</f>
        <v>40361.073611111111</v>
      </c>
      <c r="N2212" s="7">
        <f>Table1[[#This Row],[Hui Reply?]]*(Table1[[#This Row],[post_time]]-Table1[[#This Row],[timestamp of previous reply]])</f>
        <v>0</v>
      </c>
      <c r="O2212" s="3">
        <f>O2211+Table1[[#This Row],[Hui Reply?]]</f>
        <v>516</v>
      </c>
      <c r="P2212" s="19">
        <f>INT(Table1[[#This Row],[post_time]])</f>
        <v>40362</v>
      </c>
      <c r="Q2212" s="3">
        <f>IF(Table1[[#This Row],[Hui Reply?]],VLOOKUP(Table1[[#This Row],[topic_id]],'All Topics Data'!$A$2:$E$1243,5,FALSE),0)</f>
        <v>0</v>
      </c>
      <c r="R2212" s="8">
        <f>Table1[[#This Row],[post_time]]+8/24</f>
        <v>40362.472928240742</v>
      </c>
      <c r="S2212" s="3">
        <f>IF(Table1[[#This Row],[post_position]]=1,0,SUMIFS($F$2:F2212,$H$2:H2212,Table1[[#This Row],[post_position]]-1,$C$2:C2212,Table1[[#This Row],[topic_id]]))</f>
        <v>40361.455636574072</v>
      </c>
    </row>
    <row r="2213" spans="1:19" x14ac:dyDescent="0.25">
      <c r="A2213" s="7">
        <v>2242</v>
      </c>
      <c r="B2213" s="7">
        <v>1</v>
      </c>
      <c r="C2213" s="7">
        <v>586</v>
      </c>
      <c r="D2213" s="7">
        <v>5873</v>
      </c>
      <c r="F2213" s="8">
        <v>40362.189710648148</v>
      </c>
      <c r="G2213" s="7">
        <v>0</v>
      </c>
      <c r="H2213" s="7">
        <v>6</v>
      </c>
      <c r="I2213" s="7" t="b">
        <f t="shared" si="102"/>
        <v>0</v>
      </c>
      <c r="J2213" s="7" t="b">
        <f t="shared" si="103"/>
        <v>1</v>
      </c>
      <c r="K2213" s="7">
        <f t="shared" si="104"/>
        <v>0</v>
      </c>
      <c r="L2213" s="7">
        <f>WEEKDAY(Table1[[#This Row],[post_time]])</f>
        <v>7</v>
      </c>
      <c r="M2213" s="7">
        <f>VLOOKUP(Table1[[#This Row],[topic_id]],'All Topics Data'!$A$2:$I$1243,8,FALSE)</f>
        <v>40361.073611111111</v>
      </c>
      <c r="N2213" s="7">
        <f>Table1[[#This Row],[Hui Reply?]]*(Table1[[#This Row],[post_time]]-Table1[[#This Row],[timestamp of previous reply]])</f>
        <v>0</v>
      </c>
      <c r="O2213" s="3">
        <f>O2212+Table1[[#This Row],[Hui Reply?]]</f>
        <v>516</v>
      </c>
      <c r="P2213" s="19">
        <f>INT(Table1[[#This Row],[post_time]])</f>
        <v>40362</v>
      </c>
      <c r="Q2213" s="3">
        <f>IF(Table1[[#This Row],[Hui Reply?]],VLOOKUP(Table1[[#This Row],[topic_id]],'All Topics Data'!$A$2:$E$1243,5,FALSE),0)</f>
        <v>0</v>
      </c>
      <c r="R2213" s="8">
        <f>Table1[[#This Row],[post_time]]+8/24</f>
        <v>40362.523043981484</v>
      </c>
      <c r="S2213" s="3">
        <f>IF(Table1[[#This Row],[post_position]]=1,0,SUMIFS($F$2:F2213,$H$2:H2213,Table1[[#This Row],[post_position]]-1,$C$2:C2213,Table1[[#This Row],[topic_id]]))</f>
        <v>40362.139594907407</v>
      </c>
    </row>
    <row r="2214" spans="1:19" x14ac:dyDescent="0.25">
      <c r="A2214" s="7">
        <v>2243</v>
      </c>
      <c r="B2214" s="7">
        <v>1</v>
      </c>
      <c r="C2214" s="7">
        <v>586</v>
      </c>
      <c r="D2214" s="7">
        <v>24</v>
      </c>
      <c r="E2214" s="2"/>
      <c r="F2214" s="8">
        <v>40362.208553240744</v>
      </c>
      <c r="G2214" s="7">
        <v>0</v>
      </c>
      <c r="H2214" s="7">
        <v>7</v>
      </c>
      <c r="I2214" s="7" t="b">
        <f t="shared" si="102"/>
        <v>1</v>
      </c>
      <c r="J2214" s="7" t="b">
        <f t="shared" si="103"/>
        <v>1</v>
      </c>
      <c r="K2214" s="7">
        <f t="shared" si="104"/>
        <v>1</v>
      </c>
      <c r="L2214" s="7">
        <f>WEEKDAY(Table1[[#This Row],[post_time]])</f>
        <v>7</v>
      </c>
      <c r="M2214" s="7">
        <f>VLOOKUP(Table1[[#This Row],[topic_id]],'All Topics Data'!$A$2:$I$1243,8,FALSE)</f>
        <v>40361.073611111111</v>
      </c>
      <c r="N2214" s="7">
        <f>Table1[[#This Row],[Hui Reply?]]*(Table1[[#This Row],[post_time]]-Table1[[#This Row],[timestamp of previous reply]])</f>
        <v>1.8842592595319729E-2</v>
      </c>
      <c r="O2214" s="3">
        <f>O2213+Table1[[#This Row],[Hui Reply?]]</f>
        <v>517</v>
      </c>
      <c r="P2214" s="19">
        <f>INT(Table1[[#This Row],[post_time]])</f>
        <v>40362</v>
      </c>
      <c r="Q2214" s="3" t="str">
        <f>IF(Table1[[#This Row],[Hui Reply?]],VLOOKUP(Table1[[#This Row],[topic_id]],'All Topics Data'!$A$2:$E$1243,5,FALSE),0)</f>
        <v>Cyrius</v>
      </c>
      <c r="R2214" s="8">
        <f>Table1[[#This Row],[post_time]]+8/24</f>
        <v>40362.541886574079</v>
      </c>
      <c r="S2214" s="3">
        <f>IF(Table1[[#This Row],[post_position]]=1,0,SUMIFS($F$2:F2214,$H$2:H2214,Table1[[#This Row],[post_position]]-1,$C$2:C2214,Table1[[#This Row],[topic_id]]))</f>
        <v>40362.189710648148</v>
      </c>
    </row>
    <row r="2215" spans="1:19" x14ac:dyDescent="0.25">
      <c r="A2215" s="7">
        <v>2244</v>
      </c>
      <c r="B2215" s="7">
        <v>1</v>
      </c>
      <c r="C2215" s="7">
        <v>587</v>
      </c>
      <c r="D2215" s="7">
        <v>6030</v>
      </c>
      <c r="F2215" s="8">
        <v>40362.277013888888</v>
      </c>
      <c r="G2215" s="7">
        <v>0</v>
      </c>
      <c r="H2215" s="7">
        <v>8</v>
      </c>
      <c r="I2215" s="7" t="b">
        <f t="shared" si="102"/>
        <v>0</v>
      </c>
      <c r="J2215" s="7" t="b">
        <f t="shared" si="103"/>
        <v>1</v>
      </c>
      <c r="K2215" s="7">
        <f t="shared" si="104"/>
        <v>0</v>
      </c>
      <c r="L2215" s="7">
        <f>WEEKDAY(Table1[[#This Row],[post_time]])</f>
        <v>7</v>
      </c>
      <c r="M2215" s="7">
        <f>VLOOKUP(Table1[[#This Row],[topic_id]],'All Topics Data'!$A$2:$I$1243,8,FALSE)</f>
        <v>40361.23333333333</v>
      </c>
      <c r="N2215" s="7">
        <f>Table1[[#This Row],[Hui Reply?]]*(Table1[[#This Row],[post_time]]-Table1[[#This Row],[timestamp of previous reply]])</f>
        <v>0</v>
      </c>
      <c r="O2215" s="3">
        <f>O2214+Table1[[#This Row],[Hui Reply?]]</f>
        <v>517</v>
      </c>
      <c r="P2215" s="19">
        <f>INT(Table1[[#This Row],[post_time]])</f>
        <v>40362</v>
      </c>
      <c r="Q2215" s="3">
        <f>IF(Table1[[#This Row],[Hui Reply?]],VLOOKUP(Table1[[#This Row],[topic_id]],'All Topics Data'!$A$2:$E$1243,5,FALSE),0)</f>
        <v>0</v>
      </c>
      <c r="R2215" s="8">
        <f>Table1[[#This Row],[post_time]]+8/24</f>
        <v>40362.610347222224</v>
      </c>
      <c r="S2215" s="3">
        <f>IF(Table1[[#This Row],[post_position]]=1,0,SUMIFS($F$2:F2215,$H$2:H2215,Table1[[#This Row],[post_position]]-1,$C$2:C2215,Table1[[#This Row],[topic_id]]))</f>
        <v>40361.773738425924</v>
      </c>
    </row>
    <row r="2216" spans="1:19" x14ac:dyDescent="0.25">
      <c r="A2216" s="7">
        <v>2245</v>
      </c>
      <c r="B2216" s="7">
        <v>1</v>
      </c>
      <c r="C2216" s="7">
        <v>575</v>
      </c>
      <c r="D2216" s="7">
        <v>1880</v>
      </c>
      <c r="E2216" s="2"/>
      <c r="F2216" s="8">
        <v>40362.292233796295</v>
      </c>
      <c r="G2216" s="7">
        <v>0</v>
      </c>
      <c r="H2216" s="7">
        <v>10</v>
      </c>
      <c r="I2216" s="7" t="b">
        <f t="shared" si="102"/>
        <v>0</v>
      </c>
      <c r="J2216" s="7" t="b">
        <f t="shared" si="103"/>
        <v>1</v>
      </c>
      <c r="K2216" s="7">
        <f t="shared" si="104"/>
        <v>0</v>
      </c>
      <c r="L2216" s="7">
        <f>WEEKDAY(Table1[[#This Row],[post_time]])</f>
        <v>7</v>
      </c>
      <c r="M2216" s="7">
        <f>VLOOKUP(Table1[[#This Row],[topic_id]],'All Topics Data'!$A$2:$I$1243,8,FALSE)</f>
        <v>40358.781944444447</v>
      </c>
      <c r="N2216" s="7">
        <f>Table1[[#This Row],[Hui Reply?]]*(Table1[[#This Row],[post_time]]-Table1[[#This Row],[timestamp of previous reply]])</f>
        <v>0</v>
      </c>
      <c r="O2216" s="3">
        <f>O2215+Table1[[#This Row],[Hui Reply?]]</f>
        <v>517</v>
      </c>
      <c r="P2216" s="19">
        <f>INT(Table1[[#This Row],[post_time]])</f>
        <v>40362</v>
      </c>
      <c r="Q2216" s="3">
        <f>IF(Table1[[#This Row],[Hui Reply?]],VLOOKUP(Table1[[#This Row],[topic_id]],'All Topics Data'!$A$2:$E$1243,5,FALSE),0)</f>
        <v>0</v>
      </c>
      <c r="R2216" s="8">
        <f>Table1[[#This Row],[post_time]]+8/24</f>
        <v>40362.625567129631</v>
      </c>
      <c r="S2216" s="3">
        <f>IF(Table1[[#This Row],[post_position]]=1,0,SUMIFS($F$2:F2216,$H$2:H2216,Table1[[#This Row],[post_position]]-1,$C$2:C2216,Table1[[#This Row],[topic_id]]))</f>
        <v>40361.593344907407</v>
      </c>
    </row>
    <row r="2217" spans="1:19" x14ac:dyDescent="0.25">
      <c r="A2217" s="7">
        <v>2246</v>
      </c>
      <c r="B2217" s="7">
        <v>1</v>
      </c>
      <c r="C2217" s="7">
        <v>589</v>
      </c>
      <c r="D2217" s="7">
        <v>1880</v>
      </c>
      <c r="E2217" s="2"/>
      <c r="F2217" s="8">
        <v>40362.301006944443</v>
      </c>
      <c r="G2217" s="7">
        <v>0</v>
      </c>
      <c r="H2217" s="7">
        <v>1</v>
      </c>
      <c r="I2217" s="7" t="b">
        <f t="shared" si="102"/>
        <v>0</v>
      </c>
      <c r="J2217" s="7" t="b">
        <f t="shared" si="103"/>
        <v>0</v>
      </c>
      <c r="K2217" s="7">
        <f t="shared" si="104"/>
        <v>0</v>
      </c>
      <c r="L2217" s="7">
        <f>WEEKDAY(Table1[[#This Row],[post_time]])</f>
        <v>7</v>
      </c>
      <c r="M2217" s="7">
        <f>VLOOKUP(Table1[[#This Row],[topic_id]],'All Topics Data'!$A$2:$I$1243,8,FALSE)</f>
        <v>40362.300694444442</v>
      </c>
      <c r="N2217" s="7">
        <f>Table1[[#This Row],[Hui Reply?]]*(Table1[[#This Row],[post_time]]-Table1[[#This Row],[timestamp of previous reply]])</f>
        <v>0</v>
      </c>
      <c r="O2217" s="3">
        <f>O2216+Table1[[#This Row],[Hui Reply?]]</f>
        <v>517</v>
      </c>
      <c r="P2217" s="19">
        <f>INT(Table1[[#This Row],[post_time]])</f>
        <v>40362</v>
      </c>
      <c r="Q2217" s="3">
        <f>IF(Table1[[#This Row],[Hui Reply?]],VLOOKUP(Table1[[#This Row],[topic_id]],'All Topics Data'!$A$2:$E$1243,5,FALSE),0)</f>
        <v>0</v>
      </c>
      <c r="R2217" s="8">
        <f>Table1[[#This Row],[post_time]]+8/24</f>
        <v>40362.634340277778</v>
      </c>
      <c r="S2217" s="3">
        <f>IF(Table1[[#This Row],[post_position]]=1,0,SUMIFS($F$2:F2217,$H$2:H2217,Table1[[#This Row],[post_position]]-1,$C$2:C2217,Table1[[#This Row],[topic_id]]))</f>
        <v>0</v>
      </c>
    </row>
    <row r="2218" spans="1:19" x14ac:dyDescent="0.25">
      <c r="A2218" s="7">
        <v>2247</v>
      </c>
      <c r="B2218" s="7">
        <v>1</v>
      </c>
      <c r="C2218" s="7">
        <v>589</v>
      </c>
      <c r="D2218" s="7">
        <v>24</v>
      </c>
      <c r="E2218" s="2"/>
      <c r="F2218" s="8">
        <v>40362.346585648149</v>
      </c>
      <c r="G2218" s="7">
        <v>0</v>
      </c>
      <c r="H2218" s="7">
        <v>2</v>
      </c>
      <c r="I2218" s="7" t="b">
        <f t="shared" si="102"/>
        <v>1</v>
      </c>
      <c r="J2218" s="7" t="b">
        <f t="shared" si="103"/>
        <v>1</v>
      </c>
      <c r="K2218" s="7">
        <f t="shared" si="104"/>
        <v>1</v>
      </c>
      <c r="L2218" s="7">
        <f>WEEKDAY(Table1[[#This Row],[post_time]])</f>
        <v>7</v>
      </c>
      <c r="M2218" s="7">
        <f>VLOOKUP(Table1[[#This Row],[topic_id]],'All Topics Data'!$A$2:$I$1243,8,FALSE)</f>
        <v>40362.300694444442</v>
      </c>
      <c r="N2218" s="7">
        <f>Table1[[#This Row],[Hui Reply?]]*(Table1[[#This Row],[post_time]]-Table1[[#This Row],[timestamp of previous reply]])</f>
        <v>4.5578703706269152E-2</v>
      </c>
      <c r="O2218" s="3">
        <f>O2217+Table1[[#This Row],[Hui Reply?]]</f>
        <v>518</v>
      </c>
      <c r="P2218" s="19">
        <f>INT(Table1[[#This Row],[post_time]])</f>
        <v>40362</v>
      </c>
      <c r="Q2218" s="3" t="str">
        <f>IF(Table1[[#This Row],[Hui Reply?]],VLOOKUP(Table1[[#This Row],[topic_id]],'All Topics Data'!$A$2:$E$1243,5,FALSE),0)</f>
        <v>ptwuk</v>
      </c>
      <c r="R2218" s="8">
        <f>Table1[[#This Row],[post_time]]+8/24</f>
        <v>40362.679918981485</v>
      </c>
      <c r="S2218" s="3">
        <f>IF(Table1[[#This Row],[post_position]]=1,0,SUMIFS($F$2:F2218,$H$2:H2218,Table1[[#This Row],[post_position]]-1,$C$2:C2218,Table1[[#This Row],[topic_id]]))</f>
        <v>40362.301006944443</v>
      </c>
    </row>
    <row r="2219" spans="1:19" x14ac:dyDescent="0.25">
      <c r="A2219" s="7">
        <v>2248</v>
      </c>
      <c r="B2219" s="7">
        <v>1</v>
      </c>
      <c r="C2219" s="7">
        <v>589</v>
      </c>
      <c r="D2219" s="7">
        <v>1880</v>
      </c>
      <c r="F2219" s="8">
        <v>40362.400381944448</v>
      </c>
      <c r="G2219" s="7">
        <v>0</v>
      </c>
      <c r="H2219" s="7">
        <v>3</v>
      </c>
      <c r="I2219" s="7" t="b">
        <f t="shared" si="102"/>
        <v>0</v>
      </c>
      <c r="J2219" s="7" t="b">
        <f t="shared" si="103"/>
        <v>1</v>
      </c>
      <c r="K2219" s="7">
        <f t="shared" si="104"/>
        <v>0</v>
      </c>
      <c r="L2219" s="7">
        <f>WEEKDAY(Table1[[#This Row],[post_time]])</f>
        <v>7</v>
      </c>
      <c r="M2219" s="7">
        <f>VLOOKUP(Table1[[#This Row],[topic_id]],'All Topics Data'!$A$2:$I$1243,8,FALSE)</f>
        <v>40362.300694444442</v>
      </c>
      <c r="N2219" s="7">
        <f>Table1[[#This Row],[Hui Reply?]]*(Table1[[#This Row],[post_time]]-Table1[[#This Row],[timestamp of previous reply]])</f>
        <v>0</v>
      </c>
      <c r="O2219" s="3">
        <f>O2218+Table1[[#This Row],[Hui Reply?]]</f>
        <v>518</v>
      </c>
      <c r="P2219" s="19">
        <f>INT(Table1[[#This Row],[post_time]])</f>
        <v>40362</v>
      </c>
      <c r="Q2219" s="3">
        <f>IF(Table1[[#This Row],[Hui Reply?]],VLOOKUP(Table1[[#This Row],[topic_id]],'All Topics Data'!$A$2:$E$1243,5,FALSE),0)</f>
        <v>0</v>
      </c>
      <c r="R2219" s="8">
        <f>Table1[[#This Row],[post_time]]+8/24</f>
        <v>40362.733715277784</v>
      </c>
      <c r="S2219" s="3">
        <f>IF(Table1[[#This Row],[post_position]]=1,0,SUMIFS($F$2:F2219,$H$2:H2219,Table1[[#This Row],[post_position]]-1,$C$2:C2219,Table1[[#This Row],[topic_id]]))</f>
        <v>40362.346585648149</v>
      </c>
    </row>
    <row r="2220" spans="1:19" x14ac:dyDescent="0.25">
      <c r="A2220" s="7">
        <v>2249</v>
      </c>
      <c r="B2220" s="7">
        <v>1</v>
      </c>
      <c r="C2220" s="7">
        <v>589</v>
      </c>
      <c r="D2220" s="7">
        <v>24</v>
      </c>
      <c r="F2220" s="8">
        <v>40362.409594907411</v>
      </c>
      <c r="G2220" s="7">
        <v>0</v>
      </c>
      <c r="H2220" s="7">
        <v>4</v>
      </c>
      <c r="I2220" s="7" t="b">
        <f t="shared" si="102"/>
        <v>1</v>
      </c>
      <c r="J2220" s="7" t="b">
        <f t="shared" si="103"/>
        <v>1</v>
      </c>
      <c r="K2220" s="7">
        <f t="shared" si="104"/>
        <v>1</v>
      </c>
      <c r="L2220" s="7">
        <f>WEEKDAY(Table1[[#This Row],[post_time]])</f>
        <v>7</v>
      </c>
      <c r="M2220" s="7">
        <f>VLOOKUP(Table1[[#This Row],[topic_id]],'All Topics Data'!$A$2:$I$1243,8,FALSE)</f>
        <v>40362.300694444442</v>
      </c>
      <c r="N2220" s="7">
        <f>Table1[[#This Row],[Hui Reply?]]*(Table1[[#This Row],[post_time]]-Table1[[#This Row],[timestamp of previous reply]])</f>
        <v>9.2129629629198462E-3</v>
      </c>
      <c r="O2220" s="3">
        <f>O2219+Table1[[#This Row],[Hui Reply?]]</f>
        <v>519</v>
      </c>
      <c r="P2220" s="19">
        <f>INT(Table1[[#This Row],[post_time]])</f>
        <v>40362</v>
      </c>
      <c r="Q2220" s="3" t="str">
        <f>IF(Table1[[#This Row],[Hui Reply?]],VLOOKUP(Table1[[#This Row],[topic_id]],'All Topics Data'!$A$2:$E$1243,5,FALSE),0)</f>
        <v>ptwuk</v>
      </c>
      <c r="R2220" s="8">
        <f>Table1[[#This Row],[post_time]]+8/24</f>
        <v>40362.742928240747</v>
      </c>
      <c r="S2220" s="3">
        <f>IF(Table1[[#This Row],[post_position]]=1,0,SUMIFS($F$2:F2220,$H$2:H2220,Table1[[#This Row],[post_position]]-1,$C$2:C2220,Table1[[#This Row],[topic_id]]))</f>
        <v>40362.400381944448</v>
      </c>
    </row>
    <row r="2221" spans="1:19" x14ac:dyDescent="0.25">
      <c r="A2221" s="7">
        <v>2250</v>
      </c>
      <c r="B2221" s="7">
        <v>1</v>
      </c>
      <c r="C2221" s="7">
        <v>586</v>
      </c>
      <c r="D2221" s="7">
        <v>5873</v>
      </c>
      <c r="E2221" s="2"/>
      <c r="F2221" s="8">
        <v>40362.485023148147</v>
      </c>
      <c r="G2221" s="7">
        <v>0</v>
      </c>
      <c r="H2221" s="7">
        <v>8</v>
      </c>
      <c r="I2221" s="7" t="b">
        <f t="shared" si="102"/>
        <v>0</v>
      </c>
      <c r="J2221" s="7" t="b">
        <f t="shared" si="103"/>
        <v>1</v>
      </c>
      <c r="K2221" s="7">
        <f t="shared" si="104"/>
        <v>0</v>
      </c>
      <c r="L2221" s="7">
        <f>WEEKDAY(Table1[[#This Row],[post_time]])</f>
        <v>7</v>
      </c>
      <c r="M2221" s="7">
        <f>VLOOKUP(Table1[[#This Row],[topic_id]],'All Topics Data'!$A$2:$I$1243,8,FALSE)</f>
        <v>40361.073611111111</v>
      </c>
      <c r="N2221" s="7">
        <f>Table1[[#This Row],[Hui Reply?]]*(Table1[[#This Row],[post_time]]-Table1[[#This Row],[timestamp of previous reply]])</f>
        <v>0</v>
      </c>
      <c r="O2221" s="3">
        <f>O2220+Table1[[#This Row],[Hui Reply?]]</f>
        <v>519</v>
      </c>
      <c r="P2221" s="19">
        <f>INT(Table1[[#This Row],[post_time]])</f>
        <v>40362</v>
      </c>
      <c r="Q2221" s="3">
        <f>IF(Table1[[#This Row],[Hui Reply?]],VLOOKUP(Table1[[#This Row],[topic_id]],'All Topics Data'!$A$2:$E$1243,5,FALSE),0)</f>
        <v>0</v>
      </c>
      <c r="R2221" s="8">
        <f>Table1[[#This Row],[post_time]]+8/24</f>
        <v>40362.818356481483</v>
      </c>
      <c r="S2221" s="3">
        <f>IF(Table1[[#This Row],[post_position]]=1,0,SUMIFS($F$2:F2221,$H$2:H2221,Table1[[#This Row],[post_position]]-1,$C$2:C2221,Table1[[#This Row],[topic_id]]))</f>
        <v>40362.208553240744</v>
      </c>
    </row>
    <row r="2222" spans="1:19" x14ac:dyDescent="0.25">
      <c r="A2222" s="7">
        <v>2251</v>
      </c>
      <c r="B2222" s="7">
        <v>1</v>
      </c>
      <c r="C2222" s="7">
        <v>590</v>
      </c>
      <c r="D2222" s="7">
        <v>6542</v>
      </c>
      <c r="E2222" s="2"/>
      <c r="F2222" s="8">
        <v>40362.552037037036</v>
      </c>
      <c r="G2222" s="7">
        <v>0</v>
      </c>
      <c r="H2222" s="7">
        <v>1</v>
      </c>
      <c r="I2222" s="7" t="b">
        <f t="shared" si="102"/>
        <v>0</v>
      </c>
      <c r="J2222" s="7" t="b">
        <f t="shared" si="103"/>
        <v>0</v>
      </c>
      <c r="K2222" s="7">
        <f t="shared" si="104"/>
        <v>0</v>
      </c>
      <c r="L2222" s="7">
        <f>WEEKDAY(Table1[[#This Row],[post_time]])</f>
        <v>7</v>
      </c>
      <c r="M2222" s="7">
        <f>VLOOKUP(Table1[[#This Row],[topic_id]],'All Topics Data'!$A$2:$I$1243,8,FALSE)</f>
        <v>40362.551388888889</v>
      </c>
      <c r="N2222" s="7">
        <f>Table1[[#This Row],[Hui Reply?]]*(Table1[[#This Row],[post_time]]-Table1[[#This Row],[timestamp of previous reply]])</f>
        <v>0</v>
      </c>
      <c r="O2222" s="3">
        <f>O2221+Table1[[#This Row],[Hui Reply?]]</f>
        <v>519</v>
      </c>
      <c r="P2222" s="19">
        <f>INT(Table1[[#This Row],[post_time]])</f>
        <v>40362</v>
      </c>
      <c r="Q2222" s="3">
        <f>IF(Table1[[#This Row],[Hui Reply?]],VLOOKUP(Table1[[#This Row],[topic_id]],'All Topics Data'!$A$2:$E$1243,5,FALSE),0)</f>
        <v>0</v>
      </c>
      <c r="R2222" s="8">
        <f>Table1[[#This Row],[post_time]]+8/24</f>
        <v>40362.885370370372</v>
      </c>
      <c r="S2222" s="3">
        <f>IF(Table1[[#This Row],[post_position]]=1,0,SUMIFS($F$2:F2222,$H$2:H2222,Table1[[#This Row],[post_position]]-1,$C$2:C2222,Table1[[#This Row],[topic_id]]))</f>
        <v>0</v>
      </c>
    </row>
    <row r="2223" spans="1:19" x14ac:dyDescent="0.25">
      <c r="A2223" s="7">
        <v>2252</v>
      </c>
      <c r="B2223" s="7">
        <v>1</v>
      </c>
      <c r="C2223" s="7">
        <v>590</v>
      </c>
      <c r="D2223" s="7">
        <v>24</v>
      </c>
      <c r="E2223" s="2"/>
      <c r="F2223" s="8">
        <v>40362.603993055556</v>
      </c>
      <c r="G2223" s="7">
        <v>0</v>
      </c>
      <c r="H2223" s="7">
        <v>2</v>
      </c>
      <c r="I2223" s="7" t="b">
        <f t="shared" si="102"/>
        <v>1</v>
      </c>
      <c r="J2223" s="7" t="b">
        <f t="shared" si="103"/>
        <v>1</v>
      </c>
      <c r="K2223" s="7">
        <f t="shared" si="104"/>
        <v>1</v>
      </c>
      <c r="L2223" s="7">
        <f>WEEKDAY(Table1[[#This Row],[post_time]])</f>
        <v>7</v>
      </c>
      <c r="M2223" s="7">
        <f>VLOOKUP(Table1[[#This Row],[topic_id]],'All Topics Data'!$A$2:$I$1243,8,FALSE)</f>
        <v>40362.551388888889</v>
      </c>
      <c r="N2223" s="7">
        <f>Table1[[#This Row],[Hui Reply?]]*(Table1[[#This Row],[post_time]]-Table1[[#This Row],[timestamp of previous reply]])</f>
        <v>5.1956018520286307E-2</v>
      </c>
      <c r="O2223" s="3">
        <f>O2222+Table1[[#This Row],[Hui Reply?]]</f>
        <v>520</v>
      </c>
      <c r="P2223" s="19">
        <f>INT(Table1[[#This Row],[post_time]])</f>
        <v>40362</v>
      </c>
      <c r="Q2223" s="3" t="str">
        <f>IF(Table1[[#This Row],[Hui Reply?]],VLOOKUP(Table1[[#This Row],[topic_id]],'All Topics Data'!$A$2:$E$1243,5,FALSE),0)</f>
        <v>srinidhi</v>
      </c>
      <c r="R2223" s="8">
        <f>Table1[[#This Row],[post_time]]+8/24</f>
        <v>40362.937326388892</v>
      </c>
      <c r="S2223" s="3">
        <f>IF(Table1[[#This Row],[post_position]]=1,0,SUMIFS($F$2:F2223,$H$2:H2223,Table1[[#This Row],[post_position]]-1,$C$2:C2223,Table1[[#This Row],[topic_id]]))</f>
        <v>40362.552037037036</v>
      </c>
    </row>
    <row r="2224" spans="1:19" x14ac:dyDescent="0.25">
      <c r="A2224" s="7">
        <v>2253</v>
      </c>
      <c r="B2224" s="7">
        <v>1</v>
      </c>
      <c r="C2224" s="7">
        <v>591</v>
      </c>
      <c r="D2224" s="7">
        <v>6509</v>
      </c>
      <c r="E2224" s="2"/>
      <c r="F2224" s="8">
        <v>40363.174942129626</v>
      </c>
      <c r="G2224" s="7">
        <v>0</v>
      </c>
      <c r="H2224" s="7">
        <v>1</v>
      </c>
      <c r="I2224" s="7" t="b">
        <f t="shared" si="102"/>
        <v>0</v>
      </c>
      <c r="J2224" s="7" t="b">
        <f t="shared" si="103"/>
        <v>0</v>
      </c>
      <c r="K2224" s="7">
        <f t="shared" si="104"/>
        <v>0</v>
      </c>
      <c r="L2224" s="7">
        <f>WEEKDAY(Table1[[#This Row],[post_time]])</f>
        <v>1</v>
      </c>
      <c r="M2224" s="7">
        <f>VLOOKUP(Table1[[#This Row],[topic_id]],'All Topics Data'!$A$2:$I$1243,8,FALSE)</f>
        <v>40363.174305555556</v>
      </c>
      <c r="N2224" s="7">
        <f>Table1[[#This Row],[Hui Reply?]]*(Table1[[#This Row],[post_time]]-Table1[[#This Row],[timestamp of previous reply]])</f>
        <v>0</v>
      </c>
      <c r="O2224" s="3">
        <f>O2223+Table1[[#This Row],[Hui Reply?]]</f>
        <v>520</v>
      </c>
      <c r="P2224" s="19">
        <f>INT(Table1[[#This Row],[post_time]])</f>
        <v>40363</v>
      </c>
      <c r="Q2224" s="3">
        <f>IF(Table1[[#This Row],[Hui Reply?]],VLOOKUP(Table1[[#This Row],[topic_id]],'All Topics Data'!$A$2:$E$1243,5,FALSE),0)</f>
        <v>0</v>
      </c>
      <c r="R2224" s="8">
        <f>Table1[[#This Row],[post_time]]+8/24</f>
        <v>40363.508275462962</v>
      </c>
      <c r="S2224" s="3">
        <f>IF(Table1[[#This Row],[post_position]]=1,0,SUMIFS($F$2:F2224,$H$2:H2224,Table1[[#This Row],[post_position]]-1,$C$2:C2224,Table1[[#This Row],[topic_id]]))</f>
        <v>0</v>
      </c>
    </row>
    <row r="2225" spans="1:19" x14ac:dyDescent="0.25">
      <c r="A2225" s="7">
        <v>2254</v>
      </c>
      <c r="B2225" s="7">
        <v>1</v>
      </c>
      <c r="C2225" s="7">
        <v>591</v>
      </c>
      <c r="D2225" s="7">
        <v>24</v>
      </c>
      <c r="F2225" s="8">
        <v>40363.22184027778</v>
      </c>
      <c r="G2225" s="7">
        <v>0</v>
      </c>
      <c r="H2225" s="7">
        <v>2</v>
      </c>
      <c r="I2225" s="7" t="b">
        <f t="shared" si="102"/>
        <v>1</v>
      </c>
      <c r="J2225" s="7" t="b">
        <f t="shared" si="103"/>
        <v>1</v>
      </c>
      <c r="K2225" s="7">
        <f t="shared" si="104"/>
        <v>1</v>
      </c>
      <c r="L2225" s="7">
        <f>WEEKDAY(Table1[[#This Row],[post_time]])</f>
        <v>1</v>
      </c>
      <c r="M2225" s="7">
        <f>VLOOKUP(Table1[[#This Row],[topic_id]],'All Topics Data'!$A$2:$I$1243,8,FALSE)</f>
        <v>40363.174305555556</v>
      </c>
      <c r="N2225" s="7">
        <f>Table1[[#This Row],[Hui Reply?]]*(Table1[[#This Row],[post_time]]-Table1[[#This Row],[timestamp of previous reply]])</f>
        <v>4.6898148153559305E-2</v>
      </c>
      <c r="O2225" s="3">
        <f>O2224+Table1[[#This Row],[Hui Reply?]]</f>
        <v>521</v>
      </c>
      <c r="P2225" s="19">
        <f>INT(Table1[[#This Row],[post_time]])</f>
        <v>40363</v>
      </c>
      <c r="Q2225" s="3" t="str">
        <f>IF(Table1[[#This Row],[Hui Reply?]],VLOOKUP(Table1[[#This Row],[topic_id]],'All Topics Data'!$A$2:$E$1243,5,FALSE),0)</f>
        <v>Excel_Kid</v>
      </c>
      <c r="R2225" s="8">
        <f>Table1[[#This Row],[post_time]]+8/24</f>
        <v>40363.555173611116</v>
      </c>
      <c r="S2225" s="3">
        <f>IF(Table1[[#This Row],[post_position]]=1,0,SUMIFS($F$2:F2225,$H$2:H2225,Table1[[#This Row],[post_position]]-1,$C$2:C2225,Table1[[#This Row],[topic_id]]))</f>
        <v>40363.174942129626</v>
      </c>
    </row>
    <row r="2226" spans="1:19" x14ac:dyDescent="0.25">
      <c r="A2226" s="7">
        <v>2255</v>
      </c>
      <c r="B2226" s="7">
        <v>1</v>
      </c>
      <c r="C2226" s="7">
        <v>591</v>
      </c>
      <c r="D2226" s="7">
        <v>6509</v>
      </c>
      <c r="E2226" s="2"/>
      <c r="F2226" s="8">
        <v>40363.281840277778</v>
      </c>
      <c r="G2226" s="7">
        <v>0</v>
      </c>
      <c r="H2226" s="7">
        <v>3</v>
      </c>
      <c r="I2226" s="7" t="b">
        <f t="shared" si="102"/>
        <v>0</v>
      </c>
      <c r="J2226" s="7" t="b">
        <f t="shared" si="103"/>
        <v>1</v>
      </c>
      <c r="K2226" s="7">
        <f t="shared" si="104"/>
        <v>0</v>
      </c>
      <c r="L2226" s="7">
        <f>WEEKDAY(Table1[[#This Row],[post_time]])</f>
        <v>1</v>
      </c>
      <c r="M2226" s="7">
        <f>VLOOKUP(Table1[[#This Row],[topic_id]],'All Topics Data'!$A$2:$I$1243,8,FALSE)</f>
        <v>40363.174305555556</v>
      </c>
      <c r="N2226" s="7">
        <f>Table1[[#This Row],[Hui Reply?]]*(Table1[[#This Row],[post_time]]-Table1[[#This Row],[timestamp of previous reply]])</f>
        <v>0</v>
      </c>
      <c r="O2226" s="3">
        <f>O2225+Table1[[#This Row],[Hui Reply?]]</f>
        <v>521</v>
      </c>
      <c r="P2226" s="19">
        <f>INT(Table1[[#This Row],[post_time]])</f>
        <v>40363</v>
      </c>
      <c r="Q2226" s="3">
        <f>IF(Table1[[#This Row],[Hui Reply?]],VLOOKUP(Table1[[#This Row],[topic_id]],'All Topics Data'!$A$2:$E$1243,5,FALSE),0)</f>
        <v>0</v>
      </c>
      <c r="R2226" s="8">
        <f>Table1[[#This Row],[post_time]]+8/24</f>
        <v>40363.615173611113</v>
      </c>
      <c r="S2226" s="3">
        <f>IF(Table1[[#This Row],[post_position]]=1,0,SUMIFS($F$2:F2226,$H$2:H2226,Table1[[#This Row],[post_position]]-1,$C$2:C2226,Table1[[#This Row],[topic_id]]))</f>
        <v>40363.22184027778</v>
      </c>
    </row>
    <row r="2227" spans="1:19" x14ac:dyDescent="0.25">
      <c r="A2227" s="7">
        <v>2256</v>
      </c>
      <c r="B2227" s="7">
        <v>1</v>
      </c>
      <c r="C2227" s="7">
        <v>588</v>
      </c>
      <c r="D2227" s="7">
        <v>6558</v>
      </c>
      <c r="F2227" s="8">
        <v>40363.762349537035</v>
      </c>
      <c r="G2227" s="7">
        <v>0</v>
      </c>
      <c r="H2227" s="7">
        <v>3</v>
      </c>
      <c r="I2227" s="7" t="b">
        <f t="shared" si="102"/>
        <v>0</v>
      </c>
      <c r="J2227" s="7" t="b">
        <f t="shared" si="103"/>
        <v>1</v>
      </c>
      <c r="K2227" s="7">
        <f t="shared" si="104"/>
        <v>0</v>
      </c>
      <c r="L2227" s="7">
        <f>WEEKDAY(Table1[[#This Row],[post_time]])</f>
        <v>1</v>
      </c>
      <c r="M2227" s="7">
        <f>VLOOKUP(Table1[[#This Row],[topic_id]],'All Topics Data'!$A$2:$I$1243,8,FALSE)</f>
        <v>40361.804861111108</v>
      </c>
      <c r="N2227" s="7">
        <f>Table1[[#This Row],[Hui Reply?]]*(Table1[[#This Row],[post_time]]-Table1[[#This Row],[timestamp of previous reply]])</f>
        <v>0</v>
      </c>
      <c r="O2227" s="3">
        <f>O2226+Table1[[#This Row],[Hui Reply?]]</f>
        <v>521</v>
      </c>
      <c r="P2227" s="19">
        <f>INT(Table1[[#This Row],[post_time]])</f>
        <v>40363</v>
      </c>
      <c r="Q2227" s="3">
        <f>IF(Table1[[#This Row],[Hui Reply?]],VLOOKUP(Table1[[#This Row],[topic_id]],'All Topics Data'!$A$2:$E$1243,5,FALSE),0)</f>
        <v>0</v>
      </c>
      <c r="R2227" s="8">
        <f>Table1[[#This Row],[post_time]]+8/24</f>
        <v>40364.095682870371</v>
      </c>
      <c r="S2227" s="3">
        <f>IF(Table1[[#This Row],[post_position]]=1,0,SUMIFS($F$2:F2227,$H$2:H2227,Table1[[#This Row],[post_position]]-1,$C$2:C2227,Table1[[#This Row],[topic_id]]))</f>
        <v>40362.04792824074</v>
      </c>
    </row>
    <row r="2228" spans="1:19" x14ac:dyDescent="0.25">
      <c r="A2228" s="7">
        <v>2257</v>
      </c>
      <c r="B2228" s="7">
        <v>1</v>
      </c>
      <c r="C2228" s="7">
        <v>592</v>
      </c>
      <c r="D2228" s="7">
        <v>6558</v>
      </c>
      <c r="E2228" s="2"/>
      <c r="F2228" s="8">
        <v>40363.823171296295</v>
      </c>
      <c r="G2228" s="7">
        <v>0</v>
      </c>
      <c r="H2228" s="7">
        <v>1</v>
      </c>
      <c r="I2228" s="7" t="b">
        <f t="shared" si="102"/>
        <v>0</v>
      </c>
      <c r="J2228" s="7" t="b">
        <f t="shared" si="103"/>
        <v>0</v>
      </c>
      <c r="K2228" s="7">
        <f t="shared" si="104"/>
        <v>0</v>
      </c>
      <c r="L2228" s="7">
        <f>WEEKDAY(Table1[[#This Row],[post_time]])</f>
        <v>1</v>
      </c>
      <c r="M2228" s="7">
        <f>VLOOKUP(Table1[[#This Row],[topic_id]],'All Topics Data'!$A$2:$I$1243,8,FALSE)</f>
        <v>40363.822916666664</v>
      </c>
      <c r="N2228" s="7">
        <f>Table1[[#This Row],[Hui Reply?]]*(Table1[[#This Row],[post_time]]-Table1[[#This Row],[timestamp of previous reply]])</f>
        <v>0</v>
      </c>
      <c r="O2228" s="3">
        <f>O2227+Table1[[#This Row],[Hui Reply?]]</f>
        <v>521</v>
      </c>
      <c r="P2228" s="19">
        <f>INT(Table1[[#This Row],[post_time]])</f>
        <v>40363</v>
      </c>
      <c r="Q2228" s="3">
        <f>IF(Table1[[#This Row],[Hui Reply?]],VLOOKUP(Table1[[#This Row],[topic_id]],'All Topics Data'!$A$2:$E$1243,5,FALSE),0)</f>
        <v>0</v>
      </c>
      <c r="R2228" s="8">
        <f>Table1[[#This Row],[post_time]]+8/24</f>
        <v>40364.156504629631</v>
      </c>
      <c r="S2228" s="3">
        <f>IF(Table1[[#This Row],[post_position]]=1,0,SUMIFS($F$2:F2228,$H$2:H2228,Table1[[#This Row],[post_position]]-1,$C$2:C2228,Table1[[#This Row],[topic_id]]))</f>
        <v>0</v>
      </c>
    </row>
    <row r="2229" spans="1:19" x14ac:dyDescent="0.25">
      <c r="A2229" s="7">
        <v>2258</v>
      </c>
      <c r="B2229" s="7">
        <v>1</v>
      </c>
      <c r="C2229" s="7">
        <v>590</v>
      </c>
      <c r="D2229" s="7">
        <v>6542</v>
      </c>
      <c r="F2229" s="8">
        <v>40364.218171296299</v>
      </c>
      <c r="G2229" s="7">
        <v>0</v>
      </c>
      <c r="H2229" s="7">
        <v>3</v>
      </c>
      <c r="I2229" s="7" t="b">
        <f t="shared" si="102"/>
        <v>0</v>
      </c>
      <c r="J2229" s="7" t="b">
        <f t="shared" si="103"/>
        <v>1</v>
      </c>
      <c r="K2229" s="7">
        <f t="shared" si="104"/>
        <v>0</v>
      </c>
      <c r="L2229" s="7">
        <f>WEEKDAY(Table1[[#This Row],[post_time]])</f>
        <v>2</v>
      </c>
      <c r="M2229" s="7">
        <f>VLOOKUP(Table1[[#This Row],[topic_id]],'All Topics Data'!$A$2:$I$1243,8,FALSE)</f>
        <v>40362.551388888889</v>
      </c>
      <c r="N2229" s="7">
        <f>Table1[[#This Row],[Hui Reply?]]*(Table1[[#This Row],[post_time]]-Table1[[#This Row],[timestamp of previous reply]])</f>
        <v>0</v>
      </c>
      <c r="O2229" s="3">
        <f>O2228+Table1[[#This Row],[Hui Reply?]]</f>
        <v>521</v>
      </c>
      <c r="P2229" s="19">
        <f>INT(Table1[[#This Row],[post_time]])</f>
        <v>40364</v>
      </c>
      <c r="Q2229" s="3">
        <f>IF(Table1[[#This Row],[Hui Reply?]],VLOOKUP(Table1[[#This Row],[topic_id]],'All Topics Data'!$A$2:$E$1243,5,FALSE),0)</f>
        <v>0</v>
      </c>
      <c r="R2229" s="8">
        <f>Table1[[#This Row],[post_time]]+8/24</f>
        <v>40364.551504629635</v>
      </c>
      <c r="S2229" s="3">
        <f>IF(Table1[[#This Row],[post_position]]=1,0,SUMIFS($F$2:F2229,$H$2:H2229,Table1[[#This Row],[post_position]]-1,$C$2:C2229,Table1[[#This Row],[topic_id]]))</f>
        <v>40362.603993055556</v>
      </c>
    </row>
    <row r="2230" spans="1:19" x14ac:dyDescent="0.25">
      <c r="A2230" s="7">
        <v>2259</v>
      </c>
      <c r="B2230" s="7">
        <v>1</v>
      </c>
      <c r="C2230" s="7">
        <v>589</v>
      </c>
      <c r="D2230" s="7">
        <v>1880</v>
      </c>
      <c r="F2230" s="8">
        <v>40364.373773148145</v>
      </c>
      <c r="G2230" s="7">
        <v>0</v>
      </c>
      <c r="H2230" s="7">
        <v>5</v>
      </c>
      <c r="I2230" s="7" t="b">
        <f t="shared" si="102"/>
        <v>0</v>
      </c>
      <c r="J2230" s="7" t="b">
        <f t="shared" si="103"/>
        <v>1</v>
      </c>
      <c r="K2230" s="7">
        <f t="shared" si="104"/>
        <v>0</v>
      </c>
      <c r="L2230" s="7">
        <f>WEEKDAY(Table1[[#This Row],[post_time]])</f>
        <v>2</v>
      </c>
      <c r="M2230" s="7">
        <f>VLOOKUP(Table1[[#This Row],[topic_id]],'All Topics Data'!$A$2:$I$1243,8,FALSE)</f>
        <v>40362.300694444442</v>
      </c>
      <c r="N2230" s="7">
        <f>Table1[[#This Row],[Hui Reply?]]*(Table1[[#This Row],[post_time]]-Table1[[#This Row],[timestamp of previous reply]])</f>
        <v>0</v>
      </c>
      <c r="O2230" s="3">
        <f>O2229+Table1[[#This Row],[Hui Reply?]]</f>
        <v>521</v>
      </c>
      <c r="P2230" s="19">
        <f>INT(Table1[[#This Row],[post_time]])</f>
        <v>40364</v>
      </c>
      <c r="Q2230" s="3">
        <f>IF(Table1[[#This Row],[Hui Reply?]],VLOOKUP(Table1[[#This Row],[topic_id]],'All Topics Data'!$A$2:$E$1243,5,FALSE),0)</f>
        <v>0</v>
      </c>
      <c r="R2230" s="8">
        <f>Table1[[#This Row],[post_time]]+8/24</f>
        <v>40364.707106481481</v>
      </c>
      <c r="S2230" s="3">
        <f>IF(Table1[[#This Row],[post_position]]=1,0,SUMIFS($F$2:F2230,$H$2:H2230,Table1[[#This Row],[post_position]]-1,$C$2:C2230,Table1[[#This Row],[topic_id]]))</f>
        <v>40362.409594907411</v>
      </c>
    </row>
    <row r="2231" spans="1:19" x14ac:dyDescent="0.25">
      <c r="A2231" s="7">
        <v>2260</v>
      </c>
      <c r="B2231" s="7">
        <v>1</v>
      </c>
      <c r="C2231" s="7">
        <v>593</v>
      </c>
      <c r="D2231" s="7">
        <v>6520</v>
      </c>
      <c r="E2231" s="2"/>
      <c r="F2231" s="8">
        <v>40364.584120370368</v>
      </c>
      <c r="G2231" s="7">
        <v>0</v>
      </c>
      <c r="H2231" s="7">
        <v>1</v>
      </c>
      <c r="I2231" s="7" t="b">
        <f t="shared" si="102"/>
        <v>0</v>
      </c>
      <c r="J2231" s="7" t="b">
        <f t="shared" si="103"/>
        <v>0</v>
      </c>
      <c r="K2231" s="7">
        <f t="shared" si="104"/>
        <v>0</v>
      </c>
      <c r="L2231" s="7">
        <f>WEEKDAY(Table1[[#This Row],[post_time]])</f>
        <v>2</v>
      </c>
      <c r="M2231" s="7">
        <f>VLOOKUP(Table1[[#This Row],[topic_id]],'All Topics Data'!$A$2:$I$1243,8,FALSE)</f>
        <v>40364.584027777775</v>
      </c>
      <c r="N2231" s="7">
        <f>Table1[[#This Row],[Hui Reply?]]*(Table1[[#This Row],[post_time]]-Table1[[#This Row],[timestamp of previous reply]])</f>
        <v>0</v>
      </c>
      <c r="O2231" s="3">
        <f>O2230+Table1[[#This Row],[Hui Reply?]]</f>
        <v>521</v>
      </c>
      <c r="P2231" s="19">
        <f>INT(Table1[[#This Row],[post_time]])</f>
        <v>40364</v>
      </c>
      <c r="Q2231" s="3">
        <f>IF(Table1[[#This Row],[Hui Reply?]],VLOOKUP(Table1[[#This Row],[topic_id]],'All Topics Data'!$A$2:$E$1243,5,FALSE),0)</f>
        <v>0</v>
      </c>
      <c r="R2231" s="8">
        <f>Table1[[#This Row],[post_time]]+8/24</f>
        <v>40364.917453703703</v>
      </c>
      <c r="S2231" s="3">
        <f>IF(Table1[[#This Row],[post_position]]=1,0,SUMIFS($F$2:F2231,$H$2:H2231,Table1[[#This Row],[post_position]]-1,$C$2:C2231,Table1[[#This Row],[topic_id]]))</f>
        <v>0</v>
      </c>
    </row>
    <row r="2232" spans="1:19" x14ac:dyDescent="0.25">
      <c r="A2232" s="7">
        <v>2261</v>
      </c>
      <c r="B2232" s="7">
        <v>1</v>
      </c>
      <c r="C2232" s="7">
        <v>589</v>
      </c>
      <c r="D2232" s="7">
        <v>24</v>
      </c>
      <c r="F2232" s="8">
        <v>40364.614791666667</v>
      </c>
      <c r="G2232" s="7">
        <v>0</v>
      </c>
      <c r="H2232" s="7">
        <v>6</v>
      </c>
      <c r="I2232" s="7" t="b">
        <f t="shared" si="102"/>
        <v>1</v>
      </c>
      <c r="J2232" s="7" t="b">
        <f t="shared" si="103"/>
        <v>1</v>
      </c>
      <c r="K2232" s="7">
        <f t="shared" si="104"/>
        <v>1</v>
      </c>
      <c r="L2232" s="7">
        <f>WEEKDAY(Table1[[#This Row],[post_time]])</f>
        <v>2</v>
      </c>
      <c r="M2232" s="7">
        <f>VLOOKUP(Table1[[#This Row],[topic_id]],'All Topics Data'!$A$2:$I$1243,8,FALSE)</f>
        <v>40362.300694444442</v>
      </c>
      <c r="N2232" s="7">
        <f>Table1[[#This Row],[Hui Reply?]]*(Table1[[#This Row],[post_time]]-Table1[[#This Row],[timestamp of previous reply]])</f>
        <v>0.2410185185217415</v>
      </c>
      <c r="O2232" s="3">
        <f>O2231+Table1[[#This Row],[Hui Reply?]]</f>
        <v>522</v>
      </c>
      <c r="P2232" s="19">
        <f>INT(Table1[[#This Row],[post_time]])</f>
        <v>40364</v>
      </c>
      <c r="Q2232" s="3" t="str">
        <f>IF(Table1[[#This Row],[Hui Reply?]],VLOOKUP(Table1[[#This Row],[topic_id]],'All Topics Data'!$A$2:$E$1243,5,FALSE),0)</f>
        <v>ptwuk</v>
      </c>
      <c r="R2232" s="8">
        <f>Table1[[#This Row],[post_time]]+8/24</f>
        <v>40364.948125000003</v>
      </c>
      <c r="S2232" s="3">
        <f>IF(Table1[[#This Row],[post_position]]=1,0,SUMIFS($F$2:F2232,$H$2:H2232,Table1[[#This Row],[post_position]]-1,$C$2:C2232,Table1[[#This Row],[topic_id]]))</f>
        <v>40364.373773148145</v>
      </c>
    </row>
    <row r="2233" spans="1:19" x14ac:dyDescent="0.25">
      <c r="A2233" s="7">
        <v>2262</v>
      </c>
      <c r="B2233" s="7">
        <v>4</v>
      </c>
      <c r="C2233" s="7">
        <v>2</v>
      </c>
      <c r="D2233" s="7">
        <v>6560</v>
      </c>
      <c r="E2233" s="2"/>
      <c r="F2233" s="8">
        <v>40364.657083333332</v>
      </c>
      <c r="G2233" s="7">
        <v>0</v>
      </c>
      <c r="H2233" s="7">
        <v>56</v>
      </c>
      <c r="I2233" s="7" t="b">
        <f t="shared" si="102"/>
        <v>0</v>
      </c>
      <c r="J2233" s="7" t="b">
        <f t="shared" si="103"/>
        <v>1</v>
      </c>
      <c r="K2233" s="7">
        <f t="shared" si="104"/>
        <v>0</v>
      </c>
      <c r="L2233" s="7">
        <f>WEEKDAY(Table1[[#This Row],[post_time]])</f>
        <v>2</v>
      </c>
      <c r="M2233" s="7">
        <f>VLOOKUP(Table1[[#This Row],[topic_id]],'All Topics Data'!$A$2:$I$1243,8,FALSE)</f>
        <v>40019.929861111108</v>
      </c>
      <c r="N2233" s="7">
        <f>Table1[[#This Row],[Hui Reply?]]*(Table1[[#This Row],[post_time]]-Table1[[#This Row],[timestamp of previous reply]])</f>
        <v>0</v>
      </c>
      <c r="O2233" s="3">
        <f>O2232+Table1[[#This Row],[Hui Reply?]]</f>
        <v>522</v>
      </c>
      <c r="P2233" s="19">
        <f>INT(Table1[[#This Row],[post_time]])</f>
        <v>40364</v>
      </c>
      <c r="Q2233" s="3">
        <f>IF(Table1[[#This Row],[Hui Reply?]],VLOOKUP(Table1[[#This Row],[topic_id]],'All Topics Data'!$A$2:$E$1243,5,FALSE),0)</f>
        <v>0</v>
      </c>
      <c r="R2233" s="8">
        <f>Table1[[#This Row],[post_time]]+8/24</f>
        <v>40364.990416666667</v>
      </c>
      <c r="S2233" s="3">
        <f>IF(Table1[[#This Row],[post_position]]=1,0,SUMIFS($F$2:F2233,$H$2:H2233,Table1[[#This Row],[post_position]]-1,$C$2:C2233,Table1[[#This Row],[topic_id]]))</f>
        <v>40360.883750000001</v>
      </c>
    </row>
    <row r="2234" spans="1:19" x14ac:dyDescent="0.25">
      <c r="A2234" s="7">
        <v>2263</v>
      </c>
      <c r="B2234" s="7">
        <v>1</v>
      </c>
      <c r="C2234" s="7">
        <v>594</v>
      </c>
      <c r="D2234" s="7">
        <v>6539</v>
      </c>
      <c r="F2234" s="8">
        <v>40364.829745370371</v>
      </c>
      <c r="G2234" s="7">
        <v>0</v>
      </c>
      <c r="H2234" s="7">
        <v>1</v>
      </c>
      <c r="I2234" s="7" t="b">
        <f t="shared" si="102"/>
        <v>0</v>
      </c>
      <c r="J2234" s="7" t="b">
        <f t="shared" si="103"/>
        <v>0</v>
      </c>
      <c r="K2234" s="7">
        <f t="shared" si="104"/>
        <v>0</v>
      </c>
      <c r="L2234" s="7">
        <f>WEEKDAY(Table1[[#This Row],[post_time]])</f>
        <v>2</v>
      </c>
      <c r="M2234" s="7">
        <f>VLOOKUP(Table1[[#This Row],[topic_id]],'All Topics Data'!$A$2:$I$1243,8,FALSE)</f>
        <v>40364.82916666667</v>
      </c>
      <c r="N2234" s="7">
        <f>Table1[[#This Row],[Hui Reply?]]*(Table1[[#This Row],[post_time]]-Table1[[#This Row],[timestamp of previous reply]])</f>
        <v>0</v>
      </c>
      <c r="O2234" s="3">
        <f>O2233+Table1[[#This Row],[Hui Reply?]]</f>
        <v>522</v>
      </c>
      <c r="P2234" s="19">
        <f>INT(Table1[[#This Row],[post_time]])</f>
        <v>40364</v>
      </c>
      <c r="Q2234" s="3">
        <f>IF(Table1[[#This Row],[Hui Reply?]],VLOOKUP(Table1[[#This Row],[topic_id]],'All Topics Data'!$A$2:$E$1243,5,FALSE),0)</f>
        <v>0</v>
      </c>
      <c r="R2234" s="8">
        <f>Table1[[#This Row],[post_time]]+8/24</f>
        <v>40365.163078703707</v>
      </c>
      <c r="S2234" s="3">
        <f>IF(Table1[[#This Row],[post_position]]=1,0,SUMIFS($F$2:F2234,$H$2:H2234,Table1[[#This Row],[post_position]]-1,$C$2:C2234,Table1[[#This Row],[topic_id]]))</f>
        <v>0</v>
      </c>
    </row>
    <row r="2235" spans="1:19" x14ac:dyDescent="0.25">
      <c r="A2235" s="7">
        <v>2264</v>
      </c>
      <c r="B2235" s="7">
        <v>1</v>
      </c>
      <c r="C2235" s="7">
        <v>592</v>
      </c>
      <c r="D2235" s="7">
        <v>6539</v>
      </c>
      <c r="E2235" s="2"/>
      <c r="F2235" s="8">
        <v>40364.832002314812</v>
      </c>
      <c r="G2235" s="7">
        <v>0</v>
      </c>
      <c r="H2235" s="7">
        <v>2</v>
      </c>
      <c r="I2235" s="7" t="b">
        <f t="shared" si="102"/>
        <v>0</v>
      </c>
      <c r="J2235" s="7" t="b">
        <f t="shared" si="103"/>
        <v>1</v>
      </c>
      <c r="K2235" s="7">
        <f t="shared" si="104"/>
        <v>0</v>
      </c>
      <c r="L2235" s="7">
        <f>WEEKDAY(Table1[[#This Row],[post_time]])</f>
        <v>2</v>
      </c>
      <c r="M2235" s="7">
        <f>VLOOKUP(Table1[[#This Row],[topic_id]],'All Topics Data'!$A$2:$I$1243,8,FALSE)</f>
        <v>40363.822916666664</v>
      </c>
      <c r="N2235" s="7">
        <f>Table1[[#This Row],[Hui Reply?]]*(Table1[[#This Row],[post_time]]-Table1[[#This Row],[timestamp of previous reply]])</f>
        <v>0</v>
      </c>
      <c r="O2235" s="3">
        <f>O2234+Table1[[#This Row],[Hui Reply?]]</f>
        <v>522</v>
      </c>
      <c r="P2235" s="19">
        <f>INT(Table1[[#This Row],[post_time]])</f>
        <v>40364</v>
      </c>
      <c r="Q2235" s="3">
        <f>IF(Table1[[#This Row],[Hui Reply?]],VLOOKUP(Table1[[#This Row],[topic_id]],'All Topics Data'!$A$2:$E$1243,5,FALSE),0)</f>
        <v>0</v>
      </c>
      <c r="R2235" s="8">
        <f>Table1[[#This Row],[post_time]]+8/24</f>
        <v>40365.165335648147</v>
      </c>
      <c r="S2235" s="3">
        <f>IF(Table1[[#This Row],[post_position]]=1,0,SUMIFS($F$2:F2235,$H$2:H2235,Table1[[#This Row],[post_position]]-1,$C$2:C2235,Table1[[#This Row],[topic_id]]))</f>
        <v>40363.823171296295</v>
      </c>
    </row>
    <row r="2236" spans="1:19" x14ac:dyDescent="0.25">
      <c r="A2236" s="7">
        <v>2265</v>
      </c>
      <c r="B2236" s="7">
        <v>1</v>
      </c>
      <c r="C2236" s="7">
        <v>595</v>
      </c>
      <c r="D2236" s="7">
        <v>6561</v>
      </c>
      <c r="F2236" s="8">
        <v>40364.909641203703</v>
      </c>
      <c r="G2236" s="7">
        <v>0</v>
      </c>
      <c r="H2236" s="7">
        <v>1</v>
      </c>
      <c r="I2236" s="7" t="b">
        <f t="shared" si="102"/>
        <v>0</v>
      </c>
      <c r="J2236" s="7" t="b">
        <f t="shared" si="103"/>
        <v>0</v>
      </c>
      <c r="K2236" s="7">
        <f t="shared" si="104"/>
        <v>0</v>
      </c>
      <c r="L2236" s="7">
        <f>WEEKDAY(Table1[[#This Row],[post_time]])</f>
        <v>2</v>
      </c>
      <c r="M2236" s="7">
        <f>VLOOKUP(Table1[[#This Row],[topic_id]],'All Topics Data'!$A$2:$I$1243,8,FALSE)</f>
        <v>40364.90902777778</v>
      </c>
      <c r="N2236" s="7">
        <f>Table1[[#This Row],[Hui Reply?]]*(Table1[[#This Row],[post_time]]-Table1[[#This Row],[timestamp of previous reply]])</f>
        <v>0</v>
      </c>
      <c r="O2236" s="3">
        <f>O2235+Table1[[#This Row],[Hui Reply?]]</f>
        <v>522</v>
      </c>
      <c r="P2236" s="19">
        <f>INT(Table1[[#This Row],[post_time]])</f>
        <v>40364</v>
      </c>
      <c r="Q2236" s="3">
        <f>IF(Table1[[#This Row],[Hui Reply?]],VLOOKUP(Table1[[#This Row],[topic_id]],'All Topics Data'!$A$2:$E$1243,5,FALSE),0)</f>
        <v>0</v>
      </c>
      <c r="R2236" s="8">
        <f>Table1[[#This Row],[post_time]]+8/24</f>
        <v>40365.242974537039</v>
      </c>
      <c r="S2236" s="3">
        <f>IF(Table1[[#This Row],[post_position]]=1,0,SUMIFS($F$2:F2236,$H$2:H2236,Table1[[#This Row],[post_position]]-1,$C$2:C2236,Table1[[#This Row],[topic_id]]))</f>
        <v>0</v>
      </c>
    </row>
    <row r="2237" spans="1:19" x14ac:dyDescent="0.25">
      <c r="A2237" s="7">
        <v>2266</v>
      </c>
      <c r="B2237" s="7">
        <v>1</v>
      </c>
      <c r="C2237" s="7">
        <v>595</v>
      </c>
      <c r="D2237" s="7">
        <v>6458</v>
      </c>
      <c r="F2237" s="8">
        <v>40364.951921296299</v>
      </c>
      <c r="G2237" s="7">
        <v>0</v>
      </c>
      <c r="H2237" s="7">
        <v>2</v>
      </c>
      <c r="I2237" s="7" t="b">
        <f t="shared" si="102"/>
        <v>0</v>
      </c>
      <c r="J2237" s="7" t="b">
        <f t="shared" si="103"/>
        <v>1</v>
      </c>
      <c r="K2237" s="7">
        <f t="shared" si="104"/>
        <v>0</v>
      </c>
      <c r="L2237" s="7">
        <f>WEEKDAY(Table1[[#This Row],[post_time]])</f>
        <v>2</v>
      </c>
      <c r="M2237" s="7">
        <f>VLOOKUP(Table1[[#This Row],[topic_id]],'All Topics Data'!$A$2:$I$1243,8,FALSE)</f>
        <v>40364.90902777778</v>
      </c>
      <c r="N2237" s="7">
        <f>Table1[[#This Row],[Hui Reply?]]*(Table1[[#This Row],[post_time]]-Table1[[#This Row],[timestamp of previous reply]])</f>
        <v>0</v>
      </c>
      <c r="O2237" s="3">
        <f>O2236+Table1[[#This Row],[Hui Reply?]]</f>
        <v>522</v>
      </c>
      <c r="P2237" s="19">
        <f>INT(Table1[[#This Row],[post_time]])</f>
        <v>40364</v>
      </c>
      <c r="Q2237" s="3">
        <f>IF(Table1[[#This Row],[Hui Reply?]],VLOOKUP(Table1[[#This Row],[topic_id]],'All Topics Data'!$A$2:$E$1243,5,FALSE),0)</f>
        <v>0</v>
      </c>
      <c r="R2237" s="8">
        <f>Table1[[#This Row],[post_time]]+8/24</f>
        <v>40365.285254629634</v>
      </c>
      <c r="S2237" s="3">
        <f>IF(Table1[[#This Row],[post_position]]=1,0,SUMIFS($F$2:F2237,$H$2:H2237,Table1[[#This Row],[post_position]]-1,$C$2:C2237,Table1[[#This Row],[topic_id]]))</f>
        <v>40364.909641203703</v>
      </c>
    </row>
    <row r="2238" spans="1:19" x14ac:dyDescent="0.25">
      <c r="A2238" s="7">
        <v>2267</v>
      </c>
      <c r="B2238" s="7">
        <v>1</v>
      </c>
      <c r="C2238" s="7">
        <v>595</v>
      </c>
      <c r="D2238" s="7">
        <v>6458</v>
      </c>
      <c r="F2238" s="8">
        <v>40364.955347222225</v>
      </c>
      <c r="G2238" s="7">
        <v>0</v>
      </c>
      <c r="H2238" s="7">
        <v>3</v>
      </c>
      <c r="I2238" s="7" t="b">
        <f t="shared" si="102"/>
        <v>0</v>
      </c>
      <c r="J2238" s="7" t="b">
        <f t="shared" si="103"/>
        <v>1</v>
      </c>
      <c r="K2238" s="7">
        <f t="shared" si="104"/>
        <v>0</v>
      </c>
      <c r="L2238" s="7">
        <f>WEEKDAY(Table1[[#This Row],[post_time]])</f>
        <v>2</v>
      </c>
      <c r="M2238" s="7">
        <f>VLOOKUP(Table1[[#This Row],[topic_id]],'All Topics Data'!$A$2:$I$1243,8,FALSE)</f>
        <v>40364.90902777778</v>
      </c>
      <c r="N2238" s="7">
        <f>Table1[[#This Row],[Hui Reply?]]*(Table1[[#This Row],[post_time]]-Table1[[#This Row],[timestamp of previous reply]])</f>
        <v>0</v>
      </c>
      <c r="O2238" s="3">
        <f>O2237+Table1[[#This Row],[Hui Reply?]]</f>
        <v>522</v>
      </c>
      <c r="P2238" s="19">
        <f>INT(Table1[[#This Row],[post_time]])</f>
        <v>40364</v>
      </c>
      <c r="Q2238" s="3">
        <f>IF(Table1[[#This Row],[Hui Reply?]],VLOOKUP(Table1[[#This Row],[topic_id]],'All Topics Data'!$A$2:$E$1243,5,FALSE),0)</f>
        <v>0</v>
      </c>
      <c r="R2238" s="8">
        <f>Table1[[#This Row],[post_time]]+8/24</f>
        <v>40365.288680555561</v>
      </c>
      <c r="S2238" s="3">
        <f>IF(Table1[[#This Row],[post_position]]=1,0,SUMIFS($F$2:F2238,$H$2:H2238,Table1[[#This Row],[post_position]]-1,$C$2:C2238,Table1[[#This Row],[topic_id]]))</f>
        <v>40364.951921296299</v>
      </c>
    </row>
    <row r="2239" spans="1:19" x14ac:dyDescent="0.25">
      <c r="A2239" s="7">
        <v>2268</v>
      </c>
      <c r="B2239" s="7">
        <v>1</v>
      </c>
      <c r="C2239" s="7">
        <v>595</v>
      </c>
      <c r="D2239" s="7">
        <v>6561</v>
      </c>
      <c r="F2239" s="8">
        <v>40364.959803240738</v>
      </c>
      <c r="G2239" s="7">
        <v>0</v>
      </c>
      <c r="H2239" s="7">
        <v>4</v>
      </c>
      <c r="I2239" s="7" t="b">
        <f t="shared" si="102"/>
        <v>0</v>
      </c>
      <c r="J2239" s="7" t="b">
        <f t="shared" si="103"/>
        <v>1</v>
      </c>
      <c r="K2239" s="7">
        <f t="shared" si="104"/>
        <v>0</v>
      </c>
      <c r="L2239" s="7">
        <f>WEEKDAY(Table1[[#This Row],[post_time]])</f>
        <v>2</v>
      </c>
      <c r="M2239" s="7">
        <f>VLOOKUP(Table1[[#This Row],[topic_id]],'All Topics Data'!$A$2:$I$1243,8,FALSE)</f>
        <v>40364.90902777778</v>
      </c>
      <c r="N2239" s="7">
        <f>Table1[[#This Row],[Hui Reply?]]*(Table1[[#This Row],[post_time]]-Table1[[#This Row],[timestamp of previous reply]])</f>
        <v>0</v>
      </c>
      <c r="O2239" s="3">
        <f>O2238+Table1[[#This Row],[Hui Reply?]]</f>
        <v>522</v>
      </c>
      <c r="P2239" s="19">
        <f>INT(Table1[[#This Row],[post_time]])</f>
        <v>40364</v>
      </c>
      <c r="Q2239" s="3">
        <f>IF(Table1[[#This Row],[Hui Reply?]],VLOOKUP(Table1[[#This Row],[topic_id]],'All Topics Data'!$A$2:$E$1243,5,FALSE),0)</f>
        <v>0</v>
      </c>
      <c r="R2239" s="8">
        <f>Table1[[#This Row],[post_time]]+8/24</f>
        <v>40365.293136574073</v>
      </c>
      <c r="S2239" s="3">
        <f>IF(Table1[[#This Row],[post_position]]=1,0,SUMIFS($F$2:F2239,$H$2:H2239,Table1[[#This Row],[post_position]]-1,$C$2:C2239,Table1[[#This Row],[topic_id]]))</f>
        <v>40364.955347222225</v>
      </c>
    </row>
    <row r="2240" spans="1:19" x14ac:dyDescent="0.25">
      <c r="A2240" s="7">
        <v>2269</v>
      </c>
      <c r="B2240" s="7">
        <v>1</v>
      </c>
      <c r="C2240" s="7">
        <v>594</v>
      </c>
      <c r="D2240" s="7">
        <v>24</v>
      </c>
      <c r="F2240" s="8">
        <v>40365.055925925924</v>
      </c>
      <c r="G2240" s="7">
        <v>0</v>
      </c>
      <c r="H2240" s="7">
        <v>2</v>
      </c>
      <c r="I2240" s="7" t="b">
        <f t="shared" si="102"/>
        <v>1</v>
      </c>
      <c r="J2240" s="7" t="b">
        <f t="shared" si="103"/>
        <v>1</v>
      </c>
      <c r="K2240" s="7">
        <f t="shared" si="104"/>
        <v>1</v>
      </c>
      <c r="L2240" s="7">
        <f>WEEKDAY(Table1[[#This Row],[post_time]])</f>
        <v>3</v>
      </c>
      <c r="M2240" s="7">
        <f>VLOOKUP(Table1[[#This Row],[topic_id]],'All Topics Data'!$A$2:$I$1243,8,FALSE)</f>
        <v>40364.82916666667</v>
      </c>
      <c r="N2240" s="7">
        <f>Table1[[#This Row],[Hui Reply?]]*(Table1[[#This Row],[post_time]]-Table1[[#This Row],[timestamp of previous reply]])</f>
        <v>0.22618055555358296</v>
      </c>
      <c r="O2240" s="3">
        <f>O2239+Table1[[#This Row],[Hui Reply?]]</f>
        <v>523</v>
      </c>
      <c r="P2240" s="19">
        <f>INT(Table1[[#This Row],[post_time]])</f>
        <v>40365</v>
      </c>
      <c r="Q2240" s="3" t="str">
        <f>IF(Table1[[#This Row],[Hui Reply?]],VLOOKUP(Table1[[#This Row],[topic_id]],'All Topics Data'!$A$2:$E$1243,5,FALSE),0)</f>
        <v>ickle</v>
      </c>
      <c r="R2240" s="8">
        <f>Table1[[#This Row],[post_time]]+8/24</f>
        <v>40365.38925925926</v>
      </c>
      <c r="S2240" s="3">
        <f>IF(Table1[[#This Row],[post_position]]=1,0,SUMIFS($F$2:F2240,$H$2:H2240,Table1[[#This Row],[post_position]]-1,$C$2:C2240,Table1[[#This Row],[topic_id]]))</f>
        <v>40364.829745370371</v>
      </c>
    </row>
    <row r="2241" spans="1:19" x14ac:dyDescent="0.25">
      <c r="A2241" s="7">
        <v>2270</v>
      </c>
      <c r="B2241" s="7">
        <v>1</v>
      </c>
      <c r="C2241" s="7">
        <v>595</v>
      </c>
      <c r="D2241" s="7">
        <v>24</v>
      </c>
      <c r="F2241" s="8">
        <v>40365.05741898148</v>
      </c>
      <c r="G2241" s="7">
        <v>0</v>
      </c>
      <c r="H2241" s="7">
        <v>5</v>
      </c>
      <c r="I2241" s="7" t="b">
        <f t="shared" si="102"/>
        <v>1</v>
      </c>
      <c r="J2241" s="7" t="b">
        <f t="shared" si="103"/>
        <v>1</v>
      </c>
      <c r="K2241" s="7">
        <f t="shared" si="104"/>
        <v>1</v>
      </c>
      <c r="L2241" s="7">
        <f>WEEKDAY(Table1[[#This Row],[post_time]])</f>
        <v>3</v>
      </c>
      <c r="M2241" s="7">
        <f>VLOOKUP(Table1[[#This Row],[topic_id]],'All Topics Data'!$A$2:$I$1243,8,FALSE)</f>
        <v>40364.90902777778</v>
      </c>
      <c r="N2241" s="7">
        <f>Table1[[#This Row],[Hui Reply?]]*(Table1[[#This Row],[post_time]]-Table1[[#This Row],[timestamp of previous reply]])</f>
        <v>9.7615740742185153E-2</v>
      </c>
      <c r="O2241" s="3">
        <f>O2240+Table1[[#This Row],[Hui Reply?]]</f>
        <v>524</v>
      </c>
      <c r="P2241" s="19">
        <f>INT(Table1[[#This Row],[post_time]])</f>
        <v>40365</v>
      </c>
      <c r="Q2241" s="3" t="str">
        <f>IF(Table1[[#This Row],[Hui Reply?]],VLOOKUP(Table1[[#This Row],[topic_id]],'All Topics Data'!$A$2:$E$1243,5,FALSE),0)</f>
        <v>Jellyroll1970</v>
      </c>
      <c r="R2241" s="8">
        <f>Table1[[#This Row],[post_time]]+8/24</f>
        <v>40365.390752314815</v>
      </c>
      <c r="S2241" s="3">
        <f>IF(Table1[[#This Row],[post_position]]=1,0,SUMIFS($F$2:F2241,$H$2:H2241,Table1[[#This Row],[post_position]]-1,$C$2:C2241,Table1[[#This Row],[topic_id]]))</f>
        <v>40364.959803240738</v>
      </c>
    </row>
    <row r="2242" spans="1:19" x14ac:dyDescent="0.25">
      <c r="A2242" s="7">
        <v>2271</v>
      </c>
      <c r="B2242" s="7">
        <v>1</v>
      </c>
      <c r="C2242" s="7">
        <v>592</v>
      </c>
      <c r="D2242" s="7">
        <v>6558</v>
      </c>
      <c r="E2242" s="2"/>
      <c r="F2242" s="8">
        <v>40365.063136574077</v>
      </c>
      <c r="G2242" s="7">
        <v>0</v>
      </c>
      <c r="H2242" s="7">
        <v>3</v>
      </c>
      <c r="I2242" s="7" t="b">
        <f t="shared" si="102"/>
        <v>0</v>
      </c>
      <c r="J2242" s="7" t="b">
        <f t="shared" si="103"/>
        <v>1</v>
      </c>
      <c r="K2242" s="7">
        <f t="shared" si="104"/>
        <v>0</v>
      </c>
      <c r="L2242" s="7">
        <f>WEEKDAY(Table1[[#This Row],[post_time]])</f>
        <v>3</v>
      </c>
      <c r="M2242" s="7">
        <f>VLOOKUP(Table1[[#This Row],[topic_id]],'All Topics Data'!$A$2:$I$1243,8,FALSE)</f>
        <v>40363.822916666664</v>
      </c>
      <c r="N2242" s="7">
        <f>Table1[[#This Row],[Hui Reply?]]*(Table1[[#This Row],[post_time]]-Table1[[#This Row],[timestamp of previous reply]])</f>
        <v>0</v>
      </c>
      <c r="O2242" s="3">
        <f>O2241+Table1[[#This Row],[Hui Reply?]]</f>
        <v>524</v>
      </c>
      <c r="P2242" s="19">
        <f>INT(Table1[[#This Row],[post_time]])</f>
        <v>40365</v>
      </c>
      <c r="Q2242" s="3">
        <f>IF(Table1[[#This Row],[Hui Reply?]],VLOOKUP(Table1[[#This Row],[topic_id]],'All Topics Data'!$A$2:$E$1243,5,FALSE),0)</f>
        <v>0</v>
      </c>
      <c r="R2242" s="8">
        <f>Table1[[#This Row],[post_time]]+8/24</f>
        <v>40365.396469907413</v>
      </c>
      <c r="S2242" s="3">
        <f>IF(Table1[[#This Row],[post_position]]=1,0,SUMIFS($F$2:F2242,$H$2:H2242,Table1[[#This Row],[post_position]]-1,$C$2:C2242,Table1[[#This Row],[topic_id]]))</f>
        <v>40364.832002314812</v>
      </c>
    </row>
    <row r="2243" spans="1:19" x14ac:dyDescent="0.25">
      <c r="A2243" s="7">
        <v>2272</v>
      </c>
      <c r="B2243" s="7">
        <v>1</v>
      </c>
      <c r="C2243" s="7">
        <v>595</v>
      </c>
      <c r="D2243" s="7">
        <v>2865</v>
      </c>
      <c r="F2243" s="8">
        <v>40365.305960648147</v>
      </c>
      <c r="G2243" s="7">
        <v>0</v>
      </c>
      <c r="H2243" s="7">
        <v>6</v>
      </c>
      <c r="I2243" s="7" t="b">
        <f t="shared" ref="I2243:I2306" si="105">(D2243=24)</f>
        <v>0</v>
      </c>
      <c r="J2243" s="7" t="b">
        <f t="shared" ref="J2243:J2306" si="106">H2243&gt;1</f>
        <v>1</v>
      </c>
      <c r="K2243" s="7">
        <f t="shared" ref="K2243:K2306" si="107">I2243*J2243</f>
        <v>0</v>
      </c>
      <c r="L2243" s="7">
        <f>WEEKDAY(Table1[[#This Row],[post_time]])</f>
        <v>3</v>
      </c>
      <c r="M2243" s="7">
        <f>VLOOKUP(Table1[[#This Row],[topic_id]],'All Topics Data'!$A$2:$I$1243,8,FALSE)</f>
        <v>40364.90902777778</v>
      </c>
      <c r="N2243" s="7">
        <f>Table1[[#This Row],[Hui Reply?]]*(Table1[[#This Row],[post_time]]-Table1[[#This Row],[timestamp of previous reply]])</f>
        <v>0</v>
      </c>
      <c r="O2243" s="3">
        <f>O2242+Table1[[#This Row],[Hui Reply?]]</f>
        <v>524</v>
      </c>
      <c r="P2243" s="19">
        <f>INT(Table1[[#This Row],[post_time]])</f>
        <v>40365</v>
      </c>
      <c r="Q2243" s="3">
        <f>IF(Table1[[#This Row],[Hui Reply?]],VLOOKUP(Table1[[#This Row],[topic_id]],'All Topics Data'!$A$2:$E$1243,5,FALSE),0)</f>
        <v>0</v>
      </c>
      <c r="R2243" s="8">
        <f>Table1[[#This Row],[post_time]]+8/24</f>
        <v>40365.639293981483</v>
      </c>
      <c r="S2243" s="3">
        <f>IF(Table1[[#This Row],[post_position]]=1,0,SUMIFS($F$2:F2243,$H$2:H2243,Table1[[#This Row],[post_position]]-1,$C$2:C2243,Table1[[#This Row],[topic_id]]))</f>
        <v>40365.05741898148</v>
      </c>
    </row>
    <row r="2244" spans="1:19" x14ac:dyDescent="0.25">
      <c r="A2244" s="7">
        <v>2273</v>
      </c>
      <c r="B2244" s="7">
        <v>1</v>
      </c>
      <c r="C2244" s="7">
        <v>554</v>
      </c>
      <c r="D2244" s="7">
        <v>6531</v>
      </c>
      <c r="F2244" s="8">
        <v>40365.441307870373</v>
      </c>
      <c r="G2244" s="7">
        <v>0</v>
      </c>
      <c r="H2244" s="7">
        <v>10</v>
      </c>
      <c r="I2244" s="7" t="b">
        <f t="shared" si="105"/>
        <v>0</v>
      </c>
      <c r="J2244" s="7" t="b">
        <f t="shared" si="106"/>
        <v>1</v>
      </c>
      <c r="K2244" s="7">
        <f t="shared" si="107"/>
        <v>0</v>
      </c>
      <c r="L2244" s="7">
        <f>WEEKDAY(Table1[[#This Row],[post_time]])</f>
        <v>3</v>
      </c>
      <c r="M2244" s="7">
        <f>VLOOKUP(Table1[[#This Row],[topic_id]],'All Topics Data'!$A$2:$I$1243,8,FALSE)</f>
        <v>40350.57708333333</v>
      </c>
      <c r="N2244" s="7">
        <f>Table1[[#This Row],[Hui Reply?]]*(Table1[[#This Row],[post_time]]-Table1[[#This Row],[timestamp of previous reply]])</f>
        <v>0</v>
      </c>
      <c r="O2244" s="3">
        <f>O2243+Table1[[#This Row],[Hui Reply?]]</f>
        <v>524</v>
      </c>
      <c r="P2244" s="19">
        <f>INT(Table1[[#This Row],[post_time]])</f>
        <v>40365</v>
      </c>
      <c r="Q2244" s="3">
        <f>IF(Table1[[#This Row],[Hui Reply?]],VLOOKUP(Table1[[#This Row],[topic_id]],'All Topics Data'!$A$2:$E$1243,5,FALSE),0)</f>
        <v>0</v>
      </c>
      <c r="R2244" s="8">
        <f>Table1[[#This Row],[post_time]]+8/24</f>
        <v>40365.774641203709</v>
      </c>
      <c r="S2244" s="3">
        <f>IF(Table1[[#This Row],[post_position]]=1,0,SUMIFS($F$2:F2244,$H$2:H2244,Table1[[#This Row],[post_position]]-1,$C$2:C2244,Table1[[#This Row],[topic_id]]))</f>
        <v>40360.556041666663</v>
      </c>
    </row>
    <row r="2245" spans="1:19" x14ac:dyDescent="0.25">
      <c r="A2245" s="7">
        <v>2274</v>
      </c>
      <c r="B2245" s="7">
        <v>1</v>
      </c>
      <c r="C2245" s="7">
        <v>596</v>
      </c>
      <c r="D2245" s="7">
        <v>6562</v>
      </c>
      <c r="E2245" s="2"/>
      <c r="F2245" s="8">
        <v>40365.467916666668</v>
      </c>
      <c r="G2245" s="7">
        <v>0</v>
      </c>
      <c r="H2245" s="7">
        <v>1</v>
      </c>
      <c r="I2245" s="7" t="b">
        <f t="shared" si="105"/>
        <v>0</v>
      </c>
      <c r="J2245" s="7" t="b">
        <f t="shared" si="106"/>
        <v>0</v>
      </c>
      <c r="K2245" s="7">
        <f t="shared" si="107"/>
        <v>0</v>
      </c>
      <c r="L2245" s="7">
        <f>WEEKDAY(Table1[[#This Row],[post_time]])</f>
        <v>3</v>
      </c>
      <c r="M2245" s="7">
        <f>VLOOKUP(Table1[[#This Row],[topic_id]],'All Topics Data'!$A$2:$I$1243,8,FALSE)</f>
        <v>40365.467361111114</v>
      </c>
      <c r="N2245" s="7">
        <f>Table1[[#This Row],[Hui Reply?]]*(Table1[[#This Row],[post_time]]-Table1[[#This Row],[timestamp of previous reply]])</f>
        <v>0</v>
      </c>
      <c r="O2245" s="3">
        <f>O2244+Table1[[#This Row],[Hui Reply?]]</f>
        <v>524</v>
      </c>
      <c r="P2245" s="19">
        <f>INT(Table1[[#This Row],[post_time]])</f>
        <v>40365</v>
      </c>
      <c r="Q2245" s="3">
        <f>IF(Table1[[#This Row],[Hui Reply?]],VLOOKUP(Table1[[#This Row],[topic_id]],'All Topics Data'!$A$2:$E$1243,5,FALSE),0)</f>
        <v>0</v>
      </c>
      <c r="R2245" s="8">
        <f>Table1[[#This Row],[post_time]]+8/24</f>
        <v>40365.801250000004</v>
      </c>
      <c r="S2245" s="3">
        <f>IF(Table1[[#This Row],[post_position]]=1,0,SUMIFS($F$2:F2245,$H$2:H2245,Table1[[#This Row],[post_position]]-1,$C$2:C2245,Table1[[#This Row],[topic_id]]))</f>
        <v>0</v>
      </c>
    </row>
    <row r="2246" spans="1:19" x14ac:dyDescent="0.25">
      <c r="A2246" s="7">
        <v>2275</v>
      </c>
      <c r="B2246" s="7">
        <v>1</v>
      </c>
      <c r="C2246" s="7">
        <v>597</v>
      </c>
      <c r="D2246" s="7">
        <v>5971</v>
      </c>
      <c r="E2246" s="2"/>
      <c r="F2246" s="8">
        <v>40365.503148148149</v>
      </c>
      <c r="G2246" s="7">
        <v>0</v>
      </c>
      <c r="H2246" s="7">
        <v>1</v>
      </c>
      <c r="I2246" s="7" t="b">
        <f t="shared" si="105"/>
        <v>0</v>
      </c>
      <c r="J2246" s="7" t="b">
        <f t="shared" si="106"/>
        <v>0</v>
      </c>
      <c r="K2246" s="7">
        <f t="shared" si="107"/>
        <v>0</v>
      </c>
      <c r="L2246" s="7">
        <f>WEEKDAY(Table1[[#This Row],[post_time]])</f>
        <v>3</v>
      </c>
      <c r="M2246" s="7">
        <f>VLOOKUP(Table1[[#This Row],[topic_id]],'All Topics Data'!$A$2:$I$1243,8,FALSE)</f>
        <v>40365.50277777778</v>
      </c>
      <c r="N2246" s="7">
        <f>Table1[[#This Row],[Hui Reply?]]*(Table1[[#This Row],[post_time]]-Table1[[#This Row],[timestamp of previous reply]])</f>
        <v>0</v>
      </c>
      <c r="O2246" s="3">
        <f>O2245+Table1[[#This Row],[Hui Reply?]]</f>
        <v>524</v>
      </c>
      <c r="P2246" s="19">
        <f>INT(Table1[[#This Row],[post_time]])</f>
        <v>40365</v>
      </c>
      <c r="Q2246" s="3">
        <f>IF(Table1[[#This Row],[Hui Reply?]],VLOOKUP(Table1[[#This Row],[topic_id]],'All Topics Data'!$A$2:$E$1243,5,FALSE),0)</f>
        <v>0</v>
      </c>
      <c r="R2246" s="8">
        <f>Table1[[#This Row],[post_time]]+8/24</f>
        <v>40365.836481481485</v>
      </c>
      <c r="S2246" s="3">
        <f>IF(Table1[[#This Row],[post_position]]=1,0,SUMIFS($F$2:F2246,$H$2:H2246,Table1[[#This Row],[post_position]]-1,$C$2:C2246,Table1[[#This Row],[topic_id]]))</f>
        <v>0</v>
      </c>
    </row>
    <row r="2247" spans="1:19" x14ac:dyDescent="0.25">
      <c r="A2247" s="7">
        <v>2276</v>
      </c>
      <c r="B2247" s="7">
        <v>1</v>
      </c>
      <c r="C2247" s="7">
        <v>598</v>
      </c>
      <c r="D2247" s="7">
        <v>6563</v>
      </c>
      <c r="E2247" s="2"/>
      <c r="F2247" s="8">
        <v>40365.564872685187</v>
      </c>
      <c r="G2247" s="7">
        <v>0</v>
      </c>
      <c r="H2247" s="7">
        <v>1</v>
      </c>
      <c r="I2247" s="7" t="b">
        <f t="shared" si="105"/>
        <v>0</v>
      </c>
      <c r="J2247" s="7" t="b">
        <f t="shared" si="106"/>
        <v>0</v>
      </c>
      <c r="K2247" s="7">
        <f t="shared" si="107"/>
        <v>0</v>
      </c>
      <c r="L2247" s="7">
        <f>WEEKDAY(Table1[[#This Row],[post_time]])</f>
        <v>3</v>
      </c>
      <c r="M2247" s="7">
        <f>VLOOKUP(Table1[[#This Row],[topic_id]],'All Topics Data'!$A$2:$I$1243,8,FALSE)</f>
        <v>40365.564583333333</v>
      </c>
      <c r="N2247" s="7">
        <f>Table1[[#This Row],[Hui Reply?]]*(Table1[[#This Row],[post_time]]-Table1[[#This Row],[timestamp of previous reply]])</f>
        <v>0</v>
      </c>
      <c r="O2247" s="3">
        <f>O2246+Table1[[#This Row],[Hui Reply?]]</f>
        <v>524</v>
      </c>
      <c r="P2247" s="19">
        <f>INT(Table1[[#This Row],[post_time]])</f>
        <v>40365</v>
      </c>
      <c r="Q2247" s="3">
        <f>IF(Table1[[#This Row],[Hui Reply?]],VLOOKUP(Table1[[#This Row],[topic_id]],'All Topics Data'!$A$2:$E$1243,5,FALSE),0)</f>
        <v>0</v>
      </c>
      <c r="R2247" s="8">
        <f>Table1[[#This Row],[post_time]]+8/24</f>
        <v>40365.898206018523</v>
      </c>
      <c r="S2247" s="3">
        <f>IF(Table1[[#This Row],[post_position]]=1,0,SUMIFS($F$2:F2247,$H$2:H2247,Table1[[#This Row],[post_position]]-1,$C$2:C2247,Table1[[#This Row],[topic_id]]))</f>
        <v>0</v>
      </c>
    </row>
    <row r="2248" spans="1:19" x14ac:dyDescent="0.25">
      <c r="A2248" s="7">
        <v>2277</v>
      </c>
      <c r="B2248" s="7">
        <v>1</v>
      </c>
      <c r="C2248" s="7">
        <v>597</v>
      </c>
      <c r="D2248" s="7">
        <v>24</v>
      </c>
      <c r="F2248" s="8">
        <v>40365.624131944445</v>
      </c>
      <c r="G2248" s="7">
        <v>0</v>
      </c>
      <c r="H2248" s="7">
        <v>2</v>
      </c>
      <c r="I2248" s="7" t="b">
        <f t="shared" si="105"/>
        <v>1</v>
      </c>
      <c r="J2248" s="7" t="b">
        <f t="shared" si="106"/>
        <v>1</v>
      </c>
      <c r="K2248" s="7">
        <f t="shared" si="107"/>
        <v>1</v>
      </c>
      <c r="L2248" s="7">
        <f>WEEKDAY(Table1[[#This Row],[post_time]])</f>
        <v>3</v>
      </c>
      <c r="M2248" s="7">
        <f>VLOOKUP(Table1[[#This Row],[topic_id]],'All Topics Data'!$A$2:$I$1243,8,FALSE)</f>
        <v>40365.50277777778</v>
      </c>
      <c r="N2248" s="7">
        <f>Table1[[#This Row],[Hui Reply?]]*(Table1[[#This Row],[post_time]]-Table1[[#This Row],[timestamp of previous reply]])</f>
        <v>0.12098379629605915</v>
      </c>
      <c r="O2248" s="3">
        <f>O2247+Table1[[#This Row],[Hui Reply?]]</f>
        <v>525</v>
      </c>
      <c r="P2248" s="19">
        <f>INT(Table1[[#This Row],[post_time]])</f>
        <v>40365</v>
      </c>
      <c r="Q2248" s="3" t="str">
        <f>IF(Table1[[#This Row],[Hui Reply?]],VLOOKUP(Table1[[#This Row],[topic_id]],'All Topics Data'!$A$2:$E$1243,5,FALSE),0)</f>
        <v>jackmanjls</v>
      </c>
      <c r="R2248" s="8">
        <f>Table1[[#This Row],[post_time]]+8/24</f>
        <v>40365.957465277781</v>
      </c>
      <c r="S2248" s="3">
        <f>IF(Table1[[#This Row],[post_position]]=1,0,SUMIFS($F$2:F2248,$H$2:H2248,Table1[[#This Row],[post_position]]-1,$C$2:C2248,Table1[[#This Row],[topic_id]]))</f>
        <v>40365.503148148149</v>
      </c>
    </row>
    <row r="2249" spans="1:19" x14ac:dyDescent="0.25">
      <c r="A2249" s="7">
        <v>2278</v>
      </c>
      <c r="B2249" s="7">
        <v>1</v>
      </c>
      <c r="C2249" s="7">
        <v>599</v>
      </c>
      <c r="D2249" s="7">
        <v>6565</v>
      </c>
      <c r="E2249" s="2"/>
      <c r="F2249" s="8">
        <v>40365.703900462962</v>
      </c>
      <c r="G2249" s="7">
        <v>0</v>
      </c>
      <c r="H2249" s="7">
        <v>1</v>
      </c>
      <c r="I2249" s="7" t="b">
        <f t="shared" si="105"/>
        <v>0</v>
      </c>
      <c r="J2249" s="7" t="b">
        <f t="shared" si="106"/>
        <v>0</v>
      </c>
      <c r="K2249" s="7">
        <f t="shared" si="107"/>
        <v>0</v>
      </c>
      <c r="L2249" s="7">
        <f>WEEKDAY(Table1[[#This Row],[post_time]])</f>
        <v>3</v>
      </c>
      <c r="M2249" s="7">
        <f>VLOOKUP(Table1[[#This Row],[topic_id]],'All Topics Data'!$A$2:$I$1243,8,FALSE)</f>
        <v>40365.703472222223</v>
      </c>
      <c r="N2249" s="7">
        <f>Table1[[#This Row],[Hui Reply?]]*(Table1[[#This Row],[post_time]]-Table1[[#This Row],[timestamp of previous reply]])</f>
        <v>0</v>
      </c>
      <c r="O2249" s="3">
        <f>O2248+Table1[[#This Row],[Hui Reply?]]</f>
        <v>525</v>
      </c>
      <c r="P2249" s="19">
        <f>INT(Table1[[#This Row],[post_time]])</f>
        <v>40365</v>
      </c>
      <c r="Q2249" s="3">
        <f>IF(Table1[[#This Row],[Hui Reply?]],VLOOKUP(Table1[[#This Row],[topic_id]],'All Topics Data'!$A$2:$E$1243,5,FALSE),0)</f>
        <v>0</v>
      </c>
      <c r="R2249" s="8">
        <f>Table1[[#This Row],[post_time]]+8/24</f>
        <v>40366.037233796298</v>
      </c>
      <c r="S2249" s="3">
        <f>IF(Table1[[#This Row],[post_position]]=1,0,SUMIFS($F$2:F2249,$H$2:H2249,Table1[[#This Row],[post_position]]-1,$C$2:C2249,Table1[[#This Row],[topic_id]]))</f>
        <v>0</v>
      </c>
    </row>
    <row r="2250" spans="1:19" x14ac:dyDescent="0.25">
      <c r="A2250" s="7">
        <v>2279</v>
      </c>
      <c r="B2250" s="7">
        <v>1</v>
      </c>
      <c r="C2250" s="7">
        <v>600</v>
      </c>
      <c r="D2250" s="7">
        <v>6564</v>
      </c>
      <c r="E2250" s="2"/>
      <c r="F2250" s="8">
        <v>40365.722407407404</v>
      </c>
      <c r="G2250" s="7">
        <v>0</v>
      </c>
      <c r="H2250" s="7">
        <v>1</v>
      </c>
      <c r="I2250" s="7" t="b">
        <f t="shared" si="105"/>
        <v>0</v>
      </c>
      <c r="J2250" s="7" t="b">
        <f t="shared" si="106"/>
        <v>0</v>
      </c>
      <c r="K2250" s="7">
        <f t="shared" si="107"/>
        <v>0</v>
      </c>
      <c r="L2250" s="7">
        <f>WEEKDAY(Table1[[#This Row],[post_time]])</f>
        <v>3</v>
      </c>
      <c r="M2250" s="7">
        <f>VLOOKUP(Table1[[#This Row],[topic_id]],'All Topics Data'!$A$2:$I$1243,8,FALSE)</f>
        <v>40365.722222222219</v>
      </c>
      <c r="N2250" s="7">
        <f>Table1[[#This Row],[Hui Reply?]]*(Table1[[#This Row],[post_time]]-Table1[[#This Row],[timestamp of previous reply]])</f>
        <v>0</v>
      </c>
      <c r="O2250" s="3">
        <f>O2249+Table1[[#This Row],[Hui Reply?]]</f>
        <v>525</v>
      </c>
      <c r="P2250" s="19">
        <f>INT(Table1[[#This Row],[post_time]])</f>
        <v>40365</v>
      </c>
      <c r="Q2250" s="3">
        <f>IF(Table1[[#This Row],[Hui Reply?]],VLOOKUP(Table1[[#This Row],[topic_id]],'All Topics Data'!$A$2:$E$1243,5,FALSE),0)</f>
        <v>0</v>
      </c>
      <c r="R2250" s="8">
        <f>Table1[[#This Row],[post_time]]+8/24</f>
        <v>40366.05574074074</v>
      </c>
      <c r="S2250" s="3">
        <f>IF(Table1[[#This Row],[post_position]]=1,0,SUMIFS($F$2:F2250,$H$2:H2250,Table1[[#This Row],[post_position]]-1,$C$2:C2250,Table1[[#This Row],[topic_id]]))</f>
        <v>0</v>
      </c>
    </row>
    <row r="2251" spans="1:19" x14ac:dyDescent="0.25">
      <c r="A2251" s="7">
        <v>2280</v>
      </c>
      <c r="B2251" s="7">
        <v>4</v>
      </c>
      <c r="C2251" s="7">
        <v>2</v>
      </c>
      <c r="D2251" s="7">
        <v>6564</v>
      </c>
      <c r="E2251" s="2"/>
      <c r="F2251" s="8">
        <v>40365.727627314816</v>
      </c>
      <c r="G2251" s="7">
        <v>0</v>
      </c>
      <c r="H2251" s="7">
        <v>57</v>
      </c>
      <c r="I2251" s="7" t="b">
        <f t="shared" si="105"/>
        <v>0</v>
      </c>
      <c r="J2251" s="7" t="b">
        <f t="shared" si="106"/>
        <v>1</v>
      </c>
      <c r="K2251" s="7">
        <f t="shared" si="107"/>
        <v>0</v>
      </c>
      <c r="L2251" s="7">
        <f>WEEKDAY(Table1[[#This Row],[post_time]])</f>
        <v>3</v>
      </c>
      <c r="M2251" s="7">
        <f>VLOOKUP(Table1[[#This Row],[topic_id]],'All Topics Data'!$A$2:$I$1243,8,FALSE)</f>
        <v>40019.929861111108</v>
      </c>
      <c r="N2251" s="7">
        <f>Table1[[#This Row],[Hui Reply?]]*(Table1[[#This Row],[post_time]]-Table1[[#This Row],[timestamp of previous reply]])</f>
        <v>0</v>
      </c>
      <c r="O2251" s="3">
        <f>O2250+Table1[[#This Row],[Hui Reply?]]</f>
        <v>525</v>
      </c>
      <c r="P2251" s="19">
        <f>INT(Table1[[#This Row],[post_time]])</f>
        <v>40365</v>
      </c>
      <c r="Q2251" s="3">
        <f>IF(Table1[[#This Row],[Hui Reply?]],VLOOKUP(Table1[[#This Row],[topic_id]],'All Topics Data'!$A$2:$E$1243,5,FALSE),0)</f>
        <v>0</v>
      </c>
      <c r="R2251" s="8">
        <f>Table1[[#This Row],[post_time]]+8/24</f>
        <v>40366.060960648152</v>
      </c>
      <c r="S2251" s="3">
        <f>IF(Table1[[#This Row],[post_position]]=1,0,SUMIFS($F$2:F2251,$H$2:H2251,Table1[[#This Row],[post_position]]-1,$C$2:C2251,Table1[[#This Row],[topic_id]]))</f>
        <v>40364.657083333332</v>
      </c>
    </row>
    <row r="2252" spans="1:19" x14ac:dyDescent="0.25">
      <c r="A2252" s="7">
        <v>2281</v>
      </c>
      <c r="B2252" s="7">
        <v>1</v>
      </c>
      <c r="C2252" s="7">
        <v>600</v>
      </c>
      <c r="D2252" s="7">
        <v>1</v>
      </c>
      <c r="E2252" s="2"/>
      <c r="F2252" s="8">
        <v>40366.028449074074</v>
      </c>
      <c r="G2252" s="7">
        <v>0</v>
      </c>
      <c r="H2252" s="7">
        <v>2</v>
      </c>
      <c r="I2252" s="7" t="b">
        <f t="shared" si="105"/>
        <v>0</v>
      </c>
      <c r="J2252" s="7" t="b">
        <f t="shared" si="106"/>
        <v>1</v>
      </c>
      <c r="K2252" s="7">
        <f t="shared" si="107"/>
        <v>0</v>
      </c>
      <c r="L2252" s="7">
        <f>WEEKDAY(Table1[[#This Row],[post_time]])</f>
        <v>4</v>
      </c>
      <c r="M2252" s="7">
        <f>VLOOKUP(Table1[[#This Row],[topic_id]],'All Topics Data'!$A$2:$I$1243,8,FALSE)</f>
        <v>40365.722222222219</v>
      </c>
      <c r="N2252" s="7">
        <f>Table1[[#This Row],[Hui Reply?]]*(Table1[[#This Row],[post_time]]-Table1[[#This Row],[timestamp of previous reply]])</f>
        <v>0</v>
      </c>
      <c r="O2252" s="3">
        <f>O2251+Table1[[#This Row],[Hui Reply?]]</f>
        <v>525</v>
      </c>
      <c r="P2252" s="19">
        <f>INT(Table1[[#This Row],[post_time]])</f>
        <v>40366</v>
      </c>
      <c r="Q2252" s="3">
        <f>IF(Table1[[#This Row],[Hui Reply?]],VLOOKUP(Table1[[#This Row],[topic_id]],'All Topics Data'!$A$2:$E$1243,5,FALSE),0)</f>
        <v>0</v>
      </c>
      <c r="R2252" s="8">
        <f>Table1[[#This Row],[post_time]]+8/24</f>
        <v>40366.36178240741</v>
      </c>
      <c r="S2252" s="3">
        <f>IF(Table1[[#This Row],[post_position]]=1,0,SUMIFS($F$2:F2252,$H$2:H2252,Table1[[#This Row],[post_position]]-1,$C$2:C2252,Table1[[#This Row],[topic_id]]))</f>
        <v>40365.722407407404</v>
      </c>
    </row>
    <row r="2253" spans="1:19" x14ac:dyDescent="0.25">
      <c r="A2253" s="7">
        <v>2282</v>
      </c>
      <c r="B2253" s="7">
        <v>1</v>
      </c>
      <c r="C2253" s="7">
        <v>600</v>
      </c>
      <c r="D2253" s="7">
        <v>1</v>
      </c>
      <c r="F2253" s="8">
        <v>40366.029224537036</v>
      </c>
      <c r="G2253" s="7">
        <v>0</v>
      </c>
      <c r="H2253" s="7">
        <v>3</v>
      </c>
      <c r="I2253" s="7" t="b">
        <f t="shared" si="105"/>
        <v>0</v>
      </c>
      <c r="J2253" s="7" t="b">
        <f t="shared" si="106"/>
        <v>1</v>
      </c>
      <c r="K2253" s="7">
        <f t="shared" si="107"/>
        <v>0</v>
      </c>
      <c r="L2253" s="7">
        <f>WEEKDAY(Table1[[#This Row],[post_time]])</f>
        <v>4</v>
      </c>
      <c r="M2253" s="7">
        <f>VLOOKUP(Table1[[#This Row],[topic_id]],'All Topics Data'!$A$2:$I$1243,8,FALSE)</f>
        <v>40365.722222222219</v>
      </c>
      <c r="N2253" s="7">
        <f>Table1[[#This Row],[Hui Reply?]]*(Table1[[#This Row],[post_time]]-Table1[[#This Row],[timestamp of previous reply]])</f>
        <v>0</v>
      </c>
      <c r="O2253" s="3">
        <f>O2252+Table1[[#This Row],[Hui Reply?]]</f>
        <v>525</v>
      </c>
      <c r="P2253" s="19">
        <f>INT(Table1[[#This Row],[post_time]])</f>
        <v>40366</v>
      </c>
      <c r="Q2253" s="3">
        <f>IF(Table1[[#This Row],[Hui Reply?]],VLOOKUP(Table1[[#This Row],[topic_id]],'All Topics Data'!$A$2:$E$1243,5,FALSE),0)</f>
        <v>0</v>
      </c>
      <c r="R2253" s="8">
        <f>Table1[[#This Row],[post_time]]+8/24</f>
        <v>40366.362557870372</v>
      </c>
      <c r="S2253" s="3">
        <f>IF(Table1[[#This Row],[post_position]]=1,0,SUMIFS($F$2:F2253,$H$2:H2253,Table1[[#This Row],[post_position]]-1,$C$2:C2253,Table1[[#This Row],[topic_id]]))</f>
        <v>40366.028449074074</v>
      </c>
    </row>
    <row r="2254" spans="1:19" x14ac:dyDescent="0.25">
      <c r="A2254" s="7">
        <v>2283</v>
      </c>
      <c r="B2254" s="7">
        <v>1</v>
      </c>
      <c r="C2254" s="7">
        <v>599</v>
      </c>
      <c r="D2254" s="7">
        <v>24</v>
      </c>
      <c r="E2254" s="2"/>
      <c r="F2254" s="8">
        <v>40366.197071759256</v>
      </c>
      <c r="G2254" s="7">
        <v>0</v>
      </c>
      <c r="H2254" s="7">
        <v>2</v>
      </c>
      <c r="I2254" s="7" t="b">
        <f t="shared" si="105"/>
        <v>1</v>
      </c>
      <c r="J2254" s="7" t="b">
        <f t="shared" si="106"/>
        <v>1</v>
      </c>
      <c r="K2254" s="7">
        <f t="shared" si="107"/>
        <v>1</v>
      </c>
      <c r="L2254" s="7">
        <f>WEEKDAY(Table1[[#This Row],[post_time]])</f>
        <v>4</v>
      </c>
      <c r="M2254" s="7">
        <f>VLOOKUP(Table1[[#This Row],[topic_id]],'All Topics Data'!$A$2:$I$1243,8,FALSE)</f>
        <v>40365.703472222223</v>
      </c>
      <c r="N2254" s="7">
        <f>Table1[[#This Row],[Hui Reply?]]*(Table1[[#This Row],[post_time]]-Table1[[#This Row],[timestamp of previous reply]])</f>
        <v>0.49317129629343981</v>
      </c>
      <c r="O2254" s="3">
        <f>O2253+Table1[[#This Row],[Hui Reply?]]</f>
        <v>526</v>
      </c>
      <c r="P2254" s="19">
        <f>INT(Table1[[#This Row],[post_time]])</f>
        <v>40366</v>
      </c>
      <c r="Q2254" s="3" t="str">
        <f>IF(Table1[[#This Row],[Hui Reply?]],VLOOKUP(Table1[[#This Row],[topic_id]],'All Topics Data'!$A$2:$E$1243,5,FALSE),0)</f>
        <v>DynamiteMom</v>
      </c>
      <c r="R2254" s="8">
        <f>Table1[[#This Row],[post_time]]+8/24</f>
        <v>40366.530405092592</v>
      </c>
      <c r="S2254" s="3">
        <f>IF(Table1[[#This Row],[post_position]]=1,0,SUMIFS($F$2:F2254,$H$2:H2254,Table1[[#This Row],[post_position]]-1,$C$2:C2254,Table1[[#This Row],[topic_id]]))</f>
        <v>40365.703900462962</v>
      </c>
    </row>
    <row r="2255" spans="1:19" x14ac:dyDescent="0.25">
      <c r="A2255" s="7">
        <v>2284</v>
      </c>
      <c r="B2255" s="7">
        <v>1</v>
      </c>
      <c r="C2255" s="7">
        <v>598</v>
      </c>
      <c r="D2255" s="7">
        <v>24</v>
      </c>
      <c r="E2255" s="2"/>
      <c r="F2255" s="8">
        <v>40366.442974537036</v>
      </c>
      <c r="G2255" s="7">
        <v>0</v>
      </c>
      <c r="H2255" s="7">
        <v>2</v>
      </c>
      <c r="I2255" s="7" t="b">
        <f t="shared" si="105"/>
        <v>1</v>
      </c>
      <c r="J2255" s="7" t="b">
        <f t="shared" si="106"/>
        <v>1</v>
      </c>
      <c r="K2255" s="7">
        <f t="shared" si="107"/>
        <v>1</v>
      </c>
      <c r="L2255" s="7">
        <f>WEEKDAY(Table1[[#This Row],[post_time]])</f>
        <v>4</v>
      </c>
      <c r="M2255" s="7">
        <f>VLOOKUP(Table1[[#This Row],[topic_id]],'All Topics Data'!$A$2:$I$1243,8,FALSE)</f>
        <v>40365.564583333333</v>
      </c>
      <c r="N2255" s="7">
        <f>Table1[[#This Row],[Hui Reply?]]*(Table1[[#This Row],[post_time]]-Table1[[#This Row],[timestamp of previous reply]])</f>
        <v>0.87810185184935108</v>
      </c>
      <c r="O2255" s="3">
        <f>O2254+Table1[[#This Row],[Hui Reply?]]</f>
        <v>527</v>
      </c>
      <c r="P2255" s="19">
        <f>INT(Table1[[#This Row],[post_time]])</f>
        <v>40366</v>
      </c>
      <c r="Q2255" s="3" t="str">
        <f>IF(Table1[[#This Row],[Hui Reply?]],VLOOKUP(Table1[[#This Row],[topic_id]],'All Topics Data'!$A$2:$E$1243,5,FALSE),0)</f>
        <v>nishant.vig</v>
      </c>
      <c r="R2255" s="8">
        <f>Table1[[#This Row],[post_time]]+8/24</f>
        <v>40366.776307870372</v>
      </c>
      <c r="S2255" s="3">
        <f>IF(Table1[[#This Row],[post_position]]=1,0,SUMIFS($F$2:F2255,$H$2:H2255,Table1[[#This Row],[post_position]]-1,$C$2:C2255,Table1[[#This Row],[topic_id]]))</f>
        <v>40365.564872685187</v>
      </c>
    </row>
    <row r="2256" spans="1:19" x14ac:dyDescent="0.25">
      <c r="A2256" s="7">
        <v>2285</v>
      </c>
      <c r="B2256" s="7">
        <v>1</v>
      </c>
      <c r="C2256" s="7">
        <v>601</v>
      </c>
      <c r="D2256" s="7">
        <v>6566</v>
      </c>
      <c r="E2256" s="2"/>
      <c r="F2256" s="8">
        <v>40366.489560185182</v>
      </c>
      <c r="G2256" s="7">
        <v>0</v>
      </c>
      <c r="H2256" s="7">
        <v>1</v>
      </c>
      <c r="I2256" s="7" t="b">
        <f t="shared" si="105"/>
        <v>0</v>
      </c>
      <c r="J2256" s="7" t="b">
        <f t="shared" si="106"/>
        <v>0</v>
      </c>
      <c r="K2256" s="7">
        <f t="shared" si="107"/>
        <v>0</v>
      </c>
      <c r="L2256" s="7">
        <f>WEEKDAY(Table1[[#This Row],[post_time]])</f>
        <v>4</v>
      </c>
      <c r="M2256" s="7">
        <f>VLOOKUP(Table1[[#This Row],[topic_id]],'All Topics Data'!$A$2:$I$1243,8,FALSE)</f>
        <v>40366.488888888889</v>
      </c>
      <c r="N2256" s="7">
        <f>Table1[[#This Row],[Hui Reply?]]*(Table1[[#This Row],[post_time]]-Table1[[#This Row],[timestamp of previous reply]])</f>
        <v>0</v>
      </c>
      <c r="O2256" s="3">
        <f>O2255+Table1[[#This Row],[Hui Reply?]]</f>
        <v>527</v>
      </c>
      <c r="P2256" s="19">
        <f>INT(Table1[[#This Row],[post_time]])</f>
        <v>40366</v>
      </c>
      <c r="Q2256" s="3">
        <f>IF(Table1[[#This Row],[Hui Reply?]],VLOOKUP(Table1[[#This Row],[topic_id]],'All Topics Data'!$A$2:$E$1243,5,FALSE),0)</f>
        <v>0</v>
      </c>
      <c r="R2256" s="8">
        <f>Table1[[#This Row],[post_time]]+8/24</f>
        <v>40366.822893518518</v>
      </c>
      <c r="S2256" s="3">
        <f>IF(Table1[[#This Row],[post_position]]=1,0,SUMIFS($F$2:F2256,$H$2:H2256,Table1[[#This Row],[post_position]]-1,$C$2:C2256,Table1[[#This Row],[topic_id]]))</f>
        <v>0</v>
      </c>
    </row>
    <row r="2257" spans="1:19" x14ac:dyDescent="0.25">
      <c r="A2257" s="7">
        <v>2286</v>
      </c>
      <c r="B2257" s="7">
        <v>1</v>
      </c>
      <c r="C2257" s="7">
        <v>601</v>
      </c>
      <c r="D2257" s="7">
        <v>24</v>
      </c>
      <c r="F2257" s="8">
        <v>40366.50340277778</v>
      </c>
      <c r="G2257" s="7">
        <v>0</v>
      </c>
      <c r="H2257" s="7">
        <v>2</v>
      </c>
      <c r="I2257" s="7" t="b">
        <f t="shared" si="105"/>
        <v>1</v>
      </c>
      <c r="J2257" s="7" t="b">
        <f t="shared" si="106"/>
        <v>1</v>
      </c>
      <c r="K2257" s="7">
        <f t="shared" si="107"/>
        <v>1</v>
      </c>
      <c r="L2257" s="7">
        <f>WEEKDAY(Table1[[#This Row],[post_time]])</f>
        <v>4</v>
      </c>
      <c r="M2257" s="7">
        <f>VLOOKUP(Table1[[#This Row],[topic_id]],'All Topics Data'!$A$2:$I$1243,8,FALSE)</f>
        <v>40366.488888888889</v>
      </c>
      <c r="N2257" s="7">
        <f>Table1[[#This Row],[Hui Reply?]]*(Table1[[#This Row],[post_time]]-Table1[[#This Row],[timestamp of previous reply]])</f>
        <v>1.3842592597939074E-2</v>
      </c>
      <c r="O2257" s="3">
        <f>O2256+Table1[[#This Row],[Hui Reply?]]</f>
        <v>528</v>
      </c>
      <c r="P2257" s="19">
        <f>INT(Table1[[#This Row],[post_time]])</f>
        <v>40366</v>
      </c>
      <c r="Q2257" s="3" t="str">
        <f>IF(Table1[[#This Row],[Hui Reply?]],VLOOKUP(Table1[[#This Row],[topic_id]],'All Topics Data'!$A$2:$E$1243,5,FALSE),0)</f>
        <v>waseem</v>
      </c>
      <c r="R2257" s="8">
        <f>Table1[[#This Row],[post_time]]+8/24</f>
        <v>40366.836736111116</v>
      </c>
      <c r="S2257" s="3">
        <f>IF(Table1[[#This Row],[post_position]]=1,0,SUMIFS($F$2:F2257,$H$2:H2257,Table1[[#This Row],[post_position]]-1,$C$2:C2257,Table1[[#This Row],[topic_id]]))</f>
        <v>40366.489560185182</v>
      </c>
    </row>
    <row r="2258" spans="1:19" x14ac:dyDescent="0.25">
      <c r="A2258" s="7">
        <v>2287</v>
      </c>
      <c r="B2258" s="7">
        <v>1</v>
      </c>
      <c r="C2258" s="7">
        <v>601</v>
      </c>
      <c r="D2258" s="7">
        <v>6566</v>
      </c>
      <c r="F2258" s="8">
        <v>40366.50922453704</v>
      </c>
      <c r="G2258" s="7">
        <v>0</v>
      </c>
      <c r="H2258" s="7">
        <v>3</v>
      </c>
      <c r="I2258" s="7" t="b">
        <f t="shared" si="105"/>
        <v>0</v>
      </c>
      <c r="J2258" s="7" t="b">
        <f t="shared" si="106"/>
        <v>1</v>
      </c>
      <c r="K2258" s="7">
        <f t="shared" si="107"/>
        <v>0</v>
      </c>
      <c r="L2258" s="7">
        <f>WEEKDAY(Table1[[#This Row],[post_time]])</f>
        <v>4</v>
      </c>
      <c r="M2258" s="7">
        <f>VLOOKUP(Table1[[#This Row],[topic_id]],'All Topics Data'!$A$2:$I$1243,8,FALSE)</f>
        <v>40366.488888888889</v>
      </c>
      <c r="N2258" s="7">
        <f>Table1[[#This Row],[Hui Reply?]]*(Table1[[#This Row],[post_time]]-Table1[[#This Row],[timestamp of previous reply]])</f>
        <v>0</v>
      </c>
      <c r="O2258" s="3">
        <f>O2257+Table1[[#This Row],[Hui Reply?]]</f>
        <v>528</v>
      </c>
      <c r="P2258" s="19">
        <f>INT(Table1[[#This Row],[post_time]])</f>
        <v>40366</v>
      </c>
      <c r="Q2258" s="3">
        <f>IF(Table1[[#This Row],[Hui Reply?]],VLOOKUP(Table1[[#This Row],[topic_id]],'All Topics Data'!$A$2:$E$1243,5,FALSE),0)</f>
        <v>0</v>
      </c>
      <c r="R2258" s="8">
        <f>Table1[[#This Row],[post_time]]+8/24</f>
        <v>40366.842557870375</v>
      </c>
      <c r="S2258" s="3">
        <f>IF(Table1[[#This Row],[post_position]]=1,0,SUMIFS($F$2:F2258,$H$2:H2258,Table1[[#This Row],[post_position]]-1,$C$2:C2258,Table1[[#This Row],[topic_id]]))</f>
        <v>40366.50340277778</v>
      </c>
    </row>
    <row r="2259" spans="1:19" x14ac:dyDescent="0.25">
      <c r="A2259" s="7">
        <v>2288</v>
      </c>
      <c r="B2259" s="7">
        <v>1</v>
      </c>
      <c r="C2259" s="7">
        <v>589</v>
      </c>
      <c r="D2259" s="7">
        <v>1880</v>
      </c>
      <c r="F2259" s="8">
        <v>40366.699062500003</v>
      </c>
      <c r="G2259" s="7">
        <v>0</v>
      </c>
      <c r="H2259" s="7">
        <v>7</v>
      </c>
      <c r="I2259" s="7" t="b">
        <f t="shared" si="105"/>
        <v>0</v>
      </c>
      <c r="J2259" s="7" t="b">
        <f t="shared" si="106"/>
        <v>1</v>
      </c>
      <c r="K2259" s="7">
        <f t="shared" si="107"/>
        <v>0</v>
      </c>
      <c r="L2259" s="7">
        <f>WEEKDAY(Table1[[#This Row],[post_time]])</f>
        <v>4</v>
      </c>
      <c r="M2259" s="7">
        <f>VLOOKUP(Table1[[#This Row],[topic_id]],'All Topics Data'!$A$2:$I$1243,8,FALSE)</f>
        <v>40362.300694444442</v>
      </c>
      <c r="N2259" s="7">
        <f>Table1[[#This Row],[Hui Reply?]]*(Table1[[#This Row],[post_time]]-Table1[[#This Row],[timestamp of previous reply]])</f>
        <v>0</v>
      </c>
      <c r="O2259" s="3">
        <f>O2258+Table1[[#This Row],[Hui Reply?]]</f>
        <v>528</v>
      </c>
      <c r="P2259" s="19">
        <f>INT(Table1[[#This Row],[post_time]])</f>
        <v>40366</v>
      </c>
      <c r="Q2259" s="3">
        <f>IF(Table1[[#This Row],[Hui Reply?]],VLOOKUP(Table1[[#This Row],[topic_id]],'All Topics Data'!$A$2:$E$1243,5,FALSE),0)</f>
        <v>0</v>
      </c>
      <c r="R2259" s="8">
        <f>Table1[[#This Row],[post_time]]+8/24</f>
        <v>40367.032395833339</v>
      </c>
      <c r="S2259" s="3">
        <f>IF(Table1[[#This Row],[post_position]]=1,0,SUMIFS($F$2:F2259,$H$2:H2259,Table1[[#This Row],[post_position]]-1,$C$2:C2259,Table1[[#This Row],[topic_id]]))</f>
        <v>40364.614791666667</v>
      </c>
    </row>
    <row r="2260" spans="1:19" x14ac:dyDescent="0.25">
      <c r="A2260" s="7">
        <v>2289</v>
      </c>
      <c r="B2260" s="7">
        <v>1</v>
      </c>
      <c r="C2260" s="7">
        <v>589</v>
      </c>
      <c r="D2260" s="7">
        <v>24</v>
      </c>
      <c r="F2260" s="8">
        <v>40366.706354166665</v>
      </c>
      <c r="G2260" s="7">
        <v>0</v>
      </c>
      <c r="H2260" s="7">
        <v>8</v>
      </c>
      <c r="I2260" s="7" t="b">
        <f t="shared" si="105"/>
        <v>1</v>
      </c>
      <c r="J2260" s="7" t="b">
        <f t="shared" si="106"/>
        <v>1</v>
      </c>
      <c r="K2260" s="7">
        <f t="shared" si="107"/>
        <v>1</v>
      </c>
      <c r="L2260" s="7">
        <f>WEEKDAY(Table1[[#This Row],[post_time]])</f>
        <v>4</v>
      </c>
      <c r="M2260" s="7">
        <f>VLOOKUP(Table1[[#This Row],[topic_id]],'All Topics Data'!$A$2:$I$1243,8,FALSE)</f>
        <v>40362.300694444442</v>
      </c>
      <c r="N2260" s="7">
        <f>Table1[[#This Row],[Hui Reply?]]*(Table1[[#This Row],[post_time]]-Table1[[#This Row],[timestamp of previous reply]])</f>
        <v>7.2916666613309644E-3</v>
      </c>
      <c r="O2260" s="3">
        <f>O2259+Table1[[#This Row],[Hui Reply?]]</f>
        <v>529</v>
      </c>
      <c r="P2260" s="19">
        <f>INT(Table1[[#This Row],[post_time]])</f>
        <v>40366</v>
      </c>
      <c r="Q2260" s="3" t="str">
        <f>IF(Table1[[#This Row],[Hui Reply?]],VLOOKUP(Table1[[#This Row],[topic_id]],'All Topics Data'!$A$2:$E$1243,5,FALSE),0)</f>
        <v>ptwuk</v>
      </c>
      <c r="R2260" s="8">
        <f>Table1[[#This Row],[post_time]]+8/24</f>
        <v>40367.039687500001</v>
      </c>
      <c r="S2260" s="3">
        <f>IF(Table1[[#This Row],[post_position]]=1,0,SUMIFS($F$2:F2260,$H$2:H2260,Table1[[#This Row],[post_position]]-1,$C$2:C2260,Table1[[#This Row],[topic_id]]))</f>
        <v>40366.699062500003</v>
      </c>
    </row>
    <row r="2261" spans="1:19" x14ac:dyDescent="0.25">
      <c r="A2261" s="7">
        <v>2290</v>
      </c>
      <c r="B2261" s="7">
        <v>1</v>
      </c>
      <c r="C2261" s="7">
        <v>602</v>
      </c>
      <c r="D2261" s="7">
        <v>6568</v>
      </c>
      <c r="F2261" s="8">
        <v>40366.84611111111</v>
      </c>
      <c r="G2261" s="7">
        <v>0</v>
      </c>
      <c r="H2261" s="7">
        <v>1</v>
      </c>
      <c r="I2261" s="7" t="b">
        <f t="shared" si="105"/>
        <v>0</v>
      </c>
      <c r="J2261" s="7" t="b">
        <f t="shared" si="106"/>
        <v>0</v>
      </c>
      <c r="K2261" s="7">
        <f t="shared" si="107"/>
        <v>0</v>
      </c>
      <c r="L2261" s="7">
        <f>WEEKDAY(Table1[[#This Row],[post_time]])</f>
        <v>4</v>
      </c>
      <c r="M2261" s="7">
        <f>VLOOKUP(Table1[[#This Row],[topic_id]],'All Topics Data'!$A$2:$I$1243,8,FALSE)</f>
        <v>40366.845833333333</v>
      </c>
      <c r="N2261" s="7">
        <f>Table1[[#This Row],[Hui Reply?]]*(Table1[[#This Row],[post_time]]-Table1[[#This Row],[timestamp of previous reply]])</f>
        <v>0</v>
      </c>
      <c r="O2261" s="3">
        <f>O2260+Table1[[#This Row],[Hui Reply?]]</f>
        <v>529</v>
      </c>
      <c r="P2261" s="19">
        <f>INT(Table1[[#This Row],[post_time]])</f>
        <v>40366</v>
      </c>
      <c r="Q2261" s="3">
        <f>IF(Table1[[#This Row],[Hui Reply?]],VLOOKUP(Table1[[#This Row],[topic_id]],'All Topics Data'!$A$2:$E$1243,5,FALSE),0)</f>
        <v>0</v>
      </c>
      <c r="R2261" s="8">
        <f>Table1[[#This Row],[post_time]]+8/24</f>
        <v>40367.179444444446</v>
      </c>
      <c r="S2261" s="3">
        <f>IF(Table1[[#This Row],[post_position]]=1,0,SUMIFS($F$2:F2261,$H$2:H2261,Table1[[#This Row],[post_position]]-1,$C$2:C2261,Table1[[#This Row],[topic_id]]))</f>
        <v>0</v>
      </c>
    </row>
    <row r="2262" spans="1:19" x14ac:dyDescent="0.25">
      <c r="A2262" s="7">
        <v>2291</v>
      </c>
      <c r="B2262" s="7">
        <v>1</v>
      </c>
      <c r="C2262" s="7">
        <v>603</v>
      </c>
      <c r="D2262" s="7">
        <v>6569</v>
      </c>
      <c r="E2262" s="2"/>
      <c r="F2262" s="8">
        <v>40366.890509259261</v>
      </c>
      <c r="G2262" s="7">
        <v>0</v>
      </c>
      <c r="H2262" s="7">
        <v>1</v>
      </c>
      <c r="I2262" s="7" t="b">
        <f t="shared" si="105"/>
        <v>0</v>
      </c>
      <c r="J2262" s="7" t="b">
        <f t="shared" si="106"/>
        <v>0</v>
      </c>
      <c r="K2262" s="7">
        <f t="shared" si="107"/>
        <v>0</v>
      </c>
      <c r="L2262" s="7">
        <f>WEEKDAY(Table1[[#This Row],[post_time]])</f>
        <v>4</v>
      </c>
      <c r="M2262" s="7">
        <f>VLOOKUP(Table1[[#This Row],[topic_id]],'All Topics Data'!$A$2:$I$1243,8,FALSE)</f>
        <v>40366.890277777777</v>
      </c>
      <c r="N2262" s="7">
        <f>Table1[[#This Row],[Hui Reply?]]*(Table1[[#This Row],[post_time]]-Table1[[#This Row],[timestamp of previous reply]])</f>
        <v>0</v>
      </c>
      <c r="O2262" s="3">
        <f>O2261+Table1[[#This Row],[Hui Reply?]]</f>
        <v>529</v>
      </c>
      <c r="P2262" s="19">
        <f>INT(Table1[[#This Row],[post_time]])</f>
        <v>40366</v>
      </c>
      <c r="Q2262" s="3">
        <f>IF(Table1[[#This Row],[Hui Reply?]],VLOOKUP(Table1[[#This Row],[topic_id]],'All Topics Data'!$A$2:$E$1243,5,FALSE),0)</f>
        <v>0</v>
      </c>
      <c r="R2262" s="8">
        <f>Table1[[#This Row],[post_time]]+8/24</f>
        <v>40367.223842592597</v>
      </c>
      <c r="S2262" s="3">
        <f>IF(Table1[[#This Row],[post_position]]=1,0,SUMIFS($F$2:F2262,$H$2:H2262,Table1[[#This Row],[post_position]]-1,$C$2:C2262,Table1[[#This Row],[topic_id]]))</f>
        <v>0</v>
      </c>
    </row>
    <row r="2263" spans="1:19" x14ac:dyDescent="0.25">
      <c r="A2263" s="7">
        <v>2292</v>
      </c>
      <c r="B2263" s="7">
        <v>1</v>
      </c>
      <c r="C2263" s="7">
        <v>602</v>
      </c>
      <c r="D2263" s="7">
        <v>6458</v>
      </c>
      <c r="F2263" s="8">
        <v>40366.924027777779</v>
      </c>
      <c r="G2263" s="7">
        <v>0</v>
      </c>
      <c r="H2263" s="7">
        <v>2</v>
      </c>
      <c r="I2263" s="7" t="b">
        <f t="shared" si="105"/>
        <v>0</v>
      </c>
      <c r="J2263" s="7" t="b">
        <f t="shared" si="106"/>
        <v>1</v>
      </c>
      <c r="K2263" s="7">
        <f t="shared" si="107"/>
        <v>0</v>
      </c>
      <c r="L2263" s="7">
        <f>WEEKDAY(Table1[[#This Row],[post_time]])</f>
        <v>4</v>
      </c>
      <c r="M2263" s="7">
        <f>VLOOKUP(Table1[[#This Row],[topic_id]],'All Topics Data'!$A$2:$I$1243,8,FALSE)</f>
        <v>40366.845833333333</v>
      </c>
      <c r="N2263" s="7">
        <f>Table1[[#This Row],[Hui Reply?]]*(Table1[[#This Row],[post_time]]-Table1[[#This Row],[timestamp of previous reply]])</f>
        <v>0</v>
      </c>
      <c r="O2263" s="3">
        <f>O2262+Table1[[#This Row],[Hui Reply?]]</f>
        <v>529</v>
      </c>
      <c r="P2263" s="19">
        <f>INT(Table1[[#This Row],[post_time]])</f>
        <v>40366</v>
      </c>
      <c r="Q2263" s="3">
        <f>IF(Table1[[#This Row],[Hui Reply?]],VLOOKUP(Table1[[#This Row],[topic_id]],'All Topics Data'!$A$2:$E$1243,5,FALSE),0)</f>
        <v>0</v>
      </c>
      <c r="R2263" s="8">
        <f>Table1[[#This Row],[post_time]]+8/24</f>
        <v>40367.257361111115</v>
      </c>
      <c r="S2263" s="3">
        <f>IF(Table1[[#This Row],[post_position]]=1,0,SUMIFS($F$2:F2263,$H$2:H2263,Table1[[#This Row],[post_position]]-1,$C$2:C2263,Table1[[#This Row],[topic_id]]))</f>
        <v>40366.84611111111</v>
      </c>
    </row>
    <row r="2264" spans="1:19" x14ac:dyDescent="0.25">
      <c r="A2264" s="7">
        <v>2293</v>
      </c>
      <c r="B2264" s="7">
        <v>1</v>
      </c>
      <c r="C2264" s="7">
        <v>603</v>
      </c>
      <c r="D2264" s="7">
        <v>6458</v>
      </c>
      <c r="F2264" s="8">
        <v>40366.926493055558</v>
      </c>
      <c r="G2264" s="7">
        <v>0</v>
      </c>
      <c r="H2264" s="7">
        <v>2</v>
      </c>
      <c r="I2264" s="7" t="b">
        <f t="shared" si="105"/>
        <v>0</v>
      </c>
      <c r="J2264" s="7" t="b">
        <f t="shared" si="106"/>
        <v>1</v>
      </c>
      <c r="K2264" s="7">
        <f t="shared" si="107"/>
        <v>0</v>
      </c>
      <c r="L2264" s="7">
        <f>WEEKDAY(Table1[[#This Row],[post_time]])</f>
        <v>4</v>
      </c>
      <c r="M2264" s="7">
        <f>VLOOKUP(Table1[[#This Row],[topic_id]],'All Topics Data'!$A$2:$I$1243,8,FALSE)</f>
        <v>40366.890277777777</v>
      </c>
      <c r="N2264" s="7">
        <f>Table1[[#This Row],[Hui Reply?]]*(Table1[[#This Row],[post_time]]-Table1[[#This Row],[timestamp of previous reply]])</f>
        <v>0</v>
      </c>
      <c r="O2264" s="3">
        <f>O2263+Table1[[#This Row],[Hui Reply?]]</f>
        <v>529</v>
      </c>
      <c r="P2264" s="19">
        <f>INT(Table1[[#This Row],[post_time]])</f>
        <v>40366</v>
      </c>
      <c r="Q2264" s="3">
        <f>IF(Table1[[#This Row],[Hui Reply?]],VLOOKUP(Table1[[#This Row],[topic_id]],'All Topics Data'!$A$2:$E$1243,5,FALSE),0)</f>
        <v>0</v>
      </c>
      <c r="R2264" s="8">
        <f>Table1[[#This Row],[post_time]]+8/24</f>
        <v>40367.259826388894</v>
      </c>
      <c r="S2264" s="3">
        <f>IF(Table1[[#This Row],[post_position]]=1,0,SUMIFS($F$2:F2264,$H$2:H2264,Table1[[#This Row],[post_position]]-1,$C$2:C2264,Table1[[#This Row],[topic_id]]))</f>
        <v>40366.890509259261</v>
      </c>
    </row>
    <row r="2265" spans="1:19" x14ac:dyDescent="0.25">
      <c r="A2265" s="7">
        <v>2294</v>
      </c>
      <c r="B2265" s="7">
        <v>1</v>
      </c>
      <c r="C2265" s="7">
        <v>603</v>
      </c>
      <c r="D2265" s="7">
        <v>24</v>
      </c>
      <c r="E2265" s="2"/>
      <c r="F2265" s="8">
        <v>40367.105300925927</v>
      </c>
      <c r="G2265" s="7">
        <v>0</v>
      </c>
      <c r="H2265" s="7">
        <v>3</v>
      </c>
      <c r="I2265" s="7" t="b">
        <f t="shared" si="105"/>
        <v>1</v>
      </c>
      <c r="J2265" s="7" t="b">
        <f t="shared" si="106"/>
        <v>1</v>
      </c>
      <c r="K2265" s="7">
        <f t="shared" si="107"/>
        <v>1</v>
      </c>
      <c r="L2265" s="7">
        <f>WEEKDAY(Table1[[#This Row],[post_time]])</f>
        <v>5</v>
      </c>
      <c r="M2265" s="7">
        <f>VLOOKUP(Table1[[#This Row],[topic_id]],'All Topics Data'!$A$2:$I$1243,8,FALSE)</f>
        <v>40366.890277777777</v>
      </c>
      <c r="N2265" s="7">
        <f>Table1[[#This Row],[Hui Reply?]]*(Table1[[#This Row],[post_time]]-Table1[[#This Row],[timestamp of previous reply]])</f>
        <v>0.17880787036847323</v>
      </c>
      <c r="O2265" s="3">
        <f>O2264+Table1[[#This Row],[Hui Reply?]]</f>
        <v>530</v>
      </c>
      <c r="P2265" s="19">
        <f>INT(Table1[[#This Row],[post_time]])</f>
        <v>40367</v>
      </c>
      <c r="Q2265" s="3" t="str">
        <f>IF(Table1[[#This Row],[Hui Reply?]],VLOOKUP(Table1[[#This Row],[topic_id]],'All Topics Data'!$A$2:$E$1243,5,FALSE),0)</f>
        <v>dilishan</v>
      </c>
      <c r="R2265" s="8">
        <f>Table1[[#This Row],[post_time]]+8/24</f>
        <v>40367.438634259262</v>
      </c>
      <c r="S2265" s="3">
        <f>IF(Table1[[#This Row],[post_position]]=1,0,SUMIFS($F$2:F2265,$H$2:H2265,Table1[[#This Row],[post_position]]-1,$C$2:C2265,Table1[[#This Row],[topic_id]]))</f>
        <v>40366.926493055558</v>
      </c>
    </row>
    <row r="2266" spans="1:19" x14ac:dyDescent="0.25">
      <c r="A2266" s="7">
        <v>2295</v>
      </c>
      <c r="B2266" s="7">
        <v>1</v>
      </c>
      <c r="C2266" s="7">
        <v>554</v>
      </c>
      <c r="D2266" s="7">
        <v>24</v>
      </c>
      <c r="E2266" s="2"/>
      <c r="F2266" s="8">
        <v>40367.154016203705</v>
      </c>
      <c r="G2266" s="7">
        <v>0</v>
      </c>
      <c r="H2266" s="7">
        <v>11</v>
      </c>
      <c r="I2266" s="7" t="b">
        <f t="shared" si="105"/>
        <v>1</v>
      </c>
      <c r="J2266" s="7" t="b">
        <f t="shared" si="106"/>
        <v>1</v>
      </c>
      <c r="K2266" s="7">
        <f t="shared" si="107"/>
        <v>1</v>
      </c>
      <c r="L2266" s="7">
        <f>WEEKDAY(Table1[[#This Row],[post_time]])</f>
        <v>5</v>
      </c>
      <c r="M2266" s="7">
        <f>VLOOKUP(Table1[[#This Row],[topic_id]],'All Topics Data'!$A$2:$I$1243,8,FALSE)</f>
        <v>40350.57708333333</v>
      </c>
      <c r="N2266" s="7">
        <f>Table1[[#This Row],[Hui Reply?]]*(Table1[[#This Row],[post_time]]-Table1[[#This Row],[timestamp of previous reply]])</f>
        <v>1.7127083333325572</v>
      </c>
      <c r="O2266" s="3">
        <f>O2265+Table1[[#This Row],[Hui Reply?]]</f>
        <v>531</v>
      </c>
      <c r="P2266" s="19">
        <f>INT(Table1[[#This Row],[post_time]])</f>
        <v>40367</v>
      </c>
      <c r="Q2266" s="3" t="str">
        <f>IF(Table1[[#This Row],[Hui Reply?]],VLOOKUP(Table1[[#This Row],[topic_id]],'All Topics Data'!$A$2:$E$1243,5,FALSE),0)</f>
        <v>carics</v>
      </c>
      <c r="R2266" s="8">
        <f>Table1[[#This Row],[post_time]]+8/24</f>
        <v>40367.487349537041</v>
      </c>
      <c r="S2266" s="3">
        <f>IF(Table1[[#This Row],[post_position]]=1,0,SUMIFS($F$2:F2266,$H$2:H2266,Table1[[#This Row],[post_position]]-1,$C$2:C2266,Table1[[#This Row],[topic_id]]))</f>
        <v>40365.441307870373</v>
      </c>
    </row>
    <row r="2267" spans="1:19" x14ac:dyDescent="0.25">
      <c r="A2267" s="7">
        <v>2297</v>
      </c>
      <c r="B2267" s="7">
        <v>1</v>
      </c>
      <c r="C2267" s="7">
        <v>554</v>
      </c>
      <c r="D2267" s="7">
        <v>6531</v>
      </c>
      <c r="E2267" s="2"/>
      <c r="F2267" s="8">
        <v>40367.420613425929</v>
      </c>
      <c r="G2267" s="7">
        <v>0</v>
      </c>
      <c r="H2267" s="7">
        <v>12</v>
      </c>
      <c r="I2267" s="7" t="b">
        <f t="shared" si="105"/>
        <v>0</v>
      </c>
      <c r="J2267" s="7" t="b">
        <f t="shared" si="106"/>
        <v>1</v>
      </c>
      <c r="K2267" s="7">
        <f t="shared" si="107"/>
        <v>0</v>
      </c>
      <c r="L2267" s="7">
        <f>WEEKDAY(Table1[[#This Row],[post_time]])</f>
        <v>5</v>
      </c>
      <c r="M2267" s="7">
        <f>VLOOKUP(Table1[[#This Row],[topic_id]],'All Topics Data'!$A$2:$I$1243,8,FALSE)</f>
        <v>40350.57708333333</v>
      </c>
      <c r="N2267" s="7">
        <f>Table1[[#This Row],[Hui Reply?]]*(Table1[[#This Row],[post_time]]-Table1[[#This Row],[timestamp of previous reply]])</f>
        <v>0</v>
      </c>
      <c r="O2267" s="3">
        <f>O2266+Table1[[#This Row],[Hui Reply?]]</f>
        <v>531</v>
      </c>
      <c r="P2267" s="19">
        <f>INT(Table1[[#This Row],[post_time]])</f>
        <v>40367</v>
      </c>
      <c r="Q2267" s="3">
        <f>IF(Table1[[#This Row],[Hui Reply?]],VLOOKUP(Table1[[#This Row],[topic_id]],'All Topics Data'!$A$2:$E$1243,5,FALSE),0)</f>
        <v>0</v>
      </c>
      <c r="R2267" s="8">
        <f>Table1[[#This Row],[post_time]]+8/24</f>
        <v>40367.753946759265</v>
      </c>
      <c r="S2267" s="3">
        <f>IF(Table1[[#This Row],[post_position]]=1,0,SUMIFS($F$2:F2267,$H$2:H2267,Table1[[#This Row],[post_position]]-1,$C$2:C2267,Table1[[#This Row],[topic_id]]))</f>
        <v>40367.154016203705</v>
      </c>
    </row>
    <row r="2268" spans="1:19" x14ac:dyDescent="0.25">
      <c r="A2268" s="7">
        <v>2298</v>
      </c>
      <c r="B2268" s="7">
        <v>1</v>
      </c>
      <c r="C2268" s="7">
        <v>554</v>
      </c>
      <c r="D2268" s="7">
        <v>24</v>
      </c>
      <c r="F2268" s="8">
        <v>40367.49077546296</v>
      </c>
      <c r="G2268" s="7">
        <v>0</v>
      </c>
      <c r="H2268" s="7">
        <v>13</v>
      </c>
      <c r="I2268" s="7" t="b">
        <f t="shared" si="105"/>
        <v>1</v>
      </c>
      <c r="J2268" s="7" t="b">
        <f t="shared" si="106"/>
        <v>1</v>
      </c>
      <c r="K2268" s="7">
        <f t="shared" si="107"/>
        <v>1</v>
      </c>
      <c r="L2268" s="7">
        <f>WEEKDAY(Table1[[#This Row],[post_time]])</f>
        <v>5</v>
      </c>
      <c r="M2268" s="7">
        <f>VLOOKUP(Table1[[#This Row],[topic_id]],'All Topics Data'!$A$2:$I$1243,8,FALSE)</f>
        <v>40350.57708333333</v>
      </c>
      <c r="N2268" s="7">
        <f>Table1[[#This Row],[Hui Reply?]]*(Table1[[#This Row],[post_time]]-Table1[[#This Row],[timestamp of previous reply]])</f>
        <v>7.0162037030968349E-2</v>
      </c>
      <c r="O2268" s="3">
        <f>O2267+Table1[[#This Row],[Hui Reply?]]</f>
        <v>532</v>
      </c>
      <c r="P2268" s="19">
        <f>INT(Table1[[#This Row],[post_time]])</f>
        <v>40367</v>
      </c>
      <c r="Q2268" s="3" t="str">
        <f>IF(Table1[[#This Row],[Hui Reply?]],VLOOKUP(Table1[[#This Row],[topic_id]],'All Topics Data'!$A$2:$E$1243,5,FALSE),0)</f>
        <v>carics</v>
      </c>
      <c r="R2268" s="8">
        <f>Table1[[#This Row],[post_time]]+8/24</f>
        <v>40367.824108796296</v>
      </c>
      <c r="S2268" s="3">
        <f>IF(Table1[[#This Row],[post_position]]=1,0,SUMIFS($F$2:F2268,$H$2:H2268,Table1[[#This Row],[post_position]]-1,$C$2:C2268,Table1[[#This Row],[topic_id]]))</f>
        <v>40367.420613425929</v>
      </c>
    </row>
    <row r="2269" spans="1:19" x14ac:dyDescent="0.25">
      <c r="A2269" s="7">
        <v>2299</v>
      </c>
      <c r="B2269" s="7">
        <v>1</v>
      </c>
      <c r="C2269" s="7">
        <v>554</v>
      </c>
      <c r="D2269" s="7">
        <v>6531</v>
      </c>
      <c r="F2269" s="8">
        <v>40367.548217592594</v>
      </c>
      <c r="G2269" s="7">
        <v>0</v>
      </c>
      <c r="H2269" s="7">
        <v>14</v>
      </c>
      <c r="I2269" s="7" t="b">
        <f t="shared" si="105"/>
        <v>0</v>
      </c>
      <c r="J2269" s="7" t="b">
        <f t="shared" si="106"/>
        <v>1</v>
      </c>
      <c r="K2269" s="7">
        <f t="shared" si="107"/>
        <v>0</v>
      </c>
      <c r="L2269" s="7">
        <f>WEEKDAY(Table1[[#This Row],[post_time]])</f>
        <v>5</v>
      </c>
      <c r="M2269" s="7">
        <f>VLOOKUP(Table1[[#This Row],[topic_id]],'All Topics Data'!$A$2:$I$1243,8,FALSE)</f>
        <v>40350.57708333333</v>
      </c>
      <c r="N2269" s="7">
        <f>Table1[[#This Row],[Hui Reply?]]*(Table1[[#This Row],[post_time]]-Table1[[#This Row],[timestamp of previous reply]])</f>
        <v>0</v>
      </c>
      <c r="O2269" s="3">
        <f>O2268+Table1[[#This Row],[Hui Reply?]]</f>
        <v>532</v>
      </c>
      <c r="P2269" s="19">
        <f>INT(Table1[[#This Row],[post_time]])</f>
        <v>40367</v>
      </c>
      <c r="Q2269" s="3">
        <f>IF(Table1[[#This Row],[Hui Reply?]],VLOOKUP(Table1[[#This Row],[topic_id]],'All Topics Data'!$A$2:$E$1243,5,FALSE),0)</f>
        <v>0</v>
      </c>
      <c r="R2269" s="8">
        <f>Table1[[#This Row],[post_time]]+8/24</f>
        <v>40367.881550925929</v>
      </c>
      <c r="S2269" s="3">
        <f>IF(Table1[[#This Row],[post_position]]=1,0,SUMIFS($F$2:F2269,$H$2:H2269,Table1[[#This Row],[post_position]]-1,$C$2:C2269,Table1[[#This Row],[topic_id]]))</f>
        <v>40367.49077546296</v>
      </c>
    </row>
    <row r="2270" spans="1:19" x14ac:dyDescent="0.25">
      <c r="A2270" s="7">
        <v>2300</v>
      </c>
      <c r="B2270" s="7">
        <v>1</v>
      </c>
      <c r="C2270" s="7">
        <v>604</v>
      </c>
      <c r="D2270" s="7">
        <v>3757</v>
      </c>
      <c r="E2270" s="2"/>
      <c r="F2270" s="8">
        <v>40367.592893518522</v>
      </c>
      <c r="G2270" s="7">
        <v>0</v>
      </c>
      <c r="H2270" s="7">
        <v>1</v>
      </c>
      <c r="I2270" s="7" t="b">
        <f t="shared" si="105"/>
        <v>0</v>
      </c>
      <c r="J2270" s="7" t="b">
        <f t="shared" si="106"/>
        <v>0</v>
      </c>
      <c r="K2270" s="7">
        <f t="shared" si="107"/>
        <v>0</v>
      </c>
      <c r="L2270" s="7">
        <f>WEEKDAY(Table1[[#This Row],[post_time]])</f>
        <v>5</v>
      </c>
      <c r="M2270" s="7">
        <f>VLOOKUP(Table1[[#This Row],[topic_id]],'All Topics Data'!$A$2:$I$1243,8,FALSE)</f>
        <v>40367.592361111114</v>
      </c>
      <c r="N2270" s="7">
        <f>Table1[[#This Row],[Hui Reply?]]*(Table1[[#This Row],[post_time]]-Table1[[#This Row],[timestamp of previous reply]])</f>
        <v>0</v>
      </c>
      <c r="O2270" s="3">
        <f>O2269+Table1[[#This Row],[Hui Reply?]]</f>
        <v>532</v>
      </c>
      <c r="P2270" s="19">
        <f>INT(Table1[[#This Row],[post_time]])</f>
        <v>40367</v>
      </c>
      <c r="Q2270" s="3">
        <f>IF(Table1[[#This Row],[Hui Reply?]],VLOOKUP(Table1[[#This Row],[topic_id]],'All Topics Data'!$A$2:$E$1243,5,FALSE),0)</f>
        <v>0</v>
      </c>
      <c r="R2270" s="8">
        <f>Table1[[#This Row],[post_time]]+8/24</f>
        <v>40367.926226851858</v>
      </c>
      <c r="S2270" s="3">
        <f>IF(Table1[[#This Row],[post_position]]=1,0,SUMIFS($F$2:F2270,$H$2:H2270,Table1[[#This Row],[post_position]]-1,$C$2:C2270,Table1[[#This Row],[topic_id]]))</f>
        <v>0</v>
      </c>
    </row>
    <row r="2271" spans="1:19" x14ac:dyDescent="0.25">
      <c r="A2271" s="7">
        <v>2301</v>
      </c>
      <c r="B2271" s="7">
        <v>1</v>
      </c>
      <c r="C2271" s="7">
        <v>602</v>
      </c>
      <c r="D2271" s="7">
        <v>6568</v>
      </c>
      <c r="F2271" s="8">
        <v>40367.618888888886</v>
      </c>
      <c r="G2271" s="7">
        <v>0</v>
      </c>
      <c r="H2271" s="7">
        <v>3</v>
      </c>
      <c r="I2271" s="7" t="b">
        <f t="shared" si="105"/>
        <v>0</v>
      </c>
      <c r="J2271" s="7" t="b">
        <f t="shared" si="106"/>
        <v>1</v>
      </c>
      <c r="K2271" s="7">
        <f t="shared" si="107"/>
        <v>0</v>
      </c>
      <c r="L2271" s="7">
        <f>WEEKDAY(Table1[[#This Row],[post_time]])</f>
        <v>5</v>
      </c>
      <c r="M2271" s="7">
        <f>VLOOKUP(Table1[[#This Row],[topic_id]],'All Topics Data'!$A$2:$I$1243,8,FALSE)</f>
        <v>40366.845833333333</v>
      </c>
      <c r="N2271" s="7">
        <f>Table1[[#This Row],[Hui Reply?]]*(Table1[[#This Row],[post_time]]-Table1[[#This Row],[timestamp of previous reply]])</f>
        <v>0</v>
      </c>
      <c r="O2271" s="3">
        <f>O2270+Table1[[#This Row],[Hui Reply?]]</f>
        <v>532</v>
      </c>
      <c r="P2271" s="19">
        <f>INT(Table1[[#This Row],[post_time]])</f>
        <v>40367</v>
      </c>
      <c r="Q2271" s="3">
        <f>IF(Table1[[#This Row],[Hui Reply?]],VLOOKUP(Table1[[#This Row],[topic_id]],'All Topics Data'!$A$2:$E$1243,5,FALSE),0)</f>
        <v>0</v>
      </c>
      <c r="R2271" s="8">
        <f>Table1[[#This Row],[post_time]]+8/24</f>
        <v>40367.952222222222</v>
      </c>
      <c r="S2271" s="3">
        <f>IF(Table1[[#This Row],[post_position]]=1,0,SUMIFS($F$2:F2271,$H$2:H2271,Table1[[#This Row],[post_position]]-1,$C$2:C2271,Table1[[#This Row],[topic_id]]))</f>
        <v>40366.924027777779</v>
      </c>
    </row>
    <row r="2272" spans="1:19" x14ac:dyDescent="0.25">
      <c r="A2272" s="7">
        <v>2302</v>
      </c>
      <c r="B2272" s="7">
        <v>1</v>
      </c>
      <c r="C2272" s="7">
        <v>603</v>
      </c>
      <c r="D2272" s="7">
        <v>6569</v>
      </c>
      <c r="F2272" s="8">
        <v>40367.906956018516</v>
      </c>
      <c r="G2272" s="7">
        <v>0</v>
      </c>
      <c r="H2272" s="7">
        <v>4</v>
      </c>
      <c r="I2272" s="7" t="b">
        <f t="shared" si="105"/>
        <v>0</v>
      </c>
      <c r="J2272" s="7" t="b">
        <f t="shared" si="106"/>
        <v>1</v>
      </c>
      <c r="K2272" s="7">
        <f t="shared" si="107"/>
        <v>0</v>
      </c>
      <c r="L2272" s="7">
        <f>WEEKDAY(Table1[[#This Row],[post_time]])</f>
        <v>5</v>
      </c>
      <c r="M2272" s="7">
        <f>VLOOKUP(Table1[[#This Row],[topic_id]],'All Topics Data'!$A$2:$I$1243,8,FALSE)</f>
        <v>40366.890277777777</v>
      </c>
      <c r="N2272" s="7">
        <f>Table1[[#This Row],[Hui Reply?]]*(Table1[[#This Row],[post_time]]-Table1[[#This Row],[timestamp of previous reply]])</f>
        <v>0</v>
      </c>
      <c r="O2272" s="3">
        <f>O2271+Table1[[#This Row],[Hui Reply?]]</f>
        <v>532</v>
      </c>
      <c r="P2272" s="19">
        <f>INT(Table1[[#This Row],[post_time]])</f>
        <v>40367</v>
      </c>
      <c r="Q2272" s="3">
        <f>IF(Table1[[#This Row],[Hui Reply?]],VLOOKUP(Table1[[#This Row],[topic_id]],'All Topics Data'!$A$2:$E$1243,5,FALSE),0)</f>
        <v>0</v>
      </c>
      <c r="R2272" s="8">
        <f>Table1[[#This Row],[post_time]]+8/24</f>
        <v>40368.240289351852</v>
      </c>
      <c r="S2272" s="3">
        <f>IF(Table1[[#This Row],[post_position]]=1,0,SUMIFS($F$2:F2272,$H$2:H2272,Table1[[#This Row],[post_position]]-1,$C$2:C2272,Table1[[#This Row],[topic_id]]))</f>
        <v>40367.105300925927</v>
      </c>
    </row>
    <row r="2273" spans="1:19" x14ac:dyDescent="0.25">
      <c r="A2273" s="7">
        <v>2303</v>
      </c>
      <c r="B2273" s="7">
        <v>1</v>
      </c>
      <c r="C2273" s="7">
        <v>602</v>
      </c>
      <c r="D2273" s="7">
        <v>6458</v>
      </c>
      <c r="E2273" s="2"/>
      <c r="F2273" s="8">
        <v>40367.914386574077</v>
      </c>
      <c r="G2273" s="7">
        <v>0</v>
      </c>
      <c r="H2273" s="7">
        <v>4</v>
      </c>
      <c r="I2273" s="7" t="b">
        <f t="shared" si="105"/>
        <v>0</v>
      </c>
      <c r="J2273" s="7" t="b">
        <f t="shared" si="106"/>
        <v>1</v>
      </c>
      <c r="K2273" s="7">
        <f t="shared" si="107"/>
        <v>0</v>
      </c>
      <c r="L2273" s="7">
        <f>WEEKDAY(Table1[[#This Row],[post_time]])</f>
        <v>5</v>
      </c>
      <c r="M2273" s="7">
        <f>VLOOKUP(Table1[[#This Row],[topic_id]],'All Topics Data'!$A$2:$I$1243,8,FALSE)</f>
        <v>40366.845833333333</v>
      </c>
      <c r="N2273" s="7">
        <f>Table1[[#This Row],[Hui Reply?]]*(Table1[[#This Row],[post_time]]-Table1[[#This Row],[timestamp of previous reply]])</f>
        <v>0</v>
      </c>
      <c r="O2273" s="3">
        <f>O2272+Table1[[#This Row],[Hui Reply?]]</f>
        <v>532</v>
      </c>
      <c r="P2273" s="19">
        <f>INT(Table1[[#This Row],[post_time]])</f>
        <v>40367</v>
      </c>
      <c r="Q2273" s="3">
        <f>IF(Table1[[#This Row],[Hui Reply?]],VLOOKUP(Table1[[#This Row],[topic_id]],'All Topics Data'!$A$2:$E$1243,5,FALSE),0)</f>
        <v>0</v>
      </c>
      <c r="R2273" s="8">
        <f>Table1[[#This Row],[post_time]]+8/24</f>
        <v>40368.247719907413</v>
      </c>
      <c r="S2273" s="3">
        <f>IF(Table1[[#This Row],[post_position]]=1,0,SUMIFS($F$2:F2273,$H$2:H2273,Table1[[#This Row],[post_position]]-1,$C$2:C2273,Table1[[#This Row],[topic_id]]))</f>
        <v>40367.618888888886</v>
      </c>
    </row>
    <row r="2274" spans="1:19" x14ac:dyDescent="0.25">
      <c r="A2274" s="7">
        <v>2304</v>
      </c>
      <c r="B2274" s="7">
        <v>1</v>
      </c>
      <c r="C2274" s="7">
        <v>605</v>
      </c>
      <c r="D2274" s="7">
        <v>65</v>
      </c>
      <c r="F2274" s="8">
        <v>40368.125335648147</v>
      </c>
      <c r="G2274" s="7">
        <v>0</v>
      </c>
      <c r="H2274" s="7">
        <v>1</v>
      </c>
      <c r="I2274" s="7" t="b">
        <f t="shared" si="105"/>
        <v>0</v>
      </c>
      <c r="J2274" s="7" t="b">
        <f t="shared" si="106"/>
        <v>0</v>
      </c>
      <c r="K2274" s="7">
        <f t="shared" si="107"/>
        <v>0</v>
      </c>
      <c r="L2274" s="7">
        <f>WEEKDAY(Table1[[#This Row],[post_time]])</f>
        <v>6</v>
      </c>
      <c r="M2274" s="7">
        <f>VLOOKUP(Table1[[#This Row],[topic_id]],'All Topics Data'!$A$2:$I$1243,8,FALSE)</f>
        <v>40368.125</v>
      </c>
      <c r="N2274" s="7">
        <f>Table1[[#This Row],[Hui Reply?]]*(Table1[[#This Row],[post_time]]-Table1[[#This Row],[timestamp of previous reply]])</f>
        <v>0</v>
      </c>
      <c r="O2274" s="3">
        <f>O2273+Table1[[#This Row],[Hui Reply?]]</f>
        <v>532</v>
      </c>
      <c r="P2274" s="19">
        <f>INT(Table1[[#This Row],[post_time]])</f>
        <v>40368</v>
      </c>
      <c r="Q2274" s="3">
        <f>IF(Table1[[#This Row],[Hui Reply?]],VLOOKUP(Table1[[#This Row],[topic_id]],'All Topics Data'!$A$2:$E$1243,5,FALSE),0)</f>
        <v>0</v>
      </c>
      <c r="R2274" s="8">
        <f>Table1[[#This Row],[post_time]]+8/24</f>
        <v>40368.458668981482</v>
      </c>
      <c r="S2274" s="3">
        <f>IF(Table1[[#This Row],[post_position]]=1,0,SUMIFS($F$2:F2274,$H$2:H2274,Table1[[#This Row],[post_position]]-1,$C$2:C2274,Table1[[#This Row],[topic_id]]))</f>
        <v>0</v>
      </c>
    </row>
    <row r="2275" spans="1:19" x14ac:dyDescent="0.25">
      <c r="A2275" s="7">
        <v>2305</v>
      </c>
      <c r="B2275" s="7">
        <v>1</v>
      </c>
      <c r="C2275" s="7">
        <v>605</v>
      </c>
      <c r="D2275" s="7">
        <v>24</v>
      </c>
      <c r="E2275" s="2"/>
      <c r="F2275" s="8">
        <v>40368.252824074072</v>
      </c>
      <c r="G2275" s="7">
        <v>0</v>
      </c>
      <c r="H2275" s="7">
        <v>2</v>
      </c>
      <c r="I2275" s="7" t="b">
        <f t="shared" si="105"/>
        <v>1</v>
      </c>
      <c r="J2275" s="7" t="b">
        <f t="shared" si="106"/>
        <v>1</v>
      </c>
      <c r="K2275" s="7">
        <f t="shared" si="107"/>
        <v>1</v>
      </c>
      <c r="L2275" s="7">
        <f>WEEKDAY(Table1[[#This Row],[post_time]])</f>
        <v>6</v>
      </c>
      <c r="M2275" s="7">
        <f>VLOOKUP(Table1[[#This Row],[topic_id]],'All Topics Data'!$A$2:$I$1243,8,FALSE)</f>
        <v>40368.125</v>
      </c>
      <c r="N2275" s="7">
        <f>Table1[[#This Row],[Hui Reply?]]*(Table1[[#This Row],[post_time]]-Table1[[#This Row],[timestamp of previous reply]])</f>
        <v>0.12748842592554865</v>
      </c>
      <c r="O2275" s="3">
        <f>O2274+Table1[[#This Row],[Hui Reply?]]</f>
        <v>533</v>
      </c>
      <c r="P2275" s="19">
        <f>INT(Table1[[#This Row],[post_time]])</f>
        <v>40368</v>
      </c>
      <c r="Q2275" s="3" t="str">
        <f>IF(Table1[[#This Row],[Hui Reply?]],VLOOKUP(Table1[[#This Row],[topic_id]],'All Topics Data'!$A$2:$E$1243,5,FALSE),0)</f>
        <v>hardeep.kanwar</v>
      </c>
      <c r="R2275" s="8">
        <f>Table1[[#This Row],[post_time]]+8/24</f>
        <v>40368.586157407408</v>
      </c>
      <c r="S2275" s="3">
        <f>IF(Table1[[#This Row],[post_position]]=1,0,SUMIFS($F$2:F2275,$H$2:H2275,Table1[[#This Row],[post_position]]-1,$C$2:C2275,Table1[[#This Row],[topic_id]]))</f>
        <v>40368.125335648147</v>
      </c>
    </row>
    <row r="2276" spans="1:19" x14ac:dyDescent="0.25">
      <c r="A2276" s="7">
        <v>2306</v>
      </c>
      <c r="B2276" s="7">
        <v>1</v>
      </c>
      <c r="C2276" s="7">
        <v>604</v>
      </c>
      <c r="D2276" s="7">
        <v>24</v>
      </c>
      <c r="E2276" s="2"/>
      <c r="F2276" s="8">
        <v>40368.400405092594</v>
      </c>
      <c r="G2276" s="7">
        <v>0</v>
      </c>
      <c r="H2276" s="7">
        <v>2</v>
      </c>
      <c r="I2276" s="7" t="b">
        <f t="shared" si="105"/>
        <v>1</v>
      </c>
      <c r="J2276" s="7" t="b">
        <f t="shared" si="106"/>
        <v>1</v>
      </c>
      <c r="K2276" s="7">
        <f t="shared" si="107"/>
        <v>1</v>
      </c>
      <c r="L2276" s="7">
        <f>WEEKDAY(Table1[[#This Row],[post_time]])</f>
        <v>6</v>
      </c>
      <c r="M2276" s="7">
        <f>VLOOKUP(Table1[[#This Row],[topic_id]],'All Topics Data'!$A$2:$I$1243,8,FALSE)</f>
        <v>40367.592361111114</v>
      </c>
      <c r="N2276" s="7">
        <f>Table1[[#This Row],[Hui Reply?]]*(Table1[[#This Row],[post_time]]-Table1[[#This Row],[timestamp of previous reply]])</f>
        <v>0.80751157407212304</v>
      </c>
      <c r="O2276" s="3">
        <f>O2275+Table1[[#This Row],[Hui Reply?]]</f>
        <v>534</v>
      </c>
      <c r="P2276" s="19">
        <f>INT(Table1[[#This Row],[post_time]])</f>
        <v>40368</v>
      </c>
      <c r="Q2276" s="3" t="str">
        <f>IF(Table1[[#This Row],[Hui Reply?]],VLOOKUP(Table1[[#This Row],[topic_id]],'All Topics Data'!$A$2:$E$1243,5,FALSE),0)</f>
        <v>ellistyle@gmail.com</v>
      </c>
      <c r="R2276" s="8">
        <f>Table1[[#This Row],[post_time]]+8/24</f>
        <v>40368.73373842593</v>
      </c>
      <c r="S2276" s="3">
        <f>IF(Table1[[#This Row],[post_position]]=1,0,SUMIFS($F$2:F2276,$H$2:H2276,Table1[[#This Row],[post_position]]-1,$C$2:C2276,Table1[[#This Row],[topic_id]]))</f>
        <v>40367.592893518522</v>
      </c>
    </row>
    <row r="2277" spans="1:19" x14ac:dyDescent="0.25">
      <c r="A2277" s="7">
        <v>2307</v>
      </c>
      <c r="B2277" s="7">
        <v>1</v>
      </c>
      <c r="C2277" s="7">
        <v>589</v>
      </c>
      <c r="D2277" s="7">
        <v>1880</v>
      </c>
      <c r="F2277" s="8">
        <v>40368.519224537034</v>
      </c>
      <c r="G2277" s="7">
        <v>0</v>
      </c>
      <c r="H2277" s="7">
        <v>9</v>
      </c>
      <c r="I2277" s="7" t="b">
        <f t="shared" si="105"/>
        <v>0</v>
      </c>
      <c r="J2277" s="7" t="b">
        <f t="shared" si="106"/>
        <v>1</v>
      </c>
      <c r="K2277" s="7">
        <f t="shared" si="107"/>
        <v>0</v>
      </c>
      <c r="L2277" s="7">
        <f>WEEKDAY(Table1[[#This Row],[post_time]])</f>
        <v>6</v>
      </c>
      <c r="M2277" s="7">
        <f>VLOOKUP(Table1[[#This Row],[topic_id]],'All Topics Data'!$A$2:$I$1243,8,FALSE)</f>
        <v>40362.300694444442</v>
      </c>
      <c r="N2277" s="7">
        <f>Table1[[#This Row],[Hui Reply?]]*(Table1[[#This Row],[post_time]]-Table1[[#This Row],[timestamp of previous reply]])</f>
        <v>0</v>
      </c>
      <c r="O2277" s="3">
        <f>O2276+Table1[[#This Row],[Hui Reply?]]</f>
        <v>534</v>
      </c>
      <c r="P2277" s="19">
        <f>INT(Table1[[#This Row],[post_time]])</f>
        <v>40368</v>
      </c>
      <c r="Q2277" s="3">
        <f>IF(Table1[[#This Row],[Hui Reply?]],VLOOKUP(Table1[[#This Row],[topic_id]],'All Topics Data'!$A$2:$E$1243,5,FALSE),0)</f>
        <v>0</v>
      </c>
      <c r="R2277" s="8">
        <f>Table1[[#This Row],[post_time]]+8/24</f>
        <v>40368.85255787037</v>
      </c>
      <c r="S2277" s="3">
        <f>IF(Table1[[#This Row],[post_position]]=1,0,SUMIFS($F$2:F2277,$H$2:H2277,Table1[[#This Row],[post_position]]-1,$C$2:C2277,Table1[[#This Row],[topic_id]]))</f>
        <v>40366.706354166665</v>
      </c>
    </row>
    <row r="2278" spans="1:19" x14ac:dyDescent="0.25">
      <c r="A2278" s="7">
        <v>2308</v>
      </c>
      <c r="B2278" s="7">
        <v>1</v>
      </c>
      <c r="C2278" s="7">
        <v>589</v>
      </c>
      <c r="D2278" s="7">
        <v>24</v>
      </c>
      <c r="F2278" s="8">
        <v>40368.535937499997</v>
      </c>
      <c r="G2278" s="7">
        <v>0</v>
      </c>
      <c r="H2278" s="7">
        <v>10</v>
      </c>
      <c r="I2278" s="7" t="b">
        <f t="shared" si="105"/>
        <v>1</v>
      </c>
      <c r="J2278" s="7" t="b">
        <f t="shared" si="106"/>
        <v>1</v>
      </c>
      <c r="K2278" s="7">
        <f t="shared" si="107"/>
        <v>1</v>
      </c>
      <c r="L2278" s="7">
        <f>WEEKDAY(Table1[[#This Row],[post_time]])</f>
        <v>6</v>
      </c>
      <c r="M2278" s="7">
        <f>VLOOKUP(Table1[[#This Row],[topic_id]],'All Topics Data'!$A$2:$I$1243,8,FALSE)</f>
        <v>40362.300694444442</v>
      </c>
      <c r="N2278" s="7">
        <f>Table1[[#This Row],[Hui Reply?]]*(Table1[[#This Row],[post_time]]-Table1[[#This Row],[timestamp of previous reply]])</f>
        <v>1.6712962962628808E-2</v>
      </c>
      <c r="O2278" s="3">
        <f>O2277+Table1[[#This Row],[Hui Reply?]]</f>
        <v>535</v>
      </c>
      <c r="P2278" s="19">
        <f>INT(Table1[[#This Row],[post_time]])</f>
        <v>40368</v>
      </c>
      <c r="Q2278" s="3" t="str">
        <f>IF(Table1[[#This Row],[Hui Reply?]],VLOOKUP(Table1[[#This Row],[topic_id]],'All Topics Data'!$A$2:$E$1243,5,FALSE),0)</f>
        <v>ptwuk</v>
      </c>
      <c r="R2278" s="8">
        <f>Table1[[#This Row],[post_time]]+8/24</f>
        <v>40368.869270833333</v>
      </c>
      <c r="S2278" s="3">
        <f>IF(Table1[[#This Row],[post_position]]=1,0,SUMIFS($F$2:F2278,$H$2:H2278,Table1[[#This Row],[post_position]]-1,$C$2:C2278,Table1[[#This Row],[topic_id]]))</f>
        <v>40368.519224537034</v>
      </c>
    </row>
    <row r="2279" spans="1:19" x14ac:dyDescent="0.25">
      <c r="A2279" s="7">
        <v>2309</v>
      </c>
      <c r="B2279" s="7">
        <v>1</v>
      </c>
      <c r="C2279" s="7">
        <v>606</v>
      </c>
      <c r="D2279" s="7">
        <v>6574</v>
      </c>
      <c r="E2279" s="2"/>
      <c r="F2279" s="8">
        <v>40368.892905092594</v>
      </c>
      <c r="G2279" s="7">
        <v>0</v>
      </c>
      <c r="H2279" s="7">
        <v>1</v>
      </c>
      <c r="I2279" s="7" t="b">
        <f t="shared" si="105"/>
        <v>0</v>
      </c>
      <c r="J2279" s="7" t="b">
        <f t="shared" si="106"/>
        <v>0</v>
      </c>
      <c r="K2279" s="7">
        <f t="shared" si="107"/>
        <v>0</v>
      </c>
      <c r="L2279" s="7">
        <f>WEEKDAY(Table1[[#This Row],[post_time]])</f>
        <v>6</v>
      </c>
      <c r="M2279" s="7">
        <f>VLOOKUP(Table1[[#This Row],[topic_id]],'All Topics Data'!$A$2:$I$1243,8,FALSE)</f>
        <v>40368.892361111109</v>
      </c>
      <c r="N2279" s="7">
        <f>Table1[[#This Row],[Hui Reply?]]*(Table1[[#This Row],[post_time]]-Table1[[#This Row],[timestamp of previous reply]])</f>
        <v>0</v>
      </c>
      <c r="O2279" s="3">
        <f>O2278+Table1[[#This Row],[Hui Reply?]]</f>
        <v>535</v>
      </c>
      <c r="P2279" s="19">
        <f>INT(Table1[[#This Row],[post_time]])</f>
        <v>40368</v>
      </c>
      <c r="Q2279" s="3">
        <f>IF(Table1[[#This Row],[Hui Reply?]],VLOOKUP(Table1[[#This Row],[topic_id]],'All Topics Data'!$A$2:$E$1243,5,FALSE),0)</f>
        <v>0</v>
      </c>
      <c r="R2279" s="8">
        <f>Table1[[#This Row],[post_time]]+8/24</f>
        <v>40369.22623842593</v>
      </c>
      <c r="S2279" s="3">
        <f>IF(Table1[[#This Row],[post_position]]=1,0,SUMIFS($F$2:F2279,$H$2:H2279,Table1[[#This Row],[post_position]]-1,$C$2:C2279,Table1[[#This Row],[topic_id]]))</f>
        <v>0</v>
      </c>
    </row>
    <row r="2280" spans="1:19" x14ac:dyDescent="0.25">
      <c r="A2280" s="7">
        <v>2310</v>
      </c>
      <c r="B2280" s="7">
        <v>1</v>
      </c>
      <c r="C2280" s="7">
        <v>606</v>
      </c>
      <c r="D2280" s="7">
        <v>24</v>
      </c>
      <c r="E2280" s="2"/>
      <c r="F2280" s="8">
        <v>40368.986377314817</v>
      </c>
      <c r="G2280" s="7">
        <v>0</v>
      </c>
      <c r="H2280" s="7">
        <v>2</v>
      </c>
      <c r="I2280" s="7" t="b">
        <f t="shared" si="105"/>
        <v>1</v>
      </c>
      <c r="J2280" s="7" t="b">
        <f t="shared" si="106"/>
        <v>1</v>
      </c>
      <c r="K2280" s="7">
        <f t="shared" si="107"/>
        <v>1</v>
      </c>
      <c r="L2280" s="7">
        <f>WEEKDAY(Table1[[#This Row],[post_time]])</f>
        <v>6</v>
      </c>
      <c r="M2280" s="7">
        <f>VLOOKUP(Table1[[#This Row],[topic_id]],'All Topics Data'!$A$2:$I$1243,8,FALSE)</f>
        <v>40368.892361111109</v>
      </c>
      <c r="N2280" s="7">
        <f>Table1[[#This Row],[Hui Reply?]]*(Table1[[#This Row],[post_time]]-Table1[[#This Row],[timestamp of previous reply]])</f>
        <v>9.3472222222771961E-2</v>
      </c>
      <c r="O2280" s="3">
        <f>O2279+Table1[[#This Row],[Hui Reply?]]</f>
        <v>536</v>
      </c>
      <c r="P2280" s="19">
        <f>INT(Table1[[#This Row],[post_time]])</f>
        <v>40368</v>
      </c>
      <c r="Q2280" s="3" t="str">
        <f>IF(Table1[[#This Row],[Hui Reply?]],VLOOKUP(Table1[[#This Row],[topic_id]],'All Topics Data'!$A$2:$E$1243,5,FALSE),0)</f>
        <v>schmidtcm</v>
      </c>
      <c r="R2280" s="8">
        <f>Table1[[#This Row],[post_time]]+8/24</f>
        <v>40369.319710648153</v>
      </c>
      <c r="S2280" s="3">
        <f>IF(Table1[[#This Row],[post_position]]=1,0,SUMIFS($F$2:F2280,$H$2:H2280,Table1[[#This Row],[post_position]]-1,$C$2:C2280,Table1[[#This Row],[topic_id]]))</f>
        <v>40368.892905092594</v>
      </c>
    </row>
    <row r="2281" spans="1:19" x14ac:dyDescent="0.25">
      <c r="A2281" s="7">
        <v>2311</v>
      </c>
      <c r="B2281" s="7">
        <v>1</v>
      </c>
      <c r="C2281" s="7">
        <v>603</v>
      </c>
      <c r="D2281" s="7">
        <v>6569</v>
      </c>
      <c r="E2281" s="2"/>
      <c r="F2281" s="8">
        <v>40369.476504629631</v>
      </c>
      <c r="G2281" s="7">
        <v>0</v>
      </c>
      <c r="H2281" s="7">
        <v>5</v>
      </c>
      <c r="I2281" s="7" t="b">
        <f t="shared" si="105"/>
        <v>0</v>
      </c>
      <c r="J2281" s="7" t="b">
        <f t="shared" si="106"/>
        <v>1</v>
      </c>
      <c r="K2281" s="7">
        <f t="shared" si="107"/>
        <v>0</v>
      </c>
      <c r="L2281" s="7">
        <f>WEEKDAY(Table1[[#This Row],[post_time]])</f>
        <v>7</v>
      </c>
      <c r="M2281" s="7">
        <f>VLOOKUP(Table1[[#This Row],[topic_id]],'All Topics Data'!$A$2:$I$1243,8,FALSE)</f>
        <v>40366.890277777777</v>
      </c>
      <c r="N2281" s="7">
        <f>Table1[[#This Row],[Hui Reply?]]*(Table1[[#This Row],[post_time]]-Table1[[#This Row],[timestamp of previous reply]])</f>
        <v>0</v>
      </c>
      <c r="O2281" s="3">
        <f>O2280+Table1[[#This Row],[Hui Reply?]]</f>
        <v>536</v>
      </c>
      <c r="P2281" s="19">
        <f>INT(Table1[[#This Row],[post_time]])</f>
        <v>40369</v>
      </c>
      <c r="Q2281" s="3">
        <f>IF(Table1[[#This Row],[Hui Reply?]],VLOOKUP(Table1[[#This Row],[topic_id]],'All Topics Data'!$A$2:$E$1243,5,FALSE),0)</f>
        <v>0</v>
      </c>
      <c r="R2281" s="8">
        <f>Table1[[#This Row],[post_time]]+8/24</f>
        <v>40369.809837962966</v>
      </c>
      <c r="S2281" s="3">
        <f>IF(Table1[[#This Row],[post_position]]=1,0,SUMIFS($F$2:F2281,$H$2:H2281,Table1[[#This Row],[post_position]]-1,$C$2:C2281,Table1[[#This Row],[topic_id]]))</f>
        <v>40367.906956018516</v>
      </c>
    </row>
    <row r="2282" spans="1:19" x14ac:dyDescent="0.25">
      <c r="A2282" s="7">
        <v>2312</v>
      </c>
      <c r="B2282" s="7">
        <v>1</v>
      </c>
      <c r="C2282" s="7">
        <v>603</v>
      </c>
      <c r="D2282" s="7">
        <v>24</v>
      </c>
      <c r="F2282" s="8">
        <v>40370.113518518519</v>
      </c>
      <c r="G2282" s="7">
        <v>0</v>
      </c>
      <c r="H2282" s="7">
        <v>6</v>
      </c>
      <c r="I2282" s="7" t="b">
        <f t="shared" si="105"/>
        <v>1</v>
      </c>
      <c r="J2282" s="7" t="b">
        <f t="shared" si="106"/>
        <v>1</v>
      </c>
      <c r="K2282" s="7">
        <f t="shared" si="107"/>
        <v>1</v>
      </c>
      <c r="L2282" s="7">
        <f>WEEKDAY(Table1[[#This Row],[post_time]])</f>
        <v>1</v>
      </c>
      <c r="M2282" s="7">
        <f>VLOOKUP(Table1[[#This Row],[topic_id]],'All Topics Data'!$A$2:$I$1243,8,FALSE)</f>
        <v>40366.890277777777</v>
      </c>
      <c r="N2282" s="7">
        <f>Table1[[#This Row],[Hui Reply?]]*(Table1[[#This Row],[post_time]]-Table1[[#This Row],[timestamp of previous reply]])</f>
        <v>0.63701388888875954</v>
      </c>
      <c r="O2282" s="3">
        <f>O2281+Table1[[#This Row],[Hui Reply?]]</f>
        <v>537</v>
      </c>
      <c r="P2282" s="19">
        <f>INT(Table1[[#This Row],[post_time]])</f>
        <v>40370</v>
      </c>
      <c r="Q2282" s="3" t="str">
        <f>IF(Table1[[#This Row],[Hui Reply?]],VLOOKUP(Table1[[#This Row],[topic_id]],'All Topics Data'!$A$2:$E$1243,5,FALSE),0)</f>
        <v>dilishan</v>
      </c>
      <c r="R2282" s="8">
        <f>Table1[[#This Row],[post_time]]+8/24</f>
        <v>40370.446851851855</v>
      </c>
      <c r="S2282" s="3">
        <f>IF(Table1[[#This Row],[post_position]]=1,0,SUMIFS($F$2:F2282,$H$2:H2282,Table1[[#This Row],[post_position]]-1,$C$2:C2282,Table1[[#This Row],[topic_id]]))</f>
        <v>40369.476504629631</v>
      </c>
    </row>
    <row r="2283" spans="1:19" x14ac:dyDescent="0.25">
      <c r="A2283" s="7">
        <v>2313</v>
      </c>
      <c r="B2283" s="7">
        <v>1</v>
      </c>
      <c r="C2283" s="7">
        <v>607</v>
      </c>
      <c r="D2283" s="7">
        <v>6560</v>
      </c>
      <c r="F2283" s="8">
        <v>40370.279062499998</v>
      </c>
      <c r="G2283" s="7">
        <v>0</v>
      </c>
      <c r="H2283" s="7">
        <v>1</v>
      </c>
      <c r="I2283" s="7" t="b">
        <f t="shared" si="105"/>
        <v>0</v>
      </c>
      <c r="J2283" s="7" t="b">
        <f t="shared" si="106"/>
        <v>0</v>
      </c>
      <c r="K2283" s="7">
        <f t="shared" si="107"/>
        <v>0</v>
      </c>
      <c r="L2283" s="7">
        <f>WEEKDAY(Table1[[#This Row],[post_time]])</f>
        <v>1</v>
      </c>
      <c r="M2283" s="7">
        <f>VLOOKUP(Table1[[#This Row],[topic_id]],'All Topics Data'!$A$2:$I$1243,8,FALSE)</f>
        <v>40370.27847222222</v>
      </c>
      <c r="N2283" s="7">
        <f>Table1[[#This Row],[Hui Reply?]]*(Table1[[#This Row],[post_time]]-Table1[[#This Row],[timestamp of previous reply]])</f>
        <v>0</v>
      </c>
      <c r="O2283" s="3">
        <f>O2282+Table1[[#This Row],[Hui Reply?]]</f>
        <v>537</v>
      </c>
      <c r="P2283" s="19">
        <f>INT(Table1[[#This Row],[post_time]])</f>
        <v>40370</v>
      </c>
      <c r="Q2283" s="3">
        <f>IF(Table1[[#This Row],[Hui Reply?]],VLOOKUP(Table1[[#This Row],[topic_id]],'All Topics Data'!$A$2:$E$1243,5,FALSE),0)</f>
        <v>0</v>
      </c>
      <c r="R2283" s="8">
        <f>Table1[[#This Row],[post_time]]+8/24</f>
        <v>40370.612395833334</v>
      </c>
      <c r="S2283" s="3">
        <f>IF(Table1[[#This Row],[post_position]]=1,0,SUMIFS($F$2:F2283,$H$2:H2283,Table1[[#This Row],[post_position]]-1,$C$2:C2283,Table1[[#This Row],[topic_id]]))</f>
        <v>0</v>
      </c>
    </row>
    <row r="2284" spans="1:19" x14ac:dyDescent="0.25">
      <c r="A2284" s="7">
        <v>2314</v>
      </c>
      <c r="B2284" s="7">
        <v>1</v>
      </c>
      <c r="C2284" s="7">
        <v>607</v>
      </c>
      <c r="D2284" s="7">
        <v>24</v>
      </c>
      <c r="E2284" s="2"/>
      <c r="F2284" s="8">
        <v>40370.303159722222</v>
      </c>
      <c r="G2284" s="7">
        <v>0</v>
      </c>
      <c r="H2284" s="7">
        <v>2</v>
      </c>
      <c r="I2284" s="7" t="b">
        <f t="shared" si="105"/>
        <v>1</v>
      </c>
      <c r="J2284" s="7" t="b">
        <f t="shared" si="106"/>
        <v>1</v>
      </c>
      <c r="K2284" s="7">
        <f t="shared" si="107"/>
        <v>1</v>
      </c>
      <c r="L2284" s="7">
        <f>WEEKDAY(Table1[[#This Row],[post_time]])</f>
        <v>1</v>
      </c>
      <c r="M2284" s="7">
        <f>VLOOKUP(Table1[[#This Row],[topic_id]],'All Topics Data'!$A$2:$I$1243,8,FALSE)</f>
        <v>40370.27847222222</v>
      </c>
      <c r="N2284" s="7">
        <f>Table1[[#This Row],[Hui Reply?]]*(Table1[[#This Row],[post_time]]-Table1[[#This Row],[timestamp of previous reply]])</f>
        <v>2.4097222223645076E-2</v>
      </c>
      <c r="O2284" s="3">
        <f>O2283+Table1[[#This Row],[Hui Reply?]]</f>
        <v>538</v>
      </c>
      <c r="P2284" s="19">
        <f>INT(Table1[[#This Row],[post_time]])</f>
        <v>40370</v>
      </c>
      <c r="Q2284" s="3" t="str">
        <f>IF(Table1[[#This Row],[Hui Reply?]],VLOOKUP(Table1[[#This Row],[topic_id]],'All Topics Data'!$A$2:$E$1243,5,FALSE),0)</f>
        <v>gopalakrishnarao1</v>
      </c>
      <c r="R2284" s="8">
        <f>Table1[[#This Row],[post_time]]+8/24</f>
        <v>40370.636493055557</v>
      </c>
      <c r="S2284" s="3">
        <f>IF(Table1[[#This Row],[post_position]]=1,0,SUMIFS($F$2:F2284,$H$2:H2284,Table1[[#This Row],[post_position]]-1,$C$2:C2284,Table1[[#This Row],[topic_id]]))</f>
        <v>40370.279062499998</v>
      </c>
    </row>
    <row r="2285" spans="1:19" x14ac:dyDescent="0.25">
      <c r="A2285" s="7">
        <v>2315</v>
      </c>
      <c r="B2285" s="7">
        <v>1</v>
      </c>
      <c r="C2285" s="7">
        <v>607</v>
      </c>
      <c r="D2285" s="7">
        <v>2865</v>
      </c>
      <c r="F2285" s="8">
        <v>40370.863344907404</v>
      </c>
      <c r="G2285" s="7">
        <v>0</v>
      </c>
      <c r="H2285" s="7">
        <v>3</v>
      </c>
      <c r="I2285" s="7" t="b">
        <f t="shared" si="105"/>
        <v>0</v>
      </c>
      <c r="J2285" s="7" t="b">
        <f t="shared" si="106"/>
        <v>1</v>
      </c>
      <c r="K2285" s="7">
        <f t="shared" si="107"/>
        <v>0</v>
      </c>
      <c r="L2285" s="7">
        <f>WEEKDAY(Table1[[#This Row],[post_time]])</f>
        <v>1</v>
      </c>
      <c r="M2285" s="7">
        <f>VLOOKUP(Table1[[#This Row],[topic_id]],'All Topics Data'!$A$2:$I$1243,8,FALSE)</f>
        <v>40370.27847222222</v>
      </c>
      <c r="N2285" s="7">
        <f>Table1[[#This Row],[Hui Reply?]]*(Table1[[#This Row],[post_time]]-Table1[[#This Row],[timestamp of previous reply]])</f>
        <v>0</v>
      </c>
      <c r="O2285" s="3">
        <f>O2284+Table1[[#This Row],[Hui Reply?]]</f>
        <v>538</v>
      </c>
      <c r="P2285" s="19">
        <f>INT(Table1[[#This Row],[post_time]])</f>
        <v>40370</v>
      </c>
      <c r="Q2285" s="3">
        <f>IF(Table1[[#This Row],[Hui Reply?]],VLOOKUP(Table1[[#This Row],[topic_id]],'All Topics Data'!$A$2:$E$1243,5,FALSE),0)</f>
        <v>0</v>
      </c>
      <c r="R2285" s="8">
        <f>Table1[[#This Row],[post_time]]+8/24</f>
        <v>40371.19667824074</v>
      </c>
      <c r="S2285" s="3">
        <f>IF(Table1[[#This Row],[post_position]]=1,0,SUMIFS($F$2:F2285,$H$2:H2285,Table1[[#This Row],[post_position]]-1,$C$2:C2285,Table1[[#This Row],[topic_id]]))</f>
        <v>40370.303159722222</v>
      </c>
    </row>
    <row r="2286" spans="1:19" x14ac:dyDescent="0.25">
      <c r="A2286" s="7">
        <v>2316</v>
      </c>
      <c r="B2286" s="7">
        <v>1</v>
      </c>
      <c r="C2286" s="7">
        <v>591</v>
      </c>
      <c r="D2286" s="7">
        <v>6509</v>
      </c>
      <c r="F2286" s="8">
        <v>40371.181122685186</v>
      </c>
      <c r="G2286" s="7">
        <v>0</v>
      </c>
      <c r="H2286" s="7">
        <v>4</v>
      </c>
      <c r="I2286" s="7" t="b">
        <f t="shared" si="105"/>
        <v>0</v>
      </c>
      <c r="J2286" s="7" t="b">
        <f t="shared" si="106"/>
        <v>1</v>
      </c>
      <c r="K2286" s="7">
        <f t="shared" si="107"/>
        <v>0</v>
      </c>
      <c r="L2286" s="7">
        <f>WEEKDAY(Table1[[#This Row],[post_time]])</f>
        <v>2</v>
      </c>
      <c r="M2286" s="7">
        <f>VLOOKUP(Table1[[#This Row],[topic_id]],'All Topics Data'!$A$2:$I$1243,8,FALSE)</f>
        <v>40363.174305555556</v>
      </c>
      <c r="N2286" s="7">
        <f>Table1[[#This Row],[Hui Reply?]]*(Table1[[#This Row],[post_time]]-Table1[[#This Row],[timestamp of previous reply]])</f>
        <v>0</v>
      </c>
      <c r="O2286" s="3">
        <f>O2285+Table1[[#This Row],[Hui Reply?]]</f>
        <v>538</v>
      </c>
      <c r="P2286" s="19">
        <f>INT(Table1[[#This Row],[post_time]])</f>
        <v>40371</v>
      </c>
      <c r="Q2286" s="3">
        <f>IF(Table1[[#This Row],[Hui Reply?]],VLOOKUP(Table1[[#This Row],[topic_id]],'All Topics Data'!$A$2:$E$1243,5,FALSE),0)</f>
        <v>0</v>
      </c>
      <c r="R2286" s="8">
        <f>Table1[[#This Row],[post_time]]+8/24</f>
        <v>40371.514456018522</v>
      </c>
      <c r="S2286" s="3">
        <f>IF(Table1[[#This Row],[post_position]]=1,0,SUMIFS($F$2:F2286,$H$2:H2286,Table1[[#This Row],[post_position]]-1,$C$2:C2286,Table1[[#This Row],[topic_id]]))</f>
        <v>40363.281840277778</v>
      </c>
    </row>
    <row r="2287" spans="1:19" x14ac:dyDescent="0.25">
      <c r="A2287" s="7">
        <v>2317</v>
      </c>
      <c r="B2287" s="7">
        <v>1</v>
      </c>
      <c r="C2287" s="7">
        <v>589</v>
      </c>
      <c r="D2287" s="7">
        <v>1880</v>
      </c>
      <c r="E2287" s="2"/>
      <c r="F2287" s="8">
        <v>40371.358993055554</v>
      </c>
      <c r="G2287" s="7">
        <v>0</v>
      </c>
      <c r="H2287" s="7">
        <v>11</v>
      </c>
      <c r="I2287" s="7" t="b">
        <f t="shared" si="105"/>
        <v>0</v>
      </c>
      <c r="J2287" s="7" t="b">
        <f t="shared" si="106"/>
        <v>1</v>
      </c>
      <c r="K2287" s="7">
        <f t="shared" si="107"/>
        <v>0</v>
      </c>
      <c r="L2287" s="7">
        <f>WEEKDAY(Table1[[#This Row],[post_time]])</f>
        <v>2</v>
      </c>
      <c r="M2287" s="7">
        <f>VLOOKUP(Table1[[#This Row],[topic_id]],'All Topics Data'!$A$2:$I$1243,8,FALSE)</f>
        <v>40362.300694444442</v>
      </c>
      <c r="N2287" s="7">
        <f>Table1[[#This Row],[Hui Reply?]]*(Table1[[#This Row],[post_time]]-Table1[[#This Row],[timestamp of previous reply]])</f>
        <v>0</v>
      </c>
      <c r="O2287" s="3">
        <f>O2286+Table1[[#This Row],[Hui Reply?]]</f>
        <v>538</v>
      </c>
      <c r="P2287" s="19">
        <f>INT(Table1[[#This Row],[post_time]])</f>
        <v>40371</v>
      </c>
      <c r="Q2287" s="3">
        <f>IF(Table1[[#This Row],[Hui Reply?]],VLOOKUP(Table1[[#This Row],[topic_id]],'All Topics Data'!$A$2:$E$1243,5,FALSE),0)</f>
        <v>0</v>
      </c>
      <c r="R2287" s="8">
        <f>Table1[[#This Row],[post_time]]+8/24</f>
        <v>40371.692326388889</v>
      </c>
      <c r="S2287" s="3">
        <f>IF(Table1[[#This Row],[post_position]]=1,0,SUMIFS($F$2:F2287,$H$2:H2287,Table1[[#This Row],[post_position]]-1,$C$2:C2287,Table1[[#This Row],[topic_id]]))</f>
        <v>40368.535937499997</v>
      </c>
    </row>
    <row r="2288" spans="1:19" x14ac:dyDescent="0.25">
      <c r="A2288" s="7">
        <v>2318</v>
      </c>
      <c r="B2288" s="7">
        <v>1</v>
      </c>
      <c r="C2288" s="7">
        <v>589</v>
      </c>
      <c r="D2288" s="7">
        <v>24</v>
      </c>
      <c r="E2288" s="2"/>
      <c r="F2288" s="8">
        <v>40371.424074074072</v>
      </c>
      <c r="G2288" s="7">
        <v>0</v>
      </c>
      <c r="H2288" s="7">
        <v>12</v>
      </c>
      <c r="I2288" s="7" t="b">
        <f t="shared" si="105"/>
        <v>1</v>
      </c>
      <c r="J2288" s="7" t="b">
        <f t="shared" si="106"/>
        <v>1</v>
      </c>
      <c r="K2288" s="7">
        <f t="shared" si="107"/>
        <v>1</v>
      </c>
      <c r="L2288" s="7">
        <f>WEEKDAY(Table1[[#This Row],[post_time]])</f>
        <v>2</v>
      </c>
      <c r="M2288" s="7">
        <f>VLOOKUP(Table1[[#This Row],[topic_id]],'All Topics Data'!$A$2:$I$1243,8,FALSE)</f>
        <v>40362.300694444442</v>
      </c>
      <c r="N2288" s="7">
        <f>Table1[[#This Row],[Hui Reply?]]*(Table1[[#This Row],[post_time]]-Table1[[#This Row],[timestamp of previous reply]])</f>
        <v>6.5081018517958E-2</v>
      </c>
      <c r="O2288" s="3">
        <f>O2287+Table1[[#This Row],[Hui Reply?]]</f>
        <v>539</v>
      </c>
      <c r="P2288" s="19">
        <f>INT(Table1[[#This Row],[post_time]])</f>
        <v>40371</v>
      </c>
      <c r="Q2288" s="3" t="str">
        <f>IF(Table1[[#This Row],[Hui Reply?]],VLOOKUP(Table1[[#This Row],[topic_id]],'All Topics Data'!$A$2:$E$1243,5,FALSE),0)</f>
        <v>ptwuk</v>
      </c>
      <c r="R2288" s="8">
        <f>Table1[[#This Row],[post_time]]+8/24</f>
        <v>40371.757407407407</v>
      </c>
      <c r="S2288" s="3">
        <f>IF(Table1[[#This Row],[post_position]]=1,0,SUMIFS($F$2:F2288,$H$2:H2288,Table1[[#This Row],[post_position]]-1,$C$2:C2288,Table1[[#This Row],[topic_id]]))</f>
        <v>40371.358993055554</v>
      </c>
    </row>
    <row r="2289" spans="1:19" x14ac:dyDescent="0.25">
      <c r="A2289" s="7">
        <v>2319</v>
      </c>
      <c r="B2289" s="7">
        <v>1</v>
      </c>
      <c r="C2289" s="7">
        <v>593</v>
      </c>
      <c r="D2289" s="7">
        <v>6520</v>
      </c>
      <c r="E2289" s="2"/>
      <c r="F2289" s="8">
        <v>40371.519560185188</v>
      </c>
      <c r="G2289" s="7">
        <v>0</v>
      </c>
      <c r="H2289" s="7">
        <v>2</v>
      </c>
      <c r="I2289" s="7" t="b">
        <f t="shared" si="105"/>
        <v>0</v>
      </c>
      <c r="J2289" s="7" t="b">
        <f t="shared" si="106"/>
        <v>1</v>
      </c>
      <c r="K2289" s="7">
        <f t="shared" si="107"/>
        <v>0</v>
      </c>
      <c r="L2289" s="7">
        <f>WEEKDAY(Table1[[#This Row],[post_time]])</f>
        <v>2</v>
      </c>
      <c r="M2289" s="7">
        <f>VLOOKUP(Table1[[#This Row],[topic_id]],'All Topics Data'!$A$2:$I$1243,8,FALSE)</f>
        <v>40364.584027777775</v>
      </c>
      <c r="N2289" s="7">
        <f>Table1[[#This Row],[Hui Reply?]]*(Table1[[#This Row],[post_time]]-Table1[[#This Row],[timestamp of previous reply]])</f>
        <v>0</v>
      </c>
      <c r="O2289" s="3">
        <f>O2288+Table1[[#This Row],[Hui Reply?]]</f>
        <v>539</v>
      </c>
      <c r="P2289" s="19">
        <f>INT(Table1[[#This Row],[post_time]])</f>
        <v>40371</v>
      </c>
      <c r="Q2289" s="3">
        <f>IF(Table1[[#This Row],[Hui Reply?]],VLOOKUP(Table1[[#This Row],[topic_id]],'All Topics Data'!$A$2:$E$1243,5,FALSE),0)</f>
        <v>0</v>
      </c>
      <c r="R2289" s="8">
        <f>Table1[[#This Row],[post_time]]+8/24</f>
        <v>40371.852893518524</v>
      </c>
      <c r="S2289" s="3">
        <f>IF(Table1[[#This Row],[post_position]]=1,0,SUMIFS($F$2:F2289,$H$2:H2289,Table1[[#This Row],[post_position]]-1,$C$2:C2289,Table1[[#This Row],[topic_id]]))</f>
        <v>40364.584120370368</v>
      </c>
    </row>
    <row r="2290" spans="1:19" x14ac:dyDescent="0.25">
      <c r="A2290" s="7">
        <v>2320</v>
      </c>
      <c r="B2290" s="7">
        <v>1</v>
      </c>
      <c r="C2290" s="7">
        <v>608</v>
      </c>
      <c r="D2290" s="7">
        <v>6520</v>
      </c>
      <c r="E2290" s="2"/>
      <c r="F2290" s="8">
        <v>40371.522615740738</v>
      </c>
      <c r="G2290" s="7">
        <v>0</v>
      </c>
      <c r="H2290" s="7">
        <v>1</v>
      </c>
      <c r="I2290" s="7" t="b">
        <f t="shared" si="105"/>
        <v>0</v>
      </c>
      <c r="J2290" s="7" t="b">
        <f t="shared" si="106"/>
        <v>0</v>
      </c>
      <c r="K2290" s="7">
        <f t="shared" si="107"/>
        <v>0</v>
      </c>
      <c r="L2290" s="7">
        <f>WEEKDAY(Table1[[#This Row],[post_time]])</f>
        <v>2</v>
      </c>
      <c r="M2290" s="7">
        <f>VLOOKUP(Table1[[#This Row],[topic_id]],'All Topics Data'!$A$2:$I$1243,8,FALSE)</f>
        <v>40371.522222222222</v>
      </c>
      <c r="N2290" s="7">
        <f>Table1[[#This Row],[Hui Reply?]]*(Table1[[#This Row],[post_time]]-Table1[[#This Row],[timestamp of previous reply]])</f>
        <v>0</v>
      </c>
      <c r="O2290" s="3">
        <f>O2289+Table1[[#This Row],[Hui Reply?]]</f>
        <v>539</v>
      </c>
      <c r="P2290" s="19">
        <f>INT(Table1[[#This Row],[post_time]])</f>
        <v>40371</v>
      </c>
      <c r="Q2290" s="3">
        <f>IF(Table1[[#This Row],[Hui Reply?]],VLOOKUP(Table1[[#This Row],[topic_id]],'All Topics Data'!$A$2:$E$1243,5,FALSE),0)</f>
        <v>0</v>
      </c>
      <c r="R2290" s="8">
        <f>Table1[[#This Row],[post_time]]+8/24</f>
        <v>40371.855949074074</v>
      </c>
      <c r="S2290" s="3">
        <f>IF(Table1[[#This Row],[post_position]]=1,0,SUMIFS($F$2:F2290,$H$2:H2290,Table1[[#This Row],[post_position]]-1,$C$2:C2290,Table1[[#This Row],[topic_id]]))</f>
        <v>0</v>
      </c>
    </row>
    <row r="2291" spans="1:19" x14ac:dyDescent="0.25">
      <c r="A2291" s="7">
        <v>2321</v>
      </c>
      <c r="B2291" s="7">
        <v>1</v>
      </c>
      <c r="C2291" s="7">
        <v>608</v>
      </c>
      <c r="D2291" s="7">
        <v>24</v>
      </c>
      <c r="F2291" s="8">
        <v>40371.530844907407</v>
      </c>
      <c r="G2291" s="7">
        <v>0</v>
      </c>
      <c r="H2291" s="7">
        <v>2</v>
      </c>
      <c r="I2291" s="7" t="b">
        <f t="shared" si="105"/>
        <v>1</v>
      </c>
      <c r="J2291" s="7" t="b">
        <f t="shared" si="106"/>
        <v>1</v>
      </c>
      <c r="K2291" s="7">
        <f t="shared" si="107"/>
        <v>1</v>
      </c>
      <c r="L2291" s="7">
        <f>WEEKDAY(Table1[[#This Row],[post_time]])</f>
        <v>2</v>
      </c>
      <c r="M2291" s="7">
        <f>VLOOKUP(Table1[[#This Row],[topic_id]],'All Topics Data'!$A$2:$I$1243,8,FALSE)</f>
        <v>40371.522222222222</v>
      </c>
      <c r="N2291" s="7">
        <f>Table1[[#This Row],[Hui Reply?]]*(Table1[[#This Row],[post_time]]-Table1[[#This Row],[timestamp of previous reply]])</f>
        <v>8.2291666694800369E-3</v>
      </c>
      <c r="O2291" s="3">
        <f>O2290+Table1[[#This Row],[Hui Reply?]]</f>
        <v>540</v>
      </c>
      <c r="P2291" s="19">
        <f>INT(Table1[[#This Row],[post_time]])</f>
        <v>40371</v>
      </c>
      <c r="Q2291" s="3" t="str">
        <f>IF(Table1[[#This Row],[Hui Reply?]],VLOOKUP(Table1[[#This Row],[topic_id]],'All Topics Data'!$A$2:$E$1243,5,FALSE),0)</f>
        <v>NeverHappyMike</v>
      </c>
      <c r="R2291" s="8">
        <f>Table1[[#This Row],[post_time]]+8/24</f>
        <v>40371.864178240743</v>
      </c>
      <c r="S2291" s="3">
        <f>IF(Table1[[#This Row],[post_position]]=1,0,SUMIFS($F$2:F2291,$H$2:H2291,Table1[[#This Row],[post_position]]-1,$C$2:C2291,Table1[[#This Row],[topic_id]]))</f>
        <v>40371.522615740738</v>
      </c>
    </row>
    <row r="2292" spans="1:19" x14ac:dyDescent="0.25">
      <c r="A2292" s="7">
        <v>2322</v>
      </c>
      <c r="B2292" s="7">
        <v>1</v>
      </c>
      <c r="C2292" s="7">
        <v>589</v>
      </c>
      <c r="D2292" s="7">
        <v>1880</v>
      </c>
      <c r="E2292" s="2"/>
      <c r="F2292" s="8">
        <v>40371.619004629632</v>
      </c>
      <c r="G2292" s="7">
        <v>0</v>
      </c>
      <c r="H2292" s="7">
        <v>13</v>
      </c>
      <c r="I2292" s="7" t="b">
        <f t="shared" si="105"/>
        <v>0</v>
      </c>
      <c r="J2292" s="7" t="b">
        <f t="shared" si="106"/>
        <v>1</v>
      </c>
      <c r="K2292" s="7">
        <f t="shared" si="107"/>
        <v>0</v>
      </c>
      <c r="L2292" s="7">
        <f>WEEKDAY(Table1[[#This Row],[post_time]])</f>
        <v>2</v>
      </c>
      <c r="M2292" s="7">
        <f>VLOOKUP(Table1[[#This Row],[topic_id]],'All Topics Data'!$A$2:$I$1243,8,FALSE)</f>
        <v>40362.300694444442</v>
      </c>
      <c r="N2292" s="7">
        <f>Table1[[#This Row],[Hui Reply?]]*(Table1[[#This Row],[post_time]]-Table1[[#This Row],[timestamp of previous reply]])</f>
        <v>0</v>
      </c>
      <c r="O2292" s="3">
        <f>O2291+Table1[[#This Row],[Hui Reply?]]</f>
        <v>540</v>
      </c>
      <c r="P2292" s="19">
        <f>INT(Table1[[#This Row],[post_time]])</f>
        <v>40371</v>
      </c>
      <c r="Q2292" s="3">
        <f>IF(Table1[[#This Row],[Hui Reply?]],VLOOKUP(Table1[[#This Row],[topic_id]],'All Topics Data'!$A$2:$E$1243,5,FALSE),0)</f>
        <v>0</v>
      </c>
      <c r="R2292" s="8">
        <f>Table1[[#This Row],[post_time]]+8/24</f>
        <v>40371.952337962968</v>
      </c>
      <c r="S2292" s="3">
        <f>IF(Table1[[#This Row],[post_position]]=1,0,SUMIFS($F$2:F2292,$H$2:H2292,Table1[[#This Row],[post_position]]-1,$C$2:C2292,Table1[[#This Row],[topic_id]]))</f>
        <v>40371.424074074072</v>
      </c>
    </row>
    <row r="2293" spans="1:19" x14ac:dyDescent="0.25">
      <c r="A2293" s="7">
        <v>2323</v>
      </c>
      <c r="B2293" s="7">
        <v>1</v>
      </c>
      <c r="C2293" s="7">
        <v>608</v>
      </c>
      <c r="D2293" s="7">
        <v>6520</v>
      </c>
      <c r="E2293" s="2"/>
      <c r="F2293" s="8">
        <v>40371.625960648147</v>
      </c>
      <c r="G2293" s="7">
        <v>0</v>
      </c>
      <c r="H2293" s="7">
        <v>3</v>
      </c>
      <c r="I2293" s="7" t="b">
        <f t="shared" si="105"/>
        <v>0</v>
      </c>
      <c r="J2293" s="7" t="b">
        <f t="shared" si="106"/>
        <v>1</v>
      </c>
      <c r="K2293" s="7">
        <f t="shared" si="107"/>
        <v>0</v>
      </c>
      <c r="L2293" s="7">
        <f>WEEKDAY(Table1[[#This Row],[post_time]])</f>
        <v>2</v>
      </c>
      <c r="M2293" s="7">
        <f>VLOOKUP(Table1[[#This Row],[topic_id]],'All Topics Data'!$A$2:$I$1243,8,FALSE)</f>
        <v>40371.522222222222</v>
      </c>
      <c r="N2293" s="7">
        <f>Table1[[#This Row],[Hui Reply?]]*(Table1[[#This Row],[post_time]]-Table1[[#This Row],[timestamp of previous reply]])</f>
        <v>0</v>
      </c>
      <c r="O2293" s="3">
        <f>O2292+Table1[[#This Row],[Hui Reply?]]</f>
        <v>540</v>
      </c>
      <c r="P2293" s="19">
        <f>INT(Table1[[#This Row],[post_time]])</f>
        <v>40371</v>
      </c>
      <c r="Q2293" s="3">
        <f>IF(Table1[[#This Row],[Hui Reply?]],VLOOKUP(Table1[[#This Row],[topic_id]],'All Topics Data'!$A$2:$E$1243,5,FALSE),0)</f>
        <v>0</v>
      </c>
      <c r="R2293" s="8">
        <f>Table1[[#This Row],[post_time]]+8/24</f>
        <v>40371.959293981483</v>
      </c>
      <c r="S2293" s="3">
        <f>IF(Table1[[#This Row],[post_position]]=1,0,SUMIFS($F$2:F2293,$H$2:H2293,Table1[[#This Row],[post_position]]-1,$C$2:C2293,Table1[[#This Row],[topic_id]]))</f>
        <v>40371.530844907407</v>
      </c>
    </row>
    <row r="2294" spans="1:19" x14ac:dyDescent="0.25">
      <c r="A2294" s="7">
        <v>2324</v>
      </c>
      <c r="B2294" s="7">
        <v>1</v>
      </c>
      <c r="C2294" s="7">
        <v>589</v>
      </c>
      <c r="D2294" s="7">
        <v>24</v>
      </c>
      <c r="F2294" s="8">
        <v>40371.642083333332</v>
      </c>
      <c r="G2294" s="7">
        <v>0</v>
      </c>
      <c r="H2294" s="7">
        <v>14</v>
      </c>
      <c r="I2294" s="7" t="b">
        <f t="shared" si="105"/>
        <v>1</v>
      </c>
      <c r="J2294" s="7" t="b">
        <f t="shared" si="106"/>
        <v>1</v>
      </c>
      <c r="K2294" s="7">
        <f t="shared" si="107"/>
        <v>1</v>
      </c>
      <c r="L2294" s="7">
        <f>WEEKDAY(Table1[[#This Row],[post_time]])</f>
        <v>2</v>
      </c>
      <c r="M2294" s="7">
        <f>VLOOKUP(Table1[[#This Row],[topic_id]],'All Topics Data'!$A$2:$I$1243,8,FALSE)</f>
        <v>40362.300694444442</v>
      </c>
      <c r="N2294" s="7">
        <f>Table1[[#This Row],[Hui Reply?]]*(Table1[[#This Row],[post_time]]-Table1[[#This Row],[timestamp of previous reply]])</f>
        <v>2.307870369986631E-2</v>
      </c>
      <c r="O2294" s="3">
        <f>O2293+Table1[[#This Row],[Hui Reply?]]</f>
        <v>541</v>
      </c>
      <c r="P2294" s="19">
        <f>INT(Table1[[#This Row],[post_time]])</f>
        <v>40371</v>
      </c>
      <c r="Q2294" s="3" t="str">
        <f>IF(Table1[[#This Row],[Hui Reply?]],VLOOKUP(Table1[[#This Row],[topic_id]],'All Topics Data'!$A$2:$E$1243,5,FALSE),0)</f>
        <v>ptwuk</v>
      </c>
      <c r="R2294" s="8">
        <f>Table1[[#This Row],[post_time]]+8/24</f>
        <v>40371.975416666668</v>
      </c>
      <c r="S2294" s="3">
        <f>IF(Table1[[#This Row],[post_position]]=1,0,SUMIFS($F$2:F2294,$H$2:H2294,Table1[[#This Row],[post_position]]-1,$C$2:C2294,Table1[[#This Row],[topic_id]]))</f>
        <v>40371.619004629632</v>
      </c>
    </row>
    <row r="2295" spans="1:19" x14ac:dyDescent="0.25">
      <c r="A2295" s="7">
        <v>2325</v>
      </c>
      <c r="B2295" s="7">
        <v>1</v>
      </c>
      <c r="C2295" s="7">
        <v>608</v>
      </c>
      <c r="D2295" s="7">
        <v>24</v>
      </c>
      <c r="F2295" s="8">
        <v>40371.644652777781</v>
      </c>
      <c r="G2295" s="7">
        <v>0</v>
      </c>
      <c r="H2295" s="7">
        <v>4</v>
      </c>
      <c r="I2295" s="7" t="b">
        <f t="shared" si="105"/>
        <v>1</v>
      </c>
      <c r="J2295" s="7" t="b">
        <f t="shared" si="106"/>
        <v>1</v>
      </c>
      <c r="K2295" s="7">
        <f t="shared" si="107"/>
        <v>1</v>
      </c>
      <c r="L2295" s="7">
        <f>WEEKDAY(Table1[[#This Row],[post_time]])</f>
        <v>2</v>
      </c>
      <c r="M2295" s="7">
        <f>VLOOKUP(Table1[[#This Row],[topic_id]],'All Topics Data'!$A$2:$I$1243,8,FALSE)</f>
        <v>40371.522222222222</v>
      </c>
      <c r="N2295" s="7">
        <f>Table1[[#This Row],[Hui Reply?]]*(Table1[[#This Row],[post_time]]-Table1[[#This Row],[timestamp of previous reply]])</f>
        <v>1.8692129633564036E-2</v>
      </c>
      <c r="O2295" s="3">
        <f>O2294+Table1[[#This Row],[Hui Reply?]]</f>
        <v>542</v>
      </c>
      <c r="P2295" s="19">
        <f>INT(Table1[[#This Row],[post_time]])</f>
        <v>40371</v>
      </c>
      <c r="Q2295" s="3" t="str">
        <f>IF(Table1[[#This Row],[Hui Reply?]],VLOOKUP(Table1[[#This Row],[topic_id]],'All Topics Data'!$A$2:$E$1243,5,FALSE),0)</f>
        <v>NeverHappyMike</v>
      </c>
      <c r="R2295" s="8">
        <f>Table1[[#This Row],[post_time]]+8/24</f>
        <v>40371.977986111116</v>
      </c>
      <c r="S2295" s="3">
        <f>IF(Table1[[#This Row],[post_position]]=1,0,SUMIFS($F$2:F2295,$H$2:H2295,Table1[[#This Row],[post_position]]-1,$C$2:C2295,Table1[[#This Row],[topic_id]]))</f>
        <v>40371.625960648147</v>
      </c>
    </row>
    <row r="2296" spans="1:19" x14ac:dyDescent="0.25">
      <c r="A2296" s="7">
        <v>2326</v>
      </c>
      <c r="B2296" s="7">
        <v>1</v>
      </c>
      <c r="C2296" s="7">
        <v>609</v>
      </c>
      <c r="D2296" s="7">
        <v>6542</v>
      </c>
      <c r="E2296" s="2"/>
      <c r="F2296" s="8">
        <v>40371.671655092592</v>
      </c>
      <c r="G2296" s="7">
        <v>0</v>
      </c>
      <c r="H2296" s="7">
        <v>1</v>
      </c>
      <c r="I2296" s="7" t="b">
        <f t="shared" si="105"/>
        <v>0</v>
      </c>
      <c r="J2296" s="7" t="b">
        <f t="shared" si="106"/>
        <v>0</v>
      </c>
      <c r="K2296" s="7">
        <f t="shared" si="107"/>
        <v>0</v>
      </c>
      <c r="L2296" s="7">
        <f>WEEKDAY(Table1[[#This Row],[post_time]])</f>
        <v>2</v>
      </c>
      <c r="M2296" s="7">
        <f>VLOOKUP(Table1[[#This Row],[topic_id]],'All Topics Data'!$A$2:$I$1243,8,FALSE)</f>
        <v>40371.671527777777</v>
      </c>
      <c r="N2296" s="7">
        <f>Table1[[#This Row],[Hui Reply?]]*(Table1[[#This Row],[post_time]]-Table1[[#This Row],[timestamp of previous reply]])</f>
        <v>0</v>
      </c>
      <c r="O2296" s="3">
        <f>O2295+Table1[[#This Row],[Hui Reply?]]</f>
        <v>542</v>
      </c>
      <c r="P2296" s="19">
        <f>INT(Table1[[#This Row],[post_time]])</f>
        <v>40371</v>
      </c>
      <c r="Q2296" s="3">
        <f>IF(Table1[[#This Row],[Hui Reply?]],VLOOKUP(Table1[[#This Row],[topic_id]],'All Topics Data'!$A$2:$E$1243,5,FALSE),0)</f>
        <v>0</v>
      </c>
      <c r="R2296" s="8">
        <f>Table1[[#This Row],[post_time]]+8/24</f>
        <v>40372.004988425928</v>
      </c>
      <c r="S2296" s="3">
        <f>IF(Table1[[#This Row],[post_position]]=1,0,SUMIFS($F$2:F2296,$H$2:H2296,Table1[[#This Row],[post_position]]-1,$C$2:C2296,Table1[[#This Row],[topic_id]]))</f>
        <v>0</v>
      </c>
    </row>
    <row r="2297" spans="1:19" x14ac:dyDescent="0.25">
      <c r="A2297" s="7">
        <v>2327</v>
      </c>
      <c r="B2297" s="7">
        <v>1</v>
      </c>
      <c r="C2297" s="7">
        <v>599</v>
      </c>
      <c r="D2297" s="7">
        <v>6565</v>
      </c>
      <c r="E2297" s="2"/>
      <c r="F2297" s="8">
        <v>40371.723252314812</v>
      </c>
      <c r="G2297" s="7">
        <v>0</v>
      </c>
      <c r="H2297" s="7">
        <v>3</v>
      </c>
      <c r="I2297" s="7" t="b">
        <f t="shared" si="105"/>
        <v>0</v>
      </c>
      <c r="J2297" s="7" t="b">
        <f t="shared" si="106"/>
        <v>1</v>
      </c>
      <c r="K2297" s="7">
        <f t="shared" si="107"/>
        <v>0</v>
      </c>
      <c r="L2297" s="7">
        <f>WEEKDAY(Table1[[#This Row],[post_time]])</f>
        <v>2</v>
      </c>
      <c r="M2297" s="7">
        <f>VLOOKUP(Table1[[#This Row],[topic_id]],'All Topics Data'!$A$2:$I$1243,8,FALSE)</f>
        <v>40365.703472222223</v>
      </c>
      <c r="N2297" s="7">
        <f>Table1[[#This Row],[Hui Reply?]]*(Table1[[#This Row],[post_time]]-Table1[[#This Row],[timestamp of previous reply]])</f>
        <v>0</v>
      </c>
      <c r="O2297" s="3">
        <f>O2296+Table1[[#This Row],[Hui Reply?]]</f>
        <v>542</v>
      </c>
      <c r="P2297" s="19">
        <f>INT(Table1[[#This Row],[post_time]])</f>
        <v>40371</v>
      </c>
      <c r="Q2297" s="3">
        <f>IF(Table1[[#This Row],[Hui Reply?]],VLOOKUP(Table1[[#This Row],[topic_id]],'All Topics Data'!$A$2:$E$1243,5,FALSE),0)</f>
        <v>0</v>
      </c>
      <c r="R2297" s="8">
        <f>Table1[[#This Row],[post_time]]+8/24</f>
        <v>40372.056585648148</v>
      </c>
      <c r="S2297" s="3">
        <f>IF(Table1[[#This Row],[post_position]]=1,0,SUMIFS($F$2:F2297,$H$2:H2297,Table1[[#This Row],[post_position]]-1,$C$2:C2297,Table1[[#This Row],[topic_id]]))</f>
        <v>40366.197071759256</v>
      </c>
    </row>
    <row r="2298" spans="1:19" x14ac:dyDescent="0.25">
      <c r="A2298" s="7">
        <v>2328</v>
      </c>
      <c r="B2298" s="7">
        <v>1</v>
      </c>
      <c r="C2298" s="7">
        <v>599</v>
      </c>
      <c r="D2298" s="7">
        <v>6565</v>
      </c>
      <c r="E2298" s="2"/>
      <c r="F2298" s="8">
        <v>40371.7653587963</v>
      </c>
      <c r="G2298" s="7">
        <v>0</v>
      </c>
      <c r="H2298" s="7">
        <v>4</v>
      </c>
      <c r="I2298" s="7" t="b">
        <f t="shared" si="105"/>
        <v>0</v>
      </c>
      <c r="J2298" s="7" t="b">
        <f t="shared" si="106"/>
        <v>1</v>
      </c>
      <c r="K2298" s="7">
        <f t="shared" si="107"/>
        <v>0</v>
      </c>
      <c r="L2298" s="7">
        <f>WEEKDAY(Table1[[#This Row],[post_time]])</f>
        <v>2</v>
      </c>
      <c r="M2298" s="7">
        <f>VLOOKUP(Table1[[#This Row],[topic_id]],'All Topics Data'!$A$2:$I$1243,8,FALSE)</f>
        <v>40365.703472222223</v>
      </c>
      <c r="N2298" s="7">
        <f>Table1[[#This Row],[Hui Reply?]]*(Table1[[#This Row],[post_time]]-Table1[[#This Row],[timestamp of previous reply]])</f>
        <v>0</v>
      </c>
      <c r="O2298" s="3">
        <f>O2297+Table1[[#This Row],[Hui Reply?]]</f>
        <v>542</v>
      </c>
      <c r="P2298" s="19">
        <f>INT(Table1[[#This Row],[post_time]])</f>
        <v>40371</v>
      </c>
      <c r="Q2298" s="3">
        <f>IF(Table1[[#This Row],[Hui Reply?]],VLOOKUP(Table1[[#This Row],[topic_id]],'All Topics Data'!$A$2:$E$1243,5,FALSE),0)</f>
        <v>0</v>
      </c>
      <c r="R2298" s="8">
        <f>Table1[[#This Row],[post_time]]+8/24</f>
        <v>40372.098692129635</v>
      </c>
      <c r="S2298" s="3">
        <f>IF(Table1[[#This Row],[post_position]]=1,0,SUMIFS($F$2:F2298,$H$2:H2298,Table1[[#This Row],[post_position]]-1,$C$2:C2298,Table1[[#This Row],[topic_id]]))</f>
        <v>40371.723252314812</v>
      </c>
    </row>
    <row r="2299" spans="1:19" x14ac:dyDescent="0.25">
      <c r="A2299" s="7">
        <v>2329</v>
      </c>
      <c r="B2299" s="7">
        <v>1</v>
      </c>
      <c r="C2299" s="7">
        <v>593</v>
      </c>
      <c r="D2299" s="7">
        <v>2865</v>
      </c>
      <c r="F2299" s="8">
        <v>40371.825208333335</v>
      </c>
      <c r="G2299" s="7">
        <v>0</v>
      </c>
      <c r="H2299" s="7">
        <v>3</v>
      </c>
      <c r="I2299" s="7" t="b">
        <f t="shared" si="105"/>
        <v>0</v>
      </c>
      <c r="J2299" s="7" t="b">
        <f t="shared" si="106"/>
        <v>1</v>
      </c>
      <c r="K2299" s="7">
        <f t="shared" si="107"/>
        <v>0</v>
      </c>
      <c r="L2299" s="7">
        <f>WEEKDAY(Table1[[#This Row],[post_time]])</f>
        <v>2</v>
      </c>
      <c r="M2299" s="7">
        <f>VLOOKUP(Table1[[#This Row],[topic_id]],'All Topics Data'!$A$2:$I$1243,8,FALSE)</f>
        <v>40364.584027777775</v>
      </c>
      <c r="N2299" s="7">
        <f>Table1[[#This Row],[Hui Reply?]]*(Table1[[#This Row],[post_time]]-Table1[[#This Row],[timestamp of previous reply]])</f>
        <v>0</v>
      </c>
      <c r="O2299" s="3">
        <f>O2298+Table1[[#This Row],[Hui Reply?]]</f>
        <v>542</v>
      </c>
      <c r="P2299" s="19">
        <f>INT(Table1[[#This Row],[post_time]])</f>
        <v>40371</v>
      </c>
      <c r="Q2299" s="3">
        <f>IF(Table1[[#This Row],[Hui Reply?]],VLOOKUP(Table1[[#This Row],[topic_id]],'All Topics Data'!$A$2:$E$1243,5,FALSE),0)</f>
        <v>0</v>
      </c>
      <c r="R2299" s="8">
        <f>Table1[[#This Row],[post_time]]+8/24</f>
        <v>40372.158541666671</v>
      </c>
      <c r="S2299" s="3">
        <f>IF(Table1[[#This Row],[post_position]]=1,0,SUMIFS($F$2:F2299,$H$2:H2299,Table1[[#This Row],[post_position]]-1,$C$2:C2299,Table1[[#This Row],[topic_id]]))</f>
        <v>40371.519560185188</v>
      </c>
    </row>
    <row r="2300" spans="1:19" x14ac:dyDescent="0.25">
      <c r="A2300" s="7">
        <v>2330</v>
      </c>
      <c r="B2300" s="7">
        <v>1</v>
      </c>
      <c r="C2300" s="7">
        <v>599</v>
      </c>
      <c r="D2300" s="7">
        <v>6565</v>
      </c>
      <c r="E2300" s="2"/>
      <c r="F2300" s="8">
        <v>40371.840312499997</v>
      </c>
      <c r="G2300" s="7">
        <v>0</v>
      </c>
      <c r="H2300" s="7">
        <v>5</v>
      </c>
      <c r="I2300" s="7" t="b">
        <f t="shared" si="105"/>
        <v>0</v>
      </c>
      <c r="J2300" s="7" t="b">
        <f t="shared" si="106"/>
        <v>1</v>
      </c>
      <c r="K2300" s="7">
        <f t="shared" si="107"/>
        <v>0</v>
      </c>
      <c r="L2300" s="7">
        <f>WEEKDAY(Table1[[#This Row],[post_time]])</f>
        <v>2</v>
      </c>
      <c r="M2300" s="7">
        <f>VLOOKUP(Table1[[#This Row],[topic_id]],'All Topics Data'!$A$2:$I$1243,8,FALSE)</f>
        <v>40365.703472222223</v>
      </c>
      <c r="N2300" s="7">
        <f>Table1[[#This Row],[Hui Reply?]]*(Table1[[#This Row],[post_time]]-Table1[[#This Row],[timestamp of previous reply]])</f>
        <v>0</v>
      </c>
      <c r="O2300" s="3">
        <f>O2299+Table1[[#This Row],[Hui Reply?]]</f>
        <v>542</v>
      </c>
      <c r="P2300" s="19">
        <f>INT(Table1[[#This Row],[post_time]])</f>
        <v>40371</v>
      </c>
      <c r="Q2300" s="3">
        <f>IF(Table1[[#This Row],[Hui Reply?]],VLOOKUP(Table1[[#This Row],[topic_id]],'All Topics Data'!$A$2:$E$1243,5,FALSE),0)</f>
        <v>0</v>
      </c>
      <c r="R2300" s="8">
        <f>Table1[[#This Row],[post_time]]+8/24</f>
        <v>40372.173645833333</v>
      </c>
      <c r="S2300" s="3">
        <f>IF(Table1[[#This Row],[post_position]]=1,0,SUMIFS($F$2:F2300,$H$2:H2300,Table1[[#This Row],[post_position]]-1,$C$2:C2300,Table1[[#This Row],[topic_id]]))</f>
        <v>40371.7653587963</v>
      </c>
    </row>
    <row r="2301" spans="1:19" x14ac:dyDescent="0.25">
      <c r="A2301" s="7">
        <v>2331</v>
      </c>
      <c r="B2301" s="7">
        <v>1</v>
      </c>
      <c r="C2301" s="7">
        <v>599</v>
      </c>
      <c r="D2301" s="7">
        <v>24</v>
      </c>
      <c r="E2301" s="2"/>
      <c r="F2301" s="8">
        <v>40371.988310185188</v>
      </c>
      <c r="G2301" s="7">
        <v>0</v>
      </c>
      <c r="H2301" s="7">
        <v>6</v>
      </c>
      <c r="I2301" s="7" t="b">
        <f t="shared" si="105"/>
        <v>1</v>
      </c>
      <c r="J2301" s="7" t="b">
        <f t="shared" si="106"/>
        <v>1</v>
      </c>
      <c r="K2301" s="7">
        <f t="shared" si="107"/>
        <v>1</v>
      </c>
      <c r="L2301" s="7">
        <f>WEEKDAY(Table1[[#This Row],[post_time]])</f>
        <v>2</v>
      </c>
      <c r="M2301" s="7">
        <f>VLOOKUP(Table1[[#This Row],[topic_id]],'All Topics Data'!$A$2:$I$1243,8,FALSE)</f>
        <v>40365.703472222223</v>
      </c>
      <c r="N2301" s="7">
        <f>Table1[[#This Row],[Hui Reply?]]*(Table1[[#This Row],[post_time]]-Table1[[#This Row],[timestamp of previous reply]])</f>
        <v>0.14799768519151257</v>
      </c>
      <c r="O2301" s="3">
        <f>O2300+Table1[[#This Row],[Hui Reply?]]</f>
        <v>543</v>
      </c>
      <c r="P2301" s="19">
        <f>INT(Table1[[#This Row],[post_time]])</f>
        <v>40371</v>
      </c>
      <c r="Q2301" s="3" t="str">
        <f>IF(Table1[[#This Row],[Hui Reply?]],VLOOKUP(Table1[[#This Row],[topic_id]],'All Topics Data'!$A$2:$E$1243,5,FALSE),0)</f>
        <v>DynamiteMom</v>
      </c>
      <c r="R2301" s="8">
        <f>Table1[[#This Row],[post_time]]+8/24</f>
        <v>40372.321643518524</v>
      </c>
      <c r="S2301" s="3">
        <f>IF(Table1[[#This Row],[post_position]]=1,0,SUMIFS($F$2:F2301,$H$2:H2301,Table1[[#This Row],[post_position]]-1,$C$2:C2301,Table1[[#This Row],[topic_id]]))</f>
        <v>40371.840312499997</v>
      </c>
    </row>
    <row r="2302" spans="1:19" x14ac:dyDescent="0.25">
      <c r="A2302" s="7">
        <v>2332</v>
      </c>
      <c r="B2302" s="7">
        <v>1</v>
      </c>
      <c r="C2302" s="7">
        <v>609</v>
      </c>
      <c r="D2302" s="7">
        <v>24</v>
      </c>
      <c r="F2302" s="8">
        <v>40371.990856481483</v>
      </c>
      <c r="G2302" s="7">
        <v>0</v>
      </c>
      <c r="H2302" s="7">
        <v>2</v>
      </c>
      <c r="I2302" s="7" t="b">
        <f t="shared" si="105"/>
        <v>1</v>
      </c>
      <c r="J2302" s="7" t="b">
        <f t="shared" si="106"/>
        <v>1</v>
      </c>
      <c r="K2302" s="7">
        <f t="shared" si="107"/>
        <v>1</v>
      </c>
      <c r="L2302" s="7">
        <f>WEEKDAY(Table1[[#This Row],[post_time]])</f>
        <v>2</v>
      </c>
      <c r="M2302" s="7">
        <f>VLOOKUP(Table1[[#This Row],[topic_id]],'All Topics Data'!$A$2:$I$1243,8,FALSE)</f>
        <v>40371.671527777777</v>
      </c>
      <c r="N2302" s="7">
        <f>Table1[[#This Row],[Hui Reply?]]*(Table1[[#This Row],[post_time]]-Table1[[#This Row],[timestamp of previous reply]])</f>
        <v>0.31920138889108784</v>
      </c>
      <c r="O2302" s="3">
        <f>O2301+Table1[[#This Row],[Hui Reply?]]</f>
        <v>544</v>
      </c>
      <c r="P2302" s="19">
        <f>INT(Table1[[#This Row],[post_time]])</f>
        <v>40371</v>
      </c>
      <c r="Q2302" s="3" t="str">
        <f>IF(Table1[[#This Row],[Hui Reply?]],VLOOKUP(Table1[[#This Row],[topic_id]],'All Topics Data'!$A$2:$E$1243,5,FALSE),0)</f>
        <v>srinidhi</v>
      </c>
      <c r="R2302" s="8">
        <f>Table1[[#This Row],[post_time]]+8/24</f>
        <v>40372.324189814819</v>
      </c>
      <c r="S2302" s="3">
        <f>IF(Table1[[#This Row],[post_position]]=1,0,SUMIFS($F$2:F2302,$H$2:H2302,Table1[[#This Row],[post_position]]-1,$C$2:C2302,Table1[[#This Row],[topic_id]]))</f>
        <v>40371.671655092592</v>
      </c>
    </row>
    <row r="2303" spans="1:19" x14ac:dyDescent="0.25">
      <c r="A2303" s="7">
        <v>2333</v>
      </c>
      <c r="B2303" s="7">
        <v>1</v>
      </c>
      <c r="C2303" s="7">
        <v>593</v>
      </c>
      <c r="D2303" s="7">
        <v>24</v>
      </c>
      <c r="E2303" s="2"/>
      <c r="F2303" s="8">
        <v>40372.021041666667</v>
      </c>
      <c r="G2303" s="7">
        <v>0</v>
      </c>
      <c r="H2303" s="7">
        <v>4</v>
      </c>
      <c r="I2303" s="7" t="b">
        <f t="shared" si="105"/>
        <v>1</v>
      </c>
      <c r="J2303" s="7" t="b">
        <f t="shared" si="106"/>
        <v>1</v>
      </c>
      <c r="K2303" s="7">
        <f t="shared" si="107"/>
        <v>1</v>
      </c>
      <c r="L2303" s="7">
        <f>WEEKDAY(Table1[[#This Row],[post_time]])</f>
        <v>3</v>
      </c>
      <c r="M2303" s="7">
        <f>VLOOKUP(Table1[[#This Row],[topic_id]],'All Topics Data'!$A$2:$I$1243,8,FALSE)</f>
        <v>40364.584027777775</v>
      </c>
      <c r="N2303" s="7">
        <f>Table1[[#This Row],[Hui Reply?]]*(Table1[[#This Row],[post_time]]-Table1[[#This Row],[timestamp of previous reply]])</f>
        <v>0.19583333333139308</v>
      </c>
      <c r="O2303" s="3">
        <f>O2302+Table1[[#This Row],[Hui Reply?]]</f>
        <v>545</v>
      </c>
      <c r="P2303" s="19">
        <f>INT(Table1[[#This Row],[post_time]])</f>
        <v>40372</v>
      </c>
      <c r="Q2303" s="3" t="str">
        <f>IF(Table1[[#This Row],[Hui Reply?]],VLOOKUP(Table1[[#This Row],[topic_id]],'All Topics Data'!$A$2:$E$1243,5,FALSE),0)</f>
        <v>NeverHappyMike</v>
      </c>
      <c r="R2303" s="8">
        <f>Table1[[#This Row],[post_time]]+8/24</f>
        <v>40372.354375000003</v>
      </c>
      <c r="S2303" s="3">
        <f>IF(Table1[[#This Row],[post_position]]=1,0,SUMIFS($F$2:F2303,$H$2:H2303,Table1[[#This Row],[post_position]]-1,$C$2:C2303,Table1[[#This Row],[topic_id]]))</f>
        <v>40371.825208333335</v>
      </c>
    </row>
    <row r="2304" spans="1:19" x14ac:dyDescent="0.25">
      <c r="A2304" s="7">
        <v>2334</v>
      </c>
      <c r="B2304" s="7">
        <v>1</v>
      </c>
      <c r="C2304" s="7">
        <v>610</v>
      </c>
      <c r="D2304" s="7">
        <v>6576</v>
      </c>
      <c r="E2304" s="2"/>
      <c r="F2304" s="8">
        <v>40372.181828703702</v>
      </c>
      <c r="G2304" s="7">
        <v>0</v>
      </c>
      <c r="H2304" s="7">
        <v>1</v>
      </c>
      <c r="I2304" s="7" t="b">
        <f t="shared" si="105"/>
        <v>0</v>
      </c>
      <c r="J2304" s="7" t="b">
        <f t="shared" si="106"/>
        <v>0</v>
      </c>
      <c r="K2304" s="7">
        <f t="shared" si="107"/>
        <v>0</v>
      </c>
      <c r="L2304" s="7">
        <f>WEEKDAY(Table1[[#This Row],[post_time]])</f>
        <v>3</v>
      </c>
      <c r="M2304" s="7">
        <f>VLOOKUP(Table1[[#This Row],[topic_id]],'All Topics Data'!$A$2:$I$1243,8,FALSE)</f>
        <v>40372.181250000001</v>
      </c>
      <c r="N2304" s="7">
        <f>Table1[[#This Row],[Hui Reply?]]*(Table1[[#This Row],[post_time]]-Table1[[#This Row],[timestamp of previous reply]])</f>
        <v>0</v>
      </c>
      <c r="O2304" s="3">
        <f>O2303+Table1[[#This Row],[Hui Reply?]]</f>
        <v>545</v>
      </c>
      <c r="P2304" s="19">
        <f>INT(Table1[[#This Row],[post_time]])</f>
        <v>40372</v>
      </c>
      <c r="Q2304" s="3">
        <f>IF(Table1[[#This Row],[Hui Reply?]],VLOOKUP(Table1[[#This Row],[topic_id]],'All Topics Data'!$A$2:$E$1243,5,FALSE),0)</f>
        <v>0</v>
      </c>
      <c r="R2304" s="8">
        <f>Table1[[#This Row],[post_time]]+8/24</f>
        <v>40372.515162037038</v>
      </c>
      <c r="S2304" s="3">
        <f>IF(Table1[[#This Row],[post_position]]=1,0,SUMIFS($F$2:F2304,$H$2:H2304,Table1[[#This Row],[post_position]]-1,$C$2:C2304,Table1[[#This Row],[topic_id]]))</f>
        <v>0</v>
      </c>
    </row>
    <row r="2305" spans="1:19" x14ac:dyDescent="0.25">
      <c r="A2305" s="7">
        <v>2335</v>
      </c>
      <c r="B2305" s="7">
        <v>1</v>
      </c>
      <c r="C2305" s="7">
        <v>610</v>
      </c>
      <c r="D2305" s="7">
        <v>24</v>
      </c>
      <c r="E2305" s="2"/>
      <c r="F2305" s="8">
        <v>40372.251516203702</v>
      </c>
      <c r="G2305" s="7">
        <v>0</v>
      </c>
      <c r="H2305" s="7">
        <v>2</v>
      </c>
      <c r="I2305" s="7" t="b">
        <f t="shared" si="105"/>
        <v>1</v>
      </c>
      <c r="J2305" s="7" t="b">
        <f t="shared" si="106"/>
        <v>1</v>
      </c>
      <c r="K2305" s="7">
        <f t="shared" si="107"/>
        <v>1</v>
      </c>
      <c r="L2305" s="7">
        <f>WEEKDAY(Table1[[#This Row],[post_time]])</f>
        <v>3</v>
      </c>
      <c r="M2305" s="7">
        <f>VLOOKUP(Table1[[#This Row],[topic_id]],'All Topics Data'!$A$2:$I$1243,8,FALSE)</f>
        <v>40372.181250000001</v>
      </c>
      <c r="N2305" s="7">
        <f>Table1[[#This Row],[Hui Reply?]]*(Table1[[#This Row],[post_time]]-Table1[[#This Row],[timestamp of previous reply]])</f>
        <v>6.9687499999417923E-2</v>
      </c>
      <c r="O2305" s="3">
        <f>O2304+Table1[[#This Row],[Hui Reply?]]</f>
        <v>546</v>
      </c>
      <c r="P2305" s="19">
        <f>INT(Table1[[#This Row],[post_time]])</f>
        <v>40372</v>
      </c>
      <c r="Q2305" s="3" t="str">
        <f>IF(Table1[[#This Row],[Hui Reply?]],VLOOKUP(Table1[[#This Row],[topic_id]],'All Topics Data'!$A$2:$E$1243,5,FALSE),0)</f>
        <v>namy</v>
      </c>
      <c r="R2305" s="8">
        <f>Table1[[#This Row],[post_time]]+8/24</f>
        <v>40372.584849537037</v>
      </c>
      <c r="S2305" s="3">
        <f>IF(Table1[[#This Row],[post_position]]=1,0,SUMIFS($F$2:F2305,$H$2:H2305,Table1[[#This Row],[post_position]]-1,$C$2:C2305,Table1[[#This Row],[topic_id]]))</f>
        <v>40372.181828703702</v>
      </c>
    </row>
    <row r="2306" spans="1:19" x14ac:dyDescent="0.25">
      <c r="A2306" s="7">
        <v>2336</v>
      </c>
      <c r="B2306" s="7">
        <v>1</v>
      </c>
      <c r="C2306" s="7">
        <v>610</v>
      </c>
      <c r="D2306" s="7">
        <v>2865</v>
      </c>
      <c r="F2306" s="8">
        <v>40372.278055555558</v>
      </c>
      <c r="G2306" s="7">
        <v>0</v>
      </c>
      <c r="H2306" s="7">
        <v>3</v>
      </c>
      <c r="I2306" s="7" t="b">
        <f t="shared" si="105"/>
        <v>0</v>
      </c>
      <c r="J2306" s="7" t="b">
        <f t="shared" si="106"/>
        <v>1</v>
      </c>
      <c r="K2306" s="7">
        <f t="shared" si="107"/>
        <v>0</v>
      </c>
      <c r="L2306" s="7">
        <f>WEEKDAY(Table1[[#This Row],[post_time]])</f>
        <v>3</v>
      </c>
      <c r="M2306" s="7">
        <f>VLOOKUP(Table1[[#This Row],[topic_id]],'All Topics Data'!$A$2:$I$1243,8,FALSE)</f>
        <v>40372.181250000001</v>
      </c>
      <c r="N2306" s="7">
        <f>Table1[[#This Row],[Hui Reply?]]*(Table1[[#This Row],[post_time]]-Table1[[#This Row],[timestamp of previous reply]])</f>
        <v>0</v>
      </c>
      <c r="O2306" s="3">
        <f>O2305+Table1[[#This Row],[Hui Reply?]]</f>
        <v>546</v>
      </c>
      <c r="P2306" s="19">
        <f>INT(Table1[[#This Row],[post_time]])</f>
        <v>40372</v>
      </c>
      <c r="Q2306" s="3">
        <f>IF(Table1[[#This Row],[Hui Reply?]],VLOOKUP(Table1[[#This Row],[topic_id]],'All Topics Data'!$A$2:$E$1243,5,FALSE),0)</f>
        <v>0</v>
      </c>
      <c r="R2306" s="8">
        <f>Table1[[#This Row],[post_time]]+8/24</f>
        <v>40372.611388888894</v>
      </c>
      <c r="S2306" s="3">
        <f>IF(Table1[[#This Row],[post_position]]=1,0,SUMIFS($F$2:F2306,$H$2:H2306,Table1[[#This Row],[post_position]]-1,$C$2:C2306,Table1[[#This Row],[topic_id]]))</f>
        <v>40372.251516203702</v>
      </c>
    </row>
    <row r="2307" spans="1:19" x14ac:dyDescent="0.25">
      <c r="A2307" s="7">
        <v>2337</v>
      </c>
      <c r="B2307" s="7">
        <v>1</v>
      </c>
      <c r="C2307" s="7">
        <v>610</v>
      </c>
      <c r="D2307" s="7">
        <v>24</v>
      </c>
      <c r="F2307" s="8">
        <v>40372.327546296299</v>
      </c>
      <c r="G2307" s="7">
        <v>0</v>
      </c>
      <c r="H2307" s="7">
        <v>4</v>
      </c>
      <c r="I2307" s="7" t="b">
        <f t="shared" ref="I2307:I2370" si="108">(D2307=24)</f>
        <v>1</v>
      </c>
      <c r="J2307" s="7" t="b">
        <f t="shared" ref="J2307:J2370" si="109">H2307&gt;1</f>
        <v>1</v>
      </c>
      <c r="K2307" s="7">
        <f t="shared" ref="K2307:K2370" si="110">I2307*J2307</f>
        <v>1</v>
      </c>
      <c r="L2307" s="7">
        <f>WEEKDAY(Table1[[#This Row],[post_time]])</f>
        <v>3</v>
      </c>
      <c r="M2307" s="7">
        <f>VLOOKUP(Table1[[#This Row],[topic_id]],'All Topics Data'!$A$2:$I$1243,8,FALSE)</f>
        <v>40372.181250000001</v>
      </c>
      <c r="N2307" s="7">
        <f>Table1[[#This Row],[Hui Reply?]]*(Table1[[#This Row],[post_time]]-Table1[[#This Row],[timestamp of previous reply]])</f>
        <v>4.9490740741021E-2</v>
      </c>
      <c r="O2307" s="3">
        <f>O2306+Table1[[#This Row],[Hui Reply?]]</f>
        <v>547</v>
      </c>
      <c r="P2307" s="19">
        <f>INT(Table1[[#This Row],[post_time]])</f>
        <v>40372</v>
      </c>
      <c r="Q2307" s="3" t="str">
        <f>IF(Table1[[#This Row],[Hui Reply?]],VLOOKUP(Table1[[#This Row],[topic_id]],'All Topics Data'!$A$2:$E$1243,5,FALSE),0)</f>
        <v>namy</v>
      </c>
      <c r="R2307" s="8">
        <f>Table1[[#This Row],[post_time]]+8/24</f>
        <v>40372.660879629635</v>
      </c>
      <c r="S2307" s="3">
        <f>IF(Table1[[#This Row],[post_position]]=1,0,SUMIFS($F$2:F2307,$H$2:H2307,Table1[[#This Row],[post_position]]-1,$C$2:C2307,Table1[[#This Row],[topic_id]]))</f>
        <v>40372.278055555558</v>
      </c>
    </row>
    <row r="2308" spans="1:19" x14ac:dyDescent="0.25">
      <c r="A2308" s="7">
        <v>2338</v>
      </c>
      <c r="B2308" s="7">
        <v>1</v>
      </c>
      <c r="C2308" s="7">
        <v>589</v>
      </c>
      <c r="D2308" s="7">
        <v>1880</v>
      </c>
      <c r="F2308" s="8">
        <v>40372.527453703704</v>
      </c>
      <c r="G2308" s="7">
        <v>0</v>
      </c>
      <c r="H2308" s="7">
        <v>15</v>
      </c>
      <c r="I2308" s="7" t="b">
        <f t="shared" si="108"/>
        <v>0</v>
      </c>
      <c r="J2308" s="7" t="b">
        <f t="shared" si="109"/>
        <v>1</v>
      </c>
      <c r="K2308" s="7">
        <f t="shared" si="110"/>
        <v>0</v>
      </c>
      <c r="L2308" s="7">
        <f>WEEKDAY(Table1[[#This Row],[post_time]])</f>
        <v>3</v>
      </c>
      <c r="M2308" s="7">
        <f>VLOOKUP(Table1[[#This Row],[topic_id]],'All Topics Data'!$A$2:$I$1243,8,FALSE)</f>
        <v>40362.300694444442</v>
      </c>
      <c r="N2308" s="7">
        <f>Table1[[#This Row],[Hui Reply?]]*(Table1[[#This Row],[post_time]]-Table1[[#This Row],[timestamp of previous reply]])</f>
        <v>0</v>
      </c>
      <c r="O2308" s="3">
        <f>O2307+Table1[[#This Row],[Hui Reply?]]</f>
        <v>547</v>
      </c>
      <c r="P2308" s="19">
        <f>INT(Table1[[#This Row],[post_time]])</f>
        <v>40372</v>
      </c>
      <c r="Q2308" s="3">
        <f>IF(Table1[[#This Row],[Hui Reply?]],VLOOKUP(Table1[[#This Row],[topic_id]],'All Topics Data'!$A$2:$E$1243,5,FALSE),0)</f>
        <v>0</v>
      </c>
      <c r="R2308" s="8">
        <f>Table1[[#This Row],[post_time]]+8/24</f>
        <v>40372.86078703704</v>
      </c>
      <c r="S2308" s="3">
        <f>IF(Table1[[#This Row],[post_position]]=1,0,SUMIFS($F$2:F2308,$H$2:H2308,Table1[[#This Row],[post_position]]-1,$C$2:C2308,Table1[[#This Row],[topic_id]]))</f>
        <v>40371.642083333332</v>
      </c>
    </row>
    <row r="2309" spans="1:19" x14ac:dyDescent="0.25">
      <c r="A2309" s="7">
        <v>2339</v>
      </c>
      <c r="B2309" s="7">
        <v>1</v>
      </c>
      <c r="C2309" s="7">
        <v>589</v>
      </c>
      <c r="D2309" s="7">
        <v>24</v>
      </c>
      <c r="E2309" s="2"/>
      <c r="F2309" s="8">
        <v>40372.554548611108</v>
      </c>
      <c r="G2309" s="7">
        <v>0</v>
      </c>
      <c r="H2309" s="7">
        <v>16</v>
      </c>
      <c r="I2309" s="7" t="b">
        <f t="shared" si="108"/>
        <v>1</v>
      </c>
      <c r="J2309" s="7" t="b">
        <f t="shared" si="109"/>
        <v>1</v>
      </c>
      <c r="K2309" s="7">
        <f t="shared" si="110"/>
        <v>1</v>
      </c>
      <c r="L2309" s="7">
        <f>WEEKDAY(Table1[[#This Row],[post_time]])</f>
        <v>3</v>
      </c>
      <c r="M2309" s="7">
        <f>VLOOKUP(Table1[[#This Row],[topic_id]],'All Topics Data'!$A$2:$I$1243,8,FALSE)</f>
        <v>40362.300694444442</v>
      </c>
      <c r="N2309" s="7">
        <f>Table1[[#This Row],[Hui Reply?]]*(Table1[[#This Row],[post_time]]-Table1[[#This Row],[timestamp of previous reply]])</f>
        <v>2.7094907403807156E-2</v>
      </c>
      <c r="O2309" s="3">
        <f>O2308+Table1[[#This Row],[Hui Reply?]]</f>
        <v>548</v>
      </c>
      <c r="P2309" s="19">
        <f>INT(Table1[[#This Row],[post_time]])</f>
        <v>40372</v>
      </c>
      <c r="Q2309" s="3" t="str">
        <f>IF(Table1[[#This Row],[Hui Reply?]],VLOOKUP(Table1[[#This Row],[topic_id]],'All Topics Data'!$A$2:$E$1243,5,FALSE),0)</f>
        <v>ptwuk</v>
      </c>
      <c r="R2309" s="8">
        <f>Table1[[#This Row],[post_time]]+8/24</f>
        <v>40372.887881944444</v>
      </c>
      <c r="S2309" s="3">
        <f>IF(Table1[[#This Row],[post_position]]=1,0,SUMIFS($F$2:F2309,$H$2:H2309,Table1[[#This Row],[post_position]]-1,$C$2:C2309,Table1[[#This Row],[topic_id]]))</f>
        <v>40372.527453703704</v>
      </c>
    </row>
    <row r="2310" spans="1:19" x14ac:dyDescent="0.25">
      <c r="A2310" s="7">
        <v>2340</v>
      </c>
      <c r="B2310" s="7">
        <v>1</v>
      </c>
      <c r="C2310" s="7">
        <v>611</v>
      </c>
      <c r="D2310" s="7">
        <v>6556</v>
      </c>
      <c r="E2310" s="2"/>
      <c r="F2310" s="8">
        <v>40372.588576388887</v>
      </c>
      <c r="G2310" s="7">
        <v>0</v>
      </c>
      <c r="H2310" s="7">
        <v>1</v>
      </c>
      <c r="I2310" s="7" t="b">
        <f t="shared" si="108"/>
        <v>0</v>
      </c>
      <c r="J2310" s="7" t="b">
        <f t="shared" si="109"/>
        <v>0</v>
      </c>
      <c r="K2310" s="7">
        <f t="shared" si="110"/>
        <v>0</v>
      </c>
      <c r="L2310" s="7">
        <f>WEEKDAY(Table1[[#This Row],[post_time]])</f>
        <v>3</v>
      </c>
      <c r="M2310" s="7">
        <f>VLOOKUP(Table1[[#This Row],[topic_id]],'All Topics Data'!$A$2:$I$1243,8,FALSE)</f>
        <v>40372.588194444441</v>
      </c>
      <c r="N2310" s="7">
        <f>Table1[[#This Row],[Hui Reply?]]*(Table1[[#This Row],[post_time]]-Table1[[#This Row],[timestamp of previous reply]])</f>
        <v>0</v>
      </c>
      <c r="O2310" s="3">
        <f>O2309+Table1[[#This Row],[Hui Reply?]]</f>
        <v>548</v>
      </c>
      <c r="P2310" s="19">
        <f>INT(Table1[[#This Row],[post_time]])</f>
        <v>40372</v>
      </c>
      <c r="Q2310" s="3">
        <f>IF(Table1[[#This Row],[Hui Reply?]],VLOOKUP(Table1[[#This Row],[topic_id]],'All Topics Data'!$A$2:$E$1243,5,FALSE),0)</f>
        <v>0</v>
      </c>
      <c r="R2310" s="8">
        <f>Table1[[#This Row],[post_time]]+8/24</f>
        <v>40372.921909722223</v>
      </c>
      <c r="S2310" s="3">
        <f>IF(Table1[[#This Row],[post_position]]=1,0,SUMIFS($F$2:F2310,$H$2:H2310,Table1[[#This Row],[post_position]]-1,$C$2:C2310,Table1[[#This Row],[topic_id]]))</f>
        <v>0</v>
      </c>
    </row>
    <row r="2311" spans="1:19" x14ac:dyDescent="0.25">
      <c r="A2311" s="7">
        <v>2341</v>
      </c>
      <c r="B2311" s="7">
        <v>1</v>
      </c>
      <c r="C2311" s="7">
        <v>593</v>
      </c>
      <c r="D2311" s="7">
        <v>6520</v>
      </c>
      <c r="E2311" s="2"/>
      <c r="F2311" s="8">
        <v>40372.628587962965</v>
      </c>
      <c r="G2311" s="7">
        <v>0</v>
      </c>
      <c r="H2311" s="7">
        <v>5</v>
      </c>
      <c r="I2311" s="7" t="b">
        <f t="shared" si="108"/>
        <v>0</v>
      </c>
      <c r="J2311" s="7" t="b">
        <f t="shared" si="109"/>
        <v>1</v>
      </c>
      <c r="K2311" s="7">
        <f t="shared" si="110"/>
        <v>0</v>
      </c>
      <c r="L2311" s="7">
        <f>WEEKDAY(Table1[[#This Row],[post_time]])</f>
        <v>3</v>
      </c>
      <c r="M2311" s="7">
        <f>VLOOKUP(Table1[[#This Row],[topic_id]],'All Topics Data'!$A$2:$I$1243,8,FALSE)</f>
        <v>40364.584027777775</v>
      </c>
      <c r="N2311" s="7">
        <f>Table1[[#This Row],[Hui Reply?]]*(Table1[[#This Row],[post_time]]-Table1[[#This Row],[timestamp of previous reply]])</f>
        <v>0</v>
      </c>
      <c r="O2311" s="3">
        <f>O2310+Table1[[#This Row],[Hui Reply?]]</f>
        <v>548</v>
      </c>
      <c r="P2311" s="19">
        <f>INT(Table1[[#This Row],[post_time]])</f>
        <v>40372</v>
      </c>
      <c r="Q2311" s="3">
        <f>IF(Table1[[#This Row],[Hui Reply?]],VLOOKUP(Table1[[#This Row],[topic_id]],'All Topics Data'!$A$2:$E$1243,5,FALSE),0)</f>
        <v>0</v>
      </c>
      <c r="R2311" s="8">
        <f>Table1[[#This Row],[post_time]]+8/24</f>
        <v>40372.961921296301</v>
      </c>
      <c r="S2311" s="3">
        <f>IF(Table1[[#This Row],[post_position]]=1,0,SUMIFS($F$2:F2311,$H$2:H2311,Table1[[#This Row],[post_position]]-1,$C$2:C2311,Table1[[#This Row],[topic_id]]))</f>
        <v>40372.021041666667</v>
      </c>
    </row>
    <row r="2312" spans="1:19" x14ac:dyDescent="0.25">
      <c r="A2312" s="7">
        <v>2342</v>
      </c>
      <c r="B2312" s="7">
        <v>1</v>
      </c>
      <c r="C2312" s="7">
        <v>608</v>
      </c>
      <c r="D2312" s="7">
        <v>6520</v>
      </c>
      <c r="E2312" s="2"/>
      <c r="F2312" s="8">
        <v>40372.632349537038</v>
      </c>
      <c r="G2312" s="7">
        <v>0</v>
      </c>
      <c r="H2312" s="7">
        <v>5</v>
      </c>
      <c r="I2312" s="7" t="b">
        <f t="shared" si="108"/>
        <v>0</v>
      </c>
      <c r="J2312" s="7" t="b">
        <f t="shared" si="109"/>
        <v>1</v>
      </c>
      <c r="K2312" s="7">
        <f t="shared" si="110"/>
        <v>0</v>
      </c>
      <c r="L2312" s="7">
        <f>WEEKDAY(Table1[[#This Row],[post_time]])</f>
        <v>3</v>
      </c>
      <c r="M2312" s="7">
        <f>VLOOKUP(Table1[[#This Row],[topic_id]],'All Topics Data'!$A$2:$I$1243,8,FALSE)</f>
        <v>40371.522222222222</v>
      </c>
      <c r="N2312" s="7">
        <f>Table1[[#This Row],[Hui Reply?]]*(Table1[[#This Row],[post_time]]-Table1[[#This Row],[timestamp of previous reply]])</f>
        <v>0</v>
      </c>
      <c r="O2312" s="3">
        <f>O2311+Table1[[#This Row],[Hui Reply?]]</f>
        <v>548</v>
      </c>
      <c r="P2312" s="19">
        <f>INT(Table1[[#This Row],[post_time]])</f>
        <v>40372</v>
      </c>
      <c r="Q2312" s="3">
        <f>IF(Table1[[#This Row],[Hui Reply?]],VLOOKUP(Table1[[#This Row],[topic_id]],'All Topics Data'!$A$2:$E$1243,5,FALSE),0)</f>
        <v>0</v>
      </c>
      <c r="R2312" s="8">
        <f>Table1[[#This Row],[post_time]]+8/24</f>
        <v>40372.965682870374</v>
      </c>
      <c r="S2312" s="3">
        <f>IF(Table1[[#This Row],[post_position]]=1,0,SUMIFS($F$2:F2312,$H$2:H2312,Table1[[#This Row],[post_position]]-1,$C$2:C2312,Table1[[#This Row],[topic_id]]))</f>
        <v>40371.644652777781</v>
      </c>
    </row>
    <row r="2313" spans="1:19" x14ac:dyDescent="0.25">
      <c r="A2313" s="7">
        <v>2343</v>
      </c>
      <c r="B2313" s="7">
        <v>1</v>
      </c>
      <c r="C2313" s="7">
        <v>611</v>
      </c>
      <c r="D2313" s="7">
        <v>2758</v>
      </c>
      <c r="E2313" s="2"/>
      <c r="F2313" s="8">
        <v>40372.838009259256</v>
      </c>
      <c r="G2313" s="7">
        <v>0</v>
      </c>
      <c r="H2313" s="7">
        <v>2</v>
      </c>
      <c r="I2313" s="7" t="b">
        <f t="shared" si="108"/>
        <v>0</v>
      </c>
      <c r="J2313" s="7" t="b">
        <f t="shared" si="109"/>
        <v>1</v>
      </c>
      <c r="K2313" s="7">
        <f t="shared" si="110"/>
        <v>0</v>
      </c>
      <c r="L2313" s="7">
        <f>WEEKDAY(Table1[[#This Row],[post_time]])</f>
        <v>3</v>
      </c>
      <c r="M2313" s="7">
        <f>VLOOKUP(Table1[[#This Row],[topic_id]],'All Topics Data'!$A$2:$I$1243,8,FALSE)</f>
        <v>40372.588194444441</v>
      </c>
      <c r="N2313" s="7">
        <f>Table1[[#This Row],[Hui Reply?]]*(Table1[[#This Row],[post_time]]-Table1[[#This Row],[timestamp of previous reply]])</f>
        <v>0</v>
      </c>
      <c r="O2313" s="3">
        <f>O2312+Table1[[#This Row],[Hui Reply?]]</f>
        <v>548</v>
      </c>
      <c r="P2313" s="19">
        <f>INT(Table1[[#This Row],[post_time]])</f>
        <v>40372</v>
      </c>
      <c r="Q2313" s="3">
        <f>IF(Table1[[#This Row],[Hui Reply?]],VLOOKUP(Table1[[#This Row],[topic_id]],'All Topics Data'!$A$2:$E$1243,5,FALSE),0)</f>
        <v>0</v>
      </c>
      <c r="R2313" s="8">
        <f>Table1[[#This Row],[post_time]]+8/24</f>
        <v>40373.171342592592</v>
      </c>
      <c r="S2313" s="3">
        <f>IF(Table1[[#This Row],[post_position]]=1,0,SUMIFS($F$2:F2313,$H$2:H2313,Table1[[#This Row],[post_position]]-1,$C$2:C2313,Table1[[#This Row],[topic_id]]))</f>
        <v>40372.588576388887</v>
      </c>
    </row>
    <row r="2314" spans="1:19" x14ac:dyDescent="0.25">
      <c r="A2314" s="7">
        <v>2344</v>
      </c>
      <c r="B2314" s="7">
        <v>1</v>
      </c>
      <c r="C2314" s="7">
        <v>589</v>
      </c>
      <c r="D2314" s="7">
        <v>1880</v>
      </c>
      <c r="F2314" s="8">
        <v>40372.86445601852</v>
      </c>
      <c r="G2314" s="7">
        <v>0</v>
      </c>
      <c r="H2314" s="7">
        <v>17</v>
      </c>
      <c r="I2314" s="7" t="b">
        <f t="shared" si="108"/>
        <v>0</v>
      </c>
      <c r="J2314" s="7" t="b">
        <f t="shared" si="109"/>
        <v>1</v>
      </c>
      <c r="K2314" s="7">
        <f t="shared" si="110"/>
        <v>0</v>
      </c>
      <c r="L2314" s="7">
        <f>WEEKDAY(Table1[[#This Row],[post_time]])</f>
        <v>3</v>
      </c>
      <c r="M2314" s="7">
        <f>VLOOKUP(Table1[[#This Row],[topic_id]],'All Topics Data'!$A$2:$I$1243,8,FALSE)</f>
        <v>40362.300694444442</v>
      </c>
      <c r="N2314" s="7">
        <f>Table1[[#This Row],[Hui Reply?]]*(Table1[[#This Row],[post_time]]-Table1[[#This Row],[timestamp of previous reply]])</f>
        <v>0</v>
      </c>
      <c r="O2314" s="3">
        <f>O2313+Table1[[#This Row],[Hui Reply?]]</f>
        <v>548</v>
      </c>
      <c r="P2314" s="19">
        <f>INT(Table1[[#This Row],[post_time]])</f>
        <v>40372</v>
      </c>
      <c r="Q2314" s="3">
        <f>IF(Table1[[#This Row],[Hui Reply?]],VLOOKUP(Table1[[#This Row],[topic_id]],'All Topics Data'!$A$2:$E$1243,5,FALSE),0)</f>
        <v>0</v>
      </c>
      <c r="R2314" s="8">
        <f>Table1[[#This Row],[post_time]]+8/24</f>
        <v>40373.197789351856</v>
      </c>
      <c r="S2314" s="3">
        <f>IF(Table1[[#This Row],[post_position]]=1,0,SUMIFS($F$2:F2314,$H$2:H2314,Table1[[#This Row],[post_position]]-1,$C$2:C2314,Table1[[#This Row],[topic_id]]))</f>
        <v>40372.554548611108</v>
      </c>
    </row>
    <row r="2315" spans="1:19" x14ac:dyDescent="0.25">
      <c r="A2315" s="7">
        <v>2345</v>
      </c>
      <c r="B2315" s="7">
        <v>1</v>
      </c>
      <c r="C2315" s="7">
        <v>589</v>
      </c>
      <c r="D2315" s="7">
        <v>24</v>
      </c>
      <c r="E2315" s="2"/>
      <c r="F2315" s="8">
        <v>40372.988807870373</v>
      </c>
      <c r="G2315" s="7">
        <v>0</v>
      </c>
      <c r="H2315" s="7">
        <v>18</v>
      </c>
      <c r="I2315" s="7" t="b">
        <f t="shared" si="108"/>
        <v>1</v>
      </c>
      <c r="J2315" s="7" t="b">
        <f t="shared" si="109"/>
        <v>1</v>
      </c>
      <c r="K2315" s="7">
        <f t="shared" si="110"/>
        <v>1</v>
      </c>
      <c r="L2315" s="7">
        <f>WEEKDAY(Table1[[#This Row],[post_time]])</f>
        <v>3</v>
      </c>
      <c r="M2315" s="7">
        <f>VLOOKUP(Table1[[#This Row],[topic_id]],'All Topics Data'!$A$2:$I$1243,8,FALSE)</f>
        <v>40362.300694444442</v>
      </c>
      <c r="N2315" s="7">
        <f>Table1[[#This Row],[Hui Reply?]]*(Table1[[#This Row],[post_time]]-Table1[[#This Row],[timestamp of previous reply]])</f>
        <v>0.12435185185313458</v>
      </c>
      <c r="O2315" s="3">
        <f>O2314+Table1[[#This Row],[Hui Reply?]]</f>
        <v>549</v>
      </c>
      <c r="P2315" s="19">
        <f>INT(Table1[[#This Row],[post_time]])</f>
        <v>40372</v>
      </c>
      <c r="Q2315" s="3" t="str">
        <f>IF(Table1[[#This Row],[Hui Reply?]],VLOOKUP(Table1[[#This Row],[topic_id]],'All Topics Data'!$A$2:$E$1243,5,FALSE),0)</f>
        <v>ptwuk</v>
      </c>
      <c r="R2315" s="8">
        <f>Table1[[#This Row],[post_time]]+8/24</f>
        <v>40373.322141203709</v>
      </c>
      <c r="S2315" s="3">
        <f>IF(Table1[[#This Row],[post_position]]=1,0,SUMIFS($F$2:F2315,$H$2:H2315,Table1[[#This Row],[post_position]]-1,$C$2:C2315,Table1[[#This Row],[topic_id]]))</f>
        <v>40372.86445601852</v>
      </c>
    </row>
    <row r="2316" spans="1:19" x14ac:dyDescent="0.25">
      <c r="A2316" s="7">
        <v>2346</v>
      </c>
      <c r="B2316" s="7">
        <v>1</v>
      </c>
      <c r="C2316" s="7">
        <v>611</v>
      </c>
      <c r="D2316" s="7">
        <v>24</v>
      </c>
      <c r="F2316" s="8">
        <v>40372.992592592593</v>
      </c>
      <c r="G2316" s="7">
        <v>0</v>
      </c>
      <c r="H2316" s="7">
        <v>3</v>
      </c>
      <c r="I2316" s="7" t="b">
        <f t="shared" si="108"/>
        <v>1</v>
      </c>
      <c r="J2316" s="7" t="b">
        <f t="shared" si="109"/>
        <v>1</v>
      </c>
      <c r="K2316" s="7">
        <f t="shared" si="110"/>
        <v>1</v>
      </c>
      <c r="L2316" s="7">
        <f>WEEKDAY(Table1[[#This Row],[post_time]])</f>
        <v>3</v>
      </c>
      <c r="M2316" s="7">
        <f>VLOOKUP(Table1[[#This Row],[topic_id]],'All Topics Data'!$A$2:$I$1243,8,FALSE)</f>
        <v>40372.588194444441</v>
      </c>
      <c r="N2316" s="7">
        <f>Table1[[#This Row],[Hui Reply?]]*(Table1[[#This Row],[post_time]]-Table1[[#This Row],[timestamp of previous reply]])</f>
        <v>0.15458333333663177</v>
      </c>
      <c r="O2316" s="3">
        <f>O2315+Table1[[#This Row],[Hui Reply?]]</f>
        <v>550</v>
      </c>
      <c r="P2316" s="19">
        <f>INT(Table1[[#This Row],[post_time]])</f>
        <v>40372</v>
      </c>
      <c r="Q2316" s="3" t="str">
        <f>IF(Table1[[#This Row],[Hui Reply?]],VLOOKUP(Table1[[#This Row],[topic_id]],'All Topics Data'!$A$2:$E$1243,5,FALSE),0)</f>
        <v>jade</v>
      </c>
      <c r="R2316" s="8">
        <f>Table1[[#This Row],[post_time]]+8/24</f>
        <v>40373.325925925928</v>
      </c>
      <c r="S2316" s="3">
        <f>IF(Table1[[#This Row],[post_position]]=1,0,SUMIFS($F$2:F2316,$H$2:H2316,Table1[[#This Row],[post_position]]-1,$C$2:C2316,Table1[[#This Row],[topic_id]]))</f>
        <v>40372.838009259256</v>
      </c>
    </row>
    <row r="2317" spans="1:19" x14ac:dyDescent="0.25">
      <c r="A2317" s="7">
        <v>2347</v>
      </c>
      <c r="B2317" s="7">
        <v>1</v>
      </c>
      <c r="C2317" s="7">
        <v>612</v>
      </c>
      <c r="D2317" s="7">
        <v>6581</v>
      </c>
      <c r="E2317" s="2"/>
      <c r="F2317" s="8">
        <v>40373.236388888887</v>
      </c>
      <c r="G2317" s="7">
        <v>0</v>
      </c>
      <c r="H2317" s="7">
        <v>1</v>
      </c>
      <c r="I2317" s="7" t="b">
        <f t="shared" si="108"/>
        <v>0</v>
      </c>
      <c r="J2317" s="7" t="b">
        <f t="shared" si="109"/>
        <v>0</v>
      </c>
      <c r="K2317" s="7">
        <f t="shared" si="110"/>
        <v>0</v>
      </c>
      <c r="L2317" s="7">
        <f>WEEKDAY(Table1[[#This Row],[post_time]])</f>
        <v>4</v>
      </c>
      <c r="M2317" s="7">
        <f>VLOOKUP(Table1[[#This Row],[topic_id]],'All Topics Data'!$A$2:$I$1243,8,FALSE)</f>
        <v>40373.236111111109</v>
      </c>
      <c r="N2317" s="7">
        <f>Table1[[#This Row],[Hui Reply?]]*(Table1[[#This Row],[post_time]]-Table1[[#This Row],[timestamp of previous reply]])</f>
        <v>0</v>
      </c>
      <c r="O2317" s="3">
        <f>O2316+Table1[[#This Row],[Hui Reply?]]</f>
        <v>550</v>
      </c>
      <c r="P2317" s="19">
        <f>INT(Table1[[#This Row],[post_time]])</f>
        <v>40373</v>
      </c>
      <c r="Q2317" s="3">
        <f>IF(Table1[[#This Row],[Hui Reply?]],VLOOKUP(Table1[[#This Row],[topic_id]],'All Topics Data'!$A$2:$E$1243,5,FALSE),0)</f>
        <v>0</v>
      </c>
      <c r="R2317" s="8">
        <f>Table1[[#This Row],[post_time]]+8/24</f>
        <v>40373.569722222222</v>
      </c>
      <c r="S2317" s="3">
        <f>IF(Table1[[#This Row],[post_position]]=1,0,SUMIFS($F$2:F2317,$H$2:H2317,Table1[[#This Row],[post_position]]-1,$C$2:C2317,Table1[[#This Row],[topic_id]]))</f>
        <v>0</v>
      </c>
    </row>
    <row r="2318" spans="1:19" x14ac:dyDescent="0.25">
      <c r="A2318" s="7">
        <v>2348</v>
      </c>
      <c r="B2318" s="7">
        <v>1</v>
      </c>
      <c r="C2318" s="7">
        <v>610</v>
      </c>
      <c r="D2318" s="7">
        <v>6576</v>
      </c>
      <c r="F2318" s="8">
        <v>40373.240347222221</v>
      </c>
      <c r="G2318" s="7">
        <v>0</v>
      </c>
      <c r="H2318" s="7">
        <v>5</v>
      </c>
      <c r="I2318" s="7" t="b">
        <f t="shared" si="108"/>
        <v>0</v>
      </c>
      <c r="J2318" s="7" t="b">
        <f t="shared" si="109"/>
        <v>1</v>
      </c>
      <c r="K2318" s="7">
        <f t="shared" si="110"/>
        <v>0</v>
      </c>
      <c r="L2318" s="7">
        <f>WEEKDAY(Table1[[#This Row],[post_time]])</f>
        <v>4</v>
      </c>
      <c r="M2318" s="7">
        <f>VLOOKUP(Table1[[#This Row],[topic_id]],'All Topics Data'!$A$2:$I$1243,8,FALSE)</f>
        <v>40372.181250000001</v>
      </c>
      <c r="N2318" s="7">
        <f>Table1[[#This Row],[Hui Reply?]]*(Table1[[#This Row],[post_time]]-Table1[[#This Row],[timestamp of previous reply]])</f>
        <v>0</v>
      </c>
      <c r="O2318" s="3">
        <f>O2317+Table1[[#This Row],[Hui Reply?]]</f>
        <v>550</v>
      </c>
      <c r="P2318" s="19">
        <f>INT(Table1[[#This Row],[post_time]])</f>
        <v>40373</v>
      </c>
      <c r="Q2318" s="3">
        <f>IF(Table1[[#This Row],[Hui Reply?]],VLOOKUP(Table1[[#This Row],[topic_id]],'All Topics Data'!$A$2:$E$1243,5,FALSE),0)</f>
        <v>0</v>
      </c>
      <c r="R2318" s="8">
        <f>Table1[[#This Row],[post_time]]+8/24</f>
        <v>40373.573680555557</v>
      </c>
      <c r="S2318" s="3">
        <f>IF(Table1[[#This Row],[post_position]]=1,0,SUMIFS($F$2:F2318,$H$2:H2318,Table1[[#This Row],[post_position]]-1,$C$2:C2318,Table1[[#This Row],[topic_id]]))</f>
        <v>40372.327546296299</v>
      </c>
    </row>
    <row r="2319" spans="1:19" x14ac:dyDescent="0.25">
      <c r="A2319" s="7">
        <v>2349</v>
      </c>
      <c r="B2319" s="7">
        <v>1</v>
      </c>
      <c r="C2319" s="7">
        <v>612</v>
      </c>
      <c r="D2319" s="7">
        <v>24</v>
      </c>
      <c r="F2319" s="8">
        <v>40373.297893518517</v>
      </c>
      <c r="G2319" s="7">
        <v>0</v>
      </c>
      <c r="H2319" s="7">
        <v>2</v>
      </c>
      <c r="I2319" s="7" t="b">
        <f t="shared" si="108"/>
        <v>1</v>
      </c>
      <c r="J2319" s="7" t="b">
        <f t="shared" si="109"/>
        <v>1</v>
      </c>
      <c r="K2319" s="7">
        <f t="shared" si="110"/>
        <v>1</v>
      </c>
      <c r="L2319" s="7">
        <f>WEEKDAY(Table1[[#This Row],[post_time]])</f>
        <v>4</v>
      </c>
      <c r="M2319" s="7">
        <f>VLOOKUP(Table1[[#This Row],[topic_id]],'All Topics Data'!$A$2:$I$1243,8,FALSE)</f>
        <v>40373.236111111109</v>
      </c>
      <c r="N2319" s="7">
        <f>Table1[[#This Row],[Hui Reply?]]*(Table1[[#This Row],[post_time]]-Table1[[#This Row],[timestamp of previous reply]])</f>
        <v>6.1504629629780538E-2</v>
      </c>
      <c r="O2319" s="3">
        <f>O2318+Table1[[#This Row],[Hui Reply?]]</f>
        <v>551</v>
      </c>
      <c r="P2319" s="19">
        <f>INT(Table1[[#This Row],[post_time]])</f>
        <v>40373</v>
      </c>
      <c r="Q2319" s="3" t="str">
        <f>IF(Table1[[#This Row],[Hui Reply?]],VLOOKUP(Table1[[#This Row],[topic_id]],'All Topics Data'!$A$2:$E$1243,5,FALSE),0)</f>
        <v>Gruntie</v>
      </c>
      <c r="R2319" s="8">
        <f>Table1[[#This Row],[post_time]]+8/24</f>
        <v>40373.631226851852</v>
      </c>
      <c r="S2319" s="3">
        <f>IF(Table1[[#This Row],[post_position]]=1,0,SUMIFS($F$2:F2319,$H$2:H2319,Table1[[#This Row],[post_position]]-1,$C$2:C2319,Table1[[#This Row],[topic_id]]))</f>
        <v>40373.236388888887</v>
      </c>
    </row>
    <row r="2320" spans="1:19" x14ac:dyDescent="0.25">
      <c r="A2320" s="7">
        <v>2350</v>
      </c>
      <c r="B2320" s="7">
        <v>1</v>
      </c>
      <c r="C2320" s="7">
        <v>613</v>
      </c>
      <c r="D2320" s="7">
        <v>5837</v>
      </c>
      <c r="E2320" s="2"/>
      <c r="F2320" s="8">
        <v>40373.383506944447</v>
      </c>
      <c r="G2320" s="7">
        <v>0</v>
      </c>
      <c r="H2320" s="7">
        <v>1</v>
      </c>
      <c r="I2320" s="7" t="b">
        <f t="shared" si="108"/>
        <v>0</v>
      </c>
      <c r="J2320" s="7" t="b">
        <f t="shared" si="109"/>
        <v>0</v>
      </c>
      <c r="K2320" s="7">
        <f t="shared" si="110"/>
        <v>0</v>
      </c>
      <c r="L2320" s="7">
        <f>WEEKDAY(Table1[[#This Row],[post_time]])</f>
        <v>4</v>
      </c>
      <c r="M2320" s="7">
        <f>VLOOKUP(Table1[[#This Row],[topic_id]],'All Topics Data'!$A$2:$I$1243,8,FALSE)</f>
        <v>40373.383333333331</v>
      </c>
      <c r="N2320" s="7">
        <f>Table1[[#This Row],[Hui Reply?]]*(Table1[[#This Row],[post_time]]-Table1[[#This Row],[timestamp of previous reply]])</f>
        <v>0</v>
      </c>
      <c r="O2320" s="3">
        <f>O2319+Table1[[#This Row],[Hui Reply?]]</f>
        <v>551</v>
      </c>
      <c r="P2320" s="19">
        <f>INT(Table1[[#This Row],[post_time]])</f>
        <v>40373</v>
      </c>
      <c r="Q2320" s="3">
        <f>IF(Table1[[#This Row],[Hui Reply?]],VLOOKUP(Table1[[#This Row],[topic_id]],'All Topics Data'!$A$2:$E$1243,5,FALSE),0)</f>
        <v>0</v>
      </c>
      <c r="R2320" s="8">
        <f>Table1[[#This Row],[post_time]]+8/24</f>
        <v>40373.716840277782</v>
      </c>
      <c r="S2320" s="3">
        <f>IF(Table1[[#This Row],[post_position]]=1,0,SUMIFS($F$2:F2320,$H$2:H2320,Table1[[#This Row],[post_position]]-1,$C$2:C2320,Table1[[#This Row],[topic_id]]))</f>
        <v>0</v>
      </c>
    </row>
    <row r="2321" spans="1:19" x14ac:dyDescent="0.25">
      <c r="A2321" s="7">
        <v>2351</v>
      </c>
      <c r="B2321" s="7">
        <v>1</v>
      </c>
      <c r="C2321" s="7">
        <v>613</v>
      </c>
      <c r="D2321" s="7">
        <v>2018</v>
      </c>
      <c r="F2321" s="8">
        <v>40373.422418981485</v>
      </c>
      <c r="G2321" s="7">
        <v>0</v>
      </c>
      <c r="H2321" s="7">
        <v>2</v>
      </c>
      <c r="I2321" s="7" t="b">
        <f t="shared" si="108"/>
        <v>0</v>
      </c>
      <c r="J2321" s="7" t="b">
        <f t="shared" si="109"/>
        <v>1</v>
      </c>
      <c r="K2321" s="7">
        <f t="shared" si="110"/>
        <v>0</v>
      </c>
      <c r="L2321" s="7">
        <f>WEEKDAY(Table1[[#This Row],[post_time]])</f>
        <v>4</v>
      </c>
      <c r="M2321" s="7">
        <f>VLOOKUP(Table1[[#This Row],[topic_id]],'All Topics Data'!$A$2:$I$1243,8,FALSE)</f>
        <v>40373.383333333331</v>
      </c>
      <c r="N2321" s="7">
        <f>Table1[[#This Row],[Hui Reply?]]*(Table1[[#This Row],[post_time]]-Table1[[#This Row],[timestamp of previous reply]])</f>
        <v>0</v>
      </c>
      <c r="O2321" s="3">
        <f>O2320+Table1[[#This Row],[Hui Reply?]]</f>
        <v>551</v>
      </c>
      <c r="P2321" s="19">
        <f>INT(Table1[[#This Row],[post_time]])</f>
        <v>40373</v>
      </c>
      <c r="Q2321" s="3">
        <f>IF(Table1[[#This Row],[Hui Reply?]],VLOOKUP(Table1[[#This Row],[topic_id]],'All Topics Data'!$A$2:$E$1243,5,FALSE),0)</f>
        <v>0</v>
      </c>
      <c r="R2321" s="8">
        <f>Table1[[#This Row],[post_time]]+8/24</f>
        <v>40373.755752314821</v>
      </c>
      <c r="S2321" s="3">
        <f>IF(Table1[[#This Row],[post_position]]=1,0,SUMIFS($F$2:F2321,$H$2:H2321,Table1[[#This Row],[post_position]]-1,$C$2:C2321,Table1[[#This Row],[topic_id]]))</f>
        <v>40373.383506944447</v>
      </c>
    </row>
    <row r="2322" spans="1:19" x14ac:dyDescent="0.25">
      <c r="A2322" s="7">
        <v>2352</v>
      </c>
      <c r="B2322" s="7">
        <v>1</v>
      </c>
      <c r="C2322" s="7">
        <v>589</v>
      </c>
      <c r="D2322" s="7">
        <v>1880</v>
      </c>
      <c r="E2322" s="2"/>
      <c r="F2322" s="8">
        <v>40373.440254629626</v>
      </c>
      <c r="G2322" s="7">
        <v>0</v>
      </c>
      <c r="H2322" s="7">
        <v>19</v>
      </c>
      <c r="I2322" s="7" t="b">
        <f t="shared" si="108"/>
        <v>0</v>
      </c>
      <c r="J2322" s="7" t="b">
        <f t="shared" si="109"/>
        <v>1</v>
      </c>
      <c r="K2322" s="7">
        <f t="shared" si="110"/>
        <v>0</v>
      </c>
      <c r="L2322" s="7">
        <f>WEEKDAY(Table1[[#This Row],[post_time]])</f>
        <v>4</v>
      </c>
      <c r="M2322" s="7">
        <f>VLOOKUP(Table1[[#This Row],[topic_id]],'All Topics Data'!$A$2:$I$1243,8,FALSE)</f>
        <v>40362.300694444442</v>
      </c>
      <c r="N2322" s="7">
        <f>Table1[[#This Row],[Hui Reply?]]*(Table1[[#This Row],[post_time]]-Table1[[#This Row],[timestamp of previous reply]])</f>
        <v>0</v>
      </c>
      <c r="O2322" s="3">
        <f>O2321+Table1[[#This Row],[Hui Reply?]]</f>
        <v>551</v>
      </c>
      <c r="P2322" s="19">
        <f>INT(Table1[[#This Row],[post_time]])</f>
        <v>40373</v>
      </c>
      <c r="Q2322" s="3">
        <f>IF(Table1[[#This Row],[Hui Reply?]],VLOOKUP(Table1[[#This Row],[topic_id]],'All Topics Data'!$A$2:$E$1243,5,FALSE),0)</f>
        <v>0</v>
      </c>
      <c r="R2322" s="8">
        <f>Table1[[#This Row],[post_time]]+8/24</f>
        <v>40373.773587962962</v>
      </c>
      <c r="S2322" s="3">
        <f>IF(Table1[[#This Row],[post_position]]=1,0,SUMIFS($F$2:F2322,$H$2:H2322,Table1[[#This Row],[post_position]]-1,$C$2:C2322,Table1[[#This Row],[topic_id]]))</f>
        <v>40372.988807870373</v>
      </c>
    </row>
    <row r="2323" spans="1:19" x14ac:dyDescent="0.25">
      <c r="A2323" s="7">
        <v>2353</v>
      </c>
      <c r="B2323" s="7">
        <v>1</v>
      </c>
      <c r="C2323" s="7">
        <v>613</v>
      </c>
      <c r="D2323" s="7">
        <v>5837</v>
      </c>
      <c r="F2323" s="8">
        <v>40373.447604166664</v>
      </c>
      <c r="G2323" s="7">
        <v>0</v>
      </c>
      <c r="H2323" s="7">
        <v>3</v>
      </c>
      <c r="I2323" s="7" t="b">
        <f t="shared" si="108"/>
        <v>0</v>
      </c>
      <c r="J2323" s="7" t="b">
        <f t="shared" si="109"/>
        <v>1</v>
      </c>
      <c r="K2323" s="7">
        <f t="shared" si="110"/>
        <v>0</v>
      </c>
      <c r="L2323" s="7">
        <f>WEEKDAY(Table1[[#This Row],[post_time]])</f>
        <v>4</v>
      </c>
      <c r="M2323" s="7">
        <f>VLOOKUP(Table1[[#This Row],[topic_id]],'All Topics Data'!$A$2:$I$1243,8,FALSE)</f>
        <v>40373.383333333331</v>
      </c>
      <c r="N2323" s="7">
        <f>Table1[[#This Row],[Hui Reply?]]*(Table1[[#This Row],[post_time]]-Table1[[#This Row],[timestamp of previous reply]])</f>
        <v>0</v>
      </c>
      <c r="O2323" s="3">
        <f>O2322+Table1[[#This Row],[Hui Reply?]]</f>
        <v>551</v>
      </c>
      <c r="P2323" s="19">
        <f>INT(Table1[[#This Row],[post_time]])</f>
        <v>40373</v>
      </c>
      <c r="Q2323" s="3">
        <f>IF(Table1[[#This Row],[Hui Reply?]],VLOOKUP(Table1[[#This Row],[topic_id]],'All Topics Data'!$A$2:$E$1243,5,FALSE),0)</f>
        <v>0</v>
      </c>
      <c r="R2323" s="8">
        <f>Table1[[#This Row],[post_time]]+8/24</f>
        <v>40373.7809375</v>
      </c>
      <c r="S2323" s="3">
        <f>IF(Table1[[#This Row],[post_position]]=1,0,SUMIFS($F$2:F2323,$H$2:H2323,Table1[[#This Row],[post_position]]-1,$C$2:C2323,Table1[[#This Row],[topic_id]]))</f>
        <v>40373.422418981485</v>
      </c>
    </row>
    <row r="2324" spans="1:19" x14ac:dyDescent="0.25">
      <c r="A2324" s="7">
        <v>2354</v>
      </c>
      <c r="B2324" s="7">
        <v>1</v>
      </c>
      <c r="C2324" s="7">
        <v>596</v>
      </c>
      <c r="D2324" s="7">
        <v>6562</v>
      </c>
      <c r="F2324" s="8">
        <v>40373.463819444441</v>
      </c>
      <c r="G2324" s="7">
        <v>0</v>
      </c>
      <c r="H2324" s="7">
        <v>2</v>
      </c>
      <c r="I2324" s="7" t="b">
        <f t="shared" si="108"/>
        <v>0</v>
      </c>
      <c r="J2324" s="7" t="b">
        <f t="shared" si="109"/>
        <v>1</v>
      </c>
      <c r="K2324" s="7">
        <f t="shared" si="110"/>
        <v>0</v>
      </c>
      <c r="L2324" s="7">
        <f>WEEKDAY(Table1[[#This Row],[post_time]])</f>
        <v>4</v>
      </c>
      <c r="M2324" s="7">
        <f>VLOOKUP(Table1[[#This Row],[topic_id]],'All Topics Data'!$A$2:$I$1243,8,FALSE)</f>
        <v>40365.467361111114</v>
      </c>
      <c r="N2324" s="7">
        <f>Table1[[#This Row],[Hui Reply?]]*(Table1[[#This Row],[post_time]]-Table1[[#This Row],[timestamp of previous reply]])</f>
        <v>0</v>
      </c>
      <c r="O2324" s="3">
        <f>O2323+Table1[[#This Row],[Hui Reply?]]</f>
        <v>551</v>
      </c>
      <c r="P2324" s="19">
        <f>INT(Table1[[#This Row],[post_time]])</f>
        <v>40373</v>
      </c>
      <c r="Q2324" s="3">
        <f>IF(Table1[[#This Row],[Hui Reply?]],VLOOKUP(Table1[[#This Row],[topic_id]],'All Topics Data'!$A$2:$E$1243,5,FALSE),0)</f>
        <v>0</v>
      </c>
      <c r="R2324" s="8">
        <f>Table1[[#This Row],[post_time]]+8/24</f>
        <v>40373.797152777777</v>
      </c>
      <c r="S2324" s="3">
        <f>IF(Table1[[#This Row],[post_position]]=1,0,SUMIFS($F$2:F2324,$H$2:H2324,Table1[[#This Row],[post_position]]-1,$C$2:C2324,Table1[[#This Row],[topic_id]]))</f>
        <v>40365.467916666668</v>
      </c>
    </row>
    <row r="2325" spans="1:19" x14ac:dyDescent="0.25">
      <c r="A2325" s="7">
        <v>2355</v>
      </c>
      <c r="B2325" s="7">
        <v>1</v>
      </c>
      <c r="C2325" s="7">
        <v>596</v>
      </c>
      <c r="D2325" s="7">
        <v>24</v>
      </c>
      <c r="E2325" s="2"/>
      <c r="F2325" s="8">
        <v>40373.515729166669</v>
      </c>
      <c r="G2325" s="7">
        <v>0</v>
      </c>
      <c r="H2325" s="7">
        <v>3</v>
      </c>
      <c r="I2325" s="7" t="b">
        <f t="shared" si="108"/>
        <v>1</v>
      </c>
      <c r="J2325" s="7" t="b">
        <f t="shared" si="109"/>
        <v>1</v>
      </c>
      <c r="K2325" s="7">
        <f t="shared" si="110"/>
        <v>1</v>
      </c>
      <c r="L2325" s="7">
        <f>WEEKDAY(Table1[[#This Row],[post_time]])</f>
        <v>4</v>
      </c>
      <c r="M2325" s="7">
        <f>VLOOKUP(Table1[[#This Row],[topic_id]],'All Topics Data'!$A$2:$I$1243,8,FALSE)</f>
        <v>40365.467361111114</v>
      </c>
      <c r="N2325" s="7">
        <f>Table1[[#This Row],[Hui Reply?]]*(Table1[[#This Row],[post_time]]-Table1[[#This Row],[timestamp of previous reply]])</f>
        <v>5.1909722227719612E-2</v>
      </c>
      <c r="O2325" s="3">
        <f>O2324+Table1[[#This Row],[Hui Reply?]]</f>
        <v>552</v>
      </c>
      <c r="P2325" s="19">
        <f>INT(Table1[[#This Row],[post_time]])</f>
        <v>40373</v>
      </c>
      <c r="Q2325" s="3" t="str">
        <f>IF(Table1[[#This Row],[Hui Reply?]],VLOOKUP(Table1[[#This Row],[topic_id]],'All Topics Data'!$A$2:$E$1243,5,FALSE),0)</f>
        <v>neagu_2003</v>
      </c>
      <c r="R2325" s="8">
        <f>Table1[[#This Row],[post_time]]+8/24</f>
        <v>40373.849062500005</v>
      </c>
      <c r="S2325" s="3">
        <f>IF(Table1[[#This Row],[post_position]]=1,0,SUMIFS($F$2:F2325,$H$2:H2325,Table1[[#This Row],[post_position]]-1,$C$2:C2325,Table1[[#This Row],[topic_id]]))</f>
        <v>40373.463819444441</v>
      </c>
    </row>
    <row r="2326" spans="1:19" x14ac:dyDescent="0.25">
      <c r="A2326" s="7">
        <v>2356</v>
      </c>
      <c r="B2326" s="7">
        <v>1</v>
      </c>
      <c r="C2326" s="7">
        <v>596</v>
      </c>
      <c r="D2326" s="7">
        <v>24</v>
      </c>
      <c r="E2326" s="2"/>
      <c r="F2326" s="8">
        <v>40373.547118055554</v>
      </c>
      <c r="G2326" s="7">
        <v>0</v>
      </c>
      <c r="H2326" s="7">
        <v>4</v>
      </c>
      <c r="I2326" s="7" t="b">
        <f t="shared" si="108"/>
        <v>1</v>
      </c>
      <c r="J2326" s="7" t="b">
        <f t="shared" si="109"/>
        <v>1</v>
      </c>
      <c r="K2326" s="7">
        <f t="shared" si="110"/>
        <v>1</v>
      </c>
      <c r="L2326" s="7">
        <f>WEEKDAY(Table1[[#This Row],[post_time]])</f>
        <v>4</v>
      </c>
      <c r="M2326" s="7">
        <f>VLOOKUP(Table1[[#This Row],[topic_id]],'All Topics Data'!$A$2:$I$1243,8,FALSE)</f>
        <v>40365.467361111114</v>
      </c>
      <c r="N2326" s="7">
        <f>Table1[[#This Row],[Hui Reply?]]*(Table1[[#This Row],[post_time]]-Table1[[#This Row],[timestamp of previous reply]])</f>
        <v>3.1388888884976041E-2</v>
      </c>
      <c r="O2326" s="3">
        <f>O2325+Table1[[#This Row],[Hui Reply?]]</f>
        <v>553</v>
      </c>
      <c r="P2326" s="19">
        <f>INT(Table1[[#This Row],[post_time]])</f>
        <v>40373</v>
      </c>
      <c r="Q2326" s="3" t="str">
        <f>IF(Table1[[#This Row],[Hui Reply?]],VLOOKUP(Table1[[#This Row],[topic_id]],'All Topics Data'!$A$2:$E$1243,5,FALSE),0)</f>
        <v>neagu_2003</v>
      </c>
      <c r="R2326" s="8">
        <f>Table1[[#This Row],[post_time]]+8/24</f>
        <v>40373.88045138889</v>
      </c>
      <c r="S2326" s="3">
        <f>IF(Table1[[#This Row],[post_position]]=1,0,SUMIFS($F$2:F2326,$H$2:H2326,Table1[[#This Row],[post_position]]-1,$C$2:C2326,Table1[[#This Row],[topic_id]]))</f>
        <v>40373.515729166669</v>
      </c>
    </row>
    <row r="2327" spans="1:19" x14ac:dyDescent="0.25">
      <c r="A2327" s="7">
        <v>2357</v>
      </c>
      <c r="B2327" s="7">
        <v>1</v>
      </c>
      <c r="C2327" s="7">
        <v>611</v>
      </c>
      <c r="D2327" s="7">
        <v>6556</v>
      </c>
      <c r="E2327" s="2"/>
      <c r="F2327" s="8">
        <v>40373.631053240744</v>
      </c>
      <c r="G2327" s="7">
        <v>0</v>
      </c>
      <c r="H2327" s="7">
        <v>4</v>
      </c>
      <c r="I2327" s="7" t="b">
        <f t="shared" si="108"/>
        <v>0</v>
      </c>
      <c r="J2327" s="7" t="b">
        <f t="shared" si="109"/>
        <v>1</v>
      </c>
      <c r="K2327" s="7">
        <f t="shared" si="110"/>
        <v>0</v>
      </c>
      <c r="L2327" s="7">
        <f>WEEKDAY(Table1[[#This Row],[post_time]])</f>
        <v>4</v>
      </c>
      <c r="M2327" s="7">
        <f>VLOOKUP(Table1[[#This Row],[topic_id]],'All Topics Data'!$A$2:$I$1243,8,FALSE)</f>
        <v>40372.588194444441</v>
      </c>
      <c r="N2327" s="7">
        <f>Table1[[#This Row],[Hui Reply?]]*(Table1[[#This Row],[post_time]]-Table1[[#This Row],[timestamp of previous reply]])</f>
        <v>0</v>
      </c>
      <c r="O2327" s="3">
        <f>O2326+Table1[[#This Row],[Hui Reply?]]</f>
        <v>553</v>
      </c>
      <c r="P2327" s="19">
        <f>INT(Table1[[#This Row],[post_time]])</f>
        <v>40373</v>
      </c>
      <c r="Q2327" s="3">
        <f>IF(Table1[[#This Row],[Hui Reply?]],VLOOKUP(Table1[[#This Row],[topic_id]],'All Topics Data'!$A$2:$E$1243,5,FALSE),0)</f>
        <v>0</v>
      </c>
      <c r="R2327" s="8">
        <f>Table1[[#This Row],[post_time]]+8/24</f>
        <v>40373.96438657408</v>
      </c>
      <c r="S2327" s="3">
        <f>IF(Table1[[#This Row],[post_position]]=1,0,SUMIFS($F$2:F2327,$H$2:H2327,Table1[[#This Row],[post_position]]-1,$C$2:C2327,Table1[[#This Row],[topic_id]]))</f>
        <v>40372.992592592593</v>
      </c>
    </row>
    <row r="2328" spans="1:19" x14ac:dyDescent="0.25">
      <c r="A2328" s="7">
        <v>2358</v>
      </c>
      <c r="B2328" s="7">
        <v>1</v>
      </c>
      <c r="C2328" s="7">
        <v>589</v>
      </c>
      <c r="D2328" s="7">
        <v>1880</v>
      </c>
      <c r="E2328" s="2"/>
      <c r="F2328" s="8">
        <v>40373.717777777776</v>
      </c>
      <c r="G2328" s="7">
        <v>0</v>
      </c>
      <c r="H2328" s="7">
        <v>20</v>
      </c>
      <c r="I2328" s="7" t="b">
        <f t="shared" si="108"/>
        <v>0</v>
      </c>
      <c r="J2328" s="7" t="b">
        <f t="shared" si="109"/>
        <v>1</v>
      </c>
      <c r="K2328" s="7">
        <f t="shared" si="110"/>
        <v>0</v>
      </c>
      <c r="L2328" s="7">
        <f>WEEKDAY(Table1[[#This Row],[post_time]])</f>
        <v>4</v>
      </c>
      <c r="M2328" s="7">
        <f>VLOOKUP(Table1[[#This Row],[topic_id]],'All Topics Data'!$A$2:$I$1243,8,FALSE)</f>
        <v>40362.300694444442</v>
      </c>
      <c r="N2328" s="7">
        <f>Table1[[#This Row],[Hui Reply?]]*(Table1[[#This Row],[post_time]]-Table1[[#This Row],[timestamp of previous reply]])</f>
        <v>0</v>
      </c>
      <c r="O2328" s="3">
        <f>O2327+Table1[[#This Row],[Hui Reply?]]</f>
        <v>553</v>
      </c>
      <c r="P2328" s="19">
        <f>INT(Table1[[#This Row],[post_time]])</f>
        <v>40373</v>
      </c>
      <c r="Q2328" s="3">
        <f>IF(Table1[[#This Row],[Hui Reply?]],VLOOKUP(Table1[[#This Row],[topic_id]],'All Topics Data'!$A$2:$E$1243,5,FALSE),0)</f>
        <v>0</v>
      </c>
      <c r="R2328" s="8">
        <f>Table1[[#This Row],[post_time]]+8/24</f>
        <v>40374.051111111112</v>
      </c>
      <c r="S2328" s="3">
        <f>IF(Table1[[#This Row],[post_position]]=1,0,SUMIFS($F$2:F2328,$H$2:H2328,Table1[[#This Row],[post_position]]-1,$C$2:C2328,Table1[[#This Row],[topic_id]]))</f>
        <v>40373.440254629626</v>
      </c>
    </row>
    <row r="2329" spans="1:19" x14ac:dyDescent="0.25">
      <c r="A2329" s="7">
        <v>2359</v>
      </c>
      <c r="B2329" s="7">
        <v>1</v>
      </c>
      <c r="C2329" s="7">
        <v>612</v>
      </c>
      <c r="D2329" s="7">
        <v>6581</v>
      </c>
      <c r="E2329" s="2"/>
      <c r="F2329" s="8">
        <v>40373.746458333335</v>
      </c>
      <c r="G2329" s="7">
        <v>0</v>
      </c>
      <c r="H2329" s="7">
        <v>3</v>
      </c>
      <c r="I2329" s="7" t="b">
        <f t="shared" si="108"/>
        <v>0</v>
      </c>
      <c r="J2329" s="7" t="b">
        <f t="shared" si="109"/>
        <v>1</v>
      </c>
      <c r="K2329" s="7">
        <f t="shared" si="110"/>
        <v>0</v>
      </c>
      <c r="L2329" s="7">
        <f>WEEKDAY(Table1[[#This Row],[post_time]])</f>
        <v>4</v>
      </c>
      <c r="M2329" s="7">
        <f>VLOOKUP(Table1[[#This Row],[topic_id]],'All Topics Data'!$A$2:$I$1243,8,FALSE)</f>
        <v>40373.236111111109</v>
      </c>
      <c r="N2329" s="7">
        <f>Table1[[#This Row],[Hui Reply?]]*(Table1[[#This Row],[post_time]]-Table1[[#This Row],[timestamp of previous reply]])</f>
        <v>0</v>
      </c>
      <c r="O2329" s="3">
        <f>O2328+Table1[[#This Row],[Hui Reply?]]</f>
        <v>553</v>
      </c>
      <c r="P2329" s="19">
        <f>INT(Table1[[#This Row],[post_time]])</f>
        <v>40373</v>
      </c>
      <c r="Q2329" s="3">
        <f>IF(Table1[[#This Row],[Hui Reply?]],VLOOKUP(Table1[[#This Row],[topic_id]],'All Topics Data'!$A$2:$E$1243,5,FALSE),0)</f>
        <v>0</v>
      </c>
      <c r="R2329" s="8">
        <f>Table1[[#This Row],[post_time]]+8/24</f>
        <v>40374.079791666671</v>
      </c>
      <c r="S2329" s="3">
        <f>IF(Table1[[#This Row],[post_position]]=1,0,SUMIFS($F$2:F2329,$H$2:H2329,Table1[[#This Row],[post_position]]-1,$C$2:C2329,Table1[[#This Row],[topic_id]]))</f>
        <v>40373.297893518517</v>
      </c>
    </row>
    <row r="2330" spans="1:19" x14ac:dyDescent="0.25">
      <c r="A2330" s="7">
        <v>2360</v>
      </c>
      <c r="B2330" s="7">
        <v>1</v>
      </c>
      <c r="C2330" s="7">
        <v>611</v>
      </c>
      <c r="D2330" s="7">
        <v>24</v>
      </c>
      <c r="F2330" s="8">
        <v>40373.795925925922</v>
      </c>
      <c r="G2330" s="7">
        <v>0</v>
      </c>
      <c r="H2330" s="7">
        <v>5</v>
      </c>
      <c r="I2330" s="7" t="b">
        <f t="shared" si="108"/>
        <v>1</v>
      </c>
      <c r="J2330" s="7" t="b">
        <f t="shared" si="109"/>
        <v>1</v>
      </c>
      <c r="K2330" s="7">
        <f t="shared" si="110"/>
        <v>1</v>
      </c>
      <c r="L2330" s="7">
        <f>WEEKDAY(Table1[[#This Row],[post_time]])</f>
        <v>4</v>
      </c>
      <c r="M2330" s="7">
        <f>VLOOKUP(Table1[[#This Row],[topic_id]],'All Topics Data'!$A$2:$I$1243,8,FALSE)</f>
        <v>40372.588194444441</v>
      </c>
      <c r="N2330" s="7">
        <f>Table1[[#This Row],[Hui Reply?]]*(Table1[[#This Row],[post_time]]-Table1[[#This Row],[timestamp of previous reply]])</f>
        <v>0.16487268517812481</v>
      </c>
      <c r="O2330" s="3">
        <f>O2329+Table1[[#This Row],[Hui Reply?]]</f>
        <v>554</v>
      </c>
      <c r="P2330" s="19">
        <f>INT(Table1[[#This Row],[post_time]])</f>
        <v>40373</v>
      </c>
      <c r="Q2330" s="3" t="str">
        <f>IF(Table1[[#This Row],[Hui Reply?]],VLOOKUP(Table1[[#This Row],[topic_id]],'All Topics Data'!$A$2:$E$1243,5,FALSE),0)</f>
        <v>jade</v>
      </c>
      <c r="R2330" s="8">
        <f>Table1[[#This Row],[post_time]]+8/24</f>
        <v>40374.129259259258</v>
      </c>
      <c r="S2330" s="3">
        <f>IF(Table1[[#This Row],[post_position]]=1,0,SUMIFS($F$2:F2330,$H$2:H2330,Table1[[#This Row],[post_position]]-1,$C$2:C2330,Table1[[#This Row],[topic_id]]))</f>
        <v>40373.631053240744</v>
      </c>
    </row>
    <row r="2331" spans="1:19" x14ac:dyDescent="0.25">
      <c r="A2331" s="7">
        <v>2361</v>
      </c>
      <c r="B2331" s="7">
        <v>1</v>
      </c>
      <c r="C2331" s="7">
        <v>612</v>
      </c>
      <c r="D2331" s="7">
        <v>24</v>
      </c>
      <c r="E2331" s="2"/>
      <c r="F2331" s="8">
        <v>40374.023310185185</v>
      </c>
      <c r="G2331" s="7">
        <v>0</v>
      </c>
      <c r="H2331" s="7">
        <v>4</v>
      </c>
      <c r="I2331" s="7" t="b">
        <f t="shared" si="108"/>
        <v>1</v>
      </c>
      <c r="J2331" s="7" t="b">
        <f t="shared" si="109"/>
        <v>1</v>
      </c>
      <c r="K2331" s="7">
        <f t="shared" si="110"/>
        <v>1</v>
      </c>
      <c r="L2331" s="7">
        <f>WEEKDAY(Table1[[#This Row],[post_time]])</f>
        <v>5</v>
      </c>
      <c r="M2331" s="7">
        <f>VLOOKUP(Table1[[#This Row],[topic_id]],'All Topics Data'!$A$2:$I$1243,8,FALSE)</f>
        <v>40373.236111111109</v>
      </c>
      <c r="N2331" s="7">
        <f>Table1[[#This Row],[Hui Reply?]]*(Table1[[#This Row],[post_time]]-Table1[[#This Row],[timestamp of previous reply]])</f>
        <v>0.27685185184964212</v>
      </c>
      <c r="O2331" s="3">
        <f>O2330+Table1[[#This Row],[Hui Reply?]]</f>
        <v>555</v>
      </c>
      <c r="P2331" s="19">
        <f>INT(Table1[[#This Row],[post_time]])</f>
        <v>40374</v>
      </c>
      <c r="Q2331" s="3" t="str">
        <f>IF(Table1[[#This Row],[Hui Reply?]],VLOOKUP(Table1[[#This Row],[topic_id]],'All Topics Data'!$A$2:$E$1243,5,FALSE),0)</f>
        <v>Gruntie</v>
      </c>
      <c r="R2331" s="8">
        <f>Table1[[#This Row],[post_time]]+8/24</f>
        <v>40374.35664351852</v>
      </c>
      <c r="S2331" s="3">
        <f>IF(Table1[[#This Row],[post_position]]=1,0,SUMIFS($F$2:F2331,$H$2:H2331,Table1[[#This Row],[post_position]]-1,$C$2:C2331,Table1[[#This Row],[topic_id]]))</f>
        <v>40373.746458333335</v>
      </c>
    </row>
    <row r="2332" spans="1:19" x14ac:dyDescent="0.25">
      <c r="A2332" s="7">
        <v>2362</v>
      </c>
      <c r="B2332" s="7">
        <v>1</v>
      </c>
      <c r="C2332" s="7">
        <v>614</v>
      </c>
      <c r="D2332" s="7">
        <v>6566</v>
      </c>
      <c r="E2332" s="2"/>
      <c r="F2332" s="8">
        <v>40374.281145833331</v>
      </c>
      <c r="G2332" s="7">
        <v>0</v>
      </c>
      <c r="H2332" s="7">
        <v>1</v>
      </c>
      <c r="I2332" s="7" t="b">
        <f t="shared" si="108"/>
        <v>0</v>
      </c>
      <c r="J2332" s="7" t="b">
        <f t="shared" si="109"/>
        <v>0</v>
      </c>
      <c r="K2332" s="7">
        <f t="shared" si="110"/>
        <v>0</v>
      </c>
      <c r="L2332" s="7">
        <f>WEEKDAY(Table1[[#This Row],[post_time]])</f>
        <v>5</v>
      </c>
      <c r="M2332" s="7">
        <f>VLOOKUP(Table1[[#This Row],[topic_id]],'All Topics Data'!$A$2:$I$1243,8,FALSE)</f>
        <v>40374.280555555553</v>
      </c>
      <c r="N2332" s="7">
        <f>Table1[[#This Row],[Hui Reply?]]*(Table1[[#This Row],[post_time]]-Table1[[#This Row],[timestamp of previous reply]])</f>
        <v>0</v>
      </c>
      <c r="O2332" s="3">
        <f>O2331+Table1[[#This Row],[Hui Reply?]]</f>
        <v>555</v>
      </c>
      <c r="P2332" s="19">
        <f>INT(Table1[[#This Row],[post_time]])</f>
        <v>40374</v>
      </c>
      <c r="Q2332" s="3">
        <f>IF(Table1[[#This Row],[Hui Reply?]],VLOOKUP(Table1[[#This Row],[topic_id]],'All Topics Data'!$A$2:$E$1243,5,FALSE),0)</f>
        <v>0</v>
      </c>
      <c r="R2332" s="8">
        <f>Table1[[#This Row],[post_time]]+8/24</f>
        <v>40374.614479166667</v>
      </c>
      <c r="S2332" s="3">
        <f>IF(Table1[[#This Row],[post_position]]=1,0,SUMIFS($F$2:F2332,$H$2:H2332,Table1[[#This Row],[post_position]]-1,$C$2:C2332,Table1[[#This Row],[topic_id]]))</f>
        <v>0</v>
      </c>
    </row>
    <row r="2333" spans="1:19" x14ac:dyDescent="0.25">
      <c r="A2333" s="7">
        <v>2363</v>
      </c>
      <c r="B2333" s="7">
        <v>1</v>
      </c>
      <c r="C2333" s="7">
        <v>615</v>
      </c>
      <c r="D2333" s="7">
        <v>6566</v>
      </c>
      <c r="E2333" s="2"/>
      <c r="F2333" s="8">
        <v>40374.286909722221</v>
      </c>
      <c r="G2333" s="7">
        <v>0</v>
      </c>
      <c r="H2333" s="7">
        <v>1</v>
      </c>
      <c r="I2333" s="7" t="b">
        <f t="shared" si="108"/>
        <v>0</v>
      </c>
      <c r="J2333" s="7" t="b">
        <f t="shared" si="109"/>
        <v>0</v>
      </c>
      <c r="K2333" s="7">
        <f t="shared" si="110"/>
        <v>0</v>
      </c>
      <c r="L2333" s="7">
        <f>WEEKDAY(Table1[[#This Row],[post_time]])</f>
        <v>5</v>
      </c>
      <c r="M2333" s="7">
        <f>VLOOKUP(Table1[[#This Row],[topic_id]],'All Topics Data'!$A$2:$I$1243,8,FALSE)</f>
        <v>40374.286805555559</v>
      </c>
      <c r="N2333" s="7">
        <f>Table1[[#This Row],[Hui Reply?]]*(Table1[[#This Row],[post_time]]-Table1[[#This Row],[timestamp of previous reply]])</f>
        <v>0</v>
      </c>
      <c r="O2333" s="3">
        <f>O2332+Table1[[#This Row],[Hui Reply?]]</f>
        <v>555</v>
      </c>
      <c r="P2333" s="19">
        <f>INT(Table1[[#This Row],[post_time]])</f>
        <v>40374</v>
      </c>
      <c r="Q2333" s="3">
        <f>IF(Table1[[#This Row],[Hui Reply?]],VLOOKUP(Table1[[#This Row],[topic_id]],'All Topics Data'!$A$2:$E$1243,5,FALSE),0)</f>
        <v>0</v>
      </c>
      <c r="R2333" s="8">
        <f>Table1[[#This Row],[post_time]]+8/24</f>
        <v>40374.620243055557</v>
      </c>
      <c r="S2333" s="3">
        <f>IF(Table1[[#This Row],[post_position]]=1,0,SUMIFS($F$2:F2333,$H$2:H2333,Table1[[#This Row],[post_position]]-1,$C$2:C2333,Table1[[#This Row],[topic_id]]))</f>
        <v>0</v>
      </c>
    </row>
    <row r="2334" spans="1:19" x14ac:dyDescent="0.25">
      <c r="A2334" s="7">
        <v>2364</v>
      </c>
      <c r="B2334" s="7">
        <v>1</v>
      </c>
      <c r="C2334" s="7">
        <v>611</v>
      </c>
      <c r="D2334" s="7">
        <v>6556</v>
      </c>
      <c r="E2334" s="2"/>
      <c r="F2334" s="8">
        <v>40374.440300925926</v>
      </c>
      <c r="G2334" s="7">
        <v>0</v>
      </c>
      <c r="H2334" s="7">
        <v>6</v>
      </c>
      <c r="I2334" s="7" t="b">
        <f t="shared" si="108"/>
        <v>0</v>
      </c>
      <c r="J2334" s="7" t="b">
        <f t="shared" si="109"/>
        <v>1</v>
      </c>
      <c r="K2334" s="7">
        <f t="shared" si="110"/>
        <v>0</v>
      </c>
      <c r="L2334" s="7">
        <f>WEEKDAY(Table1[[#This Row],[post_time]])</f>
        <v>5</v>
      </c>
      <c r="M2334" s="7">
        <f>VLOOKUP(Table1[[#This Row],[topic_id]],'All Topics Data'!$A$2:$I$1243,8,FALSE)</f>
        <v>40372.588194444441</v>
      </c>
      <c r="N2334" s="7">
        <f>Table1[[#This Row],[Hui Reply?]]*(Table1[[#This Row],[post_time]]-Table1[[#This Row],[timestamp of previous reply]])</f>
        <v>0</v>
      </c>
      <c r="O2334" s="3">
        <f>O2333+Table1[[#This Row],[Hui Reply?]]</f>
        <v>555</v>
      </c>
      <c r="P2334" s="19">
        <f>INT(Table1[[#This Row],[post_time]])</f>
        <v>40374</v>
      </c>
      <c r="Q2334" s="3">
        <f>IF(Table1[[#This Row],[Hui Reply?]],VLOOKUP(Table1[[#This Row],[topic_id]],'All Topics Data'!$A$2:$E$1243,5,FALSE),0)</f>
        <v>0</v>
      </c>
      <c r="R2334" s="8">
        <f>Table1[[#This Row],[post_time]]+8/24</f>
        <v>40374.773634259262</v>
      </c>
      <c r="S2334" s="3">
        <f>IF(Table1[[#This Row],[post_position]]=1,0,SUMIFS($F$2:F2334,$H$2:H2334,Table1[[#This Row],[post_position]]-1,$C$2:C2334,Table1[[#This Row],[topic_id]]))</f>
        <v>40373.795925925922</v>
      </c>
    </row>
    <row r="2335" spans="1:19" x14ac:dyDescent="0.25">
      <c r="A2335" s="7">
        <v>2365</v>
      </c>
      <c r="B2335" s="7">
        <v>1</v>
      </c>
      <c r="C2335" s="7">
        <v>615</v>
      </c>
      <c r="D2335" s="7">
        <v>24</v>
      </c>
      <c r="E2335" s="2"/>
      <c r="F2335" s="8">
        <v>40374.449513888889</v>
      </c>
      <c r="G2335" s="7">
        <v>0</v>
      </c>
      <c r="H2335" s="7">
        <v>2</v>
      </c>
      <c r="I2335" s="7" t="b">
        <f t="shared" si="108"/>
        <v>1</v>
      </c>
      <c r="J2335" s="7" t="b">
        <f t="shared" si="109"/>
        <v>1</v>
      </c>
      <c r="K2335" s="7">
        <f t="shared" si="110"/>
        <v>1</v>
      </c>
      <c r="L2335" s="7">
        <f>WEEKDAY(Table1[[#This Row],[post_time]])</f>
        <v>5</v>
      </c>
      <c r="M2335" s="7">
        <f>VLOOKUP(Table1[[#This Row],[topic_id]],'All Topics Data'!$A$2:$I$1243,8,FALSE)</f>
        <v>40374.286805555559</v>
      </c>
      <c r="N2335" s="7">
        <f>Table1[[#This Row],[Hui Reply?]]*(Table1[[#This Row],[post_time]]-Table1[[#This Row],[timestamp of previous reply]])</f>
        <v>0.16260416666773381</v>
      </c>
      <c r="O2335" s="3">
        <f>O2334+Table1[[#This Row],[Hui Reply?]]</f>
        <v>556</v>
      </c>
      <c r="P2335" s="19">
        <f>INT(Table1[[#This Row],[post_time]])</f>
        <v>40374</v>
      </c>
      <c r="Q2335" s="3" t="str">
        <f>IF(Table1[[#This Row],[Hui Reply?]],VLOOKUP(Table1[[#This Row],[topic_id]],'All Topics Data'!$A$2:$E$1243,5,FALSE),0)</f>
        <v>waseem</v>
      </c>
      <c r="R2335" s="8">
        <f>Table1[[#This Row],[post_time]]+8/24</f>
        <v>40374.782847222225</v>
      </c>
      <c r="S2335" s="3">
        <f>IF(Table1[[#This Row],[post_position]]=1,0,SUMIFS($F$2:F2335,$H$2:H2335,Table1[[#This Row],[post_position]]-1,$C$2:C2335,Table1[[#This Row],[topic_id]]))</f>
        <v>40374.286909722221</v>
      </c>
    </row>
    <row r="2336" spans="1:19" x14ac:dyDescent="0.25">
      <c r="A2336" s="7">
        <v>2366</v>
      </c>
      <c r="B2336" s="7">
        <v>1</v>
      </c>
      <c r="C2336" s="7">
        <v>611</v>
      </c>
      <c r="D2336" s="7">
        <v>24</v>
      </c>
      <c r="E2336" s="2"/>
      <c r="F2336" s="8">
        <v>40374.554108796299</v>
      </c>
      <c r="G2336" s="7">
        <v>0</v>
      </c>
      <c r="H2336" s="7">
        <v>7</v>
      </c>
      <c r="I2336" s="7" t="b">
        <f t="shared" si="108"/>
        <v>1</v>
      </c>
      <c r="J2336" s="7" t="b">
        <f t="shared" si="109"/>
        <v>1</v>
      </c>
      <c r="K2336" s="7">
        <f t="shared" si="110"/>
        <v>1</v>
      </c>
      <c r="L2336" s="7">
        <f>WEEKDAY(Table1[[#This Row],[post_time]])</f>
        <v>5</v>
      </c>
      <c r="M2336" s="7">
        <f>VLOOKUP(Table1[[#This Row],[topic_id]],'All Topics Data'!$A$2:$I$1243,8,FALSE)</f>
        <v>40372.588194444441</v>
      </c>
      <c r="N2336" s="7">
        <f>Table1[[#This Row],[Hui Reply?]]*(Table1[[#This Row],[post_time]]-Table1[[#This Row],[timestamp of previous reply]])</f>
        <v>0.11380787037342088</v>
      </c>
      <c r="O2336" s="3">
        <f>O2335+Table1[[#This Row],[Hui Reply?]]</f>
        <v>557</v>
      </c>
      <c r="P2336" s="19">
        <f>INT(Table1[[#This Row],[post_time]])</f>
        <v>40374</v>
      </c>
      <c r="Q2336" s="3" t="str">
        <f>IF(Table1[[#This Row],[Hui Reply?]],VLOOKUP(Table1[[#This Row],[topic_id]],'All Topics Data'!$A$2:$E$1243,5,FALSE),0)</f>
        <v>jade</v>
      </c>
      <c r="R2336" s="8">
        <f>Table1[[#This Row],[post_time]]+8/24</f>
        <v>40374.887442129635</v>
      </c>
      <c r="S2336" s="3">
        <f>IF(Table1[[#This Row],[post_position]]=1,0,SUMIFS($F$2:F2336,$H$2:H2336,Table1[[#This Row],[post_position]]-1,$C$2:C2336,Table1[[#This Row],[topic_id]]))</f>
        <v>40374.440300925926</v>
      </c>
    </row>
    <row r="2337" spans="1:19" x14ac:dyDescent="0.25">
      <c r="A2337" s="7">
        <v>2367</v>
      </c>
      <c r="B2337" s="7">
        <v>1</v>
      </c>
      <c r="C2337" s="7">
        <v>615</v>
      </c>
      <c r="D2337" s="7">
        <v>6566</v>
      </c>
      <c r="E2337" s="2"/>
      <c r="F2337" s="8">
        <v>40374.563715277778</v>
      </c>
      <c r="G2337" s="7">
        <v>0</v>
      </c>
      <c r="H2337" s="7">
        <v>3</v>
      </c>
      <c r="I2337" s="7" t="b">
        <f t="shared" si="108"/>
        <v>0</v>
      </c>
      <c r="J2337" s="7" t="b">
        <f t="shared" si="109"/>
        <v>1</v>
      </c>
      <c r="K2337" s="7">
        <f t="shared" si="110"/>
        <v>0</v>
      </c>
      <c r="L2337" s="7">
        <f>WEEKDAY(Table1[[#This Row],[post_time]])</f>
        <v>5</v>
      </c>
      <c r="M2337" s="7">
        <f>VLOOKUP(Table1[[#This Row],[topic_id]],'All Topics Data'!$A$2:$I$1243,8,FALSE)</f>
        <v>40374.286805555559</v>
      </c>
      <c r="N2337" s="7">
        <f>Table1[[#This Row],[Hui Reply?]]*(Table1[[#This Row],[post_time]]-Table1[[#This Row],[timestamp of previous reply]])</f>
        <v>0</v>
      </c>
      <c r="O2337" s="3">
        <f>O2336+Table1[[#This Row],[Hui Reply?]]</f>
        <v>557</v>
      </c>
      <c r="P2337" s="19">
        <f>INT(Table1[[#This Row],[post_time]])</f>
        <v>40374</v>
      </c>
      <c r="Q2337" s="3">
        <f>IF(Table1[[#This Row],[Hui Reply?]],VLOOKUP(Table1[[#This Row],[topic_id]],'All Topics Data'!$A$2:$E$1243,5,FALSE),0)</f>
        <v>0</v>
      </c>
      <c r="R2337" s="8">
        <f>Table1[[#This Row],[post_time]]+8/24</f>
        <v>40374.897048611114</v>
      </c>
      <c r="S2337" s="3">
        <f>IF(Table1[[#This Row],[post_position]]=1,0,SUMIFS($F$2:F2337,$H$2:H2337,Table1[[#This Row],[post_position]]-1,$C$2:C2337,Table1[[#This Row],[topic_id]]))</f>
        <v>40374.449513888889</v>
      </c>
    </row>
    <row r="2338" spans="1:19" x14ac:dyDescent="0.25">
      <c r="A2338" s="7">
        <v>2368</v>
      </c>
      <c r="B2338" s="7">
        <v>1</v>
      </c>
      <c r="C2338" s="7">
        <v>615</v>
      </c>
      <c r="D2338" s="7">
        <v>24</v>
      </c>
      <c r="E2338" s="2"/>
      <c r="F2338" s="8">
        <v>40374.5702662037</v>
      </c>
      <c r="G2338" s="7">
        <v>0</v>
      </c>
      <c r="H2338" s="7">
        <v>4</v>
      </c>
      <c r="I2338" s="7" t="b">
        <f t="shared" si="108"/>
        <v>1</v>
      </c>
      <c r="J2338" s="7" t="b">
        <f t="shared" si="109"/>
        <v>1</v>
      </c>
      <c r="K2338" s="7">
        <f t="shared" si="110"/>
        <v>1</v>
      </c>
      <c r="L2338" s="7">
        <f>WEEKDAY(Table1[[#This Row],[post_time]])</f>
        <v>5</v>
      </c>
      <c r="M2338" s="7">
        <f>VLOOKUP(Table1[[#This Row],[topic_id]],'All Topics Data'!$A$2:$I$1243,8,FALSE)</f>
        <v>40374.286805555559</v>
      </c>
      <c r="N2338" s="7">
        <f>Table1[[#This Row],[Hui Reply?]]*(Table1[[#This Row],[post_time]]-Table1[[#This Row],[timestamp of previous reply]])</f>
        <v>6.5509259220561944E-3</v>
      </c>
      <c r="O2338" s="3">
        <f>O2337+Table1[[#This Row],[Hui Reply?]]</f>
        <v>558</v>
      </c>
      <c r="P2338" s="19">
        <f>INT(Table1[[#This Row],[post_time]])</f>
        <v>40374</v>
      </c>
      <c r="Q2338" s="3" t="str">
        <f>IF(Table1[[#This Row],[Hui Reply?]],VLOOKUP(Table1[[#This Row],[topic_id]],'All Topics Data'!$A$2:$E$1243,5,FALSE),0)</f>
        <v>waseem</v>
      </c>
      <c r="R2338" s="8">
        <f>Table1[[#This Row],[post_time]]+8/24</f>
        <v>40374.903599537036</v>
      </c>
      <c r="S2338" s="3">
        <f>IF(Table1[[#This Row],[post_position]]=1,0,SUMIFS($F$2:F2338,$H$2:H2338,Table1[[#This Row],[post_position]]-1,$C$2:C2338,Table1[[#This Row],[topic_id]]))</f>
        <v>40374.563715277778</v>
      </c>
    </row>
    <row r="2339" spans="1:19" x14ac:dyDescent="0.25">
      <c r="A2339" s="7">
        <v>2369</v>
      </c>
      <c r="B2339" s="7">
        <v>1</v>
      </c>
      <c r="C2339" s="7">
        <v>616</v>
      </c>
      <c r="D2339" s="7">
        <v>6583</v>
      </c>
      <c r="E2339" s="2"/>
      <c r="F2339" s="8">
        <v>40374.615046296298</v>
      </c>
      <c r="G2339" s="7">
        <v>0</v>
      </c>
      <c r="H2339" s="7">
        <v>1</v>
      </c>
      <c r="I2339" s="7" t="b">
        <f t="shared" si="108"/>
        <v>0</v>
      </c>
      <c r="J2339" s="7" t="b">
        <f t="shared" si="109"/>
        <v>0</v>
      </c>
      <c r="K2339" s="7">
        <f t="shared" si="110"/>
        <v>0</v>
      </c>
      <c r="L2339" s="7">
        <f>WEEKDAY(Table1[[#This Row],[post_time]])</f>
        <v>5</v>
      </c>
      <c r="M2339" s="7">
        <f>VLOOKUP(Table1[[#This Row],[topic_id]],'All Topics Data'!$A$2:$I$1243,8,FALSE)</f>
        <v>40374.614583333336</v>
      </c>
      <c r="N2339" s="7">
        <f>Table1[[#This Row],[Hui Reply?]]*(Table1[[#This Row],[post_time]]-Table1[[#This Row],[timestamp of previous reply]])</f>
        <v>0</v>
      </c>
      <c r="O2339" s="3">
        <f>O2338+Table1[[#This Row],[Hui Reply?]]</f>
        <v>558</v>
      </c>
      <c r="P2339" s="19">
        <f>INT(Table1[[#This Row],[post_time]])</f>
        <v>40374</v>
      </c>
      <c r="Q2339" s="3">
        <f>IF(Table1[[#This Row],[Hui Reply?]],VLOOKUP(Table1[[#This Row],[topic_id]],'All Topics Data'!$A$2:$E$1243,5,FALSE),0)</f>
        <v>0</v>
      </c>
      <c r="R2339" s="8">
        <f>Table1[[#This Row],[post_time]]+8/24</f>
        <v>40374.948379629634</v>
      </c>
      <c r="S2339" s="3">
        <f>IF(Table1[[#This Row],[post_position]]=1,0,SUMIFS($F$2:F2339,$H$2:H2339,Table1[[#This Row],[post_position]]-1,$C$2:C2339,Table1[[#This Row],[topic_id]]))</f>
        <v>0</v>
      </c>
    </row>
    <row r="2340" spans="1:19" x14ac:dyDescent="0.25">
      <c r="A2340" s="7">
        <v>2370</v>
      </c>
      <c r="B2340" s="7">
        <v>1</v>
      </c>
      <c r="C2340" s="7">
        <v>611</v>
      </c>
      <c r="D2340" s="7">
        <v>6556</v>
      </c>
      <c r="E2340" s="2"/>
      <c r="F2340" s="8">
        <v>40374.635671296295</v>
      </c>
      <c r="G2340" s="7">
        <v>0</v>
      </c>
      <c r="H2340" s="7">
        <v>8</v>
      </c>
      <c r="I2340" s="7" t="b">
        <f t="shared" si="108"/>
        <v>0</v>
      </c>
      <c r="J2340" s="7" t="b">
        <f t="shared" si="109"/>
        <v>1</v>
      </c>
      <c r="K2340" s="7">
        <f t="shared" si="110"/>
        <v>0</v>
      </c>
      <c r="L2340" s="7">
        <f>WEEKDAY(Table1[[#This Row],[post_time]])</f>
        <v>5</v>
      </c>
      <c r="M2340" s="7">
        <f>VLOOKUP(Table1[[#This Row],[topic_id]],'All Topics Data'!$A$2:$I$1243,8,FALSE)</f>
        <v>40372.588194444441</v>
      </c>
      <c r="N2340" s="7">
        <f>Table1[[#This Row],[Hui Reply?]]*(Table1[[#This Row],[post_time]]-Table1[[#This Row],[timestamp of previous reply]])</f>
        <v>0</v>
      </c>
      <c r="O2340" s="3">
        <f>O2339+Table1[[#This Row],[Hui Reply?]]</f>
        <v>558</v>
      </c>
      <c r="P2340" s="19">
        <f>INT(Table1[[#This Row],[post_time]])</f>
        <v>40374</v>
      </c>
      <c r="Q2340" s="3">
        <f>IF(Table1[[#This Row],[Hui Reply?]],VLOOKUP(Table1[[#This Row],[topic_id]],'All Topics Data'!$A$2:$E$1243,5,FALSE),0)</f>
        <v>0</v>
      </c>
      <c r="R2340" s="8">
        <f>Table1[[#This Row],[post_time]]+8/24</f>
        <v>40374.969004629631</v>
      </c>
      <c r="S2340" s="3">
        <f>IF(Table1[[#This Row],[post_position]]=1,0,SUMIFS($F$2:F2340,$H$2:H2340,Table1[[#This Row],[post_position]]-1,$C$2:C2340,Table1[[#This Row],[topic_id]]))</f>
        <v>40374.554108796299</v>
      </c>
    </row>
    <row r="2341" spans="1:19" x14ac:dyDescent="0.25">
      <c r="A2341" s="7">
        <v>2371</v>
      </c>
      <c r="B2341" s="7">
        <v>1</v>
      </c>
      <c r="C2341" s="7">
        <v>616</v>
      </c>
      <c r="D2341" s="7">
        <v>2865</v>
      </c>
      <c r="E2341" s="2"/>
      <c r="F2341" s="8">
        <v>40374.912789351853</v>
      </c>
      <c r="G2341" s="7">
        <v>0</v>
      </c>
      <c r="H2341" s="7">
        <v>2</v>
      </c>
      <c r="I2341" s="7" t="b">
        <f t="shared" si="108"/>
        <v>0</v>
      </c>
      <c r="J2341" s="7" t="b">
        <f t="shared" si="109"/>
        <v>1</v>
      </c>
      <c r="K2341" s="7">
        <f t="shared" si="110"/>
        <v>0</v>
      </c>
      <c r="L2341" s="7">
        <f>WEEKDAY(Table1[[#This Row],[post_time]])</f>
        <v>5</v>
      </c>
      <c r="M2341" s="7">
        <f>VLOOKUP(Table1[[#This Row],[topic_id]],'All Topics Data'!$A$2:$I$1243,8,FALSE)</f>
        <v>40374.614583333336</v>
      </c>
      <c r="N2341" s="7">
        <f>Table1[[#This Row],[Hui Reply?]]*(Table1[[#This Row],[post_time]]-Table1[[#This Row],[timestamp of previous reply]])</f>
        <v>0</v>
      </c>
      <c r="O2341" s="3">
        <f>O2340+Table1[[#This Row],[Hui Reply?]]</f>
        <v>558</v>
      </c>
      <c r="P2341" s="19">
        <f>INT(Table1[[#This Row],[post_time]])</f>
        <v>40374</v>
      </c>
      <c r="Q2341" s="3">
        <f>IF(Table1[[#This Row],[Hui Reply?]],VLOOKUP(Table1[[#This Row],[topic_id]],'All Topics Data'!$A$2:$E$1243,5,FALSE),0)</f>
        <v>0</v>
      </c>
      <c r="R2341" s="8">
        <f>Table1[[#This Row],[post_time]]+8/24</f>
        <v>40375.246122685188</v>
      </c>
      <c r="S2341" s="3">
        <f>IF(Table1[[#This Row],[post_position]]=1,0,SUMIFS($F$2:F2341,$H$2:H2341,Table1[[#This Row],[post_position]]-1,$C$2:C2341,Table1[[#This Row],[topic_id]]))</f>
        <v>40374.615046296298</v>
      </c>
    </row>
    <row r="2342" spans="1:19" x14ac:dyDescent="0.25">
      <c r="A2342" s="7">
        <v>2372</v>
      </c>
      <c r="B2342" s="7">
        <v>1</v>
      </c>
      <c r="C2342" s="7">
        <v>616</v>
      </c>
      <c r="D2342" s="7">
        <v>24</v>
      </c>
      <c r="F2342" s="8">
        <v>40375.016076388885</v>
      </c>
      <c r="G2342" s="7">
        <v>0</v>
      </c>
      <c r="H2342" s="7">
        <v>3</v>
      </c>
      <c r="I2342" s="7" t="b">
        <f t="shared" si="108"/>
        <v>1</v>
      </c>
      <c r="J2342" s="7" t="b">
        <f t="shared" si="109"/>
        <v>1</v>
      </c>
      <c r="K2342" s="7">
        <f t="shared" si="110"/>
        <v>1</v>
      </c>
      <c r="L2342" s="7">
        <f>WEEKDAY(Table1[[#This Row],[post_time]])</f>
        <v>6</v>
      </c>
      <c r="M2342" s="7">
        <f>VLOOKUP(Table1[[#This Row],[topic_id]],'All Topics Data'!$A$2:$I$1243,8,FALSE)</f>
        <v>40374.614583333336</v>
      </c>
      <c r="N2342" s="7">
        <f>Table1[[#This Row],[Hui Reply?]]*(Table1[[#This Row],[post_time]]-Table1[[#This Row],[timestamp of previous reply]])</f>
        <v>0.10328703703271458</v>
      </c>
      <c r="O2342" s="3">
        <f>O2341+Table1[[#This Row],[Hui Reply?]]</f>
        <v>559</v>
      </c>
      <c r="P2342" s="19">
        <f>INT(Table1[[#This Row],[post_time]])</f>
        <v>40375</v>
      </c>
      <c r="Q2342" s="3" t="str">
        <f>IF(Table1[[#This Row],[Hui Reply?]],VLOOKUP(Table1[[#This Row],[topic_id]],'All Topics Data'!$A$2:$E$1243,5,FALSE),0)</f>
        <v>trianna</v>
      </c>
      <c r="R2342" s="8">
        <f>Table1[[#This Row],[post_time]]+8/24</f>
        <v>40375.349409722221</v>
      </c>
      <c r="S2342" s="3">
        <f>IF(Table1[[#This Row],[post_position]]=1,0,SUMIFS($F$2:F2342,$H$2:H2342,Table1[[#This Row],[post_position]]-1,$C$2:C2342,Table1[[#This Row],[topic_id]]))</f>
        <v>40374.912789351853</v>
      </c>
    </row>
    <row r="2343" spans="1:19" x14ac:dyDescent="0.25">
      <c r="A2343" s="7">
        <v>2373</v>
      </c>
      <c r="B2343" s="7">
        <v>1</v>
      </c>
      <c r="C2343" s="7">
        <v>617</v>
      </c>
      <c r="D2343" s="7">
        <v>6520</v>
      </c>
      <c r="E2343" s="2"/>
      <c r="F2343" s="8">
        <v>40375.540451388886</v>
      </c>
      <c r="G2343" s="7">
        <v>0</v>
      </c>
      <c r="H2343" s="7">
        <v>1</v>
      </c>
      <c r="I2343" s="7" t="b">
        <f t="shared" si="108"/>
        <v>0</v>
      </c>
      <c r="J2343" s="7" t="b">
        <f t="shared" si="109"/>
        <v>0</v>
      </c>
      <c r="K2343" s="7">
        <f t="shared" si="110"/>
        <v>0</v>
      </c>
      <c r="L2343" s="7">
        <f>WEEKDAY(Table1[[#This Row],[post_time]])</f>
        <v>6</v>
      </c>
      <c r="M2343" s="7">
        <f>VLOOKUP(Table1[[#This Row],[topic_id]],'All Topics Data'!$A$2:$I$1243,8,FALSE)</f>
        <v>40375.540277777778</v>
      </c>
      <c r="N2343" s="7">
        <f>Table1[[#This Row],[Hui Reply?]]*(Table1[[#This Row],[post_time]]-Table1[[#This Row],[timestamp of previous reply]])</f>
        <v>0</v>
      </c>
      <c r="O2343" s="3">
        <f>O2342+Table1[[#This Row],[Hui Reply?]]</f>
        <v>559</v>
      </c>
      <c r="P2343" s="19">
        <f>INT(Table1[[#This Row],[post_time]])</f>
        <v>40375</v>
      </c>
      <c r="Q2343" s="3">
        <f>IF(Table1[[#This Row],[Hui Reply?]],VLOOKUP(Table1[[#This Row],[topic_id]],'All Topics Data'!$A$2:$E$1243,5,FALSE),0)</f>
        <v>0</v>
      </c>
      <c r="R2343" s="8">
        <f>Table1[[#This Row],[post_time]]+8/24</f>
        <v>40375.873784722222</v>
      </c>
      <c r="S2343" s="3">
        <f>IF(Table1[[#This Row],[post_position]]=1,0,SUMIFS($F$2:F2343,$H$2:H2343,Table1[[#This Row],[post_position]]-1,$C$2:C2343,Table1[[#This Row],[topic_id]]))</f>
        <v>0</v>
      </c>
    </row>
    <row r="2344" spans="1:19" x14ac:dyDescent="0.25">
      <c r="A2344" s="7">
        <v>2374</v>
      </c>
      <c r="B2344" s="7">
        <v>1</v>
      </c>
      <c r="C2344" s="7">
        <v>616</v>
      </c>
      <c r="D2344" s="7">
        <v>6583</v>
      </c>
      <c r="E2344" s="2"/>
      <c r="F2344" s="8">
        <v>40375.584282407406</v>
      </c>
      <c r="G2344" s="7">
        <v>0</v>
      </c>
      <c r="H2344" s="7">
        <v>4</v>
      </c>
      <c r="I2344" s="7" t="b">
        <f t="shared" si="108"/>
        <v>0</v>
      </c>
      <c r="J2344" s="7" t="b">
        <f t="shared" si="109"/>
        <v>1</v>
      </c>
      <c r="K2344" s="7">
        <f t="shared" si="110"/>
        <v>0</v>
      </c>
      <c r="L2344" s="7">
        <f>WEEKDAY(Table1[[#This Row],[post_time]])</f>
        <v>6</v>
      </c>
      <c r="M2344" s="7">
        <f>VLOOKUP(Table1[[#This Row],[topic_id]],'All Topics Data'!$A$2:$I$1243,8,FALSE)</f>
        <v>40374.614583333336</v>
      </c>
      <c r="N2344" s="7">
        <f>Table1[[#This Row],[Hui Reply?]]*(Table1[[#This Row],[post_time]]-Table1[[#This Row],[timestamp of previous reply]])</f>
        <v>0</v>
      </c>
      <c r="O2344" s="3">
        <f>O2343+Table1[[#This Row],[Hui Reply?]]</f>
        <v>559</v>
      </c>
      <c r="P2344" s="19">
        <f>INT(Table1[[#This Row],[post_time]])</f>
        <v>40375</v>
      </c>
      <c r="Q2344" s="3">
        <f>IF(Table1[[#This Row],[Hui Reply?]],VLOOKUP(Table1[[#This Row],[topic_id]],'All Topics Data'!$A$2:$E$1243,5,FALSE),0)</f>
        <v>0</v>
      </c>
      <c r="R2344" s="8">
        <f>Table1[[#This Row],[post_time]]+8/24</f>
        <v>40375.917615740742</v>
      </c>
      <c r="S2344" s="3">
        <f>IF(Table1[[#This Row],[post_position]]=1,0,SUMIFS($F$2:F2344,$H$2:H2344,Table1[[#This Row],[post_position]]-1,$C$2:C2344,Table1[[#This Row],[topic_id]]))</f>
        <v>40375.016076388885</v>
      </c>
    </row>
    <row r="2345" spans="1:19" x14ac:dyDescent="0.25">
      <c r="A2345" s="7">
        <v>2375</v>
      </c>
      <c r="B2345" s="7">
        <v>1</v>
      </c>
      <c r="C2345" s="7">
        <v>617</v>
      </c>
      <c r="D2345" s="7">
        <v>1</v>
      </c>
      <c r="F2345" s="8">
        <v>40375.636238425926</v>
      </c>
      <c r="G2345" s="7">
        <v>0</v>
      </c>
      <c r="H2345" s="7">
        <v>2</v>
      </c>
      <c r="I2345" s="7" t="b">
        <f t="shared" si="108"/>
        <v>0</v>
      </c>
      <c r="J2345" s="7" t="b">
        <f t="shared" si="109"/>
        <v>1</v>
      </c>
      <c r="K2345" s="7">
        <f t="shared" si="110"/>
        <v>0</v>
      </c>
      <c r="L2345" s="7">
        <f>WEEKDAY(Table1[[#This Row],[post_time]])</f>
        <v>6</v>
      </c>
      <c r="M2345" s="7">
        <f>VLOOKUP(Table1[[#This Row],[topic_id]],'All Topics Data'!$A$2:$I$1243,8,FALSE)</f>
        <v>40375.540277777778</v>
      </c>
      <c r="N2345" s="7">
        <f>Table1[[#This Row],[Hui Reply?]]*(Table1[[#This Row],[post_time]]-Table1[[#This Row],[timestamp of previous reply]])</f>
        <v>0</v>
      </c>
      <c r="O2345" s="3">
        <f>O2344+Table1[[#This Row],[Hui Reply?]]</f>
        <v>559</v>
      </c>
      <c r="P2345" s="19">
        <f>INT(Table1[[#This Row],[post_time]])</f>
        <v>40375</v>
      </c>
      <c r="Q2345" s="3">
        <f>IF(Table1[[#This Row],[Hui Reply?]],VLOOKUP(Table1[[#This Row],[topic_id]],'All Topics Data'!$A$2:$E$1243,5,FALSE),0)</f>
        <v>0</v>
      </c>
      <c r="R2345" s="8">
        <f>Table1[[#This Row],[post_time]]+8/24</f>
        <v>40375.969571759262</v>
      </c>
      <c r="S2345" s="3">
        <f>IF(Table1[[#This Row],[post_position]]=1,0,SUMIFS($F$2:F2345,$H$2:H2345,Table1[[#This Row],[post_position]]-1,$C$2:C2345,Table1[[#This Row],[topic_id]]))</f>
        <v>40375.540451388886</v>
      </c>
    </row>
    <row r="2346" spans="1:19" x14ac:dyDescent="0.25">
      <c r="A2346" s="7">
        <v>2376</v>
      </c>
      <c r="B2346" s="7">
        <v>1</v>
      </c>
      <c r="C2346" s="7">
        <v>618</v>
      </c>
      <c r="D2346" s="7">
        <v>5114</v>
      </c>
      <c r="E2346" s="2"/>
      <c r="F2346" s="8">
        <v>40375.9221412037</v>
      </c>
      <c r="G2346" s="7">
        <v>0</v>
      </c>
      <c r="H2346" s="7">
        <v>1</v>
      </c>
      <c r="I2346" s="7" t="b">
        <f t="shared" si="108"/>
        <v>0</v>
      </c>
      <c r="J2346" s="7" t="b">
        <f t="shared" si="109"/>
        <v>0</v>
      </c>
      <c r="K2346" s="7">
        <f t="shared" si="110"/>
        <v>0</v>
      </c>
      <c r="L2346" s="7">
        <f>WEEKDAY(Table1[[#This Row],[post_time]])</f>
        <v>6</v>
      </c>
      <c r="M2346" s="7">
        <f>VLOOKUP(Table1[[#This Row],[topic_id]],'All Topics Data'!$A$2:$I$1243,8,FALSE)</f>
        <v>40375.921527777777</v>
      </c>
      <c r="N2346" s="7">
        <f>Table1[[#This Row],[Hui Reply?]]*(Table1[[#This Row],[post_time]]-Table1[[#This Row],[timestamp of previous reply]])</f>
        <v>0</v>
      </c>
      <c r="O2346" s="3">
        <f>O2345+Table1[[#This Row],[Hui Reply?]]</f>
        <v>559</v>
      </c>
      <c r="P2346" s="19">
        <f>INT(Table1[[#This Row],[post_time]])</f>
        <v>40375</v>
      </c>
      <c r="Q2346" s="3">
        <f>IF(Table1[[#This Row],[Hui Reply?]],VLOOKUP(Table1[[#This Row],[topic_id]],'All Topics Data'!$A$2:$E$1243,5,FALSE),0)</f>
        <v>0</v>
      </c>
      <c r="R2346" s="8">
        <f>Table1[[#This Row],[post_time]]+8/24</f>
        <v>40376.255474537036</v>
      </c>
      <c r="S2346" s="3">
        <f>IF(Table1[[#This Row],[post_position]]=1,0,SUMIFS($F$2:F2346,$H$2:H2346,Table1[[#This Row],[post_position]]-1,$C$2:C2346,Table1[[#This Row],[topic_id]]))</f>
        <v>0</v>
      </c>
    </row>
    <row r="2347" spans="1:19" x14ac:dyDescent="0.25">
      <c r="A2347" s="7">
        <v>2377</v>
      </c>
      <c r="B2347" s="7">
        <v>4</v>
      </c>
      <c r="C2347" s="7">
        <v>2</v>
      </c>
      <c r="D2347" s="7">
        <v>6585</v>
      </c>
      <c r="E2347" s="2"/>
      <c r="F2347" s="8">
        <v>40375.927719907406</v>
      </c>
      <c r="G2347" s="7">
        <v>0</v>
      </c>
      <c r="H2347" s="7">
        <v>58</v>
      </c>
      <c r="I2347" s="7" t="b">
        <f t="shared" si="108"/>
        <v>0</v>
      </c>
      <c r="J2347" s="7" t="b">
        <f t="shared" si="109"/>
        <v>1</v>
      </c>
      <c r="K2347" s="7">
        <f t="shared" si="110"/>
        <v>0</v>
      </c>
      <c r="L2347" s="7">
        <f>WEEKDAY(Table1[[#This Row],[post_time]])</f>
        <v>6</v>
      </c>
      <c r="M2347" s="7">
        <f>VLOOKUP(Table1[[#This Row],[topic_id]],'All Topics Data'!$A$2:$I$1243,8,FALSE)</f>
        <v>40019.929861111108</v>
      </c>
      <c r="N2347" s="7">
        <f>Table1[[#This Row],[Hui Reply?]]*(Table1[[#This Row],[post_time]]-Table1[[#This Row],[timestamp of previous reply]])</f>
        <v>0</v>
      </c>
      <c r="O2347" s="3">
        <f>O2346+Table1[[#This Row],[Hui Reply?]]</f>
        <v>559</v>
      </c>
      <c r="P2347" s="19">
        <f>INT(Table1[[#This Row],[post_time]])</f>
        <v>40375</v>
      </c>
      <c r="Q2347" s="3">
        <f>IF(Table1[[#This Row],[Hui Reply?]],VLOOKUP(Table1[[#This Row],[topic_id]],'All Topics Data'!$A$2:$E$1243,5,FALSE),0)</f>
        <v>0</v>
      </c>
      <c r="R2347" s="8">
        <f>Table1[[#This Row],[post_time]]+8/24</f>
        <v>40376.261053240742</v>
      </c>
      <c r="S2347" s="3">
        <f>IF(Table1[[#This Row],[post_position]]=1,0,SUMIFS($F$2:F2347,$H$2:H2347,Table1[[#This Row],[post_position]]-1,$C$2:C2347,Table1[[#This Row],[topic_id]]))</f>
        <v>40365.727627314816</v>
      </c>
    </row>
    <row r="2348" spans="1:19" x14ac:dyDescent="0.25">
      <c r="A2348" s="7">
        <v>2378</v>
      </c>
      <c r="B2348" s="7">
        <v>1</v>
      </c>
      <c r="C2348" s="7">
        <v>618</v>
      </c>
      <c r="D2348" s="7">
        <v>24</v>
      </c>
      <c r="F2348" s="8">
        <v>40376.081342592595</v>
      </c>
      <c r="G2348" s="7">
        <v>0</v>
      </c>
      <c r="H2348" s="7">
        <v>2</v>
      </c>
      <c r="I2348" s="7" t="b">
        <f t="shared" si="108"/>
        <v>1</v>
      </c>
      <c r="J2348" s="7" t="b">
        <f t="shared" si="109"/>
        <v>1</v>
      </c>
      <c r="K2348" s="7">
        <f t="shared" si="110"/>
        <v>1</v>
      </c>
      <c r="L2348" s="7">
        <f>WEEKDAY(Table1[[#This Row],[post_time]])</f>
        <v>7</v>
      </c>
      <c r="M2348" s="7">
        <f>VLOOKUP(Table1[[#This Row],[topic_id]],'All Topics Data'!$A$2:$I$1243,8,FALSE)</f>
        <v>40375.921527777777</v>
      </c>
      <c r="N2348" s="7">
        <f>Table1[[#This Row],[Hui Reply?]]*(Table1[[#This Row],[post_time]]-Table1[[#This Row],[timestamp of previous reply]])</f>
        <v>0.15920138889487134</v>
      </c>
      <c r="O2348" s="3">
        <f>O2347+Table1[[#This Row],[Hui Reply?]]</f>
        <v>560</v>
      </c>
      <c r="P2348" s="19">
        <f>INT(Table1[[#This Row],[post_time]])</f>
        <v>40376</v>
      </c>
      <c r="Q2348" s="3" t="str">
        <f>IF(Table1[[#This Row],[Hui Reply?]],VLOOKUP(Table1[[#This Row],[topic_id]],'All Topics Data'!$A$2:$E$1243,5,FALSE),0)</f>
        <v>Henrique Carvalho</v>
      </c>
      <c r="R2348" s="8">
        <f>Table1[[#This Row],[post_time]]+8/24</f>
        <v>40376.414675925931</v>
      </c>
      <c r="S2348" s="3">
        <f>IF(Table1[[#This Row],[post_position]]=1,0,SUMIFS($F$2:F2348,$H$2:H2348,Table1[[#This Row],[post_position]]-1,$C$2:C2348,Table1[[#This Row],[topic_id]]))</f>
        <v>40375.9221412037</v>
      </c>
    </row>
    <row r="2349" spans="1:19" x14ac:dyDescent="0.25">
      <c r="A2349" s="7">
        <v>2379</v>
      </c>
      <c r="B2349" s="7">
        <v>1</v>
      </c>
      <c r="C2349" s="7">
        <v>611</v>
      </c>
      <c r="D2349" s="7">
        <v>24</v>
      </c>
      <c r="E2349" s="2"/>
      <c r="F2349" s="8">
        <v>40376.123483796298</v>
      </c>
      <c r="G2349" s="7">
        <v>0</v>
      </c>
      <c r="H2349" s="7">
        <v>9</v>
      </c>
      <c r="I2349" s="7" t="b">
        <f t="shared" si="108"/>
        <v>1</v>
      </c>
      <c r="J2349" s="7" t="b">
        <f t="shared" si="109"/>
        <v>1</v>
      </c>
      <c r="K2349" s="7">
        <f t="shared" si="110"/>
        <v>1</v>
      </c>
      <c r="L2349" s="7">
        <f>WEEKDAY(Table1[[#This Row],[post_time]])</f>
        <v>7</v>
      </c>
      <c r="M2349" s="7">
        <f>VLOOKUP(Table1[[#This Row],[topic_id]],'All Topics Data'!$A$2:$I$1243,8,FALSE)</f>
        <v>40372.588194444441</v>
      </c>
      <c r="N2349" s="7">
        <f>Table1[[#This Row],[Hui Reply?]]*(Table1[[#This Row],[post_time]]-Table1[[#This Row],[timestamp of previous reply]])</f>
        <v>1.4878125000032014</v>
      </c>
      <c r="O2349" s="3">
        <f>O2348+Table1[[#This Row],[Hui Reply?]]</f>
        <v>561</v>
      </c>
      <c r="P2349" s="19">
        <f>INT(Table1[[#This Row],[post_time]])</f>
        <v>40376</v>
      </c>
      <c r="Q2349" s="3" t="str">
        <f>IF(Table1[[#This Row],[Hui Reply?]],VLOOKUP(Table1[[#This Row],[topic_id]],'All Topics Data'!$A$2:$E$1243,5,FALSE),0)</f>
        <v>jade</v>
      </c>
      <c r="R2349" s="8">
        <f>Table1[[#This Row],[post_time]]+8/24</f>
        <v>40376.456817129634</v>
      </c>
      <c r="S2349" s="3">
        <f>IF(Table1[[#This Row],[post_position]]=1,0,SUMIFS($F$2:F2349,$H$2:H2349,Table1[[#This Row],[post_position]]-1,$C$2:C2349,Table1[[#This Row],[topic_id]]))</f>
        <v>40374.635671296295</v>
      </c>
    </row>
    <row r="2350" spans="1:19" x14ac:dyDescent="0.25">
      <c r="A2350" s="7">
        <v>2380</v>
      </c>
      <c r="B2350" s="7">
        <v>1</v>
      </c>
      <c r="C2350" s="7">
        <v>614</v>
      </c>
      <c r="D2350" s="7">
        <v>24</v>
      </c>
      <c r="E2350" s="2"/>
      <c r="F2350" s="8">
        <v>40376.282314814816</v>
      </c>
      <c r="G2350" s="7">
        <v>0</v>
      </c>
      <c r="H2350" s="7">
        <v>2</v>
      </c>
      <c r="I2350" s="7" t="b">
        <f t="shared" si="108"/>
        <v>1</v>
      </c>
      <c r="J2350" s="7" t="b">
        <f t="shared" si="109"/>
        <v>1</v>
      </c>
      <c r="K2350" s="7">
        <f t="shared" si="110"/>
        <v>1</v>
      </c>
      <c r="L2350" s="7">
        <f>WEEKDAY(Table1[[#This Row],[post_time]])</f>
        <v>7</v>
      </c>
      <c r="M2350" s="7">
        <f>VLOOKUP(Table1[[#This Row],[topic_id]],'All Topics Data'!$A$2:$I$1243,8,FALSE)</f>
        <v>40374.280555555553</v>
      </c>
      <c r="N2350" s="7">
        <f>Table1[[#This Row],[Hui Reply?]]*(Table1[[#This Row],[post_time]]-Table1[[#This Row],[timestamp of previous reply]])</f>
        <v>2.0011689814855345</v>
      </c>
      <c r="O2350" s="3">
        <f>O2349+Table1[[#This Row],[Hui Reply?]]</f>
        <v>562</v>
      </c>
      <c r="P2350" s="19">
        <f>INT(Table1[[#This Row],[post_time]])</f>
        <v>40376</v>
      </c>
      <c r="Q2350" s="3" t="str">
        <f>IF(Table1[[#This Row],[Hui Reply?]],VLOOKUP(Table1[[#This Row],[topic_id]],'All Topics Data'!$A$2:$E$1243,5,FALSE),0)</f>
        <v>waseem</v>
      </c>
      <c r="R2350" s="8">
        <f>Table1[[#This Row],[post_time]]+8/24</f>
        <v>40376.615648148152</v>
      </c>
      <c r="S2350" s="3">
        <f>IF(Table1[[#This Row],[post_position]]=1,0,SUMIFS($F$2:F2350,$H$2:H2350,Table1[[#This Row],[post_position]]-1,$C$2:C2350,Table1[[#This Row],[topic_id]]))</f>
        <v>40374.281145833331</v>
      </c>
    </row>
    <row r="2351" spans="1:19" x14ac:dyDescent="0.25">
      <c r="A2351" s="7">
        <v>2381</v>
      </c>
      <c r="B2351" s="7">
        <v>1</v>
      </c>
      <c r="C2351" s="7">
        <v>298</v>
      </c>
      <c r="D2351" s="7">
        <v>2543</v>
      </c>
      <c r="E2351" s="2"/>
      <c r="F2351" s="8">
        <v>40376.467905092592</v>
      </c>
      <c r="G2351" s="7">
        <v>0</v>
      </c>
      <c r="H2351" s="7">
        <v>4</v>
      </c>
      <c r="I2351" s="7" t="b">
        <f t="shared" si="108"/>
        <v>0</v>
      </c>
      <c r="J2351" s="7" t="b">
        <f t="shared" si="109"/>
        <v>1</v>
      </c>
      <c r="K2351" s="7">
        <f t="shared" si="110"/>
        <v>0</v>
      </c>
      <c r="L2351" s="7">
        <f>WEEKDAY(Table1[[#This Row],[post_time]])</f>
        <v>7</v>
      </c>
      <c r="M2351" s="7">
        <f>VLOOKUP(Table1[[#This Row],[topic_id]],'All Topics Data'!$A$2:$I$1243,8,FALSE)</f>
        <v>40236.401388888888</v>
      </c>
      <c r="N2351" s="7">
        <f>Table1[[#This Row],[Hui Reply?]]*(Table1[[#This Row],[post_time]]-Table1[[#This Row],[timestamp of previous reply]])</f>
        <v>0</v>
      </c>
      <c r="O2351" s="3">
        <f>O2350+Table1[[#This Row],[Hui Reply?]]</f>
        <v>562</v>
      </c>
      <c r="P2351" s="19">
        <f>INT(Table1[[#This Row],[post_time]])</f>
        <v>40376</v>
      </c>
      <c r="Q2351" s="3">
        <f>IF(Table1[[#This Row],[Hui Reply?]],VLOOKUP(Table1[[#This Row],[topic_id]],'All Topics Data'!$A$2:$E$1243,5,FALSE),0)</f>
        <v>0</v>
      </c>
      <c r="R2351" s="8">
        <f>Table1[[#This Row],[post_time]]+8/24</f>
        <v>40376.801238425927</v>
      </c>
      <c r="S2351" s="3">
        <f>IF(Table1[[#This Row],[post_position]]=1,0,SUMIFS($F$2:F2351,$H$2:H2351,Table1[[#This Row],[post_position]]-1,$C$2:C2351,Table1[[#This Row],[topic_id]]))</f>
        <v>40238.451365740744</v>
      </c>
    </row>
    <row r="2352" spans="1:19" x14ac:dyDescent="0.25">
      <c r="A2352" s="7">
        <v>2382</v>
      </c>
      <c r="B2352" s="7">
        <v>1</v>
      </c>
      <c r="C2352" s="7">
        <v>618</v>
      </c>
      <c r="D2352" s="7">
        <v>5114</v>
      </c>
      <c r="E2352" s="2"/>
      <c r="F2352" s="8">
        <v>40376.578738425924</v>
      </c>
      <c r="G2352" s="7">
        <v>0</v>
      </c>
      <c r="H2352" s="7">
        <v>3</v>
      </c>
      <c r="I2352" s="7" t="b">
        <f t="shared" si="108"/>
        <v>0</v>
      </c>
      <c r="J2352" s="7" t="b">
        <f t="shared" si="109"/>
        <v>1</v>
      </c>
      <c r="K2352" s="7">
        <f t="shared" si="110"/>
        <v>0</v>
      </c>
      <c r="L2352" s="7">
        <f>WEEKDAY(Table1[[#This Row],[post_time]])</f>
        <v>7</v>
      </c>
      <c r="M2352" s="7">
        <f>VLOOKUP(Table1[[#This Row],[topic_id]],'All Topics Data'!$A$2:$I$1243,8,FALSE)</f>
        <v>40375.921527777777</v>
      </c>
      <c r="N2352" s="7">
        <f>Table1[[#This Row],[Hui Reply?]]*(Table1[[#This Row],[post_time]]-Table1[[#This Row],[timestamp of previous reply]])</f>
        <v>0</v>
      </c>
      <c r="O2352" s="3">
        <f>O2351+Table1[[#This Row],[Hui Reply?]]</f>
        <v>562</v>
      </c>
      <c r="P2352" s="19">
        <f>INT(Table1[[#This Row],[post_time]])</f>
        <v>40376</v>
      </c>
      <c r="Q2352" s="3">
        <f>IF(Table1[[#This Row],[Hui Reply?]],VLOOKUP(Table1[[#This Row],[topic_id]],'All Topics Data'!$A$2:$E$1243,5,FALSE),0)</f>
        <v>0</v>
      </c>
      <c r="R2352" s="8">
        <f>Table1[[#This Row],[post_time]]+8/24</f>
        <v>40376.91207175926</v>
      </c>
      <c r="S2352" s="3">
        <f>IF(Table1[[#This Row],[post_position]]=1,0,SUMIFS($F$2:F2352,$H$2:H2352,Table1[[#This Row],[post_position]]-1,$C$2:C2352,Table1[[#This Row],[topic_id]]))</f>
        <v>40376.081342592595</v>
      </c>
    </row>
    <row r="2353" spans="1:19" x14ac:dyDescent="0.25">
      <c r="A2353" s="7">
        <v>2383</v>
      </c>
      <c r="B2353" s="7">
        <v>1</v>
      </c>
      <c r="C2353" s="7">
        <v>618</v>
      </c>
      <c r="D2353" s="7">
        <v>24</v>
      </c>
      <c r="F2353" s="8">
        <v>40376.60396990741</v>
      </c>
      <c r="G2353" s="7">
        <v>0</v>
      </c>
      <c r="H2353" s="7">
        <v>4</v>
      </c>
      <c r="I2353" s="7" t="b">
        <f t="shared" si="108"/>
        <v>1</v>
      </c>
      <c r="J2353" s="7" t="b">
        <f t="shared" si="109"/>
        <v>1</v>
      </c>
      <c r="K2353" s="7">
        <f t="shared" si="110"/>
        <v>1</v>
      </c>
      <c r="L2353" s="7">
        <f>WEEKDAY(Table1[[#This Row],[post_time]])</f>
        <v>7</v>
      </c>
      <c r="M2353" s="7">
        <f>VLOOKUP(Table1[[#This Row],[topic_id]],'All Topics Data'!$A$2:$I$1243,8,FALSE)</f>
        <v>40375.921527777777</v>
      </c>
      <c r="N2353" s="7">
        <f>Table1[[#This Row],[Hui Reply?]]*(Table1[[#This Row],[post_time]]-Table1[[#This Row],[timestamp of previous reply]])</f>
        <v>2.5231481486116536E-2</v>
      </c>
      <c r="O2353" s="3">
        <f>O2352+Table1[[#This Row],[Hui Reply?]]</f>
        <v>563</v>
      </c>
      <c r="P2353" s="19">
        <f>INT(Table1[[#This Row],[post_time]])</f>
        <v>40376</v>
      </c>
      <c r="Q2353" s="3" t="str">
        <f>IF(Table1[[#This Row],[Hui Reply?]],VLOOKUP(Table1[[#This Row],[topic_id]],'All Topics Data'!$A$2:$E$1243,5,FALSE),0)</f>
        <v>Henrique Carvalho</v>
      </c>
      <c r="R2353" s="8">
        <f>Table1[[#This Row],[post_time]]+8/24</f>
        <v>40376.937303240746</v>
      </c>
      <c r="S2353" s="3">
        <f>IF(Table1[[#This Row],[post_position]]=1,0,SUMIFS($F$2:F2353,$H$2:H2353,Table1[[#This Row],[post_position]]-1,$C$2:C2353,Table1[[#This Row],[topic_id]]))</f>
        <v>40376.578738425924</v>
      </c>
    </row>
    <row r="2354" spans="1:19" x14ac:dyDescent="0.25">
      <c r="A2354" s="7">
        <v>2384</v>
      </c>
      <c r="B2354" s="7">
        <v>1</v>
      </c>
      <c r="C2354" s="7">
        <v>618</v>
      </c>
      <c r="D2354" s="7">
        <v>5114</v>
      </c>
      <c r="E2354" s="2"/>
      <c r="F2354" s="8">
        <v>40376.687060185184</v>
      </c>
      <c r="G2354" s="7">
        <v>0</v>
      </c>
      <c r="H2354" s="7">
        <v>5</v>
      </c>
      <c r="I2354" s="7" t="b">
        <f t="shared" si="108"/>
        <v>0</v>
      </c>
      <c r="J2354" s="7" t="b">
        <f t="shared" si="109"/>
        <v>1</v>
      </c>
      <c r="K2354" s="7">
        <f t="shared" si="110"/>
        <v>0</v>
      </c>
      <c r="L2354" s="7">
        <f>WEEKDAY(Table1[[#This Row],[post_time]])</f>
        <v>7</v>
      </c>
      <c r="M2354" s="7">
        <f>VLOOKUP(Table1[[#This Row],[topic_id]],'All Topics Data'!$A$2:$I$1243,8,FALSE)</f>
        <v>40375.921527777777</v>
      </c>
      <c r="N2354" s="7">
        <f>Table1[[#This Row],[Hui Reply?]]*(Table1[[#This Row],[post_time]]-Table1[[#This Row],[timestamp of previous reply]])</f>
        <v>0</v>
      </c>
      <c r="O2354" s="3">
        <f>O2353+Table1[[#This Row],[Hui Reply?]]</f>
        <v>563</v>
      </c>
      <c r="P2354" s="19">
        <f>INT(Table1[[#This Row],[post_time]])</f>
        <v>40376</v>
      </c>
      <c r="Q2354" s="3">
        <f>IF(Table1[[#This Row],[Hui Reply?]],VLOOKUP(Table1[[#This Row],[topic_id]],'All Topics Data'!$A$2:$E$1243,5,FALSE),0)</f>
        <v>0</v>
      </c>
      <c r="R2354" s="8">
        <f>Table1[[#This Row],[post_time]]+8/24</f>
        <v>40377.02039351852</v>
      </c>
      <c r="S2354" s="3">
        <f>IF(Table1[[#This Row],[post_position]]=1,0,SUMIFS($F$2:F2354,$H$2:H2354,Table1[[#This Row],[post_position]]-1,$C$2:C2354,Table1[[#This Row],[topic_id]]))</f>
        <v>40376.60396990741</v>
      </c>
    </row>
    <row r="2355" spans="1:19" x14ac:dyDescent="0.25">
      <c r="A2355" s="7">
        <v>2385</v>
      </c>
      <c r="B2355" s="7">
        <v>1</v>
      </c>
      <c r="C2355" s="7">
        <v>618</v>
      </c>
      <c r="D2355" s="7">
        <v>24</v>
      </c>
      <c r="E2355" s="2"/>
      <c r="F2355" s="8">
        <v>40378.157951388886</v>
      </c>
      <c r="G2355" s="7">
        <v>0</v>
      </c>
      <c r="H2355" s="7">
        <v>6</v>
      </c>
      <c r="I2355" s="7" t="b">
        <f t="shared" si="108"/>
        <v>1</v>
      </c>
      <c r="J2355" s="7" t="b">
        <f t="shared" si="109"/>
        <v>1</v>
      </c>
      <c r="K2355" s="7">
        <f t="shared" si="110"/>
        <v>1</v>
      </c>
      <c r="L2355" s="7">
        <f>WEEKDAY(Table1[[#This Row],[post_time]])</f>
        <v>2</v>
      </c>
      <c r="M2355" s="7">
        <f>VLOOKUP(Table1[[#This Row],[topic_id]],'All Topics Data'!$A$2:$I$1243,8,FALSE)</f>
        <v>40375.921527777777</v>
      </c>
      <c r="N2355" s="7">
        <f>Table1[[#This Row],[Hui Reply?]]*(Table1[[#This Row],[post_time]]-Table1[[#This Row],[timestamp of previous reply]])</f>
        <v>1.4708912037021946</v>
      </c>
      <c r="O2355" s="3">
        <f>O2354+Table1[[#This Row],[Hui Reply?]]</f>
        <v>564</v>
      </c>
      <c r="P2355" s="19">
        <f>INT(Table1[[#This Row],[post_time]])</f>
        <v>40378</v>
      </c>
      <c r="Q2355" s="3" t="str">
        <f>IF(Table1[[#This Row],[Hui Reply?]],VLOOKUP(Table1[[#This Row],[topic_id]],'All Topics Data'!$A$2:$E$1243,5,FALSE),0)</f>
        <v>Henrique Carvalho</v>
      </c>
      <c r="R2355" s="8">
        <f>Table1[[#This Row],[post_time]]+8/24</f>
        <v>40378.491284722222</v>
      </c>
      <c r="S2355" s="3">
        <f>IF(Table1[[#This Row],[post_position]]=1,0,SUMIFS($F$2:F2355,$H$2:H2355,Table1[[#This Row],[post_position]]-1,$C$2:C2355,Table1[[#This Row],[topic_id]]))</f>
        <v>40376.687060185184</v>
      </c>
    </row>
    <row r="2356" spans="1:19" x14ac:dyDescent="0.25">
      <c r="A2356" s="7">
        <v>2386</v>
      </c>
      <c r="B2356" s="7">
        <v>1</v>
      </c>
      <c r="C2356" s="7">
        <v>617</v>
      </c>
      <c r="D2356" s="7">
        <v>6520</v>
      </c>
      <c r="F2356" s="8">
        <v>40378.398275462961</v>
      </c>
      <c r="G2356" s="7">
        <v>0</v>
      </c>
      <c r="H2356" s="7">
        <v>3</v>
      </c>
      <c r="I2356" s="7" t="b">
        <f t="shared" si="108"/>
        <v>0</v>
      </c>
      <c r="J2356" s="7" t="b">
        <f t="shared" si="109"/>
        <v>1</v>
      </c>
      <c r="K2356" s="7">
        <f t="shared" si="110"/>
        <v>0</v>
      </c>
      <c r="L2356" s="7">
        <f>WEEKDAY(Table1[[#This Row],[post_time]])</f>
        <v>2</v>
      </c>
      <c r="M2356" s="7">
        <f>VLOOKUP(Table1[[#This Row],[topic_id]],'All Topics Data'!$A$2:$I$1243,8,FALSE)</f>
        <v>40375.540277777778</v>
      </c>
      <c r="N2356" s="7">
        <f>Table1[[#This Row],[Hui Reply?]]*(Table1[[#This Row],[post_time]]-Table1[[#This Row],[timestamp of previous reply]])</f>
        <v>0</v>
      </c>
      <c r="O2356" s="3">
        <f>O2355+Table1[[#This Row],[Hui Reply?]]</f>
        <v>564</v>
      </c>
      <c r="P2356" s="19">
        <f>INT(Table1[[#This Row],[post_time]])</f>
        <v>40378</v>
      </c>
      <c r="Q2356" s="3">
        <f>IF(Table1[[#This Row],[Hui Reply?]],VLOOKUP(Table1[[#This Row],[topic_id]],'All Topics Data'!$A$2:$E$1243,5,FALSE),0)</f>
        <v>0</v>
      </c>
      <c r="R2356" s="8">
        <f>Table1[[#This Row],[post_time]]+8/24</f>
        <v>40378.731608796297</v>
      </c>
      <c r="S2356" s="3">
        <f>IF(Table1[[#This Row],[post_position]]=1,0,SUMIFS($F$2:F2356,$H$2:H2356,Table1[[#This Row],[post_position]]-1,$C$2:C2356,Table1[[#This Row],[topic_id]]))</f>
        <v>40375.636238425926</v>
      </c>
    </row>
    <row r="2357" spans="1:19" x14ac:dyDescent="0.25">
      <c r="A2357" s="7">
        <v>2387</v>
      </c>
      <c r="B2357" s="7">
        <v>1</v>
      </c>
      <c r="C2357" s="7">
        <v>619</v>
      </c>
      <c r="D2357" s="7">
        <v>6520</v>
      </c>
      <c r="E2357" s="2"/>
      <c r="F2357" s="8">
        <v>40378.401365740741</v>
      </c>
      <c r="G2357" s="7">
        <v>0</v>
      </c>
      <c r="H2357" s="7">
        <v>1</v>
      </c>
      <c r="I2357" s="7" t="b">
        <f t="shared" si="108"/>
        <v>0</v>
      </c>
      <c r="J2357" s="7" t="b">
        <f t="shared" si="109"/>
        <v>0</v>
      </c>
      <c r="K2357" s="7">
        <f t="shared" si="110"/>
        <v>0</v>
      </c>
      <c r="L2357" s="7">
        <f>WEEKDAY(Table1[[#This Row],[post_time]])</f>
        <v>2</v>
      </c>
      <c r="M2357" s="7">
        <f>VLOOKUP(Table1[[#This Row],[topic_id]],'All Topics Data'!$A$2:$I$1243,8,FALSE)</f>
        <v>40378.400694444441</v>
      </c>
      <c r="N2357" s="7">
        <f>Table1[[#This Row],[Hui Reply?]]*(Table1[[#This Row],[post_time]]-Table1[[#This Row],[timestamp of previous reply]])</f>
        <v>0</v>
      </c>
      <c r="O2357" s="3">
        <f>O2356+Table1[[#This Row],[Hui Reply?]]</f>
        <v>564</v>
      </c>
      <c r="P2357" s="19">
        <f>INT(Table1[[#This Row],[post_time]])</f>
        <v>40378</v>
      </c>
      <c r="Q2357" s="3">
        <f>IF(Table1[[#This Row],[Hui Reply?]],VLOOKUP(Table1[[#This Row],[topic_id]],'All Topics Data'!$A$2:$E$1243,5,FALSE),0)</f>
        <v>0</v>
      </c>
      <c r="R2357" s="8">
        <f>Table1[[#This Row],[post_time]]+8/24</f>
        <v>40378.734699074077</v>
      </c>
      <c r="S2357" s="3">
        <f>IF(Table1[[#This Row],[post_position]]=1,0,SUMIFS($F$2:F2357,$H$2:H2357,Table1[[#This Row],[post_position]]-1,$C$2:C2357,Table1[[#This Row],[topic_id]]))</f>
        <v>0</v>
      </c>
    </row>
    <row r="2358" spans="1:19" x14ac:dyDescent="0.25">
      <c r="A2358" s="7">
        <v>2388</v>
      </c>
      <c r="B2358" s="7">
        <v>1</v>
      </c>
      <c r="C2358" s="7">
        <v>619</v>
      </c>
      <c r="D2358" s="7">
        <v>24</v>
      </c>
      <c r="F2358" s="8">
        <v>40378.404780092591</v>
      </c>
      <c r="G2358" s="7">
        <v>0</v>
      </c>
      <c r="H2358" s="7">
        <v>2</v>
      </c>
      <c r="I2358" s="7" t="b">
        <f t="shared" si="108"/>
        <v>1</v>
      </c>
      <c r="J2358" s="7" t="b">
        <f t="shared" si="109"/>
        <v>1</v>
      </c>
      <c r="K2358" s="7">
        <f t="shared" si="110"/>
        <v>1</v>
      </c>
      <c r="L2358" s="7">
        <f>WEEKDAY(Table1[[#This Row],[post_time]])</f>
        <v>2</v>
      </c>
      <c r="M2358" s="7">
        <f>VLOOKUP(Table1[[#This Row],[topic_id]],'All Topics Data'!$A$2:$I$1243,8,FALSE)</f>
        <v>40378.400694444441</v>
      </c>
      <c r="N2358" s="7">
        <f>Table1[[#This Row],[Hui Reply?]]*(Table1[[#This Row],[post_time]]-Table1[[#This Row],[timestamp of previous reply]])</f>
        <v>3.4143518496421166E-3</v>
      </c>
      <c r="O2358" s="3">
        <f>O2357+Table1[[#This Row],[Hui Reply?]]</f>
        <v>565</v>
      </c>
      <c r="P2358" s="19">
        <f>INT(Table1[[#This Row],[post_time]])</f>
        <v>40378</v>
      </c>
      <c r="Q2358" s="3" t="str">
        <f>IF(Table1[[#This Row],[Hui Reply?]],VLOOKUP(Table1[[#This Row],[topic_id]],'All Topics Data'!$A$2:$E$1243,5,FALSE),0)</f>
        <v>NeverHappyMike</v>
      </c>
      <c r="R2358" s="8">
        <f>Table1[[#This Row],[post_time]]+8/24</f>
        <v>40378.738113425927</v>
      </c>
      <c r="S2358" s="3">
        <f>IF(Table1[[#This Row],[post_position]]=1,0,SUMIFS($F$2:F2358,$H$2:H2358,Table1[[#This Row],[post_position]]-1,$C$2:C2358,Table1[[#This Row],[topic_id]]))</f>
        <v>40378.401365740741</v>
      </c>
    </row>
    <row r="2359" spans="1:19" x14ac:dyDescent="0.25">
      <c r="A2359" s="7">
        <v>2389</v>
      </c>
      <c r="B2359" s="7">
        <v>1</v>
      </c>
      <c r="C2359" s="7">
        <v>620</v>
      </c>
      <c r="D2359" s="7">
        <v>6520</v>
      </c>
      <c r="E2359" s="2"/>
      <c r="F2359" s="8">
        <v>40378.419259259259</v>
      </c>
      <c r="G2359" s="7">
        <v>0</v>
      </c>
      <c r="H2359" s="7">
        <v>1</v>
      </c>
      <c r="I2359" s="7" t="b">
        <f t="shared" si="108"/>
        <v>0</v>
      </c>
      <c r="J2359" s="7" t="b">
        <f t="shared" si="109"/>
        <v>0</v>
      </c>
      <c r="K2359" s="7">
        <f t="shared" si="110"/>
        <v>0</v>
      </c>
      <c r="L2359" s="7">
        <f>WEEKDAY(Table1[[#This Row],[post_time]])</f>
        <v>2</v>
      </c>
      <c r="M2359" s="7">
        <f>VLOOKUP(Table1[[#This Row],[topic_id]],'All Topics Data'!$A$2:$I$1243,8,FALSE)</f>
        <v>40378.418749999997</v>
      </c>
      <c r="N2359" s="7">
        <f>Table1[[#This Row],[Hui Reply?]]*(Table1[[#This Row],[post_time]]-Table1[[#This Row],[timestamp of previous reply]])</f>
        <v>0</v>
      </c>
      <c r="O2359" s="3">
        <f>O2358+Table1[[#This Row],[Hui Reply?]]</f>
        <v>565</v>
      </c>
      <c r="P2359" s="19">
        <f>INT(Table1[[#This Row],[post_time]])</f>
        <v>40378</v>
      </c>
      <c r="Q2359" s="3">
        <f>IF(Table1[[#This Row],[Hui Reply?]],VLOOKUP(Table1[[#This Row],[topic_id]],'All Topics Data'!$A$2:$E$1243,5,FALSE),0)</f>
        <v>0</v>
      </c>
      <c r="R2359" s="8">
        <f>Table1[[#This Row],[post_time]]+8/24</f>
        <v>40378.752592592595</v>
      </c>
      <c r="S2359" s="3">
        <f>IF(Table1[[#This Row],[post_position]]=1,0,SUMIFS($F$2:F2359,$H$2:H2359,Table1[[#This Row],[post_position]]-1,$C$2:C2359,Table1[[#This Row],[topic_id]]))</f>
        <v>0</v>
      </c>
    </row>
    <row r="2360" spans="1:19" x14ac:dyDescent="0.25">
      <c r="A2360" s="7">
        <v>2390</v>
      </c>
      <c r="B2360" s="7">
        <v>1</v>
      </c>
      <c r="C2360" s="7">
        <v>621</v>
      </c>
      <c r="D2360" s="7">
        <v>6531</v>
      </c>
      <c r="E2360" s="2"/>
      <c r="F2360" s="8">
        <v>40378.458680555559</v>
      </c>
      <c r="G2360" s="7">
        <v>0</v>
      </c>
      <c r="H2360" s="7">
        <v>1</v>
      </c>
      <c r="I2360" s="7" t="b">
        <f t="shared" si="108"/>
        <v>0</v>
      </c>
      <c r="J2360" s="7" t="b">
        <f t="shared" si="109"/>
        <v>0</v>
      </c>
      <c r="K2360" s="7">
        <f t="shared" si="110"/>
        <v>0</v>
      </c>
      <c r="L2360" s="7">
        <f>WEEKDAY(Table1[[#This Row],[post_time]])</f>
        <v>2</v>
      </c>
      <c r="M2360" s="7">
        <f>VLOOKUP(Table1[[#This Row],[topic_id]],'All Topics Data'!$A$2:$I$1243,8,FALSE)</f>
        <v>40378.458333333336</v>
      </c>
      <c r="N2360" s="7">
        <f>Table1[[#This Row],[Hui Reply?]]*(Table1[[#This Row],[post_time]]-Table1[[#This Row],[timestamp of previous reply]])</f>
        <v>0</v>
      </c>
      <c r="O2360" s="3">
        <f>O2359+Table1[[#This Row],[Hui Reply?]]</f>
        <v>565</v>
      </c>
      <c r="P2360" s="19">
        <f>INT(Table1[[#This Row],[post_time]])</f>
        <v>40378</v>
      </c>
      <c r="Q2360" s="3">
        <f>IF(Table1[[#This Row],[Hui Reply?]],VLOOKUP(Table1[[#This Row],[topic_id]],'All Topics Data'!$A$2:$E$1243,5,FALSE),0)</f>
        <v>0</v>
      </c>
      <c r="R2360" s="8">
        <f>Table1[[#This Row],[post_time]]+8/24</f>
        <v>40378.792013888895</v>
      </c>
      <c r="S2360" s="3">
        <f>IF(Table1[[#This Row],[post_position]]=1,0,SUMIFS($F$2:F2360,$H$2:H2360,Table1[[#This Row],[post_position]]-1,$C$2:C2360,Table1[[#This Row],[topic_id]]))</f>
        <v>0</v>
      </c>
    </row>
    <row r="2361" spans="1:19" x14ac:dyDescent="0.25">
      <c r="A2361" s="7">
        <v>2391</v>
      </c>
      <c r="B2361" s="7">
        <v>1</v>
      </c>
      <c r="C2361" s="7">
        <v>619</v>
      </c>
      <c r="D2361" s="7">
        <v>6520</v>
      </c>
      <c r="F2361" s="8">
        <v>40378.484340277777</v>
      </c>
      <c r="G2361" s="7">
        <v>0</v>
      </c>
      <c r="H2361" s="7">
        <v>3</v>
      </c>
      <c r="I2361" s="7" t="b">
        <f t="shared" si="108"/>
        <v>0</v>
      </c>
      <c r="J2361" s="7" t="b">
        <f t="shared" si="109"/>
        <v>1</v>
      </c>
      <c r="K2361" s="7">
        <f t="shared" si="110"/>
        <v>0</v>
      </c>
      <c r="L2361" s="7">
        <f>WEEKDAY(Table1[[#This Row],[post_time]])</f>
        <v>2</v>
      </c>
      <c r="M2361" s="7">
        <f>VLOOKUP(Table1[[#This Row],[topic_id]],'All Topics Data'!$A$2:$I$1243,8,FALSE)</f>
        <v>40378.400694444441</v>
      </c>
      <c r="N2361" s="7">
        <f>Table1[[#This Row],[Hui Reply?]]*(Table1[[#This Row],[post_time]]-Table1[[#This Row],[timestamp of previous reply]])</f>
        <v>0</v>
      </c>
      <c r="O2361" s="3">
        <f>O2360+Table1[[#This Row],[Hui Reply?]]</f>
        <v>565</v>
      </c>
      <c r="P2361" s="19">
        <f>INT(Table1[[#This Row],[post_time]])</f>
        <v>40378</v>
      </c>
      <c r="Q2361" s="3">
        <f>IF(Table1[[#This Row],[Hui Reply?]],VLOOKUP(Table1[[#This Row],[topic_id]],'All Topics Data'!$A$2:$E$1243,5,FALSE),0)</f>
        <v>0</v>
      </c>
      <c r="R2361" s="8">
        <f>Table1[[#This Row],[post_time]]+8/24</f>
        <v>40378.817673611113</v>
      </c>
      <c r="S2361" s="3">
        <f>IF(Table1[[#This Row],[post_position]]=1,0,SUMIFS($F$2:F2361,$H$2:H2361,Table1[[#This Row],[post_position]]-1,$C$2:C2361,Table1[[#This Row],[topic_id]]))</f>
        <v>40378.404780092591</v>
      </c>
    </row>
    <row r="2362" spans="1:19" x14ac:dyDescent="0.25">
      <c r="A2362" s="7">
        <v>2392</v>
      </c>
      <c r="B2362" s="7">
        <v>1</v>
      </c>
      <c r="C2362" s="7">
        <v>620</v>
      </c>
      <c r="D2362" s="7">
        <v>24</v>
      </c>
      <c r="F2362" s="8">
        <v>40378.507418981484</v>
      </c>
      <c r="G2362" s="7">
        <v>0</v>
      </c>
      <c r="H2362" s="7">
        <v>2</v>
      </c>
      <c r="I2362" s="7" t="b">
        <f t="shared" si="108"/>
        <v>1</v>
      </c>
      <c r="J2362" s="7" t="b">
        <f t="shared" si="109"/>
        <v>1</v>
      </c>
      <c r="K2362" s="7">
        <f t="shared" si="110"/>
        <v>1</v>
      </c>
      <c r="L2362" s="7">
        <f>WEEKDAY(Table1[[#This Row],[post_time]])</f>
        <v>2</v>
      </c>
      <c r="M2362" s="7">
        <f>VLOOKUP(Table1[[#This Row],[topic_id]],'All Topics Data'!$A$2:$I$1243,8,FALSE)</f>
        <v>40378.418749999997</v>
      </c>
      <c r="N2362" s="7">
        <f>Table1[[#This Row],[Hui Reply?]]*(Table1[[#This Row],[post_time]]-Table1[[#This Row],[timestamp of previous reply]])</f>
        <v>8.8159722225100268E-2</v>
      </c>
      <c r="O2362" s="3">
        <f>O2361+Table1[[#This Row],[Hui Reply?]]</f>
        <v>566</v>
      </c>
      <c r="P2362" s="19">
        <f>INT(Table1[[#This Row],[post_time]])</f>
        <v>40378</v>
      </c>
      <c r="Q2362" s="3" t="str">
        <f>IF(Table1[[#This Row],[Hui Reply?]],VLOOKUP(Table1[[#This Row],[topic_id]],'All Topics Data'!$A$2:$E$1243,5,FALSE),0)</f>
        <v>NeverHappyMike</v>
      </c>
      <c r="R2362" s="8">
        <f>Table1[[#This Row],[post_time]]+8/24</f>
        <v>40378.84075231482</v>
      </c>
      <c r="S2362" s="3">
        <f>IF(Table1[[#This Row],[post_position]]=1,0,SUMIFS($F$2:F2362,$H$2:H2362,Table1[[#This Row],[post_position]]-1,$C$2:C2362,Table1[[#This Row],[topic_id]]))</f>
        <v>40378.419259259259</v>
      </c>
    </row>
    <row r="2363" spans="1:19" x14ac:dyDescent="0.25">
      <c r="A2363" s="7">
        <v>2393</v>
      </c>
      <c r="B2363" s="7">
        <v>1</v>
      </c>
      <c r="C2363" s="7">
        <v>622</v>
      </c>
      <c r="D2363" s="7">
        <v>6517</v>
      </c>
      <c r="E2363" s="2"/>
      <c r="F2363" s="8">
        <v>40378.577187499999</v>
      </c>
      <c r="G2363" s="7">
        <v>0</v>
      </c>
      <c r="H2363" s="7">
        <v>1</v>
      </c>
      <c r="I2363" s="7" t="b">
        <f t="shared" si="108"/>
        <v>0</v>
      </c>
      <c r="J2363" s="7" t="b">
        <f t="shared" si="109"/>
        <v>0</v>
      </c>
      <c r="K2363" s="7">
        <f t="shared" si="110"/>
        <v>0</v>
      </c>
      <c r="L2363" s="7">
        <f>WEEKDAY(Table1[[#This Row],[post_time]])</f>
        <v>2</v>
      </c>
      <c r="M2363" s="7">
        <f>VLOOKUP(Table1[[#This Row],[topic_id]],'All Topics Data'!$A$2:$I$1243,8,FALSE)</f>
        <v>40378.57708333333</v>
      </c>
      <c r="N2363" s="7">
        <f>Table1[[#This Row],[Hui Reply?]]*(Table1[[#This Row],[post_time]]-Table1[[#This Row],[timestamp of previous reply]])</f>
        <v>0</v>
      </c>
      <c r="O2363" s="3">
        <f>O2362+Table1[[#This Row],[Hui Reply?]]</f>
        <v>566</v>
      </c>
      <c r="P2363" s="19">
        <f>INT(Table1[[#This Row],[post_time]])</f>
        <v>40378</v>
      </c>
      <c r="Q2363" s="3">
        <f>IF(Table1[[#This Row],[Hui Reply?]],VLOOKUP(Table1[[#This Row],[topic_id]],'All Topics Data'!$A$2:$E$1243,5,FALSE),0)</f>
        <v>0</v>
      </c>
      <c r="R2363" s="8">
        <f>Table1[[#This Row],[post_time]]+8/24</f>
        <v>40378.910520833335</v>
      </c>
      <c r="S2363" s="3">
        <f>IF(Table1[[#This Row],[post_position]]=1,0,SUMIFS($F$2:F2363,$H$2:H2363,Table1[[#This Row],[post_position]]-1,$C$2:C2363,Table1[[#This Row],[topic_id]]))</f>
        <v>0</v>
      </c>
    </row>
    <row r="2364" spans="1:19" x14ac:dyDescent="0.25">
      <c r="A2364" s="7">
        <v>2394</v>
      </c>
      <c r="B2364" s="7">
        <v>1</v>
      </c>
      <c r="C2364" s="7">
        <v>622</v>
      </c>
      <c r="D2364" s="7">
        <v>24</v>
      </c>
      <c r="F2364" s="8">
        <v>40378.592268518521</v>
      </c>
      <c r="G2364" s="7">
        <v>0</v>
      </c>
      <c r="H2364" s="7">
        <v>2</v>
      </c>
      <c r="I2364" s="7" t="b">
        <f t="shared" si="108"/>
        <v>1</v>
      </c>
      <c r="J2364" s="7" t="b">
        <f t="shared" si="109"/>
        <v>1</v>
      </c>
      <c r="K2364" s="7">
        <f t="shared" si="110"/>
        <v>1</v>
      </c>
      <c r="L2364" s="7">
        <f>WEEKDAY(Table1[[#This Row],[post_time]])</f>
        <v>2</v>
      </c>
      <c r="M2364" s="7">
        <f>VLOOKUP(Table1[[#This Row],[topic_id]],'All Topics Data'!$A$2:$I$1243,8,FALSE)</f>
        <v>40378.57708333333</v>
      </c>
      <c r="N2364" s="7">
        <f>Table1[[#This Row],[Hui Reply?]]*(Table1[[#This Row],[post_time]]-Table1[[#This Row],[timestamp of previous reply]])</f>
        <v>1.5081018522323575E-2</v>
      </c>
      <c r="O2364" s="3">
        <f>O2363+Table1[[#This Row],[Hui Reply?]]</f>
        <v>567</v>
      </c>
      <c r="P2364" s="19">
        <f>INT(Table1[[#This Row],[post_time]])</f>
        <v>40378</v>
      </c>
      <c r="Q2364" s="3" t="str">
        <f>IF(Table1[[#This Row],[Hui Reply?]],VLOOKUP(Table1[[#This Row],[topic_id]],'All Topics Data'!$A$2:$E$1243,5,FALSE),0)</f>
        <v>BSmith</v>
      </c>
      <c r="R2364" s="8">
        <f>Table1[[#This Row],[post_time]]+8/24</f>
        <v>40378.925601851857</v>
      </c>
      <c r="S2364" s="3">
        <f>IF(Table1[[#This Row],[post_position]]=1,0,SUMIFS($F$2:F2364,$H$2:H2364,Table1[[#This Row],[post_position]]-1,$C$2:C2364,Table1[[#This Row],[topic_id]]))</f>
        <v>40378.577187499999</v>
      </c>
    </row>
    <row r="2365" spans="1:19" x14ac:dyDescent="0.25">
      <c r="A2365" s="7">
        <v>2395</v>
      </c>
      <c r="B2365" s="7">
        <v>1</v>
      </c>
      <c r="C2365" s="7">
        <v>611</v>
      </c>
      <c r="D2365" s="7">
        <v>6556</v>
      </c>
      <c r="F2365" s="8">
        <v>40378.598530092589</v>
      </c>
      <c r="G2365" s="7">
        <v>0</v>
      </c>
      <c r="H2365" s="7">
        <v>10</v>
      </c>
      <c r="I2365" s="7" t="b">
        <f t="shared" si="108"/>
        <v>0</v>
      </c>
      <c r="J2365" s="7" t="b">
        <f t="shared" si="109"/>
        <v>1</v>
      </c>
      <c r="K2365" s="7">
        <f t="shared" si="110"/>
        <v>0</v>
      </c>
      <c r="L2365" s="7">
        <f>WEEKDAY(Table1[[#This Row],[post_time]])</f>
        <v>2</v>
      </c>
      <c r="M2365" s="7">
        <f>VLOOKUP(Table1[[#This Row],[topic_id]],'All Topics Data'!$A$2:$I$1243,8,FALSE)</f>
        <v>40372.588194444441</v>
      </c>
      <c r="N2365" s="7">
        <f>Table1[[#This Row],[Hui Reply?]]*(Table1[[#This Row],[post_time]]-Table1[[#This Row],[timestamp of previous reply]])</f>
        <v>0</v>
      </c>
      <c r="O2365" s="3">
        <f>O2364+Table1[[#This Row],[Hui Reply?]]</f>
        <v>567</v>
      </c>
      <c r="P2365" s="19">
        <f>INT(Table1[[#This Row],[post_time]])</f>
        <v>40378</v>
      </c>
      <c r="Q2365" s="3">
        <f>IF(Table1[[#This Row],[Hui Reply?]],VLOOKUP(Table1[[#This Row],[topic_id]],'All Topics Data'!$A$2:$E$1243,5,FALSE),0)</f>
        <v>0</v>
      </c>
      <c r="R2365" s="8">
        <f>Table1[[#This Row],[post_time]]+8/24</f>
        <v>40378.931863425925</v>
      </c>
      <c r="S2365" s="3">
        <f>IF(Table1[[#This Row],[post_position]]=1,0,SUMIFS($F$2:F2365,$H$2:H2365,Table1[[#This Row],[post_position]]-1,$C$2:C2365,Table1[[#This Row],[topic_id]]))</f>
        <v>40376.123483796298</v>
      </c>
    </row>
    <row r="2366" spans="1:19" x14ac:dyDescent="0.25">
      <c r="A2366" s="7">
        <v>2396</v>
      </c>
      <c r="B2366" s="7">
        <v>1</v>
      </c>
      <c r="C2366" s="7">
        <v>611</v>
      </c>
      <c r="D2366" s="7">
        <v>6556</v>
      </c>
      <c r="E2366" s="2"/>
      <c r="F2366" s="8">
        <v>40378.611400462964</v>
      </c>
      <c r="G2366" s="7">
        <v>0</v>
      </c>
      <c r="H2366" s="7">
        <v>11</v>
      </c>
      <c r="I2366" s="7" t="b">
        <f t="shared" si="108"/>
        <v>0</v>
      </c>
      <c r="J2366" s="7" t="b">
        <f t="shared" si="109"/>
        <v>1</v>
      </c>
      <c r="K2366" s="7">
        <f t="shared" si="110"/>
        <v>0</v>
      </c>
      <c r="L2366" s="7">
        <f>WEEKDAY(Table1[[#This Row],[post_time]])</f>
        <v>2</v>
      </c>
      <c r="M2366" s="7">
        <f>VLOOKUP(Table1[[#This Row],[topic_id]],'All Topics Data'!$A$2:$I$1243,8,FALSE)</f>
        <v>40372.588194444441</v>
      </c>
      <c r="N2366" s="7">
        <f>Table1[[#This Row],[Hui Reply?]]*(Table1[[#This Row],[post_time]]-Table1[[#This Row],[timestamp of previous reply]])</f>
        <v>0</v>
      </c>
      <c r="O2366" s="3">
        <f>O2365+Table1[[#This Row],[Hui Reply?]]</f>
        <v>567</v>
      </c>
      <c r="P2366" s="19">
        <f>INT(Table1[[#This Row],[post_time]])</f>
        <v>40378</v>
      </c>
      <c r="Q2366" s="3">
        <f>IF(Table1[[#This Row],[Hui Reply?]],VLOOKUP(Table1[[#This Row],[topic_id]],'All Topics Data'!$A$2:$E$1243,5,FALSE),0)</f>
        <v>0</v>
      </c>
      <c r="R2366" s="8">
        <f>Table1[[#This Row],[post_time]]+8/24</f>
        <v>40378.944733796299</v>
      </c>
      <c r="S2366" s="3">
        <f>IF(Table1[[#This Row],[post_position]]=1,0,SUMIFS($F$2:F2366,$H$2:H2366,Table1[[#This Row],[post_position]]-1,$C$2:C2366,Table1[[#This Row],[topic_id]]))</f>
        <v>40378.598530092589</v>
      </c>
    </row>
    <row r="2367" spans="1:19" x14ac:dyDescent="0.25">
      <c r="A2367" s="7">
        <v>2397</v>
      </c>
      <c r="B2367" s="7">
        <v>1</v>
      </c>
      <c r="C2367" s="7">
        <v>623</v>
      </c>
      <c r="D2367" s="7">
        <v>6588</v>
      </c>
      <c r="E2367" s="2"/>
      <c r="F2367" s="8">
        <v>40378.654606481483</v>
      </c>
      <c r="G2367" s="7">
        <v>0</v>
      </c>
      <c r="H2367" s="7">
        <v>1</v>
      </c>
      <c r="I2367" s="7" t="b">
        <f t="shared" si="108"/>
        <v>0</v>
      </c>
      <c r="J2367" s="7" t="b">
        <f t="shared" si="109"/>
        <v>0</v>
      </c>
      <c r="K2367" s="7">
        <f t="shared" si="110"/>
        <v>0</v>
      </c>
      <c r="L2367" s="7">
        <f>WEEKDAY(Table1[[#This Row],[post_time]])</f>
        <v>2</v>
      </c>
      <c r="M2367" s="7">
        <f>VLOOKUP(Table1[[#This Row],[topic_id]],'All Topics Data'!$A$2:$I$1243,8,FALSE)</f>
        <v>40378.654166666667</v>
      </c>
      <c r="N2367" s="7">
        <f>Table1[[#This Row],[Hui Reply?]]*(Table1[[#This Row],[post_time]]-Table1[[#This Row],[timestamp of previous reply]])</f>
        <v>0</v>
      </c>
      <c r="O2367" s="3">
        <f>O2366+Table1[[#This Row],[Hui Reply?]]</f>
        <v>567</v>
      </c>
      <c r="P2367" s="19">
        <f>INT(Table1[[#This Row],[post_time]])</f>
        <v>40378</v>
      </c>
      <c r="Q2367" s="3">
        <f>IF(Table1[[#This Row],[Hui Reply?]],VLOOKUP(Table1[[#This Row],[topic_id]],'All Topics Data'!$A$2:$E$1243,5,FALSE),0)</f>
        <v>0</v>
      </c>
      <c r="R2367" s="8">
        <f>Table1[[#This Row],[post_time]]+8/24</f>
        <v>40378.987939814819</v>
      </c>
      <c r="S2367" s="3">
        <f>IF(Table1[[#This Row],[post_position]]=1,0,SUMIFS($F$2:F2367,$H$2:H2367,Table1[[#This Row],[post_position]]-1,$C$2:C2367,Table1[[#This Row],[topic_id]]))</f>
        <v>0</v>
      </c>
    </row>
    <row r="2368" spans="1:19" x14ac:dyDescent="0.25">
      <c r="A2368" s="7">
        <v>2398</v>
      </c>
      <c r="B2368" s="7">
        <v>1</v>
      </c>
      <c r="C2368" s="7">
        <v>599</v>
      </c>
      <c r="D2368" s="7">
        <v>6565</v>
      </c>
      <c r="E2368" s="2"/>
      <c r="F2368" s="8">
        <v>40378.73201388889</v>
      </c>
      <c r="G2368" s="7">
        <v>0</v>
      </c>
      <c r="H2368" s="7">
        <v>7</v>
      </c>
      <c r="I2368" s="7" t="b">
        <f t="shared" si="108"/>
        <v>0</v>
      </c>
      <c r="J2368" s="7" t="b">
        <f t="shared" si="109"/>
        <v>1</v>
      </c>
      <c r="K2368" s="7">
        <f t="shared" si="110"/>
        <v>0</v>
      </c>
      <c r="L2368" s="7">
        <f>WEEKDAY(Table1[[#This Row],[post_time]])</f>
        <v>2</v>
      </c>
      <c r="M2368" s="7">
        <f>VLOOKUP(Table1[[#This Row],[topic_id]],'All Topics Data'!$A$2:$I$1243,8,FALSE)</f>
        <v>40365.703472222223</v>
      </c>
      <c r="N2368" s="7">
        <f>Table1[[#This Row],[Hui Reply?]]*(Table1[[#This Row],[post_time]]-Table1[[#This Row],[timestamp of previous reply]])</f>
        <v>0</v>
      </c>
      <c r="O2368" s="3">
        <f>O2367+Table1[[#This Row],[Hui Reply?]]</f>
        <v>567</v>
      </c>
      <c r="P2368" s="19">
        <f>INT(Table1[[#This Row],[post_time]])</f>
        <v>40378</v>
      </c>
      <c r="Q2368" s="3">
        <f>IF(Table1[[#This Row],[Hui Reply?]],VLOOKUP(Table1[[#This Row],[topic_id]],'All Topics Data'!$A$2:$E$1243,5,FALSE),0)</f>
        <v>0</v>
      </c>
      <c r="R2368" s="8">
        <f>Table1[[#This Row],[post_time]]+8/24</f>
        <v>40379.065347222226</v>
      </c>
      <c r="S2368" s="3">
        <f>IF(Table1[[#This Row],[post_position]]=1,0,SUMIFS($F$2:F2368,$H$2:H2368,Table1[[#This Row],[post_position]]-1,$C$2:C2368,Table1[[#This Row],[topic_id]]))</f>
        <v>40371.988310185188</v>
      </c>
    </row>
    <row r="2369" spans="1:19" x14ac:dyDescent="0.25">
      <c r="A2369" s="7">
        <v>2399</v>
      </c>
      <c r="B2369" s="7">
        <v>1</v>
      </c>
      <c r="C2369" s="7">
        <v>623</v>
      </c>
      <c r="D2369" s="7">
        <v>24</v>
      </c>
      <c r="F2369" s="8">
        <v>40378.991087962961</v>
      </c>
      <c r="G2369" s="7">
        <v>0</v>
      </c>
      <c r="H2369" s="7">
        <v>2</v>
      </c>
      <c r="I2369" s="7" t="b">
        <f t="shared" si="108"/>
        <v>1</v>
      </c>
      <c r="J2369" s="7" t="b">
        <f t="shared" si="109"/>
        <v>1</v>
      </c>
      <c r="K2369" s="7">
        <f t="shared" si="110"/>
        <v>1</v>
      </c>
      <c r="L2369" s="7">
        <f>WEEKDAY(Table1[[#This Row],[post_time]])</f>
        <v>2</v>
      </c>
      <c r="M2369" s="7">
        <f>VLOOKUP(Table1[[#This Row],[topic_id]],'All Topics Data'!$A$2:$I$1243,8,FALSE)</f>
        <v>40378.654166666667</v>
      </c>
      <c r="N2369" s="7">
        <f>Table1[[#This Row],[Hui Reply?]]*(Table1[[#This Row],[post_time]]-Table1[[#This Row],[timestamp of previous reply]])</f>
        <v>0.33648148147767643</v>
      </c>
      <c r="O2369" s="3">
        <f>O2368+Table1[[#This Row],[Hui Reply?]]</f>
        <v>568</v>
      </c>
      <c r="P2369" s="19">
        <f>INT(Table1[[#This Row],[post_time]])</f>
        <v>40378</v>
      </c>
      <c r="Q2369" s="3" t="str">
        <f>IF(Table1[[#This Row],[Hui Reply?]],VLOOKUP(Table1[[#This Row],[topic_id]],'All Topics Data'!$A$2:$E$1243,5,FALSE),0)</f>
        <v>max</v>
      </c>
      <c r="R2369" s="8">
        <f>Table1[[#This Row],[post_time]]+8/24</f>
        <v>40379.324421296296</v>
      </c>
      <c r="S2369" s="3">
        <f>IF(Table1[[#This Row],[post_position]]=1,0,SUMIFS($F$2:F2369,$H$2:H2369,Table1[[#This Row],[post_position]]-1,$C$2:C2369,Table1[[#This Row],[topic_id]]))</f>
        <v>40378.654606481483</v>
      </c>
    </row>
    <row r="2370" spans="1:19" x14ac:dyDescent="0.25">
      <c r="A2370" s="7">
        <v>2400</v>
      </c>
      <c r="B2370" s="7">
        <v>1</v>
      </c>
      <c r="C2370" s="7">
        <v>611</v>
      </c>
      <c r="D2370" s="7">
        <v>24</v>
      </c>
      <c r="E2370" s="2"/>
      <c r="F2370" s="8">
        <v>40378.995659722219</v>
      </c>
      <c r="G2370" s="7">
        <v>0</v>
      </c>
      <c r="H2370" s="7">
        <v>12</v>
      </c>
      <c r="I2370" s="7" t="b">
        <f t="shared" si="108"/>
        <v>1</v>
      </c>
      <c r="J2370" s="7" t="b">
        <f t="shared" si="109"/>
        <v>1</v>
      </c>
      <c r="K2370" s="7">
        <f t="shared" si="110"/>
        <v>1</v>
      </c>
      <c r="L2370" s="7">
        <f>WEEKDAY(Table1[[#This Row],[post_time]])</f>
        <v>2</v>
      </c>
      <c r="M2370" s="7">
        <f>VLOOKUP(Table1[[#This Row],[topic_id]],'All Topics Data'!$A$2:$I$1243,8,FALSE)</f>
        <v>40372.588194444441</v>
      </c>
      <c r="N2370" s="7">
        <f>Table1[[#This Row],[Hui Reply?]]*(Table1[[#This Row],[post_time]]-Table1[[#This Row],[timestamp of previous reply]])</f>
        <v>0.38425925925548654</v>
      </c>
      <c r="O2370" s="3">
        <f>O2369+Table1[[#This Row],[Hui Reply?]]</f>
        <v>569</v>
      </c>
      <c r="P2370" s="19">
        <f>INT(Table1[[#This Row],[post_time]])</f>
        <v>40378</v>
      </c>
      <c r="Q2370" s="3" t="str">
        <f>IF(Table1[[#This Row],[Hui Reply?]],VLOOKUP(Table1[[#This Row],[topic_id]],'All Topics Data'!$A$2:$E$1243,5,FALSE),0)</f>
        <v>jade</v>
      </c>
      <c r="R2370" s="8">
        <f>Table1[[#This Row],[post_time]]+8/24</f>
        <v>40379.328993055555</v>
      </c>
      <c r="S2370" s="3">
        <f>IF(Table1[[#This Row],[post_position]]=1,0,SUMIFS($F$2:F2370,$H$2:H2370,Table1[[#This Row],[post_position]]-1,$C$2:C2370,Table1[[#This Row],[topic_id]]))</f>
        <v>40378.611400462964</v>
      </c>
    </row>
    <row r="2371" spans="1:19" x14ac:dyDescent="0.25">
      <c r="A2371" s="7">
        <v>2401</v>
      </c>
      <c r="B2371" s="7">
        <v>1</v>
      </c>
      <c r="C2371" s="7">
        <v>599</v>
      </c>
      <c r="D2371" s="7">
        <v>24</v>
      </c>
      <c r="E2371" s="2"/>
      <c r="F2371" s="8">
        <v>40379.009166666663</v>
      </c>
      <c r="G2371" s="7">
        <v>0</v>
      </c>
      <c r="H2371" s="7">
        <v>8</v>
      </c>
      <c r="I2371" s="7" t="b">
        <f t="shared" ref="I2371:I2434" si="111">(D2371=24)</f>
        <v>1</v>
      </c>
      <c r="J2371" s="7" t="b">
        <f t="shared" ref="J2371:J2434" si="112">H2371&gt;1</f>
        <v>1</v>
      </c>
      <c r="K2371" s="7">
        <f t="shared" ref="K2371:K2434" si="113">I2371*J2371</f>
        <v>1</v>
      </c>
      <c r="L2371" s="7">
        <f>WEEKDAY(Table1[[#This Row],[post_time]])</f>
        <v>3</v>
      </c>
      <c r="M2371" s="7">
        <f>VLOOKUP(Table1[[#This Row],[topic_id]],'All Topics Data'!$A$2:$I$1243,8,FALSE)</f>
        <v>40365.703472222223</v>
      </c>
      <c r="N2371" s="7">
        <f>Table1[[#This Row],[Hui Reply?]]*(Table1[[#This Row],[post_time]]-Table1[[#This Row],[timestamp of previous reply]])</f>
        <v>0.2771527777731535</v>
      </c>
      <c r="O2371" s="3">
        <f>O2370+Table1[[#This Row],[Hui Reply?]]</f>
        <v>570</v>
      </c>
      <c r="P2371" s="19">
        <f>INT(Table1[[#This Row],[post_time]])</f>
        <v>40379</v>
      </c>
      <c r="Q2371" s="3" t="str">
        <f>IF(Table1[[#This Row],[Hui Reply?]],VLOOKUP(Table1[[#This Row],[topic_id]],'All Topics Data'!$A$2:$E$1243,5,FALSE),0)</f>
        <v>DynamiteMom</v>
      </c>
      <c r="R2371" s="8">
        <f>Table1[[#This Row],[post_time]]+8/24</f>
        <v>40379.342499999999</v>
      </c>
      <c r="S2371" s="3">
        <f>IF(Table1[[#This Row],[post_position]]=1,0,SUMIFS($F$2:F2371,$H$2:H2371,Table1[[#This Row],[post_position]]-1,$C$2:C2371,Table1[[#This Row],[topic_id]]))</f>
        <v>40378.73201388889</v>
      </c>
    </row>
    <row r="2372" spans="1:19" x14ac:dyDescent="0.25">
      <c r="A2372" s="7">
        <v>2402</v>
      </c>
      <c r="B2372" s="7">
        <v>1</v>
      </c>
      <c r="C2372" s="7">
        <v>621</v>
      </c>
      <c r="D2372" s="7">
        <v>24</v>
      </c>
      <c r="E2372" s="2"/>
      <c r="F2372" s="8">
        <v>40379.055613425924</v>
      </c>
      <c r="G2372" s="7">
        <v>0</v>
      </c>
      <c r="H2372" s="7">
        <v>2</v>
      </c>
      <c r="I2372" s="7" t="b">
        <f t="shared" si="111"/>
        <v>1</v>
      </c>
      <c r="J2372" s="7" t="b">
        <f t="shared" si="112"/>
        <v>1</v>
      </c>
      <c r="K2372" s="7">
        <f t="shared" si="113"/>
        <v>1</v>
      </c>
      <c r="L2372" s="7">
        <f>WEEKDAY(Table1[[#This Row],[post_time]])</f>
        <v>3</v>
      </c>
      <c r="M2372" s="7">
        <f>VLOOKUP(Table1[[#This Row],[topic_id]],'All Topics Data'!$A$2:$I$1243,8,FALSE)</f>
        <v>40378.458333333336</v>
      </c>
      <c r="N2372" s="7">
        <f>Table1[[#This Row],[Hui Reply?]]*(Table1[[#This Row],[post_time]]-Table1[[#This Row],[timestamp of previous reply]])</f>
        <v>0.59693287036498077</v>
      </c>
      <c r="O2372" s="3">
        <f>O2371+Table1[[#This Row],[Hui Reply?]]</f>
        <v>571</v>
      </c>
      <c r="P2372" s="19">
        <f>INT(Table1[[#This Row],[post_time]])</f>
        <v>40379</v>
      </c>
      <c r="Q2372" s="3" t="str">
        <f>IF(Table1[[#This Row],[Hui Reply?]],VLOOKUP(Table1[[#This Row],[topic_id]],'All Topics Data'!$A$2:$E$1243,5,FALSE),0)</f>
        <v>carics</v>
      </c>
      <c r="R2372" s="8">
        <f>Table1[[#This Row],[post_time]]+8/24</f>
        <v>40379.38894675926</v>
      </c>
      <c r="S2372" s="3">
        <f>IF(Table1[[#This Row],[post_position]]=1,0,SUMIFS($F$2:F2372,$H$2:H2372,Table1[[#This Row],[post_position]]-1,$C$2:C2372,Table1[[#This Row],[topic_id]]))</f>
        <v>40378.458680555559</v>
      </c>
    </row>
    <row r="2373" spans="1:19" x14ac:dyDescent="0.25">
      <c r="A2373" s="7">
        <v>2403</v>
      </c>
      <c r="B2373" s="7">
        <v>1</v>
      </c>
      <c r="C2373" s="7">
        <v>621</v>
      </c>
      <c r="D2373" s="7">
        <v>6531</v>
      </c>
      <c r="E2373" s="2"/>
      <c r="F2373" s="8">
        <v>40379.533796296295</v>
      </c>
      <c r="G2373" s="7">
        <v>0</v>
      </c>
      <c r="H2373" s="7">
        <v>3</v>
      </c>
      <c r="I2373" s="7" t="b">
        <f t="shared" si="111"/>
        <v>0</v>
      </c>
      <c r="J2373" s="7" t="b">
        <f t="shared" si="112"/>
        <v>1</v>
      </c>
      <c r="K2373" s="7">
        <f t="shared" si="113"/>
        <v>0</v>
      </c>
      <c r="L2373" s="7">
        <f>WEEKDAY(Table1[[#This Row],[post_time]])</f>
        <v>3</v>
      </c>
      <c r="M2373" s="7">
        <f>VLOOKUP(Table1[[#This Row],[topic_id]],'All Topics Data'!$A$2:$I$1243,8,FALSE)</f>
        <v>40378.458333333336</v>
      </c>
      <c r="N2373" s="7">
        <f>Table1[[#This Row],[Hui Reply?]]*(Table1[[#This Row],[post_time]]-Table1[[#This Row],[timestamp of previous reply]])</f>
        <v>0</v>
      </c>
      <c r="O2373" s="3">
        <f>O2372+Table1[[#This Row],[Hui Reply?]]</f>
        <v>571</v>
      </c>
      <c r="P2373" s="19">
        <f>INT(Table1[[#This Row],[post_time]])</f>
        <v>40379</v>
      </c>
      <c r="Q2373" s="3">
        <f>IF(Table1[[#This Row],[Hui Reply?]],VLOOKUP(Table1[[#This Row],[topic_id]],'All Topics Data'!$A$2:$E$1243,5,FALSE),0)</f>
        <v>0</v>
      </c>
      <c r="R2373" s="8">
        <f>Table1[[#This Row],[post_time]]+8/24</f>
        <v>40379.867129629631</v>
      </c>
      <c r="S2373" s="3">
        <f>IF(Table1[[#This Row],[post_position]]=1,0,SUMIFS($F$2:F2373,$H$2:H2373,Table1[[#This Row],[post_position]]-1,$C$2:C2373,Table1[[#This Row],[topic_id]]))</f>
        <v>40379.055613425924</v>
      </c>
    </row>
    <row r="2374" spans="1:19" x14ac:dyDescent="0.25">
      <c r="A2374" s="7">
        <v>2404</v>
      </c>
      <c r="B2374" s="7">
        <v>1</v>
      </c>
      <c r="C2374" s="7">
        <v>624</v>
      </c>
      <c r="D2374" s="7">
        <v>6591</v>
      </c>
      <c r="E2374" s="2"/>
      <c r="F2374" s="8">
        <v>40379.590208333335</v>
      </c>
      <c r="G2374" s="7">
        <v>0</v>
      </c>
      <c r="H2374" s="7">
        <v>1</v>
      </c>
      <c r="I2374" s="7" t="b">
        <f t="shared" si="111"/>
        <v>0</v>
      </c>
      <c r="J2374" s="7" t="b">
        <f t="shared" si="112"/>
        <v>0</v>
      </c>
      <c r="K2374" s="7">
        <f t="shared" si="113"/>
        <v>0</v>
      </c>
      <c r="L2374" s="7">
        <f>WEEKDAY(Table1[[#This Row],[post_time]])</f>
        <v>3</v>
      </c>
      <c r="M2374" s="7">
        <f>VLOOKUP(Table1[[#This Row],[topic_id]],'All Topics Data'!$A$2:$I$1243,8,FALSE)</f>
        <v>40379.589583333334</v>
      </c>
      <c r="N2374" s="7">
        <f>Table1[[#This Row],[Hui Reply?]]*(Table1[[#This Row],[post_time]]-Table1[[#This Row],[timestamp of previous reply]])</f>
        <v>0</v>
      </c>
      <c r="O2374" s="3">
        <f>O2373+Table1[[#This Row],[Hui Reply?]]</f>
        <v>571</v>
      </c>
      <c r="P2374" s="19">
        <f>INT(Table1[[#This Row],[post_time]])</f>
        <v>40379</v>
      </c>
      <c r="Q2374" s="3">
        <f>IF(Table1[[#This Row],[Hui Reply?]],VLOOKUP(Table1[[#This Row],[topic_id]],'All Topics Data'!$A$2:$E$1243,5,FALSE),0)</f>
        <v>0</v>
      </c>
      <c r="R2374" s="8">
        <f>Table1[[#This Row],[post_time]]+8/24</f>
        <v>40379.923541666671</v>
      </c>
      <c r="S2374" s="3">
        <f>IF(Table1[[#This Row],[post_position]]=1,0,SUMIFS($F$2:F2374,$H$2:H2374,Table1[[#This Row],[post_position]]-1,$C$2:C2374,Table1[[#This Row],[topic_id]]))</f>
        <v>0</v>
      </c>
    </row>
    <row r="2375" spans="1:19" x14ac:dyDescent="0.25">
      <c r="A2375" s="7">
        <v>2405</v>
      </c>
      <c r="B2375" s="7">
        <v>1</v>
      </c>
      <c r="C2375" s="7">
        <v>611</v>
      </c>
      <c r="D2375" s="7">
        <v>6556</v>
      </c>
      <c r="F2375" s="8">
        <v>40379.637604166666</v>
      </c>
      <c r="G2375" s="7">
        <v>0</v>
      </c>
      <c r="H2375" s="7">
        <v>13</v>
      </c>
      <c r="I2375" s="7" t="b">
        <f t="shared" si="111"/>
        <v>0</v>
      </c>
      <c r="J2375" s="7" t="b">
        <f t="shared" si="112"/>
        <v>1</v>
      </c>
      <c r="K2375" s="7">
        <f t="shared" si="113"/>
        <v>0</v>
      </c>
      <c r="L2375" s="7">
        <f>WEEKDAY(Table1[[#This Row],[post_time]])</f>
        <v>3</v>
      </c>
      <c r="M2375" s="7">
        <f>VLOOKUP(Table1[[#This Row],[topic_id]],'All Topics Data'!$A$2:$I$1243,8,FALSE)</f>
        <v>40372.588194444441</v>
      </c>
      <c r="N2375" s="7">
        <f>Table1[[#This Row],[Hui Reply?]]*(Table1[[#This Row],[post_time]]-Table1[[#This Row],[timestamp of previous reply]])</f>
        <v>0</v>
      </c>
      <c r="O2375" s="3">
        <f>O2374+Table1[[#This Row],[Hui Reply?]]</f>
        <v>571</v>
      </c>
      <c r="P2375" s="19">
        <f>INT(Table1[[#This Row],[post_time]])</f>
        <v>40379</v>
      </c>
      <c r="Q2375" s="3">
        <f>IF(Table1[[#This Row],[Hui Reply?]],VLOOKUP(Table1[[#This Row],[topic_id]],'All Topics Data'!$A$2:$E$1243,5,FALSE),0)</f>
        <v>0</v>
      </c>
      <c r="R2375" s="8">
        <f>Table1[[#This Row],[post_time]]+8/24</f>
        <v>40379.970937500002</v>
      </c>
      <c r="S2375" s="3">
        <f>IF(Table1[[#This Row],[post_position]]=1,0,SUMIFS($F$2:F2375,$H$2:H2375,Table1[[#This Row],[post_position]]-1,$C$2:C2375,Table1[[#This Row],[topic_id]]))</f>
        <v>40378.995659722219</v>
      </c>
    </row>
    <row r="2376" spans="1:19" x14ac:dyDescent="0.25">
      <c r="A2376" s="7">
        <v>2406</v>
      </c>
      <c r="B2376" s="7">
        <v>1</v>
      </c>
      <c r="C2376" s="7">
        <v>625</v>
      </c>
      <c r="D2376" s="7">
        <v>6556</v>
      </c>
      <c r="E2376" s="2"/>
      <c r="F2376" s="8">
        <v>40379.64435185185</v>
      </c>
      <c r="G2376" s="7">
        <v>0</v>
      </c>
      <c r="H2376" s="7">
        <v>1</v>
      </c>
      <c r="I2376" s="7" t="b">
        <f t="shared" si="111"/>
        <v>0</v>
      </c>
      <c r="J2376" s="7" t="b">
        <f t="shared" si="112"/>
        <v>0</v>
      </c>
      <c r="K2376" s="7">
        <f t="shared" si="113"/>
        <v>0</v>
      </c>
      <c r="L2376" s="7">
        <f>WEEKDAY(Table1[[#This Row],[post_time]])</f>
        <v>3</v>
      </c>
      <c r="M2376" s="7">
        <f>VLOOKUP(Table1[[#This Row],[topic_id]],'All Topics Data'!$A$2:$I$1243,8,FALSE)</f>
        <v>40379.643750000003</v>
      </c>
      <c r="N2376" s="7">
        <f>Table1[[#This Row],[Hui Reply?]]*(Table1[[#This Row],[post_time]]-Table1[[#This Row],[timestamp of previous reply]])</f>
        <v>0</v>
      </c>
      <c r="O2376" s="3">
        <f>O2375+Table1[[#This Row],[Hui Reply?]]</f>
        <v>571</v>
      </c>
      <c r="P2376" s="19">
        <f>INT(Table1[[#This Row],[post_time]])</f>
        <v>40379</v>
      </c>
      <c r="Q2376" s="3">
        <f>IF(Table1[[#This Row],[Hui Reply?]],VLOOKUP(Table1[[#This Row],[topic_id]],'All Topics Data'!$A$2:$E$1243,5,FALSE),0)</f>
        <v>0</v>
      </c>
      <c r="R2376" s="8">
        <f>Table1[[#This Row],[post_time]]+8/24</f>
        <v>40379.977685185186</v>
      </c>
      <c r="S2376" s="3">
        <f>IF(Table1[[#This Row],[post_position]]=1,0,SUMIFS($F$2:F2376,$H$2:H2376,Table1[[#This Row],[post_position]]-1,$C$2:C2376,Table1[[#This Row],[topic_id]]))</f>
        <v>0</v>
      </c>
    </row>
    <row r="2377" spans="1:19" x14ac:dyDescent="0.25">
      <c r="A2377" s="7">
        <v>2407</v>
      </c>
      <c r="B2377" s="7">
        <v>1</v>
      </c>
      <c r="C2377" s="7">
        <v>625</v>
      </c>
      <c r="D2377" s="7">
        <v>2865</v>
      </c>
      <c r="F2377" s="8">
        <v>40379.667060185187</v>
      </c>
      <c r="G2377" s="7">
        <v>0</v>
      </c>
      <c r="H2377" s="7">
        <v>2</v>
      </c>
      <c r="I2377" s="7" t="b">
        <f t="shared" si="111"/>
        <v>0</v>
      </c>
      <c r="J2377" s="7" t="b">
        <f t="shared" si="112"/>
        <v>1</v>
      </c>
      <c r="K2377" s="7">
        <f t="shared" si="113"/>
        <v>0</v>
      </c>
      <c r="L2377" s="7">
        <f>WEEKDAY(Table1[[#This Row],[post_time]])</f>
        <v>3</v>
      </c>
      <c r="M2377" s="7">
        <f>VLOOKUP(Table1[[#This Row],[topic_id]],'All Topics Data'!$A$2:$I$1243,8,FALSE)</f>
        <v>40379.643750000003</v>
      </c>
      <c r="N2377" s="7">
        <f>Table1[[#This Row],[Hui Reply?]]*(Table1[[#This Row],[post_time]]-Table1[[#This Row],[timestamp of previous reply]])</f>
        <v>0</v>
      </c>
      <c r="O2377" s="3">
        <f>O2376+Table1[[#This Row],[Hui Reply?]]</f>
        <v>571</v>
      </c>
      <c r="P2377" s="19">
        <f>INT(Table1[[#This Row],[post_time]])</f>
        <v>40379</v>
      </c>
      <c r="Q2377" s="3">
        <f>IF(Table1[[#This Row],[Hui Reply?]],VLOOKUP(Table1[[#This Row],[topic_id]],'All Topics Data'!$A$2:$E$1243,5,FALSE),0)</f>
        <v>0</v>
      </c>
      <c r="R2377" s="8">
        <f>Table1[[#This Row],[post_time]]+8/24</f>
        <v>40380.000393518523</v>
      </c>
      <c r="S2377" s="3">
        <f>IF(Table1[[#This Row],[post_position]]=1,0,SUMIFS($F$2:F2377,$H$2:H2377,Table1[[#This Row],[post_position]]-1,$C$2:C2377,Table1[[#This Row],[topic_id]]))</f>
        <v>40379.64435185185</v>
      </c>
    </row>
    <row r="2378" spans="1:19" x14ac:dyDescent="0.25">
      <c r="A2378" s="7">
        <v>2408</v>
      </c>
      <c r="B2378" s="7">
        <v>1</v>
      </c>
      <c r="C2378" s="7">
        <v>624</v>
      </c>
      <c r="D2378" s="7">
        <v>1</v>
      </c>
      <c r="E2378" s="2"/>
      <c r="F2378" s="8">
        <v>40380.094606481478</v>
      </c>
      <c r="G2378" s="7">
        <v>0</v>
      </c>
      <c r="H2378" s="7">
        <v>2</v>
      </c>
      <c r="I2378" s="7" t="b">
        <f t="shared" si="111"/>
        <v>0</v>
      </c>
      <c r="J2378" s="7" t="b">
        <f t="shared" si="112"/>
        <v>1</v>
      </c>
      <c r="K2378" s="7">
        <f t="shared" si="113"/>
        <v>0</v>
      </c>
      <c r="L2378" s="7">
        <f>WEEKDAY(Table1[[#This Row],[post_time]])</f>
        <v>4</v>
      </c>
      <c r="M2378" s="7">
        <f>VLOOKUP(Table1[[#This Row],[topic_id]],'All Topics Data'!$A$2:$I$1243,8,FALSE)</f>
        <v>40379.589583333334</v>
      </c>
      <c r="N2378" s="7">
        <f>Table1[[#This Row],[Hui Reply?]]*(Table1[[#This Row],[post_time]]-Table1[[#This Row],[timestamp of previous reply]])</f>
        <v>0</v>
      </c>
      <c r="O2378" s="3">
        <f>O2377+Table1[[#This Row],[Hui Reply?]]</f>
        <v>571</v>
      </c>
      <c r="P2378" s="19">
        <f>INT(Table1[[#This Row],[post_time]])</f>
        <v>40380</v>
      </c>
      <c r="Q2378" s="3">
        <f>IF(Table1[[#This Row],[Hui Reply?]],VLOOKUP(Table1[[#This Row],[topic_id]],'All Topics Data'!$A$2:$E$1243,5,FALSE),0)</f>
        <v>0</v>
      </c>
      <c r="R2378" s="8">
        <f>Table1[[#This Row],[post_time]]+8/24</f>
        <v>40380.427939814814</v>
      </c>
      <c r="S2378" s="3">
        <f>IF(Table1[[#This Row],[post_position]]=1,0,SUMIFS($F$2:F2378,$H$2:H2378,Table1[[#This Row],[post_position]]-1,$C$2:C2378,Table1[[#This Row],[topic_id]]))</f>
        <v>40379.590208333335</v>
      </c>
    </row>
    <row r="2379" spans="1:19" x14ac:dyDescent="0.25">
      <c r="A2379" s="7">
        <v>2409</v>
      </c>
      <c r="B2379" s="7">
        <v>1</v>
      </c>
      <c r="C2379" s="7">
        <v>625</v>
      </c>
      <c r="D2379" s="7">
        <v>24</v>
      </c>
      <c r="F2379" s="8">
        <v>40380.115706018521</v>
      </c>
      <c r="G2379" s="7">
        <v>0</v>
      </c>
      <c r="H2379" s="7">
        <v>3</v>
      </c>
      <c r="I2379" s="7" t="b">
        <f t="shared" si="111"/>
        <v>1</v>
      </c>
      <c r="J2379" s="7" t="b">
        <f t="shared" si="112"/>
        <v>1</v>
      </c>
      <c r="K2379" s="7">
        <f t="shared" si="113"/>
        <v>1</v>
      </c>
      <c r="L2379" s="7">
        <f>WEEKDAY(Table1[[#This Row],[post_time]])</f>
        <v>4</v>
      </c>
      <c r="M2379" s="7">
        <f>VLOOKUP(Table1[[#This Row],[topic_id]],'All Topics Data'!$A$2:$I$1243,8,FALSE)</f>
        <v>40379.643750000003</v>
      </c>
      <c r="N2379" s="7">
        <f>Table1[[#This Row],[Hui Reply?]]*(Table1[[#This Row],[post_time]]-Table1[[#This Row],[timestamp of previous reply]])</f>
        <v>0.44864583333401242</v>
      </c>
      <c r="O2379" s="3">
        <f>O2378+Table1[[#This Row],[Hui Reply?]]</f>
        <v>572</v>
      </c>
      <c r="P2379" s="19">
        <f>INT(Table1[[#This Row],[post_time]])</f>
        <v>40380</v>
      </c>
      <c r="Q2379" s="3" t="str">
        <f>IF(Table1[[#This Row],[Hui Reply?]],VLOOKUP(Table1[[#This Row],[topic_id]],'All Topics Data'!$A$2:$E$1243,5,FALSE),0)</f>
        <v>jade</v>
      </c>
      <c r="R2379" s="8">
        <f>Table1[[#This Row],[post_time]]+8/24</f>
        <v>40380.449039351857</v>
      </c>
      <c r="S2379" s="3">
        <f>IF(Table1[[#This Row],[post_position]]=1,0,SUMIFS($F$2:F2379,$H$2:H2379,Table1[[#This Row],[post_position]]-1,$C$2:C2379,Table1[[#This Row],[topic_id]]))</f>
        <v>40379.667060185187</v>
      </c>
    </row>
    <row r="2380" spans="1:19" x14ac:dyDescent="0.25">
      <c r="A2380" s="7">
        <v>2410</v>
      </c>
      <c r="B2380" s="7">
        <v>2</v>
      </c>
      <c r="C2380" s="7">
        <v>626</v>
      </c>
      <c r="D2380" s="7">
        <v>6592</v>
      </c>
      <c r="E2380" s="2"/>
      <c r="F2380" s="8">
        <v>40380.592789351853</v>
      </c>
      <c r="G2380" s="7">
        <v>0</v>
      </c>
      <c r="H2380" s="7">
        <v>1</v>
      </c>
      <c r="I2380" s="7" t="b">
        <f t="shared" si="111"/>
        <v>0</v>
      </c>
      <c r="J2380" s="7" t="b">
        <f t="shared" si="112"/>
        <v>0</v>
      </c>
      <c r="K2380" s="7">
        <f t="shared" si="113"/>
        <v>0</v>
      </c>
      <c r="L2380" s="7">
        <f>WEEKDAY(Table1[[#This Row],[post_time]])</f>
        <v>4</v>
      </c>
      <c r="M2380" s="7">
        <f>VLOOKUP(Table1[[#This Row],[topic_id]],'All Topics Data'!$A$2:$I$1243,8,FALSE)</f>
        <v>40380.592361111114</v>
      </c>
      <c r="N2380" s="7">
        <f>Table1[[#This Row],[Hui Reply?]]*(Table1[[#This Row],[post_time]]-Table1[[#This Row],[timestamp of previous reply]])</f>
        <v>0</v>
      </c>
      <c r="O2380" s="3">
        <f>O2379+Table1[[#This Row],[Hui Reply?]]</f>
        <v>572</v>
      </c>
      <c r="P2380" s="19">
        <f>INT(Table1[[#This Row],[post_time]])</f>
        <v>40380</v>
      </c>
      <c r="Q2380" s="3">
        <f>IF(Table1[[#This Row],[Hui Reply?]],VLOOKUP(Table1[[#This Row],[topic_id]],'All Topics Data'!$A$2:$E$1243,5,FALSE),0)</f>
        <v>0</v>
      </c>
      <c r="R2380" s="8">
        <f>Table1[[#This Row],[post_time]]+8/24</f>
        <v>40380.926122685189</v>
      </c>
      <c r="S2380" s="3">
        <f>IF(Table1[[#This Row],[post_position]]=1,0,SUMIFS($F$2:F2380,$H$2:H2380,Table1[[#This Row],[post_position]]-1,$C$2:C2380,Table1[[#This Row],[topic_id]]))</f>
        <v>0</v>
      </c>
    </row>
    <row r="2381" spans="1:19" x14ac:dyDescent="0.25">
      <c r="A2381" s="7">
        <v>2411</v>
      </c>
      <c r="B2381" s="7">
        <v>1</v>
      </c>
      <c r="C2381" s="7">
        <v>625</v>
      </c>
      <c r="D2381" s="7">
        <v>6556</v>
      </c>
      <c r="F2381" s="8">
        <v>40380.594780092593</v>
      </c>
      <c r="G2381" s="7">
        <v>0</v>
      </c>
      <c r="H2381" s="7">
        <v>4</v>
      </c>
      <c r="I2381" s="7" t="b">
        <f t="shared" si="111"/>
        <v>0</v>
      </c>
      <c r="J2381" s="7" t="b">
        <f t="shared" si="112"/>
        <v>1</v>
      </c>
      <c r="K2381" s="7">
        <f t="shared" si="113"/>
        <v>0</v>
      </c>
      <c r="L2381" s="7">
        <f>WEEKDAY(Table1[[#This Row],[post_time]])</f>
        <v>4</v>
      </c>
      <c r="M2381" s="7">
        <f>VLOOKUP(Table1[[#This Row],[topic_id]],'All Topics Data'!$A$2:$I$1243,8,FALSE)</f>
        <v>40379.643750000003</v>
      </c>
      <c r="N2381" s="7">
        <f>Table1[[#This Row],[Hui Reply?]]*(Table1[[#This Row],[post_time]]-Table1[[#This Row],[timestamp of previous reply]])</f>
        <v>0</v>
      </c>
      <c r="O2381" s="3">
        <f>O2380+Table1[[#This Row],[Hui Reply?]]</f>
        <v>572</v>
      </c>
      <c r="P2381" s="19">
        <f>INT(Table1[[#This Row],[post_time]])</f>
        <v>40380</v>
      </c>
      <c r="Q2381" s="3">
        <f>IF(Table1[[#This Row],[Hui Reply?]],VLOOKUP(Table1[[#This Row],[topic_id]],'All Topics Data'!$A$2:$E$1243,5,FALSE),0)</f>
        <v>0</v>
      </c>
      <c r="R2381" s="8">
        <f>Table1[[#This Row],[post_time]]+8/24</f>
        <v>40380.928113425929</v>
      </c>
      <c r="S2381" s="3">
        <f>IF(Table1[[#This Row],[post_position]]=1,0,SUMIFS($F$2:F2381,$H$2:H2381,Table1[[#This Row],[post_position]]-1,$C$2:C2381,Table1[[#This Row],[topic_id]]))</f>
        <v>40380.115706018521</v>
      </c>
    </row>
    <row r="2382" spans="1:19" x14ac:dyDescent="0.25">
      <c r="A2382" s="7">
        <v>2412</v>
      </c>
      <c r="B2382" s="7">
        <v>4</v>
      </c>
      <c r="C2382" s="7">
        <v>2</v>
      </c>
      <c r="D2382" s="7">
        <v>6594</v>
      </c>
      <c r="E2382" s="2"/>
      <c r="F2382" s="8">
        <v>40380.664872685185</v>
      </c>
      <c r="G2382" s="7">
        <v>0</v>
      </c>
      <c r="H2382" s="7">
        <v>59</v>
      </c>
      <c r="I2382" s="7" t="b">
        <f t="shared" si="111"/>
        <v>0</v>
      </c>
      <c r="J2382" s="7" t="b">
        <f t="shared" si="112"/>
        <v>1</v>
      </c>
      <c r="K2382" s="7">
        <f t="shared" si="113"/>
        <v>0</v>
      </c>
      <c r="L2382" s="7">
        <f>WEEKDAY(Table1[[#This Row],[post_time]])</f>
        <v>4</v>
      </c>
      <c r="M2382" s="7">
        <f>VLOOKUP(Table1[[#This Row],[topic_id]],'All Topics Data'!$A$2:$I$1243,8,FALSE)</f>
        <v>40019.929861111108</v>
      </c>
      <c r="N2382" s="7">
        <f>Table1[[#This Row],[Hui Reply?]]*(Table1[[#This Row],[post_time]]-Table1[[#This Row],[timestamp of previous reply]])</f>
        <v>0</v>
      </c>
      <c r="O2382" s="3">
        <f>O2381+Table1[[#This Row],[Hui Reply?]]</f>
        <v>572</v>
      </c>
      <c r="P2382" s="19">
        <f>INT(Table1[[#This Row],[post_time]])</f>
        <v>40380</v>
      </c>
      <c r="Q2382" s="3">
        <f>IF(Table1[[#This Row],[Hui Reply?]],VLOOKUP(Table1[[#This Row],[topic_id]],'All Topics Data'!$A$2:$E$1243,5,FALSE),0)</f>
        <v>0</v>
      </c>
      <c r="R2382" s="8">
        <f>Table1[[#This Row],[post_time]]+8/24</f>
        <v>40380.998206018521</v>
      </c>
      <c r="S2382" s="3">
        <f>IF(Table1[[#This Row],[post_position]]=1,0,SUMIFS($F$2:F2382,$H$2:H2382,Table1[[#This Row],[post_position]]-1,$C$2:C2382,Table1[[#This Row],[topic_id]]))</f>
        <v>40375.927719907406</v>
      </c>
    </row>
    <row r="2383" spans="1:19" x14ac:dyDescent="0.25">
      <c r="A2383" s="7">
        <v>2413</v>
      </c>
      <c r="B2383" s="7">
        <v>2</v>
      </c>
      <c r="C2383" s="7">
        <v>626</v>
      </c>
      <c r="D2383" s="7">
        <v>1</v>
      </c>
      <c r="F2383" s="8">
        <v>40380.685474537036</v>
      </c>
      <c r="G2383" s="7">
        <v>0</v>
      </c>
      <c r="H2383" s="7">
        <v>2</v>
      </c>
      <c r="I2383" s="7" t="b">
        <f t="shared" si="111"/>
        <v>0</v>
      </c>
      <c r="J2383" s="7" t="b">
        <f t="shared" si="112"/>
        <v>1</v>
      </c>
      <c r="K2383" s="7">
        <f t="shared" si="113"/>
        <v>0</v>
      </c>
      <c r="L2383" s="7">
        <f>WEEKDAY(Table1[[#This Row],[post_time]])</f>
        <v>4</v>
      </c>
      <c r="M2383" s="7">
        <f>VLOOKUP(Table1[[#This Row],[topic_id]],'All Topics Data'!$A$2:$I$1243,8,FALSE)</f>
        <v>40380.592361111114</v>
      </c>
      <c r="N2383" s="7">
        <f>Table1[[#This Row],[Hui Reply?]]*(Table1[[#This Row],[post_time]]-Table1[[#This Row],[timestamp of previous reply]])</f>
        <v>0</v>
      </c>
      <c r="O2383" s="3">
        <f>O2382+Table1[[#This Row],[Hui Reply?]]</f>
        <v>572</v>
      </c>
      <c r="P2383" s="19">
        <f>INT(Table1[[#This Row],[post_time]])</f>
        <v>40380</v>
      </c>
      <c r="Q2383" s="3">
        <f>IF(Table1[[#This Row],[Hui Reply?]],VLOOKUP(Table1[[#This Row],[topic_id]],'All Topics Data'!$A$2:$E$1243,5,FALSE),0)</f>
        <v>0</v>
      </c>
      <c r="R2383" s="8">
        <f>Table1[[#This Row],[post_time]]+8/24</f>
        <v>40381.018807870372</v>
      </c>
      <c r="S2383" s="3">
        <f>IF(Table1[[#This Row],[post_position]]=1,0,SUMIFS($F$2:F2383,$H$2:H2383,Table1[[#This Row],[post_position]]-1,$C$2:C2383,Table1[[#This Row],[topic_id]]))</f>
        <v>40380.592789351853</v>
      </c>
    </row>
    <row r="2384" spans="1:19" x14ac:dyDescent="0.25">
      <c r="A2384" s="7">
        <v>2414</v>
      </c>
      <c r="B2384" s="7">
        <v>1</v>
      </c>
      <c r="C2384" s="7">
        <v>627</v>
      </c>
      <c r="D2384" s="7">
        <v>5843</v>
      </c>
      <c r="E2384" s="2"/>
      <c r="F2384" s="8">
        <v>40380.703738425924</v>
      </c>
      <c r="G2384" s="7">
        <v>0</v>
      </c>
      <c r="H2384" s="7">
        <v>1</v>
      </c>
      <c r="I2384" s="7" t="b">
        <f t="shared" si="111"/>
        <v>0</v>
      </c>
      <c r="J2384" s="7" t="b">
        <f t="shared" si="112"/>
        <v>0</v>
      </c>
      <c r="K2384" s="7">
        <f t="shared" si="113"/>
        <v>0</v>
      </c>
      <c r="L2384" s="7">
        <f>WEEKDAY(Table1[[#This Row],[post_time]])</f>
        <v>4</v>
      </c>
      <c r="M2384" s="7">
        <f>VLOOKUP(Table1[[#This Row],[topic_id]],'All Topics Data'!$A$2:$I$1243,8,FALSE)</f>
        <v>40380.703472222223</v>
      </c>
      <c r="N2384" s="7">
        <f>Table1[[#This Row],[Hui Reply?]]*(Table1[[#This Row],[post_time]]-Table1[[#This Row],[timestamp of previous reply]])</f>
        <v>0</v>
      </c>
      <c r="O2384" s="3">
        <f>O2383+Table1[[#This Row],[Hui Reply?]]</f>
        <v>572</v>
      </c>
      <c r="P2384" s="19">
        <f>INT(Table1[[#This Row],[post_time]])</f>
        <v>40380</v>
      </c>
      <c r="Q2384" s="3">
        <f>IF(Table1[[#This Row],[Hui Reply?]],VLOOKUP(Table1[[#This Row],[topic_id]],'All Topics Data'!$A$2:$E$1243,5,FALSE),0)</f>
        <v>0</v>
      </c>
      <c r="R2384" s="8">
        <f>Table1[[#This Row],[post_time]]+8/24</f>
        <v>40381.03707175926</v>
      </c>
      <c r="S2384" s="3">
        <f>IF(Table1[[#This Row],[post_position]]=1,0,SUMIFS($F$2:F2384,$H$2:H2384,Table1[[#This Row],[post_position]]-1,$C$2:C2384,Table1[[#This Row],[topic_id]]))</f>
        <v>0</v>
      </c>
    </row>
    <row r="2385" spans="1:19" x14ac:dyDescent="0.25">
      <c r="A2385" s="7">
        <v>2415</v>
      </c>
      <c r="B2385" s="7">
        <v>2</v>
      </c>
      <c r="C2385" s="7">
        <v>626</v>
      </c>
      <c r="D2385" s="7">
        <v>6592</v>
      </c>
      <c r="E2385" s="2"/>
      <c r="F2385" s="8">
        <v>40380.793043981481</v>
      </c>
      <c r="G2385" s="7">
        <v>0</v>
      </c>
      <c r="H2385" s="7">
        <v>3</v>
      </c>
      <c r="I2385" s="7" t="b">
        <f t="shared" si="111"/>
        <v>0</v>
      </c>
      <c r="J2385" s="7" t="b">
        <f t="shared" si="112"/>
        <v>1</v>
      </c>
      <c r="K2385" s="7">
        <f t="shared" si="113"/>
        <v>0</v>
      </c>
      <c r="L2385" s="7">
        <f>WEEKDAY(Table1[[#This Row],[post_time]])</f>
        <v>4</v>
      </c>
      <c r="M2385" s="7">
        <f>VLOOKUP(Table1[[#This Row],[topic_id]],'All Topics Data'!$A$2:$I$1243,8,FALSE)</f>
        <v>40380.592361111114</v>
      </c>
      <c r="N2385" s="7">
        <f>Table1[[#This Row],[Hui Reply?]]*(Table1[[#This Row],[post_time]]-Table1[[#This Row],[timestamp of previous reply]])</f>
        <v>0</v>
      </c>
      <c r="O2385" s="3">
        <f>O2384+Table1[[#This Row],[Hui Reply?]]</f>
        <v>572</v>
      </c>
      <c r="P2385" s="19">
        <f>INT(Table1[[#This Row],[post_time]])</f>
        <v>40380</v>
      </c>
      <c r="Q2385" s="3">
        <f>IF(Table1[[#This Row],[Hui Reply?]],VLOOKUP(Table1[[#This Row],[topic_id]],'All Topics Data'!$A$2:$E$1243,5,FALSE),0)</f>
        <v>0</v>
      </c>
      <c r="R2385" s="8">
        <f>Table1[[#This Row],[post_time]]+8/24</f>
        <v>40381.126377314817</v>
      </c>
      <c r="S2385" s="3">
        <f>IF(Table1[[#This Row],[post_position]]=1,0,SUMIFS($F$2:F2385,$H$2:H2385,Table1[[#This Row],[post_position]]-1,$C$2:C2385,Table1[[#This Row],[topic_id]]))</f>
        <v>40380.685474537036</v>
      </c>
    </row>
    <row r="2386" spans="1:19" x14ac:dyDescent="0.25">
      <c r="A2386" s="7">
        <v>2416</v>
      </c>
      <c r="B2386" s="7">
        <v>1</v>
      </c>
      <c r="C2386" s="7">
        <v>628</v>
      </c>
      <c r="D2386" s="7">
        <v>4896</v>
      </c>
      <c r="E2386" s="2"/>
      <c r="F2386" s="8">
        <v>40380.825196759259</v>
      </c>
      <c r="G2386" s="7">
        <v>0</v>
      </c>
      <c r="H2386" s="7">
        <v>1</v>
      </c>
      <c r="I2386" s="7" t="b">
        <f t="shared" si="111"/>
        <v>0</v>
      </c>
      <c r="J2386" s="7" t="b">
        <f t="shared" si="112"/>
        <v>0</v>
      </c>
      <c r="K2386" s="7">
        <f t="shared" si="113"/>
        <v>0</v>
      </c>
      <c r="L2386" s="7">
        <f>WEEKDAY(Table1[[#This Row],[post_time]])</f>
        <v>4</v>
      </c>
      <c r="M2386" s="7">
        <f>VLOOKUP(Table1[[#This Row],[topic_id]],'All Topics Data'!$A$2:$I$1243,8,FALSE)</f>
        <v>40380.824999999997</v>
      </c>
      <c r="N2386" s="7">
        <f>Table1[[#This Row],[Hui Reply?]]*(Table1[[#This Row],[post_time]]-Table1[[#This Row],[timestamp of previous reply]])</f>
        <v>0</v>
      </c>
      <c r="O2386" s="3">
        <f>O2385+Table1[[#This Row],[Hui Reply?]]</f>
        <v>572</v>
      </c>
      <c r="P2386" s="19">
        <f>INT(Table1[[#This Row],[post_time]])</f>
        <v>40380</v>
      </c>
      <c r="Q2386" s="3">
        <f>IF(Table1[[#This Row],[Hui Reply?]],VLOOKUP(Table1[[#This Row],[topic_id]],'All Topics Data'!$A$2:$E$1243,5,FALSE),0)</f>
        <v>0</v>
      </c>
      <c r="R2386" s="8">
        <f>Table1[[#This Row],[post_time]]+8/24</f>
        <v>40381.158530092594</v>
      </c>
      <c r="S2386" s="3">
        <f>IF(Table1[[#This Row],[post_position]]=1,0,SUMIFS($F$2:F2386,$H$2:H2386,Table1[[#This Row],[post_position]]-1,$C$2:C2386,Table1[[#This Row],[topic_id]]))</f>
        <v>0</v>
      </c>
    </row>
    <row r="2387" spans="1:19" x14ac:dyDescent="0.25">
      <c r="A2387" s="7">
        <v>2417</v>
      </c>
      <c r="B2387" s="7">
        <v>1</v>
      </c>
      <c r="C2387" s="7">
        <v>628</v>
      </c>
      <c r="D2387" s="7">
        <v>6458</v>
      </c>
      <c r="F2387" s="8">
        <v>40380.97216435185</v>
      </c>
      <c r="G2387" s="7">
        <v>0</v>
      </c>
      <c r="H2387" s="7">
        <v>2</v>
      </c>
      <c r="I2387" s="7" t="b">
        <f t="shared" si="111"/>
        <v>0</v>
      </c>
      <c r="J2387" s="7" t="b">
        <f t="shared" si="112"/>
        <v>1</v>
      </c>
      <c r="K2387" s="7">
        <f t="shared" si="113"/>
        <v>0</v>
      </c>
      <c r="L2387" s="7">
        <f>WEEKDAY(Table1[[#This Row],[post_time]])</f>
        <v>4</v>
      </c>
      <c r="M2387" s="7">
        <f>VLOOKUP(Table1[[#This Row],[topic_id]],'All Topics Data'!$A$2:$I$1243,8,FALSE)</f>
        <v>40380.824999999997</v>
      </c>
      <c r="N2387" s="7">
        <f>Table1[[#This Row],[Hui Reply?]]*(Table1[[#This Row],[post_time]]-Table1[[#This Row],[timestamp of previous reply]])</f>
        <v>0</v>
      </c>
      <c r="O2387" s="3">
        <f>O2386+Table1[[#This Row],[Hui Reply?]]</f>
        <v>572</v>
      </c>
      <c r="P2387" s="19">
        <f>INT(Table1[[#This Row],[post_time]])</f>
        <v>40380</v>
      </c>
      <c r="Q2387" s="3">
        <f>IF(Table1[[#This Row],[Hui Reply?]],VLOOKUP(Table1[[#This Row],[topic_id]],'All Topics Data'!$A$2:$E$1243,5,FALSE),0)</f>
        <v>0</v>
      </c>
      <c r="R2387" s="8">
        <f>Table1[[#This Row],[post_time]]+8/24</f>
        <v>40381.305497685185</v>
      </c>
      <c r="S2387" s="3">
        <f>IF(Table1[[#This Row],[post_position]]=1,0,SUMIFS($F$2:F2387,$H$2:H2387,Table1[[#This Row],[post_position]]-1,$C$2:C2387,Table1[[#This Row],[topic_id]]))</f>
        <v>40380.825196759259</v>
      </c>
    </row>
    <row r="2388" spans="1:19" x14ac:dyDescent="0.25">
      <c r="A2388" s="7">
        <v>2418</v>
      </c>
      <c r="B2388" s="7">
        <v>2</v>
      </c>
      <c r="C2388" s="7">
        <v>626</v>
      </c>
      <c r="D2388" s="7">
        <v>24</v>
      </c>
      <c r="E2388" s="2"/>
      <c r="F2388" s="8">
        <v>40380.987766203703</v>
      </c>
      <c r="G2388" s="7">
        <v>0</v>
      </c>
      <c r="H2388" s="7">
        <v>4</v>
      </c>
      <c r="I2388" s="7" t="b">
        <f t="shared" si="111"/>
        <v>1</v>
      </c>
      <c r="J2388" s="7" t="b">
        <f t="shared" si="112"/>
        <v>1</v>
      </c>
      <c r="K2388" s="7">
        <f t="shared" si="113"/>
        <v>1</v>
      </c>
      <c r="L2388" s="7">
        <f>WEEKDAY(Table1[[#This Row],[post_time]])</f>
        <v>4</v>
      </c>
      <c r="M2388" s="7">
        <f>VLOOKUP(Table1[[#This Row],[topic_id]],'All Topics Data'!$A$2:$I$1243,8,FALSE)</f>
        <v>40380.592361111114</v>
      </c>
      <c r="N2388" s="7">
        <f>Table1[[#This Row],[Hui Reply?]]*(Table1[[#This Row],[post_time]]-Table1[[#This Row],[timestamp of previous reply]])</f>
        <v>0.19472222222248092</v>
      </c>
      <c r="O2388" s="3">
        <f>O2387+Table1[[#This Row],[Hui Reply?]]</f>
        <v>573</v>
      </c>
      <c r="P2388" s="19">
        <f>INT(Table1[[#This Row],[post_time]])</f>
        <v>40380</v>
      </c>
      <c r="Q2388" s="3" t="str">
        <f>IF(Table1[[#This Row],[Hui Reply?]],VLOOKUP(Table1[[#This Row],[topic_id]],'All Topics Data'!$A$2:$E$1243,5,FALSE),0)</f>
        <v>IronPalm</v>
      </c>
      <c r="R2388" s="8">
        <f>Table1[[#This Row],[post_time]]+8/24</f>
        <v>40381.321099537039</v>
      </c>
      <c r="S2388" s="3">
        <f>IF(Table1[[#This Row],[post_position]]=1,0,SUMIFS($F$2:F2388,$H$2:H2388,Table1[[#This Row],[post_position]]-1,$C$2:C2388,Table1[[#This Row],[topic_id]]))</f>
        <v>40380.793043981481</v>
      </c>
    </row>
    <row r="2389" spans="1:19" x14ac:dyDescent="0.25">
      <c r="A2389" s="7">
        <v>2419</v>
      </c>
      <c r="B2389" s="7">
        <v>1</v>
      </c>
      <c r="C2389" s="7">
        <v>628</v>
      </c>
      <c r="D2389" s="7">
        <v>24</v>
      </c>
      <c r="E2389" s="2"/>
      <c r="F2389" s="8">
        <v>40381.006145833337</v>
      </c>
      <c r="G2389" s="7">
        <v>0</v>
      </c>
      <c r="H2389" s="7">
        <v>3</v>
      </c>
      <c r="I2389" s="7" t="b">
        <f t="shared" si="111"/>
        <v>1</v>
      </c>
      <c r="J2389" s="7" t="b">
        <f t="shared" si="112"/>
        <v>1</v>
      </c>
      <c r="K2389" s="7">
        <f t="shared" si="113"/>
        <v>1</v>
      </c>
      <c r="L2389" s="7">
        <f>WEEKDAY(Table1[[#This Row],[post_time]])</f>
        <v>5</v>
      </c>
      <c r="M2389" s="7">
        <f>VLOOKUP(Table1[[#This Row],[topic_id]],'All Topics Data'!$A$2:$I$1243,8,FALSE)</f>
        <v>40380.824999999997</v>
      </c>
      <c r="N2389" s="7">
        <f>Table1[[#This Row],[Hui Reply?]]*(Table1[[#This Row],[post_time]]-Table1[[#This Row],[timestamp of previous reply]])</f>
        <v>3.3981481486989651E-2</v>
      </c>
      <c r="O2389" s="3">
        <f>O2388+Table1[[#This Row],[Hui Reply?]]</f>
        <v>574</v>
      </c>
      <c r="P2389" s="19">
        <f>INT(Table1[[#This Row],[post_time]])</f>
        <v>40381</v>
      </c>
      <c r="Q2389" s="3" t="str">
        <f>IF(Table1[[#This Row],[Hui Reply?]],VLOOKUP(Table1[[#This Row],[topic_id]],'All Topics Data'!$A$2:$E$1243,5,FALSE),0)</f>
        <v>mbeane</v>
      </c>
      <c r="R2389" s="8">
        <f>Table1[[#This Row],[post_time]]+8/24</f>
        <v>40381.339479166672</v>
      </c>
      <c r="S2389" s="3">
        <f>IF(Table1[[#This Row],[post_position]]=1,0,SUMIFS($F$2:F2389,$H$2:H2389,Table1[[#This Row],[post_position]]-1,$C$2:C2389,Table1[[#This Row],[topic_id]]))</f>
        <v>40380.97216435185</v>
      </c>
    </row>
    <row r="2390" spans="1:19" x14ac:dyDescent="0.25">
      <c r="A2390" s="7">
        <v>2420</v>
      </c>
      <c r="B2390" s="7">
        <v>1</v>
      </c>
      <c r="C2390" s="7">
        <v>627</v>
      </c>
      <c r="D2390" s="7">
        <v>24</v>
      </c>
      <c r="E2390" s="2"/>
      <c r="F2390" s="8">
        <v>40381.049687500003</v>
      </c>
      <c r="G2390" s="7">
        <v>0</v>
      </c>
      <c r="H2390" s="7">
        <v>2</v>
      </c>
      <c r="I2390" s="7" t="b">
        <f t="shared" si="111"/>
        <v>1</v>
      </c>
      <c r="J2390" s="7" t="b">
        <f t="shared" si="112"/>
        <v>1</v>
      </c>
      <c r="K2390" s="7">
        <f t="shared" si="113"/>
        <v>1</v>
      </c>
      <c r="L2390" s="7">
        <f>WEEKDAY(Table1[[#This Row],[post_time]])</f>
        <v>5</v>
      </c>
      <c r="M2390" s="7">
        <f>VLOOKUP(Table1[[#This Row],[topic_id]],'All Topics Data'!$A$2:$I$1243,8,FALSE)</f>
        <v>40380.703472222223</v>
      </c>
      <c r="N2390" s="7">
        <f>Table1[[#This Row],[Hui Reply?]]*(Table1[[#This Row],[post_time]]-Table1[[#This Row],[timestamp of previous reply]])</f>
        <v>0.34594907407881692</v>
      </c>
      <c r="O2390" s="3">
        <f>O2389+Table1[[#This Row],[Hui Reply?]]</f>
        <v>575</v>
      </c>
      <c r="P2390" s="19">
        <f>INT(Table1[[#This Row],[post_time]])</f>
        <v>40381</v>
      </c>
      <c r="Q2390" s="3" t="str">
        <f>IF(Table1[[#This Row],[Hui Reply?]],VLOOKUP(Table1[[#This Row],[topic_id]],'All Topics Data'!$A$2:$E$1243,5,FALSE),0)</f>
        <v>Knaledge</v>
      </c>
      <c r="R2390" s="8">
        <f>Table1[[#This Row],[post_time]]+8/24</f>
        <v>40381.383020833338</v>
      </c>
      <c r="S2390" s="3">
        <f>IF(Table1[[#This Row],[post_position]]=1,0,SUMIFS($F$2:F2390,$H$2:H2390,Table1[[#This Row],[post_position]]-1,$C$2:C2390,Table1[[#This Row],[topic_id]]))</f>
        <v>40380.703738425924</v>
      </c>
    </row>
    <row r="2391" spans="1:19" x14ac:dyDescent="0.25">
      <c r="A2391" s="7">
        <v>2421</v>
      </c>
      <c r="B2391" s="7">
        <v>1</v>
      </c>
      <c r="C2391" s="7">
        <v>629</v>
      </c>
      <c r="D2391" s="7">
        <v>176</v>
      </c>
      <c r="E2391" s="2"/>
      <c r="F2391" s="8">
        <v>40381.32739583333</v>
      </c>
      <c r="G2391" s="7">
        <v>0</v>
      </c>
      <c r="H2391" s="7">
        <v>1</v>
      </c>
      <c r="I2391" s="7" t="b">
        <f t="shared" si="111"/>
        <v>0</v>
      </c>
      <c r="J2391" s="7" t="b">
        <f t="shared" si="112"/>
        <v>0</v>
      </c>
      <c r="K2391" s="7">
        <f t="shared" si="113"/>
        <v>0</v>
      </c>
      <c r="L2391" s="7">
        <f>WEEKDAY(Table1[[#This Row],[post_time]])</f>
        <v>5</v>
      </c>
      <c r="M2391" s="7">
        <f>VLOOKUP(Table1[[#This Row],[topic_id]],'All Topics Data'!$A$2:$I$1243,8,FALSE)</f>
        <v>40381.32708333333</v>
      </c>
      <c r="N2391" s="7">
        <f>Table1[[#This Row],[Hui Reply?]]*(Table1[[#This Row],[post_time]]-Table1[[#This Row],[timestamp of previous reply]])</f>
        <v>0</v>
      </c>
      <c r="O2391" s="3">
        <f>O2390+Table1[[#This Row],[Hui Reply?]]</f>
        <v>575</v>
      </c>
      <c r="P2391" s="19">
        <f>INT(Table1[[#This Row],[post_time]])</f>
        <v>40381</v>
      </c>
      <c r="Q2391" s="3">
        <f>IF(Table1[[#This Row],[Hui Reply?]],VLOOKUP(Table1[[#This Row],[topic_id]],'All Topics Data'!$A$2:$E$1243,5,FALSE),0)</f>
        <v>0</v>
      </c>
      <c r="R2391" s="8">
        <f>Table1[[#This Row],[post_time]]+8/24</f>
        <v>40381.660729166666</v>
      </c>
      <c r="S2391" s="3">
        <f>IF(Table1[[#This Row],[post_position]]=1,0,SUMIFS($F$2:F2391,$H$2:H2391,Table1[[#This Row],[post_position]]-1,$C$2:C2391,Table1[[#This Row],[topic_id]]))</f>
        <v>0</v>
      </c>
    </row>
    <row r="2392" spans="1:19" x14ac:dyDescent="0.25">
      <c r="A2392" s="7">
        <v>2422</v>
      </c>
      <c r="B2392" s="7">
        <v>1</v>
      </c>
      <c r="C2392" s="7">
        <v>629</v>
      </c>
      <c r="D2392" s="7">
        <v>28</v>
      </c>
      <c r="E2392" s="2"/>
      <c r="F2392" s="8">
        <v>40381.336331018516</v>
      </c>
      <c r="G2392" s="7">
        <v>0</v>
      </c>
      <c r="H2392" s="7">
        <v>2</v>
      </c>
      <c r="I2392" s="7" t="b">
        <f t="shared" si="111"/>
        <v>0</v>
      </c>
      <c r="J2392" s="7" t="b">
        <f t="shared" si="112"/>
        <v>1</v>
      </c>
      <c r="K2392" s="7">
        <f t="shared" si="113"/>
        <v>0</v>
      </c>
      <c r="L2392" s="7">
        <f>WEEKDAY(Table1[[#This Row],[post_time]])</f>
        <v>5</v>
      </c>
      <c r="M2392" s="7">
        <f>VLOOKUP(Table1[[#This Row],[topic_id]],'All Topics Data'!$A$2:$I$1243,8,FALSE)</f>
        <v>40381.32708333333</v>
      </c>
      <c r="N2392" s="7">
        <f>Table1[[#This Row],[Hui Reply?]]*(Table1[[#This Row],[post_time]]-Table1[[#This Row],[timestamp of previous reply]])</f>
        <v>0</v>
      </c>
      <c r="O2392" s="3">
        <f>O2391+Table1[[#This Row],[Hui Reply?]]</f>
        <v>575</v>
      </c>
      <c r="P2392" s="19">
        <f>INT(Table1[[#This Row],[post_time]])</f>
        <v>40381</v>
      </c>
      <c r="Q2392" s="3">
        <f>IF(Table1[[#This Row],[Hui Reply?]],VLOOKUP(Table1[[#This Row],[topic_id]],'All Topics Data'!$A$2:$E$1243,5,FALSE),0)</f>
        <v>0</v>
      </c>
      <c r="R2392" s="8">
        <f>Table1[[#This Row],[post_time]]+8/24</f>
        <v>40381.669664351852</v>
      </c>
      <c r="S2392" s="3">
        <f>IF(Table1[[#This Row],[post_position]]=1,0,SUMIFS($F$2:F2392,$H$2:H2392,Table1[[#This Row],[post_position]]-1,$C$2:C2392,Table1[[#This Row],[topic_id]]))</f>
        <v>40381.32739583333</v>
      </c>
    </row>
    <row r="2393" spans="1:19" x14ac:dyDescent="0.25">
      <c r="A2393" s="7">
        <v>2423</v>
      </c>
      <c r="B2393" s="7">
        <v>1</v>
      </c>
      <c r="C2393" s="7">
        <v>629</v>
      </c>
      <c r="D2393" s="7">
        <v>176</v>
      </c>
      <c r="E2393" s="2"/>
      <c r="F2393" s="8">
        <v>40381.346342592595</v>
      </c>
      <c r="G2393" s="7">
        <v>0</v>
      </c>
      <c r="H2393" s="7">
        <v>3</v>
      </c>
      <c r="I2393" s="7" t="b">
        <f t="shared" si="111"/>
        <v>0</v>
      </c>
      <c r="J2393" s="7" t="b">
        <f t="shared" si="112"/>
        <v>1</v>
      </c>
      <c r="K2393" s="7">
        <f t="shared" si="113"/>
        <v>0</v>
      </c>
      <c r="L2393" s="7">
        <f>WEEKDAY(Table1[[#This Row],[post_time]])</f>
        <v>5</v>
      </c>
      <c r="M2393" s="7">
        <f>VLOOKUP(Table1[[#This Row],[topic_id]],'All Topics Data'!$A$2:$I$1243,8,FALSE)</f>
        <v>40381.32708333333</v>
      </c>
      <c r="N2393" s="7">
        <f>Table1[[#This Row],[Hui Reply?]]*(Table1[[#This Row],[post_time]]-Table1[[#This Row],[timestamp of previous reply]])</f>
        <v>0</v>
      </c>
      <c r="O2393" s="3">
        <f>O2392+Table1[[#This Row],[Hui Reply?]]</f>
        <v>575</v>
      </c>
      <c r="P2393" s="19">
        <f>INT(Table1[[#This Row],[post_time]])</f>
        <v>40381</v>
      </c>
      <c r="Q2393" s="3">
        <f>IF(Table1[[#This Row],[Hui Reply?]],VLOOKUP(Table1[[#This Row],[topic_id]],'All Topics Data'!$A$2:$E$1243,5,FALSE),0)</f>
        <v>0</v>
      </c>
      <c r="R2393" s="8">
        <f>Table1[[#This Row],[post_time]]+8/24</f>
        <v>40381.67967592593</v>
      </c>
      <c r="S2393" s="3">
        <f>IF(Table1[[#This Row],[post_position]]=1,0,SUMIFS($F$2:F2393,$H$2:H2393,Table1[[#This Row],[post_position]]-1,$C$2:C2393,Table1[[#This Row],[topic_id]]))</f>
        <v>40381.336331018516</v>
      </c>
    </row>
    <row r="2394" spans="1:19" x14ac:dyDescent="0.25">
      <c r="A2394" s="7">
        <v>2424</v>
      </c>
      <c r="B2394" s="7">
        <v>2</v>
      </c>
      <c r="C2394" s="7">
        <v>626</v>
      </c>
      <c r="D2394" s="7">
        <v>6592</v>
      </c>
      <c r="E2394" s="2"/>
      <c r="F2394" s="8">
        <v>40381.348391203705</v>
      </c>
      <c r="G2394" s="7">
        <v>0</v>
      </c>
      <c r="H2394" s="7">
        <v>5</v>
      </c>
      <c r="I2394" s="7" t="b">
        <f t="shared" si="111"/>
        <v>0</v>
      </c>
      <c r="J2394" s="7" t="b">
        <f t="shared" si="112"/>
        <v>1</v>
      </c>
      <c r="K2394" s="7">
        <f t="shared" si="113"/>
        <v>0</v>
      </c>
      <c r="L2394" s="7">
        <f>WEEKDAY(Table1[[#This Row],[post_time]])</f>
        <v>5</v>
      </c>
      <c r="M2394" s="7">
        <f>VLOOKUP(Table1[[#This Row],[topic_id]],'All Topics Data'!$A$2:$I$1243,8,FALSE)</f>
        <v>40380.592361111114</v>
      </c>
      <c r="N2394" s="7">
        <f>Table1[[#This Row],[Hui Reply?]]*(Table1[[#This Row],[post_time]]-Table1[[#This Row],[timestamp of previous reply]])</f>
        <v>0</v>
      </c>
      <c r="O2394" s="3">
        <f>O2393+Table1[[#This Row],[Hui Reply?]]</f>
        <v>575</v>
      </c>
      <c r="P2394" s="19">
        <f>INT(Table1[[#This Row],[post_time]])</f>
        <v>40381</v>
      </c>
      <c r="Q2394" s="3">
        <f>IF(Table1[[#This Row],[Hui Reply?]],VLOOKUP(Table1[[#This Row],[topic_id]],'All Topics Data'!$A$2:$E$1243,5,FALSE),0)</f>
        <v>0</v>
      </c>
      <c r="R2394" s="8">
        <f>Table1[[#This Row],[post_time]]+8/24</f>
        <v>40381.68172453704</v>
      </c>
      <c r="S2394" s="3">
        <f>IF(Table1[[#This Row],[post_position]]=1,0,SUMIFS($F$2:F2394,$H$2:H2394,Table1[[#This Row],[post_position]]-1,$C$2:C2394,Table1[[#This Row],[topic_id]]))</f>
        <v>40380.987766203703</v>
      </c>
    </row>
    <row r="2395" spans="1:19" x14ac:dyDescent="0.25">
      <c r="A2395" s="7">
        <v>2425</v>
      </c>
      <c r="B2395" s="7">
        <v>1</v>
      </c>
      <c r="C2395" s="7">
        <v>629</v>
      </c>
      <c r="D2395" s="7">
        <v>24</v>
      </c>
      <c r="F2395" s="8">
        <v>40381.431539351855</v>
      </c>
      <c r="G2395" s="7">
        <v>0</v>
      </c>
      <c r="H2395" s="7">
        <v>4</v>
      </c>
      <c r="I2395" s="7" t="b">
        <f t="shared" si="111"/>
        <v>1</v>
      </c>
      <c r="J2395" s="7" t="b">
        <f t="shared" si="112"/>
        <v>1</v>
      </c>
      <c r="K2395" s="7">
        <f t="shared" si="113"/>
        <v>1</v>
      </c>
      <c r="L2395" s="7">
        <f>WEEKDAY(Table1[[#This Row],[post_time]])</f>
        <v>5</v>
      </c>
      <c r="M2395" s="7">
        <f>VLOOKUP(Table1[[#This Row],[topic_id]],'All Topics Data'!$A$2:$I$1243,8,FALSE)</f>
        <v>40381.32708333333</v>
      </c>
      <c r="N2395" s="7">
        <f>Table1[[#This Row],[Hui Reply?]]*(Table1[[#This Row],[post_time]]-Table1[[#This Row],[timestamp of previous reply]])</f>
        <v>8.519675926072523E-2</v>
      </c>
      <c r="O2395" s="3">
        <f>O2394+Table1[[#This Row],[Hui Reply?]]</f>
        <v>576</v>
      </c>
      <c r="P2395" s="19">
        <f>INT(Table1[[#This Row],[post_time]])</f>
        <v>40381</v>
      </c>
      <c r="Q2395" s="3" t="str">
        <f>IF(Table1[[#This Row],[Hui Reply?]],VLOOKUP(Table1[[#This Row],[topic_id]],'All Topics Data'!$A$2:$E$1243,5,FALSE),0)</f>
        <v>razaas</v>
      </c>
      <c r="R2395" s="8">
        <f>Table1[[#This Row],[post_time]]+8/24</f>
        <v>40381.764872685191</v>
      </c>
      <c r="S2395" s="3">
        <f>IF(Table1[[#This Row],[post_position]]=1,0,SUMIFS($F$2:F2395,$H$2:H2395,Table1[[#This Row],[post_position]]-1,$C$2:C2395,Table1[[#This Row],[topic_id]]))</f>
        <v>40381.346342592595</v>
      </c>
    </row>
    <row r="2396" spans="1:19" x14ac:dyDescent="0.25">
      <c r="A2396" s="7">
        <v>2426</v>
      </c>
      <c r="B2396" s="7">
        <v>1</v>
      </c>
      <c r="C2396" s="7">
        <v>629</v>
      </c>
      <c r="D2396" s="7">
        <v>176</v>
      </c>
      <c r="F2396" s="8">
        <v>40381.447835648149</v>
      </c>
      <c r="G2396" s="7">
        <v>0</v>
      </c>
      <c r="H2396" s="7">
        <v>5</v>
      </c>
      <c r="I2396" s="7" t="b">
        <f t="shared" si="111"/>
        <v>0</v>
      </c>
      <c r="J2396" s="7" t="b">
        <f t="shared" si="112"/>
        <v>1</v>
      </c>
      <c r="K2396" s="7">
        <f t="shared" si="113"/>
        <v>0</v>
      </c>
      <c r="L2396" s="7">
        <f>WEEKDAY(Table1[[#This Row],[post_time]])</f>
        <v>5</v>
      </c>
      <c r="M2396" s="7">
        <f>VLOOKUP(Table1[[#This Row],[topic_id]],'All Topics Data'!$A$2:$I$1243,8,FALSE)</f>
        <v>40381.32708333333</v>
      </c>
      <c r="N2396" s="7">
        <f>Table1[[#This Row],[Hui Reply?]]*(Table1[[#This Row],[post_time]]-Table1[[#This Row],[timestamp of previous reply]])</f>
        <v>0</v>
      </c>
      <c r="O2396" s="3">
        <f>O2395+Table1[[#This Row],[Hui Reply?]]</f>
        <v>576</v>
      </c>
      <c r="P2396" s="19">
        <f>INT(Table1[[#This Row],[post_time]])</f>
        <v>40381</v>
      </c>
      <c r="Q2396" s="3">
        <f>IF(Table1[[#This Row],[Hui Reply?]],VLOOKUP(Table1[[#This Row],[topic_id]],'All Topics Data'!$A$2:$E$1243,5,FALSE),0)</f>
        <v>0</v>
      </c>
      <c r="R2396" s="8">
        <f>Table1[[#This Row],[post_time]]+8/24</f>
        <v>40381.781168981484</v>
      </c>
      <c r="S2396" s="3">
        <f>IF(Table1[[#This Row],[post_position]]=1,0,SUMIFS($F$2:F2396,$H$2:H2396,Table1[[#This Row],[post_position]]-1,$C$2:C2396,Table1[[#This Row],[topic_id]]))</f>
        <v>40381.431539351855</v>
      </c>
    </row>
    <row r="2397" spans="1:19" x14ac:dyDescent="0.25">
      <c r="A2397" s="7">
        <v>2427</v>
      </c>
      <c r="B2397" s="7">
        <v>2</v>
      </c>
      <c r="C2397" s="7">
        <v>626</v>
      </c>
      <c r="D2397" s="7">
        <v>1</v>
      </c>
      <c r="E2397" s="2"/>
      <c r="F2397" s="8">
        <v>40381.478402777779</v>
      </c>
      <c r="G2397" s="7">
        <v>0</v>
      </c>
      <c r="H2397" s="7">
        <v>6</v>
      </c>
      <c r="I2397" s="7" t="b">
        <f t="shared" si="111"/>
        <v>0</v>
      </c>
      <c r="J2397" s="7" t="b">
        <f t="shared" si="112"/>
        <v>1</v>
      </c>
      <c r="K2397" s="7">
        <f t="shared" si="113"/>
        <v>0</v>
      </c>
      <c r="L2397" s="7">
        <f>WEEKDAY(Table1[[#This Row],[post_time]])</f>
        <v>5</v>
      </c>
      <c r="M2397" s="7">
        <f>VLOOKUP(Table1[[#This Row],[topic_id]],'All Topics Data'!$A$2:$I$1243,8,FALSE)</f>
        <v>40380.592361111114</v>
      </c>
      <c r="N2397" s="7">
        <f>Table1[[#This Row],[Hui Reply?]]*(Table1[[#This Row],[post_time]]-Table1[[#This Row],[timestamp of previous reply]])</f>
        <v>0</v>
      </c>
      <c r="O2397" s="3">
        <f>O2396+Table1[[#This Row],[Hui Reply?]]</f>
        <v>576</v>
      </c>
      <c r="P2397" s="19">
        <f>INT(Table1[[#This Row],[post_time]])</f>
        <v>40381</v>
      </c>
      <c r="Q2397" s="3">
        <f>IF(Table1[[#This Row],[Hui Reply?]],VLOOKUP(Table1[[#This Row],[topic_id]],'All Topics Data'!$A$2:$E$1243,5,FALSE),0)</f>
        <v>0</v>
      </c>
      <c r="R2397" s="8">
        <f>Table1[[#This Row],[post_time]]+8/24</f>
        <v>40381.811736111114</v>
      </c>
      <c r="S2397" s="3">
        <f>IF(Table1[[#This Row],[post_position]]=1,0,SUMIFS($F$2:F2397,$H$2:H2397,Table1[[#This Row],[post_position]]-1,$C$2:C2397,Table1[[#This Row],[topic_id]]))</f>
        <v>40381.348391203705</v>
      </c>
    </row>
    <row r="2398" spans="1:19" x14ac:dyDescent="0.25">
      <c r="A2398" s="7">
        <v>2428</v>
      </c>
      <c r="B2398" s="7">
        <v>2</v>
      </c>
      <c r="C2398" s="7">
        <v>626</v>
      </c>
      <c r="D2398" s="7">
        <v>24</v>
      </c>
      <c r="E2398" s="2"/>
      <c r="F2398" s="8">
        <v>40381.490034722221</v>
      </c>
      <c r="G2398" s="7">
        <v>0</v>
      </c>
      <c r="H2398" s="7">
        <v>7</v>
      </c>
      <c r="I2398" s="7" t="b">
        <f t="shared" si="111"/>
        <v>1</v>
      </c>
      <c r="J2398" s="7" t="b">
        <f t="shared" si="112"/>
        <v>1</v>
      </c>
      <c r="K2398" s="7">
        <f t="shared" si="113"/>
        <v>1</v>
      </c>
      <c r="L2398" s="7">
        <f>WEEKDAY(Table1[[#This Row],[post_time]])</f>
        <v>5</v>
      </c>
      <c r="M2398" s="7">
        <f>VLOOKUP(Table1[[#This Row],[topic_id]],'All Topics Data'!$A$2:$I$1243,8,FALSE)</f>
        <v>40380.592361111114</v>
      </c>
      <c r="N2398" s="7">
        <f>Table1[[#This Row],[Hui Reply?]]*(Table1[[#This Row],[post_time]]-Table1[[#This Row],[timestamp of previous reply]])</f>
        <v>1.1631944442342501E-2</v>
      </c>
      <c r="O2398" s="3">
        <f>O2397+Table1[[#This Row],[Hui Reply?]]</f>
        <v>577</v>
      </c>
      <c r="P2398" s="19">
        <f>INT(Table1[[#This Row],[post_time]])</f>
        <v>40381</v>
      </c>
      <c r="Q2398" s="3" t="str">
        <f>IF(Table1[[#This Row],[Hui Reply?]],VLOOKUP(Table1[[#This Row],[topic_id]],'All Topics Data'!$A$2:$E$1243,5,FALSE),0)</f>
        <v>IronPalm</v>
      </c>
      <c r="R2398" s="8">
        <f>Table1[[#This Row],[post_time]]+8/24</f>
        <v>40381.823368055557</v>
      </c>
      <c r="S2398" s="3">
        <f>IF(Table1[[#This Row],[post_position]]=1,0,SUMIFS($F$2:F2398,$H$2:H2398,Table1[[#This Row],[post_position]]-1,$C$2:C2398,Table1[[#This Row],[topic_id]]))</f>
        <v>40381.478402777779</v>
      </c>
    </row>
    <row r="2399" spans="1:19" x14ac:dyDescent="0.25">
      <c r="A2399" s="7">
        <v>2429</v>
      </c>
      <c r="B2399" s="7">
        <v>1</v>
      </c>
      <c r="C2399" s="7">
        <v>629</v>
      </c>
      <c r="D2399" s="7">
        <v>2865</v>
      </c>
      <c r="F2399" s="8">
        <v>40381.511192129627</v>
      </c>
      <c r="G2399" s="7">
        <v>0</v>
      </c>
      <c r="H2399" s="7">
        <v>6</v>
      </c>
      <c r="I2399" s="7" t="b">
        <f t="shared" si="111"/>
        <v>0</v>
      </c>
      <c r="J2399" s="7" t="b">
        <f t="shared" si="112"/>
        <v>1</v>
      </c>
      <c r="K2399" s="7">
        <f t="shared" si="113"/>
        <v>0</v>
      </c>
      <c r="L2399" s="7">
        <f>WEEKDAY(Table1[[#This Row],[post_time]])</f>
        <v>5</v>
      </c>
      <c r="M2399" s="7">
        <f>VLOOKUP(Table1[[#This Row],[topic_id]],'All Topics Data'!$A$2:$I$1243,8,FALSE)</f>
        <v>40381.32708333333</v>
      </c>
      <c r="N2399" s="7">
        <f>Table1[[#This Row],[Hui Reply?]]*(Table1[[#This Row],[post_time]]-Table1[[#This Row],[timestamp of previous reply]])</f>
        <v>0</v>
      </c>
      <c r="O2399" s="3">
        <f>O2398+Table1[[#This Row],[Hui Reply?]]</f>
        <v>577</v>
      </c>
      <c r="P2399" s="19">
        <f>INT(Table1[[#This Row],[post_time]])</f>
        <v>40381</v>
      </c>
      <c r="Q2399" s="3">
        <f>IF(Table1[[#This Row],[Hui Reply?]],VLOOKUP(Table1[[#This Row],[topic_id]],'All Topics Data'!$A$2:$E$1243,5,FALSE),0)</f>
        <v>0</v>
      </c>
      <c r="R2399" s="8">
        <f>Table1[[#This Row],[post_time]]+8/24</f>
        <v>40381.844525462962</v>
      </c>
      <c r="S2399" s="3">
        <f>IF(Table1[[#This Row],[post_position]]=1,0,SUMIFS($F$2:F2399,$H$2:H2399,Table1[[#This Row],[post_position]]-1,$C$2:C2399,Table1[[#This Row],[topic_id]]))</f>
        <v>40381.447835648149</v>
      </c>
    </row>
    <row r="2400" spans="1:19" x14ac:dyDescent="0.25">
      <c r="A2400" s="7">
        <v>2430</v>
      </c>
      <c r="B2400" s="7">
        <v>1</v>
      </c>
      <c r="C2400" s="7">
        <v>629</v>
      </c>
      <c r="D2400" s="7">
        <v>24</v>
      </c>
      <c r="F2400" s="8">
        <v>40381.541990740741</v>
      </c>
      <c r="G2400" s="7">
        <v>0</v>
      </c>
      <c r="H2400" s="7">
        <v>7</v>
      </c>
      <c r="I2400" s="7" t="b">
        <f t="shared" si="111"/>
        <v>1</v>
      </c>
      <c r="J2400" s="7" t="b">
        <f t="shared" si="112"/>
        <v>1</v>
      </c>
      <c r="K2400" s="7">
        <f t="shared" si="113"/>
        <v>1</v>
      </c>
      <c r="L2400" s="7">
        <f>WEEKDAY(Table1[[#This Row],[post_time]])</f>
        <v>5</v>
      </c>
      <c r="M2400" s="7">
        <f>VLOOKUP(Table1[[#This Row],[topic_id]],'All Topics Data'!$A$2:$I$1243,8,FALSE)</f>
        <v>40381.32708333333</v>
      </c>
      <c r="N2400" s="7">
        <f>Table1[[#This Row],[Hui Reply?]]*(Table1[[#This Row],[post_time]]-Table1[[#This Row],[timestamp of previous reply]])</f>
        <v>3.0798611114732921E-2</v>
      </c>
      <c r="O2400" s="3">
        <f>O2399+Table1[[#This Row],[Hui Reply?]]</f>
        <v>578</v>
      </c>
      <c r="P2400" s="19">
        <f>INT(Table1[[#This Row],[post_time]])</f>
        <v>40381</v>
      </c>
      <c r="Q2400" s="3" t="str">
        <f>IF(Table1[[#This Row],[Hui Reply?]],VLOOKUP(Table1[[#This Row],[topic_id]],'All Topics Data'!$A$2:$E$1243,5,FALSE),0)</f>
        <v>razaas</v>
      </c>
      <c r="R2400" s="8">
        <f>Table1[[#This Row],[post_time]]+8/24</f>
        <v>40381.875324074077</v>
      </c>
      <c r="S2400" s="3">
        <f>IF(Table1[[#This Row],[post_position]]=1,0,SUMIFS($F$2:F2400,$H$2:H2400,Table1[[#This Row],[post_position]]-1,$C$2:C2400,Table1[[#This Row],[topic_id]]))</f>
        <v>40381.511192129627</v>
      </c>
    </row>
    <row r="2401" spans="1:19" x14ac:dyDescent="0.25">
      <c r="A2401" s="7">
        <v>2431</v>
      </c>
      <c r="B2401" s="7">
        <v>1</v>
      </c>
      <c r="C2401" s="7">
        <v>629</v>
      </c>
      <c r="D2401" s="7">
        <v>2865</v>
      </c>
      <c r="F2401" s="8">
        <v>40381.556226851855</v>
      </c>
      <c r="G2401" s="7">
        <v>0</v>
      </c>
      <c r="H2401" s="7">
        <v>8</v>
      </c>
      <c r="I2401" s="7" t="b">
        <f t="shared" si="111"/>
        <v>0</v>
      </c>
      <c r="J2401" s="7" t="b">
        <f t="shared" si="112"/>
        <v>1</v>
      </c>
      <c r="K2401" s="7">
        <f t="shared" si="113"/>
        <v>0</v>
      </c>
      <c r="L2401" s="7">
        <f>WEEKDAY(Table1[[#This Row],[post_time]])</f>
        <v>5</v>
      </c>
      <c r="M2401" s="7">
        <f>VLOOKUP(Table1[[#This Row],[topic_id]],'All Topics Data'!$A$2:$I$1243,8,FALSE)</f>
        <v>40381.32708333333</v>
      </c>
      <c r="N2401" s="7">
        <f>Table1[[#This Row],[Hui Reply?]]*(Table1[[#This Row],[post_time]]-Table1[[#This Row],[timestamp of previous reply]])</f>
        <v>0</v>
      </c>
      <c r="O2401" s="3">
        <f>O2400+Table1[[#This Row],[Hui Reply?]]</f>
        <v>578</v>
      </c>
      <c r="P2401" s="19">
        <f>INT(Table1[[#This Row],[post_time]])</f>
        <v>40381</v>
      </c>
      <c r="Q2401" s="3">
        <f>IF(Table1[[#This Row],[Hui Reply?]],VLOOKUP(Table1[[#This Row],[topic_id]],'All Topics Data'!$A$2:$E$1243,5,FALSE),0)</f>
        <v>0</v>
      </c>
      <c r="R2401" s="8">
        <f>Table1[[#This Row],[post_time]]+8/24</f>
        <v>40381.889560185191</v>
      </c>
      <c r="S2401" s="3">
        <f>IF(Table1[[#This Row],[post_position]]=1,0,SUMIFS($F$2:F2401,$H$2:H2401,Table1[[#This Row],[post_position]]-1,$C$2:C2401,Table1[[#This Row],[topic_id]]))</f>
        <v>40381.541990740741</v>
      </c>
    </row>
    <row r="2402" spans="1:19" x14ac:dyDescent="0.25">
      <c r="A2402" s="7">
        <v>2432</v>
      </c>
      <c r="B2402" s="7">
        <v>2</v>
      </c>
      <c r="C2402" s="7">
        <v>626</v>
      </c>
      <c r="D2402" s="7">
        <v>6592</v>
      </c>
      <c r="F2402" s="8">
        <v>40381.563263888886</v>
      </c>
      <c r="G2402" s="7">
        <v>0</v>
      </c>
      <c r="H2402" s="7">
        <v>8</v>
      </c>
      <c r="I2402" s="7" t="b">
        <f t="shared" si="111"/>
        <v>0</v>
      </c>
      <c r="J2402" s="7" t="b">
        <f t="shared" si="112"/>
        <v>1</v>
      </c>
      <c r="K2402" s="7">
        <f t="shared" si="113"/>
        <v>0</v>
      </c>
      <c r="L2402" s="7">
        <f>WEEKDAY(Table1[[#This Row],[post_time]])</f>
        <v>5</v>
      </c>
      <c r="M2402" s="7">
        <f>VLOOKUP(Table1[[#This Row],[topic_id]],'All Topics Data'!$A$2:$I$1243,8,FALSE)</f>
        <v>40380.592361111114</v>
      </c>
      <c r="N2402" s="7">
        <f>Table1[[#This Row],[Hui Reply?]]*(Table1[[#This Row],[post_time]]-Table1[[#This Row],[timestamp of previous reply]])</f>
        <v>0</v>
      </c>
      <c r="O2402" s="3">
        <f>O2401+Table1[[#This Row],[Hui Reply?]]</f>
        <v>578</v>
      </c>
      <c r="P2402" s="19">
        <f>INT(Table1[[#This Row],[post_time]])</f>
        <v>40381</v>
      </c>
      <c r="Q2402" s="3">
        <f>IF(Table1[[#This Row],[Hui Reply?]],VLOOKUP(Table1[[#This Row],[topic_id]],'All Topics Data'!$A$2:$E$1243,5,FALSE),0)</f>
        <v>0</v>
      </c>
      <c r="R2402" s="8">
        <f>Table1[[#This Row],[post_time]]+8/24</f>
        <v>40381.896597222221</v>
      </c>
      <c r="S2402" s="3">
        <f>IF(Table1[[#This Row],[post_position]]=1,0,SUMIFS($F$2:F2402,$H$2:H2402,Table1[[#This Row],[post_position]]-1,$C$2:C2402,Table1[[#This Row],[topic_id]]))</f>
        <v>40381.490034722221</v>
      </c>
    </row>
    <row r="2403" spans="1:19" x14ac:dyDescent="0.25">
      <c r="A2403" s="7">
        <v>2433</v>
      </c>
      <c r="B2403" s="7">
        <v>2</v>
      </c>
      <c r="C2403" s="7">
        <v>626</v>
      </c>
      <c r="D2403" s="7">
        <v>24</v>
      </c>
      <c r="F2403" s="8">
        <v>40381.566724537035</v>
      </c>
      <c r="G2403" s="7">
        <v>0</v>
      </c>
      <c r="H2403" s="7">
        <v>9</v>
      </c>
      <c r="I2403" s="7" t="b">
        <f t="shared" si="111"/>
        <v>1</v>
      </c>
      <c r="J2403" s="7" t="b">
        <f t="shared" si="112"/>
        <v>1</v>
      </c>
      <c r="K2403" s="7">
        <f t="shared" si="113"/>
        <v>1</v>
      </c>
      <c r="L2403" s="7">
        <f>WEEKDAY(Table1[[#This Row],[post_time]])</f>
        <v>5</v>
      </c>
      <c r="M2403" s="7">
        <f>VLOOKUP(Table1[[#This Row],[topic_id]],'All Topics Data'!$A$2:$I$1243,8,FALSE)</f>
        <v>40380.592361111114</v>
      </c>
      <c r="N2403" s="7">
        <f>Table1[[#This Row],[Hui Reply?]]*(Table1[[#This Row],[post_time]]-Table1[[#This Row],[timestamp of previous reply]])</f>
        <v>3.4606481494847685E-3</v>
      </c>
      <c r="O2403" s="3">
        <f>O2402+Table1[[#This Row],[Hui Reply?]]</f>
        <v>579</v>
      </c>
      <c r="P2403" s="19">
        <f>INT(Table1[[#This Row],[post_time]])</f>
        <v>40381</v>
      </c>
      <c r="Q2403" s="3" t="str">
        <f>IF(Table1[[#This Row],[Hui Reply?]],VLOOKUP(Table1[[#This Row],[topic_id]],'All Topics Data'!$A$2:$E$1243,5,FALSE),0)</f>
        <v>IronPalm</v>
      </c>
      <c r="R2403" s="8">
        <f>Table1[[#This Row],[post_time]]+8/24</f>
        <v>40381.900057870371</v>
      </c>
      <c r="S2403" s="3">
        <f>IF(Table1[[#This Row],[post_position]]=1,0,SUMIFS($F$2:F2403,$H$2:H2403,Table1[[#This Row],[post_position]]-1,$C$2:C2403,Table1[[#This Row],[topic_id]]))</f>
        <v>40381.563263888886</v>
      </c>
    </row>
    <row r="2404" spans="1:19" x14ac:dyDescent="0.25">
      <c r="A2404" s="7">
        <v>2434</v>
      </c>
      <c r="B2404" s="7">
        <v>2</v>
      </c>
      <c r="C2404" s="7">
        <v>626</v>
      </c>
      <c r="D2404" s="7">
        <v>6592</v>
      </c>
      <c r="F2404" s="8">
        <v>40381.570625</v>
      </c>
      <c r="G2404" s="7">
        <v>0</v>
      </c>
      <c r="H2404" s="7">
        <v>10</v>
      </c>
      <c r="I2404" s="7" t="b">
        <f t="shared" si="111"/>
        <v>0</v>
      </c>
      <c r="J2404" s="7" t="b">
        <f t="shared" si="112"/>
        <v>1</v>
      </c>
      <c r="K2404" s="7">
        <f t="shared" si="113"/>
        <v>0</v>
      </c>
      <c r="L2404" s="7">
        <f>WEEKDAY(Table1[[#This Row],[post_time]])</f>
        <v>5</v>
      </c>
      <c r="M2404" s="7">
        <f>VLOOKUP(Table1[[#This Row],[topic_id]],'All Topics Data'!$A$2:$I$1243,8,FALSE)</f>
        <v>40380.592361111114</v>
      </c>
      <c r="N2404" s="7">
        <f>Table1[[#This Row],[Hui Reply?]]*(Table1[[#This Row],[post_time]]-Table1[[#This Row],[timestamp of previous reply]])</f>
        <v>0</v>
      </c>
      <c r="O2404" s="3">
        <f>O2403+Table1[[#This Row],[Hui Reply?]]</f>
        <v>579</v>
      </c>
      <c r="P2404" s="19">
        <f>INT(Table1[[#This Row],[post_time]])</f>
        <v>40381</v>
      </c>
      <c r="Q2404" s="3">
        <f>IF(Table1[[#This Row],[Hui Reply?]],VLOOKUP(Table1[[#This Row],[topic_id]],'All Topics Data'!$A$2:$E$1243,5,FALSE),0)</f>
        <v>0</v>
      </c>
      <c r="R2404" s="8">
        <f>Table1[[#This Row],[post_time]]+8/24</f>
        <v>40381.903958333336</v>
      </c>
      <c r="S2404" s="3">
        <f>IF(Table1[[#This Row],[post_position]]=1,0,SUMIFS($F$2:F2404,$H$2:H2404,Table1[[#This Row],[post_position]]-1,$C$2:C2404,Table1[[#This Row],[topic_id]]))</f>
        <v>40381.566724537035</v>
      </c>
    </row>
    <row r="2405" spans="1:19" x14ac:dyDescent="0.25">
      <c r="A2405" s="7">
        <v>2435</v>
      </c>
      <c r="B2405" s="7">
        <v>2</v>
      </c>
      <c r="C2405" s="7">
        <v>626</v>
      </c>
      <c r="D2405" s="7">
        <v>24</v>
      </c>
      <c r="E2405" s="2"/>
      <c r="F2405" s="8">
        <v>40381.579085648147</v>
      </c>
      <c r="G2405" s="7">
        <v>0</v>
      </c>
      <c r="H2405" s="7">
        <v>11</v>
      </c>
      <c r="I2405" s="7" t="b">
        <f t="shared" si="111"/>
        <v>1</v>
      </c>
      <c r="J2405" s="7" t="b">
        <f t="shared" si="112"/>
        <v>1</v>
      </c>
      <c r="K2405" s="7">
        <f t="shared" si="113"/>
        <v>1</v>
      </c>
      <c r="L2405" s="7">
        <f>WEEKDAY(Table1[[#This Row],[post_time]])</f>
        <v>5</v>
      </c>
      <c r="M2405" s="7">
        <f>VLOOKUP(Table1[[#This Row],[topic_id]],'All Topics Data'!$A$2:$I$1243,8,FALSE)</f>
        <v>40380.592361111114</v>
      </c>
      <c r="N2405" s="7">
        <f>Table1[[#This Row],[Hui Reply?]]*(Table1[[#This Row],[post_time]]-Table1[[#This Row],[timestamp of previous reply]])</f>
        <v>8.4606481468654238E-3</v>
      </c>
      <c r="O2405" s="3">
        <f>O2404+Table1[[#This Row],[Hui Reply?]]</f>
        <v>580</v>
      </c>
      <c r="P2405" s="19">
        <f>INT(Table1[[#This Row],[post_time]])</f>
        <v>40381</v>
      </c>
      <c r="Q2405" s="3" t="str">
        <f>IF(Table1[[#This Row],[Hui Reply?]],VLOOKUP(Table1[[#This Row],[topic_id]],'All Topics Data'!$A$2:$E$1243,5,FALSE),0)</f>
        <v>IronPalm</v>
      </c>
      <c r="R2405" s="8">
        <f>Table1[[#This Row],[post_time]]+8/24</f>
        <v>40381.912418981483</v>
      </c>
      <c r="S2405" s="3">
        <f>IF(Table1[[#This Row],[post_position]]=1,0,SUMIFS($F$2:F2405,$H$2:H2405,Table1[[#This Row],[post_position]]-1,$C$2:C2405,Table1[[#This Row],[topic_id]]))</f>
        <v>40381.570625</v>
      </c>
    </row>
    <row r="2406" spans="1:19" x14ac:dyDescent="0.25">
      <c r="A2406" s="7">
        <v>2436</v>
      </c>
      <c r="B2406" s="7">
        <v>2</v>
      </c>
      <c r="C2406" s="7">
        <v>626</v>
      </c>
      <c r="D2406" s="7">
        <v>6592</v>
      </c>
      <c r="E2406" s="2"/>
      <c r="F2406" s="8">
        <v>40381.588900462964</v>
      </c>
      <c r="G2406" s="7">
        <v>0</v>
      </c>
      <c r="H2406" s="7">
        <v>12</v>
      </c>
      <c r="I2406" s="7" t="b">
        <f t="shared" si="111"/>
        <v>0</v>
      </c>
      <c r="J2406" s="7" t="b">
        <f t="shared" si="112"/>
        <v>1</v>
      </c>
      <c r="K2406" s="7">
        <f t="shared" si="113"/>
        <v>0</v>
      </c>
      <c r="L2406" s="7">
        <f>WEEKDAY(Table1[[#This Row],[post_time]])</f>
        <v>5</v>
      </c>
      <c r="M2406" s="7">
        <f>VLOOKUP(Table1[[#This Row],[topic_id]],'All Topics Data'!$A$2:$I$1243,8,FALSE)</f>
        <v>40380.592361111114</v>
      </c>
      <c r="N2406" s="7">
        <f>Table1[[#This Row],[Hui Reply?]]*(Table1[[#This Row],[post_time]]-Table1[[#This Row],[timestamp of previous reply]])</f>
        <v>0</v>
      </c>
      <c r="O2406" s="3">
        <f>O2405+Table1[[#This Row],[Hui Reply?]]</f>
        <v>580</v>
      </c>
      <c r="P2406" s="19">
        <f>INT(Table1[[#This Row],[post_time]])</f>
        <v>40381</v>
      </c>
      <c r="Q2406" s="3">
        <f>IF(Table1[[#This Row],[Hui Reply?]],VLOOKUP(Table1[[#This Row],[topic_id]],'All Topics Data'!$A$2:$E$1243,5,FALSE),0)</f>
        <v>0</v>
      </c>
      <c r="R2406" s="8">
        <f>Table1[[#This Row],[post_time]]+8/24</f>
        <v>40381.9222337963</v>
      </c>
      <c r="S2406" s="3">
        <f>IF(Table1[[#This Row],[post_position]]=1,0,SUMIFS($F$2:F2406,$H$2:H2406,Table1[[#This Row],[post_position]]-1,$C$2:C2406,Table1[[#This Row],[topic_id]]))</f>
        <v>40381.579085648147</v>
      </c>
    </row>
    <row r="2407" spans="1:19" x14ac:dyDescent="0.25">
      <c r="A2407" s="7">
        <v>2437</v>
      </c>
      <c r="B2407" s="7">
        <v>2</v>
      </c>
      <c r="C2407" s="7">
        <v>626</v>
      </c>
      <c r="D2407" s="7">
        <v>24</v>
      </c>
      <c r="E2407" s="2"/>
      <c r="F2407" s="8">
        <v>40381.615798611114</v>
      </c>
      <c r="G2407" s="7">
        <v>0</v>
      </c>
      <c r="H2407" s="7">
        <v>13</v>
      </c>
      <c r="I2407" s="7" t="b">
        <f t="shared" si="111"/>
        <v>1</v>
      </c>
      <c r="J2407" s="7" t="b">
        <f t="shared" si="112"/>
        <v>1</v>
      </c>
      <c r="K2407" s="7">
        <f t="shared" si="113"/>
        <v>1</v>
      </c>
      <c r="L2407" s="7">
        <f>WEEKDAY(Table1[[#This Row],[post_time]])</f>
        <v>5</v>
      </c>
      <c r="M2407" s="7">
        <f>VLOOKUP(Table1[[#This Row],[topic_id]],'All Topics Data'!$A$2:$I$1243,8,FALSE)</f>
        <v>40380.592361111114</v>
      </c>
      <c r="N2407" s="7">
        <f>Table1[[#This Row],[Hui Reply?]]*(Table1[[#This Row],[post_time]]-Table1[[#This Row],[timestamp of previous reply]])</f>
        <v>2.6898148149484769E-2</v>
      </c>
      <c r="O2407" s="3">
        <f>O2406+Table1[[#This Row],[Hui Reply?]]</f>
        <v>581</v>
      </c>
      <c r="P2407" s="19">
        <f>INT(Table1[[#This Row],[post_time]])</f>
        <v>40381</v>
      </c>
      <c r="Q2407" s="3" t="str">
        <f>IF(Table1[[#This Row],[Hui Reply?]],VLOOKUP(Table1[[#This Row],[topic_id]],'All Topics Data'!$A$2:$E$1243,5,FALSE),0)</f>
        <v>IronPalm</v>
      </c>
      <c r="R2407" s="8">
        <f>Table1[[#This Row],[post_time]]+8/24</f>
        <v>40381.94913194445</v>
      </c>
      <c r="S2407" s="3">
        <f>IF(Table1[[#This Row],[post_position]]=1,0,SUMIFS($F$2:F2407,$H$2:H2407,Table1[[#This Row],[post_position]]-1,$C$2:C2407,Table1[[#This Row],[topic_id]]))</f>
        <v>40381.588900462964</v>
      </c>
    </row>
    <row r="2408" spans="1:19" x14ac:dyDescent="0.25">
      <c r="A2408" s="7">
        <v>2438</v>
      </c>
      <c r="B2408" s="7">
        <v>2</v>
      </c>
      <c r="C2408" s="7">
        <v>626</v>
      </c>
      <c r="D2408" s="7">
        <v>6592</v>
      </c>
      <c r="F2408" s="8">
        <v>40381.622372685182</v>
      </c>
      <c r="G2408" s="7">
        <v>0</v>
      </c>
      <c r="H2408" s="7">
        <v>14</v>
      </c>
      <c r="I2408" s="7" t="b">
        <f t="shared" si="111"/>
        <v>0</v>
      </c>
      <c r="J2408" s="7" t="b">
        <f t="shared" si="112"/>
        <v>1</v>
      </c>
      <c r="K2408" s="7">
        <f t="shared" si="113"/>
        <v>0</v>
      </c>
      <c r="L2408" s="7">
        <f>WEEKDAY(Table1[[#This Row],[post_time]])</f>
        <v>5</v>
      </c>
      <c r="M2408" s="7">
        <f>VLOOKUP(Table1[[#This Row],[topic_id]],'All Topics Data'!$A$2:$I$1243,8,FALSE)</f>
        <v>40380.592361111114</v>
      </c>
      <c r="N2408" s="7">
        <f>Table1[[#This Row],[Hui Reply?]]*(Table1[[#This Row],[post_time]]-Table1[[#This Row],[timestamp of previous reply]])</f>
        <v>0</v>
      </c>
      <c r="O2408" s="3">
        <f>O2407+Table1[[#This Row],[Hui Reply?]]</f>
        <v>581</v>
      </c>
      <c r="P2408" s="19">
        <f>INT(Table1[[#This Row],[post_time]])</f>
        <v>40381</v>
      </c>
      <c r="Q2408" s="3">
        <f>IF(Table1[[#This Row],[Hui Reply?]],VLOOKUP(Table1[[#This Row],[topic_id]],'All Topics Data'!$A$2:$E$1243,5,FALSE),0)</f>
        <v>0</v>
      </c>
      <c r="R2408" s="8">
        <f>Table1[[#This Row],[post_time]]+8/24</f>
        <v>40381.955706018518</v>
      </c>
      <c r="S2408" s="3">
        <f>IF(Table1[[#This Row],[post_position]]=1,0,SUMIFS($F$2:F2408,$H$2:H2408,Table1[[#This Row],[post_position]]-1,$C$2:C2408,Table1[[#This Row],[topic_id]]))</f>
        <v>40381.615798611114</v>
      </c>
    </row>
    <row r="2409" spans="1:19" x14ac:dyDescent="0.25">
      <c r="A2409" s="7">
        <v>2440</v>
      </c>
      <c r="B2409" s="7">
        <v>6</v>
      </c>
      <c r="C2409" s="7">
        <v>425</v>
      </c>
      <c r="D2409" s="7">
        <v>6594</v>
      </c>
      <c r="E2409" s="2"/>
      <c r="F2409" s="8">
        <v>40381.666377314818</v>
      </c>
      <c r="G2409" s="7">
        <v>0</v>
      </c>
      <c r="H2409" s="7">
        <v>16</v>
      </c>
      <c r="I2409" s="7" t="b">
        <f t="shared" si="111"/>
        <v>0</v>
      </c>
      <c r="J2409" s="7" t="b">
        <f t="shared" si="112"/>
        <v>1</v>
      </c>
      <c r="K2409" s="7">
        <f t="shared" si="113"/>
        <v>0</v>
      </c>
      <c r="L2409" s="7">
        <f>WEEKDAY(Table1[[#This Row],[post_time]])</f>
        <v>5</v>
      </c>
      <c r="M2409" s="7">
        <f>VLOOKUP(Table1[[#This Row],[topic_id]],'All Topics Data'!$A$2:$I$1243,8,FALSE)</f>
        <v>40291.089583333334</v>
      </c>
      <c r="N2409" s="7">
        <f>Table1[[#This Row],[Hui Reply?]]*(Table1[[#This Row],[post_time]]-Table1[[#This Row],[timestamp of previous reply]])</f>
        <v>0</v>
      </c>
      <c r="O2409" s="3">
        <f>O2408+Table1[[#This Row],[Hui Reply?]]</f>
        <v>581</v>
      </c>
      <c r="P2409" s="19">
        <f>INT(Table1[[#This Row],[post_time]])</f>
        <v>40381</v>
      </c>
      <c r="Q2409" s="3">
        <f>IF(Table1[[#This Row],[Hui Reply?]],VLOOKUP(Table1[[#This Row],[topic_id]],'All Topics Data'!$A$2:$E$1243,5,FALSE),0)</f>
        <v>0</v>
      </c>
      <c r="R2409" s="8">
        <f>Table1[[#This Row],[post_time]]+8/24</f>
        <v>40381.999710648153</v>
      </c>
      <c r="S2409" s="3">
        <f>IF(Table1[[#This Row],[post_position]]=1,0,SUMIFS($F$2:F2409,$H$2:H2409,Table1[[#This Row],[post_position]]-1,$C$2:C2409,Table1[[#This Row],[topic_id]]))</f>
        <v>40313.791956018518</v>
      </c>
    </row>
    <row r="2410" spans="1:19" x14ac:dyDescent="0.25">
      <c r="A2410" s="7">
        <v>2441</v>
      </c>
      <c r="B2410" s="7">
        <v>6</v>
      </c>
      <c r="C2410" s="7">
        <v>425</v>
      </c>
      <c r="D2410" s="7">
        <v>6458</v>
      </c>
      <c r="E2410" s="2"/>
      <c r="F2410" s="8">
        <v>40381.945925925924</v>
      </c>
      <c r="G2410" s="7">
        <v>0</v>
      </c>
      <c r="H2410" s="7">
        <v>17</v>
      </c>
      <c r="I2410" s="7" t="b">
        <f t="shared" si="111"/>
        <v>0</v>
      </c>
      <c r="J2410" s="7" t="b">
        <f t="shared" si="112"/>
        <v>1</v>
      </c>
      <c r="K2410" s="7">
        <f t="shared" si="113"/>
        <v>0</v>
      </c>
      <c r="L2410" s="7">
        <f>WEEKDAY(Table1[[#This Row],[post_time]])</f>
        <v>5</v>
      </c>
      <c r="M2410" s="7">
        <f>VLOOKUP(Table1[[#This Row],[topic_id]],'All Topics Data'!$A$2:$I$1243,8,FALSE)</f>
        <v>40291.089583333334</v>
      </c>
      <c r="N2410" s="7">
        <f>Table1[[#This Row],[Hui Reply?]]*(Table1[[#This Row],[post_time]]-Table1[[#This Row],[timestamp of previous reply]])</f>
        <v>0</v>
      </c>
      <c r="O2410" s="3">
        <f>O2409+Table1[[#This Row],[Hui Reply?]]</f>
        <v>581</v>
      </c>
      <c r="P2410" s="19">
        <f>INT(Table1[[#This Row],[post_time]])</f>
        <v>40381</v>
      </c>
      <c r="Q2410" s="3">
        <f>IF(Table1[[#This Row],[Hui Reply?]],VLOOKUP(Table1[[#This Row],[topic_id]],'All Topics Data'!$A$2:$E$1243,5,FALSE),0)</f>
        <v>0</v>
      </c>
      <c r="R2410" s="8">
        <f>Table1[[#This Row],[post_time]]+8/24</f>
        <v>40382.27925925926</v>
      </c>
      <c r="S2410" s="3">
        <f>IF(Table1[[#This Row],[post_position]]=1,0,SUMIFS($F$2:F2410,$H$2:H2410,Table1[[#This Row],[post_position]]-1,$C$2:C2410,Table1[[#This Row],[topic_id]]))</f>
        <v>40381.666377314818</v>
      </c>
    </row>
    <row r="2411" spans="1:19" x14ac:dyDescent="0.25">
      <c r="A2411" s="7">
        <v>2442</v>
      </c>
      <c r="B2411" s="7">
        <v>1</v>
      </c>
      <c r="C2411" s="7">
        <v>617</v>
      </c>
      <c r="D2411" s="7">
        <v>50</v>
      </c>
      <c r="E2411" s="2"/>
      <c r="F2411" s="8">
        <v>40382.050115740742</v>
      </c>
      <c r="G2411" s="7">
        <v>0</v>
      </c>
      <c r="H2411" s="7">
        <v>4</v>
      </c>
      <c r="I2411" s="7" t="b">
        <f t="shared" si="111"/>
        <v>0</v>
      </c>
      <c r="J2411" s="7" t="b">
        <f t="shared" si="112"/>
        <v>1</v>
      </c>
      <c r="K2411" s="7">
        <f t="shared" si="113"/>
        <v>0</v>
      </c>
      <c r="L2411" s="7">
        <f>WEEKDAY(Table1[[#This Row],[post_time]])</f>
        <v>6</v>
      </c>
      <c r="M2411" s="7">
        <f>VLOOKUP(Table1[[#This Row],[topic_id]],'All Topics Data'!$A$2:$I$1243,8,FALSE)</f>
        <v>40375.540277777778</v>
      </c>
      <c r="N2411" s="7">
        <f>Table1[[#This Row],[Hui Reply?]]*(Table1[[#This Row],[post_time]]-Table1[[#This Row],[timestamp of previous reply]])</f>
        <v>0</v>
      </c>
      <c r="O2411" s="3">
        <f>O2410+Table1[[#This Row],[Hui Reply?]]</f>
        <v>581</v>
      </c>
      <c r="P2411" s="19">
        <f>INT(Table1[[#This Row],[post_time]])</f>
        <v>40382</v>
      </c>
      <c r="Q2411" s="3">
        <f>IF(Table1[[#This Row],[Hui Reply?]],VLOOKUP(Table1[[#This Row],[topic_id]],'All Topics Data'!$A$2:$E$1243,5,FALSE),0)</f>
        <v>0</v>
      </c>
      <c r="R2411" s="8">
        <f>Table1[[#This Row],[post_time]]+8/24</f>
        <v>40382.383449074077</v>
      </c>
      <c r="S2411" s="3">
        <f>IF(Table1[[#This Row],[post_position]]=1,0,SUMIFS($F$2:F2411,$H$2:H2411,Table1[[#This Row],[post_position]]-1,$C$2:C2411,Table1[[#This Row],[topic_id]]))</f>
        <v>40378.398275462961</v>
      </c>
    </row>
    <row r="2412" spans="1:19" x14ac:dyDescent="0.25">
      <c r="A2412" s="7">
        <v>2443</v>
      </c>
      <c r="B2412" s="7">
        <v>2</v>
      </c>
      <c r="C2412" s="7">
        <v>630</v>
      </c>
      <c r="D2412" s="7">
        <v>6592</v>
      </c>
      <c r="E2412" s="2"/>
      <c r="F2412" s="8">
        <v>40382.535092592596</v>
      </c>
      <c r="G2412" s="7">
        <v>0</v>
      </c>
      <c r="H2412" s="7">
        <v>1</v>
      </c>
      <c r="I2412" s="7" t="b">
        <f t="shared" si="111"/>
        <v>0</v>
      </c>
      <c r="J2412" s="7" t="b">
        <f t="shared" si="112"/>
        <v>0</v>
      </c>
      <c r="K2412" s="7">
        <f t="shared" si="113"/>
        <v>0</v>
      </c>
      <c r="L2412" s="7">
        <f>WEEKDAY(Table1[[#This Row],[post_time]])</f>
        <v>6</v>
      </c>
      <c r="M2412" s="7">
        <f>VLOOKUP(Table1[[#This Row],[topic_id]],'All Topics Data'!$A$2:$I$1243,8,FALSE)</f>
        <v>40382.534722222219</v>
      </c>
      <c r="N2412" s="7">
        <f>Table1[[#This Row],[Hui Reply?]]*(Table1[[#This Row],[post_time]]-Table1[[#This Row],[timestamp of previous reply]])</f>
        <v>0</v>
      </c>
      <c r="O2412" s="3">
        <f>O2411+Table1[[#This Row],[Hui Reply?]]</f>
        <v>581</v>
      </c>
      <c r="P2412" s="19">
        <f>INT(Table1[[#This Row],[post_time]])</f>
        <v>40382</v>
      </c>
      <c r="Q2412" s="3">
        <f>IF(Table1[[#This Row],[Hui Reply?]],VLOOKUP(Table1[[#This Row],[topic_id]],'All Topics Data'!$A$2:$E$1243,5,FALSE),0)</f>
        <v>0</v>
      </c>
      <c r="R2412" s="8">
        <f>Table1[[#This Row],[post_time]]+8/24</f>
        <v>40382.868425925932</v>
      </c>
      <c r="S2412" s="3">
        <f>IF(Table1[[#This Row],[post_position]]=1,0,SUMIFS($F$2:F2412,$H$2:H2412,Table1[[#This Row],[post_position]]-1,$C$2:C2412,Table1[[#This Row],[topic_id]]))</f>
        <v>0</v>
      </c>
    </row>
    <row r="2413" spans="1:19" x14ac:dyDescent="0.25">
      <c r="A2413" s="7">
        <v>2444</v>
      </c>
      <c r="B2413" s="7">
        <v>2</v>
      </c>
      <c r="C2413" s="7">
        <v>630</v>
      </c>
      <c r="D2413" s="7">
        <v>24</v>
      </c>
      <c r="F2413" s="8">
        <v>40382.550775462965</v>
      </c>
      <c r="G2413" s="7">
        <v>0</v>
      </c>
      <c r="H2413" s="7">
        <v>2</v>
      </c>
      <c r="I2413" s="7" t="b">
        <f t="shared" si="111"/>
        <v>1</v>
      </c>
      <c r="J2413" s="7" t="b">
        <f t="shared" si="112"/>
        <v>1</v>
      </c>
      <c r="K2413" s="7">
        <f t="shared" si="113"/>
        <v>1</v>
      </c>
      <c r="L2413" s="7">
        <f>WEEKDAY(Table1[[#This Row],[post_time]])</f>
        <v>6</v>
      </c>
      <c r="M2413" s="7">
        <f>VLOOKUP(Table1[[#This Row],[topic_id]],'All Topics Data'!$A$2:$I$1243,8,FALSE)</f>
        <v>40382.534722222219</v>
      </c>
      <c r="N2413" s="7">
        <f>Table1[[#This Row],[Hui Reply?]]*(Table1[[#This Row],[post_time]]-Table1[[#This Row],[timestamp of previous reply]])</f>
        <v>1.5682870369346347E-2</v>
      </c>
      <c r="O2413" s="3">
        <f>O2412+Table1[[#This Row],[Hui Reply?]]</f>
        <v>582</v>
      </c>
      <c r="P2413" s="19">
        <f>INT(Table1[[#This Row],[post_time]])</f>
        <v>40382</v>
      </c>
      <c r="Q2413" s="3" t="str">
        <f>IF(Table1[[#This Row],[Hui Reply?]],VLOOKUP(Table1[[#This Row],[topic_id]],'All Topics Data'!$A$2:$E$1243,5,FALSE),0)</f>
        <v>IronPalm</v>
      </c>
      <c r="R2413" s="8">
        <f>Table1[[#This Row],[post_time]]+8/24</f>
        <v>40382.884108796301</v>
      </c>
      <c r="S2413" s="3">
        <f>IF(Table1[[#This Row],[post_position]]=1,0,SUMIFS($F$2:F2413,$H$2:H2413,Table1[[#This Row],[post_position]]-1,$C$2:C2413,Table1[[#This Row],[topic_id]]))</f>
        <v>40382.535092592596</v>
      </c>
    </row>
    <row r="2414" spans="1:19" x14ac:dyDescent="0.25">
      <c r="A2414" s="7">
        <v>2445</v>
      </c>
      <c r="B2414" s="7">
        <v>2</v>
      </c>
      <c r="C2414" s="7">
        <v>630</v>
      </c>
      <c r="D2414" s="7">
        <v>6592</v>
      </c>
      <c r="F2414" s="8">
        <v>40382.5547337963</v>
      </c>
      <c r="G2414" s="7">
        <v>0</v>
      </c>
      <c r="H2414" s="7">
        <v>3</v>
      </c>
      <c r="I2414" s="7" t="b">
        <f t="shared" si="111"/>
        <v>0</v>
      </c>
      <c r="J2414" s="7" t="b">
        <f t="shared" si="112"/>
        <v>1</v>
      </c>
      <c r="K2414" s="7">
        <f t="shared" si="113"/>
        <v>0</v>
      </c>
      <c r="L2414" s="7">
        <f>WEEKDAY(Table1[[#This Row],[post_time]])</f>
        <v>6</v>
      </c>
      <c r="M2414" s="7">
        <f>VLOOKUP(Table1[[#This Row],[topic_id]],'All Topics Data'!$A$2:$I$1243,8,FALSE)</f>
        <v>40382.534722222219</v>
      </c>
      <c r="N2414" s="7">
        <f>Table1[[#This Row],[Hui Reply?]]*(Table1[[#This Row],[post_time]]-Table1[[#This Row],[timestamp of previous reply]])</f>
        <v>0</v>
      </c>
      <c r="O2414" s="3">
        <f>O2413+Table1[[#This Row],[Hui Reply?]]</f>
        <v>582</v>
      </c>
      <c r="P2414" s="19">
        <f>INT(Table1[[#This Row],[post_time]])</f>
        <v>40382</v>
      </c>
      <c r="Q2414" s="3">
        <f>IF(Table1[[#This Row],[Hui Reply?]],VLOOKUP(Table1[[#This Row],[topic_id]],'All Topics Data'!$A$2:$E$1243,5,FALSE),0)</f>
        <v>0</v>
      </c>
      <c r="R2414" s="8">
        <f>Table1[[#This Row],[post_time]]+8/24</f>
        <v>40382.888067129636</v>
      </c>
      <c r="S2414" s="3">
        <f>IF(Table1[[#This Row],[post_position]]=1,0,SUMIFS($F$2:F2414,$H$2:H2414,Table1[[#This Row],[post_position]]-1,$C$2:C2414,Table1[[#This Row],[topic_id]]))</f>
        <v>40382.550775462965</v>
      </c>
    </row>
    <row r="2415" spans="1:19" x14ac:dyDescent="0.25">
      <c r="A2415" s="7">
        <v>2446</v>
      </c>
      <c r="B2415" s="7">
        <v>4</v>
      </c>
      <c r="C2415" s="7">
        <v>2</v>
      </c>
      <c r="D2415" s="7">
        <v>6596</v>
      </c>
      <c r="F2415" s="8">
        <v>40382.56355324074</v>
      </c>
      <c r="G2415" s="7">
        <v>0</v>
      </c>
      <c r="H2415" s="7">
        <v>60</v>
      </c>
      <c r="I2415" s="7" t="b">
        <f t="shared" si="111"/>
        <v>0</v>
      </c>
      <c r="J2415" s="7" t="b">
        <f t="shared" si="112"/>
        <v>1</v>
      </c>
      <c r="K2415" s="7">
        <f t="shared" si="113"/>
        <v>0</v>
      </c>
      <c r="L2415" s="7">
        <f>WEEKDAY(Table1[[#This Row],[post_time]])</f>
        <v>6</v>
      </c>
      <c r="M2415" s="7">
        <f>VLOOKUP(Table1[[#This Row],[topic_id]],'All Topics Data'!$A$2:$I$1243,8,FALSE)</f>
        <v>40019.929861111108</v>
      </c>
      <c r="N2415" s="7">
        <f>Table1[[#This Row],[Hui Reply?]]*(Table1[[#This Row],[post_time]]-Table1[[#This Row],[timestamp of previous reply]])</f>
        <v>0</v>
      </c>
      <c r="O2415" s="3">
        <f>O2414+Table1[[#This Row],[Hui Reply?]]</f>
        <v>582</v>
      </c>
      <c r="P2415" s="19">
        <f>INT(Table1[[#This Row],[post_time]])</f>
        <v>40382</v>
      </c>
      <c r="Q2415" s="3">
        <f>IF(Table1[[#This Row],[Hui Reply?]],VLOOKUP(Table1[[#This Row],[topic_id]],'All Topics Data'!$A$2:$E$1243,5,FALSE),0)</f>
        <v>0</v>
      </c>
      <c r="R2415" s="8">
        <f>Table1[[#This Row],[post_time]]+8/24</f>
        <v>40382.896886574075</v>
      </c>
      <c r="S2415" s="3">
        <f>IF(Table1[[#This Row],[post_position]]=1,0,SUMIFS($F$2:F2415,$H$2:H2415,Table1[[#This Row],[post_position]]-1,$C$2:C2415,Table1[[#This Row],[topic_id]]))</f>
        <v>40380.664872685185</v>
      </c>
    </row>
    <row r="2416" spans="1:19" x14ac:dyDescent="0.25">
      <c r="A2416" s="7">
        <v>2447</v>
      </c>
      <c r="B2416" s="7">
        <v>2</v>
      </c>
      <c r="C2416" s="7">
        <v>630</v>
      </c>
      <c r="D2416" s="7">
        <v>24</v>
      </c>
      <c r="E2416" s="2"/>
      <c r="F2416" s="8">
        <v>40382.563935185186</v>
      </c>
      <c r="G2416" s="7">
        <v>0</v>
      </c>
      <c r="H2416" s="7">
        <v>4</v>
      </c>
      <c r="I2416" s="7" t="b">
        <f t="shared" si="111"/>
        <v>1</v>
      </c>
      <c r="J2416" s="7" t="b">
        <f t="shared" si="112"/>
        <v>1</v>
      </c>
      <c r="K2416" s="7">
        <f t="shared" si="113"/>
        <v>1</v>
      </c>
      <c r="L2416" s="7">
        <f>WEEKDAY(Table1[[#This Row],[post_time]])</f>
        <v>6</v>
      </c>
      <c r="M2416" s="7">
        <f>VLOOKUP(Table1[[#This Row],[topic_id]],'All Topics Data'!$A$2:$I$1243,8,FALSE)</f>
        <v>40382.534722222219</v>
      </c>
      <c r="N2416" s="7">
        <f>Table1[[#This Row],[Hui Reply?]]*(Table1[[#This Row],[post_time]]-Table1[[#This Row],[timestamp of previous reply]])</f>
        <v>9.2013888861401938E-3</v>
      </c>
      <c r="O2416" s="3">
        <f>O2415+Table1[[#This Row],[Hui Reply?]]</f>
        <v>583</v>
      </c>
      <c r="P2416" s="19">
        <f>INT(Table1[[#This Row],[post_time]])</f>
        <v>40382</v>
      </c>
      <c r="Q2416" s="3" t="str">
        <f>IF(Table1[[#This Row],[Hui Reply?]],VLOOKUP(Table1[[#This Row],[topic_id]],'All Topics Data'!$A$2:$E$1243,5,FALSE),0)</f>
        <v>IronPalm</v>
      </c>
      <c r="R2416" s="8">
        <f>Table1[[#This Row],[post_time]]+8/24</f>
        <v>40382.897268518522</v>
      </c>
      <c r="S2416" s="3">
        <f>IF(Table1[[#This Row],[post_position]]=1,0,SUMIFS($F$2:F2416,$H$2:H2416,Table1[[#This Row],[post_position]]-1,$C$2:C2416,Table1[[#This Row],[topic_id]]))</f>
        <v>40382.5547337963</v>
      </c>
    </row>
    <row r="2417" spans="1:19" x14ac:dyDescent="0.25">
      <c r="A2417" s="7">
        <v>2448</v>
      </c>
      <c r="B2417" s="7">
        <v>1</v>
      </c>
      <c r="C2417" s="7">
        <v>618</v>
      </c>
      <c r="D2417" s="7">
        <v>5114</v>
      </c>
      <c r="F2417" s="8">
        <v>40382.577731481484</v>
      </c>
      <c r="G2417" s="7">
        <v>0</v>
      </c>
      <c r="H2417" s="7">
        <v>7</v>
      </c>
      <c r="I2417" s="7" t="b">
        <f t="shared" si="111"/>
        <v>0</v>
      </c>
      <c r="J2417" s="7" t="b">
        <f t="shared" si="112"/>
        <v>1</v>
      </c>
      <c r="K2417" s="7">
        <f t="shared" si="113"/>
        <v>0</v>
      </c>
      <c r="L2417" s="7">
        <f>WEEKDAY(Table1[[#This Row],[post_time]])</f>
        <v>6</v>
      </c>
      <c r="M2417" s="7">
        <f>VLOOKUP(Table1[[#This Row],[topic_id]],'All Topics Data'!$A$2:$I$1243,8,FALSE)</f>
        <v>40375.921527777777</v>
      </c>
      <c r="N2417" s="7">
        <f>Table1[[#This Row],[Hui Reply?]]*(Table1[[#This Row],[post_time]]-Table1[[#This Row],[timestamp of previous reply]])</f>
        <v>0</v>
      </c>
      <c r="O2417" s="3">
        <f>O2416+Table1[[#This Row],[Hui Reply?]]</f>
        <v>583</v>
      </c>
      <c r="P2417" s="19">
        <f>INT(Table1[[#This Row],[post_time]])</f>
        <v>40382</v>
      </c>
      <c r="Q2417" s="3">
        <f>IF(Table1[[#This Row],[Hui Reply?]],VLOOKUP(Table1[[#This Row],[topic_id]],'All Topics Data'!$A$2:$E$1243,5,FALSE),0)</f>
        <v>0</v>
      </c>
      <c r="R2417" s="8">
        <f>Table1[[#This Row],[post_time]]+8/24</f>
        <v>40382.91106481482</v>
      </c>
      <c r="S2417" s="3">
        <f>IF(Table1[[#This Row],[post_position]]=1,0,SUMIFS($F$2:F2417,$H$2:H2417,Table1[[#This Row],[post_position]]-1,$C$2:C2417,Table1[[#This Row],[topic_id]]))</f>
        <v>40378.157951388886</v>
      </c>
    </row>
    <row r="2418" spans="1:19" x14ac:dyDescent="0.25">
      <c r="A2418" s="7">
        <v>2449</v>
      </c>
      <c r="B2418" s="7">
        <v>1</v>
      </c>
      <c r="C2418" s="7">
        <v>631</v>
      </c>
      <c r="D2418" s="7">
        <v>6596</v>
      </c>
      <c r="E2418" s="2"/>
      <c r="F2418" s="8">
        <v>40382.584710648145</v>
      </c>
      <c r="G2418" s="7">
        <v>0</v>
      </c>
      <c r="H2418" s="7">
        <v>1</v>
      </c>
      <c r="I2418" s="7" t="b">
        <f t="shared" si="111"/>
        <v>0</v>
      </c>
      <c r="J2418" s="7" t="b">
        <f t="shared" si="112"/>
        <v>0</v>
      </c>
      <c r="K2418" s="7">
        <f t="shared" si="113"/>
        <v>0</v>
      </c>
      <c r="L2418" s="7">
        <f>WEEKDAY(Table1[[#This Row],[post_time]])</f>
        <v>6</v>
      </c>
      <c r="M2418" s="7">
        <f>VLOOKUP(Table1[[#This Row],[topic_id]],'All Topics Data'!$A$2:$I$1243,8,FALSE)</f>
        <v>40382.584027777775</v>
      </c>
      <c r="N2418" s="7">
        <f>Table1[[#This Row],[Hui Reply?]]*(Table1[[#This Row],[post_time]]-Table1[[#This Row],[timestamp of previous reply]])</f>
        <v>0</v>
      </c>
      <c r="O2418" s="3">
        <f>O2417+Table1[[#This Row],[Hui Reply?]]</f>
        <v>583</v>
      </c>
      <c r="P2418" s="19">
        <f>INT(Table1[[#This Row],[post_time]])</f>
        <v>40382</v>
      </c>
      <c r="Q2418" s="3">
        <f>IF(Table1[[#This Row],[Hui Reply?]],VLOOKUP(Table1[[#This Row],[topic_id]],'All Topics Data'!$A$2:$E$1243,5,FALSE),0)</f>
        <v>0</v>
      </c>
      <c r="R2418" s="8">
        <f>Table1[[#This Row],[post_time]]+8/24</f>
        <v>40382.918043981481</v>
      </c>
      <c r="S2418" s="3">
        <f>IF(Table1[[#This Row],[post_position]]=1,0,SUMIFS($F$2:F2418,$H$2:H2418,Table1[[#This Row],[post_position]]-1,$C$2:C2418,Table1[[#This Row],[topic_id]]))</f>
        <v>0</v>
      </c>
    </row>
    <row r="2419" spans="1:19" x14ac:dyDescent="0.25">
      <c r="A2419" s="7">
        <v>2450</v>
      </c>
      <c r="B2419" s="7">
        <v>1</v>
      </c>
      <c r="C2419" s="7">
        <v>632</v>
      </c>
      <c r="D2419" s="7">
        <v>6542</v>
      </c>
      <c r="F2419" s="8">
        <v>40382.633611111109</v>
      </c>
      <c r="G2419" s="7">
        <v>0</v>
      </c>
      <c r="H2419" s="7">
        <v>1</v>
      </c>
      <c r="I2419" s="7" t="b">
        <f t="shared" si="111"/>
        <v>0</v>
      </c>
      <c r="J2419" s="7" t="b">
        <f t="shared" si="112"/>
        <v>0</v>
      </c>
      <c r="K2419" s="7">
        <f t="shared" si="113"/>
        <v>0</v>
      </c>
      <c r="L2419" s="7">
        <f>WEEKDAY(Table1[[#This Row],[post_time]])</f>
        <v>6</v>
      </c>
      <c r="M2419" s="7">
        <f>VLOOKUP(Table1[[#This Row],[topic_id]],'All Topics Data'!$A$2:$I$1243,8,FALSE)</f>
        <v>40382.633333333331</v>
      </c>
      <c r="N2419" s="7">
        <f>Table1[[#This Row],[Hui Reply?]]*(Table1[[#This Row],[post_time]]-Table1[[#This Row],[timestamp of previous reply]])</f>
        <v>0</v>
      </c>
      <c r="O2419" s="3">
        <f>O2418+Table1[[#This Row],[Hui Reply?]]</f>
        <v>583</v>
      </c>
      <c r="P2419" s="19">
        <f>INT(Table1[[#This Row],[post_time]])</f>
        <v>40382</v>
      </c>
      <c r="Q2419" s="3">
        <f>IF(Table1[[#This Row],[Hui Reply?]],VLOOKUP(Table1[[#This Row],[topic_id]],'All Topics Data'!$A$2:$E$1243,5,FALSE),0)</f>
        <v>0</v>
      </c>
      <c r="R2419" s="8">
        <f>Table1[[#This Row],[post_time]]+8/24</f>
        <v>40382.966944444444</v>
      </c>
      <c r="S2419" s="3">
        <f>IF(Table1[[#This Row],[post_position]]=1,0,SUMIFS($F$2:F2419,$H$2:H2419,Table1[[#This Row],[post_position]]-1,$C$2:C2419,Table1[[#This Row],[topic_id]]))</f>
        <v>0</v>
      </c>
    </row>
    <row r="2420" spans="1:19" x14ac:dyDescent="0.25">
      <c r="A2420" s="7">
        <v>2451</v>
      </c>
      <c r="B2420" s="7">
        <v>1</v>
      </c>
      <c r="C2420" s="7">
        <v>633</v>
      </c>
      <c r="D2420" s="7">
        <v>5114</v>
      </c>
      <c r="E2420" s="2"/>
      <c r="F2420" s="8">
        <v>40382.845960648148</v>
      </c>
      <c r="G2420" s="7">
        <v>0</v>
      </c>
      <c r="H2420" s="7">
        <v>1</v>
      </c>
      <c r="I2420" s="7" t="b">
        <f t="shared" si="111"/>
        <v>0</v>
      </c>
      <c r="J2420" s="7" t="b">
        <f t="shared" si="112"/>
        <v>0</v>
      </c>
      <c r="K2420" s="7">
        <f t="shared" si="113"/>
        <v>0</v>
      </c>
      <c r="L2420" s="7">
        <f>WEEKDAY(Table1[[#This Row],[post_time]])</f>
        <v>6</v>
      </c>
      <c r="M2420" s="7">
        <f>VLOOKUP(Table1[[#This Row],[topic_id]],'All Topics Data'!$A$2:$I$1243,8,FALSE)</f>
        <v>40382.845833333333</v>
      </c>
      <c r="N2420" s="7">
        <f>Table1[[#This Row],[Hui Reply?]]*(Table1[[#This Row],[post_time]]-Table1[[#This Row],[timestamp of previous reply]])</f>
        <v>0</v>
      </c>
      <c r="O2420" s="3">
        <f>O2419+Table1[[#This Row],[Hui Reply?]]</f>
        <v>583</v>
      </c>
      <c r="P2420" s="19">
        <f>INT(Table1[[#This Row],[post_time]])</f>
        <v>40382</v>
      </c>
      <c r="Q2420" s="3">
        <f>IF(Table1[[#This Row],[Hui Reply?]],VLOOKUP(Table1[[#This Row],[topic_id]],'All Topics Data'!$A$2:$E$1243,5,FALSE),0)</f>
        <v>0</v>
      </c>
      <c r="R2420" s="8">
        <f>Table1[[#This Row],[post_time]]+8/24</f>
        <v>40383.179293981484</v>
      </c>
      <c r="S2420" s="3">
        <f>IF(Table1[[#This Row],[post_position]]=1,0,SUMIFS($F$2:F2420,$H$2:H2420,Table1[[#This Row],[post_position]]-1,$C$2:C2420,Table1[[#This Row],[topic_id]]))</f>
        <v>0</v>
      </c>
    </row>
    <row r="2421" spans="1:19" x14ac:dyDescent="0.25">
      <c r="A2421" s="7">
        <v>2452</v>
      </c>
      <c r="B2421" s="7">
        <v>1</v>
      </c>
      <c r="C2421" s="7">
        <v>633</v>
      </c>
      <c r="D2421" s="7">
        <v>24</v>
      </c>
      <c r="E2421" s="2"/>
      <c r="F2421" s="8">
        <v>40383.019675925927</v>
      </c>
      <c r="G2421" s="7">
        <v>0</v>
      </c>
      <c r="H2421" s="7">
        <v>2</v>
      </c>
      <c r="I2421" s="7" t="b">
        <f t="shared" si="111"/>
        <v>1</v>
      </c>
      <c r="J2421" s="7" t="b">
        <f t="shared" si="112"/>
        <v>1</v>
      </c>
      <c r="K2421" s="7">
        <f t="shared" si="113"/>
        <v>1</v>
      </c>
      <c r="L2421" s="7">
        <f>WEEKDAY(Table1[[#This Row],[post_time]])</f>
        <v>7</v>
      </c>
      <c r="M2421" s="7">
        <f>VLOOKUP(Table1[[#This Row],[topic_id]],'All Topics Data'!$A$2:$I$1243,8,FALSE)</f>
        <v>40382.845833333333</v>
      </c>
      <c r="N2421" s="7">
        <f>Table1[[#This Row],[Hui Reply?]]*(Table1[[#This Row],[post_time]]-Table1[[#This Row],[timestamp of previous reply]])</f>
        <v>0.17371527777868323</v>
      </c>
      <c r="O2421" s="3">
        <f>O2420+Table1[[#This Row],[Hui Reply?]]</f>
        <v>584</v>
      </c>
      <c r="P2421" s="19">
        <f>INT(Table1[[#This Row],[post_time]])</f>
        <v>40383</v>
      </c>
      <c r="Q2421" s="3" t="str">
        <f>IF(Table1[[#This Row],[Hui Reply?]],VLOOKUP(Table1[[#This Row],[topic_id]],'All Topics Data'!$A$2:$E$1243,5,FALSE),0)</f>
        <v>Henrique Carvalho</v>
      </c>
      <c r="R2421" s="8">
        <f>Table1[[#This Row],[post_time]]+8/24</f>
        <v>40383.353009259263</v>
      </c>
      <c r="S2421" s="3">
        <f>IF(Table1[[#This Row],[post_position]]=1,0,SUMIFS($F$2:F2421,$H$2:H2421,Table1[[#This Row],[post_position]]-1,$C$2:C2421,Table1[[#This Row],[topic_id]]))</f>
        <v>40382.845960648148</v>
      </c>
    </row>
    <row r="2422" spans="1:19" x14ac:dyDescent="0.25">
      <c r="A2422" s="7">
        <v>2453</v>
      </c>
      <c r="B2422" s="7">
        <v>1</v>
      </c>
      <c r="C2422" s="7">
        <v>634</v>
      </c>
      <c r="D2422" s="7">
        <v>2369</v>
      </c>
      <c r="E2422" s="2"/>
      <c r="F2422" s="8">
        <v>40383.087395833332</v>
      </c>
      <c r="G2422" s="7">
        <v>0</v>
      </c>
      <c r="H2422" s="7">
        <v>1</v>
      </c>
      <c r="I2422" s="7" t="b">
        <f t="shared" si="111"/>
        <v>0</v>
      </c>
      <c r="J2422" s="7" t="b">
        <f t="shared" si="112"/>
        <v>0</v>
      </c>
      <c r="K2422" s="7">
        <f t="shared" si="113"/>
        <v>0</v>
      </c>
      <c r="L2422" s="7">
        <f>WEEKDAY(Table1[[#This Row],[post_time]])</f>
        <v>7</v>
      </c>
      <c r="M2422" s="7">
        <f>VLOOKUP(Table1[[#This Row],[topic_id]],'All Topics Data'!$A$2:$I$1243,8,FALSE)</f>
        <v>40383.086805555555</v>
      </c>
      <c r="N2422" s="7">
        <f>Table1[[#This Row],[Hui Reply?]]*(Table1[[#This Row],[post_time]]-Table1[[#This Row],[timestamp of previous reply]])</f>
        <v>0</v>
      </c>
      <c r="O2422" s="3">
        <f>O2421+Table1[[#This Row],[Hui Reply?]]</f>
        <v>584</v>
      </c>
      <c r="P2422" s="19">
        <f>INT(Table1[[#This Row],[post_time]])</f>
        <v>40383</v>
      </c>
      <c r="Q2422" s="3">
        <f>IF(Table1[[#This Row],[Hui Reply?]],VLOOKUP(Table1[[#This Row],[topic_id]],'All Topics Data'!$A$2:$E$1243,5,FALSE),0)</f>
        <v>0</v>
      </c>
      <c r="R2422" s="8">
        <f>Table1[[#This Row],[post_time]]+8/24</f>
        <v>40383.420729166668</v>
      </c>
      <c r="S2422" s="3">
        <f>IF(Table1[[#This Row],[post_position]]=1,0,SUMIFS($F$2:F2422,$H$2:H2422,Table1[[#This Row],[post_position]]-1,$C$2:C2422,Table1[[#This Row],[topic_id]]))</f>
        <v>0</v>
      </c>
    </row>
    <row r="2423" spans="1:19" x14ac:dyDescent="0.25">
      <c r="A2423" s="7">
        <v>2454</v>
      </c>
      <c r="B2423" s="7">
        <v>1</v>
      </c>
      <c r="C2423" s="7">
        <v>634</v>
      </c>
      <c r="D2423" s="7">
        <v>24</v>
      </c>
      <c r="E2423" s="2"/>
      <c r="F2423" s="8">
        <v>40383.16988425926</v>
      </c>
      <c r="G2423" s="7">
        <v>0</v>
      </c>
      <c r="H2423" s="7">
        <v>2</v>
      </c>
      <c r="I2423" s="7" t="b">
        <f t="shared" si="111"/>
        <v>1</v>
      </c>
      <c r="J2423" s="7" t="b">
        <f t="shared" si="112"/>
        <v>1</v>
      </c>
      <c r="K2423" s="7">
        <f t="shared" si="113"/>
        <v>1</v>
      </c>
      <c r="L2423" s="7">
        <f>WEEKDAY(Table1[[#This Row],[post_time]])</f>
        <v>7</v>
      </c>
      <c r="M2423" s="7">
        <f>VLOOKUP(Table1[[#This Row],[topic_id]],'All Topics Data'!$A$2:$I$1243,8,FALSE)</f>
        <v>40383.086805555555</v>
      </c>
      <c r="N2423" s="7">
        <f>Table1[[#This Row],[Hui Reply?]]*(Table1[[#This Row],[post_time]]-Table1[[#This Row],[timestamp of previous reply]])</f>
        <v>8.2488425927294884E-2</v>
      </c>
      <c r="O2423" s="3">
        <f>O2422+Table1[[#This Row],[Hui Reply?]]</f>
        <v>585</v>
      </c>
      <c r="P2423" s="19">
        <f>INT(Table1[[#This Row],[post_time]])</f>
        <v>40383</v>
      </c>
      <c r="Q2423" s="3" t="str">
        <f>IF(Table1[[#This Row],[Hui Reply?]],VLOOKUP(Table1[[#This Row],[topic_id]],'All Topics Data'!$A$2:$E$1243,5,FALSE),0)</f>
        <v>maradykstra</v>
      </c>
      <c r="R2423" s="8">
        <f>Table1[[#This Row],[post_time]]+8/24</f>
        <v>40383.503217592595</v>
      </c>
      <c r="S2423" s="3">
        <f>IF(Table1[[#This Row],[post_position]]=1,0,SUMIFS($F$2:F2423,$H$2:H2423,Table1[[#This Row],[post_position]]-1,$C$2:C2423,Table1[[#This Row],[topic_id]]))</f>
        <v>40383.087395833332</v>
      </c>
    </row>
    <row r="2424" spans="1:19" x14ac:dyDescent="0.25">
      <c r="A2424" s="7">
        <v>2455</v>
      </c>
      <c r="B2424" s="7">
        <v>1</v>
      </c>
      <c r="C2424" s="7">
        <v>633</v>
      </c>
      <c r="D2424" s="7">
        <v>5114</v>
      </c>
      <c r="F2424" s="8">
        <v>40383.216620370367</v>
      </c>
      <c r="G2424" s="7">
        <v>0</v>
      </c>
      <c r="H2424" s="7">
        <v>3</v>
      </c>
      <c r="I2424" s="7" t="b">
        <f t="shared" si="111"/>
        <v>0</v>
      </c>
      <c r="J2424" s="7" t="b">
        <f t="shared" si="112"/>
        <v>1</v>
      </c>
      <c r="K2424" s="7">
        <f t="shared" si="113"/>
        <v>0</v>
      </c>
      <c r="L2424" s="7">
        <f>WEEKDAY(Table1[[#This Row],[post_time]])</f>
        <v>7</v>
      </c>
      <c r="M2424" s="7">
        <f>VLOOKUP(Table1[[#This Row],[topic_id]],'All Topics Data'!$A$2:$I$1243,8,FALSE)</f>
        <v>40382.845833333333</v>
      </c>
      <c r="N2424" s="7">
        <f>Table1[[#This Row],[Hui Reply?]]*(Table1[[#This Row],[post_time]]-Table1[[#This Row],[timestamp of previous reply]])</f>
        <v>0</v>
      </c>
      <c r="O2424" s="3">
        <f>O2423+Table1[[#This Row],[Hui Reply?]]</f>
        <v>585</v>
      </c>
      <c r="P2424" s="19">
        <f>INT(Table1[[#This Row],[post_time]])</f>
        <v>40383</v>
      </c>
      <c r="Q2424" s="3">
        <f>IF(Table1[[#This Row],[Hui Reply?]],VLOOKUP(Table1[[#This Row],[topic_id]],'All Topics Data'!$A$2:$E$1243,5,FALSE),0)</f>
        <v>0</v>
      </c>
      <c r="R2424" s="8">
        <f>Table1[[#This Row],[post_time]]+8/24</f>
        <v>40383.549953703703</v>
      </c>
      <c r="S2424" s="3">
        <f>IF(Table1[[#This Row],[post_position]]=1,0,SUMIFS($F$2:F2424,$H$2:H2424,Table1[[#This Row],[post_position]]-1,$C$2:C2424,Table1[[#This Row],[topic_id]]))</f>
        <v>40383.019675925927</v>
      </c>
    </row>
    <row r="2425" spans="1:19" x14ac:dyDescent="0.25">
      <c r="A2425" s="7">
        <v>2456</v>
      </c>
      <c r="B2425" s="7">
        <v>1</v>
      </c>
      <c r="C2425" s="7">
        <v>635</v>
      </c>
      <c r="D2425" s="7">
        <v>6599</v>
      </c>
      <c r="F2425" s="8">
        <v>40383.675439814811</v>
      </c>
      <c r="G2425" s="7">
        <v>0</v>
      </c>
      <c r="H2425" s="7">
        <v>1</v>
      </c>
      <c r="I2425" s="7" t="b">
        <f t="shared" si="111"/>
        <v>0</v>
      </c>
      <c r="J2425" s="7" t="b">
        <f t="shared" si="112"/>
        <v>0</v>
      </c>
      <c r="K2425" s="7">
        <f t="shared" si="113"/>
        <v>0</v>
      </c>
      <c r="L2425" s="7">
        <f>WEEKDAY(Table1[[#This Row],[post_time]])</f>
        <v>7</v>
      </c>
      <c r="M2425" s="7">
        <f>VLOOKUP(Table1[[#This Row],[topic_id]],'All Topics Data'!$A$2:$I$1243,8,FALSE)</f>
        <v>40383.675000000003</v>
      </c>
      <c r="N2425" s="7">
        <f>Table1[[#This Row],[Hui Reply?]]*(Table1[[#This Row],[post_time]]-Table1[[#This Row],[timestamp of previous reply]])</f>
        <v>0</v>
      </c>
      <c r="O2425" s="3">
        <f>O2424+Table1[[#This Row],[Hui Reply?]]</f>
        <v>585</v>
      </c>
      <c r="P2425" s="19">
        <f>INT(Table1[[#This Row],[post_time]])</f>
        <v>40383</v>
      </c>
      <c r="Q2425" s="3">
        <f>IF(Table1[[#This Row],[Hui Reply?]],VLOOKUP(Table1[[#This Row],[topic_id]],'All Topics Data'!$A$2:$E$1243,5,FALSE),0)</f>
        <v>0</v>
      </c>
      <c r="R2425" s="8">
        <f>Table1[[#This Row],[post_time]]+8/24</f>
        <v>40384.008773148147</v>
      </c>
      <c r="S2425" s="3">
        <f>IF(Table1[[#This Row],[post_position]]=1,0,SUMIFS($F$2:F2425,$H$2:H2425,Table1[[#This Row],[post_position]]-1,$C$2:C2425,Table1[[#This Row],[topic_id]]))</f>
        <v>0</v>
      </c>
    </row>
    <row r="2426" spans="1:19" x14ac:dyDescent="0.25">
      <c r="A2426" s="7">
        <v>2457</v>
      </c>
      <c r="B2426" s="7">
        <v>1</v>
      </c>
      <c r="C2426" s="7">
        <v>634</v>
      </c>
      <c r="D2426" s="7">
        <v>2369</v>
      </c>
      <c r="F2426" s="8">
        <v>40383.724479166667</v>
      </c>
      <c r="G2426" s="7">
        <v>0</v>
      </c>
      <c r="H2426" s="7">
        <v>3</v>
      </c>
      <c r="I2426" s="7" t="b">
        <f t="shared" si="111"/>
        <v>0</v>
      </c>
      <c r="J2426" s="7" t="b">
        <f t="shared" si="112"/>
        <v>1</v>
      </c>
      <c r="K2426" s="7">
        <f t="shared" si="113"/>
        <v>0</v>
      </c>
      <c r="L2426" s="7">
        <f>WEEKDAY(Table1[[#This Row],[post_time]])</f>
        <v>7</v>
      </c>
      <c r="M2426" s="7">
        <f>VLOOKUP(Table1[[#This Row],[topic_id]],'All Topics Data'!$A$2:$I$1243,8,FALSE)</f>
        <v>40383.086805555555</v>
      </c>
      <c r="N2426" s="7">
        <f>Table1[[#This Row],[Hui Reply?]]*(Table1[[#This Row],[post_time]]-Table1[[#This Row],[timestamp of previous reply]])</f>
        <v>0</v>
      </c>
      <c r="O2426" s="3">
        <f>O2425+Table1[[#This Row],[Hui Reply?]]</f>
        <v>585</v>
      </c>
      <c r="P2426" s="19">
        <f>INT(Table1[[#This Row],[post_time]])</f>
        <v>40383</v>
      </c>
      <c r="Q2426" s="3">
        <f>IF(Table1[[#This Row],[Hui Reply?]],VLOOKUP(Table1[[#This Row],[topic_id]],'All Topics Data'!$A$2:$E$1243,5,FALSE),0)</f>
        <v>0</v>
      </c>
      <c r="R2426" s="8">
        <f>Table1[[#This Row],[post_time]]+8/24</f>
        <v>40384.057812500003</v>
      </c>
      <c r="S2426" s="3">
        <f>IF(Table1[[#This Row],[post_position]]=1,0,SUMIFS($F$2:F2426,$H$2:H2426,Table1[[#This Row],[post_position]]-1,$C$2:C2426,Table1[[#This Row],[topic_id]]))</f>
        <v>40383.16988425926</v>
      </c>
    </row>
    <row r="2427" spans="1:19" x14ac:dyDescent="0.25">
      <c r="A2427" s="7">
        <v>2458</v>
      </c>
      <c r="B2427" s="7">
        <v>1</v>
      </c>
      <c r="C2427" s="7">
        <v>636</v>
      </c>
      <c r="D2427" s="7">
        <v>6600</v>
      </c>
      <c r="E2427" s="2"/>
      <c r="F2427" s="8">
        <v>40383.814768518518</v>
      </c>
      <c r="G2427" s="7">
        <v>0</v>
      </c>
      <c r="H2427" s="7">
        <v>1</v>
      </c>
      <c r="I2427" s="7" t="b">
        <f t="shared" si="111"/>
        <v>0</v>
      </c>
      <c r="J2427" s="7" t="b">
        <f t="shared" si="112"/>
        <v>0</v>
      </c>
      <c r="K2427" s="7">
        <f t="shared" si="113"/>
        <v>0</v>
      </c>
      <c r="L2427" s="7">
        <f>WEEKDAY(Table1[[#This Row],[post_time]])</f>
        <v>7</v>
      </c>
      <c r="M2427" s="7">
        <f>VLOOKUP(Table1[[#This Row],[topic_id]],'All Topics Data'!$A$2:$I$1243,8,FALSE)</f>
        <v>40383.814583333333</v>
      </c>
      <c r="N2427" s="7">
        <f>Table1[[#This Row],[Hui Reply?]]*(Table1[[#This Row],[post_time]]-Table1[[#This Row],[timestamp of previous reply]])</f>
        <v>0</v>
      </c>
      <c r="O2427" s="3">
        <f>O2426+Table1[[#This Row],[Hui Reply?]]</f>
        <v>585</v>
      </c>
      <c r="P2427" s="19">
        <f>INT(Table1[[#This Row],[post_time]])</f>
        <v>40383</v>
      </c>
      <c r="Q2427" s="3">
        <f>IF(Table1[[#This Row],[Hui Reply?]],VLOOKUP(Table1[[#This Row],[topic_id]],'All Topics Data'!$A$2:$E$1243,5,FALSE),0)</f>
        <v>0</v>
      </c>
      <c r="R2427" s="8">
        <f>Table1[[#This Row],[post_time]]+8/24</f>
        <v>40384.148101851853</v>
      </c>
      <c r="S2427" s="3">
        <f>IF(Table1[[#This Row],[post_position]]=1,0,SUMIFS($F$2:F2427,$H$2:H2427,Table1[[#This Row],[post_position]]-1,$C$2:C2427,Table1[[#This Row],[topic_id]]))</f>
        <v>0</v>
      </c>
    </row>
    <row r="2428" spans="1:19" x14ac:dyDescent="0.25">
      <c r="A2428" s="7">
        <v>2459</v>
      </c>
      <c r="B2428" s="7">
        <v>1</v>
      </c>
      <c r="C2428" s="7">
        <v>636</v>
      </c>
      <c r="D2428" s="7">
        <v>24</v>
      </c>
      <c r="E2428" s="2"/>
      <c r="F2428" s="8">
        <v>40384.068136574075</v>
      </c>
      <c r="G2428" s="7">
        <v>0</v>
      </c>
      <c r="H2428" s="7">
        <v>2</v>
      </c>
      <c r="I2428" s="7" t="b">
        <f t="shared" si="111"/>
        <v>1</v>
      </c>
      <c r="J2428" s="7" t="b">
        <f t="shared" si="112"/>
        <v>1</v>
      </c>
      <c r="K2428" s="7">
        <f t="shared" si="113"/>
        <v>1</v>
      </c>
      <c r="L2428" s="7">
        <f>WEEKDAY(Table1[[#This Row],[post_time]])</f>
        <v>1</v>
      </c>
      <c r="M2428" s="7">
        <f>VLOOKUP(Table1[[#This Row],[topic_id]],'All Topics Data'!$A$2:$I$1243,8,FALSE)</f>
        <v>40383.814583333333</v>
      </c>
      <c r="N2428" s="7">
        <f>Table1[[#This Row],[Hui Reply?]]*(Table1[[#This Row],[post_time]]-Table1[[#This Row],[timestamp of previous reply]])</f>
        <v>0.25336805555707542</v>
      </c>
      <c r="O2428" s="3">
        <f>O2427+Table1[[#This Row],[Hui Reply?]]</f>
        <v>586</v>
      </c>
      <c r="P2428" s="19">
        <f>INT(Table1[[#This Row],[post_time]])</f>
        <v>40384</v>
      </c>
      <c r="Q2428" s="3" t="str">
        <f>IF(Table1[[#This Row],[Hui Reply?]],VLOOKUP(Table1[[#This Row],[topic_id]],'All Topics Data'!$A$2:$E$1243,5,FALSE),0)</f>
        <v>raineysky</v>
      </c>
      <c r="R2428" s="8">
        <f>Table1[[#This Row],[post_time]]+8/24</f>
        <v>40384.401469907411</v>
      </c>
      <c r="S2428" s="3">
        <f>IF(Table1[[#This Row],[post_position]]=1,0,SUMIFS($F$2:F2428,$H$2:H2428,Table1[[#This Row],[post_position]]-1,$C$2:C2428,Table1[[#This Row],[topic_id]]))</f>
        <v>40383.814768518518</v>
      </c>
    </row>
    <row r="2429" spans="1:19" x14ac:dyDescent="0.25">
      <c r="A2429" s="7">
        <v>2460</v>
      </c>
      <c r="B2429" s="7">
        <v>1</v>
      </c>
      <c r="C2429" s="7">
        <v>635</v>
      </c>
      <c r="D2429" s="7">
        <v>1</v>
      </c>
      <c r="F2429" s="8">
        <v>40384.094884259262</v>
      </c>
      <c r="G2429" s="7">
        <v>0</v>
      </c>
      <c r="H2429" s="7">
        <v>2</v>
      </c>
      <c r="I2429" s="7" t="b">
        <f t="shared" si="111"/>
        <v>0</v>
      </c>
      <c r="J2429" s="7" t="b">
        <f t="shared" si="112"/>
        <v>1</v>
      </c>
      <c r="K2429" s="7">
        <f t="shared" si="113"/>
        <v>0</v>
      </c>
      <c r="L2429" s="7">
        <f>WEEKDAY(Table1[[#This Row],[post_time]])</f>
        <v>1</v>
      </c>
      <c r="M2429" s="7">
        <f>VLOOKUP(Table1[[#This Row],[topic_id]],'All Topics Data'!$A$2:$I$1243,8,FALSE)</f>
        <v>40383.675000000003</v>
      </c>
      <c r="N2429" s="7">
        <f>Table1[[#This Row],[Hui Reply?]]*(Table1[[#This Row],[post_time]]-Table1[[#This Row],[timestamp of previous reply]])</f>
        <v>0</v>
      </c>
      <c r="O2429" s="3">
        <f>O2428+Table1[[#This Row],[Hui Reply?]]</f>
        <v>586</v>
      </c>
      <c r="P2429" s="19">
        <f>INT(Table1[[#This Row],[post_time]])</f>
        <v>40384</v>
      </c>
      <c r="Q2429" s="3">
        <f>IF(Table1[[#This Row],[Hui Reply?]],VLOOKUP(Table1[[#This Row],[topic_id]],'All Topics Data'!$A$2:$E$1243,5,FALSE),0)</f>
        <v>0</v>
      </c>
      <c r="R2429" s="8">
        <f>Table1[[#This Row],[post_time]]+8/24</f>
        <v>40384.428217592598</v>
      </c>
      <c r="S2429" s="3">
        <f>IF(Table1[[#This Row],[post_position]]=1,0,SUMIFS($F$2:F2429,$H$2:H2429,Table1[[#This Row],[post_position]]-1,$C$2:C2429,Table1[[#This Row],[topic_id]]))</f>
        <v>40383.675439814811</v>
      </c>
    </row>
    <row r="2430" spans="1:19" x14ac:dyDescent="0.25">
      <c r="A2430" s="7">
        <v>2461</v>
      </c>
      <c r="B2430" s="7">
        <v>1</v>
      </c>
      <c r="C2430" s="7">
        <v>632</v>
      </c>
      <c r="D2430" s="7">
        <v>1</v>
      </c>
      <c r="E2430" s="2"/>
      <c r="F2430" s="8">
        <v>40384.096342592595</v>
      </c>
      <c r="G2430" s="7">
        <v>0</v>
      </c>
      <c r="H2430" s="7">
        <v>2</v>
      </c>
      <c r="I2430" s="7" t="b">
        <f t="shared" si="111"/>
        <v>0</v>
      </c>
      <c r="J2430" s="7" t="b">
        <f t="shared" si="112"/>
        <v>1</v>
      </c>
      <c r="K2430" s="7">
        <f t="shared" si="113"/>
        <v>0</v>
      </c>
      <c r="L2430" s="7">
        <f>WEEKDAY(Table1[[#This Row],[post_time]])</f>
        <v>1</v>
      </c>
      <c r="M2430" s="7">
        <f>VLOOKUP(Table1[[#This Row],[topic_id]],'All Topics Data'!$A$2:$I$1243,8,FALSE)</f>
        <v>40382.633333333331</v>
      </c>
      <c r="N2430" s="7">
        <f>Table1[[#This Row],[Hui Reply?]]*(Table1[[#This Row],[post_time]]-Table1[[#This Row],[timestamp of previous reply]])</f>
        <v>0</v>
      </c>
      <c r="O2430" s="3">
        <f>O2429+Table1[[#This Row],[Hui Reply?]]</f>
        <v>586</v>
      </c>
      <c r="P2430" s="19">
        <f>INT(Table1[[#This Row],[post_time]])</f>
        <v>40384</v>
      </c>
      <c r="Q2430" s="3">
        <f>IF(Table1[[#This Row],[Hui Reply?]],VLOOKUP(Table1[[#This Row],[topic_id]],'All Topics Data'!$A$2:$E$1243,5,FALSE),0)</f>
        <v>0</v>
      </c>
      <c r="R2430" s="8">
        <f>Table1[[#This Row],[post_time]]+8/24</f>
        <v>40384.42967592593</v>
      </c>
      <c r="S2430" s="3">
        <f>IF(Table1[[#This Row],[post_position]]=1,0,SUMIFS($F$2:F2430,$H$2:H2430,Table1[[#This Row],[post_position]]-1,$C$2:C2430,Table1[[#This Row],[topic_id]]))</f>
        <v>40382.633611111109</v>
      </c>
    </row>
    <row r="2431" spans="1:19" x14ac:dyDescent="0.25">
      <c r="A2431" s="7">
        <v>2462</v>
      </c>
      <c r="B2431" s="7">
        <v>2</v>
      </c>
      <c r="C2431" s="7">
        <v>630</v>
      </c>
      <c r="D2431" s="7">
        <v>6592</v>
      </c>
      <c r="F2431" s="8">
        <v>40384.267743055556</v>
      </c>
      <c r="G2431" s="7">
        <v>0</v>
      </c>
      <c r="H2431" s="7">
        <v>5</v>
      </c>
      <c r="I2431" s="7" t="b">
        <f t="shared" si="111"/>
        <v>0</v>
      </c>
      <c r="J2431" s="7" t="b">
        <f t="shared" si="112"/>
        <v>1</v>
      </c>
      <c r="K2431" s="7">
        <f t="shared" si="113"/>
        <v>0</v>
      </c>
      <c r="L2431" s="7">
        <f>WEEKDAY(Table1[[#This Row],[post_time]])</f>
        <v>1</v>
      </c>
      <c r="M2431" s="7">
        <f>VLOOKUP(Table1[[#This Row],[topic_id]],'All Topics Data'!$A$2:$I$1243,8,FALSE)</f>
        <v>40382.534722222219</v>
      </c>
      <c r="N2431" s="7">
        <f>Table1[[#This Row],[Hui Reply?]]*(Table1[[#This Row],[post_time]]-Table1[[#This Row],[timestamp of previous reply]])</f>
        <v>0</v>
      </c>
      <c r="O2431" s="3">
        <f>O2430+Table1[[#This Row],[Hui Reply?]]</f>
        <v>586</v>
      </c>
      <c r="P2431" s="19">
        <f>INT(Table1[[#This Row],[post_time]])</f>
        <v>40384</v>
      </c>
      <c r="Q2431" s="3">
        <f>IF(Table1[[#This Row],[Hui Reply?]],VLOOKUP(Table1[[#This Row],[topic_id]],'All Topics Data'!$A$2:$E$1243,5,FALSE),0)</f>
        <v>0</v>
      </c>
      <c r="R2431" s="8">
        <f>Table1[[#This Row],[post_time]]+8/24</f>
        <v>40384.601076388892</v>
      </c>
      <c r="S2431" s="3">
        <f>IF(Table1[[#This Row],[post_position]]=1,0,SUMIFS($F$2:F2431,$H$2:H2431,Table1[[#This Row],[post_position]]-1,$C$2:C2431,Table1[[#This Row],[topic_id]]))</f>
        <v>40382.563935185186</v>
      </c>
    </row>
    <row r="2432" spans="1:19" x14ac:dyDescent="0.25">
      <c r="A2432" s="7">
        <v>2463</v>
      </c>
      <c r="B2432" s="7">
        <v>1</v>
      </c>
      <c r="C2432" s="7">
        <v>632</v>
      </c>
      <c r="D2432" s="7">
        <v>6542</v>
      </c>
      <c r="E2432" s="2"/>
      <c r="F2432" s="8">
        <v>40384.292581018519</v>
      </c>
      <c r="G2432" s="7">
        <v>0</v>
      </c>
      <c r="H2432" s="7">
        <v>3</v>
      </c>
      <c r="I2432" s="7" t="b">
        <f t="shared" si="111"/>
        <v>0</v>
      </c>
      <c r="J2432" s="7" t="b">
        <f t="shared" si="112"/>
        <v>1</v>
      </c>
      <c r="K2432" s="7">
        <f t="shared" si="113"/>
        <v>0</v>
      </c>
      <c r="L2432" s="7">
        <f>WEEKDAY(Table1[[#This Row],[post_time]])</f>
        <v>1</v>
      </c>
      <c r="M2432" s="7">
        <f>VLOOKUP(Table1[[#This Row],[topic_id]],'All Topics Data'!$A$2:$I$1243,8,FALSE)</f>
        <v>40382.633333333331</v>
      </c>
      <c r="N2432" s="7">
        <f>Table1[[#This Row],[Hui Reply?]]*(Table1[[#This Row],[post_time]]-Table1[[#This Row],[timestamp of previous reply]])</f>
        <v>0</v>
      </c>
      <c r="O2432" s="3">
        <f>O2431+Table1[[#This Row],[Hui Reply?]]</f>
        <v>586</v>
      </c>
      <c r="P2432" s="19">
        <f>INT(Table1[[#This Row],[post_time]])</f>
        <v>40384</v>
      </c>
      <c r="Q2432" s="3">
        <f>IF(Table1[[#This Row],[Hui Reply?]],VLOOKUP(Table1[[#This Row],[topic_id]],'All Topics Data'!$A$2:$E$1243,5,FALSE),0)</f>
        <v>0</v>
      </c>
      <c r="R2432" s="8">
        <f>Table1[[#This Row],[post_time]]+8/24</f>
        <v>40384.625914351855</v>
      </c>
      <c r="S2432" s="3">
        <f>IF(Table1[[#This Row],[post_position]]=1,0,SUMIFS($F$2:F2432,$H$2:H2432,Table1[[#This Row],[post_position]]-1,$C$2:C2432,Table1[[#This Row],[topic_id]]))</f>
        <v>40384.096342592595</v>
      </c>
    </row>
    <row r="2433" spans="1:19" x14ac:dyDescent="0.25">
      <c r="A2433" s="7">
        <v>2464</v>
      </c>
      <c r="B2433" s="7">
        <v>2</v>
      </c>
      <c r="C2433" s="7">
        <v>630</v>
      </c>
      <c r="D2433" s="7">
        <v>24</v>
      </c>
      <c r="E2433" s="2"/>
      <c r="F2433" s="8">
        <v>40384.358784722222</v>
      </c>
      <c r="G2433" s="7">
        <v>0</v>
      </c>
      <c r="H2433" s="7">
        <v>6</v>
      </c>
      <c r="I2433" s="7" t="b">
        <f t="shared" si="111"/>
        <v>1</v>
      </c>
      <c r="J2433" s="7" t="b">
        <f t="shared" si="112"/>
        <v>1</v>
      </c>
      <c r="K2433" s="7">
        <f t="shared" si="113"/>
        <v>1</v>
      </c>
      <c r="L2433" s="7">
        <f>WEEKDAY(Table1[[#This Row],[post_time]])</f>
        <v>1</v>
      </c>
      <c r="M2433" s="7">
        <f>VLOOKUP(Table1[[#This Row],[topic_id]],'All Topics Data'!$A$2:$I$1243,8,FALSE)</f>
        <v>40382.534722222219</v>
      </c>
      <c r="N2433" s="7">
        <f>Table1[[#This Row],[Hui Reply?]]*(Table1[[#This Row],[post_time]]-Table1[[#This Row],[timestamp of previous reply]])</f>
        <v>9.1041666666569654E-2</v>
      </c>
      <c r="O2433" s="3">
        <f>O2432+Table1[[#This Row],[Hui Reply?]]</f>
        <v>587</v>
      </c>
      <c r="P2433" s="19">
        <f>INT(Table1[[#This Row],[post_time]])</f>
        <v>40384</v>
      </c>
      <c r="Q2433" s="3" t="str">
        <f>IF(Table1[[#This Row],[Hui Reply?]],VLOOKUP(Table1[[#This Row],[topic_id]],'All Topics Data'!$A$2:$E$1243,5,FALSE),0)</f>
        <v>IronPalm</v>
      </c>
      <c r="R2433" s="8">
        <f>Table1[[#This Row],[post_time]]+8/24</f>
        <v>40384.692118055558</v>
      </c>
      <c r="S2433" s="3">
        <f>IF(Table1[[#This Row],[post_position]]=1,0,SUMIFS($F$2:F2433,$H$2:H2433,Table1[[#This Row],[post_position]]-1,$C$2:C2433,Table1[[#This Row],[topic_id]]))</f>
        <v>40384.267743055556</v>
      </c>
    </row>
    <row r="2434" spans="1:19" x14ac:dyDescent="0.25">
      <c r="A2434" s="7">
        <v>2465</v>
      </c>
      <c r="B2434" s="7">
        <v>1</v>
      </c>
      <c r="C2434" s="7">
        <v>632</v>
      </c>
      <c r="D2434" s="7">
        <v>24</v>
      </c>
      <c r="F2434" s="8">
        <v>40384.42465277778</v>
      </c>
      <c r="G2434" s="7">
        <v>0</v>
      </c>
      <c r="H2434" s="7">
        <v>4</v>
      </c>
      <c r="I2434" s="7" t="b">
        <f t="shared" si="111"/>
        <v>1</v>
      </c>
      <c r="J2434" s="7" t="b">
        <f t="shared" si="112"/>
        <v>1</v>
      </c>
      <c r="K2434" s="7">
        <f t="shared" si="113"/>
        <v>1</v>
      </c>
      <c r="L2434" s="7">
        <f>WEEKDAY(Table1[[#This Row],[post_time]])</f>
        <v>1</v>
      </c>
      <c r="M2434" s="7">
        <f>VLOOKUP(Table1[[#This Row],[topic_id]],'All Topics Data'!$A$2:$I$1243,8,FALSE)</f>
        <v>40382.633333333331</v>
      </c>
      <c r="N2434" s="7">
        <f>Table1[[#This Row],[Hui Reply?]]*(Table1[[#This Row],[post_time]]-Table1[[#This Row],[timestamp of previous reply]])</f>
        <v>0.13207175926072523</v>
      </c>
      <c r="O2434" s="3">
        <f>O2433+Table1[[#This Row],[Hui Reply?]]</f>
        <v>588</v>
      </c>
      <c r="P2434" s="19">
        <f>INT(Table1[[#This Row],[post_time]])</f>
        <v>40384</v>
      </c>
      <c r="Q2434" s="3" t="str">
        <f>IF(Table1[[#This Row],[Hui Reply?]],VLOOKUP(Table1[[#This Row],[topic_id]],'All Topics Data'!$A$2:$E$1243,5,FALSE),0)</f>
        <v>srinidhi</v>
      </c>
      <c r="R2434" s="8">
        <f>Table1[[#This Row],[post_time]]+8/24</f>
        <v>40384.757986111115</v>
      </c>
      <c r="S2434" s="3">
        <f>IF(Table1[[#This Row],[post_position]]=1,0,SUMIFS($F$2:F2434,$H$2:H2434,Table1[[#This Row],[post_position]]-1,$C$2:C2434,Table1[[#This Row],[topic_id]]))</f>
        <v>40384.292581018519</v>
      </c>
    </row>
    <row r="2435" spans="1:19" x14ac:dyDescent="0.25">
      <c r="A2435" s="7">
        <v>2466</v>
      </c>
      <c r="B2435" s="7">
        <v>1</v>
      </c>
      <c r="C2435" s="7">
        <v>632</v>
      </c>
      <c r="D2435" s="7">
        <v>6542</v>
      </c>
      <c r="F2435" s="8">
        <v>40384.434872685182</v>
      </c>
      <c r="G2435" s="7">
        <v>0</v>
      </c>
      <c r="H2435" s="7">
        <v>5</v>
      </c>
      <c r="I2435" s="7" t="b">
        <f t="shared" ref="I2435:I2498" si="114">(D2435=24)</f>
        <v>0</v>
      </c>
      <c r="J2435" s="7" t="b">
        <f t="shared" ref="J2435:J2498" si="115">H2435&gt;1</f>
        <v>1</v>
      </c>
      <c r="K2435" s="7">
        <f t="shared" ref="K2435:K2498" si="116">I2435*J2435</f>
        <v>0</v>
      </c>
      <c r="L2435" s="7">
        <f>WEEKDAY(Table1[[#This Row],[post_time]])</f>
        <v>1</v>
      </c>
      <c r="M2435" s="7">
        <f>VLOOKUP(Table1[[#This Row],[topic_id]],'All Topics Data'!$A$2:$I$1243,8,FALSE)</f>
        <v>40382.633333333331</v>
      </c>
      <c r="N2435" s="7">
        <f>Table1[[#This Row],[Hui Reply?]]*(Table1[[#This Row],[post_time]]-Table1[[#This Row],[timestamp of previous reply]])</f>
        <v>0</v>
      </c>
      <c r="O2435" s="3">
        <f>O2434+Table1[[#This Row],[Hui Reply?]]</f>
        <v>588</v>
      </c>
      <c r="P2435" s="19">
        <f>INT(Table1[[#This Row],[post_time]])</f>
        <v>40384</v>
      </c>
      <c r="Q2435" s="3">
        <f>IF(Table1[[#This Row],[Hui Reply?]],VLOOKUP(Table1[[#This Row],[topic_id]],'All Topics Data'!$A$2:$E$1243,5,FALSE),0)</f>
        <v>0</v>
      </c>
      <c r="R2435" s="8">
        <f>Table1[[#This Row],[post_time]]+8/24</f>
        <v>40384.768206018518</v>
      </c>
      <c r="S2435" s="3">
        <f>IF(Table1[[#This Row],[post_position]]=1,0,SUMIFS($F$2:F2435,$H$2:H2435,Table1[[#This Row],[post_position]]-1,$C$2:C2435,Table1[[#This Row],[topic_id]]))</f>
        <v>40384.42465277778</v>
      </c>
    </row>
    <row r="2436" spans="1:19" x14ac:dyDescent="0.25">
      <c r="A2436" s="7">
        <v>2467</v>
      </c>
      <c r="B2436" s="7">
        <v>1</v>
      </c>
      <c r="C2436" s="7">
        <v>637</v>
      </c>
      <c r="D2436" s="7">
        <v>6542</v>
      </c>
      <c r="F2436" s="8">
        <v>40384.43922453704</v>
      </c>
      <c r="G2436" s="7">
        <v>0</v>
      </c>
      <c r="H2436" s="7">
        <v>1</v>
      </c>
      <c r="I2436" s="7" t="b">
        <f t="shared" si="114"/>
        <v>0</v>
      </c>
      <c r="J2436" s="7" t="b">
        <f t="shared" si="115"/>
        <v>0</v>
      </c>
      <c r="K2436" s="7">
        <f t="shared" si="116"/>
        <v>0</v>
      </c>
      <c r="L2436" s="7">
        <f>WEEKDAY(Table1[[#This Row],[post_time]])</f>
        <v>1</v>
      </c>
      <c r="M2436" s="7">
        <f>VLOOKUP(Table1[[#This Row],[topic_id]],'All Topics Data'!$A$2:$I$1243,8,FALSE)</f>
        <v>40384.438888888886</v>
      </c>
      <c r="N2436" s="7">
        <f>Table1[[#This Row],[Hui Reply?]]*(Table1[[#This Row],[post_time]]-Table1[[#This Row],[timestamp of previous reply]])</f>
        <v>0</v>
      </c>
      <c r="O2436" s="3">
        <f>O2435+Table1[[#This Row],[Hui Reply?]]</f>
        <v>588</v>
      </c>
      <c r="P2436" s="19">
        <f>INT(Table1[[#This Row],[post_time]])</f>
        <v>40384</v>
      </c>
      <c r="Q2436" s="3">
        <f>IF(Table1[[#This Row],[Hui Reply?]],VLOOKUP(Table1[[#This Row],[topic_id]],'All Topics Data'!$A$2:$E$1243,5,FALSE),0)</f>
        <v>0</v>
      </c>
      <c r="R2436" s="8">
        <f>Table1[[#This Row],[post_time]]+8/24</f>
        <v>40384.772557870376</v>
      </c>
      <c r="S2436" s="3">
        <f>IF(Table1[[#This Row],[post_position]]=1,0,SUMIFS($F$2:F2436,$H$2:H2436,Table1[[#This Row],[post_position]]-1,$C$2:C2436,Table1[[#This Row],[topic_id]]))</f>
        <v>0</v>
      </c>
    </row>
    <row r="2437" spans="1:19" x14ac:dyDescent="0.25">
      <c r="A2437" s="7">
        <v>2468</v>
      </c>
      <c r="B2437" s="7">
        <v>1</v>
      </c>
      <c r="C2437" s="7">
        <v>637</v>
      </c>
      <c r="D2437" s="7">
        <v>24</v>
      </c>
      <c r="F2437" s="8">
        <v>40384.551655092589</v>
      </c>
      <c r="G2437" s="7">
        <v>0</v>
      </c>
      <c r="H2437" s="7">
        <v>2</v>
      </c>
      <c r="I2437" s="7" t="b">
        <f t="shared" si="114"/>
        <v>1</v>
      </c>
      <c r="J2437" s="7" t="b">
        <f t="shared" si="115"/>
        <v>1</v>
      </c>
      <c r="K2437" s="7">
        <f t="shared" si="116"/>
        <v>1</v>
      </c>
      <c r="L2437" s="7">
        <f>WEEKDAY(Table1[[#This Row],[post_time]])</f>
        <v>1</v>
      </c>
      <c r="M2437" s="7">
        <f>VLOOKUP(Table1[[#This Row],[topic_id]],'All Topics Data'!$A$2:$I$1243,8,FALSE)</f>
        <v>40384.438888888886</v>
      </c>
      <c r="N2437" s="7">
        <f>Table1[[#This Row],[Hui Reply?]]*(Table1[[#This Row],[post_time]]-Table1[[#This Row],[timestamp of previous reply]])</f>
        <v>0.11243055554950843</v>
      </c>
      <c r="O2437" s="3">
        <f>O2436+Table1[[#This Row],[Hui Reply?]]</f>
        <v>589</v>
      </c>
      <c r="P2437" s="19">
        <f>INT(Table1[[#This Row],[post_time]])</f>
        <v>40384</v>
      </c>
      <c r="Q2437" s="3" t="str">
        <f>IF(Table1[[#This Row],[Hui Reply?]],VLOOKUP(Table1[[#This Row],[topic_id]],'All Topics Data'!$A$2:$E$1243,5,FALSE),0)</f>
        <v>srinidhi</v>
      </c>
      <c r="R2437" s="8">
        <f>Table1[[#This Row],[post_time]]+8/24</f>
        <v>40384.884988425925</v>
      </c>
      <c r="S2437" s="3">
        <f>IF(Table1[[#This Row],[post_position]]=1,0,SUMIFS($F$2:F2437,$H$2:H2437,Table1[[#This Row],[post_position]]-1,$C$2:C2437,Table1[[#This Row],[topic_id]]))</f>
        <v>40384.43922453704</v>
      </c>
    </row>
    <row r="2438" spans="1:19" x14ac:dyDescent="0.25">
      <c r="A2438" s="7">
        <v>2469</v>
      </c>
      <c r="B2438" s="7">
        <v>1</v>
      </c>
      <c r="C2438" s="7">
        <v>638</v>
      </c>
      <c r="D2438" s="7">
        <v>6604</v>
      </c>
      <c r="E2438" s="2"/>
      <c r="F2438" s="8">
        <v>40384.982835648145</v>
      </c>
      <c r="G2438" s="7">
        <v>0</v>
      </c>
      <c r="H2438" s="7">
        <v>1</v>
      </c>
      <c r="I2438" s="7" t="b">
        <f t="shared" si="114"/>
        <v>0</v>
      </c>
      <c r="J2438" s="7" t="b">
        <f t="shared" si="115"/>
        <v>0</v>
      </c>
      <c r="K2438" s="7">
        <f t="shared" si="116"/>
        <v>0</v>
      </c>
      <c r="L2438" s="7">
        <f>WEEKDAY(Table1[[#This Row],[post_time]])</f>
        <v>1</v>
      </c>
      <c r="M2438" s="7">
        <f>VLOOKUP(Table1[[#This Row],[topic_id]],'All Topics Data'!$A$2:$I$1243,8,FALSE)</f>
        <v>40384.982638888891</v>
      </c>
      <c r="N2438" s="7">
        <f>Table1[[#This Row],[Hui Reply?]]*(Table1[[#This Row],[post_time]]-Table1[[#This Row],[timestamp of previous reply]])</f>
        <v>0</v>
      </c>
      <c r="O2438" s="3">
        <f>O2437+Table1[[#This Row],[Hui Reply?]]</f>
        <v>589</v>
      </c>
      <c r="P2438" s="19">
        <f>INT(Table1[[#This Row],[post_time]])</f>
        <v>40384</v>
      </c>
      <c r="Q2438" s="3">
        <f>IF(Table1[[#This Row],[Hui Reply?]],VLOOKUP(Table1[[#This Row],[topic_id]],'All Topics Data'!$A$2:$E$1243,5,FALSE),0)</f>
        <v>0</v>
      </c>
      <c r="R2438" s="8">
        <f>Table1[[#This Row],[post_time]]+8/24</f>
        <v>40385.316168981481</v>
      </c>
      <c r="S2438" s="3">
        <f>IF(Table1[[#This Row],[post_position]]=1,0,SUMIFS($F$2:F2438,$H$2:H2438,Table1[[#This Row],[post_position]]-1,$C$2:C2438,Table1[[#This Row],[topic_id]]))</f>
        <v>0</v>
      </c>
    </row>
    <row r="2439" spans="1:19" x14ac:dyDescent="0.25">
      <c r="A2439" s="7">
        <v>2470</v>
      </c>
      <c r="B2439" s="7">
        <v>1</v>
      </c>
      <c r="C2439" s="7">
        <v>638</v>
      </c>
      <c r="D2439" s="7">
        <v>24</v>
      </c>
      <c r="E2439" s="2"/>
      <c r="F2439" s="8">
        <v>40384.995983796296</v>
      </c>
      <c r="G2439" s="7">
        <v>0</v>
      </c>
      <c r="H2439" s="7">
        <v>2</v>
      </c>
      <c r="I2439" s="7" t="b">
        <f t="shared" si="114"/>
        <v>1</v>
      </c>
      <c r="J2439" s="7" t="b">
        <f t="shared" si="115"/>
        <v>1</v>
      </c>
      <c r="K2439" s="7">
        <f t="shared" si="116"/>
        <v>1</v>
      </c>
      <c r="L2439" s="7">
        <f>WEEKDAY(Table1[[#This Row],[post_time]])</f>
        <v>1</v>
      </c>
      <c r="M2439" s="7">
        <f>VLOOKUP(Table1[[#This Row],[topic_id]],'All Topics Data'!$A$2:$I$1243,8,FALSE)</f>
        <v>40384.982638888891</v>
      </c>
      <c r="N2439" s="7">
        <f>Table1[[#This Row],[Hui Reply?]]*(Table1[[#This Row],[post_time]]-Table1[[#This Row],[timestamp of previous reply]])</f>
        <v>1.3148148151230998E-2</v>
      </c>
      <c r="O2439" s="3">
        <f>O2438+Table1[[#This Row],[Hui Reply?]]</f>
        <v>590</v>
      </c>
      <c r="P2439" s="19">
        <f>INT(Table1[[#This Row],[post_time]])</f>
        <v>40384</v>
      </c>
      <c r="Q2439" s="3" t="str">
        <f>IF(Table1[[#This Row],[Hui Reply?]],VLOOKUP(Table1[[#This Row],[topic_id]],'All Topics Data'!$A$2:$E$1243,5,FALSE),0)</f>
        <v>AZExcel</v>
      </c>
      <c r="R2439" s="8">
        <f>Table1[[#This Row],[post_time]]+8/24</f>
        <v>40385.329317129632</v>
      </c>
      <c r="S2439" s="3">
        <f>IF(Table1[[#This Row],[post_position]]=1,0,SUMIFS($F$2:F2439,$H$2:H2439,Table1[[#This Row],[post_position]]-1,$C$2:C2439,Table1[[#This Row],[topic_id]]))</f>
        <v>40384.982835648145</v>
      </c>
    </row>
    <row r="2440" spans="1:19" x14ac:dyDescent="0.25">
      <c r="A2440" s="7">
        <v>2471</v>
      </c>
      <c r="B2440" s="7">
        <v>1</v>
      </c>
      <c r="C2440" s="7">
        <v>638</v>
      </c>
      <c r="D2440" s="7">
        <v>6604</v>
      </c>
      <c r="E2440" s="2"/>
      <c r="F2440" s="8">
        <v>40385.092129629629</v>
      </c>
      <c r="G2440" s="7">
        <v>0</v>
      </c>
      <c r="H2440" s="7">
        <v>3</v>
      </c>
      <c r="I2440" s="7" t="b">
        <f t="shared" si="114"/>
        <v>0</v>
      </c>
      <c r="J2440" s="7" t="b">
        <f t="shared" si="115"/>
        <v>1</v>
      </c>
      <c r="K2440" s="7">
        <f t="shared" si="116"/>
        <v>0</v>
      </c>
      <c r="L2440" s="7">
        <f>WEEKDAY(Table1[[#This Row],[post_time]])</f>
        <v>2</v>
      </c>
      <c r="M2440" s="7">
        <f>VLOOKUP(Table1[[#This Row],[topic_id]],'All Topics Data'!$A$2:$I$1243,8,FALSE)</f>
        <v>40384.982638888891</v>
      </c>
      <c r="N2440" s="7">
        <f>Table1[[#This Row],[Hui Reply?]]*(Table1[[#This Row],[post_time]]-Table1[[#This Row],[timestamp of previous reply]])</f>
        <v>0</v>
      </c>
      <c r="O2440" s="3">
        <f>O2439+Table1[[#This Row],[Hui Reply?]]</f>
        <v>590</v>
      </c>
      <c r="P2440" s="19">
        <f>INT(Table1[[#This Row],[post_time]])</f>
        <v>40385</v>
      </c>
      <c r="Q2440" s="3">
        <f>IF(Table1[[#This Row],[Hui Reply?]],VLOOKUP(Table1[[#This Row],[topic_id]],'All Topics Data'!$A$2:$E$1243,5,FALSE),0)</f>
        <v>0</v>
      </c>
      <c r="R2440" s="8">
        <f>Table1[[#This Row],[post_time]]+8/24</f>
        <v>40385.425462962965</v>
      </c>
      <c r="S2440" s="3">
        <f>IF(Table1[[#This Row],[post_position]]=1,0,SUMIFS($F$2:F2440,$H$2:H2440,Table1[[#This Row],[post_position]]-1,$C$2:C2440,Table1[[#This Row],[topic_id]]))</f>
        <v>40384.995983796296</v>
      </c>
    </row>
    <row r="2441" spans="1:19" x14ac:dyDescent="0.25">
      <c r="A2441" s="7">
        <v>2472</v>
      </c>
      <c r="B2441" s="7">
        <v>1</v>
      </c>
      <c r="C2441" s="7">
        <v>638</v>
      </c>
      <c r="D2441" s="7">
        <v>24</v>
      </c>
      <c r="E2441" s="2"/>
      <c r="F2441" s="8">
        <v>40385.189768518518</v>
      </c>
      <c r="G2441" s="7">
        <v>0</v>
      </c>
      <c r="H2441" s="7">
        <v>4</v>
      </c>
      <c r="I2441" s="7" t="b">
        <f t="shared" si="114"/>
        <v>1</v>
      </c>
      <c r="J2441" s="7" t="b">
        <f t="shared" si="115"/>
        <v>1</v>
      </c>
      <c r="K2441" s="7">
        <f t="shared" si="116"/>
        <v>1</v>
      </c>
      <c r="L2441" s="7">
        <f>WEEKDAY(Table1[[#This Row],[post_time]])</f>
        <v>2</v>
      </c>
      <c r="M2441" s="7">
        <f>VLOOKUP(Table1[[#This Row],[topic_id]],'All Topics Data'!$A$2:$I$1243,8,FALSE)</f>
        <v>40384.982638888891</v>
      </c>
      <c r="N2441" s="7">
        <f>Table1[[#This Row],[Hui Reply?]]*(Table1[[#This Row],[post_time]]-Table1[[#This Row],[timestamp of previous reply]])</f>
        <v>9.76388888884685E-2</v>
      </c>
      <c r="O2441" s="3">
        <f>O2440+Table1[[#This Row],[Hui Reply?]]</f>
        <v>591</v>
      </c>
      <c r="P2441" s="19">
        <f>INT(Table1[[#This Row],[post_time]])</f>
        <v>40385</v>
      </c>
      <c r="Q2441" s="3" t="str">
        <f>IF(Table1[[#This Row],[Hui Reply?]],VLOOKUP(Table1[[#This Row],[topic_id]],'All Topics Data'!$A$2:$E$1243,5,FALSE),0)</f>
        <v>AZExcel</v>
      </c>
      <c r="R2441" s="8">
        <f>Table1[[#This Row],[post_time]]+8/24</f>
        <v>40385.523101851853</v>
      </c>
      <c r="S2441" s="3">
        <f>IF(Table1[[#This Row],[post_position]]=1,0,SUMIFS($F$2:F2441,$H$2:H2441,Table1[[#This Row],[post_position]]-1,$C$2:C2441,Table1[[#This Row],[topic_id]]))</f>
        <v>40385.092129629629</v>
      </c>
    </row>
    <row r="2442" spans="1:19" x14ac:dyDescent="0.25">
      <c r="A2442" s="7">
        <v>2475</v>
      </c>
      <c r="B2442" s="7">
        <v>1</v>
      </c>
      <c r="C2442" s="7">
        <v>574</v>
      </c>
      <c r="D2442" s="7">
        <v>2683</v>
      </c>
      <c r="E2442" s="2"/>
      <c r="F2442" s="8">
        <v>40385.529791666668</v>
      </c>
      <c r="G2442" s="7">
        <v>0</v>
      </c>
      <c r="H2442" s="7">
        <v>5</v>
      </c>
      <c r="I2442" s="7" t="b">
        <f t="shared" si="114"/>
        <v>0</v>
      </c>
      <c r="J2442" s="7" t="b">
        <f t="shared" si="115"/>
        <v>1</v>
      </c>
      <c r="K2442" s="7">
        <f t="shared" si="116"/>
        <v>0</v>
      </c>
      <c r="L2442" s="7">
        <f>WEEKDAY(Table1[[#This Row],[post_time]])</f>
        <v>2</v>
      </c>
      <c r="M2442" s="7">
        <f>VLOOKUP(Table1[[#This Row],[topic_id]],'All Topics Data'!$A$2:$I$1243,8,FALSE)</f>
        <v>40358.370138888888</v>
      </c>
      <c r="N2442" s="7">
        <f>Table1[[#This Row],[Hui Reply?]]*(Table1[[#This Row],[post_time]]-Table1[[#This Row],[timestamp of previous reply]])</f>
        <v>0</v>
      </c>
      <c r="O2442" s="3">
        <f>O2441+Table1[[#This Row],[Hui Reply?]]</f>
        <v>591</v>
      </c>
      <c r="P2442" s="19">
        <f>INT(Table1[[#This Row],[post_time]])</f>
        <v>40385</v>
      </c>
      <c r="Q2442" s="3">
        <f>IF(Table1[[#This Row],[Hui Reply?]],VLOOKUP(Table1[[#This Row],[topic_id]],'All Topics Data'!$A$2:$E$1243,5,FALSE),0)</f>
        <v>0</v>
      </c>
      <c r="R2442" s="8">
        <f>Table1[[#This Row],[post_time]]+8/24</f>
        <v>40385.863125000003</v>
      </c>
      <c r="S2442" s="3">
        <f>IF(Table1[[#This Row],[post_position]]=1,0,SUMIFS($F$2:F2442,$H$2:H2442,Table1[[#This Row],[post_position]]-1,$C$2:C2442,Table1[[#This Row],[topic_id]]))</f>
        <v>40358.99</v>
      </c>
    </row>
    <row r="2443" spans="1:19" x14ac:dyDescent="0.25">
      <c r="A2443" s="7">
        <v>2476</v>
      </c>
      <c r="B2443" s="7">
        <v>1</v>
      </c>
      <c r="C2443" s="7">
        <v>574</v>
      </c>
      <c r="D2443" s="7">
        <v>24</v>
      </c>
      <c r="E2443" s="2"/>
      <c r="F2443" s="8">
        <v>40385.552719907406</v>
      </c>
      <c r="G2443" s="7">
        <v>0</v>
      </c>
      <c r="H2443" s="7">
        <v>6</v>
      </c>
      <c r="I2443" s="7" t="b">
        <f t="shared" si="114"/>
        <v>1</v>
      </c>
      <c r="J2443" s="7" t="b">
        <f t="shared" si="115"/>
        <v>1</v>
      </c>
      <c r="K2443" s="7">
        <f t="shared" si="116"/>
        <v>1</v>
      </c>
      <c r="L2443" s="7">
        <f>WEEKDAY(Table1[[#This Row],[post_time]])</f>
        <v>2</v>
      </c>
      <c r="M2443" s="7">
        <f>VLOOKUP(Table1[[#This Row],[topic_id]],'All Topics Data'!$A$2:$I$1243,8,FALSE)</f>
        <v>40358.370138888888</v>
      </c>
      <c r="N2443" s="7">
        <f>Table1[[#This Row],[Hui Reply?]]*(Table1[[#This Row],[post_time]]-Table1[[#This Row],[timestamp of previous reply]])</f>
        <v>2.2928240738110617E-2</v>
      </c>
      <c r="O2443" s="3">
        <f>O2442+Table1[[#This Row],[Hui Reply?]]</f>
        <v>592</v>
      </c>
      <c r="P2443" s="19">
        <f>INT(Table1[[#This Row],[post_time]])</f>
        <v>40385</v>
      </c>
      <c r="Q2443" s="3" t="str">
        <f>IF(Table1[[#This Row],[Hui Reply?]],VLOOKUP(Table1[[#This Row],[topic_id]],'All Topics Data'!$A$2:$E$1243,5,FALSE),0)</f>
        <v>LadyBlack</v>
      </c>
      <c r="R2443" s="8">
        <f>Table1[[#This Row],[post_time]]+8/24</f>
        <v>40385.886053240742</v>
      </c>
      <c r="S2443" s="3">
        <f>IF(Table1[[#This Row],[post_position]]=1,0,SUMIFS($F$2:F2443,$H$2:H2443,Table1[[#This Row],[post_position]]-1,$C$2:C2443,Table1[[#This Row],[topic_id]]))</f>
        <v>40385.529791666668</v>
      </c>
    </row>
    <row r="2444" spans="1:19" x14ac:dyDescent="0.25">
      <c r="A2444" s="7">
        <v>2478</v>
      </c>
      <c r="B2444" s="7">
        <v>1</v>
      </c>
      <c r="C2444" s="7">
        <v>638</v>
      </c>
      <c r="D2444" s="7">
        <v>6604</v>
      </c>
      <c r="E2444" s="2"/>
      <c r="F2444" s="8">
        <v>40385.568668981483</v>
      </c>
      <c r="G2444" s="7">
        <v>0</v>
      </c>
      <c r="H2444" s="7">
        <v>5</v>
      </c>
      <c r="I2444" s="7" t="b">
        <f t="shared" si="114"/>
        <v>0</v>
      </c>
      <c r="J2444" s="7" t="b">
        <f t="shared" si="115"/>
        <v>1</v>
      </c>
      <c r="K2444" s="7">
        <f t="shared" si="116"/>
        <v>0</v>
      </c>
      <c r="L2444" s="7">
        <f>WEEKDAY(Table1[[#This Row],[post_time]])</f>
        <v>2</v>
      </c>
      <c r="M2444" s="7">
        <f>VLOOKUP(Table1[[#This Row],[topic_id]],'All Topics Data'!$A$2:$I$1243,8,FALSE)</f>
        <v>40384.982638888891</v>
      </c>
      <c r="N2444" s="7">
        <f>Table1[[#This Row],[Hui Reply?]]*(Table1[[#This Row],[post_time]]-Table1[[#This Row],[timestamp of previous reply]])</f>
        <v>0</v>
      </c>
      <c r="O2444" s="3">
        <f>O2443+Table1[[#This Row],[Hui Reply?]]</f>
        <v>592</v>
      </c>
      <c r="P2444" s="19">
        <f>INT(Table1[[#This Row],[post_time]])</f>
        <v>40385</v>
      </c>
      <c r="Q2444" s="3">
        <f>IF(Table1[[#This Row],[Hui Reply?]],VLOOKUP(Table1[[#This Row],[topic_id]],'All Topics Data'!$A$2:$E$1243,5,FALSE),0)</f>
        <v>0</v>
      </c>
      <c r="R2444" s="8">
        <f>Table1[[#This Row],[post_time]]+8/24</f>
        <v>40385.902002314819</v>
      </c>
      <c r="S2444" s="3">
        <f>IF(Table1[[#This Row],[post_position]]=1,0,SUMIFS($F$2:F2444,$H$2:H2444,Table1[[#This Row],[post_position]]-1,$C$2:C2444,Table1[[#This Row],[topic_id]]))</f>
        <v>40385.189768518518</v>
      </c>
    </row>
    <row r="2445" spans="1:19" x14ac:dyDescent="0.25">
      <c r="A2445" s="7">
        <v>2479</v>
      </c>
      <c r="B2445" s="7">
        <v>1</v>
      </c>
      <c r="C2445" s="7">
        <v>638</v>
      </c>
      <c r="D2445" s="7">
        <v>24</v>
      </c>
      <c r="F2445" s="8">
        <v>40385.582627314812</v>
      </c>
      <c r="G2445" s="7">
        <v>0</v>
      </c>
      <c r="H2445" s="7">
        <v>6</v>
      </c>
      <c r="I2445" s="7" t="b">
        <f t="shared" si="114"/>
        <v>1</v>
      </c>
      <c r="J2445" s="7" t="b">
        <f t="shared" si="115"/>
        <v>1</v>
      </c>
      <c r="K2445" s="7">
        <f t="shared" si="116"/>
        <v>1</v>
      </c>
      <c r="L2445" s="7">
        <f>WEEKDAY(Table1[[#This Row],[post_time]])</f>
        <v>2</v>
      </c>
      <c r="M2445" s="7">
        <f>VLOOKUP(Table1[[#This Row],[topic_id]],'All Topics Data'!$A$2:$I$1243,8,FALSE)</f>
        <v>40384.982638888891</v>
      </c>
      <c r="N2445" s="7">
        <f>Table1[[#This Row],[Hui Reply?]]*(Table1[[#This Row],[post_time]]-Table1[[#This Row],[timestamp of previous reply]])</f>
        <v>1.395833332935581E-2</v>
      </c>
      <c r="O2445" s="3">
        <f>O2444+Table1[[#This Row],[Hui Reply?]]</f>
        <v>593</v>
      </c>
      <c r="P2445" s="19">
        <f>INT(Table1[[#This Row],[post_time]])</f>
        <v>40385</v>
      </c>
      <c r="Q2445" s="3" t="str">
        <f>IF(Table1[[#This Row],[Hui Reply?]],VLOOKUP(Table1[[#This Row],[topic_id]],'All Topics Data'!$A$2:$E$1243,5,FALSE),0)</f>
        <v>AZExcel</v>
      </c>
      <c r="R2445" s="8">
        <f>Table1[[#This Row],[post_time]]+8/24</f>
        <v>40385.915960648148</v>
      </c>
      <c r="S2445" s="3">
        <f>IF(Table1[[#This Row],[post_position]]=1,0,SUMIFS($F$2:F2445,$H$2:H2445,Table1[[#This Row],[post_position]]-1,$C$2:C2445,Table1[[#This Row],[topic_id]]))</f>
        <v>40385.568668981483</v>
      </c>
    </row>
    <row r="2446" spans="1:19" x14ac:dyDescent="0.25">
      <c r="A2446" s="7">
        <v>2480</v>
      </c>
      <c r="B2446" s="7">
        <v>1</v>
      </c>
      <c r="C2446" s="7">
        <v>638</v>
      </c>
      <c r="D2446" s="7">
        <v>1</v>
      </c>
      <c r="E2446" s="2"/>
      <c r="F2446" s="8">
        <v>40386.068425925929</v>
      </c>
      <c r="G2446" s="7">
        <v>0</v>
      </c>
      <c r="H2446" s="7">
        <v>7</v>
      </c>
      <c r="I2446" s="7" t="b">
        <f t="shared" si="114"/>
        <v>0</v>
      </c>
      <c r="J2446" s="7" t="b">
        <f t="shared" si="115"/>
        <v>1</v>
      </c>
      <c r="K2446" s="7">
        <f t="shared" si="116"/>
        <v>0</v>
      </c>
      <c r="L2446" s="7">
        <f>WEEKDAY(Table1[[#This Row],[post_time]])</f>
        <v>3</v>
      </c>
      <c r="M2446" s="7">
        <f>VLOOKUP(Table1[[#This Row],[topic_id]],'All Topics Data'!$A$2:$I$1243,8,FALSE)</f>
        <v>40384.982638888891</v>
      </c>
      <c r="N2446" s="7">
        <f>Table1[[#This Row],[Hui Reply?]]*(Table1[[#This Row],[post_time]]-Table1[[#This Row],[timestamp of previous reply]])</f>
        <v>0</v>
      </c>
      <c r="O2446" s="3">
        <f>O2445+Table1[[#This Row],[Hui Reply?]]</f>
        <v>593</v>
      </c>
      <c r="P2446" s="19">
        <f>INT(Table1[[#This Row],[post_time]])</f>
        <v>40386</v>
      </c>
      <c r="Q2446" s="3">
        <f>IF(Table1[[#This Row],[Hui Reply?]],VLOOKUP(Table1[[#This Row],[topic_id]],'All Topics Data'!$A$2:$E$1243,5,FALSE),0)</f>
        <v>0</v>
      </c>
      <c r="R2446" s="8">
        <f>Table1[[#This Row],[post_time]]+8/24</f>
        <v>40386.401759259265</v>
      </c>
      <c r="S2446" s="3">
        <f>IF(Table1[[#This Row],[post_position]]=1,0,SUMIFS($F$2:F2446,$H$2:H2446,Table1[[#This Row],[post_position]]-1,$C$2:C2446,Table1[[#This Row],[topic_id]]))</f>
        <v>40385.582627314812</v>
      </c>
    </row>
    <row r="2447" spans="1:19" x14ac:dyDescent="0.25">
      <c r="A2447" s="7">
        <v>2481</v>
      </c>
      <c r="B2447" s="7">
        <v>1</v>
      </c>
      <c r="C2447" s="7">
        <v>639</v>
      </c>
      <c r="D2447" s="7">
        <v>6607</v>
      </c>
      <c r="E2447" s="2"/>
      <c r="F2447" s="8">
        <v>40386.085821759261</v>
      </c>
      <c r="G2447" s="7">
        <v>0</v>
      </c>
      <c r="H2447" s="7">
        <v>1</v>
      </c>
      <c r="I2447" s="7" t="b">
        <f t="shared" si="114"/>
        <v>0</v>
      </c>
      <c r="J2447" s="7" t="b">
        <f t="shared" si="115"/>
        <v>0</v>
      </c>
      <c r="K2447" s="7">
        <f t="shared" si="116"/>
        <v>0</v>
      </c>
      <c r="L2447" s="7">
        <f>WEEKDAY(Table1[[#This Row],[post_time]])</f>
        <v>3</v>
      </c>
      <c r="M2447" s="7">
        <f>VLOOKUP(Table1[[#This Row],[topic_id]],'All Topics Data'!$A$2:$I$1243,8,FALSE)</f>
        <v>40386.085416666669</v>
      </c>
      <c r="N2447" s="7">
        <f>Table1[[#This Row],[Hui Reply?]]*(Table1[[#This Row],[post_time]]-Table1[[#This Row],[timestamp of previous reply]])</f>
        <v>0</v>
      </c>
      <c r="O2447" s="3">
        <f>O2446+Table1[[#This Row],[Hui Reply?]]</f>
        <v>593</v>
      </c>
      <c r="P2447" s="19">
        <f>INT(Table1[[#This Row],[post_time]])</f>
        <v>40386</v>
      </c>
      <c r="Q2447" s="3">
        <f>IF(Table1[[#This Row],[Hui Reply?]],VLOOKUP(Table1[[#This Row],[topic_id]],'All Topics Data'!$A$2:$E$1243,5,FALSE),0)</f>
        <v>0</v>
      </c>
      <c r="R2447" s="8">
        <f>Table1[[#This Row],[post_time]]+8/24</f>
        <v>40386.419155092597</v>
      </c>
      <c r="S2447" s="3">
        <f>IF(Table1[[#This Row],[post_position]]=1,0,SUMIFS($F$2:F2447,$H$2:H2447,Table1[[#This Row],[post_position]]-1,$C$2:C2447,Table1[[#This Row],[topic_id]]))</f>
        <v>0</v>
      </c>
    </row>
    <row r="2448" spans="1:19" x14ac:dyDescent="0.25">
      <c r="A2448" s="7">
        <v>2482</v>
      </c>
      <c r="B2448" s="7">
        <v>1</v>
      </c>
      <c r="C2448" s="7">
        <v>638</v>
      </c>
      <c r="D2448" s="7">
        <v>6604</v>
      </c>
      <c r="E2448" s="2"/>
      <c r="F2448" s="8">
        <v>40386.130949074075</v>
      </c>
      <c r="G2448" s="7">
        <v>0</v>
      </c>
      <c r="H2448" s="7">
        <v>8</v>
      </c>
      <c r="I2448" s="7" t="b">
        <f t="shared" si="114"/>
        <v>0</v>
      </c>
      <c r="J2448" s="7" t="b">
        <f t="shared" si="115"/>
        <v>1</v>
      </c>
      <c r="K2448" s="7">
        <f t="shared" si="116"/>
        <v>0</v>
      </c>
      <c r="L2448" s="7">
        <f>WEEKDAY(Table1[[#This Row],[post_time]])</f>
        <v>3</v>
      </c>
      <c r="M2448" s="7">
        <f>VLOOKUP(Table1[[#This Row],[topic_id]],'All Topics Data'!$A$2:$I$1243,8,FALSE)</f>
        <v>40384.982638888891</v>
      </c>
      <c r="N2448" s="7">
        <f>Table1[[#This Row],[Hui Reply?]]*(Table1[[#This Row],[post_time]]-Table1[[#This Row],[timestamp of previous reply]])</f>
        <v>0</v>
      </c>
      <c r="O2448" s="3">
        <f>O2447+Table1[[#This Row],[Hui Reply?]]</f>
        <v>593</v>
      </c>
      <c r="P2448" s="19">
        <f>INT(Table1[[#This Row],[post_time]])</f>
        <v>40386</v>
      </c>
      <c r="Q2448" s="3">
        <f>IF(Table1[[#This Row],[Hui Reply?]],VLOOKUP(Table1[[#This Row],[topic_id]],'All Topics Data'!$A$2:$E$1243,5,FALSE),0)</f>
        <v>0</v>
      </c>
      <c r="R2448" s="8">
        <f>Table1[[#This Row],[post_time]]+8/24</f>
        <v>40386.464282407411</v>
      </c>
      <c r="S2448" s="3">
        <f>IF(Table1[[#This Row],[post_position]]=1,0,SUMIFS($F$2:F2448,$H$2:H2448,Table1[[#This Row],[post_position]]-1,$C$2:C2448,Table1[[#This Row],[topic_id]]))</f>
        <v>40386.068425925929</v>
      </c>
    </row>
    <row r="2449" spans="1:19" x14ac:dyDescent="0.25">
      <c r="A2449" s="7">
        <v>2483</v>
      </c>
      <c r="B2449" s="7">
        <v>1</v>
      </c>
      <c r="C2449" s="7">
        <v>640</v>
      </c>
      <c r="D2449" s="7">
        <v>6609</v>
      </c>
      <c r="E2449" s="2"/>
      <c r="F2449" s="8">
        <v>40386.269745370373</v>
      </c>
      <c r="G2449" s="7">
        <v>0</v>
      </c>
      <c r="H2449" s="7">
        <v>1</v>
      </c>
      <c r="I2449" s="7" t="b">
        <f t="shared" si="114"/>
        <v>0</v>
      </c>
      <c r="J2449" s="7" t="b">
        <f t="shared" si="115"/>
        <v>0</v>
      </c>
      <c r="K2449" s="7">
        <f t="shared" si="116"/>
        <v>0</v>
      </c>
      <c r="L2449" s="7">
        <f>WEEKDAY(Table1[[#This Row],[post_time]])</f>
        <v>3</v>
      </c>
      <c r="M2449" s="7">
        <f>VLOOKUP(Table1[[#This Row],[topic_id]],'All Topics Data'!$A$2:$I$1243,8,FALSE)</f>
        <v>40386.269444444442</v>
      </c>
      <c r="N2449" s="7">
        <f>Table1[[#This Row],[Hui Reply?]]*(Table1[[#This Row],[post_time]]-Table1[[#This Row],[timestamp of previous reply]])</f>
        <v>0</v>
      </c>
      <c r="O2449" s="3">
        <f>O2448+Table1[[#This Row],[Hui Reply?]]</f>
        <v>593</v>
      </c>
      <c r="P2449" s="19">
        <f>INT(Table1[[#This Row],[post_time]])</f>
        <v>40386</v>
      </c>
      <c r="Q2449" s="3">
        <f>IF(Table1[[#This Row],[Hui Reply?]],VLOOKUP(Table1[[#This Row],[topic_id]],'All Topics Data'!$A$2:$E$1243,5,FALSE),0)</f>
        <v>0</v>
      </c>
      <c r="R2449" s="8">
        <f>Table1[[#This Row],[post_time]]+8/24</f>
        <v>40386.603078703709</v>
      </c>
      <c r="S2449" s="3">
        <f>IF(Table1[[#This Row],[post_position]]=1,0,SUMIFS($F$2:F2449,$H$2:H2449,Table1[[#This Row],[post_position]]-1,$C$2:C2449,Table1[[#This Row],[topic_id]]))</f>
        <v>0</v>
      </c>
    </row>
    <row r="2450" spans="1:19" x14ac:dyDescent="0.25">
      <c r="A2450" s="7">
        <v>2484</v>
      </c>
      <c r="B2450" s="7">
        <v>1</v>
      </c>
      <c r="C2450" s="7">
        <v>640</v>
      </c>
      <c r="D2450" s="7">
        <v>24</v>
      </c>
      <c r="E2450" s="2"/>
      <c r="F2450" s="8">
        <v>40386.279293981483</v>
      </c>
      <c r="G2450" s="7">
        <v>0</v>
      </c>
      <c r="H2450" s="7">
        <v>2</v>
      </c>
      <c r="I2450" s="7" t="b">
        <f t="shared" si="114"/>
        <v>1</v>
      </c>
      <c r="J2450" s="7" t="b">
        <f t="shared" si="115"/>
        <v>1</v>
      </c>
      <c r="K2450" s="7">
        <f t="shared" si="116"/>
        <v>1</v>
      </c>
      <c r="L2450" s="7">
        <f>WEEKDAY(Table1[[#This Row],[post_time]])</f>
        <v>3</v>
      </c>
      <c r="M2450" s="7">
        <f>VLOOKUP(Table1[[#This Row],[topic_id]],'All Topics Data'!$A$2:$I$1243,8,FALSE)</f>
        <v>40386.269444444442</v>
      </c>
      <c r="N2450" s="7">
        <f>Table1[[#This Row],[Hui Reply?]]*(Table1[[#This Row],[post_time]]-Table1[[#This Row],[timestamp of previous reply]])</f>
        <v>9.5486111094942316E-3</v>
      </c>
      <c r="O2450" s="3">
        <f>O2449+Table1[[#This Row],[Hui Reply?]]</f>
        <v>594</v>
      </c>
      <c r="P2450" s="19">
        <f>INT(Table1[[#This Row],[post_time]])</f>
        <v>40386</v>
      </c>
      <c r="Q2450" s="3" t="str">
        <f>IF(Table1[[#This Row],[Hui Reply?]],VLOOKUP(Table1[[#This Row],[topic_id]],'All Topics Data'!$A$2:$E$1243,5,FALSE),0)</f>
        <v>AirborneBob</v>
      </c>
      <c r="R2450" s="8">
        <f>Table1[[#This Row],[post_time]]+8/24</f>
        <v>40386.612627314818</v>
      </c>
      <c r="S2450" s="3">
        <f>IF(Table1[[#This Row],[post_position]]=1,0,SUMIFS($F$2:F2450,$H$2:H2450,Table1[[#This Row],[post_position]]-1,$C$2:C2450,Table1[[#This Row],[topic_id]]))</f>
        <v>40386.269745370373</v>
      </c>
    </row>
    <row r="2451" spans="1:19" x14ac:dyDescent="0.25">
      <c r="A2451" s="7">
        <v>2485</v>
      </c>
      <c r="B2451" s="7">
        <v>1</v>
      </c>
      <c r="C2451" s="7">
        <v>641</v>
      </c>
      <c r="D2451" s="7">
        <v>3713</v>
      </c>
      <c r="E2451" s="2"/>
      <c r="F2451" s="8">
        <v>40386.282847222225</v>
      </c>
      <c r="G2451" s="7">
        <v>0</v>
      </c>
      <c r="H2451" s="7">
        <v>1</v>
      </c>
      <c r="I2451" s="7" t="b">
        <f t="shared" si="114"/>
        <v>0</v>
      </c>
      <c r="J2451" s="7" t="b">
        <f t="shared" si="115"/>
        <v>0</v>
      </c>
      <c r="K2451" s="7">
        <f t="shared" si="116"/>
        <v>0</v>
      </c>
      <c r="L2451" s="7">
        <f>WEEKDAY(Table1[[#This Row],[post_time]])</f>
        <v>3</v>
      </c>
      <c r="M2451" s="7">
        <f>VLOOKUP(Table1[[#This Row],[topic_id]],'All Topics Data'!$A$2:$I$1243,8,FALSE)</f>
        <v>40386.282638888886</v>
      </c>
      <c r="N2451" s="7">
        <f>Table1[[#This Row],[Hui Reply?]]*(Table1[[#This Row],[post_time]]-Table1[[#This Row],[timestamp of previous reply]])</f>
        <v>0</v>
      </c>
      <c r="O2451" s="3">
        <f>O2450+Table1[[#This Row],[Hui Reply?]]</f>
        <v>594</v>
      </c>
      <c r="P2451" s="19">
        <f>INT(Table1[[#This Row],[post_time]])</f>
        <v>40386</v>
      </c>
      <c r="Q2451" s="3">
        <f>IF(Table1[[#This Row],[Hui Reply?]],VLOOKUP(Table1[[#This Row],[topic_id]],'All Topics Data'!$A$2:$E$1243,5,FALSE),0)</f>
        <v>0</v>
      </c>
      <c r="R2451" s="8">
        <f>Table1[[#This Row],[post_time]]+8/24</f>
        <v>40386.61618055556</v>
      </c>
      <c r="S2451" s="3">
        <f>IF(Table1[[#This Row],[post_position]]=1,0,SUMIFS($F$2:F2451,$H$2:H2451,Table1[[#This Row],[post_position]]-1,$C$2:C2451,Table1[[#This Row],[topic_id]]))</f>
        <v>0</v>
      </c>
    </row>
    <row r="2452" spans="1:19" x14ac:dyDescent="0.25">
      <c r="A2452" s="7">
        <v>2486</v>
      </c>
      <c r="B2452" s="7">
        <v>1</v>
      </c>
      <c r="C2452" s="7">
        <v>640</v>
      </c>
      <c r="D2452" s="7">
        <v>6609</v>
      </c>
      <c r="E2452" s="2"/>
      <c r="F2452" s="8">
        <v>40386.289722222224</v>
      </c>
      <c r="G2452" s="7">
        <v>0</v>
      </c>
      <c r="H2452" s="7">
        <v>3</v>
      </c>
      <c r="I2452" s="7" t="b">
        <f t="shared" si="114"/>
        <v>0</v>
      </c>
      <c r="J2452" s="7" t="b">
        <f t="shared" si="115"/>
        <v>1</v>
      </c>
      <c r="K2452" s="7">
        <f t="shared" si="116"/>
        <v>0</v>
      </c>
      <c r="L2452" s="7">
        <f>WEEKDAY(Table1[[#This Row],[post_time]])</f>
        <v>3</v>
      </c>
      <c r="M2452" s="7">
        <f>VLOOKUP(Table1[[#This Row],[topic_id]],'All Topics Data'!$A$2:$I$1243,8,FALSE)</f>
        <v>40386.269444444442</v>
      </c>
      <c r="N2452" s="7">
        <f>Table1[[#This Row],[Hui Reply?]]*(Table1[[#This Row],[post_time]]-Table1[[#This Row],[timestamp of previous reply]])</f>
        <v>0</v>
      </c>
      <c r="O2452" s="3">
        <f>O2451+Table1[[#This Row],[Hui Reply?]]</f>
        <v>594</v>
      </c>
      <c r="P2452" s="19">
        <f>INT(Table1[[#This Row],[post_time]])</f>
        <v>40386</v>
      </c>
      <c r="Q2452" s="3">
        <f>IF(Table1[[#This Row],[Hui Reply?]],VLOOKUP(Table1[[#This Row],[topic_id]],'All Topics Data'!$A$2:$E$1243,5,FALSE),0)</f>
        <v>0</v>
      </c>
      <c r="R2452" s="8">
        <f>Table1[[#This Row],[post_time]]+8/24</f>
        <v>40386.623055555559</v>
      </c>
      <c r="S2452" s="3">
        <f>IF(Table1[[#This Row],[post_position]]=1,0,SUMIFS($F$2:F2452,$H$2:H2452,Table1[[#This Row],[post_position]]-1,$C$2:C2452,Table1[[#This Row],[topic_id]]))</f>
        <v>40386.279293981483</v>
      </c>
    </row>
    <row r="2453" spans="1:19" x14ac:dyDescent="0.25">
      <c r="A2453" s="7">
        <v>2487</v>
      </c>
      <c r="B2453" s="7">
        <v>1</v>
      </c>
      <c r="C2453" s="7">
        <v>642</v>
      </c>
      <c r="D2453" s="7">
        <v>6592</v>
      </c>
      <c r="E2453" s="2"/>
      <c r="F2453" s="8">
        <v>40386.312708333331</v>
      </c>
      <c r="G2453" s="7">
        <v>0</v>
      </c>
      <c r="H2453" s="7">
        <v>1</v>
      </c>
      <c r="I2453" s="7" t="b">
        <f t="shared" si="114"/>
        <v>0</v>
      </c>
      <c r="J2453" s="7" t="b">
        <f t="shared" si="115"/>
        <v>0</v>
      </c>
      <c r="K2453" s="7">
        <f t="shared" si="116"/>
        <v>0</v>
      </c>
      <c r="L2453" s="7">
        <f>WEEKDAY(Table1[[#This Row],[post_time]])</f>
        <v>3</v>
      </c>
      <c r="M2453" s="7">
        <f>VLOOKUP(Table1[[#This Row],[topic_id]],'All Topics Data'!$A$2:$I$1243,8,FALSE)</f>
        <v>40386.3125</v>
      </c>
      <c r="N2453" s="7">
        <f>Table1[[#This Row],[Hui Reply?]]*(Table1[[#This Row],[post_time]]-Table1[[#This Row],[timestamp of previous reply]])</f>
        <v>0</v>
      </c>
      <c r="O2453" s="3">
        <f>O2452+Table1[[#This Row],[Hui Reply?]]</f>
        <v>594</v>
      </c>
      <c r="P2453" s="19">
        <f>INT(Table1[[#This Row],[post_time]])</f>
        <v>40386</v>
      </c>
      <c r="Q2453" s="3">
        <f>IF(Table1[[#This Row],[Hui Reply?]],VLOOKUP(Table1[[#This Row],[topic_id]],'All Topics Data'!$A$2:$E$1243,5,FALSE),0)</f>
        <v>0</v>
      </c>
      <c r="R2453" s="8">
        <f>Table1[[#This Row],[post_time]]+8/24</f>
        <v>40386.646041666667</v>
      </c>
      <c r="S2453" s="3">
        <f>IF(Table1[[#This Row],[post_position]]=1,0,SUMIFS($F$2:F2453,$H$2:H2453,Table1[[#This Row],[post_position]]-1,$C$2:C2453,Table1[[#This Row],[topic_id]]))</f>
        <v>0</v>
      </c>
    </row>
    <row r="2454" spans="1:19" x14ac:dyDescent="0.25">
      <c r="A2454" s="7">
        <v>2488</v>
      </c>
      <c r="B2454" s="7">
        <v>1</v>
      </c>
      <c r="C2454" s="7">
        <v>639</v>
      </c>
      <c r="D2454" s="7">
        <v>24</v>
      </c>
      <c r="F2454" s="8">
        <v>40386.416689814818</v>
      </c>
      <c r="G2454" s="7">
        <v>0</v>
      </c>
      <c r="H2454" s="7">
        <v>2</v>
      </c>
      <c r="I2454" s="7" t="b">
        <f t="shared" si="114"/>
        <v>1</v>
      </c>
      <c r="J2454" s="7" t="b">
        <f t="shared" si="115"/>
        <v>1</v>
      </c>
      <c r="K2454" s="7">
        <f t="shared" si="116"/>
        <v>1</v>
      </c>
      <c r="L2454" s="7">
        <f>WEEKDAY(Table1[[#This Row],[post_time]])</f>
        <v>3</v>
      </c>
      <c r="M2454" s="7">
        <f>VLOOKUP(Table1[[#This Row],[topic_id]],'All Topics Data'!$A$2:$I$1243,8,FALSE)</f>
        <v>40386.085416666669</v>
      </c>
      <c r="N2454" s="7">
        <f>Table1[[#This Row],[Hui Reply?]]*(Table1[[#This Row],[post_time]]-Table1[[#This Row],[timestamp of previous reply]])</f>
        <v>0.33086805555649335</v>
      </c>
      <c r="O2454" s="3">
        <f>O2453+Table1[[#This Row],[Hui Reply?]]</f>
        <v>595</v>
      </c>
      <c r="P2454" s="19">
        <f>INT(Table1[[#This Row],[post_time]])</f>
        <v>40386</v>
      </c>
      <c r="Q2454" s="3" t="str">
        <f>IF(Table1[[#This Row],[Hui Reply?]],VLOOKUP(Table1[[#This Row],[topic_id]],'All Topics Data'!$A$2:$E$1243,5,FALSE),0)</f>
        <v>kunal kishore</v>
      </c>
      <c r="R2454" s="8">
        <f>Table1[[#This Row],[post_time]]+8/24</f>
        <v>40386.750023148154</v>
      </c>
      <c r="S2454" s="3">
        <f>IF(Table1[[#This Row],[post_position]]=1,0,SUMIFS($F$2:F2454,$H$2:H2454,Table1[[#This Row],[post_position]]-1,$C$2:C2454,Table1[[#This Row],[topic_id]]))</f>
        <v>40386.085821759261</v>
      </c>
    </row>
    <row r="2455" spans="1:19" x14ac:dyDescent="0.25">
      <c r="A2455" s="7">
        <v>2489</v>
      </c>
      <c r="B2455" s="7">
        <v>1</v>
      </c>
      <c r="C2455" s="7">
        <v>639</v>
      </c>
      <c r="D2455" s="7">
        <v>6611</v>
      </c>
      <c r="E2455" s="2"/>
      <c r="F2455" s="8">
        <v>40386.456909722219</v>
      </c>
      <c r="G2455" s="7">
        <v>0</v>
      </c>
      <c r="H2455" s="7">
        <v>3</v>
      </c>
      <c r="I2455" s="7" t="b">
        <f t="shared" si="114"/>
        <v>0</v>
      </c>
      <c r="J2455" s="7" t="b">
        <f t="shared" si="115"/>
        <v>1</v>
      </c>
      <c r="K2455" s="7">
        <f t="shared" si="116"/>
        <v>0</v>
      </c>
      <c r="L2455" s="7">
        <f>WEEKDAY(Table1[[#This Row],[post_time]])</f>
        <v>3</v>
      </c>
      <c r="M2455" s="7">
        <f>VLOOKUP(Table1[[#This Row],[topic_id]],'All Topics Data'!$A$2:$I$1243,8,FALSE)</f>
        <v>40386.085416666669</v>
      </c>
      <c r="N2455" s="7">
        <f>Table1[[#This Row],[Hui Reply?]]*(Table1[[#This Row],[post_time]]-Table1[[#This Row],[timestamp of previous reply]])</f>
        <v>0</v>
      </c>
      <c r="O2455" s="3">
        <f>O2454+Table1[[#This Row],[Hui Reply?]]</f>
        <v>595</v>
      </c>
      <c r="P2455" s="19">
        <f>INT(Table1[[#This Row],[post_time]])</f>
        <v>40386</v>
      </c>
      <c r="Q2455" s="3">
        <f>IF(Table1[[#This Row],[Hui Reply?]],VLOOKUP(Table1[[#This Row],[topic_id]],'All Topics Data'!$A$2:$E$1243,5,FALSE),0)</f>
        <v>0</v>
      </c>
      <c r="R2455" s="8">
        <f>Table1[[#This Row],[post_time]]+8/24</f>
        <v>40386.790243055555</v>
      </c>
      <c r="S2455" s="3">
        <f>IF(Table1[[#This Row],[post_position]]=1,0,SUMIFS($F$2:F2455,$H$2:H2455,Table1[[#This Row],[post_position]]-1,$C$2:C2455,Table1[[#This Row],[topic_id]]))</f>
        <v>40386.416689814818</v>
      </c>
    </row>
    <row r="2456" spans="1:19" x14ac:dyDescent="0.25">
      <c r="A2456" s="7">
        <v>2490</v>
      </c>
      <c r="B2456" s="7">
        <v>1</v>
      </c>
      <c r="C2456" s="7">
        <v>632</v>
      </c>
      <c r="D2456" s="7">
        <v>6611</v>
      </c>
      <c r="F2456" s="8">
        <v>40386.469305555554</v>
      </c>
      <c r="G2456" s="7">
        <v>0</v>
      </c>
      <c r="H2456" s="7">
        <v>6</v>
      </c>
      <c r="I2456" s="7" t="b">
        <f t="shared" si="114"/>
        <v>0</v>
      </c>
      <c r="J2456" s="7" t="b">
        <f t="shared" si="115"/>
        <v>1</v>
      </c>
      <c r="K2456" s="7">
        <f t="shared" si="116"/>
        <v>0</v>
      </c>
      <c r="L2456" s="7">
        <f>WEEKDAY(Table1[[#This Row],[post_time]])</f>
        <v>3</v>
      </c>
      <c r="M2456" s="7">
        <f>VLOOKUP(Table1[[#This Row],[topic_id]],'All Topics Data'!$A$2:$I$1243,8,FALSE)</f>
        <v>40382.633333333331</v>
      </c>
      <c r="N2456" s="7">
        <f>Table1[[#This Row],[Hui Reply?]]*(Table1[[#This Row],[post_time]]-Table1[[#This Row],[timestamp of previous reply]])</f>
        <v>0</v>
      </c>
      <c r="O2456" s="3">
        <f>O2455+Table1[[#This Row],[Hui Reply?]]</f>
        <v>595</v>
      </c>
      <c r="P2456" s="19">
        <f>INT(Table1[[#This Row],[post_time]])</f>
        <v>40386</v>
      </c>
      <c r="Q2456" s="3">
        <f>IF(Table1[[#This Row],[Hui Reply?]],VLOOKUP(Table1[[#This Row],[topic_id]],'All Topics Data'!$A$2:$E$1243,5,FALSE),0)</f>
        <v>0</v>
      </c>
      <c r="R2456" s="8">
        <f>Table1[[#This Row],[post_time]]+8/24</f>
        <v>40386.80263888889</v>
      </c>
      <c r="S2456" s="3">
        <f>IF(Table1[[#This Row],[post_position]]=1,0,SUMIFS($F$2:F2456,$H$2:H2456,Table1[[#This Row],[post_position]]-1,$C$2:C2456,Table1[[#This Row],[topic_id]]))</f>
        <v>40384.434872685182</v>
      </c>
    </row>
    <row r="2457" spans="1:19" x14ac:dyDescent="0.25">
      <c r="A2457" s="7">
        <v>2491</v>
      </c>
      <c r="B2457" s="7">
        <v>1</v>
      </c>
      <c r="C2457" s="7">
        <v>642</v>
      </c>
      <c r="D2457" s="7">
        <v>24</v>
      </c>
      <c r="E2457" s="2"/>
      <c r="F2457" s="8">
        <v>40386.530891203707</v>
      </c>
      <c r="G2457" s="7">
        <v>0</v>
      </c>
      <c r="H2457" s="7">
        <v>2</v>
      </c>
      <c r="I2457" s="7" t="b">
        <f t="shared" si="114"/>
        <v>1</v>
      </c>
      <c r="J2457" s="7" t="b">
        <f t="shared" si="115"/>
        <v>1</v>
      </c>
      <c r="K2457" s="7">
        <f t="shared" si="116"/>
        <v>1</v>
      </c>
      <c r="L2457" s="7">
        <f>WEEKDAY(Table1[[#This Row],[post_time]])</f>
        <v>3</v>
      </c>
      <c r="M2457" s="7">
        <f>VLOOKUP(Table1[[#This Row],[topic_id]],'All Topics Data'!$A$2:$I$1243,8,FALSE)</f>
        <v>40386.3125</v>
      </c>
      <c r="N2457" s="7">
        <f>Table1[[#This Row],[Hui Reply?]]*(Table1[[#This Row],[post_time]]-Table1[[#This Row],[timestamp of previous reply]])</f>
        <v>0.21818287037604023</v>
      </c>
      <c r="O2457" s="3">
        <f>O2456+Table1[[#This Row],[Hui Reply?]]</f>
        <v>596</v>
      </c>
      <c r="P2457" s="19">
        <f>INT(Table1[[#This Row],[post_time]])</f>
        <v>40386</v>
      </c>
      <c r="Q2457" s="3" t="str">
        <f>IF(Table1[[#This Row],[Hui Reply?]],VLOOKUP(Table1[[#This Row],[topic_id]],'All Topics Data'!$A$2:$E$1243,5,FALSE),0)</f>
        <v>IronPalm</v>
      </c>
      <c r="R2457" s="8">
        <f>Table1[[#This Row],[post_time]]+8/24</f>
        <v>40386.864224537043</v>
      </c>
      <c r="S2457" s="3">
        <f>IF(Table1[[#This Row],[post_position]]=1,0,SUMIFS($F$2:F2457,$H$2:H2457,Table1[[#This Row],[post_position]]-1,$C$2:C2457,Table1[[#This Row],[topic_id]]))</f>
        <v>40386.312708333331</v>
      </c>
    </row>
    <row r="2458" spans="1:19" x14ac:dyDescent="0.25">
      <c r="A2458" s="7">
        <v>2492</v>
      </c>
      <c r="B2458" s="7">
        <v>1</v>
      </c>
      <c r="C2458" s="7">
        <v>641</v>
      </c>
      <c r="D2458" s="7">
        <v>1</v>
      </c>
      <c r="E2458" s="2"/>
      <c r="F2458" s="8">
        <v>40386.559629629628</v>
      </c>
      <c r="G2458" s="7">
        <v>0</v>
      </c>
      <c r="H2458" s="7">
        <v>2</v>
      </c>
      <c r="I2458" s="7" t="b">
        <f t="shared" si="114"/>
        <v>0</v>
      </c>
      <c r="J2458" s="7" t="b">
        <f t="shared" si="115"/>
        <v>1</v>
      </c>
      <c r="K2458" s="7">
        <f t="shared" si="116"/>
        <v>0</v>
      </c>
      <c r="L2458" s="7">
        <f>WEEKDAY(Table1[[#This Row],[post_time]])</f>
        <v>3</v>
      </c>
      <c r="M2458" s="7">
        <f>VLOOKUP(Table1[[#This Row],[topic_id]],'All Topics Data'!$A$2:$I$1243,8,FALSE)</f>
        <v>40386.282638888886</v>
      </c>
      <c r="N2458" s="7">
        <f>Table1[[#This Row],[Hui Reply?]]*(Table1[[#This Row],[post_time]]-Table1[[#This Row],[timestamp of previous reply]])</f>
        <v>0</v>
      </c>
      <c r="O2458" s="3">
        <f>O2457+Table1[[#This Row],[Hui Reply?]]</f>
        <v>596</v>
      </c>
      <c r="P2458" s="19">
        <f>INT(Table1[[#This Row],[post_time]])</f>
        <v>40386</v>
      </c>
      <c r="Q2458" s="3">
        <f>IF(Table1[[#This Row],[Hui Reply?]],VLOOKUP(Table1[[#This Row],[topic_id]],'All Topics Data'!$A$2:$E$1243,5,FALSE),0)</f>
        <v>0</v>
      </c>
      <c r="R2458" s="8">
        <f>Table1[[#This Row],[post_time]]+8/24</f>
        <v>40386.892962962964</v>
      </c>
      <c r="S2458" s="3">
        <f>IF(Table1[[#This Row],[post_position]]=1,0,SUMIFS($F$2:F2458,$H$2:H2458,Table1[[#This Row],[post_position]]-1,$C$2:C2458,Table1[[#This Row],[topic_id]]))</f>
        <v>40386.282847222225</v>
      </c>
    </row>
    <row r="2459" spans="1:19" x14ac:dyDescent="0.25">
      <c r="A2459" s="7">
        <v>2493</v>
      </c>
      <c r="B2459" s="7">
        <v>1</v>
      </c>
      <c r="C2459" s="7">
        <v>641</v>
      </c>
      <c r="D2459" s="7">
        <v>2865</v>
      </c>
      <c r="F2459" s="8">
        <v>40386.6330787037</v>
      </c>
      <c r="G2459" s="7">
        <v>0</v>
      </c>
      <c r="H2459" s="7">
        <v>3</v>
      </c>
      <c r="I2459" s="7" t="b">
        <f t="shared" si="114"/>
        <v>0</v>
      </c>
      <c r="J2459" s="7" t="b">
        <f t="shared" si="115"/>
        <v>1</v>
      </c>
      <c r="K2459" s="7">
        <f t="shared" si="116"/>
        <v>0</v>
      </c>
      <c r="L2459" s="7">
        <f>WEEKDAY(Table1[[#This Row],[post_time]])</f>
        <v>3</v>
      </c>
      <c r="M2459" s="7">
        <f>VLOOKUP(Table1[[#This Row],[topic_id]],'All Topics Data'!$A$2:$I$1243,8,FALSE)</f>
        <v>40386.282638888886</v>
      </c>
      <c r="N2459" s="7">
        <f>Table1[[#This Row],[Hui Reply?]]*(Table1[[#This Row],[post_time]]-Table1[[#This Row],[timestamp of previous reply]])</f>
        <v>0</v>
      </c>
      <c r="O2459" s="3">
        <f>O2458+Table1[[#This Row],[Hui Reply?]]</f>
        <v>596</v>
      </c>
      <c r="P2459" s="19">
        <f>INT(Table1[[#This Row],[post_time]])</f>
        <v>40386</v>
      </c>
      <c r="Q2459" s="3">
        <f>IF(Table1[[#This Row],[Hui Reply?]],VLOOKUP(Table1[[#This Row],[topic_id]],'All Topics Data'!$A$2:$E$1243,5,FALSE),0)</f>
        <v>0</v>
      </c>
      <c r="R2459" s="8">
        <f>Table1[[#This Row],[post_time]]+8/24</f>
        <v>40386.966412037036</v>
      </c>
      <c r="S2459" s="3">
        <f>IF(Table1[[#This Row],[post_position]]=1,0,SUMIFS($F$2:F2459,$H$2:H2459,Table1[[#This Row],[post_position]]-1,$C$2:C2459,Table1[[#This Row],[topic_id]]))</f>
        <v>40386.559629629628</v>
      </c>
    </row>
    <row r="2460" spans="1:19" x14ac:dyDescent="0.25">
      <c r="A2460" s="7">
        <v>2494</v>
      </c>
      <c r="B2460" s="7">
        <v>1</v>
      </c>
      <c r="C2460" s="7">
        <v>641</v>
      </c>
      <c r="D2460" s="7">
        <v>3713</v>
      </c>
      <c r="E2460" s="2"/>
      <c r="F2460" s="8">
        <v>40386.642083333332</v>
      </c>
      <c r="G2460" s="7">
        <v>0</v>
      </c>
      <c r="H2460" s="7">
        <v>4</v>
      </c>
      <c r="I2460" s="7" t="b">
        <f t="shared" si="114"/>
        <v>0</v>
      </c>
      <c r="J2460" s="7" t="b">
        <f t="shared" si="115"/>
        <v>1</v>
      </c>
      <c r="K2460" s="7">
        <f t="shared" si="116"/>
        <v>0</v>
      </c>
      <c r="L2460" s="7">
        <f>WEEKDAY(Table1[[#This Row],[post_time]])</f>
        <v>3</v>
      </c>
      <c r="M2460" s="7">
        <f>VLOOKUP(Table1[[#This Row],[topic_id]],'All Topics Data'!$A$2:$I$1243,8,FALSE)</f>
        <v>40386.282638888886</v>
      </c>
      <c r="N2460" s="7">
        <f>Table1[[#This Row],[Hui Reply?]]*(Table1[[#This Row],[post_time]]-Table1[[#This Row],[timestamp of previous reply]])</f>
        <v>0</v>
      </c>
      <c r="O2460" s="3">
        <f>O2459+Table1[[#This Row],[Hui Reply?]]</f>
        <v>596</v>
      </c>
      <c r="P2460" s="19">
        <f>INT(Table1[[#This Row],[post_time]])</f>
        <v>40386</v>
      </c>
      <c r="Q2460" s="3">
        <f>IF(Table1[[#This Row],[Hui Reply?]],VLOOKUP(Table1[[#This Row],[topic_id]],'All Topics Data'!$A$2:$E$1243,5,FALSE),0)</f>
        <v>0</v>
      </c>
      <c r="R2460" s="8">
        <f>Table1[[#This Row],[post_time]]+8/24</f>
        <v>40386.975416666668</v>
      </c>
      <c r="S2460" s="3">
        <f>IF(Table1[[#This Row],[post_position]]=1,0,SUMIFS($F$2:F2460,$H$2:H2460,Table1[[#This Row],[post_position]]-1,$C$2:C2460,Table1[[#This Row],[topic_id]]))</f>
        <v>40386.6330787037</v>
      </c>
    </row>
    <row r="2461" spans="1:19" x14ac:dyDescent="0.25">
      <c r="A2461" s="7">
        <v>2495</v>
      </c>
      <c r="B2461" s="7">
        <v>1</v>
      </c>
      <c r="C2461" s="7">
        <v>641</v>
      </c>
      <c r="D2461" s="7">
        <v>2865</v>
      </c>
      <c r="F2461" s="8">
        <v>40386.684664351851</v>
      </c>
      <c r="G2461" s="7">
        <v>0</v>
      </c>
      <c r="H2461" s="7">
        <v>5</v>
      </c>
      <c r="I2461" s="7" t="b">
        <f t="shared" si="114"/>
        <v>0</v>
      </c>
      <c r="J2461" s="7" t="b">
        <f t="shared" si="115"/>
        <v>1</v>
      </c>
      <c r="K2461" s="7">
        <f t="shared" si="116"/>
        <v>0</v>
      </c>
      <c r="L2461" s="7">
        <f>WEEKDAY(Table1[[#This Row],[post_time]])</f>
        <v>3</v>
      </c>
      <c r="M2461" s="7">
        <f>VLOOKUP(Table1[[#This Row],[topic_id]],'All Topics Data'!$A$2:$I$1243,8,FALSE)</f>
        <v>40386.282638888886</v>
      </c>
      <c r="N2461" s="7">
        <f>Table1[[#This Row],[Hui Reply?]]*(Table1[[#This Row],[post_time]]-Table1[[#This Row],[timestamp of previous reply]])</f>
        <v>0</v>
      </c>
      <c r="O2461" s="3">
        <f>O2460+Table1[[#This Row],[Hui Reply?]]</f>
        <v>596</v>
      </c>
      <c r="P2461" s="19">
        <f>INT(Table1[[#This Row],[post_time]])</f>
        <v>40386</v>
      </c>
      <c r="Q2461" s="3">
        <f>IF(Table1[[#This Row],[Hui Reply?]],VLOOKUP(Table1[[#This Row],[topic_id]],'All Topics Data'!$A$2:$E$1243,5,FALSE),0)</f>
        <v>0</v>
      </c>
      <c r="R2461" s="8">
        <f>Table1[[#This Row],[post_time]]+8/24</f>
        <v>40387.017997685187</v>
      </c>
      <c r="S2461" s="3">
        <f>IF(Table1[[#This Row],[post_position]]=1,0,SUMIFS($F$2:F2461,$H$2:H2461,Table1[[#This Row],[post_position]]-1,$C$2:C2461,Table1[[#This Row],[topic_id]]))</f>
        <v>40386.642083333332</v>
      </c>
    </row>
    <row r="2462" spans="1:19" x14ac:dyDescent="0.25">
      <c r="A2462" s="7">
        <v>2496</v>
      </c>
      <c r="B2462" s="7">
        <v>1</v>
      </c>
      <c r="C2462" s="7">
        <v>636</v>
      </c>
      <c r="D2462" s="7">
        <v>6600</v>
      </c>
      <c r="E2462" s="2"/>
      <c r="F2462" s="8">
        <v>40386.784722222219</v>
      </c>
      <c r="G2462" s="7">
        <v>0</v>
      </c>
      <c r="H2462" s="7">
        <v>3</v>
      </c>
      <c r="I2462" s="7" t="b">
        <f t="shared" si="114"/>
        <v>0</v>
      </c>
      <c r="J2462" s="7" t="b">
        <f t="shared" si="115"/>
        <v>1</v>
      </c>
      <c r="K2462" s="7">
        <f t="shared" si="116"/>
        <v>0</v>
      </c>
      <c r="L2462" s="7">
        <f>WEEKDAY(Table1[[#This Row],[post_time]])</f>
        <v>3</v>
      </c>
      <c r="M2462" s="7">
        <f>VLOOKUP(Table1[[#This Row],[topic_id]],'All Topics Data'!$A$2:$I$1243,8,FALSE)</f>
        <v>40383.814583333333</v>
      </c>
      <c r="N2462" s="7">
        <f>Table1[[#This Row],[Hui Reply?]]*(Table1[[#This Row],[post_time]]-Table1[[#This Row],[timestamp of previous reply]])</f>
        <v>0</v>
      </c>
      <c r="O2462" s="3">
        <f>O2461+Table1[[#This Row],[Hui Reply?]]</f>
        <v>596</v>
      </c>
      <c r="P2462" s="19">
        <f>INT(Table1[[#This Row],[post_time]])</f>
        <v>40386</v>
      </c>
      <c r="Q2462" s="3">
        <f>IF(Table1[[#This Row],[Hui Reply?]],VLOOKUP(Table1[[#This Row],[topic_id]],'All Topics Data'!$A$2:$E$1243,5,FALSE),0)</f>
        <v>0</v>
      </c>
      <c r="R2462" s="8">
        <f>Table1[[#This Row],[post_time]]+8/24</f>
        <v>40387.118055555555</v>
      </c>
      <c r="S2462" s="3">
        <f>IF(Table1[[#This Row],[post_position]]=1,0,SUMIFS($F$2:F2462,$H$2:H2462,Table1[[#This Row],[post_position]]-1,$C$2:C2462,Table1[[#This Row],[topic_id]]))</f>
        <v>40384.068136574075</v>
      </c>
    </row>
    <row r="2463" spans="1:19" x14ac:dyDescent="0.25">
      <c r="A2463" s="7">
        <v>2497</v>
      </c>
      <c r="B2463" s="7">
        <v>1</v>
      </c>
      <c r="C2463" s="7">
        <v>639</v>
      </c>
      <c r="D2463" s="7">
        <v>6607</v>
      </c>
      <c r="F2463" s="8">
        <v>40387.063206018516</v>
      </c>
      <c r="G2463" s="7">
        <v>0</v>
      </c>
      <c r="H2463" s="7">
        <v>4</v>
      </c>
      <c r="I2463" s="7" t="b">
        <f t="shared" si="114"/>
        <v>0</v>
      </c>
      <c r="J2463" s="7" t="b">
        <f t="shared" si="115"/>
        <v>1</v>
      </c>
      <c r="K2463" s="7">
        <f t="shared" si="116"/>
        <v>0</v>
      </c>
      <c r="L2463" s="7">
        <f>WEEKDAY(Table1[[#This Row],[post_time]])</f>
        <v>4</v>
      </c>
      <c r="M2463" s="7">
        <f>VLOOKUP(Table1[[#This Row],[topic_id]],'All Topics Data'!$A$2:$I$1243,8,FALSE)</f>
        <v>40386.085416666669</v>
      </c>
      <c r="N2463" s="7">
        <f>Table1[[#This Row],[Hui Reply?]]*(Table1[[#This Row],[post_time]]-Table1[[#This Row],[timestamp of previous reply]])</f>
        <v>0</v>
      </c>
      <c r="O2463" s="3">
        <f>O2462+Table1[[#This Row],[Hui Reply?]]</f>
        <v>596</v>
      </c>
      <c r="P2463" s="19">
        <f>INT(Table1[[#This Row],[post_time]])</f>
        <v>40387</v>
      </c>
      <c r="Q2463" s="3">
        <f>IF(Table1[[#This Row],[Hui Reply?]],VLOOKUP(Table1[[#This Row],[topic_id]],'All Topics Data'!$A$2:$E$1243,5,FALSE),0)</f>
        <v>0</v>
      </c>
      <c r="R2463" s="8">
        <f>Table1[[#This Row],[post_time]]+8/24</f>
        <v>40387.396539351852</v>
      </c>
      <c r="S2463" s="3">
        <f>IF(Table1[[#This Row],[post_position]]=1,0,SUMIFS($F$2:F2463,$H$2:H2463,Table1[[#This Row],[post_position]]-1,$C$2:C2463,Table1[[#This Row],[topic_id]]))</f>
        <v>40386.456909722219</v>
      </c>
    </row>
    <row r="2464" spans="1:19" x14ac:dyDescent="0.25">
      <c r="A2464" s="7">
        <v>2498</v>
      </c>
      <c r="B2464" s="7">
        <v>1</v>
      </c>
      <c r="C2464" s="7">
        <v>639</v>
      </c>
      <c r="D2464" s="7">
        <v>6607</v>
      </c>
      <c r="E2464" s="2"/>
      <c r="F2464" s="8">
        <v>40387.092256944445</v>
      </c>
      <c r="G2464" s="7">
        <v>0</v>
      </c>
      <c r="H2464" s="7">
        <v>5</v>
      </c>
      <c r="I2464" s="7" t="b">
        <f t="shared" si="114"/>
        <v>0</v>
      </c>
      <c r="J2464" s="7" t="b">
        <f t="shared" si="115"/>
        <v>1</v>
      </c>
      <c r="K2464" s="7">
        <f t="shared" si="116"/>
        <v>0</v>
      </c>
      <c r="L2464" s="7">
        <f>WEEKDAY(Table1[[#This Row],[post_time]])</f>
        <v>4</v>
      </c>
      <c r="M2464" s="7">
        <f>VLOOKUP(Table1[[#This Row],[topic_id]],'All Topics Data'!$A$2:$I$1243,8,FALSE)</f>
        <v>40386.085416666669</v>
      </c>
      <c r="N2464" s="7">
        <f>Table1[[#This Row],[Hui Reply?]]*(Table1[[#This Row],[post_time]]-Table1[[#This Row],[timestamp of previous reply]])</f>
        <v>0</v>
      </c>
      <c r="O2464" s="3">
        <f>O2463+Table1[[#This Row],[Hui Reply?]]</f>
        <v>596</v>
      </c>
      <c r="P2464" s="19">
        <f>INT(Table1[[#This Row],[post_time]])</f>
        <v>40387</v>
      </c>
      <c r="Q2464" s="3">
        <f>IF(Table1[[#This Row],[Hui Reply?]],VLOOKUP(Table1[[#This Row],[topic_id]],'All Topics Data'!$A$2:$E$1243,5,FALSE),0)</f>
        <v>0</v>
      </c>
      <c r="R2464" s="8">
        <f>Table1[[#This Row],[post_time]]+8/24</f>
        <v>40387.42559027778</v>
      </c>
      <c r="S2464" s="3">
        <f>IF(Table1[[#This Row],[post_position]]=1,0,SUMIFS($F$2:F2464,$H$2:H2464,Table1[[#This Row],[post_position]]-1,$C$2:C2464,Table1[[#This Row],[topic_id]]))</f>
        <v>40387.063206018516</v>
      </c>
    </row>
    <row r="2465" spans="1:19" x14ac:dyDescent="0.25">
      <c r="A2465" s="7">
        <v>2499</v>
      </c>
      <c r="B2465" s="7">
        <v>1</v>
      </c>
      <c r="C2465" s="7">
        <v>639</v>
      </c>
      <c r="D2465" s="7">
        <v>6611</v>
      </c>
      <c r="E2465" s="2"/>
      <c r="F2465" s="8">
        <v>40387.221053240741</v>
      </c>
      <c r="G2465" s="7">
        <v>0</v>
      </c>
      <c r="H2465" s="7">
        <v>6</v>
      </c>
      <c r="I2465" s="7" t="b">
        <f t="shared" si="114"/>
        <v>0</v>
      </c>
      <c r="J2465" s="7" t="b">
        <f t="shared" si="115"/>
        <v>1</v>
      </c>
      <c r="K2465" s="7">
        <f t="shared" si="116"/>
        <v>0</v>
      </c>
      <c r="L2465" s="7">
        <f>WEEKDAY(Table1[[#This Row],[post_time]])</f>
        <v>4</v>
      </c>
      <c r="M2465" s="7">
        <f>VLOOKUP(Table1[[#This Row],[topic_id]],'All Topics Data'!$A$2:$I$1243,8,FALSE)</f>
        <v>40386.085416666669</v>
      </c>
      <c r="N2465" s="7">
        <f>Table1[[#This Row],[Hui Reply?]]*(Table1[[#This Row],[post_time]]-Table1[[#This Row],[timestamp of previous reply]])</f>
        <v>0</v>
      </c>
      <c r="O2465" s="3">
        <f>O2464+Table1[[#This Row],[Hui Reply?]]</f>
        <v>596</v>
      </c>
      <c r="P2465" s="19">
        <f>INT(Table1[[#This Row],[post_time]])</f>
        <v>40387</v>
      </c>
      <c r="Q2465" s="3">
        <f>IF(Table1[[#This Row],[Hui Reply?]],VLOOKUP(Table1[[#This Row],[topic_id]],'All Topics Data'!$A$2:$E$1243,5,FALSE),0)</f>
        <v>0</v>
      </c>
      <c r="R2465" s="8">
        <f>Table1[[#This Row],[post_time]]+8/24</f>
        <v>40387.554386574076</v>
      </c>
      <c r="S2465" s="3">
        <f>IF(Table1[[#This Row],[post_position]]=1,0,SUMIFS($F$2:F2465,$H$2:H2465,Table1[[#This Row],[post_position]]-1,$C$2:C2465,Table1[[#This Row],[topic_id]]))</f>
        <v>40387.092256944445</v>
      </c>
    </row>
    <row r="2466" spans="1:19" x14ac:dyDescent="0.25">
      <c r="A2466" s="7">
        <v>2500</v>
      </c>
      <c r="B2466" s="7">
        <v>4</v>
      </c>
      <c r="C2466" s="7">
        <v>2</v>
      </c>
      <c r="D2466" s="7">
        <v>6614</v>
      </c>
      <c r="E2466" s="2"/>
      <c r="F2466" s="8">
        <v>40387.48746527778</v>
      </c>
      <c r="G2466" s="7">
        <v>0</v>
      </c>
      <c r="H2466" s="7">
        <v>61</v>
      </c>
      <c r="I2466" s="7" t="b">
        <f t="shared" si="114"/>
        <v>0</v>
      </c>
      <c r="J2466" s="7" t="b">
        <f t="shared" si="115"/>
        <v>1</v>
      </c>
      <c r="K2466" s="7">
        <f t="shared" si="116"/>
        <v>0</v>
      </c>
      <c r="L2466" s="7">
        <f>WEEKDAY(Table1[[#This Row],[post_time]])</f>
        <v>4</v>
      </c>
      <c r="M2466" s="7">
        <f>VLOOKUP(Table1[[#This Row],[topic_id]],'All Topics Data'!$A$2:$I$1243,8,FALSE)</f>
        <v>40019.929861111108</v>
      </c>
      <c r="N2466" s="7">
        <f>Table1[[#This Row],[Hui Reply?]]*(Table1[[#This Row],[post_time]]-Table1[[#This Row],[timestamp of previous reply]])</f>
        <v>0</v>
      </c>
      <c r="O2466" s="3">
        <f>O2465+Table1[[#This Row],[Hui Reply?]]</f>
        <v>596</v>
      </c>
      <c r="P2466" s="19">
        <f>INT(Table1[[#This Row],[post_time]])</f>
        <v>40387</v>
      </c>
      <c r="Q2466" s="3">
        <f>IF(Table1[[#This Row],[Hui Reply?]],VLOOKUP(Table1[[#This Row],[topic_id]],'All Topics Data'!$A$2:$E$1243,5,FALSE),0)</f>
        <v>0</v>
      </c>
      <c r="R2466" s="8">
        <f>Table1[[#This Row],[post_time]]+8/24</f>
        <v>40387.820798611116</v>
      </c>
      <c r="S2466" s="3">
        <f>IF(Table1[[#This Row],[post_position]]=1,0,SUMIFS($F$2:F2466,$H$2:H2466,Table1[[#This Row],[post_position]]-1,$C$2:C2466,Table1[[#This Row],[topic_id]]))</f>
        <v>40382.56355324074</v>
      </c>
    </row>
    <row r="2467" spans="1:19" x14ac:dyDescent="0.25">
      <c r="A2467" s="7">
        <v>2501</v>
      </c>
      <c r="B2467" s="7">
        <v>1</v>
      </c>
      <c r="C2467" s="7">
        <v>643</v>
      </c>
      <c r="D2467" s="7">
        <v>3108</v>
      </c>
      <c r="E2467" s="2"/>
      <c r="F2467" s="8">
        <v>40387.960057870368</v>
      </c>
      <c r="G2467" s="7">
        <v>0</v>
      </c>
      <c r="H2467" s="7">
        <v>1</v>
      </c>
      <c r="I2467" s="7" t="b">
        <f t="shared" si="114"/>
        <v>0</v>
      </c>
      <c r="J2467" s="7" t="b">
        <f t="shared" si="115"/>
        <v>0</v>
      </c>
      <c r="K2467" s="7">
        <f t="shared" si="116"/>
        <v>0</v>
      </c>
      <c r="L2467" s="7">
        <f>WEEKDAY(Table1[[#This Row],[post_time]])</f>
        <v>4</v>
      </c>
      <c r="M2467" s="7">
        <f>VLOOKUP(Table1[[#This Row],[topic_id]],'All Topics Data'!$A$2:$I$1243,8,FALSE)</f>
        <v>40387.959722222222</v>
      </c>
      <c r="N2467" s="7">
        <f>Table1[[#This Row],[Hui Reply?]]*(Table1[[#This Row],[post_time]]-Table1[[#This Row],[timestamp of previous reply]])</f>
        <v>0</v>
      </c>
      <c r="O2467" s="3">
        <f>O2466+Table1[[#This Row],[Hui Reply?]]</f>
        <v>596</v>
      </c>
      <c r="P2467" s="19">
        <f>INT(Table1[[#This Row],[post_time]])</f>
        <v>40387</v>
      </c>
      <c r="Q2467" s="3">
        <f>IF(Table1[[#This Row],[Hui Reply?]],VLOOKUP(Table1[[#This Row],[topic_id]],'All Topics Data'!$A$2:$E$1243,5,FALSE),0)</f>
        <v>0</v>
      </c>
      <c r="R2467" s="8">
        <f>Table1[[#This Row],[post_time]]+8/24</f>
        <v>40388.293391203704</v>
      </c>
      <c r="S2467" s="3">
        <f>IF(Table1[[#This Row],[post_position]]=1,0,SUMIFS($F$2:F2467,$H$2:H2467,Table1[[#This Row],[post_position]]-1,$C$2:C2467,Table1[[#This Row],[topic_id]]))</f>
        <v>0</v>
      </c>
    </row>
    <row r="2468" spans="1:19" x14ac:dyDescent="0.25">
      <c r="A2468" s="7">
        <v>2502</v>
      </c>
      <c r="B2468" s="7">
        <v>1</v>
      </c>
      <c r="C2468" s="7">
        <v>644</v>
      </c>
      <c r="D2468" s="7">
        <v>6616</v>
      </c>
      <c r="E2468" s="2"/>
      <c r="F2468" s="8">
        <v>40388.046817129631</v>
      </c>
      <c r="G2468" s="7">
        <v>0</v>
      </c>
      <c r="H2468" s="7">
        <v>1</v>
      </c>
      <c r="I2468" s="7" t="b">
        <f t="shared" si="114"/>
        <v>0</v>
      </c>
      <c r="J2468" s="7" t="b">
        <f t="shared" si="115"/>
        <v>0</v>
      </c>
      <c r="K2468" s="7">
        <f t="shared" si="116"/>
        <v>0</v>
      </c>
      <c r="L2468" s="7">
        <f>WEEKDAY(Table1[[#This Row],[post_time]])</f>
        <v>5</v>
      </c>
      <c r="M2468" s="7">
        <f>VLOOKUP(Table1[[#This Row],[topic_id]],'All Topics Data'!$A$2:$I$1243,8,FALSE)</f>
        <v>40388.046527777777</v>
      </c>
      <c r="N2468" s="7">
        <f>Table1[[#This Row],[Hui Reply?]]*(Table1[[#This Row],[post_time]]-Table1[[#This Row],[timestamp of previous reply]])</f>
        <v>0</v>
      </c>
      <c r="O2468" s="3">
        <f>O2467+Table1[[#This Row],[Hui Reply?]]</f>
        <v>596</v>
      </c>
      <c r="P2468" s="19">
        <f>INT(Table1[[#This Row],[post_time]])</f>
        <v>40388</v>
      </c>
      <c r="Q2468" s="3">
        <f>IF(Table1[[#This Row],[Hui Reply?]],VLOOKUP(Table1[[#This Row],[topic_id]],'All Topics Data'!$A$2:$E$1243,5,FALSE),0)</f>
        <v>0</v>
      </c>
      <c r="R2468" s="8">
        <f>Table1[[#This Row],[post_time]]+8/24</f>
        <v>40388.380150462966</v>
      </c>
      <c r="S2468" s="3">
        <f>IF(Table1[[#This Row],[post_position]]=1,0,SUMIFS($F$2:F2468,$H$2:H2468,Table1[[#This Row],[post_position]]-1,$C$2:C2468,Table1[[#This Row],[topic_id]]))</f>
        <v>0</v>
      </c>
    </row>
    <row r="2469" spans="1:19" x14ac:dyDescent="0.25">
      <c r="A2469" s="7">
        <v>2503</v>
      </c>
      <c r="B2469" s="7">
        <v>1</v>
      </c>
      <c r="C2469" s="7">
        <v>645</v>
      </c>
      <c r="D2469" s="7">
        <v>6615</v>
      </c>
      <c r="E2469" s="2"/>
      <c r="F2469" s="8">
        <v>40388.053518518522</v>
      </c>
      <c r="G2469" s="7">
        <v>0</v>
      </c>
      <c r="H2469" s="7">
        <v>1</v>
      </c>
      <c r="I2469" s="7" t="b">
        <f t="shared" si="114"/>
        <v>0</v>
      </c>
      <c r="J2469" s="7" t="b">
        <f t="shared" si="115"/>
        <v>0</v>
      </c>
      <c r="K2469" s="7">
        <f t="shared" si="116"/>
        <v>0</v>
      </c>
      <c r="L2469" s="7">
        <f>WEEKDAY(Table1[[#This Row],[post_time]])</f>
        <v>5</v>
      </c>
      <c r="M2469" s="7">
        <f>VLOOKUP(Table1[[#This Row],[topic_id]],'All Topics Data'!$A$2:$I$1243,8,FALSE)</f>
        <v>40388.053472222222</v>
      </c>
      <c r="N2469" s="7">
        <f>Table1[[#This Row],[Hui Reply?]]*(Table1[[#This Row],[post_time]]-Table1[[#This Row],[timestamp of previous reply]])</f>
        <v>0</v>
      </c>
      <c r="O2469" s="3">
        <f>O2468+Table1[[#This Row],[Hui Reply?]]</f>
        <v>596</v>
      </c>
      <c r="P2469" s="19">
        <f>INT(Table1[[#This Row],[post_time]])</f>
        <v>40388</v>
      </c>
      <c r="Q2469" s="3">
        <f>IF(Table1[[#This Row],[Hui Reply?]],VLOOKUP(Table1[[#This Row],[topic_id]],'All Topics Data'!$A$2:$E$1243,5,FALSE),0)</f>
        <v>0</v>
      </c>
      <c r="R2469" s="8">
        <f>Table1[[#This Row],[post_time]]+8/24</f>
        <v>40388.386851851858</v>
      </c>
      <c r="S2469" s="3">
        <f>IF(Table1[[#This Row],[post_position]]=1,0,SUMIFS($F$2:F2469,$H$2:H2469,Table1[[#This Row],[post_position]]-1,$C$2:C2469,Table1[[#This Row],[topic_id]]))</f>
        <v>0</v>
      </c>
    </row>
    <row r="2470" spans="1:19" x14ac:dyDescent="0.25">
      <c r="A2470" s="7">
        <v>2504</v>
      </c>
      <c r="B2470" s="7">
        <v>1</v>
      </c>
      <c r="C2470" s="7">
        <v>612</v>
      </c>
      <c r="D2470" s="7">
        <v>6615</v>
      </c>
      <c r="F2470" s="8">
        <v>40388.089097222219</v>
      </c>
      <c r="G2470" s="7">
        <v>0</v>
      </c>
      <c r="H2470" s="7">
        <v>5</v>
      </c>
      <c r="I2470" s="7" t="b">
        <f t="shared" si="114"/>
        <v>0</v>
      </c>
      <c r="J2470" s="7" t="b">
        <f t="shared" si="115"/>
        <v>1</v>
      </c>
      <c r="K2470" s="7">
        <f t="shared" si="116"/>
        <v>0</v>
      </c>
      <c r="L2470" s="7">
        <f>WEEKDAY(Table1[[#This Row],[post_time]])</f>
        <v>5</v>
      </c>
      <c r="M2470" s="7">
        <f>VLOOKUP(Table1[[#This Row],[topic_id]],'All Topics Data'!$A$2:$I$1243,8,FALSE)</f>
        <v>40373.236111111109</v>
      </c>
      <c r="N2470" s="7">
        <f>Table1[[#This Row],[Hui Reply?]]*(Table1[[#This Row],[post_time]]-Table1[[#This Row],[timestamp of previous reply]])</f>
        <v>0</v>
      </c>
      <c r="O2470" s="3">
        <f>O2469+Table1[[#This Row],[Hui Reply?]]</f>
        <v>596</v>
      </c>
      <c r="P2470" s="19">
        <f>INT(Table1[[#This Row],[post_time]])</f>
        <v>40388</v>
      </c>
      <c r="Q2470" s="3">
        <f>IF(Table1[[#This Row],[Hui Reply?]],VLOOKUP(Table1[[#This Row],[topic_id]],'All Topics Data'!$A$2:$E$1243,5,FALSE),0)</f>
        <v>0</v>
      </c>
      <c r="R2470" s="8">
        <f>Table1[[#This Row],[post_time]]+8/24</f>
        <v>40388.422430555554</v>
      </c>
      <c r="S2470" s="3">
        <f>IF(Table1[[#This Row],[post_position]]=1,0,SUMIFS($F$2:F2470,$H$2:H2470,Table1[[#This Row],[post_position]]-1,$C$2:C2470,Table1[[#This Row],[topic_id]]))</f>
        <v>40374.023310185185</v>
      </c>
    </row>
    <row r="2471" spans="1:19" x14ac:dyDescent="0.25">
      <c r="A2471" s="7">
        <v>2505</v>
      </c>
      <c r="B2471" s="7">
        <v>1</v>
      </c>
      <c r="C2471" s="7">
        <v>644</v>
      </c>
      <c r="D2471" s="7">
        <v>24</v>
      </c>
      <c r="F2471" s="8">
        <v>40388.10765046296</v>
      </c>
      <c r="G2471" s="7">
        <v>0</v>
      </c>
      <c r="H2471" s="7">
        <v>2</v>
      </c>
      <c r="I2471" s="7" t="b">
        <f t="shared" si="114"/>
        <v>1</v>
      </c>
      <c r="J2471" s="7" t="b">
        <f t="shared" si="115"/>
        <v>1</v>
      </c>
      <c r="K2471" s="7">
        <f t="shared" si="116"/>
        <v>1</v>
      </c>
      <c r="L2471" s="7">
        <f>WEEKDAY(Table1[[#This Row],[post_time]])</f>
        <v>5</v>
      </c>
      <c r="M2471" s="7">
        <f>VLOOKUP(Table1[[#This Row],[topic_id]],'All Topics Data'!$A$2:$I$1243,8,FALSE)</f>
        <v>40388.046527777777</v>
      </c>
      <c r="N2471" s="7">
        <f>Table1[[#This Row],[Hui Reply?]]*(Table1[[#This Row],[post_time]]-Table1[[#This Row],[timestamp of previous reply]])</f>
        <v>6.083333332935581E-2</v>
      </c>
      <c r="O2471" s="3">
        <f>O2470+Table1[[#This Row],[Hui Reply?]]</f>
        <v>597</v>
      </c>
      <c r="P2471" s="19">
        <f>INT(Table1[[#This Row],[post_time]])</f>
        <v>40388</v>
      </c>
      <c r="Q2471" s="3" t="str">
        <f>IF(Table1[[#This Row],[Hui Reply?]],VLOOKUP(Table1[[#This Row],[topic_id]],'All Topics Data'!$A$2:$E$1243,5,FALSE),0)</f>
        <v>Himanshu</v>
      </c>
      <c r="R2471" s="8">
        <f>Table1[[#This Row],[post_time]]+8/24</f>
        <v>40388.440983796296</v>
      </c>
      <c r="S2471" s="3">
        <f>IF(Table1[[#This Row],[post_position]]=1,0,SUMIFS($F$2:F2471,$H$2:H2471,Table1[[#This Row],[post_position]]-1,$C$2:C2471,Table1[[#This Row],[topic_id]]))</f>
        <v>40388.046817129631</v>
      </c>
    </row>
    <row r="2472" spans="1:19" x14ac:dyDescent="0.25">
      <c r="A2472" s="7">
        <v>2506</v>
      </c>
      <c r="B2472" s="7">
        <v>1</v>
      </c>
      <c r="C2472" s="7">
        <v>645</v>
      </c>
      <c r="D2472" s="7">
        <v>24</v>
      </c>
      <c r="F2472" s="8">
        <v>40388.110462962963</v>
      </c>
      <c r="G2472" s="7">
        <v>0</v>
      </c>
      <c r="H2472" s="7">
        <v>2</v>
      </c>
      <c r="I2472" s="7" t="b">
        <f t="shared" si="114"/>
        <v>1</v>
      </c>
      <c r="J2472" s="7" t="b">
        <f t="shared" si="115"/>
        <v>1</v>
      </c>
      <c r="K2472" s="7">
        <f t="shared" si="116"/>
        <v>1</v>
      </c>
      <c r="L2472" s="7">
        <f>WEEKDAY(Table1[[#This Row],[post_time]])</f>
        <v>5</v>
      </c>
      <c r="M2472" s="7">
        <f>VLOOKUP(Table1[[#This Row],[topic_id]],'All Topics Data'!$A$2:$I$1243,8,FALSE)</f>
        <v>40388.053472222222</v>
      </c>
      <c r="N2472" s="7">
        <f>Table1[[#This Row],[Hui Reply?]]*(Table1[[#This Row],[post_time]]-Table1[[#This Row],[timestamp of previous reply]])</f>
        <v>5.694444444088731E-2</v>
      </c>
      <c r="O2472" s="3">
        <f>O2471+Table1[[#This Row],[Hui Reply?]]</f>
        <v>598</v>
      </c>
      <c r="P2472" s="19">
        <f>INT(Table1[[#This Row],[post_time]])</f>
        <v>40388</v>
      </c>
      <c r="Q2472" s="3" t="str">
        <f>IF(Table1[[#This Row],[Hui Reply?]],VLOOKUP(Table1[[#This Row],[topic_id]],'All Topics Data'!$A$2:$E$1243,5,FALSE),0)</f>
        <v>jdmaybee</v>
      </c>
      <c r="R2472" s="8">
        <f>Table1[[#This Row],[post_time]]+8/24</f>
        <v>40388.443796296298</v>
      </c>
      <c r="S2472" s="3">
        <f>IF(Table1[[#This Row],[post_position]]=1,0,SUMIFS($F$2:F2472,$H$2:H2472,Table1[[#This Row],[post_position]]-1,$C$2:C2472,Table1[[#This Row],[topic_id]]))</f>
        <v>40388.053518518522</v>
      </c>
    </row>
    <row r="2473" spans="1:19" x14ac:dyDescent="0.25">
      <c r="A2473" s="7">
        <v>2507</v>
      </c>
      <c r="B2473" s="7">
        <v>1</v>
      </c>
      <c r="C2473" s="7">
        <v>645</v>
      </c>
      <c r="D2473" s="7">
        <v>6615</v>
      </c>
      <c r="F2473" s="8">
        <v>40388.126527777778</v>
      </c>
      <c r="G2473" s="7">
        <v>0</v>
      </c>
      <c r="H2473" s="7">
        <v>3</v>
      </c>
      <c r="I2473" s="7" t="b">
        <f t="shared" si="114"/>
        <v>0</v>
      </c>
      <c r="J2473" s="7" t="b">
        <f t="shared" si="115"/>
        <v>1</v>
      </c>
      <c r="K2473" s="7">
        <f t="shared" si="116"/>
        <v>0</v>
      </c>
      <c r="L2473" s="7">
        <f>WEEKDAY(Table1[[#This Row],[post_time]])</f>
        <v>5</v>
      </c>
      <c r="M2473" s="7">
        <f>VLOOKUP(Table1[[#This Row],[topic_id]],'All Topics Data'!$A$2:$I$1243,8,FALSE)</f>
        <v>40388.053472222222</v>
      </c>
      <c r="N2473" s="7">
        <f>Table1[[#This Row],[Hui Reply?]]*(Table1[[#This Row],[post_time]]-Table1[[#This Row],[timestamp of previous reply]])</f>
        <v>0</v>
      </c>
      <c r="O2473" s="3">
        <f>O2472+Table1[[#This Row],[Hui Reply?]]</f>
        <v>598</v>
      </c>
      <c r="P2473" s="19">
        <f>INT(Table1[[#This Row],[post_time]])</f>
        <v>40388</v>
      </c>
      <c r="Q2473" s="3">
        <f>IF(Table1[[#This Row],[Hui Reply?]],VLOOKUP(Table1[[#This Row],[topic_id]],'All Topics Data'!$A$2:$E$1243,5,FALSE),0)</f>
        <v>0</v>
      </c>
      <c r="R2473" s="8">
        <f>Table1[[#This Row],[post_time]]+8/24</f>
        <v>40388.459861111114</v>
      </c>
      <c r="S2473" s="3">
        <f>IF(Table1[[#This Row],[post_position]]=1,0,SUMIFS($F$2:F2473,$H$2:H2473,Table1[[#This Row],[post_position]]-1,$C$2:C2473,Table1[[#This Row],[topic_id]]))</f>
        <v>40388.110462962963</v>
      </c>
    </row>
    <row r="2474" spans="1:19" x14ac:dyDescent="0.25">
      <c r="A2474" s="7">
        <v>2508</v>
      </c>
      <c r="B2474" s="7">
        <v>1</v>
      </c>
      <c r="C2474" s="7">
        <v>617</v>
      </c>
      <c r="D2474" s="7">
        <v>6611</v>
      </c>
      <c r="E2474" s="2"/>
      <c r="F2474" s="8">
        <v>40388.234525462962</v>
      </c>
      <c r="G2474" s="7">
        <v>0</v>
      </c>
      <c r="H2474" s="7">
        <v>5</v>
      </c>
      <c r="I2474" s="7" t="b">
        <f t="shared" si="114"/>
        <v>0</v>
      </c>
      <c r="J2474" s="7" t="b">
        <f t="shared" si="115"/>
        <v>1</v>
      </c>
      <c r="K2474" s="7">
        <f t="shared" si="116"/>
        <v>0</v>
      </c>
      <c r="L2474" s="7">
        <f>WEEKDAY(Table1[[#This Row],[post_time]])</f>
        <v>5</v>
      </c>
      <c r="M2474" s="7">
        <f>VLOOKUP(Table1[[#This Row],[topic_id]],'All Topics Data'!$A$2:$I$1243,8,FALSE)</f>
        <v>40375.540277777778</v>
      </c>
      <c r="N2474" s="7">
        <f>Table1[[#This Row],[Hui Reply?]]*(Table1[[#This Row],[post_time]]-Table1[[#This Row],[timestamp of previous reply]])</f>
        <v>0</v>
      </c>
      <c r="O2474" s="3">
        <f>O2473+Table1[[#This Row],[Hui Reply?]]</f>
        <v>598</v>
      </c>
      <c r="P2474" s="19">
        <f>INT(Table1[[#This Row],[post_time]])</f>
        <v>40388</v>
      </c>
      <c r="Q2474" s="3">
        <f>IF(Table1[[#This Row],[Hui Reply?]],VLOOKUP(Table1[[#This Row],[topic_id]],'All Topics Data'!$A$2:$E$1243,5,FALSE),0)</f>
        <v>0</v>
      </c>
      <c r="R2474" s="8">
        <f>Table1[[#This Row],[post_time]]+8/24</f>
        <v>40388.567858796298</v>
      </c>
      <c r="S2474" s="3">
        <f>IF(Table1[[#This Row],[post_position]]=1,0,SUMIFS($F$2:F2474,$H$2:H2474,Table1[[#This Row],[post_position]]-1,$C$2:C2474,Table1[[#This Row],[topic_id]]))</f>
        <v>40382.050115740742</v>
      </c>
    </row>
    <row r="2475" spans="1:19" x14ac:dyDescent="0.25">
      <c r="A2475" s="7">
        <v>2509</v>
      </c>
      <c r="B2475" s="7">
        <v>1</v>
      </c>
      <c r="C2475" s="7">
        <v>644</v>
      </c>
      <c r="D2475" s="7">
        <v>6616</v>
      </c>
      <c r="F2475" s="8">
        <v>40388.282546296294</v>
      </c>
      <c r="G2475" s="7">
        <v>0</v>
      </c>
      <c r="H2475" s="7">
        <v>3</v>
      </c>
      <c r="I2475" s="7" t="b">
        <f t="shared" si="114"/>
        <v>0</v>
      </c>
      <c r="J2475" s="7" t="b">
        <f t="shared" si="115"/>
        <v>1</v>
      </c>
      <c r="K2475" s="7">
        <f t="shared" si="116"/>
        <v>0</v>
      </c>
      <c r="L2475" s="7">
        <f>WEEKDAY(Table1[[#This Row],[post_time]])</f>
        <v>5</v>
      </c>
      <c r="M2475" s="7">
        <f>VLOOKUP(Table1[[#This Row],[topic_id]],'All Topics Data'!$A$2:$I$1243,8,FALSE)</f>
        <v>40388.046527777777</v>
      </c>
      <c r="N2475" s="7">
        <f>Table1[[#This Row],[Hui Reply?]]*(Table1[[#This Row],[post_time]]-Table1[[#This Row],[timestamp of previous reply]])</f>
        <v>0</v>
      </c>
      <c r="O2475" s="3">
        <f>O2474+Table1[[#This Row],[Hui Reply?]]</f>
        <v>598</v>
      </c>
      <c r="P2475" s="19">
        <f>INT(Table1[[#This Row],[post_time]])</f>
        <v>40388</v>
      </c>
      <c r="Q2475" s="3">
        <f>IF(Table1[[#This Row],[Hui Reply?]],VLOOKUP(Table1[[#This Row],[topic_id]],'All Topics Data'!$A$2:$E$1243,5,FALSE),0)</f>
        <v>0</v>
      </c>
      <c r="R2475" s="8">
        <f>Table1[[#This Row],[post_time]]+8/24</f>
        <v>40388.615879629629</v>
      </c>
      <c r="S2475" s="3">
        <f>IF(Table1[[#This Row],[post_position]]=1,0,SUMIFS($F$2:F2475,$H$2:H2475,Table1[[#This Row],[post_position]]-1,$C$2:C2475,Table1[[#This Row],[topic_id]]))</f>
        <v>40388.10765046296</v>
      </c>
    </row>
    <row r="2476" spans="1:19" x14ac:dyDescent="0.25">
      <c r="A2476" s="7">
        <v>2510</v>
      </c>
      <c r="B2476" s="7">
        <v>1</v>
      </c>
      <c r="C2476" s="7">
        <v>646</v>
      </c>
      <c r="D2476" s="7">
        <v>6616</v>
      </c>
      <c r="F2476" s="8">
        <v>40388.289363425924</v>
      </c>
      <c r="G2476" s="7">
        <v>0</v>
      </c>
      <c r="H2476" s="7">
        <v>1</v>
      </c>
      <c r="I2476" s="7" t="b">
        <f t="shared" si="114"/>
        <v>0</v>
      </c>
      <c r="J2476" s="7" t="b">
        <f t="shared" si="115"/>
        <v>0</v>
      </c>
      <c r="K2476" s="7">
        <f t="shared" si="116"/>
        <v>0</v>
      </c>
      <c r="L2476" s="7">
        <f>WEEKDAY(Table1[[#This Row],[post_time]])</f>
        <v>5</v>
      </c>
      <c r="M2476" s="7">
        <f>VLOOKUP(Table1[[#This Row],[topic_id]],'All Topics Data'!$A$2:$I$1243,8,FALSE)</f>
        <v>40388.288888888892</v>
      </c>
      <c r="N2476" s="7">
        <f>Table1[[#This Row],[Hui Reply?]]*(Table1[[#This Row],[post_time]]-Table1[[#This Row],[timestamp of previous reply]])</f>
        <v>0</v>
      </c>
      <c r="O2476" s="3">
        <f>O2475+Table1[[#This Row],[Hui Reply?]]</f>
        <v>598</v>
      </c>
      <c r="P2476" s="19">
        <f>INT(Table1[[#This Row],[post_time]])</f>
        <v>40388</v>
      </c>
      <c r="Q2476" s="3">
        <f>IF(Table1[[#This Row],[Hui Reply?]],VLOOKUP(Table1[[#This Row],[topic_id]],'All Topics Data'!$A$2:$E$1243,5,FALSE),0)</f>
        <v>0</v>
      </c>
      <c r="R2476" s="8">
        <f>Table1[[#This Row],[post_time]]+8/24</f>
        <v>40388.622696759259</v>
      </c>
      <c r="S2476" s="3">
        <f>IF(Table1[[#This Row],[post_position]]=1,0,SUMIFS($F$2:F2476,$H$2:H2476,Table1[[#This Row],[post_position]]-1,$C$2:C2476,Table1[[#This Row],[topic_id]]))</f>
        <v>0</v>
      </c>
    </row>
    <row r="2477" spans="1:19" x14ac:dyDescent="0.25">
      <c r="A2477" s="7">
        <v>2511</v>
      </c>
      <c r="B2477" s="7">
        <v>1</v>
      </c>
      <c r="C2477" s="7">
        <v>643</v>
      </c>
      <c r="D2477" s="7">
        <v>24</v>
      </c>
      <c r="E2477" s="2"/>
      <c r="F2477" s="8">
        <v>40388.297615740739</v>
      </c>
      <c r="G2477" s="7">
        <v>0</v>
      </c>
      <c r="H2477" s="7">
        <v>2</v>
      </c>
      <c r="I2477" s="7" t="b">
        <f t="shared" si="114"/>
        <v>1</v>
      </c>
      <c r="J2477" s="7" t="b">
        <f t="shared" si="115"/>
        <v>1</v>
      </c>
      <c r="K2477" s="7">
        <f t="shared" si="116"/>
        <v>1</v>
      </c>
      <c r="L2477" s="7">
        <f>WEEKDAY(Table1[[#This Row],[post_time]])</f>
        <v>5</v>
      </c>
      <c r="M2477" s="7">
        <f>VLOOKUP(Table1[[#This Row],[topic_id]],'All Topics Data'!$A$2:$I$1243,8,FALSE)</f>
        <v>40387.959722222222</v>
      </c>
      <c r="N2477" s="7">
        <f>Table1[[#This Row],[Hui Reply?]]*(Table1[[#This Row],[post_time]]-Table1[[#This Row],[timestamp of previous reply]])</f>
        <v>0.33755787037080154</v>
      </c>
      <c r="O2477" s="3">
        <f>O2476+Table1[[#This Row],[Hui Reply?]]</f>
        <v>599</v>
      </c>
      <c r="P2477" s="19">
        <f>INT(Table1[[#This Row],[post_time]])</f>
        <v>40388</v>
      </c>
      <c r="Q2477" s="3" t="str">
        <f>IF(Table1[[#This Row],[Hui Reply?]],VLOOKUP(Table1[[#This Row],[topic_id]],'All Topics Data'!$A$2:$E$1243,5,FALSE),0)</f>
        <v>jcalvacca</v>
      </c>
      <c r="R2477" s="8">
        <f>Table1[[#This Row],[post_time]]+8/24</f>
        <v>40388.630949074075</v>
      </c>
      <c r="S2477" s="3">
        <f>IF(Table1[[#This Row],[post_position]]=1,0,SUMIFS($F$2:F2477,$H$2:H2477,Table1[[#This Row],[post_position]]-1,$C$2:C2477,Table1[[#This Row],[topic_id]]))</f>
        <v>40387.960057870368</v>
      </c>
    </row>
    <row r="2478" spans="1:19" x14ac:dyDescent="0.25">
      <c r="A2478" s="7">
        <v>2512</v>
      </c>
      <c r="B2478" s="7">
        <v>1</v>
      </c>
      <c r="C2478" s="7">
        <v>646</v>
      </c>
      <c r="D2478" s="7">
        <v>24</v>
      </c>
      <c r="F2478" s="8">
        <v>40388.304456018515</v>
      </c>
      <c r="G2478" s="7">
        <v>0</v>
      </c>
      <c r="H2478" s="7">
        <v>2</v>
      </c>
      <c r="I2478" s="7" t="b">
        <f t="shared" si="114"/>
        <v>1</v>
      </c>
      <c r="J2478" s="7" t="b">
        <f t="shared" si="115"/>
        <v>1</v>
      </c>
      <c r="K2478" s="7">
        <f t="shared" si="116"/>
        <v>1</v>
      </c>
      <c r="L2478" s="7">
        <f>WEEKDAY(Table1[[#This Row],[post_time]])</f>
        <v>5</v>
      </c>
      <c r="M2478" s="7">
        <f>VLOOKUP(Table1[[#This Row],[topic_id]],'All Topics Data'!$A$2:$I$1243,8,FALSE)</f>
        <v>40388.288888888892</v>
      </c>
      <c r="N2478" s="7">
        <f>Table1[[#This Row],[Hui Reply?]]*(Table1[[#This Row],[post_time]]-Table1[[#This Row],[timestamp of previous reply]])</f>
        <v>1.509259259182727E-2</v>
      </c>
      <c r="O2478" s="3">
        <f>O2477+Table1[[#This Row],[Hui Reply?]]</f>
        <v>600</v>
      </c>
      <c r="P2478" s="19">
        <f>INT(Table1[[#This Row],[post_time]])</f>
        <v>40388</v>
      </c>
      <c r="Q2478" s="3" t="str">
        <f>IF(Table1[[#This Row],[Hui Reply?]],VLOOKUP(Table1[[#This Row],[topic_id]],'All Topics Data'!$A$2:$E$1243,5,FALSE),0)</f>
        <v>Himanshu</v>
      </c>
      <c r="R2478" s="8">
        <f>Table1[[#This Row],[post_time]]+8/24</f>
        <v>40388.637789351851</v>
      </c>
      <c r="S2478" s="3">
        <f>IF(Table1[[#This Row],[post_position]]=1,0,SUMIFS($F$2:F2478,$H$2:H2478,Table1[[#This Row],[post_position]]-1,$C$2:C2478,Table1[[#This Row],[topic_id]]))</f>
        <v>40388.289363425924</v>
      </c>
    </row>
    <row r="2479" spans="1:19" x14ac:dyDescent="0.25">
      <c r="A2479" s="7">
        <v>2513</v>
      </c>
      <c r="B2479" s="7">
        <v>1</v>
      </c>
      <c r="C2479" s="7">
        <v>644</v>
      </c>
      <c r="D2479" s="7">
        <v>6616</v>
      </c>
      <c r="E2479" s="2"/>
      <c r="F2479" s="8">
        <v>40388.360300925924</v>
      </c>
      <c r="G2479" s="7">
        <v>0</v>
      </c>
      <c r="H2479" s="7">
        <v>4</v>
      </c>
      <c r="I2479" s="7" t="b">
        <f t="shared" si="114"/>
        <v>0</v>
      </c>
      <c r="J2479" s="7" t="b">
        <f t="shared" si="115"/>
        <v>1</v>
      </c>
      <c r="K2479" s="7">
        <f t="shared" si="116"/>
        <v>0</v>
      </c>
      <c r="L2479" s="7">
        <f>WEEKDAY(Table1[[#This Row],[post_time]])</f>
        <v>5</v>
      </c>
      <c r="M2479" s="7">
        <f>VLOOKUP(Table1[[#This Row],[topic_id]],'All Topics Data'!$A$2:$I$1243,8,FALSE)</f>
        <v>40388.046527777777</v>
      </c>
      <c r="N2479" s="7">
        <f>Table1[[#This Row],[Hui Reply?]]*(Table1[[#This Row],[post_time]]-Table1[[#This Row],[timestamp of previous reply]])</f>
        <v>0</v>
      </c>
      <c r="O2479" s="3">
        <f>O2478+Table1[[#This Row],[Hui Reply?]]</f>
        <v>600</v>
      </c>
      <c r="P2479" s="19">
        <f>INT(Table1[[#This Row],[post_time]])</f>
        <v>40388</v>
      </c>
      <c r="Q2479" s="3">
        <f>IF(Table1[[#This Row],[Hui Reply?]],VLOOKUP(Table1[[#This Row],[topic_id]],'All Topics Data'!$A$2:$E$1243,5,FALSE),0)</f>
        <v>0</v>
      </c>
      <c r="R2479" s="8">
        <f>Table1[[#This Row],[post_time]]+8/24</f>
        <v>40388.69363425926</v>
      </c>
      <c r="S2479" s="3">
        <f>IF(Table1[[#This Row],[post_position]]=1,0,SUMIFS($F$2:F2479,$H$2:H2479,Table1[[#This Row],[post_position]]-1,$C$2:C2479,Table1[[#This Row],[topic_id]]))</f>
        <v>40388.282546296294</v>
      </c>
    </row>
    <row r="2480" spans="1:19" x14ac:dyDescent="0.25">
      <c r="A2480" s="7">
        <v>2514</v>
      </c>
      <c r="B2480" s="7">
        <v>1</v>
      </c>
      <c r="C2480" s="7">
        <v>644</v>
      </c>
      <c r="D2480" s="7">
        <v>24</v>
      </c>
      <c r="F2480" s="8">
        <v>40388.399791666663</v>
      </c>
      <c r="G2480" s="7">
        <v>0</v>
      </c>
      <c r="H2480" s="7">
        <v>5</v>
      </c>
      <c r="I2480" s="7" t="b">
        <f t="shared" si="114"/>
        <v>1</v>
      </c>
      <c r="J2480" s="7" t="b">
        <f t="shared" si="115"/>
        <v>1</v>
      </c>
      <c r="K2480" s="7">
        <f t="shared" si="116"/>
        <v>1</v>
      </c>
      <c r="L2480" s="7">
        <f>WEEKDAY(Table1[[#This Row],[post_time]])</f>
        <v>5</v>
      </c>
      <c r="M2480" s="7">
        <f>VLOOKUP(Table1[[#This Row],[topic_id]],'All Topics Data'!$A$2:$I$1243,8,FALSE)</f>
        <v>40388.046527777777</v>
      </c>
      <c r="N2480" s="7">
        <f>Table1[[#This Row],[Hui Reply?]]*(Table1[[#This Row],[post_time]]-Table1[[#This Row],[timestamp of previous reply]])</f>
        <v>3.9490740738983732E-2</v>
      </c>
      <c r="O2480" s="3">
        <f>O2479+Table1[[#This Row],[Hui Reply?]]</f>
        <v>601</v>
      </c>
      <c r="P2480" s="19">
        <f>INT(Table1[[#This Row],[post_time]])</f>
        <v>40388</v>
      </c>
      <c r="Q2480" s="3" t="str">
        <f>IF(Table1[[#This Row],[Hui Reply?]],VLOOKUP(Table1[[#This Row],[topic_id]],'All Topics Data'!$A$2:$E$1243,5,FALSE),0)</f>
        <v>Himanshu</v>
      </c>
      <c r="R2480" s="8">
        <f>Table1[[#This Row],[post_time]]+8/24</f>
        <v>40388.733124999999</v>
      </c>
      <c r="S2480" s="3">
        <f>IF(Table1[[#This Row],[post_position]]=1,0,SUMIFS($F$2:F2480,$H$2:H2480,Table1[[#This Row],[post_position]]-1,$C$2:C2480,Table1[[#This Row],[topic_id]]))</f>
        <v>40388.360300925924</v>
      </c>
    </row>
    <row r="2481" spans="1:19" x14ac:dyDescent="0.25">
      <c r="A2481" s="7">
        <v>2515</v>
      </c>
      <c r="B2481" s="7">
        <v>1</v>
      </c>
      <c r="C2481" s="7">
        <v>647</v>
      </c>
      <c r="D2481" s="7">
        <v>6612</v>
      </c>
      <c r="E2481" s="2"/>
      <c r="F2481" s="8">
        <v>40388.427303240744</v>
      </c>
      <c r="G2481" s="7">
        <v>0</v>
      </c>
      <c r="H2481" s="7">
        <v>1</v>
      </c>
      <c r="I2481" s="7" t="b">
        <f t="shared" si="114"/>
        <v>0</v>
      </c>
      <c r="J2481" s="7" t="b">
        <f t="shared" si="115"/>
        <v>0</v>
      </c>
      <c r="K2481" s="7">
        <f t="shared" si="116"/>
        <v>0</v>
      </c>
      <c r="L2481" s="7">
        <f>WEEKDAY(Table1[[#This Row],[post_time]])</f>
        <v>5</v>
      </c>
      <c r="M2481" s="7">
        <f>VLOOKUP(Table1[[#This Row],[topic_id]],'All Topics Data'!$A$2:$I$1243,8,FALSE)</f>
        <v>40388.427083333336</v>
      </c>
      <c r="N2481" s="7">
        <f>Table1[[#This Row],[Hui Reply?]]*(Table1[[#This Row],[post_time]]-Table1[[#This Row],[timestamp of previous reply]])</f>
        <v>0</v>
      </c>
      <c r="O2481" s="3">
        <f>O2480+Table1[[#This Row],[Hui Reply?]]</f>
        <v>601</v>
      </c>
      <c r="P2481" s="19">
        <f>INT(Table1[[#This Row],[post_time]])</f>
        <v>40388</v>
      </c>
      <c r="Q2481" s="3">
        <f>IF(Table1[[#This Row],[Hui Reply?]],VLOOKUP(Table1[[#This Row],[topic_id]],'All Topics Data'!$A$2:$E$1243,5,FALSE),0)</f>
        <v>0</v>
      </c>
      <c r="R2481" s="8">
        <f>Table1[[#This Row],[post_time]]+8/24</f>
        <v>40388.760636574079</v>
      </c>
      <c r="S2481" s="3">
        <f>IF(Table1[[#This Row],[post_position]]=1,0,SUMIFS($F$2:F2481,$H$2:H2481,Table1[[#This Row],[post_position]]-1,$C$2:C2481,Table1[[#This Row],[topic_id]]))</f>
        <v>0</v>
      </c>
    </row>
    <row r="2482" spans="1:19" x14ac:dyDescent="0.25">
      <c r="A2482" s="7">
        <v>2516</v>
      </c>
      <c r="B2482" s="7">
        <v>1</v>
      </c>
      <c r="C2482" s="7">
        <v>647</v>
      </c>
      <c r="D2482" s="7">
        <v>24</v>
      </c>
      <c r="E2482" s="2"/>
      <c r="F2482" s="8">
        <v>40388.443495370368</v>
      </c>
      <c r="G2482" s="7">
        <v>0</v>
      </c>
      <c r="H2482" s="7">
        <v>2</v>
      </c>
      <c r="I2482" s="7" t="b">
        <f t="shared" si="114"/>
        <v>1</v>
      </c>
      <c r="J2482" s="7" t="b">
        <f t="shared" si="115"/>
        <v>1</v>
      </c>
      <c r="K2482" s="7">
        <f t="shared" si="116"/>
        <v>1</v>
      </c>
      <c r="L2482" s="7">
        <f>WEEKDAY(Table1[[#This Row],[post_time]])</f>
        <v>5</v>
      </c>
      <c r="M2482" s="7">
        <f>VLOOKUP(Table1[[#This Row],[topic_id]],'All Topics Data'!$A$2:$I$1243,8,FALSE)</f>
        <v>40388.427083333336</v>
      </c>
      <c r="N2482" s="7">
        <f>Table1[[#This Row],[Hui Reply?]]*(Table1[[#This Row],[post_time]]-Table1[[#This Row],[timestamp of previous reply]])</f>
        <v>1.6192129623959772E-2</v>
      </c>
      <c r="O2482" s="3">
        <f>O2481+Table1[[#This Row],[Hui Reply?]]</f>
        <v>602</v>
      </c>
      <c r="P2482" s="19">
        <f>INT(Table1[[#This Row],[post_time]])</f>
        <v>40388</v>
      </c>
      <c r="Q2482" s="3" t="str">
        <f>IF(Table1[[#This Row],[Hui Reply?]],VLOOKUP(Table1[[#This Row],[topic_id]],'All Topics Data'!$A$2:$E$1243,5,FALSE),0)</f>
        <v>Nilesh Karhade</v>
      </c>
      <c r="R2482" s="8">
        <f>Table1[[#This Row],[post_time]]+8/24</f>
        <v>40388.776828703703</v>
      </c>
      <c r="S2482" s="3">
        <f>IF(Table1[[#This Row],[post_position]]=1,0,SUMIFS($F$2:F2482,$H$2:H2482,Table1[[#This Row],[post_position]]-1,$C$2:C2482,Table1[[#This Row],[topic_id]]))</f>
        <v>40388.427303240744</v>
      </c>
    </row>
    <row r="2483" spans="1:19" x14ac:dyDescent="0.25">
      <c r="A2483" s="7">
        <v>2517</v>
      </c>
      <c r="B2483" s="7">
        <v>1</v>
      </c>
      <c r="C2483" s="7">
        <v>647</v>
      </c>
      <c r="D2483" s="7">
        <v>6612</v>
      </c>
      <c r="E2483" s="2"/>
      <c r="F2483" s="8">
        <v>40388.501759259256</v>
      </c>
      <c r="G2483" s="7">
        <v>0</v>
      </c>
      <c r="H2483" s="7">
        <v>3</v>
      </c>
      <c r="I2483" s="7" t="b">
        <f t="shared" si="114"/>
        <v>0</v>
      </c>
      <c r="J2483" s="7" t="b">
        <f t="shared" si="115"/>
        <v>1</v>
      </c>
      <c r="K2483" s="7">
        <f t="shared" si="116"/>
        <v>0</v>
      </c>
      <c r="L2483" s="7">
        <f>WEEKDAY(Table1[[#This Row],[post_time]])</f>
        <v>5</v>
      </c>
      <c r="M2483" s="7">
        <f>VLOOKUP(Table1[[#This Row],[topic_id]],'All Topics Data'!$A$2:$I$1243,8,FALSE)</f>
        <v>40388.427083333336</v>
      </c>
      <c r="N2483" s="7">
        <f>Table1[[#This Row],[Hui Reply?]]*(Table1[[#This Row],[post_time]]-Table1[[#This Row],[timestamp of previous reply]])</f>
        <v>0</v>
      </c>
      <c r="O2483" s="3">
        <f>O2482+Table1[[#This Row],[Hui Reply?]]</f>
        <v>602</v>
      </c>
      <c r="P2483" s="19">
        <f>INT(Table1[[#This Row],[post_time]])</f>
        <v>40388</v>
      </c>
      <c r="Q2483" s="3">
        <f>IF(Table1[[#This Row],[Hui Reply?]],VLOOKUP(Table1[[#This Row],[topic_id]],'All Topics Data'!$A$2:$E$1243,5,FALSE),0)</f>
        <v>0</v>
      </c>
      <c r="R2483" s="8">
        <f>Table1[[#This Row],[post_time]]+8/24</f>
        <v>40388.835092592592</v>
      </c>
      <c r="S2483" s="3">
        <f>IF(Table1[[#This Row],[post_position]]=1,0,SUMIFS($F$2:F2483,$H$2:H2483,Table1[[#This Row],[post_position]]-1,$C$2:C2483,Table1[[#This Row],[topic_id]]))</f>
        <v>40388.443495370368</v>
      </c>
    </row>
    <row r="2484" spans="1:19" x14ac:dyDescent="0.25">
      <c r="A2484" s="7">
        <v>2518</v>
      </c>
      <c r="B2484" s="7">
        <v>1</v>
      </c>
      <c r="C2484" s="7">
        <v>647</v>
      </c>
      <c r="D2484" s="7">
        <v>24</v>
      </c>
      <c r="E2484" s="2"/>
      <c r="F2484" s="8">
        <v>40388.517974537041</v>
      </c>
      <c r="G2484" s="7">
        <v>0</v>
      </c>
      <c r="H2484" s="7">
        <v>4</v>
      </c>
      <c r="I2484" s="7" t="b">
        <f t="shared" si="114"/>
        <v>1</v>
      </c>
      <c r="J2484" s="7" t="b">
        <f t="shared" si="115"/>
        <v>1</v>
      </c>
      <c r="K2484" s="7">
        <f t="shared" si="116"/>
        <v>1</v>
      </c>
      <c r="L2484" s="7">
        <f>WEEKDAY(Table1[[#This Row],[post_time]])</f>
        <v>5</v>
      </c>
      <c r="M2484" s="7">
        <f>VLOOKUP(Table1[[#This Row],[topic_id]],'All Topics Data'!$A$2:$I$1243,8,FALSE)</f>
        <v>40388.427083333336</v>
      </c>
      <c r="N2484" s="7">
        <f>Table1[[#This Row],[Hui Reply?]]*(Table1[[#This Row],[post_time]]-Table1[[#This Row],[timestamp of previous reply]])</f>
        <v>1.6215277784795035E-2</v>
      </c>
      <c r="O2484" s="3">
        <f>O2483+Table1[[#This Row],[Hui Reply?]]</f>
        <v>603</v>
      </c>
      <c r="P2484" s="19">
        <f>INT(Table1[[#This Row],[post_time]])</f>
        <v>40388</v>
      </c>
      <c r="Q2484" s="3" t="str">
        <f>IF(Table1[[#This Row],[Hui Reply?]],VLOOKUP(Table1[[#This Row],[topic_id]],'All Topics Data'!$A$2:$E$1243,5,FALSE),0)</f>
        <v>Nilesh Karhade</v>
      </c>
      <c r="R2484" s="8">
        <f>Table1[[#This Row],[post_time]]+8/24</f>
        <v>40388.851307870376</v>
      </c>
      <c r="S2484" s="3">
        <f>IF(Table1[[#This Row],[post_position]]=1,0,SUMIFS($F$2:F2484,$H$2:H2484,Table1[[#This Row],[post_position]]-1,$C$2:C2484,Table1[[#This Row],[topic_id]]))</f>
        <v>40388.501759259256</v>
      </c>
    </row>
    <row r="2485" spans="1:19" x14ac:dyDescent="0.25">
      <c r="A2485" s="7">
        <v>2519</v>
      </c>
      <c r="B2485" s="7">
        <v>1</v>
      </c>
      <c r="C2485" s="7">
        <v>643</v>
      </c>
      <c r="D2485" s="7">
        <v>3108</v>
      </c>
      <c r="E2485" s="2"/>
      <c r="F2485" s="8">
        <v>40388.559351851851</v>
      </c>
      <c r="G2485" s="7">
        <v>0</v>
      </c>
      <c r="H2485" s="7">
        <v>3</v>
      </c>
      <c r="I2485" s="7" t="b">
        <f t="shared" si="114"/>
        <v>0</v>
      </c>
      <c r="J2485" s="7" t="b">
        <f t="shared" si="115"/>
        <v>1</v>
      </c>
      <c r="K2485" s="7">
        <f t="shared" si="116"/>
        <v>0</v>
      </c>
      <c r="L2485" s="7">
        <f>WEEKDAY(Table1[[#This Row],[post_time]])</f>
        <v>5</v>
      </c>
      <c r="M2485" s="7">
        <f>VLOOKUP(Table1[[#This Row],[topic_id]],'All Topics Data'!$A$2:$I$1243,8,FALSE)</f>
        <v>40387.959722222222</v>
      </c>
      <c r="N2485" s="7">
        <f>Table1[[#This Row],[Hui Reply?]]*(Table1[[#This Row],[post_time]]-Table1[[#This Row],[timestamp of previous reply]])</f>
        <v>0</v>
      </c>
      <c r="O2485" s="3">
        <f>O2484+Table1[[#This Row],[Hui Reply?]]</f>
        <v>603</v>
      </c>
      <c r="P2485" s="19">
        <f>INT(Table1[[#This Row],[post_time]])</f>
        <v>40388</v>
      </c>
      <c r="Q2485" s="3">
        <f>IF(Table1[[#This Row],[Hui Reply?]],VLOOKUP(Table1[[#This Row],[topic_id]],'All Topics Data'!$A$2:$E$1243,5,FALSE),0)</f>
        <v>0</v>
      </c>
      <c r="R2485" s="8">
        <f>Table1[[#This Row],[post_time]]+8/24</f>
        <v>40388.892685185187</v>
      </c>
      <c r="S2485" s="3">
        <f>IF(Table1[[#This Row],[post_position]]=1,0,SUMIFS($F$2:F2485,$H$2:H2485,Table1[[#This Row],[post_position]]-1,$C$2:C2485,Table1[[#This Row],[topic_id]]))</f>
        <v>40388.297615740739</v>
      </c>
    </row>
    <row r="2486" spans="1:19" x14ac:dyDescent="0.25">
      <c r="A2486" s="7">
        <v>2520</v>
      </c>
      <c r="B2486" s="7">
        <v>1</v>
      </c>
      <c r="C2486" s="7">
        <v>643</v>
      </c>
      <c r="D2486" s="7">
        <v>24</v>
      </c>
      <c r="F2486" s="8">
        <v>40388.565057870372</v>
      </c>
      <c r="G2486" s="7">
        <v>0</v>
      </c>
      <c r="H2486" s="7">
        <v>4</v>
      </c>
      <c r="I2486" s="7" t="b">
        <f t="shared" si="114"/>
        <v>1</v>
      </c>
      <c r="J2486" s="7" t="b">
        <f t="shared" si="115"/>
        <v>1</v>
      </c>
      <c r="K2486" s="7">
        <f t="shared" si="116"/>
        <v>1</v>
      </c>
      <c r="L2486" s="7">
        <f>WEEKDAY(Table1[[#This Row],[post_time]])</f>
        <v>5</v>
      </c>
      <c r="M2486" s="7">
        <f>VLOOKUP(Table1[[#This Row],[topic_id]],'All Topics Data'!$A$2:$I$1243,8,FALSE)</f>
        <v>40387.959722222222</v>
      </c>
      <c r="N2486" s="7">
        <f>Table1[[#This Row],[Hui Reply?]]*(Table1[[#This Row],[post_time]]-Table1[[#This Row],[timestamp of previous reply]])</f>
        <v>5.7060185208683833E-3</v>
      </c>
      <c r="O2486" s="3">
        <f>O2485+Table1[[#This Row],[Hui Reply?]]</f>
        <v>604</v>
      </c>
      <c r="P2486" s="19">
        <f>INT(Table1[[#This Row],[post_time]])</f>
        <v>40388</v>
      </c>
      <c r="Q2486" s="3" t="str">
        <f>IF(Table1[[#This Row],[Hui Reply?]],VLOOKUP(Table1[[#This Row],[topic_id]],'All Topics Data'!$A$2:$E$1243,5,FALSE),0)</f>
        <v>jcalvacca</v>
      </c>
      <c r="R2486" s="8">
        <f>Table1[[#This Row],[post_time]]+8/24</f>
        <v>40388.898391203707</v>
      </c>
      <c r="S2486" s="3">
        <f>IF(Table1[[#This Row],[post_position]]=1,0,SUMIFS($F$2:F2486,$H$2:H2486,Table1[[#This Row],[post_position]]-1,$C$2:C2486,Table1[[#This Row],[topic_id]]))</f>
        <v>40388.559351851851</v>
      </c>
    </row>
    <row r="2487" spans="1:19" x14ac:dyDescent="0.25">
      <c r="A2487" s="7">
        <v>2521</v>
      </c>
      <c r="B2487" s="7">
        <v>1</v>
      </c>
      <c r="C2487" s="7">
        <v>647</v>
      </c>
      <c r="D2487" s="7">
        <v>6612</v>
      </c>
      <c r="E2487" s="2"/>
      <c r="F2487" s="8">
        <v>40388.56795138889</v>
      </c>
      <c r="G2487" s="7">
        <v>0</v>
      </c>
      <c r="H2487" s="7">
        <v>5</v>
      </c>
      <c r="I2487" s="7" t="b">
        <f t="shared" si="114"/>
        <v>0</v>
      </c>
      <c r="J2487" s="7" t="b">
        <f t="shared" si="115"/>
        <v>1</v>
      </c>
      <c r="K2487" s="7">
        <f t="shared" si="116"/>
        <v>0</v>
      </c>
      <c r="L2487" s="7">
        <f>WEEKDAY(Table1[[#This Row],[post_time]])</f>
        <v>5</v>
      </c>
      <c r="M2487" s="7">
        <f>VLOOKUP(Table1[[#This Row],[topic_id]],'All Topics Data'!$A$2:$I$1243,8,FALSE)</f>
        <v>40388.427083333336</v>
      </c>
      <c r="N2487" s="7">
        <f>Table1[[#This Row],[Hui Reply?]]*(Table1[[#This Row],[post_time]]-Table1[[#This Row],[timestamp of previous reply]])</f>
        <v>0</v>
      </c>
      <c r="O2487" s="3">
        <f>O2486+Table1[[#This Row],[Hui Reply?]]</f>
        <v>604</v>
      </c>
      <c r="P2487" s="19">
        <f>INT(Table1[[#This Row],[post_time]])</f>
        <v>40388</v>
      </c>
      <c r="Q2487" s="3">
        <f>IF(Table1[[#This Row],[Hui Reply?]],VLOOKUP(Table1[[#This Row],[topic_id]],'All Topics Data'!$A$2:$E$1243,5,FALSE),0)</f>
        <v>0</v>
      </c>
      <c r="R2487" s="8">
        <f>Table1[[#This Row],[post_time]]+8/24</f>
        <v>40388.901284722226</v>
      </c>
      <c r="S2487" s="3">
        <f>IF(Table1[[#This Row],[post_position]]=1,0,SUMIFS($F$2:F2487,$H$2:H2487,Table1[[#This Row],[post_position]]-1,$C$2:C2487,Table1[[#This Row],[topic_id]]))</f>
        <v>40388.517974537041</v>
      </c>
    </row>
    <row r="2488" spans="1:19" x14ac:dyDescent="0.25">
      <c r="A2488" s="7">
        <v>2522</v>
      </c>
      <c r="B2488" s="7">
        <v>1</v>
      </c>
      <c r="C2488" s="7">
        <v>643</v>
      </c>
      <c r="D2488" s="7">
        <v>3108</v>
      </c>
      <c r="F2488" s="8">
        <v>40388.618935185186</v>
      </c>
      <c r="G2488" s="7">
        <v>0</v>
      </c>
      <c r="H2488" s="7">
        <v>5</v>
      </c>
      <c r="I2488" s="7" t="b">
        <f t="shared" si="114"/>
        <v>0</v>
      </c>
      <c r="J2488" s="7" t="b">
        <f t="shared" si="115"/>
        <v>1</v>
      </c>
      <c r="K2488" s="7">
        <f t="shared" si="116"/>
        <v>0</v>
      </c>
      <c r="L2488" s="7">
        <f>WEEKDAY(Table1[[#This Row],[post_time]])</f>
        <v>5</v>
      </c>
      <c r="M2488" s="7">
        <f>VLOOKUP(Table1[[#This Row],[topic_id]],'All Topics Data'!$A$2:$I$1243,8,FALSE)</f>
        <v>40387.959722222222</v>
      </c>
      <c r="N2488" s="7">
        <f>Table1[[#This Row],[Hui Reply?]]*(Table1[[#This Row],[post_time]]-Table1[[#This Row],[timestamp of previous reply]])</f>
        <v>0</v>
      </c>
      <c r="O2488" s="3">
        <f>O2487+Table1[[#This Row],[Hui Reply?]]</f>
        <v>604</v>
      </c>
      <c r="P2488" s="19">
        <f>INT(Table1[[#This Row],[post_time]])</f>
        <v>40388</v>
      </c>
      <c r="Q2488" s="3">
        <f>IF(Table1[[#This Row],[Hui Reply?]],VLOOKUP(Table1[[#This Row],[topic_id]],'All Topics Data'!$A$2:$E$1243,5,FALSE),0)</f>
        <v>0</v>
      </c>
      <c r="R2488" s="8">
        <f>Table1[[#This Row],[post_time]]+8/24</f>
        <v>40388.952268518522</v>
      </c>
      <c r="S2488" s="3">
        <f>IF(Table1[[#This Row],[post_position]]=1,0,SUMIFS($F$2:F2488,$H$2:H2488,Table1[[#This Row],[post_position]]-1,$C$2:C2488,Table1[[#This Row],[topic_id]]))</f>
        <v>40388.565057870372</v>
      </c>
    </row>
    <row r="2489" spans="1:19" x14ac:dyDescent="0.25">
      <c r="A2489" s="7">
        <v>2523</v>
      </c>
      <c r="B2489" s="7">
        <v>1</v>
      </c>
      <c r="C2489" s="7">
        <v>648</v>
      </c>
      <c r="D2489" s="7">
        <v>6561</v>
      </c>
      <c r="E2489" s="2"/>
      <c r="F2489" s="8">
        <v>40388.664629629631</v>
      </c>
      <c r="G2489" s="7">
        <v>0</v>
      </c>
      <c r="H2489" s="7">
        <v>1</v>
      </c>
      <c r="I2489" s="7" t="b">
        <f t="shared" si="114"/>
        <v>0</v>
      </c>
      <c r="J2489" s="7" t="b">
        <f t="shared" si="115"/>
        <v>0</v>
      </c>
      <c r="K2489" s="7">
        <f t="shared" si="116"/>
        <v>0</v>
      </c>
      <c r="L2489" s="7">
        <f>WEEKDAY(Table1[[#This Row],[post_time]])</f>
        <v>5</v>
      </c>
      <c r="M2489" s="7">
        <f>VLOOKUP(Table1[[#This Row],[topic_id]],'All Topics Data'!$A$2:$I$1243,8,FALSE)</f>
        <v>40388.664583333331</v>
      </c>
      <c r="N2489" s="7">
        <f>Table1[[#This Row],[Hui Reply?]]*(Table1[[#This Row],[post_time]]-Table1[[#This Row],[timestamp of previous reply]])</f>
        <v>0</v>
      </c>
      <c r="O2489" s="3">
        <f>O2488+Table1[[#This Row],[Hui Reply?]]</f>
        <v>604</v>
      </c>
      <c r="P2489" s="19">
        <f>INT(Table1[[#This Row],[post_time]])</f>
        <v>40388</v>
      </c>
      <c r="Q2489" s="3">
        <f>IF(Table1[[#This Row],[Hui Reply?]],VLOOKUP(Table1[[#This Row],[topic_id]],'All Topics Data'!$A$2:$E$1243,5,FALSE),0)</f>
        <v>0</v>
      </c>
      <c r="R2489" s="8">
        <f>Table1[[#This Row],[post_time]]+8/24</f>
        <v>40388.997962962967</v>
      </c>
      <c r="S2489" s="3">
        <f>IF(Table1[[#This Row],[post_position]]=1,0,SUMIFS($F$2:F2489,$H$2:H2489,Table1[[#This Row],[post_position]]-1,$C$2:C2489,Table1[[#This Row],[topic_id]]))</f>
        <v>0</v>
      </c>
    </row>
    <row r="2490" spans="1:19" x14ac:dyDescent="0.25">
      <c r="A2490" s="7">
        <v>2524</v>
      </c>
      <c r="B2490" s="7">
        <v>1</v>
      </c>
      <c r="C2490" s="7">
        <v>648</v>
      </c>
      <c r="D2490" s="7">
        <v>2865</v>
      </c>
      <c r="F2490" s="8">
        <v>40388.722094907411</v>
      </c>
      <c r="G2490" s="7">
        <v>0</v>
      </c>
      <c r="H2490" s="7">
        <v>2</v>
      </c>
      <c r="I2490" s="7" t="b">
        <f t="shared" si="114"/>
        <v>0</v>
      </c>
      <c r="J2490" s="7" t="b">
        <f t="shared" si="115"/>
        <v>1</v>
      </c>
      <c r="K2490" s="7">
        <f t="shared" si="116"/>
        <v>0</v>
      </c>
      <c r="L2490" s="7">
        <f>WEEKDAY(Table1[[#This Row],[post_time]])</f>
        <v>5</v>
      </c>
      <c r="M2490" s="7">
        <f>VLOOKUP(Table1[[#This Row],[topic_id]],'All Topics Data'!$A$2:$I$1243,8,FALSE)</f>
        <v>40388.664583333331</v>
      </c>
      <c r="N2490" s="7">
        <f>Table1[[#This Row],[Hui Reply?]]*(Table1[[#This Row],[post_time]]-Table1[[#This Row],[timestamp of previous reply]])</f>
        <v>0</v>
      </c>
      <c r="O2490" s="3">
        <f>O2489+Table1[[#This Row],[Hui Reply?]]</f>
        <v>604</v>
      </c>
      <c r="P2490" s="19">
        <f>INT(Table1[[#This Row],[post_time]])</f>
        <v>40388</v>
      </c>
      <c r="Q2490" s="3">
        <f>IF(Table1[[#This Row],[Hui Reply?]],VLOOKUP(Table1[[#This Row],[topic_id]],'All Topics Data'!$A$2:$E$1243,5,FALSE),0)</f>
        <v>0</v>
      </c>
      <c r="R2490" s="8">
        <f>Table1[[#This Row],[post_time]]+8/24</f>
        <v>40389.055428240747</v>
      </c>
      <c r="S2490" s="3">
        <f>IF(Table1[[#This Row],[post_position]]=1,0,SUMIFS($F$2:F2490,$H$2:H2490,Table1[[#This Row],[post_position]]-1,$C$2:C2490,Table1[[#This Row],[topic_id]]))</f>
        <v>40388.664629629631</v>
      </c>
    </row>
    <row r="2491" spans="1:19" x14ac:dyDescent="0.25">
      <c r="A2491" s="7">
        <v>2525</v>
      </c>
      <c r="B2491" s="7">
        <v>1</v>
      </c>
      <c r="C2491" s="7">
        <v>648</v>
      </c>
      <c r="D2491" s="7">
        <v>6561</v>
      </c>
      <c r="E2491" s="2"/>
      <c r="F2491" s="8">
        <v>40388.734282407408</v>
      </c>
      <c r="G2491" s="7">
        <v>0</v>
      </c>
      <c r="H2491" s="7">
        <v>3</v>
      </c>
      <c r="I2491" s="7" t="b">
        <f t="shared" si="114"/>
        <v>0</v>
      </c>
      <c r="J2491" s="7" t="b">
        <f t="shared" si="115"/>
        <v>1</v>
      </c>
      <c r="K2491" s="7">
        <f t="shared" si="116"/>
        <v>0</v>
      </c>
      <c r="L2491" s="7">
        <f>WEEKDAY(Table1[[#This Row],[post_time]])</f>
        <v>5</v>
      </c>
      <c r="M2491" s="7">
        <f>VLOOKUP(Table1[[#This Row],[topic_id]],'All Topics Data'!$A$2:$I$1243,8,FALSE)</f>
        <v>40388.664583333331</v>
      </c>
      <c r="N2491" s="7">
        <f>Table1[[#This Row],[Hui Reply?]]*(Table1[[#This Row],[post_time]]-Table1[[#This Row],[timestamp of previous reply]])</f>
        <v>0</v>
      </c>
      <c r="O2491" s="3">
        <f>O2490+Table1[[#This Row],[Hui Reply?]]</f>
        <v>604</v>
      </c>
      <c r="P2491" s="19">
        <f>INT(Table1[[#This Row],[post_time]])</f>
        <v>40388</v>
      </c>
      <c r="Q2491" s="3">
        <f>IF(Table1[[#This Row],[Hui Reply?]],VLOOKUP(Table1[[#This Row],[topic_id]],'All Topics Data'!$A$2:$E$1243,5,FALSE),0)</f>
        <v>0</v>
      </c>
      <c r="R2491" s="8">
        <f>Table1[[#This Row],[post_time]]+8/24</f>
        <v>40389.067615740743</v>
      </c>
      <c r="S2491" s="3">
        <f>IF(Table1[[#This Row],[post_position]]=1,0,SUMIFS($F$2:F2491,$H$2:H2491,Table1[[#This Row],[post_position]]-1,$C$2:C2491,Table1[[#This Row],[topic_id]]))</f>
        <v>40388.722094907411</v>
      </c>
    </row>
    <row r="2492" spans="1:19" x14ac:dyDescent="0.25">
      <c r="A2492" s="7">
        <v>2526</v>
      </c>
      <c r="B2492" s="7">
        <v>1</v>
      </c>
      <c r="C2492" s="7">
        <v>648</v>
      </c>
      <c r="D2492" s="7">
        <v>2865</v>
      </c>
      <c r="E2492" s="2"/>
      <c r="F2492" s="8">
        <v>40388.916064814817</v>
      </c>
      <c r="G2492" s="7">
        <v>0</v>
      </c>
      <c r="H2492" s="7">
        <v>4</v>
      </c>
      <c r="I2492" s="7" t="b">
        <f t="shared" si="114"/>
        <v>0</v>
      </c>
      <c r="J2492" s="7" t="b">
        <f t="shared" si="115"/>
        <v>1</v>
      </c>
      <c r="K2492" s="7">
        <f t="shared" si="116"/>
        <v>0</v>
      </c>
      <c r="L2492" s="7">
        <f>WEEKDAY(Table1[[#This Row],[post_time]])</f>
        <v>5</v>
      </c>
      <c r="M2492" s="7">
        <f>VLOOKUP(Table1[[#This Row],[topic_id]],'All Topics Data'!$A$2:$I$1243,8,FALSE)</f>
        <v>40388.664583333331</v>
      </c>
      <c r="N2492" s="7">
        <f>Table1[[#This Row],[Hui Reply?]]*(Table1[[#This Row],[post_time]]-Table1[[#This Row],[timestamp of previous reply]])</f>
        <v>0</v>
      </c>
      <c r="O2492" s="3">
        <f>O2491+Table1[[#This Row],[Hui Reply?]]</f>
        <v>604</v>
      </c>
      <c r="P2492" s="19">
        <f>INT(Table1[[#This Row],[post_time]])</f>
        <v>40388</v>
      </c>
      <c r="Q2492" s="3">
        <f>IF(Table1[[#This Row],[Hui Reply?]],VLOOKUP(Table1[[#This Row],[topic_id]],'All Topics Data'!$A$2:$E$1243,5,FALSE),0)</f>
        <v>0</v>
      </c>
      <c r="R2492" s="8">
        <f>Table1[[#This Row],[post_time]]+8/24</f>
        <v>40389.249398148153</v>
      </c>
      <c r="S2492" s="3">
        <f>IF(Table1[[#This Row],[post_position]]=1,0,SUMIFS($F$2:F2492,$H$2:H2492,Table1[[#This Row],[post_position]]-1,$C$2:C2492,Table1[[#This Row],[topic_id]]))</f>
        <v>40388.734282407408</v>
      </c>
    </row>
    <row r="2493" spans="1:19" x14ac:dyDescent="0.25">
      <c r="A2493" s="7">
        <v>2527</v>
      </c>
      <c r="B2493" s="7">
        <v>1</v>
      </c>
      <c r="C2493" s="7">
        <v>648</v>
      </c>
      <c r="D2493" s="7">
        <v>6561</v>
      </c>
      <c r="E2493" s="2"/>
      <c r="F2493" s="8">
        <v>40388.929467592592</v>
      </c>
      <c r="G2493" s="7">
        <v>0</v>
      </c>
      <c r="H2493" s="7">
        <v>5</v>
      </c>
      <c r="I2493" s="7" t="b">
        <f t="shared" si="114"/>
        <v>0</v>
      </c>
      <c r="J2493" s="7" t="b">
        <f t="shared" si="115"/>
        <v>1</v>
      </c>
      <c r="K2493" s="7">
        <f t="shared" si="116"/>
        <v>0</v>
      </c>
      <c r="L2493" s="7">
        <f>WEEKDAY(Table1[[#This Row],[post_time]])</f>
        <v>5</v>
      </c>
      <c r="M2493" s="7">
        <f>VLOOKUP(Table1[[#This Row],[topic_id]],'All Topics Data'!$A$2:$I$1243,8,FALSE)</f>
        <v>40388.664583333331</v>
      </c>
      <c r="N2493" s="7">
        <f>Table1[[#This Row],[Hui Reply?]]*(Table1[[#This Row],[post_time]]-Table1[[#This Row],[timestamp of previous reply]])</f>
        <v>0</v>
      </c>
      <c r="O2493" s="3">
        <f>O2492+Table1[[#This Row],[Hui Reply?]]</f>
        <v>604</v>
      </c>
      <c r="P2493" s="19">
        <f>INT(Table1[[#This Row],[post_time]])</f>
        <v>40388</v>
      </c>
      <c r="Q2493" s="3">
        <f>IF(Table1[[#This Row],[Hui Reply?]],VLOOKUP(Table1[[#This Row],[topic_id]],'All Topics Data'!$A$2:$E$1243,5,FALSE),0)</f>
        <v>0</v>
      </c>
      <c r="R2493" s="8">
        <f>Table1[[#This Row],[post_time]]+8/24</f>
        <v>40389.262800925928</v>
      </c>
      <c r="S2493" s="3">
        <f>IF(Table1[[#This Row],[post_position]]=1,0,SUMIFS($F$2:F2493,$H$2:H2493,Table1[[#This Row],[post_position]]-1,$C$2:C2493,Table1[[#This Row],[topic_id]]))</f>
        <v>40388.916064814817</v>
      </c>
    </row>
    <row r="2494" spans="1:19" x14ac:dyDescent="0.25">
      <c r="A2494" s="7">
        <v>2528</v>
      </c>
      <c r="B2494" s="7">
        <v>1</v>
      </c>
      <c r="C2494" s="7">
        <v>648</v>
      </c>
      <c r="D2494" s="7">
        <v>6611</v>
      </c>
      <c r="F2494" s="8">
        <v>40389.203946759262</v>
      </c>
      <c r="G2494" s="7">
        <v>0</v>
      </c>
      <c r="H2494" s="7">
        <v>6</v>
      </c>
      <c r="I2494" s="7" t="b">
        <f t="shared" si="114"/>
        <v>0</v>
      </c>
      <c r="J2494" s="7" t="b">
        <f t="shared" si="115"/>
        <v>1</v>
      </c>
      <c r="K2494" s="7">
        <f t="shared" si="116"/>
        <v>0</v>
      </c>
      <c r="L2494" s="7">
        <f>WEEKDAY(Table1[[#This Row],[post_time]])</f>
        <v>6</v>
      </c>
      <c r="M2494" s="7">
        <f>VLOOKUP(Table1[[#This Row],[topic_id]],'All Topics Data'!$A$2:$I$1243,8,FALSE)</f>
        <v>40388.664583333331</v>
      </c>
      <c r="N2494" s="7">
        <f>Table1[[#This Row],[Hui Reply?]]*(Table1[[#This Row],[post_time]]-Table1[[#This Row],[timestamp of previous reply]])</f>
        <v>0</v>
      </c>
      <c r="O2494" s="3">
        <f>O2493+Table1[[#This Row],[Hui Reply?]]</f>
        <v>604</v>
      </c>
      <c r="P2494" s="19">
        <f>INT(Table1[[#This Row],[post_time]])</f>
        <v>40389</v>
      </c>
      <c r="Q2494" s="3">
        <f>IF(Table1[[#This Row],[Hui Reply?]],VLOOKUP(Table1[[#This Row],[topic_id]],'All Topics Data'!$A$2:$E$1243,5,FALSE),0)</f>
        <v>0</v>
      </c>
      <c r="R2494" s="8">
        <f>Table1[[#This Row],[post_time]]+8/24</f>
        <v>40389.537280092598</v>
      </c>
      <c r="S2494" s="3">
        <f>IF(Table1[[#This Row],[post_position]]=1,0,SUMIFS($F$2:F2494,$H$2:H2494,Table1[[#This Row],[post_position]]-1,$C$2:C2494,Table1[[#This Row],[topic_id]]))</f>
        <v>40388.929467592592</v>
      </c>
    </row>
    <row r="2495" spans="1:19" x14ac:dyDescent="0.25">
      <c r="A2495" s="7">
        <v>2529</v>
      </c>
      <c r="B2495" s="7">
        <v>1</v>
      </c>
      <c r="C2495" s="7">
        <v>649</v>
      </c>
      <c r="D2495" s="7">
        <v>6617</v>
      </c>
      <c r="E2495" s="2"/>
      <c r="F2495" s="8">
        <v>40389.303518518522</v>
      </c>
      <c r="G2495" s="7">
        <v>0</v>
      </c>
      <c r="H2495" s="7">
        <v>1</v>
      </c>
      <c r="I2495" s="7" t="b">
        <f t="shared" si="114"/>
        <v>0</v>
      </c>
      <c r="J2495" s="7" t="b">
        <f t="shared" si="115"/>
        <v>0</v>
      </c>
      <c r="K2495" s="7">
        <f t="shared" si="116"/>
        <v>0</v>
      </c>
      <c r="L2495" s="7">
        <f>WEEKDAY(Table1[[#This Row],[post_time]])</f>
        <v>6</v>
      </c>
      <c r="M2495" s="7">
        <f>VLOOKUP(Table1[[#This Row],[topic_id]],'All Topics Data'!$A$2:$I$1243,8,FALSE)</f>
        <v>40389.303472222222</v>
      </c>
      <c r="N2495" s="7">
        <f>Table1[[#This Row],[Hui Reply?]]*(Table1[[#This Row],[post_time]]-Table1[[#This Row],[timestamp of previous reply]])</f>
        <v>0</v>
      </c>
      <c r="O2495" s="3">
        <f>O2494+Table1[[#This Row],[Hui Reply?]]</f>
        <v>604</v>
      </c>
      <c r="P2495" s="19">
        <f>INT(Table1[[#This Row],[post_time]])</f>
        <v>40389</v>
      </c>
      <c r="Q2495" s="3">
        <f>IF(Table1[[#This Row],[Hui Reply?]],VLOOKUP(Table1[[#This Row],[topic_id]],'All Topics Data'!$A$2:$E$1243,5,FALSE),0)</f>
        <v>0</v>
      </c>
      <c r="R2495" s="8">
        <f>Table1[[#This Row],[post_time]]+8/24</f>
        <v>40389.636851851858</v>
      </c>
      <c r="S2495" s="3">
        <f>IF(Table1[[#This Row],[post_position]]=1,0,SUMIFS($F$2:F2495,$H$2:H2495,Table1[[#This Row],[post_position]]-1,$C$2:C2495,Table1[[#This Row],[topic_id]]))</f>
        <v>0</v>
      </c>
    </row>
    <row r="2496" spans="1:19" x14ac:dyDescent="0.25">
      <c r="A2496" s="7">
        <v>2530</v>
      </c>
      <c r="B2496" s="7">
        <v>1</v>
      </c>
      <c r="C2496" s="7">
        <v>649</v>
      </c>
      <c r="D2496" s="7">
        <v>24</v>
      </c>
      <c r="F2496" s="8">
        <v>40389.371724537035</v>
      </c>
      <c r="G2496" s="7">
        <v>0</v>
      </c>
      <c r="H2496" s="7">
        <v>2</v>
      </c>
      <c r="I2496" s="7" t="b">
        <f t="shared" si="114"/>
        <v>1</v>
      </c>
      <c r="J2496" s="7" t="b">
        <f t="shared" si="115"/>
        <v>1</v>
      </c>
      <c r="K2496" s="7">
        <f t="shared" si="116"/>
        <v>1</v>
      </c>
      <c r="L2496" s="7">
        <f>WEEKDAY(Table1[[#This Row],[post_time]])</f>
        <v>6</v>
      </c>
      <c r="M2496" s="7">
        <f>VLOOKUP(Table1[[#This Row],[topic_id]],'All Topics Data'!$A$2:$I$1243,8,FALSE)</f>
        <v>40389.303472222222</v>
      </c>
      <c r="N2496" s="7">
        <f>Table1[[#This Row],[Hui Reply?]]*(Table1[[#This Row],[post_time]]-Table1[[#This Row],[timestamp of previous reply]])</f>
        <v>6.8206018513592426E-2</v>
      </c>
      <c r="O2496" s="3">
        <f>O2495+Table1[[#This Row],[Hui Reply?]]</f>
        <v>605</v>
      </c>
      <c r="P2496" s="19">
        <f>INT(Table1[[#This Row],[post_time]])</f>
        <v>40389</v>
      </c>
      <c r="Q2496" s="3" t="str">
        <f>IF(Table1[[#This Row],[Hui Reply?]],VLOOKUP(Table1[[#This Row],[topic_id]],'All Topics Data'!$A$2:$E$1243,5,FALSE),0)</f>
        <v>verdandi</v>
      </c>
      <c r="R2496" s="8">
        <f>Table1[[#This Row],[post_time]]+8/24</f>
        <v>40389.705057870371</v>
      </c>
      <c r="S2496" s="3">
        <f>IF(Table1[[#This Row],[post_position]]=1,0,SUMIFS($F$2:F2496,$H$2:H2496,Table1[[#This Row],[post_position]]-1,$C$2:C2496,Table1[[#This Row],[topic_id]]))</f>
        <v>40389.303518518522</v>
      </c>
    </row>
    <row r="2497" spans="1:19" x14ac:dyDescent="0.25">
      <c r="A2497" s="7">
        <v>2531</v>
      </c>
      <c r="B2497" s="7">
        <v>1</v>
      </c>
      <c r="C2497" s="7">
        <v>648</v>
      </c>
      <c r="D2497" s="7">
        <v>2865</v>
      </c>
      <c r="F2497" s="8">
        <v>40389.393993055557</v>
      </c>
      <c r="G2497" s="7">
        <v>0</v>
      </c>
      <c r="H2497" s="7">
        <v>7</v>
      </c>
      <c r="I2497" s="7" t="b">
        <f t="shared" si="114"/>
        <v>0</v>
      </c>
      <c r="J2497" s="7" t="b">
        <f t="shared" si="115"/>
        <v>1</v>
      </c>
      <c r="K2497" s="7">
        <f t="shared" si="116"/>
        <v>0</v>
      </c>
      <c r="L2497" s="7">
        <f>WEEKDAY(Table1[[#This Row],[post_time]])</f>
        <v>6</v>
      </c>
      <c r="M2497" s="7">
        <f>VLOOKUP(Table1[[#This Row],[topic_id]],'All Topics Data'!$A$2:$I$1243,8,FALSE)</f>
        <v>40388.664583333331</v>
      </c>
      <c r="N2497" s="7">
        <f>Table1[[#This Row],[Hui Reply?]]*(Table1[[#This Row],[post_time]]-Table1[[#This Row],[timestamp of previous reply]])</f>
        <v>0</v>
      </c>
      <c r="O2497" s="3">
        <f>O2496+Table1[[#This Row],[Hui Reply?]]</f>
        <v>605</v>
      </c>
      <c r="P2497" s="19">
        <f>INT(Table1[[#This Row],[post_time]])</f>
        <v>40389</v>
      </c>
      <c r="Q2497" s="3">
        <f>IF(Table1[[#This Row],[Hui Reply?]],VLOOKUP(Table1[[#This Row],[topic_id]],'All Topics Data'!$A$2:$E$1243,5,FALSE),0)</f>
        <v>0</v>
      </c>
      <c r="R2497" s="8">
        <f>Table1[[#This Row],[post_time]]+8/24</f>
        <v>40389.727326388893</v>
      </c>
      <c r="S2497" s="3">
        <f>IF(Table1[[#This Row],[post_position]]=1,0,SUMIFS($F$2:F2497,$H$2:H2497,Table1[[#This Row],[post_position]]-1,$C$2:C2497,Table1[[#This Row],[topic_id]]))</f>
        <v>40389.203946759262</v>
      </c>
    </row>
    <row r="2498" spans="1:19" x14ac:dyDescent="0.25">
      <c r="A2498" s="7">
        <v>2532</v>
      </c>
      <c r="B2498" s="7">
        <v>1</v>
      </c>
      <c r="C2498" s="7">
        <v>650</v>
      </c>
      <c r="D2498" s="7">
        <v>6612</v>
      </c>
      <c r="E2498" s="2"/>
      <c r="F2498" s="8">
        <v>40389.444178240738</v>
      </c>
      <c r="G2498" s="7">
        <v>0</v>
      </c>
      <c r="H2498" s="7">
        <v>1</v>
      </c>
      <c r="I2498" s="7" t="b">
        <f t="shared" si="114"/>
        <v>0</v>
      </c>
      <c r="J2498" s="7" t="b">
        <f t="shared" si="115"/>
        <v>0</v>
      </c>
      <c r="K2498" s="7">
        <f t="shared" si="116"/>
        <v>0</v>
      </c>
      <c r="L2498" s="7">
        <f>WEEKDAY(Table1[[#This Row],[post_time]])</f>
        <v>6</v>
      </c>
      <c r="M2498" s="7">
        <f>VLOOKUP(Table1[[#This Row],[topic_id]],'All Topics Data'!$A$2:$I$1243,8,FALSE)</f>
        <v>40389.443749999999</v>
      </c>
      <c r="N2498" s="7">
        <f>Table1[[#This Row],[Hui Reply?]]*(Table1[[#This Row],[post_time]]-Table1[[#This Row],[timestamp of previous reply]])</f>
        <v>0</v>
      </c>
      <c r="O2498" s="3">
        <f>O2497+Table1[[#This Row],[Hui Reply?]]</f>
        <v>605</v>
      </c>
      <c r="P2498" s="19">
        <f>INT(Table1[[#This Row],[post_time]])</f>
        <v>40389</v>
      </c>
      <c r="Q2498" s="3">
        <f>IF(Table1[[#This Row],[Hui Reply?]],VLOOKUP(Table1[[#This Row],[topic_id]],'All Topics Data'!$A$2:$E$1243,5,FALSE),0)</f>
        <v>0</v>
      </c>
      <c r="R2498" s="8">
        <f>Table1[[#This Row],[post_time]]+8/24</f>
        <v>40389.777511574073</v>
      </c>
      <c r="S2498" s="3">
        <f>IF(Table1[[#This Row],[post_position]]=1,0,SUMIFS($F$2:F2498,$H$2:H2498,Table1[[#This Row],[post_position]]-1,$C$2:C2498,Table1[[#This Row],[topic_id]]))</f>
        <v>0</v>
      </c>
    </row>
    <row r="2499" spans="1:19" x14ac:dyDescent="0.25">
      <c r="A2499" s="7">
        <v>2533</v>
      </c>
      <c r="B2499" s="7">
        <v>1</v>
      </c>
      <c r="C2499" s="7">
        <v>650</v>
      </c>
      <c r="D2499" s="7">
        <v>24</v>
      </c>
      <c r="E2499" s="2"/>
      <c r="F2499" s="8">
        <v>40389.524606481478</v>
      </c>
      <c r="G2499" s="7">
        <v>0</v>
      </c>
      <c r="H2499" s="7">
        <v>2</v>
      </c>
      <c r="I2499" s="7" t="b">
        <f t="shared" ref="I2499:I2562" si="117">(D2499=24)</f>
        <v>1</v>
      </c>
      <c r="J2499" s="7" t="b">
        <f t="shared" ref="J2499:J2562" si="118">H2499&gt;1</f>
        <v>1</v>
      </c>
      <c r="K2499" s="7">
        <f t="shared" ref="K2499:K2562" si="119">I2499*J2499</f>
        <v>1</v>
      </c>
      <c r="L2499" s="7">
        <f>WEEKDAY(Table1[[#This Row],[post_time]])</f>
        <v>6</v>
      </c>
      <c r="M2499" s="7">
        <f>VLOOKUP(Table1[[#This Row],[topic_id]],'All Topics Data'!$A$2:$I$1243,8,FALSE)</f>
        <v>40389.443749999999</v>
      </c>
      <c r="N2499" s="7">
        <f>Table1[[#This Row],[Hui Reply?]]*(Table1[[#This Row],[post_time]]-Table1[[#This Row],[timestamp of previous reply]])</f>
        <v>8.0428240740729962E-2</v>
      </c>
      <c r="O2499" s="3">
        <f>O2498+Table1[[#This Row],[Hui Reply?]]</f>
        <v>606</v>
      </c>
      <c r="P2499" s="19">
        <f>INT(Table1[[#This Row],[post_time]])</f>
        <v>40389</v>
      </c>
      <c r="Q2499" s="3" t="str">
        <f>IF(Table1[[#This Row],[Hui Reply?]],VLOOKUP(Table1[[#This Row],[topic_id]],'All Topics Data'!$A$2:$E$1243,5,FALSE),0)</f>
        <v>Nilesh Karhade</v>
      </c>
      <c r="R2499" s="8">
        <f>Table1[[#This Row],[post_time]]+8/24</f>
        <v>40389.857939814814</v>
      </c>
      <c r="S2499" s="3">
        <f>IF(Table1[[#This Row],[post_position]]=1,0,SUMIFS($F$2:F2499,$H$2:H2499,Table1[[#This Row],[post_position]]-1,$C$2:C2499,Table1[[#This Row],[topic_id]]))</f>
        <v>40389.444178240738</v>
      </c>
    </row>
    <row r="2500" spans="1:19" x14ac:dyDescent="0.25">
      <c r="A2500" s="7">
        <v>2534</v>
      </c>
      <c r="B2500" s="7">
        <v>1</v>
      </c>
      <c r="C2500" s="7">
        <v>651</v>
      </c>
      <c r="D2500" s="7">
        <v>28</v>
      </c>
      <c r="E2500" s="2"/>
      <c r="F2500" s="8">
        <v>40389.558240740742</v>
      </c>
      <c r="G2500" s="7">
        <v>0</v>
      </c>
      <c r="H2500" s="7">
        <v>1</v>
      </c>
      <c r="I2500" s="7" t="b">
        <f t="shared" si="117"/>
        <v>0</v>
      </c>
      <c r="J2500" s="7" t="b">
        <f t="shared" si="118"/>
        <v>0</v>
      </c>
      <c r="K2500" s="7">
        <f t="shared" si="119"/>
        <v>0</v>
      </c>
      <c r="L2500" s="7">
        <f>WEEKDAY(Table1[[#This Row],[post_time]])</f>
        <v>6</v>
      </c>
      <c r="M2500" s="7">
        <f>VLOOKUP(Table1[[#This Row],[topic_id]],'All Topics Data'!$A$2:$I$1243,8,FALSE)</f>
        <v>40389.557638888888</v>
      </c>
      <c r="N2500" s="7">
        <f>Table1[[#This Row],[Hui Reply?]]*(Table1[[#This Row],[post_time]]-Table1[[#This Row],[timestamp of previous reply]])</f>
        <v>0</v>
      </c>
      <c r="O2500" s="3">
        <f>O2499+Table1[[#This Row],[Hui Reply?]]</f>
        <v>606</v>
      </c>
      <c r="P2500" s="19">
        <f>INT(Table1[[#This Row],[post_time]])</f>
        <v>40389</v>
      </c>
      <c r="Q2500" s="3">
        <f>IF(Table1[[#This Row],[Hui Reply?]],VLOOKUP(Table1[[#This Row],[topic_id]],'All Topics Data'!$A$2:$E$1243,5,FALSE),0)</f>
        <v>0</v>
      </c>
      <c r="R2500" s="8">
        <f>Table1[[#This Row],[post_time]]+8/24</f>
        <v>40389.891574074078</v>
      </c>
      <c r="S2500" s="3">
        <f>IF(Table1[[#This Row],[post_position]]=1,0,SUMIFS($F$2:F2500,$H$2:H2500,Table1[[#This Row],[post_position]]-1,$C$2:C2500,Table1[[#This Row],[topic_id]]))</f>
        <v>0</v>
      </c>
    </row>
    <row r="2501" spans="1:19" x14ac:dyDescent="0.25">
      <c r="A2501" s="7">
        <v>2535</v>
      </c>
      <c r="B2501" s="7">
        <v>1</v>
      </c>
      <c r="C2501" s="7">
        <v>648</v>
      </c>
      <c r="D2501" s="7">
        <v>6561</v>
      </c>
      <c r="F2501" s="8">
        <v>40389.574317129627</v>
      </c>
      <c r="G2501" s="7">
        <v>0</v>
      </c>
      <c r="H2501" s="7">
        <v>8</v>
      </c>
      <c r="I2501" s="7" t="b">
        <f t="shared" si="117"/>
        <v>0</v>
      </c>
      <c r="J2501" s="7" t="b">
        <f t="shared" si="118"/>
        <v>1</v>
      </c>
      <c r="K2501" s="7">
        <f t="shared" si="119"/>
        <v>0</v>
      </c>
      <c r="L2501" s="7">
        <f>WEEKDAY(Table1[[#This Row],[post_time]])</f>
        <v>6</v>
      </c>
      <c r="M2501" s="7">
        <f>VLOOKUP(Table1[[#This Row],[topic_id]],'All Topics Data'!$A$2:$I$1243,8,FALSE)</f>
        <v>40388.664583333331</v>
      </c>
      <c r="N2501" s="7">
        <f>Table1[[#This Row],[Hui Reply?]]*(Table1[[#This Row],[post_time]]-Table1[[#This Row],[timestamp of previous reply]])</f>
        <v>0</v>
      </c>
      <c r="O2501" s="3">
        <f>O2500+Table1[[#This Row],[Hui Reply?]]</f>
        <v>606</v>
      </c>
      <c r="P2501" s="19">
        <f>INT(Table1[[#This Row],[post_time]])</f>
        <v>40389</v>
      </c>
      <c r="Q2501" s="3">
        <f>IF(Table1[[#This Row],[Hui Reply?]],VLOOKUP(Table1[[#This Row],[topic_id]],'All Topics Data'!$A$2:$E$1243,5,FALSE),0)</f>
        <v>0</v>
      </c>
      <c r="R2501" s="8">
        <f>Table1[[#This Row],[post_time]]+8/24</f>
        <v>40389.907650462963</v>
      </c>
      <c r="S2501" s="3">
        <f>IF(Table1[[#This Row],[post_position]]=1,0,SUMIFS($F$2:F2501,$H$2:H2501,Table1[[#This Row],[post_position]]-1,$C$2:C2501,Table1[[#This Row],[topic_id]]))</f>
        <v>40389.393993055557</v>
      </c>
    </row>
    <row r="2502" spans="1:19" x14ac:dyDescent="0.25">
      <c r="A2502" s="7">
        <v>2536</v>
      </c>
      <c r="B2502" s="7">
        <v>1</v>
      </c>
      <c r="C2502" s="7">
        <v>651</v>
      </c>
      <c r="D2502" s="7">
        <v>6611</v>
      </c>
      <c r="F2502" s="8">
        <v>40389.582418981481</v>
      </c>
      <c r="G2502" s="7">
        <v>0</v>
      </c>
      <c r="H2502" s="7">
        <v>2</v>
      </c>
      <c r="I2502" s="7" t="b">
        <f t="shared" si="117"/>
        <v>0</v>
      </c>
      <c r="J2502" s="7" t="b">
        <f t="shared" si="118"/>
        <v>1</v>
      </c>
      <c r="K2502" s="7">
        <f t="shared" si="119"/>
        <v>0</v>
      </c>
      <c r="L2502" s="7">
        <f>WEEKDAY(Table1[[#This Row],[post_time]])</f>
        <v>6</v>
      </c>
      <c r="M2502" s="7">
        <f>VLOOKUP(Table1[[#This Row],[topic_id]],'All Topics Data'!$A$2:$I$1243,8,FALSE)</f>
        <v>40389.557638888888</v>
      </c>
      <c r="N2502" s="7">
        <f>Table1[[#This Row],[Hui Reply?]]*(Table1[[#This Row],[post_time]]-Table1[[#This Row],[timestamp of previous reply]])</f>
        <v>0</v>
      </c>
      <c r="O2502" s="3">
        <f>O2501+Table1[[#This Row],[Hui Reply?]]</f>
        <v>606</v>
      </c>
      <c r="P2502" s="19">
        <f>INT(Table1[[#This Row],[post_time]])</f>
        <v>40389</v>
      </c>
      <c r="Q2502" s="3">
        <f>IF(Table1[[#This Row],[Hui Reply?]],VLOOKUP(Table1[[#This Row],[topic_id]],'All Topics Data'!$A$2:$E$1243,5,FALSE),0)</f>
        <v>0</v>
      </c>
      <c r="R2502" s="8">
        <f>Table1[[#This Row],[post_time]]+8/24</f>
        <v>40389.915752314817</v>
      </c>
      <c r="S2502" s="3">
        <f>IF(Table1[[#This Row],[post_position]]=1,0,SUMIFS($F$2:F2502,$H$2:H2502,Table1[[#This Row],[post_position]]-1,$C$2:C2502,Table1[[#This Row],[topic_id]]))</f>
        <v>40389.558240740742</v>
      </c>
    </row>
    <row r="2503" spans="1:19" x14ac:dyDescent="0.25">
      <c r="A2503" s="7">
        <v>2537</v>
      </c>
      <c r="B2503" s="7">
        <v>1</v>
      </c>
      <c r="C2503" s="7">
        <v>651</v>
      </c>
      <c r="D2503" s="7">
        <v>2865</v>
      </c>
      <c r="F2503" s="8">
        <v>40389.601469907408</v>
      </c>
      <c r="G2503" s="7">
        <v>0</v>
      </c>
      <c r="H2503" s="7">
        <v>3</v>
      </c>
      <c r="I2503" s="7" t="b">
        <f t="shared" si="117"/>
        <v>0</v>
      </c>
      <c r="J2503" s="7" t="b">
        <f t="shared" si="118"/>
        <v>1</v>
      </c>
      <c r="K2503" s="7">
        <f t="shared" si="119"/>
        <v>0</v>
      </c>
      <c r="L2503" s="7">
        <f>WEEKDAY(Table1[[#This Row],[post_time]])</f>
        <v>6</v>
      </c>
      <c r="M2503" s="7">
        <f>VLOOKUP(Table1[[#This Row],[topic_id]],'All Topics Data'!$A$2:$I$1243,8,FALSE)</f>
        <v>40389.557638888888</v>
      </c>
      <c r="N2503" s="7">
        <f>Table1[[#This Row],[Hui Reply?]]*(Table1[[#This Row],[post_time]]-Table1[[#This Row],[timestamp of previous reply]])</f>
        <v>0</v>
      </c>
      <c r="O2503" s="3">
        <f>O2502+Table1[[#This Row],[Hui Reply?]]</f>
        <v>606</v>
      </c>
      <c r="P2503" s="19">
        <f>INT(Table1[[#This Row],[post_time]])</f>
        <v>40389</v>
      </c>
      <c r="Q2503" s="3">
        <f>IF(Table1[[#This Row],[Hui Reply?]],VLOOKUP(Table1[[#This Row],[topic_id]],'All Topics Data'!$A$2:$E$1243,5,FALSE),0)</f>
        <v>0</v>
      </c>
      <c r="R2503" s="8">
        <f>Table1[[#This Row],[post_time]]+8/24</f>
        <v>40389.934803240743</v>
      </c>
      <c r="S2503" s="3">
        <f>IF(Table1[[#This Row],[post_position]]=1,0,SUMIFS($F$2:F2503,$H$2:H2503,Table1[[#This Row],[post_position]]-1,$C$2:C2503,Table1[[#This Row],[topic_id]]))</f>
        <v>40389.582418981481</v>
      </c>
    </row>
    <row r="2504" spans="1:19" x14ac:dyDescent="0.25">
      <c r="A2504" s="7">
        <v>2538</v>
      </c>
      <c r="B2504" s="7">
        <v>3</v>
      </c>
      <c r="C2504" s="7">
        <v>652</v>
      </c>
      <c r="D2504" s="7">
        <v>6620</v>
      </c>
      <c r="E2504" s="2"/>
      <c r="F2504" s="8">
        <v>40389.776423611111</v>
      </c>
      <c r="G2504" s="7">
        <v>0</v>
      </c>
      <c r="H2504" s="7">
        <v>1</v>
      </c>
      <c r="I2504" s="7" t="b">
        <f t="shared" si="117"/>
        <v>0</v>
      </c>
      <c r="J2504" s="7" t="b">
        <f t="shared" si="118"/>
        <v>0</v>
      </c>
      <c r="K2504" s="7">
        <f t="shared" si="119"/>
        <v>0</v>
      </c>
      <c r="L2504" s="7">
        <f>WEEKDAY(Table1[[#This Row],[post_time]])</f>
        <v>6</v>
      </c>
      <c r="M2504" s="7">
        <f>VLOOKUP(Table1[[#This Row],[topic_id]],'All Topics Data'!$A$2:$I$1243,8,FALSE)</f>
        <v>40389.776388888888</v>
      </c>
      <c r="N2504" s="7">
        <f>Table1[[#This Row],[Hui Reply?]]*(Table1[[#This Row],[post_time]]-Table1[[#This Row],[timestamp of previous reply]])</f>
        <v>0</v>
      </c>
      <c r="O2504" s="3">
        <f>O2503+Table1[[#This Row],[Hui Reply?]]</f>
        <v>606</v>
      </c>
      <c r="P2504" s="19">
        <f>INT(Table1[[#This Row],[post_time]])</f>
        <v>40389</v>
      </c>
      <c r="Q2504" s="3">
        <f>IF(Table1[[#This Row],[Hui Reply?]],VLOOKUP(Table1[[#This Row],[topic_id]],'All Topics Data'!$A$2:$E$1243,5,FALSE),0)</f>
        <v>0</v>
      </c>
      <c r="R2504" s="8">
        <f>Table1[[#This Row],[post_time]]+8/24</f>
        <v>40390.109756944446</v>
      </c>
      <c r="S2504" s="3">
        <f>IF(Table1[[#This Row],[post_position]]=1,0,SUMIFS($F$2:F2504,$H$2:H2504,Table1[[#This Row],[post_position]]-1,$C$2:C2504,Table1[[#This Row],[topic_id]]))</f>
        <v>0</v>
      </c>
    </row>
    <row r="2505" spans="1:19" x14ac:dyDescent="0.25">
      <c r="A2505" s="7">
        <v>2539</v>
      </c>
      <c r="B2505" s="7">
        <v>1</v>
      </c>
      <c r="C2505" s="7">
        <v>653</v>
      </c>
      <c r="D2505" s="7">
        <v>6622</v>
      </c>
      <c r="E2505" s="2"/>
      <c r="F2505" s="8">
        <v>40389.814166666663</v>
      </c>
      <c r="G2505" s="7">
        <v>0</v>
      </c>
      <c r="H2505" s="7">
        <v>1</v>
      </c>
      <c r="I2505" s="7" t="b">
        <f t="shared" si="117"/>
        <v>0</v>
      </c>
      <c r="J2505" s="7" t="b">
        <f t="shared" si="118"/>
        <v>0</v>
      </c>
      <c r="K2505" s="7">
        <f t="shared" si="119"/>
        <v>0</v>
      </c>
      <c r="L2505" s="7">
        <f>WEEKDAY(Table1[[#This Row],[post_time]])</f>
        <v>6</v>
      </c>
      <c r="M2505" s="7">
        <f>VLOOKUP(Table1[[#This Row],[topic_id]],'All Topics Data'!$A$2:$I$1243,8,FALSE)</f>
        <v>40389.813888888886</v>
      </c>
      <c r="N2505" s="7">
        <f>Table1[[#This Row],[Hui Reply?]]*(Table1[[#This Row],[post_time]]-Table1[[#This Row],[timestamp of previous reply]])</f>
        <v>0</v>
      </c>
      <c r="O2505" s="3">
        <f>O2504+Table1[[#This Row],[Hui Reply?]]</f>
        <v>606</v>
      </c>
      <c r="P2505" s="19">
        <f>INT(Table1[[#This Row],[post_time]])</f>
        <v>40389</v>
      </c>
      <c r="Q2505" s="3">
        <f>IF(Table1[[#This Row],[Hui Reply?]],VLOOKUP(Table1[[#This Row],[topic_id]],'All Topics Data'!$A$2:$E$1243,5,FALSE),0)</f>
        <v>0</v>
      </c>
      <c r="R2505" s="8">
        <f>Table1[[#This Row],[post_time]]+8/24</f>
        <v>40390.147499999999</v>
      </c>
      <c r="S2505" s="3">
        <f>IF(Table1[[#This Row],[post_position]]=1,0,SUMIFS($F$2:F2505,$H$2:H2505,Table1[[#This Row],[post_position]]-1,$C$2:C2505,Table1[[#This Row],[topic_id]]))</f>
        <v>0</v>
      </c>
    </row>
    <row r="2506" spans="1:19" x14ac:dyDescent="0.25">
      <c r="A2506" s="7">
        <v>2540</v>
      </c>
      <c r="B2506" s="7">
        <v>1</v>
      </c>
      <c r="C2506" s="7">
        <v>653</v>
      </c>
      <c r="D2506" s="7">
        <v>2865</v>
      </c>
      <c r="E2506" s="2"/>
      <c r="F2506" s="8">
        <v>40389.905613425923</v>
      </c>
      <c r="G2506" s="7">
        <v>0</v>
      </c>
      <c r="H2506" s="7">
        <v>2</v>
      </c>
      <c r="I2506" s="7" t="b">
        <f t="shared" si="117"/>
        <v>0</v>
      </c>
      <c r="J2506" s="7" t="b">
        <f t="shared" si="118"/>
        <v>1</v>
      </c>
      <c r="K2506" s="7">
        <f t="shared" si="119"/>
        <v>0</v>
      </c>
      <c r="L2506" s="7">
        <f>WEEKDAY(Table1[[#This Row],[post_time]])</f>
        <v>6</v>
      </c>
      <c r="M2506" s="7">
        <f>VLOOKUP(Table1[[#This Row],[topic_id]],'All Topics Data'!$A$2:$I$1243,8,FALSE)</f>
        <v>40389.813888888886</v>
      </c>
      <c r="N2506" s="7">
        <f>Table1[[#This Row],[Hui Reply?]]*(Table1[[#This Row],[post_time]]-Table1[[#This Row],[timestamp of previous reply]])</f>
        <v>0</v>
      </c>
      <c r="O2506" s="3">
        <f>O2505+Table1[[#This Row],[Hui Reply?]]</f>
        <v>606</v>
      </c>
      <c r="P2506" s="19">
        <f>INT(Table1[[#This Row],[post_time]])</f>
        <v>40389</v>
      </c>
      <c r="Q2506" s="3">
        <f>IF(Table1[[#This Row],[Hui Reply?]],VLOOKUP(Table1[[#This Row],[topic_id]],'All Topics Data'!$A$2:$E$1243,5,FALSE),0)</f>
        <v>0</v>
      </c>
      <c r="R2506" s="8">
        <f>Table1[[#This Row],[post_time]]+8/24</f>
        <v>40390.238946759258</v>
      </c>
      <c r="S2506" s="3">
        <f>IF(Table1[[#This Row],[post_position]]=1,0,SUMIFS($F$2:F2506,$H$2:H2506,Table1[[#This Row],[post_position]]-1,$C$2:C2506,Table1[[#This Row],[topic_id]]))</f>
        <v>40389.814166666663</v>
      </c>
    </row>
    <row r="2507" spans="1:19" x14ac:dyDescent="0.25">
      <c r="A2507" s="7">
        <v>2541</v>
      </c>
      <c r="B2507" s="7">
        <v>1</v>
      </c>
      <c r="C2507" s="7">
        <v>639</v>
      </c>
      <c r="D2507" s="7">
        <v>6607</v>
      </c>
      <c r="E2507" s="2"/>
      <c r="F2507" s="8">
        <v>40390.035844907405</v>
      </c>
      <c r="G2507" s="7">
        <v>0</v>
      </c>
      <c r="H2507" s="7">
        <v>7</v>
      </c>
      <c r="I2507" s="7" t="b">
        <f t="shared" si="117"/>
        <v>0</v>
      </c>
      <c r="J2507" s="7" t="b">
        <f t="shared" si="118"/>
        <v>1</v>
      </c>
      <c r="K2507" s="7">
        <f t="shared" si="119"/>
        <v>0</v>
      </c>
      <c r="L2507" s="7">
        <f>WEEKDAY(Table1[[#This Row],[post_time]])</f>
        <v>7</v>
      </c>
      <c r="M2507" s="7">
        <f>VLOOKUP(Table1[[#This Row],[topic_id]],'All Topics Data'!$A$2:$I$1243,8,FALSE)</f>
        <v>40386.085416666669</v>
      </c>
      <c r="N2507" s="7">
        <f>Table1[[#This Row],[Hui Reply?]]*(Table1[[#This Row],[post_time]]-Table1[[#This Row],[timestamp of previous reply]])</f>
        <v>0</v>
      </c>
      <c r="O2507" s="3">
        <f>O2506+Table1[[#This Row],[Hui Reply?]]</f>
        <v>606</v>
      </c>
      <c r="P2507" s="19">
        <f>INT(Table1[[#This Row],[post_time]])</f>
        <v>40390</v>
      </c>
      <c r="Q2507" s="3">
        <f>IF(Table1[[#This Row],[Hui Reply?]],VLOOKUP(Table1[[#This Row],[topic_id]],'All Topics Data'!$A$2:$E$1243,5,FALSE),0)</f>
        <v>0</v>
      </c>
      <c r="R2507" s="8">
        <f>Table1[[#This Row],[post_time]]+8/24</f>
        <v>40390.36917824074</v>
      </c>
      <c r="S2507" s="3">
        <f>IF(Table1[[#This Row],[post_position]]=1,0,SUMIFS($F$2:F2507,$H$2:H2507,Table1[[#This Row],[post_position]]-1,$C$2:C2507,Table1[[#This Row],[topic_id]]))</f>
        <v>40387.221053240741</v>
      </c>
    </row>
    <row r="2508" spans="1:19" x14ac:dyDescent="0.25">
      <c r="A2508" s="7">
        <v>2542</v>
      </c>
      <c r="B2508" s="7">
        <v>1</v>
      </c>
      <c r="C2508" s="7">
        <v>650</v>
      </c>
      <c r="D2508" s="7">
        <v>6612</v>
      </c>
      <c r="E2508" s="2"/>
      <c r="F2508" s="8">
        <v>40390.186238425929</v>
      </c>
      <c r="G2508" s="7">
        <v>0</v>
      </c>
      <c r="H2508" s="7">
        <v>3</v>
      </c>
      <c r="I2508" s="7" t="b">
        <f t="shared" si="117"/>
        <v>0</v>
      </c>
      <c r="J2508" s="7" t="b">
        <f t="shared" si="118"/>
        <v>1</v>
      </c>
      <c r="K2508" s="7">
        <f t="shared" si="119"/>
        <v>0</v>
      </c>
      <c r="L2508" s="7">
        <f>WEEKDAY(Table1[[#This Row],[post_time]])</f>
        <v>7</v>
      </c>
      <c r="M2508" s="7">
        <f>VLOOKUP(Table1[[#This Row],[topic_id]],'All Topics Data'!$A$2:$I$1243,8,FALSE)</f>
        <v>40389.443749999999</v>
      </c>
      <c r="N2508" s="7">
        <f>Table1[[#This Row],[Hui Reply?]]*(Table1[[#This Row],[post_time]]-Table1[[#This Row],[timestamp of previous reply]])</f>
        <v>0</v>
      </c>
      <c r="O2508" s="3">
        <f>O2507+Table1[[#This Row],[Hui Reply?]]</f>
        <v>606</v>
      </c>
      <c r="P2508" s="19">
        <f>INT(Table1[[#This Row],[post_time]])</f>
        <v>40390</v>
      </c>
      <c r="Q2508" s="3">
        <f>IF(Table1[[#This Row],[Hui Reply?]],VLOOKUP(Table1[[#This Row],[topic_id]],'All Topics Data'!$A$2:$E$1243,5,FALSE),0)</f>
        <v>0</v>
      </c>
      <c r="R2508" s="8">
        <f>Table1[[#This Row],[post_time]]+8/24</f>
        <v>40390.519571759265</v>
      </c>
      <c r="S2508" s="3">
        <f>IF(Table1[[#This Row],[post_position]]=1,0,SUMIFS($F$2:F2508,$H$2:H2508,Table1[[#This Row],[post_position]]-1,$C$2:C2508,Table1[[#This Row],[topic_id]]))</f>
        <v>40389.524606481478</v>
      </c>
    </row>
    <row r="2509" spans="1:19" x14ac:dyDescent="0.25">
      <c r="A2509" s="7">
        <v>2543</v>
      </c>
      <c r="B2509" s="7">
        <v>1</v>
      </c>
      <c r="C2509" s="7">
        <v>650</v>
      </c>
      <c r="D2509" s="7">
        <v>24</v>
      </c>
      <c r="E2509" s="2"/>
      <c r="F2509" s="8">
        <v>40390.279583333337</v>
      </c>
      <c r="G2509" s="7">
        <v>0</v>
      </c>
      <c r="H2509" s="7">
        <v>4</v>
      </c>
      <c r="I2509" s="7" t="b">
        <f t="shared" si="117"/>
        <v>1</v>
      </c>
      <c r="J2509" s="7" t="b">
        <f t="shared" si="118"/>
        <v>1</v>
      </c>
      <c r="K2509" s="7">
        <f t="shared" si="119"/>
        <v>1</v>
      </c>
      <c r="L2509" s="7">
        <f>WEEKDAY(Table1[[#This Row],[post_time]])</f>
        <v>7</v>
      </c>
      <c r="M2509" s="7">
        <f>VLOOKUP(Table1[[#This Row],[topic_id]],'All Topics Data'!$A$2:$I$1243,8,FALSE)</f>
        <v>40389.443749999999</v>
      </c>
      <c r="N2509" s="7">
        <f>Table1[[#This Row],[Hui Reply?]]*(Table1[[#This Row],[post_time]]-Table1[[#This Row],[timestamp of previous reply]])</f>
        <v>9.3344907407299615E-2</v>
      </c>
      <c r="O2509" s="3">
        <f>O2508+Table1[[#This Row],[Hui Reply?]]</f>
        <v>607</v>
      </c>
      <c r="P2509" s="19">
        <f>INT(Table1[[#This Row],[post_time]])</f>
        <v>40390</v>
      </c>
      <c r="Q2509" s="3" t="str">
        <f>IF(Table1[[#This Row],[Hui Reply?]],VLOOKUP(Table1[[#This Row],[topic_id]],'All Topics Data'!$A$2:$E$1243,5,FALSE),0)</f>
        <v>Nilesh Karhade</v>
      </c>
      <c r="R2509" s="8">
        <f>Table1[[#This Row],[post_time]]+8/24</f>
        <v>40390.612916666672</v>
      </c>
      <c r="S2509" s="3">
        <f>IF(Table1[[#This Row],[post_position]]=1,0,SUMIFS($F$2:F2509,$H$2:H2509,Table1[[#This Row],[post_position]]-1,$C$2:C2509,Table1[[#This Row],[topic_id]]))</f>
        <v>40390.186238425929</v>
      </c>
    </row>
    <row r="2510" spans="1:19" x14ac:dyDescent="0.25">
      <c r="A2510" s="7">
        <v>2544</v>
      </c>
      <c r="B2510" s="7">
        <v>1</v>
      </c>
      <c r="C2510" s="7">
        <v>650</v>
      </c>
      <c r="D2510" s="7">
        <v>6612</v>
      </c>
      <c r="E2510" s="2"/>
      <c r="F2510" s="8">
        <v>40390.287569444445</v>
      </c>
      <c r="G2510" s="7">
        <v>0</v>
      </c>
      <c r="H2510" s="7">
        <v>5</v>
      </c>
      <c r="I2510" s="7" t="b">
        <f t="shared" si="117"/>
        <v>0</v>
      </c>
      <c r="J2510" s="7" t="b">
        <f t="shared" si="118"/>
        <v>1</v>
      </c>
      <c r="K2510" s="7">
        <f t="shared" si="119"/>
        <v>0</v>
      </c>
      <c r="L2510" s="7">
        <f>WEEKDAY(Table1[[#This Row],[post_time]])</f>
        <v>7</v>
      </c>
      <c r="M2510" s="7">
        <f>VLOOKUP(Table1[[#This Row],[topic_id]],'All Topics Data'!$A$2:$I$1243,8,FALSE)</f>
        <v>40389.443749999999</v>
      </c>
      <c r="N2510" s="7">
        <f>Table1[[#This Row],[Hui Reply?]]*(Table1[[#This Row],[post_time]]-Table1[[#This Row],[timestamp of previous reply]])</f>
        <v>0</v>
      </c>
      <c r="O2510" s="3">
        <f>O2509+Table1[[#This Row],[Hui Reply?]]</f>
        <v>607</v>
      </c>
      <c r="P2510" s="19">
        <f>INT(Table1[[#This Row],[post_time]])</f>
        <v>40390</v>
      </c>
      <c r="Q2510" s="3">
        <f>IF(Table1[[#This Row],[Hui Reply?]],VLOOKUP(Table1[[#This Row],[topic_id]],'All Topics Data'!$A$2:$E$1243,5,FALSE),0)</f>
        <v>0</v>
      </c>
      <c r="R2510" s="8">
        <f>Table1[[#This Row],[post_time]]+8/24</f>
        <v>40390.62090277778</v>
      </c>
      <c r="S2510" s="3">
        <f>IF(Table1[[#This Row],[post_position]]=1,0,SUMIFS($F$2:F2510,$H$2:H2510,Table1[[#This Row],[post_position]]-1,$C$2:C2510,Table1[[#This Row],[topic_id]]))</f>
        <v>40390.279583333337</v>
      </c>
    </row>
    <row r="2511" spans="1:19" x14ac:dyDescent="0.25">
      <c r="A2511" s="7">
        <v>2545</v>
      </c>
      <c r="B2511" s="7">
        <v>1</v>
      </c>
      <c r="C2511" s="7">
        <v>650</v>
      </c>
      <c r="D2511" s="7">
        <v>24</v>
      </c>
      <c r="F2511" s="8">
        <v>40390.339988425927</v>
      </c>
      <c r="G2511" s="7">
        <v>0</v>
      </c>
      <c r="H2511" s="7">
        <v>6</v>
      </c>
      <c r="I2511" s="7" t="b">
        <f t="shared" si="117"/>
        <v>1</v>
      </c>
      <c r="J2511" s="7" t="b">
        <f t="shared" si="118"/>
        <v>1</v>
      </c>
      <c r="K2511" s="7">
        <f t="shared" si="119"/>
        <v>1</v>
      </c>
      <c r="L2511" s="7">
        <f>WEEKDAY(Table1[[#This Row],[post_time]])</f>
        <v>7</v>
      </c>
      <c r="M2511" s="7">
        <f>VLOOKUP(Table1[[#This Row],[topic_id]],'All Topics Data'!$A$2:$I$1243,8,FALSE)</f>
        <v>40389.443749999999</v>
      </c>
      <c r="N2511" s="7">
        <f>Table1[[#This Row],[Hui Reply?]]*(Table1[[#This Row],[post_time]]-Table1[[#This Row],[timestamp of previous reply]])</f>
        <v>5.2418981482333038E-2</v>
      </c>
      <c r="O2511" s="3">
        <f>O2510+Table1[[#This Row],[Hui Reply?]]</f>
        <v>608</v>
      </c>
      <c r="P2511" s="19">
        <f>INT(Table1[[#This Row],[post_time]])</f>
        <v>40390</v>
      </c>
      <c r="Q2511" s="3" t="str">
        <f>IF(Table1[[#This Row],[Hui Reply?]],VLOOKUP(Table1[[#This Row],[topic_id]],'All Topics Data'!$A$2:$E$1243,5,FALSE),0)</f>
        <v>Nilesh Karhade</v>
      </c>
      <c r="R2511" s="8">
        <f>Table1[[#This Row],[post_time]]+8/24</f>
        <v>40390.673321759263</v>
      </c>
      <c r="S2511" s="3">
        <f>IF(Table1[[#This Row],[post_position]]=1,0,SUMIFS($F$2:F2511,$H$2:H2511,Table1[[#This Row],[post_position]]-1,$C$2:C2511,Table1[[#This Row],[topic_id]]))</f>
        <v>40390.287569444445</v>
      </c>
    </row>
    <row r="2512" spans="1:19" x14ac:dyDescent="0.25">
      <c r="A2512" s="7">
        <v>2546</v>
      </c>
      <c r="B2512" s="7">
        <v>1</v>
      </c>
      <c r="C2512" s="7">
        <v>650</v>
      </c>
      <c r="D2512" s="7">
        <v>6612</v>
      </c>
      <c r="E2512" s="2"/>
      <c r="F2512" s="8">
        <v>40390.350289351853</v>
      </c>
      <c r="G2512" s="7">
        <v>0</v>
      </c>
      <c r="H2512" s="7">
        <v>7</v>
      </c>
      <c r="I2512" s="7" t="b">
        <f t="shared" si="117"/>
        <v>0</v>
      </c>
      <c r="J2512" s="7" t="b">
        <f t="shared" si="118"/>
        <v>1</v>
      </c>
      <c r="K2512" s="7">
        <f t="shared" si="119"/>
        <v>0</v>
      </c>
      <c r="L2512" s="7">
        <f>WEEKDAY(Table1[[#This Row],[post_time]])</f>
        <v>7</v>
      </c>
      <c r="M2512" s="7">
        <f>VLOOKUP(Table1[[#This Row],[topic_id]],'All Topics Data'!$A$2:$I$1243,8,FALSE)</f>
        <v>40389.443749999999</v>
      </c>
      <c r="N2512" s="7">
        <f>Table1[[#This Row],[Hui Reply?]]*(Table1[[#This Row],[post_time]]-Table1[[#This Row],[timestamp of previous reply]])</f>
        <v>0</v>
      </c>
      <c r="O2512" s="3">
        <f>O2511+Table1[[#This Row],[Hui Reply?]]</f>
        <v>608</v>
      </c>
      <c r="P2512" s="19">
        <f>INT(Table1[[#This Row],[post_time]])</f>
        <v>40390</v>
      </c>
      <c r="Q2512" s="3">
        <f>IF(Table1[[#This Row],[Hui Reply?]],VLOOKUP(Table1[[#This Row],[topic_id]],'All Topics Data'!$A$2:$E$1243,5,FALSE),0)</f>
        <v>0</v>
      </c>
      <c r="R2512" s="8">
        <f>Table1[[#This Row],[post_time]]+8/24</f>
        <v>40390.683622685188</v>
      </c>
      <c r="S2512" s="3">
        <f>IF(Table1[[#This Row],[post_position]]=1,0,SUMIFS($F$2:F2512,$H$2:H2512,Table1[[#This Row],[post_position]]-1,$C$2:C2512,Table1[[#This Row],[topic_id]]))</f>
        <v>40390.339988425927</v>
      </c>
    </row>
    <row r="2513" spans="1:19" x14ac:dyDescent="0.25">
      <c r="A2513" s="7">
        <v>2547</v>
      </c>
      <c r="B2513" s="7">
        <v>3</v>
      </c>
      <c r="C2513" s="7">
        <v>652</v>
      </c>
      <c r="D2513" s="7">
        <v>24</v>
      </c>
      <c r="E2513" s="2"/>
      <c r="F2513" s="8">
        <v>40390.385451388887</v>
      </c>
      <c r="G2513" s="7">
        <v>0</v>
      </c>
      <c r="H2513" s="7">
        <v>2</v>
      </c>
      <c r="I2513" s="7" t="b">
        <f t="shared" si="117"/>
        <v>1</v>
      </c>
      <c r="J2513" s="7" t="b">
        <f t="shared" si="118"/>
        <v>1</v>
      </c>
      <c r="K2513" s="7">
        <f t="shared" si="119"/>
        <v>1</v>
      </c>
      <c r="L2513" s="7">
        <f>WEEKDAY(Table1[[#This Row],[post_time]])</f>
        <v>7</v>
      </c>
      <c r="M2513" s="7">
        <f>VLOOKUP(Table1[[#This Row],[topic_id]],'All Topics Data'!$A$2:$I$1243,8,FALSE)</f>
        <v>40389.776388888888</v>
      </c>
      <c r="N2513" s="7">
        <f>Table1[[#This Row],[Hui Reply?]]*(Table1[[#This Row],[post_time]]-Table1[[#This Row],[timestamp of previous reply]])</f>
        <v>0.60902777777664596</v>
      </c>
      <c r="O2513" s="3">
        <f>O2512+Table1[[#This Row],[Hui Reply?]]</f>
        <v>609</v>
      </c>
      <c r="P2513" s="19">
        <f>INT(Table1[[#This Row],[post_time]])</f>
        <v>40390</v>
      </c>
      <c r="Q2513" s="3" t="str">
        <f>IF(Table1[[#This Row],[Hui Reply?]],VLOOKUP(Table1[[#This Row],[topic_id]],'All Topics Data'!$A$2:$E$1243,5,FALSE),0)</f>
        <v>excel_desperate</v>
      </c>
      <c r="R2513" s="8">
        <f>Table1[[#This Row],[post_time]]+8/24</f>
        <v>40390.718784722223</v>
      </c>
      <c r="S2513" s="3">
        <f>IF(Table1[[#This Row],[post_position]]=1,0,SUMIFS($F$2:F2513,$H$2:H2513,Table1[[#This Row],[post_position]]-1,$C$2:C2513,Table1[[#This Row],[topic_id]]))</f>
        <v>40389.776423611111</v>
      </c>
    </row>
    <row r="2514" spans="1:19" x14ac:dyDescent="0.25">
      <c r="A2514" s="7">
        <v>2548</v>
      </c>
      <c r="B2514" s="7">
        <v>1</v>
      </c>
      <c r="C2514" s="7">
        <v>650</v>
      </c>
      <c r="D2514" s="7">
        <v>24</v>
      </c>
      <c r="E2514" s="2"/>
      <c r="F2514" s="8">
        <v>40390.3903587963</v>
      </c>
      <c r="G2514" s="7">
        <v>0</v>
      </c>
      <c r="H2514" s="7">
        <v>8</v>
      </c>
      <c r="I2514" s="7" t="b">
        <f t="shared" si="117"/>
        <v>1</v>
      </c>
      <c r="J2514" s="7" t="b">
        <f t="shared" si="118"/>
        <v>1</v>
      </c>
      <c r="K2514" s="7">
        <f t="shared" si="119"/>
        <v>1</v>
      </c>
      <c r="L2514" s="7">
        <f>WEEKDAY(Table1[[#This Row],[post_time]])</f>
        <v>7</v>
      </c>
      <c r="M2514" s="7">
        <f>VLOOKUP(Table1[[#This Row],[topic_id]],'All Topics Data'!$A$2:$I$1243,8,FALSE)</f>
        <v>40389.443749999999</v>
      </c>
      <c r="N2514" s="7">
        <f>Table1[[#This Row],[Hui Reply?]]*(Table1[[#This Row],[post_time]]-Table1[[#This Row],[timestamp of previous reply]])</f>
        <v>4.0069444446999114E-2</v>
      </c>
      <c r="O2514" s="3">
        <f>O2513+Table1[[#This Row],[Hui Reply?]]</f>
        <v>610</v>
      </c>
      <c r="P2514" s="19">
        <f>INT(Table1[[#This Row],[post_time]])</f>
        <v>40390</v>
      </c>
      <c r="Q2514" s="3" t="str">
        <f>IF(Table1[[#This Row],[Hui Reply?]],VLOOKUP(Table1[[#This Row],[topic_id]],'All Topics Data'!$A$2:$E$1243,5,FALSE),0)</f>
        <v>Nilesh Karhade</v>
      </c>
      <c r="R2514" s="8">
        <f>Table1[[#This Row],[post_time]]+8/24</f>
        <v>40390.723692129635</v>
      </c>
      <c r="S2514" s="3">
        <f>IF(Table1[[#This Row],[post_position]]=1,0,SUMIFS($F$2:F2514,$H$2:H2514,Table1[[#This Row],[post_position]]-1,$C$2:C2514,Table1[[#This Row],[topic_id]]))</f>
        <v>40390.350289351853</v>
      </c>
    </row>
    <row r="2515" spans="1:19" x14ac:dyDescent="0.25">
      <c r="A2515" s="7">
        <v>2549</v>
      </c>
      <c r="B2515" s="7">
        <v>1</v>
      </c>
      <c r="C2515" s="7">
        <v>650</v>
      </c>
      <c r="D2515" s="7">
        <v>6612</v>
      </c>
      <c r="E2515" s="2"/>
      <c r="F2515" s="8">
        <v>40390.408900462964</v>
      </c>
      <c r="G2515" s="7">
        <v>0</v>
      </c>
      <c r="H2515" s="7">
        <v>9</v>
      </c>
      <c r="I2515" s="7" t="b">
        <f t="shared" si="117"/>
        <v>0</v>
      </c>
      <c r="J2515" s="7" t="b">
        <f t="shared" si="118"/>
        <v>1</v>
      </c>
      <c r="K2515" s="7">
        <f t="shared" si="119"/>
        <v>0</v>
      </c>
      <c r="L2515" s="7">
        <f>WEEKDAY(Table1[[#This Row],[post_time]])</f>
        <v>7</v>
      </c>
      <c r="M2515" s="7">
        <f>VLOOKUP(Table1[[#This Row],[topic_id]],'All Topics Data'!$A$2:$I$1243,8,FALSE)</f>
        <v>40389.443749999999</v>
      </c>
      <c r="N2515" s="7">
        <f>Table1[[#This Row],[Hui Reply?]]*(Table1[[#This Row],[post_time]]-Table1[[#This Row],[timestamp of previous reply]])</f>
        <v>0</v>
      </c>
      <c r="O2515" s="3">
        <f>O2514+Table1[[#This Row],[Hui Reply?]]</f>
        <v>610</v>
      </c>
      <c r="P2515" s="19">
        <f>INT(Table1[[#This Row],[post_time]])</f>
        <v>40390</v>
      </c>
      <c r="Q2515" s="3">
        <f>IF(Table1[[#This Row],[Hui Reply?]],VLOOKUP(Table1[[#This Row],[topic_id]],'All Topics Data'!$A$2:$E$1243,5,FALSE),0)</f>
        <v>0</v>
      </c>
      <c r="R2515" s="8">
        <f>Table1[[#This Row],[post_time]]+8/24</f>
        <v>40390.7422337963</v>
      </c>
      <c r="S2515" s="3">
        <f>IF(Table1[[#This Row],[post_position]]=1,0,SUMIFS($F$2:F2515,$H$2:H2515,Table1[[#This Row],[post_position]]-1,$C$2:C2515,Table1[[#This Row],[topic_id]]))</f>
        <v>40390.3903587963</v>
      </c>
    </row>
    <row r="2516" spans="1:19" x14ac:dyDescent="0.25">
      <c r="A2516" s="7">
        <v>2550</v>
      </c>
      <c r="B2516" s="7">
        <v>5</v>
      </c>
      <c r="C2516" s="7">
        <v>654</v>
      </c>
      <c r="D2516" s="7">
        <v>6614</v>
      </c>
      <c r="E2516" s="2"/>
      <c r="F2516" s="8">
        <v>40390.442847222221</v>
      </c>
      <c r="G2516" s="7">
        <v>0</v>
      </c>
      <c r="H2516" s="7">
        <v>1</v>
      </c>
      <c r="I2516" s="7" t="b">
        <f t="shared" si="117"/>
        <v>0</v>
      </c>
      <c r="J2516" s="7" t="b">
        <f t="shared" si="118"/>
        <v>0</v>
      </c>
      <c r="K2516" s="7">
        <f t="shared" si="119"/>
        <v>0</v>
      </c>
      <c r="L2516" s="7">
        <f>WEEKDAY(Table1[[#This Row],[post_time]])</f>
        <v>7</v>
      </c>
      <c r="M2516" s="7">
        <f>VLOOKUP(Table1[[#This Row],[topic_id]],'All Topics Data'!$A$2:$I$1243,8,FALSE)</f>
        <v>40390.442361111112</v>
      </c>
      <c r="N2516" s="7">
        <f>Table1[[#This Row],[Hui Reply?]]*(Table1[[#This Row],[post_time]]-Table1[[#This Row],[timestamp of previous reply]])</f>
        <v>0</v>
      </c>
      <c r="O2516" s="3">
        <f>O2515+Table1[[#This Row],[Hui Reply?]]</f>
        <v>610</v>
      </c>
      <c r="P2516" s="19">
        <f>INT(Table1[[#This Row],[post_time]])</f>
        <v>40390</v>
      </c>
      <c r="Q2516" s="3">
        <f>IF(Table1[[#This Row],[Hui Reply?]],VLOOKUP(Table1[[#This Row],[topic_id]],'All Topics Data'!$A$2:$E$1243,5,FALSE),0)</f>
        <v>0</v>
      </c>
      <c r="R2516" s="8">
        <f>Table1[[#This Row],[post_time]]+8/24</f>
        <v>40390.776180555556</v>
      </c>
      <c r="S2516" s="3">
        <f>IF(Table1[[#This Row],[post_position]]=1,0,SUMIFS($F$2:F2516,$H$2:H2516,Table1[[#This Row],[post_position]]-1,$C$2:C2516,Table1[[#This Row],[topic_id]]))</f>
        <v>0</v>
      </c>
    </row>
    <row r="2517" spans="1:19" x14ac:dyDescent="0.25">
      <c r="A2517" s="7">
        <v>2551</v>
      </c>
      <c r="B2517" s="7">
        <v>5</v>
      </c>
      <c r="C2517" s="7">
        <v>654</v>
      </c>
      <c r="D2517" s="7">
        <v>24</v>
      </c>
      <c r="F2517" s="8">
        <v>40390.538356481484</v>
      </c>
      <c r="G2517" s="7">
        <v>0</v>
      </c>
      <c r="H2517" s="7">
        <v>2</v>
      </c>
      <c r="I2517" s="7" t="b">
        <f t="shared" si="117"/>
        <v>1</v>
      </c>
      <c r="J2517" s="7" t="b">
        <f t="shared" si="118"/>
        <v>1</v>
      </c>
      <c r="K2517" s="7">
        <f t="shared" si="119"/>
        <v>1</v>
      </c>
      <c r="L2517" s="7">
        <f>WEEKDAY(Table1[[#This Row],[post_time]])</f>
        <v>7</v>
      </c>
      <c r="M2517" s="7">
        <f>VLOOKUP(Table1[[#This Row],[topic_id]],'All Topics Data'!$A$2:$I$1243,8,FALSE)</f>
        <v>40390.442361111112</v>
      </c>
      <c r="N2517" s="7">
        <f>Table1[[#This Row],[Hui Reply?]]*(Table1[[#This Row],[post_time]]-Table1[[#This Row],[timestamp of previous reply]])</f>
        <v>9.5509259263053536E-2</v>
      </c>
      <c r="O2517" s="3">
        <f>O2516+Table1[[#This Row],[Hui Reply?]]</f>
        <v>611</v>
      </c>
      <c r="P2517" s="19">
        <f>INT(Table1[[#This Row],[post_time]])</f>
        <v>40390</v>
      </c>
      <c r="Q2517" s="3" t="str">
        <f>IF(Table1[[#This Row],[Hui Reply?]],VLOOKUP(Table1[[#This Row],[topic_id]],'All Topics Data'!$A$2:$E$1243,5,FALSE),0)</f>
        <v>Salahblr</v>
      </c>
      <c r="R2517" s="8">
        <f>Table1[[#This Row],[post_time]]+8/24</f>
        <v>40390.87168981482</v>
      </c>
      <c r="S2517" s="3">
        <f>IF(Table1[[#This Row],[post_position]]=1,0,SUMIFS($F$2:F2517,$H$2:H2517,Table1[[#This Row],[post_position]]-1,$C$2:C2517,Table1[[#This Row],[topic_id]]))</f>
        <v>40390.442847222221</v>
      </c>
    </row>
    <row r="2518" spans="1:19" x14ac:dyDescent="0.25">
      <c r="A2518" s="7">
        <v>2552</v>
      </c>
      <c r="B2518" s="7">
        <v>1</v>
      </c>
      <c r="C2518" s="7">
        <v>643</v>
      </c>
      <c r="D2518" s="7">
        <v>3108</v>
      </c>
      <c r="F2518" s="8">
        <v>40390.593599537038</v>
      </c>
      <c r="G2518" s="7">
        <v>0</v>
      </c>
      <c r="H2518" s="7">
        <v>6</v>
      </c>
      <c r="I2518" s="7" t="b">
        <f t="shared" si="117"/>
        <v>0</v>
      </c>
      <c r="J2518" s="7" t="b">
        <f t="shared" si="118"/>
        <v>1</v>
      </c>
      <c r="K2518" s="7">
        <f t="shared" si="119"/>
        <v>0</v>
      </c>
      <c r="L2518" s="7">
        <f>WEEKDAY(Table1[[#This Row],[post_time]])</f>
        <v>7</v>
      </c>
      <c r="M2518" s="7">
        <f>VLOOKUP(Table1[[#This Row],[topic_id]],'All Topics Data'!$A$2:$I$1243,8,FALSE)</f>
        <v>40387.959722222222</v>
      </c>
      <c r="N2518" s="7">
        <f>Table1[[#This Row],[Hui Reply?]]*(Table1[[#This Row],[post_time]]-Table1[[#This Row],[timestamp of previous reply]])</f>
        <v>0</v>
      </c>
      <c r="O2518" s="3">
        <f>O2517+Table1[[#This Row],[Hui Reply?]]</f>
        <v>611</v>
      </c>
      <c r="P2518" s="19">
        <f>INT(Table1[[#This Row],[post_time]])</f>
        <v>40390</v>
      </c>
      <c r="Q2518" s="3">
        <f>IF(Table1[[#This Row],[Hui Reply?]],VLOOKUP(Table1[[#This Row],[topic_id]],'All Topics Data'!$A$2:$E$1243,5,FALSE),0)</f>
        <v>0</v>
      </c>
      <c r="R2518" s="8">
        <f>Table1[[#This Row],[post_time]]+8/24</f>
        <v>40390.926932870374</v>
      </c>
      <c r="S2518" s="3">
        <f>IF(Table1[[#This Row],[post_position]]=1,0,SUMIFS($F$2:F2518,$H$2:H2518,Table1[[#This Row],[post_position]]-1,$C$2:C2518,Table1[[#This Row],[topic_id]]))</f>
        <v>40388.618935185186</v>
      </c>
    </row>
    <row r="2519" spans="1:19" x14ac:dyDescent="0.25">
      <c r="A2519" s="7">
        <v>2553</v>
      </c>
      <c r="B2519" s="7">
        <v>1</v>
      </c>
      <c r="C2519" s="7">
        <v>655</v>
      </c>
      <c r="D2519" s="7">
        <v>6623</v>
      </c>
      <c r="F2519" s="8">
        <v>40390.594930555555</v>
      </c>
      <c r="G2519" s="7">
        <v>0</v>
      </c>
      <c r="H2519" s="7">
        <v>1</v>
      </c>
      <c r="I2519" s="7" t="b">
        <f t="shared" si="117"/>
        <v>0</v>
      </c>
      <c r="J2519" s="7" t="b">
        <f t="shared" si="118"/>
        <v>0</v>
      </c>
      <c r="K2519" s="7">
        <f t="shared" si="119"/>
        <v>0</v>
      </c>
      <c r="L2519" s="7">
        <f>WEEKDAY(Table1[[#This Row],[post_time]])</f>
        <v>7</v>
      </c>
      <c r="M2519" s="7">
        <f>VLOOKUP(Table1[[#This Row],[topic_id]],'All Topics Data'!$A$2:$I$1243,8,FALSE)</f>
        <v>40390.594444444447</v>
      </c>
      <c r="N2519" s="7">
        <f>Table1[[#This Row],[Hui Reply?]]*(Table1[[#This Row],[post_time]]-Table1[[#This Row],[timestamp of previous reply]])</f>
        <v>0</v>
      </c>
      <c r="O2519" s="3">
        <f>O2518+Table1[[#This Row],[Hui Reply?]]</f>
        <v>611</v>
      </c>
      <c r="P2519" s="19">
        <f>INT(Table1[[#This Row],[post_time]])</f>
        <v>40390</v>
      </c>
      <c r="Q2519" s="3">
        <f>IF(Table1[[#This Row],[Hui Reply?]],VLOOKUP(Table1[[#This Row],[topic_id]],'All Topics Data'!$A$2:$E$1243,5,FALSE),0)</f>
        <v>0</v>
      </c>
      <c r="R2519" s="8">
        <f>Table1[[#This Row],[post_time]]+8/24</f>
        <v>40390.928263888891</v>
      </c>
      <c r="S2519" s="3">
        <f>IF(Table1[[#This Row],[post_position]]=1,0,SUMIFS($F$2:F2519,$H$2:H2519,Table1[[#This Row],[post_position]]-1,$C$2:C2519,Table1[[#This Row],[topic_id]]))</f>
        <v>0</v>
      </c>
    </row>
    <row r="2520" spans="1:19" x14ac:dyDescent="0.25">
      <c r="A2520" s="7">
        <v>2554</v>
      </c>
      <c r="B2520" s="7">
        <v>1</v>
      </c>
      <c r="C2520" s="7">
        <v>655</v>
      </c>
      <c r="D2520" s="7">
        <v>24</v>
      </c>
      <c r="F2520" s="8">
        <v>40390.613298611112</v>
      </c>
      <c r="G2520" s="7">
        <v>0</v>
      </c>
      <c r="H2520" s="7">
        <v>2</v>
      </c>
      <c r="I2520" s="7" t="b">
        <f t="shared" si="117"/>
        <v>1</v>
      </c>
      <c r="J2520" s="7" t="b">
        <f t="shared" si="118"/>
        <v>1</v>
      </c>
      <c r="K2520" s="7">
        <f t="shared" si="119"/>
        <v>1</v>
      </c>
      <c r="L2520" s="7">
        <f>WEEKDAY(Table1[[#This Row],[post_time]])</f>
        <v>7</v>
      </c>
      <c r="M2520" s="7">
        <f>VLOOKUP(Table1[[#This Row],[topic_id]],'All Topics Data'!$A$2:$I$1243,8,FALSE)</f>
        <v>40390.594444444447</v>
      </c>
      <c r="N2520" s="7">
        <f>Table1[[#This Row],[Hui Reply?]]*(Table1[[#This Row],[post_time]]-Table1[[#This Row],[timestamp of previous reply]])</f>
        <v>1.8368055556493346E-2</v>
      </c>
      <c r="O2520" s="3">
        <f>O2519+Table1[[#This Row],[Hui Reply?]]</f>
        <v>612</v>
      </c>
      <c r="P2520" s="19">
        <f>INT(Table1[[#This Row],[post_time]])</f>
        <v>40390</v>
      </c>
      <c r="Q2520" s="3" t="str">
        <f>IF(Table1[[#This Row],[Hui Reply?]],VLOOKUP(Table1[[#This Row],[topic_id]],'All Topics Data'!$A$2:$E$1243,5,FALSE),0)</f>
        <v>lc1602</v>
      </c>
      <c r="R2520" s="8">
        <f>Table1[[#This Row],[post_time]]+8/24</f>
        <v>40390.946631944447</v>
      </c>
      <c r="S2520" s="3">
        <f>IF(Table1[[#This Row],[post_position]]=1,0,SUMIFS($F$2:F2520,$H$2:H2520,Table1[[#This Row],[post_position]]-1,$C$2:C2520,Table1[[#This Row],[topic_id]]))</f>
        <v>40390.594930555555</v>
      </c>
    </row>
    <row r="2521" spans="1:19" x14ac:dyDescent="0.25">
      <c r="A2521" s="7">
        <v>2555</v>
      </c>
      <c r="B2521" s="7">
        <v>1</v>
      </c>
      <c r="C2521" s="7">
        <v>643</v>
      </c>
      <c r="D2521" s="7">
        <v>24</v>
      </c>
      <c r="F2521" s="8">
        <v>40390.61409722222</v>
      </c>
      <c r="G2521" s="7">
        <v>0</v>
      </c>
      <c r="H2521" s="7">
        <v>7</v>
      </c>
      <c r="I2521" s="7" t="b">
        <f t="shared" si="117"/>
        <v>1</v>
      </c>
      <c r="J2521" s="7" t="b">
        <f t="shared" si="118"/>
        <v>1</v>
      </c>
      <c r="K2521" s="7">
        <f t="shared" si="119"/>
        <v>1</v>
      </c>
      <c r="L2521" s="7">
        <f>WEEKDAY(Table1[[#This Row],[post_time]])</f>
        <v>7</v>
      </c>
      <c r="M2521" s="7">
        <f>VLOOKUP(Table1[[#This Row],[topic_id]],'All Topics Data'!$A$2:$I$1243,8,FALSE)</f>
        <v>40387.959722222222</v>
      </c>
      <c r="N2521" s="7">
        <f>Table1[[#This Row],[Hui Reply?]]*(Table1[[#This Row],[post_time]]-Table1[[#This Row],[timestamp of previous reply]])</f>
        <v>2.0497685181908309E-2</v>
      </c>
      <c r="O2521" s="3">
        <f>O2520+Table1[[#This Row],[Hui Reply?]]</f>
        <v>613</v>
      </c>
      <c r="P2521" s="19">
        <f>INT(Table1[[#This Row],[post_time]])</f>
        <v>40390</v>
      </c>
      <c r="Q2521" s="3" t="str">
        <f>IF(Table1[[#This Row],[Hui Reply?]],VLOOKUP(Table1[[#This Row],[topic_id]],'All Topics Data'!$A$2:$E$1243,5,FALSE),0)</f>
        <v>jcalvacca</v>
      </c>
      <c r="R2521" s="8">
        <f>Table1[[#This Row],[post_time]]+8/24</f>
        <v>40390.947430555556</v>
      </c>
      <c r="S2521" s="3">
        <f>IF(Table1[[#This Row],[post_position]]=1,0,SUMIFS($F$2:F2521,$H$2:H2521,Table1[[#This Row],[post_position]]-1,$C$2:C2521,Table1[[#This Row],[topic_id]]))</f>
        <v>40390.593599537038</v>
      </c>
    </row>
    <row r="2522" spans="1:19" x14ac:dyDescent="0.25">
      <c r="A2522" s="7">
        <v>2556</v>
      </c>
      <c r="B2522" s="7">
        <v>1</v>
      </c>
      <c r="C2522" s="7">
        <v>643</v>
      </c>
      <c r="D2522" s="7">
        <v>3108</v>
      </c>
      <c r="F2522" s="8">
        <v>40390.644918981481</v>
      </c>
      <c r="G2522" s="7">
        <v>0</v>
      </c>
      <c r="H2522" s="7">
        <v>8</v>
      </c>
      <c r="I2522" s="7" t="b">
        <f t="shared" si="117"/>
        <v>0</v>
      </c>
      <c r="J2522" s="7" t="b">
        <f t="shared" si="118"/>
        <v>1</v>
      </c>
      <c r="K2522" s="7">
        <f t="shared" si="119"/>
        <v>0</v>
      </c>
      <c r="L2522" s="7">
        <f>WEEKDAY(Table1[[#This Row],[post_time]])</f>
        <v>7</v>
      </c>
      <c r="M2522" s="7">
        <f>VLOOKUP(Table1[[#This Row],[topic_id]],'All Topics Data'!$A$2:$I$1243,8,FALSE)</f>
        <v>40387.959722222222</v>
      </c>
      <c r="N2522" s="7">
        <f>Table1[[#This Row],[Hui Reply?]]*(Table1[[#This Row],[post_time]]-Table1[[#This Row],[timestamp of previous reply]])</f>
        <v>0</v>
      </c>
      <c r="O2522" s="3">
        <f>O2521+Table1[[#This Row],[Hui Reply?]]</f>
        <v>613</v>
      </c>
      <c r="P2522" s="19">
        <f>INT(Table1[[#This Row],[post_time]])</f>
        <v>40390</v>
      </c>
      <c r="Q2522" s="3">
        <f>IF(Table1[[#This Row],[Hui Reply?]],VLOOKUP(Table1[[#This Row],[topic_id]],'All Topics Data'!$A$2:$E$1243,5,FALSE),0)</f>
        <v>0</v>
      </c>
      <c r="R2522" s="8">
        <f>Table1[[#This Row],[post_time]]+8/24</f>
        <v>40390.978252314817</v>
      </c>
      <c r="S2522" s="3">
        <f>IF(Table1[[#This Row],[post_position]]=1,0,SUMIFS($F$2:F2522,$H$2:H2522,Table1[[#This Row],[post_position]]-1,$C$2:C2522,Table1[[#This Row],[topic_id]]))</f>
        <v>40390.61409722222</v>
      </c>
    </row>
    <row r="2523" spans="1:19" x14ac:dyDescent="0.25">
      <c r="A2523" s="7">
        <v>2557</v>
      </c>
      <c r="B2523" s="7">
        <v>1</v>
      </c>
      <c r="C2523" s="7">
        <v>655</v>
      </c>
      <c r="D2523" s="7">
        <v>6623</v>
      </c>
      <c r="F2523" s="8">
        <v>40390.703761574077</v>
      </c>
      <c r="G2523" s="7">
        <v>0</v>
      </c>
      <c r="H2523" s="7">
        <v>3</v>
      </c>
      <c r="I2523" s="7" t="b">
        <f t="shared" si="117"/>
        <v>0</v>
      </c>
      <c r="J2523" s="7" t="b">
        <f t="shared" si="118"/>
        <v>1</v>
      </c>
      <c r="K2523" s="7">
        <f t="shared" si="119"/>
        <v>0</v>
      </c>
      <c r="L2523" s="7">
        <f>WEEKDAY(Table1[[#This Row],[post_time]])</f>
        <v>7</v>
      </c>
      <c r="M2523" s="7">
        <f>VLOOKUP(Table1[[#This Row],[topic_id]],'All Topics Data'!$A$2:$I$1243,8,FALSE)</f>
        <v>40390.594444444447</v>
      </c>
      <c r="N2523" s="7">
        <f>Table1[[#This Row],[Hui Reply?]]*(Table1[[#This Row],[post_time]]-Table1[[#This Row],[timestamp of previous reply]])</f>
        <v>0</v>
      </c>
      <c r="O2523" s="3">
        <f>O2522+Table1[[#This Row],[Hui Reply?]]</f>
        <v>613</v>
      </c>
      <c r="P2523" s="19">
        <f>INT(Table1[[#This Row],[post_time]])</f>
        <v>40390</v>
      </c>
      <c r="Q2523" s="3">
        <f>IF(Table1[[#This Row],[Hui Reply?]],VLOOKUP(Table1[[#This Row],[topic_id]],'All Topics Data'!$A$2:$E$1243,5,FALSE),0)</f>
        <v>0</v>
      </c>
      <c r="R2523" s="8">
        <f>Table1[[#This Row],[post_time]]+8/24</f>
        <v>40391.037094907413</v>
      </c>
      <c r="S2523" s="3">
        <f>IF(Table1[[#This Row],[post_position]]=1,0,SUMIFS($F$2:F2523,$H$2:H2523,Table1[[#This Row],[post_position]]-1,$C$2:C2523,Table1[[#This Row],[topic_id]]))</f>
        <v>40390.613298611112</v>
      </c>
    </row>
    <row r="2524" spans="1:19" x14ac:dyDescent="0.25">
      <c r="A2524" s="7">
        <v>2558</v>
      </c>
      <c r="B2524" s="7">
        <v>1</v>
      </c>
      <c r="C2524" s="7">
        <v>655</v>
      </c>
      <c r="D2524" s="7">
        <v>1</v>
      </c>
      <c r="E2524" s="2"/>
      <c r="F2524" s="8">
        <v>40390.992581018516</v>
      </c>
      <c r="G2524" s="7">
        <v>0</v>
      </c>
      <c r="H2524" s="7">
        <v>4</v>
      </c>
      <c r="I2524" s="7" t="b">
        <f t="shared" si="117"/>
        <v>0</v>
      </c>
      <c r="J2524" s="7" t="b">
        <f t="shared" si="118"/>
        <v>1</v>
      </c>
      <c r="K2524" s="7">
        <f t="shared" si="119"/>
        <v>0</v>
      </c>
      <c r="L2524" s="7">
        <f>WEEKDAY(Table1[[#This Row],[post_time]])</f>
        <v>7</v>
      </c>
      <c r="M2524" s="7">
        <f>VLOOKUP(Table1[[#This Row],[topic_id]],'All Topics Data'!$A$2:$I$1243,8,FALSE)</f>
        <v>40390.594444444447</v>
      </c>
      <c r="N2524" s="7">
        <f>Table1[[#This Row],[Hui Reply?]]*(Table1[[#This Row],[post_time]]-Table1[[#This Row],[timestamp of previous reply]])</f>
        <v>0</v>
      </c>
      <c r="O2524" s="3">
        <f>O2523+Table1[[#This Row],[Hui Reply?]]</f>
        <v>613</v>
      </c>
      <c r="P2524" s="19">
        <f>INT(Table1[[#This Row],[post_time]])</f>
        <v>40390</v>
      </c>
      <c r="Q2524" s="3">
        <f>IF(Table1[[#This Row],[Hui Reply?]],VLOOKUP(Table1[[#This Row],[topic_id]],'All Topics Data'!$A$2:$E$1243,5,FALSE),0)</f>
        <v>0</v>
      </c>
      <c r="R2524" s="8">
        <f>Table1[[#This Row],[post_time]]+8/24</f>
        <v>40391.325914351852</v>
      </c>
      <c r="S2524" s="3">
        <f>IF(Table1[[#This Row],[post_position]]=1,0,SUMIFS($F$2:F2524,$H$2:H2524,Table1[[#This Row],[post_position]]-1,$C$2:C2524,Table1[[#This Row],[topic_id]]))</f>
        <v>40390.703761574077</v>
      </c>
    </row>
    <row r="2525" spans="1:19" x14ac:dyDescent="0.25">
      <c r="A2525" s="7">
        <v>2559</v>
      </c>
      <c r="B2525" s="7">
        <v>1</v>
      </c>
      <c r="C2525" s="7">
        <v>655</v>
      </c>
      <c r="D2525" s="7">
        <v>24</v>
      </c>
      <c r="E2525" s="2"/>
      <c r="F2525" s="8">
        <v>40391.044594907406</v>
      </c>
      <c r="G2525" s="7">
        <v>0</v>
      </c>
      <c r="H2525" s="7">
        <v>5</v>
      </c>
      <c r="I2525" s="7" t="b">
        <f t="shared" si="117"/>
        <v>1</v>
      </c>
      <c r="J2525" s="7" t="b">
        <f t="shared" si="118"/>
        <v>1</v>
      </c>
      <c r="K2525" s="7">
        <f t="shared" si="119"/>
        <v>1</v>
      </c>
      <c r="L2525" s="7">
        <f>WEEKDAY(Table1[[#This Row],[post_time]])</f>
        <v>1</v>
      </c>
      <c r="M2525" s="7">
        <f>VLOOKUP(Table1[[#This Row],[topic_id]],'All Topics Data'!$A$2:$I$1243,8,FALSE)</f>
        <v>40390.594444444447</v>
      </c>
      <c r="N2525" s="7">
        <f>Table1[[#This Row],[Hui Reply?]]*(Table1[[#This Row],[post_time]]-Table1[[#This Row],[timestamp of previous reply]])</f>
        <v>5.2013888889632653E-2</v>
      </c>
      <c r="O2525" s="3">
        <f>O2524+Table1[[#This Row],[Hui Reply?]]</f>
        <v>614</v>
      </c>
      <c r="P2525" s="19">
        <f>INT(Table1[[#This Row],[post_time]])</f>
        <v>40391</v>
      </c>
      <c r="Q2525" s="3" t="str">
        <f>IF(Table1[[#This Row],[Hui Reply?]],VLOOKUP(Table1[[#This Row],[topic_id]],'All Topics Data'!$A$2:$E$1243,5,FALSE),0)</f>
        <v>lc1602</v>
      </c>
      <c r="R2525" s="8">
        <f>Table1[[#This Row],[post_time]]+8/24</f>
        <v>40391.377928240741</v>
      </c>
      <c r="S2525" s="3">
        <f>IF(Table1[[#This Row],[post_position]]=1,0,SUMIFS($F$2:F2525,$H$2:H2525,Table1[[#This Row],[post_position]]-1,$C$2:C2525,Table1[[#This Row],[topic_id]]))</f>
        <v>40390.992581018516</v>
      </c>
    </row>
    <row r="2526" spans="1:19" x14ac:dyDescent="0.25">
      <c r="A2526" s="7">
        <v>2560</v>
      </c>
      <c r="B2526" s="7">
        <v>5</v>
      </c>
      <c r="C2526" s="7">
        <v>654</v>
      </c>
      <c r="D2526" s="7">
        <v>6612</v>
      </c>
      <c r="E2526" s="2"/>
      <c r="F2526" s="8">
        <v>40391.602847222224</v>
      </c>
      <c r="G2526" s="7">
        <v>0</v>
      </c>
      <c r="H2526" s="7">
        <v>3</v>
      </c>
      <c r="I2526" s="7" t="b">
        <f t="shared" si="117"/>
        <v>0</v>
      </c>
      <c r="J2526" s="7" t="b">
        <f t="shared" si="118"/>
        <v>1</v>
      </c>
      <c r="K2526" s="7">
        <f t="shared" si="119"/>
        <v>0</v>
      </c>
      <c r="L2526" s="7">
        <f>WEEKDAY(Table1[[#This Row],[post_time]])</f>
        <v>1</v>
      </c>
      <c r="M2526" s="7">
        <f>VLOOKUP(Table1[[#This Row],[topic_id]],'All Topics Data'!$A$2:$I$1243,8,FALSE)</f>
        <v>40390.442361111112</v>
      </c>
      <c r="N2526" s="7">
        <f>Table1[[#This Row],[Hui Reply?]]*(Table1[[#This Row],[post_time]]-Table1[[#This Row],[timestamp of previous reply]])</f>
        <v>0</v>
      </c>
      <c r="O2526" s="3">
        <f>O2525+Table1[[#This Row],[Hui Reply?]]</f>
        <v>614</v>
      </c>
      <c r="P2526" s="19">
        <f>INT(Table1[[#This Row],[post_time]])</f>
        <v>40391</v>
      </c>
      <c r="Q2526" s="3">
        <f>IF(Table1[[#This Row],[Hui Reply?]],VLOOKUP(Table1[[#This Row],[topic_id]],'All Topics Data'!$A$2:$E$1243,5,FALSE),0)</f>
        <v>0</v>
      </c>
      <c r="R2526" s="8">
        <f>Table1[[#This Row],[post_time]]+8/24</f>
        <v>40391.93618055556</v>
      </c>
      <c r="S2526" s="3">
        <f>IF(Table1[[#This Row],[post_position]]=1,0,SUMIFS($F$2:F2526,$H$2:H2526,Table1[[#This Row],[post_position]]-1,$C$2:C2526,Table1[[#This Row],[topic_id]]))</f>
        <v>40390.538356481484</v>
      </c>
    </row>
    <row r="2527" spans="1:19" x14ac:dyDescent="0.25">
      <c r="A2527" s="7">
        <v>2561</v>
      </c>
      <c r="B2527" s="7">
        <v>1</v>
      </c>
      <c r="C2527" s="7">
        <v>643</v>
      </c>
      <c r="D2527" s="7">
        <v>24</v>
      </c>
      <c r="E2527" s="2"/>
      <c r="F2527" s="8">
        <v>40392.163321759261</v>
      </c>
      <c r="G2527" s="7">
        <v>0</v>
      </c>
      <c r="H2527" s="7">
        <v>9</v>
      </c>
      <c r="I2527" s="7" t="b">
        <f t="shared" si="117"/>
        <v>1</v>
      </c>
      <c r="J2527" s="7" t="b">
        <f t="shared" si="118"/>
        <v>1</v>
      </c>
      <c r="K2527" s="7">
        <f t="shared" si="119"/>
        <v>1</v>
      </c>
      <c r="L2527" s="7">
        <f>WEEKDAY(Table1[[#This Row],[post_time]])</f>
        <v>2</v>
      </c>
      <c r="M2527" s="7">
        <f>VLOOKUP(Table1[[#This Row],[topic_id]],'All Topics Data'!$A$2:$I$1243,8,FALSE)</f>
        <v>40387.959722222222</v>
      </c>
      <c r="N2527" s="7">
        <f>Table1[[#This Row],[Hui Reply?]]*(Table1[[#This Row],[post_time]]-Table1[[#This Row],[timestamp of previous reply]])</f>
        <v>1.5184027777795563</v>
      </c>
      <c r="O2527" s="3">
        <f>O2526+Table1[[#This Row],[Hui Reply?]]</f>
        <v>615</v>
      </c>
      <c r="P2527" s="19">
        <f>INT(Table1[[#This Row],[post_time]])</f>
        <v>40392</v>
      </c>
      <c r="Q2527" s="3" t="str">
        <f>IF(Table1[[#This Row],[Hui Reply?]],VLOOKUP(Table1[[#This Row],[topic_id]],'All Topics Data'!$A$2:$E$1243,5,FALSE),0)</f>
        <v>jcalvacca</v>
      </c>
      <c r="R2527" s="8">
        <f>Table1[[#This Row],[post_time]]+8/24</f>
        <v>40392.496655092596</v>
      </c>
      <c r="S2527" s="3">
        <f>IF(Table1[[#This Row],[post_position]]=1,0,SUMIFS($F$2:F2527,$H$2:H2527,Table1[[#This Row],[post_position]]-1,$C$2:C2527,Table1[[#This Row],[topic_id]]))</f>
        <v>40390.644918981481</v>
      </c>
    </row>
    <row r="2528" spans="1:19" x14ac:dyDescent="0.25">
      <c r="A2528" s="7">
        <v>2562</v>
      </c>
      <c r="B2528" s="7">
        <v>1</v>
      </c>
      <c r="C2528" s="7">
        <v>655</v>
      </c>
      <c r="D2528" s="7">
        <v>1</v>
      </c>
      <c r="F2528" s="8">
        <v>40392.164085648146</v>
      </c>
      <c r="G2528" s="7">
        <v>0</v>
      </c>
      <c r="H2528" s="7">
        <v>6</v>
      </c>
      <c r="I2528" s="7" t="b">
        <f t="shared" si="117"/>
        <v>0</v>
      </c>
      <c r="J2528" s="7" t="b">
        <f t="shared" si="118"/>
        <v>1</v>
      </c>
      <c r="K2528" s="7">
        <f t="shared" si="119"/>
        <v>0</v>
      </c>
      <c r="L2528" s="7">
        <f>WEEKDAY(Table1[[#This Row],[post_time]])</f>
        <v>2</v>
      </c>
      <c r="M2528" s="7">
        <f>VLOOKUP(Table1[[#This Row],[topic_id]],'All Topics Data'!$A$2:$I$1243,8,FALSE)</f>
        <v>40390.594444444447</v>
      </c>
      <c r="N2528" s="7">
        <f>Table1[[#This Row],[Hui Reply?]]*(Table1[[#This Row],[post_time]]-Table1[[#This Row],[timestamp of previous reply]])</f>
        <v>0</v>
      </c>
      <c r="O2528" s="3">
        <f>O2527+Table1[[#This Row],[Hui Reply?]]</f>
        <v>615</v>
      </c>
      <c r="P2528" s="19">
        <f>INT(Table1[[#This Row],[post_time]])</f>
        <v>40392</v>
      </c>
      <c r="Q2528" s="3">
        <f>IF(Table1[[#This Row],[Hui Reply?]],VLOOKUP(Table1[[#This Row],[topic_id]],'All Topics Data'!$A$2:$E$1243,5,FALSE),0)</f>
        <v>0</v>
      </c>
      <c r="R2528" s="8">
        <f>Table1[[#This Row],[post_time]]+8/24</f>
        <v>40392.497418981482</v>
      </c>
      <c r="S2528" s="3">
        <f>IF(Table1[[#This Row],[post_position]]=1,0,SUMIFS($F$2:F2528,$H$2:H2528,Table1[[#This Row],[post_position]]-1,$C$2:C2528,Table1[[#This Row],[topic_id]]))</f>
        <v>40391.044594907406</v>
      </c>
    </row>
    <row r="2529" spans="1:19" x14ac:dyDescent="0.25">
      <c r="A2529" s="7">
        <v>2563</v>
      </c>
      <c r="B2529" s="7">
        <v>1</v>
      </c>
      <c r="C2529" s="7">
        <v>655</v>
      </c>
      <c r="D2529" s="7">
        <v>24</v>
      </c>
      <c r="E2529" s="2"/>
      <c r="F2529" s="8">
        <v>40392.176261574074</v>
      </c>
      <c r="G2529" s="7">
        <v>0</v>
      </c>
      <c r="H2529" s="7">
        <v>7</v>
      </c>
      <c r="I2529" s="7" t="b">
        <f t="shared" si="117"/>
        <v>1</v>
      </c>
      <c r="J2529" s="7" t="b">
        <f t="shared" si="118"/>
        <v>1</v>
      </c>
      <c r="K2529" s="7">
        <f t="shared" si="119"/>
        <v>1</v>
      </c>
      <c r="L2529" s="7">
        <f>WEEKDAY(Table1[[#This Row],[post_time]])</f>
        <v>2</v>
      </c>
      <c r="M2529" s="7">
        <f>VLOOKUP(Table1[[#This Row],[topic_id]],'All Topics Data'!$A$2:$I$1243,8,FALSE)</f>
        <v>40390.594444444447</v>
      </c>
      <c r="N2529" s="7">
        <f>Table1[[#This Row],[Hui Reply?]]*(Table1[[#This Row],[post_time]]-Table1[[#This Row],[timestamp of previous reply]])</f>
        <v>1.2175925927294884E-2</v>
      </c>
      <c r="O2529" s="3">
        <f>O2528+Table1[[#This Row],[Hui Reply?]]</f>
        <v>616</v>
      </c>
      <c r="P2529" s="19">
        <f>INT(Table1[[#This Row],[post_time]])</f>
        <v>40392</v>
      </c>
      <c r="Q2529" s="3" t="str">
        <f>IF(Table1[[#This Row],[Hui Reply?]],VLOOKUP(Table1[[#This Row],[topic_id]],'All Topics Data'!$A$2:$E$1243,5,FALSE),0)</f>
        <v>lc1602</v>
      </c>
      <c r="R2529" s="8">
        <f>Table1[[#This Row],[post_time]]+8/24</f>
        <v>40392.509594907409</v>
      </c>
      <c r="S2529" s="3">
        <f>IF(Table1[[#This Row],[post_position]]=1,0,SUMIFS($F$2:F2529,$H$2:H2529,Table1[[#This Row],[post_position]]-1,$C$2:C2529,Table1[[#This Row],[topic_id]]))</f>
        <v>40392.164085648146</v>
      </c>
    </row>
    <row r="2530" spans="1:19" x14ac:dyDescent="0.25">
      <c r="A2530" s="7">
        <v>2564</v>
      </c>
      <c r="B2530" s="7">
        <v>1</v>
      </c>
      <c r="C2530" s="7">
        <v>653</v>
      </c>
      <c r="D2530" s="7">
        <v>6611</v>
      </c>
      <c r="F2530" s="8">
        <v>40392.225474537037</v>
      </c>
      <c r="G2530" s="7">
        <v>0</v>
      </c>
      <c r="H2530" s="7">
        <v>3</v>
      </c>
      <c r="I2530" s="7" t="b">
        <f t="shared" si="117"/>
        <v>0</v>
      </c>
      <c r="J2530" s="7" t="b">
        <f t="shared" si="118"/>
        <v>1</v>
      </c>
      <c r="K2530" s="7">
        <f t="shared" si="119"/>
        <v>0</v>
      </c>
      <c r="L2530" s="7">
        <f>WEEKDAY(Table1[[#This Row],[post_time]])</f>
        <v>2</v>
      </c>
      <c r="M2530" s="7">
        <f>VLOOKUP(Table1[[#This Row],[topic_id]],'All Topics Data'!$A$2:$I$1243,8,FALSE)</f>
        <v>40389.813888888886</v>
      </c>
      <c r="N2530" s="7">
        <f>Table1[[#This Row],[Hui Reply?]]*(Table1[[#This Row],[post_time]]-Table1[[#This Row],[timestamp of previous reply]])</f>
        <v>0</v>
      </c>
      <c r="O2530" s="3">
        <f>O2529+Table1[[#This Row],[Hui Reply?]]</f>
        <v>616</v>
      </c>
      <c r="P2530" s="19">
        <f>INT(Table1[[#This Row],[post_time]])</f>
        <v>40392</v>
      </c>
      <c r="Q2530" s="3">
        <f>IF(Table1[[#This Row],[Hui Reply?]],VLOOKUP(Table1[[#This Row],[topic_id]],'All Topics Data'!$A$2:$E$1243,5,FALSE),0)</f>
        <v>0</v>
      </c>
      <c r="R2530" s="8">
        <f>Table1[[#This Row],[post_time]]+8/24</f>
        <v>40392.558807870373</v>
      </c>
      <c r="S2530" s="3">
        <f>IF(Table1[[#This Row],[post_position]]=1,0,SUMIFS($F$2:F2530,$H$2:H2530,Table1[[#This Row],[post_position]]-1,$C$2:C2530,Table1[[#This Row],[topic_id]]))</f>
        <v>40389.905613425923</v>
      </c>
    </row>
    <row r="2531" spans="1:19" x14ac:dyDescent="0.25">
      <c r="A2531" s="7">
        <v>2565</v>
      </c>
      <c r="B2531" s="7">
        <v>1</v>
      </c>
      <c r="C2531" s="7">
        <v>655</v>
      </c>
      <c r="D2531" s="7">
        <v>1</v>
      </c>
      <c r="F2531" s="8">
        <v>40392.38453703704</v>
      </c>
      <c r="G2531" s="7">
        <v>0</v>
      </c>
      <c r="H2531" s="7">
        <v>8</v>
      </c>
      <c r="I2531" s="7" t="b">
        <f t="shared" si="117"/>
        <v>0</v>
      </c>
      <c r="J2531" s="7" t="b">
        <f t="shared" si="118"/>
        <v>1</v>
      </c>
      <c r="K2531" s="7">
        <f t="shared" si="119"/>
        <v>0</v>
      </c>
      <c r="L2531" s="7">
        <f>WEEKDAY(Table1[[#This Row],[post_time]])</f>
        <v>2</v>
      </c>
      <c r="M2531" s="7">
        <f>VLOOKUP(Table1[[#This Row],[topic_id]],'All Topics Data'!$A$2:$I$1243,8,FALSE)</f>
        <v>40390.594444444447</v>
      </c>
      <c r="N2531" s="7">
        <f>Table1[[#This Row],[Hui Reply?]]*(Table1[[#This Row],[post_time]]-Table1[[#This Row],[timestamp of previous reply]])</f>
        <v>0</v>
      </c>
      <c r="O2531" s="3">
        <f>O2530+Table1[[#This Row],[Hui Reply?]]</f>
        <v>616</v>
      </c>
      <c r="P2531" s="19">
        <f>INT(Table1[[#This Row],[post_time]])</f>
        <v>40392</v>
      </c>
      <c r="Q2531" s="3">
        <f>IF(Table1[[#This Row],[Hui Reply?]],VLOOKUP(Table1[[#This Row],[topic_id]],'All Topics Data'!$A$2:$E$1243,5,FALSE),0)</f>
        <v>0</v>
      </c>
      <c r="R2531" s="8">
        <f>Table1[[#This Row],[post_time]]+8/24</f>
        <v>40392.717870370376</v>
      </c>
      <c r="S2531" s="3">
        <f>IF(Table1[[#This Row],[post_position]]=1,0,SUMIFS($F$2:F2531,$H$2:H2531,Table1[[#This Row],[post_position]]-1,$C$2:C2531,Table1[[#This Row],[topic_id]]))</f>
        <v>40392.176261574074</v>
      </c>
    </row>
    <row r="2532" spans="1:19" x14ac:dyDescent="0.25">
      <c r="A2532" s="7">
        <v>2566</v>
      </c>
      <c r="B2532" s="7">
        <v>1</v>
      </c>
      <c r="C2532" s="7">
        <v>656</v>
      </c>
      <c r="D2532" s="7">
        <v>6625</v>
      </c>
      <c r="E2532" s="2"/>
      <c r="F2532" s="8">
        <v>40392.388252314813</v>
      </c>
      <c r="G2532" s="7">
        <v>0</v>
      </c>
      <c r="H2532" s="7">
        <v>1</v>
      </c>
      <c r="I2532" s="7" t="b">
        <f t="shared" si="117"/>
        <v>0</v>
      </c>
      <c r="J2532" s="7" t="b">
        <f t="shared" si="118"/>
        <v>0</v>
      </c>
      <c r="K2532" s="7">
        <f t="shared" si="119"/>
        <v>0</v>
      </c>
      <c r="L2532" s="7">
        <f>WEEKDAY(Table1[[#This Row],[post_time]])</f>
        <v>2</v>
      </c>
      <c r="M2532" s="7">
        <f>VLOOKUP(Table1[[#This Row],[topic_id]],'All Topics Data'!$A$2:$I$1243,8,FALSE)</f>
        <v>40392.388194444444</v>
      </c>
      <c r="N2532" s="7">
        <f>Table1[[#This Row],[Hui Reply?]]*(Table1[[#This Row],[post_time]]-Table1[[#This Row],[timestamp of previous reply]])</f>
        <v>0</v>
      </c>
      <c r="O2532" s="3">
        <f>O2531+Table1[[#This Row],[Hui Reply?]]</f>
        <v>616</v>
      </c>
      <c r="P2532" s="19">
        <f>INT(Table1[[#This Row],[post_time]])</f>
        <v>40392</v>
      </c>
      <c r="Q2532" s="3">
        <f>IF(Table1[[#This Row],[Hui Reply?]],VLOOKUP(Table1[[#This Row],[topic_id]],'All Topics Data'!$A$2:$E$1243,5,FALSE),0)</f>
        <v>0</v>
      </c>
      <c r="R2532" s="8">
        <f>Table1[[#This Row],[post_time]]+8/24</f>
        <v>40392.721585648149</v>
      </c>
      <c r="S2532" s="3">
        <f>IF(Table1[[#This Row],[post_position]]=1,0,SUMIFS($F$2:F2532,$H$2:H2532,Table1[[#This Row],[post_position]]-1,$C$2:C2532,Table1[[#This Row],[topic_id]]))</f>
        <v>0</v>
      </c>
    </row>
    <row r="2533" spans="1:19" x14ac:dyDescent="0.25">
      <c r="A2533" s="7">
        <v>2567</v>
      </c>
      <c r="B2533" s="7">
        <v>1</v>
      </c>
      <c r="C2533" s="7">
        <v>656</v>
      </c>
      <c r="D2533" s="7">
        <v>24</v>
      </c>
      <c r="E2533" s="2"/>
      <c r="F2533" s="8">
        <v>40392.39880787037</v>
      </c>
      <c r="G2533" s="7">
        <v>0</v>
      </c>
      <c r="H2533" s="7">
        <v>2</v>
      </c>
      <c r="I2533" s="7" t="b">
        <f t="shared" si="117"/>
        <v>1</v>
      </c>
      <c r="J2533" s="7" t="b">
        <f t="shared" si="118"/>
        <v>1</v>
      </c>
      <c r="K2533" s="7">
        <f t="shared" si="119"/>
        <v>1</v>
      </c>
      <c r="L2533" s="7">
        <f>WEEKDAY(Table1[[#This Row],[post_time]])</f>
        <v>2</v>
      </c>
      <c r="M2533" s="7">
        <f>VLOOKUP(Table1[[#This Row],[topic_id]],'All Topics Data'!$A$2:$I$1243,8,FALSE)</f>
        <v>40392.388194444444</v>
      </c>
      <c r="N2533" s="7">
        <f>Table1[[#This Row],[Hui Reply?]]*(Table1[[#This Row],[post_time]]-Table1[[#This Row],[timestamp of previous reply]])</f>
        <v>1.0555555556493346E-2</v>
      </c>
      <c r="O2533" s="3">
        <f>O2532+Table1[[#This Row],[Hui Reply?]]</f>
        <v>617</v>
      </c>
      <c r="P2533" s="19">
        <f>INT(Table1[[#This Row],[post_time]])</f>
        <v>40392</v>
      </c>
      <c r="Q2533" s="3" t="str">
        <f>IF(Table1[[#This Row],[Hui Reply?]],VLOOKUP(Table1[[#This Row],[topic_id]],'All Topics Data'!$A$2:$E$1243,5,FALSE),0)</f>
        <v>yipbop</v>
      </c>
      <c r="R2533" s="8">
        <f>Table1[[#This Row],[post_time]]+8/24</f>
        <v>40392.732141203705</v>
      </c>
      <c r="S2533" s="3">
        <f>IF(Table1[[#This Row],[post_position]]=1,0,SUMIFS($F$2:F2533,$H$2:H2533,Table1[[#This Row],[post_position]]-1,$C$2:C2533,Table1[[#This Row],[topic_id]]))</f>
        <v>40392.388252314813</v>
      </c>
    </row>
    <row r="2534" spans="1:19" x14ac:dyDescent="0.25">
      <c r="A2534" s="7">
        <v>2568</v>
      </c>
      <c r="B2534" s="7">
        <v>1</v>
      </c>
      <c r="C2534" s="7">
        <v>655</v>
      </c>
      <c r="D2534" s="7">
        <v>6623</v>
      </c>
      <c r="F2534" s="8">
        <v>40392.420439814814</v>
      </c>
      <c r="G2534" s="7">
        <v>0</v>
      </c>
      <c r="H2534" s="7">
        <v>9</v>
      </c>
      <c r="I2534" s="7" t="b">
        <f t="shared" si="117"/>
        <v>0</v>
      </c>
      <c r="J2534" s="7" t="b">
        <f t="shared" si="118"/>
        <v>1</v>
      </c>
      <c r="K2534" s="7">
        <f t="shared" si="119"/>
        <v>0</v>
      </c>
      <c r="L2534" s="7">
        <f>WEEKDAY(Table1[[#This Row],[post_time]])</f>
        <v>2</v>
      </c>
      <c r="M2534" s="7">
        <f>VLOOKUP(Table1[[#This Row],[topic_id]],'All Topics Data'!$A$2:$I$1243,8,FALSE)</f>
        <v>40390.594444444447</v>
      </c>
      <c r="N2534" s="7">
        <f>Table1[[#This Row],[Hui Reply?]]*(Table1[[#This Row],[post_time]]-Table1[[#This Row],[timestamp of previous reply]])</f>
        <v>0</v>
      </c>
      <c r="O2534" s="3">
        <f>O2533+Table1[[#This Row],[Hui Reply?]]</f>
        <v>617</v>
      </c>
      <c r="P2534" s="19">
        <f>INT(Table1[[#This Row],[post_time]])</f>
        <v>40392</v>
      </c>
      <c r="Q2534" s="3">
        <f>IF(Table1[[#This Row],[Hui Reply?]],VLOOKUP(Table1[[#This Row],[topic_id]],'All Topics Data'!$A$2:$E$1243,5,FALSE),0)</f>
        <v>0</v>
      </c>
      <c r="R2534" s="8">
        <f>Table1[[#This Row],[post_time]]+8/24</f>
        <v>40392.75377314815</v>
      </c>
      <c r="S2534" s="3">
        <f>IF(Table1[[#This Row],[post_position]]=1,0,SUMIFS($F$2:F2534,$H$2:H2534,Table1[[#This Row],[post_position]]-1,$C$2:C2534,Table1[[#This Row],[topic_id]]))</f>
        <v>40392.38453703704</v>
      </c>
    </row>
    <row r="2535" spans="1:19" x14ac:dyDescent="0.25">
      <c r="A2535" s="7">
        <v>2569</v>
      </c>
      <c r="B2535" s="7">
        <v>1</v>
      </c>
      <c r="C2535" s="7">
        <v>657</v>
      </c>
      <c r="D2535" s="7">
        <v>6626</v>
      </c>
      <c r="E2535" s="2"/>
      <c r="F2535" s="8">
        <v>40392.513495370367</v>
      </c>
      <c r="G2535" s="7">
        <v>0</v>
      </c>
      <c r="H2535" s="7">
        <v>1</v>
      </c>
      <c r="I2535" s="7" t="b">
        <f t="shared" si="117"/>
        <v>0</v>
      </c>
      <c r="J2535" s="7" t="b">
        <f t="shared" si="118"/>
        <v>0</v>
      </c>
      <c r="K2535" s="7">
        <f t="shared" si="119"/>
        <v>0</v>
      </c>
      <c r="L2535" s="7">
        <f>WEEKDAY(Table1[[#This Row],[post_time]])</f>
        <v>2</v>
      </c>
      <c r="M2535" s="7">
        <f>VLOOKUP(Table1[[#This Row],[topic_id]],'All Topics Data'!$A$2:$I$1243,8,FALSE)</f>
        <v>40392.513194444444</v>
      </c>
      <c r="N2535" s="7">
        <f>Table1[[#This Row],[Hui Reply?]]*(Table1[[#This Row],[post_time]]-Table1[[#This Row],[timestamp of previous reply]])</f>
        <v>0</v>
      </c>
      <c r="O2535" s="3">
        <f>O2534+Table1[[#This Row],[Hui Reply?]]</f>
        <v>617</v>
      </c>
      <c r="P2535" s="19">
        <f>INT(Table1[[#This Row],[post_time]])</f>
        <v>40392</v>
      </c>
      <c r="Q2535" s="3">
        <f>IF(Table1[[#This Row],[Hui Reply?]],VLOOKUP(Table1[[#This Row],[topic_id]],'All Topics Data'!$A$2:$E$1243,5,FALSE),0)</f>
        <v>0</v>
      </c>
      <c r="R2535" s="8">
        <f>Table1[[#This Row],[post_time]]+8/24</f>
        <v>40392.846828703703</v>
      </c>
      <c r="S2535" s="3">
        <f>IF(Table1[[#This Row],[post_position]]=1,0,SUMIFS($F$2:F2535,$H$2:H2535,Table1[[#This Row],[post_position]]-1,$C$2:C2535,Table1[[#This Row],[topic_id]]))</f>
        <v>0</v>
      </c>
    </row>
    <row r="2536" spans="1:19" x14ac:dyDescent="0.25">
      <c r="A2536" s="7">
        <v>2570</v>
      </c>
      <c r="B2536" s="7">
        <v>1</v>
      </c>
      <c r="C2536" s="7">
        <v>651</v>
      </c>
      <c r="D2536" s="7">
        <v>28</v>
      </c>
      <c r="F2536" s="8">
        <v>40392.516932870371</v>
      </c>
      <c r="G2536" s="7">
        <v>0</v>
      </c>
      <c r="H2536" s="7">
        <v>4</v>
      </c>
      <c r="I2536" s="7" t="b">
        <f t="shared" si="117"/>
        <v>0</v>
      </c>
      <c r="J2536" s="7" t="b">
        <f t="shared" si="118"/>
        <v>1</v>
      </c>
      <c r="K2536" s="7">
        <f t="shared" si="119"/>
        <v>0</v>
      </c>
      <c r="L2536" s="7">
        <f>WEEKDAY(Table1[[#This Row],[post_time]])</f>
        <v>2</v>
      </c>
      <c r="M2536" s="7">
        <f>VLOOKUP(Table1[[#This Row],[topic_id]],'All Topics Data'!$A$2:$I$1243,8,FALSE)</f>
        <v>40389.557638888888</v>
      </c>
      <c r="N2536" s="7">
        <f>Table1[[#This Row],[Hui Reply?]]*(Table1[[#This Row],[post_time]]-Table1[[#This Row],[timestamp of previous reply]])</f>
        <v>0</v>
      </c>
      <c r="O2536" s="3">
        <f>O2535+Table1[[#This Row],[Hui Reply?]]</f>
        <v>617</v>
      </c>
      <c r="P2536" s="19">
        <f>INT(Table1[[#This Row],[post_time]])</f>
        <v>40392</v>
      </c>
      <c r="Q2536" s="3">
        <f>IF(Table1[[#This Row],[Hui Reply?]],VLOOKUP(Table1[[#This Row],[topic_id]],'All Topics Data'!$A$2:$E$1243,5,FALSE),0)</f>
        <v>0</v>
      </c>
      <c r="R2536" s="8">
        <f>Table1[[#This Row],[post_time]]+8/24</f>
        <v>40392.850266203706</v>
      </c>
      <c r="S2536" s="3">
        <f>IF(Table1[[#This Row],[post_position]]=1,0,SUMIFS($F$2:F2536,$H$2:H2536,Table1[[#This Row],[post_position]]-1,$C$2:C2536,Table1[[#This Row],[topic_id]]))</f>
        <v>40389.601469907408</v>
      </c>
    </row>
    <row r="2537" spans="1:19" x14ac:dyDescent="0.25">
      <c r="A2537" s="7">
        <v>2571</v>
      </c>
      <c r="B2537" s="7">
        <v>1</v>
      </c>
      <c r="C2537" s="7">
        <v>657</v>
      </c>
      <c r="D2537" s="7">
        <v>2758</v>
      </c>
      <c r="F2537" s="8">
        <v>40392.522476851853</v>
      </c>
      <c r="G2537" s="7">
        <v>0</v>
      </c>
      <c r="H2537" s="7">
        <v>2</v>
      </c>
      <c r="I2537" s="7" t="b">
        <f t="shared" si="117"/>
        <v>0</v>
      </c>
      <c r="J2537" s="7" t="b">
        <f t="shared" si="118"/>
        <v>1</v>
      </c>
      <c r="K2537" s="7">
        <f t="shared" si="119"/>
        <v>0</v>
      </c>
      <c r="L2537" s="7">
        <f>WEEKDAY(Table1[[#This Row],[post_time]])</f>
        <v>2</v>
      </c>
      <c r="M2537" s="7">
        <f>VLOOKUP(Table1[[#This Row],[topic_id]],'All Topics Data'!$A$2:$I$1243,8,FALSE)</f>
        <v>40392.513194444444</v>
      </c>
      <c r="N2537" s="7">
        <f>Table1[[#This Row],[Hui Reply?]]*(Table1[[#This Row],[post_time]]-Table1[[#This Row],[timestamp of previous reply]])</f>
        <v>0</v>
      </c>
      <c r="O2537" s="3">
        <f>O2536+Table1[[#This Row],[Hui Reply?]]</f>
        <v>617</v>
      </c>
      <c r="P2537" s="19">
        <f>INT(Table1[[#This Row],[post_time]])</f>
        <v>40392</v>
      </c>
      <c r="Q2537" s="3">
        <f>IF(Table1[[#This Row],[Hui Reply?]],VLOOKUP(Table1[[#This Row],[topic_id]],'All Topics Data'!$A$2:$E$1243,5,FALSE),0)</f>
        <v>0</v>
      </c>
      <c r="R2537" s="8">
        <f>Table1[[#This Row],[post_time]]+8/24</f>
        <v>40392.855810185189</v>
      </c>
      <c r="S2537" s="3">
        <f>IF(Table1[[#This Row],[post_position]]=1,0,SUMIFS($F$2:F2537,$H$2:H2537,Table1[[#This Row],[post_position]]-1,$C$2:C2537,Table1[[#This Row],[topic_id]]))</f>
        <v>40392.513495370367</v>
      </c>
    </row>
    <row r="2538" spans="1:19" x14ac:dyDescent="0.25">
      <c r="A2538" s="7">
        <v>2572</v>
      </c>
      <c r="B2538" s="7">
        <v>1</v>
      </c>
      <c r="C2538" s="7">
        <v>657</v>
      </c>
      <c r="D2538" s="7">
        <v>6611</v>
      </c>
      <c r="F2538" s="8">
        <v>40392.523692129631</v>
      </c>
      <c r="G2538" s="7">
        <v>0</v>
      </c>
      <c r="H2538" s="7">
        <v>3</v>
      </c>
      <c r="I2538" s="7" t="b">
        <f t="shared" si="117"/>
        <v>0</v>
      </c>
      <c r="J2538" s="7" t="b">
        <f t="shared" si="118"/>
        <v>1</v>
      </c>
      <c r="K2538" s="7">
        <f t="shared" si="119"/>
        <v>0</v>
      </c>
      <c r="L2538" s="7">
        <f>WEEKDAY(Table1[[#This Row],[post_time]])</f>
        <v>2</v>
      </c>
      <c r="M2538" s="7">
        <f>VLOOKUP(Table1[[#This Row],[topic_id]],'All Topics Data'!$A$2:$I$1243,8,FALSE)</f>
        <v>40392.513194444444</v>
      </c>
      <c r="N2538" s="7">
        <f>Table1[[#This Row],[Hui Reply?]]*(Table1[[#This Row],[post_time]]-Table1[[#This Row],[timestamp of previous reply]])</f>
        <v>0</v>
      </c>
      <c r="O2538" s="3">
        <f>O2537+Table1[[#This Row],[Hui Reply?]]</f>
        <v>617</v>
      </c>
      <c r="P2538" s="19">
        <f>INT(Table1[[#This Row],[post_time]])</f>
        <v>40392</v>
      </c>
      <c r="Q2538" s="3">
        <f>IF(Table1[[#This Row],[Hui Reply?]],VLOOKUP(Table1[[#This Row],[topic_id]],'All Topics Data'!$A$2:$E$1243,5,FALSE),0)</f>
        <v>0</v>
      </c>
      <c r="R2538" s="8">
        <f>Table1[[#This Row],[post_time]]+8/24</f>
        <v>40392.857025462967</v>
      </c>
      <c r="S2538" s="3">
        <f>IF(Table1[[#This Row],[post_position]]=1,0,SUMIFS($F$2:F2538,$H$2:H2538,Table1[[#This Row],[post_position]]-1,$C$2:C2538,Table1[[#This Row],[topic_id]]))</f>
        <v>40392.522476851853</v>
      </c>
    </row>
    <row r="2539" spans="1:19" x14ac:dyDescent="0.25">
      <c r="A2539" s="7">
        <v>2573</v>
      </c>
      <c r="B2539" s="7">
        <v>1</v>
      </c>
      <c r="C2539" s="7">
        <v>657</v>
      </c>
      <c r="D2539" s="7">
        <v>6626</v>
      </c>
      <c r="F2539" s="8">
        <v>40392.525520833333</v>
      </c>
      <c r="G2539" s="7">
        <v>0</v>
      </c>
      <c r="H2539" s="7">
        <v>4</v>
      </c>
      <c r="I2539" s="7" t="b">
        <f t="shared" si="117"/>
        <v>0</v>
      </c>
      <c r="J2539" s="7" t="b">
        <f t="shared" si="118"/>
        <v>1</v>
      </c>
      <c r="K2539" s="7">
        <f t="shared" si="119"/>
        <v>0</v>
      </c>
      <c r="L2539" s="7">
        <f>WEEKDAY(Table1[[#This Row],[post_time]])</f>
        <v>2</v>
      </c>
      <c r="M2539" s="7">
        <f>VLOOKUP(Table1[[#This Row],[topic_id]],'All Topics Data'!$A$2:$I$1243,8,FALSE)</f>
        <v>40392.513194444444</v>
      </c>
      <c r="N2539" s="7">
        <f>Table1[[#This Row],[Hui Reply?]]*(Table1[[#This Row],[post_time]]-Table1[[#This Row],[timestamp of previous reply]])</f>
        <v>0</v>
      </c>
      <c r="O2539" s="3">
        <f>O2538+Table1[[#This Row],[Hui Reply?]]</f>
        <v>617</v>
      </c>
      <c r="P2539" s="19">
        <f>INT(Table1[[#This Row],[post_time]])</f>
        <v>40392</v>
      </c>
      <c r="Q2539" s="3">
        <f>IF(Table1[[#This Row],[Hui Reply?]],VLOOKUP(Table1[[#This Row],[topic_id]],'All Topics Data'!$A$2:$E$1243,5,FALSE),0)</f>
        <v>0</v>
      </c>
      <c r="R2539" s="8">
        <f>Table1[[#This Row],[post_time]]+8/24</f>
        <v>40392.858854166669</v>
      </c>
      <c r="S2539" s="3">
        <f>IF(Table1[[#This Row],[post_position]]=1,0,SUMIFS($F$2:F2539,$H$2:H2539,Table1[[#This Row],[post_position]]-1,$C$2:C2539,Table1[[#This Row],[topic_id]]))</f>
        <v>40392.523692129631</v>
      </c>
    </row>
    <row r="2540" spans="1:19" x14ac:dyDescent="0.25">
      <c r="A2540" s="7">
        <v>2574</v>
      </c>
      <c r="B2540" s="7">
        <v>1</v>
      </c>
      <c r="C2540" s="7">
        <v>651</v>
      </c>
      <c r="D2540" s="7">
        <v>2758</v>
      </c>
      <c r="E2540" s="2"/>
      <c r="F2540" s="8">
        <v>40392.52652777778</v>
      </c>
      <c r="G2540" s="7">
        <v>0</v>
      </c>
      <c r="H2540" s="7">
        <v>5</v>
      </c>
      <c r="I2540" s="7" t="b">
        <f t="shared" si="117"/>
        <v>0</v>
      </c>
      <c r="J2540" s="7" t="b">
        <f t="shared" si="118"/>
        <v>1</v>
      </c>
      <c r="K2540" s="7">
        <f t="shared" si="119"/>
        <v>0</v>
      </c>
      <c r="L2540" s="7">
        <f>WEEKDAY(Table1[[#This Row],[post_time]])</f>
        <v>2</v>
      </c>
      <c r="M2540" s="7">
        <f>VLOOKUP(Table1[[#This Row],[topic_id]],'All Topics Data'!$A$2:$I$1243,8,FALSE)</f>
        <v>40389.557638888888</v>
      </c>
      <c r="N2540" s="7">
        <f>Table1[[#This Row],[Hui Reply?]]*(Table1[[#This Row],[post_time]]-Table1[[#This Row],[timestamp of previous reply]])</f>
        <v>0</v>
      </c>
      <c r="O2540" s="3">
        <f>O2539+Table1[[#This Row],[Hui Reply?]]</f>
        <v>617</v>
      </c>
      <c r="P2540" s="19">
        <f>INT(Table1[[#This Row],[post_time]])</f>
        <v>40392</v>
      </c>
      <c r="Q2540" s="3">
        <f>IF(Table1[[#This Row],[Hui Reply?]],VLOOKUP(Table1[[#This Row],[topic_id]],'All Topics Data'!$A$2:$E$1243,5,FALSE),0)</f>
        <v>0</v>
      </c>
      <c r="R2540" s="8">
        <f>Table1[[#This Row],[post_time]]+8/24</f>
        <v>40392.859861111116</v>
      </c>
      <c r="S2540" s="3">
        <f>IF(Table1[[#This Row],[post_position]]=1,0,SUMIFS($F$2:F2540,$H$2:H2540,Table1[[#This Row],[post_position]]-1,$C$2:C2540,Table1[[#This Row],[topic_id]]))</f>
        <v>40392.516932870371</v>
      </c>
    </row>
    <row r="2541" spans="1:19" x14ac:dyDescent="0.25">
      <c r="A2541" s="7">
        <v>2575</v>
      </c>
      <c r="B2541" s="7">
        <v>1</v>
      </c>
      <c r="C2541" s="7">
        <v>651</v>
      </c>
      <c r="D2541" s="7">
        <v>24</v>
      </c>
      <c r="F2541" s="8">
        <v>40392.538136574076</v>
      </c>
      <c r="G2541" s="7">
        <v>0</v>
      </c>
      <c r="H2541" s="7">
        <v>6</v>
      </c>
      <c r="I2541" s="7" t="b">
        <f t="shared" si="117"/>
        <v>1</v>
      </c>
      <c r="J2541" s="7" t="b">
        <f t="shared" si="118"/>
        <v>1</v>
      </c>
      <c r="K2541" s="7">
        <f t="shared" si="119"/>
        <v>1</v>
      </c>
      <c r="L2541" s="7">
        <f>WEEKDAY(Table1[[#This Row],[post_time]])</f>
        <v>2</v>
      </c>
      <c r="M2541" s="7">
        <f>VLOOKUP(Table1[[#This Row],[topic_id]],'All Topics Data'!$A$2:$I$1243,8,FALSE)</f>
        <v>40389.557638888888</v>
      </c>
      <c r="N2541" s="7">
        <f>Table1[[#This Row],[Hui Reply?]]*(Table1[[#This Row],[post_time]]-Table1[[#This Row],[timestamp of previous reply]])</f>
        <v>1.1608796296059154E-2</v>
      </c>
      <c r="O2541" s="3">
        <f>O2540+Table1[[#This Row],[Hui Reply?]]</f>
        <v>618</v>
      </c>
      <c r="P2541" s="19">
        <f>INT(Table1[[#This Row],[post_time]])</f>
        <v>40392</v>
      </c>
      <c r="Q2541" s="3" t="str">
        <f>IF(Table1[[#This Row],[Hui Reply?]],VLOOKUP(Table1[[#This Row],[topic_id]],'All Topics Data'!$A$2:$E$1243,5,FALSE),0)</f>
        <v>cyrilz</v>
      </c>
      <c r="R2541" s="8">
        <f>Table1[[#This Row],[post_time]]+8/24</f>
        <v>40392.871469907412</v>
      </c>
      <c r="S2541" s="3">
        <f>IF(Table1[[#This Row],[post_position]]=1,0,SUMIFS($F$2:F2541,$H$2:H2541,Table1[[#This Row],[post_position]]-1,$C$2:C2541,Table1[[#This Row],[topic_id]]))</f>
        <v>40392.52652777778</v>
      </c>
    </row>
    <row r="2542" spans="1:19" x14ac:dyDescent="0.25">
      <c r="A2542" s="7">
        <v>2576</v>
      </c>
      <c r="B2542" s="7">
        <v>1</v>
      </c>
      <c r="C2542" s="7">
        <v>657</v>
      </c>
      <c r="D2542" s="7">
        <v>24</v>
      </c>
      <c r="E2542" s="2"/>
      <c r="F2542" s="8">
        <v>40392.543206018519</v>
      </c>
      <c r="G2542" s="7">
        <v>0</v>
      </c>
      <c r="H2542" s="7">
        <v>5</v>
      </c>
      <c r="I2542" s="7" t="b">
        <f t="shared" si="117"/>
        <v>1</v>
      </c>
      <c r="J2542" s="7" t="b">
        <f t="shared" si="118"/>
        <v>1</v>
      </c>
      <c r="K2542" s="7">
        <f t="shared" si="119"/>
        <v>1</v>
      </c>
      <c r="L2542" s="7">
        <f>WEEKDAY(Table1[[#This Row],[post_time]])</f>
        <v>2</v>
      </c>
      <c r="M2542" s="7">
        <f>VLOOKUP(Table1[[#This Row],[topic_id]],'All Topics Data'!$A$2:$I$1243,8,FALSE)</f>
        <v>40392.513194444444</v>
      </c>
      <c r="N2542" s="7">
        <f>Table1[[#This Row],[Hui Reply?]]*(Table1[[#This Row],[post_time]]-Table1[[#This Row],[timestamp of previous reply]])</f>
        <v>1.7685185186564922E-2</v>
      </c>
      <c r="O2542" s="3">
        <f>O2541+Table1[[#This Row],[Hui Reply?]]</f>
        <v>619</v>
      </c>
      <c r="P2542" s="19">
        <f>INT(Table1[[#This Row],[post_time]])</f>
        <v>40392</v>
      </c>
      <c r="Q2542" s="3" t="str">
        <f>IF(Table1[[#This Row],[Hui Reply?]],VLOOKUP(Table1[[#This Row],[topic_id]],'All Topics Data'!$A$2:$E$1243,5,FALSE),0)</f>
        <v>nikhil</v>
      </c>
      <c r="R2542" s="8">
        <f>Table1[[#This Row],[post_time]]+8/24</f>
        <v>40392.876539351855</v>
      </c>
      <c r="S2542" s="3">
        <f>IF(Table1[[#This Row],[post_position]]=1,0,SUMIFS($F$2:F2542,$H$2:H2542,Table1[[#This Row],[post_position]]-1,$C$2:C2542,Table1[[#This Row],[topic_id]]))</f>
        <v>40392.525520833333</v>
      </c>
    </row>
    <row r="2543" spans="1:19" x14ac:dyDescent="0.25">
      <c r="A2543" s="7">
        <v>2577</v>
      </c>
      <c r="B2543" s="7">
        <v>1</v>
      </c>
      <c r="C2543" s="7">
        <v>658</v>
      </c>
      <c r="D2543" s="7">
        <v>5408</v>
      </c>
      <c r="E2543" s="2"/>
      <c r="F2543" s="8">
        <v>40392.543425925927</v>
      </c>
      <c r="G2543" s="7">
        <v>0</v>
      </c>
      <c r="H2543" s="7">
        <v>1</v>
      </c>
      <c r="I2543" s="7" t="b">
        <f t="shared" si="117"/>
        <v>0</v>
      </c>
      <c r="J2543" s="7" t="b">
        <f t="shared" si="118"/>
        <v>0</v>
      </c>
      <c r="K2543" s="7">
        <f t="shared" si="119"/>
        <v>0</v>
      </c>
      <c r="L2543" s="7">
        <f>WEEKDAY(Table1[[#This Row],[post_time]])</f>
        <v>2</v>
      </c>
      <c r="M2543" s="7">
        <f>VLOOKUP(Table1[[#This Row],[topic_id]],'All Topics Data'!$A$2:$I$1243,8,FALSE)</f>
        <v>40392.543055555558</v>
      </c>
      <c r="N2543" s="7">
        <f>Table1[[#This Row],[Hui Reply?]]*(Table1[[#This Row],[post_time]]-Table1[[#This Row],[timestamp of previous reply]])</f>
        <v>0</v>
      </c>
      <c r="O2543" s="3">
        <f>O2542+Table1[[#This Row],[Hui Reply?]]</f>
        <v>619</v>
      </c>
      <c r="P2543" s="19">
        <f>INT(Table1[[#This Row],[post_time]])</f>
        <v>40392</v>
      </c>
      <c r="Q2543" s="3">
        <f>IF(Table1[[#This Row],[Hui Reply?]],VLOOKUP(Table1[[#This Row],[topic_id]],'All Topics Data'!$A$2:$E$1243,5,FALSE),0)</f>
        <v>0</v>
      </c>
      <c r="R2543" s="8">
        <f>Table1[[#This Row],[post_time]]+8/24</f>
        <v>40392.876759259263</v>
      </c>
      <c r="S2543" s="3">
        <f>IF(Table1[[#This Row],[post_position]]=1,0,SUMIFS($F$2:F2543,$H$2:H2543,Table1[[#This Row],[post_position]]-1,$C$2:C2543,Table1[[#This Row],[topic_id]]))</f>
        <v>0</v>
      </c>
    </row>
    <row r="2544" spans="1:19" x14ac:dyDescent="0.25">
      <c r="A2544" s="7">
        <v>2578</v>
      </c>
      <c r="B2544" s="7">
        <v>1</v>
      </c>
      <c r="C2544" s="7">
        <v>657</v>
      </c>
      <c r="D2544" s="7">
        <v>6626</v>
      </c>
      <c r="E2544" s="2"/>
      <c r="F2544" s="8">
        <v>40392.546006944445</v>
      </c>
      <c r="G2544" s="7">
        <v>0</v>
      </c>
      <c r="H2544" s="7">
        <v>6</v>
      </c>
      <c r="I2544" s="7" t="b">
        <f t="shared" si="117"/>
        <v>0</v>
      </c>
      <c r="J2544" s="7" t="b">
        <f t="shared" si="118"/>
        <v>1</v>
      </c>
      <c r="K2544" s="7">
        <f t="shared" si="119"/>
        <v>0</v>
      </c>
      <c r="L2544" s="7">
        <f>WEEKDAY(Table1[[#This Row],[post_time]])</f>
        <v>2</v>
      </c>
      <c r="M2544" s="7">
        <f>VLOOKUP(Table1[[#This Row],[topic_id]],'All Topics Data'!$A$2:$I$1243,8,FALSE)</f>
        <v>40392.513194444444</v>
      </c>
      <c r="N2544" s="7">
        <f>Table1[[#This Row],[Hui Reply?]]*(Table1[[#This Row],[post_time]]-Table1[[#This Row],[timestamp of previous reply]])</f>
        <v>0</v>
      </c>
      <c r="O2544" s="3">
        <f>O2543+Table1[[#This Row],[Hui Reply?]]</f>
        <v>619</v>
      </c>
      <c r="P2544" s="19">
        <f>INT(Table1[[#This Row],[post_time]])</f>
        <v>40392</v>
      </c>
      <c r="Q2544" s="3">
        <f>IF(Table1[[#This Row],[Hui Reply?]],VLOOKUP(Table1[[#This Row],[topic_id]],'All Topics Data'!$A$2:$E$1243,5,FALSE),0)</f>
        <v>0</v>
      </c>
      <c r="R2544" s="8">
        <f>Table1[[#This Row],[post_time]]+8/24</f>
        <v>40392.879340277781</v>
      </c>
      <c r="S2544" s="3">
        <f>IF(Table1[[#This Row],[post_position]]=1,0,SUMIFS($F$2:F2544,$H$2:H2544,Table1[[#This Row],[post_position]]-1,$C$2:C2544,Table1[[#This Row],[topic_id]]))</f>
        <v>40392.543206018519</v>
      </c>
    </row>
    <row r="2545" spans="1:19" x14ac:dyDescent="0.25">
      <c r="A2545" s="7">
        <v>2579</v>
      </c>
      <c r="B2545" s="7">
        <v>3</v>
      </c>
      <c r="C2545" s="7">
        <v>652</v>
      </c>
      <c r="D2545" s="7">
        <v>6620</v>
      </c>
      <c r="E2545" s="2"/>
      <c r="F2545" s="8">
        <v>40392.551168981481</v>
      </c>
      <c r="G2545" s="7">
        <v>0</v>
      </c>
      <c r="H2545" s="7">
        <v>3</v>
      </c>
      <c r="I2545" s="7" t="b">
        <f t="shared" si="117"/>
        <v>0</v>
      </c>
      <c r="J2545" s="7" t="b">
        <f t="shared" si="118"/>
        <v>1</v>
      </c>
      <c r="K2545" s="7">
        <f t="shared" si="119"/>
        <v>0</v>
      </c>
      <c r="L2545" s="7">
        <f>WEEKDAY(Table1[[#This Row],[post_time]])</f>
        <v>2</v>
      </c>
      <c r="M2545" s="7">
        <f>VLOOKUP(Table1[[#This Row],[topic_id]],'All Topics Data'!$A$2:$I$1243,8,FALSE)</f>
        <v>40389.776388888888</v>
      </c>
      <c r="N2545" s="7">
        <f>Table1[[#This Row],[Hui Reply?]]*(Table1[[#This Row],[post_time]]-Table1[[#This Row],[timestamp of previous reply]])</f>
        <v>0</v>
      </c>
      <c r="O2545" s="3">
        <f>O2544+Table1[[#This Row],[Hui Reply?]]</f>
        <v>619</v>
      </c>
      <c r="P2545" s="19">
        <f>INT(Table1[[#This Row],[post_time]])</f>
        <v>40392</v>
      </c>
      <c r="Q2545" s="3">
        <f>IF(Table1[[#This Row],[Hui Reply?]],VLOOKUP(Table1[[#This Row],[topic_id]],'All Topics Data'!$A$2:$E$1243,5,FALSE),0)</f>
        <v>0</v>
      </c>
      <c r="R2545" s="8">
        <f>Table1[[#This Row],[post_time]]+8/24</f>
        <v>40392.884502314817</v>
      </c>
      <c r="S2545" s="3">
        <f>IF(Table1[[#This Row],[post_position]]=1,0,SUMIFS($F$2:F2545,$H$2:H2545,Table1[[#This Row],[post_position]]-1,$C$2:C2545,Table1[[#This Row],[topic_id]]))</f>
        <v>40390.385451388887</v>
      </c>
    </row>
    <row r="2546" spans="1:19" x14ac:dyDescent="0.25">
      <c r="A2546" s="7">
        <v>2580</v>
      </c>
      <c r="B2546" s="7">
        <v>1</v>
      </c>
      <c r="C2546" s="7">
        <v>657</v>
      </c>
      <c r="D2546" s="7">
        <v>6626</v>
      </c>
      <c r="F2546" s="8">
        <v>40392.554039351853</v>
      </c>
      <c r="G2546" s="7">
        <v>0</v>
      </c>
      <c r="H2546" s="7">
        <v>7</v>
      </c>
      <c r="I2546" s="7" t="b">
        <f t="shared" si="117"/>
        <v>0</v>
      </c>
      <c r="J2546" s="7" t="b">
        <f t="shared" si="118"/>
        <v>1</v>
      </c>
      <c r="K2546" s="7">
        <f t="shared" si="119"/>
        <v>0</v>
      </c>
      <c r="L2546" s="7">
        <f>WEEKDAY(Table1[[#This Row],[post_time]])</f>
        <v>2</v>
      </c>
      <c r="M2546" s="7">
        <f>VLOOKUP(Table1[[#This Row],[topic_id]],'All Topics Data'!$A$2:$I$1243,8,FALSE)</f>
        <v>40392.513194444444</v>
      </c>
      <c r="N2546" s="7">
        <f>Table1[[#This Row],[Hui Reply?]]*(Table1[[#This Row],[post_time]]-Table1[[#This Row],[timestamp of previous reply]])</f>
        <v>0</v>
      </c>
      <c r="O2546" s="3">
        <f>O2545+Table1[[#This Row],[Hui Reply?]]</f>
        <v>619</v>
      </c>
      <c r="P2546" s="19">
        <f>INT(Table1[[#This Row],[post_time]])</f>
        <v>40392</v>
      </c>
      <c r="Q2546" s="3">
        <f>IF(Table1[[#This Row],[Hui Reply?]],VLOOKUP(Table1[[#This Row],[topic_id]],'All Topics Data'!$A$2:$E$1243,5,FALSE),0)</f>
        <v>0</v>
      </c>
      <c r="R2546" s="8">
        <f>Table1[[#This Row],[post_time]]+8/24</f>
        <v>40392.887372685189</v>
      </c>
      <c r="S2546" s="3">
        <f>IF(Table1[[#This Row],[post_position]]=1,0,SUMIFS($F$2:F2546,$H$2:H2546,Table1[[#This Row],[post_position]]-1,$C$2:C2546,Table1[[#This Row],[topic_id]]))</f>
        <v>40392.546006944445</v>
      </c>
    </row>
    <row r="2547" spans="1:19" x14ac:dyDescent="0.25">
      <c r="A2547" s="7">
        <v>2581</v>
      </c>
      <c r="B2547" s="7">
        <v>3</v>
      </c>
      <c r="C2547" s="7">
        <v>652</v>
      </c>
      <c r="D2547" s="7">
        <v>24</v>
      </c>
      <c r="E2547" s="2"/>
      <c r="F2547" s="8">
        <v>40392.5702662037</v>
      </c>
      <c r="G2547" s="7">
        <v>0</v>
      </c>
      <c r="H2547" s="7">
        <v>4</v>
      </c>
      <c r="I2547" s="7" t="b">
        <f t="shared" si="117"/>
        <v>1</v>
      </c>
      <c r="J2547" s="7" t="b">
        <f t="shared" si="118"/>
        <v>1</v>
      </c>
      <c r="K2547" s="7">
        <f t="shared" si="119"/>
        <v>1</v>
      </c>
      <c r="L2547" s="7">
        <f>WEEKDAY(Table1[[#This Row],[post_time]])</f>
        <v>2</v>
      </c>
      <c r="M2547" s="7">
        <f>VLOOKUP(Table1[[#This Row],[topic_id]],'All Topics Data'!$A$2:$I$1243,8,FALSE)</f>
        <v>40389.776388888888</v>
      </c>
      <c r="N2547" s="7">
        <f>Table1[[#This Row],[Hui Reply?]]*(Table1[[#This Row],[post_time]]-Table1[[#This Row],[timestamp of previous reply]])</f>
        <v>1.9097222218988463E-2</v>
      </c>
      <c r="O2547" s="3">
        <f>O2546+Table1[[#This Row],[Hui Reply?]]</f>
        <v>620</v>
      </c>
      <c r="P2547" s="19">
        <f>INT(Table1[[#This Row],[post_time]])</f>
        <v>40392</v>
      </c>
      <c r="Q2547" s="3" t="str">
        <f>IF(Table1[[#This Row],[Hui Reply?]],VLOOKUP(Table1[[#This Row],[topic_id]],'All Topics Data'!$A$2:$E$1243,5,FALSE),0)</f>
        <v>excel_desperate</v>
      </c>
      <c r="R2547" s="8">
        <f>Table1[[#This Row],[post_time]]+8/24</f>
        <v>40392.903599537036</v>
      </c>
      <c r="S2547" s="3">
        <f>IF(Table1[[#This Row],[post_position]]=1,0,SUMIFS($F$2:F2547,$H$2:H2547,Table1[[#This Row],[post_position]]-1,$C$2:C2547,Table1[[#This Row],[topic_id]]))</f>
        <v>40392.551168981481</v>
      </c>
    </row>
    <row r="2548" spans="1:19" x14ac:dyDescent="0.25">
      <c r="A2548" s="7">
        <v>2582</v>
      </c>
      <c r="B2548" s="7">
        <v>1</v>
      </c>
      <c r="C2548" s="7">
        <v>651</v>
      </c>
      <c r="D2548" s="7">
        <v>28</v>
      </c>
      <c r="E2548" s="2"/>
      <c r="F2548" s="8">
        <v>40392.574444444443</v>
      </c>
      <c r="G2548" s="7">
        <v>0</v>
      </c>
      <c r="H2548" s="7">
        <v>7</v>
      </c>
      <c r="I2548" s="7" t="b">
        <f t="shared" si="117"/>
        <v>0</v>
      </c>
      <c r="J2548" s="7" t="b">
        <f t="shared" si="118"/>
        <v>1</v>
      </c>
      <c r="K2548" s="7">
        <f t="shared" si="119"/>
        <v>0</v>
      </c>
      <c r="L2548" s="7">
        <f>WEEKDAY(Table1[[#This Row],[post_time]])</f>
        <v>2</v>
      </c>
      <c r="M2548" s="7">
        <f>VLOOKUP(Table1[[#This Row],[topic_id]],'All Topics Data'!$A$2:$I$1243,8,FALSE)</f>
        <v>40389.557638888888</v>
      </c>
      <c r="N2548" s="7">
        <f>Table1[[#This Row],[Hui Reply?]]*(Table1[[#This Row],[post_time]]-Table1[[#This Row],[timestamp of previous reply]])</f>
        <v>0</v>
      </c>
      <c r="O2548" s="3">
        <f>O2547+Table1[[#This Row],[Hui Reply?]]</f>
        <v>620</v>
      </c>
      <c r="P2548" s="19">
        <f>INT(Table1[[#This Row],[post_time]])</f>
        <v>40392</v>
      </c>
      <c r="Q2548" s="3">
        <f>IF(Table1[[#This Row],[Hui Reply?]],VLOOKUP(Table1[[#This Row],[topic_id]],'All Topics Data'!$A$2:$E$1243,5,FALSE),0)</f>
        <v>0</v>
      </c>
      <c r="R2548" s="8">
        <f>Table1[[#This Row],[post_time]]+8/24</f>
        <v>40392.907777777778</v>
      </c>
      <c r="S2548" s="3">
        <f>IF(Table1[[#This Row],[post_position]]=1,0,SUMIFS($F$2:F2548,$H$2:H2548,Table1[[#This Row],[post_position]]-1,$C$2:C2548,Table1[[#This Row],[topic_id]]))</f>
        <v>40392.538136574076</v>
      </c>
    </row>
    <row r="2549" spans="1:19" x14ac:dyDescent="0.25">
      <c r="A2549" s="7">
        <v>2583</v>
      </c>
      <c r="B2549" s="7">
        <v>1</v>
      </c>
      <c r="C2549" s="7">
        <v>651</v>
      </c>
      <c r="D2549" s="7">
        <v>2758</v>
      </c>
      <c r="F2549" s="8">
        <v>40392.640856481485</v>
      </c>
      <c r="G2549" s="7">
        <v>0</v>
      </c>
      <c r="H2549" s="7">
        <v>8</v>
      </c>
      <c r="I2549" s="7" t="b">
        <f t="shared" si="117"/>
        <v>0</v>
      </c>
      <c r="J2549" s="7" t="b">
        <f t="shared" si="118"/>
        <v>1</v>
      </c>
      <c r="K2549" s="7">
        <f t="shared" si="119"/>
        <v>0</v>
      </c>
      <c r="L2549" s="7">
        <f>WEEKDAY(Table1[[#This Row],[post_time]])</f>
        <v>2</v>
      </c>
      <c r="M2549" s="7">
        <f>VLOOKUP(Table1[[#This Row],[topic_id]],'All Topics Data'!$A$2:$I$1243,8,FALSE)</f>
        <v>40389.557638888888</v>
      </c>
      <c r="N2549" s="7">
        <f>Table1[[#This Row],[Hui Reply?]]*(Table1[[#This Row],[post_time]]-Table1[[#This Row],[timestamp of previous reply]])</f>
        <v>0</v>
      </c>
      <c r="O2549" s="3">
        <f>O2548+Table1[[#This Row],[Hui Reply?]]</f>
        <v>620</v>
      </c>
      <c r="P2549" s="19">
        <f>INT(Table1[[#This Row],[post_time]])</f>
        <v>40392</v>
      </c>
      <c r="Q2549" s="3">
        <f>IF(Table1[[#This Row],[Hui Reply?]],VLOOKUP(Table1[[#This Row],[topic_id]],'All Topics Data'!$A$2:$E$1243,5,FALSE),0)</f>
        <v>0</v>
      </c>
      <c r="R2549" s="8">
        <f>Table1[[#This Row],[post_time]]+8/24</f>
        <v>40392.97418981482</v>
      </c>
      <c r="S2549" s="3">
        <f>IF(Table1[[#This Row],[post_position]]=1,0,SUMIFS($F$2:F2549,$H$2:H2549,Table1[[#This Row],[post_position]]-1,$C$2:C2549,Table1[[#This Row],[topic_id]]))</f>
        <v>40392.574444444443</v>
      </c>
    </row>
    <row r="2550" spans="1:19" x14ac:dyDescent="0.25">
      <c r="A2550" s="7">
        <v>2584</v>
      </c>
      <c r="B2550" s="7">
        <v>1</v>
      </c>
      <c r="C2550" s="7">
        <v>658</v>
      </c>
      <c r="D2550" s="7">
        <v>2758</v>
      </c>
      <c r="F2550" s="8">
        <v>40392.648368055554</v>
      </c>
      <c r="G2550" s="7">
        <v>0</v>
      </c>
      <c r="H2550" s="7">
        <v>2</v>
      </c>
      <c r="I2550" s="7" t="b">
        <f t="shared" si="117"/>
        <v>0</v>
      </c>
      <c r="J2550" s="7" t="b">
        <f t="shared" si="118"/>
        <v>1</v>
      </c>
      <c r="K2550" s="7">
        <f t="shared" si="119"/>
        <v>0</v>
      </c>
      <c r="L2550" s="7">
        <f>WEEKDAY(Table1[[#This Row],[post_time]])</f>
        <v>2</v>
      </c>
      <c r="M2550" s="7">
        <f>VLOOKUP(Table1[[#This Row],[topic_id]],'All Topics Data'!$A$2:$I$1243,8,FALSE)</f>
        <v>40392.543055555558</v>
      </c>
      <c r="N2550" s="7">
        <f>Table1[[#This Row],[Hui Reply?]]*(Table1[[#This Row],[post_time]]-Table1[[#This Row],[timestamp of previous reply]])</f>
        <v>0</v>
      </c>
      <c r="O2550" s="3">
        <f>O2549+Table1[[#This Row],[Hui Reply?]]</f>
        <v>620</v>
      </c>
      <c r="P2550" s="19">
        <f>INT(Table1[[#This Row],[post_time]])</f>
        <v>40392</v>
      </c>
      <c r="Q2550" s="3">
        <f>IF(Table1[[#This Row],[Hui Reply?]],VLOOKUP(Table1[[#This Row],[topic_id]],'All Topics Data'!$A$2:$E$1243,5,FALSE),0)</f>
        <v>0</v>
      </c>
      <c r="R2550" s="8">
        <f>Table1[[#This Row],[post_time]]+8/24</f>
        <v>40392.98170138889</v>
      </c>
      <c r="S2550" s="3">
        <f>IF(Table1[[#This Row],[post_position]]=1,0,SUMIFS($F$2:F2550,$H$2:H2550,Table1[[#This Row],[post_position]]-1,$C$2:C2550,Table1[[#This Row],[topic_id]]))</f>
        <v>40392.543425925927</v>
      </c>
    </row>
    <row r="2551" spans="1:19" x14ac:dyDescent="0.25">
      <c r="A2551" s="7">
        <v>2585</v>
      </c>
      <c r="B2551" s="7">
        <v>1</v>
      </c>
      <c r="C2551" s="7">
        <v>659</v>
      </c>
      <c r="D2551" s="7">
        <v>6627</v>
      </c>
      <c r="E2551" s="2"/>
      <c r="F2551" s="8">
        <v>40392.838287037041</v>
      </c>
      <c r="G2551" s="7">
        <v>0</v>
      </c>
      <c r="H2551" s="7">
        <v>1</v>
      </c>
      <c r="I2551" s="7" t="b">
        <f t="shared" si="117"/>
        <v>0</v>
      </c>
      <c r="J2551" s="7" t="b">
        <f t="shared" si="118"/>
        <v>0</v>
      </c>
      <c r="K2551" s="7">
        <f t="shared" si="119"/>
        <v>0</v>
      </c>
      <c r="L2551" s="7">
        <f>WEEKDAY(Table1[[#This Row],[post_time]])</f>
        <v>2</v>
      </c>
      <c r="M2551" s="7">
        <f>VLOOKUP(Table1[[#This Row],[topic_id]],'All Topics Data'!$A$2:$I$1243,8,FALSE)</f>
        <v>40392.838194444441</v>
      </c>
      <c r="N2551" s="7">
        <f>Table1[[#This Row],[Hui Reply?]]*(Table1[[#This Row],[post_time]]-Table1[[#This Row],[timestamp of previous reply]])</f>
        <v>0</v>
      </c>
      <c r="O2551" s="3">
        <f>O2550+Table1[[#This Row],[Hui Reply?]]</f>
        <v>620</v>
      </c>
      <c r="P2551" s="19">
        <f>INT(Table1[[#This Row],[post_time]])</f>
        <v>40392</v>
      </c>
      <c r="Q2551" s="3">
        <f>IF(Table1[[#This Row],[Hui Reply?]],VLOOKUP(Table1[[#This Row],[topic_id]],'All Topics Data'!$A$2:$E$1243,5,FALSE),0)</f>
        <v>0</v>
      </c>
      <c r="R2551" s="8">
        <f>Table1[[#This Row],[post_time]]+8/24</f>
        <v>40393.171620370376</v>
      </c>
      <c r="S2551" s="3">
        <f>IF(Table1[[#This Row],[post_position]]=1,0,SUMIFS($F$2:F2551,$H$2:H2551,Table1[[#This Row],[post_position]]-1,$C$2:C2551,Table1[[#This Row],[topic_id]]))</f>
        <v>0</v>
      </c>
    </row>
    <row r="2552" spans="1:19" x14ac:dyDescent="0.25">
      <c r="A2552" s="7">
        <v>2586</v>
      </c>
      <c r="B2552" s="7">
        <v>3</v>
      </c>
      <c r="C2552" s="7">
        <v>652</v>
      </c>
      <c r="D2552" s="7">
        <v>2758</v>
      </c>
      <c r="E2552" s="2"/>
      <c r="F2552" s="8">
        <v>40392.85428240741</v>
      </c>
      <c r="G2552" s="7">
        <v>0</v>
      </c>
      <c r="H2552" s="7">
        <v>5</v>
      </c>
      <c r="I2552" s="7" t="b">
        <f t="shared" si="117"/>
        <v>0</v>
      </c>
      <c r="J2552" s="7" t="b">
        <f t="shared" si="118"/>
        <v>1</v>
      </c>
      <c r="K2552" s="7">
        <f t="shared" si="119"/>
        <v>0</v>
      </c>
      <c r="L2552" s="7">
        <f>WEEKDAY(Table1[[#This Row],[post_time]])</f>
        <v>2</v>
      </c>
      <c r="M2552" s="7">
        <f>VLOOKUP(Table1[[#This Row],[topic_id]],'All Topics Data'!$A$2:$I$1243,8,FALSE)</f>
        <v>40389.776388888888</v>
      </c>
      <c r="N2552" s="7">
        <f>Table1[[#This Row],[Hui Reply?]]*(Table1[[#This Row],[post_time]]-Table1[[#This Row],[timestamp of previous reply]])</f>
        <v>0</v>
      </c>
      <c r="O2552" s="3">
        <f>O2551+Table1[[#This Row],[Hui Reply?]]</f>
        <v>620</v>
      </c>
      <c r="P2552" s="19">
        <f>INT(Table1[[#This Row],[post_time]])</f>
        <v>40392</v>
      </c>
      <c r="Q2552" s="3">
        <f>IF(Table1[[#This Row],[Hui Reply?]],VLOOKUP(Table1[[#This Row],[topic_id]],'All Topics Data'!$A$2:$E$1243,5,FALSE),0)</f>
        <v>0</v>
      </c>
      <c r="R2552" s="8">
        <f>Table1[[#This Row],[post_time]]+8/24</f>
        <v>40393.187615740746</v>
      </c>
      <c r="S2552" s="3">
        <f>IF(Table1[[#This Row],[post_position]]=1,0,SUMIFS($F$2:F2552,$H$2:H2552,Table1[[#This Row],[post_position]]-1,$C$2:C2552,Table1[[#This Row],[topic_id]]))</f>
        <v>40392.5702662037</v>
      </c>
    </row>
    <row r="2553" spans="1:19" x14ac:dyDescent="0.25">
      <c r="A2553" s="7">
        <v>2587</v>
      </c>
      <c r="B2553" s="7">
        <v>1</v>
      </c>
      <c r="C2553" s="7">
        <v>635</v>
      </c>
      <c r="D2553" s="7">
        <v>6628</v>
      </c>
      <c r="E2553" s="2"/>
      <c r="F2553" s="8">
        <v>40392.984039351853</v>
      </c>
      <c r="G2553" s="7">
        <v>0</v>
      </c>
      <c r="H2553" s="7">
        <v>3</v>
      </c>
      <c r="I2553" s="7" t="b">
        <f t="shared" si="117"/>
        <v>0</v>
      </c>
      <c r="J2553" s="7" t="b">
        <f t="shared" si="118"/>
        <v>1</v>
      </c>
      <c r="K2553" s="7">
        <f t="shared" si="119"/>
        <v>0</v>
      </c>
      <c r="L2553" s="7">
        <f>WEEKDAY(Table1[[#This Row],[post_time]])</f>
        <v>2</v>
      </c>
      <c r="M2553" s="7">
        <f>VLOOKUP(Table1[[#This Row],[topic_id]],'All Topics Data'!$A$2:$I$1243,8,FALSE)</f>
        <v>40383.675000000003</v>
      </c>
      <c r="N2553" s="7">
        <f>Table1[[#This Row],[Hui Reply?]]*(Table1[[#This Row],[post_time]]-Table1[[#This Row],[timestamp of previous reply]])</f>
        <v>0</v>
      </c>
      <c r="O2553" s="3">
        <f>O2552+Table1[[#This Row],[Hui Reply?]]</f>
        <v>620</v>
      </c>
      <c r="P2553" s="19">
        <f>INT(Table1[[#This Row],[post_time]])</f>
        <v>40392</v>
      </c>
      <c r="Q2553" s="3">
        <f>IF(Table1[[#This Row],[Hui Reply?]],VLOOKUP(Table1[[#This Row],[topic_id]],'All Topics Data'!$A$2:$E$1243,5,FALSE),0)</f>
        <v>0</v>
      </c>
      <c r="R2553" s="8">
        <f>Table1[[#This Row],[post_time]]+8/24</f>
        <v>40393.317372685189</v>
      </c>
      <c r="S2553" s="3">
        <f>IF(Table1[[#This Row],[post_position]]=1,0,SUMIFS($F$2:F2553,$H$2:H2553,Table1[[#This Row],[post_position]]-1,$C$2:C2553,Table1[[#This Row],[topic_id]]))</f>
        <v>40384.094884259262</v>
      </c>
    </row>
    <row r="2554" spans="1:19" x14ac:dyDescent="0.25">
      <c r="A2554" s="7">
        <v>2588</v>
      </c>
      <c r="B2554" s="7">
        <v>1</v>
      </c>
      <c r="C2554" s="7">
        <v>659</v>
      </c>
      <c r="D2554" s="7">
        <v>1</v>
      </c>
      <c r="E2554" s="2"/>
      <c r="F2554" s="8">
        <v>40393.028217592589</v>
      </c>
      <c r="G2554" s="7">
        <v>0</v>
      </c>
      <c r="H2554" s="7">
        <v>2</v>
      </c>
      <c r="I2554" s="7" t="b">
        <f t="shared" si="117"/>
        <v>0</v>
      </c>
      <c r="J2554" s="7" t="b">
        <f t="shared" si="118"/>
        <v>1</v>
      </c>
      <c r="K2554" s="7">
        <f t="shared" si="119"/>
        <v>0</v>
      </c>
      <c r="L2554" s="7">
        <f>WEEKDAY(Table1[[#This Row],[post_time]])</f>
        <v>3</v>
      </c>
      <c r="M2554" s="7">
        <f>VLOOKUP(Table1[[#This Row],[topic_id]],'All Topics Data'!$A$2:$I$1243,8,FALSE)</f>
        <v>40392.838194444441</v>
      </c>
      <c r="N2554" s="7">
        <f>Table1[[#This Row],[Hui Reply?]]*(Table1[[#This Row],[post_time]]-Table1[[#This Row],[timestamp of previous reply]])</f>
        <v>0</v>
      </c>
      <c r="O2554" s="3">
        <f>O2553+Table1[[#This Row],[Hui Reply?]]</f>
        <v>620</v>
      </c>
      <c r="P2554" s="19">
        <f>INT(Table1[[#This Row],[post_time]])</f>
        <v>40393</v>
      </c>
      <c r="Q2554" s="3">
        <f>IF(Table1[[#This Row],[Hui Reply?]],VLOOKUP(Table1[[#This Row],[topic_id]],'All Topics Data'!$A$2:$E$1243,5,FALSE),0)</f>
        <v>0</v>
      </c>
      <c r="R2554" s="8">
        <f>Table1[[#This Row],[post_time]]+8/24</f>
        <v>40393.361550925925</v>
      </c>
      <c r="S2554" s="3">
        <f>IF(Table1[[#This Row],[post_position]]=1,0,SUMIFS($F$2:F2554,$H$2:H2554,Table1[[#This Row],[post_position]]-1,$C$2:C2554,Table1[[#This Row],[topic_id]]))</f>
        <v>40392.838287037041</v>
      </c>
    </row>
    <row r="2555" spans="1:19" x14ac:dyDescent="0.25">
      <c r="A2555" s="7">
        <v>2589</v>
      </c>
      <c r="B2555" s="7">
        <v>1</v>
      </c>
      <c r="C2555" s="7">
        <v>635</v>
      </c>
      <c r="D2555" s="7">
        <v>6611</v>
      </c>
      <c r="E2555" s="2"/>
      <c r="F2555" s="8">
        <v>40393.207233796296</v>
      </c>
      <c r="G2555" s="7">
        <v>0</v>
      </c>
      <c r="H2555" s="7">
        <v>4</v>
      </c>
      <c r="I2555" s="7" t="b">
        <f t="shared" si="117"/>
        <v>0</v>
      </c>
      <c r="J2555" s="7" t="b">
        <f t="shared" si="118"/>
        <v>1</v>
      </c>
      <c r="K2555" s="7">
        <f t="shared" si="119"/>
        <v>0</v>
      </c>
      <c r="L2555" s="7">
        <f>WEEKDAY(Table1[[#This Row],[post_time]])</f>
        <v>3</v>
      </c>
      <c r="M2555" s="7">
        <f>VLOOKUP(Table1[[#This Row],[topic_id]],'All Topics Data'!$A$2:$I$1243,8,FALSE)</f>
        <v>40383.675000000003</v>
      </c>
      <c r="N2555" s="7">
        <f>Table1[[#This Row],[Hui Reply?]]*(Table1[[#This Row],[post_time]]-Table1[[#This Row],[timestamp of previous reply]])</f>
        <v>0</v>
      </c>
      <c r="O2555" s="3">
        <f>O2554+Table1[[#This Row],[Hui Reply?]]</f>
        <v>620</v>
      </c>
      <c r="P2555" s="19">
        <f>INT(Table1[[#This Row],[post_time]])</f>
        <v>40393</v>
      </c>
      <c r="Q2555" s="3">
        <f>IF(Table1[[#This Row],[Hui Reply?]],VLOOKUP(Table1[[#This Row],[topic_id]],'All Topics Data'!$A$2:$E$1243,5,FALSE),0)</f>
        <v>0</v>
      </c>
      <c r="R2555" s="8">
        <f>Table1[[#This Row],[post_time]]+8/24</f>
        <v>40393.540567129632</v>
      </c>
      <c r="S2555" s="3">
        <f>IF(Table1[[#This Row],[post_position]]=1,0,SUMIFS($F$2:F2555,$H$2:H2555,Table1[[#This Row],[post_position]]-1,$C$2:C2555,Table1[[#This Row],[topic_id]]))</f>
        <v>40392.984039351853</v>
      </c>
    </row>
    <row r="2556" spans="1:19" x14ac:dyDescent="0.25">
      <c r="A2556" s="7">
        <v>2590</v>
      </c>
      <c r="B2556" s="7">
        <v>1</v>
      </c>
      <c r="C2556" s="7">
        <v>641</v>
      </c>
      <c r="D2556" s="7">
        <v>3713</v>
      </c>
      <c r="F2556" s="8">
        <v>40393.342129629629</v>
      </c>
      <c r="G2556" s="7">
        <v>0</v>
      </c>
      <c r="H2556" s="7">
        <v>6</v>
      </c>
      <c r="I2556" s="7" t="b">
        <f t="shared" si="117"/>
        <v>0</v>
      </c>
      <c r="J2556" s="7" t="b">
        <f t="shared" si="118"/>
        <v>1</v>
      </c>
      <c r="K2556" s="7">
        <f t="shared" si="119"/>
        <v>0</v>
      </c>
      <c r="L2556" s="7">
        <f>WEEKDAY(Table1[[#This Row],[post_time]])</f>
        <v>3</v>
      </c>
      <c r="M2556" s="7">
        <f>VLOOKUP(Table1[[#This Row],[topic_id]],'All Topics Data'!$A$2:$I$1243,8,FALSE)</f>
        <v>40386.282638888886</v>
      </c>
      <c r="N2556" s="7">
        <f>Table1[[#This Row],[Hui Reply?]]*(Table1[[#This Row],[post_time]]-Table1[[#This Row],[timestamp of previous reply]])</f>
        <v>0</v>
      </c>
      <c r="O2556" s="3">
        <f>O2555+Table1[[#This Row],[Hui Reply?]]</f>
        <v>620</v>
      </c>
      <c r="P2556" s="19">
        <f>INT(Table1[[#This Row],[post_time]])</f>
        <v>40393</v>
      </c>
      <c r="Q2556" s="3">
        <f>IF(Table1[[#This Row],[Hui Reply?]],VLOOKUP(Table1[[#This Row],[topic_id]],'All Topics Data'!$A$2:$E$1243,5,FALSE),0)</f>
        <v>0</v>
      </c>
      <c r="R2556" s="8">
        <f>Table1[[#This Row],[post_time]]+8/24</f>
        <v>40393.675462962965</v>
      </c>
      <c r="S2556" s="3">
        <f>IF(Table1[[#This Row],[post_position]]=1,0,SUMIFS($F$2:F2556,$H$2:H2556,Table1[[#This Row],[post_position]]-1,$C$2:C2556,Table1[[#This Row],[topic_id]]))</f>
        <v>40386.684664351851</v>
      </c>
    </row>
    <row r="2557" spans="1:19" x14ac:dyDescent="0.25">
      <c r="A2557" s="7">
        <v>2591</v>
      </c>
      <c r="B2557" s="7">
        <v>1</v>
      </c>
      <c r="C2557" s="7">
        <v>660</v>
      </c>
      <c r="D2557" s="7">
        <v>3713</v>
      </c>
      <c r="E2557" s="2"/>
      <c r="F2557" s="8">
        <v>40393.347349537034</v>
      </c>
      <c r="G2557" s="7">
        <v>0</v>
      </c>
      <c r="H2557" s="7">
        <v>1</v>
      </c>
      <c r="I2557" s="7" t="b">
        <f t="shared" si="117"/>
        <v>0</v>
      </c>
      <c r="J2557" s="7" t="b">
        <f t="shared" si="118"/>
        <v>0</v>
      </c>
      <c r="K2557" s="7">
        <f t="shared" si="119"/>
        <v>0</v>
      </c>
      <c r="L2557" s="7">
        <f>WEEKDAY(Table1[[#This Row],[post_time]])</f>
        <v>3</v>
      </c>
      <c r="M2557" s="7">
        <f>VLOOKUP(Table1[[#This Row],[topic_id]],'All Topics Data'!$A$2:$I$1243,8,FALSE)</f>
        <v>40393.347222222219</v>
      </c>
      <c r="N2557" s="7">
        <f>Table1[[#This Row],[Hui Reply?]]*(Table1[[#This Row],[post_time]]-Table1[[#This Row],[timestamp of previous reply]])</f>
        <v>0</v>
      </c>
      <c r="O2557" s="3">
        <f>O2556+Table1[[#This Row],[Hui Reply?]]</f>
        <v>620</v>
      </c>
      <c r="P2557" s="19">
        <f>INT(Table1[[#This Row],[post_time]])</f>
        <v>40393</v>
      </c>
      <c r="Q2557" s="3">
        <f>IF(Table1[[#This Row],[Hui Reply?]],VLOOKUP(Table1[[#This Row],[topic_id]],'All Topics Data'!$A$2:$E$1243,5,FALSE),0)</f>
        <v>0</v>
      </c>
      <c r="R2557" s="8">
        <f>Table1[[#This Row],[post_time]]+8/24</f>
        <v>40393.68068287037</v>
      </c>
      <c r="S2557" s="3">
        <f>IF(Table1[[#This Row],[post_position]]=1,0,SUMIFS($F$2:F2557,$H$2:H2557,Table1[[#This Row],[post_position]]-1,$C$2:C2557,Table1[[#This Row],[topic_id]]))</f>
        <v>0</v>
      </c>
    </row>
    <row r="2558" spans="1:19" x14ac:dyDescent="0.25">
      <c r="A2558" s="7">
        <v>2592</v>
      </c>
      <c r="B2558" s="7">
        <v>1</v>
      </c>
      <c r="C2558" s="7">
        <v>661</v>
      </c>
      <c r="D2558" s="7">
        <v>6629</v>
      </c>
      <c r="E2558" s="2"/>
      <c r="F2558" s="8">
        <v>40393.595173611109</v>
      </c>
      <c r="G2558" s="7">
        <v>0</v>
      </c>
      <c r="H2558" s="7">
        <v>1</v>
      </c>
      <c r="I2558" s="7" t="b">
        <f t="shared" si="117"/>
        <v>0</v>
      </c>
      <c r="J2558" s="7" t="b">
        <f t="shared" si="118"/>
        <v>0</v>
      </c>
      <c r="K2558" s="7">
        <f t="shared" si="119"/>
        <v>0</v>
      </c>
      <c r="L2558" s="7">
        <f>WEEKDAY(Table1[[#This Row],[post_time]])</f>
        <v>3</v>
      </c>
      <c r="M2558" s="7">
        <f>VLOOKUP(Table1[[#This Row],[topic_id]],'All Topics Data'!$A$2:$I$1243,8,FALSE)</f>
        <v>40393.595138888886</v>
      </c>
      <c r="N2558" s="7">
        <f>Table1[[#This Row],[Hui Reply?]]*(Table1[[#This Row],[post_time]]-Table1[[#This Row],[timestamp of previous reply]])</f>
        <v>0</v>
      </c>
      <c r="O2558" s="3">
        <f>O2557+Table1[[#This Row],[Hui Reply?]]</f>
        <v>620</v>
      </c>
      <c r="P2558" s="19">
        <f>INT(Table1[[#This Row],[post_time]])</f>
        <v>40393</v>
      </c>
      <c r="Q2558" s="3">
        <f>IF(Table1[[#This Row],[Hui Reply?]],VLOOKUP(Table1[[#This Row],[topic_id]],'All Topics Data'!$A$2:$E$1243,5,FALSE),0)</f>
        <v>0</v>
      </c>
      <c r="R2558" s="8">
        <f>Table1[[#This Row],[post_time]]+8/24</f>
        <v>40393.928506944445</v>
      </c>
      <c r="S2558" s="3">
        <f>IF(Table1[[#This Row],[post_position]]=1,0,SUMIFS($F$2:F2558,$H$2:H2558,Table1[[#This Row],[post_position]]-1,$C$2:C2558,Table1[[#This Row],[topic_id]]))</f>
        <v>0</v>
      </c>
    </row>
    <row r="2559" spans="1:19" x14ac:dyDescent="0.25">
      <c r="A2559" s="7">
        <v>2593</v>
      </c>
      <c r="B2559" s="7">
        <v>1</v>
      </c>
      <c r="C2559" s="7">
        <v>661</v>
      </c>
      <c r="D2559" s="7">
        <v>2758</v>
      </c>
      <c r="F2559" s="8">
        <v>40393.621805555558</v>
      </c>
      <c r="G2559" s="7">
        <v>0</v>
      </c>
      <c r="H2559" s="7">
        <v>2</v>
      </c>
      <c r="I2559" s="7" t="b">
        <f t="shared" si="117"/>
        <v>0</v>
      </c>
      <c r="J2559" s="7" t="b">
        <f t="shared" si="118"/>
        <v>1</v>
      </c>
      <c r="K2559" s="7">
        <f t="shared" si="119"/>
        <v>0</v>
      </c>
      <c r="L2559" s="7">
        <f>WEEKDAY(Table1[[#This Row],[post_time]])</f>
        <v>3</v>
      </c>
      <c r="M2559" s="7">
        <f>VLOOKUP(Table1[[#This Row],[topic_id]],'All Topics Data'!$A$2:$I$1243,8,FALSE)</f>
        <v>40393.595138888886</v>
      </c>
      <c r="N2559" s="7">
        <f>Table1[[#This Row],[Hui Reply?]]*(Table1[[#This Row],[post_time]]-Table1[[#This Row],[timestamp of previous reply]])</f>
        <v>0</v>
      </c>
      <c r="O2559" s="3">
        <f>O2558+Table1[[#This Row],[Hui Reply?]]</f>
        <v>620</v>
      </c>
      <c r="P2559" s="19">
        <f>INT(Table1[[#This Row],[post_time]])</f>
        <v>40393</v>
      </c>
      <c r="Q2559" s="3">
        <f>IF(Table1[[#This Row],[Hui Reply?]],VLOOKUP(Table1[[#This Row],[topic_id]],'All Topics Data'!$A$2:$E$1243,5,FALSE),0)</f>
        <v>0</v>
      </c>
      <c r="R2559" s="8">
        <f>Table1[[#This Row],[post_time]]+8/24</f>
        <v>40393.955138888894</v>
      </c>
      <c r="S2559" s="3">
        <f>IF(Table1[[#This Row],[post_position]]=1,0,SUMIFS($F$2:F2559,$H$2:H2559,Table1[[#This Row],[post_position]]-1,$C$2:C2559,Table1[[#This Row],[topic_id]]))</f>
        <v>40393.595173611109</v>
      </c>
    </row>
    <row r="2560" spans="1:19" x14ac:dyDescent="0.25">
      <c r="A2560" s="7">
        <v>2594</v>
      </c>
      <c r="B2560" s="7">
        <v>1</v>
      </c>
      <c r="C2560" s="7">
        <v>659</v>
      </c>
      <c r="D2560" s="7">
        <v>6627</v>
      </c>
      <c r="E2560" s="2"/>
      <c r="F2560" s="8">
        <v>40393.754699074074</v>
      </c>
      <c r="G2560" s="7">
        <v>0</v>
      </c>
      <c r="H2560" s="7">
        <v>3</v>
      </c>
      <c r="I2560" s="7" t="b">
        <f t="shared" si="117"/>
        <v>0</v>
      </c>
      <c r="J2560" s="7" t="b">
        <f t="shared" si="118"/>
        <v>1</v>
      </c>
      <c r="K2560" s="7">
        <f t="shared" si="119"/>
        <v>0</v>
      </c>
      <c r="L2560" s="7">
        <f>WEEKDAY(Table1[[#This Row],[post_time]])</f>
        <v>3</v>
      </c>
      <c r="M2560" s="7">
        <f>VLOOKUP(Table1[[#This Row],[topic_id]],'All Topics Data'!$A$2:$I$1243,8,FALSE)</f>
        <v>40392.838194444441</v>
      </c>
      <c r="N2560" s="7">
        <f>Table1[[#This Row],[Hui Reply?]]*(Table1[[#This Row],[post_time]]-Table1[[#This Row],[timestamp of previous reply]])</f>
        <v>0</v>
      </c>
      <c r="O2560" s="3">
        <f>O2559+Table1[[#This Row],[Hui Reply?]]</f>
        <v>620</v>
      </c>
      <c r="P2560" s="19">
        <f>INT(Table1[[#This Row],[post_time]])</f>
        <v>40393</v>
      </c>
      <c r="Q2560" s="3">
        <f>IF(Table1[[#This Row],[Hui Reply?]],VLOOKUP(Table1[[#This Row],[topic_id]],'All Topics Data'!$A$2:$E$1243,5,FALSE),0)</f>
        <v>0</v>
      </c>
      <c r="R2560" s="8">
        <f>Table1[[#This Row],[post_time]]+8/24</f>
        <v>40394.08803240741</v>
      </c>
      <c r="S2560" s="3">
        <f>IF(Table1[[#This Row],[post_position]]=1,0,SUMIFS($F$2:F2560,$H$2:H2560,Table1[[#This Row],[post_position]]-1,$C$2:C2560,Table1[[#This Row],[topic_id]]))</f>
        <v>40393.028217592589</v>
      </c>
    </row>
    <row r="2561" spans="1:19" x14ac:dyDescent="0.25">
      <c r="A2561" s="7">
        <v>2595</v>
      </c>
      <c r="B2561" s="7">
        <v>1</v>
      </c>
      <c r="C2561" s="7">
        <v>662</v>
      </c>
      <c r="D2561" s="7">
        <v>6540</v>
      </c>
      <c r="E2561" s="2"/>
      <c r="F2561" s="8">
        <v>40393.796111111114</v>
      </c>
      <c r="G2561" s="7">
        <v>0</v>
      </c>
      <c r="H2561" s="7">
        <v>1</v>
      </c>
      <c r="I2561" s="7" t="b">
        <f t="shared" si="117"/>
        <v>0</v>
      </c>
      <c r="J2561" s="7" t="b">
        <f t="shared" si="118"/>
        <v>0</v>
      </c>
      <c r="K2561" s="7">
        <f t="shared" si="119"/>
        <v>0</v>
      </c>
      <c r="L2561" s="7">
        <f>WEEKDAY(Table1[[#This Row],[post_time]])</f>
        <v>3</v>
      </c>
      <c r="M2561" s="7">
        <f>VLOOKUP(Table1[[#This Row],[topic_id]],'All Topics Data'!$A$2:$I$1243,8,FALSE)</f>
        <v>40393.79583333333</v>
      </c>
      <c r="N2561" s="7">
        <f>Table1[[#This Row],[Hui Reply?]]*(Table1[[#This Row],[post_time]]-Table1[[#This Row],[timestamp of previous reply]])</f>
        <v>0</v>
      </c>
      <c r="O2561" s="3">
        <f>O2560+Table1[[#This Row],[Hui Reply?]]</f>
        <v>620</v>
      </c>
      <c r="P2561" s="19">
        <f>INT(Table1[[#This Row],[post_time]])</f>
        <v>40393</v>
      </c>
      <c r="Q2561" s="3">
        <f>IF(Table1[[#This Row],[Hui Reply?]],VLOOKUP(Table1[[#This Row],[topic_id]],'All Topics Data'!$A$2:$E$1243,5,FALSE),0)</f>
        <v>0</v>
      </c>
      <c r="R2561" s="8">
        <f>Table1[[#This Row],[post_time]]+8/24</f>
        <v>40394.12944444445</v>
      </c>
      <c r="S2561" s="3">
        <f>IF(Table1[[#This Row],[post_position]]=1,0,SUMIFS($F$2:F2561,$H$2:H2561,Table1[[#This Row],[post_position]]-1,$C$2:C2561,Table1[[#This Row],[topic_id]]))</f>
        <v>0</v>
      </c>
    </row>
    <row r="2562" spans="1:19" x14ac:dyDescent="0.25">
      <c r="A2562" s="7">
        <v>2596</v>
      </c>
      <c r="B2562" s="7">
        <v>1</v>
      </c>
      <c r="C2562" s="7">
        <v>659</v>
      </c>
      <c r="D2562" s="7">
        <v>6627</v>
      </c>
      <c r="E2562" s="2"/>
      <c r="F2562" s="8">
        <v>40393.796759259261</v>
      </c>
      <c r="G2562" s="7">
        <v>0</v>
      </c>
      <c r="H2562" s="7">
        <v>4</v>
      </c>
      <c r="I2562" s="7" t="b">
        <f t="shared" si="117"/>
        <v>0</v>
      </c>
      <c r="J2562" s="7" t="b">
        <f t="shared" si="118"/>
        <v>1</v>
      </c>
      <c r="K2562" s="7">
        <f t="shared" si="119"/>
        <v>0</v>
      </c>
      <c r="L2562" s="7">
        <f>WEEKDAY(Table1[[#This Row],[post_time]])</f>
        <v>3</v>
      </c>
      <c r="M2562" s="7">
        <f>VLOOKUP(Table1[[#This Row],[topic_id]],'All Topics Data'!$A$2:$I$1243,8,FALSE)</f>
        <v>40392.838194444441</v>
      </c>
      <c r="N2562" s="7">
        <f>Table1[[#This Row],[Hui Reply?]]*(Table1[[#This Row],[post_time]]-Table1[[#This Row],[timestamp of previous reply]])</f>
        <v>0</v>
      </c>
      <c r="O2562" s="3">
        <f>O2561+Table1[[#This Row],[Hui Reply?]]</f>
        <v>620</v>
      </c>
      <c r="P2562" s="19">
        <f>INT(Table1[[#This Row],[post_time]])</f>
        <v>40393</v>
      </c>
      <c r="Q2562" s="3">
        <f>IF(Table1[[#This Row],[Hui Reply?]],VLOOKUP(Table1[[#This Row],[topic_id]],'All Topics Data'!$A$2:$E$1243,5,FALSE),0)</f>
        <v>0</v>
      </c>
      <c r="R2562" s="8">
        <f>Table1[[#This Row],[post_time]]+8/24</f>
        <v>40394.130092592597</v>
      </c>
      <c r="S2562" s="3">
        <f>IF(Table1[[#This Row],[post_position]]=1,0,SUMIFS($F$2:F2562,$H$2:H2562,Table1[[#This Row],[post_position]]-1,$C$2:C2562,Table1[[#This Row],[topic_id]]))</f>
        <v>40393.754699074074</v>
      </c>
    </row>
    <row r="2563" spans="1:19" x14ac:dyDescent="0.25">
      <c r="A2563" s="7">
        <v>2597</v>
      </c>
      <c r="B2563" s="7">
        <v>1</v>
      </c>
      <c r="C2563" s="7">
        <v>635</v>
      </c>
      <c r="D2563" s="7">
        <v>6628</v>
      </c>
      <c r="F2563" s="8">
        <v>40393.909699074073</v>
      </c>
      <c r="G2563" s="7">
        <v>0</v>
      </c>
      <c r="H2563" s="7">
        <v>5</v>
      </c>
      <c r="I2563" s="7" t="b">
        <f t="shared" ref="I2563:I2626" si="120">(D2563=24)</f>
        <v>0</v>
      </c>
      <c r="J2563" s="7" t="b">
        <f t="shared" ref="J2563:J2626" si="121">H2563&gt;1</f>
        <v>1</v>
      </c>
      <c r="K2563" s="7">
        <f t="shared" ref="K2563:K2626" si="122">I2563*J2563</f>
        <v>0</v>
      </c>
      <c r="L2563" s="7">
        <f>WEEKDAY(Table1[[#This Row],[post_time]])</f>
        <v>3</v>
      </c>
      <c r="M2563" s="7">
        <f>VLOOKUP(Table1[[#This Row],[topic_id]],'All Topics Data'!$A$2:$I$1243,8,FALSE)</f>
        <v>40383.675000000003</v>
      </c>
      <c r="N2563" s="7">
        <f>Table1[[#This Row],[Hui Reply?]]*(Table1[[#This Row],[post_time]]-Table1[[#This Row],[timestamp of previous reply]])</f>
        <v>0</v>
      </c>
      <c r="O2563" s="3">
        <f>O2562+Table1[[#This Row],[Hui Reply?]]</f>
        <v>620</v>
      </c>
      <c r="P2563" s="19">
        <f>INT(Table1[[#This Row],[post_time]])</f>
        <v>40393</v>
      </c>
      <c r="Q2563" s="3">
        <f>IF(Table1[[#This Row],[Hui Reply?]],VLOOKUP(Table1[[#This Row],[topic_id]],'All Topics Data'!$A$2:$E$1243,5,FALSE),0)</f>
        <v>0</v>
      </c>
      <c r="R2563" s="8">
        <f>Table1[[#This Row],[post_time]]+8/24</f>
        <v>40394.243032407408</v>
      </c>
      <c r="S2563" s="3">
        <f>IF(Table1[[#This Row],[post_position]]=1,0,SUMIFS($F$2:F2563,$H$2:H2563,Table1[[#This Row],[post_position]]-1,$C$2:C2563,Table1[[#This Row],[topic_id]]))</f>
        <v>40393.207233796296</v>
      </c>
    </row>
    <row r="2564" spans="1:19" x14ac:dyDescent="0.25">
      <c r="A2564" s="7">
        <v>2598</v>
      </c>
      <c r="B2564" s="7">
        <v>1</v>
      </c>
      <c r="C2564" s="7">
        <v>662</v>
      </c>
      <c r="D2564" s="7">
        <v>2865</v>
      </c>
      <c r="F2564" s="8">
        <v>40393.917812500003</v>
      </c>
      <c r="G2564" s="7">
        <v>0</v>
      </c>
      <c r="H2564" s="7">
        <v>2</v>
      </c>
      <c r="I2564" s="7" t="b">
        <f t="shared" si="120"/>
        <v>0</v>
      </c>
      <c r="J2564" s="7" t="b">
        <f t="shared" si="121"/>
        <v>1</v>
      </c>
      <c r="K2564" s="7">
        <f t="shared" si="122"/>
        <v>0</v>
      </c>
      <c r="L2564" s="7">
        <f>WEEKDAY(Table1[[#This Row],[post_time]])</f>
        <v>3</v>
      </c>
      <c r="M2564" s="7">
        <f>VLOOKUP(Table1[[#This Row],[topic_id]],'All Topics Data'!$A$2:$I$1243,8,FALSE)</f>
        <v>40393.79583333333</v>
      </c>
      <c r="N2564" s="7">
        <f>Table1[[#This Row],[Hui Reply?]]*(Table1[[#This Row],[post_time]]-Table1[[#This Row],[timestamp of previous reply]])</f>
        <v>0</v>
      </c>
      <c r="O2564" s="3">
        <f>O2563+Table1[[#This Row],[Hui Reply?]]</f>
        <v>620</v>
      </c>
      <c r="P2564" s="19">
        <f>INT(Table1[[#This Row],[post_time]])</f>
        <v>40393</v>
      </c>
      <c r="Q2564" s="3">
        <f>IF(Table1[[#This Row],[Hui Reply?]],VLOOKUP(Table1[[#This Row],[topic_id]],'All Topics Data'!$A$2:$E$1243,5,FALSE),0)</f>
        <v>0</v>
      </c>
      <c r="R2564" s="8">
        <f>Table1[[#This Row],[post_time]]+8/24</f>
        <v>40394.251145833339</v>
      </c>
      <c r="S2564" s="3">
        <f>IF(Table1[[#This Row],[post_position]]=1,0,SUMIFS($F$2:F2564,$H$2:H2564,Table1[[#This Row],[post_position]]-1,$C$2:C2564,Table1[[#This Row],[topic_id]]))</f>
        <v>40393.796111111114</v>
      </c>
    </row>
    <row r="2565" spans="1:19" x14ac:dyDescent="0.25">
      <c r="A2565" s="7">
        <v>2599</v>
      </c>
      <c r="B2565" s="7">
        <v>1</v>
      </c>
      <c r="C2565" s="7">
        <v>663</v>
      </c>
      <c r="D2565" s="7">
        <v>6631</v>
      </c>
      <c r="E2565" s="2"/>
      <c r="F2565" s="8">
        <v>40394.260555555556</v>
      </c>
      <c r="G2565" s="7">
        <v>0</v>
      </c>
      <c r="H2565" s="7">
        <v>1</v>
      </c>
      <c r="I2565" s="7" t="b">
        <f t="shared" si="120"/>
        <v>0</v>
      </c>
      <c r="J2565" s="7" t="b">
        <f t="shared" si="121"/>
        <v>0</v>
      </c>
      <c r="K2565" s="7">
        <f t="shared" si="122"/>
        <v>0</v>
      </c>
      <c r="L2565" s="7">
        <f>WEEKDAY(Table1[[#This Row],[post_time]])</f>
        <v>4</v>
      </c>
      <c r="M2565" s="7">
        <f>VLOOKUP(Table1[[#This Row],[topic_id]],'All Topics Data'!$A$2:$I$1243,8,FALSE)</f>
        <v>40394.260416666664</v>
      </c>
      <c r="N2565" s="7">
        <f>Table1[[#This Row],[Hui Reply?]]*(Table1[[#This Row],[post_time]]-Table1[[#This Row],[timestamp of previous reply]])</f>
        <v>0</v>
      </c>
      <c r="O2565" s="3">
        <f>O2564+Table1[[#This Row],[Hui Reply?]]</f>
        <v>620</v>
      </c>
      <c r="P2565" s="19">
        <f>INT(Table1[[#This Row],[post_time]])</f>
        <v>40394</v>
      </c>
      <c r="Q2565" s="3">
        <f>IF(Table1[[#This Row],[Hui Reply?]],VLOOKUP(Table1[[#This Row],[topic_id]],'All Topics Data'!$A$2:$E$1243,5,FALSE),0)</f>
        <v>0</v>
      </c>
      <c r="R2565" s="8">
        <f>Table1[[#This Row],[post_time]]+8/24</f>
        <v>40394.593888888892</v>
      </c>
      <c r="S2565" s="3">
        <f>IF(Table1[[#This Row],[post_position]]=1,0,SUMIFS($F$2:F2565,$H$2:H2565,Table1[[#This Row],[post_position]]-1,$C$2:C2565,Table1[[#This Row],[topic_id]]))</f>
        <v>0</v>
      </c>
    </row>
    <row r="2566" spans="1:19" x14ac:dyDescent="0.25">
      <c r="A2566" s="7">
        <v>2600</v>
      </c>
      <c r="B2566" s="7">
        <v>1</v>
      </c>
      <c r="C2566" s="7">
        <v>663</v>
      </c>
      <c r="D2566" s="7">
        <v>2865</v>
      </c>
      <c r="F2566" s="8">
        <v>40394.280902777777</v>
      </c>
      <c r="G2566" s="7">
        <v>0</v>
      </c>
      <c r="H2566" s="7">
        <v>2</v>
      </c>
      <c r="I2566" s="7" t="b">
        <f t="shared" si="120"/>
        <v>0</v>
      </c>
      <c r="J2566" s="7" t="b">
        <f t="shared" si="121"/>
        <v>1</v>
      </c>
      <c r="K2566" s="7">
        <f t="shared" si="122"/>
        <v>0</v>
      </c>
      <c r="L2566" s="7">
        <f>WEEKDAY(Table1[[#This Row],[post_time]])</f>
        <v>4</v>
      </c>
      <c r="M2566" s="7">
        <f>VLOOKUP(Table1[[#This Row],[topic_id]],'All Topics Data'!$A$2:$I$1243,8,FALSE)</f>
        <v>40394.260416666664</v>
      </c>
      <c r="N2566" s="7">
        <f>Table1[[#This Row],[Hui Reply?]]*(Table1[[#This Row],[post_time]]-Table1[[#This Row],[timestamp of previous reply]])</f>
        <v>0</v>
      </c>
      <c r="O2566" s="3">
        <f>O2565+Table1[[#This Row],[Hui Reply?]]</f>
        <v>620</v>
      </c>
      <c r="P2566" s="19">
        <f>INT(Table1[[#This Row],[post_time]])</f>
        <v>40394</v>
      </c>
      <c r="Q2566" s="3">
        <f>IF(Table1[[#This Row],[Hui Reply?]],VLOOKUP(Table1[[#This Row],[topic_id]],'All Topics Data'!$A$2:$E$1243,5,FALSE),0)</f>
        <v>0</v>
      </c>
      <c r="R2566" s="8">
        <f>Table1[[#This Row],[post_time]]+8/24</f>
        <v>40394.614236111112</v>
      </c>
      <c r="S2566" s="3">
        <f>IF(Table1[[#This Row],[post_position]]=1,0,SUMIFS($F$2:F2566,$H$2:H2566,Table1[[#This Row],[post_position]]-1,$C$2:C2566,Table1[[#This Row],[topic_id]]))</f>
        <v>40394.260555555556</v>
      </c>
    </row>
    <row r="2567" spans="1:19" x14ac:dyDescent="0.25">
      <c r="A2567" s="7">
        <v>2601</v>
      </c>
      <c r="B2567" s="7">
        <v>3</v>
      </c>
      <c r="C2567" s="7">
        <v>652</v>
      </c>
      <c r="D2567" s="7">
        <v>24</v>
      </c>
      <c r="F2567" s="8">
        <v>40394.396701388891</v>
      </c>
      <c r="G2567" s="7">
        <v>0</v>
      </c>
      <c r="H2567" s="7">
        <v>6</v>
      </c>
      <c r="I2567" s="7" t="b">
        <f t="shared" si="120"/>
        <v>1</v>
      </c>
      <c r="J2567" s="7" t="b">
        <f t="shared" si="121"/>
        <v>1</v>
      </c>
      <c r="K2567" s="7">
        <f t="shared" si="122"/>
        <v>1</v>
      </c>
      <c r="L2567" s="7">
        <f>WEEKDAY(Table1[[#This Row],[post_time]])</f>
        <v>4</v>
      </c>
      <c r="M2567" s="7">
        <f>VLOOKUP(Table1[[#This Row],[topic_id]],'All Topics Data'!$A$2:$I$1243,8,FALSE)</f>
        <v>40389.776388888888</v>
      </c>
      <c r="N2567" s="7">
        <f>Table1[[#This Row],[Hui Reply?]]*(Table1[[#This Row],[post_time]]-Table1[[#This Row],[timestamp of previous reply]])</f>
        <v>1.5424189814802958</v>
      </c>
      <c r="O2567" s="3">
        <f>O2566+Table1[[#This Row],[Hui Reply?]]</f>
        <v>621</v>
      </c>
      <c r="P2567" s="19">
        <f>INT(Table1[[#This Row],[post_time]])</f>
        <v>40394</v>
      </c>
      <c r="Q2567" s="3" t="str">
        <f>IF(Table1[[#This Row],[Hui Reply?]],VLOOKUP(Table1[[#This Row],[topic_id]],'All Topics Data'!$A$2:$E$1243,5,FALSE),0)</f>
        <v>excel_desperate</v>
      </c>
      <c r="R2567" s="8">
        <f>Table1[[#This Row],[post_time]]+8/24</f>
        <v>40394.730034722226</v>
      </c>
      <c r="S2567" s="3">
        <f>IF(Table1[[#This Row],[post_position]]=1,0,SUMIFS($F$2:F2567,$H$2:H2567,Table1[[#This Row],[post_position]]-1,$C$2:C2567,Table1[[#This Row],[topic_id]]))</f>
        <v>40392.85428240741</v>
      </c>
    </row>
    <row r="2568" spans="1:19" x14ac:dyDescent="0.25">
      <c r="A2568" s="7">
        <v>2602</v>
      </c>
      <c r="B2568" s="7">
        <v>1</v>
      </c>
      <c r="C2568" s="7">
        <v>661</v>
      </c>
      <c r="D2568" s="7">
        <v>24</v>
      </c>
      <c r="E2568" s="2"/>
      <c r="F2568" s="8">
        <v>40394.415706018517</v>
      </c>
      <c r="G2568" s="7">
        <v>0</v>
      </c>
      <c r="H2568" s="7">
        <v>3</v>
      </c>
      <c r="I2568" s="7" t="b">
        <f t="shared" si="120"/>
        <v>1</v>
      </c>
      <c r="J2568" s="7" t="b">
        <f t="shared" si="121"/>
        <v>1</v>
      </c>
      <c r="K2568" s="7">
        <f t="shared" si="122"/>
        <v>1</v>
      </c>
      <c r="L2568" s="7">
        <f>WEEKDAY(Table1[[#This Row],[post_time]])</f>
        <v>4</v>
      </c>
      <c r="M2568" s="7">
        <f>VLOOKUP(Table1[[#This Row],[topic_id]],'All Topics Data'!$A$2:$I$1243,8,FALSE)</f>
        <v>40393.595138888886</v>
      </c>
      <c r="N2568" s="7">
        <f>Table1[[#This Row],[Hui Reply?]]*(Table1[[#This Row],[post_time]]-Table1[[#This Row],[timestamp of previous reply]])</f>
        <v>0.79390046295884531</v>
      </c>
      <c r="O2568" s="3">
        <f>O2567+Table1[[#This Row],[Hui Reply?]]</f>
        <v>622</v>
      </c>
      <c r="P2568" s="19">
        <f>INT(Table1[[#This Row],[post_time]])</f>
        <v>40394</v>
      </c>
      <c r="Q2568" s="3" t="str">
        <f>IF(Table1[[#This Row],[Hui Reply?]],VLOOKUP(Table1[[#This Row],[topic_id]],'All Topics Data'!$A$2:$E$1243,5,FALSE),0)</f>
        <v>ulrikhe</v>
      </c>
      <c r="R2568" s="8">
        <f>Table1[[#This Row],[post_time]]+8/24</f>
        <v>40394.749039351853</v>
      </c>
      <c r="S2568" s="3">
        <f>IF(Table1[[#This Row],[post_position]]=1,0,SUMIFS($F$2:F2568,$H$2:H2568,Table1[[#This Row],[post_position]]-1,$C$2:C2568,Table1[[#This Row],[topic_id]]))</f>
        <v>40393.621805555558</v>
      </c>
    </row>
    <row r="2569" spans="1:19" x14ac:dyDescent="0.25">
      <c r="A2569" s="7">
        <v>2603</v>
      </c>
      <c r="B2569" s="7">
        <v>1</v>
      </c>
      <c r="C2569" s="7">
        <v>651</v>
      </c>
      <c r="D2569" s="7">
        <v>24</v>
      </c>
      <c r="E2569" s="2"/>
      <c r="F2569" s="8">
        <v>40394.497013888889</v>
      </c>
      <c r="G2569" s="7">
        <v>0</v>
      </c>
      <c r="H2569" s="7">
        <v>9</v>
      </c>
      <c r="I2569" s="7" t="b">
        <f t="shared" si="120"/>
        <v>1</v>
      </c>
      <c r="J2569" s="7" t="b">
        <f t="shared" si="121"/>
        <v>1</v>
      </c>
      <c r="K2569" s="7">
        <f t="shared" si="122"/>
        <v>1</v>
      </c>
      <c r="L2569" s="7">
        <f>WEEKDAY(Table1[[#This Row],[post_time]])</f>
        <v>4</v>
      </c>
      <c r="M2569" s="7">
        <f>VLOOKUP(Table1[[#This Row],[topic_id]],'All Topics Data'!$A$2:$I$1243,8,FALSE)</f>
        <v>40389.557638888888</v>
      </c>
      <c r="N2569" s="7">
        <f>Table1[[#This Row],[Hui Reply?]]*(Table1[[#This Row],[post_time]]-Table1[[#This Row],[timestamp of previous reply]])</f>
        <v>1.8561574074046803</v>
      </c>
      <c r="O2569" s="3">
        <f>O2568+Table1[[#This Row],[Hui Reply?]]</f>
        <v>623</v>
      </c>
      <c r="P2569" s="19">
        <f>INT(Table1[[#This Row],[post_time]])</f>
        <v>40394</v>
      </c>
      <c r="Q2569" s="3" t="str">
        <f>IF(Table1[[#This Row],[Hui Reply?]],VLOOKUP(Table1[[#This Row],[topic_id]],'All Topics Data'!$A$2:$E$1243,5,FALSE),0)</f>
        <v>cyrilz</v>
      </c>
      <c r="R2569" s="8">
        <f>Table1[[#This Row],[post_time]]+8/24</f>
        <v>40394.830347222225</v>
      </c>
      <c r="S2569" s="3">
        <f>IF(Table1[[#This Row],[post_position]]=1,0,SUMIFS($F$2:F2569,$H$2:H2569,Table1[[#This Row],[post_position]]-1,$C$2:C2569,Table1[[#This Row],[topic_id]]))</f>
        <v>40392.640856481485</v>
      </c>
    </row>
    <row r="2570" spans="1:19" x14ac:dyDescent="0.25">
      <c r="A2570" s="7">
        <v>2604</v>
      </c>
      <c r="B2570" s="7">
        <v>1</v>
      </c>
      <c r="C2570" s="7">
        <v>651</v>
      </c>
      <c r="D2570" s="7">
        <v>24</v>
      </c>
      <c r="E2570" s="2"/>
      <c r="F2570" s="8">
        <v>40394.507175925923</v>
      </c>
      <c r="G2570" s="7">
        <v>0</v>
      </c>
      <c r="H2570" s="7">
        <v>10</v>
      </c>
      <c r="I2570" s="7" t="b">
        <f t="shared" si="120"/>
        <v>1</v>
      </c>
      <c r="J2570" s="7" t="b">
        <f t="shared" si="121"/>
        <v>1</v>
      </c>
      <c r="K2570" s="7">
        <f t="shared" si="122"/>
        <v>1</v>
      </c>
      <c r="L2570" s="7">
        <f>WEEKDAY(Table1[[#This Row],[post_time]])</f>
        <v>4</v>
      </c>
      <c r="M2570" s="7">
        <f>VLOOKUP(Table1[[#This Row],[topic_id]],'All Topics Data'!$A$2:$I$1243,8,FALSE)</f>
        <v>40389.557638888888</v>
      </c>
      <c r="N2570" s="7">
        <f>Table1[[#This Row],[Hui Reply?]]*(Table1[[#This Row],[post_time]]-Table1[[#This Row],[timestamp of previous reply]])</f>
        <v>1.0162037033296656E-2</v>
      </c>
      <c r="O2570" s="3">
        <f>O2569+Table1[[#This Row],[Hui Reply?]]</f>
        <v>624</v>
      </c>
      <c r="P2570" s="19">
        <f>INT(Table1[[#This Row],[post_time]])</f>
        <v>40394</v>
      </c>
      <c r="Q2570" s="3" t="str">
        <f>IF(Table1[[#This Row],[Hui Reply?]],VLOOKUP(Table1[[#This Row],[topic_id]],'All Topics Data'!$A$2:$E$1243,5,FALSE),0)</f>
        <v>cyrilz</v>
      </c>
      <c r="R2570" s="8">
        <f>Table1[[#This Row],[post_time]]+8/24</f>
        <v>40394.840509259258</v>
      </c>
      <c r="S2570" s="3">
        <f>IF(Table1[[#This Row],[post_position]]=1,0,SUMIFS($F$2:F2570,$H$2:H2570,Table1[[#This Row],[post_position]]-1,$C$2:C2570,Table1[[#This Row],[topic_id]]))</f>
        <v>40394.497013888889</v>
      </c>
    </row>
    <row r="2571" spans="1:19" x14ac:dyDescent="0.25">
      <c r="A2571" s="7">
        <v>2605</v>
      </c>
      <c r="B2571" s="7">
        <v>1</v>
      </c>
      <c r="C2571" s="7">
        <v>651</v>
      </c>
      <c r="D2571" s="7">
        <v>2018</v>
      </c>
      <c r="E2571" s="2"/>
      <c r="F2571" s="8">
        <v>40394.527557870373</v>
      </c>
      <c r="G2571" s="7">
        <v>0</v>
      </c>
      <c r="H2571" s="7">
        <v>11</v>
      </c>
      <c r="I2571" s="7" t="b">
        <f t="shared" si="120"/>
        <v>0</v>
      </c>
      <c r="J2571" s="7" t="b">
        <f t="shared" si="121"/>
        <v>1</v>
      </c>
      <c r="K2571" s="7">
        <f t="shared" si="122"/>
        <v>0</v>
      </c>
      <c r="L2571" s="7">
        <f>WEEKDAY(Table1[[#This Row],[post_time]])</f>
        <v>4</v>
      </c>
      <c r="M2571" s="7">
        <f>VLOOKUP(Table1[[#This Row],[topic_id]],'All Topics Data'!$A$2:$I$1243,8,FALSE)</f>
        <v>40389.557638888888</v>
      </c>
      <c r="N2571" s="7">
        <f>Table1[[#This Row],[Hui Reply?]]*(Table1[[#This Row],[post_time]]-Table1[[#This Row],[timestamp of previous reply]])</f>
        <v>0</v>
      </c>
      <c r="O2571" s="3">
        <f>O2570+Table1[[#This Row],[Hui Reply?]]</f>
        <v>624</v>
      </c>
      <c r="P2571" s="19">
        <f>INT(Table1[[#This Row],[post_time]])</f>
        <v>40394</v>
      </c>
      <c r="Q2571" s="3">
        <f>IF(Table1[[#This Row],[Hui Reply?]],VLOOKUP(Table1[[#This Row],[topic_id]],'All Topics Data'!$A$2:$E$1243,5,FALSE),0)</f>
        <v>0</v>
      </c>
      <c r="R2571" s="8">
        <f>Table1[[#This Row],[post_time]]+8/24</f>
        <v>40394.860891203709</v>
      </c>
      <c r="S2571" s="3">
        <f>IF(Table1[[#This Row],[post_position]]=1,0,SUMIFS($F$2:F2571,$H$2:H2571,Table1[[#This Row],[post_position]]-1,$C$2:C2571,Table1[[#This Row],[topic_id]]))</f>
        <v>40394.507175925923</v>
      </c>
    </row>
    <row r="2572" spans="1:19" x14ac:dyDescent="0.25">
      <c r="A2572" s="7">
        <v>2606</v>
      </c>
      <c r="B2572" s="7">
        <v>1</v>
      </c>
      <c r="C2572" s="7">
        <v>651</v>
      </c>
      <c r="D2572" s="7">
        <v>28</v>
      </c>
      <c r="E2572" s="2"/>
      <c r="F2572" s="8">
        <v>40394.533634259256</v>
      </c>
      <c r="G2572" s="7">
        <v>0</v>
      </c>
      <c r="H2572" s="7">
        <v>12</v>
      </c>
      <c r="I2572" s="7" t="b">
        <f t="shared" si="120"/>
        <v>0</v>
      </c>
      <c r="J2572" s="7" t="b">
        <f t="shared" si="121"/>
        <v>1</v>
      </c>
      <c r="K2572" s="7">
        <f t="shared" si="122"/>
        <v>0</v>
      </c>
      <c r="L2572" s="7">
        <f>WEEKDAY(Table1[[#This Row],[post_time]])</f>
        <v>4</v>
      </c>
      <c r="M2572" s="7">
        <f>VLOOKUP(Table1[[#This Row],[topic_id]],'All Topics Data'!$A$2:$I$1243,8,FALSE)</f>
        <v>40389.557638888888</v>
      </c>
      <c r="N2572" s="7">
        <f>Table1[[#This Row],[Hui Reply?]]*(Table1[[#This Row],[post_time]]-Table1[[#This Row],[timestamp of previous reply]])</f>
        <v>0</v>
      </c>
      <c r="O2572" s="3">
        <f>O2571+Table1[[#This Row],[Hui Reply?]]</f>
        <v>624</v>
      </c>
      <c r="P2572" s="19">
        <f>INT(Table1[[#This Row],[post_time]])</f>
        <v>40394</v>
      </c>
      <c r="Q2572" s="3">
        <f>IF(Table1[[#This Row],[Hui Reply?]],VLOOKUP(Table1[[#This Row],[topic_id]],'All Topics Data'!$A$2:$E$1243,5,FALSE),0)</f>
        <v>0</v>
      </c>
      <c r="R2572" s="8">
        <f>Table1[[#This Row],[post_time]]+8/24</f>
        <v>40394.866967592592</v>
      </c>
      <c r="S2572" s="3">
        <f>IF(Table1[[#This Row],[post_position]]=1,0,SUMIFS($F$2:F2572,$H$2:H2572,Table1[[#This Row],[post_position]]-1,$C$2:C2572,Table1[[#This Row],[topic_id]]))</f>
        <v>40394.527557870373</v>
      </c>
    </row>
    <row r="2573" spans="1:19" x14ac:dyDescent="0.25">
      <c r="A2573" s="7">
        <v>2607</v>
      </c>
      <c r="B2573" s="7">
        <v>1</v>
      </c>
      <c r="C2573" s="7">
        <v>658</v>
      </c>
      <c r="D2573" s="7">
        <v>5408</v>
      </c>
      <c r="F2573" s="8">
        <v>40394.565671296295</v>
      </c>
      <c r="G2573" s="7">
        <v>0</v>
      </c>
      <c r="H2573" s="7">
        <v>3</v>
      </c>
      <c r="I2573" s="7" t="b">
        <f t="shared" si="120"/>
        <v>0</v>
      </c>
      <c r="J2573" s="7" t="b">
        <f t="shared" si="121"/>
        <v>1</v>
      </c>
      <c r="K2573" s="7">
        <f t="shared" si="122"/>
        <v>0</v>
      </c>
      <c r="L2573" s="7">
        <f>WEEKDAY(Table1[[#This Row],[post_time]])</f>
        <v>4</v>
      </c>
      <c r="M2573" s="7">
        <f>VLOOKUP(Table1[[#This Row],[topic_id]],'All Topics Data'!$A$2:$I$1243,8,FALSE)</f>
        <v>40392.543055555558</v>
      </c>
      <c r="N2573" s="7">
        <f>Table1[[#This Row],[Hui Reply?]]*(Table1[[#This Row],[post_time]]-Table1[[#This Row],[timestamp of previous reply]])</f>
        <v>0</v>
      </c>
      <c r="O2573" s="3">
        <f>O2572+Table1[[#This Row],[Hui Reply?]]</f>
        <v>624</v>
      </c>
      <c r="P2573" s="19">
        <f>INT(Table1[[#This Row],[post_time]])</f>
        <v>40394</v>
      </c>
      <c r="Q2573" s="3">
        <f>IF(Table1[[#This Row],[Hui Reply?]],VLOOKUP(Table1[[#This Row],[topic_id]],'All Topics Data'!$A$2:$E$1243,5,FALSE),0)</f>
        <v>0</v>
      </c>
      <c r="R2573" s="8">
        <f>Table1[[#This Row],[post_time]]+8/24</f>
        <v>40394.899004629631</v>
      </c>
      <c r="S2573" s="3">
        <f>IF(Table1[[#This Row],[post_position]]=1,0,SUMIFS($F$2:F2573,$H$2:H2573,Table1[[#This Row],[post_position]]-1,$C$2:C2573,Table1[[#This Row],[topic_id]]))</f>
        <v>40392.648368055554</v>
      </c>
    </row>
    <row r="2574" spans="1:19" x14ac:dyDescent="0.25">
      <c r="A2574" s="7">
        <v>2608</v>
      </c>
      <c r="B2574" s="7">
        <v>1</v>
      </c>
      <c r="C2574" s="7">
        <v>664</v>
      </c>
      <c r="D2574" s="7">
        <v>5408</v>
      </c>
      <c r="E2574" s="2"/>
      <c r="F2574" s="8">
        <v>40394.579479166663</v>
      </c>
      <c r="G2574" s="7">
        <v>0</v>
      </c>
      <c r="H2574" s="7">
        <v>1</v>
      </c>
      <c r="I2574" s="7" t="b">
        <f t="shared" si="120"/>
        <v>0</v>
      </c>
      <c r="J2574" s="7" t="b">
        <f t="shared" si="121"/>
        <v>0</v>
      </c>
      <c r="K2574" s="7">
        <f t="shared" si="122"/>
        <v>0</v>
      </c>
      <c r="L2574" s="7">
        <f>WEEKDAY(Table1[[#This Row],[post_time]])</f>
        <v>4</v>
      </c>
      <c r="M2574" s="7">
        <f>VLOOKUP(Table1[[#This Row],[topic_id]],'All Topics Data'!$A$2:$I$1243,8,FALSE)</f>
        <v>40394.57916666667</v>
      </c>
      <c r="N2574" s="7">
        <f>Table1[[#This Row],[Hui Reply?]]*(Table1[[#This Row],[post_time]]-Table1[[#This Row],[timestamp of previous reply]])</f>
        <v>0</v>
      </c>
      <c r="O2574" s="3">
        <f>O2573+Table1[[#This Row],[Hui Reply?]]</f>
        <v>624</v>
      </c>
      <c r="P2574" s="19">
        <f>INT(Table1[[#This Row],[post_time]])</f>
        <v>40394</v>
      </c>
      <c r="Q2574" s="3">
        <f>IF(Table1[[#This Row],[Hui Reply?]],VLOOKUP(Table1[[#This Row],[topic_id]],'All Topics Data'!$A$2:$E$1243,5,FALSE),0)</f>
        <v>0</v>
      </c>
      <c r="R2574" s="8">
        <f>Table1[[#This Row],[post_time]]+8/24</f>
        <v>40394.912812499999</v>
      </c>
      <c r="S2574" s="3">
        <f>IF(Table1[[#This Row],[post_position]]=1,0,SUMIFS($F$2:F2574,$H$2:H2574,Table1[[#This Row],[post_position]]-1,$C$2:C2574,Table1[[#This Row],[topic_id]]))</f>
        <v>0</v>
      </c>
    </row>
    <row r="2575" spans="1:19" x14ac:dyDescent="0.25">
      <c r="A2575" s="7">
        <v>2609</v>
      </c>
      <c r="B2575" s="7">
        <v>1</v>
      </c>
      <c r="C2575" s="7">
        <v>651</v>
      </c>
      <c r="D2575" s="7">
        <v>24</v>
      </c>
      <c r="E2575" s="2"/>
      <c r="F2575" s="8">
        <v>40394.582870370374</v>
      </c>
      <c r="G2575" s="7">
        <v>0</v>
      </c>
      <c r="H2575" s="7">
        <v>13</v>
      </c>
      <c r="I2575" s="7" t="b">
        <f t="shared" si="120"/>
        <v>1</v>
      </c>
      <c r="J2575" s="7" t="b">
        <f t="shared" si="121"/>
        <v>1</v>
      </c>
      <c r="K2575" s="7">
        <f t="shared" si="122"/>
        <v>1</v>
      </c>
      <c r="L2575" s="7">
        <f>WEEKDAY(Table1[[#This Row],[post_time]])</f>
        <v>4</v>
      </c>
      <c r="M2575" s="7">
        <f>VLOOKUP(Table1[[#This Row],[topic_id]],'All Topics Data'!$A$2:$I$1243,8,FALSE)</f>
        <v>40389.557638888888</v>
      </c>
      <c r="N2575" s="7">
        <f>Table1[[#This Row],[Hui Reply?]]*(Table1[[#This Row],[post_time]]-Table1[[#This Row],[timestamp of previous reply]])</f>
        <v>4.9236111117352266E-2</v>
      </c>
      <c r="O2575" s="3">
        <f>O2574+Table1[[#This Row],[Hui Reply?]]</f>
        <v>625</v>
      </c>
      <c r="P2575" s="19">
        <f>INT(Table1[[#This Row],[post_time]])</f>
        <v>40394</v>
      </c>
      <c r="Q2575" s="3" t="str">
        <f>IF(Table1[[#This Row],[Hui Reply?]],VLOOKUP(Table1[[#This Row],[topic_id]],'All Topics Data'!$A$2:$E$1243,5,FALSE),0)</f>
        <v>cyrilz</v>
      </c>
      <c r="R2575" s="8">
        <f>Table1[[#This Row],[post_time]]+8/24</f>
        <v>40394.916203703709</v>
      </c>
      <c r="S2575" s="3">
        <f>IF(Table1[[#This Row],[post_position]]=1,0,SUMIFS($F$2:F2575,$H$2:H2575,Table1[[#This Row],[post_position]]-1,$C$2:C2575,Table1[[#This Row],[topic_id]]))</f>
        <v>40394.533634259256</v>
      </c>
    </row>
    <row r="2576" spans="1:19" x14ac:dyDescent="0.25">
      <c r="A2576" s="7">
        <v>2610</v>
      </c>
      <c r="B2576" s="7">
        <v>1</v>
      </c>
      <c r="C2576" s="7">
        <v>643</v>
      </c>
      <c r="D2576" s="7">
        <v>3108</v>
      </c>
      <c r="F2576" s="8">
        <v>40394.598194444443</v>
      </c>
      <c r="G2576" s="7">
        <v>0</v>
      </c>
      <c r="H2576" s="7">
        <v>10</v>
      </c>
      <c r="I2576" s="7" t="b">
        <f t="shared" si="120"/>
        <v>0</v>
      </c>
      <c r="J2576" s="7" t="b">
        <f t="shared" si="121"/>
        <v>1</v>
      </c>
      <c r="K2576" s="7">
        <f t="shared" si="122"/>
        <v>0</v>
      </c>
      <c r="L2576" s="7">
        <f>WEEKDAY(Table1[[#This Row],[post_time]])</f>
        <v>4</v>
      </c>
      <c r="M2576" s="7">
        <f>VLOOKUP(Table1[[#This Row],[topic_id]],'All Topics Data'!$A$2:$I$1243,8,FALSE)</f>
        <v>40387.959722222222</v>
      </c>
      <c r="N2576" s="7">
        <f>Table1[[#This Row],[Hui Reply?]]*(Table1[[#This Row],[post_time]]-Table1[[#This Row],[timestamp of previous reply]])</f>
        <v>0</v>
      </c>
      <c r="O2576" s="3">
        <f>O2575+Table1[[#This Row],[Hui Reply?]]</f>
        <v>625</v>
      </c>
      <c r="P2576" s="19">
        <f>INT(Table1[[#This Row],[post_time]])</f>
        <v>40394</v>
      </c>
      <c r="Q2576" s="3">
        <f>IF(Table1[[#This Row],[Hui Reply?]],VLOOKUP(Table1[[#This Row],[topic_id]],'All Topics Data'!$A$2:$E$1243,5,FALSE),0)</f>
        <v>0</v>
      </c>
      <c r="R2576" s="8">
        <f>Table1[[#This Row],[post_time]]+8/24</f>
        <v>40394.931527777779</v>
      </c>
      <c r="S2576" s="3">
        <f>IF(Table1[[#This Row],[post_position]]=1,0,SUMIFS($F$2:F2576,$H$2:H2576,Table1[[#This Row],[post_position]]-1,$C$2:C2576,Table1[[#This Row],[topic_id]]))</f>
        <v>40392.163321759261</v>
      </c>
    </row>
    <row r="2577" spans="1:19" x14ac:dyDescent="0.25">
      <c r="A2577" s="7">
        <v>2611</v>
      </c>
      <c r="B2577" s="7">
        <v>1</v>
      </c>
      <c r="C2577" s="7">
        <v>651</v>
      </c>
      <c r="D2577" s="7">
        <v>28</v>
      </c>
      <c r="F2577" s="8">
        <v>40394.611284722225</v>
      </c>
      <c r="G2577" s="7">
        <v>0</v>
      </c>
      <c r="H2577" s="7">
        <v>14</v>
      </c>
      <c r="I2577" s="7" t="b">
        <f t="shared" si="120"/>
        <v>0</v>
      </c>
      <c r="J2577" s="7" t="b">
        <f t="shared" si="121"/>
        <v>1</v>
      </c>
      <c r="K2577" s="7">
        <f t="shared" si="122"/>
        <v>0</v>
      </c>
      <c r="L2577" s="7">
        <f>WEEKDAY(Table1[[#This Row],[post_time]])</f>
        <v>4</v>
      </c>
      <c r="M2577" s="7">
        <f>VLOOKUP(Table1[[#This Row],[topic_id]],'All Topics Data'!$A$2:$I$1243,8,FALSE)</f>
        <v>40389.557638888888</v>
      </c>
      <c r="N2577" s="7">
        <f>Table1[[#This Row],[Hui Reply?]]*(Table1[[#This Row],[post_time]]-Table1[[#This Row],[timestamp of previous reply]])</f>
        <v>0</v>
      </c>
      <c r="O2577" s="3">
        <f>O2576+Table1[[#This Row],[Hui Reply?]]</f>
        <v>625</v>
      </c>
      <c r="P2577" s="19">
        <f>INT(Table1[[#This Row],[post_time]])</f>
        <v>40394</v>
      </c>
      <c r="Q2577" s="3">
        <f>IF(Table1[[#This Row],[Hui Reply?]],VLOOKUP(Table1[[#This Row],[topic_id]],'All Topics Data'!$A$2:$E$1243,5,FALSE),0)</f>
        <v>0</v>
      </c>
      <c r="R2577" s="8">
        <f>Table1[[#This Row],[post_time]]+8/24</f>
        <v>40394.944618055561</v>
      </c>
      <c r="S2577" s="3">
        <f>IF(Table1[[#This Row],[post_position]]=1,0,SUMIFS($F$2:F2577,$H$2:H2577,Table1[[#This Row],[post_position]]-1,$C$2:C2577,Table1[[#This Row],[topic_id]]))</f>
        <v>40394.582870370374</v>
      </c>
    </row>
    <row r="2578" spans="1:19" x14ac:dyDescent="0.25">
      <c r="A2578" s="7">
        <v>2612</v>
      </c>
      <c r="B2578" s="7">
        <v>1</v>
      </c>
      <c r="C2578" s="7">
        <v>661</v>
      </c>
      <c r="D2578" s="7">
        <v>6629</v>
      </c>
      <c r="F2578" s="8">
        <v>40394.728310185186</v>
      </c>
      <c r="G2578" s="7">
        <v>0</v>
      </c>
      <c r="H2578" s="7">
        <v>4</v>
      </c>
      <c r="I2578" s="7" t="b">
        <f t="shared" si="120"/>
        <v>0</v>
      </c>
      <c r="J2578" s="7" t="b">
        <f t="shared" si="121"/>
        <v>1</v>
      </c>
      <c r="K2578" s="7">
        <f t="shared" si="122"/>
        <v>0</v>
      </c>
      <c r="L2578" s="7">
        <f>WEEKDAY(Table1[[#This Row],[post_time]])</f>
        <v>4</v>
      </c>
      <c r="M2578" s="7">
        <f>VLOOKUP(Table1[[#This Row],[topic_id]],'All Topics Data'!$A$2:$I$1243,8,FALSE)</f>
        <v>40393.595138888886</v>
      </c>
      <c r="N2578" s="7">
        <f>Table1[[#This Row],[Hui Reply?]]*(Table1[[#This Row],[post_time]]-Table1[[#This Row],[timestamp of previous reply]])</f>
        <v>0</v>
      </c>
      <c r="O2578" s="3">
        <f>O2577+Table1[[#This Row],[Hui Reply?]]</f>
        <v>625</v>
      </c>
      <c r="P2578" s="19">
        <f>INT(Table1[[#This Row],[post_time]])</f>
        <v>40394</v>
      </c>
      <c r="Q2578" s="3">
        <f>IF(Table1[[#This Row],[Hui Reply?]],VLOOKUP(Table1[[#This Row],[topic_id]],'All Topics Data'!$A$2:$E$1243,5,FALSE),0)</f>
        <v>0</v>
      </c>
      <c r="R2578" s="8">
        <f>Table1[[#This Row],[post_time]]+8/24</f>
        <v>40395.061643518522</v>
      </c>
      <c r="S2578" s="3">
        <f>IF(Table1[[#This Row],[post_position]]=1,0,SUMIFS($F$2:F2578,$H$2:H2578,Table1[[#This Row],[post_position]]-1,$C$2:C2578,Table1[[#This Row],[topic_id]]))</f>
        <v>40394.415706018517</v>
      </c>
    </row>
    <row r="2579" spans="1:19" x14ac:dyDescent="0.25">
      <c r="A2579" s="7">
        <v>2613</v>
      </c>
      <c r="B2579" s="7">
        <v>1</v>
      </c>
      <c r="C2579" s="7">
        <v>662</v>
      </c>
      <c r="D2579" s="7">
        <v>6540</v>
      </c>
      <c r="F2579" s="8">
        <v>40394.754479166666</v>
      </c>
      <c r="G2579" s="7">
        <v>0</v>
      </c>
      <c r="H2579" s="7">
        <v>3</v>
      </c>
      <c r="I2579" s="7" t="b">
        <f t="shared" si="120"/>
        <v>0</v>
      </c>
      <c r="J2579" s="7" t="b">
        <f t="shared" si="121"/>
        <v>1</v>
      </c>
      <c r="K2579" s="7">
        <f t="shared" si="122"/>
        <v>0</v>
      </c>
      <c r="L2579" s="7">
        <f>WEEKDAY(Table1[[#This Row],[post_time]])</f>
        <v>4</v>
      </c>
      <c r="M2579" s="7">
        <f>VLOOKUP(Table1[[#This Row],[topic_id]],'All Topics Data'!$A$2:$I$1243,8,FALSE)</f>
        <v>40393.79583333333</v>
      </c>
      <c r="N2579" s="7">
        <f>Table1[[#This Row],[Hui Reply?]]*(Table1[[#This Row],[post_time]]-Table1[[#This Row],[timestamp of previous reply]])</f>
        <v>0</v>
      </c>
      <c r="O2579" s="3">
        <f>O2578+Table1[[#This Row],[Hui Reply?]]</f>
        <v>625</v>
      </c>
      <c r="P2579" s="19">
        <f>INT(Table1[[#This Row],[post_time]])</f>
        <v>40394</v>
      </c>
      <c r="Q2579" s="3">
        <f>IF(Table1[[#This Row],[Hui Reply?]],VLOOKUP(Table1[[#This Row],[topic_id]],'All Topics Data'!$A$2:$E$1243,5,FALSE),0)</f>
        <v>0</v>
      </c>
      <c r="R2579" s="8">
        <f>Table1[[#This Row],[post_time]]+8/24</f>
        <v>40395.087812500002</v>
      </c>
      <c r="S2579" s="3">
        <f>IF(Table1[[#This Row],[post_position]]=1,0,SUMIFS($F$2:F2579,$H$2:H2579,Table1[[#This Row],[post_position]]-1,$C$2:C2579,Table1[[#This Row],[topic_id]]))</f>
        <v>40393.917812500003</v>
      </c>
    </row>
    <row r="2580" spans="1:19" x14ac:dyDescent="0.25">
      <c r="A2580" s="7">
        <v>2614</v>
      </c>
      <c r="B2580" s="7">
        <v>1</v>
      </c>
      <c r="C2580" s="7">
        <v>665</v>
      </c>
      <c r="D2580" s="7">
        <v>6632</v>
      </c>
      <c r="E2580" s="2"/>
      <c r="F2580" s="8">
        <v>40394.817025462966</v>
      </c>
      <c r="G2580" s="7">
        <v>0</v>
      </c>
      <c r="H2580" s="7">
        <v>1</v>
      </c>
      <c r="I2580" s="7" t="b">
        <f t="shared" si="120"/>
        <v>0</v>
      </c>
      <c r="J2580" s="7" t="b">
        <f t="shared" si="121"/>
        <v>0</v>
      </c>
      <c r="K2580" s="7">
        <f t="shared" si="122"/>
        <v>0</v>
      </c>
      <c r="L2580" s="7">
        <f>WEEKDAY(Table1[[#This Row],[post_time]])</f>
        <v>4</v>
      </c>
      <c r="M2580" s="7">
        <f>VLOOKUP(Table1[[#This Row],[topic_id]],'All Topics Data'!$A$2:$I$1243,8,FALSE)</f>
        <v>40394.816666666666</v>
      </c>
      <c r="N2580" s="7">
        <f>Table1[[#This Row],[Hui Reply?]]*(Table1[[#This Row],[post_time]]-Table1[[#This Row],[timestamp of previous reply]])</f>
        <v>0</v>
      </c>
      <c r="O2580" s="3">
        <f>O2579+Table1[[#This Row],[Hui Reply?]]</f>
        <v>625</v>
      </c>
      <c r="P2580" s="19">
        <f>INT(Table1[[#This Row],[post_time]])</f>
        <v>40394</v>
      </c>
      <c r="Q2580" s="3">
        <f>IF(Table1[[#This Row],[Hui Reply?]],VLOOKUP(Table1[[#This Row],[topic_id]],'All Topics Data'!$A$2:$E$1243,5,FALSE),0)</f>
        <v>0</v>
      </c>
      <c r="R2580" s="8">
        <f>Table1[[#This Row],[post_time]]+8/24</f>
        <v>40395.150358796302</v>
      </c>
      <c r="S2580" s="3">
        <f>IF(Table1[[#This Row],[post_position]]=1,0,SUMIFS($F$2:F2580,$H$2:H2580,Table1[[#This Row],[post_position]]-1,$C$2:C2580,Table1[[#This Row],[topic_id]]))</f>
        <v>0</v>
      </c>
    </row>
    <row r="2581" spans="1:19" x14ac:dyDescent="0.25">
      <c r="A2581" s="7">
        <v>2615</v>
      </c>
      <c r="B2581" s="7">
        <v>1</v>
      </c>
      <c r="C2581" s="7">
        <v>643</v>
      </c>
      <c r="D2581" s="7">
        <v>24</v>
      </c>
      <c r="F2581" s="8">
        <v>40395.006238425929</v>
      </c>
      <c r="G2581" s="7">
        <v>0</v>
      </c>
      <c r="H2581" s="7">
        <v>11</v>
      </c>
      <c r="I2581" s="7" t="b">
        <f t="shared" si="120"/>
        <v>1</v>
      </c>
      <c r="J2581" s="7" t="b">
        <f t="shared" si="121"/>
        <v>1</v>
      </c>
      <c r="K2581" s="7">
        <f t="shared" si="122"/>
        <v>1</v>
      </c>
      <c r="L2581" s="7">
        <f>WEEKDAY(Table1[[#This Row],[post_time]])</f>
        <v>5</v>
      </c>
      <c r="M2581" s="7">
        <f>VLOOKUP(Table1[[#This Row],[topic_id]],'All Topics Data'!$A$2:$I$1243,8,FALSE)</f>
        <v>40387.959722222222</v>
      </c>
      <c r="N2581" s="7">
        <f>Table1[[#This Row],[Hui Reply?]]*(Table1[[#This Row],[post_time]]-Table1[[#This Row],[timestamp of previous reply]])</f>
        <v>0.40804398148611654</v>
      </c>
      <c r="O2581" s="3">
        <f>O2580+Table1[[#This Row],[Hui Reply?]]</f>
        <v>626</v>
      </c>
      <c r="P2581" s="19">
        <f>INT(Table1[[#This Row],[post_time]])</f>
        <v>40395</v>
      </c>
      <c r="Q2581" s="3" t="str">
        <f>IF(Table1[[#This Row],[Hui Reply?]],VLOOKUP(Table1[[#This Row],[topic_id]],'All Topics Data'!$A$2:$E$1243,5,FALSE),0)</f>
        <v>jcalvacca</v>
      </c>
      <c r="R2581" s="8">
        <f>Table1[[#This Row],[post_time]]+8/24</f>
        <v>40395.339571759265</v>
      </c>
      <c r="S2581" s="3">
        <f>IF(Table1[[#This Row],[post_position]]=1,0,SUMIFS($F$2:F2581,$H$2:H2581,Table1[[#This Row],[post_position]]-1,$C$2:C2581,Table1[[#This Row],[topic_id]]))</f>
        <v>40394.598194444443</v>
      </c>
    </row>
    <row r="2582" spans="1:19" x14ac:dyDescent="0.25">
      <c r="A2582" s="7">
        <v>2616</v>
      </c>
      <c r="B2582" s="7">
        <v>1</v>
      </c>
      <c r="C2582" s="7">
        <v>664</v>
      </c>
      <c r="D2582" s="7">
        <v>1</v>
      </c>
      <c r="F2582" s="8">
        <v>40395.046782407408</v>
      </c>
      <c r="G2582" s="7">
        <v>0</v>
      </c>
      <c r="H2582" s="7">
        <v>2</v>
      </c>
      <c r="I2582" s="7" t="b">
        <f t="shared" si="120"/>
        <v>0</v>
      </c>
      <c r="J2582" s="7" t="b">
        <f t="shared" si="121"/>
        <v>1</v>
      </c>
      <c r="K2582" s="7">
        <f t="shared" si="122"/>
        <v>0</v>
      </c>
      <c r="L2582" s="7">
        <f>WEEKDAY(Table1[[#This Row],[post_time]])</f>
        <v>5</v>
      </c>
      <c r="M2582" s="7">
        <f>VLOOKUP(Table1[[#This Row],[topic_id]],'All Topics Data'!$A$2:$I$1243,8,FALSE)</f>
        <v>40394.57916666667</v>
      </c>
      <c r="N2582" s="7">
        <f>Table1[[#This Row],[Hui Reply?]]*(Table1[[#This Row],[post_time]]-Table1[[#This Row],[timestamp of previous reply]])</f>
        <v>0</v>
      </c>
      <c r="O2582" s="3">
        <f>O2581+Table1[[#This Row],[Hui Reply?]]</f>
        <v>626</v>
      </c>
      <c r="P2582" s="19">
        <f>INT(Table1[[#This Row],[post_time]])</f>
        <v>40395</v>
      </c>
      <c r="Q2582" s="3">
        <f>IF(Table1[[#This Row],[Hui Reply?]],VLOOKUP(Table1[[#This Row],[topic_id]],'All Topics Data'!$A$2:$E$1243,5,FALSE),0)</f>
        <v>0</v>
      </c>
      <c r="R2582" s="8">
        <f>Table1[[#This Row],[post_time]]+8/24</f>
        <v>40395.380115740743</v>
      </c>
      <c r="S2582" s="3">
        <f>IF(Table1[[#This Row],[post_position]]=1,0,SUMIFS($F$2:F2582,$H$2:H2582,Table1[[#This Row],[post_position]]-1,$C$2:C2582,Table1[[#This Row],[topic_id]]))</f>
        <v>40394.579479166663</v>
      </c>
    </row>
    <row r="2583" spans="1:19" x14ac:dyDescent="0.25">
      <c r="A2583" s="7">
        <v>2617</v>
      </c>
      <c r="B2583" s="7">
        <v>1</v>
      </c>
      <c r="C2583" s="7">
        <v>664</v>
      </c>
      <c r="D2583" s="7">
        <v>5408</v>
      </c>
      <c r="F2583" s="8">
        <v>40395.168495370373</v>
      </c>
      <c r="G2583" s="7">
        <v>0</v>
      </c>
      <c r="H2583" s="7">
        <v>3</v>
      </c>
      <c r="I2583" s="7" t="b">
        <f t="shared" si="120"/>
        <v>0</v>
      </c>
      <c r="J2583" s="7" t="b">
        <f t="shared" si="121"/>
        <v>1</v>
      </c>
      <c r="K2583" s="7">
        <f t="shared" si="122"/>
        <v>0</v>
      </c>
      <c r="L2583" s="7">
        <f>WEEKDAY(Table1[[#This Row],[post_time]])</f>
        <v>5</v>
      </c>
      <c r="M2583" s="7">
        <f>VLOOKUP(Table1[[#This Row],[topic_id]],'All Topics Data'!$A$2:$I$1243,8,FALSE)</f>
        <v>40394.57916666667</v>
      </c>
      <c r="N2583" s="7">
        <f>Table1[[#This Row],[Hui Reply?]]*(Table1[[#This Row],[post_time]]-Table1[[#This Row],[timestamp of previous reply]])</f>
        <v>0</v>
      </c>
      <c r="O2583" s="3">
        <f>O2582+Table1[[#This Row],[Hui Reply?]]</f>
        <v>626</v>
      </c>
      <c r="P2583" s="19">
        <f>INT(Table1[[#This Row],[post_time]])</f>
        <v>40395</v>
      </c>
      <c r="Q2583" s="3">
        <f>IF(Table1[[#This Row],[Hui Reply?]],VLOOKUP(Table1[[#This Row],[topic_id]],'All Topics Data'!$A$2:$E$1243,5,FALSE),0)</f>
        <v>0</v>
      </c>
      <c r="R2583" s="8">
        <f>Table1[[#This Row],[post_time]]+8/24</f>
        <v>40395.501828703709</v>
      </c>
      <c r="S2583" s="3">
        <f>IF(Table1[[#This Row],[post_position]]=1,0,SUMIFS($F$2:F2583,$H$2:H2583,Table1[[#This Row],[post_position]]-1,$C$2:C2583,Table1[[#This Row],[topic_id]]))</f>
        <v>40395.046782407408</v>
      </c>
    </row>
    <row r="2584" spans="1:19" x14ac:dyDescent="0.25">
      <c r="A2584" s="7">
        <v>2618</v>
      </c>
      <c r="B2584" s="7">
        <v>1</v>
      </c>
      <c r="C2584" s="7">
        <v>665</v>
      </c>
      <c r="D2584" s="7">
        <v>2865</v>
      </c>
      <c r="F2584" s="8">
        <v>40395.274548611109</v>
      </c>
      <c r="G2584" s="7">
        <v>0</v>
      </c>
      <c r="H2584" s="7">
        <v>2</v>
      </c>
      <c r="I2584" s="7" t="b">
        <f t="shared" si="120"/>
        <v>0</v>
      </c>
      <c r="J2584" s="7" t="b">
        <f t="shared" si="121"/>
        <v>1</v>
      </c>
      <c r="K2584" s="7">
        <f t="shared" si="122"/>
        <v>0</v>
      </c>
      <c r="L2584" s="7">
        <f>WEEKDAY(Table1[[#This Row],[post_time]])</f>
        <v>5</v>
      </c>
      <c r="M2584" s="7">
        <f>VLOOKUP(Table1[[#This Row],[topic_id]],'All Topics Data'!$A$2:$I$1243,8,FALSE)</f>
        <v>40394.816666666666</v>
      </c>
      <c r="N2584" s="7">
        <f>Table1[[#This Row],[Hui Reply?]]*(Table1[[#This Row],[post_time]]-Table1[[#This Row],[timestamp of previous reply]])</f>
        <v>0</v>
      </c>
      <c r="O2584" s="3">
        <f>O2583+Table1[[#This Row],[Hui Reply?]]</f>
        <v>626</v>
      </c>
      <c r="P2584" s="19">
        <f>INT(Table1[[#This Row],[post_time]])</f>
        <v>40395</v>
      </c>
      <c r="Q2584" s="3">
        <f>IF(Table1[[#This Row],[Hui Reply?]],VLOOKUP(Table1[[#This Row],[topic_id]],'All Topics Data'!$A$2:$E$1243,5,FALSE),0)</f>
        <v>0</v>
      </c>
      <c r="R2584" s="8">
        <f>Table1[[#This Row],[post_time]]+8/24</f>
        <v>40395.607881944445</v>
      </c>
      <c r="S2584" s="3">
        <f>IF(Table1[[#This Row],[post_position]]=1,0,SUMIFS($F$2:F2584,$H$2:H2584,Table1[[#This Row],[post_position]]-1,$C$2:C2584,Table1[[#This Row],[topic_id]]))</f>
        <v>40394.817025462966</v>
      </c>
    </row>
    <row r="2585" spans="1:19" x14ac:dyDescent="0.25">
      <c r="A2585" s="7">
        <v>2619</v>
      </c>
      <c r="B2585" s="7">
        <v>1</v>
      </c>
      <c r="C2585" s="7">
        <v>563</v>
      </c>
      <c r="D2585" s="7">
        <v>24</v>
      </c>
      <c r="F2585" s="8">
        <v>40395.329282407409</v>
      </c>
      <c r="G2585" s="7">
        <v>0</v>
      </c>
      <c r="H2585" s="7">
        <v>3</v>
      </c>
      <c r="I2585" s="7" t="b">
        <f t="shared" si="120"/>
        <v>1</v>
      </c>
      <c r="J2585" s="7" t="b">
        <f t="shared" si="121"/>
        <v>1</v>
      </c>
      <c r="K2585" s="7">
        <f t="shared" si="122"/>
        <v>1</v>
      </c>
      <c r="L2585" s="7">
        <f>WEEKDAY(Table1[[#This Row],[post_time]])</f>
        <v>5</v>
      </c>
      <c r="M2585" s="7">
        <f>VLOOKUP(Table1[[#This Row],[topic_id]],'All Topics Data'!$A$2:$I$1243,8,FALSE)</f>
        <v>40353.422222222223</v>
      </c>
      <c r="N2585" s="7">
        <f>Table1[[#This Row],[Hui Reply?]]*(Table1[[#This Row],[post_time]]-Table1[[#This Row],[timestamp of previous reply]])</f>
        <v>39.136111111110949</v>
      </c>
      <c r="O2585" s="3">
        <f>O2584+Table1[[#This Row],[Hui Reply?]]</f>
        <v>627</v>
      </c>
      <c r="P2585" s="19">
        <f>INT(Table1[[#This Row],[post_time]])</f>
        <v>40395</v>
      </c>
      <c r="Q2585" s="3" t="str">
        <f>IF(Table1[[#This Row],[Hui Reply?]],VLOOKUP(Table1[[#This Row],[topic_id]],'All Topics Data'!$A$2:$E$1243,5,FALSE),0)</f>
        <v>nagovind</v>
      </c>
      <c r="R2585" s="8">
        <f>Table1[[#This Row],[post_time]]+8/24</f>
        <v>40395.662615740745</v>
      </c>
      <c r="S2585" s="3">
        <f>IF(Table1[[#This Row],[post_position]]=1,0,SUMIFS($F$2:F2585,$H$2:H2585,Table1[[#This Row],[post_position]]-1,$C$2:C2585,Table1[[#This Row],[topic_id]]))</f>
        <v>40356.193171296298</v>
      </c>
    </row>
    <row r="2586" spans="1:19" x14ac:dyDescent="0.25">
      <c r="A2586" s="7">
        <v>2620</v>
      </c>
      <c r="B2586" s="7">
        <v>1</v>
      </c>
      <c r="C2586" s="7">
        <v>666</v>
      </c>
      <c r="D2586" s="7">
        <v>6528</v>
      </c>
      <c r="E2586" s="2"/>
      <c r="F2586" s="8">
        <v>40395.331701388888</v>
      </c>
      <c r="G2586" s="7">
        <v>0</v>
      </c>
      <c r="H2586" s="7">
        <v>1</v>
      </c>
      <c r="I2586" s="7" t="b">
        <f t="shared" si="120"/>
        <v>0</v>
      </c>
      <c r="J2586" s="7" t="b">
        <f t="shared" si="121"/>
        <v>0</v>
      </c>
      <c r="K2586" s="7">
        <f t="shared" si="122"/>
        <v>0</v>
      </c>
      <c r="L2586" s="7">
        <f>WEEKDAY(Table1[[#This Row],[post_time]])</f>
        <v>5</v>
      </c>
      <c r="M2586" s="7">
        <f>VLOOKUP(Table1[[#This Row],[topic_id]],'All Topics Data'!$A$2:$I$1243,8,FALSE)</f>
        <v>40395.331250000003</v>
      </c>
      <c r="N2586" s="7">
        <f>Table1[[#This Row],[Hui Reply?]]*(Table1[[#This Row],[post_time]]-Table1[[#This Row],[timestamp of previous reply]])</f>
        <v>0</v>
      </c>
      <c r="O2586" s="3">
        <f>O2585+Table1[[#This Row],[Hui Reply?]]</f>
        <v>627</v>
      </c>
      <c r="P2586" s="19">
        <f>INT(Table1[[#This Row],[post_time]])</f>
        <v>40395</v>
      </c>
      <c r="Q2586" s="3">
        <f>IF(Table1[[#This Row],[Hui Reply?]],VLOOKUP(Table1[[#This Row],[topic_id]],'All Topics Data'!$A$2:$E$1243,5,FALSE),0)</f>
        <v>0</v>
      </c>
      <c r="R2586" s="8">
        <f>Table1[[#This Row],[post_time]]+8/24</f>
        <v>40395.665034722224</v>
      </c>
      <c r="S2586" s="3">
        <f>IF(Table1[[#This Row],[post_position]]=1,0,SUMIFS($F$2:F2586,$H$2:H2586,Table1[[#This Row],[post_position]]-1,$C$2:C2586,Table1[[#This Row],[topic_id]]))</f>
        <v>0</v>
      </c>
    </row>
    <row r="2587" spans="1:19" x14ac:dyDescent="0.25">
      <c r="A2587" s="7">
        <v>2621</v>
      </c>
      <c r="B2587" s="7">
        <v>1</v>
      </c>
      <c r="C2587" s="7">
        <v>666</v>
      </c>
      <c r="D2587" s="7">
        <v>24</v>
      </c>
      <c r="F2587" s="8">
        <v>40395.37427083333</v>
      </c>
      <c r="G2587" s="7">
        <v>0</v>
      </c>
      <c r="H2587" s="7">
        <v>2</v>
      </c>
      <c r="I2587" s="7" t="b">
        <f t="shared" si="120"/>
        <v>1</v>
      </c>
      <c r="J2587" s="7" t="b">
        <f t="shared" si="121"/>
        <v>1</v>
      </c>
      <c r="K2587" s="7">
        <f t="shared" si="122"/>
        <v>1</v>
      </c>
      <c r="L2587" s="7">
        <f>WEEKDAY(Table1[[#This Row],[post_time]])</f>
        <v>5</v>
      </c>
      <c r="M2587" s="7">
        <f>VLOOKUP(Table1[[#This Row],[topic_id]],'All Topics Data'!$A$2:$I$1243,8,FALSE)</f>
        <v>40395.331250000003</v>
      </c>
      <c r="N2587" s="7">
        <f>Table1[[#This Row],[Hui Reply?]]*(Table1[[#This Row],[post_time]]-Table1[[#This Row],[timestamp of previous reply]])</f>
        <v>4.2569444442051463E-2</v>
      </c>
      <c r="O2587" s="3">
        <f>O2586+Table1[[#This Row],[Hui Reply?]]</f>
        <v>628</v>
      </c>
      <c r="P2587" s="19">
        <f>INT(Table1[[#This Row],[post_time]])</f>
        <v>40395</v>
      </c>
      <c r="Q2587" s="3" t="str">
        <f>IF(Table1[[#This Row],[Hui Reply?]],VLOOKUP(Table1[[#This Row],[topic_id]],'All Topics Data'!$A$2:$E$1243,5,FALSE),0)</f>
        <v>kocakb</v>
      </c>
      <c r="R2587" s="8">
        <f>Table1[[#This Row],[post_time]]+8/24</f>
        <v>40395.707604166666</v>
      </c>
      <c r="S2587" s="3">
        <f>IF(Table1[[#This Row],[post_position]]=1,0,SUMIFS($F$2:F2587,$H$2:H2587,Table1[[#This Row],[post_position]]-1,$C$2:C2587,Table1[[#This Row],[topic_id]]))</f>
        <v>40395.331701388888</v>
      </c>
    </row>
    <row r="2588" spans="1:19" x14ac:dyDescent="0.25">
      <c r="A2588" s="7">
        <v>2622</v>
      </c>
      <c r="B2588" s="7">
        <v>1</v>
      </c>
      <c r="C2588" s="7">
        <v>667</v>
      </c>
      <c r="D2588" s="7">
        <v>6634</v>
      </c>
      <c r="E2588" s="2"/>
      <c r="F2588" s="8">
        <v>40395.515277777777</v>
      </c>
      <c r="G2588" s="7">
        <v>0</v>
      </c>
      <c r="H2588" s="7">
        <v>1</v>
      </c>
      <c r="I2588" s="7" t="b">
        <f t="shared" si="120"/>
        <v>0</v>
      </c>
      <c r="J2588" s="7" t="b">
        <f t="shared" si="121"/>
        <v>0</v>
      </c>
      <c r="K2588" s="7">
        <f t="shared" si="122"/>
        <v>0</v>
      </c>
      <c r="L2588" s="7">
        <f>WEEKDAY(Table1[[#This Row],[post_time]])</f>
        <v>5</v>
      </c>
      <c r="M2588" s="7">
        <f>VLOOKUP(Table1[[#This Row],[topic_id]],'All Topics Data'!$A$2:$I$1243,8,FALSE)</f>
        <v>40395.515277777777</v>
      </c>
      <c r="N2588" s="7">
        <f>Table1[[#This Row],[Hui Reply?]]*(Table1[[#This Row],[post_time]]-Table1[[#This Row],[timestamp of previous reply]])</f>
        <v>0</v>
      </c>
      <c r="O2588" s="3">
        <f>O2587+Table1[[#This Row],[Hui Reply?]]</f>
        <v>628</v>
      </c>
      <c r="P2588" s="19">
        <f>INT(Table1[[#This Row],[post_time]])</f>
        <v>40395</v>
      </c>
      <c r="Q2588" s="3">
        <f>IF(Table1[[#This Row],[Hui Reply?]],VLOOKUP(Table1[[#This Row],[topic_id]],'All Topics Data'!$A$2:$E$1243,5,FALSE),0)</f>
        <v>0</v>
      </c>
      <c r="R2588" s="8">
        <f>Table1[[#This Row],[post_time]]+8/24</f>
        <v>40395.848611111112</v>
      </c>
      <c r="S2588" s="3">
        <f>IF(Table1[[#This Row],[post_position]]=1,0,SUMIFS($F$2:F2588,$H$2:H2588,Table1[[#This Row],[post_position]]-1,$C$2:C2588,Table1[[#This Row],[topic_id]]))</f>
        <v>0</v>
      </c>
    </row>
    <row r="2589" spans="1:19" x14ac:dyDescent="0.25">
      <c r="A2589" s="7">
        <v>2623</v>
      </c>
      <c r="B2589" s="7">
        <v>1</v>
      </c>
      <c r="C2589" s="7">
        <v>667</v>
      </c>
      <c r="D2589" s="7">
        <v>24</v>
      </c>
      <c r="E2589" s="2"/>
      <c r="F2589" s="8">
        <v>40395.52884259259</v>
      </c>
      <c r="G2589" s="7">
        <v>0</v>
      </c>
      <c r="H2589" s="7">
        <v>2</v>
      </c>
      <c r="I2589" s="7" t="b">
        <f t="shared" si="120"/>
        <v>1</v>
      </c>
      <c r="J2589" s="7" t="b">
        <f t="shared" si="121"/>
        <v>1</v>
      </c>
      <c r="K2589" s="7">
        <f t="shared" si="122"/>
        <v>1</v>
      </c>
      <c r="L2589" s="7">
        <f>WEEKDAY(Table1[[#This Row],[post_time]])</f>
        <v>5</v>
      </c>
      <c r="M2589" s="7">
        <f>VLOOKUP(Table1[[#This Row],[topic_id]],'All Topics Data'!$A$2:$I$1243,8,FALSE)</f>
        <v>40395.515277777777</v>
      </c>
      <c r="N2589" s="7">
        <f>Table1[[#This Row],[Hui Reply?]]*(Table1[[#This Row],[post_time]]-Table1[[#This Row],[timestamp of previous reply]])</f>
        <v>1.3564814813435078E-2</v>
      </c>
      <c r="O2589" s="3">
        <f>O2588+Table1[[#This Row],[Hui Reply?]]</f>
        <v>629</v>
      </c>
      <c r="P2589" s="19">
        <f>INT(Table1[[#This Row],[post_time]])</f>
        <v>40395</v>
      </c>
      <c r="Q2589" s="3" t="str">
        <f>IF(Table1[[#This Row],[Hui Reply?]],VLOOKUP(Table1[[#This Row],[topic_id]],'All Topics Data'!$A$2:$E$1243,5,FALSE),0)</f>
        <v>tpheath</v>
      </c>
      <c r="R2589" s="8">
        <f>Table1[[#This Row],[post_time]]+8/24</f>
        <v>40395.862175925926</v>
      </c>
      <c r="S2589" s="3">
        <f>IF(Table1[[#This Row],[post_position]]=1,0,SUMIFS($F$2:F2589,$H$2:H2589,Table1[[#This Row],[post_position]]-1,$C$2:C2589,Table1[[#This Row],[topic_id]]))</f>
        <v>40395.515277777777</v>
      </c>
    </row>
    <row r="2590" spans="1:19" x14ac:dyDescent="0.25">
      <c r="A2590" s="7">
        <v>2624</v>
      </c>
      <c r="B2590" s="7">
        <v>1</v>
      </c>
      <c r="C2590" s="7">
        <v>667</v>
      </c>
      <c r="D2590" s="7">
        <v>6634</v>
      </c>
      <c r="E2590" s="2"/>
      <c r="F2590" s="8">
        <v>40395.548125000001</v>
      </c>
      <c r="G2590" s="7">
        <v>0</v>
      </c>
      <c r="H2590" s="7">
        <v>3</v>
      </c>
      <c r="I2590" s="7" t="b">
        <f t="shared" si="120"/>
        <v>0</v>
      </c>
      <c r="J2590" s="7" t="b">
        <f t="shared" si="121"/>
        <v>1</v>
      </c>
      <c r="K2590" s="7">
        <f t="shared" si="122"/>
        <v>0</v>
      </c>
      <c r="L2590" s="7">
        <f>WEEKDAY(Table1[[#This Row],[post_time]])</f>
        <v>5</v>
      </c>
      <c r="M2590" s="7">
        <f>VLOOKUP(Table1[[#This Row],[topic_id]],'All Topics Data'!$A$2:$I$1243,8,FALSE)</f>
        <v>40395.515277777777</v>
      </c>
      <c r="N2590" s="7">
        <f>Table1[[#This Row],[Hui Reply?]]*(Table1[[#This Row],[post_time]]-Table1[[#This Row],[timestamp of previous reply]])</f>
        <v>0</v>
      </c>
      <c r="O2590" s="3">
        <f>O2589+Table1[[#This Row],[Hui Reply?]]</f>
        <v>629</v>
      </c>
      <c r="P2590" s="19">
        <f>INT(Table1[[#This Row],[post_time]])</f>
        <v>40395</v>
      </c>
      <c r="Q2590" s="3">
        <f>IF(Table1[[#This Row],[Hui Reply?]],VLOOKUP(Table1[[#This Row],[topic_id]],'All Topics Data'!$A$2:$E$1243,5,FALSE),0)</f>
        <v>0</v>
      </c>
      <c r="R2590" s="8">
        <f>Table1[[#This Row],[post_time]]+8/24</f>
        <v>40395.881458333337</v>
      </c>
      <c r="S2590" s="3">
        <f>IF(Table1[[#This Row],[post_position]]=1,0,SUMIFS($F$2:F2590,$H$2:H2590,Table1[[#This Row],[post_position]]-1,$C$2:C2590,Table1[[#This Row],[topic_id]]))</f>
        <v>40395.52884259259</v>
      </c>
    </row>
    <row r="2591" spans="1:19" x14ac:dyDescent="0.25">
      <c r="A2591" s="7">
        <v>2625</v>
      </c>
      <c r="B2591" s="7">
        <v>1</v>
      </c>
      <c r="C2591" s="7">
        <v>667</v>
      </c>
      <c r="D2591" s="7">
        <v>24</v>
      </c>
      <c r="F2591" s="8">
        <v>40395.565833333334</v>
      </c>
      <c r="G2591" s="7">
        <v>0</v>
      </c>
      <c r="H2591" s="7">
        <v>4</v>
      </c>
      <c r="I2591" s="7" t="b">
        <f t="shared" si="120"/>
        <v>1</v>
      </c>
      <c r="J2591" s="7" t="b">
        <f t="shared" si="121"/>
        <v>1</v>
      </c>
      <c r="K2591" s="7">
        <f t="shared" si="122"/>
        <v>1</v>
      </c>
      <c r="L2591" s="7">
        <f>WEEKDAY(Table1[[#This Row],[post_time]])</f>
        <v>5</v>
      </c>
      <c r="M2591" s="7">
        <f>VLOOKUP(Table1[[#This Row],[topic_id]],'All Topics Data'!$A$2:$I$1243,8,FALSE)</f>
        <v>40395.515277777777</v>
      </c>
      <c r="N2591" s="7">
        <f>Table1[[#This Row],[Hui Reply?]]*(Table1[[#This Row],[post_time]]-Table1[[#This Row],[timestamp of previous reply]])</f>
        <v>1.7708333332848269E-2</v>
      </c>
      <c r="O2591" s="3">
        <f>O2590+Table1[[#This Row],[Hui Reply?]]</f>
        <v>630</v>
      </c>
      <c r="P2591" s="19">
        <f>INT(Table1[[#This Row],[post_time]])</f>
        <v>40395</v>
      </c>
      <c r="Q2591" s="3" t="str">
        <f>IF(Table1[[#This Row],[Hui Reply?]],VLOOKUP(Table1[[#This Row],[topic_id]],'All Topics Data'!$A$2:$E$1243,5,FALSE),0)</f>
        <v>tpheath</v>
      </c>
      <c r="R2591" s="8">
        <f>Table1[[#This Row],[post_time]]+8/24</f>
        <v>40395.89916666667</v>
      </c>
      <c r="S2591" s="3">
        <f>IF(Table1[[#This Row],[post_position]]=1,0,SUMIFS($F$2:F2591,$H$2:H2591,Table1[[#This Row],[post_position]]-1,$C$2:C2591,Table1[[#This Row],[topic_id]]))</f>
        <v>40395.548125000001</v>
      </c>
    </row>
    <row r="2592" spans="1:19" x14ac:dyDescent="0.25">
      <c r="A2592" s="7">
        <v>2626</v>
      </c>
      <c r="B2592" s="7">
        <v>1</v>
      </c>
      <c r="C2592" s="7">
        <v>667</v>
      </c>
      <c r="D2592" s="7">
        <v>6634</v>
      </c>
      <c r="F2592" s="8">
        <v>40395.568240740744</v>
      </c>
      <c r="G2592" s="7">
        <v>0</v>
      </c>
      <c r="H2592" s="7">
        <v>5</v>
      </c>
      <c r="I2592" s="7" t="b">
        <f t="shared" si="120"/>
        <v>0</v>
      </c>
      <c r="J2592" s="7" t="b">
        <f t="shared" si="121"/>
        <v>1</v>
      </c>
      <c r="K2592" s="7">
        <f t="shared" si="122"/>
        <v>0</v>
      </c>
      <c r="L2592" s="7">
        <f>WEEKDAY(Table1[[#This Row],[post_time]])</f>
        <v>5</v>
      </c>
      <c r="M2592" s="7">
        <f>VLOOKUP(Table1[[#This Row],[topic_id]],'All Topics Data'!$A$2:$I$1243,8,FALSE)</f>
        <v>40395.515277777777</v>
      </c>
      <c r="N2592" s="7">
        <f>Table1[[#This Row],[Hui Reply?]]*(Table1[[#This Row],[post_time]]-Table1[[#This Row],[timestamp of previous reply]])</f>
        <v>0</v>
      </c>
      <c r="O2592" s="3">
        <f>O2591+Table1[[#This Row],[Hui Reply?]]</f>
        <v>630</v>
      </c>
      <c r="P2592" s="19">
        <f>INT(Table1[[#This Row],[post_time]])</f>
        <v>40395</v>
      </c>
      <c r="Q2592" s="3">
        <f>IF(Table1[[#This Row],[Hui Reply?]],VLOOKUP(Table1[[#This Row],[topic_id]],'All Topics Data'!$A$2:$E$1243,5,FALSE),0)</f>
        <v>0</v>
      </c>
      <c r="R2592" s="8">
        <f>Table1[[#This Row],[post_time]]+8/24</f>
        <v>40395.90157407408</v>
      </c>
      <c r="S2592" s="3">
        <f>IF(Table1[[#This Row],[post_position]]=1,0,SUMIFS($F$2:F2592,$H$2:H2592,Table1[[#This Row],[post_position]]-1,$C$2:C2592,Table1[[#This Row],[topic_id]]))</f>
        <v>40395.565833333334</v>
      </c>
    </row>
    <row r="2593" spans="1:19" x14ac:dyDescent="0.25">
      <c r="A2593" s="7">
        <v>2627</v>
      </c>
      <c r="B2593" s="7">
        <v>1</v>
      </c>
      <c r="C2593" s="7">
        <v>667</v>
      </c>
      <c r="D2593" s="7">
        <v>24</v>
      </c>
      <c r="F2593" s="8">
        <v>40395.577511574076</v>
      </c>
      <c r="G2593" s="7">
        <v>0</v>
      </c>
      <c r="H2593" s="7">
        <v>6</v>
      </c>
      <c r="I2593" s="7" t="b">
        <f t="shared" si="120"/>
        <v>1</v>
      </c>
      <c r="J2593" s="7" t="b">
        <f t="shared" si="121"/>
        <v>1</v>
      </c>
      <c r="K2593" s="7">
        <f t="shared" si="122"/>
        <v>1</v>
      </c>
      <c r="L2593" s="7">
        <f>WEEKDAY(Table1[[#This Row],[post_time]])</f>
        <v>5</v>
      </c>
      <c r="M2593" s="7">
        <f>VLOOKUP(Table1[[#This Row],[topic_id]],'All Topics Data'!$A$2:$I$1243,8,FALSE)</f>
        <v>40395.515277777777</v>
      </c>
      <c r="N2593" s="7">
        <f>Table1[[#This Row],[Hui Reply?]]*(Table1[[#This Row],[post_time]]-Table1[[#This Row],[timestamp of previous reply]])</f>
        <v>9.2708333322661929E-3</v>
      </c>
      <c r="O2593" s="3">
        <f>O2592+Table1[[#This Row],[Hui Reply?]]</f>
        <v>631</v>
      </c>
      <c r="P2593" s="19">
        <f>INT(Table1[[#This Row],[post_time]])</f>
        <v>40395</v>
      </c>
      <c r="Q2593" s="3" t="str">
        <f>IF(Table1[[#This Row],[Hui Reply?]],VLOOKUP(Table1[[#This Row],[topic_id]],'All Topics Data'!$A$2:$E$1243,5,FALSE),0)</f>
        <v>tpheath</v>
      </c>
      <c r="R2593" s="8">
        <f>Table1[[#This Row],[post_time]]+8/24</f>
        <v>40395.910844907412</v>
      </c>
      <c r="S2593" s="3">
        <f>IF(Table1[[#This Row],[post_position]]=1,0,SUMIFS($F$2:F2593,$H$2:H2593,Table1[[#This Row],[post_position]]-1,$C$2:C2593,Table1[[#This Row],[topic_id]]))</f>
        <v>40395.568240740744</v>
      </c>
    </row>
    <row r="2594" spans="1:19" x14ac:dyDescent="0.25">
      <c r="A2594" s="7">
        <v>2628</v>
      </c>
      <c r="B2594" s="7">
        <v>1</v>
      </c>
      <c r="C2594" s="7">
        <v>667</v>
      </c>
      <c r="D2594" s="7">
        <v>6634</v>
      </c>
      <c r="F2594" s="8">
        <v>40395.580972222226</v>
      </c>
      <c r="G2594" s="7">
        <v>0</v>
      </c>
      <c r="H2594" s="7">
        <v>7</v>
      </c>
      <c r="I2594" s="7" t="b">
        <f t="shared" si="120"/>
        <v>0</v>
      </c>
      <c r="J2594" s="7" t="b">
        <f t="shared" si="121"/>
        <v>1</v>
      </c>
      <c r="K2594" s="7">
        <f t="shared" si="122"/>
        <v>0</v>
      </c>
      <c r="L2594" s="7">
        <f>WEEKDAY(Table1[[#This Row],[post_time]])</f>
        <v>5</v>
      </c>
      <c r="M2594" s="7">
        <f>VLOOKUP(Table1[[#This Row],[topic_id]],'All Topics Data'!$A$2:$I$1243,8,FALSE)</f>
        <v>40395.515277777777</v>
      </c>
      <c r="N2594" s="7">
        <f>Table1[[#This Row],[Hui Reply?]]*(Table1[[#This Row],[post_time]]-Table1[[#This Row],[timestamp of previous reply]])</f>
        <v>0</v>
      </c>
      <c r="O2594" s="3">
        <f>O2593+Table1[[#This Row],[Hui Reply?]]</f>
        <v>631</v>
      </c>
      <c r="P2594" s="19">
        <f>INT(Table1[[#This Row],[post_time]])</f>
        <v>40395</v>
      </c>
      <c r="Q2594" s="3">
        <f>IF(Table1[[#This Row],[Hui Reply?]],VLOOKUP(Table1[[#This Row],[topic_id]],'All Topics Data'!$A$2:$E$1243,5,FALSE),0)</f>
        <v>0</v>
      </c>
      <c r="R2594" s="8">
        <f>Table1[[#This Row],[post_time]]+8/24</f>
        <v>40395.914305555561</v>
      </c>
      <c r="S2594" s="3">
        <f>IF(Table1[[#This Row],[post_position]]=1,0,SUMIFS($F$2:F2594,$H$2:H2594,Table1[[#This Row],[post_position]]-1,$C$2:C2594,Table1[[#This Row],[topic_id]]))</f>
        <v>40395.577511574076</v>
      </c>
    </row>
    <row r="2595" spans="1:19" x14ac:dyDescent="0.25">
      <c r="A2595" s="7">
        <v>2629</v>
      </c>
      <c r="B2595" s="7">
        <v>1</v>
      </c>
      <c r="C2595" s="7">
        <v>667</v>
      </c>
      <c r="D2595" s="7">
        <v>6634</v>
      </c>
      <c r="E2595" s="2"/>
      <c r="F2595" s="8">
        <v>40395.589282407411</v>
      </c>
      <c r="G2595" s="7">
        <v>0</v>
      </c>
      <c r="H2595" s="7">
        <v>8</v>
      </c>
      <c r="I2595" s="7" t="b">
        <f t="shared" si="120"/>
        <v>0</v>
      </c>
      <c r="J2595" s="7" t="b">
        <f t="shared" si="121"/>
        <v>1</v>
      </c>
      <c r="K2595" s="7">
        <f t="shared" si="122"/>
        <v>0</v>
      </c>
      <c r="L2595" s="7">
        <f>WEEKDAY(Table1[[#This Row],[post_time]])</f>
        <v>5</v>
      </c>
      <c r="M2595" s="7">
        <f>VLOOKUP(Table1[[#This Row],[topic_id]],'All Topics Data'!$A$2:$I$1243,8,FALSE)</f>
        <v>40395.515277777777</v>
      </c>
      <c r="N2595" s="7">
        <f>Table1[[#This Row],[Hui Reply?]]*(Table1[[#This Row],[post_time]]-Table1[[#This Row],[timestamp of previous reply]])</f>
        <v>0</v>
      </c>
      <c r="O2595" s="3">
        <f>O2594+Table1[[#This Row],[Hui Reply?]]</f>
        <v>631</v>
      </c>
      <c r="P2595" s="19">
        <f>INT(Table1[[#This Row],[post_time]])</f>
        <v>40395</v>
      </c>
      <c r="Q2595" s="3">
        <f>IF(Table1[[#This Row],[Hui Reply?]],VLOOKUP(Table1[[#This Row],[topic_id]],'All Topics Data'!$A$2:$E$1243,5,FALSE),0)</f>
        <v>0</v>
      </c>
      <c r="R2595" s="8">
        <f>Table1[[#This Row],[post_time]]+8/24</f>
        <v>40395.922615740747</v>
      </c>
      <c r="S2595" s="3">
        <f>IF(Table1[[#This Row],[post_position]]=1,0,SUMIFS($F$2:F2595,$H$2:H2595,Table1[[#This Row],[post_position]]-1,$C$2:C2595,Table1[[#This Row],[topic_id]]))</f>
        <v>40395.580972222226</v>
      </c>
    </row>
    <row r="2596" spans="1:19" x14ac:dyDescent="0.25">
      <c r="A2596" s="7">
        <v>2630</v>
      </c>
      <c r="B2596" s="7">
        <v>1</v>
      </c>
      <c r="C2596" s="7">
        <v>667</v>
      </c>
      <c r="D2596" s="7">
        <v>28</v>
      </c>
      <c r="F2596" s="8">
        <v>40395.595370370371</v>
      </c>
      <c r="G2596" s="7">
        <v>0</v>
      </c>
      <c r="H2596" s="7">
        <v>9</v>
      </c>
      <c r="I2596" s="7" t="b">
        <f t="shared" si="120"/>
        <v>0</v>
      </c>
      <c r="J2596" s="7" t="b">
        <f t="shared" si="121"/>
        <v>1</v>
      </c>
      <c r="K2596" s="7">
        <f t="shared" si="122"/>
        <v>0</v>
      </c>
      <c r="L2596" s="7">
        <f>WEEKDAY(Table1[[#This Row],[post_time]])</f>
        <v>5</v>
      </c>
      <c r="M2596" s="7">
        <f>VLOOKUP(Table1[[#This Row],[topic_id]],'All Topics Data'!$A$2:$I$1243,8,FALSE)</f>
        <v>40395.515277777777</v>
      </c>
      <c r="N2596" s="7">
        <f>Table1[[#This Row],[Hui Reply?]]*(Table1[[#This Row],[post_time]]-Table1[[#This Row],[timestamp of previous reply]])</f>
        <v>0</v>
      </c>
      <c r="O2596" s="3">
        <f>O2595+Table1[[#This Row],[Hui Reply?]]</f>
        <v>631</v>
      </c>
      <c r="P2596" s="19">
        <f>INT(Table1[[#This Row],[post_time]])</f>
        <v>40395</v>
      </c>
      <c r="Q2596" s="3">
        <f>IF(Table1[[#This Row],[Hui Reply?]],VLOOKUP(Table1[[#This Row],[topic_id]],'All Topics Data'!$A$2:$E$1243,5,FALSE),0)</f>
        <v>0</v>
      </c>
      <c r="R2596" s="8">
        <f>Table1[[#This Row],[post_time]]+8/24</f>
        <v>40395.928703703707</v>
      </c>
      <c r="S2596" s="3">
        <f>IF(Table1[[#This Row],[post_position]]=1,0,SUMIFS($F$2:F2596,$H$2:H2596,Table1[[#This Row],[post_position]]-1,$C$2:C2596,Table1[[#This Row],[topic_id]]))</f>
        <v>40395.589282407411</v>
      </c>
    </row>
    <row r="2597" spans="1:19" x14ac:dyDescent="0.25">
      <c r="A2597" s="7">
        <v>2631</v>
      </c>
      <c r="B2597" s="7">
        <v>1</v>
      </c>
      <c r="C2597" s="7">
        <v>667</v>
      </c>
      <c r="D2597" s="7">
        <v>24</v>
      </c>
      <c r="F2597" s="8">
        <v>40395.600983796299</v>
      </c>
      <c r="G2597" s="7">
        <v>0</v>
      </c>
      <c r="H2597" s="7">
        <v>10</v>
      </c>
      <c r="I2597" s="7" t="b">
        <f t="shared" si="120"/>
        <v>1</v>
      </c>
      <c r="J2597" s="7" t="b">
        <f t="shared" si="121"/>
        <v>1</v>
      </c>
      <c r="K2597" s="7">
        <f t="shared" si="122"/>
        <v>1</v>
      </c>
      <c r="L2597" s="7">
        <f>WEEKDAY(Table1[[#This Row],[post_time]])</f>
        <v>5</v>
      </c>
      <c r="M2597" s="7">
        <f>VLOOKUP(Table1[[#This Row],[topic_id]],'All Topics Data'!$A$2:$I$1243,8,FALSE)</f>
        <v>40395.515277777777</v>
      </c>
      <c r="N2597" s="7">
        <f>Table1[[#This Row],[Hui Reply?]]*(Table1[[#This Row],[post_time]]-Table1[[#This Row],[timestamp of previous reply]])</f>
        <v>5.6134259284590371E-3</v>
      </c>
      <c r="O2597" s="3">
        <f>O2596+Table1[[#This Row],[Hui Reply?]]</f>
        <v>632</v>
      </c>
      <c r="P2597" s="19">
        <f>INT(Table1[[#This Row],[post_time]])</f>
        <v>40395</v>
      </c>
      <c r="Q2597" s="3" t="str">
        <f>IF(Table1[[#This Row],[Hui Reply?]],VLOOKUP(Table1[[#This Row],[topic_id]],'All Topics Data'!$A$2:$E$1243,5,FALSE),0)</f>
        <v>tpheath</v>
      </c>
      <c r="R2597" s="8">
        <f>Table1[[#This Row],[post_time]]+8/24</f>
        <v>40395.934317129635</v>
      </c>
      <c r="S2597" s="3">
        <f>IF(Table1[[#This Row],[post_position]]=1,0,SUMIFS($F$2:F2597,$H$2:H2597,Table1[[#This Row],[post_position]]-1,$C$2:C2597,Table1[[#This Row],[topic_id]]))</f>
        <v>40395.595370370371</v>
      </c>
    </row>
    <row r="2598" spans="1:19" x14ac:dyDescent="0.25">
      <c r="A2598" s="7">
        <v>2632</v>
      </c>
      <c r="B2598" s="7">
        <v>1</v>
      </c>
      <c r="C2598" s="7">
        <v>667</v>
      </c>
      <c r="D2598" s="7">
        <v>6634</v>
      </c>
      <c r="E2598" s="2"/>
      <c r="F2598" s="8">
        <v>40395.606006944443</v>
      </c>
      <c r="G2598" s="7">
        <v>0</v>
      </c>
      <c r="H2598" s="7">
        <v>11</v>
      </c>
      <c r="I2598" s="7" t="b">
        <f t="shared" si="120"/>
        <v>0</v>
      </c>
      <c r="J2598" s="7" t="b">
        <f t="shared" si="121"/>
        <v>1</v>
      </c>
      <c r="K2598" s="7">
        <f t="shared" si="122"/>
        <v>0</v>
      </c>
      <c r="L2598" s="7">
        <f>WEEKDAY(Table1[[#This Row],[post_time]])</f>
        <v>5</v>
      </c>
      <c r="M2598" s="7">
        <f>VLOOKUP(Table1[[#This Row],[topic_id]],'All Topics Data'!$A$2:$I$1243,8,FALSE)</f>
        <v>40395.515277777777</v>
      </c>
      <c r="N2598" s="7">
        <f>Table1[[#This Row],[Hui Reply?]]*(Table1[[#This Row],[post_time]]-Table1[[#This Row],[timestamp of previous reply]])</f>
        <v>0</v>
      </c>
      <c r="O2598" s="3">
        <f>O2597+Table1[[#This Row],[Hui Reply?]]</f>
        <v>632</v>
      </c>
      <c r="P2598" s="19">
        <f>INT(Table1[[#This Row],[post_time]])</f>
        <v>40395</v>
      </c>
      <c r="Q2598" s="3">
        <f>IF(Table1[[#This Row],[Hui Reply?]],VLOOKUP(Table1[[#This Row],[topic_id]],'All Topics Data'!$A$2:$E$1243,5,FALSE),0)</f>
        <v>0</v>
      </c>
      <c r="R2598" s="8">
        <f>Table1[[#This Row],[post_time]]+8/24</f>
        <v>40395.939340277779</v>
      </c>
      <c r="S2598" s="3">
        <f>IF(Table1[[#This Row],[post_position]]=1,0,SUMIFS($F$2:F2598,$H$2:H2598,Table1[[#This Row],[post_position]]-1,$C$2:C2598,Table1[[#This Row],[topic_id]]))</f>
        <v>40395.600983796299</v>
      </c>
    </row>
    <row r="2599" spans="1:19" x14ac:dyDescent="0.25">
      <c r="A2599" s="7">
        <v>2633</v>
      </c>
      <c r="B2599" s="7">
        <v>1</v>
      </c>
      <c r="C2599" s="7">
        <v>667</v>
      </c>
      <c r="D2599" s="7">
        <v>6634</v>
      </c>
      <c r="F2599" s="8">
        <v>40395.606689814813</v>
      </c>
      <c r="G2599" s="7">
        <v>0</v>
      </c>
      <c r="H2599" s="7">
        <v>12</v>
      </c>
      <c r="I2599" s="7" t="b">
        <f t="shared" si="120"/>
        <v>0</v>
      </c>
      <c r="J2599" s="7" t="b">
        <f t="shared" si="121"/>
        <v>1</v>
      </c>
      <c r="K2599" s="7">
        <f t="shared" si="122"/>
        <v>0</v>
      </c>
      <c r="L2599" s="7">
        <f>WEEKDAY(Table1[[#This Row],[post_time]])</f>
        <v>5</v>
      </c>
      <c r="M2599" s="7">
        <f>VLOOKUP(Table1[[#This Row],[topic_id]],'All Topics Data'!$A$2:$I$1243,8,FALSE)</f>
        <v>40395.515277777777</v>
      </c>
      <c r="N2599" s="7">
        <f>Table1[[#This Row],[Hui Reply?]]*(Table1[[#This Row],[post_time]]-Table1[[#This Row],[timestamp of previous reply]])</f>
        <v>0</v>
      </c>
      <c r="O2599" s="3">
        <f>O2598+Table1[[#This Row],[Hui Reply?]]</f>
        <v>632</v>
      </c>
      <c r="P2599" s="19">
        <f>INT(Table1[[#This Row],[post_time]])</f>
        <v>40395</v>
      </c>
      <c r="Q2599" s="3">
        <f>IF(Table1[[#This Row],[Hui Reply?]],VLOOKUP(Table1[[#This Row],[topic_id]],'All Topics Data'!$A$2:$E$1243,5,FALSE),0)</f>
        <v>0</v>
      </c>
      <c r="R2599" s="8">
        <f>Table1[[#This Row],[post_time]]+8/24</f>
        <v>40395.940023148149</v>
      </c>
      <c r="S2599" s="3">
        <f>IF(Table1[[#This Row],[post_position]]=1,0,SUMIFS($F$2:F2599,$H$2:H2599,Table1[[#This Row],[post_position]]-1,$C$2:C2599,Table1[[#This Row],[topic_id]]))</f>
        <v>40395.606006944443</v>
      </c>
    </row>
    <row r="2600" spans="1:19" x14ac:dyDescent="0.25">
      <c r="A2600" s="7">
        <v>2634</v>
      </c>
      <c r="B2600" s="7">
        <v>1</v>
      </c>
      <c r="C2600" s="7">
        <v>667</v>
      </c>
      <c r="D2600" s="7">
        <v>6634</v>
      </c>
      <c r="F2600" s="8">
        <v>40395.60765046296</v>
      </c>
      <c r="G2600" s="7">
        <v>0</v>
      </c>
      <c r="H2600" s="7">
        <v>13</v>
      </c>
      <c r="I2600" s="7" t="b">
        <f t="shared" si="120"/>
        <v>0</v>
      </c>
      <c r="J2600" s="7" t="b">
        <f t="shared" si="121"/>
        <v>1</v>
      </c>
      <c r="K2600" s="7">
        <f t="shared" si="122"/>
        <v>0</v>
      </c>
      <c r="L2600" s="7">
        <f>WEEKDAY(Table1[[#This Row],[post_time]])</f>
        <v>5</v>
      </c>
      <c r="M2600" s="7">
        <f>VLOOKUP(Table1[[#This Row],[topic_id]],'All Topics Data'!$A$2:$I$1243,8,FALSE)</f>
        <v>40395.515277777777</v>
      </c>
      <c r="N2600" s="7">
        <f>Table1[[#This Row],[Hui Reply?]]*(Table1[[#This Row],[post_time]]-Table1[[#This Row],[timestamp of previous reply]])</f>
        <v>0</v>
      </c>
      <c r="O2600" s="3">
        <f>O2599+Table1[[#This Row],[Hui Reply?]]</f>
        <v>632</v>
      </c>
      <c r="P2600" s="19">
        <f>INT(Table1[[#This Row],[post_time]])</f>
        <v>40395</v>
      </c>
      <c r="Q2600" s="3">
        <f>IF(Table1[[#This Row],[Hui Reply?]],VLOOKUP(Table1[[#This Row],[topic_id]],'All Topics Data'!$A$2:$E$1243,5,FALSE),0)</f>
        <v>0</v>
      </c>
      <c r="R2600" s="8">
        <f>Table1[[#This Row],[post_time]]+8/24</f>
        <v>40395.940983796296</v>
      </c>
      <c r="S2600" s="3">
        <f>IF(Table1[[#This Row],[post_position]]=1,0,SUMIFS($F$2:F2600,$H$2:H2600,Table1[[#This Row],[post_position]]-1,$C$2:C2600,Table1[[#This Row],[topic_id]]))</f>
        <v>40395.606689814813</v>
      </c>
    </row>
    <row r="2601" spans="1:19" x14ac:dyDescent="0.25">
      <c r="A2601" s="7">
        <v>2635</v>
      </c>
      <c r="B2601" s="7">
        <v>1</v>
      </c>
      <c r="C2601" s="7">
        <v>668</v>
      </c>
      <c r="D2601" s="7">
        <v>6556</v>
      </c>
      <c r="E2601" s="2"/>
      <c r="F2601" s="8">
        <v>40395.608634259261</v>
      </c>
      <c r="G2601" s="7">
        <v>0</v>
      </c>
      <c r="H2601" s="7">
        <v>1</v>
      </c>
      <c r="I2601" s="7" t="b">
        <f t="shared" si="120"/>
        <v>0</v>
      </c>
      <c r="J2601" s="7" t="b">
        <f t="shared" si="121"/>
        <v>0</v>
      </c>
      <c r="K2601" s="7">
        <f t="shared" si="122"/>
        <v>0</v>
      </c>
      <c r="L2601" s="7">
        <f>WEEKDAY(Table1[[#This Row],[post_time]])</f>
        <v>5</v>
      </c>
      <c r="M2601" s="7">
        <f>VLOOKUP(Table1[[#This Row],[topic_id]],'All Topics Data'!$A$2:$I$1243,8,FALSE)</f>
        <v>40395.60833333333</v>
      </c>
      <c r="N2601" s="7">
        <f>Table1[[#This Row],[Hui Reply?]]*(Table1[[#This Row],[post_time]]-Table1[[#This Row],[timestamp of previous reply]])</f>
        <v>0</v>
      </c>
      <c r="O2601" s="3">
        <f>O2600+Table1[[#This Row],[Hui Reply?]]</f>
        <v>632</v>
      </c>
      <c r="P2601" s="19">
        <f>INT(Table1[[#This Row],[post_time]])</f>
        <v>40395</v>
      </c>
      <c r="Q2601" s="3">
        <f>IF(Table1[[#This Row],[Hui Reply?]],VLOOKUP(Table1[[#This Row],[topic_id]],'All Topics Data'!$A$2:$E$1243,5,FALSE),0)</f>
        <v>0</v>
      </c>
      <c r="R2601" s="8">
        <f>Table1[[#This Row],[post_time]]+8/24</f>
        <v>40395.941967592596</v>
      </c>
      <c r="S2601" s="3">
        <f>IF(Table1[[#This Row],[post_position]]=1,0,SUMIFS($F$2:F2601,$H$2:H2601,Table1[[#This Row],[post_position]]-1,$C$2:C2601,Table1[[#This Row],[topic_id]]))</f>
        <v>0</v>
      </c>
    </row>
    <row r="2602" spans="1:19" x14ac:dyDescent="0.25">
      <c r="A2602" s="7">
        <v>2636</v>
      </c>
      <c r="B2602" s="7">
        <v>1</v>
      </c>
      <c r="C2602" s="7">
        <v>669</v>
      </c>
      <c r="D2602" s="7">
        <v>6634</v>
      </c>
      <c r="E2602" s="2"/>
      <c r="F2602" s="8">
        <v>40395.794062499997</v>
      </c>
      <c r="G2602" s="7">
        <v>0</v>
      </c>
      <c r="H2602" s="7">
        <v>1</v>
      </c>
      <c r="I2602" s="7" t="b">
        <f t="shared" si="120"/>
        <v>0</v>
      </c>
      <c r="J2602" s="7" t="b">
        <f t="shared" si="121"/>
        <v>0</v>
      </c>
      <c r="K2602" s="7">
        <f t="shared" si="122"/>
        <v>0</v>
      </c>
      <c r="L2602" s="7">
        <f>WEEKDAY(Table1[[#This Row],[post_time]])</f>
        <v>5</v>
      </c>
      <c r="M2602" s="7">
        <f>VLOOKUP(Table1[[#This Row],[topic_id]],'All Topics Data'!$A$2:$I$1243,8,FALSE)</f>
        <v>40395.793749999997</v>
      </c>
      <c r="N2602" s="7">
        <f>Table1[[#This Row],[Hui Reply?]]*(Table1[[#This Row],[post_time]]-Table1[[#This Row],[timestamp of previous reply]])</f>
        <v>0</v>
      </c>
      <c r="O2602" s="3">
        <f>O2601+Table1[[#This Row],[Hui Reply?]]</f>
        <v>632</v>
      </c>
      <c r="P2602" s="19">
        <f>INT(Table1[[#This Row],[post_time]])</f>
        <v>40395</v>
      </c>
      <c r="Q2602" s="3">
        <f>IF(Table1[[#This Row],[Hui Reply?]],VLOOKUP(Table1[[#This Row],[topic_id]],'All Topics Data'!$A$2:$E$1243,5,FALSE),0)</f>
        <v>0</v>
      </c>
      <c r="R2602" s="8">
        <f>Table1[[#This Row],[post_time]]+8/24</f>
        <v>40396.127395833333</v>
      </c>
      <c r="S2602" s="3">
        <f>IF(Table1[[#This Row],[post_position]]=1,0,SUMIFS($F$2:F2602,$H$2:H2602,Table1[[#This Row],[post_position]]-1,$C$2:C2602,Table1[[#This Row],[topic_id]]))</f>
        <v>0</v>
      </c>
    </row>
    <row r="2603" spans="1:19" x14ac:dyDescent="0.25">
      <c r="A2603" s="7">
        <v>2637</v>
      </c>
      <c r="B2603" s="7">
        <v>1</v>
      </c>
      <c r="C2603" s="7">
        <v>669</v>
      </c>
      <c r="D2603" s="7">
        <v>2865</v>
      </c>
      <c r="F2603" s="8">
        <v>40395.907893518517</v>
      </c>
      <c r="G2603" s="7">
        <v>0</v>
      </c>
      <c r="H2603" s="7">
        <v>2</v>
      </c>
      <c r="I2603" s="7" t="b">
        <f t="shared" si="120"/>
        <v>0</v>
      </c>
      <c r="J2603" s="7" t="b">
        <f t="shared" si="121"/>
        <v>1</v>
      </c>
      <c r="K2603" s="7">
        <f t="shared" si="122"/>
        <v>0</v>
      </c>
      <c r="L2603" s="7">
        <f>WEEKDAY(Table1[[#This Row],[post_time]])</f>
        <v>5</v>
      </c>
      <c r="M2603" s="7">
        <f>VLOOKUP(Table1[[#This Row],[topic_id]],'All Topics Data'!$A$2:$I$1243,8,FALSE)</f>
        <v>40395.793749999997</v>
      </c>
      <c r="N2603" s="7">
        <f>Table1[[#This Row],[Hui Reply?]]*(Table1[[#This Row],[post_time]]-Table1[[#This Row],[timestamp of previous reply]])</f>
        <v>0</v>
      </c>
      <c r="O2603" s="3">
        <f>O2602+Table1[[#This Row],[Hui Reply?]]</f>
        <v>632</v>
      </c>
      <c r="P2603" s="19">
        <f>INT(Table1[[#This Row],[post_time]])</f>
        <v>40395</v>
      </c>
      <c r="Q2603" s="3">
        <f>IF(Table1[[#This Row],[Hui Reply?]],VLOOKUP(Table1[[#This Row],[topic_id]],'All Topics Data'!$A$2:$E$1243,5,FALSE),0)</f>
        <v>0</v>
      </c>
      <c r="R2603" s="8">
        <f>Table1[[#This Row],[post_time]]+8/24</f>
        <v>40396.241226851853</v>
      </c>
      <c r="S2603" s="3">
        <f>IF(Table1[[#This Row],[post_position]]=1,0,SUMIFS($F$2:F2603,$H$2:H2603,Table1[[#This Row],[post_position]]-1,$C$2:C2603,Table1[[#This Row],[topic_id]]))</f>
        <v>40395.794062499997</v>
      </c>
    </row>
    <row r="2604" spans="1:19" x14ac:dyDescent="0.25">
      <c r="A2604" s="7">
        <v>2638</v>
      </c>
      <c r="B2604" s="7">
        <v>1</v>
      </c>
      <c r="C2604" s="7">
        <v>668</v>
      </c>
      <c r="D2604" s="7">
        <v>1</v>
      </c>
      <c r="F2604" s="8">
        <v>40395.988969907405</v>
      </c>
      <c r="G2604" s="7">
        <v>0</v>
      </c>
      <c r="H2604" s="7">
        <v>2</v>
      </c>
      <c r="I2604" s="7" t="b">
        <f t="shared" si="120"/>
        <v>0</v>
      </c>
      <c r="J2604" s="7" t="b">
        <f t="shared" si="121"/>
        <v>1</v>
      </c>
      <c r="K2604" s="7">
        <f t="shared" si="122"/>
        <v>0</v>
      </c>
      <c r="L2604" s="7">
        <f>WEEKDAY(Table1[[#This Row],[post_time]])</f>
        <v>5</v>
      </c>
      <c r="M2604" s="7">
        <f>VLOOKUP(Table1[[#This Row],[topic_id]],'All Topics Data'!$A$2:$I$1243,8,FALSE)</f>
        <v>40395.60833333333</v>
      </c>
      <c r="N2604" s="7">
        <f>Table1[[#This Row],[Hui Reply?]]*(Table1[[#This Row],[post_time]]-Table1[[#This Row],[timestamp of previous reply]])</f>
        <v>0</v>
      </c>
      <c r="O2604" s="3">
        <f>O2603+Table1[[#This Row],[Hui Reply?]]</f>
        <v>632</v>
      </c>
      <c r="P2604" s="19">
        <f>INT(Table1[[#This Row],[post_time]])</f>
        <v>40395</v>
      </c>
      <c r="Q2604" s="3">
        <f>IF(Table1[[#This Row],[Hui Reply?]],VLOOKUP(Table1[[#This Row],[topic_id]],'All Topics Data'!$A$2:$E$1243,5,FALSE),0)</f>
        <v>0</v>
      </c>
      <c r="R2604" s="8">
        <f>Table1[[#This Row],[post_time]]+8/24</f>
        <v>40396.32230324074</v>
      </c>
      <c r="S2604" s="3">
        <f>IF(Table1[[#This Row],[post_position]]=1,0,SUMIFS($F$2:F2604,$H$2:H2604,Table1[[#This Row],[post_position]]-1,$C$2:C2604,Table1[[#This Row],[topic_id]]))</f>
        <v>40395.608634259261</v>
      </c>
    </row>
    <row r="2605" spans="1:19" x14ac:dyDescent="0.25">
      <c r="A2605" s="7">
        <v>2639</v>
      </c>
      <c r="B2605" s="7">
        <v>1</v>
      </c>
      <c r="C2605" s="7">
        <v>668</v>
      </c>
      <c r="D2605" s="7">
        <v>24</v>
      </c>
      <c r="E2605" s="2"/>
      <c r="F2605" s="8">
        <v>40396.037048611113</v>
      </c>
      <c r="G2605" s="7">
        <v>0</v>
      </c>
      <c r="H2605" s="7">
        <v>3</v>
      </c>
      <c r="I2605" s="7" t="b">
        <f t="shared" si="120"/>
        <v>1</v>
      </c>
      <c r="J2605" s="7" t="b">
        <f t="shared" si="121"/>
        <v>1</v>
      </c>
      <c r="K2605" s="7">
        <f t="shared" si="122"/>
        <v>1</v>
      </c>
      <c r="L2605" s="7">
        <f>WEEKDAY(Table1[[#This Row],[post_time]])</f>
        <v>6</v>
      </c>
      <c r="M2605" s="7">
        <f>VLOOKUP(Table1[[#This Row],[topic_id]],'All Topics Data'!$A$2:$I$1243,8,FALSE)</f>
        <v>40395.60833333333</v>
      </c>
      <c r="N2605" s="7">
        <f>Table1[[#This Row],[Hui Reply?]]*(Table1[[#This Row],[post_time]]-Table1[[#This Row],[timestamp of previous reply]])</f>
        <v>4.8078703708597459E-2</v>
      </c>
      <c r="O2605" s="3">
        <f>O2604+Table1[[#This Row],[Hui Reply?]]</f>
        <v>633</v>
      </c>
      <c r="P2605" s="19">
        <f>INT(Table1[[#This Row],[post_time]])</f>
        <v>40396</v>
      </c>
      <c r="Q2605" s="3" t="str">
        <f>IF(Table1[[#This Row],[Hui Reply?]],VLOOKUP(Table1[[#This Row],[topic_id]],'All Topics Data'!$A$2:$E$1243,5,FALSE),0)</f>
        <v>jade</v>
      </c>
      <c r="R2605" s="8">
        <f>Table1[[#This Row],[post_time]]+8/24</f>
        <v>40396.370381944449</v>
      </c>
      <c r="S2605" s="3">
        <f>IF(Table1[[#This Row],[post_position]]=1,0,SUMIFS($F$2:F2605,$H$2:H2605,Table1[[#This Row],[post_position]]-1,$C$2:C2605,Table1[[#This Row],[topic_id]]))</f>
        <v>40395.988969907405</v>
      </c>
    </row>
    <row r="2606" spans="1:19" x14ac:dyDescent="0.25">
      <c r="A2606" s="7">
        <v>2640</v>
      </c>
      <c r="B2606" s="7">
        <v>1</v>
      </c>
      <c r="C2606" s="7">
        <v>669</v>
      </c>
      <c r="D2606" s="7">
        <v>24</v>
      </c>
      <c r="F2606" s="8">
        <v>40396.067858796298</v>
      </c>
      <c r="G2606" s="7">
        <v>0</v>
      </c>
      <c r="H2606" s="7">
        <v>3</v>
      </c>
      <c r="I2606" s="7" t="b">
        <f t="shared" si="120"/>
        <v>1</v>
      </c>
      <c r="J2606" s="7" t="b">
        <f t="shared" si="121"/>
        <v>1</v>
      </c>
      <c r="K2606" s="7">
        <f t="shared" si="122"/>
        <v>1</v>
      </c>
      <c r="L2606" s="7">
        <f>WEEKDAY(Table1[[#This Row],[post_time]])</f>
        <v>6</v>
      </c>
      <c r="M2606" s="7">
        <f>VLOOKUP(Table1[[#This Row],[topic_id]],'All Topics Data'!$A$2:$I$1243,8,FALSE)</f>
        <v>40395.793749999997</v>
      </c>
      <c r="N2606" s="7">
        <f>Table1[[#This Row],[Hui Reply?]]*(Table1[[#This Row],[post_time]]-Table1[[#This Row],[timestamp of previous reply]])</f>
        <v>0.15996527778042946</v>
      </c>
      <c r="O2606" s="3">
        <f>O2605+Table1[[#This Row],[Hui Reply?]]</f>
        <v>634</v>
      </c>
      <c r="P2606" s="19">
        <f>INT(Table1[[#This Row],[post_time]])</f>
        <v>40396</v>
      </c>
      <c r="Q2606" s="3" t="str">
        <f>IF(Table1[[#This Row],[Hui Reply?]],VLOOKUP(Table1[[#This Row],[topic_id]],'All Topics Data'!$A$2:$E$1243,5,FALSE),0)</f>
        <v>tpheath</v>
      </c>
      <c r="R2606" s="8">
        <f>Table1[[#This Row],[post_time]]+8/24</f>
        <v>40396.401192129633</v>
      </c>
      <c r="S2606" s="3">
        <f>IF(Table1[[#This Row],[post_position]]=1,0,SUMIFS($F$2:F2606,$H$2:H2606,Table1[[#This Row],[post_position]]-1,$C$2:C2606,Table1[[#This Row],[topic_id]]))</f>
        <v>40395.907893518517</v>
      </c>
    </row>
    <row r="2607" spans="1:19" x14ac:dyDescent="0.25">
      <c r="A2607" s="7">
        <v>2641</v>
      </c>
      <c r="B2607" s="7">
        <v>1</v>
      </c>
      <c r="C2607" s="7">
        <v>669</v>
      </c>
      <c r="D2607" s="7">
        <v>6636</v>
      </c>
      <c r="E2607" s="2"/>
      <c r="F2607" s="8">
        <v>40396.217476851853</v>
      </c>
      <c r="G2607" s="7">
        <v>0</v>
      </c>
      <c r="H2607" s="7">
        <v>4</v>
      </c>
      <c r="I2607" s="7" t="b">
        <f t="shared" si="120"/>
        <v>0</v>
      </c>
      <c r="J2607" s="7" t="b">
        <f t="shared" si="121"/>
        <v>1</v>
      </c>
      <c r="K2607" s="7">
        <f t="shared" si="122"/>
        <v>0</v>
      </c>
      <c r="L2607" s="7">
        <f>WEEKDAY(Table1[[#This Row],[post_time]])</f>
        <v>6</v>
      </c>
      <c r="M2607" s="7">
        <f>VLOOKUP(Table1[[#This Row],[topic_id]],'All Topics Data'!$A$2:$I$1243,8,FALSE)</f>
        <v>40395.793749999997</v>
      </c>
      <c r="N2607" s="7">
        <f>Table1[[#This Row],[Hui Reply?]]*(Table1[[#This Row],[post_time]]-Table1[[#This Row],[timestamp of previous reply]])</f>
        <v>0</v>
      </c>
      <c r="O2607" s="3">
        <f>O2606+Table1[[#This Row],[Hui Reply?]]</f>
        <v>634</v>
      </c>
      <c r="P2607" s="19">
        <f>INT(Table1[[#This Row],[post_time]])</f>
        <v>40396</v>
      </c>
      <c r="Q2607" s="3">
        <f>IF(Table1[[#This Row],[Hui Reply?]],VLOOKUP(Table1[[#This Row],[topic_id]],'All Topics Data'!$A$2:$E$1243,5,FALSE),0)</f>
        <v>0</v>
      </c>
      <c r="R2607" s="8">
        <f>Table1[[#This Row],[post_time]]+8/24</f>
        <v>40396.550810185188</v>
      </c>
      <c r="S2607" s="3">
        <f>IF(Table1[[#This Row],[post_position]]=1,0,SUMIFS($F$2:F2607,$H$2:H2607,Table1[[#This Row],[post_position]]-1,$C$2:C2607,Table1[[#This Row],[topic_id]]))</f>
        <v>40396.067858796298</v>
      </c>
    </row>
    <row r="2608" spans="1:19" x14ac:dyDescent="0.25">
      <c r="A2608" s="7">
        <v>2642</v>
      </c>
      <c r="B2608" s="7">
        <v>1</v>
      </c>
      <c r="C2608" s="7">
        <v>670</v>
      </c>
      <c r="D2608" s="7">
        <v>6631</v>
      </c>
      <c r="F2608" s="8">
        <v>40396.282951388886</v>
      </c>
      <c r="G2608" s="7">
        <v>0</v>
      </c>
      <c r="H2608" s="7">
        <v>1</v>
      </c>
      <c r="I2608" s="7" t="b">
        <f t="shared" si="120"/>
        <v>0</v>
      </c>
      <c r="J2608" s="7" t="b">
        <f t="shared" si="121"/>
        <v>0</v>
      </c>
      <c r="K2608" s="7">
        <f t="shared" si="122"/>
        <v>0</v>
      </c>
      <c r="L2608" s="7">
        <f>WEEKDAY(Table1[[#This Row],[post_time]])</f>
        <v>6</v>
      </c>
      <c r="M2608" s="7">
        <f>VLOOKUP(Table1[[#This Row],[topic_id]],'All Topics Data'!$A$2:$I$1243,8,FALSE)</f>
        <v>40396.282638888886</v>
      </c>
      <c r="N2608" s="7">
        <f>Table1[[#This Row],[Hui Reply?]]*(Table1[[#This Row],[post_time]]-Table1[[#This Row],[timestamp of previous reply]])</f>
        <v>0</v>
      </c>
      <c r="O2608" s="3">
        <f>O2607+Table1[[#This Row],[Hui Reply?]]</f>
        <v>634</v>
      </c>
      <c r="P2608" s="19">
        <f>INT(Table1[[#This Row],[post_time]])</f>
        <v>40396</v>
      </c>
      <c r="Q2608" s="3">
        <f>IF(Table1[[#This Row],[Hui Reply?]],VLOOKUP(Table1[[#This Row],[topic_id]],'All Topics Data'!$A$2:$E$1243,5,FALSE),0)</f>
        <v>0</v>
      </c>
      <c r="R2608" s="8">
        <f>Table1[[#This Row],[post_time]]+8/24</f>
        <v>40396.616284722222</v>
      </c>
      <c r="S2608" s="3">
        <f>IF(Table1[[#This Row],[post_position]]=1,0,SUMIFS($F$2:F2608,$H$2:H2608,Table1[[#This Row],[post_position]]-1,$C$2:C2608,Table1[[#This Row],[topic_id]]))</f>
        <v>0</v>
      </c>
    </row>
    <row r="2609" spans="1:19" x14ac:dyDescent="0.25">
      <c r="A2609" s="7">
        <v>2643</v>
      </c>
      <c r="B2609" s="7">
        <v>1</v>
      </c>
      <c r="C2609" s="7">
        <v>670</v>
      </c>
      <c r="D2609" s="7">
        <v>24</v>
      </c>
      <c r="E2609" s="2"/>
      <c r="F2609" s="8">
        <v>40396.333229166667</v>
      </c>
      <c r="G2609" s="7">
        <v>0</v>
      </c>
      <c r="H2609" s="7">
        <v>2</v>
      </c>
      <c r="I2609" s="7" t="b">
        <f t="shared" si="120"/>
        <v>1</v>
      </c>
      <c r="J2609" s="7" t="b">
        <f t="shared" si="121"/>
        <v>1</v>
      </c>
      <c r="K2609" s="7">
        <f t="shared" si="122"/>
        <v>1</v>
      </c>
      <c r="L2609" s="7">
        <f>WEEKDAY(Table1[[#This Row],[post_time]])</f>
        <v>6</v>
      </c>
      <c r="M2609" s="7">
        <f>VLOOKUP(Table1[[#This Row],[topic_id]],'All Topics Data'!$A$2:$I$1243,8,FALSE)</f>
        <v>40396.282638888886</v>
      </c>
      <c r="N2609" s="7">
        <f>Table1[[#This Row],[Hui Reply?]]*(Table1[[#This Row],[post_time]]-Table1[[#This Row],[timestamp of previous reply]])</f>
        <v>5.0277777780138422E-2</v>
      </c>
      <c r="O2609" s="3">
        <f>O2608+Table1[[#This Row],[Hui Reply?]]</f>
        <v>635</v>
      </c>
      <c r="P2609" s="19">
        <f>INT(Table1[[#This Row],[post_time]])</f>
        <v>40396</v>
      </c>
      <c r="Q2609" s="3" t="str">
        <f>IF(Table1[[#This Row],[Hui Reply?]],VLOOKUP(Table1[[#This Row],[topic_id]],'All Topics Data'!$A$2:$E$1243,5,FALSE),0)</f>
        <v>bantu</v>
      </c>
      <c r="R2609" s="8">
        <f>Table1[[#This Row],[post_time]]+8/24</f>
        <v>40396.666562500002</v>
      </c>
      <c r="S2609" s="3">
        <f>IF(Table1[[#This Row],[post_position]]=1,0,SUMIFS($F$2:F2609,$H$2:H2609,Table1[[#This Row],[post_position]]-1,$C$2:C2609,Table1[[#This Row],[topic_id]]))</f>
        <v>40396.282951388886</v>
      </c>
    </row>
    <row r="2610" spans="1:19" x14ac:dyDescent="0.25">
      <c r="A2610" s="7">
        <v>2644</v>
      </c>
      <c r="B2610" s="7">
        <v>4</v>
      </c>
      <c r="C2610" s="7">
        <v>2</v>
      </c>
      <c r="D2610" s="7">
        <v>6637</v>
      </c>
      <c r="F2610" s="8">
        <v>40396.388437499998</v>
      </c>
      <c r="G2610" s="7">
        <v>0</v>
      </c>
      <c r="H2610" s="7">
        <v>62</v>
      </c>
      <c r="I2610" s="7" t="b">
        <f t="shared" si="120"/>
        <v>0</v>
      </c>
      <c r="J2610" s="7" t="b">
        <f t="shared" si="121"/>
        <v>1</v>
      </c>
      <c r="K2610" s="7">
        <f t="shared" si="122"/>
        <v>0</v>
      </c>
      <c r="L2610" s="7">
        <f>WEEKDAY(Table1[[#This Row],[post_time]])</f>
        <v>6</v>
      </c>
      <c r="M2610" s="7">
        <f>VLOOKUP(Table1[[#This Row],[topic_id]],'All Topics Data'!$A$2:$I$1243,8,FALSE)</f>
        <v>40019.929861111108</v>
      </c>
      <c r="N2610" s="7">
        <f>Table1[[#This Row],[Hui Reply?]]*(Table1[[#This Row],[post_time]]-Table1[[#This Row],[timestamp of previous reply]])</f>
        <v>0</v>
      </c>
      <c r="O2610" s="3">
        <f>O2609+Table1[[#This Row],[Hui Reply?]]</f>
        <v>635</v>
      </c>
      <c r="P2610" s="19">
        <f>INT(Table1[[#This Row],[post_time]])</f>
        <v>40396</v>
      </c>
      <c r="Q2610" s="3">
        <f>IF(Table1[[#This Row],[Hui Reply?]],VLOOKUP(Table1[[#This Row],[topic_id]],'All Topics Data'!$A$2:$E$1243,5,FALSE),0)</f>
        <v>0</v>
      </c>
      <c r="R2610" s="8">
        <f>Table1[[#This Row],[post_time]]+8/24</f>
        <v>40396.721770833334</v>
      </c>
      <c r="S2610" s="3">
        <f>IF(Table1[[#This Row],[post_position]]=1,0,SUMIFS($F$2:F2610,$H$2:H2610,Table1[[#This Row],[post_position]]-1,$C$2:C2610,Table1[[#This Row],[topic_id]]))</f>
        <v>40387.48746527778</v>
      </c>
    </row>
    <row r="2611" spans="1:19" x14ac:dyDescent="0.25">
      <c r="A2611" s="7">
        <v>2645</v>
      </c>
      <c r="B2611" s="7">
        <v>1</v>
      </c>
      <c r="C2611" s="7">
        <v>671</v>
      </c>
      <c r="D2611" s="7">
        <v>6637</v>
      </c>
      <c r="E2611" s="2"/>
      <c r="F2611" s="8">
        <v>40396.399409722224</v>
      </c>
      <c r="G2611" s="7">
        <v>0</v>
      </c>
      <c r="H2611" s="7">
        <v>1</v>
      </c>
      <c r="I2611" s="7" t="b">
        <f t="shared" si="120"/>
        <v>0</v>
      </c>
      <c r="J2611" s="7" t="b">
        <f t="shared" si="121"/>
        <v>0</v>
      </c>
      <c r="K2611" s="7">
        <f t="shared" si="122"/>
        <v>0</v>
      </c>
      <c r="L2611" s="7">
        <f>WEEKDAY(Table1[[#This Row],[post_time]])</f>
        <v>6</v>
      </c>
      <c r="M2611" s="7">
        <f>VLOOKUP(Table1[[#This Row],[topic_id]],'All Topics Data'!$A$2:$I$1243,8,FALSE)</f>
        <v>40396.399305555555</v>
      </c>
      <c r="N2611" s="7">
        <f>Table1[[#This Row],[Hui Reply?]]*(Table1[[#This Row],[post_time]]-Table1[[#This Row],[timestamp of previous reply]])</f>
        <v>0</v>
      </c>
      <c r="O2611" s="3">
        <f>O2610+Table1[[#This Row],[Hui Reply?]]</f>
        <v>635</v>
      </c>
      <c r="P2611" s="19">
        <f>INT(Table1[[#This Row],[post_time]])</f>
        <v>40396</v>
      </c>
      <c r="Q2611" s="3">
        <f>IF(Table1[[#This Row],[Hui Reply?]],VLOOKUP(Table1[[#This Row],[topic_id]],'All Topics Data'!$A$2:$E$1243,5,FALSE),0)</f>
        <v>0</v>
      </c>
      <c r="R2611" s="8">
        <f>Table1[[#This Row],[post_time]]+8/24</f>
        <v>40396.73274305556</v>
      </c>
      <c r="S2611" s="3">
        <f>IF(Table1[[#This Row],[post_position]]=1,0,SUMIFS($F$2:F2611,$H$2:H2611,Table1[[#This Row],[post_position]]-1,$C$2:C2611,Table1[[#This Row],[topic_id]]))</f>
        <v>0</v>
      </c>
    </row>
    <row r="2612" spans="1:19" x14ac:dyDescent="0.25">
      <c r="A2612" s="7">
        <v>2646</v>
      </c>
      <c r="B2612" s="7">
        <v>1</v>
      </c>
      <c r="C2612" s="7">
        <v>671</v>
      </c>
      <c r="D2612" s="7">
        <v>24</v>
      </c>
      <c r="F2612" s="8">
        <v>40396.461122685185</v>
      </c>
      <c r="G2612" s="7">
        <v>0</v>
      </c>
      <c r="H2612" s="7">
        <v>2</v>
      </c>
      <c r="I2612" s="7" t="b">
        <f t="shared" si="120"/>
        <v>1</v>
      </c>
      <c r="J2612" s="7" t="b">
        <f t="shared" si="121"/>
        <v>1</v>
      </c>
      <c r="K2612" s="7">
        <f t="shared" si="122"/>
        <v>1</v>
      </c>
      <c r="L2612" s="7">
        <f>WEEKDAY(Table1[[#This Row],[post_time]])</f>
        <v>6</v>
      </c>
      <c r="M2612" s="7">
        <f>VLOOKUP(Table1[[#This Row],[topic_id]],'All Topics Data'!$A$2:$I$1243,8,FALSE)</f>
        <v>40396.399305555555</v>
      </c>
      <c r="N2612" s="7">
        <f>Table1[[#This Row],[Hui Reply?]]*(Table1[[#This Row],[post_time]]-Table1[[#This Row],[timestamp of previous reply]])</f>
        <v>6.1712962960882578E-2</v>
      </c>
      <c r="O2612" s="3">
        <f>O2611+Table1[[#This Row],[Hui Reply?]]</f>
        <v>636</v>
      </c>
      <c r="P2612" s="19">
        <f>INT(Table1[[#This Row],[post_time]])</f>
        <v>40396</v>
      </c>
      <c r="Q2612" s="3" t="str">
        <f>IF(Table1[[#This Row],[Hui Reply?]],VLOOKUP(Table1[[#This Row],[topic_id]],'All Topics Data'!$A$2:$E$1243,5,FALSE),0)</f>
        <v>padmajadrao</v>
      </c>
      <c r="R2612" s="8">
        <f>Table1[[#This Row],[post_time]]+8/24</f>
        <v>40396.794456018521</v>
      </c>
      <c r="S2612" s="3">
        <f>IF(Table1[[#This Row],[post_position]]=1,0,SUMIFS($F$2:F2612,$H$2:H2612,Table1[[#This Row],[post_position]]-1,$C$2:C2612,Table1[[#This Row],[topic_id]]))</f>
        <v>40396.399409722224</v>
      </c>
    </row>
    <row r="2613" spans="1:19" x14ac:dyDescent="0.25">
      <c r="A2613" s="7">
        <v>2647</v>
      </c>
      <c r="B2613" s="7">
        <v>1</v>
      </c>
      <c r="C2613" s="7">
        <v>671</v>
      </c>
      <c r="D2613" s="7">
        <v>6637</v>
      </c>
      <c r="E2613" s="2"/>
      <c r="F2613" s="8">
        <v>40396.511944444443</v>
      </c>
      <c r="G2613" s="7">
        <v>0</v>
      </c>
      <c r="H2613" s="7">
        <v>3</v>
      </c>
      <c r="I2613" s="7" t="b">
        <f t="shared" si="120"/>
        <v>0</v>
      </c>
      <c r="J2613" s="7" t="b">
        <f t="shared" si="121"/>
        <v>1</v>
      </c>
      <c r="K2613" s="7">
        <f t="shared" si="122"/>
        <v>0</v>
      </c>
      <c r="L2613" s="7">
        <f>WEEKDAY(Table1[[#This Row],[post_time]])</f>
        <v>6</v>
      </c>
      <c r="M2613" s="7">
        <f>VLOOKUP(Table1[[#This Row],[topic_id]],'All Topics Data'!$A$2:$I$1243,8,FALSE)</f>
        <v>40396.399305555555</v>
      </c>
      <c r="N2613" s="7">
        <f>Table1[[#This Row],[Hui Reply?]]*(Table1[[#This Row],[post_time]]-Table1[[#This Row],[timestamp of previous reply]])</f>
        <v>0</v>
      </c>
      <c r="O2613" s="3">
        <f>O2612+Table1[[#This Row],[Hui Reply?]]</f>
        <v>636</v>
      </c>
      <c r="P2613" s="19">
        <f>INT(Table1[[#This Row],[post_time]])</f>
        <v>40396</v>
      </c>
      <c r="Q2613" s="3">
        <f>IF(Table1[[#This Row],[Hui Reply?]],VLOOKUP(Table1[[#This Row],[topic_id]],'All Topics Data'!$A$2:$E$1243,5,FALSE),0)</f>
        <v>0</v>
      </c>
      <c r="R2613" s="8">
        <f>Table1[[#This Row],[post_time]]+8/24</f>
        <v>40396.845277777778</v>
      </c>
      <c r="S2613" s="3">
        <f>IF(Table1[[#This Row],[post_position]]=1,0,SUMIFS($F$2:F2613,$H$2:H2613,Table1[[#This Row],[post_position]]-1,$C$2:C2613,Table1[[#This Row],[topic_id]]))</f>
        <v>40396.461122685185</v>
      </c>
    </row>
    <row r="2614" spans="1:19" x14ac:dyDescent="0.25">
      <c r="A2614" s="7">
        <v>2648</v>
      </c>
      <c r="B2614" s="7">
        <v>1</v>
      </c>
      <c r="C2614" s="7">
        <v>672</v>
      </c>
      <c r="D2614" s="7">
        <v>6556</v>
      </c>
      <c r="E2614" s="2"/>
      <c r="F2614" s="8">
        <v>40396.549085648148</v>
      </c>
      <c r="G2614" s="7">
        <v>0</v>
      </c>
      <c r="H2614" s="7">
        <v>1</v>
      </c>
      <c r="I2614" s="7" t="b">
        <f t="shared" si="120"/>
        <v>0</v>
      </c>
      <c r="J2614" s="7" t="b">
        <f t="shared" si="121"/>
        <v>0</v>
      </c>
      <c r="K2614" s="7">
        <f t="shared" si="122"/>
        <v>0</v>
      </c>
      <c r="L2614" s="7">
        <f>WEEKDAY(Table1[[#This Row],[post_time]])</f>
        <v>6</v>
      </c>
      <c r="M2614" s="7">
        <f>VLOOKUP(Table1[[#This Row],[topic_id]],'All Topics Data'!$A$2:$I$1243,8,FALSE)</f>
        <v>40396.548611111109</v>
      </c>
      <c r="N2614" s="7">
        <f>Table1[[#This Row],[Hui Reply?]]*(Table1[[#This Row],[post_time]]-Table1[[#This Row],[timestamp of previous reply]])</f>
        <v>0</v>
      </c>
      <c r="O2614" s="3">
        <f>O2613+Table1[[#This Row],[Hui Reply?]]</f>
        <v>636</v>
      </c>
      <c r="P2614" s="19">
        <f>INT(Table1[[#This Row],[post_time]])</f>
        <v>40396</v>
      </c>
      <c r="Q2614" s="3">
        <f>IF(Table1[[#This Row],[Hui Reply?]],VLOOKUP(Table1[[#This Row],[topic_id]],'All Topics Data'!$A$2:$E$1243,5,FALSE),0)</f>
        <v>0</v>
      </c>
      <c r="R2614" s="8">
        <f>Table1[[#This Row],[post_time]]+8/24</f>
        <v>40396.882418981484</v>
      </c>
      <c r="S2614" s="3">
        <f>IF(Table1[[#This Row],[post_position]]=1,0,SUMIFS($F$2:F2614,$H$2:H2614,Table1[[#This Row],[post_position]]-1,$C$2:C2614,Table1[[#This Row],[topic_id]]))</f>
        <v>0</v>
      </c>
    </row>
    <row r="2615" spans="1:19" x14ac:dyDescent="0.25">
      <c r="A2615" s="7">
        <v>2649</v>
      </c>
      <c r="B2615" s="7">
        <v>1</v>
      </c>
      <c r="C2615" s="7">
        <v>668</v>
      </c>
      <c r="D2615" s="7">
        <v>6556</v>
      </c>
      <c r="F2615" s="8">
        <v>40396.554849537039</v>
      </c>
      <c r="G2615" s="7">
        <v>0</v>
      </c>
      <c r="H2615" s="7">
        <v>4</v>
      </c>
      <c r="I2615" s="7" t="b">
        <f t="shared" si="120"/>
        <v>0</v>
      </c>
      <c r="J2615" s="7" t="b">
        <f t="shared" si="121"/>
        <v>1</v>
      </c>
      <c r="K2615" s="7">
        <f t="shared" si="122"/>
        <v>0</v>
      </c>
      <c r="L2615" s="7">
        <f>WEEKDAY(Table1[[#This Row],[post_time]])</f>
        <v>6</v>
      </c>
      <c r="M2615" s="7">
        <f>VLOOKUP(Table1[[#This Row],[topic_id]],'All Topics Data'!$A$2:$I$1243,8,FALSE)</f>
        <v>40395.60833333333</v>
      </c>
      <c r="N2615" s="7">
        <f>Table1[[#This Row],[Hui Reply?]]*(Table1[[#This Row],[post_time]]-Table1[[#This Row],[timestamp of previous reply]])</f>
        <v>0</v>
      </c>
      <c r="O2615" s="3">
        <f>O2614+Table1[[#This Row],[Hui Reply?]]</f>
        <v>636</v>
      </c>
      <c r="P2615" s="19">
        <f>INT(Table1[[#This Row],[post_time]])</f>
        <v>40396</v>
      </c>
      <c r="Q2615" s="3">
        <f>IF(Table1[[#This Row],[Hui Reply?]],VLOOKUP(Table1[[#This Row],[topic_id]],'All Topics Data'!$A$2:$E$1243,5,FALSE),0)</f>
        <v>0</v>
      </c>
      <c r="R2615" s="8">
        <f>Table1[[#This Row],[post_time]]+8/24</f>
        <v>40396.888182870374</v>
      </c>
      <c r="S2615" s="3">
        <f>IF(Table1[[#This Row],[post_position]]=1,0,SUMIFS($F$2:F2615,$H$2:H2615,Table1[[#This Row],[post_position]]-1,$C$2:C2615,Table1[[#This Row],[topic_id]]))</f>
        <v>40396.037048611113</v>
      </c>
    </row>
    <row r="2616" spans="1:19" x14ac:dyDescent="0.25">
      <c r="A2616" s="7">
        <v>2650</v>
      </c>
      <c r="B2616" s="7">
        <v>1</v>
      </c>
      <c r="C2616" s="7">
        <v>672</v>
      </c>
      <c r="D2616" s="7">
        <v>24</v>
      </c>
      <c r="F2616" s="8">
        <v>40396.567118055558</v>
      </c>
      <c r="G2616" s="7">
        <v>0</v>
      </c>
      <c r="H2616" s="7">
        <v>2</v>
      </c>
      <c r="I2616" s="7" t="b">
        <f t="shared" si="120"/>
        <v>1</v>
      </c>
      <c r="J2616" s="7" t="b">
        <f t="shared" si="121"/>
        <v>1</v>
      </c>
      <c r="K2616" s="7">
        <f t="shared" si="122"/>
        <v>1</v>
      </c>
      <c r="L2616" s="7">
        <f>WEEKDAY(Table1[[#This Row],[post_time]])</f>
        <v>6</v>
      </c>
      <c r="M2616" s="7">
        <f>VLOOKUP(Table1[[#This Row],[topic_id]],'All Topics Data'!$A$2:$I$1243,8,FALSE)</f>
        <v>40396.548611111109</v>
      </c>
      <c r="N2616" s="7">
        <f>Table1[[#This Row],[Hui Reply?]]*(Table1[[#This Row],[post_time]]-Table1[[#This Row],[timestamp of previous reply]])</f>
        <v>1.803240740991896E-2</v>
      </c>
      <c r="O2616" s="3">
        <f>O2615+Table1[[#This Row],[Hui Reply?]]</f>
        <v>637</v>
      </c>
      <c r="P2616" s="19">
        <f>INT(Table1[[#This Row],[post_time]])</f>
        <v>40396</v>
      </c>
      <c r="Q2616" s="3" t="str">
        <f>IF(Table1[[#This Row],[Hui Reply?]],VLOOKUP(Table1[[#This Row],[topic_id]],'All Topics Data'!$A$2:$E$1243,5,FALSE),0)</f>
        <v>jade</v>
      </c>
      <c r="R2616" s="8">
        <f>Table1[[#This Row],[post_time]]+8/24</f>
        <v>40396.900451388894</v>
      </c>
      <c r="S2616" s="3">
        <f>IF(Table1[[#This Row],[post_position]]=1,0,SUMIFS($F$2:F2616,$H$2:H2616,Table1[[#This Row],[post_position]]-1,$C$2:C2616,Table1[[#This Row],[topic_id]]))</f>
        <v>40396.549085648148</v>
      </c>
    </row>
    <row r="2617" spans="1:19" x14ac:dyDescent="0.25">
      <c r="A2617" s="7">
        <v>2651</v>
      </c>
      <c r="B2617" s="7">
        <v>1</v>
      </c>
      <c r="C2617" s="7">
        <v>672</v>
      </c>
      <c r="D2617" s="7">
        <v>6556</v>
      </c>
      <c r="E2617" s="2"/>
      <c r="F2617" s="8">
        <v>40396.581226851849</v>
      </c>
      <c r="G2617" s="7">
        <v>0</v>
      </c>
      <c r="H2617" s="7">
        <v>3</v>
      </c>
      <c r="I2617" s="7" t="b">
        <f t="shared" si="120"/>
        <v>0</v>
      </c>
      <c r="J2617" s="7" t="b">
        <f t="shared" si="121"/>
        <v>1</v>
      </c>
      <c r="K2617" s="7">
        <f t="shared" si="122"/>
        <v>0</v>
      </c>
      <c r="L2617" s="7">
        <f>WEEKDAY(Table1[[#This Row],[post_time]])</f>
        <v>6</v>
      </c>
      <c r="M2617" s="7">
        <f>VLOOKUP(Table1[[#This Row],[topic_id]],'All Topics Data'!$A$2:$I$1243,8,FALSE)</f>
        <v>40396.548611111109</v>
      </c>
      <c r="N2617" s="7">
        <f>Table1[[#This Row],[Hui Reply?]]*(Table1[[#This Row],[post_time]]-Table1[[#This Row],[timestamp of previous reply]])</f>
        <v>0</v>
      </c>
      <c r="O2617" s="3">
        <f>O2616+Table1[[#This Row],[Hui Reply?]]</f>
        <v>637</v>
      </c>
      <c r="P2617" s="19">
        <f>INT(Table1[[#This Row],[post_time]])</f>
        <v>40396</v>
      </c>
      <c r="Q2617" s="3">
        <f>IF(Table1[[#This Row],[Hui Reply?]],VLOOKUP(Table1[[#This Row],[topic_id]],'All Topics Data'!$A$2:$E$1243,5,FALSE),0)</f>
        <v>0</v>
      </c>
      <c r="R2617" s="8">
        <f>Table1[[#This Row],[post_time]]+8/24</f>
        <v>40396.914560185185</v>
      </c>
      <c r="S2617" s="3">
        <f>IF(Table1[[#This Row],[post_position]]=1,0,SUMIFS($F$2:F2617,$H$2:H2617,Table1[[#This Row],[post_position]]-1,$C$2:C2617,Table1[[#This Row],[topic_id]]))</f>
        <v>40396.567118055558</v>
      </c>
    </row>
    <row r="2618" spans="1:19" x14ac:dyDescent="0.25">
      <c r="A2618" s="7">
        <v>2652</v>
      </c>
      <c r="B2618" s="7">
        <v>1</v>
      </c>
      <c r="C2618" s="7">
        <v>664</v>
      </c>
      <c r="D2618" s="7">
        <v>5408</v>
      </c>
      <c r="E2618" s="2"/>
      <c r="F2618" s="8">
        <v>40396.599421296298</v>
      </c>
      <c r="G2618" s="7">
        <v>0</v>
      </c>
      <c r="H2618" s="7">
        <v>4</v>
      </c>
      <c r="I2618" s="7" t="b">
        <f t="shared" si="120"/>
        <v>0</v>
      </c>
      <c r="J2618" s="7" t="b">
        <f t="shared" si="121"/>
        <v>1</v>
      </c>
      <c r="K2618" s="7">
        <f t="shared" si="122"/>
        <v>0</v>
      </c>
      <c r="L2618" s="7">
        <f>WEEKDAY(Table1[[#This Row],[post_time]])</f>
        <v>6</v>
      </c>
      <c r="M2618" s="7">
        <f>VLOOKUP(Table1[[#This Row],[topic_id]],'All Topics Data'!$A$2:$I$1243,8,FALSE)</f>
        <v>40394.57916666667</v>
      </c>
      <c r="N2618" s="7">
        <f>Table1[[#This Row],[Hui Reply?]]*(Table1[[#This Row],[post_time]]-Table1[[#This Row],[timestamp of previous reply]])</f>
        <v>0</v>
      </c>
      <c r="O2618" s="3">
        <f>O2617+Table1[[#This Row],[Hui Reply?]]</f>
        <v>637</v>
      </c>
      <c r="P2618" s="19">
        <f>INT(Table1[[#This Row],[post_time]])</f>
        <v>40396</v>
      </c>
      <c r="Q2618" s="3">
        <f>IF(Table1[[#This Row],[Hui Reply?]],VLOOKUP(Table1[[#This Row],[topic_id]],'All Topics Data'!$A$2:$E$1243,5,FALSE),0)</f>
        <v>0</v>
      </c>
      <c r="R2618" s="8">
        <f>Table1[[#This Row],[post_time]]+8/24</f>
        <v>40396.932754629634</v>
      </c>
      <c r="S2618" s="3">
        <f>IF(Table1[[#This Row],[post_position]]=1,0,SUMIFS($F$2:F2618,$H$2:H2618,Table1[[#This Row],[post_position]]-1,$C$2:C2618,Table1[[#This Row],[topic_id]]))</f>
        <v>40395.168495370373</v>
      </c>
    </row>
    <row r="2619" spans="1:19" x14ac:dyDescent="0.25">
      <c r="A2619" s="7">
        <v>2653</v>
      </c>
      <c r="B2619" s="7">
        <v>1</v>
      </c>
      <c r="C2619" s="7">
        <v>672</v>
      </c>
      <c r="D2619" s="7">
        <v>24</v>
      </c>
      <c r="F2619" s="8">
        <v>40396.59957175926</v>
      </c>
      <c r="G2619" s="7">
        <v>0</v>
      </c>
      <c r="H2619" s="7">
        <v>4</v>
      </c>
      <c r="I2619" s="7" t="b">
        <f t="shared" si="120"/>
        <v>1</v>
      </c>
      <c r="J2619" s="7" t="b">
        <f t="shared" si="121"/>
        <v>1</v>
      </c>
      <c r="K2619" s="7">
        <f t="shared" si="122"/>
        <v>1</v>
      </c>
      <c r="L2619" s="7">
        <f>WEEKDAY(Table1[[#This Row],[post_time]])</f>
        <v>6</v>
      </c>
      <c r="M2619" s="7">
        <f>VLOOKUP(Table1[[#This Row],[topic_id]],'All Topics Data'!$A$2:$I$1243,8,FALSE)</f>
        <v>40396.548611111109</v>
      </c>
      <c r="N2619" s="7">
        <f>Table1[[#This Row],[Hui Reply?]]*(Table1[[#This Row],[post_time]]-Table1[[#This Row],[timestamp of previous reply]])</f>
        <v>1.8344907410209998E-2</v>
      </c>
      <c r="O2619" s="3">
        <f>O2618+Table1[[#This Row],[Hui Reply?]]</f>
        <v>638</v>
      </c>
      <c r="P2619" s="19">
        <f>INT(Table1[[#This Row],[post_time]])</f>
        <v>40396</v>
      </c>
      <c r="Q2619" s="3" t="str">
        <f>IF(Table1[[#This Row],[Hui Reply?]],VLOOKUP(Table1[[#This Row],[topic_id]],'All Topics Data'!$A$2:$E$1243,5,FALSE),0)</f>
        <v>jade</v>
      </c>
      <c r="R2619" s="8">
        <f>Table1[[#This Row],[post_time]]+8/24</f>
        <v>40396.932905092595</v>
      </c>
      <c r="S2619" s="3">
        <f>IF(Table1[[#This Row],[post_position]]=1,0,SUMIFS($F$2:F2619,$H$2:H2619,Table1[[#This Row],[post_position]]-1,$C$2:C2619,Table1[[#This Row],[topic_id]]))</f>
        <v>40396.581226851849</v>
      </c>
    </row>
    <row r="2620" spans="1:19" x14ac:dyDescent="0.25">
      <c r="A2620" s="7">
        <v>2654</v>
      </c>
      <c r="B2620" s="7">
        <v>1</v>
      </c>
      <c r="C2620" s="7">
        <v>672</v>
      </c>
      <c r="D2620" s="7">
        <v>6556</v>
      </c>
      <c r="F2620" s="8">
        <v>40396.657326388886</v>
      </c>
      <c r="G2620" s="7">
        <v>0</v>
      </c>
      <c r="H2620" s="7">
        <v>5</v>
      </c>
      <c r="I2620" s="7" t="b">
        <f t="shared" si="120"/>
        <v>0</v>
      </c>
      <c r="J2620" s="7" t="b">
        <f t="shared" si="121"/>
        <v>1</v>
      </c>
      <c r="K2620" s="7">
        <f t="shared" si="122"/>
        <v>0</v>
      </c>
      <c r="L2620" s="7">
        <f>WEEKDAY(Table1[[#This Row],[post_time]])</f>
        <v>6</v>
      </c>
      <c r="M2620" s="7">
        <f>VLOOKUP(Table1[[#This Row],[topic_id]],'All Topics Data'!$A$2:$I$1243,8,FALSE)</f>
        <v>40396.548611111109</v>
      </c>
      <c r="N2620" s="7">
        <f>Table1[[#This Row],[Hui Reply?]]*(Table1[[#This Row],[post_time]]-Table1[[#This Row],[timestamp of previous reply]])</f>
        <v>0</v>
      </c>
      <c r="O2620" s="3">
        <f>O2619+Table1[[#This Row],[Hui Reply?]]</f>
        <v>638</v>
      </c>
      <c r="P2620" s="19">
        <f>INT(Table1[[#This Row],[post_time]])</f>
        <v>40396</v>
      </c>
      <c r="Q2620" s="3">
        <f>IF(Table1[[#This Row],[Hui Reply?]],VLOOKUP(Table1[[#This Row],[topic_id]],'All Topics Data'!$A$2:$E$1243,5,FALSE),0)</f>
        <v>0</v>
      </c>
      <c r="R2620" s="8">
        <f>Table1[[#This Row],[post_time]]+8/24</f>
        <v>40396.990659722222</v>
      </c>
      <c r="S2620" s="3">
        <f>IF(Table1[[#This Row],[post_position]]=1,0,SUMIFS($F$2:F2620,$H$2:H2620,Table1[[#This Row],[post_position]]-1,$C$2:C2620,Table1[[#This Row],[topic_id]]))</f>
        <v>40396.59957175926</v>
      </c>
    </row>
    <row r="2621" spans="1:19" x14ac:dyDescent="0.25">
      <c r="A2621" s="7">
        <v>2655</v>
      </c>
      <c r="B2621" s="7">
        <v>1</v>
      </c>
      <c r="C2621" s="7">
        <v>673</v>
      </c>
      <c r="D2621" s="7">
        <v>6640</v>
      </c>
      <c r="E2621" s="2"/>
      <c r="F2621" s="8">
        <v>40396.690960648149</v>
      </c>
      <c r="G2621" s="7">
        <v>0</v>
      </c>
      <c r="H2621" s="7">
        <v>1</v>
      </c>
      <c r="I2621" s="7" t="b">
        <f t="shared" si="120"/>
        <v>0</v>
      </c>
      <c r="J2621" s="7" t="b">
        <f t="shared" si="121"/>
        <v>0</v>
      </c>
      <c r="K2621" s="7">
        <f t="shared" si="122"/>
        <v>0</v>
      </c>
      <c r="L2621" s="7">
        <f>WEEKDAY(Table1[[#This Row],[post_time]])</f>
        <v>6</v>
      </c>
      <c r="M2621" s="7">
        <f>VLOOKUP(Table1[[#This Row],[topic_id]],'All Topics Data'!$A$2:$I$1243,8,FALSE)</f>
        <v>40396.69027777778</v>
      </c>
      <c r="N2621" s="7">
        <f>Table1[[#This Row],[Hui Reply?]]*(Table1[[#This Row],[post_time]]-Table1[[#This Row],[timestamp of previous reply]])</f>
        <v>0</v>
      </c>
      <c r="O2621" s="3">
        <f>O2620+Table1[[#This Row],[Hui Reply?]]</f>
        <v>638</v>
      </c>
      <c r="P2621" s="19">
        <f>INT(Table1[[#This Row],[post_time]])</f>
        <v>40396</v>
      </c>
      <c r="Q2621" s="3">
        <f>IF(Table1[[#This Row],[Hui Reply?]],VLOOKUP(Table1[[#This Row],[topic_id]],'All Topics Data'!$A$2:$E$1243,5,FALSE),0)</f>
        <v>0</v>
      </c>
      <c r="R2621" s="8">
        <f>Table1[[#This Row],[post_time]]+8/24</f>
        <v>40397.024293981485</v>
      </c>
      <c r="S2621" s="3">
        <f>IF(Table1[[#This Row],[post_position]]=1,0,SUMIFS($F$2:F2621,$H$2:H2621,Table1[[#This Row],[post_position]]-1,$C$2:C2621,Table1[[#This Row],[topic_id]]))</f>
        <v>0</v>
      </c>
    </row>
    <row r="2622" spans="1:19" x14ac:dyDescent="0.25">
      <c r="A2622" s="7">
        <v>2656</v>
      </c>
      <c r="B2622" s="7">
        <v>1</v>
      </c>
      <c r="C2622" s="7">
        <v>674</v>
      </c>
      <c r="D2622" s="7">
        <v>6634</v>
      </c>
      <c r="E2622" s="2"/>
      <c r="F2622" s="8">
        <v>40396.815520833334</v>
      </c>
      <c r="G2622" s="7">
        <v>0</v>
      </c>
      <c r="H2622" s="7">
        <v>1</v>
      </c>
      <c r="I2622" s="7" t="b">
        <f t="shared" si="120"/>
        <v>0</v>
      </c>
      <c r="J2622" s="7" t="b">
        <f t="shared" si="121"/>
        <v>0</v>
      </c>
      <c r="K2622" s="7">
        <f t="shared" si="122"/>
        <v>0</v>
      </c>
      <c r="L2622" s="7">
        <f>WEEKDAY(Table1[[#This Row],[post_time]])</f>
        <v>6</v>
      </c>
      <c r="M2622" s="7">
        <f>VLOOKUP(Table1[[#This Row],[topic_id]],'All Topics Data'!$A$2:$I$1243,8,FALSE)</f>
        <v>40396.81527777778</v>
      </c>
      <c r="N2622" s="7">
        <f>Table1[[#This Row],[Hui Reply?]]*(Table1[[#This Row],[post_time]]-Table1[[#This Row],[timestamp of previous reply]])</f>
        <v>0</v>
      </c>
      <c r="O2622" s="3">
        <f>O2621+Table1[[#This Row],[Hui Reply?]]</f>
        <v>638</v>
      </c>
      <c r="P2622" s="19">
        <f>INT(Table1[[#This Row],[post_time]])</f>
        <v>40396</v>
      </c>
      <c r="Q2622" s="3">
        <f>IF(Table1[[#This Row],[Hui Reply?]],VLOOKUP(Table1[[#This Row],[topic_id]],'All Topics Data'!$A$2:$E$1243,5,FALSE),0)</f>
        <v>0</v>
      </c>
      <c r="R2622" s="8">
        <f>Table1[[#This Row],[post_time]]+8/24</f>
        <v>40397.148854166669</v>
      </c>
      <c r="S2622" s="3">
        <f>IF(Table1[[#This Row],[post_position]]=1,0,SUMIFS($F$2:F2622,$H$2:H2622,Table1[[#This Row],[post_position]]-1,$C$2:C2622,Table1[[#This Row],[topic_id]]))</f>
        <v>0</v>
      </c>
    </row>
    <row r="2623" spans="1:19" x14ac:dyDescent="0.25">
      <c r="A2623" s="7">
        <v>2657</v>
      </c>
      <c r="B2623" s="7">
        <v>1</v>
      </c>
      <c r="C2623" s="7">
        <v>651</v>
      </c>
      <c r="D2623" s="7">
        <v>6634</v>
      </c>
      <c r="F2623" s="8">
        <v>40396.822662037041</v>
      </c>
      <c r="G2623" s="7">
        <v>0</v>
      </c>
      <c r="H2623" s="7">
        <v>15</v>
      </c>
      <c r="I2623" s="7" t="b">
        <f t="shared" si="120"/>
        <v>0</v>
      </c>
      <c r="J2623" s="7" t="b">
        <f t="shared" si="121"/>
        <v>1</v>
      </c>
      <c r="K2623" s="7">
        <f t="shared" si="122"/>
        <v>0</v>
      </c>
      <c r="L2623" s="7">
        <f>WEEKDAY(Table1[[#This Row],[post_time]])</f>
        <v>6</v>
      </c>
      <c r="M2623" s="7">
        <f>VLOOKUP(Table1[[#This Row],[topic_id]],'All Topics Data'!$A$2:$I$1243,8,FALSE)</f>
        <v>40389.557638888888</v>
      </c>
      <c r="N2623" s="7">
        <f>Table1[[#This Row],[Hui Reply?]]*(Table1[[#This Row],[post_time]]-Table1[[#This Row],[timestamp of previous reply]])</f>
        <v>0</v>
      </c>
      <c r="O2623" s="3">
        <f>O2622+Table1[[#This Row],[Hui Reply?]]</f>
        <v>638</v>
      </c>
      <c r="P2623" s="19">
        <f>INT(Table1[[#This Row],[post_time]])</f>
        <v>40396</v>
      </c>
      <c r="Q2623" s="3">
        <f>IF(Table1[[#This Row],[Hui Reply?]],VLOOKUP(Table1[[#This Row],[topic_id]],'All Topics Data'!$A$2:$E$1243,5,FALSE),0)</f>
        <v>0</v>
      </c>
      <c r="R2623" s="8">
        <f>Table1[[#This Row],[post_time]]+8/24</f>
        <v>40397.155995370376</v>
      </c>
      <c r="S2623" s="3">
        <f>IF(Table1[[#This Row],[post_position]]=1,0,SUMIFS($F$2:F2623,$H$2:H2623,Table1[[#This Row],[post_position]]-1,$C$2:C2623,Table1[[#This Row],[topic_id]]))</f>
        <v>40394.611284722225</v>
      </c>
    </row>
    <row r="2624" spans="1:19" x14ac:dyDescent="0.25">
      <c r="A2624" s="7">
        <v>2658</v>
      </c>
      <c r="B2624" s="7">
        <v>1</v>
      </c>
      <c r="C2624" s="7">
        <v>674</v>
      </c>
      <c r="D2624" s="7">
        <v>24</v>
      </c>
      <c r="E2624" s="2"/>
      <c r="F2624" s="8">
        <v>40397.087037037039</v>
      </c>
      <c r="G2624" s="7">
        <v>0</v>
      </c>
      <c r="H2624" s="7">
        <v>2</v>
      </c>
      <c r="I2624" s="7" t="b">
        <f t="shared" si="120"/>
        <v>1</v>
      </c>
      <c r="J2624" s="7" t="b">
        <f t="shared" si="121"/>
        <v>1</v>
      </c>
      <c r="K2624" s="7">
        <f t="shared" si="122"/>
        <v>1</v>
      </c>
      <c r="L2624" s="7">
        <f>WEEKDAY(Table1[[#This Row],[post_time]])</f>
        <v>7</v>
      </c>
      <c r="M2624" s="7">
        <f>VLOOKUP(Table1[[#This Row],[topic_id]],'All Topics Data'!$A$2:$I$1243,8,FALSE)</f>
        <v>40396.81527777778</v>
      </c>
      <c r="N2624" s="7">
        <f>Table1[[#This Row],[Hui Reply?]]*(Table1[[#This Row],[post_time]]-Table1[[#This Row],[timestamp of previous reply]])</f>
        <v>0.27151620370568708</v>
      </c>
      <c r="O2624" s="3">
        <f>O2623+Table1[[#This Row],[Hui Reply?]]</f>
        <v>639</v>
      </c>
      <c r="P2624" s="19">
        <f>INT(Table1[[#This Row],[post_time]])</f>
        <v>40397</v>
      </c>
      <c r="Q2624" s="3" t="str">
        <f>IF(Table1[[#This Row],[Hui Reply?]],VLOOKUP(Table1[[#This Row],[topic_id]],'All Topics Data'!$A$2:$E$1243,5,FALSE),0)</f>
        <v>tpheath</v>
      </c>
      <c r="R2624" s="8">
        <f>Table1[[#This Row],[post_time]]+8/24</f>
        <v>40397.420370370375</v>
      </c>
      <c r="S2624" s="3">
        <f>IF(Table1[[#This Row],[post_position]]=1,0,SUMIFS($F$2:F2624,$H$2:H2624,Table1[[#This Row],[post_position]]-1,$C$2:C2624,Table1[[#This Row],[topic_id]]))</f>
        <v>40396.815520833334</v>
      </c>
    </row>
    <row r="2625" spans="1:19" x14ac:dyDescent="0.25">
      <c r="A2625" s="7">
        <v>2659</v>
      </c>
      <c r="B2625" s="7">
        <v>1</v>
      </c>
      <c r="C2625" s="7">
        <v>674</v>
      </c>
      <c r="D2625" s="7">
        <v>6634</v>
      </c>
      <c r="E2625" s="2"/>
      <c r="F2625" s="8">
        <v>40397.179074074076</v>
      </c>
      <c r="G2625" s="7">
        <v>0</v>
      </c>
      <c r="H2625" s="7">
        <v>3</v>
      </c>
      <c r="I2625" s="7" t="b">
        <f t="shared" si="120"/>
        <v>0</v>
      </c>
      <c r="J2625" s="7" t="b">
        <f t="shared" si="121"/>
        <v>1</v>
      </c>
      <c r="K2625" s="7">
        <f t="shared" si="122"/>
        <v>0</v>
      </c>
      <c r="L2625" s="7">
        <f>WEEKDAY(Table1[[#This Row],[post_time]])</f>
        <v>7</v>
      </c>
      <c r="M2625" s="7">
        <f>VLOOKUP(Table1[[#This Row],[topic_id]],'All Topics Data'!$A$2:$I$1243,8,FALSE)</f>
        <v>40396.81527777778</v>
      </c>
      <c r="N2625" s="7">
        <f>Table1[[#This Row],[Hui Reply?]]*(Table1[[#This Row],[post_time]]-Table1[[#This Row],[timestamp of previous reply]])</f>
        <v>0</v>
      </c>
      <c r="O2625" s="3">
        <f>O2624+Table1[[#This Row],[Hui Reply?]]</f>
        <v>639</v>
      </c>
      <c r="P2625" s="19">
        <f>INT(Table1[[#This Row],[post_time]])</f>
        <v>40397</v>
      </c>
      <c r="Q2625" s="3">
        <f>IF(Table1[[#This Row],[Hui Reply?]],VLOOKUP(Table1[[#This Row],[topic_id]],'All Topics Data'!$A$2:$E$1243,5,FALSE),0)</f>
        <v>0</v>
      </c>
      <c r="R2625" s="8">
        <f>Table1[[#This Row],[post_time]]+8/24</f>
        <v>40397.512407407412</v>
      </c>
      <c r="S2625" s="3">
        <f>IF(Table1[[#This Row],[post_position]]=1,0,SUMIFS($F$2:F2625,$H$2:H2625,Table1[[#This Row],[post_position]]-1,$C$2:C2625,Table1[[#This Row],[topic_id]]))</f>
        <v>40397.087037037039</v>
      </c>
    </row>
    <row r="2626" spans="1:19" x14ac:dyDescent="0.25">
      <c r="A2626" s="7">
        <v>2660</v>
      </c>
      <c r="B2626" s="7">
        <v>1</v>
      </c>
      <c r="C2626" s="7">
        <v>674</v>
      </c>
      <c r="D2626" s="7">
        <v>24</v>
      </c>
      <c r="F2626" s="8">
        <v>40397.211516203701</v>
      </c>
      <c r="G2626" s="7">
        <v>0</v>
      </c>
      <c r="H2626" s="7">
        <v>4</v>
      </c>
      <c r="I2626" s="7" t="b">
        <f t="shared" si="120"/>
        <v>1</v>
      </c>
      <c r="J2626" s="7" t="b">
        <f t="shared" si="121"/>
        <v>1</v>
      </c>
      <c r="K2626" s="7">
        <f t="shared" si="122"/>
        <v>1</v>
      </c>
      <c r="L2626" s="7">
        <f>WEEKDAY(Table1[[#This Row],[post_time]])</f>
        <v>7</v>
      </c>
      <c r="M2626" s="7">
        <f>VLOOKUP(Table1[[#This Row],[topic_id]],'All Topics Data'!$A$2:$I$1243,8,FALSE)</f>
        <v>40396.81527777778</v>
      </c>
      <c r="N2626" s="7">
        <f>Table1[[#This Row],[Hui Reply?]]*(Table1[[#This Row],[post_time]]-Table1[[#This Row],[timestamp of previous reply]])</f>
        <v>3.2442129624541849E-2</v>
      </c>
      <c r="O2626" s="3">
        <f>O2625+Table1[[#This Row],[Hui Reply?]]</f>
        <v>640</v>
      </c>
      <c r="P2626" s="19">
        <f>INT(Table1[[#This Row],[post_time]])</f>
        <v>40397</v>
      </c>
      <c r="Q2626" s="3" t="str">
        <f>IF(Table1[[#This Row],[Hui Reply?]],VLOOKUP(Table1[[#This Row],[topic_id]],'All Topics Data'!$A$2:$E$1243,5,FALSE),0)</f>
        <v>tpheath</v>
      </c>
      <c r="R2626" s="8">
        <f>Table1[[#This Row],[post_time]]+8/24</f>
        <v>40397.544849537036</v>
      </c>
      <c r="S2626" s="3">
        <f>IF(Table1[[#This Row],[post_position]]=1,0,SUMIFS($F$2:F2626,$H$2:H2626,Table1[[#This Row],[post_position]]-1,$C$2:C2626,Table1[[#This Row],[topic_id]]))</f>
        <v>40397.179074074076</v>
      </c>
    </row>
    <row r="2627" spans="1:19" x14ac:dyDescent="0.25">
      <c r="A2627" s="7">
        <v>2661</v>
      </c>
      <c r="B2627" s="7">
        <v>1</v>
      </c>
      <c r="C2627" s="7">
        <v>664</v>
      </c>
      <c r="D2627" s="7">
        <v>5408</v>
      </c>
      <c r="F2627" s="8">
        <v>40397.601423611108</v>
      </c>
      <c r="G2627" s="7">
        <v>0</v>
      </c>
      <c r="H2627" s="7">
        <v>5</v>
      </c>
      <c r="I2627" s="7" t="b">
        <f t="shared" ref="I2627:I2690" si="123">(D2627=24)</f>
        <v>0</v>
      </c>
      <c r="J2627" s="7" t="b">
        <f t="shared" ref="J2627:J2690" si="124">H2627&gt;1</f>
        <v>1</v>
      </c>
      <c r="K2627" s="7">
        <f t="shared" ref="K2627:K2690" si="125">I2627*J2627</f>
        <v>0</v>
      </c>
      <c r="L2627" s="7">
        <f>WEEKDAY(Table1[[#This Row],[post_time]])</f>
        <v>7</v>
      </c>
      <c r="M2627" s="7">
        <f>VLOOKUP(Table1[[#This Row],[topic_id]],'All Topics Data'!$A$2:$I$1243,8,FALSE)</f>
        <v>40394.57916666667</v>
      </c>
      <c r="N2627" s="7">
        <f>Table1[[#This Row],[Hui Reply?]]*(Table1[[#This Row],[post_time]]-Table1[[#This Row],[timestamp of previous reply]])</f>
        <v>0</v>
      </c>
      <c r="O2627" s="3">
        <f>O2626+Table1[[#This Row],[Hui Reply?]]</f>
        <v>640</v>
      </c>
      <c r="P2627" s="19">
        <f>INT(Table1[[#This Row],[post_time]])</f>
        <v>40397</v>
      </c>
      <c r="Q2627" s="3">
        <f>IF(Table1[[#This Row],[Hui Reply?]],VLOOKUP(Table1[[#This Row],[topic_id]],'All Topics Data'!$A$2:$E$1243,5,FALSE),0)</f>
        <v>0</v>
      </c>
      <c r="R2627" s="8">
        <f>Table1[[#This Row],[post_time]]+8/24</f>
        <v>40397.934756944444</v>
      </c>
      <c r="S2627" s="3">
        <f>IF(Table1[[#This Row],[post_position]]=1,0,SUMIFS($F$2:F2627,$H$2:H2627,Table1[[#This Row],[post_position]]-1,$C$2:C2627,Table1[[#This Row],[topic_id]]))</f>
        <v>40396.599421296298</v>
      </c>
    </row>
    <row r="2628" spans="1:19" x14ac:dyDescent="0.25">
      <c r="A2628" s="7">
        <v>2662</v>
      </c>
      <c r="B2628" s="7">
        <v>1</v>
      </c>
      <c r="C2628" s="7">
        <v>675</v>
      </c>
      <c r="D2628" s="7">
        <v>6631</v>
      </c>
      <c r="F2628" s="8">
        <v>40398.284641203703</v>
      </c>
      <c r="G2628" s="7">
        <v>0</v>
      </c>
      <c r="H2628" s="7">
        <v>1</v>
      </c>
      <c r="I2628" s="7" t="b">
        <f t="shared" si="123"/>
        <v>0</v>
      </c>
      <c r="J2628" s="7" t="b">
        <f t="shared" si="124"/>
        <v>0</v>
      </c>
      <c r="K2628" s="7">
        <f t="shared" si="125"/>
        <v>0</v>
      </c>
      <c r="L2628" s="7">
        <f>WEEKDAY(Table1[[#This Row],[post_time]])</f>
        <v>1</v>
      </c>
      <c r="M2628" s="7">
        <f>VLOOKUP(Table1[[#This Row],[topic_id]],'All Topics Data'!$A$2:$I$1243,8,FALSE)</f>
        <v>40398.28402777778</v>
      </c>
      <c r="N2628" s="7">
        <f>Table1[[#This Row],[Hui Reply?]]*(Table1[[#This Row],[post_time]]-Table1[[#This Row],[timestamp of previous reply]])</f>
        <v>0</v>
      </c>
      <c r="O2628" s="3">
        <f>O2627+Table1[[#This Row],[Hui Reply?]]</f>
        <v>640</v>
      </c>
      <c r="P2628" s="19">
        <f>INT(Table1[[#This Row],[post_time]])</f>
        <v>40398</v>
      </c>
      <c r="Q2628" s="3">
        <f>IF(Table1[[#This Row],[Hui Reply?]],VLOOKUP(Table1[[#This Row],[topic_id]],'All Topics Data'!$A$2:$E$1243,5,FALSE),0)</f>
        <v>0</v>
      </c>
      <c r="R2628" s="8">
        <f>Table1[[#This Row],[post_time]]+8/24</f>
        <v>40398.617974537039</v>
      </c>
      <c r="S2628" s="3">
        <f>IF(Table1[[#This Row],[post_position]]=1,0,SUMIFS($F$2:F2628,$H$2:H2628,Table1[[#This Row],[post_position]]-1,$C$2:C2628,Table1[[#This Row],[topic_id]]))</f>
        <v>0</v>
      </c>
    </row>
    <row r="2629" spans="1:19" x14ac:dyDescent="0.25">
      <c r="A2629" s="7">
        <v>2663</v>
      </c>
      <c r="B2629" s="7">
        <v>1</v>
      </c>
      <c r="C2629" s="7">
        <v>675</v>
      </c>
      <c r="D2629" s="7">
        <v>2865</v>
      </c>
      <c r="F2629" s="8">
        <v>40398.362083333333</v>
      </c>
      <c r="G2629" s="7">
        <v>0</v>
      </c>
      <c r="H2629" s="7">
        <v>2</v>
      </c>
      <c r="I2629" s="7" t="b">
        <f t="shared" si="123"/>
        <v>0</v>
      </c>
      <c r="J2629" s="7" t="b">
        <f t="shared" si="124"/>
        <v>1</v>
      </c>
      <c r="K2629" s="7">
        <f t="shared" si="125"/>
        <v>0</v>
      </c>
      <c r="L2629" s="7">
        <f>WEEKDAY(Table1[[#This Row],[post_time]])</f>
        <v>1</v>
      </c>
      <c r="M2629" s="7">
        <f>VLOOKUP(Table1[[#This Row],[topic_id]],'All Topics Data'!$A$2:$I$1243,8,FALSE)</f>
        <v>40398.28402777778</v>
      </c>
      <c r="N2629" s="7">
        <f>Table1[[#This Row],[Hui Reply?]]*(Table1[[#This Row],[post_time]]-Table1[[#This Row],[timestamp of previous reply]])</f>
        <v>0</v>
      </c>
      <c r="O2629" s="3">
        <f>O2628+Table1[[#This Row],[Hui Reply?]]</f>
        <v>640</v>
      </c>
      <c r="P2629" s="19">
        <f>INT(Table1[[#This Row],[post_time]])</f>
        <v>40398</v>
      </c>
      <c r="Q2629" s="3">
        <f>IF(Table1[[#This Row],[Hui Reply?]],VLOOKUP(Table1[[#This Row],[topic_id]],'All Topics Data'!$A$2:$E$1243,5,FALSE),0)</f>
        <v>0</v>
      </c>
      <c r="R2629" s="8">
        <f>Table1[[#This Row],[post_time]]+8/24</f>
        <v>40398.695416666669</v>
      </c>
      <c r="S2629" s="3">
        <f>IF(Table1[[#This Row],[post_position]]=1,0,SUMIFS($F$2:F2629,$H$2:H2629,Table1[[#This Row],[post_position]]-1,$C$2:C2629,Table1[[#This Row],[topic_id]]))</f>
        <v>40398.284641203703</v>
      </c>
    </row>
    <row r="2630" spans="1:19" x14ac:dyDescent="0.25">
      <c r="A2630" s="7">
        <v>2664</v>
      </c>
      <c r="B2630" s="7">
        <v>1</v>
      </c>
      <c r="C2630" s="7">
        <v>676</v>
      </c>
      <c r="D2630" s="7">
        <v>6642</v>
      </c>
      <c r="F2630" s="8">
        <v>40398.574999999997</v>
      </c>
      <c r="G2630" s="7">
        <v>0</v>
      </c>
      <c r="H2630" s="7">
        <v>1</v>
      </c>
      <c r="I2630" s="7" t="b">
        <f t="shared" si="123"/>
        <v>0</v>
      </c>
      <c r="J2630" s="7" t="b">
        <f t="shared" si="124"/>
        <v>0</v>
      </c>
      <c r="K2630" s="7">
        <f t="shared" si="125"/>
        <v>0</v>
      </c>
      <c r="L2630" s="7">
        <f>WEEKDAY(Table1[[#This Row],[post_time]])</f>
        <v>1</v>
      </c>
      <c r="M2630" s="7">
        <f>VLOOKUP(Table1[[#This Row],[topic_id]],'All Topics Data'!$A$2:$I$1243,8,FALSE)</f>
        <v>40398.574999999997</v>
      </c>
      <c r="N2630" s="7">
        <f>Table1[[#This Row],[Hui Reply?]]*(Table1[[#This Row],[post_time]]-Table1[[#This Row],[timestamp of previous reply]])</f>
        <v>0</v>
      </c>
      <c r="O2630" s="3">
        <f>O2629+Table1[[#This Row],[Hui Reply?]]</f>
        <v>640</v>
      </c>
      <c r="P2630" s="19">
        <f>INT(Table1[[#This Row],[post_time]])</f>
        <v>40398</v>
      </c>
      <c r="Q2630" s="3">
        <f>IF(Table1[[#This Row],[Hui Reply?]],VLOOKUP(Table1[[#This Row],[topic_id]],'All Topics Data'!$A$2:$E$1243,5,FALSE),0)</f>
        <v>0</v>
      </c>
      <c r="R2630" s="8">
        <f>Table1[[#This Row],[post_time]]+8/24</f>
        <v>40398.908333333333</v>
      </c>
      <c r="S2630" s="3">
        <f>IF(Table1[[#This Row],[post_position]]=1,0,SUMIFS($F$2:F2630,$H$2:H2630,Table1[[#This Row],[post_position]]-1,$C$2:C2630,Table1[[#This Row],[topic_id]]))</f>
        <v>0</v>
      </c>
    </row>
    <row r="2631" spans="1:19" x14ac:dyDescent="0.25">
      <c r="A2631" s="7">
        <v>2665</v>
      </c>
      <c r="B2631" s="7">
        <v>1</v>
      </c>
      <c r="C2631" s="7">
        <v>676</v>
      </c>
      <c r="D2631" s="7">
        <v>1</v>
      </c>
      <c r="F2631" s="8">
        <v>40399.051296296297</v>
      </c>
      <c r="G2631" s="7">
        <v>0</v>
      </c>
      <c r="H2631" s="7">
        <v>2</v>
      </c>
      <c r="I2631" s="7" t="b">
        <f t="shared" si="123"/>
        <v>0</v>
      </c>
      <c r="J2631" s="7" t="b">
        <f t="shared" si="124"/>
        <v>1</v>
      </c>
      <c r="K2631" s="7">
        <f t="shared" si="125"/>
        <v>0</v>
      </c>
      <c r="L2631" s="7">
        <f>WEEKDAY(Table1[[#This Row],[post_time]])</f>
        <v>2</v>
      </c>
      <c r="M2631" s="7">
        <f>VLOOKUP(Table1[[#This Row],[topic_id]],'All Topics Data'!$A$2:$I$1243,8,FALSE)</f>
        <v>40398.574999999997</v>
      </c>
      <c r="N2631" s="7">
        <f>Table1[[#This Row],[Hui Reply?]]*(Table1[[#This Row],[post_time]]-Table1[[#This Row],[timestamp of previous reply]])</f>
        <v>0</v>
      </c>
      <c r="O2631" s="3">
        <f>O2630+Table1[[#This Row],[Hui Reply?]]</f>
        <v>640</v>
      </c>
      <c r="P2631" s="19">
        <f>INT(Table1[[#This Row],[post_time]])</f>
        <v>40399</v>
      </c>
      <c r="Q2631" s="3">
        <f>IF(Table1[[#This Row],[Hui Reply?]],VLOOKUP(Table1[[#This Row],[topic_id]],'All Topics Data'!$A$2:$E$1243,5,FALSE),0)</f>
        <v>0</v>
      </c>
      <c r="R2631" s="8">
        <f>Table1[[#This Row],[post_time]]+8/24</f>
        <v>40399.384629629632</v>
      </c>
      <c r="S2631" s="3">
        <f>IF(Table1[[#This Row],[post_position]]=1,0,SUMIFS($F$2:F2631,$H$2:H2631,Table1[[#This Row],[post_position]]-1,$C$2:C2631,Table1[[#This Row],[topic_id]]))</f>
        <v>40398.574999999997</v>
      </c>
    </row>
    <row r="2632" spans="1:19" x14ac:dyDescent="0.25">
      <c r="A2632" s="7">
        <v>2666</v>
      </c>
      <c r="B2632" s="7">
        <v>1</v>
      </c>
      <c r="C2632" s="7">
        <v>651</v>
      </c>
      <c r="D2632" s="7">
        <v>28</v>
      </c>
      <c r="F2632" s="8">
        <v>40399.340196759258</v>
      </c>
      <c r="G2632" s="7">
        <v>0</v>
      </c>
      <c r="H2632" s="7">
        <v>16</v>
      </c>
      <c r="I2632" s="7" t="b">
        <f t="shared" si="123"/>
        <v>0</v>
      </c>
      <c r="J2632" s="7" t="b">
        <f t="shared" si="124"/>
        <v>1</v>
      </c>
      <c r="K2632" s="7">
        <f t="shared" si="125"/>
        <v>0</v>
      </c>
      <c r="L2632" s="7">
        <f>WEEKDAY(Table1[[#This Row],[post_time]])</f>
        <v>2</v>
      </c>
      <c r="M2632" s="7">
        <f>VLOOKUP(Table1[[#This Row],[topic_id]],'All Topics Data'!$A$2:$I$1243,8,FALSE)</f>
        <v>40389.557638888888</v>
      </c>
      <c r="N2632" s="7">
        <f>Table1[[#This Row],[Hui Reply?]]*(Table1[[#This Row],[post_time]]-Table1[[#This Row],[timestamp of previous reply]])</f>
        <v>0</v>
      </c>
      <c r="O2632" s="3">
        <f>O2631+Table1[[#This Row],[Hui Reply?]]</f>
        <v>640</v>
      </c>
      <c r="P2632" s="19">
        <f>INT(Table1[[#This Row],[post_time]])</f>
        <v>40399</v>
      </c>
      <c r="Q2632" s="3">
        <f>IF(Table1[[#This Row],[Hui Reply?]],VLOOKUP(Table1[[#This Row],[topic_id]],'All Topics Data'!$A$2:$E$1243,5,FALSE),0)</f>
        <v>0</v>
      </c>
      <c r="R2632" s="8">
        <f>Table1[[#This Row],[post_time]]+8/24</f>
        <v>40399.673530092594</v>
      </c>
      <c r="S2632" s="3">
        <f>IF(Table1[[#This Row],[post_position]]=1,0,SUMIFS($F$2:F2632,$H$2:H2632,Table1[[#This Row],[post_position]]-1,$C$2:C2632,Table1[[#This Row],[topic_id]]))</f>
        <v>40396.822662037041</v>
      </c>
    </row>
    <row r="2633" spans="1:19" x14ac:dyDescent="0.25">
      <c r="A2633" s="7">
        <v>2667</v>
      </c>
      <c r="B2633" s="7">
        <v>1</v>
      </c>
      <c r="C2633" s="7">
        <v>677</v>
      </c>
      <c r="D2633" s="7">
        <v>6645</v>
      </c>
      <c r="F2633" s="8">
        <v>40399.428703703707</v>
      </c>
      <c r="G2633" s="7">
        <v>0</v>
      </c>
      <c r="H2633" s="7">
        <v>1</v>
      </c>
      <c r="I2633" s="7" t="b">
        <f t="shared" si="123"/>
        <v>0</v>
      </c>
      <c r="J2633" s="7" t="b">
        <f t="shared" si="124"/>
        <v>0</v>
      </c>
      <c r="K2633" s="7">
        <f t="shared" si="125"/>
        <v>0</v>
      </c>
      <c r="L2633" s="7">
        <f>WEEKDAY(Table1[[#This Row],[post_time]])</f>
        <v>2</v>
      </c>
      <c r="M2633" s="7">
        <f>VLOOKUP(Table1[[#This Row],[topic_id]],'All Topics Data'!$A$2:$I$1243,8,FALSE)</f>
        <v>40399.428472222222</v>
      </c>
      <c r="N2633" s="7">
        <f>Table1[[#This Row],[Hui Reply?]]*(Table1[[#This Row],[post_time]]-Table1[[#This Row],[timestamp of previous reply]])</f>
        <v>0</v>
      </c>
      <c r="O2633" s="3">
        <f>O2632+Table1[[#This Row],[Hui Reply?]]</f>
        <v>640</v>
      </c>
      <c r="P2633" s="19">
        <f>INT(Table1[[#This Row],[post_time]])</f>
        <v>40399</v>
      </c>
      <c r="Q2633" s="3">
        <f>IF(Table1[[#This Row],[Hui Reply?]],VLOOKUP(Table1[[#This Row],[topic_id]],'All Topics Data'!$A$2:$E$1243,5,FALSE),0)</f>
        <v>0</v>
      </c>
      <c r="R2633" s="8">
        <f>Table1[[#This Row],[post_time]]+8/24</f>
        <v>40399.762037037042</v>
      </c>
      <c r="S2633" s="3">
        <f>IF(Table1[[#This Row],[post_position]]=1,0,SUMIFS($F$2:F2633,$H$2:H2633,Table1[[#This Row],[post_position]]-1,$C$2:C2633,Table1[[#This Row],[topic_id]]))</f>
        <v>0</v>
      </c>
    </row>
    <row r="2634" spans="1:19" x14ac:dyDescent="0.25">
      <c r="A2634" s="7">
        <v>2668</v>
      </c>
      <c r="B2634" s="7">
        <v>1</v>
      </c>
      <c r="C2634" s="7">
        <v>677</v>
      </c>
      <c r="D2634" s="7">
        <v>24</v>
      </c>
      <c r="E2634" s="2"/>
      <c r="F2634" s="8">
        <v>40399.467106481483</v>
      </c>
      <c r="G2634" s="7">
        <v>0</v>
      </c>
      <c r="H2634" s="7">
        <v>2</v>
      </c>
      <c r="I2634" s="7" t="b">
        <f t="shared" si="123"/>
        <v>1</v>
      </c>
      <c r="J2634" s="7" t="b">
        <f t="shared" si="124"/>
        <v>1</v>
      </c>
      <c r="K2634" s="7">
        <f t="shared" si="125"/>
        <v>1</v>
      </c>
      <c r="L2634" s="7">
        <f>WEEKDAY(Table1[[#This Row],[post_time]])</f>
        <v>2</v>
      </c>
      <c r="M2634" s="7">
        <f>VLOOKUP(Table1[[#This Row],[topic_id]],'All Topics Data'!$A$2:$I$1243,8,FALSE)</f>
        <v>40399.428472222222</v>
      </c>
      <c r="N2634" s="7">
        <f>Table1[[#This Row],[Hui Reply?]]*(Table1[[#This Row],[post_time]]-Table1[[#This Row],[timestamp of previous reply]])</f>
        <v>3.8402777776354924E-2</v>
      </c>
      <c r="O2634" s="3">
        <f>O2633+Table1[[#This Row],[Hui Reply?]]</f>
        <v>641</v>
      </c>
      <c r="P2634" s="19">
        <f>INT(Table1[[#This Row],[post_time]])</f>
        <v>40399</v>
      </c>
      <c r="Q2634" s="3" t="str">
        <f>IF(Table1[[#This Row],[Hui Reply?]],VLOOKUP(Table1[[#This Row],[topic_id]],'All Topics Data'!$A$2:$E$1243,5,FALSE),0)</f>
        <v>Ulrik Willemoes</v>
      </c>
      <c r="R2634" s="8">
        <f>Table1[[#This Row],[post_time]]+8/24</f>
        <v>40399.800439814819</v>
      </c>
      <c r="S2634" s="3">
        <f>IF(Table1[[#This Row],[post_position]]=1,0,SUMIFS($F$2:F2634,$H$2:H2634,Table1[[#This Row],[post_position]]-1,$C$2:C2634,Table1[[#This Row],[topic_id]]))</f>
        <v>40399.428703703707</v>
      </c>
    </row>
    <row r="2635" spans="1:19" x14ac:dyDescent="0.25">
      <c r="A2635" s="7">
        <v>2669</v>
      </c>
      <c r="B2635" s="7">
        <v>1</v>
      </c>
      <c r="C2635" s="7">
        <v>678</v>
      </c>
      <c r="D2635" s="7">
        <v>6644</v>
      </c>
      <c r="E2635" s="2"/>
      <c r="F2635" s="8">
        <v>40399.510138888887</v>
      </c>
      <c r="G2635" s="7">
        <v>0</v>
      </c>
      <c r="H2635" s="7">
        <v>1</v>
      </c>
      <c r="I2635" s="7" t="b">
        <f t="shared" si="123"/>
        <v>0</v>
      </c>
      <c r="J2635" s="7" t="b">
        <f t="shared" si="124"/>
        <v>0</v>
      </c>
      <c r="K2635" s="7">
        <f t="shared" si="125"/>
        <v>0</v>
      </c>
      <c r="L2635" s="7">
        <f>WEEKDAY(Table1[[#This Row],[post_time]])</f>
        <v>2</v>
      </c>
      <c r="M2635" s="7">
        <f>VLOOKUP(Table1[[#This Row],[topic_id]],'All Topics Data'!$A$2:$I$1243,8,FALSE)</f>
        <v>40399.509722222225</v>
      </c>
      <c r="N2635" s="7">
        <f>Table1[[#This Row],[Hui Reply?]]*(Table1[[#This Row],[post_time]]-Table1[[#This Row],[timestamp of previous reply]])</f>
        <v>0</v>
      </c>
      <c r="O2635" s="3">
        <f>O2634+Table1[[#This Row],[Hui Reply?]]</f>
        <v>641</v>
      </c>
      <c r="P2635" s="19">
        <f>INT(Table1[[#This Row],[post_time]])</f>
        <v>40399</v>
      </c>
      <c r="Q2635" s="3">
        <f>IF(Table1[[#This Row],[Hui Reply?]],VLOOKUP(Table1[[#This Row],[topic_id]],'All Topics Data'!$A$2:$E$1243,5,FALSE),0)</f>
        <v>0</v>
      </c>
      <c r="R2635" s="8">
        <f>Table1[[#This Row],[post_time]]+8/24</f>
        <v>40399.843472222223</v>
      </c>
      <c r="S2635" s="3">
        <f>IF(Table1[[#This Row],[post_position]]=1,0,SUMIFS($F$2:F2635,$H$2:H2635,Table1[[#This Row],[post_position]]-1,$C$2:C2635,Table1[[#This Row],[topic_id]]))</f>
        <v>0</v>
      </c>
    </row>
    <row r="2636" spans="1:19" x14ac:dyDescent="0.25">
      <c r="A2636" s="7">
        <v>2670</v>
      </c>
      <c r="B2636" s="7">
        <v>1</v>
      </c>
      <c r="C2636" s="7">
        <v>676</v>
      </c>
      <c r="D2636" s="7">
        <v>6642</v>
      </c>
      <c r="E2636" s="2"/>
      <c r="F2636" s="8">
        <v>40399.530821759261</v>
      </c>
      <c r="G2636" s="7">
        <v>0</v>
      </c>
      <c r="H2636" s="7">
        <v>3</v>
      </c>
      <c r="I2636" s="7" t="b">
        <f t="shared" si="123"/>
        <v>0</v>
      </c>
      <c r="J2636" s="7" t="b">
        <f t="shared" si="124"/>
        <v>1</v>
      </c>
      <c r="K2636" s="7">
        <f t="shared" si="125"/>
        <v>0</v>
      </c>
      <c r="L2636" s="7">
        <f>WEEKDAY(Table1[[#This Row],[post_time]])</f>
        <v>2</v>
      </c>
      <c r="M2636" s="7">
        <f>VLOOKUP(Table1[[#This Row],[topic_id]],'All Topics Data'!$A$2:$I$1243,8,FALSE)</f>
        <v>40398.574999999997</v>
      </c>
      <c r="N2636" s="7">
        <f>Table1[[#This Row],[Hui Reply?]]*(Table1[[#This Row],[post_time]]-Table1[[#This Row],[timestamp of previous reply]])</f>
        <v>0</v>
      </c>
      <c r="O2636" s="3">
        <f>O2635+Table1[[#This Row],[Hui Reply?]]</f>
        <v>641</v>
      </c>
      <c r="P2636" s="19">
        <f>INT(Table1[[#This Row],[post_time]])</f>
        <v>40399</v>
      </c>
      <c r="Q2636" s="3">
        <f>IF(Table1[[#This Row],[Hui Reply?]],VLOOKUP(Table1[[#This Row],[topic_id]],'All Topics Data'!$A$2:$E$1243,5,FALSE),0)</f>
        <v>0</v>
      </c>
      <c r="R2636" s="8">
        <f>Table1[[#This Row],[post_time]]+8/24</f>
        <v>40399.864155092597</v>
      </c>
      <c r="S2636" s="3">
        <f>IF(Table1[[#This Row],[post_position]]=1,0,SUMIFS($F$2:F2636,$H$2:H2636,Table1[[#This Row],[post_position]]-1,$C$2:C2636,Table1[[#This Row],[topic_id]]))</f>
        <v>40399.051296296297</v>
      </c>
    </row>
    <row r="2637" spans="1:19" x14ac:dyDescent="0.25">
      <c r="A2637" s="7">
        <v>2671</v>
      </c>
      <c r="B2637" s="7">
        <v>1</v>
      </c>
      <c r="C2637" s="7">
        <v>677</v>
      </c>
      <c r="D2637" s="7">
        <v>6645</v>
      </c>
      <c r="F2637" s="8">
        <v>40399.592777777776</v>
      </c>
      <c r="G2637" s="7">
        <v>0</v>
      </c>
      <c r="H2637" s="7">
        <v>3</v>
      </c>
      <c r="I2637" s="7" t="b">
        <f t="shared" si="123"/>
        <v>0</v>
      </c>
      <c r="J2637" s="7" t="b">
        <f t="shared" si="124"/>
        <v>1</v>
      </c>
      <c r="K2637" s="7">
        <f t="shared" si="125"/>
        <v>0</v>
      </c>
      <c r="L2637" s="7">
        <f>WEEKDAY(Table1[[#This Row],[post_time]])</f>
        <v>2</v>
      </c>
      <c r="M2637" s="7">
        <f>VLOOKUP(Table1[[#This Row],[topic_id]],'All Topics Data'!$A$2:$I$1243,8,FALSE)</f>
        <v>40399.428472222222</v>
      </c>
      <c r="N2637" s="7">
        <f>Table1[[#This Row],[Hui Reply?]]*(Table1[[#This Row],[post_time]]-Table1[[#This Row],[timestamp of previous reply]])</f>
        <v>0</v>
      </c>
      <c r="O2637" s="3">
        <f>O2636+Table1[[#This Row],[Hui Reply?]]</f>
        <v>641</v>
      </c>
      <c r="P2637" s="19">
        <f>INT(Table1[[#This Row],[post_time]])</f>
        <v>40399</v>
      </c>
      <c r="Q2637" s="3">
        <f>IF(Table1[[#This Row],[Hui Reply?]],VLOOKUP(Table1[[#This Row],[topic_id]],'All Topics Data'!$A$2:$E$1243,5,FALSE),0)</f>
        <v>0</v>
      </c>
      <c r="R2637" s="8">
        <f>Table1[[#This Row],[post_time]]+8/24</f>
        <v>40399.926111111112</v>
      </c>
      <c r="S2637" s="3">
        <f>IF(Table1[[#This Row],[post_position]]=1,0,SUMIFS($F$2:F2637,$H$2:H2637,Table1[[#This Row],[post_position]]-1,$C$2:C2637,Table1[[#This Row],[topic_id]]))</f>
        <v>40399.467106481483</v>
      </c>
    </row>
    <row r="2638" spans="1:19" x14ac:dyDescent="0.25">
      <c r="A2638" s="7">
        <v>2672</v>
      </c>
      <c r="B2638" s="7">
        <v>1</v>
      </c>
      <c r="C2638" s="7">
        <v>674</v>
      </c>
      <c r="D2638" s="7">
        <v>6634</v>
      </c>
      <c r="F2638" s="8">
        <v>40399.61886574074</v>
      </c>
      <c r="G2638" s="7">
        <v>0</v>
      </c>
      <c r="H2638" s="7">
        <v>5</v>
      </c>
      <c r="I2638" s="7" t="b">
        <f t="shared" si="123"/>
        <v>0</v>
      </c>
      <c r="J2638" s="7" t="b">
        <f t="shared" si="124"/>
        <v>1</v>
      </c>
      <c r="K2638" s="7">
        <f t="shared" si="125"/>
        <v>0</v>
      </c>
      <c r="L2638" s="7">
        <f>WEEKDAY(Table1[[#This Row],[post_time]])</f>
        <v>2</v>
      </c>
      <c r="M2638" s="7">
        <f>VLOOKUP(Table1[[#This Row],[topic_id]],'All Topics Data'!$A$2:$I$1243,8,FALSE)</f>
        <v>40396.81527777778</v>
      </c>
      <c r="N2638" s="7">
        <f>Table1[[#This Row],[Hui Reply?]]*(Table1[[#This Row],[post_time]]-Table1[[#This Row],[timestamp of previous reply]])</f>
        <v>0</v>
      </c>
      <c r="O2638" s="3">
        <f>O2637+Table1[[#This Row],[Hui Reply?]]</f>
        <v>641</v>
      </c>
      <c r="P2638" s="19">
        <f>INT(Table1[[#This Row],[post_time]])</f>
        <v>40399</v>
      </c>
      <c r="Q2638" s="3">
        <f>IF(Table1[[#This Row],[Hui Reply?]],VLOOKUP(Table1[[#This Row],[topic_id]],'All Topics Data'!$A$2:$E$1243,5,FALSE),0)</f>
        <v>0</v>
      </c>
      <c r="R2638" s="8">
        <f>Table1[[#This Row],[post_time]]+8/24</f>
        <v>40399.952199074076</v>
      </c>
      <c r="S2638" s="3">
        <f>IF(Table1[[#This Row],[post_position]]=1,0,SUMIFS($F$2:F2638,$H$2:H2638,Table1[[#This Row],[post_position]]-1,$C$2:C2638,Table1[[#This Row],[topic_id]]))</f>
        <v>40397.211516203701</v>
      </c>
    </row>
    <row r="2639" spans="1:19" x14ac:dyDescent="0.25">
      <c r="A2639" s="7">
        <v>2673</v>
      </c>
      <c r="B2639" s="7">
        <v>1</v>
      </c>
      <c r="C2639" s="7">
        <v>674</v>
      </c>
      <c r="D2639" s="7">
        <v>24</v>
      </c>
      <c r="F2639" s="8">
        <v>40399.976967592593</v>
      </c>
      <c r="G2639" s="7">
        <v>0</v>
      </c>
      <c r="H2639" s="7">
        <v>6</v>
      </c>
      <c r="I2639" s="7" t="b">
        <f t="shared" si="123"/>
        <v>1</v>
      </c>
      <c r="J2639" s="7" t="b">
        <f t="shared" si="124"/>
        <v>1</v>
      </c>
      <c r="K2639" s="7">
        <f t="shared" si="125"/>
        <v>1</v>
      </c>
      <c r="L2639" s="7">
        <f>WEEKDAY(Table1[[#This Row],[post_time]])</f>
        <v>2</v>
      </c>
      <c r="M2639" s="7">
        <f>VLOOKUP(Table1[[#This Row],[topic_id]],'All Topics Data'!$A$2:$I$1243,8,FALSE)</f>
        <v>40396.81527777778</v>
      </c>
      <c r="N2639" s="7">
        <f>Table1[[#This Row],[Hui Reply?]]*(Table1[[#This Row],[post_time]]-Table1[[#This Row],[timestamp of previous reply]])</f>
        <v>0.3581018518525525</v>
      </c>
      <c r="O2639" s="3">
        <f>O2638+Table1[[#This Row],[Hui Reply?]]</f>
        <v>642</v>
      </c>
      <c r="P2639" s="19">
        <f>INT(Table1[[#This Row],[post_time]])</f>
        <v>40399</v>
      </c>
      <c r="Q2639" s="3" t="str">
        <f>IF(Table1[[#This Row],[Hui Reply?]],VLOOKUP(Table1[[#This Row],[topic_id]],'All Topics Data'!$A$2:$E$1243,5,FALSE),0)</f>
        <v>tpheath</v>
      </c>
      <c r="R2639" s="8">
        <f>Table1[[#This Row],[post_time]]+8/24</f>
        <v>40400.310300925928</v>
      </c>
      <c r="S2639" s="3">
        <f>IF(Table1[[#This Row],[post_position]]=1,0,SUMIFS($F$2:F2639,$H$2:H2639,Table1[[#This Row],[post_position]]-1,$C$2:C2639,Table1[[#This Row],[topic_id]]))</f>
        <v>40399.61886574074</v>
      </c>
    </row>
    <row r="2640" spans="1:19" x14ac:dyDescent="0.25">
      <c r="A2640" s="7">
        <v>2674</v>
      </c>
      <c r="B2640" s="7">
        <v>1</v>
      </c>
      <c r="C2640" s="7">
        <v>676</v>
      </c>
      <c r="D2640" s="7">
        <v>1</v>
      </c>
      <c r="E2640" s="2"/>
      <c r="F2640" s="8">
        <v>40400.354120370372</v>
      </c>
      <c r="G2640" s="7">
        <v>0</v>
      </c>
      <c r="H2640" s="7">
        <v>4</v>
      </c>
      <c r="I2640" s="7" t="b">
        <f t="shared" si="123"/>
        <v>0</v>
      </c>
      <c r="J2640" s="7" t="b">
        <f t="shared" si="124"/>
        <v>1</v>
      </c>
      <c r="K2640" s="7">
        <f t="shared" si="125"/>
        <v>0</v>
      </c>
      <c r="L2640" s="7">
        <f>WEEKDAY(Table1[[#This Row],[post_time]])</f>
        <v>3</v>
      </c>
      <c r="M2640" s="7">
        <f>VLOOKUP(Table1[[#This Row],[topic_id]],'All Topics Data'!$A$2:$I$1243,8,FALSE)</f>
        <v>40398.574999999997</v>
      </c>
      <c r="N2640" s="7">
        <f>Table1[[#This Row],[Hui Reply?]]*(Table1[[#This Row],[post_time]]-Table1[[#This Row],[timestamp of previous reply]])</f>
        <v>0</v>
      </c>
      <c r="O2640" s="3">
        <f>O2639+Table1[[#This Row],[Hui Reply?]]</f>
        <v>642</v>
      </c>
      <c r="P2640" s="19">
        <f>INT(Table1[[#This Row],[post_time]])</f>
        <v>40400</v>
      </c>
      <c r="Q2640" s="3">
        <f>IF(Table1[[#This Row],[Hui Reply?]],VLOOKUP(Table1[[#This Row],[topic_id]],'All Topics Data'!$A$2:$E$1243,5,FALSE),0)</f>
        <v>0</v>
      </c>
      <c r="R2640" s="8">
        <f>Table1[[#This Row],[post_time]]+8/24</f>
        <v>40400.687453703707</v>
      </c>
      <c r="S2640" s="3">
        <f>IF(Table1[[#This Row],[post_position]]=1,0,SUMIFS($F$2:F2640,$H$2:H2640,Table1[[#This Row],[post_position]]-1,$C$2:C2640,Table1[[#This Row],[topic_id]]))</f>
        <v>40399.530821759261</v>
      </c>
    </row>
    <row r="2641" spans="1:19" x14ac:dyDescent="0.25">
      <c r="A2641" s="7">
        <v>2675</v>
      </c>
      <c r="B2641" s="7">
        <v>1</v>
      </c>
      <c r="C2641" s="7">
        <v>679</v>
      </c>
      <c r="D2641" s="7">
        <v>6556</v>
      </c>
      <c r="E2641" s="2"/>
      <c r="F2641" s="8">
        <v>40400.546423611115</v>
      </c>
      <c r="G2641" s="7">
        <v>0</v>
      </c>
      <c r="H2641" s="7">
        <v>1</v>
      </c>
      <c r="I2641" s="7" t="b">
        <f t="shared" si="123"/>
        <v>0</v>
      </c>
      <c r="J2641" s="7" t="b">
        <f t="shared" si="124"/>
        <v>0</v>
      </c>
      <c r="K2641" s="7">
        <f t="shared" si="125"/>
        <v>0</v>
      </c>
      <c r="L2641" s="7">
        <f>WEEKDAY(Table1[[#This Row],[post_time]])</f>
        <v>3</v>
      </c>
      <c r="M2641" s="7">
        <f>VLOOKUP(Table1[[#This Row],[topic_id]],'All Topics Data'!$A$2:$I$1243,8,FALSE)</f>
        <v>40400.54583333333</v>
      </c>
      <c r="N2641" s="7">
        <f>Table1[[#This Row],[Hui Reply?]]*(Table1[[#This Row],[post_time]]-Table1[[#This Row],[timestamp of previous reply]])</f>
        <v>0</v>
      </c>
      <c r="O2641" s="3">
        <f>O2640+Table1[[#This Row],[Hui Reply?]]</f>
        <v>642</v>
      </c>
      <c r="P2641" s="19">
        <f>INT(Table1[[#This Row],[post_time]])</f>
        <v>40400</v>
      </c>
      <c r="Q2641" s="3">
        <f>IF(Table1[[#This Row],[Hui Reply?]],VLOOKUP(Table1[[#This Row],[topic_id]],'All Topics Data'!$A$2:$E$1243,5,FALSE),0)</f>
        <v>0</v>
      </c>
      <c r="R2641" s="8">
        <f>Table1[[#This Row],[post_time]]+8/24</f>
        <v>40400.87975694445</v>
      </c>
      <c r="S2641" s="3">
        <f>IF(Table1[[#This Row],[post_position]]=1,0,SUMIFS($F$2:F2641,$H$2:H2641,Table1[[#This Row],[post_position]]-1,$C$2:C2641,Table1[[#This Row],[topic_id]]))</f>
        <v>0</v>
      </c>
    </row>
    <row r="2642" spans="1:19" x14ac:dyDescent="0.25">
      <c r="A2642" s="7">
        <v>2676</v>
      </c>
      <c r="B2642" s="7">
        <v>1</v>
      </c>
      <c r="C2642" s="7">
        <v>679</v>
      </c>
      <c r="D2642" s="7">
        <v>5408</v>
      </c>
      <c r="F2642" s="8">
        <v>40400.568298611113</v>
      </c>
      <c r="G2642" s="7">
        <v>0</v>
      </c>
      <c r="H2642" s="7">
        <v>2</v>
      </c>
      <c r="I2642" s="7" t="b">
        <f t="shared" si="123"/>
        <v>0</v>
      </c>
      <c r="J2642" s="7" t="b">
        <f t="shared" si="124"/>
        <v>1</v>
      </c>
      <c r="K2642" s="7">
        <f t="shared" si="125"/>
        <v>0</v>
      </c>
      <c r="L2642" s="7">
        <f>WEEKDAY(Table1[[#This Row],[post_time]])</f>
        <v>3</v>
      </c>
      <c r="M2642" s="7">
        <f>VLOOKUP(Table1[[#This Row],[topic_id]],'All Topics Data'!$A$2:$I$1243,8,FALSE)</f>
        <v>40400.54583333333</v>
      </c>
      <c r="N2642" s="7">
        <f>Table1[[#This Row],[Hui Reply?]]*(Table1[[#This Row],[post_time]]-Table1[[#This Row],[timestamp of previous reply]])</f>
        <v>0</v>
      </c>
      <c r="O2642" s="3">
        <f>O2641+Table1[[#This Row],[Hui Reply?]]</f>
        <v>642</v>
      </c>
      <c r="P2642" s="19">
        <f>INT(Table1[[#This Row],[post_time]])</f>
        <v>40400</v>
      </c>
      <c r="Q2642" s="3">
        <f>IF(Table1[[#This Row],[Hui Reply?]],VLOOKUP(Table1[[#This Row],[topic_id]],'All Topics Data'!$A$2:$E$1243,5,FALSE),0)</f>
        <v>0</v>
      </c>
      <c r="R2642" s="8">
        <f>Table1[[#This Row],[post_time]]+8/24</f>
        <v>40400.901631944449</v>
      </c>
      <c r="S2642" s="3">
        <f>IF(Table1[[#This Row],[post_position]]=1,0,SUMIFS($F$2:F2642,$H$2:H2642,Table1[[#This Row],[post_position]]-1,$C$2:C2642,Table1[[#This Row],[topic_id]]))</f>
        <v>40400.546423611115</v>
      </c>
    </row>
    <row r="2643" spans="1:19" x14ac:dyDescent="0.25">
      <c r="A2643" s="7">
        <v>2677</v>
      </c>
      <c r="B2643" s="7">
        <v>1</v>
      </c>
      <c r="C2643" s="7">
        <v>680</v>
      </c>
      <c r="D2643" s="7">
        <v>347</v>
      </c>
      <c r="E2643" s="2"/>
      <c r="F2643" s="8">
        <v>40400.579259259262</v>
      </c>
      <c r="G2643" s="7">
        <v>0</v>
      </c>
      <c r="H2643" s="7">
        <v>1</v>
      </c>
      <c r="I2643" s="7" t="b">
        <f t="shared" si="123"/>
        <v>0</v>
      </c>
      <c r="J2643" s="7" t="b">
        <f t="shared" si="124"/>
        <v>0</v>
      </c>
      <c r="K2643" s="7">
        <f t="shared" si="125"/>
        <v>0</v>
      </c>
      <c r="L2643" s="7">
        <f>WEEKDAY(Table1[[#This Row],[post_time]])</f>
        <v>3</v>
      </c>
      <c r="M2643" s="7">
        <f>VLOOKUP(Table1[[#This Row],[topic_id]],'All Topics Data'!$A$2:$I$1243,8,FALSE)</f>
        <v>40400.57916666667</v>
      </c>
      <c r="N2643" s="7">
        <f>Table1[[#This Row],[Hui Reply?]]*(Table1[[#This Row],[post_time]]-Table1[[#This Row],[timestamp of previous reply]])</f>
        <v>0</v>
      </c>
      <c r="O2643" s="3">
        <f>O2642+Table1[[#This Row],[Hui Reply?]]</f>
        <v>642</v>
      </c>
      <c r="P2643" s="19">
        <f>INT(Table1[[#This Row],[post_time]])</f>
        <v>40400</v>
      </c>
      <c r="Q2643" s="3">
        <f>IF(Table1[[#This Row],[Hui Reply?]],VLOOKUP(Table1[[#This Row],[topic_id]],'All Topics Data'!$A$2:$E$1243,5,FALSE),0)</f>
        <v>0</v>
      </c>
      <c r="R2643" s="8">
        <f>Table1[[#This Row],[post_time]]+8/24</f>
        <v>40400.912592592598</v>
      </c>
      <c r="S2643" s="3">
        <f>IF(Table1[[#This Row],[post_position]]=1,0,SUMIFS($F$2:F2643,$H$2:H2643,Table1[[#This Row],[post_position]]-1,$C$2:C2643,Table1[[#This Row],[topic_id]]))</f>
        <v>0</v>
      </c>
    </row>
    <row r="2644" spans="1:19" x14ac:dyDescent="0.25">
      <c r="A2644" s="7">
        <v>2678</v>
      </c>
      <c r="B2644" s="7">
        <v>1</v>
      </c>
      <c r="C2644" s="7">
        <v>680</v>
      </c>
      <c r="D2644" s="7">
        <v>24</v>
      </c>
      <c r="F2644" s="8">
        <v>40400.581921296296</v>
      </c>
      <c r="G2644" s="7">
        <v>0</v>
      </c>
      <c r="H2644" s="7">
        <v>2</v>
      </c>
      <c r="I2644" s="7" t="b">
        <f t="shared" si="123"/>
        <v>1</v>
      </c>
      <c r="J2644" s="7" t="b">
        <f t="shared" si="124"/>
        <v>1</v>
      </c>
      <c r="K2644" s="7">
        <f t="shared" si="125"/>
        <v>1</v>
      </c>
      <c r="L2644" s="7">
        <f>WEEKDAY(Table1[[#This Row],[post_time]])</f>
        <v>3</v>
      </c>
      <c r="M2644" s="7">
        <f>VLOOKUP(Table1[[#This Row],[topic_id]],'All Topics Data'!$A$2:$I$1243,8,FALSE)</f>
        <v>40400.57916666667</v>
      </c>
      <c r="N2644" s="7">
        <f>Table1[[#This Row],[Hui Reply?]]*(Table1[[#This Row],[post_time]]-Table1[[#This Row],[timestamp of previous reply]])</f>
        <v>2.6620370335876942E-3</v>
      </c>
      <c r="O2644" s="3">
        <f>O2643+Table1[[#This Row],[Hui Reply?]]</f>
        <v>643</v>
      </c>
      <c r="P2644" s="19">
        <f>INT(Table1[[#This Row],[post_time]])</f>
        <v>40400</v>
      </c>
      <c r="Q2644" s="3" t="str">
        <f>IF(Table1[[#This Row],[Hui Reply?]],VLOOKUP(Table1[[#This Row],[topic_id]],'All Topics Data'!$A$2:$E$1243,5,FALSE),0)</f>
        <v>mgarciadelacruz</v>
      </c>
      <c r="R2644" s="8">
        <f>Table1[[#This Row],[post_time]]+8/24</f>
        <v>40400.915254629632</v>
      </c>
      <c r="S2644" s="3">
        <f>IF(Table1[[#This Row],[post_position]]=1,0,SUMIFS($F$2:F2644,$H$2:H2644,Table1[[#This Row],[post_position]]-1,$C$2:C2644,Table1[[#This Row],[topic_id]]))</f>
        <v>40400.579259259262</v>
      </c>
    </row>
    <row r="2645" spans="1:19" x14ac:dyDescent="0.25">
      <c r="A2645" s="7">
        <v>2679</v>
      </c>
      <c r="B2645" s="7">
        <v>1</v>
      </c>
      <c r="C2645" s="7">
        <v>679</v>
      </c>
      <c r="D2645" s="7">
        <v>24</v>
      </c>
      <c r="E2645" s="2"/>
      <c r="F2645" s="8">
        <v>40400.584108796298</v>
      </c>
      <c r="G2645" s="7">
        <v>0</v>
      </c>
      <c r="H2645" s="7">
        <v>3</v>
      </c>
      <c r="I2645" s="7" t="b">
        <f t="shared" si="123"/>
        <v>1</v>
      </c>
      <c r="J2645" s="7" t="b">
        <f t="shared" si="124"/>
        <v>1</v>
      </c>
      <c r="K2645" s="7">
        <f t="shared" si="125"/>
        <v>1</v>
      </c>
      <c r="L2645" s="7">
        <f>WEEKDAY(Table1[[#This Row],[post_time]])</f>
        <v>3</v>
      </c>
      <c r="M2645" s="7">
        <f>VLOOKUP(Table1[[#This Row],[topic_id]],'All Topics Data'!$A$2:$I$1243,8,FALSE)</f>
        <v>40400.54583333333</v>
      </c>
      <c r="N2645" s="7">
        <f>Table1[[#This Row],[Hui Reply?]]*(Table1[[#This Row],[post_time]]-Table1[[#This Row],[timestamp of previous reply]])</f>
        <v>1.5810185184818693E-2</v>
      </c>
      <c r="O2645" s="3">
        <f>O2644+Table1[[#This Row],[Hui Reply?]]</f>
        <v>644</v>
      </c>
      <c r="P2645" s="19">
        <f>INT(Table1[[#This Row],[post_time]])</f>
        <v>40400</v>
      </c>
      <c r="Q2645" s="3" t="str">
        <f>IF(Table1[[#This Row],[Hui Reply?]],VLOOKUP(Table1[[#This Row],[topic_id]],'All Topics Data'!$A$2:$E$1243,5,FALSE),0)</f>
        <v>jade</v>
      </c>
      <c r="R2645" s="8">
        <f>Table1[[#This Row],[post_time]]+8/24</f>
        <v>40400.917442129634</v>
      </c>
      <c r="S2645" s="3">
        <f>IF(Table1[[#This Row],[post_position]]=1,0,SUMIFS($F$2:F2645,$H$2:H2645,Table1[[#This Row],[post_position]]-1,$C$2:C2645,Table1[[#This Row],[topic_id]]))</f>
        <v>40400.568298611113</v>
      </c>
    </row>
    <row r="2646" spans="1:19" x14ac:dyDescent="0.25">
      <c r="A2646" s="7">
        <v>2680</v>
      </c>
      <c r="B2646" s="7">
        <v>1</v>
      </c>
      <c r="C2646" s="7">
        <v>680</v>
      </c>
      <c r="D2646" s="7">
        <v>347</v>
      </c>
      <c r="F2646" s="8">
        <v>40400.592523148145</v>
      </c>
      <c r="G2646" s="7">
        <v>0</v>
      </c>
      <c r="H2646" s="7">
        <v>3</v>
      </c>
      <c r="I2646" s="7" t="b">
        <f t="shared" si="123"/>
        <v>0</v>
      </c>
      <c r="J2646" s="7" t="b">
        <f t="shared" si="124"/>
        <v>1</v>
      </c>
      <c r="K2646" s="7">
        <f t="shared" si="125"/>
        <v>0</v>
      </c>
      <c r="L2646" s="7">
        <f>WEEKDAY(Table1[[#This Row],[post_time]])</f>
        <v>3</v>
      </c>
      <c r="M2646" s="7">
        <f>VLOOKUP(Table1[[#This Row],[topic_id]],'All Topics Data'!$A$2:$I$1243,8,FALSE)</f>
        <v>40400.57916666667</v>
      </c>
      <c r="N2646" s="7">
        <f>Table1[[#This Row],[Hui Reply?]]*(Table1[[#This Row],[post_time]]-Table1[[#This Row],[timestamp of previous reply]])</f>
        <v>0</v>
      </c>
      <c r="O2646" s="3">
        <f>O2645+Table1[[#This Row],[Hui Reply?]]</f>
        <v>644</v>
      </c>
      <c r="P2646" s="19">
        <f>INT(Table1[[#This Row],[post_time]])</f>
        <v>40400</v>
      </c>
      <c r="Q2646" s="3">
        <f>IF(Table1[[#This Row],[Hui Reply?]],VLOOKUP(Table1[[#This Row],[topic_id]],'All Topics Data'!$A$2:$E$1243,5,FALSE),0)</f>
        <v>0</v>
      </c>
      <c r="R2646" s="8">
        <f>Table1[[#This Row],[post_time]]+8/24</f>
        <v>40400.925856481481</v>
      </c>
      <c r="S2646" s="3">
        <f>IF(Table1[[#This Row],[post_position]]=1,0,SUMIFS($F$2:F2646,$H$2:H2646,Table1[[#This Row],[post_position]]-1,$C$2:C2646,Table1[[#This Row],[topic_id]]))</f>
        <v>40400.581921296296</v>
      </c>
    </row>
    <row r="2647" spans="1:19" x14ac:dyDescent="0.25">
      <c r="A2647" s="7">
        <v>2681</v>
      </c>
      <c r="B2647" s="7">
        <v>1</v>
      </c>
      <c r="C2647" s="7">
        <v>679</v>
      </c>
      <c r="D2647" s="7">
        <v>6556</v>
      </c>
      <c r="E2647" s="2"/>
      <c r="F2647" s="8">
        <v>40400.667662037034</v>
      </c>
      <c r="G2647" s="7">
        <v>0</v>
      </c>
      <c r="H2647" s="7">
        <v>4</v>
      </c>
      <c r="I2647" s="7" t="b">
        <f t="shared" si="123"/>
        <v>0</v>
      </c>
      <c r="J2647" s="7" t="b">
        <f t="shared" si="124"/>
        <v>1</v>
      </c>
      <c r="K2647" s="7">
        <f t="shared" si="125"/>
        <v>0</v>
      </c>
      <c r="L2647" s="7">
        <f>WEEKDAY(Table1[[#This Row],[post_time]])</f>
        <v>3</v>
      </c>
      <c r="M2647" s="7">
        <f>VLOOKUP(Table1[[#This Row],[topic_id]],'All Topics Data'!$A$2:$I$1243,8,FALSE)</f>
        <v>40400.54583333333</v>
      </c>
      <c r="N2647" s="7">
        <f>Table1[[#This Row],[Hui Reply?]]*(Table1[[#This Row],[post_time]]-Table1[[#This Row],[timestamp of previous reply]])</f>
        <v>0</v>
      </c>
      <c r="O2647" s="3">
        <f>O2646+Table1[[#This Row],[Hui Reply?]]</f>
        <v>644</v>
      </c>
      <c r="P2647" s="19">
        <f>INT(Table1[[#This Row],[post_time]])</f>
        <v>40400</v>
      </c>
      <c r="Q2647" s="3">
        <f>IF(Table1[[#This Row],[Hui Reply?]],VLOOKUP(Table1[[#This Row],[topic_id]],'All Topics Data'!$A$2:$E$1243,5,FALSE),0)</f>
        <v>0</v>
      </c>
      <c r="R2647" s="8">
        <f>Table1[[#This Row],[post_time]]+8/24</f>
        <v>40401.00099537037</v>
      </c>
      <c r="S2647" s="3">
        <f>IF(Table1[[#This Row],[post_position]]=1,0,SUMIFS($F$2:F2647,$H$2:H2647,Table1[[#This Row],[post_position]]-1,$C$2:C2647,Table1[[#This Row],[topic_id]]))</f>
        <v>40400.584108796298</v>
      </c>
    </row>
    <row r="2648" spans="1:19" x14ac:dyDescent="0.25">
      <c r="A2648" s="7">
        <v>2682</v>
      </c>
      <c r="B2648" s="7">
        <v>1</v>
      </c>
      <c r="C2648" s="7">
        <v>681</v>
      </c>
      <c r="D2648" s="7">
        <v>6569</v>
      </c>
      <c r="E2648" s="2"/>
      <c r="F2648" s="8">
        <v>40400.863136574073</v>
      </c>
      <c r="G2648" s="7">
        <v>0</v>
      </c>
      <c r="H2648" s="7">
        <v>1</v>
      </c>
      <c r="I2648" s="7" t="b">
        <f t="shared" si="123"/>
        <v>0</v>
      </c>
      <c r="J2648" s="7" t="b">
        <f t="shared" si="124"/>
        <v>0</v>
      </c>
      <c r="K2648" s="7">
        <f t="shared" si="125"/>
        <v>0</v>
      </c>
      <c r="L2648" s="7">
        <f>WEEKDAY(Table1[[#This Row],[post_time]])</f>
        <v>3</v>
      </c>
      <c r="M2648" s="7">
        <f>VLOOKUP(Table1[[#This Row],[topic_id]],'All Topics Data'!$A$2:$I$1243,8,FALSE)</f>
        <v>40400.862500000003</v>
      </c>
      <c r="N2648" s="7">
        <f>Table1[[#This Row],[Hui Reply?]]*(Table1[[#This Row],[post_time]]-Table1[[#This Row],[timestamp of previous reply]])</f>
        <v>0</v>
      </c>
      <c r="O2648" s="3">
        <f>O2647+Table1[[#This Row],[Hui Reply?]]</f>
        <v>644</v>
      </c>
      <c r="P2648" s="19">
        <f>INT(Table1[[#This Row],[post_time]])</f>
        <v>40400</v>
      </c>
      <c r="Q2648" s="3">
        <f>IF(Table1[[#This Row],[Hui Reply?]],VLOOKUP(Table1[[#This Row],[topic_id]],'All Topics Data'!$A$2:$E$1243,5,FALSE),0)</f>
        <v>0</v>
      </c>
      <c r="R2648" s="8">
        <f>Table1[[#This Row],[post_time]]+8/24</f>
        <v>40401.196469907409</v>
      </c>
      <c r="S2648" s="3">
        <f>IF(Table1[[#This Row],[post_position]]=1,0,SUMIFS($F$2:F2648,$H$2:H2648,Table1[[#This Row],[post_position]]-1,$C$2:C2648,Table1[[#This Row],[topic_id]]))</f>
        <v>0</v>
      </c>
    </row>
    <row r="2649" spans="1:19" x14ac:dyDescent="0.25">
      <c r="A2649" s="7">
        <v>2683</v>
      </c>
      <c r="B2649" s="7">
        <v>1</v>
      </c>
      <c r="C2649" s="7">
        <v>674</v>
      </c>
      <c r="D2649" s="7">
        <v>6634</v>
      </c>
      <c r="E2649" s="2"/>
      <c r="F2649" s="8">
        <v>40401.536273148151</v>
      </c>
      <c r="G2649" s="7">
        <v>0</v>
      </c>
      <c r="H2649" s="7">
        <v>7</v>
      </c>
      <c r="I2649" s="7" t="b">
        <f t="shared" si="123"/>
        <v>0</v>
      </c>
      <c r="J2649" s="7" t="b">
        <f t="shared" si="124"/>
        <v>1</v>
      </c>
      <c r="K2649" s="7">
        <f t="shared" si="125"/>
        <v>0</v>
      </c>
      <c r="L2649" s="7">
        <f>WEEKDAY(Table1[[#This Row],[post_time]])</f>
        <v>4</v>
      </c>
      <c r="M2649" s="7">
        <f>VLOOKUP(Table1[[#This Row],[topic_id]],'All Topics Data'!$A$2:$I$1243,8,FALSE)</f>
        <v>40396.81527777778</v>
      </c>
      <c r="N2649" s="7">
        <f>Table1[[#This Row],[Hui Reply?]]*(Table1[[#This Row],[post_time]]-Table1[[#This Row],[timestamp of previous reply]])</f>
        <v>0</v>
      </c>
      <c r="O2649" s="3">
        <f>O2648+Table1[[#This Row],[Hui Reply?]]</f>
        <v>644</v>
      </c>
      <c r="P2649" s="19">
        <f>INT(Table1[[#This Row],[post_time]])</f>
        <v>40401</v>
      </c>
      <c r="Q2649" s="3">
        <f>IF(Table1[[#This Row],[Hui Reply?]],VLOOKUP(Table1[[#This Row],[topic_id]],'All Topics Data'!$A$2:$E$1243,5,FALSE),0)</f>
        <v>0</v>
      </c>
      <c r="R2649" s="8">
        <f>Table1[[#This Row],[post_time]]+8/24</f>
        <v>40401.869606481487</v>
      </c>
      <c r="S2649" s="3">
        <f>IF(Table1[[#This Row],[post_position]]=1,0,SUMIFS($F$2:F2649,$H$2:H2649,Table1[[#This Row],[post_position]]-1,$C$2:C2649,Table1[[#This Row],[topic_id]]))</f>
        <v>40399.976967592593</v>
      </c>
    </row>
    <row r="2650" spans="1:19" x14ac:dyDescent="0.25">
      <c r="A2650" s="7">
        <v>2684</v>
      </c>
      <c r="B2650" s="7">
        <v>1</v>
      </c>
      <c r="C2650" s="7">
        <v>682</v>
      </c>
      <c r="D2650" s="7">
        <v>5408</v>
      </c>
      <c r="E2650" s="2"/>
      <c r="F2650" s="8">
        <v>40401.543749999997</v>
      </c>
      <c r="G2650" s="7">
        <v>0</v>
      </c>
      <c r="H2650" s="7">
        <v>1</v>
      </c>
      <c r="I2650" s="7" t="b">
        <f t="shared" si="123"/>
        <v>0</v>
      </c>
      <c r="J2650" s="7" t="b">
        <f t="shared" si="124"/>
        <v>0</v>
      </c>
      <c r="K2650" s="7">
        <f t="shared" si="125"/>
        <v>0</v>
      </c>
      <c r="L2650" s="7">
        <f>WEEKDAY(Table1[[#This Row],[post_time]])</f>
        <v>4</v>
      </c>
      <c r="M2650" s="7">
        <f>VLOOKUP(Table1[[#This Row],[topic_id]],'All Topics Data'!$A$2:$I$1243,8,FALSE)</f>
        <v>40401.543749999997</v>
      </c>
      <c r="N2650" s="7">
        <f>Table1[[#This Row],[Hui Reply?]]*(Table1[[#This Row],[post_time]]-Table1[[#This Row],[timestamp of previous reply]])</f>
        <v>0</v>
      </c>
      <c r="O2650" s="3">
        <f>O2649+Table1[[#This Row],[Hui Reply?]]</f>
        <v>644</v>
      </c>
      <c r="P2650" s="19">
        <f>INT(Table1[[#This Row],[post_time]])</f>
        <v>40401</v>
      </c>
      <c r="Q2650" s="3">
        <f>IF(Table1[[#This Row],[Hui Reply?]],VLOOKUP(Table1[[#This Row],[topic_id]],'All Topics Data'!$A$2:$E$1243,5,FALSE),0)</f>
        <v>0</v>
      </c>
      <c r="R2650" s="8">
        <f>Table1[[#This Row],[post_time]]+8/24</f>
        <v>40401.877083333333</v>
      </c>
      <c r="S2650" s="3">
        <f>IF(Table1[[#This Row],[post_position]]=1,0,SUMIFS($F$2:F2650,$H$2:H2650,Table1[[#This Row],[post_position]]-1,$C$2:C2650,Table1[[#This Row],[topic_id]]))</f>
        <v>0</v>
      </c>
    </row>
    <row r="2651" spans="1:19" x14ac:dyDescent="0.25">
      <c r="A2651" s="7">
        <v>2685</v>
      </c>
      <c r="B2651" s="7">
        <v>1</v>
      </c>
      <c r="C2651" s="7">
        <v>682</v>
      </c>
      <c r="D2651" s="7">
        <v>24</v>
      </c>
      <c r="E2651" s="2"/>
      <c r="F2651" s="8">
        <v>40401.554988425924</v>
      </c>
      <c r="G2651" s="7">
        <v>0</v>
      </c>
      <c r="H2651" s="7">
        <v>2</v>
      </c>
      <c r="I2651" s="7" t="b">
        <f t="shared" si="123"/>
        <v>1</v>
      </c>
      <c r="J2651" s="7" t="b">
        <f t="shared" si="124"/>
        <v>1</v>
      </c>
      <c r="K2651" s="7">
        <f t="shared" si="125"/>
        <v>1</v>
      </c>
      <c r="L2651" s="7">
        <f>WEEKDAY(Table1[[#This Row],[post_time]])</f>
        <v>4</v>
      </c>
      <c r="M2651" s="7">
        <f>VLOOKUP(Table1[[#This Row],[topic_id]],'All Topics Data'!$A$2:$I$1243,8,FALSE)</f>
        <v>40401.543749999997</v>
      </c>
      <c r="N2651" s="7">
        <f>Table1[[#This Row],[Hui Reply?]]*(Table1[[#This Row],[post_time]]-Table1[[#This Row],[timestamp of previous reply]])</f>
        <v>1.1238425926421769E-2</v>
      </c>
      <c r="O2651" s="3">
        <f>O2650+Table1[[#This Row],[Hui Reply?]]</f>
        <v>645</v>
      </c>
      <c r="P2651" s="19">
        <f>INT(Table1[[#This Row],[post_time]])</f>
        <v>40401</v>
      </c>
      <c r="Q2651" s="3" t="str">
        <f>IF(Table1[[#This Row],[Hui Reply?]],VLOOKUP(Table1[[#This Row],[topic_id]],'All Topics Data'!$A$2:$E$1243,5,FALSE),0)</f>
        <v>dan_l</v>
      </c>
      <c r="R2651" s="8">
        <f>Table1[[#This Row],[post_time]]+8/24</f>
        <v>40401.888321759259</v>
      </c>
      <c r="S2651" s="3">
        <f>IF(Table1[[#This Row],[post_position]]=1,0,SUMIFS($F$2:F2651,$H$2:H2651,Table1[[#This Row],[post_position]]-1,$C$2:C2651,Table1[[#This Row],[topic_id]]))</f>
        <v>40401.543749999997</v>
      </c>
    </row>
    <row r="2652" spans="1:19" x14ac:dyDescent="0.25">
      <c r="A2652" s="7">
        <v>2686</v>
      </c>
      <c r="B2652" s="7">
        <v>1</v>
      </c>
      <c r="C2652" s="7">
        <v>681</v>
      </c>
      <c r="D2652" s="7">
        <v>24</v>
      </c>
      <c r="F2652" s="8">
        <v>40401.559918981482</v>
      </c>
      <c r="G2652" s="7">
        <v>0</v>
      </c>
      <c r="H2652" s="7">
        <v>2</v>
      </c>
      <c r="I2652" s="7" t="b">
        <f t="shared" si="123"/>
        <v>1</v>
      </c>
      <c r="J2652" s="7" t="b">
        <f t="shared" si="124"/>
        <v>1</v>
      </c>
      <c r="K2652" s="7">
        <f t="shared" si="125"/>
        <v>1</v>
      </c>
      <c r="L2652" s="7">
        <f>WEEKDAY(Table1[[#This Row],[post_time]])</f>
        <v>4</v>
      </c>
      <c r="M2652" s="7">
        <f>VLOOKUP(Table1[[#This Row],[topic_id]],'All Topics Data'!$A$2:$I$1243,8,FALSE)</f>
        <v>40400.862500000003</v>
      </c>
      <c r="N2652" s="7">
        <f>Table1[[#This Row],[Hui Reply?]]*(Table1[[#This Row],[post_time]]-Table1[[#This Row],[timestamp of previous reply]])</f>
        <v>0.69678240740904585</v>
      </c>
      <c r="O2652" s="3">
        <f>O2651+Table1[[#This Row],[Hui Reply?]]</f>
        <v>646</v>
      </c>
      <c r="P2652" s="19">
        <f>INT(Table1[[#This Row],[post_time]])</f>
        <v>40401</v>
      </c>
      <c r="Q2652" s="3" t="str">
        <f>IF(Table1[[#This Row],[Hui Reply?]],VLOOKUP(Table1[[#This Row],[topic_id]],'All Topics Data'!$A$2:$E$1243,5,FALSE),0)</f>
        <v>dilishan</v>
      </c>
      <c r="R2652" s="8">
        <f>Table1[[#This Row],[post_time]]+8/24</f>
        <v>40401.893252314818</v>
      </c>
      <c r="S2652" s="3">
        <f>IF(Table1[[#This Row],[post_position]]=1,0,SUMIFS($F$2:F2652,$H$2:H2652,Table1[[#This Row],[post_position]]-1,$C$2:C2652,Table1[[#This Row],[topic_id]]))</f>
        <v>40400.863136574073</v>
      </c>
    </row>
    <row r="2653" spans="1:19" x14ac:dyDescent="0.25">
      <c r="A2653" s="7">
        <v>2687</v>
      </c>
      <c r="B2653" s="7">
        <v>1</v>
      </c>
      <c r="C2653" s="7">
        <v>683</v>
      </c>
      <c r="D2653" s="7">
        <v>6509</v>
      </c>
      <c r="E2653" s="2"/>
      <c r="F2653" s="8">
        <v>40401.694664351853</v>
      </c>
      <c r="G2653" s="7">
        <v>0</v>
      </c>
      <c r="H2653" s="7">
        <v>1</v>
      </c>
      <c r="I2653" s="7" t="b">
        <f t="shared" si="123"/>
        <v>0</v>
      </c>
      <c r="J2653" s="7" t="b">
        <f t="shared" si="124"/>
        <v>0</v>
      </c>
      <c r="K2653" s="7">
        <f t="shared" si="125"/>
        <v>0</v>
      </c>
      <c r="L2653" s="7">
        <f>WEEKDAY(Table1[[#This Row],[post_time]])</f>
        <v>4</v>
      </c>
      <c r="M2653" s="7">
        <f>VLOOKUP(Table1[[#This Row],[topic_id]],'All Topics Data'!$A$2:$I$1243,8,FALSE)</f>
        <v>40401.694444444445</v>
      </c>
      <c r="N2653" s="7">
        <f>Table1[[#This Row],[Hui Reply?]]*(Table1[[#This Row],[post_time]]-Table1[[#This Row],[timestamp of previous reply]])</f>
        <v>0</v>
      </c>
      <c r="O2653" s="3">
        <f>O2652+Table1[[#This Row],[Hui Reply?]]</f>
        <v>646</v>
      </c>
      <c r="P2653" s="19">
        <f>INT(Table1[[#This Row],[post_time]])</f>
        <v>40401</v>
      </c>
      <c r="Q2653" s="3">
        <f>IF(Table1[[#This Row],[Hui Reply?]],VLOOKUP(Table1[[#This Row],[topic_id]],'All Topics Data'!$A$2:$E$1243,5,FALSE),0)</f>
        <v>0</v>
      </c>
      <c r="R2653" s="8">
        <f>Table1[[#This Row],[post_time]]+8/24</f>
        <v>40402.027997685189</v>
      </c>
      <c r="S2653" s="3">
        <f>IF(Table1[[#This Row],[post_position]]=1,0,SUMIFS($F$2:F2653,$H$2:H2653,Table1[[#This Row],[post_position]]-1,$C$2:C2653,Table1[[#This Row],[topic_id]]))</f>
        <v>0</v>
      </c>
    </row>
    <row r="2654" spans="1:19" x14ac:dyDescent="0.25">
      <c r="A2654" s="7">
        <v>2688</v>
      </c>
      <c r="B2654" s="7">
        <v>1</v>
      </c>
      <c r="C2654" s="7">
        <v>681</v>
      </c>
      <c r="D2654" s="7">
        <v>6569</v>
      </c>
      <c r="F2654" s="8">
        <v>40401.751284722224</v>
      </c>
      <c r="G2654" s="7">
        <v>0</v>
      </c>
      <c r="H2654" s="7">
        <v>3</v>
      </c>
      <c r="I2654" s="7" t="b">
        <f t="shared" si="123"/>
        <v>0</v>
      </c>
      <c r="J2654" s="7" t="b">
        <f t="shared" si="124"/>
        <v>1</v>
      </c>
      <c r="K2654" s="7">
        <f t="shared" si="125"/>
        <v>0</v>
      </c>
      <c r="L2654" s="7">
        <f>WEEKDAY(Table1[[#This Row],[post_time]])</f>
        <v>4</v>
      </c>
      <c r="M2654" s="7">
        <f>VLOOKUP(Table1[[#This Row],[topic_id]],'All Topics Data'!$A$2:$I$1243,8,FALSE)</f>
        <v>40400.862500000003</v>
      </c>
      <c r="N2654" s="7">
        <f>Table1[[#This Row],[Hui Reply?]]*(Table1[[#This Row],[post_time]]-Table1[[#This Row],[timestamp of previous reply]])</f>
        <v>0</v>
      </c>
      <c r="O2654" s="3">
        <f>O2653+Table1[[#This Row],[Hui Reply?]]</f>
        <v>646</v>
      </c>
      <c r="P2654" s="19">
        <f>INT(Table1[[#This Row],[post_time]])</f>
        <v>40401</v>
      </c>
      <c r="Q2654" s="3">
        <f>IF(Table1[[#This Row],[Hui Reply?]],VLOOKUP(Table1[[#This Row],[topic_id]],'All Topics Data'!$A$2:$E$1243,5,FALSE),0)</f>
        <v>0</v>
      </c>
      <c r="R2654" s="8">
        <f>Table1[[#This Row],[post_time]]+8/24</f>
        <v>40402.08461805556</v>
      </c>
      <c r="S2654" s="3">
        <f>IF(Table1[[#This Row],[post_position]]=1,0,SUMIFS($F$2:F2654,$H$2:H2654,Table1[[#This Row],[post_position]]-1,$C$2:C2654,Table1[[#This Row],[topic_id]]))</f>
        <v>40401.559918981482</v>
      </c>
    </row>
    <row r="2655" spans="1:19" x14ac:dyDescent="0.25">
      <c r="A2655" s="7">
        <v>2689</v>
      </c>
      <c r="B2655" s="7">
        <v>1</v>
      </c>
      <c r="C2655" s="7">
        <v>682</v>
      </c>
      <c r="D2655" s="7">
        <v>6569</v>
      </c>
      <c r="F2655" s="8">
        <v>40401.831793981481</v>
      </c>
      <c r="G2655" s="7">
        <v>0</v>
      </c>
      <c r="H2655" s="7">
        <v>3</v>
      </c>
      <c r="I2655" s="7" t="b">
        <f t="shared" si="123"/>
        <v>0</v>
      </c>
      <c r="J2655" s="7" t="b">
        <f t="shared" si="124"/>
        <v>1</v>
      </c>
      <c r="K2655" s="7">
        <f t="shared" si="125"/>
        <v>0</v>
      </c>
      <c r="L2655" s="7">
        <f>WEEKDAY(Table1[[#This Row],[post_time]])</f>
        <v>4</v>
      </c>
      <c r="M2655" s="7">
        <f>VLOOKUP(Table1[[#This Row],[topic_id]],'All Topics Data'!$A$2:$I$1243,8,FALSE)</f>
        <v>40401.543749999997</v>
      </c>
      <c r="N2655" s="7">
        <f>Table1[[#This Row],[Hui Reply?]]*(Table1[[#This Row],[post_time]]-Table1[[#This Row],[timestamp of previous reply]])</f>
        <v>0</v>
      </c>
      <c r="O2655" s="3">
        <f>O2654+Table1[[#This Row],[Hui Reply?]]</f>
        <v>646</v>
      </c>
      <c r="P2655" s="19">
        <f>INT(Table1[[#This Row],[post_time]])</f>
        <v>40401</v>
      </c>
      <c r="Q2655" s="3">
        <f>IF(Table1[[#This Row],[Hui Reply?]],VLOOKUP(Table1[[#This Row],[topic_id]],'All Topics Data'!$A$2:$E$1243,5,FALSE),0)</f>
        <v>0</v>
      </c>
      <c r="R2655" s="8">
        <f>Table1[[#This Row],[post_time]]+8/24</f>
        <v>40402.165127314816</v>
      </c>
      <c r="S2655" s="3">
        <f>IF(Table1[[#This Row],[post_position]]=1,0,SUMIFS($F$2:F2655,$H$2:H2655,Table1[[#This Row],[post_position]]-1,$C$2:C2655,Table1[[#This Row],[topic_id]]))</f>
        <v>40401.554988425924</v>
      </c>
    </row>
    <row r="2656" spans="1:19" x14ac:dyDescent="0.25">
      <c r="A2656" s="7">
        <v>2690</v>
      </c>
      <c r="B2656" s="7">
        <v>1</v>
      </c>
      <c r="C2656" s="7">
        <v>684</v>
      </c>
      <c r="D2656" s="7">
        <v>6632</v>
      </c>
      <c r="E2656" s="2"/>
      <c r="F2656" s="8">
        <v>40401.860682870371</v>
      </c>
      <c r="G2656" s="7">
        <v>0</v>
      </c>
      <c r="H2656" s="7">
        <v>1</v>
      </c>
      <c r="I2656" s="7" t="b">
        <f t="shared" si="123"/>
        <v>0</v>
      </c>
      <c r="J2656" s="7" t="b">
        <f t="shared" si="124"/>
        <v>0</v>
      </c>
      <c r="K2656" s="7">
        <f t="shared" si="125"/>
        <v>0</v>
      </c>
      <c r="L2656" s="7">
        <f>WEEKDAY(Table1[[#This Row],[post_time]])</f>
        <v>4</v>
      </c>
      <c r="M2656" s="7">
        <f>VLOOKUP(Table1[[#This Row],[topic_id]],'All Topics Data'!$A$2:$I$1243,8,FALSE)</f>
        <v>40401.86041666667</v>
      </c>
      <c r="N2656" s="7">
        <f>Table1[[#This Row],[Hui Reply?]]*(Table1[[#This Row],[post_time]]-Table1[[#This Row],[timestamp of previous reply]])</f>
        <v>0</v>
      </c>
      <c r="O2656" s="3">
        <f>O2655+Table1[[#This Row],[Hui Reply?]]</f>
        <v>646</v>
      </c>
      <c r="P2656" s="19">
        <f>INT(Table1[[#This Row],[post_time]])</f>
        <v>40401</v>
      </c>
      <c r="Q2656" s="3">
        <f>IF(Table1[[#This Row],[Hui Reply?]],VLOOKUP(Table1[[#This Row],[topic_id]],'All Topics Data'!$A$2:$E$1243,5,FALSE),0)</f>
        <v>0</v>
      </c>
      <c r="R2656" s="8">
        <f>Table1[[#This Row],[post_time]]+8/24</f>
        <v>40402.194016203706</v>
      </c>
      <c r="S2656" s="3">
        <f>IF(Table1[[#This Row],[post_position]]=1,0,SUMIFS($F$2:F2656,$H$2:H2656,Table1[[#This Row],[post_position]]-1,$C$2:C2656,Table1[[#This Row],[topic_id]]))</f>
        <v>0</v>
      </c>
    </row>
    <row r="2657" spans="1:19" x14ac:dyDescent="0.25">
      <c r="A2657" s="7">
        <v>2691</v>
      </c>
      <c r="B2657" s="7">
        <v>1</v>
      </c>
      <c r="C2657" s="7">
        <v>684</v>
      </c>
      <c r="D2657" s="7">
        <v>24</v>
      </c>
      <c r="F2657" s="8">
        <v>40402.011481481481</v>
      </c>
      <c r="G2657" s="7">
        <v>0</v>
      </c>
      <c r="H2657" s="7">
        <v>2</v>
      </c>
      <c r="I2657" s="7" t="b">
        <f t="shared" si="123"/>
        <v>1</v>
      </c>
      <c r="J2657" s="7" t="b">
        <f t="shared" si="124"/>
        <v>1</v>
      </c>
      <c r="K2657" s="7">
        <f t="shared" si="125"/>
        <v>1</v>
      </c>
      <c r="L2657" s="7">
        <f>WEEKDAY(Table1[[#This Row],[post_time]])</f>
        <v>5</v>
      </c>
      <c r="M2657" s="7">
        <f>VLOOKUP(Table1[[#This Row],[topic_id]],'All Topics Data'!$A$2:$I$1243,8,FALSE)</f>
        <v>40401.86041666667</v>
      </c>
      <c r="N2657" s="7">
        <f>Table1[[#This Row],[Hui Reply?]]*(Table1[[#This Row],[post_time]]-Table1[[#This Row],[timestamp of previous reply]])</f>
        <v>0.15079861111007631</v>
      </c>
      <c r="O2657" s="3">
        <f>O2656+Table1[[#This Row],[Hui Reply?]]</f>
        <v>647</v>
      </c>
      <c r="P2657" s="19">
        <f>INT(Table1[[#This Row],[post_time]])</f>
        <v>40402</v>
      </c>
      <c r="Q2657" s="3" t="str">
        <f>IF(Table1[[#This Row],[Hui Reply?]],VLOOKUP(Table1[[#This Row],[topic_id]],'All Topics Data'!$A$2:$E$1243,5,FALSE),0)</f>
        <v>Collock</v>
      </c>
      <c r="R2657" s="8">
        <f>Table1[[#This Row],[post_time]]+8/24</f>
        <v>40402.344814814816</v>
      </c>
      <c r="S2657" s="3">
        <f>IF(Table1[[#This Row],[post_position]]=1,0,SUMIFS($F$2:F2657,$H$2:H2657,Table1[[#This Row],[post_position]]-1,$C$2:C2657,Table1[[#This Row],[topic_id]]))</f>
        <v>40401.860682870371</v>
      </c>
    </row>
    <row r="2658" spans="1:19" x14ac:dyDescent="0.25">
      <c r="A2658" s="7">
        <v>2692</v>
      </c>
      <c r="B2658" s="7">
        <v>1</v>
      </c>
      <c r="C2658" s="7">
        <v>683</v>
      </c>
      <c r="D2658" s="7">
        <v>24</v>
      </c>
      <c r="F2658" s="8">
        <v>40402.027002314811</v>
      </c>
      <c r="G2658" s="7">
        <v>0</v>
      </c>
      <c r="H2658" s="7">
        <v>2</v>
      </c>
      <c r="I2658" s="7" t="b">
        <f t="shared" si="123"/>
        <v>1</v>
      </c>
      <c r="J2658" s="7" t="b">
        <f t="shared" si="124"/>
        <v>1</v>
      </c>
      <c r="K2658" s="7">
        <f t="shared" si="125"/>
        <v>1</v>
      </c>
      <c r="L2658" s="7">
        <f>WEEKDAY(Table1[[#This Row],[post_time]])</f>
        <v>5</v>
      </c>
      <c r="M2658" s="7">
        <f>VLOOKUP(Table1[[#This Row],[topic_id]],'All Topics Data'!$A$2:$I$1243,8,FALSE)</f>
        <v>40401.694444444445</v>
      </c>
      <c r="N2658" s="7">
        <f>Table1[[#This Row],[Hui Reply?]]*(Table1[[#This Row],[post_time]]-Table1[[#This Row],[timestamp of previous reply]])</f>
        <v>0.33233796295826323</v>
      </c>
      <c r="O2658" s="3">
        <f>O2657+Table1[[#This Row],[Hui Reply?]]</f>
        <v>648</v>
      </c>
      <c r="P2658" s="19">
        <f>INT(Table1[[#This Row],[post_time]])</f>
        <v>40402</v>
      </c>
      <c r="Q2658" s="3" t="str">
        <f>IF(Table1[[#This Row],[Hui Reply?]],VLOOKUP(Table1[[#This Row],[topic_id]],'All Topics Data'!$A$2:$E$1243,5,FALSE),0)</f>
        <v>Excel_Kid</v>
      </c>
      <c r="R2658" s="8">
        <f>Table1[[#This Row],[post_time]]+8/24</f>
        <v>40402.360335648147</v>
      </c>
      <c r="S2658" s="3">
        <f>IF(Table1[[#This Row],[post_position]]=1,0,SUMIFS($F$2:F2658,$H$2:H2658,Table1[[#This Row],[post_position]]-1,$C$2:C2658,Table1[[#This Row],[topic_id]]))</f>
        <v>40401.694664351853</v>
      </c>
    </row>
    <row r="2659" spans="1:19" x14ac:dyDescent="0.25">
      <c r="A2659" s="7">
        <v>2693</v>
      </c>
      <c r="B2659" s="7">
        <v>1</v>
      </c>
      <c r="C2659" s="7">
        <v>674</v>
      </c>
      <c r="D2659" s="7">
        <v>24</v>
      </c>
      <c r="F2659" s="8">
        <v>40402.028715277775</v>
      </c>
      <c r="G2659" s="7">
        <v>0</v>
      </c>
      <c r="H2659" s="7">
        <v>8</v>
      </c>
      <c r="I2659" s="7" t="b">
        <f t="shared" si="123"/>
        <v>1</v>
      </c>
      <c r="J2659" s="7" t="b">
        <f t="shared" si="124"/>
        <v>1</v>
      </c>
      <c r="K2659" s="7">
        <f t="shared" si="125"/>
        <v>1</v>
      </c>
      <c r="L2659" s="7">
        <f>WEEKDAY(Table1[[#This Row],[post_time]])</f>
        <v>5</v>
      </c>
      <c r="M2659" s="7">
        <f>VLOOKUP(Table1[[#This Row],[topic_id]],'All Topics Data'!$A$2:$I$1243,8,FALSE)</f>
        <v>40396.81527777778</v>
      </c>
      <c r="N2659" s="7">
        <f>Table1[[#This Row],[Hui Reply?]]*(Table1[[#This Row],[post_time]]-Table1[[#This Row],[timestamp of previous reply]])</f>
        <v>0.49244212962366873</v>
      </c>
      <c r="O2659" s="3">
        <f>O2658+Table1[[#This Row],[Hui Reply?]]</f>
        <v>649</v>
      </c>
      <c r="P2659" s="19">
        <f>INT(Table1[[#This Row],[post_time]])</f>
        <v>40402</v>
      </c>
      <c r="Q2659" s="3" t="str">
        <f>IF(Table1[[#This Row],[Hui Reply?]],VLOOKUP(Table1[[#This Row],[topic_id]],'All Topics Data'!$A$2:$E$1243,5,FALSE),0)</f>
        <v>tpheath</v>
      </c>
      <c r="R2659" s="8">
        <f>Table1[[#This Row],[post_time]]+8/24</f>
        <v>40402.36204861111</v>
      </c>
      <c r="S2659" s="3">
        <f>IF(Table1[[#This Row],[post_position]]=1,0,SUMIFS($F$2:F2659,$H$2:H2659,Table1[[#This Row],[post_position]]-1,$C$2:C2659,Table1[[#This Row],[topic_id]]))</f>
        <v>40401.536273148151</v>
      </c>
    </row>
    <row r="2660" spans="1:19" x14ac:dyDescent="0.25">
      <c r="A2660" s="7">
        <v>2694</v>
      </c>
      <c r="B2660" s="7">
        <v>1</v>
      </c>
      <c r="C2660" s="7">
        <v>682</v>
      </c>
      <c r="D2660" s="7">
        <v>5408</v>
      </c>
      <c r="E2660" s="2"/>
      <c r="F2660" s="8">
        <v>40402.130266203705</v>
      </c>
      <c r="G2660" s="7">
        <v>0</v>
      </c>
      <c r="H2660" s="7">
        <v>4</v>
      </c>
      <c r="I2660" s="7" t="b">
        <f t="shared" si="123"/>
        <v>0</v>
      </c>
      <c r="J2660" s="7" t="b">
        <f t="shared" si="124"/>
        <v>1</v>
      </c>
      <c r="K2660" s="7">
        <f t="shared" si="125"/>
        <v>0</v>
      </c>
      <c r="L2660" s="7">
        <f>WEEKDAY(Table1[[#This Row],[post_time]])</f>
        <v>5</v>
      </c>
      <c r="M2660" s="7">
        <f>VLOOKUP(Table1[[#This Row],[topic_id]],'All Topics Data'!$A$2:$I$1243,8,FALSE)</f>
        <v>40401.543749999997</v>
      </c>
      <c r="N2660" s="7">
        <f>Table1[[#This Row],[Hui Reply?]]*(Table1[[#This Row],[post_time]]-Table1[[#This Row],[timestamp of previous reply]])</f>
        <v>0</v>
      </c>
      <c r="O2660" s="3">
        <f>O2659+Table1[[#This Row],[Hui Reply?]]</f>
        <v>649</v>
      </c>
      <c r="P2660" s="19">
        <f>INT(Table1[[#This Row],[post_time]])</f>
        <v>40402</v>
      </c>
      <c r="Q2660" s="3">
        <f>IF(Table1[[#This Row],[Hui Reply?]],VLOOKUP(Table1[[#This Row],[topic_id]],'All Topics Data'!$A$2:$E$1243,5,FALSE),0)</f>
        <v>0</v>
      </c>
      <c r="R2660" s="8">
        <f>Table1[[#This Row],[post_time]]+8/24</f>
        <v>40402.463599537041</v>
      </c>
      <c r="S2660" s="3">
        <f>IF(Table1[[#This Row],[post_position]]=1,0,SUMIFS($F$2:F2660,$H$2:H2660,Table1[[#This Row],[post_position]]-1,$C$2:C2660,Table1[[#This Row],[topic_id]]))</f>
        <v>40401.831793981481</v>
      </c>
    </row>
    <row r="2661" spans="1:19" x14ac:dyDescent="0.25">
      <c r="A2661" s="7">
        <v>2695</v>
      </c>
      <c r="B2661" s="7">
        <v>1</v>
      </c>
      <c r="C2661" s="7">
        <v>682</v>
      </c>
      <c r="D2661" s="7">
        <v>24</v>
      </c>
      <c r="F2661" s="8">
        <v>40402.135324074072</v>
      </c>
      <c r="G2661" s="7">
        <v>0</v>
      </c>
      <c r="H2661" s="7">
        <v>5</v>
      </c>
      <c r="I2661" s="7" t="b">
        <f t="shared" si="123"/>
        <v>1</v>
      </c>
      <c r="J2661" s="7" t="b">
        <f t="shared" si="124"/>
        <v>1</v>
      </c>
      <c r="K2661" s="7">
        <f t="shared" si="125"/>
        <v>1</v>
      </c>
      <c r="L2661" s="7">
        <f>WEEKDAY(Table1[[#This Row],[post_time]])</f>
        <v>5</v>
      </c>
      <c r="M2661" s="7">
        <f>VLOOKUP(Table1[[#This Row],[topic_id]],'All Topics Data'!$A$2:$I$1243,8,FALSE)</f>
        <v>40401.543749999997</v>
      </c>
      <c r="N2661" s="7">
        <f>Table1[[#This Row],[Hui Reply?]]*(Table1[[#This Row],[post_time]]-Table1[[#This Row],[timestamp of previous reply]])</f>
        <v>5.057870366727002E-3</v>
      </c>
      <c r="O2661" s="3">
        <f>O2660+Table1[[#This Row],[Hui Reply?]]</f>
        <v>650</v>
      </c>
      <c r="P2661" s="19">
        <f>INT(Table1[[#This Row],[post_time]])</f>
        <v>40402</v>
      </c>
      <c r="Q2661" s="3" t="str">
        <f>IF(Table1[[#This Row],[Hui Reply?]],VLOOKUP(Table1[[#This Row],[topic_id]],'All Topics Data'!$A$2:$E$1243,5,FALSE),0)</f>
        <v>dan_l</v>
      </c>
      <c r="R2661" s="8">
        <f>Table1[[#This Row],[post_time]]+8/24</f>
        <v>40402.468657407408</v>
      </c>
      <c r="S2661" s="3">
        <f>IF(Table1[[#This Row],[post_position]]=1,0,SUMIFS($F$2:F2661,$H$2:H2661,Table1[[#This Row],[post_position]]-1,$C$2:C2661,Table1[[#This Row],[topic_id]]))</f>
        <v>40402.130266203705</v>
      </c>
    </row>
    <row r="2662" spans="1:19" x14ac:dyDescent="0.25">
      <c r="A2662" s="7">
        <v>2696</v>
      </c>
      <c r="B2662" s="7">
        <v>1</v>
      </c>
      <c r="C2662" s="7">
        <v>681</v>
      </c>
      <c r="D2662" s="7">
        <v>24</v>
      </c>
      <c r="E2662" s="2"/>
      <c r="F2662" s="8">
        <v>40402.165937500002</v>
      </c>
      <c r="G2662" s="7">
        <v>0</v>
      </c>
      <c r="H2662" s="7">
        <v>4</v>
      </c>
      <c r="I2662" s="7" t="b">
        <f t="shared" si="123"/>
        <v>1</v>
      </c>
      <c r="J2662" s="7" t="b">
        <f t="shared" si="124"/>
        <v>1</v>
      </c>
      <c r="K2662" s="7">
        <f t="shared" si="125"/>
        <v>1</v>
      </c>
      <c r="L2662" s="7">
        <f>WEEKDAY(Table1[[#This Row],[post_time]])</f>
        <v>5</v>
      </c>
      <c r="M2662" s="7">
        <f>VLOOKUP(Table1[[#This Row],[topic_id]],'All Topics Data'!$A$2:$I$1243,8,FALSE)</f>
        <v>40400.862500000003</v>
      </c>
      <c r="N2662" s="7">
        <f>Table1[[#This Row],[Hui Reply?]]*(Table1[[#This Row],[post_time]]-Table1[[#This Row],[timestamp of previous reply]])</f>
        <v>0.41465277777751908</v>
      </c>
      <c r="O2662" s="3">
        <f>O2661+Table1[[#This Row],[Hui Reply?]]</f>
        <v>651</v>
      </c>
      <c r="P2662" s="19">
        <f>INT(Table1[[#This Row],[post_time]])</f>
        <v>40402</v>
      </c>
      <c r="Q2662" s="3" t="str">
        <f>IF(Table1[[#This Row],[Hui Reply?]],VLOOKUP(Table1[[#This Row],[topic_id]],'All Topics Data'!$A$2:$E$1243,5,FALSE),0)</f>
        <v>dilishan</v>
      </c>
      <c r="R2662" s="8">
        <f>Table1[[#This Row],[post_time]]+8/24</f>
        <v>40402.499270833338</v>
      </c>
      <c r="S2662" s="3">
        <f>IF(Table1[[#This Row],[post_position]]=1,0,SUMIFS($F$2:F2662,$H$2:H2662,Table1[[#This Row],[post_position]]-1,$C$2:C2662,Table1[[#This Row],[topic_id]]))</f>
        <v>40401.751284722224</v>
      </c>
    </row>
    <row r="2663" spans="1:19" x14ac:dyDescent="0.25">
      <c r="A2663" s="7">
        <v>2697</v>
      </c>
      <c r="B2663" s="7">
        <v>4</v>
      </c>
      <c r="C2663" s="7">
        <v>2</v>
      </c>
      <c r="D2663" s="7">
        <v>5851</v>
      </c>
      <c r="F2663" s="8">
        <v>40402.37332175926</v>
      </c>
      <c r="G2663" s="7">
        <v>0</v>
      </c>
      <c r="H2663" s="7">
        <v>63</v>
      </c>
      <c r="I2663" s="7" t="b">
        <f t="shared" si="123"/>
        <v>0</v>
      </c>
      <c r="J2663" s="7" t="b">
        <f t="shared" si="124"/>
        <v>1</v>
      </c>
      <c r="K2663" s="7">
        <f t="shared" si="125"/>
        <v>0</v>
      </c>
      <c r="L2663" s="7">
        <f>WEEKDAY(Table1[[#This Row],[post_time]])</f>
        <v>5</v>
      </c>
      <c r="M2663" s="7">
        <f>VLOOKUP(Table1[[#This Row],[topic_id]],'All Topics Data'!$A$2:$I$1243,8,FALSE)</f>
        <v>40019.929861111108</v>
      </c>
      <c r="N2663" s="7">
        <f>Table1[[#This Row],[Hui Reply?]]*(Table1[[#This Row],[post_time]]-Table1[[#This Row],[timestamp of previous reply]])</f>
        <v>0</v>
      </c>
      <c r="O2663" s="3">
        <f>O2662+Table1[[#This Row],[Hui Reply?]]</f>
        <v>651</v>
      </c>
      <c r="P2663" s="19">
        <f>INT(Table1[[#This Row],[post_time]])</f>
        <v>40402</v>
      </c>
      <c r="Q2663" s="3">
        <f>IF(Table1[[#This Row],[Hui Reply?]],VLOOKUP(Table1[[#This Row],[topic_id]],'All Topics Data'!$A$2:$E$1243,5,FALSE),0)</f>
        <v>0</v>
      </c>
      <c r="R2663" s="8">
        <f>Table1[[#This Row],[post_time]]+8/24</f>
        <v>40402.706655092596</v>
      </c>
      <c r="S2663" s="3">
        <f>IF(Table1[[#This Row],[post_position]]=1,0,SUMIFS($F$2:F2663,$H$2:H2663,Table1[[#This Row],[post_position]]-1,$C$2:C2663,Table1[[#This Row],[topic_id]]))</f>
        <v>40396.388437499998</v>
      </c>
    </row>
    <row r="2664" spans="1:19" x14ac:dyDescent="0.25">
      <c r="A2664" s="7">
        <v>2698</v>
      </c>
      <c r="B2664" s="7">
        <v>1</v>
      </c>
      <c r="C2664" s="7">
        <v>678</v>
      </c>
      <c r="D2664" s="7">
        <v>24</v>
      </c>
      <c r="F2664" s="8">
        <v>40402.455694444441</v>
      </c>
      <c r="G2664" s="7">
        <v>0</v>
      </c>
      <c r="H2664" s="7">
        <v>2</v>
      </c>
      <c r="I2664" s="7" t="b">
        <f t="shared" si="123"/>
        <v>1</v>
      </c>
      <c r="J2664" s="7" t="b">
        <f t="shared" si="124"/>
        <v>1</v>
      </c>
      <c r="K2664" s="7">
        <f t="shared" si="125"/>
        <v>1</v>
      </c>
      <c r="L2664" s="7">
        <f>WEEKDAY(Table1[[#This Row],[post_time]])</f>
        <v>5</v>
      </c>
      <c r="M2664" s="7">
        <f>VLOOKUP(Table1[[#This Row],[topic_id]],'All Topics Data'!$A$2:$I$1243,8,FALSE)</f>
        <v>40399.509722222225</v>
      </c>
      <c r="N2664" s="7">
        <f>Table1[[#This Row],[Hui Reply?]]*(Table1[[#This Row],[post_time]]-Table1[[#This Row],[timestamp of previous reply]])</f>
        <v>2.945555555554165</v>
      </c>
      <c r="O2664" s="3">
        <f>O2663+Table1[[#This Row],[Hui Reply?]]</f>
        <v>652</v>
      </c>
      <c r="P2664" s="19">
        <f>INT(Table1[[#This Row],[post_time]])</f>
        <v>40402</v>
      </c>
      <c r="Q2664" s="3" t="str">
        <f>IF(Table1[[#This Row],[Hui Reply?]],VLOOKUP(Table1[[#This Row],[topic_id]],'All Topics Data'!$A$2:$E$1243,5,FALSE),0)</f>
        <v>plannervenkat</v>
      </c>
      <c r="R2664" s="8">
        <f>Table1[[#This Row],[post_time]]+8/24</f>
        <v>40402.789027777777</v>
      </c>
      <c r="S2664" s="3">
        <f>IF(Table1[[#This Row],[post_position]]=1,0,SUMIFS($F$2:F2664,$H$2:H2664,Table1[[#This Row],[post_position]]-1,$C$2:C2664,Table1[[#This Row],[topic_id]]))</f>
        <v>40399.510138888887</v>
      </c>
    </row>
    <row r="2665" spans="1:19" x14ac:dyDescent="0.25">
      <c r="A2665" s="7">
        <v>2699</v>
      </c>
      <c r="B2665" s="7">
        <v>1</v>
      </c>
      <c r="C2665" s="7">
        <v>683</v>
      </c>
      <c r="D2665" s="7">
        <v>6509</v>
      </c>
      <c r="E2665" s="2"/>
      <c r="F2665" s="8">
        <v>40402.548217592594</v>
      </c>
      <c r="G2665" s="7">
        <v>0</v>
      </c>
      <c r="H2665" s="7">
        <v>3</v>
      </c>
      <c r="I2665" s="7" t="b">
        <f t="shared" si="123"/>
        <v>0</v>
      </c>
      <c r="J2665" s="7" t="b">
        <f t="shared" si="124"/>
        <v>1</v>
      </c>
      <c r="K2665" s="7">
        <f t="shared" si="125"/>
        <v>0</v>
      </c>
      <c r="L2665" s="7">
        <f>WEEKDAY(Table1[[#This Row],[post_time]])</f>
        <v>5</v>
      </c>
      <c r="M2665" s="7">
        <f>VLOOKUP(Table1[[#This Row],[topic_id]],'All Topics Data'!$A$2:$I$1243,8,FALSE)</f>
        <v>40401.694444444445</v>
      </c>
      <c r="N2665" s="7">
        <f>Table1[[#This Row],[Hui Reply?]]*(Table1[[#This Row],[post_time]]-Table1[[#This Row],[timestamp of previous reply]])</f>
        <v>0</v>
      </c>
      <c r="O2665" s="3">
        <f>O2664+Table1[[#This Row],[Hui Reply?]]</f>
        <v>652</v>
      </c>
      <c r="P2665" s="19">
        <f>INT(Table1[[#This Row],[post_time]])</f>
        <v>40402</v>
      </c>
      <c r="Q2665" s="3">
        <f>IF(Table1[[#This Row],[Hui Reply?]],VLOOKUP(Table1[[#This Row],[topic_id]],'All Topics Data'!$A$2:$E$1243,5,FALSE),0)</f>
        <v>0</v>
      </c>
      <c r="R2665" s="8">
        <f>Table1[[#This Row],[post_time]]+8/24</f>
        <v>40402.881550925929</v>
      </c>
      <c r="S2665" s="3">
        <f>IF(Table1[[#This Row],[post_position]]=1,0,SUMIFS($F$2:F2665,$H$2:H2665,Table1[[#This Row],[post_position]]-1,$C$2:C2665,Table1[[#This Row],[topic_id]]))</f>
        <v>40402.027002314811</v>
      </c>
    </row>
    <row r="2666" spans="1:19" x14ac:dyDescent="0.25">
      <c r="A2666" s="7">
        <v>2700</v>
      </c>
      <c r="B2666" s="7">
        <v>1</v>
      </c>
      <c r="C2666" s="7">
        <v>683</v>
      </c>
      <c r="D2666" s="7">
        <v>24</v>
      </c>
      <c r="F2666" s="8">
        <v>40402.557500000003</v>
      </c>
      <c r="G2666" s="7">
        <v>0</v>
      </c>
      <c r="H2666" s="7">
        <v>4</v>
      </c>
      <c r="I2666" s="7" t="b">
        <f t="shared" si="123"/>
        <v>1</v>
      </c>
      <c r="J2666" s="7" t="b">
        <f t="shared" si="124"/>
        <v>1</v>
      </c>
      <c r="K2666" s="7">
        <f t="shared" si="125"/>
        <v>1</v>
      </c>
      <c r="L2666" s="7">
        <f>WEEKDAY(Table1[[#This Row],[post_time]])</f>
        <v>5</v>
      </c>
      <c r="M2666" s="7">
        <f>VLOOKUP(Table1[[#This Row],[topic_id]],'All Topics Data'!$A$2:$I$1243,8,FALSE)</f>
        <v>40401.694444444445</v>
      </c>
      <c r="N2666" s="7">
        <f>Table1[[#This Row],[Hui Reply?]]*(Table1[[#This Row],[post_time]]-Table1[[#This Row],[timestamp of previous reply]])</f>
        <v>9.2824074090458453E-3</v>
      </c>
      <c r="O2666" s="3">
        <f>O2665+Table1[[#This Row],[Hui Reply?]]</f>
        <v>653</v>
      </c>
      <c r="P2666" s="19">
        <f>INT(Table1[[#This Row],[post_time]])</f>
        <v>40402</v>
      </c>
      <c r="Q2666" s="3" t="str">
        <f>IF(Table1[[#This Row],[Hui Reply?]],VLOOKUP(Table1[[#This Row],[topic_id]],'All Topics Data'!$A$2:$E$1243,5,FALSE),0)</f>
        <v>Excel_Kid</v>
      </c>
      <c r="R2666" s="8">
        <f>Table1[[#This Row],[post_time]]+8/24</f>
        <v>40402.890833333338</v>
      </c>
      <c r="S2666" s="3">
        <f>IF(Table1[[#This Row],[post_position]]=1,0,SUMIFS($F$2:F2666,$H$2:H2666,Table1[[#This Row],[post_position]]-1,$C$2:C2666,Table1[[#This Row],[topic_id]]))</f>
        <v>40402.548217592594</v>
      </c>
    </row>
    <row r="2667" spans="1:19" x14ac:dyDescent="0.25">
      <c r="A2667" s="7">
        <v>2701</v>
      </c>
      <c r="B2667" s="7">
        <v>1</v>
      </c>
      <c r="C2667" s="7">
        <v>683</v>
      </c>
      <c r="D2667" s="7">
        <v>6509</v>
      </c>
      <c r="E2667" s="2"/>
      <c r="F2667" s="8">
        <v>40402.565393518518</v>
      </c>
      <c r="G2667" s="7">
        <v>0</v>
      </c>
      <c r="H2667" s="7">
        <v>5</v>
      </c>
      <c r="I2667" s="7" t="b">
        <f t="shared" si="123"/>
        <v>0</v>
      </c>
      <c r="J2667" s="7" t="b">
        <f t="shared" si="124"/>
        <v>1</v>
      </c>
      <c r="K2667" s="7">
        <f t="shared" si="125"/>
        <v>0</v>
      </c>
      <c r="L2667" s="7">
        <f>WEEKDAY(Table1[[#This Row],[post_time]])</f>
        <v>5</v>
      </c>
      <c r="M2667" s="7">
        <f>VLOOKUP(Table1[[#This Row],[topic_id]],'All Topics Data'!$A$2:$I$1243,8,FALSE)</f>
        <v>40401.694444444445</v>
      </c>
      <c r="N2667" s="7">
        <f>Table1[[#This Row],[Hui Reply?]]*(Table1[[#This Row],[post_time]]-Table1[[#This Row],[timestamp of previous reply]])</f>
        <v>0</v>
      </c>
      <c r="O2667" s="3">
        <f>O2666+Table1[[#This Row],[Hui Reply?]]</f>
        <v>653</v>
      </c>
      <c r="P2667" s="19">
        <f>INT(Table1[[#This Row],[post_time]])</f>
        <v>40402</v>
      </c>
      <c r="Q2667" s="3">
        <f>IF(Table1[[#This Row],[Hui Reply?]],VLOOKUP(Table1[[#This Row],[topic_id]],'All Topics Data'!$A$2:$E$1243,5,FALSE),0)</f>
        <v>0</v>
      </c>
      <c r="R2667" s="8">
        <f>Table1[[#This Row],[post_time]]+8/24</f>
        <v>40402.898726851854</v>
      </c>
      <c r="S2667" s="3">
        <f>IF(Table1[[#This Row],[post_position]]=1,0,SUMIFS($F$2:F2667,$H$2:H2667,Table1[[#This Row],[post_position]]-1,$C$2:C2667,Table1[[#This Row],[topic_id]]))</f>
        <v>40402.557500000003</v>
      </c>
    </row>
    <row r="2668" spans="1:19" x14ac:dyDescent="0.25">
      <c r="A2668" s="7">
        <v>2702</v>
      </c>
      <c r="B2668" s="7">
        <v>1</v>
      </c>
      <c r="C2668" s="7">
        <v>683</v>
      </c>
      <c r="D2668" s="7">
        <v>24</v>
      </c>
      <c r="F2668" s="8">
        <v>40402.572164351855</v>
      </c>
      <c r="G2668" s="7">
        <v>0</v>
      </c>
      <c r="H2668" s="7">
        <v>6</v>
      </c>
      <c r="I2668" s="7" t="b">
        <f t="shared" si="123"/>
        <v>1</v>
      </c>
      <c r="J2668" s="7" t="b">
        <f t="shared" si="124"/>
        <v>1</v>
      </c>
      <c r="K2668" s="7">
        <f t="shared" si="125"/>
        <v>1</v>
      </c>
      <c r="L2668" s="7">
        <f>WEEKDAY(Table1[[#This Row],[post_time]])</f>
        <v>5</v>
      </c>
      <c r="M2668" s="7">
        <f>VLOOKUP(Table1[[#This Row],[topic_id]],'All Topics Data'!$A$2:$I$1243,8,FALSE)</f>
        <v>40401.694444444445</v>
      </c>
      <c r="N2668" s="7">
        <f>Table1[[#This Row],[Hui Reply?]]*(Table1[[#This Row],[post_time]]-Table1[[#This Row],[timestamp of previous reply]])</f>
        <v>6.7708333372138441E-3</v>
      </c>
      <c r="O2668" s="3">
        <f>O2667+Table1[[#This Row],[Hui Reply?]]</f>
        <v>654</v>
      </c>
      <c r="P2668" s="19">
        <f>INT(Table1[[#This Row],[post_time]])</f>
        <v>40402</v>
      </c>
      <c r="Q2668" s="3" t="str">
        <f>IF(Table1[[#This Row],[Hui Reply?]],VLOOKUP(Table1[[#This Row],[topic_id]],'All Topics Data'!$A$2:$E$1243,5,FALSE),0)</f>
        <v>Excel_Kid</v>
      </c>
      <c r="R2668" s="8">
        <f>Table1[[#This Row],[post_time]]+8/24</f>
        <v>40402.905497685191</v>
      </c>
      <c r="S2668" s="3">
        <f>IF(Table1[[#This Row],[post_position]]=1,0,SUMIFS($F$2:F2668,$H$2:H2668,Table1[[#This Row],[post_position]]-1,$C$2:C2668,Table1[[#This Row],[topic_id]]))</f>
        <v>40402.565393518518</v>
      </c>
    </row>
    <row r="2669" spans="1:19" x14ac:dyDescent="0.25">
      <c r="A2669" s="7">
        <v>2703</v>
      </c>
      <c r="B2669" s="7">
        <v>1</v>
      </c>
      <c r="C2669" s="7">
        <v>683</v>
      </c>
      <c r="D2669" s="7">
        <v>6509</v>
      </c>
      <c r="F2669" s="8">
        <v>40402.607094907406</v>
      </c>
      <c r="G2669" s="7">
        <v>0</v>
      </c>
      <c r="H2669" s="7">
        <v>7</v>
      </c>
      <c r="I2669" s="7" t="b">
        <f t="shared" si="123"/>
        <v>0</v>
      </c>
      <c r="J2669" s="7" t="b">
        <f t="shared" si="124"/>
        <v>1</v>
      </c>
      <c r="K2669" s="7">
        <f t="shared" si="125"/>
        <v>0</v>
      </c>
      <c r="L2669" s="7">
        <f>WEEKDAY(Table1[[#This Row],[post_time]])</f>
        <v>5</v>
      </c>
      <c r="M2669" s="7">
        <f>VLOOKUP(Table1[[#This Row],[topic_id]],'All Topics Data'!$A$2:$I$1243,8,FALSE)</f>
        <v>40401.694444444445</v>
      </c>
      <c r="N2669" s="7">
        <f>Table1[[#This Row],[Hui Reply?]]*(Table1[[#This Row],[post_time]]-Table1[[#This Row],[timestamp of previous reply]])</f>
        <v>0</v>
      </c>
      <c r="O2669" s="3">
        <f>O2668+Table1[[#This Row],[Hui Reply?]]</f>
        <v>654</v>
      </c>
      <c r="P2669" s="19">
        <f>INT(Table1[[#This Row],[post_time]])</f>
        <v>40402</v>
      </c>
      <c r="Q2669" s="3">
        <f>IF(Table1[[#This Row],[Hui Reply?]],VLOOKUP(Table1[[#This Row],[topic_id]],'All Topics Data'!$A$2:$E$1243,5,FALSE),0)</f>
        <v>0</v>
      </c>
      <c r="R2669" s="8">
        <f>Table1[[#This Row],[post_time]]+8/24</f>
        <v>40402.940428240741</v>
      </c>
      <c r="S2669" s="3">
        <f>IF(Table1[[#This Row],[post_position]]=1,0,SUMIFS($F$2:F2669,$H$2:H2669,Table1[[#This Row],[post_position]]-1,$C$2:C2669,Table1[[#This Row],[topic_id]]))</f>
        <v>40402.572164351855</v>
      </c>
    </row>
    <row r="2670" spans="1:19" x14ac:dyDescent="0.25">
      <c r="A2670" s="7">
        <v>2704</v>
      </c>
      <c r="B2670" s="7">
        <v>1</v>
      </c>
      <c r="C2670" s="7">
        <v>674</v>
      </c>
      <c r="D2670" s="7">
        <v>6634</v>
      </c>
      <c r="E2670" s="2"/>
      <c r="F2670" s="8">
        <v>40402.706261574072</v>
      </c>
      <c r="G2670" s="7">
        <v>0</v>
      </c>
      <c r="H2670" s="7">
        <v>9</v>
      </c>
      <c r="I2670" s="7" t="b">
        <f t="shared" si="123"/>
        <v>0</v>
      </c>
      <c r="J2670" s="7" t="b">
        <f t="shared" si="124"/>
        <v>1</v>
      </c>
      <c r="K2670" s="7">
        <f t="shared" si="125"/>
        <v>0</v>
      </c>
      <c r="L2670" s="7">
        <f>WEEKDAY(Table1[[#This Row],[post_time]])</f>
        <v>5</v>
      </c>
      <c r="M2670" s="7">
        <f>VLOOKUP(Table1[[#This Row],[topic_id]],'All Topics Data'!$A$2:$I$1243,8,FALSE)</f>
        <v>40396.81527777778</v>
      </c>
      <c r="N2670" s="7">
        <f>Table1[[#This Row],[Hui Reply?]]*(Table1[[#This Row],[post_time]]-Table1[[#This Row],[timestamp of previous reply]])</f>
        <v>0</v>
      </c>
      <c r="O2670" s="3">
        <f>O2669+Table1[[#This Row],[Hui Reply?]]</f>
        <v>654</v>
      </c>
      <c r="P2670" s="19">
        <f>INT(Table1[[#This Row],[post_time]])</f>
        <v>40402</v>
      </c>
      <c r="Q2670" s="3">
        <f>IF(Table1[[#This Row],[Hui Reply?]],VLOOKUP(Table1[[#This Row],[topic_id]],'All Topics Data'!$A$2:$E$1243,5,FALSE),0)</f>
        <v>0</v>
      </c>
      <c r="R2670" s="8">
        <f>Table1[[#This Row],[post_time]]+8/24</f>
        <v>40403.039594907408</v>
      </c>
      <c r="S2670" s="3">
        <f>IF(Table1[[#This Row],[post_position]]=1,0,SUMIFS($F$2:F2670,$H$2:H2670,Table1[[#This Row],[post_position]]-1,$C$2:C2670,Table1[[#This Row],[topic_id]]))</f>
        <v>40402.028715277775</v>
      </c>
    </row>
    <row r="2671" spans="1:19" x14ac:dyDescent="0.25">
      <c r="A2671" s="7">
        <v>2705</v>
      </c>
      <c r="B2671" s="7">
        <v>1</v>
      </c>
      <c r="C2671" s="7">
        <v>685</v>
      </c>
      <c r="D2671" s="7">
        <v>6647</v>
      </c>
      <c r="E2671" s="2"/>
      <c r="F2671" s="8">
        <v>40402.776539351849</v>
      </c>
      <c r="G2671" s="7">
        <v>0</v>
      </c>
      <c r="H2671" s="7">
        <v>1</v>
      </c>
      <c r="I2671" s="7" t="b">
        <f t="shared" si="123"/>
        <v>0</v>
      </c>
      <c r="J2671" s="7" t="b">
        <f t="shared" si="124"/>
        <v>0</v>
      </c>
      <c r="K2671" s="7">
        <f t="shared" si="125"/>
        <v>0</v>
      </c>
      <c r="L2671" s="7">
        <f>WEEKDAY(Table1[[#This Row],[post_time]])</f>
        <v>5</v>
      </c>
      <c r="M2671" s="7">
        <f>VLOOKUP(Table1[[#This Row],[topic_id]],'All Topics Data'!$A$2:$I$1243,8,FALSE)</f>
        <v>40402.776388888888</v>
      </c>
      <c r="N2671" s="7">
        <f>Table1[[#This Row],[Hui Reply?]]*(Table1[[#This Row],[post_time]]-Table1[[#This Row],[timestamp of previous reply]])</f>
        <v>0</v>
      </c>
      <c r="O2671" s="3">
        <f>O2670+Table1[[#This Row],[Hui Reply?]]</f>
        <v>654</v>
      </c>
      <c r="P2671" s="19">
        <f>INT(Table1[[#This Row],[post_time]])</f>
        <v>40402</v>
      </c>
      <c r="Q2671" s="3">
        <f>IF(Table1[[#This Row],[Hui Reply?]],VLOOKUP(Table1[[#This Row],[topic_id]],'All Topics Data'!$A$2:$E$1243,5,FALSE),0)</f>
        <v>0</v>
      </c>
      <c r="R2671" s="8">
        <f>Table1[[#This Row],[post_time]]+8/24</f>
        <v>40403.109872685185</v>
      </c>
      <c r="S2671" s="3">
        <f>IF(Table1[[#This Row],[post_position]]=1,0,SUMIFS($F$2:F2671,$H$2:H2671,Table1[[#This Row],[post_position]]-1,$C$2:C2671,Table1[[#This Row],[topic_id]]))</f>
        <v>0</v>
      </c>
    </row>
    <row r="2672" spans="1:19" x14ac:dyDescent="0.25">
      <c r="A2672" s="7">
        <v>2706</v>
      </c>
      <c r="B2672" s="7">
        <v>1</v>
      </c>
      <c r="C2672" s="7">
        <v>685</v>
      </c>
      <c r="D2672" s="7">
        <v>24</v>
      </c>
      <c r="E2672" s="2"/>
      <c r="F2672" s="8">
        <v>40402.991944444446</v>
      </c>
      <c r="G2672" s="7">
        <v>0</v>
      </c>
      <c r="H2672" s="7">
        <v>2</v>
      </c>
      <c r="I2672" s="7" t="b">
        <f t="shared" si="123"/>
        <v>1</v>
      </c>
      <c r="J2672" s="7" t="b">
        <f t="shared" si="124"/>
        <v>1</v>
      </c>
      <c r="K2672" s="7">
        <f t="shared" si="125"/>
        <v>1</v>
      </c>
      <c r="L2672" s="7">
        <f>WEEKDAY(Table1[[#This Row],[post_time]])</f>
        <v>5</v>
      </c>
      <c r="M2672" s="7">
        <f>VLOOKUP(Table1[[#This Row],[topic_id]],'All Topics Data'!$A$2:$I$1243,8,FALSE)</f>
        <v>40402.776388888888</v>
      </c>
      <c r="N2672" s="7">
        <f>Table1[[#This Row],[Hui Reply?]]*(Table1[[#This Row],[post_time]]-Table1[[#This Row],[timestamp of previous reply]])</f>
        <v>0.21540509259648388</v>
      </c>
      <c r="O2672" s="3">
        <f>O2671+Table1[[#This Row],[Hui Reply?]]</f>
        <v>655</v>
      </c>
      <c r="P2672" s="19">
        <f>INT(Table1[[#This Row],[post_time]])</f>
        <v>40402</v>
      </c>
      <c r="Q2672" s="3" t="str">
        <f>IF(Table1[[#This Row],[Hui Reply?]],VLOOKUP(Table1[[#This Row],[topic_id]],'All Topics Data'!$A$2:$E$1243,5,FALSE),0)</f>
        <v>katarinah</v>
      </c>
      <c r="R2672" s="8">
        <f>Table1[[#This Row],[post_time]]+8/24</f>
        <v>40403.325277777782</v>
      </c>
      <c r="S2672" s="3">
        <f>IF(Table1[[#This Row],[post_position]]=1,0,SUMIFS($F$2:F2672,$H$2:H2672,Table1[[#This Row],[post_position]]-1,$C$2:C2672,Table1[[#This Row],[topic_id]]))</f>
        <v>40402.776539351849</v>
      </c>
    </row>
    <row r="2673" spans="1:19" x14ac:dyDescent="0.25">
      <c r="A2673" s="7">
        <v>2707</v>
      </c>
      <c r="B2673" s="7">
        <v>1</v>
      </c>
      <c r="C2673" s="7">
        <v>685</v>
      </c>
      <c r="D2673" s="7">
        <v>6647</v>
      </c>
      <c r="F2673" s="8">
        <v>40403.115983796299</v>
      </c>
      <c r="G2673" s="7">
        <v>0</v>
      </c>
      <c r="H2673" s="7">
        <v>3</v>
      </c>
      <c r="I2673" s="7" t="b">
        <f t="shared" si="123"/>
        <v>0</v>
      </c>
      <c r="J2673" s="7" t="b">
        <f t="shared" si="124"/>
        <v>1</v>
      </c>
      <c r="K2673" s="7">
        <f t="shared" si="125"/>
        <v>0</v>
      </c>
      <c r="L2673" s="7">
        <f>WEEKDAY(Table1[[#This Row],[post_time]])</f>
        <v>6</v>
      </c>
      <c r="M2673" s="7">
        <f>VLOOKUP(Table1[[#This Row],[topic_id]],'All Topics Data'!$A$2:$I$1243,8,FALSE)</f>
        <v>40402.776388888888</v>
      </c>
      <c r="N2673" s="7">
        <f>Table1[[#This Row],[Hui Reply?]]*(Table1[[#This Row],[post_time]]-Table1[[#This Row],[timestamp of previous reply]])</f>
        <v>0</v>
      </c>
      <c r="O2673" s="3">
        <f>O2672+Table1[[#This Row],[Hui Reply?]]</f>
        <v>655</v>
      </c>
      <c r="P2673" s="19">
        <f>INT(Table1[[#This Row],[post_time]])</f>
        <v>40403</v>
      </c>
      <c r="Q2673" s="3">
        <f>IF(Table1[[#This Row],[Hui Reply?]],VLOOKUP(Table1[[#This Row],[topic_id]],'All Topics Data'!$A$2:$E$1243,5,FALSE),0)</f>
        <v>0</v>
      </c>
      <c r="R2673" s="8">
        <f>Table1[[#This Row],[post_time]]+8/24</f>
        <v>40403.449317129634</v>
      </c>
      <c r="S2673" s="3">
        <f>IF(Table1[[#This Row],[post_position]]=1,0,SUMIFS($F$2:F2673,$H$2:H2673,Table1[[#This Row],[post_position]]-1,$C$2:C2673,Table1[[#This Row],[topic_id]]))</f>
        <v>40402.991944444446</v>
      </c>
    </row>
    <row r="2674" spans="1:19" x14ac:dyDescent="0.25">
      <c r="A2674" s="7">
        <v>2708</v>
      </c>
      <c r="B2674" s="7">
        <v>1</v>
      </c>
      <c r="C2674" s="7">
        <v>685</v>
      </c>
      <c r="D2674" s="7">
        <v>24</v>
      </c>
      <c r="E2674" s="2"/>
      <c r="F2674" s="8">
        <v>40403.258483796293</v>
      </c>
      <c r="G2674" s="7">
        <v>0</v>
      </c>
      <c r="H2674" s="7">
        <v>4</v>
      </c>
      <c r="I2674" s="7" t="b">
        <f t="shared" si="123"/>
        <v>1</v>
      </c>
      <c r="J2674" s="7" t="b">
        <f t="shared" si="124"/>
        <v>1</v>
      </c>
      <c r="K2674" s="7">
        <f t="shared" si="125"/>
        <v>1</v>
      </c>
      <c r="L2674" s="7">
        <f>WEEKDAY(Table1[[#This Row],[post_time]])</f>
        <v>6</v>
      </c>
      <c r="M2674" s="7">
        <f>VLOOKUP(Table1[[#This Row],[topic_id]],'All Topics Data'!$A$2:$I$1243,8,FALSE)</f>
        <v>40402.776388888888</v>
      </c>
      <c r="N2674" s="7">
        <f>Table1[[#This Row],[Hui Reply?]]*(Table1[[#This Row],[post_time]]-Table1[[#This Row],[timestamp of previous reply]])</f>
        <v>0.14249999999447027</v>
      </c>
      <c r="O2674" s="3">
        <f>O2673+Table1[[#This Row],[Hui Reply?]]</f>
        <v>656</v>
      </c>
      <c r="P2674" s="19">
        <f>INT(Table1[[#This Row],[post_time]])</f>
        <v>40403</v>
      </c>
      <c r="Q2674" s="3" t="str">
        <f>IF(Table1[[#This Row],[Hui Reply?]],VLOOKUP(Table1[[#This Row],[topic_id]],'All Topics Data'!$A$2:$E$1243,5,FALSE),0)</f>
        <v>katarinah</v>
      </c>
      <c r="R2674" s="8">
        <f>Table1[[#This Row],[post_time]]+8/24</f>
        <v>40403.591817129629</v>
      </c>
      <c r="S2674" s="3">
        <f>IF(Table1[[#This Row],[post_position]]=1,0,SUMIFS($F$2:F2674,$H$2:H2674,Table1[[#This Row],[post_position]]-1,$C$2:C2674,Table1[[#This Row],[topic_id]]))</f>
        <v>40403.115983796299</v>
      </c>
    </row>
    <row r="2675" spans="1:19" x14ac:dyDescent="0.25">
      <c r="A2675" s="7">
        <v>2709</v>
      </c>
      <c r="B2675" s="7">
        <v>1</v>
      </c>
      <c r="C2675" s="7">
        <v>674</v>
      </c>
      <c r="D2675" s="7">
        <v>24</v>
      </c>
      <c r="E2675" s="2"/>
      <c r="F2675" s="8">
        <v>40403.295451388891</v>
      </c>
      <c r="G2675" s="7">
        <v>0</v>
      </c>
      <c r="H2675" s="7">
        <v>10</v>
      </c>
      <c r="I2675" s="7" t="b">
        <f t="shared" si="123"/>
        <v>1</v>
      </c>
      <c r="J2675" s="7" t="b">
        <f t="shared" si="124"/>
        <v>1</v>
      </c>
      <c r="K2675" s="7">
        <f t="shared" si="125"/>
        <v>1</v>
      </c>
      <c r="L2675" s="7">
        <f>WEEKDAY(Table1[[#This Row],[post_time]])</f>
        <v>6</v>
      </c>
      <c r="M2675" s="7">
        <f>VLOOKUP(Table1[[#This Row],[topic_id]],'All Topics Data'!$A$2:$I$1243,8,FALSE)</f>
        <v>40396.81527777778</v>
      </c>
      <c r="N2675" s="7">
        <f>Table1[[#This Row],[Hui Reply?]]*(Table1[[#This Row],[post_time]]-Table1[[#This Row],[timestamp of previous reply]])</f>
        <v>0.58918981481838273</v>
      </c>
      <c r="O2675" s="3">
        <f>O2674+Table1[[#This Row],[Hui Reply?]]</f>
        <v>657</v>
      </c>
      <c r="P2675" s="19">
        <f>INT(Table1[[#This Row],[post_time]])</f>
        <v>40403</v>
      </c>
      <c r="Q2675" s="3" t="str">
        <f>IF(Table1[[#This Row],[Hui Reply?]],VLOOKUP(Table1[[#This Row],[topic_id]],'All Topics Data'!$A$2:$E$1243,5,FALSE),0)</f>
        <v>tpheath</v>
      </c>
      <c r="R2675" s="8">
        <f>Table1[[#This Row],[post_time]]+8/24</f>
        <v>40403.628784722227</v>
      </c>
      <c r="S2675" s="3">
        <f>IF(Table1[[#This Row],[post_position]]=1,0,SUMIFS($F$2:F2675,$H$2:H2675,Table1[[#This Row],[post_position]]-1,$C$2:C2675,Table1[[#This Row],[topic_id]]))</f>
        <v>40402.706261574072</v>
      </c>
    </row>
    <row r="2676" spans="1:19" x14ac:dyDescent="0.25">
      <c r="A2676" s="7">
        <v>2710</v>
      </c>
      <c r="B2676" s="7">
        <v>1</v>
      </c>
      <c r="C2676" s="7">
        <v>685</v>
      </c>
      <c r="D2676" s="7">
        <v>6458</v>
      </c>
      <c r="F2676" s="8">
        <v>40403.490231481483</v>
      </c>
      <c r="G2676" s="7">
        <v>0</v>
      </c>
      <c r="H2676" s="7">
        <v>5</v>
      </c>
      <c r="I2676" s="7" t="b">
        <f t="shared" si="123"/>
        <v>0</v>
      </c>
      <c r="J2676" s="7" t="b">
        <f t="shared" si="124"/>
        <v>1</v>
      </c>
      <c r="K2676" s="7">
        <f t="shared" si="125"/>
        <v>0</v>
      </c>
      <c r="L2676" s="7">
        <f>WEEKDAY(Table1[[#This Row],[post_time]])</f>
        <v>6</v>
      </c>
      <c r="M2676" s="7">
        <f>VLOOKUP(Table1[[#This Row],[topic_id]],'All Topics Data'!$A$2:$I$1243,8,FALSE)</f>
        <v>40402.776388888888</v>
      </c>
      <c r="N2676" s="7">
        <f>Table1[[#This Row],[Hui Reply?]]*(Table1[[#This Row],[post_time]]-Table1[[#This Row],[timestamp of previous reply]])</f>
        <v>0</v>
      </c>
      <c r="O2676" s="3">
        <f>O2675+Table1[[#This Row],[Hui Reply?]]</f>
        <v>657</v>
      </c>
      <c r="P2676" s="19">
        <f>INT(Table1[[#This Row],[post_time]])</f>
        <v>40403</v>
      </c>
      <c r="Q2676" s="3">
        <f>IF(Table1[[#This Row],[Hui Reply?]],VLOOKUP(Table1[[#This Row],[topic_id]],'All Topics Data'!$A$2:$E$1243,5,FALSE),0)</f>
        <v>0</v>
      </c>
      <c r="R2676" s="8">
        <f>Table1[[#This Row],[post_time]]+8/24</f>
        <v>40403.823564814818</v>
      </c>
      <c r="S2676" s="3">
        <f>IF(Table1[[#This Row],[post_position]]=1,0,SUMIFS($F$2:F2676,$H$2:H2676,Table1[[#This Row],[post_position]]-1,$C$2:C2676,Table1[[#This Row],[topic_id]]))</f>
        <v>40403.258483796293</v>
      </c>
    </row>
    <row r="2677" spans="1:19" x14ac:dyDescent="0.25">
      <c r="A2677" s="7">
        <v>2711</v>
      </c>
      <c r="B2677" s="7">
        <v>1</v>
      </c>
      <c r="C2677" s="7">
        <v>685</v>
      </c>
      <c r="D2677" s="7">
        <v>6647</v>
      </c>
      <c r="F2677" s="8">
        <v>40403.8128125</v>
      </c>
      <c r="G2677" s="7">
        <v>0</v>
      </c>
      <c r="H2677" s="7">
        <v>6</v>
      </c>
      <c r="I2677" s="7" t="b">
        <f t="shared" si="123"/>
        <v>0</v>
      </c>
      <c r="J2677" s="7" t="b">
        <f t="shared" si="124"/>
        <v>1</v>
      </c>
      <c r="K2677" s="7">
        <f t="shared" si="125"/>
        <v>0</v>
      </c>
      <c r="L2677" s="7">
        <f>WEEKDAY(Table1[[#This Row],[post_time]])</f>
        <v>6</v>
      </c>
      <c r="M2677" s="7">
        <f>VLOOKUP(Table1[[#This Row],[topic_id]],'All Topics Data'!$A$2:$I$1243,8,FALSE)</f>
        <v>40402.776388888888</v>
      </c>
      <c r="N2677" s="7">
        <f>Table1[[#This Row],[Hui Reply?]]*(Table1[[#This Row],[post_time]]-Table1[[#This Row],[timestamp of previous reply]])</f>
        <v>0</v>
      </c>
      <c r="O2677" s="3">
        <f>O2676+Table1[[#This Row],[Hui Reply?]]</f>
        <v>657</v>
      </c>
      <c r="P2677" s="19">
        <f>INT(Table1[[#This Row],[post_time]])</f>
        <v>40403</v>
      </c>
      <c r="Q2677" s="3">
        <f>IF(Table1[[#This Row],[Hui Reply?]],VLOOKUP(Table1[[#This Row],[topic_id]],'All Topics Data'!$A$2:$E$1243,5,FALSE),0)</f>
        <v>0</v>
      </c>
      <c r="R2677" s="8">
        <f>Table1[[#This Row],[post_time]]+8/24</f>
        <v>40404.146145833336</v>
      </c>
      <c r="S2677" s="3">
        <f>IF(Table1[[#This Row],[post_position]]=1,0,SUMIFS($F$2:F2677,$H$2:H2677,Table1[[#This Row],[post_position]]-1,$C$2:C2677,Table1[[#This Row],[topic_id]]))</f>
        <v>40403.490231481483</v>
      </c>
    </row>
    <row r="2678" spans="1:19" x14ac:dyDescent="0.25">
      <c r="A2678" s="7">
        <v>2712</v>
      </c>
      <c r="B2678" s="7">
        <v>1</v>
      </c>
      <c r="C2678" s="7">
        <v>686</v>
      </c>
      <c r="D2678" s="7">
        <v>4983</v>
      </c>
      <c r="E2678" s="2"/>
      <c r="F2678" s="8">
        <v>40403.863622685189</v>
      </c>
      <c r="G2678" s="7">
        <v>0</v>
      </c>
      <c r="H2678" s="7">
        <v>1</v>
      </c>
      <c r="I2678" s="7" t="b">
        <f t="shared" si="123"/>
        <v>0</v>
      </c>
      <c r="J2678" s="7" t="b">
        <f t="shared" si="124"/>
        <v>0</v>
      </c>
      <c r="K2678" s="7">
        <f t="shared" si="125"/>
        <v>0</v>
      </c>
      <c r="L2678" s="7">
        <f>WEEKDAY(Table1[[#This Row],[post_time]])</f>
        <v>6</v>
      </c>
      <c r="M2678" s="7">
        <f>VLOOKUP(Table1[[#This Row],[topic_id]],'All Topics Data'!$A$2:$I$1243,8,FALSE)</f>
        <v>40403.863194444442</v>
      </c>
      <c r="N2678" s="7">
        <f>Table1[[#This Row],[Hui Reply?]]*(Table1[[#This Row],[post_time]]-Table1[[#This Row],[timestamp of previous reply]])</f>
        <v>0</v>
      </c>
      <c r="O2678" s="3">
        <f>O2677+Table1[[#This Row],[Hui Reply?]]</f>
        <v>657</v>
      </c>
      <c r="P2678" s="19">
        <f>INT(Table1[[#This Row],[post_time]])</f>
        <v>40403</v>
      </c>
      <c r="Q2678" s="3">
        <f>IF(Table1[[#This Row],[Hui Reply?]],VLOOKUP(Table1[[#This Row],[topic_id]],'All Topics Data'!$A$2:$E$1243,5,FALSE),0)</f>
        <v>0</v>
      </c>
      <c r="R2678" s="8">
        <f>Table1[[#This Row],[post_time]]+8/24</f>
        <v>40404.196956018524</v>
      </c>
      <c r="S2678" s="3">
        <f>IF(Table1[[#This Row],[post_position]]=1,0,SUMIFS($F$2:F2678,$H$2:H2678,Table1[[#This Row],[post_position]]-1,$C$2:C2678,Table1[[#This Row],[topic_id]]))</f>
        <v>0</v>
      </c>
    </row>
    <row r="2679" spans="1:19" x14ac:dyDescent="0.25">
      <c r="A2679" s="7">
        <v>2713</v>
      </c>
      <c r="B2679" s="7">
        <v>1</v>
      </c>
      <c r="C2679" s="7">
        <v>686</v>
      </c>
      <c r="D2679" s="7">
        <v>24</v>
      </c>
      <c r="F2679" s="8">
        <v>40404.023472222223</v>
      </c>
      <c r="G2679" s="7">
        <v>0</v>
      </c>
      <c r="H2679" s="7">
        <v>2</v>
      </c>
      <c r="I2679" s="7" t="b">
        <f t="shared" si="123"/>
        <v>1</v>
      </c>
      <c r="J2679" s="7" t="b">
        <f t="shared" si="124"/>
        <v>1</v>
      </c>
      <c r="K2679" s="7">
        <f t="shared" si="125"/>
        <v>1</v>
      </c>
      <c r="L2679" s="7">
        <f>WEEKDAY(Table1[[#This Row],[post_time]])</f>
        <v>7</v>
      </c>
      <c r="M2679" s="7">
        <f>VLOOKUP(Table1[[#This Row],[topic_id]],'All Topics Data'!$A$2:$I$1243,8,FALSE)</f>
        <v>40403.863194444442</v>
      </c>
      <c r="N2679" s="7">
        <f>Table1[[#This Row],[Hui Reply?]]*(Table1[[#This Row],[post_time]]-Table1[[#This Row],[timestamp of previous reply]])</f>
        <v>0.15984953703446081</v>
      </c>
      <c r="O2679" s="3">
        <f>O2678+Table1[[#This Row],[Hui Reply?]]</f>
        <v>658</v>
      </c>
      <c r="P2679" s="19">
        <f>INT(Table1[[#This Row],[post_time]])</f>
        <v>40404</v>
      </c>
      <c r="Q2679" s="3" t="str">
        <f>IF(Table1[[#This Row],[Hui Reply?]],VLOOKUP(Table1[[#This Row],[topic_id]],'All Topics Data'!$A$2:$E$1243,5,FALSE),0)</f>
        <v>grashop</v>
      </c>
      <c r="R2679" s="8">
        <f>Table1[[#This Row],[post_time]]+8/24</f>
        <v>40404.356805555559</v>
      </c>
      <c r="S2679" s="3">
        <f>IF(Table1[[#This Row],[post_position]]=1,0,SUMIFS($F$2:F2679,$H$2:H2679,Table1[[#This Row],[post_position]]-1,$C$2:C2679,Table1[[#This Row],[topic_id]]))</f>
        <v>40403.863622685189</v>
      </c>
    </row>
    <row r="2680" spans="1:19" x14ac:dyDescent="0.25">
      <c r="A2680" s="7">
        <v>2714</v>
      </c>
      <c r="B2680" s="7">
        <v>3</v>
      </c>
      <c r="C2680" s="7">
        <v>687</v>
      </c>
      <c r="D2680" s="7">
        <v>4061</v>
      </c>
      <c r="E2680" s="2"/>
      <c r="F2680" s="8">
        <v>40404.514513888891</v>
      </c>
      <c r="G2680" s="7">
        <v>0</v>
      </c>
      <c r="H2680" s="7">
        <v>1</v>
      </c>
      <c r="I2680" s="7" t="b">
        <f t="shared" si="123"/>
        <v>0</v>
      </c>
      <c r="J2680" s="7" t="b">
        <f t="shared" si="124"/>
        <v>0</v>
      </c>
      <c r="K2680" s="7">
        <f t="shared" si="125"/>
        <v>0</v>
      </c>
      <c r="L2680" s="7">
        <f>WEEKDAY(Table1[[#This Row],[post_time]])</f>
        <v>7</v>
      </c>
      <c r="M2680" s="7">
        <f>VLOOKUP(Table1[[#This Row],[topic_id]],'All Topics Data'!$A$2:$I$1243,8,FALSE)</f>
        <v>40404.513888888891</v>
      </c>
      <c r="N2680" s="7">
        <f>Table1[[#This Row],[Hui Reply?]]*(Table1[[#This Row],[post_time]]-Table1[[#This Row],[timestamp of previous reply]])</f>
        <v>0</v>
      </c>
      <c r="O2680" s="3">
        <f>O2679+Table1[[#This Row],[Hui Reply?]]</f>
        <v>658</v>
      </c>
      <c r="P2680" s="19">
        <f>INT(Table1[[#This Row],[post_time]])</f>
        <v>40404</v>
      </c>
      <c r="Q2680" s="3">
        <f>IF(Table1[[#This Row],[Hui Reply?]],VLOOKUP(Table1[[#This Row],[topic_id]],'All Topics Data'!$A$2:$E$1243,5,FALSE),0)</f>
        <v>0</v>
      </c>
      <c r="R2680" s="8">
        <f>Table1[[#This Row],[post_time]]+8/24</f>
        <v>40404.847847222227</v>
      </c>
      <c r="S2680" s="3">
        <f>IF(Table1[[#This Row],[post_position]]=1,0,SUMIFS($F$2:F2680,$H$2:H2680,Table1[[#This Row],[post_position]]-1,$C$2:C2680,Table1[[#This Row],[topic_id]]))</f>
        <v>0</v>
      </c>
    </row>
    <row r="2681" spans="1:19" x14ac:dyDescent="0.25">
      <c r="A2681" s="7">
        <v>2715</v>
      </c>
      <c r="B2681" s="7">
        <v>1</v>
      </c>
      <c r="C2681" s="7">
        <v>688</v>
      </c>
      <c r="D2681" s="7">
        <v>6648</v>
      </c>
      <c r="E2681" s="2"/>
      <c r="F2681" s="8">
        <v>40404.593043981484</v>
      </c>
      <c r="G2681" s="7">
        <v>0</v>
      </c>
      <c r="H2681" s="7">
        <v>1</v>
      </c>
      <c r="I2681" s="7" t="b">
        <f t="shared" si="123"/>
        <v>0</v>
      </c>
      <c r="J2681" s="7" t="b">
        <f t="shared" si="124"/>
        <v>0</v>
      </c>
      <c r="K2681" s="7">
        <f t="shared" si="125"/>
        <v>0</v>
      </c>
      <c r="L2681" s="7">
        <f>WEEKDAY(Table1[[#This Row],[post_time]])</f>
        <v>7</v>
      </c>
      <c r="M2681" s="7">
        <f>VLOOKUP(Table1[[#This Row],[topic_id]],'All Topics Data'!$A$2:$I$1243,8,FALSE)</f>
        <v>40404.592361111114</v>
      </c>
      <c r="N2681" s="7">
        <f>Table1[[#This Row],[Hui Reply?]]*(Table1[[#This Row],[post_time]]-Table1[[#This Row],[timestamp of previous reply]])</f>
        <v>0</v>
      </c>
      <c r="O2681" s="3">
        <f>O2680+Table1[[#This Row],[Hui Reply?]]</f>
        <v>658</v>
      </c>
      <c r="P2681" s="19">
        <f>INT(Table1[[#This Row],[post_time]])</f>
        <v>40404</v>
      </c>
      <c r="Q2681" s="3">
        <f>IF(Table1[[#This Row],[Hui Reply?]],VLOOKUP(Table1[[#This Row],[topic_id]],'All Topics Data'!$A$2:$E$1243,5,FALSE),0)</f>
        <v>0</v>
      </c>
      <c r="R2681" s="8">
        <f>Table1[[#This Row],[post_time]]+8/24</f>
        <v>40404.92637731482</v>
      </c>
      <c r="S2681" s="3">
        <f>IF(Table1[[#This Row],[post_position]]=1,0,SUMIFS($F$2:F2681,$H$2:H2681,Table1[[#This Row],[post_position]]-1,$C$2:C2681,Table1[[#This Row],[topic_id]]))</f>
        <v>0</v>
      </c>
    </row>
    <row r="2682" spans="1:19" x14ac:dyDescent="0.25">
      <c r="A2682" s="7">
        <v>2716</v>
      </c>
      <c r="B2682" s="7">
        <v>1</v>
      </c>
      <c r="C2682" s="7">
        <v>688</v>
      </c>
      <c r="D2682" s="7">
        <v>5408</v>
      </c>
      <c r="E2682" s="2"/>
      <c r="F2682" s="8">
        <v>40404.623344907406</v>
      </c>
      <c r="G2682" s="7">
        <v>0</v>
      </c>
      <c r="H2682" s="7">
        <v>2</v>
      </c>
      <c r="I2682" s="7" t="b">
        <f t="shared" si="123"/>
        <v>0</v>
      </c>
      <c r="J2682" s="7" t="b">
        <f t="shared" si="124"/>
        <v>1</v>
      </c>
      <c r="K2682" s="7">
        <f t="shared" si="125"/>
        <v>0</v>
      </c>
      <c r="L2682" s="7">
        <f>WEEKDAY(Table1[[#This Row],[post_time]])</f>
        <v>7</v>
      </c>
      <c r="M2682" s="7">
        <f>VLOOKUP(Table1[[#This Row],[topic_id]],'All Topics Data'!$A$2:$I$1243,8,FALSE)</f>
        <v>40404.592361111114</v>
      </c>
      <c r="N2682" s="7">
        <f>Table1[[#This Row],[Hui Reply?]]*(Table1[[#This Row],[post_time]]-Table1[[#This Row],[timestamp of previous reply]])</f>
        <v>0</v>
      </c>
      <c r="O2682" s="3">
        <f>O2681+Table1[[#This Row],[Hui Reply?]]</f>
        <v>658</v>
      </c>
      <c r="P2682" s="19">
        <f>INT(Table1[[#This Row],[post_time]])</f>
        <v>40404</v>
      </c>
      <c r="Q2682" s="3">
        <f>IF(Table1[[#This Row],[Hui Reply?]],VLOOKUP(Table1[[#This Row],[topic_id]],'All Topics Data'!$A$2:$E$1243,5,FALSE),0)</f>
        <v>0</v>
      </c>
      <c r="R2682" s="8">
        <f>Table1[[#This Row],[post_time]]+8/24</f>
        <v>40404.956678240742</v>
      </c>
      <c r="S2682" s="3">
        <f>IF(Table1[[#This Row],[post_position]]=1,0,SUMIFS($F$2:F2682,$H$2:H2682,Table1[[#This Row],[post_position]]-1,$C$2:C2682,Table1[[#This Row],[topic_id]]))</f>
        <v>40404.593043981484</v>
      </c>
    </row>
    <row r="2683" spans="1:19" x14ac:dyDescent="0.25">
      <c r="A2683" s="7">
        <v>2717</v>
      </c>
      <c r="B2683" s="7">
        <v>1</v>
      </c>
      <c r="C2683" s="7">
        <v>688</v>
      </c>
      <c r="D2683" s="7">
        <v>5408</v>
      </c>
      <c r="E2683" s="2"/>
      <c r="F2683" s="8">
        <v>40404.634456018517</v>
      </c>
      <c r="G2683" s="7">
        <v>0</v>
      </c>
      <c r="H2683" s="7">
        <v>3</v>
      </c>
      <c r="I2683" s="7" t="b">
        <f t="shared" si="123"/>
        <v>0</v>
      </c>
      <c r="J2683" s="7" t="b">
        <f t="shared" si="124"/>
        <v>1</v>
      </c>
      <c r="K2683" s="7">
        <f t="shared" si="125"/>
        <v>0</v>
      </c>
      <c r="L2683" s="7">
        <f>WEEKDAY(Table1[[#This Row],[post_time]])</f>
        <v>7</v>
      </c>
      <c r="M2683" s="7">
        <f>VLOOKUP(Table1[[#This Row],[topic_id]],'All Topics Data'!$A$2:$I$1243,8,FALSE)</f>
        <v>40404.592361111114</v>
      </c>
      <c r="N2683" s="7">
        <f>Table1[[#This Row],[Hui Reply?]]*(Table1[[#This Row],[post_time]]-Table1[[#This Row],[timestamp of previous reply]])</f>
        <v>0</v>
      </c>
      <c r="O2683" s="3">
        <f>O2682+Table1[[#This Row],[Hui Reply?]]</f>
        <v>658</v>
      </c>
      <c r="P2683" s="19">
        <f>INT(Table1[[#This Row],[post_time]])</f>
        <v>40404</v>
      </c>
      <c r="Q2683" s="3">
        <f>IF(Table1[[#This Row],[Hui Reply?]],VLOOKUP(Table1[[#This Row],[topic_id]],'All Topics Data'!$A$2:$E$1243,5,FALSE),0)</f>
        <v>0</v>
      </c>
      <c r="R2683" s="8">
        <f>Table1[[#This Row],[post_time]]+8/24</f>
        <v>40404.967789351853</v>
      </c>
      <c r="S2683" s="3">
        <f>IF(Table1[[#This Row],[post_position]]=1,0,SUMIFS($F$2:F2683,$H$2:H2683,Table1[[#This Row],[post_position]]-1,$C$2:C2683,Table1[[#This Row],[topic_id]]))</f>
        <v>40404.623344907406</v>
      </c>
    </row>
    <row r="2684" spans="1:19" x14ac:dyDescent="0.25">
      <c r="A2684" s="7">
        <v>2718</v>
      </c>
      <c r="B2684" s="7">
        <v>1</v>
      </c>
      <c r="C2684" s="7">
        <v>686</v>
      </c>
      <c r="D2684" s="7">
        <v>5408</v>
      </c>
      <c r="E2684" s="2"/>
      <c r="F2684" s="8">
        <v>40404.639282407406</v>
      </c>
      <c r="G2684" s="7">
        <v>0</v>
      </c>
      <c r="H2684" s="7">
        <v>3</v>
      </c>
      <c r="I2684" s="7" t="b">
        <f t="shared" si="123"/>
        <v>0</v>
      </c>
      <c r="J2684" s="7" t="b">
        <f t="shared" si="124"/>
        <v>1</v>
      </c>
      <c r="K2684" s="7">
        <f t="shared" si="125"/>
        <v>0</v>
      </c>
      <c r="L2684" s="7">
        <f>WEEKDAY(Table1[[#This Row],[post_time]])</f>
        <v>7</v>
      </c>
      <c r="M2684" s="7">
        <f>VLOOKUP(Table1[[#This Row],[topic_id]],'All Topics Data'!$A$2:$I$1243,8,FALSE)</f>
        <v>40403.863194444442</v>
      </c>
      <c r="N2684" s="7">
        <f>Table1[[#This Row],[Hui Reply?]]*(Table1[[#This Row],[post_time]]-Table1[[#This Row],[timestamp of previous reply]])</f>
        <v>0</v>
      </c>
      <c r="O2684" s="3">
        <f>O2683+Table1[[#This Row],[Hui Reply?]]</f>
        <v>658</v>
      </c>
      <c r="P2684" s="19">
        <f>INT(Table1[[#This Row],[post_time]])</f>
        <v>40404</v>
      </c>
      <c r="Q2684" s="3">
        <f>IF(Table1[[#This Row],[Hui Reply?]],VLOOKUP(Table1[[#This Row],[topic_id]],'All Topics Data'!$A$2:$E$1243,5,FALSE),0)</f>
        <v>0</v>
      </c>
      <c r="R2684" s="8">
        <f>Table1[[#This Row],[post_time]]+8/24</f>
        <v>40404.972615740742</v>
      </c>
      <c r="S2684" s="3">
        <f>IF(Table1[[#This Row],[post_position]]=1,0,SUMIFS($F$2:F2684,$H$2:H2684,Table1[[#This Row],[post_position]]-1,$C$2:C2684,Table1[[#This Row],[topic_id]]))</f>
        <v>40404.023472222223</v>
      </c>
    </row>
    <row r="2685" spans="1:19" x14ac:dyDescent="0.25">
      <c r="A2685" s="7">
        <v>2719</v>
      </c>
      <c r="B2685" s="7">
        <v>1</v>
      </c>
      <c r="C2685" s="7">
        <v>689</v>
      </c>
      <c r="D2685" s="7">
        <v>6652</v>
      </c>
      <c r="E2685" s="2"/>
      <c r="F2685" s="8">
        <v>40405.188437500001</v>
      </c>
      <c r="G2685" s="7">
        <v>0</v>
      </c>
      <c r="H2685" s="7">
        <v>1</v>
      </c>
      <c r="I2685" s="7" t="b">
        <f t="shared" si="123"/>
        <v>0</v>
      </c>
      <c r="J2685" s="7" t="b">
        <f t="shared" si="124"/>
        <v>0</v>
      </c>
      <c r="K2685" s="7">
        <f t="shared" si="125"/>
        <v>0</v>
      </c>
      <c r="L2685" s="7">
        <f>WEEKDAY(Table1[[#This Row],[post_time]])</f>
        <v>1</v>
      </c>
      <c r="M2685" s="7">
        <f>VLOOKUP(Table1[[#This Row],[topic_id]],'All Topics Data'!$A$2:$I$1243,8,FALSE)</f>
        <v>40405.188194444447</v>
      </c>
      <c r="N2685" s="7">
        <f>Table1[[#This Row],[Hui Reply?]]*(Table1[[#This Row],[post_time]]-Table1[[#This Row],[timestamp of previous reply]])</f>
        <v>0</v>
      </c>
      <c r="O2685" s="3">
        <f>O2684+Table1[[#This Row],[Hui Reply?]]</f>
        <v>658</v>
      </c>
      <c r="P2685" s="19">
        <f>INT(Table1[[#This Row],[post_time]])</f>
        <v>40405</v>
      </c>
      <c r="Q2685" s="3">
        <f>IF(Table1[[#This Row],[Hui Reply?]],VLOOKUP(Table1[[#This Row],[topic_id]],'All Topics Data'!$A$2:$E$1243,5,FALSE),0)</f>
        <v>0</v>
      </c>
      <c r="R2685" s="8">
        <f>Table1[[#This Row],[post_time]]+8/24</f>
        <v>40405.521770833337</v>
      </c>
      <c r="S2685" s="3">
        <f>IF(Table1[[#This Row],[post_position]]=1,0,SUMIFS($F$2:F2685,$H$2:H2685,Table1[[#This Row],[post_position]]-1,$C$2:C2685,Table1[[#This Row],[topic_id]]))</f>
        <v>0</v>
      </c>
    </row>
    <row r="2686" spans="1:19" x14ac:dyDescent="0.25">
      <c r="A2686" s="7">
        <v>2721</v>
      </c>
      <c r="B2686" s="7">
        <v>1</v>
      </c>
      <c r="C2686" s="7">
        <v>678</v>
      </c>
      <c r="D2686" s="7">
        <v>6644</v>
      </c>
      <c r="E2686" s="2"/>
      <c r="F2686" s="8">
        <v>40405.366307870368</v>
      </c>
      <c r="G2686" s="7">
        <v>0</v>
      </c>
      <c r="H2686" s="7">
        <v>3</v>
      </c>
      <c r="I2686" s="7" t="b">
        <f t="shared" si="123"/>
        <v>0</v>
      </c>
      <c r="J2686" s="7" t="b">
        <f t="shared" si="124"/>
        <v>1</v>
      </c>
      <c r="K2686" s="7">
        <f t="shared" si="125"/>
        <v>0</v>
      </c>
      <c r="L2686" s="7">
        <f>WEEKDAY(Table1[[#This Row],[post_time]])</f>
        <v>1</v>
      </c>
      <c r="M2686" s="7">
        <f>VLOOKUP(Table1[[#This Row],[topic_id]],'All Topics Data'!$A$2:$I$1243,8,FALSE)</f>
        <v>40399.509722222225</v>
      </c>
      <c r="N2686" s="7">
        <f>Table1[[#This Row],[Hui Reply?]]*(Table1[[#This Row],[post_time]]-Table1[[#This Row],[timestamp of previous reply]])</f>
        <v>0</v>
      </c>
      <c r="O2686" s="3">
        <f>O2685+Table1[[#This Row],[Hui Reply?]]</f>
        <v>658</v>
      </c>
      <c r="P2686" s="19">
        <f>INT(Table1[[#This Row],[post_time]])</f>
        <v>40405</v>
      </c>
      <c r="Q2686" s="3">
        <f>IF(Table1[[#This Row],[Hui Reply?]],VLOOKUP(Table1[[#This Row],[topic_id]],'All Topics Data'!$A$2:$E$1243,5,FALSE),0)</f>
        <v>0</v>
      </c>
      <c r="R2686" s="8">
        <f>Table1[[#This Row],[post_time]]+8/24</f>
        <v>40405.699641203704</v>
      </c>
      <c r="S2686" s="3">
        <f>IF(Table1[[#This Row],[post_position]]=1,0,SUMIFS($F$2:F2686,$H$2:H2686,Table1[[#This Row],[post_position]]-1,$C$2:C2686,Table1[[#This Row],[topic_id]]))</f>
        <v>40402.455694444441</v>
      </c>
    </row>
    <row r="2687" spans="1:19" x14ac:dyDescent="0.25">
      <c r="A2687" s="7">
        <v>2722</v>
      </c>
      <c r="B2687" s="7">
        <v>1</v>
      </c>
      <c r="C2687" s="7">
        <v>689</v>
      </c>
      <c r="D2687" s="7">
        <v>24</v>
      </c>
      <c r="E2687" s="2"/>
      <c r="F2687" s="8">
        <v>40405.376817129632</v>
      </c>
      <c r="G2687" s="7">
        <v>0</v>
      </c>
      <c r="H2687" s="7">
        <v>2</v>
      </c>
      <c r="I2687" s="7" t="b">
        <f t="shared" si="123"/>
        <v>1</v>
      </c>
      <c r="J2687" s="7" t="b">
        <f t="shared" si="124"/>
        <v>1</v>
      </c>
      <c r="K2687" s="7">
        <f t="shared" si="125"/>
        <v>1</v>
      </c>
      <c r="L2687" s="7">
        <f>WEEKDAY(Table1[[#This Row],[post_time]])</f>
        <v>1</v>
      </c>
      <c r="M2687" s="7">
        <f>VLOOKUP(Table1[[#This Row],[topic_id]],'All Topics Data'!$A$2:$I$1243,8,FALSE)</f>
        <v>40405.188194444447</v>
      </c>
      <c r="N2687" s="7">
        <f>Table1[[#This Row],[Hui Reply?]]*(Table1[[#This Row],[post_time]]-Table1[[#This Row],[timestamp of previous reply]])</f>
        <v>0.18837962963152677</v>
      </c>
      <c r="O2687" s="3">
        <f>O2686+Table1[[#This Row],[Hui Reply?]]</f>
        <v>659</v>
      </c>
      <c r="P2687" s="19">
        <f>INT(Table1[[#This Row],[post_time]])</f>
        <v>40405</v>
      </c>
      <c r="Q2687" s="3" t="str">
        <f>IF(Table1[[#This Row],[Hui Reply?]],VLOOKUP(Table1[[#This Row],[topic_id]],'All Topics Data'!$A$2:$E$1243,5,FALSE),0)</f>
        <v>AT--o</v>
      </c>
      <c r="R2687" s="8">
        <f>Table1[[#This Row],[post_time]]+8/24</f>
        <v>40405.710150462968</v>
      </c>
      <c r="S2687" s="3">
        <f>IF(Table1[[#This Row],[post_position]]=1,0,SUMIFS($F$2:F2687,$H$2:H2687,Table1[[#This Row],[post_position]]-1,$C$2:C2687,Table1[[#This Row],[topic_id]]))</f>
        <v>40405.188437500001</v>
      </c>
    </row>
    <row r="2688" spans="1:19" x14ac:dyDescent="0.25">
      <c r="A2688" s="7">
        <v>2723</v>
      </c>
      <c r="B2688" s="7">
        <v>3</v>
      </c>
      <c r="C2688" s="7">
        <v>690</v>
      </c>
      <c r="D2688" s="7">
        <v>6654</v>
      </c>
      <c r="E2688" s="2"/>
      <c r="F2688" s="8">
        <v>40405.627835648149</v>
      </c>
      <c r="G2688" s="7">
        <v>0</v>
      </c>
      <c r="H2688" s="7">
        <v>1</v>
      </c>
      <c r="I2688" s="7" t="b">
        <f t="shared" si="123"/>
        <v>0</v>
      </c>
      <c r="J2688" s="7" t="b">
        <f t="shared" si="124"/>
        <v>0</v>
      </c>
      <c r="K2688" s="7">
        <f t="shared" si="125"/>
        <v>0</v>
      </c>
      <c r="L2688" s="7">
        <f>WEEKDAY(Table1[[#This Row],[post_time]])</f>
        <v>1</v>
      </c>
      <c r="M2688" s="7">
        <f>VLOOKUP(Table1[[#This Row],[topic_id]],'All Topics Data'!$A$2:$I$1243,8,FALSE)</f>
        <v>40405.62777777778</v>
      </c>
      <c r="N2688" s="7">
        <f>Table1[[#This Row],[Hui Reply?]]*(Table1[[#This Row],[post_time]]-Table1[[#This Row],[timestamp of previous reply]])</f>
        <v>0</v>
      </c>
      <c r="O2688" s="3">
        <f>O2687+Table1[[#This Row],[Hui Reply?]]</f>
        <v>659</v>
      </c>
      <c r="P2688" s="19">
        <f>INT(Table1[[#This Row],[post_time]])</f>
        <v>40405</v>
      </c>
      <c r="Q2688" s="3">
        <f>IF(Table1[[#This Row],[Hui Reply?]],VLOOKUP(Table1[[#This Row],[topic_id]],'All Topics Data'!$A$2:$E$1243,5,FALSE),0)</f>
        <v>0</v>
      </c>
      <c r="R2688" s="8">
        <f>Table1[[#This Row],[post_time]]+8/24</f>
        <v>40405.961168981485</v>
      </c>
      <c r="S2688" s="3">
        <f>IF(Table1[[#This Row],[post_position]]=1,0,SUMIFS($F$2:F2688,$H$2:H2688,Table1[[#This Row],[post_position]]-1,$C$2:C2688,Table1[[#This Row],[topic_id]]))</f>
        <v>0</v>
      </c>
    </row>
    <row r="2689" spans="1:19" x14ac:dyDescent="0.25">
      <c r="A2689" s="7">
        <v>2724</v>
      </c>
      <c r="B2689" s="7">
        <v>1</v>
      </c>
      <c r="C2689" s="7">
        <v>688</v>
      </c>
      <c r="D2689" s="7">
        <v>6648</v>
      </c>
      <c r="F2689" s="8">
        <v>40405.663425925923</v>
      </c>
      <c r="G2689" s="7">
        <v>0</v>
      </c>
      <c r="H2689" s="7">
        <v>4</v>
      </c>
      <c r="I2689" s="7" t="b">
        <f t="shared" si="123"/>
        <v>0</v>
      </c>
      <c r="J2689" s="7" t="b">
        <f t="shared" si="124"/>
        <v>1</v>
      </c>
      <c r="K2689" s="7">
        <f t="shared" si="125"/>
        <v>0</v>
      </c>
      <c r="L2689" s="7">
        <f>WEEKDAY(Table1[[#This Row],[post_time]])</f>
        <v>1</v>
      </c>
      <c r="M2689" s="7">
        <f>VLOOKUP(Table1[[#This Row],[topic_id]],'All Topics Data'!$A$2:$I$1243,8,FALSE)</f>
        <v>40404.592361111114</v>
      </c>
      <c r="N2689" s="7">
        <f>Table1[[#This Row],[Hui Reply?]]*(Table1[[#This Row],[post_time]]-Table1[[#This Row],[timestamp of previous reply]])</f>
        <v>0</v>
      </c>
      <c r="O2689" s="3">
        <f>O2688+Table1[[#This Row],[Hui Reply?]]</f>
        <v>659</v>
      </c>
      <c r="P2689" s="19">
        <f>INT(Table1[[#This Row],[post_time]])</f>
        <v>40405</v>
      </c>
      <c r="Q2689" s="3">
        <f>IF(Table1[[#This Row],[Hui Reply?]],VLOOKUP(Table1[[#This Row],[topic_id]],'All Topics Data'!$A$2:$E$1243,5,FALSE),0)</f>
        <v>0</v>
      </c>
      <c r="R2689" s="8">
        <f>Table1[[#This Row],[post_time]]+8/24</f>
        <v>40405.996759259258</v>
      </c>
      <c r="S2689" s="3">
        <f>IF(Table1[[#This Row],[post_position]]=1,0,SUMIFS($F$2:F2689,$H$2:H2689,Table1[[#This Row],[post_position]]-1,$C$2:C2689,Table1[[#This Row],[topic_id]]))</f>
        <v>40404.634456018517</v>
      </c>
    </row>
    <row r="2690" spans="1:19" x14ac:dyDescent="0.25">
      <c r="A2690" s="7">
        <v>2725</v>
      </c>
      <c r="B2690" s="7">
        <v>1</v>
      </c>
      <c r="C2690" s="7">
        <v>688</v>
      </c>
      <c r="D2690" s="7">
        <v>24</v>
      </c>
      <c r="E2690" s="2"/>
      <c r="F2690" s="8">
        <v>40406.011030092595</v>
      </c>
      <c r="G2690" s="7">
        <v>0</v>
      </c>
      <c r="H2690" s="7">
        <v>5</v>
      </c>
      <c r="I2690" s="7" t="b">
        <f t="shared" si="123"/>
        <v>1</v>
      </c>
      <c r="J2690" s="7" t="b">
        <f t="shared" si="124"/>
        <v>1</v>
      </c>
      <c r="K2690" s="7">
        <f t="shared" si="125"/>
        <v>1</v>
      </c>
      <c r="L2690" s="7">
        <f>WEEKDAY(Table1[[#This Row],[post_time]])</f>
        <v>2</v>
      </c>
      <c r="M2690" s="7">
        <f>VLOOKUP(Table1[[#This Row],[topic_id]],'All Topics Data'!$A$2:$I$1243,8,FALSE)</f>
        <v>40404.592361111114</v>
      </c>
      <c r="N2690" s="7">
        <f>Table1[[#This Row],[Hui Reply?]]*(Table1[[#This Row],[post_time]]-Table1[[#This Row],[timestamp of previous reply]])</f>
        <v>0.34760416667268146</v>
      </c>
      <c r="O2690" s="3">
        <f>O2689+Table1[[#This Row],[Hui Reply?]]</f>
        <v>660</v>
      </c>
      <c r="P2690" s="19">
        <f>INT(Table1[[#This Row],[post_time]])</f>
        <v>40406</v>
      </c>
      <c r="Q2690" s="3" t="str">
        <f>IF(Table1[[#This Row],[Hui Reply?]],VLOOKUP(Table1[[#This Row],[topic_id]],'All Topics Data'!$A$2:$E$1243,5,FALSE),0)</f>
        <v>Gamerade</v>
      </c>
      <c r="R2690" s="8">
        <f>Table1[[#This Row],[post_time]]+8/24</f>
        <v>40406.344363425931</v>
      </c>
      <c r="S2690" s="3">
        <f>IF(Table1[[#This Row],[post_position]]=1,0,SUMIFS($F$2:F2690,$H$2:H2690,Table1[[#This Row],[post_position]]-1,$C$2:C2690,Table1[[#This Row],[topic_id]]))</f>
        <v>40405.663425925923</v>
      </c>
    </row>
    <row r="2691" spans="1:19" x14ac:dyDescent="0.25">
      <c r="A2691" s="7">
        <v>2726</v>
      </c>
      <c r="B2691" s="7">
        <v>1</v>
      </c>
      <c r="C2691" s="7">
        <v>691</v>
      </c>
      <c r="D2691" s="7">
        <v>6653</v>
      </c>
      <c r="E2691" s="2"/>
      <c r="F2691" s="8">
        <v>40406.194965277777</v>
      </c>
      <c r="G2691" s="7">
        <v>0</v>
      </c>
      <c r="H2691" s="7">
        <v>1</v>
      </c>
      <c r="I2691" s="7" t="b">
        <f t="shared" ref="I2691:I2754" si="126">(D2691=24)</f>
        <v>0</v>
      </c>
      <c r="J2691" s="7" t="b">
        <f t="shared" ref="J2691:J2754" si="127">H2691&gt;1</f>
        <v>0</v>
      </c>
      <c r="K2691" s="7">
        <f t="shared" ref="K2691:K2754" si="128">I2691*J2691</f>
        <v>0</v>
      </c>
      <c r="L2691" s="7">
        <f>WEEKDAY(Table1[[#This Row],[post_time]])</f>
        <v>2</v>
      </c>
      <c r="M2691" s="7">
        <f>VLOOKUP(Table1[[#This Row],[topic_id]],'All Topics Data'!$A$2:$I$1243,8,FALSE)</f>
        <v>40406.194444444445</v>
      </c>
      <c r="N2691" s="7">
        <f>Table1[[#This Row],[Hui Reply?]]*(Table1[[#This Row],[post_time]]-Table1[[#This Row],[timestamp of previous reply]])</f>
        <v>0</v>
      </c>
      <c r="O2691" s="3">
        <f>O2690+Table1[[#This Row],[Hui Reply?]]</f>
        <v>660</v>
      </c>
      <c r="P2691" s="19">
        <f>INT(Table1[[#This Row],[post_time]])</f>
        <v>40406</v>
      </c>
      <c r="Q2691" s="3">
        <f>IF(Table1[[#This Row],[Hui Reply?]],VLOOKUP(Table1[[#This Row],[topic_id]],'All Topics Data'!$A$2:$E$1243,5,FALSE),0)</f>
        <v>0</v>
      </c>
      <c r="R2691" s="8">
        <f>Table1[[#This Row],[post_time]]+8/24</f>
        <v>40406.528298611112</v>
      </c>
      <c r="S2691" s="3">
        <f>IF(Table1[[#This Row],[post_position]]=1,0,SUMIFS($F$2:F2691,$H$2:H2691,Table1[[#This Row],[post_position]]-1,$C$2:C2691,Table1[[#This Row],[topic_id]]))</f>
        <v>0</v>
      </c>
    </row>
    <row r="2692" spans="1:19" x14ac:dyDescent="0.25">
      <c r="A2692" s="7">
        <v>2727</v>
      </c>
      <c r="B2692" s="7">
        <v>1</v>
      </c>
      <c r="C2692" s="7">
        <v>692</v>
      </c>
      <c r="D2692" s="7">
        <v>5408</v>
      </c>
      <c r="E2692" s="2"/>
      <c r="F2692" s="8">
        <v>40406.216307870367</v>
      </c>
      <c r="G2692" s="7">
        <v>0</v>
      </c>
      <c r="H2692" s="7">
        <v>1</v>
      </c>
      <c r="I2692" s="7" t="b">
        <f t="shared" si="126"/>
        <v>0</v>
      </c>
      <c r="J2692" s="7" t="b">
        <f t="shared" si="127"/>
        <v>0</v>
      </c>
      <c r="K2692" s="7">
        <f t="shared" si="128"/>
        <v>0</v>
      </c>
      <c r="L2692" s="7">
        <f>WEEKDAY(Table1[[#This Row],[post_time]])</f>
        <v>2</v>
      </c>
      <c r="M2692" s="7">
        <f>VLOOKUP(Table1[[#This Row],[topic_id]],'All Topics Data'!$A$2:$I$1243,8,FALSE)</f>
        <v>40406.21597222222</v>
      </c>
      <c r="N2692" s="7">
        <f>Table1[[#This Row],[Hui Reply?]]*(Table1[[#This Row],[post_time]]-Table1[[#This Row],[timestamp of previous reply]])</f>
        <v>0</v>
      </c>
      <c r="O2692" s="3">
        <f>O2691+Table1[[#This Row],[Hui Reply?]]</f>
        <v>660</v>
      </c>
      <c r="P2692" s="19">
        <f>INT(Table1[[#This Row],[post_time]])</f>
        <v>40406</v>
      </c>
      <c r="Q2692" s="3">
        <f>IF(Table1[[#This Row],[Hui Reply?]],VLOOKUP(Table1[[#This Row],[topic_id]],'All Topics Data'!$A$2:$E$1243,5,FALSE),0)</f>
        <v>0</v>
      </c>
      <c r="R2692" s="8">
        <f>Table1[[#This Row],[post_time]]+8/24</f>
        <v>40406.549641203703</v>
      </c>
      <c r="S2692" s="3">
        <f>IF(Table1[[#This Row],[post_position]]=1,0,SUMIFS($F$2:F2692,$H$2:H2692,Table1[[#This Row],[post_position]]-1,$C$2:C2692,Table1[[#This Row],[topic_id]]))</f>
        <v>0</v>
      </c>
    </row>
    <row r="2693" spans="1:19" x14ac:dyDescent="0.25">
      <c r="A2693" s="7">
        <v>2728</v>
      </c>
      <c r="B2693" s="7">
        <v>1</v>
      </c>
      <c r="C2693" s="7">
        <v>691</v>
      </c>
      <c r="D2693" s="7">
        <v>24</v>
      </c>
      <c r="E2693" s="2"/>
      <c r="F2693" s="8">
        <v>40406.243935185186</v>
      </c>
      <c r="G2693" s="7">
        <v>0</v>
      </c>
      <c r="H2693" s="7">
        <v>2</v>
      </c>
      <c r="I2693" s="7" t="b">
        <f t="shared" si="126"/>
        <v>1</v>
      </c>
      <c r="J2693" s="7" t="b">
        <f t="shared" si="127"/>
        <v>1</v>
      </c>
      <c r="K2693" s="7">
        <f t="shared" si="128"/>
        <v>1</v>
      </c>
      <c r="L2693" s="7">
        <f>WEEKDAY(Table1[[#This Row],[post_time]])</f>
        <v>2</v>
      </c>
      <c r="M2693" s="7">
        <f>VLOOKUP(Table1[[#This Row],[topic_id]],'All Topics Data'!$A$2:$I$1243,8,FALSE)</f>
        <v>40406.194444444445</v>
      </c>
      <c r="N2693" s="7">
        <f>Table1[[#This Row],[Hui Reply?]]*(Table1[[#This Row],[post_time]]-Table1[[#This Row],[timestamp of previous reply]])</f>
        <v>4.8969907409627922E-2</v>
      </c>
      <c r="O2693" s="3">
        <f>O2692+Table1[[#This Row],[Hui Reply?]]</f>
        <v>661</v>
      </c>
      <c r="P2693" s="19">
        <f>INT(Table1[[#This Row],[post_time]])</f>
        <v>40406</v>
      </c>
      <c r="Q2693" s="3" t="str">
        <f>IF(Table1[[#This Row],[Hui Reply?]],VLOOKUP(Table1[[#This Row],[topic_id]],'All Topics Data'!$A$2:$E$1243,5,FALSE),0)</f>
        <v>djayv8</v>
      </c>
      <c r="R2693" s="8">
        <f>Table1[[#This Row],[post_time]]+8/24</f>
        <v>40406.577268518522</v>
      </c>
      <c r="S2693" s="3">
        <f>IF(Table1[[#This Row],[post_position]]=1,0,SUMIFS($F$2:F2693,$H$2:H2693,Table1[[#This Row],[post_position]]-1,$C$2:C2693,Table1[[#This Row],[topic_id]]))</f>
        <v>40406.194965277777</v>
      </c>
    </row>
    <row r="2694" spans="1:19" x14ac:dyDescent="0.25">
      <c r="A2694" s="7">
        <v>2729</v>
      </c>
      <c r="B2694" s="7">
        <v>1</v>
      </c>
      <c r="C2694" s="7">
        <v>692</v>
      </c>
      <c r="D2694" s="7">
        <v>24</v>
      </c>
      <c r="E2694" s="2"/>
      <c r="F2694" s="8">
        <v>40406.246331018519</v>
      </c>
      <c r="G2694" s="7">
        <v>0</v>
      </c>
      <c r="H2694" s="7">
        <v>2</v>
      </c>
      <c r="I2694" s="7" t="b">
        <f t="shared" si="126"/>
        <v>1</v>
      </c>
      <c r="J2694" s="7" t="b">
        <f t="shared" si="127"/>
        <v>1</v>
      </c>
      <c r="K2694" s="7">
        <f t="shared" si="128"/>
        <v>1</v>
      </c>
      <c r="L2694" s="7">
        <f>WEEKDAY(Table1[[#This Row],[post_time]])</f>
        <v>2</v>
      </c>
      <c r="M2694" s="7">
        <f>VLOOKUP(Table1[[#This Row],[topic_id]],'All Topics Data'!$A$2:$I$1243,8,FALSE)</f>
        <v>40406.21597222222</v>
      </c>
      <c r="N2694" s="7">
        <f>Table1[[#This Row],[Hui Reply?]]*(Table1[[#This Row],[post_time]]-Table1[[#This Row],[timestamp of previous reply]])</f>
        <v>3.0023148152395152E-2</v>
      </c>
      <c r="O2694" s="3">
        <f>O2693+Table1[[#This Row],[Hui Reply?]]</f>
        <v>662</v>
      </c>
      <c r="P2694" s="19">
        <f>INT(Table1[[#This Row],[post_time]])</f>
        <v>40406</v>
      </c>
      <c r="Q2694" s="3" t="str">
        <f>IF(Table1[[#This Row],[Hui Reply?]],VLOOKUP(Table1[[#This Row],[topic_id]],'All Topics Data'!$A$2:$E$1243,5,FALSE),0)</f>
        <v>dan_l</v>
      </c>
      <c r="R2694" s="8">
        <f>Table1[[#This Row],[post_time]]+8/24</f>
        <v>40406.579664351855</v>
      </c>
      <c r="S2694" s="3">
        <f>IF(Table1[[#This Row],[post_position]]=1,0,SUMIFS($F$2:F2694,$H$2:H2694,Table1[[#This Row],[post_position]]-1,$C$2:C2694,Table1[[#This Row],[topic_id]]))</f>
        <v>40406.216307870367</v>
      </c>
    </row>
    <row r="2695" spans="1:19" x14ac:dyDescent="0.25">
      <c r="A2695" s="7">
        <v>2730</v>
      </c>
      <c r="B2695" s="7">
        <v>4</v>
      </c>
      <c r="C2695" s="7">
        <v>2</v>
      </c>
      <c r="D2695" s="7">
        <v>6655</v>
      </c>
      <c r="F2695" s="8">
        <v>40406.247916666667</v>
      </c>
      <c r="G2695" s="7">
        <v>0</v>
      </c>
      <c r="H2695" s="7">
        <v>64</v>
      </c>
      <c r="I2695" s="7" t="b">
        <f t="shared" si="126"/>
        <v>0</v>
      </c>
      <c r="J2695" s="7" t="b">
        <f t="shared" si="127"/>
        <v>1</v>
      </c>
      <c r="K2695" s="7">
        <f t="shared" si="128"/>
        <v>0</v>
      </c>
      <c r="L2695" s="7">
        <f>WEEKDAY(Table1[[#This Row],[post_time]])</f>
        <v>2</v>
      </c>
      <c r="M2695" s="7">
        <f>VLOOKUP(Table1[[#This Row],[topic_id]],'All Topics Data'!$A$2:$I$1243,8,FALSE)</f>
        <v>40019.929861111108</v>
      </c>
      <c r="N2695" s="7">
        <f>Table1[[#This Row],[Hui Reply?]]*(Table1[[#This Row],[post_time]]-Table1[[#This Row],[timestamp of previous reply]])</f>
        <v>0</v>
      </c>
      <c r="O2695" s="3">
        <f>O2694+Table1[[#This Row],[Hui Reply?]]</f>
        <v>662</v>
      </c>
      <c r="P2695" s="19">
        <f>INT(Table1[[#This Row],[post_time]])</f>
        <v>40406</v>
      </c>
      <c r="Q2695" s="3">
        <f>IF(Table1[[#This Row],[Hui Reply?]],VLOOKUP(Table1[[#This Row],[topic_id]],'All Topics Data'!$A$2:$E$1243,5,FALSE),0)</f>
        <v>0</v>
      </c>
      <c r="R2695" s="8">
        <f>Table1[[#This Row],[post_time]]+8/24</f>
        <v>40406.581250000003</v>
      </c>
      <c r="S2695" s="3">
        <f>IF(Table1[[#This Row],[post_position]]=1,0,SUMIFS($F$2:F2695,$H$2:H2695,Table1[[#This Row],[post_position]]-1,$C$2:C2695,Table1[[#This Row],[topic_id]]))</f>
        <v>40402.37332175926</v>
      </c>
    </row>
    <row r="2696" spans="1:19" x14ac:dyDescent="0.25">
      <c r="A2696" s="7">
        <v>2731</v>
      </c>
      <c r="B2696" s="7">
        <v>1</v>
      </c>
      <c r="C2696" s="7">
        <v>693</v>
      </c>
      <c r="D2696" s="7">
        <v>6655</v>
      </c>
      <c r="E2696" s="2"/>
      <c r="F2696" s="8">
        <v>40406.270949074074</v>
      </c>
      <c r="G2696" s="7">
        <v>0</v>
      </c>
      <c r="H2696" s="7">
        <v>1</v>
      </c>
      <c r="I2696" s="7" t="b">
        <f t="shared" si="126"/>
        <v>0</v>
      </c>
      <c r="J2696" s="7" t="b">
        <f t="shared" si="127"/>
        <v>0</v>
      </c>
      <c r="K2696" s="7">
        <f t="shared" si="128"/>
        <v>0</v>
      </c>
      <c r="L2696" s="7">
        <f>WEEKDAY(Table1[[#This Row],[post_time]])</f>
        <v>2</v>
      </c>
      <c r="M2696" s="7">
        <f>VLOOKUP(Table1[[#This Row],[topic_id]],'All Topics Data'!$A$2:$I$1243,8,FALSE)</f>
        <v>40406.270833333336</v>
      </c>
      <c r="N2696" s="7">
        <f>Table1[[#This Row],[Hui Reply?]]*(Table1[[#This Row],[post_time]]-Table1[[#This Row],[timestamp of previous reply]])</f>
        <v>0</v>
      </c>
      <c r="O2696" s="3">
        <f>O2695+Table1[[#This Row],[Hui Reply?]]</f>
        <v>662</v>
      </c>
      <c r="P2696" s="19">
        <f>INT(Table1[[#This Row],[post_time]])</f>
        <v>40406</v>
      </c>
      <c r="Q2696" s="3">
        <f>IF(Table1[[#This Row],[Hui Reply?]],VLOOKUP(Table1[[#This Row],[topic_id]],'All Topics Data'!$A$2:$E$1243,5,FALSE),0)</f>
        <v>0</v>
      </c>
      <c r="R2696" s="8">
        <f>Table1[[#This Row],[post_time]]+8/24</f>
        <v>40406.60428240741</v>
      </c>
      <c r="S2696" s="3">
        <f>IF(Table1[[#This Row],[post_position]]=1,0,SUMIFS($F$2:F2696,$H$2:H2696,Table1[[#This Row],[post_position]]-1,$C$2:C2696,Table1[[#This Row],[topic_id]]))</f>
        <v>0</v>
      </c>
    </row>
    <row r="2697" spans="1:19" x14ac:dyDescent="0.25">
      <c r="A2697" s="7">
        <v>2732</v>
      </c>
      <c r="B2697" s="7">
        <v>1</v>
      </c>
      <c r="C2697" s="7">
        <v>692</v>
      </c>
      <c r="D2697" s="7">
        <v>5408</v>
      </c>
      <c r="F2697" s="8">
        <v>40406.273229166669</v>
      </c>
      <c r="G2697" s="7">
        <v>0</v>
      </c>
      <c r="H2697" s="7">
        <v>3</v>
      </c>
      <c r="I2697" s="7" t="b">
        <f t="shared" si="126"/>
        <v>0</v>
      </c>
      <c r="J2697" s="7" t="b">
        <f t="shared" si="127"/>
        <v>1</v>
      </c>
      <c r="K2697" s="7">
        <f t="shared" si="128"/>
        <v>0</v>
      </c>
      <c r="L2697" s="7">
        <f>WEEKDAY(Table1[[#This Row],[post_time]])</f>
        <v>2</v>
      </c>
      <c r="M2697" s="7">
        <f>VLOOKUP(Table1[[#This Row],[topic_id]],'All Topics Data'!$A$2:$I$1243,8,FALSE)</f>
        <v>40406.21597222222</v>
      </c>
      <c r="N2697" s="7">
        <f>Table1[[#This Row],[Hui Reply?]]*(Table1[[#This Row],[post_time]]-Table1[[#This Row],[timestamp of previous reply]])</f>
        <v>0</v>
      </c>
      <c r="O2697" s="3">
        <f>O2696+Table1[[#This Row],[Hui Reply?]]</f>
        <v>662</v>
      </c>
      <c r="P2697" s="19">
        <f>INT(Table1[[#This Row],[post_time]])</f>
        <v>40406</v>
      </c>
      <c r="Q2697" s="3">
        <f>IF(Table1[[#This Row],[Hui Reply?]],VLOOKUP(Table1[[#This Row],[topic_id]],'All Topics Data'!$A$2:$E$1243,5,FALSE),0)</f>
        <v>0</v>
      </c>
      <c r="R2697" s="8">
        <f>Table1[[#This Row],[post_time]]+8/24</f>
        <v>40406.606562500005</v>
      </c>
      <c r="S2697" s="3">
        <f>IF(Table1[[#This Row],[post_position]]=1,0,SUMIFS($F$2:F2697,$H$2:H2697,Table1[[#This Row],[post_position]]-1,$C$2:C2697,Table1[[#This Row],[topic_id]]))</f>
        <v>40406.246331018519</v>
      </c>
    </row>
    <row r="2698" spans="1:19" x14ac:dyDescent="0.25">
      <c r="A2698" s="7">
        <v>2733</v>
      </c>
      <c r="B2698" s="7">
        <v>1</v>
      </c>
      <c r="C2698" s="7">
        <v>692</v>
      </c>
      <c r="D2698" s="7">
        <v>24</v>
      </c>
      <c r="F2698" s="8">
        <v>40406.386076388888</v>
      </c>
      <c r="G2698" s="7">
        <v>0</v>
      </c>
      <c r="H2698" s="7">
        <v>4</v>
      </c>
      <c r="I2698" s="7" t="b">
        <f t="shared" si="126"/>
        <v>1</v>
      </c>
      <c r="J2698" s="7" t="b">
        <f t="shared" si="127"/>
        <v>1</v>
      </c>
      <c r="K2698" s="7">
        <f t="shared" si="128"/>
        <v>1</v>
      </c>
      <c r="L2698" s="7">
        <f>WEEKDAY(Table1[[#This Row],[post_time]])</f>
        <v>2</v>
      </c>
      <c r="M2698" s="7">
        <f>VLOOKUP(Table1[[#This Row],[topic_id]],'All Topics Data'!$A$2:$I$1243,8,FALSE)</f>
        <v>40406.21597222222</v>
      </c>
      <c r="N2698" s="7">
        <f>Table1[[#This Row],[Hui Reply?]]*(Table1[[#This Row],[post_time]]-Table1[[#This Row],[timestamp of previous reply]])</f>
        <v>0.11284722221898846</v>
      </c>
      <c r="O2698" s="3">
        <f>O2697+Table1[[#This Row],[Hui Reply?]]</f>
        <v>663</v>
      </c>
      <c r="P2698" s="19">
        <f>INT(Table1[[#This Row],[post_time]])</f>
        <v>40406</v>
      </c>
      <c r="Q2698" s="3" t="str">
        <f>IF(Table1[[#This Row],[Hui Reply?]],VLOOKUP(Table1[[#This Row],[topic_id]],'All Topics Data'!$A$2:$E$1243,5,FALSE),0)</f>
        <v>dan_l</v>
      </c>
      <c r="R2698" s="8">
        <f>Table1[[#This Row],[post_time]]+8/24</f>
        <v>40406.719409722224</v>
      </c>
      <c r="S2698" s="3">
        <f>IF(Table1[[#This Row],[post_position]]=1,0,SUMIFS($F$2:F2698,$H$2:H2698,Table1[[#This Row],[post_position]]-1,$C$2:C2698,Table1[[#This Row],[topic_id]]))</f>
        <v>40406.273229166669</v>
      </c>
    </row>
    <row r="2699" spans="1:19" x14ac:dyDescent="0.25">
      <c r="A2699" s="7">
        <v>2734</v>
      </c>
      <c r="B2699" s="7">
        <v>1</v>
      </c>
      <c r="C2699" s="7">
        <v>664</v>
      </c>
      <c r="D2699" s="7">
        <v>6531</v>
      </c>
      <c r="F2699" s="8">
        <v>40406.406689814816</v>
      </c>
      <c r="G2699" s="7">
        <v>0</v>
      </c>
      <c r="H2699" s="7">
        <v>6</v>
      </c>
      <c r="I2699" s="7" t="b">
        <f t="shared" si="126"/>
        <v>0</v>
      </c>
      <c r="J2699" s="7" t="b">
        <f t="shared" si="127"/>
        <v>1</v>
      </c>
      <c r="K2699" s="7">
        <f t="shared" si="128"/>
        <v>0</v>
      </c>
      <c r="L2699" s="7">
        <f>WEEKDAY(Table1[[#This Row],[post_time]])</f>
        <v>2</v>
      </c>
      <c r="M2699" s="7">
        <f>VLOOKUP(Table1[[#This Row],[topic_id]],'All Topics Data'!$A$2:$I$1243,8,FALSE)</f>
        <v>40394.57916666667</v>
      </c>
      <c r="N2699" s="7">
        <f>Table1[[#This Row],[Hui Reply?]]*(Table1[[#This Row],[post_time]]-Table1[[#This Row],[timestamp of previous reply]])</f>
        <v>0</v>
      </c>
      <c r="O2699" s="3">
        <f>O2698+Table1[[#This Row],[Hui Reply?]]</f>
        <v>663</v>
      </c>
      <c r="P2699" s="19">
        <f>INT(Table1[[#This Row],[post_time]])</f>
        <v>40406</v>
      </c>
      <c r="Q2699" s="3">
        <f>IF(Table1[[#This Row],[Hui Reply?]],VLOOKUP(Table1[[#This Row],[topic_id]],'All Topics Data'!$A$2:$E$1243,5,FALSE),0)</f>
        <v>0</v>
      </c>
      <c r="R2699" s="8">
        <f>Table1[[#This Row],[post_time]]+8/24</f>
        <v>40406.740023148152</v>
      </c>
      <c r="S2699" s="3">
        <f>IF(Table1[[#This Row],[post_position]]=1,0,SUMIFS($F$2:F2699,$H$2:H2699,Table1[[#This Row],[post_position]]-1,$C$2:C2699,Table1[[#This Row],[topic_id]]))</f>
        <v>40397.601423611108</v>
      </c>
    </row>
    <row r="2700" spans="1:19" x14ac:dyDescent="0.25">
      <c r="A2700" s="7">
        <v>2735</v>
      </c>
      <c r="B2700" s="7">
        <v>1</v>
      </c>
      <c r="C2700" s="7">
        <v>691</v>
      </c>
      <c r="D2700" s="7">
        <v>5408</v>
      </c>
      <c r="F2700" s="8">
        <v>40406.528668981482</v>
      </c>
      <c r="G2700" s="7">
        <v>0</v>
      </c>
      <c r="H2700" s="7">
        <v>3</v>
      </c>
      <c r="I2700" s="7" t="b">
        <f t="shared" si="126"/>
        <v>0</v>
      </c>
      <c r="J2700" s="7" t="b">
        <f t="shared" si="127"/>
        <v>1</v>
      </c>
      <c r="K2700" s="7">
        <f t="shared" si="128"/>
        <v>0</v>
      </c>
      <c r="L2700" s="7">
        <f>WEEKDAY(Table1[[#This Row],[post_time]])</f>
        <v>2</v>
      </c>
      <c r="M2700" s="7">
        <f>VLOOKUP(Table1[[#This Row],[topic_id]],'All Topics Data'!$A$2:$I$1243,8,FALSE)</f>
        <v>40406.194444444445</v>
      </c>
      <c r="N2700" s="7">
        <f>Table1[[#This Row],[Hui Reply?]]*(Table1[[#This Row],[post_time]]-Table1[[#This Row],[timestamp of previous reply]])</f>
        <v>0</v>
      </c>
      <c r="O2700" s="3">
        <f>O2699+Table1[[#This Row],[Hui Reply?]]</f>
        <v>663</v>
      </c>
      <c r="P2700" s="19">
        <f>INT(Table1[[#This Row],[post_time]])</f>
        <v>40406</v>
      </c>
      <c r="Q2700" s="3">
        <f>IF(Table1[[#This Row],[Hui Reply?]],VLOOKUP(Table1[[#This Row],[topic_id]],'All Topics Data'!$A$2:$E$1243,5,FALSE),0)</f>
        <v>0</v>
      </c>
      <c r="R2700" s="8">
        <f>Table1[[#This Row],[post_time]]+8/24</f>
        <v>40406.862002314818</v>
      </c>
      <c r="S2700" s="3">
        <f>IF(Table1[[#This Row],[post_position]]=1,0,SUMIFS($F$2:F2700,$H$2:H2700,Table1[[#This Row],[post_position]]-1,$C$2:C2700,Table1[[#This Row],[topic_id]]))</f>
        <v>40406.243935185186</v>
      </c>
    </row>
    <row r="2701" spans="1:19" x14ac:dyDescent="0.25">
      <c r="A2701" s="7">
        <v>2736</v>
      </c>
      <c r="B2701" s="7">
        <v>1</v>
      </c>
      <c r="C2701" s="7">
        <v>694</v>
      </c>
      <c r="D2701" s="7">
        <v>5971</v>
      </c>
      <c r="E2701" s="2"/>
      <c r="F2701" s="8">
        <v>40407.120810185188</v>
      </c>
      <c r="G2701" s="7">
        <v>0</v>
      </c>
      <c r="H2701" s="7">
        <v>1</v>
      </c>
      <c r="I2701" s="7" t="b">
        <f t="shared" si="126"/>
        <v>0</v>
      </c>
      <c r="J2701" s="7" t="b">
        <f t="shared" si="127"/>
        <v>0</v>
      </c>
      <c r="K2701" s="7">
        <f t="shared" si="128"/>
        <v>0</v>
      </c>
      <c r="L2701" s="7">
        <f>WEEKDAY(Table1[[#This Row],[post_time]])</f>
        <v>3</v>
      </c>
      <c r="M2701" s="7">
        <f>VLOOKUP(Table1[[#This Row],[topic_id]],'All Topics Data'!$A$2:$I$1243,8,FALSE)</f>
        <v>40407.120138888888</v>
      </c>
      <c r="N2701" s="7">
        <f>Table1[[#This Row],[Hui Reply?]]*(Table1[[#This Row],[post_time]]-Table1[[#This Row],[timestamp of previous reply]])</f>
        <v>0</v>
      </c>
      <c r="O2701" s="3">
        <f>O2700+Table1[[#This Row],[Hui Reply?]]</f>
        <v>663</v>
      </c>
      <c r="P2701" s="19">
        <f>INT(Table1[[#This Row],[post_time]])</f>
        <v>40407</v>
      </c>
      <c r="Q2701" s="3">
        <f>IF(Table1[[#This Row],[Hui Reply?]],VLOOKUP(Table1[[#This Row],[topic_id]],'All Topics Data'!$A$2:$E$1243,5,FALSE),0)</f>
        <v>0</v>
      </c>
      <c r="R2701" s="8">
        <f>Table1[[#This Row],[post_time]]+8/24</f>
        <v>40407.454143518524</v>
      </c>
      <c r="S2701" s="3">
        <f>IF(Table1[[#This Row],[post_position]]=1,0,SUMIFS($F$2:F2701,$H$2:H2701,Table1[[#This Row],[post_position]]-1,$C$2:C2701,Table1[[#This Row],[topic_id]]))</f>
        <v>0</v>
      </c>
    </row>
    <row r="2702" spans="1:19" x14ac:dyDescent="0.25">
      <c r="A2702" s="7">
        <v>2737</v>
      </c>
      <c r="B2702" s="7">
        <v>1</v>
      </c>
      <c r="C2702" s="7">
        <v>694</v>
      </c>
      <c r="D2702" s="7">
        <v>24</v>
      </c>
      <c r="F2702" s="8">
        <v>40407.137280092589</v>
      </c>
      <c r="G2702" s="7">
        <v>0</v>
      </c>
      <c r="H2702" s="7">
        <v>2</v>
      </c>
      <c r="I2702" s="7" t="b">
        <f t="shared" si="126"/>
        <v>1</v>
      </c>
      <c r="J2702" s="7" t="b">
        <f t="shared" si="127"/>
        <v>1</v>
      </c>
      <c r="K2702" s="7">
        <f t="shared" si="128"/>
        <v>1</v>
      </c>
      <c r="L2702" s="7">
        <f>WEEKDAY(Table1[[#This Row],[post_time]])</f>
        <v>3</v>
      </c>
      <c r="M2702" s="7">
        <f>VLOOKUP(Table1[[#This Row],[topic_id]],'All Topics Data'!$A$2:$I$1243,8,FALSE)</f>
        <v>40407.120138888888</v>
      </c>
      <c r="N2702" s="7">
        <f>Table1[[#This Row],[Hui Reply?]]*(Table1[[#This Row],[post_time]]-Table1[[#This Row],[timestamp of previous reply]])</f>
        <v>1.6469907401187811E-2</v>
      </c>
      <c r="O2702" s="3">
        <f>O2701+Table1[[#This Row],[Hui Reply?]]</f>
        <v>664</v>
      </c>
      <c r="P2702" s="19">
        <f>INT(Table1[[#This Row],[post_time]])</f>
        <v>40407</v>
      </c>
      <c r="Q2702" s="3" t="str">
        <f>IF(Table1[[#This Row],[Hui Reply?]],VLOOKUP(Table1[[#This Row],[topic_id]],'All Topics Data'!$A$2:$E$1243,5,FALSE),0)</f>
        <v>jackmanjls</v>
      </c>
      <c r="R2702" s="8">
        <f>Table1[[#This Row],[post_time]]+8/24</f>
        <v>40407.470613425925</v>
      </c>
      <c r="S2702" s="3">
        <f>IF(Table1[[#This Row],[post_position]]=1,0,SUMIFS($F$2:F2702,$H$2:H2702,Table1[[#This Row],[post_position]]-1,$C$2:C2702,Table1[[#This Row],[topic_id]]))</f>
        <v>40407.120810185188</v>
      </c>
    </row>
    <row r="2703" spans="1:19" x14ac:dyDescent="0.25">
      <c r="A2703" s="7">
        <v>2738</v>
      </c>
      <c r="B2703" s="7">
        <v>1</v>
      </c>
      <c r="C2703" s="7">
        <v>692</v>
      </c>
      <c r="D2703" s="7">
        <v>1</v>
      </c>
      <c r="E2703" s="2"/>
      <c r="F2703" s="8">
        <v>40407.151365740741</v>
      </c>
      <c r="G2703" s="7">
        <v>0</v>
      </c>
      <c r="H2703" s="7">
        <v>5</v>
      </c>
      <c r="I2703" s="7" t="b">
        <f t="shared" si="126"/>
        <v>0</v>
      </c>
      <c r="J2703" s="7" t="b">
        <f t="shared" si="127"/>
        <v>1</v>
      </c>
      <c r="K2703" s="7">
        <f t="shared" si="128"/>
        <v>0</v>
      </c>
      <c r="L2703" s="7">
        <f>WEEKDAY(Table1[[#This Row],[post_time]])</f>
        <v>3</v>
      </c>
      <c r="M2703" s="7">
        <f>VLOOKUP(Table1[[#This Row],[topic_id]],'All Topics Data'!$A$2:$I$1243,8,FALSE)</f>
        <v>40406.21597222222</v>
      </c>
      <c r="N2703" s="7">
        <f>Table1[[#This Row],[Hui Reply?]]*(Table1[[#This Row],[post_time]]-Table1[[#This Row],[timestamp of previous reply]])</f>
        <v>0</v>
      </c>
      <c r="O2703" s="3">
        <f>O2702+Table1[[#This Row],[Hui Reply?]]</f>
        <v>664</v>
      </c>
      <c r="P2703" s="19">
        <f>INT(Table1[[#This Row],[post_time]])</f>
        <v>40407</v>
      </c>
      <c r="Q2703" s="3">
        <f>IF(Table1[[#This Row],[Hui Reply?]],VLOOKUP(Table1[[#This Row],[topic_id]],'All Topics Data'!$A$2:$E$1243,5,FALSE),0)</f>
        <v>0</v>
      </c>
      <c r="R2703" s="8">
        <f>Table1[[#This Row],[post_time]]+8/24</f>
        <v>40407.484699074077</v>
      </c>
      <c r="S2703" s="3">
        <f>IF(Table1[[#This Row],[post_position]]=1,0,SUMIFS($F$2:F2703,$H$2:H2703,Table1[[#This Row],[post_position]]-1,$C$2:C2703,Table1[[#This Row],[topic_id]]))</f>
        <v>40406.386076388888</v>
      </c>
    </row>
    <row r="2704" spans="1:19" x14ac:dyDescent="0.25">
      <c r="A2704" s="7">
        <v>2739</v>
      </c>
      <c r="B2704" s="7">
        <v>1</v>
      </c>
      <c r="C2704" s="7">
        <v>694</v>
      </c>
      <c r="D2704" s="7">
        <v>1</v>
      </c>
      <c r="F2704" s="8">
        <v>40407.270219907405</v>
      </c>
      <c r="G2704" s="7">
        <v>0</v>
      </c>
      <c r="H2704" s="7">
        <v>3</v>
      </c>
      <c r="I2704" s="7" t="b">
        <f t="shared" si="126"/>
        <v>0</v>
      </c>
      <c r="J2704" s="7" t="b">
        <f t="shared" si="127"/>
        <v>1</v>
      </c>
      <c r="K2704" s="7">
        <f t="shared" si="128"/>
        <v>0</v>
      </c>
      <c r="L2704" s="7">
        <f>WEEKDAY(Table1[[#This Row],[post_time]])</f>
        <v>3</v>
      </c>
      <c r="M2704" s="7">
        <f>VLOOKUP(Table1[[#This Row],[topic_id]],'All Topics Data'!$A$2:$I$1243,8,FALSE)</f>
        <v>40407.120138888888</v>
      </c>
      <c r="N2704" s="7">
        <f>Table1[[#This Row],[Hui Reply?]]*(Table1[[#This Row],[post_time]]-Table1[[#This Row],[timestamp of previous reply]])</f>
        <v>0</v>
      </c>
      <c r="O2704" s="3">
        <f>O2703+Table1[[#This Row],[Hui Reply?]]</f>
        <v>664</v>
      </c>
      <c r="P2704" s="19">
        <f>INT(Table1[[#This Row],[post_time]])</f>
        <v>40407</v>
      </c>
      <c r="Q2704" s="3">
        <f>IF(Table1[[#This Row],[Hui Reply?]],VLOOKUP(Table1[[#This Row],[topic_id]],'All Topics Data'!$A$2:$E$1243,5,FALSE),0)</f>
        <v>0</v>
      </c>
      <c r="R2704" s="8">
        <f>Table1[[#This Row],[post_time]]+8/24</f>
        <v>40407.60355324074</v>
      </c>
      <c r="S2704" s="3">
        <f>IF(Table1[[#This Row],[post_position]]=1,0,SUMIFS($F$2:F2704,$H$2:H2704,Table1[[#This Row],[post_position]]-1,$C$2:C2704,Table1[[#This Row],[topic_id]]))</f>
        <v>40407.137280092589</v>
      </c>
    </row>
    <row r="2705" spans="1:19" x14ac:dyDescent="0.25">
      <c r="A2705" s="7">
        <v>2740</v>
      </c>
      <c r="B2705" s="7">
        <v>1</v>
      </c>
      <c r="C2705" s="7">
        <v>692</v>
      </c>
      <c r="D2705" s="7">
        <v>5408</v>
      </c>
      <c r="E2705" s="2"/>
      <c r="F2705" s="8">
        <v>40407.527673611112</v>
      </c>
      <c r="G2705" s="7">
        <v>0</v>
      </c>
      <c r="H2705" s="7">
        <v>6</v>
      </c>
      <c r="I2705" s="7" t="b">
        <f t="shared" si="126"/>
        <v>0</v>
      </c>
      <c r="J2705" s="7" t="b">
        <f t="shared" si="127"/>
        <v>1</v>
      </c>
      <c r="K2705" s="7">
        <f t="shared" si="128"/>
        <v>0</v>
      </c>
      <c r="L2705" s="7">
        <f>WEEKDAY(Table1[[#This Row],[post_time]])</f>
        <v>3</v>
      </c>
      <c r="M2705" s="7">
        <f>VLOOKUP(Table1[[#This Row],[topic_id]],'All Topics Data'!$A$2:$I$1243,8,FALSE)</f>
        <v>40406.21597222222</v>
      </c>
      <c r="N2705" s="7">
        <f>Table1[[#This Row],[Hui Reply?]]*(Table1[[#This Row],[post_time]]-Table1[[#This Row],[timestamp of previous reply]])</f>
        <v>0</v>
      </c>
      <c r="O2705" s="3">
        <f>O2704+Table1[[#This Row],[Hui Reply?]]</f>
        <v>664</v>
      </c>
      <c r="P2705" s="19">
        <f>INT(Table1[[#This Row],[post_time]])</f>
        <v>40407</v>
      </c>
      <c r="Q2705" s="3">
        <f>IF(Table1[[#This Row],[Hui Reply?]],VLOOKUP(Table1[[#This Row],[topic_id]],'All Topics Data'!$A$2:$E$1243,5,FALSE),0)</f>
        <v>0</v>
      </c>
      <c r="R2705" s="8">
        <f>Table1[[#This Row],[post_time]]+8/24</f>
        <v>40407.861006944448</v>
      </c>
      <c r="S2705" s="3">
        <f>IF(Table1[[#This Row],[post_position]]=1,0,SUMIFS($F$2:F2705,$H$2:H2705,Table1[[#This Row],[post_position]]-1,$C$2:C2705,Table1[[#This Row],[topic_id]]))</f>
        <v>40407.151365740741</v>
      </c>
    </row>
    <row r="2706" spans="1:19" x14ac:dyDescent="0.25">
      <c r="A2706" s="7">
        <v>2741</v>
      </c>
      <c r="B2706" s="7">
        <v>1</v>
      </c>
      <c r="C2706" s="7">
        <v>688</v>
      </c>
      <c r="D2706" s="7">
        <v>6648</v>
      </c>
      <c r="F2706" s="8">
        <v>40407.59746527778</v>
      </c>
      <c r="G2706" s="7">
        <v>0</v>
      </c>
      <c r="H2706" s="7">
        <v>6</v>
      </c>
      <c r="I2706" s="7" t="b">
        <f t="shared" si="126"/>
        <v>0</v>
      </c>
      <c r="J2706" s="7" t="b">
        <f t="shared" si="127"/>
        <v>1</v>
      </c>
      <c r="K2706" s="7">
        <f t="shared" si="128"/>
        <v>0</v>
      </c>
      <c r="L2706" s="7">
        <f>WEEKDAY(Table1[[#This Row],[post_time]])</f>
        <v>3</v>
      </c>
      <c r="M2706" s="7">
        <f>VLOOKUP(Table1[[#This Row],[topic_id]],'All Topics Data'!$A$2:$I$1243,8,FALSE)</f>
        <v>40404.592361111114</v>
      </c>
      <c r="N2706" s="7">
        <f>Table1[[#This Row],[Hui Reply?]]*(Table1[[#This Row],[post_time]]-Table1[[#This Row],[timestamp of previous reply]])</f>
        <v>0</v>
      </c>
      <c r="O2706" s="3">
        <f>O2705+Table1[[#This Row],[Hui Reply?]]</f>
        <v>664</v>
      </c>
      <c r="P2706" s="19">
        <f>INT(Table1[[#This Row],[post_time]])</f>
        <v>40407</v>
      </c>
      <c r="Q2706" s="3">
        <f>IF(Table1[[#This Row],[Hui Reply?]],VLOOKUP(Table1[[#This Row],[topic_id]],'All Topics Data'!$A$2:$E$1243,5,FALSE),0)</f>
        <v>0</v>
      </c>
      <c r="R2706" s="8">
        <f>Table1[[#This Row],[post_time]]+8/24</f>
        <v>40407.930798611116</v>
      </c>
      <c r="S2706" s="3">
        <f>IF(Table1[[#This Row],[post_position]]=1,0,SUMIFS($F$2:F2706,$H$2:H2706,Table1[[#This Row],[post_position]]-1,$C$2:C2706,Table1[[#This Row],[topic_id]]))</f>
        <v>40406.011030092595</v>
      </c>
    </row>
    <row r="2707" spans="1:19" x14ac:dyDescent="0.25">
      <c r="A2707" s="7">
        <v>2742</v>
      </c>
      <c r="B2707" s="7">
        <v>1</v>
      </c>
      <c r="C2707" s="7">
        <v>695</v>
      </c>
      <c r="D2707" s="7">
        <v>6658</v>
      </c>
      <c r="E2707" s="2"/>
      <c r="F2707" s="8">
        <v>40407.692407407405</v>
      </c>
      <c r="G2707" s="7">
        <v>0</v>
      </c>
      <c r="H2707" s="7">
        <v>1</v>
      </c>
      <c r="I2707" s="7" t="b">
        <f t="shared" si="126"/>
        <v>0</v>
      </c>
      <c r="J2707" s="7" t="b">
        <f t="shared" si="127"/>
        <v>0</v>
      </c>
      <c r="K2707" s="7">
        <f t="shared" si="128"/>
        <v>0</v>
      </c>
      <c r="L2707" s="7">
        <f>WEEKDAY(Table1[[#This Row],[post_time]])</f>
        <v>3</v>
      </c>
      <c r="M2707" s="7">
        <f>VLOOKUP(Table1[[#This Row],[topic_id]],'All Topics Data'!$A$2:$I$1243,8,FALSE)</f>
        <v>40407.692361111112</v>
      </c>
      <c r="N2707" s="7">
        <f>Table1[[#This Row],[Hui Reply?]]*(Table1[[#This Row],[post_time]]-Table1[[#This Row],[timestamp of previous reply]])</f>
        <v>0</v>
      </c>
      <c r="O2707" s="3">
        <f>O2706+Table1[[#This Row],[Hui Reply?]]</f>
        <v>664</v>
      </c>
      <c r="P2707" s="19">
        <f>INT(Table1[[#This Row],[post_time]])</f>
        <v>40407</v>
      </c>
      <c r="Q2707" s="3">
        <f>IF(Table1[[#This Row],[Hui Reply?]],VLOOKUP(Table1[[#This Row],[topic_id]],'All Topics Data'!$A$2:$E$1243,5,FALSE),0)</f>
        <v>0</v>
      </c>
      <c r="R2707" s="8">
        <f>Table1[[#This Row],[post_time]]+8/24</f>
        <v>40408.025740740741</v>
      </c>
      <c r="S2707" s="3">
        <f>IF(Table1[[#This Row],[post_position]]=1,0,SUMIFS($F$2:F2707,$H$2:H2707,Table1[[#This Row],[post_position]]-1,$C$2:C2707,Table1[[#This Row],[topic_id]]))</f>
        <v>0</v>
      </c>
    </row>
    <row r="2708" spans="1:19" x14ac:dyDescent="0.25">
      <c r="A2708" s="7">
        <v>2743</v>
      </c>
      <c r="B2708" s="7">
        <v>1</v>
      </c>
      <c r="C2708" s="7">
        <v>696</v>
      </c>
      <c r="D2708" s="7">
        <v>6658</v>
      </c>
      <c r="E2708" s="2"/>
      <c r="F2708" s="8">
        <v>40407.712870370371</v>
      </c>
      <c r="G2708" s="7">
        <v>0</v>
      </c>
      <c r="H2708" s="7">
        <v>1</v>
      </c>
      <c r="I2708" s="7" t="b">
        <f t="shared" si="126"/>
        <v>0</v>
      </c>
      <c r="J2708" s="7" t="b">
        <f t="shared" si="127"/>
        <v>0</v>
      </c>
      <c r="K2708" s="7">
        <f t="shared" si="128"/>
        <v>0</v>
      </c>
      <c r="L2708" s="7">
        <f>WEEKDAY(Table1[[#This Row],[post_time]])</f>
        <v>3</v>
      </c>
      <c r="M2708" s="7">
        <f>VLOOKUP(Table1[[#This Row],[topic_id]],'All Topics Data'!$A$2:$I$1243,8,FALSE)</f>
        <v>40407.712500000001</v>
      </c>
      <c r="N2708" s="7">
        <f>Table1[[#This Row],[Hui Reply?]]*(Table1[[#This Row],[post_time]]-Table1[[#This Row],[timestamp of previous reply]])</f>
        <v>0</v>
      </c>
      <c r="O2708" s="3">
        <f>O2707+Table1[[#This Row],[Hui Reply?]]</f>
        <v>664</v>
      </c>
      <c r="P2708" s="19">
        <f>INT(Table1[[#This Row],[post_time]])</f>
        <v>40407</v>
      </c>
      <c r="Q2708" s="3">
        <f>IF(Table1[[#This Row],[Hui Reply?]],VLOOKUP(Table1[[#This Row],[topic_id]],'All Topics Data'!$A$2:$E$1243,5,FALSE),0)</f>
        <v>0</v>
      </c>
      <c r="R2708" s="8">
        <f>Table1[[#This Row],[post_time]]+8/24</f>
        <v>40408.046203703707</v>
      </c>
      <c r="S2708" s="3">
        <f>IF(Table1[[#This Row],[post_position]]=1,0,SUMIFS($F$2:F2708,$H$2:H2708,Table1[[#This Row],[post_position]]-1,$C$2:C2708,Table1[[#This Row],[topic_id]]))</f>
        <v>0</v>
      </c>
    </row>
    <row r="2709" spans="1:19" x14ac:dyDescent="0.25">
      <c r="A2709" s="7">
        <v>2744</v>
      </c>
      <c r="B2709" s="7">
        <v>1</v>
      </c>
      <c r="C2709" s="7">
        <v>697</v>
      </c>
      <c r="D2709" s="7">
        <v>6656</v>
      </c>
      <c r="F2709" s="8">
        <v>40407.725335648145</v>
      </c>
      <c r="G2709" s="7">
        <v>0</v>
      </c>
      <c r="H2709" s="7">
        <v>1</v>
      </c>
      <c r="I2709" s="7" t="b">
        <f t="shared" si="126"/>
        <v>0</v>
      </c>
      <c r="J2709" s="7" t="b">
        <f t="shared" si="127"/>
        <v>0</v>
      </c>
      <c r="K2709" s="7">
        <f t="shared" si="128"/>
        <v>0</v>
      </c>
      <c r="L2709" s="7">
        <f>WEEKDAY(Table1[[#This Row],[post_time]])</f>
        <v>3</v>
      </c>
      <c r="M2709" s="7">
        <f>VLOOKUP(Table1[[#This Row],[topic_id]],'All Topics Data'!$A$2:$I$1243,8,FALSE)</f>
        <v>40407.724999999999</v>
      </c>
      <c r="N2709" s="7">
        <f>Table1[[#This Row],[Hui Reply?]]*(Table1[[#This Row],[post_time]]-Table1[[#This Row],[timestamp of previous reply]])</f>
        <v>0</v>
      </c>
      <c r="O2709" s="3">
        <f>O2708+Table1[[#This Row],[Hui Reply?]]</f>
        <v>664</v>
      </c>
      <c r="P2709" s="19">
        <f>INT(Table1[[#This Row],[post_time]])</f>
        <v>40407</v>
      </c>
      <c r="Q2709" s="3">
        <f>IF(Table1[[#This Row],[Hui Reply?]],VLOOKUP(Table1[[#This Row],[topic_id]],'All Topics Data'!$A$2:$E$1243,5,FALSE),0)</f>
        <v>0</v>
      </c>
      <c r="R2709" s="8">
        <f>Table1[[#This Row],[post_time]]+8/24</f>
        <v>40408.058668981481</v>
      </c>
      <c r="S2709" s="3">
        <f>IF(Table1[[#This Row],[post_position]]=1,0,SUMIFS($F$2:F2709,$H$2:H2709,Table1[[#This Row],[post_position]]-1,$C$2:C2709,Table1[[#This Row],[topic_id]]))</f>
        <v>0</v>
      </c>
    </row>
    <row r="2710" spans="1:19" x14ac:dyDescent="0.25">
      <c r="A2710" s="7">
        <v>2745</v>
      </c>
      <c r="B2710" s="7">
        <v>1</v>
      </c>
      <c r="C2710" s="7">
        <v>695</v>
      </c>
      <c r="D2710" s="7">
        <v>2018</v>
      </c>
      <c r="F2710" s="8">
        <v>40407.736724537041</v>
      </c>
      <c r="G2710" s="7">
        <v>0</v>
      </c>
      <c r="H2710" s="7">
        <v>2</v>
      </c>
      <c r="I2710" s="7" t="b">
        <f t="shared" si="126"/>
        <v>0</v>
      </c>
      <c r="J2710" s="7" t="b">
        <f t="shared" si="127"/>
        <v>1</v>
      </c>
      <c r="K2710" s="7">
        <f t="shared" si="128"/>
        <v>0</v>
      </c>
      <c r="L2710" s="7">
        <f>WEEKDAY(Table1[[#This Row],[post_time]])</f>
        <v>3</v>
      </c>
      <c r="M2710" s="7">
        <f>VLOOKUP(Table1[[#This Row],[topic_id]],'All Topics Data'!$A$2:$I$1243,8,FALSE)</f>
        <v>40407.692361111112</v>
      </c>
      <c r="N2710" s="7">
        <f>Table1[[#This Row],[Hui Reply?]]*(Table1[[#This Row],[post_time]]-Table1[[#This Row],[timestamp of previous reply]])</f>
        <v>0</v>
      </c>
      <c r="O2710" s="3">
        <f>O2709+Table1[[#This Row],[Hui Reply?]]</f>
        <v>664</v>
      </c>
      <c r="P2710" s="19">
        <f>INT(Table1[[#This Row],[post_time]])</f>
        <v>40407</v>
      </c>
      <c r="Q2710" s="3">
        <f>IF(Table1[[#This Row],[Hui Reply?]],VLOOKUP(Table1[[#This Row],[topic_id]],'All Topics Data'!$A$2:$E$1243,5,FALSE),0)</f>
        <v>0</v>
      </c>
      <c r="R2710" s="8">
        <f>Table1[[#This Row],[post_time]]+8/24</f>
        <v>40408.070057870376</v>
      </c>
      <c r="S2710" s="3">
        <f>IF(Table1[[#This Row],[post_position]]=1,0,SUMIFS($F$2:F2710,$H$2:H2710,Table1[[#This Row],[post_position]]-1,$C$2:C2710,Table1[[#This Row],[topic_id]]))</f>
        <v>40407.692407407405</v>
      </c>
    </row>
    <row r="2711" spans="1:19" x14ac:dyDescent="0.25">
      <c r="A2711" s="7">
        <v>2746</v>
      </c>
      <c r="B2711" s="7">
        <v>1</v>
      </c>
      <c r="C2711" s="7">
        <v>698</v>
      </c>
      <c r="D2711" s="7">
        <v>6071</v>
      </c>
      <c r="E2711" s="2"/>
      <c r="F2711" s="8">
        <v>40407.756180555552</v>
      </c>
      <c r="G2711" s="7">
        <v>0</v>
      </c>
      <c r="H2711" s="7">
        <v>1</v>
      </c>
      <c r="I2711" s="7" t="b">
        <f t="shared" si="126"/>
        <v>0</v>
      </c>
      <c r="J2711" s="7" t="b">
        <f t="shared" si="127"/>
        <v>0</v>
      </c>
      <c r="K2711" s="7">
        <f t="shared" si="128"/>
        <v>0</v>
      </c>
      <c r="L2711" s="7">
        <f>WEEKDAY(Table1[[#This Row],[post_time]])</f>
        <v>3</v>
      </c>
      <c r="M2711" s="7">
        <f>VLOOKUP(Table1[[#This Row],[topic_id]],'All Topics Data'!$A$2:$I$1243,8,FALSE)</f>
        <v>40407.755555555559</v>
      </c>
      <c r="N2711" s="7">
        <f>Table1[[#This Row],[Hui Reply?]]*(Table1[[#This Row],[post_time]]-Table1[[#This Row],[timestamp of previous reply]])</f>
        <v>0</v>
      </c>
      <c r="O2711" s="3">
        <f>O2710+Table1[[#This Row],[Hui Reply?]]</f>
        <v>664</v>
      </c>
      <c r="P2711" s="19">
        <f>INT(Table1[[#This Row],[post_time]])</f>
        <v>40407</v>
      </c>
      <c r="Q2711" s="3">
        <f>IF(Table1[[#This Row],[Hui Reply?]],VLOOKUP(Table1[[#This Row],[topic_id]],'All Topics Data'!$A$2:$E$1243,5,FALSE),0)</f>
        <v>0</v>
      </c>
      <c r="R2711" s="8">
        <f>Table1[[#This Row],[post_time]]+8/24</f>
        <v>40408.089513888888</v>
      </c>
      <c r="S2711" s="3">
        <f>IF(Table1[[#This Row],[post_position]]=1,0,SUMIFS($F$2:F2711,$H$2:H2711,Table1[[#This Row],[post_position]]-1,$C$2:C2711,Table1[[#This Row],[topic_id]]))</f>
        <v>0</v>
      </c>
    </row>
    <row r="2712" spans="1:19" x14ac:dyDescent="0.25">
      <c r="A2712" s="7">
        <v>2747</v>
      </c>
      <c r="B2712" s="7">
        <v>1</v>
      </c>
      <c r="C2712" s="7">
        <v>695</v>
      </c>
      <c r="D2712" s="7">
        <v>6658</v>
      </c>
      <c r="F2712" s="8">
        <v>40407.767534722225</v>
      </c>
      <c r="G2712" s="7">
        <v>0</v>
      </c>
      <c r="H2712" s="7">
        <v>3</v>
      </c>
      <c r="I2712" s="7" t="b">
        <f t="shared" si="126"/>
        <v>0</v>
      </c>
      <c r="J2712" s="7" t="b">
        <f t="shared" si="127"/>
        <v>1</v>
      </c>
      <c r="K2712" s="7">
        <f t="shared" si="128"/>
        <v>0</v>
      </c>
      <c r="L2712" s="7">
        <f>WEEKDAY(Table1[[#This Row],[post_time]])</f>
        <v>3</v>
      </c>
      <c r="M2712" s="7">
        <f>VLOOKUP(Table1[[#This Row],[topic_id]],'All Topics Data'!$A$2:$I$1243,8,FALSE)</f>
        <v>40407.692361111112</v>
      </c>
      <c r="N2712" s="7">
        <f>Table1[[#This Row],[Hui Reply?]]*(Table1[[#This Row],[post_time]]-Table1[[#This Row],[timestamp of previous reply]])</f>
        <v>0</v>
      </c>
      <c r="O2712" s="3">
        <f>O2711+Table1[[#This Row],[Hui Reply?]]</f>
        <v>664</v>
      </c>
      <c r="P2712" s="19">
        <f>INT(Table1[[#This Row],[post_time]])</f>
        <v>40407</v>
      </c>
      <c r="Q2712" s="3">
        <f>IF(Table1[[#This Row],[Hui Reply?]],VLOOKUP(Table1[[#This Row],[topic_id]],'All Topics Data'!$A$2:$E$1243,5,FALSE),0)</f>
        <v>0</v>
      </c>
      <c r="R2712" s="8">
        <f>Table1[[#This Row],[post_time]]+8/24</f>
        <v>40408.100868055561</v>
      </c>
      <c r="S2712" s="3">
        <f>IF(Table1[[#This Row],[post_position]]=1,0,SUMIFS($F$2:F2712,$H$2:H2712,Table1[[#This Row],[post_position]]-1,$C$2:C2712,Table1[[#This Row],[topic_id]]))</f>
        <v>40407.736724537041</v>
      </c>
    </row>
    <row r="2713" spans="1:19" x14ac:dyDescent="0.25">
      <c r="A2713" s="7">
        <v>2748</v>
      </c>
      <c r="B2713" s="7">
        <v>1</v>
      </c>
      <c r="C2713" s="7">
        <v>698</v>
      </c>
      <c r="D2713" s="7">
        <v>2865</v>
      </c>
      <c r="F2713" s="8">
        <v>40407.909745370373</v>
      </c>
      <c r="G2713" s="7">
        <v>0</v>
      </c>
      <c r="H2713" s="7">
        <v>2</v>
      </c>
      <c r="I2713" s="7" t="b">
        <f t="shared" si="126"/>
        <v>0</v>
      </c>
      <c r="J2713" s="7" t="b">
        <f t="shared" si="127"/>
        <v>1</v>
      </c>
      <c r="K2713" s="7">
        <f t="shared" si="128"/>
        <v>0</v>
      </c>
      <c r="L2713" s="7">
        <f>WEEKDAY(Table1[[#This Row],[post_time]])</f>
        <v>3</v>
      </c>
      <c r="M2713" s="7">
        <f>VLOOKUP(Table1[[#This Row],[topic_id]],'All Topics Data'!$A$2:$I$1243,8,FALSE)</f>
        <v>40407.755555555559</v>
      </c>
      <c r="N2713" s="7">
        <f>Table1[[#This Row],[Hui Reply?]]*(Table1[[#This Row],[post_time]]-Table1[[#This Row],[timestamp of previous reply]])</f>
        <v>0</v>
      </c>
      <c r="O2713" s="3">
        <f>O2712+Table1[[#This Row],[Hui Reply?]]</f>
        <v>664</v>
      </c>
      <c r="P2713" s="19">
        <f>INT(Table1[[#This Row],[post_time]])</f>
        <v>40407</v>
      </c>
      <c r="Q2713" s="3">
        <f>IF(Table1[[#This Row],[Hui Reply?]],VLOOKUP(Table1[[#This Row],[topic_id]],'All Topics Data'!$A$2:$E$1243,5,FALSE),0)</f>
        <v>0</v>
      </c>
      <c r="R2713" s="8">
        <f>Table1[[#This Row],[post_time]]+8/24</f>
        <v>40408.243078703708</v>
      </c>
      <c r="S2713" s="3">
        <f>IF(Table1[[#This Row],[post_position]]=1,0,SUMIFS($F$2:F2713,$H$2:H2713,Table1[[#This Row],[post_position]]-1,$C$2:C2713,Table1[[#This Row],[topic_id]]))</f>
        <v>40407.756180555552</v>
      </c>
    </row>
    <row r="2714" spans="1:19" x14ac:dyDescent="0.25">
      <c r="A2714" s="7">
        <v>2749</v>
      </c>
      <c r="B2714" s="7">
        <v>1</v>
      </c>
      <c r="C2714" s="7">
        <v>699</v>
      </c>
      <c r="D2714" s="7">
        <v>6616</v>
      </c>
      <c r="E2714" s="2"/>
      <c r="F2714" s="8">
        <v>40407.939143518517</v>
      </c>
      <c r="G2714" s="7">
        <v>0</v>
      </c>
      <c r="H2714" s="7">
        <v>1</v>
      </c>
      <c r="I2714" s="7" t="b">
        <f t="shared" si="126"/>
        <v>0</v>
      </c>
      <c r="J2714" s="7" t="b">
        <f t="shared" si="127"/>
        <v>0</v>
      </c>
      <c r="K2714" s="7">
        <f t="shared" si="128"/>
        <v>0</v>
      </c>
      <c r="L2714" s="7">
        <f>WEEKDAY(Table1[[#This Row],[post_time]])</f>
        <v>3</v>
      </c>
      <c r="M2714" s="7">
        <f>VLOOKUP(Table1[[#This Row],[topic_id]],'All Topics Data'!$A$2:$I$1243,8,FALSE)</f>
        <v>40407.938888888886</v>
      </c>
      <c r="N2714" s="7">
        <f>Table1[[#This Row],[Hui Reply?]]*(Table1[[#This Row],[post_time]]-Table1[[#This Row],[timestamp of previous reply]])</f>
        <v>0</v>
      </c>
      <c r="O2714" s="3">
        <f>O2713+Table1[[#This Row],[Hui Reply?]]</f>
        <v>664</v>
      </c>
      <c r="P2714" s="19">
        <f>INT(Table1[[#This Row],[post_time]])</f>
        <v>40407</v>
      </c>
      <c r="Q2714" s="3">
        <f>IF(Table1[[#This Row],[Hui Reply?]],VLOOKUP(Table1[[#This Row],[topic_id]],'All Topics Data'!$A$2:$E$1243,5,FALSE),0)</f>
        <v>0</v>
      </c>
      <c r="R2714" s="8">
        <f>Table1[[#This Row],[post_time]]+8/24</f>
        <v>40408.272476851853</v>
      </c>
      <c r="S2714" s="3">
        <f>IF(Table1[[#This Row],[post_position]]=1,0,SUMIFS($F$2:F2714,$H$2:H2714,Table1[[#This Row],[post_position]]-1,$C$2:C2714,Table1[[#This Row],[topic_id]]))</f>
        <v>0</v>
      </c>
    </row>
    <row r="2715" spans="1:19" x14ac:dyDescent="0.25">
      <c r="A2715" s="7">
        <v>2750</v>
      </c>
      <c r="B2715" s="7">
        <v>1</v>
      </c>
      <c r="C2715" s="7">
        <v>698</v>
      </c>
      <c r="D2715" s="7">
        <v>24</v>
      </c>
      <c r="F2715" s="8">
        <v>40407.990960648145</v>
      </c>
      <c r="G2715" s="7">
        <v>0</v>
      </c>
      <c r="H2715" s="7">
        <v>3</v>
      </c>
      <c r="I2715" s="7" t="b">
        <f t="shared" si="126"/>
        <v>1</v>
      </c>
      <c r="J2715" s="7" t="b">
        <f t="shared" si="127"/>
        <v>1</v>
      </c>
      <c r="K2715" s="7">
        <f t="shared" si="128"/>
        <v>1</v>
      </c>
      <c r="L2715" s="7">
        <f>WEEKDAY(Table1[[#This Row],[post_time]])</f>
        <v>3</v>
      </c>
      <c r="M2715" s="7">
        <f>VLOOKUP(Table1[[#This Row],[topic_id]],'All Topics Data'!$A$2:$I$1243,8,FALSE)</f>
        <v>40407.755555555559</v>
      </c>
      <c r="N2715" s="7">
        <f>Table1[[#This Row],[Hui Reply?]]*(Table1[[#This Row],[post_time]]-Table1[[#This Row],[timestamp of previous reply]])</f>
        <v>8.1215277772571426E-2</v>
      </c>
      <c r="O2715" s="3">
        <f>O2714+Table1[[#This Row],[Hui Reply?]]</f>
        <v>665</v>
      </c>
      <c r="P2715" s="19">
        <f>INT(Table1[[#This Row],[post_time]])</f>
        <v>40407</v>
      </c>
      <c r="Q2715" s="3" t="str">
        <f>IF(Table1[[#This Row],[Hui Reply?]],VLOOKUP(Table1[[#This Row],[topic_id]],'All Topics Data'!$A$2:$E$1243,5,FALSE),0)</f>
        <v>nagovind</v>
      </c>
      <c r="R2715" s="8">
        <f>Table1[[#This Row],[post_time]]+8/24</f>
        <v>40408.324293981481</v>
      </c>
      <c r="S2715" s="3">
        <f>IF(Table1[[#This Row],[post_position]]=1,0,SUMIFS($F$2:F2715,$H$2:H2715,Table1[[#This Row],[post_position]]-1,$C$2:C2715,Table1[[#This Row],[topic_id]]))</f>
        <v>40407.909745370373</v>
      </c>
    </row>
    <row r="2716" spans="1:19" x14ac:dyDescent="0.25">
      <c r="A2716" s="7">
        <v>2751</v>
      </c>
      <c r="B2716" s="7">
        <v>1</v>
      </c>
      <c r="C2716" s="7">
        <v>699</v>
      </c>
      <c r="D2716" s="7">
        <v>24</v>
      </c>
      <c r="F2716" s="8">
        <v>40407.992627314816</v>
      </c>
      <c r="G2716" s="7">
        <v>0</v>
      </c>
      <c r="H2716" s="7">
        <v>2</v>
      </c>
      <c r="I2716" s="7" t="b">
        <f t="shared" si="126"/>
        <v>1</v>
      </c>
      <c r="J2716" s="7" t="b">
        <f t="shared" si="127"/>
        <v>1</v>
      </c>
      <c r="K2716" s="7">
        <f t="shared" si="128"/>
        <v>1</v>
      </c>
      <c r="L2716" s="7">
        <f>WEEKDAY(Table1[[#This Row],[post_time]])</f>
        <v>3</v>
      </c>
      <c r="M2716" s="7">
        <f>VLOOKUP(Table1[[#This Row],[topic_id]],'All Topics Data'!$A$2:$I$1243,8,FALSE)</f>
        <v>40407.938888888886</v>
      </c>
      <c r="N2716" s="7">
        <f>Table1[[#This Row],[Hui Reply?]]*(Table1[[#This Row],[post_time]]-Table1[[#This Row],[timestamp of previous reply]])</f>
        <v>5.3483796298678499E-2</v>
      </c>
      <c r="O2716" s="3">
        <f>O2715+Table1[[#This Row],[Hui Reply?]]</f>
        <v>666</v>
      </c>
      <c r="P2716" s="19">
        <f>INT(Table1[[#This Row],[post_time]])</f>
        <v>40407</v>
      </c>
      <c r="Q2716" s="3" t="str">
        <f>IF(Table1[[#This Row],[Hui Reply?]],VLOOKUP(Table1[[#This Row],[topic_id]],'All Topics Data'!$A$2:$E$1243,5,FALSE),0)</f>
        <v>Himanshu</v>
      </c>
      <c r="R2716" s="8">
        <f>Table1[[#This Row],[post_time]]+8/24</f>
        <v>40408.325960648152</v>
      </c>
      <c r="S2716" s="3">
        <f>IF(Table1[[#This Row],[post_position]]=1,0,SUMIFS($F$2:F2716,$H$2:H2716,Table1[[#This Row],[post_position]]-1,$C$2:C2716,Table1[[#This Row],[topic_id]]))</f>
        <v>40407.939143518517</v>
      </c>
    </row>
    <row r="2717" spans="1:19" x14ac:dyDescent="0.25">
      <c r="A2717" s="7">
        <v>2752</v>
      </c>
      <c r="B2717" s="7">
        <v>1</v>
      </c>
      <c r="C2717" s="7">
        <v>699</v>
      </c>
      <c r="D2717" s="7">
        <v>6458</v>
      </c>
      <c r="E2717" s="2"/>
      <c r="F2717" s="8">
        <v>40407.996793981481</v>
      </c>
      <c r="G2717" s="7">
        <v>0</v>
      </c>
      <c r="H2717" s="7">
        <v>3</v>
      </c>
      <c r="I2717" s="7" t="b">
        <f t="shared" si="126"/>
        <v>0</v>
      </c>
      <c r="J2717" s="7" t="b">
        <f t="shared" si="127"/>
        <v>1</v>
      </c>
      <c r="K2717" s="7">
        <f t="shared" si="128"/>
        <v>0</v>
      </c>
      <c r="L2717" s="7">
        <f>WEEKDAY(Table1[[#This Row],[post_time]])</f>
        <v>3</v>
      </c>
      <c r="M2717" s="7">
        <f>VLOOKUP(Table1[[#This Row],[topic_id]],'All Topics Data'!$A$2:$I$1243,8,FALSE)</f>
        <v>40407.938888888886</v>
      </c>
      <c r="N2717" s="7">
        <f>Table1[[#This Row],[Hui Reply?]]*(Table1[[#This Row],[post_time]]-Table1[[#This Row],[timestamp of previous reply]])</f>
        <v>0</v>
      </c>
      <c r="O2717" s="3">
        <f>O2716+Table1[[#This Row],[Hui Reply?]]</f>
        <v>666</v>
      </c>
      <c r="P2717" s="19">
        <f>INT(Table1[[#This Row],[post_time]])</f>
        <v>40407</v>
      </c>
      <c r="Q2717" s="3">
        <f>IF(Table1[[#This Row],[Hui Reply?]],VLOOKUP(Table1[[#This Row],[topic_id]],'All Topics Data'!$A$2:$E$1243,5,FALSE),0)</f>
        <v>0</v>
      </c>
      <c r="R2717" s="8">
        <f>Table1[[#This Row],[post_time]]+8/24</f>
        <v>40408.330127314817</v>
      </c>
      <c r="S2717" s="3">
        <f>IF(Table1[[#This Row],[post_position]]=1,0,SUMIFS($F$2:F2717,$H$2:H2717,Table1[[#This Row],[post_position]]-1,$C$2:C2717,Table1[[#This Row],[topic_id]]))</f>
        <v>40407.992627314816</v>
      </c>
    </row>
    <row r="2718" spans="1:19" x14ac:dyDescent="0.25">
      <c r="A2718" s="7">
        <v>2753</v>
      </c>
      <c r="B2718" s="7">
        <v>1</v>
      </c>
      <c r="C2718" s="7">
        <v>695</v>
      </c>
      <c r="D2718" s="7">
        <v>24</v>
      </c>
      <c r="F2718" s="8">
        <v>40407.997557870367</v>
      </c>
      <c r="G2718" s="7">
        <v>0</v>
      </c>
      <c r="H2718" s="7">
        <v>4</v>
      </c>
      <c r="I2718" s="7" t="b">
        <f t="shared" si="126"/>
        <v>1</v>
      </c>
      <c r="J2718" s="7" t="b">
        <f t="shared" si="127"/>
        <v>1</v>
      </c>
      <c r="K2718" s="7">
        <f t="shared" si="128"/>
        <v>1</v>
      </c>
      <c r="L2718" s="7">
        <f>WEEKDAY(Table1[[#This Row],[post_time]])</f>
        <v>3</v>
      </c>
      <c r="M2718" s="7">
        <f>VLOOKUP(Table1[[#This Row],[topic_id]],'All Topics Data'!$A$2:$I$1243,8,FALSE)</f>
        <v>40407.692361111112</v>
      </c>
      <c r="N2718" s="7">
        <f>Table1[[#This Row],[Hui Reply?]]*(Table1[[#This Row],[post_time]]-Table1[[#This Row],[timestamp of previous reply]])</f>
        <v>0.23002314814220881</v>
      </c>
      <c r="O2718" s="3">
        <f>O2717+Table1[[#This Row],[Hui Reply?]]</f>
        <v>667</v>
      </c>
      <c r="P2718" s="19">
        <f>INT(Table1[[#This Row],[post_time]])</f>
        <v>40407</v>
      </c>
      <c r="Q2718" s="3" t="str">
        <f>IF(Table1[[#This Row],[Hui Reply?]],VLOOKUP(Table1[[#This Row],[topic_id]],'All Topics Data'!$A$2:$E$1243,5,FALSE),0)</f>
        <v>jyanguela</v>
      </c>
      <c r="R2718" s="8">
        <f>Table1[[#This Row],[post_time]]+8/24</f>
        <v>40408.330891203703</v>
      </c>
      <c r="S2718" s="3">
        <f>IF(Table1[[#This Row],[post_position]]=1,0,SUMIFS($F$2:F2718,$H$2:H2718,Table1[[#This Row],[post_position]]-1,$C$2:C2718,Table1[[#This Row],[topic_id]]))</f>
        <v>40407.767534722225</v>
      </c>
    </row>
    <row r="2719" spans="1:19" x14ac:dyDescent="0.25">
      <c r="A2719" s="7">
        <v>2754</v>
      </c>
      <c r="B2719" s="7">
        <v>1</v>
      </c>
      <c r="C2719" s="7">
        <v>699</v>
      </c>
      <c r="D2719" s="7">
        <v>6616</v>
      </c>
      <c r="E2719" s="2"/>
      <c r="F2719" s="8">
        <v>40408.004328703704</v>
      </c>
      <c r="G2719" s="7">
        <v>0</v>
      </c>
      <c r="H2719" s="7">
        <v>4</v>
      </c>
      <c r="I2719" s="7" t="b">
        <f t="shared" si="126"/>
        <v>0</v>
      </c>
      <c r="J2719" s="7" t="b">
        <f t="shared" si="127"/>
        <v>1</v>
      </c>
      <c r="K2719" s="7">
        <f t="shared" si="128"/>
        <v>0</v>
      </c>
      <c r="L2719" s="7">
        <f>WEEKDAY(Table1[[#This Row],[post_time]])</f>
        <v>4</v>
      </c>
      <c r="M2719" s="7">
        <f>VLOOKUP(Table1[[#This Row],[topic_id]],'All Topics Data'!$A$2:$I$1243,8,FALSE)</f>
        <v>40407.938888888886</v>
      </c>
      <c r="N2719" s="7">
        <f>Table1[[#This Row],[Hui Reply?]]*(Table1[[#This Row],[post_time]]-Table1[[#This Row],[timestamp of previous reply]])</f>
        <v>0</v>
      </c>
      <c r="O2719" s="3">
        <f>O2718+Table1[[#This Row],[Hui Reply?]]</f>
        <v>667</v>
      </c>
      <c r="P2719" s="19">
        <f>INT(Table1[[#This Row],[post_time]])</f>
        <v>40408</v>
      </c>
      <c r="Q2719" s="3">
        <f>IF(Table1[[#This Row],[Hui Reply?]],VLOOKUP(Table1[[#This Row],[topic_id]],'All Topics Data'!$A$2:$E$1243,5,FALSE),0)</f>
        <v>0</v>
      </c>
      <c r="R2719" s="8">
        <f>Table1[[#This Row],[post_time]]+8/24</f>
        <v>40408.33766203704</v>
      </c>
      <c r="S2719" s="3">
        <f>IF(Table1[[#This Row],[post_position]]=1,0,SUMIFS($F$2:F2719,$H$2:H2719,Table1[[#This Row],[post_position]]-1,$C$2:C2719,Table1[[#This Row],[topic_id]]))</f>
        <v>40407.996793981481</v>
      </c>
    </row>
    <row r="2720" spans="1:19" x14ac:dyDescent="0.25">
      <c r="A2720" s="7">
        <v>2755</v>
      </c>
      <c r="B2720" s="7">
        <v>1</v>
      </c>
      <c r="C2720" s="7">
        <v>697</v>
      </c>
      <c r="D2720" s="7">
        <v>24</v>
      </c>
      <c r="E2720" s="2"/>
      <c r="F2720" s="8">
        <v>40408.007430555554</v>
      </c>
      <c r="G2720" s="7">
        <v>0</v>
      </c>
      <c r="H2720" s="7">
        <v>2</v>
      </c>
      <c r="I2720" s="7" t="b">
        <f t="shared" si="126"/>
        <v>1</v>
      </c>
      <c r="J2720" s="7" t="b">
        <f t="shared" si="127"/>
        <v>1</v>
      </c>
      <c r="K2720" s="7">
        <f t="shared" si="128"/>
        <v>1</v>
      </c>
      <c r="L2720" s="7">
        <f>WEEKDAY(Table1[[#This Row],[post_time]])</f>
        <v>4</v>
      </c>
      <c r="M2720" s="7">
        <f>VLOOKUP(Table1[[#This Row],[topic_id]],'All Topics Data'!$A$2:$I$1243,8,FALSE)</f>
        <v>40407.724999999999</v>
      </c>
      <c r="N2720" s="7">
        <f>Table1[[#This Row],[Hui Reply?]]*(Table1[[#This Row],[post_time]]-Table1[[#This Row],[timestamp of previous reply]])</f>
        <v>0.28209490740846377</v>
      </c>
      <c r="O2720" s="3">
        <f>O2719+Table1[[#This Row],[Hui Reply?]]</f>
        <v>668</v>
      </c>
      <c r="P2720" s="19">
        <f>INT(Table1[[#This Row],[post_time]])</f>
        <v>40408</v>
      </c>
      <c r="Q2720" s="3" t="str">
        <f>IF(Table1[[#This Row],[Hui Reply?]],VLOOKUP(Table1[[#This Row],[topic_id]],'All Topics Data'!$A$2:$E$1243,5,FALSE),0)</f>
        <v>Liyakatali Lal</v>
      </c>
      <c r="R2720" s="8">
        <f>Table1[[#This Row],[post_time]]+8/24</f>
        <v>40408.340763888889</v>
      </c>
      <c r="S2720" s="3">
        <f>IF(Table1[[#This Row],[post_position]]=1,0,SUMIFS($F$2:F2720,$H$2:H2720,Table1[[#This Row],[post_position]]-1,$C$2:C2720,Table1[[#This Row],[topic_id]]))</f>
        <v>40407.725335648145</v>
      </c>
    </row>
    <row r="2721" spans="1:19" x14ac:dyDescent="0.25">
      <c r="A2721" s="7">
        <v>2756</v>
      </c>
      <c r="B2721" s="7">
        <v>1</v>
      </c>
      <c r="C2721" s="7">
        <v>697</v>
      </c>
      <c r="D2721" s="7">
        <v>6458</v>
      </c>
      <c r="E2721" s="2"/>
      <c r="F2721" s="8">
        <v>40408.012245370373</v>
      </c>
      <c r="G2721" s="7">
        <v>0</v>
      </c>
      <c r="H2721" s="7">
        <v>3</v>
      </c>
      <c r="I2721" s="7" t="b">
        <f t="shared" si="126"/>
        <v>0</v>
      </c>
      <c r="J2721" s="7" t="b">
        <f t="shared" si="127"/>
        <v>1</v>
      </c>
      <c r="K2721" s="7">
        <f t="shared" si="128"/>
        <v>0</v>
      </c>
      <c r="L2721" s="7">
        <f>WEEKDAY(Table1[[#This Row],[post_time]])</f>
        <v>4</v>
      </c>
      <c r="M2721" s="7">
        <f>VLOOKUP(Table1[[#This Row],[topic_id]],'All Topics Data'!$A$2:$I$1243,8,FALSE)</f>
        <v>40407.724999999999</v>
      </c>
      <c r="N2721" s="7">
        <f>Table1[[#This Row],[Hui Reply?]]*(Table1[[#This Row],[post_time]]-Table1[[#This Row],[timestamp of previous reply]])</f>
        <v>0</v>
      </c>
      <c r="O2721" s="3">
        <f>O2720+Table1[[#This Row],[Hui Reply?]]</f>
        <v>668</v>
      </c>
      <c r="P2721" s="19">
        <f>INT(Table1[[#This Row],[post_time]])</f>
        <v>40408</v>
      </c>
      <c r="Q2721" s="3">
        <f>IF(Table1[[#This Row],[Hui Reply?]],VLOOKUP(Table1[[#This Row],[topic_id]],'All Topics Data'!$A$2:$E$1243,5,FALSE),0)</f>
        <v>0</v>
      </c>
      <c r="R2721" s="8">
        <f>Table1[[#This Row],[post_time]]+8/24</f>
        <v>40408.345578703709</v>
      </c>
      <c r="S2721" s="3">
        <f>IF(Table1[[#This Row],[post_position]]=1,0,SUMIFS($F$2:F2721,$H$2:H2721,Table1[[#This Row],[post_position]]-1,$C$2:C2721,Table1[[#This Row],[topic_id]]))</f>
        <v>40408.007430555554</v>
      </c>
    </row>
    <row r="2722" spans="1:19" x14ac:dyDescent="0.25">
      <c r="A2722" s="7">
        <v>2757</v>
      </c>
      <c r="B2722" s="7">
        <v>1</v>
      </c>
      <c r="C2722" s="7">
        <v>696</v>
      </c>
      <c r="D2722" s="7">
        <v>24</v>
      </c>
      <c r="E2722" s="2"/>
      <c r="F2722" s="8">
        <v>40408.064675925925</v>
      </c>
      <c r="G2722" s="7">
        <v>0</v>
      </c>
      <c r="H2722" s="7">
        <v>2</v>
      </c>
      <c r="I2722" s="7" t="b">
        <f t="shared" si="126"/>
        <v>1</v>
      </c>
      <c r="J2722" s="7" t="b">
        <f t="shared" si="127"/>
        <v>1</v>
      </c>
      <c r="K2722" s="7">
        <f t="shared" si="128"/>
        <v>1</v>
      </c>
      <c r="L2722" s="7">
        <f>WEEKDAY(Table1[[#This Row],[post_time]])</f>
        <v>4</v>
      </c>
      <c r="M2722" s="7">
        <f>VLOOKUP(Table1[[#This Row],[topic_id]],'All Topics Data'!$A$2:$I$1243,8,FALSE)</f>
        <v>40407.712500000001</v>
      </c>
      <c r="N2722" s="7">
        <f>Table1[[#This Row],[Hui Reply?]]*(Table1[[#This Row],[post_time]]-Table1[[#This Row],[timestamp of previous reply]])</f>
        <v>0.35180555555416504</v>
      </c>
      <c r="O2722" s="3">
        <f>O2721+Table1[[#This Row],[Hui Reply?]]</f>
        <v>669</v>
      </c>
      <c r="P2722" s="19">
        <f>INT(Table1[[#This Row],[post_time]])</f>
        <v>40408</v>
      </c>
      <c r="Q2722" s="3" t="str">
        <f>IF(Table1[[#This Row],[Hui Reply?]],VLOOKUP(Table1[[#This Row],[topic_id]],'All Topics Data'!$A$2:$E$1243,5,FALSE),0)</f>
        <v>jyanguela</v>
      </c>
      <c r="R2722" s="8">
        <f>Table1[[#This Row],[post_time]]+8/24</f>
        <v>40408.398009259261</v>
      </c>
      <c r="S2722" s="3">
        <f>IF(Table1[[#This Row],[post_position]]=1,0,SUMIFS($F$2:F2722,$H$2:H2722,Table1[[#This Row],[post_position]]-1,$C$2:C2722,Table1[[#This Row],[topic_id]]))</f>
        <v>40407.712870370371</v>
      </c>
    </row>
    <row r="2723" spans="1:19" x14ac:dyDescent="0.25">
      <c r="A2723" s="7">
        <v>2758</v>
      </c>
      <c r="B2723" s="7">
        <v>1</v>
      </c>
      <c r="C2723" s="7">
        <v>700</v>
      </c>
      <c r="D2723" s="7">
        <v>6660</v>
      </c>
      <c r="E2723" s="2"/>
      <c r="F2723" s="8">
        <v>40408.08421296296</v>
      </c>
      <c r="G2723" s="7">
        <v>0</v>
      </c>
      <c r="H2723" s="7">
        <v>1</v>
      </c>
      <c r="I2723" s="7" t="b">
        <f t="shared" si="126"/>
        <v>0</v>
      </c>
      <c r="J2723" s="7" t="b">
        <f t="shared" si="127"/>
        <v>0</v>
      </c>
      <c r="K2723" s="7">
        <f t="shared" si="128"/>
        <v>0</v>
      </c>
      <c r="L2723" s="7">
        <f>WEEKDAY(Table1[[#This Row],[post_time]])</f>
        <v>4</v>
      </c>
      <c r="M2723" s="7">
        <f>VLOOKUP(Table1[[#This Row],[topic_id]],'All Topics Data'!$A$2:$I$1243,8,FALSE)</f>
        <v>40408.084027777775</v>
      </c>
      <c r="N2723" s="7">
        <f>Table1[[#This Row],[Hui Reply?]]*(Table1[[#This Row],[post_time]]-Table1[[#This Row],[timestamp of previous reply]])</f>
        <v>0</v>
      </c>
      <c r="O2723" s="3">
        <f>O2722+Table1[[#This Row],[Hui Reply?]]</f>
        <v>669</v>
      </c>
      <c r="P2723" s="19">
        <f>INT(Table1[[#This Row],[post_time]])</f>
        <v>40408</v>
      </c>
      <c r="Q2723" s="3">
        <f>IF(Table1[[#This Row],[Hui Reply?]],VLOOKUP(Table1[[#This Row],[topic_id]],'All Topics Data'!$A$2:$E$1243,5,FALSE),0)</f>
        <v>0</v>
      </c>
      <c r="R2723" s="8">
        <f>Table1[[#This Row],[post_time]]+8/24</f>
        <v>40408.417546296296</v>
      </c>
      <c r="S2723" s="3">
        <f>IF(Table1[[#This Row],[post_position]]=1,0,SUMIFS($F$2:F2723,$H$2:H2723,Table1[[#This Row],[post_position]]-1,$C$2:C2723,Table1[[#This Row],[topic_id]]))</f>
        <v>0</v>
      </c>
    </row>
    <row r="2724" spans="1:19" x14ac:dyDescent="0.25">
      <c r="A2724" s="7">
        <v>2759</v>
      </c>
      <c r="B2724" s="7">
        <v>1</v>
      </c>
      <c r="C2724" s="7">
        <v>700</v>
      </c>
      <c r="D2724" s="7">
        <v>24</v>
      </c>
      <c r="E2724" s="2"/>
      <c r="F2724" s="8">
        <v>40408.141273148147</v>
      </c>
      <c r="G2724" s="7">
        <v>0</v>
      </c>
      <c r="H2724" s="7">
        <v>2</v>
      </c>
      <c r="I2724" s="7" t="b">
        <f t="shared" si="126"/>
        <v>1</v>
      </c>
      <c r="J2724" s="7" t="b">
        <f t="shared" si="127"/>
        <v>1</v>
      </c>
      <c r="K2724" s="7">
        <f t="shared" si="128"/>
        <v>1</v>
      </c>
      <c r="L2724" s="7">
        <f>WEEKDAY(Table1[[#This Row],[post_time]])</f>
        <v>4</v>
      </c>
      <c r="M2724" s="7">
        <f>VLOOKUP(Table1[[#This Row],[topic_id]],'All Topics Data'!$A$2:$I$1243,8,FALSE)</f>
        <v>40408.084027777775</v>
      </c>
      <c r="N2724" s="7">
        <f>Table1[[#This Row],[Hui Reply?]]*(Table1[[#This Row],[post_time]]-Table1[[#This Row],[timestamp of previous reply]])</f>
        <v>5.7060185186855961E-2</v>
      </c>
      <c r="O2724" s="3">
        <f>O2723+Table1[[#This Row],[Hui Reply?]]</f>
        <v>670</v>
      </c>
      <c r="P2724" s="19">
        <f>INT(Table1[[#This Row],[post_time]])</f>
        <v>40408</v>
      </c>
      <c r="Q2724" s="3" t="str">
        <f>IF(Table1[[#This Row],[Hui Reply?]],VLOOKUP(Table1[[#This Row],[topic_id]],'All Topics Data'!$A$2:$E$1243,5,FALSE),0)</f>
        <v>dhanush</v>
      </c>
      <c r="R2724" s="8">
        <f>Table1[[#This Row],[post_time]]+8/24</f>
        <v>40408.474606481483</v>
      </c>
      <c r="S2724" s="3">
        <f>IF(Table1[[#This Row],[post_position]]=1,0,SUMIFS($F$2:F2724,$H$2:H2724,Table1[[#This Row],[post_position]]-1,$C$2:C2724,Table1[[#This Row],[topic_id]]))</f>
        <v>40408.08421296296</v>
      </c>
    </row>
    <row r="2725" spans="1:19" x14ac:dyDescent="0.25">
      <c r="A2725" s="7">
        <v>2760</v>
      </c>
      <c r="B2725" s="7">
        <v>1</v>
      </c>
      <c r="C2725" s="7">
        <v>695</v>
      </c>
      <c r="D2725" s="7">
        <v>6658</v>
      </c>
      <c r="E2725" s="2"/>
      <c r="F2725" s="8">
        <v>40408.23678240741</v>
      </c>
      <c r="G2725" s="7">
        <v>0</v>
      </c>
      <c r="H2725" s="7">
        <v>5</v>
      </c>
      <c r="I2725" s="7" t="b">
        <f t="shared" si="126"/>
        <v>0</v>
      </c>
      <c r="J2725" s="7" t="b">
        <f t="shared" si="127"/>
        <v>1</v>
      </c>
      <c r="K2725" s="7">
        <f t="shared" si="128"/>
        <v>0</v>
      </c>
      <c r="L2725" s="7">
        <f>WEEKDAY(Table1[[#This Row],[post_time]])</f>
        <v>4</v>
      </c>
      <c r="M2725" s="7">
        <f>VLOOKUP(Table1[[#This Row],[topic_id]],'All Topics Data'!$A$2:$I$1243,8,FALSE)</f>
        <v>40407.692361111112</v>
      </c>
      <c r="N2725" s="7">
        <f>Table1[[#This Row],[Hui Reply?]]*(Table1[[#This Row],[post_time]]-Table1[[#This Row],[timestamp of previous reply]])</f>
        <v>0</v>
      </c>
      <c r="O2725" s="3">
        <f>O2724+Table1[[#This Row],[Hui Reply?]]</f>
        <v>670</v>
      </c>
      <c r="P2725" s="19">
        <f>INT(Table1[[#This Row],[post_time]])</f>
        <v>40408</v>
      </c>
      <c r="Q2725" s="3">
        <f>IF(Table1[[#This Row],[Hui Reply?]],VLOOKUP(Table1[[#This Row],[topic_id]],'All Topics Data'!$A$2:$E$1243,5,FALSE),0)</f>
        <v>0</v>
      </c>
      <c r="R2725" s="8">
        <f>Table1[[#This Row],[post_time]]+8/24</f>
        <v>40408.570115740746</v>
      </c>
      <c r="S2725" s="3">
        <f>IF(Table1[[#This Row],[post_position]]=1,0,SUMIFS($F$2:F2725,$H$2:H2725,Table1[[#This Row],[post_position]]-1,$C$2:C2725,Table1[[#This Row],[topic_id]]))</f>
        <v>40407.997557870367</v>
      </c>
    </row>
    <row r="2726" spans="1:19" x14ac:dyDescent="0.25">
      <c r="A2726" s="7">
        <v>2761</v>
      </c>
      <c r="B2726" s="7">
        <v>1</v>
      </c>
      <c r="C2726" s="7">
        <v>695</v>
      </c>
      <c r="D2726" s="7">
        <v>24</v>
      </c>
      <c r="F2726" s="8">
        <v>40408.239965277775</v>
      </c>
      <c r="G2726" s="7">
        <v>0</v>
      </c>
      <c r="H2726" s="7">
        <v>6</v>
      </c>
      <c r="I2726" s="7" t="b">
        <f t="shared" si="126"/>
        <v>1</v>
      </c>
      <c r="J2726" s="7" t="b">
        <f t="shared" si="127"/>
        <v>1</v>
      </c>
      <c r="K2726" s="7">
        <f t="shared" si="128"/>
        <v>1</v>
      </c>
      <c r="L2726" s="7">
        <f>WEEKDAY(Table1[[#This Row],[post_time]])</f>
        <v>4</v>
      </c>
      <c r="M2726" s="7">
        <f>VLOOKUP(Table1[[#This Row],[topic_id]],'All Topics Data'!$A$2:$I$1243,8,FALSE)</f>
        <v>40407.692361111112</v>
      </c>
      <c r="N2726" s="7">
        <f>Table1[[#This Row],[Hui Reply?]]*(Table1[[#This Row],[post_time]]-Table1[[#This Row],[timestamp of previous reply]])</f>
        <v>3.1828703649807721E-3</v>
      </c>
      <c r="O2726" s="3">
        <f>O2725+Table1[[#This Row],[Hui Reply?]]</f>
        <v>671</v>
      </c>
      <c r="P2726" s="19">
        <f>INT(Table1[[#This Row],[post_time]])</f>
        <v>40408</v>
      </c>
      <c r="Q2726" s="3" t="str">
        <f>IF(Table1[[#This Row],[Hui Reply?]],VLOOKUP(Table1[[#This Row],[topic_id]],'All Topics Data'!$A$2:$E$1243,5,FALSE),0)</f>
        <v>jyanguela</v>
      </c>
      <c r="R2726" s="8">
        <f>Table1[[#This Row],[post_time]]+8/24</f>
        <v>40408.573298611111</v>
      </c>
      <c r="S2726" s="3">
        <f>IF(Table1[[#This Row],[post_position]]=1,0,SUMIFS($F$2:F2726,$H$2:H2726,Table1[[#This Row],[post_position]]-1,$C$2:C2726,Table1[[#This Row],[topic_id]]))</f>
        <v>40408.23678240741</v>
      </c>
    </row>
    <row r="2727" spans="1:19" x14ac:dyDescent="0.25">
      <c r="A2727" s="7">
        <v>2762</v>
      </c>
      <c r="B2727" s="7">
        <v>1</v>
      </c>
      <c r="C2727" s="7">
        <v>701</v>
      </c>
      <c r="D2727" s="7">
        <v>6653</v>
      </c>
      <c r="E2727" s="2"/>
      <c r="F2727" s="8">
        <v>40408.259872685187</v>
      </c>
      <c r="G2727" s="7">
        <v>0</v>
      </c>
      <c r="H2727" s="7">
        <v>1</v>
      </c>
      <c r="I2727" s="7" t="b">
        <f t="shared" si="126"/>
        <v>0</v>
      </c>
      <c r="J2727" s="7" t="b">
        <f t="shared" si="127"/>
        <v>0</v>
      </c>
      <c r="K2727" s="7">
        <f t="shared" si="128"/>
        <v>0</v>
      </c>
      <c r="L2727" s="7">
        <f>WEEKDAY(Table1[[#This Row],[post_time]])</f>
        <v>4</v>
      </c>
      <c r="M2727" s="7">
        <f>VLOOKUP(Table1[[#This Row],[topic_id]],'All Topics Data'!$A$2:$I$1243,8,FALSE)</f>
        <v>40408.259722222225</v>
      </c>
      <c r="N2727" s="7">
        <f>Table1[[#This Row],[Hui Reply?]]*(Table1[[#This Row],[post_time]]-Table1[[#This Row],[timestamp of previous reply]])</f>
        <v>0</v>
      </c>
      <c r="O2727" s="3">
        <f>O2726+Table1[[#This Row],[Hui Reply?]]</f>
        <v>671</v>
      </c>
      <c r="P2727" s="19">
        <f>INT(Table1[[#This Row],[post_time]])</f>
        <v>40408</v>
      </c>
      <c r="Q2727" s="3">
        <f>IF(Table1[[#This Row],[Hui Reply?]],VLOOKUP(Table1[[#This Row],[topic_id]],'All Topics Data'!$A$2:$E$1243,5,FALSE),0)</f>
        <v>0</v>
      </c>
      <c r="R2727" s="8">
        <f>Table1[[#This Row],[post_time]]+8/24</f>
        <v>40408.593206018522</v>
      </c>
      <c r="S2727" s="3">
        <f>IF(Table1[[#This Row],[post_position]]=1,0,SUMIFS($F$2:F2727,$H$2:H2727,Table1[[#This Row],[post_position]]-1,$C$2:C2727,Table1[[#This Row],[topic_id]]))</f>
        <v>0</v>
      </c>
    </row>
    <row r="2728" spans="1:19" x14ac:dyDescent="0.25">
      <c r="A2728" s="7">
        <v>2763</v>
      </c>
      <c r="B2728" s="7">
        <v>1</v>
      </c>
      <c r="C2728" s="7">
        <v>695</v>
      </c>
      <c r="D2728" s="7">
        <v>2018</v>
      </c>
      <c r="E2728" s="2"/>
      <c r="F2728" s="8">
        <v>40408.283773148149</v>
      </c>
      <c r="G2728" s="7">
        <v>0</v>
      </c>
      <c r="H2728" s="7">
        <v>7</v>
      </c>
      <c r="I2728" s="7" t="b">
        <f t="shared" si="126"/>
        <v>0</v>
      </c>
      <c r="J2728" s="7" t="b">
        <f t="shared" si="127"/>
        <v>1</v>
      </c>
      <c r="K2728" s="7">
        <f t="shared" si="128"/>
        <v>0</v>
      </c>
      <c r="L2728" s="7">
        <f>WEEKDAY(Table1[[#This Row],[post_time]])</f>
        <v>4</v>
      </c>
      <c r="M2728" s="7">
        <f>VLOOKUP(Table1[[#This Row],[topic_id]],'All Topics Data'!$A$2:$I$1243,8,FALSE)</f>
        <v>40407.692361111112</v>
      </c>
      <c r="N2728" s="7">
        <f>Table1[[#This Row],[Hui Reply?]]*(Table1[[#This Row],[post_time]]-Table1[[#This Row],[timestamp of previous reply]])</f>
        <v>0</v>
      </c>
      <c r="O2728" s="3">
        <f>O2727+Table1[[#This Row],[Hui Reply?]]</f>
        <v>671</v>
      </c>
      <c r="P2728" s="19">
        <f>INT(Table1[[#This Row],[post_time]])</f>
        <v>40408</v>
      </c>
      <c r="Q2728" s="3">
        <f>IF(Table1[[#This Row],[Hui Reply?]],VLOOKUP(Table1[[#This Row],[topic_id]],'All Topics Data'!$A$2:$E$1243,5,FALSE),0)</f>
        <v>0</v>
      </c>
      <c r="R2728" s="8">
        <f>Table1[[#This Row],[post_time]]+8/24</f>
        <v>40408.617106481484</v>
      </c>
      <c r="S2728" s="3">
        <f>IF(Table1[[#This Row],[post_position]]=1,0,SUMIFS($F$2:F2728,$H$2:H2728,Table1[[#This Row],[post_position]]-1,$C$2:C2728,Table1[[#This Row],[topic_id]]))</f>
        <v>40408.239965277775</v>
      </c>
    </row>
    <row r="2729" spans="1:19" x14ac:dyDescent="0.25">
      <c r="A2729" s="7">
        <v>2764</v>
      </c>
      <c r="B2729" s="7">
        <v>1</v>
      </c>
      <c r="C2729" s="7">
        <v>701</v>
      </c>
      <c r="D2729" s="7">
        <v>24</v>
      </c>
      <c r="E2729" s="2"/>
      <c r="F2729" s="8">
        <v>40408.285914351851</v>
      </c>
      <c r="G2729" s="7">
        <v>0</v>
      </c>
      <c r="H2729" s="7">
        <v>2</v>
      </c>
      <c r="I2729" s="7" t="b">
        <f t="shared" si="126"/>
        <v>1</v>
      </c>
      <c r="J2729" s="7" t="b">
        <f t="shared" si="127"/>
        <v>1</v>
      </c>
      <c r="K2729" s="7">
        <f t="shared" si="128"/>
        <v>1</v>
      </c>
      <c r="L2729" s="7">
        <f>WEEKDAY(Table1[[#This Row],[post_time]])</f>
        <v>4</v>
      </c>
      <c r="M2729" s="7">
        <f>VLOOKUP(Table1[[#This Row],[topic_id]],'All Topics Data'!$A$2:$I$1243,8,FALSE)</f>
        <v>40408.259722222225</v>
      </c>
      <c r="N2729" s="7">
        <f>Table1[[#This Row],[Hui Reply?]]*(Table1[[#This Row],[post_time]]-Table1[[#This Row],[timestamp of previous reply]])</f>
        <v>2.6041666664241347E-2</v>
      </c>
      <c r="O2729" s="3">
        <f>O2728+Table1[[#This Row],[Hui Reply?]]</f>
        <v>672</v>
      </c>
      <c r="P2729" s="19">
        <f>INT(Table1[[#This Row],[post_time]])</f>
        <v>40408</v>
      </c>
      <c r="Q2729" s="3" t="str">
        <f>IF(Table1[[#This Row],[Hui Reply?]],VLOOKUP(Table1[[#This Row],[topic_id]],'All Topics Data'!$A$2:$E$1243,5,FALSE),0)</f>
        <v>djayv8</v>
      </c>
      <c r="R2729" s="8">
        <f>Table1[[#This Row],[post_time]]+8/24</f>
        <v>40408.619247685187</v>
      </c>
      <c r="S2729" s="3">
        <f>IF(Table1[[#This Row],[post_position]]=1,0,SUMIFS($F$2:F2729,$H$2:H2729,Table1[[#This Row],[post_position]]-1,$C$2:C2729,Table1[[#This Row],[topic_id]]))</f>
        <v>40408.259872685187</v>
      </c>
    </row>
    <row r="2730" spans="1:19" x14ac:dyDescent="0.25">
      <c r="A2730" s="7">
        <v>2765</v>
      </c>
      <c r="B2730" s="7">
        <v>1</v>
      </c>
      <c r="C2730" s="7">
        <v>702</v>
      </c>
      <c r="D2730" s="7">
        <v>6520</v>
      </c>
      <c r="E2730" s="2"/>
      <c r="F2730" s="8">
        <v>40408.337962962964</v>
      </c>
      <c r="G2730" s="7">
        <v>0</v>
      </c>
      <c r="H2730" s="7">
        <v>1</v>
      </c>
      <c r="I2730" s="7" t="b">
        <f t="shared" si="126"/>
        <v>0</v>
      </c>
      <c r="J2730" s="7" t="b">
        <f t="shared" si="127"/>
        <v>0</v>
      </c>
      <c r="K2730" s="7">
        <f t="shared" si="128"/>
        <v>0</v>
      </c>
      <c r="L2730" s="7">
        <f>WEEKDAY(Table1[[#This Row],[post_time]])</f>
        <v>4</v>
      </c>
      <c r="M2730" s="7">
        <f>VLOOKUP(Table1[[#This Row],[topic_id]],'All Topics Data'!$A$2:$I$1243,8,FALSE)</f>
        <v>40408.337500000001</v>
      </c>
      <c r="N2730" s="7">
        <f>Table1[[#This Row],[Hui Reply?]]*(Table1[[#This Row],[post_time]]-Table1[[#This Row],[timestamp of previous reply]])</f>
        <v>0</v>
      </c>
      <c r="O2730" s="3">
        <f>O2729+Table1[[#This Row],[Hui Reply?]]</f>
        <v>672</v>
      </c>
      <c r="P2730" s="19">
        <f>INT(Table1[[#This Row],[post_time]])</f>
        <v>40408</v>
      </c>
      <c r="Q2730" s="3">
        <f>IF(Table1[[#This Row],[Hui Reply?]],VLOOKUP(Table1[[#This Row],[topic_id]],'All Topics Data'!$A$2:$E$1243,5,FALSE),0)</f>
        <v>0</v>
      </c>
      <c r="R2730" s="8">
        <f>Table1[[#This Row],[post_time]]+8/24</f>
        <v>40408.671296296299</v>
      </c>
      <c r="S2730" s="3">
        <f>IF(Table1[[#This Row],[post_position]]=1,0,SUMIFS($F$2:F2730,$H$2:H2730,Table1[[#This Row],[post_position]]-1,$C$2:C2730,Table1[[#This Row],[topic_id]]))</f>
        <v>0</v>
      </c>
    </row>
    <row r="2731" spans="1:19" x14ac:dyDescent="0.25">
      <c r="A2731" s="7">
        <v>2766</v>
      </c>
      <c r="B2731" s="7">
        <v>1</v>
      </c>
      <c r="C2731" s="7">
        <v>702</v>
      </c>
      <c r="D2731" s="7">
        <v>24</v>
      </c>
      <c r="E2731" s="2"/>
      <c r="F2731" s="8">
        <v>40408.365717592591</v>
      </c>
      <c r="G2731" s="7">
        <v>0</v>
      </c>
      <c r="H2731" s="7">
        <v>2</v>
      </c>
      <c r="I2731" s="7" t="b">
        <f t="shared" si="126"/>
        <v>1</v>
      </c>
      <c r="J2731" s="7" t="b">
        <f t="shared" si="127"/>
        <v>1</v>
      </c>
      <c r="K2731" s="7">
        <f t="shared" si="128"/>
        <v>1</v>
      </c>
      <c r="L2731" s="7">
        <f>WEEKDAY(Table1[[#This Row],[post_time]])</f>
        <v>4</v>
      </c>
      <c r="M2731" s="7">
        <f>VLOOKUP(Table1[[#This Row],[topic_id]],'All Topics Data'!$A$2:$I$1243,8,FALSE)</f>
        <v>40408.337500000001</v>
      </c>
      <c r="N2731" s="7">
        <f>Table1[[#This Row],[Hui Reply?]]*(Table1[[#This Row],[post_time]]-Table1[[#This Row],[timestamp of previous reply]])</f>
        <v>2.7754629627452232E-2</v>
      </c>
      <c r="O2731" s="3">
        <f>O2730+Table1[[#This Row],[Hui Reply?]]</f>
        <v>673</v>
      </c>
      <c r="P2731" s="19">
        <f>INT(Table1[[#This Row],[post_time]])</f>
        <v>40408</v>
      </c>
      <c r="Q2731" s="3" t="str">
        <f>IF(Table1[[#This Row],[Hui Reply?]],VLOOKUP(Table1[[#This Row],[topic_id]],'All Topics Data'!$A$2:$E$1243,5,FALSE),0)</f>
        <v>NeverHappyMike</v>
      </c>
      <c r="R2731" s="8">
        <f>Table1[[#This Row],[post_time]]+8/24</f>
        <v>40408.699050925927</v>
      </c>
      <c r="S2731" s="3">
        <f>IF(Table1[[#This Row],[post_position]]=1,0,SUMIFS($F$2:F2731,$H$2:H2731,Table1[[#This Row],[post_position]]-1,$C$2:C2731,Table1[[#This Row],[topic_id]]))</f>
        <v>40408.337962962964</v>
      </c>
    </row>
    <row r="2732" spans="1:19" x14ac:dyDescent="0.25">
      <c r="A2732" s="7">
        <v>2767</v>
      </c>
      <c r="B2732" s="7">
        <v>1</v>
      </c>
      <c r="C2732" s="7">
        <v>701</v>
      </c>
      <c r="D2732" s="7">
        <v>6653</v>
      </c>
      <c r="E2732" s="2"/>
      <c r="F2732" s="8">
        <v>40408.402025462965</v>
      </c>
      <c r="G2732" s="7">
        <v>0</v>
      </c>
      <c r="H2732" s="7">
        <v>3</v>
      </c>
      <c r="I2732" s="7" t="b">
        <f t="shared" si="126"/>
        <v>0</v>
      </c>
      <c r="J2732" s="7" t="b">
        <f t="shared" si="127"/>
        <v>1</v>
      </c>
      <c r="K2732" s="7">
        <f t="shared" si="128"/>
        <v>0</v>
      </c>
      <c r="L2732" s="7">
        <f>WEEKDAY(Table1[[#This Row],[post_time]])</f>
        <v>4</v>
      </c>
      <c r="M2732" s="7">
        <f>VLOOKUP(Table1[[#This Row],[topic_id]],'All Topics Data'!$A$2:$I$1243,8,FALSE)</f>
        <v>40408.259722222225</v>
      </c>
      <c r="N2732" s="7">
        <f>Table1[[#This Row],[Hui Reply?]]*(Table1[[#This Row],[post_time]]-Table1[[#This Row],[timestamp of previous reply]])</f>
        <v>0</v>
      </c>
      <c r="O2732" s="3">
        <f>O2731+Table1[[#This Row],[Hui Reply?]]</f>
        <v>673</v>
      </c>
      <c r="P2732" s="19">
        <f>INT(Table1[[#This Row],[post_time]])</f>
        <v>40408</v>
      </c>
      <c r="Q2732" s="3">
        <f>IF(Table1[[#This Row],[Hui Reply?]],VLOOKUP(Table1[[#This Row],[topic_id]],'All Topics Data'!$A$2:$E$1243,5,FALSE),0)</f>
        <v>0</v>
      </c>
      <c r="R2732" s="8">
        <f>Table1[[#This Row],[post_time]]+8/24</f>
        <v>40408.735358796301</v>
      </c>
      <c r="S2732" s="3">
        <f>IF(Table1[[#This Row],[post_position]]=1,0,SUMIFS($F$2:F2732,$H$2:H2732,Table1[[#This Row],[post_position]]-1,$C$2:C2732,Table1[[#This Row],[topic_id]]))</f>
        <v>40408.285914351851</v>
      </c>
    </row>
    <row r="2733" spans="1:19" x14ac:dyDescent="0.25">
      <c r="A2733" s="7">
        <v>2768</v>
      </c>
      <c r="B2733" s="7">
        <v>1</v>
      </c>
      <c r="C2733" s="7">
        <v>702</v>
      </c>
      <c r="D2733" s="7">
        <v>6520</v>
      </c>
      <c r="E2733" s="2"/>
      <c r="F2733" s="8">
        <v>40408.403692129628</v>
      </c>
      <c r="G2733" s="7">
        <v>0</v>
      </c>
      <c r="H2733" s="7">
        <v>3</v>
      </c>
      <c r="I2733" s="7" t="b">
        <f t="shared" si="126"/>
        <v>0</v>
      </c>
      <c r="J2733" s="7" t="b">
        <f t="shared" si="127"/>
        <v>1</v>
      </c>
      <c r="K2733" s="7">
        <f t="shared" si="128"/>
        <v>0</v>
      </c>
      <c r="L2733" s="7">
        <f>WEEKDAY(Table1[[#This Row],[post_time]])</f>
        <v>4</v>
      </c>
      <c r="M2733" s="7">
        <f>VLOOKUP(Table1[[#This Row],[topic_id]],'All Topics Data'!$A$2:$I$1243,8,FALSE)</f>
        <v>40408.337500000001</v>
      </c>
      <c r="N2733" s="7">
        <f>Table1[[#This Row],[Hui Reply?]]*(Table1[[#This Row],[post_time]]-Table1[[#This Row],[timestamp of previous reply]])</f>
        <v>0</v>
      </c>
      <c r="O2733" s="3">
        <f>O2732+Table1[[#This Row],[Hui Reply?]]</f>
        <v>673</v>
      </c>
      <c r="P2733" s="19">
        <f>INT(Table1[[#This Row],[post_time]])</f>
        <v>40408</v>
      </c>
      <c r="Q2733" s="3">
        <f>IF(Table1[[#This Row],[Hui Reply?]],VLOOKUP(Table1[[#This Row],[topic_id]],'All Topics Data'!$A$2:$E$1243,5,FALSE),0)</f>
        <v>0</v>
      </c>
      <c r="R2733" s="8">
        <f>Table1[[#This Row],[post_time]]+8/24</f>
        <v>40408.737025462964</v>
      </c>
      <c r="S2733" s="3">
        <f>IF(Table1[[#This Row],[post_position]]=1,0,SUMIFS($F$2:F2733,$H$2:H2733,Table1[[#This Row],[post_position]]-1,$C$2:C2733,Table1[[#This Row],[topic_id]]))</f>
        <v>40408.365717592591</v>
      </c>
    </row>
    <row r="2734" spans="1:19" x14ac:dyDescent="0.25">
      <c r="A2734" s="7">
        <v>2769</v>
      </c>
      <c r="B2734" s="7">
        <v>1</v>
      </c>
      <c r="C2734" s="7">
        <v>702</v>
      </c>
      <c r="D2734" s="7">
        <v>6520</v>
      </c>
      <c r="F2734" s="8">
        <v>40408.427071759259</v>
      </c>
      <c r="G2734" s="7">
        <v>0</v>
      </c>
      <c r="H2734" s="7">
        <v>4</v>
      </c>
      <c r="I2734" s="7" t="b">
        <f t="shared" si="126"/>
        <v>0</v>
      </c>
      <c r="J2734" s="7" t="b">
        <f t="shared" si="127"/>
        <v>1</v>
      </c>
      <c r="K2734" s="7">
        <f t="shared" si="128"/>
        <v>0</v>
      </c>
      <c r="L2734" s="7">
        <f>WEEKDAY(Table1[[#This Row],[post_time]])</f>
        <v>4</v>
      </c>
      <c r="M2734" s="7">
        <f>VLOOKUP(Table1[[#This Row],[topic_id]],'All Topics Data'!$A$2:$I$1243,8,FALSE)</f>
        <v>40408.337500000001</v>
      </c>
      <c r="N2734" s="7">
        <f>Table1[[#This Row],[Hui Reply?]]*(Table1[[#This Row],[post_time]]-Table1[[#This Row],[timestamp of previous reply]])</f>
        <v>0</v>
      </c>
      <c r="O2734" s="3">
        <f>O2733+Table1[[#This Row],[Hui Reply?]]</f>
        <v>673</v>
      </c>
      <c r="P2734" s="19">
        <f>INT(Table1[[#This Row],[post_time]])</f>
        <v>40408</v>
      </c>
      <c r="Q2734" s="3">
        <f>IF(Table1[[#This Row],[Hui Reply?]],VLOOKUP(Table1[[#This Row],[topic_id]],'All Topics Data'!$A$2:$E$1243,5,FALSE),0)</f>
        <v>0</v>
      </c>
      <c r="R2734" s="8">
        <f>Table1[[#This Row],[post_time]]+8/24</f>
        <v>40408.760405092595</v>
      </c>
      <c r="S2734" s="3">
        <f>IF(Table1[[#This Row],[post_position]]=1,0,SUMIFS($F$2:F2734,$H$2:H2734,Table1[[#This Row],[post_position]]-1,$C$2:C2734,Table1[[#This Row],[topic_id]]))</f>
        <v>40408.403692129628</v>
      </c>
    </row>
    <row r="2735" spans="1:19" x14ac:dyDescent="0.25">
      <c r="A2735" s="7">
        <v>2770</v>
      </c>
      <c r="B2735" s="7">
        <v>5</v>
      </c>
      <c r="C2735" s="7">
        <v>703</v>
      </c>
      <c r="D2735" s="7">
        <v>1</v>
      </c>
      <c r="F2735" s="8">
        <v>40408.443541666667</v>
      </c>
      <c r="G2735" s="7">
        <v>0</v>
      </c>
      <c r="H2735" s="7">
        <v>1</v>
      </c>
      <c r="I2735" s="7" t="b">
        <f t="shared" si="126"/>
        <v>0</v>
      </c>
      <c r="J2735" s="7" t="b">
        <f t="shared" si="127"/>
        <v>0</v>
      </c>
      <c r="K2735" s="7">
        <f t="shared" si="128"/>
        <v>0</v>
      </c>
      <c r="L2735" s="7">
        <f>WEEKDAY(Table1[[#This Row],[post_time]])</f>
        <v>4</v>
      </c>
      <c r="M2735" s="7">
        <f>VLOOKUP(Table1[[#This Row],[topic_id]],'All Topics Data'!$A$2:$I$1243,8,FALSE)</f>
        <v>40408.443055555559</v>
      </c>
      <c r="N2735" s="7">
        <f>Table1[[#This Row],[Hui Reply?]]*(Table1[[#This Row],[post_time]]-Table1[[#This Row],[timestamp of previous reply]])</f>
        <v>0</v>
      </c>
      <c r="O2735" s="3">
        <f>O2734+Table1[[#This Row],[Hui Reply?]]</f>
        <v>673</v>
      </c>
      <c r="P2735" s="19">
        <f>INT(Table1[[#This Row],[post_time]])</f>
        <v>40408</v>
      </c>
      <c r="Q2735" s="3">
        <f>IF(Table1[[#This Row],[Hui Reply?]],VLOOKUP(Table1[[#This Row],[topic_id]],'All Topics Data'!$A$2:$E$1243,5,FALSE),0)</f>
        <v>0</v>
      </c>
      <c r="R2735" s="8">
        <f>Table1[[#This Row],[post_time]]+8/24</f>
        <v>40408.776875000003</v>
      </c>
      <c r="S2735" s="3">
        <f>IF(Table1[[#This Row],[post_position]]=1,0,SUMIFS($F$2:F2735,$H$2:H2735,Table1[[#This Row],[post_position]]-1,$C$2:C2735,Table1[[#This Row],[topic_id]]))</f>
        <v>0</v>
      </c>
    </row>
    <row r="2736" spans="1:19" x14ac:dyDescent="0.25">
      <c r="A2736" s="7">
        <v>2771</v>
      </c>
      <c r="B2736" s="7">
        <v>1</v>
      </c>
      <c r="C2736" s="7">
        <v>701</v>
      </c>
      <c r="D2736" s="7">
        <v>24</v>
      </c>
      <c r="F2736" s="8">
        <v>40408.503009259257</v>
      </c>
      <c r="G2736" s="7">
        <v>0</v>
      </c>
      <c r="H2736" s="7">
        <v>4</v>
      </c>
      <c r="I2736" s="7" t="b">
        <f t="shared" si="126"/>
        <v>1</v>
      </c>
      <c r="J2736" s="7" t="b">
        <f t="shared" si="127"/>
        <v>1</v>
      </c>
      <c r="K2736" s="7">
        <f t="shared" si="128"/>
        <v>1</v>
      </c>
      <c r="L2736" s="7">
        <f>WEEKDAY(Table1[[#This Row],[post_time]])</f>
        <v>4</v>
      </c>
      <c r="M2736" s="7">
        <f>VLOOKUP(Table1[[#This Row],[topic_id]],'All Topics Data'!$A$2:$I$1243,8,FALSE)</f>
        <v>40408.259722222225</v>
      </c>
      <c r="N2736" s="7">
        <f>Table1[[#This Row],[Hui Reply?]]*(Table1[[#This Row],[post_time]]-Table1[[#This Row],[timestamp of previous reply]])</f>
        <v>0.10098379629198462</v>
      </c>
      <c r="O2736" s="3">
        <f>O2735+Table1[[#This Row],[Hui Reply?]]</f>
        <v>674</v>
      </c>
      <c r="P2736" s="19">
        <f>INT(Table1[[#This Row],[post_time]])</f>
        <v>40408</v>
      </c>
      <c r="Q2736" s="3" t="str">
        <f>IF(Table1[[#This Row],[Hui Reply?]],VLOOKUP(Table1[[#This Row],[topic_id]],'All Topics Data'!$A$2:$E$1243,5,FALSE),0)</f>
        <v>djayv8</v>
      </c>
      <c r="R2736" s="8">
        <f>Table1[[#This Row],[post_time]]+8/24</f>
        <v>40408.836342592593</v>
      </c>
      <c r="S2736" s="3">
        <f>IF(Table1[[#This Row],[post_position]]=1,0,SUMIFS($F$2:F2736,$H$2:H2736,Table1[[#This Row],[post_position]]-1,$C$2:C2736,Table1[[#This Row],[topic_id]]))</f>
        <v>40408.402025462965</v>
      </c>
    </row>
    <row r="2737" spans="1:19" x14ac:dyDescent="0.25">
      <c r="A2737" s="7">
        <v>2772</v>
      </c>
      <c r="B2737" s="7">
        <v>1</v>
      </c>
      <c r="C2737" s="7">
        <v>704</v>
      </c>
      <c r="D2737" s="7">
        <v>6520</v>
      </c>
      <c r="E2737" s="2"/>
      <c r="F2737" s="8">
        <v>40408.628055555557</v>
      </c>
      <c r="G2737" s="7">
        <v>0</v>
      </c>
      <c r="H2737" s="7">
        <v>1</v>
      </c>
      <c r="I2737" s="7" t="b">
        <f t="shared" si="126"/>
        <v>0</v>
      </c>
      <c r="J2737" s="7" t="b">
        <f t="shared" si="127"/>
        <v>0</v>
      </c>
      <c r="K2737" s="7">
        <f t="shared" si="128"/>
        <v>0</v>
      </c>
      <c r="L2737" s="7">
        <f>WEEKDAY(Table1[[#This Row],[post_time]])</f>
        <v>4</v>
      </c>
      <c r="M2737" s="7">
        <f>VLOOKUP(Table1[[#This Row],[topic_id]],'All Topics Data'!$A$2:$I$1243,8,FALSE)</f>
        <v>40408.62777777778</v>
      </c>
      <c r="N2737" s="7">
        <f>Table1[[#This Row],[Hui Reply?]]*(Table1[[#This Row],[post_time]]-Table1[[#This Row],[timestamp of previous reply]])</f>
        <v>0</v>
      </c>
      <c r="O2737" s="3">
        <f>O2736+Table1[[#This Row],[Hui Reply?]]</f>
        <v>674</v>
      </c>
      <c r="P2737" s="19">
        <f>INT(Table1[[#This Row],[post_time]])</f>
        <v>40408</v>
      </c>
      <c r="Q2737" s="3">
        <f>IF(Table1[[#This Row],[Hui Reply?]],VLOOKUP(Table1[[#This Row],[topic_id]],'All Topics Data'!$A$2:$E$1243,5,FALSE),0)</f>
        <v>0</v>
      </c>
      <c r="R2737" s="8">
        <f>Table1[[#This Row],[post_time]]+8/24</f>
        <v>40408.961388888893</v>
      </c>
      <c r="S2737" s="3">
        <f>IF(Table1[[#This Row],[post_position]]=1,0,SUMIFS($F$2:F2737,$H$2:H2737,Table1[[#This Row],[post_position]]-1,$C$2:C2737,Table1[[#This Row],[topic_id]]))</f>
        <v>0</v>
      </c>
    </row>
    <row r="2738" spans="1:19" x14ac:dyDescent="0.25">
      <c r="A2738" s="7">
        <v>2773</v>
      </c>
      <c r="B2738" s="7">
        <v>1</v>
      </c>
      <c r="C2738" s="7">
        <v>705</v>
      </c>
      <c r="D2738" s="7">
        <v>6517</v>
      </c>
      <c r="F2738" s="8">
        <v>40408.74858796296</v>
      </c>
      <c r="G2738" s="7">
        <v>0</v>
      </c>
      <c r="H2738" s="7">
        <v>1</v>
      </c>
      <c r="I2738" s="7" t="b">
        <f t="shared" si="126"/>
        <v>0</v>
      </c>
      <c r="J2738" s="7" t="b">
        <f t="shared" si="127"/>
        <v>0</v>
      </c>
      <c r="K2738" s="7">
        <f t="shared" si="128"/>
        <v>0</v>
      </c>
      <c r="L2738" s="7">
        <f>WEEKDAY(Table1[[#This Row],[post_time]])</f>
        <v>4</v>
      </c>
      <c r="M2738" s="7">
        <f>VLOOKUP(Table1[[#This Row],[topic_id]],'All Topics Data'!$A$2:$I$1243,8,FALSE)</f>
        <v>40408.747916666667</v>
      </c>
      <c r="N2738" s="7">
        <f>Table1[[#This Row],[Hui Reply?]]*(Table1[[#This Row],[post_time]]-Table1[[#This Row],[timestamp of previous reply]])</f>
        <v>0</v>
      </c>
      <c r="O2738" s="3">
        <f>O2737+Table1[[#This Row],[Hui Reply?]]</f>
        <v>674</v>
      </c>
      <c r="P2738" s="19">
        <f>INT(Table1[[#This Row],[post_time]])</f>
        <v>40408</v>
      </c>
      <c r="Q2738" s="3">
        <f>IF(Table1[[#This Row],[Hui Reply?]],VLOOKUP(Table1[[#This Row],[topic_id]],'All Topics Data'!$A$2:$E$1243,5,FALSE),0)</f>
        <v>0</v>
      </c>
      <c r="R2738" s="8">
        <f>Table1[[#This Row],[post_time]]+8/24</f>
        <v>40409.081921296296</v>
      </c>
      <c r="S2738" s="3">
        <f>IF(Table1[[#This Row],[post_position]]=1,0,SUMIFS($F$2:F2738,$H$2:H2738,Table1[[#This Row],[post_position]]-1,$C$2:C2738,Table1[[#This Row],[topic_id]]))</f>
        <v>0</v>
      </c>
    </row>
    <row r="2739" spans="1:19" x14ac:dyDescent="0.25">
      <c r="A2739" s="7">
        <v>2774</v>
      </c>
      <c r="B2739" s="7">
        <v>1</v>
      </c>
      <c r="C2739" s="7">
        <v>706</v>
      </c>
      <c r="D2739" s="7">
        <v>6663</v>
      </c>
      <c r="E2739" s="2"/>
      <c r="F2739" s="8">
        <v>40408.834699074076</v>
      </c>
      <c r="G2739" s="7">
        <v>0</v>
      </c>
      <c r="H2739" s="7">
        <v>1</v>
      </c>
      <c r="I2739" s="7" t="b">
        <f t="shared" si="126"/>
        <v>0</v>
      </c>
      <c r="J2739" s="7" t="b">
        <f t="shared" si="127"/>
        <v>0</v>
      </c>
      <c r="K2739" s="7">
        <f t="shared" si="128"/>
        <v>0</v>
      </c>
      <c r="L2739" s="7">
        <f>WEEKDAY(Table1[[#This Row],[post_time]])</f>
        <v>4</v>
      </c>
      <c r="M2739" s="7">
        <f>VLOOKUP(Table1[[#This Row],[topic_id]],'All Topics Data'!$A$2:$I$1243,8,FALSE)</f>
        <v>40408.834027777775</v>
      </c>
      <c r="N2739" s="7">
        <f>Table1[[#This Row],[Hui Reply?]]*(Table1[[#This Row],[post_time]]-Table1[[#This Row],[timestamp of previous reply]])</f>
        <v>0</v>
      </c>
      <c r="O2739" s="3">
        <f>O2738+Table1[[#This Row],[Hui Reply?]]</f>
        <v>674</v>
      </c>
      <c r="P2739" s="19">
        <f>INT(Table1[[#This Row],[post_time]])</f>
        <v>40408</v>
      </c>
      <c r="Q2739" s="3">
        <f>IF(Table1[[#This Row],[Hui Reply?]],VLOOKUP(Table1[[#This Row],[topic_id]],'All Topics Data'!$A$2:$E$1243,5,FALSE),0)</f>
        <v>0</v>
      </c>
      <c r="R2739" s="8">
        <f>Table1[[#This Row],[post_time]]+8/24</f>
        <v>40409.168032407411</v>
      </c>
      <c r="S2739" s="3">
        <f>IF(Table1[[#This Row],[post_position]]=1,0,SUMIFS($F$2:F2739,$H$2:H2739,Table1[[#This Row],[post_position]]-1,$C$2:C2739,Table1[[#This Row],[topic_id]]))</f>
        <v>0</v>
      </c>
    </row>
    <row r="2740" spans="1:19" x14ac:dyDescent="0.25">
      <c r="A2740" s="7">
        <v>2775</v>
      </c>
      <c r="B2740" s="7">
        <v>1</v>
      </c>
      <c r="C2740" s="7">
        <v>704</v>
      </c>
      <c r="D2740" s="7">
        <v>24</v>
      </c>
      <c r="E2740" s="2"/>
      <c r="F2740" s="8">
        <v>40408.997488425928</v>
      </c>
      <c r="G2740" s="7">
        <v>0</v>
      </c>
      <c r="H2740" s="7">
        <v>2</v>
      </c>
      <c r="I2740" s="7" t="b">
        <f t="shared" si="126"/>
        <v>1</v>
      </c>
      <c r="J2740" s="7" t="b">
        <f t="shared" si="127"/>
        <v>1</v>
      </c>
      <c r="K2740" s="7">
        <f t="shared" si="128"/>
        <v>1</v>
      </c>
      <c r="L2740" s="7">
        <f>WEEKDAY(Table1[[#This Row],[post_time]])</f>
        <v>4</v>
      </c>
      <c r="M2740" s="7">
        <f>VLOOKUP(Table1[[#This Row],[topic_id]],'All Topics Data'!$A$2:$I$1243,8,FALSE)</f>
        <v>40408.62777777778</v>
      </c>
      <c r="N2740" s="7">
        <f>Table1[[#This Row],[Hui Reply?]]*(Table1[[#This Row],[post_time]]-Table1[[#This Row],[timestamp of previous reply]])</f>
        <v>0.36943287037138361</v>
      </c>
      <c r="O2740" s="3">
        <f>O2739+Table1[[#This Row],[Hui Reply?]]</f>
        <v>675</v>
      </c>
      <c r="P2740" s="19">
        <f>INT(Table1[[#This Row],[post_time]])</f>
        <v>40408</v>
      </c>
      <c r="Q2740" s="3" t="str">
        <f>IF(Table1[[#This Row],[Hui Reply?]],VLOOKUP(Table1[[#This Row],[topic_id]],'All Topics Data'!$A$2:$E$1243,5,FALSE),0)</f>
        <v>NeverHappyMike</v>
      </c>
      <c r="R2740" s="8">
        <f>Table1[[#This Row],[post_time]]+8/24</f>
        <v>40409.330821759264</v>
      </c>
      <c r="S2740" s="3">
        <f>IF(Table1[[#This Row],[post_position]]=1,0,SUMIFS($F$2:F2740,$H$2:H2740,Table1[[#This Row],[post_position]]-1,$C$2:C2740,Table1[[#This Row],[topic_id]]))</f>
        <v>40408.628055555557</v>
      </c>
    </row>
    <row r="2741" spans="1:19" x14ac:dyDescent="0.25">
      <c r="A2741" s="7">
        <v>2776</v>
      </c>
      <c r="B2741" s="7">
        <v>1</v>
      </c>
      <c r="C2741" s="7">
        <v>705</v>
      </c>
      <c r="D2741" s="7">
        <v>5408</v>
      </c>
      <c r="E2741" s="2"/>
      <c r="F2741" s="8">
        <v>40409.001851851855</v>
      </c>
      <c r="G2741" s="7">
        <v>0</v>
      </c>
      <c r="H2741" s="7">
        <v>2</v>
      </c>
      <c r="I2741" s="7" t="b">
        <f t="shared" si="126"/>
        <v>0</v>
      </c>
      <c r="J2741" s="7" t="b">
        <f t="shared" si="127"/>
        <v>1</v>
      </c>
      <c r="K2741" s="7">
        <f t="shared" si="128"/>
        <v>0</v>
      </c>
      <c r="L2741" s="7">
        <f>WEEKDAY(Table1[[#This Row],[post_time]])</f>
        <v>5</v>
      </c>
      <c r="M2741" s="7">
        <f>VLOOKUP(Table1[[#This Row],[topic_id]],'All Topics Data'!$A$2:$I$1243,8,FALSE)</f>
        <v>40408.747916666667</v>
      </c>
      <c r="N2741" s="7">
        <f>Table1[[#This Row],[Hui Reply?]]*(Table1[[#This Row],[post_time]]-Table1[[#This Row],[timestamp of previous reply]])</f>
        <v>0</v>
      </c>
      <c r="O2741" s="3">
        <f>O2740+Table1[[#This Row],[Hui Reply?]]</f>
        <v>675</v>
      </c>
      <c r="P2741" s="19">
        <f>INT(Table1[[#This Row],[post_time]])</f>
        <v>40409</v>
      </c>
      <c r="Q2741" s="3">
        <f>IF(Table1[[#This Row],[Hui Reply?]],VLOOKUP(Table1[[#This Row],[topic_id]],'All Topics Data'!$A$2:$E$1243,5,FALSE),0)</f>
        <v>0</v>
      </c>
      <c r="R2741" s="8">
        <f>Table1[[#This Row],[post_time]]+8/24</f>
        <v>40409.335185185191</v>
      </c>
      <c r="S2741" s="3">
        <f>IF(Table1[[#This Row],[post_position]]=1,0,SUMIFS($F$2:F2741,$H$2:H2741,Table1[[#This Row],[post_position]]-1,$C$2:C2741,Table1[[#This Row],[topic_id]]))</f>
        <v>40408.74858796296</v>
      </c>
    </row>
    <row r="2742" spans="1:19" x14ac:dyDescent="0.25">
      <c r="A2742" s="7">
        <v>2777</v>
      </c>
      <c r="B2742" s="7">
        <v>1</v>
      </c>
      <c r="C2742" s="7">
        <v>706</v>
      </c>
      <c r="D2742" s="7">
        <v>24</v>
      </c>
      <c r="F2742" s="8">
        <v>40409.00271990741</v>
      </c>
      <c r="G2742" s="7">
        <v>0</v>
      </c>
      <c r="H2742" s="7">
        <v>2</v>
      </c>
      <c r="I2742" s="7" t="b">
        <f t="shared" si="126"/>
        <v>1</v>
      </c>
      <c r="J2742" s="7" t="b">
        <f t="shared" si="127"/>
        <v>1</v>
      </c>
      <c r="K2742" s="7">
        <f t="shared" si="128"/>
        <v>1</v>
      </c>
      <c r="L2742" s="7">
        <f>WEEKDAY(Table1[[#This Row],[post_time]])</f>
        <v>5</v>
      </c>
      <c r="M2742" s="7">
        <f>VLOOKUP(Table1[[#This Row],[topic_id]],'All Topics Data'!$A$2:$I$1243,8,FALSE)</f>
        <v>40408.834027777775</v>
      </c>
      <c r="N2742" s="7">
        <f>Table1[[#This Row],[Hui Reply?]]*(Table1[[#This Row],[post_time]]-Table1[[#This Row],[timestamp of previous reply]])</f>
        <v>0.1680208333345945</v>
      </c>
      <c r="O2742" s="3">
        <f>O2741+Table1[[#This Row],[Hui Reply?]]</f>
        <v>676</v>
      </c>
      <c r="P2742" s="19">
        <f>INT(Table1[[#This Row],[post_time]])</f>
        <v>40409</v>
      </c>
      <c r="Q2742" s="3" t="str">
        <f>IF(Table1[[#This Row],[Hui Reply?]],VLOOKUP(Table1[[#This Row],[topic_id]],'All Topics Data'!$A$2:$E$1243,5,FALSE),0)</f>
        <v>dumbee1018</v>
      </c>
      <c r="R2742" s="8">
        <f>Table1[[#This Row],[post_time]]+8/24</f>
        <v>40409.336053240746</v>
      </c>
      <c r="S2742" s="3">
        <f>IF(Table1[[#This Row],[post_position]]=1,0,SUMIFS($F$2:F2742,$H$2:H2742,Table1[[#This Row],[post_position]]-1,$C$2:C2742,Table1[[#This Row],[topic_id]]))</f>
        <v>40408.834699074076</v>
      </c>
    </row>
    <row r="2743" spans="1:19" x14ac:dyDescent="0.25">
      <c r="A2743" s="7">
        <v>2778</v>
      </c>
      <c r="B2743" s="7">
        <v>1</v>
      </c>
      <c r="C2743" s="7">
        <v>699</v>
      </c>
      <c r="D2743" s="7">
        <v>24</v>
      </c>
      <c r="F2743" s="8">
        <v>40409.115555555552</v>
      </c>
      <c r="G2743" s="7">
        <v>0</v>
      </c>
      <c r="H2743" s="7">
        <v>5</v>
      </c>
      <c r="I2743" s="7" t="b">
        <f t="shared" si="126"/>
        <v>1</v>
      </c>
      <c r="J2743" s="7" t="b">
        <f t="shared" si="127"/>
        <v>1</v>
      </c>
      <c r="K2743" s="7">
        <f t="shared" si="128"/>
        <v>1</v>
      </c>
      <c r="L2743" s="7">
        <f>WEEKDAY(Table1[[#This Row],[post_time]])</f>
        <v>5</v>
      </c>
      <c r="M2743" s="7">
        <f>VLOOKUP(Table1[[#This Row],[topic_id]],'All Topics Data'!$A$2:$I$1243,8,FALSE)</f>
        <v>40407.938888888886</v>
      </c>
      <c r="N2743" s="7">
        <f>Table1[[#This Row],[Hui Reply?]]*(Table1[[#This Row],[post_time]]-Table1[[#This Row],[timestamp of previous reply]])</f>
        <v>1.1112268518481869</v>
      </c>
      <c r="O2743" s="3">
        <f>O2742+Table1[[#This Row],[Hui Reply?]]</f>
        <v>677</v>
      </c>
      <c r="P2743" s="19">
        <f>INT(Table1[[#This Row],[post_time]])</f>
        <v>40409</v>
      </c>
      <c r="Q2743" s="3" t="str">
        <f>IF(Table1[[#This Row],[Hui Reply?]],VLOOKUP(Table1[[#This Row],[topic_id]],'All Topics Data'!$A$2:$E$1243,5,FALSE),0)</f>
        <v>Himanshu</v>
      </c>
      <c r="R2743" s="8">
        <f>Table1[[#This Row],[post_time]]+8/24</f>
        <v>40409.448888888888</v>
      </c>
      <c r="S2743" s="3">
        <f>IF(Table1[[#This Row],[post_position]]=1,0,SUMIFS($F$2:F2743,$H$2:H2743,Table1[[#This Row],[post_position]]-1,$C$2:C2743,Table1[[#This Row],[topic_id]]))</f>
        <v>40408.004328703704</v>
      </c>
    </row>
    <row r="2744" spans="1:19" x14ac:dyDescent="0.25">
      <c r="A2744" s="7">
        <v>2779</v>
      </c>
      <c r="B2744" s="7">
        <v>1</v>
      </c>
      <c r="C2744" s="7">
        <v>707</v>
      </c>
      <c r="D2744" s="7">
        <v>3008</v>
      </c>
      <c r="E2744" s="2"/>
      <c r="F2744" s="8">
        <v>40409.290393518517</v>
      </c>
      <c r="G2744" s="7">
        <v>0</v>
      </c>
      <c r="H2744" s="7">
        <v>1</v>
      </c>
      <c r="I2744" s="7" t="b">
        <f t="shared" si="126"/>
        <v>0</v>
      </c>
      <c r="J2744" s="7" t="b">
        <f t="shared" si="127"/>
        <v>0</v>
      </c>
      <c r="K2744" s="7">
        <f t="shared" si="128"/>
        <v>0</v>
      </c>
      <c r="L2744" s="7">
        <f>WEEKDAY(Table1[[#This Row],[post_time]])</f>
        <v>5</v>
      </c>
      <c r="M2744" s="7">
        <f>VLOOKUP(Table1[[#This Row],[topic_id]],'All Topics Data'!$A$2:$I$1243,8,FALSE)</f>
        <v>40409.290277777778</v>
      </c>
      <c r="N2744" s="7">
        <f>Table1[[#This Row],[Hui Reply?]]*(Table1[[#This Row],[post_time]]-Table1[[#This Row],[timestamp of previous reply]])</f>
        <v>0</v>
      </c>
      <c r="O2744" s="3">
        <f>O2743+Table1[[#This Row],[Hui Reply?]]</f>
        <v>677</v>
      </c>
      <c r="P2744" s="19">
        <f>INT(Table1[[#This Row],[post_time]])</f>
        <v>40409</v>
      </c>
      <c r="Q2744" s="3">
        <f>IF(Table1[[#This Row],[Hui Reply?]],VLOOKUP(Table1[[#This Row],[topic_id]],'All Topics Data'!$A$2:$E$1243,5,FALSE),0)</f>
        <v>0</v>
      </c>
      <c r="R2744" s="8">
        <f>Table1[[#This Row],[post_time]]+8/24</f>
        <v>40409.623726851853</v>
      </c>
      <c r="S2744" s="3">
        <f>IF(Table1[[#This Row],[post_position]]=1,0,SUMIFS($F$2:F2744,$H$2:H2744,Table1[[#This Row],[post_position]]-1,$C$2:C2744,Table1[[#This Row],[topic_id]]))</f>
        <v>0</v>
      </c>
    </row>
    <row r="2745" spans="1:19" x14ac:dyDescent="0.25">
      <c r="A2745" s="7">
        <v>2780</v>
      </c>
      <c r="B2745" s="7">
        <v>1</v>
      </c>
      <c r="C2745" s="7">
        <v>704</v>
      </c>
      <c r="D2745" s="7">
        <v>6520</v>
      </c>
      <c r="E2745" s="2"/>
      <c r="F2745" s="8">
        <v>40409.329097222224</v>
      </c>
      <c r="G2745" s="7">
        <v>0</v>
      </c>
      <c r="H2745" s="7">
        <v>3</v>
      </c>
      <c r="I2745" s="7" t="b">
        <f t="shared" si="126"/>
        <v>0</v>
      </c>
      <c r="J2745" s="7" t="b">
        <f t="shared" si="127"/>
        <v>1</v>
      </c>
      <c r="K2745" s="7">
        <f t="shared" si="128"/>
        <v>0</v>
      </c>
      <c r="L2745" s="7">
        <f>WEEKDAY(Table1[[#This Row],[post_time]])</f>
        <v>5</v>
      </c>
      <c r="M2745" s="7">
        <f>VLOOKUP(Table1[[#This Row],[topic_id]],'All Topics Data'!$A$2:$I$1243,8,FALSE)</f>
        <v>40408.62777777778</v>
      </c>
      <c r="N2745" s="7">
        <f>Table1[[#This Row],[Hui Reply?]]*(Table1[[#This Row],[post_time]]-Table1[[#This Row],[timestamp of previous reply]])</f>
        <v>0</v>
      </c>
      <c r="O2745" s="3">
        <f>O2744+Table1[[#This Row],[Hui Reply?]]</f>
        <v>677</v>
      </c>
      <c r="P2745" s="19">
        <f>INT(Table1[[#This Row],[post_time]])</f>
        <v>40409</v>
      </c>
      <c r="Q2745" s="3">
        <f>IF(Table1[[#This Row],[Hui Reply?]],VLOOKUP(Table1[[#This Row],[topic_id]],'All Topics Data'!$A$2:$E$1243,5,FALSE),0)</f>
        <v>0</v>
      </c>
      <c r="R2745" s="8">
        <f>Table1[[#This Row],[post_time]]+8/24</f>
        <v>40409.66243055556</v>
      </c>
      <c r="S2745" s="3">
        <f>IF(Table1[[#This Row],[post_position]]=1,0,SUMIFS($F$2:F2745,$H$2:H2745,Table1[[#This Row],[post_position]]-1,$C$2:C2745,Table1[[#This Row],[topic_id]]))</f>
        <v>40408.997488425928</v>
      </c>
    </row>
    <row r="2746" spans="1:19" x14ac:dyDescent="0.25">
      <c r="A2746" s="7">
        <v>2781</v>
      </c>
      <c r="B2746" s="7">
        <v>1</v>
      </c>
      <c r="C2746" s="7">
        <v>704</v>
      </c>
      <c r="D2746" s="7">
        <v>24</v>
      </c>
      <c r="F2746" s="8">
        <v>40409.357164351852</v>
      </c>
      <c r="G2746" s="7">
        <v>0</v>
      </c>
      <c r="H2746" s="7">
        <v>4</v>
      </c>
      <c r="I2746" s="7" t="b">
        <f t="shared" si="126"/>
        <v>1</v>
      </c>
      <c r="J2746" s="7" t="b">
        <f t="shared" si="127"/>
        <v>1</v>
      </c>
      <c r="K2746" s="7">
        <f t="shared" si="128"/>
        <v>1</v>
      </c>
      <c r="L2746" s="7">
        <f>WEEKDAY(Table1[[#This Row],[post_time]])</f>
        <v>5</v>
      </c>
      <c r="M2746" s="7">
        <f>VLOOKUP(Table1[[#This Row],[topic_id]],'All Topics Data'!$A$2:$I$1243,8,FALSE)</f>
        <v>40408.62777777778</v>
      </c>
      <c r="N2746" s="7">
        <f>Table1[[#This Row],[Hui Reply?]]*(Table1[[#This Row],[post_time]]-Table1[[#This Row],[timestamp of previous reply]])</f>
        <v>2.806712962774327E-2</v>
      </c>
      <c r="O2746" s="3">
        <f>O2745+Table1[[#This Row],[Hui Reply?]]</f>
        <v>678</v>
      </c>
      <c r="P2746" s="19">
        <f>INT(Table1[[#This Row],[post_time]])</f>
        <v>40409</v>
      </c>
      <c r="Q2746" s="3" t="str">
        <f>IF(Table1[[#This Row],[Hui Reply?]],VLOOKUP(Table1[[#This Row],[topic_id]],'All Topics Data'!$A$2:$E$1243,5,FALSE),0)</f>
        <v>NeverHappyMike</v>
      </c>
      <c r="R2746" s="8">
        <f>Table1[[#This Row],[post_time]]+8/24</f>
        <v>40409.690497685187</v>
      </c>
      <c r="S2746" s="3">
        <f>IF(Table1[[#This Row],[post_position]]=1,0,SUMIFS($F$2:F2746,$H$2:H2746,Table1[[#This Row],[post_position]]-1,$C$2:C2746,Table1[[#This Row],[topic_id]]))</f>
        <v>40409.329097222224</v>
      </c>
    </row>
    <row r="2747" spans="1:19" x14ac:dyDescent="0.25">
      <c r="A2747" s="7">
        <v>2782</v>
      </c>
      <c r="B2747" s="7">
        <v>1</v>
      </c>
      <c r="C2747" s="7">
        <v>708</v>
      </c>
      <c r="D2747" s="7">
        <v>5971</v>
      </c>
      <c r="E2747" s="2"/>
      <c r="F2747" s="8">
        <v>40409.474421296298</v>
      </c>
      <c r="G2747" s="7">
        <v>0</v>
      </c>
      <c r="H2747" s="7">
        <v>1</v>
      </c>
      <c r="I2747" s="7" t="b">
        <f t="shared" si="126"/>
        <v>0</v>
      </c>
      <c r="J2747" s="7" t="b">
        <f t="shared" si="127"/>
        <v>0</v>
      </c>
      <c r="K2747" s="7">
        <f t="shared" si="128"/>
        <v>0</v>
      </c>
      <c r="L2747" s="7">
        <f>WEEKDAY(Table1[[#This Row],[post_time]])</f>
        <v>5</v>
      </c>
      <c r="M2747" s="7">
        <f>VLOOKUP(Table1[[#This Row],[topic_id]],'All Topics Data'!$A$2:$I$1243,8,FALSE)</f>
        <v>40409.474305555559</v>
      </c>
      <c r="N2747" s="7">
        <f>Table1[[#This Row],[Hui Reply?]]*(Table1[[#This Row],[post_time]]-Table1[[#This Row],[timestamp of previous reply]])</f>
        <v>0</v>
      </c>
      <c r="O2747" s="3">
        <f>O2746+Table1[[#This Row],[Hui Reply?]]</f>
        <v>678</v>
      </c>
      <c r="P2747" s="19">
        <f>INT(Table1[[#This Row],[post_time]])</f>
        <v>40409</v>
      </c>
      <c r="Q2747" s="3">
        <f>IF(Table1[[#This Row],[Hui Reply?]],VLOOKUP(Table1[[#This Row],[topic_id]],'All Topics Data'!$A$2:$E$1243,5,FALSE),0)</f>
        <v>0</v>
      </c>
      <c r="R2747" s="8">
        <f>Table1[[#This Row],[post_time]]+8/24</f>
        <v>40409.807754629634</v>
      </c>
      <c r="S2747" s="3">
        <f>IF(Table1[[#This Row],[post_position]]=1,0,SUMIFS($F$2:F2747,$H$2:H2747,Table1[[#This Row],[post_position]]-1,$C$2:C2747,Table1[[#This Row],[topic_id]]))</f>
        <v>0</v>
      </c>
    </row>
    <row r="2748" spans="1:19" x14ac:dyDescent="0.25">
      <c r="A2748" s="7">
        <v>2783</v>
      </c>
      <c r="B2748" s="7">
        <v>1</v>
      </c>
      <c r="C2748" s="7">
        <v>708</v>
      </c>
      <c r="D2748" s="7">
        <v>24</v>
      </c>
      <c r="E2748" s="2"/>
      <c r="F2748" s="8">
        <v>40409.534780092596</v>
      </c>
      <c r="G2748" s="7">
        <v>0</v>
      </c>
      <c r="H2748" s="7">
        <v>2</v>
      </c>
      <c r="I2748" s="7" t="b">
        <f t="shared" si="126"/>
        <v>1</v>
      </c>
      <c r="J2748" s="7" t="b">
        <f t="shared" si="127"/>
        <v>1</v>
      </c>
      <c r="K2748" s="7">
        <f t="shared" si="128"/>
        <v>1</v>
      </c>
      <c r="L2748" s="7">
        <f>WEEKDAY(Table1[[#This Row],[post_time]])</f>
        <v>5</v>
      </c>
      <c r="M2748" s="7">
        <f>VLOOKUP(Table1[[#This Row],[topic_id]],'All Topics Data'!$A$2:$I$1243,8,FALSE)</f>
        <v>40409.474305555559</v>
      </c>
      <c r="N2748" s="7">
        <f>Table1[[#This Row],[Hui Reply?]]*(Table1[[#This Row],[post_time]]-Table1[[#This Row],[timestamp of previous reply]])</f>
        <v>6.0358796297805384E-2</v>
      </c>
      <c r="O2748" s="3">
        <f>O2747+Table1[[#This Row],[Hui Reply?]]</f>
        <v>679</v>
      </c>
      <c r="P2748" s="19">
        <f>INT(Table1[[#This Row],[post_time]])</f>
        <v>40409</v>
      </c>
      <c r="Q2748" s="3" t="str">
        <f>IF(Table1[[#This Row],[Hui Reply?]],VLOOKUP(Table1[[#This Row],[topic_id]],'All Topics Data'!$A$2:$E$1243,5,FALSE),0)</f>
        <v>jackmanjls</v>
      </c>
      <c r="R2748" s="8">
        <f>Table1[[#This Row],[post_time]]+8/24</f>
        <v>40409.868113425931</v>
      </c>
      <c r="S2748" s="3">
        <f>IF(Table1[[#This Row],[post_position]]=1,0,SUMIFS($F$2:F2748,$H$2:H2748,Table1[[#This Row],[post_position]]-1,$C$2:C2748,Table1[[#This Row],[topic_id]]))</f>
        <v>40409.474421296298</v>
      </c>
    </row>
    <row r="2749" spans="1:19" x14ac:dyDescent="0.25">
      <c r="A2749" s="7">
        <v>2784</v>
      </c>
      <c r="B2749" s="7">
        <v>1</v>
      </c>
      <c r="C2749" s="7">
        <v>592</v>
      </c>
      <c r="D2749" s="7">
        <v>6664</v>
      </c>
      <c r="E2749" s="2"/>
      <c r="F2749" s="8">
        <v>40409.573900462965</v>
      </c>
      <c r="G2749" s="7">
        <v>0</v>
      </c>
      <c r="H2749" s="7">
        <v>4</v>
      </c>
      <c r="I2749" s="7" t="b">
        <f t="shared" si="126"/>
        <v>0</v>
      </c>
      <c r="J2749" s="7" t="b">
        <f t="shared" si="127"/>
        <v>1</v>
      </c>
      <c r="K2749" s="7">
        <f t="shared" si="128"/>
        <v>0</v>
      </c>
      <c r="L2749" s="7">
        <f>WEEKDAY(Table1[[#This Row],[post_time]])</f>
        <v>5</v>
      </c>
      <c r="M2749" s="7">
        <f>VLOOKUP(Table1[[#This Row],[topic_id]],'All Topics Data'!$A$2:$I$1243,8,FALSE)</f>
        <v>40363.822916666664</v>
      </c>
      <c r="N2749" s="7">
        <f>Table1[[#This Row],[Hui Reply?]]*(Table1[[#This Row],[post_time]]-Table1[[#This Row],[timestamp of previous reply]])</f>
        <v>0</v>
      </c>
      <c r="O2749" s="3">
        <f>O2748+Table1[[#This Row],[Hui Reply?]]</f>
        <v>679</v>
      </c>
      <c r="P2749" s="19">
        <f>INT(Table1[[#This Row],[post_time]])</f>
        <v>40409</v>
      </c>
      <c r="Q2749" s="3">
        <f>IF(Table1[[#This Row],[Hui Reply?]],VLOOKUP(Table1[[#This Row],[topic_id]],'All Topics Data'!$A$2:$E$1243,5,FALSE),0)</f>
        <v>0</v>
      </c>
      <c r="R2749" s="8">
        <f>Table1[[#This Row],[post_time]]+8/24</f>
        <v>40409.907233796301</v>
      </c>
      <c r="S2749" s="3">
        <f>IF(Table1[[#This Row],[post_position]]=1,0,SUMIFS($F$2:F2749,$H$2:H2749,Table1[[#This Row],[post_position]]-1,$C$2:C2749,Table1[[#This Row],[topic_id]]))</f>
        <v>40365.063136574077</v>
      </c>
    </row>
    <row r="2750" spans="1:19" x14ac:dyDescent="0.25">
      <c r="A2750" s="7">
        <v>2785</v>
      </c>
      <c r="B2750" s="7">
        <v>1</v>
      </c>
      <c r="C2750" s="7">
        <v>709</v>
      </c>
      <c r="D2750" s="7">
        <v>5408</v>
      </c>
      <c r="E2750" s="2"/>
      <c r="F2750" s="8">
        <v>40409.603125000001</v>
      </c>
      <c r="G2750" s="7">
        <v>0</v>
      </c>
      <c r="H2750" s="7">
        <v>1</v>
      </c>
      <c r="I2750" s="7" t="b">
        <f t="shared" si="126"/>
        <v>0</v>
      </c>
      <c r="J2750" s="7" t="b">
        <f t="shared" si="127"/>
        <v>0</v>
      </c>
      <c r="K2750" s="7">
        <f t="shared" si="128"/>
        <v>0</v>
      </c>
      <c r="L2750" s="7">
        <f>WEEKDAY(Table1[[#This Row],[post_time]])</f>
        <v>5</v>
      </c>
      <c r="M2750" s="7">
        <f>VLOOKUP(Table1[[#This Row],[topic_id]],'All Topics Data'!$A$2:$I$1243,8,FALSE)</f>
        <v>40409.602777777778</v>
      </c>
      <c r="N2750" s="7">
        <f>Table1[[#This Row],[Hui Reply?]]*(Table1[[#This Row],[post_time]]-Table1[[#This Row],[timestamp of previous reply]])</f>
        <v>0</v>
      </c>
      <c r="O2750" s="3">
        <f>O2749+Table1[[#This Row],[Hui Reply?]]</f>
        <v>679</v>
      </c>
      <c r="P2750" s="19">
        <f>INT(Table1[[#This Row],[post_time]])</f>
        <v>40409</v>
      </c>
      <c r="Q2750" s="3">
        <f>IF(Table1[[#This Row],[Hui Reply?]],VLOOKUP(Table1[[#This Row],[topic_id]],'All Topics Data'!$A$2:$E$1243,5,FALSE),0)</f>
        <v>0</v>
      </c>
      <c r="R2750" s="8">
        <f>Table1[[#This Row],[post_time]]+8/24</f>
        <v>40409.936458333337</v>
      </c>
      <c r="S2750" s="3">
        <f>IF(Table1[[#This Row],[post_position]]=1,0,SUMIFS($F$2:F2750,$H$2:H2750,Table1[[#This Row],[post_position]]-1,$C$2:C2750,Table1[[#This Row],[topic_id]]))</f>
        <v>0</v>
      </c>
    </row>
    <row r="2751" spans="1:19" x14ac:dyDescent="0.25">
      <c r="A2751" s="7">
        <v>2786</v>
      </c>
      <c r="B2751" s="7">
        <v>4</v>
      </c>
      <c r="C2751" s="7">
        <v>2</v>
      </c>
      <c r="D2751" s="7">
        <v>6667</v>
      </c>
      <c r="F2751" s="8">
        <v>40409.7969212963</v>
      </c>
      <c r="G2751" s="7">
        <v>0</v>
      </c>
      <c r="H2751" s="7">
        <v>65</v>
      </c>
      <c r="I2751" s="7" t="b">
        <f t="shared" si="126"/>
        <v>0</v>
      </c>
      <c r="J2751" s="7" t="b">
        <f t="shared" si="127"/>
        <v>1</v>
      </c>
      <c r="K2751" s="7">
        <f t="shared" si="128"/>
        <v>0</v>
      </c>
      <c r="L2751" s="7">
        <f>WEEKDAY(Table1[[#This Row],[post_time]])</f>
        <v>5</v>
      </c>
      <c r="M2751" s="7">
        <f>VLOOKUP(Table1[[#This Row],[topic_id]],'All Topics Data'!$A$2:$I$1243,8,FALSE)</f>
        <v>40019.929861111108</v>
      </c>
      <c r="N2751" s="7">
        <f>Table1[[#This Row],[Hui Reply?]]*(Table1[[#This Row],[post_time]]-Table1[[#This Row],[timestamp of previous reply]])</f>
        <v>0</v>
      </c>
      <c r="O2751" s="3">
        <f>O2750+Table1[[#This Row],[Hui Reply?]]</f>
        <v>679</v>
      </c>
      <c r="P2751" s="19">
        <f>INT(Table1[[#This Row],[post_time]])</f>
        <v>40409</v>
      </c>
      <c r="Q2751" s="3">
        <f>IF(Table1[[#This Row],[Hui Reply?]],VLOOKUP(Table1[[#This Row],[topic_id]],'All Topics Data'!$A$2:$E$1243,5,FALSE),0)</f>
        <v>0</v>
      </c>
      <c r="R2751" s="8">
        <f>Table1[[#This Row],[post_time]]+8/24</f>
        <v>40410.130254629636</v>
      </c>
      <c r="S2751" s="3">
        <f>IF(Table1[[#This Row],[post_position]]=1,0,SUMIFS($F$2:F2751,$H$2:H2751,Table1[[#This Row],[post_position]]-1,$C$2:C2751,Table1[[#This Row],[topic_id]]))</f>
        <v>40406.247916666667</v>
      </c>
    </row>
    <row r="2752" spans="1:19" x14ac:dyDescent="0.25">
      <c r="A2752" s="7">
        <v>2787</v>
      </c>
      <c r="B2752" s="7">
        <v>1</v>
      </c>
      <c r="C2752" s="7">
        <v>710</v>
      </c>
      <c r="D2752" s="7">
        <v>6667</v>
      </c>
      <c r="F2752" s="8">
        <v>40409.800451388888</v>
      </c>
      <c r="G2752" s="7">
        <v>0</v>
      </c>
      <c r="H2752" s="7">
        <v>1</v>
      </c>
      <c r="I2752" s="7" t="b">
        <f t="shared" si="126"/>
        <v>0</v>
      </c>
      <c r="J2752" s="7" t="b">
        <f t="shared" si="127"/>
        <v>0</v>
      </c>
      <c r="K2752" s="7">
        <f t="shared" si="128"/>
        <v>0</v>
      </c>
      <c r="L2752" s="7">
        <f>WEEKDAY(Table1[[#This Row],[post_time]])</f>
        <v>5</v>
      </c>
      <c r="M2752" s="7">
        <f>VLOOKUP(Table1[[#This Row],[topic_id]],'All Topics Data'!$A$2:$I$1243,8,FALSE)</f>
        <v>40409.800000000003</v>
      </c>
      <c r="N2752" s="7">
        <f>Table1[[#This Row],[Hui Reply?]]*(Table1[[#This Row],[post_time]]-Table1[[#This Row],[timestamp of previous reply]])</f>
        <v>0</v>
      </c>
      <c r="O2752" s="3">
        <f>O2751+Table1[[#This Row],[Hui Reply?]]</f>
        <v>679</v>
      </c>
      <c r="P2752" s="19">
        <f>INT(Table1[[#This Row],[post_time]])</f>
        <v>40409</v>
      </c>
      <c r="Q2752" s="3">
        <f>IF(Table1[[#This Row],[Hui Reply?]],VLOOKUP(Table1[[#This Row],[topic_id]],'All Topics Data'!$A$2:$E$1243,5,FALSE),0)</f>
        <v>0</v>
      </c>
      <c r="R2752" s="8">
        <f>Table1[[#This Row],[post_time]]+8/24</f>
        <v>40410.133784722224</v>
      </c>
      <c r="S2752" s="3">
        <f>IF(Table1[[#This Row],[post_position]]=1,0,SUMIFS($F$2:F2752,$H$2:H2752,Table1[[#This Row],[post_position]]-1,$C$2:C2752,Table1[[#This Row],[topic_id]]))</f>
        <v>0</v>
      </c>
    </row>
    <row r="2753" spans="1:19" x14ac:dyDescent="0.25">
      <c r="A2753" s="7">
        <v>2788</v>
      </c>
      <c r="B2753" s="7">
        <v>1</v>
      </c>
      <c r="C2753" s="7">
        <v>695</v>
      </c>
      <c r="D2753" s="7">
        <v>6658</v>
      </c>
      <c r="E2753" s="2"/>
      <c r="F2753" s="8">
        <v>40409.857303240744</v>
      </c>
      <c r="G2753" s="7">
        <v>0</v>
      </c>
      <c r="H2753" s="7">
        <v>8</v>
      </c>
      <c r="I2753" s="7" t="b">
        <f t="shared" si="126"/>
        <v>0</v>
      </c>
      <c r="J2753" s="7" t="b">
        <f t="shared" si="127"/>
        <v>1</v>
      </c>
      <c r="K2753" s="7">
        <f t="shared" si="128"/>
        <v>0</v>
      </c>
      <c r="L2753" s="7">
        <f>WEEKDAY(Table1[[#This Row],[post_time]])</f>
        <v>5</v>
      </c>
      <c r="M2753" s="7">
        <f>VLOOKUP(Table1[[#This Row],[topic_id]],'All Topics Data'!$A$2:$I$1243,8,FALSE)</f>
        <v>40407.692361111112</v>
      </c>
      <c r="N2753" s="7">
        <f>Table1[[#This Row],[Hui Reply?]]*(Table1[[#This Row],[post_time]]-Table1[[#This Row],[timestamp of previous reply]])</f>
        <v>0</v>
      </c>
      <c r="O2753" s="3">
        <f>O2752+Table1[[#This Row],[Hui Reply?]]</f>
        <v>679</v>
      </c>
      <c r="P2753" s="19">
        <f>INT(Table1[[#This Row],[post_time]])</f>
        <v>40409</v>
      </c>
      <c r="Q2753" s="3">
        <f>IF(Table1[[#This Row],[Hui Reply?]],VLOOKUP(Table1[[#This Row],[topic_id]],'All Topics Data'!$A$2:$E$1243,5,FALSE),0)</f>
        <v>0</v>
      </c>
      <c r="R2753" s="8">
        <f>Table1[[#This Row],[post_time]]+8/24</f>
        <v>40410.19063657408</v>
      </c>
      <c r="S2753" s="3">
        <f>IF(Table1[[#This Row],[post_position]]=1,0,SUMIFS($F$2:F2753,$H$2:H2753,Table1[[#This Row],[post_position]]-1,$C$2:C2753,Table1[[#This Row],[topic_id]]))</f>
        <v>40408.283773148149</v>
      </c>
    </row>
    <row r="2754" spans="1:19" x14ac:dyDescent="0.25">
      <c r="A2754" s="7">
        <v>2789</v>
      </c>
      <c r="B2754" s="7">
        <v>1</v>
      </c>
      <c r="C2754" s="7">
        <v>696</v>
      </c>
      <c r="D2754" s="7">
        <v>6658</v>
      </c>
      <c r="E2754" s="2"/>
      <c r="F2754" s="8">
        <v>40409.861724537041</v>
      </c>
      <c r="G2754" s="7">
        <v>0</v>
      </c>
      <c r="H2754" s="7">
        <v>3</v>
      </c>
      <c r="I2754" s="7" t="b">
        <f t="shared" si="126"/>
        <v>0</v>
      </c>
      <c r="J2754" s="7" t="b">
        <f t="shared" si="127"/>
        <v>1</v>
      </c>
      <c r="K2754" s="7">
        <f t="shared" si="128"/>
        <v>0</v>
      </c>
      <c r="L2754" s="7">
        <f>WEEKDAY(Table1[[#This Row],[post_time]])</f>
        <v>5</v>
      </c>
      <c r="M2754" s="7">
        <f>VLOOKUP(Table1[[#This Row],[topic_id]],'All Topics Data'!$A$2:$I$1243,8,FALSE)</f>
        <v>40407.712500000001</v>
      </c>
      <c r="N2754" s="7">
        <f>Table1[[#This Row],[Hui Reply?]]*(Table1[[#This Row],[post_time]]-Table1[[#This Row],[timestamp of previous reply]])</f>
        <v>0</v>
      </c>
      <c r="O2754" s="3">
        <f>O2753+Table1[[#This Row],[Hui Reply?]]</f>
        <v>679</v>
      </c>
      <c r="P2754" s="19">
        <f>INT(Table1[[#This Row],[post_time]])</f>
        <v>40409</v>
      </c>
      <c r="Q2754" s="3">
        <f>IF(Table1[[#This Row],[Hui Reply?]],VLOOKUP(Table1[[#This Row],[topic_id]],'All Topics Data'!$A$2:$E$1243,5,FALSE),0)</f>
        <v>0</v>
      </c>
      <c r="R2754" s="8">
        <f>Table1[[#This Row],[post_time]]+8/24</f>
        <v>40410.195057870376</v>
      </c>
      <c r="S2754" s="3">
        <f>IF(Table1[[#This Row],[post_position]]=1,0,SUMIFS($F$2:F2754,$H$2:H2754,Table1[[#This Row],[post_position]]-1,$C$2:C2754,Table1[[#This Row],[topic_id]]))</f>
        <v>40408.064675925925</v>
      </c>
    </row>
    <row r="2755" spans="1:19" x14ac:dyDescent="0.25">
      <c r="A2755" s="7">
        <v>2790</v>
      </c>
      <c r="B2755" s="7">
        <v>1</v>
      </c>
      <c r="C2755" s="7">
        <v>664</v>
      </c>
      <c r="D2755" s="7">
        <v>6632</v>
      </c>
      <c r="E2755" s="2"/>
      <c r="F2755" s="8">
        <v>40409.864999999998</v>
      </c>
      <c r="G2755" s="7">
        <v>0</v>
      </c>
      <c r="H2755" s="7">
        <v>7</v>
      </c>
      <c r="I2755" s="7" t="b">
        <f t="shared" ref="I2755:I2818" si="129">(D2755=24)</f>
        <v>0</v>
      </c>
      <c r="J2755" s="7" t="b">
        <f t="shared" ref="J2755:J2818" si="130">H2755&gt;1</f>
        <v>1</v>
      </c>
      <c r="K2755" s="7">
        <f t="shared" ref="K2755:K2818" si="131">I2755*J2755</f>
        <v>0</v>
      </c>
      <c r="L2755" s="7">
        <f>WEEKDAY(Table1[[#This Row],[post_time]])</f>
        <v>5</v>
      </c>
      <c r="M2755" s="7">
        <f>VLOOKUP(Table1[[#This Row],[topic_id]],'All Topics Data'!$A$2:$I$1243,8,FALSE)</f>
        <v>40394.57916666667</v>
      </c>
      <c r="N2755" s="7">
        <f>Table1[[#This Row],[Hui Reply?]]*(Table1[[#This Row],[post_time]]-Table1[[#This Row],[timestamp of previous reply]])</f>
        <v>0</v>
      </c>
      <c r="O2755" s="3">
        <f>O2754+Table1[[#This Row],[Hui Reply?]]</f>
        <v>679</v>
      </c>
      <c r="P2755" s="19">
        <f>INT(Table1[[#This Row],[post_time]])</f>
        <v>40409</v>
      </c>
      <c r="Q2755" s="3">
        <f>IF(Table1[[#This Row],[Hui Reply?]],VLOOKUP(Table1[[#This Row],[topic_id]],'All Topics Data'!$A$2:$E$1243,5,FALSE),0)</f>
        <v>0</v>
      </c>
      <c r="R2755" s="8">
        <f>Table1[[#This Row],[post_time]]+8/24</f>
        <v>40410.198333333334</v>
      </c>
      <c r="S2755" s="3">
        <f>IF(Table1[[#This Row],[post_position]]=1,0,SUMIFS($F$2:F2755,$H$2:H2755,Table1[[#This Row],[post_position]]-1,$C$2:C2755,Table1[[#This Row],[topic_id]]))</f>
        <v>40406.406689814816</v>
      </c>
    </row>
    <row r="2756" spans="1:19" x14ac:dyDescent="0.25">
      <c r="A2756" s="7">
        <v>2791</v>
      </c>
      <c r="B2756" s="7">
        <v>1</v>
      </c>
      <c r="C2756" s="7">
        <v>705</v>
      </c>
      <c r="D2756" s="7">
        <v>6632</v>
      </c>
      <c r="F2756" s="8">
        <v>40409.877500000002</v>
      </c>
      <c r="G2756" s="7">
        <v>0</v>
      </c>
      <c r="H2756" s="7">
        <v>3</v>
      </c>
      <c r="I2756" s="7" t="b">
        <f t="shared" si="129"/>
        <v>0</v>
      </c>
      <c r="J2756" s="7" t="b">
        <f t="shared" si="130"/>
        <v>1</v>
      </c>
      <c r="K2756" s="7">
        <f t="shared" si="131"/>
        <v>0</v>
      </c>
      <c r="L2756" s="7">
        <f>WEEKDAY(Table1[[#This Row],[post_time]])</f>
        <v>5</v>
      </c>
      <c r="M2756" s="7">
        <f>VLOOKUP(Table1[[#This Row],[topic_id]],'All Topics Data'!$A$2:$I$1243,8,FALSE)</f>
        <v>40408.747916666667</v>
      </c>
      <c r="N2756" s="7">
        <f>Table1[[#This Row],[Hui Reply?]]*(Table1[[#This Row],[post_time]]-Table1[[#This Row],[timestamp of previous reply]])</f>
        <v>0</v>
      </c>
      <c r="O2756" s="3">
        <f>O2755+Table1[[#This Row],[Hui Reply?]]</f>
        <v>679</v>
      </c>
      <c r="P2756" s="19">
        <f>INT(Table1[[#This Row],[post_time]])</f>
        <v>40409</v>
      </c>
      <c r="Q2756" s="3">
        <f>IF(Table1[[#This Row],[Hui Reply?]],VLOOKUP(Table1[[#This Row],[topic_id]],'All Topics Data'!$A$2:$E$1243,5,FALSE),0)</f>
        <v>0</v>
      </c>
      <c r="R2756" s="8">
        <f>Table1[[#This Row],[post_time]]+8/24</f>
        <v>40410.210833333338</v>
      </c>
      <c r="S2756" s="3">
        <f>IF(Table1[[#This Row],[post_position]]=1,0,SUMIFS($F$2:F2756,$H$2:H2756,Table1[[#This Row],[post_position]]-1,$C$2:C2756,Table1[[#This Row],[topic_id]]))</f>
        <v>40409.001851851855</v>
      </c>
    </row>
    <row r="2757" spans="1:19" x14ac:dyDescent="0.25">
      <c r="A2757" s="7">
        <v>2792</v>
      </c>
      <c r="B2757" s="7">
        <v>1</v>
      </c>
      <c r="C2757" s="7">
        <v>684</v>
      </c>
      <c r="D2757" s="7">
        <v>6632</v>
      </c>
      <c r="E2757" s="2"/>
      <c r="F2757" s="8">
        <v>40409.897812499999</v>
      </c>
      <c r="G2757" s="7">
        <v>0</v>
      </c>
      <c r="H2757" s="7">
        <v>3</v>
      </c>
      <c r="I2757" s="7" t="b">
        <f t="shared" si="129"/>
        <v>0</v>
      </c>
      <c r="J2757" s="7" t="b">
        <f t="shared" si="130"/>
        <v>1</v>
      </c>
      <c r="K2757" s="7">
        <f t="shared" si="131"/>
        <v>0</v>
      </c>
      <c r="L2757" s="7">
        <f>WEEKDAY(Table1[[#This Row],[post_time]])</f>
        <v>5</v>
      </c>
      <c r="M2757" s="7">
        <f>VLOOKUP(Table1[[#This Row],[topic_id]],'All Topics Data'!$A$2:$I$1243,8,FALSE)</f>
        <v>40401.86041666667</v>
      </c>
      <c r="N2757" s="7">
        <f>Table1[[#This Row],[Hui Reply?]]*(Table1[[#This Row],[post_time]]-Table1[[#This Row],[timestamp of previous reply]])</f>
        <v>0</v>
      </c>
      <c r="O2757" s="3">
        <f>O2756+Table1[[#This Row],[Hui Reply?]]</f>
        <v>679</v>
      </c>
      <c r="P2757" s="19">
        <f>INT(Table1[[#This Row],[post_time]])</f>
        <v>40409</v>
      </c>
      <c r="Q2757" s="3">
        <f>IF(Table1[[#This Row],[Hui Reply?]],VLOOKUP(Table1[[#This Row],[topic_id]],'All Topics Data'!$A$2:$E$1243,5,FALSE),0)</f>
        <v>0</v>
      </c>
      <c r="R2757" s="8">
        <f>Table1[[#This Row],[post_time]]+8/24</f>
        <v>40410.231145833335</v>
      </c>
      <c r="S2757" s="3">
        <f>IF(Table1[[#This Row],[post_position]]=1,0,SUMIFS($F$2:F2757,$H$2:H2757,Table1[[#This Row],[post_position]]-1,$C$2:C2757,Table1[[#This Row],[topic_id]]))</f>
        <v>40402.011481481481</v>
      </c>
    </row>
    <row r="2758" spans="1:19" x14ac:dyDescent="0.25">
      <c r="A2758" s="7">
        <v>2793</v>
      </c>
      <c r="B2758" s="7">
        <v>1</v>
      </c>
      <c r="C2758" s="7">
        <v>684</v>
      </c>
      <c r="D2758" s="7">
        <v>24</v>
      </c>
      <c r="F2758" s="8">
        <v>40409.987280092595</v>
      </c>
      <c r="G2758" s="7">
        <v>0</v>
      </c>
      <c r="H2758" s="7">
        <v>4</v>
      </c>
      <c r="I2758" s="7" t="b">
        <f t="shared" si="129"/>
        <v>1</v>
      </c>
      <c r="J2758" s="7" t="b">
        <f t="shared" si="130"/>
        <v>1</v>
      </c>
      <c r="K2758" s="7">
        <f t="shared" si="131"/>
        <v>1</v>
      </c>
      <c r="L2758" s="7">
        <f>WEEKDAY(Table1[[#This Row],[post_time]])</f>
        <v>5</v>
      </c>
      <c r="M2758" s="7">
        <f>VLOOKUP(Table1[[#This Row],[topic_id]],'All Topics Data'!$A$2:$I$1243,8,FALSE)</f>
        <v>40401.86041666667</v>
      </c>
      <c r="N2758" s="7">
        <f>Table1[[#This Row],[Hui Reply?]]*(Table1[[#This Row],[post_time]]-Table1[[#This Row],[timestamp of previous reply]])</f>
        <v>8.9467592595610768E-2</v>
      </c>
      <c r="O2758" s="3">
        <f>O2757+Table1[[#This Row],[Hui Reply?]]</f>
        <v>680</v>
      </c>
      <c r="P2758" s="19">
        <f>INT(Table1[[#This Row],[post_time]])</f>
        <v>40409</v>
      </c>
      <c r="Q2758" s="3" t="str">
        <f>IF(Table1[[#This Row],[Hui Reply?]],VLOOKUP(Table1[[#This Row],[topic_id]],'All Topics Data'!$A$2:$E$1243,5,FALSE),0)</f>
        <v>Collock</v>
      </c>
      <c r="R2758" s="8">
        <f>Table1[[#This Row],[post_time]]+8/24</f>
        <v>40410.320613425931</v>
      </c>
      <c r="S2758" s="3">
        <f>IF(Table1[[#This Row],[post_position]]=1,0,SUMIFS($F$2:F2758,$H$2:H2758,Table1[[#This Row],[post_position]]-1,$C$2:C2758,Table1[[#This Row],[topic_id]]))</f>
        <v>40409.897812499999</v>
      </c>
    </row>
    <row r="2759" spans="1:19" x14ac:dyDescent="0.25">
      <c r="A2759" s="7">
        <v>2794</v>
      </c>
      <c r="B2759" s="7">
        <v>1</v>
      </c>
      <c r="C2759" s="7">
        <v>696</v>
      </c>
      <c r="D2759" s="7">
        <v>24</v>
      </c>
      <c r="F2759" s="8">
        <v>40409.997685185182</v>
      </c>
      <c r="G2759" s="7">
        <v>0</v>
      </c>
      <c r="H2759" s="7">
        <v>4</v>
      </c>
      <c r="I2759" s="7" t="b">
        <f t="shared" si="129"/>
        <v>1</v>
      </c>
      <c r="J2759" s="7" t="b">
        <f t="shared" si="130"/>
        <v>1</v>
      </c>
      <c r="K2759" s="7">
        <f t="shared" si="131"/>
        <v>1</v>
      </c>
      <c r="L2759" s="7">
        <f>WEEKDAY(Table1[[#This Row],[post_time]])</f>
        <v>5</v>
      </c>
      <c r="M2759" s="7">
        <f>VLOOKUP(Table1[[#This Row],[topic_id]],'All Topics Data'!$A$2:$I$1243,8,FALSE)</f>
        <v>40407.712500000001</v>
      </c>
      <c r="N2759" s="7">
        <f>Table1[[#This Row],[Hui Reply?]]*(Table1[[#This Row],[post_time]]-Table1[[#This Row],[timestamp of previous reply]])</f>
        <v>0.13596064814191777</v>
      </c>
      <c r="O2759" s="3">
        <f>O2758+Table1[[#This Row],[Hui Reply?]]</f>
        <v>681</v>
      </c>
      <c r="P2759" s="19">
        <f>INT(Table1[[#This Row],[post_time]])</f>
        <v>40409</v>
      </c>
      <c r="Q2759" s="3" t="str">
        <f>IF(Table1[[#This Row],[Hui Reply?]],VLOOKUP(Table1[[#This Row],[topic_id]],'All Topics Data'!$A$2:$E$1243,5,FALSE),0)</f>
        <v>jyanguela</v>
      </c>
      <c r="R2759" s="8">
        <f>Table1[[#This Row],[post_time]]+8/24</f>
        <v>40410.331018518518</v>
      </c>
      <c r="S2759" s="3">
        <f>IF(Table1[[#This Row],[post_position]]=1,0,SUMIFS($F$2:F2759,$H$2:H2759,Table1[[#This Row],[post_position]]-1,$C$2:C2759,Table1[[#This Row],[topic_id]]))</f>
        <v>40409.861724537041</v>
      </c>
    </row>
    <row r="2760" spans="1:19" x14ac:dyDescent="0.25">
      <c r="A2760" s="7">
        <v>2795</v>
      </c>
      <c r="B2760" s="7">
        <v>1</v>
      </c>
      <c r="C2760" s="7">
        <v>710</v>
      </c>
      <c r="D2760" s="7">
        <v>1</v>
      </c>
      <c r="E2760" s="2"/>
      <c r="F2760" s="8">
        <v>40410.077453703707</v>
      </c>
      <c r="G2760" s="7">
        <v>0</v>
      </c>
      <c r="H2760" s="7">
        <v>2</v>
      </c>
      <c r="I2760" s="7" t="b">
        <f t="shared" si="129"/>
        <v>0</v>
      </c>
      <c r="J2760" s="7" t="b">
        <f t="shared" si="130"/>
        <v>1</v>
      </c>
      <c r="K2760" s="7">
        <f t="shared" si="131"/>
        <v>0</v>
      </c>
      <c r="L2760" s="7">
        <f>WEEKDAY(Table1[[#This Row],[post_time]])</f>
        <v>6</v>
      </c>
      <c r="M2760" s="7">
        <f>VLOOKUP(Table1[[#This Row],[topic_id]],'All Topics Data'!$A$2:$I$1243,8,FALSE)</f>
        <v>40409.800000000003</v>
      </c>
      <c r="N2760" s="7">
        <f>Table1[[#This Row],[Hui Reply?]]*(Table1[[#This Row],[post_time]]-Table1[[#This Row],[timestamp of previous reply]])</f>
        <v>0</v>
      </c>
      <c r="O2760" s="3">
        <f>O2759+Table1[[#This Row],[Hui Reply?]]</f>
        <v>681</v>
      </c>
      <c r="P2760" s="19">
        <f>INT(Table1[[#This Row],[post_time]])</f>
        <v>40410</v>
      </c>
      <c r="Q2760" s="3">
        <f>IF(Table1[[#This Row],[Hui Reply?]],VLOOKUP(Table1[[#This Row],[topic_id]],'All Topics Data'!$A$2:$E$1243,5,FALSE),0)</f>
        <v>0</v>
      </c>
      <c r="R2760" s="8">
        <f>Table1[[#This Row],[post_time]]+8/24</f>
        <v>40410.410787037043</v>
      </c>
      <c r="S2760" s="3">
        <f>IF(Table1[[#This Row],[post_position]]=1,0,SUMIFS($F$2:F2760,$H$2:H2760,Table1[[#This Row],[post_position]]-1,$C$2:C2760,Table1[[#This Row],[topic_id]]))</f>
        <v>40409.800451388888</v>
      </c>
    </row>
    <row r="2761" spans="1:19" x14ac:dyDescent="0.25">
      <c r="A2761" s="7">
        <v>2796</v>
      </c>
      <c r="B2761" s="7">
        <v>1</v>
      </c>
      <c r="C2761" s="7">
        <v>664</v>
      </c>
      <c r="D2761" s="7">
        <v>5408</v>
      </c>
      <c r="F2761" s="8">
        <v>40410.169722222221</v>
      </c>
      <c r="G2761" s="7">
        <v>0</v>
      </c>
      <c r="H2761" s="7">
        <v>8</v>
      </c>
      <c r="I2761" s="7" t="b">
        <f t="shared" si="129"/>
        <v>0</v>
      </c>
      <c r="J2761" s="7" t="b">
        <f t="shared" si="130"/>
        <v>1</v>
      </c>
      <c r="K2761" s="7">
        <f t="shared" si="131"/>
        <v>0</v>
      </c>
      <c r="L2761" s="7">
        <f>WEEKDAY(Table1[[#This Row],[post_time]])</f>
        <v>6</v>
      </c>
      <c r="M2761" s="7">
        <f>VLOOKUP(Table1[[#This Row],[topic_id]],'All Topics Data'!$A$2:$I$1243,8,FALSE)</f>
        <v>40394.57916666667</v>
      </c>
      <c r="N2761" s="7">
        <f>Table1[[#This Row],[Hui Reply?]]*(Table1[[#This Row],[post_time]]-Table1[[#This Row],[timestamp of previous reply]])</f>
        <v>0</v>
      </c>
      <c r="O2761" s="3">
        <f>O2760+Table1[[#This Row],[Hui Reply?]]</f>
        <v>681</v>
      </c>
      <c r="P2761" s="19">
        <f>INT(Table1[[#This Row],[post_time]])</f>
        <v>40410</v>
      </c>
      <c r="Q2761" s="3">
        <f>IF(Table1[[#This Row],[Hui Reply?]],VLOOKUP(Table1[[#This Row],[topic_id]],'All Topics Data'!$A$2:$E$1243,5,FALSE),0)</f>
        <v>0</v>
      </c>
      <c r="R2761" s="8">
        <f>Table1[[#This Row],[post_time]]+8/24</f>
        <v>40410.503055555557</v>
      </c>
      <c r="S2761" s="3">
        <f>IF(Table1[[#This Row],[post_position]]=1,0,SUMIFS($F$2:F2761,$H$2:H2761,Table1[[#This Row],[post_position]]-1,$C$2:C2761,Table1[[#This Row],[topic_id]]))</f>
        <v>40409.864999999998</v>
      </c>
    </row>
    <row r="2762" spans="1:19" x14ac:dyDescent="0.25">
      <c r="A2762" s="7">
        <v>2797</v>
      </c>
      <c r="B2762" s="7">
        <v>1</v>
      </c>
      <c r="C2762" s="7">
        <v>711</v>
      </c>
      <c r="D2762" s="7">
        <v>6668</v>
      </c>
      <c r="F2762" s="8">
        <v>40410.293993055559</v>
      </c>
      <c r="G2762" s="7">
        <v>0</v>
      </c>
      <c r="H2762" s="7">
        <v>1</v>
      </c>
      <c r="I2762" s="7" t="b">
        <f t="shared" si="129"/>
        <v>0</v>
      </c>
      <c r="J2762" s="7" t="b">
        <f t="shared" si="130"/>
        <v>0</v>
      </c>
      <c r="K2762" s="7">
        <f t="shared" si="131"/>
        <v>0</v>
      </c>
      <c r="L2762" s="7">
        <f>WEEKDAY(Table1[[#This Row],[post_time]])</f>
        <v>6</v>
      </c>
      <c r="M2762" s="7">
        <f>VLOOKUP(Table1[[#This Row],[topic_id]],'All Topics Data'!$A$2:$I$1243,8,FALSE)</f>
        <v>40410.293749999997</v>
      </c>
      <c r="N2762" s="7">
        <f>Table1[[#This Row],[Hui Reply?]]*(Table1[[#This Row],[post_time]]-Table1[[#This Row],[timestamp of previous reply]])</f>
        <v>0</v>
      </c>
      <c r="O2762" s="3">
        <f>O2761+Table1[[#This Row],[Hui Reply?]]</f>
        <v>681</v>
      </c>
      <c r="P2762" s="19">
        <f>INT(Table1[[#This Row],[post_time]])</f>
        <v>40410</v>
      </c>
      <c r="Q2762" s="3">
        <f>IF(Table1[[#This Row],[Hui Reply?]],VLOOKUP(Table1[[#This Row],[topic_id]],'All Topics Data'!$A$2:$E$1243,5,FALSE),0)</f>
        <v>0</v>
      </c>
      <c r="R2762" s="8">
        <f>Table1[[#This Row],[post_time]]+8/24</f>
        <v>40410.627326388894</v>
      </c>
      <c r="S2762" s="3">
        <f>IF(Table1[[#This Row],[post_position]]=1,0,SUMIFS($F$2:F2762,$H$2:H2762,Table1[[#This Row],[post_position]]-1,$C$2:C2762,Table1[[#This Row],[topic_id]]))</f>
        <v>0</v>
      </c>
    </row>
    <row r="2763" spans="1:19" x14ac:dyDescent="0.25">
      <c r="A2763" s="7">
        <v>2798</v>
      </c>
      <c r="B2763" s="7">
        <v>1</v>
      </c>
      <c r="C2763" s="7">
        <v>701</v>
      </c>
      <c r="D2763" s="7">
        <v>6653</v>
      </c>
      <c r="E2763" s="2"/>
      <c r="F2763" s="8">
        <v>40410.383668981478</v>
      </c>
      <c r="G2763" s="7">
        <v>0</v>
      </c>
      <c r="H2763" s="7">
        <v>5</v>
      </c>
      <c r="I2763" s="7" t="b">
        <f t="shared" si="129"/>
        <v>0</v>
      </c>
      <c r="J2763" s="7" t="b">
        <f t="shared" si="130"/>
        <v>1</v>
      </c>
      <c r="K2763" s="7">
        <f t="shared" si="131"/>
        <v>0</v>
      </c>
      <c r="L2763" s="7">
        <f>WEEKDAY(Table1[[#This Row],[post_time]])</f>
        <v>6</v>
      </c>
      <c r="M2763" s="7">
        <f>VLOOKUP(Table1[[#This Row],[topic_id]],'All Topics Data'!$A$2:$I$1243,8,FALSE)</f>
        <v>40408.259722222225</v>
      </c>
      <c r="N2763" s="7">
        <f>Table1[[#This Row],[Hui Reply?]]*(Table1[[#This Row],[post_time]]-Table1[[#This Row],[timestamp of previous reply]])</f>
        <v>0</v>
      </c>
      <c r="O2763" s="3">
        <f>O2762+Table1[[#This Row],[Hui Reply?]]</f>
        <v>681</v>
      </c>
      <c r="P2763" s="19">
        <f>INT(Table1[[#This Row],[post_time]])</f>
        <v>40410</v>
      </c>
      <c r="Q2763" s="3">
        <f>IF(Table1[[#This Row],[Hui Reply?]],VLOOKUP(Table1[[#This Row],[topic_id]],'All Topics Data'!$A$2:$E$1243,5,FALSE),0)</f>
        <v>0</v>
      </c>
      <c r="R2763" s="8">
        <f>Table1[[#This Row],[post_time]]+8/24</f>
        <v>40410.717002314814</v>
      </c>
      <c r="S2763" s="3">
        <f>IF(Table1[[#This Row],[post_position]]=1,0,SUMIFS($F$2:F2763,$H$2:H2763,Table1[[#This Row],[post_position]]-1,$C$2:C2763,Table1[[#This Row],[topic_id]]))</f>
        <v>40408.503009259257</v>
      </c>
    </row>
    <row r="2764" spans="1:19" x14ac:dyDescent="0.25">
      <c r="A2764" s="7">
        <v>2799</v>
      </c>
      <c r="B2764" s="7">
        <v>1</v>
      </c>
      <c r="C2764" s="7">
        <v>701</v>
      </c>
      <c r="D2764" s="7">
        <v>24</v>
      </c>
      <c r="F2764" s="8">
        <v>40410.430150462962</v>
      </c>
      <c r="G2764" s="7">
        <v>0</v>
      </c>
      <c r="H2764" s="7">
        <v>6</v>
      </c>
      <c r="I2764" s="7" t="b">
        <f t="shared" si="129"/>
        <v>1</v>
      </c>
      <c r="J2764" s="7" t="b">
        <f t="shared" si="130"/>
        <v>1</v>
      </c>
      <c r="K2764" s="7">
        <f t="shared" si="131"/>
        <v>1</v>
      </c>
      <c r="L2764" s="7">
        <f>WEEKDAY(Table1[[#This Row],[post_time]])</f>
        <v>6</v>
      </c>
      <c r="M2764" s="7">
        <f>VLOOKUP(Table1[[#This Row],[topic_id]],'All Topics Data'!$A$2:$I$1243,8,FALSE)</f>
        <v>40408.259722222225</v>
      </c>
      <c r="N2764" s="7">
        <f>Table1[[#This Row],[Hui Reply?]]*(Table1[[#This Row],[post_time]]-Table1[[#This Row],[timestamp of previous reply]])</f>
        <v>4.6481481484079268E-2</v>
      </c>
      <c r="O2764" s="3">
        <f>O2763+Table1[[#This Row],[Hui Reply?]]</f>
        <v>682</v>
      </c>
      <c r="P2764" s="19">
        <f>INT(Table1[[#This Row],[post_time]])</f>
        <v>40410</v>
      </c>
      <c r="Q2764" s="3" t="str">
        <f>IF(Table1[[#This Row],[Hui Reply?]],VLOOKUP(Table1[[#This Row],[topic_id]],'All Topics Data'!$A$2:$E$1243,5,FALSE),0)</f>
        <v>djayv8</v>
      </c>
      <c r="R2764" s="8">
        <f>Table1[[#This Row],[post_time]]+8/24</f>
        <v>40410.763483796298</v>
      </c>
      <c r="S2764" s="3">
        <f>IF(Table1[[#This Row],[post_position]]=1,0,SUMIFS($F$2:F2764,$H$2:H2764,Table1[[#This Row],[post_position]]-1,$C$2:C2764,Table1[[#This Row],[topic_id]]))</f>
        <v>40410.383668981478</v>
      </c>
    </row>
    <row r="2765" spans="1:19" x14ac:dyDescent="0.25">
      <c r="A2765" s="7">
        <v>2800</v>
      </c>
      <c r="B2765" s="7">
        <v>1</v>
      </c>
      <c r="C2765" s="7">
        <v>704</v>
      </c>
      <c r="D2765" s="7">
        <v>24</v>
      </c>
      <c r="F2765" s="8">
        <v>40410.432199074072</v>
      </c>
      <c r="G2765" s="7">
        <v>0</v>
      </c>
      <c r="H2765" s="7">
        <v>5</v>
      </c>
      <c r="I2765" s="7" t="b">
        <f t="shared" si="129"/>
        <v>1</v>
      </c>
      <c r="J2765" s="7" t="b">
        <f t="shared" si="130"/>
        <v>1</v>
      </c>
      <c r="K2765" s="7">
        <f t="shared" si="131"/>
        <v>1</v>
      </c>
      <c r="L2765" s="7">
        <f>WEEKDAY(Table1[[#This Row],[post_time]])</f>
        <v>6</v>
      </c>
      <c r="M2765" s="7">
        <f>VLOOKUP(Table1[[#This Row],[topic_id]],'All Topics Data'!$A$2:$I$1243,8,FALSE)</f>
        <v>40408.62777777778</v>
      </c>
      <c r="N2765" s="7">
        <f>Table1[[#This Row],[Hui Reply?]]*(Table1[[#This Row],[post_time]]-Table1[[#This Row],[timestamp of previous reply]])</f>
        <v>1.0750347222201526</v>
      </c>
      <c r="O2765" s="3">
        <f>O2764+Table1[[#This Row],[Hui Reply?]]</f>
        <v>683</v>
      </c>
      <c r="P2765" s="19">
        <f>INT(Table1[[#This Row],[post_time]])</f>
        <v>40410</v>
      </c>
      <c r="Q2765" s="3" t="str">
        <f>IF(Table1[[#This Row],[Hui Reply?]],VLOOKUP(Table1[[#This Row],[topic_id]],'All Topics Data'!$A$2:$E$1243,5,FALSE),0)</f>
        <v>NeverHappyMike</v>
      </c>
      <c r="R2765" s="8">
        <f>Table1[[#This Row],[post_time]]+8/24</f>
        <v>40410.765532407408</v>
      </c>
      <c r="S2765" s="3">
        <f>IF(Table1[[#This Row],[post_position]]=1,0,SUMIFS($F$2:F2765,$H$2:H2765,Table1[[#This Row],[post_position]]-1,$C$2:C2765,Table1[[#This Row],[topic_id]]))</f>
        <v>40409.357164351852</v>
      </c>
    </row>
    <row r="2766" spans="1:19" x14ac:dyDescent="0.25">
      <c r="A2766" s="7">
        <v>2801</v>
      </c>
      <c r="B2766" s="7">
        <v>1</v>
      </c>
      <c r="C2766" s="7">
        <v>701</v>
      </c>
      <c r="D2766" s="7">
        <v>6653</v>
      </c>
      <c r="E2766" s="2"/>
      <c r="F2766" s="8">
        <v>40410.460069444445</v>
      </c>
      <c r="G2766" s="7">
        <v>0</v>
      </c>
      <c r="H2766" s="7">
        <v>7</v>
      </c>
      <c r="I2766" s="7" t="b">
        <f t="shared" si="129"/>
        <v>0</v>
      </c>
      <c r="J2766" s="7" t="b">
        <f t="shared" si="130"/>
        <v>1</v>
      </c>
      <c r="K2766" s="7">
        <f t="shared" si="131"/>
        <v>0</v>
      </c>
      <c r="L2766" s="7">
        <f>WEEKDAY(Table1[[#This Row],[post_time]])</f>
        <v>6</v>
      </c>
      <c r="M2766" s="7">
        <f>VLOOKUP(Table1[[#This Row],[topic_id]],'All Topics Data'!$A$2:$I$1243,8,FALSE)</f>
        <v>40408.259722222225</v>
      </c>
      <c r="N2766" s="7">
        <f>Table1[[#This Row],[Hui Reply?]]*(Table1[[#This Row],[post_time]]-Table1[[#This Row],[timestamp of previous reply]])</f>
        <v>0</v>
      </c>
      <c r="O2766" s="3">
        <f>O2765+Table1[[#This Row],[Hui Reply?]]</f>
        <v>683</v>
      </c>
      <c r="P2766" s="19">
        <f>INT(Table1[[#This Row],[post_time]])</f>
        <v>40410</v>
      </c>
      <c r="Q2766" s="3">
        <f>IF(Table1[[#This Row],[Hui Reply?]],VLOOKUP(Table1[[#This Row],[topic_id]],'All Topics Data'!$A$2:$E$1243,5,FALSE),0)</f>
        <v>0</v>
      </c>
      <c r="R2766" s="8">
        <f>Table1[[#This Row],[post_time]]+8/24</f>
        <v>40410.793402777781</v>
      </c>
      <c r="S2766" s="3">
        <f>IF(Table1[[#This Row],[post_position]]=1,0,SUMIFS($F$2:F2766,$H$2:H2766,Table1[[#This Row],[post_position]]-1,$C$2:C2766,Table1[[#This Row],[topic_id]]))</f>
        <v>40410.430150462962</v>
      </c>
    </row>
    <row r="2767" spans="1:19" x14ac:dyDescent="0.25">
      <c r="A2767" s="7">
        <v>2802</v>
      </c>
      <c r="B2767" s="7">
        <v>1</v>
      </c>
      <c r="C2767" s="7">
        <v>701</v>
      </c>
      <c r="D2767" s="7">
        <v>6653</v>
      </c>
      <c r="F2767" s="8">
        <v>40410.465127314812</v>
      </c>
      <c r="G2767" s="7">
        <v>0</v>
      </c>
      <c r="H2767" s="7">
        <v>8</v>
      </c>
      <c r="I2767" s="7" t="b">
        <f t="shared" si="129"/>
        <v>0</v>
      </c>
      <c r="J2767" s="7" t="b">
        <f t="shared" si="130"/>
        <v>1</v>
      </c>
      <c r="K2767" s="7">
        <f t="shared" si="131"/>
        <v>0</v>
      </c>
      <c r="L2767" s="7">
        <f>WEEKDAY(Table1[[#This Row],[post_time]])</f>
        <v>6</v>
      </c>
      <c r="M2767" s="7">
        <f>VLOOKUP(Table1[[#This Row],[topic_id]],'All Topics Data'!$A$2:$I$1243,8,FALSE)</f>
        <v>40408.259722222225</v>
      </c>
      <c r="N2767" s="7">
        <f>Table1[[#This Row],[Hui Reply?]]*(Table1[[#This Row],[post_time]]-Table1[[#This Row],[timestamp of previous reply]])</f>
        <v>0</v>
      </c>
      <c r="O2767" s="3">
        <f>O2766+Table1[[#This Row],[Hui Reply?]]</f>
        <v>683</v>
      </c>
      <c r="P2767" s="19">
        <f>INT(Table1[[#This Row],[post_time]])</f>
        <v>40410</v>
      </c>
      <c r="Q2767" s="3">
        <f>IF(Table1[[#This Row],[Hui Reply?]],VLOOKUP(Table1[[#This Row],[topic_id]],'All Topics Data'!$A$2:$E$1243,5,FALSE),0)</f>
        <v>0</v>
      </c>
      <c r="R2767" s="8">
        <f>Table1[[#This Row],[post_time]]+8/24</f>
        <v>40410.798460648148</v>
      </c>
      <c r="S2767" s="3">
        <f>IF(Table1[[#This Row],[post_position]]=1,0,SUMIFS($F$2:F2767,$H$2:H2767,Table1[[#This Row],[post_position]]-1,$C$2:C2767,Table1[[#This Row],[topic_id]]))</f>
        <v>40410.460069444445</v>
      </c>
    </row>
    <row r="2768" spans="1:19" x14ac:dyDescent="0.25">
      <c r="A2768" s="7">
        <v>2803</v>
      </c>
      <c r="B2768" s="7">
        <v>1</v>
      </c>
      <c r="C2768" s="7">
        <v>711</v>
      </c>
      <c r="D2768" s="7">
        <v>2865</v>
      </c>
      <c r="F2768" s="8">
        <v>40410.466365740744</v>
      </c>
      <c r="G2768" s="7">
        <v>0</v>
      </c>
      <c r="H2768" s="7">
        <v>2</v>
      </c>
      <c r="I2768" s="7" t="b">
        <f t="shared" si="129"/>
        <v>0</v>
      </c>
      <c r="J2768" s="7" t="b">
        <f t="shared" si="130"/>
        <v>1</v>
      </c>
      <c r="K2768" s="7">
        <f t="shared" si="131"/>
        <v>0</v>
      </c>
      <c r="L2768" s="7">
        <f>WEEKDAY(Table1[[#This Row],[post_time]])</f>
        <v>6</v>
      </c>
      <c r="M2768" s="7">
        <f>VLOOKUP(Table1[[#This Row],[topic_id]],'All Topics Data'!$A$2:$I$1243,8,FALSE)</f>
        <v>40410.293749999997</v>
      </c>
      <c r="N2768" s="7">
        <f>Table1[[#This Row],[Hui Reply?]]*(Table1[[#This Row],[post_time]]-Table1[[#This Row],[timestamp of previous reply]])</f>
        <v>0</v>
      </c>
      <c r="O2768" s="3">
        <f>O2767+Table1[[#This Row],[Hui Reply?]]</f>
        <v>683</v>
      </c>
      <c r="P2768" s="19">
        <f>INT(Table1[[#This Row],[post_time]])</f>
        <v>40410</v>
      </c>
      <c r="Q2768" s="3">
        <f>IF(Table1[[#This Row],[Hui Reply?]],VLOOKUP(Table1[[#This Row],[topic_id]],'All Topics Data'!$A$2:$E$1243,5,FALSE),0)</f>
        <v>0</v>
      </c>
      <c r="R2768" s="8">
        <f>Table1[[#This Row],[post_time]]+8/24</f>
        <v>40410.799699074079</v>
      </c>
      <c r="S2768" s="3">
        <f>IF(Table1[[#This Row],[post_position]]=1,0,SUMIFS($F$2:F2768,$H$2:H2768,Table1[[#This Row],[post_position]]-1,$C$2:C2768,Table1[[#This Row],[topic_id]]))</f>
        <v>40410.293993055559</v>
      </c>
    </row>
    <row r="2769" spans="1:19" x14ac:dyDescent="0.25">
      <c r="A2769" s="7">
        <v>2804</v>
      </c>
      <c r="B2769" s="7">
        <v>1</v>
      </c>
      <c r="C2769" s="7">
        <v>701</v>
      </c>
      <c r="D2769" s="7">
        <v>24</v>
      </c>
      <c r="F2769" s="8">
        <v>40410.472673611112</v>
      </c>
      <c r="G2769" s="7">
        <v>0</v>
      </c>
      <c r="H2769" s="7">
        <v>9</v>
      </c>
      <c r="I2769" s="7" t="b">
        <f t="shared" si="129"/>
        <v>1</v>
      </c>
      <c r="J2769" s="7" t="b">
        <f t="shared" si="130"/>
        <v>1</v>
      </c>
      <c r="K2769" s="7">
        <f t="shared" si="131"/>
        <v>1</v>
      </c>
      <c r="L2769" s="7">
        <f>WEEKDAY(Table1[[#This Row],[post_time]])</f>
        <v>6</v>
      </c>
      <c r="M2769" s="7">
        <f>VLOOKUP(Table1[[#This Row],[topic_id]],'All Topics Data'!$A$2:$I$1243,8,FALSE)</f>
        <v>40408.259722222225</v>
      </c>
      <c r="N2769" s="7">
        <f>Table1[[#This Row],[Hui Reply?]]*(Table1[[#This Row],[post_time]]-Table1[[#This Row],[timestamp of previous reply]])</f>
        <v>7.5462962995516136E-3</v>
      </c>
      <c r="O2769" s="3">
        <f>O2768+Table1[[#This Row],[Hui Reply?]]</f>
        <v>684</v>
      </c>
      <c r="P2769" s="19">
        <f>INT(Table1[[#This Row],[post_time]])</f>
        <v>40410</v>
      </c>
      <c r="Q2769" s="3" t="str">
        <f>IF(Table1[[#This Row],[Hui Reply?]],VLOOKUP(Table1[[#This Row],[topic_id]],'All Topics Data'!$A$2:$E$1243,5,FALSE),0)</f>
        <v>djayv8</v>
      </c>
      <c r="R2769" s="8">
        <f>Table1[[#This Row],[post_time]]+8/24</f>
        <v>40410.806006944447</v>
      </c>
      <c r="S2769" s="3">
        <f>IF(Table1[[#This Row],[post_position]]=1,0,SUMIFS($F$2:F2769,$H$2:H2769,Table1[[#This Row],[post_position]]-1,$C$2:C2769,Table1[[#This Row],[topic_id]]))</f>
        <v>40410.465127314812</v>
      </c>
    </row>
    <row r="2770" spans="1:19" x14ac:dyDescent="0.25">
      <c r="A2770" s="7">
        <v>2805</v>
      </c>
      <c r="B2770" s="7">
        <v>1</v>
      </c>
      <c r="C2770" s="7">
        <v>712</v>
      </c>
      <c r="D2770" s="7">
        <v>6669</v>
      </c>
      <c r="E2770" s="2"/>
      <c r="F2770" s="8">
        <v>40410.487754629627</v>
      </c>
      <c r="G2770" s="7">
        <v>0</v>
      </c>
      <c r="H2770" s="7">
        <v>1</v>
      </c>
      <c r="I2770" s="7" t="b">
        <f t="shared" si="129"/>
        <v>0</v>
      </c>
      <c r="J2770" s="7" t="b">
        <f t="shared" si="130"/>
        <v>0</v>
      </c>
      <c r="K2770" s="7">
        <f t="shared" si="131"/>
        <v>0</v>
      </c>
      <c r="L2770" s="7">
        <f>WEEKDAY(Table1[[#This Row],[post_time]])</f>
        <v>6</v>
      </c>
      <c r="M2770" s="7">
        <f>VLOOKUP(Table1[[#This Row],[topic_id]],'All Topics Data'!$A$2:$I$1243,8,FALSE)</f>
        <v>40410.487500000003</v>
      </c>
      <c r="N2770" s="7">
        <f>Table1[[#This Row],[Hui Reply?]]*(Table1[[#This Row],[post_time]]-Table1[[#This Row],[timestamp of previous reply]])</f>
        <v>0</v>
      </c>
      <c r="O2770" s="3">
        <f>O2769+Table1[[#This Row],[Hui Reply?]]</f>
        <v>684</v>
      </c>
      <c r="P2770" s="19">
        <f>INT(Table1[[#This Row],[post_time]])</f>
        <v>40410</v>
      </c>
      <c r="Q2770" s="3">
        <f>IF(Table1[[#This Row],[Hui Reply?]],VLOOKUP(Table1[[#This Row],[topic_id]],'All Topics Data'!$A$2:$E$1243,5,FALSE),0)</f>
        <v>0</v>
      </c>
      <c r="R2770" s="8">
        <f>Table1[[#This Row],[post_time]]+8/24</f>
        <v>40410.821087962962</v>
      </c>
      <c r="S2770" s="3">
        <f>IF(Table1[[#This Row],[post_position]]=1,0,SUMIFS($F$2:F2770,$H$2:H2770,Table1[[#This Row],[post_position]]-1,$C$2:C2770,Table1[[#This Row],[topic_id]]))</f>
        <v>0</v>
      </c>
    </row>
    <row r="2771" spans="1:19" x14ac:dyDescent="0.25">
      <c r="A2771" s="7">
        <v>2806</v>
      </c>
      <c r="B2771" s="7">
        <v>1</v>
      </c>
      <c r="C2771" s="7">
        <v>713</v>
      </c>
      <c r="D2771" s="7">
        <v>1573</v>
      </c>
      <c r="E2771" s="2"/>
      <c r="F2771" s="8">
        <v>40410.598865740743</v>
      </c>
      <c r="G2771" s="7">
        <v>0</v>
      </c>
      <c r="H2771" s="7">
        <v>1</v>
      </c>
      <c r="I2771" s="7" t="b">
        <f t="shared" si="129"/>
        <v>0</v>
      </c>
      <c r="J2771" s="7" t="b">
        <f t="shared" si="130"/>
        <v>0</v>
      </c>
      <c r="K2771" s="7">
        <f t="shared" si="131"/>
        <v>0</v>
      </c>
      <c r="L2771" s="7">
        <f>WEEKDAY(Table1[[#This Row],[post_time]])</f>
        <v>6</v>
      </c>
      <c r="M2771" s="7">
        <f>VLOOKUP(Table1[[#This Row],[topic_id]],'All Topics Data'!$A$2:$I$1243,8,FALSE)</f>
        <v>40410.598611111112</v>
      </c>
      <c r="N2771" s="7">
        <f>Table1[[#This Row],[Hui Reply?]]*(Table1[[#This Row],[post_time]]-Table1[[#This Row],[timestamp of previous reply]])</f>
        <v>0</v>
      </c>
      <c r="O2771" s="3">
        <f>O2770+Table1[[#This Row],[Hui Reply?]]</f>
        <v>684</v>
      </c>
      <c r="P2771" s="19">
        <f>INT(Table1[[#This Row],[post_time]])</f>
        <v>40410</v>
      </c>
      <c r="Q2771" s="3">
        <f>IF(Table1[[#This Row],[Hui Reply?]],VLOOKUP(Table1[[#This Row],[topic_id]],'All Topics Data'!$A$2:$E$1243,5,FALSE),0)</f>
        <v>0</v>
      </c>
      <c r="R2771" s="8">
        <f>Table1[[#This Row],[post_time]]+8/24</f>
        <v>40410.932199074079</v>
      </c>
      <c r="S2771" s="3">
        <f>IF(Table1[[#This Row],[post_position]]=1,0,SUMIFS($F$2:F2771,$H$2:H2771,Table1[[#This Row],[post_position]]-1,$C$2:C2771,Table1[[#This Row],[topic_id]]))</f>
        <v>0</v>
      </c>
    </row>
    <row r="2772" spans="1:19" x14ac:dyDescent="0.25">
      <c r="A2772" s="7">
        <v>2807</v>
      </c>
      <c r="B2772" s="7">
        <v>1</v>
      </c>
      <c r="C2772" s="7">
        <v>704</v>
      </c>
      <c r="D2772" s="7">
        <v>6670</v>
      </c>
      <c r="E2772" s="2"/>
      <c r="F2772" s="8">
        <v>40410.961608796293</v>
      </c>
      <c r="G2772" s="7">
        <v>0</v>
      </c>
      <c r="H2772" s="7">
        <v>6</v>
      </c>
      <c r="I2772" s="7" t="b">
        <f t="shared" si="129"/>
        <v>0</v>
      </c>
      <c r="J2772" s="7" t="b">
        <f t="shared" si="130"/>
        <v>1</v>
      </c>
      <c r="K2772" s="7">
        <f t="shared" si="131"/>
        <v>0</v>
      </c>
      <c r="L2772" s="7">
        <f>WEEKDAY(Table1[[#This Row],[post_time]])</f>
        <v>6</v>
      </c>
      <c r="M2772" s="7">
        <f>VLOOKUP(Table1[[#This Row],[topic_id]],'All Topics Data'!$A$2:$I$1243,8,FALSE)</f>
        <v>40408.62777777778</v>
      </c>
      <c r="N2772" s="7">
        <f>Table1[[#This Row],[Hui Reply?]]*(Table1[[#This Row],[post_time]]-Table1[[#This Row],[timestamp of previous reply]])</f>
        <v>0</v>
      </c>
      <c r="O2772" s="3">
        <f>O2771+Table1[[#This Row],[Hui Reply?]]</f>
        <v>684</v>
      </c>
      <c r="P2772" s="19">
        <f>INT(Table1[[#This Row],[post_time]])</f>
        <v>40410</v>
      </c>
      <c r="Q2772" s="3">
        <f>IF(Table1[[#This Row],[Hui Reply?]],VLOOKUP(Table1[[#This Row],[topic_id]],'All Topics Data'!$A$2:$E$1243,5,FALSE),0)</f>
        <v>0</v>
      </c>
      <c r="R2772" s="8">
        <f>Table1[[#This Row],[post_time]]+8/24</f>
        <v>40411.294942129629</v>
      </c>
      <c r="S2772" s="3">
        <f>IF(Table1[[#This Row],[post_position]]=1,0,SUMIFS($F$2:F2772,$H$2:H2772,Table1[[#This Row],[post_position]]-1,$C$2:C2772,Table1[[#This Row],[topic_id]]))</f>
        <v>40410.432199074072</v>
      </c>
    </row>
    <row r="2773" spans="1:19" x14ac:dyDescent="0.25">
      <c r="A2773" s="7">
        <v>2808</v>
      </c>
      <c r="B2773" s="7">
        <v>1</v>
      </c>
      <c r="C2773" s="7">
        <v>713</v>
      </c>
      <c r="D2773" s="7">
        <v>24</v>
      </c>
      <c r="E2773" s="2"/>
      <c r="F2773" s="8">
        <v>40411.303020833337</v>
      </c>
      <c r="G2773" s="7">
        <v>0</v>
      </c>
      <c r="H2773" s="7">
        <v>2</v>
      </c>
      <c r="I2773" s="7" t="b">
        <f t="shared" si="129"/>
        <v>1</v>
      </c>
      <c r="J2773" s="7" t="b">
        <f t="shared" si="130"/>
        <v>1</v>
      </c>
      <c r="K2773" s="7">
        <f t="shared" si="131"/>
        <v>1</v>
      </c>
      <c r="L2773" s="7">
        <f>WEEKDAY(Table1[[#This Row],[post_time]])</f>
        <v>7</v>
      </c>
      <c r="M2773" s="7">
        <f>VLOOKUP(Table1[[#This Row],[topic_id]],'All Topics Data'!$A$2:$I$1243,8,FALSE)</f>
        <v>40410.598611111112</v>
      </c>
      <c r="N2773" s="7">
        <f>Table1[[#This Row],[Hui Reply?]]*(Table1[[#This Row],[post_time]]-Table1[[#This Row],[timestamp of previous reply]])</f>
        <v>0.70415509259328246</v>
      </c>
      <c r="O2773" s="3">
        <f>O2772+Table1[[#This Row],[Hui Reply?]]</f>
        <v>685</v>
      </c>
      <c r="P2773" s="19">
        <f>INT(Table1[[#This Row],[post_time]])</f>
        <v>40411</v>
      </c>
      <c r="Q2773" s="3" t="str">
        <f>IF(Table1[[#This Row],[Hui Reply?]],VLOOKUP(Table1[[#This Row],[topic_id]],'All Topics Data'!$A$2:$E$1243,5,FALSE),0)</f>
        <v>Krinsom</v>
      </c>
      <c r="R2773" s="8">
        <f>Table1[[#This Row],[post_time]]+8/24</f>
        <v>40411.636354166672</v>
      </c>
      <c r="S2773" s="3">
        <f>IF(Table1[[#This Row],[post_position]]=1,0,SUMIFS($F$2:F2773,$H$2:H2773,Table1[[#This Row],[post_position]]-1,$C$2:C2773,Table1[[#This Row],[topic_id]]))</f>
        <v>40410.598865740743</v>
      </c>
    </row>
    <row r="2774" spans="1:19" x14ac:dyDescent="0.25">
      <c r="A2774" s="7">
        <v>2809</v>
      </c>
      <c r="B2774" s="7">
        <v>1</v>
      </c>
      <c r="C2774" s="7">
        <v>712</v>
      </c>
      <c r="D2774" s="7">
        <v>24</v>
      </c>
      <c r="F2774" s="8">
        <v>40411.318668981483</v>
      </c>
      <c r="G2774" s="7">
        <v>0</v>
      </c>
      <c r="H2774" s="7">
        <v>2</v>
      </c>
      <c r="I2774" s="7" t="b">
        <f t="shared" si="129"/>
        <v>1</v>
      </c>
      <c r="J2774" s="7" t="b">
        <f t="shared" si="130"/>
        <v>1</v>
      </c>
      <c r="K2774" s="7">
        <f t="shared" si="131"/>
        <v>1</v>
      </c>
      <c r="L2774" s="7">
        <f>WEEKDAY(Table1[[#This Row],[post_time]])</f>
        <v>7</v>
      </c>
      <c r="M2774" s="7">
        <f>VLOOKUP(Table1[[#This Row],[topic_id]],'All Topics Data'!$A$2:$I$1243,8,FALSE)</f>
        <v>40410.487500000003</v>
      </c>
      <c r="N2774" s="7">
        <f>Table1[[#This Row],[Hui Reply?]]*(Table1[[#This Row],[post_time]]-Table1[[#This Row],[timestamp of previous reply]])</f>
        <v>0.830914351856336</v>
      </c>
      <c r="O2774" s="3">
        <f>O2773+Table1[[#This Row],[Hui Reply?]]</f>
        <v>686</v>
      </c>
      <c r="P2774" s="19">
        <f>INT(Table1[[#This Row],[post_time]])</f>
        <v>40411</v>
      </c>
      <c r="Q2774" s="3" t="str">
        <f>IF(Table1[[#This Row],[Hui Reply?]],VLOOKUP(Table1[[#This Row],[topic_id]],'All Topics Data'!$A$2:$E$1243,5,FALSE),0)</f>
        <v>Dyson</v>
      </c>
      <c r="R2774" s="8">
        <f>Table1[[#This Row],[post_time]]+8/24</f>
        <v>40411.652002314819</v>
      </c>
      <c r="S2774" s="3">
        <f>IF(Table1[[#This Row],[post_position]]=1,0,SUMIFS($F$2:F2774,$H$2:H2774,Table1[[#This Row],[post_position]]-1,$C$2:C2774,Table1[[#This Row],[topic_id]]))</f>
        <v>40410.487754629627</v>
      </c>
    </row>
    <row r="2775" spans="1:19" x14ac:dyDescent="0.25">
      <c r="A2775" s="7">
        <v>2810</v>
      </c>
      <c r="B2775" s="7">
        <v>1</v>
      </c>
      <c r="C2775" s="7">
        <v>710</v>
      </c>
      <c r="D2775" s="7">
        <v>6667</v>
      </c>
      <c r="E2775" s="2"/>
      <c r="F2775" s="8">
        <v>40412.541504629633</v>
      </c>
      <c r="G2775" s="7">
        <v>0</v>
      </c>
      <c r="H2775" s="7">
        <v>3</v>
      </c>
      <c r="I2775" s="7" t="b">
        <f t="shared" si="129"/>
        <v>0</v>
      </c>
      <c r="J2775" s="7" t="b">
        <f t="shared" si="130"/>
        <v>1</v>
      </c>
      <c r="K2775" s="7">
        <f t="shared" si="131"/>
        <v>0</v>
      </c>
      <c r="L2775" s="7">
        <f>WEEKDAY(Table1[[#This Row],[post_time]])</f>
        <v>1</v>
      </c>
      <c r="M2775" s="7">
        <f>VLOOKUP(Table1[[#This Row],[topic_id]],'All Topics Data'!$A$2:$I$1243,8,FALSE)</f>
        <v>40409.800000000003</v>
      </c>
      <c r="N2775" s="7">
        <f>Table1[[#This Row],[Hui Reply?]]*(Table1[[#This Row],[post_time]]-Table1[[#This Row],[timestamp of previous reply]])</f>
        <v>0</v>
      </c>
      <c r="O2775" s="3">
        <f>O2774+Table1[[#This Row],[Hui Reply?]]</f>
        <v>686</v>
      </c>
      <c r="P2775" s="19">
        <f>INT(Table1[[#This Row],[post_time]])</f>
        <v>40412</v>
      </c>
      <c r="Q2775" s="3">
        <f>IF(Table1[[#This Row],[Hui Reply?]],VLOOKUP(Table1[[#This Row],[topic_id]],'All Topics Data'!$A$2:$E$1243,5,FALSE),0)</f>
        <v>0</v>
      </c>
      <c r="R2775" s="8">
        <f>Table1[[#This Row],[post_time]]+8/24</f>
        <v>40412.874837962969</v>
      </c>
      <c r="S2775" s="3">
        <f>IF(Table1[[#This Row],[post_position]]=1,0,SUMIFS($F$2:F2775,$H$2:H2775,Table1[[#This Row],[post_position]]-1,$C$2:C2775,Table1[[#This Row],[topic_id]]))</f>
        <v>40410.077453703707</v>
      </c>
    </row>
    <row r="2776" spans="1:19" x14ac:dyDescent="0.25">
      <c r="A2776" s="7">
        <v>2811</v>
      </c>
      <c r="B2776" s="7">
        <v>1</v>
      </c>
      <c r="C2776" s="7">
        <v>696</v>
      </c>
      <c r="D2776" s="7">
        <v>6658</v>
      </c>
      <c r="F2776" s="8">
        <v>40412.825486111113</v>
      </c>
      <c r="G2776" s="7">
        <v>0</v>
      </c>
      <c r="H2776" s="7">
        <v>5</v>
      </c>
      <c r="I2776" s="7" t="b">
        <f t="shared" si="129"/>
        <v>0</v>
      </c>
      <c r="J2776" s="7" t="b">
        <f t="shared" si="130"/>
        <v>1</v>
      </c>
      <c r="K2776" s="7">
        <f t="shared" si="131"/>
        <v>0</v>
      </c>
      <c r="L2776" s="7">
        <f>WEEKDAY(Table1[[#This Row],[post_time]])</f>
        <v>1</v>
      </c>
      <c r="M2776" s="7">
        <f>VLOOKUP(Table1[[#This Row],[topic_id]],'All Topics Data'!$A$2:$I$1243,8,FALSE)</f>
        <v>40407.712500000001</v>
      </c>
      <c r="N2776" s="7">
        <f>Table1[[#This Row],[Hui Reply?]]*(Table1[[#This Row],[post_time]]-Table1[[#This Row],[timestamp of previous reply]])</f>
        <v>0</v>
      </c>
      <c r="O2776" s="3">
        <f>O2775+Table1[[#This Row],[Hui Reply?]]</f>
        <v>686</v>
      </c>
      <c r="P2776" s="19">
        <f>INT(Table1[[#This Row],[post_time]])</f>
        <v>40412</v>
      </c>
      <c r="Q2776" s="3">
        <f>IF(Table1[[#This Row],[Hui Reply?]],VLOOKUP(Table1[[#This Row],[topic_id]],'All Topics Data'!$A$2:$E$1243,5,FALSE),0)</f>
        <v>0</v>
      </c>
      <c r="R2776" s="8">
        <f>Table1[[#This Row],[post_time]]+8/24</f>
        <v>40413.158819444448</v>
      </c>
      <c r="S2776" s="3">
        <f>IF(Table1[[#This Row],[post_position]]=1,0,SUMIFS($F$2:F2776,$H$2:H2776,Table1[[#This Row],[post_position]]-1,$C$2:C2776,Table1[[#This Row],[topic_id]]))</f>
        <v>40409.997685185182</v>
      </c>
    </row>
    <row r="2777" spans="1:19" x14ac:dyDescent="0.25">
      <c r="A2777" s="7">
        <v>2812</v>
      </c>
      <c r="B2777" s="7">
        <v>1</v>
      </c>
      <c r="C2777" s="7">
        <v>710</v>
      </c>
      <c r="D2777" s="7">
        <v>24</v>
      </c>
      <c r="E2777" s="2"/>
      <c r="F2777" s="8">
        <v>40413.261863425927</v>
      </c>
      <c r="G2777" s="7">
        <v>0</v>
      </c>
      <c r="H2777" s="7">
        <v>4</v>
      </c>
      <c r="I2777" s="7" t="b">
        <f t="shared" si="129"/>
        <v>1</v>
      </c>
      <c r="J2777" s="7" t="b">
        <f t="shared" si="130"/>
        <v>1</v>
      </c>
      <c r="K2777" s="7">
        <f t="shared" si="131"/>
        <v>1</v>
      </c>
      <c r="L2777" s="7">
        <f>WEEKDAY(Table1[[#This Row],[post_time]])</f>
        <v>2</v>
      </c>
      <c r="M2777" s="7">
        <f>VLOOKUP(Table1[[#This Row],[topic_id]],'All Topics Data'!$A$2:$I$1243,8,FALSE)</f>
        <v>40409.800000000003</v>
      </c>
      <c r="N2777" s="7">
        <f>Table1[[#This Row],[Hui Reply?]]*(Table1[[#This Row],[post_time]]-Table1[[#This Row],[timestamp of previous reply]])</f>
        <v>0.72035879629402189</v>
      </c>
      <c r="O2777" s="3">
        <f>O2776+Table1[[#This Row],[Hui Reply?]]</f>
        <v>687</v>
      </c>
      <c r="P2777" s="19">
        <f>INT(Table1[[#This Row],[post_time]])</f>
        <v>40413</v>
      </c>
      <c r="Q2777" s="3" t="str">
        <f>IF(Table1[[#This Row],[Hui Reply?]],VLOOKUP(Table1[[#This Row],[topic_id]],'All Topics Data'!$A$2:$E$1243,5,FALSE),0)</f>
        <v>Larph</v>
      </c>
      <c r="R2777" s="8">
        <f>Table1[[#This Row],[post_time]]+8/24</f>
        <v>40413.595196759263</v>
      </c>
      <c r="S2777" s="3">
        <f>IF(Table1[[#This Row],[post_position]]=1,0,SUMIFS($F$2:F2777,$H$2:H2777,Table1[[#This Row],[post_position]]-1,$C$2:C2777,Table1[[#This Row],[topic_id]]))</f>
        <v>40412.541504629633</v>
      </c>
    </row>
    <row r="2778" spans="1:19" x14ac:dyDescent="0.25">
      <c r="A2778" s="7">
        <v>2813</v>
      </c>
      <c r="B2778" s="7">
        <v>1</v>
      </c>
      <c r="C2778" s="7">
        <v>696</v>
      </c>
      <c r="D2778" s="7">
        <v>24</v>
      </c>
      <c r="E2778" s="2"/>
      <c r="F2778" s="8">
        <v>40413.446319444447</v>
      </c>
      <c r="G2778" s="7">
        <v>0</v>
      </c>
      <c r="H2778" s="7">
        <v>6</v>
      </c>
      <c r="I2778" s="7" t="b">
        <f t="shared" si="129"/>
        <v>1</v>
      </c>
      <c r="J2778" s="7" t="b">
        <f t="shared" si="130"/>
        <v>1</v>
      </c>
      <c r="K2778" s="7">
        <f t="shared" si="131"/>
        <v>1</v>
      </c>
      <c r="L2778" s="7">
        <f>WEEKDAY(Table1[[#This Row],[post_time]])</f>
        <v>2</v>
      </c>
      <c r="M2778" s="7">
        <f>VLOOKUP(Table1[[#This Row],[topic_id]],'All Topics Data'!$A$2:$I$1243,8,FALSE)</f>
        <v>40407.712500000001</v>
      </c>
      <c r="N2778" s="7">
        <f>Table1[[#This Row],[Hui Reply?]]*(Table1[[#This Row],[post_time]]-Table1[[#This Row],[timestamp of previous reply]])</f>
        <v>0.62083333333430346</v>
      </c>
      <c r="O2778" s="3">
        <f>O2777+Table1[[#This Row],[Hui Reply?]]</f>
        <v>688</v>
      </c>
      <c r="P2778" s="19">
        <f>INT(Table1[[#This Row],[post_time]])</f>
        <v>40413</v>
      </c>
      <c r="Q2778" s="3" t="str">
        <f>IF(Table1[[#This Row],[Hui Reply?]],VLOOKUP(Table1[[#This Row],[topic_id]],'All Topics Data'!$A$2:$E$1243,5,FALSE),0)</f>
        <v>jyanguela</v>
      </c>
      <c r="R2778" s="8">
        <f>Table1[[#This Row],[post_time]]+8/24</f>
        <v>40413.779652777783</v>
      </c>
      <c r="S2778" s="3">
        <f>IF(Table1[[#This Row],[post_position]]=1,0,SUMIFS($F$2:F2778,$H$2:H2778,Table1[[#This Row],[post_position]]-1,$C$2:C2778,Table1[[#This Row],[topic_id]]))</f>
        <v>40412.825486111113</v>
      </c>
    </row>
    <row r="2779" spans="1:19" x14ac:dyDescent="0.25">
      <c r="A2779" s="7">
        <v>2814</v>
      </c>
      <c r="B2779" s="7">
        <v>1</v>
      </c>
      <c r="C2779" s="7">
        <v>696</v>
      </c>
      <c r="D2779" s="7">
        <v>6658</v>
      </c>
      <c r="E2779" s="2"/>
      <c r="F2779" s="8">
        <v>40413.506064814814</v>
      </c>
      <c r="G2779" s="7">
        <v>0</v>
      </c>
      <c r="H2779" s="7">
        <v>7</v>
      </c>
      <c r="I2779" s="7" t="b">
        <f t="shared" si="129"/>
        <v>0</v>
      </c>
      <c r="J2779" s="7" t="b">
        <f t="shared" si="130"/>
        <v>1</v>
      </c>
      <c r="K2779" s="7">
        <f t="shared" si="131"/>
        <v>0</v>
      </c>
      <c r="L2779" s="7">
        <f>WEEKDAY(Table1[[#This Row],[post_time]])</f>
        <v>2</v>
      </c>
      <c r="M2779" s="7">
        <f>VLOOKUP(Table1[[#This Row],[topic_id]],'All Topics Data'!$A$2:$I$1243,8,FALSE)</f>
        <v>40407.712500000001</v>
      </c>
      <c r="N2779" s="7">
        <f>Table1[[#This Row],[Hui Reply?]]*(Table1[[#This Row],[post_time]]-Table1[[#This Row],[timestamp of previous reply]])</f>
        <v>0</v>
      </c>
      <c r="O2779" s="3">
        <f>O2778+Table1[[#This Row],[Hui Reply?]]</f>
        <v>688</v>
      </c>
      <c r="P2779" s="19">
        <f>INT(Table1[[#This Row],[post_time]])</f>
        <v>40413</v>
      </c>
      <c r="Q2779" s="3">
        <f>IF(Table1[[#This Row],[Hui Reply?]],VLOOKUP(Table1[[#This Row],[topic_id]],'All Topics Data'!$A$2:$E$1243,5,FALSE),0)</f>
        <v>0</v>
      </c>
      <c r="R2779" s="8">
        <f>Table1[[#This Row],[post_time]]+8/24</f>
        <v>40413.839398148149</v>
      </c>
      <c r="S2779" s="3">
        <f>IF(Table1[[#This Row],[post_position]]=1,0,SUMIFS($F$2:F2779,$H$2:H2779,Table1[[#This Row],[post_position]]-1,$C$2:C2779,Table1[[#This Row],[topic_id]]))</f>
        <v>40413.446319444447</v>
      </c>
    </row>
    <row r="2780" spans="1:19" x14ac:dyDescent="0.25">
      <c r="A2780" s="7">
        <v>2815</v>
      </c>
      <c r="B2780" s="7">
        <v>1</v>
      </c>
      <c r="C2780" s="7">
        <v>696</v>
      </c>
      <c r="D2780" s="7">
        <v>24</v>
      </c>
      <c r="F2780" s="8">
        <v>40413.518425925926</v>
      </c>
      <c r="G2780" s="7">
        <v>0</v>
      </c>
      <c r="H2780" s="7">
        <v>8</v>
      </c>
      <c r="I2780" s="7" t="b">
        <f t="shared" si="129"/>
        <v>1</v>
      </c>
      <c r="J2780" s="7" t="b">
        <f t="shared" si="130"/>
        <v>1</v>
      </c>
      <c r="K2780" s="7">
        <f t="shared" si="131"/>
        <v>1</v>
      </c>
      <c r="L2780" s="7">
        <f>WEEKDAY(Table1[[#This Row],[post_time]])</f>
        <v>2</v>
      </c>
      <c r="M2780" s="7">
        <f>VLOOKUP(Table1[[#This Row],[topic_id]],'All Topics Data'!$A$2:$I$1243,8,FALSE)</f>
        <v>40407.712500000001</v>
      </c>
      <c r="N2780" s="7">
        <f>Table1[[#This Row],[Hui Reply?]]*(Table1[[#This Row],[post_time]]-Table1[[#This Row],[timestamp of previous reply]])</f>
        <v>1.2361111112113576E-2</v>
      </c>
      <c r="O2780" s="3">
        <f>O2779+Table1[[#This Row],[Hui Reply?]]</f>
        <v>689</v>
      </c>
      <c r="P2780" s="19">
        <f>INT(Table1[[#This Row],[post_time]])</f>
        <v>40413</v>
      </c>
      <c r="Q2780" s="3" t="str">
        <f>IF(Table1[[#This Row],[Hui Reply?]],VLOOKUP(Table1[[#This Row],[topic_id]],'All Topics Data'!$A$2:$E$1243,5,FALSE),0)</f>
        <v>jyanguela</v>
      </c>
      <c r="R2780" s="8">
        <f>Table1[[#This Row],[post_time]]+8/24</f>
        <v>40413.851759259262</v>
      </c>
      <c r="S2780" s="3">
        <f>IF(Table1[[#This Row],[post_position]]=1,0,SUMIFS($F$2:F2780,$H$2:H2780,Table1[[#This Row],[post_position]]-1,$C$2:C2780,Table1[[#This Row],[topic_id]]))</f>
        <v>40413.506064814814</v>
      </c>
    </row>
    <row r="2781" spans="1:19" x14ac:dyDescent="0.25">
      <c r="A2781" s="7">
        <v>2816</v>
      </c>
      <c r="B2781" s="7">
        <v>1</v>
      </c>
      <c r="C2781" s="7">
        <v>714</v>
      </c>
      <c r="D2781" s="7">
        <v>6669</v>
      </c>
      <c r="E2781" s="2"/>
      <c r="F2781" s="8">
        <v>40413.564039351855</v>
      </c>
      <c r="G2781" s="7">
        <v>0</v>
      </c>
      <c r="H2781" s="7">
        <v>1</v>
      </c>
      <c r="I2781" s="7" t="b">
        <f t="shared" si="129"/>
        <v>0</v>
      </c>
      <c r="J2781" s="7" t="b">
        <f t="shared" si="130"/>
        <v>0</v>
      </c>
      <c r="K2781" s="7">
        <f t="shared" si="131"/>
        <v>0</v>
      </c>
      <c r="L2781" s="7">
        <f>WEEKDAY(Table1[[#This Row],[post_time]])</f>
        <v>2</v>
      </c>
      <c r="M2781" s="7">
        <f>VLOOKUP(Table1[[#This Row],[topic_id]],'All Topics Data'!$A$2:$I$1243,8,FALSE)</f>
        <v>40413.563888888886</v>
      </c>
      <c r="N2781" s="7">
        <f>Table1[[#This Row],[Hui Reply?]]*(Table1[[#This Row],[post_time]]-Table1[[#This Row],[timestamp of previous reply]])</f>
        <v>0</v>
      </c>
      <c r="O2781" s="3">
        <f>O2780+Table1[[#This Row],[Hui Reply?]]</f>
        <v>689</v>
      </c>
      <c r="P2781" s="19">
        <f>INT(Table1[[#This Row],[post_time]])</f>
        <v>40413</v>
      </c>
      <c r="Q2781" s="3">
        <f>IF(Table1[[#This Row],[Hui Reply?]],VLOOKUP(Table1[[#This Row],[topic_id]],'All Topics Data'!$A$2:$E$1243,5,FALSE),0)</f>
        <v>0</v>
      </c>
      <c r="R2781" s="8">
        <f>Table1[[#This Row],[post_time]]+8/24</f>
        <v>40413.897372685191</v>
      </c>
      <c r="S2781" s="3">
        <f>IF(Table1[[#This Row],[post_position]]=1,0,SUMIFS($F$2:F2781,$H$2:H2781,Table1[[#This Row],[post_position]]-1,$C$2:C2781,Table1[[#This Row],[topic_id]]))</f>
        <v>0</v>
      </c>
    </row>
    <row r="2782" spans="1:19" x14ac:dyDescent="0.25">
      <c r="A2782" s="7">
        <v>2817</v>
      </c>
      <c r="B2782" s="7">
        <v>1</v>
      </c>
      <c r="C2782" s="7">
        <v>714</v>
      </c>
      <c r="D2782" s="7">
        <v>24</v>
      </c>
      <c r="E2782" s="2"/>
      <c r="F2782" s="8">
        <v>40413.57136574074</v>
      </c>
      <c r="G2782" s="7">
        <v>0</v>
      </c>
      <c r="H2782" s="7">
        <v>2</v>
      </c>
      <c r="I2782" s="7" t="b">
        <f t="shared" si="129"/>
        <v>1</v>
      </c>
      <c r="J2782" s="7" t="b">
        <f t="shared" si="130"/>
        <v>1</v>
      </c>
      <c r="K2782" s="7">
        <f t="shared" si="131"/>
        <v>1</v>
      </c>
      <c r="L2782" s="7">
        <f>WEEKDAY(Table1[[#This Row],[post_time]])</f>
        <v>2</v>
      </c>
      <c r="M2782" s="7">
        <f>VLOOKUP(Table1[[#This Row],[topic_id]],'All Topics Data'!$A$2:$I$1243,8,FALSE)</f>
        <v>40413.563888888886</v>
      </c>
      <c r="N2782" s="7">
        <f>Table1[[#This Row],[Hui Reply?]]*(Table1[[#This Row],[post_time]]-Table1[[#This Row],[timestamp of previous reply]])</f>
        <v>7.326388884393964E-3</v>
      </c>
      <c r="O2782" s="3">
        <f>O2781+Table1[[#This Row],[Hui Reply?]]</f>
        <v>690</v>
      </c>
      <c r="P2782" s="19">
        <f>INT(Table1[[#This Row],[post_time]])</f>
        <v>40413</v>
      </c>
      <c r="Q2782" s="3" t="str">
        <f>IF(Table1[[#This Row],[Hui Reply?]],VLOOKUP(Table1[[#This Row],[topic_id]],'All Topics Data'!$A$2:$E$1243,5,FALSE),0)</f>
        <v>Dyson</v>
      </c>
      <c r="R2782" s="8">
        <f>Table1[[#This Row],[post_time]]+8/24</f>
        <v>40413.904699074075</v>
      </c>
      <c r="S2782" s="3">
        <f>IF(Table1[[#This Row],[post_position]]=1,0,SUMIFS($F$2:F2782,$H$2:H2782,Table1[[#This Row],[post_position]]-1,$C$2:C2782,Table1[[#This Row],[topic_id]]))</f>
        <v>40413.564039351855</v>
      </c>
    </row>
    <row r="2783" spans="1:19" x14ac:dyDescent="0.25">
      <c r="A2783" s="7">
        <v>2818</v>
      </c>
      <c r="B2783" s="7">
        <v>1</v>
      </c>
      <c r="C2783" s="7">
        <v>714</v>
      </c>
      <c r="D2783" s="7">
        <v>6669</v>
      </c>
      <c r="E2783" s="2"/>
      <c r="F2783" s="8">
        <v>40413.576493055552</v>
      </c>
      <c r="G2783" s="7">
        <v>0</v>
      </c>
      <c r="H2783" s="7">
        <v>3</v>
      </c>
      <c r="I2783" s="7" t="b">
        <f t="shared" si="129"/>
        <v>0</v>
      </c>
      <c r="J2783" s="7" t="b">
        <f t="shared" si="130"/>
        <v>1</v>
      </c>
      <c r="K2783" s="7">
        <f t="shared" si="131"/>
        <v>0</v>
      </c>
      <c r="L2783" s="7">
        <f>WEEKDAY(Table1[[#This Row],[post_time]])</f>
        <v>2</v>
      </c>
      <c r="M2783" s="7">
        <f>VLOOKUP(Table1[[#This Row],[topic_id]],'All Topics Data'!$A$2:$I$1243,8,FALSE)</f>
        <v>40413.563888888886</v>
      </c>
      <c r="N2783" s="7">
        <f>Table1[[#This Row],[Hui Reply?]]*(Table1[[#This Row],[post_time]]-Table1[[#This Row],[timestamp of previous reply]])</f>
        <v>0</v>
      </c>
      <c r="O2783" s="3">
        <f>O2782+Table1[[#This Row],[Hui Reply?]]</f>
        <v>690</v>
      </c>
      <c r="P2783" s="19">
        <f>INT(Table1[[#This Row],[post_time]])</f>
        <v>40413</v>
      </c>
      <c r="Q2783" s="3">
        <f>IF(Table1[[#This Row],[Hui Reply?]],VLOOKUP(Table1[[#This Row],[topic_id]],'All Topics Data'!$A$2:$E$1243,5,FALSE),0)</f>
        <v>0</v>
      </c>
      <c r="R2783" s="8">
        <f>Table1[[#This Row],[post_time]]+8/24</f>
        <v>40413.909826388888</v>
      </c>
      <c r="S2783" s="3">
        <f>IF(Table1[[#This Row],[post_position]]=1,0,SUMIFS($F$2:F2783,$H$2:H2783,Table1[[#This Row],[post_position]]-1,$C$2:C2783,Table1[[#This Row],[topic_id]]))</f>
        <v>40413.57136574074</v>
      </c>
    </row>
    <row r="2784" spans="1:19" x14ac:dyDescent="0.25">
      <c r="A2784" s="7">
        <v>2819</v>
      </c>
      <c r="B2784" s="7">
        <v>1</v>
      </c>
      <c r="C2784" s="7">
        <v>714</v>
      </c>
      <c r="D2784" s="7">
        <v>24</v>
      </c>
      <c r="F2784" s="8">
        <v>40413.584432870368</v>
      </c>
      <c r="G2784" s="7">
        <v>0</v>
      </c>
      <c r="H2784" s="7">
        <v>4</v>
      </c>
      <c r="I2784" s="7" t="b">
        <f t="shared" si="129"/>
        <v>1</v>
      </c>
      <c r="J2784" s="7" t="b">
        <f t="shared" si="130"/>
        <v>1</v>
      </c>
      <c r="K2784" s="7">
        <f t="shared" si="131"/>
        <v>1</v>
      </c>
      <c r="L2784" s="7">
        <f>WEEKDAY(Table1[[#This Row],[post_time]])</f>
        <v>2</v>
      </c>
      <c r="M2784" s="7">
        <f>VLOOKUP(Table1[[#This Row],[topic_id]],'All Topics Data'!$A$2:$I$1243,8,FALSE)</f>
        <v>40413.563888888886</v>
      </c>
      <c r="N2784" s="7">
        <f>Table1[[#This Row],[Hui Reply?]]*(Table1[[#This Row],[post_time]]-Table1[[#This Row],[timestamp of previous reply]])</f>
        <v>7.9398148154723458E-3</v>
      </c>
      <c r="O2784" s="3">
        <f>O2783+Table1[[#This Row],[Hui Reply?]]</f>
        <v>691</v>
      </c>
      <c r="P2784" s="19">
        <f>INT(Table1[[#This Row],[post_time]])</f>
        <v>40413</v>
      </c>
      <c r="Q2784" s="3" t="str">
        <f>IF(Table1[[#This Row],[Hui Reply?]],VLOOKUP(Table1[[#This Row],[topic_id]],'All Topics Data'!$A$2:$E$1243,5,FALSE),0)</f>
        <v>Dyson</v>
      </c>
      <c r="R2784" s="8">
        <f>Table1[[#This Row],[post_time]]+8/24</f>
        <v>40413.917766203704</v>
      </c>
      <c r="S2784" s="3">
        <f>IF(Table1[[#This Row],[post_position]]=1,0,SUMIFS($F$2:F2784,$H$2:H2784,Table1[[#This Row],[post_position]]-1,$C$2:C2784,Table1[[#This Row],[topic_id]]))</f>
        <v>40413.576493055552</v>
      </c>
    </row>
    <row r="2785" spans="1:19" x14ac:dyDescent="0.25">
      <c r="A2785" s="7">
        <v>2820</v>
      </c>
      <c r="B2785" s="7">
        <v>1</v>
      </c>
      <c r="C2785" s="7">
        <v>714</v>
      </c>
      <c r="D2785" s="7">
        <v>6669</v>
      </c>
      <c r="F2785" s="8">
        <v>40413.593726851854</v>
      </c>
      <c r="G2785" s="7">
        <v>0</v>
      </c>
      <c r="H2785" s="7">
        <v>5</v>
      </c>
      <c r="I2785" s="7" t="b">
        <f t="shared" si="129"/>
        <v>0</v>
      </c>
      <c r="J2785" s="7" t="b">
        <f t="shared" si="130"/>
        <v>1</v>
      </c>
      <c r="K2785" s="7">
        <f t="shared" si="131"/>
        <v>0</v>
      </c>
      <c r="L2785" s="7">
        <f>WEEKDAY(Table1[[#This Row],[post_time]])</f>
        <v>2</v>
      </c>
      <c r="M2785" s="7">
        <f>VLOOKUP(Table1[[#This Row],[topic_id]],'All Topics Data'!$A$2:$I$1243,8,FALSE)</f>
        <v>40413.563888888886</v>
      </c>
      <c r="N2785" s="7">
        <f>Table1[[#This Row],[Hui Reply?]]*(Table1[[#This Row],[post_time]]-Table1[[#This Row],[timestamp of previous reply]])</f>
        <v>0</v>
      </c>
      <c r="O2785" s="3">
        <f>O2784+Table1[[#This Row],[Hui Reply?]]</f>
        <v>691</v>
      </c>
      <c r="P2785" s="19">
        <f>INT(Table1[[#This Row],[post_time]])</f>
        <v>40413</v>
      </c>
      <c r="Q2785" s="3">
        <f>IF(Table1[[#This Row],[Hui Reply?]],VLOOKUP(Table1[[#This Row],[topic_id]],'All Topics Data'!$A$2:$E$1243,5,FALSE),0)</f>
        <v>0</v>
      </c>
      <c r="R2785" s="8">
        <f>Table1[[#This Row],[post_time]]+8/24</f>
        <v>40413.927060185189</v>
      </c>
      <c r="S2785" s="3">
        <f>IF(Table1[[#This Row],[post_position]]=1,0,SUMIFS($F$2:F2785,$H$2:H2785,Table1[[#This Row],[post_position]]-1,$C$2:C2785,Table1[[#This Row],[topic_id]]))</f>
        <v>40413.584432870368</v>
      </c>
    </row>
    <row r="2786" spans="1:19" x14ac:dyDescent="0.25">
      <c r="A2786" s="7">
        <v>2821</v>
      </c>
      <c r="B2786" s="7">
        <v>1</v>
      </c>
      <c r="C2786" s="7">
        <v>714</v>
      </c>
      <c r="D2786" s="7">
        <v>24</v>
      </c>
      <c r="F2786" s="8">
        <v>40413.599895833337</v>
      </c>
      <c r="G2786" s="7">
        <v>0</v>
      </c>
      <c r="H2786" s="7">
        <v>6</v>
      </c>
      <c r="I2786" s="7" t="b">
        <f t="shared" si="129"/>
        <v>1</v>
      </c>
      <c r="J2786" s="7" t="b">
        <f t="shared" si="130"/>
        <v>1</v>
      </c>
      <c r="K2786" s="7">
        <f t="shared" si="131"/>
        <v>1</v>
      </c>
      <c r="L2786" s="7">
        <f>WEEKDAY(Table1[[#This Row],[post_time]])</f>
        <v>2</v>
      </c>
      <c r="M2786" s="7">
        <f>VLOOKUP(Table1[[#This Row],[topic_id]],'All Topics Data'!$A$2:$I$1243,8,FALSE)</f>
        <v>40413.563888888886</v>
      </c>
      <c r="N2786" s="7">
        <f>Table1[[#This Row],[Hui Reply?]]*(Table1[[#This Row],[post_time]]-Table1[[#This Row],[timestamp of previous reply]])</f>
        <v>6.1689814829151146E-3</v>
      </c>
      <c r="O2786" s="3">
        <f>O2785+Table1[[#This Row],[Hui Reply?]]</f>
        <v>692</v>
      </c>
      <c r="P2786" s="19">
        <f>INT(Table1[[#This Row],[post_time]])</f>
        <v>40413</v>
      </c>
      <c r="Q2786" s="3" t="str">
        <f>IF(Table1[[#This Row],[Hui Reply?]],VLOOKUP(Table1[[#This Row],[topic_id]],'All Topics Data'!$A$2:$E$1243,5,FALSE),0)</f>
        <v>Dyson</v>
      </c>
      <c r="R2786" s="8">
        <f>Table1[[#This Row],[post_time]]+8/24</f>
        <v>40413.933229166672</v>
      </c>
      <c r="S2786" s="3">
        <f>IF(Table1[[#This Row],[post_position]]=1,0,SUMIFS($F$2:F2786,$H$2:H2786,Table1[[#This Row],[post_position]]-1,$C$2:C2786,Table1[[#This Row],[topic_id]]))</f>
        <v>40413.593726851854</v>
      </c>
    </row>
    <row r="2787" spans="1:19" x14ac:dyDescent="0.25">
      <c r="A2787" s="7">
        <v>2822</v>
      </c>
      <c r="B2787" s="7">
        <v>1</v>
      </c>
      <c r="C2787" s="7">
        <v>715</v>
      </c>
      <c r="D2787" s="7">
        <v>6672</v>
      </c>
      <c r="E2787" s="2"/>
      <c r="F2787" s="8">
        <v>40413.928101851852</v>
      </c>
      <c r="G2787" s="7">
        <v>0</v>
      </c>
      <c r="H2787" s="7">
        <v>1</v>
      </c>
      <c r="I2787" s="7" t="b">
        <f t="shared" si="129"/>
        <v>0</v>
      </c>
      <c r="J2787" s="7" t="b">
        <f t="shared" si="130"/>
        <v>0</v>
      </c>
      <c r="K2787" s="7">
        <f t="shared" si="131"/>
        <v>0</v>
      </c>
      <c r="L2787" s="7">
        <f>WEEKDAY(Table1[[#This Row],[post_time]])</f>
        <v>2</v>
      </c>
      <c r="M2787" s="7">
        <f>VLOOKUP(Table1[[#This Row],[topic_id]],'All Topics Data'!$A$2:$I$1243,8,FALSE)</f>
        <v>40413.927777777775</v>
      </c>
      <c r="N2787" s="7">
        <f>Table1[[#This Row],[Hui Reply?]]*(Table1[[#This Row],[post_time]]-Table1[[#This Row],[timestamp of previous reply]])</f>
        <v>0</v>
      </c>
      <c r="O2787" s="3">
        <f>O2786+Table1[[#This Row],[Hui Reply?]]</f>
        <v>692</v>
      </c>
      <c r="P2787" s="19">
        <f>INT(Table1[[#This Row],[post_time]])</f>
        <v>40413</v>
      </c>
      <c r="Q2787" s="3">
        <f>IF(Table1[[#This Row],[Hui Reply?]],VLOOKUP(Table1[[#This Row],[topic_id]],'All Topics Data'!$A$2:$E$1243,5,FALSE),0)</f>
        <v>0</v>
      </c>
      <c r="R2787" s="8">
        <f>Table1[[#This Row],[post_time]]+8/24</f>
        <v>40414.261435185188</v>
      </c>
      <c r="S2787" s="3">
        <f>IF(Table1[[#This Row],[post_position]]=1,0,SUMIFS($F$2:F2787,$H$2:H2787,Table1[[#This Row],[post_position]]-1,$C$2:C2787,Table1[[#This Row],[topic_id]]))</f>
        <v>0</v>
      </c>
    </row>
    <row r="2788" spans="1:19" x14ac:dyDescent="0.25">
      <c r="A2788" s="7">
        <v>2823</v>
      </c>
      <c r="B2788" s="7">
        <v>1</v>
      </c>
      <c r="C2788" s="7">
        <v>701</v>
      </c>
      <c r="D2788" s="7">
        <v>6653</v>
      </c>
      <c r="E2788" s="2"/>
      <c r="F2788" s="8">
        <v>40414.175497685188</v>
      </c>
      <c r="G2788" s="7">
        <v>0</v>
      </c>
      <c r="H2788" s="7">
        <v>10</v>
      </c>
      <c r="I2788" s="7" t="b">
        <f t="shared" si="129"/>
        <v>0</v>
      </c>
      <c r="J2788" s="7" t="b">
        <f t="shared" si="130"/>
        <v>1</v>
      </c>
      <c r="K2788" s="7">
        <f t="shared" si="131"/>
        <v>0</v>
      </c>
      <c r="L2788" s="7">
        <f>WEEKDAY(Table1[[#This Row],[post_time]])</f>
        <v>3</v>
      </c>
      <c r="M2788" s="7">
        <f>VLOOKUP(Table1[[#This Row],[topic_id]],'All Topics Data'!$A$2:$I$1243,8,FALSE)</f>
        <v>40408.259722222225</v>
      </c>
      <c r="N2788" s="7">
        <f>Table1[[#This Row],[Hui Reply?]]*(Table1[[#This Row],[post_time]]-Table1[[#This Row],[timestamp of previous reply]])</f>
        <v>0</v>
      </c>
      <c r="O2788" s="3">
        <f>O2787+Table1[[#This Row],[Hui Reply?]]</f>
        <v>692</v>
      </c>
      <c r="P2788" s="19">
        <f>INT(Table1[[#This Row],[post_time]])</f>
        <v>40414</v>
      </c>
      <c r="Q2788" s="3">
        <f>IF(Table1[[#This Row],[Hui Reply?]],VLOOKUP(Table1[[#This Row],[topic_id]],'All Topics Data'!$A$2:$E$1243,5,FALSE),0)</f>
        <v>0</v>
      </c>
      <c r="R2788" s="8">
        <f>Table1[[#This Row],[post_time]]+8/24</f>
        <v>40414.508831018524</v>
      </c>
      <c r="S2788" s="3">
        <f>IF(Table1[[#This Row],[post_position]]=1,0,SUMIFS($F$2:F2788,$H$2:H2788,Table1[[#This Row],[post_position]]-1,$C$2:C2788,Table1[[#This Row],[topic_id]]))</f>
        <v>40410.472673611112</v>
      </c>
    </row>
    <row r="2789" spans="1:19" x14ac:dyDescent="0.25">
      <c r="A2789" s="7">
        <v>2824</v>
      </c>
      <c r="B2789" s="7">
        <v>1</v>
      </c>
      <c r="C2789" s="7">
        <v>701</v>
      </c>
      <c r="D2789" s="7">
        <v>24</v>
      </c>
      <c r="E2789" s="2"/>
      <c r="F2789" s="8">
        <v>40414.236597222225</v>
      </c>
      <c r="G2789" s="7">
        <v>0</v>
      </c>
      <c r="H2789" s="7">
        <v>11</v>
      </c>
      <c r="I2789" s="7" t="b">
        <f t="shared" si="129"/>
        <v>1</v>
      </c>
      <c r="J2789" s="7" t="b">
        <f t="shared" si="130"/>
        <v>1</v>
      </c>
      <c r="K2789" s="7">
        <f t="shared" si="131"/>
        <v>1</v>
      </c>
      <c r="L2789" s="7">
        <f>WEEKDAY(Table1[[#This Row],[post_time]])</f>
        <v>3</v>
      </c>
      <c r="M2789" s="7">
        <f>VLOOKUP(Table1[[#This Row],[topic_id]],'All Topics Data'!$A$2:$I$1243,8,FALSE)</f>
        <v>40408.259722222225</v>
      </c>
      <c r="N2789" s="7">
        <f>Table1[[#This Row],[Hui Reply?]]*(Table1[[#This Row],[post_time]]-Table1[[#This Row],[timestamp of previous reply]])</f>
        <v>6.1099537037080154E-2</v>
      </c>
      <c r="O2789" s="3">
        <f>O2788+Table1[[#This Row],[Hui Reply?]]</f>
        <v>693</v>
      </c>
      <c r="P2789" s="19">
        <f>INT(Table1[[#This Row],[post_time]])</f>
        <v>40414</v>
      </c>
      <c r="Q2789" s="3" t="str">
        <f>IF(Table1[[#This Row],[Hui Reply?]],VLOOKUP(Table1[[#This Row],[topic_id]],'All Topics Data'!$A$2:$E$1243,5,FALSE),0)</f>
        <v>djayv8</v>
      </c>
      <c r="R2789" s="8">
        <f>Table1[[#This Row],[post_time]]+8/24</f>
        <v>40414.569930555561</v>
      </c>
      <c r="S2789" s="3">
        <f>IF(Table1[[#This Row],[post_position]]=1,0,SUMIFS($F$2:F2789,$H$2:H2789,Table1[[#This Row],[post_position]]-1,$C$2:C2789,Table1[[#This Row],[topic_id]]))</f>
        <v>40414.175497685188</v>
      </c>
    </row>
    <row r="2790" spans="1:19" x14ac:dyDescent="0.25">
      <c r="A2790" s="7">
        <v>2825</v>
      </c>
      <c r="B2790" s="7">
        <v>1</v>
      </c>
      <c r="C2790" s="7">
        <v>701</v>
      </c>
      <c r="D2790" s="7">
        <v>6653</v>
      </c>
      <c r="E2790" s="2"/>
      <c r="F2790" s="8">
        <v>40414.296203703707</v>
      </c>
      <c r="G2790" s="7">
        <v>0</v>
      </c>
      <c r="H2790" s="7">
        <v>12</v>
      </c>
      <c r="I2790" s="7" t="b">
        <f t="shared" si="129"/>
        <v>0</v>
      </c>
      <c r="J2790" s="7" t="b">
        <f t="shared" si="130"/>
        <v>1</v>
      </c>
      <c r="K2790" s="7">
        <f t="shared" si="131"/>
        <v>0</v>
      </c>
      <c r="L2790" s="7">
        <f>WEEKDAY(Table1[[#This Row],[post_time]])</f>
        <v>3</v>
      </c>
      <c r="M2790" s="7">
        <f>VLOOKUP(Table1[[#This Row],[topic_id]],'All Topics Data'!$A$2:$I$1243,8,FALSE)</f>
        <v>40408.259722222225</v>
      </c>
      <c r="N2790" s="7">
        <f>Table1[[#This Row],[Hui Reply?]]*(Table1[[#This Row],[post_time]]-Table1[[#This Row],[timestamp of previous reply]])</f>
        <v>0</v>
      </c>
      <c r="O2790" s="3">
        <f>O2789+Table1[[#This Row],[Hui Reply?]]</f>
        <v>693</v>
      </c>
      <c r="P2790" s="19">
        <f>INT(Table1[[#This Row],[post_time]])</f>
        <v>40414</v>
      </c>
      <c r="Q2790" s="3">
        <f>IF(Table1[[#This Row],[Hui Reply?]],VLOOKUP(Table1[[#This Row],[topic_id]],'All Topics Data'!$A$2:$E$1243,5,FALSE),0)</f>
        <v>0</v>
      </c>
      <c r="R2790" s="8">
        <f>Table1[[#This Row],[post_time]]+8/24</f>
        <v>40414.629537037043</v>
      </c>
      <c r="S2790" s="3">
        <f>IF(Table1[[#This Row],[post_position]]=1,0,SUMIFS($F$2:F2790,$H$2:H2790,Table1[[#This Row],[post_position]]-1,$C$2:C2790,Table1[[#This Row],[topic_id]]))</f>
        <v>40414.236597222225</v>
      </c>
    </row>
    <row r="2791" spans="1:19" x14ac:dyDescent="0.25">
      <c r="A2791" s="7">
        <v>2826</v>
      </c>
      <c r="B2791" s="7">
        <v>1</v>
      </c>
      <c r="C2791" s="7">
        <v>701</v>
      </c>
      <c r="D2791" s="7">
        <v>24</v>
      </c>
      <c r="E2791" s="2"/>
      <c r="F2791" s="8">
        <v>40414.350173611114</v>
      </c>
      <c r="G2791" s="7">
        <v>0</v>
      </c>
      <c r="H2791" s="7">
        <v>13</v>
      </c>
      <c r="I2791" s="7" t="b">
        <f t="shared" si="129"/>
        <v>1</v>
      </c>
      <c r="J2791" s="7" t="b">
        <f t="shared" si="130"/>
        <v>1</v>
      </c>
      <c r="K2791" s="7">
        <f t="shared" si="131"/>
        <v>1</v>
      </c>
      <c r="L2791" s="7">
        <f>WEEKDAY(Table1[[#This Row],[post_time]])</f>
        <v>3</v>
      </c>
      <c r="M2791" s="7">
        <f>VLOOKUP(Table1[[#This Row],[topic_id]],'All Topics Data'!$A$2:$I$1243,8,FALSE)</f>
        <v>40408.259722222225</v>
      </c>
      <c r="N2791" s="7">
        <f>Table1[[#This Row],[Hui Reply?]]*(Table1[[#This Row],[post_time]]-Table1[[#This Row],[timestamp of previous reply]])</f>
        <v>5.3969907407008577E-2</v>
      </c>
      <c r="O2791" s="3">
        <f>O2790+Table1[[#This Row],[Hui Reply?]]</f>
        <v>694</v>
      </c>
      <c r="P2791" s="19">
        <f>INT(Table1[[#This Row],[post_time]])</f>
        <v>40414</v>
      </c>
      <c r="Q2791" s="3" t="str">
        <f>IF(Table1[[#This Row],[Hui Reply?]],VLOOKUP(Table1[[#This Row],[topic_id]],'All Topics Data'!$A$2:$E$1243,5,FALSE),0)</f>
        <v>djayv8</v>
      </c>
      <c r="R2791" s="8">
        <f>Table1[[#This Row],[post_time]]+8/24</f>
        <v>40414.68350694445</v>
      </c>
      <c r="S2791" s="3">
        <f>IF(Table1[[#This Row],[post_position]]=1,0,SUMIFS($F$2:F2791,$H$2:H2791,Table1[[#This Row],[post_position]]-1,$C$2:C2791,Table1[[#This Row],[topic_id]]))</f>
        <v>40414.296203703707</v>
      </c>
    </row>
    <row r="2792" spans="1:19" x14ac:dyDescent="0.25">
      <c r="A2792" s="7">
        <v>2827</v>
      </c>
      <c r="B2792" s="7">
        <v>1</v>
      </c>
      <c r="C2792" s="7">
        <v>689</v>
      </c>
      <c r="D2792" s="7">
        <v>6652</v>
      </c>
      <c r="F2792" s="8">
        <v>40414.350185185183</v>
      </c>
      <c r="G2792" s="7">
        <v>0</v>
      </c>
      <c r="H2792" s="7">
        <v>3</v>
      </c>
      <c r="I2792" s="7" t="b">
        <f t="shared" si="129"/>
        <v>0</v>
      </c>
      <c r="J2792" s="7" t="b">
        <f t="shared" si="130"/>
        <v>1</v>
      </c>
      <c r="K2792" s="7">
        <f t="shared" si="131"/>
        <v>0</v>
      </c>
      <c r="L2792" s="7">
        <f>WEEKDAY(Table1[[#This Row],[post_time]])</f>
        <v>3</v>
      </c>
      <c r="M2792" s="7">
        <f>VLOOKUP(Table1[[#This Row],[topic_id]],'All Topics Data'!$A$2:$I$1243,8,FALSE)</f>
        <v>40405.188194444447</v>
      </c>
      <c r="N2792" s="7">
        <f>Table1[[#This Row],[Hui Reply?]]*(Table1[[#This Row],[post_time]]-Table1[[#This Row],[timestamp of previous reply]])</f>
        <v>0</v>
      </c>
      <c r="O2792" s="3">
        <f>O2791+Table1[[#This Row],[Hui Reply?]]</f>
        <v>694</v>
      </c>
      <c r="P2792" s="19">
        <f>INT(Table1[[#This Row],[post_time]])</f>
        <v>40414</v>
      </c>
      <c r="Q2792" s="3">
        <f>IF(Table1[[#This Row],[Hui Reply?]],VLOOKUP(Table1[[#This Row],[topic_id]],'All Topics Data'!$A$2:$E$1243,5,FALSE),0)</f>
        <v>0</v>
      </c>
      <c r="R2792" s="8">
        <f>Table1[[#This Row],[post_time]]+8/24</f>
        <v>40414.683518518519</v>
      </c>
      <c r="S2792" s="3">
        <f>IF(Table1[[#This Row],[post_position]]=1,0,SUMIFS($F$2:F2792,$H$2:H2792,Table1[[#This Row],[post_position]]-1,$C$2:C2792,Table1[[#This Row],[topic_id]]))</f>
        <v>40405.376817129632</v>
      </c>
    </row>
    <row r="2793" spans="1:19" x14ac:dyDescent="0.25">
      <c r="A2793" s="7">
        <v>2828</v>
      </c>
      <c r="B2793" s="7">
        <v>1</v>
      </c>
      <c r="C2793" s="7">
        <v>696</v>
      </c>
      <c r="D2793" s="7">
        <v>6658</v>
      </c>
      <c r="E2793" s="2"/>
      <c r="F2793" s="8">
        <v>40414.538668981484</v>
      </c>
      <c r="G2793" s="7">
        <v>0</v>
      </c>
      <c r="H2793" s="7">
        <v>9</v>
      </c>
      <c r="I2793" s="7" t="b">
        <f t="shared" si="129"/>
        <v>0</v>
      </c>
      <c r="J2793" s="7" t="b">
        <f t="shared" si="130"/>
        <v>1</v>
      </c>
      <c r="K2793" s="7">
        <f t="shared" si="131"/>
        <v>0</v>
      </c>
      <c r="L2793" s="7">
        <f>WEEKDAY(Table1[[#This Row],[post_time]])</f>
        <v>3</v>
      </c>
      <c r="M2793" s="7">
        <f>VLOOKUP(Table1[[#This Row],[topic_id]],'All Topics Data'!$A$2:$I$1243,8,FALSE)</f>
        <v>40407.712500000001</v>
      </c>
      <c r="N2793" s="7">
        <f>Table1[[#This Row],[Hui Reply?]]*(Table1[[#This Row],[post_time]]-Table1[[#This Row],[timestamp of previous reply]])</f>
        <v>0</v>
      </c>
      <c r="O2793" s="3">
        <f>O2792+Table1[[#This Row],[Hui Reply?]]</f>
        <v>694</v>
      </c>
      <c r="P2793" s="19">
        <f>INT(Table1[[#This Row],[post_time]])</f>
        <v>40414</v>
      </c>
      <c r="Q2793" s="3">
        <f>IF(Table1[[#This Row],[Hui Reply?]],VLOOKUP(Table1[[#This Row],[topic_id]],'All Topics Data'!$A$2:$E$1243,5,FALSE),0)</f>
        <v>0</v>
      </c>
      <c r="R2793" s="8">
        <f>Table1[[#This Row],[post_time]]+8/24</f>
        <v>40414.87200231482</v>
      </c>
      <c r="S2793" s="3">
        <f>IF(Table1[[#This Row],[post_position]]=1,0,SUMIFS($F$2:F2793,$H$2:H2793,Table1[[#This Row],[post_position]]-1,$C$2:C2793,Table1[[#This Row],[topic_id]]))</f>
        <v>40413.518425925926</v>
      </c>
    </row>
    <row r="2794" spans="1:19" x14ac:dyDescent="0.25">
      <c r="A2794" s="7">
        <v>2829</v>
      </c>
      <c r="B2794" s="7">
        <v>1</v>
      </c>
      <c r="C2794" s="7">
        <v>695</v>
      </c>
      <c r="D2794" s="7">
        <v>6658</v>
      </c>
      <c r="F2794" s="8">
        <v>40414.540729166663</v>
      </c>
      <c r="G2794" s="7">
        <v>0</v>
      </c>
      <c r="H2794" s="7">
        <v>9</v>
      </c>
      <c r="I2794" s="7" t="b">
        <f t="shared" si="129"/>
        <v>0</v>
      </c>
      <c r="J2794" s="7" t="b">
        <f t="shared" si="130"/>
        <v>1</v>
      </c>
      <c r="K2794" s="7">
        <f t="shared" si="131"/>
        <v>0</v>
      </c>
      <c r="L2794" s="7">
        <f>WEEKDAY(Table1[[#This Row],[post_time]])</f>
        <v>3</v>
      </c>
      <c r="M2794" s="7">
        <f>VLOOKUP(Table1[[#This Row],[topic_id]],'All Topics Data'!$A$2:$I$1243,8,FALSE)</f>
        <v>40407.692361111112</v>
      </c>
      <c r="N2794" s="7">
        <f>Table1[[#This Row],[Hui Reply?]]*(Table1[[#This Row],[post_time]]-Table1[[#This Row],[timestamp of previous reply]])</f>
        <v>0</v>
      </c>
      <c r="O2794" s="3">
        <f>O2793+Table1[[#This Row],[Hui Reply?]]</f>
        <v>694</v>
      </c>
      <c r="P2794" s="19">
        <f>INT(Table1[[#This Row],[post_time]])</f>
        <v>40414</v>
      </c>
      <c r="Q2794" s="3">
        <f>IF(Table1[[#This Row],[Hui Reply?]],VLOOKUP(Table1[[#This Row],[topic_id]],'All Topics Data'!$A$2:$E$1243,5,FALSE),0)</f>
        <v>0</v>
      </c>
      <c r="R2794" s="8">
        <f>Table1[[#This Row],[post_time]]+8/24</f>
        <v>40414.874062499999</v>
      </c>
      <c r="S2794" s="3">
        <f>IF(Table1[[#This Row],[post_position]]=1,0,SUMIFS($F$2:F2794,$H$2:H2794,Table1[[#This Row],[post_position]]-1,$C$2:C2794,Table1[[#This Row],[topic_id]]))</f>
        <v>40409.857303240744</v>
      </c>
    </row>
    <row r="2795" spans="1:19" x14ac:dyDescent="0.25">
      <c r="A2795" s="7">
        <v>2830</v>
      </c>
      <c r="B2795" s="7">
        <v>1</v>
      </c>
      <c r="C2795" s="7">
        <v>696</v>
      </c>
      <c r="D2795" s="7">
        <v>24</v>
      </c>
      <c r="F2795" s="8">
        <v>40414.561655092592</v>
      </c>
      <c r="G2795" s="7">
        <v>0</v>
      </c>
      <c r="H2795" s="7">
        <v>10</v>
      </c>
      <c r="I2795" s="7" t="b">
        <f t="shared" si="129"/>
        <v>1</v>
      </c>
      <c r="J2795" s="7" t="b">
        <f t="shared" si="130"/>
        <v>1</v>
      </c>
      <c r="K2795" s="7">
        <f t="shared" si="131"/>
        <v>1</v>
      </c>
      <c r="L2795" s="7">
        <f>WEEKDAY(Table1[[#This Row],[post_time]])</f>
        <v>3</v>
      </c>
      <c r="M2795" s="7">
        <f>VLOOKUP(Table1[[#This Row],[topic_id]],'All Topics Data'!$A$2:$I$1243,8,FALSE)</f>
        <v>40407.712500000001</v>
      </c>
      <c r="N2795" s="7">
        <f>Table1[[#This Row],[Hui Reply?]]*(Table1[[#This Row],[post_time]]-Table1[[#This Row],[timestamp of previous reply]])</f>
        <v>2.2986111107456964E-2</v>
      </c>
      <c r="O2795" s="3">
        <f>O2794+Table1[[#This Row],[Hui Reply?]]</f>
        <v>695</v>
      </c>
      <c r="P2795" s="19">
        <f>INT(Table1[[#This Row],[post_time]])</f>
        <v>40414</v>
      </c>
      <c r="Q2795" s="3" t="str">
        <f>IF(Table1[[#This Row],[Hui Reply?]],VLOOKUP(Table1[[#This Row],[topic_id]],'All Topics Data'!$A$2:$E$1243,5,FALSE),0)</f>
        <v>jyanguela</v>
      </c>
      <c r="R2795" s="8">
        <f>Table1[[#This Row],[post_time]]+8/24</f>
        <v>40414.894988425927</v>
      </c>
      <c r="S2795" s="3">
        <f>IF(Table1[[#This Row],[post_position]]=1,0,SUMIFS($F$2:F2795,$H$2:H2795,Table1[[#This Row],[post_position]]-1,$C$2:C2795,Table1[[#This Row],[topic_id]]))</f>
        <v>40414.538668981484</v>
      </c>
    </row>
    <row r="2796" spans="1:19" x14ac:dyDescent="0.25">
      <c r="A2796" s="7">
        <v>2831</v>
      </c>
      <c r="B2796" s="7">
        <v>1</v>
      </c>
      <c r="C2796" s="7">
        <v>695</v>
      </c>
      <c r="D2796" s="7">
        <v>24</v>
      </c>
      <c r="F2796" s="8">
        <v>40414.561979166669</v>
      </c>
      <c r="G2796" s="7">
        <v>0</v>
      </c>
      <c r="H2796" s="7">
        <v>10</v>
      </c>
      <c r="I2796" s="7" t="b">
        <f t="shared" si="129"/>
        <v>1</v>
      </c>
      <c r="J2796" s="7" t="b">
        <f t="shared" si="130"/>
        <v>1</v>
      </c>
      <c r="K2796" s="7">
        <f t="shared" si="131"/>
        <v>1</v>
      </c>
      <c r="L2796" s="7">
        <f>WEEKDAY(Table1[[#This Row],[post_time]])</f>
        <v>3</v>
      </c>
      <c r="M2796" s="7">
        <f>VLOOKUP(Table1[[#This Row],[topic_id]],'All Topics Data'!$A$2:$I$1243,8,FALSE)</f>
        <v>40407.692361111112</v>
      </c>
      <c r="N2796" s="7">
        <f>Table1[[#This Row],[Hui Reply?]]*(Table1[[#This Row],[post_time]]-Table1[[#This Row],[timestamp of previous reply]])</f>
        <v>2.1250000005238689E-2</v>
      </c>
      <c r="O2796" s="3">
        <f>O2795+Table1[[#This Row],[Hui Reply?]]</f>
        <v>696</v>
      </c>
      <c r="P2796" s="19">
        <f>INT(Table1[[#This Row],[post_time]])</f>
        <v>40414</v>
      </c>
      <c r="Q2796" s="3" t="str">
        <f>IF(Table1[[#This Row],[Hui Reply?]],VLOOKUP(Table1[[#This Row],[topic_id]],'All Topics Data'!$A$2:$E$1243,5,FALSE),0)</f>
        <v>jyanguela</v>
      </c>
      <c r="R2796" s="8">
        <f>Table1[[#This Row],[post_time]]+8/24</f>
        <v>40414.895312500004</v>
      </c>
      <c r="S2796" s="3">
        <f>IF(Table1[[#This Row],[post_position]]=1,0,SUMIFS($F$2:F2796,$H$2:H2796,Table1[[#This Row],[post_position]]-1,$C$2:C2796,Table1[[#This Row],[topic_id]]))</f>
        <v>40414.540729166663</v>
      </c>
    </row>
    <row r="2797" spans="1:19" x14ac:dyDescent="0.25">
      <c r="A2797" s="7">
        <v>2832</v>
      </c>
      <c r="B2797" s="7">
        <v>1</v>
      </c>
      <c r="C2797" s="7">
        <v>714</v>
      </c>
      <c r="D2797" s="7">
        <v>6669</v>
      </c>
      <c r="F2797" s="8">
        <v>40414.608749999999</v>
      </c>
      <c r="G2797" s="7">
        <v>0</v>
      </c>
      <c r="H2797" s="7">
        <v>7</v>
      </c>
      <c r="I2797" s="7" t="b">
        <f t="shared" si="129"/>
        <v>0</v>
      </c>
      <c r="J2797" s="7" t="b">
        <f t="shared" si="130"/>
        <v>1</v>
      </c>
      <c r="K2797" s="7">
        <f t="shared" si="131"/>
        <v>0</v>
      </c>
      <c r="L2797" s="7">
        <f>WEEKDAY(Table1[[#This Row],[post_time]])</f>
        <v>3</v>
      </c>
      <c r="M2797" s="7">
        <f>VLOOKUP(Table1[[#This Row],[topic_id]],'All Topics Data'!$A$2:$I$1243,8,FALSE)</f>
        <v>40413.563888888886</v>
      </c>
      <c r="N2797" s="7">
        <f>Table1[[#This Row],[Hui Reply?]]*(Table1[[#This Row],[post_time]]-Table1[[#This Row],[timestamp of previous reply]])</f>
        <v>0</v>
      </c>
      <c r="O2797" s="3">
        <f>O2796+Table1[[#This Row],[Hui Reply?]]</f>
        <v>696</v>
      </c>
      <c r="P2797" s="19">
        <f>INT(Table1[[#This Row],[post_time]])</f>
        <v>40414</v>
      </c>
      <c r="Q2797" s="3">
        <f>IF(Table1[[#This Row],[Hui Reply?]],VLOOKUP(Table1[[#This Row],[topic_id]],'All Topics Data'!$A$2:$E$1243,5,FALSE),0)</f>
        <v>0</v>
      </c>
      <c r="R2797" s="8">
        <f>Table1[[#This Row],[post_time]]+8/24</f>
        <v>40414.942083333335</v>
      </c>
      <c r="S2797" s="3">
        <f>IF(Table1[[#This Row],[post_position]]=1,0,SUMIFS($F$2:F2797,$H$2:H2797,Table1[[#This Row],[post_position]]-1,$C$2:C2797,Table1[[#This Row],[topic_id]]))</f>
        <v>40413.599895833337</v>
      </c>
    </row>
    <row r="2798" spans="1:19" x14ac:dyDescent="0.25">
      <c r="A2798" s="7">
        <v>2833</v>
      </c>
      <c r="B2798" s="7">
        <v>1</v>
      </c>
      <c r="C2798" s="7">
        <v>714</v>
      </c>
      <c r="D2798" s="7">
        <v>6669</v>
      </c>
      <c r="E2798" s="2"/>
      <c r="F2798" s="8">
        <v>40414.613969907405</v>
      </c>
      <c r="G2798" s="7">
        <v>0</v>
      </c>
      <c r="H2798" s="7">
        <v>8</v>
      </c>
      <c r="I2798" s="7" t="b">
        <f t="shared" si="129"/>
        <v>0</v>
      </c>
      <c r="J2798" s="7" t="b">
        <f t="shared" si="130"/>
        <v>1</v>
      </c>
      <c r="K2798" s="7">
        <f t="shared" si="131"/>
        <v>0</v>
      </c>
      <c r="L2798" s="7">
        <f>WEEKDAY(Table1[[#This Row],[post_time]])</f>
        <v>3</v>
      </c>
      <c r="M2798" s="7">
        <f>VLOOKUP(Table1[[#This Row],[topic_id]],'All Topics Data'!$A$2:$I$1243,8,FALSE)</f>
        <v>40413.563888888886</v>
      </c>
      <c r="N2798" s="7">
        <f>Table1[[#This Row],[Hui Reply?]]*(Table1[[#This Row],[post_time]]-Table1[[#This Row],[timestamp of previous reply]])</f>
        <v>0</v>
      </c>
      <c r="O2798" s="3">
        <f>O2797+Table1[[#This Row],[Hui Reply?]]</f>
        <v>696</v>
      </c>
      <c r="P2798" s="19">
        <f>INT(Table1[[#This Row],[post_time]])</f>
        <v>40414</v>
      </c>
      <c r="Q2798" s="3">
        <f>IF(Table1[[#This Row],[Hui Reply?]],VLOOKUP(Table1[[#This Row],[topic_id]],'All Topics Data'!$A$2:$E$1243,5,FALSE),0)</f>
        <v>0</v>
      </c>
      <c r="R2798" s="8">
        <f>Table1[[#This Row],[post_time]]+8/24</f>
        <v>40414.94730324074</v>
      </c>
      <c r="S2798" s="3">
        <f>IF(Table1[[#This Row],[post_position]]=1,0,SUMIFS($F$2:F2798,$H$2:H2798,Table1[[#This Row],[post_position]]-1,$C$2:C2798,Table1[[#This Row],[topic_id]]))</f>
        <v>40414.608749999999</v>
      </c>
    </row>
    <row r="2799" spans="1:19" x14ac:dyDescent="0.25">
      <c r="A2799" s="7">
        <v>2834</v>
      </c>
      <c r="B2799" s="7">
        <v>1</v>
      </c>
      <c r="C2799" s="7">
        <v>696</v>
      </c>
      <c r="D2799" s="7">
        <v>6658</v>
      </c>
      <c r="F2799" s="8">
        <v>40414.615671296298</v>
      </c>
      <c r="G2799" s="7">
        <v>0</v>
      </c>
      <c r="H2799" s="7">
        <v>11</v>
      </c>
      <c r="I2799" s="7" t="b">
        <f t="shared" si="129"/>
        <v>0</v>
      </c>
      <c r="J2799" s="7" t="b">
        <f t="shared" si="130"/>
        <v>1</v>
      </c>
      <c r="K2799" s="7">
        <f t="shared" si="131"/>
        <v>0</v>
      </c>
      <c r="L2799" s="7">
        <f>WEEKDAY(Table1[[#This Row],[post_time]])</f>
        <v>3</v>
      </c>
      <c r="M2799" s="7">
        <f>VLOOKUP(Table1[[#This Row],[topic_id]],'All Topics Data'!$A$2:$I$1243,8,FALSE)</f>
        <v>40407.712500000001</v>
      </c>
      <c r="N2799" s="7">
        <f>Table1[[#This Row],[Hui Reply?]]*(Table1[[#This Row],[post_time]]-Table1[[#This Row],[timestamp of previous reply]])</f>
        <v>0</v>
      </c>
      <c r="O2799" s="3">
        <f>O2798+Table1[[#This Row],[Hui Reply?]]</f>
        <v>696</v>
      </c>
      <c r="P2799" s="19">
        <f>INT(Table1[[#This Row],[post_time]])</f>
        <v>40414</v>
      </c>
      <c r="Q2799" s="3">
        <f>IF(Table1[[#This Row],[Hui Reply?]],VLOOKUP(Table1[[#This Row],[topic_id]],'All Topics Data'!$A$2:$E$1243,5,FALSE),0)</f>
        <v>0</v>
      </c>
      <c r="R2799" s="8">
        <f>Table1[[#This Row],[post_time]]+8/24</f>
        <v>40414.949004629634</v>
      </c>
      <c r="S2799" s="3">
        <f>IF(Table1[[#This Row],[post_position]]=1,0,SUMIFS($F$2:F2799,$H$2:H2799,Table1[[#This Row],[post_position]]-1,$C$2:C2799,Table1[[#This Row],[topic_id]]))</f>
        <v>40414.561655092592</v>
      </c>
    </row>
    <row r="2800" spans="1:19" x14ac:dyDescent="0.25">
      <c r="A2800" s="7">
        <v>2835</v>
      </c>
      <c r="B2800" s="7">
        <v>1</v>
      </c>
      <c r="C2800" s="7">
        <v>695</v>
      </c>
      <c r="D2800" s="7">
        <v>6658</v>
      </c>
      <c r="F2800" s="8">
        <v>40414.617060185185</v>
      </c>
      <c r="G2800" s="7">
        <v>0</v>
      </c>
      <c r="H2800" s="7">
        <v>11</v>
      </c>
      <c r="I2800" s="7" t="b">
        <f t="shared" si="129"/>
        <v>0</v>
      </c>
      <c r="J2800" s="7" t="b">
        <f t="shared" si="130"/>
        <v>1</v>
      </c>
      <c r="K2800" s="7">
        <f t="shared" si="131"/>
        <v>0</v>
      </c>
      <c r="L2800" s="7">
        <f>WEEKDAY(Table1[[#This Row],[post_time]])</f>
        <v>3</v>
      </c>
      <c r="M2800" s="7">
        <f>VLOOKUP(Table1[[#This Row],[topic_id]],'All Topics Data'!$A$2:$I$1243,8,FALSE)</f>
        <v>40407.692361111112</v>
      </c>
      <c r="N2800" s="7">
        <f>Table1[[#This Row],[Hui Reply?]]*(Table1[[#This Row],[post_time]]-Table1[[#This Row],[timestamp of previous reply]])</f>
        <v>0</v>
      </c>
      <c r="O2800" s="3">
        <f>O2799+Table1[[#This Row],[Hui Reply?]]</f>
        <v>696</v>
      </c>
      <c r="P2800" s="19">
        <f>INT(Table1[[#This Row],[post_time]])</f>
        <v>40414</v>
      </c>
      <c r="Q2800" s="3">
        <f>IF(Table1[[#This Row],[Hui Reply?]],VLOOKUP(Table1[[#This Row],[topic_id]],'All Topics Data'!$A$2:$E$1243,5,FALSE),0)</f>
        <v>0</v>
      </c>
      <c r="R2800" s="8">
        <f>Table1[[#This Row],[post_time]]+8/24</f>
        <v>40414.95039351852</v>
      </c>
      <c r="S2800" s="3">
        <f>IF(Table1[[#This Row],[post_position]]=1,0,SUMIFS($F$2:F2800,$H$2:H2800,Table1[[#This Row],[post_position]]-1,$C$2:C2800,Table1[[#This Row],[topic_id]]))</f>
        <v>40414.561979166669</v>
      </c>
    </row>
    <row r="2801" spans="1:19" x14ac:dyDescent="0.25">
      <c r="A2801" s="7">
        <v>2836</v>
      </c>
      <c r="B2801" s="7">
        <v>1</v>
      </c>
      <c r="C2801" s="7">
        <v>695</v>
      </c>
      <c r="D2801" s="7">
        <v>6658</v>
      </c>
      <c r="E2801" s="2"/>
      <c r="F2801" s="8">
        <v>40414.653252314813</v>
      </c>
      <c r="G2801" s="7">
        <v>0</v>
      </c>
      <c r="H2801" s="7">
        <v>12</v>
      </c>
      <c r="I2801" s="7" t="b">
        <f t="shared" si="129"/>
        <v>0</v>
      </c>
      <c r="J2801" s="7" t="b">
        <f t="shared" si="130"/>
        <v>1</v>
      </c>
      <c r="K2801" s="7">
        <f t="shared" si="131"/>
        <v>0</v>
      </c>
      <c r="L2801" s="7">
        <f>WEEKDAY(Table1[[#This Row],[post_time]])</f>
        <v>3</v>
      </c>
      <c r="M2801" s="7">
        <f>VLOOKUP(Table1[[#This Row],[topic_id]],'All Topics Data'!$A$2:$I$1243,8,FALSE)</f>
        <v>40407.692361111112</v>
      </c>
      <c r="N2801" s="7">
        <f>Table1[[#This Row],[Hui Reply?]]*(Table1[[#This Row],[post_time]]-Table1[[#This Row],[timestamp of previous reply]])</f>
        <v>0</v>
      </c>
      <c r="O2801" s="3">
        <f>O2800+Table1[[#This Row],[Hui Reply?]]</f>
        <v>696</v>
      </c>
      <c r="P2801" s="19">
        <f>INT(Table1[[#This Row],[post_time]])</f>
        <v>40414</v>
      </c>
      <c r="Q2801" s="3">
        <f>IF(Table1[[#This Row],[Hui Reply?]],VLOOKUP(Table1[[#This Row],[topic_id]],'All Topics Data'!$A$2:$E$1243,5,FALSE),0)</f>
        <v>0</v>
      </c>
      <c r="R2801" s="8">
        <f>Table1[[#This Row],[post_time]]+8/24</f>
        <v>40414.986585648148</v>
      </c>
      <c r="S2801" s="3">
        <f>IF(Table1[[#This Row],[post_position]]=1,0,SUMIFS($F$2:F2801,$H$2:H2801,Table1[[#This Row],[post_position]]-1,$C$2:C2801,Table1[[#This Row],[topic_id]]))</f>
        <v>40414.617060185185</v>
      </c>
    </row>
    <row r="2802" spans="1:19" x14ac:dyDescent="0.25">
      <c r="A2802" s="7">
        <v>2837</v>
      </c>
      <c r="B2802" s="7">
        <v>1</v>
      </c>
      <c r="C2802" s="7">
        <v>674</v>
      </c>
      <c r="D2802" s="7">
        <v>6634</v>
      </c>
      <c r="F2802" s="8">
        <v>40414.73332175926</v>
      </c>
      <c r="G2802" s="7">
        <v>0</v>
      </c>
      <c r="H2802" s="7">
        <v>11</v>
      </c>
      <c r="I2802" s="7" t="b">
        <f t="shared" si="129"/>
        <v>0</v>
      </c>
      <c r="J2802" s="7" t="b">
        <f t="shared" si="130"/>
        <v>1</v>
      </c>
      <c r="K2802" s="7">
        <f t="shared" si="131"/>
        <v>0</v>
      </c>
      <c r="L2802" s="7">
        <f>WEEKDAY(Table1[[#This Row],[post_time]])</f>
        <v>3</v>
      </c>
      <c r="M2802" s="7">
        <f>VLOOKUP(Table1[[#This Row],[topic_id]],'All Topics Data'!$A$2:$I$1243,8,FALSE)</f>
        <v>40396.81527777778</v>
      </c>
      <c r="N2802" s="7">
        <f>Table1[[#This Row],[Hui Reply?]]*(Table1[[#This Row],[post_time]]-Table1[[#This Row],[timestamp of previous reply]])</f>
        <v>0</v>
      </c>
      <c r="O2802" s="3">
        <f>O2801+Table1[[#This Row],[Hui Reply?]]</f>
        <v>696</v>
      </c>
      <c r="P2802" s="19">
        <f>INT(Table1[[#This Row],[post_time]])</f>
        <v>40414</v>
      </c>
      <c r="Q2802" s="3">
        <f>IF(Table1[[#This Row],[Hui Reply?]],VLOOKUP(Table1[[#This Row],[topic_id]],'All Topics Data'!$A$2:$E$1243,5,FALSE),0)</f>
        <v>0</v>
      </c>
      <c r="R2802" s="8">
        <f>Table1[[#This Row],[post_time]]+8/24</f>
        <v>40415.066655092596</v>
      </c>
      <c r="S2802" s="3">
        <f>IF(Table1[[#This Row],[post_position]]=1,0,SUMIFS($F$2:F2802,$H$2:H2802,Table1[[#This Row],[post_position]]-1,$C$2:C2802,Table1[[#This Row],[topic_id]]))</f>
        <v>40403.295451388891</v>
      </c>
    </row>
    <row r="2803" spans="1:19" x14ac:dyDescent="0.25">
      <c r="A2803" s="7">
        <v>2838</v>
      </c>
      <c r="B2803" s="7">
        <v>1</v>
      </c>
      <c r="C2803" s="7">
        <v>674</v>
      </c>
      <c r="D2803" s="7">
        <v>6634</v>
      </c>
      <c r="F2803" s="8">
        <v>40414.746527777781</v>
      </c>
      <c r="G2803" s="7">
        <v>0</v>
      </c>
      <c r="H2803" s="7">
        <v>12</v>
      </c>
      <c r="I2803" s="7" t="b">
        <f t="shared" si="129"/>
        <v>0</v>
      </c>
      <c r="J2803" s="7" t="b">
        <f t="shared" si="130"/>
        <v>1</v>
      </c>
      <c r="K2803" s="7">
        <f t="shared" si="131"/>
        <v>0</v>
      </c>
      <c r="L2803" s="7">
        <f>WEEKDAY(Table1[[#This Row],[post_time]])</f>
        <v>3</v>
      </c>
      <c r="M2803" s="7">
        <f>VLOOKUP(Table1[[#This Row],[topic_id]],'All Topics Data'!$A$2:$I$1243,8,FALSE)</f>
        <v>40396.81527777778</v>
      </c>
      <c r="N2803" s="7">
        <f>Table1[[#This Row],[Hui Reply?]]*(Table1[[#This Row],[post_time]]-Table1[[#This Row],[timestamp of previous reply]])</f>
        <v>0</v>
      </c>
      <c r="O2803" s="3">
        <f>O2802+Table1[[#This Row],[Hui Reply?]]</f>
        <v>696</v>
      </c>
      <c r="P2803" s="19">
        <f>INT(Table1[[#This Row],[post_time]])</f>
        <v>40414</v>
      </c>
      <c r="Q2803" s="3">
        <f>IF(Table1[[#This Row],[Hui Reply?]],VLOOKUP(Table1[[#This Row],[topic_id]],'All Topics Data'!$A$2:$E$1243,5,FALSE),0)</f>
        <v>0</v>
      </c>
      <c r="R2803" s="8">
        <f>Table1[[#This Row],[post_time]]+8/24</f>
        <v>40415.079861111117</v>
      </c>
      <c r="S2803" s="3">
        <f>IF(Table1[[#This Row],[post_position]]=1,0,SUMIFS($F$2:F2803,$H$2:H2803,Table1[[#This Row],[post_position]]-1,$C$2:C2803,Table1[[#This Row],[topic_id]]))</f>
        <v>40414.73332175926</v>
      </c>
    </row>
    <row r="2804" spans="1:19" x14ac:dyDescent="0.25">
      <c r="A2804" s="7">
        <v>2839</v>
      </c>
      <c r="B2804" s="7">
        <v>1</v>
      </c>
      <c r="C2804" s="7">
        <v>710</v>
      </c>
      <c r="D2804" s="7">
        <v>6667</v>
      </c>
      <c r="F2804" s="8">
        <v>40414.751666666663</v>
      </c>
      <c r="G2804" s="7">
        <v>0</v>
      </c>
      <c r="H2804" s="7">
        <v>5</v>
      </c>
      <c r="I2804" s="7" t="b">
        <f t="shared" si="129"/>
        <v>0</v>
      </c>
      <c r="J2804" s="7" t="b">
        <f t="shared" si="130"/>
        <v>1</v>
      </c>
      <c r="K2804" s="7">
        <f t="shared" si="131"/>
        <v>0</v>
      </c>
      <c r="L2804" s="7">
        <f>WEEKDAY(Table1[[#This Row],[post_time]])</f>
        <v>3</v>
      </c>
      <c r="M2804" s="7">
        <f>VLOOKUP(Table1[[#This Row],[topic_id]],'All Topics Data'!$A$2:$I$1243,8,FALSE)</f>
        <v>40409.800000000003</v>
      </c>
      <c r="N2804" s="7">
        <f>Table1[[#This Row],[Hui Reply?]]*(Table1[[#This Row],[post_time]]-Table1[[#This Row],[timestamp of previous reply]])</f>
        <v>0</v>
      </c>
      <c r="O2804" s="3">
        <f>O2803+Table1[[#This Row],[Hui Reply?]]</f>
        <v>696</v>
      </c>
      <c r="P2804" s="19">
        <f>INT(Table1[[#This Row],[post_time]])</f>
        <v>40414</v>
      </c>
      <c r="Q2804" s="3">
        <f>IF(Table1[[#This Row],[Hui Reply?]],VLOOKUP(Table1[[#This Row],[topic_id]],'All Topics Data'!$A$2:$E$1243,5,FALSE),0)</f>
        <v>0</v>
      </c>
      <c r="R2804" s="8">
        <f>Table1[[#This Row],[post_time]]+8/24</f>
        <v>40415.084999999999</v>
      </c>
      <c r="S2804" s="3">
        <f>IF(Table1[[#This Row],[post_position]]=1,0,SUMIFS($F$2:F2804,$H$2:H2804,Table1[[#This Row],[post_position]]-1,$C$2:C2804,Table1[[#This Row],[topic_id]]))</f>
        <v>40413.261863425927</v>
      </c>
    </row>
    <row r="2805" spans="1:19" x14ac:dyDescent="0.25">
      <c r="A2805" s="7">
        <v>2840</v>
      </c>
      <c r="B2805" s="7">
        <v>1</v>
      </c>
      <c r="C2805" s="7">
        <v>696</v>
      </c>
      <c r="D2805" s="7">
        <v>24</v>
      </c>
      <c r="F2805" s="8">
        <v>40415.009965277779</v>
      </c>
      <c r="G2805" s="7">
        <v>0</v>
      </c>
      <c r="H2805" s="7">
        <v>12</v>
      </c>
      <c r="I2805" s="7" t="b">
        <f t="shared" si="129"/>
        <v>1</v>
      </c>
      <c r="J2805" s="7" t="b">
        <f t="shared" si="130"/>
        <v>1</v>
      </c>
      <c r="K2805" s="7">
        <f t="shared" si="131"/>
        <v>1</v>
      </c>
      <c r="L2805" s="7">
        <f>WEEKDAY(Table1[[#This Row],[post_time]])</f>
        <v>4</v>
      </c>
      <c r="M2805" s="7">
        <f>VLOOKUP(Table1[[#This Row],[topic_id]],'All Topics Data'!$A$2:$I$1243,8,FALSE)</f>
        <v>40407.712500000001</v>
      </c>
      <c r="N2805" s="7">
        <f>Table1[[#This Row],[Hui Reply?]]*(Table1[[#This Row],[post_time]]-Table1[[#This Row],[timestamp of previous reply]])</f>
        <v>0.39429398148058681</v>
      </c>
      <c r="O2805" s="3">
        <f>O2804+Table1[[#This Row],[Hui Reply?]]</f>
        <v>697</v>
      </c>
      <c r="P2805" s="19">
        <f>INT(Table1[[#This Row],[post_time]])</f>
        <v>40415</v>
      </c>
      <c r="Q2805" s="3" t="str">
        <f>IF(Table1[[#This Row],[Hui Reply?]],VLOOKUP(Table1[[#This Row],[topic_id]],'All Topics Data'!$A$2:$E$1243,5,FALSE),0)</f>
        <v>jyanguela</v>
      </c>
      <c r="R2805" s="8">
        <f>Table1[[#This Row],[post_time]]+8/24</f>
        <v>40415.343298611115</v>
      </c>
      <c r="S2805" s="3">
        <f>IF(Table1[[#This Row],[post_position]]=1,0,SUMIFS($F$2:F2805,$H$2:H2805,Table1[[#This Row],[post_position]]-1,$C$2:C2805,Table1[[#This Row],[topic_id]]))</f>
        <v>40414.615671296298</v>
      </c>
    </row>
    <row r="2806" spans="1:19" x14ac:dyDescent="0.25">
      <c r="A2806" s="7">
        <v>2841</v>
      </c>
      <c r="B2806" s="7">
        <v>1</v>
      </c>
      <c r="C2806" s="7">
        <v>695</v>
      </c>
      <c r="D2806" s="7">
        <v>24</v>
      </c>
      <c r="E2806" s="2"/>
      <c r="F2806" s="8">
        <v>40415.023495370369</v>
      </c>
      <c r="G2806" s="7">
        <v>0</v>
      </c>
      <c r="H2806" s="7">
        <v>13</v>
      </c>
      <c r="I2806" s="7" t="b">
        <f t="shared" si="129"/>
        <v>1</v>
      </c>
      <c r="J2806" s="7" t="b">
        <f t="shared" si="130"/>
        <v>1</v>
      </c>
      <c r="K2806" s="7">
        <f t="shared" si="131"/>
        <v>1</v>
      </c>
      <c r="L2806" s="7">
        <f>WEEKDAY(Table1[[#This Row],[post_time]])</f>
        <v>4</v>
      </c>
      <c r="M2806" s="7">
        <f>VLOOKUP(Table1[[#This Row],[topic_id]],'All Topics Data'!$A$2:$I$1243,8,FALSE)</f>
        <v>40407.692361111112</v>
      </c>
      <c r="N2806" s="7">
        <f>Table1[[#This Row],[Hui Reply?]]*(Table1[[#This Row],[post_time]]-Table1[[#This Row],[timestamp of previous reply]])</f>
        <v>0.37024305555678438</v>
      </c>
      <c r="O2806" s="3">
        <f>O2805+Table1[[#This Row],[Hui Reply?]]</f>
        <v>698</v>
      </c>
      <c r="P2806" s="19">
        <f>INT(Table1[[#This Row],[post_time]])</f>
        <v>40415</v>
      </c>
      <c r="Q2806" s="3" t="str">
        <f>IF(Table1[[#This Row],[Hui Reply?]],VLOOKUP(Table1[[#This Row],[topic_id]],'All Topics Data'!$A$2:$E$1243,5,FALSE),0)</f>
        <v>jyanguela</v>
      </c>
      <c r="R2806" s="8">
        <f>Table1[[#This Row],[post_time]]+8/24</f>
        <v>40415.356828703705</v>
      </c>
      <c r="S2806" s="3">
        <f>IF(Table1[[#This Row],[post_position]]=1,0,SUMIFS($F$2:F2806,$H$2:H2806,Table1[[#This Row],[post_position]]-1,$C$2:C2806,Table1[[#This Row],[topic_id]]))</f>
        <v>40414.653252314813</v>
      </c>
    </row>
    <row r="2807" spans="1:19" x14ac:dyDescent="0.25">
      <c r="A2807" s="7">
        <v>2842</v>
      </c>
      <c r="B2807" s="7">
        <v>1</v>
      </c>
      <c r="C2807" s="7">
        <v>716</v>
      </c>
      <c r="D2807" s="7">
        <v>6673</v>
      </c>
      <c r="E2807" s="2"/>
      <c r="F2807" s="8">
        <v>40415.162499999999</v>
      </c>
      <c r="G2807" s="7">
        <v>0</v>
      </c>
      <c r="H2807" s="7">
        <v>1</v>
      </c>
      <c r="I2807" s="7" t="b">
        <f t="shared" si="129"/>
        <v>0</v>
      </c>
      <c r="J2807" s="7" t="b">
        <f t="shared" si="130"/>
        <v>0</v>
      </c>
      <c r="K2807" s="7">
        <f t="shared" si="131"/>
        <v>0</v>
      </c>
      <c r="L2807" s="7">
        <f>WEEKDAY(Table1[[#This Row],[post_time]])</f>
        <v>4</v>
      </c>
      <c r="M2807" s="7">
        <f>VLOOKUP(Table1[[#This Row],[topic_id]],'All Topics Data'!$A$2:$I$1243,8,FALSE)</f>
        <v>40415.162499999999</v>
      </c>
      <c r="N2807" s="7">
        <f>Table1[[#This Row],[Hui Reply?]]*(Table1[[#This Row],[post_time]]-Table1[[#This Row],[timestamp of previous reply]])</f>
        <v>0</v>
      </c>
      <c r="O2807" s="3">
        <f>O2806+Table1[[#This Row],[Hui Reply?]]</f>
        <v>698</v>
      </c>
      <c r="P2807" s="19">
        <f>INT(Table1[[#This Row],[post_time]])</f>
        <v>40415</v>
      </c>
      <c r="Q2807" s="3">
        <f>IF(Table1[[#This Row],[Hui Reply?]],VLOOKUP(Table1[[#This Row],[topic_id]],'All Topics Data'!$A$2:$E$1243,5,FALSE),0)</f>
        <v>0</v>
      </c>
      <c r="R2807" s="8">
        <f>Table1[[#This Row],[post_time]]+8/24</f>
        <v>40415.495833333334</v>
      </c>
      <c r="S2807" s="3">
        <f>IF(Table1[[#This Row],[post_position]]=1,0,SUMIFS($F$2:F2807,$H$2:H2807,Table1[[#This Row],[post_position]]-1,$C$2:C2807,Table1[[#This Row],[topic_id]]))</f>
        <v>0</v>
      </c>
    </row>
    <row r="2808" spans="1:19" x14ac:dyDescent="0.25">
      <c r="A2808" s="7">
        <v>2843</v>
      </c>
      <c r="B2808" s="7">
        <v>1</v>
      </c>
      <c r="C2808" s="7">
        <v>716</v>
      </c>
      <c r="D2808" s="7">
        <v>24</v>
      </c>
      <c r="F2808" s="8">
        <v>40415.187916666669</v>
      </c>
      <c r="G2808" s="7">
        <v>0</v>
      </c>
      <c r="H2808" s="7">
        <v>2</v>
      </c>
      <c r="I2808" s="7" t="b">
        <f t="shared" si="129"/>
        <v>1</v>
      </c>
      <c r="J2808" s="7" t="b">
        <f t="shared" si="130"/>
        <v>1</v>
      </c>
      <c r="K2808" s="7">
        <f t="shared" si="131"/>
        <v>1</v>
      </c>
      <c r="L2808" s="7">
        <f>WEEKDAY(Table1[[#This Row],[post_time]])</f>
        <v>4</v>
      </c>
      <c r="M2808" s="7">
        <f>VLOOKUP(Table1[[#This Row],[topic_id]],'All Topics Data'!$A$2:$I$1243,8,FALSE)</f>
        <v>40415.162499999999</v>
      </c>
      <c r="N2808" s="7">
        <f>Table1[[#This Row],[Hui Reply?]]*(Table1[[#This Row],[post_time]]-Table1[[#This Row],[timestamp of previous reply]])</f>
        <v>2.5416666670935228E-2</v>
      </c>
      <c r="O2808" s="3">
        <f>O2807+Table1[[#This Row],[Hui Reply?]]</f>
        <v>699</v>
      </c>
      <c r="P2808" s="19">
        <f>INT(Table1[[#This Row],[post_time]])</f>
        <v>40415</v>
      </c>
      <c r="Q2808" s="3" t="str">
        <f>IF(Table1[[#This Row],[Hui Reply?]],VLOOKUP(Table1[[#This Row],[topic_id]],'All Topics Data'!$A$2:$E$1243,5,FALSE),0)</f>
        <v>crimar</v>
      </c>
      <c r="R2808" s="8">
        <f>Table1[[#This Row],[post_time]]+8/24</f>
        <v>40415.521250000005</v>
      </c>
      <c r="S2808" s="3">
        <f>IF(Table1[[#This Row],[post_position]]=1,0,SUMIFS($F$2:F2808,$H$2:H2808,Table1[[#This Row],[post_position]]-1,$C$2:C2808,Table1[[#This Row],[topic_id]]))</f>
        <v>40415.162499999999</v>
      </c>
    </row>
    <row r="2809" spans="1:19" x14ac:dyDescent="0.25">
      <c r="A2809" s="7">
        <v>2844</v>
      </c>
      <c r="B2809" s="7">
        <v>1</v>
      </c>
      <c r="C2809" s="7">
        <v>716</v>
      </c>
      <c r="D2809" s="7">
        <v>6673</v>
      </c>
      <c r="F2809" s="8">
        <v>40415.197534722225</v>
      </c>
      <c r="G2809" s="7">
        <v>0</v>
      </c>
      <c r="H2809" s="7">
        <v>3</v>
      </c>
      <c r="I2809" s="7" t="b">
        <f t="shared" si="129"/>
        <v>0</v>
      </c>
      <c r="J2809" s="7" t="b">
        <f t="shared" si="130"/>
        <v>1</v>
      </c>
      <c r="K2809" s="7">
        <f t="shared" si="131"/>
        <v>0</v>
      </c>
      <c r="L2809" s="7">
        <f>WEEKDAY(Table1[[#This Row],[post_time]])</f>
        <v>4</v>
      </c>
      <c r="M2809" s="7">
        <f>VLOOKUP(Table1[[#This Row],[topic_id]],'All Topics Data'!$A$2:$I$1243,8,FALSE)</f>
        <v>40415.162499999999</v>
      </c>
      <c r="N2809" s="7">
        <f>Table1[[#This Row],[Hui Reply?]]*(Table1[[#This Row],[post_time]]-Table1[[#This Row],[timestamp of previous reply]])</f>
        <v>0</v>
      </c>
      <c r="O2809" s="3">
        <f>O2808+Table1[[#This Row],[Hui Reply?]]</f>
        <v>699</v>
      </c>
      <c r="P2809" s="19">
        <f>INT(Table1[[#This Row],[post_time]])</f>
        <v>40415</v>
      </c>
      <c r="Q2809" s="3">
        <f>IF(Table1[[#This Row],[Hui Reply?]],VLOOKUP(Table1[[#This Row],[topic_id]],'All Topics Data'!$A$2:$E$1243,5,FALSE),0)</f>
        <v>0</v>
      </c>
      <c r="R2809" s="8">
        <f>Table1[[#This Row],[post_time]]+8/24</f>
        <v>40415.530868055561</v>
      </c>
      <c r="S2809" s="3">
        <f>IF(Table1[[#This Row],[post_position]]=1,0,SUMIFS($F$2:F2809,$H$2:H2809,Table1[[#This Row],[post_position]]-1,$C$2:C2809,Table1[[#This Row],[topic_id]]))</f>
        <v>40415.187916666669</v>
      </c>
    </row>
    <row r="2810" spans="1:19" x14ac:dyDescent="0.25">
      <c r="A2810" s="7">
        <v>2845</v>
      </c>
      <c r="B2810" s="7">
        <v>1</v>
      </c>
      <c r="C2810" s="7">
        <v>701</v>
      </c>
      <c r="D2810" s="7">
        <v>6653</v>
      </c>
      <c r="E2810" s="2"/>
      <c r="F2810" s="8">
        <v>40415.225092592591</v>
      </c>
      <c r="G2810" s="7">
        <v>0</v>
      </c>
      <c r="H2810" s="7">
        <v>14</v>
      </c>
      <c r="I2810" s="7" t="b">
        <f t="shared" si="129"/>
        <v>0</v>
      </c>
      <c r="J2810" s="7" t="b">
        <f t="shared" si="130"/>
        <v>1</v>
      </c>
      <c r="K2810" s="7">
        <f t="shared" si="131"/>
        <v>0</v>
      </c>
      <c r="L2810" s="7">
        <f>WEEKDAY(Table1[[#This Row],[post_time]])</f>
        <v>4</v>
      </c>
      <c r="M2810" s="7">
        <f>VLOOKUP(Table1[[#This Row],[topic_id]],'All Topics Data'!$A$2:$I$1243,8,FALSE)</f>
        <v>40408.259722222225</v>
      </c>
      <c r="N2810" s="7">
        <f>Table1[[#This Row],[Hui Reply?]]*(Table1[[#This Row],[post_time]]-Table1[[#This Row],[timestamp of previous reply]])</f>
        <v>0</v>
      </c>
      <c r="O2810" s="3">
        <f>O2809+Table1[[#This Row],[Hui Reply?]]</f>
        <v>699</v>
      </c>
      <c r="P2810" s="19">
        <f>INT(Table1[[#This Row],[post_time]])</f>
        <v>40415</v>
      </c>
      <c r="Q2810" s="3">
        <f>IF(Table1[[#This Row],[Hui Reply?]],VLOOKUP(Table1[[#This Row],[topic_id]],'All Topics Data'!$A$2:$E$1243,5,FALSE),0)</f>
        <v>0</v>
      </c>
      <c r="R2810" s="8">
        <f>Table1[[#This Row],[post_time]]+8/24</f>
        <v>40415.558425925927</v>
      </c>
      <c r="S2810" s="3">
        <f>IF(Table1[[#This Row],[post_position]]=1,0,SUMIFS($F$2:F2810,$H$2:H2810,Table1[[#This Row],[post_position]]-1,$C$2:C2810,Table1[[#This Row],[topic_id]]))</f>
        <v>40414.350173611114</v>
      </c>
    </row>
    <row r="2811" spans="1:19" x14ac:dyDescent="0.25">
      <c r="A2811" s="7">
        <v>2846</v>
      </c>
      <c r="B2811" s="7">
        <v>1</v>
      </c>
      <c r="C2811" s="7">
        <v>696</v>
      </c>
      <c r="D2811" s="7">
        <v>6658</v>
      </c>
      <c r="F2811" s="8">
        <v>40415.29855324074</v>
      </c>
      <c r="G2811" s="7">
        <v>0</v>
      </c>
      <c r="H2811" s="7">
        <v>13</v>
      </c>
      <c r="I2811" s="7" t="b">
        <f t="shared" si="129"/>
        <v>0</v>
      </c>
      <c r="J2811" s="7" t="b">
        <f t="shared" si="130"/>
        <v>1</v>
      </c>
      <c r="K2811" s="7">
        <f t="shared" si="131"/>
        <v>0</v>
      </c>
      <c r="L2811" s="7">
        <f>WEEKDAY(Table1[[#This Row],[post_time]])</f>
        <v>4</v>
      </c>
      <c r="M2811" s="7">
        <f>VLOOKUP(Table1[[#This Row],[topic_id]],'All Topics Data'!$A$2:$I$1243,8,FALSE)</f>
        <v>40407.712500000001</v>
      </c>
      <c r="N2811" s="7">
        <f>Table1[[#This Row],[Hui Reply?]]*(Table1[[#This Row],[post_time]]-Table1[[#This Row],[timestamp of previous reply]])</f>
        <v>0</v>
      </c>
      <c r="O2811" s="3">
        <f>O2810+Table1[[#This Row],[Hui Reply?]]</f>
        <v>699</v>
      </c>
      <c r="P2811" s="19">
        <f>INT(Table1[[#This Row],[post_time]])</f>
        <v>40415</v>
      </c>
      <c r="Q2811" s="3">
        <f>IF(Table1[[#This Row],[Hui Reply?]],VLOOKUP(Table1[[#This Row],[topic_id]],'All Topics Data'!$A$2:$E$1243,5,FALSE),0)</f>
        <v>0</v>
      </c>
      <c r="R2811" s="8">
        <f>Table1[[#This Row],[post_time]]+8/24</f>
        <v>40415.631886574076</v>
      </c>
      <c r="S2811" s="3">
        <f>IF(Table1[[#This Row],[post_position]]=1,0,SUMIFS($F$2:F2811,$H$2:H2811,Table1[[#This Row],[post_position]]-1,$C$2:C2811,Table1[[#This Row],[topic_id]]))</f>
        <v>40415.009965277779</v>
      </c>
    </row>
    <row r="2812" spans="1:19" x14ac:dyDescent="0.25">
      <c r="A2812" s="7">
        <v>2847</v>
      </c>
      <c r="B2812" s="7">
        <v>1</v>
      </c>
      <c r="C2812" s="7">
        <v>716</v>
      </c>
      <c r="D2812" s="7">
        <v>1</v>
      </c>
      <c r="F2812" s="8">
        <v>40415.405057870368</v>
      </c>
      <c r="G2812" s="7">
        <v>0</v>
      </c>
      <c r="H2812" s="7">
        <v>4</v>
      </c>
      <c r="I2812" s="7" t="b">
        <f t="shared" si="129"/>
        <v>0</v>
      </c>
      <c r="J2812" s="7" t="b">
        <f t="shared" si="130"/>
        <v>1</v>
      </c>
      <c r="K2812" s="7">
        <f t="shared" si="131"/>
        <v>0</v>
      </c>
      <c r="L2812" s="7">
        <f>WEEKDAY(Table1[[#This Row],[post_time]])</f>
        <v>4</v>
      </c>
      <c r="M2812" s="7">
        <f>VLOOKUP(Table1[[#This Row],[topic_id]],'All Topics Data'!$A$2:$I$1243,8,FALSE)</f>
        <v>40415.162499999999</v>
      </c>
      <c r="N2812" s="7">
        <f>Table1[[#This Row],[Hui Reply?]]*(Table1[[#This Row],[post_time]]-Table1[[#This Row],[timestamp of previous reply]])</f>
        <v>0</v>
      </c>
      <c r="O2812" s="3">
        <f>O2811+Table1[[#This Row],[Hui Reply?]]</f>
        <v>699</v>
      </c>
      <c r="P2812" s="19">
        <f>INT(Table1[[#This Row],[post_time]])</f>
        <v>40415</v>
      </c>
      <c r="Q2812" s="3">
        <f>IF(Table1[[#This Row],[Hui Reply?]],VLOOKUP(Table1[[#This Row],[topic_id]],'All Topics Data'!$A$2:$E$1243,5,FALSE),0)</f>
        <v>0</v>
      </c>
      <c r="R2812" s="8">
        <f>Table1[[#This Row],[post_time]]+8/24</f>
        <v>40415.738391203704</v>
      </c>
      <c r="S2812" s="3">
        <f>IF(Table1[[#This Row],[post_position]]=1,0,SUMIFS($F$2:F2812,$H$2:H2812,Table1[[#This Row],[post_position]]-1,$C$2:C2812,Table1[[#This Row],[topic_id]]))</f>
        <v>40415.197534722225</v>
      </c>
    </row>
    <row r="2813" spans="1:19" x14ac:dyDescent="0.25">
      <c r="A2813" s="7">
        <v>2848</v>
      </c>
      <c r="B2813" s="7">
        <v>1</v>
      </c>
      <c r="C2813" s="7">
        <v>695</v>
      </c>
      <c r="D2813" s="7">
        <v>6658</v>
      </c>
      <c r="E2813" s="2"/>
      <c r="F2813" s="8">
        <v>40415.424583333333</v>
      </c>
      <c r="G2813" s="7">
        <v>0</v>
      </c>
      <c r="H2813" s="7">
        <v>14</v>
      </c>
      <c r="I2813" s="7" t="b">
        <f t="shared" si="129"/>
        <v>0</v>
      </c>
      <c r="J2813" s="7" t="b">
        <f t="shared" si="130"/>
        <v>1</v>
      </c>
      <c r="K2813" s="7">
        <f t="shared" si="131"/>
        <v>0</v>
      </c>
      <c r="L2813" s="7">
        <f>WEEKDAY(Table1[[#This Row],[post_time]])</f>
        <v>4</v>
      </c>
      <c r="M2813" s="7">
        <f>VLOOKUP(Table1[[#This Row],[topic_id]],'All Topics Data'!$A$2:$I$1243,8,FALSE)</f>
        <v>40407.692361111112</v>
      </c>
      <c r="N2813" s="7">
        <f>Table1[[#This Row],[Hui Reply?]]*(Table1[[#This Row],[post_time]]-Table1[[#This Row],[timestamp of previous reply]])</f>
        <v>0</v>
      </c>
      <c r="O2813" s="3">
        <f>O2812+Table1[[#This Row],[Hui Reply?]]</f>
        <v>699</v>
      </c>
      <c r="P2813" s="19">
        <f>INT(Table1[[#This Row],[post_time]])</f>
        <v>40415</v>
      </c>
      <c r="Q2813" s="3">
        <f>IF(Table1[[#This Row],[Hui Reply?]],VLOOKUP(Table1[[#This Row],[topic_id]],'All Topics Data'!$A$2:$E$1243,5,FALSE),0)</f>
        <v>0</v>
      </c>
      <c r="R2813" s="8">
        <f>Table1[[#This Row],[post_time]]+8/24</f>
        <v>40415.757916666669</v>
      </c>
      <c r="S2813" s="3">
        <f>IF(Table1[[#This Row],[post_position]]=1,0,SUMIFS($F$2:F2813,$H$2:H2813,Table1[[#This Row],[post_position]]-1,$C$2:C2813,Table1[[#This Row],[topic_id]]))</f>
        <v>40415.023495370369</v>
      </c>
    </row>
    <row r="2814" spans="1:19" x14ac:dyDescent="0.25">
      <c r="A2814" s="7">
        <v>2849</v>
      </c>
      <c r="B2814" s="7">
        <v>1</v>
      </c>
      <c r="C2814" s="7">
        <v>716</v>
      </c>
      <c r="D2814" s="7">
        <v>24</v>
      </c>
      <c r="F2814" s="8">
        <v>40415.431377314817</v>
      </c>
      <c r="G2814" s="7">
        <v>0</v>
      </c>
      <c r="H2814" s="7">
        <v>5</v>
      </c>
      <c r="I2814" s="7" t="b">
        <f t="shared" si="129"/>
        <v>1</v>
      </c>
      <c r="J2814" s="7" t="b">
        <f t="shared" si="130"/>
        <v>1</v>
      </c>
      <c r="K2814" s="7">
        <f t="shared" si="131"/>
        <v>1</v>
      </c>
      <c r="L2814" s="7">
        <f>WEEKDAY(Table1[[#This Row],[post_time]])</f>
        <v>4</v>
      </c>
      <c r="M2814" s="7">
        <f>VLOOKUP(Table1[[#This Row],[topic_id]],'All Topics Data'!$A$2:$I$1243,8,FALSE)</f>
        <v>40415.162499999999</v>
      </c>
      <c r="N2814" s="7">
        <f>Table1[[#This Row],[Hui Reply?]]*(Table1[[#This Row],[post_time]]-Table1[[#This Row],[timestamp of previous reply]])</f>
        <v>2.6319444448745344E-2</v>
      </c>
      <c r="O2814" s="3">
        <f>O2813+Table1[[#This Row],[Hui Reply?]]</f>
        <v>700</v>
      </c>
      <c r="P2814" s="19">
        <f>INT(Table1[[#This Row],[post_time]])</f>
        <v>40415</v>
      </c>
      <c r="Q2814" s="3" t="str">
        <f>IF(Table1[[#This Row],[Hui Reply?]],VLOOKUP(Table1[[#This Row],[topic_id]],'All Topics Data'!$A$2:$E$1243,5,FALSE),0)</f>
        <v>crimar</v>
      </c>
      <c r="R2814" s="8">
        <f>Table1[[#This Row],[post_time]]+8/24</f>
        <v>40415.764710648153</v>
      </c>
      <c r="S2814" s="3">
        <f>IF(Table1[[#This Row],[post_position]]=1,0,SUMIFS($F$2:F2814,$H$2:H2814,Table1[[#This Row],[post_position]]-1,$C$2:C2814,Table1[[#This Row],[topic_id]]))</f>
        <v>40415.405057870368</v>
      </c>
    </row>
    <row r="2815" spans="1:19" x14ac:dyDescent="0.25">
      <c r="A2815" s="7">
        <v>2850</v>
      </c>
      <c r="B2815" s="7">
        <v>1</v>
      </c>
      <c r="C2815" s="7">
        <v>695</v>
      </c>
      <c r="D2815" s="7">
        <v>24</v>
      </c>
      <c r="E2815" s="2"/>
      <c r="F2815" s="8">
        <v>40415.535925925928</v>
      </c>
      <c r="G2815" s="7">
        <v>0</v>
      </c>
      <c r="H2815" s="7">
        <v>15</v>
      </c>
      <c r="I2815" s="7" t="b">
        <f t="shared" si="129"/>
        <v>1</v>
      </c>
      <c r="J2815" s="7" t="b">
        <f t="shared" si="130"/>
        <v>1</v>
      </c>
      <c r="K2815" s="7">
        <f t="shared" si="131"/>
        <v>1</v>
      </c>
      <c r="L2815" s="7">
        <f>WEEKDAY(Table1[[#This Row],[post_time]])</f>
        <v>4</v>
      </c>
      <c r="M2815" s="7">
        <f>VLOOKUP(Table1[[#This Row],[topic_id]],'All Topics Data'!$A$2:$I$1243,8,FALSE)</f>
        <v>40407.692361111112</v>
      </c>
      <c r="N2815" s="7">
        <f>Table1[[#This Row],[Hui Reply?]]*(Table1[[#This Row],[post_time]]-Table1[[#This Row],[timestamp of previous reply]])</f>
        <v>0.11134259259415558</v>
      </c>
      <c r="O2815" s="3">
        <f>O2814+Table1[[#This Row],[Hui Reply?]]</f>
        <v>701</v>
      </c>
      <c r="P2815" s="19">
        <f>INT(Table1[[#This Row],[post_time]])</f>
        <v>40415</v>
      </c>
      <c r="Q2815" s="3" t="str">
        <f>IF(Table1[[#This Row],[Hui Reply?]],VLOOKUP(Table1[[#This Row],[topic_id]],'All Topics Data'!$A$2:$E$1243,5,FALSE),0)</f>
        <v>jyanguela</v>
      </c>
      <c r="R2815" s="8">
        <f>Table1[[#This Row],[post_time]]+8/24</f>
        <v>40415.869259259263</v>
      </c>
      <c r="S2815" s="3">
        <f>IF(Table1[[#This Row],[post_position]]=1,0,SUMIFS($F$2:F2815,$H$2:H2815,Table1[[#This Row],[post_position]]-1,$C$2:C2815,Table1[[#This Row],[topic_id]]))</f>
        <v>40415.424583333333</v>
      </c>
    </row>
    <row r="2816" spans="1:19" x14ac:dyDescent="0.25">
      <c r="A2816" s="7">
        <v>2851</v>
      </c>
      <c r="B2816" s="7">
        <v>1</v>
      </c>
      <c r="C2816" s="7">
        <v>717</v>
      </c>
      <c r="D2816" s="7">
        <v>6674</v>
      </c>
      <c r="E2816" s="2"/>
      <c r="F2816" s="8">
        <v>40415.703055555554</v>
      </c>
      <c r="G2816" s="7">
        <v>0</v>
      </c>
      <c r="H2816" s="7">
        <v>1</v>
      </c>
      <c r="I2816" s="7" t="b">
        <f t="shared" si="129"/>
        <v>0</v>
      </c>
      <c r="J2816" s="7" t="b">
        <f t="shared" si="130"/>
        <v>0</v>
      </c>
      <c r="K2816" s="7">
        <f t="shared" si="131"/>
        <v>0</v>
      </c>
      <c r="L2816" s="7">
        <f>WEEKDAY(Table1[[#This Row],[post_time]])</f>
        <v>4</v>
      </c>
      <c r="M2816" s="7">
        <f>VLOOKUP(Table1[[#This Row],[topic_id]],'All Topics Data'!$A$2:$I$1243,8,FALSE)</f>
        <v>40415.702777777777</v>
      </c>
      <c r="N2816" s="7">
        <f>Table1[[#This Row],[Hui Reply?]]*(Table1[[#This Row],[post_time]]-Table1[[#This Row],[timestamp of previous reply]])</f>
        <v>0</v>
      </c>
      <c r="O2816" s="3">
        <f>O2815+Table1[[#This Row],[Hui Reply?]]</f>
        <v>701</v>
      </c>
      <c r="P2816" s="19">
        <f>INT(Table1[[#This Row],[post_time]])</f>
        <v>40415</v>
      </c>
      <c r="Q2816" s="3">
        <f>IF(Table1[[#This Row],[Hui Reply?]],VLOOKUP(Table1[[#This Row],[topic_id]],'All Topics Data'!$A$2:$E$1243,5,FALSE),0)</f>
        <v>0</v>
      </c>
      <c r="R2816" s="8">
        <f>Table1[[#This Row],[post_time]]+8/24</f>
        <v>40416.03638888889</v>
      </c>
      <c r="S2816" s="3">
        <f>IF(Table1[[#This Row],[post_position]]=1,0,SUMIFS($F$2:F2816,$H$2:H2816,Table1[[#This Row],[post_position]]-1,$C$2:C2816,Table1[[#This Row],[topic_id]]))</f>
        <v>0</v>
      </c>
    </row>
    <row r="2817" spans="1:19" x14ac:dyDescent="0.25">
      <c r="A2817" s="7">
        <v>2852</v>
      </c>
      <c r="B2817" s="7">
        <v>1</v>
      </c>
      <c r="C2817" s="7">
        <v>674</v>
      </c>
      <c r="D2817" s="7">
        <v>6634</v>
      </c>
      <c r="F2817" s="8">
        <v>40415.760138888887</v>
      </c>
      <c r="G2817" s="7">
        <v>0</v>
      </c>
      <c r="H2817" s="7">
        <v>13</v>
      </c>
      <c r="I2817" s="7" t="b">
        <f t="shared" si="129"/>
        <v>0</v>
      </c>
      <c r="J2817" s="7" t="b">
        <f t="shared" si="130"/>
        <v>1</v>
      </c>
      <c r="K2817" s="7">
        <f t="shared" si="131"/>
        <v>0</v>
      </c>
      <c r="L2817" s="7">
        <f>WEEKDAY(Table1[[#This Row],[post_time]])</f>
        <v>4</v>
      </c>
      <c r="M2817" s="7">
        <f>VLOOKUP(Table1[[#This Row],[topic_id]],'All Topics Data'!$A$2:$I$1243,8,FALSE)</f>
        <v>40396.81527777778</v>
      </c>
      <c r="N2817" s="7">
        <f>Table1[[#This Row],[Hui Reply?]]*(Table1[[#This Row],[post_time]]-Table1[[#This Row],[timestamp of previous reply]])</f>
        <v>0</v>
      </c>
      <c r="O2817" s="3">
        <f>O2816+Table1[[#This Row],[Hui Reply?]]</f>
        <v>701</v>
      </c>
      <c r="P2817" s="19">
        <f>INT(Table1[[#This Row],[post_time]])</f>
        <v>40415</v>
      </c>
      <c r="Q2817" s="3">
        <f>IF(Table1[[#This Row],[Hui Reply?]],VLOOKUP(Table1[[#This Row],[topic_id]],'All Topics Data'!$A$2:$E$1243,5,FALSE),0)</f>
        <v>0</v>
      </c>
      <c r="R2817" s="8">
        <f>Table1[[#This Row],[post_time]]+8/24</f>
        <v>40416.093472222223</v>
      </c>
      <c r="S2817" s="3">
        <f>IF(Table1[[#This Row],[post_position]]=1,0,SUMIFS($F$2:F2817,$H$2:H2817,Table1[[#This Row],[post_position]]-1,$C$2:C2817,Table1[[#This Row],[topic_id]]))</f>
        <v>40414.746527777781</v>
      </c>
    </row>
    <row r="2818" spans="1:19" x14ac:dyDescent="0.25">
      <c r="A2818" s="7">
        <v>2853</v>
      </c>
      <c r="B2818" s="7">
        <v>1</v>
      </c>
      <c r="C2818" s="7">
        <v>718</v>
      </c>
      <c r="D2818" s="7">
        <v>6675</v>
      </c>
      <c r="E2818" s="2"/>
      <c r="F2818" s="8">
        <v>40415.849039351851</v>
      </c>
      <c r="G2818" s="7">
        <v>0</v>
      </c>
      <c r="H2818" s="7">
        <v>1</v>
      </c>
      <c r="I2818" s="7" t="b">
        <f t="shared" si="129"/>
        <v>0</v>
      </c>
      <c r="J2818" s="7" t="b">
        <f t="shared" si="130"/>
        <v>0</v>
      </c>
      <c r="K2818" s="7">
        <f t="shared" si="131"/>
        <v>0</v>
      </c>
      <c r="L2818" s="7">
        <f>WEEKDAY(Table1[[#This Row],[post_time]])</f>
        <v>4</v>
      </c>
      <c r="M2818" s="7">
        <f>VLOOKUP(Table1[[#This Row],[topic_id]],'All Topics Data'!$A$2:$I$1243,8,FALSE)</f>
        <v>40415.848611111112</v>
      </c>
      <c r="N2818" s="7">
        <f>Table1[[#This Row],[Hui Reply?]]*(Table1[[#This Row],[post_time]]-Table1[[#This Row],[timestamp of previous reply]])</f>
        <v>0</v>
      </c>
      <c r="O2818" s="3">
        <f>O2817+Table1[[#This Row],[Hui Reply?]]</f>
        <v>701</v>
      </c>
      <c r="P2818" s="19">
        <f>INT(Table1[[#This Row],[post_time]])</f>
        <v>40415</v>
      </c>
      <c r="Q2818" s="3">
        <f>IF(Table1[[#This Row],[Hui Reply?]],VLOOKUP(Table1[[#This Row],[topic_id]],'All Topics Data'!$A$2:$E$1243,5,FALSE),0)</f>
        <v>0</v>
      </c>
      <c r="R2818" s="8">
        <f>Table1[[#This Row],[post_time]]+8/24</f>
        <v>40416.182372685187</v>
      </c>
      <c r="S2818" s="3">
        <f>IF(Table1[[#This Row],[post_position]]=1,0,SUMIFS($F$2:F2818,$H$2:H2818,Table1[[#This Row],[post_position]]-1,$C$2:C2818,Table1[[#This Row],[topic_id]]))</f>
        <v>0</v>
      </c>
    </row>
    <row r="2819" spans="1:19" x14ac:dyDescent="0.25">
      <c r="A2819" s="7">
        <v>2854</v>
      </c>
      <c r="B2819" s="7">
        <v>1</v>
      </c>
      <c r="C2819" s="7">
        <v>718</v>
      </c>
      <c r="D2819" s="7">
        <v>24</v>
      </c>
      <c r="E2819" s="2"/>
      <c r="F2819" s="8">
        <v>40416.165370370371</v>
      </c>
      <c r="G2819" s="7">
        <v>0</v>
      </c>
      <c r="H2819" s="7">
        <v>2</v>
      </c>
      <c r="I2819" s="7" t="b">
        <f t="shared" ref="I2819:I2882" si="132">(D2819=24)</f>
        <v>1</v>
      </c>
      <c r="J2819" s="7" t="b">
        <f t="shared" ref="J2819:J2882" si="133">H2819&gt;1</f>
        <v>1</v>
      </c>
      <c r="K2819" s="7">
        <f t="shared" ref="K2819:K2882" si="134">I2819*J2819</f>
        <v>1</v>
      </c>
      <c r="L2819" s="7">
        <f>WEEKDAY(Table1[[#This Row],[post_time]])</f>
        <v>5</v>
      </c>
      <c r="M2819" s="7">
        <f>VLOOKUP(Table1[[#This Row],[topic_id]],'All Topics Data'!$A$2:$I$1243,8,FALSE)</f>
        <v>40415.848611111112</v>
      </c>
      <c r="N2819" s="7">
        <f>Table1[[#This Row],[Hui Reply?]]*(Table1[[#This Row],[post_time]]-Table1[[#This Row],[timestamp of previous reply]])</f>
        <v>0.31633101851912215</v>
      </c>
      <c r="O2819" s="3">
        <f>O2818+Table1[[#This Row],[Hui Reply?]]</f>
        <v>702</v>
      </c>
      <c r="P2819" s="19">
        <f>INT(Table1[[#This Row],[post_time]])</f>
        <v>40416</v>
      </c>
      <c r="Q2819" s="3" t="str">
        <f>IF(Table1[[#This Row],[Hui Reply?]],VLOOKUP(Table1[[#This Row],[topic_id]],'All Topics Data'!$A$2:$E$1243,5,FALSE),0)</f>
        <v>louismk</v>
      </c>
      <c r="R2819" s="8">
        <f>Table1[[#This Row],[post_time]]+8/24</f>
        <v>40416.498703703706</v>
      </c>
      <c r="S2819" s="3">
        <f>IF(Table1[[#This Row],[post_position]]=1,0,SUMIFS($F$2:F2819,$H$2:H2819,Table1[[#This Row],[post_position]]-1,$C$2:C2819,Table1[[#This Row],[topic_id]]))</f>
        <v>40415.849039351851</v>
      </c>
    </row>
    <row r="2820" spans="1:19" x14ac:dyDescent="0.25">
      <c r="A2820" s="7">
        <v>2855</v>
      </c>
      <c r="B2820" s="7">
        <v>1</v>
      </c>
      <c r="C2820" s="7">
        <v>674</v>
      </c>
      <c r="D2820" s="7">
        <v>24</v>
      </c>
      <c r="E2820" s="2"/>
      <c r="F2820" s="8">
        <v>40416.215081018519</v>
      </c>
      <c r="G2820" s="7">
        <v>0</v>
      </c>
      <c r="H2820" s="7">
        <v>14</v>
      </c>
      <c r="I2820" s="7" t="b">
        <f t="shared" si="132"/>
        <v>1</v>
      </c>
      <c r="J2820" s="7" t="b">
        <f t="shared" si="133"/>
        <v>1</v>
      </c>
      <c r="K2820" s="7">
        <f t="shared" si="134"/>
        <v>1</v>
      </c>
      <c r="L2820" s="7">
        <f>WEEKDAY(Table1[[#This Row],[post_time]])</f>
        <v>5</v>
      </c>
      <c r="M2820" s="7">
        <f>VLOOKUP(Table1[[#This Row],[topic_id]],'All Topics Data'!$A$2:$I$1243,8,FALSE)</f>
        <v>40396.81527777778</v>
      </c>
      <c r="N2820" s="7">
        <f>Table1[[#This Row],[Hui Reply?]]*(Table1[[#This Row],[post_time]]-Table1[[#This Row],[timestamp of previous reply]])</f>
        <v>0.45494212963239988</v>
      </c>
      <c r="O2820" s="3">
        <f>O2819+Table1[[#This Row],[Hui Reply?]]</f>
        <v>703</v>
      </c>
      <c r="P2820" s="19">
        <f>INT(Table1[[#This Row],[post_time]])</f>
        <v>40416</v>
      </c>
      <c r="Q2820" s="3" t="str">
        <f>IF(Table1[[#This Row],[Hui Reply?]],VLOOKUP(Table1[[#This Row],[topic_id]],'All Topics Data'!$A$2:$E$1243,5,FALSE),0)</f>
        <v>tpheath</v>
      </c>
      <c r="R2820" s="8">
        <f>Table1[[#This Row],[post_time]]+8/24</f>
        <v>40416.548414351855</v>
      </c>
      <c r="S2820" s="3">
        <f>IF(Table1[[#This Row],[post_position]]=1,0,SUMIFS($F$2:F2820,$H$2:H2820,Table1[[#This Row],[post_position]]-1,$C$2:C2820,Table1[[#This Row],[topic_id]]))</f>
        <v>40415.760138888887</v>
      </c>
    </row>
    <row r="2821" spans="1:19" x14ac:dyDescent="0.25">
      <c r="A2821" s="7">
        <v>2856</v>
      </c>
      <c r="B2821" s="7">
        <v>1</v>
      </c>
      <c r="C2821" s="7">
        <v>717</v>
      </c>
      <c r="D2821" s="7">
        <v>24</v>
      </c>
      <c r="E2821" s="2"/>
      <c r="F2821" s="8">
        <v>40416.389849537038</v>
      </c>
      <c r="G2821" s="7">
        <v>0</v>
      </c>
      <c r="H2821" s="7">
        <v>2</v>
      </c>
      <c r="I2821" s="7" t="b">
        <f t="shared" si="132"/>
        <v>1</v>
      </c>
      <c r="J2821" s="7" t="b">
        <f t="shared" si="133"/>
        <v>1</v>
      </c>
      <c r="K2821" s="7">
        <f t="shared" si="134"/>
        <v>1</v>
      </c>
      <c r="L2821" s="7">
        <f>WEEKDAY(Table1[[#This Row],[post_time]])</f>
        <v>5</v>
      </c>
      <c r="M2821" s="7">
        <f>VLOOKUP(Table1[[#This Row],[topic_id]],'All Topics Data'!$A$2:$I$1243,8,FALSE)</f>
        <v>40415.702777777777</v>
      </c>
      <c r="N2821" s="7">
        <f>Table1[[#This Row],[Hui Reply?]]*(Table1[[#This Row],[post_time]]-Table1[[#This Row],[timestamp of previous reply]])</f>
        <v>0.68679398148378823</v>
      </c>
      <c r="O2821" s="3">
        <f>O2820+Table1[[#This Row],[Hui Reply?]]</f>
        <v>704</v>
      </c>
      <c r="P2821" s="19">
        <f>INT(Table1[[#This Row],[post_time]])</f>
        <v>40416</v>
      </c>
      <c r="Q2821" s="3" t="str">
        <f>IF(Table1[[#This Row],[Hui Reply?]],VLOOKUP(Table1[[#This Row],[topic_id]],'All Topics Data'!$A$2:$E$1243,5,FALSE),0)</f>
        <v>CyBrian</v>
      </c>
      <c r="R2821" s="8">
        <f>Table1[[#This Row],[post_time]]+8/24</f>
        <v>40416.723182870373</v>
      </c>
      <c r="S2821" s="3">
        <f>IF(Table1[[#This Row],[post_position]]=1,0,SUMIFS($F$2:F2821,$H$2:H2821,Table1[[#This Row],[post_position]]-1,$C$2:C2821,Table1[[#This Row],[topic_id]]))</f>
        <v>40415.703055555554</v>
      </c>
    </row>
    <row r="2822" spans="1:19" x14ac:dyDescent="0.25">
      <c r="A2822" s="7">
        <v>2857</v>
      </c>
      <c r="B2822" s="7">
        <v>1</v>
      </c>
      <c r="C2822" s="7">
        <v>719</v>
      </c>
      <c r="D2822" s="7">
        <v>6677</v>
      </c>
      <c r="E2822" s="2"/>
      <c r="F2822" s="8">
        <v>40416.412615740737</v>
      </c>
      <c r="G2822" s="7">
        <v>0</v>
      </c>
      <c r="H2822" s="7">
        <v>1</v>
      </c>
      <c r="I2822" s="7" t="b">
        <f t="shared" si="132"/>
        <v>0</v>
      </c>
      <c r="J2822" s="7" t="b">
        <f t="shared" si="133"/>
        <v>0</v>
      </c>
      <c r="K2822" s="7">
        <f t="shared" si="134"/>
        <v>0</v>
      </c>
      <c r="L2822" s="7">
        <f>WEEKDAY(Table1[[#This Row],[post_time]])</f>
        <v>5</v>
      </c>
      <c r="M2822" s="7">
        <f>VLOOKUP(Table1[[#This Row],[topic_id]],'All Topics Data'!$A$2:$I$1243,8,FALSE)</f>
        <v>40416.412499999999</v>
      </c>
      <c r="N2822" s="7">
        <f>Table1[[#This Row],[Hui Reply?]]*(Table1[[#This Row],[post_time]]-Table1[[#This Row],[timestamp of previous reply]])</f>
        <v>0</v>
      </c>
      <c r="O2822" s="3">
        <f>O2821+Table1[[#This Row],[Hui Reply?]]</f>
        <v>704</v>
      </c>
      <c r="P2822" s="19">
        <f>INT(Table1[[#This Row],[post_time]])</f>
        <v>40416</v>
      </c>
      <c r="Q2822" s="3">
        <f>IF(Table1[[#This Row],[Hui Reply?]],VLOOKUP(Table1[[#This Row],[topic_id]],'All Topics Data'!$A$2:$E$1243,5,FALSE),0)</f>
        <v>0</v>
      </c>
      <c r="R2822" s="8">
        <f>Table1[[#This Row],[post_time]]+8/24</f>
        <v>40416.745949074073</v>
      </c>
      <c r="S2822" s="3">
        <f>IF(Table1[[#This Row],[post_position]]=1,0,SUMIFS($F$2:F2822,$H$2:H2822,Table1[[#This Row],[post_position]]-1,$C$2:C2822,Table1[[#This Row],[topic_id]]))</f>
        <v>0</v>
      </c>
    </row>
    <row r="2823" spans="1:19" x14ac:dyDescent="0.25">
      <c r="A2823" s="7">
        <v>2858</v>
      </c>
      <c r="B2823" s="7">
        <v>1</v>
      </c>
      <c r="C2823" s="7">
        <v>720</v>
      </c>
      <c r="D2823" s="7">
        <v>6389</v>
      </c>
      <c r="E2823" s="2"/>
      <c r="F2823" s="8">
        <v>40416.424733796295</v>
      </c>
      <c r="G2823" s="7">
        <v>0</v>
      </c>
      <c r="H2823" s="7">
        <v>1</v>
      </c>
      <c r="I2823" s="7" t="b">
        <f t="shared" si="132"/>
        <v>0</v>
      </c>
      <c r="J2823" s="7" t="b">
        <f t="shared" si="133"/>
        <v>0</v>
      </c>
      <c r="K2823" s="7">
        <f t="shared" si="134"/>
        <v>0</v>
      </c>
      <c r="L2823" s="7">
        <f>WEEKDAY(Table1[[#This Row],[post_time]])</f>
        <v>5</v>
      </c>
      <c r="M2823" s="7">
        <f>VLOOKUP(Table1[[#This Row],[topic_id]],'All Topics Data'!$A$2:$I$1243,8,FALSE)</f>
        <v>40416.424305555556</v>
      </c>
      <c r="N2823" s="7">
        <f>Table1[[#This Row],[Hui Reply?]]*(Table1[[#This Row],[post_time]]-Table1[[#This Row],[timestamp of previous reply]])</f>
        <v>0</v>
      </c>
      <c r="O2823" s="3">
        <f>O2822+Table1[[#This Row],[Hui Reply?]]</f>
        <v>704</v>
      </c>
      <c r="P2823" s="19">
        <f>INT(Table1[[#This Row],[post_time]])</f>
        <v>40416</v>
      </c>
      <c r="Q2823" s="3">
        <f>IF(Table1[[#This Row],[Hui Reply?]],VLOOKUP(Table1[[#This Row],[topic_id]],'All Topics Data'!$A$2:$E$1243,5,FALSE),0)</f>
        <v>0</v>
      </c>
      <c r="R2823" s="8">
        <f>Table1[[#This Row],[post_time]]+8/24</f>
        <v>40416.758067129631</v>
      </c>
      <c r="S2823" s="3">
        <f>IF(Table1[[#This Row],[post_position]]=1,0,SUMIFS($F$2:F2823,$H$2:H2823,Table1[[#This Row],[post_position]]-1,$C$2:C2823,Table1[[#This Row],[topic_id]]))</f>
        <v>0</v>
      </c>
    </row>
    <row r="2824" spans="1:19" x14ac:dyDescent="0.25">
      <c r="A2824" s="7">
        <v>2859</v>
      </c>
      <c r="B2824" s="7">
        <v>1</v>
      </c>
      <c r="C2824" s="7">
        <v>719</v>
      </c>
      <c r="D2824" s="7">
        <v>24</v>
      </c>
      <c r="E2824" s="2"/>
      <c r="F2824" s="8">
        <v>40416.434328703705</v>
      </c>
      <c r="G2824" s="7">
        <v>0</v>
      </c>
      <c r="H2824" s="7">
        <v>2</v>
      </c>
      <c r="I2824" s="7" t="b">
        <f t="shared" si="132"/>
        <v>1</v>
      </c>
      <c r="J2824" s="7" t="b">
        <f t="shared" si="133"/>
        <v>1</v>
      </c>
      <c r="K2824" s="7">
        <f t="shared" si="134"/>
        <v>1</v>
      </c>
      <c r="L2824" s="7">
        <f>WEEKDAY(Table1[[#This Row],[post_time]])</f>
        <v>5</v>
      </c>
      <c r="M2824" s="7">
        <f>VLOOKUP(Table1[[#This Row],[topic_id]],'All Topics Data'!$A$2:$I$1243,8,FALSE)</f>
        <v>40416.412499999999</v>
      </c>
      <c r="N2824" s="7">
        <f>Table1[[#This Row],[Hui Reply?]]*(Table1[[#This Row],[post_time]]-Table1[[#This Row],[timestamp of previous reply]])</f>
        <v>2.1712962967285421E-2</v>
      </c>
      <c r="O2824" s="3">
        <f>O2823+Table1[[#This Row],[Hui Reply?]]</f>
        <v>705</v>
      </c>
      <c r="P2824" s="19">
        <f>INT(Table1[[#This Row],[post_time]])</f>
        <v>40416</v>
      </c>
      <c r="Q2824" s="3" t="str">
        <f>IF(Table1[[#This Row],[Hui Reply?]],VLOOKUP(Table1[[#This Row],[topic_id]],'All Topics Data'!$A$2:$E$1243,5,FALSE),0)</f>
        <v>madambath</v>
      </c>
      <c r="R2824" s="8">
        <f>Table1[[#This Row],[post_time]]+8/24</f>
        <v>40416.76766203704</v>
      </c>
      <c r="S2824" s="3">
        <f>IF(Table1[[#This Row],[post_position]]=1,0,SUMIFS($F$2:F2824,$H$2:H2824,Table1[[#This Row],[post_position]]-1,$C$2:C2824,Table1[[#This Row],[topic_id]]))</f>
        <v>40416.412615740737</v>
      </c>
    </row>
    <row r="2825" spans="1:19" x14ac:dyDescent="0.25">
      <c r="A2825" s="7">
        <v>2860</v>
      </c>
      <c r="B2825" s="7">
        <v>1</v>
      </c>
      <c r="C2825" s="7">
        <v>720</v>
      </c>
      <c r="D2825" s="7">
        <v>24</v>
      </c>
      <c r="F2825" s="8">
        <v>40416.451747685183</v>
      </c>
      <c r="G2825" s="7">
        <v>0</v>
      </c>
      <c r="H2825" s="7">
        <v>2</v>
      </c>
      <c r="I2825" s="7" t="b">
        <f t="shared" si="132"/>
        <v>1</v>
      </c>
      <c r="J2825" s="7" t="b">
        <f t="shared" si="133"/>
        <v>1</v>
      </c>
      <c r="K2825" s="7">
        <f t="shared" si="134"/>
        <v>1</v>
      </c>
      <c r="L2825" s="7">
        <f>WEEKDAY(Table1[[#This Row],[post_time]])</f>
        <v>5</v>
      </c>
      <c r="M2825" s="7">
        <f>VLOOKUP(Table1[[#This Row],[topic_id]],'All Topics Data'!$A$2:$I$1243,8,FALSE)</f>
        <v>40416.424305555556</v>
      </c>
      <c r="N2825" s="7">
        <f>Table1[[#This Row],[Hui Reply?]]*(Table1[[#This Row],[post_time]]-Table1[[#This Row],[timestamp of previous reply]])</f>
        <v>2.7013888888177462E-2</v>
      </c>
      <c r="O2825" s="3">
        <f>O2824+Table1[[#This Row],[Hui Reply?]]</f>
        <v>706</v>
      </c>
      <c r="P2825" s="19">
        <f>INT(Table1[[#This Row],[post_time]])</f>
        <v>40416</v>
      </c>
      <c r="Q2825" s="3" t="str">
        <f>IF(Table1[[#This Row],[Hui Reply?]],VLOOKUP(Table1[[#This Row],[topic_id]],'All Topics Data'!$A$2:$E$1243,5,FALSE),0)</f>
        <v>ashfire</v>
      </c>
      <c r="R2825" s="8">
        <f>Table1[[#This Row],[post_time]]+8/24</f>
        <v>40416.785081018519</v>
      </c>
      <c r="S2825" s="3">
        <f>IF(Table1[[#This Row],[post_position]]=1,0,SUMIFS($F$2:F2825,$H$2:H2825,Table1[[#This Row],[post_position]]-1,$C$2:C2825,Table1[[#This Row],[topic_id]]))</f>
        <v>40416.424733796295</v>
      </c>
    </row>
    <row r="2826" spans="1:19" x14ac:dyDescent="0.25">
      <c r="A2826" s="7">
        <v>2861</v>
      </c>
      <c r="B2826" s="7">
        <v>1</v>
      </c>
      <c r="C2826" s="7">
        <v>720</v>
      </c>
      <c r="D2826" s="7">
        <v>6389</v>
      </c>
      <c r="E2826" s="2"/>
      <c r="F2826" s="8">
        <v>40416.459363425929</v>
      </c>
      <c r="G2826" s="7">
        <v>0</v>
      </c>
      <c r="H2826" s="7">
        <v>3</v>
      </c>
      <c r="I2826" s="7" t="b">
        <f t="shared" si="132"/>
        <v>0</v>
      </c>
      <c r="J2826" s="7" t="b">
        <f t="shared" si="133"/>
        <v>1</v>
      </c>
      <c r="K2826" s="7">
        <f t="shared" si="134"/>
        <v>0</v>
      </c>
      <c r="L2826" s="7">
        <f>WEEKDAY(Table1[[#This Row],[post_time]])</f>
        <v>5</v>
      </c>
      <c r="M2826" s="7">
        <f>VLOOKUP(Table1[[#This Row],[topic_id]],'All Topics Data'!$A$2:$I$1243,8,FALSE)</f>
        <v>40416.424305555556</v>
      </c>
      <c r="N2826" s="7">
        <f>Table1[[#This Row],[Hui Reply?]]*(Table1[[#This Row],[post_time]]-Table1[[#This Row],[timestamp of previous reply]])</f>
        <v>0</v>
      </c>
      <c r="O2826" s="3">
        <f>O2825+Table1[[#This Row],[Hui Reply?]]</f>
        <v>706</v>
      </c>
      <c r="P2826" s="19">
        <f>INT(Table1[[#This Row],[post_time]])</f>
        <v>40416</v>
      </c>
      <c r="Q2826" s="3">
        <f>IF(Table1[[#This Row],[Hui Reply?]],VLOOKUP(Table1[[#This Row],[topic_id]],'All Topics Data'!$A$2:$E$1243,5,FALSE),0)</f>
        <v>0</v>
      </c>
      <c r="R2826" s="8">
        <f>Table1[[#This Row],[post_time]]+8/24</f>
        <v>40416.792696759265</v>
      </c>
      <c r="S2826" s="3">
        <f>IF(Table1[[#This Row],[post_position]]=1,0,SUMIFS($F$2:F2826,$H$2:H2826,Table1[[#This Row],[post_position]]-1,$C$2:C2826,Table1[[#This Row],[topic_id]]))</f>
        <v>40416.451747685183</v>
      </c>
    </row>
    <row r="2827" spans="1:19" x14ac:dyDescent="0.25">
      <c r="A2827" s="7">
        <v>2862</v>
      </c>
      <c r="B2827" s="7">
        <v>1</v>
      </c>
      <c r="C2827" s="7">
        <v>719</v>
      </c>
      <c r="D2827" s="7">
        <v>6677</v>
      </c>
      <c r="E2827" s="2"/>
      <c r="F2827" s="8">
        <v>40416.463101851848</v>
      </c>
      <c r="G2827" s="7">
        <v>0</v>
      </c>
      <c r="H2827" s="7">
        <v>3</v>
      </c>
      <c r="I2827" s="7" t="b">
        <f t="shared" si="132"/>
        <v>0</v>
      </c>
      <c r="J2827" s="7" t="b">
        <f t="shared" si="133"/>
        <v>1</v>
      </c>
      <c r="K2827" s="7">
        <f t="shared" si="134"/>
        <v>0</v>
      </c>
      <c r="L2827" s="7">
        <f>WEEKDAY(Table1[[#This Row],[post_time]])</f>
        <v>5</v>
      </c>
      <c r="M2827" s="7">
        <f>VLOOKUP(Table1[[#This Row],[topic_id]],'All Topics Data'!$A$2:$I$1243,8,FALSE)</f>
        <v>40416.412499999999</v>
      </c>
      <c r="N2827" s="7">
        <f>Table1[[#This Row],[Hui Reply?]]*(Table1[[#This Row],[post_time]]-Table1[[#This Row],[timestamp of previous reply]])</f>
        <v>0</v>
      </c>
      <c r="O2827" s="3">
        <f>O2826+Table1[[#This Row],[Hui Reply?]]</f>
        <v>706</v>
      </c>
      <c r="P2827" s="19">
        <f>INT(Table1[[#This Row],[post_time]])</f>
        <v>40416</v>
      </c>
      <c r="Q2827" s="3">
        <f>IF(Table1[[#This Row],[Hui Reply?]],VLOOKUP(Table1[[#This Row],[topic_id]],'All Topics Data'!$A$2:$E$1243,5,FALSE),0)</f>
        <v>0</v>
      </c>
      <c r="R2827" s="8">
        <f>Table1[[#This Row],[post_time]]+8/24</f>
        <v>40416.796435185184</v>
      </c>
      <c r="S2827" s="3">
        <f>IF(Table1[[#This Row],[post_position]]=1,0,SUMIFS($F$2:F2827,$H$2:H2827,Table1[[#This Row],[post_position]]-1,$C$2:C2827,Table1[[#This Row],[topic_id]]))</f>
        <v>40416.434328703705</v>
      </c>
    </row>
    <row r="2828" spans="1:19" x14ac:dyDescent="0.25">
      <c r="A2828" s="7">
        <v>2863</v>
      </c>
      <c r="B2828" s="7">
        <v>1</v>
      </c>
      <c r="C2828" s="7">
        <v>721</v>
      </c>
      <c r="D2828" s="7">
        <v>6678</v>
      </c>
      <c r="E2828" s="2"/>
      <c r="F2828" s="8">
        <v>40416.481296296297</v>
      </c>
      <c r="G2828" s="7">
        <v>0</v>
      </c>
      <c r="H2828" s="7">
        <v>1</v>
      </c>
      <c r="I2828" s="7" t="b">
        <f t="shared" si="132"/>
        <v>0</v>
      </c>
      <c r="J2828" s="7" t="b">
        <f t="shared" si="133"/>
        <v>0</v>
      </c>
      <c r="K2828" s="7">
        <f t="shared" si="134"/>
        <v>0</v>
      </c>
      <c r="L2828" s="7">
        <f>WEEKDAY(Table1[[#This Row],[post_time]])</f>
        <v>5</v>
      </c>
      <c r="M2828" s="7">
        <f>VLOOKUP(Table1[[#This Row],[topic_id]],'All Topics Data'!$A$2:$I$1243,8,FALSE)</f>
        <v>40416.481249999997</v>
      </c>
      <c r="N2828" s="7">
        <f>Table1[[#This Row],[Hui Reply?]]*(Table1[[#This Row],[post_time]]-Table1[[#This Row],[timestamp of previous reply]])</f>
        <v>0</v>
      </c>
      <c r="O2828" s="3">
        <f>O2827+Table1[[#This Row],[Hui Reply?]]</f>
        <v>706</v>
      </c>
      <c r="P2828" s="19">
        <f>INT(Table1[[#This Row],[post_time]])</f>
        <v>40416</v>
      </c>
      <c r="Q2828" s="3">
        <f>IF(Table1[[#This Row],[Hui Reply?]],VLOOKUP(Table1[[#This Row],[topic_id]],'All Topics Data'!$A$2:$E$1243,5,FALSE),0)</f>
        <v>0</v>
      </c>
      <c r="R2828" s="8">
        <f>Table1[[#This Row],[post_time]]+8/24</f>
        <v>40416.814629629633</v>
      </c>
      <c r="S2828" s="3">
        <f>IF(Table1[[#This Row],[post_position]]=1,0,SUMIFS($F$2:F2828,$H$2:H2828,Table1[[#This Row],[post_position]]-1,$C$2:C2828,Table1[[#This Row],[topic_id]]))</f>
        <v>0</v>
      </c>
    </row>
    <row r="2829" spans="1:19" x14ac:dyDescent="0.25">
      <c r="A2829" s="7">
        <v>2864</v>
      </c>
      <c r="B2829" s="7">
        <v>1</v>
      </c>
      <c r="C2829" s="7">
        <v>721</v>
      </c>
      <c r="D2829" s="7">
        <v>24</v>
      </c>
      <c r="F2829" s="8">
        <v>40416.490208333336</v>
      </c>
      <c r="G2829" s="7">
        <v>0</v>
      </c>
      <c r="H2829" s="7">
        <v>2</v>
      </c>
      <c r="I2829" s="7" t="b">
        <f t="shared" si="132"/>
        <v>1</v>
      </c>
      <c r="J2829" s="7" t="b">
        <f t="shared" si="133"/>
        <v>1</v>
      </c>
      <c r="K2829" s="7">
        <f t="shared" si="134"/>
        <v>1</v>
      </c>
      <c r="L2829" s="7">
        <f>WEEKDAY(Table1[[#This Row],[post_time]])</f>
        <v>5</v>
      </c>
      <c r="M2829" s="7">
        <f>VLOOKUP(Table1[[#This Row],[topic_id]],'All Topics Data'!$A$2:$I$1243,8,FALSE)</f>
        <v>40416.481249999997</v>
      </c>
      <c r="N2829" s="7">
        <f>Table1[[#This Row],[Hui Reply?]]*(Table1[[#This Row],[post_time]]-Table1[[#This Row],[timestamp of previous reply]])</f>
        <v>8.9120370394084603E-3</v>
      </c>
      <c r="O2829" s="3">
        <f>O2828+Table1[[#This Row],[Hui Reply?]]</f>
        <v>707</v>
      </c>
      <c r="P2829" s="19">
        <f>INT(Table1[[#This Row],[post_time]])</f>
        <v>40416</v>
      </c>
      <c r="Q2829" s="3" t="str">
        <f>IF(Table1[[#This Row],[Hui Reply?]],VLOOKUP(Table1[[#This Row],[topic_id]],'All Topics Data'!$A$2:$E$1243,5,FALSE),0)</f>
        <v>prabhuram</v>
      </c>
      <c r="R2829" s="8">
        <f>Table1[[#This Row],[post_time]]+8/24</f>
        <v>40416.823541666672</v>
      </c>
      <c r="S2829" s="3">
        <f>IF(Table1[[#This Row],[post_position]]=1,0,SUMIFS($F$2:F2829,$H$2:H2829,Table1[[#This Row],[post_position]]-1,$C$2:C2829,Table1[[#This Row],[topic_id]]))</f>
        <v>40416.481296296297</v>
      </c>
    </row>
    <row r="2830" spans="1:19" x14ac:dyDescent="0.25">
      <c r="A2830" s="7">
        <v>2865</v>
      </c>
      <c r="B2830" s="7">
        <v>1</v>
      </c>
      <c r="C2830" s="7">
        <v>721</v>
      </c>
      <c r="D2830" s="7">
        <v>6678</v>
      </c>
      <c r="F2830" s="8">
        <v>40416.49150462963</v>
      </c>
      <c r="G2830" s="7">
        <v>0</v>
      </c>
      <c r="H2830" s="7">
        <v>3</v>
      </c>
      <c r="I2830" s="7" t="b">
        <f t="shared" si="132"/>
        <v>0</v>
      </c>
      <c r="J2830" s="7" t="b">
        <f t="shared" si="133"/>
        <v>1</v>
      </c>
      <c r="K2830" s="7">
        <f t="shared" si="134"/>
        <v>0</v>
      </c>
      <c r="L2830" s="7">
        <f>WEEKDAY(Table1[[#This Row],[post_time]])</f>
        <v>5</v>
      </c>
      <c r="M2830" s="7">
        <f>VLOOKUP(Table1[[#This Row],[topic_id]],'All Topics Data'!$A$2:$I$1243,8,FALSE)</f>
        <v>40416.481249999997</v>
      </c>
      <c r="N2830" s="7">
        <f>Table1[[#This Row],[Hui Reply?]]*(Table1[[#This Row],[post_time]]-Table1[[#This Row],[timestamp of previous reply]])</f>
        <v>0</v>
      </c>
      <c r="O2830" s="3">
        <f>O2829+Table1[[#This Row],[Hui Reply?]]</f>
        <v>707</v>
      </c>
      <c r="P2830" s="19">
        <f>INT(Table1[[#This Row],[post_time]])</f>
        <v>40416</v>
      </c>
      <c r="Q2830" s="3">
        <f>IF(Table1[[#This Row],[Hui Reply?]],VLOOKUP(Table1[[#This Row],[topic_id]],'All Topics Data'!$A$2:$E$1243,5,FALSE),0)</f>
        <v>0</v>
      </c>
      <c r="R2830" s="8">
        <f>Table1[[#This Row],[post_time]]+8/24</f>
        <v>40416.824837962966</v>
      </c>
      <c r="S2830" s="3">
        <f>IF(Table1[[#This Row],[post_position]]=1,0,SUMIFS($F$2:F2830,$H$2:H2830,Table1[[#This Row],[post_position]]-1,$C$2:C2830,Table1[[#This Row],[topic_id]]))</f>
        <v>40416.490208333336</v>
      </c>
    </row>
    <row r="2831" spans="1:19" x14ac:dyDescent="0.25">
      <c r="A2831" s="7">
        <v>2866</v>
      </c>
      <c r="B2831" s="7">
        <v>1</v>
      </c>
      <c r="C2831" s="7">
        <v>720</v>
      </c>
      <c r="D2831" s="7">
        <v>24</v>
      </c>
      <c r="E2831" s="2"/>
      <c r="F2831" s="8">
        <v>40416.492280092592</v>
      </c>
      <c r="G2831" s="7">
        <v>0</v>
      </c>
      <c r="H2831" s="7">
        <v>4</v>
      </c>
      <c r="I2831" s="7" t="b">
        <f t="shared" si="132"/>
        <v>1</v>
      </c>
      <c r="J2831" s="7" t="b">
        <f t="shared" si="133"/>
        <v>1</v>
      </c>
      <c r="K2831" s="7">
        <f t="shared" si="134"/>
        <v>1</v>
      </c>
      <c r="L2831" s="7">
        <f>WEEKDAY(Table1[[#This Row],[post_time]])</f>
        <v>5</v>
      </c>
      <c r="M2831" s="7">
        <f>VLOOKUP(Table1[[#This Row],[topic_id]],'All Topics Data'!$A$2:$I$1243,8,FALSE)</f>
        <v>40416.424305555556</v>
      </c>
      <c r="N2831" s="7">
        <f>Table1[[#This Row],[Hui Reply?]]*(Table1[[#This Row],[post_time]]-Table1[[#This Row],[timestamp of previous reply]])</f>
        <v>3.2916666663368233E-2</v>
      </c>
      <c r="O2831" s="3">
        <f>O2830+Table1[[#This Row],[Hui Reply?]]</f>
        <v>708</v>
      </c>
      <c r="P2831" s="19">
        <f>INT(Table1[[#This Row],[post_time]])</f>
        <v>40416</v>
      </c>
      <c r="Q2831" s="3" t="str">
        <f>IF(Table1[[#This Row],[Hui Reply?]],VLOOKUP(Table1[[#This Row],[topic_id]],'All Topics Data'!$A$2:$E$1243,5,FALSE),0)</f>
        <v>ashfire</v>
      </c>
      <c r="R2831" s="8">
        <f>Table1[[#This Row],[post_time]]+8/24</f>
        <v>40416.825613425928</v>
      </c>
      <c r="S2831" s="3">
        <f>IF(Table1[[#This Row],[post_position]]=1,0,SUMIFS($F$2:F2831,$H$2:H2831,Table1[[#This Row],[post_position]]-1,$C$2:C2831,Table1[[#This Row],[topic_id]]))</f>
        <v>40416.459363425929</v>
      </c>
    </row>
    <row r="2832" spans="1:19" x14ac:dyDescent="0.25">
      <c r="A2832" s="7">
        <v>2867</v>
      </c>
      <c r="B2832" s="7">
        <v>1</v>
      </c>
      <c r="C2832" s="7">
        <v>719</v>
      </c>
      <c r="D2832" s="7">
        <v>24</v>
      </c>
      <c r="E2832" s="2"/>
      <c r="F2832" s="8">
        <v>40416.493611111109</v>
      </c>
      <c r="G2832" s="7">
        <v>0</v>
      </c>
      <c r="H2832" s="7">
        <v>4</v>
      </c>
      <c r="I2832" s="7" t="b">
        <f t="shared" si="132"/>
        <v>1</v>
      </c>
      <c r="J2832" s="7" t="b">
        <f t="shared" si="133"/>
        <v>1</v>
      </c>
      <c r="K2832" s="7">
        <f t="shared" si="134"/>
        <v>1</v>
      </c>
      <c r="L2832" s="7">
        <f>WEEKDAY(Table1[[#This Row],[post_time]])</f>
        <v>5</v>
      </c>
      <c r="M2832" s="7">
        <f>VLOOKUP(Table1[[#This Row],[topic_id]],'All Topics Data'!$A$2:$I$1243,8,FALSE)</f>
        <v>40416.412499999999</v>
      </c>
      <c r="N2832" s="7">
        <f>Table1[[#This Row],[Hui Reply?]]*(Table1[[#This Row],[post_time]]-Table1[[#This Row],[timestamp of previous reply]])</f>
        <v>3.050925926072523E-2</v>
      </c>
      <c r="O2832" s="3">
        <f>O2831+Table1[[#This Row],[Hui Reply?]]</f>
        <v>709</v>
      </c>
      <c r="P2832" s="19">
        <f>INT(Table1[[#This Row],[post_time]])</f>
        <v>40416</v>
      </c>
      <c r="Q2832" s="3" t="str">
        <f>IF(Table1[[#This Row],[Hui Reply?]],VLOOKUP(Table1[[#This Row],[topic_id]],'All Topics Data'!$A$2:$E$1243,5,FALSE),0)</f>
        <v>madambath</v>
      </c>
      <c r="R2832" s="8">
        <f>Table1[[#This Row],[post_time]]+8/24</f>
        <v>40416.826944444445</v>
      </c>
      <c r="S2832" s="3">
        <f>IF(Table1[[#This Row],[post_position]]=1,0,SUMIFS($F$2:F2832,$H$2:H2832,Table1[[#This Row],[post_position]]-1,$C$2:C2832,Table1[[#This Row],[topic_id]]))</f>
        <v>40416.463101851848</v>
      </c>
    </row>
    <row r="2833" spans="1:19" x14ac:dyDescent="0.25">
      <c r="A2833" s="7">
        <v>2868</v>
      </c>
      <c r="B2833" s="7">
        <v>1</v>
      </c>
      <c r="C2833" s="7">
        <v>718</v>
      </c>
      <c r="D2833" s="7">
        <v>6675</v>
      </c>
      <c r="F2833" s="8">
        <v>40416.529224537036</v>
      </c>
      <c r="G2833" s="7">
        <v>0</v>
      </c>
      <c r="H2833" s="7">
        <v>3</v>
      </c>
      <c r="I2833" s="7" t="b">
        <f t="shared" si="132"/>
        <v>0</v>
      </c>
      <c r="J2833" s="7" t="b">
        <f t="shared" si="133"/>
        <v>1</v>
      </c>
      <c r="K2833" s="7">
        <f t="shared" si="134"/>
        <v>0</v>
      </c>
      <c r="L2833" s="7">
        <f>WEEKDAY(Table1[[#This Row],[post_time]])</f>
        <v>5</v>
      </c>
      <c r="M2833" s="7">
        <f>VLOOKUP(Table1[[#This Row],[topic_id]],'All Topics Data'!$A$2:$I$1243,8,FALSE)</f>
        <v>40415.848611111112</v>
      </c>
      <c r="N2833" s="7">
        <f>Table1[[#This Row],[Hui Reply?]]*(Table1[[#This Row],[post_time]]-Table1[[#This Row],[timestamp of previous reply]])</f>
        <v>0</v>
      </c>
      <c r="O2833" s="3">
        <f>O2832+Table1[[#This Row],[Hui Reply?]]</f>
        <v>709</v>
      </c>
      <c r="P2833" s="19">
        <f>INT(Table1[[#This Row],[post_time]])</f>
        <v>40416</v>
      </c>
      <c r="Q2833" s="3">
        <f>IF(Table1[[#This Row],[Hui Reply?]],VLOOKUP(Table1[[#This Row],[topic_id]],'All Topics Data'!$A$2:$E$1243,5,FALSE),0)</f>
        <v>0</v>
      </c>
      <c r="R2833" s="8">
        <f>Table1[[#This Row],[post_time]]+8/24</f>
        <v>40416.862557870372</v>
      </c>
      <c r="S2833" s="3">
        <f>IF(Table1[[#This Row],[post_position]]=1,0,SUMIFS($F$2:F2833,$H$2:H2833,Table1[[#This Row],[post_position]]-1,$C$2:C2833,Table1[[#This Row],[topic_id]]))</f>
        <v>40416.165370370371</v>
      </c>
    </row>
    <row r="2834" spans="1:19" x14ac:dyDescent="0.25">
      <c r="A2834" s="7">
        <v>2869</v>
      </c>
      <c r="B2834" s="7">
        <v>1</v>
      </c>
      <c r="C2834" s="7">
        <v>695</v>
      </c>
      <c r="D2834" s="7">
        <v>6658</v>
      </c>
      <c r="E2834" s="2"/>
      <c r="F2834" s="8">
        <v>40416.640775462962</v>
      </c>
      <c r="G2834" s="7">
        <v>0</v>
      </c>
      <c r="H2834" s="7">
        <v>16</v>
      </c>
      <c r="I2834" s="7" t="b">
        <f t="shared" si="132"/>
        <v>0</v>
      </c>
      <c r="J2834" s="7" t="b">
        <f t="shared" si="133"/>
        <v>1</v>
      </c>
      <c r="K2834" s="7">
        <f t="shared" si="134"/>
        <v>0</v>
      </c>
      <c r="L2834" s="7">
        <f>WEEKDAY(Table1[[#This Row],[post_time]])</f>
        <v>5</v>
      </c>
      <c r="M2834" s="7">
        <f>VLOOKUP(Table1[[#This Row],[topic_id]],'All Topics Data'!$A$2:$I$1243,8,FALSE)</f>
        <v>40407.692361111112</v>
      </c>
      <c r="N2834" s="7">
        <f>Table1[[#This Row],[Hui Reply?]]*(Table1[[#This Row],[post_time]]-Table1[[#This Row],[timestamp of previous reply]])</f>
        <v>0</v>
      </c>
      <c r="O2834" s="3">
        <f>O2833+Table1[[#This Row],[Hui Reply?]]</f>
        <v>709</v>
      </c>
      <c r="P2834" s="19">
        <f>INT(Table1[[#This Row],[post_time]])</f>
        <v>40416</v>
      </c>
      <c r="Q2834" s="3">
        <f>IF(Table1[[#This Row],[Hui Reply?]],VLOOKUP(Table1[[#This Row],[topic_id]],'All Topics Data'!$A$2:$E$1243,5,FALSE),0)</f>
        <v>0</v>
      </c>
      <c r="R2834" s="8">
        <f>Table1[[#This Row],[post_time]]+8/24</f>
        <v>40416.974108796298</v>
      </c>
      <c r="S2834" s="3">
        <f>IF(Table1[[#This Row],[post_position]]=1,0,SUMIFS($F$2:F2834,$H$2:H2834,Table1[[#This Row],[post_position]]-1,$C$2:C2834,Table1[[#This Row],[topic_id]]))</f>
        <v>40415.535925925928</v>
      </c>
    </row>
    <row r="2835" spans="1:19" x14ac:dyDescent="0.25">
      <c r="A2835" s="7">
        <v>2870</v>
      </c>
      <c r="B2835" s="7">
        <v>1</v>
      </c>
      <c r="C2835" s="7">
        <v>695</v>
      </c>
      <c r="D2835" s="7">
        <v>24</v>
      </c>
      <c r="F2835" s="8">
        <v>40416.652395833335</v>
      </c>
      <c r="G2835" s="7">
        <v>0</v>
      </c>
      <c r="H2835" s="7">
        <v>17</v>
      </c>
      <c r="I2835" s="7" t="b">
        <f t="shared" si="132"/>
        <v>1</v>
      </c>
      <c r="J2835" s="7" t="b">
        <f t="shared" si="133"/>
        <v>1</v>
      </c>
      <c r="K2835" s="7">
        <f t="shared" si="134"/>
        <v>1</v>
      </c>
      <c r="L2835" s="7">
        <f>WEEKDAY(Table1[[#This Row],[post_time]])</f>
        <v>5</v>
      </c>
      <c r="M2835" s="7">
        <f>VLOOKUP(Table1[[#This Row],[topic_id]],'All Topics Data'!$A$2:$I$1243,8,FALSE)</f>
        <v>40407.692361111112</v>
      </c>
      <c r="N2835" s="7">
        <f>Table1[[#This Row],[Hui Reply?]]*(Table1[[#This Row],[post_time]]-Table1[[#This Row],[timestamp of previous reply]])</f>
        <v>1.1620370372838806E-2</v>
      </c>
      <c r="O2835" s="3">
        <f>O2834+Table1[[#This Row],[Hui Reply?]]</f>
        <v>710</v>
      </c>
      <c r="P2835" s="19">
        <f>INT(Table1[[#This Row],[post_time]])</f>
        <v>40416</v>
      </c>
      <c r="Q2835" s="3" t="str">
        <f>IF(Table1[[#This Row],[Hui Reply?]],VLOOKUP(Table1[[#This Row],[topic_id]],'All Topics Data'!$A$2:$E$1243,5,FALSE),0)</f>
        <v>jyanguela</v>
      </c>
      <c r="R2835" s="8">
        <f>Table1[[#This Row],[post_time]]+8/24</f>
        <v>40416.98572916667</v>
      </c>
      <c r="S2835" s="3">
        <f>IF(Table1[[#This Row],[post_position]]=1,0,SUMIFS($F$2:F2835,$H$2:H2835,Table1[[#This Row],[post_position]]-1,$C$2:C2835,Table1[[#This Row],[topic_id]]))</f>
        <v>40416.640775462962</v>
      </c>
    </row>
    <row r="2836" spans="1:19" x14ac:dyDescent="0.25">
      <c r="A2836" s="7">
        <v>2871</v>
      </c>
      <c r="B2836" s="7">
        <v>1</v>
      </c>
      <c r="C2836" s="7">
        <v>695</v>
      </c>
      <c r="D2836" s="7">
        <v>6658</v>
      </c>
      <c r="E2836" s="2"/>
      <c r="F2836" s="8">
        <v>40416.670972222222</v>
      </c>
      <c r="G2836" s="7">
        <v>0</v>
      </c>
      <c r="H2836" s="7">
        <v>18</v>
      </c>
      <c r="I2836" s="7" t="b">
        <f t="shared" si="132"/>
        <v>0</v>
      </c>
      <c r="J2836" s="7" t="b">
        <f t="shared" si="133"/>
        <v>1</v>
      </c>
      <c r="K2836" s="7">
        <f t="shared" si="134"/>
        <v>0</v>
      </c>
      <c r="L2836" s="7">
        <f>WEEKDAY(Table1[[#This Row],[post_time]])</f>
        <v>5</v>
      </c>
      <c r="M2836" s="7">
        <f>VLOOKUP(Table1[[#This Row],[topic_id]],'All Topics Data'!$A$2:$I$1243,8,FALSE)</f>
        <v>40407.692361111112</v>
      </c>
      <c r="N2836" s="7">
        <f>Table1[[#This Row],[Hui Reply?]]*(Table1[[#This Row],[post_time]]-Table1[[#This Row],[timestamp of previous reply]])</f>
        <v>0</v>
      </c>
      <c r="O2836" s="3">
        <f>O2835+Table1[[#This Row],[Hui Reply?]]</f>
        <v>710</v>
      </c>
      <c r="P2836" s="19">
        <f>INT(Table1[[#This Row],[post_time]])</f>
        <v>40416</v>
      </c>
      <c r="Q2836" s="3">
        <f>IF(Table1[[#This Row],[Hui Reply?]],VLOOKUP(Table1[[#This Row],[topic_id]],'All Topics Data'!$A$2:$E$1243,5,FALSE),0)</f>
        <v>0</v>
      </c>
      <c r="R2836" s="8">
        <f>Table1[[#This Row],[post_time]]+8/24</f>
        <v>40417.004305555558</v>
      </c>
      <c r="S2836" s="3">
        <f>IF(Table1[[#This Row],[post_position]]=1,0,SUMIFS($F$2:F2836,$H$2:H2836,Table1[[#This Row],[post_position]]-1,$C$2:C2836,Table1[[#This Row],[topic_id]]))</f>
        <v>40416.652395833335</v>
      </c>
    </row>
    <row r="2837" spans="1:19" x14ac:dyDescent="0.25">
      <c r="A2837" s="7">
        <v>2872</v>
      </c>
      <c r="B2837" s="7">
        <v>1</v>
      </c>
      <c r="C2837" s="7">
        <v>719</v>
      </c>
      <c r="D2837" s="7">
        <v>6677</v>
      </c>
      <c r="E2837" s="2"/>
      <c r="F2837" s="8">
        <v>40416.715891203705</v>
      </c>
      <c r="G2837" s="7">
        <v>0</v>
      </c>
      <c r="H2837" s="7">
        <v>5</v>
      </c>
      <c r="I2837" s="7" t="b">
        <f t="shared" si="132"/>
        <v>0</v>
      </c>
      <c r="J2837" s="7" t="b">
        <f t="shared" si="133"/>
        <v>1</v>
      </c>
      <c r="K2837" s="7">
        <f t="shared" si="134"/>
        <v>0</v>
      </c>
      <c r="L2837" s="7">
        <f>WEEKDAY(Table1[[#This Row],[post_time]])</f>
        <v>5</v>
      </c>
      <c r="M2837" s="7">
        <f>VLOOKUP(Table1[[#This Row],[topic_id]],'All Topics Data'!$A$2:$I$1243,8,FALSE)</f>
        <v>40416.412499999999</v>
      </c>
      <c r="N2837" s="7">
        <f>Table1[[#This Row],[Hui Reply?]]*(Table1[[#This Row],[post_time]]-Table1[[#This Row],[timestamp of previous reply]])</f>
        <v>0</v>
      </c>
      <c r="O2837" s="3">
        <f>O2836+Table1[[#This Row],[Hui Reply?]]</f>
        <v>710</v>
      </c>
      <c r="P2837" s="19">
        <f>INT(Table1[[#This Row],[post_time]])</f>
        <v>40416</v>
      </c>
      <c r="Q2837" s="3">
        <f>IF(Table1[[#This Row],[Hui Reply?]],VLOOKUP(Table1[[#This Row],[topic_id]],'All Topics Data'!$A$2:$E$1243,5,FALSE),0)</f>
        <v>0</v>
      </c>
      <c r="R2837" s="8">
        <f>Table1[[#This Row],[post_time]]+8/24</f>
        <v>40417.049224537041</v>
      </c>
      <c r="S2837" s="3">
        <f>IF(Table1[[#This Row],[post_position]]=1,0,SUMIFS($F$2:F2837,$H$2:H2837,Table1[[#This Row],[post_position]]-1,$C$2:C2837,Table1[[#This Row],[topic_id]]))</f>
        <v>40416.493611111109</v>
      </c>
    </row>
    <row r="2838" spans="1:19" x14ac:dyDescent="0.25">
      <c r="A2838" s="7">
        <v>2873</v>
      </c>
      <c r="B2838" s="7">
        <v>1</v>
      </c>
      <c r="C2838" s="7">
        <v>674</v>
      </c>
      <c r="D2838" s="7">
        <v>6634</v>
      </c>
      <c r="F2838" s="8">
        <v>40416.780497685184</v>
      </c>
      <c r="G2838" s="7">
        <v>0</v>
      </c>
      <c r="H2838" s="7">
        <v>15</v>
      </c>
      <c r="I2838" s="7" t="b">
        <f t="shared" si="132"/>
        <v>0</v>
      </c>
      <c r="J2838" s="7" t="b">
        <f t="shared" si="133"/>
        <v>1</v>
      </c>
      <c r="K2838" s="7">
        <f t="shared" si="134"/>
        <v>0</v>
      </c>
      <c r="L2838" s="7">
        <f>WEEKDAY(Table1[[#This Row],[post_time]])</f>
        <v>5</v>
      </c>
      <c r="M2838" s="7">
        <f>VLOOKUP(Table1[[#This Row],[topic_id]],'All Topics Data'!$A$2:$I$1243,8,FALSE)</f>
        <v>40396.81527777778</v>
      </c>
      <c r="N2838" s="7">
        <f>Table1[[#This Row],[Hui Reply?]]*(Table1[[#This Row],[post_time]]-Table1[[#This Row],[timestamp of previous reply]])</f>
        <v>0</v>
      </c>
      <c r="O2838" s="3">
        <f>O2837+Table1[[#This Row],[Hui Reply?]]</f>
        <v>710</v>
      </c>
      <c r="P2838" s="19">
        <f>INT(Table1[[#This Row],[post_time]])</f>
        <v>40416</v>
      </c>
      <c r="Q2838" s="3">
        <f>IF(Table1[[#This Row],[Hui Reply?]],VLOOKUP(Table1[[#This Row],[topic_id]],'All Topics Data'!$A$2:$E$1243,5,FALSE),0)</f>
        <v>0</v>
      </c>
      <c r="R2838" s="8">
        <f>Table1[[#This Row],[post_time]]+8/24</f>
        <v>40417.11383101852</v>
      </c>
      <c r="S2838" s="3">
        <f>IF(Table1[[#This Row],[post_position]]=1,0,SUMIFS($F$2:F2838,$H$2:H2838,Table1[[#This Row],[post_position]]-1,$C$2:C2838,Table1[[#This Row],[topic_id]]))</f>
        <v>40416.215081018519</v>
      </c>
    </row>
    <row r="2839" spans="1:19" x14ac:dyDescent="0.25">
      <c r="A2839" s="7">
        <v>2874</v>
      </c>
      <c r="B2839" s="7">
        <v>1</v>
      </c>
      <c r="C2839" s="7">
        <v>722</v>
      </c>
      <c r="D2839" s="7">
        <v>1159</v>
      </c>
      <c r="E2839" s="2"/>
      <c r="F2839" s="8">
        <v>40416.93105324074</v>
      </c>
      <c r="G2839" s="7">
        <v>0</v>
      </c>
      <c r="H2839" s="7">
        <v>1</v>
      </c>
      <c r="I2839" s="7" t="b">
        <f t="shared" si="132"/>
        <v>0</v>
      </c>
      <c r="J2839" s="7" t="b">
        <f t="shared" si="133"/>
        <v>0</v>
      </c>
      <c r="K2839" s="7">
        <f t="shared" si="134"/>
        <v>0</v>
      </c>
      <c r="L2839" s="7">
        <f>WEEKDAY(Table1[[#This Row],[post_time]])</f>
        <v>5</v>
      </c>
      <c r="M2839" s="7">
        <f>VLOOKUP(Table1[[#This Row],[topic_id]],'All Topics Data'!$A$2:$I$1243,8,FALSE)</f>
        <v>40416.930555555555</v>
      </c>
      <c r="N2839" s="7">
        <f>Table1[[#This Row],[Hui Reply?]]*(Table1[[#This Row],[post_time]]-Table1[[#This Row],[timestamp of previous reply]])</f>
        <v>0</v>
      </c>
      <c r="O2839" s="3">
        <f>O2838+Table1[[#This Row],[Hui Reply?]]</f>
        <v>710</v>
      </c>
      <c r="P2839" s="19">
        <f>INT(Table1[[#This Row],[post_time]])</f>
        <v>40416</v>
      </c>
      <c r="Q2839" s="3">
        <f>IF(Table1[[#This Row],[Hui Reply?]],VLOOKUP(Table1[[#This Row],[topic_id]],'All Topics Data'!$A$2:$E$1243,5,FALSE),0)</f>
        <v>0</v>
      </c>
      <c r="R2839" s="8">
        <f>Table1[[#This Row],[post_time]]+8/24</f>
        <v>40417.264386574076</v>
      </c>
      <c r="S2839" s="3">
        <f>IF(Table1[[#This Row],[post_position]]=1,0,SUMIFS($F$2:F2839,$H$2:H2839,Table1[[#This Row],[post_position]]-1,$C$2:C2839,Table1[[#This Row],[topic_id]]))</f>
        <v>0</v>
      </c>
    </row>
    <row r="2840" spans="1:19" x14ac:dyDescent="0.25">
      <c r="A2840" s="7">
        <v>2875</v>
      </c>
      <c r="B2840" s="7">
        <v>1</v>
      </c>
      <c r="C2840" s="7">
        <v>722</v>
      </c>
      <c r="D2840" s="7">
        <v>1159</v>
      </c>
      <c r="F2840" s="8">
        <v>40416.931793981479</v>
      </c>
      <c r="G2840" s="7">
        <v>0</v>
      </c>
      <c r="H2840" s="7">
        <v>2</v>
      </c>
      <c r="I2840" s="7" t="b">
        <f t="shared" si="132"/>
        <v>0</v>
      </c>
      <c r="J2840" s="7" t="b">
        <f t="shared" si="133"/>
        <v>1</v>
      </c>
      <c r="K2840" s="7">
        <f t="shared" si="134"/>
        <v>0</v>
      </c>
      <c r="L2840" s="7">
        <f>WEEKDAY(Table1[[#This Row],[post_time]])</f>
        <v>5</v>
      </c>
      <c r="M2840" s="7">
        <f>VLOOKUP(Table1[[#This Row],[topic_id]],'All Topics Data'!$A$2:$I$1243,8,FALSE)</f>
        <v>40416.930555555555</v>
      </c>
      <c r="N2840" s="7">
        <f>Table1[[#This Row],[Hui Reply?]]*(Table1[[#This Row],[post_time]]-Table1[[#This Row],[timestamp of previous reply]])</f>
        <v>0</v>
      </c>
      <c r="O2840" s="3">
        <f>O2839+Table1[[#This Row],[Hui Reply?]]</f>
        <v>710</v>
      </c>
      <c r="P2840" s="19">
        <f>INT(Table1[[#This Row],[post_time]])</f>
        <v>40416</v>
      </c>
      <c r="Q2840" s="3">
        <f>IF(Table1[[#This Row],[Hui Reply?]],VLOOKUP(Table1[[#This Row],[topic_id]],'All Topics Data'!$A$2:$E$1243,5,FALSE),0)</f>
        <v>0</v>
      </c>
      <c r="R2840" s="8">
        <f>Table1[[#This Row],[post_time]]+8/24</f>
        <v>40417.265127314815</v>
      </c>
      <c r="S2840" s="3">
        <f>IF(Table1[[#This Row],[post_position]]=1,0,SUMIFS($F$2:F2840,$H$2:H2840,Table1[[#This Row],[post_position]]-1,$C$2:C2840,Table1[[#This Row],[topic_id]]))</f>
        <v>40416.93105324074</v>
      </c>
    </row>
    <row r="2841" spans="1:19" x14ac:dyDescent="0.25">
      <c r="A2841" s="7">
        <v>2876</v>
      </c>
      <c r="B2841" s="7">
        <v>1</v>
      </c>
      <c r="C2841" s="7">
        <v>722</v>
      </c>
      <c r="D2841" s="7">
        <v>24</v>
      </c>
      <c r="E2841" s="2"/>
      <c r="F2841" s="8">
        <v>40417.00582175926</v>
      </c>
      <c r="G2841" s="7">
        <v>0</v>
      </c>
      <c r="H2841" s="7">
        <v>3</v>
      </c>
      <c r="I2841" s="7" t="b">
        <f t="shared" si="132"/>
        <v>1</v>
      </c>
      <c r="J2841" s="7" t="b">
        <f t="shared" si="133"/>
        <v>1</v>
      </c>
      <c r="K2841" s="7">
        <f t="shared" si="134"/>
        <v>1</v>
      </c>
      <c r="L2841" s="7">
        <f>WEEKDAY(Table1[[#This Row],[post_time]])</f>
        <v>6</v>
      </c>
      <c r="M2841" s="7">
        <f>VLOOKUP(Table1[[#This Row],[topic_id]],'All Topics Data'!$A$2:$I$1243,8,FALSE)</f>
        <v>40416.930555555555</v>
      </c>
      <c r="N2841" s="7">
        <f>Table1[[#This Row],[Hui Reply?]]*(Table1[[#This Row],[post_time]]-Table1[[#This Row],[timestamp of previous reply]])</f>
        <v>7.402777778042946E-2</v>
      </c>
      <c r="O2841" s="3">
        <f>O2840+Table1[[#This Row],[Hui Reply?]]</f>
        <v>711</v>
      </c>
      <c r="P2841" s="19">
        <f>INT(Table1[[#This Row],[post_time]])</f>
        <v>40417</v>
      </c>
      <c r="Q2841" s="3" t="str">
        <f>IF(Table1[[#This Row],[Hui Reply?]],VLOOKUP(Table1[[#This Row],[topic_id]],'All Topics Data'!$A$2:$E$1243,5,FALSE),0)</f>
        <v>mvirgilio53</v>
      </c>
      <c r="R2841" s="8">
        <f>Table1[[#This Row],[post_time]]+8/24</f>
        <v>40417.339155092595</v>
      </c>
      <c r="S2841" s="3">
        <f>IF(Table1[[#This Row],[post_position]]=1,0,SUMIFS($F$2:F2841,$H$2:H2841,Table1[[#This Row],[post_position]]-1,$C$2:C2841,Table1[[#This Row],[topic_id]]))</f>
        <v>40416.931793981479</v>
      </c>
    </row>
    <row r="2842" spans="1:19" x14ac:dyDescent="0.25">
      <c r="A2842" s="7">
        <v>2877</v>
      </c>
      <c r="B2842" s="7">
        <v>1</v>
      </c>
      <c r="C2842" s="7">
        <v>719</v>
      </c>
      <c r="D2842" s="7">
        <v>24</v>
      </c>
      <c r="E2842" s="2"/>
      <c r="F2842" s="8">
        <v>40417.015439814815</v>
      </c>
      <c r="G2842" s="7">
        <v>0</v>
      </c>
      <c r="H2842" s="7">
        <v>6</v>
      </c>
      <c r="I2842" s="7" t="b">
        <f t="shared" si="132"/>
        <v>1</v>
      </c>
      <c r="J2842" s="7" t="b">
        <f t="shared" si="133"/>
        <v>1</v>
      </c>
      <c r="K2842" s="7">
        <f t="shared" si="134"/>
        <v>1</v>
      </c>
      <c r="L2842" s="7">
        <f>WEEKDAY(Table1[[#This Row],[post_time]])</f>
        <v>6</v>
      </c>
      <c r="M2842" s="7">
        <f>VLOOKUP(Table1[[#This Row],[topic_id]],'All Topics Data'!$A$2:$I$1243,8,FALSE)</f>
        <v>40416.412499999999</v>
      </c>
      <c r="N2842" s="7">
        <f>Table1[[#This Row],[Hui Reply?]]*(Table1[[#This Row],[post_time]]-Table1[[#This Row],[timestamp of previous reply]])</f>
        <v>0.29954861111036735</v>
      </c>
      <c r="O2842" s="3">
        <f>O2841+Table1[[#This Row],[Hui Reply?]]</f>
        <v>712</v>
      </c>
      <c r="P2842" s="19">
        <f>INT(Table1[[#This Row],[post_time]])</f>
        <v>40417</v>
      </c>
      <c r="Q2842" s="3" t="str">
        <f>IF(Table1[[#This Row],[Hui Reply?]],VLOOKUP(Table1[[#This Row],[topic_id]],'All Topics Data'!$A$2:$E$1243,5,FALSE),0)</f>
        <v>madambath</v>
      </c>
      <c r="R2842" s="8">
        <f>Table1[[#This Row],[post_time]]+8/24</f>
        <v>40417.348773148151</v>
      </c>
      <c r="S2842" s="3">
        <f>IF(Table1[[#This Row],[post_position]]=1,0,SUMIFS($F$2:F2842,$H$2:H2842,Table1[[#This Row],[post_position]]-1,$C$2:C2842,Table1[[#This Row],[topic_id]]))</f>
        <v>40416.715891203705</v>
      </c>
    </row>
    <row r="2843" spans="1:19" x14ac:dyDescent="0.25">
      <c r="A2843" s="7">
        <v>2878</v>
      </c>
      <c r="B2843" s="7">
        <v>1</v>
      </c>
      <c r="C2843" s="7">
        <v>723</v>
      </c>
      <c r="D2843" s="7">
        <v>6679</v>
      </c>
      <c r="E2843" s="2"/>
      <c r="F2843" s="8">
        <v>40417.057349537034</v>
      </c>
      <c r="G2843" s="7">
        <v>0</v>
      </c>
      <c r="H2843" s="7">
        <v>1</v>
      </c>
      <c r="I2843" s="7" t="b">
        <f t="shared" si="132"/>
        <v>0</v>
      </c>
      <c r="J2843" s="7" t="b">
        <f t="shared" si="133"/>
        <v>0</v>
      </c>
      <c r="K2843" s="7">
        <f t="shared" si="134"/>
        <v>0</v>
      </c>
      <c r="L2843" s="7">
        <f>WEEKDAY(Table1[[#This Row],[post_time]])</f>
        <v>6</v>
      </c>
      <c r="M2843" s="7">
        <f>VLOOKUP(Table1[[#This Row],[topic_id]],'All Topics Data'!$A$2:$I$1243,8,FALSE)</f>
        <v>40417.056944444441</v>
      </c>
      <c r="N2843" s="7">
        <f>Table1[[#This Row],[Hui Reply?]]*(Table1[[#This Row],[post_time]]-Table1[[#This Row],[timestamp of previous reply]])</f>
        <v>0</v>
      </c>
      <c r="O2843" s="3">
        <f>O2842+Table1[[#This Row],[Hui Reply?]]</f>
        <v>712</v>
      </c>
      <c r="P2843" s="19">
        <f>INT(Table1[[#This Row],[post_time]])</f>
        <v>40417</v>
      </c>
      <c r="Q2843" s="3">
        <f>IF(Table1[[#This Row],[Hui Reply?]],VLOOKUP(Table1[[#This Row],[topic_id]],'All Topics Data'!$A$2:$E$1243,5,FALSE),0)</f>
        <v>0</v>
      </c>
      <c r="R2843" s="8">
        <f>Table1[[#This Row],[post_time]]+8/24</f>
        <v>40417.390682870369</v>
      </c>
      <c r="S2843" s="3">
        <f>IF(Table1[[#This Row],[post_position]]=1,0,SUMIFS($F$2:F2843,$H$2:H2843,Table1[[#This Row],[post_position]]-1,$C$2:C2843,Table1[[#This Row],[topic_id]]))</f>
        <v>0</v>
      </c>
    </row>
    <row r="2844" spans="1:19" x14ac:dyDescent="0.25">
      <c r="A2844" s="7">
        <v>2879</v>
      </c>
      <c r="B2844" s="7">
        <v>1</v>
      </c>
      <c r="C2844" s="7">
        <v>724</v>
      </c>
      <c r="D2844" s="7">
        <v>5284</v>
      </c>
      <c r="E2844" s="2"/>
      <c r="F2844" s="8">
        <v>40417.125590277778</v>
      </c>
      <c r="G2844" s="7">
        <v>0</v>
      </c>
      <c r="H2844" s="7">
        <v>1</v>
      </c>
      <c r="I2844" s="7" t="b">
        <f t="shared" si="132"/>
        <v>0</v>
      </c>
      <c r="J2844" s="7" t="b">
        <f t="shared" si="133"/>
        <v>0</v>
      </c>
      <c r="K2844" s="7">
        <f t="shared" si="134"/>
        <v>0</v>
      </c>
      <c r="L2844" s="7">
        <f>WEEKDAY(Table1[[#This Row],[post_time]])</f>
        <v>6</v>
      </c>
      <c r="M2844" s="7">
        <f>VLOOKUP(Table1[[#This Row],[topic_id]],'All Topics Data'!$A$2:$I$1243,8,FALSE)</f>
        <v>40417.125</v>
      </c>
      <c r="N2844" s="7">
        <f>Table1[[#This Row],[Hui Reply?]]*(Table1[[#This Row],[post_time]]-Table1[[#This Row],[timestamp of previous reply]])</f>
        <v>0</v>
      </c>
      <c r="O2844" s="3">
        <f>O2843+Table1[[#This Row],[Hui Reply?]]</f>
        <v>712</v>
      </c>
      <c r="P2844" s="19">
        <f>INT(Table1[[#This Row],[post_time]])</f>
        <v>40417</v>
      </c>
      <c r="Q2844" s="3">
        <f>IF(Table1[[#This Row],[Hui Reply?]],VLOOKUP(Table1[[#This Row],[topic_id]],'All Topics Data'!$A$2:$E$1243,5,FALSE),0)</f>
        <v>0</v>
      </c>
      <c r="R2844" s="8">
        <f>Table1[[#This Row],[post_time]]+8/24</f>
        <v>40417.458923611113</v>
      </c>
      <c r="S2844" s="3">
        <f>IF(Table1[[#This Row],[post_position]]=1,0,SUMIFS($F$2:F2844,$H$2:H2844,Table1[[#This Row],[post_position]]-1,$C$2:C2844,Table1[[#This Row],[topic_id]]))</f>
        <v>0</v>
      </c>
    </row>
    <row r="2845" spans="1:19" x14ac:dyDescent="0.25">
      <c r="A2845" s="7">
        <v>2880</v>
      </c>
      <c r="B2845" s="7">
        <v>1</v>
      </c>
      <c r="C2845" s="7">
        <v>724</v>
      </c>
      <c r="D2845" s="7">
        <v>24</v>
      </c>
      <c r="F2845" s="8">
        <v>40417.249594907407</v>
      </c>
      <c r="G2845" s="7">
        <v>0</v>
      </c>
      <c r="H2845" s="7">
        <v>2</v>
      </c>
      <c r="I2845" s="7" t="b">
        <f t="shared" si="132"/>
        <v>1</v>
      </c>
      <c r="J2845" s="7" t="b">
        <f t="shared" si="133"/>
        <v>1</v>
      </c>
      <c r="K2845" s="7">
        <f t="shared" si="134"/>
        <v>1</v>
      </c>
      <c r="L2845" s="7">
        <f>WEEKDAY(Table1[[#This Row],[post_time]])</f>
        <v>6</v>
      </c>
      <c r="M2845" s="7">
        <f>VLOOKUP(Table1[[#This Row],[topic_id]],'All Topics Data'!$A$2:$I$1243,8,FALSE)</f>
        <v>40417.125</v>
      </c>
      <c r="N2845" s="7">
        <f>Table1[[#This Row],[Hui Reply?]]*(Table1[[#This Row],[post_time]]-Table1[[#This Row],[timestamp of previous reply]])</f>
        <v>0.12400462962978054</v>
      </c>
      <c r="O2845" s="3">
        <f>O2844+Table1[[#This Row],[Hui Reply?]]</f>
        <v>713</v>
      </c>
      <c r="P2845" s="19">
        <f>INT(Table1[[#This Row],[post_time]])</f>
        <v>40417</v>
      </c>
      <c r="Q2845" s="3" t="str">
        <f>IF(Table1[[#This Row],[Hui Reply?]],VLOOKUP(Table1[[#This Row],[topic_id]],'All Topics Data'!$A$2:$E$1243,5,FALSE),0)</f>
        <v>iyervsv</v>
      </c>
      <c r="R2845" s="8">
        <f>Table1[[#This Row],[post_time]]+8/24</f>
        <v>40417.582928240743</v>
      </c>
      <c r="S2845" s="3">
        <f>IF(Table1[[#This Row],[post_position]]=1,0,SUMIFS($F$2:F2845,$H$2:H2845,Table1[[#This Row],[post_position]]-1,$C$2:C2845,Table1[[#This Row],[topic_id]]))</f>
        <v>40417.125590277778</v>
      </c>
    </row>
    <row r="2846" spans="1:19" x14ac:dyDescent="0.25">
      <c r="A2846" s="7">
        <v>2881</v>
      </c>
      <c r="B2846" s="7">
        <v>1</v>
      </c>
      <c r="C2846" s="7">
        <v>723</v>
      </c>
      <c r="D2846" s="7">
        <v>1</v>
      </c>
      <c r="E2846" s="2"/>
      <c r="F2846" s="8">
        <v>40417.323194444441</v>
      </c>
      <c r="G2846" s="7">
        <v>0</v>
      </c>
      <c r="H2846" s="7">
        <v>2</v>
      </c>
      <c r="I2846" s="7" t="b">
        <f t="shared" si="132"/>
        <v>0</v>
      </c>
      <c r="J2846" s="7" t="b">
        <f t="shared" si="133"/>
        <v>1</v>
      </c>
      <c r="K2846" s="7">
        <f t="shared" si="134"/>
        <v>0</v>
      </c>
      <c r="L2846" s="7">
        <f>WEEKDAY(Table1[[#This Row],[post_time]])</f>
        <v>6</v>
      </c>
      <c r="M2846" s="7">
        <f>VLOOKUP(Table1[[#This Row],[topic_id]],'All Topics Data'!$A$2:$I$1243,8,FALSE)</f>
        <v>40417.056944444441</v>
      </c>
      <c r="N2846" s="7">
        <f>Table1[[#This Row],[Hui Reply?]]*(Table1[[#This Row],[post_time]]-Table1[[#This Row],[timestamp of previous reply]])</f>
        <v>0</v>
      </c>
      <c r="O2846" s="3">
        <f>O2845+Table1[[#This Row],[Hui Reply?]]</f>
        <v>713</v>
      </c>
      <c r="P2846" s="19">
        <f>INT(Table1[[#This Row],[post_time]])</f>
        <v>40417</v>
      </c>
      <c r="Q2846" s="3">
        <f>IF(Table1[[#This Row],[Hui Reply?]],VLOOKUP(Table1[[#This Row],[topic_id]],'All Topics Data'!$A$2:$E$1243,5,FALSE),0)</f>
        <v>0</v>
      </c>
      <c r="R2846" s="8">
        <f>Table1[[#This Row],[post_time]]+8/24</f>
        <v>40417.656527777777</v>
      </c>
      <c r="S2846" s="3">
        <f>IF(Table1[[#This Row],[post_position]]=1,0,SUMIFS($F$2:F2846,$H$2:H2846,Table1[[#This Row],[post_position]]-1,$C$2:C2846,Table1[[#This Row],[topic_id]]))</f>
        <v>40417.057349537034</v>
      </c>
    </row>
    <row r="2847" spans="1:19" x14ac:dyDescent="0.25">
      <c r="A2847" s="7">
        <v>2882</v>
      </c>
      <c r="B2847" s="7">
        <v>1</v>
      </c>
      <c r="C2847" s="7">
        <v>724</v>
      </c>
      <c r="D2847" s="7">
        <v>1</v>
      </c>
      <c r="F2847" s="8">
        <v>40417.334351851852</v>
      </c>
      <c r="G2847" s="7">
        <v>0</v>
      </c>
      <c r="H2847" s="7">
        <v>3</v>
      </c>
      <c r="I2847" s="7" t="b">
        <f t="shared" si="132"/>
        <v>0</v>
      </c>
      <c r="J2847" s="7" t="b">
        <f t="shared" si="133"/>
        <v>1</v>
      </c>
      <c r="K2847" s="7">
        <f t="shared" si="134"/>
        <v>0</v>
      </c>
      <c r="L2847" s="7">
        <f>WEEKDAY(Table1[[#This Row],[post_time]])</f>
        <v>6</v>
      </c>
      <c r="M2847" s="7">
        <f>VLOOKUP(Table1[[#This Row],[topic_id]],'All Topics Data'!$A$2:$I$1243,8,FALSE)</f>
        <v>40417.125</v>
      </c>
      <c r="N2847" s="7">
        <f>Table1[[#This Row],[Hui Reply?]]*(Table1[[#This Row],[post_time]]-Table1[[#This Row],[timestamp of previous reply]])</f>
        <v>0</v>
      </c>
      <c r="O2847" s="3">
        <f>O2846+Table1[[#This Row],[Hui Reply?]]</f>
        <v>713</v>
      </c>
      <c r="P2847" s="19">
        <f>INT(Table1[[#This Row],[post_time]])</f>
        <v>40417</v>
      </c>
      <c r="Q2847" s="3">
        <f>IF(Table1[[#This Row],[Hui Reply?]],VLOOKUP(Table1[[#This Row],[topic_id]],'All Topics Data'!$A$2:$E$1243,5,FALSE),0)</f>
        <v>0</v>
      </c>
      <c r="R2847" s="8">
        <f>Table1[[#This Row],[post_time]]+8/24</f>
        <v>40417.667685185188</v>
      </c>
      <c r="S2847" s="3">
        <f>IF(Table1[[#This Row],[post_position]]=1,0,SUMIFS($F$2:F2847,$H$2:H2847,Table1[[#This Row],[post_position]]-1,$C$2:C2847,Table1[[#This Row],[topic_id]]))</f>
        <v>40417.249594907407</v>
      </c>
    </row>
    <row r="2848" spans="1:19" x14ac:dyDescent="0.25">
      <c r="A2848" s="7">
        <v>2883</v>
      </c>
      <c r="B2848" s="7">
        <v>1</v>
      </c>
      <c r="C2848" s="7">
        <v>723</v>
      </c>
      <c r="D2848" s="7">
        <v>6679</v>
      </c>
      <c r="F2848" s="8">
        <v>40417.507187499999</v>
      </c>
      <c r="G2848" s="7">
        <v>0</v>
      </c>
      <c r="H2848" s="7">
        <v>3</v>
      </c>
      <c r="I2848" s="7" t="b">
        <f t="shared" si="132"/>
        <v>0</v>
      </c>
      <c r="J2848" s="7" t="b">
        <f t="shared" si="133"/>
        <v>1</v>
      </c>
      <c r="K2848" s="7">
        <f t="shared" si="134"/>
        <v>0</v>
      </c>
      <c r="L2848" s="7">
        <f>WEEKDAY(Table1[[#This Row],[post_time]])</f>
        <v>6</v>
      </c>
      <c r="M2848" s="7">
        <f>VLOOKUP(Table1[[#This Row],[topic_id]],'All Topics Data'!$A$2:$I$1243,8,FALSE)</f>
        <v>40417.056944444441</v>
      </c>
      <c r="N2848" s="7">
        <f>Table1[[#This Row],[Hui Reply?]]*(Table1[[#This Row],[post_time]]-Table1[[#This Row],[timestamp of previous reply]])</f>
        <v>0</v>
      </c>
      <c r="O2848" s="3">
        <f>O2847+Table1[[#This Row],[Hui Reply?]]</f>
        <v>713</v>
      </c>
      <c r="P2848" s="19">
        <f>INT(Table1[[#This Row],[post_time]])</f>
        <v>40417</v>
      </c>
      <c r="Q2848" s="3">
        <f>IF(Table1[[#This Row],[Hui Reply?]],VLOOKUP(Table1[[#This Row],[topic_id]],'All Topics Data'!$A$2:$E$1243,5,FALSE),0)</f>
        <v>0</v>
      </c>
      <c r="R2848" s="8">
        <f>Table1[[#This Row],[post_time]]+8/24</f>
        <v>40417.840520833335</v>
      </c>
      <c r="S2848" s="3">
        <f>IF(Table1[[#This Row],[post_position]]=1,0,SUMIFS($F$2:F2848,$H$2:H2848,Table1[[#This Row],[post_position]]-1,$C$2:C2848,Table1[[#This Row],[topic_id]]))</f>
        <v>40417.323194444441</v>
      </c>
    </row>
    <row r="2849" spans="1:19" x14ac:dyDescent="0.25">
      <c r="A2849" s="7">
        <v>2884</v>
      </c>
      <c r="B2849" s="7">
        <v>1</v>
      </c>
      <c r="C2849" s="7">
        <v>725</v>
      </c>
      <c r="D2849" s="7">
        <v>6680</v>
      </c>
      <c r="E2849" s="2"/>
      <c r="F2849" s="8">
        <v>40417.563043981485</v>
      </c>
      <c r="G2849" s="7">
        <v>0</v>
      </c>
      <c r="H2849" s="7">
        <v>1</v>
      </c>
      <c r="I2849" s="7" t="b">
        <f t="shared" si="132"/>
        <v>0</v>
      </c>
      <c r="J2849" s="7" t="b">
        <f t="shared" si="133"/>
        <v>0</v>
      </c>
      <c r="K2849" s="7">
        <f t="shared" si="134"/>
        <v>0</v>
      </c>
      <c r="L2849" s="7">
        <f>WEEKDAY(Table1[[#This Row],[post_time]])</f>
        <v>6</v>
      </c>
      <c r="M2849" s="7">
        <f>VLOOKUP(Table1[[#This Row],[topic_id]],'All Topics Data'!$A$2:$I$1243,8,FALSE)</f>
        <v>40417.5625</v>
      </c>
      <c r="N2849" s="7">
        <f>Table1[[#This Row],[Hui Reply?]]*(Table1[[#This Row],[post_time]]-Table1[[#This Row],[timestamp of previous reply]])</f>
        <v>0</v>
      </c>
      <c r="O2849" s="3">
        <f>O2848+Table1[[#This Row],[Hui Reply?]]</f>
        <v>713</v>
      </c>
      <c r="P2849" s="19">
        <f>INT(Table1[[#This Row],[post_time]])</f>
        <v>40417</v>
      </c>
      <c r="Q2849" s="3">
        <f>IF(Table1[[#This Row],[Hui Reply?]],VLOOKUP(Table1[[#This Row],[topic_id]],'All Topics Data'!$A$2:$E$1243,5,FALSE),0)</f>
        <v>0</v>
      </c>
      <c r="R2849" s="8">
        <f>Table1[[#This Row],[post_time]]+8/24</f>
        <v>40417.896377314821</v>
      </c>
      <c r="S2849" s="3">
        <f>IF(Table1[[#This Row],[post_position]]=1,0,SUMIFS($F$2:F2849,$H$2:H2849,Table1[[#This Row],[post_position]]-1,$C$2:C2849,Table1[[#This Row],[topic_id]]))</f>
        <v>0</v>
      </c>
    </row>
    <row r="2850" spans="1:19" x14ac:dyDescent="0.25">
      <c r="A2850" s="7">
        <v>2886</v>
      </c>
      <c r="B2850" s="7">
        <v>1</v>
      </c>
      <c r="C2850" s="7">
        <v>725</v>
      </c>
      <c r="D2850" s="7">
        <v>5408</v>
      </c>
      <c r="E2850" s="2"/>
      <c r="F2850" s="8">
        <v>40417.714467592596</v>
      </c>
      <c r="G2850" s="7">
        <v>0</v>
      </c>
      <c r="H2850" s="7">
        <v>2</v>
      </c>
      <c r="I2850" s="7" t="b">
        <f t="shared" si="132"/>
        <v>0</v>
      </c>
      <c r="J2850" s="7" t="b">
        <f t="shared" si="133"/>
        <v>1</v>
      </c>
      <c r="K2850" s="7">
        <f t="shared" si="134"/>
        <v>0</v>
      </c>
      <c r="L2850" s="7">
        <f>WEEKDAY(Table1[[#This Row],[post_time]])</f>
        <v>6</v>
      </c>
      <c r="M2850" s="7">
        <f>VLOOKUP(Table1[[#This Row],[topic_id]],'All Topics Data'!$A$2:$I$1243,8,FALSE)</f>
        <v>40417.5625</v>
      </c>
      <c r="N2850" s="7">
        <f>Table1[[#This Row],[Hui Reply?]]*(Table1[[#This Row],[post_time]]-Table1[[#This Row],[timestamp of previous reply]])</f>
        <v>0</v>
      </c>
      <c r="O2850" s="3">
        <f>O2849+Table1[[#This Row],[Hui Reply?]]</f>
        <v>713</v>
      </c>
      <c r="P2850" s="19">
        <f>INT(Table1[[#This Row],[post_time]])</f>
        <v>40417</v>
      </c>
      <c r="Q2850" s="3">
        <f>IF(Table1[[#This Row],[Hui Reply?]],VLOOKUP(Table1[[#This Row],[topic_id]],'All Topics Data'!$A$2:$E$1243,5,FALSE),0)</f>
        <v>0</v>
      </c>
      <c r="R2850" s="8">
        <f>Table1[[#This Row],[post_time]]+8/24</f>
        <v>40418.047800925931</v>
      </c>
      <c r="S2850" s="3">
        <f>IF(Table1[[#This Row],[post_position]]=1,0,SUMIFS($F$2:F2850,$H$2:H2850,Table1[[#This Row],[post_position]]-1,$C$2:C2850,Table1[[#This Row],[topic_id]]))</f>
        <v>40417.563043981485</v>
      </c>
    </row>
    <row r="2851" spans="1:19" x14ac:dyDescent="0.25">
      <c r="A2851" s="7">
        <v>2887</v>
      </c>
      <c r="B2851" s="7">
        <v>1</v>
      </c>
      <c r="C2851" s="7">
        <v>725</v>
      </c>
      <c r="D2851" s="7">
        <v>6680</v>
      </c>
      <c r="E2851" s="2"/>
      <c r="F2851" s="8">
        <v>40417.795960648145</v>
      </c>
      <c r="G2851" s="7">
        <v>0</v>
      </c>
      <c r="H2851" s="7">
        <v>3</v>
      </c>
      <c r="I2851" s="7" t="b">
        <f t="shared" si="132"/>
        <v>0</v>
      </c>
      <c r="J2851" s="7" t="b">
        <f t="shared" si="133"/>
        <v>1</v>
      </c>
      <c r="K2851" s="7">
        <f t="shared" si="134"/>
        <v>0</v>
      </c>
      <c r="L2851" s="7">
        <f>WEEKDAY(Table1[[#This Row],[post_time]])</f>
        <v>6</v>
      </c>
      <c r="M2851" s="7">
        <f>VLOOKUP(Table1[[#This Row],[topic_id]],'All Topics Data'!$A$2:$I$1243,8,FALSE)</f>
        <v>40417.5625</v>
      </c>
      <c r="N2851" s="7">
        <f>Table1[[#This Row],[Hui Reply?]]*(Table1[[#This Row],[post_time]]-Table1[[#This Row],[timestamp of previous reply]])</f>
        <v>0</v>
      </c>
      <c r="O2851" s="3">
        <f>O2850+Table1[[#This Row],[Hui Reply?]]</f>
        <v>713</v>
      </c>
      <c r="P2851" s="19">
        <f>INT(Table1[[#This Row],[post_time]])</f>
        <v>40417</v>
      </c>
      <c r="Q2851" s="3">
        <f>IF(Table1[[#This Row],[Hui Reply?]],VLOOKUP(Table1[[#This Row],[topic_id]],'All Topics Data'!$A$2:$E$1243,5,FALSE),0)</f>
        <v>0</v>
      </c>
      <c r="R2851" s="8">
        <f>Table1[[#This Row],[post_time]]+8/24</f>
        <v>40418.129293981481</v>
      </c>
      <c r="S2851" s="3">
        <f>IF(Table1[[#This Row],[post_position]]=1,0,SUMIFS($F$2:F2851,$H$2:H2851,Table1[[#This Row],[post_position]]-1,$C$2:C2851,Table1[[#This Row],[topic_id]]))</f>
        <v>40417.714467592596</v>
      </c>
    </row>
    <row r="2852" spans="1:19" x14ac:dyDescent="0.25">
      <c r="A2852" s="7">
        <v>2888</v>
      </c>
      <c r="B2852" s="7">
        <v>1</v>
      </c>
      <c r="C2852" s="7">
        <v>725</v>
      </c>
      <c r="D2852" s="7">
        <v>24</v>
      </c>
      <c r="F2852" s="8">
        <v>40418.086597222224</v>
      </c>
      <c r="G2852" s="7">
        <v>0</v>
      </c>
      <c r="H2852" s="7">
        <v>4</v>
      </c>
      <c r="I2852" s="7" t="b">
        <f t="shared" si="132"/>
        <v>1</v>
      </c>
      <c r="J2852" s="7" t="b">
        <f t="shared" si="133"/>
        <v>1</v>
      </c>
      <c r="K2852" s="7">
        <f t="shared" si="134"/>
        <v>1</v>
      </c>
      <c r="L2852" s="7">
        <f>WEEKDAY(Table1[[#This Row],[post_time]])</f>
        <v>7</v>
      </c>
      <c r="M2852" s="7">
        <f>VLOOKUP(Table1[[#This Row],[topic_id]],'All Topics Data'!$A$2:$I$1243,8,FALSE)</f>
        <v>40417.5625</v>
      </c>
      <c r="N2852" s="7">
        <f>Table1[[#This Row],[Hui Reply?]]*(Table1[[#This Row],[post_time]]-Table1[[#This Row],[timestamp of previous reply]])</f>
        <v>0.29063657407823484</v>
      </c>
      <c r="O2852" s="3">
        <f>O2851+Table1[[#This Row],[Hui Reply?]]</f>
        <v>714</v>
      </c>
      <c r="P2852" s="19">
        <f>INT(Table1[[#This Row],[post_time]])</f>
        <v>40418</v>
      </c>
      <c r="Q2852" s="3" t="str">
        <f>IF(Table1[[#This Row],[Hui Reply?]],VLOOKUP(Table1[[#This Row],[topic_id]],'All Topics Data'!$A$2:$E$1243,5,FALSE),0)</f>
        <v>Absurdname</v>
      </c>
      <c r="R2852" s="8">
        <f>Table1[[#This Row],[post_time]]+8/24</f>
        <v>40418.419930555559</v>
      </c>
      <c r="S2852" s="3">
        <f>IF(Table1[[#This Row],[post_position]]=1,0,SUMIFS($F$2:F2852,$H$2:H2852,Table1[[#This Row],[post_position]]-1,$C$2:C2852,Table1[[#This Row],[topic_id]]))</f>
        <v>40417.795960648145</v>
      </c>
    </row>
    <row r="2853" spans="1:19" x14ac:dyDescent="0.25">
      <c r="A2853" s="7">
        <v>2889</v>
      </c>
      <c r="B2853" s="7">
        <v>1</v>
      </c>
      <c r="C2853" s="7">
        <v>726</v>
      </c>
      <c r="D2853" s="7">
        <v>5114</v>
      </c>
      <c r="E2853" s="2"/>
      <c r="F2853" s="8">
        <v>40418.506539351853</v>
      </c>
      <c r="G2853" s="7">
        <v>0</v>
      </c>
      <c r="H2853" s="7">
        <v>1</v>
      </c>
      <c r="I2853" s="7" t="b">
        <f t="shared" si="132"/>
        <v>0</v>
      </c>
      <c r="J2853" s="7" t="b">
        <f t="shared" si="133"/>
        <v>0</v>
      </c>
      <c r="K2853" s="7">
        <f t="shared" si="134"/>
        <v>0</v>
      </c>
      <c r="L2853" s="7">
        <f>WEEKDAY(Table1[[#This Row],[post_time]])</f>
        <v>7</v>
      </c>
      <c r="M2853" s="7">
        <f>VLOOKUP(Table1[[#This Row],[topic_id]],'All Topics Data'!$A$2:$I$1243,8,FALSE)</f>
        <v>40418.506249999999</v>
      </c>
      <c r="N2853" s="7">
        <f>Table1[[#This Row],[Hui Reply?]]*(Table1[[#This Row],[post_time]]-Table1[[#This Row],[timestamp of previous reply]])</f>
        <v>0</v>
      </c>
      <c r="O2853" s="3">
        <f>O2852+Table1[[#This Row],[Hui Reply?]]</f>
        <v>714</v>
      </c>
      <c r="P2853" s="19">
        <f>INT(Table1[[#This Row],[post_time]])</f>
        <v>40418</v>
      </c>
      <c r="Q2853" s="3">
        <f>IF(Table1[[#This Row],[Hui Reply?]],VLOOKUP(Table1[[#This Row],[topic_id]],'All Topics Data'!$A$2:$E$1243,5,FALSE),0)</f>
        <v>0</v>
      </c>
      <c r="R2853" s="8">
        <f>Table1[[#This Row],[post_time]]+8/24</f>
        <v>40418.839872685188</v>
      </c>
      <c r="S2853" s="3">
        <f>IF(Table1[[#This Row],[post_position]]=1,0,SUMIFS($F$2:F2853,$H$2:H2853,Table1[[#This Row],[post_position]]-1,$C$2:C2853,Table1[[#This Row],[topic_id]]))</f>
        <v>0</v>
      </c>
    </row>
    <row r="2854" spans="1:19" x14ac:dyDescent="0.25">
      <c r="A2854" s="7">
        <v>2890</v>
      </c>
      <c r="B2854" s="7">
        <v>3</v>
      </c>
      <c r="C2854" s="7">
        <v>727</v>
      </c>
      <c r="D2854" s="7">
        <v>3575</v>
      </c>
      <c r="E2854" s="2"/>
      <c r="F2854" s="8">
        <v>40418.589224537034</v>
      </c>
      <c r="G2854" s="7">
        <v>0</v>
      </c>
      <c r="H2854" s="7">
        <v>1</v>
      </c>
      <c r="I2854" s="7" t="b">
        <f t="shared" si="132"/>
        <v>0</v>
      </c>
      <c r="J2854" s="7" t="b">
        <f t="shared" si="133"/>
        <v>0</v>
      </c>
      <c r="K2854" s="7">
        <f t="shared" si="134"/>
        <v>0</v>
      </c>
      <c r="L2854" s="7">
        <f>WEEKDAY(Table1[[#This Row],[post_time]])</f>
        <v>7</v>
      </c>
      <c r="M2854" s="7">
        <f>VLOOKUP(Table1[[#This Row],[topic_id]],'All Topics Data'!$A$2:$I$1243,8,FALSE)</f>
        <v>40418.588888888888</v>
      </c>
      <c r="N2854" s="7">
        <f>Table1[[#This Row],[Hui Reply?]]*(Table1[[#This Row],[post_time]]-Table1[[#This Row],[timestamp of previous reply]])</f>
        <v>0</v>
      </c>
      <c r="O2854" s="3">
        <f>O2853+Table1[[#This Row],[Hui Reply?]]</f>
        <v>714</v>
      </c>
      <c r="P2854" s="19">
        <f>INT(Table1[[#This Row],[post_time]])</f>
        <v>40418</v>
      </c>
      <c r="Q2854" s="3">
        <f>IF(Table1[[#This Row],[Hui Reply?]],VLOOKUP(Table1[[#This Row],[topic_id]],'All Topics Data'!$A$2:$E$1243,5,FALSE),0)</f>
        <v>0</v>
      </c>
      <c r="R2854" s="8">
        <f>Table1[[#This Row],[post_time]]+8/24</f>
        <v>40418.92255787037</v>
      </c>
      <c r="S2854" s="3">
        <f>IF(Table1[[#This Row],[post_position]]=1,0,SUMIFS($F$2:F2854,$H$2:H2854,Table1[[#This Row],[post_position]]-1,$C$2:C2854,Table1[[#This Row],[topic_id]]))</f>
        <v>0</v>
      </c>
    </row>
    <row r="2855" spans="1:19" x14ac:dyDescent="0.25">
      <c r="A2855" s="7">
        <v>2891</v>
      </c>
      <c r="B2855" s="7">
        <v>1</v>
      </c>
      <c r="C2855" s="7">
        <v>726</v>
      </c>
      <c r="D2855" s="7">
        <v>24</v>
      </c>
      <c r="E2855" s="2"/>
      <c r="F2855" s="8">
        <v>40418.602349537039</v>
      </c>
      <c r="G2855" s="7">
        <v>0</v>
      </c>
      <c r="H2855" s="7">
        <v>2</v>
      </c>
      <c r="I2855" s="7" t="b">
        <f t="shared" si="132"/>
        <v>1</v>
      </c>
      <c r="J2855" s="7" t="b">
        <f t="shared" si="133"/>
        <v>1</v>
      </c>
      <c r="K2855" s="7">
        <f t="shared" si="134"/>
        <v>1</v>
      </c>
      <c r="L2855" s="7">
        <f>WEEKDAY(Table1[[#This Row],[post_time]])</f>
        <v>7</v>
      </c>
      <c r="M2855" s="7">
        <f>VLOOKUP(Table1[[#This Row],[topic_id]],'All Topics Data'!$A$2:$I$1243,8,FALSE)</f>
        <v>40418.506249999999</v>
      </c>
      <c r="N2855" s="7">
        <f>Table1[[#This Row],[Hui Reply?]]*(Table1[[#This Row],[post_time]]-Table1[[#This Row],[timestamp of previous reply]])</f>
        <v>9.5810185186564922E-2</v>
      </c>
      <c r="O2855" s="3">
        <f>O2854+Table1[[#This Row],[Hui Reply?]]</f>
        <v>715</v>
      </c>
      <c r="P2855" s="19">
        <f>INT(Table1[[#This Row],[post_time]])</f>
        <v>40418</v>
      </c>
      <c r="Q2855" s="3" t="str">
        <f>IF(Table1[[#This Row],[Hui Reply?]],VLOOKUP(Table1[[#This Row],[topic_id]],'All Topics Data'!$A$2:$E$1243,5,FALSE),0)</f>
        <v>Henrique Carvalho</v>
      </c>
      <c r="R2855" s="8">
        <f>Table1[[#This Row],[post_time]]+8/24</f>
        <v>40418.935682870375</v>
      </c>
      <c r="S2855" s="3">
        <f>IF(Table1[[#This Row],[post_position]]=1,0,SUMIFS($F$2:F2855,$H$2:H2855,Table1[[#This Row],[post_position]]-1,$C$2:C2855,Table1[[#This Row],[topic_id]]))</f>
        <v>40418.506539351853</v>
      </c>
    </row>
    <row r="2856" spans="1:19" x14ac:dyDescent="0.25">
      <c r="A2856" s="7">
        <v>2892</v>
      </c>
      <c r="B2856" s="7">
        <v>3</v>
      </c>
      <c r="C2856" s="7">
        <v>727</v>
      </c>
      <c r="D2856" s="7">
        <v>24</v>
      </c>
      <c r="F2856" s="8">
        <v>40418.608819444446</v>
      </c>
      <c r="G2856" s="7">
        <v>0</v>
      </c>
      <c r="H2856" s="7">
        <v>2</v>
      </c>
      <c r="I2856" s="7" t="b">
        <f t="shared" si="132"/>
        <v>1</v>
      </c>
      <c r="J2856" s="7" t="b">
        <f t="shared" si="133"/>
        <v>1</v>
      </c>
      <c r="K2856" s="7">
        <f t="shared" si="134"/>
        <v>1</v>
      </c>
      <c r="L2856" s="7">
        <f>WEEKDAY(Table1[[#This Row],[post_time]])</f>
        <v>7</v>
      </c>
      <c r="M2856" s="7">
        <f>VLOOKUP(Table1[[#This Row],[topic_id]],'All Topics Data'!$A$2:$I$1243,8,FALSE)</f>
        <v>40418.588888888888</v>
      </c>
      <c r="N2856" s="7">
        <f>Table1[[#This Row],[Hui Reply?]]*(Table1[[#This Row],[post_time]]-Table1[[#This Row],[timestamp of previous reply]])</f>
        <v>1.9594907411374152E-2</v>
      </c>
      <c r="O2856" s="3">
        <f>O2855+Table1[[#This Row],[Hui Reply?]]</f>
        <v>716</v>
      </c>
      <c r="P2856" s="19">
        <f>INT(Table1[[#This Row],[post_time]])</f>
        <v>40418</v>
      </c>
      <c r="Q2856" s="3" t="str">
        <f>IF(Table1[[#This Row],[Hui Reply?]],VLOOKUP(Table1[[#This Row],[topic_id]],'All Topics Data'!$A$2:$E$1243,5,FALSE),0)</f>
        <v>SravanP</v>
      </c>
      <c r="R2856" s="8">
        <f>Table1[[#This Row],[post_time]]+8/24</f>
        <v>40418.942152777781</v>
      </c>
      <c r="S2856" s="3">
        <f>IF(Table1[[#This Row],[post_position]]=1,0,SUMIFS($F$2:F2856,$H$2:H2856,Table1[[#This Row],[post_position]]-1,$C$2:C2856,Table1[[#This Row],[topic_id]]))</f>
        <v>40418.589224537034</v>
      </c>
    </row>
    <row r="2857" spans="1:19" x14ac:dyDescent="0.25">
      <c r="A2857" s="7">
        <v>2893</v>
      </c>
      <c r="B2857" s="7">
        <v>3</v>
      </c>
      <c r="C2857" s="7">
        <v>727</v>
      </c>
      <c r="D2857" s="7">
        <v>3575</v>
      </c>
      <c r="F2857" s="8">
        <v>40418.615393518521</v>
      </c>
      <c r="G2857" s="7">
        <v>0</v>
      </c>
      <c r="H2857" s="7">
        <v>3</v>
      </c>
      <c r="I2857" s="7" t="b">
        <f t="shared" si="132"/>
        <v>0</v>
      </c>
      <c r="J2857" s="7" t="b">
        <f t="shared" si="133"/>
        <v>1</v>
      </c>
      <c r="K2857" s="7">
        <f t="shared" si="134"/>
        <v>0</v>
      </c>
      <c r="L2857" s="7">
        <f>WEEKDAY(Table1[[#This Row],[post_time]])</f>
        <v>7</v>
      </c>
      <c r="M2857" s="7">
        <f>VLOOKUP(Table1[[#This Row],[topic_id]],'All Topics Data'!$A$2:$I$1243,8,FALSE)</f>
        <v>40418.588888888888</v>
      </c>
      <c r="N2857" s="7">
        <f>Table1[[#This Row],[Hui Reply?]]*(Table1[[#This Row],[post_time]]-Table1[[#This Row],[timestamp of previous reply]])</f>
        <v>0</v>
      </c>
      <c r="O2857" s="3">
        <f>O2856+Table1[[#This Row],[Hui Reply?]]</f>
        <v>716</v>
      </c>
      <c r="P2857" s="19">
        <f>INT(Table1[[#This Row],[post_time]])</f>
        <v>40418</v>
      </c>
      <c r="Q2857" s="3">
        <f>IF(Table1[[#This Row],[Hui Reply?]],VLOOKUP(Table1[[#This Row],[topic_id]],'All Topics Data'!$A$2:$E$1243,5,FALSE),0)</f>
        <v>0</v>
      </c>
      <c r="R2857" s="8">
        <f>Table1[[#This Row],[post_time]]+8/24</f>
        <v>40418.948726851857</v>
      </c>
      <c r="S2857" s="3">
        <f>IF(Table1[[#This Row],[post_position]]=1,0,SUMIFS($F$2:F2857,$H$2:H2857,Table1[[#This Row],[post_position]]-1,$C$2:C2857,Table1[[#This Row],[topic_id]]))</f>
        <v>40418.608819444446</v>
      </c>
    </row>
    <row r="2858" spans="1:19" x14ac:dyDescent="0.25">
      <c r="A2858" s="7">
        <v>2894</v>
      </c>
      <c r="B2858" s="7">
        <v>1</v>
      </c>
      <c r="C2858" s="7">
        <v>724</v>
      </c>
      <c r="D2858" s="7">
        <v>5284</v>
      </c>
      <c r="F2858" s="8">
        <v>40418.72934027778</v>
      </c>
      <c r="G2858" s="7">
        <v>0</v>
      </c>
      <c r="H2858" s="7">
        <v>4</v>
      </c>
      <c r="I2858" s="7" t="b">
        <f t="shared" si="132"/>
        <v>0</v>
      </c>
      <c r="J2858" s="7" t="b">
        <f t="shared" si="133"/>
        <v>1</v>
      </c>
      <c r="K2858" s="7">
        <f t="shared" si="134"/>
        <v>0</v>
      </c>
      <c r="L2858" s="7">
        <f>WEEKDAY(Table1[[#This Row],[post_time]])</f>
        <v>7</v>
      </c>
      <c r="M2858" s="7">
        <f>VLOOKUP(Table1[[#This Row],[topic_id]],'All Topics Data'!$A$2:$I$1243,8,FALSE)</f>
        <v>40417.125</v>
      </c>
      <c r="N2858" s="7">
        <f>Table1[[#This Row],[Hui Reply?]]*(Table1[[#This Row],[post_time]]-Table1[[#This Row],[timestamp of previous reply]])</f>
        <v>0</v>
      </c>
      <c r="O2858" s="3">
        <f>O2857+Table1[[#This Row],[Hui Reply?]]</f>
        <v>716</v>
      </c>
      <c r="P2858" s="19">
        <f>INT(Table1[[#This Row],[post_time]])</f>
        <v>40418</v>
      </c>
      <c r="Q2858" s="3">
        <f>IF(Table1[[#This Row],[Hui Reply?]],VLOOKUP(Table1[[#This Row],[topic_id]],'All Topics Data'!$A$2:$E$1243,5,FALSE),0)</f>
        <v>0</v>
      </c>
      <c r="R2858" s="8">
        <f>Table1[[#This Row],[post_time]]+8/24</f>
        <v>40419.062673611115</v>
      </c>
      <c r="S2858" s="3">
        <f>IF(Table1[[#This Row],[post_position]]=1,0,SUMIFS($F$2:F2858,$H$2:H2858,Table1[[#This Row],[post_position]]-1,$C$2:C2858,Table1[[#This Row],[topic_id]]))</f>
        <v>40417.334351851852</v>
      </c>
    </row>
    <row r="2859" spans="1:19" x14ac:dyDescent="0.25">
      <c r="A2859" s="7">
        <v>2895</v>
      </c>
      <c r="B2859" s="7">
        <v>1</v>
      </c>
      <c r="C2859" s="7">
        <v>726</v>
      </c>
      <c r="D2859" s="7">
        <v>5114</v>
      </c>
      <c r="F2859" s="8">
        <v>40418.782569444447</v>
      </c>
      <c r="G2859" s="7">
        <v>0</v>
      </c>
      <c r="H2859" s="7">
        <v>3</v>
      </c>
      <c r="I2859" s="7" t="b">
        <f t="shared" si="132"/>
        <v>0</v>
      </c>
      <c r="J2859" s="7" t="b">
        <f t="shared" si="133"/>
        <v>1</v>
      </c>
      <c r="K2859" s="7">
        <f t="shared" si="134"/>
        <v>0</v>
      </c>
      <c r="L2859" s="7">
        <f>WEEKDAY(Table1[[#This Row],[post_time]])</f>
        <v>7</v>
      </c>
      <c r="M2859" s="7">
        <f>VLOOKUP(Table1[[#This Row],[topic_id]],'All Topics Data'!$A$2:$I$1243,8,FALSE)</f>
        <v>40418.506249999999</v>
      </c>
      <c r="N2859" s="7">
        <f>Table1[[#This Row],[Hui Reply?]]*(Table1[[#This Row],[post_time]]-Table1[[#This Row],[timestamp of previous reply]])</f>
        <v>0</v>
      </c>
      <c r="O2859" s="3">
        <f>O2858+Table1[[#This Row],[Hui Reply?]]</f>
        <v>716</v>
      </c>
      <c r="P2859" s="19">
        <f>INT(Table1[[#This Row],[post_time]])</f>
        <v>40418</v>
      </c>
      <c r="Q2859" s="3">
        <f>IF(Table1[[#This Row],[Hui Reply?]],VLOOKUP(Table1[[#This Row],[topic_id]],'All Topics Data'!$A$2:$E$1243,5,FALSE),0)</f>
        <v>0</v>
      </c>
      <c r="R2859" s="8">
        <f>Table1[[#This Row],[post_time]]+8/24</f>
        <v>40419.115902777783</v>
      </c>
      <c r="S2859" s="3">
        <f>IF(Table1[[#This Row],[post_position]]=1,0,SUMIFS($F$2:F2859,$H$2:H2859,Table1[[#This Row],[post_position]]-1,$C$2:C2859,Table1[[#This Row],[topic_id]]))</f>
        <v>40418.602349537039</v>
      </c>
    </row>
    <row r="2860" spans="1:19" x14ac:dyDescent="0.25">
      <c r="A2860" s="7">
        <v>2896</v>
      </c>
      <c r="B2860" s="7">
        <v>3</v>
      </c>
      <c r="C2860" s="7">
        <v>728</v>
      </c>
      <c r="D2860" s="7">
        <v>6667</v>
      </c>
      <c r="E2860" s="2"/>
      <c r="F2860" s="8">
        <v>40418.831759259258</v>
      </c>
      <c r="G2860" s="7">
        <v>0</v>
      </c>
      <c r="H2860" s="7">
        <v>1</v>
      </c>
      <c r="I2860" s="7" t="b">
        <f t="shared" si="132"/>
        <v>0</v>
      </c>
      <c r="J2860" s="7" t="b">
        <f t="shared" si="133"/>
        <v>0</v>
      </c>
      <c r="K2860" s="7">
        <f t="shared" si="134"/>
        <v>0</v>
      </c>
      <c r="L2860" s="7">
        <f>WEEKDAY(Table1[[#This Row],[post_time]])</f>
        <v>7</v>
      </c>
      <c r="M2860" s="7">
        <f>VLOOKUP(Table1[[#This Row],[topic_id]],'All Topics Data'!$A$2:$I$1243,8,FALSE)</f>
        <v>40418.831250000003</v>
      </c>
      <c r="N2860" s="7">
        <f>Table1[[#This Row],[Hui Reply?]]*(Table1[[#This Row],[post_time]]-Table1[[#This Row],[timestamp of previous reply]])</f>
        <v>0</v>
      </c>
      <c r="O2860" s="3">
        <f>O2859+Table1[[#This Row],[Hui Reply?]]</f>
        <v>716</v>
      </c>
      <c r="P2860" s="19">
        <f>INT(Table1[[#This Row],[post_time]])</f>
        <v>40418</v>
      </c>
      <c r="Q2860" s="3">
        <f>IF(Table1[[#This Row],[Hui Reply?]],VLOOKUP(Table1[[#This Row],[topic_id]],'All Topics Data'!$A$2:$E$1243,5,FALSE),0)</f>
        <v>0</v>
      </c>
      <c r="R2860" s="8">
        <f>Table1[[#This Row],[post_time]]+8/24</f>
        <v>40419.165092592593</v>
      </c>
      <c r="S2860" s="3">
        <f>IF(Table1[[#This Row],[post_position]]=1,0,SUMIFS($F$2:F2860,$H$2:H2860,Table1[[#This Row],[post_position]]-1,$C$2:C2860,Table1[[#This Row],[topic_id]]))</f>
        <v>0</v>
      </c>
    </row>
    <row r="2861" spans="1:19" x14ac:dyDescent="0.25">
      <c r="A2861" s="7">
        <v>2897</v>
      </c>
      <c r="B2861" s="7">
        <v>3</v>
      </c>
      <c r="C2861" s="7">
        <v>728</v>
      </c>
      <c r="D2861" s="7">
        <v>24</v>
      </c>
      <c r="E2861" s="2"/>
      <c r="F2861" s="8">
        <v>40419.093935185185</v>
      </c>
      <c r="G2861" s="7">
        <v>0</v>
      </c>
      <c r="H2861" s="7">
        <v>2</v>
      </c>
      <c r="I2861" s="7" t="b">
        <f t="shared" si="132"/>
        <v>1</v>
      </c>
      <c r="J2861" s="7" t="b">
        <f t="shared" si="133"/>
        <v>1</v>
      </c>
      <c r="K2861" s="7">
        <f t="shared" si="134"/>
        <v>1</v>
      </c>
      <c r="L2861" s="7">
        <f>WEEKDAY(Table1[[#This Row],[post_time]])</f>
        <v>1</v>
      </c>
      <c r="M2861" s="7">
        <f>VLOOKUP(Table1[[#This Row],[topic_id]],'All Topics Data'!$A$2:$I$1243,8,FALSE)</f>
        <v>40418.831250000003</v>
      </c>
      <c r="N2861" s="7">
        <f>Table1[[#This Row],[Hui Reply?]]*(Table1[[#This Row],[post_time]]-Table1[[#This Row],[timestamp of previous reply]])</f>
        <v>0.26217592592729488</v>
      </c>
      <c r="O2861" s="3">
        <f>O2860+Table1[[#This Row],[Hui Reply?]]</f>
        <v>717</v>
      </c>
      <c r="P2861" s="19">
        <f>INT(Table1[[#This Row],[post_time]])</f>
        <v>40419</v>
      </c>
      <c r="Q2861" s="3" t="str">
        <f>IF(Table1[[#This Row],[Hui Reply?]],VLOOKUP(Table1[[#This Row],[topic_id]],'All Topics Data'!$A$2:$E$1243,5,FALSE),0)</f>
        <v>Larph</v>
      </c>
      <c r="R2861" s="8">
        <f>Table1[[#This Row],[post_time]]+8/24</f>
        <v>40419.427268518521</v>
      </c>
      <c r="S2861" s="3">
        <f>IF(Table1[[#This Row],[post_position]]=1,0,SUMIFS($F$2:F2861,$H$2:H2861,Table1[[#This Row],[post_position]]-1,$C$2:C2861,Table1[[#This Row],[topic_id]]))</f>
        <v>40418.831759259258</v>
      </c>
    </row>
    <row r="2862" spans="1:19" x14ac:dyDescent="0.25">
      <c r="A2862" s="7">
        <v>2898</v>
      </c>
      <c r="B2862" s="7">
        <v>3</v>
      </c>
      <c r="C2862" s="7">
        <v>728</v>
      </c>
      <c r="D2862" s="7">
        <v>6667</v>
      </c>
      <c r="E2862" s="2"/>
      <c r="F2862" s="8">
        <v>40419.545567129629</v>
      </c>
      <c r="G2862" s="7">
        <v>0</v>
      </c>
      <c r="H2862" s="7">
        <v>3</v>
      </c>
      <c r="I2862" s="7" t="b">
        <f t="shared" si="132"/>
        <v>0</v>
      </c>
      <c r="J2862" s="7" t="b">
        <f t="shared" si="133"/>
        <v>1</v>
      </c>
      <c r="K2862" s="7">
        <f t="shared" si="134"/>
        <v>0</v>
      </c>
      <c r="L2862" s="7">
        <f>WEEKDAY(Table1[[#This Row],[post_time]])</f>
        <v>1</v>
      </c>
      <c r="M2862" s="7">
        <f>VLOOKUP(Table1[[#This Row],[topic_id]],'All Topics Data'!$A$2:$I$1243,8,FALSE)</f>
        <v>40418.831250000003</v>
      </c>
      <c r="N2862" s="7">
        <f>Table1[[#This Row],[Hui Reply?]]*(Table1[[#This Row],[post_time]]-Table1[[#This Row],[timestamp of previous reply]])</f>
        <v>0</v>
      </c>
      <c r="O2862" s="3">
        <f>O2861+Table1[[#This Row],[Hui Reply?]]</f>
        <v>717</v>
      </c>
      <c r="P2862" s="19">
        <f>INT(Table1[[#This Row],[post_time]])</f>
        <v>40419</v>
      </c>
      <c r="Q2862" s="3">
        <f>IF(Table1[[#This Row],[Hui Reply?]],VLOOKUP(Table1[[#This Row],[topic_id]],'All Topics Data'!$A$2:$E$1243,5,FALSE),0)</f>
        <v>0</v>
      </c>
      <c r="R2862" s="8">
        <f>Table1[[#This Row],[post_time]]+8/24</f>
        <v>40419.878900462965</v>
      </c>
      <c r="S2862" s="3">
        <f>IF(Table1[[#This Row],[post_position]]=1,0,SUMIFS($F$2:F2862,$H$2:H2862,Table1[[#This Row],[post_position]]-1,$C$2:C2862,Table1[[#This Row],[topic_id]]))</f>
        <v>40419.093935185185</v>
      </c>
    </row>
    <row r="2863" spans="1:19" x14ac:dyDescent="0.25">
      <c r="A2863" s="7">
        <v>2899</v>
      </c>
      <c r="B2863" s="7">
        <v>1</v>
      </c>
      <c r="C2863" s="7">
        <v>729</v>
      </c>
      <c r="D2863" s="7">
        <v>5408</v>
      </c>
      <c r="E2863" s="2"/>
      <c r="F2863" s="8">
        <v>40419.598194444443</v>
      </c>
      <c r="G2863" s="7">
        <v>0</v>
      </c>
      <c r="H2863" s="7">
        <v>1</v>
      </c>
      <c r="I2863" s="7" t="b">
        <f t="shared" si="132"/>
        <v>0</v>
      </c>
      <c r="J2863" s="7" t="b">
        <f t="shared" si="133"/>
        <v>0</v>
      </c>
      <c r="K2863" s="7">
        <f t="shared" si="134"/>
        <v>0</v>
      </c>
      <c r="L2863" s="7">
        <f>WEEKDAY(Table1[[#This Row],[post_time]])</f>
        <v>1</v>
      </c>
      <c r="M2863" s="7">
        <f>VLOOKUP(Table1[[#This Row],[topic_id]],'All Topics Data'!$A$2:$I$1243,8,FALSE)</f>
        <v>40419.597916666666</v>
      </c>
      <c r="N2863" s="7">
        <f>Table1[[#This Row],[Hui Reply?]]*(Table1[[#This Row],[post_time]]-Table1[[#This Row],[timestamp of previous reply]])</f>
        <v>0</v>
      </c>
      <c r="O2863" s="3">
        <f>O2862+Table1[[#This Row],[Hui Reply?]]</f>
        <v>717</v>
      </c>
      <c r="P2863" s="19">
        <f>INT(Table1[[#This Row],[post_time]])</f>
        <v>40419</v>
      </c>
      <c r="Q2863" s="3">
        <f>IF(Table1[[#This Row],[Hui Reply?]],VLOOKUP(Table1[[#This Row],[topic_id]],'All Topics Data'!$A$2:$E$1243,5,FALSE),0)</f>
        <v>0</v>
      </c>
      <c r="R2863" s="8">
        <f>Table1[[#This Row],[post_time]]+8/24</f>
        <v>40419.931527777779</v>
      </c>
      <c r="S2863" s="3">
        <f>IF(Table1[[#This Row],[post_position]]=1,0,SUMIFS($F$2:F2863,$H$2:H2863,Table1[[#This Row],[post_position]]-1,$C$2:C2863,Table1[[#This Row],[topic_id]]))</f>
        <v>0</v>
      </c>
    </row>
    <row r="2864" spans="1:19" x14ac:dyDescent="0.25">
      <c r="A2864" s="7">
        <v>2900</v>
      </c>
      <c r="B2864" s="7">
        <v>4</v>
      </c>
      <c r="C2864" s="7">
        <v>730</v>
      </c>
      <c r="D2864" s="7">
        <v>5408</v>
      </c>
      <c r="E2864" s="2"/>
      <c r="F2864" s="8">
        <v>40419.662638888891</v>
      </c>
      <c r="G2864" s="7">
        <v>0</v>
      </c>
      <c r="H2864" s="7">
        <v>1</v>
      </c>
      <c r="I2864" s="7" t="b">
        <f t="shared" si="132"/>
        <v>0</v>
      </c>
      <c r="J2864" s="7" t="b">
        <f t="shared" si="133"/>
        <v>0</v>
      </c>
      <c r="K2864" s="7">
        <f t="shared" si="134"/>
        <v>0</v>
      </c>
      <c r="L2864" s="7">
        <f>WEEKDAY(Table1[[#This Row],[post_time]])</f>
        <v>1</v>
      </c>
      <c r="M2864" s="7">
        <f>VLOOKUP(Table1[[#This Row],[topic_id]],'All Topics Data'!$A$2:$I$1243,8,FALSE)</f>
        <v>40419.662499999999</v>
      </c>
      <c r="N2864" s="7">
        <f>Table1[[#This Row],[Hui Reply?]]*(Table1[[#This Row],[post_time]]-Table1[[#This Row],[timestamp of previous reply]])</f>
        <v>0</v>
      </c>
      <c r="O2864" s="3">
        <f>O2863+Table1[[#This Row],[Hui Reply?]]</f>
        <v>717</v>
      </c>
      <c r="P2864" s="19">
        <f>INT(Table1[[#This Row],[post_time]])</f>
        <v>40419</v>
      </c>
      <c r="Q2864" s="3">
        <f>IF(Table1[[#This Row],[Hui Reply?]],VLOOKUP(Table1[[#This Row],[topic_id]],'All Topics Data'!$A$2:$E$1243,5,FALSE),0)</f>
        <v>0</v>
      </c>
      <c r="R2864" s="8">
        <f>Table1[[#This Row],[post_time]]+8/24</f>
        <v>40419.995972222227</v>
      </c>
      <c r="S2864" s="3">
        <f>IF(Table1[[#This Row],[post_position]]=1,0,SUMIFS($F$2:F2864,$H$2:H2864,Table1[[#This Row],[post_position]]-1,$C$2:C2864,Table1[[#This Row],[topic_id]]))</f>
        <v>0</v>
      </c>
    </row>
    <row r="2865" spans="1:19" x14ac:dyDescent="0.25">
      <c r="A2865" s="7">
        <v>2901</v>
      </c>
      <c r="B2865" s="7">
        <v>1</v>
      </c>
      <c r="C2865" s="7">
        <v>731</v>
      </c>
      <c r="D2865" s="7">
        <v>6682</v>
      </c>
      <c r="E2865" s="2"/>
      <c r="F2865" s="8">
        <v>40419.684259259258</v>
      </c>
      <c r="G2865" s="7">
        <v>0</v>
      </c>
      <c r="H2865" s="7">
        <v>1</v>
      </c>
      <c r="I2865" s="7" t="b">
        <f t="shared" si="132"/>
        <v>0</v>
      </c>
      <c r="J2865" s="7" t="b">
        <f t="shared" si="133"/>
        <v>0</v>
      </c>
      <c r="K2865" s="7">
        <f t="shared" si="134"/>
        <v>0</v>
      </c>
      <c r="L2865" s="7">
        <f>WEEKDAY(Table1[[#This Row],[post_time]])</f>
        <v>1</v>
      </c>
      <c r="M2865" s="7">
        <f>VLOOKUP(Table1[[#This Row],[topic_id]],'All Topics Data'!$A$2:$I$1243,8,FALSE)</f>
        <v>40419.684027777781</v>
      </c>
      <c r="N2865" s="7">
        <f>Table1[[#This Row],[Hui Reply?]]*(Table1[[#This Row],[post_time]]-Table1[[#This Row],[timestamp of previous reply]])</f>
        <v>0</v>
      </c>
      <c r="O2865" s="3">
        <f>O2864+Table1[[#This Row],[Hui Reply?]]</f>
        <v>717</v>
      </c>
      <c r="P2865" s="19">
        <f>INT(Table1[[#This Row],[post_time]])</f>
        <v>40419</v>
      </c>
      <c r="Q2865" s="3">
        <f>IF(Table1[[#This Row],[Hui Reply?]],VLOOKUP(Table1[[#This Row],[topic_id]],'All Topics Data'!$A$2:$E$1243,5,FALSE),0)</f>
        <v>0</v>
      </c>
      <c r="R2865" s="8">
        <f>Table1[[#This Row],[post_time]]+8/24</f>
        <v>40420.017592592594</v>
      </c>
      <c r="S2865" s="3">
        <f>IF(Table1[[#This Row],[post_position]]=1,0,SUMIFS($F$2:F2865,$H$2:H2865,Table1[[#This Row],[post_position]]-1,$C$2:C2865,Table1[[#This Row],[topic_id]]))</f>
        <v>0</v>
      </c>
    </row>
    <row r="2866" spans="1:19" x14ac:dyDescent="0.25">
      <c r="A2866" s="7">
        <v>2902</v>
      </c>
      <c r="B2866" s="7">
        <v>1</v>
      </c>
      <c r="C2866" s="7">
        <v>731</v>
      </c>
      <c r="D2866" s="7">
        <v>2018</v>
      </c>
      <c r="F2866" s="8">
        <v>40419.760138888887</v>
      </c>
      <c r="G2866" s="7">
        <v>0</v>
      </c>
      <c r="H2866" s="7">
        <v>2</v>
      </c>
      <c r="I2866" s="7" t="b">
        <f t="shared" si="132"/>
        <v>0</v>
      </c>
      <c r="J2866" s="7" t="b">
        <f t="shared" si="133"/>
        <v>1</v>
      </c>
      <c r="K2866" s="7">
        <f t="shared" si="134"/>
        <v>0</v>
      </c>
      <c r="L2866" s="7">
        <f>WEEKDAY(Table1[[#This Row],[post_time]])</f>
        <v>1</v>
      </c>
      <c r="M2866" s="7">
        <f>VLOOKUP(Table1[[#This Row],[topic_id]],'All Topics Data'!$A$2:$I$1243,8,FALSE)</f>
        <v>40419.684027777781</v>
      </c>
      <c r="N2866" s="7">
        <f>Table1[[#This Row],[Hui Reply?]]*(Table1[[#This Row],[post_time]]-Table1[[#This Row],[timestamp of previous reply]])</f>
        <v>0</v>
      </c>
      <c r="O2866" s="3">
        <f>O2865+Table1[[#This Row],[Hui Reply?]]</f>
        <v>717</v>
      </c>
      <c r="P2866" s="19">
        <f>INT(Table1[[#This Row],[post_time]])</f>
        <v>40419</v>
      </c>
      <c r="Q2866" s="3">
        <f>IF(Table1[[#This Row],[Hui Reply?]],VLOOKUP(Table1[[#This Row],[topic_id]],'All Topics Data'!$A$2:$E$1243,5,FALSE),0)</f>
        <v>0</v>
      </c>
      <c r="R2866" s="8">
        <f>Table1[[#This Row],[post_time]]+8/24</f>
        <v>40420.093472222223</v>
      </c>
      <c r="S2866" s="3">
        <f>IF(Table1[[#This Row],[post_position]]=1,0,SUMIFS($F$2:F2866,$H$2:H2866,Table1[[#This Row],[post_position]]-1,$C$2:C2866,Table1[[#This Row],[topic_id]]))</f>
        <v>40419.684259259258</v>
      </c>
    </row>
    <row r="2867" spans="1:19" x14ac:dyDescent="0.25">
      <c r="A2867" s="7">
        <v>2903</v>
      </c>
      <c r="B2867" s="7">
        <v>1</v>
      </c>
      <c r="C2867" s="7">
        <v>731</v>
      </c>
      <c r="D2867" s="7">
        <v>24</v>
      </c>
      <c r="F2867" s="8">
        <v>40419.990567129629</v>
      </c>
      <c r="G2867" s="7">
        <v>0</v>
      </c>
      <c r="H2867" s="7">
        <v>3</v>
      </c>
      <c r="I2867" s="7" t="b">
        <f t="shared" si="132"/>
        <v>1</v>
      </c>
      <c r="J2867" s="7" t="b">
        <f t="shared" si="133"/>
        <v>1</v>
      </c>
      <c r="K2867" s="7">
        <f t="shared" si="134"/>
        <v>1</v>
      </c>
      <c r="L2867" s="7">
        <f>WEEKDAY(Table1[[#This Row],[post_time]])</f>
        <v>1</v>
      </c>
      <c r="M2867" s="7">
        <f>VLOOKUP(Table1[[#This Row],[topic_id]],'All Topics Data'!$A$2:$I$1243,8,FALSE)</f>
        <v>40419.684027777781</v>
      </c>
      <c r="N2867" s="7">
        <f>Table1[[#This Row],[Hui Reply?]]*(Table1[[#This Row],[post_time]]-Table1[[#This Row],[timestamp of previous reply]])</f>
        <v>0.23042824074218515</v>
      </c>
      <c r="O2867" s="3">
        <f>O2866+Table1[[#This Row],[Hui Reply?]]</f>
        <v>718</v>
      </c>
      <c r="P2867" s="19">
        <f>INT(Table1[[#This Row],[post_time]])</f>
        <v>40419</v>
      </c>
      <c r="Q2867" s="3" t="str">
        <f>IF(Table1[[#This Row],[Hui Reply?]],VLOOKUP(Table1[[#This Row],[topic_id]],'All Topics Data'!$A$2:$E$1243,5,FALSE),0)</f>
        <v>ahooee</v>
      </c>
      <c r="R2867" s="8">
        <f>Table1[[#This Row],[post_time]]+8/24</f>
        <v>40420.323900462965</v>
      </c>
      <c r="S2867" s="3">
        <f>IF(Table1[[#This Row],[post_position]]=1,0,SUMIFS($F$2:F2867,$H$2:H2867,Table1[[#This Row],[post_position]]-1,$C$2:C2867,Table1[[#This Row],[topic_id]]))</f>
        <v>40419.760138888887</v>
      </c>
    </row>
    <row r="2868" spans="1:19" x14ac:dyDescent="0.25">
      <c r="A2868" s="7">
        <v>2904</v>
      </c>
      <c r="B2868" s="7">
        <v>1</v>
      </c>
      <c r="C2868" s="7">
        <v>729</v>
      </c>
      <c r="D2868" s="7">
        <v>24</v>
      </c>
      <c r="F2868" s="8">
        <v>40419.993043981478</v>
      </c>
      <c r="G2868" s="7">
        <v>0</v>
      </c>
      <c r="H2868" s="7">
        <v>2</v>
      </c>
      <c r="I2868" s="7" t="b">
        <f t="shared" si="132"/>
        <v>1</v>
      </c>
      <c r="J2868" s="7" t="b">
        <f t="shared" si="133"/>
        <v>1</v>
      </c>
      <c r="K2868" s="7">
        <f t="shared" si="134"/>
        <v>1</v>
      </c>
      <c r="L2868" s="7">
        <f>WEEKDAY(Table1[[#This Row],[post_time]])</f>
        <v>1</v>
      </c>
      <c r="M2868" s="7">
        <f>VLOOKUP(Table1[[#This Row],[topic_id]],'All Topics Data'!$A$2:$I$1243,8,FALSE)</f>
        <v>40419.597916666666</v>
      </c>
      <c r="N2868" s="7">
        <f>Table1[[#This Row],[Hui Reply?]]*(Table1[[#This Row],[post_time]]-Table1[[#This Row],[timestamp of previous reply]])</f>
        <v>0.39484953703504289</v>
      </c>
      <c r="O2868" s="3">
        <f>O2867+Table1[[#This Row],[Hui Reply?]]</f>
        <v>719</v>
      </c>
      <c r="P2868" s="19">
        <f>INT(Table1[[#This Row],[post_time]])</f>
        <v>40419</v>
      </c>
      <c r="Q2868" s="3" t="str">
        <f>IF(Table1[[#This Row],[Hui Reply?]],VLOOKUP(Table1[[#This Row],[topic_id]],'All Topics Data'!$A$2:$E$1243,5,FALSE),0)</f>
        <v>dan_l</v>
      </c>
      <c r="R2868" s="8">
        <f>Table1[[#This Row],[post_time]]+8/24</f>
        <v>40420.326377314814</v>
      </c>
      <c r="S2868" s="3">
        <f>IF(Table1[[#This Row],[post_position]]=1,0,SUMIFS($F$2:F2868,$H$2:H2868,Table1[[#This Row],[post_position]]-1,$C$2:C2868,Table1[[#This Row],[topic_id]]))</f>
        <v>40419.598194444443</v>
      </c>
    </row>
    <row r="2869" spans="1:19" x14ac:dyDescent="0.25">
      <c r="A2869" s="7">
        <v>2905</v>
      </c>
      <c r="B2869" s="7">
        <v>3</v>
      </c>
      <c r="C2869" s="7">
        <v>728</v>
      </c>
      <c r="D2869" s="7">
        <v>24</v>
      </c>
      <c r="E2869" s="2"/>
      <c r="F2869" s="8">
        <v>40420.008726851855</v>
      </c>
      <c r="G2869" s="7">
        <v>0</v>
      </c>
      <c r="H2869" s="7">
        <v>4</v>
      </c>
      <c r="I2869" s="7" t="b">
        <f t="shared" si="132"/>
        <v>1</v>
      </c>
      <c r="J2869" s="7" t="b">
        <f t="shared" si="133"/>
        <v>1</v>
      </c>
      <c r="K2869" s="7">
        <f t="shared" si="134"/>
        <v>1</v>
      </c>
      <c r="L2869" s="7">
        <f>WEEKDAY(Table1[[#This Row],[post_time]])</f>
        <v>2</v>
      </c>
      <c r="M2869" s="7">
        <f>VLOOKUP(Table1[[#This Row],[topic_id]],'All Topics Data'!$A$2:$I$1243,8,FALSE)</f>
        <v>40418.831250000003</v>
      </c>
      <c r="N2869" s="7">
        <f>Table1[[#This Row],[Hui Reply?]]*(Table1[[#This Row],[post_time]]-Table1[[#This Row],[timestamp of previous reply]])</f>
        <v>0.46315972222510027</v>
      </c>
      <c r="O2869" s="3">
        <f>O2868+Table1[[#This Row],[Hui Reply?]]</f>
        <v>720</v>
      </c>
      <c r="P2869" s="19">
        <f>INT(Table1[[#This Row],[post_time]])</f>
        <v>40420</v>
      </c>
      <c r="Q2869" s="3" t="str">
        <f>IF(Table1[[#This Row],[Hui Reply?]],VLOOKUP(Table1[[#This Row],[topic_id]],'All Topics Data'!$A$2:$E$1243,5,FALSE),0)</f>
        <v>Larph</v>
      </c>
      <c r="R2869" s="8">
        <f>Table1[[#This Row],[post_time]]+8/24</f>
        <v>40420.34206018519</v>
      </c>
      <c r="S2869" s="3">
        <f>IF(Table1[[#This Row],[post_position]]=1,0,SUMIFS($F$2:F2869,$H$2:H2869,Table1[[#This Row],[post_position]]-1,$C$2:C2869,Table1[[#This Row],[topic_id]]))</f>
        <v>40419.545567129629</v>
      </c>
    </row>
    <row r="2870" spans="1:19" x14ac:dyDescent="0.25">
      <c r="A2870" s="7">
        <v>2906</v>
      </c>
      <c r="B2870" s="7">
        <v>1</v>
      </c>
      <c r="C2870" s="7">
        <v>729</v>
      </c>
      <c r="D2870" s="7">
        <v>5408</v>
      </c>
      <c r="E2870" s="2"/>
      <c r="F2870" s="8">
        <v>40420.173043981478</v>
      </c>
      <c r="G2870" s="7">
        <v>0</v>
      </c>
      <c r="H2870" s="7">
        <v>3</v>
      </c>
      <c r="I2870" s="7" t="b">
        <f t="shared" si="132"/>
        <v>0</v>
      </c>
      <c r="J2870" s="7" t="b">
        <f t="shared" si="133"/>
        <v>1</v>
      </c>
      <c r="K2870" s="7">
        <f t="shared" si="134"/>
        <v>0</v>
      </c>
      <c r="L2870" s="7">
        <f>WEEKDAY(Table1[[#This Row],[post_time]])</f>
        <v>2</v>
      </c>
      <c r="M2870" s="7">
        <f>VLOOKUP(Table1[[#This Row],[topic_id]],'All Topics Data'!$A$2:$I$1243,8,FALSE)</f>
        <v>40419.597916666666</v>
      </c>
      <c r="N2870" s="7">
        <f>Table1[[#This Row],[Hui Reply?]]*(Table1[[#This Row],[post_time]]-Table1[[#This Row],[timestamp of previous reply]])</f>
        <v>0</v>
      </c>
      <c r="O2870" s="3">
        <f>O2869+Table1[[#This Row],[Hui Reply?]]</f>
        <v>720</v>
      </c>
      <c r="P2870" s="19">
        <f>INT(Table1[[#This Row],[post_time]])</f>
        <v>40420</v>
      </c>
      <c r="Q2870" s="3">
        <f>IF(Table1[[#This Row],[Hui Reply?]],VLOOKUP(Table1[[#This Row],[topic_id]],'All Topics Data'!$A$2:$E$1243,5,FALSE),0)</f>
        <v>0</v>
      </c>
      <c r="R2870" s="8">
        <f>Table1[[#This Row],[post_time]]+8/24</f>
        <v>40420.506377314814</v>
      </c>
      <c r="S2870" s="3">
        <f>IF(Table1[[#This Row],[post_position]]=1,0,SUMIFS($F$2:F2870,$H$2:H2870,Table1[[#This Row],[post_position]]-1,$C$2:C2870,Table1[[#This Row],[topic_id]]))</f>
        <v>40419.993043981478</v>
      </c>
    </row>
    <row r="2871" spans="1:19" x14ac:dyDescent="0.25">
      <c r="A2871" s="7">
        <v>2907</v>
      </c>
      <c r="B2871" s="7">
        <v>3</v>
      </c>
      <c r="C2871" s="7">
        <v>727</v>
      </c>
      <c r="D2871" s="7">
        <v>5408</v>
      </c>
      <c r="F2871" s="8">
        <v>40420.180775462963</v>
      </c>
      <c r="G2871" s="7">
        <v>0</v>
      </c>
      <c r="H2871" s="7">
        <v>4</v>
      </c>
      <c r="I2871" s="7" t="b">
        <f t="shared" si="132"/>
        <v>0</v>
      </c>
      <c r="J2871" s="7" t="b">
        <f t="shared" si="133"/>
        <v>1</v>
      </c>
      <c r="K2871" s="7">
        <f t="shared" si="134"/>
        <v>0</v>
      </c>
      <c r="L2871" s="7">
        <f>WEEKDAY(Table1[[#This Row],[post_time]])</f>
        <v>2</v>
      </c>
      <c r="M2871" s="7">
        <f>VLOOKUP(Table1[[#This Row],[topic_id]],'All Topics Data'!$A$2:$I$1243,8,FALSE)</f>
        <v>40418.588888888888</v>
      </c>
      <c r="N2871" s="7">
        <f>Table1[[#This Row],[Hui Reply?]]*(Table1[[#This Row],[post_time]]-Table1[[#This Row],[timestamp of previous reply]])</f>
        <v>0</v>
      </c>
      <c r="O2871" s="3">
        <f>O2870+Table1[[#This Row],[Hui Reply?]]</f>
        <v>720</v>
      </c>
      <c r="P2871" s="19">
        <f>INT(Table1[[#This Row],[post_time]])</f>
        <v>40420</v>
      </c>
      <c r="Q2871" s="3">
        <f>IF(Table1[[#This Row],[Hui Reply?]],VLOOKUP(Table1[[#This Row],[topic_id]],'All Topics Data'!$A$2:$E$1243,5,FALSE),0)</f>
        <v>0</v>
      </c>
      <c r="R2871" s="8">
        <f>Table1[[#This Row],[post_time]]+8/24</f>
        <v>40420.514108796298</v>
      </c>
      <c r="S2871" s="3">
        <f>IF(Table1[[#This Row],[post_position]]=1,0,SUMIFS($F$2:F2871,$H$2:H2871,Table1[[#This Row],[post_position]]-1,$C$2:C2871,Table1[[#This Row],[topic_id]]))</f>
        <v>40418.615393518521</v>
      </c>
    </row>
    <row r="2872" spans="1:19" x14ac:dyDescent="0.25">
      <c r="A2872" s="7">
        <v>2908</v>
      </c>
      <c r="B2872" s="7">
        <v>4</v>
      </c>
      <c r="C2872" s="7">
        <v>730</v>
      </c>
      <c r="D2872" s="7">
        <v>1</v>
      </c>
      <c r="F2872" s="8">
        <v>40420.423634259256</v>
      </c>
      <c r="G2872" s="7">
        <v>0</v>
      </c>
      <c r="H2872" s="7">
        <v>2</v>
      </c>
      <c r="I2872" s="7" t="b">
        <f t="shared" si="132"/>
        <v>0</v>
      </c>
      <c r="J2872" s="7" t="b">
        <f t="shared" si="133"/>
        <v>1</v>
      </c>
      <c r="K2872" s="7">
        <f t="shared" si="134"/>
        <v>0</v>
      </c>
      <c r="L2872" s="7">
        <f>WEEKDAY(Table1[[#This Row],[post_time]])</f>
        <v>2</v>
      </c>
      <c r="M2872" s="7">
        <f>VLOOKUP(Table1[[#This Row],[topic_id]],'All Topics Data'!$A$2:$I$1243,8,FALSE)</f>
        <v>40419.662499999999</v>
      </c>
      <c r="N2872" s="7">
        <f>Table1[[#This Row],[Hui Reply?]]*(Table1[[#This Row],[post_time]]-Table1[[#This Row],[timestamp of previous reply]])</f>
        <v>0</v>
      </c>
      <c r="O2872" s="3">
        <f>O2871+Table1[[#This Row],[Hui Reply?]]</f>
        <v>720</v>
      </c>
      <c r="P2872" s="19">
        <f>INT(Table1[[#This Row],[post_time]])</f>
        <v>40420</v>
      </c>
      <c r="Q2872" s="3">
        <f>IF(Table1[[#This Row],[Hui Reply?]],VLOOKUP(Table1[[#This Row],[topic_id]],'All Topics Data'!$A$2:$E$1243,5,FALSE),0)</f>
        <v>0</v>
      </c>
      <c r="R2872" s="8">
        <f>Table1[[#This Row],[post_time]]+8/24</f>
        <v>40420.756967592592</v>
      </c>
      <c r="S2872" s="3">
        <f>IF(Table1[[#This Row],[post_position]]=1,0,SUMIFS($F$2:F2872,$H$2:H2872,Table1[[#This Row],[post_position]]-1,$C$2:C2872,Table1[[#This Row],[topic_id]]))</f>
        <v>40419.662638888891</v>
      </c>
    </row>
    <row r="2873" spans="1:19" x14ac:dyDescent="0.25">
      <c r="A2873" s="7">
        <v>2909</v>
      </c>
      <c r="B2873" s="7">
        <v>3</v>
      </c>
      <c r="C2873" s="7">
        <v>728</v>
      </c>
      <c r="D2873" s="7">
        <v>6667</v>
      </c>
      <c r="E2873" s="2"/>
      <c r="F2873" s="8">
        <v>40420.439641203702</v>
      </c>
      <c r="G2873" s="7">
        <v>0</v>
      </c>
      <c r="H2873" s="7">
        <v>5</v>
      </c>
      <c r="I2873" s="7" t="b">
        <f t="shared" si="132"/>
        <v>0</v>
      </c>
      <c r="J2873" s="7" t="b">
        <f t="shared" si="133"/>
        <v>1</v>
      </c>
      <c r="K2873" s="7">
        <f t="shared" si="134"/>
        <v>0</v>
      </c>
      <c r="L2873" s="7">
        <f>WEEKDAY(Table1[[#This Row],[post_time]])</f>
        <v>2</v>
      </c>
      <c r="M2873" s="7">
        <f>VLOOKUP(Table1[[#This Row],[topic_id]],'All Topics Data'!$A$2:$I$1243,8,FALSE)</f>
        <v>40418.831250000003</v>
      </c>
      <c r="N2873" s="7">
        <f>Table1[[#This Row],[Hui Reply?]]*(Table1[[#This Row],[post_time]]-Table1[[#This Row],[timestamp of previous reply]])</f>
        <v>0</v>
      </c>
      <c r="O2873" s="3">
        <f>O2872+Table1[[#This Row],[Hui Reply?]]</f>
        <v>720</v>
      </c>
      <c r="P2873" s="19">
        <f>INT(Table1[[#This Row],[post_time]])</f>
        <v>40420</v>
      </c>
      <c r="Q2873" s="3">
        <f>IF(Table1[[#This Row],[Hui Reply?]],VLOOKUP(Table1[[#This Row],[topic_id]],'All Topics Data'!$A$2:$E$1243,5,FALSE),0)</f>
        <v>0</v>
      </c>
      <c r="R2873" s="8">
        <f>Table1[[#This Row],[post_time]]+8/24</f>
        <v>40420.772974537038</v>
      </c>
      <c r="S2873" s="3">
        <f>IF(Table1[[#This Row],[post_position]]=1,0,SUMIFS($F$2:F2873,$H$2:H2873,Table1[[#This Row],[post_position]]-1,$C$2:C2873,Table1[[#This Row],[topic_id]]))</f>
        <v>40420.008726851855</v>
      </c>
    </row>
    <row r="2874" spans="1:19" x14ac:dyDescent="0.25">
      <c r="A2874" s="7">
        <v>2910</v>
      </c>
      <c r="B2874" s="7">
        <v>1</v>
      </c>
      <c r="C2874" s="7">
        <v>732</v>
      </c>
      <c r="D2874" s="7">
        <v>6667</v>
      </c>
      <c r="E2874" s="2"/>
      <c r="F2874" s="8">
        <v>40420.451122685183</v>
      </c>
      <c r="G2874" s="7">
        <v>0</v>
      </c>
      <c r="H2874" s="7">
        <v>1</v>
      </c>
      <c r="I2874" s="7" t="b">
        <f t="shared" si="132"/>
        <v>0</v>
      </c>
      <c r="J2874" s="7" t="b">
        <f t="shared" si="133"/>
        <v>0</v>
      </c>
      <c r="K2874" s="7">
        <f t="shared" si="134"/>
        <v>0</v>
      </c>
      <c r="L2874" s="7">
        <f>WEEKDAY(Table1[[#This Row],[post_time]])</f>
        <v>2</v>
      </c>
      <c r="M2874" s="7">
        <f>VLOOKUP(Table1[[#This Row],[topic_id]],'All Topics Data'!$A$2:$I$1243,8,FALSE)</f>
        <v>40420.450694444444</v>
      </c>
      <c r="N2874" s="7">
        <f>Table1[[#This Row],[Hui Reply?]]*(Table1[[#This Row],[post_time]]-Table1[[#This Row],[timestamp of previous reply]])</f>
        <v>0</v>
      </c>
      <c r="O2874" s="3">
        <f>O2873+Table1[[#This Row],[Hui Reply?]]</f>
        <v>720</v>
      </c>
      <c r="P2874" s="19">
        <f>INT(Table1[[#This Row],[post_time]])</f>
        <v>40420</v>
      </c>
      <c r="Q2874" s="3">
        <f>IF(Table1[[#This Row],[Hui Reply?]],VLOOKUP(Table1[[#This Row],[topic_id]],'All Topics Data'!$A$2:$E$1243,5,FALSE),0)</f>
        <v>0</v>
      </c>
      <c r="R2874" s="8">
        <f>Table1[[#This Row],[post_time]]+8/24</f>
        <v>40420.784456018519</v>
      </c>
      <c r="S2874" s="3">
        <f>IF(Table1[[#This Row],[post_position]]=1,0,SUMIFS($F$2:F2874,$H$2:H2874,Table1[[#This Row],[post_position]]-1,$C$2:C2874,Table1[[#This Row],[topic_id]]))</f>
        <v>0</v>
      </c>
    </row>
    <row r="2875" spans="1:19" x14ac:dyDescent="0.25">
      <c r="A2875" s="7">
        <v>2911</v>
      </c>
      <c r="B2875" s="7">
        <v>3</v>
      </c>
      <c r="C2875" s="7">
        <v>728</v>
      </c>
      <c r="D2875" s="7">
        <v>24</v>
      </c>
      <c r="F2875" s="8">
        <v>40420.49560185185</v>
      </c>
      <c r="G2875" s="7">
        <v>0</v>
      </c>
      <c r="H2875" s="7">
        <v>6</v>
      </c>
      <c r="I2875" s="7" t="b">
        <f t="shared" si="132"/>
        <v>1</v>
      </c>
      <c r="J2875" s="7" t="b">
        <f t="shared" si="133"/>
        <v>1</v>
      </c>
      <c r="K2875" s="7">
        <f t="shared" si="134"/>
        <v>1</v>
      </c>
      <c r="L2875" s="7">
        <f>WEEKDAY(Table1[[#This Row],[post_time]])</f>
        <v>2</v>
      </c>
      <c r="M2875" s="7">
        <f>VLOOKUP(Table1[[#This Row],[topic_id]],'All Topics Data'!$A$2:$I$1243,8,FALSE)</f>
        <v>40418.831250000003</v>
      </c>
      <c r="N2875" s="7">
        <f>Table1[[#This Row],[Hui Reply?]]*(Table1[[#This Row],[post_time]]-Table1[[#This Row],[timestamp of previous reply]])</f>
        <v>5.59606481474475E-2</v>
      </c>
      <c r="O2875" s="3">
        <f>O2874+Table1[[#This Row],[Hui Reply?]]</f>
        <v>721</v>
      </c>
      <c r="P2875" s="19">
        <f>INT(Table1[[#This Row],[post_time]])</f>
        <v>40420</v>
      </c>
      <c r="Q2875" s="3" t="str">
        <f>IF(Table1[[#This Row],[Hui Reply?]],VLOOKUP(Table1[[#This Row],[topic_id]],'All Topics Data'!$A$2:$E$1243,5,FALSE),0)</f>
        <v>Larph</v>
      </c>
      <c r="R2875" s="8">
        <f>Table1[[#This Row],[post_time]]+8/24</f>
        <v>40420.828935185185</v>
      </c>
      <c r="S2875" s="3">
        <f>IF(Table1[[#This Row],[post_position]]=1,0,SUMIFS($F$2:F2875,$H$2:H2875,Table1[[#This Row],[post_position]]-1,$C$2:C2875,Table1[[#This Row],[topic_id]]))</f>
        <v>40420.439641203702</v>
      </c>
    </row>
    <row r="2876" spans="1:19" x14ac:dyDescent="0.25">
      <c r="A2876" s="7">
        <v>2912</v>
      </c>
      <c r="B2876" s="7">
        <v>3</v>
      </c>
      <c r="C2876" s="7">
        <v>728</v>
      </c>
      <c r="D2876" s="7">
        <v>6667</v>
      </c>
      <c r="E2876" s="2"/>
      <c r="F2876" s="8">
        <v>40420.506863425922</v>
      </c>
      <c r="G2876" s="7">
        <v>0</v>
      </c>
      <c r="H2876" s="7">
        <v>7</v>
      </c>
      <c r="I2876" s="7" t="b">
        <f t="shared" si="132"/>
        <v>0</v>
      </c>
      <c r="J2876" s="7" t="b">
        <f t="shared" si="133"/>
        <v>1</v>
      </c>
      <c r="K2876" s="7">
        <f t="shared" si="134"/>
        <v>0</v>
      </c>
      <c r="L2876" s="7">
        <f>WEEKDAY(Table1[[#This Row],[post_time]])</f>
        <v>2</v>
      </c>
      <c r="M2876" s="7">
        <f>VLOOKUP(Table1[[#This Row],[topic_id]],'All Topics Data'!$A$2:$I$1243,8,FALSE)</f>
        <v>40418.831250000003</v>
      </c>
      <c r="N2876" s="7">
        <f>Table1[[#This Row],[Hui Reply?]]*(Table1[[#This Row],[post_time]]-Table1[[#This Row],[timestamp of previous reply]])</f>
        <v>0</v>
      </c>
      <c r="O2876" s="3">
        <f>O2875+Table1[[#This Row],[Hui Reply?]]</f>
        <v>721</v>
      </c>
      <c r="P2876" s="19">
        <f>INT(Table1[[#This Row],[post_time]])</f>
        <v>40420</v>
      </c>
      <c r="Q2876" s="3">
        <f>IF(Table1[[#This Row],[Hui Reply?]],VLOOKUP(Table1[[#This Row],[topic_id]],'All Topics Data'!$A$2:$E$1243,5,FALSE),0)</f>
        <v>0</v>
      </c>
      <c r="R2876" s="8">
        <f>Table1[[#This Row],[post_time]]+8/24</f>
        <v>40420.840196759258</v>
      </c>
      <c r="S2876" s="3">
        <f>IF(Table1[[#This Row],[post_position]]=1,0,SUMIFS($F$2:F2876,$H$2:H2876,Table1[[#This Row],[post_position]]-1,$C$2:C2876,Table1[[#This Row],[topic_id]]))</f>
        <v>40420.49560185185</v>
      </c>
    </row>
    <row r="2877" spans="1:19" x14ac:dyDescent="0.25">
      <c r="A2877" s="7">
        <v>2913</v>
      </c>
      <c r="B2877" s="7">
        <v>3</v>
      </c>
      <c r="C2877" s="7">
        <v>728</v>
      </c>
      <c r="D2877" s="7">
        <v>24</v>
      </c>
      <c r="F2877" s="8">
        <v>40420.511006944442</v>
      </c>
      <c r="G2877" s="7">
        <v>0</v>
      </c>
      <c r="H2877" s="7">
        <v>8</v>
      </c>
      <c r="I2877" s="7" t="b">
        <f t="shared" si="132"/>
        <v>1</v>
      </c>
      <c r="J2877" s="7" t="b">
        <f t="shared" si="133"/>
        <v>1</v>
      </c>
      <c r="K2877" s="7">
        <f t="shared" si="134"/>
        <v>1</v>
      </c>
      <c r="L2877" s="7">
        <f>WEEKDAY(Table1[[#This Row],[post_time]])</f>
        <v>2</v>
      </c>
      <c r="M2877" s="7">
        <f>VLOOKUP(Table1[[#This Row],[topic_id]],'All Topics Data'!$A$2:$I$1243,8,FALSE)</f>
        <v>40418.831250000003</v>
      </c>
      <c r="N2877" s="7">
        <f>Table1[[#This Row],[Hui Reply?]]*(Table1[[#This Row],[post_time]]-Table1[[#This Row],[timestamp of previous reply]])</f>
        <v>4.1435185194131918E-3</v>
      </c>
      <c r="O2877" s="3">
        <f>O2876+Table1[[#This Row],[Hui Reply?]]</f>
        <v>722</v>
      </c>
      <c r="P2877" s="19">
        <f>INT(Table1[[#This Row],[post_time]])</f>
        <v>40420</v>
      </c>
      <c r="Q2877" s="3" t="str">
        <f>IF(Table1[[#This Row],[Hui Reply?]],VLOOKUP(Table1[[#This Row],[topic_id]],'All Topics Data'!$A$2:$E$1243,5,FALSE),0)</f>
        <v>Larph</v>
      </c>
      <c r="R2877" s="8">
        <f>Table1[[#This Row],[post_time]]+8/24</f>
        <v>40420.844340277778</v>
      </c>
      <c r="S2877" s="3">
        <f>IF(Table1[[#This Row],[post_position]]=1,0,SUMIFS($F$2:F2877,$H$2:H2877,Table1[[#This Row],[post_position]]-1,$C$2:C2877,Table1[[#This Row],[topic_id]]))</f>
        <v>40420.506863425922</v>
      </c>
    </row>
    <row r="2878" spans="1:19" x14ac:dyDescent="0.25">
      <c r="A2878" s="7">
        <v>2914</v>
      </c>
      <c r="B2878" s="7">
        <v>1</v>
      </c>
      <c r="C2878" s="7">
        <v>722</v>
      </c>
      <c r="D2878" s="7">
        <v>1159</v>
      </c>
      <c r="F2878" s="8">
        <v>40420.858391203707</v>
      </c>
      <c r="G2878" s="7">
        <v>0</v>
      </c>
      <c r="H2878" s="7">
        <v>4</v>
      </c>
      <c r="I2878" s="7" t="b">
        <f t="shared" si="132"/>
        <v>0</v>
      </c>
      <c r="J2878" s="7" t="b">
        <f t="shared" si="133"/>
        <v>1</v>
      </c>
      <c r="K2878" s="7">
        <f t="shared" si="134"/>
        <v>0</v>
      </c>
      <c r="L2878" s="7">
        <f>WEEKDAY(Table1[[#This Row],[post_time]])</f>
        <v>2</v>
      </c>
      <c r="M2878" s="7">
        <f>VLOOKUP(Table1[[#This Row],[topic_id]],'All Topics Data'!$A$2:$I$1243,8,FALSE)</f>
        <v>40416.930555555555</v>
      </c>
      <c r="N2878" s="7">
        <f>Table1[[#This Row],[Hui Reply?]]*(Table1[[#This Row],[post_time]]-Table1[[#This Row],[timestamp of previous reply]])</f>
        <v>0</v>
      </c>
      <c r="O2878" s="3">
        <f>O2877+Table1[[#This Row],[Hui Reply?]]</f>
        <v>722</v>
      </c>
      <c r="P2878" s="19">
        <f>INT(Table1[[#This Row],[post_time]])</f>
        <v>40420</v>
      </c>
      <c r="Q2878" s="3">
        <f>IF(Table1[[#This Row],[Hui Reply?]],VLOOKUP(Table1[[#This Row],[topic_id]],'All Topics Data'!$A$2:$E$1243,5,FALSE),0)</f>
        <v>0</v>
      </c>
      <c r="R2878" s="8">
        <f>Table1[[#This Row],[post_time]]+8/24</f>
        <v>40421.191724537042</v>
      </c>
      <c r="S2878" s="3">
        <f>IF(Table1[[#This Row],[post_position]]=1,0,SUMIFS($F$2:F2878,$H$2:H2878,Table1[[#This Row],[post_position]]-1,$C$2:C2878,Table1[[#This Row],[topic_id]]))</f>
        <v>40417.00582175926</v>
      </c>
    </row>
    <row r="2879" spans="1:19" x14ac:dyDescent="0.25">
      <c r="A2879" s="7">
        <v>2915</v>
      </c>
      <c r="B2879" s="7">
        <v>1</v>
      </c>
      <c r="C2879" s="7">
        <v>733</v>
      </c>
      <c r="D2879" s="7">
        <v>1159</v>
      </c>
      <c r="E2879" s="2"/>
      <c r="F2879" s="8">
        <v>40420.868877314817</v>
      </c>
      <c r="G2879" s="7">
        <v>0</v>
      </c>
      <c r="H2879" s="7">
        <v>1</v>
      </c>
      <c r="I2879" s="7" t="b">
        <f t="shared" si="132"/>
        <v>0</v>
      </c>
      <c r="J2879" s="7" t="b">
        <f t="shared" si="133"/>
        <v>0</v>
      </c>
      <c r="K2879" s="7">
        <f t="shared" si="134"/>
        <v>0</v>
      </c>
      <c r="L2879" s="7">
        <f>WEEKDAY(Table1[[#This Row],[post_time]])</f>
        <v>2</v>
      </c>
      <c r="M2879" s="7">
        <f>VLOOKUP(Table1[[#This Row],[topic_id]],'All Topics Data'!$A$2:$I$1243,8,FALSE)</f>
        <v>40420.868750000001</v>
      </c>
      <c r="N2879" s="7">
        <f>Table1[[#This Row],[Hui Reply?]]*(Table1[[#This Row],[post_time]]-Table1[[#This Row],[timestamp of previous reply]])</f>
        <v>0</v>
      </c>
      <c r="O2879" s="3">
        <f>O2878+Table1[[#This Row],[Hui Reply?]]</f>
        <v>722</v>
      </c>
      <c r="P2879" s="19">
        <f>INT(Table1[[#This Row],[post_time]])</f>
        <v>40420</v>
      </c>
      <c r="Q2879" s="3">
        <f>IF(Table1[[#This Row],[Hui Reply?]],VLOOKUP(Table1[[#This Row],[topic_id]],'All Topics Data'!$A$2:$E$1243,5,FALSE),0)</f>
        <v>0</v>
      </c>
      <c r="R2879" s="8">
        <f>Table1[[#This Row],[post_time]]+8/24</f>
        <v>40421.202210648153</v>
      </c>
      <c r="S2879" s="3">
        <f>IF(Table1[[#This Row],[post_position]]=1,0,SUMIFS($F$2:F2879,$H$2:H2879,Table1[[#This Row],[post_position]]-1,$C$2:C2879,Table1[[#This Row],[topic_id]]))</f>
        <v>0</v>
      </c>
    </row>
    <row r="2880" spans="1:19" x14ac:dyDescent="0.25">
      <c r="A2880" s="7">
        <v>2917</v>
      </c>
      <c r="B2880" s="7">
        <v>1</v>
      </c>
      <c r="C2880" s="7">
        <v>734</v>
      </c>
      <c r="D2880" s="7">
        <v>6607</v>
      </c>
      <c r="E2880" s="2"/>
      <c r="F2880" s="8">
        <v>40421.077488425923</v>
      </c>
      <c r="G2880" s="7">
        <v>0</v>
      </c>
      <c r="H2880" s="7">
        <v>1</v>
      </c>
      <c r="I2880" s="7" t="b">
        <f t="shared" si="132"/>
        <v>0</v>
      </c>
      <c r="J2880" s="7" t="b">
        <f t="shared" si="133"/>
        <v>0</v>
      </c>
      <c r="K2880" s="7">
        <f t="shared" si="134"/>
        <v>0</v>
      </c>
      <c r="L2880" s="7">
        <f>WEEKDAY(Table1[[#This Row],[post_time]])</f>
        <v>3</v>
      </c>
      <c r="M2880" s="7">
        <f>VLOOKUP(Table1[[#This Row],[topic_id]],'All Topics Data'!$A$2:$I$1243,8,FALSE)</f>
        <v>40421.07708333333</v>
      </c>
      <c r="N2880" s="7">
        <f>Table1[[#This Row],[Hui Reply?]]*(Table1[[#This Row],[post_time]]-Table1[[#This Row],[timestamp of previous reply]])</f>
        <v>0</v>
      </c>
      <c r="O2880" s="3">
        <f>O2879+Table1[[#This Row],[Hui Reply?]]</f>
        <v>722</v>
      </c>
      <c r="P2880" s="19">
        <f>INT(Table1[[#This Row],[post_time]])</f>
        <v>40421</v>
      </c>
      <c r="Q2880" s="3">
        <f>IF(Table1[[#This Row],[Hui Reply?]],VLOOKUP(Table1[[#This Row],[topic_id]],'All Topics Data'!$A$2:$E$1243,5,FALSE),0)</f>
        <v>0</v>
      </c>
      <c r="R2880" s="8">
        <f>Table1[[#This Row],[post_time]]+8/24</f>
        <v>40421.410821759258</v>
      </c>
      <c r="S2880" s="3">
        <f>IF(Table1[[#This Row],[post_position]]=1,0,SUMIFS($F$2:F2880,$H$2:H2880,Table1[[#This Row],[post_position]]-1,$C$2:C2880,Table1[[#This Row],[topic_id]]))</f>
        <v>0</v>
      </c>
    </row>
    <row r="2881" spans="1:19" x14ac:dyDescent="0.25">
      <c r="A2881" s="7">
        <v>2918</v>
      </c>
      <c r="B2881" s="7">
        <v>1</v>
      </c>
      <c r="C2881" s="7">
        <v>734</v>
      </c>
      <c r="D2881" s="7">
        <v>24</v>
      </c>
      <c r="F2881" s="8">
        <v>40421.085833333331</v>
      </c>
      <c r="G2881" s="7">
        <v>0</v>
      </c>
      <c r="H2881" s="7">
        <v>2</v>
      </c>
      <c r="I2881" s="7" t="b">
        <f t="shared" si="132"/>
        <v>1</v>
      </c>
      <c r="J2881" s="7" t="b">
        <f t="shared" si="133"/>
        <v>1</v>
      </c>
      <c r="K2881" s="7">
        <f t="shared" si="134"/>
        <v>1</v>
      </c>
      <c r="L2881" s="7">
        <f>WEEKDAY(Table1[[#This Row],[post_time]])</f>
        <v>3</v>
      </c>
      <c r="M2881" s="7">
        <f>VLOOKUP(Table1[[#This Row],[topic_id]],'All Topics Data'!$A$2:$I$1243,8,FALSE)</f>
        <v>40421.07708333333</v>
      </c>
      <c r="N2881" s="7">
        <f>Table1[[#This Row],[Hui Reply?]]*(Table1[[#This Row],[post_time]]-Table1[[#This Row],[timestamp of previous reply]])</f>
        <v>8.3449074081727304E-3</v>
      </c>
      <c r="O2881" s="3">
        <f>O2880+Table1[[#This Row],[Hui Reply?]]</f>
        <v>723</v>
      </c>
      <c r="P2881" s="19">
        <f>INT(Table1[[#This Row],[post_time]])</f>
        <v>40421</v>
      </c>
      <c r="Q2881" s="3" t="str">
        <f>IF(Table1[[#This Row],[Hui Reply?]],VLOOKUP(Table1[[#This Row],[topic_id]],'All Topics Data'!$A$2:$E$1243,5,FALSE),0)</f>
        <v>kunal kishore</v>
      </c>
      <c r="R2881" s="8">
        <f>Table1[[#This Row],[post_time]]+8/24</f>
        <v>40421.419166666667</v>
      </c>
      <c r="S2881" s="3">
        <f>IF(Table1[[#This Row],[post_position]]=1,0,SUMIFS($F$2:F2881,$H$2:H2881,Table1[[#This Row],[post_position]]-1,$C$2:C2881,Table1[[#This Row],[topic_id]]))</f>
        <v>40421.077488425923</v>
      </c>
    </row>
    <row r="2882" spans="1:19" x14ac:dyDescent="0.25">
      <c r="A2882" s="7">
        <v>2919</v>
      </c>
      <c r="B2882" s="7">
        <v>1</v>
      </c>
      <c r="C2882" s="7">
        <v>735</v>
      </c>
      <c r="D2882" s="7">
        <v>6684</v>
      </c>
      <c r="E2882" s="2"/>
      <c r="F2882" s="8">
        <v>40421.090775462966</v>
      </c>
      <c r="G2882" s="7">
        <v>0</v>
      </c>
      <c r="H2882" s="7">
        <v>1</v>
      </c>
      <c r="I2882" s="7" t="b">
        <f t="shared" si="132"/>
        <v>0</v>
      </c>
      <c r="J2882" s="7" t="b">
        <f t="shared" si="133"/>
        <v>0</v>
      </c>
      <c r="K2882" s="7">
        <f t="shared" si="134"/>
        <v>0</v>
      </c>
      <c r="L2882" s="7">
        <f>WEEKDAY(Table1[[#This Row],[post_time]])</f>
        <v>3</v>
      </c>
      <c r="M2882" s="7">
        <f>VLOOKUP(Table1[[#This Row],[topic_id]],'All Topics Data'!$A$2:$I$1243,8,FALSE)</f>
        <v>40421.090277777781</v>
      </c>
      <c r="N2882" s="7">
        <f>Table1[[#This Row],[Hui Reply?]]*(Table1[[#This Row],[post_time]]-Table1[[#This Row],[timestamp of previous reply]])</f>
        <v>0</v>
      </c>
      <c r="O2882" s="3">
        <f>O2881+Table1[[#This Row],[Hui Reply?]]</f>
        <v>723</v>
      </c>
      <c r="P2882" s="19">
        <f>INT(Table1[[#This Row],[post_time]])</f>
        <v>40421</v>
      </c>
      <c r="Q2882" s="3">
        <f>IF(Table1[[#This Row],[Hui Reply?]],VLOOKUP(Table1[[#This Row],[topic_id]],'All Topics Data'!$A$2:$E$1243,5,FALSE),0)</f>
        <v>0</v>
      </c>
      <c r="R2882" s="8">
        <f>Table1[[#This Row],[post_time]]+8/24</f>
        <v>40421.424108796302</v>
      </c>
      <c r="S2882" s="3">
        <f>IF(Table1[[#This Row],[post_position]]=1,0,SUMIFS($F$2:F2882,$H$2:H2882,Table1[[#This Row],[post_position]]-1,$C$2:C2882,Table1[[#This Row],[topic_id]]))</f>
        <v>0</v>
      </c>
    </row>
    <row r="2883" spans="1:19" x14ac:dyDescent="0.25">
      <c r="A2883" s="7">
        <v>2920</v>
      </c>
      <c r="B2883" s="7">
        <v>1</v>
      </c>
      <c r="C2883" s="7">
        <v>735</v>
      </c>
      <c r="D2883" s="7">
        <v>24</v>
      </c>
      <c r="E2883" s="2"/>
      <c r="F2883" s="8">
        <v>40421.190312500003</v>
      </c>
      <c r="G2883" s="7">
        <v>0</v>
      </c>
      <c r="H2883" s="7">
        <v>2</v>
      </c>
      <c r="I2883" s="7" t="b">
        <f t="shared" ref="I2883:I2946" si="135">(D2883=24)</f>
        <v>1</v>
      </c>
      <c r="J2883" s="7" t="b">
        <f t="shared" ref="J2883:J2946" si="136">H2883&gt;1</f>
        <v>1</v>
      </c>
      <c r="K2883" s="7">
        <f t="shared" ref="K2883:K2946" si="137">I2883*J2883</f>
        <v>1</v>
      </c>
      <c r="L2883" s="7">
        <f>WEEKDAY(Table1[[#This Row],[post_time]])</f>
        <v>3</v>
      </c>
      <c r="M2883" s="7">
        <f>VLOOKUP(Table1[[#This Row],[topic_id]],'All Topics Data'!$A$2:$I$1243,8,FALSE)</f>
        <v>40421.090277777781</v>
      </c>
      <c r="N2883" s="7">
        <f>Table1[[#This Row],[Hui Reply?]]*(Table1[[#This Row],[post_time]]-Table1[[#This Row],[timestamp of previous reply]])</f>
        <v>9.9537037036498077E-2</v>
      </c>
      <c r="O2883" s="3">
        <f>O2882+Table1[[#This Row],[Hui Reply?]]</f>
        <v>724</v>
      </c>
      <c r="P2883" s="19">
        <f>INT(Table1[[#This Row],[post_time]])</f>
        <v>40421</v>
      </c>
      <c r="Q2883" s="3" t="str">
        <f>IF(Table1[[#This Row],[Hui Reply?]],VLOOKUP(Table1[[#This Row],[topic_id]],'All Topics Data'!$A$2:$E$1243,5,FALSE),0)</f>
        <v>gocvac</v>
      </c>
      <c r="R2883" s="8">
        <f>Table1[[#This Row],[post_time]]+8/24</f>
        <v>40421.523645833338</v>
      </c>
      <c r="S2883" s="3">
        <f>IF(Table1[[#This Row],[post_position]]=1,0,SUMIFS($F$2:F2883,$H$2:H2883,Table1[[#This Row],[post_position]]-1,$C$2:C2883,Table1[[#This Row],[topic_id]]))</f>
        <v>40421.090775462966</v>
      </c>
    </row>
    <row r="2884" spans="1:19" x14ac:dyDescent="0.25">
      <c r="A2884" s="7">
        <v>2921</v>
      </c>
      <c r="B2884" s="7">
        <v>1</v>
      </c>
      <c r="C2884" s="7">
        <v>733</v>
      </c>
      <c r="D2884" s="7">
        <v>1</v>
      </c>
      <c r="E2884" s="2"/>
      <c r="F2884" s="8">
        <v>40421.337025462963</v>
      </c>
      <c r="G2884" s="7">
        <v>0</v>
      </c>
      <c r="H2884" s="7">
        <v>2</v>
      </c>
      <c r="I2884" s="7" t="b">
        <f t="shared" si="135"/>
        <v>0</v>
      </c>
      <c r="J2884" s="7" t="b">
        <f t="shared" si="136"/>
        <v>1</v>
      </c>
      <c r="K2884" s="7">
        <f t="shared" si="137"/>
        <v>0</v>
      </c>
      <c r="L2884" s="7">
        <f>WEEKDAY(Table1[[#This Row],[post_time]])</f>
        <v>3</v>
      </c>
      <c r="M2884" s="7">
        <f>VLOOKUP(Table1[[#This Row],[topic_id]],'All Topics Data'!$A$2:$I$1243,8,FALSE)</f>
        <v>40420.868750000001</v>
      </c>
      <c r="N2884" s="7">
        <f>Table1[[#This Row],[Hui Reply?]]*(Table1[[#This Row],[post_time]]-Table1[[#This Row],[timestamp of previous reply]])</f>
        <v>0</v>
      </c>
      <c r="O2884" s="3">
        <f>O2883+Table1[[#This Row],[Hui Reply?]]</f>
        <v>724</v>
      </c>
      <c r="P2884" s="19">
        <f>INT(Table1[[#This Row],[post_time]])</f>
        <v>40421</v>
      </c>
      <c r="Q2884" s="3">
        <f>IF(Table1[[#This Row],[Hui Reply?]],VLOOKUP(Table1[[#This Row],[topic_id]],'All Topics Data'!$A$2:$E$1243,5,FALSE),0)</f>
        <v>0</v>
      </c>
      <c r="R2884" s="8">
        <f>Table1[[#This Row],[post_time]]+8/24</f>
        <v>40421.670358796298</v>
      </c>
      <c r="S2884" s="3">
        <f>IF(Table1[[#This Row],[post_position]]=1,0,SUMIFS($F$2:F2884,$H$2:H2884,Table1[[#This Row],[post_position]]-1,$C$2:C2884,Table1[[#This Row],[topic_id]]))</f>
        <v>40420.868877314817</v>
      </c>
    </row>
    <row r="2885" spans="1:19" x14ac:dyDescent="0.25">
      <c r="A2885" s="7">
        <v>2922</v>
      </c>
      <c r="B2885" s="7">
        <v>1</v>
      </c>
      <c r="C2885" s="7">
        <v>734</v>
      </c>
      <c r="D2885" s="7">
        <v>5408</v>
      </c>
      <c r="F2885" s="8">
        <v>40421.555162037039</v>
      </c>
      <c r="G2885" s="7">
        <v>0</v>
      </c>
      <c r="H2885" s="7">
        <v>3</v>
      </c>
      <c r="I2885" s="7" t="b">
        <f t="shared" si="135"/>
        <v>0</v>
      </c>
      <c r="J2885" s="7" t="b">
        <f t="shared" si="136"/>
        <v>1</v>
      </c>
      <c r="K2885" s="7">
        <f t="shared" si="137"/>
        <v>0</v>
      </c>
      <c r="L2885" s="7">
        <f>WEEKDAY(Table1[[#This Row],[post_time]])</f>
        <v>3</v>
      </c>
      <c r="M2885" s="7">
        <f>VLOOKUP(Table1[[#This Row],[topic_id]],'All Topics Data'!$A$2:$I$1243,8,FALSE)</f>
        <v>40421.07708333333</v>
      </c>
      <c r="N2885" s="7">
        <f>Table1[[#This Row],[Hui Reply?]]*(Table1[[#This Row],[post_time]]-Table1[[#This Row],[timestamp of previous reply]])</f>
        <v>0</v>
      </c>
      <c r="O2885" s="3">
        <f>O2884+Table1[[#This Row],[Hui Reply?]]</f>
        <v>724</v>
      </c>
      <c r="P2885" s="19">
        <f>INT(Table1[[#This Row],[post_time]])</f>
        <v>40421</v>
      </c>
      <c r="Q2885" s="3">
        <f>IF(Table1[[#This Row],[Hui Reply?]],VLOOKUP(Table1[[#This Row],[topic_id]],'All Topics Data'!$A$2:$E$1243,5,FALSE),0)</f>
        <v>0</v>
      </c>
      <c r="R2885" s="8">
        <f>Table1[[#This Row],[post_time]]+8/24</f>
        <v>40421.888495370375</v>
      </c>
      <c r="S2885" s="3">
        <f>IF(Table1[[#This Row],[post_position]]=1,0,SUMIFS($F$2:F2885,$H$2:H2885,Table1[[#This Row],[post_position]]-1,$C$2:C2885,Table1[[#This Row],[topic_id]]))</f>
        <v>40421.085833333331</v>
      </c>
    </row>
    <row r="2886" spans="1:19" x14ac:dyDescent="0.25">
      <c r="A2886" s="7">
        <v>2923</v>
      </c>
      <c r="B2886" s="7">
        <v>4</v>
      </c>
      <c r="C2886" s="7">
        <v>730</v>
      </c>
      <c r="D2886" s="7">
        <v>5408</v>
      </c>
      <c r="F2886" s="8">
        <v>40421.556990740741</v>
      </c>
      <c r="G2886" s="7">
        <v>0</v>
      </c>
      <c r="H2886" s="7">
        <v>3</v>
      </c>
      <c r="I2886" s="7" t="b">
        <f t="shared" si="135"/>
        <v>0</v>
      </c>
      <c r="J2886" s="7" t="b">
        <f t="shared" si="136"/>
        <v>1</v>
      </c>
      <c r="K2886" s="7">
        <f t="shared" si="137"/>
        <v>0</v>
      </c>
      <c r="L2886" s="7">
        <f>WEEKDAY(Table1[[#This Row],[post_time]])</f>
        <v>3</v>
      </c>
      <c r="M2886" s="7">
        <f>VLOOKUP(Table1[[#This Row],[topic_id]],'All Topics Data'!$A$2:$I$1243,8,FALSE)</f>
        <v>40419.662499999999</v>
      </c>
      <c r="N2886" s="7">
        <f>Table1[[#This Row],[Hui Reply?]]*(Table1[[#This Row],[post_time]]-Table1[[#This Row],[timestamp of previous reply]])</f>
        <v>0</v>
      </c>
      <c r="O2886" s="3">
        <f>O2885+Table1[[#This Row],[Hui Reply?]]</f>
        <v>724</v>
      </c>
      <c r="P2886" s="19">
        <f>INT(Table1[[#This Row],[post_time]])</f>
        <v>40421</v>
      </c>
      <c r="Q2886" s="3">
        <f>IF(Table1[[#This Row],[Hui Reply?]],VLOOKUP(Table1[[#This Row],[topic_id]],'All Topics Data'!$A$2:$E$1243,5,FALSE),0)</f>
        <v>0</v>
      </c>
      <c r="R2886" s="8">
        <f>Table1[[#This Row],[post_time]]+8/24</f>
        <v>40421.890324074076</v>
      </c>
      <c r="S2886" s="3">
        <f>IF(Table1[[#This Row],[post_position]]=1,0,SUMIFS($F$2:F2886,$H$2:H2886,Table1[[#This Row],[post_position]]-1,$C$2:C2886,Table1[[#This Row],[topic_id]]))</f>
        <v>40420.423634259256</v>
      </c>
    </row>
    <row r="2887" spans="1:19" x14ac:dyDescent="0.25">
      <c r="A2887" s="7">
        <v>2924</v>
      </c>
      <c r="B2887" s="7">
        <v>4</v>
      </c>
      <c r="C2887" s="7">
        <v>730</v>
      </c>
      <c r="D2887" s="7">
        <v>24</v>
      </c>
      <c r="F2887" s="8">
        <v>40421.562615740739</v>
      </c>
      <c r="G2887" s="7">
        <v>0</v>
      </c>
      <c r="H2887" s="7">
        <v>4</v>
      </c>
      <c r="I2887" s="7" t="b">
        <f t="shared" si="135"/>
        <v>1</v>
      </c>
      <c r="J2887" s="7" t="b">
        <f t="shared" si="136"/>
        <v>1</v>
      </c>
      <c r="K2887" s="7">
        <f t="shared" si="137"/>
        <v>1</v>
      </c>
      <c r="L2887" s="7">
        <f>WEEKDAY(Table1[[#This Row],[post_time]])</f>
        <v>3</v>
      </c>
      <c r="M2887" s="7">
        <f>VLOOKUP(Table1[[#This Row],[topic_id]],'All Topics Data'!$A$2:$I$1243,8,FALSE)</f>
        <v>40419.662499999999</v>
      </c>
      <c r="N2887" s="7">
        <f>Table1[[#This Row],[Hui Reply?]]*(Table1[[#This Row],[post_time]]-Table1[[#This Row],[timestamp of previous reply]])</f>
        <v>5.6249999979627319E-3</v>
      </c>
      <c r="O2887" s="3">
        <f>O2886+Table1[[#This Row],[Hui Reply?]]</f>
        <v>725</v>
      </c>
      <c r="P2887" s="19">
        <f>INT(Table1[[#This Row],[post_time]])</f>
        <v>40421</v>
      </c>
      <c r="Q2887" s="3" t="str">
        <f>IF(Table1[[#This Row],[Hui Reply?]],VLOOKUP(Table1[[#This Row],[topic_id]],'All Topics Data'!$A$2:$E$1243,5,FALSE),0)</f>
        <v>dan_l</v>
      </c>
      <c r="R2887" s="8">
        <f>Table1[[#This Row],[post_time]]+8/24</f>
        <v>40421.895949074074</v>
      </c>
      <c r="S2887" s="3">
        <f>IF(Table1[[#This Row],[post_position]]=1,0,SUMIFS($F$2:F2887,$H$2:H2887,Table1[[#This Row],[post_position]]-1,$C$2:C2887,Table1[[#This Row],[topic_id]]))</f>
        <v>40421.556990740741</v>
      </c>
    </row>
    <row r="2888" spans="1:19" x14ac:dyDescent="0.25">
      <c r="A2888" s="7">
        <v>2925</v>
      </c>
      <c r="B2888" s="7">
        <v>1</v>
      </c>
      <c r="C2888" s="7">
        <v>736</v>
      </c>
      <c r="D2888" s="7">
        <v>5408</v>
      </c>
      <c r="E2888" s="2"/>
      <c r="F2888" s="8">
        <v>40421.569965277777</v>
      </c>
      <c r="G2888" s="7">
        <v>0</v>
      </c>
      <c r="H2888" s="7">
        <v>1</v>
      </c>
      <c r="I2888" s="7" t="b">
        <f t="shared" si="135"/>
        <v>0</v>
      </c>
      <c r="J2888" s="7" t="b">
        <f t="shared" si="136"/>
        <v>0</v>
      </c>
      <c r="K2888" s="7">
        <f t="shared" si="137"/>
        <v>0</v>
      </c>
      <c r="L2888" s="7">
        <f>WEEKDAY(Table1[[#This Row],[post_time]])</f>
        <v>3</v>
      </c>
      <c r="M2888" s="7">
        <f>VLOOKUP(Table1[[#This Row],[topic_id]],'All Topics Data'!$A$2:$I$1243,8,FALSE)</f>
        <v>40421.569444444445</v>
      </c>
      <c r="N2888" s="7">
        <f>Table1[[#This Row],[Hui Reply?]]*(Table1[[#This Row],[post_time]]-Table1[[#This Row],[timestamp of previous reply]])</f>
        <v>0</v>
      </c>
      <c r="O2888" s="3">
        <f>O2887+Table1[[#This Row],[Hui Reply?]]</f>
        <v>725</v>
      </c>
      <c r="P2888" s="19">
        <f>INT(Table1[[#This Row],[post_time]])</f>
        <v>40421</v>
      </c>
      <c r="Q2888" s="3">
        <f>IF(Table1[[#This Row],[Hui Reply?]],VLOOKUP(Table1[[#This Row],[topic_id]],'All Topics Data'!$A$2:$E$1243,5,FALSE),0)</f>
        <v>0</v>
      </c>
      <c r="R2888" s="8">
        <f>Table1[[#This Row],[post_time]]+8/24</f>
        <v>40421.903298611112</v>
      </c>
      <c r="S2888" s="3">
        <f>IF(Table1[[#This Row],[post_position]]=1,0,SUMIFS($F$2:F2888,$H$2:H2888,Table1[[#This Row],[post_position]]-1,$C$2:C2888,Table1[[#This Row],[topic_id]]))</f>
        <v>0</v>
      </c>
    </row>
    <row r="2889" spans="1:19" x14ac:dyDescent="0.25">
      <c r="A2889" s="7">
        <v>2926</v>
      </c>
      <c r="B2889" s="7">
        <v>1</v>
      </c>
      <c r="C2889" s="7">
        <v>737</v>
      </c>
      <c r="D2889" s="7">
        <v>6669</v>
      </c>
      <c r="E2889" s="2"/>
      <c r="F2889" s="8">
        <v>40421.580914351849</v>
      </c>
      <c r="G2889" s="7">
        <v>0</v>
      </c>
      <c r="H2889" s="7">
        <v>1</v>
      </c>
      <c r="I2889" s="7" t="b">
        <f t="shared" si="135"/>
        <v>0</v>
      </c>
      <c r="J2889" s="7" t="b">
        <f t="shared" si="136"/>
        <v>0</v>
      </c>
      <c r="K2889" s="7">
        <f t="shared" si="137"/>
        <v>0</v>
      </c>
      <c r="L2889" s="7">
        <f>WEEKDAY(Table1[[#This Row],[post_time]])</f>
        <v>3</v>
      </c>
      <c r="M2889" s="7">
        <f>VLOOKUP(Table1[[#This Row],[topic_id]],'All Topics Data'!$A$2:$I$1243,8,FALSE)</f>
        <v>40421.580555555556</v>
      </c>
      <c r="N2889" s="7">
        <f>Table1[[#This Row],[Hui Reply?]]*(Table1[[#This Row],[post_time]]-Table1[[#This Row],[timestamp of previous reply]])</f>
        <v>0</v>
      </c>
      <c r="O2889" s="3">
        <f>O2888+Table1[[#This Row],[Hui Reply?]]</f>
        <v>725</v>
      </c>
      <c r="P2889" s="19">
        <f>INT(Table1[[#This Row],[post_time]])</f>
        <v>40421</v>
      </c>
      <c r="Q2889" s="3">
        <f>IF(Table1[[#This Row],[Hui Reply?]],VLOOKUP(Table1[[#This Row],[topic_id]],'All Topics Data'!$A$2:$E$1243,5,FALSE),0)</f>
        <v>0</v>
      </c>
      <c r="R2889" s="8">
        <f>Table1[[#This Row],[post_time]]+8/24</f>
        <v>40421.914247685185</v>
      </c>
      <c r="S2889" s="3">
        <f>IF(Table1[[#This Row],[post_position]]=1,0,SUMIFS($F$2:F2889,$H$2:H2889,Table1[[#This Row],[post_position]]-1,$C$2:C2889,Table1[[#This Row],[topic_id]]))</f>
        <v>0</v>
      </c>
    </row>
    <row r="2890" spans="1:19" x14ac:dyDescent="0.25">
      <c r="A2890" s="7">
        <v>2927</v>
      </c>
      <c r="B2890" s="7">
        <v>1</v>
      </c>
      <c r="C2890" s="7">
        <v>737</v>
      </c>
      <c r="D2890" s="7">
        <v>24</v>
      </c>
      <c r="F2890" s="8">
        <v>40421.585509259261</v>
      </c>
      <c r="G2890" s="7">
        <v>0</v>
      </c>
      <c r="H2890" s="7">
        <v>2</v>
      </c>
      <c r="I2890" s="7" t="b">
        <f t="shared" si="135"/>
        <v>1</v>
      </c>
      <c r="J2890" s="7" t="b">
        <f t="shared" si="136"/>
        <v>1</v>
      </c>
      <c r="K2890" s="7">
        <f t="shared" si="137"/>
        <v>1</v>
      </c>
      <c r="L2890" s="7">
        <f>WEEKDAY(Table1[[#This Row],[post_time]])</f>
        <v>3</v>
      </c>
      <c r="M2890" s="7">
        <f>VLOOKUP(Table1[[#This Row],[topic_id]],'All Topics Data'!$A$2:$I$1243,8,FALSE)</f>
        <v>40421.580555555556</v>
      </c>
      <c r="N2890" s="7">
        <f>Table1[[#This Row],[Hui Reply?]]*(Table1[[#This Row],[post_time]]-Table1[[#This Row],[timestamp of previous reply]])</f>
        <v>4.5949074119562283E-3</v>
      </c>
      <c r="O2890" s="3">
        <f>O2889+Table1[[#This Row],[Hui Reply?]]</f>
        <v>726</v>
      </c>
      <c r="P2890" s="19">
        <f>INT(Table1[[#This Row],[post_time]])</f>
        <v>40421</v>
      </c>
      <c r="Q2890" s="3" t="str">
        <f>IF(Table1[[#This Row],[Hui Reply?]],VLOOKUP(Table1[[#This Row],[topic_id]],'All Topics Data'!$A$2:$E$1243,5,FALSE),0)</f>
        <v>Dyson</v>
      </c>
      <c r="R2890" s="8">
        <f>Table1[[#This Row],[post_time]]+8/24</f>
        <v>40421.918842592597</v>
      </c>
      <c r="S2890" s="3">
        <f>IF(Table1[[#This Row],[post_position]]=1,0,SUMIFS($F$2:F2890,$H$2:H2890,Table1[[#This Row],[post_position]]-1,$C$2:C2890,Table1[[#This Row],[topic_id]]))</f>
        <v>40421.580914351849</v>
      </c>
    </row>
    <row r="2891" spans="1:19" x14ac:dyDescent="0.25">
      <c r="A2891" s="7">
        <v>2928</v>
      </c>
      <c r="B2891" s="7">
        <v>1</v>
      </c>
      <c r="C2891" s="7">
        <v>738</v>
      </c>
      <c r="D2891" s="7">
        <v>6675</v>
      </c>
      <c r="E2891" s="2"/>
      <c r="F2891" s="8">
        <v>40421.608356481483</v>
      </c>
      <c r="G2891" s="7">
        <v>0</v>
      </c>
      <c r="H2891" s="7">
        <v>1</v>
      </c>
      <c r="I2891" s="7" t="b">
        <f t="shared" si="135"/>
        <v>0</v>
      </c>
      <c r="J2891" s="7" t="b">
        <f t="shared" si="136"/>
        <v>0</v>
      </c>
      <c r="K2891" s="7">
        <f t="shared" si="137"/>
        <v>0</v>
      </c>
      <c r="L2891" s="7">
        <f>WEEKDAY(Table1[[#This Row],[post_time]])</f>
        <v>3</v>
      </c>
      <c r="M2891" s="7">
        <f>VLOOKUP(Table1[[#This Row],[topic_id]],'All Topics Data'!$A$2:$I$1243,8,FALSE)</f>
        <v>40421.60833333333</v>
      </c>
      <c r="N2891" s="7">
        <f>Table1[[#This Row],[Hui Reply?]]*(Table1[[#This Row],[post_time]]-Table1[[#This Row],[timestamp of previous reply]])</f>
        <v>0</v>
      </c>
      <c r="O2891" s="3">
        <f>O2890+Table1[[#This Row],[Hui Reply?]]</f>
        <v>726</v>
      </c>
      <c r="P2891" s="19">
        <f>INT(Table1[[#This Row],[post_time]])</f>
        <v>40421</v>
      </c>
      <c r="Q2891" s="3">
        <f>IF(Table1[[#This Row],[Hui Reply?]],VLOOKUP(Table1[[#This Row],[topic_id]],'All Topics Data'!$A$2:$E$1243,5,FALSE),0)</f>
        <v>0</v>
      </c>
      <c r="R2891" s="8">
        <f>Table1[[#This Row],[post_time]]+8/24</f>
        <v>40421.941689814819</v>
      </c>
      <c r="S2891" s="3">
        <f>IF(Table1[[#This Row],[post_position]]=1,0,SUMIFS($F$2:F2891,$H$2:H2891,Table1[[#This Row],[post_position]]-1,$C$2:C2891,Table1[[#This Row],[topic_id]]))</f>
        <v>0</v>
      </c>
    </row>
    <row r="2892" spans="1:19" x14ac:dyDescent="0.25">
      <c r="A2892" s="7">
        <v>2929</v>
      </c>
      <c r="B2892" s="7">
        <v>1</v>
      </c>
      <c r="C2892" s="7">
        <v>738</v>
      </c>
      <c r="D2892" s="7">
        <v>6675</v>
      </c>
      <c r="E2892" s="2"/>
      <c r="F2892" s="8">
        <v>40421.60900462963</v>
      </c>
      <c r="G2892" s="7">
        <v>0</v>
      </c>
      <c r="H2892" s="7">
        <v>2</v>
      </c>
      <c r="I2892" s="7" t="b">
        <f t="shared" si="135"/>
        <v>0</v>
      </c>
      <c r="J2892" s="7" t="b">
        <f t="shared" si="136"/>
        <v>1</v>
      </c>
      <c r="K2892" s="7">
        <f t="shared" si="137"/>
        <v>0</v>
      </c>
      <c r="L2892" s="7">
        <f>WEEKDAY(Table1[[#This Row],[post_time]])</f>
        <v>3</v>
      </c>
      <c r="M2892" s="7">
        <f>VLOOKUP(Table1[[#This Row],[topic_id]],'All Topics Data'!$A$2:$I$1243,8,FALSE)</f>
        <v>40421.60833333333</v>
      </c>
      <c r="N2892" s="7">
        <f>Table1[[#This Row],[Hui Reply?]]*(Table1[[#This Row],[post_time]]-Table1[[#This Row],[timestamp of previous reply]])</f>
        <v>0</v>
      </c>
      <c r="O2892" s="3">
        <f>O2891+Table1[[#This Row],[Hui Reply?]]</f>
        <v>726</v>
      </c>
      <c r="P2892" s="19">
        <f>INT(Table1[[#This Row],[post_time]])</f>
        <v>40421</v>
      </c>
      <c r="Q2892" s="3">
        <f>IF(Table1[[#This Row],[Hui Reply?]],VLOOKUP(Table1[[#This Row],[topic_id]],'All Topics Data'!$A$2:$E$1243,5,FALSE),0)</f>
        <v>0</v>
      </c>
      <c r="R2892" s="8">
        <f>Table1[[#This Row],[post_time]]+8/24</f>
        <v>40421.942337962966</v>
      </c>
      <c r="S2892" s="3">
        <f>IF(Table1[[#This Row],[post_position]]=1,0,SUMIFS($F$2:F2892,$H$2:H2892,Table1[[#This Row],[post_position]]-1,$C$2:C2892,Table1[[#This Row],[topic_id]]))</f>
        <v>40421.608356481483</v>
      </c>
    </row>
    <row r="2893" spans="1:19" x14ac:dyDescent="0.25">
      <c r="A2893" s="7">
        <v>2930</v>
      </c>
      <c r="B2893" s="7">
        <v>1</v>
      </c>
      <c r="C2893" s="7">
        <v>733</v>
      </c>
      <c r="D2893" s="7">
        <v>1159</v>
      </c>
      <c r="F2893" s="8">
        <v>40421.623483796298</v>
      </c>
      <c r="G2893" s="7">
        <v>0</v>
      </c>
      <c r="H2893" s="7">
        <v>3</v>
      </c>
      <c r="I2893" s="7" t="b">
        <f t="shared" si="135"/>
        <v>0</v>
      </c>
      <c r="J2893" s="7" t="b">
        <f t="shared" si="136"/>
        <v>1</v>
      </c>
      <c r="K2893" s="7">
        <f t="shared" si="137"/>
        <v>0</v>
      </c>
      <c r="L2893" s="7">
        <f>WEEKDAY(Table1[[#This Row],[post_time]])</f>
        <v>3</v>
      </c>
      <c r="M2893" s="7">
        <f>VLOOKUP(Table1[[#This Row],[topic_id]],'All Topics Data'!$A$2:$I$1243,8,FALSE)</f>
        <v>40420.868750000001</v>
      </c>
      <c r="N2893" s="7">
        <f>Table1[[#This Row],[Hui Reply?]]*(Table1[[#This Row],[post_time]]-Table1[[#This Row],[timestamp of previous reply]])</f>
        <v>0</v>
      </c>
      <c r="O2893" s="3">
        <f>O2892+Table1[[#This Row],[Hui Reply?]]</f>
        <v>726</v>
      </c>
      <c r="P2893" s="19">
        <f>INT(Table1[[#This Row],[post_time]])</f>
        <v>40421</v>
      </c>
      <c r="Q2893" s="3">
        <f>IF(Table1[[#This Row],[Hui Reply?]],VLOOKUP(Table1[[#This Row],[topic_id]],'All Topics Data'!$A$2:$E$1243,5,FALSE),0)</f>
        <v>0</v>
      </c>
      <c r="R2893" s="8">
        <f>Table1[[#This Row],[post_time]]+8/24</f>
        <v>40421.956817129634</v>
      </c>
      <c r="S2893" s="3">
        <f>IF(Table1[[#This Row],[post_position]]=1,0,SUMIFS($F$2:F2893,$H$2:H2893,Table1[[#This Row],[post_position]]-1,$C$2:C2893,Table1[[#This Row],[topic_id]]))</f>
        <v>40421.337025462963</v>
      </c>
    </row>
    <row r="2894" spans="1:19" x14ac:dyDescent="0.25">
      <c r="A2894" s="7">
        <v>2931</v>
      </c>
      <c r="B2894" s="7">
        <v>1</v>
      </c>
      <c r="C2894" s="7">
        <v>737</v>
      </c>
      <c r="D2894" s="7">
        <v>6669</v>
      </c>
      <c r="F2894" s="8">
        <v>40421.628900462965</v>
      </c>
      <c r="G2894" s="7">
        <v>0</v>
      </c>
      <c r="H2894" s="7">
        <v>3</v>
      </c>
      <c r="I2894" s="7" t="b">
        <f t="shared" si="135"/>
        <v>0</v>
      </c>
      <c r="J2894" s="7" t="b">
        <f t="shared" si="136"/>
        <v>1</v>
      </c>
      <c r="K2894" s="7">
        <f t="shared" si="137"/>
        <v>0</v>
      </c>
      <c r="L2894" s="7">
        <f>WEEKDAY(Table1[[#This Row],[post_time]])</f>
        <v>3</v>
      </c>
      <c r="M2894" s="7">
        <f>VLOOKUP(Table1[[#This Row],[topic_id]],'All Topics Data'!$A$2:$I$1243,8,FALSE)</f>
        <v>40421.580555555556</v>
      </c>
      <c r="N2894" s="7">
        <f>Table1[[#This Row],[Hui Reply?]]*(Table1[[#This Row],[post_time]]-Table1[[#This Row],[timestamp of previous reply]])</f>
        <v>0</v>
      </c>
      <c r="O2894" s="3">
        <f>O2893+Table1[[#This Row],[Hui Reply?]]</f>
        <v>726</v>
      </c>
      <c r="P2894" s="19">
        <f>INT(Table1[[#This Row],[post_time]])</f>
        <v>40421</v>
      </c>
      <c r="Q2894" s="3">
        <f>IF(Table1[[#This Row],[Hui Reply?]],VLOOKUP(Table1[[#This Row],[topic_id]],'All Topics Data'!$A$2:$E$1243,5,FALSE),0)</f>
        <v>0</v>
      </c>
      <c r="R2894" s="8">
        <f>Table1[[#This Row],[post_time]]+8/24</f>
        <v>40421.962233796301</v>
      </c>
      <c r="S2894" s="3">
        <f>IF(Table1[[#This Row],[post_position]]=1,0,SUMIFS($F$2:F2894,$H$2:H2894,Table1[[#This Row],[post_position]]-1,$C$2:C2894,Table1[[#This Row],[topic_id]]))</f>
        <v>40421.585509259261</v>
      </c>
    </row>
    <row r="2895" spans="1:19" x14ac:dyDescent="0.25">
      <c r="A2895" s="7">
        <v>2932</v>
      </c>
      <c r="B2895" s="7">
        <v>3</v>
      </c>
      <c r="C2895" s="7">
        <v>728</v>
      </c>
      <c r="D2895" s="7">
        <v>6667</v>
      </c>
      <c r="F2895" s="8">
        <v>40421.854907407411</v>
      </c>
      <c r="G2895" s="7">
        <v>0</v>
      </c>
      <c r="H2895" s="7">
        <v>9</v>
      </c>
      <c r="I2895" s="7" t="b">
        <f t="shared" si="135"/>
        <v>0</v>
      </c>
      <c r="J2895" s="7" t="b">
        <f t="shared" si="136"/>
        <v>1</v>
      </c>
      <c r="K2895" s="7">
        <f t="shared" si="137"/>
        <v>0</v>
      </c>
      <c r="L2895" s="7">
        <f>WEEKDAY(Table1[[#This Row],[post_time]])</f>
        <v>3</v>
      </c>
      <c r="M2895" s="7">
        <f>VLOOKUP(Table1[[#This Row],[topic_id]],'All Topics Data'!$A$2:$I$1243,8,FALSE)</f>
        <v>40418.831250000003</v>
      </c>
      <c r="N2895" s="7">
        <f>Table1[[#This Row],[Hui Reply?]]*(Table1[[#This Row],[post_time]]-Table1[[#This Row],[timestamp of previous reply]])</f>
        <v>0</v>
      </c>
      <c r="O2895" s="3">
        <f>O2894+Table1[[#This Row],[Hui Reply?]]</f>
        <v>726</v>
      </c>
      <c r="P2895" s="19">
        <f>INT(Table1[[#This Row],[post_time]])</f>
        <v>40421</v>
      </c>
      <c r="Q2895" s="3">
        <f>IF(Table1[[#This Row],[Hui Reply?]],VLOOKUP(Table1[[#This Row],[topic_id]],'All Topics Data'!$A$2:$E$1243,5,FALSE),0)</f>
        <v>0</v>
      </c>
      <c r="R2895" s="8">
        <f>Table1[[#This Row],[post_time]]+8/24</f>
        <v>40422.188240740747</v>
      </c>
      <c r="S2895" s="3">
        <f>IF(Table1[[#This Row],[post_position]]=1,0,SUMIFS($F$2:F2895,$H$2:H2895,Table1[[#This Row],[post_position]]-1,$C$2:C2895,Table1[[#This Row],[topic_id]]))</f>
        <v>40420.511006944442</v>
      </c>
    </row>
    <row r="2896" spans="1:19" x14ac:dyDescent="0.25">
      <c r="A2896" s="7">
        <v>2933</v>
      </c>
      <c r="B2896" s="7">
        <v>1</v>
      </c>
      <c r="C2896" s="7">
        <v>738</v>
      </c>
      <c r="D2896" s="7">
        <v>24</v>
      </c>
      <c r="E2896" s="2"/>
      <c r="F2896" s="8">
        <v>40422.007696759261</v>
      </c>
      <c r="G2896" s="7">
        <v>0</v>
      </c>
      <c r="H2896" s="7">
        <v>3</v>
      </c>
      <c r="I2896" s="7" t="b">
        <f t="shared" si="135"/>
        <v>1</v>
      </c>
      <c r="J2896" s="7" t="b">
        <f t="shared" si="136"/>
        <v>1</v>
      </c>
      <c r="K2896" s="7">
        <f t="shared" si="137"/>
        <v>1</v>
      </c>
      <c r="L2896" s="7">
        <f>WEEKDAY(Table1[[#This Row],[post_time]])</f>
        <v>4</v>
      </c>
      <c r="M2896" s="7">
        <f>VLOOKUP(Table1[[#This Row],[topic_id]],'All Topics Data'!$A$2:$I$1243,8,FALSE)</f>
        <v>40421.60833333333</v>
      </c>
      <c r="N2896" s="7">
        <f>Table1[[#This Row],[Hui Reply?]]*(Table1[[#This Row],[post_time]]-Table1[[#This Row],[timestamp of previous reply]])</f>
        <v>0.39869212963094469</v>
      </c>
      <c r="O2896" s="3">
        <f>O2895+Table1[[#This Row],[Hui Reply?]]</f>
        <v>727</v>
      </c>
      <c r="P2896" s="19">
        <f>INT(Table1[[#This Row],[post_time]])</f>
        <v>40422</v>
      </c>
      <c r="Q2896" s="3" t="str">
        <f>IF(Table1[[#This Row],[Hui Reply?]],VLOOKUP(Table1[[#This Row],[topic_id]],'All Topics Data'!$A$2:$E$1243,5,FALSE),0)</f>
        <v>louismk</v>
      </c>
      <c r="R2896" s="8">
        <f>Table1[[#This Row],[post_time]]+8/24</f>
        <v>40422.341030092597</v>
      </c>
      <c r="S2896" s="3">
        <f>IF(Table1[[#This Row],[post_position]]=1,0,SUMIFS($F$2:F2896,$H$2:H2896,Table1[[#This Row],[post_position]]-1,$C$2:C2896,Table1[[#This Row],[topic_id]]))</f>
        <v>40421.60900462963</v>
      </c>
    </row>
    <row r="2897" spans="1:19" x14ac:dyDescent="0.25">
      <c r="A2897" s="7">
        <v>2934</v>
      </c>
      <c r="B2897" s="7">
        <v>1</v>
      </c>
      <c r="C2897" s="7">
        <v>734</v>
      </c>
      <c r="D2897" s="7">
        <v>6607</v>
      </c>
      <c r="F2897" s="8">
        <v>40422.04886574074</v>
      </c>
      <c r="G2897" s="7">
        <v>0</v>
      </c>
      <c r="H2897" s="7">
        <v>4</v>
      </c>
      <c r="I2897" s="7" t="b">
        <f t="shared" si="135"/>
        <v>0</v>
      </c>
      <c r="J2897" s="7" t="b">
        <f t="shared" si="136"/>
        <v>1</v>
      </c>
      <c r="K2897" s="7">
        <f t="shared" si="137"/>
        <v>0</v>
      </c>
      <c r="L2897" s="7">
        <f>WEEKDAY(Table1[[#This Row],[post_time]])</f>
        <v>4</v>
      </c>
      <c r="M2897" s="7">
        <f>VLOOKUP(Table1[[#This Row],[topic_id]],'All Topics Data'!$A$2:$I$1243,8,FALSE)</f>
        <v>40421.07708333333</v>
      </c>
      <c r="N2897" s="7">
        <f>Table1[[#This Row],[Hui Reply?]]*(Table1[[#This Row],[post_time]]-Table1[[#This Row],[timestamp of previous reply]])</f>
        <v>0</v>
      </c>
      <c r="O2897" s="3">
        <f>O2896+Table1[[#This Row],[Hui Reply?]]</f>
        <v>727</v>
      </c>
      <c r="P2897" s="19">
        <f>INT(Table1[[#This Row],[post_time]])</f>
        <v>40422</v>
      </c>
      <c r="Q2897" s="3">
        <f>IF(Table1[[#This Row],[Hui Reply?]],VLOOKUP(Table1[[#This Row],[topic_id]],'All Topics Data'!$A$2:$E$1243,5,FALSE),0)</f>
        <v>0</v>
      </c>
      <c r="R2897" s="8">
        <f>Table1[[#This Row],[post_time]]+8/24</f>
        <v>40422.382199074076</v>
      </c>
      <c r="S2897" s="3">
        <f>IF(Table1[[#This Row],[post_position]]=1,0,SUMIFS($F$2:F2897,$H$2:H2897,Table1[[#This Row],[post_position]]-1,$C$2:C2897,Table1[[#This Row],[topic_id]]))</f>
        <v>40421.555162037039</v>
      </c>
    </row>
    <row r="2898" spans="1:19" x14ac:dyDescent="0.25">
      <c r="A2898" s="7">
        <v>2935</v>
      </c>
      <c r="B2898" s="7">
        <v>1</v>
      </c>
      <c r="C2898" s="7">
        <v>734</v>
      </c>
      <c r="D2898" s="7">
        <v>6607</v>
      </c>
      <c r="F2898" s="8">
        <v>40422.070219907408</v>
      </c>
      <c r="G2898" s="7">
        <v>0</v>
      </c>
      <c r="H2898" s="7">
        <v>5</v>
      </c>
      <c r="I2898" s="7" t="b">
        <f t="shared" si="135"/>
        <v>0</v>
      </c>
      <c r="J2898" s="7" t="b">
        <f t="shared" si="136"/>
        <v>1</v>
      </c>
      <c r="K2898" s="7">
        <f t="shared" si="137"/>
        <v>0</v>
      </c>
      <c r="L2898" s="7">
        <f>WEEKDAY(Table1[[#This Row],[post_time]])</f>
        <v>4</v>
      </c>
      <c r="M2898" s="7">
        <f>VLOOKUP(Table1[[#This Row],[topic_id]],'All Topics Data'!$A$2:$I$1243,8,FALSE)</f>
        <v>40421.07708333333</v>
      </c>
      <c r="N2898" s="7">
        <f>Table1[[#This Row],[Hui Reply?]]*(Table1[[#This Row],[post_time]]-Table1[[#This Row],[timestamp of previous reply]])</f>
        <v>0</v>
      </c>
      <c r="O2898" s="3">
        <f>O2897+Table1[[#This Row],[Hui Reply?]]</f>
        <v>727</v>
      </c>
      <c r="P2898" s="19">
        <f>INT(Table1[[#This Row],[post_time]])</f>
        <v>40422</v>
      </c>
      <c r="Q2898" s="3">
        <f>IF(Table1[[#This Row],[Hui Reply?]],VLOOKUP(Table1[[#This Row],[topic_id]],'All Topics Data'!$A$2:$E$1243,5,FALSE),0)</f>
        <v>0</v>
      </c>
      <c r="R2898" s="8">
        <f>Table1[[#This Row],[post_time]]+8/24</f>
        <v>40422.403553240743</v>
      </c>
      <c r="S2898" s="3">
        <f>IF(Table1[[#This Row],[post_position]]=1,0,SUMIFS($F$2:F2898,$H$2:H2898,Table1[[#This Row],[post_position]]-1,$C$2:C2898,Table1[[#This Row],[topic_id]]))</f>
        <v>40422.04886574074</v>
      </c>
    </row>
    <row r="2899" spans="1:19" x14ac:dyDescent="0.25">
      <c r="A2899" s="7">
        <v>2936</v>
      </c>
      <c r="B2899" s="7">
        <v>1</v>
      </c>
      <c r="C2899" s="7">
        <v>734</v>
      </c>
      <c r="D2899" s="7">
        <v>1</v>
      </c>
      <c r="E2899" s="2"/>
      <c r="F2899" s="8">
        <v>40422.088541666664</v>
      </c>
      <c r="G2899" s="7">
        <v>0</v>
      </c>
      <c r="H2899" s="7">
        <v>6</v>
      </c>
      <c r="I2899" s="7" t="b">
        <f t="shared" si="135"/>
        <v>0</v>
      </c>
      <c r="J2899" s="7" t="b">
        <f t="shared" si="136"/>
        <v>1</v>
      </c>
      <c r="K2899" s="7">
        <f t="shared" si="137"/>
        <v>0</v>
      </c>
      <c r="L2899" s="7">
        <f>WEEKDAY(Table1[[#This Row],[post_time]])</f>
        <v>4</v>
      </c>
      <c r="M2899" s="7">
        <f>VLOOKUP(Table1[[#This Row],[topic_id]],'All Topics Data'!$A$2:$I$1243,8,FALSE)</f>
        <v>40421.07708333333</v>
      </c>
      <c r="N2899" s="7">
        <f>Table1[[#This Row],[Hui Reply?]]*(Table1[[#This Row],[post_time]]-Table1[[#This Row],[timestamp of previous reply]])</f>
        <v>0</v>
      </c>
      <c r="O2899" s="3">
        <f>O2898+Table1[[#This Row],[Hui Reply?]]</f>
        <v>727</v>
      </c>
      <c r="P2899" s="19">
        <f>INT(Table1[[#This Row],[post_time]])</f>
        <v>40422</v>
      </c>
      <c r="Q2899" s="3">
        <f>IF(Table1[[#This Row],[Hui Reply?]],VLOOKUP(Table1[[#This Row],[topic_id]],'All Topics Data'!$A$2:$E$1243,5,FALSE),0)</f>
        <v>0</v>
      </c>
      <c r="R2899" s="8">
        <f>Table1[[#This Row],[post_time]]+8/24</f>
        <v>40422.421875</v>
      </c>
      <c r="S2899" s="3">
        <f>IF(Table1[[#This Row],[post_position]]=1,0,SUMIFS($F$2:F2899,$H$2:H2899,Table1[[#This Row],[post_position]]-1,$C$2:C2899,Table1[[#This Row],[topic_id]]))</f>
        <v>40422.070219907408</v>
      </c>
    </row>
    <row r="2900" spans="1:19" x14ac:dyDescent="0.25">
      <c r="A2900" s="7">
        <v>2937</v>
      </c>
      <c r="B2900" s="7">
        <v>1</v>
      </c>
      <c r="C2900" s="7">
        <v>732</v>
      </c>
      <c r="D2900" s="7">
        <v>1</v>
      </c>
      <c r="F2900" s="8">
        <v>40422.090300925927</v>
      </c>
      <c r="G2900" s="7">
        <v>0</v>
      </c>
      <c r="H2900" s="7">
        <v>2</v>
      </c>
      <c r="I2900" s="7" t="b">
        <f t="shared" si="135"/>
        <v>0</v>
      </c>
      <c r="J2900" s="7" t="b">
        <f t="shared" si="136"/>
        <v>1</v>
      </c>
      <c r="K2900" s="7">
        <f t="shared" si="137"/>
        <v>0</v>
      </c>
      <c r="L2900" s="7">
        <f>WEEKDAY(Table1[[#This Row],[post_time]])</f>
        <v>4</v>
      </c>
      <c r="M2900" s="7">
        <f>VLOOKUP(Table1[[#This Row],[topic_id]],'All Topics Data'!$A$2:$I$1243,8,FALSE)</f>
        <v>40420.450694444444</v>
      </c>
      <c r="N2900" s="7">
        <f>Table1[[#This Row],[Hui Reply?]]*(Table1[[#This Row],[post_time]]-Table1[[#This Row],[timestamp of previous reply]])</f>
        <v>0</v>
      </c>
      <c r="O2900" s="3">
        <f>O2899+Table1[[#This Row],[Hui Reply?]]</f>
        <v>727</v>
      </c>
      <c r="P2900" s="19">
        <f>INT(Table1[[#This Row],[post_time]])</f>
        <v>40422</v>
      </c>
      <c r="Q2900" s="3">
        <f>IF(Table1[[#This Row],[Hui Reply?]],VLOOKUP(Table1[[#This Row],[topic_id]],'All Topics Data'!$A$2:$E$1243,5,FALSE),0)</f>
        <v>0</v>
      </c>
      <c r="R2900" s="8">
        <f>Table1[[#This Row],[post_time]]+8/24</f>
        <v>40422.423634259263</v>
      </c>
      <c r="S2900" s="3">
        <f>IF(Table1[[#This Row],[post_position]]=1,0,SUMIFS($F$2:F2900,$H$2:H2900,Table1[[#This Row],[post_position]]-1,$C$2:C2900,Table1[[#This Row],[topic_id]]))</f>
        <v>40420.451122685183</v>
      </c>
    </row>
    <row r="2901" spans="1:19" x14ac:dyDescent="0.25">
      <c r="A2901" s="7">
        <v>2938</v>
      </c>
      <c r="B2901" s="7">
        <v>1</v>
      </c>
      <c r="C2901" s="7">
        <v>734</v>
      </c>
      <c r="D2901" s="7">
        <v>6607</v>
      </c>
      <c r="F2901" s="8">
        <v>40422.096759259257</v>
      </c>
      <c r="G2901" s="7">
        <v>0</v>
      </c>
      <c r="H2901" s="7">
        <v>7</v>
      </c>
      <c r="I2901" s="7" t="b">
        <f t="shared" si="135"/>
        <v>0</v>
      </c>
      <c r="J2901" s="7" t="b">
        <f t="shared" si="136"/>
        <v>1</v>
      </c>
      <c r="K2901" s="7">
        <f t="shared" si="137"/>
        <v>0</v>
      </c>
      <c r="L2901" s="7">
        <f>WEEKDAY(Table1[[#This Row],[post_time]])</f>
        <v>4</v>
      </c>
      <c r="M2901" s="7">
        <f>VLOOKUP(Table1[[#This Row],[topic_id]],'All Topics Data'!$A$2:$I$1243,8,FALSE)</f>
        <v>40421.07708333333</v>
      </c>
      <c r="N2901" s="7">
        <f>Table1[[#This Row],[Hui Reply?]]*(Table1[[#This Row],[post_time]]-Table1[[#This Row],[timestamp of previous reply]])</f>
        <v>0</v>
      </c>
      <c r="O2901" s="3">
        <f>O2900+Table1[[#This Row],[Hui Reply?]]</f>
        <v>727</v>
      </c>
      <c r="P2901" s="19">
        <f>INT(Table1[[#This Row],[post_time]])</f>
        <v>40422</v>
      </c>
      <c r="Q2901" s="3">
        <f>IF(Table1[[#This Row],[Hui Reply?]],VLOOKUP(Table1[[#This Row],[topic_id]],'All Topics Data'!$A$2:$E$1243,5,FALSE),0)</f>
        <v>0</v>
      </c>
      <c r="R2901" s="8">
        <f>Table1[[#This Row],[post_time]]+8/24</f>
        <v>40422.430092592593</v>
      </c>
      <c r="S2901" s="3">
        <f>IF(Table1[[#This Row],[post_position]]=1,0,SUMIFS($F$2:F2901,$H$2:H2901,Table1[[#This Row],[post_position]]-1,$C$2:C2901,Table1[[#This Row],[topic_id]]))</f>
        <v>40422.088541666664</v>
      </c>
    </row>
    <row r="2902" spans="1:19" x14ac:dyDescent="0.25">
      <c r="A2902" s="7">
        <v>2939</v>
      </c>
      <c r="B2902" s="7">
        <v>1</v>
      </c>
      <c r="C2902" s="7">
        <v>734</v>
      </c>
      <c r="D2902" s="7">
        <v>6607</v>
      </c>
      <c r="F2902" s="8">
        <v>40422.099965277775</v>
      </c>
      <c r="G2902" s="7">
        <v>0</v>
      </c>
      <c r="H2902" s="7">
        <v>8</v>
      </c>
      <c r="I2902" s="7" t="b">
        <f t="shared" si="135"/>
        <v>0</v>
      </c>
      <c r="J2902" s="7" t="b">
        <f t="shared" si="136"/>
        <v>1</v>
      </c>
      <c r="K2902" s="7">
        <f t="shared" si="137"/>
        <v>0</v>
      </c>
      <c r="L2902" s="7">
        <f>WEEKDAY(Table1[[#This Row],[post_time]])</f>
        <v>4</v>
      </c>
      <c r="M2902" s="7">
        <f>VLOOKUP(Table1[[#This Row],[topic_id]],'All Topics Data'!$A$2:$I$1243,8,FALSE)</f>
        <v>40421.07708333333</v>
      </c>
      <c r="N2902" s="7">
        <f>Table1[[#This Row],[Hui Reply?]]*(Table1[[#This Row],[post_time]]-Table1[[#This Row],[timestamp of previous reply]])</f>
        <v>0</v>
      </c>
      <c r="O2902" s="3">
        <f>O2901+Table1[[#This Row],[Hui Reply?]]</f>
        <v>727</v>
      </c>
      <c r="P2902" s="19">
        <f>INT(Table1[[#This Row],[post_time]])</f>
        <v>40422</v>
      </c>
      <c r="Q2902" s="3">
        <f>IF(Table1[[#This Row],[Hui Reply?]],VLOOKUP(Table1[[#This Row],[topic_id]],'All Topics Data'!$A$2:$E$1243,5,FALSE),0)</f>
        <v>0</v>
      </c>
      <c r="R2902" s="8">
        <f>Table1[[#This Row],[post_time]]+8/24</f>
        <v>40422.433298611111</v>
      </c>
      <c r="S2902" s="3">
        <f>IF(Table1[[#This Row],[post_position]]=1,0,SUMIFS($F$2:F2902,$H$2:H2902,Table1[[#This Row],[post_position]]-1,$C$2:C2902,Table1[[#This Row],[topic_id]]))</f>
        <v>40422.096759259257</v>
      </c>
    </row>
    <row r="2903" spans="1:19" x14ac:dyDescent="0.25">
      <c r="A2903" s="7">
        <v>2940</v>
      </c>
      <c r="B2903" s="7">
        <v>1</v>
      </c>
      <c r="C2903" s="7">
        <v>739</v>
      </c>
      <c r="D2903" s="7">
        <v>6687</v>
      </c>
      <c r="E2903" s="2"/>
      <c r="F2903" s="8">
        <v>40422.146516203706</v>
      </c>
      <c r="G2903" s="7">
        <v>0</v>
      </c>
      <c r="H2903" s="7">
        <v>1</v>
      </c>
      <c r="I2903" s="7" t="b">
        <f t="shared" si="135"/>
        <v>0</v>
      </c>
      <c r="J2903" s="7" t="b">
        <f t="shared" si="136"/>
        <v>0</v>
      </c>
      <c r="K2903" s="7">
        <f t="shared" si="137"/>
        <v>0</v>
      </c>
      <c r="L2903" s="7">
        <f>WEEKDAY(Table1[[#This Row],[post_time]])</f>
        <v>4</v>
      </c>
      <c r="M2903" s="7">
        <f>VLOOKUP(Table1[[#This Row],[topic_id]],'All Topics Data'!$A$2:$I$1243,8,FALSE)</f>
        <v>40422.145833333336</v>
      </c>
      <c r="N2903" s="7">
        <f>Table1[[#This Row],[Hui Reply?]]*(Table1[[#This Row],[post_time]]-Table1[[#This Row],[timestamp of previous reply]])</f>
        <v>0</v>
      </c>
      <c r="O2903" s="3">
        <f>O2902+Table1[[#This Row],[Hui Reply?]]</f>
        <v>727</v>
      </c>
      <c r="P2903" s="19">
        <f>INT(Table1[[#This Row],[post_time]])</f>
        <v>40422</v>
      </c>
      <c r="Q2903" s="3">
        <f>IF(Table1[[#This Row],[Hui Reply?]],VLOOKUP(Table1[[#This Row],[topic_id]],'All Topics Data'!$A$2:$E$1243,5,FALSE),0)</f>
        <v>0</v>
      </c>
      <c r="R2903" s="8">
        <f>Table1[[#This Row],[post_time]]+8/24</f>
        <v>40422.479849537041</v>
      </c>
      <c r="S2903" s="3">
        <f>IF(Table1[[#This Row],[post_position]]=1,0,SUMIFS($F$2:F2903,$H$2:H2903,Table1[[#This Row],[post_position]]-1,$C$2:C2903,Table1[[#This Row],[topic_id]]))</f>
        <v>0</v>
      </c>
    </row>
    <row r="2904" spans="1:19" x14ac:dyDescent="0.25">
      <c r="A2904" s="7">
        <v>2941</v>
      </c>
      <c r="B2904" s="7">
        <v>1</v>
      </c>
      <c r="C2904" s="7">
        <v>478</v>
      </c>
      <c r="D2904" s="7">
        <v>3143</v>
      </c>
      <c r="E2904" s="2"/>
      <c r="F2904" s="8">
        <v>40422.171446759261</v>
      </c>
      <c r="G2904" s="7">
        <v>0</v>
      </c>
      <c r="H2904" s="7">
        <v>3</v>
      </c>
      <c r="I2904" s="7" t="b">
        <f t="shared" si="135"/>
        <v>0</v>
      </c>
      <c r="J2904" s="7" t="b">
        <f t="shared" si="136"/>
        <v>1</v>
      </c>
      <c r="K2904" s="7">
        <f t="shared" si="137"/>
        <v>0</v>
      </c>
      <c r="L2904" s="7">
        <f>WEEKDAY(Table1[[#This Row],[post_time]])</f>
        <v>4</v>
      </c>
      <c r="M2904" s="7">
        <f>VLOOKUP(Table1[[#This Row],[topic_id]],'All Topics Data'!$A$2:$I$1243,8,FALSE)</f>
        <v>40319.912499999999</v>
      </c>
      <c r="N2904" s="7">
        <f>Table1[[#This Row],[Hui Reply?]]*(Table1[[#This Row],[post_time]]-Table1[[#This Row],[timestamp of previous reply]])</f>
        <v>0</v>
      </c>
      <c r="O2904" s="3">
        <f>O2903+Table1[[#This Row],[Hui Reply?]]</f>
        <v>727</v>
      </c>
      <c r="P2904" s="19">
        <f>INT(Table1[[#This Row],[post_time]])</f>
        <v>40422</v>
      </c>
      <c r="Q2904" s="3">
        <f>IF(Table1[[#This Row],[Hui Reply?]],VLOOKUP(Table1[[#This Row],[topic_id]],'All Topics Data'!$A$2:$E$1243,5,FALSE),0)</f>
        <v>0</v>
      </c>
      <c r="R2904" s="8">
        <f>Table1[[#This Row],[post_time]]+8/24</f>
        <v>40422.504780092597</v>
      </c>
      <c r="S2904" s="3">
        <f>IF(Table1[[#This Row],[post_position]]=1,0,SUMIFS($F$2:F2904,$H$2:H2904,Table1[[#This Row],[post_position]]-1,$C$2:C2904,Table1[[#This Row],[topic_id]]))</f>
        <v>40320.561516203707</v>
      </c>
    </row>
    <row r="2905" spans="1:19" x14ac:dyDescent="0.25">
      <c r="A2905" s="7">
        <v>2942</v>
      </c>
      <c r="B2905" s="7">
        <v>1</v>
      </c>
      <c r="C2905" s="7">
        <v>740</v>
      </c>
      <c r="D2905" s="7">
        <v>3143</v>
      </c>
      <c r="E2905" s="2"/>
      <c r="F2905" s="8">
        <v>40422.184861111113</v>
      </c>
      <c r="G2905" s="7">
        <v>0</v>
      </c>
      <c r="H2905" s="7">
        <v>1</v>
      </c>
      <c r="I2905" s="7" t="b">
        <f t="shared" si="135"/>
        <v>0</v>
      </c>
      <c r="J2905" s="7" t="b">
        <f t="shared" si="136"/>
        <v>0</v>
      </c>
      <c r="K2905" s="7">
        <f t="shared" si="137"/>
        <v>0</v>
      </c>
      <c r="L2905" s="7">
        <f>WEEKDAY(Table1[[#This Row],[post_time]])</f>
        <v>4</v>
      </c>
      <c r="M2905" s="7">
        <f>VLOOKUP(Table1[[#This Row],[topic_id]],'All Topics Data'!$A$2:$I$1243,8,FALSE)</f>
        <v>40422.18472222222</v>
      </c>
      <c r="N2905" s="7">
        <f>Table1[[#This Row],[Hui Reply?]]*(Table1[[#This Row],[post_time]]-Table1[[#This Row],[timestamp of previous reply]])</f>
        <v>0</v>
      </c>
      <c r="O2905" s="3">
        <f>O2904+Table1[[#This Row],[Hui Reply?]]</f>
        <v>727</v>
      </c>
      <c r="P2905" s="19">
        <f>INT(Table1[[#This Row],[post_time]])</f>
        <v>40422</v>
      </c>
      <c r="Q2905" s="3">
        <f>IF(Table1[[#This Row],[Hui Reply?]],VLOOKUP(Table1[[#This Row],[topic_id]],'All Topics Data'!$A$2:$E$1243,5,FALSE),0)</f>
        <v>0</v>
      </c>
      <c r="R2905" s="8">
        <f>Table1[[#This Row],[post_time]]+8/24</f>
        <v>40422.518194444448</v>
      </c>
      <c r="S2905" s="3">
        <f>IF(Table1[[#This Row],[post_position]]=1,0,SUMIFS($F$2:F2905,$H$2:H2905,Table1[[#This Row],[post_position]]-1,$C$2:C2905,Table1[[#This Row],[topic_id]]))</f>
        <v>0</v>
      </c>
    </row>
    <row r="2906" spans="1:19" x14ac:dyDescent="0.25">
      <c r="A2906" s="7">
        <v>2943</v>
      </c>
      <c r="B2906" s="7">
        <v>1</v>
      </c>
      <c r="C2906" s="7">
        <v>739</v>
      </c>
      <c r="D2906" s="7">
        <v>24</v>
      </c>
      <c r="F2906" s="8">
        <v>40422.204270833332</v>
      </c>
      <c r="G2906" s="7">
        <v>0</v>
      </c>
      <c r="H2906" s="7">
        <v>2</v>
      </c>
      <c r="I2906" s="7" t="b">
        <f t="shared" si="135"/>
        <v>1</v>
      </c>
      <c r="J2906" s="7" t="b">
        <f t="shared" si="136"/>
        <v>1</v>
      </c>
      <c r="K2906" s="7">
        <f t="shared" si="137"/>
        <v>1</v>
      </c>
      <c r="L2906" s="7">
        <f>WEEKDAY(Table1[[#This Row],[post_time]])</f>
        <v>4</v>
      </c>
      <c r="M2906" s="7">
        <f>VLOOKUP(Table1[[#This Row],[topic_id]],'All Topics Data'!$A$2:$I$1243,8,FALSE)</f>
        <v>40422.145833333336</v>
      </c>
      <c r="N2906" s="7">
        <f>Table1[[#This Row],[Hui Reply?]]*(Table1[[#This Row],[post_time]]-Table1[[#This Row],[timestamp of previous reply]])</f>
        <v>5.7754629626288079E-2</v>
      </c>
      <c r="O2906" s="3">
        <f>O2905+Table1[[#This Row],[Hui Reply?]]</f>
        <v>728</v>
      </c>
      <c r="P2906" s="19">
        <f>INT(Table1[[#This Row],[post_time]])</f>
        <v>40422</v>
      </c>
      <c r="Q2906" s="3" t="str">
        <f>IF(Table1[[#This Row],[Hui Reply?]],VLOOKUP(Table1[[#This Row],[topic_id]],'All Topics Data'!$A$2:$E$1243,5,FALSE),0)</f>
        <v>Skrimgeour</v>
      </c>
      <c r="R2906" s="8">
        <f>Table1[[#This Row],[post_time]]+8/24</f>
        <v>40422.537604166668</v>
      </c>
      <c r="S2906" s="3">
        <f>IF(Table1[[#This Row],[post_position]]=1,0,SUMIFS($F$2:F2906,$H$2:H2906,Table1[[#This Row],[post_position]]-1,$C$2:C2906,Table1[[#This Row],[topic_id]]))</f>
        <v>40422.146516203706</v>
      </c>
    </row>
    <row r="2907" spans="1:19" x14ac:dyDescent="0.25">
      <c r="A2907" s="7">
        <v>2944</v>
      </c>
      <c r="B2907" s="7">
        <v>1</v>
      </c>
      <c r="C2907" s="7">
        <v>741</v>
      </c>
      <c r="D2907" s="7">
        <v>4048</v>
      </c>
      <c r="E2907" s="2"/>
      <c r="F2907" s="8">
        <v>40422.248124999998</v>
      </c>
      <c r="G2907" s="7">
        <v>0</v>
      </c>
      <c r="H2907" s="7">
        <v>1</v>
      </c>
      <c r="I2907" s="7" t="b">
        <f t="shared" si="135"/>
        <v>0</v>
      </c>
      <c r="J2907" s="7" t="b">
        <f t="shared" si="136"/>
        <v>0</v>
      </c>
      <c r="K2907" s="7">
        <f t="shared" si="137"/>
        <v>0</v>
      </c>
      <c r="L2907" s="7">
        <f>WEEKDAY(Table1[[#This Row],[post_time]])</f>
        <v>4</v>
      </c>
      <c r="M2907" s="7">
        <f>VLOOKUP(Table1[[#This Row],[topic_id]],'All Topics Data'!$A$2:$I$1243,8,FALSE)</f>
        <v>40422.247916666667</v>
      </c>
      <c r="N2907" s="7">
        <f>Table1[[#This Row],[Hui Reply?]]*(Table1[[#This Row],[post_time]]-Table1[[#This Row],[timestamp of previous reply]])</f>
        <v>0</v>
      </c>
      <c r="O2907" s="3">
        <f>O2906+Table1[[#This Row],[Hui Reply?]]</f>
        <v>728</v>
      </c>
      <c r="P2907" s="19">
        <f>INT(Table1[[#This Row],[post_time]])</f>
        <v>40422</v>
      </c>
      <c r="Q2907" s="3">
        <f>IF(Table1[[#This Row],[Hui Reply?]],VLOOKUP(Table1[[#This Row],[topic_id]],'All Topics Data'!$A$2:$E$1243,5,FALSE),0)</f>
        <v>0</v>
      </c>
      <c r="R2907" s="8">
        <f>Table1[[#This Row],[post_time]]+8/24</f>
        <v>40422.581458333334</v>
      </c>
      <c r="S2907" s="3">
        <f>IF(Table1[[#This Row],[post_position]]=1,0,SUMIFS($F$2:F2907,$H$2:H2907,Table1[[#This Row],[post_position]]-1,$C$2:C2907,Table1[[#This Row],[topic_id]]))</f>
        <v>0</v>
      </c>
    </row>
    <row r="2908" spans="1:19" x14ac:dyDescent="0.25">
      <c r="A2908" s="7">
        <v>2945</v>
      </c>
      <c r="B2908" s="7">
        <v>1</v>
      </c>
      <c r="C2908" s="7">
        <v>741</v>
      </c>
      <c r="D2908" s="7">
        <v>24</v>
      </c>
      <c r="E2908" s="2"/>
      <c r="F2908" s="8">
        <v>40422.363043981481</v>
      </c>
      <c r="G2908" s="7">
        <v>0</v>
      </c>
      <c r="H2908" s="7">
        <v>2</v>
      </c>
      <c r="I2908" s="7" t="b">
        <f t="shared" si="135"/>
        <v>1</v>
      </c>
      <c r="J2908" s="7" t="b">
        <f t="shared" si="136"/>
        <v>1</v>
      </c>
      <c r="K2908" s="7">
        <f t="shared" si="137"/>
        <v>1</v>
      </c>
      <c r="L2908" s="7">
        <f>WEEKDAY(Table1[[#This Row],[post_time]])</f>
        <v>4</v>
      </c>
      <c r="M2908" s="7">
        <f>VLOOKUP(Table1[[#This Row],[topic_id]],'All Topics Data'!$A$2:$I$1243,8,FALSE)</f>
        <v>40422.247916666667</v>
      </c>
      <c r="N2908" s="7">
        <f>Table1[[#This Row],[Hui Reply?]]*(Table1[[#This Row],[post_time]]-Table1[[#This Row],[timestamp of previous reply]])</f>
        <v>0.11491898148233304</v>
      </c>
      <c r="O2908" s="3">
        <f>O2907+Table1[[#This Row],[Hui Reply?]]</f>
        <v>729</v>
      </c>
      <c r="P2908" s="19">
        <f>INT(Table1[[#This Row],[post_time]])</f>
        <v>40422</v>
      </c>
      <c r="Q2908" s="3" t="str">
        <f>IF(Table1[[#This Row],[Hui Reply?]],VLOOKUP(Table1[[#This Row],[topic_id]],'All Topics Data'!$A$2:$E$1243,5,FALSE),0)</f>
        <v>Gamnis</v>
      </c>
      <c r="R2908" s="8">
        <f>Table1[[#This Row],[post_time]]+8/24</f>
        <v>40422.696377314816</v>
      </c>
      <c r="S2908" s="3">
        <f>IF(Table1[[#This Row],[post_position]]=1,0,SUMIFS($F$2:F2908,$H$2:H2908,Table1[[#This Row],[post_position]]-1,$C$2:C2908,Table1[[#This Row],[topic_id]]))</f>
        <v>40422.248124999998</v>
      </c>
    </row>
    <row r="2909" spans="1:19" x14ac:dyDescent="0.25">
      <c r="A2909" s="7">
        <v>2946</v>
      </c>
      <c r="B2909" s="7">
        <v>1</v>
      </c>
      <c r="C2909" s="7">
        <v>739</v>
      </c>
      <c r="D2909" s="7">
        <v>6687</v>
      </c>
      <c r="F2909" s="8">
        <v>40422.458993055552</v>
      </c>
      <c r="G2909" s="7">
        <v>0</v>
      </c>
      <c r="H2909" s="7">
        <v>3</v>
      </c>
      <c r="I2909" s="7" t="b">
        <f t="shared" si="135"/>
        <v>0</v>
      </c>
      <c r="J2909" s="7" t="b">
        <f t="shared" si="136"/>
        <v>1</v>
      </c>
      <c r="K2909" s="7">
        <f t="shared" si="137"/>
        <v>0</v>
      </c>
      <c r="L2909" s="7">
        <f>WEEKDAY(Table1[[#This Row],[post_time]])</f>
        <v>4</v>
      </c>
      <c r="M2909" s="7">
        <f>VLOOKUP(Table1[[#This Row],[topic_id]],'All Topics Data'!$A$2:$I$1243,8,FALSE)</f>
        <v>40422.145833333336</v>
      </c>
      <c r="N2909" s="7">
        <f>Table1[[#This Row],[Hui Reply?]]*(Table1[[#This Row],[post_time]]-Table1[[#This Row],[timestamp of previous reply]])</f>
        <v>0</v>
      </c>
      <c r="O2909" s="3">
        <f>O2908+Table1[[#This Row],[Hui Reply?]]</f>
        <v>729</v>
      </c>
      <c r="P2909" s="19">
        <f>INT(Table1[[#This Row],[post_time]])</f>
        <v>40422</v>
      </c>
      <c r="Q2909" s="3">
        <f>IF(Table1[[#This Row],[Hui Reply?]],VLOOKUP(Table1[[#This Row],[topic_id]],'All Topics Data'!$A$2:$E$1243,5,FALSE),0)</f>
        <v>0</v>
      </c>
      <c r="R2909" s="8">
        <f>Table1[[#This Row],[post_time]]+8/24</f>
        <v>40422.792326388888</v>
      </c>
      <c r="S2909" s="3">
        <f>IF(Table1[[#This Row],[post_position]]=1,0,SUMIFS($F$2:F2909,$H$2:H2909,Table1[[#This Row],[post_position]]-1,$C$2:C2909,Table1[[#This Row],[topic_id]]))</f>
        <v>40422.204270833332</v>
      </c>
    </row>
    <row r="2910" spans="1:19" x14ac:dyDescent="0.25">
      <c r="A2910" s="7">
        <v>2947</v>
      </c>
      <c r="B2910" s="7">
        <v>1</v>
      </c>
      <c r="C2910" s="7">
        <v>739</v>
      </c>
      <c r="D2910" s="7">
        <v>24</v>
      </c>
      <c r="F2910" s="8">
        <v>40422.517361111109</v>
      </c>
      <c r="G2910" s="7">
        <v>0</v>
      </c>
      <c r="H2910" s="7">
        <v>4</v>
      </c>
      <c r="I2910" s="7" t="b">
        <f t="shared" si="135"/>
        <v>1</v>
      </c>
      <c r="J2910" s="7" t="b">
        <f t="shared" si="136"/>
        <v>1</v>
      </c>
      <c r="K2910" s="7">
        <f t="shared" si="137"/>
        <v>1</v>
      </c>
      <c r="L2910" s="7">
        <f>WEEKDAY(Table1[[#This Row],[post_time]])</f>
        <v>4</v>
      </c>
      <c r="M2910" s="7">
        <f>VLOOKUP(Table1[[#This Row],[topic_id]],'All Topics Data'!$A$2:$I$1243,8,FALSE)</f>
        <v>40422.145833333336</v>
      </c>
      <c r="N2910" s="7">
        <f>Table1[[#This Row],[Hui Reply?]]*(Table1[[#This Row],[post_time]]-Table1[[#This Row],[timestamp of previous reply]])</f>
        <v>5.8368055557366461E-2</v>
      </c>
      <c r="O2910" s="3">
        <f>O2909+Table1[[#This Row],[Hui Reply?]]</f>
        <v>730</v>
      </c>
      <c r="P2910" s="19">
        <f>INT(Table1[[#This Row],[post_time]])</f>
        <v>40422</v>
      </c>
      <c r="Q2910" s="3" t="str">
        <f>IF(Table1[[#This Row],[Hui Reply?]],VLOOKUP(Table1[[#This Row],[topic_id]],'All Topics Data'!$A$2:$E$1243,5,FALSE),0)</f>
        <v>Skrimgeour</v>
      </c>
      <c r="R2910" s="8">
        <f>Table1[[#This Row],[post_time]]+8/24</f>
        <v>40422.850694444445</v>
      </c>
      <c r="S2910" s="3">
        <f>IF(Table1[[#This Row],[post_position]]=1,0,SUMIFS($F$2:F2910,$H$2:H2910,Table1[[#This Row],[post_position]]-1,$C$2:C2910,Table1[[#This Row],[topic_id]]))</f>
        <v>40422.458993055552</v>
      </c>
    </row>
    <row r="2911" spans="1:19" x14ac:dyDescent="0.25">
      <c r="A2911" s="7">
        <v>2948</v>
      </c>
      <c r="B2911" s="7">
        <v>1</v>
      </c>
      <c r="C2911" s="7">
        <v>740</v>
      </c>
      <c r="D2911" s="7">
        <v>24</v>
      </c>
      <c r="F2911" s="8">
        <v>40422.539039351854</v>
      </c>
      <c r="G2911" s="7">
        <v>0</v>
      </c>
      <c r="H2911" s="7">
        <v>2</v>
      </c>
      <c r="I2911" s="7" t="b">
        <f t="shared" si="135"/>
        <v>1</v>
      </c>
      <c r="J2911" s="7" t="b">
        <f t="shared" si="136"/>
        <v>1</v>
      </c>
      <c r="K2911" s="7">
        <f t="shared" si="137"/>
        <v>1</v>
      </c>
      <c r="L2911" s="7">
        <f>WEEKDAY(Table1[[#This Row],[post_time]])</f>
        <v>4</v>
      </c>
      <c r="M2911" s="7">
        <f>VLOOKUP(Table1[[#This Row],[topic_id]],'All Topics Data'!$A$2:$I$1243,8,FALSE)</f>
        <v>40422.18472222222</v>
      </c>
      <c r="N2911" s="7">
        <f>Table1[[#This Row],[Hui Reply?]]*(Table1[[#This Row],[post_time]]-Table1[[#This Row],[timestamp of previous reply]])</f>
        <v>0.354178240741021</v>
      </c>
      <c r="O2911" s="3">
        <f>O2910+Table1[[#This Row],[Hui Reply?]]</f>
        <v>731</v>
      </c>
      <c r="P2911" s="19">
        <f>INT(Table1[[#This Row],[post_time]])</f>
        <v>40422</v>
      </c>
      <c r="Q2911" s="3" t="str">
        <f>IF(Table1[[#This Row],[Hui Reply?]],VLOOKUP(Table1[[#This Row],[topic_id]],'All Topics Data'!$A$2:$E$1243,5,FALSE),0)</f>
        <v>Twee</v>
      </c>
      <c r="R2911" s="8">
        <f>Table1[[#This Row],[post_time]]+8/24</f>
        <v>40422.872372685189</v>
      </c>
      <c r="S2911" s="3">
        <f>IF(Table1[[#This Row],[post_position]]=1,0,SUMIFS($F$2:F2911,$H$2:H2911,Table1[[#This Row],[post_position]]-1,$C$2:C2911,Table1[[#This Row],[topic_id]]))</f>
        <v>40422.184861111113</v>
      </c>
    </row>
    <row r="2912" spans="1:19" x14ac:dyDescent="0.25">
      <c r="A2912" s="7">
        <v>2949</v>
      </c>
      <c r="B2912" s="7">
        <v>1</v>
      </c>
      <c r="C2912" s="7">
        <v>738</v>
      </c>
      <c r="D2912" s="7">
        <v>6675</v>
      </c>
      <c r="E2912" s="2"/>
      <c r="F2912" s="8">
        <v>40422.541168981479</v>
      </c>
      <c r="G2912" s="7">
        <v>0</v>
      </c>
      <c r="H2912" s="7">
        <v>4</v>
      </c>
      <c r="I2912" s="7" t="b">
        <f t="shared" si="135"/>
        <v>0</v>
      </c>
      <c r="J2912" s="7" t="b">
        <f t="shared" si="136"/>
        <v>1</v>
      </c>
      <c r="K2912" s="7">
        <f t="shared" si="137"/>
        <v>0</v>
      </c>
      <c r="L2912" s="7">
        <f>WEEKDAY(Table1[[#This Row],[post_time]])</f>
        <v>4</v>
      </c>
      <c r="M2912" s="7">
        <f>VLOOKUP(Table1[[#This Row],[topic_id]],'All Topics Data'!$A$2:$I$1243,8,FALSE)</f>
        <v>40421.60833333333</v>
      </c>
      <c r="N2912" s="7">
        <f>Table1[[#This Row],[Hui Reply?]]*(Table1[[#This Row],[post_time]]-Table1[[#This Row],[timestamp of previous reply]])</f>
        <v>0</v>
      </c>
      <c r="O2912" s="3">
        <f>O2911+Table1[[#This Row],[Hui Reply?]]</f>
        <v>731</v>
      </c>
      <c r="P2912" s="19">
        <f>INT(Table1[[#This Row],[post_time]])</f>
        <v>40422</v>
      </c>
      <c r="Q2912" s="3">
        <f>IF(Table1[[#This Row],[Hui Reply?]],VLOOKUP(Table1[[#This Row],[topic_id]],'All Topics Data'!$A$2:$E$1243,5,FALSE),0)</f>
        <v>0</v>
      </c>
      <c r="R2912" s="8">
        <f>Table1[[#This Row],[post_time]]+8/24</f>
        <v>40422.874502314815</v>
      </c>
      <c r="S2912" s="3">
        <f>IF(Table1[[#This Row],[post_position]]=1,0,SUMIFS($F$2:F2912,$H$2:H2912,Table1[[#This Row],[post_position]]-1,$C$2:C2912,Table1[[#This Row],[topic_id]]))</f>
        <v>40422.007696759261</v>
      </c>
    </row>
    <row r="2913" spans="1:19" x14ac:dyDescent="0.25">
      <c r="A2913" s="7">
        <v>2950</v>
      </c>
      <c r="B2913" s="7">
        <v>1</v>
      </c>
      <c r="C2913" s="7">
        <v>742</v>
      </c>
      <c r="D2913" s="7">
        <v>6688</v>
      </c>
      <c r="E2913" s="2"/>
      <c r="F2913" s="8">
        <v>40422.552071759259</v>
      </c>
      <c r="G2913" s="7">
        <v>0</v>
      </c>
      <c r="H2913" s="7">
        <v>1</v>
      </c>
      <c r="I2913" s="7" t="b">
        <f t="shared" si="135"/>
        <v>0</v>
      </c>
      <c r="J2913" s="7" t="b">
        <f t="shared" si="136"/>
        <v>0</v>
      </c>
      <c r="K2913" s="7">
        <f t="shared" si="137"/>
        <v>0</v>
      </c>
      <c r="L2913" s="7">
        <f>WEEKDAY(Table1[[#This Row],[post_time]])</f>
        <v>4</v>
      </c>
      <c r="M2913" s="7">
        <f>VLOOKUP(Table1[[#This Row],[topic_id]],'All Topics Data'!$A$2:$I$1243,8,FALSE)</f>
        <v>40422.551388888889</v>
      </c>
      <c r="N2913" s="7">
        <f>Table1[[#This Row],[Hui Reply?]]*(Table1[[#This Row],[post_time]]-Table1[[#This Row],[timestamp of previous reply]])</f>
        <v>0</v>
      </c>
      <c r="O2913" s="3">
        <f>O2912+Table1[[#This Row],[Hui Reply?]]</f>
        <v>731</v>
      </c>
      <c r="P2913" s="19">
        <f>INT(Table1[[#This Row],[post_time]])</f>
        <v>40422</v>
      </c>
      <c r="Q2913" s="3">
        <f>IF(Table1[[#This Row],[Hui Reply?]],VLOOKUP(Table1[[#This Row],[topic_id]],'All Topics Data'!$A$2:$E$1243,5,FALSE),0)</f>
        <v>0</v>
      </c>
      <c r="R2913" s="8">
        <f>Table1[[#This Row],[post_time]]+8/24</f>
        <v>40422.885405092595</v>
      </c>
      <c r="S2913" s="3">
        <f>IF(Table1[[#This Row],[post_position]]=1,0,SUMIFS($F$2:F2913,$H$2:H2913,Table1[[#This Row],[post_position]]-1,$C$2:C2913,Table1[[#This Row],[topic_id]]))</f>
        <v>0</v>
      </c>
    </row>
    <row r="2914" spans="1:19" x14ac:dyDescent="0.25">
      <c r="A2914" s="7">
        <v>2951</v>
      </c>
      <c r="B2914" s="7">
        <v>1</v>
      </c>
      <c r="C2914" s="7">
        <v>742</v>
      </c>
      <c r="D2914" s="7">
        <v>24</v>
      </c>
      <c r="E2914" s="2"/>
      <c r="F2914" s="8">
        <v>40422.555266203701</v>
      </c>
      <c r="G2914" s="7">
        <v>0</v>
      </c>
      <c r="H2914" s="7">
        <v>2</v>
      </c>
      <c r="I2914" s="7" t="b">
        <f t="shared" si="135"/>
        <v>1</v>
      </c>
      <c r="J2914" s="7" t="b">
        <f t="shared" si="136"/>
        <v>1</v>
      </c>
      <c r="K2914" s="7">
        <f t="shared" si="137"/>
        <v>1</v>
      </c>
      <c r="L2914" s="7">
        <f>WEEKDAY(Table1[[#This Row],[post_time]])</f>
        <v>4</v>
      </c>
      <c r="M2914" s="7">
        <f>VLOOKUP(Table1[[#This Row],[topic_id]],'All Topics Data'!$A$2:$I$1243,8,FALSE)</f>
        <v>40422.551388888889</v>
      </c>
      <c r="N2914" s="7">
        <f>Table1[[#This Row],[Hui Reply?]]*(Table1[[#This Row],[post_time]]-Table1[[#This Row],[timestamp of previous reply]])</f>
        <v>3.1944444417604245E-3</v>
      </c>
      <c r="O2914" s="3">
        <f>O2913+Table1[[#This Row],[Hui Reply?]]</f>
        <v>732</v>
      </c>
      <c r="P2914" s="19">
        <f>INT(Table1[[#This Row],[post_time]])</f>
        <v>40422</v>
      </c>
      <c r="Q2914" s="3" t="str">
        <f>IF(Table1[[#This Row],[Hui Reply?]],VLOOKUP(Table1[[#This Row],[topic_id]],'All Topics Data'!$A$2:$E$1243,5,FALSE),0)</f>
        <v>Sloopy</v>
      </c>
      <c r="R2914" s="8">
        <f>Table1[[#This Row],[post_time]]+8/24</f>
        <v>40422.888599537036</v>
      </c>
      <c r="S2914" s="3">
        <f>IF(Table1[[#This Row],[post_position]]=1,0,SUMIFS($F$2:F2914,$H$2:H2914,Table1[[#This Row],[post_position]]-1,$C$2:C2914,Table1[[#This Row],[topic_id]]))</f>
        <v>40422.552071759259</v>
      </c>
    </row>
    <row r="2915" spans="1:19" x14ac:dyDescent="0.25">
      <c r="A2915" s="7">
        <v>2952</v>
      </c>
      <c r="B2915" s="7">
        <v>1</v>
      </c>
      <c r="C2915" s="7">
        <v>738</v>
      </c>
      <c r="D2915" s="7">
        <v>24</v>
      </c>
      <c r="E2915" s="2"/>
      <c r="F2915" s="8">
        <v>40422.561539351853</v>
      </c>
      <c r="G2915" s="7">
        <v>0</v>
      </c>
      <c r="H2915" s="7">
        <v>5</v>
      </c>
      <c r="I2915" s="7" t="b">
        <f t="shared" si="135"/>
        <v>1</v>
      </c>
      <c r="J2915" s="7" t="b">
        <f t="shared" si="136"/>
        <v>1</v>
      </c>
      <c r="K2915" s="7">
        <f t="shared" si="137"/>
        <v>1</v>
      </c>
      <c r="L2915" s="7">
        <f>WEEKDAY(Table1[[#This Row],[post_time]])</f>
        <v>4</v>
      </c>
      <c r="M2915" s="7">
        <f>VLOOKUP(Table1[[#This Row],[topic_id]],'All Topics Data'!$A$2:$I$1243,8,FALSE)</f>
        <v>40421.60833333333</v>
      </c>
      <c r="N2915" s="7">
        <f>Table1[[#This Row],[Hui Reply?]]*(Table1[[#This Row],[post_time]]-Table1[[#This Row],[timestamp of previous reply]])</f>
        <v>2.0370370373711921E-2</v>
      </c>
      <c r="O2915" s="3">
        <f>O2914+Table1[[#This Row],[Hui Reply?]]</f>
        <v>733</v>
      </c>
      <c r="P2915" s="19">
        <f>INT(Table1[[#This Row],[post_time]])</f>
        <v>40422</v>
      </c>
      <c r="Q2915" s="3" t="str">
        <f>IF(Table1[[#This Row],[Hui Reply?]],VLOOKUP(Table1[[#This Row],[topic_id]],'All Topics Data'!$A$2:$E$1243,5,FALSE),0)</f>
        <v>louismk</v>
      </c>
      <c r="R2915" s="8">
        <f>Table1[[#This Row],[post_time]]+8/24</f>
        <v>40422.894872685189</v>
      </c>
      <c r="S2915" s="3">
        <f>IF(Table1[[#This Row],[post_position]]=1,0,SUMIFS($F$2:F2915,$H$2:H2915,Table1[[#This Row],[post_position]]-1,$C$2:C2915,Table1[[#This Row],[topic_id]]))</f>
        <v>40422.541168981479</v>
      </c>
    </row>
    <row r="2916" spans="1:19" x14ac:dyDescent="0.25">
      <c r="A2916" s="7">
        <v>2953</v>
      </c>
      <c r="B2916" s="7">
        <v>1</v>
      </c>
      <c r="C2916" s="7">
        <v>732</v>
      </c>
      <c r="D2916" s="7">
        <v>3143</v>
      </c>
      <c r="F2916" s="8">
        <v>40422.712395833332</v>
      </c>
      <c r="G2916" s="7">
        <v>0</v>
      </c>
      <c r="H2916" s="7">
        <v>3</v>
      </c>
      <c r="I2916" s="7" t="b">
        <f t="shared" si="135"/>
        <v>0</v>
      </c>
      <c r="J2916" s="7" t="b">
        <f t="shared" si="136"/>
        <v>1</v>
      </c>
      <c r="K2916" s="7">
        <f t="shared" si="137"/>
        <v>0</v>
      </c>
      <c r="L2916" s="7">
        <f>WEEKDAY(Table1[[#This Row],[post_time]])</f>
        <v>4</v>
      </c>
      <c r="M2916" s="7">
        <f>VLOOKUP(Table1[[#This Row],[topic_id]],'All Topics Data'!$A$2:$I$1243,8,FALSE)</f>
        <v>40420.450694444444</v>
      </c>
      <c r="N2916" s="7">
        <f>Table1[[#This Row],[Hui Reply?]]*(Table1[[#This Row],[post_time]]-Table1[[#This Row],[timestamp of previous reply]])</f>
        <v>0</v>
      </c>
      <c r="O2916" s="3">
        <f>O2915+Table1[[#This Row],[Hui Reply?]]</f>
        <v>733</v>
      </c>
      <c r="P2916" s="19">
        <f>INT(Table1[[#This Row],[post_time]])</f>
        <v>40422</v>
      </c>
      <c r="Q2916" s="3">
        <f>IF(Table1[[#This Row],[Hui Reply?]],VLOOKUP(Table1[[#This Row],[topic_id]],'All Topics Data'!$A$2:$E$1243,5,FALSE),0)</f>
        <v>0</v>
      </c>
      <c r="R2916" s="8">
        <f>Table1[[#This Row],[post_time]]+8/24</f>
        <v>40423.045729166668</v>
      </c>
      <c r="S2916" s="3">
        <f>IF(Table1[[#This Row],[post_position]]=1,0,SUMIFS($F$2:F2916,$H$2:H2916,Table1[[#This Row],[post_position]]-1,$C$2:C2916,Table1[[#This Row],[topic_id]]))</f>
        <v>40422.090300925927</v>
      </c>
    </row>
    <row r="2917" spans="1:19" x14ac:dyDescent="0.25">
      <c r="A2917" s="7">
        <v>2954</v>
      </c>
      <c r="B2917" s="7">
        <v>1</v>
      </c>
      <c r="C2917" s="7">
        <v>739</v>
      </c>
      <c r="D2917" s="7">
        <v>6687</v>
      </c>
      <c r="E2917" s="2"/>
      <c r="F2917" s="8">
        <v>40422.914027777777</v>
      </c>
      <c r="G2917" s="7">
        <v>0</v>
      </c>
      <c r="H2917" s="7">
        <v>5</v>
      </c>
      <c r="I2917" s="7" t="b">
        <f t="shared" si="135"/>
        <v>0</v>
      </c>
      <c r="J2917" s="7" t="b">
        <f t="shared" si="136"/>
        <v>1</v>
      </c>
      <c r="K2917" s="7">
        <f t="shared" si="137"/>
        <v>0</v>
      </c>
      <c r="L2917" s="7">
        <f>WEEKDAY(Table1[[#This Row],[post_time]])</f>
        <v>4</v>
      </c>
      <c r="M2917" s="7">
        <f>VLOOKUP(Table1[[#This Row],[topic_id]],'All Topics Data'!$A$2:$I$1243,8,FALSE)</f>
        <v>40422.145833333336</v>
      </c>
      <c r="N2917" s="7">
        <f>Table1[[#This Row],[Hui Reply?]]*(Table1[[#This Row],[post_time]]-Table1[[#This Row],[timestamp of previous reply]])</f>
        <v>0</v>
      </c>
      <c r="O2917" s="3">
        <f>O2916+Table1[[#This Row],[Hui Reply?]]</f>
        <v>733</v>
      </c>
      <c r="P2917" s="19">
        <f>INT(Table1[[#This Row],[post_time]])</f>
        <v>40422</v>
      </c>
      <c r="Q2917" s="3">
        <f>IF(Table1[[#This Row],[Hui Reply?]],VLOOKUP(Table1[[#This Row],[topic_id]],'All Topics Data'!$A$2:$E$1243,5,FALSE),0)</f>
        <v>0</v>
      </c>
      <c r="R2917" s="8">
        <f>Table1[[#This Row],[post_time]]+8/24</f>
        <v>40423.247361111113</v>
      </c>
      <c r="S2917" s="3">
        <f>IF(Table1[[#This Row],[post_position]]=1,0,SUMIFS($F$2:F2917,$H$2:H2917,Table1[[#This Row],[post_position]]-1,$C$2:C2917,Table1[[#This Row],[topic_id]]))</f>
        <v>40422.517361111109</v>
      </c>
    </row>
    <row r="2918" spans="1:19" x14ac:dyDescent="0.25">
      <c r="A2918" s="7">
        <v>2955</v>
      </c>
      <c r="B2918" s="7">
        <v>1</v>
      </c>
      <c r="C2918" s="7">
        <v>739</v>
      </c>
      <c r="D2918" s="7">
        <v>1</v>
      </c>
      <c r="F2918" s="8">
        <v>40423.01326388889</v>
      </c>
      <c r="G2918" s="7">
        <v>0</v>
      </c>
      <c r="H2918" s="7">
        <v>6</v>
      </c>
      <c r="I2918" s="7" t="b">
        <f t="shared" si="135"/>
        <v>0</v>
      </c>
      <c r="J2918" s="7" t="b">
        <f t="shared" si="136"/>
        <v>1</v>
      </c>
      <c r="K2918" s="7">
        <f t="shared" si="137"/>
        <v>0</v>
      </c>
      <c r="L2918" s="7">
        <f>WEEKDAY(Table1[[#This Row],[post_time]])</f>
        <v>5</v>
      </c>
      <c r="M2918" s="7">
        <f>VLOOKUP(Table1[[#This Row],[topic_id]],'All Topics Data'!$A$2:$I$1243,8,FALSE)</f>
        <v>40422.145833333336</v>
      </c>
      <c r="N2918" s="7">
        <f>Table1[[#This Row],[Hui Reply?]]*(Table1[[#This Row],[post_time]]-Table1[[#This Row],[timestamp of previous reply]])</f>
        <v>0</v>
      </c>
      <c r="O2918" s="3">
        <f>O2917+Table1[[#This Row],[Hui Reply?]]</f>
        <v>733</v>
      </c>
      <c r="P2918" s="19">
        <f>INT(Table1[[#This Row],[post_time]])</f>
        <v>40423</v>
      </c>
      <c r="Q2918" s="3">
        <f>IF(Table1[[#This Row],[Hui Reply?]],VLOOKUP(Table1[[#This Row],[topic_id]],'All Topics Data'!$A$2:$E$1243,5,FALSE),0)</f>
        <v>0</v>
      </c>
      <c r="R2918" s="8">
        <f>Table1[[#This Row],[post_time]]+8/24</f>
        <v>40423.346597222226</v>
      </c>
      <c r="S2918" s="3">
        <f>IF(Table1[[#This Row],[post_position]]=1,0,SUMIFS($F$2:F2918,$H$2:H2918,Table1[[#This Row],[post_position]]-1,$C$2:C2918,Table1[[#This Row],[topic_id]]))</f>
        <v>40422.914027777777</v>
      </c>
    </row>
    <row r="2919" spans="1:19" x14ac:dyDescent="0.25">
      <c r="A2919" s="7">
        <v>2956</v>
      </c>
      <c r="B2919" s="7">
        <v>1</v>
      </c>
      <c r="C2919" s="7">
        <v>742</v>
      </c>
      <c r="D2919" s="7">
        <v>5408</v>
      </c>
      <c r="F2919" s="8">
        <v>40423.18304398148</v>
      </c>
      <c r="G2919" s="7">
        <v>0</v>
      </c>
      <c r="H2919" s="7">
        <v>3</v>
      </c>
      <c r="I2919" s="7" t="b">
        <f t="shared" si="135"/>
        <v>0</v>
      </c>
      <c r="J2919" s="7" t="b">
        <f t="shared" si="136"/>
        <v>1</v>
      </c>
      <c r="K2919" s="7">
        <f t="shared" si="137"/>
        <v>0</v>
      </c>
      <c r="L2919" s="7">
        <f>WEEKDAY(Table1[[#This Row],[post_time]])</f>
        <v>5</v>
      </c>
      <c r="M2919" s="7">
        <f>VLOOKUP(Table1[[#This Row],[topic_id]],'All Topics Data'!$A$2:$I$1243,8,FALSE)</f>
        <v>40422.551388888889</v>
      </c>
      <c r="N2919" s="7">
        <f>Table1[[#This Row],[Hui Reply?]]*(Table1[[#This Row],[post_time]]-Table1[[#This Row],[timestamp of previous reply]])</f>
        <v>0</v>
      </c>
      <c r="O2919" s="3">
        <f>O2918+Table1[[#This Row],[Hui Reply?]]</f>
        <v>733</v>
      </c>
      <c r="P2919" s="19">
        <f>INT(Table1[[#This Row],[post_time]])</f>
        <v>40423</v>
      </c>
      <c r="Q2919" s="3">
        <f>IF(Table1[[#This Row],[Hui Reply?]],VLOOKUP(Table1[[#This Row],[topic_id]],'All Topics Data'!$A$2:$E$1243,5,FALSE),0)</f>
        <v>0</v>
      </c>
      <c r="R2919" s="8">
        <f>Table1[[#This Row],[post_time]]+8/24</f>
        <v>40423.516377314816</v>
      </c>
      <c r="S2919" s="3">
        <f>IF(Table1[[#This Row],[post_position]]=1,0,SUMIFS($F$2:F2919,$H$2:H2919,Table1[[#This Row],[post_position]]-1,$C$2:C2919,Table1[[#This Row],[topic_id]]))</f>
        <v>40422.555266203701</v>
      </c>
    </row>
    <row r="2920" spans="1:19" x14ac:dyDescent="0.25">
      <c r="A2920" s="7">
        <v>2957</v>
      </c>
      <c r="B2920" s="7">
        <v>1</v>
      </c>
      <c r="C2920" s="7">
        <v>742</v>
      </c>
      <c r="D2920" s="7">
        <v>24</v>
      </c>
      <c r="F2920" s="8">
        <v>40423.250173611108</v>
      </c>
      <c r="G2920" s="7">
        <v>0</v>
      </c>
      <c r="H2920" s="7">
        <v>4</v>
      </c>
      <c r="I2920" s="7" t="b">
        <f t="shared" si="135"/>
        <v>1</v>
      </c>
      <c r="J2920" s="7" t="b">
        <f t="shared" si="136"/>
        <v>1</v>
      </c>
      <c r="K2920" s="7">
        <f t="shared" si="137"/>
        <v>1</v>
      </c>
      <c r="L2920" s="7">
        <f>WEEKDAY(Table1[[#This Row],[post_time]])</f>
        <v>5</v>
      </c>
      <c r="M2920" s="7">
        <f>VLOOKUP(Table1[[#This Row],[topic_id]],'All Topics Data'!$A$2:$I$1243,8,FALSE)</f>
        <v>40422.551388888889</v>
      </c>
      <c r="N2920" s="7">
        <f>Table1[[#This Row],[Hui Reply?]]*(Table1[[#This Row],[post_time]]-Table1[[#This Row],[timestamp of previous reply]])</f>
        <v>6.712962962774327E-2</v>
      </c>
      <c r="O2920" s="3">
        <f>O2919+Table1[[#This Row],[Hui Reply?]]</f>
        <v>734</v>
      </c>
      <c r="P2920" s="19">
        <f>INT(Table1[[#This Row],[post_time]])</f>
        <v>40423</v>
      </c>
      <c r="Q2920" s="3" t="str">
        <f>IF(Table1[[#This Row],[Hui Reply?]],VLOOKUP(Table1[[#This Row],[topic_id]],'All Topics Data'!$A$2:$E$1243,5,FALSE),0)</f>
        <v>Sloopy</v>
      </c>
      <c r="R2920" s="8">
        <f>Table1[[#This Row],[post_time]]+8/24</f>
        <v>40423.583506944444</v>
      </c>
      <c r="S2920" s="3">
        <f>IF(Table1[[#This Row],[post_position]]=1,0,SUMIFS($F$2:F2920,$H$2:H2920,Table1[[#This Row],[post_position]]-1,$C$2:C2920,Table1[[#This Row],[topic_id]]))</f>
        <v>40423.18304398148</v>
      </c>
    </row>
    <row r="2921" spans="1:19" x14ac:dyDescent="0.25">
      <c r="A2921" s="7">
        <v>2958</v>
      </c>
      <c r="B2921" s="7">
        <v>1</v>
      </c>
      <c r="C2921" s="7">
        <v>742</v>
      </c>
      <c r="D2921" s="7">
        <v>5408</v>
      </c>
      <c r="F2921" s="8">
        <v>40423.516400462962</v>
      </c>
      <c r="G2921" s="7">
        <v>0</v>
      </c>
      <c r="H2921" s="7">
        <v>5</v>
      </c>
      <c r="I2921" s="7" t="b">
        <f t="shared" si="135"/>
        <v>0</v>
      </c>
      <c r="J2921" s="7" t="b">
        <f t="shared" si="136"/>
        <v>1</v>
      </c>
      <c r="K2921" s="7">
        <f t="shared" si="137"/>
        <v>0</v>
      </c>
      <c r="L2921" s="7">
        <f>WEEKDAY(Table1[[#This Row],[post_time]])</f>
        <v>5</v>
      </c>
      <c r="M2921" s="7">
        <f>VLOOKUP(Table1[[#This Row],[topic_id]],'All Topics Data'!$A$2:$I$1243,8,FALSE)</f>
        <v>40422.551388888889</v>
      </c>
      <c r="N2921" s="7">
        <f>Table1[[#This Row],[Hui Reply?]]*(Table1[[#This Row],[post_time]]-Table1[[#This Row],[timestamp of previous reply]])</f>
        <v>0</v>
      </c>
      <c r="O2921" s="3">
        <f>O2920+Table1[[#This Row],[Hui Reply?]]</f>
        <v>734</v>
      </c>
      <c r="P2921" s="19">
        <f>INT(Table1[[#This Row],[post_time]])</f>
        <v>40423</v>
      </c>
      <c r="Q2921" s="3">
        <f>IF(Table1[[#This Row],[Hui Reply?]],VLOOKUP(Table1[[#This Row],[topic_id]],'All Topics Data'!$A$2:$E$1243,5,FALSE),0)</f>
        <v>0</v>
      </c>
      <c r="R2921" s="8">
        <f>Table1[[#This Row],[post_time]]+8/24</f>
        <v>40423.849733796298</v>
      </c>
      <c r="S2921" s="3">
        <f>IF(Table1[[#This Row],[post_position]]=1,0,SUMIFS($F$2:F2921,$H$2:H2921,Table1[[#This Row],[post_position]]-1,$C$2:C2921,Table1[[#This Row],[topic_id]]))</f>
        <v>40423.250173611108</v>
      </c>
    </row>
    <row r="2922" spans="1:19" x14ac:dyDescent="0.25">
      <c r="A2922" s="7">
        <v>2959</v>
      </c>
      <c r="B2922" s="7">
        <v>1</v>
      </c>
      <c r="C2922" s="7">
        <v>743</v>
      </c>
      <c r="D2922" s="7">
        <v>6689</v>
      </c>
      <c r="F2922" s="8">
        <v>40423.572256944448</v>
      </c>
      <c r="G2922" s="7">
        <v>0</v>
      </c>
      <c r="H2922" s="7">
        <v>1</v>
      </c>
      <c r="I2922" s="7" t="b">
        <f t="shared" si="135"/>
        <v>0</v>
      </c>
      <c r="J2922" s="7" t="b">
        <f t="shared" si="136"/>
        <v>0</v>
      </c>
      <c r="K2922" s="7">
        <f t="shared" si="137"/>
        <v>0</v>
      </c>
      <c r="L2922" s="7">
        <f>WEEKDAY(Table1[[#This Row],[post_time]])</f>
        <v>5</v>
      </c>
      <c r="M2922" s="7">
        <f>VLOOKUP(Table1[[#This Row],[topic_id]],'All Topics Data'!$A$2:$I$1243,8,FALSE)</f>
        <v>40423.572222222225</v>
      </c>
      <c r="N2922" s="7">
        <f>Table1[[#This Row],[Hui Reply?]]*(Table1[[#This Row],[post_time]]-Table1[[#This Row],[timestamp of previous reply]])</f>
        <v>0</v>
      </c>
      <c r="O2922" s="3">
        <f>O2921+Table1[[#This Row],[Hui Reply?]]</f>
        <v>734</v>
      </c>
      <c r="P2922" s="19">
        <f>INT(Table1[[#This Row],[post_time]])</f>
        <v>40423</v>
      </c>
      <c r="Q2922" s="3">
        <f>IF(Table1[[#This Row],[Hui Reply?]],VLOOKUP(Table1[[#This Row],[topic_id]],'All Topics Data'!$A$2:$E$1243,5,FALSE),0)</f>
        <v>0</v>
      </c>
      <c r="R2922" s="8">
        <f>Table1[[#This Row],[post_time]]+8/24</f>
        <v>40423.905590277784</v>
      </c>
      <c r="S2922" s="3">
        <f>IF(Table1[[#This Row],[post_position]]=1,0,SUMIFS($F$2:F2922,$H$2:H2922,Table1[[#This Row],[post_position]]-1,$C$2:C2922,Table1[[#This Row],[topic_id]]))</f>
        <v>0</v>
      </c>
    </row>
    <row r="2923" spans="1:19" x14ac:dyDescent="0.25">
      <c r="A2923" s="7">
        <v>2960</v>
      </c>
      <c r="B2923" s="7">
        <v>1</v>
      </c>
      <c r="C2923" s="7">
        <v>744</v>
      </c>
      <c r="D2923" s="7">
        <v>377</v>
      </c>
      <c r="E2923" s="2"/>
      <c r="F2923" s="8">
        <v>40423.623101851852</v>
      </c>
      <c r="G2923" s="7">
        <v>0</v>
      </c>
      <c r="H2923" s="7">
        <v>1</v>
      </c>
      <c r="I2923" s="7" t="b">
        <f t="shared" si="135"/>
        <v>0</v>
      </c>
      <c r="J2923" s="7" t="b">
        <f t="shared" si="136"/>
        <v>0</v>
      </c>
      <c r="K2923" s="7">
        <f t="shared" si="137"/>
        <v>0</v>
      </c>
      <c r="L2923" s="7">
        <f>WEEKDAY(Table1[[#This Row],[post_time]])</f>
        <v>5</v>
      </c>
      <c r="M2923" s="7">
        <f>VLOOKUP(Table1[[#This Row],[topic_id]],'All Topics Data'!$A$2:$I$1243,8,FALSE)</f>
        <v>40423.622916666667</v>
      </c>
      <c r="N2923" s="7">
        <f>Table1[[#This Row],[Hui Reply?]]*(Table1[[#This Row],[post_time]]-Table1[[#This Row],[timestamp of previous reply]])</f>
        <v>0</v>
      </c>
      <c r="O2923" s="3">
        <f>O2922+Table1[[#This Row],[Hui Reply?]]</f>
        <v>734</v>
      </c>
      <c r="P2923" s="19">
        <f>INT(Table1[[#This Row],[post_time]])</f>
        <v>40423</v>
      </c>
      <c r="Q2923" s="3">
        <f>IF(Table1[[#This Row],[Hui Reply?]],VLOOKUP(Table1[[#This Row],[topic_id]],'All Topics Data'!$A$2:$E$1243,5,FALSE),0)</f>
        <v>0</v>
      </c>
      <c r="R2923" s="8">
        <f>Table1[[#This Row],[post_time]]+8/24</f>
        <v>40423.956435185188</v>
      </c>
      <c r="S2923" s="3">
        <f>IF(Table1[[#This Row],[post_position]]=1,0,SUMIFS($F$2:F2923,$H$2:H2923,Table1[[#This Row],[post_position]]-1,$C$2:C2923,Table1[[#This Row],[topic_id]]))</f>
        <v>0</v>
      </c>
    </row>
    <row r="2924" spans="1:19" x14ac:dyDescent="0.25">
      <c r="A2924" s="7">
        <v>2961</v>
      </c>
      <c r="B2924" s="7">
        <v>1</v>
      </c>
      <c r="C2924" s="7">
        <v>743</v>
      </c>
      <c r="D2924" s="7">
        <v>1</v>
      </c>
      <c r="F2924" s="8">
        <v>40423.657349537039</v>
      </c>
      <c r="G2924" s="7">
        <v>0</v>
      </c>
      <c r="H2924" s="7">
        <v>2</v>
      </c>
      <c r="I2924" s="7" t="b">
        <f t="shared" si="135"/>
        <v>0</v>
      </c>
      <c r="J2924" s="7" t="b">
        <f t="shared" si="136"/>
        <v>1</v>
      </c>
      <c r="K2924" s="7">
        <f t="shared" si="137"/>
        <v>0</v>
      </c>
      <c r="L2924" s="7">
        <f>WEEKDAY(Table1[[#This Row],[post_time]])</f>
        <v>5</v>
      </c>
      <c r="M2924" s="7">
        <f>VLOOKUP(Table1[[#This Row],[topic_id]],'All Topics Data'!$A$2:$I$1243,8,FALSE)</f>
        <v>40423.572222222225</v>
      </c>
      <c r="N2924" s="7">
        <f>Table1[[#This Row],[Hui Reply?]]*(Table1[[#This Row],[post_time]]-Table1[[#This Row],[timestamp of previous reply]])</f>
        <v>0</v>
      </c>
      <c r="O2924" s="3">
        <f>O2923+Table1[[#This Row],[Hui Reply?]]</f>
        <v>734</v>
      </c>
      <c r="P2924" s="19">
        <f>INT(Table1[[#This Row],[post_time]])</f>
        <v>40423</v>
      </c>
      <c r="Q2924" s="3">
        <f>IF(Table1[[#This Row],[Hui Reply?]],VLOOKUP(Table1[[#This Row],[topic_id]],'All Topics Data'!$A$2:$E$1243,5,FALSE),0)</f>
        <v>0</v>
      </c>
      <c r="R2924" s="8">
        <f>Table1[[#This Row],[post_time]]+8/24</f>
        <v>40423.990682870375</v>
      </c>
      <c r="S2924" s="3">
        <f>IF(Table1[[#This Row],[post_position]]=1,0,SUMIFS($F$2:F2924,$H$2:H2924,Table1[[#This Row],[post_position]]-1,$C$2:C2924,Table1[[#This Row],[topic_id]]))</f>
        <v>40423.572256944448</v>
      </c>
    </row>
    <row r="2925" spans="1:19" x14ac:dyDescent="0.25">
      <c r="A2925" s="7">
        <v>2962</v>
      </c>
      <c r="B2925" s="7">
        <v>1</v>
      </c>
      <c r="C2925" s="7">
        <v>744</v>
      </c>
      <c r="D2925" s="7">
        <v>1</v>
      </c>
      <c r="F2925" s="8">
        <v>40423.661423611113</v>
      </c>
      <c r="G2925" s="7">
        <v>0</v>
      </c>
      <c r="H2925" s="7">
        <v>2</v>
      </c>
      <c r="I2925" s="7" t="b">
        <f t="shared" si="135"/>
        <v>0</v>
      </c>
      <c r="J2925" s="7" t="b">
        <f t="shared" si="136"/>
        <v>1</v>
      </c>
      <c r="K2925" s="7">
        <f t="shared" si="137"/>
        <v>0</v>
      </c>
      <c r="L2925" s="7">
        <f>WEEKDAY(Table1[[#This Row],[post_time]])</f>
        <v>5</v>
      </c>
      <c r="M2925" s="7">
        <f>VLOOKUP(Table1[[#This Row],[topic_id]],'All Topics Data'!$A$2:$I$1243,8,FALSE)</f>
        <v>40423.622916666667</v>
      </c>
      <c r="N2925" s="7">
        <f>Table1[[#This Row],[Hui Reply?]]*(Table1[[#This Row],[post_time]]-Table1[[#This Row],[timestamp of previous reply]])</f>
        <v>0</v>
      </c>
      <c r="O2925" s="3">
        <f>O2924+Table1[[#This Row],[Hui Reply?]]</f>
        <v>734</v>
      </c>
      <c r="P2925" s="19">
        <f>INT(Table1[[#This Row],[post_time]])</f>
        <v>40423</v>
      </c>
      <c r="Q2925" s="3">
        <f>IF(Table1[[#This Row],[Hui Reply?]],VLOOKUP(Table1[[#This Row],[topic_id]],'All Topics Data'!$A$2:$E$1243,5,FALSE),0)</f>
        <v>0</v>
      </c>
      <c r="R2925" s="8">
        <f>Table1[[#This Row],[post_time]]+8/24</f>
        <v>40423.994756944448</v>
      </c>
      <c r="S2925" s="3">
        <f>IF(Table1[[#This Row],[post_position]]=1,0,SUMIFS($F$2:F2925,$H$2:H2925,Table1[[#This Row],[post_position]]-1,$C$2:C2925,Table1[[#This Row],[topic_id]]))</f>
        <v>40423.623101851852</v>
      </c>
    </row>
    <row r="2926" spans="1:19" x14ac:dyDescent="0.25">
      <c r="A2926" s="7">
        <v>2963</v>
      </c>
      <c r="B2926" s="7">
        <v>1</v>
      </c>
      <c r="C2926" s="7">
        <v>744</v>
      </c>
      <c r="D2926" s="7">
        <v>377</v>
      </c>
      <c r="F2926" s="8">
        <v>40423.863807870373</v>
      </c>
      <c r="G2926" s="7">
        <v>0</v>
      </c>
      <c r="H2926" s="7">
        <v>3</v>
      </c>
      <c r="I2926" s="7" t="b">
        <f t="shared" si="135"/>
        <v>0</v>
      </c>
      <c r="J2926" s="7" t="b">
        <f t="shared" si="136"/>
        <v>1</v>
      </c>
      <c r="K2926" s="7">
        <f t="shared" si="137"/>
        <v>0</v>
      </c>
      <c r="L2926" s="7">
        <f>WEEKDAY(Table1[[#This Row],[post_time]])</f>
        <v>5</v>
      </c>
      <c r="M2926" s="7">
        <f>VLOOKUP(Table1[[#This Row],[topic_id]],'All Topics Data'!$A$2:$I$1243,8,FALSE)</f>
        <v>40423.622916666667</v>
      </c>
      <c r="N2926" s="7">
        <f>Table1[[#This Row],[Hui Reply?]]*(Table1[[#This Row],[post_time]]-Table1[[#This Row],[timestamp of previous reply]])</f>
        <v>0</v>
      </c>
      <c r="O2926" s="3">
        <f>O2925+Table1[[#This Row],[Hui Reply?]]</f>
        <v>734</v>
      </c>
      <c r="P2926" s="19">
        <f>INT(Table1[[#This Row],[post_time]])</f>
        <v>40423</v>
      </c>
      <c r="Q2926" s="3">
        <f>IF(Table1[[#This Row],[Hui Reply?]],VLOOKUP(Table1[[#This Row],[topic_id]],'All Topics Data'!$A$2:$E$1243,5,FALSE),0)</f>
        <v>0</v>
      </c>
      <c r="R2926" s="8">
        <f>Table1[[#This Row],[post_time]]+8/24</f>
        <v>40424.197141203709</v>
      </c>
      <c r="S2926" s="3">
        <f>IF(Table1[[#This Row],[post_position]]=1,0,SUMIFS($F$2:F2926,$H$2:H2926,Table1[[#This Row],[post_position]]-1,$C$2:C2926,Table1[[#This Row],[topic_id]]))</f>
        <v>40423.661423611113</v>
      </c>
    </row>
    <row r="2927" spans="1:19" x14ac:dyDescent="0.25">
      <c r="A2927" s="7">
        <v>2964</v>
      </c>
      <c r="B2927" s="7">
        <v>1</v>
      </c>
      <c r="C2927" s="7">
        <v>744</v>
      </c>
      <c r="D2927" s="7">
        <v>24</v>
      </c>
      <c r="E2927" s="2"/>
      <c r="F2927" s="8">
        <v>40423.884594907409</v>
      </c>
      <c r="G2927" s="7">
        <v>0</v>
      </c>
      <c r="H2927" s="7">
        <v>4</v>
      </c>
      <c r="I2927" s="7" t="b">
        <f t="shared" si="135"/>
        <v>1</v>
      </c>
      <c r="J2927" s="7" t="b">
        <f t="shared" si="136"/>
        <v>1</v>
      </c>
      <c r="K2927" s="7">
        <f t="shared" si="137"/>
        <v>1</v>
      </c>
      <c r="L2927" s="7">
        <f>WEEKDAY(Table1[[#This Row],[post_time]])</f>
        <v>5</v>
      </c>
      <c r="M2927" s="7">
        <f>VLOOKUP(Table1[[#This Row],[topic_id]],'All Topics Data'!$A$2:$I$1243,8,FALSE)</f>
        <v>40423.622916666667</v>
      </c>
      <c r="N2927" s="7">
        <f>Table1[[#This Row],[Hui Reply?]]*(Table1[[#This Row],[post_time]]-Table1[[#This Row],[timestamp of previous reply]])</f>
        <v>2.0787037035916001E-2</v>
      </c>
      <c r="O2927" s="3">
        <f>O2926+Table1[[#This Row],[Hui Reply?]]</f>
        <v>735</v>
      </c>
      <c r="P2927" s="19">
        <f>INT(Table1[[#This Row],[post_time]])</f>
        <v>40423</v>
      </c>
      <c r="Q2927" s="3" t="str">
        <f>IF(Table1[[#This Row],[Hui Reply?]],VLOOKUP(Table1[[#This Row],[topic_id]],'All Topics Data'!$A$2:$E$1243,5,FALSE),0)</f>
        <v>markwilliams12</v>
      </c>
      <c r="R2927" s="8">
        <f>Table1[[#This Row],[post_time]]+8/24</f>
        <v>40424.217928240745</v>
      </c>
      <c r="S2927" s="3">
        <f>IF(Table1[[#This Row],[post_position]]=1,0,SUMIFS($F$2:F2927,$H$2:H2927,Table1[[#This Row],[post_position]]-1,$C$2:C2927,Table1[[#This Row],[topic_id]]))</f>
        <v>40423.863807870373</v>
      </c>
    </row>
    <row r="2928" spans="1:19" x14ac:dyDescent="0.25">
      <c r="A2928" s="7">
        <v>2965</v>
      </c>
      <c r="B2928" s="7">
        <v>1</v>
      </c>
      <c r="C2928" s="7">
        <v>744</v>
      </c>
      <c r="D2928" s="7">
        <v>1</v>
      </c>
      <c r="F2928" s="8">
        <v>40423.996921296297</v>
      </c>
      <c r="G2928" s="7">
        <v>0</v>
      </c>
      <c r="H2928" s="7">
        <v>5</v>
      </c>
      <c r="I2928" s="7" t="b">
        <f t="shared" si="135"/>
        <v>0</v>
      </c>
      <c r="J2928" s="7" t="b">
        <f t="shared" si="136"/>
        <v>1</v>
      </c>
      <c r="K2928" s="7">
        <f t="shared" si="137"/>
        <v>0</v>
      </c>
      <c r="L2928" s="7">
        <f>WEEKDAY(Table1[[#This Row],[post_time]])</f>
        <v>5</v>
      </c>
      <c r="M2928" s="7">
        <f>VLOOKUP(Table1[[#This Row],[topic_id]],'All Topics Data'!$A$2:$I$1243,8,FALSE)</f>
        <v>40423.622916666667</v>
      </c>
      <c r="N2928" s="7">
        <f>Table1[[#This Row],[Hui Reply?]]*(Table1[[#This Row],[post_time]]-Table1[[#This Row],[timestamp of previous reply]])</f>
        <v>0</v>
      </c>
      <c r="O2928" s="3">
        <f>O2927+Table1[[#This Row],[Hui Reply?]]</f>
        <v>735</v>
      </c>
      <c r="P2928" s="19">
        <f>INT(Table1[[#This Row],[post_time]])</f>
        <v>40423</v>
      </c>
      <c r="Q2928" s="3">
        <f>IF(Table1[[#This Row],[Hui Reply?]],VLOOKUP(Table1[[#This Row],[topic_id]],'All Topics Data'!$A$2:$E$1243,5,FALSE),0)</f>
        <v>0</v>
      </c>
      <c r="R2928" s="8">
        <f>Table1[[#This Row],[post_time]]+8/24</f>
        <v>40424.330254629633</v>
      </c>
      <c r="S2928" s="3">
        <f>IF(Table1[[#This Row],[post_position]]=1,0,SUMIFS($F$2:F2928,$H$2:H2928,Table1[[#This Row],[post_position]]-1,$C$2:C2928,Table1[[#This Row],[topic_id]]))</f>
        <v>40423.884594907409</v>
      </c>
    </row>
    <row r="2929" spans="1:19" x14ac:dyDescent="0.25">
      <c r="A2929" s="7">
        <v>2966</v>
      </c>
      <c r="B2929" s="7">
        <v>1</v>
      </c>
      <c r="C2929" s="7">
        <v>744</v>
      </c>
      <c r="D2929" s="7">
        <v>24</v>
      </c>
      <c r="F2929" s="8">
        <v>40424.017685185187</v>
      </c>
      <c r="G2929" s="7">
        <v>0</v>
      </c>
      <c r="H2929" s="7">
        <v>6</v>
      </c>
      <c r="I2929" s="7" t="b">
        <f t="shared" si="135"/>
        <v>1</v>
      </c>
      <c r="J2929" s="7" t="b">
        <f t="shared" si="136"/>
        <v>1</v>
      </c>
      <c r="K2929" s="7">
        <f t="shared" si="137"/>
        <v>1</v>
      </c>
      <c r="L2929" s="7">
        <f>WEEKDAY(Table1[[#This Row],[post_time]])</f>
        <v>6</v>
      </c>
      <c r="M2929" s="7">
        <f>VLOOKUP(Table1[[#This Row],[topic_id]],'All Topics Data'!$A$2:$I$1243,8,FALSE)</f>
        <v>40423.622916666667</v>
      </c>
      <c r="N2929" s="7">
        <f>Table1[[#This Row],[Hui Reply?]]*(Table1[[#This Row],[post_time]]-Table1[[#This Row],[timestamp of previous reply]])</f>
        <v>2.0763888889632653E-2</v>
      </c>
      <c r="O2929" s="3">
        <f>O2928+Table1[[#This Row],[Hui Reply?]]</f>
        <v>736</v>
      </c>
      <c r="P2929" s="19">
        <f>INT(Table1[[#This Row],[post_time]])</f>
        <v>40424</v>
      </c>
      <c r="Q2929" s="3" t="str">
        <f>IF(Table1[[#This Row],[Hui Reply?]],VLOOKUP(Table1[[#This Row],[topic_id]],'All Topics Data'!$A$2:$E$1243,5,FALSE),0)</f>
        <v>markwilliams12</v>
      </c>
      <c r="R2929" s="8">
        <f>Table1[[#This Row],[post_time]]+8/24</f>
        <v>40424.351018518522</v>
      </c>
      <c r="S2929" s="3">
        <f>IF(Table1[[#This Row],[post_position]]=1,0,SUMIFS($F$2:F2929,$H$2:H2929,Table1[[#This Row],[post_position]]-1,$C$2:C2929,Table1[[#This Row],[topic_id]]))</f>
        <v>40423.996921296297</v>
      </c>
    </row>
    <row r="2930" spans="1:19" x14ac:dyDescent="0.25">
      <c r="A2930" s="7">
        <v>2967</v>
      </c>
      <c r="B2930" s="7">
        <v>1</v>
      </c>
      <c r="C2930" s="7">
        <v>744</v>
      </c>
      <c r="D2930" s="7">
        <v>377</v>
      </c>
      <c r="F2930" s="8">
        <v>40424.029282407406</v>
      </c>
      <c r="G2930" s="7">
        <v>0</v>
      </c>
      <c r="H2930" s="7">
        <v>7</v>
      </c>
      <c r="I2930" s="7" t="b">
        <f t="shared" si="135"/>
        <v>0</v>
      </c>
      <c r="J2930" s="7" t="b">
        <f t="shared" si="136"/>
        <v>1</v>
      </c>
      <c r="K2930" s="7">
        <f t="shared" si="137"/>
        <v>0</v>
      </c>
      <c r="L2930" s="7">
        <f>WEEKDAY(Table1[[#This Row],[post_time]])</f>
        <v>6</v>
      </c>
      <c r="M2930" s="7">
        <f>VLOOKUP(Table1[[#This Row],[topic_id]],'All Topics Data'!$A$2:$I$1243,8,FALSE)</f>
        <v>40423.622916666667</v>
      </c>
      <c r="N2930" s="7">
        <f>Table1[[#This Row],[Hui Reply?]]*(Table1[[#This Row],[post_time]]-Table1[[#This Row],[timestamp of previous reply]])</f>
        <v>0</v>
      </c>
      <c r="O2930" s="3">
        <f>O2929+Table1[[#This Row],[Hui Reply?]]</f>
        <v>736</v>
      </c>
      <c r="P2930" s="19">
        <f>INT(Table1[[#This Row],[post_time]])</f>
        <v>40424</v>
      </c>
      <c r="Q2930" s="3">
        <f>IF(Table1[[#This Row],[Hui Reply?]],VLOOKUP(Table1[[#This Row],[topic_id]],'All Topics Data'!$A$2:$E$1243,5,FALSE),0)</f>
        <v>0</v>
      </c>
      <c r="R2930" s="8">
        <f>Table1[[#This Row],[post_time]]+8/24</f>
        <v>40424.362615740742</v>
      </c>
      <c r="S2930" s="3">
        <f>IF(Table1[[#This Row],[post_position]]=1,0,SUMIFS($F$2:F2930,$H$2:H2930,Table1[[#This Row],[post_position]]-1,$C$2:C2930,Table1[[#This Row],[topic_id]]))</f>
        <v>40424.017685185187</v>
      </c>
    </row>
    <row r="2931" spans="1:19" x14ac:dyDescent="0.25">
      <c r="A2931" s="7">
        <v>2968</v>
      </c>
      <c r="B2931" s="7">
        <v>1</v>
      </c>
      <c r="C2931" s="7">
        <v>740</v>
      </c>
      <c r="D2931" s="7">
        <v>3143</v>
      </c>
      <c r="E2931" s="2"/>
      <c r="F2931" s="8">
        <v>40424.250115740739</v>
      </c>
      <c r="G2931" s="7">
        <v>0</v>
      </c>
      <c r="H2931" s="7">
        <v>3</v>
      </c>
      <c r="I2931" s="7" t="b">
        <f t="shared" si="135"/>
        <v>0</v>
      </c>
      <c r="J2931" s="7" t="b">
        <f t="shared" si="136"/>
        <v>1</v>
      </c>
      <c r="K2931" s="7">
        <f t="shared" si="137"/>
        <v>0</v>
      </c>
      <c r="L2931" s="7">
        <f>WEEKDAY(Table1[[#This Row],[post_time]])</f>
        <v>6</v>
      </c>
      <c r="M2931" s="7">
        <f>VLOOKUP(Table1[[#This Row],[topic_id]],'All Topics Data'!$A$2:$I$1243,8,FALSE)</f>
        <v>40422.18472222222</v>
      </c>
      <c r="N2931" s="7">
        <f>Table1[[#This Row],[Hui Reply?]]*(Table1[[#This Row],[post_time]]-Table1[[#This Row],[timestamp of previous reply]])</f>
        <v>0</v>
      </c>
      <c r="O2931" s="3">
        <f>O2930+Table1[[#This Row],[Hui Reply?]]</f>
        <v>736</v>
      </c>
      <c r="P2931" s="19">
        <f>INT(Table1[[#This Row],[post_time]])</f>
        <v>40424</v>
      </c>
      <c r="Q2931" s="3">
        <f>IF(Table1[[#This Row],[Hui Reply?]],VLOOKUP(Table1[[#This Row],[topic_id]],'All Topics Data'!$A$2:$E$1243,5,FALSE),0)</f>
        <v>0</v>
      </c>
      <c r="R2931" s="8">
        <f>Table1[[#This Row],[post_time]]+8/24</f>
        <v>40424.583449074074</v>
      </c>
      <c r="S2931" s="3">
        <f>IF(Table1[[#This Row],[post_position]]=1,0,SUMIFS($F$2:F2931,$H$2:H2931,Table1[[#This Row],[post_position]]-1,$C$2:C2931,Table1[[#This Row],[topic_id]]))</f>
        <v>40422.539039351854</v>
      </c>
    </row>
    <row r="2932" spans="1:19" x14ac:dyDescent="0.25">
      <c r="A2932" s="7">
        <v>2969</v>
      </c>
      <c r="B2932" s="7">
        <v>1</v>
      </c>
      <c r="C2932" s="7">
        <v>740</v>
      </c>
      <c r="D2932" s="7">
        <v>24</v>
      </c>
      <c r="E2932" s="2"/>
      <c r="F2932" s="8">
        <v>40424.261122685188</v>
      </c>
      <c r="G2932" s="7">
        <v>0</v>
      </c>
      <c r="H2932" s="7">
        <v>4</v>
      </c>
      <c r="I2932" s="7" t="b">
        <f t="shared" si="135"/>
        <v>1</v>
      </c>
      <c r="J2932" s="7" t="b">
        <f t="shared" si="136"/>
        <v>1</v>
      </c>
      <c r="K2932" s="7">
        <f t="shared" si="137"/>
        <v>1</v>
      </c>
      <c r="L2932" s="7">
        <f>WEEKDAY(Table1[[#This Row],[post_time]])</f>
        <v>6</v>
      </c>
      <c r="M2932" s="7">
        <f>VLOOKUP(Table1[[#This Row],[topic_id]],'All Topics Data'!$A$2:$I$1243,8,FALSE)</f>
        <v>40422.18472222222</v>
      </c>
      <c r="N2932" s="7">
        <f>Table1[[#This Row],[Hui Reply?]]*(Table1[[#This Row],[post_time]]-Table1[[#This Row],[timestamp of previous reply]])</f>
        <v>1.1006944449036382E-2</v>
      </c>
      <c r="O2932" s="3">
        <f>O2931+Table1[[#This Row],[Hui Reply?]]</f>
        <v>737</v>
      </c>
      <c r="P2932" s="19">
        <f>INT(Table1[[#This Row],[post_time]])</f>
        <v>40424</v>
      </c>
      <c r="Q2932" s="3" t="str">
        <f>IF(Table1[[#This Row],[Hui Reply?]],VLOOKUP(Table1[[#This Row],[topic_id]],'All Topics Data'!$A$2:$E$1243,5,FALSE),0)</f>
        <v>Twee</v>
      </c>
      <c r="R2932" s="8">
        <f>Table1[[#This Row],[post_time]]+8/24</f>
        <v>40424.594456018523</v>
      </c>
      <c r="S2932" s="3">
        <f>IF(Table1[[#This Row],[post_position]]=1,0,SUMIFS($F$2:F2932,$H$2:H2932,Table1[[#This Row],[post_position]]-1,$C$2:C2932,Table1[[#This Row],[topic_id]]))</f>
        <v>40424.250115740739</v>
      </c>
    </row>
    <row r="2933" spans="1:19" x14ac:dyDescent="0.25">
      <c r="A2933" s="7">
        <v>2970</v>
      </c>
      <c r="B2933" s="7">
        <v>2</v>
      </c>
      <c r="C2933" s="7">
        <v>745</v>
      </c>
      <c r="D2933" s="7">
        <v>6672</v>
      </c>
      <c r="E2933" s="2"/>
      <c r="F2933" s="8">
        <v>40424.737372685187</v>
      </c>
      <c r="G2933" s="7">
        <v>0</v>
      </c>
      <c r="H2933" s="7">
        <v>1</v>
      </c>
      <c r="I2933" s="7" t="b">
        <f t="shared" si="135"/>
        <v>0</v>
      </c>
      <c r="J2933" s="7" t="b">
        <f t="shared" si="136"/>
        <v>0</v>
      </c>
      <c r="K2933" s="7">
        <f t="shared" si="137"/>
        <v>0</v>
      </c>
      <c r="L2933" s="7">
        <f>WEEKDAY(Table1[[#This Row],[post_time]])</f>
        <v>6</v>
      </c>
      <c r="M2933" s="7">
        <f>VLOOKUP(Table1[[#This Row],[topic_id]],'All Topics Data'!$A$2:$I$1243,8,FALSE)</f>
        <v>40424.736805555556</v>
      </c>
      <c r="N2933" s="7">
        <f>Table1[[#This Row],[Hui Reply?]]*(Table1[[#This Row],[post_time]]-Table1[[#This Row],[timestamp of previous reply]])</f>
        <v>0</v>
      </c>
      <c r="O2933" s="3">
        <f>O2932+Table1[[#This Row],[Hui Reply?]]</f>
        <v>737</v>
      </c>
      <c r="P2933" s="19">
        <f>INT(Table1[[#This Row],[post_time]])</f>
        <v>40424</v>
      </c>
      <c r="Q2933" s="3">
        <f>IF(Table1[[#This Row],[Hui Reply?]],VLOOKUP(Table1[[#This Row],[topic_id]],'All Topics Data'!$A$2:$E$1243,5,FALSE),0)</f>
        <v>0</v>
      </c>
      <c r="R2933" s="8">
        <f>Table1[[#This Row],[post_time]]+8/24</f>
        <v>40425.070706018523</v>
      </c>
      <c r="S2933" s="3">
        <f>IF(Table1[[#This Row],[post_position]]=1,0,SUMIFS($F$2:F2933,$H$2:H2933,Table1[[#This Row],[post_position]]-1,$C$2:C2933,Table1[[#This Row],[topic_id]]))</f>
        <v>0</v>
      </c>
    </row>
    <row r="2934" spans="1:19" x14ac:dyDescent="0.25">
      <c r="A2934" s="7">
        <v>2971</v>
      </c>
      <c r="B2934" s="7">
        <v>2</v>
      </c>
      <c r="C2934" s="7">
        <v>745</v>
      </c>
      <c r="D2934" s="7">
        <v>24</v>
      </c>
      <c r="F2934" s="8">
        <v>40424.783136574071</v>
      </c>
      <c r="G2934" s="7">
        <v>0</v>
      </c>
      <c r="H2934" s="7">
        <v>2</v>
      </c>
      <c r="I2934" s="7" t="b">
        <f t="shared" si="135"/>
        <v>1</v>
      </c>
      <c r="J2934" s="7" t="b">
        <f t="shared" si="136"/>
        <v>1</v>
      </c>
      <c r="K2934" s="7">
        <f t="shared" si="137"/>
        <v>1</v>
      </c>
      <c r="L2934" s="7">
        <f>WEEKDAY(Table1[[#This Row],[post_time]])</f>
        <v>6</v>
      </c>
      <c r="M2934" s="7">
        <f>VLOOKUP(Table1[[#This Row],[topic_id]],'All Topics Data'!$A$2:$I$1243,8,FALSE)</f>
        <v>40424.736805555556</v>
      </c>
      <c r="N2934" s="7">
        <f>Table1[[#This Row],[Hui Reply?]]*(Table1[[#This Row],[post_time]]-Table1[[#This Row],[timestamp of previous reply]])</f>
        <v>4.5763888883811887E-2</v>
      </c>
      <c r="O2934" s="3">
        <f>O2933+Table1[[#This Row],[Hui Reply?]]</f>
        <v>738</v>
      </c>
      <c r="P2934" s="19">
        <f>INT(Table1[[#This Row],[post_time]])</f>
        <v>40424</v>
      </c>
      <c r="Q2934" s="3" t="str">
        <f>IF(Table1[[#This Row],[Hui Reply?]],VLOOKUP(Table1[[#This Row],[topic_id]],'All Topics Data'!$A$2:$E$1243,5,FALSE),0)</f>
        <v>meetarnav</v>
      </c>
      <c r="R2934" s="8">
        <f>Table1[[#This Row],[post_time]]+8/24</f>
        <v>40425.116469907407</v>
      </c>
      <c r="S2934" s="3">
        <f>IF(Table1[[#This Row],[post_position]]=1,0,SUMIFS($F$2:F2934,$H$2:H2934,Table1[[#This Row],[post_position]]-1,$C$2:C2934,Table1[[#This Row],[topic_id]]))</f>
        <v>40424.737372685187</v>
      </c>
    </row>
    <row r="2935" spans="1:19" x14ac:dyDescent="0.25">
      <c r="A2935" s="7">
        <v>2972</v>
      </c>
      <c r="B2935" s="7">
        <v>4</v>
      </c>
      <c r="C2935" s="7">
        <v>2</v>
      </c>
      <c r="D2935" s="7">
        <v>6662</v>
      </c>
      <c r="E2935" s="2"/>
      <c r="F2935" s="8">
        <v>40424.964965277781</v>
      </c>
      <c r="G2935" s="7">
        <v>0</v>
      </c>
      <c r="H2935" s="7">
        <v>66</v>
      </c>
      <c r="I2935" s="7" t="b">
        <f t="shared" si="135"/>
        <v>0</v>
      </c>
      <c r="J2935" s="7" t="b">
        <f t="shared" si="136"/>
        <v>1</v>
      </c>
      <c r="K2935" s="7">
        <f t="shared" si="137"/>
        <v>0</v>
      </c>
      <c r="L2935" s="7">
        <f>WEEKDAY(Table1[[#This Row],[post_time]])</f>
        <v>6</v>
      </c>
      <c r="M2935" s="7">
        <f>VLOOKUP(Table1[[#This Row],[topic_id]],'All Topics Data'!$A$2:$I$1243,8,FALSE)</f>
        <v>40019.929861111108</v>
      </c>
      <c r="N2935" s="7">
        <f>Table1[[#This Row],[Hui Reply?]]*(Table1[[#This Row],[post_time]]-Table1[[#This Row],[timestamp of previous reply]])</f>
        <v>0</v>
      </c>
      <c r="O2935" s="3">
        <f>O2934+Table1[[#This Row],[Hui Reply?]]</f>
        <v>738</v>
      </c>
      <c r="P2935" s="19">
        <f>INT(Table1[[#This Row],[post_time]])</f>
        <v>40424</v>
      </c>
      <c r="Q2935" s="3">
        <f>IF(Table1[[#This Row],[Hui Reply?]],VLOOKUP(Table1[[#This Row],[topic_id]],'All Topics Data'!$A$2:$E$1243,5,FALSE),0)</f>
        <v>0</v>
      </c>
      <c r="R2935" s="8">
        <f>Table1[[#This Row],[post_time]]+8/24</f>
        <v>40425.298298611116</v>
      </c>
      <c r="S2935" s="3">
        <f>IF(Table1[[#This Row],[post_position]]=1,0,SUMIFS($F$2:F2935,$H$2:H2935,Table1[[#This Row],[post_position]]-1,$C$2:C2935,Table1[[#This Row],[topic_id]]))</f>
        <v>40409.7969212963</v>
      </c>
    </row>
    <row r="2936" spans="1:19" x14ac:dyDescent="0.25">
      <c r="A2936" s="7">
        <v>2973</v>
      </c>
      <c r="B2936" s="7">
        <v>1</v>
      </c>
      <c r="C2936" s="7">
        <v>631</v>
      </c>
      <c r="D2936" s="7">
        <v>6662</v>
      </c>
      <c r="E2936" s="2"/>
      <c r="F2936" s="8">
        <v>40425.014085648145</v>
      </c>
      <c r="G2936" s="7">
        <v>0</v>
      </c>
      <c r="H2936" s="7">
        <v>2</v>
      </c>
      <c r="I2936" s="7" t="b">
        <f t="shared" si="135"/>
        <v>0</v>
      </c>
      <c r="J2936" s="7" t="b">
        <f t="shared" si="136"/>
        <v>1</v>
      </c>
      <c r="K2936" s="7">
        <f t="shared" si="137"/>
        <v>0</v>
      </c>
      <c r="L2936" s="7">
        <f>WEEKDAY(Table1[[#This Row],[post_time]])</f>
        <v>7</v>
      </c>
      <c r="M2936" s="7">
        <f>VLOOKUP(Table1[[#This Row],[topic_id]],'All Topics Data'!$A$2:$I$1243,8,FALSE)</f>
        <v>40382.584027777775</v>
      </c>
      <c r="N2936" s="7">
        <f>Table1[[#This Row],[Hui Reply?]]*(Table1[[#This Row],[post_time]]-Table1[[#This Row],[timestamp of previous reply]])</f>
        <v>0</v>
      </c>
      <c r="O2936" s="3">
        <f>O2935+Table1[[#This Row],[Hui Reply?]]</f>
        <v>738</v>
      </c>
      <c r="P2936" s="19">
        <f>INT(Table1[[#This Row],[post_time]])</f>
        <v>40425</v>
      </c>
      <c r="Q2936" s="3">
        <f>IF(Table1[[#This Row],[Hui Reply?]],VLOOKUP(Table1[[#This Row],[topic_id]],'All Topics Data'!$A$2:$E$1243,5,FALSE),0)</f>
        <v>0</v>
      </c>
      <c r="R2936" s="8">
        <f>Table1[[#This Row],[post_time]]+8/24</f>
        <v>40425.347418981481</v>
      </c>
      <c r="S2936" s="3">
        <f>IF(Table1[[#This Row],[post_position]]=1,0,SUMIFS($F$2:F2936,$H$2:H2936,Table1[[#This Row],[post_position]]-1,$C$2:C2936,Table1[[#This Row],[topic_id]]))</f>
        <v>40382.584710648145</v>
      </c>
    </row>
    <row r="2937" spans="1:19" x14ac:dyDescent="0.25">
      <c r="A2937" s="7">
        <v>2974</v>
      </c>
      <c r="B2937" s="7">
        <v>1</v>
      </c>
      <c r="C2937" s="7">
        <v>707</v>
      </c>
      <c r="D2937" s="7">
        <v>6662</v>
      </c>
      <c r="E2937" s="2"/>
      <c r="F2937" s="8">
        <v>40425.040960648148</v>
      </c>
      <c r="G2937" s="7">
        <v>0</v>
      </c>
      <c r="H2937" s="7">
        <v>2</v>
      </c>
      <c r="I2937" s="7" t="b">
        <f t="shared" si="135"/>
        <v>0</v>
      </c>
      <c r="J2937" s="7" t="b">
        <f t="shared" si="136"/>
        <v>1</v>
      </c>
      <c r="K2937" s="7">
        <f t="shared" si="137"/>
        <v>0</v>
      </c>
      <c r="L2937" s="7">
        <f>WEEKDAY(Table1[[#This Row],[post_time]])</f>
        <v>7</v>
      </c>
      <c r="M2937" s="7">
        <f>VLOOKUP(Table1[[#This Row],[topic_id]],'All Topics Data'!$A$2:$I$1243,8,FALSE)</f>
        <v>40409.290277777778</v>
      </c>
      <c r="N2937" s="7">
        <f>Table1[[#This Row],[Hui Reply?]]*(Table1[[#This Row],[post_time]]-Table1[[#This Row],[timestamp of previous reply]])</f>
        <v>0</v>
      </c>
      <c r="O2937" s="3">
        <f>O2936+Table1[[#This Row],[Hui Reply?]]</f>
        <v>738</v>
      </c>
      <c r="P2937" s="19">
        <f>INT(Table1[[#This Row],[post_time]])</f>
        <v>40425</v>
      </c>
      <c r="Q2937" s="3">
        <f>IF(Table1[[#This Row],[Hui Reply?]],VLOOKUP(Table1[[#This Row],[topic_id]],'All Topics Data'!$A$2:$E$1243,5,FALSE),0)</f>
        <v>0</v>
      </c>
      <c r="R2937" s="8">
        <f>Table1[[#This Row],[post_time]]+8/24</f>
        <v>40425.374293981484</v>
      </c>
      <c r="S2937" s="3">
        <f>IF(Table1[[#This Row],[post_position]]=1,0,SUMIFS($F$2:F2937,$H$2:H2937,Table1[[#This Row],[post_position]]-1,$C$2:C2937,Table1[[#This Row],[topic_id]]))</f>
        <v>40409.290393518517</v>
      </c>
    </row>
    <row r="2938" spans="1:19" x14ac:dyDescent="0.25">
      <c r="A2938" s="7">
        <v>2975</v>
      </c>
      <c r="B2938" s="7">
        <v>1</v>
      </c>
      <c r="C2938" s="7">
        <v>631</v>
      </c>
      <c r="D2938" s="7">
        <v>24</v>
      </c>
      <c r="F2938" s="8">
        <v>40425.053657407407</v>
      </c>
      <c r="G2938" s="7">
        <v>0</v>
      </c>
      <c r="H2938" s="7">
        <v>3</v>
      </c>
      <c r="I2938" s="7" t="b">
        <f t="shared" si="135"/>
        <v>1</v>
      </c>
      <c r="J2938" s="7" t="b">
        <f t="shared" si="136"/>
        <v>1</v>
      </c>
      <c r="K2938" s="7">
        <f t="shared" si="137"/>
        <v>1</v>
      </c>
      <c r="L2938" s="7">
        <f>WEEKDAY(Table1[[#This Row],[post_time]])</f>
        <v>7</v>
      </c>
      <c r="M2938" s="7">
        <f>VLOOKUP(Table1[[#This Row],[topic_id]],'All Topics Data'!$A$2:$I$1243,8,FALSE)</f>
        <v>40382.584027777775</v>
      </c>
      <c r="N2938" s="7">
        <f>Table1[[#This Row],[Hui Reply?]]*(Table1[[#This Row],[post_time]]-Table1[[#This Row],[timestamp of previous reply]])</f>
        <v>3.9571759261889383E-2</v>
      </c>
      <c r="O2938" s="3">
        <f>O2937+Table1[[#This Row],[Hui Reply?]]</f>
        <v>739</v>
      </c>
      <c r="P2938" s="19">
        <f>INT(Table1[[#This Row],[post_time]])</f>
        <v>40425</v>
      </c>
      <c r="Q2938" s="3" t="str">
        <f>IF(Table1[[#This Row],[Hui Reply?]],VLOOKUP(Table1[[#This Row],[topic_id]],'All Topics Data'!$A$2:$E$1243,5,FALSE),0)</f>
        <v>canadiang8r</v>
      </c>
      <c r="R2938" s="8">
        <f>Table1[[#This Row],[post_time]]+8/24</f>
        <v>40425.386990740742</v>
      </c>
      <c r="S2938" s="3">
        <f>IF(Table1[[#This Row],[post_position]]=1,0,SUMIFS($F$2:F2938,$H$2:H2938,Table1[[#This Row],[post_position]]-1,$C$2:C2938,Table1[[#This Row],[topic_id]]))</f>
        <v>40425.014085648145</v>
      </c>
    </row>
    <row r="2939" spans="1:19" x14ac:dyDescent="0.25">
      <c r="A2939" s="7">
        <v>2976</v>
      </c>
      <c r="B2939" s="7">
        <v>1</v>
      </c>
      <c r="C2939" s="7">
        <v>746</v>
      </c>
      <c r="D2939" s="7">
        <v>6691</v>
      </c>
      <c r="E2939" s="2"/>
      <c r="F2939" s="8">
        <v>40425.173020833332</v>
      </c>
      <c r="G2939" s="7">
        <v>0</v>
      </c>
      <c r="H2939" s="7">
        <v>1</v>
      </c>
      <c r="I2939" s="7" t="b">
        <f t="shared" si="135"/>
        <v>0</v>
      </c>
      <c r="J2939" s="7" t="b">
        <f t="shared" si="136"/>
        <v>0</v>
      </c>
      <c r="K2939" s="7">
        <f t="shared" si="137"/>
        <v>0</v>
      </c>
      <c r="L2939" s="7">
        <f>WEEKDAY(Table1[[#This Row],[post_time]])</f>
        <v>7</v>
      </c>
      <c r="M2939" s="7">
        <f>VLOOKUP(Table1[[#This Row],[topic_id]],'All Topics Data'!$A$2:$I$1243,8,FALSE)</f>
        <v>40425.17291666667</v>
      </c>
      <c r="N2939" s="7">
        <f>Table1[[#This Row],[Hui Reply?]]*(Table1[[#This Row],[post_time]]-Table1[[#This Row],[timestamp of previous reply]])</f>
        <v>0</v>
      </c>
      <c r="O2939" s="3">
        <f>O2938+Table1[[#This Row],[Hui Reply?]]</f>
        <v>739</v>
      </c>
      <c r="P2939" s="19">
        <f>INT(Table1[[#This Row],[post_time]])</f>
        <v>40425</v>
      </c>
      <c r="Q2939" s="3">
        <f>IF(Table1[[#This Row],[Hui Reply?]],VLOOKUP(Table1[[#This Row],[topic_id]],'All Topics Data'!$A$2:$E$1243,5,FALSE),0)</f>
        <v>0</v>
      </c>
      <c r="R2939" s="8">
        <f>Table1[[#This Row],[post_time]]+8/24</f>
        <v>40425.506354166668</v>
      </c>
      <c r="S2939" s="3">
        <f>IF(Table1[[#This Row],[post_position]]=1,0,SUMIFS($F$2:F2939,$H$2:H2939,Table1[[#This Row],[post_position]]-1,$C$2:C2939,Table1[[#This Row],[topic_id]]))</f>
        <v>0</v>
      </c>
    </row>
    <row r="2940" spans="1:19" x14ac:dyDescent="0.25">
      <c r="A2940" s="7">
        <v>2977</v>
      </c>
      <c r="B2940" s="7">
        <v>1</v>
      </c>
      <c r="C2940" s="7">
        <v>746</v>
      </c>
      <c r="D2940" s="7">
        <v>24</v>
      </c>
      <c r="E2940" s="2"/>
      <c r="F2940" s="8">
        <v>40425.380185185182</v>
      </c>
      <c r="G2940" s="7">
        <v>0</v>
      </c>
      <c r="H2940" s="7">
        <v>2</v>
      </c>
      <c r="I2940" s="7" t="b">
        <f t="shared" si="135"/>
        <v>1</v>
      </c>
      <c r="J2940" s="7" t="b">
        <f t="shared" si="136"/>
        <v>1</v>
      </c>
      <c r="K2940" s="7">
        <f t="shared" si="137"/>
        <v>1</v>
      </c>
      <c r="L2940" s="7">
        <f>WEEKDAY(Table1[[#This Row],[post_time]])</f>
        <v>7</v>
      </c>
      <c r="M2940" s="7">
        <f>VLOOKUP(Table1[[#This Row],[topic_id]],'All Topics Data'!$A$2:$I$1243,8,FALSE)</f>
        <v>40425.17291666667</v>
      </c>
      <c r="N2940" s="7">
        <f>Table1[[#This Row],[Hui Reply?]]*(Table1[[#This Row],[post_time]]-Table1[[#This Row],[timestamp of previous reply]])</f>
        <v>0.20716435185022419</v>
      </c>
      <c r="O2940" s="3">
        <f>O2939+Table1[[#This Row],[Hui Reply?]]</f>
        <v>740</v>
      </c>
      <c r="P2940" s="19">
        <f>INT(Table1[[#This Row],[post_time]])</f>
        <v>40425</v>
      </c>
      <c r="Q2940" s="3" t="str">
        <f>IF(Table1[[#This Row],[Hui Reply?]],VLOOKUP(Table1[[#This Row],[topic_id]],'All Topics Data'!$A$2:$E$1243,5,FALSE),0)</f>
        <v>caplister</v>
      </c>
      <c r="R2940" s="8">
        <f>Table1[[#This Row],[post_time]]+8/24</f>
        <v>40425.713518518518</v>
      </c>
      <c r="S2940" s="3">
        <f>IF(Table1[[#This Row],[post_position]]=1,0,SUMIFS($F$2:F2940,$H$2:H2940,Table1[[#This Row],[post_position]]-1,$C$2:C2940,Table1[[#This Row],[topic_id]]))</f>
        <v>40425.173020833332</v>
      </c>
    </row>
    <row r="2941" spans="1:19" x14ac:dyDescent="0.25">
      <c r="A2941" s="7">
        <v>2978</v>
      </c>
      <c r="B2941" s="7">
        <v>1</v>
      </c>
      <c r="C2941" s="7">
        <v>746</v>
      </c>
      <c r="D2941" s="7">
        <v>6691</v>
      </c>
      <c r="F2941" s="8">
        <v>40425.659571759257</v>
      </c>
      <c r="G2941" s="7">
        <v>0</v>
      </c>
      <c r="H2941" s="7">
        <v>3</v>
      </c>
      <c r="I2941" s="7" t="b">
        <f t="shared" si="135"/>
        <v>0</v>
      </c>
      <c r="J2941" s="7" t="b">
        <f t="shared" si="136"/>
        <v>1</v>
      </c>
      <c r="K2941" s="7">
        <f t="shared" si="137"/>
        <v>0</v>
      </c>
      <c r="L2941" s="7">
        <f>WEEKDAY(Table1[[#This Row],[post_time]])</f>
        <v>7</v>
      </c>
      <c r="M2941" s="7">
        <f>VLOOKUP(Table1[[#This Row],[topic_id]],'All Topics Data'!$A$2:$I$1243,8,FALSE)</f>
        <v>40425.17291666667</v>
      </c>
      <c r="N2941" s="7">
        <f>Table1[[#This Row],[Hui Reply?]]*(Table1[[#This Row],[post_time]]-Table1[[#This Row],[timestamp of previous reply]])</f>
        <v>0</v>
      </c>
      <c r="O2941" s="3">
        <f>O2940+Table1[[#This Row],[Hui Reply?]]</f>
        <v>740</v>
      </c>
      <c r="P2941" s="19">
        <f>INT(Table1[[#This Row],[post_time]])</f>
        <v>40425</v>
      </c>
      <c r="Q2941" s="3">
        <f>IF(Table1[[#This Row],[Hui Reply?]],VLOOKUP(Table1[[#This Row],[topic_id]],'All Topics Data'!$A$2:$E$1243,5,FALSE),0)</f>
        <v>0</v>
      </c>
      <c r="R2941" s="8">
        <f>Table1[[#This Row],[post_time]]+8/24</f>
        <v>40425.992905092593</v>
      </c>
      <c r="S2941" s="3">
        <f>IF(Table1[[#This Row],[post_position]]=1,0,SUMIFS($F$2:F2941,$H$2:H2941,Table1[[#This Row],[post_position]]-1,$C$2:C2941,Table1[[#This Row],[topic_id]]))</f>
        <v>40425.380185185182</v>
      </c>
    </row>
    <row r="2942" spans="1:19" x14ac:dyDescent="0.25">
      <c r="A2942" s="7">
        <v>2979</v>
      </c>
      <c r="B2942" s="7">
        <v>1</v>
      </c>
      <c r="C2942" s="7">
        <v>747</v>
      </c>
      <c r="D2942" s="7">
        <v>6542</v>
      </c>
      <c r="E2942" s="2"/>
      <c r="F2942" s="8">
        <v>40425.664895833332</v>
      </c>
      <c r="G2942" s="7">
        <v>0</v>
      </c>
      <c r="H2942" s="7">
        <v>1</v>
      </c>
      <c r="I2942" s="7" t="b">
        <f t="shared" si="135"/>
        <v>0</v>
      </c>
      <c r="J2942" s="7" t="b">
        <f t="shared" si="136"/>
        <v>0</v>
      </c>
      <c r="K2942" s="7">
        <f t="shared" si="137"/>
        <v>0</v>
      </c>
      <c r="L2942" s="7">
        <f>WEEKDAY(Table1[[#This Row],[post_time]])</f>
        <v>7</v>
      </c>
      <c r="M2942" s="7">
        <f>VLOOKUP(Table1[[#This Row],[topic_id]],'All Topics Data'!$A$2:$I$1243,8,FALSE)</f>
        <v>40425.664583333331</v>
      </c>
      <c r="N2942" s="7">
        <f>Table1[[#This Row],[Hui Reply?]]*(Table1[[#This Row],[post_time]]-Table1[[#This Row],[timestamp of previous reply]])</f>
        <v>0</v>
      </c>
      <c r="O2942" s="3">
        <f>O2941+Table1[[#This Row],[Hui Reply?]]</f>
        <v>740</v>
      </c>
      <c r="P2942" s="19">
        <f>INT(Table1[[#This Row],[post_time]])</f>
        <v>40425</v>
      </c>
      <c r="Q2942" s="3">
        <f>IF(Table1[[#This Row],[Hui Reply?]],VLOOKUP(Table1[[#This Row],[topic_id]],'All Topics Data'!$A$2:$E$1243,5,FALSE),0)</f>
        <v>0</v>
      </c>
      <c r="R2942" s="8">
        <f>Table1[[#This Row],[post_time]]+8/24</f>
        <v>40425.998229166667</v>
      </c>
      <c r="S2942" s="3">
        <f>IF(Table1[[#This Row],[post_position]]=1,0,SUMIFS($F$2:F2942,$H$2:H2942,Table1[[#This Row],[post_position]]-1,$C$2:C2942,Table1[[#This Row],[topic_id]]))</f>
        <v>0</v>
      </c>
    </row>
    <row r="2943" spans="1:19" x14ac:dyDescent="0.25">
      <c r="A2943" s="7">
        <v>2980</v>
      </c>
      <c r="B2943" s="7">
        <v>1</v>
      </c>
      <c r="C2943" s="7">
        <v>746</v>
      </c>
      <c r="D2943" s="7">
        <v>6691</v>
      </c>
      <c r="F2943" s="8">
        <v>40425.68240740741</v>
      </c>
      <c r="G2943" s="7">
        <v>0</v>
      </c>
      <c r="H2943" s="7">
        <v>4</v>
      </c>
      <c r="I2943" s="7" t="b">
        <f t="shared" si="135"/>
        <v>0</v>
      </c>
      <c r="J2943" s="7" t="b">
        <f t="shared" si="136"/>
        <v>1</v>
      </c>
      <c r="K2943" s="7">
        <f t="shared" si="137"/>
        <v>0</v>
      </c>
      <c r="L2943" s="7">
        <f>WEEKDAY(Table1[[#This Row],[post_time]])</f>
        <v>7</v>
      </c>
      <c r="M2943" s="7">
        <f>VLOOKUP(Table1[[#This Row],[topic_id]],'All Topics Data'!$A$2:$I$1243,8,FALSE)</f>
        <v>40425.17291666667</v>
      </c>
      <c r="N2943" s="7">
        <f>Table1[[#This Row],[Hui Reply?]]*(Table1[[#This Row],[post_time]]-Table1[[#This Row],[timestamp of previous reply]])</f>
        <v>0</v>
      </c>
      <c r="O2943" s="3">
        <f>O2942+Table1[[#This Row],[Hui Reply?]]</f>
        <v>740</v>
      </c>
      <c r="P2943" s="19">
        <f>INT(Table1[[#This Row],[post_time]])</f>
        <v>40425</v>
      </c>
      <c r="Q2943" s="3">
        <f>IF(Table1[[#This Row],[Hui Reply?]],VLOOKUP(Table1[[#This Row],[topic_id]],'All Topics Data'!$A$2:$E$1243,5,FALSE),0)</f>
        <v>0</v>
      </c>
      <c r="R2943" s="8">
        <f>Table1[[#This Row],[post_time]]+8/24</f>
        <v>40426.015740740746</v>
      </c>
      <c r="S2943" s="3">
        <f>IF(Table1[[#This Row],[post_position]]=1,0,SUMIFS($F$2:F2943,$H$2:H2943,Table1[[#This Row],[post_position]]-1,$C$2:C2943,Table1[[#This Row],[topic_id]]))</f>
        <v>40425.659571759257</v>
      </c>
    </row>
    <row r="2944" spans="1:19" x14ac:dyDescent="0.25">
      <c r="A2944" s="7">
        <v>2981</v>
      </c>
      <c r="B2944" s="7">
        <v>1</v>
      </c>
      <c r="C2944" s="7">
        <v>748</v>
      </c>
      <c r="D2944" s="7">
        <v>6693</v>
      </c>
      <c r="F2944" s="8">
        <v>40426.113159722219</v>
      </c>
      <c r="G2944" s="7">
        <v>0</v>
      </c>
      <c r="H2944" s="7">
        <v>1</v>
      </c>
      <c r="I2944" s="7" t="b">
        <f t="shared" si="135"/>
        <v>0</v>
      </c>
      <c r="J2944" s="7" t="b">
        <f t="shared" si="136"/>
        <v>0</v>
      </c>
      <c r="K2944" s="7">
        <f t="shared" si="137"/>
        <v>0</v>
      </c>
      <c r="L2944" s="7">
        <f>WEEKDAY(Table1[[#This Row],[post_time]])</f>
        <v>1</v>
      </c>
      <c r="M2944" s="7">
        <f>VLOOKUP(Table1[[#This Row],[topic_id]],'All Topics Data'!$A$2:$I$1243,8,FALSE)</f>
        <v>40426.112500000003</v>
      </c>
      <c r="N2944" s="7">
        <f>Table1[[#This Row],[Hui Reply?]]*(Table1[[#This Row],[post_time]]-Table1[[#This Row],[timestamp of previous reply]])</f>
        <v>0</v>
      </c>
      <c r="O2944" s="3">
        <f>O2943+Table1[[#This Row],[Hui Reply?]]</f>
        <v>740</v>
      </c>
      <c r="P2944" s="19">
        <f>INT(Table1[[#This Row],[post_time]])</f>
        <v>40426</v>
      </c>
      <c r="Q2944" s="3">
        <f>IF(Table1[[#This Row],[Hui Reply?]],VLOOKUP(Table1[[#This Row],[topic_id]],'All Topics Data'!$A$2:$E$1243,5,FALSE),0)</f>
        <v>0</v>
      </c>
      <c r="R2944" s="8">
        <f>Table1[[#This Row],[post_time]]+8/24</f>
        <v>40426.446493055555</v>
      </c>
      <c r="S2944" s="3">
        <f>IF(Table1[[#This Row],[post_position]]=1,0,SUMIFS($F$2:F2944,$H$2:H2944,Table1[[#This Row],[post_position]]-1,$C$2:C2944,Table1[[#This Row],[topic_id]]))</f>
        <v>0</v>
      </c>
    </row>
    <row r="2945" spans="1:19" x14ac:dyDescent="0.25">
      <c r="A2945" s="7">
        <v>2982</v>
      </c>
      <c r="B2945" s="7">
        <v>1</v>
      </c>
      <c r="C2945" s="7">
        <v>748</v>
      </c>
      <c r="D2945" s="7">
        <v>24</v>
      </c>
      <c r="E2945" s="2"/>
      <c r="F2945" s="8">
        <v>40426.185740740744</v>
      </c>
      <c r="G2945" s="7">
        <v>0</v>
      </c>
      <c r="H2945" s="7">
        <v>2</v>
      </c>
      <c r="I2945" s="7" t="b">
        <f t="shared" si="135"/>
        <v>1</v>
      </c>
      <c r="J2945" s="7" t="b">
        <f t="shared" si="136"/>
        <v>1</v>
      </c>
      <c r="K2945" s="7">
        <f t="shared" si="137"/>
        <v>1</v>
      </c>
      <c r="L2945" s="7">
        <f>WEEKDAY(Table1[[#This Row],[post_time]])</f>
        <v>1</v>
      </c>
      <c r="M2945" s="7">
        <f>VLOOKUP(Table1[[#This Row],[topic_id]],'All Topics Data'!$A$2:$I$1243,8,FALSE)</f>
        <v>40426.112500000003</v>
      </c>
      <c r="N2945" s="7">
        <f>Table1[[#This Row],[Hui Reply?]]*(Table1[[#This Row],[post_time]]-Table1[[#This Row],[timestamp of previous reply]])</f>
        <v>7.258101852494292E-2</v>
      </c>
      <c r="O2945" s="3">
        <f>O2944+Table1[[#This Row],[Hui Reply?]]</f>
        <v>741</v>
      </c>
      <c r="P2945" s="19">
        <f>INT(Table1[[#This Row],[post_time]])</f>
        <v>40426</v>
      </c>
      <c r="Q2945" s="3" t="str">
        <f>IF(Table1[[#This Row],[Hui Reply?]],VLOOKUP(Table1[[#This Row],[topic_id]],'All Topics Data'!$A$2:$E$1243,5,FALSE),0)</f>
        <v>wrbrown</v>
      </c>
      <c r="R2945" s="8">
        <f>Table1[[#This Row],[post_time]]+8/24</f>
        <v>40426.51907407408</v>
      </c>
      <c r="S2945" s="3">
        <f>IF(Table1[[#This Row],[post_position]]=1,0,SUMIFS($F$2:F2945,$H$2:H2945,Table1[[#This Row],[post_position]]-1,$C$2:C2945,Table1[[#This Row],[topic_id]]))</f>
        <v>40426.113159722219</v>
      </c>
    </row>
    <row r="2946" spans="1:19" x14ac:dyDescent="0.25">
      <c r="A2946" s="7">
        <v>2983</v>
      </c>
      <c r="B2946" s="7">
        <v>1</v>
      </c>
      <c r="C2946" s="7">
        <v>746</v>
      </c>
      <c r="D2946" s="7">
        <v>24</v>
      </c>
      <c r="E2946" s="2"/>
      <c r="F2946" s="8">
        <v>40426.19091435185</v>
      </c>
      <c r="G2946" s="7">
        <v>0</v>
      </c>
      <c r="H2946" s="7">
        <v>5</v>
      </c>
      <c r="I2946" s="7" t="b">
        <f t="shared" si="135"/>
        <v>1</v>
      </c>
      <c r="J2946" s="7" t="b">
        <f t="shared" si="136"/>
        <v>1</v>
      </c>
      <c r="K2946" s="7">
        <f t="shared" si="137"/>
        <v>1</v>
      </c>
      <c r="L2946" s="7">
        <f>WEEKDAY(Table1[[#This Row],[post_time]])</f>
        <v>1</v>
      </c>
      <c r="M2946" s="7">
        <f>VLOOKUP(Table1[[#This Row],[topic_id]],'All Topics Data'!$A$2:$I$1243,8,FALSE)</f>
        <v>40425.17291666667</v>
      </c>
      <c r="N2946" s="7">
        <f>Table1[[#This Row],[Hui Reply?]]*(Table1[[#This Row],[post_time]]-Table1[[#This Row],[timestamp of previous reply]])</f>
        <v>0.50850694443943212</v>
      </c>
      <c r="O2946" s="3">
        <f>O2945+Table1[[#This Row],[Hui Reply?]]</f>
        <v>742</v>
      </c>
      <c r="P2946" s="19">
        <f>INT(Table1[[#This Row],[post_time]])</f>
        <v>40426</v>
      </c>
      <c r="Q2946" s="3" t="str">
        <f>IF(Table1[[#This Row],[Hui Reply?]],VLOOKUP(Table1[[#This Row],[topic_id]],'All Topics Data'!$A$2:$E$1243,5,FALSE),0)</f>
        <v>caplister</v>
      </c>
      <c r="R2946" s="8">
        <f>Table1[[#This Row],[post_time]]+8/24</f>
        <v>40426.524247685185</v>
      </c>
      <c r="S2946" s="3">
        <f>IF(Table1[[#This Row],[post_position]]=1,0,SUMIFS($F$2:F2946,$H$2:H2946,Table1[[#This Row],[post_position]]-1,$C$2:C2946,Table1[[#This Row],[topic_id]]))</f>
        <v>40425.68240740741</v>
      </c>
    </row>
    <row r="2947" spans="1:19" x14ac:dyDescent="0.25">
      <c r="A2947" s="7">
        <v>2984</v>
      </c>
      <c r="B2947" s="7">
        <v>1</v>
      </c>
      <c r="C2947" s="7">
        <v>747</v>
      </c>
      <c r="D2947" s="7">
        <v>24</v>
      </c>
      <c r="E2947" s="2"/>
      <c r="F2947" s="8">
        <v>40426.221828703703</v>
      </c>
      <c r="G2947" s="7">
        <v>0</v>
      </c>
      <c r="H2947" s="7">
        <v>2</v>
      </c>
      <c r="I2947" s="7" t="b">
        <f t="shared" ref="I2947:I3010" si="138">(D2947=24)</f>
        <v>1</v>
      </c>
      <c r="J2947" s="7" t="b">
        <f t="shared" ref="J2947:J3010" si="139">H2947&gt;1</f>
        <v>1</v>
      </c>
      <c r="K2947" s="7">
        <f t="shared" ref="K2947:K3010" si="140">I2947*J2947</f>
        <v>1</v>
      </c>
      <c r="L2947" s="7">
        <f>WEEKDAY(Table1[[#This Row],[post_time]])</f>
        <v>1</v>
      </c>
      <c r="M2947" s="7">
        <f>VLOOKUP(Table1[[#This Row],[topic_id]],'All Topics Data'!$A$2:$I$1243,8,FALSE)</f>
        <v>40425.664583333331</v>
      </c>
      <c r="N2947" s="7">
        <f>Table1[[#This Row],[Hui Reply?]]*(Table1[[#This Row],[post_time]]-Table1[[#This Row],[timestamp of previous reply]])</f>
        <v>0.55693287037138361</v>
      </c>
      <c r="O2947" s="3">
        <f>O2946+Table1[[#This Row],[Hui Reply?]]</f>
        <v>743</v>
      </c>
      <c r="P2947" s="19">
        <f>INT(Table1[[#This Row],[post_time]])</f>
        <v>40426</v>
      </c>
      <c r="Q2947" s="3" t="str">
        <f>IF(Table1[[#This Row],[Hui Reply?]],VLOOKUP(Table1[[#This Row],[topic_id]],'All Topics Data'!$A$2:$E$1243,5,FALSE),0)</f>
        <v>srinidhi</v>
      </c>
      <c r="R2947" s="8">
        <f>Table1[[#This Row],[post_time]]+8/24</f>
        <v>40426.555162037039</v>
      </c>
      <c r="S2947" s="3">
        <f>IF(Table1[[#This Row],[post_position]]=1,0,SUMIFS($F$2:F2947,$H$2:H2947,Table1[[#This Row],[post_position]]-1,$C$2:C2947,Table1[[#This Row],[topic_id]]))</f>
        <v>40425.664895833332</v>
      </c>
    </row>
    <row r="2948" spans="1:19" x14ac:dyDescent="0.25">
      <c r="A2948" s="7">
        <v>2985</v>
      </c>
      <c r="B2948" s="7">
        <v>1</v>
      </c>
      <c r="C2948" s="7">
        <v>720</v>
      </c>
      <c r="D2948" s="7">
        <v>6389</v>
      </c>
      <c r="F2948" s="8">
        <v>40427.295925925922</v>
      </c>
      <c r="G2948" s="7">
        <v>0</v>
      </c>
      <c r="H2948" s="7">
        <v>5</v>
      </c>
      <c r="I2948" s="7" t="b">
        <f t="shared" si="138"/>
        <v>0</v>
      </c>
      <c r="J2948" s="7" t="b">
        <f t="shared" si="139"/>
        <v>1</v>
      </c>
      <c r="K2948" s="7">
        <f t="shared" si="140"/>
        <v>0</v>
      </c>
      <c r="L2948" s="7">
        <f>WEEKDAY(Table1[[#This Row],[post_time]])</f>
        <v>2</v>
      </c>
      <c r="M2948" s="7">
        <f>VLOOKUP(Table1[[#This Row],[topic_id]],'All Topics Data'!$A$2:$I$1243,8,FALSE)</f>
        <v>40416.424305555556</v>
      </c>
      <c r="N2948" s="7">
        <f>Table1[[#This Row],[Hui Reply?]]*(Table1[[#This Row],[post_time]]-Table1[[#This Row],[timestamp of previous reply]])</f>
        <v>0</v>
      </c>
      <c r="O2948" s="3">
        <f>O2947+Table1[[#This Row],[Hui Reply?]]</f>
        <v>743</v>
      </c>
      <c r="P2948" s="19">
        <f>INT(Table1[[#This Row],[post_time]])</f>
        <v>40427</v>
      </c>
      <c r="Q2948" s="3">
        <f>IF(Table1[[#This Row],[Hui Reply?]],VLOOKUP(Table1[[#This Row],[topic_id]],'All Topics Data'!$A$2:$E$1243,5,FALSE),0)</f>
        <v>0</v>
      </c>
      <c r="R2948" s="8">
        <f>Table1[[#This Row],[post_time]]+8/24</f>
        <v>40427.629259259258</v>
      </c>
      <c r="S2948" s="3">
        <f>IF(Table1[[#This Row],[post_position]]=1,0,SUMIFS($F$2:F2948,$H$2:H2948,Table1[[#This Row],[post_position]]-1,$C$2:C2948,Table1[[#This Row],[topic_id]]))</f>
        <v>40416.492280092592</v>
      </c>
    </row>
    <row r="2949" spans="1:19" x14ac:dyDescent="0.25">
      <c r="A2949" s="7">
        <v>2986</v>
      </c>
      <c r="B2949" s="7">
        <v>1</v>
      </c>
      <c r="C2949" s="7">
        <v>747</v>
      </c>
      <c r="D2949" s="7">
        <v>6612</v>
      </c>
      <c r="E2949" s="2"/>
      <c r="F2949" s="8">
        <v>40427.439780092594</v>
      </c>
      <c r="G2949" s="7">
        <v>0</v>
      </c>
      <c r="H2949" s="7">
        <v>3</v>
      </c>
      <c r="I2949" s="7" t="b">
        <f t="shared" si="138"/>
        <v>0</v>
      </c>
      <c r="J2949" s="7" t="b">
        <f t="shared" si="139"/>
        <v>1</v>
      </c>
      <c r="K2949" s="7">
        <f t="shared" si="140"/>
        <v>0</v>
      </c>
      <c r="L2949" s="7">
        <f>WEEKDAY(Table1[[#This Row],[post_time]])</f>
        <v>2</v>
      </c>
      <c r="M2949" s="7">
        <f>VLOOKUP(Table1[[#This Row],[topic_id]],'All Topics Data'!$A$2:$I$1243,8,FALSE)</f>
        <v>40425.664583333331</v>
      </c>
      <c r="N2949" s="7">
        <f>Table1[[#This Row],[Hui Reply?]]*(Table1[[#This Row],[post_time]]-Table1[[#This Row],[timestamp of previous reply]])</f>
        <v>0</v>
      </c>
      <c r="O2949" s="3">
        <f>O2948+Table1[[#This Row],[Hui Reply?]]</f>
        <v>743</v>
      </c>
      <c r="P2949" s="19">
        <f>INT(Table1[[#This Row],[post_time]])</f>
        <v>40427</v>
      </c>
      <c r="Q2949" s="3">
        <f>IF(Table1[[#This Row],[Hui Reply?]],VLOOKUP(Table1[[#This Row],[topic_id]],'All Topics Data'!$A$2:$E$1243,5,FALSE),0)</f>
        <v>0</v>
      </c>
      <c r="R2949" s="8">
        <f>Table1[[#This Row],[post_time]]+8/24</f>
        <v>40427.77311342593</v>
      </c>
      <c r="S2949" s="3">
        <f>IF(Table1[[#This Row],[post_position]]=1,0,SUMIFS($F$2:F2949,$H$2:H2949,Table1[[#This Row],[post_position]]-1,$C$2:C2949,Table1[[#This Row],[topic_id]]))</f>
        <v>40426.221828703703</v>
      </c>
    </row>
    <row r="2950" spans="1:19" x14ac:dyDescent="0.25">
      <c r="A2950" s="7">
        <v>2987</v>
      </c>
      <c r="B2950" s="7">
        <v>1</v>
      </c>
      <c r="C2950" s="7">
        <v>748</v>
      </c>
      <c r="D2950" s="7">
        <v>6693</v>
      </c>
      <c r="F2950" s="8">
        <v>40427.626018518517</v>
      </c>
      <c r="G2950" s="7">
        <v>0</v>
      </c>
      <c r="H2950" s="7">
        <v>3</v>
      </c>
      <c r="I2950" s="7" t="b">
        <f t="shared" si="138"/>
        <v>0</v>
      </c>
      <c r="J2950" s="7" t="b">
        <f t="shared" si="139"/>
        <v>1</v>
      </c>
      <c r="K2950" s="7">
        <f t="shared" si="140"/>
        <v>0</v>
      </c>
      <c r="L2950" s="7">
        <f>WEEKDAY(Table1[[#This Row],[post_time]])</f>
        <v>2</v>
      </c>
      <c r="M2950" s="7">
        <f>VLOOKUP(Table1[[#This Row],[topic_id]],'All Topics Data'!$A$2:$I$1243,8,FALSE)</f>
        <v>40426.112500000003</v>
      </c>
      <c r="N2950" s="7">
        <f>Table1[[#This Row],[Hui Reply?]]*(Table1[[#This Row],[post_time]]-Table1[[#This Row],[timestamp of previous reply]])</f>
        <v>0</v>
      </c>
      <c r="O2950" s="3">
        <f>O2949+Table1[[#This Row],[Hui Reply?]]</f>
        <v>743</v>
      </c>
      <c r="P2950" s="19">
        <f>INT(Table1[[#This Row],[post_time]])</f>
        <v>40427</v>
      </c>
      <c r="Q2950" s="3">
        <f>IF(Table1[[#This Row],[Hui Reply?]],VLOOKUP(Table1[[#This Row],[topic_id]],'All Topics Data'!$A$2:$E$1243,5,FALSE),0)</f>
        <v>0</v>
      </c>
      <c r="R2950" s="8">
        <f>Table1[[#This Row],[post_time]]+8/24</f>
        <v>40427.959351851852</v>
      </c>
      <c r="S2950" s="3">
        <f>IF(Table1[[#This Row],[post_position]]=1,0,SUMIFS($F$2:F2950,$H$2:H2950,Table1[[#This Row],[post_position]]-1,$C$2:C2950,Table1[[#This Row],[topic_id]]))</f>
        <v>40426.185740740744</v>
      </c>
    </row>
    <row r="2951" spans="1:19" x14ac:dyDescent="0.25">
      <c r="A2951" s="7">
        <v>2988</v>
      </c>
      <c r="B2951" s="7">
        <v>1</v>
      </c>
      <c r="C2951" s="7">
        <v>749</v>
      </c>
      <c r="D2951" s="7">
        <v>6604</v>
      </c>
      <c r="E2951" s="2"/>
      <c r="F2951" s="8">
        <v>40427.951284722221</v>
      </c>
      <c r="G2951" s="7">
        <v>0</v>
      </c>
      <c r="H2951" s="7">
        <v>1</v>
      </c>
      <c r="I2951" s="7" t="b">
        <f t="shared" si="138"/>
        <v>0</v>
      </c>
      <c r="J2951" s="7" t="b">
        <f t="shared" si="139"/>
        <v>0</v>
      </c>
      <c r="K2951" s="7">
        <f t="shared" si="140"/>
        <v>0</v>
      </c>
      <c r="L2951" s="7">
        <f>WEEKDAY(Table1[[#This Row],[post_time]])</f>
        <v>2</v>
      </c>
      <c r="M2951" s="7">
        <f>VLOOKUP(Table1[[#This Row],[topic_id]],'All Topics Data'!$A$2:$I$1243,8,FALSE)</f>
        <v>40427.950694444444</v>
      </c>
      <c r="N2951" s="7">
        <f>Table1[[#This Row],[Hui Reply?]]*(Table1[[#This Row],[post_time]]-Table1[[#This Row],[timestamp of previous reply]])</f>
        <v>0</v>
      </c>
      <c r="O2951" s="3">
        <f>O2950+Table1[[#This Row],[Hui Reply?]]</f>
        <v>743</v>
      </c>
      <c r="P2951" s="19">
        <f>INT(Table1[[#This Row],[post_time]])</f>
        <v>40427</v>
      </c>
      <c r="Q2951" s="3">
        <f>IF(Table1[[#This Row],[Hui Reply?]],VLOOKUP(Table1[[#This Row],[topic_id]],'All Topics Data'!$A$2:$E$1243,5,FALSE),0)</f>
        <v>0</v>
      </c>
      <c r="R2951" s="8">
        <f>Table1[[#This Row],[post_time]]+8/24</f>
        <v>40428.284618055557</v>
      </c>
      <c r="S2951" s="3">
        <f>IF(Table1[[#This Row],[post_position]]=1,0,SUMIFS($F$2:F2951,$H$2:H2951,Table1[[#This Row],[post_position]]-1,$C$2:C2951,Table1[[#This Row],[topic_id]]))</f>
        <v>0</v>
      </c>
    </row>
    <row r="2952" spans="1:19" x14ac:dyDescent="0.25">
      <c r="A2952" s="7">
        <v>2989</v>
      </c>
      <c r="B2952" s="7">
        <v>1</v>
      </c>
      <c r="C2952" s="7">
        <v>748</v>
      </c>
      <c r="D2952" s="7">
        <v>24</v>
      </c>
      <c r="E2952" s="2"/>
      <c r="F2952" s="8">
        <v>40427.992291666669</v>
      </c>
      <c r="G2952" s="7">
        <v>0</v>
      </c>
      <c r="H2952" s="7">
        <v>4</v>
      </c>
      <c r="I2952" s="7" t="b">
        <f t="shared" si="138"/>
        <v>1</v>
      </c>
      <c r="J2952" s="7" t="b">
        <f t="shared" si="139"/>
        <v>1</v>
      </c>
      <c r="K2952" s="7">
        <f t="shared" si="140"/>
        <v>1</v>
      </c>
      <c r="L2952" s="7">
        <f>WEEKDAY(Table1[[#This Row],[post_time]])</f>
        <v>2</v>
      </c>
      <c r="M2952" s="7">
        <f>VLOOKUP(Table1[[#This Row],[topic_id]],'All Topics Data'!$A$2:$I$1243,8,FALSE)</f>
        <v>40426.112500000003</v>
      </c>
      <c r="N2952" s="7">
        <f>Table1[[#This Row],[Hui Reply?]]*(Table1[[#This Row],[post_time]]-Table1[[#This Row],[timestamp of previous reply]])</f>
        <v>0.36627314815268619</v>
      </c>
      <c r="O2952" s="3">
        <f>O2951+Table1[[#This Row],[Hui Reply?]]</f>
        <v>744</v>
      </c>
      <c r="P2952" s="19">
        <f>INT(Table1[[#This Row],[post_time]])</f>
        <v>40427</v>
      </c>
      <c r="Q2952" s="3" t="str">
        <f>IF(Table1[[#This Row],[Hui Reply?]],VLOOKUP(Table1[[#This Row],[topic_id]],'All Topics Data'!$A$2:$E$1243,5,FALSE),0)</f>
        <v>wrbrown</v>
      </c>
      <c r="R2952" s="8">
        <f>Table1[[#This Row],[post_time]]+8/24</f>
        <v>40428.325625000005</v>
      </c>
      <c r="S2952" s="3">
        <f>IF(Table1[[#This Row],[post_position]]=1,0,SUMIFS($F$2:F2952,$H$2:H2952,Table1[[#This Row],[post_position]]-1,$C$2:C2952,Table1[[#This Row],[topic_id]]))</f>
        <v>40427.626018518517</v>
      </c>
    </row>
    <row r="2953" spans="1:19" x14ac:dyDescent="0.25">
      <c r="A2953" s="7">
        <v>2990</v>
      </c>
      <c r="B2953" s="7">
        <v>1</v>
      </c>
      <c r="C2953" s="7">
        <v>749</v>
      </c>
      <c r="D2953" s="7">
        <v>24</v>
      </c>
      <c r="F2953" s="8">
        <v>40428.002615740741</v>
      </c>
      <c r="G2953" s="7">
        <v>0</v>
      </c>
      <c r="H2953" s="7">
        <v>2</v>
      </c>
      <c r="I2953" s="7" t="b">
        <f t="shared" si="138"/>
        <v>1</v>
      </c>
      <c r="J2953" s="7" t="b">
        <f t="shared" si="139"/>
        <v>1</v>
      </c>
      <c r="K2953" s="7">
        <f t="shared" si="140"/>
        <v>1</v>
      </c>
      <c r="L2953" s="7">
        <f>WEEKDAY(Table1[[#This Row],[post_time]])</f>
        <v>3</v>
      </c>
      <c r="M2953" s="7">
        <f>VLOOKUP(Table1[[#This Row],[topic_id]],'All Topics Data'!$A$2:$I$1243,8,FALSE)</f>
        <v>40427.950694444444</v>
      </c>
      <c r="N2953" s="7">
        <f>Table1[[#This Row],[Hui Reply?]]*(Table1[[#This Row],[post_time]]-Table1[[#This Row],[timestamp of previous reply]])</f>
        <v>5.133101851970423E-2</v>
      </c>
      <c r="O2953" s="3">
        <f>O2952+Table1[[#This Row],[Hui Reply?]]</f>
        <v>745</v>
      </c>
      <c r="P2953" s="19">
        <f>INT(Table1[[#This Row],[post_time]])</f>
        <v>40428</v>
      </c>
      <c r="Q2953" s="3" t="str">
        <f>IF(Table1[[#This Row],[Hui Reply?]],VLOOKUP(Table1[[#This Row],[topic_id]],'All Topics Data'!$A$2:$E$1243,5,FALSE),0)</f>
        <v>AZExcel</v>
      </c>
      <c r="R2953" s="8">
        <f>Table1[[#This Row],[post_time]]+8/24</f>
        <v>40428.335949074077</v>
      </c>
      <c r="S2953" s="3">
        <f>IF(Table1[[#This Row],[post_position]]=1,0,SUMIFS($F$2:F2953,$H$2:H2953,Table1[[#This Row],[post_position]]-1,$C$2:C2953,Table1[[#This Row],[topic_id]]))</f>
        <v>40427.951284722221</v>
      </c>
    </row>
    <row r="2954" spans="1:19" x14ac:dyDescent="0.25">
      <c r="A2954" s="7">
        <v>2991</v>
      </c>
      <c r="B2954" s="7">
        <v>1</v>
      </c>
      <c r="C2954" s="7">
        <v>749</v>
      </c>
      <c r="D2954" s="7">
        <v>6604</v>
      </c>
      <c r="E2954" s="2"/>
      <c r="F2954" s="8">
        <v>40428.18209490741</v>
      </c>
      <c r="G2954" s="7">
        <v>0</v>
      </c>
      <c r="H2954" s="7">
        <v>3</v>
      </c>
      <c r="I2954" s="7" t="b">
        <f t="shared" si="138"/>
        <v>0</v>
      </c>
      <c r="J2954" s="7" t="b">
        <f t="shared" si="139"/>
        <v>1</v>
      </c>
      <c r="K2954" s="7">
        <f t="shared" si="140"/>
        <v>0</v>
      </c>
      <c r="L2954" s="7">
        <f>WEEKDAY(Table1[[#This Row],[post_time]])</f>
        <v>3</v>
      </c>
      <c r="M2954" s="7">
        <f>VLOOKUP(Table1[[#This Row],[topic_id]],'All Topics Data'!$A$2:$I$1243,8,FALSE)</f>
        <v>40427.950694444444</v>
      </c>
      <c r="N2954" s="7">
        <f>Table1[[#This Row],[Hui Reply?]]*(Table1[[#This Row],[post_time]]-Table1[[#This Row],[timestamp of previous reply]])</f>
        <v>0</v>
      </c>
      <c r="O2954" s="3">
        <f>O2953+Table1[[#This Row],[Hui Reply?]]</f>
        <v>745</v>
      </c>
      <c r="P2954" s="19">
        <f>INT(Table1[[#This Row],[post_time]])</f>
        <v>40428</v>
      </c>
      <c r="Q2954" s="3">
        <f>IF(Table1[[#This Row],[Hui Reply?]],VLOOKUP(Table1[[#This Row],[topic_id]],'All Topics Data'!$A$2:$E$1243,5,FALSE),0)</f>
        <v>0</v>
      </c>
      <c r="R2954" s="8">
        <f>Table1[[#This Row],[post_time]]+8/24</f>
        <v>40428.515428240746</v>
      </c>
      <c r="S2954" s="3">
        <f>IF(Table1[[#This Row],[post_position]]=1,0,SUMIFS($F$2:F2954,$H$2:H2954,Table1[[#This Row],[post_position]]-1,$C$2:C2954,Table1[[#This Row],[topic_id]]))</f>
        <v>40428.002615740741</v>
      </c>
    </row>
    <row r="2955" spans="1:19" x14ac:dyDescent="0.25">
      <c r="A2955" s="7">
        <v>2992</v>
      </c>
      <c r="B2955" s="7">
        <v>1</v>
      </c>
      <c r="C2955" s="7">
        <v>749</v>
      </c>
      <c r="D2955" s="7">
        <v>24</v>
      </c>
      <c r="E2955" s="2"/>
      <c r="F2955" s="8">
        <v>40428.261423611111</v>
      </c>
      <c r="G2955" s="7">
        <v>0</v>
      </c>
      <c r="H2955" s="7">
        <v>4</v>
      </c>
      <c r="I2955" s="7" t="b">
        <f t="shared" si="138"/>
        <v>1</v>
      </c>
      <c r="J2955" s="7" t="b">
        <f t="shared" si="139"/>
        <v>1</v>
      </c>
      <c r="K2955" s="7">
        <f t="shared" si="140"/>
        <v>1</v>
      </c>
      <c r="L2955" s="7">
        <f>WEEKDAY(Table1[[#This Row],[post_time]])</f>
        <v>3</v>
      </c>
      <c r="M2955" s="7">
        <f>VLOOKUP(Table1[[#This Row],[topic_id]],'All Topics Data'!$A$2:$I$1243,8,FALSE)</f>
        <v>40427.950694444444</v>
      </c>
      <c r="N2955" s="7">
        <f>Table1[[#This Row],[Hui Reply?]]*(Table1[[#This Row],[post_time]]-Table1[[#This Row],[timestamp of previous reply]])</f>
        <v>7.9328703701321501E-2</v>
      </c>
      <c r="O2955" s="3">
        <f>O2954+Table1[[#This Row],[Hui Reply?]]</f>
        <v>746</v>
      </c>
      <c r="P2955" s="19">
        <f>INT(Table1[[#This Row],[post_time]])</f>
        <v>40428</v>
      </c>
      <c r="Q2955" s="3" t="str">
        <f>IF(Table1[[#This Row],[Hui Reply?]],VLOOKUP(Table1[[#This Row],[topic_id]],'All Topics Data'!$A$2:$E$1243,5,FALSE),0)</f>
        <v>AZExcel</v>
      </c>
      <c r="R2955" s="8">
        <f>Table1[[#This Row],[post_time]]+8/24</f>
        <v>40428.594756944447</v>
      </c>
      <c r="S2955" s="3">
        <f>IF(Table1[[#This Row],[post_position]]=1,0,SUMIFS($F$2:F2955,$H$2:H2955,Table1[[#This Row],[post_position]]-1,$C$2:C2955,Table1[[#This Row],[topic_id]]))</f>
        <v>40428.18209490741</v>
      </c>
    </row>
    <row r="2956" spans="1:19" x14ac:dyDescent="0.25">
      <c r="A2956" s="7">
        <v>2993</v>
      </c>
      <c r="B2956" s="7">
        <v>1</v>
      </c>
      <c r="C2956" s="7">
        <v>747</v>
      </c>
      <c r="D2956" s="7">
        <v>6542</v>
      </c>
      <c r="F2956" s="8">
        <v>40428.425219907411</v>
      </c>
      <c r="G2956" s="7">
        <v>0</v>
      </c>
      <c r="H2956" s="7">
        <v>4</v>
      </c>
      <c r="I2956" s="7" t="b">
        <f t="shared" si="138"/>
        <v>0</v>
      </c>
      <c r="J2956" s="7" t="b">
        <f t="shared" si="139"/>
        <v>1</v>
      </c>
      <c r="K2956" s="7">
        <f t="shared" si="140"/>
        <v>0</v>
      </c>
      <c r="L2956" s="7">
        <f>WEEKDAY(Table1[[#This Row],[post_time]])</f>
        <v>3</v>
      </c>
      <c r="M2956" s="7">
        <f>VLOOKUP(Table1[[#This Row],[topic_id]],'All Topics Data'!$A$2:$I$1243,8,FALSE)</f>
        <v>40425.664583333331</v>
      </c>
      <c r="N2956" s="7">
        <f>Table1[[#This Row],[Hui Reply?]]*(Table1[[#This Row],[post_time]]-Table1[[#This Row],[timestamp of previous reply]])</f>
        <v>0</v>
      </c>
      <c r="O2956" s="3">
        <f>O2955+Table1[[#This Row],[Hui Reply?]]</f>
        <v>746</v>
      </c>
      <c r="P2956" s="19">
        <f>INT(Table1[[#This Row],[post_time]])</f>
        <v>40428</v>
      </c>
      <c r="Q2956" s="3">
        <f>IF(Table1[[#This Row],[Hui Reply?]],VLOOKUP(Table1[[#This Row],[topic_id]],'All Topics Data'!$A$2:$E$1243,5,FALSE),0)</f>
        <v>0</v>
      </c>
      <c r="R2956" s="8">
        <f>Table1[[#This Row],[post_time]]+8/24</f>
        <v>40428.758553240747</v>
      </c>
      <c r="S2956" s="3">
        <f>IF(Table1[[#This Row],[post_position]]=1,0,SUMIFS($F$2:F2956,$H$2:H2956,Table1[[#This Row],[post_position]]-1,$C$2:C2956,Table1[[#This Row],[topic_id]]))</f>
        <v>40427.439780092594</v>
      </c>
    </row>
    <row r="2957" spans="1:19" x14ac:dyDescent="0.25">
      <c r="A2957" s="7">
        <v>2994</v>
      </c>
      <c r="B2957" s="7">
        <v>1</v>
      </c>
      <c r="C2957" s="7">
        <v>749</v>
      </c>
      <c r="D2957" s="7">
        <v>6604</v>
      </c>
      <c r="F2957" s="8">
        <v>40428.571597222224</v>
      </c>
      <c r="G2957" s="7">
        <v>0</v>
      </c>
      <c r="H2957" s="7">
        <v>5</v>
      </c>
      <c r="I2957" s="7" t="b">
        <f t="shared" si="138"/>
        <v>0</v>
      </c>
      <c r="J2957" s="7" t="b">
        <f t="shared" si="139"/>
        <v>1</v>
      </c>
      <c r="K2957" s="7">
        <f t="shared" si="140"/>
        <v>0</v>
      </c>
      <c r="L2957" s="7">
        <f>WEEKDAY(Table1[[#This Row],[post_time]])</f>
        <v>3</v>
      </c>
      <c r="M2957" s="7">
        <f>VLOOKUP(Table1[[#This Row],[topic_id]],'All Topics Data'!$A$2:$I$1243,8,FALSE)</f>
        <v>40427.950694444444</v>
      </c>
      <c r="N2957" s="7">
        <f>Table1[[#This Row],[Hui Reply?]]*(Table1[[#This Row],[post_time]]-Table1[[#This Row],[timestamp of previous reply]])</f>
        <v>0</v>
      </c>
      <c r="O2957" s="3">
        <f>O2956+Table1[[#This Row],[Hui Reply?]]</f>
        <v>746</v>
      </c>
      <c r="P2957" s="19">
        <f>INT(Table1[[#This Row],[post_time]])</f>
        <v>40428</v>
      </c>
      <c r="Q2957" s="3">
        <f>IF(Table1[[#This Row],[Hui Reply?]],VLOOKUP(Table1[[#This Row],[topic_id]],'All Topics Data'!$A$2:$E$1243,5,FALSE),0)</f>
        <v>0</v>
      </c>
      <c r="R2957" s="8">
        <f>Table1[[#This Row],[post_time]]+8/24</f>
        <v>40428.90493055556</v>
      </c>
      <c r="S2957" s="3">
        <f>IF(Table1[[#This Row],[post_position]]=1,0,SUMIFS($F$2:F2957,$H$2:H2957,Table1[[#This Row],[post_position]]-1,$C$2:C2957,Table1[[#This Row],[topic_id]]))</f>
        <v>40428.261423611111</v>
      </c>
    </row>
    <row r="2958" spans="1:19" x14ac:dyDescent="0.25">
      <c r="A2958" s="7">
        <v>2995</v>
      </c>
      <c r="B2958" s="7">
        <v>5</v>
      </c>
      <c r="C2958" s="7">
        <v>703</v>
      </c>
      <c r="D2958" s="7">
        <v>6699</v>
      </c>
      <c r="E2958" s="2"/>
      <c r="F2958" s="8">
        <v>40428.590289351851</v>
      </c>
      <c r="G2958" s="7">
        <v>0</v>
      </c>
      <c r="H2958" s="7">
        <v>2</v>
      </c>
      <c r="I2958" s="7" t="b">
        <f t="shared" si="138"/>
        <v>0</v>
      </c>
      <c r="J2958" s="7" t="b">
        <f t="shared" si="139"/>
        <v>1</v>
      </c>
      <c r="K2958" s="7">
        <f t="shared" si="140"/>
        <v>0</v>
      </c>
      <c r="L2958" s="7">
        <f>WEEKDAY(Table1[[#This Row],[post_time]])</f>
        <v>3</v>
      </c>
      <c r="M2958" s="7">
        <f>VLOOKUP(Table1[[#This Row],[topic_id]],'All Topics Data'!$A$2:$I$1243,8,FALSE)</f>
        <v>40408.443055555559</v>
      </c>
      <c r="N2958" s="7">
        <f>Table1[[#This Row],[Hui Reply?]]*(Table1[[#This Row],[post_time]]-Table1[[#This Row],[timestamp of previous reply]])</f>
        <v>0</v>
      </c>
      <c r="O2958" s="3">
        <f>O2957+Table1[[#This Row],[Hui Reply?]]</f>
        <v>746</v>
      </c>
      <c r="P2958" s="19">
        <f>INT(Table1[[#This Row],[post_time]])</f>
        <v>40428</v>
      </c>
      <c r="Q2958" s="3">
        <f>IF(Table1[[#This Row],[Hui Reply?]],VLOOKUP(Table1[[#This Row],[topic_id]],'All Topics Data'!$A$2:$E$1243,5,FALSE),0)</f>
        <v>0</v>
      </c>
      <c r="R2958" s="8">
        <f>Table1[[#This Row],[post_time]]+8/24</f>
        <v>40428.923622685186</v>
      </c>
      <c r="S2958" s="3">
        <f>IF(Table1[[#This Row],[post_position]]=1,0,SUMIFS($F$2:F2958,$H$2:H2958,Table1[[#This Row],[post_position]]-1,$C$2:C2958,Table1[[#This Row],[topic_id]]))</f>
        <v>40408.443541666667</v>
      </c>
    </row>
    <row r="2959" spans="1:19" x14ac:dyDescent="0.25">
      <c r="A2959" s="7">
        <v>2996</v>
      </c>
      <c r="B2959" s="7">
        <v>5</v>
      </c>
      <c r="C2959" s="7">
        <v>703</v>
      </c>
      <c r="D2959" s="7">
        <v>1</v>
      </c>
      <c r="F2959" s="8">
        <v>40428.651620370372</v>
      </c>
      <c r="G2959" s="7">
        <v>0</v>
      </c>
      <c r="H2959" s="7">
        <v>3</v>
      </c>
      <c r="I2959" s="7" t="b">
        <f t="shared" si="138"/>
        <v>0</v>
      </c>
      <c r="J2959" s="7" t="b">
        <f t="shared" si="139"/>
        <v>1</v>
      </c>
      <c r="K2959" s="7">
        <f t="shared" si="140"/>
        <v>0</v>
      </c>
      <c r="L2959" s="7">
        <f>WEEKDAY(Table1[[#This Row],[post_time]])</f>
        <v>3</v>
      </c>
      <c r="M2959" s="7">
        <f>VLOOKUP(Table1[[#This Row],[topic_id]],'All Topics Data'!$A$2:$I$1243,8,FALSE)</f>
        <v>40408.443055555559</v>
      </c>
      <c r="N2959" s="7">
        <f>Table1[[#This Row],[Hui Reply?]]*(Table1[[#This Row],[post_time]]-Table1[[#This Row],[timestamp of previous reply]])</f>
        <v>0</v>
      </c>
      <c r="O2959" s="3">
        <f>O2958+Table1[[#This Row],[Hui Reply?]]</f>
        <v>746</v>
      </c>
      <c r="P2959" s="19">
        <f>INT(Table1[[#This Row],[post_time]])</f>
        <v>40428</v>
      </c>
      <c r="Q2959" s="3">
        <f>IF(Table1[[#This Row],[Hui Reply?]],VLOOKUP(Table1[[#This Row],[topic_id]],'All Topics Data'!$A$2:$E$1243,5,FALSE),0)</f>
        <v>0</v>
      </c>
      <c r="R2959" s="8">
        <f>Table1[[#This Row],[post_time]]+8/24</f>
        <v>40428.984953703708</v>
      </c>
      <c r="S2959" s="3">
        <f>IF(Table1[[#This Row],[post_position]]=1,0,SUMIFS($F$2:F2959,$H$2:H2959,Table1[[#This Row],[post_position]]-1,$C$2:C2959,Table1[[#This Row],[topic_id]]))</f>
        <v>40428.590289351851</v>
      </c>
    </row>
    <row r="2960" spans="1:19" x14ac:dyDescent="0.25">
      <c r="A2960" s="7">
        <v>2997</v>
      </c>
      <c r="B2960" s="7">
        <v>1</v>
      </c>
      <c r="C2960" s="7">
        <v>750</v>
      </c>
      <c r="D2960" s="7">
        <v>5114</v>
      </c>
      <c r="E2960" s="2"/>
      <c r="F2960" s="8">
        <v>40428.853460648148</v>
      </c>
      <c r="G2960" s="7">
        <v>0</v>
      </c>
      <c r="H2960" s="7">
        <v>1</v>
      </c>
      <c r="I2960" s="7" t="b">
        <f t="shared" si="138"/>
        <v>0</v>
      </c>
      <c r="J2960" s="7" t="b">
        <f t="shared" si="139"/>
        <v>0</v>
      </c>
      <c r="K2960" s="7">
        <f t="shared" si="140"/>
        <v>0</v>
      </c>
      <c r="L2960" s="7">
        <f>WEEKDAY(Table1[[#This Row],[post_time]])</f>
        <v>3</v>
      </c>
      <c r="M2960" s="7">
        <f>VLOOKUP(Table1[[#This Row],[topic_id]],'All Topics Data'!$A$2:$I$1243,8,FALSE)</f>
        <v>40428.852777777778</v>
      </c>
      <c r="N2960" s="7">
        <f>Table1[[#This Row],[Hui Reply?]]*(Table1[[#This Row],[post_time]]-Table1[[#This Row],[timestamp of previous reply]])</f>
        <v>0</v>
      </c>
      <c r="O2960" s="3">
        <f>O2959+Table1[[#This Row],[Hui Reply?]]</f>
        <v>746</v>
      </c>
      <c r="P2960" s="19">
        <f>INT(Table1[[#This Row],[post_time]])</f>
        <v>40428</v>
      </c>
      <c r="Q2960" s="3">
        <f>IF(Table1[[#This Row],[Hui Reply?]],VLOOKUP(Table1[[#This Row],[topic_id]],'All Topics Data'!$A$2:$E$1243,5,FALSE),0)</f>
        <v>0</v>
      </c>
      <c r="R2960" s="8">
        <f>Table1[[#This Row],[post_time]]+8/24</f>
        <v>40429.186793981484</v>
      </c>
      <c r="S2960" s="3">
        <f>IF(Table1[[#This Row],[post_position]]=1,0,SUMIFS($F$2:F2960,$H$2:H2960,Table1[[#This Row],[post_position]]-1,$C$2:C2960,Table1[[#This Row],[topic_id]]))</f>
        <v>0</v>
      </c>
    </row>
    <row r="2961" spans="1:19" x14ac:dyDescent="0.25">
      <c r="A2961" s="7">
        <v>2998</v>
      </c>
      <c r="B2961" s="7">
        <v>1</v>
      </c>
      <c r="C2961" s="7">
        <v>751</v>
      </c>
      <c r="D2961" s="7">
        <v>6628</v>
      </c>
      <c r="E2961" s="2"/>
      <c r="F2961" s="8">
        <v>40428.940011574072</v>
      </c>
      <c r="G2961" s="7">
        <v>0</v>
      </c>
      <c r="H2961" s="7">
        <v>1</v>
      </c>
      <c r="I2961" s="7" t="b">
        <f t="shared" si="138"/>
        <v>0</v>
      </c>
      <c r="J2961" s="7" t="b">
        <f t="shared" si="139"/>
        <v>0</v>
      </c>
      <c r="K2961" s="7">
        <f t="shared" si="140"/>
        <v>0</v>
      </c>
      <c r="L2961" s="7">
        <f>WEEKDAY(Table1[[#This Row],[post_time]])</f>
        <v>3</v>
      </c>
      <c r="M2961" s="7">
        <f>VLOOKUP(Table1[[#This Row],[topic_id]],'All Topics Data'!$A$2:$I$1243,8,FALSE)</f>
        <v>40428.939583333333</v>
      </c>
      <c r="N2961" s="7">
        <f>Table1[[#This Row],[Hui Reply?]]*(Table1[[#This Row],[post_time]]-Table1[[#This Row],[timestamp of previous reply]])</f>
        <v>0</v>
      </c>
      <c r="O2961" s="3">
        <f>O2960+Table1[[#This Row],[Hui Reply?]]</f>
        <v>746</v>
      </c>
      <c r="P2961" s="19">
        <f>INT(Table1[[#This Row],[post_time]])</f>
        <v>40428</v>
      </c>
      <c r="Q2961" s="3">
        <f>IF(Table1[[#This Row],[Hui Reply?]],VLOOKUP(Table1[[#This Row],[topic_id]],'All Topics Data'!$A$2:$E$1243,5,FALSE),0)</f>
        <v>0</v>
      </c>
      <c r="R2961" s="8">
        <f>Table1[[#This Row],[post_time]]+8/24</f>
        <v>40429.273344907408</v>
      </c>
      <c r="S2961" s="3">
        <f>IF(Table1[[#This Row],[post_position]]=1,0,SUMIFS($F$2:F2961,$H$2:H2961,Table1[[#This Row],[post_position]]-1,$C$2:C2961,Table1[[#This Row],[topic_id]]))</f>
        <v>0</v>
      </c>
    </row>
    <row r="2962" spans="1:19" x14ac:dyDescent="0.25">
      <c r="A2962" s="7">
        <v>2999</v>
      </c>
      <c r="B2962" s="7">
        <v>1</v>
      </c>
      <c r="C2962" s="7">
        <v>752</v>
      </c>
      <c r="D2962" s="7">
        <v>6700</v>
      </c>
      <c r="E2962" s="2"/>
      <c r="F2962" s="8">
        <v>40429.007615740738</v>
      </c>
      <c r="G2962" s="7">
        <v>0</v>
      </c>
      <c r="H2962" s="7">
        <v>1</v>
      </c>
      <c r="I2962" s="7" t="b">
        <f t="shared" si="138"/>
        <v>0</v>
      </c>
      <c r="J2962" s="7" t="b">
        <f t="shared" si="139"/>
        <v>0</v>
      </c>
      <c r="K2962" s="7">
        <f t="shared" si="140"/>
        <v>0</v>
      </c>
      <c r="L2962" s="7">
        <f>WEEKDAY(Table1[[#This Row],[post_time]])</f>
        <v>4</v>
      </c>
      <c r="M2962" s="7">
        <f>VLOOKUP(Table1[[#This Row],[topic_id]],'All Topics Data'!$A$2:$I$1243,8,FALSE)</f>
        <v>40429.006944444445</v>
      </c>
      <c r="N2962" s="7">
        <f>Table1[[#This Row],[Hui Reply?]]*(Table1[[#This Row],[post_time]]-Table1[[#This Row],[timestamp of previous reply]])</f>
        <v>0</v>
      </c>
      <c r="O2962" s="3">
        <f>O2961+Table1[[#This Row],[Hui Reply?]]</f>
        <v>746</v>
      </c>
      <c r="P2962" s="19">
        <f>INT(Table1[[#This Row],[post_time]])</f>
        <v>40429</v>
      </c>
      <c r="Q2962" s="3">
        <f>IF(Table1[[#This Row],[Hui Reply?]],VLOOKUP(Table1[[#This Row],[topic_id]],'All Topics Data'!$A$2:$E$1243,5,FALSE),0)</f>
        <v>0</v>
      </c>
      <c r="R2962" s="8">
        <f>Table1[[#This Row],[post_time]]+8/24</f>
        <v>40429.340949074074</v>
      </c>
      <c r="S2962" s="3">
        <f>IF(Table1[[#This Row],[post_position]]=1,0,SUMIFS($F$2:F2962,$H$2:H2962,Table1[[#This Row],[post_position]]-1,$C$2:C2962,Table1[[#This Row],[topic_id]]))</f>
        <v>0</v>
      </c>
    </row>
    <row r="2963" spans="1:19" x14ac:dyDescent="0.25">
      <c r="A2963" s="7">
        <v>3000</v>
      </c>
      <c r="B2963" s="7">
        <v>1</v>
      </c>
      <c r="C2963" s="7">
        <v>751</v>
      </c>
      <c r="D2963" s="7">
        <v>24</v>
      </c>
      <c r="E2963" s="2"/>
      <c r="F2963" s="8">
        <v>40429.036296296297</v>
      </c>
      <c r="G2963" s="7">
        <v>0</v>
      </c>
      <c r="H2963" s="7">
        <v>2</v>
      </c>
      <c r="I2963" s="7" t="b">
        <f t="shared" si="138"/>
        <v>1</v>
      </c>
      <c r="J2963" s="7" t="b">
        <f t="shared" si="139"/>
        <v>1</v>
      </c>
      <c r="K2963" s="7">
        <f t="shared" si="140"/>
        <v>1</v>
      </c>
      <c r="L2963" s="7">
        <f>WEEKDAY(Table1[[#This Row],[post_time]])</f>
        <v>4</v>
      </c>
      <c r="M2963" s="7">
        <f>VLOOKUP(Table1[[#This Row],[topic_id]],'All Topics Data'!$A$2:$I$1243,8,FALSE)</f>
        <v>40428.939583333333</v>
      </c>
      <c r="N2963" s="7">
        <f>Table1[[#This Row],[Hui Reply?]]*(Table1[[#This Row],[post_time]]-Table1[[#This Row],[timestamp of previous reply]])</f>
        <v>9.6284722225391306E-2</v>
      </c>
      <c r="O2963" s="3">
        <f>O2962+Table1[[#This Row],[Hui Reply?]]</f>
        <v>747</v>
      </c>
      <c r="P2963" s="19">
        <f>INT(Table1[[#This Row],[post_time]])</f>
        <v>40429</v>
      </c>
      <c r="Q2963" s="3" t="str">
        <f>IF(Table1[[#This Row],[Hui Reply?]],VLOOKUP(Table1[[#This Row],[topic_id]],'All Topics Data'!$A$2:$E$1243,5,FALSE),0)</f>
        <v>SALSINHO</v>
      </c>
      <c r="R2963" s="8">
        <f>Table1[[#This Row],[post_time]]+8/24</f>
        <v>40429.369629629633</v>
      </c>
      <c r="S2963" s="3">
        <f>IF(Table1[[#This Row],[post_position]]=1,0,SUMIFS($F$2:F2963,$H$2:H2963,Table1[[#This Row],[post_position]]-1,$C$2:C2963,Table1[[#This Row],[topic_id]]))</f>
        <v>40428.940011574072</v>
      </c>
    </row>
    <row r="2964" spans="1:19" x14ac:dyDescent="0.25">
      <c r="A2964" s="7">
        <v>3001</v>
      </c>
      <c r="B2964" s="7">
        <v>1</v>
      </c>
      <c r="C2964" s="7">
        <v>752</v>
      </c>
      <c r="D2964" s="7">
        <v>24</v>
      </c>
      <c r="E2964" s="2"/>
      <c r="F2964" s="8">
        <v>40429.041990740741</v>
      </c>
      <c r="G2964" s="7">
        <v>0</v>
      </c>
      <c r="H2964" s="7">
        <v>2</v>
      </c>
      <c r="I2964" s="7" t="b">
        <f t="shared" si="138"/>
        <v>1</v>
      </c>
      <c r="J2964" s="7" t="b">
        <f t="shared" si="139"/>
        <v>1</v>
      </c>
      <c r="K2964" s="7">
        <f t="shared" si="140"/>
        <v>1</v>
      </c>
      <c r="L2964" s="7">
        <f>WEEKDAY(Table1[[#This Row],[post_time]])</f>
        <v>4</v>
      </c>
      <c r="M2964" s="7">
        <f>VLOOKUP(Table1[[#This Row],[topic_id]],'All Topics Data'!$A$2:$I$1243,8,FALSE)</f>
        <v>40429.006944444445</v>
      </c>
      <c r="N2964" s="7">
        <f>Table1[[#This Row],[Hui Reply?]]*(Table1[[#This Row],[post_time]]-Table1[[#This Row],[timestamp of previous reply]])</f>
        <v>3.4375000002910383E-2</v>
      </c>
      <c r="O2964" s="3">
        <f>O2963+Table1[[#This Row],[Hui Reply?]]</f>
        <v>748</v>
      </c>
      <c r="P2964" s="19">
        <f>INT(Table1[[#This Row],[post_time]])</f>
        <v>40429</v>
      </c>
      <c r="Q2964" s="3" t="str">
        <f>IF(Table1[[#This Row],[Hui Reply?]],VLOOKUP(Table1[[#This Row],[topic_id]],'All Topics Data'!$A$2:$E$1243,5,FALSE),0)</f>
        <v>emailtoboblopez</v>
      </c>
      <c r="R2964" s="8">
        <f>Table1[[#This Row],[post_time]]+8/24</f>
        <v>40429.375324074077</v>
      </c>
      <c r="S2964" s="3">
        <f>IF(Table1[[#This Row],[post_position]]=1,0,SUMIFS($F$2:F2964,$H$2:H2964,Table1[[#This Row],[post_position]]-1,$C$2:C2964,Table1[[#This Row],[topic_id]]))</f>
        <v>40429.007615740738</v>
      </c>
    </row>
    <row r="2965" spans="1:19" x14ac:dyDescent="0.25">
      <c r="A2965" s="7">
        <v>3002</v>
      </c>
      <c r="B2965" s="7">
        <v>1</v>
      </c>
      <c r="C2965" s="7">
        <v>750</v>
      </c>
      <c r="D2965" s="7">
        <v>24</v>
      </c>
      <c r="F2965" s="8">
        <v>40429.049525462964</v>
      </c>
      <c r="G2965" s="7">
        <v>0</v>
      </c>
      <c r="H2965" s="7">
        <v>2</v>
      </c>
      <c r="I2965" s="7" t="b">
        <f t="shared" si="138"/>
        <v>1</v>
      </c>
      <c r="J2965" s="7" t="b">
        <f t="shared" si="139"/>
        <v>1</v>
      </c>
      <c r="K2965" s="7">
        <f t="shared" si="140"/>
        <v>1</v>
      </c>
      <c r="L2965" s="7">
        <f>WEEKDAY(Table1[[#This Row],[post_time]])</f>
        <v>4</v>
      </c>
      <c r="M2965" s="7">
        <f>VLOOKUP(Table1[[#This Row],[topic_id]],'All Topics Data'!$A$2:$I$1243,8,FALSE)</f>
        <v>40428.852777777778</v>
      </c>
      <c r="N2965" s="7">
        <f>Table1[[#This Row],[Hui Reply?]]*(Table1[[#This Row],[post_time]]-Table1[[#This Row],[timestamp of previous reply]])</f>
        <v>0.19606481481605442</v>
      </c>
      <c r="O2965" s="3">
        <f>O2964+Table1[[#This Row],[Hui Reply?]]</f>
        <v>749</v>
      </c>
      <c r="P2965" s="19">
        <f>INT(Table1[[#This Row],[post_time]])</f>
        <v>40429</v>
      </c>
      <c r="Q2965" s="3" t="str">
        <f>IF(Table1[[#This Row],[Hui Reply?]],VLOOKUP(Table1[[#This Row],[topic_id]],'All Topics Data'!$A$2:$E$1243,5,FALSE),0)</f>
        <v>Henrique Carvalho</v>
      </c>
      <c r="R2965" s="8">
        <f>Table1[[#This Row],[post_time]]+8/24</f>
        <v>40429.3828587963</v>
      </c>
      <c r="S2965" s="3">
        <f>IF(Table1[[#This Row],[post_position]]=1,0,SUMIFS($F$2:F2965,$H$2:H2965,Table1[[#This Row],[post_position]]-1,$C$2:C2965,Table1[[#This Row],[topic_id]]))</f>
        <v>40428.853460648148</v>
      </c>
    </row>
    <row r="2966" spans="1:19" x14ac:dyDescent="0.25">
      <c r="A2966" s="7">
        <v>3004</v>
      </c>
      <c r="B2966" s="7">
        <v>1</v>
      </c>
      <c r="C2966" s="7">
        <v>750</v>
      </c>
      <c r="D2966" s="7">
        <v>1</v>
      </c>
      <c r="F2966" s="8">
        <v>40429.334861111114</v>
      </c>
      <c r="G2966" s="7">
        <v>0</v>
      </c>
      <c r="H2966" s="7">
        <v>3</v>
      </c>
      <c r="I2966" s="7" t="b">
        <f t="shared" si="138"/>
        <v>0</v>
      </c>
      <c r="J2966" s="7" t="b">
        <f t="shared" si="139"/>
        <v>1</v>
      </c>
      <c r="K2966" s="7">
        <f t="shared" si="140"/>
        <v>0</v>
      </c>
      <c r="L2966" s="7">
        <f>WEEKDAY(Table1[[#This Row],[post_time]])</f>
        <v>4</v>
      </c>
      <c r="M2966" s="7">
        <f>VLOOKUP(Table1[[#This Row],[topic_id]],'All Topics Data'!$A$2:$I$1243,8,FALSE)</f>
        <v>40428.852777777778</v>
      </c>
      <c r="N2966" s="7">
        <f>Table1[[#This Row],[Hui Reply?]]*(Table1[[#This Row],[post_time]]-Table1[[#This Row],[timestamp of previous reply]])</f>
        <v>0</v>
      </c>
      <c r="O2966" s="3">
        <f>O2965+Table1[[#This Row],[Hui Reply?]]</f>
        <v>749</v>
      </c>
      <c r="P2966" s="19">
        <f>INT(Table1[[#This Row],[post_time]])</f>
        <v>40429</v>
      </c>
      <c r="Q2966" s="3">
        <f>IF(Table1[[#This Row],[Hui Reply?]],VLOOKUP(Table1[[#This Row],[topic_id]],'All Topics Data'!$A$2:$E$1243,5,FALSE),0)</f>
        <v>0</v>
      </c>
      <c r="R2966" s="8">
        <f>Table1[[#This Row],[post_time]]+8/24</f>
        <v>40429.66819444445</v>
      </c>
      <c r="S2966" s="3">
        <f>IF(Table1[[#This Row],[post_position]]=1,0,SUMIFS($F$2:F2966,$H$2:H2966,Table1[[#This Row],[post_position]]-1,$C$2:C2966,Table1[[#This Row],[topic_id]]))</f>
        <v>40429.049525462964</v>
      </c>
    </row>
    <row r="2967" spans="1:19" x14ac:dyDescent="0.25">
      <c r="A2967" s="7">
        <v>3005</v>
      </c>
      <c r="B2967" s="7">
        <v>1</v>
      </c>
      <c r="C2967" s="7">
        <v>751</v>
      </c>
      <c r="D2967" s="7">
        <v>1</v>
      </c>
      <c r="F2967" s="8">
        <v>40429.336365740739</v>
      </c>
      <c r="G2967" s="7">
        <v>0</v>
      </c>
      <c r="H2967" s="7">
        <v>3</v>
      </c>
      <c r="I2967" s="7" t="b">
        <f t="shared" si="138"/>
        <v>0</v>
      </c>
      <c r="J2967" s="7" t="b">
        <f t="shared" si="139"/>
        <v>1</v>
      </c>
      <c r="K2967" s="7">
        <f t="shared" si="140"/>
        <v>0</v>
      </c>
      <c r="L2967" s="7">
        <f>WEEKDAY(Table1[[#This Row],[post_time]])</f>
        <v>4</v>
      </c>
      <c r="M2967" s="7">
        <f>VLOOKUP(Table1[[#This Row],[topic_id]],'All Topics Data'!$A$2:$I$1243,8,FALSE)</f>
        <v>40428.939583333333</v>
      </c>
      <c r="N2967" s="7">
        <f>Table1[[#This Row],[Hui Reply?]]*(Table1[[#This Row],[post_time]]-Table1[[#This Row],[timestamp of previous reply]])</f>
        <v>0</v>
      </c>
      <c r="O2967" s="3">
        <f>O2966+Table1[[#This Row],[Hui Reply?]]</f>
        <v>749</v>
      </c>
      <c r="P2967" s="19">
        <f>INT(Table1[[#This Row],[post_time]])</f>
        <v>40429</v>
      </c>
      <c r="Q2967" s="3">
        <f>IF(Table1[[#This Row],[Hui Reply?]],VLOOKUP(Table1[[#This Row],[topic_id]],'All Topics Data'!$A$2:$E$1243,5,FALSE),0)</f>
        <v>0</v>
      </c>
      <c r="R2967" s="8">
        <f>Table1[[#This Row],[post_time]]+8/24</f>
        <v>40429.669699074075</v>
      </c>
      <c r="S2967" s="3">
        <f>IF(Table1[[#This Row],[post_position]]=1,0,SUMIFS($F$2:F2967,$H$2:H2967,Table1[[#This Row],[post_position]]-1,$C$2:C2967,Table1[[#This Row],[topic_id]]))</f>
        <v>40429.036296296297</v>
      </c>
    </row>
    <row r="2968" spans="1:19" x14ac:dyDescent="0.25">
      <c r="A2968" s="7">
        <v>3006</v>
      </c>
      <c r="B2968" s="7">
        <v>1</v>
      </c>
      <c r="C2968" s="7">
        <v>753</v>
      </c>
      <c r="D2968" s="7">
        <v>6645</v>
      </c>
      <c r="E2968" s="2"/>
      <c r="F2968" s="8">
        <v>40429.361608796295</v>
      </c>
      <c r="G2968" s="7">
        <v>0</v>
      </c>
      <c r="H2968" s="7">
        <v>1</v>
      </c>
      <c r="I2968" s="7" t="b">
        <f t="shared" si="138"/>
        <v>0</v>
      </c>
      <c r="J2968" s="7" t="b">
        <f t="shared" si="139"/>
        <v>0</v>
      </c>
      <c r="K2968" s="7">
        <f t="shared" si="140"/>
        <v>0</v>
      </c>
      <c r="L2968" s="7">
        <f>WEEKDAY(Table1[[#This Row],[post_time]])</f>
        <v>4</v>
      </c>
      <c r="M2968" s="7">
        <f>VLOOKUP(Table1[[#This Row],[topic_id]],'All Topics Data'!$A$2:$I$1243,8,FALSE)</f>
        <v>40429.361111111109</v>
      </c>
      <c r="N2968" s="7">
        <f>Table1[[#This Row],[Hui Reply?]]*(Table1[[#This Row],[post_time]]-Table1[[#This Row],[timestamp of previous reply]])</f>
        <v>0</v>
      </c>
      <c r="O2968" s="3">
        <f>O2967+Table1[[#This Row],[Hui Reply?]]</f>
        <v>749</v>
      </c>
      <c r="P2968" s="19">
        <f>INT(Table1[[#This Row],[post_time]])</f>
        <v>40429</v>
      </c>
      <c r="Q2968" s="3">
        <f>IF(Table1[[#This Row],[Hui Reply?]],VLOOKUP(Table1[[#This Row],[topic_id]],'All Topics Data'!$A$2:$E$1243,5,FALSE),0)</f>
        <v>0</v>
      </c>
      <c r="R2968" s="8">
        <f>Table1[[#This Row],[post_time]]+8/24</f>
        <v>40429.69494212963</v>
      </c>
      <c r="S2968" s="3">
        <f>IF(Table1[[#This Row],[post_position]]=1,0,SUMIFS($F$2:F2968,$H$2:H2968,Table1[[#This Row],[post_position]]-1,$C$2:C2968,Table1[[#This Row],[topic_id]]))</f>
        <v>0</v>
      </c>
    </row>
    <row r="2969" spans="1:19" x14ac:dyDescent="0.25">
      <c r="A2969" s="7">
        <v>3007</v>
      </c>
      <c r="B2969" s="7">
        <v>1</v>
      </c>
      <c r="C2969" s="7">
        <v>753</v>
      </c>
      <c r="D2969" s="7">
        <v>24</v>
      </c>
      <c r="E2969" s="2"/>
      <c r="F2969" s="8">
        <v>40429.386655092596</v>
      </c>
      <c r="G2969" s="7">
        <v>0</v>
      </c>
      <c r="H2969" s="7">
        <v>2</v>
      </c>
      <c r="I2969" s="7" t="b">
        <f t="shared" si="138"/>
        <v>1</v>
      </c>
      <c r="J2969" s="7" t="b">
        <f t="shared" si="139"/>
        <v>1</v>
      </c>
      <c r="K2969" s="7">
        <f t="shared" si="140"/>
        <v>1</v>
      </c>
      <c r="L2969" s="7">
        <f>WEEKDAY(Table1[[#This Row],[post_time]])</f>
        <v>4</v>
      </c>
      <c r="M2969" s="7">
        <f>VLOOKUP(Table1[[#This Row],[topic_id]],'All Topics Data'!$A$2:$I$1243,8,FALSE)</f>
        <v>40429.361111111109</v>
      </c>
      <c r="N2969" s="7">
        <f>Table1[[#This Row],[Hui Reply?]]*(Table1[[#This Row],[post_time]]-Table1[[#This Row],[timestamp of previous reply]])</f>
        <v>2.5046296301297843E-2</v>
      </c>
      <c r="O2969" s="3">
        <f>O2968+Table1[[#This Row],[Hui Reply?]]</f>
        <v>750</v>
      </c>
      <c r="P2969" s="19">
        <f>INT(Table1[[#This Row],[post_time]])</f>
        <v>40429</v>
      </c>
      <c r="Q2969" s="3" t="str">
        <f>IF(Table1[[#This Row],[Hui Reply?]],VLOOKUP(Table1[[#This Row],[topic_id]],'All Topics Data'!$A$2:$E$1243,5,FALSE),0)</f>
        <v>Ulrik Willemoes</v>
      </c>
      <c r="R2969" s="8">
        <f>Table1[[#This Row],[post_time]]+8/24</f>
        <v>40429.719988425932</v>
      </c>
      <c r="S2969" s="3">
        <f>IF(Table1[[#This Row],[post_position]]=1,0,SUMIFS($F$2:F2969,$H$2:H2969,Table1[[#This Row],[post_position]]-1,$C$2:C2969,Table1[[#This Row],[topic_id]]))</f>
        <v>40429.361608796295</v>
      </c>
    </row>
    <row r="2970" spans="1:19" x14ac:dyDescent="0.25">
      <c r="A2970" s="7">
        <v>3008</v>
      </c>
      <c r="B2970" s="7">
        <v>1</v>
      </c>
      <c r="C2970" s="7">
        <v>753</v>
      </c>
      <c r="D2970" s="7">
        <v>6645</v>
      </c>
      <c r="E2970" s="2"/>
      <c r="F2970" s="8">
        <v>40429.42386574074</v>
      </c>
      <c r="G2970" s="7">
        <v>0</v>
      </c>
      <c r="H2970" s="7">
        <v>3</v>
      </c>
      <c r="I2970" s="7" t="b">
        <f t="shared" si="138"/>
        <v>0</v>
      </c>
      <c r="J2970" s="7" t="b">
        <f t="shared" si="139"/>
        <v>1</v>
      </c>
      <c r="K2970" s="7">
        <f t="shared" si="140"/>
        <v>0</v>
      </c>
      <c r="L2970" s="7">
        <f>WEEKDAY(Table1[[#This Row],[post_time]])</f>
        <v>4</v>
      </c>
      <c r="M2970" s="7">
        <f>VLOOKUP(Table1[[#This Row],[topic_id]],'All Topics Data'!$A$2:$I$1243,8,FALSE)</f>
        <v>40429.361111111109</v>
      </c>
      <c r="N2970" s="7">
        <f>Table1[[#This Row],[Hui Reply?]]*(Table1[[#This Row],[post_time]]-Table1[[#This Row],[timestamp of previous reply]])</f>
        <v>0</v>
      </c>
      <c r="O2970" s="3">
        <f>O2969+Table1[[#This Row],[Hui Reply?]]</f>
        <v>750</v>
      </c>
      <c r="P2970" s="19">
        <f>INT(Table1[[#This Row],[post_time]])</f>
        <v>40429</v>
      </c>
      <c r="Q2970" s="3">
        <f>IF(Table1[[#This Row],[Hui Reply?]],VLOOKUP(Table1[[#This Row],[topic_id]],'All Topics Data'!$A$2:$E$1243,5,FALSE),0)</f>
        <v>0</v>
      </c>
      <c r="R2970" s="8">
        <f>Table1[[#This Row],[post_time]]+8/24</f>
        <v>40429.757199074076</v>
      </c>
      <c r="S2970" s="3">
        <f>IF(Table1[[#This Row],[post_position]]=1,0,SUMIFS($F$2:F2970,$H$2:H2970,Table1[[#This Row],[post_position]]-1,$C$2:C2970,Table1[[#This Row],[topic_id]]))</f>
        <v>40429.386655092596</v>
      </c>
    </row>
    <row r="2971" spans="1:19" x14ac:dyDescent="0.25">
      <c r="A2971" s="7">
        <v>3009</v>
      </c>
      <c r="B2971" s="7">
        <v>1</v>
      </c>
      <c r="C2971" s="7">
        <v>753</v>
      </c>
      <c r="D2971" s="7">
        <v>6645</v>
      </c>
      <c r="F2971" s="8">
        <v>40429.425983796296</v>
      </c>
      <c r="G2971" s="7">
        <v>0</v>
      </c>
      <c r="H2971" s="7">
        <v>4</v>
      </c>
      <c r="I2971" s="7" t="b">
        <f t="shared" si="138"/>
        <v>0</v>
      </c>
      <c r="J2971" s="7" t="b">
        <f t="shared" si="139"/>
        <v>1</v>
      </c>
      <c r="K2971" s="7">
        <f t="shared" si="140"/>
        <v>0</v>
      </c>
      <c r="L2971" s="7">
        <f>WEEKDAY(Table1[[#This Row],[post_time]])</f>
        <v>4</v>
      </c>
      <c r="M2971" s="7">
        <f>VLOOKUP(Table1[[#This Row],[topic_id]],'All Topics Data'!$A$2:$I$1243,8,FALSE)</f>
        <v>40429.361111111109</v>
      </c>
      <c r="N2971" s="7">
        <f>Table1[[#This Row],[Hui Reply?]]*(Table1[[#This Row],[post_time]]-Table1[[#This Row],[timestamp of previous reply]])</f>
        <v>0</v>
      </c>
      <c r="O2971" s="3">
        <f>O2970+Table1[[#This Row],[Hui Reply?]]</f>
        <v>750</v>
      </c>
      <c r="P2971" s="19">
        <f>INT(Table1[[#This Row],[post_time]])</f>
        <v>40429</v>
      </c>
      <c r="Q2971" s="3">
        <f>IF(Table1[[#This Row],[Hui Reply?]],VLOOKUP(Table1[[#This Row],[topic_id]],'All Topics Data'!$A$2:$E$1243,5,FALSE),0)</f>
        <v>0</v>
      </c>
      <c r="R2971" s="8">
        <f>Table1[[#This Row],[post_time]]+8/24</f>
        <v>40429.759317129632</v>
      </c>
      <c r="S2971" s="3">
        <f>IF(Table1[[#This Row],[post_position]]=1,0,SUMIFS($F$2:F2971,$H$2:H2971,Table1[[#This Row],[post_position]]-1,$C$2:C2971,Table1[[#This Row],[topic_id]]))</f>
        <v>40429.42386574074</v>
      </c>
    </row>
    <row r="2972" spans="1:19" x14ac:dyDescent="0.25">
      <c r="A2972" s="7">
        <v>3010</v>
      </c>
      <c r="B2972" s="7">
        <v>1</v>
      </c>
      <c r="C2972" s="7">
        <v>753</v>
      </c>
      <c r="D2972" s="7">
        <v>24</v>
      </c>
      <c r="E2972" s="2"/>
      <c r="F2972" s="8">
        <v>40429.504675925928</v>
      </c>
      <c r="G2972" s="7">
        <v>0</v>
      </c>
      <c r="H2972" s="7">
        <v>5</v>
      </c>
      <c r="I2972" s="7" t="b">
        <f t="shared" si="138"/>
        <v>1</v>
      </c>
      <c r="J2972" s="7" t="b">
        <f t="shared" si="139"/>
        <v>1</v>
      </c>
      <c r="K2972" s="7">
        <f t="shared" si="140"/>
        <v>1</v>
      </c>
      <c r="L2972" s="7">
        <f>WEEKDAY(Table1[[#This Row],[post_time]])</f>
        <v>4</v>
      </c>
      <c r="M2972" s="7">
        <f>VLOOKUP(Table1[[#This Row],[topic_id]],'All Topics Data'!$A$2:$I$1243,8,FALSE)</f>
        <v>40429.361111111109</v>
      </c>
      <c r="N2972" s="7">
        <f>Table1[[#This Row],[Hui Reply?]]*(Table1[[#This Row],[post_time]]-Table1[[#This Row],[timestamp of previous reply]])</f>
        <v>7.869212963123573E-2</v>
      </c>
      <c r="O2972" s="3">
        <f>O2971+Table1[[#This Row],[Hui Reply?]]</f>
        <v>751</v>
      </c>
      <c r="P2972" s="19">
        <f>INT(Table1[[#This Row],[post_time]])</f>
        <v>40429</v>
      </c>
      <c r="Q2972" s="3" t="str">
        <f>IF(Table1[[#This Row],[Hui Reply?]],VLOOKUP(Table1[[#This Row],[topic_id]],'All Topics Data'!$A$2:$E$1243,5,FALSE),0)</f>
        <v>Ulrik Willemoes</v>
      </c>
      <c r="R2972" s="8">
        <f>Table1[[#This Row],[post_time]]+8/24</f>
        <v>40429.838009259263</v>
      </c>
      <c r="S2972" s="3">
        <f>IF(Table1[[#This Row],[post_position]]=1,0,SUMIFS($F$2:F2972,$H$2:H2972,Table1[[#This Row],[post_position]]-1,$C$2:C2972,Table1[[#This Row],[topic_id]]))</f>
        <v>40429.425983796296</v>
      </c>
    </row>
    <row r="2973" spans="1:19" x14ac:dyDescent="0.25">
      <c r="A2973" s="7">
        <v>3011</v>
      </c>
      <c r="B2973" s="7">
        <v>1</v>
      </c>
      <c r="C2973" s="7">
        <v>753</v>
      </c>
      <c r="D2973" s="7">
        <v>6645</v>
      </c>
      <c r="F2973" s="8">
        <v>40429.522662037038</v>
      </c>
      <c r="G2973" s="7">
        <v>0</v>
      </c>
      <c r="H2973" s="7">
        <v>6</v>
      </c>
      <c r="I2973" s="7" t="b">
        <f t="shared" si="138"/>
        <v>0</v>
      </c>
      <c r="J2973" s="7" t="b">
        <f t="shared" si="139"/>
        <v>1</v>
      </c>
      <c r="K2973" s="7">
        <f t="shared" si="140"/>
        <v>0</v>
      </c>
      <c r="L2973" s="7">
        <f>WEEKDAY(Table1[[#This Row],[post_time]])</f>
        <v>4</v>
      </c>
      <c r="M2973" s="7">
        <f>VLOOKUP(Table1[[#This Row],[topic_id]],'All Topics Data'!$A$2:$I$1243,8,FALSE)</f>
        <v>40429.361111111109</v>
      </c>
      <c r="N2973" s="7">
        <f>Table1[[#This Row],[Hui Reply?]]*(Table1[[#This Row],[post_time]]-Table1[[#This Row],[timestamp of previous reply]])</f>
        <v>0</v>
      </c>
      <c r="O2973" s="3">
        <f>O2972+Table1[[#This Row],[Hui Reply?]]</f>
        <v>751</v>
      </c>
      <c r="P2973" s="19">
        <f>INT(Table1[[#This Row],[post_time]])</f>
        <v>40429</v>
      </c>
      <c r="Q2973" s="3">
        <f>IF(Table1[[#This Row],[Hui Reply?]],VLOOKUP(Table1[[#This Row],[topic_id]],'All Topics Data'!$A$2:$E$1243,5,FALSE),0)</f>
        <v>0</v>
      </c>
      <c r="R2973" s="8">
        <f>Table1[[#This Row],[post_time]]+8/24</f>
        <v>40429.855995370373</v>
      </c>
      <c r="S2973" s="3">
        <f>IF(Table1[[#This Row],[post_position]]=1,0,SUMIFS($F$2:F2973,$H$2:H2973,Table1[[#This Row],[post_position]]-1,$C$2:C2973,Table1[[#This Row],[topic_id]]))</f>
        <v>40429.504675925928</v>
      </c>
    </row>
    <row r="2974" spans="1:19" x14ac:dyDescent="0.25">
      <c r="A2974" s="7">
        <v>3012</v>
      </c>
      <c r="B2974" s="7">
        <v>1</v>
      </c>
      <c r="C2974" s="7">
        <v>631</v>
      </c>
      <c r="D2974" s="7">
        <v>6596</v>
      </c>
      <c r="F2974" s="8">
        <v>40429.57472222222</v>
      </c>
      <c r="G2974" s="7">
        <v>0</v>
      </c>
      <c r="H2974" s="7">
        <v>4</v>
      </c>
      <c r="I2974" s="7" t="b">
        <f t="shared" si="138"/>
        <v>0</v>
      </c>
      <c r="J2974" s="7" t="b">
        <f t="shared" si="139"/>
        <v>1</v>
      </c>
      <c r="K2974" s="7">
        <f t="shared" si="140"/>
        <v>0</v>
      </c>
      <c r="L2974" s="7">
        <f>WEEKDAY(Table1[[#This Row],[post_time]])</f>
        <v>4</v>
      </c>
      <c r="M2974" s="7">
        <f>VLOOKUP(Table1[[#This Row],[topic_id]],'All Topics Data'!$A$2:$I$1243,8,FALSE)</f>
        <v>40382.584027777775</v>
      </c>
      <c r="N2974" s="7">
        <f>Table1[[#This Row],[Hui Reply?]]*(Table1[[#This Row],[post_time]]-Table1[[#This Row],[timestamp of previous reply]])</f>
        <v>0</v>
      </c>
      <c r="O2974" s="3">
        <f>O2973+Table1[[#This Row],[Hui Reply?]]</f>
        <v>751</v>
      </c>
      <c r="P2974" s="19">
        <f>INT(Table1[[#This Row],[post_time]])</f>
        <v>40429</v>
      </c>
      <c r="Q2974" s="3">
        <f>IF(Table1[[#This Row],[Hui Reply?]],VLOOKUP(Table1[[#This Row],[topic_id]],'All Topics Data'!$A$2:$E$1243,5,FALSE),0)</f>
        <v>0</v>
      </c>
      <c r="R2974" s="8">
        <f>Table1[[#This Row],[post_time]]+8/24</f>
        <v>40429.908055555556</v>
      </c>
      <c r="S2974" s="3">
        <f>IF(Table1[[#This Row],[post_position]]=1,0,SUMIFS($F$2:F2974,$H$2:H2974,Table1[[#This Row],[post_position]]-1,$C$2:C2974,Table1[[#This Row],[topic_id]]))</f>
        <v>40425.053657407407</v>
      </c>
    </row>
    <row r="2975" spans="1:19" x14ac:dyDescent="0.25">
      <c r="A2975" s="7">
        <v>3013</v>
      </c>
      <c r="B2975" s="7">
        <v>1</v>
      </c>
      <c r="C2975" s="7">
        <v>754</v>
      </c>
      <c r="D2975" s="7">
        <v>6634</v>
      </c>
      <c r="E2975" s="2"/>
      <c r="F2975" s="8">
        <v>40429.795902777776</v>
      </c>
      <c r="G2975" s="7">
        <v>0</v>
      </c>
      <c r="H2975" s="7">
        <v>1</v>
      </c>
      <c r="I2975" s="7" t="b">
        <f t="shared" si="138"/>
        <v>0</v>
      </c>
      <c r="J2975" s="7" t="b">
        <f t="shared" si="139"/>
        <v>0</v>
      </c>
      <c r="K2975" s="7">
        <f t="shared" si="140"/>
        <v>0</v>
      </c>
      <c r="L2975" s="7">
        <f>WEEKDAY(Table1[[#This Row],[post_time]])</f>
        <v>4</v>
      </c>
      <c r="M2975" s="7">
        <f>VLOOKUP(Table1[[#This Row],[topic_id]],'All Topics Data'!$A$2:$I$1243,8,FALSE)</f>
        <v>40429.79583333333</v>
      </c>
      <c r="N2975" s="7">
        <f>Table1[[#This Row],[Hui Reply?]]*(Table1[[#This Row],[post_time]]-Table1[[#This Row],[timestamp of previous reply]])</f>
        <v>0</v>
      </c>
      <c r="O2975" s="3">
        <f>O2974+Table1[[#This Row],[Hui Reply?]]</f>
        <v>751</v>
      </c>
      <c r="P2975" s="19">
        <f>INT(Table1[[#This Row],[post_time]])</f>
        <v>40429</v>
      </c>
      <c r="Q2975" s="3">
        <f>IF(Table1[[#This Row],[Hui Reply?]],VLOOKUP(Table1[[#This Row],[topic_id]],'All Topics Data'!$A$2:$E$1243,5,FALSE),0)</f>
        <v>0</v>
      </c>
      <c r="R2975" s="8">
        <f>Table1[[#This Row],[post_time]]+8/24</f>
        <v>40430.129236111112</v>
      </c>
      <c r="S2975" s="3">
        <f>IF(Table1[[#This Row],[post_position]]=1,0,SUMIFS($F$2:F2975,$H$2:H2975,Table1[[#This Row],[post_position]]-1,$C$2:C2975,Table1[[#This Row],[topic_id]]))</f>
        <v>0</v>
      </c>
    </row>
    <row r="2976" spans="1:19" x14ac:dyDescent="0.25">
      <c r="A2976" s="7">
        <v>3014</v>
      </c>
      <c r="B2976" s="7">
        <v>1</v>
      </c>
      <c r="C2976" s="7">
        <v>754</v>
      </c>
      <c r="D2976" s="7">
        <v>24</v>
      </c>
      <c r="E2976" s="2"/>
      <c r="F2976" s="8">
        <v>40430.003738425927</v>
      </c>
      <c r="G2976" s="7">
        <v>0</v>
      </c>
      <c r="H2976" s="7">
        <v>2</v>
      </c>
      <c r="I2976" s="7" t="b">
        <f t="shared" si="138"/>
        <v>1</v>
      </c>
      <c r="J2976" s="7" t="b">
        <f t="shared" si="139"/>
        <v>1</v>
      </c>
      <c r="K2976" s="7">
        <f t="shared" si="140"/>
        <v>1</v>
      </c>
      <c r="L2976" s="7">
        <f>WEEKDAY(Table1[[#This Row],[post_time]])</f>
        <v>5</v>
      </c>
      <c r="M2976" s="7">
        <f>VLOOKUP(Table1[[#This Row],[topic_id]],'All Topics Data'!$A$2:$I$1243,8,FALSE)</f>
        <v>40429.79583333333</v>
      </c>
      <c r="N2976" s="7">
        <f>Table1[[#This Row],[Hui Reply?]]*(Table1[[#This Row],[post_time]]-Table1[[#This Row],[timestamp of previous reply]])</f>
        <v>0.20783564815064892</v>
      </c>
      <c r="O2976" s="3">
        <f>O2975+Table1[[#This Row],[Hui Reply?]]</f>
        <v>752</v>
      </c>
      <c r="P2976" s="19">
        <f>INT(Table1[[#This Row],[post_time]])</f>
        <v>40430</v>
      </c>
      <c r="Q2976" s="3" t="str">
        <f>IF(Table1[[#This Row],[Hui Reply?]],VLOOKUP(Table1[[#This Row],[topic_id]],'All Topics Data'!$A$2:$E$1243,5,FALSE),0)</f>
        <v>tpheath</v>
      </c>
      <c r="R2976" s="8">
        <f>Table1[[#This Row],[post_time]]+8/24</f>
        <v>40430.337071759262</v>
      </c>
      <c r="S2976" s="3">
        <f>IF(Table1[[#This Row],[post_position]]=1,0,SUMIFS($F$2:F2976,$H$2:H2976,Table1[[#This Row],[post_position]]-1,$C$2:C2976,Table1[[#This Row],[topic_id]]))</f>
        <v>40429.795902777776</v>
      </c>
    </row>
    <row r="2977" spans="1:19" x14ac:dyDescent="0.25">
      <c r="A2977" s="7">
        <v>3015</v>
      </c>
      <c r="B2977" s="7">
        <v>1</v>
      </c>
      <c r="C2977" s="7">
        <v>754</v>
      </c>
      <c r="D2977" s="7">
        <v>24</v>
      </c>
      <c r="E2977" s="2"/>
      <c r="F2977" s="8">
        <v>40430.011956018519</v>
      </c>
      <c r="G2977" s="7">
        <v>0</v>
      </c>
      <c r="H2977" s="7">
        <v>3</v>
      </c>
      <c r="I2977" s="7" t="b">
        <f t="shared" si="138"/>
        <v>1</v>
      </c>
      <c r="J2977" s="7" t="b">
        <f t="shared" si="139"/>
        <v>1</v>
      </c>
      <c r="K2977" s="7">
        <f t="shared" si="140"/>
        <v>1</v>
      </c>
      <c r="L2977" s="7">
        <f>WEEKDAY(Table1[[#This Row],[post_time]])</f>
        <v>5</v>
      </c>
      <c r="M2977" s="7">
        <f>VLOOKUP(Table1[[#This Row],[topic_id]],'All Topics Data'!$A$2:$I$1243,8,FALSE)</f>
        <v>40429.79583333333</v>
      </c>
      <c r="N2977" s="7">
        <f>Table1[[#This Row],[Hui Reply?]]*(Table1[[#This Row],[post_time]]-Table1[[#This Row],[timestamp of previous reply]])</f>
        <v>8.2175925927003846E-3</v>
      </c>
      <c r="O2977" s="3">
        <f>O2976+Table1[[#This Row],[Hui Reply?]]</f>
        <v>753</v>
      </c>
      <c r="P2977" s="19">
        <f>INT(Table1[[#This Row],[post_time]])</f>
        <v>40430</v>
      </c>
      <c r="Q2977" s="3" t="str">
        <f>IF(Table1[[#This Row],[Hui Reply?]],VLOOKUP(Table1[[#This Row],[topic_id]],'All Topics Data'!$A$2:$E$1243,5,FALSE),0)</f>
        <v>tpheath</v>
      </c>
      <c r="R2977" s="8">
        <f>Table1[[#This Row],[post_time]]+8/24</f>
        <v>40430.345289351855</v>
      </c>
      <c r="S2977" s="3">
        <f>IF(Table1[[#This Row],[post_position]]=1,0,SUMIFS($F$2:F2977,$H$2:H2977,Table1[[#This Row],[post_position]]-1,$C$2:C2977,Table1[[#This Row],[topic_id]]))</f>
        <v>40430.003738425927</v>
      </c>
    </row>
    <row r="2978" spans="1:19" x14ac:dyDescent="0.25">
      <c r="A2978" s="7">
        <v>3016</v>
      </c>
      <c r="B2978" s="7">
        <v>1</v>
      </c>
      <c r="C2978" s="7">
        <v>751</v>
      </c>
      <c r="D2978" s="7">
        <v>6628</v>
      </c>
      <c r="E2978" s="2"/>
      <c r="F2978" s="8">
        <v>40430.074745370373</v>
      </c>
      <c r="G2978" s="7">
        <v>0</v>
      </c>
      <c r="H2978" s="7">
        <v>4</v>
      </c>
      <c r="I2978" s="7" t="b">
        <f t="shared" si="138"/>
        <v>0</v>
      </c>
      <c r="J2978" s="7" t="b">
        <f t="shared" si="139"/>
        <v>1</v>
      </c>
      <c r="K2978" s="7">
        <f t="shared" si="140"/>
        <v>0</v>
      </c>
      <c r="L2978" s="7">
        <f>WEEKDAY(Table1[[#This Row],[post_time]])</f>
        <v>5</v>
      </c>
      <c r="M2978" s="7">
        <f>VLOOKUP(Table1[[#This Row],[topic_id]],'All Topics Data'!$A$2:$I$1243,8,FALSE)</f>
        <v>40428.939583333333</v>
      </c>
      <c r="N2978" s="7">
        <f>Table1[[#This Row],[Hui Reply?]]*(Table1[[#This Row],[post_time]]-Table1[[#This Row],[timestamp of previous reply]])</f>
        <v>0</v>
      </c>
      <c r="O2978" s="3">
        <f>O2977+Table1[[#This Row],[Hui Reply?]]</f>
        <v>753</v>
      </c>
      <c r="P2978" s="19">
        <f>INT(Table1[[#This Row],[post_time]])</f>
        <v>40430</v>
      </c>
      <c r="Q2978" s="3">
        <f>IF(Table1[[#This Row],[Hui Reply?]],VLOOKUP(Table1[[#This Row],[topic_id]],'All Topics Data'!$A$2:$E$1243,5,FALSE),0)</f>
        <v>0</v>
      </c>
      <c r="R2978" s="8">
        <f>Table1[[#This Row],[post_time]]+8/24</f>
        <v>40430.408078703709</v>
      </c>
      <c r="S2978" s="3">
        <f>IF(Table1[[#This Row],[post_position]]=1,0,SUMIFS($F$2:F2978,$H$2:H2978,Table1[[#This Row],[post_position]]-1,$C$2:C2978,Table1[[#This Row],[topic_id]]))</f>
        <v>40429.336365740739</v>
      </c>
    </row>
    <row r="2979" spans="1:19" x14ac:dyDescent="0.25">
      <c r="A2979" s="7">
        <v>3017</v>
      </c>
      <c r="B2979" s="7">
        <v>1</v>
      </c>
      <c r="C2979" s="7">
        <v>751</v>
      </c>
      <c r="D2979" s="7">
        <v>1</v>
      </c>
      <c r="E2979" s="2"/>
      <c r="F2979" s="8">
        <v>40430.105983796297</v>
      </c>
      <c r="G2979" s="7">
        <v>0</v>
      </c>
      <c r="H2979" s="7">
        <v>5</v>
      </c>
      <c r="I2979" s="7" t="b">
        <f t="shared" si="138"/>
        <v>0</v>
      </c>
      <c r="J2979" s="7" t="b">
        <f t="shared" si="139"/>
        <v>1</v>
      </c>
      <c r="K2979" s="7">
        <f t="shared" si="140"/>
        <v>0</v>
      </c>
      <c r="L2979" s="7">
        <f>WEEKDAY(Table1[[#This Row],[post_time]])</f>
        <v>5</v>
      </c>
      <c r="M2979" s="7">
        <f>VLOOKUP(Table1[[#This Row],[topic_id]],'All Topics Data'!$A$2:$I$1243,8,FALSE)</f>
        <v>40428.939583333333</v>
      </c>
      <c r="N2979" s="7">
        <f>Table1[[#This Row],[Hui Reply?]]*(Table1[[#This Row],[post_time]]-Table1[[#This Row],[timestamp of previous reply]])</f>
        <v>0</v>
      </c>
      <c r="O2979" s="3">
        <f>O2978+Table1[[#This Row],[Hui Reply?]]</f>
        <v>753</v>
      </c>
      <c r="P2979" s="19">
        <f>INT(Table1[[#This Row],[post_time]])</f>
        <v>40430</v>
      </c>
      <c r="Q2979" s="3">
        <f>IF(Table1[[#This Row],[Hui Reply?]],VLOOKUP(Table1[[#This Row],[topic_id]],'All Topics Data'!$A$2:$E$1243,5,FALSE),0)</f>
        <v>0</v>
      </c>
      <c r="R2979" s="8">
        <f>Table1[[#This Row],[post_time]]+8/24</f>
        <v>40430.439317129632</v>
      </c>
      <c r="S2979" s="3">
        <f>IF(Table1[[#This Row],[post_position]]=1,0,SUMIFS($F$2:F2979,$H$2:H2979,Table1[[#This Row],[post_position]]-1,$C$2:C2979,Table1[[#This Row],[topic_id]]))</f>
        <v>40430.074745370373</v>
      </c>
    </row>
    <row r="2980" spans="1:19" x14ac:dyDescent="0.25">
      <c r="A2980" s="7">
        <v>3018</v>
      </c>
      <c r="B2980" s="7">
        <v>1</v>
      </c>
      <c r="C2980" s="7">
        <v>755</v>
      </c>
      <c r="D2980" s="7">
        <v>6703</v>
      </c>
      <c r="F2980" s="8">
        <v>40430.318298611113</v>
      </c>
      <c r="G2980" s="7">
        <v>0</v>
      </c>
      <c r="H2980" s="7">
        <v>1</v>
      </c>
      <c r="I2980" s="7" t="b">
        <f t="shared" si="138"/>
        <v>0</v>
      </c>
      <c r="J2980" s="7" t="b">
        <f t="shared" si="139"/>
        <v>0</v>
      </c>
      <c r="K2980" s="7">
        <f t="shared" si="140"/>
        <v>0</v>
      </c>
      <c r="L2980" s="7">
        <f>WEEKDAY(Table1[[#This Row],[post_time]])</f>
        <v>5</v>
      </c>
      <c r="M2980" s="7">
        <f>VLOOKUP(Table1[[#This Row],[topic_id]],'All Topics Data'!$A$2:$I$1243,8,FALSE)</f>
        <v>40430.318055555559</v>
      </c>
      <c r="N2980" s="7">
        <f>Table1[[#This Row],[Hui Reply?]]*(Table1[[#This Row],[post_time]]-Table1[[#This Row],[timestamp of previous reply]])</f>
        <v>0</v>
      </c>
      <c r="O2980" s="3">
        <f>O2979+Table1[[#This Row],[Hui Reply?]]</f>
        <v>753</v>
      </c>
      <c r="P2980" s="19">
        <f>INT(Table1[[#This Row],[post_time]])</f>
        <v>40430</v>
      </c>
      <c r="Q2980" s="3">
        <f>IF(Table1[[#This Row],[Hui Reply?]],VLOOKUP(Table1[[#This Row],[topic_id]],'All Topics Data'!$A$2:$E$1243,5,FALSE),0)</f>
        <v>0</v>
      </c>
      <c r="R2980" s="8">
        <f>Table1[[#This Row],[post_time]]+8/24</f>
        <v>40430.651631944449</v>
      </c>
      <c r="S2980" s="3">
        <f>IF(Table1[[#This Row],[post_position]]=1,0,SUMIFS($F$2:F2980,$H$2:H2980,Table1[[#This Row],[post_position]]-1,$C$2:C2980,Table1[[#This Row],[topic_id]]))</f>
        <v>0</v>
      </c>
    </row>
    <row r="2981" spans="1:19" x14ac:dyDescent="0.25">
      <c r="A2981" s="7">
        <v>3019</v>
      </c>
      <c r="B2981" s="7">
        <v>1</v>
      </c>
      <c r="C2981" s="7">
        <v>755</v>
      </c>
      <c r="D2981" s="7">
        <v>24</v>
      </c>
      <c r="F2981" s="8">
        <v>40430.377326388887</v>
      </c>
      <c r="G2981" s="7">
        <v>0</v>
      </c>
      <c r="H2981" s="7">
        <v>2</v>
      </c>
      <c r="I2981" s="7" t="b">
        <f t="shared" si="138"/>
        <v>1</v>
      </c>
      <c r="J2981" s="7" t="b">
        <f t="shared" si="139"/>
        <v>1</v>
      </c>
      <c r="K2981" s="7">
        <f t="shared" si="140"/>
        <v>1</v>
      </c>
      <c r="L2981" s="7">
        <f>WEEKDAY(Table1[[#This Row],[post_time]])</f>
        <v>5</v>
      </c>
      <c r="M2981" s="7">
        <f>VLOOKUP(Table1[[#This Row],[topic_id]],'All Topics Data'!$A$2:$I$1243,8,FALSE)</f>
        <v>40430.318055555559</v>
      </c>
      <c r="N2981" s="7">
        <f>Table1[[#This Row],[Hui Reply?]]*(Table1[[#This Row],[post_time]]-Table1[[#This Row],[timestamp of previous reply]])</f>
        <v>5.9027777773735579E-2</v>
      </c>
      <c r="O2981" s="3">
        <f>O2980+Table1[[#This Row],[Hui Reply?]]</f>
        <v>754</v>
      </c>
      <c r="P2981" s="19">
        <f>INT(Table1[[#This Row],[post_time]])</f>
        <v>40430</v>
      </c>
      <c r="Q2981" s="3" t="str">
        <f>IF(Table1[[#This Row],[Hui Reply?]],VLOOKUP(Table1[[#This Row],[topic_id]],'All Topics Data'!$A$2:$E$1243,5,FALSE),0)</f>
        <v>vali.gnt</v>
      </c>
      <c r="R2981" s="8">
        <f>Table1[[#This Row],[post_time]]+8/24</f>
        <v>40430.710659722223</v>
      </c>
      <c r="S2981" s="3">
        <f>IF(Table1[[#This Row],[post_position]]=1,0,SUMIFS($F$2:F2981,$H$2:H2981,Table1[[#This Row],[post_position]]-1,$C$2:C2981,Table1[[#This Row],[topic_id]]))</f>
        <v>40430.318298611113</v>
      </c>
    </row>
    <row r="2982" spans="1:19" x14ac:dyDescent="0.25">
      <c r="A2982" s="7">
        <v>3020</v>
      </c>
      <c r="B2982" s="7">
        <v>1</v>
      </c>
      <c r="C2982" s="7">
        <v>755</v>
      </c>
      <c r="D2982" s="7">
        <v>6703</v>
      </c>
      <c r="E2982" s="2"/>
      <c r="F2982" s="8">
        <v>40430.439259259256</v>
      </c>
      <c r="G2982" s="7">
        <v>0</v>
      </c>
      <c r="H2982" s="7">
        <v>3</v>
      </c>
      <c r="I2982" s="7" t="b">
        <f t="shared" si="138"/>
        <v>0</v>
      </c>
      <c r="J2982" s="7" t="b">
        <f t="shared" si="139"/>
        <v>1</v>
      </c>
      <c r="K2982" s="7">
        <f t="shared" si="140"/>
        <v>0</v>
      </c>
      <c r="L2982" s="7">
        <f>WEEKDAY(Table1[[#This Row],[post_time]])</f>
        <v>5</v>
      </c>
      <c r="M2982" s="7">
        <f>VLOOKUP(Table1[[#This Row],[topic_id]],'All Topics Data'!$A$2:$I$1243,8,FALSE)</f>
        <v>40430.318055555559</v>
      </c>
      <c r="N2982" s="7">
        <f>Table1[[#This Row],[Hui Reply?]]*(Table1[[#This Row],[post_time]]-Table1[[#This Row],[timestamp of previous reply]])</f>
        <v>0</v>
      </c>
      <c r="O2982" s="3">
        <f>O2981+Table1[[#This Row],[Hui Reply?]]</f>
        <v>754</v>
      </c>
      <c r="P2982" s="19">
        <f>INT(Table1[[#This Row],[post_time]])</f>
        <v>40430</v>
      </c>
      <c r="Q2982" s="3">
        <f>IF(Table1[[#This Row],[Hui Reply?]],VLOOKUP(Table1[[#This Row],[topic_id]],'All Topics Data'!$A$2:$E$1243,5,FALSE),0)</f>
        <v>0</v>
      </c>
      <c r="R2982" s="8">
        <f>Table1[[#This Row],[post_time]]+8/24</f>
        <v>40430.772592592592</v>
      </c>
      <c r="S2982" s="3">
        <f>IF(Table1[[#This Row],[post_position]]=1,0,SUMIFS($F$2:F2982,$H$2:H2982,Table1[[#This Row],[post_position]]-1,$C$2:C2982,Table1[[#This Row],[topic_id]]))</f>
        <v>40430.377326388887</v>
      </c>
    </row>
    <row r="2983" spans="1:19" x14ac:dyDescent="0.25">
      <c r="A2983" s="7">
        <v>3021</v>
      </c>
      <c r="B2983" s="7">
        <v>1</v>
      </c>
      <c r="C2983" s="7">
        <v>756</v>
      </c>
      <c r="D2983" s="7">
        <v>5971</v>
      </c>
      <c r="E2983" s="2"/>
      <c r="F2983" s="8">
        <v>40430.539212962962</v>
      </c>
      <c r="G2983" s="7">
        <v>0</v>
      </c>
      <c r="H2983" s="7">
        <v>1</v>
      </c>
      <c r="I2983" s="7" t="b">
        <f t="shared" si="138"/>
        <v>0</v>
      </c>
      <c r="J2983" s="7" t="b">
        <f t="shared" si="139"/>
        <v>0</v>
      </c>
      <c r="K2983" s="7">
        <f t="shared" si="140"/>
        <v>0</v>
      </c>
      <c r="L2983" s="7">
        <f>WEEKDAY(Table1[[#This Row],[post_time]])</f>
        <v>5</v>
      </c>
      <c r="M2983" s="7">
        <f>VLOOKUP(Table1[[#This Row],[topic_id]],'All Topics Data'!$A$2:$I$1243,8,FALSE)</f>
        <v>40430.538888888892</v>
      </c>
      <c r="N2983" s="7">
        <f>Table1[[#This Row],[Hui Reply?]]*(Table1[[#This Row],[post_time]]-Table1[[#This Row],[timestamp of previous reply]])</f>
        <v>0</v>
      </c>
      <c r="O2983" s="3">
        <f>O2982+Table1[[#This Row],[Hui Reply?]]</f>
        <v>754</v>
      </c>
      <c r="P2983" s="19">
        <f>INT(Table1[[#This Row],[post_time]])</f>
        <v>40430</v>
      </c>
      <c r="Q2983" s="3">
        <f>IF(Table1[[#This Row],[Hui Reply?]],VLOOKUP(Table1[[#This Row],[topic_id]],'All Topics Data'!$A$2:$E$1243,5,FALSE),0)</f>
        <v>0</v>
      </c>
      <c r="R2983" s="8">
        <f>Table1[[#This Row],[post_time]]+8/24</f>
        <v>40430.872546296298</v>
      </c>
      <c r="S2983" s="3">
        <f>IF(Table1[[#This Row],[post_position]]=1,0,SUMIFS($F$2:F2983,$H$2:H2983,Table1[[#This Row],[post_position]]-1,$C$2:C2983,Table1[[#This Row],[topic_id]]))</f>
        <v>0</v>
      </c>
    </row>
    <row r="2984" spans="1:19" x14ac:dyDescent="0.25">
      <c r="A2984" s="7">
        <v>3022</v>
      </c>
      <c r="B2984" s="7">
        <v>1</v>
      </c>
      <c r="C2984" s="7">
        <v>757</v>
      </c>
      <c r="D2984" s="7">
        <v>6704</v>
      </c>
      <c r="E2984" s="2"/>
      <c r="F2984" s="8">
        <v>40430.554027777776</v>
      </c>
      <c r="G2984" s="7">
        <v>0</v>
      </c>
      <c r="H2984" s="7">
        <v>1</v>
      </c>
      <c r="I2984" s="7" t="b">
        <f t="shared" si="138"/>
        <v>0</v>
      </c>
      <c r="J2984" s="7" t="b">
        <f t="shared" si="139"/>
        <v>0</v>
      </c>
      <c r="K2984" s="7">
        <f t="shared" si="140"/>
        <v>0</v>
      </c>
      <c r="L2984" s="7">
        <f>WEEKDAY(Table1[[#This Row],[post_time]])</f>
        <v>5</v>
      </c>
      <c r="M2984" s="7">
        <f>VLOOKUP(Table1[[#This Row],[topic_id]],'All Topics Data'!$A$2:$I$1243,8,FALSE)</f>
        <v>40430.553472222222</v>
      </c>
      <c r="N2984" s="7">
        <f>Table1[[#This Row],[Hui Reply?]]*(Table1[[#This Row],[post_time]]-Table1[[#This Row],[timestamp of previous reply]])</f>
        <v>0</v>
      </c>
      <c r="O2984" s="3">
        <f>O2983+Table1[[#This Row],[Hui Reply?]]</f>
        <v>754</v>
      </c>
      <c r="P2984" s="19">
        <f>INT(Table1[[#This Row],[post_time]])</f>
        <v>40430</v>
      </c>
      <c r="Q2984" s="3">
        <f>IF(Table1[[#This Row],[Hui Reply?]],VLOOKUP(Table1[[#This Row],[topic_id]],'All Topics Data'!$A$2:$E$1243,5,FALSE),0)</f>
        <v>0</v>
      </c>
      <c r="R2984" s="8">
        <f>Table1[[#This Row],[post_time]]+8/24</f>
        <v>40430.887361111112</v>
      </c>
      <c r="S2984" s="3">
        <f>IF(Table1[[#This Row],[post_position]]=1,0,SUMIFS($F$2:F2984,$H$2:H2984,Table1[[#This Row],[post_position]]-1,$C$2:C2984,Table1[[#This Row],[topic_id]]))</f>
        <v>0</v>
      </c>
    </row>
    <row r="2985" spans="1:19" x14ac:dyDescent="0.25">
      <c r="A2985" s="7">
        <v>3023</v>
      </c>
      <c r="B2985" s="7">
        <v>1</v>
      </c>
      <c r="C2985" s="7">
        <v>757</v>
      </c>
      <c r="D2985" s="7">
        <v>24</v>
      </c>
      <c r="E2985" s="2"/>
      <c r="F2985" s="8">
        <v>40430.571388888886</v>
      </c>
      <c r="G2985" s="7">
        <v>0</v>
      </c>
      <c r="H2985" s="7">
        <v>2</v>
      </c>
      <c r="I2985" s="7" t="b">
        <f t="shared" si="138"/>
        <v>1</v>
      </c>
      <c r="J2985" s="7" t="b">
        <f t="shared" si="139"/>
        <v>1</v>
      </c>
      <c r="K2985" s="7">
        <f t="shared" si="140"/>
        <v>1</v>
      </c>
      <c r="L2985" s="7">
        <f>WEEKDAY(Table1[[#This Row],[post_time]])</f>
        <v>5</v>
      </c>
      <c r="M2985" s="7">
        <f>VLOOKUP(Table1[[#This Row],[topic_id]],'All Topics Data'!$A$2:$I$1243,8,FALSE)</f>
        <v>40430.553472222222</v>
      </c>
      <c r="N2985" s="7">
        <f>Table1[[#This Row],[Hui Reply?]]*(Table1[[#This Row],[post_time]]-Table1[[#This Row],[timestamp of previous reply]])</f>
        <v>1.7361111109494232E-2</v>
      </c>
      <c r="O2985" s="3">
        <f>O2984+Table1[[#This Row],[Hui Reply?]]</f>
        <v>755</v>
      </c>
      <c r="P2985" s="19">
        <f>INT(Table1[[#This Row],[post_time]])</f>
        <v>40430</v>
      </c>
      <c r="Q2985" s="3" t="str">
        <f>IF(Table1[[#This Row],[Hui Reply?]],VLOOKUP(Table1[[#This Row],[topic_id]],'All Topics Data'!$A$2:$E$1243,5,FALSE),0)</f>
        <v>vishwapv</v>
      </c>
      <c r="R2985" s="8">
        <f>Table1[[#This Row],[post_time]]+8/24</f>
        <v>40430.904722222222</v>
      </c>
      <c r="S2985" s="3">
        <f>IF(Table1[[#This Row],[post_position]]=1,0,SUMIFS($F$2:F2985,$H$2:H2985,Table1[[#This Row],[post_position]]-1,$C$2:C2985,Table1[[#This Row],[topic_id]]))</f>
        <v>40430.554027777776</v>
      </c>
    </row>
    <row r="2986" spans="1:19" x14ac:dyDescent="0.25">
      <c r="A2986" s="7">
        <v>3024</v>
      </c>
      <c r="B2986" s="7">
        <v>1</v>
      </c>
      <c r="C2986" s="7">
        <v>756</v>
      </c>
      <c r="D2986" s="7">
        <v>24</v>
      </c>
      <c r="E2986" s="2"/>
      <c r="F2986" s="8">
        <v>40430.579467592594</v>
      </c>
      <c r="G2986" s="7">
        <v>0</v>
      </c>
      <c r="H2986" s="7">
        <v>2</v>
      </c>
      <c r="I2986" s="7" t="b">
        <f t="shared" si="138"/>
        <v>1</v>
      </c>
      <c r="J2986" s="7" t="b">
        <f t="shared" si="139"/>
        <v>1</v>
      </c>
      <c r="K2986" s="7">
        <f t="shared" si="140"/>
        <v>1</v>
      </c>
      <c r="L2986" s="7">
        <f>WEEKDAY(Table1[[#This Row],[post_time]])</f>
        <v>5</v>
      </c>
      <c r="M2986" s="7">
        <f>VLOOKUP(Table1[[#This Row],[topic_id]],'All Topics Data'!$A$2:$I$1243,8,FALSE)</f>
        <v>40430.538888888892</v>
      </c>
      <c r="N2986" s="7">
        <f>Table1[[#This Row],[Hui Reply?]]*(Table1[[#This Row],[post_time]]-Table1[[#This Row],[timestamp of previous reply]])</f>
        <v>4.0254629631817807E-2</v>
      </c>
      <c r="O2986" s="3">
        <f>O2985+Table1[[#This Row],[Hui Reply?]]</f>
        <v>756</v>
      </c>
      <c r="P2986" s="19">
        <f>INT(Table1[[#This Row],[post_time]])</f>
        <v>40430</v>
      </c>
      <c r="Q2986" s="3" t="str">
        <f>IF(Table1[[#This Row],[Hui Reply?]],VLOOKUP(Table1[[#This Row],[topic_id]],'All Topics Data'!$A$2:$E$1243,5,FALSE),0)</f>
        <v>jackmanjls</v>
      </c>
      <c r="R2986" s="8">
        <f>Table1[[#This Row],[post_time]]+8/24</f>
        <v>40430.912800925929</v>
      </c>
      <c r="S2986" s="3">
        <f>IF(Table1[[#This Row],[post_position]]=1,0,SUMIFS($F$2:F2986,$H$2:H2986,Table1[[#This Row],[post_position]]-1,$C$2:C2986,Table1[[#This Row],[topic_id]]))</f>
        <v>40430.539212962962</v>
      </c>
    </row>
    <row r="2987" spans="1:19" x14ac:dyDescent="0.25">
      <c r="A2987" s="7">
        <v>3025</v>
      </c>
      <c r="B2987" s="7">
        <v>1</v>
      </c>
      <c r="C2987" s="7">
        <v>751</v>
      </c>
      <c r="D2987" s="7">
        <v>6628</v>
      </c>
      <c r="F2987" s="8">
        <v>40430.988645833335</v>
      </c>
      <c r="G2987" s="7">
        <v>0</v>
      </c>
      <c r="H2987" s="7">
        <v>6</v>
      </c>
      <c r="I2987" s="7" t="b">
        <f t="shared" si="138"/>
        <v>0</v>
      </c>
      <c r="J2987" s="7" t="b">
        <f t="shared" si="139"/>
        <v>1</v>
      </c>
      <c r="K2987" s="7">
        <f t="shared" si="140"/>
        <v>0</v>
      </c>
      <c r="L2987" s="7">
        <f>WEEKDAY(Table1[[#This Row],[post_time]])</f>
        <v>5</v>
      </c>
      <c r="M2987" s="7">
        <f>VLOOKUP(Table1[[#This Row],[topic_id]],'All Topics Data'!$A$2:$I$1243,8,FALSE)</f>
        <v>40428.939583333333</v>
      </c>
      <c r="N2987" s="7">
        <f>Table1[[#This Row],[Hui Reply?]]*(Table1[[#This Row],[post_time]]-Table1[[#This Row],[timestamp of previous reply]])</f>
        <v>0</v>
      </c>
      <c r="O2987" s="3">
        <f>O2986+Table1[[#This Row],[Hui Reply?]]</f>
        <v>756</v>
      </c>
      <c r="P2987" s="19">
        <f>INT(Table1[[#This Row],[post_time]])</f>
        <v>40430</v>
      </c>
      <c r="Q2987" s="3">
        <f>IF(Table1[[#This Row],[Hui Reply?]],VLOOKUP(Table1[[#This Row],[topic_id]],'All Topics Data'!$A$2:$E$1243,5,FALSE),0)</f>
        <v>0</v>
      </c>
      <c r="R2987" s="8">
        <f>Table1[[#This Row],[post_time]]+8/24</f>
        <v>40431.321979166671</v>
      </c>
      <c r="S2987" s="3">
        <f>IF(Table1[[#This Row],[post_position]]=1,0,SUMIFS($F$2:F2987,$H$2:H2987,Table1[[#This Row],[post_position]]-1,$C$2:C2987,Table1[[#This Row],[topic_id]]))</f>
        <v>40430.105983796297</v>
      </c>
    </row>
    <row r="2988" spans="1:19" x14ac:dyDescent="0.25">
      <c r="A2988" s="7">
        <v>3026</v>
      </c>
      <c r="B2988" s="7">
        <v>1</v>
      </c>
      <c r="C2988" s="7">
        <v>758</v>
      </c>
      <c r="D2988" s="7">
        <v>6705</v>
      </c>
      <c r="E2988" s="2"/>
      <c r="F2988" s="8">
        <v>40431.09171296296</v>
      </c>
      <c r="G2988" s="7">
        <v>0</v>
      </c>
      <c r="H2988" s="7">
        <v>1</v>
      </c>
      <c r="I2988" s="7" t="b">
        <f t="shared" si="138"/>
        <v>0</v>
      </c>
      <c r="J2988" s="7" t="b">
        <f t="shared" si="139"/>
        <v>0</v>
      </c>
      <c r="K2988" s="7">
        <f t="shared" si="140"/>
        <v>0</v>
      </c>
      <c r="L2988" s="7">
        <f>WEEKDAY(Table1[[#This Row],[post_time]])</f>
        <v>6</v>
      </c>
      <c r="M2988" s="7">
        <f>VLOOKUP(Table1[[#This Row],[topic_id]],'All Topics Data'!$A$2:$I$1243,8,FALSE)</f>
        <v>40431.091666666667</v>
      </c>
      <c r="N2988" s="7">
        <f>Table1[[#This Row],[Hui Reply?]]*(Table1[[#This Row],[post_time]]-Table1[[#This Row],[timestamp of previous reply]])</f>
        <v>0</v>
      </c>
      <c r="O2988" s="3">
        <f>O2987+Table1[[#This Row],[Hui Reply?]]</f>
        <v>756</v>
      </c>
      <c r="P2988" s="19">
        <f>INT(Table1[[#This Row],[post_time]])</f>
        <v>40431</v>
      </c>
      <c r="Q2988" s="3">
        <f>IF(Table1[[#This Row],[Hui Reply?]],VLOOKUP(Table1[[#This Row],[topic_id]],'All Topics Data'!$A$2:$E$1243,5,FALSE),0)</f>
        <v>0</v>
      </c>
      <c r="R2988" s="8">
        <f>Table1[[#This Row],[post_time]]+8/24</f>
        <v>40431.425046296295</v>
      </c>
      <c r="S2988" s="3">
        <f>IF(Table1[[#This Row],[post_position]]=1,0,SUMIFS($F$2:F2988,$H$2:H2988,Table1[[#This Row],[post_position]]-1,$C$2:C2988,Table1[[#This Row],[topic_id]]))</f>
        <v>0</v>
      </c>
    </row>
    <row r="2989" spans="1:19" x14ac:dyDescent="0.25">
      <c r="A2989" s="7">
        <v>3027</v>
      </c>
      <c r="B2989" s="7">
        <v>1</v>
      </c>
      <c r="C2989" s="7">
        <v>758</v>
      </c>
      <c r="D2989" s="7">
        <v>24</v>
      </c>
      <c r="E2989" s="2"/>
      <c r="F2989" s="8">
        <v>40431.168182870373</v>
      </c>
      <c r="G2989" s="7">
        <v>0</v>
      </c>
      <c r="H2989" s="7">
        <v>2</v>
      </c>
      <c r="I2989" s="7" t="b">
        <f t="shared" si="138"/>
        <v>1</v>
      </c>
      <c r="J2989" s="7" t="b">
        <f t="shared" si="139"/>
        <v>1</v>
      </c>
      <c r="K2989" s="7">
        <f t="shared" si="140"/>
        <v>1</v>
      </c>
      <c r="L2989" s="7">
        <f>WEEKDAY(Table1[[#This Row],[post_time]])</f>
        <v>6</v>
      </c>
      <c r="M2989" s="7">
        <f>VLOOKUP(Table1[[#This Row],[topic_id]],'All Topics Data'!$A$2:$I$1243,8,FALSE)</f>
        <v>40431.091666666667</v>
      </c>
      <c r="N2989" s="7">
        <f>Table1[[#This Row],[Hui Reply?]]*(Table1[[#This Row],[post_time]]-Table1[[#This Row],[timestamp of previous reply]])</f>
        <v>7.646990741341142E-2</v>
      </c>
      <c r="O2989" s="3">
        <f>O2988+Table1[[#This Row],[Hui Reply?]]</f>
        <v>757</v>
      </c>
      <c r="P2989" s="19">
        <f>INT(Table1[[#This Row],[post_time]])</f>
        <v>40431</v>
      </c>
      <c r="Q2989" s="3" t="str">
        <f>IF(Table1[[#This Row],[Hui Reply?]],VLOOKUP(Table1[[#This Row],[topic_id]],'All Topics Data'!$A$2:$E$1243,5,FALSE),0)</f>
        <v>tabiolickal831</v>
      </c>
      <c r="R2989" s="8">
        <f>Table1[[#This Row],[post_time]]+8/24</f>
        <v>40431.501516203709</v>
      </c>
      <c r="S2989" s="3">
        <f>IF(Table1[[#This Row],[post_position]]=1,0,SUMIFS($F$2:F2989,$H$2:H2989,Table1[[#This Row],[post_position]]-1,$C$2:C2989,Table1[[#This Row],[topic_id]]))</f>
        <v>40431.09171296296</v>
      </c>
    </row>
    <row r="2990" spans="1:19" x14ac:dyDescent="0.25">
      <c r="A2990" s="7">
        <v>3028</v>
      </c>
      <c r="B2990" s="7">
        <v>1</v>
      </c>
      <c r="C2990" s="7">
        <v>742</v>
      </c>
      <c r="D2990" s="7">
        <v>6688</v>
      </c>
      <c r="E2990" s="2"/>
      <c r="F2990" s="8">
        <v>40431.538599537038</v>
      </c>
      <c r="G2990" s="7">
        <v>0</v>
      </c>
      <c r="H2990" s="7">
        <v>6</v>
      </c>
      <c r="I2990" s="7" t="b">
        <f t="shared" si="138"/>
        <v>0</v>
      </c>
      <c r="J2990" s="7" t="b">
        <f t="shared" si="139"/>
        <v>1</v>
      </c>
      <c r="K2990" s="7">
        <f t="shared" si="140"/>
        <v>0</v>
      </c>
      <c r="L2990" s="7">
        <f>WEEKDAY(Table1[[#This Row],[post_time]])</f>
        <v>6</v>
      </c>
      <c r="M2990" s="7">
        <f>VLOOKUP(Table1[[#This Row],[topic_id]],'All Topics Data'!$A$2:$I$1243,8,FALSE)</f>
        <v>40422.551388888889</v>
      </c>
      <c r="N2990" s="7">
        <f>Table1[[#This Row],[Hui Reply?]]*(Table1[[#This Row],[post_time]]-Table1[[#This Row],[timestamp of previous reply]])</f>
        <v>0</v>
      </c>
      <c r="O2990" s="3">
        <f>O2989+Table1[[#This Row],[Hui Reply?]]</f>
        <v>757</v>
      </c>
      <c r="P2990" s="19">
        <f>INT(Table1[[#This Row],[post_time]])</f>
        <v>40431</v>
      </c>
      <c r="Q2990" s="3">
        <f>IF(Table1[[#This Row],[Hui Reply?]],VLOOKUP(Table1[[#This Row],[topic_id]],'All Topics Data'!$A$2:$E$1243,5,FALSE),0)</f>
        <v>0</v>
      </c>
      <c r="R2990" s="8">
        <f>Table1[[#This Row],[post_time]]+8/24</f>
        <v>40431.871932870374</v>
      </c>
      <c r="S2990" s="3">
        <f>IF(Table1[[#This Row],[post_position]]=1,0,SUMIFS($F$2:F2990,$H$2:H2990,Table1[[#This Row],[post_position]]-1,$C$2:C2990,Table1[[#This Row],[topic_id]]))</f>
        <v>40423.516400462962</v>
      </c>
    </row>
    <row r="2991" spans="1:19" x14ac:dyDescent="0.25">
      <c r="A2991" s="7">
        <v>3029</v>
      </c>
      <c r="B2991" s="7">
        <v>1</v>
      </c>
      <c r="C2991" s="7">
        <v>742</v>
      </c>
      <c r="D2991" s="7">
        <v>24</v>
      </c>
      <c r="E2991" s="2"/>
      <c r="F2991" s="8">
        <v>40431.560694444444</v>
      </c>
      <c r="G2991" s="7">
        <v>0</v>
      </c>
      <c r="H2991" s="7">
        <v>7</v>
      </c>
      <c r="I2991" s="7" t="b">
        <f t="shared" si="138"/>
        <v>1</v>
      </c>
      <c r="J2991" s="7" t="b">
        <f t="shared" si="139"/>
        <v>1</v>
      </c>
      <c r="K2991" s="7">
        <f t="shared" si="140"/>
        <v>1</v>
      </c>
      <c r="L2991" s="7">
        <f>WEEKDAY(Table1[[#This Row],[post_time]])</f>
        <v>6</v>
      </c>
      <c r="M2991" s="7">
        <f>VLOOKUP(Table1[[#This Row],[topic_id]],'All Topics Data'!$A$2:$I$1243,8,FALSE)</f>
        <v>40422.551388888889</v>
      </c>
      <c r="N2991" s="7">
        <f>Table1[[#This Row],[Hui Reply?]]*(Table1[[#This Row],[post_time]]-Table1[[#This Row],[timestamp of previous reply]])</f>
        <v>2.2094907406426501E-2</v>
      </c>
      <c r="O2991" s="3">
        <f>O2990+Table1[[#This Row],[Hui Reply?]]</f>
        <v>758</v>
      </c>
      <c r="P2991" s="19">
        <f>INT(Table1[[#This Row],[post_time]])</f>
        <v>40431</v>
      </c>
      <c r="Q2991" s="3" t="str">
        <f>IF(Table1[[#This Row],[Hui Reply?]],VLOOKUP(Table1[[#This Row],[topic_id]],'All Topics Data'!$A$2:$E$1243,5,FALSE),0)</f>
        <v>Sloopy</v>
      </c>
      <c r="R2991" s="8">
        <f>Table1[[#This Row],[post_time]]+8/24</f>
        <v>40431.89402777778</v>
      </c>
      <c r="S2991" s="3">
        <f>IF(Table1[[#This Row],[post_position]]=1,0,SUMIFS($F$2:F2991,$H$2:H2991,Table1[[#This Row],[post_position]]-1,$C$2:C2991,Table1[[#This Row],[topic_id]]))</f>
        <v>40431.538599537038</v>
      </c>
    </row>
    <row r="2992" spans="1:19" x14ac:dyDescent="0.25">
      <c r="A2992" s="7">
        <v>3030</v>
      </c>
      <c r="B2992" s="7">
        <v>1</v>
      </c>
      <c r="C2992" s="7">
        <v>759</v>
      </c>
      <c r="D2992" s="7">
        <v>3757</v>
      </c>
      <c r="E2992" s="2"/>
      <c r="F2992" s="8">
        <v>40431.647673611114</v>
      </c>
      <c r="G2992" s="7">
        <v>0</v>
      </c>
      <c r="H2992" s="7">
        <v>1</v>
      </c>
      <c r="I2992" s="7" t="b">
        <f t="shared" si="138"/>
        <v>0</v>
      </c>
      <c r="J2992" s="7" t="b">
        <f t="shared" si="139"/>
        <v>0</v>
      </c>
      <c r="K2992" s="7">
        <f t="shared" si="140"/>
        <v>0</v>
      </c>
      <c r="L2992" s="7">
        <f>WEEKDAY(Table1[[#This Row],[post_time]])</f>
        <v>6</v>
      </c>
      <c r="M2992" s="7">
        <f>VLOOKUP(Table1[[#This Row],[topic_id]],'All Topics Data'!$A$2:$I$1243,8,FALSE)</f>
        <v>40431.647222222222</v>
      </c>
      <c r="N2992" s="7">
        <f>Table1[[#This Row],[Hui Reply?]]*(Table1[[#This Row],[post_time]]-Table1[[#This Row],[timestamp of previous reply]])</f>
        <v>0</v>
      </c>
      <c r="O2992" s="3">
        <f>O2991+Table1[[#This Row],[Hui Reply?]]</f>
        <v>758</v>
      </c>
      <c r="P2992" s="19">
        <f>INT(Table1[[#This Row],[post_time]])</f>
        <v>40431</v>
      </c>
      <c r="Q2992" s="3">
        <f>IF(Table1[[#This Row],[Hui Reply?]],VLOOKUP(Table1[[#This Row],[topic_id]],'All Topics Data'!$A$2:$E$1243,5,FALSE),0)</f>
        <v>0</v>
      </c>
      <c r="R2992" s="8">
        <f>Table1[[#This Row],[post_time]]+8/24</f>
        <v>40431.98100694445</v>
      </c>
      <c r="S2992" s="3">
        <f>IF(Table1[[#This Row],[post_position]]=1,0,SUMIFS($F$2:F2992,$H$2:H2992,Table1[[#This Row],[post_position]]-1,$C$2:C2992,Table1[[#This Row],[topic_id]]))</f>
        <v>0</v>
      </c>
    </row>
    <row r="2993" spans="1:19" x14ac:dyDescent="0.25">
      <c r="A2993" s="7">
        <v>3031</v>
      </c>
      <c r="B2993" s="7">
        <v>1</v>
      </c>
      <c r="C2993" s="7">
        <v>760</v>
      </c>
      <c r="D2993" s="7">
        <v>6706</v>
      </c>
      <c r="E2993" s="2"/>
      <c r="F2993" s="8">
        <v>40431.660740740743</v>
      </c>
      <c r="G2993" s="7">
        <v>0</v>
      </c>
      <c r="H2993" s="7">
        <v>1</v>
      </c>
      <c r="I2993" s="7" t="b">
        <f t="shared" si="138"/>
        <v>0</v>
      </c>
      <c r="J2993" s="7" t="b">
        <f t="shared" si="139"/>
        <v>0</v>
      </c>
      <c r="K2993" s="7">
        <f t="shared" si="140"/>
        <v>0</v>
      </c>
      <c r="L2993" s="7">
        <f>WEEKDAY(Table1[[#This Row],[post_time]])</f>
        <v>6</v>
      </c>
      <c r="M2993" s="7">
        <f>VLOOKUP(Table1[[#This Row],[topic_id]],'All Topics Data'!$A$2:$I$1243,8,FALSE)</f>
        <v>40431.660416666666</v>
      </c>
      <c r="N2993" s="7">
        <f>Table1[[#This Row],[Hui Reply?]]*(Table1[[#This Row],[post_time]]-Table1[[#This Row],[timestamp of previous reply]])</f>
        <v>0</v>
      </c>
      <c r="O2993" s="3">
        <f>O2992+Table1[[#This Row],[Hui Reply?]]</f>
        <v>758</v>
      </c>
      <c r="P2993" s="19">
        <f>INT(Table1[[#This Row],[post_time]])</f>
        <v>40431</v>
      </c>
      <c r="Q2993" s="3">
        <f>IF(Table1[[#This Row],[Hui Reply?]],VLOOKUP(Table1[[#This Row],[topic_id]],'All Topics Data'!$A$2:$E$1243,5,FALSE),0)</f>
        <v>0</v>
      </c>
      <c r="R2993" s="8">
        <f>Table1[[#This Row],[post_time]]+8/24</f>
        <v>40431.994074074079</v>
      </c>
      <c r="S2993" s="3">
        <f>IF(Table1[[#This Row],[post_position]]=1,0,SUMIFS($F$2:F2993,$H$2:H2993,Table1[[#This Row],[post_position]]-1,$C$2:C2993,Table1[[#This Row],[topic_id]]))</f>
        <v>0</v>
      </c>
    </row>
    <row r="2994" spans="1:19" x14ac:dyDescent="0.25">
      <c r="A2994" s="7">
        <v>3032</v>
      </c>
      <c r="B2994" s="7">
        <v>1</v>
      </c>
      <c r="C2994" s="7">
        <v>760</v>
      </c>
      <c r="D2994" s="7">
        <v>24</v>
      </c>
      <c r="E2994" s="2"/>
      <c r="F2994" s="8">
        <v>40432.081250000003</v>
      </c>
      <c r="G2994" s="7">
        <v>0</v>
      </c>
      <c r="H2994" s="7">
        <v>2</v>
      </c>
      <c r="I2994" s="7" t="b">
        <f t="shared" si="138"/>
        <v>1</v>
      </c>
      <c r="J2994" s="7" t="b">
        <f t="shared" si="139"/>
        <v>1</v>
      </c>
      <c r="K2994" s="7">
        <f t="shared" si="140"/>
        <v>1</v>
      </c>
      <c r="L2994" s="7">
        <f>WEEKDAY(Table1[[#This Row],[post_time]])</f>
        <v>7</v>
      </c>
      <c r="M2994" s="7">
        <f>VLOOKUP(Table1[[#This Row],[topic_id]],'All Topics Data'!$A$2:$I$1243,8,FALSE)</f>
        <v>40431.660416666666</v>
      </c>
      <c r="N2994" s="7">
        <f>Table1[[#This Row],[Hui Reply?]]*(Table1[[#This Row],[post_time]]-Table1[[#This Row],[timestamp of previous reply]])</f>
        <v>0.42050925926014315</v>
      </c>
      <c r="O2994" s="3">
        <f>O2993+Table1[[#This Row],[Hui Reply?]]</f>
        <v>759</v>
      </c>
      <c r="P2994" s="19">
        <f>INT(Table1[[#This Row],[post_time]])</f>
        <v>40432</v>
      </c>
      <c r="Q2994" s="3" t="str">
        <f>IF(Table1[[#This Row],[Hui Reply?]],VLOOKUP(Table1[[#This Row],[topic_id]],'All Topics Data'!$A$2:$E$1243,5,FALSE),0)</f>
        <v>NTBB</v>
      </c>
      <c r="R2994" s="8">
        <f>Table1[[#This Row],[post_time]]+8/24</f>
        <v>40432.414583333339</v>
      </c>
      <c r="S2994" s="3">
        <f>IF(Table1[[#This Row],[post_position]]=1,0,SUMIFS($F$2:F2994,$H$2:H2994,Table1[[#This Row],[post_position]]-1,$C$2:C2994,Table1[[#This Row],[topic_id]]))</f>
        <v>40431.660740740743</v>
      </c>
    </row>
    <row r="2995" spans="1:19" x14ac:dyDescent="0.25">
      <c r="A2995" s="7">
        <v>3033</v>
      </c>
      <c r="B2995" s="7">
        <v>1</v>
      </c>
      <c r="C2995" s="7">
        <v>759</v>
      </c>
      <c r="D2995" s="7">
        <v>24</v>
      </c>
      <c r="F2995" s="8">
        <v>40432.105983796297</v>
      </c>
      <c r="G2995" s="7">
        <v>0</v>
      </c>
      <c r="H2995" s="7">
        <v>2</v>
      </c>
      <c r="I2995" s="7" t="b">
        <f t="shared" si="138"/>
        <v>1</v>
      </c>
      <c r="J2995" s="7" t="b">
        <f t="shared" si="139"/>
        <v>1</v>
      </c>
      <c r="K2995" s="7">
        <f t="shared" si="140"/>
        <v>1</v>
      </c>
      <c r="L2995" s="7">
        <f>WEEKDAY(Table1[[#This Row],[post_time]])</f>
        <v>7</v>
      </c>
      <c r="M2995" s="7">
        <f>VLOOKUP(Table1[[#This Row],[topic_id]],'All Topics Data'!$A$2:$I$1243,8,FALSE)</f>
        <v>40431.647222222222</v>
      </c>
      <c r="N2995" s="7">
        <f>Table1[[#This Row],[Hui Reply?]]*(Table1[[#This Row],[post_time]]-Table1[[#This Row],[timestamp of previous reply]])</f>
        <v>0.45831018518219935</v>
      </c>
      <c r="O2995" s="3">
        <f>O2994+Table1[[#This Row],[Hui Reply?]]</f>
        <v>760</v>
      </c>
      <c r="P2995" s="19">
        <f>INT(Table1[[#This Row],[post_time]])</f>
        <v>40432</v>
      </c>
      <c r="Q2995" s="3" t="str">
        <f>IF(Table1[[#This Row],[Hui Reply?]],VLOOKUP(Table1[[#This Row],[topic_id]],'All Topics Data'!$A$2:$E$1243,5,FALSE),0)</f>
        <v>ellistyle@gmail.com</v>
      </c>
      <c r="R2995" s="8">
        <f>Table1[[#This Row],[post_time]]+8/24</f>
        <v>40432.439317129632</v>
      </c>
      <c r="S2995" s="3">
        <f>IF(Table1[[#This Row],[post_position]]=1,0,SUMIFS($F$2:F2995,$H$2:H2995,Table1[[#This Row],[post_position]]-1,$C$2:C2995,Table1[[#This Row],[topic_id]]))</f>
        <v>40431.647673611114</v>
      </c>
    </row>
    <row r="2996" spans="1:19" x14ac:dyDescent="0.25">
      <c r="A2996" s="7">
        <v>3034</v>
      </c>
      <c r="B2996" s="7">
        <v>1</v>
      </c>
      <c r="C2996" s="7">
        <v>761</v>
      </c>
      <c r="D2996" s="7">
        <v>6667</v>
      </c>
      <c r="E2996" s="2"/>
      <c r="F2996" s="8">
        <v>40432.699108796296</v>
      </c>
      <c r="G2996" s="7">
        <v>0</v>
      </c>
      <c r="H2996" s="7">
        <v>1</v>
      </c>
      <c r="I2996" s="7" t="b">
        <f t="shared" si="138"/>
        <v>0</v>
      </c>
      <c r="J2996" s="7" t="b">
        <f t="shared" si="139"/>
        <v>0</v>
      </c>
      <c r="K2996" s="7">
        <f t="shared" si="140"/>
        <v>0</v>
      </c>
      <c r="L2996" s="7">
        <f>WEEKDAY(Table1[[#This Row],[post_time]])</f>
        <v>7</v>
      </c>
      <c r="M2996" s="7">
        <f>VLOOKUP(Table1[[#This Row],[topic_id]],'All Topics Data'!$A$2:$I$1243,8,FALSE)</f>
        <v>40432.698611111111</v>
      </c>
      <c r="N2996" s="7">
        <f>Table1[[#This Row],[Hui Reply?]]*(Table1[[#This Row],[post_time]]-Table1[[#This Row],[timestamp of previous reply]])</f>
        <v>0</v>
      </c>
      <c r="O2996" s="3">
        <f>O2995+Table1[[#This Row],[Hui Reply?]]</f>
        <v>760</v>
      </c>
      <c r="P2996" s="19">
        <f>INT(Table1[[#This Row],[post_time]])</f>
        <v>40432</v>
      </c>
      <c r="Q2996" s="3">
        <f>IF(Table1[[#This Row],[Hui Reply?]],VLOOKUP(Table1[[#This Row],[topic_id]],'All Topics Data'!$A$2:$E$1243,5,FALSE),0)</f>
        <v>0</v>
      </c>
      <c r="R2996" s="8">
        <f>Table1[[#This Row],[post_time]]+8/24</f>
        <v>40433.032442129632</v>
      </c>
      <c r="S2996" s="3">
        <f>IF(Table1[[#This Row],[post_position]]=1,0,SUMIFS($F$2:F2996,$H$2:H2996,Table1[[#This Row],[post_position]]-1,$C$2:C2996,Table1[[#This Row],[topic_id]]))</f>
        <v>0</v>
      </c>
    </row>
    <row r="2997" spans="1:19" x14ac:dyDescent="0.25">
      <c r="A2997" s="7">
        <v>3035</v>
      </c>
      <c r="B2997" s="7">
        <v>1</v>
      </c>
      <c r="C2997" s="7">
        <v>750</v>
      </c>
      <c r="D2997" s="7">
        <v>5114</v>
      </c>
      <c r="F2997" s="8">
        <v>40432.730567129627</v>
      </c>
      <c r="G2997" s="7">
        <v>0</v>
      </c>
      <c r="H2997" s="7">
        <v>4</v>
      </c>
      <c r="I2997" s="7" t="b">
        <f t="shared" si="138"/>
        <v>0</v>
      </c>
      <c r="J2997" s="7" t="b">
        <f t="shared" si="139"/>
        <v>1</v>
      </c>
      <c r="K2997" s="7">
        <f t="shared" si="140"/>
        <v>0</v>
      </c>
      <c r="L2997" s="7">
        <f>WEEKDAY(Table1[[#This Row],[post_time]])</f>
        <v>7</v>
      </c>
      <c r="M2997" s="7">
        <f>VLOOKUP(Table1[[#This Row],[topic_id]],'All Topics Data'!$A$2:$I$1243,8,FALSE)</f>
        <v>40428.852777777778</v>
      </c>
      <c r="N2997" s="7">
        <f>Table1[[#This Row],[Hui Reply?]]*(Table1[[#This Row],[post_time]]-Table1[[#This Row],[timestamp of previous reply]])</f>
        <v>0</v>
      </c>
      <c r="O2997" s="3">
        <f>O2996+Table1[[#This Row],[Hui Reply?]]</f>
        <v>760</v>
      </c>
      <c r="P2997" s="19">
        <f>INT(Table1[[#This Row],[post_time]])</f>
        <v>40432</v>
      </c>
      <c r="Q2997" s="3">
        <f>IF(Table1[[#This Row],[Hui Reply?]],VLOOKUP(Table1[[#This Row],[topic_id]],'All Topics Data'!$A$2:$E$1243,5,FALSE),0)</f>
        <v>0</v>
      </c>
      <c r="R2997" s="8">
        <f>Table1[[#This Row],[post_time]]+8/24</f>
        <v>40433.063900462963</v>
      </c>
      <c r="S2997" s="3">
        <f>IF(Table1[[#This Row],[post_position]]=1,0,SUMIFS($F$2:F2997,$H$2:H2997,Table1[[#This Row],[post_position]]-1,$C$2:C2997,Table1[[#This Row],[topic_id]]))</f>
        <v>40429.334861111114</v>
      </c>
    </row>
    <row r="2998" spans="1:19" x14ac:dyDescent="0.25">
      <c r="A2998" s="7">
        <v>3036</v>
      </c>
      <c r="B2998" s="7">
        <v>1</v>
      </c>
      <c r="C2998" s="7">
        <v>761</v>
      </c>
      <c r="D2998" s="7">
        <v>24</v>
      </c>
      <c r="E2998" s="2"/>
      <c r="F2998" s="8">
        <v>40433.055451388886</v>
      </c>
      <c r="G2998" s="7">
        <v>0</v>
      </c>
      <c r="H2998" s="7">
        <v>2</v>
      </c>
      <c r="I2998" s="7" t="b">
        <f t="shared" si="138"/>
        <v>1</v>
      </c>
      <c r="J2998" s="7" t="b">
        <f t="shared" si="139"/>
        <v>1</v>
      </c>
      <c r="K2998" s="7">
        <f t="shared" si="140"/>
        <v>1</v>
      </c>
      <c r="L2998" s="7">
        <f>WEEKDAY(Table1[[#This Row],[post_time]])</f>
        <v>1</v>
      </c>
      <c r="M2998" s="7">
        <f>VLOOKUP(Table1[[#This Row],[topic_id]],'All Topics Data'!$A$2:$I$1243,8,FALSE)</f>
        <v>40432.698611111111</v>
      </c>
      <c r="N2998" s="7">
        <f>Table1[[#This Row],[Hui Reply?]]*(Table1[[#This Row],[post_time]]-Table1[[#This Row],[timestamp of previous reply]])</f>
        <v>0.35634259258949896</v>
      </c>
      <c r="O2998" s="3">
        <f>O2997+Table1[[#This Row],[Hui Reply?]]</f>
        <v>761</v>
      </c>
      <c r="P2998" s="19">
        <f>INT(Table1[[#This Row],[post_time]])</f>
        <v>40433</v>
      </c>
      <c r="Q2998" s="3" t="str">
        <f>IF(Table1[[#This Row],[Hui Reply?]],VLOOKUP(Table1[[#This Row],[topic_id]],'All Topics Data'!$A$2:$E$1243,5,FALSE),0)</f>
        <v>Larph</v>
      </c>
      <c r="R2998" s="8">
        <f>Table1[[#This Row],[post_time]]+8/24</f>
        <v>40433.388784722221</v>
      </c>
      <c r="S2998" s="3">
        <f>IF(Table1[[#This Row],[post_position]]=1,0,SUMIFS($F$2:F2998,$H$2:H2998,Table1[[#This Row],[post_position]]-1,$C$2:C2998,Table1[[#This Row],[topic_id]]))</f>
        <v>40432.699108796296</v>
      </c>
    </row>
    <row r="2999" spans="1:19" x14ac:dyDescent="0.25">
      <c r="A2999" s="7">
        <v>3037</v>
      </c>
      <c r="B2999" s="7">
        <v>1</v>
      </c>
      <c r="C2999" s="7">
        <v>750</v>
      </c>
      <c r="D2999" s="7">
        <v>1</v>
      </c>
      <c r="E2999" s="2"/>
      <c r="F2999" s="8">
        <v>40433.111655092594</v>
      </c>
      <c r="G2999" s="7">
        <v>0</v>
      </c>
      <c r="H2999" s="7">
        <v>5</v>
      </c>
      <c r="I2999" s="7" t="b">
        <f t="shared" si="138"/>
        <v>0</v>
      </c>
      <c r="J2999" s="7" t="b">
        <f t="shared" si="139"/>
        <v>1</v>
      </c>
      <c r="K2999" s="7">
        <f t="shared" si="140"/>
        <v>0</v>
      </c>
      <c r="L2999" s="7">
        <f>WEEKDAY(Table1[[#This Row],[post_time]])</f>
        <v>1</v>
      </c>
      <c r="M2999" s="7">
        <f>VLOOKUP(Table1[[#This Row],[topic_id]],'All Topics Data'!$A$2:$I$1243,8,FALSE)</f>
        <v>40428.852777777778</v>
      </c>
      <c r="N2999" s="7">
        <f>Table1[[#This Row],[Hui Reply?]]*(Table1[[#This Row],[post_time]]-Table1[[#This Row],[timestamp of previous reply]])</f>
        <v>0</v>
      </c>
      <c r="O2999" s="3">
        <f>O2998+Table1[[#This Row],[Hui Reply?]]</f>
        <v>761</v>
      </c>
      <c r="P2999" s="19">
        <f>INT(Table1[[#This Row],[post_time]])</f>
        <v>40433</v>
      </c>
      <c r="Q2999" s="3">
        <f>IF(Table1[[#This Row],[Hui Reply?]],VLOOKUP(Table1[[#This Row],[topic_id]],'All Topics Data'!$A$2:$E$1243,5,FALSE),0)</f>
        <v>0</v>
      </c>
      <c r="R2999" s="8">
        <f>Table1[[#This Row],[post_time]]+8/24</f>
        <v>40433.44498842593</v>
      </c>
      <c r="S2999" s="3">
        <f>IF(Table1[[#This Row],[post_position]]=1,0,SUMIFS($F$2:F2999,$H$2:H2999,Table1[[#This Row],[post_position]]-1,$C$2:C2999,Table1[[#This Row],[topic_id]]))</f>
        <v>40432.730567129627</v>
      </c>
    </row>
    <row r="3000" spans="1:19" x14ac:dyDescent="0.25">
      <c r="A3000" s="7">
        <v>3038</v>
      </c>
      <c r="B3000" s="7">
        <v>1</v>
      </c>
      <c r="C3000" s="7">
        <v>750</v>
      </c>
      <c r="D3000" s="7">
        <v>5114</v>
      </c>
      <c r="F3000" s="8">
        <v>40433.173703703702</v>
      </c>
      <c r="G3000" s="7">
        <v>0</v>
      </c>
      <c r="H3000" s="7">
        <v>6</v>
      </c>
      <c r="I3000" s="7" t="b">
        <f t="shared" si="138"/>
        <v>0</v>
      </c>
      <c r="J3000" s="7" t="b">
        <f t="shared" si="139"/>
        <v>1</v>
      </c>
      <c r="K3000" s="7">
        <f t="shared" si="140"/>
        <v>0</v>
      </c>
      <c r="L3000" s="7">
        <f>WEEKDAY(Table1[[#This Row],[post_time]])</f>
        <v>1</v>
      </c>
      <c r="M3000" s="7">
        <f>VLOOKUP(Table1[[#This Row],[topic_id]],'All Topics Data'!$A$2:$I$1243,8,FALSE)</f>
        <v>40428.852777777778</v>
      </c>
      <c r="N3000" s="7">
        <f>Table1[[#This Row],[Hui Reply?]]*(Table1[[#This Row],[post_time]]-Table1[[#This Row],[timestamp of previous reply]])</f>
        <v>0</v>
      </c>
      <c r="O3000" s="3">
        <f>O2999+Table1[[#This Row],[Hui Reply?]]</f>
        <v>761</v>
      </c>
      <c r="P3000" s="19">
        <f>INT(Table1[[#This Row],[post_time]])</f>
        <v>40433</v>
      </c>
      <c r="Q3000" s="3">
        <f>IF(Table1[[#This Row],[Hui Reply?]],VLOOKUP(Table1[[#This Row],[topic_id]],'All Topics Data'!$A$2:$E$1243,5,FALSE),0)</f>
        <v>0</v>
      </c>
      <c r="R3000" s="8">
        <f>Table1[[#This Row],[post_time]]+8/24</f>
        <v>40433.507037037038</v>
      </c>
      <c r="S3000" s="3">
        <f>IF(Table1[[#This Row],[post_position]]=1,0,SUMIFS($F$2:F3000,$H$2:H3000,Table1[[#This Row],[post_position]]-1,$C$2:C3000,Table1[[#This Row],[topic_id]]))</f>
        <v>40433.111655092594</v>
      </c>
    </row>
    <row r="3001" spans="1:19" x14ac:dyDescent="0.25">
      <c r="A3001" s="7">
        <v>3039</v>
      </c>
      <c r="B3001" s="7">
        <v>1</v>
      </c>
      <c r="C3001" s="7">
        <v>750</v>
      </c>
      <c r="D3001" s="7">
        <v>24</v>
      </c>
      <c r="F3001" s="8">
        <v>40433.190243055556</v>
      </c>
      <c r="G3001" s="7">
        <v>0</v>
      </c>
      <c r="H3001" s="7">
        <v>7</v>
      </c>
      <c r="I3001" s="7" t="b">
        <f t="shared" si="138"/>
        <v>1</v>
      </c>
      <c r="J3001" s="7" t="b">
        <f t="shared" si="139"/>
        <v>1</v>
      </c>
      <c r="K3001" s="7">
        <f t="shared" si="140"/>
        <v>1</v>
      </c>
      <c r="L3001" s="7">
        <f>WEEKDAY(Table1[[#This Row],[post_time]])</f>
        <v>1</v>
      </c>
      <c r="M3001" s="7">
        <f>VLOOKUP(Table1[[#This Row],[topic_id]],'All Topics Data'!$A$2:$I$1243,8,FALSE)</f>
        <v>40428.852777777778</v>
      </c>
      <c r="N3001" s="7">
        <f>Table1[[#This Row],[Hui Reply?]]*(Table1[[#This Row],[post_time]]-Table1[[#This Row],[timestamp of previous reply]])</f>
        <v>1.6539351854589768E-2</v>
      </c>
      <c r="O3001" s="3">
        <f>O3000+Table1[[#This Row],[Hui Reply?]]</f>
        <v>762</v>
      </c>
      <c r="P3001" s="19">
        <f>INT(Table1[[#This Row],[post_time]])</f>
        <v>40433</v>
      </c>
      <c r="Q3001" s="3" t="str">
        <f>IF(Table1[[#This Row],[Hui Reply?]],VLOOKUP(Table1[[#This Row],[topic_id]],'All Topics Data'!$A$2:$E$1243,5,FALSE),0)</f>
        <v>Henrique Carvalho</v>
      </c>
      <c r="R3001" s="8">
        <f>Table1[[#This Row],[post_time]]+8/24</f>
        <v>40433.523576388892</v>
      </c>
      <c r="S3001" s="3">
        <f>IF(Table1[[#This Row],[post_position]]=1,0,SUMIFS($F$2:F3001,$H$2:H3001,Table1[[#This Row],[post_position]]-1,$C$2:C3001,Table1[[#This Row],[topic_id]]))</f>
        <v>40433.173703703702</v>
      </c>
    </row>
    <row r="3002" spans="1:19" x14ac:dyDescent="0.25">
      <c r="A3002" s="7">
        <v>3040</v>
      </c>
      <c r="B3002" s="7">
        <v>1</v>
      </c>
      <c r="C3002" s="7">
        <v>750</v>
      </c>
      <c r="D3002" s="7">
        <v>1</v>
      </c>
      <c r="E3002" s="2"/>
      <c r="F3002" s="8">
        <v>40433.260011574072</v>
      </c>
      <c r="G3002" s="7">
        <v>0</v>
      </c>
      <c r="H3002" s="7">
        <v>8</v>
      </c>
      <c r="I3002" s="7" t="b">
        <f t="shared" si="138"/>
        <v>0</v>
      </c>
      <c r="J3002" s="7" t="b">
        <f t="shared" si="139"/>
        <v>1</v>
      </c>
      <c r="K3002" s="7">
        <f t="shared" si="140"/>
        <v>0</v>
      </c>
      <c r="L3002" s="7">
        <f>WEEKDAY(Table1[[#This Row],[post_time]])</f>
        <v>1</v>
      </c>
      <c r="M3002" s="7">
        <f>VLOOKUP(Table1[[#This Row],[topic_id]],'All Topics Data'!$A$2:$I$1243,8,FALSE)</f>
        <v>40428.852777777778</v>
      </c>
      <c r="N3002" s="7">
        <f>Table1[[#This Row],[Hui Reply?]]*(Table1[[#This Row],[post_time]]-Table1[[#This Row],[timestamp of previous reply]])</f>
        <v>0</v>
      </c>
      <c r="O3002" s="3">
        <f>O3001+Table1[[#This Row],[Hui Reply?]]</f>
        <v>762</v>
      </c>
      <c r="P3002" s="19">
        <f>INT(Table1[[#This Row],[post_time]])</f>
        <v>40433</v>
      </c>
      <c r="Q3002" s="3">
        <f>IF(Table1[[#This Row],[Hui Reply?]],VLOOKUP(Table1[[#This Row],[topic_id]],'All Topics Data'!$A$2:$E$1243,5,FALSE),0)</f>
        <v>0</v>
      </c>
      <c r="R3002" s="8">
        <f>Table1[[#This Row],[post_time]]+8/24</f>
        <v>40433.593344907407</v>
      </c>
      <c r="S3002" s="3">
        <f>IF(Table1[[#This Row],[post_position]]=1,0,SUMIFS($F$2:F3002,$H$2:H3002,Table1[[#This Row],[post_position]]-1,$C$2:C3002,Table1[[#This Row],[topic_id]]))</f>
        <v>40433.190243055556</v>
      </c>
    </row>
    <row r="3003" spans="1:19" x14ac:dyDescent="0.25">
      <c r="A3003" s="7">
        <v>3041</v>
      </c>
      <c r="B3003" s="7">
        <v>1</v>
      </c>
      <c r="C3003" s="7">
        <v>750</v>
      </c>
      <c r="D3003" s="7">
        <v>24</v>
      </c>
      <c r="F3003" s="8">
        <v>40433.278993055559</v>
      </c>
      <c r="G3003" s="7">
        <v>0</v>
      </c>
      <c r="H3003" s="7">
        <v>9</v>
      </c>
      <c r="I3003" s="7" t="b">
        <f t="shared" si="138"/>
        <v>1</v>
      </c>
      <c r="J3003" s="7" t="b">
        <f t="shared" si="139"/>
        <v>1</v>
      </c>
      <c r="K3003" s="7">
        <f t="shared" si="140"/>
        <v>1</v>
      </c>
      <c r="L3003" s="7">
        <f>WEEKDAY(Table1[[#This Row],[post_time]])</f>
        <v>1</v>
      </c>
      <c r="M3003" s="7">
        <f>VLOOKUP(Table1[[#This Row],[topic_id]],'All Topics Data'!$A$2:$I$1243,8,FALSE)</f>
        <v>40428.852777777778</v>
      </c>
      <c r="N3003" s="7">
        <f>Table1[[#This Row],[Hui Reply?]]*(Table1[[#This Row],[post_time]]-Table1[[#This Row],[timestamp of previous reply]])</f>
        <v>1.8981481487571727E-2</v>
      </c>
      <c r="O3003" s="3">
        <f>O3002+Table1[[#This Row],[Hui Reply?]]</f>
        <v>763</v>
      </c>
      <c r="P3003" s="19">
        <f>INT(Table1[[#This Row],[post_time]])</f>
        <v>40433</v>
      </c>
      <c r="Q3003" s="3" t="str">
        <f>IF(Table1[[#This Row],[Hui Reply?]],VLOOKUP(Table1[[#This Row],[topic_id]],'All Topics Data'!$A$2:$E$1243,5,FALSE),0)</f>
        <v>Henrique Carvalho</v>
      </c>
      <c r="R3003" s="8">
        <f>Table1[[#This Row],[post_time]]+8/24</f>
        <v>40433.612326388895</v>
      </c>
      <c r="S3003" s="3">
        <f>IF(Table1[[#This Row],[post_position]]=1,0,SUMIFS($F$2:F3003,$H$2:H3003,Table1[[#This Row],[post_position]]-1,$C$2:C3003,Table1[[#This Row],[topic_id]]))</f>
        <v>40433.260011574072</v>
      </c>
    </row>
    <row r="3004" spans="1:19" x14ac:dyDescent="0.25">
      <c r="A3004" s="7">
        <v>3042</v>
      </c>
      <c r="B3004" s="7">
        <v>1</v>
      </c>
      <c r="C3004" s="7">
        <v>762</v>
      </c>
      <c r="D3004" s="7">
        <v>6693</v>
      </c>
      <c r="F3004" s="8">
        <v>40433.547754629632</v>
      </c>
      <c r="G3004" s="7">
        <v>0</v>
      </c>
      <c r="H3004" s="7">
        <v>1</v>
      </c>
      <c r="I3004" s="7" t="b">
        <f t="shared" si="138"/>
        <v>0</v>
      </c>
      <c r="J3004" s="7" t="b">
        <f t="shared" si="139"/>
        <v>0</v>
      </c>
      <c r="K3004" s="7">
        <f t="shared" si="140"/>
        <v>0</v>
      </c>
      <c r="L3004" s="7">
        <f>WEEKDAY(Table1[[#This Row],[post_time]])</f>
        <v>1</v>
      </c>
      <c r="M3004" s="7">
        <f>VLOOKUP(Table1[[#This Row],[topic_id]],'All Topics Data'!$A$2:$I$1243,8,FALSE)</f>
        <v>40433.547222222223</v>
      </c>
      <c r="N3004" s="7">
        <f>Table1[[#This Row],[Hui Reply?]]*(Table1[[#This Row],[post_time]]-Table1[[#This Row],[timestamp of previous reply]])</f>
        <v>0</v>
      </c>
      <c r="O3004" s="3">
        <f>O3003+Table1[[#This Row],[Hui Reply?]]</f>
        <v>763</v>
      </c>
      <c r="P3004" s="19">
        <f>INT(Table1[[#This Row],[post_time]])</f>
        <v>40433</v>
      </c>
      <c r="Q3004" s="3">
        <f>IF(Table1[[#This Row],[Hui Reply?]],VLOOKUP(Table1[[#This Row],[topic_id]],'All Topics Data'!$A$2:$E$1243,5,FALSE),0)</f>
        <v>0</v>
      </c>
      <c r="R3004" s="8">
        <f>Table1[[#This Row],[post_time]]+8/24</f>
        <v>40433.881087962967</v>
      </c>
      <c r="S3004" s="3">
        <f>IF(Table1[[#This Row],[post_position]]=1,0,SUMIFS($F$2:F3004,$H$2:H3004,Table1[[#This Row],[post_position]]-1,$C$2:C3004,Table1[[#This Row],[topic_id]]))</f>
        <v>0</v>
      </c>
    </row>
    <row r="3005" spans="1:19" x14ac:dyDescent="0.25">
      <c r="A3005" s="7">
        <v>3043</v>
      </c>
      <c r="B3005" s="7">
        <v>1</v>
      </c>
      <c r="C3005" s="7">
        <v>762</v>
      </c>
      <c r="D3005" s="7">
        <v>24</v>
      </c>
      <c r="E3005" s="2"/>
      <c r="F3005" s="8">
        <v>40433.582719907405</v>
      </c>
      <c r="G3005" s="7">
        <v>0</v>
      </c>
      <c r="H3005" s="7">
        <v>2</v>
      </c>
      <c r="I3005" s="7" t="b">
        <f t="shared" si="138"/>
        <v>1</v>
      </c>
      <c r="J3005" s="7" t="b">
        <f t="shared" si="139"/>
        <v>1</v>
      </c>
      <c r="K3005" s="7">
        <f t="shared" si="140"/>
        <v>1</v>
      </c>
      <c r="L3005" s="7">
        <f>WEEKDAY(Table1[[#This Row],[post_time]])</f>
        <v>1</v>
      </c>
      <c r="M3005" s="7">
        <f>VLOOKUP(Table1[[#This Row],[topic_id]],'All Topics Data'!$A$2:$I$1243,8,FALSE)</f>
        <v>40433.547222222223</v>
      </c>
      <c r="N3005" s="7">
        <f>Table1[[#This Row],[Hui Reply?]]*(Table1[[#This Row],[post_time]]-Table1[[#This Row],[timestamp of previous reply]])</f>
        <v>3.4965277773153502E-2</v>
      </c>
      <c r="O3005" s="3">
        <f>O3004+Table1[[#This Row],[Hui Reply?]]</f>
        <v>764</v>
      </c>
      <c r="P3005" s="19">
        <f>INT(Table1[[#This Row],[post_time]])</f>
        <v>40433</v>
      </c>
      <c r="Q3005" s="3" t="str">
        <f>IF(Table1[[#This Row],[Hui Reply?]],VLOOKUP(Table1[[#This Row],[topic_id]],'All Topics Data'!$A$2:$E$1243,5,FALSE),0)</f>
        <v>wrbrown</v>
      </c>
      <c r="R3005" s="8">
        <f>Table1[[#This Row],[post_time]]+8/24</f>
        <v>40433.91605324074</v>
      </c>
      <c r="S3005" s="3">
        <f>IF(Table1[[#This Row],[post_position]]=1,0,SUMIFS($F$2:F3005,$H$2:H3005,Table1[[#This Row],[post_position]]-1,$C$2:C3005,Table1[[#This Row],[topic_id]]))</f>
        <v>40433.547754629632</v>
      </c>
    </row>
    <row r="3006" spans="1:19" x14ac:dyDescent="0.25">
      <c r="A3006" s="7">
        <v>3044</v>
      </c>
      <c r="B3006" s="7">
        <v>1</v>
      </c>
      <c r="C3006" s="7">
        <v>763</v>
      </c>
      <c r="D3006" s="7">
        <v>6708</v>
      </c>
      <c r="E3006" s="2"/>
      <c r="F3006" s="8">
        <v>40433.583425925928</v>
      </c>
      <c r="G3006" s="7">
        <v>0</v>
      </c>
      <c r="H3006" s="7">
        <v>1</v>
      </c>
      <c r="I3006" s="7" t="b">
        <f t="shared" si="138"/>
        <v>0</v>
      </c>
      <c r="J3006" s="7" t="b">
        <f t="shared" si="139"/>
        <v>0</v>
      </c>
      <c r="K3006" s="7">
        <f t="shared" si="140"/>
        <v>0</v>
      </c>
      <c r="L3006" s="7">
        <f>WEEKDAY(Table1[[#This Row],[post_time]])</f>
        <v>1</v>
      </c>
      <c r="M3006" s="7">
        <f>VLOOKUP(Table1[[#This Row],[topic_id]],'All Topics Data'!$A$2:$I$1243,8,FALSE)</f>
        <v>40433.583333333336</v>
      </c>
      <c r="N3006" s="7">
        <f>Table1[[#This Row],[Hui Reply?]]*(Table1[[#This Row],[post_time]]-Table1[[#This Row],[timestamp of previous reply]])</f>
        <v>0</v>
      </c>
      <c r="O3006" s="3">
        <f>O3005+Table1[[#This Row],[Hui Reply?]]</f>
        <v>764</v>
      </c>
      <c r="P3006" s="19">
        <f>INT(Table1[[#This Row],[post_time]])</f>
        <v>40433</v>
      </c>
      <c r="Q3006" s="3">
        <f>IF(Table1[[#This Row],[Hui Reply?]],VLOOKUP(Table1[[#This Row],[topic_id]],'All Topics Data'!$A$2:$E$1243,5,FALSE),0)</f>
        <v>0</v>
      </c>
      <c r="R3006" s="8">
        <f>Table1[[#This Row],[post_time]]+8/24</f>
        <v>40433.916759259264</v>
      </c>
      <c r="S3006" s="3">
        <f>IF(Table1[[#This Row],[post_position]]=1,0,SUMIFS($F$2:F3006,$H$2:H3006,Table1[[#This Row],[post_position]]-1,$C$2:C3006,Table1[[#This Row],[topic_id]]))</f>
        <v>0</v>
      </c>
    </row>
    <row r="3007" spans="1:19" x14ac:dyDescent="0.25">
      <c r="A3007" s="7">
        <v>3045</v>
      </c>
      <c r="B3007" s="7">
        <v>1</v>
      </c>
      <c r="C3007" s="7">
        <v>763</v>
      </c>
      <c r="D3007" s="7">
        <v>24</v>
      </c>
      <c r="E3007" s="2"/>
      <c r="F3007" s="8">
        <v>40433.590370370373</v>
      </c>
      <c r="G3007" s="7">
        <v>0</v>
      </c>
      <c r="H3007" s="7">
        <v>2</v>
      </c>
      <c r="I3007" s="7" t="b">
        <f t="shared" si="138"/>
        <v>1</v>
      </c>
      <c r="J3007" s="7" t="b">
        <f t="shared" si="139"/>
        <v>1</v>
      </c>
      <c r="K3007" s="7">
        <f t="shared" si="140"/>
        <v>1</v>
      </c>
      <c r="L3007" s="7">
        <f>WEEKDAY(Table1[[#This Row],[post_time]])</f>
        <v>1</v>
      </c>
      <c r="M3007" s="7">
        <f>VLOOKUP(Table1[[#This Row],[topic_id]],'All Topics Data'!$A$2:$I$1243,8,FALSE)</f>
        <v>40433.583333333336</v>
      </c>
      <c r="N3007" s="7">
        <f>Table1[[#This Row],[Hui Reply?]]*(Table1[[#This Row],[post_time]]-Table1[[#This Row],[timestamp of previous reply]])</f>
        <v>6.9444444452528842E-3</v>
      </c>
      <c r="O3007" s="3">
        <f>O3006+Table1[[#This Row],[Hui Reply?]]</f>
        <v>765</v>
      </c>
      <c r="P3007" s="19">
        <f>INT(Table1[[#This Row],[post_time]])</f>
        <v>40433</v>
      </c>
      <c r="Q3007" s="3" t="str">
        <f>IF(Table1[[#This Row],[Hui Reply?]],VLOOKUP(Table1[[#This Row],[topic_id]],'All Topics Data'!$A$2:$E$1243,5,FALSE),0)</f>
        <v>virtualized</v>
      </c>
      <c r="R3007" s="8">
        <f>Table1[[#This Row],[post_time]]+8/24</f>
        <v>40433.923703703709</v>
      </c>
      <c r="S3007" s="3">
        <f>IF(Table1[[#This Row],[post_position]]=1,0,SUMIFS($F$2:F3007,$H$2:H3007,Table1[[#This Row],[post_position]]-1,$C$2:C3007,Table1[[#This Row],[topic_id]]))</f>
        <v>40433.583425925928</v>
      </c>
    </row>
    <row r="3008" spans="1:19" x14ac:dyDescent="0.25">
      <c r="A3008" s="7">
        <v>3046</v>
      </c>
      <c r="B3008" s="7">
        <v>1</v>
      </c>
      <c r="C3008" s="7">
        <v>761</v>
      </c>
      <c r="D3008" s="7">
        <v>6667</v>
      </c>
      <c r="F3008" s="8">
        <v>40433.602627314816</v>
      </c>
      <c r="G3008" s="7">
        <v>0</v>
      </c>
      <c r="H3008" s="7">
        <v>3</v>
      </c>
      <c r="I3008" s="7" t="b">
        <f t="shared" si="138"/>
        <v>0</v>
      </c>
      <c r="J3008" s="7" t="b">
        <f t="shared" si="139"/>
        <v>1</v>
      </c>
      <c r="K3008" s="7">
        <f t="shared" si="140"/>
        <v>0</v>
      </c>
      <c r="L3008" s="7">
        <f>WEEKDAY(Table1[[#This Row],[post_time]])</f>
        <v>1</v>
      </c>
      <c r="M3008" s="7">
        <f>VLOOKUP(Table1[[#This Row],[topic_id]],'All Topics Data'!$A$2:$I$1243,8,FALSE)</f>
        <v>40432.698611111111</v>
      </c>
      <c r="N3008" s="7">
        <f>Table1[[#This Row],[Hui Reply?]]*(Table1[[#This Row],[post_time]]-Table1[[#This Row],[timestamp of previous reply]])</f>
        <v>0</v>
      </c>
      <c r="O3008" s="3">
        <f>O3007+Table1[[#This Row],[Hui Reply?]]</f>
        <v>765</v>
      </c>
      <c r="P3008" s="19">
        <f>INT(Table1[[#This Row],[post_time]])</f>
        <v>40433</v>
      </c>
      <c r="Q3008" s="3">
        <f>IF(Table1[[#This Row],[Hui Reply?]],VLOOKUP(Table1[[#This Row],[topic_id]],'All Topics Data'!$A$2:$E$1243,5,FALSE),0)</f>
        <v>0</v>
      </c>
      <c r="R3008" s="8">
        <f>Table1[[#This Row],[post_time]]+8/24</f>
        <v>40433.935960648152</v>
      </c>
      <c r="S3008" s="3">
        <f>IF(Table1[[#This Row],[post_position]]=1,0,SUMIFS($F$2:F3008,$H$2:H3008,Table1[[#This Row],[post_position]]-1,$C$2:C3008,Table1[[#This Row],[topic_id]]))</f>
        <v>40433.055451388886</v>
      </c>
    </row>
    <row r="3009" spans="1:19" x14ac:dyDescent="0.25">
      <c r="A3009" s="7">
        <v>3047</v>
      </c>
      <c r="B3009" s="7">
        <v>1</v>
      </c>
      <c r="C3009" s="7">
        <v>761</v>
      </c>
      <c r="D3009" s="7">
        <v>24</v>
      </c>
      <c r="F3009" s="8">
        <v>40433.610972222225</v>
      </c>
      <c r="G3009" s="7">
        <v>0</v>
      </c>
      <c r="H3009" s="7">
        <v>4</v>
      </c>
      <c r="I3009" s="7" t="b">
        <f t="shared" si="138"/>
        <v>1</v>
      </c>
      <c r="J3009" s="7" t="b">
        <f t="shared" si="139"/>
        <v>1</v>
      </c>
      <c r="K3009" s="7">
        <f t="shared" si="140"/>
        <v>1</v>
      </c>
      <c r="L3009" s="7">
        <f>WEEKDAY(Table1[[#This Row],[post_time]])</f>
        <v>1</v>
      </c>
      <c r="M3009" s="7">
        <f>VLOOKUP(Table1[[#This Row],[topic_id]],'All Topics Data'!$A$2:$I$1243,8,FALSE)</f>
        <v>40432.698611111111</v>
      </c>
      <c r="N3009" s="7">
        <f>Table1[[#This Row],[Hui Reply?]]*(Table1[[#This Row],[post_time]]-Table1[[#This Row],[timestamp of previous reply]])</f>
        <v>8.3449074081727304E-3</v>
      </c>
      <c r="O3009" s="3">
        <f>O3008+Table1[[#This Row],[Hui Reply?]]</f>
        <v>766</v>
      </c>
      <c r="P3009" s="19">
        <f>INT(Table1[[#This Row],[post_time]])</f>
        <v>40433</v>
      </c>
      <c r="Q3009" s="3" t="str">
        <f>IF(Table1[[#This Row],[Hui Reply?]],VLOOKUP(Table1[[#This Row],[topic_id]],'All Topics Data'!$A$2:$E$1243,5,FALSE),0)</f>
        <v>Larph</v>
      </c>
      <c r="R3009" s="8">
        <f>Table1[[#This Row],[post_time]]+8/24</f>
        <v>40433.94430555556</v>
      </c>
      <c r="S3009" s="3">
        <f>IF(Table1[[#This Row],[post_position]]=1,0,SUMIFS($F$2:F3009,$H$2:H3009,Table1[[#This Row],[post_position]]-1,$C$2:C3009,Table1[[#This Row],[topic_id]]))</f>
        <v>40433.602627314816</v>
      </c>
    </row>
    <row r="3010" spans="1:19" x14ac:dyDescent="0.25">
      <c r="A3010" s="7">
        <v>3048</v>
      </c>
      <c r="B3010" s="7">
        <v>1</v>
      </c>
      <c r="C3010" s="7">
        <v>761</v>
      </c>
      <c r="D3010" s="7">
        <v>6667</v>
      </c>
      <c r="E3010" s="2"/>
      <c r="F3010" s="8">
        <v>40433.637997685182</v>
      </c>
      <c r="G3010" s="7">
        <v>0</v>
      </c>
      <c r="H3010" s="7">
        <v>5</v>
      </c>
      <c r="I3010" s="7" t="b">
        <f t="shared" si="138"/>
        <v>0</v>
      </c>
      <c r="J3010" s="7" t="b">
        <f t="shared" si="139"/>
        <v>1</v>
      </c>
      <c r="K3010" s="7">
        <f t="shared" si="140"/>
        <v>0</v>
      </c>
      <c r="L3010" s="7">
        <f>WEEKDAY(Table1[[#This Row],[post_time]])</f>
        <v>1</v>
      </c>
      <c r="M3010" s="7">
        <f>VLOOKUP(Table1[[#This Row],[topic_id]],'All Topics Data'!$A$2:$I$1243,8,FALSE)</f>
        <v>40432.698611111111</v>
      </c>
      <c r="N3010" s="7">
        <f>Table1[[#This Row],[Hui Reply?]]*(Table1[[#This Row],[post_time]]-Table1[[#This Row],[timestamp of previous reply]])</f>
        <v>0</v>
      </c>
      <c r="O3010" s="3">
        <f>O3009+Table1[[#This Row],[Hui Reply?]]</f>
        <v>766</v>
      </c>
      <c r="P3010" s="19">
        <f>INT(Table1[[#This Row],[post_time]])</f>
        <v>40433</v>
      </c>
      <c r="Q3010" s="3">
        <f>IF(Table1[[#This Row],[Hui Reply?]],VLOOKUP(Table1[[#This Row],[topic_id]],'All Topics Data'!$A$2:$E$1243,5,FALSE),0)</f>
        <v>0</v>
      </c>
      <c r="R3010" s="8">
        <f>Table1[[#This Row],[post_time]]+8/24</f>
        <v>40433.971331018518</v>
      </c>
      <c r="S3010" s="3">
        <f>IF(Table1[[#This Row],[post_position]]=1,0,SUMIFS($F$2:F3010,$H$2:H3010,Table1[[#This Row],[post_position]]-1,$C$2:C3010,Table1[[#This Row],[topic_id]]))</f>
        <v>40433.610972222225</v>
      </c>
    </row>
    <row r="3011" spans="1:19" x14ac:dyDescent="0.25">
      <c r="A3011" s="7">
        <v>3049</v>
      </c>
      <c r="B3011" s="7">
        <v>1</v>
      </c>
      <c r="C3011" s="7">
        <v>764</v>
      </c>
      <c r="D3011" s="7">
        <v>5408</v>
      </c>
      <c r="E3011" s="2"/>
      <c r="F3011" s="8">
        <v>40433.683831018519</v>
      </c>
      <c r="G3011" s="7">
        <v>0</v>
      </c>
      <c r="H3011" s="7">
        <v>1</v>
      </c>
      <c r="I3011" s="7" t="b">
        <f t="shared" ref="I3011:I3074" si="141">(D3011=24)</f>
        <v>0</v>
      </c>
      <c r="J3011" s="7" t="b">
        <f t="shared" ref="J3011:J3074" si="142">H3011&gt;1</f>
        <v>0</v>
      </c>
      <c r="K3011" s="7">
        <f t="shared" ref="K3011:K3074" si="143">I3011*J3011</f>
        <v>0</v>
      </c>
      <c r="L3011" s="7">
        <f>WEEKDAY(Table1[[#This Row],[post_time]])</f>
        <v>1</v>
      </c>
      <c r="M3011" s="7">
        <f>VLOOKUP(Table1[[#This Row],[topic_id]],'All Topics Data'!$A$2:$I$1243,8,FALSE)</f>
        <v>40433.683333333334</v>
      </c>
      <c r="N3011" s="7">
        <f>Table1[[#This Row],[Hui Reply?]]*(Table1[[#This Row],[post_time]]-Table1[[#This Row],[timestamp of previous reply]])</f>
        <v>0</v>
      </c>
      <c r="O3011" s="3">
        <f>O3010+Table1[[#This Row],[Hui Reply?]]</f>
        <v>766</v>
      </c>
      <c r="P3011" s="19">
        <f>INT(Table1[[#This Row],[post_time]])</f>
        <v>40433</v>
      </c>
      <c r="Q3011" s="3">
        <f>IF(Table1[[#This Row],[Hui Reply?]],VLOOKUP(Table1[[#This Row],[topic_id]],'All Topics Data'!$A$2:$E$1243,5,FALSE),0)</f>
        <v>0</v>
      </c>
      <c r="R3011" s="8">
        <f>Table1[[#This Row],[post_time]]+8/24</f>
        <v>40434.017164351855</v>
      </c>
      <c r="S3011" s="3">
        <f>IF(Table1[[#This Row],[post_position]]=1,0,SUMIFS($F$2:F3011,$H$2:H3011,Table1[[#This Row],[post_position]]-1,$C$2:C3011,Table1[[#This Row],[topic_id]]))</f>
        <v>0</v>
      </c>
    </row>
    <row r="3012" spans="1:19" x14ac:dyDescent="0.25">
      <c r="A3012" s="7">
        <v>3050</v>
      </c>
      <c r="B3012" s="7">
        <v>1</v>
      </c>
      <c r="C3012" s="7">
        <v>764</v>
      </c>
      <c r="D3012" s="7">
        <v>5408</v>
      </c>
      <c r="F3012" s="8">
        <v>40433.685011574074</v>
      </c>
      <c r="G3012" s="7">
        <v>0</v>
      </c>
      <c r="H3012" s="7">
        <v>2</v>
      </c>
      <c r="I3012" s="7" t="b">
        <f t="shared" si="141"/>
        <v>0</v>
      </c>
      <c r="J3012" s="7" t="b">
        <f t="shared" si="142"/>
        <v>1</v>
      </c>
      <c r="K3012" s="7">
        <f t="shared" si="143"/>
        <v>0</v>
      </c>
      <c r="L3012" s="7">
        <f>WEEKDAY(Table1[[#This Row],[post_time]])</f>
        <v>1</v>
      </c>
      <c r="M3012" s="7">
        <f>VLOOKUP(Table1[[#This Row],[topic_id]],'All Topics Data'!$A$2:$I$1243,8,FALSE)</f>
        <v>40433.683333333334</v>
      </c>
      <c r="N3012" s="7">
        <f>Table1[[#This Row],[Hui Reply?]]*(Table1[[#This Row],[post_time]]-Table1[[#This Row],[timestamp of previous reply]])</f>
        <v>0</v>
      </c>
      <c r="O3012" s="3">
        <f>O3011+Table1[[#This Row],[Hui Reply?]]</f>
        <v>766</v>
      </c>
      <c r="P3012" s="19">
        <f>INT(Table1[[#This Row],[post_time]])</f>
        <v>40433</v>
      </c>
      <c r="Q3012" s="3">
        <f>IF(Table1[[#This Row],[Hui Reply?]],VLOOKUP(Table1[[#This Row],[topic_id]],'All Topics Data'!$A$2:$E$1243,5,FALSE),0)</f>
        <v>0</v>
      </c>
      <c r="R3012" s="8">
        <f>Table1[[#This Row],[post_time]]+8/24</f>
        <v>40434.01834490741</v>
      </c>
      <c r="S3012" s="3">
        <f>IF(Table1[[#This Row],[post_position]]=1,0,SUMIFS($F$2:F3012,$H$2:H3012,Table1[[#This Row],[post_position]]-1,$C$2:C3012,Table1[[#This Row],[topic_id]]))</f>
        <v>40433.683831018519</v>
      </c>
    </row>
    <row r="3013" spans="1:19" x14ac:dyDescent="0.25">
      <c r="A3013" s="7">
        <v>3051</v>
      </c>
      <c r="B3013" s="7">
        <v>1</v>
      </c>
      <c r="C3013" s="7">
        <v>763</v>
      </c>
      <c r="D3013" s="7">
        <v>6708</v>
      </c>
      <c r="E3013" s="2"/>
      <c r="F3013" s="8">
        <v>40433.823634259257</v>
      </c>
      <c r="G3013" s="7">
        <v>0</v>
      </c>
      <c r="H3013" s="7">
        <v>3</v>
      </c>
      <c r="I3013" s="7" t="b">
        <f t="shared" si="141"/>
        <v>0</v>
      </c>
      <c r="J3013" s="7" t="b">
        <f t="shared" si="142"/>
        <v>1</v>
      </c>
      <c r="K3013" s="7">
        <f t="shared" si="143"/>
        <v>0</v>
      </c>
      <c r="L3013" s="7">
        <f>WEEKDAY(Table1[[#This Row],[post_time]])</f>
        <v>1</v>
      </c>
      <c r="M3013" s="7">
        <f>VLOOKUP(Table1[[#This Row],[topic_id]],'All Topics Data'!$A$2:$I$1243,8,FALSE)</f>
        <v>40433.583333333336</v>
      </c>
      <c r="N3013" s="7">
        <f>Table1[[#This Row],[Hui Reply?]]*(Table1[[#This Row],[post_time]]-Table1[[#This Row],[timestamp of previous reply]])</f>
        <v>0</v>
      </c>
      <c r="O3013" s="3">
        <f>O3012+Table1[[#This Row],[Hui Reply?]]</f>
        <v>766</v>
      </c>
      <c r="P3013" s="19">
        <f>INT(Table1[[#This Row],[post_time]])</f>
        <v>40433</v>
      </c>
      <c r="Q3013" s="3">
        <f>IF(Table1[[#This Row],[Hui Reply?]],VLOOKUP(Table1[[#This Row],[topic_id]],'All Topics Data'!$A$2:$E$1243,5,FALSE),0)</f>
        <v>0</v>
      </c>
      <c r="R3013" s="8">
        <f>Table1[[#This Row],[post_time]]+8/24</f>
        <v>40434.156967592593</v>
      </c>
      <c r="S3013" s="3">
        <f>IF(Table1[[#This Row],[post_position]]=1,0,SUMIFS($F$2:F3013,$H$2:H3013,Table1[[#This Row],[post_position]]-1,$C$2:C3013,Table1[[#This Row],[topic_id]]))</f>
        <v>40433.590370370373</v>
      </c>
    </row>
    <row r="3014" spans="1:19" x14ac:dyDescent="0.25">
      <c r="A3014" s="7">
        <v>3052</v>
      </c>
      <c r="B3014" s="7">
        <v>1</v>
      </c>
      <c r="C3014" s="7">
        <v>763</v>
      </c>
      <c r="D3014" s="7">
        <v>24</v>
      </c>
      <c r="E3014" s="2"/>
      <c r="F3014" s="8">
        <v>40433.999583333331</v>
      </c>
      <c r="G3014" s="7">
        <v>0</v>
      </c>
      <c r="H3014" s="7">
        <v>4</v>
      </c>
      <c r="I3014" s="7" t="b">
        <f t="shared" si="141"/>
        <v>1</v>
      </c>
      <c r="J3014" s="7" t="b">
        <f t="shared" si="142"/>
        <v>1</v>
      </c>
      <c r="K3014" s="7">
        <f t="shared" si="143"/>
        <v>1</v>
      </c>
      <c r="L3014" s="7">
        <f>WEEKDAY(Table1[[#This Row],[post_time]])</f>
        <v>1</v>
      </c>
      <c r="M3014" s="7">
        <f>VLOOKUP(Table1[[#This Row],[topic_id]],'All Topics Data'!$A$2:$I$1243,8,FALSE)</f>
        <v>40433.583333333336</v>
      </c>
      <c r="N3014" s="7">
        <f>Table1[[#This Row],[Hui Reply?]]*(Table1[[#This Row],[post_time]]-Table1[[#This Row],[timestamp of previous reply]])</f>
        <v>0.17594907407328719</v>
      </c>
      <c r="O3014" s="3">
        <f>O3013+Table1[[#This Row],[Hui Reply?]]</f>
        <v>767</v>
      </c>
      <c r="P3014" s="19">
        <f>INT(Table1[[#This Row],[post_time]])</f>
        <v>40433</v>
      </c>
      <c r="Q3014" s="3" t="str">
        <f>IF(Table1[[#This Row],[Hui Reply?]],VLOOKUP(Table1[[#This Row],[topic_id]],'All Topics Data'!$A$2:$E$1243,5,FALSE),0)</f>
        <v>virtualized</v>
      </c>
      <c r="R3014" s="8">
        <f>Table1[[#This Row],[post_time]]+8/24</f>
        <v>40434.332916666666</v>
      </c>
      <c r="S3014" s="3">
        <f>IF(Table1[[#This Row],[post_position]]=1,0,SUMIFS($F$2:F3014,$H$2:H3014,Table1[[#This Row],[post_position]]-1,$C$2:C3014,Table1[[#This Row],[topic_id]]))</f>
        <v>40433.823634259257</v>
      </c>
    </row>
    <row r="3015" spans="1:19" x14ac:dyDescent="0.25">
      <c r="A3015" s="7">
        <v>3053</v>
      </c>
      <c r="B3015" s="7">
        <v>2</v>
      </c>
      <c r="C3015" s="7">
        <v>765</v>
      </c>
      <c r="D3015" s="7">
        <v>6709</v>
      </c>
      <c r="E3015" s="2"/>
      <c r="F3015" s="8">
        <v>40434.296736111108</v>
      </c>
      <c r="G3015" s="7">
        <v>0</v>
      </c>
      <c r="H3015" s="7">
        <v>1</v>
      </c>
      <c r="I3015" s="7" t="b">
        <f t="shared" si="141"/>
        <v>0</v>
      </c>
      <c r="J3015" s="7" t="b">
        <f t="shared" si="142"/>
        <v>0</v>
      </c>
      <c r="K3015" s="7">
        <f t="shared" si="143"/>
        <v>0</v>
      </c>
      <c r="L3015" s="7">
        <f>WEEKDAY(Table1[[#This Row],[post_time]])</f>
        <v>2</v>
      </c>
      <c r="M3015" s="7">
        <f>VLOOKUP(Table1[[#This Row],[topic_id]],'All Topics Data'!$A$2:$I$1243,8,FALSE)</f>
        <v>40434.296527777777</v>
      </c>
      <c r="N3015" s="7">
        <f>Table1[[#This Row],[Hui Reply?]]*(Table1[[#This Row],[post_time]]-Table1[[#This Row],[timestamp of previous reply]])</f>
        <v>0</v>
      </c>
      <c r="O3015" s="3">
        <f>O3014+Table1[[#This Row],[Hui Reply?]]</f>
        <v>767</v>
      </c>
      <c r="P3015" s="19">
        <f>INT(Table1[[#This Row],[post_time]])</f>
        <v>40434</v>
      </c>
      <c r="Q3015" s="3">
        <f>IF(Table1[[#This Row],[Hui Reply?]],VLOOKUP(Table1[[#This Row],[topic_id]],'All Topics Data'!$A$2:$E$1243,5,FALSE),0)</f>
        <v>0</v>
      </c>
      <c r="R3015" s="8">
        <f>Table1[[#This Row],[post_time]]+8/24</f>
        <v>40434.630069444444</v>
      </c>
      <c r="S3015" s="3">
        <f>IF(Table1[[#This Row],[post_position]]=1,0,SUMIFS($F$2:F3015,$H$2:H3015,Table1[[#This Row],[post_position]]-1,$C$2:C3015,Table1[[#This Row],[topic_id]]))</f>
        <v>0</v>
      </c>
    </row>
    <row r="3016" spans="1:19" x14ac:dyDescent="0.25">
      <c r="A3016" s="7">
        <v>3054</v>
      </c>
      <c r="B3016" s="7">
        <v>2</v>
      </c>
      <c r="C3016" s="7">
        <v>546</v>
      </c>
      <c r="D3016" s="7">
        <v>6709</v>
      </c>
      <c r="F3016" s="8">
        <v>40434.374641203707</v>
      </c>
      <c r="G3016" s="7">
        <v>0</v>
      </c>
      <c r="H3016" s="7">
        <v>4</v>
      </c>
      <c r="I3016" s="7" t="b">
        <f t="shared" si="141"/>
        <v>0</v>
      </c>
      <c r="J3016" s="7" t="b">
        <f t="shared" si="142"/>
        <v>1</v>
      </c>
      <c r="K3016" s="7">
        <f t="shared" si="143"/>
        <v>0</v>
      </c>
      <c r="L3016" s="7">
        <f>WEEKDAY(Table1[[#This Row],[post_time]])</f>
        <v>2</v>
      </c>
      <c r="M3016" s="7">
        <f>VLOOKUP(Table1[[#This Row],[topic_id]],'All Topics Data'!$A$2:$I$1243,8,FALSE)</f>
        <v>40346.998611111114</v>
      </c>
      <c r="N3016" s="7">
        <f>Table1[[#This Row],[Hui Reply?]]*(Table1[[#This Row],[post_time]]-Table1[[#This Row],[timestamp of previous reply]])</f>
        <v>0</v>
      </c>
      <c r="O3016" s="3">
        <f>O3015+Table1[[#This Row],[Hui Reply?]]</f>
        <v>767</v>
      </c>
      <c r="P3016" s="19">
        <f>INT(Table1[[#This Row],[post_time]])</f>
        <v>40434</v>
      </c>
      <c r="Q3016" s="3">
        <f>IF(Table1[[#This Row],[Hui Reply?]],VLOOKUP(Table1[[#This Row],[topic_id]],'All Topics Data'!$A$2:$E$1243,5,FALSE),0)</f>
        <v>0</v>
      </c>
      <c r="R3016" s="8">
        <f>Table1[[#This Row],[post_time]]+8/24</f>
        <v>40434.707974537043</v>
      </c>
      <c r="S3016" s="3">
        <f>IF(Table1[[#This Row],[post_position]]=1,0,SUMIFS($F$2:F3016,$H$2:H3016,Table1[[#This Row],[post_position]]-1,$C$2:C3016,Table1[[#This Row],[topic_id]]))</f>
        <v>40347.608819444446</v>
      </c>
    </row>
    <row r="3017" spans="1:19" x14ac:dyDescent="0.25">
      <c r="A3017" s="7">
        <v>3055</v>
      </c>
      <c r="B3017" s="7">
        <v>1</v>
      </c>
      <c r="C3017" s="7">
        <v>742</v>
      </c>
      <c r="D3017" s="7">
        <v>6688</v>
      </c>
      <c r="E3017" s="2"/>
      <c r="F3017" s="8">
        <v>40434.384664351855</v>
      </c>
      <c r="G3017" s="7">
        <v>0</v>
      </c>
      <c r="H3017" s="7">
        <v>8</v>
      </c>
      <c r="I3017" s="7" t="b">
        <f t="shared" si="141"/>
        <v>0</v>
      </c>
      <c r="J3017" s="7" t="b">
        <f t="shared" si="142"/>
        <v>1</v>
      </c>
      <c r="K3017" s="7">
        <f t="shared" si="143"/>
        <v>0</v>
      </c>
      <c r="L3017" s="7">
        <f>WEEKDAY(Table1[[#This Row],[post_time]])</f>
        <v>2</v>
      </c>
      <c r="M3017" s="7">
        <f>VLOOKUP(Table1[[#This Row],[topic_id]],'All Topics Data'!$A$2:$I$1243,8,FALSE)</f>
        <v>40422.551388888889</v>
      </c>
      <c r="N3017" s="7">
        <f>Table1[[#This Row],[Hui Reply?]]*(Table1[[#This Row],[post_time]]-Table1[[#This Row],[timestamp of previous reply]])</f>
        <v>0</v>
      </c>
      <c r="O3017" s="3">
        <f>O3016+Table1[[#This Row],[Hui Reply?]]</f>
        <v>767</v>
      </c>
      <c r="P3017" s="19">
        <f>INT(Table1[[#This Row],[post_time]])</f>
        <v>40434</v>
      </c>
      <c r="Q3017" s="3">
        <f>IF(Table1[[#This Row],[Hui Reply?]],VLOOKUP(Table1[[#This Row],[topic_id]],'All Topics Data'!$A$2:$E$1243,5,FALSE),0)</f>
        <v>0</v>
      </c>
      <c r="R3017" s="8">
        <f>Table1[[#This Row],[post_time]]+8/24</f>
        <v>40434.717997685191</v>
      </c>
      <c r="S3017" s="3">
        <f>IF(Table1[[#This Row],[post_position]]=1,0,SUMIFS($F$2:F3017,$H$2:H3017,Table1[[#This Row],[post_position]]-1,$C$2:C3017,Table1[[#This Row],[topic_id]]))</f>
        <v>40431.560694444444</v>
      </c>
    </row>
    <row r="3018" spans="1:19" x14ac:dyDescent="0.25">
      <c r="A3018" s="7">
        <v>3056</v>
      </c>
      <c r="B3018" s="7">
        <v>1</v>
      </c>
      <c r="C3018" s="7">
        <v>764</v>
      </c>
      <c r="D3018" s="7">
        <v>24</v>
      </c>
      <c r="F3018" s="8">
        <v>40434.393726851849</v>
      </c>
      <c r="G3018" s="7">
        <v>0</v>
      </c>
      <c r="H3018" s="7">
        <v>3</v>
      </c>
      <c r="I3018" s="7" t="b">
        <f t="shared" si="141"/>
        <v>1</v>
      </c>
      <c r="J3018" s="7" t="b">
        <f t="shared" si="142"/>
        <v>1</v>
      </c>
      <c r="K3018" s="7">
        <f t="shared" si="143"/>
        <v>1</v>
      </c>
      <c r="L3018" s="7">
        <f>WEEKDAY(Table1[[#This Row],[post_time]])</f>
        <v>2</v>
      </c>
      <c r="M3018" s="7">
        <f>VLOOKUP(Table1[[#This Row],[topic_id]],'All Topics Data'!$A$2:$I$1243,8,FALSE)</f>
        <v>40433.683333333334</v>
      </c>
      <c r="N3018" s="7">
        <f>Table1[[#This Row],[Hui Reply?]]*(Table1[[#This Row],[post_time]]-Table1[[#This Row],[timestamp of previous reply]])</f>
        <v>0.70871527777489973</v>
      </c>
      <c r="O3018" s="3">
        <f>O3017+Table1[[#This Row],[Hui Reply?]]</f>
        <v>768</v>
      </c>
      <c r="P3018" s="19">
        <f>INT(Table1[[#This Row],[post_time]])</f>
        <v>40434</v>
      </c>
      <c r="Q3018" s="3" t="str">
        <f>IF(Table1[[#This Row],[Hui Reply?]],VLOOKUP(Table1[[#This Row],[topic_id]],'All Topics Data'!$A$2:$E$1243,5,FALSE),0)</f>
        <v>dan_l</v>
      </c>
      <c r="R3018" s="8">
        <f>Table1[[#This Row],[post_time]]+8/24</f>
        <v>40434.727060185185</v>
      </c>
      <c r="S3018" s="3">
        <f>IF(Table1[[#This Row],[post_position]]=1,0,SUMIFS($F$2:F3018,$H$2:H3018,Table1[[#This Row],[post_position]]-1,$C$2:C3018,Table1[[#This Row],[topic_id]]))</f>
        <v>40433.685011574074</v>
      </c>
    </row>
    <row r="3019" spans="1:19" x14ac:dyDescent="0.25">
      <c r="A3019" s="7">
        <v>3057</v>
      </c>
      <c r="B3019" s="7">
        <v>1</v>
      </c>
      <c r="C3019" s="7">
        <v>766</v>
      </c>
      <c r="D3019" s="7">
        <v>6710</v>
      </c>
      <c r="E3019" s="2"/>
      <c r="F3019" s="8">
        <v>40434.487881944442</v>
      </c>
      <c r="G3019" s="7">
        <v>0</v>
      </c>
      <c r="H3019" s="7">
        <v>1</v>
      </c>
      <c r="I3019" s="7" t="b">
        <f t="shared" si="141"/>
        <v>0</v>
      </c>
      <c r="J3019" s="7" t="b">
        <f t="shared" si="142"/>
        <v>0</v>
      </c>
      <c r="K3019" s="7">
        <f t="shared" si="143"/>
        <v>0</v>
      </c>
      <c r="L3019" s="7">
        <f>WEEKDAY(Table1[[#This Row],[post_time]])</f>
        <v>2</v>
      </c>
      <c r="M3019" s="7">
        <f>VLOOKUP(Table1[[#This Row],[topic_id]],'All Topics Data'!$A$2:$I$1243,8,FALSE)</f>
        <v>40434.487500000003</v>
      </c>
      <c r="N3019" s="7">
        <f>Table1[[#This Row],[Hui Reply?]]*(Table1[[#This Row],[post_time]]-Table1[[#This Row],[timestamp of previous reply]])</f>
        <v>0</v>
      </c>
      <c r="O3019" s="3">
        <f>O3018+Table1[[#This Row],[Hui Reply?]]</f>
        <v>768</v>
      </c>
      <c r="P3019" s="19">
        <f>INT(Table1[[#This Row],[post_time]])</f>
        <v>40434</v>
      </c>
      <c r="Q3019" s="3">
        <f>IF(Table1[[#This Row],[Hui Reply?]],VLOOKUP(Table1[[#This Row],[topic_id]],'All Topics Data'!$A$2:$E$1243,5,FALSE),0)</f>
        <v>0</v>
      </c>
      <c r="R3019" s="8">
        <f>Table1[[#This Row],[post_time]]+8/24</f>
        <v>40434.821215277778</v>
      </c>
      <c r="S3019" s="3">
        <f>IF(Table1[[#This Row],[post_position]]=1,0,SUMIFS($F$2:F3019,$H$2:H3019,Table1[[#This Row],[post_position]]-1,$C$2:C3019,Table1[[#This Row],[topic_id]]))</f>
        <v>0</v>
      </c>
    </row>
    <row r="3020" spans="1:19" x14ac:dyDescent="0.25">
      <c r="A3020" s="7">
        <v>3058</v>
      </c>
      <c r="B3020" s="7">
        <v>1</v>
      </c>
      <c r="C3020" s="7">
        <v>766</v>
      </c>
      <c r="D3020" s="7">
        <v>1</v>
      </c>
      <c r="E3020" s="2"/>
      <c r="F3020" s="8">
        <v>40434.495393518519</v>
      </c>
      <c r="G3020" s="7">
        <v>0</v>
      </c>
      <c r="H3020" s="7">
        <v>2</v>
      </c>
      <c r="I3020" s="7" t="b">
        <f t="shared" si="141"/>
        <v>0</v>
      </c>
      <c r="J3020" s="7" t="b">
        <f t="shared" si="142"/>
        <v>1</v>
      </c>
      <c r="K3020" s="7">
        <f t="shared" si="143"/>
        <v>0</v>
      </c>
      <c r="L3020" s="7">
        <f>WEEKDAY(Table1[[#This Row],[post_time]])</f>
        <v>2</v>
      </c>
      <c r="M3020" s="7">
        <f>VLOOKUP(Table1[[#This Row],[topic_id]],'All Topics Data'!$A$2:$I$1243,8,FALSE)</f>
        <v>40434.487500000003</v>
      </c>
      <c r="N3020" s="7">
        <f>Table1[[#This Row],[Hui Reply?]]*(Table1[[#This Row],[post_time]]-Table1[[#This Row],[timestamp of previous reply]])</f>
        <v>0</v>
      </c>
      <c r="O3020" s="3">
        <f>O3019+Table1[[#This Row],[Hui Reply?]]</f>
        <v>768</v>
      </c>
      <c r="P3020" s="19">
        <f>INT(Table1[[#This Row],[post_time]])</f>
        <v>40434</v>
      </c>
      <c r="Q3020" s="3">
        <f>IF(Table1[[#This Row],[Hui Reply?]],VLOOKUP(Table1[[#This Row],[topic_id]],'All Topics Data'!$A$2:$E$1243,5,FALSE),0)</f>
        <v>0</v>
      </c>
      <c r="R3020" s="8">
        <f>Table1[[#This Row],[post_time]]+8/24</f>
        <v>40434.828726851854</v>
      </c>
      <c r="S3020" s="3">
        <f>IF(Table1[[#This Row],[post_position]]=1,0,SUMIFS($F$2:F3020,$H$2:H3020,Table1[[#This Row],[post_position]]-1,$C$2:C3020,Table1[[#This Row],[topic_id]]))</f>
        <v>40434.487881944442</v>
      </c>
    </row>
    <row r="3021" spans="1:19" x14ac:dyDescent="0.25">
      <c r="A3021" s="7">
        <v>3059</v>
      </c>
      <c r="B3021" s="7">
        <v>1</v>
      </c>
      <c r="C3021" s="7">
        <v>764</v>
      </c>
      <c r="D3021" s="7">
        <v>1</v>
      </c>
      <c r="E3021" s="2"/>
      <c r="F3021" s="8">
        <v>40434.499571759261</v>
      </c>
      <c r="G3021" s="7">
        <v>0</v>
      </c>
      <c r="H3021" s="7">
        <v>4</v>
      </c>
      <c r="I3021" s="7" t="b">
        <f t="shared" si="141"/>
        <v>0</v>
      </c>
      <c r="J3021" s="7" t="b">
        <f t="shared" si="142"/>
        <v>1</v>
      </c>
      <c r="K3021" s="7">
        <f t="shared" si="143"/>
        <v>0</v>
      </c>
      <c r="L3021" s="7">
        <f>WEEKDAY(Table1[[#This Row],[post_time]])</f>
        <v>2</v>
      </c>
      <c r="M3021" s="7">
        <f>VLOOKUP(Table1[[#This Row],[topic_id]],'All Topics Data'!$A$2:$I$1243,8,FALSE)</f>
        <v>40433.683333333334</v>
      </c>
      <c r="N3021" s="7">
        <f>Table1[[#This Row],[Hui Reply?]]*(Table1[[#This Row],[post_time]]-Table1[[#This Row],[timestamp of previous reply]])</f>
        <v>0</v>
      </c>
      <c r="O3021" s="3">
        <f>O3020+Table1[[#This Row],[Hui Reply?]]</f>
        <v>768</v>
      </c>
      <c r="P3021" s="19">
        <f>INT(Table1[[#This Row],[post_time]])</f>
        <v>40434</v>
      </c>
      <c r="Q3021" s="3">
        <f>IF(Table1[[#This Row],[Hui Reply?]],VLOOKUP(Table1[[#This Row],[topic_id]],'All Topics Data'!$A$2:$E$1243,5,FALSE),0)</f>
        <v>0</v>
      </c>
      <c r="R3021" s="8">
        <f>Table1[[#This Row],[post_time]]+8/24</f>
        <v>40434.832905092597</v>
      </c>
      <c r="S3021" s="3">
        <f>IF(Table1[[#This Row],[post_position]]=1,0,SUMIFS($F$2:F3021,$H$2:H3021,Table1[[#This Row],[post_position]]-1,$C$2:C3021,Table1[[#This Row],[topic_id]]))</f>
        <v>40434.393726851849</v>
      </c>
    </row>
    <row r="3022" spans="1:19" x14ac:dyDescent="0.25">
      <c r="A3022" s="7">
        <v>3060</v>
      </c>
      <c r="B3022" s="7">
        <v>1</v>
      </c>
      <c r="C3022" s="7">
        <v>764</v>
      </c>
      <c r="D3022" s="7">
        <v>5408</v>
      </c>
      <c r="E3022" s="2"/>
      <c r="F3022" s="8">
        <v>40434.516180555554</v>
      </c>
      <c r="G3022" s="7">
        <v>0</v>
      </c>
      <c r="H3022" s="7">
        <v>5</v>
      </c>
      <c r="I3022" s="7" t="b">
        <f t="shared" si="141"/>
        <v>0</v>
      </c>
      <c r="J3022" s="7" t="b">
        <f t="shared" si="142"/>
        <v>1</v>
      </c>
      <c r="K3022" s="7">
        <f t="shared" si="143"/>
        <v>0</v>
      </c>
      <c r="L3022" s="7">
        <f>WEEKDAY(Table1[[#This Row],[post_time]])</f>
        <v>2</v>
      </c>
      <c r="M3022" s="7">
        <f>VLOOKUP(Table1[[#This Row],[topic_id]],'All Topics Data'!$A$2:$I$1243,8,FALSE)</f>
        <v>40433.683333333334</v>
      </c>
      <c r="N3022" s="7">
        <f>Table1[[#This Row],[Hui Reply?]]*(Table1[[#This Row],[post_time]]-Table1[[#This Row],[timestamp of previous reply]])</f>
        <v>0</v>
      </c>
      <c r="O3022" s="3">
        <f>O3021+Table1[[#This Row],[Hui Reply?]]</f>
        <v>768</v>
      </c>
      <c r="P3022" s="19">
        <f>INT(Table1[[#This Row],[post_time]])</f>
        <v>40434</v>
      </c>
      <c r="Q3022" s="3">
        <f>IF(Table1[[#This Row],[Hui Reply?]],VLOOKUP(Table1[[#This Row],[topic_id]],'All Topics Data'!$A$2:$E$1243,5,FALSE),0)</f>
        <v>0</v>
      </c>
      <c r="R3022" s="8">
        <f>Table1[[#This Row],[post_time]]+8/24</f>
        <v>40434.84951388889</v>
      </c>
      <c r="S3022" s="3">
        <f>IF(Table1[[#This Row],[post_position]]=1,0,SUMIFS($F$2:F3022,$H$2:H3022,Table1[[#This Row],[post_position]]-1,$C$2:C3022,Table1[[#This Row],[topic_id]]))</f>
        <v>40434.499571759261</v>
      </c>
    </row>
    <row r="3023" spans="1:19" x14ac:dyDescent="0.25">
      <c r="A3023" s="7">
        <v>3061</v>
      </c>
      <c r="B3023" s="7">
        <v>1</v>
      </c>
      <c r="C3023" s="7">
        <v>766</v>
      </c>
      <c r="D3023" s="7">
        <v>2018</v>
      </c>
      <c r="F3023" s="8">
        <v>40434.543437499997</v>
      </c>
      <c r="G3023" s="7">
        <v>0</v>
      </c>
      <c r="H3023" s="7">
        <v>3</v>
      </c>
      <c r="I3023" s="7" t="b">
        <f t="shared" si="141"/>
        <v>0</v>
      </c>
      <c r="J3023" s="7" t="b">
        <f t="shared" si="142"/>
        <v>1</v>
      </c>
      <c r="K3023" s="7">
        <f t="shared" si="143"/>
        <v>0</v>
      </c>
      <c r="L3023" s="7">
        <f>WEEKDAY(Table1[[#This Row],[post_time]])</f>
        <v>2</v>
      </c>
      <c r="M3023" s="7">
        <f>VLOOKUP(Table1[[#This Row],[topic_id]],'All Topics Data'!$A$2:$I$1243,8,FALSE)</f>
        <v>40434.487500000003</v>
      </c>
      <c r="N3023" s="7">
        <f>Table1[[#This Row],[Hui Reply?]]*(Table1[[#This Row],[post_time]]-Table1[[#This Row],[timestamp of previous reply]])</f>
        <v>0</v>
      </c>
      <c r="O3023" s="3">
        <f>O3022+Table1[[#This Row],[Hui Reply?]]</f>
        <v>768</v>
      </c>
      <c r="P3023" s="19">
        <f>INT(Table1[[#This Row],[post_time]])</f>
        <v>40434</v>
      </c>
      <c r="Q3023" s="3">
        <f>IF(Table1[[#This Row],[Hui Reply?]],VLOOKUP(Table1[[#This Row],[topic_id]],'All Topics Data'!$A$2:$E$1243,5,FALSE),0)</f>
        <v>0</v>
      </c>
      <c r="R3023" s="8">
        <f>Table1[[#This Row],[post_time]]+8/24</f>
        <v>40434.876770833333</v>
      </c>
      <c r="S3023" s="3">
        <f>IF(Table1[[#This Row],[post_position]]=1,0,SUMIFS($F$2:F3023,$H$2:H3023,Table1[[#This Row],[post_position]]-1,$C$2:C3023,Table1[[#This Row],[topic_id]]))</f>
        <v>40434.495393518519</v>
      </c>
    </row>
    <row r="3024" spans="1:19" x14ac:dyDescent="0.25">
      <c r="A3024" s="7">
        <v>3062</v>
      </c>
      <c r="B3024" s="7">
        <v>1</v>
      </c>
      <c r="C3024" s="7">
        <v>766</v>
      </c>
      <c r="D3024" s="7">
        <v>24</v>
      </c>
      <c r="F3024" s="8">
        <v>40434.569780092592</v>
      </c>
      <c r="G3024" s="7">
        <v>0</v>
      </c>
      <c r="H3024" s="7">
        <v>4</v>
      </c>
      <c r="I3024" s="7" t="b">
        <f t="shared" si="141"/>
        <v>1</v>
      </c>
      <c r="J3024" s="7" t="b">
        <f t="shared" si="142"/>
        <v>1</v>
      </c>
      <c r="K3024" s="7">
        <f t="shared" si="143"/>
        <v>1</v>
      </c>
      <c r="L3024" s="7">
        <f>WEEKDAY(Table1[[#This Row],[post_time]])</f>
        <v>2</v>
      </c>
      <c r="M3024" s="7">
        <f>VLOOKUP(Table1[[#This Row],[topic_id]],'All Topics Data'!$A$2:$I$1243,8,FALSE)</f>
        <v>40434.487500000003</v>
      </c>
      <c r="N3024" s="7">
        <f>Table1[[#This Row],[Hui Reply?]]*(Table1[[#This Row],[post_time]]-Table1[[#This Row],[timestamp of previous reply]])</f>
        <v>2.6342592595028691E-2</v>
      </c>
      <c r="O3024" s="3">
        <f>O3023+Table1[[#This Row],[Hui Reply?]]</f>
        <v>769</v>
      </c>
      <c r="P3024" s="19">
        <f>INT(Table1[[#This Row],[post_time]])</f>
        <v>40434</v>
      </c>
      <c r="Q3024" s="3" t="str">
        <f>IF(Table1[[#This Row],[Hui Reply?]],VLOOKUP(Table1[[#This Row],[topic_id]],'All Topics Data'!$A$2:$E$1243,5,FALSE),0)</f>
        <v>beerpiece</v>
      </c>
      <c r="R3024" s="8">
        <f>Table1[[#This Row],[post_time]]+8/24</f>
        <v>40434.903113425928</v>
      </c>
      <c r="S3024" s="3">
        <f>IF(Table1[[#This Row],[post_position]]=1,0,SUMIFS($F$2:F3024,$H$2:H3024,Table1[[#This Row],[post_position]]-1,$C$2:C3024,Table1[[#This Row],[topic_id]]))</f>
        <v>40434.543437499997</v>
      </c>
    </row>
    <row r="3025" spans="1:19" x14ac:dyDescent="0.25">
      <c r="A3025" s="7">
        <v>3063</v>
      </c>
      <c r="B3025" s="7">
        <v>1</v>
      </c>
      <c r="C3025" s="7">
        <v>764</v>
      </c>
      <c r="D3025" s="7">
        <v>5408</v>
      </c>
      <c r="E3025" s="2"/>
      <c r="F3025" s="8">
        <v>40434.580046296294</v>
      </c>
      <c r="G3025" s="7">
        <v>0</v>
      </c>
      <c r="H3025" s="7">
        <v>6</v>
      </c>
      <c r="I3025" s="7" t="b">
        <f t="shared" si="141"/>
        <v>0</v>
      </c>
      <c r="J3025" s="7" t="b">
        <f t="shared" si="142"/>
        <v>1</v>
      </c>
      <c r="K3025" s="7">
        <f t="shared" si="143"/>
        <v>0</v>
      </c>
      <c r="L3025" s="7">
        <f>WEEKDAY(Table1[[#This Row],[post_time]])</f>
        <v>2</v>
      </c>
      <c r="M3025" s="7">
        <f>VLOOKUP(Table1[[#This Row],[topic_id]],'All Topics Data'!$A$2:$I$1243,8,FALSE)</f>
        <v>40433.683333333334</v>
      </c>
      <c r="N3025" s="7">
        <f>Table1[[#This Row],[Hui Reply?]]*(Table1[[#This Row],[post_time]]-Table1[[#This Row],[timestamp of previous reply]])</f>
        <v>0</v>
      </c>
      <c r="O3025" s="3">
        <f>O3024+Table1[[#This Row],[Hui Reply?]]</f>
        <v>769</v>
      </c>
      <c r="P3025" s="19">
        <f>INT(Table1[[#This Row],[post_time]])</f>
        <v>40434</v>
      </c>
      <c r="Q3025" s="3">
        <f>IF(Table1[[#This Row],[Hui Reply?]],VLOOKUP(Table1[[#This Row],[topic_id]],'All Topics Data'!$A$2:$E$1243,5,FALSE),0)</f>
        <v>0</v>
      </c>
      <c r="R3025" s="8">
        <f>Table1[[#This Row],[post_time]]+8/24</f>
        <v>40434.91337962963</v>
      </c>
      <c r="S3025" s="3">
        <f>IF(Table1[[#This Row],[post_position]]=1,0,SUMIFS($F$2:F3025,$H$2:H3025,Table1[[#This Row],[post_position]]-1,$C$2:C3025,Table1[[#This Row],[topic_id]]))</f>
        <v>40434.516180555554</v>
      </c>
    </row>
    <row r="3026" spans="1:19" x14ac:dyDescent="0.25">
      <c r="A3026" s="7">
        <v>3064</v>
      </c>
      <c r="B3026" s="7">
        <v>1</v>
      </c>
      <c r="C3026" s="7">
        <v>764</v>
      </c>
      <c r="D3026" s="7">
        <v>24</v>
      </c>
      <c r="E3026" s="2"/>
      <c r="F3026" s="8">
        <v>40434.608402777776</v>
      </c>
      <c r="G3026" s="7">
        <v>0</v>
      </c>
      <c r="H3026" s="7">
        <v>7</v>
      </c>
      <c r="I3026" s="7" t="b">
        <f t="shared" si="141"/>
        <v>1</v>
      </c>
      <c r="J3026" s="7" t="b">
        <f t="shared" si="142"/>
        <v>1</v>
      </c>
      <c r="K3026" s="7">
        <f t="shared" si="143"/>
        <v>1</v>
      </c>
      <c r="L3026" s="7">
        <f>WEEKDAY(Table1[[#This Row],[post_time]])</f>
        <v>2</v>
      </c>
      <c r="M3026" s="7">
        <f>VLOOKUP(Table1[[#This Row],[topic_id]],'All Topics Data'!$A$2:$I$1243,8,FALSE)</f>
        <v>40433.683333333334</v>
      </c>
      <c r="N3026" s="7">
        <f>Table1[[#This Row],[Hui Reply?]]*(Table1[[#This Row],[post_time]]-Table1[[#This Row],[timestamp of previous reply]])</f>
        <v>2.8356481481750961E-2</v>
      </c>
      <c r="O3026" s="3">
        <f>O3025+Table1[[#This Row],[Hui Reply?]]</f>
        <v>770</v>
      </c>
      <c r="P3026" s="19">
        <f>INT(Table1[[#This Row],[post_time]])</f>
        <v>40434</v>
      </c>
      <c r="Q3026" s="3" t="str">
        <f>IF(Table1[[#This Row],[Hui Reply?]],VLOOKUP(Table1[[#This Row],[topic_id]],'All Topics Data'!$A$2:$E$1243,5,FALSE),0)</f>
        <v>dan_l</v>
      </c>
      <c r="R3026" s="8">
        <f>Table1[[#This Row],[post_time]]+8/24</f>
        <v>40434.941736111112</v>
      </c>
      <c r="S3026" s="3">
        <f>IF(Table1[[#This Row],[post_position]]=1,0,SUMIFS($F$2:F3026,$H$2:H3026,Table1[[#This Row],[post_position]]-1,$C$2:C3026,Table1[[#This Row],[topic_id]]))</f>
        <v>40434.580046296294</v>
      </c>
    </row>
    <row r="3027" spans="1:19" x14ac:dyDescent="0.25">
      <c r="A3027" s="7">
        <v>3065</v>
      </c>
      <c r="B3027" s="7">
        <v>1</v>
      </c>
      <c r="C3027" s="7">
        <v>766</v>
      </c>
      <c r="D3027" s="7">
        <v>6713</v>
      </c>
      <c r="F3027" s="8">
        <v>40434.637488425928</v>
      </c>
      <c r="G3027" s="7">
        <v>0</v>
      </c>
      <c r="H3027" s="7">
        <v>5</v>
      </c>
      <c r="I3027" s="7" t="b">
        <f t="shared" si="141"/>
        <v>0</v>
      </c>
      <c r="J3027" s="7" t="b">
        <f t="shared" si="142"/>
        <v>1</v>
      </c>
      <c r="K3027" s="7">
        <f t="shared" si="143"/>
        <v>0</v>
      </c>
      <c r="L3027" s="7">
        <f>WEEKDAY(Table1[[#This Row],[post_time]])</f>
        <v>2</v>
      </c>
      <c r="M3027" s="7">
        <f>VLOOKUP(Table1[[#This Row],[topic_id]],'All Topics Data'!$A$2:$I$1243,8,FALSE)</f>
        <v>40434.487500000003</v>
      </c>
      <c r="N3027" s="7">
        <f>Table1[[#This Row],[Hui Reply?]]*(Table1[[#This Row],[post_time]]-Table1[[#This Row],[timestamp of previous reply]])</f>
        <v>0</v>
      </c>
      <c r="O3027" s="3">
        <f>O3026+Table1[[#This Row],[Hui Reply?]]</f>
        <v>770</v>
      </c>
      <c r="P3027" s="19">
        <f>INT(Table1[[#This Row],[post_time]])</f>
        <v>40434</v>
      </c>
      <c r="Q3027" s="3">
        <f>IF(Table1[[#This Row],[Hui Reply?]],VLOOKUP(Table1[[#This Row],[topic_id]],'All Topics Data'!$A$2:$E$1243,5,FALSE),0)</f>
        <v>0</v>
      </c>
      <c r="R3027" s="8">
        <f>Table1[[#This Row],[post_time]]+8/24</f>
        <v>40434.970821759263</v>
      </c>
      <c r="S3027" s="3">
        <f>IF(Table1[[#This Row],[post_position]]=1,0,SUMIFS($F$2:F3027,$H$2:H3027,Table1[[#This Row],[post_position]]-1,$C$2:C3027,Table1[[#This Row],[topic_id]]))</f>
        <v>40434.569780092592</v>
      </c>
    </row>
    <row r="3028" spans="1:19" x14ac:dyDescent="0.25">
      <c r="A3028" s="7">
        <v>3066</v>
      </c>
      <c r="B3028" s="7">
        <v>1</v>
      </c>
      <c r="C3028" s="7">
        <v>766</v>
      </c>
      <c r="D3028" s="7">
        <v>6713</v>
      </c>
      <c r="F3028" s="8">
        <v>40434.638414351852</v>
      </c>
      <c r="G3028" s="7">
        <v>0</v>
      </c>
      <c r="H3028" s="7">
        <v>6</v>
      </c>
      <c r="I3028" s="7" t="b">
        <f t="shared" si="141"/>
        <v>0</v>
      </c>
      <c r="J3028" s="7" t="b">
        <f t="shared" si="142"/>
        <v>1</v>
      </c>
      <c r="K3028" s="7">
        <f t="shared" si="143"/>
        <v>0</v>
      </c>
      <c r="L3028" s="7">
        <f>WEEKDAY(Table1[[#This Row],[post_time]])</f>
        <v>2</v>
      </c>
      <c r="M3028" s="7">
        <f>VLOOKUP(Table1[[#This Row],[topic_id]],'All Topics Data'!$A$2:$I$1243,8,FALSE)</f>
        <v>40434.487500000003</v>
      </c>
      <c r="N3028" s="7">
        <f>Table1[[#This Row],[Hui Reply?]]*(Table1[[#This Row],[post_time]]-Table1[[#This Row],[timestamp of previous reply]])</f>
        <v>0</v>
      </c>
      <c r="O3028" s="3">
        <f>O3027+Table1[[#This Row],[Hui Reply?]]</f>
        <v>770</v>
      </c>
      <c r="P3028" s="19">
        <f>INT(Table1[[#This Row],[post_time]])</f>
        <v>40434</v>
      </c>
      <c r="Q3028" s="3">
        <f>IF(Table1[[#This Row],[Hui Reply?]],VLOOKUP(Table1[[#This Row],[topic_id]],'All Topics Data'!$A$2:$E$1243,5,FALSE),0)</f>
        <v>0</v>
      </c>
      <c r="R3028" s="8">
        <f>Table1[[#This Row],[post_time]]+8/24</f>
        <v>40434.971747685187</v>
      </c>
      <c r="S3028" s="3">
        <f>IF(Table1[[#This Row],[post_position]]=1,0,SUMIFS($F$2:F3028,$H$2:H3028,Table1[[#This Row],[post_position]]-1,$C$2:C3028,Table1[[#This Row],[topic_id]]))</f>
        <v>40434.637488425928</v>
      </c>
    </row>
    <row r="3029" spans="1:19" x14ac:dyDescent="0.25">
      <c r="A3029" s="7">
        <v>3067</v>
      </c>
      <c r="B3029" s="7">
        <v>1</v>
      </c>
      <c r="C3029" s="7">
        <v>766</v>
      </c>
      <c r="D3029" s="7">
        <v>6714</v>
      </c>
      <c r="F3029" s="8">
        <v>40434.692083333335</v>
      </c>
      <c r="G3029" s="7">
        <v>0</v>
      </c>
      <c r="H3029" s="7">
        <v>7</v>
      </c>
      <c r="I3029" s="7" t="b">
        <f t="shared" si="141"/>
        <v>0</v>
      </c>
      <c r="J3029" s="7" t="b">
        <f t="shared" si="142"/>
        <v>1</v>
      </c>
      <c r="K3029" s="7">
        <f t="shared" si="143"/>
        <v>0</v>
      </c>
      <c r="L3029" s="7">
        <f>WEEKDAY(Table1[[#This Row],[post_time]])</f>
        <v>2</v>
      </c>
      <c r="M3029" s="7">
        <f>VLOOKUP(Table1[[#This Row],[topic_id]],'All Topics Data'!$A$2:$I$1243,8,FALSE)</f>
        <v>40434.487500000003</v>
      </c>
      <c r="N3029" s="7">
        <f>Table1[[#This Row],[Hui Reply?]]*(Table1[[#This Row],[post_time]]-Table1[[#This Row],[timestamp of previous reply]])</f>
        <v>0</v>
      </c>
      <c r="O3029" s="3">
        <f>O3028+Table1[[#This Row],[Hui Reply?]]</f>
        <v>770</v>
      </c>
      <c r="P3029" s="19">
        <f>INT(Table1[[#This Row],[post_time]])</f>
        <v>40434</v>
      </c>
      <c r="Q3029" s="3">
        <f>IF(Table1[[#This Row],[Hui Reply?]],VLOOKUP(Table1[[#This Row],[topic_id]],'All Topics Data'!$A$2:$E$1243,5,FALSE),0)</f>
        <v>0</v>
      </c>
      <c r="R3029" s="8">
        <f>Table1[[#This Row],[post_time]]+8/24</f>
        <v>40435.025416666671</v>
      </c>
      <c r="S3029" s="3">
        <f>IF(Table1[[#This Row],[post_position]]=1,0,SUMIFS($F$2:F3029,$H$2:H3029,Table1[[#This Row],[post_position]]-1,$C$2:C3029,Table1[[#This Row],[topic_id]]))</f>
        <v>40434.638414351852</v>
      </c>
    </row>
    <row r="3030" spans="1:19" x14ac:dyDescent="0.25">
      <c r="A3030" s="7">
        <v>3068</v>
      </c>
      <c r="B3030" s="7">
        <v>1</v>
      </c>
      <c r="C3030" s="7">
        <v>764</v>
      </c>
      <c r="D3030" s="7">
        <v>5408</v>
      </c>
      <c r="F3030" s="8">
        <v>40435.280682870369</v>
      </c>
      <c r="G3030" s="7">
        <v>0</v>
      </c>
      <c r="H3030" s="7">
        <v>8</v>
      </c>
      <c r="I3030" s="7" t="b">
        <f t="shared" si="141"/>
        <v>0</v>
      </c>
      <c r="J3030" s="7" t="b">
        <f t="shared" si="142"/>
        <v>1</v>
      </c>
      <c r="K3030" s="7">
        <f t="shared" si="143"/>
        <v>0</v>
      </c>
      <c r="L3030" s="7">
        <f>WEEKDAY(Table1[[#This Row],[post_time]])</f>
        <v>3</v>
      </c>
      <c r="M3030" s="7">
        <f>VLOOKUP(Table1[[#This Row],[topic_id]],'All Topics Data'!$A$2:$I$1243,8,FALSE)</f>
        <v>40433.683333333334</v>
      </c>
      <c r="N3030" s="7">
        <f>Table1[[#This Row],[Hui Reply?]]*(Table1[[#This Row],[post_time]]-Table1[[#This Row],[timestamp of previous reply]])</f>
        <v>0</v>
      </c>
      <c r="O3030" s="3">
        <f>O3029+Table1[[#This Row],[Hui Reply?]]</f>
        <v>770</v>
      </c>
      <c r="P3030" s="19">
        <f>INT(Table1[[#This Row],[post_time]])</f>
        <v>40435</v>
      </c>
      <c r="Q3030" s="3">
        <f>IF(Table1[[#This Row],[Hui Reply?]],VLOOKUP(Table1[[#This Row],[topic_id]],'All Topics Data'!$A$2:$E$1243,5,FALSE),0)</f>
        <v>0</v>
      </c>
      <c r="R3030" s="8">
        <f>Table1[[#This Row],[post_time]]+8/24</f>
        <v>40435.614016203705</v>
      </c>
      <c r="S3030" s="3">
        <f>IF(Table1[[#This Row],[post_position]]=1,0,SUMIFS($F$2:F3030,$H$2:H3030,Table1[[#This Row],[post_position]]-1,$C$2:C3030,Table1[[#This Row],[topic_id]]))</f>
        <v>40434.608402777776</v>
      </c>
    </row>
    <row r="3031" spans="1:19" x14ac:dyDescent="0.25">
      <c r="A3031" s="7">
        <v>3069</v>
      </c>
      <c r="B3031" s="7">
        <v>1</v>
      </c>
      <c r="C3031" s="7">
        <v>764</v>
      </c>
      <c r="D3031" s="7">
        <v>5408</v>
      </c>
      <c r="F3031" s="8">
        <v>40435.284560185188</v>
      </c>
      <c r="G3031" s="7">
        <v>0</v>
      </c>
      <c r="H3031" s="7">
        <v>9</v>
      </c>
      <c r="I3031" s="7" t="b">
        <f t="shared" si="141"/>
        <v>0</v>
      </c>
      <c r="J3031" s="7" t="b">
        <f t="shared" si="142"/>
        <v>1</v>
      </c>
      <c r="K3031" s="7">
        <f t="shared" si="143"/>
        <v>0</v>
      </c>
      <c r="L3031" s="7">
        <f>WEEKDAY(Table1[[#This Row],[post_time]])</f>
        <v>3</v>
      </c>
      <c r="M3031" s="7">
        <f>VLOOKUP(Table1[[#This Row],[topic_id]],'All Topics Data'!$A$2:$I$1243,8,FALSE)</f>
        <v>40433.683333333334</v>
      </c>
      <c r="N3031" s="7">
        <f>Table1[[#This Row],[Hui Reply?]]*(Table1[[#This Row],[post_time]]-Table1[[#This Row],[timestamp of previous reply]])</f>
        <v>0</v>
      </c>
      <c r="O3031" s="3">
        <f>O3030+Table1[[#This Row],[Hui Reply?]]</f>
        <v>770</v>
      </c>
      <c r="P3031" s="19">
        <f>INT(Table1[[#This Row],[post_time]])</f>
        <v>40435</v>
      </c>
      <c r="Q3031" s="3">
        <f>IF(Table1[[#This Row],[Hui Reply?]],VLOOKUP(Table1[[#This Row],[topic_id]],'All Topics Data'!$A$2:$E$1243,5,FALSE),0)</f>
        <v>0</v>
      </c>
      <c r="R3031" s="8">
        <f>Table1[[#This Row],[post_time]]+8/24</f>
        <v>40435.617893518523</v>
      </c>
      <c r="S3031" s="3">
        <f>IF(Table1[[#This Row],[post_position]]=1,0,SUMIFS($F$2:F3031,$H$2:H3031,Table1[[#This Row],[post_position]]-1,$C$2:C3031,Table1[[#This Row],[topic_id]]))</f>
        <v>40435.280682870369</v>
      </c>
    </row>
    <row r="3032" spans="1:19" x14ac:dyDescent="0.25">
      <c r="A3032" s="7">
        <v>3070</v>
      </c>
      <c r="B3032" s="7">
        <v>1</v>
      </c>
      <c r="C3032" s="7">
        <v>767</v>
      </c>
      <c r="D3032" s="7">
        <v>6717</v>
      </c>
      <c r="E3032" s="2"/>
      <c r="F3032" s="8">
        <v>40435.339270833334</v>
      </c>
      <c r="G3032" s="7">
        <v>0</v>
      </c>
      <c r="H3032" s="7">
        <v>1</v>
      </c>
      <c r="I3032" s="7" t="b">
        <f t="shared" si="141"/>
        <v>0</v>
      </c>
      <c r="J3032" s="7" t="b">
        <f t="shared" si="142"/>
        <v>0</v>
      </c>
      <c r="K3032" s="7">
        <f t="shared" si="143"/>
        <v>0</v>
      </c>
      <c r="L3032" s="7">
        <f>WEEKDAY(Table1[[#This Row],[post_time]])</f>
        <v>3</v>
      </c>
      <c r="M3032" s="7">
        <f>VLOOKUP(Table1[[#This Row],[topic_id]],'All Topics Data'!$A$2:$I$1243,8,FALSE)</f>
        <v>40435.338888888888</v>
      </c>
      <c r="N3032" s="7">
        <f>Table1[[#This Row],[Hui Reply?]]*(Table1[[#This Row],[post_time]]-Table1[[#This Row],[timestamp of previous reply]])</f>
        <v>0</v>
      </c>
      <c r="O3032" s="3">
        <f>O3031+Table1[[#This Row],[Hui Reply?]]</f>
        <v>770</v>
      </c>
      <c r="P3032" s="19">
        <f>INT(Table1[[#This Row],[post_time]])</f>
        <v>40435</v>
      </c>
      <c r="Q3032" s="3">
        <f>IF(Table1[[#This Row],[Hui Reply?]],VLOOKUP(Table1[[#This Row],[topic_id]],'All Topics Data'!$A$2:$E$1243,5,FALSE),0)</f>
        <v>0</v>
      </c>
      <c r="R3032" s="8">
        <f>Table1[[#This Row],[post_time]]+8/24</f>
        <v>40435.67260416667</v>
      </c>
      <c r="S3032" s="3">
        <f>IF(Table1[[#This Row],[post_position]]=1,0,SUMIFS($F$2:F3032,$H$2:H3032,Table1[[#This Row],[post_position]]-1,$C$2:C3032,Table1[[#This Row],[topic_id]]))</f>
        <v>0</v>
      </c>
    </row>
    <row r="3033" spans="1:19" x14ac:dyDescent="0.25">
      <c r="A3033" s="7">
        <v>3072</v>
      </c>
      <c r="B3033" s="7">
        <v>1</v>
      </c>
      <c r="C3033" s="7">
        <v>768</v>
      </c>
      <c r="D3033" s="7">
        <v>6520</v>
      </c>
      <c r="E3033" s="2"/>
      <c r="F3033" s="8">
        <v>40435.418310185189</v>
      </c>
      <c r="G3033" s="7">
        <v>0</v>
      </c>
      <c r="H3033" s="7">
        <v>1</v>
      </c>
      <c r="I3033" s="7" t="b">
        <f t="shared" si="141"/>
        <v>0</v>
      </c>
      <c r="J3033" s="7" t="b">
        <f t="shared" si="142"/>
        <v>0</v>
      </c>
      <c r="K3033" s="7">
        <f t="shared" si="143"/>
        <v>0</v>
      </c>
      <c r="L3033" s="7">
        <f>WEEKDAY(Table1[[#This Row],[post_time]])</f>
        <v>3</v>
      </c>
      <c r="M3033" s="7">
        <f>VLOOKUP(Table1[[#This Row],[topic_id]],'All Topics Data'!$A$2:$I$1243,8,FALSE)</f>
        <v>40435.418055555558</v>
      </c>
      <c r="N3033" s="7">
        <f>Table1[[#This Row],[Hui Reply?]]*(Table1[[#This Row],[post_time]]-Table1[[#This Row],[timestamp of previous reply]])</f>
        <v>0</v>
      </c>
      <c r="O3033" s="3">
        <f>O3032+Table1[[#This Row],[Hui Reply?]]</f>
        <v>770</v>
      </c>
      <c r="P3033" s="19">
        <f>INT(Table1[[#This Row],[post_time]])</f>
        <v>40435</v>
      </c>
      <c r="Q3033" s="3">
        <f>IF(Table1[[#This Row],[Hui Reply?]],VLOOKUP(Table1[[#This Row],[topic_id]],'All Topics Data'!$A$2:$E$1243,5,FALSE),0)</f>
        <v>0</v>
      </c>
      <c r="R3033" s="8">
        <f>Table1[[#This Row],[post_time]]+8/24</f>
        <v>40435.751643518524</v>
      </c>
      <c r="S3033" s="3">
        <f>IF(Table1[[#This Row],[post_position]]=1,0,SUMIFS($F$2:F3033,$H$2:H3033,Table1[[#This Row],[post_position]]-1,$C$2:C3033,Table1[[#This Row],[topic_id]]))</f>
        <v>0</v>
      </c>
    </row>
    <row r="3034" spans="1:19" x14ac:dyDescent="0.25">
      <c r="A3034" s="7">
        <v>3073</v>
      </c>
      <c r="B3034" s="7">
        <v>1</v>
      </c>
      <c r="C3034" s="7">
        <v>768</v>
      </c>
      <c r="D3034" s="7">
        <v>6520</v>
      </c>
      <c r="F3034" s="8">
        <v>40435.42291666667</v>
      </c>
      <c r="G3034" s="7">
        <v>0</v>
      </c>
      <c r="H3034" s="7">
        <v>2</v>
      </c>
      <c r="I3034" s="7" t="b">
        <f t="shared" si="141"/>
        <v>0</v>
      </c>
      <c r="J3034" s="7" t="b">
        <f t="shared" si="142"/>
        <v>1</v>
      </c>
      <c r="K3034" s="7">
        <f t="shared" si="143"/>
        <v>0</v>
      </c>
      <c r="L3034" s="7">
        <f>WEEKDAY(Table1[[#This Row],[post_time]])</f>
        <v>3</v>
      </c>
      <c r="M3034" s="7">
        <f>VLOOKUP(Table1[[#This Row],[topic_id]],'All Topics Data'!$A$2:$I$1243,8,FALSE)</f>
        <v>40435.418055555558</v>
      </c>
      <c r="N3034" s="7">
        <f>Table1[[#This Row],[Hui Reply?]]*(Table1[[#This Row],[post_time]]-Table1[[#This Row],[timestamp of previous reply]])</f>
        <v>0</v>
      </c>
      <c r="O3034" s="3">
        <f>O3033+Table1[[#This Row],[Hui Reply?]]</f>
        <v>770</v>
      </c>
      <c r="P3034" s="19">
        <f>INT(Table1[[#This Row],[post_time]])</f>
        <v>40435</v>
      </c>
      <c r="Q3034" s="3">
        <f>IF(Table1[[#This Row],[Hui Reply?]],VLOOKUP(Table1[[#This Row],[topic_id]],'All Topics Data'!$A$2:$E$1243,5,FALSE),0)</f>
        <v>0</v>
      </c>
      <c r="R3034" s="8">
        <f>Table1[[#This Row],[post_time]]+8/24</f>
        <v>40435.756250000006</v>
      </c>
      <c r="S3034" s="3">
        <f>IF(Table1[[#This Row],[post_position]]=1,0,SUMIFS($F$2:F3034,$H$2:H3034,Table1[[#This Row],[post_position]]-1,$C$2:C3034,Table1[[#This Row],[topic_id]]))</f>
        <v>40435.418310185189</v>
      </c>
    </row>
    <row r="3035" spans="1:19" x14ac:dyDescent="0.25">
      <c r="A3035" s="7">
        <v>3074</v>
      </c>
      <c r="B3035" s="7">
        <v>1</v>
      </c>
      <c r="C3035" s="7">
        <v>767</v>
      </c>
      <c r="D3035" s="7">
        <v>24</v>
      </c>
      <c r="E3035" s="2"/>
      <c r="F3035" s="8">
        <v>40435.535416666666</v>
      </c>
      <c r="G3035" s="7">
        <v>0</v>
      </c>
      <c r="H3035" s="7">
        <v>2</v>
      </c>
      <c r="I3035" s="7" t="b">
        <f t="shared" si="141"/>
        <v>1</v>
      </c>
      <c r="J3035" s="7" t="b">
        <f t="shared" si="142"/>
        <v>1</v>
      </c>
      <c r="K3035" s="7">
        <f t="shared" si="143"/>
        <v>1</v>
      </c>
      <c r="L3035" s="7">
        <f>WEEKDAY(Table1[[#This Row],[post_time]])</f>
        <v>3</v>
      </c>
      <c r="M3035" s="7">
        <f>VLOOKUP(Table1[[#This Row],[topic_id]],'All Topics Data'!$A$2:$I$1243,8,FALSE)</f>
        <v>40435.338888888888</v>
      </c>
      <c r="N3035" s="7">
        <f>Table1[[#This Row],[Hui Reply?]]*(Table1[[#This Row],[post_time]]-Table1[[#This Row],[timestamp of previous reply]])</f>
        <v>0.19614583333168412</v>
      </c>
      <c r="O3035" s="3">
        <f>O3034+Table1[[#This Row],[Hui Reply?]]</f>
        <v>771</v>
      </c>
      <c r="P3035" s="19">
        <f>INT(Table1[[#This Row],[post_time]])</f>
        <v>40435</v>
      </c>
      <c r="Q3035" s="3" t="str">
        <f>IF(Table1[[#This Row],[Hui Reply?]],VLOOKUP(Table1[[#This Row],[topic_id]],'All Topics Data'!$A$2:$E$1243,5,FALSE),0)</f>
        <v>Rodrigo</v>
      </c>
      <c r="R3035" s="8">
        <f>Table1[[#This Row],[post_time]]+8/24</f>
        <v>40435.868750000001</v>
      </c>
      <c r="S3035" s="3">
        <f>IF(Table1[[#This Row],[post_position]]=1,0,SUMIFS($F$2:F3035,$H$2:H3035,Table1[[#This Row],[post_position]]-1,$C$2:C3035,Table1[[#This Row],[topic_id]]))</f>
        <v>40435.339270833334</v>
      </c>
    </row>
    <row r="3036" spans="1:19" x14ac:dyDescent="0.25">
      <c r="A3036" s="7">
        <v>3075</v>
      </c>
      <c r="B3036" s="7">
        <v>1</v>
      </c>
      <c r="C3036" s="7">
        <v>767</v>
      </c>
      <c r="D3036" s="7">
        <v>24</v>
      </c>
      <c r="E3036" s="2"/>
      <c r="F3036" s="8">
        <v>40435.551851851851</v>
      </c>
      <c r="G3036" s="7">
        <v>0</v>
      </c>
      <c r="H3036" s="7">
        <v>3</v>
      </c>
      <c r="I3036" s="7" t="b">
        <f t="shared" si="141"/>
        <v>1</v>
      </c>
      <c r="J3036" s="7" t="b">
        <f t="shared" si="142"/>
        <v>1</v>
      </c>
      <c r="K3036" s="7">
        <f t="shared" si="143"/>
        <v>1</v>
      </c>
      <c r="L3036" s="7">
        <f>WEEKDAY(Table1[[#This Row],[post_time]])</f>
        <v>3</v>
      </c>
      <c r="M3036" s="7">
        <f>VLOOKUP(Table1[[#This Row],[topic_id]],'All Topics Data'!$A$2:$I$1243,8,FALSE)</f>
        <v>40435.338888888888</v>
      </c>
      <c r="N3036" s="7">
        <f>Table1[[#This Row],[Hui Reply?]]*(Table1[[#This Row],[post_time]]-Table1[[#This Row],[timestamp of previous reply]])</f>
        <v>1.6435185185400769E-2</v>
      </c>
      <c r="O3036" s="3">
        <f>O3035+Table1[[#This Row],[Hui Reply?]]</f>
        <v>772</v>
      </c>
      <c r="P3036" s="19">
        <f>INT(Table1[[#This Row],[post_time]])</f>
        <v>40435</v>
      </c>
      <c r="Q3036" s="3" t="str">
        <f>IF(Table1[[#This Row],[Hui Reply?]],VLOOKUP(Table1[[#This Row],[topic_id]],'All Topics Data'!$A$2:$E$1243,5,FALSE),0)</f>
        <v>Rodrigo</v>
      </c>
      <c r="R3036" s="8">
        <f>Table1[[#This Row],[post_time]]+8/24</f>
        <v>40435.885185185187</v>
      </c>
      <c r="S3036" s="3">
        <f>IF(Table1[[#This Row],[post_position]]=1,0,SUMIFS($F$2:F3036,$H$2:H3036,Table1[[#This Row],[post_position]]-1,$C$2:C3036,Table1[[#This Row],[topic_id]]))</f>
        <v>40435.535416666666</v>
      </c>
    </row>
    <row r="3037" spans="1:19" x14ac:dyDescent="0.25">
      <c r="A3037" s="7">
        <v>3076</v>
      </c>
      <c r="B3037" s="7">
        <v>1</v>
      </c>
      <c r="C3037" s="7">
        <v>769</v>
      </c>
      <c r="D3037" s="7">
        <v>6634</v>
      </c>
      <c r="E3037" s="2"/>
      <c r="F3037" s="8">
        <v>40435.66510416667</v>
      </c>
      <c r="G3037" s="7">
        <v>0</v>
      </c>
      <c r="H3037" s="7">
        <v>1</v>
      </c>
      <c r="I3037" s="7" t="b">
        <f t="shared" si="141"/>
        <v>0</v>
      </c>
      <c r="J3037" s="7" t="b">
        <f t="shared" si="142"/>
        <v>0</v>
      </c>
      <c r="K3037" s="7">
        <f t="shared" si="143"/>
        <v>0</v>
      </c>
      <c r="L3037" s="7">
        <f>WEEKDAY(Table1[[#This Row],[post_time]])</f>
        <v>3</v>
      </c>
      <c r="M3037" s="7">
        <f>VLOOKUP(Table1[[#This Row],[topic_id]],'All Topics Data'!$A$2:$I$1243,8,FALSE)</f>
        <v>40435.664583333331</v>
      </c>
      <c r="N3037" s="7">
        <f>Table1[[#This Row],[Hui Reply?]]*(Table1[[#This Row],[post_time]]-Table1[[#This Row],[timestamp of previous reply]])</f>
        <v>0</v>
      </c>
      <c r="O3037" s="3">
        <f>O3036+Table1[[#This Row],[Hui Reply?]]</f>
        <v>772</v>
      </c>
      <c r="P3037" s="19">
        <f>INT(Table1[[#This Row],[post_time]])</f>
        <v>40435</v>
      </c>
      <c r="Q3037" s="3">
        <f>IF(Table1[[#This Row],[Hui Reply?]],VLOOKUP(Table1[[#This Row],[topic_id]],'All Topics Data'!$A$2:$E$1243,5,FALSE),0)</f>
        <v>0</v>
      </c>
      <c r="R3037" s="8">
        <f>Table1[[#This Row],[post_time]]+8/24</f>
        <v>40435.998437500006</v>
      </c>
      <c r="S3037" s="3">
        <f>IF(Table1[[#This Row],[post_position]]=1,0,SUMIFS($F$2:F3037,$H$2:H3037,Table1[[#This Row],[post_position]]-1,$C$2:C3037,Table1[[#This Row],[topic_id]]))</f>
        <v>0</v>
      </c>
    </row>
    <row r="3038" spans="1:19" x14ac:dyDescent="0.25">
      <c r="A3038" s="7">
        <v>3077</v>
      </c>
      <c r="B3038" s="7">
        <v>1</v>
      </c>
      <c r="C3038" s="7">
        <v>767</v>
      </c>
      <c r="D3038" s="7">
        <v>6717</v>
      </c>
      <c r="E3038" s="2"/>
      <c r="F3038" s="8">
        <v>40435.671585648146</v>
      </c>
      <c r="G3038" s="7">
        <v>0</v>
      </c>
      <c r="H3038" s="7">
        <v>4</v>
      </c>
      <c r="I3038" s="7" t="b">
        <f t="shared" si="141"/>
        <v>0</v>
      </c>
      <c r="J3038" s="7" t="b">
        <f t="shared" si="142"/>
        <v>1</v>
      </c>
      <c r="K3038" s="7">
        <f t="shared" si="143"/>
        <v>0</v>
      </c>
      <c r="L3038" s="7">
        <f>WEEKDAY(Table1[[#This Row],[post_time]])</f>
        <v>3</v>
      </c>
      <c r="M3038" s="7">
        <f>VLOOKUP(Table1[[#This Row],[topic_id]],'All Topics Data'!$A$2:$I$1243,8,FALSE)</f>
        <v>40435.338888888888</v>
      </c>
      <c r="N3038" s="7">
        <f>Table1[[#This Row],[Hui Reply?]]*(Table1[[#This Row],[post_time]]-Table1[[#This Row],[timestamp of previous reply]])</f>
        <v>0</v>
      </c>
      <c r="O3038" s="3">
        <f>O3037+Table1[[#This Row],[Hui Reply?]]</f>
        <v>772</v>
      </c>
      <c r="P3038" s="19">
        <f>INT(Table1[[#This Row],[post_time]])</f>
        <v>40435</v>
      </c>
      <c r="Q3038" s="3">
        <f>IF(Table1[[#This Row],[Hui Reply?]],VLOOKUP(Table1[[#This Row],[topic_id]],'All Topics Data'!$A$2:$E$1243,5,FALSE),0)</f>
        <v>0</v>
      </c>
      <c r="R3038" s="8">
        <f>Table1[[#This Row],[post_time]]+8/24</f>
        <v>40436.004918981482</v>
      </c>
      <c r="S3038" s="3">
        <f>IF(Table1[[#This Row],[post_position]]=1,0,SUMIFS($F$2:F3038,$H$2:H3038,Table1[[#This Row],[post_position]]-1,$C$2:C3038,Table1[[#This Row],[topic_id]]))</f>
        <v>40435.551851851851</v>
      </c>
    </row>
    <row r="3039" spans="1:19" x14ac:dyDescent="0.25">
      <c r="A3039" s="7">
        <v>3078</v>
      </c>
      <c r="B3039" s="7">
        <v>1</v>
      </c>
      <c r="C3039" s="7">
        <v>769</v>
      </c>
      <c r="D3039" s="7">
        <v>6634</v>
      </c>
      <c r="E3039" s="2"/>
      <c r="F3039" s="8">
        <v>40435.673726851855</v>
      </c>
      <c r="G3039" s="7">
        <v>0</v>
      </c>
      <c r="H3039" s="7">
        <v>2</v>
      </c>
      <c r="I3039" s="7" t="b">
        <f t="shared" si="141"/>
        <v>0</v>
      </c>
      <c r="J3039" s="7" t="b">
        <f t="shared" si="142"/>
        <v>1</v>
      </c>
      <c r="K3039" s="7">
        <f t="shared" si="143"/>
        <v>0</v>
      </c>
      <c r="L3039" s="7">
        <f>WEEKDAY(Table1[[#This Row],[post_time]])</f>
        <v>3</v>
      </c>
      <c r="M3039" s="7">
        <f>VLOOKUP(Table1[[#This Row],[topic_id]],'All Topics Data'!$A$2:$I$1243,8,FALSE)</f>
        <v>40435.664583333331</v>
      </c>
      <c r="N3039" s="7">
        <f>Table1[[#This Row],[Hui Reply?]]*(Table1[[#This Row],[post_time]]-Table1[[#This Row],[timestamp of previous reply]])</f>
        <v>0</v>
      </c>
      <c r="O3039" s="3">
        <f>O3038+Table1[[#This Row],[Hui Reply?]]</f>
        <v>772</v>
      </c>
      <c r="P3039" s="19">
        <f>INT(Table1[[#This Row],[post_time]])</f>
        <v>40435</v>
      </c>
      <c r="Q3039" s="3">
        <f>IF(Table1[[#This Row],[Hui Reply?]],VLOOKUP(Table1[[#This Row],[topic_id]],'All Topics Data'!$A$2:$E$1243,5,FALSE),0)</f>
        <v>0</v>
      </c>
      <c r="R3039" s="8">
        <f>Table1[[#This Row],[post_time]]+8/24</f>
        <v>40436.007060185191</v>
      </c>
      <c r="S3039" s="3">
        <f>IF(Table1[[#This Row],[post_position]]=1,0,SUMIFS($F$2:F3039,$H$2:H3039,Table1[[#This Row],[post_position]]-1,$C$2:C3039,Table1[[#This Row],[topic_id]]))</f>
        <v>40435.66510416667</v>
      </c>
    </row>
    <row r="3040" spans="1:19" x14ac:dyDescent="0.25">
      <c r="A3040" s="7">
        <v>3079</v>
      </c>
      <c r="B3040" s="7">
        <v>1</v>
      </c>
      <c r="C3040" s="7">
        <v>769</v>
      </c>
      <c r="D3040" s="7">
        <v>6634</v>
      </c>
      <c r="F3040" s="8">
        <v>40435.76934027778</v>
      </c>
      <c r="G3040" s="7">
        <v>0</v>
      </c>
      <c r="H3040" s="7">
        <v>3</v>
      </c>
      <c r="I3040" s="7" t="b">
        <f t="shared" si="141"/>
        <v>0</v>
      </c>
      <c r="J3040" s="7" t="b">
        <f t="shared" si="142"/>
        <v>1</v>
      </c>
      <c r="K3040" s="7">
        <f t="shared" si="143"/>
        <v>0</v>
      </c>
      <c r="L3040" s="7">
        <f>WEEKDAY(Table1[[#This Row],[post_time]])</f>
        <v>3</v>
      </c>
      <c r="M3040" s="7">
        <f>VLOOKUP(Table1[[#This Row],[topic_id]],'All Topics Data'!$A$2:$I$1243,8,FALSE)</f>
        <v>40435.664583333331</v>
      </c>
      <c r="N3040" s="7">
        <f>Table1[[#This Row],[Hui Reply?]]*(Table1[[#This Row],[post_time]]-Table1[[#This Row],[timestamp of previous reply]])</f>
        <v>0</v>
      </c>
      <c r="O3040" s="3">
        <f>O3039+Table1[[#This Row],[Hui Reply?]]</f>
        <v>772</v>
      </c>
      <c r="P3040" s="19">
        <f>INT(Table1[[#This Row],[post_time]])</f>
        <v>40435</v>
      </c>
      <c r="Q3040" s="3">
        <f>IF(Table1[[#This Row],[Hui Reply?]],VLOOKUP(Table1[[#This Row],[topic_id]],'All Topics Data'!$A$2:$E$1243,5,FALSE),0)</f>
        <v>0</v>
      </c>
      <c r="R3040" s="8">
        <f>Table1[[#This Row],[post_time]]+8/24</f>
        <v>40436.102673611116</v>
      </c>
      <c r="S3040" s="3">
        <f>IF(Table1[[#This Row],[post_position]]=1,0,SUMIFS($F$2:F3040,$H$2:H3040,Table1[[#This Row],[post_position]]-1,$C$2:C3040,Table1[[#This Row],[topic_id]]))</f>
        <v>40435.673726851855</v>
      </c>
    </row>
    <row r="3041" spans="1:19" x14ac:dyDescent="0.25">
      <c r="A3041" s="7">
        <v>3080</v>
      </c>
      <c r="B3041" s="7">
        <v>1</v>
      </c>
      <c r="C3041" s="7">
        <v>769</v>
      </c>
      <c r="D3041" s="7">
        <v>24</v>
      </c>
      <c r="F3041" s="8">
        <v>40435.78460648148</v>
      </c>
      <c r="G3041" s="7">
        <v>0</v>
      </c>
      <c r="H3041" s="7">
        <v>4</v>
      </c>
      <c r="I3041" s="7" t="b">
        <f t="shared" si="141"/>
        <v>1</v>
      </c>
      <c r="J3041" s="7" t="b">
        <f t="shared" si="142"/>
        <v>1</v>
      </c>
      <c r="K3041" s="7">
        <f t="shared" si="143"/>
        <v>1</v>
      </c>
      <c r="L3041" s="7">
        <f>WEEKDAY(Table1[[#This Row],[post_time]])</f>
        <v>3</v>
      </c>
      <c r="M3041" s="7">
        <f>VLOOKUP(Table1[[#This Row],[topic_id]],'All Topics Data'!$A$2:$I$1243,8,FALSE)</f>
        <v>40435.664583333331</v>
      </c>
      <c r="N3041" s="7">
        <f>Table1[[#This Row],[Hui Reply?]]*(Table1[[#This Row],[post_time]]-Table1[[#This Row],[timestamp of previous reply]])</f>
        <v>1.526620369986631E-2</v>
      </c>
      <c r="O3041" s="3">
        <f>O3040+Table1[[#This Row],[Hui Reply?]]</f>
        <v>773</v>
      </c>
      <c r="P3041" s="19">
        <f>INT(Table1[[#This Row],[post_time]])</f>
        <v>40435</v>
      </c>
      <c r="Q3041" s="3" t="str">
        <f>IF(Table1[[#This Row],[Hui Reply?]],VLOOKUP(Table1[[#This Row],[topic_id]],'All Topics Data'!$A$2:$E$1243,5,FALSE),0)</f>
        <v>tpheath</v>
      </c>
      <c r="R3041" s="8">
        <f>Table1[[#This Row],[post_time]]+8/24</f>
        <v>40436.117939814816</v>
      </c>
      <c r="S3041" s="3">
        <f>IF(Table1[[#This Row],[post_position]]=1,0,SUMIFS($F$2:F3041,$H$2:H3041,Table1[[#This Row],[post_position]]-1,$C$2:C3041,Table1[[#This Row],[topic_id]]))</f>
        <v>40435.76934027778</v>
      </c>
    </row>
    <row r="3042" spans="1:19" x14ac:dyDescent="0.25">
      <c r="A3042" s="7">
        <v>3081</v>
      </c>
      <c r="B3042" s="7">
        <v>1</v>
      </c>
      <c r="C3042" s="7">
        <v>770</v>
      </c>
      <c r="D3042" s="7">
        <v>6719</v>
      </c>
      <c r="E3042" s="2"/>
      <c r="F3042" s="8">
        <v>40435.825567129628</v>
      </c>
      <c r="G3042" s="7">
        <v>0</v>
      </c>
      <c r="H3042" s="7">
        <v>1</v>
      </c>
      <c r="I3042" s="7" t="b">
        <f t="shared" si="141"/>
        <v>0</v>
      </c>
      <c r="J3042" s="7" t="b">
        <f t="shared" si="142"/>
        <v>0</v>
      </c>
      <c r="K3042" s="7">
        <f t="shared" si="143"/>
        <v>0</v>
      </c>
      <c r="L3042" s="7">
        <f>WEEKDAY(Table1[[#This Row],[post_time]])</f>
        <v>3</v>
      </c>
      <c r="M3042" s="7">
        <f>VLOOKUP(Table1[[#This Row],[topic_id]],'All Topics Data'!$A$2:$I$1243,8,FALSE)</f>
        <v>40435.824999999997</v>
      </c>
      <c r="N3042" s="7">
        <f>Table1[[#This Row],[Hui Reply?]]*(Table1[[#This Row],[post_time]]-Table1[[#This Row],[timestamp of previous reply]])</f>
        <v>0</v>
      </c>
      <c r="O3042" s="3">
        <f>O3041+Table1[[#This Row],[Hui Reply?]]</f>
        <v>773</v>
      </c>
      <c r="P3042" s="19">
        <f>INT(Table1[[#This Row],[post_time]])</f>
        <v>40435</v>
      </c>
      <c r="Q3042" s="3">
        <f>IF(Table1[[#This Row],[Hui Reply?]],VLOOKUP(Table1[[#This Row],[topic_id]],'All Topics Data'!$A$2:$E$1243,5,FALSE),0)</f>
        <v>0</v>
      </c>
      <c r="R3042" s="8">
        <f>Table1[[#This Row],[post_time]]+8/24</f>
        <v>40436.158900462964</v>
      </c>
      <c r="S3042" s="3">
        <f>IF(Table1[[#This Row],[post_position]]=1,0,SUMIFS($F$2:F3042,$H$2:H3042,Table1[[#This Row],[post_position]]-1,$C$2:C3042,Table1[[#This Row],[topic_id]]))</f>
        <v>0</v>
      </c>
    </row>
    <row r="3043" spans="1:19" x14ac:dyDescent="0.25">
      <c r="A3043" s="7">
        <v>3082</v>
      </c>
      <c r="B3043" s="7">
        <v>1</v>
      </c>
      <c r="C3043" s="7">
        <v>770</v>
      </c>
      <c r="D3043" s="7">
        <v>24</v>
      </c>
      <c r="E3043" s="2"/>
      <c r="F3043" s="8">
        <v>40435.988310185188</v>
      </c>
      <c r="G3043" s="7">
        <v>0</v>
      </c>
      <c r="H3043" s="7">
        <v>2</v>
      </c>
      <c r="I3043" s="7" t="b">
        <f t="shared" si="141"/>
        <v>1</v>
      </c>
      <c r="J3043" s="7" t="b">
        <f t="shared" si="142"/>
        <v>1</v>
      </c>
      <c r="K3043" s="7">
        <f t="shared" si="143"/>
        <v>1</v>
      </c>
      <c r="L3043" s="7">
        <f>WEEKDAY(Table1[[#This Row],[post_time]])</f>
        <v>3</v>
      </c>
      <c r="M3043" s="7">
        <f>VLOOKUP(Table1[[#This Row],[topic_id]],'All Topics Data'!$A$2:$I$1243,8,FALSE)</f>
        <v>40435.824999999997</v>
      </c>
      <c r="N3043" s="7">
        <f>Table1[[#This Row],[Hui Reply?]]*(Table1[[#This Row],[post_time]]-Table1[[#This Row],[timestamp of previous reply]])</f>
        <v>0.16274305555998581</v>
      </c>
      <c r="O3043" s="3">
        <f>O3042+Table1[[#This Row],[Hui Reply?]]</f>
        <v>774</v>
      </c>
      <c r="P3043" s="19">
        <f>INT(Table1[[#This Row],[post_time]])</f>
        <v>40435</v>
      </c>
      <c r="Q3043" s="3" t="str">
        <f>IF(Table1[[#This Row],[Hui Reply?]],VLOOKUP(Table1[[#This Row],[topic_id]],'All Topics Data'!$A$2:$E$1243,5,FALSE),0)</f>
        <v>Josh</v>
      </c>
      <c r="R3043" s="8">
        <f>Table1[[#This Row],[post_time]]+8/24</f>
        <v>40436.321643518524</v>
      </c>
      <c r="S3043" s="3">
        <f>IF(Table1[[#This Row],[post_position]]=1,0,SUMIFS($F$2:F3043,$H$2:H3043,Table1[[#This Row],[post_position]]-1,$C$2:C3043,Table1[[#This Row],[topic_id]]))</f>
        <v>40435.825567129628</v>
      </c>
    </row>
    <row r="3044" spans="1:19" x14ac:dyDescent="0.25">
      <c r="A3044" s="7">
        <v>3083</v>
      </c>
      <c r="B3044" s="7">
        <v>1</v>
      </c>
      <c r="C3044" s="7">
        <v>770</v>
      </c>
      <c r="D3044" s="7">
        <v>6713</v>
      </c>
      <c r="F3044" s="8">
        <v>40435.991585648146</v>
      </c>
      <c r="G3044" s="7">
        <v>0</v>
      </c>
      <c r="H3044" s="7">
        <v>3</v>
      </c>
      <c r="I3044" s="7" t="b">
        <f t="shared" si="141"/>
        <v>0</v>
      </c>
      <c r="J3044" s="7" t="b">
        <f t="shared" si="142"/>
        <v>1</v>
      </c>
      <c r="K3044" s="7">
        <f t="shared" si="143"/>
        <v>0</v>
      </c>
      <c r="L3044" s="7">
        <f>WEEKDAY(Table1[[#This Row],[post_time]])</f>
        <v>3</v>
      </c>
      <c r="M3044" s="7">
        <f>VLOOKUP(Table1[[#This Row],[topic_id]],'All Topics Data'!$A$2:$I$1243,8,FALSE)</f>
        <v>40435.824999999997</v>
      </c>
      <c r="N3044" s="7">
        <f>Table1[[#This Row],[Hui Reply?]]*(Table1[[#This Row],[post_time]]-Table1[[#This Row],[timestamp of previous reply]])</f>
        <v>0</v>
      </c>
      <c r="O3044" s="3">
        <f>O3043+Table1[[#This Row],[Hui Reply?]]</f>
        <v>774</v>
      </c>
      <c r="P3044" s="19">
        <f>INT(Table1[[#This Row],[post_time]])</f>
        <v>40435</v>
      </c>
      <c r="Q3044" s="3">
        <f>IF(Table1[[#This Row],[Hui Reply?]],VLOOKUP(Table1[[#This Row],[topic_id]],'All Topics Data'!$A$2:$E$1243,5,FALSE),0)</f>
        <v>0</v>
      </c>
      <c r="R3044" s="8">
        <f>Table1[[#This Row],[post_time]]+8/24</f>
        <v>40436.324918981481</v>
      </c>
      <c r="S3044" s="3">
        <f>IF(Table1[[#This Row],[post_position]]=1,0,SUMIFS($F$2:F3044,$H$2:H3044,Table1[[#This Row],[post_position]]-1,$C$2:C3044,Table1[[#This Row],[topic_id]]))</f>
        <v>40435.988310185188</v>
      </c>
    </row>
    <row r="3045" spans="1:19" x14ac:dyDescent="0.25">
      <c r="A3045" s="7">
        <v>3084</v>
      </c>
      <c r="B3045" s="7">
        <v>1</v>
      </c>
      <c r="C3045" s="7">
        <v>770</v>
      </c>
      <c r="D3045" s="7">
        <v>24</v>
      </c>
      <c r="F3045" s="8">
        <v>40436.015185185184</v>
      </c>
      <c r="G3045" s="7">
        <v>0</v>
      </c>
      <c r="H3045" s="7">
        <v>4</v>
      </c>
      <c r="I3045" s="7" t="b">
        <f t="shared" si="141"/>
        <v>1</v>
      </c>
      <c r="J3045" s="7" t="b">
        <f t="shared" si="142"/>
        <v>1</v>
      </c>
      <c r="K3045" s="7">
        <f t="shared" si="143"/>
        <v>1</v>
      </c>
      <c r="L3045" s="7">
        <f>WEEKDAY(Table1[[#This Row],[post_time]])</f>
        <v>4</v>
      </c>
      <c r="M3045" s="7">
        <f>VLOOKUP(Table1[[#This Row],[topic_id]],'All Topics Data'!$A$2:$I$1243,8,FALSE)</f>
        <v>40435.824999999997</v>
      </c>
      <c r="N3045" s="7">
        <f>Table1[[#This Row],[Hui Reply?]]*(Table1[[#This Row],[post_time]]-Table1[[#This Row],[timestamp of previous reply]])</f>
        <v>2.3599537038535345E-2</v>
      </c>
      <c r="O3045" s="3">
        <f>O3044+Table1[[#This Row],[Hui Reply?]]</f>
        <v>775</v>
      </c>
      <c r="P3045" s="19">
        <f>INT(Table1[[#This Row],[post_time]])</f>
        <v>40436</v>
      </c>
      <c r="Q3045" s="3" t="str">
        <f>IF(Table1[[#This Row],[Hui Reply?]],VLOOKUP(Table1[[#This Row],[topic_id]],'All Topics Data'!$A$2:$E$1243,5,FALSE),0)</f>
        <v>Josh</v>
      </c>
      <c r="R3045" s="8">
        <f>Table1[[#This Row],[post_time]]+8/24</f>
        <v>40436.34851851852</v>
      </c>
      <c r="S3045" s="3">
        <f>IF(Table1[[#This Row],[post_position]]=1,0,SUMIFS($F$2:F3045,$H$2:H3045,Table1[[#This Row],[post_position]]-1,$C$2:C3045,Table1[[#This Row],[topic_id]]))</f>
        <v>40435.991585648146</v>
      </c>
    </row>
    <row r="3046" spans="1:19" x14ac:dyDescent="0.25">
      <c r="A3046" s="7">
        <v>3085</v>
      </c>
      <c r="B3046" s="7">
        <v>1</v>
      </c>
      <c r="C3046" s="7">
        <v>771</v>
      </c>
      <c r="D3046" s="7">
        <v>6720</v>
      </c>
      <c r="E3046" s="2"/>
      <c r="F3046" s="8">
        <v>40436.207037037035</v>
      </c>
      <c r="G3046" s="7">
        <v>0</v>
      </c>
      <c r="H3046" s="7">
        <v>1</v>
      </c>
      <c r="I3046" s="7" t="b">
        <f t="shared" si="141"/>
        <v>0</v>
      </c>
      <c r="J3046" s="7" t="b">
        <f t="shared" si="142"/>
        <v>0</v>
      </c>
      <c r="K3046" s="7">
        <f t="shared" si="143"/>
        <v>0</v>
      </c>
      <c r="L3046" s="7">
        <f>WEEKDAY(Table1[[#This Row],[post_time]])</f>
        <v>4</v>
      </c>
      <c r="M3046" s="7">
        <f>VLOOKUP(Table1[[#This Row],[topic_id]],'All Topics Data'!$A$2:$I$1243,8,FALSE)</f>
        <v>40436.206944444442</v>
      </c>
      <c r="N3046" s="7">
        <f>Table1[[#This Row],[Hui Reply?]]*(Table1[[#This Row],[post_time]]-Table1[[#This Row],[timestamp of previous reply]])</f>
        <v>0</v>
      </c>
      <c r="O3046" s="3">
        <f>O3045+Table1[[#This Row],[Hui Reply?]]</f>
        <v>775</v>
      </c>
      <c r="P3046" s="19">
        <f>INT(Table1[[#This Row],[post_time]])</f>
        <v>40436</v>
      </c>
      <c r="Q3046" s="3">
        <f>IF(Table1[[#This Row],[Hui Reply?]],VLOOKUP(Table1[[#This Row],[topic_id]],'All Topics Data'!$A$2:$E$1243,5,FALSE),0)</f>
        <v>0</v>
      </c>
      <c r="R3046" s="8">
        <f>Table1[[#This Row],[post_time]]+8/24</f>
        <v>40436.540370370371</v>
      </c>
      <c r="S3046" s="3">
        <f>IF(Table1[[#This Row],[post_position]]=1,0,SUMIFS($F$2:F3046,$H$2:H3046,Table1[[#This Row],[post_position]]-1,$C$2:C3046,Table1[[#This Row],[topic_id]]))</f>
        <v>0</v>
      </c>
    </row>
    <row r="3047" spans="1:19" x14ac:dyDescent="0.25">
      <c r="A3047" s="7">
        <v>3086</v>
      </c>
      <c r="B3047" s="7">
        <v>1</v>
      </c>
      <c r="C3047" s="7">
        <v>771</v>
      </c>
      <c r="D3047" s="7">
        <v>24</v>
      </c>
      <c r="E3047" s="2"/>
      <c r="F3047" s="8">
        <v>40436.348506944443</v>
      </c>
      <c r="G3047" s="7">
        <v>0</v>
      </c>
      <c r="H3047" s="7">
        <v>2</v>
      </c>
      <c r="I3047" s="7" t="b">
        <f t="shared" si="141"/>
        <v>1</v>
      </c>
      <c r="J3047" s="7" t="b">
        <f t="shared" si="142"/>
        <v>1</v>
      </c>
      <c r="K3047" s="7">
        <f t="shared" si="143"/>
        <v>1</v>
      </c>
      <c r="L3047" s="7">
        <f>WEEKDAY(Table1[[#This Row],[post_time]])</f>
        <v>4</v>
      </c>
      <c r="M3047" s="7">
        <f>VLOOKUP(Table1[[#This Row],[topic_id]],'All Topics Data'!$A$2:$I$1243,8,FALSE)</f>
        <v>40436.206944444442</v>
      </c>
      <c r="N3047" s="7">
        <f>Table1[[#This Row],[Hui Reply?]]*(Table1[[#This Row],[post_time]]-Table1[[#This Row],[timestamp of previous reply]])</f>
        <v>0.14146990740846377</v>
      </c>
      <c r="O3047" s="3">
        <f>O3046+Table1[[#This Row],[Hui Reply?]]</f>
        <v>776</v>
      </c>
      <c r="P3047" s="19">
        <f>INT(Table1[[#This Row],[post_time]])</f>
        <v>40436</v>
      </c>
      <c r="Q3047" s="3" t="str">
        <f>IF(Table1[[#This Row],[Hui Reply?]],VLOOKUP(Table1[[#This Row],[topic_id]],'All Topics Data'!$A$2:$E$1243,5,FALSE),0)</f>
        <v>dramnath1981</v>
      </c>
      <c r="R3047" s="8">
        <f>Table1[[#This Row],[post_time]]+8/24</f>
        <v>40436.681840277779</v>
      </c>
      <c r="S3047" s="3">
        <f>IF(Table1[[#This Row],[post_position]]=1,0,SUMIFS($F$2:F3047,$H$2:H3047,Table1[[#This Row],[post_position]]-1,$C$2:C3047,Table1[[#This Row],[topic_id]]))</f>
        <v>40436.207037037035</v>
      </c>
    </row>
    <row r="3048" spans="1:19" x14ac:dyDescent="0.25">
      <c r="A3048" s="7">
        <v>3087</v>
      </c>
      <c r="B3048" s="7">
        <v>1</v>
      </c>
      <c r="C3048" s="7">
        <v>772</v>
      </c>
      <c r="D3048" s="7">
        <v>6717</v>
      </c>
      <c r="E3048" s="2"/>
      <c r="F3048" s="8">
        <v>40436.441712962966</v>
      </c>
      <c r="G3048" s="7">
        <v>0</v>
      </c>
      <c r="H3048" s="7">
        <v>1</v>
      </c>
      <c r="I3048" s="7" t="b">
        <f t="shared" si="141"/>
        <v>0</v>
      </c>
      <c r="J3048" s="7" t="b">
        <f t="shared" si="142"/>
        <v>0</v>
      </c>
      <c r="K3048" s="7">
        <f t="shared" si="143"/>
        <v>0</v>
      </c>
      <c r="L3048" s="7">
        <f>WEEKDAY(Table1[[#This Row],[post_time]])</f>
        <v>4</v>
      </c>
      <c r="M3048" s="7">
        <f>VLOOKUP(Table1[[#This Row],[topic_id]],'All Topics Data'!$A$2:$I$1243,8,FALSE)</f>
        <v>40436.441666666666</v>
      </c>
      <c r="N3048" s="7">
        <f>Table1[[#This Row],[Hui Reply?]]*(Table1[[#This Row],[post_time]]-Table1[[#This Row],[timestamp of previous reply]])</f>
        <v>0</v>
      </c>
      <c r="O3048" s="3">
        <f>O3047+Table1[[#This Row],[Hui Reply?]]</f>
        <v>776</v>
      </c>
      <c r="P3048" s="19">
        <f>INT(Table1[[#This Row],[post_time]])</f>
        <v>40436</v>
      </c>
      <c r="Q3048" s="3">
        <f>IF(Table1[[#This Row],[Hui Reply?]],VLOOKUP(Table1[[#This Row],[topic_id]],'All Topics Data'!$A$2:$E$1243,5,FALSE),0)</f>
        <v>0</v>
      </c>
      <c r="R3048" s="8">
        <f>Table1[[#This Row],[post_time]]+8/24</f>
        <v>40436.775046296301</v>
      </c>
      <c r="S3048" s="3">
        <f>IF(Table1[[#This Row],[post_position]]=1,0,SUMIFS($F$2:F3048,$H$2:H3048,Table1[[#This Row],[post_position]]-1,$C$2:C3048,Table1[[#This Row],[topic_id]]))</f>
        <v>0</v>
      </c>
    </row>
    <row r="3049" spans="1:19" x14ac:dyDescent="0.25">
      <c r="A3049" s="7">
        <v>3088</v>
      </c>
      <c r="B3049" s="7">
        <v>1</v>
      </c>
      <c r="C3049" s="7">
        <v>772</v>
      </c>
      <c r="D3049" s="7">
        <v>24</v>
      </c>
      <c r="E3049" s="2"/>
      <c r="F3049" s="8">
        <v>40436.495868055557</v>
      </c>
      <c r="G3049" s="7">
        <v>0</v>
      </c>
      <c r="H3049" s="7">
        <v>2</v>
      </c>
      <c r="I3049" s="7" t="b">
        <f t="shared" si="141"/>
        <v>1</v>
      </c>
      <c r="J3049" s="7" t="b">
        <f t="shared" si="142"/>
        <v>1</v>
      </c>
      <c r="K3049" s="7">
        <f t="shared" si="143"/>
        <v>1</v>
      </c>
      <c r="L3049" s="7">
        <f>WEEKDAY(Table1[[#This Row],[post_time]])</f>
        <v>4</v>
      </c>
      <c r="M3049" s="7">
        <f>VLOOKUP(Table1[[#This Row],[topic_id]],'All Topics Data'!$A$2:$I$1243,8,FALSE)</f>
        <v>40436.441666666666</v>
      </c>
      <c r="N3049" s="7">
        <f>Table1[[#This Row],[Hui Reply?]]*(Table1[[#This Row],[post_time]]-Table1[[#This Row],[timestamp of previous reply]])</f>
        <v>5.415509259182727E-2</v>
      </c>
      <c r="O3049" s="3">
        <f>O3048+Table1[[#This Row],[Hui Reply?]]</f>
        <v>777</v>
      </c>
      <c r="P3049" s="19">
        <f>INT(Table1[[#This Row],[post_time]])</f>
        <v>40436</v>
      </c>
      <c r="Q3049" s="3" t="str">
        <f>IF(Table1[[#This Row],[Hui Reply?]],VLOOKUP(Table1[[#This Row],[topic_id]],'All Topics Data'!$A$2:$E$1243,5,FALSE),0)</f>
        <v>Rodrigo</v>
      </c>
      <c r="R3049" s="8">
        <f>Table1[[#This Row],[post_time]]+8/24</f>
        <v>40436.829201388893</v>
      </c>
      <c r="S3049" s="3">
        <f>IF(Table1[[#This Row],[post_position]]=1,0,SUMIFS($F$2:F3049,$H$2:H3049,Table1[[#This Row],[post_position]]-1,$C$2:C3049,Table1[[#This Row],[topic_id]]))</f>
        <v>40436.441712962966</v>
      </c>
    </row>
    <row r="3050" spans="1:19" x14ac:dyDescent="0.25">
      <c r="A3050" s="7">
        <v>3089</v>
      </c>
      <c r="B3050" s="7">
        <v>4</v>
      </c>
      <c r="C3050" s="7">
        <v>2</v>
      </c>
      <c r="D3050" s="7">
        <v>6721</v>
      </c>
      <c r="E3050" s="2"/>
      <c r="F3050" s="8">
        <v>40436.500069444446</v>
      </c>
      <c r="G3050" s="7">
        <v>0</v>
      </c>
      <c r="H3050" s="7">
        <v>67</v>
      </c>
      <c r="I3050" s="7" t="b">
        <f t="shared" si="141"/>
        <v>0</v>
      </c>
      <c r="J3050" s="7" t="b">
        <f t="shared" si="142"/>
        <v>1</v>
      </c>
      <c r="K3050" s="7">
        <f t="shared" si="143"/>
        <v>0</v>
      </c>
      <c r="L3050" s="7">
        <f>WEEKDAY(Table1[[#This Row],[post_time]])</f>
        <v>4</v>
      </c>
      <c r="M3050" s="7">
        <f>VLOOKUP(Table1[[#This Row],[topic_id]],'All Topics Data'!$A$2:$I$1243,8,FALSE)</f>
        <v>40019.929861111108</v>
      </c>
      <c r="N3050" s="7">
        <f>Table1[[#This Row],[Hui Reply?]]*(Table1[[#This Row],[post_time]]-Table1[[#This Row],[timestamp of previous reply]])</f>
        <v>0</v>
      </c>
      <c r="O3050" s="3">
        <f>O3049+Table1[[#This Row],[Hui Reply?]]</f>
        <v>777</v>
      </c>
      <c r="P3050" s="19">
        <f>INT(Table1[[#This Row],[post_time]])</f>
        <v>40436</v>
      </c>
      <c r="Q3050" s="3">
        <f>IF(Table1[[#This Row],[Hui Reply?]],VLOOKUP(Table1[[#This Row],[topic_id]],'All Topics Data'!$A$2:$E$1243,5,FALSE),0)</f>
        <v>0</v>
      </c>
      <c r="R3050" s="8">
        <f>Table1[[#This Row],[post_time]]+8/24</f>
        <v>40436.833402777782</v>
      </c>
      <c r="S3050" s="3">
        <f>IF(Table1[[#This Row],[post_position]]=1,0,SUMIFS($F$2:F3050,$H$2:H3050,Table1[[#This Row],[post_position]]-1,$C$2:C3050,Table1[[#This Row],[topic_id]]))</f>
        <v>40424.964965277781</v>
      </c>
    </row>
    <row r="3051" spans="1:19" x14ac:dyDescent="0.25">
      <c r="A3051" s="7">
        <v>3090</v>
      </c>
      <c r="B3051" s="7">
        <v>1</v>
      </c>
      <c r="C3051" s="7">
        <v>773</v>
      </c>
      <c r="D3051" s="7">
        <v>6721</v>
      </c>
      <c r="E3051" s="2"/>
      <c r="F3051" s="8">
        <v>40436.509236111109</v>
      </c>
      <c r="G3051" s="7">
        <v>0</v>
      </c>
      <c r="H3051" s="7">
        <v>1</v>
      </c>
      <c r="I3051" s="7" t="b">
        <f t="shared" si="141"/>
        <v>0</v>
      </c>
      <c r="J3051" s="7" t="b">
        <f t="shared" si="142"/>
        <v>0</v>
      </c>
      <c r="K3051" s="7">
        <f t="shared" si="143"/>
        <v>0</v>
      </c>
      <c r="L3051" s="7">
        <f>WEEKDAY(Table1[[#This Row],[post_time]])</f>
        <v>4</v>
      </c>
      <c r="M3051" s="7">
        <f>VLOOKUP(Table1[[#This Row],[topic_id]],'All Topics Data'!$A$2:$I$1243,8,FALSE)</f>
        <v>40436.509027777778</v>
      </c>
      <c r="N3051" s="7">
        <f>Table1[[#This Row],[Hui Reply?]]*(Table1[[#This Row],[post_time]]-Table1[[#This Row],[timestamp of previous reply]])</f>
        <v>0</v>
      </c>
      <c r="O3051" s="3">
        <f>O3050+Table1[[#This Row],[Hui Reply?]]</f>
        <v>777</v>
      </c>
      <c r="P3051" s="19">
        <f>INT(Table1[[#This Row],[post_time]])</f>
        <v>40436</v>
      </c>
      <c r="Q3051" s="3">
        <f>IF(Table1[[#This Row],[Hui Reply?]],VLOOKUP(Table1[[#This Row],[topic_id]],'All Topics Data'!$A$2:$E$1243,5,FALSE),0)</f>
        <v>0</v>
      </c>
      <c r="R3051" s="8">
        <f>Table1[[#This Row],[post_time]]+8/24</f>
        <v>40436.842569444445</v>
      </c>
      <c r="S3051" s="3">
        <f>IF(Table1[[#This Row],[post_position]]=1,0,SUMIFS($F$2:F3051,$H$2:H3051,Table1[[#This Row],[post_position]]-1,$C$2:C3051,Table1[[#This Row],[topic_id]]))</f>
        <v>0</v>
      </c>
    </row>
    <row r="3052" spans="1:19" x14ac:dyDescent="0.25">
      <c r="A3052" s="7">
        <v>3091</v>
      </c>
      <c r="B3052" s="7">
        <v>1</v>
      </c>
      <c r="C3052" s="7">
        <v>773</v>
      </c>
      <c r="D3052" s="7">
        <v>24</v>
      </c>
      <c r="F3052" s="8">
        <v>40436.534398148149</v>
      </c>
      <c r="G3052" s="7">
        <v>0</v>
      </c>
      <c r="H3052" s="7">
        <v>2</v>
      </c>
      <c r="I3052" s="7" t="b">
        <f t="shared" si="141"/>
        <v>1</v>
      </c>
      <c r="J3052" s="7" t="b">
        <f t="shared" si="142"/>
        <v>1</v>
      </c>
      <c r="K3052" s="7">
        <f t="shared" si="143"/>
        <v>1</v>
      </c>
      <c r="L3052" s="7">
        <f>WEEKDAY(Table1[[#This Row],[post_time]])</f>
        <v>4</v>
      </c>
      <c r="M3052" s="7">
        <f>VLOOKUP(Table1[[#This Row],[topic_id]],'All Topics Data'!$A$2:$I$1243,8,FALSE)</f>
        <v>40436.509027777778</v>
      </c>
      <c r="N3052" s="7">
        <f>Table1[[#This Row],[Hui Reply?]]*(Table1[[#This Row],[post_time]]-Table1[[#This Row],[timestamp of previous reply]])</f>
        <v>2.5162037039990537E-2</v>
      </c>
      <c r="O3052" s="3">
        <f>O3051+Table1[[#This Row],[Hui Reply?]]</f>
        <v>778</v>
      </c>
      <c r="P3052" s="19">
        <f>INT(Table1[[#This Row],[post_time]])</f>
        <v>40436</v>
      </c>
      <c r="Q3052" s="3" t="str">
        <f>IF(Table1[[#This Row],[Hui Reply?]],VLOOKUP(Table1[[#This Row],[topic_id]],'All Topics Data'!$A$2:$E$1243,5,FALSE),0)</f>
        <v>banghouse</v>
      </c>
      <c r="R3052" s="8">
        <f>Table1[[#This Row],[post_time]]+8/24</f>
        <v>40436.867731481485</v>
      </c>
      <c r="S3052" s="3">
        <f>IF(Table1[[#This Row],[post_position]]=1,0,SUMIFS($F$2:F3052,$H$2:H3052,Table1[[#This Row],[post_position]]-1,$C$2:C3052,Table1[[#This Row],[topic_id]]))</f>
        <v>40436.509236111109</v>
      </c>
    </row>
    <row r="3053" spans="1:19" x14ac:dyDescent="0.25">
      <c r="A3053" s="7">
        <v>3092</v>
      </c>
      <c r="B3053" s="7">
        <v>1</v>
      </c>
      <c r="C3053" s="7">
        <v>770</v>
      </c>
      <c r="D3053" s="7">
        <v>6719</v>
      </c>
      <c r="F3053" s="8">
        <v>40436.584143518521</v>
      </c>
      <c r="G3053" s="7">
        <v>0</v>
      </c>
      <c r="H3053" s="7">
        <v>5</v>
      </c>
      <c r="I3053" s="7" t="b">
        <f t="shared" si="141"/>
        <v>0</v>
      </c>
      <c r="J3053" s="7" t="b">
        <f t="shared" si="142"/>
        <v>1</v>
      </c>
      <c r="K3053" s="7">
        <f t="shared" si="143"/>
        <v>0</v>
      </c>
      <c r="L3053" s="7">
        <f>WEEKDAY(Table1[[#This Row],[post_time]])</f>
        <v>4</v>
      </c>
      <c r="M3053" s="7">
        <f>VLOOKUP(Table1[[#This Row],[topic_id]],'All Topics Data'!$A$2:$I$1243,8,FALSE)</f>
        <v>40435.824999999997</v>
      </c>
      <c r="N3053" s="7">
        <f>Table1[[#This Row],[Hui Reply?]]*(Table1[[#This Row],[post_time]]-Table1[[#This Row],[timestamp of previous reply]])</f>
        <v>0</v>
      </c>
      <c r="O3053" s="3">
        <f>O3052+Table1[[#This Row],[Hui Reply?]]</f>
        <v>778</v>
      </c>
      <c r="P3053" s="19">
        <f>INT(Table1[[#This Row],[post_time]])</f>
        <v>40436</v>
      </c>
      <c r="Q3053" s="3">
        <f>IF(Table1[[#This Row],[Hui Reply?]],VLOOKUP(Table1[[#This Row],[topic_id]],'All Topics Data'!$A$2:$E$1243,5,FALSE),0)</f>
        <v>0</v>
      </c>
      <c r="R3053" s="8">
        <f>Table1[[#This Row],[post_time]]+8/24</f>
        <v>40436.917476851857</v>
      </c>
      <c r="S3053" s="3">
        <f>IF(Table1[[#This Row],[post_position]]=1,0,SUMIFS($F$2:F3053,$H$2:H3053,Table1[[#This Row],[post_position]]-1,$C$2:C3053,Table1[[#This Row],[topic_id]]))</f>
        <v>40436.015185185184</v>
      </c>
    </row>
    <row r="3054" spans="1:19" x14ac:dyDescent="0.25">
      <c r="A3054" s="7">
        <v>3093</v>
      </c>
      <c r="B3054" s="7">
        <v>1</v>
      </c>
      <c r="C3054" s="7">
        <v>774</v>
      </c>
      <c r="D3054" s="7">
        <v>6723</v>
      </c>
      <c r="F3054" s="8">
        <v>40436.929826388892</v>
      </c>
      <c r="G3054" s="7">
        <v>0</v>
      </c>
      <c r="H3054" s="7">
        <v>1</v>
      </c>
      <c r="I3054" s="7" t="b">
        <f t="shared" si="141"/>
        <v>0</v>
      </c>
      <c r="J3054" s="7" t="b">
        <f t="shared" si="142"/>
        <v>0</v>
      </c>
      <c r="K3054" s="7">
        <f t="shared" si="143"/>
        <v>0</v>
      </c>
      <c r="L3054" s="7">
        <f>WEEKDAY(Table1[[#This Row],[post_time]])</f>
        <v>4</v>
      </c>
      <c r="M3054" s="7">
        <f>VLOOKUP(Table1[[#This Row],[topic_id]],'All Topics Data'!$A$2:$I$1243,8,FALSE)</f>
        <v>40436.929166666669</v>
      </c>
      <c r="N3054" s="7">
        <f>Table1[[#This Row],[Hui Reply?]]*(Table1[[#This Row],[post_time]]-Table1[[#This Row],[timestamp of previous reply]])</f>
        <v>0</v>
      </c>
      <c r="O3054" s="3">
        <f>O3053+Table1[[#This Row],[Hui Reply?]]</f>
        <v>778</v>
      </c>
      <c r="P3054" s="19">
        <f>INT(Table1[[#This Row],[post_time]])</f>
        <v>40436</v>
      </c>
      <c r="Q3054" s="3">
        <f>IF(Table1[[#This Row],[Hui Reply?]],VLOOKUP(Table1[[#This Row],[topic_id]],'All Topics Data'!$A$2:$E$1243,5,FALSE),0)</f>
        <v>0</v>
      </c>
      <c r="R3054" s="8">
        <f>Table1[[#This Row],[post_time]]+8/24</f>
        <v>40437.263159722228</v>
      </c>
      <c r="S3054" s="3">
        <f>IF(Table1[[#This Row],[post_position]]=1,0,SUMIFS($F$2:F3054,$H$2:H3054,Table1[[#This Row],[post_position]]-1,$C$2:C3054,Table1[[#This Row],[topic_id]]))</f>
        <v>0</v>
      </c>
    </row>
    <row r="3055" spans="1:19" x14ac:dyDescent="0.25">
      <c r="A3055" s="7">
        <v>3094</v>
      </c>
      <c r="B3055" s="7">
        <v>1</v>
      </c>
      <c r="C3055" s="7">
        <v>774</v>
      </c>
      <c r="D3055" s="7">
        <v>24</v>
      </c>
      <c r="E3055" s="2"/>
      <c r="F3055" s="8">
        <v>40436.976909722223</v>
      </c>
      <c r="G3055" s="7">
        <v>0</v>
      </c>
      <c r="H3055" s="7">
        <v>2</v>
      </c>
      <c r="I3055" s="7" t="b">
        <f t="shared" si="141"/>
        <v>1</v>
      </c>
      <c r="J3055" s="7" t="b">
        <f t="shared" si="142"/>
        <v>1</v>
      </c>
      <c r="K3055" s="7">
        <f t="shared" si="143"/>
        <v>1</v>
      </c>
      <c r="L3055" s="7">
        <f>WEEKDAY(Table1[[#This Row],[post_time]])</f>
        <v>4</v>
      </c>
      <c r="M3055" s="7">
        <f>VLOOKUP(Table1[[#This Row],[topic_id]],'All Topics Data'!$A$2:$I$1243,8,FALSE)</f>
        <v>40436.929166666669</v>
      </c>
      <c r="N3055" s="7">
        <f>Table1[[#This Row],[Hui Reply?]]*(Table1[[#This Row],[post_time]]-Table1[[#This Row],[timestamp of previous reply]])</f>
        <v>4.708333333110204E-2</v>
      </c>
      <c r="O3055" s="3">
        <f>O3054+Table1[[#This Row],[Hui Reply?]]</f>
        <v>779</v>
      </c>
      <c r="P3055" s="19">
        <f>INT(Table1[[#This Row],[post_time]])</f>
        <v>40436</v>
      </c>
      <c r="Q3055" s="3" t="str">
        <f>IF(Table1[[#This Row],[Hui Reply?]],VLOOKUP(Table1[[#This Row],[topic_id]],'All Topics Data'!$A$2:$E$1243,5,FALSE),0)</f>
        <v>adnan_bfck</v>
      </c>
      <c r="R3055" s="8">
        <f>Table1[[#This Row],[post_time]]+8/24</f>
        <v>40437.310243055559</v>
      </c>
      <c r="S3055" s="3">
        <f>IF(Table1[[#This Row],[post_position]]=1,0,SUMIFS($F$2:F3055,$H$2:H3055,Table1[[#This Row],[post_position]]-1,$C$2:C3055,Table1[[#This Row],[topic_id]]))</f>
        <v>40436.929826388892</v>
      </c>
    </row>
    <row r="3056" spans="1:19" x14ac:dyDescent="0.25">
      <c r="A3056" s="7">
        <v>3095</v>
      </c>
      <c r="B3056" s="7">
        <v>1</v>
      </c>
      <c r="C3056" s="7">
        <v>773</v>
      </c>
      <c r="D3056" s="7">
        <v>1</v>
      </c>
      <c r="F3056" s="8">
        <v>40437.102280092593</v>
      </c>
      <c r="G3056" s="7">
        <v>0</v>
      </c>
      <c r="H3056" s="7">
        <v>3</v>
      </c>
      <c r="I3056" s="7" t="b">
        <f t="shared" si="141"/>
        <v>0</v>
      </c>
      <c r="J3056" s="7" t="b">
        <f t="shared" si="142"/>
        <v>1</v>
      </c>
      <c r="K3056" s="7">
        <f t="shared" si="143"/>
        <v>0</v>
      </c>
      <c r="L3056" s="7">
        <f>WEEKDAY(Table1[[#This Row],[post_time]])</f>
        <v>5</v>
      </c>
      <c r="M3056" s="7">
        <f>VLOOKUP(Table1[[#This Row],[topic_id]],'All Topics Data'!$A$2:$I$1243,8,FALSE)</f>
        <v>40436.509027777778</v>
      </c>
      <c r="N3056" s="7">
        <f>Table1[[#This Row],[Hui Reply?]]*(Table1[[#This Row],[post_time]]-Table1[[#This Row],[timestamp of previous reply]])</f>
        <v>0</v>
      </c>
      <c r="O3056" s="3">
        <f>O3055+Table1[[#This Row],[Hui Reply?]]</f>
        <v>779</v>
      </c>
      <c r="P3056" s="19">
        <f>INT(Table1[[#This Row],[post_time]])</f>
        <v>40437</v>
      </c>
      <c r="Q3056" s="3">
        <f>IF(Table1[[#This Row],[Hui Reply?]],VLOOKUP(Table1[[#This Row],[topic_id]],'All Topics Data'!$A$2:$E$1243,5,FALSE),0)</f>
        <v>0</v>
      </c>
      <c r="R3056" s="8">
        <f>Table1[[#This Row],[post_time]]+8/24</f>
        <v>40437.435613425929</v>
      </c>
      <c r="S3056" s="3">
        <f>IF(Table1[[#This Row],[post_position]]=1,0,SUMIFS($F$2:F3056,$H$2:H3056,Table1[[#This Row],[post_position]]-1,$C$2:C3056,Table1[[#This Row],[topic_id]]))</f>
        <v>40436.534398148149</v>
      </c>
    </row>
    <row r="3057" spans="1:19" x14ac:dyDescent="0.25">
      <c r="A3057" s="7">
        <v>3096</v>
      </c>
      <c r="B3057" s="7">
        <v>5</v>
      </c>
      <c r="C3057" s="7">
        <v>775</v>
      </c>
      <c r="D3057" s="7">
        <v>1</v>
      </c>
      <c r="E3057" s="2"/>
      <c r="F3057" s="8">
        <v>40437.105011574073</v>
      </c>
      <c r="G3057" s="7">
        <v>0</v>
      </c>
      <c r="H3057" s="7">
        <v>1</v>
      </c>
      <c r="I3057" s="7" t="b">
        <f t="shared" si="141"/>
        <v>0</v>
      </c>
      <c r="J3057" s="7" t="b">
        <f t="shared" si="142"/>
        <v>0</v>
      </c>
      <c r="K3057" s="7">
        <f t="shared" si="143"/>
        <v>0</v>
      </c>
      <c r="L3057" s="7">
        <f>WEEKDAY(Table1[[#This Row],[post_time]])</f>
        <v>5</v>
      </c>
      <c r="M3057" s="7">
        <f>VLOOKUP(Table1[[#This Row],[topic_id]],'All Topics Data'!$A$2:$I$1243,8,FALSE)</f>
        <v>40437.104861111111</v>
      </c>
      <c r="N3057" s="7">
        <f>Table1[[#This Row],[Hui Reply?]]*(Table1[[#This Row],[post_time]]-Table1[[#This Row],[timestamp of previous reply]])</f>
        <v>0</v>
      </c>
      <c r="O3057" s="3">
        <f>O3056+Table1[[#This Row],[Hui Reply?]]</f>
        <v>779</v>
      </c>
      <c r="P3057" s="19">
        <f>INT(Table1[[#This Row],[post_time]])</f>
        <v>40437</v>
      </c>
      <c r="Q3057" s="3">
        <f>IF(Table1[[#This Row],[Hui Reply?]],VLOOKUP(Table1[[#This Row],[topic_id]],'All Topics Data'!$A$2:$E$1243,5,FALSE),0)</f>
        <v>0</v>
      </c>
      <c r="R3057" s="8">
        <f>Table1[[#This Row],[post_time]]+8/24</f>
        <v>40437.438344907408</v>
      </c>
      <c r="S3057" s="3">
        <f>IF(Table1[[#This Row],[post_position]]=1,0,SUMIFS($F$2:F3057,$H$2:H3057,Table1[[#This Row],[post_position]]-1,$C$2:C3057,Table1[[#This Row],[topic_id]]))</f>
        <v>0</v>
      </c>
    </row>
    <row r="3058" spans="1:19" x14ac:dyDescent="0.25">
      <c r="A3058" s="7">
        <v>3097</v>
      </c>
      <c r="B3058" s="7">
        <v>1</v>
      </c>
      <c r="C3058" s="7">
        <v>776</v>
      </c>
      <c r="D3058" s="7">
        <v>6724</v>
      </c>
      <c r="E3058" s="2"/>
      <c r="F3058" s="8">
        <v>40437.365486111114</v>
      </c>
      <c r="G3058" s="7">
        <v>0</v>
      </c>
      <c r="H3058" s="7">
        <v>1</v>
      </c>
      <c r="I3058" s="7" t="b">
        <f t="shared" si="141"/>
        <v>0</v>
      </c>
      <c r="J3058" s="7" t="b">
        <f t="shared" si="142"/>
        <v>0</v>
      </c>
      <c r="K3058" s="7">
        <f t="shared" si="143"/>
        <v>0</v>
      </c>
      <c r="L3058" s="7">
        <f>WEEKDAY(Table1[[#This Row],[post_time]])</f>
        <v>5</v>
      </c>
      <c r="M3058" s="7">
        <f>VLOOKUP(Table1[[#This Row],[topic_id]],'All Topics Data'!$A$2:$I$1243,8,FALSE)</f>
        <v>40437.365277777775</v>
      </c>
      <c r="N3058" s="7">
        <f>Table1[[#This Row],[Hui Reply?]]*(Table1[[#This Row],[post_time]]-Table1[[#This Row],[timestamp of previous reply]])</f>
        <v>0</v>
      </c>
      <c r="O3058" s="3">
        <f>O3057+Table1[[#This Row],[Hui Reply?]]</f>
        <v>779</v>
      </c>
      <c r="P3058" s="19">
        <f>INT(Table1[[#This Row],[post_time]])</f>
        <v>40437</v>
      </c>
      <c r="Q3058" s="3">
        <f>IF(Table1[[#This Row],[Hui Reply?]],VLOOKUP(Table1[[#This Row],[topic_id]],'All Topics Data'!$A$2:$E$1243,5,FALSE),0)</f>
        <v>0</v>
      </c>
      <c r="R3058" s="8">
        <f>Table1[[#This Row],[post_time]]+8/24</f>
        <v>40437.698819444449</v>
      </c>
      <c r="S3058" s="3">
        <f>IF(Table1[[#This Row],[post_position]]=1,0,SUMIFS($F$2:F3058,$H$2:H3058,Table1[[#This Row],[post_position]]-1,$C$2:C3058,Table1[[#This Row],[topic_id]]))</f>
        <v>0</v>
      </c>
    </row>
    <row r="3059" spans="1:19" x14ac:dyDescent="0.25">
      <c r="A3059" s="7">
        <v>3098</v>
      </c>
      <c r="B3059" s="7">
        <v>5</v>
      </c>
      <c r="C3059" s="7">
        <v>775</v>
      </c>
      <c r="D3059" s="7">
        <v>6030</v>
      </c>
      <c r="F3059" s="8">
        <v>40437.424247685187</v>
      </c>
      <c r="G3059" s="7">
        <v>0</v>
      </c>
      <c r="H3059" s="7">
        <v>2</v>
      </c>
      <c r="I3059" s="7" t="b">
        <f t="shared" si="141"/>
        <v>0</v>
      </c>
      <c r="J3059" s="7" t="b">
        <f t="shared" si="142"/>
        <v>1</v>
      </c>
      <c r="K3059" s="7">
        <f t="shared" si="143"/>
        <v>0</v>
      </c>
      <c r="L3059" s="7">
        <f>WEEKDAY(Table1[[#This Row],[post_time]])</f>
        <v>5</v>
      </c>
      <c r="M3059" s="7">
        <f>VLOOKUP(Table1[[#This Row],[topic_id]],'All Topics Data'!$A$2:$I$1243,8,FALSE)</f>
        <v>40437.104861111111</v>
      </c>
      <c r="N3059" s="7">
        <f>Table1[[#This Row],[Hui Reply?]]*(Table1[[#This Row],[post_time]]-Table1[[#This Row],[timestamp of previous reply]])</f>
        <v>0</v>
      </c>
      <c r="O3059" s="3">
        <f>O3058+Table1[[#This Row],[Hui Reply?]]</f>
        <v>779</v>
      </c>
      <c r="P3059" s="19">
        <f>INT(Table1[[#This Row],[post_time]])</f>
        <v>40437</v>
      </c>
      <c r="Q3059" s="3">
        <f>IF(Table1[[#This Row],[Hui Reply?]],VLOOKUP(Table1[[#This Row],[topic_id]],'All Topics Data'!$A$2:$E$1243,5,FALSE),0)</f>
        <v>0</v>
      </c>
      <c r="R3059" s="8">
        <f>Table1[[#This Row],[post_time]]+8/24</f>
        <v>40437.757581018523</v>
      </c>
      <c r="S3059" s="3">
        <f>IF(Table1[[#This Row],[post_position]]=1,0,SUMIFS($F$2:F3059,$H$2:H3059,Table1[[#This Row],[post_position]]-1,$C$2:C3059,Table1[[#This Row],[topic_id]]))</f>
        <v>40437.105011574073</v>
      </c>
    </row>
    <row r="3060" spans="1:19" x14ac:dyDescent="0.25">
      <c r="A3060" s="7">
        <v>3099</v>
      </c>
      <c r="B3060" s="7">
        <v>1</v>
      </c>
      <c r="C3060" s="7">
        <v>777</v>
      </c>
      <c r="D3060" s="7">
        <v>6030</v>
      </c>
      <c r="F3060" s="8">
        <v>40437.435046296298</v>
      </c>
      <c r="G3060" s="7">
        <v>0</v>
      </c>
      <c r="H3060" s="7">
        <v>1</v>
      </c>
      <c r="I3060" s="7" t="b">
        <f t="shared" si="141"/>
        <v>0</v>
      </c>
      <c r="J3060" s="7" t="b">
        <f t="shared" si="142"/>
        <v>0</v>
      </c>
      <c r="K3060" s="7">
        <f t="shared" si="143"/>
        <v>0</v>
      </c>
      <c r="L3060" s="7">
        <f>WEEKDAY(Table1[[#This Row],[post_time]])</f>
        <v>5</v>
      </c>
      <c r="M3060" s="7">
        <f>VLOOKUP(Table1[[#This Row],[topic_id]],'All Topics Data'!$A$2:$I$1243,8,FALSE)</f>
        <v>40437.43472222222</v>
      </c>
      <c r="N3060" s="7">
        <f>Table1[[#This Row],[Hui Reply?]]*(Table1[[#This Row],[post_time]]-Table1[[#This Row],[timestamp of previous reply]])</f>
        <v>0</v>
      </c>
      <c r="O3060" s="3">
        <f>O3059+Table1[[#This Row],[Hui Reply?]]</f>
        <v>779</v>
      </c>
      <c r="P3060" s="19">
        <f>INT(Table1[[#This Row],[post_time]])</f>
        <v>40437</v>
      </c>
      <c r="Q3060" s="3">
        <f>IF(Table1[[#This Row],[Hui Reply?]],VLOOKUP(Table1[[#This Row],[topic_id]],'All Topics Data'!$A$2:$E$1243,5,FALSE),0)</f>
        <v>0</v>
      </c>
      <c r="R3060" s="8">
        <f>Table1[[#This Row],[post_time]]+8/24</f>
        <v>40437.768379629633</v>
      </c>
      <c r="S3060" s="3">
        <f>IF(Table1[[#This Row],[post_position]]=1,0,SUMIFS($F$2:F3060,$H$2:H3060,Table1[[#This Row],[post_position]]-1,$C$2:C3060,Table1[[#This Row],[topic_id]]))</f>
        <v>0</v>
      </c>
    </row>
    <row r="3061" spans="1:19" x14ac:dyDescent="0.25">
      <c r="A3061" s="7">
        <v>3100</v>
      </c>
      <c r="B3061" s="7">
        <v>1</v>
      </c>
      <c r="C3061" s="7">
        <v>777</v>
      </c>
      <c r="D3061" s="7">
        <v>24</v>
      </c>
      <c r="F3061" s="8">
        <v>40437.463587962964</v>
      </c>
      <c r="G3061" s="7">
        <v>0</v>
      </c>
      <c r="H3061" s="7">
        <v>2</v>
      </c>
      <c r="I3061" s="7" t="b">
        <f t="shared" si="141"/>
        <v>1</v>
      </c>
      <c r="J3061" s="7" t="b">
        <f t="shared" si="142"/>
        <v>1</v>
      </c>
      <c r="K3061" s="7">
        <f t="shared" si="143"/>
        <v>1</v>
      </c>
      <c r="L3061" s="7">
        <f>WEEKDAY(Table1[[#This Row],[post_time]])</f>
        <v>5</v>
      </c>
      <c r="M3061" s="7">
        <f>VLOOKUP(Table1[[#This Row],[topic_id]],'All Topics Data'!$A$2:$I$1243,8,FALSE)</f>
        <v>40437.43472222222</v>
      </c>
      <c r="N3061" s="7">
        <f>Table1[[#This Row],[Hui Reply?]]*(Table1[[#This Row],[post_time]]-Table1[[#This Row],[timestamp of previous reply]])</f>
        <v>2.8541666666569654E-2</v>
      </c>
      <c r="O3061" s="3">
        <f>O3060+Table1[[#This Row],[Hui Reply?]]</f>
        <v>780</v>
      </c>
      <c r="P3061" s="19">
        <f>INT(Table1[[#This Row],[post_time]])</f>
        <v>40437</v>
      </c>
      <c r="Q3061" s="3" t="str">
        <f>IF(Table1[[#This Row],[Hui Reply?]],VLOOKUP(Table1[[#This Row],[topic_id]],'All Topics Data'!$A$2:$E$1243,5,FALSE),0)</f>
        <v>murugaraj</v>
      </c>
      <c r="R3061" s="8">
        <f>Table1[[#This Row],[post_time]]+8/24</f>
        <v>40437.7969212963</v>
      </c>
      <c r="S3061" s="3">
        <f>IF(Table1[[#This Row],[post_position]]=1,0,SUMIFS($F$2:F3061,$H$2:H3061,Table1[[#This Row],[post_position]]-1,$C$2:C3061,Table1[[#This Row],[topic_id]]))</f>
        <v>40437.435046296298</v>
      </c>
    </row>
    <row r="3062" spans="1:19" x14ac:dyDescent="0.25">
      <c r="A3062" s="7">
        <v>3101</v>
      </c>
      <c r="B3062" s="7">
        <v>1</v>
      </c>
      <c r="C3062" s="7">
        <v>773</v>
      </c>
      <c r="D3062" s="7">
        <v>6721</v>
      </c>
      <c r="F3062" s="8">
        <v>40437.621701388889</v>
      </c>
      <c r="G3062" s="7">
        <v>0</v>
      </c>
      <c r="H3062" s="7">
        <v>4</v>
      </c>
      <c r="I3062" s="7" t="b">
        <f t="shared" si="141"/>
        <v>0</v>
      </c>
      <c r="J3062" s="7" t="b">
        <f t="shared" si="142"/>
        <v>1</v>
      </c>
      <c r="K3062" s="7">
        <f t="shared" si="143"/>
        <v>0</v>
      </c>
      <c r="L3062" s="7">
        <f>WEEKDAY(Table1[[#This Row],[post_time]])</f>
        <v>5</v>
      </c>
      <c r="M3062" s="7">
        <f>VLOOKUP(Table1[[#This Row],[topic_id]],'All Topics Data'!$A$2:$I$1243,8,FALSE)</f>
        <v>40436.509027777778</v>
      </c>
      <c r="N3062" s="7">
        <f>Table1[[#This Row],[Hui Reply?]]*(Table1[[#This Row],[post_time]]-Table1[[#This Row],[timestamp of previous reply]])</f>
        <v>0</v>
      </c>
      <c r="O3062" s="3">
        <f>O3061+Table1[[#This Row],[Hui Reply?]]</f>
        <v>780</v>
      </c>
      <c r="P3062" s="19">
        <f>INT(Table1[[#This Row],[post_time]])</f>
        <v>40437</v>
      </c>
      <c r="Q3062" s="3">
        <f>IF(Table1[[#This Row],[Hui Reply?]],VLOOKUP(Table1[[#This Row],[topic_id]],'All Topics Data'!$A$2:$E$1243,5,FALSE),0)</f>
        <v>0</v>
      </c>
      <c r="R3062" s="8">
        <f>Table1[[#This Row],[post_time]]+8/24</f>
        <v>40437.955034722225</v>
      </c>
      <c r="S3062" s="3">
        <f>IF(Table1[[#This Row],[post_position]]=1,0,SUMIFS($F$2:F3062,$H$2:H3062,Table1[[#This Row],[post_position]]-1,$C$2:C3062,Table1[[#This Row],[topic_id]]))</f>
        <v>40437.102280092593</v>
      </c>
    </row>
    <row r="3063" spans="1:19" x14ac:dyDescent="0.25">
      <c r="A3063" s="7">
        <v>3102</v>
      </c>
      <c r="B3063" s="7">
        <v>1</v>
      </c>
      <c r="C3063" s="7">
        <v>776</v>
      </c>
      <c r="D3063" s="7">
        <v>6458</v>
      </c>
      <c r="E3063" s="2"/>
      <c r="F3063" s="8">
        <v>40438.068229166667</v>
      </c>
      <c r="G3063" s="7">
        <v>0</v>
      </c>
      <c r="H3063" s="7">
        <v>2</v>
      </c>
      <c r="I3063" s="7" t="b">
        <f t="shared" si="141"/>
        <v>0</v>
      </c>
      <c r="J3063" s="7" t="b">
        <f t="shared" si="142"/>
        <v>1</v>
      </c>
      <c r="K3063" s="7">
        <f t="shared" si="143"/>
        <v>0</v>
      </c>
      <c r="L3063" s="7">
        <f>WEEKDAY(Table1[[#This Row],[post_time]])</f>
        <v>6</v>
      </c>
      <c r="M3063" s="7">
        <f>VLOOKUP(Table1[[#This Row],[topic_id]],'All Topics Data'!$A$2:$I$1243,8,FALSE)</f>
        <v>40437.365277777775</v>
      </c>
      <c r="N3063" s="7">
        <f>Table1[[#This Row],[Hui Reply?]]*(Table1[[#This Row],[post_time]]-Table1[[#This Row],[timestamp of previous reply]])</f>
        <v>0</v>
      </c>
      <c r="O3063" s="3">
        <f>O3062+Table1[[#This Row],[Hui Reply?]]</f>
        <v>780</v>
      </c>
      <c r="P3063" s="19">
        <f>INT(Table1[[#This Row],[post_time]])</f>
        <v>40438</v>
      </c>
      <c r="Q3063" s="3">
        <f>IF(Table1[[#This Row],[Hui Reply?]],VLOOKUP(Table1[[#This Row],[topic_id]],'All Topics Data'!$A$2:$E$1243,5,FALSE),0)</f>
        <v>0</v>
      </c>
      <c r="R3063" s="8">
        <f>Table1[[#This Row],[post_time]]+8/24</f>
        <v>40438.401562500003</v>
      </c>
      <c r="S3063" s="3">
        <f>IF(Table1[[#This Row],[post_position]]=1,0,SUMIFS($F$2:F3063,$H$2:H3063,Table1[[#This Row],[post_position]]-1,$C$2:C3063,Table1[[#This Row],[topic_id]]))</f>
        <v>40437.365486111114</v>
      </c>
    </row>
    <row r="3064" spans="1:19" x14ac:dyDescent="0.25">
      <c r="A3064" s="7">
        <v>3103</v>
      </c>
      <c r="B3064" s="7">
        <v>1</v>
      </c>
      <c r="C3064" s="7">
        <v>778</v>
      </c>
      <c r="D3064" s="7">
        <v>2369</v>
      </c>
      <c r="E3064" s="2"/>
      <c r="F3064" s="8">
        <v>40438.267870370371</v>
      </c>
      <c r="G3064" s="7">
        <v>0</v>
      </c>
      <c r="H3064" s="7">
        <v>1</v>
      </c>
      <c r="I3064" s="7" t="b">
        <f t="shared" si="141"/>
        <v>0</v>
      </c>
      <c r="J3064" s="7" t="b">
        <f t="shared" si="142"/>
        <v>0</v>
      </c>
      <c r="K3064" s="7">
        <f t="shared" si="143"/>
        <v>0</v>
      </c>
      <c r="L3064" s="7">
        <f>WEEKDAY(Table1[[#This Row],[post_time]])</f>
        <v>6</v>
      </c>
      <c r="M3064" s="7">
        <f>VLOOKUP(Table1[[#This Row],[topic_id]],'All Topics Data'!$A$2:$I$1243,8,FALSE)</f>
        <v>40438.267361111109</v>
      </c>
      <c r="N3064" s="7">
        <f>Table1[[#This Row],[Hui Reply?]]*(Table1[[#This Row],[post_time]]-Table1[[#This Row],[timestamp of previous reply]])</f>
        <v>0</v>
      </c>
      <c r="O3064" s="3">
        <f>O3063+Table1[[#This Row],[Hui Reply?]]</f>
        <v>780</v>
      </c>
      <c r="P3064" s="19">
        <f>INT(Table1[[#This Row],[post_time]])</f>
        <v>40438</v>
      </c>
      <c r="Q3064" s="3">
        <f>IF(Table1[[#This Row],[Hui Reply?]],VLOOKUP(Table1[[#This Row],[topic_id]],'All Topics Data'!$A$2:$E$1243,5,FALSE),0)</f>
        <v>0</v>
      </c>
      <c r="R3064" s="8">
        <f>Table1[[#This Row],[post_time]]+8/24</f>
        <v>40438.601203703707</v>
      </c>
      <c r="S3064" s="3">
        <f>IF(Table1[[#This Row],[post_position]]=1,0,SUMIFS($F$2:F3064,$H$2:H3064,Table1[[#This Row],[post_position]]-1,$C$2:C3064,Table1[[#This Row],[topic_id]]))</f>
        <v>0</v>
      </c>
    </row>
    <row r="3065" spans="1:19" x14ac:dyDescent="0.25">
      <c r="A3065" s="7">
        <v>3104</v>
      </c>
      <c r="B3065" s="7">
        <v>1</v>
      </c>
      <c r="C3065" s="7">
        <v>779</v>
      </c>
      <c r="D3065" s="7">
        <v>6717</v>
      </c>
      <c r="E3065" s="2"/>
      <c r="F3065" s="8">
        <v>40438.269942129627</v>
      </c>
      <c r="G3065" s="7">
        <v>0</v>
      </c>
      <c r="H3065" s="7">
        <v>1</v>
      </c>
      <c r="I3065" s="7" t="b">
        <f t="shared" si="141"/>
        <v>0</v>
      </c>
      <c r="J3065" s="7" t="b">
        <f t="shared" si="142"/>
        <v>0</v>
      </c>
      <c r="K3065" s="7">
        <f t="shared" si="143"/>
        <v>0</v>
      </c>
      <c r="L3065" s="7">
        <f>WEEKDAY(Table1[[#This Row],[post_time]])</f>
        <v>6</v>
      </c>
      <c r="M3065" s="7">
        <f>VLOOKUP(Table1[[#This Row],[topic_id]],'All Topics Data'!$A$2:$I$1243,8,FALSE)</f>
        <v>40438.269444444442</v>
      </c>
      <c r="N3065" s="7">
        <f>Table1[[#This Row],[Hui Reply?]]*(Table1[[#This Row],[post_time]]-Table1[[#This Row],[timestamp of previous reply]])</f>
        <v>0</v>
      </c>
      <c r="O3065" s="3">
        <f>O3064+Table1[[#This Row],[Hui Reply?]]</f>
        <v>780</v>
      </c>
      <c r="P3065" s="19">
        <f>INT(Table1[[#This Row],[post_time]])</f>
        <v>40438</v>
      </c>
      <c r="Q3065" s="3">
        <f>IF(Table1[[#This Row],[Hui Reply?]],VLOOKUP(Table1[[#This Row],[topic_id]],'All Topics Data'!$A$2:$E$1243,5,FALSE),0)</f>
        <v>0</v>
      </c>
      <c r="R3065" s="8">
        <f>Table1[[#This Row],[post_time]]+8/24</f>
        <v>40438.603275462963</v>
      </c>
      <c r="S3065" s="3">
        <f>IF(Table1[[#This Row],[post_position]]=1,0,SUMIFS($F$2:F3065,$H$2:H3065,Table1[[#This Row],[post_position]]-1,$C$2:C3065,Table1[[#This Row],[topic_id]]))</f>
        <v>0</v>
      </c>
    </row>
    <row r="3066" spans="1:19" x14ac:dyDescent="0.25">
      <c r="A3066" s="7">
        <v>3105</v>
      </c>
      <c r="B3066" s="7">
        <v>5</v>
      </c>
      <c r="C3066" s="7">
        <v>775</v>
      </c>
      <c r="D3066" s="7">
        <v>1</v>
      </c>
      <c r="F3066" s="8">
        <v>40438.283784722225</v>
      </c>
      <c r="G3066" s="7">
        <v>0</v>
      </c>
      <c r="H3066" s="7">
        <v>3</v>
      </c>
      <c r="I3066" s="7" t="b">
        <f t="shared" si="141"/>
        <v>0</v>
      </c>
      <c r="J3066" s="7" t="b">
        <f t="shared" si="142"/>
        <v>1</v>
      </c>
      <c r="K3066" s="7">
        <f t="shared" si="143"/>
        <v>0</v>
      </c>
      <c r="L3066" s="7">
        <f>WEEKDAY(Table1[[#This Row],[post_time]])</f>
        <v>6</v>
      </c>
      <c r="M3066" s="7">
        <f>VLOOKUP(Table1[[#This Row],[topic_id]],'All Topics Data'!$A$2:$I$1243,8,FALSE)</f>
        <v>40437.104861111111</v>
      </c>
      <c r="N3066" s="7">
        <f>Table1[[#This Row],[Hui Reply?]]*(Table1[[#This Row],[post_time]]-Table1[[#This Row],[timestamp of previous reply]])</f>
        <v>0</v>
      </c>
      <c r="O3066" s="3">
        <f>O3065+Table1[[#This Row],[Hui Reply?]]</f>
        <v>780</v>
      </c>
      <c r="P3066" s="19">
        <f>INT(Table1[[#This Row],[post_time]])</f>
        <v>40438</v>
      </c>
      <c r="Q3066" s="3">
        <f>IF(Table1[[#This Row],[Hui Reply?]],VLOOKUP(Table1[[#This Row],[topic_id]],'All Topics Data'!$A$2:$E$1243,5,FALSE),0)</f>
        <v>0</v>
      </c>
      <c r="R3066" s="8">
        <f>Table1[[#This Row],[post_time]]+8/24</f>
        <v>40438.617118055561</v>
      </c>
      <c r="S3066" s="3">
        <f>IF(Table1[[#This Row],[post_position]]=1,0,SUMIFS($F$2:F3066,$H$2:H3066,Table1[[#This Row],[post_position]]-1,$C$2:C3066,Table1[[#This Row],[topic_id]]))</f>
        <v>40437.424247685187</v>
      </c>
    </row>
    <row r="3067" spans="1:19" x14ac:dyDescent="0.25">
      <c r="A3067" s="7">
        <v>3106</v>
      </c>
      <c r="B3067" s="7">
        <v>1</v>
      </c>
      <c r="C3067" s="7">
        <v>778</v>
      </c>
      <c r="D3067" s="7">
        <v>24</v>
      </c>
      <c r="F3067" s="8">
        <v>40438.313935185186</v>
      </c>
      <c r="G3067" s="7">
        <v>0</v>
      </c>
      <c r="H3067" s="7">
        <v>2</v>
      </c>
      <c r="I3067" s="7" t="b">
        <f t="shared" si="141"/>
        <v>1</v>
      </c>
      <c r="J3067" s="7" t="b">
        <f t="shared" si="142"/>
        <v>1</v>
      </c>
      <c r="K3067" s="7">
        <f t="shared" si="143"/>
        <v>1</v>
      </c>
      <c r="L3067" s="7">
        <f>WEEKDAY(Table1[[#This Row],[post_time]])</f>
        <v>6</v>
      </c>
      <c r="M3067" s="7">
        <f>VLOOKUP(Table1[[#This Row],[topic_id]],'All Topics Data'!$A$2:$I$1243,8,FALSE)</f>
        <v>40438.267361111109</v>
      </c>
      <c r="N3067" s="7">
        <f>Table1[[#This Row],[Hui Reply?]]*(Table1[[#This Row],[post_time]]-Table1[[#This Row],[timestamp of previous reply]])</f>
        <v>4.6064814814599231E-2</v>
      </c>
      <c r="O3067" s="3">
        <f>O3066+Table1[[#This Row],[Hui Reply?]]</f>
        <v>781</v>
      </c>
      <c r="P3067" s="19">
        <f>INT(Table1[[#This Row],[post_time]])</f>
        <v>40438</v>
      </c>
      <c r="Q3067" s="3" t="str">
        <f>IF(Table1[[#This Row],[Hui Reply?]],VLOOKUP(Table1[[#This Row],[topic_id]],'All Topics Data'!$A$2:$E$1243,5,FALSE),0)</f>
        <v>maradykstra</v>
      </c>
      <c r="R3067" s="8">
        <f>Table1[[#This Row],[post_time]]+8/24</f>
        <v>40438.647268518522</v>
      </c>
      <c r="S3067" s="3">
        <f>IF(Table1[[#This Row],[post_position]]=1,0,SUMIFS($F$2:F3067,$H$2:H3067,Table1[[#This Row],[post_position]]-1,$C$2:C3067,Table1[[#This Row],[topic_id]]))</f>
        <v>40438.267870370371</v>
      </c>
    </row>
    <row r="3068" spans="1:19" x14ac:dyDescent="0.25">
      <c r="A3068" s="7">
        <v>3107</v>
      </c>
      <c r="B3068" s="7">
        <v>1</v>
      </c>
      <c r="C3068" s="7">
        <v>779</v>
      </c>
      <c r="D3068" s="7">
        <v>24</v>
      </c>
      <c r="E3068" s="2"/>
      <c r="F3068" s="8">
        <v>40438.315787037034</v>
      </c>
      <c r="G3068" s="7">
        <v>0</v>
      </c>
      <c r="H3068" s="7">
        <v>2</v>
      </c>
      <c r="I3068" s="7" t="b">
        <f t="shared" si="141"/>
        <v>1</v>
      </c>
      <c r="J3068" s="7" t="b">
        <f t="shared" si="142"/>
        <v>1</v>
      </c>
      <c r="K3068" s="7">
        <f t="shared" si="143"/>
        <v>1</v>
      </c>
      <c r="L3068" s="7">
        <f>WEEKDAY(Table1[[#This Row],[post_time]])</f>
        <v>6</v>
      </c>
      <c r="M3068" s="7">
        <f>VLOOKUP(Table1[[#This Row],[topic_id]],'All Topics Data'!$A$2:$I$1243,8,FALSE)</f>
        <v>40438.269444444442</v>
      </c>
      <c r="N3068" s="7">
        <f>Table1[[#This Row],[Hui Reply?]]*(Table1[[#This Row],[post_time]]-Table1[[#This Row],[timestamp of previous reply]])</f>
        <v>4.5844907406717539E-2</v>
      </c>
      <c r="O3068" s="3">
        <f>O3067+Table1[[#This Row],[Hui Reply?]]</f>
        <v>782</v>
      </c>
      <c r="P3068" s="19">
        <f>INT(Table1[[#This Row],[post_time]])</f>
        <v>40438</v>
      </c>
      <c r="Q3068" s="3" t="str">
        <f>IF(Table1[[#This Row],[Hui Reply?]],VLOOKUP(Table1[[#This Row],[topic_id]],'All Topics Data'!$A$2:$E$1243,5,FALSE),0)</f>
        <v>Rodrigo</v>
      </c>
      <c r="R3068" s="8">
        <f>Table1[[#This Row],[post_time]]+8/24</f>
        <v>40438.64912037037</v>
      </c>
      <c r="S3068" s="3">
        <f>IF(Table1[[#This Row],[post_position]]=1,0,SUMIFS($F$2:F3068,$H$2:H3068,Table1[[#This Row],[post_position]]-1,$C$2:C3068,Table1[[#This Row],[topic_id]]))</f>
        <v>40438.269942129627</v>
      </c>
    </row>
    <row r="3069" spans="1:19" x14ac:dyDescent="0.25">
      <c r="A3069" s="7">
        <v>3110</v>
      </c>
      <c r="B3069" s="7">
        <v>1</v>
      </c>
      <c r="C3069" s="7">
        <v>780</v>
      </c>
      <c r="D3069" s="7">
        <v>6730</v>
      </c>
      <c r="F3069" s="8">
        <v>40438.767905092594</v>
      </c>
      <c r="G3069" s="7">
        <v>0</v>
      </c>
      <c r="H3069" s="7">
        <v>1</v>
      </c>
      <c r="I3069" s="7" t="b">
        <f t="shared" si="141"/>
        <v>0</v>
      </c>
      <c r="J3069" s="7" t="b">
        <f t="shared" si="142"/>
        <v>0</v>
      </c>
      <c r="K3069" s="7">
        <f t="shared" si="143"/>
        <v>0</v>
      </c>
      <c r="L3069" s="7">
        <f>WEEKDAY(Table1[[#This Row],[post_time]])</f>
        <v>6</v>
      </c>
      <c r="M3069" s="7">
        <f>VLOOKUP(Table1[[#This Row],[topic_id]],'All Topics Data'!$A$2:$I$1243,8,FALSE)</f>
        <v>40438.767361111109</v>
      </c>
      <c r="N3069" s="7">
        <f>Table1[[#This Row],[Hui Reply?]]*(Table1[[#This Row],[post_time]]-Table1[[#This Row],[timestamp of previous reply]])</f>
        <v>0</v>
      </c>
      <c r="O3069" s="3">
        <f>O3068+Table1[[#This Row],[Hui Reply?]]</f>
        <v>782</v>
      </c>
      <c r="P3069" s="19">
        <f>INT(Table1[[#This Row],[post_time]])</f>
        <v>40438</v>
      </c>
      <c r="Q3069" s="3">
        <f>IF(Table1[[#This Row],[Hui Reply?]],VLOOKUP(Table1[[#This Row],[topic_id]],'All Topics Data'!$A$2:$E$1243,5,FALSE),0)</f>
        <v>0</v>
      </c>
      <c r="R3069" s="8">
        <f>Table1[[#This Row],[post_time]]+8/24</f>
        <v>40439.10123842593</v>
      </c>
      <c r="S3069" s="3">
        <f>IF(Table1[[#This Row],[post_position]]=1,0,SUMIFS($F$2:F3069,$H$2:H3069,Table1[[#This Row],[post_position]]-1,$C$2:C3069,Table1[[#This Row],[topic_id]]))</f>
        <v>0</v>
      </c>
    </row>
    <row r="3070" spans="1:19" x14ac:dyDescent="0.25">
      <c r="A3070" s="7">
        <v>3111</v>
      </c>
      <c r="B3070" s="7">
        <v>1</v>
      </c>
      <c r="C3070" s="7">
        <v>771</v>
      </c>
      <c r="D3070" s="7">
        <v>6720</v>
      </c>
      <c r="E3070" s="2"/>
      <c r="F3070" s="8">
        <v>40438.865567129629</v>
      </c>
      <c r="G3070" s="7">
        <v>0</v>
      </c>
      <c r="H3070" s="7">
        <v>3</v>
      </c>
      <c r="I3070" s="7" t="b">
        <f t="shared" si="141"/>
        <v>0</v>
      </c>
      <c r="J3070" s="7" t="b">
        <f t="shared" si="142"/>
        <v>1</v>
      </c>
      <c r="K3070" s="7">
        <f t="shared" si="143"/>
        <v>0</v>
      </c>
      <c r="L3070" s="7">
        <f>WEEKDAY(Table1[[#This Row],[post_time]])</f>
        <v>6</v>
      </c>
      <c r="M3070" s="7">
        <f>VLOOKUP(Table1[[#This Row],[topic_id]],'All Topics Data'!$A$2:$I$1243,8,FALSE)</f>
        <v>40436.206944444442</v>
      </c>
      <c r="N3070" s="7">
        <f>Table1[[#This Row],[Hui Reply?]]*(Table1[[#This Row],[post_time]]-Table1[[#This Row],[timestamp of previous reply]])</f>
        <v>0</v>
      </c>
      <c r="O3070" s="3">
        <f>O3069+Table1[[#This Row],[Hui Reply?]]</f>
        <v>782</v>
      </c>
      <c r="P3070" s="19">
        <f>INT(Table1[[#This Row],[post_time]])</f>
        <v>40438</v>
      </c>
      <c r="Q3070" s="3">
        <f>IF(Table1[[#This Row],[Hui Reply?]],VLOOKUP(Table1[[#This Row],[topic_id]],'All Topics Data'!$A$2:$E$1243,5,FALSE),0)</f>
        <v>0</v>
      </c>
      <c r="R3070" s="8">
        <f>Table1[[#This Row],[post_time]]+8/24</f>
        <v>40439.198900462965</v>
      </c>
      <c r="S3070" s="3">
        <f>IF(Table1[[#This Row],[post_position]]=1,0,SUMIFS($F$2:F3070,$H$2:H3070,Table1[[#This Row],[post_position]]-1,$C$2:C3070,Table1[[#This Row],[topic_id]]))</f>
        <v>40436.348506944443</v>
      </c>
    </row>
    <row r="3071" spans="1:19" x14ac:dyDescent="0.25">
      <c r="A3071" s="7">
        <v>3112</v>
      </c>
      <c r="B3071" s="7">
        <v>1</v>
      </c>
      <c r="C3071" s="7">
        <v>780</v>
      </c>
      <c r="D3071" s="7">
        <v>24</v>
      </c>
      <c r="E3071" s="2"/>
      <c r="F3071" s="8">
        <v>40438.950011574074</v>
      </c>
      <c r="G3071" s="7">
        <v>0</v>
      </c>
      <c r="H3071" s="7">
        <v>2</v>
      </c>
      <c r="I3071" s="7" t="b">
        <f t="shared" si="141"/>
        <v>1</v>
      </c>
      <c r="J3071" s="7" t="b">
        <f t="shared" si="142"/>
        <v>1</v>
      </c>
      <c r="K3071" s="7">
        <f t="shared" si="143"/>
        <v>1</v>
      </c>
      <c r="L3071" s="7">
        <f>WEEKDAY(Table1[[#This Row],[post_time]])</f>
        <v>6</v>
      </c>
      <c r="M3071" s="7">
        <f>VLOOKUP(Table1[[#This Row],[topic_id]],'All Topics Data'!$A$2:$I$1243,8,FALSE)</f>
        <v>40438.767361111109</v>
      </c>
      <c r="N3071" s="7">
        <f>Table1[[#This Row],[Hui Reply?]]*(Table1[[#This Row],[post_time]]-Table1[[#This Row],[timestamp of previous reply]])</f>
        <v>0.18210648147942265</v>
      </c>
      <c r="O3071" s="3">
        <f>O3070+Table1[[#This Row],[Hui Reply?]]</f>
        <v>783</v>
      </c>
      <c r="P3071" s="19">
        <f>INT(Table1[[#This Row],[post_time]])</f>
        <v>40438</v>
      </c>
      <c r="Q3071" s="3" t="str">
        <f>IF(Table1[[#This Row],[Hui Reply?]],VLOOKUP(Table1[[#This Row],[topic_id]],'All Topics Data'!$A$2:$E$1243,5,FALSE),0)</f>
        <v>jtreanor</v>
      </c>
      <c r="R3071" s="8">
        <f>Table1[[#This Row],[post_time]]+8/24</f>
        <v>40439.28334490741</v>
      </c>
      <c r="S3071" s="3">
        <f>IF(Table1[[#This Row],[post_position]]=1,0,SUMIFS($F$2:F3071,$H$2:H3071,Table1[[#This Row],[post_position]]-1,$C$2:C3071,Table1[[#This Row],[topic_id]]))</f>
        <v>40438.767905092594</v>
      </c>
    </row>
    <row r="3072" spans="1:19" x14ac:dyDescent="0.25">
      <c r="A3072" s="7">
        <v>3113</v>
      </c>
      <c r="B3072" s="7">
        <v>1</v>
      </c>
      <c r="C3072" s="7">
        <v>771</v>
      </c>
      <c r="D3072" s="7">
        <v>24</v>
      </c>
      <c r="E3072" s="2"/>
      <c r="F3072" s="8">
        <v>40439.283043981479</v>
      </c>
      <c r="G3072" s="7">
        <v>0</v>
      </c>
      <c r="H3072" s="7">
        <v>4</v>
      </c>
      <c r="I3072" s="7" t="b">
        <f t="shared" si="141"/>
        <v>1</v>
      </c>
      <c r="J3072" s="7" t="b">
        <f t="shared" si="142"/>
        <v>1</v>
      </c>
      <c r="K3072" s="7">
        <f t="shared" si="143"/>
        <v>1</v>
      </c>
      <c r="L3072" s="7">
        <f>WEEKDAY(Table1[[#This Row],[post_time]])</f>
        <v>7</v>
      </c>
      <c r="M3072" s="7">
        <f>VLOOKUP(Table1[[#This Row],[topic_id]],'All Topics Data'!$A$2:$I$1243,8,FALSE)</f>
        <v>40436.206944444442</v>
      </c>
      <c r="N3072" s="7">
        <f>Table1[[#This Row],[Hui Reply?]]*(Table1[[#This Row],[post_time]]-Table1[[#This Row],[timestamp of previous reply]])</f>
        <v>0.41747685184964212</v>
      </c>
      <c r="O3072" s="3">
        <f>O3071+Table1[[#This Row],[Hui Reply?]]</f>
        <v>784</v>
      </c>
      <c r="P3072" s="19">
        <f>INT(Table1[[#This Row],[post_time]])</f>
        <v>40439</v>
      </c>
      <c r="Q3072" s="3" t="str">
        <f>IF(Table1[[#This Row],[Hui Reply?]],VLOOKUP(Table1[[#This Row],[topic_id]],'All Topics Data'!$A$2:$E$1243,5,FALSE),0)</f>
        <v>dramnath1981</v>
      </c>
      <c r="R3072" s="8">
        <f>Table1[[#This Row],[post_time]]+8/24</f>
        <v>40439.616377314815</v>
      </c>
      <c r="S3072" s="3">
        <f>IF(Table1[[#This Row],[post_position]]=1,0,SUMIFS($F$2:F3072,$H$2:H3072,Table1[[#This Row],[post_position]]-1,$C$2:C3072,Table1[[#This Row],[topic_id]]))</f>
        <v>40438.865567129629</v>
      </c>
    </row>
    <row r="3073" spans="1:19" x14ac:dyDescent="0.25">
      <c r="A3073" s="7">
        <v>3114</v>
      </c>
      <c r="B3073" s="7">
        <v>1</v>
      </c>
      <c r="C3073" s="7">
        <v>781</v>
      </c>
      <c r="D3073" s="7">
        <v>6436</v>
      </c>
      <c r="E3073" s="2"/>
      <c r="F3073" s="8">
        <v>40439.509618055556</v>
      </c>
      <c r="G3073" s="7">
        <v>0</v>
      </c>
      <c r="H3073" s="7">
        <v>1</v>
      </c>
      <c r="I3073" s="7" t="b">
        <f t="shared" si="141"/>
        <v>0</v>
      </c>
      <c r="J3073" s="7" t="b">
        <f t="shared" si="142"/>
        <v>0</v>
      </c>
      <c r="K3073" s="7">
        <f t="shared" si="143"/>
        <v>0</v>
      </c>
      <c r="L3073" s="7">
        <f>WEEKDAY(Table1[[#This Row],[post_time]])</f>
        <v>7</v>
      </c>
      <c r="M3073" s="7">
        <f>VLOOKUP(Table1[[#This Row],[topic_id]],'All Topics Data'!$A$2:$I$1243,8,FALSE)</f>
        <v>40439.509027777778</v>
      </c>
      <c r="N3073" s="7">
        <f>Table1[[#This Row],[Hui Reply?]]*(Table1[[#This Row],[post_time]]-Table1[[#This Row],[timestamp of previous reply]])</f>
        <v>0</v>
      </c>
      <c r="O3073" s="3">
        <f>O3072+Table1[[#This Row],[Hui Reply?]]</f>
        <v>784</v>
      </c>
      <c r="P3073" s="19">
        <f>INT(Table1[[#This Row],[post_time]])</f>
        <v>40439</v>
      </c>
      <c r="Q3073" s="3">
        <f>IF(Table1[[#This Row],[Hui Reply?]],VLOOKUP(Table1[[#This Row],[topic_id]],'All Topics Data'!$A$2:$E$1243,5,FALSE),0)</f>
        <v>0</v>
      </c>
      <c r="R3073" s="8">
        <f>Table1[[#This Row],[post_time]]+8/24</f>
        <v>40439.842951388891</v>
      </c>
      <c r="S3073" s="3">
        <f>IF(Table1[[#This Row],[post_position]]=1,0,SUMIFS($F$2:F3073,$H$2:H3073,Table1[[#This Row],[post_position]]-1,$C$2:C3073,Table1[[#This Row],[topic_id]]))</f>
        <v>0</v>
      </c>
    </row>
    <row r="3074" spans="1:19" x14ac:dyDescent="0.25">
      <c r="A3074" s="7">
        <v>3115</v>
      </c>
      <c r="B3074" s="7">
        <v>1</v>
      </c>
      <c r="C3074" s="7">
        <v>782</v>
      </c>
      <c r="D3074" s="7">
        <v>6683</v>
      </c>
      <c r="E3074" s="2"/>
      <c r="F3074" s="8">
        <v>40439.554756944446</v>
      </c>
      <c r="G3074" s="7">
        <v>0</v>
      </c>
      <c r="H3074" s="7">
        <v>1</v>
      </c>
      <c r="I3074" s="7" t="b">
        <f t="shared" si="141"/>
        <v>0</v>
      </c>
      <c r="J3074" s="7" t="b">
        <f t="shared" si="142"/>
        <v>0</v>
      </c>
      <c r="K3074" s="7">
        <f t="shared" si="143"/>
        <v>0</v>
      </c>
      <c r="L3074" s="7">
        <f>WEEKDAY(Table1[[#This Row],[post_time]])</f>
        <v>7</v>
      </c>
      <c r="M3074" s="7">
        <f>VLOOKUP(Table1[[#This Row],[topic_id]],'All Topics Data'!$A$2:$I$1243,8,FALSE)</f>
        <v>40439.554166666669</v>
      </c>
      <c r="N3074" s="7">
        <f>Table1[[#This Row],[Hui Reply?]]*(Table1[[#This Row],[post_time]]-Table1[[#This Row],[timestamp of previous reply]])</f>
        <v>0</v>
      </c>
      <c r="O3074" s="3">
        <f>O3073+Table1[[#This Row],[Hui Reply?]]</f>
        <v>784</v>
      </c>
      <c r="P3074" s="19">
        <f>INT(Table1[[#This Row],[post_time]])</f>
        <v>40439</v>
      </c>
      <c r="Q3074" s="3">
        <f>IF(Table1[[#This Row],[Hui Reply?]],VLOOKUP(Table1[[#This Row],[topic_id]],'All Topics Data'!$A$2:$E$1243,5,FALSE),0)</f>
        <v>0</v>
      </c>
      <c r="R3074" s="8">
        <f>Table1[[#This Row],[post_time]]+8/24</f>
        <v>40439.888090277782</v>
      </c>
      <c r="S3074" s="3">
        <f>IF(Table1[[#This Row],[post_position]]=1,0,SUMIFS($F$2:F3074,$H$2:H3074,Table1[[#This Row],[post_position]]-1,$C$2:C3074,Table1[[#This Row],[topic_id]]))</f>
        <v>0</v>
      </c>
    </row>
    <row r="3075" spans="1:19" x14ac:dyDescent="0.25">
      <c r="A3075" s="7">
        <v>3116</v>
      </c>
      <c r="B3075" s="7">
        <v>1</v>
      </c>
      <c r="C3075" s="7">
        <v>781</v>
      </c>
      <c r="D3075" s="7">
        <v>24</v>
      </c>
      <c r="F3075" s="8">
        <v>40439.608101851853</v>
      </c>
      <c r="G3075" s="7">
        <v>0</v>
      </c>
      <c r="H3075" s="7">
        <v>2</v>
      </c>
      <c r="I3075" s="7" t="b">
        <f t="shared" ref="I3075:I3138" si="144">(D3075=24)</f>
        <v>1</v>
      </c>
      <c r="J3075" s="7" t="b">
        <f t="shared" ref="J3075:J3138" si="145">H3075&gt;1</f>
        <v>1</v>
      </c>
      <c r="K3075" s="7">
        <f t="shared" ref="K3075:K3138" si="146">I3075*J3075</f>
        <v>1</v>
      </c>
      <c r="L3075" s="7">
        <f>WEEKDAY(Table1[[#This Row],[post_time]])</f>
        <v>7</v>
      </c>
      <c r="M3075" s="7">
        <f>VLOOKUP(Table1[[#This Row],[topic_id]],'All Topics Data'!$A$2:$I$1243,8,FALSE)</f>
        <v>40439.509027777778</v>
      </c>
      <c r="N3075" s="7">
        <f>Table1[[#This Row],[Hui Reply?]]*(Table1[[#This Row],[post_time]]-Table1[[#This Row],[timestamp of previous reply]])</f>
        <v>9.8483796296932269E-2</v>
      </c>
      <c r="O3075" s="3">
        <f>O3074+Table1[[#This Row],[Hui Reply?]]</f>
        <v>785</v>
      </c>
      <c r="P3075" s="19">
        <f>INT(Table1[[#This Row],[post_time]])</f>
        <v>40439</v>
      </c>
      <c r="Q3075" s="3" t="str">
        <f>IF(Table1[[#This Row],[Hui Reply?]],VLOOKUP(Table1[[#This Row],[topic_id]],'All Topics Data'!$A$2:$E$1243,5,FALSE),0)</f>
        <v>karlhr</v>
      </c>
      <c r="R3075" s="8">
        <f>Table1[[#This Row],[post_time]]+8/24</f>
        <v>40439.941435185188</v>
      </c>
      <c r="S3075" s="3">
        <f>IF(Table1[[#This Row],[post_position]]=1,0,SUMIFS($F$2:F3075,$H$2:H3075,Table1[[#This Row],[post_position]]-1,$C$2:C3075,Table1[[#This Row],[topic_id]]))</f>
        <v>40439.509618055556</v>
      </c>
    </row>
    <row r="3076" spans="1:19" x14ac:dyDescent="0.25">
      <c r="A3076" s="7">
        <v>3117</v>
      </c>
      <c r="B3076" s="7">
        <v>1</v>
      </c>
      <c r="C3076" s="7">
        <v>563</v>
      </c>
      <c r="D3076" s="7">
        <v>24</v>
      </c>
      <c r="F3076" s="8">
        <v>40440.518495370372</v>
      </c>
      <c r="G3076" s="7">
        <v>0</v>
      </c>
      <c r="H3076" s="7">
        <v>4</v>
      </c>
      <c r="I3076" s="7" t="b">
        <f t="shared" si="144"/>
        <v>1</v>
      </c>
      <c r="J3076" s="7" t="b">
        <f t="shared" si="145"/>
        <v>1</v>
      </c>
      <c r="K3076" s="7">
        <f t="shared" si="146"/>
        <v>1</v>
      </c>
      <c r="L3076" s="7">
        <f>WEEKDAY(Table1[[#This Row],[post_time]])</f>
        <v>1</v>
      </c>
      <c r="M3076" s="7">
        <f>VLOOKUP(Table1[[#This Row],[topic_id]],'All Topics Data'!$A$2:$I$1243,8,FALSE)</f>
        <v>40353.422222222223</v>
      </c>
      <c r="N3076" s="7">
        <f>Table1[[#This Row],[Hui Reply?]]*(Table1[[#This Row],[post_time]]-Table1[[#This Row],[timestamp of previous reply]])</f>
        <v>45.189212962963211</v>
      </c>
      <c r="O3076" s="3">
        <f>O3075+Table1[[#This Row],[Hui Reply?]]</f>
        <v>786</v>
      </c>
      <c r="P3076" s="19">
        <f>INT(Table1[[#This Row],[post_time]])</f>
        <v>40440</v>
      </c>
      <c r="Q3076" s="3" t="str">
        <f>IF(Table1[[#This Row],[Hui Reply?]],VLOOKUP(Table1[[#This Row],[topic_id]],'All Topics Data'!$A$2:$E$1243,5,FALSE),0)</f>
        <v>nagovind</v>
      </c>
      <c r="R3076" s="8">
        <f>Table1[[#This Row],[post_time]]+8/24</f>
        <v>40440.851828703708</v>
      </c>
      <c r="S3076" s="3">
        <f>IF(Table1[[#This Row],[post_position]]=1,0,SUMIFS($F$2:F3076,$H$2:H3076,Table1[[#This Row],[post_position]]-1,$C$2:C3076,Table1[[#This Row],[topic_id]]))</f>
        <v>40395.329282407409</v>
      </c>
    </row>
    <row r="3077" spans="1:19" x14ac:dyDescent="0.25">
      <c r="A3077" s="7">
        <v>3118</v>
      </c>
      <c r="B3077" s="7">
        <v>1</v>
      </c>
      <c r="C3077" s="7">
        <v>783</v>
      </c>
      <c r="D3077" s="7">
        <v>6731</v>
      </c>
      <c r="F3077" s="8">
        <v>40441.159375000003</v>
      </c>
      <c r="G3077" s="7">
        <v>0</v>
      </c>
      <c r="H3077" s="7">
        <v>1</v>
      </c>
      <c r="I3077" s="7" t="b">
        <f t="shared" si="144"/>
        <v>0</v>
      </c>
      <c r="J3077" s="7" t="b">
        <f t="shared" si="145"/>
        <v>0</v>
      </c>
      <c r="K3077" s="7">
        <f t="shared" si="146"/>
        <v>0</v>
      </c>
      <c r="L3077" s="7">
        <f>WEEKDAY(Table1[[#This Row],[post_time]])</f>
        <v>2</v>
      </c>
      <c r="M3077" s="7">
        <f>VLOOKUP(Table1[[#This Row],[topic_id]],'All Topics Data'!$A$2:$I$1243,8,FALSE)</f>
        <v>40441.15902777778</v>
      </c>
      <c r="N3077" s="7">
        <f>Table1[[#This Row],[Hui Reply?]]*(Table1[[#This Row],[post_time]]-Table1[[#This Row],[timestamp of previous reply]])</f>
        <v>0</v>
      </c>
      <c r="O3077" s="3">
        <f>O3076+Table1[[#This Row],[Hui Reply?]]</f>
        <v>786</v>
      </c>
      <c r="P3077" s="19">
        <f>INT(Table1[[#This Row],[post_time]])</f>
        <v>40441</v>
      </c>
      <c r="Q3077" s="3">
        <f>IF(Table1[[#This Row],[Hui Reply?]],VLOOKUP(Table1[[#This Row],[topic_id]],'All Topics Data'!$A$2:$E$1243,5,FALSE),0)</f>
        <v>0</v>
      </c>
      <c r="R3077" s="8">
        <f>Table1[[#This Row],[post_time]]+8/24</f>
        <v>40441.492708333339</v>
      </c>
      <c r="S3077" s="3">
        <f>IF(Table1[[#This Row],[post_position]]=1,0,SUMIFS($F$2:F3077,$H$2:H3077,Table1[[#This Row],[post_position]]-1,$C$2:C3077,Table1[[#This Row],[topic_id]]))</f>
        <v>0</v>
      </c>
    </row>
    <row r="3078" spans="1:19" x14ac:dyDescent="0.25">
      <c r="A3078" s="7">
        <v>3120</v>
      </c>
      <c r="B3078" s="7">
        <v>1</v>
      </c>
      <c r="C3078" s="7">
        <v>783</v>
      </c>
      <c r="D3078" s="7">
        <v>24</v>
      </c>
      <c r="F3078" s="8">
        <v>40441.235497685186</v>
      </c>
      <c r="G3078" s="7">
        <v>0</v>
      </c>
      <c r="H3078" s="7">
        <v>2</v>
      </c>
      <c r="I3078" s="7" t="b">
        <f t="shared" si="144"/>
        <v>1</v>
      </c>
      <c r="J3078" s="7" t="b">
        <f t="shared" si="145"/>
        <v>1</v>
      </c>
      <c r="K3078" s="7">
        <f t="shared" si="146"/>
        <v>1</v>
      </c>
      <c r="L3078" s="7">
        <f>WEEKDAY(Table1[[#This Row],[post_time]])</f>
        <v>2</v>
      </c>
      <c r="M3078" s="7">
        <f>VLOOKUP(Table1[[#This Row],[topic_id]],'All Topics Data'!$A$2:$I$1243,8,FALSE)</f>
        <v>40441.15902777778</v>
      </c>
      <c r="N3078" s="7">
        <f>Table1[[#This Row],[Hui Reply?]]*(Table1[[#This Row],[post_time]]-Table1[[#This Row],[timestamp of previous reply]])</f>
        <v>7.6122685182781424E-2</v>
      </c>
      <c r="O3078" s="3">
        <f>O3077+Table1[[#This Row],[Hui Reply?]]</f>
        <v>787</v>
      </c>
      <c r="P3078" s="19">
        <f>INT(Table1[[#This Row],[post_time]])</f>
        <v>40441</v>
      </c>
      <c r="Q3078" s="3" t="str">
        <f>IF(Table1[[#This Row],[Hui Reply?]],VLOOKUP(Table1[[#This Row],[topic_id]],'All Topics Data'!$A$2:$E$1243,5,FALSE),0)</f>
        <v>AJM</v>
      </c>
      <c r="R3078" s="8">
        <f>Table1[[#This Row],[post_time]]+8/24</f>
        <v>40441.568831018521</v>
      </c>
      <c r="S3078" s="3">
        <f>IF(Table1[[#This Row],[post_position]]=1,0,SUMIFS($F$2:F3078,$H$2:H3078,Table1[[#This Row],[post_position]]-1,$C$2:C3078,Table1[[#This Row],[topic_id]]))</f>
        <v>40441.159375000003</v>
      </c>
    </row>
    <row r="3079" spans="1:19" x14ac:dyDescent="0.25">
      <c r="A3079" s="7">
        <v>3121</v>
      </c>
      <c r="B3079" s="7">
        <v>3</v>
      </c>
      <c r="C3079" s="7">
        <v>784</v>
      </c>
      <c r="D3079" s="7">
        <v>6734</v>
      </c>
      <c r="E3079" s="2"/>
      <c r="F3079" s="8">
        <v>40441.311909722222</v>
      </c>
      <c r="G3079" s="7">
        <v>0</v>
      </c>
      <c r="H3079" s="7">
        <v>1</v>
      </c>
      <c r="I3079" s="7" t="b">
        <f t="shared" si="144"/>
        <v>0</v>
      </c>
      <c r="J3079" s="7" t="b">
        <f t="shared" si="145"/>
        <v>0</v>
      </c>
      <c r="K3079" s="7">
        <f t="shared" si="146"/>
        <v>0</v>
      </c>
      <c r="L3079" s="7">
        <f>WEEKDAY(Table1[[#This Row],[post_time]])</f>
        <v>2</v>
      </c>
      <c r="M3079" s="7">
        <f>VLOOKUP(Table1[[#This Row],[topic_id]],'All Topics Data'!$A$2:$I$1243,8,FALSE)</f>
        <v>40441.311805555553</v>
      </c>
      <c r="N3079" s="7">
        <f>Table1[[#This Row],[Hui Reply?]]*(Table1[[#This Row],[post_time]]-Table1[[#This Row],[timestamp of previous reply]])</f>
        <v>0</v>
      </c>
      <c r="O3079" s="3">
        <f>O3078+Table1[[#This Row],[Hui Reply?]]</f>
        <v>787</v>
      </c>
      <c r="P3079" s="19">
        <f>INT(Table1[[#This Row],[post_time]])</f>
        <v>40441</v>
      </c>
      <c r="Q3079" s="3">
        <f>IF(Table1[[#This Row],[Hui Reply?]],VLOOKUP(Table1[[#This Row],[topic_id]],'All Topics Data'!$A$2:$E$1243,5,FALSE),0)</f>
        <v>0</v>
      </c>
      <c r="R3079" s="8">
        <f>Table1[[#This Row],[post_time]]+8/24</f>
        <v>40441.645243055558</v>
      </c>
      <c r="S3079" s="3">
        <f>IF(Table1[[#This Row],[post_position]]=1,0,SUMIFS($F$2:F3079,$H$2:H3079,Table1[[#This Row],[post_position]]-1,$C$2:C3079,Table1[[#This Row],[topic_id]]))</f>
        <v>0</v>
      </c>
    </row>
    <row r="3080" spans="1:19" x14ac:dyDescent="0.25">
      <c r="A3080" s="7">
        <v>3122</v>
      </c>
      <c r="B3080" s="7">
        <v>3</v>
      </c>
      <c r="C3080" s="7">
        <v>784</v>
      </c>
      <c r="D3080" s="7">
        <v>1</v>
      </c>
      <c r="F3080" s="8">
        <v>40441.569074074076</v>
      </c>
      <c r="G3080" s="7">
        <v>0</v>
      </c>
      <c r="H3080" s="7">
        <v>2</v>
      </c>
      <c r="I3080" s="7" t="b">
        <f t="shared" si="144"/>
        <v>0</v>
      </c>
      <c r="J3080" s="7" t="b">
        <f t="shared" si="145"/>
        <v>1</v>
      </c>
      <c r="K3080" s="7">
        <f t="shared" si="146"/>
        <v>0</v>
      </c>
      <c r="L3080" s="7">
        <f>WEEKDAY(Table1[[#This Row],[post_time]])</f>
        <v>2</v>
      </c>
      <c r="M3080" s="7">
        <f>VLOOKUP(Table1[[#This Row],[topic_id]],'All Topics Data'!$A$2:$I$1243,8,FALSE)</f>
        <v>40441.311805555553</v>
      </c>
      <c r="N3080" s="7">
        <f>Table1[[#This Row],[Hui Reply?]]*(Table1[[#This Row],[post_time]]-Table1[[#This Row],[timestamp of previous reply]])</f>
        <v>0</v>
      </c>
      <c r="O3080" s="3">
        <f>O3079+Table1[[#This Row],[Hui Reply?]]</f>
        <v>787</v>
      </c>
      <c r="P3080" s="19">
        <f>INT(Table1[[#This Row],[post_time]])</f>
        <v>40441</v>
      </c>
      <c r="Q3080" s="3">
        <f>IF(Table1[[#This Row],[Hui Reply?]],VLOOKUP(Table1[[#This Row],[topic_id]],'All Topics Data'!$A$2:$E$1243,5,FALSE),0)</f>
        <v>0</v>
      </c>
      <c r="R3080" s="8">
        <f>Table1[[#This Row],[post_time]]+8/24</f>
        <v>40441.902407407411</v>
      </c>
      <c r="S3080" s="3">
        <f>IF(Table1[[#This Row],[post_position]]=1,0,SUMIFS($F$2:F3080,$H$2:H3080,Table1[[#This Row],[post_position]]-1,$C$2:C3080,Table1[[#This Row],[topic_id]]))</f>
        <v>40441.311909722222</v>
      </c>
    </row>
    <row r="3081" spans="1:19" x14ac:dyDescent="0.25">
      <c r="A3081" s="7">
        <v>3123</v>
      </c>
      <c r="B3081" s="7">
        <v>1</v>
      </c>
      <c r="C3081" s="7">
        <v>785</v>
      </c>
      <c r="D3081" s="7">
        <v>5408</v>
      </c>
      <c r="E3081" s="2"/>
      <c r="F3081" s="8">
        <v>40441.601284722223</v>
      </c>
      <c r="G3081" s="7">
        <v>0</v>
      </c>
      <c r="H3081" s="7">
        <v>1</v>
      </c>
      <c r="I3081" s="7" t="b">
        <f t="shared" si="144"/>
        <v>0</v>
      </c>
      <c r="J3081" s="7" t="b">
        <f t="shared" si="145"/>
        <v>0</v>
      </c>
      <c r="K3081" s="7">
        <f t="shared" si="146"/>
        <v>0</v>
      </c>
      <c r="L3081" s="7">
        <f>WEEKDAY(Table1[[#This Row],[post_time]])</f>
        <v>2</v>
      </c>
      <c r="M3081" s="7">
        <f>VLOOKUP(Table1[[#This Row],[topic_id]],'All Topics Data'!$A$2:$I$1243,8,FALSE)</f>
        <v>40441.600694444445</v>
      </c>
      <c r="N3081" s="7">
        <f>Table1[[#This Row],[Hui Reply?]]*(Table1[[#This Row],[post_time]]-Table1[[#This Row],[timestamp of previous reply]])</f>
        <v>0</v>
      </c>
      <c r="O3081" s="3">
        <f>O3080+Table1[[#This Row],[Hui Reply?]]</f>
        <v>787</v>
      </c>
      <c r="P3081" s="19">
        <f>INT(Table1[[#This Row],[post_time]])</f>
        <v>40441</v>
      </c>
      <c r="Q3081" s="3">
        <f>IF(Table1[[#This Row],[Hui Reply?]],VLOOKUP(Table1[[#This Row],[topic_id]],'All Topics Data'!$A$2:$E$1243,5,FALSE),0)</f>
        <v>0</v>
      </c>
      <c r="R3081" s="8">
        <f>Table1[[#This Row],[post_time]]+8/24</f>
        <v>40441.934618055559</v>
      </c>
      <c r="S3081" s="3">
        <f>IF(Table1[[#This Row],[post_position]]=1,0,SUMIFS($F$2:F3081,$H$2:H3081,Table1[[#This Row],[post_position]]-1,$C$2:C3081,Table1[[#This Row],[topic_id]]))</f>
        <v>0</v>
      </c>
    </row>
    <row r="3082" spans="1:19" x14ac:dyDescent="0.25">
      <c r="A3082" s="7">
        <v>3124</v>
      </c>
      <c r="B3082" s="7">
        <v>1</v>
      </c>
      <c r="C3082" s="7">
        <v>785</v>
      </c>
      <c r="D3082" s="7">
        <v>24</v>
      </c>
      <c r="E3082" s="2"/>
      <c r="F3082" s="8">
        <v>40441.612395833334</v>
      </c>
      <c r="G3082" s="7">
        <v>0</v>
      </c>
      <c r="H3082" s="7">
        <v>2</v>
      </c>
      <c r="I3082" s="7" t="b">
        <f t="shared" si="144"/>
        <v>1</v>
      </c>
      <c r="J3082" s="7" t="b">
        <f t="shared" si="145"/>
        <v>1</v>
      </c>
      <c r="K3082" s="7">
        <f t="shared" si="146"/>
        <v>1</v>
      </c>
      <c r="L3082" s="7">
        <f>WEEKDAY(Table1[[#This Row],[post_time]])</f>
        <v>2</v>
      </c>
      <c r="M3082" s="7">
        <f>VLOOKUP(Table1[[#This Row],[topic_id]],'All Topics Data'!$A$2:$I$1243,8,FALSE)</f>
        <v>40441.600694444445</v>
      </c>
      <c r="N3082" s="7">
        <f>Table1[[#This Row],[Hui Reply?]]*(Table1[[#This Row],[post_time]]-Table1[[#This Row],[timestamp of previous reply]])</f>
        <v>1.1111111110949423E-2</v>
      </c>
      <c r="O3082" s="3">
        <f>O3081+Table1[[#This Row],[Hui Reply?]]</f>
        <v>788</v>
      </c>
      <c r="P3082" s="19">
        <f>INT(Table1[[#This Row],[post_time]])</f>
        <v>40441</v>
      </c>
      <c r="Q3082" s="3" t="str">
        <f>IF(Table1[[#This Row],[Hui Reply?]],VLOOKUP(Table1[[#This Row],[topic_id]],'All Topics Data'!$A$2:$E$1243,5,FALSE),0)</f>
        <v>dan_l</v>
      </c>
      <c r="R3082" s="8">
        <f>Table1[[#This Row],[post_time]]+8/24</f>
        <v>40441.945729166669</v>
      </c>
      <c r="S3082" s="3">
        <f>IF(Table1[[#This Row],[post_position]]=1,0,SUMIFS($F$2:F3082,$H$2:H3082,Table1[[#This Row],[post_position]]-1,$C$2:C3082,Table1[[#This Row],[topic_id]]))</f>
        <v>40441.601284722223</v>
      </c>
    </row>
    <row r="3083" spans="1:19" x14ac:dyDescent="0.25">
      <c r="A3083" s="7">
        <v>3125</v>
      </c>
      <c r="B3083" s="7">
        <v>1</v>
      </c>
      <c r="C3083" s="7">
        <v>783</v>
      </c>
      <c r="D3083" s="7">
        <v>6731</v>
      </c>
      <c r="F3083" s="8">
        <v>40441.615324074075</v>
      </c>
      <c r="G3083" s="7">
        <v>0</v>
      </c>
      <c r="H3083" s="7">
        <v>3</v>
      </c>
      <c r="I3083" s="7" t="b">
        <f t="shared" si="144"/>
        <v>0</v>
      </c>
      <c r="J3083" s="7" t="b">
        <f t="shared" si="145"/>
        <v>1</v>
      </c>
      <c r="K3083" s="7">
        <f t="shared" si="146"/>
        <v>0</v>
      </c>
      <c r="L3083" s="7">
        <f>WEEKDAY(Table1[[#This Row],[post_time]])</f>
        <v>2</v>
      </c>
      <c r="M3083" s="7">
        <f>VLOOKUP(Table1[[#This Row],[topic_id]],'All Topics Data'!$A$2:$I$1243,8,FALSE)</f>
        <v>40441.15902777778</v>
      </c>
      <c r="N3083" s="7">
        <f>Table1[[#This Row],[Hui Reply?]]*(Table1[[#This Row],[post_time]]-Table1[[#This Row],[timestamp of previous reply]])</f>
        <v>0</v>
      </c>
      <c r="O3083" s="3">
        <f>O3082+Table1[[#This Row],[Hui Reply?]]</f>
        <v>788</v>
      </c>
      <c r="P3083" s="19">
        <f>INT(Table1[[#This Row],[post_time]])</f>
        <v>40441</v>
      </c>
      <c r="Q3083" s="3">
        <f>IF(Table1[[#This Row],[Hui Reply?]],VLOOKUP(Table1[[#This Row],[topic_id]],'All Topics Data'!$A$2:$E$1243,5,FALSE),0)</f>
        <v>0</v>
      </c>
      <c r="R3083" s="8">
        <f>Table1[[#This Row],[post_time]]+8/24</f>
        <v>40441.948657407411</v>
      </c>
      <c r="S3083" s="3">
        <f>IF(Table1[[#This Row],[post_position]]=1,0,SUMIFS($F$2:F3083,$H$2:H3083,Table1[[#This Row],[post_position]]-1,$C$2:C3083,Table1[[#This Row],[topic_id]]))</f>
        <v>40441.235497685186</v>
      </c>
    </row>
    <row r="3084" spans="1:19" x14ac:dyDescent="0.25">
      <c r="A3084" s="7">
        <v>3126</v>
      </c>
      <c r="B3084" s="7">
        <v>1</v>
      </c>
      <c r="C3084" s="7">
        <v>782</v>
      </c>
      <c r="D3084" s="7">
        <v>24</v>
      </c>
      <c r="E3084" s="2"/>
      <c r="F3084" s="8">
        <v>40442.58222222222</v>
      </c>
      <c r="G3084" s="7">
        <v>0</v>
      </c>
      <c r="H3084" s="7">
        <v>2</v>
      </c>
      <c r="I3084" s="7" t="b">
        <f t="shared" si="144"/>
        <v>1</v>
      </c>
      <c r="J3084" s="7" t="b">
        <f t="shared" si="145"/>
        <v>1</v>
      </c>
      <c r="K3084" s="7">
        <f t="shared" si="146"/>
        <v>1</v>
      </c>
      <c r="L3084" s="7">
        <f>WEEKDAY(Table1[[#This Row],[post_time]])</f>
        <v>3</v>
      </c>
      <c r="M3084" s="7">
        <f>VLOOKUP(Table1[[#This Row],[topic_id]],'All Topics Data'!$A$2:$I$1243,8,FALSE)</f>
        <v>40439.554166666669</v>
      </c>
      <c r="N3084" s="7">
        <f>Table1[[#This Row],[Hui Reply?]]*(Table1[[#This Row],[post_time]]-Table1[[#This Row],[timestamp of previous reply]])</f>
        <v>3.0274652777734445</v>
      </c>
      <c r="O3084" s="3">
        <f>O3083+Table1[[#This Row],[Hui Reply?]]</f>
        <v>789</v>
      </c>
      <c r="P3084" s="19">
        <f>INT(Table1[[#This Row],[post_time]])</f>
        <v>40442</v>
      </c>
      <c r="Q3084" s="3" t="str">
        <f>IF(Table1[[#This Row],[Hui Reply?]],VLOOKUP(Table1[[#This Row],[topic_id]],'All Topics Data'!$A$2:$E$1243,5,FALSE),0)</f>
        <v>osiron7</v>
      </c>
      <c r="R3084" s="8">
        <f>Table1[[#This Row],[post_time]]+8/24</f>
        <v>40442.915555555555</v>
      </c>
      <c r="S3084" s="3">
        <f>IF(Table1[[#This Row],[post_position]]=1,0,SUMIFS($F$2:F3084,$H$2:H3084,Table1[[#This Row],[post_position]]-1,$C$2:C3084,Table1[[#This Row],[topic_id]]))</f>
        <v>40439.554756944446</v>
      </c>
    </row>
    <row r="3085" spans="1:19" x14ac:dyDescent="0.25">
      <c r="A3085" s="7">
        <v>3127</v>
      </c>
      <c r="B3085" s="7">
        <v>1</v>
      </c>
      <c r="C3085" s="7">
        <v>786</v>
      </c>
      <c r="D3085" s="7">
        <v>6738</v>
      </c>
      <c r="E3085" s="2"/>
      <c r="F3085" s="8">
        <v>40442.848564814813</v>
      </c>
      <c r="G3085" s="7">
        <v>0</v>
      </c>
      <c r="H3085" s="7">
        <v>1</v>
      </c>
      <c r="I3085" s="7" t="b">
        <f t="shared" si="144"/>
        <v>0</v>
      </c>
      <c r="J3085" s="7" t="b">
        <f t="shared" si="145"/>
        <v>0</v>
      </c>
      <c r="K3085" s="7">
        <f t="shared" si="146"/>
        <v>0</v>
      </c>
      <c r="L3085" s="7">
        <f>WEEKDAY(Table1[[#This Row],[post_time]])</f>
        <v>3</v>
      </c>
      <c r="M3085" s="7">
        <f>VLOOKUP(Table1[[#This Row],[topic_id]],'All Topics Data'!$A$2:$I$1243,8,FALSE)</f>
        <v>40442.847916666666</v>
      </c>
      <c r="N3085" s="7">
        <f>Table1[[#This Row],[Hui Reply?]]*(Table1[[#This Row],[post_time]]-Table1[[#This Row],[timestamp of previous reply]])</f>
        <v>0</v>
      </c>
      <c r="O3085" s="3">
        <f>O3084+Table1[[#This Row],[Hui Reply?]]</f>
        <v>789</v>
      </c>
      <c r="P3085" s="19">
        <f>INT(Table1[[#This Row],[post_time]])</f>
        <v>40442</v>
      </c>
      <c r="Q3085" s="3">
        <f>IF(Table1[[#This Row],[Hui Reply?]],VLOOKUP(Table1[[#This Row],[topic_id]],'All Topics Data'!$A$2:$E$1243,5,FALSE),0)</f>
        <v>0</v>
      </c>
      <c r="R3085" s="8">
        <f>Table1[[#This Row],[post_time]]+8/24</f>
        <v>40443.181898148148</v>
      </c>
      <c r="S3085" s="3">
        <f>IF(Table1[[#This Row],[post_position]]=1,0,SUMIFS($F$2:F3085,$H$2:H3085,Table1[[#This Row],[post_position]]-1,$C$2:C3085,Table1[[#This Row],[topic_id]]))</f>
        <v>0</v>
      </c>
    </row>
    <row r="3086" spans="1:19" x14ac:dyDescent="0.25">
      <c r="A3086" s="7">
        <v>3128</v>
      </c>
      <c r="B3086" s="7">
        <v>1</v>
      </c>
      <c r="C3086" s="7">
        <v>787</v>
      </c>
      <c r="D3086" s="7">
        <v>1159</v>
      </c>
      <c r="E3086" s="2"/>
      <c r="F3086" s="8">
        <v>40442.90997685185</v>
      </c>
      <c r="G3086" s="7">
        <v>0</v>
      </c>
      <c r="H3086" s="7">
        <v>1</v>
      </c>
      <c r="I3086" s="7" t="b">
        <f t="shared" si="144"/>
        <v>0</v>
      </c>
      <c r="J3086" s="7" t="b">
        <f t="shared" si="145"/>
        <v>0</v>
      </c>
      <c r="K3086" s="7">
        <f t="shared" si="146"/>
        <v>0</v>
      </c>
      <c r="L3086" s="7">
        <f>WEEKDAY(Table1[[#This Row],[post_time]])</f>
        <v>3</v>
      </c>
      <c r="M3086" s="7">
        <f>VLOOKUP(Table1[[#This Row],[topic_id]],'All Topics Data'!$A$2:$I$1243,8,FALSE)</f>
        <v>40442.909722222219</v>
      </c>
      <c r="N3086" s="7">
        <f>Table1[[#This Row],[Hui Reply?]]*(Table1[[#This Row],[post_time]]-Table1[[#This Row],[timestamp of previous reply]])</f>
        <v>0</v>
      </c>
      <c r="O3086" s="3">
        <f>O3085+Table1[[#This Row],[Hui Reply?]]</f>
        <v>789</v>
      </c>
      <c r="P3086" s="19">
        <f>INT(Table1[[#This Row],[post_time]])</f>
        <v>40442</v>
      </c>
      <c r="Q3086" s="3">
        <f>IF(Table1[[#This Row],[Hui Reply?]],VLOOKUP(Table1[[#This Row],[topic_id]],'All Topics Data'!$A$2:$E$1243,5,FALSE),0)</f>
        <v>0</v>
      </c>
      <c r="R3086" s="8">
        <f>Table1[[#This Row],[post_time]]+8/24</f>
        <v>40443.243310185186</v>
      </c>
      <c r="S3086" s="3">
        <f>IF(Table1[[#This Row],[post_position]]=1,0,SUMIFS($F$2:F3086,$H$2:H3086,Table1[[#This Row],[post_position]]-1,$C$2:C3086,Table1[[#This Row],[topic_id]]))</f>
        <v>0</v>
      </c>
    </row>
    <row r="3087" spans="1:19" x14ac:dyDescent="0.25">
      <c r="A3087" s="7">
        <v>3129</v>
      </c>
      <c r="B3087" s="7">
        <v>1</v>
      </c>
      <c r="C3087" s="7">
        <v>787</v>
      </c>
      <c r="D3087" s="7">
        <v>24</v>
      </c>
      <c r="E3087" s="2"/>
      <c r="F3087" s="8">
        <v>40442.98165509259</v>
      </c>
      <c r="G3087" s="7">
        <v>0</v>
      </c>
      <c r="H3087" s="7">
        <v>2</v>
      </c>
      <c r="I3087" s="7" t="b">
        <f t="shared" si="144"/>
        <v>1</v>
      </c>
      <c r="J3087" s="7" t="b">
        <f t="shared" si="145"/>
        <v>1</v>
      </c>
      <c r="K3087" s="7">
        <f t="shared" si="146"/>
        <v>1</v>
      </c>
      <c r="L3087" s="7">
        <f>WEEKDAY(Table1[[#This Row],[post_time]])</f>
        <v>3</v>
      </c>
      <c r="M3087" s="7">
        <f>VLOOKUP(Table1[[#This Row],[topic_id]],'All Topics Data'!$A$2:$I$1243,8,FALSE)</f>
        <v>40442.909722222219</v>
      </c>
      <c r="N3087" s="7">
        <f>Table1[[#This Row],[Hui Reply?]]*(Table1[[#This Row],[post_time]]-Table1[[#This Row],[timestamp of previous reply]])</f>
        <v>7.1678240739856847E-2</v>
      </c>
      <c r="O3087" s="3">
        <f>O3086+Table1[[#This Row],[Hui Reply?]]</f>
        <v>790</v>
      </c>
      <c r="P3087" s="19">
        <f>INT(Table1[[#This Row],[post_time]])</f>
        <v>40442</v>
      </c>
      <c r="Q3087" s="3" t="str">
        <f>IF(Table1[[#This Row],[Hui Reply?]],VLOOKUP(Table1[[#This Row],[topic_id]],'All Topics Data'!$A$2:$E$1243,5,FALSE),0)</f>
        <v>mvirgilio53</v>
      </c>
      <c r="R3087" s="8">
        <f>Table1[[#This Row],[post_time]]+8/24</f>
        <v>40443.314988425926</v>
      </c>
      <c r="S3087" s="3">
        <f>IF(Table1[[#This Row],[post_position]]=1,0,SUMIFS($F$2:F3087,$H$2:H3087,Table1[[#This Row],[post_position]]-1,$C$2:C3087,Table1[[#This Row],[topic_id]]))</f>
        <v>40442.90997685185</v>
      </c>
    </row>
    <row r="3088" spans="1:19" x14ac:dyDescent="0.25">
      <c r="A3088" s="7">
        <v>3130</v>
      </c>
      <c r="B3088" s="7">
        <v>1</v>
      </c>
      <c r="C3088" s="7">
        <v>788</v>
      </c>
      <c r="D3088" s="7">
        <v>6740</v>
      </c>
      <c r="E3088" s="2"/>
      <c r="F3088" s="8">
        <v>40443.451238425929</v>
      </c>
      <c r="G3088" s="7">
        <v>0</v>
      </c>
      <c r="H3088" s="7">
        <v>1</v>
      </c>
      <c r="I3088" s="7" t="b">
        <f t="shared" si="144"/>
        <v>0</v>
      </c>
      <c r="J3088" s="7" t="b">
        <f t="shared" si="145"/>
        <v>0</v>
      </c>
      <c r="K3088" s="7">
        <f t="shared" si="146"/>
        <v>0</v>
      </c>
      <c r="L3088" s="7">
        <f>WEEKDAY(Table1[[#This Row],[post_time]])</f>
        <v>4</v>
      </c>
      <c r="M3088" s="7">
        <f>VLOOKUP(Table1[[#This Row],[topic_id]],'All Topics Data'!$A$2:$I$1243,8,FALSE)</f>
        <v>40443.450694444444</v>
      </c>
      <c r="N3088" s="7">
        <f>Table1[[#This Row],[Hui Reply?]]*(Table1[[#This Row],[post_time]]-Table1[[#This Row],[timestamp of previous reply]])</f>
        <v>0</v>
      </c>
      <c r="O3088" s="3">
        <f>O3087+Table1[[#This Row],[Hui Reply?]]</f>
        <v>790</v>
      </c>
      <c r="P3088" s="19">
        <f>INT(Table1[[#This Row],[post_time]])</f>
        <v>40443</v>
      </c>
      <c r="Q3088" s="3">
        <f>IF(Table1[[#This Row],[Hui Reply?]],VLOOKUP(Table1[[#This Row],[topic_id]],'All Topics Data'!$A$2:$E$1243,5,FALSE),0)</f>
        <v>0</v>
      </c>
      <c r="R3088" s="8">
        <f>Table1[[#This Row],[post_time]]+8/24</f>
        <v>40443.784571759265</v>
      </c>
      <c r="S3088" s="3">
        <f>IF(Table1[[#This Row],[post_position]]=1,0,SUMIFS($F$2:F3088,$H$2:H3088,Table1[[#This Row],[post_position]]-1,$C$2:C3088,Table1[[#This Row],[topic_id]]))</f>
        <v>0</v>
      </c>
    </row>
    <row r="3089" spans="1:19" x14ac:dyDescent="0.25">
      <c r="A3089" s="7">
        <v>3131</v>
      </c>
      <c r="B3089" s="7">
        <v>1</v>
      </c>
      <c r="C3089" s="7">
        <v>788</v>
      </c>
      <c r="D3089" s="7">
        <v>24</v>
      </c>
      <c r="E3089" s="2"/>
      <c r="F3089" s="8">
        <v>40443.520856481482</v>
      </c>
      <c r="G3089" s="7">
        <v>0</v>
      </c>
      <c r="H3089" s="7">
        <v>2</v>
      </c>
      <c r="I3089" s="7" t="b">
        <f t="shared" si="144"/>
        <v>1</v>
      </c>
      <c r="J3089" s="7" t="b">
        <f t="shared" si="145"/>
        <v>1</v>
      </c>
      <c r="K3089" s="7">
        <f t="shared" si="146"/>
        <v>1</v>
      </c>
      <c r="L3089" s="7">
        <f>WEEKDAY(Table1[[#This Row],[post_time]])</f>
        <v>4</v>
      </c>
      <c r="M3089" s="7">
        <f>VLOOKUP(Table1[[#This Row],[topic_id]],'All Topics Data'!$A$2:$I$1243,8,FALSE)</f>
        <v>40443.450694444444</v>
      </c>
      <c r="N3089" s="7">
        <f>Table1[[#This Row],[Hui Reply?]]*(Table1[[#This Row],[post_time]]-Table1[[#This Row],[timestamp of previous reply]])</f>
        <v>6.9618055553291924E-2</v>
      </c>
      <c r="O3089" s="3">
        <f>O3088+Table1[[#This Row],[Hui Reply?]]</f>
        <v>791</v>
      </c>
      <c r="P3089" s="19">
        <f>INT(Table1[[#This Row],[post_time]])</f>
        <v>40443</v>
      </c>
      <c r="Q3089" s="3" t="str">
        <f>IF(Table1[[#This Row],[Hui Reply?]],VLOOKUP(Table1[[#This Row],[topic_id]],'All Topics Data'!$A$2:$E$1243,5,FALSE),0)</f>
        <v>Prasdeep</v>
      </c>
      <c r="R3089" s="8">
        <f>Table1[[#This Row],[post_time]]+8/24</f>
        <v>40443.854189814818</v>
      </c>
      <c r="S3089" s="3">
        <f>IF(Table1[[#This Row],[post_position]]=1,0,SUMIFS($F$2:F3089,$H$2:H3089,Table1[[#This Row],[post_position]]-1,$C$2:C3089,Table1[[#This Row],[topic_id]]))</f>
        <v>40443.451238425929</v>
      </c>
    </row>
    <row r="3090" spans="1:19" x14ac:dyDescent="0.25">
      <c r="A3090" s="7">
        <v>3132</v>
      </c>
      <c r="B3090" s="7">
        <v>1</v>
      </c>
      <c r="C3090" s="7">
        <v>787</v>
      </c>
      <c r="D3090" s="7">
        <v>1159</v>
      </c>
      <c r="E3090" s="2"/>
      <c r="F3090" s="8">
        <v>40443.583668981482</v>
      </c>
      <c r="G3090" s="7">
        <v>0</v>
      </c>
      <c r="H3090" s="7">
        <v>3</v>
      </c>
      <c r="I3090" s="7" t="b">
        <f t="shared" si="144"/>
        <v>0</v>
      </c>
      <c r="J3090" s="7" t="b">
        <f t="shared" si="145"/>
        <v>1</v>
      </c>
      <c r="K3090" s="7">
        <f t="shared" si="146"/>
        <v>0</v>
      </c>
      <c r="L3090" s="7">
        <f>WEEKDAY(Table1[[#This Row],[post_time]])</f>
        <v>4</v>
      </c>
      <c r="M3090" s="7">
        <f>VLOOKUP(Table1[[#This Row],[topic_id]],'All Topics Data'!$A$2:$I$1243,8,FALSE)</f>
        <v>40442.909722222219</v>
      </c>
      <c r="N3090" s="7">
        <f>Table1[[#This Row],[Hui Reply?]]*(Table1[[#This Row],[post_time]]-Table1[[#This Row],[timestamp of previous reply]])</f>
        <v>0</v>
      </c>
      <c r="O3090" s="3">
        <f>O3089+Table1[[#This Row],[Hui Reply?]]</f>
        <v>791</v>
      </c>
      <c r="P3090" s="19">
        <f>INT(Table1[[#This Row],[post_time]])</f>
        <v>40443</v>
      </c>
      <c r="Q3090" s="3">
        <f>IF(Table1[[#This Row],[Hui Reply?]],VLOOKUP(Table1[[#This Row],[topic_id]],'All Topics Data'!$A$2:$E$1243,5,FALSE),0)</f>
        <v>0</v>
      </c>
      <c r="R3090" s="8">
        <f>Table1[[#This Row],[post_time]]+8/24</f>
        <v>40443.917002314818</v>
      </c>
      <c r="S3090" s="3">
        <f>IF(Table1[[#This Row],[post_position]]=1,0,SUMIFS($F$2:F3090,$H$2:H3090,Table1[[#This Row],[post_position]]-1,$C$2:C3090,Table1[[#This Row],[topic_id]]))</f>
        <v>40442.98165509259</v>
      </c>
    </row>
    <row r="3091" spans="1:19" x14ac:dyDescent="0.25">
      <c r="A3091" s="7">
        <v>3133</v>
      </c>
      <c r="B3091" s="7">
        <v>1</v>
      </c>
      <c r="C3091" s="7">
        <v>787</v>
      </c>
      <c r="D3091" s="7">
        <v>24</v>
      </c>
      <c r="E3091" s="2"/>
      <c r="F3091" s="8">
        <v>40443.598599537036</v>
      </c>
      <c r="G3091" s="7">
        <v>0</v>
      </c>
      <c r="H3091" s="7">
        <v>4</v>
      </c>
      <c r="I3091" s="7" t="b">
        <f t="shared" si="144"/>
        <v>1</v>
      </c>
      <c r="J3091" s="7" t="b">
        <f t="shared" si="145"/>
        <v>1</v>
      </c>
      <c r="K3091" s="7">
        <f t="shared" si="146"/>
        <v>1</v>
      </c>
      <c r="L3091" s="7">
        <f>WEEKDAY(Table1[[#This Row],[post_time]])</f>
        <v>4</v>
      </c>
      <c r="M3091" s="7">
        <f>VLOOKUP(Table1[[#This Row],[topic_id]],'All Topics Data'!$A$2:$I$1243,8,FALSE)</f>
        <v>40442.909722222219</v>
      </c>
      <c r="N3091" s="7">
        <f>Table1[[#This Row],[Hui Reply?]]*(Table1[[#This Row],[post_time]]-Table1[[#This Row],[timestamp of previous reply]])</f>
        <v>1.4930555553291924E-2</v>
      </c>
      <c r="O3091" s="3">
        <f>O3090+Table1[[#This Row],[Hui Reply?]]</f>
        <v>792</v>
      </c>
      <c r="P3091" s="19">
        <f>INT(Table1[[#This Row],[post_time]])</f>
        <v>40443</v>
      </c>
      <c r="Q3091" s="3" t="str">
        <f>IF(Table1[[#This Row],[Hui Reply?]],VLOOKUP(Table1[[#This Row],[topic_id]],'All Topics Data'!$A$2:$E$1243,5,FALSE),0)</f>
        <v>mvirgilio53</v>
      </c>
      <c r="R3091" s="8">
        <f>Table1[[#This Row],[post_time]]+8/24</f>
        <v>40443.931932870371</v>
      </c>
      <c r="S3091" s="3">
        <f>IF(Table1[[#This Row],[post_position]]=1,0,SUMIFS($F$2:F3091,$H$2:H3091,Table1[[#This Row],[post_position]]-1,$C$2:C3091,Table1[[#This Row],[topic_id]]))</f>
        <v>40443.583668981482</v>
      </c>
    </row>
    <row r="3092" spans="1:19" x14ac:dyDescent="0.25">
      <c r="A3092" s="7">
        <v>3134</v>
      </c>
      <c r="B3092" s="7">
        <v>1</v>
      </c>
      <c r="C3092" s="7">
        <v>787</v>
      </c>
      <c r="D3092" s="7">
        <v>1159</v>
      </c>
      <c r="F3092" s="8">
        <v>40443.605636574073</v>
      </c>
      <c r="G3092" s="7">
        <v>0</v>
      </c>
      <c r="H3092" s="7">
        <v>5</v>
      </c>
      <c r="I3092" s="7" t="b">
        <f t="shared" si="144"/>
        <v>0</v>
      </c>
      <c r="J3092" s="7" t="b">
        <f t="shared" si="145"/>
        <v>1</v>
      </c>
      <c r="K3092" s="7">
        <f t="shared" si="146"/>
        <v>0</v>
      </c>
      <c r="L3092" s="7">
        <f>WEEKDAY(Table1[[#This Row],[post_time]])</f>
        <v>4</v>
      </c>
      <c r="M3092" s="7">
        <f>VLOOKUP(Table1[[#This Row],[topic_id]],'All Topics Data'!$A$2:$I$1243,8,FALSE)</f>
        <v>40442.909722222219</v>
      </c>
      <c r="N3092" s="7">
        <f>Table1[[#This Row],[Hui Reply?]]*(Table1[[#This Row],[post_time]]-Table1[[#This Row],[timestamp of previous reply]])</f>
        <v>0</v>
      </c>
      <c r="O3092" s="3">
        <f>O3091+Table1[[#This Row],[Hui Reply?]]</f>
        <v>792</v>
      </c>
      <c r="P3092" s="19">
        <f>INT(Table1[[#This Row],[post_time]])</f>
        <v>40443</v>
      </c>
      <c r="Q3092" s="3">
        <f>IF(Table1[[#This Row],[Hui Reply?]],VLOOKUP(Table1[[#This Row],[topic_id]],'All Topics Data'!$A$2:$E$1243,5,FALSE),0)</f>
        <v>0</v>
      </c>
      <c r="R3092" s="8">
        <f>Table1[[#This Row],[post_time]]+8/24</f>
        <v>40443.938969907409</v>
      </c>
      <c r="S3092" s="3">
        <f>IF(Table1[[#This Row],[post_position]]=1,0,SUMIFS($F$2:F3092,$H$2:H3092,Table1[[#This Row],[post_position]]-1,$C$2:C3092,Table1[[#This Row],[topic_id]]))</f>
        <v>40443.598599537036</v>
      </c>
    </row>
    <row r="3093" spans="1:19" x14ac:dyDescent="0.25">
      <c r="A3093" s="7">
        <v>3135</v>
      </c>
      <c r="B3093" s="7">
        <v>1</v>
      </c>
      <c r="C3093" s="7">
        <v>787</v>
      </c>
      <c r="D3093" s="7">
        <v>24</v>
      </c>
      <c r="F3093" s="8">
        <v>40443.608078703706</v>
      </c>
      <c r="G3093" s="7">
        <v>0</v>
      </c>
      <c r="H3093" s="7">
        <v>6</v>
      </c>
      <c r="I3093" s="7" t="b">
        <f t="shared" si="144"/>
        <v>1</v>
      </c>
      <c r="J3093" s="7" t="b">
        <f t="shared" si="145"/>
        <v>1</v>
      </c>
      <c r="K3093" s="7">
        <f t="shared" si="146"/>
        <v>1</v>
      </c>
      <c r="L3093" s="7">
        <f>WEEKDAY(Table1[[#This Row],[post_time]])</f>
        <v>4</v>
      </c>
      <c r="M3093" s="7">
        <f>VLOOKUP(Table1[[#This Row],[topic_id]],'All Topics Data'!$A$2:$I$1243,8,FALSE)</f>
        <v>40442.909722222219</v>
      </c>
      <c r="N3093" s="7">
        <f>Table1[[#This Row],[Hui Reply?]]*(Table1[[#This Row],[post_time]]-Table1[[#This Row],[timestamp of previous reply]])</f>
        <v>2.4421296329819597E-3</v>
      </c>
      <c r="O3093" s="3">
        <f>O3092+Table1[[#This Row],[Hui Reply?]]</f>
        <v>793</v>
      </c>
      <c r="P3093" s="19">
        <f>INT(Table1[[#This Row],[post_time]])</f>
        <v>40443</v>
      </c>
      <c r="Q3093" s="3" t="str">
        <f>IF(Table1[[#This Row],[Hui Reply?]],VLOOKUP(Table1[[#This Row],[topic_id]],'All Topics Data'!$A$2:$E$1243,5,FALSE),0)</f>
        <v>mvirgilio53</v>
      </c>
      <c r="R3093" s="8">
        <f>Table1[[#This Row],[post_time]]+8/24</f>
        <v>40443.941412037042</v>
      </c>
      <c r="S3093" s="3">
        <f>IF(Table1[[#This Row],[post_position]]=1,0,SUMIFS($F$2:F3093,$H$2:H3093,Table1[[#This Row],[post_position]]-1,$C$2:C3093,Table1[[#This Row],[topic_id]]))</f>
        <v>40443.605636574073</v>
      </c>
    </row>
    <row r="3094" spans="1:19" x14ac:dyDescent="0.25">
      <c r="A3094" s="7">
        <v>3136</v>
      </c>
      <c r="B3094" s="7">
        <v>1</v>
      </c>
      <c r="C3094" s="7">
        <v>787</v>
      </c>
      <c r="D3094" s="7">
        <v>1159</v>
      </c>
      <c r="F3094" s="8">
        <v>40443.611192129632</v>
      </c>
      <c r="G3094" s="7">
        <v>0</v>
      </c>
      <c r="H3094" s="7">
        <v>7</v>
      </c>
      <c r="I3094" s="7" t="b">
        <f t="shared" si="144"/>
        <v>0</v>
      </c>
      <c r="J3094" s="7" t="b">
        <f t="shared" si="145"/>
        <v>1</v>
      </c>
      <c r="K3094" s="7">
        <f t="shared" si="146"/>
        <v>0</v>
      </c>
      <c r="L3094" s="7">
        <f>WEEKDAY(Table1[[#This Row],[post_time]])</f>
        <v>4</v>
      </c>
      <c r="M3094" s="7">
        <f>VLOOKUP(Table1[[#This Row],[topic_id]],'All Topics Data'!$A$2:$I$1243,8,FALSE)</f>
        <v>40442.909722222219</v>
      </c>
      <c r="N3094" s="7">
        <f>Table1[[#This Row],[Hui Reply?]]*(Table1[[#This Row],[post_time]]-Table1[[#This Row],[timestamp of previous reply]])</f>
        <v>0</v>
      </c>
      <c r="O3094" s="3">
        <f>O3093+Table1[[#This Row],[Hui Reply?]]</f>
        <v>793</v>
      </c>
      <c r="P3094" s="19">
        <f>INT(Table1[[#This Row],[post_time]])</f>
        <v>40443</v>
      </c>
      <c r="Q3094" s="3">
        <f>IF(Table1[[#This Row],[Hui Reply?]],VLOOKUP(Table1[[#This Row],[topic_id]],'All Topics Data'!$A$2:$E$1243,5,FALSE),0)</f>
        <v>0</v>
      </c>
      <c r="R3094" s="8">
        <f>Table1[[#This Row],[post_time]]+8/24</f>
        <v>40443.944525462968</v>
      </c>
      <c r="S3094" s="3">
        <f>IF(Table1[[#This Row],[post_position]]=1,0,SUMIFS($F$2:F3094,$H$2:H3094,Table1[[#This Row],[post_position]]-1,$C$2:C3094,Table1[[#This Row],[topic_id]]))</f>
        <v>40443.608078703706</v>
      </c>
    </row>
    <row r="3095" spans="1:19" x14ac:dyDescent="0.25">
      <c r="A3095" s="7">
        <v>3137</v>
      </c>
      <c r="B3095" s="7">
        <v>1</v>
      </c>
      <c r="C3095" s="7">
        <v>787</v>
      </c>
      <c r="D3095" s="7">
        <v>24</v>
      </c>
      <c r="F3095" s="8">
        <v>40443.617893518516</v>
      </c>
      <c r="G3095" s="7">
        <v>0</v>
      </c>
      <c r="H3095" s="7">
        <v>8</v>
      </c>
      <c r="I3095" s="7" t="b">
        <f t="shared" si="144"/>
        <v>1</v>
      </c>
      <c r="J3095" s="7" t="b">
        <f t="shared" si="145"/>
        <v>1</v>
      </c>
      <c r="K3095" s="7">
        <f t="shared" si="146"/>
        <v>1</v>
      </c>
      <c r="L3095" s="7">
        <f>WEEKDAY(Table1[[#This Row],[post_time]])</f>
        <v>4</v>
      </c>
      <c r="M3095" s="7">
        <f>VLOOKUP(Table1[[#This Row],[topic_id]],'All Topics Data'!$A$2:$I$1243,8,FALSE)</f>
        <v>40442.909722222219</v>
      </c>
      <c r="N3095" s="7">
        <f>Table1[[#This Row],[Hui Reply?]]*(Table1[[#This Row],[post_time]]-Table1[[#This Row],[timestamp of previous reply]])</f>
        <v>6.7013888838118874E-3</v>
      </c>
      <c r="O3095" s="3">
        <f>O3094+Table1[[#This Row],[Hui Reply?]]</f>
        <v>794</v>
      </c>
      <c r="P3095" s="19">
        <f>INT(Table1[[#This Row],[post_time]])</f>
        <v>40443</v>
      </c>
      <c r="Q3095" s="3" t="str">
        <f>IF(Table1[[#This Row],[Hui Reply?]],VLOOKUP(Table1[[#This Row],[topic_id]],'All Topics Data'!$A$2:$E$1243,5,FALSE),0)</f>
        <v>mvirgilio53</v>
      </c>
      <c r="R3095" s="8">
        <f>Table1[[#This Row],[post_time]]+8/24</f>
        <v>40443.951226851852</v>
      </c>
      <c r="S3095" s="3">
        <f>IF(Table1[[#This Row],[post_position]]=1,0,SUMIFS($F$2:F3095,$H$2:H3095,Table1[[#This Row],[post_position]]-1,$C$2:C3095,Table1[[#This Row],[topic_id]]))</f>
        <v>40443.611192129632</v>
      </c>
    </row>
    <row r="3096" spans="1:19" x14ac:dyDescent="0.25">
      <c r="A3096" s="7">
        <v>3138</v>
      </c>
      <c r="B3096" s="7">
        <v>1</v>
      </c>
      <c r="C3096" s="7">
        <v>782</v>
      </c>
      <c r="D3096" s="7">
        <v>6683</v>
      </c>
      <c r="F3096" s="8">
        <v>40443.626331018517</v>
      </c>
      <c r="G3096" s="7">
        <v>0</v>
      </c>
      <c r="H3096" s="7">
        <v>3</v>
      </c>
      <c r="I3096" s="7" t="b">
        <f t="shared" si="144"/>
        <v>0</v>
      </c>
      <c r="J3096" s="7" t="b">
        <f t="shared" si="145"/>
        <v>1</v>
      </c>
      <c r="K3096" s="7">
        <f t="shared" si="146"/>
        <v>0</v>
      </c>
      <c r="L3096" s="7">
        <f>WEEKDAY(Table1[[#This Row],[post_time]])</f>
        <v>4</v>
      </c>
      <c r="M3096" s="7">
        <f>VLOOKUP(Table1[[#This Row],[topic_id]],'All Topics Data'!$A$2:$I$1243,8,FALSE)</f>
        <v>40439.554166666669</v>
      </c>
      <c r="N3096" s="7">
        <f>Table1[[#This Row],[Hui Reply?]]*(Table1[[#This Row],[post_time]]-Table1[[#This Row],[timestamp of previous reply]])</f>
        <v>0</v>
      </c>
      <c r="O3096" s="3">
        <f>O3095+Table1[[#This Row],[Hui Reply?]]</f>
        <v>794</v>
      </c>
      <c r="P3096" s="19">
        <f>INT(Table1[[#This Row],[post_time]])</f>
        <v>40443</v>
      </c>
      <c r="Q3096" s="3">
        <f>IF(Table1[[#This Row],[Hui Reply?]],VLOOKUP(Table1[[#This Row],[topic_id]],'All Topics Data'!$A$2:$E$1243,5,FALSE),0)</f>
        <v>0</v>
      </c>
      <c r="R3096" s="8">
        <f>Table1[[#This Row],[post_time]]+8/24</f>
        <v>40443.959664351853</v>
      </c>
      <c r="S3096" s="3">
        <f>IF(Table1[[#This Row],[post_position]]=1,0,SUMIFS($F$2:F3096,$H$2:H3096,Table1[[#This Row],[post_position]]-1,$C$2:C3096,Table1[[#This Row],[topic_id]]))</f>
        <v>40442.58222222222</v>
      </c>
    </row>
    <row r="3097" spans="1:19" x14ac:dyDescent="0.25">
      <c r="A3097" s="7">
        <v>3139</v>
      </c>
      <c r="B3097" s="7">
        <v>1</v>
      </c>
      <c r="C3097" s="7">
        <v>787</v>
      </c>
      <c r="D3097" s="7">
        <v>1159</v>
      </c>
      <c r="E3097" s="2"/>
      <c r="F3097" s="8">
        <v>40443.642870370371</v>
      </c>
      <c r="G3097" s="7">
        <v>0</v>
      </c>
      <c r="H3097" s="7">
        <v>9</v>
      </c>
      <c r="I3097" s="7" t="b">
        <f t="shared" si="144"/>
        <v>0</v>
      </c>
      <c r="J3097" s="7" t="b">
        <f t="shared" si="145"/>
        <v>1</v>
      </c>
      <c r="K3097" s="7">
        <f t="shared" si="146"/>
        <v>0</v>
      </c>
      <c r="L3097" s="7">
        <f>WEEKDAY(Table1[[#This Row],[post_time]])</f>
        <v>4</v>
      </c>
      <c r="M3097" s="7">
        <f>VLOOKUP(Table1[[#This Row],[topic_id]],'All Topics Data'!$A$2:$I$1243,8,FALSE)</f>
        <v>40442.909722222219</v>
      </c>
      <c r="N3097" s="7">
        <f>Table1[[#This Row],[Hui Reply?]]*(Table1[[#This Row],[post_time]]-Table1[[#This Row],[timestamp of previous reply]])</f>
        <v>0</v>
      </c>
      <c r="O3097" s="3">
        <f>O3096+Table1[[#This Row],[Hui Reply?]]</f>
        <v>794</v>
      </c>
      <c r="P3097" s="19">
        <f>INT(Table1[[#This Row],[post_time]])</f>
        <v>40443</v>
      </c>
      <c r="Q3097" s="3">
        <f>IF(Table1[[#This Row],[Hui Reply?]],VLOOKUP(Table1[[#This Row],[topic_id]],'All Topics Data'!$A$2:$E$1243,5,FALSE),0)</f>
        <v>0</v>
      </c>
      <c r="R3097" s="8">
        <f>Table1[[#This Row],[post_time]]+8/24</f>
        <v>40443.976203703707</v>
      </c>
      <c r="S3097" s="3">
        <f>IF(Table1[[#This Row],[post_position]]=1,0,SUMIFS($F$2:F3097,$H$2:H3097,Table1[[#This Row],[post_position]]-1,$C$2:C3097,Table1[[#This Row],[topic_id]]))</f>
        <v>40443.617893518516</v>
      </c>
    </row>
    <row r="3098" spans="1:19" x14ac:dyDescent="0.25">
      <c r="A3098" s="7">
        <v>3140</v>
      </c>
      <c r="B3098" s="7">
        <v>1</v>
      </c>
      <c r="C3098" s="7">
        <v>787</v>
      </c>
      <c r="D3098" s="7">
        <v>1159</v>
      </c>
      <c r="F3098" s="8">
        <v>40443.90861111111</v>
      </c>
      <c r="G3098" s="7">
        <v>0</v>
      </c>
      <c r="H3098" s="7">
        <v>10</v>
      </c>
      <c r="I3098" s="7" t="b">
        <f t="shared" si="144"/>
        <v>0</v>
      </c>
      <c r="J3098" s="7" t="b">
        <f t="shared" si="145"/>
        <v>1</v>
      </c>
      <c r="K3098" s="7">
        <f t="shared" si="146"/>
        <v>0</v>
      </c>
      <c r="L3098" s="7">
        <f>WEEKDAY(Table1[[#This Row],[post_time]])</f>
        <v>4</v>
      </c>
      <c r="M3098" s="7">
        <f>VLOOKUP(Table1[[#This Row],[topic_id]],'All Topics Data'!$A$2:$I$1243,8,FALSE)</f>
        <v>40442.909722222219</v>
      </c>
      <c r="N3098" s="7">
        <f>Table1[[#This Row],[Hui Reply?]]*(Table1[[#This Row],[post_time]]-Table1[[#This Row],[timestamp of previous reply]])</f>
        <v>0</v>
      </c>
      <c r="O3098" s="3">
        <f>O3097+Table1[[#This Row],[Hui Reply?]]</f>
        <v>794</v>
      </c>
      <c r="P3098" s="19">
        <f>INT(Table1[[#This Row],[post_time]])</f>
        <v>40443</v>
      </c>
      <c r="Q3098" s="3">
        <f>IF(Table1[[#This Row],[Hui Reply?]],VLOOKUP(Table1[[#This Row],[topic_id]],'All Topics Data'!$A$2:$E$1243,5,FALSE),0)</f>
        <v>0</v>
      </c>
      <c r="R3098" s="8">
        <f>Table1[[#This Row],[post_time]]+8/24</f>
        <v>40444.241944444446</v>
      </c>
      <c r="S3098" s="3">
        <f>IF(Table1[[#This Row],[post_position]]=1,0,SUMIFS($F$2:F3098,$H$2:H3098,Table1[[#This Row],[post_position]]-1,$C$2:C3098,Table1[[#This Row],[topic_id]]))</f>
        <v>40443.642870370371</v>
      </c>
    </row>
    <row r="3099" spans="1:19" x14ac:dyDescent="0.25">
      <c r="A3099" s="7">
        <v>3141</v>
      </c>
      <c r="B3099" s="7">
        <v>1</v>
      </c>
      <c r="C3099" s="7">
        <v>787</v>
      </c>
      <c r="D3099" s="7">
        <v>24</v>
      </c>
      <c r="E3099" s="2"/>
      <c r="F3099" s="8">
        <v>40443.992962962962</v>
      </c>
      <c r="G3099" s="7">
        <v>0</v>
      </c>
      <c r="H3099" s="7">
        <v>11</v>
      </c>
      <c r="I3099" s="7" t="b">
        <f t="shared" si="144"/>
        <v>1</v>
      </c>
      <c r="J3099" s="7" t="b">
        <f t="shared" si="145"/>
        <v>1</v>
      </c>
      <c r="K3099" s="7">
        <f t="shared" si="146"/>
        <v>1</v>
      </c>
      <c r="L3099" s="7">
        <f>WEEKDAY(Table1[[#This Row],[post_time]])</f>
        <v>4</v>
      </c>
      <c r="M3099" s="7">
        <f>VLOOKUP(Table1[[#This Row],[topic_id]],'All Topics Data'!$A$2:$I$1243,8,FALSE)</f>
        <v>40442.909722222219</v>
      </c>
      <c r="N3099" s="7">
        <f>Table1[[#This Row],[Hui Reply?]]*(Table1[[#This Row],[post_time]]-Table1[[#This Row],[timestamp of previous reply]])</f>
        <v>8.4351851852261461E-2</v>
      </c>
      <c r="O3099" s="3">
        <f>O3098+Table1[[#This Row],[Hui Reply?]]</f>
        <v>795</v>
      </c>
      <c r="P3099" s="19">
        <f>INT(Table1[[#This Row],[post_time]])</f>
        <v>40443</v>
      </c>
      <c r="Q3099" s="3" t="str">
        <f>IF(Table1[[#This Row],[Hui Reply?]],VLOOKUP(Table1[[#This Row],[topic_id]],'All Topics Data'!$A$2:$E$1243,5,FALSE),0)</f>
        <v>mvirgilio53</v>
      </c>
      <c r="R3099" s="8">
        <f>Table1[[#This Row],[post_time]]+8/24</f>
        <v>40444.326296296298</v>
      </c>
      <c r="S3099" s="3">
        <f>IF(Table1[[#This Row],[post_position]]=1,0,SUMIFS($F$2:F3099,$H$2:H3099,Table1[[#This Row],[post_position]]-1,$C$2:C3099,Table1[[#This Row],[topic_id]]))</f>
        <v>40443.90861111111</v>
      </c>
    </row>
    <row r="3100" spans="1:19" x14ac:dyDescent="0.25">
      <c r="A3100" s="7">
        <v>3142</v>
      </c>
      <c r="B3100" s="7">
        <v>1</v>
      </c>
      <c r="C3100" s="7">
        <v>787</v>
      </c>
      <c r="D3100" s="7">
        <v>1159</v>
      </c>
      <c r="F3100" s="8">
        <v>40444.14508101852</v>
      </c>
      <c r="G3100" s="7">
        <v>0</v>
      </c>
      <c r="H3100" s="7">
        <v>12</v>
      </c>
      <c r="I3100" s="7" t="b">
        <f t="shared" si="144"/>
        <v>0</v>
      </c>
      <c r="J3100" s="7" t="b">
        <f t="shared" si="145"/>
        <v>1</v>
      </c>
      <c r="K3100" s="7">
        <f t="shared" si="146"/>
        <v>0</v>
      </c>
      <c r="L3100" s="7">
        <f>WEEKDAY(Table1[[#This Row],[post_time]])</f>
        <v>5</v>
      </c>
      <c r="M3100" s="7">
        <f>VLOOKUP(Table1[[#This Row],[topic_id]],'All Topics Data'!$A$2:$I$1243,8,FALSE)</f>
        <v>40442.909722222219</v>
      </c>
      <c r="N3100" s="7">
        <f>Table1[[#This Row],[Hui Reply?]]*(Table1[[#This Row],[post_time]]-Table1[[#This Row],[timestamp of previous reply]])</f>
        <v>0</v>
      </c>
      <c r="O3100" s="3">
        <f>O3099+Table1[[#This Row],[Hui Reply?]]</f>
        <v>795</v>
      </c>
      <c r="P3100" s="19">
        <f>INT(Table1[[#This Row],[post_time]])</f>
        <v>40444</v>
      </c>
      <c r="Q3100" s="3">
        <f>IF(Table1[[#This Row],[Hui Reply?]],VLOOKUP(Table1[[#This Row],[topic_id]],'All Topics Data'!$A$2:$E$1243,5,FALSE),0)</f>
        <v>0</v>
      </c>
      <c r="R3100" s="8">
        <f>Table1[[#This Row],[post_time]]+8/24</f>
        <v>40444.478414351855</v>
      </c>
      <c r="S3100" s="3">
        <f>IF(Table1[[#This Row],[post_position]]=1,0,SUMIFS($F$2:F3100,$H$2:H3100,Table1[[#This Row],[post_position]]-1,$C$2:C3100,Table1[[#This Row],[topic_id]]))</f>
        <v>40443.992962962962</v>
      </c>
    </row>
    <row r="3101" spans="1:19" x14ac:dyDescent="0.25">
      <c r="A3101" s="7">
        <v>3143</v>
      </c>
      <c r="B3101" s="7">
        <v>1</v>
      </c>
      <c r="C3101" s="7">
        <v>789</v>
      </c>
      <c r="D3101" s="7">
        <v>2369</v>
      </c>
      <c r="E3101" s="2"/>
      <c r="F3101" s="8">
        <v>40444.172511574077</v>
      </c>
      <c r="G3101" s="7">
        <v>0</v>
      </c>
      <c r="H3101" s="7">
        <v>1</v>
      </c>
      <c r="I3101" s="7" t="b">
        <f t="shared" si="144"/>
        <v>0</v>
      </c>
      <c r="J3101" s="7" t="b">
        <f t="shared" si="145"/>
        <v>0</v>
      </c>
      <c r="K3101" s="7">
        <f t="shared" si="146"/>
        <v>0</v>
      </c>
      <c r="L3101" s="7">
        <f>WEEKDAY(Table1[[#This Row],[post_time]])</f>
        <v>5</v>
      </c>
      <c r="M3101" s="7">
        <f>VLOOKUP(Table1[[#This Row],[topic_id]],'All Topics Data'!$A$2:$I$1243,8,FALSE)</f>
        <v>40444.172222222223</v>
      </c>
      <c r="N3101" s="7">
        <f>Table1[[#This Row],[Hui Reply?]]*(Table1[[#This Row],[post_time]]-Table1[[#This Row],[timestamp of previous reply]])</f>
        <v>0</v>
      </c>
      <c r="O3101" s="3">
        <f>O3100+Table1[[#This Row],[Hui Reply?]]</f>
        <v>795</v>
      </c>
      <c r="P3101" s="19">
        <f>INT(Table1[[#This Row],[post_time]])</f>
        <v>40444</v>
      </c>
      <c r="Q3101" s="3">
        <f>IF(Table1[[#This Row],[Hui Reply?]],VLOOKUP(Table1[[#This Row],[topic_id]],'All Topics Data'!$A$2:$E$1243,5,FALSE),0)</f>
        <v>0</v>
      </c>
      <c r="R3101" s="8">
        <f>Table1[[#This Row],[post_time]]+8/24</f>
        <v>40444.505844907413</v>
      </c>
      <c r="S3101" s="3">
        <f>IF(Table1[[#This Row],[post_position]]=1,0,SUMIFS($F$2:F3101,$H$2:H3101,Table1[[#This Row],[post_position]]-1,$C$2:C3101,Table1[[#This Row],[topic_id]]))</f>
        <v>0</v>
      </c>
    </row>
    <row r="3102" spans="1:19" x14ac:dyDescent="0.25">
      <c r="A3102" s="7">
        <v>3144</v>
      </c>
      <c r="B3102" s="7">
        <v>1</v>
      </c>
      <c r="C3102" s="7">
        <v>790</v>
      </c>
      <c r="D3102" s="7">
        <v>6745</v>
      </c>
      <c r="E3102" s="2"/>
      <c r="F3102" s="8">
        <v>40444.176608796297</v>
      </c>
      <c r="G3102" s="7">
        <v>0</v>
      </c>
      <c r="H3102" s="7">
        <v>1</v>
      </c>
      <c r="I3102" s="7" t="b">
        <f t="shared" si="144"/>
        <v>0</v>
      </c>
      <c r="J3102" s="7" t="b">
        <f t="shared" si="145"/>
        <v>0</v>
      </c>
      <c r="K3102" s="7">
        <f t="shared" si="146"/>
        <v>0</v>
      </c>
      <c r="L3102" s="7">
        <f>WEEKDAY(Table1[[#This Row],[post_time]])</f>
        <v>5</v>
      </c>
      <c r="M3102" s="7">
        <f>VLOOKUP(Table1[[#This Row],[topic_id]],'All Topics Data'!$A$2:$I$1243,8,FALSE)</f>
        <v>40444.176388888889</v>
      </c>
      <c r="N3102" s="7">
        <f>Table1[[#This Row],[Hui Reply?]]*(Table1[[#This Row],[post_time]]-Table1[[#This Row],[timestamp of previous reply]])</f>
        <v>0</v>
      </c>
      <c r="O3102" s="3">
        <f>O3101+Table1[[#This Row],[Hui Reply?]]</f>
        <v>795</v>
      </c>
      <c r="P3102" s="19">
        <f>INT(Table1[[#This Row],[post_time]])</f>
        <v>40444</v>
      </c>
      <c r="Q3102" s="3">
        <f>IF(Table1[[#This Row],[Hui Reply?]],VLOOKUP(Table1[[#This Row],[topic_id]],'All Topics Data'!$A$2:$E$1243,5,FALSE),0)</f>
        <v>0</v>
      </c>
      <c r="R3102" s="8">
        <f>Table1[[#This Row],[post_time]]+8/24</f>
        <v>40444.509942129633</v>
      </c>
      <c r="S3102" s="3">
        <f>IF(Table1[[#This Row],[post_position]]=1,0,SUMIFS($F$2:F3102,$H$2:H3102,Table1[[#This Row],[post_position]]-1,$C$2:C3102,Table1[[#This Row],[topic_id]]))</f>
        <v>0</v>
      </c>
    </row>
    <row r="3103" spans="1:19" x14ac:dyDescent="0.25">
      <c r="A3103" s="7">
        <v>3145</v>
      </c>
      <c r="B3103" s="7">
        <v>1</v>
      </c>
      <c r="C3103" s="7">
        <v>789</v>
      </c>
      <c r="D3103" s="7">
        <v>24</v>
      </c>
      <c r="E3103" s="2"/>
      <c r="F3103" s="8">
        <v>40444.205243055556</v>
      </c>
      <c r="G3103" s="7">
        <v>0</v>
      </c>
      <c r="H3103" s="7">
        <v>2</v>
      </c>
      <c r="I3103" s="7" t="b">
        <f t="shared" si="144"/>
        <v>1</v>
      </c>
      <c r="J3103" s="7" t="b">
        <f t="shared" si="145"/>
        <v>1</v>
      </c>
      <c r="K3103" s="7">
        <f t="shared" si="146"/>
        <v>1</v>
      </c>
      <c r="L3103" s="7">
        <f>WEEKDAY(Table1[[#This Row],[post_time]])</f>
        <v>5</v>
      </c>
      <c r="M3103" s="7">
        <f>VLOOKUP(Table1[[#This Row],[topic_id]],'All Topics Data'!$A$2:$I$1243,8,FALSE)</f>
        <v>40444.172222222223</v>
      </c>
      <c r="N3103" s="7">
        <f>Table1[[#This Row],[Hui Reply?]]*(Table1[[#This Row],[post_time]]-Table1[[#This Row],[timestamp of previous reply]])</f>
        <v>3.273148147854954E-2</v>
      </c>
      <c r="O3103" s="3">
        <f>O3102+Table1[[#This Row],[Hui Reply?]]</f>
        <v>796</v>
      </c>
      <c r="P3103" s="19">
        <f>INT(Table1[[#This Row],[post_time]])</f>
        <v>40444</v>
      </c>
      <c r="Q3103" s="3" t="str">
        <f>IF(Table1[[#This Row],[Hui Reply?]],VLOOKUP(Table1[[#This Row],[topic_id]],'All Topics Data'!$A$2:$E$1243,5,FALSE),0)</f>
        <v>maradykstra</v>
      </c>
      <c r="R3103" s="8">
        <f>Table1[[#This Row],[post_time]]+8/24</f>
        <v>40444.538576388892</v>
      </c>
      <c r="S3103" s="3">
        <f>IF(Table1[[#This Row],[post_position]]=1,0,SUMIFS($F$2:F3103,$H$2:H3103,Table1[[#This Row],[post_position]]-1,$C$2:C3103,Table1[[#This Row],[topic_id]]))</f>
        <v>40444.172511574077</v>
      </c>
    </row>
    <row r="3104" spans="1:19" x14ac:dyDescent="0.25">
      <c r="A3104" s="7">
        <v>3146</v>
      </c>
      <c r="B3104" s="7">
        <v>1</v>
      </c>
      <c r="C3104" s="7">
        <v>789</v>
      </c>
      <c r="D3104" s="7">
        <v>2369</v>
      </c>
      <c r="E3104" s="2"/>
      <c r="F3104" s="8">
        <v>40444.210960648146</v>
      </c>
      <c r="G3104" s="7">
        <v>0</v>
      </c>
      <c r="H3104" s="7">
        <v>3</v>
      </c>
      <c r="I3104" s="7" t="b">
        <f t="shared" si="144"/>
        <v>0</v>
      </c>
      <c r="J3104" s="7" t="b">
        <f t="shared" si="145"/>
        <v>1</v>
      </c>
      <c r="K3104" s="7">
        <f t="shared" si="146"/>
        <v>0</v>
      </c>
      <c r="L3104" s="7">
        <f>WEEKDAY(Table1[[#This Row],[post_time]])</f>
        <v>5</v>
      </c>
      <c r="M3104" s="7">
        <f>VLOOKUP(Table1[[#This Row],[topic_id]],'All Topics Data'!$A$2:$I$1243,8,FALSE)</f>
        <v>40444.172222222223</v>
      </c>
      <c r="N3104" s="7">
        <f>Table1[[#This Row],[Hui Reply?]]*(Table1[[#This Row],[post_time]]-Table1[[#This Row],[timestamp of previous reply]])</f>
        <v>0</v>
      </c>
      <c r="O3104" s="3">
        <f>O3103+Table1[[#This Row],[Hui Reply?]]</f>
        <v>796</v>
      </c>
      <c r="P3104" s="19">
        <f>INT(Table1[[#This Row],[post_time]])</f>
        <v>40444</v>
      </c>
      <c r="Q3104" s="3">
        <f>IF(Table1[[#This Row],[Hui Reply?]],VLOOKUP(Table1[[#This Row],[topic_id]],'All Topics Data'!$A$2:$E$1243,5,FALSE),0)</f>
        <v>0</v>
      </c>
      <c r="R3104" s="8">
        <f>Table1[[#This Row],[post_time]]+8/24</f>
        <v>40444.544293981482</v>
      </c>
      <c r="S3104" s="3">
        <f>IF(Table1[[#This Row],[post_position]]=1,0,SUMIFS($F$2:F3104,$H$2:H3104,Table1[[#This Row],[post_position]]-1,$C$2:C3104,Table1[[#This Row],[topic_id]]))</f>
        <v>40444.205243055556</v>
      </c>
    </row>
    <row r="3105" spans="1:19" x14ac:dyDescent="0.25">
      <c r="A3105" s="7">
        <v>3147</v>
      </c>
      <c r="B3105" s="7">
        <v>1</v>
      </c>
      <c r="C3105" s="7">
        <v>790</v>
      </c>
      <c r="D3105" s="7">
        <v>24</v>
      </c>
      <c r="E3105" s="2"/>
      <c r="F3105" s="8">
        <v>40444.211284722223</v>
      </c>
      <c r="G3105" s="7">
        <v>0</v>
      </c>
      <c r="H3105" s="7">
        <v>2</v>
      </c>
      <c r="I3105" s="7" t="b">
        <f t="shared" si="144"/>
        <v>1</v>
      </c>
      <c r="J3105" s="7" t="b">
        <f t="shared" si="145"/>
        <v>1</v>
      </c>
      <c r="K3105" s="7">
        <f t="shared" si="146"/>
        <v>1</v>
      </c>
      <c r="L3105" s="7">
        <f>WEEKDAY(Table1[[#This Row],[post_time]])</f>
        <v>5</v>
      </c>
      <c r="M3105" s="7">
        <f>VLOOKUP(Table1[[#This Row],[topic_id]],'All Topics Data'!$A$2:$I$1243,8,FALSE)</f>
        <v>40444.176388888889</v>
      </c>
      <c r="N3105" s="7">
        <f>Table1[[#This Row],[Hui Reply?]]*(Table1[[#This Row],[post_time]]-Table1[[#This Row],[timestamp of previous reply]])</f>
        <v>3.4675925926421769E-2</v>
      </c>
      <c r="O3105" s="3">
        <f>O3104+Table1[[#This Row],[Hui Reply?]]</f>
        <v>797</v>
      </c>
      <c r="P3105" s="19">
        <f>INT(Table1[[#This Row],[post_time]])</f>
        <v>40444</v>
      </c>
      <c r="Q3105" s="3" t="str">
        <f>IF(Table1[[#This Row],[Hui Reply?]],VLOOKUP(Table1[[#This Row],[topic_id]],'All Topics Data'!$A$2:$E$1243,5,FALSE),0)</f>
        <v>anilyadav</v>
      </c>
      <c r="R3105" s="8">
        <f>Table1[[#This Row],[post_time]]+8/24</f>
        <v>40444.544618055559</v>
      </c>
      <c r="S3105" s="3">
        <f>IF(Table1[[#This Row],[post_position]]=1,0,SUMIFS($F$2:F3105,$H$2:H3105,Table1[[#This Row],[post_position]]-1,$C$2:C3105,Table1[[#This Row],[topic_id]]))</f>
        <v>40444.176608796297</v>
      </c>
    </row>
    <row r="3106" spans="1:19" x14ac:dyDescent="0.25">
      <c r="A3106" s="7">
        <v>3148</v>
      </c>
      <c r="B3106" s="7">
        <v>1</v>
      </c>
      <c r="C3106" s="7">
        <v>789</v>
      </c>
      <c r="D3106" s="7">
        <v>24</v>
      </c>
      <c r="E3106" s="2"/>
      <c r="F3106" s="8">
        <v>40444.21329861111</v>
      </c>
      <c r="G3106" s="7">
        <v>0</v>
      </c>
      <c r="H3106" s="7">
        <v>4</v>
      </c>
      <c r="I3106" s="7" t="b">
        <f t="shared" si="144"/>
        <v>1</v>
      </c>
      <c r="J3106" s="7" t="b">
        <f t="shared" si="145"/>
        <v>1</v>
      </c>
      <c r="K3106" s="7">
        <f t="shared" si="146"/>
        <v>1</v>
      </c>
      <c r="L3106" s="7">
        <f>WEEKDAY(Table1[[#This Row],[post_time]])</f>
        <v>5</v>
      </c>
      <c r="M3106" s="7">
        <f>VLOOKUP(Table1[[#This Row],[topic_id]],'All Topics Data'!$A$2:$I$1243,8,FALSE)</f>
        <v>40444.172222222223</v>
      </c>
      <c r="N3106" s="7">
        <f>Table1[[#This Row],[Hui Reply?]]*(Table1[[#This Row],[post_time]]-Table1[[#This Row],[timestamp of previous reply]])</f>
        <v>2.3379629637929611E-3</v>
      </c>
      <c r="O3106" s="3">
        <f>O3105+Table1[[#This Row],[Hui Reply?]]</f>
        <v>798</v>
      </c>
      <c r="P3106" s="19">
        <f>INT(Table1[[#This Row],[post_time]])</f>
        <v>40444</v>
      </c>
      <c r="Q3106" s="3" t="str">
        <f>IF(Table1[[#This Row],[Hui Reply?]],VLOOKUP(Table1[[#This Row],[topic_id]],'All Topics Data'!$A$2:$E$1243,5,FALSE),0)</f>
        <v>maradykstra</v>
      </c>
      <c r="R3106" s="8">
        <f>Table1[[#This Row],[post_time]]+8/24</f>
        <v>40444.546631944446</v>
      </c>
      <c r="S3106" s="3">
        <f>IF(Table1[[#This Row],[post_position]]=1,0,SUMIFS($F$2:F3106,$H$2:H3106,Table1[[#This Row],[post_position]]-1,$C$2:C3106,Table1[[#This Row],[topic_id]]))</f>
        <v>40444.210960648146</v>
      </c>
    </row>
    <row r="3107" spans="1:19" x14ac:dyDescent="0.25">
      <c r="A3107" s="7">
        <v>3149</v>
      </c>
      <c r="B3107" s="7">
        <v>1</v>
      </c>
      <c r="C3107" s="7">
        <v>789</v>
      </c>
      <c r="D3107" s="7">
        <v>2369</v>
      </c>
      <c r="F3107" s="8">
        <v>40444.217523148145</v>
      </c>
      <c r="G3107" s="7">
        <v>0</v>
      </c>
      <c r="H3107" s="7">
        <v>5</v>
      </c>
      <c r="I3107" s="7" t="b">
        <f t="shared" si="144"/>
        <v>0</v>
      </c>
      <c r="J3107" s="7" t="b">
        <f t="shared" si="145"/>
        <v>1</v>
      </c>
      <c r="K3107" s="7">
        <f t="shared" si="146"/>
        <v>0</v>
      </c>
      <c r="L3107" s="7">
        <f>WEEKDAY(Table1[[#This Row],[post_time]])</f>
        <v>5</v>
      </c>
      <c r="M3107" s="7">
        <f>VLOOKUP(Table1[[#This Row],[topic_id]],'All Topics Data'!$A$2:$I$1243,8,FALSE)</f>
        <v>40444.172222222223</v>
      </c>
      <c r="N3107" s="7">
        <f>Table1[[#This Row],[Hui Reply?]]*(Table1[[#This Row],[post_time]]-Table1[[#This Row],[timestamp of previous reply]])</f>
        <v>0</v>
      </c>
      <c r="O3107" s="3">
        <f>O3106+Table1[[#This Row],[Hui Reply?]]</f>
        <v>798</v>
      </c>
      <c r="P3107" s="19">
        <f>INT(Table1[[#This Row],[post_time]])</f>
        <v>40444</v>
      </c>
      <c r="Q3107" s="3">
        <f>IF(Table1[[#This Row],[Hui Reply?]],VLOOKUP(Table1[[#This Row],[topic_id]],'All Topics Data'!$A$2:$E$1243,5,FALSE),0)</f>
        <v>0</v>
      </c>
      <c r="R3107" s="8">
        <f>Table1[[#This Row],[post_time]]+8/24</f>
        <v>40444.550856481481</v>
      </c>
      <c r="S3107" s="3">
        <f>IF(Table1[[#This Row],[post_position]]=1,0,SUMIFS($F$2:F3107,$H$2:H3107,Table1[[#This Row],[post_position]]-1,$C$2:C3107,Table1[[#This Row],[topic_id]]))</f>
        <v>40444.21329861111</v>
      </c>
    </row>
    <row r="3108" spans="1:19" x14ac:dyDescent="0.25">
      <c r="A3108" s="7">
        <v>3150</v>
      </c>
      <c r="B3108" s="7">
        <v>1</v>
      </c>
      <c r="C3108" s="7">
        <v>790</v>
      </c>
      <c r="D3108" s="7">
        <v>6745</v>
      </c>
      <c r="E3108" s="2"/>
      <c r="F3108" s="8">
        <v>40444.299953703703</v>
      </c>
      <c r="G3108" s="7">
        <v>0</v>
      </c>
      <c r="H3108" s="7">
        <v>3</v>
      </c>
      <c r="I3108" s="7" t="b">
        <f t="shared" si="144"/>
        <v>0</v>
      </c>
      <c r="J3108" s="7" t="b">
        <f t="shared" si="145"/>
        <v>1</v>
      </c>
      <c r="K3108" s="7">
        <f t="shared" si="146"/>
        <v>0</v>
      </c>
      <c r="L3108" s="7">
        <f>WEEKDAY(Table1[[#This Row],[post_time]])</f>
        <v>5</v>
      </c>
      <c r="M3108" s="7">
        <f>VLOOKUP(Table1[[#This Row],[topic_id]],'All Topics Data'!$A$2:$I$1243,8,FALSE)</f>
        <v>40444.176388888889</v>
      </c>
      <c r="N3108" s="7">
        <f>Table1[[#This Row],[Hui Reply?]]*(Table1[[#This Row],[post_time]]-Table1[[#This Row],[timestamp of previous reply]])</f>
        <v>0</v>
      </c>
      <c r="O3108" s="3">
        <f>O3107+Table1[[#This Row],[Hui Reply?]]</f>
        <v>798</v>
      </c>
      <c r="P3108" s="19">
        <f>INT(Table1[[#This Row],[post_time]])</f>
        <v>40444</v>
      </c>
      <c r="Q3108" s="3">
        <f>IF(Table1[[#This Row],[Hui Reply?]],VLOOKUP(Table1[[#This Row],[topic_id]],'All Topics Data'!$A$2:$E$1243,5,FALSE),0)</f>
        <v>0</v>
      </c>
      <c r="R3108" s="8">
        <f>Table1[[#This Row],[post_time]]+8/24</f>
        <v>40444.633287037039</v>
      </c>
      <c r="S3108" s="3">
        <f>IF(Table1[[#This Row],[post_position]]=1,0,SUMIFS($F$2:F3108,$H$2:H3108,Table1[[#This Row],[post_position]]-1,$C$2:C3108,Table1[[#This Row],[topic_id]]))</f>
        <v>40444.211284722223</v>
      </c>
    </row>
    <row r="3109" spans="1:19" x14ac:dyDescent="0.25">
      <c r="A3109" s="7">
        <v>3151</v>
      </c>
      <c r="B3109" s="7">
        <v>1</v>
      </c>
      <c r="C3109" s="7">
        <v>790</v>
      </c>
      <c r="D3109" s="7">
        <v>24</v>
      </c>
      <c r="F3109" s="8">
        <v>40444.361689814818</v>
      </c>
      <c r="G3109" s="7">
        <v>0</v>
      </c>
      <c r="H3109" s="7">
        <v>4</v>
      </c>
      <c r="I3109" s="7" t="b">
        <f t="shared" si="144"/>
        <v>1</v>
      </c>
      <c r="J3109" s="7" t="b">
        <f t="shared" si="145"/>
        <v>1</v>
      </c>
      <c r="K3109" s="7">
        <f t="shared" si="146"/>
        <v>1</v>
      </c>
      <c r="L3109" s="7">
        <f>WEEKDAY(Table1[[#This Row],[post_time]])</f>
        <v>5</v>
      </c>
      <c r="M3109" s="7">
        <f>VLOOKUP(Table1[[#This Row],[topic_id]],'All Topics Data'!$A$2:$I$1243,8,FALSE)</f>
        <v>40444.176388888889</v>
      </c>
      <c r="N3109" s="7">
        <f>Table1[[#This Row],[Hui Reply?]]*(Table1[[#This Row],[post_time]]-Table1[[#This Row],[timestamp of previous reply]])</f>
        <v>6.1736111114441883E-2</v>
      </c>
      <c r="O3109" s="3">
        <f>O3108+Table1[[#This Row],[Hui Reply?]]</f>
        <v>799</v>
      </c>
      <c r="P3109" s="19">
        <f>INT(Table1[[#This Row],[post_time]])</f>
        <v>40444</v>
      </c>
      <c r="Q3109" s="3" t="str">
        <f>IF(Table1[[#This Row],[Hui Reply?]],VLOOKUP(Table1[[#This Row],[topic_id]],'All Topics Data'!$A$2:$E$1243,5,FALSE),0)</f>
        <v>anilyadav</v>
      </c>
      <c r="R3109" s="8">
        <f>Table1[[#This Row],[post_time]]+8/24</f>
        <v>40444.695023148153</v>
      </c>
      <c r="S3109" s="3">
        <f>IF(Table1[[#This Row],[post_position]]=1,0,SUMIFS($F$2:F3109,$H$2:H3109,Table1[[#This Row],[post_position]]-1,$C$2:C3109,Table1[[#This Row],[topic_id]]))</f>
        <v>40444.299953703703</v>
      </c>
    </row>
    <row r="3110" spans="1:19" x14ac:dyDescent="0.25">
      <c r="A3110" s="7">
        <v>3152</v>
      </c>
      <c r="B3110" s="7">
        <v>1</v>
      </c>
      <c r="C3110" s="7">
        <v>791</v>
      </c>
      <c r="D3110" s="7">
        <v>6746</v>
      </c>
      <c r="E3110" s="2"/>
      <c r="F3110" s="8">
        <v>40444.399328703701</v>
      </c>
      <c r="G3110" s="7">
        <v>0</v>
      </c>
      <c r="H3110" s="7">
        <v>1</v>
      </c>
      <c r="I3110" s="7" t="b">
        <f t="shared" si="144"/>
        <v>0</v>
      </c>
      <c r="J3110" s="7" t="b">
        <f t="shared" si="145"/>
        <v>0</v>
      </c>
      <c r="K3110" s="7">
        <f t="shared" si="146"/>
        <v>0</v>
      </c>
      <c r="L3110" s="7">
        <f>WEEKDAY(Table1[[#This Row],[post_time]])</f>
        <v>5</v>
      </c>
      <c r="M3110" s="7">
        <f>VLOOKUP(Table1[[#This Row],[topic_id]],'All Topics Data'!$A$2:$I$1243,8,FALSE)</f>
        <v>40444.399305555555</v>
      </c>
      <c r="N3110" s="7">
        <f>Table1[[#This Row],[Hui Reply?]]*(Table1[[#This Row],[post_time]]-Table1[[#This Row],[timestamp of previous reply]])</f>
        <v>0</v>
      </c>
      <c r="O3110" s="3">
        <f>O3109+Table1[[#This Row],[Hui Reply?]]</f>
        <v>799</v>
      </c>
      <c r="P3110" s="19">
        <f>INT(Table1[[#This Row],[post_time]])</f>
        <v>40444</v>
      </c>
      <c r="Q3110" s="3">
        <f>IF(Table1[[#This Row],[Hui Reply?]],VLOOKUP(Table1[[#This Row],[topic_id]],'All Topics Data'!$A$2:$E$1243,5,FALSE),0)</f>
        <v>0</v>
      </c>
      <c r="R3110" s="8">
        <f>Table1[[#This Row],[post_time]]+8/24</f>
        <v>40444.732662037037</v>
      </c>
      <c r="S3110" s="3">
        <f>IF(Table1[[#This Row],[post_position]]=1,0,SUMIFS($F$2:F3110,$H$2:H3110,Table1[[#This Row],[post_position]]-1,$C$2:C3110,Table1[[#This Row],[topic_id]]))</f>
        <v>0</v>
      </c>
    </row>
    <row r="3111" spans="1:19" x14ac:dyDescent="0.25">
      <c r="A3111" s="7">
        <v>3153</v>
      </c>
      <c r="B3111" s="7">
        <v>1</v>
      </c>
      <c r="C3111" s="7">
        <v>792</v>
      </c>
      <c r="D3111" s="7">
        <v>27</v>
      </c>
      <c r="E3111" s="2"/>
      <c r="F3111" s="8">
        <v>40444.407905092594</v>
      </c>
      <c r="G3111" s="7">
        <v>0</v>
      </c>
      <c r="H3111" s="7">
        <v>1</v>
      </c>
      <c r="I3111" s="7" t="b">
        <f t="shared" si="144"/>
        <v>0</v>
      </c>
      <c r="J3111" s="7" t="b">
        <f t="shared" si="145"/>
        <v>0</v>
      </c>
      <c r="K3111" s="7">
        <f t="shared" si="146"/>
        <v>0</v>
      </c>
      <c r="L3111" s="7">
        <f>WEEKDAY(Table1[[#This Row],[post_time]])</f>
        <v>5</v>
      </c>
      <c r="M3111" s="7">
        <f>VLOOKUP(Table1[[#This Row],[topic_id]],'All Topics Data'!$A$2:$I$1243,8,FALSE)</f>
        <v>40444.407638888886</v>
      </c>
      <c r="N3111" s="7">
        <f>Table1[[#This Row],[Hui Reply?]]*(Table1[[#This Row],[post_time]]-Table1[[#This Row],[timestamp of previous reply]])</f>
        <v>0</v>
      </c>
      <c r="O3111" s="3">
        <f>O3110+Table1[[#This Row],[Hui Reply?]]</f>
        <v>799</v>
      </c>
      <c r="P3111" s="19">
        <f>INT(Table1[[#This Row],[post_time]])</f>
        <v>40444</v>
      </c>
      <c r="Q3111" s="3">
        <f>IF(Table1[[#This Row],[Hui Reply?]],VLOOKUP(Table1[[#This Row],[topic_id]],'All Topics Data'!$A$2:$E$1243,5,FALSE),0)</f>
        <v>0</v>
      </c>
      <c r="R3111" s="8">
        <f>Table1[[#This Row],[post_time]]+8/24</f>
        <v>40444.74123842593</v>
      </c>
      <c r="S3111" s="3">
        <f>IF(Table1[[#This Row],[post_position]]=1,0,SUMIFS($F$2:F3111,$H$2:H3111,Table1[[#This Row],[post_position]]-1,$C$2:C3111,Table1[[#This Row],[topic_id]]))</f>
        <v>0</v>
      </c>
    </row>
    <row r="3112" spans="1:19" x14ac:dyDescent="0.25">
      <c r="A3112" s="7">
        <v>3154</v>
      </c>
      <c r="B3112" s="7">
        <v>1</v>
      </c>
      <c r="C3112" s="7">
        <v>791</v>
      </c>
      <c r="D3112" s="7">
        <v>24</v>
      </c>
      <c r="E3112" s="2"/>
      <c r="F3112" s="8">
        <v>40444.41474537037</v>
      </c>
      <c r="G3112" s="7">
        <v>0</v>
      </c>
      <c r="H3112" s="7">
        <v>2</v>
      </c>
      <c r="I3112" s="7" t="b">
        <f t="shared" si="144"/>
        <v>1</v>
      </c>
      <c r="J3112" s="7" t="b">
        <f t="shared" si="145"/>
        <v>1</v>
      </c>
      <c r="K3112" s="7">
        <f t="shared" si="146"/>
        <v>1</v>
      </c>
      <c r="L3112" s="7">
        <f>WEEKDAY(Table1[[#This Row],[post_time]])</f>
        <v>5</v>
      </c>
      <c r="M3112" s="7">
        <f>VLOOKUP(Table1[[#This Row],[topic_id]],'All Topics Data'!$A$2:$I$1243,8,FALSE)</f>
        <v>40444.399305555555</v>
      </c>
      <c r="N3112" s="7">
        <f>Table1[[#This Row],[Hui Reply?]]*(Table1[[#This Row],[post_time]]-Table1[[#This Row],[timestamp of previous reply]])</f>
        <v>1.541666666889796E-2</v>
      </c>
      <c r="O3112" s="3">
        <f>O3111+Table1[[#This Row],[Hui Reply?]]</f>
        <v>800</v>
      </c>
      <c r="P3112" s="19">
        <f>INT(Table1[[#This Row],[post_time]])</f>
        <v>40444</v>
      </c>
      <c r="Q3112" s="3" t="str">
        <f>IF(Table1[[#This Row],[Hui Reply?]],VLOOKUP(Table1[[#This Row],[topic_id]],'All Topics Data'!$A$2:$E$1243,5,FALSE),0)</f>
        <v>loor</v>
      </c>
      <c r="R3112" s="8">
        <f>Table1[[#This Row],[post_time]]+8/24</f>
        <v>40444.748078703706</v>
      </c>
      <c r="S3112" s="3">
        <f>IF(Table1[[#This Row],[post_position]]=1,0,SUMIFS($F$2:F3112,$H$2:H3112,Table1[[#This Row],[post_position]]-1,$C$2:C3112,Table1[[#This Row],[topic_id]]))</f>
        <v>40444.399328703701</v>
      </c>
    </row>
    <row r="3113" spans="1:19" x14ac:dyDescent="0.25">
      <c r="A3113" s="7">
        <v>3155</v>
      </c>
      <c r="B3113" s="7">
        <v>1</v>
      </c>
      <c r="C3113" s="7">
        <v>792</v>
      </c>
      <c r="D3113" s="7">
        <v>24</v>
      </c>
      <c r="E3113" s="2"/>
      <c r="F3113" s="8">
        <v>40444.455416666664</v>
      </c>
      <c r="G3113" s="7">
        <v>0</v>
      </c>
      <c r="H3113" s="7">
        <v>2</v>
      </c>
      <c r="I3113" s="7" t="b">
        <f t="shared" si="144"/>
        <v>1</v>
      </c>
      <c r="J3113" s="7" t="b">
        <f t="shared" si="145"/>
        <v>1</v>
      </c>
      <c r="K3113" s="7">
        <f t="shared" si="146"/>
        <v>1</v>
      </c>
      <c r="L3113" s="7">
        <f>WEEKDAY(Table1[[#This Row],[post_time]])</f>
        <v>5</v>
      </c>
      <c r="M3113" s="7">
        <f>VLOOKUP(Table1[[#This Row],[topic_id]],'All Topics Data'!$A$2:$I$1243,8,FALSE)</f>
        <v>40444.407638888886</v>
      </c>
      <c r="N3113" s="7">
        <f>Table1[[#This Row],[Hui Reply?]]*(Table1[[#This Row],[post_time]]-Table1[[#This Row],[timestamp of previous reply]])</f>
        <v>4.7511574070085771E-2</v>
      </c>
      <c r="O3113" s="3">
        <f>O3112+Table1[[#This Row],[Hui Reply?]]</f>
        <v>801</v>
      </c>
      <c r="P3113" s="19">
        <f>INT(Table1[[#This Row],[post_time]])</f>
        <v>40444</v>
      </c>
      <c r="Q3113" s="3" t="str">
        <f>IF(Table1[[#This Row],[Hui Reply?]],VLOOKUP(Table1[[#This Row],[topic_id]],'All Topics Data'!$A$2:$E$1243,5,FALSE),0)</f>
        <v>govi</v>
      </c>
      <c r="R3113" s="8">
        <f>Table1[[#This Row],[post_time]]+8/24</f>
        <v>40444.78875</v>
      </c>
      <c r="S3113" s="3">
        <f>IF(Table1[[#This Row],[post_position]]=1,0,SUMIFS($F$2:F3113,$H$2:H3113,Table1[[#This Row],[post_position]]-1,$C$2:C3113,Table1[[#This Row],[topic_id]]))</f>
        <v>40444.407905092594</v>
      </c>
    </row>
    <row r="3114" spans="1:19" x14ac:dyDescent="0.25">
      <c r="A3114" s="7">
        <v>3156</v>
      </c>
      <c r="B3114" s="7">
        <v>1</v>
      </c>
      <c r="C3114" s="7">
        <v>791</v>
      </c>
      <c r="D3114" s="7">
        <v>6746</v>
      </c>
      <c r="E3114" s="2"/>
      <c r="F3114" s="8">
        <v>40444.493263888886</v>
      </c>
      <c r="G3114" s="7">
        <v>0</v>
      </c>
      <c r="H3114" s="7">
        <v>3</v>
      </c>
      <c r="I3114" s="7" t="b">
        <f t="shared" si="144"/>
        <v>0</v>
      </c>
      <c r="J3114" s="7" t="b">
        <f t="shared" si="145"/>
        <v>1</v>
      </c>
      <c r="K3114" s="7">
        <f t="shared" si="146"/>
        <v>0</v>
      </c>
      <c r="L3114" s="7">
        <f>WEEKDAY(Table1[[#This Row],[post_time]])</f>
        <v>5</v>
      </c>
      <c r="M3114" s="7">
        <f>VLOOKUP(Table1[[#This Row],[topic_id]],'All Topics Data'!$A$2:$I$1243,8,FALSE)</f>
        <v>40444.399305555555</v>
      </c>
      <c r="N3114" s="7">
        <f>Table1[[#This Row],[Hui Reply?]]*(Table1[[#This Row],[post_time]]-Table1[[#This Row],[timestamp of previous reply]])</f>
        <v>0</v>
      </c>
      <c r="O3114" s="3">
        <f>O3113+Table1[[#This Row],[Hui Reply?]]</f>
        <v>801</v>
      </c>
      <c r="P3114" s="19">
        <f>INT(Table1[[#This Row],[post_time]])</f>
        <v>40444</v>
      </c>
      <c r="Q3114" s="3">
        <f>IF(Table1[[#This Row],[Hui Reply?]],VLOOKUP(Table1[[#This Row],[topic_id]],'All Topics Data'!$A$2:$E$1243,5,FALSE),0)</f>
        <v>0</v>
      </c>
      <c r="R3114" s="8">
        <f>Table1[[#This Row],[post_time]]+8/24</f>
        <v>40444.826597222222</v>
      </c>
      <c r="S3114" s="3">
        <f>IF(Table1[[#This Row],[post_position]]=1,0,SUMIFS($F$2:F3114,$H$2:H3114,Table1[[#This Row],[post_position]]-1,$C$2:C3114,Table1[[#This Row],[topic_id]]))</f>
        <v>40444.41474537037</v>
      </c>
    </row>
    <row r="3115" spans="1:19" x14ac:dyDescent="0.25">
      <c r="A3115" s="7">
        <v>3157</v>
      </c>
      <c r="B3115" s="7">
        <v>1</v>
      </c>
      <c r="C3115" s="7">
        <v>792</v>
      </c>
      <c r="D3115" s="7">
        <v>27</v>
      </c>
      <c r="F3115" s="8">
        <v>40444.517824074072</v>
      </c>
      <c r="G3115" s="7">
        <v>0</v>
      </c>
      <c r="H3115" s="7">
        <v>3</v>
      </c>
      <c r="I3115" s="7" t="b">
        <f t="shared" si="144"/>
        <v>0</v>
      </c>
      <c r="J3115" s="7" t="b">
        <f t="shared" si="145"/>
        <v>1</v>
      </c>
      <c r="K3115" s="7">
        <f t="shared" si="146"/>
        <v>0</v>
      </c>
      <c r="L3115" s="7">
        <f>WEEKDAY(Table1[[#This Row],[post_time]])</f>
        <v>5</v>
      </c>
      <c r="M3115" s="7">
        <f>VLOOKUP(Table1[[#This Row],[topic_id]],'All Topics Data'!$A$2:$I$1243,8,FALSE)</f>
        <v>40444.407638888886</v>
      </c>
      <c r="N3115" s="7">
        <f>Table1[[#This Row],[Hui Reply?]]*(Table1[[#This Row],[post_time]]-Table1[[#This Row],[timestamp of previous reply]])</f>
        <v>0</v>
      </c>
      <c r="O3115" s="3">
        <f>O3114+Table1[[#This Row],[Hui Reply?]]</f>
        <v>801</v>
      </c>
      <c r="P3115" s="19">
        <f>INT(Table1[[#This Row],[post_time]])</f>
        <v>40444</v>
      </c>
      <c r="Q3115" s="3">
        <f>IF(Table1[[#This Row],[Hui Reply?]],VLOOKUP(Table1[[#This Row],[topic_id]],'All Topics Data'!$A$2:$E$1243,5,FALSE),0)</f>
        <v>0</v>
      </c>
      <c r="R3115" s="8">
        <f>Table1[[#This Row],[post_time]]+8/24</f>
        <v>40444.851157407407</v>
      </c>
      <c r="S3115" s="3">
        <f>IF(Table1[[#This Row],[post_position]]=1,0,SUMIFS($F$2:F3115,$H$2:H3115,Table1[[#This Row],[post_position]]-1,$C$2:C3115,Table1[[#This Row],[topic_id]]))</f>
        <v>40444.455416666664</v>
      </c>
    </row>
    <row r="3116" spans="1:19" x14ac:dyDescent="0.25">
      <c r="A3116" s="7">
        <v>3158</v>
      </c>
      <c r="B3116" s="7">
        <v>1</v>
      </c>
      <c r="C3116" s="7">
        <v>787</v>
      </c>
      <c r="D3116" s="7">
        <v>1159</v>
      </c>
      <c r="F3116" s="8">
        <v>40444.748402777775</v>
      </c>
      <c r="G3116" s="7">
        <v>0</v>
      </c>
      <c r="H3116" s="7">
        <v>13</v>
      </c>
      <c r="I3116" s="7" t="b">
        <f t="shared" si="144"/>
        <v>0</v>
      </c>
      <c r="J3116" s="7" t="b">
        <f t="shared" si="145"/>
        <v>1</v>
      </c>
      <c r="K3116" s="7">
        <f t="shared" si="146"/>
        <v>0</v>
      </c>
      <c r="L3116" s="7">
        <f>WEEKDAY(Table1[[#This Row],[post_time]])</f>
        <v>5</v>
      </c>
      <c r="M3116" s="7">
        <f>VLOOKUP(Table1[[#This Row],[topic_id]],'All Topics Data'!$A$2:$I$1243,8,FALSE)</f>
        <v>40442.909722222219</v>
      </c>
      <c r="N3116" s="7">
        <f>Table1[[#This Row],[Hui Reply?]]*(Table1[[#This Row],[post_time]]-Table1[[#This Row],[timestamp of previous reply]])</f>
        <v>0</v>
      </c>
      <c r="O3116" s="3">
        <f>O3115+Table1[[#This Row],[Hui Reply?]]</f>
        <v>801</v>
      </c>
      <c r="P3116" s="19">
        <f>INT(Table1[[#This Row],[post_time]])</f>
        <v>40444</v>
      </c>
      <c r="Q3116" s="3">
        <f>IF(Table1[[#This Row],[Hui Reply?]],VLOOKUP(Table1[[#This Row],[topic_id]],'All Topics Data'!$A$2:$E$1243,5,FALSE),0)</f>
        <v>0</v>
      </c>
      <c r="R3116" s="8">
        <f>Table1[[#This Row],[post_time]]+8/24</f>
        <v>40445.081736111111</v>
      </c>
      <c r="S3116" s="3">
        <f>IF(Table1[[#This Row],[post_position]]=1,0,SUMIFS($F$2:F3116,$H$2:H3116,Table1[[#This Row],[post_position]]-1,$C$2:C3116,Table1[[#This Row],[topic_id]]))</f>
        <v>40444.14508101852</v>
      </c>
    </row>
    <row r="3117" spans="1:19" x14ac:dyDescent="0.25">
      <c r="A3117" s="7">
        <v>3159</v>
      </c>
      <c r="B3117" s="7">
        <v>1</v>
      </c>
      <c r="C3117" s="7">
        <v>793</v>
      </c>
      <c r="D3117" s="7">
        <v>5971</v>
      </c>
      <c r="F3117" s="8">
        <v>40445.002291666664</v>
      </c>
      <c r="G3117" s="7">
        <v>0</v>
      </c>
      <c r="H3117" s="7">
        <v>1</v>
      </c>
      <c r="I3117" s="7" t="b">
        <f t="shared" si="144"/>
        <v>0</v>
      </c>
      <c r="J3117" s="7" t="b">
        <f t="shared" si="145"/>
        <v>0</v>
      </c>
      <c r="K3117" s="7">
        <f t="shared" si="146"/>
        <v>0</v>
      </c>
      <c r="L3117" s="7">
        <f>WEEKDAY(Table1[[#This Row],[post_time]])</f>
        <v>6</v>
      </c>
      <c r="M3117" s="7">
        <f>VLOOKUP(Table1[[#This Row],[topic_id]],'All Topics Data'!$A$2:$I$1243,8,FALSE)</f>
        <v>40445.002083333333</v>
      </c>
      <c r="N3117" s="7">
        <f>Table1[[#This Row],[Hui Reply?]]*(Table1[[#This Row],[post_time]]-Table1[[#This Row],[timestamp of previous reply]])</f>
        <v>0</v>
      </c>
      <c r="O3117" s="3">
        <f>O3116+Table1[[#This Row],[Hui Reply?]]</f>
        <v>801</v>
      </c>
      <c r="P3117" s="19">
        <f>INT(Table1[[#This Row],[post_time]])</f>
        <v>40445</v>
      </c>
      <c r="Q3117" s="3">
        <f>IF(Table1[[#This Row],[Hui Reply?]],VLOOKUP(Table1[[#This Row],[topic_id]],'All Topics Data'!$A$2:$E$1243,5,FALSE),0)</f>
        <v>0</v>
      </c>
      <c r="R3117" s="8">
        <f>Table1[[#This Row],[post_time]]+8/24</f>
        <v>40445.335625</v>
      </c>
      <c r="S3117" s="3">
        <f>IF(Table1[[#This Row],[post_position]]=1,0,SUMIFS($F$2:F3117,$H$2:H3117,Table1[[#This Row],[post_position]]-1,$C$2:C3117,Table1[[#This Row],[topic_id]]))</f>
        <v>0</v>
      </c>
    </row>
    <row r="3118" spans="1:19" x14ac:dyDescent="0.25">
      <c r="A3118" s="7">
        <v>3160</v>
      </c>
      <c r="B3118" s="7">
        <v>1</v>
      </c>
      <c r="C3118" s="7">
        <v>788</v>
      </c>
      <c r="D3118" s="7">
        <v>1</v>
      </c>
      <c r="E3118" s="2"/>
      <c r="F3118" s="8">
        <v>40445.016030092593</v>
      </c>
      <c r="G3118" s="7">
        <v>0</v>
      </c>
      <c r="H3118" s="7">
        <v>3</v>
      </c>
      <c r="I3118" s="7" t="b">
        <f t="shared" si="144"/>
        <v>0</v>
      </c>
      <c r="J3118" s="7" t="b">
        <f t="shared" si="145"/>
        <v>1</v>
      </c>
      <c r="K3118" s="7">
        <f t="shared" si="146"/>
        <v>0</v>
      </c>
      <c r="L3118" s="7">
        <f>WEEKDAY(Table1[[#This Row],[post_time]])</f>
        <v>6</v>
      </c>
      <c r="M3118" s="7">
        <f>VLOOKUP(Table1[[#This Row],[topic_id]],'All Topics Data'!$A$2:$I$1243,8,FALSE)</f>
        <v>40443.450694444444</v>
      </c>
      <c r="N3118" s="7">
        <f>Table1[[#This Row],[Hui Reply?]]*(Table1[[#This Row],[post_time]]-Table1[[#This Row],[timestamp of previous reply]])</f>
        <v>0</v>
      </c>
      <c r="O3118" s="3">
        <f>O3117+Table1[[#This Row],[Hui Reply?]]</f>
        <v>801</v>
      </c>
      <c r="P3118" s="19">
        <f>INT(Table1[[#This Row],[post_time]])</f>
        <v>40445</v>
      </c>
      <c r="Q3118" s="3">
        <f>IF(Table1[[#This Row],[Hui Reply?]],VLOOKUP(Table1[[#This Row],[topic_id]],'All Topics Data'!$A$2:$E$1243,5,FALSE),0)</f>
        <v>0</v>
      </c>
      <c r="R3118" s="8">
        <f>Table1[[#This Row],[post_time]]+8/24</f>
        <v>40445.349363425928</v>
      </c>
      <c r="S3118" s="3">
        <f>IF(Table1[[#This Row],[post_position]]=1,0,SUMIFS($F$2:F3118,$H$2:H3118,Table1[[#This Row],[post_position]]-1,$C$2:C3118,Table1[[#This Row],[topic_id]]))</f>
        <v>40443.520856481482</v>
      </c>
    </row>
    <row r="3119" spans="1:19" x14ac:dyDescent="0.25">
      <c r="A3119" s="7">
        <v>3161</v>
      </c>
      <c r="B3119" s="7">
        <v>1</v>
      </c>
      <c r="C3119" s="7">
        <v>793</v>
      </c>
      <c r="D3119" s="7">
        <v>1</v>
      </c>
      <c r="F3119" s="8">
        <v>40445.065567129626</v>
      </c>
      <c r="G3119" s="7">
        <v>0</v>
      </c>
      <c r="H3119" s="7">
        <v>2</v>
      </c>
      <c r="I3119" s="7" t="b">
        <f t="shared" si="144"/>
        <v>0</v>
      </c>
      <c r="J3119" s="7" t="b">
        <f t="shared" si="145"/>
        <v>1</v>
      </c>
      <c r="K3119" s="7">
        <f t="shared" si="146"/>
        <v>0</v>
      </c>
      <c r="L3119" s="7">
        <f>WEEKDAY(Table1[[#This Row],[post_time]])</f>
        <v>6</v>
      </c>
      <c r="M3119" s="7">
        <f>VLOOKUP(Table1[[#This Row],[topic_id]],'All Topics Data'!$A$2:$I$1243,8,FALSE)</f>
        <v>40445.002083333333</v>
      </c>
      <c r="N3119" s="7">
        <f>Table1[[#This Row],[Hui Reply?]]*(Table1[[#This Row],[post_time]]-Table1[[#This Row],[timestamp of previous reply]])</f>
        <v>0</v>
      </c>
      <c r="O3119" s="3">
        <f>O3118+Table1[[#This Row],[Hui Reply?]]</f>
        <v>801</v>
      </c>
      <c r="P3119" s="19">
        <f>INT(Table1[[#This Row],[post_time]])</f>
        <v>40445</v>
      </c>
      <c r="Q3119" s="3">
        <f>IF(Table1[[#This Row],[Hui Reply?]],VLOOKUP(Table1[[#This Row],[topic_id]],'All Topics Data'!$A$2:$E$1243,5,FALSE),0)</f>
        <v>0</v>
      </c>
      <c r="R3119" s="8">
        <f>Table1[[#This Row],[post_time]]+8/24</f>
        <v>40445.398900462962</v>
      </c>
      <c r="S3119" s="3">
        <f>IF(Table1[[#This Row],[post_position]]=1,0,SUMIFS($F$2:F3119,$H$2:H3119,Table1[[#This Row],[post_position]]-1,$C$2:C3119,Table1[[#This Row],[topic_id]]))</f>
        <v>40445.002291666664</v>
      </c>
    </row>
    <row r="3120" spans="1:19" x14ac:dyDescent="0.25">
      <c r="A3120" s="7">
        <v>3162</v>
      </c>
      <c r="B3120" s="7">
        <v>1</v>
      </c>
      <c r="C3120" s="7">
        <v>794</v>
      </c>
      <c r="D3120" s="7">
        <v>6669</v>
      </c>
      <c r="E3120" s="2"/>
      <c r="F3120" s="8">
        <v>40445.562986111108</v>
      </c>
      <c r="G3120" s="7">
        <v>0</v>
      </c>
      <c r="H3120" s="7">
        <v>1</v>
      </c>
      <c r="I3120" s="7" t="b">
        <f t="shared" si="144"/>
        <v>0</v>
      </c>
      <c r="J3120" s="7" t="b">
        <f t="shared" si="145"/>
        <v>0</v>
      </c>
      <c r="K3120" s="7">
        <f t="shared" si="146"/>
        <v>0</v>
      </c>
      <c r="L3120" s="7">
        <f>WEEKDAY(Table1[[#This Row],[post_time]])</f>
        <v>6</v>
      </c>
      <c r="M3120" s="7">
        <f>VLOOKUP(Table1[[#This Row],[topic_id]],'All Topics Data'!$A$2:$I$1243,8,FALSE)</f>
        <v>40445.5625</v>
      </c>
      <c r="N3120" s="7">
        <f>Table1[[#This Row],[Hui Reply?]]*(Table1[[#This Row],[post_time]]-Table1[[#This Row],[timestamp of previous reply]])</f>
        <v>0</v>
      </c>
      <c r="O3120" s="3">
        <f>O3119+Table1[[#This Row],[Hui Reply?]]</f>
        <v>801</v>
      </c>
      <c r="P3120" s="19">
        <f>INT(Table1[[#This Row],[post_time]])</f>
        <v>40445</v>
      </c>
      <c r="Q3120" s="3">
        <f>IF(Table1[[#This Row],[Hui Reply?]],VLOOKUP(Table1[[#This Row],[topic_id]],'All Topics Data'!$A$2:$E$1243,5,FALSE),0)</f>
        <v>0</v>
      </c>
      <c r="R3120" s="8">
        <f>Table1[[#This Row],[post_time]]+8/24</f>
        <v>40445.896319444444</v>
      </c>
      <c r="S3120" s="3">
        <f>IF(Table1[[#This Row],[post_position]]=1,0,SUMIFS($F$2:F3120,$H$2:H3120,Table1[[#This Row],[post_position]]-1,$C$2:C3120,Table1[[#This Row],[topic_id]]))</f>
        <v>0</v>
      </c>
    </row>
    <row r="3121" spans="1:19" x14ac:dyDescent="0.25">
      <c r="A3121" s="7">
        <v>3163</v>
      </c>
      <c r="B3121" s="7">
        <v>1</v>
      </c>
      <c r="C3121" s="7">
        <v>794</v>
      </c>
      <c r="D3121" s="7">
        <v>24</v>
      </c>
      <c r="E3121" s="2"/>
      <c r="F3121" s="8">
        <v>40445.59101851852</v>
      </c>
      <c r="G3121" s="7">
        <v>0</v>
      </c>
      <c r="H3121" s="7">
        <v>2</v>
      </c>
      <c r="I3121" s="7" t="b">
        <f t="shared" si="144"/>
        <v>1</v>
      </c>
      <c r="J3121" s="7" t="b">
        <f t="shared" si="145"/>
        <v>1</v>
      </c>
      <c r="K3121" s="7">
        <f t="shared" si="146"/>
        <v>1</v>
      </c>
      <c r="L3121" s="7">
        <f>WEEKDAY(Table1[[#This Row],[post_time]])</f>
        <v>6</v>
      </c>
      <c r="M3121" s="7">
        <f>VLOOKUP(Table1[[#This Row],[topic_id]],'All Topics Data'!$A$2:$I$1243,8,FALSE)</f>
        <v>40445.5625</v>
      </c>
      <c r="N3121" s="7">
        <f>Table1[[#This Row],[Hui Reply?]]*(Table1[[#This Row],[post_time]]-Table1[[#This Row],[timestamp of previous reply]])</f>
        <v>2.8032407411956228E-2</v>
      </c>
      <c r="O3121" s="3">
        <f>O3120+Table1[[#This Row],[Hui Reply?]]</f>
        <v>802</v>
      </c>
      <c r="P3121" s="19">
        <f>INT(Table1[[#This Row],[post_time]])</f>
        <v>40445</v>
      </c>
      <c r="Q3121" s="3" t="str">
        <f>IF(Table1[[#This Row],[Hui Reply?]],VLOOKUP(Table1[[#This Row],[topic_id]],'All Topics Data'!$A$2:$E$1243,5,FALSE),0)</f>
        <v>Dyson</v>
      </c>
      <c r="R3121" s="8">
        <f>Table1[[#This Row],[post_time]]+8/24</f>
        <v>40445.924351851856</v>
      </c>
      <c r="S3121" s="3">
        <f>IF(Table1[[#This Row],[post_position]]=1,0,SUMIFS($F$2:F3121,$H$2:H3121,Table1[[#This Row],[post_position]]-1,$C$2:C3121,Table1[[#This Row],[topic_id]]))</f>
        <v>40445.562986111108</v>
      </c>
    </row>
    <row r="3122" spans="1:19" x14ac:dyDescent="0.25">
      <c r="A3122" s="7">
        <v>3164</v>
      </c>
      <c r="B3122" s="7">
        <v>1</v>
      </c>
      <c r="C3122" s="7">
        <v>795</v>
      </c>
      <c r="D3122" s="7">
        <v>4324</v>
      </c>
      <c r="E3122" s="2"/>
      <c r="F3122" s="8">
        <v>40445.615254629629</v>
      </c>
      <c r="G3122" s="7">
        <v>0</v>
      </c>
      <c r="H3122" s="7">
        <v>1</v>
      </c>
      <c r="I3122" s="7" t="b">
        <f t="shared" si="144"/>
        <v>0</v>
      </c>
      <c r="J3122" s="7" t="b">
        <f t="shared" si="145"/>
        <v>0</v>
      </c>
      <c r="K3122" s="7">
        <f t="shared" si="146"/>
        <v>0</v>
      </c>
      <c r="L3122" s="7">
        <f>WEEKDAY(Table1[[#This Row],[post_time]])</f>
        <v>6</v>
      </c>
      <c r="M3122" s="7">
        <f>VLOOKUP(Table1[[#This Row],[topic_id]],'All Topics Data'!$A$2:$I$1243,8,FALSE)</f>
        <v>40445.614583333336</v>
      </c>
      <c r="N3122" s="7">
        <f>Table1[[#This Row],[Hui Reply?]]*(Table1[[#This Row],[post_time]]-Table1[[#This Row],[timestamp of previous reply]])</f>
        <v>0</v>
      </c>
      <c r="O3122" s="3">
        <f>O3121+Table1[[#This Row],[Hui Reply?]]</f>
        <v>802</v>
      </c>
      <c r="P3122" s="19">
        <f>INT(Table1[[#This Row],[post_time]])</f>
        <v>40445</v>
      </c>
      <c r="Q3122" s="3">
        <f>IF(Table1[[#This Row],[Hui Reply?]],VLOOKUP(Table1[[#This Row],[topic_id]],'All Topics Data'!$A$2:$E$1243,5,FALSE),0)</f>
        <v>0</v>
      </c>
      <c r="R3122" s="8">
        <f>Table1[[#This Row],[post_time]]+8/24</f>
        <v>40445.948587962965</v>
      </c>
      <c r="S3122" s="3">
        <f>IF(Table1[[#This Row],[post_position]]=1,0,SUMIFS($F$2:F3122,$H$2:H3122,Table1[[#This Row],[post_position]]-1,$C$2:C3122,Table1[[#This Row],[topic_id]]))</f>
        <v>0</v>
      </c>
    </row>
    <row r="3123" spans="1:19" x14ac:dyDescent="0.25">
      <c r="A3123" s="7">
        <v>3165</v>
      </c>
      <c r="B3123" s="7">
        <v>1</v>
      </c>
      <c r="C3123" s="7">
        <v>794</v>
      </c>
      <c r="D3123" s="7">
        <v>6669</v>
      </c>
      <c r="F3123" s="8">
        <v>40445.62809027778</v>
      </c>
      <c r="G3123" s="7">
        <v>0</v>
      </c>
      <c r="H3123" s="7">
        <v>3</v>
      </c>
      <c r="I3123" s="7" t="b">
        <f t="shared" si="144"/>
        <v>0</v>
      </c>
      <c r="J3123" s="7" t="b">
        <f t="shared" si="145"/>
        <v>1</v>
      </c>
      <c r="K3123" s="7">
        <f t="shared" si="146"/>
        <v>0</v>
      </c>
      <c r="L3123" s="7">
        <f>WEEKDAY(Table1[[#This Row],[post_time]])</f>
        <v>6</v>
      </c>
      <c r="M3123" s="7">
        <f>VLOOKUP(Table1[[#This Row],[topic_id]],'All Topics Data'!$A$2:$I$1243,8,FALSE)</f>
        <v>40445.5625</v>
      </c>
      <c r="N3123" s="7">
        <f>Table1[[#This Row],[Hui Reply?]]*(Table1[[#This Row],[post_time]]-Table1[[#This Row],[timestamp of previous reply]])</f>
        <v>0</v>
      </c>
      <c r="O3123" s="3">
        <f>O3122+Table1[[#This Row],[Hui Reply?]]</f>
        <v>802</v>
      </c>
      <c r="P3123" s="19">
        <f>INT(Table1[[#This Row],[post_time]])</f>
        <v>40445</v>
      </c>
      <c r="Q3123" s="3">
        <f>IF(Table1[[#This Row],[Hui Reply?]],VLOOKUP(Table1[[#This Row],[topic_id]],'All Topics Data'!$A$2:$E$1243,5,FALSE),0)</f>
        <v>0</v>
      </c>
      <c r="R3123" s="8">
        <f>Table1[[#This Row],[post_time]]+8/24</f>
        <v>40445.961423611116</v>
      </c>
      <c r="S3123" s="3">
        <f>IF(Table1[[#This Row],[post_position]]=1,0,SUMIFS($F$2:F3123,$H$2:H3123,Table1[[#This Row],[post_position]]-1,$C$2:C3123,Table1[[#This Row],[topic_id]]))</f>
        <v>40445.59101851852</v>
      </c>
    </row>
    <row r="3124" spans="1:19" x14ac:dyDescent="0.25">
      <c r="A3124" s="7">
        <v>3166</v>
      </c>
      <c r="B3124" s="7">
        <v>2</v>
      </c>
      <c r="C3124" s="7">
        <v>796</v>
      </c>
      <c r="D3124" s="7">
        <v>6751</v>
      </c>
      <c r="E3124" s="2"/>
      <c r="F3124" s="8">
        <v>40445.641655092593</v>
      </c>
      <c r="G3124" s="7">
        <v>0</v>
      </c>
      <c r="H3124" s="7">
        <v>1</v>
      </c>
      <c r="I3124" s="7" t="b">
        <f t="shared" si="144"/>
        <v>0</v>
      </c>
      <c r="J3124" s="7" t="b">
        <f t="shared" si="145"/>
        <v>0</v>
      </c>
      <c r="K3124" s="7">
        <f t="shared" si="146"/>
        <v>0</v>
      </c>
      <c r="L3124" s="7">
        <f>WEEKDAY(Table1[[#This Row],[post_time]])</f>
        <v>6</v>
      </c>
      <c r="M3124" s="7">
        <f>VLOOKUP(Table1[[#This Row],[topic_id]],'All Topics Data'!$A$2:$I$1243,8,FALSE)</f>
        <v>40445.640972222223</v>
      </c>
      <c r="N3124" s="7">
        <f>Table1[[#This Row],[Hui Reply?]]*(Table1[[#This Row],[post_time]]-Table1[[#This Row],[timestamp of previous reply]])</f>
        <v>0</v>
      </c>
      <c r="O3124" s="3">
        <f>O3123+Table1[[#This Row],[Hui Reply?]]</f>
        <v>802</v>
      </c>
      <c r="P3124" s="19">
        <f>INT(Table1[[#This Row],[post_time]])</f>
        <v>40445</v>
      </c>
      <c r="Q3124" s="3">
        <f>IF(Table1[[#This Row],[Hui Reply?]],VLOOKUP(Table1[[#This Row],[topic_id]],'All Topics Data'!$A$2:$E$1243,5,FALSE),0)</f>
        <v>0</v>
      </c>
      <c r="R3124" s="8">
        <f>Table1[[#This Row],[post_time]]+8/24</f>
        <v>40445.974988425929</v>
      </c>
      <c r="S3124" s="3">
        <f>IF(Table1[[#This Row],[post_position]]=1,0,SUMIFS($F$2:F3124,$H$2:H3124,Table1[[#This Row],[post_position]]-1,$C$2:C3124,Table1[[#This Row],[topic_id]]))</f>
        <v>0</v>
      </c>
    </row>
    <row r="3125" spans="1:19" x14ac:dyDescent="0.25">
      <c r="A3125" s="7">
        <v>3167</v>
      </c>
      <c r="B3125" s="7">
        <v>1</v>
      </c>
      <c r="C3125" s="7">
        <v>797</v>
      </c>
      <c r="D3125" s="7">
        <v>6750</v>
      </c>
      <c r="E3125" s="2"/>
      <c r="F3125" s="8">
        <v>40445.67260416667</v>
      </c>
      <c r="G3125" s="7">
        <v>0</v>
      </c>
      <c r="H3125" s="7">
        <v>1</v>
      </c>
      <c r="I3125" s="7" t="b">
        <f t="shared" si="144"/>
        <v>0</v>
      </c>
      <c r="J3125" s="7" t="b">
        <f t="shared" si="145"/>
        <v>0</v>
      </c>
      <c r="K3125" s="7">
        <f t="shared" si="146"/>
        <v>0</v>
      </c>
      <c r="L3125" s="7">
        <f>WEEKDAY(Table1[[#This Row],[post_time]])</f>
        <v>6</v>
      </c>
      <c r="M3125" s="7">
        <f>VLOOKUP(Table1[[#This Row],[topic_id]],'All Topics Data'!$A$2:$I$1243,8,FALSE)</f>
        <v>40445.672222222223</v>
      </c>
      <c r="N3125" s="7">
        <f>Table1[[#This Row],[Hui Reply?]]*(Table1[[#This Row],[post_time]]-Table1[[#This Row],[timestamp of previous reply]])</f>
        <v>0</v>
      </c>
      <c r="O3125" s="3">
        <f>O3124+Table1[[#This Row],[Hui Reply?]]</f>
        <v>802</v>
      </c>
      <c r="P3125" s="19">
        <f>INT(Table1[[#This Row],[post_time]])</f>
        <v>40445</v>
      </c>
      <c r="Q3125" s="3">
        <f>IF(Table1[[#This Row],[Hui Reply?]],VLOOKUP(Table1[[#This Row],[topic_id]],'All Topics Data'!$A$2:$E$1243,5,FALSE),0)</f>
        <v>0</v>
      </c>
      <c r="R3125" s="8">
        <f>Table1[[#This Row],[post_time]]+8/24</f>
        <v>40446.005937500006</v>
      </c>
      <c r="S3125" s="3">
        <f>IF(Table1[[#This Row],[post_position]]=1,0,SUMIFS($F$2:F3125,$H$2:H3125,Table1[[#This Row],[post_position]]-1,$C$2:C3125,Table1[[#This Row],[topic_id]]))</f>
        <v>0</v>
      </c>
    </row>
    <row r="3126" spans="1:19" x14ac:dyDescent="0.25">
      <c r="A3126" s="7">
        <v>3168</v>
      </c>
      <c r="B3126" s="7">
        <v>1</v>
      </c>
      <c r="C3126" s="7">
        <v>798</v>
      </c>
      <c r="D3126" s="7">
        <v>6754</v>
      </c>
      <c r="F3126" s="8">
        <v>40445.747314814813</v>
      </c>
      <c r="G3126" s="7">
        <v>0</v>
      </c>
      <c r="H3126" s="7">
        <v>1</v>
      </c>
      <c r="I3126" s="7" t="b">
        <f t="shared" si="144"/>
        <v>0</v>
      </c>
      <c r="J3126" s="7" t="b">
        <f t="shared" si="145"/>
        <v>0</v>
      </c>
      <c r="K3126" s="7">
        <f t="shared" si="146"/>
        <v>0</v>
      </c>
      <c r="L3126" s="7">
        <f>WEEKDAY(Table1[[#This Row],[post_time]])</f>
        <v>6</v>
      </c>
      <c r="M3126" s="7">
        <f>VLOOKUP(Table1[[#This Row],[topic_id]],'All Topics Data'!$A$2:$I$1243,8,FALSE)</f>
        <v>40445.74722222222</v>
      </c>
      <c r="N3126" s="7">
        <f>Table1[[#This Row],[Hui Reply?]]*(Table1[[#This Row],[post_time]]-Table1[[#This Row],[timestamp of previous reply]])</f>
        <v>0</v>
      </c>
      <c r="O3126" s="3">
        <f>O3125+Table1[[#This Row],[Hui Reply?]]</f>
        <v>802</v>
      </c>
      <c r="P3126" s="19">
        <f>INT(Table1[[#This Row],[post_time]])</f>
        <v>40445</v>
      </c>
      <c r="Q3126" s="3">
        <f>IF(Table1[[#This Row],[Hui Reply?]],VLOOKUP(Table1[[#This Row],[topic_id]],'All Topics Data'!$A$2:$E$1243,5,FALSE),0)</f>
        <v>0</v>
      </c>
      <c r="R3126" s="8">
        <f>Table1[[#This Row],[post_time]]+8/24</f>
        <v>40446.080648148149</v>
      </c>
      <c r="S3126" s="3">
        <f>IF(Table1[[#This Row],[post_position]]=1,0,SUMIFS($F$2:F3126,$H$2:H3126,Table1[[#This Row],[post_position]]-1,$C$2:C3126,Table1[[#This Row],[topic_id]]))</f>
        <v>0</v>
      </c>
    </row>
    <row r="3127" spans="1:19" x14ac:dyDescent="0.25">
      <c r="A3127" s="7">
        <v>3169</v>
      </c>
      <c r="B3127" s="7">
        <v>1</v>
      </c>
      <c r="C3127" s="7">
        <v>797</v>
      </c>
      <c r="D3127" s="7">
        <v>5408</v>
      </c>
      <c r="E3127" s="2"/>
      <c r="F3127" s="8">
        <v>40445.800335648149</v>
      </c>
      <c r="G3127" s="7">
        <v>0</v>
      </c>
      <c r="H3127" s="7">
        <v>2</v>
      </c>
      <c r="I3127" s="7" t="b">
        <f t="shared" si="144"/>
        <v>0</v>
      </c>
      <c r="J3127" s="7" t="b">
        <f t="shared" si="145"/>
        <v>1</v>
      </c>
      <c r="K3127" s="7">
        <f t="shared" si="146"/>
        <v>0</v>
      </c>
      <c r="L3127" s="7">
        <f>WEEKDAY(Table1[[#This Row],[post_time]])</f>
        <v>6</v>
      </c>
      <c r="M3127" s="7">
        <f>VLOOKUP(Table1[[#This Row],[topic_id]],'All Topics Data'!$A$2:$I$1243,8,FALSE)</f>
        <v>40445.672222222223</v>
      </c>
      <c r="N3127" s="7">
        <f>Table1[[#This Row],[Hui Reply?]]*(Table1[[#This Row],[post_time]]-Table1[[#This Row],[timestamp of previous reply]])</f>
        <v>0</v>
      </c>
      <c r="O3127" s="3">
        <f>O3126+Table1[[#This Row],[Hui Reply?]]</f>
        <v>802</v>
      </c>
      <c r="P3127" s="19">
        <f>INT(Table1[[#This Row],[post_time]])</f>
        <v>40445</v>
      </c>
      <c r="Q3127" s="3">
        <f>IF(Table1[[#This Row],[Hui Reply?]],VLOOKUP(Table1[[#This Row],[topic_id]],'All Topics Data'!$A$2:$E$1243,5,FALSE),0)</f>
        <v>0</v>
      </c>
      <c r="R3127" s="8">
        <f>Table1[[#This Row],[post_time]]+8/24</f>
        <v>40446.133668981485</v>
      </c>
      <c r="S3127" s="3">
        <f>IF(Table1[[#This Row],[post_position]]=1,0,SUMIFS($F$2:F3127,$H$2:H3127,Table1[[#This Row],[post_position]]-1,$C$2:C3127,Table1[[#This Row],[topic_id]]))</f>
        <v>40445.67260416667</v>
      </c>
    </row>
    <row r="3128" spans="1:19" x14ac:dyDescent="0.25">
      <c r="A3128" s="7">
        <v>3170</v>
      </c>
      <c r="B3128" s="7">
        <v>1</v>
      </c>
      <c r="C3128" s="7">
        <v>797</v>
      </c>
      <c r="D3128" s="7">
        <v>5408</v>
      </c>
      <c r="F3128" s="8">
        <v>40445.800879629627</v>
      </c>
      <c r="G3128" s="7">
        <v>0</v>
      </c>
      <c r="H3128" s="7">
        <v>3</v>
      </c>
      <c r="I3128" s="7" t="b">
        <f t="shared" si="144"/>
        <v>0</v>
      </c>
      <c r="J3128" s="7" t="b">
        <f t="shared" si="145"/>
        <v>1</v>
      </c>
      <c r="K3128" s="7">
        <f t="shared" si="146"/>
        <v>0</v>
      </c>
      <c r="L3128" s="7">
        <f>WEEKDAY(Table1[[#This Row],[post_time]])</f>
        <v>6</v>
      </c>
      <c r="M3128" s="7">
        <f>VLOOKUP(Table1[[#This Row],[topic_id]],'All Topics Data'!$A$2:$I$1243,8,FALSE)</f>
        <v>40445.672222222223</v>
      </c>
      <c r="N3128" s="7">
        <f>Table1[[#This Row],[Hui Reply?]]*(Table1[[#This Row],[post_time]]-Table1[[#This Row],[timestamp of previous reply]])</f>
        <v>0</v>
      </c>
      <c r="O3128" s="3">
        <f>O3127+Table1[[#This Row],[Hui Reply?]]</f>
        <v>802</v>
      </c>
      <c r="P3128" s="19">
        <f>INT(Table1[[#This Row],[post_time]])</f>
        <v>40445</v>
      </c>
      <c r="Q3128" s="3">
        <f>IF(Table1[[#This Row],[Hui Reply?]],VLOOKUP(Table1[[#This Row],[topic_id]],'All Topics Data'!$A$2:$E$1243,5,FALSE),0)</f>
        <v>0</v>
      </c>
      <c r="R3128" s="8">
        <f>Table1[[#This Row],[post_time]]+8/24</f>
        <v>40446.134212962963</v>
      </c>
      <c r="S3128" s="3">
        <f>IF(Table1[[#This Row],[post_position]]=1,0,SUMIFS($F$2:F3128,$H$2:H3128,Table1[[#This Row],[post_position]]-1,$C$2:C3128,Table1[[#This Row],[topic_id]]))</f>
        <v>40445.800335648149</v>
      </c>
    </row>
    <row r="3129" spans="1:19" x14ac:dyDescent="0.25">
      <c r="A3129" s="7">
        <v>3171</v>
      </c>
      <c r="B3129" s="7">
        <v>1</v>
      </c>
      <c r="C3129" s="7">
        <v>795</v>
      </c>
      <c r="D3129" s="7">
        <v>5408</v>
      </c>
      <c r="F3129" s="8">
        <v>40445.804201388892</v>
      </c>
      <c r="G3129" s="7">
        <v>0</v>
      </c>
      <c r="H3129" s="7">
        <v>2</v>
      </c>
      <c r="I3129" s="7" t="b">
        <f t="shared" si="144"/>
        <v>0</v>
      </c>
      <c r="J3129" s="7" t="b">
        <f t="shared" si="145"/>
        <v>1</v>
      </c>
      <c r="K3129" s="7">
        <f t="shared" si="146"/>
        <v>0</v>
      </c>
      <c r="L3129" s="7">
        <f>WEEKDAY(Table1[[#This Row],[post_time]])</f>
        <v>6</v>
      </c>
      <c r="M3129" s="7">
        <f>VLOOKUP(Table1[[#This Row],[topic_id]],'All Topics Data'!$A$2:$I$1243,8,FALSE)</f>
        <v>40445.614583333336</v>
      </c>
      <c r="N3129" s="7">
        <f>Table1[[#This Row],[Hui Reply?]]*(Table1[[#This Row],[post_time]]-Table1[[#This Row],[timestamp of previous reply]])</f>
        <v>0</v>
      </c>
      <c r="O3129" s="3">
        <f>O3128+Table1[[#This Row],[Hui Reply?]]</f>
        <v>802</v>
      </c>
      <c r="P3129" s="19">
        <f>INT(Table1[[#This Row],[post_time]])</f>
        <v>40445</v>
      </c>
      <c r="Q3129" s="3">
        <f>IF(Table1[[#This Row],[Hui Reply?]],VLOOKUP(Table1[[#This Row],[topic_id]],'All Topics Data'!$A$2:$E$1243,5,FALSE),0)</f>
        <v>0</v>
      </c>
      <c r="R3129" s="8">
        <f>Table1[[#This Row],[post_time]]+8/24</f>
        <v>40446.137534722227</v>
      </c>
      <c r="S3129" s="3">
        <f>IF(Table1[[#This Row],[post_position]]=1,0,SUMIFS($F$2:F3129,$H$2:H3129,Table1[[#This Row],[post_position]]-1,$C$2:C3129,Table1[[#This Row],[topic_id]]))</f>
        <v>40445.615254629629</v>
      </c>
    </row>
    <row r="3130" spans="1:19" x14ac:dyDescent="0.25">
      <c r="A3130" s="7">
        <v>3172</v>
      </c>
      <c r="B3130" s="7">
        <v>1</v>
      </c>
      <c r="C3130" s="7">
        <v>799</v>
      </c>
      <c r="D3130" s="7">
        <v>6675</v>
      </c>
      <c r="E3130" s="2"/>
      <c r="F3130" s="8">
        <v>40445.942291666666</v>
      </c>
      <c r="G3130" s="7">
        <v>0</v>
      </c>
      <c r="H3130" s="7">
        <v>1</v>
      </c>
      <c r="I3130" s="7" t="b">
        <f t="shared" si="144"/>
        <v>0</v>
      </c>
      <c r="J3130" s="7" t="b">
        <f t="shared" si="145"/>
        <v>0</v>
      </c>
      <c r="K3130" s="7">
        <f t="shared" si="146"/>
        <v>0</v>
      </c>
      <c r="L3130" s="7">
        <f>WEEKDAY(Table1[[#This Row],[post_time]])</f>
        <v>6</v>
      </c>
      <c r="M3130" s="7">
        <f>VLOOKUP(Table1[[#This Row],[topic_id]],'All Topics Data'!$A$2:$I$1243,8,FALSE)</f>
        <v>40445.941666666666</v>
      </c>
      <c r="N3130" s="7">
        <f>Table1[[#This Row],[Hui Reply?]]*(Table1[[#This Row],[post_time]]-Table1[[#This Row],[timestamp of previous reply]])</f>
        <v>0</v>
      </c>
      <c r="O3130" s="3">
        <f>O3129+Table1[[#This Row],[Hui Reply?]]</f>
        <v>802</v>
      </c>
      <c r="P3130" s="19">
        <f>INT(Table1[[#This Row],[post_time]])</f>
        <v>40445</v>
      </c>
      <c r="Q3130" s="3">
        <f>IF(Table1[[#This Row],[Hui Reply?]],VLOOKUP(Table1[[#This Row],[topic_id]],'All Topics Data'!$A$2:$E$1243,5,FALSE),0)</f>
        <v>0</v>
      </c>
      <c r="R3130" s="8">
        <f>Table1[[#This Row],[post_time]]+8/24</f>
        <v>40446.275625000002</v>
      </c>
      <c r="S3130" s="3">
        <f>IF(Table1[[#This Row],[post_position]]=1,0,SUMIFS($F$2:F3130,$H$2:H3130,Table1[[#This Row],[post_position]]-1,$C$2:C3130,Table1[[#This Row],[topic_id]]))</f>
        <v>0</v>
      </c>
    </row>
    <row r="3131" spans="1:19" x14ac:dyDescent="0.25">
      <c r="A3131" s="7">
        <v>3173</v>
      </c>
      <c r="B3131" s="7">
        <v>2</v>
      </c>
      <c r="C3131" s="7">
        <v>796</v>
      </c>
      <c r="D3131" s="7">
        <v>24</v>
      </c>
      <c r="E3131" s="2"/>
      <c r="F3131" s="8">
        <v>40446.043611111112</v>
      </c>
      <c r="G3131" s="7">
        <v>0</v>
      </c>
      <c r="H3131" s="7">
        <v>2</v>
      </c>
      <c r="I3131" s="7" t="b">
        <f t="shared" si="144"/>
        <v>1</v>
      </c>
      <c r="J3131" s="7" t="b">
        <f t="shared" si="145"/>
        <v>1</v>
      </c>
      <c r="K3131" s="7">
        <f t="shared" si="146"/>
        <v>1</v>
      </c>
      <c r="L3131" s="7">
        <f>WEEKDAY(Table1[[#This Row],[post_time]])</f>
        <v>7</v>
      </c>
      <c r="M3131" s="7">
        <f>VLOOKUP(Table1[[#This Row],[topic_id]],'All Topics Data'!$A$2:$I$1243,8,FALSE)</f>
        <v>40445.640972222223</v>
      </c>
      <c r="N3131" s="7">
        <f>Table1[[#This Row],[Hui Reply?]]*(Table1[[#This Row],[post_time]]-Table1[[#This Row],[timestamp of previous reply]])</f>
        <v>0.40195601851883112</v>
      </c>
      <c r="O3131" s="3">
        <f>O3130+Table1[[#This Row],[Hui Reply?]]</f>
        <v>803</v>
      </c>
      <c r="P3131" s="19">
        <f>INT(Table1[[#This Row],[post_time]])</f>
        <v>40446</v>
      </c>
      <c r="Q3131" s="3" t="str">
        <f>IF(Table1[[#This Row],[Hui Reply?]],VLOOKUP(Table1[[#This Row],[topic_id]],'All Topics Data'!$A$2:$E$1243,5,FALSE),0)</f>
        <v>trevian3969</v>
      </c>
      <c r="R3131" s="8">
        <f>Table1[[#This Row],[post_time]]+8/24</f>
        <v>40446.376944444448</v>
      </c>
      <c r="S3131" s="3">
        <f>IF(Table1[[#This Row],[post_position]]=1,0,SUMIFS($F$2:F3131,$H$2:H3131,Table1[[#This Row],[post_position]]-1,$C$2:C3131,Table1[[#This Row],[topic_id]]))</f>
        <v>40445.641655092593</v>
      </c>
    </row>
    <row r="3132" spans="1:19" x14ac:dyDescent="0.25">
      <c r="A3132" s="7">
        <v>3174</v>
      </c>
      <c r="B3132" s="7">
        <v>1</v>
      </c>
      <c r="C3132" s="7">
        <v>798</v>
      </c>
      <c r="D3132" s="7">
        <v>24</v>
      </c>
      <c r="E3132" s="2"/>
      <c r="F3132" s="8">
        <v>40446.045740740738</v>
      </c>
      <c r="G3132" s="7">
        <v>0</v>
      </c>
      <c r="H3132" s="7">
        <v>2</v>
      </c>
      <c r="I3132" s="7" t="b">
        <f t="shared" si="144"/>
        <v>1</v>
      </c>
      <c r="J3132" s="7" t="b">
        <f t="shared" si="145"/>
        <v>1</v>
      </c>
      <c r="K3132" s="7">
        <f t="shared" si="146"/>
        <v>1</v>
      </c>
      <c r="L3132" s="7">
        <f>WEEKDAY(Table1[[#This Row],[post_time]])</f>
        <v>7</v>
      </c>
      <c r="M3132" s="7">
        <f>VLOOKUP(Table1[[#This Row],[topic_id]],'All Topics Data'!$A$2:$I$1243,8,FALSE)</f>
        <v>40445.74722222222</v>
      </c>
      <c r="N3132" s="7">
        <f>Table1[[#This Row],[Hui Reply?]]*(Table1[[#This Row],[post_time]]-Table1[[#This Row],[timestamp of previous reply]])</f>
        <v>0.29842592592467554</v>
      </c>
      <c r="O3132" s="3">
        <f>O3131+Table1[[#This Row],[Hui Reply?]]</f>
        <v>804</v>
      </c>
      <c r="P3132" s="19">
        <f>INT(Table1[[#This Row],[post_time]])</f>
        <v>40446</v>
      </c>
      <c r="Q3132" s="3" t="str">
        <f>IF(Table1[[#This Row],[Hui Reply?]],VLOOKUP(Table1[[#This Row],[topic_id]],'All Topics Data'!$A$2:$E$1243,5,FALSE),0)</f>
        <v>Shantanu</v>
      </c>
      <c r="R3132" s="8">
        <f>Table1[[#This Row],[post_time]]+8/24</f>
        <v>40446.379074074073</v>
      </c>
      <c r="S3132" s="3">
        <f>IF(Table1[[#This Row],[post_position]]=1,0,SUMIFS($F$2:F3132,$H$2:H3132,Table1[[#This Row],[post_position]]-1,$C$2:C3132,Table1[[#This Row],[topic_id]]))</f>
        <v>40445.747314814813</v>
      </c>
    </row>
    <row r="3133" spans="1:19" x14ac:dyDescent="0.25">
      <c r="A3133" s="7">
        <v>3175</v>
      </c>
      <c r="B3133" s="7">
        <v>2</v>
      </c>
      <c r="C3133" s="7">
        <v>796</v>
      </c>
      <c r="D3133" s="7">
        <v>1</v>
      </c>
      <c r="F3133" s="8">
        <v>40446.047384259262</v>
      </c>
      <c r="G3133" s="7">
        <v>0</v>
      </c>
      <c r="H3133" s="7">
        <v>3</v>
      </c>
      <c r="I3133" s="7" t="b">
        <f t="shared" si="144"/>
        <v>0</v>
      </c>
      <c r="J3133" s="7" t="b">
        <f t="shared" si="145"/>
        <v>1</v>
      </c>
      <c r="K3133" s="7">
        <f t="shared" si="146"/>
        <v>0</v>
      </c>
      <c r="L3133" s="7">
        <f>WEEKDAY(Table1[[#This Row],[post_time]])</f>
        <v>7</v>
      </c>
      <c r="M3133" s="7">
        <f>VLOOKUP(Table1[[#This Row],[topic_id]],'All Topics Data'!$A$2:$I$1243,8,FALSE)</f>
        <v>40445.640972222223</v>
      </c>
      <c r="N3133" s="7">
        <f>Table1[[#This Row],[Hui Reply?]]*(Table1[[#This Row],[post_time]]-Table1[[#This Row],[timestamp of previous reply]])</f>
        <v>0</v>
      </c>
      <c r="O3133" s="3">
        <f>O3132+Table1[[#This Row],[Hui Reply?]]</f>
        <v>804</v>
      </c>
      <c r="P3133" s="19">
        <f>INT(Table1[[#This Row],[post_time]])</f>
        <v>40446</v>
      </c>
      <c r="Q3133" s="3">
        <f>IF(Table1[[#This Row],[Hui Reply?]],VLOOKUP(Table1[[#This Row],[topic_id]],'All Topics Data'!$A$2:$E$1243,5,FALSE),0)</f>
        <v>0</v>
      </c>
      <c r="R3133" s="8">
        <f>Table1[[#This Row],[post_time]]+8/24</f>
        <v>40446.380717592598</v>
      </c>
      <c r="S3133" s="3">
        <f>IF(Table1[[#This Row],[post_position]]=1,0,SUMIFS($F$2:F3133,$H$2:H3133,Table1[[#This Row],[post_position]]-1,$C$2:C3133,Table1[[#This Row],[topic_id]]))</f>
        <v>40446.043611111112</v>
      </c>
    </row>
    <row r="3134" spans="1:19" x14ac:dyDescent="0.25">
      <c r="A3134" s="7">
        <v>3176</v>
      </c>
      <c r="B3134" s="7">
        <v>1</v>
      </c>
      <c r="C3134" s="7">
        <v>797</v>
      </c>
      <c r="D3134" s="7">
        <v>24</v>
      </c>
      <c r="E3134" s="2"/>
      <c r="F3134" s="8">
        <v>40446.049560185187</v>
      </c>
      <c r="G3134" s="7">
        <v>0</v>
      </c>
      <c r="H3134" s="7">
        <v>4</v>
      </c>
      <c r="I3134" s="7" t="b">
        <f t="shared" si="144"/>
        <v>1</v>
      </c>
      <c r="J3134" s="7" t="b">
        <f t="shared" si="145"/>
        <v>1</v>
      </c>
      <c r="K3134" s="7">
        <f t="shared" si="146"/>
        <v>1</v>
      </c>
      <c r="L3134" s="7">
        <f>WEEKDAY(Table1[[#This Row],[post_time]])</f>
        <v>7</v>
      </c>
      <c r="M3134" s="7">
        <f>VLOOKUP(Table1[[#This Row],[topic_id]],'All Topics Data'!$A$2:$I$1243,8,FALSE)</f>
        <v>40445.672222222223</v>
      </c>
      <c r="N3134" s="7">
        <f>Table1[[#This Row],[Hui Reply?]]*(Table1[[#This Row],[post_time]]-Table1[[#This Row],[timestamp of previous reply]])</f>
        <v>0.24868055555998581</v>
      </c>
      <c r="O3134" s="3">
        <f>O3133+Table1[[#This Row],[Hui Reply?]]</f>
        <v>805</v>
      </c>
      <c r="P3134" s="19">
        <f>INT(Table1[[#This Row],[post_time]])</f>
        <v>40446</v>
      </c>
      <c r="Q3134" s="3" t="str">
        <f>IF(Table1[[#This Row],[Hui Reply?]],VLOOKUP(Table1[[#This Row],[topic_id]],'All Topics Data'!$A$2:$E$1243,5,FALSE),0)</f>
        <v>martinc</v>
      </c>
      <c r="R3134" s="8">
        <f>Table1[[#This Row],[post_time]]+8/24</f>
        <v>40446.382893518523</v>
      </c>
      <c r="S3134" s="3">
        <f>IF(Table1[[#This Row],[post_position]]=1,0,SUMIFS($F$2:F3134,$H$2:H3134,Table1[[#This Row],[post_position]]-1,$C$2:C3134,Table1[[#This Row],[topic_id]]))</f>
        <v>40445.800879629627</v>
      </c>
    </row>
    <row r="3135" spans="1:19" x14ac:dyDescent="0.25">
      <c r="A3135" s="7">
        <v>3177</v>
      </c>
      <c r="B3135" s="7">
        <v>1</v>
      </c>
      <c r="C3135" s="7">
        <v>799</v>
      </c>
      <c r="D3135" s="7">
        <v>24</v>
      </c>
      <c r="E3135" s="2"/>
      <c r="F3135" s="8">
        <v>40446.10087962963</v>
      </c>
      <c r="G3135" s="7">
        <v>0</v>
      </c>
      <c r="H3135" s="7">
        <v>2</v>
      </c>
      <c r="I3135" s="7" t="b">
        <f t="shared" si="144"/>
        <v>1</v>
      </c>
      <c r="J3135" s="7" t="b">
        <f t="shared" si="145"/>
        <v>1</v>
      </c>
      <c r="K3135" s="7">
        <f t="shared" si="146"/>
        <v>1</v>
      </c>
      <c r="L3135" s="7">
        <f>WEEKDAY(Table1[[#This Row],[post_time]])</f>
        <v>7</v>
      </c>
      <c r="M3135" s="7">
        <f>VLOOKUP(Table1[[#This Row],[topic_id]],'All Topics Data'!$A$2:$I$1243,8,FALSE)</f>
        <v>40445.941666666666</v>
      </c>
      <c r="N3135" s="7">
        <f>Table1[[#This Row],[Hui Reply?]]*(Table1[[#This Row],[post_time]]-Table1[[#This Row],[timestamp of previous reply]])</f>
        <v>0.15858796296379296</v>
      </c>
      <c r="O3135" s="3">
        <f>O3134+Table1[[#This Row],[Hui Reply?]]</f>
        <v>806</v>
      </c>
      <c r="P3135" s="19">
        <f>INT(Table1[[#This Row],[post_time]])</f>
        <v>40446</v>
      </c>
      <c r="Q3135" s="3" t="str">
        <f>IF(Table1[[#This Row],[Hui Reply?]],VLOOKUP(Table1[[#This Row],[topic_id]],'All Topics Data'!$A$2:$E$1243,5,FALSE),0)</f>
        <v>louismk</v>
      </c>
      <c r="R3135" s="8">
        <f>Table1[[#This Row],[post_time]]+8/24</f>
        <v>40446.434212962966</v>
      </c>
      <c r="S3135" s="3">
        <f>IF(Table1[[#This Row],[post_position]]=1,0,SUMIFS($F$2:F3135,$H$2:H3135,Table1[[#This Row],[post_position]]-1,$C$2:C3135,Table1[[#This Row],[topic_id]]))</f>
        <v>40445.942291666666</v>
      </c>
    </row>
    <row r="3136" spans="1:19" x14ac:dyDescent="0.25">
      <c r="A3136" s="7">
        <v>3178</v>
      </c>
      <c r="B3136" s="7">
        <v>1</v>
      </c>
      <c r="C3136" s="7">
        <v>795</v>
      </c>
      <c r="D3136" s="7">
        <v>5408</v>
      </c>
      <c r="F3136" s="8">
        <v>40446.229988425926</v>
      </c>
      <c r="G3136" s="7">
        <v>0</v>
      </c>
      <c r="H3136" s="7">
        <v>3</v>
      </c>
      <c r="I3136" s="7" t="b">
        <f t="shared" si="144"/>
        <v>0</v>
      </c>
      <c r="J3136" s="7" t="b">
        <f t="shared" si="145"/>
        <v>1</v>
      </c>
      <c r="K3136" s="7">
        <f t="shared" si="146"/>
        <v>0</v>
      </c>
      <c r="L3136" s="7">
        <f>WEEKDAY(Table1[[#This Row],[post_time]])</f>
        <v>7</v>
      </c>
      <c r="M3136" s="7">
        <f>VLOOKUP(Table1[[#This Row],[topic_id]],'All Topics Data'!$A$2:$I$1243,8,FALSE)</f>
        <v>40445.614583333336</v>
      </c>
      <c r="N3136" s="7">
        <f>Table1[[#This Row],[Hui Reply?]]*(Table1[[#This Row],[post_time]]-Table1[[#This Row],[timestamp of previous reply]])</f>
        <v>0</v>
      </c>
      <c r="O3136" s="3">
        <f>O3135+Table1[[#This Row],[Hui Reply?]]</f>
        <v>806</v>
      </c>
      <c r="P3136" s="19">
        <f>INT(Table1[[#This Row],[post_time]])</f>
        <v>40446</v>
      </c>
      <c r="Q3136" s="3">
        <f>IF(Table1[[#This Row],[Hui Reply?]],VLOOKUP(Table1[[#This Row],[topic_id]],'All Topics Data'!$A$2:$E$1243,5,FALSE),0)</f>
        <v>0</v>
      </c>
      <c r="R3136" s="8">
        <f>Table1[[#This Row],[post_time]]+8/24</f>
        <v>40446.563321759262</v>
      </c>
      <c r="S3136" s="3">
        <f>IF(Table1[[#This Row],[post_position]]=1,0,SUMIFS($F$2:F3136,$H$2:H3136,Table1[[#This Row],[post_position]]-1,$C$2:C3136,Table1[[#This Row],[topic_id]]))</f>
        <v>40445.804201388892</v>
      </c>
    </row>
    <row r="3137" spans="1:19" x14ac:dyDescent="0.25">
      <c r="A3137" s="7">
        <v>3179</v>
      </c>
      <c r="B3137" s="7">
        <v>1</v>
      </c>
      <c r="C3137" s="7">
        <v>800</v>
      </c>
      <c r="D3137" s="7">
        <v>6755</v>
      </c>
      <c r="E3137" s="2"/>
      <c r="F3137" s="8">
        <v>40446.459745370368</v>
      </c>
      <c r="G3137" s="7">
        <v>0</v>
      </c>
      <c r="H3137" s="7">
        <v>1</v>
      </c>
      <c r="I3137" s="7" t="b">
        <f t="shared" si="144"/>
        <v>0</v>
      </c>
      <c r="J3137" s="7" t="b">
        <f t="shared" si="145"/>
        <v>0</v>
      </c>
      <c r="K3137" s="7">
        <f t="shared" si="146"/>
        <v>0</v>
      </c>
      <c r="L3137" s="7">
        <f>WEEKDAY(Table1[[#This Row],[post_time]])</f>
        <v>7</v>
      </c>
      <c r="M3137" s="7">
        <f>VLOOKUP(Table1[[#This Row],[topic_id]],'All Topics Data'!$A$2:$I$1243,8,FALSE)</f>
        <v>40446.459722222222</v>
      </c>
      <c r="N3137" s="7">
        <f>Table1[[#This Row],[Hui Reply?]]*(Table1[[#This Row],[post_time]]-Table1[[#This Row],[timestamp of previous reply]])</f>
        <v>0</v>
      </c>
      <c r="O3137" s="3">
        <f>O3136+Table1[[#This Row],[Hui Reply?]]</f>
        <v>806</v>
      </c>
      <c r="P3137" s="19">
        <f>INT(Table1[[#This Row],[post_time]])</f>
        <v>40446</v>
      </c>
      <c r="Q3137" s="3">
        <f>IF(Table1[[#This Row],[Hui Reply?]],VLOOKUP(Table1[[#This Row],[topic_id]],'All Topics Data'!$A$2:$E$1243,5,FALSE),0)</f>
        <v>0</v>
      </c>
      <c r="R3137" s="8">
        <f>Table1[[#This Row],[post_time]]+8/24</f>
        <v>40446.793078703704</v>
      </c>
      <c r="S3137" s="3">
        <f>IF(Table1[[#This Row],[post_position]]=1,0,SUMIFS($F$2:F3137,$H$2:H3137,Table1[[#This Row],[post_position]]-1,$C$2:C3137,Table1[[#This Row],[topic_id]]))</f>
        <v>0</v>
      </c>
    </row>
    <row r="3138" spans="1:19" x14ac:dyDescent="0.25">
      <c r="A3138" s="7">
        <v>3180</v>
      </c>
      <c r="B3138" s="7">
        <v>1</v>
      </c>
      <c r="C3138" s="7">
        <v>801</v>
      </c>
      <c r="D3138" s="7">
        <v>6756</v>
      </c>
      <c r="E3138" s="2"/>
      <c r="F3138" s="8">
        <v>40446.512743055559</v>
      </c>
      <c r="G3138" s="7">
        <v>0</v>
      </c>
      <c r="H3138" s="7">
        <v>1</v>
      </c>
      <c r="I3138" s="7" t="b">
        <f t="shared" si="144"/>
        <v>0</v>
      </c>
      <c r="J3138" s="7" t="b">
        <f t="shared" si="145"/>
        <v>0</v>
      </c>
      <c r="K3138" s="7">
        <f t="shared" si="146"/>
        <v>0</v>
      </c>
      <c r="L3138" s="7">
        <f>WEEKDAY(Table1[[#This Row],[post_time]])</f>
        <v>7</v>
      </c>
      <c r="M3138" s="7">
        <f>VLOOKUP(Table1[[#This Row],[topic_id]],'All Topics Data'!$A$2:$I$1243,8,FALSE)</f>
        <v>40446.512499999997</v>
      </c>
      <c r="N3138" s="7">
        <f>Table1[[#This Row],[Hui Reply?]]*(Table1[[#This Row],[post_time]]-Table1[[#This Row],[timestamp of previous reply]])</f>
        <v>0</v>
      </c>
      <c r="O3138" s="3">
        <f>O3137+Table1[[#This Row],[Hui Reply?]]</f>
        <v>806</v>
      </c>
      <c r="P3138" s="19">
        <f>INT(Table1[[#This Row],[post_time]])</f>
        <v>40446</v>
      </c>
      <c r="Q3138" s="3">
        <f>IF(Table1[[#This Row],[Hui Reply?]],VLOOKUP(Table1[[#This Row],[topic_id]],'All Topics Data'!$A$2:$E$1243,5,FALSE),0)</f>
        <v>0</v>
      </c>
      <c r="R3138" s="8">
        <f>Table1[[#This Row],[post_time]]+8/24</f>
        <v>40446.846076388894</v>
      </c>
      <c r="S3138" s="3">
        <f>IF(Table1[[#This Row],[post_position]]=1,0,SUMIFS($F$2:F3138,$H$2:H3138,Table1[[#This Row],[post_position]]-1,$C$2:C3138,Table1[[#This Row],[topic_id]]))</f>
        <v>0</v>
      </c>
    </row>
    <row r="3139" spans="1:19" x14ac:dyDescent="0.25">
      <c r="A3139" s="7">
        <v>3181</v>
      </c>
      <c r="B3139" s="7">
        <v>1</v>
      </c>
      <c r="C3139" s="7">
        <v>801</v>
      </c>
      <c r="D3139" s="7">
        <v>5408</v>
      </c>
      <c r="E3139" s="2"/>
      <c r="F3139" s="8">
        <v>40446.625243055554</v>
      </c>
      <c r="G3139" s="7">
        <v>0</v>
      </c>
      <c r="H3139" s="7">
        <v>2</v>
      </c>
      <c r="I3139" s="7" t="b">
        <f t="shared" ref="I3139:I3202" si="147">(D3139=24)</f>
        <v>0</v>
      </c>
      <c r="J3139" s="7" t="b">
        <f t="shared" ref="J3139:J3202" si="148">H3139&gt;1</f>
        <v>1</v>
      </c>
      <c r="K3139" s="7">
        <f t="shared" ref="K3139:K3202" si="149">I3139*J3139</f>
        <v>0</v>
      </c>
      <c r="L3139" s="7">
        <f>WEEKDAY(Table1[[#This Row],[post_time]])</f>
        <v>7</v>
      </c>
      <c r="M3139" s="7">
        <f>VLOOKUP(Table1[[#This Row],[topic_id]],'All Topics Data'!$A$2:$I$1243,8,FALSE)</f>
        <v>40446.512499999997</v>
      </c>
      <c r="N3139" s="7">
        <f>Table1[[#This Row],[Hui Reply?]]*(Table1[[#This Row],[post_time]]-Table1[[#This Row],[timestamp of previous reply]])</f>
        <v>0</v>
      </c>
      <c r="O3139" s="3">
        <f>O3138+Table1[[#This Row],[Hui Reply?]]</f>
        <v>806</v>
      </c>
      <c r="P3139" s="19">
        <f>INT(Table1[[#This Row],[post_time]])</f>
        <v>40446</v>
      </c>
      <c r="Q3139" s="3">
        <f>IF(Table1[[#This Row],[Hui Reply?]],VLOOKUP(Table1[[#This Row],[topic_id]],'All Topics Data'!$A$2:$E$1243,5,FALSE),0)</f>
        <v>0</v>
      </c>
      <c r="R3139" s="8">
        <f>Table1[[#This Row],[post_time]]+8/24</f>
        <v>40446.95857638889</v>
      </c>
      <c r="S3139" s="3">
        <f>IF(Table1[[#This Row],[post_position]]=1,0,SUMIFS($F$2:F3139,$H$2:H3139,Table1[[#This Row],[post_position]]-1,$C$2:C3139,Table1[[#This Row],[topic_id]]))</f>
        <v>40446.512743055559</v>
      </c>
    </row>
    <row r="3140" spans="1:19" x14ac:dyDescent="0.25">
      <c r="A3140" s="7">
        <v>3182</v>
      </c>
      <c r="B3140" s="7">
        <v>1</v>
      </c>
      <c r="C3140" s="7">
        <v>800</v>
      </c>
      <c r="D3140" s="7">
        <v>5408</v>
      </c>
      <c r="E3140" s="2"/>
      <c r="F3140" s="8">
        <v>40446.629733796297</v>
      </c>
      <c r="G3140" s="7">
        <v>0</v>
      </c>
      <c r="H3140" s="7">
        <v>2</v>
      </c>
      <c r="I3140" s="7" t="b">
        <f t="shared" si="147"/>
        <v>0</v>
      </c>
      <c r="J3140" s="7" t="b">
        <f t="shared" si="148"/>
        <v>1</v>
      </c>
      <c r="K3140" s="7">
        <f t="shared" si="149"/>
        <v>0</v>
      </c>
      <c r="L3140" s="7">
        <f>WEEKDAY(Table1[[#This Row],[post_time]])</f>
        <v>7</v>
      </c>
      <c r="M3140" s="7">
        <f>VLOOKUP(Table1[[#This Row],[topic_id]],'All Topics Data'!$A$2:$I$1243,8,FALSE)</f>
        <v>40446.459722222222</v>
      </c>
      <c r="N3140" s="7">
        <f>Table1[[#This Row],[Hui Reply?]]*(Table1[[#This Row],[post_time]]-Table1[[#This Row],[timestamp of previous reply]])</f>
        <v>0</v>
      </c>
      <c r="O3140" s="3">
        <f>O3139+Table1[[#This Row],[Hui Reply?]]</f>
        <v>806</v>
      </c>
      <c r="P3140" s="19">
        <f>INT(Table1[[#This Row],[post_time]])</f>
        <v>40446</v>
      </c>
      <c r="Q3140" s="3">
        <f>IF(Table1[[#This Row],[Hui Reply?]],VLOOKUP(Table1[[#This Row],[topic_id]],'All Topics Data'!$A$2:$E$1243,5,FALSE),0)</f>
        <v>0</v>
      </c>
      <c r="R3140" s="8">
        <f>Table1[[#This Row],[post_time]]+8/24</f>
        <v>40446.963067129633</v>
      </c>
      <c r="S3140" s="3">
        <f>IF(Table1[[#This Row],[post_position]]=1,0,SUMIFS($F$2:F3140,$H$2:H3140,Table1[[#This Row],[post_position]]-1,$C$2:C3140,Table1[[#This Row],[topic_id]]))</f>
        <v>40446.459745370368</v>
      </c>
    </row>
    <row r="3141" spans="1:19" x14ac:dyDescent="0.25">
      <c r="A3141" s="7">
        <v>3183</v>
      </c>
      <c r="B3141" s="7">
        <v>1</v>
      </c>
      <c r="C3141" s="7">
        <v>800</v>
      </c>
      <c r="D3141" s="7">
        <v>6755</v>
      </c>
      <c r="E3141" s="2"/>
      <c r="F3141" s="8">
        <v>40446.725659722222</v>
      </c>
      <c r="G3141" s="7">
        <v>0</v>
      </c>
      <c r="H3141" s="7">
        <v>3</v>
      </c>
      <c r="I3141" s="7" t="b">
        <f t="shared" si="147"/>
        <v>0</v>
      </c>
      <c r="J3141" s="7" t="b">
        <f t="shared" si="148"/>
        <v>1</v>
      </c>
      <c r="K3141" s="7">
        <f t="shared" si="149"/>
        <v>0</v>
      </c>
      <c r="L3141" s="7">
        <f>WEEKDAY(Table1[[#This Row],[post_time]])</f>
        <v>7</v>
      </c>
      <c r="M3141" s="7">
        <f>VLOOKUP(Table1[[#This Row],[topic_id]],'All Topics Data'!$A$2:$I$1243,8,FALSE)</f>
        <v>40446.459722222222</v>
      </c>
      <c r="N3141" s="7">
        <f>Table1[[#This Row],[Hui Reply?]]*(Table1[[#This Row],[post_time]]-Table1[[#This Row],[timestamp of previous reply]])</f>
        <v>0</v>
      </c>
      <c r="O3141" s="3">
        <f>O3140+Table1[[#This Row],[Hui Reply?]]</f>
        <v>806</v>
      </c>
      <c r="P3141" s="19">
        <f>INT(Table1[[#This Row],[post_time]])</f>
        <v>40446</v>
      </c>
      <c r="Q3141" s="3">
        <f>IF(Table1[[#This Row],[Hui Reply?]],VLOOKUP(Table1[[#This Row],[topic_id]],'All Topics Data'!$A$2:$E$1243,5,FALSE),0)</f>
        <v>0</v>
      </c>
      <c r="R3141" s="8">
        <f>Table1[[#This Row],[post_time]]+8/24</f>
        <v>40447.058993055558</v>
      </c>
      <c r="S3141" s="3">
        <f>IF(Table1[[#This Row],[post_position]]=1,0,SUMIFS($F$2:F3141,$H$2:H3141,Table1[[#This Row],[post_position]]-1,$C$2:C3141,Table1[[#This Row],[topic_id]]))</f>
        <v>40446.629733796297</v>
      </c>
    </row>
    <row r="3142" spans="1:19" x14ac:dyDescent="0.25">
      <c r="A3142" s="7">
        <v>3184</v>
      </c>
      <c r="B3142" s="7">
        <v>1</v>
      </c>
      <c r="C3142" s="7">
        <v>800</v>
      </c>
      <c r="D3142" s="7">
        <v>5408</v>
      </c>
      <c r="E3142" s="2"/>
      <c r="F3142" s="8">
        <v>40446.90965277778</v>
      </c>
      <c r="G3142" s="7">
        <v>0</v>
      </c>
      <c r="H3142" s="7">
        <v>4</v>
      </c>
      <c r="I3142" s="7" t="b">
        <f t="shared" si="147"/>
        <v>0</v>
      </c>
      <c r="J3142" s="7" t="b">
        <f t="shared" si="148"/>
        <v>1</v>
      </c>
      <c r="K3142" s="7">
        <f t="shared" si="149"/>
        <v>0</v>
      </c>
      <c r="L3142" s="7">
        <f>WEEKDAY(Table1[[#This Row],[post_time]])</f>
        <v>7</v>
      </c>
      <c r="M3142" s="7">
        <f>VLOOKUP(Table1[[#This Row],[topic_id]],'All Topics Data'!$A$2:$I$1243,8,FALSE)</f>
        <v>40446.459722222222</v>
      </c>
      <c r="N3142" s="7">
        <f>Table1[[#This Row],[Hui Reply?]]*(Table1[[#This Row],[post_time]]-Table1[[#This Row],[timestamp of previous reply]])</f>
        <v>0</v>
      </c>
      <c r="O3142" s="3">
        <f>O3141+Table1[[#This Row],[Hui Reply?]]</f>
        <v>806</v>
      </c>
      <c r="P3142" s="19">
        <f>INT(Table1[[#This Row],[post_time]])</f>
        <v>40446</v>
      </c>
      <c r="Q3142" s="3">
        <f>IF(Table1[[#This Row],[Hui Reply?]],VLOOKUP(Table1[[#This Row],[topic_id]],'All Topics Data'!$A$2:$E$1243,5,FALSE),0)</f>
        <v>0</v>
      </c>
      <c r="R3142" s="8">
        <f>Table1[[#This Row],[post_time]]+8/24</f>
        <v>40447.242986111116</v>
      </c>
      <c r="S3142" s="3">
        <f>IF(Table1[[#This Row],[post_position]]=1,0,SUMIFS($F$2:F3142,$H$2:H3142,Table1[[#This Row],[post_position]]-1,$C$2:C3142,Table1[[#This Row],[topic_id]]))</f>
        <v>40446.725659722222</v>
      </c>
    </row>
    <row r="3143" spans="1:19" x14ac:dyDescent="0.25">
      <c r="A3143" s="7">
        <v>3185</v>
      </c>
      <c r="B3143" s="7">
        <v>1</v>
      </c>
      <c r="C3143" s="7">
        <v>800</v>
      </c>
      <c r="D3143" s="7">
        <v>6755</v>
      </c>
      <c r="E3143" s="2"/>
      <c r="F3143" s="8">
        <v>40446.956678240742</v>
      </c>
      <c r="G3143" s="7">
        <v>0</v>
      </c>
      <c r="H3143" s="7">
        <v>5</v>
      </c>
      <c r="I3143" s="7" t="b">
        <f t="shared" si="147"/>
        <v>0</v>
      </c>
      <c r="J3143" s="7" t="b">
        <f t="shared" si="148"/>
        <v>1</v>
      </c>
      <c r="K3143" s="7">
        <f t="shared" si="149"/>
        <v>0</v>
      </c>
      <c r="L3143" s="7">
        <f>WEEKDAY(Table1[[#This Row],[post_time]])</f>
        <v>7</v>
      </c>
      <c r="M3143" s="7">
        <f>VLOOKUP(Table1[[#This Row],[topic_id]],'All Topics Data'!$A$2:$I$1243,8,FALSE)</f>
        <v>40446.459722222222</v>
      </c>
      <c r="N3143" s="7">
        <f>Table1[[#This Row],[Hui Reply?]]*(Table1[[#This Row],[post_time]]-Table1[[#This Row],[timestamp of previous reply]])</f>
        <v>0</v>
      </c>
      <c r="O3143" s="3">
        <f>O3142+Table1[[#This Row],[Hui Reply?]]</f>
        <v>806</v>
      </c>
      <c r="P3143" s="19">
        <f>INT(Table1[[#This Row],[post_time]])</f>
        <v>40446</v>
      </c>
      <c r="Q3143" s="3">
        <f>IF(Table1[[#This Row],[Hui Reply?]],VLOOKUP(Table1[[#This Row],[topic_id]],'All Topics Data'!$A$2:$E$1243,5,FALSE),0)</f>
        <v>0</v>
      </c>
      <c r="R3143" s="8">
        <f>Table1[[#This Row],[post_time]]+8/24</f>
        <v>40447.290011574078</v>
      </c>
      <c r="S3143" s="3">
        <f>IF(Table1[[#This Row],[post_position]]=1,0,SUMIFS($F$2:F3143,$H$2:H3143,Table1[[#This Row],[post_position]]-1,$C$2:C3143,Table1[[#This Row],[topic_id]]))</f>
        <v>40446.90965277778</v>
      </c>
    </row>
    <row r="3144" spans="1:19" x14ac:dyDescent="0.25">
      <c r="A3144" s="7">
        <v>3186</v>
      </c>
      <c r="B3144" s="7">
        <v>1</v>
      </c>
      <c r="C3144" s="7">
        <v>800</v>
      </c>
      <c r="D3144" s="7">
        <v>5408</v>
      </c>
      <c r="F3144" s="8">
        <v>40446.986018518517</v>
      </c>
      <c r="G3144" s="7">
        <v>0</v>
      </c>
      <c r="H3144" s="7">
        <v>6</v>
      </c>
      <c r="I3144" s="7" t="b">
        <f t="shared" si="147"/>
        <v>0</v>
      </c>
      <c r="J3144" s="7" t="b">
        <f t="shared" si="148"/>
        <v>1</v>
      </c>
      <c r="K3144" s="7">
        <f t="shared" si="149"/>
        <v>0</v>
      </c>
      <c r="L3144" s="7">
        <f>WEEKDAY(Table1[[#This Row],[post_time]])</f>
        <v>7</v>
      </c>
      <c r="M3144" s="7">
        <f>VLOOKUP(Table1[[#This Row],[topic_id]],'All Topics Data'!$A$2:$I$1243,8,FALSE)</f>
        <v>40446.459722222222</v>
      </c>
      <c r="N3144" s="7">
        <f>Table1[[#This Row],[Hui Reply?]]*(Table1[[#This Row],[post_time]]-Table1[[#This Row],[timestamp of previous reply]])</f>
        <v>0</v>
      </c>
      <c r="O3144" s="3">
        <f>O3143+Table1[[#This Row],[Hui Reply?]]</f>
        <v>806</v>
      </c>
      <c r="P3144" s="19">
        <f>INT(Table1[[#This Row],[post_time]])</f>
        <v>40446</v>
      </c>
      <c r="Q3144" s="3">
        <f>IF(Table1[[#This Row],[Hui Reply?]],VLOOKUP(Table1[[#This Row],[topic_id]],'All Topics Data'!$A$2:$E$1243,5,FALSE),0)</f>
        <v>0</v>
      </c>
      <c r="R3144" s="8">
        <f>Table1[[#This Row],[post_time]]+8/24</f>
        <v>40447.319351851853</v>
      </c>
      <c r="S3144" s="3">
        <f>IF(Table1[[#This Row],[post_position]]=1,0,SUMIFS($F$2:F3144,$H$2:H3144,Table1[[#This Row],[post_position]]-1,$C$2:C3144,Table1[[#This Row],[topic_id]]))</f>
        <v>40446.956678240742</v>
      </c>
    </row>
    <row r="3145" spans="1:19" x14ac:dyDescent="0.25">
      <c r="A3145" s="7">
        <v>3187</v>
      </c>
      <c r="B3145" s="7">
        <v>1</v>
      </c>
      <c r="C3145" s="7">
        <v>802</v>
      </c>
      <c r="D3145" s="7">
        <v>6755</v>
      </c>
      <c r="E3145" s="2"/>
      <c r="F3145" s="8">
        <v>40447.436921296299</v>
      </c>
      <c r="G3145" s="7">
        <v>0</v>
      </c>
      <c r="H3145" s="7">
        <v>1</v>
      </c>
      <c r="I3145" s="7" t="b">
        <f t="shared" si="147"/>
        <v>0</v>
      </c>
      <c r="J3145" s="7" t="b">
        <f t="shared" si="148"/>
        <v>0</v>
      </c>
      <c r="K3145" s="7">
        <f t="shared" si="149"/>
        <v>0</v>
      </c>
      <c r="L3145" s="7">
        <f>WEEKDAY(Table1[[#This Row],[post_time]])</f>
        <v>1</v>
      </c>
      <c r="M3145" s="7">
        <f>VLOOKUP(Table1[[#This Row],[topic_id]],'All Topics Data'!$A$2:$I$1243,8,FALSE)</f>
        <v>40447.436805555553</v>
      </c>
      <c r="N3145" s="7">
        <f>Table1[[#This Row],[Hui Reply?]]*(Table1[[#This Row],[post_time]]-Table1[[#This Row],[timestamp of previous reply]])</f>
        <v>0</v>
      </c>
      <c r="O3145" s="3">
        <f>O3144+Table1[[#This Row],[Hui Reply?]]</f>
        <v>806</v>
      </c>
      <c r="P3145" s="19">
        <f>INT(Table1[[#This Row],[post_time]])</f>
        <v>40447</v>
      </c>
      <c r="Q3145" s="3">
        <f>IF(Table1[[#This Row],[Hui Reply?]],VLOOKUP(Table1[[#This Row],[topic_id]],'All Topics Data'!$A$2:$E$1243,5,FALSE),0)</f>
        <v>0</v>
      </c>
      <c r="R3145" s="8">
        <f>Table1[[#This Row],[post_time]]+8/24</f>
        <v>40447.770254629635</v>
      </c>
      <c r="S3145" s="3">
        <f>IF(Table1[[#This Row],[post_position]]=1,0,SUMIFS($F$2:F3145,$H$2:H3145,Table1[[#This Row],[post_position]]-1,$C$2:C3145,Table1[[#This Row],[topic_id]]))</f>
        <v>0</v>
      </c>
    </row>
    <row r="3146" spans="1:19" x14ac:dyDescent="0.25">
      <c r="A3146" s="7">
        <v>3188</v>
      </c>
      <c r="B3146" s="7">
        <v>1</v>
      </c>
      <c r="C3146" s="7">
        <v>802</v>
      </c>
      <c r="D3146" s="7">
        <v>5408</v>
      </c>
      <c r="F3146" s="8">
        <v>40447.564583333333</v>
      </c>
      <c r="G3146" s="7">
        <v>0</v>
      </c>
      <c r="H3146" s="7">
        <v>2</v>
      </c>
      <c r="I3146" s="7" t="b">
        <f t="shared" si="147"/>
        <v>0</v>
      </c>
      <c r="J3146" s="7" t="b">
        <f t="shared" si="148"/>
        <v>1</v>
      </c>
      <c r="K3146" s="7">
        <f t="shared" si="149"/>
        <v>0</v>
      </c>
      <c r="L3146" s="7">
        <f>WEEKDAY(Table1[[#This Row],[post_time]])</f>
        <v>1</v>
      </c>
      <c r="M3146" s="7">
        <f>VLOOKUP(Table1[[#This Row],[topic_id]],'All Topics Data'!$A$2:$I$1243,8,FALSE)</f>
        <v>40447.436805555553</v>
      </c>
      <c r="N3146" s="7">
        <f>Table1[[#This Row],[Hui Reply?]]*(Table1[[#This Row],[post_time]]-Table1[[#This Row],[timestamp of previous reply]])</f>
        <v>0</v>
      </c>
      <c r="O3146" s="3">
        <f>O3145+Table1[[#This Row],[Hui Reply?]]</f>
        <v>806</v>
      </c>
      <c r="P3146" s="19">
        <f>INT(Table1[[#This Row],[post_time]])</f>
        <v>40447</v>
      </c>
      <c r="Q3146" s="3">
        <f>IF(Table1[[#This Row],[Hui Reply?]],VLOOKUP(Table1[[#This Row],[topic_id]],'All Topics Data'!$A$2:$E$1243,5,FALSE),0)</f>
        <v>0</v>
      </c>
      <c r="R3146" s="8">
        <f>Table1[[#This Row],[post_time]]+8/24</f>
        <v>40447.897916666669</v>
      </c>
      <c r="S3146" s="3">
        <f>IF(Table1[[#This Row],[post_position]]=1,0,SUMIFS($F$2:F3146,$H$2:H3146,Table1[[#This Row],[post_position]]-1,$C$2:C3146,Table1[[#This Row],[topic_id]]))</f>
        <v>40447.436921296299</v>
      </c>
    </row>
    <row r="3147" spans="1:19" x14ac:dyDescent="0.25">
      <c r="A3147" s="7">
        <v>3189</v>
      </c>
      <c r="B3147" s="7">
        <v>1</v>
      </c>
      <c r="C3147" s="7">
        <v>802</v>
      </c>
      <c r="D3147" s="7">
        <v>24</v>
      </c>
      <c r="F3147" s="8">
        <v>40447.599999999999</v>
      </c>
      <c r="G3147" s="7">
        <v>0</v>
      </c>
      <c r="H3147" s="7">
        <v>3</v>
      </c>
      <c r="I3147" s="7" t="b">
        <f t="shared" si="147"/>
        <v>1</v>
      </c>
      <c r="J3147" s="7" t="b">
        <f t="shared" si="148"/>
        <v>1</v>
      </c>
      <c r="K3147" s="7">
        <f t="shared" si="149"/>
        <v>1</v>
      </c>
      <c r="L3147" s="7">
        <f>WEEKDAY(Table1[[#This Row],[post_time]])</f>
        <v>1</v>
      </c>
      <c r="M3147" s="7">
        <f>VLOOKUP(Table1[[#This Row],[topic_id]],'All Topics Data'!$A$2:$I$1243,8,FALSE)</f>
        <v>40447.436805555553</v>
      </c>
      <c r="N3147" s="7">
        <f>Table1[[#This Row],[Hui Reply?]]*(Table1[[#This Row],[post_time]]-Table1[[#This Row],[timestamp of previous reply]])</f>
        <v>3.5416666665696539E-2</v>
      </c>
      <c r="O3147" s="3">
        <f>O3146+Table1[[#This Row],[Hui Reply?]]</f>
        <v>807</v>
      </c>
      <c r="P3147" s="19">
        <f>INT(Table1[[#This Row],[post_time]])</f>
        <v>40447</v>
      </c>
      <c r="Q3147" s="3" t="str">
        <f>IF(Table1[[#This Row],[Hui Reply?]],VLOOKUP(Table1[[#This Row],[topic_id]],'All Topics Data'!$A$2:$E$1243,5,FALSE),0)</f>
        <v>Faz</v>
      </c>
      <c r="R3147" s="8">
        <f>Table1[[#This Row],[post_time]]+8/24</f>
        <v>40447.933333333334</v>
      </c>
      <c r="S3147" s="3">
        <f>IF(Table1[[#This Row],[post_position]]=1,0,SUMIFS($F$2:F3147,$H$2:H3147,Table1[[#This Row],[post_position]]-1,$C$2:C3147,Table1[[#This Row],[topic_id]]))</f>
        <v>40447.564583333333</v>
      </c>
    </row>
    <row r="3148" spans="1:19" x14ac:dyDescent="0.25">
      <c r="A3148" s="7">
        <v>3190</v>
      </c>
      <c r="B3148" s="7">
        <v>1</v>
      </c>
      <c r="C3148" s="7">
        <v>802</v>
      </c>
      <c r="D3148" s="7">
        <v>6755</v>
      </c>
      <c r="F3148" s="8">
        <v>40447.614710648151</v>
      </c>
      <c r="G3148" s="7">
        <v>0</v>
      </c>
      <c r="H3148" s="7">
        <v>4</v>
      </c>
      <c r="I3148" s="7" t="b">
        <f t="shared" si="147"/>
        <v>0</v>
      </c>
      <c r="J3148" s="7" t="b">
        <f t="shared" si="148"/>
        <v>1</v>
      </c>
      <c r="K3148" s="7">
        <f t="shared" si="149"/>
        <v>0</v>
      </c>
      <c r="L3148" s="7">
        <f>WEEKDAY(Table1[[#This Row],[post_time]])</f>
        <v>1</v>
      </c>
      <c r="M3148" s="7">
        <f>VLOOKUP(Table1[[#This Row],[topic_id]],'All Topics Data'!$A$2:$I$1243,8,FALSE)</f>
        <v>40447.436805555553</v>
      </c>
      <c r="N3148" s="7">
        <f>Table1[[#This Row],[Hui Reply?]]*(Table1[[#This Row],[post_time]]-Table1[[#This Row],[timestamp of previous reply]])</f>
        <v>0</v>
      </c>
      <c r="O3148" s="3">
        <f>O3147+Table1[[#This Row],[Hui Reply?]]</f>
        <v>807</v>
      </c>
      <c r="P3148" s="19">
        <f>INT(Table1[[#This Row],[post_time]])</f>
        <v>40447</v>
      </c>
      <c r="Q3148" s="3">
        <f>IF(Table1[[#This Row],[Hui Reply?]],VLOOKUP(Table1[[#This Row],[topic_id]],'All Topics Data'!$A$2:$E$1243,5,FALSE),0)</f>
        <v>0</v>
      </c>
      <c r="R3148" s="8">
        <f>Table1[[#This Row],[post_time]]+8/24</f>
        <v>40447.948043981487</v>
      </c>
      <c r="S3148" s="3">
        <f>IF(Table1[[#This Row],[post_position]]=1,0,SUMIFS($F$2:F3148,$H$2:H3148,Table1[[#This Row],[post_position]]-1,$C$2:C3148,Table1[[#This Row],[topic_id]]))</f>
        <v>40447.599999999999</v>
      </c>
    </row>
    <row r="3149" spans="1:19" x14ac:dyDescent="0.25">
      <c r="A3149" s="7">
        <v>3191</v>
      </c>
      <c r="B3149" s="7">
        <v>1</v>
      </c>
      <c r="C3149" s="7">
        <v>802</v>
      </c>
      <c r="D3149" s="7">
        <v>5408</v>
      </c>
      <c r="F3149" s="8">
        <v>40447.618460648147</v>
      </c>
      <c r="G3149" s="7">
        <v>0</v>
      </c>
      <c r="H3149" s="7">
        <v>5</v>
      </c>
      <c r="I3149" s="7" t="b">
        <f t="shared" si="147"/>
        <v>0</v>
      </c>
      <c r="J3149" s="7" t="b">
        <f t="shared" si="148"/>
        <v>1</v>
      </c>
      <c r="K3149" s="7">
        <f t="shared" si="149"/>
        <v>0</v>
      </c>
      <c r="L3149" s="7">
        <f>WEEKDAY(Table1[[#This Row],[post_time]])</f>
        <v>1</v>
      </c>
      <c r="M3149" s="7">
        <f>VLOOKUP(Table1[[#This Row],[topic_id]],'All Topics Data'!$A$2:$I$1243,8,FALSE)</f>
        <v>40447.436805555553</v>
      </c>
      <c r="N3149" s="7">
        <f>Table1[[#This Row],[Hui Reply?]]*(Table1[[#This Row],[post_time]]-Table1[[#This Row],[timestamp of previous reply]])</f>
        <v>0</v>
      </c>
      <c r="O3149" s="3">
        <f>O3148+Table1[[#This Row],[Hui Reply?]]</f>
        <v>807</v>
      </c>
      <c r="P3149" s="19">
        <f>INT(Table1[[#This Row],[post_time]])</f>
        <v>40447</v>
      </c>
      <c r="Q3149" s="3">
        <f>IF(Table1[[#This Row],[Hui Reply?]],VLOOKUP(Table1[[#This Row],[topic_id]],'All Topics Data'!$A$2:$E$1243,5,FALSE),0)</f>
        <v>0</v>
      </c>
      <c r="R3149" s="8">
        <f>Table1[[#This Row],[post_time]]+8/24</f>
        <v>40447.951793981483</v>
      </c>
      <c r="S3149" s="3">
        <f>IF(Table1[[#This Row],[post_position]]=1,0,SUMIFS($F$2:F3149,$H$2:H3149,Table1[[#This Row],[post_position]]-1,$C$2:C3149,Table1[[#This Row],[topic_id]]))</f>
        <v>40447.614710648151</v>
      </c>
    </row>
    <row r="3150" spans="1:19" x14ac:dyDescent="0.25">
      <c r="A3150" s="7">
        <v>3192</v>
      </c>
      <c r="B3150" s="7">
        <v>1</v>
      </c>
      <c r="C3150" s="7">
        <v>802</v>
      </c>
      <c r="D3150" s="7">
        <v>24</v>
      </c>
      <c r="F3150" s="8">
        <v>40447.626250000001</v>
      </c>
      <c r="G3150" s="7">
        <v>0</v>
      </c>
      <c r="H3150" s="7">
        <v>6</v>
      </c>
      <c r="I3150" s="7" t="b">
        <f t="shared" si="147"/>
        <v>1</v>
      </c>
      <c r="J3150" s="7" t="b">
        <f t="shared" si="148"/>
        <v>1</v>
      </c>
      <c r="K3150" s="7">
        <f t="shared" si="149"/>
        <v>1</v>
      </c>
      <c r="L3150" s="7">
        <f>WEEKDAY(Table1[[#This Row],[post_time]])</f>
        <v>1</v>
      </c>
      <c r="M3150" s="7">
        <f>VLOOKUP(Table1[[#This Row],[topic_id]],'All Topics Data'!$A$2:$I$1243,8,FALSE)</f>
        <v>40447.436805555553</v>
      </c>
      <c r="N3150" s="7">
        <f>Table1[[#This Row],[Hui Reply?]]*(Table1[[#This Row],[post_time]]-Table1[[#This Row],[timestamp of previous reply]])</f>
        <v>7.7893518537166528E-3</v>
      </c>
      <c r="O3150" s="3">
        <f>O3149+Table1[[#This Row],[Hui Reply?]]</f>
        <v>808</v>
      </c>
      <c r="P3150" s="19">
        <f>INT(Table1[[#This Row],[post_time]])</f>
        <v>40447</v>
      </c>
      <c r="Q3150" s="3" t="str">
        <f>IF(Table1[[#This Row],[Hui Reply?]],VLOOKUP(Table1[[#This Row],[topic_id]],'All Topics Data'!$A$2:$E$1243,5,FALSE),0)</f>
        <v>Faz</v>
      </c>
      <c r="R3150" s="8">
        <f>Table1[[#This Row],[post_time]]+8/24</f>
        <v>40447.959583333337</v>
      </c>
      <c r="S3150" s="3">
        <f>IF(Table1[[#This Row],[post_position]]=1,0,SUMIFS($F$2:F3150,$H$2:H3150,Table1[[#This Row],[post_position]]-1,$C$2:C3150,Table1[[#This Row],[topic_id]]))</f>
        <v>40447.618460648147</v>
      </c>
    </row>
    <row r="3151" spans="1:19" x14ac:dyDescent="0.25">
      <c r="A3151" s="7">
        <v>3193</v>
      </c>
      <c r="B3151" s="7">
        <v>1</v>
      </c>
      <c r="C3151" s="7">
        <v>802</v>
      </c>
      <c r="D3151" s="7">
        <v>6755</v>
      </c>
      <c r="F3151" s="8">
        <v>40447.63349537037</v>
      </c>
      <c r="G3151" s="7">
        <v>0</v>
      </c>
      <c r="H3151" s="7">
        <v>7</v>
      </c>
      <c r="I3151" s="7" t="b">
        <f t="shared" si="147"/>
        <v>0</v>
      </c>
      <c r="J3151" s="7" t="b">
        <f t="shared" si="148"/>
        <v>1</v>
      </c>
      <c r="K3151" s="7">
        <f t="shared" si="149"/>
        <v>0</v>
      </c>
      <c r="L3151" s="7">
        <f>WEEKDAY(Table1[[#This Row],[post_time]])</f>
        <v>1</v>
      </c>
      <c r="M3151" s="7">
        <f>VLOOKUP(Table1[[#This Row],[topic_id]],'All Topics Data'!$A$2:$I$1243,8,FALSE)</f>
        <v>40447.436805555553</v>
      </c>
      <c r="N3151" s="7">
        <f>Table1[[#This Row],[Hui Reply?]]*(Table1[[#This Row],[post_time]]-Table1[[#This Row],[timestamp of previous reply]])</f>
        <v>0</v>
      </c>
      <c r="O3151" s="3">
        <f>O3150+Table1[[#This Row],[Hui Reply?]]</f>
        <v>808</v>
      </c>
      <c r="P3151" s="19">
        <f>INT(Table1[[#This Row],[post_time]])</f>
        <v>40447</v>
      </c>
      <c r="Q3151" s="3">
        <f>IF(Table1[[#This Row],[Hui Reply?]],VLOOKUP(Table1[[#This Row],[topic_id]],'All Topics Data'!$A$2:$E$1243,5,FALSE),0)</f>
        <v>0</v>
      </c>
      <c r="R3151" s="8">
        <f>Table1[[#This Row],[post_time]]+8/24</f>
        <v>40447.966828703706</v>
      </c>
      <c r="S3151" s="3">
        <f>IF(Table1[[#This Row],[post_position]]=1,0,SUMIFS($F$2:F3151,$H$2:H3151,Table1[[#This Row],[post_position]]-1,$C$2:C3151,Table1[[#This Row],[topic_id]]))</f>
        <v>40447.626250000001</v>
      </c>
    </row>
    <row r="3152" spans="1:19" x14ac:dyDescent="0.25">
      <c r="A3152" s="7">
        <v>3194</v>
      </c>
      <c r="B3152" s="7">
        <v>1</v>
      </c>
      <c r="C3152" s="7">
        <v>802</v>
      </c>
      <c r="D3152" s="7">
        <v>5408</v>
      </c>
      <c r="F3152" s="8">
        <v>40447.639097222222</v>
      </c>
      <c r="G3152" s="7">
        <v>0</v>
      </c>
      <c r="H3152" s="7">
        <v>8</v>
      </c>
      <c r="I3152" s="7" t="b">
        <f t="shared" si="147"/>
        <v>0</v>
      </c>
      <c r="J3152" s="7" t="b">
        <f t="shared" si="148"/>
        <v>1</v>
      </c>
      <c r="K3152" s="7">
        <f t="shared" si="149"/>
        <v>0</v>
      </c>
      <c r="L3152" s="7">
        <f>WEEKDAY(Table1[[#This Row],[post_time]])</f>
        <v>1</v>
      </c>
      <c r="M3152" s="7">
        <f>VLOOKUP(Table1[[#This Row],[topic_id]],'All Topics Data'!$A$2:$I$1243,8,FALSE)</f>
        <v>40447.436805555553</v>
      </c>
      <c r="N3152" s="7">
        <f>Table1[[#This Row],[Hui Reply?]]*(Table1[[#This Row],[post_time]]-Table1[[#This Row],[timestamp of previous reply]])</f>
        <v>0</v>
      </c>
      <c r="O3152" s="3">
        <f>O3151+Table1[[#This Row],[Hui Reply?]]</f>
        <v>808</v>
      </c>
      <c r="P3152" s="19">
        <f>INT(Table1[[#This Row],[post_time]])</f>
        <v>40447</v>
      </c>
      <c r="Q3152" s="3">
        <f>IF(Table1[[#This Row],[Hui Reply?]],VLOOKUP(Table1[[#This Row],[topic_id]],'All Topics Data'!$A$2:$E$1243,5,FALSE),0)</f>
        <v>0</v>
      </c>
      <c r="R3152" s="8">
        <f>Table1[[#This Row],[post_time]]+8/24</f>
        <v>40447.972430555557</v>
      </c>
      <c r="S3152" s="3">
        <f>IF(Table1[[#This Row],[post_position]]=1,0,SUMIFS($F$2:F3152,$H$2:H3152,Table1[[#This Row],[post_position]]-1,$C$2:C3152,Table1[[#This Row],[topic_id]]))</f>
        <v>40447.63349537037</v>
      </c>
    </row>
    <row r="3153" spans="1:19" x14ac:dyDescent="0.25">
      <c r="A3153" s="7">
        <v>3195</v>
      </c>
      <c r="B3153" s="7">
        <v>1</v>
      </c>
      <c r="C3153" s="7">
        <v>797</v>
      </c>
      <c r="D3153" s="7">
        <v>6750</v>
      </c>
      <c r="F3153" s="8">
        <v>40447.827708333331</v>
      </c>
      <c r="G3153" s="7">
        <v>0</v>
      </c>
      <c r="H3153" s="7">
        <v>5</v>
      </c>
      <c r="I3153" s="7" t="b">
        <f t="shared" si="147"/>
        <v>0</v>
      </c>
      <c r="J3153" s="7" t="b">
        <f t="shared" si="148"/>
        <v>1</v>
      </c>
      <c r="K3153" s="7">
        <f t="shared" si="149"/>
        <v>0</v>
      </c>
      <c r="L3153" s="7">
        <f>WEEKDAY(Table1[[#This Row],[post_time]])</f>
        <v>1</v>
      </c>
      <c r="M3153" s="7">
        <f>VLOOKUP(Table1[[#This Row],[topic_id]],'All Topics Data'!$A$2:$I$1243,8,FALSE)</f>
        <v>40445.672222222223</v>
      </c>
      <c r="N3153" s="7">
        <f>Table1[[#This Row],[Hui Reply?]]*(Table1[[#This Row],[post_time]]-Table1[[#This Row],[timestamp of previous reply]])</f>
        <v>0</v>
      </c>
      <c r="O3153" s="3">
        <f>O3152+Table1[[#This Row],[Hui Reply?]]</f>
        <v>808</v>
      </c>
      <c r="P3153" s="19">
        <f>INT(Table1[[#This Row],[post_time]])</f>
        <v>40447</v>
      </c>
      <c r="Q3153" s="3">
        <f>IF(Table1[[#This Row],[Hui Reply?]],VLOOKUP(Table1[[#This Row],[topic_id]],'All Topics Data'!$A$2:$E$1243,5,FALSE),0)</f>
        <v>0</v>
      </c>
      <c r="R3153" s="8">
        <f>Table1[[#This Row],[post_time]]+8/24</f>
        <v>40448.161041666666</v>
      </c>
      <c r="S3153" s="3">
        <f>IF(Table1[[#This Row],[post_position]]=1,0,SUMIFS($F$2:F3153,$H$2:H3153,Table1[[#This Row],[post_position]]-1,$C$2:C3153,Table1[[#This Row],[topic_id]]))</f>
        <v>40446.049560185187</v>
      </c>
    </row>
    <row r="3154" spans="1:19" x14ac:dyDescent="0.25">
      <c r="A3154" s="7">
        <v>3196</v>
      </c>
      <c r="B3154" s="7">
        <v>1</v>
      </c>
      <c r="C3154" s="7">
        <v>803</v>
      </c>
      <c r="D3154" s="7">
        <v>6758</v>
      </c>
      <c r="E3154" s="2"/>
      <c r="F3154" s="8">
        <v>40448.567662037036</v>
      </c>
      <c r="G3154" s="7">
        <v>0</v>
      </c>
      <c r="H3154" s="7">
        <v>1</v>
      </c>
      <c r="I3154" s="7" t="b">
        <f t="shared" si="147"/>
        <v>0</v>
      </c>
      <c r="J3154" s="7" t="b">
        <f t="shared" si="148"/>
        <v>0</v>
      </c>
      <c r="K3154" s="7">
        <f t="shared" si="149"/>
        <v>0</v>
      </c>
      <c r="L3154" s="7">
        <f>WEEKDAY(Table1[[#This Row],[post_time]])</f>
        <v>2</v>
      </c>
      <c r="M3154" s="7">
        <f>VLOOKUP(Table1[[#This Row],[topic_id]],'All Topics Data'!$A$2:$I$1243,8,FALSE)</f>
        <v>40448.567361111112</v>
      </c>
      <c r="N3154" s="7">
        <f>Table1[[#This Row],[Hui Reply?]]*(Table1[[#This Row],[post_time]]-Table1[[#This Row],[timestamp of previous reply]])</f>
        <v>0</v>
      </c>
      <c r="O3154" s="3">
        <f>O3153+Table1[[#This Row],[Hui Reply?]]</f>
        <v>808</v>
      </c>
      <c r="P3154" s="19">
        <f>INT(Table1[[#This Row],[post_time]])</f>
        <v>40448</v>
      </c>
      <c r="Q3154" s="3">
        <f>IF(Table1[[#This Row],[Hui Reply?]],VLOOKUP(Table1[[#This Row],[topic_id]],'All Topics Data'!$A$2:$E$1243,5,FALSE),0)</f>
        <v>0</v>
      </c>
      <c r="R3154" s="8">
        <f>Table1[[#This Row],[post_time]]+8/24</f>
        <v>40448.900995370372</v>
      </c>
      <c r="S3154" s="3">
        <f>IF(Table1[[#This Row],[post_position]]=1,0,SUMIFS($F$2:F3154,$H$2:H3154,Table1[[#This Row],[post_position]]-1,$C$2:C3154,Table1[[#This Row],[topic_id]]))</f>
        <v>0</v>
      </c>
    </row>
    <row r="3155" spans="1:19" x14ac:dyDescent="0.25">
      <c r="A3155" s="7">
        <v>3197</v>
      </c>
      <c r="B3155" s="7">
        <v>1</v>
      </c>
      <c r="C3155" s="7">
        <v>804</v>
      </c>
      <c r="D3155" s="7">
        <v>6759</v>
      </c>
      <c r="E3155" s="2"/>
      <c r="F3155" s="8">
        <v>40448.577060185184</v>
      </c>
      <c r="G3155" s="7">
        <v>0</v>
      </c>
      <c r="H3155" s="7">
        <v>1</v>
      </c>
      <c r="I3155" s="7" t="b">
        <f t="shared" si="147"/>
        <v>0</v>
      </c>
      <c r="J3155" s="7" t="b">
        <f t="shared" si="148"/>
        <v>0</v>
      </c>
      <c r="K3155" s="7">
        <f t="shared" si="149"/>
        <v>0</v>
      </c>
      <c r="L3155" s="7">
        <f>WEEKDAY(Table1[[#This Row],[post_time]])</f>
        <v>2</v>
      </c>
      <c r="M3155" s="7">
        <f>VLOOKUP(Table1[[#This Row],[topic_id]],'All Topics Data'!$A$2:$I$1243,8,FALSE)</f>
        <v>40448.576388888891</v>
      </c>
      <c r="N3155" s="7">
        <f>Table1[[#This Row],[Hui Reply?]]*(Table1[[#This Row],[post_time]]-Table1[[#This Row],[timestamp of previous reply]])</f>
        <v>0</v>
      </c>
      <c r="O3155" s="3">
        <f>O3154+Table1[[#This Row],[Hui Reply?]]</f>
        <v>808</v>
      </c>
      <c r="P3155" s="19">
        <f>INT(Table1[[#This Row],[post_time]])</f>
        <v>40448</v>
      </c>
      <c r="Q3155" s="3">
        <f>IF(Table1[[#This Row],[Hui Reply?]],VLOOKUP(Table1[[#This Row],[topic_id]],'All Topics Data'!$A$2:$E$1243,5,FALSE),0)</f>
        <v>0</v>
      </c>
      <c r="R3155" s="8">
        <f>Table1[[#This Row],[post_time]]+8/24</f>
        <v>40448.910393518519</v>
      </c>
      <c r="S3155" s="3">
        <f>IF(Table1[[#This Row],[post_position]]=1,0,SUMIFS($F$2:F3155,$H$2:H3155,Table1[[#This Row],[post_position]]-1,$C$2:C3155,Table1[[#This Row],[topic_id]]))</f>
        <v>0</v>
      </c>
    </row>
    <row r="3156" spans="1:19" x14ac:dyDescent="0.25">
      <c r="A3156" s="7">
        <v>3198</v>
      </c>
      <c r="B3156" s="7">
        <v>1</v>
      </c>
      <c r="C3156" s="7">
        <v>803</v>
      </c>
      <c r="D3156" s="7">
        <v>5408</v>
      </c>
      <c r="F3156" s="8">
        <v>40448.660798611112</v>
      </c>
      <c r="G3156" s="7">
        <v>0</v>
      </c>
      <c r="H3156" s="7">
        <v>2</v>
      </c>
      <c r="I3156" s="7" t="b">
        <f t="shared" si="147"/>
        <v>0</v>
      </c>
      <c r="J3156" s="7" t="b">
        <f t="shared" si="148"/>
        <v>1</v>
      </c>
      <c r="K3156" s="7">
        <f t="shared" si="149"/>
        <v>0</v>
      </c>
      <c r="L3156" s="7">
        <f>WEEKDAY(Table1[[#This Row],[post_time]])</f>
        <v>2</v>
      </c>
      <c r="M3156" s="7">
        <f>VLOOKUP(Table1[[#This Row],[topic_id]],'All Topics Data'!$A$2:$I$1243,8,FALSE)</f>
        <v>40448.567361111112</v>
      </c>
      <c r="N3156" s="7">
        <f>Table1[[#This Row],[Hui Reply?]]*(Table1[[#This Row],[post_time]]-Table1[[#This Row],[timestamp of previous reply]])</f>
        <v>0</v>
      </c>
      <c r="O3156" s="3">
        <f>O3155+Table1[[#This Row],[Hui Reply?]]</f>
        <v>808</v>
      </c>
      <c r="P3156" s="19">
        <f>INT(Table1[[#This Row],[post_time]])</f>
        <v>40448</v>
      </c>
      <c r="Q3156" s="3">
        <f>IF(Table1[[#This Row],[Hui Reply?]],VLOOKUP(Table1[[#This Row],[topic_id]],'All Topics Data'!$A$2:$E$1243,5,FALSE),0)</f>
        <v>0</v>
      </c>
      <c r="R3156" s="8">
        <f>Table1[[#This Row],[post_time]]+8/24</f>
        <v>40448.994131944448</v>
      </c>
      <c r="S3156" s="3">
        <f>IF(Table1[[#This Row],[post_position]]=1,0,SUMIFS($F$2:F3156,$H$2:H3156,Table1[[#This Row],[post_position]]-1,$C$2:C3156,Table1[[#This Row],[topic_id]]))</f>
        <v>40448.567662037036</v>
      </c>
    </row>
    <row r="3157" spans="1:19" x14ac:dyDescent="0.25">
      <c r="A3157" s="7">
        <v>3199</v>
      </c>
      <c r="B3157" s="7">
        <v>1</v>
      </c>
      <c r="C3157" s="7">
        <v>803</v>
      </c>
      <c r="D3157" s="7">
        <v>6758</v>
      </c>
      <c r="F3157" s="8">
        <v>40448.753842592596</v>
      </c>
      <c r="G3157" s="7">
        <v>0</v>
      </c>
      <c r="H3157" s="7">
        <v>3</v>
      </c>
      <c r="I3157" s="7" t="b">
        <f t="shared" si="147"/>
        <v>0</v>
      </c>
      <c r="J3157" s="7" t="b">
        <f t="shared" si="148"/>
        <v>1</v>
      </c>
      <c r="K3157" s="7">
        <f t="shared" si="149"/>
        <v>0</v>
      </c>
      <c r="L3157" s="7">
        <f>WEEKDAY(Table1[[#This Row],[post_time]])</f>
        <v>2</v>
      </c>
      <c r="M3157" s="7">
        <f>VLOOKUP(Table1[[#This Row],[topic_id]],'All Topics Data'!$A$2:$I$1243,8,FALSE)</f>
        <v>40448.567361111112</v>
      </c>
      <c r="N3157" s="7">
        <f>Table1[[#This Row],[Hui Reply?]]*(Table1[[#This Row],[post_time]]-Table1[[#This Row],[timestamp of previous reply]])</f>
        <v>0</v>
      </c>
      <c r="O3157" s="3">
        <f>O3156+Table1[[#This Row],[Hui Reply?]]</f>
        <v>808</v>
      </c>
      <c r="P3157" s="19">
        <f>INT(Table1[[#This Row],[post_time]])</f>
        <v>40448</v>
      </c>
      <c r="Q3157" s="3">
        <f>IF(Table1[[#This Row],[Hui Reply?]],VLOOKUP(Table1[[#This Row],[topic_id]],'All Topics Data'!$A$2:$E$1243,5,FALSE),0)</f>
        <v>0</v>
      </c>
      <c r="R3157" s="8">
        <f>Table1[[#This Row],[post_time]]+8/24</f>
        <v>40449.087175925932</v>
      </c>
      <c r="S3157" s="3">
        <f>IF(Table1[[#This Row],[post_position]]=1,0,SUMIFS($F$2:F3157,$H$2:H3157,Table1[[#This Row],[post_position]]-1,$C$2:C3157,Table1[[#This Row],[topic_id]]))</f>
        <v>40448.660798611112</v>
      </c>
    </row>
    <row r="3158" spans="1:19" x14ac:dyDescent="0.25">
      <c r="A3158" s="7">
        <v>3200</v>
      </c>
      <c r="B3158" s="7">
        <v>1</v>
      </c>
      <c r="C3158" s="7">
        <v>771</v>
      </c>
      <c r="D3158" s="7">
        <v>6720</v>
      </c>
      <c r="F3158" s="8">
        <v>40448.802870370368</v>
      </c>
      <c r="G3158" s="7">
        <v>0</v>
      </c>
      <c r="H3158" s="7">
        <v>5</v>
      </c>
      <c r="I3158" s="7" t="b">
        <f t="shared" si="147"/>
        <v>0</v>
      </c>
      <c r="J3158" s="7" t="b">
        <f t="shared" si="148"/>
        <v>1</v>
      </c>
      <c r="K3158" s="7">
        <f t="shared" si="149"/>
        <v>0</v>
      </c>
      <c r="L3158" s="7">
        <f>WEEKDAY(Table1[[#This Row],[post_time]])</f>
        <v>2</v>
      </c>
      <c r="M3158" s="7">
        <f>VLOOKUP(Table1[[#This Row],[topic_id]],'All Topics Data'!$A$2:$I$1243,8,FALSE)</f>
        <v>40436.206944444442</v>
      </c>
      <c r="N3158" s="7">
        <f>Table1[[#This Row],[Hui Reply?]]*(Table1[[#This Row],[post_time]]-Table1[[#This Row],[timestamp of previous reply]])</f>
        <v>0</v>
      </c>
      <c r="O3158" s="3">
        <f>O3157+Table1[[#This Row],[Hui Reply?]]</f>
        <v>808</v>
      </c>
      <c r="P3158" s="19">
        <f>INT(Table1[[#This Row],[post_time]])</f>
        <v>40448</v>
      </c>
      <c r="Q3158" s="3">
        <f>IF(Table1[[#This Row],[Hui Reply?]],VLOOKUP(Table1[[#This Row],[topic_id]],'All Topics Data'!$A$2:$E$1243,5,FALSE),0)</f>
        <v>0</v>
      </c>
      <c r="R3158" s="8">
        <f>Table1[[#This Row],[post_time]]+8/24</f>
        <v>40449.136203703703</v>
      </c>
      <c r="S3158" s="3">
        <f>IF(Table1[[#This Row],[post_position]]=1,0,SUMIFS($F$2:F3158,$H$2:H3158,Table1[[#This Row],[post_position]]-1,$C$2:C3158,Table1[[#This Row],[topic_id]]))</f>
        <v>40439.283043981479</v>
      </c>
    </row>
    <row r="3159" spans="1:19" x14ac:dyDescent="0.25">
      <c r="A3159" s="7">
        <v>3201</v>
      </c>
      <c r="B3159" s="7">
        <v>1</v>
      </c>
      <c r="C3159" s="7">
        <v>805</v>
      </c>
      <c r="D3159" s="7">
        <v>6720</v>
      </c>
      <c r="E3159" s="2"/>
      <c r="F3159" s="8">
        <v>40448.810243055559</v>
      </c>
      <c r="G3159" s="7">
        <v>0</v>
      </c>
      <c r="H3159" s="7">
        <v>1</v>
      </c>
      <c r="I3159" s="7" t="b">
        <f t="shared" si="147"/>
        <v>0</v>
      </c>
      <c r="J3159" s="7" t="b">
        <f t="shared" si="148"/>
        <v>0</v>
      </c>
      <c r="K3159" s="7">
        <f t="shared" si="149"/>
        <v>0</v>
      </c>
      <c r="L3159" s="7">
        <f>WEEKDAY(Table1[[#This Row],[post_time]])</f>
        <v>2</v>
      </c>
      <c r="M3159" s="7">
        <f>VLOOKUP(Table1[[#This Row],[topic_id]],'All Topics Data'!$A$2:$I$1243,8,FALSE)</f>
        <v>40448.80972222222</v>
      </c>
      <c r="N3159" s="7">
        <f>Table1[[#This Row],[Hui Reply?]]*(Table1[[#This Row],[post_time]]-Table1[[#This Row],[timestamp of previous reply]])</f>
        <v>0</v>
      </c>
      <c r="O3159" s="3">
        <f>O3158+Table1[[#This Row],[Hui Reply?]]</f>
        <v>808</v>
      </c>
      <c r="P3159" s="19">
        <f>INT(Table1[[#This Row],[post_time]])</f>
        <v>40448</v>
      </c>
      <c r="Q3159" s="3">
        <f>IF(Table1[[#This Row],[Hui Reply?]],VLOOKUP(Table1[[#This Row],[topic_id]],'All Topics Data'!$A$2:$E$1243,5,FALSE),0)</f>
        <v>0</v>
      </c>
      <c r="R3159" s="8">
        <f>Table1[[#This Row],[post_time]]+8/24</f>
        <v>40449.143576388895</v>
      </c>
      <c r="S3159" s="3">
        <f>IF(Table1[[#This Row],[post_position]]=1,0,SUMIFS($F$2:F3159,$H$2:H3159,Table1[[#This Row],[post_position]]-1,$C$2:C3159,Table1[[#This Row],[topic_id]]))</f>
        <v>0</v>
      </c>
    </row>
    <row r="3160" spans="1:19" x14ac:dyDescent="0.25">
      <c r="A3160" s="7">
        <v>3202</v>
      </c>
      <c r="B3160" s="7">
        <v>1</v>
      </c>
      <c r="C3160" s="7">
        <v>806</v>
      </c>
      <c r="D3160" s="7">
        <v>6730</v>
      </c>
      <c r="F3160" s="8">
        <v>40448.857164351852</v>
      </c>
      <c r="G3160" s="7">
        <v>0</v>
      </c>
      <c r="H3160" s="7">
        <v>1</v>
      </c>
      <c r="I3160" s="7" t="b">
        <f t="shared" si="147"/>
        <v>0</v>
      </c>
      <c r="J3160" s="7" t="b">
        <f t="shared" si="148"/>
        <v>0</v>
      </c>
      <c r="K3160" s="7">
        <f t="shared" si="149"/>
        <v>0</v>
      </c>
      <c r="L3160" s="7">
        <f>WEEKDAY(Table1[[#This Row],[post_time]])</f>
        <v>2</v>
      </c>
      <c r="M3160" s="7">
        <f>VLOOKUP(Table1[[#This Row],[topic_id]],'All Topics Data'!$A$2:$I$1243,8,FALSE)</f>
        <v>40448.856944444444</v>
      </c>
      <c r="N3160" s="7">
        <f>Table1[[#This Row],[Hui Reply?]]*(Table1[[#This Row],[post_time]]-Table1[[#This Row],[timestamp of previous reply]])</f>
        <v>0</v>
      </c>
      <c r="O3160" s="3">
        <f>O3159+Table1[[#This Row],[Hui Reply?]]</f>
        <v>808</v>
      </c>
      <c r="P3160" s="19">
        <f>INT(Table1[[#This Row],[post_time]])</f>
        <v>40448</v>
      </c>
      <c r="Q3160" s="3">
        <f>IF(Table1[[#This Row],[Hui Reply?]],VLOOKUP(Table1[[#This Row],[topic_id]],'All Topics Data'!$A$2:$E$1243,5,FALSE),0)</f>
        <v>0</v>
      </c>
      <c r="R3160" s="8">
        <f>Table1[[#This Row],[post_time]]+8/24</f>
        <v>40449.190497685187</v>
      </c>
      <c r="S3160" s="3">
        <f>IF(Table1[[#This Row],[post_position]]=1,0,SUMIFS($F$2:F3160,$H$2:H3160,Table1[[#This Row],[post_position]]-1,$C$2:C3160,Table1[[#This Row],[topic_id]]))</f>
        <v>0</v>
      </c>
    </row>
    <row r="3161" spans="1:19" x14ac:dyDescent="0.25">
      <c r="A3161" s="7">
        <v>3203</v>
      </c>
      <c r="B3161" s="7">
        <v>1</v>
      </c>
      <c r="C3161" s="7">
        <v>806</v>
      </c>
      <c r="D3161" s="7">
        <v>24</v>
      </c>
      <c r="F3161" s="8">
        <v>40448.917141203703</v>
      </c>
      <c r="G3161" s="7">
        <v>0</v>
      </c>
      <c r="H3161" s="7">
        <v>2</v>
      </c>
      <c r="I3161" s="7" t="b">
        <f t="shared" si="147"/>
        <v>1</v>
      </c>
      <c r="J3161" s="7" t="b">
        <f t="shared" si="148"/>
        <v>1</v>
      </c>
      <c r="K3161" s="7">
        <f t="shared" si="149"/>
        <v>1</v>
      </c>
      <c r="L3161" s="7">
        <f>WEEKDAY(Table1[[#This Row],[post_time]])</f>
        <v>2</v>
      </c>
      <c r="M3161" s="7">
        <f>VLOOKUP(Table1[[#This Row],[topic_id]],'All Topics Data'!$A$2:$I$1243,8,FALSE)</f>
        <v>40448.856944444444</v>
      </c>
      <c r="N3161" s="7">
        <f>Table1[[#This Row],[Hui Reply?]]*(Table1[[#This Row],[post_time]]-Table1[[#This Row],[timestamp of previous reply]])</f>
        <v>5.9976851851388346E-2</v>
      </c>
      <c r="O3161" s="3">
        <f>O3160+Table1[[#This Row],[Hui Reply?]]</f>
        <v>809</v>
      </c>
      <c r="P3161" s="19">
        <f>INT(Table1[[#This Row],[post_time]])</f>
        <v>40448</v>
      </c>
      <c r="Q3161" s="3" t="str">
        <f>IF(Table1[[#This Row],[Hui Reply?]],VLOOKUP(Table1[[#This Row],[topic_id]],'All Topics Data'!$A$2:$E$1243,5,FALSE),0)</f>
        <v>jtreanor</v>
      </c>
      <c r="R3161" s="8">
        <f>Table1[[#This Row],[post_time]]+8/24</f>
        <v>40449.250474537039</v>
      </c>
      <c r="S3161" s="3">
        <f>IF(Table1[[#This Row],[post_position]]=1,0,SUMIFS($F$2:F3161,$H$2:H3161,Table1[[#This Row],[post_position]]-1,$C$2:C3161,Table1[[#This Row],[topic_id]]))</f>
        <v>40448.857164351852</v>
      </c>
    </row>
    <row r="3162" spans="1:19" x14ac:dyDescent="0.25">
      <c r="A3162" s="7">
        <v>3204</v>
      </c>
      <c r="B3162" s="7">
        <v>1</v>
      </c>
      <c r="C3162" s="7">
        <v>799</v>
      </c>
      <c r="D3162" s="7">
        <v>6675</v>
      </c>
      <c r="E3162" s="2"/>
      <c r="F3162" s="8">
        <v>40448.960949074077</v>
      </c>
      <c r="G3162" s="7">
        <v>0</v>
      </c>
      <c r="H3162" s="7">
        <v>3</v>
      </c>
      <c r="I3162" s="7" t="b">
        <f t="shared" si="147"/>
        <v>0</v>
      </c>
      <c r="J3162" s="7" t="b">
        <f t="shared" si="148"/>
        <v>1</v>
      </c>
      <c r="K3162" s="7">
        <f t="shared" si="149"/>
        <v>0</v>
      </c>
      <c r="L3162" s="7">
        <f>WEEKDAY(Table1[[#This Row],[post_time]])</f>
        <v>2</v>
      </c>
      <c r="M3162" s="7">
        <f>VLOOKUP(Table1[[#This Row],[topic_id]],'All Topics Data'!$A$2:$I$1243,8,FALSE)</f>
        <v>40445.941666666666</v>
      </c>
      <c r="N3162" s="7">
        <f>Table1[[#This Row],[Hui Reply?]]*(Table1[[#This Row],[post_time]]-Table1[[#This Row],[timestamp of previous reply]])</f>
        <v>0</v>
      </c>
      <c r="O3162" s="3">
        <f>O3161+Table1[[#This Row],[Hui Reply?]]</f>
        <v>809</v>
      </c>
      <c r="P3162" s="19">
        <f>INT(Table1[[#This Row],[post_time]])</f>
        <v>40448</v>
      </c>
      <c r="Q3162" s="3">
        <f>IF(Table1[[#This Row],[Hui Reply?]],VLOOKUP(Table1[[#This Row],[topic_id]],'All Topics Data'!$A$2:$E$1243,5,FALSE),0)</f>
        <v>0</v>
      </c>
      <c r="R3162" s="8">
        <f>Table1[[#This Row],[post_time]]+8/24</f>
        <v>40449.294282407413</v>
      </c>
      <c r="S3162" s="3">
        <f>IF(Table1[[#This Row],[post_position]]=1,0,SUMIFS($F$2:F3162,$H$2:H3162,Table1[[#This Row],[post_position]]-1,$C$2:C3162,Table1[[#This Row],[topic_id]]))</f>
        <v>40446.10087962963</v>
      </c>
    </row>
    <row r="3163" spans="1:19" x14ac:dyDescent="0.25">
      <c r="A3163" s="7">
        <v>3205</v>
      </c>
      <c r="B3163" s="7">
        <v>1</v>
      </c>
      <c r="C3163" s="7">
        <v>799</v>
      </c>
      <c r="D3163" s="7">
        <v>24</v>
      </c>
      <c r="E3163" s="2"/>
      <c r="F3163" s="8">
        <v>40449.015706018516</v>
      </c>
      <c r="G3163" s="7">
        <v>0</v>
      </c>
      <c r="H3163" s="7">
        <v>4</v>
      </c>
      <c r="I3163" s="7" t="b">
        <f t="shared" si="147"/>
        <v>1</v>
      </c>
      <c r="J3163" s="7" t="b">
        <f t="shared" si="148"/>
        <v>1</v>
      </c>
      <c r="K3163" s="7">
        <f t="shared" si="149"/>
        <v>1</v>
      </c>
      <c r="L3163" s="7">
        <f>WEEKDAY(Table1[[#This Row],[post_time]])</f>
        <v>3</v>
      </c>
      <c r="M3163" s="7">
        <f>VLOOKUP(Table1[[#This Row],[topic_id]],'All Topics Data'!$A$2:$I$1243,8,FALSE)</f>
        <v>40445.941666666666</v>
      </c>
      <c r="N3163" s="7">
        <f>Table1[[#This Row],[Hui Reply?]]*(Table1[[#This Row],[post_time]]-Table1[[#This Row],[timestamp of previous reply]])</f>
        <v>5.4756944438850041E-2</v>
      </c>
      <c r="O3163" s="3">
        <f>O3162+Table1[[#This Row],[Hui Reply?]]</f>
        <v>810</v>
      </c>
      <c r="P3163" s="19">
        <f>INT(Table1[[#This Row],[post_time]])</f>
        <v>40449</v>
      </c>
      <c r="Q3163" s="3" t="str">
        <f>IF(Table1[[#This Row],[Hui Reply?]],VLOOKUP(Table1[[#This Row],[topic_id]],'All Topics Data'!$A$2:$E$1243,5,FALSE),0)</f>
        <v>louismk</v>
      </c>
      <c r="R3163" s="8">
        <f>Table1[[#This Row],[post_time]]+8/24</f>
        <v>40449.349039351851</v>
      </c>
      <c r="S3163" s="3">
        <f>IF(Table1[[#This Row],[post_position]]=1,0,SUMIFS($F$2:F3163,$H$2:H3163,Table1[[#This Row],[post_position]]-1,$C$2:C3163,Table1[[#This Row],[topic_id]]))</f>
        <v>40448.960949074077</v>
      </c>
    </row>
    <row r="3164" spans="1:19" x14ac:dyDescent="0.25">
      <c r="A3164" s="7">
        <v>3206</v>
      </c>
      <c r="B3164" s="7">
        <v>2</v>
      </c>
      <c r="C3164" s="7">
        <v>796</v>
      </c>
      <c r="D3164" s="7">
        <v>24</v>
      </c>
      <c r="E3164" s="2"/>
      <c r="F3164" s="8">
        <v>40449.026053240741</v>
      </c>
      <c r="G3164" s="7">
        <v>0</v>
      </c>
      <c r="H3164" s="7">
        <v>4</v>
      </c>
      <c r="I3164" s="7" t="b">
        <f t="shared" si="147"/>
        <v>1</v>
      </c>
      <c r="J3164" s="7" t="b">
        <f t="shared" si="148"/>
        <v>1</v>
      </c>
      <c r="K3164" s="7">
        <f t="shared" si="149"/>
        <v>1</v>
      </c>
      <c r="L3164" s="7">
        <f>WEEKDAY(Table1[[#This Row],[post_time]])</f>
        <v>3</v>
      </c>
      <c r="M3164" s="7">
        <f>VLOOKUP(Table1[[#This Row],[topic_id]],'All Topics Data'!$A$2:$I$1243,8,FALSE)</f>
        <v>40445.640972222223</v>
      </c>
      <c r="N3164" s="7">
        <f>Table1[[#This Row],[Hui Reply?]]*(Table1[[#This Row],[post_time]]-Table1[[#This Row],[timestamp of previous reply]])</f>
        <v>2.9786689814791316</v>
      </c>
      <c r="O3164" s="3">
        <f>O3163+Table1[[#This Row],[Hui Reply?]]</f>
        <v>811</v>
      </c>
      <c r="P3164" s="19">
        <f>INT(Table1[[#This Row],[post_time]])</f>
        <v>40449</v>
      </c>
      <c r="Q3164" s="3" t="str">
        <f>IF(Table1[[#This Row],[Hui Reply?]],VLOOKUP(Table1[[#This Row],[topic_id]],'All Topics Data'!$A$2:$E$1243,5,FALSE),0)</f>
        <v>trevian3969</v>
      </c>
      <c r="R3164" s="8">
        <f>Table1[[#This Row],[post_time]]+8/24</f>
        <v>40449.359386574077</v>
      </c>
      <c r="S3164" s="3">
        <f>IF(Table1[[#This Row],[post_position]]=1,0,SUMIFS($F$2:F3164,$H$2:H3164,Table1[[#This Row],[post_position]]-1,$C$2:C3164,Table1[[#This Row],[topic_id]]))</f>
        <v>40446.047384259262</v>
      </c>
    </row>
    <row r="3165" spans="1:19" x14ac:dyDescent="0.25">
      <c r="A3165" s="7">
        <v>3207</v>
      </c>
      <c r="B3165" s="7">
        <v>1</v>
      </c>
      <c r="C3165" s="7">
        <v>807</v>
      </c>
      <c r="D3165" s="7">
        <v>1159</v>
      </c>
      <c r="E3165" s="2"/>
      <c r="F3165" s="8">
        <v>40449.731041666666</v>
      </c>
      <c r="G3165" s="7">
        <v>0</v>
      </c>
      <c r="H3165" s="7">
        <v>1</v>
      </c>
      <c r="I3165" s="7" t="b">
        <f t="shared" si="147"/>
        <v>0</v>
      </c>
      <c r="J3165" s="7" t="b">
        <f t="shared" si="148"/>
        <v>0</v>
      </c>
      <c r="K3165" s="7">
        <f t="shared" si="149"/>
        <v>0</v>
      </c>
      <c r="L3165" s="7">
        <f>WEEKDAY(Table1[[#This Row],[post_time]])</f>
        <v>3</v>
      </c>
      <c r="M3165" s="7">
        <f>VLOOKUP(Table1[[#This Row],[topic_id]],'All Topics Data'!$A$2:$I$1243,8,FALSE)</f>
        <v>40449.730555555558</v>
      </c>
      <c r="N3165" s="7">
        <f>Table1[[#This Row],[Hui Reply?]]*(Table1[[#This Row],[post_time]]-Table1[[#This Row],[timestamp of previous reply]])</f>
        <v>0</v>
      </c>
      <c r="O3165" s="3">
        <f>O3164+Table1[[#This Row],[Hui Reply?]]</f>
        <v>811</v>
      </c>
      <c r="P3165" s="19">
        <f>INT(Table1[[#This Row],[post_time]])</f>
        <v>40449</v>
      </c>
      <c r="Q3165" s="3">
        <f>IF(Table1[[#This Row],[Hui Reply?]],VLOOKUP(Table1[[#This Row],[topic_id]],'All Topics Data'!$A$2:$E$1243,5,FALSE),0)</f>
        <v>0</v>
      </c>
      <c r="R3165" s="8">
        <f>Table1[[#This Row],[post_time]]+8/24</f>
        <v>40450.064375000002</v>
      </c>
      <c r="S3165" s="3">
        <f>IF(Table1[[#This Row],[post_position]]=1,0,SUMIFS($F$2:F3165,$H$2:H3165,Table1[[#This Row],[post_position]]-1,$C$2:C3165,Table1[[#This Row],[topic_id]]))</f>
        <v>0</v>
      </c>
    </row>
    <row r="3166" spans="1:19" x14ac:dyDescent="0.25">
      <c r="A3166" s="7">
        <v>3208</v>
      </c>
      <c r="B3166" s="7">
        <v>1</v>
      </c>
      <c r="C3166" s="7">
        <v>803</v>
      </c>
      <c r="D3166" s="7">
        <v>6758</v>
      </c>
      <c r="E3166" s="2"/>
      <c r="F3166" s="8">
        <v>40449.805752314816</v>
      </c>
      <c r="G3166" s="7">
        <v>0</v>
      </c>
      <c r="H3166" s="7">
        <v>4</v>
      </c>
      <c r="I3166" s="7" t="b">
        <f t="shared" si="147"/>
        <v>0</v>
      </c>
      <c r="J3166" s="7" t="b">
        <f t="shared" si="148"/>
        <v>1</v>
      </c>
      <c r="K3166" s="7">
        <f t="shared" si="149"/>
        <v>0</v>
      </c>
      <c r="L3166" s="7">
        <f>WEEKDAY(Table1[[#This Row],[post_time]])</f>
        <v>3</v>
      </c>
      <c r="M3166" s="7">
        <f>VLOOKUP(Table1[[#This Row],[topic_id]],'All Topics Data'!$A$2:$I$1243,8,FALSE)</f>
        <v>40448.567361111112</v>
      </c>
      <c r="N3166" s="7">
        <f>Table1[[#This Row],[Hui Reply?]]*(Table1[[#This Row],[post_time]]-Table1[[#This Row],[timestamp of previous reply]])</f>
        <v>0</v>
      </c>
      <c r="O3166" s="3">
        <f>O3165+Table1[[#This Row],[Hui Reply?]]</f>
        <v>811</v>
      </c>
      <c r="P3166" s="19">
        <f>INT(Table1[[#This Row],[post_time]])</f>
        <v>40449</v>
      </c>
      <c r="Q3166" s="3">
        <f>IF(Table1[[#This Row],[Hui Reply?]],VLOOKUP(Table1[[#This Row],[topic_id]],'All Topics Data'!$A$2:$E$1243,5,FALSE),0)</f>
        <v>0</v>
      </c>
      <c r="R3166" s="8">
        <f>Table1[[#This Row],[post_time]]+8/24</f>
        <v>40450.139085648152</v>
      </c>
      <c r="S3166" s="3">
        <f>IF(Table1[[#This Row],[post_position]]=1,0,SUMIFS($F$2:F3166,$H$2:H3166,Table1[[#This Row],[post_position]]-1,$C$2:C3166,Table1[[#This Row],[topic_id]]))</f>
        <v>40448.753842592596</v>
      </c>
    </row>
    <row r="3167" spans="1:19" x14ac:dyDescent="0.25">
      <c r="A3167" s="7">
        <v>3209</v>
      </c>
      <c r="B3167" s="7">
        <v>1</v>
      </c>
      <c r="C3167" s="7">
        <v>803</v>
      </c>
      <c r="D3167" s="7">
        <v>24</v>
      </c>
      <c r="F3167" s="8">
        <v>40449.817453703705</v>
      </c>
      <c r="G3167" s="7">
        <v>0</v>
      </c>
      <c r="H3167" s="7">
        <v>5</v>
      </c>
      <c r="I3167" s="7" t="b">
        <f t="shared" si="147"/>
        <v>1</v>
      </c>
      <c r="J3167" s="7" t="b">
        <f t="shared" si="148"/>
        <v>1</v>
      </c>
      <c r="K3167" s="7">
        <f t="shared" si="149"/>
        <v>1</v>
      </c>
      <c r="L3167" s="7">
        <f>WEEKDAY(Table1[[#This Row],[post_time]])</f>
        <v>3</v>
      </c>
      <c r="M3167" s="7">
        <f>VLOOKUP(Table1[[#This Row],[topic_id]],'All Topics Data'!$A$2:$I$1243,8,FALSE)</f>
        <v>40448.567361111112</v>
      </c>
      <c r="N3167" s="7">
        <f>Table1[[#This Row],[Hui Reply?]]*(Table1[[#This Row],[post_time]]-Table1[[#This Row],[timestamp of previous reply]])</f>
        <v>1.17013888884685E-2</v>
      </c>
      <c r="O3167" s="3">
        <f>O3166+Table1[[#This Row],[Hui Reply?]]</f>
        <v>812</v>
      </c>
      <c r="P3167" s="19">
        <f>INT(Table1[[#This Row],[post_time]])</f>
        <v>40449</v>
      </c>
      <c r="Q3167" s="3" t="str">
        <f>IF(Table1[[#This Row],[Hui Reply?]],VLOOKUP(Table1[[#This Row],[topic_id]],'All Topics Data'!$A$2:$E$1243,5,FALSE),0)</f>
        <v>slovak</v>
      </c>
      <c r="R3167" s="8">
        <f>Table1[[#This Row],[post_time]]+8/24</f>
        <v>40450.150787037041</v>
      </c>
      <c r="S3167" s="3">
        <f>IF(Table1[[#This Row],[post_position]]=1,0,SUMIFS($F$2:F3167,$H$2:H3167,Table1[[#This Row],[post_position]]-1,$C$2:C3167,Table1[[#This Row],[topic_id]]))</f>
        <v>40449.805752314816</v>
      </c>
    </row>
    <row r="3168" spans="1:19" x14ac:dyDescent="0.25">
      <c r="A3168" s="7">
        <v>3210</v>
      </c>
      <c r="B3168" s="7">
        <v>4</v>
      </c>
      <c r="C3168" s="7">
        <v>2</v>
      </c>
      <c r="D3168" s="7">
        <v>6760</v>
      </c>
      <c r="F3168" s="8">
        <v>40449.819305555553</v>
      </c>
      <c r="G3168" s="7">
        <v>0</v>
      </c>
      <c r="H3168" s="7">
        <v>68</v>
      </c>
      <c r="I3168" s="7" t="b">
        <f t="shared" si="147"/>
        <v>0</v>
      </c>
      <c r="J3168" s="7" t="b">
        <f t="shared" si="148"/>
        <v>1</v>
      </c>
      <c r="K3168" s="7">
        <f t="shared" si="149"/>
        <v>0</v>
      </c>
      <c r="L3168" s="7">
        <f>WEEKDAY(Table1[[#This Row],[post_time]])</f>
        <v>3</v>
      </c>
      <c r="M3168" s="7">
        <f>VLOOKUP(Table1[[#This Row],[topic_id]],'All Topics Data'!$A$2:$I$1243,8,FALSE)</f>
        <v>40019.929861111108</v>
      </c>
      <c r="N3168" s="7">
        <f>Table1[[#This Row],[Hui Reply?]]*(Table1[[#This Row],[post_time]]-Table1[[#This Row],[timestamp of previous reply]])</f>
        <v>0</v>
      </c>
      <c r="O3168" s="3">
        <f>O3167+Table1[[#This Row],[Hui Reply?]]</f>
        <v>812</v>
      </c>
      <c r="P3168" s="19">
        <f>INT(Table1[[#This Row],[post_time]])</f>
        <v>40449</v>
      </c>
      <c r="Q3168" s="3">
        <f>IF(Table1[[#This Row],[Hui Reply?]],VLOOKUP(Table1[[#This Row],[topic_id]],'All Topics Data'!$A$2:$E$1243,5,FALSE),0)</f>
        <v>0</v>
      </c>
      <c r="R3168" s="8">
        <f>Table1[[#This Row],[post_time]]+8/24</f>
        <v>40450.152638888889</v>
      </c>
      <c r="S3168" s="3">
        <f>IF(Table1[[#This Row],[post_position]]=1,0,SUMIFS($F$2:F3168,$H$2:H3168,Table1[[#This Row],[post_position]]-1,$C$2:C3168,Table1[[#This Row],[topic_id]]))</f>
        <v>40436.500069444446</v>
      </c>
    </row>
    <row r="3169" spans="1:19" x14ac:dyDescent="0.25">
      <c r="A3169" s="7">
        <v>3211</v>
      </c>
      <c r="B3169" s="7">
        <v>1</v>
      </c>
      <c r="C3169" s="7">
        <v>804</v>
      </c>
      <c r="D3169" s="7">
        <v>24</v>
      </c>
      <c r="E3169" s="2"/>
      <c r="F3169" s="8">
        <v>40449.980092592596</v>
      </c>
      <c r="G3169" s="7">
        <v>0</v>
      </c>
      <c r="H3169" s="7">
        <v>2</v>
      </c>
      <c r="I3169" s="7" t="b">
        <f t="shared" si="147"/>
        <v>1</v>
      </c>
      <c r="J3169" s="7" t="b">
        <f t="shared" si="148"/>
        <v>1</v>
      </c>
      <c r="K3169" s="7">
        <f t="shared" si="149"/>
        <v>1</v>
      </c>
      <c r="L3169" s="7">
        <f>WEEKDAY(Table1[[#This Row],[post_time]])</f>
        <v>3</v>
      </c>
      <c r="M3169" s="7">
        <f>VLOOKUP(Table1[[#This Row],[topic_id]],'All Topics Data'!$A$2:$I$1243,8,FALSE)</f>
        <v>40448.576388888891</v>
      </c>
      <c r="N3169" s="7">
        <f>Table1[[#This Row],[Hui Reply?]]*(Table1[[#This Row],[post_time]]-Table1[[#This Row],[timestamp of previous reply]])</f>
        <v>1.4030324074119562</v>
      </c>
      <c r="O3169" s="3">
        <f>O3168+Table1[[#This Row],[Hui Reply?]]</f>
        <v>813</v>
      </c>
      <c r="P3169" s="19">
        <f>INT(Table1[[#This Row],[post_time]])</f>
        <v>40449</v>
      </c>
      <c r="Q3169" s="3" t="str">
        <f>IF(Table1[[#This Row],[Hui Reply?]],VLOOKUP(Table1[[#This Row],[topic_id]],'All Topics Data'!$A$2:$E$1243,5,FALSE),0)</f>
        <v>vishwanathkumar.s</v>
      </c>
      <c r="R3169" s="8">
        <f>Table1[[#This Row],[post_time]]+8/24</f>
        <v>40450.313425925931</v>
      </c>
      <c r="S3169" s="3">
        <f>IF(Table1[[#This Row],[post_position]]=1,0,SUMIFS($F$2:F3169,$H$2:H3169,Table1[[#This Row],[post_position]]-1,$C$2:C3169,Table1[[#This Row],[topic_id]]))</f>
        <v>40448.577060185184</v>
      </c>
    </row>
    <row r="3170" spans="1:19" x14ac:dyDescent="0.25">
      <c r="A3170" s="7">
        <v>3212</v>
      </c>
      <c r="B3170" s="7">
        <v>1</v>
      </c>
      <c r="C3170" s="7">
        <v>807</v>
      </c>
      <c r="D3170" s="7">
        <v>24</v>
      </c>
      <c r="E3170" s="2"/>
      <c r="F3170" s="8">
        <v>40449.988252314812</v>
      </c>
      <c r="G3170" s="7">
        <v>0</v>
      </c>
      <c r="H3170" s="7">
        <v>2</v>
      </c>
      <c r="I3170" s="7" t="b">
        <f t="shared" si="147"/>
        <v>1</v>
      </c>
      <c r="J3170" s="7" t="b">
        <f t="shared" si="148"/>
        <v>1</v>
      </c>
      <c r="K3170" s="7">
        <f t="shared" si="149"/>
        <v>1</v>
      </c>
      <c r="L3170" s="7">
        <f>WEEKDAY(Table1[[#This Row],[post_time]])</f>
        <v>3</v>
      </c>
      <c r="M3170" s="7">
        <f>VLOOKUP(Table1[[#This Row],[topic_id]],'All Topics Data'!$A$2:$I$1243,8,FALSE)</f>
        <v>40449.730555555558</v>
      </c>
      <c r="N3170" s="7">
        <f>Table1[[#This Row],[Hui Reply?]]*(Table1[[#This Row],[post_time]]-Table1[[#This Row],[timestamp of previous reply]])</f>
        <v>0.25721064814570127</v>
      </c>
      <c r="O3170" s="3">
        <f>O3169+Table1[[#This Row],[Hui Reply?]]</f>
        <v>814</v>
      </c>
      <c r="P3170" s="19">
        <f>INT(Table1[[#This Row],[post_time]])</f>
        <v>40449</v>
      </c>
      <c r="Q3170" s="3" t="str">
        <f>IF(Table1[[#This Row],[Hui Reply?]],VLOOKUP(Table1[[#This Row],[topic_id]],'All Topics Data'!$A$2:$E$1243,5,FALSE),0)</f>
        <v>mvirgilio53</v>
      </c>
      <c r="R3170" s="8">
        <f>Table1[[#This Row],[post_time]]+8/24</f>
        <v>40450.321585648147</v>
      </c>
      <c r="S3170" s="3">
        <f>IF(Table1[[#This Row],[post_position]]=1,0,SUMIFS($F$2:F3170,$H$2:H3170,Table1[[#This Row],[post_position]]-1,$C$2:C3170,Table1[[#This Row],[topic_id]]))</f>
        <v>40449.731041666666</v>
      </c>
    </row>
    <row r="3171" spans="1:19" x14ac:dyDescent="0.25">
      <c r="A3171" s="7">
        <v>3213</v>
      </c>
      <c r="B3171" s="7">
        <v>1</v>
      </c>
      <c r="C3171" s="7">
        <v>803</v>
      </c>
      <c r="D3171" s="7">
        <v>6758</v>
      </c>
      <c r="F3171" s="8">
        <v>40450.182581018518</v>
      </c>
      <c r="G3171" s="7">
        <v>0</v>
      </c>
      <c r="H3171" s="7">
        <v>6</v>
      </c>
      <c r="I3171" s="7" t="b">
        <f t="shared" si="147"/>
        <v>0</v>
      </c>
      <c r="J3171" s="7" t="b">
        <f t="shared" si="148"/>
        <v>1</v>
      </c>
      <c r="K3171" s="7">
        <f t="shared" si="149"/>
        <v>0</v>
      </c>
      <c r="L3171" s="7">
        <f>WEEKDAY(Table1[[#This Row],[post_time]])</f>
        <v>4</v>
      </c>
      <c r="M3171" s="7">
        <f>VLOOKUP(Table1[[#This Row],[topic_id]],'All Topics Data'!$A$2:$I$1243,8,FALSE)</f>
        <v>40448.567361111112</v>
      </c>
      <c r="N3171" s="7">
        <f>Table1[[#This Row],[Hui Reply?]]*(Table1[[#This Row],[post_time]]-Table1[[#This Row],[timestamp of previous reply]])</f>
        <v>0</v>
      </c>
      <c r="O3171" s="3">
        <f>O3170+Table1[[#This Row],[Hui Reply?]]</f>
        <v>814</v>
      </c>
      <c r="P3171" s="19">
        <f>INT(Table1[[#This Row],[post_time]])</f>
        <v>40450</v>
      </c>
      <c r="Q3171" s="3">
        <f>IF(Table1[[#This Row],[Hui Reply?]],VLOOKUP(Table1[[#This Row],[topic_id]],'All Topics Data'!$A$2:$E$1243,5,FALSE),0)</f>
        <v>0</v>
      </c>
      <c r="R3171" s="8">
        <f>Table1[[#This Row],[post_time]]+8/24</f>
        <v>40450.515914351854</v>
      </c>
      <c r="S3171" s="3">
        <f>IF(Table1[[#This Row],[post_position]]=1,0,SUMIFS($F$2:F3171,$H$2:H3171,Table1[[#This Row],[post_position]]-1,$C$2:C3171,Table1[[#This Row],[topic_id]]))</f>
        <v>40449.817453703705</v>
      </c>
    </row>
    <row r="3172" spans="1:19" x14ac:dyDescent="0.25">
      <c r="A3172" s="7">
        <v>3214</v>
      </c>
      <c r="B3172" s="7">
        <v>1</v>
      </c>
      <c r="C3172" s="7">
        <v>803</v>
      </c>
      <c r="D3172" s="7">
        <v>6758</v>
      </c>
      <c r="F3172" s="8">
        <v>40450.189837962964</v>
      </c>
      <c r="G3172" s="7">
        <v>0</v>
      </c>
      <c r="H3172" s="7">
        <v>7</v>
      </c>
      <c r="I3172" s="7" t="b">
        <f t="shared" si="147"/>
        <v>0</v>
      </c>
      <c r="J3172" s="7" t="b">
        <f t="shared" si="148"/>
        <v>1</v>
      </c>
      <c r="K3172" s="7">
        <f t="shared" si="149"/>
        <v>0</v>
      </c>
      <c r="L3172" s="7">
        <f>WEEKDAY(Table1[[#This Row],[post_time]])</f>
        <v>4</v>
      </c>
      <c r="M3172" s="7">
        <f>VLOOKUP(Table1[[#This Row],[topic_id]],'All Topics Data'!$A$2:$I$1243,8,FALSE)</f>
        <v>40448.567361111112</v>
      </c>
      <c r="N3172" s="7">
        <f>Table1[[#This Row],[Hui Reply?]]*(Table1[[#This Row],[post_time]]-Table1[[#This Row],[timestamp of previous reply]])</f>
        <v>0</v>
      </c>
      <c r="O3172" s="3">
        <f>O3171+Table1[[#This Row],[Hui Reply?]]</f>
        <v>814</v>
      </c>
      <c r="P3172" s="19">
        <f>INT(Table1[[#This Row],[post_time]])</f>
        <v>40450</v>
      </c>
      <c r="Q3172" s="3">
        <f>IF(Table1[[#This Row],[Hui Reply?]],VLOOKUP(Table1[[#This Row],[topic_id]],'All Topics Data'!$A$2:$E$1243,5,FALSE),0)</f>
        <v>0</v>
      </c>
      <c r="R3172" s="8">
        <f>Table1[[#This Row],[post_time]]+8/24</f>
        <v>40450.5231712963</v>
      </c>
      <c r="S3172" s="3">
        <f>IF(Table1[[#This Row],[post_position]]=1,0,SUMIFS($F$2:F3172,$H$2:H3172,Table1[[#This Row],[post_position]]-1,$C$2:C3172,Table1[[#This Row],[topic_id]]))</f>
        <v>40450.182581018518</v>
      </c>
    </row>
    <row r="3173" spans="1:19" x14ac:dyDescent="0.25">
      <c r="A3173" s="7">
        <v>3215</v>
      </c>
      <c r="B3173" s="7">
        <v>1</v>
      </c>
      <c r="C3173" s="7">
        <v>803</v>
      </c>
      <c r="D3173" s="7">
        <v>24</v>
      </c>
      <c r="E3173" s="2"/>
      <c r="F3173" s="8">
        <v>40450.192256944443</v>
      </c>
      <c r="G3173" s="7">
        <v>0</v>
      </c>
      <c r="H3173" s="7">
        <v>8</v>
      </c>
      <c r="I3173" s="7" t="b">
        <f t="shared" si="147"/>
        <v>1</v>
      </c>
      <c r="J3173" s="7" t="b">
        <f t="shared" si="148"/>
        <v>1</v>
      </c>
      <c r="K3173" s="7">
        <f t="shared" si="149"/>
        <v>1</v>
      </c>
      <c r="L3173" s="7">
        <f>WEEKDAY(Table1[[#This Row],[post_time]])</f>
        <v>4</v>
      </c>
      <c r="M3173" s="7">
        <f>VLOOKUP(Table1[[#This Row],[topic_id]],'All Topics Data'!$A$2:$I$1243,8,FALSE)</f>
        <v>40448.567361111112</v>
      </c>
      <c r="N3173" s="7">
        <f>Table1[[#This Row],[Hui Reply?]]*(Table1[[#This Row],[post_time]]-Table1[[#This Row],[timestamp of previous reply]])</f>
        <v>2.418981479422655E-3</v>
      </c>
      <c r="O3173" s="3">
        <f>O3172+Table1[[#This Row],[Hui Reply?]]</f>
        <v>815</v>
      </c>
      <c r="P3173" s="19">
        <f>INT(Table1[[#This Row],[post_time]])</f>
        <v>40450</v>
      </c>
      <c r="Q3173" s="3" t="str">
        <f>IF(Table1[[#This Row],[Hui Reply?]],VLOOKUP(Table1[[#This Row],[topic_id]],'All Topics Data'!$A$2:$E$1243,5,FALSE),0)</f>
        <v>slovak</v>
      </c>
      <c r="R3173" s="8">
        <f>Table1[[#This Row],[post_time]]+8/24</f>
        <v>40450.525590277779</v>
      </c>
      <c r="S3173" s="3">
        <f>IF(Table1[[#This Row],[post_position]]=1,0,SUMIFS($F$2:F3173,$H$2:H3173,Table1[[#This Row],[post_position]]-1,$C$2:C3173,Table1[[#This Row],[topic_id]]))</f>
        <v>40450.189837962964</v>
      </c>
    </row>
    <row r="3174" spans="1:19" x14ac:dyDescent="0.25">
      <c r="A3174" s="7">
        <v>3216</v>
      </c>
      <c r="B3174" s="7">
        <v>1</v>
      </c>
      <c r="C3174" s="7">
        <v>786</v>
      </c>
      <c r="D3174" s="7">
        <v>1</v>
      </c>
      <c r="F3174" s="8">
        <v>40450.265752314815</v>
      </c>
      <c r="G3174" s="7">
        <v>0</v>
      </c>
      <c r="H3174" s="7">
        <v>2</v>
      </c>
      <c r="I3174" s="7" t="b">
        <f t="shared" si="147"/>
        <v>0</v>
      </c>
      <c r="J3174" s="7" t="b">
        <f t="shared" si="148"/>
        <v>1</v>
      </c>
      <c r="K3174" s="7">
        <f t="shared" si="149"/>
        <v>0</v>
      </c>
      <c r="L3174" s="7">
        <f>WEEKDAY(Table1[[#This Row],[post_time]])</f>
        <v>4</v>
      </c>
      <c r="M3174" s="7">
        <f>VLOOKUP(Table1[[#This Row],[topic_id]],'All Topics Data'!$A$2:$I$1243,8,FALSE)</f>
        <v>40442.847916666666</v>
      </c>
      <c r="N3174" s="7">
        <f>Table1[[#This Row],[Hui Reply?]]*(Table1[[#This Row],[post_time]]-Table1[[#This Row],[timestamp of previous reply]])</f>
        <v>0</v>
      </c>
      <c r="O3174" s="3">
        <f>O3173+Table1[[#This Row],[Hui Reply?]]</f>
        <v>815</v>
      </c>
      <c r="P3174" s="19">
        <f>INT(Table1[[#This Row],[post_time]])</f>
        <v>40450</v>
      </c>
      <c r="Q3174" s="3">
        <f>IF(Table1[[#This Row],[Hui Reply?]],VLOOKUP(Table1[[#This Row],[topic_id]],'All Topics Data'!$A$2:$E$1243,5,FALSE),0)</f>
        <v>0</v>
      </c>
      <c r="R3174" s="8">
        <f>Table1[[#This Row],[post_time]]+8/24</f>
        <v>40450.599085648151</v>
      </c>
      <c r="S3174" s="3">
        <f>IF(Table1[[#This Row],[post_position]]=1,0,SUMIFS($F$2:F3174,$H$2:H3174,Table1[[#This Row],[post_position]]-1,$C$2:C3174,Table1[[#This Row],[topic_id]]))</f>
        <v>40442.848564814813</v>
      </c>
    </row>
    <row r="3175" spans="1:19" x14ac:dyDescent="0.25">
      <c r="A3175" s="7">
        <v>3217</v>
      </c>
      <c r="B3175" s="7">
        <v>1</v>
      </c>
      <c r="C3175" s="7">
        <v>803</v>
      </c>
      <c r="D3175" s="7">
        <v>6758</v>
      </c>
      <c r="E3175" s="2"/>
      <c r="F3175" s="8">
        <v>40450.38653935185</v>
      </c>
      <c r="G3175" s="7">
        <v>0</v>
      </c>
      <c r="H3175" s="7">
        <v>9</v>
      </c>
      <c r="I3175" s="7" t="b">
        <f t="shared" si="147"/>
        <v>0</v>
      </c>
      <c r="J3175" s="7" t="b">
        <f t="shared" si="148"/>
        <v>1</v>
      </c>
      <c r="K3175" s="7">
        <f t="shared" si="149"/>
        <v>0</v>
      </c>
      <c r="L3175" s="7">
        <f>WEEKDAY(Table1[[#This Row],[post_time]])</f>
        <v>4</v>
      </c>
      <c r="M3175" s="7">
        <f>VLOOKUP(Table1[[#This Row],[topic_id]],'All Topics Data'!$A$2:$I$1243,8,FALSE)</f>
        <v>40448.567361111112</v>
      </c>
      <c r="N3175" s="7">
        <f>Table1[[#This Row],[Hui Reply?]]*(Table1[[#This Row],[post_time]]-Table1[[#This Row],[timestamp of previous reply]])</f>
        <v>0</v>
      </c>
      <c r="O3175" s="3">
        <f>O3174+Table1[[#This Row],[Hui Reply?]]</f>
        <v>815</v>
      </c>
      <c r="P3175" s="19">
        <f>INT(Table1[[#This Row],[post_time]])</f>
        <v>40450</v>
      </c>
      <c r="Q3175" s="3">
        <f>IF(Table1[[#This Row],[Hui Reply?]],VLOOKUP(Table1[[#This Row],[topic_id]],'All Topics Data'!$A$2:$E$1243,5,FALSE),0)</f>
        <v>0</v>
      </c>
      <c r="R3175" s="8">
        <f>Table1[[#This Row],[post_time]]+8/24</f>
        <v>40450.719872685186</v>
      </c>
      <c r="S3175" s="3">
        <f>IF(Table1[[#This Row],[post_position]]=1,0,SUMIFS($F$2:F3175,$H$2:H3175,Table1[[#This Row],[post_position]]-1,$C$2:C3175,Table1[[#This Row],[topic_id]]))</f>
        <v>40450.192256944443</v>
      </c>
    </row>
    <row r="3176" spans="1:19" x14ac:dyDescent="0.25">
      <c r="A3176" s="7">
        <v>3218</v>
      </c>
      <c r="B3176" s="7">
        <v>1</v>
      </c>
      <c r="C3176" s="7">
        <v>803</v>
      </c>
      <c r="D3176" s="7">
        <v>24</v>
      </c>
      <c r="F3176" s="8">
        <v>40450.42292824074</v>
      </c>
      <c r="G3176" s="7">
        <v>0</v>
      </c>
      <c r="H3176" s="7">
        <v>10</v>
      </c>
      <c r="I3176" s="7" t="b">
        <f t="shared" si="147"/>
        <v>1</v>
      </c>
      <c r="J3176" s="7" t="b">
        <f t="shared" si="148"/>
        <v>1</v>
      </c>
      <c r="K3176" s="7">
        <f t="shared" si="149"/>
        <v>1</v>
      </c>
      <c r="L3176" s="7">
        <f>WEEKDAY(Table1[[#This Row],[post_time]])</f>
        <v>4</v>
      </c>
      <c r="M3176" s="7">
        <f>VLOOKUP(Table1[[#This Row],[topic_id]],'All Topics Data'!$A$2:$I$1243,8,FALSE)</f>
        <v>40448.567361111112</v>
      </c>
      <c r="N3176" s="7">
        <f>Table1[[#This Row],[Hui Reply?]]*(Table1[[#This Row],[post_time]]-Table1[[#This Row],[timestamp of previous reply]])</f>
        <v>3.6388888889632653E-2</v>
      </c>
      <c r="O3176" s="3">
        <f>O3175+Table1[[#This Row],[Hui Reply?]]</f>
        <v>816</v>
      </c>
      <c r="P3176" s="19">
        <f>INT(Table1[[#This Row],[post_time]])</f>
        <v>40450</v>
      </c>
      <c r="Q3176" s="3" t="str">
        <f>IF(Table1[[#This Row],[Hui Reply?]],VLOOKUP(Table1[[#This Row],[topic_id]],'All Topics Data'!$A$2:$E$1243,5,FALSE),0)</f>
        <v>slovak</v>
      </c>
      <c r="R3176" s="8">
        <f>Table1[[#This Row],[post_time]]+8/24</f>
        <v>40450.756261574075</v>
      </c>
      <c r="S3176" s="3">
        <f>IF(Table1[[#This Row],[post_position]]=1,0,SUMIFS($F$2:F3176,$H$2:H3176,Table1[[#This Row],[post_position]]-1,$C$2:C3176,Table1[[#This Row],[topic_id]]))</f>
        <v>40450.38653935185</v>
      </c>
    </row>
    <row r="3177" spans="1:19" x14ac:dyDescent="0.25">
      <c r="A3177" s="7">
        <v>3219</v>
      </c>
      <c r="B3177" s="7">
        <v>1</v>
      </c>
      <c r="C3177" s="7">
        <v>808</v>
      </c>
      <c r="D3177" s="7">
        <v>6760</v>
      </c>
      <c r="F3177" s="8">
        <v>40450.556944444441</v>
      </c>
      <c r="G3177" s="7">
        <v>0</v>
      </c>
      <c r="H3177" s="7">
        <v>1</v>
      </c>
      <c r="I3177" s="7" t="b">
        <f t="shared" si="147"/>
        <v>0</v>
      </c>
      <c r="J3177" s="7" t="b">
        <f t="shared" si="148"/>
        <v>0</v>
      </c>
      <c r="K3177" s="7">
        <f t="shared" si="149"/>
        <v>0</v>
      </c>
      <c r="L3177" s="7">
        <f>WEEKDAY(Table1[[#This Row],[post_time]])</f>
        <v>4</v>
      </c>
      <c r="M3177" s="7">
        <f>VLOOKUP(Table1[[#This Row],[topic_id]],'All Topics Data'!$A$2:$I$1243,8,FALSE)</f>
        <v>40450.556944444441</v>
      </c>
      <c r="N3177" s="7">
        <f>Table1[[#This Row],[Hui Reply?]]*(Table1[[#This Row],[post_time]]-Table1[[#This Row],[timestamp of previous reply]])</f>
        <v>0</v>
      </c>
      <c r="O3177" s="3">
        <f>O3176+Table1[[#This Row],[Hui Reply?]]</f>
        <v>816</v>
      </c>
      <c r="P3177" s="19">
        <f>INT(Table1[[#This Row],[post_time]])</f>
        <v>40450</v>
      </c>
      <c r="Q3177" s="3">
        <f>IF(Table1[[#This Row],[Hui Reply?]],VLOOKUP(Table1[[#This Row],[topic_id]],'All Topics Data'!$A$2:$E$1243,5,FALSE),0)</f>
        <v>0</v>
      </c>
      <c r="R3177" s="8">
        <f>Table1[[#This Row],[post_time]]+8/24</f>
        <v>40450.890277777777</v>
      </c>
      <c r="S3177" s="3">
        <f>IF(Table1[[#This Row],[post_position]]=1,0,SUMIFS($F$2:F3177,$H$2:H3177,Table1[[#This Row],[post_position]]-1,$C$2:C3177,Table1[[#This Row],[topic_id]]))</f>
        <v>0</v>
      </c>
    </row>
    <row r="3178" spans="1:19" x14ac:dyDescent="0.25">
      <c r="A3178" s="7">
        <v>3220</v>
      </c>
      <c r="B3178" s="7">
        <v>1</v>
      </c>
      <c r="C3178" s="7">
        <v>803</v>
      </c>
      <c r="D3178" s="7">
        <v>6758</v>
      </c>
      <c r="F3178" s="8">
        <v>40450.587789351855</v>
      </c>
      <c r="G3178" s="7">
        <v>0</v>
      </c>
      <c r="H3178" s="7">
        <v>11</v>
      </c>
      <c r="I3178" s="7" t="b">
        <f t="shared" si="147"/>
        <v>0</v>
      </c>
      <c r="J3178" s="7" t="b">
        <f t="shared" si="148"/>
        <v>1</v>
      </c>
      <c r="K3178" s="7">
        <f t="shared" si="149"/>
        <v>0</v>
      </c>
      <c r="L3178" s="7">
        <f>WEEKDAY(Table1[[#This Row],[post_time]])</f>
        <v>4</v>
      </c>
      <c r="M3178" s="7">
        <f>VLOOKUP(Table1[[#This Row],[topic_id]],'All Topics Data'!$A$2:$I$1243,8,FALSE)</f>
        <v>40448.567361111112</v>
      </c>
      <c r="N3178" s="7">
        <f>Table1[[#This Row],[Hui Reply?]]*(Table1[[#This Row],[post_time]]-Table1[[#This Row],[timestamp of previous reply]])</f>
        <v>0</v>
      </c>
      <c r="O3178" s="3">
        <f>O3177+Table1[[#This Row],[Hui Reply?]]</f>
        <v>816</v>
      </c>
      <c r="P3178" s="19">
        <f>INT(Table1[[#This Row],[post_time]])</f>
        <v>40450</v>
      </c>
      <c r="Q3178" s="3">
        <f>IF(Table1[[#This Row],[Hui Reply?]],VLOOKUP(Table1[[#This Row],[topic_id]],'All Topics Data'!$A$2:$E$1243,5,FALSE),0)</f>
        <v>0</v>
      </c>
      <c r="R3178" s="8">
        <f>Table1[[#This Row],[post_time]]+8/24</f>
        <v>40450.921122685191</v>
      </c>
      <c r="S3178" s="3">
        <f>IF(Table1[[#This Row],[post_position]]=1,0,SUMIFS($F$2:F3178,$H$2:H3178,Table1[[#This Row],[post_position]]-1,$C$2:C3178,Table1[[#This Row],[topic_id]]))</f>
        <v>40450.42292824074</v>
      </c>
    </row>
    <row r="3179" spans="1:19" x14ac:dyDescent="0.25">
      <c r="A3179" s="7">
        <v>3221</v>
      </c>
      <c r="B3179" s="7">
        <v>1</v>
      </c>
      <c r="C3179" s="7">
        <v>803</v>
      </c>
      <c r="D3179" s="7">
        <v>6758</v>
      </c>
      <c r="F3179" s="8">
        <v>40450.592268518521</v>
      </c>
      <c r="G3179" s="7">
        <v>0</v>
      </c>
      <c r="H3179" s="7">
        <v>12</v>
      </c>
      <c r="I3179" s="7" t="b">
        <f t="shared" si="147"/>
        <v>0</v>
      </c>
      <c r="J3179" s="7" t="b">
        <f t="shared" si="148"/>
        <v>1</v>
      </c>
      <c r="K3179" s="7">
        <f t="shared" si="149"/>
        <v>0</v>
      </c>
      <c r="L3179" s="7">
        <f>WEEKDAY(Table1[[#This Row],[post_time]])</f>
        <v>4</v>
      </c>
      <c r="M3179" s="7">
        <f>VLOOKUP(Table1[[#This Row],[topic_id]],'All Topics Data'!$A$2:$I$1243,8,FALSE)</f>
        <v>40448.567361111112</v>
      </c>
      <c r="N3179" s="7">
        <f>Table1[[#This Row],[Hui Reply?]]*(Table1[[#This Row],[post_time]]-Table1[[#This Row],[timestamp of previous reply]])</f>
        <v>0</v>
      </c>
      <c r="O3179" s="3">
        <f>O3178+Table1[[#This Row],[Hui Reply?]]</f>
        <v>816</v>
      </c>
      <c r="P3179" s="19">
        <f>INT(Table1[[#This Row],[post_time]])</f>
        <v>40450</v>
      </c>
      <c r="Q3179" s="3">
        <f>IF(Table1[[#This Row],[Hui Reply?]],VLOOKUP(Table1[[#This Row],[topic_id]],'All Topics Data'!$A$2:$E$1243,5,FALSE),0)</f>
        <v>0</v>
      </c>
      <c r="R3179" s="8">
        <f>Table1[[#This Row],[post_time]]+8/24</f>
        <v>40450.925601851857</v>
      </c>
      <c r="S3179" s="3">
        <f>IF(Table1[[#This Row],[post_position]]=1,0,SUMIFS($F$2:F3179,$H$2:H3179,Table1[[#This Row],[post_position]]-1,$C$2:C3179,Table1[[#This Row],[topic_id]]))</f>
        <v>40450.587789351855</v>
      </c>
    </row>
    <row r="3180" spans="1:19" x14ac:dyDescent="0.25">
      <c r="A3180" s="7">
        <v>3222</v>
      </c>
      <c r="B3180" s="7">
        <v>1</v>
      </c>
      <c r="C3180" s="7">
        <v>803</v>
      </c>
      <c r="D3180" s="7">
        <v>24</v>
      </c>
      <c r="F3180" s="8">
        <v>40450.598680555559</v>
      </c>
      <c r="G3180" s="7">
        <v>0</v>
      </c>
      <c r="H3180" s="7">
        <v>13</v>
      </c>
      <c r="I3180" s="7" t="b">
        <f t="shared" si="147"/>
        <v>1</v>
      </c>
      <c r="J3180" s="7" t="b">
        <f t="shared" si="148"/>
        <v>1</v>
      </c>
      <c r="K3180" s="7">
        <f t="shared" si="149"/>
        <v>1</v>
      </c>
      <c r="L3180" s="7">
        <f>WEEKDAY(Table1[[#This Row],[post_time]])</f>
        <v>4</v>
      </c>
      <c r="M3180" s="7">
        <f>VLOOKUP(Table1[[#This Row],[topic_id]],'All Topics Data'!$A$2:$I$1243,8,FALSE)</f>
        <v>40448.567361111112</v>
      </c>
      <c r="N3180" s="7">
        <f>Table1[[#This Row],[Hui Reply?]]*(Table1[[#This Row],[post_time]]-Table1[[#This Row],[timestamp of previous reply]])</f>
        <v>6.4120370370801538E-3</v>
      </c>
      <c r="O3180" s="3">
        <f>O3179+Table1[[#This Row],[Hui Reply?]]</f>
        <v>817</v>
      </c>
      <c r="P3180" s="19">
        <f>INT(Table1[[#This Row],[post_time]])</f>
        <v>40450</v>
      </c>
      <c r="Q3180" s="3" t="str">
        <f>IF(Table1[[#This Row],[Hui Reply?]],VLOOKUP(Table1[[#This Row],[topic_id]],'All Topics Data'!$A$2:$E$1243,5,FALSE),0)</f>
        <v>slovak</v>
      </c>
      <c r="R3180" s="8">
        <f>Table1[[#This Row],[post_time]]+8/24</f>
        <v>40450.932013888894</v>
      </c>
      <c r="S3180" s="3">
        <f>IF(Table1[[#This Row],[post_position]]=1,0,SUMIFS($F$2:F3180,$H$2:H3180,Table1[[#This Row],[post_position]]-1,$C$2:C3180,Table1[[#This Row],[topic_id]]))</f>
        <v>40450.592268518521</v>
      </c>
    </row>
    <row r="3181" spans="1:19" x14ac:dyDescent="0.25">
      <c r="A3181" s="7">
        <v>3223</v>
      </c>
      <c r="B3181" s="7">
        <v>1</v>
      </c>
      <c r="C3181" s="7">
        <v>804</v>
      </c>
      <c r="D3181" s="7">
        <v>6759</v>
      </c>
      <c r="F3181" s="8">
        <v>40450.665266203701</v>
      </c>
      <c r="G3181" s="7">
        <v>0</v>
      </c>
      <c r="H3181" s="7">
        <v>3</v>
      </c>
      <c r="I3181" s="7" t="b">
        <f t="shared" si="147"/>
        <v>0</v>
      </c>
      <c r="J3181" s="7" t="b">
        <f t="shared" si="148"/>
        <v>1</v>
      </c>
      <c r="K3181" s="7">
        <f t="shared" si="149"/>
        <v>0</v>
      </c>
      <c r="L3181" s="7">
        <f>WEEKDAY(Table1[[#This Row],[post_time]])</f>
        <v>4</v>
      </c>
      <c r="M3181" s="7">
        <f>VLOOKUP(Table1[[#This Row],[topic_id]],'All Topics Data'!$A$2:$I$1243,8,FALSE)</f>
        <v>40448.576388888891</v>
      </c>
      <c r="N3181" s="7">
        <f>Table1[[#This Row],[Hui Reply?]]*(Table1[[#This Row],[post_time]]-Table1[[#This Row],[timestamp of previous reply]])</f>
        <v>0</v>
      </c>
      <c r="O3181" s="3">
        <f>O3180+Table1[[#This Row],[Hui Reply?]]</f>
        <v>817</v>
      </c>
      <c r="P3181" s="19">
        <f>INT(Table1[[#This Row],[post_time]])</f>
        <v>40450</v>
      </c>
      <c r="Q3181" s="3">
        <f>IF(Table1[[#This Row],[Hui Reply?]],VLOOKUP(Table1[[#This Row],[topic_id]],'All Topics Data'!$A$2:$E$1243,5,FALSE),0)</f>
        <v>0</v>
      </c>
      <c r="R3181" s="8">
        <f>Table1[[#This Row],[post_time]]+8/24</f>
        <v>40450.998599537037</v>
      </c>
      <c r="S3181" s="3">
        <f>IF(Table1[[#This Row],[post_position]]=1,0,SUMIFS($F$2:F3181,$H$2:H3181,Table1[[#This Row],[post_position]]-1,$C$2:C3181,Table1[[#This Row],[topic_id]]))</f>
        <v>40449.980092592596</v>
      </c>
    </row>
    <row r="3182" spans="1:19" x14ac:dyDescent="0.25">
      <c r="A3182" s="7">
        <v>3224</v>
      </c>
      <c r="B3182" s="7">
        <v>1</v>
      </c>
      <c r="C3182" s="7">
        <v>807</v>
      </c>
      <c r="D3182" s="7">
        <v>1159</v>
      </c>
      <c r="F3182" s="8">
        <v>40450.796863425923</v>
      </c>
      <c r="G3182" s="7">
        <v>0</v>
      </c>
      <c r="H3182" s="7">
        <v>3</v>
      </c>
      <c r="I3182" s="7" t="b">
        <f t="shared" si="147"/>
        <v>0</v>
      </c>
      <c r="J3182" s="7" t="b">
        <f t="shared" si="148"/>
        <v>1</v>
      </c>
      <c r="K3182" s="7">
        <f t="shared" si="149"/>
        <v>0</v>
      </c>
      <c r="L3182" s="7">
        <f>WEEKDAY(Table1[[#This Row],[post_time]])</f>
        <v>4</v>
      </c>
      <c r="M3182" s="7">
        <f>VLOOKUP(Table1[[#This Row],[topic_id]],'All Topics Data'!$A$2:$I$1243,8,FALSE)</f>
        <v>40449.730555555558</v>
      </c>
      <c r="N3182" s="7">
        <f>Table1[[#This Row],[Hui Reply?]]*(Table1[[#This Row],[post_time]]-Table1[[#This Row],[timestamp of previous reply]])</f>
        <v>0</v>
      </c>
      <c r="O3182" s="3">
        <f>O3181+Table1[[#This Row],[Hui Reply?]]</f>
        <v>817</v>
      </c>
      <c r="P3182" s="19">
        <f>INT(Table1[[#This Row],[post_time]])</f>
        <v>40450</v>
      </c>
      <c r="Q3182" s="3">
        <f>IF(Table1[[#This Row],[Hui Reply?]],VLOOKUP(Table1[[#This Row],[topic_id]],'All Topics Data'!$A$2:$E$1243,5,FALSE),0)</f>
        <v>0</v>
      </c>
      <c r="R3182" s="8">
        <f>Table1[[#This Row],[post_time]]+8/24</f>
        <v>40451.130196759259</v>
      </c>
      <c r="S3182" s="3">
        <f>IF(Table1[[#This Row],[post_position]]=1,0,SUMIFS($F$2:F3182,$H$2:H3182,Table1[[#This Row],[post_position]]-1,$C$2:C3182,Table1[[#This Row],[topic_id]]))</f>
        <v>40449.988252314812</v>
      </c>
    </row>
    <row r="3183" spans="1:19" x14ac:dyDescent="0.25">
      <c r="A3183" s="7">
        <v>3225</v>
      </c>
      <c r="B3183" s="7">
        <v>1</v>
      </c>
      <c r="C3183" s="7">
        <v>803</v>
      </c>
      <c r="D3183" s="7">
        <v>6758</v>
      </c>
      <c r="F3183" s="8">
        <v>40450.847418981481</v>
      </c>
      <c r="G3183" s="7">
        <v>0</v>
      </c>
      <c r="H3183" s="7">
        <v>14</v>
      </c>
      <c r="I3183" s="7" t="b">
        <f t="shared" si="147"/>
        <v>0</v>
      </c>
      <c r="J3183" s="7" t="b">
        <f t="shared" si="148"/>
        <v>1</v>
      </c>
      <c r="K3183" s="7">
        <f t="shared" si="149"/>
        <v>0</v>
      </c>
      <c r="L3183" s="7">
        <f>WEEKDAY(Table1[[#This Row],[post_time]])</f>
        <v>4</v>
      </c>
      <c r="M3183" s="7">
        <f>VLOOKUP(Table1[[#This Row],[topic_id]],'All Topics Data'!$A$2:$I$1243,8,FALSE)</f>
        <v>40448.567361111112</v>
      </c>
      <c r="N3183" s="7">
        <f>Table1[[#This Row],[Hui Reply?]]*(Table1[[#This Row],[post_time]]-Table1[[#This Row],[timestamp of previous reply]])</f>
        <v>0</v>
      </c>
      <c r="O3183" s="3">
        <f>O3182+Table1[[#This Row],[Hui Reply?]]</f>
        <v>817</v>
      </c>
      <c r="P3183" s="19">
        <f>INT(Table1[[#This Row],[post_time]])</f>
        <v>40450</v>
      </c>
      <c r="Q3183" s="3">
        <f>IF(Table1[[#This Row],[Hui Reply?]],VLOOKUP(Table1[[#This Row],[topic_id]],'All Topics Data'!$A$2:$E$1243,5,FALSE),0)</f>
        <v>0</v>
      </c>
      <c r="R3183" s="8">
        <f>Table1[[#This Row],[post_time]]+8/24</f>
        <v>40451.180752314816</v>
      </c>
      <c r="S3183" s="3">
        <f>IF(Table1[[#This Row],[post_position]]=1,0,SUMIFS($F$2:F3183,$H$2:H3183,Table1[[#This Row],[post_position]]-1,$C$2:C3183,Table1[[#This Row],[topic_id]]))</f>
        <v>40450.598680555559</v>
      </c>
    </row>
    <row r="3184" spans="1:19" x14ac:dyDescent="0.25">
      <c r="A3184" s="7">
        <v>3226</v>
      </c>
      <c r="B3184" s="7">
        <v>1</v>
      </c>
      <c r="C3184" s="7">
        <v>808</v>
      </c>
      <c r="D3184" s="7">
        <v>5408</v>
      </c>
      <c r="F3184" s="8">
        <v>40451.016875000001</v>
      </c>
      <c r="G3184" s="7">
        <v>0</v>
      </c>
      <c r="H3184" s="7">
        <v>2</v>
      </c>
      <c r="I3184" s="7" t="b">
        <f t="shared" si="147"/>
        <v>0</v>
      </c>
      <c r="J3184" s="7" t="b">
        <f t="shared" si="148"/>
        <v>1</v>
      </c>
      <c r="K3184" s="7">
        <f t="shared" si="149"/>
        <v>0</v>
      </c>
      <c r="L3184" s="7">
        <f>WEEKDAY(Table1[[#This Row],[post_time]])</f>
        <v>5</v>
      </c>
      <c r="M3184" s="7">
        <f>VLOOKUP(Table1[[#This Row],[topic_id]],'All Topics Data'!$A$2:$I$1243,8,FALSE)</f>
        <v>40450.556944444441</v>
      </c>
      <c r="N3184" s="7">
        <f>Table1[[#This Row],[Hui Reply?]]*(Table1[[#This Row],[post_time]]-Table1[[#This Row],[timestamp of previous reply]])</f>
        <v>0</v>
      </c>
      <c r="O3184" s="3">
        <f>O3183+Table1[[#This Row],[Hui Reply?]]</f>
        <v>817</v>
      </c>
      <c r="P3184" s="19">
        <f>INT(Table1[[#This Row],[post_time]])</f>
        <v>40451</v>
      </c>
      <c r="Q3184" s="3">
        <f>IF(Table1[[#This Row],[Hui Reply?]],VLOOKUP(Table1[[#This Row],[topic_id]],'All Topics Data'!$A$2:$E$1243,5,FALSE),0)</f>
        <v>0</v>
      </c>
      <c r="R3184" s="8">
        <f>Table1[[#This Row],[post_time]]+8/24</f>
        <v>40451.350208333337</v>
      </c>
      <c r="S3184" s="3">
        <f>IF(Table1[[#This Row],[post_position]]=1,0,SUMIFS($F$2:F3184,$H$2:H3184,Table1[[#This Row],[post_position]]-1,$C$2:C3184,Table1[[#This Row],[topic_id]]))</f>
        <v>40450.556944444441</v>
      </c>
    </row>
    <row r="3185" spans="1:19" x14ac:dyDescent="0.25">
      <c r="A3185" s="7">
        <v>3227</v>
      </c>
      <c r="B3185" s="7">
        <v>1</v>
      </c>
      <c r="C3185" s="7">
        <v>808</v>
      </c>
      <c r="D3185" s="7">
        <v>1</v>
      </c>
      <c r="F3185" s="8">
        <v>40451.220347222225</v>
      </c>
      <c r="G3185" s="7">
        <v>0</v>
      </c>
      <c r="H3185" s="7">
        <v>3</v>
      </c>
      <c r="I3185" s="7" t="b">
        <f t="shared" si="147"/>
        <v>0</v>
      </c>
      <c r="J3185" s="7" t="b">
        <f t="shared" si="148"/>
        <v>1</v>
      </c>
      <c r="K3185" s="7">
        <f t="shared" si="149"/>
        <v>0</v>
      </c>
      <c r="L3185" s="7">
        <f>WEEKDAY(Table1[[#This Row],[post_time]])</f>
        <v>5</v>
      </c>
      <c r="M3185" s="7">
        <f>VLOOKUP(Table1[[#This Row],[topic_id]],'All Topics Data'!$A$2:$I$1243,8,FALSE)</f>
        <v>40450.556944444441</v>
      </c>
      <c r="N3185" s="7">
        <f>Table1[[#This Row],[Hui Reply?]]*(Table1[[#This Row],[post_time]]-Table1[[#This Row],[timestamp of previous reply]])</f>
        <v>0</v>
      </c>
      <c r="O3185" s="3">
        <f>O3184+Table1[[#This Row],[Hui Reply?]]</f>
        <v>817</v>
      </c>
      <c r="P3185" s="19">
        <f>INT(Table1[[#This Row],[post_time]])</f>
        <v>40451</v>
      </c>
      <c r="Q3185" s="3">
        <f>IF(Table1[[#This Row],[Hui Reply?]],VLOOKUP(Table1[[#This Row],[topic_id]],'All Topics Data'!$A$2:$E$1243,5,FALSE),0)</f>
        <v>0</v>
      </c>
      <c r="R3185" s="8">
        <f>Table1[[#This Row],[post_time]]+8/24</f>
        <v>40451.55368055556</v>
      </c>
      <c r="S3185" s="3">
        <f>IF(Table1[[#This Row],[post_position]]=1,0,SUMIFS($F$2:F3185,$H$2:H3185,Table1[[#This Row],[post_position]]-1,$C$2:C3185,Table1[[#This Row],[topic_id]]))</f>
        <v>40451.016875000001</v>
      </c>
    </row>
    <row r="3186" spans="1:19" x14ac:dyDescent="0.25">
      <c r="A3186" s="7">
        <v>3228</v>
      </c>
      <c r="B3186" s="7">
        <v>3</v>
      </c>
      <c r="C3186" s="7">
        <v>809</v>
      </c>
      <c r="D3186" s="7">
        <v>6539</v>
      </c>
      <c r="E3186" s="2"/>
      <c r="F3186" s="8">
        <v>40451.61546296296</v>
      </c>
      <c r="G3186" s="7">
        <v>0</v>
      </c>
      <c r="H3186" s="7">
        <v>1</v>
      </c>
      <c r="I3186" s="7" t="b">
        <f t="shared" si="147"/>
        <v>0</v>
      </c>
      <c r="J3186" s="7" t="b">
        <f t="shared" si="148"/>
        <v>0</v>
      </c>
      <c r="K3186" s="7">
        <f t="shared" si="149"/>
        <v>0</v>
      </c>
      <c r="L3186" s="7">
        <f>WEEKDAY(Table1[[#This Row],[post_time]])</f>
        <v>5</v>
      </c>
      <c r="M3186" s="7">
        <f>VLOOKUP(Table1[[#This Row],[topic_id]],'All Topics Data'!$A$2:$I$1243,8,FALSE)</f>
        <v>40451.615277777775</v>
      </c>
      <c r="N3186" s="7">
        <f>Table1[[#This Row],[Hui Reply?]]*(Table1[[#This Row],[post_time]]-Table1[[#This Row],[timestamp of previous reply]])</f>
        <v>0</v>
      </c>
      <c r="O3186" s="3">
        <f>O3185+Table1[[#This Row],[Hui Reply?]]</f>
        <v>817</v>
      </c>
      <c r="P3186" s="19">
        <f>INT(Table1[[#This Row],[post_time]])</f>
        <v>40451</v>
      </c>
      <c r="Q3186" s="3">
        <f>IF(Table1[[#This Row],[Hui Reply?]],VLOOKUP(Table1[[#This Row],[topic_id]],'All Topics Data'!$A$2:$E$1243,5,FALSE),0)</f>
        <v>0</v>
      </c>
      <c r="R3186" s="8">
        <f>Table1[[#This Row],[post_time]]+8/24</f>
        <v>40451.948796296296</v>
      </c>
      <c r="S3186" s="3">
        <f>IF(Table1[[#This Row],[post_position]]=1,0,SUMIFS($F$2:F3186,$H$2:H3186,Table1[[#This Row],[post_position]]-1,$C$2:C3186,Table1[[#This Row],[topic_id]]))</f>
        <v>0</v>
      </c>
    </row>
    <row r="3187" spans="1:19" x14ac:dyDescent="0.25">
      <c r="A3187" s="7">
        <v>3229</v>
      </c>
      <c r="B3187" s="7">
        <v>1</v>
      </c>
      <c r="C3187" s="7">
        <v>799</v>
      </c>
      <c r="D3187" s="7">
        <v>6675</v>
      </c>
      <c r="E3187" s="2"/>
      <c r="F3187" s="8">
        <v>40451.904502314814</v>
      </c>
      <c r="G3187" s="7">
        <v>0</v>
      </c>
      <c r="H3187" s="7">
        <v>5</v>
      </c>
      <c r="I3187" s="7" t="b">
        <f t="shared" si="147"/>
        <v>0</v>
      </c>
      <c r="J3187" s="7" t="b">
        <f t="shared" si="148"/>
        <v>1</v>
      </c>
      <c r="K3187" s="7">
        <f t="shared" si="149"/>
        <v>0</v>
      </c>
      <c r="L3187" s="7">
        <f>WEEKDAY(Table1[[#This Row],[post_time]])</f>
        <v>5</v>
      </c>
      <c r="M3187" s="7">
        <f>VLOOKUP(Table1[[#This Row],[topic_id]],'All Topics Data'!$A$2:$I$1243,8,FALSE)</f>
        <v>40445.941666666666</v>
      </c>
      <c r="N3187" s="7">
        <f>Table1[[#This Row],[Hui Reply?]]*(Table1[[#This Row],[post_time]]-Table1[[#This Row],[timestamp of previous reply]])</f>
        <v>0</v>
      </c>
      <c r="O3187" s="3">
        <f>O3186+Table1[[#This Row],[Hui Reply?]]</f>
        <v>817</v>
      </c>
      <c r="P3187" s="19">
        <f>INT(Table1[[#This Row],[post_time]])</f>
        <v>40451</v>
      </c>
      <c r="Q3187" s="3">
        <f>IF(Table1[[#This Row],[Hui Reply?]],VLOOKUP(Table1[[#This Row],[topic_id]],'All Topics Data'!$A$2:$E$1243,5,FALSE),0)</f>
        <v>0</v>
      </c>
      <c r="R3187" s="8">
        <f>Table1[[#This Row],[post_time]]+8/24</f>
        <v>40452.237835648149</v>
      </c>
      <c r="S3187" s="3">
        <f>IF(Table1[[#This Row],[post_position]]=1,0,SUMIFS($F$2:F3187,$H$2:H3187,Table1[[#This Row],[post_position]]-1,$C$2:C3187,Table1[[#This Row],[topic_id]]))</f>
        <v>40449.015706018516</v>
      </c>
    </row>
    <row r="3188" spans="1:19" x14ac:dyDescent="0.25">
      <c r="A3188" s="7">
        <v>3230</v>
      </c>
      <c r="B3188" s="7">
        <v>1</v>
      </c>
      <c r="C3188" s="7">
        <v>799</v>
      </c>
      <c r="D3188" s="7">
        <v>24</v>
      </c>
      <c r="E3188" s="2"/>
      <c r="F3188" s="8">
        <v>40451.971666666665</v>
      </c>
      <c r="G3188" s="7">
        <v>0</v>
      </c>
      <c r="H3188" s="7">
        <v>6</v>
      </c>
      <c r="I3188" s="7" t="b">
        <f t="shared" si="147"/>
        <v>1</v>
      </c>
      <c r="J3188" s="7" t="b">
        <f t="shared" si="148"/>
        <v>1</v>
      </c>
      <c r="K3188" s="7">
        <f t="shared" si="149"/>
        <v>1</v>
      </c>
      <c r="L3188" s="7">
        <f>WEEKDAY(Table1[[#This Row],[post_time]])</f>
        <v>5</v>
      </c>
      <c r="M3188" s="7">
        <f>VLOOKUP(Table1[[#This Row],[topic_id]],'All Topics Data'!$A$2:$I$1243,8,FALSE)</f>
        <v>40445.941666666666</v>
      </c>
      <c r="N3188" s="7">
        <f>Table1[[#This Row],[Hui Reply?]]*(Table1[[#This Row],[post_time]]-Table1[[#This Row],[timestamp of previous reply]])</f>
        <v>6.716435185080627E-2</v>
      </c>
      <c r="O3188" s="3">
        <f>O3187+Table1[[#This Row],[Hui Reply?]]</f>
        <v>818</v>
      </c>
      <c r="P3188" s="19">
        <f>INT(Table1[[#This Row],[post_time]])</f>
        <v>40451</v>
      </c>
      <c r="Q3188" s="3" t="str">
        <f>IF(Table1[[#This Row],[Hui Reply?]],VLOOKUP(Table1[[#This Row],[topic_id]],'All Topics Data'!$A$2:$E$1243,5,FALSE),0)</f>
        <v>louismk</v>
      </c>
      <c r="R3188" s="8">
        <f>Table1[[#This Row],[post_time]]+8/24</f>
        <v>40452.305</v>
      </c>
      <c r="S3188" s="3">
        <f>IF(Table1[[#This Row],[post_position]]=1,0,SUMIFS($F$2:F3188,$H$2:H3188,Table1[[#This Row],[post_position]]-1,$C$2:C3188,Table1[[#This Row],[topic_id]]))</f>
        <v>40451.904502314814</v>
      </c>
    </row>
    <row r="3189" spans="1:19" x14ac:dyDescent="0.25">
      <c r="A3189" s="7">
        <v>3231</v>
      </c>
      <c r="B3189" s="7">
        <v>1</v>
      </c>
      <c r="C3189" s="7">
        <v>810</v>
      </c>
      <c r="D3189" s="7">
        <v>6770</v>
      </c>
      <c r="E3189" s="2"/>
      <c r="F3189" s="8">
        <v>40452.119293981479</v>
      </c>
      <c r="G3189" s="7">
        <v>0</v>
      </c>
      <c r="H3189" s="7">
        <v>1</v>
      </c>
      <c r="I3189" s="7" t="b">
        <f t="shared" si="147"/>
        <v>0</v>
      </c>
      <c r="J3189" s="7" t="b">
        <f t="shared" si="148"/>
        <v>0</v>
      </c>
      <c r="K3189" s="7">
        <f t="shared" si="149"/>
        <v>0</v>
      </c>
      <c r="L3189" s="7">
        <f>WEEKDAY(Table1[[#This Row],[post_time]])</f>
        <v>6</v>
      </c>
      <c r="M3189" s="7">
        <f>VLOOKUP(Table1[[#This Row],[topic_id]],'All Topics Data'!$A$2:$I$1243,8,FALSE)</f>
        <v>40452.118750000001</v>
      </c>
      <c r="N3189" s="7">
        <f>Table1[[#This Row],[Hui Reply?]]*(Table1[[#This Row],[post_time]]-Table1[[#This Row],[timestamp of previous reply]])</f>
        <v>0</v>
      </c>
      <c r="O3189" s="3">
        <f>O3188+Table1[[#This Row],[Hui Reply?]]</f>
        <v>818</v>
      </c>
      <c r="P3189" s="19">
        <f>INT(Table1[[#This Row],[post_time]])</f>
        <v>40452</v>
      </c>
      <c r="Q3189" s="3">
        <f>IF(Table1[[#This Row],[Hui Reply?]],VLOOKUP(Table1[[#This Row],[topic_id]],'All Topics Data'!$A$2:$E$1243,5,FALSE),0)</f>
        <v>0</v>
      </c>
      <c r="R3189" s="8">
        <f>Table1[[#This Row],[post_time]]+8/24</f>
        <v>40452.452627314815</v>
      </c>
      <c r="S3189" s="3">
        <f>IF(Table1[[#This Row],[post_position]]=1,0,SUMIFS($F$2:F3189,$H$2:H3189,Table1[[#This Row],[post_position]]-1,$C$2:C3189,Table1[[#This Row],[topic_id]]))</f>
        <v>0</v>
      </c>
    </row>
    <row r="3190" spans="1:19" x14ac:dyDescent="0.25">
      <c r="A3190" s="7">
        <v>3232</v>
      </c>
      <c r="B3190" s="7">
        <v>1</v>
      </c>
      <c r="C3190" s="7">
        <v>810</v>
      </c>
      <c r="D3190" s="7">
        <v>5408</v>
      </c>
      <c r="F3190" s="8">
        <v>40452.151296296295</v>
      </c>
      <c r="G3190" s="7">
        <v>0</v>
      </c>
      <c r="H3190" s="7">
        <v>2</v>
      </c>
      <c r="I3190" s="7" t="b">
        <f t="shared" si="147"/>
        <v>0</v>
      </c>
      <c r="J3190" s="7" t="b">
        <f t="shared" si="148"/>
        <v>1</v>
      </c>
      <c r="K3190" s="7">
        <f t="shared" si="149"/>
        <v>0</v>
      </c>
      <c r="L3190" s="7">
        <f>WEEKDAY(Table1[[#This Row],[post_time]])</f>
        <v>6</v>
      </c>
      <c r="M3190" s="7">
        <f>VLOOKUP(Table1[[#This Row],[topic_id]],'All Topics Data'!$A$2:$I$1243,8,FALSE)</f>
        <v>40452.118750000001</v>
      </c>
      <c r="N3190" s="7">
        <f>Table1[[#This Row],[Hui Reply?]]*(Table1[[#This Row],[post_time]]-Table1[[#This Row],[timestamp of previous reply]])</f>
        <v>0</v>
      </c>
      <c r="O3190" s="3">
        <f>O3189+Table1[[#This Row],[Hui Reply?]]</f>
        <v>818</v>
      </c>
      <c r="P3190" s="19">
        <f>INT(Table1[[#This Row],[post_time]])</f>
        <v>40452</v>
      </c>
      <c r="Q3190" s="3">
        <f>IF(Table1[[#This Row],[Hui Reply?]],VLOOKUP(Table1[[#This Row],[topic_id]],'All Topics Data'!$A$2:$E$1243,5,FALSE),0)</f>
        <v>0</v>
      </c>
      <c r="R3190" s="8">
        <f>Table1[[#This Row],[post_time]]+8/24</f>
        <v>40452.484629629631</v>
      </c>
      <c r="S3190" s="3">
        <f>IF(Table1[[#This Row],[post_position]]=1,0,SUMIFS($F$2:F3190,$H$2:H3190,Table1[[#This Row],[post_position]]-1,$C$2:C3190,Table1[[#This Row],[topic_id]]))</f>
        <v>40452.119293981479</v>
      </c>
    </row>
    <row r="3191" spans="1:19" x14ac:dyDescent="0.25">
      <c r="A3191" s="7">
        <v>3233</v>
      </c>
      <c r="B3191" s="7">
        <v>1</v>
      </c>
      <c r="C3191" s="7">
        <v>790</v>
      </c>
      <c r="D3191" s="7">
        <v>6745</v>
      </c>
      <c r="F3191" s="8">
        <v>40452.191620370373</v>
      </c>
      <c r="G3191" s="7">
        <v>0</v>
      </c>
      <c r="H3191" s="7">
        <v>5</v>
      </c>
      <c r="I3191" s="7" t="b">
        <f t="shared" si="147"/>
        <v>0</v>
      </c>
      <c r="J3191" s="7" t="b">
        <f t="shared" si="148"/>
        <v>1</v>
      </c>
      <c r="K3191" s="7">
        <f t="shared" si="149"/>
        <v>0</v>
      </c>
      <c r="L3191" s="7">
        <f>WEEKDAY(Table1[[#This Row],[post_time]])</f>
        <v>6</v>
      </c>
      <c r="M3191" s="7">
        <f>VLOOKUP(Table1[[#This Row],[topic_id]],'All Topics Data'!$A$2:$I$1243,8,FALSE)</f>
        <v>40444.176388888889</v>
      </c>
      <c r="N3191" s="7">
        <f>Table1[[#This Row],[Hui Reply?]]*(Table1[[#This Row],[post_time]]-Table1[[#This Row],[timestamp of previous reply]])</f>
        <v>0</v>
      </c>
      <c r="O3191" s="3">
        <f>O3190+Table1[[#This Row],[Hui Reply?]]</f>
        <v>818</v>
      </c>
      <c r="P3191" s="19">
        <f>INT(Table1[[#This Row],[post_time]])</f>
        <v>40452</v>
      </c>
      <c r="Q3191" s="3">
        <f>IF(Table1[[#This Row],[Hui Reply?]],VLOOKUP(Table1[[#This Row],[topic_id]],'All Topics Data'!$A$2:$E$1243,5,FALSE),0)</f>
        <v>0</v>
      </c>
      <c r="R3191" s="8">
        <f>Table1[[#This Row],[post_time]]+8/24</f>
        <v>40452.524953703709</v>
      </c>
      <c r="S3191" s="3">
        <f>IF(Table1[[#This Row],[post_position]]=1,0,SUMIFS($F$2:F3191,$H$2:H3191,Table1[[#This Row],[post_position]]-1,$C$2:C3191,Table1[[#This Row],[topic_id]]))</f>
        <v>40444.361689814818</v>
      </c>
    </row>
    <row r="3192" spans="1:19" x14ac:dyDescent="0.25">
      <c r="A3192" s="7">
        <v>3234</v>
      </c>
      <c r="B3192" s="7">
        <v>1</v>
      </c>
      <c r="C3192" s="7">
        <v>790</v>
      </c>
      <c r="D3192" s="7">
        <v>24</v>
      </c>
      <c r="F3192" s="8">
        <v>40452.198125000003</v>
      </c>
      <c r="G3192" s="7">
        <v>0</v>
      </c>
      <c r="H3192" s="7">
        <v>6</v>
      </c>
      <c r="I3192" s="7" t="b">
        <f t="shared" si="147"/>
        <v>1</v>
      </c>
      <c r="J3192" s="7" t="b">
        <f t="shared" si="148"/>
        <v>1</v>
      </c>
      <c r="K3192" s="7">
        <f t="shared" si="149"/>
        <v>1</v>
      </c>
      <c r="L3192" s="7">
        <f>WEEKDAY(Table1[[#This Row],[post_time]])</f>
        <v>6</v>
      </c>
      <c r="M3192" s="7">
        <f>VLOOKUP(Table1[[#This Row],[topic_id]],'All Topics Data'!$A$2:$I$1243,8,FALSE)</f>
        <v>40444.176388888889</v>
      </c>
      <c r="N3192" s="7">
        <f>Table1[[#This Row],[Hui Reply?]]*(Table1[[#This Row],[post_time]]-Table1[[#This Row],[timestamp of previous reply]])</f>
        <v>6.5046296294895001E-3</v>
      </c>
      <c r="O3192" s="3">
        <f>O3191+Table1[[#This Row],[Hui Reply?]]</f>
        <v>819</v>
      </c>
      <c r="P3192" s="19">
        <f>INT(Table1[[#This Row],[post_time]])</f>
        <v>40452</v>
      </c>
      <c r="Q3192" s="3" t="str">
        <f>IF(Table1[[#This Row],[Hui Reply?]],VLOOKUP(Table1[[#This Row],[topic_id]],'All Topics Data'!$A$2:$E$1243,5,FALSE),0)</f>
        <v>anilyadav</v>
      </c>
      <c r="R3192" s="8">
        <f>Table1[[#This Row],[post_time]]+8/24</f>
        <v>40452.531458333338</v>
      </c>
      <c r="S3192" s="3">
        <f>IF(Table1[[#This Row],[post_position]]=1,0,SUMIFS($F$2:F3192,$H$2:H3192,Table1[[#This Row],[post_position]]-1,$C$2:C3192,Table1[[#This Row],[topic_id]]))</f>
        <v>40452.191620370373</v>
      </c>
    </row>
    <row r="3193" spans="1:19" x14ac:dyDescent="0.25">
      <c r="A3193" s="7">
        <v>3235</v>
      </c>
      <c r="B3193" s="7">
        <v>1</v>
      </c>
      <c r="C3193" s="7">
        <v>811</v>
      </c>
      <c r="D3193" s="7">
        <v>6745</v>
      </c>
      <c r="E3193" s="2"/>
      <c r="F3193" s="8">
        <v>40452.209374999999</v>
      </c>
      <c r="G3193" s="7">
        <v>0</v>
      </c>
      <c r="H3193" s="7">
        <v>1</v>
      </c>
      <c r="I3193" s="7" t="b">
        <f t="shared" si="147"/>
        <v>0</v>
      </c>
      <c r="J3193" s="7" t="b">
        <f t="shared" si="148"/>
        <v>0</v>
      </c>
      <c r="K3193" s="7">
        <f t="shared" si="149"/>
        <v>0</v>
      </c>
      <c r="L3193" s="7">
        <f>WEEKDAY(Table1[[#This Row],[post_time]])</f>
        <v>6</v>
      </c>
      <c r="M3193" s="7">
        <f>VLOOKUP(Table1[[#This Row],[topic_id]],'All Topics Data'!$A$2:$I$1243,8,FALSE)</f>
        <v>40452.209027777775</v>
      </c>
      <c r="N3193" s="7">
        <f>Table1[[#This Row],[Hui Reply?]]*(Table1[[#This Row],[post_time]]-Table1[[#This Row],[timestamp of previous reply]])</f>
        <v>0</v>
      </c>
      <c r="O3193" s="3">
        <f>O3192+Table1[[#This Row],[Hui Reply?]]</f>
        <v>819</v>
      </c>
      <c r="P3193" s="19">
        <f>INT(Table1[[#This Row],[post_time]])</f>
        <v>40452</v>
      </c>
      <c r="Q3193" s="3">
        <f>IF(Table1[[#This Row],[Hui Reply?]],VLOOKUP(Table1[[#This Row],[topic_id]],'All Topics Data'!$A$2:$E$1243,5,FALSE),0)</f>
        <v>0</v>
      </c>
      <c r="R3193" s="8">
        <f>Table1[[#This Row],[post_time]]+8/24</f>
        <v>40452.542708333334</v>
      </c>
      <c r="S3193" s="3">
        <f>IF(Table1[[#This Row],[post_position]]=1,0,SUMIFS($F$2:F3193,$H$2:H3193,Table1[[#This Row],[post_position]]-1,$C$2:C3193,Table1[[#This Row],[topic_id]]))</f>
        <v>0</v>
      </c>
    </row>
    <row r="3194" spans="1:19" x14ac:dyDescent="0.25">
      <c r="A3194" s="7">
        <v>3236</v>
      </c>
      <c r="B3194" s="7">
        <v>1</v>
      </c>
      <c r="C3194" s="7">
        <v>811</v>
      </c>
      <c r="D3194" s="7">
        <v>24</v>
      </c>
      <c r="F3194" s="8">
        <v>40452.309710648151</v>
      </c>
      <c r="G3194" s="7">
        <v>0</v>
      </c>
      <c r="H3194" s="7">
        <v>2</v>
      </c>
      <c r="I3194" s="7" t="b">
        <f t="shared" si="147"/>
        <v>1</v>
      </c>
      <c r="J3194" s="7" t="b">
        <f t="shared" si="148"/>
        <v>1</v>
      </c>
      <c r="K3194" s="7">
        <f t="shared" si="149"/>
        <v>1</v>
      </c>
      <c r="L3194" s="7">
        <f>WEEKDAY(Table1[[#This Row],[post_time]])</f>
        <v>6</v>
      </c>
      <c r="M3194" s="7">
        <f>VLOOKUP(Table1[[#This Row],[topic_id]],'All Topics Data'!$A$2:$I$1243,8,FALSE)</f>
        <v>40452.209027777775</v>
      </c>
      <c r="N3194" s="7">
        <f>Table1[[#This Row],[Hui Reply?]]*(Table1[[#This Row],[post_time]]-Table1[[#This Row],[timestamp of previous reply]])</f>
        <v>0.10033564815239515</v>
      </c>
      <c r="O3194" s="3">
        <f>O3193+Table1[[#This Row],[Hui Reply?]]</f>
        <v>820</v>
      </c>
      <c r="P3194" s="19">
        <f>INT(Table1[[#This Row],[post_time]])</f>
        <v>40452</v>
      </c>
      <c r="Q3194" s="3" t="str">
        <f>IF(Table1[[#This Row],[Hui Reply?]],VLOOKUP(Table1[[#This Row],[topic_id]],'All Topics Data'!$A$2:$E$1243,5,FALSE),0)</f>
        <v>anilyadav</v>
      </c>
      <c r="R3194" s="8">
        <f>Table1[[#This Row],[post_time]]+8/24</f>
        <v>40452.643043981487</v>
      </c>
      <c r="S3194" s="3">
        <f>IF(Table1[[#This Row],[post_position]]=1,0,SUMIFS($F$2:F3194,$H$2:H3194,Table1[[#This Row],[post_position]]-1,$C$2:C3194,Table1[[#This Row],[topic_id]]))</f>
        <v>40452.209374999999</v>
      </c>
    </row>
    <row r="3195" spans="1:19" x14ac:dyDescent="0.25">
      <c r="A3195" s="7">
        <v>3237</v>
      </c>
      <c r="B3195" s="7">
        <v>1</v>
      </c>
      <c r="C3195" s="7">
        <v>810</v>
      </c>
      <c r="D3195" s="7">
        <v>24</v>
      </c>
      <c r="E3195" s="2"/>
      <c r="F3195" s="8">
        <v>40452.323611111111</v>
      </c>
      <c r="G3195" s="7">
        <v>0</v>
      </c>
      <c r="H3195" s="7">
        <v>3</v>
      </c>
      <c r="I3195" s="7" t="b">
        <f t="shared" si="147"/>
        <v>1</v>
      </c>
      <c r="J3195" s="7" t="b">
        <f t="shared" si="148"/>
        <v>1</v>
      </c>
      <c r="K3195" s="7">
        <f t="shared" si="149"/>
        <v>1</v>
      </c>
      <c r="L3195" s="7">
        <f>WEEKDAY(Table1[[#This Row],[post_time]])</f>
        <v>6</v>
      </c>
      <c r="M3195" s="7">
        <f>VLOOKUP(Table1[[#This Row],[topic_id]],'All Topics Data'!$A$2:$I$1243,8,FALSE)</f>
        <v>40452.118750000001</v>
      </c>
      <c r="N3195" s="7">
        <f>Table1[[#This Row],[Hui Reply?]]*(Table1[[#This Row],[post_time]]-Table1[[#This Row],[timestamp of previous reply]])</f>
        <v>0.17231481481576338</v>
      </c>
      <c r="O3195" s="3">
        <f>O3194+Table1[[#This Row],[Hui Reply?]]</f>
        <v>821</v>
      </c>
      <c r="P3195" s="19">
        <f>INT(Table1[[#This Row],[post_time]])</f>
        <v>40452</v>
      </c>
      <c r="Q3195" s="3" t="str">
        <f>IF(Table1[[#This Row],[Hui Reply?]],VLOOKUP(Table1[[#This Row],[topic_id]],'All Topics Data'!$A$2:$E$1243,5,FALSE),0)</f>
        <v>DonS</v>
      </c>
      <c r="R3195" s="8">
        <f>Table1[[#This Row],[post_time]]+8/24</f>
        <v>40452.656944444447</v>
      </c>
      <c r="S3195" s="3">
        <f>IF(Table1[[#This Row],[post_position]]=1,0,SUMIFS($F$2:F3195,$H$2:H3195,Table1[[#This Row],[post_position]]-1,$C$2:C3195,Table1[[#This Row],[topic_id]]))</f>
        <v>40452.151296296295</v>
      </c>
    </row>
    <row r="3196" spans="1:19" x14ac:dyDescent="0.25">
      <c r="A3196" s="7">
        <v>3238</v>
      </c>
      <c r="B3196" s="7">
        <v>1</v>
      </c>
      <c r="C3196" s="7">
        <v>810</v>
      </c>
      <c r="D3196" s="7">
        <v>5408</v>
      </c>
      <c r="F3196" s="8">
        <v>40452.530231481483</v>
      </c>
      <c r="G3196" s="7">
        <v>0</v>
      </c>
      <c r="H3196" s="7">
        <v>4</v>
      </c>
      <c r="I3196" s="7" t="b">
        <f t="shared" si="147"/>
        <v>0</v>
      </c>
      <c r="J3196" s="7" t="b">
        <f t="shared" si="148"/>
        <v>1</v>
      </c>
      <c r="K3196" s="7">
        <f t="shared" si="149"/>
        <v>0</v>
      </c>
      <c r="L3196" s="7">
        <f>WEEKDAY(Table1[[#This Row],[post_time]])</f>
        <v>6</v>
      </c>
      <c r="M3196" s="7">
        <f>VLOOKUP(Table1[[#This Row],[topic_id]],'All Topics Data'!$A$2:$I$1243,8,FALSE)</f>
        <v>40452.118750000001</v>
      </c>
      <c r="N3196" s="7">
        <f>Table1[[#This Row],[Hui Reply?]]*(Table1[[#This Row],[post_time]]-Table1[[#This Row],[timestamp of previous reply]])</f>
        <v>0</v>
      </c>
      <c r="O3196" s="3">
        <f>O3195+Table1[[#This Row],[Hui Reply?]]</f>
        <v>821</v>
      </c>
      <c r="P3196" s="19">
        <f>INT(Table1[[#This Row],[post_time]])</f>
        <v>40452</v>
      </c>
      <c r="Q3196" s="3">
        <f>IF(Table1[[#This Row],[Hui Reply?]],VLOOKUP(Table1[[#This Row],[topic_id]],'All Topics Data'!$A$2:$E$1243,5,FALSE),0)</f>
        <v>0</v>
      </c>
      <c r="R3196" s="8">
        <f>Table1[[#This Row],[post_time]]+8/24</f>
        <v>40452.863564814819</v>
      </c>
      <c r="S3196" s="3">
        <f>IF(Table1[[#This Row],[post_position]]=1,0,SUMIFS($F$2:F3196,$H$2:H3196,Table1[[#This Row],[post_position]]-1,$C$2:C3196,Table1[[#This Row],[topic_id]]))</f>
        <v>40452.323611111111</v>
      </c>
    </row>
    <row r="3197" spans="1:19" x14ac:dyDescent="0.25">
      <c r="A3197" s="7">
        <v>3239</v>
      </c>
      <c r="B3197" s="7">
        <v>1</v>
      </c>
      <c r="C3197" s="7">
        <v>812</v>
      </c>
      <c r="D3197" s="7">
        <v>5408</v>
      </c>
      <c r="E3197" s="2"/>
      <c r="F3197" s="8">
        <v>40452.539976851855</v>
      </c>
      <c r="G3197" s="7">
        <v>0</v>
      </c>
      <c r="H3197" s="7">
        <v>1</v>
      </c>
      <c r="I3197" s="7" t="b">
        <f t="shared" si="147"/>
        <v>0</v>
      </c>
      <c r="J3197" s="7" t="b">
        <f t="shared" si="148"/>
        <v>0</v>
      </c>
      <c r="K3197" s="7">
        <f t="shared" si="149"/>
        <v>0</v>
      </c>
      <c r="L3197" s="7">
        <f>WEEKDAY(Table1[[#This Row],[post_time]])</f>
        <v>6</v>
      </c>
      <c r="M3197" s="7">
        <f>VLOOKUP(Table1[[#This Row],[topic_id]],'All Topics Data'!$A$2:$I$1243,8,FALSE)</f>
        <v>40452.539583333331</v>
      </c>
      <c r="N3197" s="7">
        <f>Table1[[#This Row],[Hui Reply?]]*(Table1[[#This Row],[post_time]]-Table1[[#This Row],[timestamp of previous reply]])</f>
        <v>0</v>
      </c>
      <c r="O3197" s="3">
        <f>O3196+Table1[[#This Row],[Hui Reply?]]</f>
        <v>821</v>
      </c>
      <c r="P3197" s="19">
        <f>INT(Table1[[#This Row],[post_time]])</f>
        <v>40452</v>
      </c>
      <c r="Q3197" s="3">
        <f>IF(Table1[[#This Row],[Hui Reply?]],VLOOKUP(Table1[[#This Row],[topic_id]],'All Topics Data'!$A$2:$E$1243,5,FALSE),0)</f>
        <v>0</v>
      </c>
      <c r="R3197" s="8">
        <f>Table1[[#This Row],[post_time]]+8/24</f>
        <v>40452.87331018519</v>
      </c>
      <c r="S3197" s="3">
        <f>IF(Table1[[#This Row],[post_position]]=1,0,SUMIFS($F$2:F3197,$H$2:H3197,Table1[[#This Row],[post_position]]-1,$C$2:C3197,Table1[[#This Row],[topic_id]]))</f>
        <v>0</v>
      </c>
    </row>
    <row r="3198" spans="1:19" x14ac:dyDescent="0.25">
      <c r="A3198" s="7">
        <v>3240</v>
      </c>
      <c r="B3198" s="7">
        <v>1</v>
      </c>
      <c r="C3198" s="7">
        <v>813</v>
      </c>
      <c r="D3198" s="7">
        <v>6774</v>
      </c>
      <c r="E3198" s="2"/>
      <c r="F3198" s="8">
        <v>40452.695150462961</v>
      </c>
      <c r="G3198" s="7">
        <v>0</v>
      </c>
      <c r="H3198" s="7">
        <v>1</v>
      </c>
      <c r="I3198" s="7" t="b">
        <f t="shared" si="147"/>
        <v>0</v>
      </c>
      <c r="J3198" s="7" t="b">
        <f t="shared" si="148"/>
        <v>0</v>
      </c>
      <c r="K3198" s="7">
        <f t="shared" si="149"/>
        <v>0</v>
      </c>
      <c r="L3198" s="7">
        <f>WEEKDAY(Table1[[#This Row],[post_time]])</f>
        <v>6</v>
      </c>
      <c r="M3198" s="7">
        <f>VLOOKUP(Table1[[#This Row],[topic_id]],'All Topics Data'!$A$2:$I$1243,8,FALSE)</f>
        <v>40452.695138888892</v>
      </c>
      <c r="N3198" s="7">
        <f>Table1[[#This Row],[Hui Reply?]]*(Table1[[#This Row],[post_time]]-Table1[[#This Row],[timestamp of previous reply]])</f>
        <v>0</v>
      </c>
      <c r="O3198" s="3">
        <f>O3197+Table1[[#This Row],[Hui Reply?]]</f>
        <v>821</v>
      </c>
      <c r="P3198" s="19">
        <f>INT(Table1[[#This Row],[post_time]])</f>
        <v>40452</v>
      </c>
      <c r="Q3198" s="3">
        <f>IF(Table1[[#This Row],[Hui Reply?]],VLOOKUP(Table1[[#This Row],[topic_id]],'All Topics Data'!$A$2:$E$1243,5,FALSE),0)</f>
        <v>0</v>
      </c>
      <c r="R3198" s="8">
        <f>Table1[[#This Row],[post_time]]+8/24</f>
        <v>40453.028483796297</v>
      </c>
      <c r="S3198" s="3">
        <f>IF(Table1[[#This Row],[post_position]]=1,0,SUMIFS($F$2:F3198,$H$2:H3198,Table1[[#This Row],[post_position]]-1,$C$2:C3198,Table1[[#This Row],[topic_id]]))</f>
        <v>0</v>
      </c>
    </row>
    <row r="3199" spans="1:19" x14ac:dyDescent="0.25">
      <c r="A3199" s="7">
        <v>3241</v>
      </c>
      <c r="B3199" s="7">
        <v>1</v>
      </c>
      <c r="C3199" s="7">
        <v>813</v>
      </c>
      <c r="D3199" s="7">
        <v>5408</v>
      </c>
      <c r="F3199" s="8">
        <v>40452.735520833332</v>
      </c>
      <c r="G3199" s="7">
        <v>0</v>
      </c>
      <c r="H3199" s="7">
        <v>2</v>
      </c>
      <c r="I3199" s="7" t="b">
        <f t="shared" si="147"/>
        <v>0</v>
      </c>
      <c r="J3199" s="7" t="b">
        <f t="shared" si="148"/>
        <v>1</v>
      </c>
      <c r="K3199" s="7">
        <f t="shared" si="149"/>
        <v>0</v>
      </c>
      <c r="L3199" s="7">
        <f>WEEKDAY(Table1[[#This Row],[post_time]])</f>
        <v>6</v>
      </c>
      <c r="M3199" s="7">
        <f>VLOOKUP(Table1[[#This Row],[topic_id]],'All Topics Data'!$A$2:$I$1243,8,FALSE)</f>
        <v>40452.695138888892</v>
      </c>
      <c r="N3199" s="7">
        <f>Table1[[#This Row],[Hui Reply?]]*(Table1[[#This Row],[post_time]]-Table1[[#This Row],[timestamp of previous reply]])</f>
        <v>0</v>
      </c>
      <c r="O3199" s="3">
        <f>O3198+Table1[[#This Row],[Hui Reply?]]</f>
        <v>821</v>
      </c>
      <c r="P3199" s="19">
        <f>INT(Table1[[#This Row],[post_time]])</f>
        <v>40452</v>
      </c>
      <c r="Q3199" s="3">
        <f>IF(Table1[[#This Row],[Hui Reply?]],VLOOKUP(Table1[[#This Row],[topic_id]],'All Topics Data'!$A$2:$E$1243,5,FALSE),0)</f>
        <v>0</v>
      </c>
      <c r="R3199" s="8">
        <f>Table1[[#This Row],[post_time]]+8/24</f>
        <v>40453.068854166668</v>
      </c>
      <c r="S3199" s="3">
        <f>IF(Table1[[#This Row],[post_position]]=1,0,SUMIFS($F$2:F3199,$H$2:H3199,Table1[[#This Row],[post_position]]-1,$C$2:C3199,Table1[[#This Row],[topic_id]]))</f>
        <v>40452.695150462961</v>
      </c>
    </row>
    <row r="3200" spans="1:19" x14ac:dyDescent="0.25">
      <c r="A3200" s="7">
        <v>3242</v>
      </c>
      <c r="B3200" s="7">
        <v>1</v>
      </c>
      <c r="C3200" s="7">
        <v>814</v>
      </c>
      <c r="D3200" s="7">
        <v>6647</v>
      </c>
      <c r="E3200" s="2"/>
      <c r="F3200" s="8">
        <v>40452.765324074076</v>
      </c>
      <c r="G3200" s="7">
        <v>0</v>
      </c>
      <c r="H3200" s="7">
        <v>1</v>
      </c>
      <c r="I3200" s="7" t="b">
        <f t="shared" si="147"/>
        <v>0</v>
      </c>
      <c r="J3200" s="7" t="b">
        <f t="shared" si="148"/>
        <v>0</v>
      </c>
      <c r="K3200" s="7">
        <f t="shared" si="149"/>
        <v>0</v>
      </c>
      <c r="L3200" s="7">
        <f>WEEKDAY(Table1[[#This Row],[post_time]])</f>
        <v>6</v>
      </c>
      <c r="M3200" s="7">
        <f>VLOOKUP(Table1[[#This Row],[topic_id]],'All Topics Data'!$A$2:$I$1243,8,FALSE)</f>
        <v>40452.765277777777</v>
      </c>
      <c r="N3200" s="7">
        <f>Table1[[#This Row],[Hui Reply?]]*(Table1[[#This Row],[post_time]]-Table1[[#This Row],[timestamp of previous reply]])</f>
        <v>0</v>
      </c>
      <c r="O3200" s="3">
        <f>O3199+Table1[[#This Row],[Hui Reply?]]</f>
        <v>821</v>
      </c>
      <c r="P3200" s="19">
        <f>INT(Table1[[#This Row],[post_time]])</f>
        <v>40452</v>
      </c>
      <c r="Q3200" s="3">
        <f>IF(Table1[[#This Row],[Hui Reply?]],VLOOKUP(Table1[[#This Row],[topic_id]],'All Topics Data'!$A$2:$E$1243,5,FALSE),0)</f>
        <v>0</v>
      </c>
      <c r="R3200" s="8">
        <f>Table1[[#This Row],[post_time]]+8/24</f>
        <v>40453.098657407412</v>
      </c>
      <c r="S3200" s="3">
        <f>IF(Table1[[#This Row],[post_position]]=1,0,SUMIFS($F$2:F3200,$H$2:H3200,Table1[[#This Row],[post_position]]-1,$C$2:C3200,Table1[[#This Row],[topic_id]]))</f>
        <v>0</v>
      </c>
    </row>
    <row r="3201" spans="1:19" x14ac:dyDescent="0.25">
      <c r="A3201" s="7">
        <v>3243</v>
      </c>
      <c r="B3201" s="7">
        <v>1</v>
      </c>
      <c r="C3201" s="7">
        <v>676</v>
      </c>
      <c r="D3201" s="7">
        <v>4068</v>
      </c>
      <c r="E3201" s="2"/>
      <c r="F3201" s="8">
        <v>40452.854386574072</v>
      </c>
      <c r="G3201" s="7">
        <v>0</v>
      </c>
      <c r="H3201" s="7">
        <v>5</v>
      </c>
      <c r="I3201" s="7" t="b">
        <f t="shared" si="147"/>
        <v>0</v>
      </c>
      <c r="J3201" s="7" t="b">
        <f t="shared" si="148"/>
        <v>1</v>
      </c>
      <c r="K3201" s="7">
        <f t="shared" si="149"/>
        <v>0</v>
      </c>
      <c r="L3201" s="7">
        <f>WEEKDAY(Table1[[#This Row],[post_time]])</f>
        <v>6</v>
      </c>
      <c r="M3201" s="7">
        <f>VLOOKUP(Table1[[#This Row],[topic_id]],'All Topics Data'!$A$2:$I$1243,8,FALSE)</f>
        <v>40398.574999999997</v>
      </c>
      <c r="N3201" s="7">
        <f>Table1[[#This Row],[Hui Reply?]]*(Table1[[#This Row],[post_time]]-Table1[[#This Row],[timestamp of previous reply]])</f>
        <v>0</v>
      </c>
      <c r="O3201" s="3">
        <f>O3200+Table1[[#This Row],[Hui Reply?]]</f>
        <v>821</v>
      </c>
      <c r="P3201" s="19">
        <f>INT(Table1[[#This Row],[post_time]])</f>
        <v>40452</v>
      </c>
      <c r="Q3201" s="3">
        <f>IF(Table1[[#This Row],[Hui Reply?]],VLOOKUP(Table1[[#This Row],[topic_id]],'All Topics Data'!$A$2:$E$1243,5,FALSE),0)</f>
        <v>0</v>
      </c>
      <c r="R3201" s="8">
        <f>Table1[[#This Row],[post_time]]+8/24</f>
        <v>40453.187719907408</v>
      </c>
      <c r="S3201" s="3">
        <f>IF(Table1[[#This Row],[post_position]]=1,0,SUMIFS($F$2:F3201,$H$2:H3201,Table1[[#This Row],[post_position]]-1,$C$2:C3201,Table1[[#This Row],[topic_id]]))</f>
        <v>40400.354120370372</v>
      </c>
    </row>
    <row r="3202" spans="1:19" x14ac:dyDescent="0.25">
      <c r="A3202" s="7">
        <v>3244</v>
      </c>
      <c r="B3202" s="7">
        <v>1</v>
      </c>
      <c r="C3202" s="7">
        <v>815</v>
      </c>
      <c r="D3202" s="7">
        <v>6776</v>
      </c>
      <c r="E3202" s="2"/>
      <c r="F3202" s="8">
        <v>40452.861076388886</v>
      </c>
      <c r="G3202" s="7">
        <v>0</v>
      </c>
      <c r="H3202" s="7">
        <v>1</v>
      </c>
      <c r="I3202" s="7" t="b">
        <f t="shared" si="147"/>
        <v>0</v>
      </c>
      <c r="J3202" s="7" t="b">
        <f t="shared" si="148"/>
        <v>0</v>
      </c>
      <c r="K3202" s="7">
        <f t="shared" si="149"/>
        <v>0</v>
      </c>
      <c r="L3202" s="7">
        <f>WEEKDAY(Table1[[#This Row],[post_time]])</f>
        <v>6</v>
      </c>
      <c r="M3202" s="7">
        <f>VLOOKUP(Table1[[#This Row],[topic_id]],'All Topics Data'!$A$2:$I$1243,8,FALSE)</f>
        <v>40452.86041666667</v>
      </c>
      <c r="N3202" s="7">
        <f>Table1[[#This Row],[Hui Reply?]]*(Table1[[#This Row],[post_time]]-Table1[[#This Row],[timestamp of previous reply]])</f>
        <v>0</v>
      </c>
      <c r="O3202" s="3">
        <f>O3201+Table1[[#This Row],[Hui Reply?]]</f>
        <v>821</v>
      </c>
      <c r="P3202" s="19">
        <f>INT(Table1[[#This Row],[post_time]])</f>
        <v>40452</v>
      </c>
      <c r="Q3202" s="3">
        <f>IF(Table1[[#This Row],[Hui Reply?]],VLOOKUP(Table1[[#This Row],[topic_id]],'All Topics Data'!$A$2:$E$1243,5,FALSE),0)</f>
        <v>0</v>
      </c>
      <c r="R3202" s="8">
        <f>Table1[[#This Row],[post_time]]+8/24</f>
        <v>40453.194409722222</v>
      </c>
      <c r="S3202" s="3">
        <f>IF(Table1[[#This Row],[post_position]]=1,0,SUMIFS($F$2:F3202,$H$2:H3202,Table1[[#This Row],[post_position]]-1,$C$2:C3202,Table1[[#This Row],[topic_id]]))</f>
        <v>0</v>
      </c>
    </row>
    <row r="3203" spans="1:19" x14ac:dyDescent="0.25">
      <c r="A3203" s="7">
        <v>3245</v>
      </c>
      <c r="B3203" s="7">
        <v>1</v>
      </c>
      <c r="C3203" s="7">
        <v>816</v>
      </c>
      <c r="D3203" s="7">
        <v>4068</v>
      </c>
      <c r="E3203" s="2"/>
      <c r="F3203" s="8">
        <v>40452.876122685186</v>
      </c>
      <c r="G3203" s="7">
        <v>0</v>
      </c>
      <c r="H3203" s="7">
        <v>1</v>
      </c>
      <c r="I3203" s="7" t="b">
        <f t="shared" ref="I3203:I3266" si="150">(D3203=24)</f>
        <v>0</v>
      </c>
      <c r="J3203" s="7" t="b">
        <f t="shared" ref="J3203:J3266" si="151">H3203&gt;1</f>
        <v>0</v>
      </c>
      <c r="K3203" s="7">
        <f t="shared" ref="K3203:K3266" si="152">I3203*J3203</f>
        <v>0</v>
      </c>
      <c r="L3203" s="7">
        <f>WEEKDAY(Table1[[#This Row],[post_time]])</f>
        <v>6</v>
      </c>
      <c r="M3203" s="7">
        <f>VLOOKUP(Table1[[#This Row],[topic_id]],'All Topics Data'!$A$2:$I$1243,8,FALSE)</f>
        <v>40452.875694444447</v>
      </c>
      <c r="N3203" s="7">
        <f>Table1[[#This Row],[Hui Reply?]]*(Table1[[#This Row],[post_time]]-Table1[[#This Row],[timestamp of previous reply]])</f>
        <v>0</v>
      </c>
      <c r="O3203" s="3">
        <f>O3202+Table1[[#This Row],[Hui Reply?]]</f>
        <v>821</v>
      </c>
      <c r="P3203" s="19">
        <f>INT(Table1[[#This Row],[post_time]])</f>
        <v>40452</v>
      </c>
      <c r="Q3203" s="3">
        <f>IF(Table1[[#This Row],[Hui Reply?]],VLOOKUP(Table1[[#This Row],[topic_id]],'All Topics Data'!$A$2:$E$1243,5,FALSE),0)</f>
        <v>0</v>
      </c>
      <c r="R3203" s="8">
        <f>Table1[[#This Row],[post_time]]+8/24</f>
        <v>40453.209456018521</v>
      </c>
      <c r="S3203" s="3">
        <f>IF(Table1[[#This Row],[post_position]]=1,0,SUMIFS($F$2:F3203,$H$2:H3203,Table1[[#This Row],[post_position]]-1,$C$2:C3203,Table1[[#This Row],[topic_id]]))</f>
        <v>0</v>
      </c>
    </row>
    <row r="3204" spans="1:19" x14ac:dyDescent="0.25">
      <c r="A3204" s="7">
        <v>3246</v>
      </c>
      <c r="B3204" s="7">
        <v>1</v>
      </c>
      <c r="C3204" s="7">
        <v>813</v>
      </c>
      <c r="D3204" s="7">
        <v>6774</v>
      </c>
      <c r="F3204" s="8">
        <v>40452.928726851853</v>
      </c>
      <c r="G3204" s="7">
        <v>0</v>
      </c>
      <c r="H3204" s="7">
        <v>3</v>
      </c>
      <c r="I3204" s="7" t="b">
        <f t="shared" si="150"/>
        <v>0</v>
      </c>
      <c r="J3204" s="7" t="b">
        <f t="shared" si="151"/>
        <v>1</v>
      </c>
      <c r="K3204" s="7">
        <f t="shared" si="152"/>
        <v>0</v>
      </c>
      <c r="L3204" s="7">
        <f>WEEKDAY(Table1[[#This Row],[post_time]])</f>
        <v>6</v>
      </c>
      <c r="M3204" s="7">
        <f>VLOOKUP(Table1[[#This Row],[topic_id]],'All Topics Data'!$A$2:$I$1243,8,FALSE)</f>
        <v>40452.695138888892</v>
      </c>
      <c r="N3204" s="7">
        <f>Table1[[#This Row],[Hui Reply?]]*(Table1[[#This Row],[post_time]]-Table1[[#This Row],[timestamp of previous reply]])</f>
        <v>0</v>
      </c>
      <c r="O3204" s="3">
        <f>O3203+Table1[[#This Row],[Hui Reply?]]</f>
        <v>821</v>
      </c>
      <c r="P3204" s="19">
        <f>INT(Table1[[#This Row],[post_time]])</f>
        <v>40452</v>
      </c>
      <c r="Q3204" s="3">
        <f>IF(Table1[[#This Row],[Hui Reply?]],VLOOKUP(Table1[[#This Row],[topic_id]],'All Topics Data'!$A$2:$E$1243,5,FALSE),0)</f>
        <v>0</v>
      </c>
      <c r="R3204" s="8">
        <f>Table1[[#This Row],[post_time]]+8/24</f>
        <v>40453.262060185189</v>
      </c>
      <c r="S3204" s="3">
        <f>IF(Table1[[#This Row],[post_position]]=1,0,SUMIFS($F$2:F3204,$H$2:H3204,Table1[[#This Row],[post_position]]-1,$C$2:C3204,Table1[[#This Row],[topic_id]]))</f>
        <v>40452.735520833332</v>
      </c>
    </row>
    <row r="3205" spans="1:19" x14ac:dyDescent="0.25">
      <c r="A3205" s="7">
        <v>3247</v>
      </c>
      <c r="B3205" s="7">
        <v>1</v>
      </c>
      <c r="C3205" s="7">
        <v>813</v>
      </c>
      <c r="D3205" s="7">
        <v>4068</v>
      </c>
      <c r="E3205" s="2"/>
      <c r="F3205" s="8">
        <v>40452.97550925926</v>
      </c>
      <c r="G3205" s="7">
        <v>0</v>
      </c>
      <c r="H3205" s="7">
        <v>4</v>
      </c>
      <c r="I3205" s="7" t="b">
        <f t="shared" si="150"/>
        <v>0</v>
      </c>
      <c r="J3205" s="7" t="b">
        <f t="shared" si="151"/>
        <v>1</v>
      </c>
      <c r="K3205" s="7">
        <f t="shared" si="152"/>
        <v>0</v>
      </c>
      <c r="L3205" s="7">
        <f>WEEKDAY(Table1[[#This Row],[post_time]])</f>
        <v>6</v>
      </c>
      <c r="M3205" s="7">
        <f>VLOOKUP(Table1[[#This Row],[topic_id]],'All Topics Data'!$A$2:$I$1243,8,FALSE)</f>
        <v>40452.695138888892</v>
      </c>
      <c r="N3205" s="7">
        <f>Table1[[#This Row],[Hui Reply?]]*(Table1[[#This Row],[post_time]]-Table1[[#This Row],[timestamp of previous reply]])</f>
        <v>0</v>
      </c>
      <c r="O3205" s="3">
        <f>O3204+Table1[[#This Row],[Hui Reply?]]</f>
        <v>821</v>
      </c>
      <c r="P3205" s="19">
        <f>INT(Table1[[#This Row],[post_time]])</f>
        <v>40452</v>
      </c>
      <c r="Q3205" s="3">
        <f>IF(Table1[[#This Row],[Hui Reply?]],VLOOKUP(Table1[[#This Row],[topic_id]],'All Topics Data'!$A$2:$E$1243,5,FALSE),0)</f>
        <v>0</v>
      </c>
      <c r="R3205" s="8">
        <f>Table1[[#This Row],[post_time]]+8/24</f>
        <v>40453.308842592596</v>
      </c>
      <c r="S3205" s="3">
        <f>IF(Table1[[#This Row],[post_position]]=1,0,SUMIFS($F$2:F3205,$H$2:H3205,Table1[[#This Row],[post_position]]-1,$C$2:C3205,Table1[[#This Row],[topic_id]]))</f>
        <v>40452.928726851853</v>
      </c>
    </row>
    <row r="3206" spans="1:19" x14ac:dyDescent="0.25">
      <c r="A3206" s="7">
        <v>3248</v>
      </c>
      <c r="B3206" s="7">
        <v>1</v>
      </c>
      <c r="C3206" s="7">
        <v>813</v>
      </c>
      <c r="D3206" s="7">
        <v>5408</v>
      </c>
      <c r="E3206" s="2"/>
      <c r="F3206" s="8">
        <v>40452.982719907406</v>
      </c>
      <c r="G3206" s="7">
        <v>0</v>
      </c>
      <c r="H3206" s="7">
        <v>5</v>
      </c>
      <c r="I3206" s="7" t="b">
        <f t="shared" si="150"/>
        <v>0</v>
      </c>
      <c r="J3206" s="7" t="b">
        <f t="shared" si="151"/>
        <v>1</v>
      </c>
      <c r="K3206" s="7">
        <f t="shared" si="152"/>
        <v>0</v>
      </c>
      <c r="L3206" s="7">
        <f>WEEKDAY(Table1[[#This Row],[post_time]])</f>
        <v>6</v>
      </c>
      <c r="M3206" s="7">
        <f>VLOOKUP(Table1[[#This Row],[topic_id]],'All Topics Data'!$A$2:$I$1243,8,FALSE)</f>
        <v>40452.695138888892</v>
      </c>
      <c r="N3206" s="7">
        <f>Table1[[#This Row],[Hui Reply?]]*(Table1[[#This Row],[post_time]]-Table1[[#This Row],[timestamp of previous reply]])</f>
        <v>0</v>
      </c>
      <c r="O3206" s="3">
        <f>O3205+Table1[[#This Row],[Hui Reply?]]</f>
        <v>821</v>
      </c>
      <c r="P3206" s="19">
        <f>INT(Table1[[#This Row],[post_time]])</f>
        <v>40452</v>
      </c>
      <c r="Q3206" s="3">
        <f>IF(Table1[[#This Row],[Hui Reply?]],VLOOKUP(Table1[[#This Row],[topic_id]],'All Topics Data'!$A$2:$E$1243,5,FALSE),0)</f>
        <v>0</v>
      </c>
      <c r="R3206" s="8">
        <f>Table1[[#This Row],[post_time]]+8/24</f>
        <v>40453.316053240742</v>
      </c>
      <c r="S3206" s="3">
        <f>IF(Table1[[#This Row],[post_position]]=1,0,SUMIFS($F$2:F3206,$H$2:H3206,Table1[[#This Row],[post_position]]-1,$C$2:C3206,Table1[[#This Row],[topic_id]]))</f>
        <v>40452.97550925926</v>
      </c>
    </row>
    <row r="3207" spans="1:19" x14ac:dyDescent="0.25">
      <c r="A3207" s="7">
        <v>3249</v>
      </c>
      <c r="B3207" s="7">
        <v>1</v>
      </c>
      <c r="C3207" s="7">
        <v>815</v>
      </c>
      <c r="D3207" s="7">
        <v>24</v>
      </c>
      <c r="E3207" s="2"/>
      <c r="F3207" s="8">
        <v>40453.053460648145</v>
      </c>
      <c r="G3207" s="7">
        <v>0</v>
      </c>
      <c r="H3207" s="7">
        <v>2</v>
      </c>
      <c r="I3207" s="7" t="b">
        <f t="shared" si="150"/>
        <v>1</v>
      </c>
      <c r="J3207" s="7" t="b">
        <f t="shared" si="151"/>
        <v>1</v>
      </c>
      <c r="K3207" s="7">
        <f t="shared" si="152"/>
        <v>1</v>
      </c>
      <c r="L3207" s="7">
        <f>WEEKDAY(Table1[[#This Row],[post_time]])</f>
        <v>7</v>
      </c>
      <c r="M3207" s="7">
        <f>VLOOKUP(Table1[[#This Row],[topic_id]],'All Topics Data'!$A$2:$I$1243,8,FALSE)</f>
        <v>40452.86041666667</v>
      </c>
      <c r="N3207" s="7">
        <f>Table1[[#This Row],[Hui Reply?]]*(Table1[[#This Row],[post_time]]-Table1[[#This Row],[timestamp of previous reply]])</f>
        <v>0.19238425925868796</v>
      </c>
      <c r="O3207" s="3">
        <f>O3206+Table1[[#This Row],[Hui Reply?]]</f>
        <v>822</v>
      </c>
      <c r="P3207" s="19">
        <f>INT(Table1[[#This Row],[post_time]])</f>
        <v>40453</v>
      </c>
      <c r="Q3207" s="3" t="str">
        <f>IF(Table1[[#This Row],[Hui Reply?]],VLOOKUP(Table1[[#This Row],[topic_id]],'All Topics Data'!$A$2:$E$1243,5,FALSE),0)</f>
        <v>GeoDG</v>
      </c>
      <c r="R3207" s="8">
        <f>Table1[[#This Row],[post_time]]+8/24</f>
        <v>40453.386793981481</v>
      </c>
      <c r="S3207" s="3">
        <f>IF(Table1[[#This Row],[post_position]]=1,0,SUMIFS($F$2:F3207,$H$2:H3207,Table1[[#This Row],[post_position]]-1,$C$2:C3207,Table1[[#This Row],[topic_id]]))</f>
        <v>40452.861076388886</v>
      </c>
    </row>
    <row r="3208" spans="1:19" x14ac:dyDescent="0.25">
      <c r="A3208" s="7">
        <v>3250</v>
      </c>
      <c r="B3208" s="7">
        <v>1</v>
      </c>
      <c r="C3208" s="7">
        <v>816</v>
      </c>
      <c r="D3208" s="7">
        <v>24</v>
      </c>
      <c r="E3208" s="2"/>
      <c r="F3208" s="8">
        <v>40453.064895833333</v>
      </c>
      <c r="G3208" s="7">
        <v>0</v>
      </c>
      <c r="H3208" s="7">
        <v>2</v>
      </c>
      <c r="I3208" s="7" t="b">
        <f t="shared" si="150"/>
        <v>1</v>
      </c>
      <c r="J3208" s="7" t="b">
        <f t="shared" si="151"/>
        <v>1</v>
      </c>
      <c r="K3208" s="7">
        <f t="shared" si="152"/>
        <v>1</v>
      </c>
      <c r="L3208" s="7">
        <f>WEEKDAY(Table1[[#This Row],[post_time]])</f>
        <v>7</v>
      </c>
      <c r="M3208" s="7">
        <f>VLOOKUP(Table1[[#This Row],[topic_id]],'All Topics Data'!$A$2:$I$1243,8,FALSE)</f>
        <v>40452.875694444447</v>
      </c>
      <c r="N3208" s="7">
        <f>Table1[[#This Row],[Hui Reply?]]*(Table1[[#This Row],[post_time]]-Table1[[#This Row],[timestamp of previous reply]])</f>
        <v>0.1887731481474475</v>
      </c>
      <c r="O3208" s="3">
        <f>O3207+Table1[[#This Row],[Hui Reply?]]</f>
        <v>823</v>
      </c>
      <c r="P3208" s="19">
        <f>INT(Table1[[#This Row],[post_time]])</f>
        <v>40453</v>
      </c>
      <c r="Q3208" s="3" t="str">
        <f>IF(Table1[[#This Row],[Hui Reply?]],VLOOKUP(Table1[[#This Row],[topic_id]],'All Topics Data'!$A$2:$E$1243,5,FALSE),0)</f>
        <v>mr_hiboy</v>
      </c>
      <c r="R3208" s="8">
        <f>Table1[[#This Row],[post_time]]+8/24</f>
        <v>40453.398229166669</v>
      </c>
      <c r="S3208" s="3">
        <f>IF(Table1[[#This Row],[post_position]]=1,0,SUMIFS($F$2:F3208,$H$2:H3208,Table1[[#This Row],[post_position]]-1,$C$2:C3208,Table1[[#This Row],[topic_id]]))</f>
        <v>40452.876122685186</v>
      </c>
    </row>
    <row r="3209" spans="1:19" x14ac:dyDescent="0.25">
      <c r="A3209" s="7">
        <v>3251</v>
      </c>
      <c r="B3209" s="7">
        <v>1</v>
      </c>
      <c r="C3209" s="7">
        <v>817</v>
      </c>
      <c r="D3209" s="7">
        <v>6777</v>
      </c>
      <c r="E3209" s="2"/>
      <c r="F3209" s="8">
        <v>40453.31144675926</v>
      </c>
      <c r="G3209" s="7">
        <v>0</v>
      </c>
      <c r="H3209" s="7">
        <v>1</v>
      </c>
      <c r="I3209" s="7" t="b">
        <f t="shared" si="150"/>
        <v>0</v>
      </c>
      <c r="J3209" s="7" t="b">
        <f t="shared" si="151"/>
        <v>0</v>
      </c>
      <c r="K3209" s="7">
        <f t="shared" si="152"/>
        <v>0</v>
      </c>
      <c r="L3209" s="7">
        <f>WEEKDAY(Table1[[#This Row],[post_time]])</f>
        <v>7</v>
      </c>
      <c r="M3209" s="7">
        <f>VLOOKUP(Table1[[#This Row],[topic_id]],'All Topics Data'!$A$2:$I$1243,8,FALSE)</f>
        <v>40453.311111111114</v>
      </c>
      <c r="N3209" s="7">
        <f>Table1[[#This Row],[Hui Reply?]]*(Table1[[#This Row],[post_time]]-Table1[[#This Row],[timestamp of previous reply]])</f>
        <v>0</v>
      </c>
      <c r="O3209" s="3">
        <f>O3208+Table1[[#This Row],[Hui Reply?]]</f>
        <v>823</v>
      </c>
      <c r="P3209" s="19">
        <f>INT(Table1[[#This Row],[post_time]])</f>
        <v>40453</v>
      </c>
      <c r="Q3209" s="3">
        <f>IF(Table1[[#This Row],[Hui Reply?]],VLOOKUP(Table1[[#This Row],[topic_id]],'All Topics Data'!$A$2:$E$1243,5,FALSE),0)</f>
        <v>0</v>
      </c>
      <c r="R3209" s="8">
        <f>Table1[[#This Row],[post_time]]+8/24</f>
        <v>40453.644780092596</v>
      </c>
      <c r="S3209" s="3">
        <f>IF(Table1[[#This Row],[post_position]]=1,0,SUMIFS($F$2:F3209,$H$2:H3209,Table1[[#This Row],[post_position]]-1,$C$2:C3209,Table1[[#This Row],[topic_id]]))</f>
        <v>0</v>
      </c>
    </row>
    <row r="3210" spans="1:19" x14ac:dyDescent="0.25">
      <c r="A3210" s="7">
        <v>3252</v>
      </c>
      <c r="B3210" s="7">
        <v>1</v>
      </c>
      <c r="C3210" s="7">
        <v>817</v>
      </c>
      <c r="D3210" s="7">
        <v>24</v>
      </c>
      <c r="E3210" s="2"/>
      <c r="F3210" s="8">
        <v>40453.315891203703</v>
      </c>
      <c r="G3210" s="7">
        <v>0</v>
      </c>
      <c r="H3210" s="7">
        <v>2</v>
      </c>
      <c r="I3210" s="7" t="b">
        <f t="shared" si="150"/>
        <v>1</v>
      </c>
      <c r="J3210" s="7" t="b">
        <f t="shared" si="151"/>
        <v>1</v>
      </c>
      <c r="K3210" s="7">
        <f t="shared" si="152"/>
        <v>1</v>
      </c>
      <c r="L3210" s="7">
        <f>WEEKDAY(Table1[[#This Row],[post_time]])</f>
        <v>7</v>
      </c>
      <c r="M3210" s="7">
        <f>VLOOKUP(Table1[[#This Row],[topic_id]],'All Topics Data'!$A$2:$I$1243,8,FALSE)</f>
        <v>40453.311111111114</v>
      </c>
      <c r="N3210" s="7">
        <f>Table1[[#This Row],[Hui Reply?]]*(Table1[[#This Row],[post_time]]-Table1[[#This Row],[timestamp of previous reply]])</f>
        <v>4.4444444429245777E-3</v>
      </c>
      <c r="O3210" s="3">
        <f>O3209+Table1[[#This Row],[Hui Reply?]]</f>
        <v>824</v>
      </c>
      <c r="P3210" s="19">
        <f>INT(Table1[[#This Row],[post_time]])</f>
        <v>40453</v>
      </c>
      <c r="Q3210" s="3" t="str">
        <f>IF(Table1[[#This Row],[Hui Reply?]],VLOOKUP(Table1[[#This Row],[topic_id]],'All Topics Data'!$A$2:$E$1243,5,FALSE),0)</f>
        <v>dilip</v>
      </c>
      <c r="R3210" s="8">
        <f>Table1[[#This Row],[post_time]]+8/24</f>
        <v>40453.649224537039</v>
      </c>
      <c r="S3210" s="3">
        <f>IF(Table1[[#This Row],[post_position]]=1,0,SUMIFS($F$2:F3210,$H$2:H3210,Table1[[#This Row],[post_position]]-1,$C$2:C3210,Table1[[#This Row],[topic_id]]))</f>
        <v>40453.31144675926</v>
      </c>
    </row>
    <row r="3211" spans="1:19" x14ac:dyDescent="0.25">
      <c r="A3211" s="7">
        <v>3253</v>
      </c>
      <c r="B3211" s="7">
        <v>1</v>
      </c>
      <c r="C3211" s="7">
        <v>817</v>
      </c>
      <c r="D3211" s="7">
        <v>5408</v>
      </c>
      <c r="F3211" s="8">
        <v>40453.551724537036</v>
      </c>
      <c r="G3211" s="7">
        <v>0</v>
      </c>
      <c r="H3211" s="7">
        <v>3</v>
      </c>
      <c r="I3211" s="7" t="b">
        <f t="shared" si="150"/>
        <v>0</v>
      </c>
      <c r="J3211" s="7" t="b">
        <f t="shared" si="151"/>
        <v>1</v>
      </c>
      <c r="K3211" s="7">
        <f t="shared" si="152"/>
        <v>0</v>
      </c>
      <c r="L3211" s="7">
        <f>WEEKDAY(Table1[[#This Row],[post_time]])</f>
        <v>7</v>
      </c>
      <c r="M3211" s="7">
        <f>VLOOKUP(Table1[[#This Row],[topic_id]],'All Topics Data'!$A$2:$I$1243,8,FALSE)</f>
        <v>40453.311111111114</v>
      </c>
      <c r="N3211" s="7">
        <f>Table1[[#This Row],[Hui Reply?]]*(Table1[[#This Row],[post_time]]-Table1[[#This Row],[timestamp of previous reply]])</f>
        <v>0</v>
      </c>
      <c r="O3211" s="3">
        <f>O3210+Table1[[#This Row],[Hui Reply?]]</f>
        <v>824</v>
      </c>
      <c r="P3211" s="19">
        <f>INT(Table1[[#This Row],[post_time]])</f>
        <v>40453</v>
      </c>
      <c r="Q3211" s="3">
        <f>IF(Table1[[#This Row],[Hui Reply?]],VLOOKUP(Table1[[#This Row],[topic_id]],'All Topics Data'!$A$2:$E$1243,5,FALSE),0)</f>
        <v>0</v>
      </c>
      <c r="R3211" s="8">
        <f>Table1[[#This Row],[post_time]]+8/24</f>
        <v>40453.885057870371</v>
      </c>
      <c r="S3211" s="3">
        <f>IF(Table1[[#This Row],[post_position]]=1,0,SUMIFS($F$2:F3211,$H$2:H3211,Table1[[#This Row],[post_position]]-1,$C$2:C3211,Table1[[#This Row],[topic_id]]))</f>
        <v>40453.315891203703</v>
      </c>
    </row>
    <row r="3212" spans="1:19" x14ac:dyDescent="0.25">
      <c r="A3212" s="7">
        <v>3254</v>
      </c>
      <c r="B3212" s="7">
        <v>1</v>
      </c>
      <c r="C3212" s="7">
        <v>815</v>
      </c>
      <c r="D3212" s="7">
        <v>6776</v>
      </c>
      <c r="F3212" s="8">
        <v>40453.91028935185</v>
      </c>
      <c r="G3212" s="7">
        <v>0</v>
      </c>
      <c r="H3212" s="7">
        <v>3</v>
      </c>
      <c r="I3212" s="7" t="b">
        <f t="shared" si="150"/>
        <v>0</v>
      </c>
      <c r="J3212" s="7" t="b">
        <f t="shared" si="151"/>
        <v>1</v>
      </c>
      <c r="K3212" s="7">
        <f t="shared" si="152"/>
        <v>0</v>
      </c>
      <c r="L3212" s="7">
        <f>WEEKDAY(Table1[[#This Row],[post_time]])</f>
        <v>7</v>
      </c>
      <c r="M3212" s="7">
        <f>VLOOKUP(Table1[[#This Row],[topic_id]],'All Topics Data'!$A$2:$I$1243,8,FALSE)</f>
        <v>40452.86041666667</v>
      </c>
      <c r="N3212" s="7">
        <f>Table1[[#This Row],[Hui Reply?]]*(Table1[[#This Row],[post_time]]-Table1[[#This Row],[timestamp of previous reply]])</f>
        <v>0</v>
      </c>
      <c r="O3212" s="3">
        <f>O3211+Table1[[#This Row],[Hui Reply?]]</f>
        <v>824</v>
      </c>
      <c r="P3212" s="19">
        <f>INT(Table1[[#This Row],[post_time]])</f>
        <v>40453</v>
      </c>
      <c r="Q3212" s="3">
        <f>IF(Table1[[#This Row],[Hui Reply?]],VLOOKUP(Table1[[#This Row],[topic_id]],'All Topics Data'!$A$2:$E$1243,5,FALSE),0)</f>
        <v>0</v>
      </c>
      <c r="R3212" s="8">
        <f>Table1[[#This Row],[post_time]]+8/24</f>
        <v>40454.243622685186</v>
      </c>
      <c r="S3212" s="3">
        <f>IF(Table1[[#This Row],[post_position]]=1,0,SUMIFS($F$2:F3212,$H$2:H3212,Table1[[#This Row],[post_position]]-1,$C$2:C3212,Table1[[#This Row],[topic_id]]))</f>
        <v>40453.053460648145</v>
      </c>
    </row>
    <row r="3213" spans="1:19" x14ac:dyDescent="0.25">
      <c r="A3213" s="7">
        <v>3255</v>
      </c>
      <c r="B3213" s="7">
        <v>1</v>
      </c>
      <c r="C3213" s="7">
        <v>818</v>
      </c>
      <c r="D3213" s="7">
        <v>6779</v>
      </c>
      <c r="E3213" s="2"/>
      <c r="F3213" s="8">
        <v>40454.269305555557</v>
      </c>
      <c r="G3213" s="7">
        <v>0</v>
      </c>
      <c r="H3213" s="7">
        <v>1</v>
      </c>
      <c r="I3213" s="7" t="b">
        <f t="shared" si="150"/>
        <v>0</v>
      </c>
      <c r="J3213" s="7" t="b">
        <f t="shared" si="151"/>
        <v>0</v>
      </c>
      <c r="K3213" s="7">
        <f t="shared" si="152"/>
        <v>0</v>
      </c>
      <c r="L3213" s="7">
        <f>WEEKDAY(Table1[[#This Row],[post_time]])</f>
        <v>1</v>
      </c>
      <c r="M3213" s="7">
        <f>VLOOKUP(Table1[[#This Row],[topic_id]],'All Topics Data'!$A$2:$I$1243,8,FALSE)</f>
        <v>40454.268750000003</v>
      </c>
      <c r="N3213" s="7">
        <f>Table1[[#This Row],[Hui Reply?]]*(Table1[[#This Row],[post_time]]-Table1[[#This Row],[timestamp of previous reply]])</f>
        <v>0</v>
      </c>
      <c r="O3213" s="3">
        <f>O3212+Table1[[#This Row],[Hui Reply?]]</f>
        <v>824</v>
      </c>
      <c r="P3213" s="19">
        <f>INT(Table1[[#This Row],[post_time]])</f>
        <v>40454</v>
      </c>
      <c r="Q3213" s="3">
        <f>IF(Table1[[#This Row],[Hui Reply?]],VLOOKUP(Table1[[#This Row],[topic_id]],'All Topics Data'!$A$2:$E$1243,5,FALSE),0)</f>
        <v>0</v>
      </c>
      <c r="R3213" s="8">
        <f>Table1[[#This Row],[post_time]]+8/24</f>
        <v>40454.602638888893</v>
      </c>
      <c r="S3213" s="3">
        <f>IF(Table1[[#This Row],[post_position]]=1,0,SUMIFS($F$2:F3213,$H$2:H3213,Table1[[#This Row],[post_position]]-1,$C$2:C3213,Table1[[#This Row],[topic_id]]))</f>
        <v>0</v>
      </c>
    </row>
    <row r="3214" spans="1:19" x14ac:dyDescent="0.25">
      <c r="A3214" s="7">
        <v>3256</v>
      </c>
      <c r="B3214" s="7">
        <v>1</v>
      </c>
      <c r="C3214" s="7">
        <v>818</v>
      </c>
      <c r="D3214" s="7">
        <v>24</v>
      </c>
      <c r="E3214" s="2"/>
      <c r="F3214" s="8">
        <v>40454.388668981483</v>
      </c>
      <c r="G3214" s="7">
        <v>0</v>
      </c>
      <c r="H3214" s="7">
        <v>2</v>
      </c>
      <c r="I3214" s="7" t="b">
        <f t="shared" si="150"/>
        <v>1</v>
      </c>
      <c r="J3214" s="7" t="b">
        <f t="shared" si="151"/>
        <v>1</v>
      </c>
      <c r="K3214" s="7">
        <f t="shared" si="152"/>
        <v>1</v>
      </c>
      <c r="L3214" s="7">
        <f>WEEKDAY(Table1[[#This Row],[post_time]])</f>
        <v>1</v>
      </c>
      <c r="M3214" s="7">
        <f>VLOOKUP(Table1[[#This Row],[topic_id]],'All Topics Data'!$A$2:$I$1243,8,FALSE)</f>
        <v>40454.268750000003</v>
      </c>
      <c r="N3214" s="7">
        <f>Table1[[#This Row],[Hui Reply?]]*(Table1[[#This Row],[post_time]]-Table1[[#This Row],[timestamp of previous reply]])</f>
        <v>0.11936342592525762</v>
      </c>
      <c r="O3214" s="3">
        <f>O3213+Table1[[#This Row],[Hui Reply?]]</f>
        <v>825</v>
      </c>
      <c r="P3214" s="19">
        <f>INT(Table1[[#This Row],[post_time]])</f>
        <v>40454</v>
      </c>
      <c r="Q3214" s="3" t="str">
        <f>IF(Table1[[#This Row],[Hui Reply?]],VLOOKUP(Table1[[#This Row],[topic_id]],'All Topics Data'!$A$2:$E$1243,5,FALSE),0)</f>
        <v>Guity Niamanesh</v>
      </c>
      <c r="R3214" s="8">
        <f>Table1[[#This Row],[post_time]]+8/24</f>
        <v>40454.722002314818</v>
      </c>
      <c r="S3214" s="3">
        <f>IF(Table1[[#This Row],[post_position]]=1,0,SUMIFS($F$2:F3214,$H$2:H3214,Table1[[#This Row],[post_position]]-1,$C$2:C3214,Table1[[#This Row],[topic_id]]))</f>
        <v>40454.269305555557</v>
      </c>
    </row>
    <row r="3215" spans="1:19" x14ac:dyDescent="0.25">
      <c r="A3215" s="7">
        <v>3258</v>
      </c>
      <c r="B3215" s="7">
        <v>1</v>
      </c>
      <c r="C3215" s="7">
        <v>819</v>
      </c>
      <c r="D3215" s="7">
        <v>6781</v>
      </c>
      <c r="E3215" s="2"/>
      <c r="F3215" s="8">
        <v>40454.689247685186</v>
      </c>
      <c r="G3215" s="7">
        <v>0</v>
      </c>
      <c r="H3215" s="7">
        <v>1</v>
      </c>
      <c r="I3215" s="7" t="b">
        <f t="shared" si="150"/>
        <v>0</v>
      </c>
      <c r="J3215" s="7" t="b">
        <f t="shared" si="151"/>
        <v>0</v>
      </c>
      <c r="K3215" s="7">
        <f t="shared" si="152"/>
        <v>0</v>
      </c>
      <c r="L3215" s="7">
        <f>WEEKDAY(Table1[[#This Row],[post_time]])</f>
        <v>1</v>
      </c>
      <c r="M3215" s="7">
        <f>VLOOKUP(Table1[[#This Row],[topic_id]],'All Topics Data'!$A$2:$I$1243,8,FALSE)</f>
        <v>40454.688888888886</v>
      </c>
      <c r="N3215" s="7">
        <f>Table1[[#This Row],[Hui Reply?]]*(Table1[[#This Row],[post_time]]-Table1[[#This Row],[timestamp of previous reply]])</f>
        <v>0</v>
      </c>
      <c r="O3215" s="3">
        <f>O3214+Table1[[#This Row],[Hui Reply?]]</f>
        <v>825</v>
      </c>
      <c r="P3215" s="19">
        <f>INT(Table1[[#This Row],[post_time]])</f>
        <v>40454</v>
      </c>
      <c r="Q3215" s="3">
        <f>IF(Table1[[#This Row],[Hui Reply?]],VLOOKUP(Table1[[#This Row],[topic_id]],'All Topics Data'!$A$2:$E$1243,5,FALSE),0)</f>
        <v>0</v>
      </c>
      <c r="R3215" s="8">
        <f>Table1[[#This Row],[post_time]]+8/24</f>
        <v>40455.022581018522</v>
      </c>
      <c r="S3215" s="3">
        <f>IF(Table1[[#This Row],[post_position]]=1,0,SUMIFS($F$2:F3215,$H$2:H3215,Table1[[#This Row],[post_position]]-1,$C$2:C3215,Table1[[#This Row],[topic_id]]))</f>
        <v>0</v>
      </c>
    </row>
    <row r="3216" spans="1:19" x14ac:dyDescent="0.25">
      <c r="A3216" s="7">
        <v>3259</v>
      </c>
      <c r="B3216" s="7">
        <v>1</v>
      </c>
      <c r="C3216" s="7">
        <v>819</v>
      </c>
      <c r="D3216" s="7">
        <v>6713</v>
      </c>
      <c r="F3216" s="8">
        <v>40454.767592592594</v>
      </c>
      <c r="G3216" s="7">
        <v>0</v>
      </c>
      <c r="H3216" s="7">
        <v>2</v>
      </c>
      <c r="I3216" s="7" t="b">
        <f t="shared" si="150"/>
        <v>0</v>
      </c>
      <c r="J3216" s="7" t="b">
        <f t="shared" si="151"/>
        <v>1</v>
      </c>
      <c r="K3216" s="7">
        <f t="shared" si="152"/>
        <v>0</v>
      </c>
      <c r="L3216" s="7">
        <f>WEEKDAY(Table1[[#This Row],[post_time]])</f>
        <v>1</v>
      </c>
      <c r="M3216" s="7">
        <f>VLOOKUP(Table1[[#This Row],[topic_id]],'All Topics Data'!$A$2:$I$1243,8,FALSE)</f>
        <v>40454.688888888886</v>
      </c>
      <c r="N3216" s="7">
        <f>Table1[[#This Row],[Hui Reply?]]*(Table1[[#This Row],[post_time]]-Table1[[#This Row],[timestamp of previous reply]])</f>
        <v>0</v>
      </c>
      <c r="O3216" s="3">
        <f>O3215+Table1[[#This Row],[Hui Reply?]]</f>
        <v>825</v>
      </c>
      <c r="P3216" s="19">
        <f>INT(Table1[[#This Row],[post_time]])</f>
        <v>40454</v>
      </c>
      <c r="Q3216" s="3">
        <f>IF(Table1[[#This Row],[Hui Reply?]],VLOOKUP(Table1[[#This Row],[topic_id]],'All Topics Data'!$A$2:$E$1243,5,FALSE),0)</f>
        <v>0</v>
      </c>
      <c r="R3216" s="8">
        <f>Table1[[#This Row],[post_time]]+8/24</f>
        <v>40455.10092592593</v>
      </c>
      <c r="S3216" s="3">
        <f>IF(Table1[[#This Row],[post_position]]=1,0,SUMIFS($F$2:F3216,$H$2:H3216,Table1[[#This Row],[post_position]]-1,$C$2:C3216,Table1[[#This Row],[topic_id]]))</f>
        <v>40454.689247685186</v>
      </c>
    </row>
    <row r="3217" spans="1:19" x14ac:dyDescent="0.25">
      <c r="A3217" s="7">
        <v>3260</v>
      </c>
      <c r="B3217" s="7">
        <v>1</v>
      </c>
      <c r="C3217" s="7">
        <v>810</v>
      </c>
      <c r="D3217" s="7">
        <v>6770</v>
      </c>
      <c r="E3217" s="2"/>
      <c r="F3217" s="8">
        <v>40455.131388888891</v>
      </c>
      <c r="G3217" s="7">
        <v>0</v>
      </c>
      <c r="H3217" s="7">
        <v>5</v>
      </c>
      <c r="I3217" s="7" t="b">
        <f t="shared" si="150"/>
        <v>0</v>
      </c>
      <c r="J3217" s="7" t="b">
        <f t="shared" si="151"/>
        <v>1</v>
      </c>
      <c r="K3217" s="7">
        <f t="shared" si="152"/>
        <v>0</v>
      </c>
      <c r="L3217" s="7">
        <f>WEEKDAY(Table1[[#This Row],[post_time]])</f>
        <v>2</v>
      </c>
      <c r="M3217" s="7">
        <f>VLOOKUP(Table1[[#This Row],[topic_id]],'All Topics Data'!$A$2:$I$1243,8,FALSE)</f>
        <v>40452.118750000001</v>
      </c>
      <c r="N3217" s="7">
        <f>Table1[[#This Row],[Hui Reply?]]*(Table1[[#This Row],[post_time]]-Table1[[#This Row],[timestamp of previous reply]])</f>
        <v>0</v>
      </c>
      <c r="O3217" s="3">
        <f>O3216+Table1[[#This Row],[Hui Reply?]]</f>
        <v>825</v>
      </c>
      <c r="P3217" s="19">
        <f>INT(Table1[[#This Row],[post_time]])</f>
        <v>40455</v>
      </c>
      <c r="Q3217" s="3">
        <f>IF(Table1[[#This Row],[Hui Reply?]],VLOOKUP(Table1[[#This Row],[topic_id]],'All Topics Data'!$A$2:$E$1243,5,FALSE),0)</f>
        <v>0</v>
      </c>
      <c r="R3217" s="8">
        <f>Table1[[#This Row],[post_time]]+8/24</f>
        <v>40455.464722222227</v>
      </c>
      <c r="S3217" s="3">
        <f>IF(Table1[[#This Row],[post_position]]=1,0,SUMIFS($F$2:F3217,$H$2:H3217,Table1[[#This Row],[post_position]]-1,$C$2:C3217,Table1[[#This Row],[topic_id]]))</f>
        <v>40452.530231481483</v>
      </c>
    </row>
    <row r="3218" spans="1:19" x14ac:dyDescent="0.25">
      <c r="A3218" s="7">
        <v>3261</v>
      </c>
      <c r="B3218" s="7">
        <v>1</v>
      </c>
      <c r="C3218" s="7">
        <v>810</v>
      </c>
      <c r="D3218" s="7">
        <v>24</v>
      </c>
      <c r="F3218" s="8">
        <v>40455.190671296295</v>
      </c>
      <c r="G3218" s="7">
        <v>0</v>
      </c>
      <c r="H3218" s="7">
        <v>6</v>
      </c>
      <c r="I3218" s="7" t="b">
        <f t="shared" si="150"/>
        <v>1</v>
      </c>
      <c r="J3218" s="7" t="b">
        <f t="shared" si="151"/>
        <v>1</v>
      </c>
      <c r="K3218" s="7">
        <f t="shared" si="152"/>
        <v>1</v>
      </c>
      <c r="L3218" s="7">
        <f>WEEKDAY(Table1[[#This Row],[post_time]])</f>
        <v>2</v>
      </c>
      <c r="M3218" s="7">
        <f>VLOOKUP(Table1[[#This Row],[topic_id]],'All Topics Data'!$A$2:$I$1243,8,FALSE)</f>
        <v>40452.118750000001</v>
      </c>
      <c r="N3218" s="7">
        <f>Table1[[#This Row],[Hui Reply?]]*(Table1[[#This Row],[post_time]]-Table1[[#This Row],[timestamp of previous reply]])</f>
        <v>5.9282407404680271E-2</v>
      </c>
      <c r="O3218" s="3">
        <f>O3217+Table1[[#This Row],[Hui Reply?]]</f>
        <v>826</v>
      </c>
      <c r="P3218" s="19">
        <f>INT(Table1[[#This Row],[post_time]])</f>
        <v>40455</v>
      </c>
      <c r="Q3218" s="3" t="str">
        <f>IF(Table1[[#This Row],[Hui Reply?]],VLOOKUP(Table1[[#This Row],[topic_id]],'All Topics Data'!$A$2:$E$1243,5,FALSE),0)</f>
        <v>DonS</v>
      </c>
      <c r="R3218" s="8">
        <f>Table1[[#This Row],[post_time]]+8/24</f>
        <v>40455.524004629631</v>
      </c>
      <c r="S3218" s="3">
        <f>IF(Table1[[#This Row],[post_position]]=1,0,SUMIFS($F$2:F3218,$H$2:H3218,Table1[[#This Row],[post_position]]-1,$C$2:C3218,Table1[[#This Row],[topic_id]]))</f>
        <v>40455.131388888891</v>
      </c>
    </row>
    <row r="3219" spans="1:19" x14ac:dyDescent="0.25">
      <c r="A3219" s="7">
        <v>3262</v>
      </c>
      <c r="B3219" s="7">
        <v>1</v>
      </c>
      <c r="C3219" s="7">
        <v>819</v>
      </c>
      <c r="D3219" s="7">
        <v>6781</v>
      </c>
      <c r="F3219" s="8">
        <v>40455.205439814818</v>
      </c>
      <c r="G3219" s="7">
        <v>0</v>
      </c>
      <c r="H3219" s="7">
        <v>3</v>
      </c>
      <c r="I3219" s="7" t="b">
        <f t="shared" si="150"/>
        <v>0</v>
      </c>
      <c r="J3219" s="7" t="b">
        <f t="shared" si="151"/>
        <v>1</v>
      </c>
      <c r="K3219" s="7">
        <f t="shared" si="152"/>
        <v>0</v>
      </c>
      <c r="L3219" s="7">
        <f>WEEKDAY(Table1[[#This Row],[post_time]])</f>
        <v>2</v>
      </c>
      <c r="M3219" s="7">
        <f>VLOOKUP(Table1[[#This Row],[topic_id]],'All Topics Data'!$A$2:$I$1243,8,FALSE)</f>
        <v>40454.688888888886</v>
      </c>
      <c r="N3219" s="7">
        <f>Table1[[#This Row],[Hui Reply?]]*(Table1[[#This Row],[post_time]]-Table1[[#This Row],[timestamp of previous reply]])</f>
        <v>0</v>
      </c>
      <c r="O3219" s="3">
        <f>O3218+Table1[[#This Row],[Hui Reply?]]</f>
        <v>826</v>
      </c>
      <c r="P3219" s="19">
        <f>INT(Table1[[#This Row],[post_time]])</f>
        <v>40455</v>
      </c>
      <c r="Q3219" s="3">
        <f>IF(Table1[[#This Row],[Hui Reply?]],VLOOKUP(Table1[[#This Row],[topic_id]],'All Topics Data'!$A$2:$E$1243,5,FALSE),0)</f>
        <v>0</v>
      </c>
      <c r="R3219" s="8">
        <f>Table1[[#This Row],[post_time]]+8/24</f>
        <v>40455.538773148153</v>
      </c>
      <c r="S3219" s="3">
        <f>IF(Table1[[#This Row],[post_position]]=1,0,SUMIFS($F$2:F3219,$H$2:H3219,Table1[[#This Row],[post_position]]-1,$C$2:C3219,Table1[[#This Row],[topic_id]]))</f>
        <v>40454.767592592594</v>
      </c>
    </row>
    <row r="3220" spans="1:19" x14ac:dyDescent="0.25">
      <c r="A3220" s="7">
        <v>3263</v>
      </c>
      <c r="B3220" s="7">
        <v>1</v>
      </c>
      <c r="C3220" s="7">
        <v>810</v>
      </c>
      <c r="D3220" s="7">
        <v>6611</v>
      </c>
      <c r="F3220" s="8">
        <v>40455.235694444447</v>
      </c>
      <c r="G3220" s="7">
        <v>0</v>
      </c>
      <c r="H3220" s="7">
        <v>7</v>
      </c>
      <c r="I3220" s="7" t="b">
        <f t="shared" si="150"/>
        <v>0</v>
      </c>
      <c r="J3220" s="7" t="b">
        <f t="shared" si="151"/>
        <v>1</v>
      </c>
      <c r="K3220" s="7">
        <f t="shared" si="152"/>
        <v>0</v>
      </c>
      <c r="L3220" s="7">
        <f>WEEKDAY(Table1[[#This Row],[post_time]])</f>
        <v>2</v>
      </c>
      <c r="M3220" s="7">
        <f>VLOOKUP(Table1[[#This Row],[topic_id]],'All Topics Data'!$A$2:$I$1243,8,FALSE)</f>
        <v>40452.118750000001</v>
      </c>
      <c r="N3220" s="7">
        <f>Table1[[#This Row],[Hui Reply?]]*(Table1[[#This Row],[post_time]]-Table1[[#This Row],[timestamp of previous reply]])</f>
        <v>0</v>
      </c>
      <c r="O3220" s="3">
        <f>O3219+Table1[[#This Row],[Hui Reply?]]</f>
        <v>826</v>
      </c>
      <c r="P3220" s="19">
        <f>INT(Table1[[#This Row],[post_time]])</f>
        <v>40455</v>
      </c>
      <c r="Q3220" s="3">
        <f>IF(Table1[[#This Row],[Hui Reply?]],VLOOKUP(Table1[[#This Row],[topic_id]],'All Topics Data'!$A$2:$E$1243,5,FALSE),0)</f>
        <v>0</v>
      </c>
      <c r="R3220" s="8">
        <f>Table1[[#This Row],[post_time]]+8/24</f>
        <v>40455.569027777783</v>
      </c>
      <c r="S3220" s="3">
        <f>IF(Table1[[#This Row],[post_position]]=1,0,SUMIFS($F$2:F3220,$H$2:H3220,Table1[[#This Row],[post_position]]-1,$C$2:C3220,Table1[[#This Row],[topic_id]]))</f>
        <v>40455.190671296295</v>
      </c>
    </row>
    <row r="3221" spans="1:19" x14ac:dyDescent="0.25">
      <c r="A3221" s="7">
        <v>3264</v>
      </c>
      <c r="B3221" s="7">
        <v>1</v>
      </c>
      <c r="C3221" s="7">
        <v>818</v>
      </c>
      <c r="D3221" s="7">
        <v>6779</v>
      </c>
      <c r="E3221" s="2"/>
      <c r="F3221" s="8">
        <v>40455.26353009259</v>
      </c>
      <c r="G3221" s="7">
        <v>0</v>
      </c>
      <c r="H3221" s="7">
        <v>3</v>
      </c>
      <c r="I3221" s="7" t="b">
        <f t="shared" si="150"/>
        <v>0</v>
      </c>
      <c r="J3221" s="7" t="b">
        <f t="shared" si="151"/>
        <v>1</v>
      </c>
      <c r="K3221" s="7">
        <f t="shared" si="152"/>
        <v>0</v>
      </c>
      <c r="L3221" s="7">
        <f>WEEKDAY(Table1[[#This Row],[post_time]])</f>
        <v>2</v>
      </c>
      <c r="M3221" s="7">
        <f>VLOOKUP(Table1[[#This Row],[topic_id]],'All Topics Data'!$A$2:$I$1243,8,FALSE)</f>
        <v>40454.268750000003</v>
      </c>
      <c r="N3221" s="7">
        <f>Table1[[#This Row],[Hui Reply?]]*(Table1[[#This Row],[post_time]]-Table1[[#This Row],[timestamp of previous reply]])</f>
        <v>0</v>
      </c>
      <c r="O3221" s="3">
        <f>O3220+Table1[[#This Row],[Hui Reply?]]</f>
        <v>826</v>
      </c>
      <c r="P3221" s="19">
        <f>INT(Table1[[#This Row],[post_time]])</f>
        <v>40455</v>
      </c>
      <c r="Q3221" s="3">
        <f>IF(Table1[[#This Row],[Hui Reply?]],VLOOKUP(Table1[[#This Row],[topic_id]],'All Topics Data'!$A$2:$E$1243,5,FALSE),0)</f>
        <v>0</v>
      </c>
      <c r="R3221" s="8">
        <f>Table1[[#This Row],[post_time]]+8/24</f>
        <v>40455.596863425926</v>
      </c>
      <c r="S3221" s="3">
        <f>IF(Table1[[#This Row],[post_position]]=1,0,SUMIFS($F$2:F3221,$H$2:H3221,Table1[[#This Row],[post_position]]-1,$C$2:C3221,Table1[[#This Row],[topic_id]]))</f>
        <v>40454.388668981483</v>
      </c>
    </row>
    <row r="3222" spans="1:19" x14ac:dyDescent="0.25">
      <c r="A3222" s="7">
        <v>3265</v>
      </c>
      <c r="B3222" s="7">
        <v>1</v>
      </c>
      <c r="C3222" s="7">
        <v>818</v>
      </c>
      <c r="D3222" s="7">
        <v>6779</v>
      </c>
      <c r="E3222" s="2"/>
      <c r="F3222" s="8">
        <v>40455.280590277776</v>
      </c>
      <c r="G3222" s="7">
        <v>0</v>
      </c>
      <c r="H3222" s="7">
        <v>4</v>
      </c>
      <c r="I3222" s="7" t="b">
        <f t="shared" si="150"/>
        <v>0</v>
      </c>
      <c r="J3222" s="7" t="b">
        <f t="shared" si="151"/>
        <v>1</v>
      </c>
      <c r="K3222" s="7">
        <f t="shared" si="152"/>
        <v>0</v>
      </c>
      <c r="L3222" s="7">
        <f>WEEKDAY(Table1[[#This Row],[post_time]])</f>
        <v>2</v>
      </c>
      <c r="M3222" s="7">
        <f>VLOOKUP(Table1[[#This Row],[topic_id]],'All Topics Data'!$A$2:$I$1243,8,FALSE)</f>
        <v>40454.268750000003</v>
      </c>
      <c r="N3222" s="7">
        <f>Table1[[#This Row],[Hui Reply?]]*(Table1[[#This Row],[post_time]]-Table1[[#This Row],[timestamp of previous reply]])</f>
        <v>0</v>
      </c>
      <c r="O3222" s="3">
        <f>O3221+Table1[[#This Row],[Hui Reply?]]</f>
        <v>826</v>
      </c>
      <c r="P3222" s="19">
        <f>INT(Table1[[#This Row],[post_time]])</f>
        <v>40455</v>
      </c>
      <c r="Q3222" s="3">
        <f>IF(Table1[[#This Row],[Hui Reply?]],VLOOKUP(Table1[[#This Row],[topic_id]],'All Topics Data'!$A$2:$E$1243,5,FALSE),0)</f>
        <v>0</v>
      </c>
      <c r="R3222" s="8">
        <f>Table1[[#This Row],[post_time]]+8/24</f>
        <v>40455.613923611112</v>
      </c>
      <c r="S3222" s="3">
        <f>IF(Table1[[#This Row],[post_position]]=1,0,SUMIFS($F$2:F3222,$H$2:H3222,Table1[[#This Row],[post_position]]-1,$C$2:C3222,Table1[[#This Row],[topic_id]]))</f>
        <v>40455.26353009259</v>
      </c>
    </row>
    <row r="3223" spans="1:19" x14ac:dyDescent="0.25">
      <c r="A3223" s="7">
        <v>3266</v>
      </c>
      <c r="B3223" s="7">
        <v>1</v>
      </c>
      <c r="C3223" s="7">
        <v>818</v>
      </c>
      <c r="D3223" s="7">
        <v>24</v>
      </c>
      <c r="E3223" s="2"/>
      <c r="F3223" s="8">
        <v>40455.364317129628</v>
      </c>
      <c r="G3223" s="7">
        <v>0</v>
      </c>
      <c r="H3223" s="7">
        <v>5</v>
      </c>
      <c r="I3223" s="7" t="b">
        <f t="shared" si="150"/>
        <v>1</v>
      </c>
      <c r="J3223" s="7" t="b">
        <f t="shared" si="151"/>
        <v>1</v>
      </c>
      <c r="K3223" s="7">
        <f t="shared" si="152"/>
        <v>1</v>
      </c>
      <c r="L3223" s="7">
        <f>WEEKDAY(Table1[[#This Row],[post_time]])</f>
        <v>2</v>
      </c>
      <c r="M3223" s="7">
        <f>VLOOKUP(Table1[[#This Row],[topic_id]],'All Topics Data'!$A$2:$I$1243,8,FALSE)</f>
        <v>40454.268750000003</v>
      </c>
      <c r="N3223" s="7">
        <f>Table1[[#This Row],[Hui Reply?]]*(Table1[[#This Row],[post_time]]-Table1[[#This Row],[timestamp of previous reply]])</f>
        <v>8.3726851851679385E-2</v>
      </c>
      <c r="O3223" s="3">
        <f>O3222+Table1[[#This Row],[Hui Reply?]]</f>
        <v>827</v>
      </c>
      <c r="P3223" s="19">
        <f>INT(Table1[[#This Row],[post_time]])</f>
        <v>40455</v>
      </c>
      <c r="Q3223" s="3" t="str">
        <f>IF(Table1[[#This Row],[Hui Reply?]],VLOOKUP(Table1[[#This Row],[topic_id]],'All Topics Data'!$A$2:$E$1243,5,FALSE),0)</f>
        <v>Guity Niamanesh</v>
      </c>
      <c r="R3223" s="8">
        <f>Table1[[#This Row],[post_time]]+8/24</f>
        <v>40455.697650462964</v>
      </c>
      <c r="S3223" s="3">
        <f>IF(Table1[[#This Row],[post_position]]=1,0,SUMIFS($F$2:F3223,$H$2:H3223,Table1[[#This Row],[post_position]]-1,$C$2:C3223,Table1[[#This Row],[topic_id]]))</f>
        <v>40455.280590277776</v>
      </c>
    </row>
    <row r="3224" spans="1:19" x14ac:dyDescent="0.25">
      <c r="A3224" s="7">
        <v>3267</v>
      </c>
      <c r="B3224" s="7">
        <v>1</v>
      </c>
      <c r="C3224" s="7">
        <v>814</v>
      </c>
      <c r="D3224" s="7">
        <v>2758</v>
      </c>
      <c r="E3224" s="2"/>
      <c r="F3224" s="8">
        <v>40455.488553240742</v>
      </c>
      <c r="G3224" s="7">
        <v>0</v>
      </c>
      <c r="H3224" s="7">
        <v>2</v>
      </c>
      <c r="I3224" s="7" t="b">
        <f t="shared" si="150"/>
        <v>0</v>
      </c>
      <c r="J3224" s="7" t="b">
        <f t="shared" si="151"/>
        <v>1</v>
      </c>
      <c r="K3224" s="7">
        <f t="shared" si="152"/>
        <v>0</v>
      </c>
      <c r="L3224" s="7">
        <f>WEEKDAY(Table1[[#This Row],[post_time]])</f>
        <v>2</v>
      </c>
      <c r="M3224" s="7">
        <f>VLOOKUP(Table1[[#This Row],[topic_id]],'All Topics Data'!$A$2:$I$1243,8,FALSE)</f>
        <v>40452.765277777777</v>
      </c>
      <c r="N3224" s="7">
        <f>Table1[[#This Row],[Hui Reply?]]*(Table1[[#This Row],[post_time]]-Table1[[#This Row],[timestamp of previous reply]])</f>
        <v>0</v>
      </c>
      <c r="O3224" s="3">
        <f>O3223+Table1[[#This Row],[Hui Reply?]]</f>
        <v>827</v>
      </c>
      <c r="P3224" s="19">
        <f>INT(Table1[[#This Row],[post_time]])</f>
        <v>40455</v>
      </c>
      <c r="Q3224" s="3">
        <f>IF(Table1[[#This Row],[Hui Reply?]],VLOOKUP(Table1[[#This Row],[topic_id]],'All Topics Data'!$A$2:$E$1243,5,FALSE),0)</f>
        <v>0</v>
      </c>
      <c r="R3224" s="8">
        <f>Table1[[#This Row],[post_time]]+8/24</f>
        <v>40455.821886574078</v>
      </c>
      <c r="S3224" s="3">
        <f>IF(Table1[[#This Row],[post_position]]=1,0,SUMIFS($F$2:F3224,$H$2:H3224,Table1[[#This Row],[post_position]]-1,$C$2:C3224,Table1[[#This Row],[topic_id]]))</f>
        <v>40452.765324074076</v>
      </c>
    </row>
    <row r="3225" spans="1:19" x14ac:dyDescent="0.25">
      <c r="A3225" s="7">
        <v>3268</v>
      </c>
      <c r="B3225" s="7">
        <v>1</v>
      </c>
      <c r="C3225" s="7">
        <v>820</v>
      </c>
      <c r="D3225" s="7">
        <v>6783</v>
      </c>
      <c r="E3225" s="2"/>
      <c r="F3225" s="8">
        <v>40455.602106481485</v>
      </c>
      <c r="G3225" s="7">
        <v>0</v>
      </c>
      <c r="H3225" s="7">
        <v>1</v>
      </c>
      <c r="I3225" s="7" t="b">
        <f t="shared" si="150"/>
        <v>0</v>
      </c>
      <c r="J3225" s="7" t="b">
        <f t="shared" si="151"/>
        <v>0</v>
      </c>
      <c r="K3225" s="7">
        <f t="shared" si="152"/>
        <v>0</v>
      </c>
      <c r="L3225" s="7">
        <f>WEEKDAY(Table1[[#This Row],[post_time]])</f>
        <v>2</v>
      </c>
      <c r="M3225" s="7">
        <f>VLOOKUP(Table1[[#This Row],[topic_id]],'All Topics Data'!$A$2:$I$1243,8,FALSE)</f>
        <v>40455.602083333331</v>
      </c>
      <c r="N3225" s="7">
        <f>Table1[[#This Row],[Hui Reply?]]*(Table1[[#This Row],[post_time]]-Table1[[#This Row],[timestamp of previous reply]])</f>
        <v>0</v>
      </c>
      <c r="O3225" s="3">
        <f>O3224+Table1[[#This Row],[Hui Reply?]]</f>
        <v>827</v>
      </c>
      <c r="P3225" s="19">
        <f>INT(Table1[[#This Row],[post_time]])</f>
        <v>40455</v>
      </c>
      <c r="Q3225" s="3">
        <f>IF(Table1[[#This Row],[Hui Reply?]],VLOOKUP(Table1[[#This Row],[topic_id]],'All Topics Data'!$A$2:$E$1243,5,FALSE),0)</f>
        <v>0</v>
      </c>
      <c r="R3225" s="8">
        <f>Table1[[#This Row],[post_time]]+8/24</f>
        <v>40455.935439814821</v>
      </c>
      <c r="S3225" s="3">
        <f>IF(Table1[[#This Row],[post_position]]=1,0,SUMIFS($F$2:F3225,$H$2:H3225,Table1[[#This Row],[post_position]]-1,$C$2:C3225,Table1[[#This Row],[topic_id]]))</f>
        <v>0</v>
      </c>
    </row>
    <row r="3226" spans="1:19" x14ac:dyDescent="0.25">
      <c r="A3226" s="7">
        <v>3269</v>
      </c>
      <c r="B3226" s="7">
        <v>1</v>
      </c>
      <c r="C3226" s="7">
        <v>821</v>
      </c>
      <c r="D3226" s="7">
        <v>6784</v>
      </c>
      <c r="E3226" s="2"/>
      <c r="F3226" s="8">
        <v>40455.847592592596</v>
      </c>
      <c r="G3226" s="7">
        <v>0</v>
      </c>
      <c r="H3226" s="7">
        <v>1</v>
      </c>
      <c r="I3226" s="7" t="b">
        <f t="shared" si="150"/>
        <v>0</v>
      </c>
      <c r="J3226" s="7" t="b">
        <f t="shared" si="151"/>
        <v>0</v>
      </c>
      <c r="K3226" s="7">
        <f t="shared" si="152"/>
        <v>0</v>
      </c>
      <c r="L3226" s="7">
        <f>WEEKDAY(Table1[[#This Row],[post_time]])</f>
        <v>2</v>
      </c>
      <c r="M3226" s="7">
        <f>VLOOKUP(Table1[[#This Row],[topic_id]],'All Topics Data'!$A$2:$I$1243,8,FALSE)</f>
        <v>40455.847222222219</v>
      </c>
      <c r="N3226" s="7">
        <f>Table1[[#This Row],[Hui Reply?]]*(Table1[[#This Row],[post_time]]-Table1[[#This Row],[timestamp of previous reply]])</f>
        <v>0</v>
      </c>
      <c r="O3226" s="3">
        <f>O3225+Table1[[#This Row],[Hui Reply?]]</f>
        <v>827</v>
      </c>
      <c r="P3226" s="19">
        <f>INT(Table1[[#This Row],[post_time]])</f>
        <v>40455</v>
      </c>
      <c r="Q3226" s="3">
        <f>IF(Table1[[#This Row],[Hui Reply?]],VLOOKUP(Table1[[#This Row],[topic_id]],'All Topics Data'!$A$2:$E$1243,5,FALSE),0)</f>
        <v>0</v>
      </c>
      <c r="R3226" s="8">
        <f>Table1[[#This Row],[post_time]]+8/24</f>
        <v>40456.180925925932</v>
      </c>
      <c r="S3226" s="3">
        <f>IF(Table1[[#This Row],[post_position]]=1,0,SUMIFS($F$2:F3226,$H$2:H3226,Table1[[#This Row],[post_position]]-1,$C$2:C3226,Table1[[#This Row],[topic_id]]))</f>
        <v>0</v>
      </c>
    </row>
    <row r="3227" spans="1:19" x14ac:dyDescent="0.25">
      <c r="A3227" s="7">
        <v>3270</v>
      </c>
      <c r="B3227" s="7">
        <v>1</v>
      </c>
      <c r="C3227" s="7">
        <v>816</v>
      </c>
      <c r="D3227" s="7">
        <v>4068</v>
      </c>
      <c r="F3227" s="8">
        <v>40455.879988425928</v>
      </c>
      <c r="G3227" s="7">
        <v>0</v>
      </c>
      <c r="H3227" s="7">
        <v>3</v>
      </c>
      <c r="I3227" s="7" t="b">
        <f t="shared" si="150"/>
        <v>0</v>
      </c>
      <c r="J3227" s="7" t="b">
        <f t="shared" si="151"/>
        <v>1</v>
      </c>
      <c r="K3227" s="7">
        <f t="shared" si="152"/>
        <v>0</v>
      </c>
      <c r="L3227" s="7">
        <f>WEEKDAY(Table1[[#This Row],[post_time]])</f>
        <v>2</v>
      </c>
      <c r="M3227" s="7">
        <f>VLOOKUP(Table1[[#This Row],[topic_id]],'All Topics Data'!$A$2:$I$1243,8,FALSE)</f>
        <v>40452.875694444447</v>
      </c>
      <c r="N3227" s="7">
        <f>Table1[[#This Row],[Hui Reply?]]*(Table1[[#This Row],[post_time]]-Table1[[#This Row],[timestamp of previous reply]])</f>
        <v>0</v>
      </c>
      <c r="O3227" s="3">
        <f>O3226+Table1[[#This Row],[Hui Reply?]]</f>
        <v>827</v>
      </c>
      <c r="P3227" s="19">
        <f>INT(Table1[[#This Row],[post_time]])</f>
        <v>40455</v>
      </c>
      <c r="Q3227" s="3">
        <f>IF(Table1[[#This Row],[Hui Reply?]],VLOOKUP(Table1[[#This Row],[topic_id]],'All Topics Data'!$A$2:$E$1243,5,FALSE),0)</f>
        <v>0</v>
      </c>
      <c r="R3227" s="8">
        <f>Table1[[#This Row],[post_time]]+8/24</f>
        <v>40456.213321759264</v>
      </c>
      <c r="S3227" s="3">
        <f>IF(Table1[[#This Row],[post_position]]=1,0,SUMIFS($F$2:F3227,$H$2:H3227,Table1[[#This Row],[post_position]]-1,$C$2:C3227,Table1[[#This Row],[topic_id]]))</f>
        <v>40453.064895833333</v>
      </c>
    </row>
    <row r="3228" spans="1:19" x14ac:dyDescent="0.25">
      <c r="A3228" s="7">
        <v>3271</v>
      </c>
      <c r="B3228" s="7">
        <v>1</v>
      </c>
      <c r="C3228" s="7">
        <v>818</v>
      </c>
      <c r="D3228" s="7">
        <v>6779</v>
      </c>
      <c r="F3228" s="8">
        <v>40455.882384259261</v>
      </c>
      <c r="G3228" s="7">
        <v>0</v>
      </c>
      <c r="H3228" s="7">
        <v>6</v>
      </c>
      <c r="I3228" s="7" t="b">
        <f t="shared" si="150"/>
        <v>0</v>
      </c>
      <c r="J3228" s="7" t="b">
        <f t="shared" si="151"/>
        <v>1</v>
      </c>
      <c r="K3228" s="7">
        <f t="shared" si="152"/>
        <v>0</v>
      </c>
      <c r="L3228" s="7">
        <f>WEEKDAY(Table1[[#This Row],[post_time]])</f>
        <v>2</v>
      </c>
      <c r="M3228" s="7">
        <f>VLOOKUP(Table1[[#This Row],[topic_id]],'All Topics Data'!$A$2:$I$1243,8,FALSE)</f>
        <v>40454.268750000003</v>
      </c>
      <c r="N3228" s="7">
        <f>Table1[[#This Row],[Hui Reply?]]*(Table1[[#This Row],[post_time]]-Table1[[#This Row],[timestamp of previous reply]])</f>
        <v>0</v>
      </c>
      <c r="O3228" s="3">
        <f>O3227+Table1[[#This Row],[Hui Reply?]]</f>
        <v>827</v>
      </c>
      <c r="P3228" s="19">
        <f>INT(Table1[[#This Row],[post_time]])</f>
        <v>40455</v>
      </c>
      <c r="Q3228" s="3">
        <f>IF(Table1[[#This Row],[Hui Reply?]],VLOOKUP(Table1[[#This Row],[topic_id]],'All Topics Data'!$A$2:$E$1243,5,FALSE),0)</f>
        <v>0</v>
      </c>
      <c r="R3228" s="8">
        <f>Table1[[#This Row],[post_time]]+8/24</f>
        <v>40456.215717592597</v>
      </c>
      <c r="S3228" s="3">
        <f>IF(Table1[[#This Row],[post_position]]=1,0,SUMIFS($F$2:F3228,$H$2:H3228,Table1[[#This Row],[post_position]]-1,$C$2:C3228,Table1[[#This Row],[topic_id]]))</f>
        <v>40455.364317129628</v>
      </c>
    </row>
    <row r="3229" spans="1:19" x14ac:dyDescent="0.25">
      <c r="A3229" s="7">
        <v>3272</v>
      </c>
      <c r="B3229" s="7">
        <v>1</v>
      </c>
      <c r="C3229" s="7">
        <v>821</v>
      </c>
      <c r="D3229" s="7">
        <v>24</v>
      </c>
      <c r="E3229" s="2"/>
      <c r="F3229" s="8">
        <v>40455.983703703707</v>
      </c>
      <c r="G3229" s="7">
        <v>0</v>
      </c>
      <c r="H3229" s="7">
        <v>2</v>
      </c>
      <c r="I3229" s="7" t="b">
        <f t="shared" si="150"/>
        <v>1</v>
      </c>
      <c r="J3229" s="7" t="b">
        <f t="shared" si="151"/>
        <v>1</v>
      </c>
      <c r="K3229" s="7">
        <f t="shared" si="152"/>
        <v>1</v>
      </c>
      <c r="L3229" s="7">
        <f>WEEKDAY(Table1[[#This Row],[post_time]])</f>
        <v>2</v>
      </c>
      <c r="M3229" s="7">
        <f>VLOOKUP(Table1[[#This Row],[topic_id]],'All Topics Data'!$A$2:$I$1243,8,FALSE)</f>
        <v>40455.847222222219</v>
      </c>
      <c r="N3229" s="7">
        <f>Table1[[#This Row],[Hui Reply?]]*(Table1[[#This Row],[post_time]]-Table1[[#This Row],[timestamp of previous reply]])</f>
        <v>0.13611111111094942</v>
      </c>
      <c r="O3229" s="3">
        <f>O3228+Table1[[#This Row],[Hui Reply?]]</f>
        <v>828</v>
      </c>
      <c r="P3229" s="19">
        <f>INT(Table1[[#This Row],[post_time]])</f>
        <v>40455</v>
      </c>
      <c r="Q3229" s="3" t="str">
        <f>IF(Table1[[#This Row],[Hui Reply?]],VLOOKUP(Table1[[#This Row],[topic_id]],'All Topics Data'!$A$2:$E$1243,5,FALSE),0)</f>
        <v>rkr80</v>
      </c>
      <c r="R3229" s="8">
        <f>Table1[[#This Row],[post_time]]+8/24</f>
        <v>40456.317037037043</v>
      </c>
      <c r="S3229" s="3">
        <f>IF(Table1[[#This Row],[post_position]]=1,0,SUMIFS($F$2:F3229,$H$2:H3229,Table1[[#This Row],[post_position]]-1,$C$2:C3229,Table1[[#This Row],[topic_id]]))</f>
        <v>40455.847592592596</v>
      </c>
    </row>
    <row r="3230" spans="1:19" x14ac:dyDescent="0.25">
      <c r="A3230" s="7">
        <v>3273</v>
      </c>
      <c r="B3230" s="7">
        <v>1</v>
      </c>
      <c r="C3230" s="7">
        <v>820</v>
      </c>
      <c r="D3230" s="7">
        <v>24</v>
      </c>
      <c r="E3230" s="2"/>
      <c r="F3230" s="8">
        <v>40456.003530092596</v>
      </c>
      <c r="G3230" s="7">
        <v>0</v>
      </c>
      <c r="H3230" s="7">
        <v>2</v>
      </c>
      <c r="I3230" s="7" t="b">
        <f t="shared" si="150"/>
        <v>1</v>
      </c>
      <c r="J3230" s="7" t="b">
        <f t="shared" si="151"/>
        <v>1</v>
      </c>
      <c r="K3230" s="7">
        <f t="shared" si="152"/>
        <v>1</v>
      </c>
      <c r="L3230" s="7">
        <f>WEEKDAY(Table1[[#This Row],[post_time]])</f>
        <v>3</v>
      </c>
      <c r="M3230" s="7">
        <f>VLOOKUP(Table1[[#This Row],[topic_id]],'All Topics Data'!$A$2:$I$1243,8,FALSE)</f>
        <v>40455.602083333331</v>
      </c>
      <c r="N3230" s="7">
        <f>Table1[[#This Row],[Hui Reply?]]*(Table1[[#This Row],[post_time]]-Table1[[#This Row],[timestamp of previous reply]])</f>
        <v>0.40142361111065838</v>
      </c>
      <c r="O3230" s="3">
        <f>O3229+Table1[[#This Row],[Hui Reply?]]</f>
        <v>829</v>
      </c>
      <c r="P3230" s="19">
        <f>INT(Table1[[#This Row],[post_time]])</f>
        <v>40456</v>
      </c>
      <c r="Q3230" s="3" t="str">
        <f>IF(Table1[[#This Row],[Hui Reply?]],VLOOKUP(Table1[[#This Row],[topic_id]],'All Topics Data'!$A$2:$E$1243,5,FALSE),0)</f>
        <v>DaveCon</v>
      </c>
      <c r="R3230" s="8">
        <f>Table1[[#This Row],[post_time]]+8/24</f>
        <v>40456.336863425931</v>
      </c>
      <c r="S3230" s="3">
        <f>IF(Table1[[#This Row],[post_position]]=1,0,SUMIFS($F$2:F3230,$H$2:H3230,Table1[[#This Row],[post_position]]-1,$C$2:C3230,Table1[[#This Row],[topic_id]]))</f>
        <v>40455.602106481485</v>
      </c>
    </row>
    <row r="3231" spans="1:19" x14ac:dyDescent="0.25">
      <c r="A3231" s="7">
        <v>3274</v>
      </c>
      <c r="B3231" s="7">
        <v>1</v>
      </c>
      <c r="C3231" s="7">
        <v>810</v>
      </c>
      <c r="D3231" s="7">
        <v>6770</v>
      </c>
      <c r="F3231" s="8">
        <v>40456.043599537035</v>
      </c>
      <c r="G3231" s="7">
        <v>0</v>
      </c>
      <c r="H3231" s="7">
        <v>8</v>
      </c>
      <c r="I3231" s="7" t="b">
        <f t="shared" si="150"/>
        <v>0</v>
      </c>
      <c r="J3231" s="7" t="b">
        <f t="shared" si="151"/>
        <v>1</v>
      </c>
      <c r="K3231" s="7">
        <f t="shared" si="152"/>
        <v>0</v>
      </c>
      <c r="L3231" s="7">
        <f>WEEKDAY(Table1[[#This Row],[post_time]])</f>
        <v>3</v>
      </c>
      <c r="M3231" s="7">
        <f>VLOOKUP(Table1[[#This Row],[topic_id]],'All Topics Data'!$A$2:$I$1243,8,FALSE)</f>
        <v>40452.118750000001</v>
      </c>
      <c r="N3231" s="7">
        <f>Table1[[#This Row],[Hui Reply?]]*(Table1[[#This Row],[post_time]]-Table1[[#This Row],[timestamp of previous reply]])</f>
        <v>0</v>
      </c>
      <c r="O3231" s="3">
        <f>O3230+Table1[[#This Row],[Hui Reply?]]</f>
        <v>829</v>
      </c>
      <c r="P3231" s="19">
        <f>INT(Table1[[#This Row],[post_time]])</f>
        <v>40456</v>
      </c>
      <c r="Q3231" s="3">
        <f>IF(Table1[[#This Row],[Hui Reply?]],VLOOKUP(Table1[[#This Row],[topic_id]],'All Topics Data'!$A$2:$E$1243,5,FALSE),0)</f>
        <v>0</v>
      </c>
      <c r="R3231" s="8">
        <f>Table1[[#This Row],[post_time]]+8/24</f>
        <v>40456.376932870371</v>
      </c>
      <c r="S3231" s="3">
        <f>IF(Table1[[#This Row],[post_position]]=1,0,SUMIFS($F$2:F3231,$H$2:H3231,Table1[[#This Row],[post_position]]-1,$C$2:C3231,Table1[[#This Row],[topic_id]]))</f>
        <v>40455.235694444447</v>
      </c>
    </row>
    <row r="3232" spans="1:19" x14ac:dyDescent="0.25">
      <c r="A3232" s="7">
        <v>3275</v>
      </c>
      <c r="B3232" s="7">
        <v>1</v>
      </c>
      <c r="C3232" s="7">
        <v>822</v>
      </c>
      <c r="D3232" s="7">
        <v>1886</v>
      </c>
      <c r="E3232" s="2"/>
      <c r="F3232" s="8">
        <v>40456.336412037039</v>
      </c>
      <c r="G3232" s="7">
        <v>0</v>
      </c>
      <c r="H3232" s="7">
        <v>1</v>
      </c>
      <c r="I3232" s="7" t="b">
        <f t="shared" si="150"/>
        <v>0</v>
      </c>
      <c r="J3232" s="7" t="b">
        <f t="shared" si="151"/>
        <v>0</v>
      </c>
      <c r="K3232" s="7">
        <f t="shared" si="152"/>
        <v>0</v>
      </c>
      <c r="L3232" s="7">
        <f>WEEKDAY(Table1[[#This Row],[post_time]])</f>
        <v>3</v>
      </c>
      <c r="M3232" s="7">
        <f>VLOOKUP(Table1[[#This Row],[topic_id]],'All Topics Data'!$A$2:$I$1243,8,FALSE)</f>
        <v>40456.336111111108</v>
      </c>
      <c r="N3232" s="7">
        <f>Table1[[#This Row],[Hui Reply?]]*(Table1[[#This Row],[post_time]]-Table1[[#This Row],[timestamp of previous reply]])</f>
        <v>0</v>
      </c>
      <c r="O3232" s="3">
        <f>O3231+Table1[[#This Row],[Hui Reply?]]</f>
        <v>829</v>
      </c>
      <c r="P3232" s="19">
        <f>INT(Table1[[#This Row],[post_time]])</f>
        <v>40456</v>
      </c>
      <c r="Q3232" s="3">
        <f>IF(Table1[[#This Row],[Hui Reply?]],VLOOKUP(Table1[[#This Row],[topic_id]],'All Topics Data'!$A$2:$E$1243,5,FALSE),0)</f>
        <v>0</v>
      </c>
      <c r="R3232" s="8">
        <f>Table1[[#This Row],[post_time]]+8/24</f>
        <v>40456.669745370375</v>
      </c>
      <c r="S3232" s="3">
        <f>IF(Table1[[#This Row],[post_position]]=1,0,SUMIFS($F$2:F3232,$H$2:H3232,Table1[[#This Row],[post_position]]-1,$C$2:C3232,Table1[[#This Row],[topic_id]]))</f>
        <v>0</v>
      </c>
    </row>
    <row r="3233" spans="1:19" x14ac:dyDescent="0.25">
      <c r="A3233" s="7">
        <v>3276</v>
      </c>
      <c r="B3233" s="7">
        <v>1</v>
      </c>
      <c r="C3233" s="7">
        <v>822</v>
      </c>
      <c r="D3233" s="7">
        <v>6713</v>
      </c>
      <c r="F3233" s="8">
        <v>40456.350937499999</v>
      </c>
      <c r="G3233" s="7">
        <v>0</v>
      </c>
      <c r="H3233" s="7">
        <v>2</v>
      </c>
      <c r="I3233" s="7" t="b">
        <f t="shared" si="150"/>
        <v>0</v>
      </c>
      <c r="J3233" s="7" t="b">
        <f t="shared" si="151"/>
        <v>1</v>
      </c>
      <c r="K3233" s="7">
        <f t="shared" si="152"/>
        <v>0</v>
      </c>
      <c r="L3233" s="7">
        <f>WEEKDAY(Table1[[#This Row],[post_time]])</f>
        <v>3</v>
      </c>
      <c r="M3233" s="7">
        <f>VLOOKUP(Table1[[#This Row],[topic_id]],'All Topics Data'!$A$2:$I$1243,8,FALSE)</f>
        <v>40456.336111111108</v>
      </c>
      <c r="N3233" s="7">
        <f>Table1[[#This Row],[Hui Reply?]]*(Table1[[#This Row],[post_time]]-Table1[[#This Row],[timestamp of previous reply]])</f>
        <v>0</v>
      </c>
      <c r="O3233" s="3">
        <f>O3232+Table1[[#This Row],[Hui Reply?]]</f>
        <v>829</v>
      </c>
      <c r="P3233" s="19">
        <f>INT(Table1[[#This Row],[post_time]])</f>
        <v>40456</v>
      </c>
      <c r="Q3233" s="3">
        <f>IF(Table1[[#This Row],[Hui Reply?]],VLOOKUP(Table1[[#This Row],[topic_id]],'All Topics Data'!$A$2:$E$1243,5,FALSE),0)</f>
        <v>0</v>
      </c>
      <c r="R3233" s="8">
        <f>Table1[[#This Row],[post_time]]+8/24</f>
        <v>40456.684270833335</v>
      </c>
      <c r="S3233" s="3">
        <f>IF(Table1[[#This Row],[post_position]]=1,0,SUMIFS($F$2:F3233,$H$2:H3233,Table1[[#This Row],[post_position]]-1,$C$2:C3233,Table1[[#This Row],[topic_id]]))</f>
        <v>40456.336412037039</v>
      </c>
    </row>
    <row r="3234" spans="1:19" x14ac:dyDescent="0.25">
      <c r="A3234" s="7">
        <v>3277</v>
      </c>
      <c r="B3234" s="7">
        <v>1</v>
      </c>
      <c r="C3234" s="7">
        <v>822</v>
      </c>
      <c r="D3234" s="7">
        <v>1886</v>
      </c>
      <c r="F3234" s="8">
        <v>40456.510150462964</v>
      </c>
      <c r="G3234" s="7">
        <v>0</v>
      </c>
      <c r="H3234" s="7">
        <v>3</v>
      </c>
      <c r="I3234" s="7" t="b">
        <f t="shared" si="150"/>
        <v>0</v>
      </c>
      <c r="J3234" s="7" t="b">
        <f t="shared" si="151"/>
        <v>1</v>
      </c>
      <c r="K3234" s="7">
        <f t="shared" si="152"/>
        <v>0</v>
      </c>
      <c r="L3234" s="7">
        <f>WEEKDAY(Table1[[#This Row],[post_time]])</f>
        <v>3</v>
      </c>
      <c r="M3234" s="7">
        <f>VLOOKUP(Table1[[#This Row],[topic_id]],'All Topics Data'!$A$2:$I$1243,8,FALSE)</f>
        <v>40456.336111111108</v>
      </c>
      <c r="N3234" s="7">
        <f>Table1[[#This Row],[Hui Reply?]]*(Table1[[#This Row],[post_time]]-Table1[[#This Row],[timestamp of previous reply]])</f>
        <v>0</v>
      </c>
      <c r="O3234" s="3">
        <f>O3233+Table1[[#This Row],[Hui Reply?]]</f>
        <v>829</v>
      </c>
      <c r="P3234" s="19">
        <f>INT(Table1[[#This Row],[post_time]])</f>
        <v>40456</v>
      </c>
      <c r="Q3234" s="3">
        <f>IF(Table1[[#This Row],[Hui Reply?]],VLOOKUP(Table1[[#This Row],[topic_id]],'All Topics Data'!$A$2:$E$1243,5,FALSE),0)</f>
        <v>0</v>
      </c>
      <c r="R3234" s="8">
        <f>Table1[[#This Row],[post_time]]+8/24</f>
        <v>40456.8434837963</v>
      </c>
      <c r="S3234" s="3">
        <f>IF(Table1[[#This Row],[post_position]]=1,0,SUMIFS($F$2:F3234,$H$2:H3234,Table1[[#This Row],[post_position]]-1,$C$2:C3234,Table1[[#This Row],[topic_id]]))</f>
        <v>40456.350937499999</v>
      </c>
    </row>
    <row r="3235" spans="1:19" x14ac:dyDescent="0.25">
      <c r="A3235" s="7">
        <v>3278</v>
      </c>
      <c r="B3235" s="7">
        <v>1</v>
      </c>
      <c r="C3235" s="7">
        <v>822</v>
      </c>
      <c r="D3235" s="7">
        <v>24</v>
      </c>
      <c r="F3235" s="8">
        <v>40456.516041666669</v>
      </c>
      <c r="G3235" s="7">
        <v>0</v>
      </c>
      <c r="H3235" s="7">
        <v>4</v>
      </c>
      <c r="I3235" s="7" t="b">
        <f t="shared" si="150"/>
        <v>1</v>
      </c>
      <c r="J3235" s="7" t="b">
        <f t="shared" si="151"/>
        <v>1</v>
      </c>
      <c r="K3235" s="7">
        <f t="shared" si="152"/>
        <v>1</v>
      </c>
      <c r="L3235" s="7">
        <f>WEEKDAY(Table1[[#This Row],[post_time]])</f>
        <v>3</v>
      </c>
      <c r="M3235" s="7">
        <f>VLOOKUP(Table1[[#This Row],[topic_id]],'All Topics Data'!$A$2:$I$1243,8,FALSE)</f>
        <v>40456.336111111108</v>
      </c>
      <c r="N3235" s="7">
        <f>Table1[[#This Row],[Hui Reply?]]*(Table1[[#This Row],[post_time]]-Table1[[#This Row],[timestamp of previous reply]])</f>
        <v>5.8912037056870759E-3</v>
      </c>
      <c r="O3235" s="3">
        <f>O3234+Table1[[#This Row],[Hui Reply?]]</f>
        <v>830</v>
      </c>
      <c r="P3235" s="19">
        <f>INT(Table1[[#This Row],[post_time]])</f>
        <v>40456</v>
      </c>
      <c r="Q3235" s="3" t="str">
        <f>IF(Table1[[#This Row],[Hui Reply?]],VLOOKUP(Table1[[#This Row],[topic_id]],'All Topics Data'!$A$2:$E$1243,5,FALSE),0)</f>
        <v>Dee</v>
      </c>
      <c r="R3235" s="8">
        <f>Table1[[#This Row],[post_time]]+8/24</f>
        <v>40456.849375000005</v>
      </c>
      <c r="S3235" s="3">
        <f>IF(Table1[[#This Row],[post_position]]=1,0,SUMIFS($F$2:F3235,$H$2:H3235,Table1[[#This Row],[post_position]]-1,$C$2:C3235,Table1[[#This Row],[topic_id]]))</f>
        <v>40456.510150462964</v>
      </c>
    </row>
    <row r="3236" spans="1:19" x14ac:dyDescent="0.25">
      <c r="A3236" s="7">
        <v>3279</v>
      </c>
      <c r="B3236" s="7">
        <v>1</v>
      </c>
      <c r="C3236" s="7">
        <v>823</v>
      </c>
      <c r="D3236" s="7">
        <v>4068</v>
      </c>
      <c r="E3236" s="2"/>
      <c r="F3236" s="8">
        <v>40456.75644675926</v>
      </c>
      <c r="G3236" s="7">
        <v>0</v>
      </c>
      <c r="H3236" s="7">
        <v>1</v>
      </c>
      <c r="I3236" s="7" t="b">
        <f t="shared" si="150"/>
        <v>0</v>
      </c>
      <c r="J3236" s="7" t="b">
        <f t="shared" si="151"/>
        <v>0</v>
      </c>
      <c r="K3236" s="7">
        <f t="shared" si="152"/>
        <v>0</v>
      </c>
      <c r="L3236" s="7">
        <f>WEEKDAY(Table1[[#This Row],[post_time]])</f>
        <v>3</v>
      </c>
      <c r="M3236" s="7">
        <f>VLOOKUP(Table1[[#This Row],[topic_id]],'All Topics Data'!$A$2:$I$1243,8,FALSE)</f>
        <v>40456.756249999999</v>
      </c>
      <c r="N3236" s="7">
        <f>Table1[[#This Row],[Hui Reply?]]*(Table1[[#This Row],[post_time]]-Table1[[#This Row],[timestamp of previous reply]])</f>
        <v>0</v>
      </c>
      <c r="O3236" s="3">
        <f>O3235+Table1[[#This Row],[Hui Reply?]]</f>
        <v>830</v>
      </c>
      <c r="P3236" s="19">
        <f>INT(Table1[[#This Row],[post_time]])</f>
        <v>40456</v>
      </c>
      <c r="Q3236" s="3">
        <f>IF(Table1[[#This Row],[Hui Reply?]],VLOOKUP(Table1[[#This Row],[topic_id]],'All Topics Data'!$A$2:$E$1243,5,FALSE),0)</f>
        <v>0</v>
      </c>
      <c r="R3236" s="8">
        <f>Table1[[#This Row],[post_time]]+8/24</f>
        <v>40457.089780092596</v>
      </c>
      <c r="S3236" s="3">
        <f>IF(Table1[[#This Row],[post_position]]=1,0,SUMIFS($F$2:F3236,$H$2:H3236,Table1[[#This Row],[post_position]]-1,$C$2:C3236,Table1[[#This Row],[topic_id]]))</f>
        <v>0</v>
      </c>
    </row>
    <row r="3237" spans="1:19" x14ac:dyDescent="0.25">
      <c r="A3237" s="7">
        <v>3280</v>
      </c>
      <c r="B3237" s="7">
        <v>1</v>
      </c>
      <c r="C3237" s="7">
        <v>821</v>
      </c>
      <c r="D3237" s="7">
        <v>6784</v>
      </c>
      <c r="F3237" s="8">
        <v>40456.774027777778</v>
      </c>
      <c r="G3237" s="7">
        <v>0</v>
      </c>
      <c r="H3237" s="7">
        <v>3</v>
      </c>
      <c r="I3237" s="7" t="b">
        <f t="shared" si="150"/>
        <v>0</v>
      </c>
      <c r="J3237" s="7" t="b">
        <f t="shared" si="151"/>
        <v>1</v>
      </c>
      <c r="K3237" s="7">
        <f t="shared" si="152"/>
        <v>0</v>
      </c>
      <c r="L3237" s="7">
        <f>WEEKDAY(Table1[[#This Row],[post_time]])</f>
        <v>3</v>
      </c>
      <c r="M3237" s="7">
        <f>VLOOKUP(Table1[[#This Row],[topic_id]],'All Topics Data'!$A$2:$I$1243,8,FALSE)</f>
        <v>40455.847222222219</v>
      </c>
      <c r="N3237" s="7">
        <f>Table1[[#This Row],[Hui Reply?]]*(Table1[[#This Row],[post_time]]-Table1[[#This Row],[timestamp of previous reply]])</f>
        <v>0</v>
      </c>
      <c r="O3237" s="3">
        <f>O3236+Table1[[#This Row],[Hui Reply?]]</f>
        <v>830</v>
      </c>
      <c r="P3237" s="19">
        <f>INT(Table1[[#This Row],[post_time]])</f>
        <v>40456</v>
      </c>
      <c r="Q3237" s="3">
        <f>IF(Table1[[#This Row],[Hui Reply?]],VLOOKUP(Table1[[#This Row],[topic_id]],'All Topics Data'!$A$2:$E$1243,5,FALSE),0)</f>
        <v>0</v>
      </c>
      <c r="R3237" s="8">
        <f>Table1[[#This Row],[post_time]]+8/24</f>
        <v>40457.107361111113</v>
      </c>
      <c r="S3237" s="3">
        <f>IF(Table1[[#This Row],[post_position]]=1,0,SUMIFS($F$2:F3237,$H$2:H3237,Table1[[#This Row],[post_position]]-1,$C$2:C3237,Table1[[#This Row],[topic_id]]))</f>
        <v>40455.983703703707</v>
      </c>
    </row>
    <row r="3238" spans="1:19" x14ac:dyDescent="0.25">
      <c r="A3238" s="7">
        <v>3281</v>
      </c>
      <c r="B3238" s="7">
        <v>1</v>
      </c>
      <c r="C3238" s="7">
        <v>823</v>
      </c>
      <c r="D3238" s="7">
        <v>2865</v>
      </c>
      <c r="F3238" s="8">
        <v>40456.840173611112</v>
      </c>
      <c r="G3238" s="7">
        <v>0</v>
      </c>
      <c r="H3238" s="7">
        <v>2</v>
      </c>
      <c r="I3238" s="7" t="b">
        <f t="shared" si="150"/>
        <v>0</v>
      </c>
      <c r="J3238" s="7" t="b">
        <f t="shared" si="151"/>
        <v>1</v>
      </c>
      <c r="K3238" s="7">
        <f t="shared" si="152"/>
        <v>0</v>
      </c>
      <c r="L3238" s="7">
        <f>WEEKDAY(Table1[[#This Row],[post_time]])</f>
        <v>3</v>
      </c>
      <c r="M3238" s="7">
        <f>VLOOKUP(Table1[[#This Row],[topic_id]],'All Topics Data'!$A$2:$I$1243,8,FALSE)</f>
        <v>40456.756249999999</v>
      </c>
      <c r="N3238" s="7">
        <f>Table1[[#This Row],[Hui Reply?]]*(Table1[[#This Row],[post_time]]-Table1[[#This Row],[timestamp of previous reply]])</f>
        <v>0</v>
      </c>
      <c r="O3238" s="3">
        <f>O3237+Table1[[#This Row],[Hui Reply?]]</f>
        <v>830</v>
      </c>
      <c r="P3238" s="19">
        <f>INT(Table1[[#This Row],[post_time]])</f>
        <v>40456</v>
      </c>
      <c r="Q3238" s="3">
        <f>IF(Table1[[#This Row],[Hui Reply?]],VLOOKUP(Table1[[#This Row],[topic_id]],'All Topics Data'!$A$2:$E$1243,5,FALSE),0)</f>
        <v>0</v>
      </c>
      <c r="R3238" s="8">
        <f>Table1[[#This Row],[post_time]]+8/24</f>
        <v>40457.173506944448</v>
      </c>
      <c r="S3238" s="3">
        <f>IF(Table1[[#This Row],[post_position]]=1,0,SUMIFS($F$2:F3238,$H$2:H3238,Table1[[#This Row],[post_position]]-1,$C$2:C3238,Table1[[#This Row],[topic_id]]))</f>
        <v>40456.75644675926</v>
      </c>
    </row>
    <row r="3239" spans="1:19" x14ac:dyDescent="0.25">
      <c r="A3239" s="7">
        <v>3283</v>
      </c>
      <c r="B3239" s="7">
        <v>1</v>
      </c>
      <c r="C3239" s="7">
        <v>822</v>
      </c>
      <c r="D3239" s="7">
        <v>1886</v>
      </c>
      <c r="E3239" s="2"/>
      <c r="F3239" s="8">
        <v>40457.125601851854</v>
      </c>
      <c r="G3239" s="7">
        <v>0</v>
      </c>
      <c r="H3239" s="7">
        <v>5</v>
      </c>
      <c r="I3239" s="7" t="b">
        <f t="shared" si="150"/>
        <v>0</v>
      </c>
      <c r="J3239" s="7" t="b">
        <f t="shared" si="151"/>
        <v>1</v>
      </c>
      <c r="K3239" s="7">
        <f t="shared" si="152"/>
        <v>0</v>
      </c>
      <c r="L3239" s="7">
        <f>WEEKDAY(Table1[[#This Row],[post_time]])</f>
        <v>4</v>
      </c>
      <c r="M3239" s="7">
        <f>VLOOKUP(Table1[[#This Row],[topic_id]],'All Topics Data'!$A$2:$I$1243,8,FALSE)</f>
        <v>40456.336111111108</v>
      </c>
      <c r="N3239" s="7">
        <f>Table1[[#This Row],[Hui Reply?]]*(Table1[[#This Row],[post_time]]-Table1[[#This Row],[timestamp of previous reply]])</f>
        <v>0</v>
      </c>
      <c r="O3239" s="3">
        <f>O3238+Table1[[#This Row],[Hui Reply?]]</f>
        <v>830</v>
      </c>
      <c r="P3239" s="19">
        <f>INT(Table1[[#This Row],[post_time]])</f>
        <v>40457</v>
      </c>
      <c r="Q3239" s="3">
        <f>IF(Table1[[#This Row],[Hui Reply?]],VLOOKUP(Table1[[#This Row],[topic_id]],'All Topics Data'!$A$2:$E$1243,5,FALSE),0)</f>
        <v>0</v>
      </c>
      <c r="R3239" s="8">
        <f>Table1[[#This Row],[post_time]]+8/24</f>
        <v>40457.45893518519</v>
      </c>
      <c r="S3239" s="3">
        <f>IF(Table1[[#This Row],[post_position]]=1,0,SUMIFS($F$2:F3239,$H$2:H3239,Table1[[#This Row],[post_position]]-1,$C$2:C3239,Table1[[#This Row],[topic_id]]))</f>
        <v>40456.516041666669</v>
      </c>
    </row>
    <row r="3240" spans="1:19" x14ac:dyDescent="0.25">
      <c r="A3240" s="7">
        <v>3285</v>
      </c>
      <c r="B3240" s="7">
        <v>1</v>
      </c>
      <c r="C3240" s="7">
        <v>822</v>
      </c>
      <c r="D3240" s="7">
        <v>24</v>
      </c>
      <c r="E3240" s="2"/>
      <c r="F3240" s="8">
        <v>40457.249363425923</v>
      </c>
      <c r="G3240" s="7">
        <v>0</v>
      </c>
      <c r="H3240" s="7">
        <v>6</v>
      </c>
      <c r="I3240" s="7" t="b">
        <f t="shared" si="150"/>
        <v>1</v>
      </c>
      <c r="J3240" s="7" t="b">
        <f t="shared" si="151"/>
        <v>1</v>
      </c>
      <c r="K3240" s="7">
        <f t="shared" si="152"/>
        <v>1</v>
      </c>
      <c r="L3240" s="7">
        <f>WEEKDAY(Table1[[#This Row],[post_time]])</f>
        <v>4</v>
      </c>
      <c r="M3240" s="7">
        <f>VLOOKUP(Table1[[#This Row],[topic_id]],'All Topics Data'!$A$2:$I$1243,8,FALSE)</f>
        <v>40456.336111111108</v>
      </c>
      <c r="N3240" s="7">
        <f>Table1[[#This Row],[Hui Reply?]]*(Table1[[#This Row],[post_time]]-Table1[[#This Row],[timestamp of previous reply]])</f>
        <v>0.12376157406833954</v>
      </c>
      <c r="O3240" s="3">
        <f>O3239+Table1[[#This Row],[Hui Reply?]]</f>
        <v>831</v>
      </c>
      <c r="P3240" s="19">
        <f>INT(Table1[[#This Row],[post_time]])</f>
        <v>40457</v>
      </c>
      <c r="Q3240" s="3" t="str">
        <f>IF(Table1[[#This Row],[Hui Reply?]],VLOOKUP(Table1[[#This Row],[topic_id]],'All Topics Data'!$A$2:$E$1243,5,FALSE),0)</f>
        <v>Dee</v>
      </c>
      <c r="R3240" s="8">
        <f>Table1[[#This Row],[post_time]]+8/24</f>
        <v>40457.582696759258</v>
      </c>
      <c r="S3240" s="3">
        <f>IF(Table1[[#This Row],[post_position]]=1,0,SUMIFS($F$2:F3240,$H$2:H3240,Table1[[#This Row],[post_position]]-1,$C$2:C3240,Table1[[#This Row],[topic_id]]))</f>
        <v>40457.125601851854</v>
      </c>
    </row>
    <row r="3241" spans="1:19" x14ac:dyDescent="0.25">
      <c r="A3241" s="7">
        <v>3286</v>
      </c>
      <c r="B3241" s="7">
        <v>1</v>
      </c>
      <c r="C3241" s="7">
        <v>822</v>
      </c>
      <c r="D3241" s="7">
        <v>1886</v>
      </c>
      <c r="F3241" s="8">
        <v>40457.267627314817</v>
      </c>
      <c r="G3241" s="7">
        <v>0</v>
      </c>
      <c r="H3241" s="7">
        <v>7</v>
      </c>
      <c r="I3241" s="7" t="b">
        <f t="shared" si="150"/>
        <v>0</v>
      </c>
      <c r="J3241" s="7" t="b">
        <f t="shared" si="151"/>
        <v>1</v>
      </c>
      <c r="K3241" s="7">
        <f t="shared" si="152"/>
        <v>0</v>
      </c>
      <c r="L3241" s="7">
        <f>WEEKDAY(Table1[[#This Row],[post_time]])</f>
        <v>4</v>
      </c>
      <c r="M3241" s="7">
        <f>VLOOKUP(Table1[[#This Row],[topic_id]],'All Topics Data'!$A$2:$I$1243,8,FALSE)</f>
        <v>40456.336111111108</v>
      </c>
      <c r="N3241" s="7">
        <f>Table1[[#This Row],[Hui Reply?]]*(Table1[[#This Row],[post_time]]-Table1[[#This Row],[timestamp of previous reply]])</f>
        <v>0</v>
      </c>
      <c r="O3241" s="3">
        <f>O3240+Table1[[#This Row],[Hui Reply?]]</f>
        <v>831</v>
      </c>
      <c r="P3241" s="19">
        <f>INT(Table1[[#This Row],[post_time]])</f>
        <v>40457</v>
      </c>
      <c r="Q3241" s="3">
        <f>IF(Table1[[#This Row],[Hui Reply?]],VLOOKUP(Table1[[#This Row],[topic_id]],'All Topics Data'!$A$2:$E$1243,5,FALSE),0)</f>
        <v>0</v>
      </c>
      <c r="R3241" s="8">
        <f>Table1[[#This Row],[post_time]]+8/24</f>
        <v>40457.600960648153</v>
      </c>
      <c r="S3241" s="3">
        <f>IF(Table1[[#This Row],[post_position]]=1,0,SUMIFS($F$2:F3241,$H$2:H3241,Table1[[#This Row],[post_position]]-1,$C$2:C3241,Table1[[#This Row],[topic_id]]))</f>
        <v>40457.249363425923</v>
      </c>
    </row>
    <row r="3242" spans="1:19" x14ac:dyDescent="0.25">
      <c r="A3242" s="7">
        <v>3287</v>
      </c>
      <c r="B3242" s="7">
        <v>1</v>
      </c>
      <c r="C3242" s="7">
        <v>824</v>
      </c>
      <c r="D3242" s="7">
        <v>6720</v>
      </c>
      <c r="E3242" s="2"/>
      <c r="F3242" s="8">
        <v>40457.424166666664</v>
      </c>
      <c r="G3242" s="7">
        <v>0</v>
      </c>
      <c r="H3242" s="7">
        <v>1</v>
      </c>
      <c r="I3242" s="7" t="b">
        <f t="shared" si="150"/>
        <v>0</v>
      </c>
      <c r="J3242" s="7" t="b">
        <f t="shared" si="151"/>
        <v>0</v>
      </c>
      <c r="K3242" s="7">
        <f t="shared" si="152"/>
        <v>0</v>
      </c>
      <c r="L3242" s="7">
        <f>WEEKDAY(Table1[[#This Row],[post_time]])</f>
        <v>4</v>
      </c>
      <c r="M3242" s="7">
        <f>VLOOKUP(Table1[[#This Row],[topic_id]],'All Topics Data'!$A$2:$I$1243,8,FALSE)</f>
        <v>40457.423611111109</v>
      </c>
      <c r="N3242" s="7">
        <f>Table1[[#This Row],[Hui Reply?]]*(Table1[[#This Row],[post_time]]-Table1[[#This Row],[timestamp of previous reply]])</f>
        <v>0</v>
      </c>
      <c r="O3242" s="3">
        <f>O3241+Table1[[#This Row],[Hui Reply?]]</f>
        <v>831</v>
      </c>
      <c r="P3242" s="19">
        <f>INT(Table1[[#This Row],[post_time]])</f>
        <v>40457</v>
      </c>
      <c r="Q3242" s="3">
        <f>IF(Table1[[#This Row],[Hui Reply?]],VLOOKUP(Table1[[#This Row],[topic_id]],'All Topics Data'!$A$2:$E$1243,5,FALSE),0)</f>
        <v>0</v>
      </c>
      <c r="R3242" s="8">
        <f>Table1[[#This Row],[post_time]]+8/24</f>
        <v>40457.7575</v>
      </c>
      <c r="S3242" s="3">
        <f>IF(Table1[[#This Row],[post_position]]=1,0,SUMIFS($F$2:F3242,$H$2:H3242,Table1[[#This Row],[post_position]]-1,$C$2:C3242,Table1[[#This Row],[topic_id]]))</f>
        <v>0</v>
      </c>
    </row>
    <row r="3243" spans="1:19" x14ac:dyDescent="0.25">
      <c r="A3243" s="7">
        <v>3288</v>
      </c>
      <c r="B3243" s="7">
        <v>1</v>
      </c>
      <c r="C3243" s="7">
        <v>824</v>
      </c>
      <c r="D3243" s="7">
        <v>2018</v>
      </c>
      <c r="F3243" s="8">
        <v>40457.456944444442</v>
      </c>
      <c r="G3243" s="7">
        <v>0</v>
      </c>
      <c r="H3243" s="7">
        <v>2</v>
      </c>
      <c r="I3243" s="7" t="b">
        <f t="shared" si="150"/>
        <v>0</v>
      </c>
      <c r="J3243" s="7" t="b">
        <f t="shared" si="151"/>
        <v>1</v>
      </c>
      <c r="K3243" s="7">
        <f t="shared" si="152"/>
        <v>0</v>
      </c>
      <c r="L3243" s="7">
        <f>WEEKDAY(Table1[[#This Row],[post_time]])</f>
        <v>4</v>
      </c>
      <c r="M3243" s="7">
        <f>VLOOKUP(Table1[[#This Row],[topic_id]],'All Topics Data'!$A$2:$I$1243,8,FALSE)</f>
        <v>40457.423611111109</v>
      </c>
      <c r="N3243" s="7">
        <f>Table1[[#This Row],[Hui Reply?]]*(Table1[[#This Row],[post_time]]-Table1[[#This Row],[timestamp of previous reply]])</f>
        <v>0</v>
      </c>
      <c r="O3243" s="3">
        <f>O3242+Table1[[#This Row],[Hui Reply?]]</f>
        <v>831</v>
      </c>
      <c r="P3243" s="19">
        <f>INT(Table1[[#This Row],[post_time]])</f>
        <v>40457</v>
      </c>
      <c r="Q3243" s="3">
        <f>IF(Table1[[#This Row],[Hui Reply?]],VLOOKUP(Table1[[#This Row],[topic_id]],'All Topics Data'!$A$2:$E$1243,5,FALSE),0)</f>
        <v>0</v>
      </c>
      <c r="R3243" s="8">
        <f>Table1[[#This Row],[post_time]]+8/24</f>
        <v>40457.790277777778</v>
      </c>
      <c r="S3243" s="3">
        <f>IF(Table1[[#This Row],[post_position]]=1,0,SUMIFS($F$2:F3243,$H$2:H3243,Table1[[#This Row],[post_position]]-1,$C$2:C3243,Table1[[#This Row],[topic_id]]))</f>
        <v>40457.424166666664</v>
      </c>
    </row>
    <row r="3244" spans="1:19" x14ac:dyDescent="0.25">
      <c r="A3244" s="7">
        <v>3289</v>
      </c>
      <c r="B3244" s="7">
        <v>1</v>
      </c>
      <c r="C3244" s="7">
        <v>824</v>
      </c>
      <c r="D3244" s="7">
        <v>24</v>
      </c>
      <c r="E3244" s="2"/>
      <c r="F3244" s="8">
        <v>40457.52684027778</v>
      </c>
      <c r="G3244" s="7">
        <v>0</v>
      </c>
      <c r="H3244" s="7">
        <v>3</v>
      </c>
      <c r="I3244" s="7" t="b">
        <f t="shared" si="150"/>
        <v>1</v>
      </c>
      <c r="J3244" s="7" t="b">
        <f t="shared" si="151"/>
        <v>1</v>
      </c>
      <c r="K3244" s="7">
        <f t="shared" si="152"/>
        <v>1</v>
      </c>
      <c r="L3244" s="7">
        <f>WEEKDAY(Table1[[#This Row],[post_time]])</f>
        <v>4</v>
      </c>
      <c r="M3244" s="7">
        <f>VLOOKUP(Table1[[#This Row],[topic_id]],'All Topics Data'!$A$2:$I$1243,8,FALSE)</f>
        <v>40457.423611111109</v>
      </c>
      <c r="N3244" s="7">
        <f>Table1[[#This Row],[Hui Reply?]]*(Table1[[#This Row],[post_time]]-Table1[[#This Row],[timestamp of previous reply]])</f>
        <v>6.9895833337795921E-2</v>
      </c>
      <c r="O3244" s="3">
        <f>O3243+Table1[[#This Row],[Hui Reply?]]</f>
        <v>832</v>
      </c>
      <c r="P3244" s="19">
        <f>INT(Table1[[#This Row],[post_time]])</f>
        <v>40457</v>
      </c>
      <c r="Q3244" s="3" t="str">
        <f>IF(Table1[[#This Row],[Hui Reply?]],VLOOKUP(Table1[[#This Row],[topic_id]],'All Topics Data'!$A$2:$E$1243,5,FALSE),0)</f>
        <v>dramnath1981</v>
      </c>
      <c r="R3244" s="8">
        <f>Table1[[#This Row],[post_time]]+8/24</f>
        <v>40457.860173611116</v>
      </c>
      <c r="S3244" s="3">
        <f>IF(Table1[[#This Row],[post_position]]=1,0,SUMIFS($F$2:F3244,$H$2:H3244,Table1[[#This Row],[post_position]]-1,$C$2:C3244,Table1[[#This Row],[topic_id]]))</f>
        <v>40457.456944444442</v>
      </c>
    </row>
    <row r="3245" spans="1:19" x14ac:dyDescent="0.25">
      <c r="A3245" s="7">
        <v>3290</v>
      </c>
      <c r="B3245" s="7">
        <v>1</v>
      </c>
      <c r="C3245" s="7">
        <v>814</v>
      </c>
      <c r="D3245" s="7">
        <v>24</v>
      </c>
      <c r="F3245" s="8">
        <v>40457.55128472222</v>
      </c>
      <c r="G3245" s="7">
        <v>0</v>
      </c>
      <c r="H3245" s="7">
        <v>3</v>
      </c>
      <c r="I3245" s="7" t="b">
        <f t="shared" si="150"/>
        <v>1</v>
      </c>
      <c r="J3245" s="7" t="b">
        <f t="shared" si="151"/>
        <v>1</v>
      </c>
      <c r="K3245" s="7">
        <f t="shared" si="152"/>
        <v>1</v>
      </c>
      <c r="L3245" s="7">
        <f>WEEKDAY(Table1[[#This Row],[post_time]])</f>
        <v>4</v>
      </c>
      <c r="M3245" s="7">
        <f>VLOOKUP(Table1[[#This Row],[topic_id]],'All Topics Data'!$A$2:$I$1243,8,FALSE)</f>
        <v>40452.765277777777</v>
      </c>
      <c r="N3245" s="7">
        <f>Table1[[#This Row],[Hui Reply?]]*(Table1[[#This Row],[post_time]]-Table1[[#This Row],[timestamp of previous reply]])</f>
        <v>2.0627314814773854</v>
      </c>
      <c r="O3245" s="3">
        <f>O3244+Table1[[#This Row],[Hui Reply?]]</f>
        <v>833</v>
      </c>
      <c r="P3245" s="19">
        <f>INT(Table1[[#This Row],[post_time]])</f>
        <v>40457</v>
      </c>
      <c r="Q3245" s="3" t="str">
        <f>IF(Table1[[#This Row],[Hui Reply?]],VLOOKUP(Table1[[#This Row],[topic_id]],'All Topics Data'!$A$2:$E$1243,5,FALSE),0)</f>
        <v>katarinah</v>
      </c>
      <c r="R3245" s="8">
        <f>Table1[[#This Row],[post_time]]+8/24</f>
        <v>40457.884618055556</v>
      </c>
      <c r="S3245" s="3">
        <f>IF(Table1[[#This Row],[post_position]]=1,0,SUMIFS($F$2:F3245,$H$2:H3245,Table1[[#This Row],[post_position]]-1,$C$2:C3245,Table1[[#This Row],[topic_id]]))</f>
        <v>40455.488553240742</v>
      </c>
    </row>
    <row r="3246" spans="1:19" x14ac:dyDescent="0.25">
      <c r="A3246" s="7">
        <v>3291</v>
      </c>
      <c r="B3246" s="7">
        <v>1</v>
      </c>
      <c r="C3246" s="7">
        <v>824</v>
      </c>
      <c r="D3246" s="7">
        <v>6720</v>
      </c>
      <c r="F3246" s="8">
        <v>40457.553587962961</v>
      </c>
      <c r="G3246" s="7">
        <v>0</v>
      </c>
      <c r="H3246" s="7">
        <v>4</v>
      </c>
      <c r="I3246" s="7" t="b">
        <f t="shared" si="150"/>
        <v>0</v>
      </c>
      <c r="J3246" s="7" t="b">
        <f t="shared" si="151"/>
        <v>1</v>
      </c>
      <c r="K3246" s="7">
        <f t="shared" si="152"/>
        <v>0</v>
      </c>
      <c r="L3246" s="7">
        <f>WEEKDAY(Table1[[#This Row],[post_time]])</f>
        <v>4</v>
      </c>
      <c r="M3246" s="7">
        <f>VLOOKUP(Table1[[#This Row],[topic_id]],'All Topics Data'!$A$2:$I$1243,8,FALSE)</f>
        <v>40457.423611111109</v>
      </c>
      <c r="N3246" s="7">
        <f>Table1[[#This Row],[Hui Reply?]]*(Table1[[#This Row],[post_time]]-Table1[[#This Row],[timestamp of previous reply]])</f>
        <v>0</v>
      </c>
      <c r="O3246" s="3">
        <f>O3245+Table1[[#This Row],[Hui Reply?]]</f>
        <v>833</v>
      </c>
      <c r="P3246" s="19">
        <f>INT(Table1[[#This Row],[post_time]])</f>
        <v>40457</v>
      </c>
      <c r="Q3246" s="3">
        <f>IF(Table1[[#This Row],[Hui Reply?]],VLOOKUP(Table1[[#This Row],[topic_id]],'All Topics Data'!$A$2:$E$1243,5,FALSE),0)</f>
        <v>0</v>
      </c>
      <c r="R3246" s="8">
        <f>Table1[[#This Row],[post_time]]+8/24</f>
        <v>40457.886921296296</v>
      </c>
      <c r="S3246" s="3">
        <f>IF(Table1[[#This Row],[post_position]]=1,0,SUMIFS($F$2:F3246,$H$2:H3246,Table1[[#This Row],[post_position]]-1,$C$2:C3246,Table1[[#This Row],[topic_id]]))</f>
        <v>40457.52684027778</v>
      </c>
    </row>
    <row r="3247" spans="1:19" x14ac:dyDescent="0.25">
      <c r="A3247" s="7">
        <v>3292</v>
      </c>
      <c r="B3247" s="7">
        <v>1</v>
      </c>
      <c r="C3247" s="7">
        <v>824</v>
      </c>
      <c r="D3247" s="7">
        <v>6720</v>
      </c>
      <c r="E3247" s="2"/>
      <c r="F3247" s="8">
        <v>40457.558483796296</v>
      </c>
      <c r="G3247" s="7">
        <v>0</v>
      </c>
      <c r="H3247" s="7">
        <v>5</v>
      </c>
      <c r="I3247" s="7" t="b">
        <f t="shared" si="150"/>
        <v>0</v>
      </c>
      <c r="J3247" s="7" t="b">
        <f t="shared" si="151"/>
        <v>1</v>
      </c>
      <c r="K3247" s="7">
        <f t="shared" si="152"/>
        <v>0</v>
      </c>
      <c r="L3247" s="7">
        <f>WEEKDAY(Table1[[#This Row],[post_time]])</f>
        <v>4</v>
      </c>
      <c r="M3247" s="7">
        <f>VLOOKUP(Table1[[#This Row],[topic_id]],'All Topics Data'!$A$2:$I$1243,8,FALSE)</f>
        <v>40457.423611111109</v>
      </c>
      <c r="N3247" s="7">
        <f>Table1[[#This Row],[Hui Reply?]]*(Table1[[#This Row],[post_time]]-Table1[[#This Row],[timestamp of previous reply]])</f>
        <v>0</v>
      </c>
      <c r="O3247" s="3">
        <f>O3246+Table1[[#This Row],[Hui Reply?]]</f>
        <v>833</v>
      </c>
      <c r="P3247" s="19">
        <f>INT(Table1[[#This Row],[post_time]])</f>
        <v>40457</v>
      </c>
      <c r="Q3247" s="3">
        <f>IF(Table1[[#This Row],[Hui Reply?]],VLOOKUP(Table1[[#This Row],[topic_id]],'All Topics Data'!$A$2:$E$1243,5,FALSE),0)</f>
        <v>0</v>
      </c>
      <c r="R3247" s="8">
        <f>Table1[[#This Row],[post_time]]+8/24</f>
        <v>40457.891817129632</v>
      </c>
      <c r="S3247" s="3">
        <f>IF(Table1[[#This Row],[post_position]]=1,0,SUMIFS($F$2:F3247,$H$2:H3247,Table1[[#This Row],[post_position]]-1,$C$2:C3247,Table1[[#This Row],[topic_id]]))</f>
        <v>40457.553587962961</v>
      </c>
    </row>
    <row r="3248" spans="1:19" x14ac:dyDescent="0.25">
      <c r="A3248" s="7">
        <v>3293</v>
      </c>
      <c r="B3248" s="7">
        <v>1</v>
      </c>
      <c r="C3248" s="7">
        <v>823</v>
      </c>
      <c r="D3248" s="7">
        <v>4068</v>
      </c>
      <c r="F3248" s="8">
        <v>40457.643819444442</v>
      </c>
      <c r="G3248" s="7">
        <v>0</v>
      </c>
      <c r="H3248" s="7">
        <v>3</v>
      </c>
      <c r="I3248" s="7" t="b">
        <f t="shared" si="150"/>
        <v>0</v>
      </c>
      <c r="J3248" s="7" t="b">
        <f t="shared" si="151"/>
        <v>1</v>
      </c>
      <c r="K3248" s="7">
        <f t="shared" si="152"/>
        <v>0</v>
      </c>
      <c r="L3248" s="7">
        <f>WEEKDAY(Table1[[#This Row],[post_time]])</f>
        <v>4</v>
      </c>
      <c r="M3248" s="7">
        <f>VLOOKUP(Table1[[#This Row],[topic_id]],'All Topics Data'!$A$2:$I$1243,8,FALSE)</f>
        <v>40456.756249999999</v>
      </c>
      <c r="N3248" s="7">
        <f>Table1[[#This Row],[Hui Reply?]]*(Table1[[#This Row],[post_time]]-Table1[[#This Row],[timestamp of previous reply]])</f>
        <v>0</v>
      </c>
      <c r="O3248" s="3">
        <f>O3247+Table1[[#This Row],[Hui Reply?]]</f>
        <v>833</v>
      </c>
      <c r="P3248" s="19">
        <f>INT(Table1[[#This Row],[post_time]])</f>
        <v>40457</v>
      </c>
      <c r="Q3248" s="3">
        <f>IF(Table1[[#This Row],[Hui Reply?]],VLOOKUP(Table1[[#This Row],[topic_id]],'All Topics Data'!$A$2:$E$1243,5,FALSE),0)</f>
        <v>0</v>
      </c>
      <c r="R3248" s="8">
        <f>Table1[[#This Row],[post_time]]+8/24</f>
        <v>40457.977152777778</v>
      </c>
      <c r="S3248" s="3">
        <f>IF(Table1[[#This Row],[post_position]]=1,0,SUMIFS($F$2:F3248,$H$2:H3248,Table1[[#This Row],[post_position]]-1,$C$2:C3248,Table1[[#This Row],[topic_id]]))</f>
        <v>40456.840173611112</v>
      </c>
    </row>
    <row r="3249" spans="1:19" x14ac:dyDescent="0.25">
      <c r="A3249" s="7">
        <v>3294</v>
      </c>
      <c r="B3249" s="7">
        <v>1</v>
      </c>
      <c r="C3249" s="7">
        <v>825</v>
      </c>
      <c r="D3249" s="7">
        <v>6791</v>
      </c>
      <c r="E3249" s="2"/>
      <c r="F3249" s="8">
        <v>40457.698344907411</v>
      </c>
      <c r="G3249" s="7">
        <v>0</v>
      </c>
      <c r="H3249" s="7">
        <v>1</v>
      </c>
      <c r="I3249" s="7" t="b">
        <f t="shared" si="150"/>
        <v>0</v>
      </c>
      <c r="J3249" s="7" t="b">
        <f t="shared" si="151"/>
        <v>0</v>
      </c>
      <c r="K3249" s="7">
        <f t="shared" si="152"/>
        <v>0</v>
      </c>
      <c r="L3249" s="7">
        <f>WEEKDAY(Table1[[#This Row],[post_time]])</f>
        <v>4</v>
      </c>
      <c r="M3249" s="7">
        <f>VLOOKUP(Table1[[#This Row],[topic_id]],'All Topics Data'!$A$2:$I$1243,8,FALSE)</f>
        <v>40457.697916666664</v>
      </c>
      <c r="N3249" s="7">
        <f>Table1[[#This Row],[Hui Reply?]]*(Table1[[#This Row],[post_time]]-Table1[[#This Row],[timestamp of previous reply]])</f>
        <v>0</v>
      </c>
      <c r="O3249" s="3">
        <f>O3248+Table1[[#This Row],[Hui Reply?]]</f>
        <v>833</v>
      </c>
      <c r="P3249" s="19">
        <f>INT(Table1[[#This Row],[post_time]])</f>
        <v>40457</v>
      </c>
      <c r="Q3249" s="3">
        <f>IF(Table1[[#This Row],[Hui Reply?]],VLOOKUP(Table1[[#This Row],[topic_id]],'All Topics Data'!$A$2:$E$1243,5,FALSE),0)</f>
        <v>0</v>
      </c>
      <c r="R3249" s="8">
        <f>Table1[[#This Row],[post_time]]+8/24</f>
        <v>40458.031678240746</v>
      </c>
      <c r="S3249" s="3">
        <f>IF(Table1[[#This Row],[post_position]]=1,0,SUMIFS($F$2:F3249,$H$2:H3249,Table1[[#This Row],[post_position]]-1,$C$2:C3249,Table1[[#This Row],[topic_id]]))</f>
        <v>0</v>
      </c>
    </row>
    <row r="3250" spans="1:19" x14ac:dyDescent="0.25">
      <c r="A3250" s="7">
        <v>3295</v>
      </c>
      <c r="B3250" s="7">
        <v>1</v>
      </c>
      <c r="C3250" s="7">
        <v>825</v>
      </c>
      <c r="D3250" s="7">
        <v>5408</v>
      </c>
      <c r="F3250" s="8">
        <v>40457.788645833331</v>
      </c>
      <c r="G3250" s="7">
        <v>0</v>
      </c>
      <c r="H3250" s="7">
        <v>2</v>
      </c>
      <c r="I3250" s="7" t="b">
        <f t="shared" si="150"/>
        <v>0</v>
      </c>
      <c r="J3250" s="7" t="b">
        <f t="shared" si="151"/>
        <v>1</v>
      </c>
      <c r="K3250" s="7">
        <f t="shared" si="152"/>
        <v>0</v>
      </c>
      <c r="L3250" s="7">
        <f>WEEKDAY(Table1[[#This Row],[post_time]])</f>
        <v>4</v>
      </c>
      <c r="M3250" s="7">
        <f>VLOOKUP(Table1[[#This Row],[topic_id]],'All Topics Data'!$A$2:$I$1243,8,FALSE)</f>
        <v>40457.697916666664</v>
      </c>
      <c r="N3250" s="7">
        <f>Table1[[#This Row],[Hui Reply?]]*(Table1[[#This Row],[post_time]]-Table1[[#This Row],[timestamp of previous reply]])</f>
        <v>0</v>
      </c>
      <c r="O3250" s="3">
        <f>O3249+Table1[[#This Row],[Hui Reply?]]</f>
        <v>833</v>
      </c>
      <c r="P3250" s="19">
        <f>INT(Table1[[#This Row],[post_time]])</f>
        <v>40457</v>
      </c>
      <c r="Q3250" s="3">
        <f>IF(Table1[[#This Row],[Hui Reply?]],VLOOKUP(Table1[[#This Row],[topic_id]],'All Topics Data'!$A$2:$E$1243,5,FALSE),0)</f>
        <v>0</v>
      </c>
      <c r="R3250" s="8">
        <f>Table1[[#This Row],[post_time]]+8/24</f>
        <v>40458.121979166666</v>
      </c>
      <c r="S3250" s="3">
        <f>IF(Table1[[#This Row],[post_position]]=1,0,SUMIFS($F$2:F3250,$H$2:H3250,Table1[[#This Row],[post_position]]-1,$C$2:C3250,Table1[[#This Row],[topic_id]]))</f>
        <v>40457.698344907411</v>
      </c>
    </row>
    <row r="3251" spans="1:19" x14ac:dyDescent="0.25">
      <c r="A3251" s="7">
        <v>3296</v>
      </c>
      <c r="B3251" s="7">
        <v>1</v>
      </c>
      <c r="C3251" s="7">
        <v>825</v>
      </c>
      <c r="D3251" s="7">
        <v>24</v>
      </c>
      <c r="F3251" s="8">
        <v>40457.988043981481</v>
      </c>
      <c r="G3251" s="7">
        <v>0</v>
      </c>
      <c r="H3251" s="7">
        <v>3</v>
      </c>
      <c r="I3251" s="7" t="b">
        <f t="shared" si="150"/>
        <v>1</v>
      </c>
      <c r="J3251" s="7" t="b">
        <f t="shared" si="151"/>
        <v>1</v>
      </c>
      <c r="K3251" s="7">
        <f t="shared" si="152"/>
        <v>1</v>
      </c>
      <c r="L3251" s="7">
        <f>WEEKDAY(Table1[[#This Row],[post_time]])</f>
        <v>4</v>
      </c>
      <c r="M3251" s="7">
        <f>VLOOKUP(Table1[[#This Row],[topic_id]],'All Topics Data'!$A$2:$I$1243,8,FALSE)</f>
        <v>40457.697916666664</v>
      </c>
      <c r="N3251" s="7">
        <f>Table1[[#This Row],[Hui Reply?]]*(Table1[[#This Row],[post_time]]-Table1[[#This Row],[timestamp of previous reply]])</f>
        <v>0.19939814815006685</v>
      </c>
      <c r="O3251" s="3">
        <f>O3250+Table1[[#This Row],[Hui Reply?]]</f>
        <v>834</v>
      </c>
      <c r="P3251" s="19">
        <f>INT(Table1[[#This Row],[post_time]])</f>
        <v>40457</v>
      </c>
      <c r="Q3251" s="3" t="str">
        <f>IF(Table1[[#This Row],[Hui Reply?]],VLOOKUP(Table1[[#This Row],[topic_id]],'All Topics Data'!$A$2:$E$1243,5,FALSE),0)</f>
        <v>vmohan1978</v>
      </c>
      <c r="R3251" s="8">
        <f>Table1[[#This Row],[post_time]]+8/24</f>
        <v>40458.321377314816</v>
      </c>
      <c r="S3251" s="3">
        <f>IF(Table1[[#This Row],[post_position]]=1,0,SUMIFS($F$2:F3251,$H$2:H3251,Table1[[#This Row],[post_position]]-1,$C$2:C3251,Table1[[#This Row],[topic_id]]))</f>
        <v>40457.788645833331</v>
      </c>
    </row>
    <row r="3252" spans="1:19" x14ac:dyDescent="0.25">
      <c r="A3252" s="7">
        <v>3297</v>
      </c>
      <c r="B3252" s="7">
        <v>1</v>
      </c>
      <c r="C3252" s="7">
        <v>824</v>
      </c>
      <c r="D3252" s="7">
        <v>24</v>
      </c>
      <c r="E3252" s="2"/>
      <c r="F3252" s="8">
        <v>40457.99664351852</v>
      </c>
      <c r="G3252" s="7">
        <v>0</v>
      </c>
      <c r="H3252" s="7">
        <v>6</v>
      </c>
      <c r="I3252" s="7" t="b">
        <f t="shared" si="150"/>
        <v>1</v>
      </c>
      <c r="J3252" s="7" t="b">
        <f t="shared" si="151"/>
        <v>1</v>
      </c>
      <c r="K3252" s="7">
        <f t="shared" si="152"/>
        <v>1</v>
      </c>
      <c r="L3252" s="7">
        <f>WEEKDAY(Table1[[#This Row],[post_time]])</f>
        <v>4</v>
      </c>
      <c r="M3252" s="7">
        <f>VLOOKUP(Table1[[#This Row],[topic_id]],'All Topics Data'!$A$2:$I$1243,8,FALSE)</f>
        <v>40457.423611111109</v>
      </c>
      <c r="N3252" s="7">
        <f>Table1[[#This Row],[Hui Reply?]]*(Table1[[#This Row],[post_time]]-Table1[[#This Row],[timestamp of previous reply]])</f>
        <v>0.43815972222364508</v>
      </c>
      <c r="O3252" s="3">
        <f>O3251+Table1[[#This Row],[Hui Reply?]]</f>
        <v>835</v>
      </c>
      <c r="P3252" s="19">
        <f>INT(Table1[[#This Row],[post_time]])</f>
        <v>40457</v>
      </c>
      <c r="Q3252" s="3" t="str">
        <f>IF(Table1[[#This Row],[Hui Reply?]],VLOOKUP(Table1[[#This Row],[topic_id]],'All Topics Data'!$A$2:$E$1243,5,FALSE),0)</f>
        <v>dramnath1981</v>
      </c>
      <c r="R3252" s="8">
        <f>Table1[[#This Row],[post_time]]+8/24</f>
        <v>40458.329976851855</v>
      </c>
      <c r="S3252" s="3">
        <f>IF(Table1[[#This Row],[post_position]]=1,0,SUMIFS($F$2:F3252,$H$2:H3252,Table1[[#This Row],[post_position]]-1,$C$2:C3252,Table1[[#This Row],[topic_id]]))</f>
        <v>40457.558483796296</v>
      </c>
    </row>
    <row r="3253" spans="1:19" x14ac:dyDescent="0.25">
      <c r="A3253" s="7">
        <v>3298</v>
      </c>
      <c r="B3253" s="7">
        <v>1</v>
      </c>
      <c r="C3253" s="7">
        <v>825</v>
      </c>
      <c r="D3253" s="7">
        <v>6791</v>
      </c>
      <c r="E3253" s="2"/>
      <c r="F3253" s="8">
        <v>40458.097546296296</v>
      </c>
      <c r="G3253" s="7">
        <v>0</v>
      </c>
      <c r="H3253" s="7">
        <v>4</v>
      </c>
      <c r="I3253" s="7" t="b">
        <f t="shared" si="150"/>
        <v>0</v>
      </c>
      <c r="J3253" s="7" t="b">
        <f t="shared" si="151"/>
        <v>1</v>
      </c>
      <c r="K3253" s="7">
        <f t="shared" si="152"/>
        <v>0</v>
      </c>
      <c r="L3253" s="7">
        <f>WEEKDAY(Table1[[#This Row],[post_time]])</f>
        <v>5</v>
      </c>
      <c r="M3253" s="7">
        <f>VLOOKUP(Table1[[#This Row],[topic_id]],'All Topics Data'!$A$2:$I$1243,8,FALSE)</f>
        <v>40457.697916666664</v>
      </c>
      <c r="N3253" s="7">
        <f>Table1[[#This Row],[Hui Reply?]]*(Table1[[#This Row],[post_time]]-Table1[[#This Row],[timestamp of previous reply]])</f>
        <v>0</v>
      </c>
      <c r="O3253" s="3">
        <f>O3252+Table1[[#This Row],[Hui Reply?]]</f>
        <v>835</v>
      </c>
      <c r="P3253" s="19">
        <f>INT(Table1[[#This Row],[post_time]])</f>
        <v>40458</v>
      </c>
      <c r="Q3253" s="3">
        <f>IF(Table1[[#This Row],[Hui Reply?]],VLOOKUP(Table1[[#This Row],[topic_id]],'All Topics Data'!$A$2:$E$1243,5,FALSE),0)</f>
        <v>0</v>
      </c>
      <c r="R3253" s="8">
        <f>Table1[[#This Row],[post_time]]+8/24</f>
        <v>40458.430879629632</v>
      </c>
      <c r="S3253" s="3">
        <f>IF(Table1[[#This Row],[post_position]]=1,0,SUMIFS($F$2:F3253,$H$2:H3253,Table1[[#This Row],[post_position]]-1,$C$2:C3253,Table1[[#This Row],[topic_id]]))</f>
        <v>40457.988043981481</v>
      </c>
    </row>
    <row r="3254" spans="1:19" x14ac:dyDescent="0.25">
      <c r="A3254" s="7">
        <v>3299</v>
      </c>
      <c r="B3254" s="7">
        <v>1</v>
      </c>
      <c r="C3254" s="7">
        <v>825</v>
      </c>
      <c r="D3254" s="7">
        <v>24</v>
      </c>
      <c r="F3254" s="8">
        <v>40458.135381944441</v>
      </c>
      <c r="G3254" s="7">
        <v>0</v>
      </c>
      <c r="H3254" s="7">
        <v>5</v>
      </c>
      <c r="I3254" s="7" t="b">
        <f t="shared" si="150"/>
        <v>1</v>
      </c>
      <c r="J3254" s="7" t="b">
        <f t="shared" si="151"/>
        <v>1</v>
      </c>
      <c r="K3254" s="7">
        <f t="shared" si="152"/>
        <v>1</v>
      </c>
      <c r="L3254" s="7">
        <f>WEEKDAY(Table1[[#This Row],[post_time]])</f>
        <v>5</v>
      </c>
      <c r="M3254" s="7">
        <f>VLOOKUP(Table1[[#This Row],[topic_id]],'All Topics Data'!$A$2:$I$1243,8,FALSE)</f>
        <v>40457.697916666664</v>
      </c>
      <c r="N3254" s="7">
        <f>Table1[[#This Row],[Hui Reply?]]*(Table1[[#This Row],[post_time]]-Table1[[#This Row],[timestamp of previous reply]])</f>
        <v>3.7835648145119194E-2</v>
      </c>
      <c r="O3254" s="3">
        <f>O3253+Table1[[#This Row],[Hui Reply?]]</f>
        <v>836</v>
      </c>
      <c r="P3254" s="19">
        <f>INT(Table1[[#This Row],[post_time]])</f>
        <v>40458</v>
      </c>
      <c r="Q3254" s="3" t="str">
        <f>IF(Table1[[#This Row],[Hui Reply?]],VLOOKUP(Table1[[#This Row],[topic_id]],'All Topics Data'!$A$2:$E$1243,5,FALSE),0)</f>
        <v>vmohan1978</v>
      </c>
      <c r="R3254" s="8">
        <f>Table1[[#This Row],[post_time]]+8/24</f>
        <v>40458.468715277777</v>
      </c>
      <c r="S3254" s="3">
        <f>IF(Table1[[#This Row],[post_position]]=1,0,SUMIFS($F$2:F3254,$H$2:H3254,Table1[[#This Row],[post_position]]-1,$C$2:C3254,Table1[[#This Row],[topic_id]]))</f>
        <v>40458.097546296296</v>
      </c>
    </row>
    <row r="3255" spans="1:19" x14ac:dyDescent="0.25">
      <c r="A3255" s="7">
        <v>3300</v>
      </c>
      <c r="B3255" s="7">
        <v>1</v>
      </c>
      <c r="C3255" s="7">
        <v>825</v>
      </c>
      <c r="D3255" s="7">
        <v>6791</v>
      </c>
      <c r="F3255" s="8">
        <v>40458.165520833332</v>
      </c>
      <c r="G3255" s="7">
        <v>0</v>
      </c>
      <c r="H3255" s="7">
        <v>6</v>
      </c>
      <c r="I3255" s="7" t="b">
        <f t="shared" si="150"/>
        <v>0</v>
      </c>
      <c r="J3255" s="7" t="b">
        <f t="shared" si="151"/>
        <v>1</v>
      </c>
      <c r="K3255" s="7">
        <f t="shared" si="152"/>
        <v>0</v>
      </c>
      <c r="L3255" s="7">
        <f>WEEKDAY(Table1[[#This Row],[post_time]])</f>
        <v>5</v>
      </c>
      <c r="M3255" s="7">
        <f>VLOOKUP(Table1[[#This Row],[topic_id]],'All Topics Data'!$A$2:$I$1243,8,FALSE)</f>
        <v>40457.697916666664</v>
      </c>
      <c r="N3255" s="7">
        <f>Table1[[#This Row],[Hui Reply?]]*(Table1[[#This Row],[post_time]]-Table1[[#This Row],[timestamp of previous reply]])</f>
        <v>0</v>
      </c>
      <c r="O3255" s="3">
        <f>O3254+Table1[[#This Row],[Hui Reply?]]</f>
        <v>836</v>
      </c>
      <c r="P3255" s="19">
        <f>INT(Table1[[#This Row],[post_time]])</f>
        <v>40458</v>
      </c>
      <c r="Q3255" s="3">
        <f>IF(Table1[[#This Row],[Hui Reply?]],VLOOKUP(Table1[[#This Row],[topic_id]],'All Topics Data'!$A$2:$E$1243,5,FALSE),0)</f>
        <v>0</v>
      </c>
      <c r="R3255" s="8">
        <f>Table1[[#This Row],[post_time]]+8/24</f>
        <v>40458.498854166668</v>
      </c>
      <c r="S3255" s="3">
        <f>IF(Table1[[#This Row],[post_position]]=1,0,SUMIFS($F$2:F3255,$H$2:H3255,Table1[[#This Row],[post_position]]-1,$C$2:C3255,Table1[[#This Row],[topic_id]]))</f>
        <v>40458.135381944441</v>
      </c>
    </row>
    <row r="3256" spans="1:19" x14ac:dyDescent="0.25">
      <c r="A3256" s="7">
        <v>3301</v>
      </c>
      <c r="B3256" s="7">
        <v>1</v>
      </c>
      <c r="C3256" s="7">
        <v>825</v>
      </c>
      <c r="D3256" s="7">
        <v>6713</v>
      </c>
      <c r="F3256" s="8">
        <v>40458.300150462965</v>
      </c>
      <c r="G3256" s="7">
        <v>0</v>
      </c>
      <c r="H3256" s="7">
        <v>7</v>
      </c>
      <c r="I3256" s="7" t="b">
        <f t="shared" si="150"/>
        <v>0</v>
      </c>
      <c r="J3256" s="7" t="b">
        <f t="shared" si="151"/>
        <v>1</v>
      </c>
      <c r="K3256" s="7">
        <f t="shared" si="152"/>
        <v>0</v>
      </c>
      <c r="L3256" s="7">
        <f>WEEKDAY(Table1[[#This Row],[post_time]])</f>
        <v>5</v>
      </c>
      <c r="M3256" s="7">
        <f>VLOOKUP(Table1[[#This Row],[topic_id]],'All Topics Data'!$A$2:$I$1243,8,FALSE)</f>
        <v>40457.697916666664</v>
      </c>
      <c r="N3256" s="7">
        <f>Table1[[#This Row],[Hui Reply?]]*(Table1[[#This Row],[post_time]]-Table1[[#This Row],[timestamp of previous reply]])</f>
        <v>0</v>
      </c>
      <c r="O3256" s="3">
        <f>O3255+Table1[[#This Row],[Hui Reply?]]</f>
        <v>836</v>
      </c>
      <c r="P3256" s="19">
        <f>INT(Table1[[#This Row],[post_time]])</f>
        <v>40458</v>
      </c>
      <c r="Q3256" s="3">
        <f>IF(Table1[[#This Row],[Hui Reply?]],VLOOKUP(Table1[[#This Row],[topic_id]],'All Topics Data'!$A$2:$E$1243,5,FALSE),0)</f>
        <v>0</v>
      </c>
      <c r="R3256" s="8">
        <f>Table1[[#This Row],[post_time]]+8/24</f>
        <v>40458.6334837963</v>
      </c>
      <c r="S3256" s="3">
        <f>IF(Table1[[#This Row],[post_position]]=1,0,SUMIFS($F$2:F3256,$H$2:H3256,Table1[[#This Row],[post_position]]-1,$C$2:C3256,Table1[[#This Row],[topic_id]]))</f>
        <v>40458.165520833332</v>
      </c>
    </row>
    <row r="3257" spans="1:19" x14ac:dyDescent="0.25">
      <c r="A3257" s="7">
        <v>3302</v>
      </c>
      <c r="B3257" s="7">
        <v>1</v>
      </c>
      <c r="C3257" s="7">
        <v>826</v>
      </c>
      <c r="D3257" s="7">
        <v>3713</v>
      </c>
      <c r="E3257" s="2"/>
      <c r="F3257" s="8">
        <v>40458.447627314818</v>
      </c>
      <c r="G3257" s="7">
        <v>0</v>
      </c>
      <c r="H3257" s="7">
        <v>1</v>
      </c>
      <c r="I3257" s="7" t="b">
        <f t="shared" si="150"/>
        <v>0</v>
      </c>
      <c r="J3257" s="7" t="b">
        <f t="shared" si="151"/>
        <v>0</v>
      </c>
      <c r="K3257" s="7">
        <f t="shared" si="152"/>
        <v>0</v>
      </c>
      <c r="L3257" s="7">
        <f>WEEKDAY(Table1[[#This Row],[post_time]])</f>
        <v>5</v>
      </c>
      <c r="M3257" s="7">
        <f>VLOOKUP(Table1[[#This Row],[topic_id]],'All Topics Data'!$A$2:$I$1243,8,FALSE)</f>
        <v>40458.447222222225</v>
      </c>
      <c r="N3257" s="7">
        <f>Table1[[#This Row],[Hui Reply?]]*(Table1[[#This Row],[post_time]]-Table1[[#This Row],[timestamp of previous reply]])</f>
        <v>0</v>
      </c>
      <c r="O3257" s="3">
        <f>O3256+Table1[[#This Row],[Hui Reply?]]</f>
        <v>836</v>
      </c>
      <c r="P3257" s="19">
        <f>INT(Table1[[#This Row],[post_time]])</f>
        <v>40458</v>
      </c>
      <c r="Q3257" s="3">
        <f>IF(Table1[[#This Row],[Hui Reply?]],VLOOKUP(Table1[[#This Row],[topic_id]],'All Topics Data'!$A$2:$E$1243,5,FALSE),0)</f>
        <v>0</v>
      </c>
      <c r="R3257" s="8">
        <f>Table1[[#This Row],[post_time]]+8/24</f>
        <v>40458.780960648153</v>
      </c>
      <c r="S3257" s="3">
        <f>IF(Table1[[#This Row],[post_position]]=1,0,SUMIFS($F$2:F3257,$H$2:H3257,Table1[[#This Row],[post_position]]-1,$C$2:C3257,Table1[[#This Row],[topic_id]]))</f>
        <v>0</v>
      </c>
    </row>
    <row r="3258" spans="1:19" x14ac:dyDescent="0.25">
      <c r="A3258" s="7">
        <v>3303</v>
      </c>
      <c r="B3258" s="7">
        <v>1</v>
      </c>
      <c r="C3258" s="7">
        <v>827</v>
      </c>
      <c r="D3258" s="7">
        <v>28</v>
      </c>
      <c r="E3258" s="2"/>
      <c r="F3258" s="8">
        <v>40458.52071759259</v>
      </c>
      <c r="G3258" s="7">
        <v>0</v>
      </c>
      <c r="H3258" s="7">
        <v>1</v>
      </c>
      <c r="I3258" s="7" t="b">
        <f t="shared" si="150"/>
        <v>0</v>
      </c>
      <c r="J3258" s="7" t="b">
        <f t="shared" si="151"/>
        <v>0</v>
      </c>
      <c r="K3258" s="7">
        <f t="shared" si="152"/>
        <v>0</v>
      </c>
      <c r="L3258" s="7">
        <f>WEEKDAY(Table1[[#This Row],[post_time]])</f>
        <v>5</v>
      </c>
      <c r="M3258" s="7">
        <f>VLOOKUP(Table1[[#This Row],[topic_id]],'All Topics Data'!$A$2:$I$1243,8,FALSE)</f>
        <v>40458.520138888889</v>
      </c>
      <c r="N3258" s="7">
        <f>Table1[[#This Row],[Hui Reply?]]*(Table1[[#This Row],[post_time]]-Table1[[#This Row],[timestamp of previous reply]])</f>
        <v>0</v>
      </c>
      <c r="O3258" s="3">
        <f>O3257+Table1[[#This Row],[Hui Reply?]]</f>
        <v>836</v>
      </c>
      <c r="P3258" s="19">
        <f>INT(Table1[[#This Row],[post_time]])</f>
        <v>40458</v>
      </c>
      <c r="Q3258" s="3">
        <f>IF(Table1[[#This Row],[Hui Reply?]],VLOOKUP(Table1[[#This Row],[topic_id]],'All Topics Data'!$A$2:$E$1243,5,FALSE),0)</f>
        <v>0</v>
      </c>
      <c r="R3258" s="8">
        <f>Table1[[#This Row],[post_time]]+8/24</f>
        <v>40458.854050925926</v>
      </c>
      <c r="S3258" s="3">
        <f>IF(Table1[[#This Row],[post_position]]=1,0,SUMIFS($F$2:F3258,$H$2:H3258,Table1[[#This Row],[post_position]]-1,$C$2:C3258,Table1[[#This Row],[topic_id]]))</f>
        <v>0</v>
      </c>
    </row>
    <row r="3259" spans="1:19" x14ac:dyDescent="0.25">
      <c r="A3259" s="7">
        <v>3304</v>
      </c>
      <c r="B3259" s="7">
        <v>1</v>
      </c>
      <c r="C3259" s="7">
        <v>826</v>
      </c>
      <c r="D3259" s="7">
        <v>6713</v>
      </c>
      <c r="F3259" s="8">
        <v>40458.523217592592</v>
      </c>
      <c r="G3259" s="7">
        <v>0</v>
      </c>
      <c r="H3259" s="7">
        <v>2</v>
      </c>
      <c r="I3259" s="7" t="b">
        <f t="shared" si="150"/>
        <v>0</v>
      </c>
      <c r="J3259" s="7" t="b">
        <f t="shared" si="151"/>
        <v>1</v>
      </c>
      <c r="K3259" s="7">
        <f t="shared" si="152"/>
        <v>0</v>
      </c>
      <c r="L3259" s="7">
        <f>WEEKDAY(Table1[[#This Row],[post_time]])</f>
        <v>5</v>
      </c>
      <c r="M3259" s="7">
        <f>VLOOKUP(Table1[[#This Row],[topic_id]],'All Topics Data'!$A$2:$I$1243,8,FALSE)</f>
        <v>40458.447222222225</v>
      </c>
      <c r="N3259" s="7">
        <f>Table1[[#This Row],[Hui Reply?]]*(Table1[[#This Row],[post_time]]-Table1[[#This Row],[timestamp of previous reply]])</f>
        <v>0</v>
      </c>
      <c r="O3259" s="3">
        <f>O3258+Table1[[#This Row],[Hui Reply?]]</f>
        <v>836</v>
      </c>
      <c r="P3259" s="19">
        <f>INT(Table1[[#This Row],[post_time]])</f>
        <v>40458</v>
      </c>
      <c r="Q3259" s="3">
        <f>IF(Table1[[#This Row],[Hui Reply?]],VLOOKUP(Table1[[#This Row],[topic_id]],'All Topics Data'!$A$2:$E$1243,5,FALSE),0)</f>
        <v>0</v>
      </c>
      <c r="R3259" s="8">
        <f>Table1[[#This Row],[post_time]]+8/24</f>
        <v>40458.856550925928</v>
      </c>
      <c r="S3259" s="3">
        <f>IF(Table1[[#This Row],[post_position]]=1,0,SUMIFS($F$2:F3259,$H$2:H3259,Table1[[#This Row],[post_position]]-1,$C$2:C3259,Table1[[#This Row],[topic_id]]))</f>
        <v>40458.447627314818</v>
      </c>
    </row>
    <row r="3260" spans="1:19" x14ac:dyDescent="0.25">
      <c r="A3260" s="7">
        <v>3305</v>
      </c>
      <c r="B3260" s="7">
        <v>1</v>
      </c>
      <c r="C3260" s="7">
        <v>827</v>
      </c>
      <c r="D3260" s="7">
        <v>24</v>
      </c>
      <c r="E3260" s="2"/>
      <c r="F3260" s="8">
        <v>40458.560486111113</v>
      </c>
      <c r="G3260" s="7">
        <v>0</v>
      </c>
      <c r="H3260" s="7">
        <v>2</v>
      </c>
      <c r="I3260" s="7" t="b">
        <f t="shared" si="150"/>
        <v>1</v>
      </c>
      <c r="J3260" s="7" t="b">
        <f t="shared" si="151"/>
        <v>1</v>
      </c>
      <c r="K3260" s="7">
        <f t="shared" si="152"/>
        <v>1</v>
      </c>
      <c r="L3260" s="7">
        <f>WEEKDAY(Table1[[#This Row],[post_time]])</f>
        <v>5</v>
      </c>
      <c r="M3260" s="7">
        <f>VLOOKUP(Table1[[#This Row],[topic_id]],'All Topics Data'!$A$2:$I$1243,8,FALSE)</f>
        <v>40458.520138888889</v>
      </c>
      <c r="N3260" s="7">
        <f>Table1[[#This Row],[Hui Reply?]]*(Table1[[#This Row],[post_time]]-Table1[[#This Row],[timestamp of previous reply]])</f>
        <v>3.9768518523487728E-2</v>
      </c>
      <c r="O3260" s="3">
        <f>O3259+Table1[[#This Row],[Hui Reply?]]</f>
        <v>837</v>
      </c>
      <c r="P3260" s="19">
        <f>INT(Table1[[#This Row],[post_time]])</f>
        <v>40458</v>
      </c>
      <c r="Q3260" s="3" t="str">
        <f>IF(Table1[[#This Row],[Hui Reply?]],VLOOKUP(Table1[[#This Row],[topic_id]],'All Topics Data'!$A$2:$E$1243,5,FALSE),0)</f>
        <v>cyrilz</v>
      </c>
      <c r="R3260" s="8">
        <f>Table1[[#This Row],[post_time]]+8/24</f>
        <v>40458.893819444449</v>
      </c>
      <c r="S3260" s="3">
        <f>IF(Table1[[#This Row],[post_position]]=1,0,SUMIFS($F$2:F3260,$H$2:H3260,Table1[[#This Row],[post_position]]-1,$C$2:C3260,Table1[[#This Row],[topic_id]]))</f>
        <v>40458.52071759259</v>
      </c>
    </row>
    <row r="3261" spans="1:19" x14ac:dyDescent="0.25">
      <c r="A3261" s="7">
        <v>3306</v>
      </c>
      <c r="B3261" s="7">
        <v>1</v>
      </c>
      <c r="C3261" s="7">
        <v>827</v>
      </c>
      <c r="D3261" s="7">
        <v>28</v>
      </c>
      <c r="F3261" s="8">
        <v>40458.571759259263</v>
      </c>
      <c r="G3261" s="7">
        <v>0</v>
      </c>
      <c r="H3261" s="7">
        <v>3</v>
      </c>
      <c r="I3261" s="7" t="b">
        <f t="shared" si="150"/>
        <v>0</v>
      </c>
      <c r="J3261" s="7" t="b">
        <f t="shared" si="151"/>
        <v>1</v>
      </c>
      <c r="K3261" s="7">
        <f t="shared" si="152"/>
        <v>0</v>
      </c>
      <c r="L3261" s="7">
        <f>WEEKDAY(Table1[[#This Row],[post_time]])</f>
        <v>5</v>
      </c>
      <c r="M3261" s="7">
        <f>VLOOKUP(Table1[[#This Row],[topic_id]],'All Topics Data'!$A$2:$I$1243,8,FALSE)</f>
        <v>40458.520138888889</v>
      </c>
      <c r="N3261" s="7">
        <f>Table1[[#This Row],[Hui Reply?]]*(Table1[[#This Row],[post_time]]-Table1[[#This Row],[timestamp of previous reply]])</f>
        <v>0</v>
      </c>
      <c r="O3261" s="3">
        <f>O3260+Table1[[#This Row],[Hui Reply?]]</f>
        <v>837</v>
      </c>
      <c r="P3261" s="19">
        <f>INT(Table1[[#This Row],[post_time]])</f>
        <v>40458</v>
      </c>
      <c r="Q3261" s="3">
        <f>IF(Table1[[#This Row],[Hui Reply?]],VLOOKUP(Table1[[#This Row],[topic_id]],'All Topics Data'!$A$2:$E$1243,5,FALSE),0)</f>
        <v>0</v>
      </c>
      <c r="R3261" s="8">
        <f>Table1[[#This Row],[post_time]]+8/24</f>
        <v>40458.905092592599</v>
      </c>
      <c r="S3261" s="3">
        <f>IF(Table1[[#This Row],[post_position]]=1,0,SUMIFS($F$2:F3261,$H$2:H3261,Table1[[#This Row],[post_position]]-1,$C$2:C3261,Table1[[#This Row],[topic_id]]))</f>
        <v>40458.560486111113</v>
      </c>
    </row>
    <row r="3262" spans="1:19" x14ac:dyDescent="0.25">
      <c r="A3262" s="7">
        <v>3307</v>
      </c>
      <c r="B3262" s="7">
        <v>1</v>
      </c>
      <c r="C3262" s="7">
        <v>826</v>
      </c>
      <c r="D3262" s="7">
        <v>24</v>
      </c>
      <c r="E3262" s="2"/>
      <c r="F3262" s="8">
        <v>40458.597974537035</v>
      </c>
      <c r="G3262" s="7">
        <v>0</v>
      </c>
      <c r="H3262" s="7">
        <v>3</v>
      </c>
      <c r="I3262" s="7" t="b">
        <f t="shared" si="150"/>
        <v>1</v>
      </c>
      <c r="J3262" s="7" t="b">
        <f t="shared" si="151"/>
        <v>1</v>
      </c>
      <c r="K3262" s="7">
        <f t="shared" si="152"/>
        <v>1</v>
      </c>
      <c r="L3262" s="7">
        <f>WEEKDAY(Table1[[#This Row],[post_time]])</f>
        <v>5</v>
      </c>
      <c r="M3262" s="7">
        <f>VLOOKUP(Table1[[#This Row],[topic_id]],'All Topics Data'!$A$2:$I$1243,8,FALSE)</f>
        <v>40458.447222222225</v>
      </c>
      <c r="N3262" s="7">
        <f>Table1[[#This Row],[Hui Reply?]]*(Table1[[#This Row],[post_time]]-Table1[[#This Row],[timestamp of previous reply]])</f>
        <v>7.4756944442924578E-2</v>
      </c>
      <c r="O3262" s="3">
        <f>O3261+Table1[[#This Row],[Hui Reply?]]</f>
        <v>838</v>
      </c>
      <c r="P3262" s="19">
        <f>INT(Table1[[#This Row],[post_time]])</f>
        <v>40458</v>
      </c>
      <c r="Q3262" s="3" t="str">
        <f>IF(Table1[[#This Row],[Hui Reply?]],VLOOKUP(Table1[[#This Row],[topic_id]],'All Topics Data'!$A$2:$E$1243,5,FALSE),0)</f>
        <v>AK</v>
      </c>
      <c r="R3262" s="8">
        <f>Table1[[#This Row],[post_time]]+8/24</f>
        <v>40458.931307870371</v>
      </c>
      <c r="S3262" s="3">
        <f>IF(Table1[[#This Row],[post_position]]=1,0,SUMIFS($F$2:F3262,$H$2:H3262,Table1[[#This Row],[post_position]]-1,$C$2:C3262,Table1[[#This Row],[topic_id]]))</f>
        <v>40458.523217592592</v>
      </c>
    </row>
    <row r="3263" spans="1:19" x14ac:dyDescent="0.25">
      <c r="A3263" s="7">
        <v>3309</v>
      </c>
      <c r="B3263" s="7">
        <v>1</v>
      </c>
      <c r="C3263" s="7">
        <v>825</v>
      </c>
      <c r="D3263" s="7">
        <v>24</v>
      </c>
      <c r="F3263" s="8">
        <v>40458.606041666666</v>
      </c>
      <c r="G3263" s="7">
        <v>0</v>
      </c>
      <c r="H3263" s="7">
        <v>8</v>
      </c>
      <c r="I3263" s="7" t="b">
        <f t="shared" si="150"/>
        <v>1</v>
      </c>
      <c r="J3263" s="7" t="b">
        <f t="shared" si="151"/>
        <v>1</v>
      </c>
      <c r="K3263" s="7">
        <f t="shared" si="152"/>
        <v>1</v>
      </c>
      <c r="L3263" s="7">
        <f>WEEKDAY(Table1[[#This Row],[post_time]])</f>
        <v>5</v>
      </c>
      <c r="M3263" s="7">
        <f>VLOOKUP(Table1[[#This Row],[topic_id]],'All Topics Data'!$A$2:$I$1243,8,FALSE)</f>
        <v>40457.697916666664</v>
      </c>
      <c r="N3263" s="7">
        <f>Table1[[#This Row],[Hui Reply?]]*(Table1[[#This Row],[post_time]]-Table1[[#This Row],[timestamp of previous reply]])</f>
        <v>0.3058912037013215</v>
      </c>
      <c r="O3263" s="3">
        <f>O3262+Table1[[#This Row],[Hui Reply?]]</f>
        <v>839</v>
      </c>
      <c r="P3263" s="19">
        <f>INT(Table1[[#This Row],[post_time]])</f>
        <v>40458</v>
      </c>
      <c r="Q3263" s="3" t="str">
        <f>IF(Table1[[#This Row],[Hui Reply?]],VLOOKUP(Table1[[#This Row],[topic_id]],'All Topics Data'!$A$2:$E$1243,5,FALSE),0)</f>
        <v>vmohan1978</v>
      </c>
      <c r="R3263" s="8">
        <f>Table1[[#This Row],[post_time]]+8/24</f>
        <v>40458.939375000002</v>
      </c>
      <c r="S3263" s="3">
        <f>IF(Table1[[#This Row],[post_position]]=1,0,SUMIFS($F$2:F3263,$H$2:H3263,Table1[[#This Row],[post_position]]-1,$C$2:C3263,Table1[[#This Row],[topic_id]]))</f>
        <v>40458.300150462965</v>
      </c>
    </row>
    <row r="3264" spans="1:19" x14ac:dyDescent="0.25">
      <c r="A3264" s="7">
        <v>3310</v>
      </c>
      <c r="B3264" s="7">
        <v>1</v>
      </c>
      <c r="C3264" s="7">
        <v>828</v>
      </c>
      <c r="D3264" s="7">
        <v>6720</v>
      </c>
      <c r="E3264" s="2"/>
      <c r="F3264" s="8">
        <v>40458.606736111113</v>
      </c>
      <c r="G3264" s="7">
        <v>0</v>
      </c>
      <c r="H3264" s="7">
        <v>1</v>
      </c>
      <c r="I3264" s="7" t="b">
        <f t="shared" si="150"/>
        <v>0</v>
      </c>
      <c r="J3264" s="7" t="b">
        <f t="shared" si="151"/>
        <v>0</v>
      </c>
      <c r="K3264" s="7">
        <f t="shared" si="152"/>
        <v>0</v>
      </c>
      <c r="L3264" s="7">
        <f>WEEKDAY(Table1[[#This Row],[post_time]])</f>
        <v>5</v>
      </c>
      <c r="M3264" s="7">
        <f>VLOOKUP(Table1[[#This Row],[topic_id]],'All Topics Data'!$A$2:$I$1243,8,FALSE)</f>
        <v>40458.606249999997</v>
      </c>
      <c r="N3264" s="7">
        <f>Table1[[#This Row],[Hui Reply?]]*(Table1[[#This Row],[post_time]]-Table1[[#This Row],[timestamp of previous reply]])</f>
        <v>0</v>
      </c>
      <c r="O3264" s="3">
        <f>O3263+Table1[[#This Row],[Hui Reply?]]</f>
        <v>839</v>
      </c>
      <c r="P3264" s="19">
        <f>INT(Table1[[#This Row],[post_time]])</f>
        <v>40458</v>
      </c>
      <c r="Q3264" s="3">
        <f>IF(Table1[[#This Row],[Hui Reply?]],VLOOKUP(Table1[[#This Row],[topic_id]],'All Topics Data'!$A$2:$E$1243,5,FALSE),0)</f>
        <v>0</v>
      </c>
      <c r="R3264" s="8">
        <f>Table1[[#This Row],[post_time]]+8/24</f>
        <v>40458.940069444448</v>
      </c>
      <c r="S3264" s="3">
        <f>IF(Table1[[#This Row],[post_position]]=1,0,SUMIFS($F$2:F3264,$H$2:H3264,Table1[[#This Row],[post_position]]-1,$C$2:C3264,Table1[[#This Row],[topic_id]]))</f>
        <v>0</v>
      </c>
    </row>
    <row r="3265" spans="1:19" x14ac:dyDescent="0.25">
      <c r="A3265" s="7">
        <v>3311</v>
      </c>
      <c r="B3265" s="7">
        <v>1</v>
      </c>
      <c r="C3265" s="7">
        <v>828</v>
      </c>
      <c r="D3265" s="7">
        <v>6713</v>
      </c>
      <c r="F3265" s="8">
        <v>40458.608715277776</v>
      </c>
      <c r="G3265" s="7">
        <v>0</v>
      </c>
      <c r="H3265" s="7">
        <v>2</v>
      </c>
      <c r="I3265" s="7" t="b">
        <f t="shared" si="150"/>
        <v>0</v>
      </c>
      <c r="J3265" s="7" t="b">
        <f t="shared" si="151"/>
        <v>1</v>
      </c>
      <c r="K3265" s="7">
        <f t="shared" si="152"/>
        <v>0</v>
      </c>
      <c r="L3265" s="7">
        <f>WEEKDAY(Table1[[#This Row],[post_time]])</f>
        <v>5</v>
      </c>
      <c r="M3265" s="7">
        <f>VLOOKUP(Table1[[#This Row],[topic_id]],'All Topics Data'!$A$2:$I$1243,8,FALSE)</f>
        <v>40458.606249999997</v>
      </c>
      <c r="N3265" s="7">
        <f>Table1[[#This Row],[Hui Reply?]]*(Table1[[#This Row],[post_time]]-Table1[[#This Row],[timestamp of previous reply]])</f>
        <v>0</v>
      </c>
      <c r="O3265" s="3">
        <f>O3264+Table1[[#This Row],[Hui Reply?]]</f>
        <v>839</v>
      </c>
      <c r="P3265" s="19">
        <f>INT(Table1[[#This Row],[post_time]])</f>
        <v>40458</v>
      </c>
      <c r="Q3265" s="3">
        <f>IF(Table1[[#This Row],[Hui Reply?]],VLOOKUP(Table1[[#This Row],[topic_id]],'All Topics Data'!$A$2:$E$1243,5,FALSE),0)</f>
        <v>0</v>
      </c>
      <c r="R3265" s="8">
        <f>Table1[[#This Row],[post_time]]+8/24</f>
        <v>40458.942048611112</v>
      </c>
      <c r="S3265" s="3">
        <f>IF(Table1[[#This Row],[post_position]]=1,0,SUMIFS($F$2:F3265,$H$2:H3265,Table1[[#This Row],[post_position]]-1,$C$2:C3265,Table1[[#This Row],[topic_id]]))</f>
        <v>40458.606736111113</v>
      </c>
    </row>
    <row r="3266" spans="1:19" x14ac:dyDescent="0.25">
      <c r="A3266" s="7">
        <v>3312</v>
      </c>
      <c r="B3266" s="7">
        <v>1</v>
      </c>
      <c r="C3266" s="7">
        <v>828</v>
      </c>
      <c r="D3266" s="7">
        <v>6720</v>
      </c>
      <c r="F3266" s="8">
        <v>40458.610833333332</v>
      </c>
      <c r="G3266" s="7">
        <v>0</v>
      </c>
      <c r="H3266" s="7">
        <v>3</v>
      </c>
      <c r="I3266" s="7" t="b">
        <f t="shared" si="150"/>
        <v>0</v>
      </c>
      <c r="J3266" s="7" t="b">
        <f t="shared" si="151"/>
        <v>1</v>
      </c>
      <c r="K3266" s="7">
        <f t="shared" si="152"/>
        <v>0</v>
      </c>
      <c r="L3266" s="7">
        <f>WEEKDAY(Table1[[#This Row],[post_time]])</f>
        <v>5</v>
      </c>
      <c r="M3266" s="7">
        <f>VLOOKUP(Table1[[#This Row],[topic_id]],'All Topics Data'!$A$2:$I$1243,8,FALSE)</f>
        <v>40458.606249999997</v>
      </c>
      <c r="N3266" s="7">
        <f>Table1[[#This Row],[Hui Reply?]]*(Table1[[#This Row],[post_time]]-Table1[[#This Row],[timestamp of previous reply]])</f>
        <v>0</v>
      </c>
      <c r="O3266" s="3">
        <f>O3265+Table1[[#This Row],[Hui Reply?]]</f>
        <v>839</v>
      </c>
      <c r="P3266" s="19">
        <f>INT(Table1[[#This Row],[post_time]])</f>
        <v>40458</v>
      </c>
      <c r="Q3266" s="3">
        <f>IF(Table1[[#This Row],[Hui Reply?]],VLOOKUP(Table1[[#This Row],[topic_id]],'All Topics Data'!$A$2:$E$1243,5,FALSE),0)</f>
        <v>0</v>
      </c>
      <c r="R3266" s="8">
        <f>Table1[[#This Row],[post_time]]+8/24</f>
        <v>40458.944166666668</v>
      </c>
      <c r="S3266" s="3">
        <f>IF(Table1[[#This Row],[post_position]]=1,0,SUMIFS($F$2:F3266,$H$2:H3266,Table1[[#This Row],[post_position]]-1,$C$2:C3266,Table1[[#This Row],[topic_id]]))</f>
        <v>40458.608715277776</v>
      </c>
    </row>
    <row r="3267" spans="1:19" x14ac:dyDescent="0.25">
      <c r="A3267" s="7">
        <v>3313</v>
      </c>
      <c r="B3267" s="7">
        <v>1</v>
      </c>
      <c r="C3267" s="7">
        <v>829</v>
      </c>
      <c r="D3267" s="7">
        <v>4068</v>
      </c>
      <c r="E3267" s="2"/>
      <c r="F3267" s="8">
        <v>40458.675555555557</v>
      </c>
      <c r="G3267" s="7">
        <v>0</v>
      </c>
      <c r="H3267" s="7">
        <v>1</v>
      </c>
      <c r="I3267" s="7" t="b">
        <f t="shared" ref="I3267:I3330" si="153">(D3267=24)</f>
        <v>0</v>
      </c>
      <c r="J3267" s="7" t="b">
        <f t="shared" ref="J3267:J3330" si="154">H3267&gt;1</f>
        <v>0</v>
      </c>
      <c r="K3267" s="7">
        <f t="shared" ref="K3267:K3330" si="155">I3267*J3267</f>
        <v>0</v>
      </c>
      <c r="L3267" s="7">
        <f>WEEKDAY(Table1[[#This Row],[post_time]])</f>
        <v>5</v>
      </c>
      <c r="M3267" s="7">
        <f>VLOOKUP(Table1[[#This Row],[topic_id]],'All Topics Data'!$A$2:$I$1243,8,FALSE)</f>
        <v>40458.675000000003</v>
      </c>
      <c r="N3267" s="7">
        <f>Table1[[#This Row],[Hui Reply?]]*(Table1[[#This Row],[post_time]]-Table1[[#This Row],[timestamp of previous reply]])</f>
        <v>0</v>
      </c>
      <c r="O3267" s="3">
        <f>O3266+Table1[[#This Row],[Hui Reply?]]</f>
        <v>839</v>
      </c>
      <c r="P3267" s="19">
        <f>INT(Table1[[#This Row],[post_time]])</f>
        <v>40458</v>
      </c>
      <c r="Q3267" s="3">
        <f>IF(Table1[[#This Row],[Hui Reply?]],VLOOKUP(Table1[[#This Row],[topic_id]],'All Topics Data'!$A$2:$E$1243,5,FALSE),0)</f>
        <v>0</v>
      </c>
      <c r="R3267" s="8">
        <f>Table1[[#This Row],[post_time]]+8/24</f>
        <v>40459.008888888893</v>
      </c>
      <c r="S3267" s="3">
        <f>IF(Table1[[#This Row],[post_position]]=1,0,SUMIFS($F$2:F3267,$H$2:H3267,Table1[[#This Row],[post_position]]-1,$C$2:C3267,Table1[[#This Row],[topic_id]]))</f>
        <v>0</v>
      </c>
    </row>
    <row r="3268" spans="1:19" x14ac:dyDescent="0.25">
      <c r="A3268" s="7">
        <v>3314</v>
      </c>
      <c r="B3268" s="7">
        <v>1</v>
      </c>
      <c r="C3268" s="7">
        <v>813</v>
      </c>
      <c r="D3268" s="7">
        <v>6061</v>
      </c>
      <c r="F3268" s="8">
        <v>40458.829282407409</v>
      </c>
      <c r="G3268" s="7">
        <v>0</v>
      </c>
      <c r="H3268" s="7">
        <v>6</v>
      </c>
      <c r="I3268" s="7" t="b">
        <f t="shared" si="153"/>
        <v>0</v>
      </c>
      <c r="J3268" s="7" t="b">
        <f t="shared" si="154"/>
        <v>1</v>
      </c>
      <c r="K3268" s="7">
        <f t="shared" si="155"/>
        <v>0</v>
      </c>
      <c r="L3268" s="7">
        <f>WEEKDAY(Table1[[#This Row],[post_time]])</f>
        <v>5</v>
      </c>
      <c r="M3268" s="7">
        <f>VLOOKUP(Table1[[#This Row],[topic_id]],'All Topics Data'!$A$2:$I$1243,8,FALSE)</f>
        <v>40452.695138888892</v>
      </c>
      <c r="N3268" s="7">
        <f>Table1[[#This Row],[Hui Reply?]]*(Table1[[#This Row],[post_time]]-Table1[[#This Row],[timestamp of previous reply]])</f>
        <v>0</v>
      </c>
      <c r="O3268" s="3">
        <f>O3267+Table1[[#This Row],[Hui Reply?]]</f>
        <v>839</v>
      </c>
      <c r="P3268" s="19">
        <f>INT(Table1[[#This Row],[post_time]])</f>
        <v>40458</v>
      </c>
      <c r="Q3268" s="3">
        <f>IF(Table1[[#This Row],[Hui Reply?]],VLOOKUP(Table1[[#This Row],[topic_id]],'All Topics Data'!$A$2:$E$1243,5,FALSE),0)</f>
        <v>0</v>
      </c>
      <c r="R3268" s="8">
        <f>Table1[[#This Row],[post_time]]+8/24</f>
        <v>40459.162615740745</v>
      </c>
      <c r="S3268" s="3">
        <f>IF(Table1[[#This Row],[post_position]]=1,0,SUMIFS($F$2:F3268,$H$2:H3268,Table1[[#This Row],[post_position]]-1,$C$2:C3268,Table1[[#This Row],[topic_id]]))</f>
        <v>40452.982719907406</v>
      </c>
    </row>
    <row r="3269" spans="1:19" x14ac:dyDescent="0.25">
      <c r="A3269" s="7">
        <v>3315</v>
      </c>
      <c r="B3269" s="7">
        <v>1</v>
      </c>
      <c r="C3269" s="7">
        <v>830</v>
      </c>
      <c r="D3269" s="7">
        <v>6792</v>
      </c>
      <c r="E3269" s="2"/>
      <c r="F3269" s="8">
        <v>40458.925578703704</v>
      </c>
      <c r="G3269" s="7">
        <v>0</v>
      </c>
      <c r="H3269" s="7">
        <v>1</v>
      </c>
      <c r="I3269" s="7" t="b">
        <f t="shared" si="153"/>
        <v>0</v>
      </c>
      <c r="J3269" s="7" t="b">
        <f t="shared" si="154"/>
        <v>0</v>
      </c>
      <c r="K3269" s="7">
        <f t="shared" si="155"/>
        <v>0</v>
      </c>
      <c r="L3269" s="7">
        <f>WEEKDAY(Table1[[#This Row],[post_time]])</f>
        <v>5</v>
      </c>
      <c r="M3269" s="7">
        <f>VLOOKUP(Table1[[#This Row],[topic_id]],'All Topics Data'!$A$2:$I$1243,8,FALSE)</f>
        <v>40458.925000000003</v>
      </c>
      <c r="N3269" s="7">
        <f>Table1[[#This Row],[Hui Reply?]]*(Table1[[#This Row],[post_time]]-Table1[[#This Row],[timestamp of previous reply]])</f>
        <v>0</v>
      </c>
      <c r="O3269" s="3">
        <f>O3268+Table1[[#This Row],[Hui Reply?]]</f>
        <v>839</v>
      </c>
      <c r="P3269" s="19">
        <f>INT(Table1[[#This Row],[post_time]])</f>
        <v>40458</v>
      </c>
      <c r="Q3269" s="3">
        <f>IF(Table1[[#This Row],[Hui Reply?]],VLOOKUP(Table1[[#This Row],[topic_id]],'All Topics Data'!$A$2:$E$1243,5,FALSE),0)</f>
        <v>0</v>
      </c>
      <c r="R3269" s="8">
        <f>Table1[[#This Row],[post_time]]+8/24</f>
        <v>40459.258912037039</v>
      </c>
      <c r="S3269" s="3">
        <f>IF(Table1[[#This Row],[post_position]]=1,0,SUMIFS($F$2:F3269,$H$2:H3269,Table1[[#This Row],[post_position]]-1,$C$2:C3269,Table1[[#This Row],[topic_id]]))</f>
        <v>0</v>
      </c>
    </row>
    <row r="3270" spans="1:19" x14ac:dyDescent="0.25">
      <c r="A3270" s="7">
        <v>3316</v>
      </c>
      <c r="B3270" s="7">
        <v>1</v>
      </c>
      <c r="C3270" s="7">
        <v>830</v>
      </c>
      <c r="D3270" s="7">
        <v>6458</v>
      </c>
      <c r="F3270" s="8">
        <v>40458.929270833331</v>
      </c>
      <c r="G3270" s="7">
        <v>0</v>
      </c>
      <c r="H3270" s="7">
        <v>2</v>
      </c>
      <c r="I3270" s="7" t="b">
        <f t="shared" si="153"/>
        <v>0</v>
      </c>
      <c r="J3270" s="7" t="b">
        <f t="shared" si="154"/>
        <v>1</v>
      </c>
      <c r="K3270" s="7">
        <f t="shared" si="155"/>
        <v>0</v>
      </c>
      <c r="L3270" s="7">
        <f>WEEKDAY(Table1[[#This Row],[post_time]])</f>
        <v>5</v>
      </c>
      <c r="M3270" s="7">
        <f>VLOOKUP(Table1[[#This Row],[topic_id]],'All Topics Data'!$A$2:$I$1243,8,FALSE)</f>
        <v>40458.925000000003</v>
      </c>
      <c r="N3270" s="7">
        <f>Table1[[#This Row],[Hui Reply?]]*(Table1[[#This Row],[post_time]]-Table1[[#This Row],[timestamp of previous reply]])</f>
        <v>0</v>
      </c>
      <c r="O3270" s="3">
        <f>O3269+Table1[[#This Row],[Hui Reply?]]</f>
        <v>839</v>
      </c>
      <c r="P3270" s="19">
        <f>INT(Table1[[#This Row],[post_time]])</f>
        <v>40458</v>
      </c>
      <c r="Q3270" s="3">
        <f>IF(Table1[[#This Row],[Hui Reply?]],VLOOKUP(Table1[[#This Row],[topic_id]],'All Topics Data'!$A$2:$E$1243,5,FALSE),0)</f>
        <v>0</v>
      </c>
      <c r="R3270" s="8">
        <f>Table1[[#This Row],[post_time]]+8/24</f>
        <v>40459.262604166666</v>
      </c>
      <c r="S3270" s="3">
        <f>IF(Table1[[#This Row],[post_position]]=1,0,SUMIFS($F$2:F3270,$H$2:H3270,Table1[[#This Row],[post_position]]-1,$C$2:C3270,Table1[[#This Row],[topic_id]]))</f>
        <v>40458.925578703704</v>
      </c>
    </row>
    <row r="3271" spans="1:19" x14ac:dyDescent="0.25">
      <c r="A3271" s="7">
        <v>3317</v>
      </c>
      <c r="B3271" s="7">
        <v>1</v>
      </c>
      <c r="C3271" s="7">
        <v>830</v>
      </c>
      <c r="D3271" s="7">
        <v>24</v>
      </c>
      <c r="E3271" s="2"/>
      <c r="F3271" s="8">
        <v>40458.969872685186</v>
      </c>
      <c r="G3271" s="7">
        <v>0</v>
      </c>
      <c r="H3271" s="7">
        <v>3</v>
      </c>
      <c r="I3271" s="7" t="b">
        <f t="shared" si="153"/>
        <v>1</v>
      </c>
      <c r="J3271" s="7" t="b">
        <f t="shared" si="154"/>
        <v>1</v>
      </c>
      <c r="K3271" s="7">
        <f t="shared" si="155"/>
        <v>1</v>
      </c>
      <c r="L3271" s="7">
        <f>WEEKDAY(Table1[[#This Row],[post_time]])</f>
        <v>5</v>
      </c>
      <c r="M3271" s="7">
        <f>VLOOKUP(Table1[[#This Row],[topic_id]],'All Topics Data'!$A$2:$I$1243,8,FALSE)</f>
        <v>40458.925000000003</v>
      </c>
      <c r="N3271" s="7">
        <f>Table1[[#This Row],[Hui Reply?]]*(Table1[[#This Row],[post_time]]-Table1[[#This Row],[timestamp of previous reply]])</f>
        <v>4.0601851855171844E-2</v>
      </c>
      <c r="O3271" s="3">
        <f>O3270+Table1[[#This Row],[Hui Reply?]]</f>
        <v>840</v>
      </c>
      <c r="P3271" s="19">
        <f>INT(Table1[[#This Row],[post_time]])</f>
        <v>40458</v>
      </c>
      <c r="Q3271" s="3" t="str">
        <f>IF(Table1[[#This Row],[Hui Reply?]],VLOOKUP(Table1[[#This Row],[topic_id]],'All Topics Data'!$A$2:$E$1243,5,FALSE),0)</f>
        <v>OKTileguy</v>
      </c>
      <c r="R3271" s="8">
        <f>Table1[[#This Row],[post_time]]+8/24</f>
        <v>40459.303206018521</v>
      </c>
      <c r="S3271" s="3">
        <f>IF(Table1[[#This Row],[post_position]]=1,0,SUMIFS($F$2:F3271,$H$2:H3271,Table1[[#This Row],[post_position]]-1,$C$2:C3271,Table1[[#This Row],[topic_id]]))</f>
        <v>40458.929270833331</v>
      </c>
    </row>
    <row r="3272" spans="1:19" x14ac:dyDescent="0.25">
      <c r="A3272" s="7">
        <v>3318</v>
      </c>
      <c r="B3272" s="7">
        <v>1</v>
      </c>
      <c r="C3272" s="7">
        <v>803</v>
      </c>
      <c r="D3272" s="7">
        <v>6758</v>
      </c>
      <c r="E3272" s="2"/>
      <c r="F3272" s="8">
        <v>40459.059756944444</v>
      </c>
      <c r="G3272" s="7">
        <v>0</v>
      </c>
      <c r="H3272" s="7">
        <v>15</v>
      </c>
      <c r="I3272" s="7" t="b">
        <f t="shared" si="153"/>
        <v>0</v>
      </c>
      <c r="J3272" s="7" t="b">
        <f t="shared" si="154"/>
        <v>1</v>
      </c>
      <c r="K3272" s="7">
        <f t="shared" si="155"/>
        <v>0</v>
      </c>
      <c r="L3272" s="7">
        <f>WEEKDAY(Table1[[#This Row],[post_time]])</f>
        <v>6</v>
      </c>
      <c r="M3272" s="7">
        <f>VLOOKUP(Table1[[#This Row],[topic_id]],'All Topics Data'!$A$2:$I$1243,8,FALSE)</f>
        <v>40448.567361111112</v>
      </c>
      <c r="N3272" s="7">
        <f>Table1[[#This Row],[Hui Reply?]]*(Table1[[#This Row],[post_time]]-Table1[[#This Row],[timestamp of previous reply]])</f>
        <v>0</v>
      </c>
      <c r="O3272" s="3">
        <f>O3271+Table1[[#This Row],[Hui Reply?]]</f>
        <v>840</v>
      </c>
      <c r="P3272" s="19">
        <f>INT(Table1[[#This Row],[post_time]])</f>
        <v>40459</v>
      </c>
      <c r="Q3272" s="3">
        <f>IF(Table1[[#This Row],[Hui Reply?]],VLOOKUP(Table1[[#This Row],[topic_id]],'All Topics Data'!$A$2:$E$1243,5,FALSE),0)</f>
        <v>0</v>
      </c>
      <c r="R3272" s="8">
        <f>Table1[[#This Row],[post_time]]+8/24</f>
        <v>40459.393090277779</v>
      </c>
      <c r="S3272" s="3">
        <f>IF(Table1[[#This Row],[post_position]]=1,0,SUMIFS($F$2:F3272,$H$2:H3272,Table1[[#This Row],[post_position]]-1,$C$2:C3272,Table1[[#This Row],[topic_id]]))</f>
        <v>40450.847418981481</v>
      </c>
    </row>
    <row r="3273" spans="1:19" x14ac:dyDescent="0.25">
      <c r="A3273" s="7">
        <v>3319</v>
      </c>
      <c r="B3273" s="7">
        <v>1</v>
      </c>
      <c r="C3273" s="7">
        <v>803</v>
      </c>
      <c r="D3273" s="7">
        <v>24</v>
      </c>
      <c r="F3273" s="8">
        <v>40459.099710648145</v>
      </c>
      <c r="G3273" s="7">
        <v>0</v>
      </c>
      <c r="H3273" s="7">
        <v>16</v>
      </c>
      <c r="I3273" s="7" t="b">
        <f t="shared" si="153"/>
        <v>1</v>
      </c>
      <c r="J3273" s="7" t="b">
        <f t="shared" si="154"/>
        <v>1</v>
      </c>
      <c r="K3273" s="7">
        <f t="shared" si="155"/>
        <v>1</v>
      </c>
      <c r="L3273" s="7">
        <f>WEEKDAY(Table1[[#This Row],[post_time]])</f>
        <v>6</v>
      </c>
      <c r="M3273" s="7">
        <f>VLOOKUP(Table1[[#This Row],[topic_id]],'All Topics Data'!$A$2:$I$1243,8,FALSE)</f>
        <v>40448.567361111112</v>
      </c>
      <c r="N3273" s="7">
        <f>Table1[[#This Row],[Hui Reply?]]*(Table1[[#This Row],[post_time]]-Table1[[#This Row],[timestamp of previous reply]])</f>
        <v>3.9953703701030463E-2</v>
      </c>
      <c r="O3273" s="3">
        <f>O3272+Table1[[#This Row],[Hui Reply?]]</f>
        <v>841</v>
      </c>
      <c r="P3273" s="19">
        <f>INT(Table1[[#This Row],[post_time]])</f>
        <v>40459</v>
      </c>
      <c r="Q3273" s="3" t="str">
        <f>IF(Table1[[#This Row],[Hui Reply?]],VLOOKUP(Table1[[#This Row],[topic_id]],'All Topics Data'!$A$2:$E$1243,5,FALSE),0)</f>
        <v>slovak</v>
      </c>
      <c r="R3273" s="8">
        <f>Table1[[#This Row],[post_time]]+8/24</f>
        <v>40459.43304398148</v>
      </c>
      <c r="S3273" s="3">
        <f>IF(Table1[[#This Row],[post_position]]=1,0,SUMIFS($F$2:F3273,$H$2:H3273,Table1[[#This Row],[post_position]]-1,$C$2:C3273,Table1[[#This Row],[topic_id]]))</f>
        <v>40459.059756944444</v>
      </c>
    </row>
    <row r="3274" spans="1:19" x14ac:dyDescent="0.25">
      <c r="A3274" s="7">
        <v>3321</v>
      </c>
      <c r="B3274" s="7">
        <v>1</v>
      </c>
      <c r="C3274" s="7">
        <v>830</v>
      </c>
      <c r="D3274" s="7">
        <v>5408</v>
      </c>
      <c r="F3274" s="8">
        <v>40459.220358796294</v>
      </c>
      <c r="G3274" s="7">
        <v>0</v>
      </c>
      <c r="H3274" s="7">
        <v>4</v>
      </c>
      <c r="I3274" s="7" t="b">
        <f t="shared" si="153"/>
        <v>0</v>
      </c>
      <c r="J3274" s="7" t="b">
        <f t="shared" si="154"/>
        <v>1</v>
      </c>
      <c r="K3274" s="7">
        <f t="shared" si="155"/>
        <v>0</v>
      </c>
      <c r="L3274" s="7">
        <f>WEEKDAY(Table1[[#This Row],[post_time]])</f>
        <v>6</v>
      </c>
      <c r="M3274" s="7">
        <f>VLOOKUP(Table1[[#This Row],[topic_id]],'All Topics Data'!$A$2:$I$1243,8,FALSE)</f>
        <v>40458.925000000003</v>
      </c>
      <c r="N3274" s="7">
        <f>Table1[[#This Row],[Hui Reply?]]*(Table1[[#This Row],[post_time]]-Table1[[#This Row],[timestamp of previous reply]])</f>
        <v>0</v>
      </c>
      <c r="O3274" s="3">
        <f>O3273+Table1[[#This Row],[Hui Reply?]]</f>
        <v>841</v>
      </c>
      <c r="P3274" s="19">
        <f>INT(Table1[[#This Row],[post_time]])</f>
        <v>40459</v>
      </c>
      <c r="Q3274" s="3">
        <f>IF(Table1[[#This Row],[Hui Reply?]],VLOOKUP(Table1[[#This Row],[topic_id]],'All Topics Data'!$A$2:$E$1243,5,FALSE),0)</f>
        <v>0</v>
      </c>
      <c r="R3274" s="8">
        <f>Table1[[#This Row],[post_time]]+8/24</f>
        <v>40459.55369212963</v>
      </c>
      <c r="S3274" s="3">
        <f>IF(Table1[[#This Row],[post_position]]=1,0,SUMIFS($F$2:F3274,$H$2:H3274,Table1[[#This Row],[post_position]]-1,$C$2:C3274,Table1[[#This Row],[topic_id]]))</f>
        <v>40458.969872685186</v>
      </c>
    </row>
    <row r="3275" spans="1:19" x14ac:dyDescent="0.25">
      <c r="A3275" s="7">
        <v>3322</v>
      </c>
      <c r="B3275" s="7">
        <v>1</v>
      </c>
      <c r="C3275" s="7">
        <v>803</v>
      </c>
      <c r="D3275" s="7">
        <v>6758</v>
      </c>
      <c r="F3275" s="8">
        <v>40459.335868055554</v>
      </c>
      <c r="G3275" s="7">
        <v>0</v>
      </c>
      <c r="H3275" s="7">
        <v>17</v>
      </c>
      <c r="I3275" s="7" t="b">
        <f t="shared" si="153"/>
        <v>0</v>
      </c>
      <c r="J3275" s="7" t="b">
        <f t="shared" si="154"/>
        <v>1</v>
      </c>
      <c r="K3275" s="7">
        <f t="shared" si="155"/>
        <v>0</v>
      </c>
      <c r="L3275" s="7">
        <f>WEEKDAY(Table1[[#This Row],[post_time]])</f>
        <v>6</v>
      </c>
      <c r="M3275" s="7">
        <f>VLOOKUP(Table1[[#This Row],[topic_id]],'All Topics Data'!$A$2:$I$1243,8,FALSE)</f>
        <v>40448.567361111112</v>
      </c>
      <c r="N3275" s="7">
        <f>Table1[[#This Row],[Hui Reply?]]*(Table1[[#This Row],[post_time]]-Table1[[#This Row],[timestamp of previous reply]])</f>
        <v>0</v>
      </c>
      <c r="O3275" s="3">
        <f>O3274+Table1[[#This Row],[Hui Reply?]]</f>
        <v>841</v>
      </c>
      <c r="P3275" s="19">
        <f>INT(Table1[[#This Row],[post_time]])</f>
        <v>40459</v>
      </c>
      <c r="Q3275" s="3">
        <f>IF(Table1[[#This Row],[Hui Reply?]],VLOOKUP(Table1[[#This Row],[topic_id]],'All Topics Data'!$A$2:$E$1243,5,FALSE),0)</f>
        <v>0</v>
      </c>
      <c r="R3275" s="8">
        <f>Table1[[#This Row],[post_time]]+8/24</f>
        <v>40459.66920138889</v>
      </c>
      <c r="S3275" s="3">
        <f>IF(Table1[[#This Row],[post_position]]=1,0,SUMIFS($F$2:F3275,$H$2:H3275,Table1[[#This Row],[post_position]]-1,$C$2:C3275,Table1[[#This Row],[topic_id]]))</f>
        <v>40459.099710648145</v>
      </c>
    </row>
    <row r="3276" spans="1:19" x14ac:dyDescent="0.25">
      <c r="A3276" s="7">
        <v>3323</v>
      </c>
      <c r="B3276" s="7">
        <v>1</v>
      </c>
      <c r="C3276" s="7">
        <v>820</v>
      </c>
      <c r="D3276" s="7">
        <v>6783</v>
      </c>
      <c r="E3276" s="2"/>
      <c r="F3276" s="8">
        <v>40459.352430555555</v>
      </c>
      <c r="G3276" s="7">
        <v>0</v>
      </c>
      <c r="H3276" s="7">
        <v>3</v>
      </c>
      <c r="I3276" s="7" t="b">
        <f t="shared" si="153"/>
        <v>0</v>
      </c>
      <c r="J3276" s="7" t="b">
        <f t="shared" si="154"/>
        <v>1</v>
      </c>
      <c r="K3276" s="7">
        <f t="shared" si="155"/>
        <v>0</v>
      </c>
      <c r="L3276" s="7">
        <f>WEEKDAY(Table1[[#This Row],[post_time]])</f>
        <v>6</v>
      </c>
      <c r="M3276" s="7">
        <f>VLOOKUP(Table1[[#This Row],[topic_id]],'All Topics Data'!$A$2:$I$1243,8,FALSE)</f>
        <v>40455.602083333331</v>
      </c>
      <c r="N3276" s="7">
        <f>Table1[[#This Row],[Hui Reply?]]*(Table1[[#This Row],[post_time]]-Table1[[#This Row],[timestamp of previous reply]])</f>
        <v>0</v>
      </c>
      <c r="O3276" s="3">
        <f>O3275+Table1[[#This Row],[Hui Reply?]]</f>
        <v>841</v>
      </c>
      <c r="P3276" s="19">
        <f>INT(Table1[[#This Row],[post_time]])</f>
        <v>40459</v>
      </c>
      <c r="Q3276" s="3">
        <f>IF(Table1[[#This Row],[Hui Reply?]],VLOOKUP(Table1[[#This Row],[topic_id]],'All Topics Data'!$A$2:$E$1243,5,FALSE),0)</f>
        <v>0</v>
      </c>
      <c r="R3276" s="8">
        <f>Table1[[#This Row],[post_time]]+8/24</f>
        <v>40459.685763888891</v>
      </c>
      <c r="S3276" s="3">
        <f>IF(Table1[[#This Row],[post_position]]=1,0,SUMIFS($F$2:F3276,$H$2:H3276,Table1[[#This Row],[post_position]]-1,$C$2:C3276,Table1[[#This Row],[topic_id]]))</f>
        <v>40456.003530092596</v>
      </c>
    </row>
    <row r="3277" spans="1:19" x14ac:dyDescent="0.25">
      <c r="A3277" s="7">
        <v>3324</v>
      </c>
      <c r="B3277" s="7">
        <v>1</v>
      </c>
      <c r="C3277" s="7">
        <v>820</v>
      </c>
      <c r="D3277" s="7">
        <v>6783</v>
      </c>
      <c r="E3277" s="2"/>
      <c r="F3277" s="8">
        <v>40459.361018518517</v>
      </c>
      <c r="G3277" s="7">
        <v>0</v>
      </c>
      <c r="H3277" s="7">
        <v>4</v>
      </c>
      <c r="I3277" s="7" t="b">
        <f t="shared" si="153"/>
        <v>0</v>
      </c>
      <c r="J3277" s="7" t="b">
        <f t="shared" si="154"/>
        <v>1</v>
      </c>
      <c r="K3277" s="7">
        <f t="shared" si="155"/>
        <v>0</v>
      </c>
      <c r="L3277" s="7">
        <f>WEEKDAY(Table1[[#This Row],[post_time]])</f>
        <v>6</v>
      </c>
      <c r="M3277" s="7">
        <f>VLOOKUP(Table1[[#This Row],[topic_id]],'All Topics Data'!$A$2:$I$1243,8,FALSE)</f>
        <v>40455.602083333331</v>
      </c>
      <c r="N3277" s="7">
        <f>Table1[[#This Row],[Hui Reply?]]*(Table1[[#This Row],[post_time]]-Table1[[#This Row],[timestamp of previous reply]])</f>
        <v>0</v>
      </c>
      <c r="O3277" s="3">
        <f>O3276+Table1[[#This Row],[Hui Reply?]]</f>
        <v>841</v>
      </c>
      <c r="P3277" s="19">
        <f>INT(Table1[[#This Row],[post_time]])</f>
        <v>40459</v>
      </c>
      <c r="Q3277" s="3">
        <f>IF(Table1[[#This Row],[Hui Reply?]],VLOOKUP(Table1[[#This Row],[topic_id]],'All Topics Data'!$A$2:$E$1243,5,FALSE),0)</f>
        <v>0</v>
      </c>
      <c r="R3277" s="8">
        <f>Table1[[#This Row],[post_time]]+8/24</f>
        <v>40459.694351851853</v>
      </c>
      <c r="S3277" s="3">
        <f>IF(Table1[[#This Row],[post_position]]=1,0,SUMIFS($F$2:F3277,$H$2:H3277,Table1[[#This Row],[post_position]]-1,$C$2:C3277,Table1[[#This Row],[topic_id]]))</f>
        <v>40459.352430555555</v>
      </c>
    </row>
    <row r="3278" spans="1:19" x14ac:dyDescent="0.25">
      <c r="A3278" s="7">
        <v>3325</v>
      </c>
      <c r="B3278" s="7">
        <v>4</v>
      </c>
      <c r="C3278" s="7">
        <v>2</v>
      </c>
      <c r="D3278" s="7">
        <v>6783</v>
      </c>
      <c r="F3278" s="8">
        <v>40459.375752314816</v>
      </c>
      <c r="G3278" s="7">
        <v>0</v>
      </c>
      <c r="H3278" s="7">
        <v>69</v>
      </c>
      <c r="I3278" s="7" t="b">
        <f t="shared" si="153"/>
        <v>0</v>
      </c>
      <c r="J3278" s="7" t="b">
        <f t="shared" si="154"/>
        <v>1</v>
      </c>
      <c r="K3278" s="7">
        <f t="shared" si="155"/>
        <v>0</v>
      </c>
      <c r="L3278" s="7">
        <f>WEEKDAY(Table1[[#This Row],[post_time]])</f>
        <v>6</v>
      </c>
      <c r="M3278" s="7">
        <f>VLOOKUP(Table1[[#This Row],[topic_id]],'All Topics Data'!$A$2:$I$1243,8,FALSE)</f>
        <v>40019.929861111108</v>
      </c>
      <c r="N3278" s="7">
        <f>Table1[[#This Row],[Hui Reply?]]*(Table1[[#This Row],[post_time]]-Table1[[#This Row],[timestamp of previous reply]])</f>
        <v>0</v>
      </c>
      <c r="O3278" s="3">
        <f>O3277+Table1[[#This Row],[Hui Reply?]]</f>
        <v>841</v>
      </c>
      <c r="P3278" s="19">
        <f>INT(Table1[[#This Row],[post_time]])</f>
        <v>40459</v>
      </c>
      <c r="Q3278" s="3">
        <f>IF(Table1[[#This Row],[Hui Reply?]],VLOOKUP(Table1[[#This Row],[topic_id]],'All Topics Data'!$A$2:$E$1243,5,FALSE),0)</f>
        <v>0</v>
      </c>
      <c r="R3278" s="8">
        <f>Table1[[#This Row],[post_time]]+8/24</f>
        <v>40459.709085648152</v>
      </c>
      <c r="S3278" s="3">
        <f>IF(Table1[[#This Row],[post_position]]=1,0,SUMIFS($F$2:F3278,$H$2:H3278,Table1[[#This Row],[post_position]]-1,$C$2:C3278,Table1[[#This Row],[topic_id]]))</f>
        <v>40449.819305555553</v>
      </c>
    </row>
    <row r="3279" spans="1:19" x14ac:dyDescent="0.25">
      <c r="A3279" s="7">
        <v>3326</v>
      </c>
      <c r="B3279" s="7">
        <v>1</v>
      </c>
      <c r="C3279" s="7">
        <v>826</v>
      </c>
      <c r="D3279" s="7">
        <v>3713</v>
      </c>
      <c r="F3279" s="8">
        <v>40459.39539351852</v>
      </c>
      <c r="G3279" s="7">
        <v>0</v>
      </c>
      <c r="H3279" s="7">
        <v>4</v>
      </c>
      <c r="I3279" s="7" t="b">
        <f t="shared" si="153"/>
        <v>0</v>
      </c>
      <c r="J3279" s="7" t="b">
        <f t="shared" si="154"/>
        <v>1</v>
      </c>
      <c r="K3279" s="7">
        <f t="shared" si="155"/>
        <v>0</v>
      </c>
      <c r="L3279" s="7">
        <f>WEEKDAY(Table1[[#This Row],[post_time]])</f>
        <v>6</v>
      </c>
      <c r="M3279" s="7">
        <f>VLOOKUP(Table1[[#This Row],[topic_id]],'All Topics Data'!$A$2:$I$1243,8,FALSE)</f>
        <v>40458.447222222225</v>
      </c>
      <c r="N3279" s="7">
        <f>Table1[[#This Row],[Hui Reply?]]*(Table1[[#This Row],[post_time]]-Table1[[#This Row],[timestamp of previous reply]])</f>
        <v>0</v>
      </c>
      <c r="O3279" s="3">
        <f>O3278+Table1[[#This Row],[Hui Reply?]]</f>
        <v>841</v>
      </c>
      <c r="P3279" s="19">
        <f>INT(Table1[[#This Row],[post_time]])</f>
        <v>40459</v>
      </c>
      <c r="Q3279" s="3">
        <f>IF(Table1[[#This Row],[Hui Reply?]],VLOOKUP(Table1[[#This Row],[topic_id]],'All Topics Data'!$A$2:$E$1243,5,FALSE),0)</f>
        <v>0</v>
      </c>
      <c r="R3279" s="8">
        <f>Table1[[#This Row],[post_time]]+8/24</f>
        <v>40459.728726851856</v>
      </c>
      <c r="S3279" s="3">
        <f>IF(Table1[[#This Row],[post_position]]=1,0,SUMIFS($F$2:F3279,$H$2:H3279,Table1[[#This Row],[post_position]]-1,$C$2:C3279,Table1[[#This Row],[topic_id]]))</f>
        <v>40458.597974537035</v>
      </c>
    </row>
    <row r="3280" spans="1:19" x14ac:dyDescent="0.25">
      <c r="A3280" s="7">
        <v>3327</v>
      </c>
      <c r="B3280" s="7">
        <v>1</v>
      </c>
      <c r="C3280" s="7">
        <v>826</v>
      </c>
      <c r="D3280" s="7">
        <v>3713</v>
      </c>
      <c r="F3280" s="8">
        <v>40459.443356481483</v>
      </c>
      <c r="G3280" s="7">
        <v>0</v>
      </c>
      <c r="H3280" s="7">
        <v>5</v>
      </c>
      <c r="I3280" s="7" t="b">
        <f t="shared" si="153"/>
        <v>0</v>
      </c>
      <c r="J3280" s="7" t="b">
        <f t="shared" si="154"/>
        <v>1</v>
      </c>
      <c r="K3280" s="7">
        <f t="shared" si="155"/>
        <v>0</v>
      </c>
      <c r="L3280" s="7">
        <f>WEEKDAY(Table1[[#This Row],[post_time]])</f>
        <v>6</v>
      </c>
      <c r="M3280" s="7">
        <f>VLOOKUP(Table1[[#This Row],[topic_id]],'All Topics Data'!$A$2:$I$1243,8,FALSE)</f>
        <v>40458.447222222225</v>
      </c>
      <c r="N3280" s="7">
        <f>Table1[[#This Row],[Hui Reply?]]*(Table1[[#This Row],[post_time]]-Table1[[#This Row],[timestamp of previous reply]])</f>
        <v>0</v>
      </c>
      <c r="O3280" s="3">
        <f>O3279+Table1[[#This Row],[Hui Reply?]]</f>
        <v>841</v>
      </c>
      <c r="P3280" s="19">
        <f>INT(Table1[[#This Row],[post_time]])</f>
        <v>40459</v>
      </c>
      <c r="Q3280" s="3">
        <f>IF(Table1[[#This Row],[Hui Reply?]],VLOOKUP(Table1[[#This Row],[topic_id]],'All Topics Data'!$A$2:$E$1243,5,FALSE),0)</f>
        <v>0</v>
      </c>
      <c r="R3280" s="8">
        <f>Table1[[#This Row],[post_time]]+8/24</f>
        <v>40459.776689814818</v>
      </c>
      <c r="S3280" s="3">
        <f>IF(Table1[[#This Row],[post_position]]=1,0,SUMIFS($F$2:F3280,$H$2:H3280,Table1[[#This Row],[post_position]]-1,$C$2:C3280,Table1[[#This Row],[topic_id]]))</f>
        <v>40459.39539351852</v>
      </c>
    </row>
    <row r="3281" spans="1:19" x14ac:dyDescent="0.25">
      <c r="A3281" s="7">
        <v>3328</v>
      </c>
      <c r="B3281" s="7">
        <v>1</v>
      </c>
      <c r="C3281" s="7">
        <v>826</v>
      </c>
      <c r="D3281" s="7">
        <v>24</v>
      </c>
      <c r="F3281" s="8">
        <v>40459.445821759262</v>
      </c>
      <c r="G3281" s="7">
        <v>0</v>
      </c>
      <c r="H3281" s="7">
        <v>6</v>
      </c>
      <c r="I3281" s="7" t="b">
        <f t="shared" si="153"/>
        <v>1</v>
      </c>
      <c r="J3281" s="7" t="b">
        <f t="shared" si="154"/>
        <v>1</v>
      </c>
      <c r="K3281" s="7">
        <f t="shared" si="155"/>
        <v>1</v>
      </c>
      <c r="L3281" s="7">
        <f>WEEKDAY(Table1[[#This Row],[post_time]])</f>
        <v>6</v>
      </c>
      <c r="M3281" s="7">
        <f>VLOOKUP(Table1[[#This Row],[topic_id]],'All Topics Data'!$A$2:$I$1243,8,FALSE)</f>
        <v>40458.447222222225</v>
      </c>
      <c r="N3281" s="7">
        <f>Table1[[#This Row],[Hui Reply?]]*(Table1[[#This Row],[post_time]]-Table1[[#This Row],[timestamp of previous reply]])</f>
        <v>2.4652777792653069E-3</v>
      </c>
      <c r="O3281" s="3">
        <f>O3280+Table1[[#This Row],[Hui Reply?]]</f>
        <v>842</v>
      </c>
      <c r="P3281" s="19">
        <f>INT(Table1[[#This Row],[post_time]])</f>
        <v>40459</v>
      </c>
      <c r="Q3281" s="3" t="str">
        <f>IF(Table1[[#This Row],[Hui Reply?]],VLOOKUP(Table1[[#This Row],[topic_id]],'All Topics Data'!$A$2:$E$1243,5,FALSE),0)</f>
        <v>AK</v>
      </c>
      <c r="R3281" s="8">
        <f>Table1[[#This Row],[post_time]]+8/24</f>
        <v>40459.779155092598</v>
      </c>
      <c r="S3281" s="3">
        <f>IF(Table1[[#This Row],[post_position]]=1,0,SUMIFS($F$2:F3281,$H$2:H3281,Table1[[#This Row],[post_position]]-1,$C$2:C3281,Table1[[#This Row],[topic_id]]))</f>
        <v>40459.443356481483</v>
      </c>
    </row>
    <row r="3282" spans="1:19" x14ac:dyDescent="0.25">
      <c r="A3282" s="7">
        <v>3329</v>
      </c>
      <c r="B3282" s="7">
        <v>1</v>
      </c>
      <c r="C3282" s="7">
        <v>831</v>
      </c>
      <c r="D3282" s="7">
        <v>6795</v>
      </c>
      <c r="E3282" s="2"/>
      <c r="F3282" s="8">
        <v>40459.484976851854</v>
      </c>
      <c r="G3282" s="7">
        <v>0</v>
      </c>
      <c r="H3282" s="7">
        <v>1</v>
      </c>
      <c r="I3282" s="7" t="b">
        <f t="shared" si="153"/>
        <v>0</v>
      </c>
      <c r="J3282" s="7" t="b">
        <f t="shared" si="154"/>
        <v>0</v>
      </c>
      <c r="K3282" s="7">
        <f t="shared" si="155"/>
        <v>0</v>
      </c>
      <c r="L3282" s="7">
        <f>WEEKDAY(Table1[[#This Row],[post_time]])</f>
        <v>6</v>
      </c>
      <c r="M3282" s="7">
        <f>VLOOKUP(Table1[[#This Row],[topic_id]],'All Topics Data'!$A$2:$I$1243,8,FALSE)</f>
        <v>40459.484722222223</v>
      </c>
      <c r="N3282" s="7">
        <f>Table1[[#This Row],[Hui Reply?]]*(Table1[[#This Row],[post_time]]-Table1[[#This Row],[timestamp of previous reply]])</f>
        <v>0</v>
      </c>
      <c r="O3282" s="3">
        <f>O3281+Table1[[#This Row],[Hui Reply?]]</f>
        <v>842</v>
      </c>
      <c r="P3282" s="19">
        <f>INT(Table1[[#This Row],[post_time]])</f>
        <v>40459</v>
      </c>
      <c r="Q3282" s="3">
        <f>IF(Table1[[#This Row],[Hui Reply?]],VLOOKUP(Table1[[#This Row],[topic_id]],'All Topics Data'!$A$2:$E$1243,5,FALSE),0)</f>
        <v>0</v>
      </c>
      <c r="R3282" s="8">
        <f>Table1[[#This Row],[post_time]]+8/24</f>
        <v>40459.81831018519</v>
      </c>
      <c r="S3282" s="3">
        <f>IF(Table1[[#This Row],[post_position]]=1,0,SUMIFS($F$2:F3282,$H$2:H3282,Table1[[#This Row],[post_position]]-1,$C$2:C3282,Table1[[#This Row],[topic_id]]))</f>
        <v>0</v>
      </c>
    </row>
    <row r="3283" spans="1:19" x14ac:dyDescent="0.25">
      <c r="A3283" s="7">
        <v>3330</v>
      </c>
      <c r="B3283" s="7">
        <v>1</v>
      </c>
      <c r="C3283" s="7">
        <v>826</v>
      </c>
      <c r="D3283" s="7">
        <v>5408</v>
      </c>
      <c r="F3283" s="8">
        <v>40459.499259259261</v>
      </c>
      <c r="G3283" s="7">
        <v>0</v>
      </c>
      <c r="H3283" s="7">
        <v>7</v>
      </c>
      <c r="I3283" s="7" t="b">
        <f t="shared" si="153"/>
        <v>0</v>
      </c>
      <c r="J3283" s="7" t="b">
        <f t="shared" si="154"/>
        <v>1</v>
      </c>
      <c r="K3283" s="7">
        <f t="shared" si="155"/>
        <v>0</v>
      </c>
      <c r="L3283" s="7">
        <f>WEEKDAY(Table1[[#This Row],[post_time]])</f>
        <v>6</v>
      </c>
      <c r="M3283" s="7">
        <f>VLOOKUP(Table1[[#This Row],[topic_id]],'All Topics Data'!$A$2:$I$1243,8,FALSE)</f>
        <v>40458.447222222225</v>
      </c>
      <c r="N3283" s="7">
        <f>Table1[[#This Row],[Hui Reply?]]*(Table1[[#This Row],[post_time]]-Table1[[#This Row],[timestamp of previous reply]])</f>
        <v>0</v>
      </c>
      <c r="O3283" s="3">
        <f>O3282+Table1[[#This Row],[Hui Reply?]]</f>
        <v>842</v>
      </c>
      <c r="P3283" s="19">
        <f>INT(Table1[[#This Row],[post_time]])</f>
        <v>40459</v>
      </c>
      <c r="Q3283" s="3">
        <f>IF(Table1[[#This Row],[Hui Reply?]],VLOOKUP(Table1[[#This Row],[topic_id]],'All Topics Data'!$A$2:$E$1243,5,FALSE),0)</f>
        <v>0</v>
      </c>
      <c r="R3283" s="8">
        <f>Table1[[#This Row],[post_time]]+8/24</f>
        <v>40459.832592592596</v>
      </c>
      <c r="S3283" s="3">
        <f>IF(Table1[[#This Row],[post_position]]=1,0,SUMIFS($F$2:F3283,$H$2:H3283,Table1[[#This Row],[post_position]]-1,$C$2:C3283,Table1[[#This Row],[topic_id]]))</f>
        <v>40459.445821759262</v>
      </c>
    </row>
    <row r="3284" spans="1:19" x14ac:dyDescent="0.25">
      <c r="A3284" s="7">
        <v>3331</v>
      </c>
      <c r="B3284" s="7">
        <v>1</v>
      </c>
      <c r="C3284" s="7">
        <v>831</v>
      </c>
      <c r="D3284" s="7">
        <v>5408</v>
      </c>
      <c r="F3284" s="8">
        <v>40459.500625000001</v>
      </c>
      <c r="G3284" s="7">
        <v>0</v>
      </c>
      <c r="H3284" s="7">
        <v>2</v>
      </c>
      <c r="I3284" s="7" t="b">
        <f t="shared" si="153"/>
        <v>0</v>
      </c>
      <c r="J3284" s="7" t="b">
        <f t="shared" si="154"/>
        <v>1</v>
      </c>
      <c r="K3284" s="7">
        <f t="shared" si="155"/>
        <v>0</v>
      </c>
      <c r="L3284" s="7">
        <f>WEEKDAY(Table1[[#This Row],[post_time]])</f>
        <v>6</v>
      </c>
      <c r="M3284" s="7">
        <f>VLOOKUP(Table1[[#This Row],[topic_id]],'All Topics Data'!$A$2:$I$1243,8,FALSE)</f>
        <v>40459.484722222223</v>
      </c>
      <c r="N3284" s="7">
        <f>Table1[[#This Row],[Hui Reply?]]*(Table1[[#This Row],[post_time]]-Table1[[#This Row],[timestamp of previous reply]])</f>
        <v>0</v>
      </c>
      <c r="O3284" s="3">
        <f>O3283+Table1[[#This Row],[Hui Reply?]]</f>
        <v>842</v>
      </c>
      <c r="P3284" s="19">
        <f>INT(Table1[[#This Row],[post_time]])</f>
        <v>40459</v>
      </c>
      <c r="Q3284" s="3">
        <f>IF(Table1[[#This Row],[Hui Reply?]],VLOOKUP(Table1[[#This Row],[topic_id]],'All Topics Data'!$A$2:$E$1243,5,FALSE),0)</f>
        <v>0</v>
      </c>
      <c r="R3284" s="8">
        <f>Table1[[#This Row],[post_time]]+8/24</f>
        <v>40459.833958333336</v>
      </c>
      <c r="S3284" s="3">
        <f>IF(Table1[[#This Row],[post_position]]=1,0,SUMIFS($F$2:F3284,$H$2:H3284,Table1[[#This Row],[post_position]]-1,$C$2:C3284,Table1[[#This Row],[topic_id]]))</f>
        <v>40459.484976851854</v>
      </c>
    </row>
    <row r="3285" spans="1:19" x14ac:dyDescent="0.25">
      <c r="A3285" s="7">
        <v>3332</v>
      </c>
      <c r="B3285" s="7">
        <v>1</v>
      </c>
      <c r="C3285" s="7">
        <v>831</v>
      </c>
      <c r="D3285" s="7">
        <v>6795</v>
      </c>
      <c r="F3285" s="8">
        <v>40459.55060185185</v>
      </c>
      <c r="G3285" s="7">
        <v>0</v>
      </c>
      <c r="H3285" s="7">
        <v>3</v>
      </c>
      <c r="I3285" s="7" t="b">
        <f t="shared" si="153"/>
        <v>0</v>
      </c>
      <c r="J3285" s="7" t="b">
        <f t="shared" si="154"/>
        <v>1</v>
      </c>
      <c r="K3285" s="7">
        <f t="shared" si="155"/>
        <v>0</v>
      </c>
      <c r="L3285" s="7">
        <f>WEEKDAY(Table1[[#This Row],[post_time]])</f>
        <v>6</v>
      </c>
      <c r="M3285" s="7">
        <f>VLOOKUP(Table1[[#This Row],[topic_id]],'All Topics Data'!$A$2:$I$1243,8,FALSE)</f>
        <v>40459.484722222223</v>
      </c>
      <c r="N3285" s="7">
        <f>Table1[[#This Row],[Hui Reply?]]*(Table1[[#This Row],[post_time]]-Table1[[#This Row],[timestamp of previous reply]])</f>
        <v>0</v>
      </c>
      <c r="O3285" s="3">
        <f>O3284+Table1[[#This Row],[Hui Reply?]]</f>
        <v>842</v>
      </c>
      <c r="P3285" s="19">
        <f>INT(Table1[[#This Row],[post_time]])</f>
        <v>40459</v>
      </c>
      <c r="Q3285" s="3">
        <f>IF(Table1[[#This Row],[Hui Reply?]],VLOOKUP(Table1[[#This Row],[topic_id]],'All Topics Data'!$A$2:$E$1243,5,FALSE),0)</f>
        <v>0</v>
      </c>
      <c r="R3285" s="8">
        <f>Table1[[#This Row],[post_time]]+8/24</f>
        <v>40459.883935185186</v>
      </c>
      <c r="S3285" s="3">
        <f>IF(Table1[[#This Row],[post_position]]=1,0,SUMIFS($F$2:F3285,$H$2:H3285,Table1[[#This Row],[post_position]]-1,$C$2:C3285,Table1[[#This Row],[topic_id]]))</f>
        <v>40459.500625000001</v>
      </c>
    </row>
    <row r="3286" spans="1:19" x14ac:dyDescent="0.25">
      <c r="A3286" s="7">
        <v>3333</v>
      </c>
      <c r="B3286" s="7">
        <v>1</v>
      </c>
      <c r="C3286" s="7">
        <v>831</v>
      </c>
      <c r="D3286" s="7">
        <v>24</v>
      </c>
      <c r="F3286" s="8">
        <v>40459.580381944441</v>
      </c>
      <c r="G3286" s="7">
        <v>0</v>
      </c>
      <c r="H3286" s="7">
        <v>4</v>
      </c>
      <c r="I3286" s="7" t="b">
        <f t="shared" si="153"/>
        <v>1</v>
      </c>
      <c r="J3286" s="7" t="b">
        <f t="shared" si="154"/>
        <v>1</v>
      </c>
      <c r="K3286" s="7">
        <f t="shared" si="155"/>
        <v>1</v>
      </c>
      <c r="L3286" s="7">
        <f>WEEKDAY(Table1[[#This Row],[post_time]])</f>
        <v>6</v>
      </c>
      <c r="M3286" s="7">
        <f>VLOOKUP(Table1[[#This Row],[topic_id]],'All Topics Data'!$A$2:$I$1243,8,FALSE)</f>
        <v>40459.484722222223</v>
      </c>
      <c r="N3286" s="7">
        <f>Table1[[#This Row],[Hui Reply?]]*(Table1[[#This Row],[post_time]]-Table1[[#This Row],[timestamp of previous reply]])</f>
        <v>2.9780092590954155E-2</v>
      </c>
      <c r="O3286" s="3">
        <f>O3285+Table1[[#This Row],[Hui Reply?]]</f>
        <v>843</v>
      </c>
      <c r="P3286" s="19">
        <f>INT(Table1[[#This Row],[post_time]])</f>
        <v>40459</v>
      </c>
      <c r="Q3286" s="3" t="str">
        <f>IF(Table1[[#This Row],[Hui Reply?]],VLOOKUP(Table1[[#This Row],[topic_id]],'All Topics Data'!$A$2:$E$1243,5,FALSE),0)</f>
        <v>Milky</v>
      </c>
      <c r="R3286" s="8">
        <f>Table1[[#This Row],[post_time]]+8/24</f>
        <v>40459.913715277777</v>
      </c>
      <c r="S3286" s="3">
        <f>IF(Table1[[#This Row],[post_position]]=1,0,SUMIFS($F$2:F3286,$H$2:H3286,Table1[[#This Row],[post_position]]-1,$C$2:C3286,Table1[[#This Row],[topic_id]]))</f>
        <v>40459.55060185185</v>
      </c>
    </row>
    <row r="3287" spans="1:19" x14ac:dyDescent="0.25">
      <c r="A3287" s="7">
        <v>3334</v>
      </c>
      <c r="B3287" s="7">
        <v>1</v>
      </c>
      <c r="C3287" s="7">
        <v>831</v>
      </c>
      <c r="D3287" s="7">
        <v>6795</v>
      </c>
      <c r="E3287" s="2"/>
      <c r="F3287" s="8">
        <v>40459.615219907406</v>
      </c>
      <c r="G3287" s="7">
        <v>0</v>
      </c>
      <c r="H3287" s="7">
        <v>5</v>
      </c>
      <c r="I3287" s="7" t="b">
        <f t="shared" si="153"/>
        <v>0</v>
      </c>
      <c r="J3287" s="7" t="b">
        <f t="shared" si="154"/>
        <v>1</v>
      </c>
      <c r="K3287" s="7">
        <f t="shared" si="155"/>
        <v>0</v>
      </c>
      <c r="L3287" s="7">
        <f>WEEKDAY(Table1[[#This Row],[post_time]])</f>
        <v>6</v>
      </c>
      <c r="M3287" s="7">
        <f>VLOOKUP(Table1[[#This Row],[topic_id]],'All Topics Data'!$A$2:$I$1243,8,FALSE)</f>
        <v>40459.484722222223</v>
      </c>
      <c r="N3287" s="7">
        <f>Table1[[#This Row],[Hui Reply?]]*(Table1[[#This Row],[post_time]]-Table1[[#This Row],[timestamp of previous reply]])</f>
        <v>0</v>
      </c>
      <c r="O3287" s="3">
        <f>O3286+Table1[[#This Row],[Hui Reply?]]</f>
        <v>843</v>
      </c>
      <c r="P3287" s="19">
        <f>INT(Table1[[#This Row],[post_time]])</f>
        <v>40459</v>
      </c>
      <c r="Q3287" s="3">
        <f>IF(Table1[[#This Row],[Hui Reply?]],VLOOKUP(Table1[[#This Row],[topic_id]],'All Topics Data'!$A$2:$E$1243,5,FALSE),0)</f>
        <v>0</v>
      </c>
      <c r="R3287" s="8">
        <f>Table1[[#This Row],[post_time]]+8/24</f>
        <v>40459.948553240742</v>
      </c>
      <c r="S3287" s="3">
        <f>IF(Table1[[#This Row],[post_position]]=1,0,SUMIFS($F$2:F3287,$H$2:H3287,Table1[[#This Row],[post_position]]-1,$C$2:C3287,Table1[[#This Row],[topic_id]]))</f>
        <v>40459.580381944441</v>
      </c>
    </row>
    <row r="3288" spans="1:19" x14ac:dyDescent="0.25">
      <c r="A3288" s="7">
        <v>3335</v>
      </c>
      <c r="B3288" s="7">
        <v>1</v>
      </c>
      <c r="C3288" s="7">
        <v>832</v>
      </c>
      <c r="D3288" s="7">
        <v>2543</v>
      </c>
      <c r="F3288" s="8">
        <v>40459.694224537037</v>
      </c>
      <c r="G3288" s="7">
        <v>0</v>
      </c>
      <c r="H3288" s="7">
        <v>1</v>
      </c>
      <c r="I3288" s="7" t="b">
        <f t="shared" si="153"/>
        <v>0</v>
      </c>
      <c r="J3288" s="7" t="b">
        <f t="shared" si="154"/>
        <v>0</v>
      </c>
      <c r="K3288" s="7">
        <f t="shared" si="155"/>
        <v>0</v>
      </c>
      <c r="L3288" s="7">
        <f>WEEKDAY(Table1[[#This Row],[post_time]])</f>
        <v>6</v>
      </c>
      <c r="M3288" s="7">
        <f>VLOOKUP(Table1[[#This Row],[topic_id]],'All Topics Data'!$A$2:$I$1243,8,FALSE)</f>
        <v>40459.693749999999</v>
      </c>
      <c r="N3288" s="7">
        <f>Table1[[#This Row],[Hui Reply?]]*(Table1[[#This Row],[post_time]]-Table1[[#This Row],[timestamp of previous reply]])</f>
        <v>0</v>
      </c>
      <c r="O3288" s="3">
        <f>O3287+Table1[[#This Row],[Hui Reply?]]</f>
        <v>843</v>
      </c>
      <c r="P3288" s="19">
        <f>INT(Table1[[#This Row],[post_time]])</f>
        <v>40459</v>
      </c>
      <c r="Q3288" s="3">
        <f>IF(Table1[[#This Row],[Hui Reply?]],VLOOKUP(Table1[[#This Row],[topic_id]],'All Topics Data'!$A$2:$E$1243,5,FALSE),0)</f>
        <v>0</v>
      </c>
      <c r="R3288" s="8">
        <f>Table1[[#This Row],[post_time]]+8/24</f>
        <v>40460.027557870373</v>
      </c>
      <c r="S3288" s="3">
        <f>IF(Table1[[#This Row],[post_position]]=1,0,SUMIFS($F$2:F3288,$H$2:H3288,Table1[[#This Row],[post_position]]-1,$C$2:C3288,Table1[[#This Row],[topic_id]]))</f>
        <v>0</v>
      </c>
    </row>
    <row r="3289" spans="1:19" x14ac:dyDescent="0.25">
      <c r="A3289" s="7">
        <v>3336</v>
      </c>
      <c r="B3289" s="7">
        <v>1</v>
      </c>
      <c r="C3289" s="7">
        <v>833</v>
      </c>
      <c r="D3289" s="7">
        <v>6796</v>
      </c>
      <c r="F3289" s="8">
        <v>40459.711574074077</v>
      </c>
      <c r="G3289" s="7">
        <v>0</v>
      </c>
      <c r="H3289" s="7">
        <v>1</v>
      </c>
      <c r="I3289" s="7" t="b">
        <f t="shared" si="153"/>
        <v>0</v>
      </c>
      <c r="J3289" s="7" t="b">
        <f t="shared" si="154"/>
        <v>0</v>
      </c>
      <c r="K3289" s="7">
        <f t="shared" si="155"/>
        <v>0</v>
      </c>
      <c r="L3289" s="7">
        <f>WEEKDAY(Table1[[#This Row],[post_time]])</f>
        <v>6</v>
      </c>
      <c r="M3289" s="7">
        <f>VLOOKUP(Table1[[#This Row],[topic_id]],'All Topics Data'!$A$2:$I$1243,8,FALSE)</f>
        <v>40459.711111111108</v>
      </c>
      <c r="N3289" s="7">
        <f>Table1[[#This Row],[Hui Reply?]]*(Table1[[#This Row],[post_time]]-Table1[[#This Row],[timestamp of previous reply]])</f>
        <v>0</v>
      </c>
      <c r="O3289" s="3">
        <f>O3288+Table1[[#This Row],[Hui Reply?]]</f>
        <v>843</v>
      </c>
      <c r="P3289" s="19">
        <f>INT(Table1[[#This Row],[post_time]])</f>
        <v>40459</v>
      </c>
      <c r="Q3289" s="3">
        <f>IF(Table1[[#This Row],[Hui Reply?]],VLOOKUP(Table1[[#This Row],[topic_id]],'All Topics Data'!$A$2:$E$1243,5,FALSE),0)</f>
        <v>0</v>
      </c>
      <c r="R3289" s="8">
        <f>Table1[[#This Row],[post_time]]+8/24</f>
        <v>40460.044907407413</v>
      </c>
      <c r="S3289" s="3">
        <f>IF(Table1[[#This Row],[post_position]]=1,0,SUMIFS($F$2:F3289,$H$2:H3289,Table1[[#This Row],[post_position]]-1,$C$2:C3289,Table1[[#This Row],[topic_id]]))</f>
        <v>0</v>
      </c>
    </row>
    <row r="3290" spans="1:19" x14ac:dyDescent="0.25">
      <c r="A3290" s="7">
        <v>3337</v>
      </c>
      <c r="B3290" s="7">
        <v>1</v>
      </c>
      <c r="C3290" s="7">
        <v>834</v>
      </c>
      <c r="D3290" s="7">
        <v>6799</v>
      </c>
      <c r="F3290" s="8">
        <v>40459.858946759261</v>
      </c>
      <c r="G3290" s="7">
        <v>0</v>
      </c>
      <c r="H3290" s="7">
        <v>1</v>
      </c>
      <c r="I3290" s="7" t="b">
        <f t="shared" si="153"/>
        <v>0</v>
      </c>
      <c r="J3290" s="7" t="b">
        <f t="shared" si="154"/>
        <v>0</v>
      </c>
      <c r="K3290" s="7">
        <f t="shared" si="155"/>
        <v>0</v>
      </c>
      <c r="L3290" s="7">
        <f>WEEKDAY(Table1[[#This Row],[post_time]])</f>
        <v>6</v>
      </c>
      <c r="M3290" s="7">
        <f>VLOOKUP(Table1[[#This Row],[topic_id]],'All Topics Data'!$A$2:$I$1243,8,FALSE)</f>
        <v>40459.85833333333</v>
      </c>
      <c r="N3290" s="7">
        <f>Table1[[#This Row],[Hui Reply?]]*(Table1[[#This Row],[post_time]]-Table1[[#This Row],[timestamp of previous reply]])</f>
        <v>0</v>
      </c>
      <c r="O3290" s="3">
        <f>O3289+Table1[[#This Row],[Hui Reply?]]</f>
        <v>843</v>
      </c>
      <c r="P3290" s="19">
        <f>INT(Table1[[#This Row],[post_time]])</f>
        <v>40459</v>
      </c>
      <c r="Q3290" s="3">
        <f>IF(Table1[[#This Row],[Hui Reply?]],VLOOKUP(Table1[[#This Row],[topic_id]],'All Topics Data'!$A$2:$E$1243,5,FALSE),0)</f>
        <v>0</v>
      </c>
      <c r="R3290" s="8">
        <f>Table1[[#This Row],[post_time]]+8/24</f>
        <v>40460.192280092597</v>
      </c>
      <c r="S3290" s="3">
        <f>IF(Table1[[#This Row],[post_position]]=1,0,SUMIFS($F$2:F3290,$H$2:H3290,Table1[[#This Row],[post_position]]-1,$C$2:C3290,Table1[[#This Row],[topic_id]]))</f>
        <v>0</v>
      </c>
    </row>
    <row r="3291" spans="1:19" x14ac:dyDescent="0.25">
      <c r="A3291" s="7">
        <v>3338</v>
      </c>
      <c r="B3291" s="7">
        <v>1</v>
      </c>
      <c r="C3291" s="7">
        <v>835</v>
      </c>
      <c r="D3291" s="7">
        <v>6647</v>
      </c>
      <c r="F3291" s="8">
        <v>40459.871412037035</v>
      </c>
      <c r="G3291" s="7">
        <v>0</v>
      </c>
      <c r="H3291" s="7">
        <v>1</v>
      </c>
      <c r="I3291" s="7" t="b">
        <f t="shared" si="153"/>
        <v>0</v>
      </c>
      <c r="J3291" s="7" t="b">
        <f t="shared" si="154"/>
        <v>0</v>
      </c>
      <c r="K3291" s="7">
        <f t="shared" si="155"/>
        <v>0</v>
      </c>
      <c r="L3291" s="7">
        <f>WEEKDAY(Table1[[#This Row],[post_time]])</f>
        <v>6</v>
      </c>
      <c r="M3291" s="7">
        <f>VLOOKUP(Table1[[#This Row],[topic_id]],'All Topics Data'!$A$2:$I$1243,8,FALSE)</f>
        <v>40459.870833333334</v>
      </c>
      <c r="N3291" s="7">
        <f>Table1[[#This Row],[Hui Reply?]]*(Table1[[#This Row],[post_time]]-Table1[[#This Row],[timestamp of previous reply]])</f>
        <v>0</v>
      </c>
      <c r="O3291" s="3">
        <f>O3290+Table1[[#This Row],[Hui Reply?]]</f>
        <v>843</v>
      </c>
      <c r="P3291" s="19">
        <f>INT(Table1[[#This Row],[post_time]])</f>
        <v>40459</v>
      </c>
      <c r="Q3291" s="3">
        <f>IF(Table1[[#This Row],[Hui Reply?]],VLOOKUP(Table1[[#This Row],[topic_id]],'All Topics Data'!$A$2:$E$1243,5,FALSE),0)</f>
        <v>0</v>
      </c>
      <c r="R3291" s="8">
        <f>Table1[[#This Row],[post_time]]+8/24</f>
        <v>40460.204745370371</v>
      </c>
      <c r="S3291" s="3">
        <f>IF(Table1[[#This Row],[post_position]]=1,0,SUMIFS($F$2:F3291,$H$2:H3291,Table1[[#This Row],[post_position]]-1,$C$2:C3291,Table1[[#This Row],[topic_id]]))</f>
        <v>0</v>
      </c>
    </row>
    <row r="3292" spans="1:19" x14ac:dyDescent="0.25">
      <c r="A3292" s="7">
        <v>3339</v>
      </c>
      <c r="B3292" s="7">
        <v>1</v>
      </c>
      <c r="C3292" s="7">
        <v>835</v>
      </c>
      <c r="D3292" s="7">
        <v>5408</v>
      </c>
      <c r="F3292" s="8">
        <v>40459.897326388891</v>
      </c>
      <c r="G3292" s="7">
        <v>0</v>
      </c>
      <c r="H3292" s="7">
        <v>2</v>
      </c>
      <c r="I3292" s="7" t="b">
        <f t="shared" si="153"/>
        <v>0</v>
      </c>
      <c r="J3292" s="7" t="b">
        <f t="shared" si="154"/>
        <v>1</v>
      </c>
      <c r="K3292" s="7">
        <f t="shared" si="155"/>
        <v>0</v>
      </c>
      <c r="L3292" s="7">
        <f>WEEKDAY(Table1[[#This Row],[post_time]])</f>
        <v>6</v>
      </c>
      <c r="M3292" s="7">
        <f>VLOOKUP(Table1[[#This Row],[topic_id]],'All Topics Data'!$A$2:$I$1243,8,FALSE)</f>
        <v>40459.870833333334</v>
      </c>
      <c r="N3292" s="7">
        <f>Table1[[#This Row],[Hui Reply?]]*(Table1[[#This Row],[post_time]]-Table1[[#This Row],[timestamp of previous reply]])</f>
        <v>0</v>
      </c>
      <c r="O3292" s="3">
        <f>O3291+Table1[[#This Row],[Hui Reply?]]</f>
        <v>843</v>
      </c>
      <c r="P3292" s="19">
        <f>INT(Table1[[#This Row],[post_time]])</f>
        <v>40459</v>
      </c>
      <c r="Q3292" s="3">
        <f>IF(Table1[[#This Row],[Hui Reply?]],VLOOKUP(Table1[[#This Row],[topic_id]],'All Topics Data'!$A$2:$E$1243,5,FALSE),0)</f>
        <v>0</v>
      </c>
      <c r="R3292" s="8">
        <f>Table1[[#This Row],[post_time]]+8/24</f>
        <v>40460.230659722227</v>
      </c>
      <c r="S3292" s="3">
        <f>IF(Table1[[#This Row],[post_position]]=1,0,SUMIFS($F$2:F3292,$H$2:H3292,Table1[[#This Row],[post_position]]-1,$C$2:C3292,Table1[[#This Row],[topic_id]]))</f>
        <v>40459.871412037035</v>
      </c>
    </row>
    <row r="3293" spans="1:19" x14ac:dyDescent="0.25">
      <c r="A3293" s="7">
        <v>3340</v>
      </c>
      <c r="B3293" s="7">
        <v>1</v>
      </c>
      <c r="C3293" s="7">
        <v>836</v>
      </c>
      <c r="D3293" s="7">
        <v>6769</v>
      </c>
      <c r="E3293" s="2"/>
      <c r="F3293" s="8">
        <v>40460.061284722222</v>
      </c>
      <c r="G3293" s="7">
        <v>0</v>
      </c>
      <c r="H3293" s="7">
        <v>1</v>
      </c>
      <c r="I3293" s="7" t="b">
        <f t="shared" si="153"/>
        <v>0</v>
      </c>
      <c r="J3293" s="7" t="b">
        <f t="shared" si="154"/>
        <v>0</v>
      </c>
      <c r="K3293" s="7">
        <f t="shared" si="155"/>
        <v>0</v>
      </c>
      <c r="L3293" s="7">
        <f>WEEKDAY(Table1[[#This Row],[post_time]])</f>
        <v>7</v>
      </c>
      <c r="M3293" s="7">
        <f>VLOOKUP(Table1[[#This Row],[topic_id]],'All Topics Data'!$A$2:$I$1243,8,FALSE)</f>
        <v>40460.061111111114</v>
      </c>
      <c r="N3293" s="7">
        <f>Table1[[#This Row],[Hui Reply?]]*(Table1[[#This Row],[post_time]]-Table1[[#This Row],[timestamp of previous reply]])</f>
        <v>0</v>
      </c>
      <c r="O3293" s="3">
        <f>O3292+Table1[[#This Row],[Hui Reply?]]</f>
        <v>843</v>
      </c>
      <c r="P3293" s="19">
        <f>INT(Table1[[#This Row],[post_time]])</f>
        <v>40460</v>
      </c>
      <c r="Q3293" s="3">
        <f>IF(Table1[[#This Row],[Hui Reply?]],VLOOKUP(Table1[[#This Row],[topic_id]],'All Topics Data'!$A$2:$E$1243,5,FALSE),0)</f>
        <v>0</v>
      </c>
      <c r="R3293" s="8">
        <f>Table1[[#This Row],[post_time]]+8/24</f>
        <v>40460.394618055558</v>
      </c>
      <c r="S3293" s="3">
        <f>IF(Table1[[#This Row],[post_position]]=1,0,SUMIFS($F$2:F3293,$H$2:H3293,Table1[[#This Row],[post_position]]-1,$C$2:C3293,Table1[[#This Row],[topic_id]]))</f>
        <v>0</v>
      </c>
    </row>
    <row r="3294" spans="1:19" x14ac:dyDescent="0.25">
      <c r="A3294" s="7">
        <v>3341</v>
      </c>
      <c r="B3294" s="7">
        <v>1</v>
      </c>
      <c r="C3294" s="7">
        <v>835</v>
      </c>
      <c r="D3294" s="7">
        <v>24</v>
      </c>
      <c r="E3294" s="2"/>
      <c r="F3294" s="8">
        <v>40460.067488425928</v>
      </c>
      <c r="G3294" s="7">
        <v>0</v>
      </c>
      <c r="H3294" s="7">
        <v>3</v>
      </c>
      <c r="I3294" s="7" t="b">
        <f t="shared" si="153"/>
        <v>1</v>
      </c>
      <c r="J3294" s="7" t="b">
        <f t="shared" si="154"/>
        <v>1</v>
      </c>
      <c r="K3294" s="7">
        <f t="shared" si="155"/>
        <v>1</v>
      </c>
      <c r="L3294" s="7">
        <f>WEEKDAY(Table1[[#This Row],[post_time]])</f>
        <v>7</v>
      </c>
      <c r="M3294" s="7">
        <f>VLOOKUP(Table1[[#This Row],[topic_id]],'All Topics Data'!$A$2:$I$1243,8,FALSE)</f>
        <v>40459.870833333334</v>
      </c>
      <c r="N3294" s="7">
        <f>Table1[[#This Row],[Hui Reply?]]*(Table1[[#This Row],[post_time]]-Table1[[#This Row],[timestamp of previous reply]])</f>
        <v>0.17016203703678912</v>
      </c>
      <c r="O3294" s="3">
        <f>O3293+Table1[[#This Row],[Hui Reply?]]</f>
        <v>844</v>
      </c>
      <c r="P3294" s="19">
        <f>INT(Table1[[#This Row],[post_time]])</f>
        <v>40460</v>
      </c>
      <c r="Q3294" s="3" t="str">
        <f>IF(Table1[[#This Row],[Hui Reply?]],VLOOKUP(Table1[[#This Row],[topic_id]],'All Topics Data'!$A$2:$E$1243,5,FALSE),0)</f>
        <v>katarinah</v>
      </c>
      <c r="R3294" s="8">
        <f>Table1[[#This Row],[post_time]]+8/24</f>
        <v>40460.400821759264</v>
      </c>
      <c r="S3294" s="3">
        <f>IF(Table1[[#This Row],[post_position]]=1,0,SUMIFS($F$2:F3294,$H$2:H3294,Table1[[#This Row],[post_position]]-1,$C$2:C3294,Table1[[#This Row],[topic_id]]))</f>
        <v>40459.897326388891</v>
      </c>
    </row>
    <row r="3295" spans="1:19" x14ac:dyDescent="0.25">
      <c r="A3295" s="7">
        <v>3342</v>
      </c>
      <c r="B3295" s="7">
        <v>1</v>
      </c>
      <c r="C3295" s="7">
        <v>836</v>
      </c>
      <c r="D3295" s="7">
        <v>24</v>
      </c>
      <c r="E3295" s="2"/>
      <c r="F3295" s="8">
        <v>40460.070405092592</v>
      </c>
      <c r="G3295" s="7">
        <v>0</v>
      </c>
      <c r="H3295" s="7">
        <v>2</v>
      </c>
      <c r="I3295" s="7" t="b">
        <f t="shared" si="153"/>
        <v>1</v>
      </c>
      <c r="J3295" s="7" t="b">
        <f t="shared" si="154"/>
        <v>1</v>
      </c>
      <c r="K3295" s="7">
        <f t="shared" si="155"/>
        <v>1</v>
      </c>
      <c r="L3295" s="7">
        <f>WEEKDAY(Table1[[#This Row],[post_time]])</f>
        <v>7</v>
      </c>
      <c r="M3295" s="7">
        <f>VLOOKUP(Table1[[#This Row],[topic_id]],'All Topics Data'!$A$2:$I$1243,8,FALSE)</f>
        <v>40460.061111111114</v>
      </c>
      <c r="N3295" s="7">
        <f>Table1[[#This Row],[Hui Reply?]]*(Table1[[#This Row],[post_time]]-Table1[[#This Row],[timestamp of previous reply]])</f>
        <v>9.1203703705104999E-3</v>
      </c>
      <c r="O3295" s="3">
        <f>O3294+Table1[[#This Row],[Hui Reply?]]</f>
        <v>845</v>
      </c>
      <c r="P3295" s="19">
        <f>INT(Table1[[#This Row],[post_time]])</f>
        <v>40460</v>
      </c>
      <c r="Q3295" s="3" t="str">
        <f>IF(Table1[[#This Row],[Hui Reply?]],VLOOKUP(Table1[[#This Row],[topic_id]],'All Topics Data'!$A$2:$E$1243,5,FALSE),0)</f>
        <v>andrewbroadway</v>
      </c>
      <c r="R3295" s="8">
        <f>Table1[[#This Row],[post_time]]+8/24</f>
        <v>40460.403738425928</v>
      </c>
      <c r="S3295" s="3">
        <f>IF(Table1[[#This Row],[post_position]]=1,0,SUMIFS($F$2:F3295,$H$2:H3295,Table1[[#This Row],[post_position]]-1,$C$2:C3295,Table1[[#This Row],[topic_id]]))</f>
        <v>40460.061284722222</v>
      </c>
    </row>
    <row r="3296" spans="1:19" x14ac:dyDescent="0.25">
      <c r="A3296" s="7">
        <v>3343</v>
      </c>
      <c r="B3296" s="7">
        <v>1</v>
      </c>
      <c r="C3296" s="7">
        <v>836</v>
      </c>
      <c r="D3296" s="7">
        <v>6769</v>
      </c>
      <c r="F3296" s="8">
        <v>40460.074236111112</v>
      </c>
      <c r="G3296" s="7">
        <v>0</v>
      </c>
      <c r="H3296" s="7">
        <v>3</v>
      </c>
      <c r="I3296" s="7" t="b">
        <f t="shared" si="153"/>
        <v>0</v>
      </c>
      <c r="J3296" s="7" t="b">
        <f t="shared" si="154"/>
        <v>1</v>
      </c>
      <c r="K3296" s="7">
        <f t="shared" si="155"/>
        <v>0</v>
      </c>
      <c r="L3296" s="7">
        <f>WEEKDAY(Table1[[#This Row],[post_time]])</f>
        <v>7</v>
      </c>
      <c r="M3296" s="7">
        <f>VLOOKUP(Table1[[#This Row],[topic_id]],'All Topics Data'!$A$2:$I$1243,8,FALSE)</f>
        <v>40460.061111111114</v>
      </c>
      <c r="N3296" s="7">
        <f>Table1[[#This Row],[Hui Reply?]]*(Table1[[#This Row],[post_time]]-Table1[[#This Row],[timestamp of previous reply]])</f>
        <v>0</v>
      </c>
      <c r="O3296" s="3">
        <f>O3295+Table1[[#This Row],[Hui Reply?]]</f>
        <v>845</v>
      </c>
      <c r="P3296" s="19">
        <f>INT(Table1[[#This Row],[post_time]])</f>
        <v>40460</v>
      </c>
      <c r="Q3296" s="3">
        <f>IF(Table1[[#This Row],[Hui Reply?]],VLOOKUP(Table1[[#This Row],[topic_id]],'All Topics Data'!$A$2:$E$1243,5,FALSE),0)</f>
        <v>0</v>
      </c>
      <c r="R3296" s="8">
        <f>Table1[[#This Row],[post_time]]+8/24</f>
        <v>40460.407569444447</v>
      </c>
      <c r="S3296" s="3">
        <f>IF(Table1[[#This Row],[post_position]]=1,0,SUMIFS($F$2:F3296,$H$2:H3296,Table1[[#This Row],[post_position]]-1,$C$2:C3296,Table1[[#This Row],[topic_id]]))</f>
        <v>40460.070405092592</v>
      </c>
    </row>
    <row r="3297" spans="1:19" x14ac:dyDescent="0.25">
      <c r="A3297" s="7">
        <v>3344</v>
      </c>
      <c r="B3297" s="7">
        <v>1</v>
      </c>
      <c r="C3297" s="7">
        <v>832</v>
      </c>
      <c r="D3297" s="7">
        <v>24</v>
      </c>
      <c r="F3297" s="8">
        <v>40460.075196759259</v>
      </c>
      <c r="G3297" s="7">
        <v>0</v>
      </c>
      <c r="H3297" s="7">
        <v>2</v>
      </c>
      <c r="I3297" s="7" t="b">
        <f t="shared" si="153"/>
        <v>1</v>
      </c>
      <c r="J3297" s="7" t="b">
        <f t="shared" si="154"/>
        <v>1</v>
      </c>
      <c r="K3297" s="7">
        <f t="shared" si="155"/>
        <v>1</v>
      </c>
      <c r="L3297" s="7">
        <f>WEEKDAY(Table1[[#This Row],[post_time]])</f>
        <v>7</v>
      </c>
      <c r="M3297" s="7">
        <f>VLOOKUP(Table1[[#This Row],[topic_id]],'All Topics Data'!$A$2:$I$1243,8,FALSE)</f>
        <v>40459.693749999999</v>
      </c>
      <c r="N3297" s="7">
        <f>Table1[[#This Row],[Hui Reply?]]*(Table1[[#This Row],[post_time]]-Table1[[#This Row],[timestamp of previous reply]])</f>
        <v>0.38097222222131677</v>
      </c>
      <c r="O3297" s="3">
        <f>O3296+Table1[[#This Row],[Hui Reply?]]</f>
        <v>846</v>
      </c>
      <c r="P3297" s="19">
        <f>INT(Table1[[#This Row],[post_time]])</f>
        <v>40460</v>
      </c>
      <c r="Q3297" s="3" t="str">
        <f>IF(Table1[[#This Row],[Hui Reply?]],VLOOKUP(Table1[[#This Row],[topic_id]],'All Topics Data'!$A$2:$E$1243,5,FALSE),0)</f>
        <v>clumpa</v>
      </c>
      <c r="R3297" s="8">
        <f>Table1[[#This Row],[post_time]]+8/24</f>
        <v>40460.408530092594</v>
      </c>
      <c r="S3297" s="3">
        <f>IF(Table1[[#This Row],[post_position]]=1,0,SUMIFS($F$2:F3297,$H$2:H3297,Table1[[#This Row],[post_position]]-1,$C$2:C3297,Table1[[#This Row],[topic_id]]))</f>
        <v>40459.694224537037</v>
      </c>
    </row>
    <row r="3298" spans="1:19" x14ac:dyDescent="0.25">
      <c r="A3298" s="7">
        <v>3345</v>
      </c>
      <c r="B3298" s="7">
        <v>1</v>
      </c>
      <c r="C3298" s="7">
        <v>836</v>
      </c>
      <c r="D3298" s="7">
        <v>24</v>
      </c>
      <c r="E3298" s="2"/>
      <c r="F3298" s="8">
        <v>40460.076921296299</v>
      </c>
      <c r="G3298" s="7">
        <v>0</v>
      </c>
      <c r="H3298" s="7">
        <v>4</v>
      </c>
      <c r="I3298" s="7" t="b">
        <f t="shared" si="153"/>
        <v>1</v>
      </c>
      <c r="J3298" s="7" t="b">
        <f t="shared" si="154"/>
        <v>1</v>
      </c>
      <c r="K3298" s="7">
        <f t="shared" si="155"/>
        <v>1</v>
      </c>
      <c r="L3298" s="7">
        <f>WEEKDAY(Table1[[#This Row],[post_time]])</f>
        <v>7</v>
      </c>
      <c r="M3298" s="7">
        <f>VLOOKUP(Table1[[#This Row],[topic_id]],'All Topics Data'!$A$2:$I$1243,8,FALSE)</f>
        <v>40460.061111111114</v>
      </c>
      <c r="N3298" s="7">
        <f>Table1[[#This Row],[Hui Reply?]]*(Table1[[#This Row],[post_time]]-Table1[[#This Row],[timestamp of previous reply]])</f>
        <v>2.6851851871469989E-3</v>
      </c>
      <c r="O3298" s="3">
        <f>O3297+Table1[[#This Row],[Hui Reply?]]</f>
        <v>847</v>
      </c>
      <c r="P3298" s="19">
        <f>INT(Table1[[#This Row],[post_time]])</f>
        <v>40460</v>
      </c>
      <c r="Q3298" s="3" t="str">
        <f>IF(Table1[[#This Row],[Hui Reply?]],VLOOKUP(Table1[[#This Row],[topic_id]],'All Topics Data'!$A$2:$E$1243,5,FALSE),0)</f>
        <v>andrewbroadway</v>
      </c>
      <c r="R3298" s="8">
        <f>Table1[[#This Row],[post_time]]+8/24</f>
        <v>40460.410254629634</v>
      </c>
      <c r="S3298" s="3">
        <f>IF(Table1[[#This Row],[post_position]]=1,0,SUMIFS($F$2:F3298,$H$2:H3298,Table1[[#This Row],[post_position]]-1,$C$2:C3298,Table1[[#This Row],[topic_id]]))</f>
        <v>40460.074236111112</v>
      </c>
    </row>
    <row r="3299" spans="1:19" x14ac:dyDescent="0.25">
      <c r="A3299" s="7">
        <v>3346</v>
      </c>
      <c r="B3299" s="7">
        <v>1</v>
      </c>
      <c r="C3299" s="7">
        <v>836</v>
      </c>
      <c r="D3299" s="7">
        <v>6769</v>
      </c>
      <c r="F3299" s="8">
        <v>40460.080034722225</v>
      </c>
      <c r="G3299" s="7">
        <v>0</v>
      </c>
      <c r="H3299" s="7">
        <v>5</v>
      </c>
      <c r="I3299" s="7" t="b">
        <f t="shared" si="153"/>
        <v>0</v>
      </c>
      <c r="J3299" s="7" t="b">
        <f t="shared" si="154"/>
        <v>1</v>
      </c>
      <c r="K3299" s="7">
        <f t="shared" si="155"/>
        <v>0</v>
      </c>
      <c r="L3299" s="7">
        <f>WEEKDAY(Table1[[#This Row],[post_time]])</f>
        <v>7</v>
      </c>
      <c r="M3299" s="7">
        <f>VLOOKUP(Table1[[#This Row],[topic_id]],'All Topics Data'!$A$2:$I$1243,8,FALSE)</f>
        <v>40460.061111111114</v>
      </c>
      <c r="N3299" s="7">
        <f>Table1[[#This Row],[Hui Reply?]]*(Table1[[#This Row],[post_time]]-Table1[[#This Row],[timestamp of previous reply]])</f>
        <v>0</v>
      </c>
      <c r="O3299" s="3">
        <f>O3298+Table1[[#This Row],[Hui Reply?]]</f>
        <v>847</v>
      </c>
      <c r="P3299" s="19">
        <f>INT(Table1[[#This Row],[post_time]])</f>
        <v>40460</v>
      </c>
      <c r="Q3299" s="3">
        <f>IF(Table1[[#This Row],[Hui Reply?]],VLOOKUP(Table1[[#This Row],[topic_id]],'All Topics Data'!$A$2:$E$1243,5,FALSE),0)</f>
        <v>0</v>
      </c>
      <c r="R3299" s="8">
        <f>Table1[[#This Row],[post_time]]+8/24</f>
        <v>40460.413368055561</v>
      </c>
      <c r="S3299" s="3">
        <f>IF(Table1[[#This Row],[post_position]]=1,0,SUMIFS($F$2:F3299,$H$2:H3299,Table1[[#This Row],[post_position]]-1,$C$2:C3299,Table1[[#This Row],[topic_id]]))</f>
        <v>40460.076921296299</v>
      </c>
    </row>
    <row r="3300" spans="1:19" x14ac:dyDescent="0.25">
      <c r="A3300" s="7">
        <v>3347</v>
      </c>
      <c r="B3300" s="7">
        <v>1</v>
      </c>
      <c r="C3300" s="7">
        <v>836</v>
      </c>
      <c r="D3300" s="7">
        <v>6769</v>
      </c>
      <c r="F3300" s="8">
        <v>40460.080497685187</v>
      </c>
      <c r="G3300" s="7">
        <v>0</v>
      </c>
      <c r="H3300" s="7">
        <v>6</v>
      </c>
      <c r="I3300" s="7" t="b">
        <f t="shared" si="153"/>
        <v>0</v>
      </c>
      <c r="J3300" s="7" t="b">
        <f t="shared" si="154"/>
        <v>1</v>
      </c>
      <c r="K3300" s="7">
        <f t="shared" si="155"/>
        <v>0</v>
      </c>
      <c r="L3300" s="7">
        <f>WEEKDAY(Table1[[#This Row],[post_time]])</f>
        <v>7</v>
      </c>
      <c r="M3300" s="7">
        <f>VLOOKUP(Table1[[#This Row],[topic_id]],'All Topics Data'!$A$2:$I$1243,8,FALSE)</f>
        <v>40460.061111111114</v>
      </c>
      <c r="N3300" s="7">
        <f>Table1[[#This Row],[Hui Reply?]]*(Table1[[#This Row],[post_time]]-Table1[[#This Row],[timestamp of previous reply]])</f>
        <v>0</v>
      </c>
      <c r="O3300" s="3">
        <f>O3299+Table1[[#This Row],[Hui Reply?]]</f>
        <v>847</v>
      </c>
      <c r="P3300" s="19">
        <f>INT(Table1[[#This Row],[post_time]])</f>
        <v>40460</v>
      </c>
      <c r="Q3300" s="3">
        <f>IF(Table1[[#This Row],[Hui Reply?]],VLOOKUP(Table1[[#This Row],[topic_id]],'All Topics Data'!$A$2:$E$1243,5,FALSE),0)</f>
        <v>0</v>
      </c>
      <c r="R3300" s="8">
        <f>Table1[[#This Row],[post_time]]+8/24</f>
        <v>40460.413831018523</v>
      </c>
      <c r="S3300" s="3">
        <f>IF(Table1[[#This Row],[post_position]]=1,0,SUMIFS($F$2:F3300,$H$2:H3300,Table1[[#This Row],[post_position]]-1,$C$2:C3300,Table1[[#This Row],[topic_id]]))</f>
        <v>40460.080034722225</v>
      </c>
    </row>
    <row r="3301" spans="1:19" x14ac:dyDescent="0.25">
      <c r="A3301" s="7">
        <v>3348</v>
      </c>
      <c r="B3301" s="7">
        <v>1</v>
      </c>
      <c r="C3301" s="7">
        <v>836</v>
      </c>
      <c r="D3301" s="7">
        <v>24</v>
      </c>
      <c r="E3301" s="2"/>
      <c r="F3301" s="8">
        <v>40460.091226851851</v>
      </c>
      <c r="G3301" s="7">
        <v>0</v>
      </c>
      <c r="H3301" s="7">
        <v>7</v>
      </c>
      <c r="I3301" s="7" t="b">
        <f t="shared" si="153"/>
        <v>1</v>
      </c>
      <c r="J3301" s="7" t="b">
        <f t="shared" si="154"/>
        <v>1</v>
      </c>
      <c r="K3301" s="7">
        <f t="shared" si="155"/>
        <v>1</v>
      </c>
      <c r="L3301" s="7">
        <f>WEEKDAY(Table1[[#This Row],[post_time]])</f>
        <v>7</v>
      </c>
      <c r="M3301" s="7">
        <f>VLOOKUP(Table1[[#This Row],[topic_id]],'All Topics Data'!$A$2:$I$1243,8,FALSE)</f>
        <v>40460.061111111114</v>
      </c>
      <c r="N3301" s="7">
        <f>Table1[[#This Row],[Hui Reply?]]*(Table1[[#This Row],[post_time]]-Table1[[#This Row],[timestamp of previous reply]])</f>
        <v>1.0729166664532386E-2</v>
      </c>
      <c r="O3301" s="3">
        <f>O3300+Table1[[#This Row],[Hui Reply?]]</f>
        <v>848</v>
      </c>
      <c r="P3301" s="19">
        <f>INT(Table1[[#This Row],[post_time]])</f>
        <v>40460</v>
      </c>
      <c r="Q3301" s="3" t="str">
        <f>IF(Table1[[#This Row],[Hui Reply?]],VLOOKUP(Table1[[#This Row],[topic_id]],'All Topics Data'!$A$2:$E$1243,5,FALSE),0)</f>
        <v>andrewbroadway</v>
      </c>
      <c r="R3301" s="8">
        <f>Table1[[#This Row],[post_time]]+8/24</f>
        <v>40460.424560185187</v>
      </c>
      <c r="S3301" s="3">
        <f>IF(Table1[[#This Row],[post_position]]=1,0,SUMIFS($F$2:F3301,$H$2:H3301,Table1[[#This Row],[post_position]]-1,$C$2:C3301,Table1[[#This Row],[topic_id]]))</f>
        <v>40460.080497685187</v>
      </c>
    </row>
    <row r="3302" spans="1:19" x14ac:dyDescent="0.25">
      <c r="A3302" s="7">
        <v>3349</v>
      </c>
      <c r="B3302" s="7">
        <v>1</v>
      </c>
      <c r="C3302" s="7">
        <v>836</v>
      </c>
      <c r="D3302" s="7">
        <v>5408</v>
      </c>
      <c r="F3302" s="8">
        <v>40460.190717592595</v>
      </c>
      <c r="G3302" s="7">
        <v>0</v>
      </c>
      <c r="H3302" s="7">
        <v>8</v>
      </c>
      <c r="I3302" s="7" t="b">
        <f t="shared" si="153"/>
        <v>0</v>
      </c>
      <c r="J3302" s="7" t="b">
        <f t="shared" si="154"/>
        <v>1</v>
      </c>
      <c r="K3302" s="7">
        <f t="shared" si="155"/>
        <v>0</v>
      </c>
      <c r="L3302" s="7">
        <f>WEEKDAY(Table1[[#This Row],[post_time]])</f>
        <v>7</v>
      </c>
      <c r="M3302" s="7">
        <f>VLOOKUP(Table1[[#This Row],[topic_id]],'All Topics Data'!$A$2:$I$1243,8,FALSE)</f>
        <v>40460.061111111114</v>
      </c>
      <c r="N3302" s="7">
        <f>Table1[[#This Row],[Hui Reply?]]*(Table1[[#This Row],[post_time]]-Table1[[#This Row],[timestamp of previous reply]])</f>
        <v>0</v>
      </c>
      <c r="O3302" s="3">
        <f>O3301+Table1[[#This Row],[Hui Reply?]]</f>
        <v>848</v>
      </c>
      <c r="P3302" s="19">
        <f>INT(Table1[[#This Row],[post_time]])</f>
        <v>40460</v>
      </c>
      <c r="Q3302" s="3">
        <f>IF(Table1[[#This Row],[Hui Reply?]],VLOOKUP(Table1[[#This Row],[topic_id]],'All Topics Data'!$A$2:$E$1243,5,FALSE),0)</f>
        <v>0</v>
      </c>
      <c r="R3302" s="8">
        <f>Table1[[#This Row],[post_time]]+8/24</f>
        <v>40460.524050925931</v>
      </c>
      <c r="S3302" s="3">
        <f>IF(Table1[[#This Row],[post_position]]=1,0,SUMIFS($F$2:F3302,$H$2:H3302,Table1[[#This Row],[post_position]]-1,$C$2:C3302,Table1[[#This Row],[topic_id]]))</f>
        <v>40460.091226851851</v>
      </c>
    </row>
    <row r="3303" spans="1:19" x14ac:dyDescent="0.25">
      <c r="A3303" s="7">
        <v>3350</v>
      </c>
      <c r="B3303" s="7">
        <v>1</v>
      </c>
      <c r="C3303" s="7">
        <v>831</v>
      </c>
      <c r="D3303" s="7">
        <v>5408</v>
      </c>
      <c r="F3303" s="8">
        <v>40460.19427083333</v>
      </c>
      <c r="G3303" s="7">
        <v>0</v>
      </c>
      <c r="H3303" s="7">
        <v>6</v>
      </c>
      <c r="I3303" s="7" t="b">
        <f t="shared" si="153"/>
        <v>0</v>
      </c>
      <c r="J3303" s="7" t="b">
        <f t="shared" si="154"/>
        <v>1</v>
      </c>
      <c r="K3303" s="7">
        <f t="shared" si="155"/>
        <v>0</v>
      </c>
      <c r="L3303" s="7">
        <f>WEEKDAY(Table1[[#This Row],[post_time]])</f>
        <v>7</v>
      </c>
      <c r="M3303" s="7">
        <f>VLOOKUP(Table1[[#This Row],[topic_id]],'All Topics Data'!$A$2:$I$1243,8,FALSE)</f>
        <v>40459.484722222223</v>
      </c>
      <c r="N3303" s="7">
        <f>Table1[[#This Row],[Hui Reply?]]*(Table1[[#This Row],[post_time]]-Table1[[#This Row],[timestamp of previous reply]])</f>
        <v>0</v>
      </c>
      <c r="O3303" s="3">
        <f>O3302+Table1[[#This Row],[Hui Reply?]]</f>
        <v>848</v>
      </c>
      <c r="P3303" s="19">
        <f>INT(Table1[[#This Row],[post_time]])</f>
        <v>40460</v>
      </c>
      <c r="Q3303" s="3">
        <f>IF(Table1[[#This Row],[Hui Reply?]],VLOOKUP(Table1[[#This Row],[topic_id]],'All Topics Data'!$A$2:$E$1243,5,FALSE),0)</f>
        <v>0</v>
      </c>
      <c r="R3303" s="8">
        <f>Table1[[#This Row],[post_time]]+8/24</f>
        <v>40460.527604166666</v>
      </c>
      <c r="S3303" s="3">
        <f>IF(Table1[[#This Row],[post_position]]=1,0,SUMIFS($F$2:F3303,$H$2:H3303,Table1[[#This Row],[post_position]]-1,$C$2:C3303,Table1[[#This Row],[topic_id]]))</f>
        <v>40459.615219907406</v>
      </c>
    </row>
    <row r="3304" spans="1:19" x14ac:dyDescent="0.25">
      <c r="A3304" s="7">
        <v>3351</v>
      </c>
      <c r="B3304" s="7">
        <v>1</v>
      </c>
      <c r="C3304" s="7">
        <v>834</v>
      </c>
      <c r="D3304" s="7">
        <v>24</v>
      </c>
      <c r="E3304" s="2"/>
      <c r="F3304" s="8">
        <v>40460.199594907404</v>
      </c>
      <c r="G3304" s="7">
        <v>0</v>
      </c>
      <c r="H3304" s="7">
        <v>2</v>
      </c>
      <c r="I3304" s="7" t="b">
        <f t="shared" si="153"/>
        <v>1</v>
      </c>
      <c r="J3304" s="7" t="b">
        <f t="shared" si="154"/>
        <v>1</v>
      </c>
      <c r="K3304" s="7">
        <f t="shared" si="155"/>
        <v>1</v>
      </c>
      <c r="L3304" s="7">
        <f>WEEKDAY(Table1[[#This Row],[post_time]])</f>
        <v>7</v>
      </c>
      <c r="M3304" s="7">
        <f>VLOOKUP(Table1[[#This Row],[topic_id]],'All Topics Data'!$A$2:$I$1243,8,FALSE)</f>
        <v>40459.85833333333</v>
      </c>
      <c r="N3304" s="7">
        <f>Table1[[#This Row],[Hui Reply?]]*(Table1[[#This Row],[post_time]]-Table1[[#This Row],[timestamp of previous reply]])</f>
        <v>0.34064814814337296</v>
      </c>
      <c r="O3304" s="3">
        <f>O3303+Table1[[#This Row],[Hui Reply?]]</f>
        <v>849</v>
      </c>
      <c r="P3304" s="19">
        <f>INT(Table1[[#This Row],[post_time]])</f>
        <v>40460</v>
      </c>
      <c r="Q3304" s="3" t="str">
        <f>IF(Table1[[#This Row],[Hui Reply?]],VLOOKUP(Table1[[#This Row],[topic_id]],'All Topics Data'!$A$2:$E$1243,5,FALSE),0)</f>
        <v>mrsteve</v>
      </c>
      <c r="R3304" s="8">
        <f>Table1[[#This Row],[post_time]]+8/24</f>
        <v>40460.53292824074</v>
      </c>
      <c r="S3304" s="3">
        <f>IF(Table1[[#This Row],[post_position]]=1,0,SUMIFS($F$2:F3304,$H$2:H3304,Table1[[#This Row],[post_position]]-1,$C$2:C3304,Table1[[#This Row],[topic_id]]))</f>
        <v>40459.858946759261</v>
      </c>
    </row>
    <row r="3305" spans="1:19" x14ac:dyDescent="0.25">
      <c r="A3305" s="7">
        <v>3352</v>
      </c>
      <c r="B3305" s="7">
        <v>1</v>
      </c>
      <c r="C3305" s="7">
        <v>831</v>
      </c>
      <c r="D3305" s="7">
        <v>24</v>
      </c>
      <c r="E3305" s="2"/>
      <c r="F3305" s="8">
        <v>40460.209236111114</v>
      </c>
      <c r="G3305" s="7">
        <v>0</v>
      </c>
      <c r="H3305" s="7">
        <v>7</v>
      </c>
      <c r="I3305" s="7" t="b">
        <f t="shared" si="153"/>
        <v>1</v>
      </c>
      <c r="J3305" s="7" t="b">
        <f t="shared" si="154"/>
        <v>1</v>
      </c>
      <c r="K3305" s="7">
        <f t="shared" si="155"/>
        <v>1</v>
      </c>
      <c r="L3305" s="7">
        <f>WEEKDAY(Table1[[#This Row],[post_time]])</f>
        <v>7</v>
      </c>
      <c r="M3305" s="7">
        <f>VLOOKUP(Table1[[#This Row],[topic_id]],'All Topics Data'!$A$2:$I$1243,8,FALSE)</f>
        <v>40459.484722222223</v>
      </c>
      <c r="N3305" s="7">
        <f>Table1[[#This Row],[Hui Reply?]]*(Table1[[#This Row],[post_time]]-Table1[[#This Row],[timestamp of previous reply]])</f>
        <v>1.4965277783630881E-2</v>
      </c>
      <c r="O3305" s="3">
        <f>O3304+Table1[[#This Row],[Hui Reply?]]</f>
        <v>850</v>
      </c>
      <c r="P3305" s="19">
        <f>INT(Table1[[#This Row],[post_time]])</f>
        <v>40460</v>
      </c>
      <c r="Q3305" s="3" t="str">
        <f>IF(Table1[[#This Row],[Hui Reply?]],VLOOKUP(Table1[[#This Row],[topic_id]],'All Topics Data'!$A$2:$E$1243,5,FALSE),0)</f>
        <v>Milky</v>
      </c>
      <c r="R3305" s="8">
        <f>Table1[[#This Row],[post_time]]+8/24</f>
        <v>40460.542569444449</v>
      </c>
      <c r="S3305" s="3">
        <f>IF(Table1[[#This Row],[post_position]]=1,0,SUMIFS($F$2:F3305,$H$2:H3305,Table1[[#This Row],[post_position]]-1,$C$2:C3305,Table1[[#This Row],[topic_id]]))</f>
        <v>40460.19427083333</v>
      </c>
    </row>
    <row r="3306" spans="1:19" x14ac:dyDescent="0.25">
      <c r="A3306" s="7">
        <v>3353</v>
      </c>
      <c r="B3306" s="7">
        <v>1</v>
      </c>
      <c r="C3306" s="7">
        <v>837</v>
      </c>
      <c r="D3306" s="7">
        <v>6499</v>
      </c>
      <c r="E3306" s="2"/>
      <c r="F3306" s="8">
        <v>40460.25445601852</v>
      </c>
      <c r="G3306" s="7">
        <v>0</v>
      </c>
      <c r="H3306" s="7">
        <v>1</v>
      </c>
      <c r="I3306" s="7" t="b">
        <f t="shared" si="153"/>
        <v>0</v>
      </c>
      <c r="J3306" s="7" t="b">
        <f t="shared" si="154"/>
        <v>0</v>
      </c>
      <c r="K3306" s="7">
        <f t="shared" si="155"/>
        <v>0</v>
      </c>
      <c r="L3306" s="7">
        <f>WEEKDAY(Table1[[#This Row],[post_time]])</f>
        <v>7</v>
      </c>
      <c r="M3306" s="7">
        <f>VLOOKUP(Table1[[#This Row],[topic_id]],'All Topics Data'!$A$2:$I$1243,8,FALSE)</f>
        <v>40460.254166666666</v>
      </c>
      <c r="N3306" s="7">
        <f>Table1[[#This Row],[Hui Reply?]]*(Table1[[#This Row],[post_time]]-Table1[[#This Row],[timestamp of previous reply]])</f>
        <v>0</v>
      </c>
      <c r="O3306" s="3">
        <f>O3305+Table1[[#This Row],[Hui Reply?]]</f>
        <v>850</v>
      </c>
      <c r="P3306" s="19">
        <f>INT(Table1[[#This Row],[post_time]])</f>
        <v>40460</v>
      </c>
      <c r="Q3306" s="3">
        <f>IF(Table1[[#This Row],[Hui Reply?]],VLOOKUP(Table1[[#This Row],[topic_id]],'All Topics Data'!$A$2:$E$1243,5,FALSE),0)</f>
        <v>0</v>
      </c>
      <c r="R3306" s="8">
        <f>Table1[[#This Row],[post_time]]+8/24</f>
        <v>40460.587789351855</v>
      </c>
      <c r="S3306" s="3">
        <f>IF(Table1[[#This Row],[post_position]]=1,0,SUMIFS($F$2:F3306,$H$2:H3306,Table1[[#This Row],[post_position]]-1,$C$2:C3306,Table1[[#This Row],[topic_id]]))</f>
        <v>0</v>
      </c>
    </row>
    <row r="3307" spans="1:19" x14ac:dyDescent="0.25">
      <c r="A3307" s="7">
        <v>3354</v>
      </c>
      <c r="B3307" s="7">
        <v>1</v>
      </c>
      <c r="C3307" s="7">
        <v>837</v>
      </c>
      <c r="D3307" s="7">
        <v>6713</v>
      </c>
      <c r="F3307" s="8">
        <v>40460.867407407408</v>
      </c>
      <c r="G3307" s="7">
        <v>0</v>
      </c>
      <c r="H3307" s="7">
        <v>2</v>
      </c>
      <c r="I3307" s="7" t="b">
        <f t="shared" si="153"/>
        <v>0</v>
      </c>
      <c r="J3307" s="7" t="b">
        <f t="shared" si="154"/>
        <v>1</v>
      </c>
      <c r="K3307" s="7">
        <f t="shared" si="155"/>
        <v>0</v>
      </c>
      <c r="L3307" s="7">
        <f>WEEKDAY(Table1[[#This Row],[post_time]])</f>
        <v>7</v>
      </c>
      <c r="M3307" s="7">
        <f>VLOOKUP(Table1[[#This Row],[topic_id]],'All Topics Data'!$A$2:$I$1243,8,FALSE)</f>
        <v>40460.254166666666</v>
      </c>
      <c r="N3307" s="7">
        <f>Table1[[#This Row],[Hui Reply?]]*(Table1[[#This Row],[post_time]]-Table1[[#This Row],[timestamp of previous reply]])</f>
        <v>0</v>
      </c>
      <c r="O3307" s="3">
        <f>O3306+Table1[[#This Row],[Hui Reply?]]</f>
        <v>850</v>
      </c>
      <c r="P3307" s="19">
        <f>INT(Table1[[#This Row],[post_time]])</f>
        <v>40460</v>
      </c>
      <c r="Q3307" s="3">
        <f>IF(Table1[[#This Row],[Hui Reply?]],VLOOKUP(Table1[[#This Row],[topic_id]],'All Topics Data'!$A$2:$E$1243,5,FALSE),0)</f>
        <v>0</v>
      </c>
      <c r="R3307" s="8">
        <f>Table1[[#This Row],[post_time]]+8/24</f>
        <v>40461.200740740744</v>
      </c>
      <c r="S3307" s="3">
        <f>IF(Table1[[#This Row],[post_position]]=1,0,SUMIFS($F$2:F3307,$H$2:H3307,Table1[[#This Row],[post_position]]-1,$C$2:C3307,Table1[[#This Row],[topic_id]]))</f>
        <v>40460.25445601852</v>
      </c>
    </row>
    <row r="3308" spans="1:19" x14ac:dyDescent="0.25">
      <c r="A3308" s="7">
        <v>3355</v>
      </c>
      <c r="B3308" s="7">
        <v>1</v>
      </c>
      <c r="C3308" s="7">
        <v>838</v>
      </c>
      <c r="D3308" s="7">
        <v>6801</v>
      </c>
      <c r="F3308" s="8">
        <v>40461.069386574076</v>
      </c>
      <c r="G3308" s="7">
        <v>0</v>
      </c>
      <c r="H3308" s="7">
        <v>1</v>
      </c>
      <c r="I3308" s="7" t="b">
        <f t="shared" si="153"/>
        <v>0</v>
      </c>
      <c r="J3308" s="7" t="b">
        <f t="shared" si="154"/>
        <v>0</v>
      </c>
      <c r="K3308" s="7">
        <f t="shared" si="155"/>
        <v>0</v>
      </c>
      <c r="L3308" s="7">
        <f>WEEKDAY(Table1[[#This Row],[post_time]])</f>
        <v>1</v>
      </c>
      <c r="M3308" s="7">
        <f>VLOOKUP(Table1[[#This Row],[topic_id]],'All Topics Data'!$A$2:$I$1243,8,FALSE)</f>
        <v>40461.068749999999</v>
      </c>
      <c r="N3308" s="7">
        <f>Table1[[#This Row],[Hui Reply?]]*(Table1[[#This Row],[post_time]]-Table1[[#This Row],[timestamp of previous reply]])</f>
        <v>0</v>
      </c>
      <c r="O3308" s="3">
        <f>O3307+Table1[[#This Row],[Hui Reply?]]</f>
        <v>850</v>
      </c>
      <c r="P3308" s="19">
        <f>INT(Table1[[#This Row],[post_time]])</f>
        <v>40461</v>
      </c>
      <c r="Q3308" s="3">
        <f>IF(Table1[[#This Row],[Hui Reply?]],VLOOKUP(Table1[[#This Row],[topic_id]],'All Topics Data'!$A$2:$E$1243,5,FALSE),0)</f>
        <v>0</v>
      </c>
      <c r="R3308" s="8">
        <f>Table1[[#This Row],[post_time]]+8/24</f>
        <v>40461.402719907412</v>
      </c>
      <c r="S3308" s="3">
        <f>IF(Table1[[#This Row],[post_position]]=1,0,SUMIFS($F$2:F3308,$H$2:H3308,Table1[[#This Row],[post_position]]-1,$C$2:C3308,Table1[[#This Row],[topic_id]]))</f>
        <v>0</v>
      </c>
    </row>
    <row r="3309" spans="1:19" x14ac:dyDescent="0.25">
      <c r="A3309" s="7">
        <v>3356</v>
      </c>
      <c r="B3309" s="7">
        <v>1</v>
      </c>
      <c r="C3309" s="7">
        <v>820</v>
      </c>
      <c r="D3309" s="7">
        <v>6801</v>
      </c>
      <c r="F3309" s="8">
        <v>40461.116539351853</v>
      </c>
      <c r="G3309" s="7">
        <v>0</v>
      </c>
      <c r="H3309" s="7">
        <v>5</v>
      </c>
      <c r="I3309" s="7" t="b">
        <f t="shared" si="153"/>
        <v>0</v>
      </c>
      <c r="J3309" s="7" t="b">
        <f t="shared" si="154"/>
        <v>1</v>
      </c>
      <c r="K3309" s="7">
        <f t="shared" si="155"/>
        <v>0</v>
      </c>
      <c r="L3309" s="7">
        <f>WEEKDAY(Table1[[#This Row],[post_time]])</f>
        <v>1</v>
      </c>
      <c r="M3309" s="7">
        <f>VLOOKUP(Table1[[#This Row],[topic_id]],'All Topics Data'!$A$2:$I$1243,8,FALSE)</f>
        <v>40455.602083333331</v>
      </c>
      <c r="N3309" s="7">
        <f>Table1[[#This Row],[Hui Reply?]]*(Table1[[#This Row],[post_time]]-Table1[[#This Row],[timestamp of previous reply]])</f>
        <v>0</v>
      </c>
      <c r="O3309" s="3">
        <f>O3308+Table1[[#This Row],[Hui Reply?]]</f>
        <v>850</v>
      </c>
      <c r="P3309" s="19">
        <f>INT(Table1[[#This Row],[post_time]])</f>
        <v>40461</v>
      </c>
      <c r="Q3309" s="3">
        <f>IF(Table1[[#This Row],[Hui Reply?]],VLOOKUP(Table1[[#This Row],[topic_id]],'All Topics Data'!$A$2:$E$1243,5,FALSE),0)</f>
        <v>0</v>
      </c>
      <c r="R3309" s="8">
        <f>Table1[[#This Row],[post_time]]+8/24</f>
        <v>40461.449872685189</v>
      </c>
      <c r="S3309" s="3">
        <f>IF(Table1[[#This Row],[post_position]]=1,0,SUMIFS($F$2:F3309,$H$2:H3309,Table1[[#This Row],[post_position]]-1,$C$2:C3309,Table1[[#This Row],[topic_id]]))</f>
        <v>40459.361018518517</v>
      </c>
    </row>
    <row r="3310" spans="1:19" x14ac:dyDescent="0.25">
      <c r="A3310" s="7">
        <v>3357</v>
      </c>
      <c r="B3310" s="7">
        <v>1</v>
      </c>
      <c r="C3310" s="7">
        <v>839</v>
      </c>
      <c r="D3310" s="7">
        <v>6802</v>
      </c>
      <c r="E3310" s="2"/>
      <c r="F3310" s="8">
        <v>40461.339328703703</v>
      </c>
      <c r="G3310" s="7">
        <v>0</v>
      </c>
      <c r="H3310" s="7">
        <v>1</v>
      </c>
      <c r="I3310" s="7" t="b">
        <f t="shared" si="153"/>
        <v>0</v>
      </c>
      <c r="J3310" s="7" t="b">
        <f t="shared" si="154"/>
        <v>0</v>
      </c>
      <c r="K3310" s="7">
        <f t="shared" si="155"/>
        <v>0</v>
      </c>
      <c r="L3310" s="7">
        <f>WEEKDAY(Table1[[#This Row],[post_time]])</f>
        <v>1</v>
      </c>
      <c r="M3310" s="7">
        <f>VLOOKUP(Table1[[#This Row],[topic_id]],'All Topics Data'!$A$2:$I$1243,8,FALSE)</f>
        <v>40461.338888888888</v>
      </c>
      <c r="N3310" s="7">
        <f>Table1[[#This Row],[Hui Reply?]]*(Table1[[#This Row],[post_time]]-Table1[[#This Row],[timestamp of previous reply]])</f>
        <v>0</v>
      </c>
      <c r="O3310" s="3">
        <f>O3309+Table1[[#This Row],[Hui Reply?]]</f>
        <v>850</v>
      </c>
      <c r="P3310" s="19">
        <f>INT(Table1[[#This Row],[post_time]])</f>
        <v>40461</v>
      </c>
      <c r="Q3310" s="3">
        <f>IF(Table1[[#This Row],[Hui Reply?]],VLOOKUP(Table1[[#This Row],[topic_id]],'All Topics Data'!$A$2:$E$1243,5,FALSE),0)</f>
        <v>0</v>
      </c>
      <c r="R3310" s="8">
        <f>Table1[[#This Row],[post_time]]+8/24</f>
        <v>40461.672662037039</v>
      </c>
      <c r="S3310" s="3">
        <f>IF(Table1[[#This Row],[post_position]]=1,0,SUMIFS($F$2:F3310,$H$2:H3310,Table1[[#This Row],[post_position]]-1,$C$2:C3310,Table1[[#This Row],[topic_id]]))</f>
        <v>0</v>
      </c>
    </row>
    <row r="3311" spans="1:19" x14ac:dyDescent="0.25">
      <c r="A3311" s="7">
        <v>3358</v>
      </c>
      <c r="B3311" s="7">
        <v>1</v>
      </c>
      <c r="C3311" s="7">
        <v>839</v>
      </c>
      <c r="D3311" s="7">
        <v>24</v>
      </c>
      <c r="F3311" s="8">
        <v>40461.361666666664</v>
      </c>
      <c r="G3311" s="7">
        <v>0</v>
      </c>
      <c r="H3311" s="7">
        <v>2</v>
      </c>
      <c r="I3311" s="7" t="b">
        <f t="shared" si="153"/>
        <v>1</v>
      </c>
      <c r="J3311" s="7" t="b">
        <f t="shared" si="154"/>
        <v>1</v>
      </c>
      <c r="K3311" s="7">
        <f t="shared" si="155"/>
        <v>1</v>
      </c>
      <c r="L3311" s="7">
        <f>WEEKDAY(Table1[[#This Row],[post_time]])</f>
        <v>1</v>
      </c>
      <c r="M3311" s="7">
        <f>VLOOKUP(Table1[[#This Row],[topic_id]],'All Topics Data'!$A$2:$I$1243,8,FALSE)</f>
        <v>40461.338888888888</v>
      </c>
      <c r="N3311" s="7">
        <f>Table1[[#This Row],[Hui Reply?]]*(Table1[[#This Row],[post_time]]-Table1[[#This Row],[timestamp of previous reply]])</f>
        <v>2.233796296059154E-2</v>
      </c>
      <c r="O3311" s="3">
        <f>O3310+Table1[[#This Row],[Hui Reply?]]</f>
        <v>851</v>
      </c>
      <c r="P3311" s="19">
        <f>INT(Table1[[#This Row],[post_time]])</f>
        <v>40461</v>
      </c>
      <c r="Q3311" s="3" t="str">
        <f>IF(Table1[[#This Row],[Hui Reply?]],VLOOKUP(Table1[[#This Row],[topic_id]],'All Topics Data'!$A$2:$E$1243,5,FALSE),0)</f>
        <v>Lukas</v>
      </c>
      <c r="R3311" s="8">
        <f>Table1[[#This Row],[post_time]]+8/24</f>
        <v>40461.695</v>
      </c>
      <c r="S3311" s="3">
        <f>IF(Table1[[#This Row],[post_position]]=1,0,SUMIFS($F$2:F3311,$H$2:H3311,Table1[[#This Row],[post_position]]-1,$C$2:C3311,Table1[[#This Row],[topic_id]]))</f>
        <v>40461.339328703703</v>
      </c>
    </row>
    <row r="3312" spans="1:19" x14ac:dyDescent="0.25">
      <c r="A3312" s="7">
        <v>3359</v>
      </c>
      <c r="B3312" s="7">
        <v>1</v>
      </c>
      <c r="C3312" s="7">
        <v>838</v>
      </c>
      <c r="D3312" s="7">
        <v>24</v>
      </c>
      <c r="F3312" s="8">
        <v>40461.38958333333</v>
      </c>
      <c r="G3312" s="7">
        <v>0</v>
      </c>
      <c r="H3312" s="7">
        <v>2</v>
      </c>
      <c r="I3312" s="7" t="b">
        <f t="shared" si="153"/>
        <v>1</v>
      </c>
      <c r="J3312" s="7" t="b">
        <f t="shared" si="154"/>
        <v>1</v>
      </c>
      <c r="K3312" s="7">
        <f t="shared" si="155"/>
        <v>1</v>
      </c>
      <c r="L3312" s="7">
        <f>WEEKDAY(Table1[[#This Row],[post_time]])</f>
        <v>1</v>
      </c>
      <c r="M3312" s="7">
        <f>VLOOKUP(Table1[[#This Row],[topic_id]],'All Topics Data'!$A$2:$I$1243,8,FALSE)</f>
        <v>40461.068749999999</v>
      </c>
      <c r="N3312" s="7">
        <f>Table1[[#This Row],[Hui Reply?]]*(Table1[[#This Row],[post_time]]-Table1[[#This Row],[timestamp of previous reply]])</f>
        <v>0.32019675925403135</v>
      </c>
      <c r="O3312" s="3">
        <f>O3311+Table1[[#This Row],[Hui Reply?]]</f>
        <v>852</v>
      </c>
      <c r="P3312" s="19">
        <f>INT(Table1[[#This Row],[post_time]])</f>
        <v>40461</v>
      </c>
      <c r="Q3312" s="3" t="str">
        <f>IF(Table1[[#This Row],[Hui Reply?]],VLOOKUP(Table1[[#This Row],[topic_id]],'All Topics Data'!$A$2:$E$1243,5,FALSE),0)</f>
        <v>kensbro</v>
      </c>
      <c r="R3312" s="8">
        <f>Table1[[#This Row],[post_time]]+8/24</f>
        <v>40461.722916666666</v>
      </c>
      <c r="S3312" s="3">
        <f>IF(Table1[[#This Row],[post_position]]=1,0,SUMIFS($F$2:F3312,$H$2:H3312,Table1[[#This Row],[post_position]]-1,$C$2:C3312,Table1[[#This Row],[topic_id]]))</f>
        <v>40461.069386574076</v>
      </c>
    </row>
    <row r="3313" spans="1:19" x14ac:dyDescent="0.25">
      <c r="A3313" s="7">
        <v>3360</v>
      </c>
      <c r="B3313" s="7">
        <v>1</v>
      </c>
      <c r="C3313" s="7">
        <v>837</v>
      </c>
      <c r="D3313" s="7">
        <v>6499</v>
      </c>
      <c r="F3313" s="8">
        <v>40461.424247685187</v>
      </c>
      <c r="G3313" s="7">
        <v>0</v>
      </c>
      <c r="H3313" s="7">
        <v>3</v>
      </c>
      <c r="I3313" s="7" t="b">
        <f t="shared" si="153"/>
        <v>0</v>
      </c>
      <c r="J3313" s="7" t="b">
        <f t="shared" si="154"/>
        <v>1</v>
      </c>
      <c r="K3313" s="7">
        <f t="shared" si="155"/>
        <v>0</v>
      </c>
      <c r="L3313" s="7">
        <f>WEEKDAY(Table1[[#This Row],[post_time]])</f>
        <v>1</v>
      </c>
      <c r="M3313" s="7">
        <f>VLOOKUP(Table1[[#This Row],[topic_id]],'All Topics Data'!$A$2:$I$1243,8,FALSE)</f>
        <v>40460.254166666666</v>
      </c>
      <c r="N3313" s="7">
        <f>Table1[[#This Row],[Hui Reply?]]*(Table1[[#This Row],[post_time]]-Table1[[#This Row],[timestamp of previous reply]])</f>
        <v>0</v>
      </c>
      <c r="O3313" s="3">
        <f>O3312+Table1[[#This Row],[Hui Reply?]]</f>
        <v>852</v>
      </c>
      <c r="P3313" s="19">
        <f>INT(Table1[[#This Row],[post_time]])</f>
        <v>40461</v>
      </c>
      <c r="Q3313" s="3">
        <f>IF(Table1[[#This Row],[Hui Reply?]],VLOOKUP(Table1[[#This Row],[topic_id]],'All Topics Data'!$A$2:$E$1243,5,FALSE),0)</f>
        <v>0</v>
      </c>
      <c r="R3313" s="8">
        <f>Table1[[#This Row],[post_time]]+8/24</f>
        <v>40461.757581018523</v>
      </c>
      <c r="S3313" s="3">
        <f>IF(Table1[[#This Row],[post_position]]=1,0,SUMIFS($F$2:F3313,$H$2:H3313,Table1[[#This Row],[post_position]]-1,$C$2:C3313,Table1[[#This Row],[topic_id]]))</f>
        <v>40460.867407407408</v>
      </c>
    </row>
    <row r="3314" spans="1:19" x14ac:dyDescent="0.25">
      <c r="A3314" s="7">
        <v>3361</v>
      </c>
      <c r="B3314" s="7">
        <v>1</v>
      </c>
      <c r="C3314" s="7">
        <v>837</v>
      </c>
      <c r="D3314" s="7">
        <v>24</v>
      </c>
      <c r="E3314" s="2"/>
      <c r="F3314" s="8">
        <v>40461.463113425925</v>
      </c>
      <c r="G3314" s="7">
        <v>0</v>
      </c>
      <c r="H3314" s="7">
        <v>4</v>
      </c>
      <c r="I3314" s="7" t="b">
        <f t="shared" si="153"/>
        <v>1</v>
      </c>
      <c r="J3314" s="7" t="b">
        <f t="shared" si="154"/>
        <v>1</v>
      </c>
      <c r="K3314" s="7">
        <f t="shared" si="155"/>
        <v>1</v>
      </c>
      <c r="L3314" s="7">
        <f>WEEKDAY(Table1[[#This Row],[post_time]])</f>
        <v>1</v>
      </c>
      <c r="M3314" s="7">
        <f>VLOOKUP(Table1[[#This Row],[topic_id]],'All Topics Data'!$A$2:$I$1243,8,FALSE)</f>
        <v>40460.254166666666</v>
      </c>
      <c r="N3314" s="7">
        <f>Table1[[#This Row],[Hui Reply?]]*(Table1[[#This Row],[post_time]]-Table1[[#This Row],[timestamp of previous reply]])</f>
        <v>3.8865740738401655E-2</v>
      </c>
      <c r="O3314" s="3">
        <f>O3313+Table1[[#This Row],[Hui Reply?]]</f>
        <v>853</v>
      </c>
      <c r="P3314" s="19">
        <f>INT(Table1[[#This Row],[post_time]])</f>
        <v>40461</v>
      </c>
      <c r="Q3314" s="3" t="str">
        <f>IF(Table1[[#This Row],[Hui Reply?]],VLOOKUP(Table1[[#This Row],[topic_id]],'All Topics Data'!$A$2:$E$1243,5,FALSE),0)</f>
        <v>amitcohen</v>
      </c>
      <c r="R3314" s="8">
        <f>Table1[[#This Row],[post_time]]+8/24</f>
        <v>40461.796446759261</v>
      </c>
      <c r="S3314" s="3">
        <f>IF(Table1[[#This Row],[post_position]]=1,0,SUMIFS($F$2:F3314,$H$2:H3314,Table1[[#This Row],[post_position]]-1,$C$2:C3314,Table1[[#This Row],[topic_id]]))</f>
        <v>40461.424247685187</v>
      </c>
    </row>
    <row r="3315" spans="1:19" x14ac:dyDescent="0.25">
      <c r="A3315" s="7">
        <v>3362</v>
      </c>
      <c r="B3315" s="7">
        <v>1</v>
      </c>
      <c r="C3315" s="7">
        <v>840</v>
      </c>
      <c r="D3315" s="7">
        <v>6779</v>
      </c>
      <c r="F3315" s="8">
        <v>40461.858229166668</v>
      </c>
      <c r="G3315" s="7">
        <v>0</v>
      </c>
      <c r="H3315" s="7">
        <v>1</v>
      </c>
      <c r="I3315" s="7" t="b">
        <f t="shared" si="153"/>
        <v>0</v>
      </c>
      <c r="J3315" s="7" t="b">
        <f t="shared" si="154"/>
        <v>0</v>
      </c>
      <c r="K3315" s="7">
        <f t="shared" si="155"/>
        <v>0</v>
      </c>
      <c r="L3315" s="7">
        <f>WEEKDAY(Table1[[#This Row],[post_time]])</f>
        <v>1</v>
      </c>
      <c r="M3315" s="7">
        <f>VLOOKUP(Table1[[#This Row],[topic_id]],'All Topics Data'!$A$2:$I$1243,8,FALSE)</f>
        <v>40461.857638888891</v>
      </c>
      <c r="N3315" s="7">
        <f>Table1[[#This Row],[Hui Reply?]]*(Table1[[#This Row],[post_time]]-Table1[[#This Row],[timestamp of previous reply]])</f>
        <v>0</v>
      </c>
      <c r="O3315" s="3">
        <f>O3314+Table1[[#This Row],[Hui Reply?]]</f>
        <v>853</v>
      </c>
      <c r="P3315" s="19">
        <f>INT(Table1[[#This Row],[post_time]])</f>
        <v>40461</v>
      </c>
      <c r="Q3315" s="3">
        <f>IF(Table1[[#This Row],[Hui Reply?]],VLOOKUP(Table1[[#This Row],[topic_id]],'All Topics Data'!$A$2:$E$1243,5,FALSE),0)</f>
        <v>0</v>
      </c>
      <c r="R3315" s="8">
        <f>Table1[[#This Row],[post_time]]+8/24</f>
        <v>40462.191562500004</v>
      </c>
      <c r="S3315" s="3">
        <f>IF(Table1[[#This Row],[post_position]]=1,0,SUMIFS($F$2:F3315,$H$2:H3315,Table1[[#This Row],[post_position]]-1,$C$2:C3315,Table1[[#This Row],[topic_id]]))</f>
        <v>0</v>
      </c>
    </row>
    <row r="3316" spans="1:19" x14ac:dyDescent="0.25">
      <c r="A3316" s="7">
        <v>3363</v>
      </c>
      <c r="B3316" s="7">
        <v>1</v>
      </c>
      <c r="C3316" s="7">
        <v>840</v>
      </c>
      <c r="D3316" s="7">
        <v>24</v>
      </c>
      <c r="E3316" s="2"/>
      <c r="F3316" s="8">
        <v>40461.999618055554</v>
      </c>
      <c r="G3316" s="7">
        <v>0</v>
      </c>
      <c r="H3316" s="7">
        <v>2</v>
      </c>
      <c r="I3316" s="7" t="b">
        <f t="shared" si="153"/>
        <v>1</v>
      </c>
      <c r="J3316" s="7" t="b">
        <f t="shared" si="154"/>
        <v>1</v>
      </c>
      <c r="K3316" s="7">
        <f t="shared" si="155"/>
        <v>1</v>
      </c>
      <c r="L3316" s="7">
        <f>WEEKDAY(Table1[[#This Row],[post_time]])</f>
        <v>1</v>
      </c>
      <c r="M3316" s="7">
        <f>VLOOKUP(Table1[[#This Row],[topic_id]],'All Topics Data'!$A$2:$I$1243,8,FALSE)</f>
        <v>40461.857638888891</v>
      </c>
      <c r="N3316" s="7">
        <f>Table1[[#This Row],[Hui Reply?]]*(Table1[[#This Row],[post_time]]-Table1[[#This Row],[timestamp of previous reply]])</f>
        <v>0.14138888888555812</v>
      </c>
      <c r="O3316" s="3">
        <f>O3315+Table1[[#This Row],[Hui Reply?]]</f>
        <v>854</v>
      </c>
      <c r="P3316" s="19">
        <f>INT(Table1[[#This Row],[post_time]])</f>
        <v>40461</v>
      </c>
      <c r="Q3316" s="3" t="str">
        <f>IF(Table1[[#This Row],[Hui Reply?]],VLOOKUP(Table1[[#This Row],[topic_id]],'All Topics Data'!$A$2:$E$1243,5,FALSE),0)</f>
        <v>Guity Niamanesh</v>
      </c>
      <c r="R3316" s="8">
        <f>Table1[[#This Row],[post_time]]+8/24</f>
        <v>40462.332951388889</v>
      </c>
      <c r="S3316" s="3">
        <f>IF(Table1[[#This Row],[post_position]]=1,0,SUMIFS($F$2:F3316,$H$2:H3316,Table1[[#This Row],[post_position]]-1,$C$2:C3316,Table1[[#This Row],[topic_id]]))</f>
        <v>40461.858229166668</v>
      </c>
    </row>
    <row r="3317" spans="1:19" x14ac:dyDescent="0.25">
      <c r="A3317" s="7">
        <v>3364</v>
      </c>
      <c r="B3317" s="7">
        <v>1</v>
      </c>
      <c r="C3317" s="7">
        <v>840</v>
      </c>
      <c r="D3317" s="7">
        <v>6779</v>
      </c>
      <c r="F3317" s="8">
        <v>40462.175069444442</v>
      </c>
      <c r="G3317" s="7">
        <v>0</v>
      </c>
      <c r="H3317" s="7">
        <v>3</v>
      </c>
      <c r="I3317" s="7" t="b">
        <f t="shared" si="153"/>
        <v>0</v>
      </c>
      <c r="J3317" s="7" t="b">
        <f t="shared" si="154"/>
        <v>1</v>
      </c>
      <c r="K3317" s="7">
        <f t="shared" si="155"/>
        <v>0</v>
      </c>
      <c r="L3317" s="7">
        <f>WEEKDAY(Table1[[#This Row],[post_time]])</f>
        <v>2</v>
      </c>
      <c r="M3317" s="7">
        <f>VLOOKUP(Table1[[#This Row],[topic_id]],'All Topics Data'!$A$2:$I$1243,8,FALSE)</f>
        <v>40461.857638888891</v>
      </c>
      <c r="N3317" s="7">
        <f>Table1[[#This Row],[Hui Reply?]]*(Table1[[#This Row],[post_time]]-Table1[[#This Row],[timestamp of previous reply]])</f>
        <v>0</v>
      </c>
      <c r="O3317" s="3">
        <f>O3316+Table1[[#This Row],[Hui Reply?]]</f>
        <v>854</v>
      </c>
      <c r="P3317" s="19">
        <f>INT(Table1[[#This Row],[post_time]])</f>
        <v>40462</v>
      </c>
      <c r="Q3317" s="3">
        <f>IF(Table1[[#This Row],[Hui Reply?]],VLOOKUP(Table1[[#This Row],[topic_id]],'All Topics Data'!$A$2:$E$1243,5,FALSE),0)</f>
        <v>0</v>
      </c>
      <c r="R3317" s="8">
        <f>Table1[[#This Row],[post_time]]+8/24</f>
        <v>40462.508402777778</v>
      </c>
      <c r="S3317" s="3">
        <f>IF(Table1[[#This Row],[post_position]]=1,0,SUMIFS($F$2:F3317,$H$2:H3317,Table1[[#This Row],[post_position]]-1,$C$2:C3317,Table1[[#This Row],[topic_id]]))</f>
        <v>40461.999618055554</v>
      </c>
    </row>
    <row r="3318" spans="1:19" x14ac:dyDescent="0.25">
      <c r="A3318" s="7">
        <v>3365</v>
      </c>
      <c r="B3318" s="7">
        <v>1</v>
      </c>
      <c r="C3318" s="7">
        <v>831</v>
      </c>
      <c r="D3318" s="7">
        <v>6795</v>
      </c>
      <c r="F3318" s="8">
        <v>40462.249814814815</v>
      </c>
      <c r="G3318" s="7">
        <v>0</v>
      </c>
      <c r="H3318" s="7">
        <v>8</v>
      </c>
      <c r="I3318" s="7" t="b">
        <f t="shared" si="153"/>
        <v>0</v>
      </c>
      <c r="J3318" s="7" t="b">
        <f t="shared" si="154"/>
        <v>1</v>
      </c>
      <c r="K3318" s="7">
        <f t="shared" si="155"/>
        <v>0</v>
      </c>
      <c r="L3318" s="7">
        <f>WEEKDAY(Table1[[#This Row],[post_time]])</f>
        <v>2</v>
      </c>
      <c r="M3318" s="7">
        <f>VLOOKUP(Table1[[#This Row],[topic_id]],'All Topics Data'!$A$2:$I$1243,8,FALSE)</f>
        <v>40459.484722222223</v>
      </c>
      <c r="N3318" s="7">
        <f>Table1[[#This Row],[Hui Reply?]]*(Table1[[#This Row],[post_time]]-Table1[[#This Row],[timestamp of previous reply]])</f>
        <v>0</v>
      </c>
      <c r="O3318" s="3">
        <f>O3317+Table1[[#This Row],[Hui Reply?]]</f>
        <v>854</v>
      </c>
      <c r="P3318" s="19">
        <f>INT(Table1[[#This Row],[post_time]])</f>
        <v>40462</v>
      </c>
      <c r="Q3318" s="3">
        <f>IF(Table1[[#This Row],[Hui Reply?]],VLOOKUP(Table1[[#This Row],[topic_id]],'All Topics Data'!$A$2:$E$1243,5,FALSE),0)</f>
        <v>0</v>
      </c>
      <c r="R3318" s="8">
        <f>Table1[[#This Row],[post_time]]+8/24</f>
        <v>40462.583148148151</v>
      </c>
      <c r="S3318" s="3">
        <f>IF(Table1[[#This Row],[post_position]]=1,0,SUMIFS($F$2:F3318,$H$2:H3318,Table1[[#This Row],[post_position]]-1,$C$2:C3318,Table1[[#This Row],[topic_id]]))</f>
        <v>40460.209236111114</v>
      </c>
    </row>
    <row r="3319" spans="1:19" x14ac:dyDescent="0.25">
      <c r="A3319" s="7">
        <v>3366</v>
      </c>
      <c r="B3319" s="7">
        <v>1</v>
      </c>
      <c r="C3319" s="7">
        <v>831</v>
      </c>
      <c r="D3319" s="7">
        <v>6795</v>
      </c>
      <c r="F3319" s="8">
        <v>40462.260138888887</v>
      </c>
      <c r="G3319" s="7">
        <v>0</v>
      </c>
      <c r="H3319" s="7">
        <v>9</v>
      </c>
      <c r="I3319" s="7" t="b">
        <f t="shared" si="153"/>
        <v>0</v>
      </c>
      <c r="J3319" s="7" t="b">
        <f t="shared" si="154"/>
        <v>1</v>
      </c>
      <c r="K3319" s="7">
        <f t="shared" si="155"/>
        <v>0</v>
      </c>
      <c r="L3319" s="7">
        <f>WEEKDAY(Table1[[#This Row],[post_time]])</f>
        <v>2</v>
      </c>
      <c r="M3319" s="7">
        <f>VLOOKUP(Table1[[#This Row],[topic_id]],'All Topics Data'!$A$2:$I$1243,8,FALSE)</f>
        <v>40459.484722222223</v>
      </c>
      <c r="N3319" s="7">
        <f>Table1[[#This Row],[Hui Reply?]]*(Table1[[#This Row],[post_time]]-Table1[[#This Row],[timestamp of previous reply]])</f>
        <v>0</v>
      </c>
      <c r="O3319" s="3">
        <f>O3318+Table1[[#This Row],[Hui Reply?]]</f>
        <v>854</v>
      </c>
      <c r="P3319" s="19">
        <f>INT(Table1[[#This Row],[post_time]])</f>
        <v>40462</v>
      </c>
      <c r="Q3319" s="3">
        <f>IF(Table1[[#This Row],[Hui Reply?]],VLOOKUP(Table1[[#This Row],[topic_id]],'All Topics Data'!$A$2:$E$1243,5,FALSE),0)</f>
        <v>0</v>
      </c>
      <c r="R3319" s="8">
        <f>Table1[[#This Row],[post_time]]+8/24</f>
        <v>40462.593472222223</v>
      </c>
      <c r="S3319" s="3">
        <f>IF(Table1[[#This Row],[post_position]]=1,0,SUMIFS($F$2:F3319,$H$2:H3319,Table1[[#This Row],[post_position]]-1,$C$2:C3319,Table1[[#This Row],[topic_id]]))</f>
        <v>40462.249814814815</v>
      </c>
    </row>
    <row r="3320" spans="1:19" x14ac:dyDescent="0.25">
      <c r="A3320" s="7">
        <v>3367</v>
      </c>
      <c r="B3320" s="7">
        <v>1</v>
      </c>
      <c r="C3320" s="7">
        <v>831</v>
      </c>
      <c r="D3320" s="7">
        <v>24</v>
      </c>
      <c r="E3320" s="2"/>
      <c r="F3320" s="8">
        <v>40462.26059027778</v>
      </c>
      <c r="G3320" s="7">
        <v>0</v>
      </c>
      <c r="H3320" s="7">
        <v>10</v>
      </c>
      <c r="I3320" s="7" t="b">
        <f t="shared" si="153"/>
        <v>1</v>
      </c>
      <c r="J3320" s="7" t="b">
        <f t="shared" si="154"/>
        <v>1</v>
      </c>
      <c r="K3320" s="7">
        <f t="shared" si="155"/>
        <v>1</v>
      </c>
      <c r="L3320" s="7">
        <f>WEEKDAY(Table1[[#This Row],[post_time]])</f>
        <v>2</v>
      </c>
      <c r="M3320" s="7">
        <f>VLOOKUP(Table1[[#This Row],[topic_id]],'All Topics Data'!$A$2:$I$1243,8,FALSE)</f>
        <v>40459.484722222223</v>
      </c>
      <c r="N3320" s="7">
        <f>Table1[[#This Row],[Hui Reply?]]*(Table1[[#This Row],[post_time]]-Table1[[#This Row],[timestamp of previous reply]])</f>
        <v>4.5138889254303649E-4</v>
      </c>
      <c r="O3320" s="3">
        <f>O3319+Table1[[#This Row],[Hui Reply?]]</f>
        <v>855</v>
      </c>
      <c r="P3320" s="19">
        <f>INT(Table1[[#This Row],[post_time]])</f>
        <v>40462</v>
      </c>
      <c r="Q3320" s="3" t="str">
        <f>IF(Table1[[#This Row],[Hui Reply?]],VLOOKUP(Table1[[#This Row],[topic_id]],'All Topics Data'!$A$2:$E$1243,5,FALSE),0)</f>
        <v>Milky</v>
      </c>
      <c r="R3320" s="8">
        <f>Table1[[#This Row],[post_time]]+8/24</f>
        <v>40462.593923611115</v>
      </c>
      <c r="S3320" s="3">
        <f>IF(Table1[[#This Row],[post_position]]=1,0,SUMIFS($F$2:F3320,$H$2:H3320,Table1[[#This Row],[post_position]]-1,$C$2:C3320,Table1[[#This Row],[topic_id]]))</f>
        <v>40462.260138888887</v>
      </c>
    </row>
    <row r="3321" spans="1:19" x14ac:dyDescent="0.25">
      <c r="A3321" s="7">
        <v>3368</v>
      </c>
      <c r="B3321" s="7">
        <v>1</v>
      </c>
      <c r="C3321" s="7">
        <v>839</v>
      </c>
      <c r="D3321" s="7">
        <v>6802</v>
      </c>
      <c r="E3321" s="2"/>
      <c r="F3321" s="8">
        <v>40462.321550925924</v>
      </c>
      <c r="G3321" s="7">
        <v>0</v>
      </c>
      <c r="H3321" s="7">
        <v>3</v>
      </c>
      <c r="I3321" s="7" t="b">
        <f t="shared" si="153"/>
        <v>0</v>
      </c>
      <c r="J3321" s="7" t="b">
        <f t="shared" si="154"/>
        <v>1</v>
      </c>
      <c r="K3321" s="7">
        <f t="shared" si="155"/>
        <v>0</v>
      </c>
      <c r="L3321" s="7">
        <f>WEEKDAY(Table1[[#This Row],[post_time]])</f>
        <v>2</v>
      </c>
      <c r="M3321" s="7">
        <f>VLOOKUP(Table1[[#This Row],[topic_id]],'All Topics Data'!$A$2:$I$1243,8,FALSE)</f>
        <v>40461.338888888888</v>
      </c>
      <c r="N3321" s="7">
        <f>Table1[[#This Row],[Hui Reply?]]*(Table1[[#This Row],[post_time]]-Table1[[#This Row],[timestamp of previous reply]])</f>
        <v>0</v>
      </c>
      <c r="O3321" s="3">
        <f>O3320+Table1[[#This Row],[Hui Reply?]]</f>
        <v>855</v>
      </c>
      <c r="P3321" s="19">
        <f>INT(Table1[[#This Row],[post_time]])</f>
        <v>40462</v>
      </c>
      <c r="Q3321" s="3">
        <f>IF(Table1[[#This Row],[Hui Reply?]],VLOOKUP(Table1[[#This Row],[topic_id]],'All Topics Data'!$A$2:$E$1243,5,FALSE),0)</f>
        <v>0</v>
      </c>
      <c r="R3321" s="8">
        <f>Table1[[#This Row],[post_time]]+8/24</f>
        <v>40462.65488425926</v>
      </c>
      <c r="S3321" s="3">
        <f>IF(Table1[[#This Row],[post_position]]=1,0,SUMIFS($F$2:F3321,$H$2:H3321,Table1[[#This Row],[post_position]]-1,$C$2:C3321,Table1[[#This Row],[topic_id]]))</f>
        <v>40461.361666666664</v>
      </c>
    </row>
    <row r="3322" spans="1:19" x14ac:dyDescent="0.25">
      <c r="A3322" s="7">
        <v>3369</v>
      </c>
      <c r="B3322" s="7">
        <v>1</v>
      </c>
      <c r="C3322" s="7">
        <v>831</v>
      </c>
      <c r="D3322" s="7">
        <v>6795</v>
      </c>
      <c r="F3322" s="8">
        <v>40462.348969907405</v>
      </c>
      <c r="G3322" s="7">
        <v>0</v>
      </c>
      <c r="H3322" s="7">
        <v>11</v>
      </c>
      <c r="I3322" s="7" t="b">
        <f t="shared" si="153"/>
        <v>0</v>
      </c>
      <c r="J3322" s="7" t="b">
        <f t="shared" si="154"/>
        <v>1</v>
      </c>
      <c r="K3322" s="7">
        <f t="shared" si="155"/>
        <v>0</v>
      </c>
      <c r="L3322" s="7">
        <f>WEEKDAY(Table1[[#This Row],[post_time]])</f>
        <v>2</v>
      </c>
      <c r="M3322" s="7">
        <f>VLOOKUP(Table1[[#This Row],[topic_id]],'All Topics Data'!$A$2:$I$1243,8,FALSE)</f>
        <v>40459.484722222223</v>
      </c>
      <c r="N3322" s="7">
        <f>Table1[[#This Row],[Hui Reply?]]*(Table1[[#This Row],[post_time]]-Table1[[#This Row],[timestamp of previous reply]])</f>
        <v>0</v>
      </c>
      <c r="O3322" s="3">
        <f>O3321+Table1[[#This Row],[Hui Reply?]]</f>
        <v>855</v>
      </c>
      <c r="P3322" s="19">
        <f>INT(Table1[[#This Row],[post_time]])</f>
        <v>40462</v>
      </c>
      <c r="Q3322" s="3">
        <f>IF(Table1[[#This Row],[Hui Reply?]],VLOOKUP(Table1[[#This Row],[topic_id]],'All Topics Data'!$A$2:$E$1243,5,FALSE),0)</f>
        <v>0</v>
      </c>
      <c r="R3322" s="8">
        <f>Table1[[#This Row],[post_time]]+8/24</f>
        <v>40462.682303240741</v>
      </c>
      <c r="S3322" s="3">
        <f>IF(Table1[[#This Row],[post_position]]=1,0,SUMIFS($F$2:F3322,$H$2:H3322,Table1[[#This Row],[post_position]]-1,$C$2:C3322,Table1[[#This Row],[topic_id]]))</f>
        <v>40462.26059027778</v>
      </c>
    </row>
    <row r="3323" spans="1:19" x14ac:dyDescent="0.25">
      <c r="A3323" s="7">
        <v>3370</v>
      </c>
      <c r="B3323" s="7">
        <v>1</v>
      </c>
      <c r="C3323" s="7">
        <v>837</v>
      </c>
      <c r="D3323" s="7">
        <v>6499</v>
      </c>
      <c r="F3323" s="8">
        <v>40462.370821759258</v>
      </c>
      <c r="G3323" s="7">
        <v>0</v>
      </c>
      <c r="H3323" s="7">
        <v>5</v>
      </c>
      <c r="I3323" s="7" t="b">
        <f t="shared" si="153"/>
        <v>0</v>
      </c>
      <c r="J3323" s="7" t="b">
        <f t="shared" si="154"/>
        <v>1</v>
      </c>
      <c r="K3323" s="7">
        <f t="shared" si="155"/>
        <v>0</v>
      </c>
      <c r="L3323" s="7">
        <f>WEEKDAY(Table1[[#This Row],[post_time]])</f>
        <v>2</v>
      </c>
      <c r="M3323" s="7">
        <f>VLOOKUP(Table1[[#This Row],[topic_id]],'All Topics Data'!$A$2:$I$1243,8,FALSE)</f>
        <v>40460.254166666666</v>
      </c>
      <c r="N3323" s="7">
        <f>Table1[[#This Row],[Hui Reply?]]*(Table1[[#This Row],[post_time]]-Table1[[#This Row],[timestamp of previous reply]])</f>
        <v>0</v>
      </c>
      <c r="O3323" s="3">
        <f>O3322+Table1[[#This Row],[Hui Reply?]]</f>
        <v>855</v>
      </c>
      <c r="P3323" s="19">
        <f>INT(Table1[[#This Row],[post_time]])</f>
        <v>40462</v>
      </c>
      <c r="Q3323" s="3">
        <f>IF(Table1[[#This Row],[Hui Reply?]],VLOOKUP(Table1[[#This Row],[topic_id]],'All Topics Data'!$A$2:$E$1243,5,FALSE),0)</f>
        <v>0</v>
      </c>
      <c r="R3323" s="8">
        <f>Table1[[#This Row],[post_time]]+8/24</f>
        <v>40462.704155092593</v>
      </c>
      <c r="S3323" s="3">
        <f>IF(Table1[[#This Row],[post_position]]=1,0,SUMIFS($F$2:F3323,$H$2:H3323,Table1[[#This Row],[post_position]]-1,$C$2:C3323,Table1[[#This Row],[topic_id]]))</f>
        <v>40461.463113425925</v>
      </c>
    </row>
    <row r="3324" spans="1:19" x14ac:dyDescent="0.25">
      <c r="A3324" s="7">
        <v>3371</v>
      </c>
      <c r="B3324" s="7">
        <v>1</v>
      </c>
      <c r="C3324" s="7">
        <v>839</v>
      </c>
      <c r="D3324" s="7">
        <v>24</v>
      </c>
      <c r="E3324" s="2"/>
      <c r="F3324" s="8">
        <v>40462.387094907404</v>
      </c>
      <c r="G3324" s="7">
        <v>0</v>
      </c>
      <c r="H3324" s="7">
        <v>4</v>
      </c>
      <c r="I3324" s="7" t="b">
        <f t="shared" si="153"/>
        <v>1</v>
      </c>
      <c r="J3324" s="7" t="b">
        <f t="shared" si="154"/>
        <v>1</v>
      </c>
      <c r="K3324" s="7">
        <f t="shared" si="155"/>
        <v>1</v>
      </c>
      <c r="L3324" s="7">
        <f>WEEKDAY(Table1[[#This Row],[post_time]])</f>
        <v>2</v>
      </c>
      <c r="M3324" s="7">
        <f>VLOOKUP(Table1[[#This Row],[topic_id]],'All Topics Data'!$A$2:$I$1243,8,FALSE)</f>
        <v>40461.338888888888</v>
      </c>
      <c r="N3324" s="7">
        <f>Table1[[#This Row],[Hui Reply?]]*(Table1[[#This Row],[post_time]]-Table1[[#This Row],[timestamp of previous reply]])</f>
        <v>6.5543981480004732E-2</v>
      </c>
      <c r="O3324" s="3">
        <f>O3323+Table1[[#This Row],[Hui Reply?]]</f>
        <v>856</v>
      </c>
      <c r="P3324" s="19">
        <f>INT(Table1[[#This Row],[post_time]])</f>
        <v>40462</v>
      </c>
      <c r="Q3324" s="3" t="str">
        <f>IF(Table1[[#This Row],[Hui Reply?]],VLOOKUP(Table1[[#This Row],[topic_id]],'All Topics Data'!$A$2:$E$1243,5,FALSE),0)</f>
        <v>Lukas</v>
      </c>
      <c r="R3324" s="8">
        <f>Table1[[#This Row],[post_time]]+8/24</f>
        <v>40462.72042824074</v>
      </c>
      <c r="S3324" s="3">
        <f>IF(Table1[[#This Row],[post_position]]=1,0,SUMIFS($F$2:F3324,$H$2:H3324,Table1[[#This Row],[post_position]]-1,$C$2:C3324,Table1[[#This Row],[topic_id]]))</f>
        <v>40462.321550925924</v>
      </c>
    </row>
    <row r="3325" spans="1:19" x14ac:dyDescent="0.25">
      <c r="A3325" s="7">
        <v>3372</v>
      </c>
      <c r="B3325" s="7">
        <v>1</v>
      </c>
      <c r="C3325" s="7">
        <v>837</v>
      </c>
      <c r="D3325" s="7">
        <v>24</v>
      </c>
      <c r="F3325" s="8">
        <v>40462.387858796297</v>
      </c>
      <c r="G3325" s="7">
        <v>0</v>
      </c>
      <c r="H3325" s="7">
        <v>6</v>
      </c>
      <c r="I3325" s="7" t="b">
        <f t="shared" si="153"/>
        <v>1</v>
      </c>
      <c r="J3325" s="7" t="b">
        <f t="shared" si="154"/>
        <v>1</v>
      </c>
      <c r="K3325" s="7">
        <f t="shared" si="155"/>
        <v>1</v>
      </c>
      <c r="L3325" s="7">
        <f>WEEKDAY(Table1[[#This Row],[post_time]])</f>
        <v>2</v>
      </c>
      <c r="M3325" s="7">
        <f>VLOOKUP(Table1[[#This Row],[topic_id]],'All Topics Data'!$A$2:$I$1243,8,FALSE)</f>
        <v>40460.254166666666</v>
      </c>
      <c r="N3325" s="7">
        <f>Table1[[#This Row],[Hui Reply?]]*(Table1[[#This Row],[post_time]]-Table1[[#This Row],[timestamp of previous reply]])</f>
        <v>1.7037037039699499E-2</v>
      </c>
      <c r="O3325" s="3">
        <f>O3324+Table1[[#This Row],[Hui Reply?]]</f>
        <v>857</v>
      </c>
      <c r="P3325" s="19">
        <f>INT(Table1[[#This Row],[post_time]])</f>
        <v>40462</v>
      </c>
      <c r="Q3325" s="3" t="str">
        <f>IF(Table1[[#This Row],[Hui Reply?]],VLOOKUP(Table1[[#This Row],[topic_id]],'All Topics Data'!$A$2:$E$1243,5,FALSE),0)</f>
        <v>amitcohen</v>
      </c>
      <c r="R3325" s="8">
        <f>Table1[[#This Row],[post_time]]+8/24</f>
        <v>40462.721192129633</v>
      </c>
      <c r="S3325" s="3">
        <f>IF(Table1[[#This Row],[post_position]]=1,0,SUMIFS($F$2:F3325,$H$2:H3325,Table1[[#This Row],[post_position]]-1,$C$2:C3325,Table1[[#This Row],[topic_id]]))</f>
        <v>40462.370821759258</v>
      </c>
    </row>
    <row r="3326" spans="1:19" x14ac:dyDescent="0.25">
      <c r="A3326" s="7">
        <v>3373</v>
      </c>
      <c r="B3326" s="7">
        <v>1</v>
      </c>
      <c r="C3326" s="7">
        <v>837</v>
      </c>
      <c r="D3326" s="7">
        <v>6713</v>
      </c>
      <c r="F3326" s="8">
        <v>40462.401041666664</v>
      </c>
      <c r="G3326" s="7">
        <v>0</v>
      </c>
      <c r="H3326" s="7">
        <v>7</v>
      </c>
      <c r="I3326" s="7" t="b">
        <f t="shared" si="153"/>
        <v>0</v>
      </c>
      <c r="J3326" s="7" t="b">
        <f t="shared" si="154"/>
        <v>1</v>
      </c>
      <c r="K3326" s="7">
        <f t="shared" si="155"/>
        <v>0</v>
      </c>
      <c r="L3326" s="7">
        <f>WEEKDAY(Table1[[#This Row],[post_time]])</f>
        <v>2</v>
      </c>
      <c r="M3326" s="7">
        <f>VLOOKUP(Table1[[#This Row],[topic_id]],'All Topics Data'!$A$2:$I$1243,8,FALSE)</f>
        <v>40460.254166666666</v>
      </c>
      <c r="N3326" s="7">
        <f>Table1[[#This Row],[Hui Reply?]]*(Table1[[#This Row],[post_time]]-Table1[[#This Row],[timestamp of previous reply]])</f>
        <v>0</v>
      </c>
      <c r="O3326" s="3">
        <f>O3325+Table1[[#This Row],[Hui Reply?]]</f>
        <v>857</v>
      </c>
      <c r="P3326" s="19">
        <f>INT(Table1[[#This Row],[post_time]])</f>
        <v>40462</v>
      </c>
      <c r="Q3326" s="3">
        <f>IF(Table1[[#This Row],[Hui Reply?]],VLOOKUP(Table1[[#This Row],[topic_id]],'All Topics Data'!$A$2:$E$1243,5,FALSE),0)</f>
        <v>0</v>
      </c>
      <c r="R3326" s="8">
        <f>Table1[[#This Row],[post_time]]+8/24</f>
        <v>40462.734375</v>
      </c>
      <c r="S3326" s="3">
        <f>IF(Table1[[#This Row],[post_position]]=1,0,SUMIFS($F$2:F3326,$H$2:H3326,Table1[[#This Row],[post_position]]-1,$C$2:C3326,Table1[[#This Row],[topic_id]]))</f>
        <v>40462.387858796297</v>
      </c>
    </row>
    <row r="3327" spans="1:19" x14ac:dyDescent="0.25">
      <c r="A3327" s="7">
        <v>3374</v>
      </c>
      <c r="B3327" s="7">
        <v>1</v>
      </c>
      <c r="C3327" s="7">
        <v>837</v>
      </c>
      <c r="D3327" s="7">
        <v>6499</v>
      </c>
      <c r="F3327" s="8">
        <v>40462.419340277775</v>
      </c>
      <c r="G3327" s="7">
        <v>0</v>
      </c>
      <c r="H3327" s="7">
        <v>8</v>
      </c>
      <c r="I3327" s="7" t="b">
        <f t="shared" si="153"/>
        <v>0</v>
      </c>
      <c r="J3327" s="7" t="b">
        <f t="shared" si="154"/>
        <v>1</v>
      </c>
      <c r="K3327" s="7">
        <f t="shared" si="155"/>
        <v>0</v>
      </c>
      <c r="L3327" s="7">
        <f>WEEKDAY(Table1[[#This Row],[post_time]])</f>
        <v>2</v>
      </c>
      <c r="M3327" s="7">
        <f>VLOOKUP(Table1[[#This Row],[topic_id]],'All Topics Data'!$A$2:$I$1243,8,FALSE)</f>
        <v>40460.254166666666</v>
      </c>
      <c r="N3327" s="7">
        <f>Table1[[#This Row],[Hui Reply?]]*(Table1[[#This Row],[post_time]]-Table1[[#This Row],[timestamp of previous reply]])</f>
        <v>0</v>
      </c>
      <c r="O3327" s="3">
        <f>O3326+Table1[[#This Row],[Hui Reply?]]</f>
        <v>857</v>
      </c>
      <c r="P3327" s="19">
        <f>INT(Table1[[#This Row],[post_time]])</f>
        <v>40462</v>
      </c>
      <c r="Q3327" s="3">
        <f>IF(Table1[[#This Row],[Hui Reply?]],VLOOKUP(Table1[[#This Row],[topic_id]],'All Topics Data'!$A$2:$E$1243,5,FALSE),0)</f>
        <v>0</v>
      </c>
      <c r="R3327" s="8">
        <f>Table1[[#This Row],[post_time]]+8/24</f>
        <v>40462.75267361111</v>
      </c>
      <c r="S3327" s="3">
        <f>IF(Table1[[#This Row],[post_position]]=1,0,SUMIFS($F$2:F3327,$H$2:H3327,Table1[[#This Row],[post_position]]-1,$C$2:C3327,Table1[[#This Row],[topic_id]]))</f>
        <v>40462.401041666664</v>
      </c>
    </row>
    <row r="3328" spans="1:19" x14ac:dyDescent="0.25">
      <c r="A3328" s="7">
        <v>3375</v>
      </c>
      <c r="B3328" s="7">
        <v>1</v>
      </c>
      <c r="C3328" s="7">
        <v>837</v>
      </c>
      <c r="D3328" s="7">
        <v>24</v>
      </c>
      <c r="E3328" s="2"/>
      <c r="F3328" s="8">
        <v>40462.490983796299</v>
      </c>
      <c r="G3328" s="7">
        <v>0</v>
      </c>
      <c r="H3328" s="7">
        <v>9</v>
      </c>
      <c r="I3328" s="7" t="b">
        <f t="shared" si="153"/>
        <v>1</v>
      </c>
      <c r="J3328" s="7" t="b">
        <f t="shared" si="154"/>
        <v>1</v>
      </c>
      <c r="K3328" s="7">
        <f t="shared" si="155"/>
        <v>1</v>
      </c>
      <c r="L3328" s="7">
        <f>WEEKDAY(Table1[[#This Row],[post_time]])</f>
        <v>2</v>
      </c>
      <c r="M3328" s="7">
        <f>VLOOKUP(Table1[[#This Row],[topic_id]],'All Topics Data'!$A$2:$I$1243,8,FALSE)</f>
        <v>40460.254166666666</v>
      </c>
      <c r="N3328" s="7">
        <f>Table1[[#This Row],[Hui Reply?]]*(Table1[[#This Row],[post_time]]-Table1[[#This Row],[timestamp of previous reply]])</f>
        <v>7.1643518524069805E-2</v>
      </c>
      <c r="O3328" s="3">
        <f>O3327+Table1[[#This Row],[Hui Reply?]]</f>
        <v>858</v>
      </c>
      <c r="P3328" s="19">
        <f>INT(Table1[[#This Row],[post_time]])</f>
        <v>40462</v>
      </c>
      <c r="Q3328" s="3" t="str">
        <f>IF(Table1[[#This Row],[Hui Reply?]],VLOOKUP(Table1[[#This Row],[topic_id]],'All Topics Data'!$A$2:$E$1243,5,FALSE),0)</f>
        <v>amitcohen</v>
      </c>
      <c r="R3328" s="8">
        <f>Table1[[#This Row],[post_time]]+8/24</f>
        <v>40462.824317129634</v>
      </c>
      <c r="S3328" s="3">
        <f>IF(Table1[[#This Row],[post_position]]=1,0,SUMIFS($F$2:F3328,$H$2:H3328,Table1[[#This Row],[post_position]]-1,$C$2:C3328,Table1[[#This Row],[topic_id]]))</f>
        <v>40462.419340277775</v>
      </c>
    </row>
    <row r="3329" spans="1:19" x14ac:dyDescent="0.25">
      <c r="A3329" s="7">
        <v>3376</v>
      </c>
      <c r="B3329" s="7">
        <v>1</v>
      </c>
      <c r="C3329" s="7">
        <v>831</v>
      </c>
      <c r="D3329" s="7">
        <v>5408</v>
      </c>
      <c r="E3329" s="2"/>
      <c r="F3329" s="8">
        <v>40462.507731481484</v>
      </c>
      <c r="G3329" s="7">
        <v>0</v>
      </c>
      <c r="H3329" s="7">
        <v>12</v>
      </c>
      <c r="I3329" s="7" t="b">
        <f t="shared" si="153"/>
        <v>0</v>
      </c>
      <c r="J3329" s="7" t="b">
        <f t="shared" si="154"/>
        <v>1</v>
      </c>
      <c r="K3329" s="7">
        <f t="shared" si="155"/>
        <v>0</v>
      </c>
      <c r="L3329" s="7">
        <f>WEEKDAY(Table1[[#This Row],[post_time]])</f>
        <v>2</v>
      </c>
      <c r="M3329" s="7">
        <f>VLOOKUP(Table1[[#This Row],[topic_id]],'All Topics Data'!$A$2:$I$1243,8,FALSE)</f>
        <v>40459.484722222223</v>
      </c>
      <c r="N3329" s="7">
        <f>Table1[[#This Row],[Hui Reply?]]*(Table1[[#This Row],[post_time]]-Table1[[#This Row],[timestamp of previous reply]])</f>
        <v>0</v>
      </c>
      <c r="O3329" s="3">
        <f>O3328+Table1[[#This Row],[Hui Reply?]]</f>
        <v>858</v>
      </c>
      <c r="P3329" s="19">
        <f>INT(Table1[[#This Row],[post_time]])</f>
        <v>40462</v>
      </c>
      <c r="Q3329" s="3">
        <f>IF(Table1[[#This Row],[Hui Reply?]],VLOOKUP(Table1[[#This Row],[topic_id]],'All Topics Data'!$A$2:$E$1243,5,FALSE),0)</f>
        <v>0</v>
      </c>
      <c r="R3329" s="8">
        <f>Table1[[#This Row],[post_time]]+8/24</f>
        <v>40462.84106481482</v>
      </c>
      <c r="S3329" s="3">
        <f>IF(Table1[[#This Row],[post_position]]=1,0,SUMIFS($F$2:F3329,$H$2:H3329,Table1[[#This Row],[post_position]]-1,$C$2:C3329,Table1[[#This Row],[topic_id]]))</f>
        <v>40462.348969907405</v>
      </c>
    </row>
    <row r="3330" spans="1:19" x14ac:dyDescent="0.25">
      <c r="A3330" s="7">
        <v>3377</v>
      </c>
      <c r="B3330" s="7">
        <v>1</v>
      </c>
      <c r="C3330" s="7">
        <v>841</v>
      </c>
      <c r="D3330" s="7">
        <v>6806</v>
      </c>
      <c r="E3330" s="2"/>
      <c r="F3330" s="8">
        <v>40462.54074074074</v>
      </c>
      <c r="G3330" s="7">
        <v>0</v>
      </c>
      <c r="H3330" s="7">
        <v>1</v>
      </c>
      <c r="I3330" s="7" t="b">
        <f t="shared" si="153"/>
        <v>0</v>
      </c>
      <c r="J3330" s="7" t="b">
        <f t="shared" si="154"/>
        <v>0</v>
      </c>
      <c r="K3330" s="7">
        <f t="shared" si="155"/>
        <v>0</v>
      </c>
      <c r="L3330" s="7">
        <f>WEEKDAY(Table1[[#This Row],[post_time]])</f>
        <v>2</v>
      </c>
      <c r="M3330" s="7">
        <f>VLOOKUP(Table1[[#This Row],[topic_id]],'All Topics Data'!$A$2:$I$1243,8,FALSE)</f>
        <v>40462.540277777778</v>
      </c>
      <c r="N3330" s="7">
        <f>Table1[[#This Row],[Hui Reply?]]*(Table1[[#This Row],[post_time]]-Table1[[#This Row],[timestamp of previous reply]])</f>
        <v>0</v>
      </c>
      <c r="O3330" s="3">
        <f>O3329+Table1[[#This Row],[Hui Reply?]]</f>
        <v>858</v>
      </c>
      <c r="P3330" s="19">
        <f>INT(Table1[[#This Row],[post_time]])</f>
        <v>40462</v>
      </c>
      <c r="Q3330" s="3">
        <f>IF(Table1[[#This Row],[Hui Reply?]],VLOOKUP(Table1[[#This Row],[topic_id]],'All Topics Data'!$A$2:$E$1243,5,FALSE),0)</f>
        <v>0</v>
      </c>
      <c r="R3330" s="8">
        <f>Table1[[#This Row],[post_time]]+8/24</f>
        <v>40462.874074074076</v>
      </c>
      <c r="S3330" s="3">
        <f>IF(Table1[[#This Row],[post_position]]=1,0,SUMIFS($F$2:F3330,$H$2:H3330,Table1[[#This Row],[post_position]]-1,$C$2:C3330,Table1[[#This Row],[topic_id]]))</f>
        <v>0</v>
      </c>
    </row>
    <row r="3331" spans="1:19" x14ac:dyDescent="0.25">
      <c r="A3331" s="7">
        <v>3378</v>
      </c>
      <c r="B3331" s="7">
        <v>1</v>
      </c>
      <c r="C3331" s="7">
        <v>841</v>
      </c>
      <c r="D3331" s="7">
        <v>24</v>
      </c>
      <c r="F3331" s="8">
        <v>40462.548391203702</v>
      </c>
      <c r="G3331" s="7">
        <v>0</v>
      </c>
      <c r="H3331" s="7">
        <v>2</v>
      </c>
      <c r="I3331" s="7" t="b">
        <f t="shared" ref="I3331:I3394" si="156">(D3331=24)</f>
        <v>1</v>
      </c>
      <c r="J3331" s="7" t="b">
        <f t="shared" ref="J3331:J3394" si="157">H3331&gt;1</f>
        <v>1</v>
      </c>
      <c r="K3331" s="7">
        <f t="shared" ref="K3331:K3394" si="158">I3331*J3331</f>
        <v>1</v>
      </c>
      <c r="L3331" s="7">
        <f>WEEKDAY(Table1[[#This Row],[post_time]])</f>
        <v>2</v>
      </c>
      <c r="M3331" s="7">
        <f>VLOOKUP(Table1[[#This Row],[topic_id]],'All Topics Data'!$A$2:$I$1243,8,FALSE)</f>
        <v>40462.540277777778</v>
      </c>
      <c r="N3331" s="7">
        <f>Table1[[#This Row],[Hui Reply?]]*(Table1[[#This Row],[post_time]]-Table1[[#This Row],[timestamp of previous reply]])</f>
        <v>7.6504629614646547E-3</v>
      </c>
      <c r="O3331" s="3">
        <f>O3330+Table1[[#This Row],[Hui Reply?]]</f>
        <v>859</v>
      </c>
      <c r="P3331" s="19">
        <f>INT(Table1[[#This Row],[post_time]])</f>
        <v>40462</v>
      </c>
      <c r="Q3331" s="3" t="str">
        <f>IF(Table1[[#This Row],[Hui Reply?]],VLOOKUP(Table1[[#This Row],[topic_id]],'All Topics Data'!$A$2:$E$1243,5,FALSE),0)</f>
        <v>uknwmedontu</v>
      </c>
      <c r="R3331" s="8">
        <f>Table1[[#This Row],[post_time]]+8/24</f>
        <v>40462.881724537037</v>
      </c>
      <c r="S3331" s="3">
        <f>IF(Table1[[#This Row],[post_position]]=1,0,SUMIFS($F$2:F3331,$H$2:H3331,Table1[[#This Row],[post_position]]-1,$C$2:C3331,Table1[[#This Row],[topic_id]]))</f>
        <v>40462.54074074074</v>
      </c>
    </row>
    <row r="3332" spans="1:19" x14ac:dyDescent="0.25">
      <c r="A3332" s="7">
        <v>3379</v>
      </c>
      <c r="B3332" s="7">
        <v>1</v>
      </c>
      <c r="C3332" s="7">
        <v>841</v>
      </c>
      <c r="D3332" s="7">
        <v>6806</v>
      </c>
      <c r="F3332" s="8">
        <v>40462.553807870368</v>
      </c>
      <c r="G3332" s="7">
        <v>0</v>
      </c>
      <c r="H3332" s="7">
        <v>3</v>
      </c>
      <c r="I3332" s="7" t="b">
        <f t="shared" si="156"/>
        <v>0</v>
      </c>
      <c r="J3332" s="7" t="b">
        <f t="shared" si="157"/>
        <v>1</v>
      </c>
      <c r="K3332" s="7">
        <f t="shared" si="158"/>
        <v>0</v>
      </c>
      <c r="L3332" s="7">
        <f>WEEKDAY(Table1[[#This Row],[post_time]])</f>
        <v>2</v>
      </c>
      <c r="M3332" s="7">
        <f>VLOOKUP(Table1[[#This Row],[topic_id]],'All Topics Data'!$A$2:$I$1243,8,FALSE)</f>
        <v>40462.540277777778</v>
      </c>
      <c r="N3332" s="7">
        <f>Table1[[#This Row],[Hui Reply?]]*(Table1[[#This Row],[post_time]]-Table1[[#This Row],[timestamp of previous reply]])</f>
        <v>0</v>
      </c>
      <c r="O3332" s="3">
        <f>O3331+Table1[[#This Row],[Hui Reply?]]</f>
        <v>859</v>
      </c>
      <c r="P3332" s="19">
        <f>INT(Table1[[#This Row],[post_time]])</f>
        <v>40462</v>
      </c>
      <c r="Q3332" s="3">
        <f>IF(Table1[[#This Row],[Hui Reply?]],VLOOKUP(Table1[[#This Row],[topic_id]],'All Topics Data'!$A$2:$E$1243,5,FALSE),0)</f>
        <v>0</v>
      </c>
      <c r="R3332" s="8">
        <f>Table1[[#This Row],[post_time]]+8/24</f>
        <v>40462.887141203704</v>
      </c>
      <c r="S3332" s="3">
        <f>IF(Table1[[#This Row],[post_position]]=1,0,SUMIFS($F$2:F3332,$H$2:H3332,Table1[[#This Row],[post_position]]-1,$C$2:C3332,Table1[[#This Row],[topic_id]]))</f>
        <v>40462.548391203702</v>
      </c>
    </row>
    <row r="3333" spans="1:19" x14ac:dyDescent="0.25">
      <c r="A3333" s="7">
        <v>3380</v>
      </c>
      <c r="B3333" s="7">
        <v>1</v>
      </c>
      <c r="C3333" s="7">
        <v>841</v>
      </c>
      <c r="D3333" s="7">
        <v>6806</v>
      </c>
      <c r="F3333" s="8">
        <v>40462.554594907408</v>
      </c>
      <c r="G3333" s="7">
        <v>0</v>
      </c>
      <c r="H3333" s="7">
        <v>4</v>
      </c>
      <c r="I3333" s="7" t="b">
        <f t="shared" si="156"/>
        <v>0</v>
      </c>
      <c r="J3333" s="7" t="b">
        <f t="shared" si="157"/>
        <v>1</v>
      </c>
      <c r="K3333" s="7">
        <f t="shared" si="158"/>
        <v>0</v>
      </c>
      <c r="L3333" s="7">
        <f>WEEKDAY(Table1[[#This Row],[post_time]])</f>
        <v>2</v>
      </c>
      <c r="M3333" s="7">
        <f>VLOOKUP(Table1[[#This Row],[topic_id]],'All Topics Data'!$A$2:$I$1243,8,FALSE)</f>
        <v>40462.540277777778</v>
      </c>
      <c r="N3333" s="7">
        <f>Table1[[#This Row],[Hui Reply?]]*(Table1[[#This Row],[post_time]]-Table1[[#This Row],[timestamp of previous reply]])</f>
        <v>0</v>
      </c>
      <c r="O3333" s="3">
        <f>O3332+Table1[[#This Row],[Hui Reply?]]</f>
        <v>859</v>
      </c>
      <c r="P3333" s="19">
        <f>INT(Table1[[#This Row],[post_time]])</f>
        <v>40462</v>
      </c>
      <c r="Q3333" s="3">
        <f>IF(Table1[[#This Row],[Hui Reply?]],VLOOKUP(Table1[[#This Row],[topic_id]],'All Topics Data'!$A$2:$E$1243,5,FALSE),0)</f>
        <v>0</v>
      </c>
      <c r="R3333" s="8">
        <f>Table1[[#This Row],[post_time]]+8/24</f>
        <v>40462.887928240743</v>
      </c>
      <c r="S3333" s="3">
        <f>IF(Table1[[#This Row],[post_position]]=1,0,SUMIFS($F$2:F3333,$H$2:H3333,Table1[[#This Row],[post_position]]-1,$C$2:C3333,Table1[[#This Row],[topic_id]]))</f>
        <v>40462.553807870368</v>
      </c>
    </row>
    <row r="3334" spans="1:19" x14ac:dyDescent="0.25">
      <c r="A3334" s="7">
        <v>3381</v>
      </c>
      <c r="B3334" s="7">
        <v>1</v>
      </c>
      <c r="C3334" s="7">
        <v>841</v>
      </c>
      <c r="D3334" s="7">
        <v>6806</v>
      </c>
      <c r="F3334" s="8">
        <v>40462.555520833332</v>
      </c>
      <c r="G3334" s="7">
        <v>0</v>
      </c>
      <c r="H3334" s="7">
        <v>5</v>
      </c>
      <c r="I3334" s="7" t="b">
        <f t="shared" si="156"/>
        <v>0</v>
      </c>
      <c r="J3334" s="7" t="b">
        <f t="shared" si="157"/>
        <v>1</v>
      </c>
      <c r="K3334" s="7">
        <f t="shared" si="158"/>
        <v>0</v>
      </c>
      <c r="L3334" s="7">
        <f>WEEKDAY(Table1[[#This Row],[post_time]])</f>
        <v>2</v>
      </c>
      <c r="M3334" s="7">
        <f>VLOOKUP(Table1[[#This Row],[topic_id]],'All Topics Data'!$A$2:$I$1243,8,FALSE)</f>
        <v>40462.540277777778</v>
      </c>
      <c r="N3334" s="7">
        <f>Table1[[#This Row],[Hui Reply?]]*(Table1[[#This Row],[post_time]]-Table1[[#This Row],[timestamp of previous reply]])</f>
        <v>0</v>
      </c>
      <c r="O3334" s="3">
        <f>O3333+Table1[[#This Row],[Hui Reply?]]</f>
        <v>859</v>
      </c>
      <c r="P3334" s="19">
        <f>INT(Table1[[#This Row],[post_time]])</f>
        <v>40462</v>
      </c>
      <c r="Q3334" s="3">
        <f>IF(Table1[[#This Row],[Hui Reply?]],VLOOKUP(Table1[[#This Row],[topic_id]],'All Topics Data'!$A$2:$E$1243,5,FALSE),0)</f>
        <v>0</v>
      </c>
      <c r="R3334" s="8">
        <f>Table1[[#This Row],[post_time]]+8/24</f>
        <v>40462.888854166667</v>
      </c>
      <c r="S3334" s="3">
        <f>IF(Table1[[#This Row],[post_position]]=1,0,SUMIFS($F$2:F3334,$H$2:H3334,Table1[[#This Row],[post_position]]-1,$C$2:C3334,Table1[[#This Row],[topic_id]]))</f>
        <v>40462.554594907408</v>
      </c>
    </row>
    <row r="3335" spans="1:19" x14ac:dyDescent="0.25">
      <c r="A3335" s="7">
        <v>3382</v>
      </c>
      <c r="B3335" s="7">
        <v>1</v>
      </c>
      <c r="C3335" s="7">
        <v>841</v>
      </c>
      <c r="D3335" s="7">
        <v>24</v>
      </c>
      <c r="F3335" s="8">
        <v>40462.564629629633</v>
      </c>
      <c r="G3335" s="7">
        <v>0</v>
      </c>
      <c r="H3335" s="7">
        <v>6</v>
      </c>
      <c r="I3335" s="7" t="b">
        <f t="shared" si="156"/>
        <v>1</v>
      </c>
      <c r="J3335" s="7" t="b">
        <f t="shared" si="157"/>
        <v>1</v>
      </c>
      <c r="K3335" s="7">
        <f t="shared" si="158"/>
        <v>1</v>
      </c>
      <c r="L3335" s="7">
        <f>WEEKDAY(Table1[[#This Row],[post_time]])</f>
        <v>2</v>
      </c>
      <c r="M3335" s="7">
        <f>VLOOKUP(Table1[[#This Row],[topic_id]],'All Topics Data'!$A$2:$I$1243,8,FALSE)</f>
        <v>40462.540277777778</v>
      </c>
      <c r="N3335" s="7">
        <f>Table1[[#This Row],[Hui Reply?]]*(Table1[[#This Row],[post_time]]-Table1[[#This Row],[timestamp of previous reply]])</f>
        <v>9.1087963010068052E-3</v>
      </c>
      <c r="O3335" s="3">
        <f>O3334+Table1[[#This Row],[Hui Reply?]]</f>
        <v>860</v>
      </c>
      <c r="P3335" s="19">
        <f>INT(Table1[[#This Row],[post_time]])</f>
        <v>40462</v>
      </c>
      <c r="Q3335" s="3" t="str">
        <f>IF(Table1[[#This Row],[Hui Reply?]],VLOOKUP(Table1[[#This Row],[topic_id]],'All Topics Data'!$A$2:$E$1243,5,FALSE),0)</f>
        <v>uknwmedontu</v>
      </c>
      <c r="R3335" s="8">
        <f>Table1[[#This Row],[post_time]]+8/24</f>
        <v>40462.897962962968</v>
      </c>
      <c r="S3335" s="3">
        <f>IF(Table1[[#This Row],[post_position]]=1,0,SUMIFS($F$2:F3335,$H$2:H3335,Table1[[#This Row],[post_position]]-1,$C$2:C3335,Table1[[#This Row],[topic_id]]))</f>
        <v>40462.555520833332</v>
      </c>
    </row>
    <row r="3336" spans="1:19" x14ac:dyDescent="0.25">
      <c r="A3336" s="7">
        <v>3383</v>
      </c>
      <c r="B3336" s="7">
        <v>1</v>
      </c>
      <c r="C3336" s="7">
        <v>841</v>
      </c>
      <c r="D3336" s="7">
        <v>6806</v>
      </c>
      <c r="E3336" s="2"/>
      <c r="F3336" s="8">
        <v>40462.571736111109</v>
      </c>
      <c r="G3336" s="7">
        <v>0</v>
      </c>
      <c r="H3336" s="7">
        <v>7</v>
      </c>
      <c r="I3336" s="7" t="b">
        <f t="shared" si="156"/>
        <v>0</v>
      </c>
      <c r="J3336" s="7" t="b">
        <f t="shared" si="157"/>
        <v>1</v>
      </c>
      <c r="K3336" s="7">
        <f t="shared" si="158"/>
        <v>0</v>
      </c>
      <c r="L3336" s="7">
        <f>WEEKDAY(Table1[[#This Row],[post_time]])</f>
        <v>2</v>
      </c>
      <c r="M3336" s="7">
        <f>VLOOKUP(Table1[[#This Row],[topic_id]],'All Topics Data'!$A$2:$I$1243,8,FALSE)</f>
        <v>40462.540277777778</v>
      </c>
      <c r="N3336" s="7">
        <f>Table1[[#This Row],[Hui Reply?]]*(Table1[[#This Row],[post_time]]-Table1[[#This Row],[timestamp of previous reply]])</f>
        <v>0</v>
      </c>
      <c r="O3336" s="3">
        <f>O3335+Table1[[#This Row],[Hui Reply?]]</f>
        <v>860</v>
      </c>
      <c r="P3336" s="19">
        <f>INT(Table1[[#This Row],[post_time]])</f>
        <v>40462</v>
      </c>
      <c r="Q3336" s="3">
        <f>IF(Table1[[#This Row],[Hui Reply?]],VLOOKUP(Table1[[#This Row],[topic_id]],'All Topics Data'!$A$2:$E$1243,5,FALSE),0)</f>
        <v>0</v>
      </c>
      <c r="R3336" s="8">
        <f>Table1[[#This Row],[post_time]]+8/24</f>
        <v>40462.905069444445</v>
      </c>
      <c r="S3336" s="3">
        <f>IF(Table1[[#This Row],[post_position]]=1,0,SUMIFS($F$2:F3336,$H$2:H3336,Table1[[#This Row],[post_position]]-1,$C$2:C3336,Table1[[#This Row],[topic_id]]))</f>
        <v>40462.564629629633</v>
      </c>
    </row>
    <row r="3337" spans="1:19" x14ac:dyDescent="0.25">
      <c r="A3337" s="7">
        <v>3384</v>
      </c>
      <c r="B3337" s="7">
        <v>1</v>
      </c>
      <c r="C3337" s="7">
        <v>841</v>
      </c>
      <c r="D3337" s="7">
        <v>24</v>
      </c>
      <c r="E3337" s="2"/>
      <c r="F3337" s="8">
        <v>40462.591238425928</v>
      </c>
      <c r="G3337" s="7">
        <v>0</v>
      </c>
      <c r="H3337" s="7">
        <v>8</v>
      </c>
      <c r="I3337" s="7" t="b">
        <f t="shared" si="156"/>
        <v>1</v>
      </c>
      <c r="J3337" s="7" t="b">
        <f t="shared" si="157"/>
        <v>1</v>
      </c>
      <c r="K3337" s="7">
        <f t="shared" si="158"/>
        <v>1</v>
      </c>
      <c r="L3337" s="7">
        <f>WEEKDAY(Table1[[#This Row],[post_time]])</f>
        <v>2</v>
      </c>
      <c r="M3337" s="7">
        <f>VLOOKUP(Table1[[#This Row],[topic_id]],'All Topics Data'!$A$2:$I$1243,8,FALSE)</f>
        <v>40462.540277777778</v>
      </c>
      <c r="N3337" s="7">
        <f>Table1[[#This Row],[Hui Reply?]]*(Table1[[#This Row],[post_time]]-Table1[[#This Row],[timestamp of previous reply]])</f>
        <v>1.9502314818964805E-2</v>
      </c>
      <c r="O3337" s="3">
        <f>O3336+Table1[[#This Row],[Hui Reply?]]</f>
        <v>861</v>
      </c>
      <c r="P3337" s="19">
        <f>INT(Table1[[#This Row],[post_time]])</f>
        <v>40462</v>
      </c>
      <c r="Q3337" s="3" t="str">
        <f>IF(Table1[[#This Row],[Hui Reply?]],VLOOKUP(Table1[[#This Row],[topic_id]],'All Topics Data'!$A$2:$E$1243,5,FALSE),0)</f>
        <v>uknwmedontu</v>
      </c>
      <c r="R3337" s="8">
        <f>Table1[[#This Row],[post_time]]+8/24</f>
        <v>40462.924571759264</v>
      </c>
      <c r="S3337" s="3">
        <f>IF(Table1[[#This Row],[post_position]]=1,0,SUMIFS($F$2:F3337,$H$2:H3337,Table1[[#This Row],[post_position]]-1,$C$2:C3337,Table1[[#This Row],[topic_id]]))</f>
        <v>40462.571736111109</v>
      </c>
    </row>
    <row r="3338" spans="1:19" x14ac:dyDescent="0.25">
      <c r="A3338" s="7">
        <v>3385</v>
      </c>
      <c r="B3338" s="7">
        <v>1</v>
      </c>
      <c r="C3338" s="7">
        <v>830</v>
      </c>
      <c r="D3338" s="7">
        <v>6792</v>
      </c>
      <c r="E3338" s="2"/>
      <c r="F3338" s="8">
        <v>40462.757962962962</v>
      </c>
      <c r="G3338" s="7">
        <v>0</v>
      </c>
      <c r="H3338" s="7">
        <v>5</v>
      </c>
      <c r="I3338" s="7" t="b">
        <f t="shared" si="156"/>
        <v>0</v>
      </c>
      <c r="J3338" s="7" t="b">
        <f t="shared" si="157"/>
        <v>1</v>
      </c>
      <c r="K3338" s="7">
        <f t="shared" si="158"/>
        <v>0</v>
      </c>
      <c r="L3338" s="7">
        <f>WEEKDAY(Table1[[#This Row],[post_time]])</f>
        <v>2</v>
      </c>
      <c r="M3338" s="7">
        <f>VLOOKUP(Table1[[#This Row],[topic_id]],'All Topics Data'!$A$2:$I$1243,8,FALSE)</f>
        <v>40458.925000000003</v>
      </c>
      <c r="N3338" s="7">
        <f>Table1[[#This Row],[Hui Reply?]]*(Table1[[#This Row],[post_time]]-Table1[[#This Row],[timestamp of previous reply]])</f>
        <v>0</v>
      </c>
      <c r="O3338" s="3">
        <f>O3337+Table1[[#This Row],[Hui Reply?]]</f>
        <v>861</v>
      </c>
      <c r="P3338" s="19">
        <f>INT(Table1[[#This Row],[post_time]])</f>
        <v>40462</v>
      </c>
      <c r="Q3338" s="3">
        <f>IF(Table1[[#This Row],[Hui Reply?]],VLOOKUP(Table1[[#This Row],[topic_id]],'All Topics Data'!$A$2:$E$1243,5,FALSE),0)</f>
        <v>0</v>
      </c>
      <c r="R3338" s="8">
        <f>Table1[[#This Row],[post_time]]+8/24</f>
        <v>40463.091296296298</v>
      </c>
      <c r="S3338" s="3">
        <f>IF(Table1[[#This Row],[post_position]]=1,0,SUMIFS($F$2:F3338,$H$2:H3338,Table1[[#This Row],[post_position]]-1,$C$2:C3338,Table1[[#This Row],[topic_id]]))</f>
        <v>40459.220358796294</v>
      </c>
    </row>
    <row r="3339" spans="1:19" x14ac:dyDescent="0.25">
      <c r="A3339" s="7">
        <v>3386</v>
      </c>
      <c r="B3339" s="7">
        <v>1</v>
      </c>
      <c r="C3339" s="7">
        <v>830</v>
      </c>
      <c r="D3339" s="7">
        <v>5408</v>
      </c>
      <c r="F3339" s="8">
        <v>40462.846701388888</v>
      </c>
      <c r="G3339" s="7">
        <v>0</v>
      </c>
      <c r="H3339" s="7">
        <v>6</v>
      </c>
      <c r="I3339" s="7" t="b">
        <f t="shared" si="156"/>
        <v>0</v>
      </c>
      <c r="J3339" s="7" t="b">
        <f t="shared" si="157"/>
        <v>1</v>
      </c>
      <c r="K3339" s="7">
        <f t="shared" si="158"/>
        <v>0</v>
      </c>
      <c r="L3339" s="7">
        <f>WEEKDAY(Table1[[#This Row],[post_time]])</f>
        <v>2</v>
      </c>
      <c r="M3339" s="7">
        <f>VLOOKUP(Table1[[#This Row],[topic_id]],'All Topics Data'!$A$2:$I$1243,8,FALSE)</f>
        <v>40458.925000000003</v>
      </c>
      <c r="N3339" s="7">
        <f>Table1[[#This Row],[Hui Reply?]]*(Table1[[#This Row],[post_time]]-Table1[[#This Row],[timestamp of previous reply]])</f>
        <v>0</v>
      </c>
      <c r="O3339" s="3">
        <f>O3338+Table1[[#This Row],[Hui Reply?]]</f>
        <v>861</v>
      </c>
      <c r="P3339" s="19">
        <f>INT(Table1[[#This Row],[post_time]])</f>
        <v>40462</v>
      </c>
      <c r="Q3339" s="3">
        <f>IF(Table1[[#This Row],[Hui Reply?]],VLOOKUP(Table1[[#This Row],[topic_id]],'All Topics Data'!$A$2:$E$1243,5,FALSE),0)</f>
        <v>0</v>
      </c>
      <c r="R3339" s="8">
        <f>Table1[[#This Row],[post_time]]+8/24</f>
        <v>40463.180034722223</v>
      </c>
      <c r="S3339" s="3">
        <f>IF(Table1[[#This Row],[post_position]]=1,0,SUMIFS($F$2:F3339,$H$2:H3339,Table1[[#This Row],[post_position]]-1,$C$2:C3339,Table1[[#This Row],[topic_id]]))</f>
        <v>40462.757962962962</v>
      </c>
    </row>
    <row r="3340" spans="1:19" x14ac:dyDescent="0.25">
      <c r="A3340" s="7">
        <v>3387</v>
      </c>
      <c r="B3340" s="7">
        <v>1</v>
      </c>
      <c r="C3340" s="7">
        <v>830</v>
      </c>
      <c r="D3340" s="7">
        <v>6458</v>
      </c>
      <c r="E3340" s="2"/>
      <c r="F3340" s="8">
        <v>40462.921122685184</v>
      </c>
      <c r="G3340" s="7">
        <v>0</v>
      </c>
      <c r="H3340" s="7">
        <v>7</v>
      </c>
      <c r="I3340" s="7" t="b">
        <f t="shared" si="156"/>
        <v>0</v>
      </c>
      <c r="J3340" s="7" t="b">
        <f t="shared" si="157"/>
        <v>1</v>
      </c>
      <c r="K3340" s="7">
        <f t="shared" si="158"/>
        <v>0</v>
      </c>
      <c r="L3340" s="7">
        <f>WEEKDAY(Table1[[#This Row],[post_time]])</f>
        <v>2</v>
      </c>
      <c r="M3340" s="7">
        <f>VLOOKUP(Table1[[#This Row],[topic_id]],'All Topics Data'!$A$2:$I$1243,8,FALSE)</f>
        <v>40458.925000000003</v>
      </c>
      <c r="N3340" s="7">
        <f>Table1[[#This Row],[Hui Reply?]]*(Table1[[#This Row],[post_time]]-Table1[[#This Row],[timestamp of previous reply]])</f>
        <v>0</v>
      </c>
      <c r="O3340" s="3">
        <f>O3339+Table1[[#This Row],[Hui Reply?]]</f>
        <v>861</v>
      </c>
      <c r="P3340" s="19">
        <f>INT(Table1[[#This Row],[post_time]])</f>
        <v>40462</v>
      </c>
      <c r="Q3340" s="3">
        <f>IF(Table1[[#This Row],[Hui Reply?]],VLOOKUP(Table1[[#This Row],[topic_id]],'All Topics Data'!$A$2:$E$1243,5,FALSE),0)</f>
        <v>0</v>
      </c>
      <c r="R3340" s="8">
        <f>Table1[[#This Row],[post_time]]+8/24</f>
        <v>40463.25445601852</v>
      </c>
      <c r="S3340" s="3">
        <f>IF(Table1[[#This Row],[post_position]]=1,0,SUMIFS($F$2:F3340,$H$2:H3340,Table1[[#This Row],[post_position]]-1,$C$2:C3340,Table1[[#This Row],[topic_id]]))</f>
        <v>40462.846701388888</v>
      </c>
    </row>
    <row r="3341" spans="1:19" x14ac:dyDescent="0.25">
      <c r="A3341" s="7">
        <v>3388</v>
      </c>
      <c r="B3341" s="7">
        <v>1</v>
      </c>
      <c r="C3341" s="7">
        <v>830</v>
      </c>
      <c r="D3341" s="7">
        <v>24</v>
      </c>
      <c r="E3341" s="2"/>
      <c r="F3341" s="8">
        <v>40463.022152777776</v>
      </c>
      <c r="G3341" s="7">
        <v>0</v>
      </c>
      <c r="H3341" s="7">
        <v>8</v>
      </c>
      <c r="I3341" s="7" t="b">
        <f t="shared" si="156"/>
        <v>1</v>
      </c>
      <c r="J3341" s="7" t="b">
        <f t="shared" si="157"/>
        <v>1</v>
      </c>
      <c r="K3341" s="7">
        <f t="shared" si="158"/>
        <v>1</v>
      </c>
      <c r="L3341" s="7">
        <f>WEEKDAY(Table1[[#This Row],[post_time]])</f>
        <v>3</v>
      </c>
      <c r="M3341" s="7">
        <f>VLOOKUP(Table1[[#This Row],[topic_id]],'All Topics Data'!$A$2:$I$1243,8,FALSE)</f>
        <v>40458.925000000003</v>
      </c>
      <c r="N3341" s="7">
        <f>Table1[[#This Row],[Hui Reply?]]*(Table1[[#This Row],[post_time]]-Table1[[#This Row],[timestamp of previous reply]])</f>
        <v>0.10103009259182727</v>
      </c>
      <c r="O3341" s="3">
        <f>O3340+Table1[[#This Row],[Hui Reply?]]</f>
        <v>862</v>
      </c>
      <c r="P3341" s="19">
        <f>INT(Table1[[#This Row],[post_time]])</f>
        <v>40463</v>
      </c>
      <c r="Q3341" s="3" t="str">
        <f>IF(Table1[[#This Row],[Hui Reply?]],VLOOKUP(Table1[[#This Row],[topic_id]],'All Topics Data'!$A$2:$E$1243,5,FALSE),0)</f>
        <v>OKTileguy</v>
      </c>
      <c r="R3341" s="8">
        <f>Table1[[#This Row],[post_time]]+8/24</f>
        <v>40463.355486111112</v>
      </c>
      <c r="S3341" s="3">
        <f>IF(Table1[[#This Row],[post_position]]=1,0,SUMIFS($F$2:F3341,$H$2:H3341,Table1[[#This Row],[post_position]]-1,$C$2:C3341,Table1[[#This Row],[topic_id]]))</f>
        <v>40462.921122685184</v>
      </c>
    </row>
    <row r="3342" spans="1:19" x14ac:dyDescent="0.25">
      <c r="A3342" s="7">
        <v>3389</v>
      </c>
      <c r="B3342" s="7">
        <v>1</v>
      </c>
      <c r="C3342" s="7">
        <v>837</v>
      </c>
      <c r="D3342" s="7">
        <v>1</v>
      </c>
      <c r="E3342" s="2"/>
      <c r="F3342" s="8">
        <v>40463.033842592595</v>
      </c>
      <c r="G3342" s="7">
        <v>0</v>
      </c>
      <c r="H3342" s="7">
        <v>10</v>
      </c>
      <c r="I3342" s="7" t="b">
        <f t="shared" si="156"/>
        <v>0</v>
      </c>
      <c r="J3342" s="7" t="b">
        <f t="shared" si="157"/>
        <v>1</v>
      </c>
      <c r="K3342" s="7">
        <f t="shared" si="158"/>
        <v>0</v>
      </c>
      <c r="L3342" s="7">
        <f>WEEKDAY(Table1[[#This Row],[post_time]])</f>
        <v>3</v>
      </c>
      <c r="M3342" s="7">
        <f>VLOOKUP(Table1[[#This Row],[topic_id]],'All Topics Data'!$A$2:$I$1243,8,FALSE)</f>
        <v>40460.254166666666</v>
      </c>
      <c r="N3342" s="7">
        <f>Table1[[#This Row],[Hui Reply?]]*(Table1[[#This Row],[post_time]]-Table1[[#This Row],[timestamp of previous reply]])</f>
        <v>0</v>
      </c>
      <c r="O3342" s="3">
        <f>O3341+Table1[[#This Row],[Hui Reply?]]</f>
        <v>862</v>
      </c>
      <c r="P3342" s="19">
        <f>INT(Table1[[#This Row],[post_time]])</f>
        <v>40463</v>
      </c>
      <c r="Q3342" s="3">
        <f>IF(Table1[[#This Row],[Hui Reply?]],VLOOKUP(Table1[[#This Row],[topic_id]],'All Topics Data'!$A$2:$E$1243,5,FALSE),0)</f>
        <v>0</v>
      </c>
      <c r="R3342" s="8">
        <f>Table1[[#This Row],[post_time]]+8/24</f>
        <v>40463.36717592593</v>
      </c>
      <c r="S3342" s="3">
        <f>IF(Table1[[#This Row],[post_position]]=1,0,SUMIFS($F$2:F3342,$H$2:H3342,Table1[[#This Row],[post_position]]-1,$C$2:C3342,Table1[[#This Row],[topic_id]]))</f>
        <v>40462.490983796299</v>
      </c>
    </row>
    <row r="3343" spans="1:19" x14ac:dyDescent="0.25">
      <c r="A3343" s="7">
        <v>3390</v>
      </c>
      <c r="B3343" s="7">
        <v>1</v>
      </c>
      <c r="C3343" s="7">
        <v>821</v>
      </c>
      <c r="D3343" s="7">
        <v>24</v>
      </c>
      <c r="E3343" s="2"/>
      <c r="F3343" s="8">
        <v>40463.049571759257</v>
      </c>
      <c r="G3343" s="7">
        <v>0</v>
      </c>
      <c r="H3343" s="7">
        <v>4</v>
      </c>
      <c r="I3343" s="7" t="b">
        <f t="shared" si="156"/>
        <v>1</v>
      </c>
      <c r="J3343" s="7" t="b">
        <f t="shared" si="157"/>
        <v>1</v>
      </c>
      <c r="K3343" s="7">
        <f t="shared" si="158"/>
        <v>1</v>
      </c>
      <c r="L3343" s="7">
        <f>WEEKDAY(Table1[[#This Row],[post_time]])</f>
        <v>3</v>
      </c>
      <c r="M3343" s="7">
        <f>VLOOKUP(Table1[[#This Row],[topic_id]],'All Topics Data'!$A$2:$I$1243,8,FALSE)</f>
        <v>40455.847222222219</v>
      </c>
      <c r="N3343" s="7">
        <f>Table1[[#This Row],[Hui Reply?]]*(Table1[[#This Row],[post_time]]-Table1[[#This Row],[timestamp of previous reply]])</f>
        <v>6.2755439814791316</v>
      </c>
      <c r="O3343" s="3">
        <f>O3342+Table1[[#This Row],[Hui Reply?]]</f>
        <v>863</v>
      </c>
      <c r="P3343" s="19">
        <f>INT(Table1[[#This Row],[post_time]])</f>
        <v>40463</v>
      </c>
      <c r="Q3343" s="3" t="str">
        <f>IF(Table1[[#This Row],[Hui Reply?]],VLOOKUP(Table1[[#This Row],[topic_id]],'All Topics Data'!$A$2:$E$1243,5,FALSE),0)</f>
        <v>rkr80</v>
      </c>
      <c r="R3343" s="8">
        <f>Table1[[#This Row],[post_time]]+8/24</f>
        <v>40463.382905092592</v>
      </c>
      <c r="S3343" s="3">
        <f>IF(Table1[[#This Row],[post_position]]=1,0,SUMIFS($F$2:F3343,$H$2:H3343,Table1[[#This Row],[post_position]]-1,$C$2:C3343,Table1[[#This Row],[topic_id]]))</f>
        <v>40456.774027777778</v>
      </c>
    </row>
    <row r="3344" spans="1:19" x14ac:dyDescent="0.25">
      <c r="A3344" s="7">
        <v>3392</v>
      </c>
      <c r="B3344" s="7">
        <v>1</v>
      </c>
      <c r="C3344" s="7">
        <v>841</v>
      </c>
      <c r="D3344" s="7">
        <v>6806</v>
      </c>
      <c r="E3344" s="2"/>
      <c r="F3344" s="8">
        <v>40463.252060185187</v>
      </c>
      <c r="G3344" s="7">
        <v>0</v>
      </c>
      <c r="H3344" s="7">
        <v>9</v>
      </c>
      <c r="I3344" s="7" t="b">
        <f t="shared" si="156"/>
        <v>0</v>
      </c>
      <c r="J3344" s="7" t="b">
        <f t="shared" si="157"/>
        <v>1</v>
      </c>
      <c r="K3344" s="7">
        <f t="shared" si="158"/>
        <v>0</v>
      </c>
      <c r="L3344" s="7">
        <f>WEEKDAY(Table1[[#This Row],[post_time]])</f>
        <v>3</v>
      </c>
      <c r="M3344" s="7">
        <f>VLOOKUP(Table1[[#This Row],[topic_id]],'All Topics Data'!$A$2:$I$1243,8,FALSE)</f>
        <v>40462.540277777778</v>
      </c>
      <c r="N3344" s="7">
        <f>Table1[[#This Row],[Hui Reply?]]*(Table1[[#This Row],[post_time]]-Table1[[#This Row],[timestamp of previous reply]])</f>
        <v>0</v>
      </c>
      <c r="O3344" s="3">
        <f>O3343+Table1[[#This Row],[Hui Reply?]]</f>
        <v>863</v>
      </c>
      <c r="P3344" s="19">
        <f>INT(Table1[[#This Row],[post_time]])</f>
        <v>40463</v>
      </c>
      <c r="Q3344" s="3">
        <f>IF(Table1[[#This Row],[Hui Reply?]],VLOOKUP(Table1[[#This Row],[topic_id]],'All Topics Data'!$A$2:$E$1243,5,FALSE),0)</f>
        <v>0</v>
      </c>
      <c r="R3344" s="8">
        <f>Table1[[#This Row],[post_time]]+8/24</f>
        <v>40463.585393518522</v>
      </c>
      <c r="S3344" s="3">
        <f>IF(Table1[[#This Row],[post_position]]=1,0,SUMIFS($F$2:F3344,$H$2:H3344,Table1[[#This Row],[post_position]]-1,$C$2:C3344,Table1[[#This Row],[topic_id]]))</f>
        <v>40462.591238425928</v>
      </c>
    </row>
    <row r="3345" spans="1:19" x14ac:dyDescent="0.25">
      <c r="A3345" s="7">
        <v>3393</v>
      </c>
      <c r="B3345" s="7">
        <v>1</v>
      </c>
      <c r="C3345" s="7">
        <v>839</v>
      </c>
      <c r="D3345" s="7">
        <v>6802</v>
      </c>
      <c r="E3345" s="2"/>
      <c r="F3345" s="8">
        <v>40463.284421296295</v>
      </c>
      <c r="G3345" s="7">
        <v>0</v>
      </c>
      <c r="H3345" s="7">
        <v>5</v>
      </c>
      <c r="I3345" s="7" t="b">
        <f t="shared" si="156"/>
        <v>0</v>
      </c>
      <c r="J3345" s="7" t="b">
        <f t="shared" si="157"/>
        <v>1</v>
      </c>
      <c r="K3345" s="7">
        <f t="shared" si="158"/>
        <v>0</v>
      </c>
      <c r="L3345" s="7">
        <f>WEEKDAY(Table1[[#This Row],[post_time]])</f>
        <v>3</v>
      </c>
      <c r="M3345" s="7">
        <f>VLOOKUP(Table1[[#This Row],[topic_id]],'All Topics Data'!$A$2:$I$1243,8,FALSE)</f>
        <v>40461.338888888888</v>
      </c>
      <c r="N3345" s="7">
        <f>Table1[[#This Row],[Hui Reply?]]*(Table1[[#This Row],[post_time]]-Table1[[#This Row],[timestamp of previous reply]])</f>
        <v>0</v>
      </c>
      <c r="O3345" s="3">
        <f>O3344+Table1[[#This Row],[Hui Reply?]]</f>
        <v>863</v>
      </c>
      <c r="P3345" s="19">
        <f>INT(Table1[[#This Row],[post_time]])</f>
        <v>40463</v>
      </c>
      <c r="Q3345" s="3">
        <f>IF(Table1[[#This Row],[Hui Reply?]],VLOOKUP(Table1[[#This Row],[topic_id]],'All Topics Data'!$A$2:$E$1243,5,FALSE),0)</f>
        <v>0</v>
      </c>
      <c r="R3345" s="8">
        <f>Table1[[#This Row],[post_time]]+8/24</f>
        <v>40463.617754629631</v>
      </c>
      <c r="S3345" s="3">
        <f>IF(Table1[[#This Row],[post_position]]=1,0,SUMIFS($F$2:F3345,$H$2:H3345,Table1[[#This Row],[post_position]]-1,$C$2:C3345,Table1[[#This Row],[topic_id]]))</f>
        <v>40462.387094907404</v>
      </c>
    </row>
    <row r="3346" spans="1:19" x14ac:dyDescent="0.25">
      <c r="A3346" s="7">
        <v>3394</v>
      </c>
      <c r="B3346" s="7">
        <v>1</v>
      </c>
      <c r="C3346" s="7">
        <v>842</v>
      </c>
      <c r="D3346" s="7">
        <v>6542</v>
      </c>
      <c r="E3346" s="2"/>
      <c r="F3346" s="8">
        <v>40463.29550925926</v>
      </c>
      <c r="G3346" s="7">
        <v>0</v>
      </c>
      <c r="H3346" s="7">
        <v>1</v>
      </c>
      <c r="I3346" s="7" t="b">
        <f t="shared" si="156"/>
        <v>0</v>
      </c>
      <c r="J3346" s="7" t="b">
        <f t="shared" si="157"/>
        <v>0</v>
      </c>
      <c r="K3346" s="7">
        <f t="shared" si="158"/>
        <v>0</v>
      </c>
      <c r="L3346" s="7">
        <f>WEEKDAY(Table1[[#This Row],[post_time]])</f>
        <v>3</v>
      </c>
      <c r="M3346" s="7">
        <f>VLOOKUP(Table1[[#This Row],[topic_id]],'All Topics Data'!$A$2:$I$1243,8,FALSE)</f>
        <v>40463.295138888891</v>
      </c>
      <c r="N3346" s="7">
        <f>Table1[[#This Row],[Hui Reply?]]*(Table1[[#This Row],[post_time]]-Table1[[#This Row],[timestamp of previous reply]])</f>
        <v>0</v>
      </c>
      <c r="O3346" s="3">
        <f>O3345+Table1[[#This Row],[Hui Reply?]]</f>
        <v>863</v>
      </c>
      <c r="P3346" s="19">
        <f>INT(Table1[[#This Row],[post_time]])</f>
        <v>40463</v>
      </c>
      <c r="Q3346" s="3">
        <f>IF(Table1[[#This Row],[Hui Reply?]],VLOOKUP(Table1[[#This Row],[topic_id]],'All Topics Data'!$A$2:$E$1243,5,FALSE),0)</f>
        <v>0</v>
      </c>
      <c r="R3346" s="8">
        <f>Table1[[#This Row],[post_time]]+8/24</f>
        <v>40463.628842592596</v>
      </c>
      <c r="S3346" s="3">
        <f>IF(Table1[[#This Row],[post_position]]=1,0,SUMIFS($F$2:F3346,$H$2:H3346,Table1[[#This Row],[post_position]]-1,$C$2:C3346,Table1[[#This Row],[topic_id]]))</f>
        <v>0</v>
      </c>
    </row>
    <row r="3347" spans="1:19" x14ac:dyDescent="0.25">
      <c r="A3347" s="7">
        <v>3395</v>
      </c>
      <c r="B3347" s="7">
        <v>1</v>
      </c>
      <c r="C3347" s="7">
        <v>841</v>
      </c>
      <c r="D3347" s="7">
        <v>24</v>
      </c>
      <c r="F3347" s="8">
        <v>40463.311863425923</v>
      </c>
      <c r="G3347" s="7">
        <v>0</v>
      </c>
      <c r="H3347" s="7">
        <v>10</v>
      </c>
      <c r="I3347" s="7" t="b">
        <f t="shared" si="156"/>
        <v>1</v>
      </c>
      <c r="J3347" s="7" t="b">
        <f t="shared" si="157"/>
        <v>1</v>
      </c>
      <c r="K3347" s="7">
        <f t="shared" si="158"/>
        <v>1</v>
      </c>
      <c r="L3347" s="7">
        <f>WEEKDAY(Table1[[#This Row],[post_time]])</f>
        <v>3</v>
      </c>
      <c r="M3347" s="7">
        <f>VLOOKUP(Table1[[#This Row],[topic_id]],'All Topics Data'!$A$2:$I$1243,8,FALSE)</f>
        <v>40462.540277777778</v>
      </c>
      <c r="N3347" s="7">
        <f>Table1[[#This Row],[Hui Reply?]]*(Table1[[#This Row],[post_time]]-Table1[[#This Row],[timestamp of previous reply]])</f>
        <v>5.9803240736073349E-2</v>
      </c>
      <c r="O3347" s="3">
        <f>O3346+Table1[[#This Row],[Hui Reply?]]</f>
        <v>864</v>
      </c>
      <c r="P3347" s="19">
        <f>INT(Table1[[#This Row],[post_time]])</f>
        <v>40463</v>
      </c>
      <c r="Q3347" s="3" t="str">
        <f>IF(Table1[[#This Row],[Hui Reply?]],VLOOKUP(Table1[[#This Row],[topic_id]],'All Topics Data'!$A$2:$E$1243,5,FALSE),0)</f>
        <v>uknwmedontu</v>
      </c>
      <c r="R3347" s="8">
        <f>Table1[[#This Row],[post_time]]+8/24</f>
        <v>40463.645196759258</v>
      </c>
      <c r="S3347" s="3">
        <f>IF(Table1[[#This Row],[post_position]]=1,0,SUMIFS($F$2:F3347,$H$2:H3347,Table1[[#This Row],[post_position]]-1,$C$2:C3347,Table1[[#This Row],[topic_id]]))</f>
        <v>40463.252060185187</v>
      </c>
    </row>
    <row r="3348" spans="1:19" x14ac:dyDescent="0.25">
      <c r="A3348" s="7">
        <v>3396</v>
      </c>
      <c r="B3348" s="7">
        <v>1</v>
      </c>
      <c r="C3348" s="7">
        <v>839</v>
      </c>
      <c r="D3348" s="7">
        <v>24</v>
      </c>
      <c r="E3348" s="2"/>
      <c r="F3348" s="8">
        <v>40463.35765046296</v>
      </c>
      <c r="G3348" s="7">
        <v>0</v>
      </c>
      <c r="H3348" s="7">
        <v>6</v>
      </c>
      <c r="I3348" s="7" t="b">
        <f t="shared" si="156"/>
        <v>1</v>
      </c>
      <c r="J3348" s="7" t="b">
        <f t="shared" si="157"/>
        <v>1</v>
      </c>
      <c r="K3348" s="7">
        <f t="shared" si="158"/>
        <v>1</v>
      </c>
      <c r="L3348" s="7">
        <f>WEEKDAY(Table1[[#This Row],[post_time]])</f>
        <v>3</v>
      </c>
      <c r="M3348" s="7">
        <f>VLOOKUP(Table1[[#This Row],[topic_id]],'All Topics Data'!$A$2:$I$1243,8,FALSE)</f>
        <v>40461.338888888888</v>
      </c>
      <c r="N3348" s="7">
        <f>Table1[[#This Row],[Hui Reply?]]*(Table1[[#This Row],[post_time]]-Table1[[#This Row],[timestamp of previous reply]])</f>
        <v>7.3229166664532386E-2</v>
      </c>
      <c r="O3348" s="3">
        <f>O3347+Table1[[#This Row],[Hui Reply?]]</f>
        <v>865</v>
      </c>
      <c r="P3348" s="19">
        <f>INT(Table1[[#This Row],[post_time]])</f>
        <v>40463</v>
      </c>
      <c r="Q3348" s="3" t="str">
        <f>IF(Table1[[#This Row],[Hui Reply?]],VLOOKUP(Table1[[#This Row],[topic_id]],'All Topics Data'!$A$2:$E$1243,5,FALSE),0)</f>
        <v>Lukas</v>
      </c>
      <c r="R3348" s="8">
        <f>Table1[[#This Row],[post_time]]+8/24</f>
        <v>40463.690983796296</v>
      </c>
      <c r="S3348" s="3">
        <f>IF(Table1[[#This Row],[post_position]]=1,0,SUMIFS($F$2:F3348,$H$2:H3348,Table1[[#This Row],[post_position]]-1,$C$2:C3348,Table1[[#This Row],[topic_id]]))</f>
        <v>40463.284421296295</v>
      </c>
    </row>
    <row r="3349" spans="1:19" x14ac:dyDescent="0.25">
      <c r="A3349" s="7">
        <v>3397</v>
      </c>
      <c r="B3349" s="7">
        <v>1</v>
      </c>
      <c r="C3349" s="7">
        <v>841</v>
      </c>
      <c r="D3349" s="7">
        <v>6806</v>
      </c>
      <c r="F3349" s="8">
        <v>40463.375034722223</v>
      </c>
      <c r="G3349" s="7">
        <v>0</v>
      </c>
      <c r="H3349" s="7">
        <v>11</v>
      </c>
      <c r="I3349" s="7" t="b">
        <f t="shared" si="156"/>
        <v>0</v>
      </c>
      <c r="J3349" s="7" t="b">
        <f t="shared" si="157"/>
        <v>1</v>
      </c>
      <c r="K3349" s="7">
        <f t="shared" si="158"/>
        <v>0</v>
      </c>
      <c r="L3349" s="7">
        <f>WEEKDAY(Table1[[#This Row],[post_time]])</f>
        <v>3</v>
      </c>
      <c r="M3349" s="7">
        <f>VLOOKUP(Table1[[#This Row],[topic_id]],'All Topics Data'!$A$2:$I$1243,8,FALSE)</f>
        <v>40462.540277777778</v>
      </c>
      <c r="N3349" s="7">
        <f>Table1[[#This Row],[Hui Reply?]]*(Table1[[#This Row],[post_time]]-Table1[[#This Row],[timestamp of previous reply]])</f>
        <v>0</v>
      </c>
      <c r="O3349" s="3">
        <f>O3348+Table1[[#This Row],[Hui Reply?]]</f>
        <v>865</v>
      </c>
      <c r="P3349" s="19">
        <f>INT(Table1[[#This Row],[post_time]])</f>
        <v>40463</v>
      </c>
      <c r="Q3349" s="3">
        <f>IF(Table1[[#This Row],[Hui Reply?]],VLOOKUP(Table1[[#This Row],[topic_id]],'All Topics Data'!$A$2:$E$1243,5,FALSE),0)</f>
        <v>0</v>
      </c>
      <c r="R3349" s="8">
        <f>Table1[[#This Row],[post_time]]+8/24</f>
        <v>40463.708368055559</v>
      </c>
      <c r="S3349" s="3">
        <f>IF(Table1[[#This Row],[post_position]]=1,0,SUMIFS($F$2:F3349,$H$2:H3349,Table1[[#This Row],[post_position]]-1,$C$2:C3349,Table1[[#This Row],[topic_id]]))</f>
        <v>40463.311863425923</v>
      </c>
    </row>
    <row r="3350" spans="1:19" x14ac:dyDescent="0.25">
      <c r="A3350" s="7">
        <v>3398</v>
      </c>
      <c r="B3350" s="7">
        <v>1</v>
      </c>
      <c r="C3350" s="7">
        <v>842</v>
      </c>
      <c r="D3350" s="7">
        <v>2758</v>
      </c>
      <c r="F3350" s="8">
        <v>40463.489351851851</v>
      </c>
      <c r="G3350" s="7">
        <v>0</v>
      </c>
      <c r="H3350" s="7">
        <v>2</v>
      </c>
      <c r="I3350" s="7" t="b">
        <f t="shared" si="156"/>
        <v>0</v>
      </c>
      <c r="J3350" s="7" t="b">
        <f t="shared" si="157"/>
        <v>1</v>
      </c>
      <c r="K3350" s="7">
        <f t="shared" si="158"/>
        <v>0</v>
      </c>
      <c r="L3350" s="7">
        <f>WEEKDAY(Table1[[#This Row],[post_time]])</f>
        <v>3</v>
      </c>
      <c r="M3350" s="7">
        <f>VLOOKUP(Table1[[#This Row],[topic_id]],'All Topics Data'!$A$2:$I$1243,8,FALSE)</f>
        <v>40463.295138888891</v>
      </c>
      <c r="N3350" s="7">
        <f>Table1[[#This Row],[Hui Reply?]]*(Table1[[#This Row],[post_time]]-Table1[[#This Row],[timestamp of previous reply]])</f>
        <v>0</v>
      </c>
      <c r="O3350" s="3">
        <f>O3349+Table1[[#This Row],[Hui Reply?]]</f>
        <v>865</v>
      </c>
      <c r="P3350" s="19">
        <f>INT(Table1[[#This Row],[post_time]])</f>
        <v>40463</v>
      </c>
      <c r="Q3350" s="3">
        <f>IF(Table1[[#This Row],[Hui Reply?]],VLOOKUP(Table1[[#This Row],[topic_id]],'All Topics Data'!$A$2:$E$1243,5,FALSE),0)</f>
        <v>0</v>
      </c>
      <c r="R3350" s="8">
        <f>Table1[[#This Row],[post_time]]+8/24</f>
        <v>40463.822685185187</v>
      </c>
      <c r="S3350" s="3">
        <f>IF(Table1[[#This Row],[post_position]]=1,0,SUMIFS($F$2:F3350,$H$2:H3350,Table1[[#This Row],[post_position]]-1,$C$2:C3350,Table1[[#This Row],[topic_id]]))</f>
        <v>40463.29550925926</v>
      </c>
    </row>
    <row r="3351" spans="1:19" x14ac:dyDescent="0.25">
      <c r="A3351" s="7">
        <v>3401</v>
      </c>
      <c r="B3351" s="7">
        <v>1</v>
      </c>
      <c r="C3351" s="7">
        <v>837</v>
      </c>
      <c r="D3351" s="7">
        <v>6499</v>
      </c>
      <c r="F3351" s="8">
        <v>40463.716770833336</v>
      </c>
      <c r="G3351" s="7">
        <v>0</v>
      </c>
      <c r="H3351" s="7">
        <v>11</v>
      </c>
      <c r="I3351" s="7" t="b">
        <f t="shared" si="156"/>
        <v>0</v>
      </c>
      <c r="J3351" s="7" t="b">
        <f t="shared" si="157"/>
        <v>1</v>
      </c>
      <c r="K3351" s="7">
        <f t="shared" si="158"/>
        <v>0</v>
      </c>
      <c r="L3351" s="7">
        <f>WEEKDAY(Table1[[#This Row],[post_time]])</f>
        <v>3</v>
      </c>
      <c r="M3351" s="7">
        <f>VLOOKUP(Table1[[#This Row],[topic_id]],'All Topics Data'!$A$2:$I$1243,8,FALSE)</f>
        <v>40460.254166666666</v>
      </c>
      <c r="N3351" s="7">
        <f>Table1[[#This Row],[Hui Reply?]]*(Table1[[#This Row],[post_time]]-Table1[[#This Row],[timestamp of previous reply]])</f>
        <v>0</v>
      </c>
      <c r="O3351" s="3">
        <f>O3350+Table1[[#This Row],[Hui Reply?]]</f>
        <v>865</v>
      </c>
      <c r="P3351" s="19">
        <f>INT(Table1[[#This Row],[post_time]])</f>
        <v>40463</v>
      </c>
      <c r="Q3351" s="3">
        <f>IF(Table1[[#This Row],[Hui Reply?]],VLOOKUP(Table1[[#This Row],[topic_id]],'All Topics Data'!$A$2:$E$1243,5,FALSE),0)</f>
        <v>0</v>
      </c>
      <c r="R3351" s="8">
        <f>Table1[[#This Row],[post_time]]+8/24</f>
        <v>40464.050104166672</v>
      </c>
      <c r="S3351" s="3">
        <f>IF(Table1[[#This Row],[post_position]]=1,0,SUMIFS($F$2:F3351,$H$2:H3351,Table1[[#This Row],[post_position]]-1,$C$2:C3351,Table1[[#This Row],[topic_id]]))</f>
        <v>40463.033842592595</v>
      </c>
    </row>
    <row r="3352" spans="1:19" x14ac:dyDescent="0.25">
      <c r="A3352" s="7">
        <v>3403</v>
      </c>
      <c r="B3352" s="7">
        <v>1</v>
      </c>
      <c r="C3352" s="7">
        <v>844</v>
      </c>
      <c r="D3352" s="7">
        <v>6779</v>
      </c>
      <c r="E3352" s="2"/>
      <c r="F3352" s="8">
        <v>40463.851620370369</v>
      </c>
      <c r="G3352" s="7">
        <v>0</v>
      </c>
      <c r="H3352" s="7">
        <v>1</v>
      </c>
      <c r="I3352" s="7" t="b">
        <f t="shared" si="156"/>
        <v>0</v>
      </c>
      <c r="J3352" s="7" t="b">
        <f t="shared" si="157"/>
        <v>0</v>
      </c>
      <c r="K3352" s="7">
        <f t="shared" si="158"/>
        <v>0</v>
      </c>
      <c r="L3352" s="7">
        <f>WEEKDAY(Table1[[#This Row],[post_time]])</f>
        <v>3</v>
      </c>
      <c r="M3352" s="7">
        <f>VLOOKUP(Table1[[#This Row],[topic_id]],'All Topics Data'!$A$2:$I$1243,8,FALSE)</f>
        <v>40463.851388888892</v>
      </c>
      <c r="N3352" s="7">
        <f>Table1[[#This Row],[Hui Reply?]]*(Table1[[#This Row],[post_time]]-Table1[[#This Row],[timestamp of previous reply]])</f>
        <v>0</v>
      </c>
      <c r="O3352" s="3">
        <f>O3351+Table1[[#This Row],[Hui Reply?]]</f>
        <v>865</v>
      </c>
      <c r="P3352" s="19">
        <f>INT(Table1[[#This Row],[post_time]])</f>
        <v>40463</v>
      </c>
      <c r="Q3352" s="3">
        <f>IF(Table1[[#This Row],[Hui Reply?]],VLOOKUP(Table1[[#This Row],[topic_id]],'All Topics Data'!$A$2:$E$1243,5,FALSE),0)</f>
        <v>0</v>
      </c>
      <c r="R3352" s="8">
        <f>Table1[[#This Row],[post_time]]+8/24</f>
        <v>40464.184953703705</v>
      </c>
      <c r="S3352" s="3">
        <f>IF(Table1[[#This Row],[post_position]]=1,0,SUMIFS($F$2:F3352,$H$2:H3352,Table1[[#This Row],[post_position]]-1,$C$2:C3352,Table1[[#This Row],[topic_id]]))</f>
        <v>0</v>
      </c>
    </row>
    <row r="3353" spans="1:19" x14ac:dyDescent="0.25">
      <c r="A3353" s="7">
        <v>3404</v>
      </c>
      <c r="B3353" s="7">
        <v>1</v>
      </c>
      <c r="C3353" s="7">
        <v>810</v>
      </c>
      <c r="D3353" s="7">
        <v>6539</v>
      </c>
      <c r="F3353" s="8">
        <v>40463.876898148148</v>
      </c>
      <c r="G3353" s="7">
        <v>0</v>
      </c>
      <c r="H3353" s="7">
        <v>9</v>
      </c>
      <c r="I3353" s="7" t="b">
        <f t="shared" si="156"/>
        <v>0</v>
      </c>
      <c r="J3353" s="7" t="b">
        <f t="shared" si="157"/>
        <v>1</v>
      </c>
      <c r="K3353" s="7">
        <f t="shared" si="158"/>
        <v>0</v>
      </c>
      <c r="L3353" s="7">
        <f>WEEKDAY(Table1[[#This Row],[post_time]])</f>
        <v>3</v>
      </c>
      <c r="M3353" s="7">
        <f>VLOOKUP(Table1[[#This Row],[topic_id]],'All Topics Data'!$A$2:$I$1243,8,FALSE)</f>
        <v>40452.118750000001</v>
      </c>
      <c r="N3353" s="7">
        <f>Table1[[#This Row],[Hui Reply?]]*(Table1[[#This Row],[post_time]]-Table1[[#This Row],[timestamp of previous reply]])</f>
        <v>0</v>
      </c>
      <c r="O3353" s="3">
        <f>O3352+Table1[[#This Row],[Hui Reply?]]</f>
        <v>865</v>
      </c>
      <c r="P3353" s="19">
        <f>INT(Table1[[#This Row],[post_time]])</f>
        <v>40463</v>
      </c>
      <c r="Q3353" s="3">
        <f>IF(Table1[[#This Row],[Hui Reply?]],VLOOKUP(Table1[[#This Row],[topic_id]],'All Topics Data'!$A$2:$E$1243,5,FALSE),0)</f>
        <v>0</v>
      </c>
      <c r="R3353" s="8">
        <f>Table1[[#This Row],[post_time]]+8/24</f>
        <v>40464.210231481484</v>
      </c>
      <c r="S3353" s="3">
        <f>IF(Table1[[#This Row],[post_position]]=1,0,SUMIFS($F$2:F3353,$H$2:H3353,Table1[[#This Row],[post_position]]-1,$C$2:C3353,Table1[[#This Row],[topic_id]]))</f>
        <v>40456.043599537035</v>
      </c>
    </row>
    <row r="3354" spans="1:19" x14ac:dyDescent="0.25">
      <c r="A3354" s="7">
        <v>3405</v>
      </c>
      <c r="B3354" s="7">
        <v>1</v>
      </c>
      <c r="C3354" s="7">
        <v>844</v>
      </c>
      <c r="D3354" s="7">
        <v>6713</v>
      </c>
      <c r="F3354" s="8">
        <v>40463.878449074073</v>
      </c>
      <c r="G3354" s="7">
        <v>0</v>
      </c>
      <c r="H3354" s="7">
        <v>2</v>
      </c>
      <c r="I3354" s="7" t="b">
        <f t="shared" si="156"/>
        <v>0</v>
      </c>
      <c r="J3354" s="7" t="b">
        <f t="shared" si="157"/>
        <v>1</v>
      </c>
      <c r="K3354" s="7">
        <f t="shared" si="158"/>
        <v>0</v>
      </c>
      <c r="L3354" s="7">
        <f>WEEKDAY(Table1[[#This Row],[post_time]])</f>
        <v>3</v>
      </c>
      <c r="M3354" s="7">
        <f>VLOOKUP(Table1[[#This Row],[topic_id]],'All Topics Data'!$A$2:$I$1243,8,FALSE)</f>
        <v>40463.851388888892</v>
      </c>
      <c r="N3354" s="7">
        <f>Table1[[#This Row],[Hui Reply?]]*(Table1[[#This Row],[post_time]]-Table1[[#This Row],[timestamp of previous reply]])</f>
        <v>0</v>
      </c>
      <c r="O3354" s="3">
        <f>O3353+Table1[[#This Row],[Hui Reply?]]</f>
        <v>865</v>
      </c>
      <c r="P3354" s="19">
        <f>INT(Table1[[#This Row],[post_time]])</f>
        <v>40463</v>
      </c>
      <c r="Q3354" s="3">
        <f>IF(Table1[[#This Row],[Hui Reply?]],VLOOKUP(Table1[[#This Row],[topic_id]],'All Topics Data'!$A$2:$E$1243,5,FALSE),0)</f>
        <v>0</v>
      </c>
      <c r="R3354" s="8">
        <f>Table1[[#This Row],[post_time]]+8/24</f>
        <v>40464.211782407408</v>
      </c>
      <c r="S3354" s="3">
        <f>IF(Table1[[#This Row],[post_position]]=1,0,SUMIFS($F$2:F3354,$H$2:H3354,Table1[[#This Row],[post_position]]-1,$C$2:C3354,Table1[[#This Row],[topic_id]]))</f>
        <v>40463.851620370369</v>
      </c>
    </row>
    <row r="3355" spans="1:19" x14ac:dyDescent="0.25">
      <c r="A3355" s="7">
        <v>3406</v>
      </c>
      <c r="B3355" s="7">
        <v>1</v>
      </c>
      <c r="C3355" s="7">
        <v>842</v>
      </c>
      <c r="D3355" s="7">
        <v>1</v>
      </c>
      <c r="F3355" s="8">
        <v>40463.99790509259</v>
      </c>
      <c r="G3355" s="7">
        <v>0</v>
      </c>
      <c r="H3355" s="7">
        <v>3</v>
      </c>
      <c r="I3355" s="7" t="b">
        <f t="shared" si="156"/>
        <v>0</v>
      </c>
      <c r="J3355" s="7" t="b">
        <f t="shared" si="157"/>
        <v>1</v>
      </c>
      <c r="K3355" s="7">
        <f t="shared" si="158"/>
        <v>0</v>
      </c>
      <c r="L3355" s="7">
        <f>WEEKDAY(Table1[[#This Row],[post_time]])</f>
        <v>3</v>
      </c>
      <c r="M3355" s="7">
        <f>VLOOKUP(Table1[[#This Row],[topic_id]],'All Topics Data'!$A$2:$I$1243,8,FALSE)</f>
        <v>40463.295138888891</v>
      </c>
      <c r="N3355" s="7">
        <f>Table1[[#This Row],[Hui Reply?]]*(Table1[[#This Row],[post_time]]-Table1[[#This Row],[timestamp of previous reply]])</f>
        <v>0</v>
      </c>
      <c r="O3355" s="3">
        <f>O3354+Table1[[#This Row],[Hui Reply?]]</f>
        <v>865</v>
      </c>
      <c r="P3355" s="19">
        <f>INT(Table1[[#This Row],[post_time]])</f>
        <v>40463</v>
      </c>
      <c r="Q3355" s="3">
        <f>IF(Table1[[#This Row],[Hui Reply?]],VLOOKUP(Table1[[#This Row],[topic_id]],'All Topics Data'!$A$2:$E$1243,5,FALSE),0)</f>
        <v>0</v>
      </c>
      <c r="R3355" s="8">
        <f>Table1[[#This Row],[post_time]]+8/24</f>
        <v>40464.331238425926</v>
      </c>
      <c r="S3355" s="3">
        <f>IF(Table1[[#This Row],[post_position]]=1,0,SUMIFS($F$2:F3355,$H$2:H3355,Table1[[#This Row],[post_position]]-1,$C$2:C3355,Table1[[#This Row],[topic_id]]))</f>
        <v>40463.489351851851</v>
      </c>
    </row>
    <row r="3356" spans="1:19" x14ac:dyDescent="0.25">
      <c r="A3356" s="7">
        <v>3407</v>
      </c>
      <c r="B3356" s="7">
        <v>1</v>
      </c>
      <c r="C3356" s="7">
        <v>845</v>
      </c>
      <c r="D3356" s="7">
        <v>1886</v>
      </c>
      <c r="E3356" s="2"/>
      <c r="F3356" s="8">
        <v>40464.285243055558</v>
      </c>
      <c r="G3356" s="7">
        <v>0</v>
      </c>
      <c r="H3356" s="7">
        <v>1</v>
      </c>
      <c r="I3356" s="7" t="b">
        <f t="shared" si="156"/>
        <v>0</v>
      </c>
      <c r="J3356" s="7" t="b">
        <f t="shared" si="157"/>
        <v>0</v>
      </c>
      <c r="K3356" s="7">
        <f t="shared" si="158"/>
        <v>0</v>
      </c>
      <c r="L3356" s="7">
        <f>WEEKDAY(Table1[[#This Row],[post_time]])</f>
        <v>4</v>
      </c>
      <c r="M3356" s="7">
        <f>VLOOKUP(Table1[[#This Row],[topic_id]],'All Topics Data'!$A$2:$I$1243,8,FALSE)</f>
        <v>40464.284722222219</v>
      </c>
      <c r="N3356" s="7">
        <f>Table1[[#This Row],[Hui Reply?]]*(Table1[[#This Row],[post_time]]-Table1[[#This Row],[timestamp of previous reply]])</f>
        <v>0</v>
      </c>
      <c r="O3356" s="3">
        <f>O3355+Table1[[#This Row],[Hui Reply?]]</f>
        <v>865</v>
      </c>
      <c r="P3356" s="19">
        <f>INT(Table1[[#This Row],[post_time]])</f>
        <v>40464</v>
      </c>
      <c r="Q3356" s="3">
        <f>IF(Table1[[#This Row],[Hui Reply?]],VLOOKUP(Table1[[#This Row],[topic_id]],'All Topics Data'!$A$2:$E$1243,5,FALSE),0)</f>
        <v>0</v>
      </c>
      <c r="R3356" s="8">
        <f>Table1[[#This Row],[post_time]]+8/24</f>
        <v>40464.618576388893</v>
      </c>
      <c r="S3356" s="3">
        <f>IF(Table1[[#This Row],[post_position]]=1,0,SUMIFS($F$2:F3356,$H$2:H3356,Table1[[#This Row],[post_position]]-1,$C$2:C3356,Table1[[#This Row],[topic_id]]))</f>
        <v>0</v>
      </c>
    </row>
    <row r="3357" spans="1:19" x14ac:dyDescent="0.25">
      <c r="A3357" s="7">
        <v>3408</v>
      </c>
      <c r="B3357" s="7">
        <v>1</v>
      </c>
      <c r="C3357" s="7">
        <v>844</v>
      </c>
      <c r="D3357" s="7">
        <v>6779</v>
      </c>
      <c r="E3357" s="2"/>
      <c r="F3357" s="8">
        <v>40464.317395833335</v>
      </c>
      <c r="G3357" s="7">
        <v>0</v>
      </c>
      <c r="H3357" s="7">
        <v>3</v>
      </c>
      <c r="I3357" s="7" t="b">
        <f t="shared" si="156"/>
        <v>0</v>
      </c>
      <c r="J3357" s="7" t="b">
        <f t="shared" si="157"/>
        <v>1</v>
      </c>
      <c r="K3357" s="7">
        <f t="shared" si="158"/>
        <v>0</v>
      </c>
      <c r="L3357" s="7">
        <f>WEEKDAY(Table1[[#This Row],[post_time]])</f>
        <v>4</v>
      </c>
      <c r="M3357" s="7">
        <f>VLOOKUP(Table1[[#This Row],[topic_id]],'All Topics Data'!$A$2:$I$1243,8,FALSE)</f>
        <v>40463.851388888892</v>
      </c>
      <c r="N3357" s="7">
        <f>Table1[[#This Row],[Hui Reply?]]*(Table1[[#This Row],[post_time]]-Table1[[#This Row],[timestamp of previous reply]])</f>
        <v>0</v>
      </c>
      <c r="O3357" s="3">
        <f>O3356+Table1[[#This Row],[Hui Reply?]]</f>
        <v>865</v>
      </c>
      <c r="P3357" s="19">
        <f>INT(Table1[[#This Row],[post_time]])</f>
        <v>40464</v>
      </c>
      <c r="Q3357" s="3">
        <f>IF(Table1[[#This Row],[Hui Reply?]],VLOOKUP(Table1[[#This Row],[topic_id]],'All Topics Data'!$A$2:$E$1243,5,FALSE),0)</f>
        <v>0</v>
      </c>
      <c r="R3357" s="8">
        <f>Table1[[#This Row],[post_time]]+8/24</f>
        <v>40464.650729166671</v>
      </c>
      <c r="S3357" s="3">
        <f>IF(Table1[[#This Row],[post_position]]=1,0,SUMIFS($F$2:F3357,$H$2:H3357,Table1[[#This Row],[post_position]]-1,$C$2:C3357,Table1[[#This Row],[topic_id]]))</f>
        <v>40463.878449074073</v>
      </c>
    </row>
    <row r="3358" spans="1:19" x14ac:dyDescent="0.25">
      <c r="A3358" s="7">
        <v>3409</v>
      </c>
      <c r="B3358" s="7">
        <v>1</v>
      </c>
      <c r="C3358" s="7">
        <v>846</v>
      </c>
      <c r="D3358" s="7">
        <v>6811</v>
      </c>
      <c r="E3358" s="2"/>
      <c r="F3358" s="8">
        <v>40464.441030092596</v>
      </c>
      <c r="G3358" s="7">
        <v>0</v>
      </c>
      <c r="H3358" s="7">
        <v>1</v>
      </c>
      <c r="I3358" s="7" t="b">
        <f t="shared" si="156"/>
        <v>0</v>
      </c>
      <c r="J3358" s="7" t="b">
        <f t="shared" si="157"/>
        <v>0</v>
      </c>
      <c r="K3358" s="7">
        <f t="shared" si="158"/>
        <v>0</v>
      </c>
      <c r="L3358" s="7">
        <f>WEEKDAY(Table1[[#This Row],[post_time]])</f>
        <v>4</v>
      </c>
      <c r="M3358" s="7">
        <f>VLOOKUP(Table1[[#This Row],[topic_id]],'All Topics Data'!$A$2:$I$1243,8,FALSE)</f>
        <v>40464.440972222219</v>
      </c>
      <c r="N3358" s="7">
        <f>Table1[[#This Row],[Hui Reply?]]*(Table1[[#This Row],[post_time]]-Table1[[#This Row],[timestamp of previous reply]])</f>
        <v>0</v>
      </c>
      <c r="O3358" s="3">
        <f>O3357+Table1[[#This Row],[Hui Reply?]]</f>
        <v>865</v>
      </c>
      <c r="P3358" s="19">
        <f>INT(Table1[[#This Row],[post_time]])</f>
        <v>40464</v>
      </c>
      <c r="Q3358" s="3">
        <f>IF(Table1[[#This Row],[Hui Reply?]],VLOOKUP(Table1[[#This Row],[topic_id]],'All Topics Data'!$A$2:$E$1243,5,FALSE),0)</f>
        <v>0</v>
      </c>
      <c r="R3358" s="8">
        <f>Table1[[#This Row],[post_time]]+8/24</f>
        <v>40464.774363425931</v>
      </c>
      <c r="S3358" s="3">
        <f>IF(Table1[[#This Row],[post_position]]=1,0,SUMIFS($F$2:F3358,$H$2:H3358,Table1[[#This Row],[post_position]]-1,$C$2:C3358,Table1[[#This Row],[topic_id]]))</f>
        <v>0</v>
      </c>
    </row>
    <row r="3359" spans="1:19" x14ac:dyDescent="0.25">
      <c r="A3359" s="7">
        <v>3410</v>
      </c>
      <c r="B3359" s="7">
        <v>1</v>
      </c>
      <c r="C3359" s="7">
        <v>844</v>
      </c>
      <c r="D3359" s="7">
        <v>24</v>
      </c>
      <c r="E3359" s="2"/>
      <c r="F3359" s="8">
        <v>40464.491793981484</v>
      </c>
      <c r="G3359" s="7">
        <v>0</v>
      </c>
      <c r="H3359" s="7">
        <v>4</v>
      </c>
      <c r="I3359" s="7" t="b">
        <f t="shared" si="156"/>
        <v>1</v>
      </c>
      <c r="J3359" s="7" t="b">
        <f t="shared" si="157"/>
        <v>1</v>
      </c>
      <c r="K3359" s="7">
        <f t="shared" si="158"/>
        <v>1</v>
      </c>
      <c r="L3359" s="7">
        <f>WEEKDAY(Table1[[#This Row],[post_time]])</f>
        <v>4</v>
      </c>
      <c r="M3359" s="7">
        <f>VLOOKUP(Table1[[#This Row],[topic_id]],'All Topics Data'!$A$2:$I$1243,8,FALSE)</f>
        <v>40463.851388888892</v>
      </c>
      <c r="N3359" s="7">
        <f>Table1[[#This Row],[Hui Reply?]]*(Table1[[#This Row],[post_time]]-Table1[[#This Row],[timestamp of previous reply]])</f>
        <v>0.17439814814861165</v>
      </c>
      <c r="O3359" s="3">
        <f>O3358+Table1[[#This Row],[Hui Reply?]]</f>
        <v>866</v>
      </c>
      <c r="P3359" s="19">
        <f>INT(Table1[[#This Row],[post_time]])</f>
        <v>40464</v>
      </c>
      <c r="Q3359" s="3" t="str">
        <f>IF(Table1[[#This Row],[Hui Reply?]],VLOOKUP(Table1[[#This Row],[topic_id]],'All Topics Data'!$A$2:$E$1243,5,FALSE),0)</f>
        <v>Guity Niamanesh</v>
      </c>
      <c r="R3359" s="8">
        <f>Table1[[#This Row],[post_time]]+8/24</f>
        <v>40464.82512731482</v>
      </c>
      <c r="S3359" s="3">
        <f>IF(Table1[[#This Row],[post_position]]=1,0,SUMIFS($F$2:F3359,$H$2:H3359,Table1[[#This Row],[post_position]]-1,$C$2:C3359,Table1[[#This Row],[topic_id]]))</f>
        <v>40464.317395833335</v>
      </c>
    </row>
    <row r="3360" spans="1:19" x14ac:dyDescent="0.25">
      <c r="A3360" s="7">
        <v>3411</v>
      </c>
      <c r="B3360" s="7">
        <v>1</v>
      </c>
      <c r="C3360" s="7">
        <v>845</v>
      </c>
      <c r="D3360" s="7">
        <v>24</v>
      </c>
      <c r="F3360" s="8">
        <v>40464.493055555555</v>
      </c>
      <c r="G3360" s="7">
        <v>0</v>
      </c>
      <c r="H3360" s="7">
        <v>2</v>
      </c>
      <c r="I3360" s="7" t="b">
        <f t="shared" si="156"/>
        <v>1</v>
      </c>
      <c r="J3360" s="7" t="b">
        <f t="shared" si="157"/>
        <v>1</v>
      </c>
      <c r="K3360" s="7">
        <f t="shared" si="158"/>
        <v>1</v>
      </c>
      <c r="L3360" s="7">
        <f>WEEKDAY(Table1[[#This Row],[post_time]])</f>
        <v>4</v>
      </c>
      <c r="M3360" s="7">
        <f>VLOOKUP(Table1[[#This Row],[topic_id]],'All Topics Data'!$A$2:$I$1243,8,FALSE)</f>
        <v>40464.284722222219</v>
      </c>
      <c r="N3360" s="7">
        <f>Table1[[#This Row],[Hui Reply?]]*(Table1[[#This Row],[post_time]]-Table1[[#This Row],[timestamp of previous reply]])</f>
        <v>0.20781249999708962</v>
      </c>
      <c r="O3360" s="3">
        <f>O3359+Table1[[#This Row],[Hui Reply?]]</f>
        <v>867</v>
      </c>
      <c r="P3360" s="19">
        <f>INT(Table1[[#This Row],[post_time]])</f>
        <v>40464</v>
      </c>
      <c r="Q3360" s="3" t="str">
        <f>IF(Table1[[#This Row],[Hui Reply?]],VLOOKUP(Table1[[#This Row],[topic_id]],'All Topics Data'!$A$2:$E$1243,5,FALSE),0)</f>
        <v>Dee</v>
      </c>
      <c r="R3360" s="8">
        <f>Table1[[#This Row],[post_time]]+8/24</f>
        <v>40464.826388888891</v>
      </c>
      <c r="S3360" s="3">
        <f>IF(Table1[[#This Row],[post_position]]=1,0,SUMIFS($F$2:F3360,$H$2:H3360,Table1[[#This Row],[post_position]]-1,$C$2:C3360,Table1[[#This Row],[topic_id]]))</f>
        <v>40464.285243055558</v>
      </c>
    </row>
    <row r="3361" spans="1:19" x14ac:dyDescent="0.25">
      <c r="A3361" s="7">
        <v>3412</v>
      </c>
      <c r="B3361" s="7">
        <v>1</v>
      </c>
      <c r="C3361" s="7">
        <v>846</v>
      </c>
      <c r="D3361" s="7">
        <v>24</v>
      </c>
      <c r="E3361" s="2"/>
      <c r="F3361" s="8">
        <v>40464.501701388886</v>
      </c>
      <c r="G3361" s="7">
        <v>0</v>
      </c>
      <c r="H3361" s="7">
        <v>2</v>
      </c>
      <c r="I3361" s="7" t="b">
        <f t="shared" si="156"/>
        <v>1</v>
      </c>
      <c r="J3361" s="7" t="b">
        <f t="shared" si="157"/>
        <v>1</v>
      </c>
      <c r="K3361" s="7">
        <f t="shared" si="158"/>
        <v>1</v>
      </c>
      <c r="L3361" s="7">
        <f>WEEKDAY(Table1[[#This Row],[post_time]])</f>
        <v>4</v>
      </c>
      <c r="M3361" s="7">
        <f>VLOOKUP(Table1[[#This Row],[topic_id]],'All Topics Data'!$A$2:$I$1243,8,FALSE)</f>
        <v>40464.440972222219</v>
      </c>
      <c r="N3361" s="7">
        <f>Table1[[#This Row],[Hui Reply?]]*(Table1[[#This Row],[post_time]]-Table1[[#This Row],[timestamp of previous reply]])</f>
        <v>6.0671296290820464E-2</v>
      </c>
      <c r="O3361" s="3">
        <f>O3360+Table1[[#This Row],[Hui Reply?]]</f>
        <v>868</v>
      </c>
      <c r="P3361" s="19">
        <f>INT(Table1[[#This Row],[post_time]])</f>
        <v>40464</v>
      </c>
      <c r="Q3361" s="3" t="str">
        <f>IF(Table1[[#This Row],[Hui Reply?]],VLOOKUP(Table1[[#This Row],[topic_id]],'All Topics Data'!$A$2:$E$1243,5,FALSE),0)</f>
        <v>Jane</v>
      </c>
      <c r="R3361" s="8">
        <f>Table1[[#This Row],[post_time]]+8/24</f>
        <v>40464.835034722222</v>
      </c>
      <c r="S3361" s="3">
        <f>IF(Table1[[#This Row],[post_position]]=1,0,SUMIFS($F$2:F3361,$H$2:H3361,Table1[[#This Row],[post_position]]-1,$C$2:C3361,Table1[[#This Row],[topic_id]]))</f>
        <v>40464.441030092596</v>
      </c>
    </row>
    <row r="3362" spans="1:19" x14ac:dyDescent="0.25">
      <c r="A3362" s="7">
        <v>3413</v>
      </c>
      <c r="B3362" s="7">
        <v>1</v>
      </c>
      <c r="C3362" s="7">
        <v>846</v>
      </c>
      <c r="D3362" s="7">
        <v>6811</v>
      </c>
      <c r="F3362" s="8">
        <v>40464.541608796295</v>
      </c>
      <c r="G3362" s="7">
        <v>0</v>
      </c>
      <c r="H3362" s="7">
        <v>3</v>
      </c>
      <c r="I3362" s="7" t="b">
        <f t="shared" si="156"/>
        <v>0</v>
      </c>
      <c r="J3362" s="7" t="b">
        <f t="shared" si="157"/>
        <v>1</v>
      </c>
      <c r="K3362" s="7">
        <f t="shared" si="158"/>
        <v>0</v>
      </c>
      <c r="L3362" s="7">
        <f>WEEKDAY(Table1[[#This Row],[post_time]])</f>
        <v>4</v>
      </c>
      <c r="M3362" s="7">
        <f>VLOOKUP(Table1[[#This Row],[topic_id]],'All Topics Data'!$A$2:$I$1243,8,FALSE)</f>
        <v>40464.440972222219</v>
      </c>
      <c r="N3362" s="7">
        <f>Table1[[#This Row],[Hui Reply?]]*(Table1[[#This Row],[post_time]]-Table1[[#This Row],[timestamp of previous reply]])</f>
        <v>0</v>
      </c>
      <c r="O3362" s="3">
        <f>O3361+Table1[[#This Row],[Hui Reply?]]</f>
        <v>868</v>
      </c>
      <c r="P3362" s="19">
        <f>INT(Table1[[#This Row],[post_time]])</f>
        <v>40464</v>
      </c>
      <c r="Q3362" s="3">
        <f>IF(Table1[[#This Row],[Hui Reply?]],VLOOKUP(Table1[[#This Row],[topic_id]],'All Topics Data'!$A$2:$E$1243,5,FALSE),0)</f>
        <v>0</v>
      </c>
      <c r="R3362" s="8">
        <f>Table1[[#This Row],[post_time]]+8/24</f>
        <v>40464.874942129631</v>
      </c>
      <c r="S3362" s="3">
        <f>IF(Table1[[#This Row],[post_position]]=1,0,SUMIFS($F$2:F3362,$H$2:H3362,Table1[[#This Row],[post_position]]-1,$C$2:C3362,Table1[[#This Row],[topic_id]]))</f>
        <v>40464.501701388886</v>
      </c>
    </row>
    <row r="3363" spans="1:19" x14ac:dyDescent="0.25">
      <c r="A3363" s="7">
        <v>3414</v>
      </c>
      <c r="B3363" s="7">
        <v>1</v>
      </c>
      <c r="C3363" s="7">
        <v>847</v>
      </c>
      <c r="D3363" s="7">
        <v>28</v>
      </c>
      <c r="E3363" s="2"/>
      <c r="F3363" s="8">
        <v>40464.557442129626</v>
      </c>
      <c r="G3363" s="7">
        <v>0</v>
      </c>
      <c r="H3363" s="7">
        <v>1</v>
      </c>
      <c r="I3363" s="7" t="b">
        <f t="shared" si="156"/>
        <v>0</v>
      </c>
      <c r="J3363" s="7" t="b">
        <f t="shared" si="157"/>
        <v>0</v>
      </c>
      <c r="K3363" s="7">
        <f t="shared" si="158"/>
        <v>0</v>
      </c>
      <c r="L3363" s="7">
        <f>WEEKDAY(Table1[[#This Row],[post_time]])</f>
        <v>4</v>
      </c>
      <c r="M3363" s="7">
        <f>VLOOKUP(Table1[[#This Row],[topic_id]],'All Topics Data'!$A$2:$I$1243,8,FALSE)</f>
        <v>40464.556944444441</v>
      </c>
      <c r="N3363" s="7">
        <f>Table1[[#This Row],[Hui Reply?]]*(Table1[[#This Row],[post_time]]-Table1[[#This Row],[timestamp of previous reply]])</f>
        <v>0</v>
      </c>
      <c r="O3363" s="3">
        <f>O3362+Table1[[#This Row],[Hui Reply?]]</f>
        <v>868</v>
      </c>
      <c r="P3363" s="19">
        <f>INT(Table1[[#This Row],[post_time]])</f>
        <v>40464</v>
      </c>
      <c r="Q3363" s="3">
        <f>IF(Table1[[#This Row],[Hui Reply?]],VLOOKUP(Table1[[#This Row],[topic_id]],'All Topics Data'!$A$2:$E$1243,5,FALSE),0)</f>
        <v>0</v>
      </c>
      <c r="R3363" s="8">
        <f>Table1[[#This Row],[post_time]]+8/24</f>
        <v>40464.890775462962</v>
      </c>
      <c r="S3363" s="3">
        <f>IF(Table1[[#This Row],[post_position]]=1,0,SUMIFS($F$2:F3363,$H$2:H3363,Table1[[#This Row],[post_position]]-1,$C$2:C3363,Table1[[#This Row],[topic_id]]))</f>
        <v>0</v>
      </c>
    </row>
    <row r="3364" spans="1:19" x14ac:dyDescent="0.25">
      <c r="A3364" s="7">
        <v>3415</v>
      </c>
      <c r="B3364" s="7">
        <v>1</v>
      </c>
      <c r="C3364" s="7">
        <v>847</v>
      </c>
      <c r="D3364" s="7">
        <v>24</v>
      </c>
      <c r="F3364" s="8">
        <v>40464.560011574074</v>
      </c>
      <c r="G3364" s="7">
        <v>0</v>
      </c>
      <c r="H3364" s="7">
        <v>2</v>
      </c>
      <c r="I3364" s="7" t="b">
        <f t="shared" si="156"/>
        <v>1</v>
      </c>
      <c r="J3364" s="7" t="b">
        <f t="shared" si="157"/>
        <v>1</v>
      </c>
      <c r="K3364" s="7">
        <f t="shared" si="158"/>
        <v>1</v>
      </c>
      <c r="L3364" s="7">
        <f>WEEKDAY(Table1[[#This Row],[post_time]])</f>
        <v>4</v>
      </c>
      <c r="M3364" s="7">
        <f>VLOOKUP(Table1[[#This Row],[topic_id]],'All Topics Data'!$A$2:$I$1243,8,FALSE)</f>
        <v>40464.556944444441</v>
      </c>
      <c r="N3364" s="7">
        <f>Table1[[#This Row],[Hui Reply?]]*(Table1[[#This Row],[post_time]]-Table1[[#This Row],[timestamp of previous reply]])</f>
        <v>2.5694444484543055E-3</v>
      </c>
      <c r="O3364" s="3">
        <f>O3363+Table1[[#This Row],[Hui Reply?]]</f>
        <v>869</v>
      </c>
      <c r="P3364" s="19">
        <f>INT(Table1[[#This Row],[post_time]])</f>
        <v>40464</v>
      </c>
      <c r="Q3364" s="3" t="str">
        <f>IF(Table1[[#This Row],[Hui Reply?]],VLOOKUP(Table1[[#This Row],[topic_id]],'All Topics Data'!$A$2:$E$1243,5,FALSE),0)</f>
        <v>cyrilz</v>
      </c>
      <c r="R3364" s="8">
        <f>Table1[[#This Row],[post_time]]+8/24</f>
        <v>40464.89334490741</v>
      </c>
      <c r="S3364" s="3">
        <f>IF(Table1[[#This Row],[post_position]]=1,0,SUMIFS($F$2:F3364,$H$2:H3364,Table1[[#This Row],[post_position]]-1,$C$2:C3364,Table1[[#This Row],[topic_id]]))</f>
        <v>40464.557442129626</v>
      </c>
    </row>
    <row r="3365" spans="1:19" x14ac:dyDescent="0.25">
      <c r="A3365" s="7">
        <v>3416</v>
      </c>
      <c r="B3365" s="7">
        <v>1</v>
      </c>
      <c r="C3365" s="7">
        <v>847</v>
      </c>
      <c r="D3365" s="7">
        <v>28</v>
      </c>
      <c r="E3365" s="2"/>
      <c r="F3365" s="8">
        <v>40464.564155092594</v>
      </c>
      <c r="G3365" s="7">
        <v>0</v>
      </c>
      <c r="H3365" s="7">
        <v>3</v>
      </c>
      <c r="I3365" s="7" t="b">
        <f t="shared" si="156"/>
        <v>0</v>
      </c>
      <c r="J3365" s="7" t="b">
        <f t="shared" si="157"/>
        <v>1</v>
      </c>
      <c r="K3365" s="7">
        <f t="shared" si="158"/>
        <v>0</v>
      </c>
      <c r="L3365" s="7">
        <f>WEEKDAY(Table1[[#This Row],[post_time]])</f>
        <v>4</v>
      </c>
      <c r="M3365" s="7">
        <f>VLOOKUP(Table1[[#This Row],[topic_id]],'All Topics Data'!$A$2:$I$1243,8,FALSE)</f>
        <v>40464.556944444441</v>
      </c>
      <c r="N3365" s="7">
        <f>Table1[[#This Row],[Hui Reply?]]*(Table1[[#This Row],[post_time]]-Table1[[#This Row],[timestamp of previous reply]])</f>
        <v>0</v>
      </c>
      <c r="O3365" s="3">
        <f>O3364+Table1[[#This Row],[Hui Reply?]]</f>
        <v>869</v>
      </c>
      <c r="P3365" s="19">
        <f>INT(Table1[[#This Row],[post_time]])</f>
        <v>40464</v>
      </c>
      <c r="Q3365" s="3">
        <f>IF(Table1[[#This Row],[Hui Reply?]],VLOOKUP(Table1[[#This Row],[topic_id]],'All Topics Data'!$A$2:$E$1243,5,FALSE),0)</f>
        <v>0</v>
      </c>
      <c r="R3365" s="8">
        <f>Table1[[#This Row],[post_time]]+8/24</f>
        <v>40464.89748842593</v>
      </c>
      <c r="S3365" s="3">
        <f>IF(Table1[[#This Row],[post_position]]=1,0,SUMIFS($F$2:F3365,$H$2:H3365,Table1[[#This Row],[post_position]]-1,$C$2:C3365,Table1[[#This Row],[topic_id]]))</f>
        <v>40464.560011574074</v>
      </c>
    </row>
    <row r="3366" spans="1:19" x14ac:dyDescent="0.25">
      <c r="A3366" s="7">
        <v>3417</v>
      </c>
      <c r="B3366" s="7">
        <v>1</v>
      </c>
      <c r="C3366" s="7">
        <v>847</v>
      </c>
      <c r="D3366" s="7">
        <v>28</v>
      </c>
      <c r="F3366" s="8">
        <v>40464.570752314816</v>
      </c>
      <c r="G3366" s="7">
        <v>0</v>
      </c>
      <c r="H3366" s="7">
        <v>4</v>
      </c>
      <c r="I3366" s="7" t="b">
        <f t="shared" si="156"/>
        <v>0</v>
      </c>
      <c r="J3366" s="7" t="b">
        <f t="shared" si="157"/>
        <v>1</v>
      </c>
      <c r="K3366" s="7">
        <f t="shared" si="158"/>
        <v>0</v>
      </c>
      <c r="L3366" s="7">
        <f>WEEKDAY(Table1[[#This Row],[post_time]])</f>
        <v>4</v>
      </c>
      <c r="M3366" s="7">
        <f>VLOOKUP(Table1[[#This Row],[topic_id]],'All Topics Data'!$A$2:$I$1243,8,FALSE)</f>
        <v>40464.556944444441</v>
      </c>
      <c r="N3366" s="7">
        <f>Table1[[#This Row],[Hui Reply?]]*(Table1[[#This Row],[post_time]]-Table1[[#This Row],[timestamp of previous reply]])</f>
        <v>0</v>
      </c>
      <c r="O3366" s="3">
        <f>O3365+Table1[[#This Row],[Hui Reply?]]</f>
        <v>869</v>
      </c>
      <c r="P3366" s="19">
        <f>INT(Table1[[#This Row],[post_time]])</f>
        <v>40464</v>
      </c>
      <c r="Q3366" s="3">
        <f>IF(Table1[[#This Row],[Hui Reply?]],VLOOKUP(Table1[[#This Row],[topic_id]],'All Topics Data'!$A$2:$E$1243,5,FALSE),0)</f>
        <v>0</v>
      </c>
      <c r="R3366" s="8">
        <f>Table1[[#This Row],[post_time]]+8/24</f>
        <v>40464.904085648152</v>
      </c>
      <c r="S3366" s="3">
        <f>IF(Table1[[#This Row],[post_position]]=1,0,SUMIFS($F$2:F3366,$H$2:H3366,Table1[[#This Row],[post_position]]-1,$C$2:C3366,Table1[[#This Row],[topic_id]]))</f>
        <v>40464.564155092594</v>
      </c>
    </row>
    <row r="3367" spans="1:19" x14ac:dyDescent="0.25">
      <c r="A3367" s="7">
        <v>3418</v>
      </c>
      <c r="B3367" s="7">
        <v>1</v>
      </c>
      <c r="C3367" s="7">
        <v>848</v>
      </c>
      <c r="D3367" s="7">
        <v>6812</v>
      </c>
      <c r="F3367" s="8">
        <v>40464.74077546296</v>
      </c>
      <c r="G3367" s="7">
        <v>0</v>
      </c>
      <c r="H3367" s="7">
        <v>1</v>
      </c>
      <c r="I3367" s="7" t="b">
        <f t="shared" si="156"/>
        <v>0</v>
      </c>
      <c r="J3367" s="7" t="b">
        <f t="shared" si="157"/>
        <v>0</v>
      </c>
      <c r="K3367" s="7">
        <f t="shared" si="158"/>
        <v>0</v>
      </c>
      <c r="L3367" s="7">
        <f>WEEKDAY(Table1[[#This Row],[post_time]])</f>
        <v>4</v>
      </c>
      <c r="M3367" s="7">
        <f>VLOOKUP(Table1[[#This Row],[topic_id]],'All Topics Data'!$A$2:$I$1243,8,FALSE)</f>
        <v>40464.740277777775</v>
      </c>
      <c r="N3367" s="7">
        <f>Table1[[#This Row],[Hui Reply?]]*(Table1[[#This Row],[post_time]]-Table1[[#This Row],[timestamp of previous reply]])</f>
        <v>0</v>
      </c>
      <c r="O3367" s="3">
        <f>O3366+Table1[[#This Row],[Hui Reply?]]</f>
        <v>869</v>
      </c>
      <c r="P3367" s="19">
        <f>INT(Table1[[#This Row],[post_time]])</f>
        <v>40464</v>
      </c>
      <c r="Q3367" s="3">
        <f>IF(Table1[[#This Row],[Hui Reply?]],VLOOKUP(Table1[[#This Row],[topic_id]],'All Topics Data'!$A$2:$E$1243,5,FALSE),0)</f>
        <v>0</v>
      </c>
      <c r="R3367" s="8">
        <f>Table1[[#This Row],[post_time]]+8/24</f>
        <v>40465.074108796296</v>
      </c>
      <c r="S3367" s="3">
        <f>IF(Table1[[#This Row],[post_position]]=1,0,SUMIFS($F$2:F3367,$H$2:H3367,Table1[[#This Row],[post_position]]-1,$C$2:C3367,Table1[[#This Row],[topic_id]]))</f>
        <v>0</v>
      </c>
    </row>
    <row r="3368" spans="1:19" x14ac:dyDescent="0.25">
      <c r="A3368" s="7">
        <v>3419</v>
      </c>
      <c r="B3368" s="7">
        <v>1</v>
      </c>
      <c r="C3368" s="7">
        <v>848</v>
      </c>
      <c r="D3368" s="7">
        <v>5408</v>
      </c>
      <c r="F3368" s="8">
        <v>40464.795011574075</v>
      </c>
      <c r="G3368" s="7">
        <v>0</v>
      </c>
      <c r="H3368" s="7">
        <v>2</v>
      </c>
      <c r="I3368" s="7" t="b">
        <f t="shared" si="156"/>
        <v>0</v>
      </c>
      <c r="J3368" s="7" t="b">
        <f t="shared" si="157"/>
        <v>1</v>
      </c>
      <c r="K3368" s="7">
        <f t="shared" si="158"/>
        <v>0</v>
      </c>
      <c r="L3368" s="7">
        <f>WEEKDAY(Table1[[#This Row],[post_time]])</f>
        <v>4</v>
      </c>
      <c r="M3368" s="7">
        <f>VLOOKUP(Table1[[#This Row],[topic_id]],'All Topics Data'!$A$2:$I$1243,8,FALSE)</f>
        <v>40464.740277777775</v>
      </c>
      <c r="N3368" s="7">
        <f>Table1[[#This Row],[Hui Reply?]]*(Table1[[#This Row],[post_time]]-Table1[[#This Row],[timestamp of previous reply]])</f>
        <v>0</v>
      </c>
      <c r="O3368" s="3">
        <f>O3367+Table1[[#This Row],[Hui Reply?]]</f>
        <v>869</v>
      </c>
      <c r="P3368" s="19">
        <f>INT(Table1[[#This Row],[post_time]])</f>
        <v>40464</v>
      </c>
      <c r="Q3368" s="3">
        <f>IF(Table1[[#This Row],[Hui Reply?]],VLOOKUP(Table1[[#This Row],[topic_id]],'All Topics Data'!$A$2:$E$1243,5,FALSE),0)</f>
        <v>0</v>
      </c>
      <c r="R3368" s="8">
        <f>Table1[[#This Row],[post_time]]+8/24</f>
        <v>40465.128344907411</v>
      </c>
      <c r="S3368" s="3">
        <f>IF(Table1[[#This Row],[post_position]]=1,0,SUMIFS($F$2:F3368,$H$2:H3368,Table1[[#This Row],[post_position]]-1,$C$2:C3368,Table1[[#This Row],[topic_id]]))</f>
        <v>40464.74077546296</v>
      </c>
    </row>
    <row r="3369" spans="1:19" x14ac:dyDescent="0.25">
      <c r="A3369" s="7">
        <v>3420</v>
      </c>
      <c r="B3369" s="7">
        <v>1</v>
      </c>
      <c r="C3369" s="7">
        <v>848</v>
      </c>
      <c r="D3369" s="7">
        <v>6812</v>
      </c>
      <c r="E3369" s="2"/>
      <c r="F3369" s="8">
        <v>40464.817337962966</v>
      </c>
      <c r="G3369" s="7">
        <v>0</v>
      </c>
      <c r="H3369" s="7">
        <v>3</v>
      </c>
      <c r="I3369" s="7" t="b">
        <f t="shared" si="156"/>
        <v>0</v>
      </c>
      <c r="J3369" s="7" t="b">
        <f t="shared" si="157"/>
        <v>1</v>
      </c>
      <c r="K3369" s="7">
        <f t="shared" si="158"/>
        <v>0</v>
      </c>
      <c r="L3369" s="7">
        <f>WEEKDAY(Table1[[#This Row],[post_time]])</f>
        <v>4</v>
      </c>
      <c r="M3369" s="7">
        <f>VLOOKUP(Table1[[#This Row],[topic_id]],'All Topics Data'!$A$2:$I$1243,8,FALSE)</f>
        <v>40464.740277777775</v>
      </c>
      <c r="N3369" s="7">
        <f>Table1[[#This Row],[Hui Reply?]]*(Table1[[#This Row],[post_time]]-Table1[[#This Row],[timestamp of previous reply]])</f>
        <v>0</v>
      </c>
      <c r="O3369" s="3">
        <f>O3368+Table1[[#This Row],[Hui Reply?]]</f>
        <v>869</v>
      </c>
      <c r="P3369" s="19">
        <f>INT(Table1[[#This Row],[post_time]])</f>
        <v>40464</v>
      </c>
      <c r="Q3369" s="3">
        <f>IF(Table1[[#This Row],[Hui Reply?]],VLOOKUP(Table1[[#This Row],[topic_id]],'All Topics Data'!$A$2:$E$1243,5,FALSE),0)</f>
        <v>0</v>
      </c>
      <c r="R3369" s="8">
        <f>Table1[[#This Row],[post_time]]+8/24</f>
        <v>40465.150671296302</v>
      </c>
      <c r="S3369" s="3">
        <f>IF(Table1[[#This Row],[post_position]]=1,0,SUMIFS($F$2:F3369,$H$2:H3369,Table1[[#This Row],[post_position]]-1,$C$2:C3369,Table1[[#This Row],[topic_id]]))</f>
        <v>40464.795011574075</v>
      </c>
    </row>
    <row r="3370" spans="1:19" x14ac:dyDescent="0.25">
      <c r="A3370" s="7">
        <v>3421</v>
      </c>
      <c r="B3370" s="7">
        <v>1</v>
      </c>
      <c r="C3370" s="7">
        <v>849</v>
      </c>
      <c r="D3370" s="7">
        <v>6813</v>
      </c>
      <c r="E3370" s="2"/>
      <c r="F3370" s="8">
        <v>40464.933807870373</v>
      </c>
      <c r="G3370" s="7">
        <v>0</v>
      </c>
      <c r="H3370" s="7">
        <v>1</v>
      </c>
      <c r="I3370" s="7" t="b">
        <f t="shared" si="156"/>
        <v>0</v>
      </c>
      <c r="J3370" s="7" t="b">
        <f t="shared" si="157"/>
        <v>0</v>
      </c>
      <c r="K3370" s="7">
        <f t="shared" si="158"/>
        <v>0</v>
      </c>
      <c r="L3370" s="7">
        <f>WEEKDAY(Table1[[#This Row],[post_time]])</f>
        <v>4</v>
      </c>
      <c r="M3370" s="7">
        <f>VLOOKUP(Table1[[#This Row],[topic_id]],'All Topics Data'!$A$2:$I$1243,8,FALSE)</f>
        <v>40464.933333333334</v>
      </c>
      <c r="N3370" s="7">
        <f>Table1[[#This Row],[Hui Reply?]]*(Table1[[#This Row],[post_time]]-Table1[[#This Row],[timestamp of previous reply]])</f>
        <v>0</v>
      </c>
      <c r="O3370" s="3">
        <f>O3369+Table1[[#This Row],[Hui Reply?]]</f>
        <v>869</v>
      </c>
      <c r="P3370" s="19">
        <f>INT(Table1[[#This Row],[post_time]])</f>
        <v>40464</v>
      </c>
      <c r="Q3370" s="3">
        <f>IF(Table1[[#This Row],[Hui Reply?]],VLOOKUP(Table1[[#This Row],[topic_id]],'All Topics Data'!$A$2:$E$1243,5,FALSE),0)</f>
        <v>0</v>
      </c>
      <c r="R3370" s="8">
        <f>Table1[[#This Row],[post_time]]+8/24</f>
        <v>40465.267141203709</v>
      </c>
      <c r="S3370" s="3">
        <f>IF(Table1[[#This Row],[post_position]]=1,0,SUMIFS($F$2:F3370,$H$2:H3370,Table1[[#This Row],[post_position]]-1,$C$2:C3370,Table1[[#This Row],[topic_id]]))</f>
        <v>0</v>
      </c>
    </row>
    <row r="3371" spans="1:19" x14ac:dyDescent="0.25">
      <c r="A3371" s="7">
        <v>3422</v>
      </c>
      <c r="B3371" s="7">
        <v>1</v>
      </c>
      <c r="C3371" s="7">
        <v>848</v>
      </c>
      <c r="D3371" s="7">
        <v>5408</v>
      </c>
      <c r="F3371" s="8">
        <v>40464.998124999998</v>
      </c>
      <c r="G3371" s="7">
        <v>0</v>
      </c>
      <c r="H3371" s="7">
        <v>4</v>
      </c>
      <c r="I3371" s="7" t="b">
        <f t="shared" si="156"/>
        <v>0</v>
      </c>
      <c r="J3371" s="7" t="b">
        <f t="shared" si="157"/>
        <v>1</v>
      </c>
      <c r="K3371" s="7">
        <f t="shared" si="158"/>
        <v>0</v>
      </c>
      <c r="L3371" s="7">
        <f>WEEKDAY(Table1[[#This Row],[post_time]])</f>
        <v>4</v>
      </c>
      <c r="M3371" s="7">
        <f>VLOOKUP(Table1[[#This Row],[topic_id]],'All Topics Data'!$A$2:$I$1243,8,FALSE)</f>
        <v>40464.740277777775</v>
      </c>
      <c r="N3371" s="7">
        <f>Table1[[#This Row],[Hui Reply?]]*(Table1[[#This Row],[post_time]]-Table1[[#This Row],[timestamp of previous reply]])</f>
        <v>0</v>
      </c>
      <c r="O3371" s="3">
        <f>O3370+Table1[[#This Row],[Hui Reply?]]</f>
        <v>869</v>
      </c>
      <c r="P3371" s="19">
        <f>INT(Table1[[#This Row],[post_time]])</f>
        <v>40464</v>
      </c>
      <c r="Q3371" s="3">
        <f>IF(Table1[[#This Row],[Hui Reply?]],VLOOKUP(Table1[[#This Row],[topic_id]],'All Topics Data'!$A$2:$E$1243,5,FALSE),0)</f>
        <v>0</v>
      </c>
      <c r="R3371" s="8">
        <f>Table1[[#This Row],[post_time]]+8/24</f>
        <v>40465.331458333334</v>
      </c>
      <c r="S3371" s="3">
        <f>IF(Table1[[#This Row],[post_position]]=1,0,SUMIFS($F$2:F3371,$H$2:H3371,Table1[[#This Row],[post_position]]-1,$C$2:C3371,Table1[[#This Row],[topic_id]]))</f>
        <v>40464.817337962966</v>
      </c>
    </row>
    <row r="3372" spans="1:19" x14ac:dyDescent="0.25">
      <c r="A3372" s="7">
        <v>3423</v>
      </c>
      <c r="B3372" s="7">
        <v>1</v>
      </c>
      <c r="C3372" s="7">
        <v>848</v>
      </c>
      <c r="D3372" s="7">
        <v>24</v>
      </c>
      <c r="E3372" s="2"/>
      <c r="F3372" s="8">
        <v>40465.02449074074</v>
      </c>
      <c r="G3372" s="7">
        <v>0</v>
      </c>
      <c r="H3372" s="7">
        <v>5</v>
      </c>
      <c r="I3372" s="7" t="b">
        <f t="shared" si="156"/>
        <v>1</v>
      </c>
      <c r="J3372" s="7" t="b">
        <f t="shared" si="157"/>
        <v>1</v>
      </c>
      <c r="K3372" s="7">
        <f t="shared" si="158"/>
        <v>1</v>
      </c>
      <c r="L3372" s="7">
        <f>WEEKDAY(Table1[[#This Row],[post_time]])</f>
        <v>5</v>
      </c>
      <c r="M3372" s="7">
        <f>VLOOKUP(Table1[[#This Row],[topic_id]],'All Topics Data'!$A$2:$I$1243,8,FALSE)</f>
        <v>40464.740277777775</v>
      </c>
      <c r="N3372" s="7">
        <f>Table1[[#This Row],[Hui Reply?]]*(Table1[[#This Row],[post_time]]-Table1[[#This Row],[timestamp of previous reply]])</f>
        <v>2.6365740741312038E-2</v>
      </c>
      <c r="O3372" s="3">
        <f>O3371+Table1[[#This Row],[Hui Reply?]]</f>
        <v>870</v>
      </c>
      <c r="P3372" s="19">
        <f>INT(Table1[[#This Row],[post_time]])</f>
        <v>40465</v>
      </c>
      <c r="Q3372" s="3" t="str">
        <f>IF(Table1[[#This Row],[Hui Reply?]],VLOOKUP(Table1[[#This Row],[topic_id]],'All Topics Data'!$A$2:$E$1243,5,FALSE),0)</f>
        <v>TaraK</v>
      </c>
      <c r="R3372" s="8">
        <f>Table1[[#This Row],[post_time]]+8/24</f>
        <v>40465.357824074075</v>
      </c>
      <c r="S3372" s="3">
        <f>IF(Table1[[#This Row],[post_position]]=1,0,SUMIFS($F$2:F3372,$H$2:H3372,Table1[[#This Row],[post_position]]-1,$C$2:C3372,Table1[[#This Row],[topic_id]]))</f>
        <v>40464.998124999998</v>
      </c>
    </row>
    <row r="3373" spans="1:19" x14ac:dyDescent="0.25">
      <c r="A3373" s="7">
        <v>3424</v>
      </c>
      <c r="B3373" s="7">
        <v>1</v>
      </c>
      <c r="C3373" s="7">
        <v>848</v>
      </c>
      <c r="D3373" s="7">
        <v>5408</v>
      </c>
      <c r="F3373" s="8">
        <v>40465.033090277779</v>
      </c>
      <c r="G3373" s="7">
        <v>0</v>
      </c>
      <c r="H3373" s="7">
        <v>6</v>
      </c>
      <c r="I3373" s="7" t="b">
        <f t="shared" si="156"/>
        <v>0</v>
      </c>
      <c r="J3373" s="7" t="b">
        <f t="shared" si="157"/>
        <v>1</v>
      </c>
      <c r="K3373" s="7">
        <f t="shared" si="158"/>
        <v>0</v>
      </c>
      <c r="L3373" s="7">
        <f>WEEKDAY(Table1[[#This Row],[post_time]])</f>
        <v>5</v>
      </c>
      <c r="M3373" s="7">
        <f>VLOOKUP(Table1[[#This Row],[topic_id]],'All Topics Data'!$A$2:$I$1243,8,FALSE)</f>
        <v>40464.740277777775</v>
      </c>
      <c r="N3373" s="7">
        <f>Table1[[#This Row],[Hui Reply?]]*(Table1[[#This Row],[post_time]]-Table1[[#This Row],[timestamp of previous reply]])</f>
        <v>0</v>
      </c>
      <c r="O3373" s="3">
        <f>O3372+Table1[[#This Row],[Hui Reply?]]</f>
        <v>870</v>
      </c>
      <c r="P3373" s="19">
        <f>INT(Table1[[#This Row],[post_time]])</f>
        <v>40465</v>
      </c>
      <c r="Q3373" s="3">
        <f>IF(Table1[[#This Row],[Hui Reply?]],VLOOKUP(Table1[[#This Row],[topic_id]],'All Topics Data'!$A$2:$E$1243,5,FALSE),0)</f>
        <v>0</v>
      </c>
      <c r="R3373" s="8">
        <f>Table1[[#This Row],[post_time]]+8/24</f>
        <v>40465.366423611114</v>
      </c>
      <c r="S3373" s="3">
        <f>IF(Table1[[#This Row],[post_position]]=1,0,SUMIFS($F$2:F3373,$H$2:H3373,Table1[[#This Row],[post_position]]-1,$C$2:C3373,Table1[[#This Row],[topic_id]]))</f>
        <v>40465.02449074074</v>
      </c>
    </row>
    <row r="3374" spans="1:19" x14ac:dyDescent="0.25">
      <c r="A3374" s="7">
        <v>3425</v>
      </c>
      <c r="B3374" s="7">
        <v>1</v>
      </c>
      <c r="C3374" s="7">
        <v>848</v>
      </c>
      <c r="D3374" s="7">
        <v>24</v>
      </c>
      <c r="F3374" s="8">
        <v>40465.047835648147</v>
      </c>
      <c r="G3374" s="7">
        <v>0</v>
      </c>
      <c r="H3374" s="7">
        <v>7</v>
      </c>
      <c r="I3374" s="7" t="b">
        <f t="shared" si="156"/>
        <v>1</v>
      </c>
      <c r="J3374" s="7" t="b">
        <f t="shared" si="157"/>
        <v>1</v>
      </c>
      <c r="K3374" s="7">
        <f t="shared" si="158"/>
        <v>1</v>
      </c>
      <c r="L3374" s="7">
        <f>WEEKDAY(Table1[[#This Row],[post_time]])</f>
        <v>5</v>
      </c>
      <c r="M3374" s="7">
        <f>VLOOKUP(Table1[[#This Row],[topic_id]],'All Topics Data'!$A$2:$I$1243,8,FALSE)</f>
        <v>40464.740277777775</v>
      </c>
      <c r="N3374" s="7">
        <f>Table1[[#This Row],[Hui Reply?]]*(Table1[[#This Row],[post_time]]-Table1[[#This Row],[timestamp of previous reply]])</f>
        <v>1.4745370368473232E-2</v>
      </c>
      <c r="O3374" s="3">
        <f>O3373+Table1[[#This Row],[Hui Reply?]]</f>
        <v>871</v>
      </c>
      <c r="P3374" s="19">
        <f>INT(Table1[[#This Row],[post_time]])</f>
        <v>40465</v>
      </c>
      <c r="Q3374" s="3" t="str">
        <f>IF(Table1[[#This Row],[Hui Reply?]],VLOOKUP(Table1[[#This Row],[topic_id]],'All Topics Data'!$A$2:$E$1243,5,FALSE),0)</f>
        <v>TaraK</v>
      </c>
      <c r="R3374" s="8">
        <f>Table1[[#This Row],[post_time]]+8/24</f>
        <v>40465.381168981483</v>
      </c>
      <c r="S3374" s="3">
        <f>IF(Table1[[#This Row],[post_position]]=1,0,SUMIFS($F$2:F3374,$H$2:H3374,Table1[[#This Row],[post_position]]-1,$C$2:C3374,Table1[[#This Row],[topic_id]]))</f>
        <v>40465.033090277779</v>
      </c>
    </row>
    <row r="3375" spans="1:19" x14ac:dyDescent="0.25">
      <c r="A3375" s="7">
        <v>3426</v>
      </c>
      <c r="B3375" s="7">
        <v>1</v>
      </c>
      <c r="C3375" s="7">
        <v>849</v>
      </c>
      <c r="D3375" s="7">
        <v>24</v>
      </c>
      <c r="F3375" s="8">
        <v>40465.060868055552</v>
      </c>
      <c r="G3375" s="7">
        <v>0</v>
      </c>
      <c r="H3375" s="7">
        <v>2</v>
      </c>
      <c r="I3375" s="7" t="b">
        <f t="shared" si="156"/>
        <v>1</v>
      </c>
      <c r="J3375" s="7" t="b">
        <f t="shared" si="157"/>
        <v>1</v>
      </c>
      <c r="K3375" s="7">
        <f t="shared" si="158"/>
        <v>1</v>
      </c>
      <c r="L3375" s="7">
        <f>WEEKDAY(Table1[[#This Row],[post_time]])</f>
        <v>5</v>
      </c>
      <c r="M3375" s="7">
        <f>VLOOKUP(Table1[[#This Row],[topic_id]],'All Topics Data'!$A$2:$I$1243,8,FALSE)</f>
        <v>40464.933333333334</v>
      </c>
      <c r="N3375" s="7">
        <f>Table1[[#This Row],[Hui Reply?]]*(Table1[[#This Row],[post_time]]-Table1[[#This Row],[timestamp of previous reply]])</f>
        <v>0.12706018517928896</v>
      </c>
      <c r="O3375" s="3">
        <f>O3374+Table1[[#This Row],[Hui Reply?]]</f>
        <v>872</v>
      </c>
      <c r="P3375" s="19">
        <f>INT(Table1[[#This Row],[post_time]])</f>
        <v>40465</v>
      </c>
      <c r="Q3375" s="3" t="str">
        <f>IF(Table1[[#This Row],[Hui Reply?]],VLOOKUP(Table1[[#This Row],[topic_id]],'All Topics Data'!$A$2:$E$1243,5,FALSE),0)</f>
        <v>jackie10</v>
      </c>
      <c r="R3375" s="8">
        <f>Table1[[#This Row],[post_time]]+8/24</f>
        <v>40465.394201388888</v>
      </c>
      <c r="S3375" s="3">
        <f>IF(Table1[[#This Row],[post_position]]=1,0,SUMIFS($F$2:F3375,$H$2:H3375,Table1[[#This Row],[post_position]]-1,$C$2:C3375,Table1[[#This Row],[topic_id]]))</f>
        <v>40464.933807870373</v>
      </c>
    </row>
    <row r="3376" spans="1:19" x14ac:dyDescent="0.25">
      <c r="A3376" s="7">
        <v>3427</v>
      </c>
      <c r="B3376" s="7">
        <v>1</v>
      </c>
      <c r="C3376" s="7">
        <v>848</v>
      </c>
      <c r="D3376" s="7">
        <v>5408</v>
      </c>
      <c r="E3376" s="2"/>
      <c r="F3376" s="8">
        <v>40465.130983796298</v>
      </c>
      <c r="G3376" s="7">
        <v>0</v>
      </c>
      <c r="H3376" s="7">
        <v>8</v>
      </c>
      <c r="I3376" s="7" t="b">
        <f t="shared" si="156"/>
        <v>0</v>
      </c>
      <c r="J3376" s="7" t="b">
        <f t="shared" si="157"/>
        <v>1</v>
      </c>
      <c r="K3376" s="7">
        <f t="shared" si="158"/>
        <v>0</v>
      </c>
      <c r="L3376" s="7">
        <f>WEEKDAY(Table1[[#This Row],[post_time]])</f>
        <v>5</v>
      </c>
      <c r="M3376" s="7">
        <f>VLOOKUP(Table1[[#This Row],[topic_id]],'All Topics Data'!$A$2:$I$1243,8,FALSE)</f>
        <v>40464.740277777775</v>
      </c>
      <c r="N3376" s="7">
        <f>Table1[[#This Row],[Hui Reply?]]*(Table1[[#This Row],[post_time]]-Table1[[#This Row],[timestamp of previous reply]])</f>
        <v>0</v>
      </c>
      <c r="O3376" s="3">
        <f>O3375+Table1[[#This Row],[Hui Reply?]]</f>
        <v>872</v>
      </c>
      <c r="P3376" s="19">
        <f>INT(Table1[[#This Row],[post_time]])</f>
        <v>40465</v>
      </c>
      <c r="Q3376" s="3">
        <f>IF(Table1[[#This Row],[Hui Reply?]],VLOOKUP(Table1[[#This Row],[topic_id]],'All Topics Data'!$A$2:$E$1243,5,FALSE),0)</f>
        <v>0</v>
      </c>
      <c r="R3376" s="8">
        <f>Table1[[#This Row],[post_time]]+8/24</f>
        <v>40465.464317129634</v>
      </c>
      <c r="S3376" s="3">
        <f>IF(Table1[[#This Row],[post_position]]=1,0,SUMIFS($F$2:F3376,$H$2:H3376,Table1[[#This Row],[post_position]]-1,$C$2:C3376,Table1[[#This Row],[topic_id]]))</f>
        <v>40465.047835648147</v>
      </c>
    </row>
    <row r="3377" spans="1:19" x14ac:dyDescent="0.25">
      <c r="A3377" s="7">
        <v>3428</v>
      </c>
      <c r="B3377" s="7">
        <v>1</v>
      </c>
      <c r="C3377" s="7">
        <v>844</v>
      </c>
      <c r="D3377" s="7">
        <v>6779</v>
      </c>
      <c r="E3377" s="2"/>
      <c r="F3377" s="8">
        <v>40465.177777777775</v>
      </c>
      <c r="G3377" s="7">
        <v>0</v>
      </c>
      <c r="H3377" s="7">
        <v>5</v>
      </c>
      <c r="I3377" s="7" t="b">
        <f t="shared" si="156"/>
        <v>0</v>
      </c>
      <c r="J3377" s="7" t="b">
        <f t="shared" si="157"/>
        <v>1</v>
      </c>
      <c r="K3377" s="7">
        <f t="shared" si="158"/>
        <v>0</v>
      </c>
      <c r="L3377" s="7">
        <f>WEEKDAY(Table1[[#This Row],[post_time]])</f>
        <v>5</v>
      </c>
      <c r="M3377" s="7">
        <f>VLOOKUP(Table1[[#This Row],[topic_id]],'All Topics Data'!$A$2:$I$1243,8,FALSE)</f>
        <v>40463.851388888892</v>
      </c>
      <c r="N3377" s="7">
        <f>Table1[[#This Row],[Hui Reply?]]*(Table1[[#This Row],[post_time]]-Table1[[#This Row],[timestamp of previous reply]])</f>
        <v>0</v>
      </c>
      <c r="O3377" s="3">
        <f>O3376+Table1[[#This Row],[Hui Reply?]]</f>
        <v>872</v>
      </c>
      <c r="P3377" s="19">
        <f>INT(Table1[[#This Row],[post_time]])</f>
        <v>40465</v>
      </c>
      <c r="Q3377" s="3">
        <f>IF(Table1[[#This Row],[Hui Reply?]],VLOOKUP(Table1[[#This Row],[topic_id]],'All Topics Data'!$A$2:$E$1243,5,FALSE),0)</f>
        <v>0</v>
      </c>
      <c r="R3377" s="8">
        <f>Table1[[#This Row],[post_time]]+8/24</f>
        <v>40465.511111111111</v>
      </c>
      <c r="S3377" s="3">
        <f>IF(Table1[[#This Row],[post_position]]=1,0,SUMIFS($F$2:F3377,$H$2:H3377,Table1[[#This Row],[post_position]]-1,$C$2:C3377,Table1[[#This Row],[topic_id]]))</f>
        <v>40464.491793981484</v>
      </c>
    </row>
    <row r="3378" spans="1:19" x14ac:dyDescent="0.25">
      <c r="A3378" s="7">
        <v>3429</v>
      </c>
      <c r="B3378" s="7">
        <v>1</v>
      </c>
      <c r="C3378" s="7">
        <v>844</v>
      </c>
      <c r="D3378" s="7">
        <v>24</v>
      </c>
      <c r="E3378" s="2"/>
      <c r="F3378" s="8">
        <v>40465.222534722219</v>
      </c>
      <c r="G3378" s="7">
        <v>0</v>
      </c>
      <c r="H3378" s="7">
        <v>6</v>
      </c>
      <c r="I3378" s="7" t="b">
        <f t="shared" si="156"/>
        <v>1</v>
      </c>
      <c r="J3378" s="7" t="b">
        <f t="shared" si="157"/>
        <v>1</v>
      </c>
      <c r="K3378" s="7">
        <f t="shared" si="158"/>
        <v>1</v>
      </c>
      <c r="L3378" s="7">
        <f>WEEKDAY(Table1[[#This Row],[post_time]])</f>
        <v>5</v>
      </c>
      <c r="M3378" s="7">
        <f>VLOOKUP(Table1[[#This Row],[topic_id]],'All Topics Data'!$A$2:$I$1243,8,FALSE)</f>
        <v>40463.851388888892</v>
      </c>
      <c r="N3378" s="7">
        <f>Table1[[#This Row],[Hui Reply?]]*(Table1[[#This Row],[post_time]]-Table1[[#This Row],[timestamp of previous reply]])</f>
        <v>4.4756944444088731E-2</v>
      </c>
      <c r="O3378" s="3">
        <f>O3377+Table1[[#This Row],[Hui Reply?]]</f>
        <v>873</v>
      </c>
      <c r="P3378" s="19">
        <f>INT(Table1[[#This Row],[post_time]])</f>
        <v>40465</v>
      </c>
      <c r="Q3378" s="3" t="str">
        <f>IF(Table1[[#This Row],[Hui Reply?]],VLOOKUP(Table1[[#This Row],[topic_id]],'All Topics Data'!$A$2:$E$1243,5,FALSE),0)</f>
        <v>Guity Niamanesh</v>
      </c>
      <c r="R3378" s="8">
        <f>Table1[[#This Row],[post_time]]+8/24</f>
        <v>40465.555868055555</v>
      </c>
      <c r="S3378" s="3">
        <f>IF(Table1[[#This Row],[post_position]]=1,0,SUMIFS($F$2:F3378,$H$2:H3378,Table1[[#This Row],[post_position]]-1,$C$2:C3378,Table1[[#This Row],[topic_id]]))</f>
        <v>40465.177777777775</v>
      </c>
    </row>
    <row r="3379" spans="1:19" x14ac:dyDescent="0.25">
      <c r="A3379" s="7">
        <v>3430</v>
      </c>
      <c r="B3379" s="7">
        <v>1</v>
      </c>
      <c r="C3379" s="7">
        <v>850</v>
      </c>
      <c r="D3379" s="7">
        <v>6814</v>
      </c>
      <c r="F3379" s="8">
        <v>40465.471701388888</v>
      </c>
      <c r="G3379" s="7">
        <v>0</v>
      </c>
      <c r="H3379" s="7">
        <v>1</v>
      </c>
      <c r="I3379" s="7" t="b">
        <f t="shared" si="156"/>
        <v>0</v>
      </c>
      <c r="J3379" s="7" t="b">
        <f t="shared" si="157"/>
        <v>0</v>
      </c>
      <c r="K3379" s="7">
        <f t="shared" si="158"/>
        <v>0</v>
      </c>
      <c r="L3379" s="7">
        <f>WEEKDAY(Table1[[#This Row],[post_time]])</f>
        <v>5</v>
      </c>
      <c r="M3379" s="7">
        <f>VLOOKUP(Table1[[#This Row],[topic_id]],'All Topics Data'!$A$2:$I$1243,8,FALSE)</f>
        <v>40465.47152777778</v>
      </c>
      <c r="N3379" s="7">
        <f>Table1[[#This Row],[Hui Reply?]]*(Table1[[#This Row],[post_time]]-Table1[[#This Row],[timestamp of previous reply]])</f>
        <v>0</v>
      </c>
      <c r="O3379" s="3">
        <f>O3378+Table1[[#This Row],[Hui Reply?]]</f>
        <v>873</v>
      </c>
      <c r="P3379" s="19">
        <f>INT(Table1[[#This Row],[post_time]])</f>
        <v>40465</v>
      </c>
      <c r="Q3379" s="3">
        <f>IF(Table1[[#This Row],[Hui Reply?]],VLOOKUP(Table1[[#This Row],[topic_id]],'All Topics Data'!$A$2:$E$1243,5,FALSE),0)</f>
        <v>0</v>
      </c>
      <c r="R3379" s="8">
        <f>Table1[[#This Row],[post_time]]+8/24</f>
        <v>40465.805034722223</v>
      </c>
      <c r="S3379" s="3">
        <f>IF(Table1[[#This Row],[post_position]]=1,0,SUMIFS($F$2:F3379,$H$2:H3379,Table1[[#This Row],[post_position]]-1,$C$2:C3379,Table1[[#This Row],[topic_id]]))</f>
        <v>0</v>
      </c>
    </row>
    <row r="3380" spans="1:19" x14ac:dyDescent="0.25">
      <c r="A3380" s="7">
        <v>3431</v>
      </c>
      <c r="B3380" s="7">
        <v>1</v>
      </c>
      <c r="C3380" s="7">
        <v>850</v>
      </c>
      <c r="D3380" s="7">
        <v>24</v>
      </c>
      <c r="F3380" s="8">
        <v>40465.506921296299</v>
      </c>
      <c r="G3380" s="7">
        <v>0</v>
      </c>
      <c r="H3380" s="7">
        <v>2</v>
      </c>
      <c r="I3380" s="7" t="b">
        <f t="shared" si="156"/>
        <v>1</v>
      </c>
      <c r="J3380" s="7" t="b">
        <f t="shared" si="157"/>
        <v>1</v>
      </c>
      <c r="K3380" s="7">
        <f t="shared" si="158"/>
        <v>1</v>
      </c>
      <c r="L3380" s="7">
        <f>WEEKDAY(Table1[[#This Row],[post_time]])</f>
        <v>5</v>
      </c>
      <c r="M3380" s="7">
        <f>VLOOKUP(Table1[[#This Row],[topic_id]],'All Topics Data'!$A$2:$I$1243,8,FALSE)</f>
        <v>40465.47152777778</v>
      </c>
      <c r="N3380" s="7">
        <f>Table1[[#This Row],[Hui Reply?]]*(Table1[[#This Row],[post_time]]-Table1[[#This Row],[timestamp of previous reply]])</f>
        <v>3.5219907411374152E-2</v>
      </c>
      <c r="O3380" s="3">
        <f>O3379+Table1[[#This Row],[Hui Reply?]]</f>
        <v>874</v>
      </c>
      <c r="P3380" s="19">
        <f>INT(Table1[[#This Row],[post_time]])</f>
        <v>40465</v>
      </c>
      <c r="Q3380" s="3" t="str">
        <f>IF(Table1[[#This Row],[Hui Reply?]],VLOOKUP(Table1[[#This Row],[topic_id]],'All Topics Data'!$A$2:$E$1243,5,FALSE),0)</f>
        <v>neb</v>
      </c>
      <c r="R3380" s="8">
        <f>Table1[[#This Row],[post_time]]+8/24</f>
        <v>40465.840254629635</v>
      </c>
      <c r="S3380" s="3">
        <f>IF(Table1[[#This Row],[post_position]]=1,0,SUMIFS($F$2:F3380,$H$2:H3380,Table1[[#This Row],[post_position]]-1,$C$2:C3380,Table1[[#This Row],[topic_id]]))</f>
        <v>40465.471701388888</v>
      </c>
    </row>
    <row r="3381" spans="1:19" x14ac:dyDescent="0.25">
      <c r="A3381" s="7">
        <v>3432</v>
      </c>
      <c r="B3381" s="7">
        <v>1</v>
      </c>
      <c r="C3381" s="7">
        <v>850</v>
      </c>
      <c r="D3381" s="7">
        <v>6814</v>
      </c>
      <c r="F3381" s="8">
        <v>40465.517442129632</v>
      </c>
      <c r="G3381" s="7">
        <v>0</v>
      </c>
      <c r="H3381" s="7">
        <v>3</v>
      </c>
      <c r="I3381" s="7" t="b">
        <f t="shared" si="156"/>
        <v>0</v>
      </c>
      <c r="J3381" s="7" t="b">
        <f t="shared" si="157"/>
        <v>1</v>
      </c>
      <c r="K3381" s="7">
        <f t="shared" si="158"/>
        <v>0</v>
      </c>
      <c r="L3381" s="7">
        <f>WEEKDAY(Table1[[#This Row],[post_time]])</f>
        <v>5</v>
      </c>
      <c r="M3381" s="7">
        <f>VLOOKUP(Table1[[#This Row],[topic_id]],'All Topics Data'!$A$2:$I$1243,8,FALSE)</f>
        <v>40465.47152777778</v>
      </c>
      <c r="N3381" s="7">
        <f>Table1[[#This Row],[Hui Reply?]]*(Table1[[#This Row],[post_time]]-Table1[[#This Row],[timestamp of previous reply]])</f>
        <v>0</v>
      </c>
      <c r="O3381" s="3">
        <f>O3380+Table1[[#This Row],[Hui Reply?]]</f>
        <v>874</v>
      </c>
      <c r="P3381" s="19">
        <f>INT(Table1[[#This Row],[post_time]])</f>
        <v>40465</v>
      </c>
      <c r="Q3381" s="3">
        <f>IF(Table1[[#This Row],[Hui Reply?]],VLOOKUP(Table1[[#This Row],[topic_id]],'All Topics Data'!$A$2:$E$1243,5,FALSE),0)</f>
        <v>0</v>
      </c>
      <c r="R3381" s="8">
        <f>Table1[[#This Row],[post_time]]+8/24</f>
        <v>40465.850775462968</v>
      </c>
      <c r="S3381" s="3">
        <f>IF(Table1[[#This Row],[post_position]]=1,0,SUMIFS($F$2:F3381,$H$2:H3381,Table1[[#This Row],[post_position]]-1,$C$2:C3381,Table1[[#This Row],[topic_id]]))</f>
        <v>40465.506921296299</v>
      </c>
    </row>
    <row r="3382" spans="1:19" x14ac:dyDescent="0.25">
      <c r="A3382" s="7">
        <v>3433</v>
      </c>
      <c r="B3382" s="7">
        <v>1</v>
      </c>
      <c r="C3382" s="7">
        <v>844</v>
      </c>
      <c r="D3382" s="7">
        <v>5408</v>
      </c>
      <c r="E3382" s="2"/>
      <c r="F3382" s="8">
        <v>40465.527604166666</v>
      </c>
      <c r="G3382" s="7">
        <v>0</v>
      </c>
      <c r="H3382" s="7">
        <v>7</v>
      </c>
      <c r="I3382" s="7" t="b">
        <f t="shared" si="156"/>
        <v>0</v>
      </c>
      <c r="J3382" s="7" t="b">
        <f t="shared" si="157"/>
        <v>1</v>
      </c>
      <c r="K3382" s="7">
        <f t="shared" si="158"/>
        <v>0</v>
      </c>
      <c r="L3382" s="7">
        <f>WEEKDAY(Table1[[#This Row],[post_time]])</f>
        <v>5</v>
      </c>
      <c r="M3382" s="7">
        <f>VLOOKUP(Table1[[#This Row],[topic_id]],'All Topics Data'!$A$2:$I$1243,8,FALSE)</f>
        <v>40463.851388888892</v>
      </c>
      <c r="N3382" s="7">
        <f>Table1[[#This Row],[Hui Reply?]]*(Table1[[#This Row],[post_time]]-Table1[[#This Row],[timestamp of previous reply]])</f>
        <v>0</v>
      </c>
      <c r="O3382" s="3">
        <f>O3381+Table1[[#This Row],[Hui Reply?]]</f>
        <v>874</v>
      </c>
      <c r="P3382" s="19">
        <f>INT(Table1[[#This Row],[post_time]])</f>
        <v>40465</v>
      </c>
      <c r="Q3382" s="3">
        <f>IF(Table1[[#This Row],[Hui Reply?]],VLOOKUP(Table1[[#This Row],[topic_id]],'All Topics Data'!$A$2:$E$1243,5,FALSE),0)</f>
        <v>0</v>
      </c>
      <c r="R3382" s="8">
        <f>Table1[[#This Row],[post_time]]+8/24</f>
        <v>40465.860937500001</v>
      </c>
      <c r="S3382" s="3">
        <f>IF(Table1[[#This Row],[post_position]]=1,0,SUMIFS($F$2:F3382,$H$2:H3382,Table1[[#This Row],[post_position]]-1,$C$2:C3382,Table1[[#This Row],[topic_id]]))</f>
        <v>40465.222534722219</v>
      </c>
    </row>
    <row r="3383" spans="1:19" x14ac:dyDescent="0.25">
      <c r="A3383" s="7">
        <v>3434</v>
      </c>
      <c r="B3383" s="7">
        <v>1</v>
      </c>
      <c r="C3383" s="7">
        <v>851</v>
      </c>
      <c r="D3383" s="7">
        <v>6709</v>
      </c>
      <c r="E3383" s="2"/>
      <c r="F3383" s="8">
        <v>40465.540833333333</v>
      </c>
      <c r="G3383" s="7">
        <v>0</v>
      </c>
      <c r="H3383" s="7">
        <v>1</v>
      </c>
      <c r="I3383" s="7" t="b">
        <f t="shared" si="156"/>
        <v>0</v>
      </c>
      <c r="J3383" s="7" t="b">
        <f t="shared" si="157"/>
        <v>0</v>
      </c>
      <c r="K3383" s="7">
        <f t="shared" si="158"/>
        <v>0</v>
      </c>
      <c r="L3383" s="7">
        <f>WEEKDAY(Table1[[#This Row],[post_time]])</f>
        <v>5</v>
      </c>
      <c r="M3383" s="7">
        <f>VLOOKUP(Table1[[#This Row],[topic_id]],'All Topics Data'!$A$2:$I$1243,8,FALSE)</f>
        <v>40465.540277777778</v>
      </c>
      <c r="N3383" s="7">
        <f>Table1[[#This Row],[Hui Reply?]]*(Table1[[#This Row],[post_time]]-Table1[[#This Row],[timestamp of previous reply]])</f>
        <v>0</v>
      </c>
      <c r="O3383" s="3">
        <f>O3382+Table1[[#This Row],[Hui Reply?]]</f>
        <v>874</v>
      </c>
      <c r="P3383" s="19">
        <f>INT(Table1[[#This Row],[post_time]])</f>
        <v>40465</v>
      </c>
      <c r="Q3383" s="3">
        <f>IF(Table1[[#This Row],[Hui Reply?]],VLOOKUP(Table1[[#This Row],[topic_id]],'All Topics Data'!$A$2:$E$1243,5,FALSE),0)</f>
        <v>0</v>
      </c>
      <c r="R3383" s="8">
        <f>Table1[[#This Row],[post_time]]+8/24</f>
        <v>40465.874166666668</v>
      </c>
      <c r="S3383" s="3">
        <f>IF(Table1[[#This Row],[post_position]]=1,0,SUMIFS($F$2:F3383,$H$2:H3383,Table1[[#This Row],[post_position]]-1,$C$2:C3383,Table1[[#This Row],[topic_id]]))</f>
        <v>0</v>
      </c>
    </row>
    <row r="3384" spans="1:19" x14ac:dyDescent="0.25">
      <c r="A3384" s="7">
        <v>3435</v>
      </c>
      <c r="B3384" s="7">
        <v>1</v>
      </c>
      <c r="C3384" s="7">
        <v>850</v>
      </c>
      <c r="D3384" s="7">
        <v>24</v>
      </c>
      <c r="E3384" s="2"/>
      <c r="F3384" s="8">
        <v>40465.551712962966</v>
      </c>
      <c r="G3384" s="7">
        <v>0</v>
      </c>
      <c r="H3384" s="7">
        <v>4</v>
      </c>
      <c r="I3384" s="7" t="b">
        <f t="shared" si="156"/>
        <v>1</v>
      </c>
      <c r="J3384" s="7" t="b">
        <f t="shared" si="157"/>
        <v>1</v>
      </c>
      <c r="K3384" s="7">
        <f t="shared" si="158"/>
        <v>1</v>
      </c>
      <c r="L3384" s="7">
        <f>WEEKDAY(Table1[[#This Row],[post_time]])</f>
        <v>5</v>
      </c>
      <c r="M3384" s="7">
        <f>VLOOKUP(Table1[[#This Row],[topic_id]],'All Topics Data'!$A$2:$I$1243,8,FALSE)</f>
        <v>40465.47152777778</v>
      </c>
      <c r="N3384" s="7">
        <f>Table1[[#This Row],[Hui Reply?]]*(Table1[[#This Row],[post_time]]-Table1[[#This Row],[timestamp of previous reply]])</f>
        <v>3.4270833333721384E-2</v>
      </c>
      <c r="O3384" s="3">
        <f>O3383+Table1[[#This Row],[Hui Reply?]]</f>
        <v>875</v>
      </c>
      <c r="P3384" s="19">
        <f>INT(Table1[[#This Row],[post_time]])</f>
        <v>40465</v>
      </c>
      <c r="Q3384" s="3" t="str">
        <f>IF(Table1[[#This Row],[Hui Reply?]],VLOOKUP(Table1[[#This Row],[topic_id]],'All Topics Data'!$A$2:$E$1243,5,FALSE),0)</f>
        <v>neb</v>
      </c>
      <c r="R3384" s="8">
        <f>Table1[[#This Row],[post_time]]+8/24</f>
        <v>40465.885046296302</v>
      </c>
      <c r="S3384" s="3">
        <f>IF(Table1[[#This Row],[post_position]]=1,0,SUMIFS($F$2:F3384,$H$2:H3384,Table1[[#This Row],[post_position]]-1,$C$2:C3384,Table1[[#This Row],[topic_id]]))</f>
        <v>40465.517442129632</v>
      </c>
    </row>
    <row r="3385" spans="1:19" x14ac:dyDescent="0.25">
      <c r="A3385" s="7">
        <v>3436</v>
      </c>
      <c r="B3385" s="7">
        <v>1</v>
      </c>
      <c r="C3385" s="7">
        <v>851</v>
      </c>
      <c r="D3385" s="7">
        <v>24</v>
      </c>
      <c r="F3385" s="8">
        <v>40465.553379629629</v>
      </c>
      <c r="G3385" s="7">
        <v>0</v>
      </c>
      <c r="H3385" s="7">
        <v>2</v>
      </c>
      <c r="I3385" s="7" t="b">
        <f t="shared" si="156"/>
        <v>1</v>
      </c>
      <c r="J3385" s="7" t="b">
        <f t="shared" si="157"/>
        <v>1</v>
      </c>
      <c r="K3385" s="7">
        <f t="shared" si="158"/>
        <v>1</v>
      </c>
      <c r="L3385" s="7">
        <f>WEEKDAY(Table1[[#This Row],[post_time]])</f>
        <v>5</v>
      </c>
      <c r="M3385" s="7">
        <f>VLOOKUP(Table1[[#This Row],[topic_id]],'All Topics Data'!$A$2:$I$1243,8,FALSE)</f>
        <v>40465.540277777778</v>
      </c>
      <c r="N3385" s="7">
        <f>Table1[[#This Row],[Hui Reply?]]*(Table1[[#This Row],[post_time]]-Table1[[#This Row],[timestamp of previous reply]])</f>
        <v>1.2546296296932269E-2</v>
      </c>
      <c r="O3385" s="3">
        <f>O3384+Table1[[#This Row],[Hui Reply?]]</f>
        <v>876</v>
      </c>
      <c r="P3385" s="19">
        <f>INT(Table1[[#This Row],[post_time]])</f>
        <v>40465</v>
      </c>
      <c r="Q3385" s="3" t="str">
        <f>IF(Table1[[#This Row],[Hui Reply?]],VLOOKUP(Table1[[#This Row],[topic_id]],'All Topics Data'!$A$2:$E$1243,5,FALSE),0)</f>
        <v>akashbest@gmail.com</v>
      </c>
      <c r="R3385" s="8">
        <f>Table1[[#This Row],[post_time]]+8/24</f>
        <v>40465.886712962965</v>
      </c>
      <c r="S3385" s="3">
        <f>IF(Table1[[#This Row],[post_position]]=1,0,SUMIFS($F$2:F3385,$H$2:H3385,Table1[[#This Row],[post_position]]-1,$C$2:C3385,Table1[[#This Row],[topic_id]]))</f>
        <v>40465.540833333333</v>
      </c>
    </row>
    <row r="3386" spans="1:19" x14ac:dyDescent="0.25">
      <c r="A3386" s="7">
        <v>3437</v>
      </c>
      <c r="B3386" s="7">
        <v>1</v>
      </c>
      <c r="C3386" s="7">
        <v>851</v>
      </c>
      <c r="D3386" s="7">
        <v>5408</v>
      </c>
      <c r="E3386" s="2"/>
      <c r="F3386" s="8">
        <v>40465.555543981478</v>
      </c>
      <c r="G3386" s="7">
        <v>0</v>
      </c>
      <c r="H3386" s="7">
        <v>3</v>
      </c>
      <c r="I3386" s="7" t="b">
        <f t="shared" si="156"/>
        <v>0</v>
      </c>
      <c r="J3386" s="7" t="b">
        <f t="shared" si="157"/>
        <v>1</v>
      </c>
      <c r="K3386" s="7">
        <f t="shared" si="158"/>
        <v>0</v>
      </c>
      <c r="L3386" s="7">
        <f>WEEKDAY(Table1[[#This Row],[post_time]])</f>
        <v>5</v>
      </c>
      <c r="M3386" s="7">
        <f>VLOOKUP(Table1[[#This Row],[topic_id]],'All Topics Data'!$A$2:$I$1243,8,FALSE)</f>
        <v>40465.540277777778</v>
      </c>
      <c r="N3386" s="7">
        <f>Table1[[#This Row],[Hui Reply?]]*(Table1[[#This Row],[post_time]]-Table1[[#This Row],[timestamp of previous reply]])</f>
        <v>0</v>
      </c>
      <c r="O3386" s="3">
        <f>O3385+Table1[[#This Row],[Hui Reply?]]</f>
        <v>876</v>
      </c>
      <c r="P3386" s="19">
        <f>INT(Table1[[#This Row],[post_time]])</f>
        <v>40465</v>
      </c>
      <c r="Q3386" s="3">
        <f>IF(Table1[[#This Row],[Hui Reply?]],VLOOKUP(Table1[[#This Row],[topic_id]],'All Topics Data'!$A$2:$E$1243,5,FALSE),0)</f>
        <v>0</v>
      </c>
      <c r="R3386" s="8">
        <f>Table1[[#This Row],[post_time]]+8/24</f>
        <v>40465.888877314814</v>
      </c>
      <c r="S3386" s="3">
        <f>IF(Table1[[#This Row],[post_position]]=1,0,SUMIFS($F$2:F3386,$H$2:H3386,Table1[[#This Row],[post_position]]-1,$C$2:C3386,Table1[[#This Row],[topic_id]]))</f>
        <v>40465.553379629629</v>
      </c>
    </row>
    <row r="3387" spans="1:19" x14ac:dyDescent="0.25">
      <c r="A3387" s="7">
        <v>3438</v>
      </c>
      <c r="B3387" s="7">
        <v>1</v>
      </c>
      <c r="C3387" s="7">
        <v>850</v>
      </c>
      <c r="D3387" s="7">
        <v>6814</v>
      </c>
      <c r="E3387" s="2"/>
      <c r="F3387" s="8">
        <v>40465.556134259263</v>
      </c>
      <c r="G3387" s="7">
        <v>0</v>
      </c>
      <c r="H3387" s="7">
        <v>5</v>
      </c>
      <c r="I3387" s="7" t="b">
        <f t="shared" si="156"/>
        <v>0</v>
      </c>
      <c r="J3387" s="7" t="b">
        <f t="shared" si="157"/>
        <v>1</v>
      </c>
      <c r="K3387" s="7">
        <f t="shared" si="158"/>
        <v>0</v>
      </c>
      <c r="L3387" s="7">
        <f>WEEKDAY(Table1[[#This Row],[post_time]])</f>
        <v>5</v>
      </c>
      <c r="M3387" s="7">
        <f>VLOOKUP(Table1[[#This Row],[topic_id]],'All Topics Data'!$A$2:$I$1243,8,FALSE)</f>
        <v>40465.47152777778</v>
      </c>
      <c r="N3387" s="7">
        <f>Table1[[#This Row],[Hui Reply?]]*(Table1[[#This Row],[post_time]]-Table1[[#This Row],[timestamp of previous reply]])</f>
        <v>0</v>
      </c>
      <c r="O3387" s="3">
        <f>O3386+Table1[[#This Row],[Hui Reply?]]</f>
        <v>876</v>
      </c>
      <c r="P3387" s="19">
        <f>INT(Table1[[#This Row],[post_time]])</f>
        <v>40465</v>
      </c>
      <c r="Q3387" s="3">
        <f>IF(Table1[[#This Row],[Hui Reply?]],VLOOKUP(Table1[[#This Row],[topic_id]],'All Topics Data'!$A$2:$E$1243,5,FALSE),0)</f>
        <v>0</v>
      </c>
      <c r="R3387" s="8">
        <f>Table1[[#This Row],[post_time]]+8/24</f>
        <v>40465.889467592599</v>
      </c>
      <c r="S3387" s="3">
        <f>IF(Table1[[#This Row],[post_position]]=1,0,SUMIFS($F$2:F3387,$H$2:H3387,Table1[[#This Row],[post_position]]-1,$C$2:C3387,Table1[[#This Row],[topic_id]]))</f>
        <v>40465.551712962966</v>
      </c>
    </row>
    <row r="3388" spans="1:19" x14ac:dyDescent="0.25">
      <c r="A3388" s="7">
        <v>3439</v>
      </c>
      <c r="B3388" s="7">
        <v>1</v>
      </c>
      <c r="C3388" s="7">
        <v>850</v>
      </c>
      <c r="D3388" s="7">
        <v>24</v>
      </c>
      <c r="F3388" s="8">
        <v>40465.560393518521</v>
      </c>
      <c r="G3388" s="7">
        <v>0</v>
      </c>
      <c r="H3388" s="7">
        <v>6</v>
      </c>
      <c r="I3388" s="7" t="b">
        <f t="shared" si="156"/>
        <v>1</v>
      </c>
      <c r="J3388" s="7" t="b">
        <f t="shared" si="157"/>
        <v>1</v>
      </c>
      <c r="K3388" s="7">
        <f t="shared" si="158"/>
        <v>1</v>
      </c>
      <c r="L3388" s="7">
        <f>WEEKDAY(Table1[[#This Row],[post_time]])</f>
        <v>5</v>
      </c>
      <c r="M3388" s="7">
        <f>VLOOKUP(Table1[[#This Row],[topic_id]],'All Topics Data'!$A$2:$I$1243,8,FALSE)</f>
        <v>40465.47152777778</v>
      </c>
      <c r="N3388" s="7">
        <f>Table1[[#This Row],[Hui Reply?]]*(Table1[[#This Row],[post_time]]-Table1[[#This Row],[timestamp of previous reply]])</f>
        <v>4.2592592581058852E-3</v>
      </c>
      <c r="O3388" s="3">
        <f>O3387+Table1[[#This Row],[Hui Reply?]]</f>
        <v>877</v>
      </c>
      <c r="P3388" s="19">
        <f>INT(Table1[[#This Row],[post_time]])</f>
        <v>40465</v>
      </c>
      <c r="Q3388" s="3" t="str">
        <f>IF(Table1[[#This Row],[Hui Reply?]],VLOOKUP(Table1[[#This Row],[topic_id]],'All Topics Data'!$A$2:$E$1243,5,FALSE),0)</f>
        <v>neb</v>
      </c>
      <c r="R3388" s="8">
        <f>Table1[[#This Row],[post_time]]+8/24</f>
        <v>40465.893726851857</v>
      </c>
      <c r="S3388" s="3">
        <f>IF(Table1[[#This Row],[post_position]]=1,0,SUMIFS($F$2:F3388,$H$2:H3388,Table1[[#This Row],[post_position]]-1,$C$2:C3388,Table1[[#This Row],[topic_id]]))</f>
        <v>40465.556134259263</v>
      </c>
    </row>
    <row r="3389" spans="1:19" x14ac:dyDescent="0.25">
      <c r="A3389" s="7">
        <v>3440</v>
      </c>
      <c r="B3389" s="7">
        <v>1</v>
      </c>
      <c r="C3389" s="7">
        <v>850</v>
      </c>
      <c r="D3389" s="7">
        <v>6814</v>
      </c>
      <c r="F3389" s="8">
        <v>40465.569398148145</v>
      </c>
      <c r="G3389" s="7">
        <v>0</v>
      </c>
      <c r="H3389" s="7">
        <v>7</v>
      </c>
      <c r="I3389" s="7" t="b">
        <f t="shared" si="156"/>
        <v>0</v>
      </c>
      <c r="J3389" s="7" t="b">
        <f t="shared" si="157"/>
        <v>1</v>
      </c>
      <c r="K3389" s="7">
        <f t="shared" si="158"/>
        <v>0</v>
      </c>
      <c r="L3389" s="7">
        <f>WEEKDAY(Table1[[#This Row],[post_time]])</f>
        <v>5</v>
      </c>
      <c r="M3389" s="7">
        <f>VLOOKUP(Table1[[#This Row],[topic_id]],'All Topics Data'!$A$2:$I$1243,8,FALSE)</f>
        <v>40465.47152777778</v>
      </c>
      <c r="N3389" s="7">
        <f>Table1[[#This Row],[Hui Reply?]]*(Table1[[#This Row],[post_time]]-Table1[[#This Row],[timestamp of previous reply]])</f>
        <v>0</v>
      </c>
      <c r="O3389" s="3">
        <f>O3388+Table1[[#This Row],[Hui Reply?]]</f>
        <v>877</v>
      </c>
      <c r="P3389" s="19">
        <f>INT(Table1[[#This Row],[post_time]])</f>
        <v>40465</v>
      </c>
      <c r="Q3389" s="3">
        <f>IF(Table1[[#This Row],[Hui Reply?]],VLOOKUP(Table1[[#This Row],[topic_id]],'All Topics Data'!$A$2:$E$1243,5,FALSE),0)</f>
        <v>0</v>
      </c>
      <c r="R3389" s="8">
        <f>Table1[[#This Row],[post_time]]+8/24</f>
        <v>40465.902731481481</v>
      </c>
      <c r="S3389" s="3">
        <f>IF(Table1[[#This Row],[post_position]]=1,0,SUMIFS($F$2:F3389,$H$2:H3389,Table1[[#This Row],[post_position]]-1,$C$2:C3389,Table1[[#This Row],[topic_id]]))</f>
        <v>40465.560393518521</v>
      </c>
    </row>
    <row r="3390" spans="1:19" x14ac:dyDescent="0.25">
      <c r="A3390" s="7">
        <v>3441</v>
      </c>
      <c r="B3390" s="7">
        <v>1</v>
      </c>
      <c r="C3390" s="7">
        <v>850</v>
      </c>
      <c r="D3390" s="7">
        <v>24</v>
      </c>
      <c r="E3390" s="2"/>
      <c r="F3390" s="8">
        <v>40465.583171296297</v>
      </c>
      <c r="G3390" s="7">
        <v>0</v>
      </c>
      <c r="H3390" s="7">
        <v>8</v>
      </c>
      <c r="I3390" s="7" t="b">
        <f t="shared" si="156"/>
        <v>1</v>
      </c>
      <c r="J3390" s="7" t="b">
        <f t="shared" si="157"/>
        <v>1</v>
      </c>
      <c r="K3390" s="7">
        <f t="shared" si="158"/>
        <v>1</v>
      </c>
      <c r="L3390" s="7">
        <f>WEEKDAY(Table1[[#This Row],[post_time]])</f>
        <v>5</v>
      </c>
      <c r="M3390" s="7">
        <f>VLOOKUP(Table1[[#This Row],[topic_id]],'All Topics Data'!$A$2:$I$1243,8,FALSE)</f>
        <v>40465.47152777778</v>
      </c>
      <c r="N3390" s="7">
        <f>Table1[[#This Row],[Hui Reply?]]*(Table1[[#This Row],[post_time]]-Table1[[#This Row],[timestamp of previous reply]])</f>
        <v>1.3773148151813075E-2</v>
      </c>
      <c r="O3390" s="3">
        <f>O3389+Table1[[#This Row],[Hui Reply?]]</f>
        <v>878</v>
      </c>
      <c r="P3390" s="19">
        <f>INT(Table1[[#This Row],[post_time]])</f>
        <v>40465</v>
      </c>
      <c r="Q3390" s="3" t="str">
        <f>IF(Table1[[#This Row],[Hui Reply?]],VLOOKUP(Table1[[#This Row],[topic_id]],'All Topics Data'!$A$2:$E$1243,5,FALSE),0)</f>
        <v>neb</v>
      </c>
      <c r="R3390" s="8">
        <f>Table1[[#This Row],[post_time]]+8/24</f>
        <v>40465.916504629633</v>
      </c>
      <c r="S3390" s="3">
        <f>IF(Table1[[#This Row],[post_position]]=1,0,SUMIFS($F$2:F3390,$H$2:H3390,Table1[[#This Row],[post_position]]-1,$C$2:C3390,Table1[[#This Row],[topic_id]]))</f>
        <v>40465.569398148145</v>
      </c>
    </row>
    <row r="3391" spans="1:19" x14ac:dyDescent="0.25">
      <c r="A3391" s="7">
        <v>3442</v>
      </c>
      <c r="B3391" s="7">
        <v>1</v>
      </c>
      <c r="C3391" s="7">
        <v>850</v>
      </c>
      <c r="D3391" s="7">
        <v>6814</v>
      </c>
      <c r="F3391" s="8">
        <v>40465.606956018521</v>
      </c>
      <c r="G3391" s="7">
        <v>0</v>
      </c>
      <c r="H3391" s="7">
        <v>9</v>
      </c>
      <c r="I3391" s="7" t="b">
        <f t="shared" si="156"/>
        <v>0</v>
      </c>
      <c r="J3391" s="7" t="b">
        <f t="shared" si="157"/>
        <v>1</v>
      </c>
      <c r="K3391" s="7">
        <f t="shared" si="158"/>
        <v>0</v>
      </c>
      <c r="L3391" s="7">
        <f>WEEKDAY(Table1[[#This Row],[post_time]])</f>
        <v>5</v>
      </c>
      <c r="M3391" s="7">
        <f>VLOOKUP(Table1[[#This Row],[topic_id]],'All Topics Data'!$A$2:$I$1243,8,FALSE)</f>
        <v>40465.47152777778</v>
      </c>
      <c r="N3391" s="7">
        <f>Table1[[#This Row],[Hui Reply?]]*(Table1[[#This Row],[post_time]]-Table1[[#This Row],[timestamp of previous reply]])</f>
        <v>0</v>
      </c>
      <c r="O3391" s="3">
        <f>O3390+Table1[[#This Row],[Hui Reply?]]</f>
        <v>878</v>
      </c>
      <c r="P3391" s="19">
        <f>INT(Table1[[#This Row],[post_time]])</f>
        <v>40465</v>
      </c>
      <c r="Q3391" s="3">
        <f>IF(Table1[[#This Row],[Hui Reply?]],VLOOKUP(Table1[[#This Row],[topic_id]],'All Topics Data'!$A$2:$E$1243,5,FALSE),0)</f>
        <v>0</v>
      </c>
      <c r="R3391" s="8">
        <f>Table1[[#This Row],[post_time]]+8/24</f>
        <v>40465.940289351856</v>
      </c>
      <c r="S3391" s="3">
        <f>IF(Table1[[#This Row],[post_position]]=1,0,SUMIFS($F$2:F3391,$H$2:H3391,Table1[[#This Row],[post_position]]-1,$C$2:C3391,Table1[[#This Row],[topic_id]]))</f>
        <v>40465.583171296297</v>
      </c>
    </row>
    <row r="3392" spans="1:19" x14ac:dyDescent="0.25">
      <c r="A3392" s="7">
        <v>3443</v>
      </c>
      <c r="B3392" s="7">
        <v>1</v>
      </c>
      <c r="C3392" s="7">
        <v>851</v>
      </c>
      <c r="D3392" s="7">
        <v>6709</v>
      </c>
      <c r="E3392" s="2"/>
      <c r="F3392" s="8">
        <v>40465.683796296296</v>
      </c>
      <c r="G3392" s="7">
        <v>0</v>
      </c>
      <c r="H3392" s="7">
        <v>4</v>
      </c>
      <c r="I3392" s="7" t="b">
        <f t="shared" si="156"/>
        <v>0</v>
      </c>
      <c r="J3392" s="7" t="b">
        <f t="shared" si="157"/>
        <v>1</v>
      </c>
      <c r="K3392" s="7">
        <f t="shared" si="158"/>
        <v>0</v>
      </c>
      <c r="L3392" s="7">
        <f>WEEKDAY(Table1[[#This Row],[post_time]])</f>
        <v>5</v>
      </c>
      <c r="M3392" s="7">
        <f>VLOOKUP(Table1[[#This Row],[topic_id]],'All Topics Data'!$A$2:$I$1243,8,FALSE)</f>
        <v>40465.540277777778</v>
      </c>
      <c r="N3392" s="7">
        <f>Table1[[#This Row],[Hui Reply?]]*(Table1[[#This Row],[post_time]]-Table1[[#This Row],[timestamp of previous reply]])</f>
        <v>0</v>
      </c>
      <c r="O3392" s="3">
        <f>O3391+Table1[[#This Row],[Hui Reply?]]</f>
        <v>878</v>
      </c>
      <c r="P3392" s="19">
        <f>INT(Table1[[#This Row],[post_time]])</f>
        <v>40465</v>
      </c>
      <c r="Q3392" s="3">
        <f>IF(Table1[[#This Row],[Hui Reply?]],VLOOKUP(Table1[[#This Row],[topic_id]],'All Topics Data'!$A$2:$E$1243,5,FALSE),0)</f>
        <v>0</v>
      </c>
      <c r="R3392" s="8">
        <f>Table1[[#This Row],[post_time]]+8/24</f>
        <v>40466.017129629632</v>
      </c>
      <c r="S3392" s="3">
        <f>IF(Table1[[#This Row],[post_position]]=1,0,SUMIFS($F$2:F3392,$H$2:H3392,Table1[[#This Row],[post_position]]-1,$C$2:C3392,Table1[[#This Row],[topic_id]]))</f>
        <v>40465.555543981478</v>
      </c>
    </row>
    <row r="3393" spans="1:19" x14ac:dyDescent="0.25">
      <c r="A3393" s="7">
        <v>3444</v>
      </c>
      <c r="B3393" s="7">
        <v>1</v>
      </c>
      <c r="C3393" s="7">
        <v>848</v>
      </c>
      <c r="D3393" s="7">
        <v>6812</v>
      </c>
      <c r="F3393" s="8">
        <v>40465.841331018521</v>
      </c>
      <c r="G3393" s="7">
        <v>0</v>
      </c>
      <c r="H3393" s="7">
        <v>9</v>
      </c>
      <c r="I3393" s="7" t="b">
        <f t="shared" si="156"/>
        <v>0</v>
      </c>
      <c r="J3393" s="7" t="b">
        <f t="shared" si="157"/>
        <v>1</v>
      </c>
      <c r="K3393" s="7">
        <f t="shared" si="158"/>
        <v>0</v>
      </c>
      <c r="L3393" s="7">
        <f>WEEKDAY(Table1[[#This Row],[post_time]])</f>
        <v>5</v>
      </c>
      <c r="M3393" s="7">
        <f>VLOOKUP(Table1[[#This Row],[topic_id]],'All Topics Data'!$A$2:$I$1243,8,FALSE)</f>
        <v>40464.740277777775</v>
      </c>
      <c r="N3393" s="7">
        <f>Table1[[#This Row],[Hui Reply?]]*(Table1[[#This Row],[post_time]]-Table1[[#This Row],[timestamp of previous reply]])</f>
        <v>0</v>
      </c>
      <c r="O3393" s="3">
        <f>O3392+Table1[[#This Row],[Hui Reply?]]</f>
        <v>878</v>
      </c>
      <c r="P3393" s="19">
        <f>INT(Table1[[#This Row],[post_time]])</f>
        <v>40465</v>
      </c>
      <c r="Q3393" s="3">
        <f>IF(Table1[[#This Row],[Hui Reply?]],VLOOKUP(Table1[[#This Row],[topic_id]],'All Topics Data'!$A$2:$E$1243,5,FALSE),0)</f>
        <v>0</v>
      </c>
      <c r="R3393" s="8">
        <f>Table1[[#This Row],[post_time]]+8/24</f>
        <v>40466.174664351856</v>
      </c>
      <c r="S3393" s="3">
        <f>IF(Table1[[#This Row],[post_position]]=1,0,SUMIFS($F$2:F3393,$H$2:H3393,Table1[[#This Row],[post_position]]-1,$C$2:C3393,Table1[[#This Row],[topic_id]]))</f>
        <v>40465.130983796298</v>
      </c>
    </row>
    <row r="3394" spans="1:19" x14ac:dyDescent="0.25">
      <c r="A3394" s="7">
        <v>3445</v>
      </c>
      <c r="B3394" s="7">
        <v>1</v>
      </c>
      <c r="C3394" s="7">
        <v>852</v>
      </c>
      <c r="D3394" s="7">
        <v>6816</v>
      </c>
      <c r="E3394" s="2"/>
      <c r="F3394" s="8">
        <v>40465.983993055554</v>
      </c>
      <c r="G3394" s="7">
        <v>0</v>
      </c>
      <c r="H3394" s="7">
        <v>1</v>
      </c>
      <c r="I3394" s="7" t="b">
        <f t="shared" si="156"/>
        <v>0</v>
      </c>
      <c r="J3394" s="7" t="b">
        <f t="shared" si="157"/>
        <v>0</v>
      </c>
      <c r="K3394" s="7">
        <f t="shared" si="158"/>
        <v>0</v>
      </c>
      <c r="L3394" s="7">
        <f>WEEKDAY(Table1[[#This Row],[post_time]])</f>
        <v>5</v>
      </c>
      <c r="M3394" s="7">
        <f>VLOOKUP(Table1[[#This Row],[topic_id]],'All Topics Data'!$A$2:$I$1243,8,FALSE)</f>
        <v>40465.98333333333</v>
      </c>
      <c r="N3394" s="7">
        <f>Table1[[#This Row],[Hui Reply?]]*(Table1[[#This Row],[post_time]]-Table1[[#This Row],[timestamp of previous reply]])</f>
        <v>0</v>
      </c>
      <c r="O3394" s="3">
        <f>O3393+Table1[[#This Row],[Hui Reply?]]</f>
        <v>878</v>
      </c>
      <c r="P3394" s="19">
        <f>INT(Table1[[#This Row],[post_time]])</f>
        <v>40465</v>
      </c>
      <c r="Q3394" s="3">
        <f>IF(Table1[[#This Row],[Hui Reply?]],VLOOKUP(Table1[[#This Row],[topic_id]],'All Topics Data'!$A$2:$E$1243,5,FALSE),0)</f>
        <v>0</v>
      </c>
      <c r="R3394" s="8">
        <f>Table1[[#This Row],[post_time]]+8/24</f>
        <v>40466.317326388889</v>
      </c>
      <c r="S3394" s="3">
        <f>IF(Table1[[#This Row],[post_position]]=1,0,SUMIFS($F$2:F3394,$H$2:H3394,Table1[[#This Row],[post_position]]-1,$C$2:C3394,Table1[[#This Row],[topic_id]]))</f>
        <v>0</v>
      </c>
    </row>
    <row r="3395" spans="1:19" x14ac:dyDescent="0.25">
      <c r="A3395" s="7">
        <v>3446</v>
      </c>
      <c r="B3395" s="7">
        <v>1</v>
      </c>
      <c r="C3395" s="7">
        <v>852</v>
      </c>
      <c r="D3395" s="7">
        <v>24</v>
      </c>
      <c r="E3395" s="2"/>
      <c r="F3395" s="8">
        <v>40465.986805555556</v>
      </c>
      <c r="G3395" s="7">
        <v>0</v>
      </c>
      <c r="H3395" s="7">
        <v>2</v>
      </c>
      <c r="I3395" s="7" t="b">
        <f t="shared" ref="I3395:I3458" si="159">(D3395=24)</f>
        <v>1</v>
      </c>
      <c r="J3395" s="7" t="b">
        <f t="shared" ref="J3395:J3458" si="160">H3395&gt;1</f>
        <v>1</v>
      </c>
      <c r="K3395" s="7">
        <f t="shared" ref="K3395:K3458" si="161">I3395*J3395</f>
        <v>1</v>
      </c>
      <c r="L3395" s="7">
        <f>WEEKDAY(Table1[[#This Row],[post_time]])</f>
        <v>5</v>
      </c>
      <c r="M3395" s="7">
        <f>VLOOKUP(Table1[[#This Row],[topic_id]],'All Topics Data'!$A$2:$I$1243,8,FALSE)</f>
        <v>40465.98333333333</v>
      </c>
      <c r="N3395" s="7">
        <f>Table1[[#This Row],[Hui Reply?]]*(Table1[[#This Row],[post_time]]-Table1[[#This Row],[timestamp of previous reply]])</f>
        <v>2.8125000026193447E-3</v>
      </c>
      <c r="O3395" s="3">
        <f>O3394+Table1[[#This Row],[Hui Reply?]]</f>
        <v>879</v>
      </c>
      <c r="P3395" s="19">
        <f>INT(Table1[[#This Row],[post_time]])</f>
        <v>40465</v>
      </c>
      <c r="Q3395" s="3" t="str">
        <f>IF(Table1[[#This Row],[Hui Reply?]],VLOOKUP(Table1[[#This Row],[topic_id]],'All Topics Data'!$A$2:$E$1243,5,FALSE),0)</f>
        <v>Molly</v>
      </c>
      <c r="R3395" s="8">
        <f>Table1[[#This Row],[post_time]]+8/24</f>
        <v>40466.320138888892</v>
      </c>
      <c r="S3395" s="3">
        <f>IF(Table1[[#This Row],[post_position]]=1,0,SUMIFS($F$2:F3395,$H$2:H3395,Table1[[#This Row],[post_position]]-1,$C$2:C3395,Table1[[#This Row],[topic_id]]))</f>
        <v>40465.983993055554</v>
      </c>
    </row>
    <row r="3396" spans="1:19" x14ac:dyDescent="0.25">
      <c r="A3396" s="7">
        <v>3447</v>
      </c>
      <c r="B3396" s="7">
        <v>1</v>
      </c>
      <c r="C3396" s="7">
        <v>829</v>
      </c>
      <c r="D3396" s="7">
        <v>24</v>
      </c>
      <c r="E3396" s="2"/>
      <c r="F3396" s="8">
        <v>40466.065740740742</v>
      </c>
      <c r="G3396" s="7">
        <v>0</v>
      </c>
      <c r="H3396" s="7">
        <v>2</v>
      </c>
      <c r="I3396" s="7" t="b">
        <f t="shared" si="159"/>
        <v>1</v>
      </c>
      <c r="J3396" s="7" t="b">
        <f t="shared" si="160"/>
        <v>1</v>
      </c>
      <c r="K3396" s="7">
        <f t="shared" si="161"/>
        <v>1</v>
      </c>
      <c r="L3396" s="7">
        <f>WEEKDAY(Table1[[#This Row],[post_time]])</f>
        <v>6</v>
      </c>
      <c r="M3396" s="7">
        <f>VLOOKUP(Table1[[#This Row],[topic_id]],'All Topics Data'!$A$2:$I$1243,8,FALSE)</f>
        <v>40458.675000000003</v>
      </c>
      <c r="N3396" s="7">
        <f>Table1[[#This Row],[Hui Reply?]]*(Table1[[#This Row],[post_time]]-Table1[[#This Row],[timestamp of previous reply]])</f>
        <v>7.3901851851842366</v>
      </c>
      <c r="O3396" s="3">
        <f>O3395+Table1[[#This Row],[Hui Reply?]]</f>
        <v>880</v>
      </c>
      <c r="P3396" s="19">
        <f>INT(Table1[[#This Row],[post_time]])</f>
        <v>40466</v>
      </c>
      <c r="Q3396" s="3" t="str">
        <f>IF(Table1[[#This Row],[Hui Reply?]],VLOOKUP(Table1[[#This Row],[topic_id]],'All Topics Data'!$A$2:$E$1243,5,FALSE),0)</f>
        <v>mr_hiboy</v>
      </c>
      <c r="R3396" s="8">
        <f>Table1[[#This Row],[post_time]]+8/24</f>
        <v>40466.399074074077</v>
      </c>
      <c r="S3396" s="3">
        <f>IF(Table1[[#This Row],[post_position]]=1,0,SUMIFS($F$2:F3396,$H$2:H3396,Table1[[#This Row],[post_position]]-1,$C$2:C3396,Table1[[#This Row],[topic_id]]))</f>
        <v>40458.675555555557</v>
      </c>
    </row>
    <row r="3397" spans="1:19" x14ac:dyDescent="0.25">
      <c r="A3397" s="7">
        <v>3448</v>
      </c>
      <c r="B3397" s="7">
        <v>1</v>
      </c>
      <c r="C3397" s="7">
        <v>844</v>
      </c>
      <c r="D3397" s="7">
        <v>6779</v>
      </c>
      <c r="E3397" s="2"/>
      <c r="F3397" s="8">
        <v>40466.137557870374</v>
      </c>
      <c r="G3397" s="7">
        <v>0</v>
      </c>
      <c r="H3397" s="7">
        <v>8</v>
      </c>
      <c r="I3397" s="7" t="b">
        <f t="shared" si="159"/>
        <v>0</v>
      </c>
      <c r="J3397" s="7" t="b">
        <f t="shared" si="160"/>
        <v>1</v>
      </c>
      <c r="K3397" s="7">
        <f t="shared" si="161"/>
        <v>0</v>
      </c>
      <c r="L3397" s="7">
        <f>WEEKDAY(Table1[[#This Row],[post_time]])</f>
        <v>6</v>
      </c>
      <c r="M3397" s="7">
        <f>VLOOKUP(Table1[[#This Row],[topic_id]],'All Topics Data'!$A$2:$I$1243,8,FALSE)</f>
        <v>40463.851388888892</v>
      </c>
      <c r="N3397" s="7">
        <f>Table1[[#This Row],[Hui Reply?]]*(Table1[[#This Row],[post_time]]-Table1[[#This Row],[timestamp of previous reply]])</f>
        <v>0</v>
      </c>
      <c r="O3397" s="3">
        <f>O3396+Table1[[#This Row],[Hui Reply?]]</f>
        <v>880</v>
      </c>
      <c r="P3397" s="19">
        <f>INT(Table1[[#This Row],[post_time]])</f>
        <v>40466</v>
      </c>
      <c r="Q3397" s="3">
        <f>IF(Table1[[#This Row],[Hui Reply?]],VLOOKUP(Table1[[#This Row],[topic_id]],'All Topics Data'!$A$2:$E$1243,5,FALSE),0)</f>
        <v>0</v>
      </c>
      <c r="R3397" s="8">
        <f>Table1[[#This Row],[post_time]]+8/24</f>
        <v>40466.470891203709</v>
      </c>
      <c r="S3397" s="3">
        <f>IF(Table1[[#This Row],[post_position]]=1,0,SUMIFS($F$2:F3397,$H$2:H3397,Table1[[#This Row],[post_position]]-1,$C$2:C3397,Table1[[#This Row],[topic_id]]))</f>
        <v>40465.527604166666</v>
      </c>
    </row>
    <row r="3398" spans="1:19" x14ac:dyDescent="0.25">
      <c r="A3398" s="7">
        <v>3450</v>
      </c>
      <c r="B3398" s="7">
        <v>1</v>
      </c>
      <c r="C3398" s="7">
        <v>853</v>
      </c>
      <c r="D3398" s="7">
        <v>6817</v>
      </c>
      <c r="F3398" s="8">
        <v>40466.403101851851</v>
      </c>
      <c r="G3398" s="7">
        <v>0</v>
      </c>
      <c r="H3398" s="7">
        <v>1</v>
      </c>
      <c r="I3398" s="7" t="b">
        <f t="shared" si="159"/>
        <v>0</v>
      </c>
      <c r="J3398" s="7" t="b">
        <f t="shared" si="160"/>
        <v>0</v>
      </c>
      <c r="K3398" s="7">
        <f t="shared" si="161"/>
        <v>0</v>
      </c>
      <c r="L3398" s="7">
        <f>WEEKDAY(Table1[[#This Row],[post_time]])</f>
        <v>6</v>
      </c>
      <c r="M3398" s="7">
        <f>VLOOKUP(Table1[[#This Row],[topic_id]],'All Topics Data'!$A$2:$I$1243,8,FALSE)</f>
        <v>40466.402777777781</v>
      </c>
      <c r="N3398" s="7">
        <f>Table1[[#This Row],[Hui Reply?]]*(Table1[[#This Row],[post_time]]-Table1[[#This Row],[timestamp of previous reply]])</f>
        <v>0</v>
      </c>
      <c r="O3398" s="3">
        <f>O3397+Table1[[#This Row],[Hui Reply?]]</f>
        <v>880</v>
      </c>
      <c r="P3398" s="19">
        <f>INT(Table1[[#This Row],[post_time]])</f>
        <v>40466</v>
      </c>
      <c r="Q3398" s="3">
        <f>IF(Table1[[#This Row],[Hui Reply?]],VLOOKUP(Table1[[#This Row],[topic_id]],'All Topics Data'!$A$2:$E$1243,5,FALSE),0)</f>
        <v>0</v>
      </c>
      <c r="R3398" s="8">
        <f>Table1[[#This Row],[post_time]]+8/24</f>
        <v>40466.736435185187</v>
      </c>
      <c r="S3398" s="3">
        <f>IF(Table1[[#This Row],[post_position]]=1,0,SUMIFS($F$2:F3398,$H$2:H3398,Table1[[#This Row],[post_position]]-1,$C$2:C3398,Table1[[#This Row],[topic_id]]))</f>
        <v>0</v>
      </c>
    </row>
    <row r="3399" spans="1:19" x14ac:dyDescent="0.25">
      <c r="A3399" s="7">
        <v>3451</v>
      </c>
      <c r="B3399" s="7">
        <v>1</v>
      </c>
      <c r="C3399" s="7">
        <v>853</v>
      </c>
      <c r="D3399" s="7">
        <v>2758</v>
      </c>
      <c r="F3399" s="8">
        <v>40466.467106481483</v>
      </c>
      <c r="G3399" s="7">
        <v>0</v>
      </c>
      <c r="H3399" s="7">
        <v>2</v>
      </c>
      <c r="I3399" s="7" t="b">
        <f t="shared" si="159"/>
        <v>0</v>
      </c>
      <c r="J3399" s="7" t="b">
        <f t="shared" si="160"/>
        <v>1</v>
      </c>
      <c r="K3399" s="7">
        <f t="shared" si="161"/>
        <v>0</v>
      </c>
      <c r="L3399" s="7">
        <f>WEEKDAY(Table1[[#This Row],[post_time]])</f>
        <v>6</v>
      </c>
      <c r="M3399" s="7">
        <f>VLOOKUP(Table1[[#This Row],[topic_id]],'All Topics Data'!$A$2:$I$1243,8,FALSE)</f>
        <v>40466.402777777781</v>
      </c>
      <c r="N3399" s="7">
        <f>Table1[[#This Row],[Hui Reply?]]*(Table1[[#This Row],[post_time]]-Table1[[#This Row],[timestamp of previous reply]])</f>
        <v>0</v>
      </c>
      <c r="O3399" s="3">
        <f>O3398+Table1[[#This Row],[Hui Reply?]]</f>
        <v>880</v>
      </c>
      <c r="P3399" s="19">
        <f>INT(Table1[[#This Row],[post_time]])</f>
        <v>40466</v>
      </c>
      <c r="Q3399" s="3">
        <f>IF(Table1[[#This Row],[Hui Reply?]],VLOOKUP(Table1[[#This Row],[topic_id]],'All Topics Data'!$A$2:$E$1243,5,FALSE),0)</f>
        <v>0</v>
      </c>
      <c r="R3399" s="8">
        <f>Table1[[#This Row],[post_time]]+8/24</f>
        <v>40466.800439814819</v>
      </c>
      <c r="S3399" s="3">
        <f>IF(Table1[[#This Row],[post_position]]=1,0,SUMIFS($F$2:F3399,$H$2:H3399,Table1[[#This Row],[post_position]]-1,$C$2:C3399,Table1[[#This Row],[topic_id]]))</f>
        <v>40466.403101851851</v>
      </c>
    </row>
    <row r="3400" spans="1:19" x14ac:dyDescent="0.25">
      <c r="A3400" s="7">
        <v>3452</v>
      </c>
      <c r="B3400" s="7">
        <v>1</v>
      </c>
      <c r="C3400" s="7">
        <v>853</v>
      </c>
      <c r="D3400" s="7">
        <v>24</v>
      </c>
      <c r="E3400" s="2"/>
      <c r="F3400" s="8">
        <v>40466.614699074074</v>
      </c>
      <c r="G3400" s="7">
        <v>0</v>
      </c>
      <c r="H3400" s="7">
        <v>3</v>
      </c>
      <c r="I3400" s="7" t="b">
        <f t="shared" si="159"/>
        <v>1</v>
      </c>
      <c r="J3400" s="7" t="b">
        <f t="shared" si="160"/>
        <v>1</v>
      </c>
      <c r="K3400" s="7">
        <f t="shared" si="161"/>
        <v>1</v>
      </c>
      <c r="L3400" s="7">
        <f>WEEKDAY(Table1[[#This Row],[post_time]])</f>
        <v>6</v>
      </c>
      <c r="M3400" s="7">
        <f>VLOOKUP(Table1[[#This Row],[topic_id]],'All Topics Data'!$A$2:$I$1243,8,FALSE)</f>
        <v>40466.402777777781</v>
      </c>
      <c r="N3400" s="7">
        <f>Table1[[#This Row],[Hui Reply?]]*(Table1[[#This Row],[post_time]]-Table1[[#This Row],[timestamp of previous reply]])</f>
        <v>0.14759259259153623</v>
      </c>
      <c r="O3400" s="3">
        <f>O3399+Table1[[#This Row],[Hui Reply?]]</f>
        <v>881</v>
      </c>
      <c r="P3400" s="19">
        <f>INT(Table1[[#This Row],[post_time]])</f>
        <v>40466</v>
      </c>
      <c r="Q3400" s="3" t="str">
        <f>IF(Table1[[#This Row],[Hui Reply?]],VLOOKUP(Table1[[#This Row],[topic_id]],'All Topics Data'!$A$2:$E$1243,5,FALSE),0)</f>
        <v>Sam Thomas</v>
      </c>
      <c r="R3400" s="8">
        <f>Table1[[#This Row],[post_time]]+8/24</f>
        <v>40466.94803240741</v>
      </c>
      <c r="S3400" s="3">
        <f>IF(Table1[[#This Row],[post_position]]=1,0,SUMIFS($F$2:F3400,$H$2:H3400,Table1[[#This Row],[post_position]]-1,$C$2:C3400,Table1[[#This Row],[topic_id]]))</f>
        <v>40466.467106481483</v>
      </c>
    </row>
    <row r="3401" spans="1:19" x14ac:dyDescent="0.25">
      <c r="A3401" s="7">
        <v>3453</v>
      </c>
      <c r="B3401" s="7">
        <v>1</v>
      </c>
      <c r="C3401" s="7">
        <v>854</v>
      </c>
      <c r="D3401" s="7">
        <v>6820</v>
      </c>
      <c r="E3401" s="2"/>
      <c r="F3401" s="8">
        <v>40466.961909722224</v>
      </c>
      <c r="G3401" s="7">
        <v>0</v>
      </c>
      <c r="H3401" s="7">
        <v>1</v>
      </c>
      <c r="I3401" s="7" t="b">
        <f t="shared" si="159"/>
        <v>0</v>
      </c>
      <c r="J3401" s="7" t="b">
        <f t="shared" si="160"/>
        <v>0</v>
      </c>
      <c r="K3401" s="7">
        <f t="shared" si="161"/>
        <v>0</v>
      </c>
      <c r="L3401" s="7">
        <f>WEEKDAY(Table1[[#This Row],[post_time]])</f>
        <v>6</v>
      </c>
      <c r="M3401" s="7">
        <f>VLOOKUP(Table1[[#This Row],[topic_id]],'All Topics Data'!$A$2:$I$1243,8,FALSE)</f>
        <v>40466.961805555555</v>
      </c>
      <c r="N3401" s="7">
        <f>Table1[[#This Row],[Hui Reply?]]*(Table1[[#This Row],[post_time]]-Table1[[#This Row],[timestamp of previous reply]])</f>
        <v>0</v>
      </c>
      <c r="O3401" s="3">
        <f>O3400+Table1[[#This Row],[Hui Reply?]]</f>
        <v>881</v>
      </c>
      <c r="P3401" s="19">
        <f>INT(Table1[[#This Row],[post_time]])</f>
        <v>40466</v>
      </c>
      <c r="Q3401" s="3">
        <f>IF(Table1[[#This Row],[Hui Reply?]],VLOOKUP(Table1[[#This Row],[topic_id]],'All Topics Data'!$A$2:$E$1243,5,FALSE),0)</f>
        <v>0</v>
      </c>
      <c r="R3401" s="8">
        <f>Table1[[#This Row],[post_time]]+8/24</f>
        <v>40467.29524305556</v>
      </c>
      <c r="S3401" s="3">
        <f>IF(Table1[[#This Row],[post_position]]=1,0,SUMIFS($F$2:F3401,$H$2:H3401,Table1[[#This Row],[post_position]]-1,$C$2:C3401,Table1[[#This Row],[topic_id]]))</f>
        <v>0</v>
      </c>
    </row>
    <row r="3402" spans="1:19" x14ac:dyDescent="0.25">
      <c r="A3402" s="7">
        <v>3454</v>
      </c>
      <c r="B3402" s="7">
        <v>1</v>
      </c>
      <c r="C3402" s="7">
        <v>854</v>
      </c>
      <c r="D3402" s="7">
        <v>24</v>
      </c>
      <c r="E3402" s="2"/>
      <c r="F3402" s="8">
        <v>40467.076631944445</v>
      </c>
      <c r="G3402" s="7">
        <v>0</v>
      </c>
      <c r="H3402" s="7">
        <v>2</v>
      </c>
      <c r="I3402" s="7" t="b">
        <f t="shared" si="159"/>
        <v>1</v>
      </c>
      <c r="J3402" s="7" t="b">
        <f t="shared" si="160"/>
        <v>1</v>
      </c>
      <c r="K3402" s="7">
        <f t="shared" si="161"/>
        <v>1</v>
      </c>
      <c r="L3402" s="7">
        <f>WEEKDAY(Table1[[#This Row],[post_time]])</f>
        <v>7</v>
      </c>
      <c r="M3402" s="7">
        <f>VLOOKUP(Table1[[#This Row],[topic_id]],'All Topics Data'!$A$2:$I$1243,8,FALSE)</f>
        <v>40466.961805555555</v>
      </c>
      <c r="N3402" s="7">
        <f>Table1[[#This Row],[Hui Reply?]]*(Table1[[#This Row],[post_time]]-Table1[[#This Row],[timestamp of previous reply]])</f>
        <v>0.11472222222073469</v>
      </c>
      <c r="O3402" s="3">
        <f>O3401+Table1[[#This Row],[Hui Reply?]]</f>
        <v>882</v>
      </c>
      <c r="P3402" s="19">
        <f>INT(Table1[[#This Row],[post_time]])</f>
        <v>40467</v>
      </c>
      <c r="Q3402" s="3" t="str">
        <f>IF(Table1[[#This Row],[Hui Reply?]],VLOOKUP(Table1[[#This Row],[topic_id]],'All Topics Data'!$A$2:$E$1243,5,FALSE),0)</f>
        <v>bell407mech</v>
      </c>
      <c r="R3402" s="8">
        <f>Table1[[#This Row],[post_time]]+8/24</f>
        <v>40467.40996527778</v>
      </c>
      <c r="S3402" s="3">
        <f>IF(Table1[[#This Row],[post_position]]=1,0,SUMIFS($F$2:F3402,$H$2:H3402,Table1[[#This Row],[post_position]]-1,$C$2:C3402,Table1[[#This Row],[topic_id]]))</f>
        <v>40466.961909722224</v>
      </c>
    </row>
    <row r="3403" spans="1:19" x14ac:dyDescent="0.25">
      <c r="A3403" s="7">
        <v>3455</v>
      </c>
      <c r="B3403" s="7">
        <v>1</v>
      </c>
      <c r="C3403" s="7">
        <v>855</v>
      </c>
      <c r="D3403" s="7">
        <v>6821</v>
      </c>
      <c r="E3403" s="2"/>
      <c r="F3403" s="8">
        <v>40467.088773148149</v>
      </c>
      <c r="G3403" s="7">
        <v>0</v>
      </c>
      <c r="H3403" s="7">
        <v>1</v>
      </c>
      <c r="I3403" s="7" t="b">
        <f t="shared" si="159"/>
        <v>0</v>
      </c>
      <c r="J3403" s="7" t="b">
        <f t="shared" si="160"/>
        <v>0</v>
      </c>
      <c r="K3403" s="7">
        <f t="shared" si="161"/>
        <v>0</v>
      </c>
      <c r="L3403" s="7">
        <f>WEEKDAY(Table1[[#This Row],[post_time]])</f>
        <v>7</v>
      </c>
      <c r="M3403" s="7">
        <f>VLOOKUP(Table1[[#This Row],[topic_id]],'All Topics Data'!$A$2:$I$1243,8,FALSE)</f>
        <v>40467.088194444441</v>
      </c>
      <c r="N3403" s="7">
        <f>Table1[[#This Row],[Hui Reply?]]*(Table1[[#This Row],[post_time]]-Table1[[#This Row],[timestamp of previous reply]])</f>
        <v>0</v>
      </c>
      <c r="O3403" s="3">
        <f>O3402+Table1[[#This Row],[Hui Reply?]]</f>
        <v>882</v>
      </c>
      <c r="P3403" s="19">
        <f>INT(Table1[[#This Row],[post_time]])</f>
        <v>40467</v>
      </c>
      <c r="Q3403" s="3">
        <f>IF(Table1[[#This Row],[Hui Reply?]],VLOOKUP(Table1[[#This Row],[topic_id]],'All Topics Data'!$A$2:$E$1243,5,FALSE),0)</f>
        <v>0</v>
      </c>
      <c r="R3403" s="8">
        <f>Table1[[#This Row],[post_time]]+8/24</f>
        <v>40467.422106481485</v>
      </c>
      <c r="S3403" s="3">
        <f>IF(Table1[[#This Row],[post_position]]=1,0,SUMIFS($F$2:F3403,$H$2:H3403,Table1[[#This Row],[post_position]]-1,$C$2:C3403,Table1[[#This Row],[topic_id]]))</f>
        <v>0</v>
      </c>
    </row>
    <row r="3404" spans="1:19" x14ac:dyDescent="0.25">
      <c r="A3404" s="7">
        <v>3456</v>
      </c>
      <c r="B3404" s="7">
        <v>1</v>
      </c>
      <c r="C3404" s="7">
        <v>855</v>
      </c>
      <c r="D3404" s="7">
        <v>24</v>
      </c>
      <c r="E3404" s="2"/>
      <c r="F3404" s="8">
        <v>40467.139016203706</v>
      </c>
      <c r="G3404" s="7">
        <v>0</v>
      </c>
      <c r="H3404" s="7">
        <v>2</v>
      </c>
      <c r="I3404" s="7" t="b">
        <f t="shared" si="159"/>
        <v>1</v>
      </c>
      <c r="J3404" s="7" t="b">
        <f t="shared" si="160"/>
        <v>1</v>
      </c>
      <c r="K3404" s="7">
        <f t="shared" si="161"/>
        <v>1</v>
      </c>
      <c r="L3404" s="7">
        <f>WEEKDAY(Table1[[#This Row],[post_time]])</f>
        <v>7</v>
      </c>
      <c r="M3404" s="7">
        <f>VLOOKUP(Table1[[#This Row],[topic_id]],'All Topics Data'!$A$2:$I$1243,8,FALSE)</f>
        <v>40467.088194444441</v>
      </c>
      <c r="N3404" s="7">
        <f>Table1[[#This Row],[Hui Reply?]]*(Table1[[#This Row],[post_time]]-Table1[[#This Row],[timestamp of previous reply]])</f>
        <v>5.0243055557075422E-2</v>
      </c>
      <c r="O3404" s="3">
        <f>O3403+Table1[[#This Row],[Hui Reply?]]</f>
        <v>883</v>
      </c>
      <c r="P3404" s="19">
        <f>INT(Table1[[#This Row],[post_time]])</f>
        <v>40467</v>
      </c>
      <c r="Q3404" s="3" t="str">
        <f>IF(Table1[[#This Row],[Hui Reply?]],VLOOKUP(Table1[[#This Row],[topic_id]],'All Topics Data'!$A$2:$E$1243,5,FALSE),0)</f>
        <v>indi visual</v>
      </c>
      <c r="R3404" s="8">
        <f>Table1[[#This Row],[post_time]]+8/24</f>
        <v>40467.472349537042</v>
      </c>
      <c r="S3404" s="3">
        <f>IF(Table1[[#This Row],[post_position]]=1,0,SUMIFS($F$2:F3404,$H$2:H3404,Table1[[#This Row],[post_position]]-1,$C$2:C3404,Table1[[#This Row],[topic_id]]))</f>
        <v>40467.088773148149</v>
      </c>
    </row>
    <row r="3405" spans="1:19" x14ac:dyDescent="0.25">
      <c r="A3405" s="7">
        <v>3457</v>
      </c>
      <c r="B3405" s="7">
        <v>1</v>
      </c>
      <c r="C3405" s="7">
        <v>854</v>
      </c>
      <c r="D3405" s="7">
        <v>6820</v>
      </c>
      <c r="F3405" s="8">
        <v>40467.168379629627</v>
      </c>
      <c r="G3405" s="7">
        <v>0</v>
      </c>
      <c r="H3405" s="7">
        <v>3</v>
      </c>
      <c r="I3405" s="7" t="b">
        <f t="shared" si="159"/>
        <v>0</v>
      </c>
      <c r="J3405" s="7" t="b">
        <f t="shared" si="160"/>
        <v>1</v>
      </c>
      <c r="K3405" s="7">
        <f t="shared" si="161"/>
        <v>0</v>
      </c>
      <c r="L3405" s="7">
        <f>WEEKDAY(Table1[[#This Row],[post_time]])</f>
        <v>7</v>
      </c>
      <c r="M3405" s="7">
        <f>VLOOKUP(Table1[[#This Row],[topic_id]],'All Topics Data'!$A$2:$I$1243,8,FALSE)</f>
        <v>40466.961805555555</v>
      </c>
      <c r="N3405" s="7">
        <f>Table1[[#This Row],[Hui Reply?]]*(Table1[[#This Row],[post_time]]-Table1[[#This Row],[timestamp of previous reply]])</f>
        <v>0</v>
      </c>
      <c r="O3405" s="3">
        <f>O3404+Table1[[#This Row],[Hui Reply?]]</f>
        <v>883</v>
      </c>
      <c r="P3405" s="19">
        <f>INT(Table1[[#This Row],[post_time]])</f>
        <v>40467</v>
      </c>
      <c r="Q3405" s="3">
        <f>IF(Table1[[#This Row],[Hui Reply?]],VLOOKUP(Table1[[#This Row],[topic_id]],'All Topics Data'!$A$2:$E$1243,5,FALSE),0)</f>
        <v>0</v>
      </c>
      <c r="R3405" s="8">
        <f>Table1[[#This Row],[post_time]]+8/24</f>
        <v>40467.501712962963</v>
      </c>
      <c r="S3405" s="3">
        <f>IF(Table1[[#This Row],[post_position]]=1,0,SUMIFS($F$2:F3405,$H$2:H3405,Table1[[#This Row],[post_position]]-1,$C$2:C3405,Table1[[#This Row],[topic_id]]))</f>
        <v>40467.076631944445</v>
      </c>
    </row>
    <row r="3406" spans="1:19" x14ac:dyDescent="0.25">
      <c r="A3406" s="7">
        <v>3458</v>
      </c>
      <c r="B3406" s="7">
        <v>1</v>
      </c>
      <c r="C3406" s="7">
        <v>855</v>
      </c>
      <c r="D3406" s="7">
        <v>6821</v>
      </c>
      <c r="E3406" s="2"/>
      <c r="F3406" s="8">
        <v>40467.171400462961</v>
      </c>
      <c r="G3406" s="7">
        <v>0</v>
      </c>
      <c r="H3406" s="7">
        <v>3</v>
      </c>
      <c r="I3406" s="7" t="b">
        <f t="shared" si="159"/>
        <v>0</v>
      </c>
      <c r="J3406" s="7" t="b">
        <f t="shared" si="160"/>
        <v>1</v>
      </c>
      <c r="K3406" s="7">
        <f t="shared" si="161"/>
        <v>0</v>
      </c>
      <c r="L3406" s="7">
        <f>WEEKDAY(Table1[[#This Row],[post_time]])</f>
        <v>7</v>
      </c>
      <c r="M3406" s="7">
        <f>VLOOKUP(Table1[[#This Row],[topic_id]],'All Topics Data'!$A$2:$I$1243,8,FALSE)</f>
        <v>40467.088194444441</v>
      </c>
      <c r="N3406" s="7">
        <f>Table1[[#This Row],[Hui Reply?]]*(Table1[[#This Row],[post_time]]-Table1[[#This Row],[timestamp of previous reply]])</f>
        <v>0</v>
      </c>
      <c r="O3406" s="3">
        <f>O3405+Table1[[#This Row],[Hui Reply?]]</f>
        <v>883</v>
      </c>
      <c r="P3406" s="19">
        <f>INT(Table1[[#This Row],[post_time]])</f>
        <v>40467</v>
      </c>
      <c r="Q3406" s="3">
        <f>IF(Table1[[#This Row],[Hui Reply?]],VLOOKUP(Table1[[#This Row],[topic_id]],'All Topics Data'!$A$2:$E$1243,5,FALSE),0)</f>
        <v>0</v>
      </c>
      <c r="R3406" s="8">
        <f>Table1[[#This Row],[post_time]]+8/24</f>
        <v>40467.504733796297</v>
      </c>
      <c r="S3406" s="3">
        <f>IF(Table1[[#This Row],[post_position]]=1,0,SUMIFS($F$2:F3406,$H$2:H3406,Table1[[#This Row],[post_position]]-1,$C$2:C3406,Table1[[#This Row],[topic_id]]))</f>
        <v>40467.139016203706</v>
      </c>
    </row>
    <row r="3407" spans="1:19" x14ac:dyDescent="0.25">
      <c r="A3407" s="7">
        <v>3459</v>
      </c>
      <c r="B3407" s="7">
        <v>1</v>
      </c>
      <c r="C3407" s="7">
        <v>855</v>
      </c>
      <c r="D3407" s="7">
        <v>24</v>
      </c>
      <c r="E3407" s="2"/>
      <c r="F3407" s="8">
        <v>40467.181655092594</v>
      </c>
      <c r="G3407" s="7">
        <v>0</v>
      </c>
      <c r="H3407" s="7">
        <v>4</v>
      </c>
      <c r="I3407" s="7" t="b">
        <f t="shared" si="159"/>
        <v>1</v>
      </c>
      <c r="J3407" s="7" t="b">
        <f t="shared" si="160"/>
        <v>1</v>
      </c>
      <c r="K3407" s="7">
        <f t="shared" si="161"/>
        <v>1</v>
      </c>
      <c r="L3407" s="7">
        <f>WEEKDAY(Table1[[#This Row],[post_time]])</f>
        <v>7</v>
      </c>
      <c r="M3407" s="7">
        <f>VLOOKUP(Table1[[#This Row],[topic_id]],'All Topics Data'!$A$2:$I$1243,8,FALSE)</f>
        <v>40467.088194444441</v>
      </c>
      <c r="N3407" s="7">
        <f>Table1[[#This Row],[Hui Reply?]]*(Table1[[#This Row],[post_time]]-Table1[[#This Row],[timestamp of previous reply]])</f>
        <v>1.025462963298196E-2</v>
      </c>
      <c r="O3407" s="3">
        <f>O3406+Table1[[#This Row],[Hui Reply?]]</f>
        <v>884</v>
      </c>
      <c r="P3407" s="19">
        <f>INT(Table1[[#This Row],[post_time]])</f>
        <v>40467</v>
      </c>
      <c r="Q3407" s="3" t="str">
        <f>IF(Table1[[#This Row],[Hui Reply?]],VLOOKUP(Table1[[#This Row],[topic_id]],'All Topics Data'!$A$2:$E$1243,5,FALSE),0)</f>
        <v>indi visual</v>
      </c>
      <c r="R3407" s="8">
        <f>Table1[[#This Row],[post_time]]+8/24</f>
        <v>40467.51498842593</v>
      </c>
      <c r="S3407" s="3">
        <f>IF(Table1[[#This Row],[post_position]]=1,0,SUMIFS($F$2:F3407,$H$2:H3407,Table1[[#This Row],[post_position]]-1,$C$2:C3407,Table1[[#This Row],[topic_id]]))</f>
        <v>40467.171400462961</v>
      </c>
    </row>
    <row r="3408" spans="1:19" x14ac:dyDescent="0.25">
      <c r="A3408" s="7">
        <v>3460</v>
      </c>
      <c r="B3408" s="7">
        <v>1</v>
      </c>
      <c r="C3408" s="7">
        <v>855</v>
      </c>
      <c r="D3408" s="7">
        <v>24</v>
      </c>
      <c r="F3408" s="8">
        <v>40467.183356481481</v>
      </c>
      <c r="G3408" s="7">
        <v>0</v>
      </c>
      <c r="H3408" s="7">
        <v>5</v>
      </c>
      <c r="I3408" s="7" t="b">
        <f t="shared" si="159"/>
        <v>1</v>
      </c>
      <c r="J3408" s="7" t="b">
        <f t="shared" si="160"/>
        <v>1</v>
      </c>
      <c r="K3408" s="7">
        <f t="shared" si="161"/>
        <v>1</v>
      </c>
      <c r="L3408" s="7">
        <f>WEEKDAY(Table1[[#This Row],[post_time]])</f>
        <v>7</v>
      </c>
      <c r="M3408" s="7">
        <f>VLOOKUP(Table1[[#This Row],[topic_id]],'All Topics Data'!$A$2:$I$1243,8,FALSE)</f>
        <v>40467.088194444441</v>
      </c>
      <c r="N3408" s="7">
        <f>Table1[[#This Row],[Hui Reply?]]*(Table1[[#This Row],[post_time]]-Table1[[#This Row],[timestamp of previous reply]])</f>
        <v>1.7013888864312321E-3</v>
      </c>
      <c r="O3408" s="3">
        <f>O3407+Table1[[#This Row],[Hui Reply?]]</f>
        <v>885</v>
      </c>
      <c r="P3408" s="19">
        <f>INT(Table1[[#This Row],[post_time]])</f>
        <v>40467</v>
      </c>
      <c r="Q3408" s="3" t="str">
        <f>IF(Table1[[#This Row],[Hui Reply?]],VLOOKUP(Table1[[#This Row],[topic_id]],'All Topics Data'!$A$2:$E$1243,5,FALSE),0)</f>
        <v>indi visual</v>
      </c>
      <c r="R3408" s="8">
        <f>Table1[[#This Row],[post_time]]+8/24</f>
        <v>40467.516689814816</v>
      </c>
      <c r="S3408" s="3">
        <f>IF(Table1[[#This Row],[post_position]]=1,0,SUMIFS($F$2:F3408,$H$2:H3408,Table1[[#This Row],[post_position]]-1,$C$2:C3408,Table1[[#This Row],[topic_id]]))</f>
        <v>40467.181655092594</v>
      </c>
    </row>
    <row r="3409" spans="1:19" x14ac:dyDescent="0.25">
      <c r="A3409" s="7">
        <v>3461</v>
      </c>
      <c r="B3409" s="7">
        <v>1</v>
      </c>
      <c r="C3409" s="7">
        <v>855</v>
      </c>
      <c r="D3409" s="7">
        <v>6821</v>
      </c>
      <c r="E3409" s="2"/>
      <c r="F3409" s="8">
        <v>40467.19190972222</v>
      </c>
      <c r="G3409" s="7">
        <v>0</v>
      </c>
      <c r="H3409" s="7">
        <v>6</v>
      </c>
      <c r="I3409" s="7" t="b">
        <f t="shared" si="159"/>
        <v>0</v>
      </c>
      <c r="J3409" s="7" t="b">
        <f t="shared" si="160"/>
        <v>1</v>
      </c>
      <c r="K3409" s="7">
        <f t="shared" si="161"/>
        <v>0</v>
      </c>
      <c r="L3409" s="7">
        <f>WEEKDAY(Table1[[#This Row],[post_time]])</f>
        <v>7</v>
      </c>
      <c r="M3409" s="7">
        <f>VLOOKUP(Table1[[#This Row],[topic_id]],'All Topics Data'!$A$2:$I$1243,8,FALSE)</f>
        <v>40467.088194444441</v>
      </c>
      <c r="N3409" s="7">
        <f>Table1[[#This Row],[Hui Reply?]]*(Table1[[#This Row],[post_time]]-Table1[[#This Row],[timestamp of previous reply]])</f>
        <v>0</v>
      </c>
      <c r="O3409" s="3">
        <f>O3408+Table1[[#This Row],[Hui Reply?]]</f>
        <v>885</v>
      </c>
      <c r="P3409" s="19">
        <f>INT(Table1[[#This Row],[post_time]])</f>
        <v>40467</v>
      </c>
      <c r="Q3409" s="3">
        <f>IF(Table1[[#This Row],[Hui Reply?]],VLOOKUP(Table1[[#This Row],[topic_id]],'All Topics Data'!$A$2:$E$1243,5,FALSE),0)</f>
        <v>0</v>
      </c>
      <c r="R3409" s="8">
        <f>Table1[[#This Row],[post_time]]+8/24</f>
        <v>40467.525243055556</v>
      </c>
      <c r="S3409" s="3">
        <f>IF(Table1[[#This Row],[post_position]]=1,0,SUMIFS($F$2:F3409,$H$2:H3409,Table1[[#This Row],[post_position]]-1,$C$2:C3409,Table1[[#This Row],[topic_id]]))</f>
        <v>40467.183356481481</v>
      </c>
    </row>
    <row r="3410" spans="1:19" x14ac:dyDescent="0.25">
      <c r="A3410" s="7">
        <v>3462</v>
      </c>
      <c r="B3410" s="7">
        <v>1</v>
      </c>
      <c r="C3410" s="7">
        <v>855</v>
      </c>
      <c r="D3410" s="7">
        <v>24</v>
      </c>
      <c r="F3410" s="8">
        <v>40467.385300925926</v>
      </c>
      <c r="G3410" s="7">
        <v>0</v>
      </c>
      <c r="H3410" s="7">
        <v>7</v>
      </c>
      <c r="I3410" s="7" t="b">
        <f t="shared" si="159"/>
        <v>1</v>
      </c>
      <c r="J3410" s="7" t="b">
        <f t="shared" si="160"/>
        <v>1</v>
      </c>
      <c r="K3410" s="7">
        <f t="shared" si="161"/>
        <v>1</v>
      </c>
      <c r="L3410" s="7">
        <f>WEEKDAY(Table1[[#This Row],[post_time]])</f>
        <v>7</v>
      </c>
      <c r="M3410" s="7">
        <f>VLOOKUP(Table1[[#This Row],[topic_id]],'All Topics Data'!$A$2:$I$1243,8,FALSE)</f>
        <v>40467.088194444441</v>
      </c>
      <c r="N3410" s="7">
        <f>Table1[[#This Row],[Hui Reply?]]*(Table1[[#This Row],[post_time]]-Table1[[#This Row],[timestamp of previous reply]])</f>
        <v>0.19339120370568708</v>
      </c>
      <c r="O3410" s="3">
        <f>O3409+Table1[[#This Row],[Hui Reply?]]</f>
        <v>886</v>
      </c>
      <c r="P3410" s="19">
        <f>INT(Table1[[#This Row],[post_time]])</f>
        <v>40467</v>
      </c>
      <c r="Q3410" s="3" t="str">
        <f>IF(Table1[[#This Row],[Hui Reply?]],VLOOKUP(Table1[[#This Row],[topic_id]],'All Topics Data'!$A$2:$E$1243,5,FALSE),0)</f>
        <v>indi visual</v>
      </c>
      <c r="R3410" s="8">
        <f>Table1[[#This Row],[post_time]]+8/24</f>
        <v>40467.718634259261</v>
      </c>
      <c r="S3410" s="3">
        <f>IF(Table1[[#This Row],[post_position]]=1,0,SUMIFS($F$2:F3410,$H$2:H3410,Table1[[#This Row],[post_position]]-1,$C$2:C3410,Table1[[#This Row],[topic_id]]))</f>
        <v>40467.19190972222</v>
      </c>
    </row>
    <row r="3411" spans="1:19" x14ac:dyDescent="0.25">
      <c r="A3411" s="7">
        <v>3463</v>
      </c>
      <c r="B3411" s="7">
        <v>1</v>
      </c>
      <c r="C3411" s="7">
        <v>856</v>
      </c>
      <c r="D3411" s="7">
        <v>3479</v>
      </c>
      <c r="E3411" s="2"/>
      <c r="F3411" s="8">
        <v>40467.507534722223</v>
      </c>
      <c r="G3411" s="7">
        <v>0</v>
      </c>
      <c r="H3411" s="7">
        <v>1</v>
      </c>
      <c r="I3411" s="7" t="b">
        <f t="shared" si="159"/>
        <v>0</v>
      </c>
      <c r="J3411" s="7" t="b">
        <f t="shared" si="160"/>
        <v>0</v>
      </c>
      <c r="K3411" s="7">
        <f t="shared" si="161"/>
        <v>0</v>
      </c>
      <c r="L3411" s="7">
        <f>WEEKDAY(Table1[[#This Row],[post_time]])</f>
        <v>7</v>
      </c>
      <c r="M3411" s="7">
        <f>VLOOKUP(Table1[[#This Row],[topic_id]],'All Topics Data'!$A$2:$I$1243,8,FALSE)</f>
        <v>40467.506944444445</v>
      </c>
      <c r="N3411" s="7">
        <f>Table1[[#This Row],[Hui Reply?]]*(Table1[[#This Row],[post_time]]-Table1[[#This Row],[timestamp of previous reply]])</f>
        <v>0</v>
      </c>
      <c r="O3411" s="3">
        <f>O3410+Table1[[#This Row],[Hui Reply?]]</f>
        <v>886</v>
      </c>
      <c r="P3411" s="19">
        <f>INT(Table1[[#This Row],[post_time]])</f>
        <v>40467</v>
      </c>
      <c r="Q3411" s="3">
        <f>IF(Table1[[#This Row],[Hui Reply?]],VLOOKUP(Table1[[#This Row],[topic_id]],'All Topics Data'!$A$2:$E$1243,5,FALSE),0)</f>
        <v>0</v>
      </c>
      <c r="R3411" s="8">
        <f>Table1[[#This Row],[post_time]]+8/24</f>
        <v>40467.840868055559</v>
      </c>
      <c r="S3411" s="3">
        <f>IF(Table1[[#This Row],[post_position]]=1,0,SUMIFS($F$2:F3411,$H$2:H3411,Table1[[#This Row],[post_position]]-1,$C$2:C3411,Table1[[#This Row],[topic_id]]))</f>
        <v>0</v>
      </c>
    </row>
    <row r="3412" spans="1:19" x14ac:dyDescent="0.25">
      <c r="A3412" s="7">
        <v>3464</v>
      </c>
      <c r="B3412" s="7">
        <v>1</v>
      </c>
      <c r="C3412" s="7">
        <v>856</v>
      </c>
      <c r="D3412" s="7">
        <v>5408</v>
      </c>
      <c r="F3412" s="8">
        <v>40467.526122685187</v>
      </c>
      <c r="G3412" s="7">
        <v>0</v>
      </c>
      <c r="H3412" s="7">
        <v>2</v>
      </c>
      <c r="I3412" s="7" t="b">
        <f t="shared" si="159"/>
        <v>0</v>
      </c>
      <c r="J3412" s="7" t="b">
        <f t="shared" si="160"/>
        <v>1</v>
      </c>
      <c r="K3412" s="7">
        <f t="shared" si="161"/>
        <v>0</v>
      </c>
      <c r="L3412" s="7">
        <f>WEEKDAY(Table1[[#This Row],[post_time]])</f>
        <v>7</v>
      </c>
      <c r="M3412" s="7">
        <f>VLOOKUP(Table1[[#This Row],[topic_id]],'All Topics Data'!$A$2:$I$1243,8,FALSE)</f>
        <v>40467.506944444445</v>
      </c>
      <c r="N3412" s="7">
        <f>Table1[[#This Row],[Hui Reply?]]*(Table1[[#This Row],[post_time]]-Table1[[#This Row],[timestamp of previous reply]])</f>
        <v>0</v>
      </c>
      <c r="O3412" s="3">
        <f>O3411+Table1[[#This Row],[Hui Reply?]]</f>
        <v>886</v>
      </c>
      <c r="P3412" s="19">
        <f>INT(Table1[[#This Row],[post_time]])</f>
        <v>40467</v>
      </c>
      <c r="Q3412" s="3">
        <f>IF(Table1[[#This Row],[Hui Reply?]],VLOOKUP(Table1[[#This Row],[topic_id]],'All Topics Data'!$A$2:$E$1243,5,FALSE),0)</f>
        <v>0</v>
      </c>
      <c r="R3412" s="8">
        <f>Table1[[#This Row],[post_time]]+8/24</f>
        <v>40467.859456018523</v>
      </c>
      <c r="S3412" s="3">
        <f>IF(Table1[[#This Row],[post_position]]=1,0,SUMIFS($F$2:F3412,$H$2:H3412,Table1[[#This Row],[post_position]]-1,$C$2:C3412,Table1[[#This Row],[topic_id]]))</f>
        <v>40467.507534722223</v>
      </c>
    </row>
    <row r="3413" spans="1:19" x14ac:dyDescent="0.25">
      <c r="A3413" s="7">
        <v>3465</v>
      </c>
      <c r="B3413" s="7">
        <v>1</v>
      </c>
      <c r="C3413" s="7">
        <v>855</v>
      </c>
      <c r="D3413" s="7">
        <v>6821</v>
      </c>
      <c r="E3413" s="2"/>
      <c r="F3413" s="8">
        <v>40467.622546296298</v>
      </c>
      <c r="G3413" s="7">
        <v>0</v>
      </c>
      <c r="H3413" s="7">
        <v>8</v>
      </c>
      <c r="I3413" s="7" t="b">
        <f t="shared" si="159"/>
        <v>0</v>
      </c>
      <c r="J3413" s="7" t="b">
        <f t="shared" si="160"/>
        <v>1</v>
      </c>
      <c r="K3413" s="7">
        <f t="shared" si="161"/>
        <v>0</v>
      </c>
      <c r="L3413" s="7">
        <f>WEEKDAY(Table1[[#This Row],[post_time]])</f>
        <v>7</v>
      </c>
      <c r="M3413" s="7">
        <f>VLOOKUP(Table1[[#This Row],[topic_id]],'All Topics Data'!$A$2:$I$1243,8,FALSE)</f>
        <v>40467.088194444441</v>
      </c>
      <c r="N3413" s="7">
        <f>Table1[[#This Row],[Hui Reply?]]*(Table1[[#This Row],[post_time]]-Table1[[#This Row],[timestamp of previous reply]])</f>
        <v>0</v>
      </c>
      <c r="O3413" s="3">
        <f>O3412+Table1[[#This Row],[Hui Reply?]]</f>
        <v>886</v>
      </c>
      <c r="P3413" s="19">
        <f>INT(Table1[[#This Row],[post_time]])</f>
        <v>40467</v>
      </c>
      <c r="Q3413" s="3">
        <f>IF(Table1[[#This Row],[Hui Reply?]],VLOOKUP(Table1[[#This Row],[topic_id]],'All Topics Data'!$A$2:$E$1243,5,FALSE),0)</f>
        <v>0</v>
      </c>
      <c r="R3413" s="8">
        <f>Table1[[#This Row],[post_time]]+8/24</f>
        <v>40467.955879629633</v>
      </c>
      <c r="S3413" s="3">
        <f>IF(Table1[[#This Row],[post_position]]=1,0,SUMIFS($F$2:F3413,$H$2:H3413,Table1[[#This Row],[post_position]]-1,$C$2:C3413,Table1[[#This Row],[topic_id]]))</f>
        <v>40467.385300925926</v>
      </c>
    </row>
    <row r="3414" spans="1:19" x14ac:dyDescent="0.25">
      <c r="A3414" s="7">
        <v>3466</v>
      </c>
      <c r="B3414" s="7">
        <v>1</v>
      </c>
      <c r="C3414" s="7">
        <v>855</v>
      </c>
      <c r="D3414" s="7">
        <v>24</v>
      </c>
      <c r="F3414" s="8">
        <v>40467.635509259257</v>
      </c>
      <c r="G3414" s="7">
        <v>0</v>
      </c>
      <c r="H3414" s="7">
        <v>9</v>
      </c>
      <c r="I3414" s="7" t="b">
        <f t="shared" si="159"/>
        <v>1</v>
      </c>
      <c r="J3414" s="7" t="b">
        <f t="shared" si="160"/>
        <v>1</v>
      </c>
      <c r="K3414" s="7">
        <f t="shared" si="161"/>
        <v>1</v>
      </c>
      <c r="L3414" s="7">
        <f>WEEKDAY(Table1[[#This Row],[post_time]])</f>
        <v>7</v>
      </c>
      <c r="M3414" s="7">
        <f>VLOOKUP(Table1[[#This Row],[topic_id]],'All Topics Data'!$A$2:$I$1243,8,FALSE)</f>
        <v>40467.088194444441</v>
      </c>
      <c r="N3414" s="7">
        <f>Table1[[#This Row],[Hui Reply?]]*(Table1[[#This Row],[post_time]]-Table1[[#This Row],[timestamp of previous reply]])</f>
        <v>1.2962962959136348E-2</v>
      </c>
      <c r="O3414" s="3">
        <f>O3413+Table1[[#This Row],[Hui Reply?]]</f>
        <v>887</v>
      </c>
      <c r="P3414" s="19">
        <f>INT(Table1[[#This Row],[post_time]])</f>
        <v>40467</v>
      </c>
      <c r="Q3414" s="3" t="str">
        <f>IF(Table1[[#This Row],[Hui Reply?]],VLOOKUP(Table1[[#This Row],[topic_id]],'All Topics Data'!$A$2:$E$1243,5,FALSE),0)</f>
        <v>indi visual</v>
      </c>
      <c r="R3414" s="8">
        <f>Table1[[#This Row],[post_time]]+8/24</f>
        <v>40467.968842592592</v>
      </c>
      <c r="S3414" s="3">
        <f>IF(Table1[[#This Row],[post_position]]=1,0,SUMIFS($F$2:F3414,$H$2:H3414,Table1[[#This Row],[post_position]]-1,$C$2:C3414,Table1[[#This Row],[topic_id]]))</f>
        <v>40467.622546296298</v>
      </c>
    </row>
    <row r="3415" spans="1:19" x14ac:dyDescent="0.25">
      <c r="A3415" s="7">
        <v>3467</v>
      </c>
      <c r="B3415" s="7">
        <v>1</v>
      </c>
      <c r="C3415" s="7">
        <v>855</v>
      </c>
      <c r="D3415" s="7">
        <v>6821</v>
      </c>
      <c r="E3415" s="2"/>
      <c r="F3415" s="8">
        <v>40467.642939814818</v>
      </c>
      <c r="G3415" s="7">
        <v>0</v>
      </c>
      <c r="H3415" s="7">
        <v>10</v>
      </c>
      <c r="I3415" s="7" t="b">
        <f t="shared" si="159"/>
        <v>0</v>
      </c>
      <c r="J3415" s="7" t="b">
        <f t="shared" si="160"/>
        <v>1</v>
      </c>
      <c r="K3415" s="7">
        <f t="shared" si="161"/>
        <v>0</v>
      </c>
      <c r="L3415" s="7">
        <f>WEEKDAY(Table1[[#This Row],[post_time]])</f>
        <v>7</v>
      </c>
      <c r="M3415" s="7">
        <f>VLOOKUP(Table1[[#This Row],[topic_id]],'All Topics Data'!$A$2:$I$1243,8,FALSE)</f>
        <v>40467.088194444441</v>
      </c>
      <c r="N3415" s="7">
        <f>Table1[[#This Row],[Hui Reply?]]*(Table1[[#This Row],[post_time]]-Table1[[#This Row],[timestamp of previous reply]])</f>
        <v>0</v>
      </c>
      <c r="O3415" s="3">
        <f>O3414+Table1[[#This Row],[Hui Reply?]]</f>
        <v>887</v>
      </c>
      <c r="P3415" s="19">
        <f>INT(Table1[[#This Row],[post_time]])</f>
        <v>40467</v>
      </c>
      <c r="Q3415" s="3">
        <f>IF(Table1[[#This Row],[Hui Reply?]],VLOOKUP(Table1[[#This Row],[topic_id]],'All Topics Data'!$A$2:$E$1243,5,FALSE),0)</f>
        <v>0</v>
      </c>
      <c r="R3415" s="8">
        <f>Table1[[#This Row],[post_time]]+8/24</f>
        <v>40467.976273148153</v>
      </c>
      <c r="S3415" s="3">
        <f>IF(Table1[[#This Row],[post_position]]=1,0,SUMIFS($F$2:F3415,$H$2:H3415,Table1[[#This Row],[post_position]]-1,$C$2:C3415,Table1[[#This Row],[topic_id]]))</f>
        <v>40467.635509259257</v>
      </c>
    </row>
    <row r="3416" spans="1:19" x14ac:dyDescent="0.25">
      <c r="A3416" s="7">
        <v>3468</v>
      </c>
      <c r="B3416" s="7">
        <v>1</v>
      </c>
      <c r="C3416" s="7">
        <v>855</v>
      </c>
      <c r="D3416" s="7">
        <v>6821</v>
      </c>
      <c r="E3416" s="2"/>
      <c r="F3416" s="8">
        <v>40467.678668981483</v>
      </c>
      <c r="G3416" s="7">
        <v>0</v>
      </c>
      <c r="H3416" s="7">
        <v>11</v>
      </c>
      <c r="I3416" s="7" t="b">
        <f t="shared" si="159"/>
        <v>0</v>
      </c>
      <c r="J3416" s="7" t="b">
        <f t="shared" si="160"/>
        <v>1</v>
      </c>
      <c r="K3416" s="7">
        <f t="shared" si="161"/>
        <v>0</v>
      </c>
      <c r="L3416" s="7">
        <f>WEEKDAY(Table1[[#This Row],[post_time]])</f>
        <v>7</v>
      </c>
      <c r="M3416" s="7">
        <f>VLOOKUP(Table1[[#This Row],[topic_id]],'All Topics Data'!$A$2:$I$1243,8,FALSE)</f>
        <v>40467.088194444441</v>
      </c>
      <c r="N3416" s="7">
        <f>Table1[[#This Row],[Hui Reply?]]*(Table1[[#This Row],[post_time]]-Table1[[#This Row],[timestamp of previous reply]])</f>
        <v>0</v>
      </c>
      <c r="O3416" s="3">
        <f>O3415+Table1[[#This Row],[Hui Reply?]]</f>
        <v>887</v>
      </c>
      <c r="P3416" s="19">
        <f>INT(Table1[[#This Row],[post_time]])</f>
        <v>40467</v>
      </c>
      <c r="Q3416" s="3">
        <f>IF(Table1[[#This Row],[Hui Reply?]],VLOOKUP(Table1[[#This Row],[topic_id]],'All Topics Data'!$A$2:$E$1243,5,FALSE),0)</f>
        <v>0</v>
      </c>
      <c r="R3416" s="8">
        <f>Table1[[#This Row],[post_time]]+8/24</f>
        <v>40468.012002314819</v>
      </c>
      <c r="S3416" s="3">
        <f>IF(Table1[[#This Row],[post_position]]=1,0,SUMIFS($F$2:F3416,$H$2:H3416,Table1[[#This Row],[post_position]]-1,$C$2:C3416,Table1[[#This Row],[topic_id]]))</f>
        <v>40467.642939814818</v>
      </c>
    </row>
    <row r="3417" spans="1:19" x14ac:dyDescent="0.25">
      <c r="A3417" s="7">
        <v>3469</v>
      </c>
      <c r="B3417" s="7">
        <v>1</v>
      </c>
      <c r="C3417" s="7">
        <v>855</v>
      </c>
      <c r="D3417" s="7">
        <v>24</v>
      </c>
      <c r="E3417" s="2"/>
      <c r="F3417" s="8">
        <v>40467.790844907409</v>
      </c>
      <c r="G3417" s="7">
        <v>0</v>
      </c>
      <c r="H3417" s="7">
        <v>12</v>
      </c>
      <c r="I3417" s="7" t="b">
        <f t="shared" si="159"/>
        <v>1</v>
      </c>
      <c r="J3417" s="7" t="b">
        <f t="shared" si="160"/>
        <v>1</v>
      </c>
      <c r="K3417" s="7">
        <f t="shared" si="161"/>
        <v>1</v>
      </c>
      <c r="L3417" s="7">
        <f>WEEKDAY(Table1[[#This Row],[post_time]])</f>
        <v>7</v>
      </c>
      <c r="M3417" s="7">
        <f>VLOOKUP(Table1[[#This Row],[topic_id]],'All Topics Data'!$A$2:$I$1243,8,FALSE)</f>
        <v>40467.088194444441</v>
      </c>
      <c r="N3417" s="7">
        <f>Table1[[#This Row],[Hui Reply?]]*(Table1[[#This Row],[post_time]]-Table1[[#This Row],[timestamp of previous reply]])</f>
        <v>0.11217592592583969</v>
      </c>
      <c r="O3417" s="3">
        <f>O3416+Table1[[#This Row],[Hui Reply?]]</f>
        <v>888</v>
      </c>
      <c r="P3417" s="19">
        <f>INT(Table1[[#This Row],[post_time]])</f>
        <v>40467</v>
      </c>
      <c r="Q3417" s="3" t="str">
        <f>IF(Table1[[#This Row],[Hui Reply?]],VLOOKUP(Table1[[#This Row],[topic_id]],'All Topics Data'!$A$2:$E$1243,5,FALSE),0)</f>
        <v>indi visual</v>
      </c>
      <c r="R3417" s="8">
        <f>Table1[[#This Row],[post_time]]+8/24</f>
        <v>40468.124178240745</v>
      </c>
      <c r="S3417" s="3">
        <f>IF(Table1[[#This Row],[post_position]]=1,0,SUMIFS($F$2:F3417,$H$2:H3417,Table1[[#This Row],[post_position]]-1,$C$2:C3417,Table1[[#This Row],[topic_id]]))</f>
        <v>40467.678668981483</v>
      </c>
    </row>
    <row r="3418" spans="1:19" x14ac:dyDescent="0.25">
      <c r="A3418" s="7">
        <v>3470</v>
      </c>
      <c r="B3418" s="7">
        <v>1</v>
      </c>
      <c r="C3418" s="7">
        <v>857</v>
      </c>
      <c r="D3418" s="7">
        <v>6821</v>
      </c>
      <c r="E3418" s="2"/>
      <c r="F3418" s="8">
        <v>40467.892442129632</v>
      </c>
      <c r="G3418" s="7">
        <v>0</v>
      </c>
      <c r="H3418" s="7">
        <v>1</v>
      </c>
      <c r="I3418" s="7" t="b">
        <f t="shared" si="159"/>
        <v>0</v>
      </c>
      <c r="J3418" s="7" t="b">
        <f t="shared" si="160"/>
        <v>0</v>
      </c>
      <c r="K3418" s="7">
        <f t="shared" si="161"/>
        <v>0</v>
      </c>
      <c r="L3418" s="7">
        <f>WEEKDAY(Table1[[#This Row],[post_time]])</f>
        <v>7</v>
      </c>
      <c r="M3418" s="7">
        <f>VLOOKUP(Table1[[#This Row],[topic_id]],'All Topics Data'!$A$2:$I$1243,8,FALSE)</f>
        <v>40467.892361111109</v>
      </c>
      <c r="N3418" s="7">
        <f>Table1[[#This Row],[Hui Reply?]]*(Table1[[#This Row],[post_time]]-Table1[[#This Row],[timestamp of previous reply]])</f>
        <v>0</v>
      </c>
      <c r="O3418" s="3">
        <f>O3417+Table1[[#This Row],[Hui Reply?]]</f>
        <v>888</v>
      </c>
      <c r="P3418" s="19">
        <f>INT(Table1[[#This Row],[post_time]])</f>
        <v>40467</v>
      </c>
      <c r="Q3418" s="3">
        <f>IF(Table1[[#This Row],[Hui Reply?]],VLOOKUP(Table1[[#This Row],[topic_id]],'All Topics Data'!$A$2:$E$1243,5,FALSE),0)</f>
        <v>0</v>
      </c>
      <c r="R3418" s="8">
        <f>Table1[[#This Row],[post_time]]+8/24</f>
        <v>40468.225775462968</v>
      </c>
      <c r="S3418" s="3">
        <f>IF(Table1[[#This Row],[post_position]]=1,0,SUMIFS($F$2:F3418,$H$2:H3418,Table1[[#This Row],[post_position]]-1,$C$2:C3418,Table1[[#This Row],[topic_id]]))</f>
        <v>0</v>
      </c>
    </row>
    <row r="3419" spans="1:19" x14ac:dyDescent="0.25">
      <c r="A3419" s="7">
        <v>3471</v>
      </c>
      <c r="B3419" s="7">
        <v>1</v>
      </c>
      <c r="C3419" s="7">
        <v>858</v>
      </c>
      <c r="D3419" s="7">
        <v>6821</v>
      </c>
      <c r="F3419" s="8">
        <v>40467.904849537037</v>
      </c>
      <c r="G3419" s="7">
        <v>0</v>
      </c>
      <c r="H3419" s="7">
        <v>1</v>
      </c>
      <c r="I3419" s="7" t="b">
        <f t="shared" si="159"/>
        <v>0</v>
      </c>
      <c r="J3419" s="7" t="b">
        <f t="shared" si="160"/>
        <v>0</v>
      </c>
      <c r="K3419" s="7">
        <f t="shared" si="161"/>
        <v>0</v>
      </c>
      <c r="L3419" s="7">
        <f>WEEKDAY(Table1[[#This Row],[post_time]])</f>
        <v>7</v>
      </c>
      <c r="M3419" s="7">
        <f>VLOOKUP(Table1[[#This Row],[topic_id]],'All Topics Data'!$A$2:$I$1243,8,FALSE)</f>
        <v>40467.904166666667</v>
      </c>
      <c r="N3419" s="7">
        <f>Table1[[#This Row],[Hui Reply?]]*(Table1[[#This Row],[post_time]]-Table1[[#This Row],[timestamp of previous reply]])</f>
        <v>0</v>
      </c>
      <c r="O3419" s="3">
        <f>O3418+Table1[[#This Row],[Hui Reply?]]</f>
        <v>888</v>
      </c>
      <c r="P3419" s="19">
        <f>INT(Table1[[#This Row],[post_time]])</f>
        <v>40467</v>
      </c>
      <c r="Q3419" s="3">
        <f>IF(Table1[[#This Row],[Hui Reply?]],VLOOKUP(Table1[[#This Row],[topic_id]],'All Topics Data'!$A$2:$E$1243,5,FALSE),0)</f>
        <v>0</v>
      </c>
      <c r="R3419" s="8">
        <f>Table1[[#This Row],[post_time]]+8/24</f>
        <v>40468.238182870373</v>
      </c>
      <c r="S3419" s="3">
        <f>IF(Table1[[#This Row],[post_position]]=1,0,SUMIFS($F$2:F3419,$H$2:H3419,Table1[[#This Row],[post_position]]-1,$C$2:C3419,Table1[[#This Row],[topic_id]]))</f>
        <v>0</v>
      </c>
    </row>
    <row r="3420" spans="1:19" x14ac:dyDescent="0.25">
      <c r="A3420" s="7">
        <v>3472</v>
      </c>
      <c r="B3420" s="7">
        <v>1</v>
      </c>
      <c r="C3420" s="7">
        <v>857</v>
      </c>
      <c r="D3420" s="7">
        <v>24</v>
      </c>
      <c r="F3420" s="8">
        <v>40468.025543981479</v>
      </c>
      <c r="G3420" s="7">
        <v>0</v>
      </c>
      <c r="H3420" s="7">
        <v>2</v>
      </c>
      <c r="I3420" s="7" t="b">
        <f t="shared" si="159"/>
        <v>1</v>
      </c>
      <c r="J3420" s="7" t="b">
        <f t="shared" si="160"/>
        <v>1</v>
      </c>
      <c r="K3420" s="7">
        <f t="shared" si="161"/>
        <v>1</v>
      </c>
      <c r="L3420" s="7">
        <f>WEEKDAY(Table1[[#This Row],[post_time]])</f>
        <v>1</v>
      </c>
      <c r="M3420" s="7">
        <f>VLOOKUP(Table1[[#This Row],[topic_id]],'All Topics Data'!$A$2:$I$1243,8,FALSE)</f>
        <v>40467.892361111109</v>
      </c>
      <c r="N3420" s="7">
        <f>Table1[[#This Row],[Hui Reply?]]*(Table1[[#This Row],[post_time]]-Table1[[#This Row],[timestamp of previous reply]])</f>
        <v>0.13310185184673173</v>
      </c>
      <c r="O3420" s="3">
        <f>O3419+Table1[[#This Row],[Hui Reply?]]</f>
        <v>889</v>
      </c>
      <c r="P3420" s="19">
        <f>INT(Table1[[#This Row],[post_time]])</f>
        <v>40468</v>
      </c>
      <c r="Q3420" s="3" t="str">
        <f>IF(Table1[[#This Row],[Hui Reply?]],VLOOKUP(Table1[[#This Row],[topic_id]],'All Topics Data'!$A$2:$E$1243,5,FALSE),0)</f>
        <v>indi visual</v>
      </c>
      <c r="R3420" s="8">
        <f>Table1[[#This Row],[post_time]]+8/24</f>
        <v>40468.358877314815</v>
      </c>
      <c r="S3420" s="3">
        <f>IF(Table1[[#This Row],[post_position]]=1,0,SUMIFS($F$2:F3420,$H$2:H3420,Table1[[#This Row],[post_position]]-1,$C$2:C3420,Table1[[#This Row],[topic_id]]))</f>
        <v>40467.892442129632</v>
      </c>
    </row>
    <row r="3421" spans="1:19" x14ac:dyDescent="0.25">
      <c r="A3421" s="7">
        <v>3473</v>
      </c>
      <c r="B3421" s="7">
        <v>1</v>
      </c>
      <c r="C3421" s="7">
        <v>857</v>
      </c>
      <c r="D3421" s="7">
        <v>6821</v>
      </c>
      <c r="E3421" s="2"/>
      <c r="F3421" s="8">
        <v>40468.084456018521</v>
      </c>
      <c r="G3421" s="7">
        <v>0</v>
      </c>
      <c r="H3421" s="7">
        <v>3</v>
      </c>
      <c r="I3421" s="7" t="b">
        <f t="shared" si="159"/>
        <v>0</v>
      </c>
      <c r="J3421" s="7" t="b">
        <f t="shared" si="160"/>
        <v>1</v>
      </c>
      <c r="K3421" s="7">
        <f t="shared" si="161"/>
        <v>0</v>
      </c>
      <c r="L3421" s="7">
        <f>WEEKDAY(Table1[[#This Row],[post_time]])</f>
        <v>1</v>
      </c>
      <c r="M3421" s="7">
        <f>VLOOKUP(Table1[[#This Row],[topic_id]],'All Topics Data'!$A$2:$I$1243,8,FALSE)</f>
        <v>40467.892361111109</v>
      </c>
      <c r="N3421" s="7">
        <f>Table1[[#This Row],[Hui Reply?]]*(Table1[[#This Row],[post_time]]-Table1[[#This Row],[timestamp of previous reply]])</f>
        <v>0</v>
      </c>
      <c r="O3421" s="3">
        <f>O3420+Table1[[#This Row],[Hui Reply?]]</f>
        <v>889</v>
      </c>
      <c r="P3421" s="19">
        <f>INT(Table1[[#This Row],[post_time]])</f>
        <v>40468</v>
      </c>
      <c r="Q3421" s="3">
        <f>IF(Table1[[#This Row],[Hui Reply?]],VLOOKUP(Table1[[#This Row],[topic_id]],'All Topics Data'!$A$2:$E$1243,5,FALSE),0)</f>
        <v>0</v>
      </c>
      <c r="R3421" s="8">
        <f>Table1[[#This Row],[post_time]]+8/24</f>
        <v>40468.417789351857</v>
      </c>
      <c r="S3421" s="3">
        <f>IF(Table1[[#This Row],[post_position]]=1,0,SUMIFS($F$2:F3421,$H$2:H3421,Table1[[#This Row],[post_position]]-1,$C$2:C3421,Table1[[#This Row],[topic_id]]))</f>
        <v>40468.025543981479</v>
      </c>
    </row>
    <row r="3422" spans="1:19" x14ac:dyDescent="0.25">
      <c r="A3422" s="7">
        <v>3474</v>
      </c>
      <c r="B3422" s="7">
        <v>1</v>
      </c>
      <c r="C3422" s="7">
        <v>857</v>
      </c>
      <c r="D3422" s="7">
        <v>24</v>
      </c>
      <c r="F3422" s="8">
        <v>40468.105949074074</v>
      </c>
      <c r="G3422" s="7">
        <v>0</v>
      </c>
      <c r="H3422" s="7">
        <v>4</v>
      </c>
      <c r="I3422" s="7" t="b">
        <f t="shared" si="159"/>
        <v>1</v>
      </c>
      <c r="J3422" s="7" t="b">
        <f t="shared" si="160"/>
        <v>1</v>
      </c>
      <c r="K3422" s="7">
        <f t="shared" si="161"/>
        <v>1</v>
      </c>
      <c r="L3422" s="7">
        <f>WEEKDAY(Table1[[#This Row],[post_time]])</f>
        <v>1</v>
      </c>
      <c r="M3422" s="7">
        <f>VLOOKUP(Table1[[#This Row],[topic_id]],'All Topics Data'!$A$2:$I$1243,8,FALSE)</f>
        <v>40467.892361111109</v>
      </c>
      <c r="N3422" s="7">
        <f>Table1[[#This Row],[Hui Reply?]]*(Table1[[#This Row],[post_time]]-Table1[[#This Row],[timestamp of previous reply]])</f>
        <v>2.1493055552127771E-2</v>
      </c>
      <c r="O3422" s="3">
        <f>O3421+Table1[[#This Row],[Hui Reply?]]</f>
        <v>890</v>
      </c>
      <c r="P3422" s="19">
        <f>INT(Table1[[#This Row],[post_time]])</f>
        <v>40468</v>
      </c>
      <c r="Q3422" s="3" t="str">
        <f>IF(Table1[[#This Row],[Hui Reply?]],VLOOKUP(Table1[[#This Row],[topic_id]],'All Topics Data'!$A$2:$E$1243,5,FALSE),0)</f>
        <v>indi visual</v>
      </c>
      <c r="R3422" s="8">
        <f>Table1[[#This Row],[post_time]]+8/24</f>
        <v>40468.439282407409</v>
      </c>
      <c r="S3422" s="3">
        <f>IF(Table1[[#This Row],[post_position]]=1,0,SUMIFS($F$2:F3422,$H$2:H3422,Table1[[#This Row],[post_position]]-1,$C$2:C3422,Table1[[#This Row],[topic_id]]))</f>
        <v>40468.084456018521</v>
      </c>
    </row>
    <row r="3423" spans="1:19" x14ac:dyDescent="0.25">
      <c r="A3423" s="7">
        <v>3475</v>
      </c>
      <c r="B3423" s="7">
        <v>1</v>
      </c>
      <c r="C3423" s="7">
        <v>859</v>
      </c>
      <c r="D3423" s="7">
        <v>6821</v>
      </c>
      <c r="E3423" s="2"/>
      <c r="F3423" s="8">
        <v>40468.98710648148</v>
      </c>
      <c r="G3423" s="7">
        <v>0</v>
      </c>
      <c r="H3423" s="7">
        <v>1</v>
      </c>
      <c r="I3423" s="7" t="b">
        <f t="shared" si="159"/>
        <v>0</v>
      </c>
      <c r="J3423" s="7" t="b">
        <f t="shared" si="160"/>
        <v>0</v>
      </c>
      <c r="K3423" s="7">
        <f t="shared" si="161"/>
        <v>0</v>
      </c>
      <c r="L3423" s="7">
        <f>WEEKDAY(Table1[[#This Row],[post_time]])</f>
        <v>1</v>
      </c>
      <c r="M3423" s="7">
        <f>VLOOKUP(Table1[[#This Row],[topic_id]],'All Topics Data'!$A$2:$I$1243,8,FALSE)</f>
        <v>40468.986805555556</v>
      </c>
      <c r="N3423" s="7">
        <f>Table1[[#This Row],[Hui Reply?]]*(Table1[[#This Row],[post_time]]-Table1[[#This Row],[timestamp of previous reply]])</f>
        <v>0</v>
      </c>
      <c r="O3423" s="3">
        <f>O3422+Table1[[#This Row],[Hui Reply?]]</f>
        <v>890</v>
      </c>
      <c r="P3423" s="19">
        <f>INT(Table1[[#This Row],[post_time]])</f>
        <v>40468</v>
      </c>
      <c r="Q3423" s="3">
        <f>IF(Table1[[#This Row],[Hui Reply?]],VLOOKUP(Table1[[#This Row],[topic_id]],'All Topics Data'!$A$2:$E$1243,5,FALSE),0)</f>
        <v>0</v>
      </c>
      <c r="R3423" s="8">
        <f>Table1[[#This Row],[post_time]]+8/24</f>
        <v>40469.320439814815</v>
      </c>
      <c r="S3423" s="3">
        <f>IF(Table1[[#This Row],[post_position]]=1,0,SUMIFS($F$2:F3423,$H$2:H3423,Table1[[#This Row],[post_position]]-1,$C$2:C3423,Table1[[#This Row],[topic_id]]))</f>
        <v>0</v>
      </c>
    </row>
    <row r="3424" spans="1:19" x14ac:dyDescent="0.25">
      <c r="A3424" s="7">
        <v>3477</v>
      </c>
      <c r="B3424" s="7">
        <v>1</v>
      </c>
      <c r="C3424" s="7">
        <v>859</v>
      </c>
      <c r="D3424" s="7">
        <v>24</v>
      </c>
      <c r="E3424" s="2"/>
      <c r="F3424" s="8">
        <v>40469.069826388892</v>
      </c>
      <c r="G3424" s="7">
        <v>0</v>
      </c>
      <c r="H3424" s="7">
        <v>2</v>
      </c>
      <c r="I3424" s="7" t="b">
        <f t="shared" si="159"/>
        <v>1</v>
      </c>
      <c r="J3424" s="7" t="b">
        <f t="shared" si="160"/>
        <v>1</v>
      </c>
      <c r="K3424" s="7">
        <f t="shared" si="161"/>
        <v>1</v>
      </c>
      <c r="L3424" s="7">
        <f>WEEKDAY(Table1[[#This Row],[post_time]])</f>
        <v>2</v>
      </c>
      <c r="M3424" s="7">
        <f>VLOOKUP(Table1[[#This Row],[topic_id]],'All Topics Data'!$A$2:$I$1243,8,FALSE)</f>
        <v>40468.986805555556</v>
      </c>
      <c r="N3424" s="7">
        <f>Table1[[#This Row],[Hui Reply?]]*(Table1[[#This Row],[post_time]]-Table1[[#This Row],[timestamp of previous reply]])</f>
        <v>8.2719907411956228E-2</v>
      </c>
      <c r="O3424" s="3">
        <f>O3423+Table1[[#This Row],[Hui Reply?]]</f>
        <v>891</v>
      </c>
      <c r="P3424" s="19">
        <f>INT(Table1[[#This Row],[post_time]])</f>
        <v>40469</v>
      </c>
      <c r="Q3424" s="3" t="str">
        <f>IF(Table1[[#This Row],[Hui Reply?]],VLOOKUP(Table1[[#This Row],[topic_id]],'All Topics Data'!$A$2:$E$1243,5,FALSE),0)</f>
        <v>indi visual</v>
      </c>
      <c r="R3424" s="8">
        <f>Table1[[#This Row],[post_time]]+8/24</f>
        <v>40469.403159722227</v>
      </c>
      <c r="S3424" s="3">
        <f>IF(Table1[[#This Row],[post_position]]=1,0,SUMIFS($F$2:F3424,$H$2:H3424,Table1[[#This Row],[post_position]]-1,$C$2:C3424,Table1[[#This Row],[topic_id]]))</f>
        <v>40468.98710648148</v>
      </c>
    </row>
    <row r="3425" spans="1:19" x14ac:dyDescent="0.25">
      <c r="A3425" s="7">
        <v>3478</v>
      </c>
      <c r="B3425" s="7">
        <v>1</v>
      </c>
      <c r="C3425" s="7">
        <v>860</v>
      </c>
      <c r="D3425" s="7">
        <v>6821</v>
      </c>
      <c r="E3425" s="2"/>
      <c r="F3425" s="8">
        <v>40469.15315972222</v>
      </c>
      <c r="G3425" s="7">
        <v>0</v>
      </c>
      <c r="H3425" s="7">
        <v>1</v>
      </c>
      <c r="I3425" s="7" t="b">
        <f t="shared" si="159"/>
        <v>0</v>
      </c>
      <c r="J3425" s="7" t="b">
        <f t="shared" si="160"/>
        <v>0</v>
      </c>
      <c r="K3425" s="7">
        <f t="shared" si="161"/>
        <v>0</v>
      </c>
      <c r="L3425" s="7">
        <f>WEEKDAY(Table1[[#This Row],[post_time]])</f>
        <v>2</v>
      </c>
      <c r="M3425" s="7">
        <f>VLOOKUP(Table1[[#This Row],[topic_id]],'All Topics Data'!$A$2:$I$1243,8,FALSE)</f>
        <v>40469.152777777781</v>
      </c>
      <c r="N3425" s="7">
        <f>Table1[[#This Row],[Hui Reply?]]*(Table1[[#This Row],[post_time]]-Table1[[#This Row],[timestamp of previous reply]])</f>
        <v>0</v>
      </c>
      <c r="O3425" s="3">
        <f>O3424+Table1[[#This Row],[Hui Reply?]]</f>
        <v>891</v>
      </c>
      <c r="P3425" s="19">
        <f>INT(Table1[[#This Row],[post_time]])</f>
        <v>40469</v>
      </c>
      <c r="Q3425" s="3">
        <f>IF(Table1[[#This Row],[Hui Reply?]],VLOOKUP(Table1[[#This Row],[topic_id]],'All Topics Data'!$A$2:$E$1243,5,FALSE),0)</f>
        <v>0</v>
      </c>
      <c r="R3425" s="8">
        <f>Table1[[#This Row],[post_time]]+8/24</f>
        <v>40469.486493055556</v>
      </c>
      <c r="S3425" s="3">
        <f>IF(Table1[[#This Row],[post_position]]=1,0,SUMIFS($F$2:F3425,$H$2:H3425,Table1[[#This Row],[post_position]]-1,$C$2:C3425,Table1[[#This Row],[topic_id]]))</f>
        <v>0</v>
      </c>
    </row>
    <row r="3426" spans="1:19" x14ac:dyDescent="0.25">
      <c r="A3426" s="7">
        <v>3479</v>
      </c>
      <c r="B3426" s="7">
        <v>1</v>
      </c>
      <c r="C3426" s="7">
        <v>860</v>
      </c>
      <c r="D3426" s="7">
        <v>5408</v>
      </c>
      <c r="E3426" s="2"/>
      <c r="F3426" s="8">
        <v>40469.201782407406</v>
      </c>
      <c r="G3426" s="7">
        <v>0</v>
      </c>
      <c r="H3426" s="7">
        <v>2</v>
      </c>
      <c r="I3426" s="7" t="b">
        <f t="shared" si="159"/>
        <v>0</v>
      </c>
      <c r="J3426" s="7" t="b">
        <f t="shared" si="160"/>
        <v>1</v>
      </c>
      <c r="K3426" s="7">
        <f t="shared" si="161"/>
        <v>0</v>
      </c>
      <c r="L3426" s="7">
        <f>WEEKDAY(Table1[[#This Row],[post_time]])</f>
        <v>2</v>
      </c>
      <c r="M3426" s="7">
        <f>VLOOKUP(Table1[[#This Row],[topic_id]],'All Topics Data'!$A$2:$I$1243,8,FALSE)</f>
        <v>40469.152777777781</v>
      </c>
      <c r="N3426" s="7">
        <f>Table1[[#This Row],[Hui Reply?]]*(Table1[[#This Row],[post_time]]-Table1[[#This Row],[timestamp of previous reply]])</f>
        <v>0</v>
      </c>
      <c r="O3426" s="3">
        <f>O3425+Table1[[#This Row],[Hui Reply?]]</f>
        <v>891</v>
      </c>
      <c r="P3426" s="19">
        <f>INT(Table1[[#This Row],[post_time]])</f>
        <v>40469</v>
      </c>
      <c r="Q3426" s="3">
        <f>IF(Table1[[#This Row],[Hui Reply?]],VLOOKUP(Table1[[#This Row],[topic_id]],'All Topics Data'!$A$2:$E$1243,5,FALSE),0)</f>
        <v>0</v>
      </c>
      <c r="R3426" s="8">
        <f>Table1[[#This Row],[post_time]]+8/24</f>
        <v>40469.535115740742</v>
      </c>
      <c r="S3426" s="3">
        <f>IF(Table1[[#This Row],[post_position]]=1,0,SUMIFS($F$2:F3426,$H$2:H3426,Table1[[#This Row],[post_position]]-1,$C$2:C3426,Table1[[#This Row],[topic_id]]))</f>
        <v>40469.15315972222</v>
      </c>
    </row>
    <row r="3427" spans="1:19" x14ac:dyDescent="0.25">
      <c r="A3427" s="7">
        <v>3480</v>
      </c>
      <c r="B3427" s="7">
        <v>1</v>
      </c>
      <c r="C3427" s="7">
        <v>860</v>
      </c>
      <c r="D3427" s="7">
        <v>6821</v>
      </c>
      <c r="E3427" s="2"/>
      <c r="F3427" s="8">
        <v>40469.205462962964</v>
      </c>
      <c r="G3427" s="7">
        <v>0</v>
      </c>
      <c r="H3427" s="7">
        <v>3</v>
      </c>
      <c r="I3427" s="7" t="b">
        <f t="shared" si="159"/>
        <v>0</v>
      </c>
      <c r="J3427" s="7" t="b">
        <f t="shared" si="160"/>
        <v>1</v>
      </c>
      <c r="K3427" s="7">
        <f t="shared" si="161"/>
        <v>0</v>
      </c>
      <c r="L3427" s="7">
        <f>WEEKDAY(Table1[[#This Row],[post_time]])</f>
        <v>2</v>
      </c>
      <c r="M3427" s="7">
        <f>VLOOKUP(Table1[[#This Row],[topic_id]],'All Topics Data'!$A$2:$I$1243,8,FALSE)</f>
        <v>40469.152777777781</v>
      </c>
      <c r="N3427" s="7">
        <f>Table1[[#This Row],[Hui Reply?]]*(Table1[[#This Row],[post_time]]-Table1[[#This Row],[timestamp of previous reply]])</f>
        <v>0</v>
      </c>
      <c r="O3427" s="3">
        <f>O3426+Table1[[#This Row],[Hui Reply?]]</f>
        <v>891</v>
      </c>
      <c r="P3427" s="19">
        <f>INT(Table1[[#This Row],[post_time]])</f>
        <v>40469</v>
      </c>
      <c r="Q3427" s="3">
        <f>IF(Table1[[#This Row],[Hui Reply?]],VLOOKUP(Table1[[#This Row],[topic_id]],'All Topics Data'!$A$2:$E$1243,5,FALSE),0)</f>
        <v>0</v>
      </c>
      <c r="R3427" s="8">
        <f>Table1[[#This Row],[post_time]]+8/24</f>
        <v>40469.5387962963</v>
      </c>
      <c r="S3427" s="3">
        <f>IF(Table1[[#This Row],[post_position]]=1,0,SUMIFS($F$2:F3427,$H$2:H3427,Table1[[#This Row],[post_position]]-1,$C$2:C3427,Table1[[#This Row],[topic_id]]))</f>
        <v>40469.201782407406</v>
      </c>
    </row>
    <row r="3428" spans="1:19" x14ac:dyDescent="0.25">
      <c r="A3428" s="7">
        <v>3481</v>
      </c>
      <c r="B3428" s="7">
        <v>1</v>
      </c>
      <c r="C3428" s="7">
        <v>860</v>
      </c>
      <c r="D3428" s="7">
        <v>6611</v>
      </c>
      <c r="E3428" s="2"/>
      <c r="F3428" s="8">
        <v>40469.41207175926</v>
      </c>
      <c r="G3428" s="7">
        <v>0</v>
      </c>
      <c r="H3428" s="7">
        <v>4</v>
      </c>
      <c r="I3428" s="7" t="b">
        <f t="shared" si="159"/>
        <v>0</v>
      </c>
      <c r="J3428" s="7" t="b">
        <f t="shared" si="160"/>
        <v>1</v>
      </c>
      <c r="K3428" s="7">
        <f t="shared" si="161"/>
        <v>0</v>
      </c>
      <c r="L3428" s="7">
        <f>WEEKDAY(Table1[[#This Row],[post_time]])</f>
        <v>2</v>
      </c>
      <c r="M3428" s="7">
        <f>VLOOKUP(Table1[[#This Row],[topic_id]],'All Topics Data'!$A$2:$I$1243,8,FALSE)</f>
        <v>40469.152777777781</v>
      </c>
      <c r="N3428" s="7">
        <f>Table1[[#This Row],[Hui Reply?]]*(Table1[[#This Row],[post_time]]-Table1[[#This Row],[timestamp of previous reply]])</f>
        <v>0</v>
      </c>
      <c r="O3428" s="3">
        <f>O3427+Table1[[#This Row],[Hui Reply?]]</f>
        <v>891</v>
      </c>
      <c r="P3428" s="19">
        <f>INT(Table1[[#This Row],[post_time]])</f>
        <v>40469</v>
      </c>
      <c r="Q3428" s="3">
        <f>IF(Table1[[#This Row],[Hui Reply?]],VLOOKUP(Table1[[#This Row],[topic_id]],'All Topics Data'!$A$2:$E$1243,5,FALSE),0)</f>
        <v>0</v>
      </c>
      <c r="R3428" s="8">
        <f>Table1[[#This Row],[post_time]]+8/24</f>
        <v>40469.745405092595</v>
      </c>
      <c r="S3428" s="3">
        <f>IF(Table1[[#This Row],[post_position]]=1,0,SUMIFS($F$2:F3428,$H$2:H3428,Table1[[#This Row],[post_position]]-1,$C$2:C3428,Table1[[#This Row],[topic_id]]))</f>
        <v>40469.205462962964</v>
      </c>
    </row>
    <row r="3429" spans="1:19" x14ac:dyDescent="0.25">
      <c r="A3429" s="7">
        <v>3482</v>
      </c>
      <c r="B3429" s="7">
        <v>1</v>
      </c>
      <c r="C3429" s="7">
        <v>860</v>
      </c>
      <c r="D3429" s="7">
        <v>24</v>
      </c>
      <c r="E3429" s="2"/>
      <c r="F3429" s="8">
        <v>40469.433865740742</v>
      </c>
      <c r="G3429" s="7">
        <v>0</v>
      </c>
      <c r="H3429" s="7">
        <v>5</v>
      </c>
      <c r="I3429" s="7" t="b">
        <f t="shared" si="159"/>
        <v>1</v>
      </c>
      <c r="J3429" s="7" t="b">
        <f t="shared" si="160"/>
        <v>1</v>
      </c>
      <c r="K3429" s="7">
        <f t="shared" si="161"/>
        <v>1</v>
      </c>
      <c r="L3429" s="7">
        <f>WEEKDAY(Table1[[#This Row],[post_time]])</f>
        <v>2</v>
      </c>
      <c r="M3429" s="7">
        <f>VLOOKUP(Table1[[#This Row],[topic_id]],'All Topics Data'!$A$2:$I$1243,8,FALSE)</f>
        <v>40469.152777777781</v>
      </c>
      <c r="N3429" s="7">
        <f>Table1[[#This Row],[Hui Reply?]]*(Table1[[#This Row],[post_time]]-Table1[[#This Row],[timestamp of previous reply]])</f>
        <v>2.1793981482915115E-2</v>
      </c>
      <c r="O3429" s="3">
        <f>O3428+Table1[[#This Row],[Hui Reply?]]</f>
        <v>892</v>
      </c>
      <c r="P3429" s="19">
        <f>INT(Table1[[#This Row],[post_time]])</f>
        <v>40469</v>
      </c>
      <c r="Q3429" s="3" t="str">
        <f>IF(Table1[[#This Row],[Hui Reply?]],VLOOKUP(Table1[[#This Row],[topic_id]],'All Topics Data'!$A$2:$E$1243,5,FALSE),0)</f>
        <v>indi visual</v>
      </c>
      <c r="R3429" s="8">
        <f>Table1[[#This Row],[post_time]]+8/24</f>
        <v>40469.767199074078</v>
      </c>
      <c r="S3429" s="3">
        <f>IF(Table1[[#This Row],[post_position]]=1,0,SUMIFS($F$2:F3429,$H$2:H3429,Table1[[#This Row],[post_position]]-1,$C$2:C3429,Table1[[#This Row],[topic_id]]))</f>
        <v>40469.41207175926</v>
      </c>
    </row>
    <row r="3430" spans="1:19" x14ac:dyDescent="0.25">
      <c r="A3430" s="7">
        <v>3483</v>
      </c>
      <c r="B3430" s="7">
        <v>1</v>
      </c>
      <c r="C3430" s="7">
        <v>859</v>
      </c>
      <c r="D3430" s="7">
        <v>28</v>
      </c>
      <c r="E3430" s="2"/>
      <c r="F3430" s="8">
        <v>40469.599502314813</v>
      </c>
      <c r="G3430" s="7">
        <v>0</v>
      </c>
      <c r="H3430" s="7">
        <v>3</v>
      </c>
      <c r="I3430" s="7" t="b">
        <f t="shared" si="159"/>
        <v>0</v>
      </c>
      <c r="J3430" s="7" t="b">
        <f t="shared" si="160"/>
        <v>1</v>
      </c>
      <c r="K3430" s="7">
        <f t="shared" si="161"/>
        <v>0</v>
      </c>
      <c r="L3430" s="7">
        <f>WEEKDAY(Table1[[#This Row],[post_time]])</f>
        <v>2</v>
      </c>
      <c r="M3430" s="7">
        <f>VLOOKUP(Table1[[#This Row],[topic_id]],'All Topics Data'!$A$2:$I$1243,8,FALSE)</f>
        <v>40468.986805555556</v>
      </c>
      <c r="N3430" s="7">
        <f>Table1[[#This Row],[Hui Reply?]]*(Table1[[#This Row],[post_time]]-Table1[[#This Row],[timestamp of previous reply]])</f>
        <v>0</v>
      </c>
      <c r="O3430" s="3">
        <f>O3429+Table1[[#This Row],[Hui Reply?]]</f>
        <v>892</v>
      </c>
      <c r="P3430" s="19">
        <f>INT(Table1[[#This Row],[post_time]])</f>
        <v>40469</v>
      </c>
      <c r="Q3430" s="3">
        <f>IF(Table1[[#This Row],[Hui Reply?]],VLOOKUP(Table1[[#This Row],[topic_id]],'All Topics Data'!$A$2:$E$1243,5,FALSE),0)</f>
        <v>0</v>
      </c>
      <c r="R3430" s="8">
        <f>Table1[[#This Row],[post_time]]+8/24</f>
        <v>40469.932835648149</v>
      </c>
      <c r="S3430" s="3">
        <f>IF(Table1[[#This Row],[post_position]]=1,0,SUMIFS($F$2:F3430,$H$2:H3430,Table1[[#This Row],[post_position]]-1,$C$2:C3430,Table1[[#This Row],[topic_id]]))</f>
        <v>40469.069826388892</v>
      </c>
    </row>
    <row r="3431" spans="1:19" x14ac:dyDescent="0.25">
      <c r="A3431" s="7">
        <v>3484</v>
      </c>
      <c r="B3431" s="7">
        <v>1</v>
      </c>
      <c r="C3431" s="7">
        <v>861</v>
      </c>
      <c r="D3431" s="7">
        <v>6828</v>
      </c>
      <c r="E3431" s="2"/>
      <c r="F3431" s="8">
        <v>40469.749097222222</v>
      </c>
      <c r="G3431" s="7">
        <v>0</v>
      </c>
      <c r="H3431" s="7">
        <v>1</v>
      </c>
      <c r="I3431" s="7" t="b">
        <f t="shared" si="159"/>
        <v>0</v>
      </c>
      <c r="J3431" s="7" t="b">
        <f t="shared" si="160"/>
        <v>0</v>
      </c>
      <c r="K3431" s="7">
        <f t="shared" si="161"/>
        <v>0</v>
      </c>
      <c r="L3431" s="7">
        <f>WEEKDAY(Table1[[#This Row],[post_time]])</f>
        <v>2</v>
      </c>
      <c r="M3431" s="7">
        <f>VLOOKUP(Table1[[#This Row],[topic_id]],'All Topics Data'!$A$2:$I$1243,8,FALSE)</f>
        <v>40469.748611111114</v>
      </c>
      <c r="N3431" s="7">
        <f>Table1[[#This Row],[Hui Reply?]]*(Table1[[#This Row],[post_time]]-Table1[[#This Row],[timestamp of previous reply]])</f>
        <v>0</v>
      </c>
      <c r="O3431" s="3">
        <f>O3430+Table1[[#This Row],[Hui Reply?]]</f>
        <v>892</v>
      </c>
      <c r="P3431" s="19">
        <f>INT(Table1[[#This Row],[post_time]])</f>
        <v>40469</v>
      </c>
      <c r="Q3431" s="3">
        <f>IF(Table1[[#This Row],[Hui Reply?]],VLOOKUP(Table1[[#This Row],[topic_id]],'All Topics Data'!$A$2:$E$1243,5,FALSE),0)</f>
        <v>0</v>
      </c>
      <c r="R3431" s="8">
        <f>Table1[[#This Row],[post_time]]+8/24</f>
        <v>40470.082430555558</v>
      </c>
      <c r="S3431" s="3">
        <f>IF(Table1[[#This Row],[post_position]]=1,0,SUMIFS($F$2:F3431,$H$2:H3431,Table1[[#This Row],[post_position]]-1,$C$2:C3431,Table1[[#This Row],[topic_id]]))</f>
        <v>0</v>
      </c>
    </row>
    <row r="3432" spans="1:19" x14ac:dyDescent="0.25">
      <c r="A3432" s="7">
        <v>3487</v>
      </c>
      <c r="B3432" s="7">
        <v>1</v>
      </c>
      <c r="C3432" s="7">
        <v>861</v>
      </c>
      <c r="D3432" s="7">
        <v>24</v>
      </c>
      <c r="E3432" s="2"/>
      <c r="F3432" s="8">
        <v>40469.996168981481</v>
      </c>
      <c r="G3432" s="7">
        <v>0</v>
      </c>
      <c r="H3432" s="7">
        <v>2</v>
      </c>
      <c r="I3432" s="7" t="b">
        <f t="shared" si="159"/>
        <v>1</v>
      </c>
      <c r="J3432" s="7" t="b">
        <f t="shared" si="160"/>
        <v>1</v>
      </c>
      <c r="K3432" s="7">
        <f t="shared" si="161"/>
        <v>1</v>
      </c>
      <c r="L3432" s="7">
        <f>WEEKDAY(Table1[[#This Row],[post_time]])</f>
        <v>2</v>
      </c>
      <c r="M3432" s="7">
        <f>VLOOKUP(Table1[[#This Row],[topic_id]],'All Topics Data'!$A$2:$I$1243,8,FALSE)</f>
        <v>40469.748611111114</v>
      </c>
      <c r="N3432" s="7">
        <f>Table1[[#This Row],[Hui Reply?]]*(Table1[[#This Row],[post_time]]-Table1[[#This Row],[timestamp of previous reply]])</f>
        <v>0.24707175925868796</v>
      </c>
      <c r="O3432" s="3">
        <f>O3431+Table1[[#This Row],[Hui Reply?]]</f>
        <v>893</v>
      </c>
      <c r="P3432" s="19">
        <f>INT(Table1[[#This Row],[post_time]])</f>
        <v>40469</v>
      </c>
      <c r="Q3432" s="3" t="str">
        <f>IF(Table1[[#This Row],[Hui Reply?]],VLOOKUP(Table1[[#This Row],[topic_id]],'All Topics Data'!$A$2:$E$1243,5,FALSE),0)</f>
        <v>Tjantik</v>
      </c>
      <c r="R3432" s="8">
        <f>Table1[[#This Row],[post_time]]+8/24</f>
        <v>40470.329502314817</v>
      </c>
      <c r="S3432" s="3">
        <f>IF(Table1[[#This Row],[post_position]]=1,0,SUMIFS($F$2:F3432,$H$2:H3432,Table1[[#This Row],[post_position]]-1,$C$2:C3432,Table1[[#This Row],[topic_id]]))</f>
        <v>40469.749097222222</v>
      </c>
    </row>
    <row r="3433" spans="1:19" x14ac:dyDescent="0.25">
      <c r="A3433" s="7">
        <v>3488</v>
      </c>
      <c r="B3433" s="7">
        <v>1</v>
      </c>
      <c r="C3433" s="7">
        <v>864</v>
      </c>
      <c r="D3433" s="7">
        <v>3008</v>
      </c>
      <c r="F3433" s="8">
        <v>40470.41097222222</v>
      </c>
      <c r="G3433" s="7">
        <v>0</v>
      </c>
      <c r="H3433" s="7">
        <v>1</v>
      </c>
      <c r="I3433" s="7" t="b">
        <f t="shared" si="159"/>
        <v>0</v>
      </c>
      <c r="J3433" s="7" t="b">
        <f t="shared" si="160"/>
        <v>0</v>
      </c>
      <c r="K3433" s="7">
        <f t="shared" si="161"/>
        <v>0</v>
      </c>
      <c r="L3433" s="7">
        <f>WEEKDAY(Table1[[#This Row],[post_time]])</f>
        <v>3</v>
      </c>
      <c r="M3433" s="7">
        <f>VLOOKUP(Table1[[#This Row],[topic_id]],'All Topics Data'!$A$2:$I$1243,8,FALSE)</f>
        <v>40470.410416666666</v>
      </c>
      <c r="N3433" s="7">
        <f>Table1[[#This Row],[Hui Reply?]]*(Table1[[#This Row],[post_time]]-Table1[[#This Row],[timestamp of previous reply]])</f>
        <v>0</v>
      </c>
      <c r="O3433" s="3">
        <f>O3432+Table1[[#This Row],[Hui Reply?]]</f>
        <v>893</v>
      </c>
      <c r="P3433" s="19">
        <f>INT(Table1[[#This Row],[post_time]])</f>
        <v>40470</v>
      </c>
      <c r="Q3433" s="3">
        <f>IF(Table1[[#This Row],[Hui Reply?]],VLOOKUP(Table1[[#This Row],[topic_id]],'All Topics Data'!$A$2:$E$1243,5,FALSE),0)</f>
        <v>0</v>
      </c>
      <c r="R3433" s="8">
        <f>Table1[[#This Row],[post_time]]+8/24</f>
        <v>40470.744305555556</v>
      </c>
      <c r="S3433" s="3">
        <f>IF(Table1[[#This Row],[post_position]]=1,0,SUMIFS($F$2:F3433,$H$2:H3433,Table1[[#This Row],[post_position]]-1,$C$2:C3433,Table1[[#This Row],[topic_id]]))</f>
        <v>0</v>
      </c>
    </row>
    <row r="3434" spans="1:19" x14ac:dyDescent="0.25">
      <c r="A3434" s="7">
        <v>3489</v>
      </c>
      <c r="B3434" s="7">
        <v>1</v>
      </c>
      <c r="C3434" s="7">
        <v>861</v>
      </c>
      <c r="D3434" s="7">
        <v>2865</v>
      </c>
      <c r="F3434" s="8">
        <v>40470.41369212963</v>
      </c>
      <c r="G3434" s="7">
        <v>0</v>
      </c>
      <c r="H3434" s="7">
        <v>3</v>
      </c>
      <c r="I3434" s="7" t="b">
        <f t="shared" si="159"/>
        <v>0</v>
      </c>
      <c r="J3434" s="7" t="b">
        <f t="shared" si="160"/>
        <v>1</v>
      </c>
      <c r="K3434" s="7">
        <f t="shared" si="161"/>
        <v>0</v>
      </c>
      <c r="L3434" s="7">
        <f>WEEKDAY(Table1[[#This Row],[post_time]])</f>
        <v>3</v>
      </c>
      <c r="M3434" s="7">
        <f>VLOOKUP(Table1[[#This Row],[topic_id]],'All Topics Data'!$A$2:$I$1243,8,FALSE)</f>
        <v>40469.748611111114</v>
      </c>
      <c r="N3434" s="7">
        <f>Table1[[#This Row],[Hui Reply?]]*(Table1[[#This Row],[post_time]]-Table1[[#This Row],[timestamp of previous reply]])</f>
        <v>0</v>
      </c>
      <c r="O3434" s="3">
        <f>O3433+Table1[[#This Row],[Hui Reply?]]</f>
        <v>893</v>
      </c>
      <c r="P3434" s="19">
        <f>INT(Table1[[#This Row],[post_time]])</f>
        <v>40470</v>
      </c>
      <c r="Q3434" s="3">
        <f>IF(Table1[[#This Row],[Hui Reply?]],VLOOKUP(Table1[[#This Row],[topic_id]],'All Topics Data'!$A$2:$E$1243,5,FALSE),0)</f>
        <v>0</v>
      </c>
      <c r="R3434" s="8">
        <f>Table1[[#This Row],[post_time]]+8/24</f>
        <v>40470.747025462966</v>
      </c>
      <c r="S3434" s="3">
        <f>IF(Table1[[#This Row],[post_position]]=1,0,SUMIFS($F$2:F3434,$H$2:H3434,Table1[[#This Row],[post_position]]-1,$C$2:C3434,Table1[[#This Row],[topic_id]]))</f>
        <v>40469.996168981481</v>
      </c>
    </row>
    <row r="3435" spans="1:19" x14ac:dyDescent="0.25">
      <c r="A3435" s="7">
        <v>3490</v>
      </c>
      <c r="B3435" s="7">
        <v>1</v>
      </c>
      <c r="C3435" s="7">
        <v>861</v>
      </c>
      <c r="D3435" s="7">
        <v>6828</v>
      </c>
      <c r="F3435" s="8">
        <v>40470.551990740743</v>
      </c>
      <c r="G3435" s="7">
        <v>0</v>
      </c>
      <c r="H3435" s="7">
        <v>4</v>
      </c>
      <c r="I3435" s="7" t="b">
        <f t="shared" si="159"/>
        <v>0</v>
      </c>
      <c r="J3435" s="7" t="b">
        <f t="shared" si="160"/>
        <v>1</v>
      </c>
      <c r="K3435" s="7">
        <f t="shared" si="161"/>
        <v>0</v>
      </c>
      <c r="L3435" s="7">
        <f>WEEKDAY(Table1[[#This Row],[post_time]])</f>
        <v>3</v>
      </c>
      <c r="M3435" s="7">
        <f>VLOOKUP(Table1[[#This Row],[topic_id]],'All Topics Data'!$A$2:$I$1243,8,FALSE)</f>
        <v>40469.748611111114</v>
      </c>
      <c r="N3435" s="7">
        <f>Table1[[#This Row],[Hui Reply?]]*(Table1[[#This Row],[post_time]]-Table1[[#This Row],[timestamp of previous reply]])</f>
        <v>0</v>
      </c>
      <c r="O3435" s="3">
        <f>O3434+Table1[[#This Row],[Hui Reply?]]</f>
        <v>893</v>
      </c>
      <c r="P3435" s="19">
        <f>INT(Table1[[#This Row],[post_time]])</f>
        <v>40470</v>
      </c>
      <c r="Q3435" s="3">
        <f>IF(Table1[[#This Row],[Hui Reply?]],VLOOKUP(Table1[[#This Row],[topic_id]],'All Topics Data'!$A$2:$E$1243,5,FALSE),0)</f>
        <v>0</v>
      </c>
      <c r="R3435" s="8">
        <f>Table1[[#This Row],[post_time]]+8/24</f>
        <v>40470.885324074079</v>
      </c>
      <c r="S3435" s="3">
        <f>IF(Table1[[#This Row],[post_position]]=1,0,SUMIFS($F$2:F3435,$H$2:H3435,Table1[[#This Row],[post_position]]-1,$C$2:C3435,Table1[[#This Row],[topic_id]]))</f>
        <v>40470.41369212963</v>
      </c>
    </row>
    <row r="3436" spans="1:19" x14ac:dyDescent="0.25">
      <c r="A3436" s="7">
        <v>3491</v>
      </c>
      <c r="B3436" s="7">
        <v>1</v>
      </c>
      <c r="C3436" s="7">
        <v>865</v>
      </c>
      <c r="D3436" s="7">
        <v>6833</v>
      </c>
      <c r="E3436" s="2"/>
      <c r="F3436" s="8">
        <v>40470.752500000002</v>
      </c>
      <c r="G3436" s="7">
        <v>0</v>
      </c>
      <c r="H3436" s="7">
        <v>1</v>
      </c>
      <c r="I3436" s="7" t="b">
        <f t="shared" si="159"/>
        <v>0</v>
      </c>
      <c r="J3436" s="7" t="b">
        <f t="shared" si="160"/>
        <v>0</v>
      </c>
      <c r="K3436" s="7">
        <f t="shared" si="161"/>
        <v>0</v>
      </c>
      <c r="L3436" s="7">
        <f>WEEKDAY(Table1[[#This Row],[post_time]])</f>
        <v>3</v>
      </c>
      <c r="M3436" s="7">
        <f>VLOOKUP(Table1[[#This Row],[topic_id]],'All Topics Data'!$A$2:$I$1243,8,FALSE)</f>
        <v>40470.752083333333</v>
      </c>
      <c r="N3436" s="7">
        <f>Table1[[#This Row],[Hui Reply?]]*(Table1[[#This Row],[post_time]]-Table1[[#This Row],[timestamp of previous reply]])</f>
        <v>0</v>
      </c>
      <c r="O3436" s="3">
        <f>O3435+Table1[[#This Row],[Hui Reply?]]</f>
        <v>893</v>
      </c>
      <c r="P3436" s="19">
        <f>INT(Table1[[#This Row],[post_time]])</f>
        <v>40470</v>
      </c>
      <c r="Q3436" s="3">
        <f>IF(Table1[[#This Row],[Hui Reply?]],VLOOKUP(Table1[[#This Row],[topic_id]],'All Topics Data'!$A$2:$E$1243,5,FALSE),0)</f>
        <v>0</v>
      </c>
      <c r="R3436" s="8">
        <f>Table1[[#This Row],[post_time]]+8/24</f>
        <v>40471.085833333338</v>
      </c>
      <c r="S3436" s="3">
        <f>IF(Table1[[#This Row],[post_position]]=1,0,SUMIFS($F$2:F3436,$H$2:H3436,Table1[[#This Row],[post_position]]-1,$C$2:C3436,Table1[[#This Row],[topic_id]]))</f>
        <v>0</v>
      </c>
    </row>
    <row r="3437" spans="1:19" x14ac:dyDescent="0.25">
      <c r="A3437" s="7">
        <v>3492</v>
      </c>
      <c r="B3437" s="7">
        <v>1</v>
      </c>
      <c r="C3437" s="7">
        <v>865</v>
      </c>
      <c r="D3437" s="7">
        <v>6833</v>
      </c>
      <c r="F3437" s="8">
        <v>40470.760034722225</v>
      </c>
      <c r="G3437" s="7">
        <v>0</v>
      </c>
      <c r="H3437" s="7">
        <v>2</v>
      </c>
      <c r="I3437" s="7" t="b">
        <f t="shared" si="159"/>
        <v>0</v>
      </c>
      <c r="J3437" s="7" t="b">
        <f t="shared" si="160"/>
        <v>1</v>
      </c>
      <c r="K3437" s="7">
        <f t="shared" si="161"/>
        <v>0</v>
      </c>
      <c r="L3437" s="7">
        <f>WEEKDAY(Table1[[#This Row],[post_time]])</f>
        <v>3</v>
      </c>
      <c r="M3437" s="7">
        <f>VLOOKUP(Table1[[#This Row],[topic_id]],'All Topics Data'!$A$2:$I$1243,8,FALSE)</f>
        <v>40470.752083333333</v>
      </c>
      <c r="N3437" s="7">
        <f>Table1[[#This Row],[Hui Reply?]]*(Table1[[#This Row],[post_time]]-Table1[[#This Row],[timestamp of previous reply]])</f>
        <v>0</v>
      </c>
      <c r="O3437" s="3">
        <f>O3436+Table1[[#This Row],[Hui Reply?]]</f>
        <v>893</v>
      </c>
      <c r="P3437" s="19">
        <f>INT(Table1[[#This Row],[post_time]])</f>
        <v>40470</v>
      </c>
      <c r="Q3437" s="3">
        <f>IF(Table1[[#This Row],[Hui Reply?]],VLOOKUP(Table1[[#This Row],[topic_id]],'All Topics Data'!$A$2:$E$1243,5,FALSE),0)</f>
        <v>0</v>
      </c>
      <c r="R3437" s="8">
        <f>Table1[[#This Row],[post_time]]+8/24</f>
        <v>40471.093368055561</v>
      </c>
      <c r="S3437" s="3">
        <f>IF(Table1[[#This Row],[post_position]]=1,0,SUMIFS($F$2:F3437,$H$2:H3437,Table1[[#This Row],[post_position]]-1,$C$2:C3437,Table1[[#This Row],[topic_id]]))</f>
        <v>40470.752500000002</v>
      </c>
    </row>
    <row r="3438" spans="1:19" x14ac:dyDescent="0.25">
      <c r="A3438" s="7">
        <v>3493</v>
      </c>
      <c r="B3438" s="7">
        <v>1</v>
      </c>
      <c r="C3438" s="7">
        <v>865</v>
      </c>
      <c r="D3438" s="7">
        <v>2865</v>
      </c>
      <c r="F3438" s="8">
        <v>40470.885752314818</v>
      </c>
      <c r="G3438" s="7">
        <v>0</v>
      </c>
      <c r="H3438" s="7">
        <v>3</v>
      </c>
      <c r="I3438" s="7" t="b">
        <f t="shared" si="159"/>
        <v>0</v>
      </c>
      <c r="J3438" s="7" t="b">
        <f t="shared" si="160"/>
        <v>1</v>
      </c>
      <c r="K3438" s="7">
        <f t="shared" si="161"/>
        <v>0</v>
      </c>
      <c r="L3438" s="7">
        <f>WEEKDAY(Table1[[#This Row],[post_time]])</f>
        <v>3</v>
      </c>
      <c r="M3438" s="7">
        <f>VLOOKUP(Table1[[#This Row],[topic_id]],'All Topics Data'!$A$2:$I$1243,8,FALSE)</f>
        <v>40470.752083333333</v>
      </c>
      <c r="N3438" s="7">
        <f>Table1[[#This Row],[Hui Reply?]]*(Table1[[#This Row],[post_time]]-Table1[[#This Row],[timestamp of previous reply]])</f>
        <v>0</v>
      </c>
      <c r="O3438" s="3">
        <f>O3437+Table1[[#This Row],[Hui Reply?]]</f>
        <v>893</v>
      </c>
      <c r="P3438" s="19">
        <f>INT(Table1[[#This Row],[post_time]])</f>
        <v>40470</v>
      </c>
      <c r="Q3438" s="3">
        <f>IF(Table1[[#This Row],[Hui Reply?]],VLOOKUP(Table1[[#This Row],[topic_id]],'All Topics Data'!$A$2:$E$1243,5,FALSE),0)</f>
        <v>0</v>
      </c>
      <c r="R3438" s="8">
        <f>Table1[[#This Row],[post_time]]+8/24</f>
        <v>40471.219085648154</v>
      </c>
      <c r="S3438" s="3">
        <f>IF(Table1[[#This Row],[post_position]]=1,0,SUMIFS($F$2:F3438,$H$2:H3438,Table1[[#This Row],[post_position]]-1,$C$2:C3438,Table1[[#This Row],[topic_id]]))</f>
        <v>40470.760034722225</v>
      </c>
    </row>
    <row r="3439" spans="1:19" x14ac:dyDescent="0.25">
      <c r="A3439" s="7">
        <v>3495</v>
      </c>
      <c r="B3439" s="7">
        <v>1</v>
      </c>
      <c r="C3439" s="7">
        <v>866</v>
      </c>
      <c r="D3439" s="7">
        <v>6821</v>
      </c>
      <c r="E3439" s="2"/>
      <c r="F3439" s="8">
        <v>40471.138032407405</v>
      </c>
      <c r="G3439" s="7">
        <v>0</v>
      </c>
      <c r="H3439" s="7">
        <v>1</v>
      </c>
      <c r="I3439" s="7" t="b">
        <f t="shared" si="159"/>
        <v>0</v>
      </c>
      <c r="J3439" s="7" t="b">
        <f t="shared" si="160"/>
        <v>0</v>
      </c>
      <c r="K3439" s="7">
        <f t="shared" si="161"/>
        <v>0</v>
      </c>
      <c r="L3439" s="7">
        <f>WEEKDAY(Table1[[#This Row],[post_time]])</f>
        <v>4</v>
      </c>
      <c r="M3439" s="7">
        <f>VLOOKUP(Table1[[#This Row],[topic_id]],'All Topics Data'!$A$2:$I$1243,8,FALSE)</f>
        <v>40471.137499999997</v>
      </c>
      <c r="N3439" s="7">
        <f>Table1[[#This Row],[Hui Reply?]]*(Table1[[#This Row],[post_time]]-Table1[[#This Row],[timestamp of previous reply]])</f>
        <v>0</v>
      </c>
      <c r="O3439" s="3">
        <f>O3438+Table1[[#This Row],[Hui Reply?]]</f>
        <v>893</v>
      </c>
      <c r="P3439" s="19">
        <f>INT(Table1[[#This Row],[post_time]])</f>
        <v>40471</v>
      </c>
      <c r="Q3439" s="3">
        <f>IF(Table1[[#This Row],[Hui Reply?]],VLOOKUP(Table1[[#This Row],[topic_id]],'All Topics Data'!$A$2:$E$1243,5,FALSE),0)</f>
        <v>0</v>
      </c>
      <c r="R3439" s="8">
        <f>Table1[[#This Row],[post_time]]+8/24</f>
        <v>40471.471365740741</v>
      </c>
      <c r="S3439" s="3">
        <f>IF(Table1[[#This Row],[post_position]]=1,0,SUMIFS($F$2:F3439,$H$2:H3439,Table1[[#This Row],[post_position]]-1,$C$2:C3439,Table1[[#This Row],[topic_id]]))</f>
        <v>0</v>
      </c>
    </row>
    <row r="3440" spans="1:19" x14ac:dyDescent="0.25">
      <c r="A3440" s="7">
        <v>3496</v>
      </c>
      <c r="B3440" s="7">
        <v>1</v>
      </c>
      <c r="C3440" s="7">
        <v>866</v>
      </c>
      <c r="D3440" s="7">
        <v>24</v>
      </c>
      <c r="F3440" s="8">
        <v>40471.148530092592</v>
      </c>
      <c r="G3440" s="7">
        <v>0</v>
      </c>
      <c r="H3440" s="7">
        <v>2</v>
      </c>
      <c r="I3440" s="7" t="b">
        <f t="shared" si="159"/>
        <v>1</v>
      </c>
      <c r="J3440" s="7" t="b">
        <f t="shared" si="160"/>
        <v>1</v>
      </c>
      <c r="K3440" s="7">
        <f t="shared" si="161"/>
        <v>1</v>
      </c>
      <c r="L3440" s="7">
        <f>WEEKDAY(Table1[[#This Row],[post_time]])</f>
        <v>4</v>
      </c>
      <c r="M3440" s="7">
        <f>VLOOKUP(Table1[[#This Row],[topic_id]],'All Topics Data'!$A$2:$I$1243,8,FALSE)</f>
        <v>40471.137499999997</v>
      </c>
      <c r="N3440" s="7">
        <f>Table1[[#This Row],[Hui Reply?]]*(Table1[[#This Row],[post_time]]-Table1[[#This Row],[timestamp of previous reply]])</f>
        <v>1.0497685187146999E-2</v>
      </c>
      <c r="O3440" s="3">
        <f>O3439+Table1[[#This Row],[Hui Reply?]]</f>
        <v>894</v>
      </c>
      <c r="P3440" s="19">
        <f>INT(Table1[[#This Row],[post_time]])</f>
        <v>40471</v>
      </c>
      <c r="Q3440" s="3" t="str">
        <f>IF(Table1[[#This Row],[Hui Reply?]],VLOOKUP(Table1[[#This Row],[topic_id]],'All Topics Data'!$A$2:$E$1243,5,FALSE),0)</f>
        <v>indi visual</v>
      </c>
      <c r="R3440" s="8">
        <f>Table1[[#This Row],[post_time]]+8/24</f>
        <v>40471.481863425928</v>
      </c>
      <c r="S3440" s="3">
        <f>IF(Table1[[#This Row],[post_position]]=1,0,SUMIFS($F$2:F3440,$H$2:H3440,Table1[[#This Row],[post_position]]-1,$C$2:C3440,Table1[[#This Row],[topic_id]]))</f>
        <v>40471.138032407405</v>
      </c>
    </row>
    <row r="3441" spans="1:19" x14ac:dyDescent="0.25">
      <c r="A3441" s="7">
        <v>3497</v>
      </c>
      <c r="B3441" s="7">
        <v>1</v>
      </c>
      <c r="C3441" s="7">
        <v>866</v>
      </c>
      <c r="D3441" s="7">
        <v>6821</v>
      </c>
      <c r="E3441" s="2"/>
      <c r="F3441" s="8">
        <v>40471.152013888888</v>
      </c>
      <c r="G3441" s="7">
        <v>0</v>
      </c>
      <c r="H3441" s="7">
        <v>3</v>
      </c>
      <c r="I3441" s="7" t="b">
        <f t="shared" si="159"/>
        <v>0</v>
      </c>
      <c r="J3441" s="7" t="b">
        <f t="shared" si="160"/>
        <v>1</v>
      </c>
      <c r="K3441" s="7">
        <f t="shared" si="161"/>
        <v>0</v>
      </c>
      <c r="L3441" s="7">
        <f>WEEKDAY(Table1[[#This Row],[post_time]])</f>
        <v>4</v>
      </c>
      <c r="M3441" s="7">
        <f>VLOOKUP(Table1[[#This Row],[topic_id]],'All Topics Data'!$A$2:$I$1243,8,FALSE)</f>
        <v>40471.137499999997</v>
      </c>
      <c r="N3441" s="7">
        <f>Table1[[#This Row],[Hui Reply?]]*(Table1[[#This Row],[post_time]]-Table1[[#This Row],[timestamp of previous reply]])</f>
        <v>0</v>
      </c>
      <c r="O3441" s="3">
        <f>O3440+Table1[[#This Row],[Hui Reply?]]</f>
        <v>894</v>
      </c>
      <c r="P3441" s="19">
        <f>INT(Table1[[#This Row],[post_time]])</f>
        <v>40471</v>
      </c>
      <c r="Q3441" s="3">
        <f>IF(Table1[[#This Row],[Hui Reply?]],VLOOKUP(Table1[[#This Row],[topic_id]],'All Topics Data'!$A$2:$E$1243,5,FALSE),0)</f>
        <v>0</v>
      </c>
      <c r="R3441" s="8">
        <f>Table1[[#This Row],[post_time]]+8/24</f>
        <v>40471.485347222224</v>
      </c>
      <c r="S3441" s="3">
        <f>IF(Table1[[#This Row],[post_position]]=1,0,SUMIFS($F$2:F3441,$H$2:H3441,Table1[[#This Row],[post_position]]-1,$C$2:C3441,Table1[[#This Row],[topic_id]]))</f>
        <v>40471.148530092592</v>
      </c>
    </row>
    <row r="3442" spans="1:19" x14ac:dyDescent="0.25">
      <c r="A3442" s="7">
        <v>3498</v>
      </c>
      <c r="B3442" s="7">
        <v>1</v>
      </c>
      <c r="C3442" s="7">
        <v>866</v>
      </c>
      <c r="D3442" s="7">
        <v>24</v>
      </c>
      <c r="F3442" s="8">
        <v>40471.190648148149</v>
      </c>
      <c r="G3442" s="7">
        <v>0</v>
      </c>
      <c r="H3442" s="7">
        <v>4</v>
      </c>
      <c r="I3442" s="7" t="b">
        <f t="shared" si="159"/>
        <v>1</v>
      </c>
      <c r="J3442" s="7" t="b">
        <f t="shared" si="160"/>
        <v>1</v>
      </c>
      <c r="K3442" s="7">
        <f t="shared" si="161"/>
        <v>1</v>
      </c>
      <c r="L3442" s="7">
        <f>WEEKDAY(Table1[[#This Row],[post_time]])</f>
        <v>4</v>
      </c>
      <c r="M3442" s="7">
        <f>VLOOKUP(Table1[[#This Row],[topic_id]],'All Topics Data'!$A$2:$I$1243,8,FALSE)</f>
        <v>40471.137499999997</v>
      </c>
      <c r="N3442" s="7">
        <f>Table1[[#This Row],[Hui Reply?]]*(Table1[[#This Row],[post_time]]-Table1[[#This Row],[timestamp of previous reply]])</f>
        <v>3.8634259261016268E-2</v>
      </c>
      <c r="O3442" s="3">
        <f>O3441+Table1[[#This Row],[Hui Reply?]]</f>
        <v>895</v>
      </c>
      <c r="P3442" s="19">
        <f>INT(Table1[[#This Row],[post_time]])</f>
        <v>40471</v>
      </c>
      <c r="Q3442" s="3" t="str">
        <f>IF(Table1[[#This Row],[Hui Reply?]],VLOOKUP(Table1[[#This Row],[topic_id]],'All Topics Data'!$A$2:$E$1243,5,FALSE),0)</f>
        <v>indi visual</v>
      </c>
      <c r="R3442" s="8">
        <f>Table1[[#This Row],[post_time]]+8/24</f>
        <v>40471.523981481485</v>
      </c>
      <c r="S3442" s="3">
        <f>IF(Table1[[#This Row],[post_position]]=1,0,SUMIFS($F$2:F3442,$H$2:H3442,Table1[[#This Row],[post_position]]-1,$C$2:C3442,Table1[[#This Row],[topic_id]]))</f>
        <v>40471.152013888888</v>
      </c>
    </row>
    <row r="3443" spans="1:19" x14ac:dyDescent="0.25">
      <c r="A3443" s="7">
        <v>3499</v>
      </c>
      <c r="B3443" s="7">
        <v>1</v>
      </c>
      <c r="C3443" s="7">
        <v>867</v>
      </c>
      <c r="D3443" s="7">
        <v>6835</v>
      </c>
      <c r="E3443" s="2"/>
      <c r="F3443" s="8">
        <v>40471.347210648149</v>
      </c>
      <c r="G3443" s="7">
        <v>0</v>
      </c>
      <c r="H3443" s="7">
        <v>1</v>
      </c>
      <c r="I3443" s="7" t="b">
        <f t="shared" si="159"/>
        <v>0</v>
      </c>
      <c r="J3443" s="7" t="b">
        <f t="shared" si="160"/>
        <v>0</v>
      </c>
      <c r="K3443" s="7">
        <f t="shared" si="161"/>
        <v>0</v>
      </c>
      <c r="L3443" s="7">
        <f>WEEKDAY(Table1[[#This Row],[post_time]])</f>
        <v>4</v>
      </c>
      <c r="M3443" s="7">
        <f>VLOOKUP(Table1[[#This Row],[topic_id]],'All Topics Data'!$A$2:$I$1243,8,FALSE)</f>
        <v>40471.34652777778</v>
      </c>
      <c r="N3443" s="7">
        <f>Table1[[#This Row],[Hui Reply?]]*(Table1[[#This Row],[post_time]]-Table1[[#This Row],[timestamp of previous reply]])</f>
        <v>0</v>
      </c>
      <c r="O3443" s="3">
        <f>O3442+Table1[[#This Row],[Hui Reply?]]</f>
        <v>895</v>
      </c>
      <c r="P3443" s="19">
        <f>INT(Table1[[#This Row],[post_time]])</f>
        <v>40471</v>
      </c>
      <c r="Q3443" s="3">
        <f>IF(Table1[[#This Row],[Hui Reply?]],VLOOKUP(Table1[[#This Row],[topic_id]],'All Topics Data'!$A$2:$E$1243,5,FALSE),0)</f>
        <v>0</v>
      </c>
      <c r="R3443" s="8">
        <f>Table1[[#This Row],[post_time]]+8/24</f>
        <v>40471.680543981485</v>
      </c>
      <c r="S3443" s="3">
        <f>IF(Table1[[#This Row],[post_position]]=1,0,SUMIFS($F$2:F3443,$H$2:H3443,Table1[[#This Row],[post_position]]-1,$C$2:C3443,Table1[[#This Row],[topic_id]]))</f>
        <v>0</v>
      </c>
    </row>
    <row r="3444" spans="1:19" x14ac:dyDescent="0.25">
      <c r="A3444" s="7">
        <v>3500</v>
      </c>
      <c r="B3444" s="7">
        <v>1</v>
      </c>
      <c r="C3444" s="7">
        <v>867</v>
      </c>
      <c r="D3444" s="7">
        <v>6713</v>
      </c>
      <c r="F3444" s="8">
        <v>40471.375</v>
      </c>
      <c r="G3444" s="7">
        <v>0</v>
      </c>
      <c r="H3444" s="7">
        <v>2</v>
      </c>
      <c r="I3444" s="7" t="b">
        <f t="shared" si="159"/>
        <v>0</v>
      </c>
      <c r="J3444" s="7" t="b">
        <f t="shared" si="160"/>
        <v>1</v>
      </c>
      <c r="K3444" s="7">
        <f t="shared" si="161"/>
        <v>0</v>
      </c>
      <c r="L3444" s="7">
        <f>WEEKDAY(Table1[[#This Row],[post_time]])</f>
        <v>4</v>
      </c>
      <c r="M3444" s="7">
        <f>VLOOKUP(Table1[[#This Row],[topic_id]],'All Topics Data'!$A$2:$I$1243,8,FALSE)</f>
        <v>40471.34652777778</v>
      </c>
      <c r="N3444" s="7">
        <f>Table1[[#This Row],[Hui Reply?]]*(Table1[[#This Row],[post_time]]-Table1[[#This Row],[timestamp of previous reply]])</f>
        <v>0</v>
      </c>
      <c r="O3444" s="3">
        <f>O3443+Table1[[#This Row],[Hui Reply?]]</f>
        <v>895</v>
      </c>
      <c r="P3444" s="19">
        <f>INT(Table1[[#This Row],[post_time]])</f>
        <v>40471</v>
      </c>
      <c r="Q3444" s="3">
        <f>IF(Table1[[#This Row],[Hui Reply?]],VLOOKUP(Table1[[#This Row],[topic_id]],'All Topics Data'!$A$2:$E$1243,5,FALSE),0)</f>
        <v>0</v>
      </c>
      <c r="R3444" s="8">
        <f>Table1[[#This Row],[post_time]]+8/24</f>
        <v>40471.708333333336</v>
      </c>
      <c r="S3444" s="3">
        <f>IF(Table1[[#This Row],[post_position]]=1,0,SUMIFS($F$2:F3444,$H$2:H3444,Table1[[#This Row],[post_position]]-1,$C$2:C3444,Table1[[#This Row],[topic_id]]))</f>
        <v>40471.347210648149</v>
      </c>
    </row>
    <row r="3445" spans="1:19" x14ac:dyDescent="0.25">
      <c r="A3445" s="7">
        <v>3501</v>
      </c>
      <c r="B3445" s="7">
        <v>1</v>
      </c>
      <c r="C3445" s="7">
        <v>867</v>
      </c>
      <c r="D3445" s="7">
        <v>24</v>
      </c>
      <c r="E3445" s="2"/>
      <c r="F3445" s="8">
        <v>40471.385497685187</v>
      </c>
      <c r="G3445" s="7">
        <v>0</v>
      </c>
      <c r="H3445" s="7">
        <v>3</v>
      </c>
      <c r="I3445" s="7" t="b">
        <f t="shared" si="159"/>
        <v>1</v>
      </c>
      <c r="J3445" s="7" t="b">
        <f t="shared" si="160"/>
        <v>1</v>
      </c>
      <c r="K3445" s="7">
        <f t="shared" si="161"/>
        <v>1</v>
      </c>
      <c r="L3445" s="7">
        <f>WEEKDAY(Table1[[#This Row],[post_time]])</f>
        <v>4</v>
      </c>
      <c r="M3445" s="7">
        <f>VLOOKUP(Table1[[#This Row],[topic_id]],'All Topics Data'!$A$2:$I$1243,8,FALSE)</f>
        <v>40471.34652777778</v>
      </c>
      <c r="N3445" s="7">
        <f>Table1[[#This Row],[Hui Reply?]]*(Table1[[#This Row],[post_time]]-Table1[[#This Row],[timestamp of previous reply]])</f>
        <v>1.0497685187146999E-2</v>
      </c>
      <c r="O3445" s="3">
        <f>O3444+Table1[[#This Row],[Hui Reply?]]</f>
        <v>896</v>
      </c>
      <c r="P3445" s="19">
        <f>INT(Table1[[#This Row],[post_time]])</f>
        <v>40471</v>
      </c>
      <c r="Q3445" s="3" t="str">
        <f>IF(Table1[[#This Row],[Hui Reply?]],VLOOKUP(Table1[[#This Row],[topic_id]],'All Topics Data'!$A$2:$E$1243,5,FALSE),0)</f>
        <v>Robotter</v>
      </c>
      <c r="R3445" s="8">
        <f>Table1[[#This Row],[post_time]]+8/24</f>
        <v>40471.718831018523</v>
      </c>
      <c r="S3445" s="3">
        <f>IF(Table1[[#This Row],[post_position]]=1,0,SUMIFS($F$2:F3445,$H$2:H3445,Table1[[#This Row],[post_position]]-1,$C$2:C3445,Table1[[#This Row],[topic_id]]))</f>
        <v>40471.375</v>
      </c>
    </row>
    <row r="3446" spans="1:19" x14ac:dyDescent="0.25">
      <c r="A3446" s="7">
        <v>3502</v>
      </c>
      <c r="B3446" s="7">
        <v>1</v>
      </c>
      <c r="C3446" s="7">
        <v>861</v>
      </c>
      <c r="D3446" s="7">
        <v>24</v>
      </c>
      <c r="E3446" s="2"/>
      <c r="F3446" s="8">
        <v>40471.506631944445</v>
      </c>
      <c r="G3446" s="7">
        <v>0</v>
      </c>
      <c r="H3446" s="7">
        <v>5</v>
      </c>
      <c r="I3446" s="7" t="b">
        <f t="shared" si="159"/>
        <v>1</v>
      </c>
      <c r="J3446" s="7" t="b">
        <f t="shared" si="160"/>
        <v>1</v>
      </c>
      <c r="K3446" s="7">
        <f t="shared" si="161"/>
        <v>1</v>
      </c>
      <c r="L3446" s="7">
        <f>WEEKDAY(Table1[[#This Row],[post_time]])</f>
        <v>4</v>
      </c>
      <c r="M3446" s="7">
        <f>VLOOKUP(Table1[[#This Row],[topic_id]],'All Topics Data'!$A$2:$I$1243,8,FALSE)</f>
        <v>40469.748611111114</v>
      </c>
      <c r="N3446" s="7">
        <f>Table1[[#This Row],[Hui Reply?]]*(Table1[[#This Row],[post_time]]-Table1[[#This Row],[timestamp of previous reply]])</f>
        <v>0.95464120370161254</v>
      </c>
      <c r="O3446" s="3">
        <f>O3445+Table1[[#This Row],[Hui Reply?]]</f>
        <v>897</v>
      </c>
      <c r="P3446" s="19">
        <f>INT(Table1[[#This Row],[post_time]])</f>
        <v>40471</v>
      </c>
      <c r="Q3446" s="3" t="str">
        <f>IF(Table1[[#This Row],[Hui Reply?]],VLOOKUP(Table1[[#This Row],[topic_id]],'All Topics Data'!$A$2:$E$1243,5,FALSE),0)</f>
        <v>Tjantik</v>
      </c>
      <c r="R3446" s="8">
        <f>Table1[[#This Row],[post_time]]+8/24</f>
        <v>40471.839965277781</v>
      </c>
      <c r="S3446" s="3">
        <f>IF(Table1[[#This Row],[post_position]]=1,0,SUMIFS($F$2:F3446,$H$2:H3446,Table1[[#This Row],[post_position]]-1,$C$2:C3446,Table1[[#This Row],[topic_id]]))</f>
        <v>40470.551990740743</v>
      </c>
    </row>
    <row r="3447" spans="1:19" x14ac:dyDescent="0.25">
      <c r="A3447" s="7">
        <v>3503</v>
      </c>
      <c r="B3447" s="7">
        <v>1</v>
      </c>
      <c r="C3447" s="7">
        <v>866</v>
      </c>
      <c r="D3447" s="7">
        <v>6821</v>
      </c>
      <c r="E3447" s="2"/>
      <c r="F3447" s="8">
        <v>40471.532893518517</v>
      </c>
      <c r="G3447" s="7">
        <v>0</v>
      </c>
      <c r="H3447" s="7">
        <v>5</v>
      </c>
      <c r="I3447" s="7" t="b">
        <f t="shared" si="159"/>
        <v>0</v>
      </c>
      <c r="J3447" s="7" t="b">
        <f t="shared" si="160"/>
        <v>1</v>
      </c>
      <c r="K3447" s="7">
        <f t="shared" si="161"/>
        <v>0</v>
      </c>
      <c r="L3447" s="7">
        <f>WEEKDAY(Table1[[#This Row],[post_time]])</f>
        <v>4</v>
      </c>
      <c r="M3447" s="7">
        <f>VLOOKUP(Table1[[#This Row],[topic_id]],'All Topics Data'!$A$2:$I$1243,8,FALSE)</f>
        <v>40471.137499999997</v>
      </c>
      <c r="N3447" s="7">
        <f>Table1[[#This Row],[Hui Reply?]]*(Table1[[#This Row],[post_time]]-Table1[[#This Row],[timestamp of previous reply]])</f>
        <v>0</v>
      </c>
      <c r="O3447" s="3">
        <f>O3446+Table1[[#This Row],[Hui Reply?]]</f>
        <v>897</v>
      </c>
      <c r="P3447" s="19">
        <f>INT(Table1[[#This Row],[post_time]])</f>
        <v>40471</v>
      </c>
      <c r="Q3447" s="3">
        <f>IF(Table1[[#This Row],[Hui Reply?]],VLOOKUP(Table1[[#This Row],[topic_id]],'All Topics Data'!$A$2:$E$1243,5,FALSE),0)</f>
        <v>0</v>
      </c>
      <c r="R3447" s="8">
        <f>Table1[[#This Row],[post_time]]+8/24</f>
        <v>40471.866226851853</v>
      </c>
      <c r="S3447" s="3">
        <f>IF(Table1[[#This Row],[post_position]]=1,0,SUMIFS($F$2:F3447,$H$2:H3447,Table1[[#This Row],[post_position]]-1,$C$2:C3447,Table1[[#This Row],[topic_id]]))</f>
        <v>40471.190648148149</v>
      </c>
    </row>
    <row r="3448" spans="1:19" x14ac:dyDescent="0.25">
      <c r="A3448" s="7">
        <v>3504</v>
      </c>
      <c r="B3448" s="7">
        <v>1</v>
      </c>
      <c r="C3448" s="7">
        <v>866</v>
      </c>
      <c r="D3448" s="7">
        <v>24</v>
      </c>
      <c r="E3448" s="2"/>
      <c r="F3448" s="8">
        <v>40471.53869212963</v>
      </c>
      <c r="G3448" s="7">
        <v>0</v>
      </c>
      <c r="H3448" s="7">
        <v>6</v>
      </c>
      <c r="I3448" s="7" t="b">
        <f t="shared" si="159"/>
        <v>1</v>
      </c>
      <c r="J3448" s="7" t="b">
        <f t="shared" si="160"/>
        <v>1</v>
      </c>
      <c r="K3448" s="7">
        <f t="shared" si="161"/>
        <v>1</v>
      </c>
      <c r="L3448" s="7">
        <f>WEEKDAY(Table1[[#This Row],[post_time]])</f>
        <v>4</v>
      </c>
      <c r="M3448" s="7">
        <f>VLOOKUP(Table1[[#This Row],[topic_id]],'All Topics Data'!$A$2:$I$1243,8,FALSE)</f>
        <v>40471.137499999997</v>
      </c>
      <c r="N3448" s="7">
        <f>Table1[[#This Row],[Hui Reply?]]*(Table1[[#This Row],[post_time]]-Table1[[#This Row],[timestamp of previous reply]])</f>
        <v>5.7986111132777296E-3</v>
      </c>
      <c r="O3448" s="3">
        <f>O3447+Table1[[#This Row],[Hui Reply?]]</f>
        <v>898</v>
      </c>
      <c r="P3448" s="19">
        <f>INT(Table1[[#This Row],[post_time]])</f>
        <v>40471</v>
      </c>
      <c r="Q3448" s="3" t="str">
        <f>IF(Table1[[#This Row],[Hui Reply?]],VLOOKUP(Table1[[#This Row],[topic_id]],'All Topics Data'!$A$2:$E$1243,5,FALSE),0)</f>
        <v>indi visual</v>
      </c>
      <c r="R3448" s="8">
        <f>Table1[[#This Row],[post_time]]+8/24</f>
        <v>40471.872025462966</v>
      </c>
      <c r="S3448" s="3">
        <f>IF(Table1[[#This Row],[post_position]]=1,0,SUMIFS($F$2:F3448,$H$2:H3448,Table1[[#This Row],[post_position]]-1,$C$2:C3448,Table1[[#This Row],[topic_id]]))</f>
        <v>40471.532893518517</v>
      </c>
    </row>
    <row r="3449" spans="1:19" x14ac:dyDescent="0.25">
      <c r="A3449" s="7">
        <v>3505</v>
      </c>
      <c r="B3449" s="7">
        <v>1</v>
      </c>
      <c r="C3449" s="7">
        <v>866</v>
      </c>
      <c r="D3449" s="7">
        <v>6821</v>
      </c>
      <c r="E3449" s="2"/>
      <c r="F3449" s="8">
        <v>40471.545543981483</v>
      </c>
      <c r="G3449" s="7">
        <v>0</v>
      </c>
      <c r="H3449" s="7">
        <v>7</v>
      </c>
      <c r="I3449" s="7" t="b">
        <f t="shared" si="159"/>
        <v>0</v>
      </c>
      <c r="J3449" s="7" t="b">
        <f t="shared" si="160"/>
        <v>1</v>
      </c>
      <c r="K3449" s="7">
        <f t="shared" si="161"/>
        <v>0</v>
      </c>
      <c r="L3449" s="7">
        <f>WEEKDAY(Table1[[#This Row],[post_time]])</f>
        <v>4</v>
      </c>
      <c r="M3449" s="7">
        <f>VLOOKUP(Table1[[#This Row],[topic_id]],'All Topics Data'!$A$2:$I$1243,8,FALSE)</f>
        <v>40471.137499999997</v>
      </c>
      <c r="N3449" s="7">
        <f>Table1[[#This Row],[Hui Reply?]]*(Table1[[#This Row],[post_time]]-Table1[[#This Row],[timestamp of previous reply]])</f>
        <v>0</v>
      </c>
      <c r="O3449" s="3">
        <f>O3448+Table1[[#This Row],[Hui Reply?]]</f>
        <v>898</v>
      </c>
      <c r="P3449" s="19">
        <f>INT(Table1[[#This Row],[post_time]])</f>
        <v>40471</v>
      </c>
      <c r="Q3449" s="3">
        <f>IF(Table1[[#This Row],[Hui Reply?]],VLOOKUP(Table1[[#This Row],[topic_id]],'All Topics Data'!$A$2:$E$1243,5,FALSE),0)</f>
        <v>0</v>
      </c>
      <c r="R3449" s="8">
        <f>Table1[[#This Row],[post_time]]+8/24</f>
        <v>40471.878877314819</v>
      </c>
      <c r="S3449" s="3">
        <f>IF(Table1[[#This Row],[post_position]]=1,0,SUMIFS($F$2:F3449,$H$2:H3449,Table1[[#This Row],[post_position]]-1,$C$2:C3449,Table1[[#This Row],[topic_id]]))</f>
        <v>40471.53869212963</v>
      </c>
    </row>
    <row r="3450" spans="1:19" x14ac:dyDescent="0.25">
      <c r="A3450" s="7">
        <v>3506</v>
      </c>
      <c r="B3450" s="7">
        <v>1</v>
      </c>
      <c r="C3450" s="7">
        <v>866</v>
      </c>
      <c r="D3450" s="7">
        <v>24</v>
      </c>
      <c r="E3450" s="2"/>
      <c r="F3450" s="8">
        <v>40471.569155092591</v>
      </c>
      <c r="G3450" s="7">
        <v>0</v>
      </c>
      <c r="H3450" s="7">
        <v>8</v>
      </c>
      <c r="I3450" s="7" t="b">
        <f t="shared" si="159"/>
        <v>1</v>
      </c>
      <c r="J3450" s="7" t="b">
        <f t="shared" si="160"/>
        <v>1</v>
      </c>
      <c r="K3450" s="7">
        <f t="shared" si="161"/>
        <v>1</v>
      </c>
      <c r="L3450" s="7">
        <f>WEEKDAY(Table1[[#This Row],[post_time]])</f>
        <v>4</v>
      </c>
      <c r="M3450" s="7">
        <f>VLOOKUP(Table1[[#This Row],[topic_id]],'All Topics Data'!$A$2:$I$1243,8,FALSE)</f>
        <v>40471.137499999997</v>
      </c>
      <c r="N3450" s="7">
        <f>Table1[[#This Row],[Hui Reply?]]*(Table1[[#This Row],[post_time]]-Table1[[#This Row],[timestamp of previous reply]])</f>
        <v>2.361111110803904E-2</v>
      </c>
      <c r="O3450" s="3">
        <f>O3449+Table1[[#This Row],[Hui Reply?]]</f>
        <v>899</v>
      </c>
      <c r="P3450" s="19">
        <f>INT(Table1[[#This Row],[post_time]])</f>
        <v>40471</v>
      </c>
      <c r="Q3450" s="3" t="str">
        <f>IF(Table1[[#This Row],[Hui Reply?]],VLOOKUP(Table1[[#This Row],[topic_id]],'All Topics Data'!$A$2:$E$1243,5,FALSE),0)</f>
        <v>indi visual</v>
      </c>
      <c r="R3450" s="8">
        <f>Table1[[#This Row],[post_time]]+8/24</f>
        <v>40471.902488425927</v>
      </c>
      <c r="S3450" s="3">
        <f>IF(Table1[[#This Row],[post_position]]=1,0,SUMIFS($F$2:F3450,$H$2:H3450,Table1[[#This Row],[post_position]]-1,$C$2:C3450,Table1[[#This Row],[topic_id]]))</f>
        <v>40471.545543981483</v>
      </c>
    </row>
    <row r="3451" spans="1:19" x14ac:dyDescent="0.25">
      <c r="A3451" s="7">
        <v>3507</v>
      </c>
      <c r="B3451" s="7">
        <v>1</v>
      </c>
      <c r="C3451" s="7">
        <v>868</v>
      </c>
      <c r="D3451" s="7">
        <v>6838</v>
      </c>
      <c r="E3451" s="2"/>
      <c r="F3451" s="8">
        <v>40471.86204861111</v>
      </c>
      <c r="G3451" s="7">
        <v>0</v>
      </c>
      <c r="H3451" s="7">
        <v>1</v>
      </c>
      <c r="I3451" s="7" t="b">
        <f t="shared" si="159"/>
        <v>0</v>
      </c>
      <c r="J3451" s="7" t="b">
        <f t="shared" si="160"/>
        <v>0</v>
      </c>
      <c r="K3451" s="7">
        <f t="shared" si="161"/>
        <v>0</v>
      </c>
      <c r="L3451" s="7">
        <f>WEEKDAY(Table1[[#This Row],[post_time]])</f>
        <v>4</v>
      </c>
      <c r="M3451" s="7">
        <f>VLOOKUP(Table1[[#This Row],[topic_id]],'All Topics Data'!$A$2:$I$1243,8,FALSE)</f>
        <v>40471.861805555556</v>
      </c>
      <c r="N3451" s="7">
        <f>Table1[[#This Row],[Hui Reply?]]*(Table1[[#This Row],[post_time]]-Table1[[#This Row],[timestamp of previous reply]])</f>
        <v>0</v>
      </c>
      <c r="O3451" s="3">
        <f>O3450+Table1[[#This Row],[Hui Reply?]]</f>
        <v>899</v>
      </c>
      <c r="P3451" s="19">
        <f>INT(Table1[[#This Row],[post_time]])</f>
        <v>40471</v>
      </c>
      <c r="Q3451" s="3">
        <f>IF(Table1[[#This Row],[Hui Reply?]],VLOOKUP(Table1[[#This Row],[topic_id]],'All Topics Data'!$A$2:$E$1243,5,FALSE),0)</f>
        <v>0</v>
      </c>
      <c r="R3451" s="8">
        <f>Table1[[#This Row],[post_time]]+8/24</f>
        <v>40472.195381944446</v>
      </c>
      <c r="S3451" s="3">
        <f>IF(Table1[[#This Row],[post_position]]=1,0,SUMIFS($F$2:F3451,$H$2:H3451,Table1[[#This Row],[post_position]]-1,$C$2:C3451,Table1[[#This Row],[topic_id]]))</f>
        <v>0</v>
      </c>
    </row>
    <row r="3452" spans="1:19" x14ac:dyDescent="0.25">
      <c r="A3452" s="7">
        <v>3508</v>
      </c>
      <c r="B3452" s="7">
        <v>1</v>
      </c>
      <c r="C3452" s="7">
        <v>868</v>
      </c>
      <c r="D3452" s="7">
        <v>24</v>
      </c>
      <c r="F3452" s="8">
        <v>40472.010659722226</v>
      </c>
      <c r="G3452" s="7">
        <v>0</v>
      </c>
      <c r="H3452" s="7">
        <v>2</v>
      </c>
      <c r="I3452" s="7" t="b">
        <f t="shared" si="159"/>
        <v>1</v>
      </c>
      <c r="J3452" s="7" t="b">
        <f t="shared" si="160"/>
        <v>1</v>
      </c>
      <c r="K3452" s="7">
        <f t="shared" si="161"/>
        <v>1</v>
      </c>
      <c r="L3452" s="7">
        <f>WEEKDAY(Table1[[#This Row],[post_time]])</f>
        <v>5</v>
      </c>
      <c r="M3452" s="7">
        <f>VLOOKUP(Table1[[#This Row],[topic_id]],'All Topics Data'!$A$2:$I$1243,8,FALSE)</f>
        <v>40471.861805555556</v>
      </c>
      <c r="N3452" s="7">
        <f>Table1[[#This Row],[Hui Reply?]]*(Table1[[#This Row],[post_time]]-Table1[[#This Row],[timestamp of previous reply]])</f>
        <v>0.148611111115315</v>
      </c>
      <c r="O3452" s="3">
        <f>O3451+Table1[[#This Row],[Hui Reply?]]</f>
        <v>900</v>
      </c>
      <c r="P3452" s="19">
        <f>INT(Table1[[#This Row],[post_time]])</f>
        <v>40472</v>
      </c>
      <c r="Q3452" s="3" t="str">
        <f>IF(Table1[[#This Row],[Hui Reply?]],VLOOKUP(Table1[[#This Row],[topic_id]],'All Topics Data'!$A$2:$E$1243,5,FALSE),0)</f>
        <v>alarryaaron</v>
      </c>
      <c r="R3452" s="8">
        <f>Table1[[#This Row],[post_time]]+8/24</f>
        <v>40472.343993055561</v>
      </c>
      <c r="S3452" s="3">
        <f>IF(Table1[[#This Row],[post_position]]=1,0,SUMIFS($F$2:F3452,$H$2:H3452,Table1[[#This Row],[post_position]]-1,$C$2:C3452,Table1[[#This Row],[topic_id]]))</f>
        <v>40471.86204861111</v>
      </c>
    </row>
    <row r="3453" spans="1:19" x14ac:dyDescent="0.25">
      <c r="A3453" s="7">
        <v>3509</v>
      </c>
      <c r="B3453" s="7">
        <v>1</v>
      </c>
      <c r="C3453" s="7">
        <v>866</v>
      </c>
      <c r="D3453" s="7">
        <v>6821</v>
      </c>
      <c r="E3453" s="2"/>
      <c r="F3453" s="8">
        <v>40472.014780092592</v>
      </c>
      <c r="G3453" s="7">
        <v>0</v>
      </c>
      <c r="H3453" s="7">
        <v>9</v>
      </c>
      <c r="I3453" s="7" t="b">
        <f t="shared" si="159"/>
        <v>0</v>
      </c>
      <c r="J3453" s="7" t="b">
        <f t="shared" si="160"/>
        <v>1</v>
      </c>
      <c r="K3453" s="7">
        <f t="shared" si="161"/>
        <v>0</v>
      </c>
      <c r="L3453" s="7">
        <f>WEEKDAY(Table1[[#This Row],[post_time]])</f>
        <v>5</v>
      </c>
      <c r="M3453" s="7">
        <f>VLOOKUP(Table1[[#This Row],[topic_id]],'All Topics Data'!$A$2:$I$1243,8,FALSE)</f>
        <v>40471.137499999997</v>
      </c>
      <c r="N3453" s="7">
        <f>Table1[[#This Row],[Hui Reply?]]*(Table1[[#This Row],[post_time]]-Table1[[#This Row],[timestamp of previous reply]])</f>
        <v>0</v>
      </c>
      <c r="O3453" s="3">
        <f>O3452+Table1[[#This Row],[Hui Reply?]]</f>
        <v>900</v>
      </c>
      <c r="P3453" s="19">
        <f>INT(Table1[[#This Row],[post_time]])</f>
        <v>40472</v>
      </c>
      <c r="Q3453" s="3">
        <f>IF(Table1[[#This Row],[Hui Reply?]],VLOOKUP(Table1[[#This Row],[topic_id]],'All Topics Data'!$A$2:$E$1243,5,FALSE),0)</f>
        <v>0</v>
      </c>
      <c r="R3453" s="8">
        <f>Table1[[#This Row],[post_time]]+8/24</f>
        <v>40472.348113425927</v>
      </c>
      <c r="S3453" s="3">
        <f>IF(Table1[[#This Row],[post_position]]=1,0,SUMIFS($F$2:F3453,$H$2:H3453,Table1[[#This Row],[post_position]]-1,$C$2:C3453,Table1[[#This Row],[topic_id]]))</f>
        <v>40471.569155092591</v>
      </c>
    </row>
    <row r="3454" spans="1:19" x14ac:dyDescent="0.25">
      <c r="A3454" s="7">
        <v>3510</v>
      </c>
      <c r="B3454" s="7">
        <v>1</v>
      </c>
      <c r="C3454" s="7">
        <v>866</v>
      </c>
      <c r="D3454" s="7">
        <v>24</v>
      </c>
      <c r="F3454" s="8">
        <v>40472.022974537038</v>
      </c>
      <c r="G3454" s="7">
        <v>0</v>
      </c>
      <c r="H3454" s="7">
        <v>10</v>
      </c>
      <c r="I3454" s="7" t="b">
        <f t="shared" si="159"/>
        <v>1</v>
      </c>
      <c r="J3454" s="7" t="b">
        <f t="shared" si="160"/>
        <v>1</v>
      </c>
      <c r="K3454" s="7">
        <f t="shared" si="161"/>
        <v>1</v>
      </c>
      <c r="L3454" s="7">
        <f>WEEKDAY(Table1[[#This Row],[post_time]])</f>
        <v>5</v>
      </c>
      <c r="M3454" s="7">
        <f>VLOOKUP(Table1[[#This Row],[topic_id]],'All Topics Data'!$A$2:$I$1243,8,FALSE)</f>
        <v>40471.137499999997</v>
      </c>
      <c r="N3454" s="7">
        <f>Table1[[#This Row],[Hui Reply?]]*(Table1[[#This Row],[post_time]]-Table1[[#This Row],[timestamp of previous reply]])</f>
        <v>8.1944444464170374E-3</v>
      </c>
      <c r="O3454" s="3">
        <f>O3453+Table1[[#This Row],[Hui Reply?]]</f>
        <v>901</v>
      </c>
      <c r="P3454" s="19">
        <f>INT(Table1[[#This Row],[post_time]])</f>
        <v>40472</v>
      </c>
      <c r="Q3454" s="3" t="str">
        <f>IF(Table1[[#This Row],[Hui Reply?]],VLOOKUP(Table1[[#This Row],[topic_id]],'All Topics Data'!$A$2:$E$1243,5,FALSE),0)</f>
        <v>indi visual</v>
      </c>
      <c r="R3454" s="8">
        <f>Table1[[#This Row],[post_time]]+8/24</f>
        <v>40472.356307870374</v>
      </c>
      <c r="S3454" s="3">
        <f>IF(Table1[[#This Row],[post_position]]=1,0,SUMIFS($F$2:F3454,$H$2:H3454,Table1[[#This Row],[post_position]]-1,$C$2:C3454,Table1[[#This Row],[topic_id]]))</f>
        <v>40472.014780092592</v>
      </c>
    </row>
    <row r="3455" spans="1:19" x14ac:dyDescent="0.25">
      <c r="A3455" s="7">
        <v>3511</v>
      </c>
      <c r="B3455" s="7">
        <v>1</v>
      </c>
      <c r="C3455" s="7">
        <v>866</v>
      </c>
      <c r="D3455" s="7">
        <v>6821</v>
      </c>
      <c r="E3455" s="2"/>
      <c r="F3455" s="8">
        <v>40472.062916666669</v>
      </c>
      <c r="G3455" s="7">
        <v>0</v>
      </c>
      <c r="H3455" s="7">
        <v>11</v>
      </c>
      <c r="I3455" s="7" t="b">
        <f t="shared" si="159"/>
        <v>0</v>
      </c>
      <c r="J3455" s="7" t="b">
        <f t="shared" si="160"/>
        <v>1</v>
      </c>
      <c r="K3455" s="7">
        <f t="shared" si="161"/>
        <v>0</v>
      </c>
      <c r="L3455" s="7">
        <f>WEEKDAY(Table1[[#This Row],[post_time]])</f>
        <v>5</v>
      </c>
      <c r="M3455" s="7">
        <f>VLOOKUP(Table1[[#This Row],[topic_id]],'All Topics Data'!$A$2:$I$1243,8,FALSE)</f>
        <v>40471.137499999997</v>
      </c>
      <c r="N3455" s="7">
        <f>Table1[[#This Row],[Hui Reply?]]*(Table1[[#This Row],[post_time]]-Table1[[#This Row],[timestamp of previous reply]])</f>
        <v>0</v>
      </c>
      <c r="O3455" s="3">
        <f>O3454+Table1[[#This Row],[Hui Reply?]]</f>
        <v>901</v>
      </c>
      <c r="P3455" s="19">
        <f>INT(Table1[[#This Row],[post_time]])</f>
        <v>40472</v>
      </c>
      <c r="Q3455" s="3">
        <f>IF(Table1[[#This Row],[Hui Reply?]],VLOOKUP(Table1[[#This Row],[topic_id]],'All Topics Data'!$A$2:$E$1243,5,FALSE),0)</f>
        <v>0</v>
      </c>
      <c r="R3455" s="8">
        <f>Table1[[#This Row],[post_time]]+8/24</f>
        <v>40472.396250000005</v>
      </c>
      <c r="S3455" s="3">
        <f>IF(Table1[[#This Row],[post_position]]=1,0,SUMIFS($F$2:F3455,$H$2:H3455,Table1[[#This Row],[post_position]]-1,$C$2:C3455,Table1[[#This Row],[topic_id]]))</f>
        <v>40472.022974537038</v>
      </c>
    </row>
    <row r="3456" spans="1:19" x14ac:dyDescent="0.25">
      <c r="A3456" s="7">
        <v>3512</v>
      </c>
      <c r="B3456" s="7">
        <v>1</v>
      </c>
      <c r="C3456" s="7">
        <v>858</v>
      </c>
      <c r="D3456" s="7">
        <v>1</v>
      </c>
      <c r="F3456" s="8">
        <v>40472.064849537041</v>
      </c>
      <c r="G3456" s="7">
        <v>0</v>
      </c>
      <c r="H3456" s="7">
        <v>2</v>
      </c>
      <c r="I3456" s="7" t="b">
        <f t="shared" si="159"/>
        <v>0</v>
      </c>
      <c r="J3456" s="7" t="b">
        <f t="shared" si="160"/>
        <v>1</v>
      </c>
      <c r="K3456" s="7">
        <f t="shared" si="161"/>
        <v>0</v>
      </c>
      <c r="L3456" s="7">
        <f>WEEKDAY(Table1[[#This Row],[post_time]])</f>
        <v>5</v>
      </c>
      <c r="M3456" s="7">
        <f>VLOOKUP(Table1[[#This Row],[topic_id]],'All Topics Data'!$A$2:$I$1243,8,FALSE)</f>
        <v>40467.904166666667</v>
      </c>
      <c r="N3456" s="7">
        <f>Table1[[#This Row],[Hui Reply?]]*(Table1[[#This Row],[post_time]]-Table1[[#This Row],[timestamp of previous reply]])</f>
        <v>0</v>
      </c>
      <c r="O3456" s="3">
        <f>O3455+Table1[[#This Row],[Hui Reply?]]</f>
        <v>901</v>
      </c>
      <c r="P3456" s="19">
        <f>INT(Table1[[#This Row],[post_time]])</f>
        <v>40472</v>
      </c>
      <c r="Q3456" s="3">
        <f>IF(Table1[[#This Row],[Hui Reply?]],VLOOKUP(Table1[[#This Row],[topic_id]],'All Topics Data'!$A$2:$E$1243,5,FALSE),0)</f>
        <v>0</v>
      </c>
      <c r="R3456" s="8">
        <f>Table1[[#This Row],[post_time]]+8/24</f>
        <v>40472.398182870376</v>
      </c>
      <c r="S3456" s="3">
        <f>IF(Table1[[#This Row],[post_position]]=1,0,SUMIFS($F$2:F3456,$H$2:H3456,Table1[[#This Row],[post_position]]-1,$C$2:C3456,Table1[[#This Row],[topic_id]]))</f>
        <v>40467.904849537037</v>
      </c>
    </row>
    <row r="3457" spans="1:19" x14ac:dyDescent="0.25">
      <c r="A3457" s="7">
        <v>3513</v>
      </c>
      <c r="B3457" s="7">
        <v>1</v>
      </c>
      <c r="C3457" s="7">
        <v>866</v>
      </c>
      <c r="D3457" s="7">
        <v>24</v>
      </c>
      <c r="E3457" s="2"/>
      <c r="F3457" s="8">
        <v>40472.109606481485</v>
      </c>
      <c r="G3457" s="7">
        <v>0</v>
      </c>
      <c r="H3457" s="7">
        <v>12</v>
      </c>
      <c r="I3457" s="7" t="b">
        <f t="shared" si="159"/>
        <v>1</v>
      </c>
      <c r="J3457" s="7" t="b">
        <f t="shared" si="160"/>
        <v>1</v>
      </c>
      <c r="K3457" s="7">
        <f t="shared" si="161"/>
        <v>1</v>
      </c>
      <c r="L3457" s="7">
        <f>WEEKDAY(Table1[[#This Row],[post_time]])</f>
        <v>5</v>
      </c>
      <c r="M3457" s="7">
        <f>VLOOKUP(Table1[[#This Row],[topic_id]],'All Topics Data'!$A$2:$I$1243,8,FALSE)</f>
        <v>40471.137499999997</v>
      </c>
      <c r="N3457" s="7">
        <f>Table1[[#This Row],[Hui Reply?]]*(Table1[[#This Row],[post_time]]-Table1[[#This Row],[timestamp of previous reply]])</f>
        <v>4.6689814815181307E-2</v>
      </c>
      <c r="O3457" s="3">
        <f>O3456+Table1[[#This Row],[Hui Reply?]]</f>
        <v>902</v>
      </c>
      <c r="P3457" s="19">
        <f>INT(Table1[[#This Row],[post_time]])</f>
        <v>40472</v>
      </c>
      <c r="Q3457" s="3" t="str">
        <f>IF(Table1[[#This Row],[Hui Reply?]],VLOOKUP(Table1[[#This Row],[topic_id]],'All Topics Data'!$A$2:$E$1243,5,FALSE),0)</f>
        <v>indi visual</v>
      </c>
      <c r="R3457" s="8">
        <f>Table1[[#This Row],[post_time]]+8/24</f>
        <v>40472.44293981482</v>
      </c>
      <c r="S3457" s="3">
        <f>IF(Table1[[#This Row],[post_position]]=1,0,SUMIFS($F$2:F3457,$H$2:H3457,Table1[[#This Row],[post_position]]-1,$C$2:C3457,Table1[[#This Row],[topic_id]]))</f>
        <v>40472.062916666669</v>
      </c>
    </row>
    <row r="3458" spans="1:19" x14ac:dyDescent="0.25">
      <c r="A3458" s="7">
        <v>3514</v>
      </c>
      <c r="B3458" s="7">
        <v>1</v>
      </c>
      <c r="C3458" s="7">
        <v>866</v>
      </c>
      <c r="D3458" s="7">
        <v>6821</v>
      </c>
      <c r="E3458" s="2"/>
      <c r="F3458" s="8">
        <v>40472.133506944447</v>
      </c>
      <c r="G3458" s="7">
        <v>0</v>
      </c>
      <c r="H3458" s="7">
        <v>13</v>
      </c>
      <c r="I3458" s="7" t="b">
        <f t="shared" si="159"/>
        <v>0</v>
      </c>
      <c r="J3458" s="7" t="b">
        <f t="shared" si="160"/>
        <v>1</v>
      </c>
      <c r="K3458" s="7">
        <f t="shared" si="161"/>
        <v>0</v>
      </c>
      <c r="L3458" s="7">
        <f>WEEKDAY(Table1[[#This Row],[post_time]])</f>
        <v>5</v>
      </c>
      <c r="M3458" s="7">
        <f>VLOOKUP(Table1[[#This Row],[topic_id]],'All Topics Data'!$A$2:$I$1243,8,FALSE)</f>
        <v>40471.137499999997</v>
      </c>
      <c r="N3458" s="7">
        <f>Table1[[#This Row],[Hui Reply?]]*(Table1[[#This Row],[post_time]]-Table1[[#This Row],[timestamp of previous reply]])</f>
        <v>0</v>
      </c>
      <c r="O3458" s="3">
        <f>O3457+Table1[[#This Row],[Hui Reply?]]</f>
        <v>902</v>
      </c>
      <c r="P3458" s="19">
        <f>INT(Table1[[#This Row],[post_time]])</f>
        <v>40472</v>
      </c>
      <c r="Q3458" s="3">
        <f>IF(Table1[[#This Row],[Hui Reply?]],VLOOKUP(Table1[[#This Row],[topic_id]],'All Topics Data'!$A$2:$E$1243,5,FALSE),0)</f>
        <v>0</v>
      </c>
      <c r="R3458" s="8">
        <f>Table1[[#This Row],[post_time]]+8/24</f>
        <v>40472.466840277782</v>
      </c>
      <c r="S3458" s="3">
        <f>IF(Table1[[#This Row],[post_position]]=1,0,SUMIFS($F$2:F3458,$H$2:H3458,Table1[[#This Row],[post_position]]-1,$C$2:C3458,Table1[[#This Row],[topic_id]]))</f>
        <v>40472.109606481485</v>
      </c>
    </row>
    <row r="3459" spans="1:19" x14ac:dyDescent="0.25">
      <c r="A3459" s="7">
        <v>3515</v>
      </c>
      <c r="B3459" s="7">
        <v>1</v>
      </c>
      <c r="C3459" s="7">
        <v>866</v>
      </c>
      <c r="D3459" s="7">
        <v>24</v>
      </c>
      <c r="F3459" s="8">
        <v>40472.162673611114</v>
      </c>
      <c r="G3459" s="7">
        <v>0</v>
      </c>
      <c r="H3459" s="7">
        <v>14</v>
      </c>
      <c r="I3459" s="7" t="b">
        <f t="shared" ref="I3459:I3522" si="162">(D3459=24)</f>
        <v>1</v>
      </c>
      <c r="J3459" s="7" t="b">
        <f t="shared" ref="J3459:J3522" si="163">H3459&gt;1</f>
        <v>1</v>
      </c>
      <c r="K3459" s="7">
        <f t="shared" ref="K3459:K3522" si="164">I3459*J3459</f>
        <v>1</v>
      </c>
      <c r="L3459" s="7">
        <f>WEEKDAY(Table1[[#This Row],[post_time]])</f>
        <v>5</v>
      </c>
      <c r="M3459" s="7">
        <f>VLOOKUP(Table1[[#This Row],[topic_id]],'All Topics Data'!$A$2:$I$1243,8,FALSE)</f>
        <v>40471.137499999997</v>
      </c>
      <c r="N3459" s="7">
        <f>Table1[[#This Row],[Hui Reply?]]*(Table1[[#This Row],[post_time]]-Table1[[#This Row],[timestamp of previous reply]])</f>
        <v>2.9166666667151731E-2</v>
      </c>
      <c r="O3459" s="3">
        <f>O3458+Table1[[#This Row],[Hui Reply?]]</f>
        <v>903</v>
      </c>
      <c r="P3459" s="19">
        <f>INT(Table1[[#This Row],[post_time]])</f>
        <v>40472</v>
      </c>
      <c r="Q3459" s="3" t="str">
        <f>IF(Table1[[#This Row],[Hui Reply?]],VLOOKUP(Table1[[#This Row],[topic_id]],'All Topics Data'!$A$2:$E$1243,5,FALSE),0)</f>
        <v>indi visual</v>
      </c>
      <c r="R3459" s="8">
        <f>Table1[[#This Row],[post_time]]+8/24</f>
        <v>40472.49600694445</v>
      </c>
      <c r="S3459" s="3">
        <f>IF(Table1[[#This Row],[post_position]]=1,0,SUMIFS($F$2:F3459,$H$2:H3459,Table1[[#This Row],[post_position]]-1,$C$2:C3459,Table1[[#This Row],[topic_id]]))</f>
        <v>40472.133506944447</v>
      </c>
    </row>
    <row r="3460" spans="1:19" x14ac:dyDescent="0.25">
      <c r="A3460" s="7">
        <v>3516</v>
      </c>
      <c r="B3460" s="7">
        <v>1</v>
      </c>
      <c r="C3460" s="7">
        <v>868</v>
      </c>
      <c r="D3460" s="7">
        <v>6713</v>
      </c>
      <c r="F3460" s="8">
        <v>40472.326851851853</v>
      </c>
      <c r="G3460" s="7">
        <v>0</v>
      </c>
      <c r="H3460" s="7">
        <v>3</v>
      </c>
      <c r="I3460" s="7" t="b">
        <f t="shared" si="162"/>
        <v>0</v>
      </c>
      <c r="J3460" s="7" t="b">
        <f t="shared" si="163"/>
        <v>1</v>
      </c>
      <c r="K3460" s="7">
        <f t="shared" si="164"/>
        <v>0</v>
      </c>
      <c r="L3460" s="7">
        <f>WEEKDAY(Table1[[#This Row],[post_time]])</f>
        <v>5</v>
      </c>
      <c r="M3460" s="7">
        <f>VLOOKUP(Table1[[#This Row],[topic_id]],'All Topics Data'!$A$2:$I$1243,8,FALSE)</f>
        <v>40471.861805555556</v>
      </c>
      <c r="N3460" s="7">
        <f>Table1[[#This Row],[Hui Reply?]]*(Table1[[#This Row],[post_time]]-Table1[[#This Row],[timestamp of previous reply]])</f>
        <v>0</v>
      </c>
      <c r="O3460" s="3">
        <f>O3459+Table1[[#This Row],[Hui Reply?]]</f>
        <v>903</v>
      </c>
      <c r="P3460" s="19">
        <f>INT(Table1[[#This Row],[post_time]])</f>
        <v>40472</v>
      </c>
      <c r="Q3460" s="3">
        <f>IF(Table1[[#This Row],[Hui Reply?]],VLOOKUP(Table1[[#This Row],[topic_id]],'All Topics Data'!$A$2:$E$1243,5,FALSE),0)</f>
        <v>0</v>
      </c>
      <c r="R3460" s="8">
        <f>Table1[[#This Row],[post_time]]+8/24</f>
        <v>40472.660185185188</v>
      </c>
      <c r="S3460" s="3">
        <f>IF(Table1[[#This Row],[post_position]]=1,0,SUMIFS($F$2:F3460,$H$2:H3460,Table1[[#This Row],[post_position]]-1,$C$2:C3460,Table1[[#This Row],[topic_id]]))</f>
        <v>40472.010659722226</v>
      </c>
    </row>
    <row r="3461" spans="1:19" x14ac:dyDescent="0.25">
      <c r="A3461" s="7">
        <v>3517</v>
      </c>
      <c r="B3461" s="7">
        <v>1</v>
      </c>
      <c r="C3461" s="7">
        <v>869</v>
      </c>
      <c r="D3461" s="7">
        <v>1886</v>
      </c>
      <c r="E3461" s="2"/>
      <c r="F3461" s="8">
        <v>40472.401261574072</v>
      </c>
      <c r="G3461" s="7">
        <v>0</v>
      </c>
      <c r="H3461" s="7">
        <v>1</v>
      </c>
      <c r="I3461" s="7" t="b">
        <f t="shared" si="162"/>
        <v>0</v>
      </c>
      <c r="J3461" s="7" t="b">
        <f t="shared" si="163"/>
        <v>0</v>
      </c>
      <c r="K3461" s="7">
        <f t="shared" si="164"/>
        <v>0</v>
      </c>
      <c r="L3461" s="7">
        <f>WEEKDAY(Table1[[#This Row],[post_time]])</f>
        <v>5</v>
      </c>
      <c r="M3461" s="7">
        <f>VLOOKUP(Table1[[#This Row],[topic_id]],'All Topics Data'!$A$2:$I$1243,8,FALSE)</f>
        <v>40472.400694444441</v>
      </c>
      <c r="N3461" s="7">
        <f>Table1[[#This Row],[Hui Reply?]]*(Table1[[#This Row],[post_time]]-Table1[[#This Row],[timestamp of previous reply]])</f>
        <v>0</v>
      </c>
      <c r="O3461" s="3">
        <f>O3460+Table1[[#This Row],[Hui Reply?]]</f>
        <v>903</v>
      </c>
      <c r="P3461" s="19">
        <f>INT(Table1[[#This Row],[post_time]])</f>
        <v>40472</v>
      </c>
      <c r="Q3461" s="3">
        <f>IF(Table1[[#This Row],[Hui Reply?]],VLOOKUP(Table1[[#This Row],[topic_id]],'All Topics Data'!$A$2:$E$1243,5,FALSE),0)</f>
        <v>0</v>
      </c>
      <c r="R3461" s="8">
        <f>Table1[[#This Row],[post_time]]+8/24</f>
        <v>40472.734594907408</v>
      </c>
      <c r="S3461" s="3">
        <f>IF(Table1[[#This Row],[post_position]]=1,0,SUMIFS($F$2:F3461,$H$2:H3461,Table1[[#This Row],[post_position]]-1,$C$2:C3461,Table1[[#This Row],[topic_id]]))</f>
        <v>0</v>
      </c>
    </row>
    <row r="3462" spans="1:19" x14ac:dyDescent="0.25">
      <c r="A3462" s="7">
        <v>3519</v>
      </c>
      <c r="B3462" s="7">
        <v>3</v>
      </c>
      <c r="C3462" s="7">
        <v>870</v>
      </c>
      <c r="D3462" s="7">
        <v>6839</v>
      </c>
      <c r="F3462" s="8">
        <v>40472.428738425922</v>
      </c>
      <c r="G3462" s="7">
        <v>0</v>
      </c>
      <c r="H3462" s="7">
        <v>1</v>
      </c>
      <c r="I3462" s="7" t="b">
        <f t="shared" si="162"/>
        <v>0</v>
      </c>
      <c r="J3462" s="7" t="b">
        <f t="shared" si="163"/>
        <v>0</v>
      </c>
      <c r="K3462" s="7">
        <f t="shared" si="164"/>
        <v>0</v>
      </c>
      <c r="L3462" s="7">
        <f>WEEKDAY(Table1[[#This Row],[post_time]])</f>
        <v>5</v>
      </c>
      <c r="M3462" s="7">
        <f>VLOOKUP(Table1[[#This Row],[topic_id]],'All Topics Data'!$A$2:$I$1243,8,FALSE)</f>
        <v>40472.428472222222</v>
      </c>
      <c r="N3462" s="7">
        <f>Table1[[#This Row],[Hui Reply?]]*(Table1[[#This Row],[post_time]]-Table1[[#This Row],[timestamp of previous reply]])</f>
        <v>0</v>
      </c>
      <c r="O3462" s="3">
        <f>O3461+Table1[[#This Row],[Hui Reply?]]</f>
        <v>903</v>
      </c>
      <c r="P3462" s="19">
        <f>INT(Table1[[#This Row],[post_time]])</f>
        <v>40472</v>
      </c>
      <c r="Q3462" s="3">
        <f>IF(Table1[[#This Row],[Hui Reply?]],VLOOKUP(Table1[[#This Row],[topic_id]],'All Topics Data'!$A$2:$E$1243,5,FALSE),0)</f>
        <v>0</v>
      </c>
      <c r="R3462" s="8">
        <f>Table1[[#This Row],[post_time]]+8/24</f>
        <v>40472.762071759258</v>
      </c>
      <c r="S3462" s="3">
        <f>IF(Table1[[#This Row],[post_position]]=1,0,SUMIFS($F$2:F3462,$H$2:H3462,Table1[[#This Row],[post_position]]-1,$C$2:C3462,Table1[[#This Row],[topic_id]]))</f>
        <v>0</v>
      </c>
    </row>
    <row r="3463" spans="1:19" x14ac:dyDescent="0.25">
      <c r="A3463" s="7">
        <v>3520</v>
      </c>
      <c r="B3463" s="7">
        <v>1</v>
      </c>
      <c r="C3463" s="7">
        <v>869</v>
      </c>
      <c r="D3463" s="7">
        <v>24</v>
      </c>
      <c r="F3463" s="8">
        <v>40472.432268518518</v>
      </c>
      <c r="G3463" s="7">
        <v>0</v>
      </c>
      <c r="H3463" s="7">
        <v>2</v>
      </c>
      <c r="I3463" s="7" t="b">
        <f t="shared" si="162"/>
        <v>1</v>
      </c>
      <c r="J3463" s="7" t="b">
        <f t="shared" si="163"/>
        <v>1</v>
      </c>
      <c r="K3463" s="7">
        <f t="shared" si="164"/>
        <v>1</v>
      </c>
      <c r="L3463" s="7">
        <f>WEEKDAY(Table1[[#This Row],[post_time]])</f>
        <v>5</v>
      </c>
      <c r="M3463" s="7">
        <f>VLOOKUP(Table1[[#This Row],[topic_id]],'All Topics Data'!$A$2:$I$1243,8,FALSE)</f>
        <v>40472.400694444441</v>
      </c>
      <c r="N3463" s="7">
        <f>Table1[[#This Row],[Hui Reply?]]*(Table1[[#This Row],[post_time]]-Table1[[#This Row],[timestamp of previous reply]])</f>
        <v>3.1006944445834961E-2</v>
      </c>
      <c r="O3463" s="3">
        <f>O3462+Table1[[#This Row],[Hui Reply?]]</f>
        <v>904</v>
      </c>
      <c r="P3463" s="19">
        <f>INT(Table1[[#This Row],[post_time]])</f>
        <v>40472</v>
      </c>
      <c r="Q3463" s="3" t="str">
        <f>IF(Table1[[#This Row],[Hui Reply?]],VLOOKUP(Table1[[#This Row],[topic_id]],'All Topics Data'!$A$2:$E$1243,5,FALSE),0)</f>
        <v>Dee</v>
      </c>
      <c r="R3463" s="8">
        <f>Table1[[#This Row],[post_time]]+8/24</f>
        <v>40472.765601851854</v>
      </c>
      <c r="S3463" s="3">
        <f>IF(Table1[[#This Row],[post_position]]=1,0,SUMIFS($F$2:F3463,$H$2:H3463,Table1[[#This Row],[post_position]]-1,$C$2:C3463,Table1[[#This Row],[topic_id]]))</f>
        <v>40472.401261574072</v>
      </c>
    </row>
    <row r="3464" spans="1:19" x14ac:dyDescent="0.25">
      <c r="A3464" s="7">
        <v>3521</v>
      </c>
      <c r="B3464" s="7">
        <v>1</v>
      </c>
      <c r="C3464" s="7">
        <v>869</v>
      </c>
      <c r="D3464" s="7">
        <v>1886</v>
      </c>
      <c r="F3464" s="8">
        <v>40472.440497685187</v>
      </c>
      <c r="G3464" s="7">
        <v>0</v>
      </c>
      <c r="H3464" s="7">
        <v>3</v>
      </c>
      <c r="I3464" s="7" t="b">
        <f t="shared" si="162"/>
        <v>0</v>
      </c>
      <c r="J3464" s="7" t="b">
        <f t="shared" si="163"/>
        <v>1</v>
      </c>
      <c r="K3464" s="7">
        <f t="shared" si="164"/>
        <v>0</v>
      </c>
      <c r="L3464" s="7">
        <f>WEEKDAY(Table1[[#This Row],[post_time]])</f>
        <v>5</v>
      </c>
      <c r="M3464" s="7">
        <f>VLOOKUP(Table1[[#This Row],[topic_id]],'All Topics Data'!$A$2:$I$1243,8,FALSE)</f>
        <v>40472.400694444441</v>
      </c>
      <c r="N3464" s="7">
        <f>Table1[[#This Row],[Hui Reply?]]*(Table1[[#This Row],[post_time]]-Table1[[#This Row],[timestamp of previous reply]])</f>
        <v>0</v>
      </c>
      <c r="O3464" s="3">
        <f>O3463+Table1[[#This Row],[Hui Reply?]]</f>
        <v>904</v>
      </c>
      <c r="P3464" s="19">
        <f>INT(Table1[[#This Row],[post_time]])</f>
        <v>40472</v>
      </c>
      <c r="Q3464" s="3">
        <f>IF(Table1[[#This Row],[Hui Reply?]],VLOOKUP(Table1[[#This Row],[topic_id]],'All Topics Data'!$A$2:$E$1243,5,FALSE),0)</f>
        <v>0</v>
      </c>
      <c r="R3464" s="8">
        <f>Table1[[#This Row],[post_time]]+8/24</f>
        <v>40472.773831018523</v>
      </c>
      <c r="S3464" s="3">
        <f>IF(Table1[[#This Row],[post_position]]=1,0,SUMIFS($F$2:F3464,$H$2:H3464,Table1[[#This Row],[post_position]]-1,$C$2:C3464,Table1[[#This Row],[topic_id]]))</f>
        <v>40472.432268518518</v>
      </c>
    </row>
    <row r="3465" spans="1:19" x14ac:dyDescent="0.25">
      <c r="A3465" s="7">
        <v>3522</v>
      </c>
      <c r="B3465" s="7">
        <v>1</v>
      </c>
      <c r="C3465" s="7">
        <v>871</v>
      </c>
      <c r="D3465" s="7">
        <v>6821</v>
      </c>
      <c r="E3465" s="2"/>
      <c r="F3465" s="8">
        <v>40472.541319444441</v>
      </c>
      <c r="G3465" s="7">
        <v>0</v>
      </c>
      <c r="H3465" s="7">
        <v>1</v>
      </c>
      <c r="I3465" s="7" t="b">
        <f t="shared" si="162"/>
        <v>0</v>
      </c>
      <c r="J3465" s="7" t="b">
        <f t="shared" si="163"/>
        <v>0</v>
      </c>
      <c r="K3465" s="7">
        <f t="shared" si="164"/>
        <v>0</v>
      </c>
      <c r="L3465" s="7">
        <f>WEEKDAY(Table1[[#This Row],[post_time]])</f>
        <v>5</v>
      </c>
      <c r="M3465" s="7">
        <f>VLOOKUP(Table1[[#This Row],[topic_id]],'All Topics Data'!$A$2:$I$1243,8,FALSE)</f>
        <v>40472.540972222225</v>
      </c>
      <c r="N3465" s="7">
        <f>Table1[[#This Row],[Hui Reply?]]*(Table1[[#This Row],[post_time]]-Table1[[#This Row],[timestamp of previous reply]])</f>
        <v>0</v>
      </c>
      <c r="O3465" s="3">
        <f>O3464+Table1[[#This Row],[Hui Reply?]]</f>
        <v>904</v>
      </c>
      <c r="P3465" s="19">
        <f>INT(Table1[[#This Row],[post_time]])</f>
        <v>40472</v>
      </c>
      <c r="Q3465" s="3">
        <f>IF(Table1[[#This Row],[Hui Reply?]],VLOOKUP(Table1[[#This Row],[topic_id]],'All Topics Data'!$A$2:$E$1243,5,FALSE),0)</f>
        <v>0</v>
      </c>
      <c r="R3465" s="8">
        <f>Table1[[#This Row],[post_time]]+8/24</f>
        <v>40472.874652777777</v>
      </c>
      <c r="S3465" s="3">
        <f>IF(Table1[[#This Row],[post_position]]=1,0,SUMIFS($F$2:F3465,$H$2:H3465,Table1[[#This Row],[post_position]]-1,$C$2:C3465,Table1[[#This Row],[topic_id]]))</f>
        <v>0</v>
      </c>
    </row>
    <row r="3466" spans="1:19" x14ac:dyDescent="0.25">
      <c r="A3466" s="7">
        <v>3523</v>
      </c>
      <c r="B3466" s="7">
        <v>3</v>
      </c>
      <c r="C3466" s="7">
        <v>870</v>
      </c>
      <c r="D3466" s="7">
        <v>24</v>
      </c>
      <c r="E3466" s="2"/>
      <c r="F3466" s="8">
        <v>40472.596215277779</v>
      </c>
      <c r="G3466" s="7">
        <v>0</v>
      </c>
      <c r="H3466" s="7">
        <v>2</v>
      </c>
      <c r="I3466" s="7" t="b">
        <f t="shared" si="162"/>
        <v>1</v>
      </c>
      <c r="J3466" s="7" t="b">
        <f t="shared" si="163"/>
        <v>1</v>
      </c>
      <c r="K3466" s="7">
        <f t="shared" si="164"/>
        <v>1</v>
      </c>
      <c r="L3466" s="7">
        <f>WEEKDAY(Table1[[#This Row],[post_time]])</f>
        <v>5</v>
      </c>
      <c r="M3466" s="7">
        <f>VLOOKUP(Table1[[#This Row],[topic_id]],'All Topics Data'!$A$2:$I$1243,8,FALSE)</f>
        <v>40472.428472222222</v>
      </c>
      <c r="N3466" s="7">
        <f>Table1[[#This Row],[Hui Reply?]]*(Table1[[#This Row],[post_time]]-Table1[[#This Row],[timestamp of previous reply]])</f>
        <v>0.16747685185691807</v>
      </c>
      <c r="O3466" s="3">
        <f>O3465+Table1[[#This Row],[Hui Reply?]]</f>
        <v>905</v>
      </c>
      <c r="P3466" s="19">
        <f>INT(Table1[[#This Row],[post_time]])</f>
        <v>40472</v>
      </c>
      <c r="Q3466" s="3" t="str">
        <f>IF(Table1[[#This Row],[Hui Reply?]],VLOOKUP(Table1[[#This Row],[topic_id]],'All Topics Data'!$A$2:$E$1243,5,FALSE),0)</f>
        <v>rono.uk</v>
      </c>
      <c r="R3466" s="8">
        <f>Table1[[#This Row],[post_time]]+8/24</f>
        <v>40472.929548611115</v>
      </c>
      <c r="S3466" s="3">
        <f>IF(Table1[[#This Row],[post_position]]=1,0,SUMIFS($F$2:F3466,$H$2:H3466,Table1[[#This Row],[post_position]]-1,$C$2:C3466,Table1[[#This Row],[topic_id]]))</f>
        <v>40472.428738425922</v>
      </c>
    </row>
    <row r="3467" spans="1:19" x14ac:dyDescent="0.25">
      <c r="A3467" s="7">
        <v>3524</v>
      </c>
      <c r="B3467" s="7">
        <v>1</v>
      </c>
      <c r="C3467" s="7">
        <v>871</v>
      </c>
      <c r="D3467" s="7">
        <v>24</v>
      </c>
      <c r="E3467" s="2"/>
      <c r="F3467" s="8">
        <v>40472.599074074074</v>
      </c>
      <c r="G3467" s="7">
        <v>0</v>
      </c>
      <c r="H3467" s="7">
        <v>2</v>
      </c>
      <c r="I3467" s="7" t="b">
        <f t="shared" si="162"/>
        <v>1</v>
      </c>
      <c r="J3467" s="7" t="b">
        <f t="shared" si="163"/>
        <v>1</v>
      </c>
      <c r="K3467" s="7">
        <f t="shared" si="164"/>
        <v>1</v>
      </c>
      <c r="L3467" s="7">
        <f>WEEKDAY(Table1[[#This Row],[post_time]])</f>
        <v>5</v>
      </c>
      <c r="M3467" s="7">
        <f>VLOOKUP(Table1[[#This Row],[topic_id]],'All Topics Data'!$A$2:$I$1243,8,FALSE)</f>
        <v>40472.540972222225</v>
      </c>
      <c r="N3467" s="7">
        <f>Table1[[#This Row],[Hui Reply?]]*(Table1[[#This Row],[post_time]]-Table1[[#This Row],[timestamp of previous reply]])</f>
        <v>5.7754629633564036E-2</v>
      </c>
      <c r="O3467" s="3">
        <f>O3466+Table1[[#This Row],[Hui Reply?]]</f>
        <v>906</v>
      </c>
      <c r="P3467" s="19">
        <f>INT(Table1[[#This Row],[post_time]])</f>
        <v>40472</v>
      </c>
      <c r="Q3467" s="3" t="str">
        <f>IF(Table1[[#This Row],[Hui Reply?]],VLOOKUP(Table1[[#This Row],[topic_id]],'All Topics Data'!$A$2:$E$1243,5,FALSE),0)</f>
        <v>indi visual</v>
      </c>
      <c r="R3467" s="8">
        <f>Table1[[#This Row],[post_time]]+8/24</f>
        <v>40472.93240740741</v>
      </c>
      <c r="S3467" s="3">
        <f>IF(Table1[[#This Row],[post_position]]=1,0,SUMIFS($F$2:F3467,$H$2:H3467,Table1[[#This Row],[post_position]]-1,$C$2:C3467,Table1[[#This Row],[topic_id]]))</f>
        <v>40472.541319444441</v>
      </c>
    </row>
    <row r="3468" spans="1:19" x14ac:dyDescent="0.25">
      <c r="A3468" s="7">
        <v>3525</v>
      </c>
      <c r="B3468" s="7">
        <v>1</v>
      </c>
      <c r="C3468" s="7">
        <v>869</v>
      </c>
      <c r="D3468" s="7">
        <v>24</v>
      </c>
      <c r="F3468" s="8">
        <v>40472.605300925927</v>
      </c>
      <c r="G3468" s="7">
        <v>0</v>
      </c>
      <c r="H3468" s="7">
        <v>4</v>
      </c>
      <c r="I3468" s="7" t="b">
        <f t="shared" si="162"/>
        <v>1</v>
      </c>
      <c r="J3468" s="7" t="b">
        <f t="shared" si="163"/>
        <v>1</v>
      </c>
      <c r="K3468" s="7">
        <f t="shared" si="164"/>
        <v>1</v>
      </c>
      <c r="L3468" s="7">
        <f>WEEKDAY(Table1[[#This Row],[post_time]])</f>
        <v>5</v>
      </c>
      <c r="M3468" s="7">
        <f>VLOOKUP(Table1[[#This Row],[topic_id]],'All Topics Data'!$A$2:$I$1243,8,FALSE)</f>
        <v>40472.400694444441</v>
      </c>
      <c r="N3468" s="7">
        <f>Table1[[#This Row],[Hui Reply?]]*(Table1[[#This Row],[post_time]]-Table1[[#This Row],[timestamp of previous reply]])</f>
        <v>0.16480324073927477</v>
      </c>
      <c r="O3468" s="3">
        <f>O3467+Table1[[#This Row],[Hui Reply?]]</f>
        <v>907</v>
      </c>
      <c r="P3468" s="19">
        <f>INT(Table1[[#This Row],[post_time]])</f>
        <v>40472</v>
      </c>
      <c r="Q3468" s="3" t="str">
        <f>IF(Table1[[#This Row],[Hui Reply?]],VLOOKUP(Table1[[#This Row],[topic_id]],'All Topics Data'!$A$2:$E$1243,5,FALSE),0)</f>
        <v>Dee</v>
      </c>
      <c r="R3468" s="8">
        <f>Table1[[#This Row],[post_time]]+8/24</f>
        <v>40472.938634259262</v>
      </c>
      <c r="S3468" s="3">
        <f>IF(Table1[[#This Row],[post_position]]=1,0,SUMIFS($F$2:F3468,$H$2:H3468,Table1[[#This Row],[post_position]]-1,$C$2:C3468,Table1[[#This Row],[topic_id]]))</f>
        <v>40472.440497685187</v>
      </c>
    </row>
    <row r="3469" spans="1:19" x14ac:dyDescent="0.25">
      <c r="A3469" s="7">
        <v>3526</v>
      </c>
      <c r="B3469" s="7">
        <v>1</v>
      </c>
      <c r="C3469" s="7">
        <v>872</v>
      </c>
      <c r="D3469" s="7">
        <v>6840</v>
      </c>
      <c r="E3469" s="2"/>
      <c r="F3469" s="8">
        <v>40472.659247685187</v>
      </c>
      <c r="G3469" s="7">
        <v>0</v>
      </c>
      <c r="H3469" s="7">
        <v>1</v>
      </c>
      <c r="I3469" s="7" t="b">
        <f t="shared" si="162"/>
        <v>0</v>
      </c>
      <c r="J3469" s="7" t="b">
        <f t="shared" si="163"/>
        <v>0</v>
      </c>
      <c r="K3469" s="7">
        <f t="shared" si="164"/>
        <v>0</v>
      </c>
      <c r="L3469" s="7">
        <f>WEEKDAY(Table1[[#This Row],[post_time]])</f>
        <v>5</v>
      </c>
      <c r="M3469" s="7">
        <f>VLOOKUP(Table1[[#This Row],[topic_id]],'All Topics Data'!$A$2:$I$1243,8,FALSE)</f>
        <v>40472.65902777778</v>
      </c>
      <c r="N3469" s="7">
        <f>Table1[[#This Row],[Hui Reply?]]*(Table1[[#This Row],[post_time]]-Table1[[#This Row],[timestamp of previous reply]])</f>
        <v>0</v>
      </c>
      <c r="O3469" s="3">
        <f>O3468+Table1[[#This Row],[Hui Reply?]]</f>
        <v>907</v>
      </c>
      <c r="P3469" s="19">
        <f>INT(Table1[[#This Row],[post_time]])</f>
        <v>40472</v>
      </c>
      <c r="Q3469" s="3">
        <f>IF(Table1[[#This Row],[Hui Reply?]],VLOOKUP(Table1[[#This Row],[topic_id]],'All Topics Data'!$A$2:$E$1243,5,FALSE),0)</f>
        <v>0</v>
      </c>
      <c r="R3469" s="8">
        <f>Table1[[#This Row],[post_time]]+8/24</f>
        <v>40472.992581018523</v>
      </c>
      <c r="S3469" s="3">
        <f>IF(Table1[[#This Row],[post_position]]=1,0,SUMIFS($F$2:F3469,$H$2:H3469,Table1[[#This Row],[post_position]]-1,$C$2:C3469,Table1[[#This Row],[topic_id]]))</f>
        <v>0</v>
      </c>
    </row>
    <row r="3470" spans="1:19" x14ac:dyDescent="0.25">
      <c r="A3470" s="7">
        <v>3527</v>
      </c>
      <c r="B3470" s="7">
        <v>1</v>
      </c>
      <c r="C3470" s="7">
        <v>872</v>
      </c>
      <c r="D3470" s="7">
        <v>2865</v>
      </c>
      <c r="F3470" s="8">
        <v>40472.664398148147</v>
      </c>
      <c r="G3470" s="7">
        <v>0</v>
      </c>
      <c r="H3470" s="7">
        <v>2</v>
      </c>
      <c r="I3470" s="7" t="b">
        <f t="shared" si="162"/>
        <v>0</v>
      </c>
      <c r="J3470" s="7" t="b">
        <f t="shared" si="163"/>
        <v>1</v>
      </c>
      <c r="K3470" s="7">
        <f t="shared" si="164"/>
        <v>0</v>
      </c>
      <c r="L3470" s="7">
        <f>WEEKDAY(Table1[[#This Row],[post_time]])</f>
        <v>5</v>
      </c>
      <c r="M3470" s="7">
        <f>VLOOKUP(Table1[[#This Row],[topic_id]],'All Topics Data'!$A$2:$I$1243,8,FALSE)</f>
        <v>40472.65902777778</v>
      </c>
      <c r="N3470" s="7">
        <f>Table1[[#This Row],[Hui Reply?]]*(Table1[[#This Row],[post_time]]-Table1[[#This Row],[timestamp of previous reply]])</f>
        <v>0</v>
      </c>
      <c r="O3470" s="3">
        <f>O3469+Table1[[#This Row],[Hui Reply?]]</f>
        <v>907</v>
      </c>
      <c r="P3470" s="19">
        <f>INT(Table1[[#This Row],[post_time]])</f>
        <v>40472</v>
      </c>
      <c r="Q3470" s="3">
        <f>IF(Table1[[#This Row],[Hui Reply?]],VLOOKUP(Table1[[#This Row],[topic_id]],'All Topics Data'!$A$2:$E$1243,5,FALSE),0)</f>
        <v>0</v>
      </c>
      <c r="R3470" s="8">
        <f>Table1[[#This Row],[post_time]]+8/24</f>
        <v>40472.997731481482</v>
      </c>
      <c r="S3470" s="3">
        <f>IF(Table1[[#This Row],[post_position]]=1,0,SUMIFS($F$2:F3470,$H$2:H3470,Table1[[#This Row],[post_position]]-1,$C$2:C3470,Table1[[#This Row],[topic_id]]))</f>
        <v>40472.659247685187</v>
      </c>
    </row>
    <row r="3471" spans="1:19" x14ac:dyDescent="0.25">
      <c r="A3471" s="7">
        <v>3529</v>
      </c>
      <c r="B3471" s="7">
        <v>1</v>
      </c>
      <c r="C3471" s="7">
        <v>873</v>
      </c>
      <c r="D3471" s="7">
        <v>6841</v>
      </c>
      <c r="E3471" s="2"/>
      <c r="F3471" s="8">
        <v>40472.698981481481</v>
      </c>
      <c r="G3471" s="7">
        <v>0</v>
      </c>
      <c r="H3471" s="7">
        <v>1</v>
      </c>
      <c r="I3471" s="7" t="b">
        <f t="shared" si="162"/>
        <v>0</v>
      </c>
      <c r="J3471" s="7" t="b">
        <f t="shared" si="163"/>
        <v>0</v>
      </c>
      <c r="K3471" s="7">
        <f t="shared" si="164"/>
        <v>0</v>
      </c>
      <c r="L3471" s="7">
        <f>WEEKDAY(Table1[[#This Row],[post_time]])</f>
        <v>5</v>
      </c>
      <c r="M3471" s="7">
        <f>VLOOKUP(Table1[[#This Row],[topic_id]],'All Topics Data'!$A$2:$I$1243,8,FALSE)</f>
        <v>40472.698611111111</v>
      </c>
      <c r="N3471" s="7">
        <f>Table1[[#This Row],[Hui Reply?]]*(Table1[[#This Row],[post_time]]-Table1[[#This Row],[timestamp of previous reply]])</f>
        <v>0</v>
      </c>
      <c r="O3471" s="3">
        <f>O3470+Table1[[#This Row],[Hui Reply?]]</f>
        <v>907</v>
      </c>
      <c r="P3471" s="19">
        <f>INT(Table1[[#This Row],[post_time]])</f>
        <v>40472</v>
      </c>
      <c r="Q3471" s="3">
        <f>IF(Table1[[#This Row],[Hui Reply?]],VLOOKUP(Table1[[#This Row],[topic_id]],'All Topics Data'!$A$2:$E$1243,5,FALSE),0)</f>
        <v>0</v>
      </c>
      <c r="R3471" s="8">
        <f>Table1[[#This Row],[post_time]]+8/24</f>
        <v>40473.032314814816</v>
      </c>
      <c r="S3471" s="3">
        <f>IF(Table1[[#This Row],[post_position]]=1,0,SUMIFS($F$2:F3471,$H$2:H3471,Table1[[#This Row],[post_position]]-1,$C$2:C3471,Table1[[#This Row],[topic_id]]))</f>
        <v>0</v>
      </c>
    </row>
    <row r="3472" spans="1:19" x14ac:dyDescent="0.25">
      <c r="A3472" s="7">
        <v>3530</v>
      </c>
      <c r="B3472" s="7">
        <v>1</v>
      </c>
      <c r="C3472" s="7">
        <v>868</v>
      </c>
      <c r="D3472" s="7">
        <v>6838</v>
      </c>
      <c r="E3472" s="2"/>
      <c r="F3472" s="8">
        <v>40472.721701388888</v>
      </c>
      <c r="G3472" s="7">
        <v>0</v>
      </c>
      <c r="H3472" s="7">
        <v>4</v>
      </c>
      <c r="I3472" s="7" t="b">
        <f t="shared" si="162"/>
        <v>0</v>
      </c>
      <c r="J3472" s="7" t="b">
        <f t="shared" si="163"/>
        <v>1</v>
      </c>
      <c r="K3472" s="7">
        <f t="shared" si="164"/>
        <v>0</v>
      </c>
      <c r="L3472" s="7">
        <f>WEEKDAY(Table1[[#This Row],[post_time]])</f>
        <v>5</v>
      </c>
      <c r="M3472" s="7">
        <f>VLOOKUP(Table1[[#This Row],[topic_id]],'All Topics Data'!$A$2:$I$1243,8,FALSE)</f>
        <v>40471.861805555556</v>
      </c>
      <c r="N3472" s="7">
        <f>Table1[[#This Row],[Hui Reply?]]*(Table1[[#This Row],[post_time]]-Table1[[#This Row],[timestamp of previous reply]])</f>
        <v>0</v>
      </c>
      <c r="O3472" s="3">
        <f>O3471+Table1[[#This Row],[Hui Reply?]]</f>
        <v>907</v>
      </c>
      <c r="P3472" s="19">
        <f>INT(Table1[[#This Row],[post_time]])</f>
        <v>40472</v>
      </c>
      <c r="Q3472" s="3">
        <f>IF(Table1[[#This Row],[Hui Reply?]],VLOOKUP(Table1[[#This Row],[topic_id]],'All Topics Data'!$A$2:$E$1243,5,FALSE),0)</f>
        <v>0</v>
      </c>
      <c r="R3472" s="8">
        <f>Table1[[#This Row],[post_time]]+8/24</f>
        <v>40473.055034722223</v>
      </c>
      <c r="S3472" s="3">
        <f>IF(Table1[[#This Row],[post_position]]=1,0,SUMIFS($F$2:F3472,$H$2:H3472,Table1[[#This Row],[post_position]]-1,$C$2:C3472,Table1[[#This Row],[topic_id]]))</f>
        <v>40472.326851851853</v>
      </c>
    </row>
    <row r="3473" spans="1:19" x14ac:dyDescent="0.25">
      <c r="A3473" s="7">
        <v>3533</v>
      </c>
      <c r="B3473" s="7">
        <v>1</v>
      </c>
      <c r="C3473" s="7">
        <v>873</v>
      </c>
      <c r="D3473" s="7">
        <v>6713</v>
      </c>
      <c r="F3473" s="8">
        <v>40472.898819444446</v>
      </c>
      <c r="G3473" s="7">
        <v>0</v>
      </c>
      <c r="H3473" s="7">
        <v>2</v>
      </c>
      <c r="I3473" s="7" t="b">
        <f t="shared" si="162"/>
        <v>0</v>
      </c>
      <c r="J3473" s="7" t="b">
        <f t="shared" si="163"/>
        <v>1</v>
      </c>
      <c r="K3473" s="7">
        <f t="shared" si="164"/>
        <v>0</v>
      </c>
      <c r="L3473" s="7">
        <f>WEEKDAY(Table1[[#This Row],[post_time]])</f>
        <v>5</v>
      </c>
      <c r="M3473" s="7">
        <f>VLOOKUP(Table1[[#This Row],[topic_id]],'All Topics Data'!$A$2:$I$1243,8,FALSE)</f>
        <v>40472.698611111111</v>
      </c>
      <c r="N3473" s="7">
        <f>Table1[[#This Row],[Hui Reply?]]*(Table1[[#This Row],[post_time]]-Table1[[#This Row],[timestamp of previous reply]])</f>
        <v>0</v>
      </c>
      <c r="O3473" s="3">
        <f>O3472+Table1[[#This Row],[Hui Reply?]]</f>
        <v>907</v>
      </c>
      <c r="P3473" s="19">
        <f>INT(Table1[[#This Row],[post_time]])</f>
        <v>40472</v>
      </c>
      <c r="Q3473" s="3">
        <f>IF(Table1[[#This Row],[Hui Reply?]],VLOOKUP(Table1[[#This Row],[topic_id]],'All Topics Data'!$A$2:$E$1243,5,FALSE),0)</f>
        <v>0</v>
      </c>
      <c r="R3473" s="8">
        <f>Table1[[#This Row],[post_time]]+8/24</f>
        <v>40473.232152777782</v>
      </c>
      <c r="S3473" s="3">
        <f>IF(Table1[[#This Row],[post_position]]=1,0,SUMIFS($F$2:F3473,$H$2:H3473,Table1[[#This Row],[post_position]]-1,$C$2:C3473,Table1[[#This Row],[topic_id]]))</f>
        <v>40472.698981481481</v>
      </c>
    </row>
    <row r="3474" spans="1:19" x14ac:dyDescent="0.25">
      <c r="A3474" s="7">
        <v>3534</v>
      </c>
      <c r="B3474" s="7">
        <v>1</v>
      </c>
      <c r="C3474" s="7">
        <v>873</v>
      </c>
      <c r="D3474" s="7">
        <v>24</v>
      </c>
      <c r="E3474" s="2"/>
      <c r="F3474" s="8">
        <v>40472.984884259262</v>
      </c>
      <c r="G3474" s="7">
        <v>0</v>
      </c>
      <c r="H3474" s="7">
        <v>3</v>
      </c>
      <c r="I3474" s="7" t="b">
        <f t="shared" si="162"/>
        <v>1</v>
      </c>
      <c r="J3474" s="7" t="b">
        <f t="shared" si="163"/>
        <v>1</v>
      </c>
      <c r="K3474" s="7">
        <f t="shared" si="164"/>
        <v>1</v>
      </c>
      <c r="L3474" s="7">
        <f>WEEKDAY(Table1[[#This Row],[post_time]])</f>
        <v>5</v>
      </c>
      <c r="M3474" s="7">
        <f>VLOOKUP(Table1[[#This Row],[topic_id]],'All Topics Data'!$A$2:$I$1243,8,FALSE)</f>
        <v>40472.698611111111</v>
      </c>
      <c r="N3474" s="7">
        <f>Table1[[#This Row],[Hui Reply?]]*(Table1[[#This Row],[post_time]]-Table1[[#This Row],[timestamp of previous reply]])</f>
        <v>8.6064814815472346E-2</v>
      </c>
      <c r="O3474" s="3">
        <f>O3473+Table1[[#This Row],[Hui Reply?]]</f>
        <v>908</v>
      </c>
      <c r="P3474" s="19">
        <f>INT(Table1[[#This Row],[post_time]])</f>
        <v>40472</v>
      </c>
      <c r="Q3474" s="3" t="str">
        <f>IF(Table1[[#This Row],[Hui Reply?]],VLOOKUP(Table1[[#This Row],[topic_id]],'All Topics Data'!$A$2:$E$1243,5,FALSE),0)</f>
        <v>ptell8019</v>
      </c>
      <c r="R3474" s="8">
        <f>Table1[[#This Row],[post_time]]+8/24</f>
        <v>40473.318217592598</v>
      </c>
      <c r="S3474" s="3">
        <f>IF(Table1[[#This Row],[post_position]]=1,0,SUMIFS($F$2:F3474,$H$2:H3474,Table1[[#This Row],[post_position]]-1,$C$2:C3474,Table1[[#This Row],[topic_id]]))</f>
        <v>40472.898819444446</v>
      </c>
    </row>
    <row r="3475" spans="1:19" x14ac:dyDescent="0.25">
      <c r="A3475" s="7">
        <v>3535</v>
      </c>
      <c r="B3475" s="7">
        <v>1</v>
      </c>
      <c r="C3475" s="7">
        <v>873</v>
      </c>
      <c r="D3475" s="7">
        <v>6841</v>
      </c>
      <c r="E3475" s="2"/>
      <c r="F3475" s="8">
        <v>40472.99082175926</v>
      </c>
      <c r="G3475" s="7">
        <v>0</v>
      </c>
      <c r="H3475" s="7">
        <v>4</v>
      </c>
      <c r="I3475" s="7" t="b">
        <f t="shared" si="162"/>
        <v>0</v>
      </c>
      <c r="J3475" s="7" t="b">
        <f t="shared" si="163"/>
        <v>1</v>
      </c>
      <c r="K3475" s="7">
        <f t="shared" si="164"/>
        <v>0</v>
      </c>
      <c r="L3475" s="7">
        <f>WEEKDAY(Table1[[#This Row],[post_time]])</f>
        <v>5</v>
      </c>
      <c r="M3475" s="7">
        <f>VLOOKUP(Table1[[#This Row],[topic_id]],'All Topics Data'!$A$2:$I$1243,8,FALSE)</f>
        <v>40472.698611111111</v>
      </c>
      <c r="N3475" s="7">
        <f>Table1[[#This Row],[Hui Reply?]]*(Table1[[#This Row],[post_time]]-Table1[[#This Row],[timestamp of previous reply]])</f>
        <v>0</v>
      </c>
      <c r="O3475" s="3">
        <f>O3474+Table1[[#This Row],[Hui Reply?]]</f>
        <v>908</v>
      </c>
      <c r="P3475" s="19">
        <f>INT(Table1[[#This Row],[post_time]])</f>
        <v>40472</v>
      </c>
      <c r="Q3475" s="3">
        <f>IF(Table1[[#This Row],[Hui Reply?]],VLOOKUP(Table1[[#This Row],[topic_id]],'All Topics Data'!$A$2:$E$1243,5,FALSE),0)</f>
        <v>0</v>
      </c>
      <c r="R3475" s="8">
        <f>Table1[[#This Row],[post_time]]+8/24</f>
        <v>40473.324155092596</v>
      </c>
      <c r="S3475" s="3">
        <f>IF(Table1[[#This Row],[post_position]]=1,0,SUMIFS($F$2:F3475,$H$2:H3475,Table1[[#This Row],[post_position]]-1,$C$2:C3475,Table1[[#This Row],[topic_id]]))</f>
        <v>40472.984884259262</v>
      </c>
    </row>
    <row r="3476" spans="1:19" x14ac:dyDescent="0.25">
      <c r="A3476" s="7">
        <v>3536</v>
      </c>
      <c r="B3476" s="7">
        <v>1</v>
      </c>
      <c r="C3476" s="7">
        <v>874</v>
      </c>
      <c r="D3476" s="7">
        <v>6844</v>
      </c>
      <c r="E3476" s="2"/>
      <c r="F3476" s="8">
        <v>40473.061979166669</v>
      </c>
      <c r="G3476" s="7">
        <v>0</v>
      </c>
      <c r="H3476" s="7">
        <v>1</v>
      </c>
      <c r="I3476" s="7" t="b">
        <f t="shared" si="162"/>
        <v>0</v>
      </c>
      <c r="J3476" s="7" t="b">
        <f t="shared" si="163"/>
        <v>0</v>
      </c>
      <c r="K3476" s="7">
        <f t="shared" si="164"/>
        <v>0</v>
      </c>
      <c r="L3476" s="7">
        <f>WEEKDAY(Table1[[#This Row],[post_time]])</f>
        <v>6</v>
      </c>
      <c r="M3476" s="7">
        <f>VLOOKUP(Table1[[#This Row],[topic_id]],'All Topics Data'!$A$2:$I$1243,8,FALSE)</f>
        <v>40473.061805555553</v>
      </c>
      <c r="N3476" s="7">
        <f>Table1[[#This Row],[Hui Reply?]]*(Table1[[#This Row],[post_time]]-Table1[[#This Row],[timestamp of previous reply]])</f>
        <v>0</v>
      </c>
      <c r="O3476" s="3">
        <f>O3475+Table1[[#This Row],[Hui Reply?]]</f>
        <v>908</v>
      </c>
      <c r="P3476" s="19">
        <f>INT(Table1[[#This Row],[post_time]])</f>
        <v>40473</v>
      </c>
      <c r="Q3476" s="3">
        <f>IF(Table1[[#This Row],[Hui Reply?]],VLOOKUP(Table1[[#This Row],[topic_id]],'All Topics Data'!$A$2:$E$1243,5,FALSE),0)</f>
        <v>0</v>
      </c>
      <c r="R3476" s="8">
        <f>Table1[[#This Row],[post_time]]+8/24</f>
        <v>40473.395312500004</v>
      </c>
      <c r="S3476" s="3">
        <f>IF(Table1[[#This Row],[post_position]]=1,0,SUMIFS($F$2:F3476,$H$2:H3476,Table1[[#This Row],[post_position]]-1,$C$2:C3476,Table1[[#This Row],[topic_id]]))</f>
        <v>0</v>
      </c>
    </row>
    <row r="3477" spans="1:19" x14ac:dyDescent="0.25">
      <c r="A3477" s="7">
        <v>3537</v>
      </c>
      <c r="B3477" s="7">
        <v>1</v>
      </c>
      <c r="C3477" s="7">
        <v>874</v>
      </c>
      <c r="D3477" s="7">
        <v>6458</v>
      </c>
      <c r="F3477" s="8">
        <v>40473.186527777776</v>
      </c>
      <c r="G3477" s="7">
        <v>0</v>
      </c>
      <c r="H3477" s="7">
        <v>2</v>
      </c>
      <c r="I3477" s="7" t="b">
        <f t="shared" si="162"/>
        <v>0</v>
      </c>
      <c r="J3477" s="7" t="b">
        <f t="shared" si="163"/>
        <v>1</v>
      </c>
      <c r="K3477" s="7">
        <f t="shared" si="164"/>
        <v>0</v>
      </c>
      <c r="L3477" s="7">
        <f>WEEKDAY(Table1[[#This Row],[post_time]])</f>
        <v>6</v>
      </c>
      <c r="M3477" s="7">
        <f>VLOOKUP(Table1[[#This Row],[topic_id]],'All Topics Data'!$A$2:$I$1243,8,FALSE)</f>
        <v>40473.061805555553</v>
      </c>
      <c r="N3477" s="7">
        <f>Table1[[#This Row],[Hui Reply?]]*(Table1[[#This Row],[post_time]]-Table1[[#This Row],[timestamp of previous reply]])</f>
        <v>0</v>
      </c>
      <c r="O3477" s="3">
        <f>O3476+Table1[[#This Row],[Hui Reply?]]</f>
        <v>908</v>
      </c>
      <c r="P3477" s="19">
        <f>INT(Table1[[#This Row],[post_time]])</f>
        <v>40473</v>
      </c>
      <c r="Q3477" s="3">
        <f>IF(Table1[[#This Row],[Hui Reply?]],VLOOKUP(Table1[[#This Row],[topic_id]],'All Topics Data'!$A$2:$E$1243,5,FALSE),0)</f>
        <v>0</v>
      </c>
      <c r="R3477" s="8">
        <f>Table1[[#This Row],[post_time]]+8/24</f>
        <v>40473.519861111112</v>
      </c>
      <c r="S3477" s="3">
        <f>IF(Table1[[#This Row],[post_position]]=1,0,SUMIFS($F$2:F3477,$H$2:H3477,Table1[[#This Row],[post_position]]-1,$C$2:C3477,Table1[[#This Row],[topic_id]]))</f>
        <v>40473.061979166669</v>
      </c>
    </row>
    <row r="3478" spans="1:19" x14ac:dyDescent="0.25">
      <c r="A3478" s="7">
        <v>3538</v>
      </c>
      <c r="B3478" s="7">
        <v>1</v>
      </c>
      <c r="C3478" s="7">
        <v>873</v>
      </c>
      <c r="D3478" s="7">
        <v>6458</v>
      </c>
      <c r="E3478" s="2"/>
      <c r="F3478" s="8">
        <v>40473.212766203702</v>
      </c>
      <c r="G3478" s="7">
        <v>0</v>
      </c>
      <c r="H3478" s="7">
        <v>5</v>
      </c>
      <c r="I3478" s="7" t="b">
        <f t="shared" si="162"/>
        <v>0</v>
      </c>
      <c r="J3478" s="7" t="b">
        <f t="shared" si="163"/>
        <v>1</v>
      </c>
      <c r="K3478" s="7">
        <f t="shared" si="164"/>
        <v>0</v>
      </c>
      <c r="L3478" s="7">
        <f>WEEKDAY(Table1[[#This Row],[post_time]])</f>
        <v>6</v>
      </c>
      <c r="M3478" s="7">
        <f>VLOOKUP(Table1[[#This Row],[topic_id]],'All Topics Data'!$A$2:$I$1243,8,FALSE)</f>
        <v>40472.698611111111</v>
      </c>
      <c r="N3478" s="7">
        <f>Table1[[#This Row],[Hui Reply?]]*(Table1[[#This Row],[post_time]]-Table1[[#This Row],[timestamp of previous reply]])</f>
        <v>0</v>
      </c>
      <c r="O3478" s="3">
        <f>O3477+Table1[[#This Row],[Hui Reply?]]</f>
        <v>908</v>
      </c>
      <c r="P3478" s="19">
        <f>INT(Table1[[#This Row],[post_time]])</f>
        <v>40473</v>
      </c>
      <c r="Q3478" s="3">
        <f>IF(Table1[[#This Row],[Hui Reply?]],VLOOKUP(Table1[[#This Row],[topic_id]],'All Topics Data'!$A$2:$E$1243,5,FALSE),0)</f>
        <v>0</v>
      </c>
      <c r="R3478" s="8">
        <f>Table1[[#This Row],[post_time]]+8/24</f>
        <v>40473.546099537038</v>
      </c>
      <c r="S3478" s="3">
        <f>IF(Table1[[#This Row],[post_position]]=1,0,SUMIFS($F$2:F3478,$H$2:H3478,Table1[[#This Row],[post_position]]-1,$C$2:C3478,Table1[[#This Row],[topic_id]]))</f>
        <v>40472.99082175926</v>
      </c>
    </row>
    <row r="3479" spans="1:19" x14ac:dyDescent="0.25">
      <c r="A3479" s="7">
        <v>3539</v>
      </c>
      <c r="B3479" s="7">
        <v>1</v>
      </c>
      <c r="C3479" s="7">
        <v>873</v>
      </c>
      <c r="D3479" s="7">
        <v>24</v>
      </c>
      <c r="F3479" s="8">
        <v>40473.300393518519</v>
      </c>
      <c r="G3479" s="7">
        <v>0</v>
      </c>
      <c r="H3479" s="7">
        <v>6</v>
      </c>
      <c r="I3479" s="7" t="b">
        <f t="shared" si="162"/>
        <v>1</v>
      </c>
      <c r="J3479" s="7" t="b">
        <f t="shared" si="163"/>
        <v>1</v>
      </c>
      <c r="K3479" s="7">
        <f t="shared" si="164"/>
        <v>1</v>
      </c>
      <c r="L3479" s="7">
        <f>WEEKDAY(Table1[[#This Row],[post_time]])</f>
        <v>6</v>
      </c>
      <c r="M3479" s="7">
        <f>VLOOKUP(Table1[[#This Row],[topic_id]],'All Topics Data'!$A$2:$I$1243,8,FALSE)</f>
        <v>40472.698611111111</v>
      </c>
      <c r="N3479" s="7">
        <f>Table1[[#This Row],[Hui Reply?]]*(Table1[[#This Row],[post_time]]-Table1[[#This Row],[timestamp of previous reply]])</f>
        <v>8.7627314816927537E-2</v>
      </c>
      <c r="O3479" s="3">
        <f>O3478+Table1[[#This Row],[Hui Reply?]]</f>
        <v>909</v>
      </c>
      <c r="P3479" s="19">
        <f>INT(Table1[[#This Row],[post_time]])</f>
        <v>40473</v>
      </c>
      <c r="Q3479" s="3" t="str">
        <f>IF(Table1[[#This Row],[Hui Reply?]],VLOOKUP(Table1[[#This Row],[topic_id]],'All Topics Data'!$A$2:$E$1243,5,FALSE),0)</f>
        <v>ptell8019</v>
      </c>
      <c r="R3479" s="8">
        <f>Table1[[#This Row],[post_time]]+8/24</f>
        <v>40473.633726851855</v>
      </c>
      <c r="S3479" s="3">
        <f>IF(Table1[[#This Row],[post_position]]=1,0,SUMIFS($F$2:F3479,$H$2:H3479,Table1[[#This Row],[post_position]]-1,$C$2:C3479,Table1[[#This Row],[topic_id]]))</f>
        <v>40473.212766203702</v>
      </c>
    </row>
    <row r="3480" spans="1:19" x14ac:dyDescent="0.25">
      <c r="A3480" s="7">
        <v>3540</v>
      </c>
      <c r="B3480" s="7">
        <v>1</v>
      </c>
      <c r="C3480" s="7">
        <v>868</v>
      </c>
      <c r="D3480" s="7">
        <v>6611</v>
      </c>
      <c r="F3480" s="8">
        <v>40473.492175925923</v>
      </c>
      <c r="G3480" s="7">
        <v>0</v>
      </c>
      <c r="H3480" s="7">
        <v>5</v>
      </c>
      <c r="I3480" s="7" t="b">
        <f t="shared" si="162"/>
        <v>0</v>
      </c>
      <c r="J3480" s="7" t="b">
        <f t="shared" si="163"/>
        <v>1</v>
      </c>
      <c r="K3480" s="7">
        <f t="shared" si="164"/>
        <v>0</v>
      </c>
      <c r="L3480" s="7">
        <f>WEEKDAY(Table1[[#This Row],[post_time]])</f>
        <v>6</v>
      </c>
      <c r="M3480" s="7">
        <f>VLOOKUP(Table1[[#This Row],[topic_id]],'All Topics Data'!$A$2:$I$1243,8,FALSE)</f>
        <v>40471.861805555556</v>
      </c>
      <c r="N3480" s="7">
        <f>Table1[[#This Row],[Hui Reply?]]*(Table1[[#This Row],[post_time]]-Table1[[#This Row],[timestamp of previous reply]])</f>
        <v>0</v>
      </c>
      <c r="O3480" s="3">
        <f>O3479+Table1[[#This Row],[Hui Reply?]]</f>
        <v>909</v>
      </c>
      <c r="P3480" s="19">
        <f>INT(Table1[[#This Row],[post_time]])</f>
        <v>40473</v>
      </c>
      <c r="Q3480" s="3">
        <f>IF(Table1[[#This Row],[Hui Reply?]],VLOOKUP(Table1[[#This Row],[topic_id]],'All Topics Data'!$A$2:$E$1243,5,FALSE),0)</f>
        <v>0</v>
      </c>
      <c r="R3480" s="8">
        <f>Table1[[#This Row],[post_time]]+8/24</f>
        <v>40473.825509259259</v>
      </c>
      <c r="S3480" s="3">
        <f>IF(Table1[[#This Row],[post_position]]=1,0,SUMIFS($F$2:F3480,$H$2:H3480,Table1[[#This Row],[post_position]]-1,$C$2:C3480,Table1[[#This Row],[topic_id]]))</f>
        <v>40472.721701388888</v>
      </c>
    </row>
    <row r="3481" spans="1:19" x14ac:dyDescent="0.25">
      <c r="A3481" s="7">
        <v>3541</v>
      </c>
      <c r="B3481" s="7">
        <v>1</v>
      </c>
      <c r="C3481" s="7">
        <v>866</v>
      </c>
      <c r="D3481" s="7">
        <v>6821</v>
      </c>
      <c r="E3481" s="2"/>
      <c r="F3481" s="8">
        <v>40473.545787037037</v>
      </c>
      <c r="G3481" s="7">
        <v>0</v>
      </c>
      <c r="H3481" s="7">
        <v>15</v>
      </c>
      <c r="I3481" s="7" t="b">
        <f t="shared" si="162"/>
        <v>0</v>
      </c>
      <c r="J3481" s="7" t="b">
        <f t="shared" si="163"/>
        <v>1</v>
      </c>
      <c r="K3481" s="7">
        <f t="shared" si="164"/>
        <v>0</v>
      </c>
      <c r="L3481" s="7">
        <f>WEEKDAY(Table1[[#This Row],[post_time]])</f>
        <v>6</v>
      </c>
      <c r="M3481" s="7">
        <f>VLOOKUP(Table1[[#This Row],[topic_id]],'All Topics Data'!$A$2:$I$1243,8,FALSE)</f>
        <v>40471.137499999997</v>
      </c>
      <c r="N3481" s="7">
        <f>Table1[[#This Row],[Hui Reply?]]*(Table1[[#This Row],[post_time]]-Table1[[#This Row],[timestamp of previous reply]])</f>
        <v>0</v>
      </c>
      <c r="O3481" s="3">
        <f>O3480+Table1[[#This Row],[Hui Reply?]]</f>
        <v>909</v>
      </c>
      <c r="P3481" s="19">
        <f>INT(Table1[[#This Row],[post_time]])</f>
        <v>40473</v>
      </c>
      <c r="Q3481" s="3">
        <f>IF(Table1[[#This Row],[Hui Reply?]],VLOOKUP(Table1[[#This Row],[topic_id]],'All Topics Data'!$A$2:$E$1243,5,FALSE),0)</f>
        <v>0</v>
      </c>
      <c r="R3481" s="8">
        <f>Table1[[#This Row],[post_time]]+8/24</f>
        <v>40473.879120370373</v>
      </c>
      <c r="S3481" s="3">
        <f>IF(Table1[[#This Row],[post_position]]=1,0,SUMIFS($F$2:F3481,$H$2:H3481,Table1[[#This Row],[post_position]]-1,$C$2:C3481,Table1[[#This Row],[topic_id]]))</f>
        <v>40472.162673611114</v>
      </c>
    </row>
    <row r="3482" spans="1:19" x14ac:dyDescent="0.25">
      <c r="A3482" s="7">
        <v>3542</v>
      </c>
      <c r="B3482" s="7">
        <v>1</v>
      </c>
      <c r="C3482" s="7">
        <v>866</v>
      </c>
      <c r="D3482" s="7">
        <v>24</v>
      </c>
      <c r="F3482" s="8">
        <v>40473.56653935185</v>
      </c>
      <c r="G3482" s="7">
        <v>0</v>
      </c>
      <c r="H3482" s="7">
        <v>16</v>
      </c>
      <c r="I3482" s="7" t="b">
        <f t="shared" si="162"/>
        <v>1</v>
      </c>
      <c r="J3482" s="7" t="b">
        <f t="shared" si="163"/>
        <v>1</v>
      </c>
      <c r="K3482" s="7">
        <f t="shared" si="164"/>
        <v>1</v>
      </c>
      <c r="L3482" s="7">
        <f>WEEKDAY(Table1[[#This Row],[post_time]])</f>
        <v>6</v>
      </c>
      <c r="M3482" s="7">
        <f>VLOOKUP(Table1[[#This Row],[topic_id]],'All Topics Data'!$A$2:$I$1243,8,FALSE)</f>
        <v>40471.137499999997</v>
      </c>
      <c r="N3482" s="7">
        <f>Table1[[#This Row],[Hui Reply?]]*(Table1[[#This Row],[post_time]]-Table1[[#This Row],[timestamp of previous reply]])</f>
        <v>2.0752314812853001E-2</v>
      </c>
      <c r="O3482" s="3">
        <f>O3481+Table1[[#This Row],[Hui Reply?]]</f>
        <v>910</v>
      </c>
      <c r="P3482" s="19">
        <f>INT(Table1[[#This Row],[post_time]])</f>
        <v>40473</v>
      </c>
      <c r="Q3482" s="3" t="str">
        <f>IF(Table1[[#This Row],[Hui Reply?]],VLOOKUP(Table1[[#This Row],[topic_id]],'All Topics Data'!$A$2:$E$1243,5,FALSE),0)</f>
        <v>indi visual</v>
      </c>
      <c r="R3482" s="8">
        <f>Table1[[#This Row],[post_time]]+8/24</f>
        <v>40473.899872685186</v>
      </c>
      <c r="S3482" s="3">
        <f>IF(Table1[[#This Row],[post_position]]=1,0,SUMIFS($F$2:F3482,$H$2:H3482,Table1[[#This Row],[post_position]]-1,$C$2:C3482,Table1[[#This Row],[topic_id]]))</f>
        <v>40473.545787037037</v>
      </c>
    </row>
    <row r="3483" spans="1:19" x14ac:dyDescent="0.25">
      <c r="A3483" s="7">
        <v>3543</v>
      </c>
      <c r="B3483" s="7">
        <v>1</v>
      </c>
      <c r="C3483" s="7">
        <v>875</v>
      </c>
      <c r="D3483" s="7">
        <v>5114</v>
      </c>
      <c r="E3483" s="2"/>
      <c r="F3483" s="8">
        <v>40473.652696759258</v>
      </c>
      <c r="G3483" s="7">
        <v>0</v>
      </c>
      <c r="H3483" s="7">
        <v>1</v>
      </c>
      <c r="I3483" s="7" t="b">
        <f t="shared" si="162"/>
        <v>0</v>
      </c>
      <c r="J3483" s="7" t="b">
        <f t="shared" si="163"/>
        <v>0</v>
      </c>
      <c r="K3483" s="7">
        <f t="shared" si="164"/>
        <v>0</v>
      </c>
      <c r="L3483" s="7">
        <f>WEEKDAY(Table1[[#This Row],[post_time]])</f>
        <v>6</v>
      </c>
      <c r="M3483" s="7">
        <f>VLOOKUP(Table1[[#This Row],[topic_id]],'All Topics Data'!$A$2:$I$1243,8,FALSE)</f>
        <v>40473.652083333334</v>
      </c>
      <c r="N3483" s="7">
        <f>Table1[[#This Row],[Hui Reply?]]*(Table1[[#This Row],[post_time]]-Table1[[#This Row],[timestamp of previous reply]])</f>
        <v>0</v>
      </c>
      <c r="O3483" s="3">
        <f>O3482+Table1[[#This Row],[Hui Reply?]]</f>
        <v>910</v>
      </c>
      <c r="P3483" s="19">
        <f>INT(Table1[[#This Row],[post_time]])</f>
        <v>40473</v>
      </c>
      <c r="Q3483" s="3">
        <f>IF(Table1[[#This Row],[Hui Reply?]],VLOOKUP(Table1[[#This Row],[topic_id]],'All Topics Data'!$A$2:$E$1243,5,FALSE),0)</f>
        <v>0</v>
      </c>
      <c r="R3483" s="8">
        <f>Table1[[#This Row],[post_time]]+8/24</f>
        <v>40473.986030092594</v>
      </c>
      <c r="S3483" s="3">
        <f>IF(Table1[[#This Row],[post_position]]=1,0,SUMIFS($F$2:F3483,$H$2:H3483,Table1[[#This Row],[post_position]]-1,$C$2:C3483,Table1[[#This Row],[topic_id]]))</f>
        <v>0</v>
      </c>
    </row>
    <row r="3484" spans="1:19" x14ac:dyDescent="0.25">
      <c r="A3484" s="7">
        <v>3544</v>
      </c>
      <c r="B3484" s="7">
        <v>1</v>
      </c>
      <c r="C3484" s="7">
        <v>876</v>
      </c>
      <c r="D3484" s="7">
        <v>6846</v>
      </c>
      <c r="E3484" s="2"/>
      <c r="F3484" s="8">
        <v>40473.697789351849</v>
      </c>
      <c r="G3484" s="7">
        <v>0</v>
      </c>
      <c r="H3484" s="7">
        <v>1</v>
      </c>
      <c r="I3484" s="7" t="b">
        <f t="shared" si="162"/>
        <v>0</v>
      </c>
      <c r="J3484" s="7" t="b">
        <f t="shared" si="163"/>
        <v>0</v>
      </c>
      <c r="K3484" s="7">
        <f t="shared" si="164"/>
        <v>0</v>
      </c>
      <c r="L3484" s="7">
        <f>WEEKDAY(Table1[[#This Row],[post_time]])</f>
        <v>6</v>
      </c>
      <c r="M3484" s="7">
        <f>VLOOKUP(Table1[[#This Row],[topic_id]],'All Topics Data'!$A$2:$I$1243,8,FALSE)</f>
        <v>40473.697222222225</v>
      </c>
      <c r="N3484" s="7">
        <f>Table1[[#This Row],[Hui Reply?]]*(Table1[[#This Row],[post_time]]-Table1[[#This Row],[timestamp of previous reply]])</f>
        <v>0</v>
      </c>
      <c r="O3484" s="3">
        <f>O3483+Table1[[#This Row],[Hui Reply?]]</f>
        <v>910</v>
      </c>
      <c r="P3484" s="19">
        <f>INT(Table1[[#This Row],[post_time]])</f>
        <v>40473</v>
      </c>
      <c r="Q3484" s="3">
        <f>IF(Table1[[#This Row],[Hui Reply?]],VLOOKUP(Table1[[#This Row],[topic_id]],'All Topics Data'!$A$2:$E$1243,5,FALSE),0)</f>
        <v>0</v>
      </c>
      <c r="R3484" s="8">
        <f>Table1[[#This Row],[post_time]]+8/24</f>
        <v>40474.031122685185</v>
      </c>
      <c r="S3484" s="3">
        <f>IF(Table1[[#This Row],[post_position]]=1,0,SUMIFS($F$2:F3484,$H$2:H3484,Table1[[#This Row],[post_position]]-1,$C$2:C3484,Table1[[#This Row],[topic_id]]))</f>
        <v>0</v>
      </c>
    </row>
    <row r="3485" spans="1:19" x14ac:dyDescent="0.25">
      <c r="A3485" s="7">
        <v>3545</v>
      </c>
      <c r="B3485" s="7">
        <v>1</v>
      </c>
      <c r="C3485" s="7">
        <v>877</v>
      </c>
      <c r="D3485" s="7">
        <v>6847</v>
      </c>
      <c r="E3485" s="2"/>
      <c r="F3485" s="8">
        <v>40473.712592592594</v>
      </c>
      <c r="G3485" s="7">
        <v>0</v>
      </c>
      <c r="H3485" s="7">
        <v>1</v>
      </c>
      <c r="I3485" s="7" t="b">
        <f t="shared" si="162"/>
        <v>0</v>
      </c>
      <c r="J3485" s="7" t="b">
        <f t="shared" si="163"/>
        <v>0</v>
      </c>
      <c r="K3485" s="7">
        <f t="shared" si="164"/>
        <v>0</v>
      </c>
      <c r="L3485" s="7">
        <f>WEEKDAY(Table1[[#This Row],[post_time]])</f>
        <v>6</v>
      </c>
      <c r="M3485" s="7">
        <f>VLOOKUP(Table1[[#This Row],[topic_id]],'All Topics Data'!$A$2:$I$1243,8,FALSE)</f>
        <v>40473.712500000001</v>
      </c>
      <c r="N3485" s="7">
        <f>Table1[[#This Row],[Hui Reply?]]*(Table1[[#This Row],[post_time]]-Table1[[#This Row],[timestamp of previous reply]])</f>
        <v>0</v>
      </c>
      <c r="O3485" s="3">
        <f>O3484+Table1[[#This Row],[Hui Reply?]]</f>
        <v>910</v>
      </c>
      <c r="P3485" s="19">
        <f>INT(Table1[[#This Row],[post_time]])</f>
        <v>40473</v>
      </c>
      <c r="Q3485" s="3">
        <f>IF(Table1[[#This Row],[Hui Reply?]],VLOOKUP(Table1[[#This Row],[topic_id]],'All Topics Data'!$A$2:$E$1243,5,FALSE),0)</f>
        <v>0</v>
      </c>
      <c r="R3485" s="8">
        <f>Table1[[#This Row],[post_time]]+8/24</f>
        <v>40474.04592592593</v>
      </c>
      <c r="S3485" s="3">
        <f>IF(Table1[[#This Row],[post_position]]=1,0,SUMIFS($F$2:F3485,$H$2:H3485,Table1[[#This Row],[post_position]]-1,$C$2:C3485,Table1[[#This Row],[topic_id]]))</f>
        <v>0</v>
      </c>
    </row>
    <row r="3486" spans="1:19" x14ac:dyDescent="0.25">
      <c r="A3486" s="7">
        <v>3546</v>
      </c>
      <c r="B3486" s="7">
        <v>1</v>
      </c>
      <c r="C3486" s="7">
        <v>878</v>
      </c>
      <c r="D3486" s="7">
        <v>6791</v>
      </c>
      <c r="E3486" s="2"/>
      <c r="F3486" s="8">
        <v>40473.713148148148</v>
      </c>
      <c r="G3486" s="7">
        <v>0</v>
      </c>
      <c r="H3486" s="7">
        <v>1</v>
      </c>
      <c r="I3486" s="7" t="b">
        <f t="shared" si="162"/>
        <v>0</v>
      </c>
      <c r="J3486" s="7" t="b">
        <f t="shared" si="163"/>
        <v>0</v>
      </c>
      <c r="K3486" s="7">
        <f t="shared" si="164"/>
        <v>0</v>
      </c>
      <c r="L3486" s="7">
        <f>WEEKDAY(Table1[[#This Row],[post_time]])</f>
        <v>6</v>
      </c>
      <c r="M3486" s="7">
        <f>VLOOKUP(Table1[[#This Row],[topic_id]],'All Topics Data'!$A$2:$I$1243,8,FALSE)</f>
        <v>40473.712500000001</v>
      </c>
      <c r="N3486" s="7">
        <f>Table1[[#This Row],[Hui Reply?]]*(Table1[[#This Row],[post_time]]-Table1[[#This Row],[timestamp of previous reply]])</f>
        <v>0</v>
      </c>
      <c r="O3486" s="3">
        <f>O3485+Table1[[#This Row],[Hui Reply?]]</f>
        <v>910</v>
      </c>
      <c r="P3486" s="19">
        <f>INT(Table1[[#This Row],[post_time]])</f>
        <v>40473</v>
      </c>
      <c r="Q3486" s="3">
        <f>IF(Table1[[#This Row],[Hui Reply?]],VLOOKUP(Table1[[#This Row],[topic_id]],'All Topics Data'!$A$2:$E$1243,5,FALSE),0)</f>
        <v>0</v>
      </c>
      <c r="R3486" s="8">
        <f>Table1[[#This Row],[post_time]]+8/24</f>
        <v>40474.046481481484</v>
      </c>
      <c r="S3486" s="3">
        <f>IF(Table1[[#This Row],[post_position]]=1,0,SUMIFS($F$2:F3486,$H$2:H3486,Table1[[#This Row],[post_position]]-1,$C$2:C3486,Table1[[#This Row],[topic_id]]))</f>
        <v>0</v>
      </c>
    </row>
    <row r="3487" spans="1:19" x14ac:dyDescent="0.25">
      <c r="A3487" s="7">
        <v>3547</v>
      </c>
      <c r="B3487" s="7">
        <v>1</v>
      </c>
      <c r="C3487" s="7">
        <v>879</v>
      </c>
      <c r="D3487" s="7">
        <v>6847</v>
      </c>
      <c r="F3487" s="8">
        <v>40473.715092592596</v>
      </c>
      <c r="G3487" s="7">
        <v>0</v>
      </c>
      <c r="H3487" s="7">
        <v>1</v>
      </c>
      <c r="I3487" s="7" t="b">
        <f t="shared" si="162"/>
        <v>0</v>
      </c>
      <c r="J3487" s="7" t="b">
        <f t="shared" si="163"/>
        <v>0</v>
      </c>
      <c r="K3487" s="7">
        <f t="shared" si="164"/>
        <v>0</v>
      </c>
      <c r="L3487" s="7">
        <f>WEEKDAY(Table1[[#This Row],[post_time]])</f>
        <v>6</v>
      </c>
      <c r="M3487" s="7">
        <f>VLOOKUP(Table1[[#This Row],[topic_id]],'All Topics Data'!$A$2:$I$1243,8,FALSE)</f>
        <v>40473.714583333334</v>
      </c>
      <c r="N3487" s="7">
        <f>Table1[[#This Row],[Hui Reply?]]*(Table1[[#This Row],[post_time]]-Table1[[#This Row],[timestamp of previous reply]])</f>
        <v>0</v>
      </c>
      <c r="O3487" s="3">
        <f>O3486+Table1[[#This Row],[Hui Reply?]]</f>
        <v>910</v>
      </c>
      <c r="P3487" s="19">
        <f>INT(Table1[[#This Row],[post_time]])</f>
        <v>40473</v>
      </c>
      <c r="Q3487" s="3">
        <f>IF(Table1[[#This Row],[Hui Reply?]],VLOOKUP(Table1[[#This Row],[topic_id]],'All Topics Data'!$A$2:$E$1243,5,FALSE),0)</f>
        <v>0</v>
      </c>
      <c r="R3487" s="8">
        <f>Table1[[#This Row],[post_time]]+8/24</f>
        <v>40474.048425925932</v>
      </c>
      <c r="S3487" s="3">
        <f>IF(Table1[[#This Row],[post_position]]=1,0,SUMIFS($F$2:F3487,$H$2:H3487,Table1[[#This Row],[post_position]]-1,$C$2:C3487,Table1[[#This Row],[topic_id]]))</f>
        <v>0</v>
      </c>
    </row>
    <row r="3488" spans="1:19" x14ac:dyDescent="0.25">
      <c r="A3488" s="7">
        <v>3548</v>
      </c>
      <c r="B3488" s="7">
        <v>1</v>
      </c>
      <c r="C3488" s="7">
        <v>873</v>
      </c>
      <c r="D3488" s="7">
        <v>6841</v>
      </c>
      <c r="F3488" s="8">
        <v>40473.801261574074</v>
      </c>
      <c r="G3488" s="7">
        <v>0</v>
      </c>
      <c r="H3488" s="7">
        <v>7</v>
      </c>
      <c r="I3488" s="7" t="b">
        <f t="shared" si="162"/>
        <v>0</v>
      </c>
      <c r="J3488" s="7" t="b">
        <f t="shared" si="163"/>
        <v>1</v>
      </c>
      <c r="K3488" s="7">
        <f t="shared" si="164"/>
        <v>0</v>
      </c>
      <c r="L3488" s="7">
        <f>WEEKDAY(Table1[[#This Row],[post_time]])</f>
        <v>6</v>
      </c>
      <c r="M3488" s="7">
        <f>VLOOKUP(Table1[[#This Row],[topic_id]],'All Topics Data'!$A$2:$I$1243,8,FALSE)</f>
        <v>40472.698611111111</v>
      </c>
      <c r="N3488" s="7">
        <f>Table1[[#This Row],[Hui Reply?]]*(Table1[[#This Row],[post_time]]-Table1[[#This Row],[timestamp of previous reply]])</f>
        <v>0</v>
      </c>
      <c r="O3488" s="3">
        <f>O3487+Table1[[#This Row],[Hui Reply?]]</f>
        <v>910</v>
      </c>
      <c r="P3488" s="19">
        <f>INT(Table1[[#This Row],[post_time]])</f>
        <v>40473</v>
      </c>
      <c r="Q3488" s="3">
        <f>IF(Table1[[#This Row],[Hui Reply?]],VLOOKUP(Table1[[#This Row],[topic_id]],'All Topics Data'!$A$2:$E$1243,5,FALSE),0)</f>
        <v>0</v>
      </c>
      <c r="R3488" s="8">
        <f>Table1[[#This Row],[post_time]]+8/24</f>
        <v>40474.134594907409</v>
      </c>
      <c r="S3488" s="3">
        <f>IF(Table1[[#This Row],[post_position]]=1,0,SUMIFS($F$2:F3488,$H$2:H3488,Table1[[#This Row],[post_position]]-1,$C$2:C3488,Table1[[#This Row],[topic_id]]))</f>
        <v>40473.300393518519</v>
      </c>
    </row>
    <row r="3489" spans="1:19" x14ac:dyDescent="0.25">
      <c r="A3489" s="7">
        <v>3549</v>
      </c>
      <c r="B3489" s="7">
        <v>1</v>
      </c>
      <c r="C3489" s="7">
        <v>868</v>
      </c>
      <c r="D3489" s="7">
        <v>6838</v>
      </c>
      <c r="F3489" s="8">
        <v>40473.855590277781</v>
      </c>
      <c r="G3489" s="7">
        <v>0</v>
      </c>
      <c r="H3489" s="7">
        <v>6</v>
      </c>
      <c r="I3489" s="7" t="b">
        <f t="shared" si="162"/>
        <v>0</v>
      </c>
      <c r="J3489" s="7" t="b">
        <f t="shared" si="163"/>
        <v>1</v>
      </c>
      <c r="K3489" s="7">
        <f t="shared" si="164"/>
        <v>0</v>
      </c>
      <c r="L3489" s="7">
        <f>WEEKDAY(Table1[[#This Row],[post_time]])</f>
        <v>6</v>
      </c>
      <c r="M3489" s="7">
        <f>VLOOKUP(Table1[[#This Row],[topic_id]],'All Topics Data'!$A$2:$I$1243,8,FALSE)</f>
        <v>40471.861805555556</v>
      </c>
      <c r="N3489" s="7">
        <f>Table1[[#This Row],[Hui Reply?]]*(Table1[[#This Row],[post_time]]-Table1[[#This Row],[timestamp of previous reply]])</f>
        <v>0</v>
      </c>
      <c r="O3489" s="3">
        <f>O3488+Table1[[#This Row],[Hui Reply?]]</f>
        <v>910</v>
      </c>
      <c r="P3489" s="19">
        <f>INT(Table1[[#This Row],[post_time]])</f>
        <v>40473</v>
      </c>
      <c r="Q3489" s="3">
        <f>IF(Table1[[#This Row],[Hui Reply?]],VLOOKUP(Table1[[#This Row],[topic_id]],'All Topics Data'!$A$2:$E$1243,5,FALSE),0)</f>
        <v>0</v>
      </c>
      <c r="R3489" s="8">
        <f>Table1[[#This Row],[post_time]]+8/24</f>
        <v>40474.188923611116</v>
      </c>
      <c r="S3489" s="3">
        <f>IF(Table1[[#This Row],[post_position]]=1,0,SUMIFS($F$2:F3489,$H$2:H3489,Table1[[#This Row],[post_position]]-1,$C$2:C3489,Table1[[#This Row],[topic_id]]))</f>
        <v>40473.492175925923</v>
      </c>
    </row>
    <row r="3490" spans="1:19" x14ac:dyDescent="0.25">
      <c r="A3490" s="7">
        <v>3550</v>
      </c>
      <c r="B3490" s="7">
        <v>1</v>
      </c>
      <c r="C3490" s="7">
        <v>880</v>
      </c>
      <c r="D3490" s="7">
        <v>5971</v>
      </c>
      <c r="E3490" s="2"/>
      <c r="F3490" s="8">
        <v>40473.966319444444</v>
      </c>
      <c r="G3490" s="7">
        <v>0</v>
      </c>
      <c r="H3490" s="7">
        <v>1</v>
      </c>
      <c r="I3490" s="7" t="b">
        <f t="shared" si="162"/>
        <v>0</v>
      </c>
      <c r="J3490" s="7" t="b">
        <f t="shared" si="163"/>
        <v>0</v>
      </c>
      <c r="K3490" s="7">
        <f t="shared" si="164"/>
        <v>0</v>
      </c>
      <c r="L3490" s="7">
        <f>WEEKDAY(Table1[[#This Row],[post_time]])</f>
        <v>6</v>
      </c>
      <c r="M3490" s="7">
        <f>VLOOKUP(Table1[[#This Row],[topic_id]],'All Topics Data'!$A$2:$I$1243,8,FALSE)</f>
        <v>40473.96597222222</v>
      </c>
      <c r="N3490" s="7">
        <f>Table1[[#This Row],[Hui Reply?]]*(Table1[[#This Row],[post_time]]-Table1[[#This Row],[timestamp of previous reply]])</f>
        <v>0</v>
      </c>
      <c r="O3490" s="3">
        <f>O3489+Table1[[#This Row],[Hui Reply?]]</f>
        <v>910</v>
      </c>
      <c r="P3490" s="19">
        <f>INT(Table1[[#This Row],[post_time]])</f>
        <v>40473</v>
      </c>
      <c r="Q3490" s="3">
        <f>IF(Table1[[#This Row],[Hui Reply?]],VLOOKUP(Table1[[#This Row],[topic_id]],'All Topics Data'!$A$2:$E$1243,5,FALSE),0)</f>
        <v>0</v>
      </c>
      <c r="R3490" s="8">
        <f>Table1[[#This Row],[post_time]]+8/24</f>
        <v>40474.29965277778</v>
      </c>
      <c r="S3490" s="3">
        <f>IF(Table1[[#This Row],[post_position]]=1,0,SUMIFS($F$2:F3490,$H$2:H3490,Table1[[#This Row],[post_position]]-1,$C$2:C3490,Table1[[#This Row],[topic_id]]))</f>
        <v>0</v>
      </c>
    </row>
    <row r="3491" spans="1:19" x14ac:dyDescent="0.25">
      <c r="A3491" s="7">
        <v>3552</v>
      </c>
      <c r="B3491" s="7">
        <v>1</v>
      </c>
      <c r="C3491" s="7">
        <v>875</v>
      </c>
      <c r="D3491" s="7">
        <v>24</v>
      </c>
      <c r="F3491" s="8">
        <v>40474.026018518518</v>
      </c>
      <c r="G3491" s="7">
        <v>0</v>
      </c>
      <c r="H3491" s="7">
        <v>2</v>
      </c>
      <c r="I3491" s="7" t="b">
        <f t="shared" si="162"/>
        <v>1</v>
      </c>
      <c r="J3491" s="7" t="b">
        <f t="shared" si="163"/>
        <v>1</v>
      </c>
      <c r="K3491" s="7">
        <f t="shared" si="164"/>
        <v>1</v>
      </c>
      <c r="L3491" s="7">
        <f>WEEKDAY(Table1[[#This Row],[post_time]])</f>
        <v>7</v>
      </c>
      <c r="M3491" s="7">
        <f>VLOOKUP(Table1[[#This Row],[topic_id]],'All Topics Data'!$A$2:$I$1243,8,FALSE)</f>
        <v>40473.652083333334</v>
      </c>
      <c r="N3491" s="7">
        <f>Table1[[#This Row],[Hui Reply?]]*(Table1[[#This Row],[post_time]]-Table1[[#This Row],[timestamp of previous reply]])</f>
        <v>0.37332175925985212</v>
      </c>
      <c r="O3491" s="3">
        <f>O3490+Table1[[#This Row],[Hui Reply?]]</f>
        <v>911</v>
      </c>
      <c r="P3491" s="19">
        <f>INT(Table1[[#This Row],[post_time]])</f>
        <v>40474</v>
      </c>
      <c r="Q3491" s="3" t="str">
        <f>IF(Table1[[#This Row],[Hui Reply?]],VLOOKUP(Table1[[#This Row],[topic_id]],'All Topics Data'!$A$2:$E$1243,5,FALSE),0)</f>
        <v>Henrique Carvalho</v>
      </c>
      <c r="R3491" s="8">
        <f>Table1[[#This Row],[post_time]]+8/24</f>
        <v>40474.359351851854</v>
      </c>
      <c r="S3491" s="3">
        <f>IF(Table1[[#This Row],[post_position]]=1,0,SUMIFS($F$2:F3491,$H$2:H3491,Table1[[#This Row],[post_position]]-1,$C$2:C3491,Table1[[#This Row],[topic_id]]))</f>
        <v>40473.652696759258</v>
      </c>
    </row>
    <row r="3492" spans="1:19" x14ac:dyDescent="0.25">
      <c r="A3492" s="7">
        <v>3553</v>
      </c>
      <c r="B3492" s="7">
        <v>1</v>
      </c>
      <c r="C3492" s="7">
        <v>874</v>
      </c>
      <c r="D3492" s="7">
        <v>6844</v>
      </c>
      <c r="E3492" s="2"/>
      <c r="F3492" s="8">
        <v>40474.040763888886</v>
      </c>
      <c r="G3492" s="7">
        <v>0</v>
      </c>
      <c r="H3492" s="7">
        <v>3</v>
      </c>
      <c r="I3492" s="7" t="b">
        <f t="shared" si="162"/>
        <v>0</v>
      </c>
      <c r="J3492" s="7" t="b">
        <f t="shared" si="163"/>
        <v>1</v>
      </c>
      <c r="K3492" s="7">
        <f t="shared" si="164"/>
        <v>0</v>
      </c>
      <c r="L3492" s="7">
        <f>WEEKDAY(Table1[[#This Row],[post_time]])</f>
        <v>7</v>
      </c>
      <c r="M3492" s="7">
        <f>VLOOKUP(Table1[[#This Row],[topic_id]],'All Topics Data'!$A$2:$I$1243,8,FALSE)</f>
        <v>40473.061805555553</v>
      </c>
      <c r="N3492" s="7">
        <f>Table1[[#This Row],[Hui Reply?]]*(Table1[[#This Row],[post_time]]-Table1[[#This Row],[timestamp of previous reply]])</f>
        <v>0</v>
      </c>
      <c r="O3492" s="3">
        <f>O3491+Table1[[#This Row],[Hui Reply?]]</f>
        <v>911</v>
      </c>
      <c r="P3492" s="19">
        <f>INT(Table1[[#This Row],[post_time]])</f>
        <v>40474</v>
      </c>
      <c r="Q3492" s="3">
        <f>IF(Table1[[#This Row],[Hui Reply?]],VLOOKUP(Table1[[#This Row],[topic_id]],'All Topics Data'!$A$2:$E$1243,5,FALSE),0)</f>
        <v>0</v>
      </c>
      <c r="R3492" s="8">
        <f>Table1[[#This Row],[post_time]]+8/24</f>
        <v>40474.374097222222</v>
      </c>
      <c r="S3492" s="3">
        <f>IF(Table1[[#This Row],[post_position]]=1,0,SUMIFS($F$2:F3492,$H$2:H3492,Table1[[#This Row],[post_position]]-1,$C$2:C3492,Table1[[#This Row],[topic_id]]))</f>
        <v>40473.186527777776</v>
      </c>
    </row>
    <row r="3493" spans="1:19" x14ac:dyDescent="0.25">
      <c r="A3493" s="7">
        <v>3554</v>
      </c>
      <c r="B3493" s="7">
        <v>1</v>
      </c>
      <c r="C3493" s="7">
        <v>879</v>
      </c>
      <c r="D3493" s="7">
        <v>24</v>
      </c>
      <c r="E3493" s="2"/>
      <c r="F3493" s="8">
        <v>40474.041909722226</v>
      </c>
      <c r="G3493" s="7">
        <v>0</v>
      </c>
      <c r="H3493" s="7">
        <v>2</v>
      </c>
      <c r="I3493" s="7" t="b">
        <f t="shared" si="162"/>
        <v>1</v>
      </c>
      <c r="J3493" s="7" t="b">
        <f t="shared" si="163"/>
        <v>1</v>
      </c>
      <c r="K3493" s="7">
        <f t="shared" si="164"/>
        <v>1</v>
      </c>
      <c r="L3493" s="7">
        <f>WEEKDAY(Table1[[#This Row],[post_time]])</f>
        <v>7</v>
      </c>
      <c r="M3493" s="7">
        <f>VLOOKUP(Table1[[#This Row],[topic_id]],'All Topics Data'!$A$2:$I$1243,8,FALSE)</f>
        <v>40473.714583333334</v>
      </c>
      <c r="N3493" s="7">
        <f>Table1[[#This Row],[Hui Reply?]]*(Table1[[#This Row],[post_time]]-Table1[[#This Row],[timestamp of previous reply]])</f>
        <v>0.3268171296294895</v>
      </c>
      <c r="O3493" s="3">
        <f>O3492+Table1[[#This Row],[Hui Reply?]]</f>
        <v>912</v>
      </c>
      <c r="P3493" s="19">
        <f>INT(Table1[[#This Row],[post_time]])</f>
        <v>40474</v>
      </c>
      <c r="Q3493" s="3" t="str">
        <f>IF(Table1[[#This Row],[Hui Reply?]],VLOOKUP(Table1[[#This Row],[topic_id]],'All Topics Data'!$A$2:$E$1243,5,FALSE),0)</f>
        <v>mkapashi</v>
      </c>
      <c r="R3493" s="8">
        <f>Table1[[#This Row],[post_time]]+8/24</f>
        <v>40474.375243055561</v>
      </c>
      <c r="S3493" s="3">
        <f>IF(Table1[[#This Row],[post_position]]=1,0,SUMIFS($F$2:F3493,$H$2:H3493,Table1[[#This Row],[post_position]]-1,$C$2:C3493,Table1[[#This Row],[topic_id]]))</f>
        <v>40473.715092592596</v>
      </c>
    </row>
    <row r="3494" spans="1:19" x14ac:dyDescent="0.25">
      <c r="A3494" s="7">
        <v>3555</v>
      </c>
      <c r="B3494" s="7">
        <v>1</v>
      </c>
      <c r="C3494" s="7">
        <v>880</v>
      </c>
      <c r="D3494" s="7">
        <v>24</v>
      </c>
      <c r="F3494" s="8">
        <v>40474.04892361111</v>
      </c>
      <c r="G3494" s="7">
        <v>0</v>
      </c>
      <c r="H3494" s="7">
        <v>2</v>
      </c>
      <c r="I3494" s="7" t="b">
        <f t="shared" si="162"/>
        <v>1</v>
      </c>
      <c r="J3494" s="7" t="b">
        <f t="shared" si="163"/>
        <v>1</v>
      </c>
      <c r="K3494" s="7">
        <f t="shared" si="164"/>
        <v>1</v>
      </c>
      <c r="L3494" s="7">
        <f>WEEKDAY(Table1[[#This Row],[post_time]])</f>
        <v>7</v>
      </c>
      <c r="M3494" s="7">
        <f>VLOOKUP(Table1[[#This Row],[topic_id]],'All Topics Data'!$A$2:$I$1243,8,FALSE)</f>
        <v>40473.96597222222</v>
      </c>
      <c r="N3494" s="7">
        <f>Table1[[#This Row],[Hui Reply?]]*(Table1[[#This Row],[post_time]]-Table1[[#This Row],[timestamp of previous reply]])</f>
        <v>8.2604166665987577E-2</v>
      </c>
      <c r="O3494" s="3">
        <f>O3493+Table1[[#This Row],[Hui Reply?]]</f>
        <v>913</v>
      </c>
      <c r="P3494" s="19">
        <f>INT(Table1[[#This Row],[post_time]])</f>
        <v>40474</v>
      </c>
      <c r="Q3494" s="3" t="str">
        <f>IF(Table1[[#This Row],[Hui Reply?]],VLOOKUP(Table1[[#This Row],[topic_id]],'All Topics Data'!$A$2:$E$1243,5,FALSE),0)</f>
        <v>jackmanjls</v>
      </c>
      <c r="R3494" s="8">
        <f>Table1[[#This Row],[post_time]]+8/24</f>
        <v>40474.382256944446</v>
      </c>
      <c r="S3494" s="3">
        <f>IF(Table1[[#This Row],[post_position]]=1,0,SUMIFS($F$2:F3494,$H$2:H3494,Table1[[#This Row],[post_position]]-1,$C$2:C3494,Table1[[#This Row],[topic_id]]))</f>
        <v>40473.966319444444</v>
      </c>
    </row>
    <row r="3495" spans="1:19" x14ac:dyDescent="0.25">
      <c r="A3495" s="7">
        <v>3556</v>
      </c>
      <c r="B3495" s="7">
        <v>1</v>
      </c>
      <c r="C3495" s="7">
        <v>876</v>
      </c>
      <c r="D3495" s="7">
        <v>24</v>
      </c>
      <c r="E3495" s="2"/>
      <c r="F3495" s="8">
        <v>40474.148310185185</v>
      </c>
      <c r="G3495" s="7">
        <v>0</v>
      </c>
      <c r="H3495" s="7">
        <v>2</v>
      </c>
      <c r="I3495" s="7" t="b">
        <f t="shared" si="162"/>
        <v>1</v>
      </c>
      <c r="J3495" s="7" t="b">
        <f t="shared" si="163"/>
        <v>1</v>
      </c>
      <c r="K3495" s="7">
        <f t="shared" si="164"/>
        <v>1</v>
      </c>
      <c r="L3495" s="7">
        <f>WEEKDAY(Table1[[#This Row],[post_time]])</f>
        <v>7</v>
      </c>
      <c r="M3495" s="7">
        <f>VLOOKUP(Table1[[#This Row],[topic_id]],'All Topics Data'!$A$2:$I$1243,8,FALSE)</f>
        <v>40473.697222222225</v>
      </c>
      <c r="N3495" s="7">
        <f>Table1[[#This Row],[Hui Reply?]]*(Table1[[#This Row],[post_time]]-Table1[[#This Row],[timestamp of previous reply]])</f>
        <v>0.45052083333575865</v>
      </c>
      <c r="O3495" s="3">
        <f>O3494+Table1[[#This Row],[Hui Reply?]]</f>
        <v>914</v>
      </c>
      <c r="P3495" s="19">
        <f>INT(Table1[[#This Row],[post_time]])</f>
        <v>40474</v>
      </c>
      <c r="Q3495" s="3" t="str">
        <f>IF(Table1[[#This Row],[Hui Reply?]],VLOOKUP(Table1[[#This Row],[topic_id]],'All Topics Data'!$A$2:$E$1243,5,FALSE),0)</f>
        <v>amollogs7</v>
      </c>
      <c r="R3495" s="8">
        <f>Table1[[#This Row],[post_time]]+8/24</f>
        <v>40474.48164351852</v>
      </c>
      <c r="S3495" s="3">
        <f>IF(Table1[[#This Row],[post_position]]=1,0,SUMIFS($F$2:F3495,$H$2:H3495,Table1[[#This Row],[post_position]]-1,$C$2:C3495,Table1[[#This Row],[topic_id]]))</f>
        <v>40473.697789351849</v>
      </c>
    </row>
    <row r="3496" spans="1:19" x14ac:dyDescent="0.25">
      <c r="A3496" s="7">
        <v>3557</v>
      </c>
      <c r="B3496" s="7">
        <v>1</v>
      </c>
      <c r="C3496" s="7">
        <v>874</v>
      </c>
      <c r="D3496" s="7">
        <v>6713</v>
      </c>
      <c r="F3496" s="8">
        <v>40474.41783564815</v>
      </c>
      <c r="G3496" s="7">
        <v>0</v>
      </c>
      <c r="H3496" s="7">
        <v>4</v>
      </c>
      <c r="I3496" s="7" t="b">
        <f t="shared" si="162"/>
        <v>0</v>
      </c>
      <c r="J3496" s="7" t="b">
        <f t="shared" si="163"/>
        <v>1</v>
      </c>
      <c r="K3496" s="7">
        <f t="shared" si="164"/>
        <v>0</v>
      </c>
      <c r="L3496" s="7">
        <f>WEEKDAY(Table1[[#This Row],[post_time]])</f>
        <v>7</v>
      </c>
      <c r="M3496" s="7">
        <f>VLOOKUP(Table1[[#This Row],[topic_id]],'All Topics Data'!$A$2:$I$1243,8,FALSE)</f>
        <v>40473.061805555553</v>
      </c>
      <c r="N3496" s="7">
        <f>Table1[[#This Row],[Hui Reply?]]*(Table1[[#This Row],[post_time]]-Table1[[#This Row],[timestamp of previous reply]])</f>
        <v>0</v>
      </c>
      <c r="O3496" s="3">
        <f>O3495+Table1[[#This Row],[Hui Reply?]]</f>
        <v>914</v>
      </c>
      <c r="P3496" s="19">
        <f>INT(Table1[[#This Row],[post_time]])</f>
        <v>40474</v>
      </c>
      <c r="Q3496" s="3">
        <f>IF(Table1[[#This Row],[Hui Reply?]],VLOOKUP(Table1[[#This Row],[topic_id]],'All Topics Data'!$A$2:$E$1243,5,FALSE),0)</f>
        <v>0</v>
      </c>
      <c r="R3496" s="8">
        <f>Table1[[#This Row],[post_time]]+8/24</f>
        <v>40474.751168981486</v>
      </c>
      <c r="S3496" s="3">
        <f>IF(Table1[[#This Row],[post_position]]=1,0,SUMIFS($F$2:F3496,$H$2:H3496,Table1[[#This Row],[post_position]]-1,$C$2:C3496,Table1[[#This Row],[topic_id]]))</f>
        <v>40474.040763888886</v>
      </c>
    </row>
    <row r="3497" spans="1:19" x14ac:dyDescent="0.25">
      <c r="A3497" s="7">
        <v>3558</v>
      </c>
      <c r="B3497" s="7">
        <v>1</v>
      </c>
      <c r="C3497" s="7">
        <v>875</v>
      </c>
      <c r="D3497" s="7">
        <v>5114</v>
      </c>
      <c r="F3497" s="8">
        <v>40474.466354166667</v>
      </c>
      <c r="G3497" s="7">
        <v>0</v>
      </c>
      <c r="H3497" s="7">
        <v>3</v>
      </c>
      <c r="I3497" s="7" t="b">
        <f t="shared" si="162"/>
        <v>0</v>
      </c>
      <c r="J3497" s="7" t="b">
        <f t="shared" si="163"/>
        <v>1</v>
      </c>
      <c r="K3497" s="7">
        <f t="shared" si="164"/>
        <v>0</v>
      </c>
      <c r="L3497" s="7">
        <f>WEEKDAY(Table1[[#This Row],[post_time]])</f>
        <v>7</v>
      </c>
      <c r="M3497" s="7">
        <f>VLOOKUP(Table1[[#This Row],[topic_id]],'All Topics Data'!$A$2:$I$1243,8,FALSE)</f>
        <v>40473.652083333334</v>
      </c>
      <c r="N3497" s="7">
        <f>Table1[[#This Row],[Hui Reply?]]*(Table1[[#This Row],[post_time]]-Table1[[#This Row],[timestamp of previous reply]])</f>
        <v>0</v>
      </c>
      <c r="O3497" s="3">
        <f>O3496+Table1[[#This Row],[Hui Reply?]]</f>
        <v>914</v>
      </c>
      <c r="P3497" s="19">
        <f>INT(Table1[[#This Row],[post_time]])</f>
        <v>40474</v>
      </c>
      <c r="Q3497" s="3">
        <f>IF(Table1[[#This Row],[Hui Reply?]],VLOOKUP(Table1[[#This Row],[topic_id]],'All Topics Data'!$A$2:$E$1243,5,FALSE),0)</f>
        <v>0</v>
      </c>
      <c r="R3497" s="8">
        <f>Table1[[#This Row],[post_time]]+8/24</f>
        <v>40474.799687500003</v>
      </c>
      <c r="S3497" s="3">
        <f>IF(Table1[[#This Row],[post_position]]=1,0,SUMIFS($F$2:F3497,$H$2:H3497,Table1[[#This Row],[post_position]]-1,$C$2:C3497,Table1[[#This Row],[topic_id]]))</f>
        <v>40474.026018518518</v>
      </c>
    </row>
    <row r="3498" spans="1:19" x14ac:dyDescent="0.25">
      <c r="A3498" s="7">
        <v>3559</v>
      </c>
      <c r="B3498" s="7">
        <v>1</v>
      </c>
      <c r="C3498" s="7">
        <v>882</v>
      </c>
      <c r="D3498" s="7">
        <v>6821</v>
      </c>
      <c r="E3498" s="2"/>
      <c r="F3498" s="8">
        <v>40474.787083333336</v>
      </c>
      <c r="G3498" s="7">
        <v>0</v>
      </c>
      <c r="H3498" s="7">
        <v>1</v>
      </c>
      <c r="I3498" s="7" t="b">
        <f t="shared" si="162"/>
        <v>0</v>
      </c>
      <c r="J3498" s="7" t="b">
        <f t="shared" si="163"/>
        <v>0</v>
      </c>
      <c r="K3498" s="7">
        <f t="shared" si="164"/>
        <v>0</v>
      </c>
      <c r="L3498" s="7">
        <f>WEEKDAY(Table1[[#This Row],[post_time]])</f>
        <v>7</v>
      </c>
      <c r="M3498" s="7">
        <f>VLOOKUP(Table1[[#This Row],[topic_id]],'All Topics Data'!$A$2:$I$1243,8,FALSE)</f>
        <v>40474.786805555559</v>
      </c>
      <c r="N3498" s="7">
        <f>Table1[[#This Row],[Hui Reply?]]*(Table1[[#This Row],[post_time]]-Table1[[#This Row],[timestamp of previous reply]])</f>
        <v>0</v>
      </c>
      <c r="O3498" s="3">
        <f>O3497+Table1[[#This Row],[Hui Reply?]]</f>
        <v>914</v>
      </c>
      <c r="P3498" s="19">
        <f>INT(Table1[[#This Row],[post_time]])</f>
        <v>40474</v>
      </c>
      <c r="Q3498" s="3">
        <f>IF(Table1[[#This Row],[Hui Reply?]],VLOOKUP(Table1[[#This Row],[topic_id]],'All Topics Data'!$A$2:$E$1243,5,FALSE),0)</f>
        <v>0</v>
      </c>
      <c r="R3498" s="8">
        <f>Table1[[#This Row],[post_time]]+8/24</f>
        <v>40475.120416666672</v>
      </c>
      <c r="S3498" s="3">
        <f>IF(Table1[[#This Row],[post_position]]=1,0,SUMIFS($F$2:F3498,$H$2:H3498,Table1[[#This Row],[post_position]]-1,$C$2:C3498,Table1[[#This Row],[topic_id]]))</f>
        <v>0</v>
      </c>
    </row>
    <row r="3499" spans="1:19" x14ac:dyDescent="0.25">
      <c r="A3499" s="7">
        <v>3560</v>
      </c>
      <c r="B3499" s="7">
        <v>1</v>
      </c>
      <c r="C3499" s="7">
        <v>866</v>
      </c>
      <c r="D3499" s="7">
        <v>6821</v>
      </c>
      <c r="E3499" s="2"/>
      <c r="F3499" s="8">
        <v>40474.791562500002</v>
      </c>
      <c r="G3499" s="7">
        <v>0</v>
      </c>
      <c r="H3499" s="7">
        <v>17</v>
      </c>
      <c r="I3499" s="7" t="b">
        <f t="shared" si="162"/>
        <v>0</v>
      </c>
      <c r="J3499" s="7" t="b">
        <f t="shared" si="163"/>
        <v>1</v>
      </c>
      <c r="K3499" s="7">
        <f t="shared" si="164"/>
        <v>0</v>
      </c>
      <c r="L3499" s="7">
        <f>WEEKDAY(Table1[[#This Row],[post_time]])</f>
        <v>7</v>
      </c>
      <c r="M3499" s="7">
        <f>VLOOKUP(Table1[[#This Row],[topic_id]],'All Topics Data'!$A$2:$I$1243,8,FALSE)</f>
        <v>40471.137499999997</v>
      </c>
      <c r="N3499" s="7">
        <f>Table1[[#This Row],[Hui Reply?]]*(Table1[[#This Row],[post_time]]-Table1[[#This Row],[timestamp of previous reply]])</f>
        <v>0</v>
      </c>
      <c r="O3499" s="3">
        <f>O3498+Table1[[#This Row],[Hui Reply?]]</f>
        <v>914</v>
      </c>
      <c r="P3499" s="19">
        <f>INT(Table1[[#This Row],[post_time]])</f>
        <v>40474</v>
      </c>
      <c r="Q3499" s="3">
        <f>IF(Table1[[#This Row],[Hui Reply?]],VLOOKUP(Table1[[#This Row],[topic_id]],'All Topics Data'!$A$2:$E$1243,5,FALSE),0)</f>
        <v>0</v>
      </c>
      <c r="R3499" s="8">
        <f>Table1[[#This Row],[post_time]]+8/24</f>
        <v>40475.124895833338</v>
      </c>
      <c r="S3499" s="3">
        <f>IF(Table1[[#This Row],[post_position]]=1,0,SUMIFS($F$2:F3499,$H$2:H3499,Table1[[#This Row],[post_position]]-1,$C$2:C3499,Table1[[#This Row],[topic_id]]))</f>
        <v>40473.56653935185</v>
      </c>
    </row>
    <row r="3500" spans="1:19" x14ac:dyDescent="0.25">
      <c r="A3500" s="7">
        <v>3561</v>
      </c>
      <c r="B3500" s="7">
        <v>1</v>
      </c>
      <c r="C3500" s="7">
        <v>871</v>
      </c>
      <c r="D3500" s="7">
        <v>6821</v>
      </c>
      <c r="E3500" s="2"/>
      <c r="F3500" s="8">
        <v>40474.804282407407</v>
      </c>
      <c r="G3500" s="7">
        <v>0</v>
      </c>
      <c r="H3500" s="7">
        <v>3</v>
      </c>
      <c r="I3500" s="7" t="b">
        <f t="shared" si="162"/>
        <v>0</v>
      </c>
      <c r="J3500" s="7" t="b">
        <f t="shared" si="163"/>
        <v>1</v>
      </c>
      <c r="K3500" s="7">
        <f t="shared" si="164"/>
        <v>0</v>
      </c>
      <c r="L3500" s="7">
        <f>WEEKDAY(Table1[[#This Row],[post_time]])</f>
        <v>7</v>
      </c>
      <c r="M3500" s="7">
        <f>VLOOKUP(Table1[[#This Row],[topic_id]],'All Topics Data'!$A$2:$I$1243,8,FALSE)</f>
        <v>40472.540972222225</v>
      </c>
      <c r="N3500" s="7">
        <f>Table1[[#This Row],[Hui Reply?]]*(Table1[[#This Row],[post_time]]-Table1[[#This Row],[timestamp of previous reply]])</f>
        <v>0</v>
      </c>
      <c r="O3500" s="3">
        <f>O3499+Table1[[#This Row],[Hui Reply?]]</f>
        <v>914</v>
      </c>
      <c r="P3500" s="19">
        <f>INT(Table1[[#This Row],[post_time]])</f>
        <v>40474</v>
      </c>
      <c r="Q3500" s="3">
        <f>IF(Table1[[#This Row],[Hui Reply?]],VLOOKUP(Table1[[#This Row],[topic_id]],'All Topics Data'!$A$2:$E$1243,5,FALSE),0)</f>
        <v>0</v>
      </c>
      <c r="R3500" s="8">
        <f>Table1[[#This Row],[post_time]]+8/24</f>
        <v>40475.137615740743</v>
      </c>
      <c r="S3500" s="3">
        <f>IF(Table1[[#This Row],[post_position]]=1,0,SUMIFS($F$2:F3500,$H$2:H3500,Table1[[#This Row],[post_position]]-1,$C$2:C3500,Table1[[#This Row],[topic_id]]))</f>
        <v>40472.599074074074</v>
      </c>
    </row>
    <row r="3501" spans="1:19" x14ac:dyDescent="0.25">
      <c r="A3501" s="7">
        <v>3562</v>
      </c>
      <c r="B3501" s="7">
        <v>1</v>
      </c>
      <c r="C3501" s="7">
        <v>859</v>
      </c>
      <c r="D3501" s="7">
        <v>6821</v>
      </c>
      <c r="E3501" s="2"/>
      <c r="F3501" s="8">
        <v>40474.806134259263</v>
      </c>
      <c r="G3501" s="7">
        <v>0</v>
      </c>
      <c r="H3501" s="7">
        <v>4</v>
      </c>
      <c r="I3501" s="7" t="b">
        <f t="shared" si="162"/>
        <v>0</v>
      </c>
      <c r="J3501" s="7" t="b">
        <f t="shared" si="163"/>
        <v>1</v>
      </c>
      <c r="K3501" s="7">
        <f t="shared" si="164"/>
        <v>0</v>
      </c>
      <c r="L3501" s="7">
        <f>WEEKDAY(Table1[[#This Row],[post_time]])</f>
        <v>7</v>
      </c>
      <c r="M3501" s="7">
        <f>VLOOKUP(Table1[[#This Row],[topic_id]],'All Topics Data'!$A$2:$I$1243,8,FALSE)</f>
        <v>40468.986805555556</v>
      </c>
      <c r="N3501" s="7">
        <f>Table1[[#This Row],[Hui Reply?]]*(Table1[[#This Row],[post_time]]-Table1[[#This Row],[timestamp of previous reply]])</f>
        <v>0</v>
      </c>
      <c r="O3501" s="3">
        <f>O3500+Table1[[#This Row],[Hui Reply?]]</f>
        <v>914</v>
      </c>
      <c r="P3501" s="19">
        <f>INT(Table1[[#This Row],[post_time]])</f>
        <v>40474</v>
      </c>
      <c r="Q3501" s="3">
        <f>IF(Table1[[#This Row],[Hui Reply?]],VLOOKUP(Table1[[#This Row],[topic_id]],'All Topics Data'!$A$2:$E$1243,5,FALSE),0)</f>
        <v>0</v>
      </c>
      <c r="R3501" s="8">
        <f>Table1[[#This Row],[post_time]]+8/24</f>
        <v>40475.139467592599</v>
      </c>
      <c r="S3501" s="3">
        <f>IF(Table1[[#This Row],[post_position]]=1,0,SUMIFS($F$2:F3501,$H$2:H3501,Table1[[#This Row],[post_position]]-1,$C$2:C3501,Table1[[#This Row],[topic_id]]))</f>
        <v>40469.599502314813</v>
      </c>
    </row>
    <row r="3502" spans="1:19" x14ac:dyDescent="0.25">
      <c r="A3502" s="7">
        <v>3563</v>
      </c>
      <c r="B3502" s="7">
        <v>1</v>
      </c>
      <c r="C3502" s="7">
        <v>860</v>
      </c>
      <c r="D3502" s="7">
        <v>6821</v>
      </c>
      <c r="E3502" s="2"/>
      <c r="F3502" s="8">
        <v>40474.807256944441</v>
      </c>
      <c r="G3502" s="7">
        <v>0</v>
      </c>
      <c r="H3502" s="7">
        <v>6</v>
      </c>
      <c r="I3502" s="7" t="b">
        <f t="shared" si="162"/>
        <v>0</v>
      </c>
      <c r="J3502" s="7" t="b">
        <f t="shared" si="163"/>
        <v>1</v>
      </c>
      <c r="K3502" s="7">
        <f t="shared" si="164"/>
        <v>0</v>
      </c>
      <c r="L3502" s="7">
        <f>WEEKDAY(Table1[[#This Row],[post_time]])</f>
        <v>7</v>
      </c>
      <c r="M3502" s="7">
        <f>VLOOKUP(Table1[[#This Row],[topic_id]],'All Topics Data'!$A$2:$I$1243,8,FALSE)</f>
        <v>40469.152777777781</v>
      </c>
      <c r="N3502" s="7">
        <f>Table1[[#This Row],[Hui Reply?]]*(Table1[[#This Row],[post_time]]-Table1[[#This Row],[timestamp of previous reply]])</f>
        <v>0</v>
      </c>
      <c r="O3502" s="3">
        <f>O3501+Table1[[#This Row],[Hui Reply?]]</f>
        <v>914</v>
      </c>
      <c r="P3502" s="19">
        <f>INT(Table1[[#This Row],[post_time]])</f>
        <v>40474</v>
      </c>
      <c r="Q3502" s="3">
        <f>IF(Table1[[#This Row],[Hui Reply?]],VLOOKUP(Table1[[#This Row],[topic_id]],'All Topics Data'!$A$2:$E$1243,5,FALSE),0)</f>
        <v>0</v>
      </c>
      <c r="R3502" s="8">
        <f>Table1[[#This Row],[post_time]]+8/24</f>
        <v>40475.140590277777</v>
      </c>
      <c r="S3502" s="3">
        <f>IF(Table1[[#This Row],[post_position]]=1,0,SUMIFS($F$2:F3502,$H$2:H3502,Table1[[#This Row],[post_position]]-1,$C$2:C3502,Table1[[#This Row],[topic_id]]))</f>
        <v>40469.433865740742</v>
      </c>
    </row>
    <row r="3503" spans="1:19" x14ac:dyDescent="0.25">
      <c r="A3503" s="7">
        <v>3564</v>
      </c>
      <c r="B3503" s="7">
        <v>1</v>
      </c>
      <c r="C3503" s="7">
        <v>857</v>
      </c>
      <c r="D3503" s="7">
        <v>6821</v>
      </c>
      <c r="F3503" s="8">
        <v>40474.808275462965</v>
      </c>
      <c r="G3503" s="7">
        <v>0</v>
      </c>
      <c r="H3503" s="7">
        <v>5</v>
      </c>
      <c r="I3503" s="7" t="b">
        <f t="shared" si="162"/>
        <v>0</v>
      </c>
      <c r="J3503" s="7" t="b">
        <f t="shared" si="163"/>
        <v>1</v>
      </c>
      <c r="K3503" s="7">
        <f t="shared" si="164"/>
        <v>0</v>
      </c>
      <c r="L3503" s="7">
        <f>WEEKDAY(Table1[[#This Row],[post_time]])</f>
        <v>7</v>
      </c>
      <c r="M3503" s="7">
        <f>VLOOKUP(Table1[[#This Row],[topic_id]],'All Topics Data'!$A$2:$I$1243,8,FALSE)</f>
        <v>40467.892361111109</v>
      </c>
      <c r="N3503" s="7">
        <f>Table1[[#This Row],[Hui Reply?]]*(Table1[[#This Row],[post_time]]-Table1[[#This Row],[timestamp of previous reply]])</f>
        <v>0</v>
      </c>
      <c r="O3503" s="3">
        <f>O3502+Table1[[#This Row],[Hui Reply?]]</f>
        <v>914</v>
      </c>
      <c r="P3503" s="19">
        <f>INT(Table1[[#This Row],[post_time]])</f>
        <v>40474</v>
      </c>
      <c r="Q3503" s="3">
        <f>IF(Table1[[#This Row],[Hui Reply?]],VLOOKUP(Table1[[#This Row],[topic_id]],'All Topics Data'!$A$2:$E$1243,5,FALSE),0)</f>
        <v>0</v>
      </c>
      <c r="R3503" s="8">
        <f>Table1[[#This Row],[post_time]]+8/24</f>
        <v>40475.141608796301</v>
      </c>
      <c r="S3503" s="3">
        <f>IF(Table1[[#This Row],[post_position]]=1,0,SUMIFS($F$2:F3503,$H$2:H3503,Table1[[#This Row],[post_position]]-1,$C$2:C3503,Table1[[#This Row],[topic_id]]))</f>
        <v>40468.105949074074</v>
      </c>
    </row>
    <row r="3504" spans="1:19" x14ac:dyDescent="0.25">
      <c r="A3504" s="7">
        <v>3565</v>
      </c>
      <c r="B3504" s="7">
        <v>1</v>
      </c>
      <c r="C3504" s="7">
        <v>855</v>
      </c>
      <c r="D3504" s="7">
        <v>6821</v>
      </c>
      <c r="F3504" s="8">
        <v>40474.809131944443</v>
      </c>
      <c r="G3504" s="7">
        <v>0</v>
      </c>
      <c r="H3504" s="7">
        <v>13</v>
      </c>
      <c r="I3504" s="7" t="b">
        <f t="shared" si="162"/>
        <v>0</v>
      </c>
      <c r="J3504" s="7" t="b">
        <f t="shared" si="163"/>
        <v>1</v>
      </c>
      <c r="K3504" s="7">
        <f t="shared" si="164"/>
        <v>0</v>
      </c>
      <c r="L3504" s="7">
        <f>WEEKDAY(Table1[[#This Row],[post_time]])</f>
        <v>7</v>
      </c>
      <c r="M3504" s="7">
        <f>VLOOKUP(Table1[[#This Row],[topic_id]],'All Topics Data'!$A$2:$I$1243,8,FALSE)</f>
        <v>40467.088194444441</v>
      </c>
      <c r="N3504" s="7">
        <f>Table1[[#This Row],[Hui Reply?]]*(Table1[[#This Row],[post_time]]-Table1[[#This Row],[timestamp of previous reply]])</f>
        <v>0</v>
      </c>
      <c r="O3504" s="3">
        <f>O3503+Table1[[#This Row],[Hui Reply?]]</f>
        <v>914</v>
      </c>
      <c r="P3504" s="19">
        <f>INT(Table1[[#This Row],[post_time]])</f>
        <v>40474</v>
      </c>
      <c r="Q3504" s="3">
        <f>IF(Table1[[#This Row],[Hui Reply?]],VLOOKUP(Table1[[#This Row],[topic_id]],'All Topics Data'!$A$2:$E$1243,5,FALSE),0)</f>
        <v>0</v>
      </c>
      <c r="R3504" s="8">
        <f>Table1[[#This Row],[post_time]]+8/24</f>
        <v>40475.142465277779</v>
      </c>
      <c r="S3504" s="3">
        <f>IF(Table1[[#This Row],[post_position]]=1,0,SUMIFS($F$2:F3504,$H$2:H3504,Table1[[#This Row],[post_position]]-1,$C$2:C3504,Table1[[#This Row],[topic_id]]))</f>
        <v>40467.790844907409</v>
      </c>
    </row>
    <row r="3505" spans="1:19" x14ac:dyDescent="0.25">
      <c r="A3505" s="7">
        <v>3566</v>
      </c>
      <c r="B3505" s="7">
        <v>1</v>
      </c>
      <c r="C3505" s="7">
        <v>858</v>
      </c>
      <c r="D3505" s="7">
        <v>6821</v>
      </c>
      <c r="E3505" s="2"/>
      <c r="F3505" s="8">
        <v>40474.813206018516</v>
      </c>
      <c r="G3505" s="7">
        <v>0</v>
      </c>
      <c r="H3505" s="7">
        <v>3</v>
      </c>
      <c r="I3505" s="7" t="b">
        <f t="shared" si="162"/>
        <v>0</v>
      </c>
      <c r="J3505" s="7" t="b">
        <f t="shared" si="163"/>
        <v>1</v>
      </c>
      <c r="K3505" s="7">
        <f t="shared" si="164"/>
        <v>0</v>
      </c>
      <c r="L3505" s="7">
        <f>WEEKDAY(Table1[[#This Row],[post_time]])</f>
        <v>7</v>
      </c>
      <c r="M3505" s="7">
        <f>VLOOKUP(Table1[[#This Row],[topic_id]],'All Topics Data'!$A$2:$I$1243,8,FALSE)</f>
        <v>40467.904166666667</v>
      </c>
      <c r="N3505" s="7">
        <f>Table1[[#This Row],[Hui Reply?]]*(Table1[[#This Row],[post_time]]-Table1[[#This Row],[timestamp of previous reply]])</f>
        <v>0</v>
      </c>
      <c r="O3505" s="3">
        <f>O3504+Table1[[#This Row],[Hui Reply?]]</f>
        <v>914</v>
      </c>
      <c r="P3505" s="19">
        <f>INT(Table1[[#This Row],[post_time]])</f>
        <v>40474</v>
      </c>
      <c r="Q3505" s="3">
        <f>IF(Table1[[#This Row],[Hui Reply?]],VLOOKUP(Table1[[#This Row],[topic_id]],'All Topics Data'!$A$2:$E$1243,5,FALSE),0)</f>
        <v>0</v>
      </c>
      <c r="R3505" s="8">
        <f>Table1[[#This Row],[post_time]]+8/24</f>
        <v>40475.146539351852</v>
      </c>
      <c r="S3505" s="3">
        <f>IF(Table1[[#This Row],[post_position]]=1,0,SUMIFS($F$2:F3505,$H$2:H3505,Table1[[#This Row],[post_position]]-1,$C$2:C3505,Table1[[#This Row],[topic_id]]))</f>
        <v>40472.064849537041</v>
      </c>
    </row>
    <row r="3506" spans="1:19" x14ac:dyDescent="0.25">
      <c r="A3506" s="7">
        <v>3567</v>
      </c>
      <c r="B3506" s="7">
        <v>1</v>
      </c>
      <c r="C3506" s="7">
        <v>883</v>
      </c>
      <c r="D3506" s="7">
        <v>4061</v>
      </c>
      <c r="E3506" s="2"/>
      <c r="F3506" s="8">
        <v>40474.877627314818</v>
      </c>
      <c r="G3506" s="7">
        <v>0</v>
      </c>
      <c r="H3506" s="7">
        <v>1</v>
      </c>
      <c r="I3506" s="7" t="b">
        <f t="shared" si="162"/>
        <v>0</v>
      </c>
      <c r="J3506" s="7" t="b">
        <f t="shared" si="163"/>
        <v>0</v>
      </c>
      <c r="K3506" s="7">
        <f t="shared" si="164"/>
        <v>0</v>
      </c>
      <c r="L3506" s="7">
        <f>WEEKDAY(Table1[[#This Row],[post_time]])</f>
        <v>7</v>
      </c>
      <c r="M3506" s="7">
        <f>VLOOKUP(Table1[[#This Row],[topic_id]],'All Topics Data'!$A$2:$I$1243,8,FALSE)</f>
        <v>40474.877083333333</v>
      </c>
      <c r="N3506" s="7">
        <f>Table1[[#This Row],[Hui Reply?]]*(Table1[[#This Row],[post_time]]-Table1[[#This Row],[timestamp of previous reply]])</f>
        <v>0</v>
      </c>
      <c r="O3506" s="3">
        <f>O3505+Table1[[#This Row],[Hui Reply?]]</f>
        <v>914</v>
      </c>
      <c r="P3506" s="19">
        <f>INT(Table1[[#This Row],[post_time]])</f>
        <v>40474</v>
      </c>
      <c r="Q3506" s="3">
        <f>IF(Table1[[#This Row],[Hui Reply?]],VLOOKUP(Table1[[#This Row],[topic_id]],'All Topics Data'!$A$2:$E$1243,5,FALSE),0)</f>
        <v>0</v>
      </c>
      <c r="R3506" s="8">
        <f>Table1[[#This Row],[post_time]]+8/24</f>
        <v>40475.210960648154</v>
      </c>
      <c r="S3506" s="3">
        <f>IF(Table1[[#This Row],[post_position]]=1,0,SUMIFS($F$2:F3506,$H$2:H3506,Table1[[#This Row],[post_position]]-1,$C$2:C3506,Table1[[#This Row],[topic_id]]))</f>
        <v>0</v>
      </c>
    </row>
    <row r="3507" spans="1:19" x14ac:dyDescent="0.25">
      <c r="A3507" s="7">
        <v>3568</v>
      </c>
      <c r="B3507" s="7">
        <v>1</v>
      </c>
      <c r="C3507" s="7">
        <v>858</v>
      </c>
      <c r="D3507" s="7">
        <v>1</v>
      </c>
      <c r="E3507" s="2"/>
      <c r="F3507" s="8">
        <v>40475.035833333335</v>
      </c>
      <c r="G3507" s="7">
        <v>0</v>
      </c>
      <c r="H3507" s="7">
        <v>4</v>
      </c>
      <c r="I3507" s="7" t="b">
        <f t="shared" si="162"/>
        <v>0</v>
      </c>
      <c r="J3507" s="7" t="b">
        <f t="shared" si="163"/>
        <v>1</v>
      </c>
      <c r="K3507" s="7">
        <f t="shared" si="164"/>
        <v>0</v>
      </c>
      <c r="L3507" s="7">
        <f>WEEKDAY(Table1[[#This Row],[post_time]])</f>
        <v>1</v>
      </c>
      <c r="M3507" s="7">
        <f>VLOOKUP(Table1[[#This Row],[topic_id]],'All Topics Data'!$A$2:$I$1243,8,FALSE)</f>
        <v>40467.904166666667</v>
      </c>
      <c r="N3507" s="7">
        <f>Table1[[#This Row],[Hui Reply?]]*(Table1[[#This Row],[post_time]]-Table1[[#This Row],[timestamp of previous reply]])</f>
        <v>0</v>
      </c>
      <c r="O3507" s="3">
        <f>O3506+Table1[[#This Row],[Hui Reply?]]</f>
        <v>914</v>
      </c>
      <c r="P3507" s="19">
        <f>INT(Table1[[#This Row],[post_time]])</f>
        <v>40475</v>
      </c>
      <c r="Q3507" s="3">
        <f>IF(Table1[[#This Row],[Hui Reply?]],VLOOKUP(Table1[[#This Row],[topic_id]],'All Topics Data'!$A$2:$E$1243,5,FALSE),0)</f>
        <v>0</v>
      </c>
      <c r="R3507" s="8">
        <f>Table1[[#This Row],[post_time]]+8/24</f>
        <v>40475.369166666671</v>
      </c>
      <c r="S3507" s="3">
        <f>IF(Table1[[#This Row],[post_position]]=1,0,SUMIFS($F$2:F3507,$H$2:H3507,Table1[[#This Row],[post_position]]-1,$C$2:C3507,Table1[[#This Row],[topic_id]]))</f>
        <v>40474.813206018516</v>
      </c>
    </row>
    <row r="3508" spans="1:19" x14ac:dyDescent="0.25">
      <c r="A3508" s="7">
        <v>3569</v>
      </c>
      <c r="B3508" s="7">
        <v>1</v>
      </c>
      <c r="C3508" s="7">
        <v>852</v>
      </c>
      <c r="D3508" s="7">
        <v>6816</v>
      </c>
      <c r="F3508" s="8">
        <v>40475.039305555554</v>
      </c>
      <c r="G3508" s="7">
        <v>0</v>
      </c>
      <c r="H3508" s="7">
        <v>3</v>
      </c>
      <c r="I3508" s="7" t="b">
        <f t="shared" si="162"/>
        <v>0</v>
      </c>
      <c r="J3508" s="7" t="b">
        <f t="shared" si="163"/>
        <v>1</v>
      </c>
      <c r="K3508" s="7">
        <f t="shared" si="164"/>
        <v>0</v>
      </c>
      <c r="L3508" s="7">
        <f>WEEKDAY(Table1[[#This Row],[post_time]])</f>
        <v>1</v>
      </c>
      <c r="M3508" s="7">
        <f>VLOOKUP(Table1[[#This Row],[topic_id]],'All Topics Data'!$A$2:$I$1243,8,FALSE)</f>
        <v>40465.98333333333</v>
      </c>
      <c r="N3508" s="7">
        <f>Table1[[#This Row],[Hui Reply?]]*(Table1[[#This Row],[post_time]]-Table1[[#This Row],[timestamp of previous reply]])</f>
        <v>0</v>
      </c>
      <c r="O3508" s="3">
        <f>O3507+Table1[[#This Row],[Hui Reply?]]</f>
        <v>914</v>
      </c>
      <c r="P3508" s="19">
        <f>INT(Table1[[#This Row],[post_time]])</f>
        <v>40475</v>
      </c>
      <c r="Q3508" s="3">
        <f>IF(Table1[[#This Row],[Hui Reply?]],VLOOKUP(Table1[[#This Row],[topic_id]],'All Topics Data'!$A$2:$E$1243,5,FALSE),0)</f>
        <v>0</v>
      </c>
      <c r="R3508" s="8">
        <f>Table1[[#This Row],[post_time]]+8/24</f>
        <v>40475.37263888889</v>
      </c>
      <c r="S3508" s="3">
        <f>IF(Table1[[#This Row],[post_position]]=1,0,SUMIFS($F$2:F3508,$H$2:H3508,Table1[[#This Row],[post_position]]-1,$C$2:C3508,Table1[[#This Row],[topic_id]]))</f>
        <v>40465.986805555556</v>
      </c>
    </row>
    <row r="3509" spans="1:19" x14ac:dyDescent="0.25">
      <c r="A3509" s="7">
        <v>3570</v>
      </c>
      <c r="B3509" s="7">
        <v>1</v>
      </c>
      <c r="C3509" s="7">
        <v>883</v>
      </c>
      <c r="D3509" s="7">
        <v>1</v>
      </c>
      <c r="E3509" s="2"/>
      <c r="F3509" s="8">
        <v>40475.050868055558</v>
      </c>
      <c r="G3509" s="7">
        <v>0</v>
      </c>
      <c r="H3509" s="7">
        <v>2</v>
      </c>
      <c r="I3509" s="7" t="b">
        <f t="shared" si="162"/>
        <v>0</v>
      </c>
      <c r="J3509" s="7" t="b">
        <f t="shared" si="163"/>
        <v>1</v>
      </c>
      <c r="K3509" s="7">
        <f t="shared" si="164"/>
        <v>0</v>
      </c>
      <c r="L3509" s="7">
        <f>WEEKDAY(Table1[[#This Row],[post_time]])</f>
        <v>1</v>
      </c>
      <c r="M3509" s="7">
        <f>VLOOKUP(Table1[[#This Row],[topic_id]],'All Topics Data'!$A$2:$I$1243,8,FALSE)</f>
        <v>40474.877083333333</v>
      </c>
      <c r="N3509" s="7">
        <f>Table1[[#This Row],[Hui Reply?]]*(Table1[[#This Row],[post_time]]-Table1[[#This Row],[timestamp of previous reply]])</f>
        <v>0</v>
      </c>
      <c r="O3509" s="3">
        <f>O3508+Table1[[#This Row],[Hui Reply?]]</f>
        <v>914</v>
      </c>
      <c r="P3509" s="19">
        <f>INT(Table1[[#This Row],[post_time]])</f>
        <v>40475</v>
      </c>
      <c r="Q3509" s="3">
        <f>IF(Table1[[#This Row],[Hui Reply?]],VLOOKUP(Table1[[#This Row],[topic_id]],'All Topics Data'!$A$2:$E$1243,5,FALSE),0)</f>
        <v>0</v>
      </c>
      <c r="R3509" s="8">
        <f>Table1[[#This Row],[post_time]]+8/24</f>
        <v>40475.384201388893</v>
      </c>
      <c r="S3509" s="3">
        <f>IF(Table1[[#This Row],[post_position]]=1,0,SUMIFS($F$2:F3509,$H$2:H3509,Table1[[#This Row],[post_position]]-1,$C$2:C3509,Table1[[#This Row],[topic_id]]))</f>
        <v>40474.877627314818</v>
      </c>
    </row>
    <row r="3510" spans="1:19" x14ac:dyDescent="0.25">
      <c r="A3510" s="7">
        <v>3571</v>
      </c>
      <c r="B3510" s="7">
        <v>1</v>
      </c>
      <c r="C3510" s="7">
        <v>858</v>
      </c>
      <c r="D3510" s="7">
        <v>24</v>
      </c>
      <c r="F3510" s="8">
        <v>40475.125555555554</v>
      </c>
      <c r="G3510" s="7">
        <v>0</v>
      </c>
      <c r="H3510" s="7">
        <v>5</v>
      </c>
      <c r="I3510" s="7" t="b">
        <f t="shared" si="162"/>
        <v>1</v>
      </c>
      <c r="J3510" s="7" t="b">
        <f t="shared" si="163"/>
        <v>1</v>
      </c>
      <c r="K3510" s="7">
        <f t="shared" si="164"/>
        <v>1</v>
      </c>
      <c r="L3510" s="7">
        <f>WEEKDAY(Table1[[#This Row],[post_time]])</f>
        <v>1</v>
      </c>
      <c r="M3510" s="7">
        <f>VLOOKUP(Table1[[#This Row],[topic_id]],'All Topics Data'!$A$2:$I$1243,8,FALSE)</f>
        <v>40467.904166666667</v>
      </c>
      <c r="N3510" s="7">
        <f>Table1[[#This Row],[Hui Reply?]]*(Table1[[#This Row],[post_time]]-Table1[[#This Row],[timestamp of previous reply]])</f>
        <v>8.9722222219279502E-2</v>
      </c>
      <c r="O3510" s="3">
        <f>O3509+Table1[[#This Row],[Hui Reply?]]</f>
        <v>915</v>
      </c>
      <c r="P3510" s="19">
        <f>INT(Table1[[#This Row],[post_time]])</f>
        <v>40475</v>
      </c>
      <c r="Q3510" s="3" t="str">
        <f>IF(Table1[[#This Row],[Hui Reply?]],VLOOKUP(Table1[[#This Row],[topic_id]],'All Topics Data'!$A$2:$E$1243,5,FALSE),0)</f>
        <v>indi visual</v>
      </c>
      <c r="R3510" s="8">
        <f>Table1[[#This Row],[post_time]]+8/24</f>
        <v>40475.45888888889</v>
      </c>
      <c r="S3510" s="3">
        <f>IF(Table1[[#This Row],[post_position]]=1,0,SUMIFS($F$2:F3510,$H$2:H3510,Table1[[#This Row],[post_position]]-1,$C$2:C3510,Table1[[#This Row],[topic_id]]))</f>
        <v>40475.035833333335</v>
      </c>
    </row>
    <row r="3511" spans="1:19" x14ac:dyDescent="0.25">
      <c r="A3511" s="7">
        <v>3572</v>
      </c>
      <c r="B3511" s="7">
        <v>1</v>
      </c>
      <c r="C3511" s="7">
        <v>882</v>
      </c>
      <c r="D3511" s="7">
        <v>24</v>
      </c>
      <c r="E3511" s="2"/>
      <c r="F3511" s="8">
        <v>40475.128067129626</v>
      </c>
      <c r="G3511" s="7">
        <v>0</v>
      </c>
      <c r="H3511" s="7">
        <v>2</v>
      </c>
      <c r="I3511" s="7" t="b">
        <f t="shared" si="162"/>
        <v>1</v>
      </c>
      <c r="J3511" s="7" t="b">
        <f t="shared" si="163"/>
        <v>1</v>
      </c>
      <c r="K3511" s="7">
        <f t="shared" si="164"/>
        <v>1</v>
      </c>
      <c r="L3511" s="7">
        <f>WEEKDAY(Table1[[#This Row],[post_time]])</f>
        <v>1</v>
      </c>
      <c r="M3511" s="7">
        <f>VLOOKUP(Table1[[#This Row],[topic_id]],'All Topics Data'!$A$2:$I$1243,8,FALSE)</f>
        <v>40474.786805555559</v>
      </c>
      <c r="N3511" s="7">
        <f>Table1[[#This Row],[Hui Reply?]]*(Table1[[#This Row],[post_time]]-Table1[[#This Row],[timestamp of previous reply]])</f>
        <v>0.34098379628994735</v>
      </c>
      <c r="O3511" s="3">
        <f>O3510+Table1[[#This Row],[Hui Reply?]]</f>
        <v>916</v>
      </c>
      <c r="P3511" s="19">
        <f>INT(Table1[[#This Row],[post_time]])</f>
        <v>40475</v>
      </c>
      <c r="Q3511" s="3" t="str">
        <f>IF(Table1[[#This Row],[Hui Reply?]],VLOOKUP(Table1[[#This Row],[topic_id]],'All Topics Data'!$A$2:$E$1243,5,FALSE),0)</f>
        <v>indi visual</v>
      </c>
      <c r="R3511" s="8">
        <f>Table1[[#This Row],[post_time]]+8/24</f>
        <v>40475.461400462962</v>
      </c>
      <c r="S3511" s="3">
        <f>IF(Table1[[#This Row],[post_position]]=1,0,SUMIFS($F$2:F3511,$H$2:H3511,Table1[[#This Row],[post_position]]-1,$C$2:C3511,Table1[[#This Row],[topic_id]]))</f>
        <v>40474.787083333336</v>
      </c>
    </row>
    <row r="3512" spans="1:19" x14ac:dyDescent="0.25">
      <c r="A3512" s="7">
        <v>3573</v>
      </c>
      <c r="B3512" s="7">
        <v>1</v>
      </c>
      <c r="C3512" s="7">
        <v>882</v>
      </c>
      <c r="D3512" s="7">
        <v>6821</v>
      </c>
      <c r="E3512" s="2"/>
      <c r="F3512" s="8">
        <v>40475.164189814815</v>
      </c>
      <c r="G3512" s="7">
        <v>0</v>
      </c>
      <c r="H3512" s="7">
        <v>3</v>
      </c>
      <c r="I3512" s="7" t="b">
        <f t="shared" si="162"/>
        <v>0</v>
      </c>
      <c r="J3512" s="7" t="b">
        <f t="shared" si="163"/>
        <v>1</v>
      </c>
      <c r="K3512" s="7">
        <f t="shared" si="164"/>
        <v>0</v>
      </c>
      <c r="L3512" s="7">
        <f>WEEKDAY(Table1[[#This Row],[post_time]])</f>
        <v>1</v>
      </c>
      <c r="M3512" s="7">
        <f>VLOOKUP(Table1[[#This Row],[topic_id]],'All Topics Data'!$A$2:$I$1243,8,FALSE)</f>
        <v>40474.786805555559</v>
      </c>
      <c r="N3512" s="7">
        <f>Table1[[#This Row],[Hui Reply?]]*(Table1[[#This Row],[post_time]]-Table1[[#This Row],[timestamp of previous reply]])</f>
        <v>0</v>
      </c>
      <c r="O3512" s="3">
        <f>O3511+Table1[[#This Row],[Hui Reply?]]</f>
        <v>916</v>
      </c>
      <c r="P3512" s="19">
        <f>INT(Table1[[#This Row],[post_time]])</f>
        <v>40475</v>
      </c>
      <c r="Q3512" s="3">
        <f>IF(Table1[[#This Row],[Hui Reply?]],VLOOKUP(Table1[[#This Row],[topic_id]],'All Topics Data'!$A$2:$E$1243,5,FALSE),0)</f>
        <v>0</v>
      </c>
      <c r="R3512" s="8">
        <f>Table1[[#This Row],[post_time]]+8/24</f>
        <v>40475.497523148151</v>
      </c>
      <c r="S3512" s="3">
        <f>IF(Table1[[#This Row],[post_position]]=1,0,SUMIFS($F$2:F3512,$H$2:H3512,Table1[[#This Row],[post_position]]-1,$C$2:C3512,Table1[[#This Row],[topic_id]]))</f>
        <v>40475.128067129626</v>
      </c>
    </row>
    <row r="3513" spans="1:19" x14ac:dyDescent="0.25">
      <c r="A3513" s="7">
        <v>3574</v>
      </c>
      <c r="B3513" s="7">
        <v>1</v>
      </c>
      <c r="C3513" s="7">
        <v>884</v>
      </c>
      <c r="D3513" s="7">
        <v>6850</v>
      </c>
      <c r="E3513" s="2"/>
      <c r="F3513" s="8">
        <v>40475.231527777774</v>
      </c>
      <c r="G3513" s="7">
        <v>0</v>
      </c>
      <c r="H3513" s="7">
        <v>1</v>
      </c>
      <c r="I3513" s="7" t="b">
        <f t="shared" si="162"/>
        <v>0</v>
      </c>
      <c r="J3513" s="7" t="b">
        <f t="shared" si="163"/>
        <v>0</v>
      </c>
      <c r="K3513" s="7">
        <f t="shared" si="164"/>
        <v>0</v>
      </c>
      <c r="L3513" s="7">
        <f>WEEKDAY(Table1[[#This Row],[post_time]])</f>
        <v>1</v>
      </c>
      <c r="M3513" s="7">
        <f>VLOOKUP(Table1[[#This Row],[topic_id]],'All Topics Data'!$A$2:$I$1243,8,FALSE)</f>
        <v>40475.231249999997</v>
      </c>
      <c r="N3513" s="7">
        <f>Table1[[#This Row],[Hui Reply?]]*(Table1[[#This Row],[post_time]]-Table1[[#This Row],[timestamp of previous reply]])</f>
        <v>0</v>
      </c>
      <c r="O3513" s="3">
        <f>O3512+Table1[[#This Row],[Hui Reply?]]</f>
        <v>916</v>
      </c>
      <c r="P3513" s="19">
        <f>INT(Table1[[#This Row],[post_time]])</f>
        <v>40475</v>
      </c>
      <c r="Q3513" s="3">
        <f>IF(Table1[[#This Row],[Hui Reply?]],VLOOKUP(Table1[[#This Row],[topic_id]],'All Topics Data'!$A$2:$E$1243,5,FALSE),0)</f>
        <v>0</v>
      </c>
      <c r="R3513" s="8">
        <f>Table1[[#This Row],[post_time]]+8/24</f>
        <v>40475.56486111111</v>
      </c>
      <c r="S3513" s="3">
        <f>IF(Table1[[#This Row],[post_position]]=1,0,SUMIFS($F$2:F3513,$H$2:H3513,Table1[[#This Row],[post_position]]-1,$C$2:C3513,Table1[[#This Row],[topic_id]]))</f>
        <v>0</v>
      </c>
    </row>
    <row r="3514" spans="1:19" x14ac:dyDescent="0.25">
      <c r="A3514" s="7">
        <v>3575</v>
      </c>
      <c r="B3514" s="7">
        <v>1</v>
      </c>
      <c r="C3514" s="7">
        <v>885</v>
      </c>
      <c r="D3514" s="7">
        <v>6821</v>
      </c>
      <c r="E3514" s="2"/>
      <c r="F3514" s="8">
        <v>40475.306192129632</v>
      </c>
      <c r="G3514" s="7">
        <v>0</v>
      </c>
      <c r="H3514" s="7">
        <v>1</v>
      </c>
      <c r="I3514" s="7" t="b">
        <f t="shared" si="162"/>
        <v>0</v>
      </c>
      <c r="J3514" s="7" t="b">
        <f t="shared" si="163"/>
        <v>0</v>
      </c>
      <c r="K3514" s="7">
        <f t="shared" si="164"/>
        <v>0</v>
      </c>
      <c r="L3514" s="7">
        <f>WEEKDAY(Table1[[#This Row],[post_time]])</f>
        <v>1</v>
      </c>
      <c r="M3514" s="7">
        <f>VLOOKUP(Table1[[#This Row],[topic_id]],'All Topics Data'!$A$2:$I$1243,8,FALSE)</f>
        <v>40475.305555555555</v>
      </c>
      <c r="N3514" s="7">
        <f>Table1[[#This Row],[Hui Reply?]]*(Table1[[#This Row],[post_time]]-Table1[[#This Row],[timestamp of previous reply]])</f>
        <v>0</v>
      </c>
      <c r="O3514" s="3">
        <f>O3513+Table1[[#This Row],[Hui Reply?]]</f>
        <v>916</v>
      </c>
      <c r="P3514" s="19">
        <f>INT(Table1[[#This Row],[post_time]])</f>
        <v>40475</v>
      </c>
      <c r="Q3514" s="3">
        <f>IF(Table1[[#This Row],[Hui Reply?]],VLOOKUP(Table1[[#This Row],[topic_id]],'All Topics Data'!$A$2:$E$1243,5,FALSE),0)</f>
        <v>0</v>
      </c>
      <c r="R3514" s="8">
        <f>Table1[[#This Row],[post_time]]+8/24</f>
        <v>40475.639525462968</v>
      </c>
      <c r="S3514" s="3">
        <f>IF(Table1[[#This Row],[post_position]]=1,0,SUMIFS($F$2:F3514,$H$2:H3514,Table1[[#This Row],[post_position]]-1,$C$2:C3514,Table1[[#This Row],[topic_id]]))</f>
        <v>0</v>
      </c>
    </row>
    <row r="3515" spans="1:19" x14ac:dyDescent="0.25">
      <c r="A3515" s="7">
        <v>3576</v>
      </c>
      <c r="B3515" s="7">
        <v>1</v>
      </c>
      <c r="C3515" s="7">
        <v>885</v>
      </c>
      <c r="D3515" s="7">
        <v>2018</v>
      </c>
      <c r="F3515" s="8">
        <v>40475.366030092591</v>
      </c>
      <c r="G3515" s="7">
        <v>0</v>
      </c>
      <c r="H3515" s="7">
        <v>2</v>
      </c>
      <c r="I3515" s="7" t="b">
        <f t="shared" si="162"/>
        <v>0</v>
      </c>
      <c r="J3515" s="7" t="b">
        <f t="shared" si="163"/>
        <v>1</v>
      </c>
      <c r="K3515" s="7">
        <f t="shared" si="164"/>
        <v>0</v>
      </c>
      <c r="L3515" s="7">
        <f>WEEKDAY(Table1[[#This Row],[post_time]])</f>
        <v>1</v>
      </c>
      <c r="M3515" s="7">
        <f>VLOOKUP(Table1[[#This Row],[topic_id]],'All Topics Data'!$A$2:$I$1243,8,FALSE)</f>
        <v>40475.305555555555</v>
      </c>
      <c r="N3515" s="7">
        <f>Table1[[#This Row],[Hui Reply?]]*(Table1[[#This Row],[post_time]]-Table1[[#This Row],[timestamp of previous reply]])</f>
        <v>0</v>
      </c>
      <c r="O3515" s="3">
        <f>O3514+Table1[[#This Row],[Hui Reply?]]</f>
        <v>916</v>
      </c>
      <c r="P3515" s="19">
        <f>INT(Table1[[#This Row],[post_time]])</f>
        <v>40475</v>
      </c>
      <c r="Q3515" s="3">
        <f>IF(Table1[[#This Row],[Hui Reply?]],VLOOKUP(Table1[[#This Row],[topic_id]],'All Topics Data'!$A$2:$E$1243,5,FALSE),0)</f>
        <v>0</v>
      </c>
      <c r="R3515" s="8">
        <f>Table1[[#This Row],[post_time]]+8/24</f>
        <v>40475.699363425927</v>
      </c>
      <c r="S3515" s="3">
        <f>IF(Table1[[#This Row],[post_position]]=1,0,SUMIFS($F$2:F3515,$H$2:H3515,Table1[[#This Row],[post_position]]-1,$C$2:C3515,Table1[[#This Row],[topic_id]]))</f>
        <v>40475.306192129632</v>
      </c>
    </row>
    <row r="3516" spans="1:19" x14ac:dyDescent="0.25">
      <c r="A3516" s="7">
        <v>3577</v>
      </c>
      <c r="B3516" s="7">
        <v>1</v>
      </c>
      <c r="C3516" s="7">
        <v>886</v>
      </c>
      <c r="D3516" s="7">
        <v>6851</v>
      </c>
      <c r="E3516" s="2"/>
      <c r="F3516" s="8">
        <v>40475.444108796299</v>
      </c>
      <c r="G3516" s="7">
        <v>0</v>
      </c>
      <c r="H3516" s="7">
        <v>1</v>
      </c>
      <c r="I3516" s="7" t="b">
        <f t="shared" si="162"/>
        <v>0</v>
      </c>
      <c r="J3516" s="7" t="b">
        <f t="shared" si="163"/>
        <v>0</v>
      </c>
      <c r="K3516" s="7">
        <f t="shared" si="164"/>
        <v>0</v>
      </c>
      <c r="L3516" s="7">
        <f>WEEKDAY(Table1[[#This Row],[post_time]])</f>
        <v>1</v>
      </c>
      <c r="M3516" s="7">
        <f>VLOOKUP(Table1[[#This Row],[topic_id]],'All Topics Data'!$A$2:$I$1243,8,FALSE)</f>
        <v>40475.443749999999</v>
      </c>
      <c r="N3516" s="7">
        <f>Table1[[#This Row],[Hui Reply?]]*(Table1[[#This Row],[post_time]]-Table1[[#This Row],[timestamp of previous reply]])</f>
        <v>0</v>
      </c>
      <c r="O3516" s="3">
        <f>O3515+Table1[[#This Row],[Hui Reply?]]</f>
        <v>916</v>
      </c>
      <c r="P3516" s="19">
        <f>INT(Table1[[#This Row],[post_time]])</f>
        <v>40475</v>
      </c>
      <c r="Q3516" s="3">
        <f>IF(Table1[[#This Row],[Hui Reply?]],VLOOKUP(Table1[[#This Row],[topic_id]],'All Topics Data'!$A$2:$E$1243,5,FALSE),0)</f>
        <v>0</v>
      </c>
      <c r="R3516" s="8">
        <f>Table1[[#This Row],[post_time]]+8/24</f>
        <v>40475.777442129634</v>
      </c>
      <c r="S3516" s="3">
        <f>IF(Table1[[#This Row],[post_position]]=1,0,SUMIFS($F$2:F3516,$H$2:H3516,Table1[[#This Row],[post_position]]-1,$C$2:C3516,Table1[[#This Row],[topic_id]]))</f>
        <v>0</v>
      </c>
    </row>
    <row r="3517" spans="1:19" x14ac:dyDescent="0.25">
      <c r="A3517" s="7">
        <v>3578</v>
      </c>
      <c r="B3517" s="7">
        <v>1</v>
      </c>
      <c r="C3517" s="7">
        <v>884</v>
      </c>
      <c r="D3517" s="7">
        <v>24</v>
      </c>
      <c r="E3517" s="2"/>
      <c r="F3517" s="8">
        <v>40475.467372685183</v>
      </c>
      <c r="G3517" s="7">
        <v>0</v>
      </c>
      <c r="H3517" s="7">
        <v>2</v>
      </c>
      <c r="I3517" s="7" t="b">
        <f t="shared" si="162"/>
        <v>1</v>
      </c>
      <c r="J3517" s="7" t="b">
        <f t="shared" si="163"/>
        <v>1</v>
      </c>
      <c r="K3517" s="7">
        <f t="shared" si="164"/>
        <v>1</v>
      </c>
      <c r="L3517" s="7">
        <f>WEEKDAY(Table1[[#This Row],[post_time]])</f>
        <v>1</v>
      </c>
      <c r="M3517" s="7">
        <f>VLOOKUP(Table1[[#This Row],[topic_id]],'All Topics Data'!$A$2:$I$1243,8,FALSE)</f>
        <v>40475.231249999997</v>
      </c>
      <c r="N3517" s="7">
        <f>Table1[[#This Row],[Hui Reply?]]*(Table1[[#This Row],[post_time]]-Table1[[#This Row],[timestamp of previous reply]])</f>
        <v>0.23584490740904585</v>
      </c>
      <c r="O3517" s="3">
        <f>O3516+Table1[[#This Row],[Hui Reply?]]</f>
        <v>917</v>
      </c>
      <c r="P3517" s="19">
        <f>INT(Table1[[#This Row],[post_time]])</f>
        <v>40475</v>
      </c>
      <c r="Q3517" s="3" t="str">
        <f>IF(Table1[[#This Row],[Hui Reply?]],VLOOKUP(Table1[[#This Row],[topic_id]],'All Topics Data'!$A$2:$E$1243,5,FALSE),0)</f>
        <v>kundanlal</v>
      </c>
      <c r="R3517" s="8">
        <f>Table1[[#This Row],[post_time]]+8/24</f>
        <v>40475.800706018519</v>
      </c>
      <c r="S3517" s="3">
        <f>IF(Table1[[#This Row],[post_position]]=1,0,SUMIFS($F$2:F3517,$H$2:H3517,Table1[[#This Row],[post_position]]-1,$C$2:C3517,Table1[[#This Row],[topic_id]]))</f>
        <v>40475.231527777774</v>
      </c>
    </row>
    <row r="3518" spans="1:19" x14ac:dyDescent="0.25">
      <c r="A3518" s="7">
        <v>3579</v>
      </c>
      <c r="B3518" s="7">
        <v>1</v>
      </c>
      <c r="C3518" s="7">
        <v>886</v>
      </c>
      <c r="D3518" s="7">
        <v>24</v>
      </c>
      <c r="E3518" s="2"/>
      <c r="F3518" s="8">
        <v>40475.500891203701</v>
      </c>
      <c r="G3518" s="7">
        <v>0</v>
      </c>
      <c r="H3518" s="7">
        <v>2</v>
      </c>
      <c r="I3518" s="7" t="b">
        <f t="shared" si="162"/>
        <v>1</v>
      </c>
      <c r="J3518" s="7" t="b">
        <f t="shared" si="163"/>
        <v>1</v>
      </c>
      <c r="K3518" s="7">
        <f t="shared" si="164"/>
        <v>1</v>
      </c>
      <c r="L3518" s="7">
        <f>WEEKDAY(Table1[[#This Row],[post_time]])</f>
        <v>1</v>
      </c>
      <c r="M3518" s="7">
        <f>VLOOKUP(Table1[[#This Row],[topic_id]],'All Topics Data'!$A$2:$I$1243,8,FALSE)</f>
        <v>40475.443749999999</v>
      </c>
      <c r="N3518" s="7">
        <f>Table1[[#This Row],[Hui Reply?]]*(Table1[[#This Row],[post_time]]-Table1[[#This Row],[timestamp of previous reply]])</f>
        <v>5.6782407402351964E-2</v>
      </c>
      <c r="O3518" s="3">
        <f>O3517+Table1[[#This Row],[Hui Reply?]]</f>
        <v>918</v>
      </c>
      <c r="P3518" s="19">
        <f>INT(Table1[[#This Row],[post_time]])</f>
        <v>40475</v>
      </c>
      <c r="Q3518" s="3" t="str">
        <f>IF(Table1[[#This Row],[Hui Reply?]],VLOOKUP(Table1[[#This Row],[topic_id]],'All Topics Data'!$A$2:$E$1243,5,FALSE),0)</f>
        <v>will31</v>
      </c>
      <c r="R3518" s="8">
        <f>Table1[[#This Row],[post_time]]+8/24</f>
        <v>40475.834224537037</v>
      </c>
      <c r="S3518" s="3">
        <f>IF(Table1[[#This Row],[post_position]]=1,0,SUMIFS($F$2:F3518,$H$2:H3518,Table1[[#This Row],[post_position]]-1,$C$2:C3518,Table1[[#This Row],[topic_id]]))</f>
        <v>40475.444108796299</v>
      </c>
    </row>
    <row r="3519" spans="1:19" x14ac:dyDescent="0.25">
      <c r="A3519" s="7">
        <v>3580</v>
      </c>
      <c r="B3519" s="7">
        <v>1</v>
      </c>
      <c r="C3519" s="7">
        <v>885</v>
      </c>
      <c r="D3519" s="7">
        <v>6713</v>
      </c>
      <c r="F3519" s="8">
        <v>40475.506215277775</v>
      </c>
      <c r="G3519" s="7">
        <v>0</v>
      </c>
      <c r="H3519" s="7">
        <v>3</v>
      </c>
      <c r="I3519" s="7" t="b">
        <f t="shared" si="162"/>
        <v>0</v>
      </c>
      <c r="J3519" s="7" t="b">
        <f t="shared" si="163"/>
        <v>1</v>
      </c>
      <c r="K3519" s="7">
        <f t="shared" si="164"/>
        <v>0</v>
      </c>
      <c r="L3519" s="7">
        <f>WEEKDAY(Table1[[#This Row],[post_time]])</f>
        <v>1</v>
      </c>
      <c r="M3519" s="7">
        <f>VLOOKUP(Table1[[#This Row],[topic_id]],'All Topics Data'!$A$2:$I$1243,8,FALSE)</f>
        <v>40475.305555555555</v>
      </c>
      <c r="N3519" s="7">
        <f>Table1[[#This Row],[Hui Reply?]]*(Table1[[#This Row],[post_time]]-Table1[[#This Row],[timestamp of previous reply]])</f>
        <v>0</v>
      </c>
      <c r="O3519" s="3">
        <f>O3518+Table1[[#This Row],[Hui Reply?]]</f>
        <v>918</v>
      </c>
      <c r="P3519" s="19">
        <f>INT(Table1[[#This Row],[post_time]])</f>
        <v>40475</v>
      </c>
      <c r="Q3519" s="3">
        <f>IF(Table1[[#This Row],[Hui Reply?]],VLOOKUP(Table1[[#This Row],[topic_id]],'All Topics Data'!$A$2:$E$1243,5,FALSE),0)</f>
        <v>0</v>
      </c>
      <c r="R3519" s="8">
        <f>Table1[[#This Row],[post_time]]+8/24</f>
        <v>40475.839548611111</v>
      </c>
      <c r="S3519" s="3">
        <f>IF(Table1[[#This Row],[post_position]]=1,0,SUMIFS($F$2:F3519,$H$2:H3519,Table1[[#This Row],[post_position]]-1,$C$2:C3519,Table1[[#This Row],[topic_id]]))</f>
        <v>40475.366030092591</v>
      </c>
    </row>
    <row r="3520" spans="1:19" x14ac:dyDescent="0.25">
      <c r="A3520" s="7">
        <v>3581</v>
      </c>
      <c r="B3520" s="7">
        <v>1</v>
      </c>
      <c r="C3520" s="7">
        <v>878</v>
      </c>
      <c r="D3520" s="7">
        <v>6713</v>
      </c>
      <c r="F3520" s="8">
        <v>40475.507905092592</v>
      </c>
      <c r="G3520" s="7">
        <v>0</v>
      </c>
      <c r="H3520" s="7">
        <v>2</v>
      </c>
      <c r="I3520" s="7" t="b">
        <f t="shared" si="162"/>
        <v>0</v>
      </c>
      <c r="J3520" s="7" t="b">
        <f t="shared" si="163"/>
        <v>1</v>
      </c>
      <c r="K3520" s="7">
        <f t="shared" si="164"/>
        <v>0</v>
      </c>
      <c r="L3520" s="7">
        <f>WEEKDAY(Table1[[#This Row],[post_time]])</f>
        <v>1</v>
      </c>
      <c r="M3520" s="7">
        <f>VLOOKUP(Table1[[#This Row],[topic_id]],'All Topics Data'!$A$2:$I$1243,8,FALSE)</f>
        <v>40473.712500000001</v>
      </c>
      <c r="N3520" s="7">
        <f>Table1[[#This Row],[Hui Reply?]]*(Table1[[#This Row],[post_time]]-Table1[[#This Row],[timestamp of previous reply]])</f>
        <v>0</v>
      </c>
      <c r="O3520" s="3">
        <f>O3519+Table1[[#This Row],[Hui Reply?]]</f>
        <v>918</v>
      </c>
      <c r="P3520" s="19">
        <f>INT(Table1[[#This Row],[post_time]])</f>
        <v>40475</v>
      </c>
      <c r="Q3520" s="3">
        <f>IF(Table1[[#This Row],[Hui Reply?]],VLOOKUP(Table1[[#This Row],[topic_id]],'All Topics Data'!$A$2:$E$1243,5,FALSE),0)</f>
        <v>0</v>
      </c>
      <c r="R3520" s="8">
        <f>Table1[[#This Row],[post_time]]+8/24</f>
        <v>40475.841238425928</v>
      </c>
      <c r="S3520" s="3">
        <f>IF(Table1[[#This Row],[post_position]]=1,0,SUMIFS($F$2:F3520,$H$2:H3520,Table1[[#This Row],[post_position]]-1,$C$2:C3520,Table1[[#This Row],[topic_id]]))</f>
        <v>40473.713148148148</v>
      </c>
    </row>
    <row r="3521" spans="1:19" x14ac:dyDescent="0.25">
      <c r="A3521" s="7">
        <v>3582</v>
      </c>
      <c r="B3521" s="7">
        <v>1</v>
      </c>
      <c r="C3521" s="7">
        <v>884</v>
      </c>
      <c r="D3521" s="7">
        <v>6850</v>
      </c>
      <c r="F3521" s="8">
        <v>40475.526192129626</v>
      </c>
      <c r="G3521" s="7">
        <v>0</v>
      </c>
      <c r="H3521" s="7">
        <v>3</v>
      </c>
      <c r="I3521" s="7" t="b">
        <f t="shared" si="162"/>
        <v>0</v>
      </c>
      <c r="J3521" s="7" t="b">
        <f t="shared" si="163"/>
        <v>1</v>
      </c>
      <c r="K3521" s="7">
        <f t="shared" si="164"/>
        <v>0</v>
      </c>
      <c r="L3521" s="7">
        <f>WEEKDAY(Table1[[#This Row],[post_time]])</f>
        <v>1</v>
      </c>
      <c r="M3521" s="7">
        <f>VLOOKUP(Table1[[#This Row],[topic_id]],'All Topics Data'!$A$2:$I$1243,8,FALSE)</f>
        <v>40475.231249999997</v>
      </c>
      <c r="N3521" s="7">
        <f>Table1[[#This Row],[Hui Reply?]]*(Table1[[#This Row],[post_time]]-Table1[[#This Row],[timestamp of previous reply]])</f>
        <v>0</v>
      </c>
      <c r="O3521" s="3">
        <f>O3520+Table1[[#This Row],[Hui Reply?]]</f>
        <v>918</v>
      </c>
      <c r="P3521" s="19">
        <f>INT(Table1[[#This Row],[post_time]])</f>
        <v>40475</v>
      </c>
      <c r="Q3521" s="3">
        <f>IF(Table1[[#This Row],[Hui Reply?]],VLOOKUP(Table1[[#This Row],[topic_id]],'All Topics Data'!$A$2:$E$1243,5,FALSE),0)</f>
        <v>0</v>
      </c>
      <c r="R3521" s="8">
        <f>Table1[[#This Row],[post_time]]+8/24</f>
        <v>40475.859525462962</v>
      </c>
      <c r="S3521" s="3">
        <f>IF(Table1[[#This Row],[post_position]]=1,0,SUMIFS($F$2:F3521,$H$2:H3521,Table1[[#This Row],[post_position]]-1,$C$2:C3521,Table1[[#This Row],[topic_id]]))</f>
        <v>40475.467372685183</v>
      </c>
    </row>
    <row r="3522" spans="1:19" x14ac:dyDescent="0.25">
      <c r="A3522" s="7">
        <v>3583</v>
      </c>
      <c r="B3522" s="7">
        <v>1</v>
      </c>
      <c r="C3522" s="7">
        <v>874</v>
      </c>
      <c r="D3522" s="7">
        <v>6844</v>
      </c>
      <c r="E3522" s="2"/>
      <c r="F3522" s="8">
        <v>40475.536736111113</v>
      </c>
      <c r="G3522" s="7">
        <v>0</v>
      </c>
      <c r="H3522" s="7">
        <v>5</v>
      </c>
      <c r="I3522" s="7" t="b">
        <f t="shared" si="162"/>
        <v>0</v>
      </c>
      <c r="J3522" s="7" t="b">
        <f t="shared" si="163"/>
        <v>1</v>
      </c>
      <c r="K3522" s="7">
        <f t="shared" si="164"/>
        <v>0</v>
      </c>
      <c r="L3522" s="7">
        <f>WEEKDAY(Table1[[#This Row],[post_time]])</f>
        <v>1</v>
      </c>
      <c r="M3522" s="7">
        <f>VLOOKUP(Table1[[#This Row],[topic_id]],'All Topics Data'!$A$2:$I$1243,8,FALSE)</f>
        <v>40473.061805555553</v>
      </c>
      <c r="N3522" s="7">
        <f>Table1[[#This Row],[Hui Reply?]]*(Table1[[#This Row],[post_time]]-Table1[[#This Row],[timestamp of previous reply]])</f>
        <v>0</v>
      </c>
      <c r="O3522" s="3">
        <f>O3521+Table1[[#This Row],[Hui Reply?]]</f>
        <v>918</v>
      </c>
      <c r="P3522" s="19">
        <f>INT(Table1[[#This Row],[post_time]])</f>
        <v>40475</v>
      </c>
      <c r="Q3522" s="3">
        <f>IF(Table1[[#This Row],[Hui Reply?]],VLOOKUP(Table1[[#This Row],[topic_id]],'All Topics Data'!$A$2:$E$1243,5,FALSE),0)</f>
        <v>0</v>
      </c>
      <c r="R3522" s="8">
        <f>Table1[[#This Row],[post_time]]+8/24</f>
        <v>40475.870069444449</v>
      </c>
      <c r="S3522" s="3">
        <f>IF(Table1[[#This Row],[post_position]]=1,0,SUMIFS($F$2:F3522,$H$2:H3522,Table1[[#This Row],[post_position]]-1,$C$2:C3522,Table1[[#This Row],[topic_id]]))</f>
        <v>40474.41783564815</v>
      </c>
    </row>
    <row r="3523" spans="1:19" x14ac:dyDescent="0.25">
      <c r="A3523" s="7">
        <v>3584</v>
      </c>
      <c r="B3523" s="7">
        <v>1</v>
      </c>
      <c r="C3523" s="7">
        <v>884</v>
      </c>
      <c r="D3523" s="7">
        <v>24</v>
      </c>
      <c r="E3523" s="2"/>
      <c r="F3523" s="8">
        <v>40475.541678240741</v>
      </c>
      <c r="G3523" s="7">
        <v>0</v>
      </c>
      <c r="H3523" s="7">
        <v>4</v>
      </c>
      <c r="I3523" s="7" t="b">
        <f t="shared" ref="I3523:I3586" si="165">(D3523=24)</f>
        <v>1</v>
      </c>
      <c r="J3523" s="7" t="b">
        <f t="shared" ref="J3523:J3586" si="166">H3523&gt;1</f>
        <v>1</v>
      </c>
      <c r="K3523" s="7">
        <f t="shared" ref="K3523:K3586" si="167">I3523*J3523</f>
        <v>1</v>
      </c>
      <c r="L3523" s="7">
        <f>WEEKDAY(Table1[[#This Row],[post_time]])</f>
        <v>1</v>
      </c>
      <c r="M3523" s="7">
        <f>VLOOKUP(Table1[[#This Row],[topic_id]],'All Topics Data'!$A$2:$I$1243,8,FALSE)</f>
        <v>40475.231249999997</v>
      </c>
      <c r="N3523" s="7">
        <f>Table1[[#This Row],[Hui Reply?]]*(Table1[[#This Row],[post_time]]-Table1[[#This Row],[timestamp of previous reply]])</f>
        <v>1.5486111115023959E-2</v>
      </c>
      <c r="O3523" s="3">
        <f>O3522+Table1[[#This Row],[Hui Reply?]]</f>
        <v>919</v>
      </c>
      <c r="P3523" s="19">
        <f>INT(Table1[[#This Row],[post_time]])</f>
        <v>40475</v>
      </c>
      <c r="Q3523" s="3" t="str">
        <f>IF(Table1[[#This Row],[Hui Reply?]],VLOOKUP(Table1[[#This Row],[topic_id]],'All Topics Data'!$A$2:$E$1243,5,FALSE),0)</f>
        <v>kundanlal</v>
      </c>
      <c r="R3523" s="8">
        <f>Table1[[#This Row],[post_time]]+8/24</f>
        <v>40475.875011574077</v>
      </c>
      <c r="S3523" s="3">
        <f>IF(Table1[[#This Row],[post_position]]=1,0,SUMIFS($F$2:F3523,$H$2:H3523,Table1[[#This Row],[post_position]]-1,$C$2:C3523,Table1[[#This Row],[topic_id]]))</f>
        <v>40475.526192129626</v>
      </c>
    </row>
    <row r="3524" spans="1:19" x14ac:dyDescent="0.25">
      <c r="A3524" s="7">
        <v>3585</v>
      </c>
      <c r="B3524" s="7">
        <v>1</v>
      </c>
      <c r="C3524" s="7">
        <v>885</v>
      </c>
      <c r="D3524" s="7">
        <v>24</v>
      </c>
      <c r="F3524" s="8">
        <v>40475.543622685182</v>
      </c>
      <c r="G3524" s="7">
        <v>0</v>
      </c>
      <c r="H3524" s="7">
        <v>4</v>
      </c>
      <c r="I3524" s="7" t="b">
        <f t="shared" si="165"/>
        <v>1</v>
      </c>
      <c r="J3524" s="7" t="b">
        <f t="shared" si="166"/>
        <v>1</v>
      </c>
      <c r="K3524" s="7">
        <f t="shared" si="167"/>
        <v>1</v>
      </c>
      <c r="L3524" s="7">
        <f>WEEKDAY(Table1[[#This Row],[post_time]])</f>
        <v>1</v>
      </c>
      <c r="M3524" s="7">
        <f>VLOOKUP(Table1[[#This Row],[topic_id]],'All Topics Data'!$A$2:$I$1243,8,FALSE)</f>
        <v>40475.305555555555</v>
      </c>
      <c r="N3524" s="7">
        <f>Table1[[#This Row],[Hui Reply?]]*(Table1[[#This Row],[post_time]]-Table1[[#This Row],[timestamp of previous reply]])</f>
        <v>3.7407407406135462E-2</v>
      </c>
      <c r="O3524" s="3">
        <f>O3523+Table1[[#This Row],[Hui Reply?]]</f>
        <v>920</v>
      </c>
      <c r="P3524" s="19">
        <f>INT(Table1[[#This Row],[post_time]])</f>
        <v>40475</v>
      </c>
      <c r="Q3524" s="3" t="str">
        <f>IF(Table1[[#This Row],[Hui Reply?]],VLOOKUP(Table1[[#This Row],[topic_id]],'All Topics Data'!$A$2:$E$1243,5,FALSE),0)</f>
        <v>indi visual</v>
      </c>
      <c r="R3524" s="8">
        <f>Table1[[#This Row],[post_time]]+8/24</f>
        <v>40475.876956018517</v>
      </c>
      <c r="S3524" s="3">
        <f>IF(Table1[[#This Row],[post_position]]=1,0,SUMIFS($F$2:F3524,$H$2:H3524,Table1[[#This Row],[post_position]]-1,$C$2:C3524,Table1[[#This Row],[topic_id]]))</f>
        <v>40475.506215277775</v>
      </c>
    </row>
    <row r="3525" spans="1:19" x14ac:dyDescent="0.25">
      <c r="A3525" s="7">
        <v>3586</v>
      </c>
      <c r="B3525" s="7">
        <v>1</v>
      </c>
      <c r="C3525" s="7">
        <v>874</v>
      </c>
      <c r="D3525" s="7">
        <v>24</v>
      </c>
      <c r="F3525" s="8">
        <v>40475.546284722222</v>
      </c>
      <c r="G3525" s="7">
        <v>0</v>
      </c>
      <c r="H3525" s="7">
        <v>6</v>
      </c>
      <c r="I3525" s="7" t="b">
        <f t="shared" si="165"/>
        <v>1</v>
      </c>
      <c r="J3525" s="7" t="b">
        <f t="shared" si="166"/>
        <v>1</v>
      </c>
      <c r="K3525" s="7">
        <f t="shared" si="167"/>
        <v>1</v>
      </c>
      <c r="L3525" s="7">
        <f>WEEKDAY(Table1[[#This Row],[post_time]])</f>
        <v>1</v>
      </c>
      <c r="M3525" s="7">
        <f>VLOOKUP(Table1[[#This Row],[topic_id]],'All Topics Data'!$A$2:$I$1243,8,FALSE)</f>
        <v>40473.061805555553</v>
      </c>
      <c r="N3525" s="7">
        <f>Table1[[#This Row],[Hui Reply?]]*(Table1[[#This Row],[post_time]]-Table1[[#This Row],[timestamp of previous reply]])</f>
        <v>9.5486111094942316E-3</v>
      </c>
      <c r="O3525" s="3">
        <f>O3524+Table1[[#This Row],[Hui Reply?]]</f>
        <v>921</v>
      </c>
      <c r="P3525" s="19">
        <f>INT(Table1[[#This Row],[post_time]])</f>
        <v>40475</v>
      </c>
      <c r="Q3525" s="3" t="str">
        <f>IF(Table1[[#This Row],[Hui Reply?]],VLOOKUP(Table1[[#This Row],[topic_id]],'All Topics Data'!$A$2:$E$1243,5,FALSE),0)</f>
        <v>Rory2010</v>
      </c>
      <c r="R3525" s="8">
        <f>Table1[[#This Row],[post_time]]+8/24</f>
        <v>40475.879618055558</v>
      </c>
      <c r="S3525" s="3">
        <f>IF(Table1[[#This Row],[post_position]]=1,0,SUMIFS($F$2:F3525,$H$2:H3525,Table1[[#This Row],[post_position]]-1,$C$2:C3525,Table1[[#This Row],[topic_id]]))</f>
        <v>40475.536736111113</v>
      </c>
    </row>
    <row r="3526" spans="1:19" x14ac:dyDescent="0.25">
      <c r="A3526" s="7">
        <v>3587</v>
      </c>
      <c r="B3526" s="7">
        <v>1</v>
      </c>
      <c r="C3526" s="7">
        <v>878</v>
      </c>
      <c r="D3526" s="7">
        <v>24</v>
      </c>
      <c r="E3526" s="2"/>
      <c r="F3526" s="8">
        <v>40475.548888888887</v>
      </c>
      <c r="G3526" s="7">
        <v>0</v>
      </c>
      <c r="H3526" s="7">
        <v>3</v>
      </c>
      <c r="I3526" s="7" t="b">
        <f t="shared" si="165"/>
        <v>1</v>
      </c>
      <c r="J3526" s="7" t="b">
        <f t="shared" si="166"/>
        <v>1</v>
      </c>
      <c r="K3526" s="7">
        <f t="shared" si="167"/>
        <v>1</v>
      </c>
      <c r="L3526" s="7">
        <f>WEEKDAY(Table1[[#This Row],[post_time]])</f>
        <v>1</v>
      </c>
      <c r="M3526" s="7">
        <f>VLOOKUP(Table1[[#This Row],[topic_id]],'All Topics Data'!$A$2:$I$1243,8,FALSE)</f>
        <v>40473.712500000001</v>
      </c>
      <c r="N3526" s="7">
        <f>Table1[[#This Row],[Hui Reply?]]*(Table1[[#This Row],[post_time]]-Table1[[#This Row],[timestamp of previous reply]])</f>
        <v>4.0983796294312924E-2</v>
      </c>
      <c r="O3526" s="3">
        <f>O3525+Table1[[#This Row],[Hui Reply?]]</f>
        <v>922</v>
      </c>
      <c r="P3526" s="19">
        <f>INT(Table1[[#This Row],[post_time]])</f>
        <v>40475</v>
      </c>
      <c r="Q3526" s="3" t="str">
        <f>IF(Table1[[#This Row],[Hui Reply?]],VLOOKUP(Table1[[#This Row],[topic_id]],'All Topics Data'!$A$2:$E$1243,5,FALSE),0)</f>
        <v>vmohan1978</v>
      </c>
      <c r="R3526" s="8">
        <f>Table1[[#This Row],[post_time]]+8/24</f>
        <v>40475.882222222222</v>
      </c>
      <c r="S3526" s="3">
        <f>IF(Table1[[#This Row],[post_position]]=1,0,SUMIFS($F$2:F3526,$H$2:H3526,Table1[[#This Row],[post_position]]-1,$C$2:C3526,Table1[[#This Row],[topic_id]]))</f>
        <v>40475.507905092592</v>
      </c>
    </row>
    <row r="3527" spans="1:19" x14ac:dyDescent="0.25">
      <c r="A3527" s="7">
        <v>3588</v>
      </c>
      <c r="B3527" s="7">
        <v>1</v>
      </c>
      <c r="C3527" s="7">
        <v>878</v>
      </c>
      <c r="D3527" s="7">
        <v>6791</v>
      </c>
      <c r="F3527" s="8">
        <v>40475.629606481481</v>
      </c>
      <c r="G3527" s="7">
        <v>0</v>
      </c>
      <c r="H3527" s="7">
        <v>4</v>
      </c>
      <c r="I3527" s="7" t="b">
        <f t="shared" si="165"/>
        <v>0</v>
      </c>
      <c r="J3527" s="7" t="b">
        <f t="shared" si="166"/>
        <v>1</v>
      </c>
      <c r="K3527" s="7">
        <f t="shared" si="167"/>
        <v>0</v>
      </c>
      <c r="L3527" s="7">
        <f>WEEKDAY(Table1[[#This Row],[post_time]])</f>
        <v>1</v>
      </c>
      <c r="M3527" s="7">
        <f>VLOOKUP(Table1[[#This Row],[topic_id]],'All Topics Data'!$A$2:$I$1243,8,FALSE)</f>
        <v>40473.712500000001</v>
      </c>
      <c r="N3527" s="7">
        <f>Table1[[#This Row],[Hui Reply?]]*(Table1[[#This Row],[post_time]]-Table1[[#This Row],[timestamp of previous reply]])</f>
        <v>0</v>
      </c>
      <c r="O3527" s="3">
        <f>O3526+Table1[[#This Row],[Hui Reply?]]</f>
        <v>922</v>
      </c>
      <c r="P3527" s="19">
        <f>INT(Table1[[#This Row],[post_time]])</f>
        <v>40475</v>
      </c>
      <c r="Q3527" s="3">
        <f>IF(Table1[[#This Row],[Hui Reply?]],VLOOKUP(Table1[[#This Row],[topic_id]],'All Topics Data'!$A$2:$E$1243,5,FALSE),0)</f>
        <v>0</v>
      </c>
      <c r="R3527" s="8">
        <f>Table1[[#This Row],[post_time]]+8/24</f>
        <v>40475.962939814817</v>
      </c>
      <c r="S3527" s="3">
        <f>IF(Table1[[#This Row],[post_position]]=1,0,SUMIFS($F$2:F3527,$H$2:H3527,Table1[[#This Row],[post_position]]-1,$C$2:C3527,Table1[[#This Row],[topic_id]]))</f>
        <v>40475.548888888887</v>
      </c>
    </row>
    <row r="3528" spans="1:19" x14ac:dyDescent="0.25">
      <c r="A3528" s="7">
        <v>3589</v>
      </c>
      <c r="B3528" s="7">
        <v>1</v>
      </c>
      <c r="C3528" s="7">
        <v>886</v>
      </c>
      <c r="D3528" s="7">
        <v>6851</v>
      </c>
      <c r="F3528" s="8">
        <v>40475.644224537034</v>
      </c>
      <c r="G3528" s="7">
        <v>0</v>
      </c>
      <c r="H3528" s="7">
        <v>3</v>
      </c>
      <c r="I3528" s="7" t="b">
        <f t="shared" si="165"/>
        <v>0</v>
      </c>
      <c r="J3528" s="7" t="b">
        <f t="shared" si="166"/>
        <v>1</v>
      </c>
      <c r="K3528" s="7">
        <f t="shared" si="167"/>
        <v>0</v>
      </c>
      <c r="L3528" s="7">
        <f>WEEKDAY(Table1[[#This Row],[post_time]])</f>
        <v>1</v>
      </c>
      <c r="M3528" s="7">
        <f>VLOOKUP(Table1[[#This Row],[topic_id]],'All Topics Data'!$A$2:$I$1243,8,FALSE)</f>
        <v>40475.443749999999</v>
      </c>
      <c r="N3528" s="7">
        <f>Table1[[#This Row],[Hui Reply?]]*(Table1[[#This Row],[post_time]]-Table1[[#This Row],[timestamp of previous reply]])</f>
        <v>0</v>
      </c>
      <c r="O3528" s="3">
        <f>O3527+Table1[[#This Row],[Hui Reply?]]</f>
        <v>922</v>
      </c>
      <c r="P3528" s="19">
        <f>INT(Table1[[#This Row],[post_time]])</f>
        <v>40475</v>
      </c>
      <c r="Q3528" s="3">
        <f>IF(Table1[[#This Row],[Hui Reply?]],VLOOKUP(Table1[[#This Row],[topic_id]],'All Topics Data'!$A$2:$E$1243,5,FALSE),0)</f>
        <v>0</v>
      </c>
      <c r="R3528" s="8">
        <f>Table1[[#This Row],[post_time]]+8/24</f>
        <v>40475.97755787037</v>
      </c>
      <c r="S3528" s="3">
        <f>IF(Table1[[#This Row],[post_position]]=1,0,SUMIFS($F$2:F3528,$H$2:H3528,Table1[[#This Row],[post_position]]-1,$C$2:C3528,Table1[[#This Row],[topic_id]]))</f>
        <v>40475.500891203701</v>
      </c>
    </row>
    <row r="3529" spans="1:19" x14ac:dyDescent="0.25">
      <c r="A3529" s="7">
        <v>3590</v>
      </c>
      <c r="B3529" s="7">
        <v>1</v>
      </c>
      <c r="C3529" s="7">
        <v>883</v>
      </c>
      <c r="D3529" s="7">
        <v>4061</v>
      </c>
      <c r="E3529" s="2"/>
      <c r="F3529" s="8">
        <v>40475.797731481478</v>
      </c>
      <c r="G3529" s="7">
        <v>0</v>
      </c>
      <c r="H3529" s="7">
        <v>3</v>
      </c>
      <c r="I3529" s="7" t="b">
        <f t="shared" si="165"/>
        <v>0</v>
      </c>
      <c r="J3529" s="7" t="b">
        <f t="shared" si="166"/>
        <v>1</v>
      </c>
      <c r="K3529" s="7">
        <f t="shared" si="167"/>
        <v>0</v>
      </c>
      <c r="L3529" s="7">
        <f>WEEKDAY(Table1[[#This Row],[post_time]])</f>
        <v>1</v>
      </c>
      <c r="M3529" s="7">
        <f>VLOOKUP(Table1[[#This Row],[topic_id]],'All Topics Data'!$A$2:$I$1243,8,FALSE)</f>
        <v>40474.877083333333</v>
      </c>
      <c r="N3529" s="7">
        <f>Table1[[#This Row],[Hui Reply?]]*(Table1[[#This Row],[post_time]]-Table1[[#This Row],[timestamp of previous reply]])</f>
        <v>0</v>
      </c>
      <c r="O3529" s="3">
        <f>O3528+Table1[[#This Row],[Hui Reply?]]</f>
        <v>922</v>
      </c>
      <c r="P3529" s="19">
        <f>INT(Table1[[#This Row],[post_time]])</f>
        <v>40475</v>
      </c>
      <c r="Q3529" s="3">
        <f>IF(Table1[[#This Row],[Hui Reply?]],VLOOKUP(Table1[[#This Row],[topic_id]],'All Topics Data'!$A$2:$E$1243,5,FALSE),0)</f>
        <v>0</v>
      </c>
      <c r="R3529" s="8">
        <f>Table1[[#This Row],[post_time]]+8/24</f>
        <v>40476.131064814814</v>
      </c>
      <c r="S3529" s="3">
        <f>IF(Table1[[#This Row],[post_position]]=1,0,SUMIFS($F$2:F3529,$H$2:H3529,Table1[[#This Row],[post_position]]-1,$C$2:C3529,Table1[[#This Row],[topic_id]]))</f>
        <v>40475.050868055558</v>
      </c>
    </row>
    <row r="3530" spans="1:19" x14ac:dyDescent="0.25">
      <c r="A3530" s="7">
        <v>3591</v>
      </c>
      <c r="B3530" s="7">
        <v>1</v>
      </c>
      <c r="C3530" s="7">
        <v>887</v>
      </c>
      <c r="D3530" s="7">
        <v>6779</v>
      </c>
      <c r="F3530" s="8">
        <v>40475.865972222222</v>
      </c>
      <c r="G3530" s="7">
        <v>0</v>
      </c>
      <c r="H3530" s="7">
        <v>1</v>
      </c>
      <c r="I3530" s="7" t="b">
        <f t="shared" si="165"/>
        <v>0</v>
      </c>
      <c r="J3530" s="7" t="b">
        <f t="shared" si="166"/>
        <v>0</v>
      </c>
      <c r="K3530" s="7">
        <f t="shared" si="167"/>
        <v>0</v>
      </c>
      <c r="L3530" s="7">
        <f>WEEKDAY(Table1[[#This Row],[post_time]])</f>
        <v>1</v>
      </c>
      <c r="M3530" s="7">
        <f>VLOOKUP(Table1[[#This Row],[topic_id]],'All Topics Data'!$A$2:$I$1243,8,FALSE)</f>
        <v>40475.865972222222</v>
      </c>
      <c r="N3530" s="7">
        <f>Table1[[#This Row],[Hui Reply?]]*(Table1[[#This Row],[post_time]]-Table1[[#This Row],[timestamp of previous reply]])</f>
        <v>0</v>
      </c>
      <c r="O3530" s="3">
        <f>O3529+Table1[[#This Row],[Hui Reply?]]</f>
        <v>922</v>
      </c>
      <c r="P3530" s="19">
        <f>INT(Table1[[#This Row],[post_time]])</f>
        <v>40475</v>
      </c>
      <c r="Q3530" s="3">
        <f>IF(Table1[[#This Row],[Hui Reply?]],VLOOKUP(Table1[[#This Row],[topic_id]],'All Topics Data'!$A$2:$E$1243,5,FALSE),0)</f>
        <v>0</v>
      </c>
      <c r="R3530" s="8">
        <f>Table1[[#This Row],[post_time]]+8/24</f>
        <v>40476.199305555558</v>
      </c>
      <c r="S3530" s="3">
        <f>IF(Table1[[#This Row],[post_position]]=1,0,SUMIFS($F$2:F3530,$H$2:H3530,Table1[[#This Row],[post_position]]-1,$C$2:C3530,Table1[[#This Row],[topic_id]]))</f>
        <v>0</v>
      </c>
    </row>
    <row r="3531" spans="1:19" x14ac:dyDescent="0.25">
      <c r="A3531" s="7">
        <v>3592</v>
      </c>
      <c r="B3531" s="7">
        <v>1</v>
      </c>
      <c r="C3531" s="7">
        <v>886</v>
      </c>
      <c r="D3531" s="7">
        <v>24</v>
      </c>
      <c r="F3531" s="8">
        <v>40475.907384259262</v>
      </c>
      <c r="G3531" s="7">
        <v>0</v>
      </c>
      <c r="H3531" s="7">
        <v>4</v>
      </c>
      <c r="I3531" s="7" t="b">
        <f t="shared" si="165"/>
        <v>1</v>
      </c>
      <c r="J3531" s="7" t="b">
        <f t="shared" si="166"/>
        <v>1</v>
      </c>
      <c r="K3531" s="7">
        <f t="shared" si="167"/>
        <v>1</v>
      </c>
      <c r="L3531" s="7">
        <f>WEEKDAY(Table1[[#This Row],[post_time]])</f>
        <v>1</v>
      </c>
      <c r="M3531" s="7">
        <f>VLOOKUP(Table1[[#This Row],[topic_id]],'All Topics Data'!$A$2:$I$1243,8,FALSE)</f>
        <v>40475.443749999999</v>
      </c>
      <c r="N3531" s="7">
        <f>Table1[[#This Row],[Hui Reply?]]*(Table1[[#This Row],[post_time]]-Table1[[#This Row],[timestamp of previous reply]])</f>
        <v>0.26315972222801065</v>
      </c>
      <c r="O3531" s="3">
        <f>O3530+Table1[[#This Row],[Hui Reply?]]</f>
        <v>923</v>
      </c>
      <c r="P3531" s="19">
        <f>INT(Table1[[#This Row],[post_time]])</f>
        <v>40475</v>
      </c>
      <c r="Q3531" s="3" t="str">
        <f>IF(Table1[[#This Row],[Hui Reply?]],VLOOKUP(Table1[[#This Row],[topic_id]],'All Topics Data'!$A$2:$E$1243,5,FALSE),0)</f>
        <v>will31</v>
      </c>
      <c r="R3531" s="8">
        <f>Table1[[#This Row],[post_time]]+8/24</f>
        <v>40476.240717592598</v>
      </c>
      <c r="S3531" s="3">
        <f>IF(Table1[[#This Row],[post_position]]=1,0,SUMIFS($F$2:F3531,$H$2:H3531,Table1[[#This Row],[post_position]]-1,$C$2:C3531,Table1[[#This Row],[topic_id]]))</f>
        <v>40475.644224537034</v>
      </c>
    </row>
    <row r="3532" spans="1:19" x14ac:dyDescent="0.25">
      <c r="A3532" s="7">
        <v>3593</v>
      </c>
      <c r="B3532" s="7">
        <v>1</v>
      </c>
      <c r="C3532" s="7">
        <v>888</v>
      </c>
      <c r="D3532" s="7">
        <v>6821</v>
      </c>
      <c r="E3532" s="2"/>
      <c r="F3532" s="8">
        <v>40475.975856481484</v>
      </c>
      <c r="G3532" s="7">
        <v>0</v>
      </c>
      <c r="H3532" s="7">
        <v>1</v>
      </c>
      <c r="I3532" s="7" t="b">
        <f t="shared" si="165"/>
        <v>0</v>
      </c>
      <c r="J3532" s="7" t="b">
        <f t="shared" si="166"/>
        <v>0</v>
      </c>
      <c r="K3532" s="7">
        <f t="shared" si="167"/>
        <v>0</v>
      </c>
      <c r="L3532" s="7">
        <f>WEEKDAY(Table1[[#This Row],[post_time]])</f>
        <v>1</v>
      </c>
      <c r="M3532" s="7">
        <f>VLOOKUP(Table1[[#This Row],[topic_id]],'All Topics Data'!$A$2:$I$1243,8,FALSE)</f>
        <v>40475.975694444445</v>
      </c>
      <c r="N3532" s="7">
        <f>Table1[[#This Row],[Hui Reply?]]*(Table1[[#This Row],[post_time]]-Table1[[#This Row],[timestamp of previous reply]])</f>
        <v>0</v>
      </c>
      <c r="O3532" s="3">
        <f>O3531+Table1[[#This Row],[Hui Reply?]]</f>
        <v>923</v>
      </c>
      <c r="P3532" s="19">
        <f>INT(Table1[[#This Row],[post_time]])</f>
        <v>40475</v>
      </c>
      <c r="Q3532" s="3">
        <f>IF(Table1[[#This Row],[Hui Reply?]],VLOOKUP(Table1[[#This Row],[topic_id]],'All Topics Data'!$A$2:$E$1243,5,FALSE),0)</f>
        <v>0</v>
      </c>
      <c r="R3532" s="8">
        <f>Table1[[#This Row],[post_time]]+8/24</f>
        <v>40476.30918981482</v>
      </c>
      <c r="S3532" s="3">
        <f>IF(Table1[[#This Row],[post_position]]=1,0,SUMIFS($F$2:F3532,$H$2:H3532,Table1[[#This Row],[post_position]]-1,$C$2:C3532,Table1[[#This Row],[topic_id]]))</f>
        <v>0</v>
      </c>
    </row>
    <row r="3533" spans="1:19" x14ac:dyDescent="0.25">
      <c r="A3533" s="7">
        <v>3594</v>
      </c>
      <c r="B3533" s="7">
        <v>1</v>
      </c>
      <c r="C3533" s="7">
        <v>888</v>
      </c>
      <c r="D3533" s="7">
        <v>6458</v>
      </c>
      <c r="E3533" s="2"/>
      <c r="F3533" s="8">
        <v>40475.994444444441</v>
      </c>
      <c r="G3533" s="7">
        <v>0</v>
      </c>
      <c r="H3533" s="7">
        <v>2</v>
      </c>
      <c r="I3533" s="7" t="b">
        <f t="shared" si="165"/>
        <v>0</v>
      </c>
      <c r="J3533" s="7" t="b">
        <f t="shared" si="166"/>
        <v>1</v>
      </c>
      <c r="K3533" s="7">
        <f t="shared" si="167"/>
        <v>0</v>
      </c>
      <c r="L3533" s="7">
        <f>WEEKDAY(Table1[[#This Row],[post_time]])</f>
        <v>1</v>
      </c>
      <c r="M3533" s="7">
        <f>VLOOKUP(Table1[[#This Row],[topic_id]],'All Topics Data'!$A$2:$I$1243,8,FALSE)</f>
        <v>40475.975694444445</v>
      </c>
      <c r="N3533" s="7">
        <f>Table1[[#This Row],[Hui Reply?]]*(Table1[[#This Row],[post_time]]-Table1[[#This Row],[timestamp of previous reply]])</f>
        <v>0</v>
      </c>
      <c r="O3533" s="3">
        <f>O3532+Table1[[#This Row],[Hui Reply?]]</f>
        <v>923</v>
      </c>
      <c r="P3533" s="19">
        <f>INT(Table1[[#This Row],[post_time]])</f>
        <v>40475</v>
      </c>
      <c r="Q3533" s="3">
        <f>IF(Table1[[#This Row],[Hui Reply?]],VLOOKUP(Table1[[#This Row],[topic_id]],'All Topics Data'!$A$2:$E$1243,5,FALSE),0)</f>
        <v>0</v>
      </c>
      <c r="R3533" s="8">
        <f>Table1[[#This Row],[post_time]]+8/24</f>
        <v>40476.327777777777</v>
      </c>
      <c r="S3533" s="3">
        <f>IF(Table1[[#This Row],[post_position]]=1,0,SUMIFS($F$2:F3533,$H$2:H3533,Table1[[#This Row],[post_position]]-1,$C$2:C3533,Table1[[#This Row],[topic_id]]))</f>
        <v>40475.975856481484</v>
      </c>
    </row>
    <row r="3534" spans="1:19" x14ac:dyDescent="0.25">
      <c r="A3534" s="7">
        <v>3595</v>
      </c>
      <c r="B3534" s="7">
        <v>1</v>
      </c>
      <c r="C3534" s="7">
        <v>874</v>
      </c>
      <c r="D3534" s="7">
        <v>6844</v>
      </c>
      <c r="F3534" s="8">
        <v>40475.994756944441</v>
      </c>
      <c r="G3534" s="7">
        <v>0</v>
      </c>
      <c r="H3534" s="7">
        <v>7</v>
      </c>
      <c r="I3534" s="7" t="b">
        <f t="shared" si="165"/>
        <v>0</v>
      </c>
      <c r="J3534" s="7" t="b">
        <f t="shared" si="166"/>
        <v>1</v>
      </c>
      <c r="K3534" s="7">
        <f t="shared" si="167"/>
        <v>0</v>
      </c>
      <c r="L3534" s="7">
        <f>WEEKDAY(Table1[[#This Row],[post_time]])</f>
        <v>1</v>
      </c>
      <c r="M3534" s="7">
        <f>VLOOKUP(Table1[[#This Row],[topic_id]],'All Topics Data'!$A$2:$I$1243,8,FALSE)</f>
        <v>40473.061805555553</v>
      </c>
      <c r="N3534" s="7">
        <f>Table1[[#This Row],[Hui Reply?]]*(Table1[[#This Row],[post_time]]-Table1[[#This Row],[timestamp of previous reply]])</f>
        <v>0</v>
      </c>
      <c r="O3534" s="3">
        <f>O3533+Table1[[#This Row],[Hui Reply?]]</f>
        <v>923</v>
      </c>
      <c r="P3534" s="19">
        <f>INT(Table1[[#This Row],[post_time]])</f>
        <v>40475</v>
      </c>
      <c r="Q3534" s="3">
        <f>IF(Table1[[#This Row],[Hui Reply?]],VLOOKUP(Table1[[#This Row],[topic_id]],'All Topics Data'!$A$2:$E$1243,5,FALSE),0)</f>
        <v>0</v>
      </c>
      <c r="R3534" s="8">
        <f>Table1[[#This Row],[post_time]]+8/24</f>
        <v>40476.328090277777</v>
      </c>
      <c r="S3534" s="3">
        <f>IF(Table1[[#This Row],[post_position]]=1,0,SUMIFS($F$2:F3534,$H$2:H3534,Table1[[#This Row],[post_position]]-1,$C$2:C3534,Table1[[#This Row],[topic_id]]))</f>
        <v>40475.546284722222</v>
      </c>
    </row>
    <row r="3535" spans="1:19" x14ac:dyDescent="0.25">
      <c r="A3535" s="7">
        <v>3596</v>
      </c>
      <c r="B3535" s="7">
        <v>1</v>
      </c>
      <c r="C3535" s="7">
        <v>887</v>
      </c>
      <c r="D3535" s="7">
        <v>24</v>
      </c>
      <c r="E3535" s="2"/>
      <c r="F3535" s="8">
        <v>40475.997418981482</v>
      </c>
      <c r="G3535" s="7">
        <v>0</v>
      </c>
      <c r="H3535" s="7">
        <v>2</v>
      </c>
      <c r="I3535" s="7" t="b">
        <f t="shared" si="165"/>
        <v>1</v>
      </c>
      <c r="J3535" s="7" t="b">
        <f t="shared" si="166"/>
        <v>1</v>
      </c>
      <c r="K3535" s="7">
        <f t="shared" si="167"/>
        <v>1</v>
      </c>
      <c r="L3535" s="7">
        <f>WEEKDAY(Table1[[#This Row],[post_time]])</f>
        <v>1</v>
      </c>
      <c r="M3535" s="7">
        <f>VLOOKUP(Table1[[#This Row],[topic_id]],'All Topics Data'!$A$2:$I$1243,8,FALSE)</f>
        <v>40475.865972222222</v>
      </c>
      <c r="N3535" s="7">
        <f>Table1[[#This Row],[Hui Reply?]]*(Table1[[#This Row],[post_time]]-Table1[[#This Row],[timestamp of previous reply]])</f>
        <v>0.13144675926014315</v>
      </c>
      <c r="O3535" s="3">
        <f>O3534+Table1[[#This Row],[Hui Reply?]]</f>
        <v>924</v>
      </c>
      <c r="P3535" s="19">
        <f>INT(Table1[[#This Row],[post_time]])</f>
        <v>40475</v>
      </c>
      <c r="Q3535" s="3" t="str">
        <f>IF(Table1[[#This Row],[Hui Reply?]],VLOOKUP(Table1[[#This Row],[topic_id]],'All Topics Data'!$A$2:$E$1243,5,FALSE),0)</f>
        <v>Guity Niamanesh</v>
      </c>
      <c r="R3535" s="8">
        <f>Table1[[#This Row],[post_time]]+8/24</f>
        <v>40476.330752314818</v>
      </c>
      <c r="S3535" s="3">
        <f>IF(Table1[[#This Row],[post_position]]=1,0,SUMIFS($F$2:F3535,$H$2:H3535,Table1[[#This Row],[post_position]]-1,$C$2:C3535,Table1[[#This Row],[topic_id]]))</f>
        <v>40475.865972222222</v>
      </c>
    </row>
    <row r="3536" spans="1:19" x14ac:dyDescent="0.25">
      <c r="A3536" s="7">
        <v>3597</v>
      </c>
      <c r="B3536" s="7">
        <v>1</v>
      </c>
      <c r="C3536" s="7">
        <v>874</v>
      </c>
      <c r="D3536" s="7">
        <v>6844</v>
      </c>
      <c r="F3536" s="8">
        <v>40475.998344907406</v>
      </c>
      <c r="G3536" s="7">
        <v>0</v>
      </c>
      <c r="H3536" s="7">
        <v>8</v>
      </c>
      <c r="I3536" s="7" t="b">
        <f t="shared" si="165"/>
        <v>0</v>
      </c>
      <c r="J3536" s="7" t="b">
        <f t="shared" si="166"/>
        <v>1</v>
      </c>
      <c r="K3536" s="7">
        <f t="shared" si="167"/>
        <v>0</v>
      </c>
      <c r="L3536" s="7">
        <f>WEEKDAY(Table1[[#This Row],[post_time]])</f>
        <v>1</v>
      </c>
      <c r="M3536" s="7">
        <f>VLOOKUP(Table1[[#This Row],[topic_id]],'All Topics Data'!$A$2:$I$1243,8,FALSE)</f>
        <v>40473.061805555553</v>
      </c>
      <c r="N3536" s="7">
        <f>Table1[[#This Row],[Hui Reply?]]*(Table1[[#This Row],[post_time]]-Table1[[#This Row],[timestamp of previous reply]])</f>
        <v>0</v>
      </c>
      <c r="O3536" s="3">
        <f>O3535+Table1[[#This Row],[Hui Reply?]]</f>
        <v>924</v>
      </c>
      <c r="P3536" s="19">
        <f>INT(Table1[[#This Row],[post_time]])</f>
        <v>40475</v>
      </c>
      <c r="Q3536" s="3">
        <f>IF(Table1[[#This Row],[Hui Reply?]],VLOOKUP(Table1[[#This Row],[topic_id]],'All Topics Data'!$A$2:$E$1243,5,FALSE),0)</f>
        <v>0</v>
      </c>
      <c r="R3536" s="8">
        <f>Table1[[#This Row],[post_time]]+8/24</f>
        <v>40476.331678240742</v>
      </c>
      <c r="S3536" s="3">
        <f>IF(Table1[[#This Row],[post_position]]=1,0,SUMIFS($F$2:F3536,$H$2:H3536,Table1[[#This Row],[post_position]]-1,$C$2:C3536,Table1[[#This Row],[topic_id]]))</f>
        <v>40475.994756944441</v>
      </c>
    </row>
    <row r="3537" spans="1:19" x14ac:dyDescent="0.25">
      <c r="A3537" s="7">
        <v>3598</v>
      </c>
      <c r="B3537" s="7">
        <v>1</v>
      </c>
      <c r="C3537" s="7">
        <v>883</v>
      </c>
      <c r="D3537" s="7">
        <v>24</v>
      </c>
      <c r="E3537" s="2"/>
      <c r="F3537" s="8">
        <v>40476.004791666666</v>
      </c>
      <c r="G3537" s="7">
        <v>0</v>
      </c>
      <c r="H3537" s="7">
        <v>4</v>
      </c>
      <c r="I3537" s="7" t="b">
        <f t="shared" si="165"/>
        <v>1</v>
      </c>
      <c r="J3537" s="7" t="b">
        <f t="shared" si="166"/>
        <v>1</v>
      </c>
      <c r="K3537" s="7">
        <f t="shared" si="167"/>
        <v>1</v>
      </c>
      <c r="L3537" s="7">
        <f>WEEKDAY(Table1[[#This Row],[post_time]])</f>
        <v>2</v>
      </c>
      <c r="M3537" s="7">
        <f>VLOOKUP(Table1[[#This Row],[topic_id]],'All Topics Data'!$A$2:$I$1243,8,FALSE)</f>
        <v>40474.877083333333</v>
      </c>
      <c r="N3537" s="7">
        <f>Table1[[#This Row],[Hui Reply?]]*(Table1[[#This Row],[post_time]]-Table1[[#This Row],[timestamp of previous reply]])</f>
        <v>0.20706018518831115</v>
      </c>
      <c r="O3537" s="3">
        <f>O3536+Table1[[#This Row],[Hui Reply?]]</f>
        <v>925</v>
      </c>
      <c r="P3537" s="19">
        <f>INT(Table1[[#This Row],[post_time]])</f>
        <v>40476</v>
      </c>
      <c r="Q3537" s="3" t="str">
        <f>IF(Table1[[#This Row],[Hui Reply?]],VLOOKUP(Table1[[#This Row],[topic_id]],'All Topics Data'!$A$2:$E$1243,5,FALSE),0)</f>
        <v>mediatx</v>
      </c>
      <c r="R3537" s="8">
        <f>Table1[[#This Row],[post_time]]+8/24</f>
        <v>40476.338125000002</v>
      </c>
      <c r="S3537" s="3">
        <f>IF(Table1[[#This Row],[post_position]]=1,0,SUMIFS($F$2:F3537,$H$2:H3537,Table1[[#This Row],[post_position]]-1,$C$2:C3537,Table1[[#This Row],[topic_id]]))</f>
        <v>40475.797731481478</v>
      </c>
    </row>
    <row r="3538" spans="1:19" x14ac:dyDescent="0.25">
      <c r="A3538" s="7">
        <v>3599</v>
      </c>
      <c r="B3538" s="7">
        <v>1</v>
      </c>
      <c r="C3538" s="7">
        <v>888</v>
      </c>
      <c r="D3538" s="7">
        <v>6821</v>
      </c>
      <c r="E3538" s="2"/>
      <c r="F3538" s="8">
        <v>40476.006238425929</v>
      </c>
      <c r="G3538" s="7">
        <v>0</v>
      </c>
      <c r="H3538" s="7">
        <v>3</v>
      </c>
      <c r="I3538" s="7" t="b">
        <f t="shared" si="165"/>
        <v>0</v>
      </c>
      <c r="J3538" s="7" t="b">
        <f t="shared" si="166"/>
        <v>1</v>
      </c>
      <c r="K3538" s="7">
        <f t="shared" si="167"/>
        <v>0</v>
      </c>
      <c r="L3538" s="7">
        <f>WEEKDAY(Table1[[#This Row],[post_time]])</f>
        <v>2</v>
      </c>
      <c r="M3538" s="7">
        <f>VLOOKUP(Table1[[#This Row],[topic_id]],'All Topics Data'!$A$2:$I$1243,8,FALSE)</f>
        <v>40475.975694444445</v>
      </c>
      <c r="N3538" s="7">
        <f>Table1[[#This Row],[Hui Reply?]]*(Table1[[#This Row],[post_time]]-Table1[[#This Row],[timestamp of previous reply]])</f>
        <v>0</v>
      </c>
      <c r="O3538" s="3">
        <f>O3537+Table1[[#This Row],[Hui Reply?]]</f>
        <v>925</v>
      </c>
      <c r="P3538" s="19">
        <f>INT(Table1[[#This Row],[post_time]])</f>
        <v>40476</v>
      </c>
      <c r="Q3538" s="3">
        <f>IF(Table1[[#This Row],[Hui Reply?]],VLOOKUP(Table1[[#This Row],[topic_id]],'All Topics Data'!$A$2:$E$1243,5,FALSE),0)</f>
        <v>0</v>
      </c>
      <c r="R3538" s="8">
        <f>Table1[[#This Row],[post_time]]+8/24</f>
        <v>40476.339571759265</v>
      </c>
      <c r="S3538" s="3">
        <f>IF(Table1[[#This Row],[post_position]]=1,0,SUMIFS($F$2:F3538,$H$2:H3538,Table1[[#This Row],[post_position]]-1,$C$2:C3538,Table1[[#This Row],[topic_id]]))</f>
        <v>40475.994444444441</v>
      </c>
    </row>
    <row r="3539" spans="1:19" x14ac:dyDescent="0.25">
      <c r="A3539" s="7">
        <v>3600</v>
      </c>
      <c r="B3539" s="7">
        <v>1</v>
      </c>
      <c r="C3539" s="7">
        <v>885</v>
      </c>
      <c r="D3539" s="7">
        <v>6821</v>
      </c>
      <c r="E3539" s="2"/>
      <c r="F3539" s="8">
        <v>40476.094270833331</v>
      </c>
      <c r="G3539" s="7">
        <v>0</v>
      </c>
      <c r="H3539" s="7">
        <v>5</v>
      </c>
      <c r="I3539" s="7" t="b">
        <f t="shared" si="165"/>
        <v>0</v>
      </c>
      <c r="J3539" s="7" t="b">
        <f t="shared" si="166"/>
        <v>1</v>
      </c>
      <c r="K3539" s="7">
        <f t="shared" si="167"/>
        <v>0</v>
      </c>
      <c r="L3539" s="7">
        <f>WEEKDAY(Table1[[#This Row],[post_time]])</f>
        <v>2</v>
      </c>
      <c r="M3539" s="7">
        <f>VLOOKUP(Table1[[#This Row],[topic_id]],'All Topics Data'!$A$2:$I$1243,8,FALSE)</f>
        <v>40475.305555555555</v>
      </c>
      <c r="N3539" s="7">
        <f>Table1[[#This Row],[Hui Reply?]]*(Table1[[#This Row],[post_time]]-Table1[[#This Row],[timestamp of previous reply]])</f>
        <v>0</v>
      </c>
      <c r="O3539" s="3">
        <f>O3538+Table1[[#This Row],[Hui Reply?]]</f>
        <v>925</v>
      </c>
      <c r="P3539" s="19">
        <f>INT(Table1[[#This Row],[post_time]])</f>
        <v>40476</v>
      </c>
      <c r="Q3539" s="3">
        <f>IF(Table1[[#This Row],[Hui Reply?]],VLOOKUP(Table1[[#This Row],[topic_id]],'All Topics Data'!$A$2:$E$1243,5,FALSE),0)</f>
        <v>0</v>
      </c>
      <c r="R3539" s="8">
        <f>Table1[[#This Row],[post_time]]+8/24</f>
        <v>40476.427604166667</v>
      </c>
      <c r="S3539" s="3">
        <f>IF(Table1[[#This Row],[post_position]]=1,0,SUMIFS($F$2:F3539,$H$2:H3539,Table1[[#This Row],[post_position]]-1,$C$2:C3539,Table1[[#This Row],[topic_id]]))</f>
        <v>40475.543622685182</v>
      </c>
    </row>
    <row r="3540" spans="1:19" x14ac:dyDescent="0.25">
      <c r="A3540" s="7">
        <v>3601</v>
      </c>
      <c r="B3540" s="7">
        <v>1</v>
      </c>
      <c r="C3540" s="7">
        <v>874</v>
      </c>
      <c r="D3540" s="7">
        <v>24</v>
      </c>
      <c r="E3540" s="2"/>
      <c r="F3540" s="8">
        <v>40476.100381944445</v>
      </c>
      <c r="G3540" s="7">
        <v>0</v>
      </c>
      <c r="H3540" s="7">
        <v>9</v>
      </c>
      <c r="I3540" s="7" t="b">
        <f t="shared" si="165"/>
        <v>1</v>
      </c>
      <c r="J3540" s="7" t="b">
        <f t="shared" si="166"/>
        <v>1</v>
      </c>
      <c r="K3540" s="7">
        <f t="shared" si="167"/>
        <v>1</v>
      </c>
      <c r="L3540" s="7">
        <f>WEEKDAY(Table1[[#This Row],[post_time]])</f>
        <v>2</v>
      </c>
      <c r="M3540" s="7">
        <f>VLOOKUP(Table1[[#This Row],[topic_id]],'All Topics Data'!$A$2:$I$1243,8,FALSE)</f>
        <v>40473.061805555553</v>
      </c>
      <c r="N3540" s="7">
        <f>Table1[[#This Row],[Hui Reply?]]*(Table1[[#This Row],[post_time]]-Table1[[#This Row],[timestamp of previous reply]])</f>
        <v>0.10203703703882638</v>
      </c>
      <c r="O3540" s="3">
        <f>O3539+Table1[[#This Row],[Hui Reply?]]</f>
        <v>926</v>
      </c>
      <c r="P3540" s="19">
        <f>INT(Table1[[#This Row],[post_time]])</f>
        <v>40476</v>
      </c>
      <c r="Q3540" s="3" t="str">
        <f>IF(Table1[[#This Row],[Hui Reply?]],VLOOKUP(Table1[[#This Row],[topic_id]],'All Topics Data'!$A$2:$E$1243,5,FALSE),0)</f>
        <v>Rory2010</v>
      </c>
      <c r="R3540" s="8">
        <f>Table1[[#This Row],[post_time]]+8/24</f>
        <v>40476.433715277781</v>
      </c>
      <c r="S3540" s="3">
        <f>IF(Table1[[#This Row],[post_position]]=1,0,SUMIFS($F$2:F3540,$H$2:H3540,Table1[[#This Row],[post_position]]-1,$C$2:C3540,Table1[[#This Row],[topic_id]]))</f>
        <v>40475.998344907406</v>
      </c>
    </row>
    <row r="3541" spans="1:19" x14ac:dyDescent="0.25">
      <c r="A3541" s="7">
        <v>3602</v>
      </c>
      <c r="B3541" s="7">
        <v>1</v>
      </c>
      <c r="C3541" s="7">
        <v>885</v>
      </c>
      <c r="D3541" s="7">
        <v>6821</v>
      </c>
      <c r="E3541" s="2"/>
      <c r="F3541" s="8">
        <v>40476.170682870368</v>
      </c>
      <c r="G3541" s="7">
        <v>0</v>
      </c>
      <c r="H3541" s="7">
        <v>6</v>
      </c>
      <c r="I3541" s="7" t="b">
        <f t="shared" si="165"/>
        <v>0</v>
      </c>
      <c r="J3541" s="7" t="b">
        <f t="shared" si="166"/>
        <v>1</v>
      </c>
      <c r="K3541" s="7">
        <f t="shared" si="167"/>
        <v>0</v>
      </c>
      <c r="L3541" s="7">
        <f>WEEKDAY(Table1[[#This Row],[post_time]])</f>
        <v>2</v>
      </c>
      <c r="M3541" s="7">
        <f>VLOOKUP(Table1[[#This Row],[topic_id]],'All Topics Data'!$A$2:$I$1243,8,FALSE)</f>
        <v>40475.305555555555</v>
      </c>
      <c r="N3541" s="7">
        <f>Table1[[#This Row],[Hui Reply?]]*(Table1[[#This Row],[post_time]]-Table1[[#This Row],[timestamp of previous reply]])</f>
        <v>0</v>
      </c>
      <c r="O3541" s="3">
        <f>O3540+Table1[[#This Row],[Hui Reply?]]</f>
        <v>926</v>
      </c>
      <c r="P3541" s="19">
        <f>INT(Table1[[#This Row],[post_time]])</f>
        <v>40476</v>
      </c>
      <c r="Q3541" s="3">
        <f>IF(Table1[[#This Row],[Hui Reply?]],VLOOKUP(Table1[[#This Row],[topic_id]],'All Topics Data'!$A$2:$E$1243,5,FALSE),0)</f>
        <v>0</v>
      </c>
      <c r="R3541" s="8">
        <f>Table1[[#This Row],[post_time]]+8/24</f>
        <v>40476.504016203704</v>
      </c>
      <c r="S3541" s="3">
        <f>IF(Table1[[#This Row],[post_position]]=1,0,SUMIFS($F$2:F3541,$H$2:H3541,Table1[[#This Row],[post_position]]-1,$C$2:C3541,Table1[[#This Row],[topic_id]]))</f>
        <v>40476.094270833331</v>
      </c>
    </row>
    <row r="3542" spans="1:19" x14ac:dyDescent="0.25">
      <c r="A3542" s="7">
        <v>3603</v>
      </c>
      <c r="B3542" s="7">
        <v>1</v>
      </c>
      <c r="C3542" s="7">
        <v>874</v>
      </c>
      <c r="D3542" s="7">
        <v>6844</v>
      </c>
      <c r="F3542" s="8">
        <v>40476.181550925925</v>
      </c>
      <c r="G3542" s="7">
        <v>0</v>
      </c>
      <c r="H3542" s="7">
        <v>10</v>
      </c>
      <c r="I3542" s="7" t="b">
        <f t="shared" si="165"/>
        <v>0</v>
      </c>
      <c r="J3542" s="7" t="b">
        <f t="shared" si="166"/>
        <v>1</v>
      </c>
      <c r="K3542" s="7">
        <f t="shared" si="167"/>
        <v>0</v>
      </c>
      <c r="L3542" s="7">
        <f>WEEKDAY(Table1[[#This Row],[post_time]])</f>
        <v>2</v>
      </c>
      <c r="M3542" s="7">
        <f>VLOOKUP(Table1[[#This Row],[topic_id]],'All Topics Data'!$A$2:$I$1243,8,FALSE)</f>
        <v>40473.061805555553</v>
      </c>
      <c r="N3542" s="7">
        <f>Table1[[#This Row],[Hui Reply?]]*(Table1[[#This Row],[post_time]]-Table1[[#This Row],[timestamp of previous reply]])</f>
        <v>0</v>
      </c>
      <c r="O3542" s="3">
        <f>O3541+Table1[[#This Row],[Hui Reply?]]</f>
        <v>926</v>
      </c>
      <c r="P3542" s="19">
        <f>INT(Table1[[#This Row],[post_time]])</f>
        <v>40476</v>
      </c>
      <c r="Q3542" s="3">
        <f>IF(Table1[[#This Row],[Hui Reply?]],VLOOKUP(Table1[[#This Row],[topic_id]],'All Topics Data'!$A$2:$E$1243,5,FALSE),0)</f>
        <v>0</v>
      </c>
      <c r="R3542" s="8">
        <f>Table1[[#This Row],[post_time]]+8/24</f>
        <v>40476.514884259261</v>
      </c>
      <c r="S3542" s="3">
        <f>IF(Table1[[#This Row],[post_position]]=1,0,SUMIFS($F$2:F3542,$H$2:H3542,Table1[[#This Row],[post_position]]-1,$C$2:C3542,Table1[[#This Row],[topic_id]]))</f>
        <v>40476.100381944445</v>
      </c>
    </row>
    <row r="3543" spans="1:19" x14ac:dyDescent="0.25">
      <c r="A3543" s="7">
        <v>3604</v>
      </c>
      <c r="B3543" s="7">
        <v>1</v>
      </c>
      <c r="C3543" s="7">
        <v>874</v>
      </c>
      <c r="D3543" s="7">
        <v>24</v>
      </c>
      <c r="F3543" s="8">
        <v>40476.186493055553</v>
      </c>
      <c r="G3543" s="7">
        <v>0</v>
      </c>
      <c r="H3543" s="7">
        <v>11</v>
      </c>
      <c r="I3543" s="7" t="b">
        <f t="shared" si="165"/>
        <v>1</v>
      </c>
      <c r="J3543" s="7" t="b">
        <f t="shared" si="166"/>
        <v>1</v>
      </c>
      <c r="K3543" s="7">
        <f t="shared" si="167"/>
        <v>1</v>
      </c>
      <c r="L3543" s="7">
        <f>WEEKDAY(Table1[[#This Row],[post_time]])</f>
        <v>2</v>
      </c>
      <c r="M3543" s="7">
        <f>VLOOKUP(Table1[[#This Row],[topic_id]],'All Topics Data'!$A$2:$I$1243,8,FALSE)</f>
        <v>40473.061805555553</v>
      </c>
      <c r="N3543" s="7">
        <f>Table1[[#This Row],[Hui Reply?]]*(Table1[[#This Row],[post_time]]-Table1[[#This Row],[timestamp of previous reply]])</f>
        <v>4.9421296280343086E-3</v>
      </c>
      <c r="O3543" s="3">
        <f>O3542+Table1[[#This Row],[Hui Reply?]]</f>
        <v>927</v>
      </c>
      <c r="P3543" s="19">
        <f>INT(Table1[[#This Row],[post_time]])</f>
        <v>40476</v>
      </c>
      <c r="Q3543" s="3" t="str">
        <f>IF(Table1[[#This Row],[Hui Reply?]],VLOOKUP(Table1[[#This Row],[topic_id]],'All Topics Data'!$A$2:$E$1243,5,FALSE),0)</f>
        <v>Rory2010</v>
      </c>
      <c r="R3543" s="8">
        <f>Table1[[#This Row],[post_time]]+8/24</f>
        <v>40476.519826388889</v>
      </c>
      <c r="S3543" s="3">
        <f>IF(Table1[[#This Row],[post_position]]=1,0,SUMIFS($F$2:F3543,$H$2:H3543,Table1[[#This Row],[post_position]]-1,$C$2:C3543,Table1[[#This Row],[topic_id]]))</f>
        <v>40476.181550925925</v>
      </c>
    </row>
    <row r="3544" spans="1:19" x14ac:dyDescent="0.25">
      <c r="A3544" s="7">
        <v>3605</v>
      </c>
      <c r="B3544" s="7">
        <v>1</v>
      </c>
      <c r="C3544" s="7">
        <v>889</v>
      </c>
      <c r="D3544" s="7">
        <v>6852</v>
      </c>
      <c r="E3544" s="2"/>
      <c r="F3544" s="8">
        <v>40476.188206018516</v>
      </c>
      <c r="G3544" s="7">
        <v>0</v>
      </c>
      <c r="H3544" s="7">
        <v>1</v>
      </c>
      <c r="I3544" s="7" t="b">
        <f t="shared" si="165"/>
        <v>0</v>
      </c>
      <c r="J3544" s="7" t="b">
        <f t="shared" si="166"/>
        <v>0</v>
      </c>
      <c r="K3544" s="7">
        <f t="shared" si="167"/>
        <v>0</v>
      </c>
      <c r="L3544" s="7">
        <f>WEEKDAY(Table1[[#This Row],[post_time]])</f>
        <v>2</v>
      </c>
      <c r="M3544" s="7">
        <f>VLOOKUP(Table1[[#This Row],[topic_id]],'All Topics Data'!$A$2:$I$1243,8,FALSE)</f>
        <v>40476.188194444447</v>
      </c>
      <c r="N3544" s="7">
        <f>Table1[[#This Row],[Hui Reply?]]*(Table1[[#This Row],[post_time]]-Table1[[#This Row],[timestamp of previous reply]])</f>
        <v>0</v>
      </c>
      <c r="O3544" s="3">
        <f>O3543+Table1[[#This Row],[Hui Reply?]]</f>
        <v>927</v>
      </c>
      <c r="P3544" s="19">
        <f>INT(Table1[[#This Row],[post_time]])</f>
        <v>40476</v>
      </c>
      <c r="Q3544" s="3">
        <f>IF(Table1[[#This Row],[Hui Reply?]],VLOOKUP(Table1[[#This Row],[topic_id]],'All Topics Data'!$A$2:$E$1243,5,FALSE),0)</f>
        <v>0</v>
      </c>
      <c r="R3544" s="8">
        <f>Table1[[#This Row],[post_time]]+8/24</f>
        <v>40476.521539351852</v>
      </c>
      <c r="S3544" s="3">
        <f>IF(Table1[[#This Row],[post_position]]=1,0,SUMIFS($F$2:F3544,$H$2:H3544,Table1[[#This Row],[post_position]]-1,$C$2:C3544,Table1[[#This Row],[topic_id]]))</f>
        <v>0</v>
      </c>
    </row>
    <row r="3545" spans="1:19" x14ac:dyDescent="0.25">
      <c r="A3545" s="7">
        <v>3606</v>
      </c>
      <c r="B3545" s="7">
        <v>1</v>
      </c>
      <c r="C3545" s="7">
        <v>874</v>
      </c>
      <c r="D3545" s="7">
        <v>6844</v>
      </c>
      <c r="F3545" s="8">
        <v>40476.204606481479</v>
      </c>
      <c r="G3545" s="7">
        <v>0</v>
      </c>
      <c r="H3545" s="7">
        <v>12</v>
      </c>
      <c r="I3545" s="7" t="b">
        <f t="shared" si="165"/>
        <v>0</v>
      </c>
      <c r="J3545" s="7" t="b">
        <f t="shared" si="166"/>
        <v>1</v>
      </c>
      <c r="K3545" s="7">
        <f t="shared" si="167"/>
        <v>0</v>
      </c>
      <c r="L3545" s="7">
        <f>WEEKDAY(Table1[[#This Row],[post_time]])</f>
        <v>2</v>
      </c>
      <c r="M3545" s="7">
        <f>VLOOKUP(Table1[[#This Row],[topic_id]],'All Topics Data'!$A$2:$I$1243,8,FALSE)</f>
        <v>40473.061805555553</v>
      </c>
      <c r="N3545" s="7">
        <f>Table1[[#This Row],[Hui Reply?]]*(Table1[[#This Row],[post_time]]-Table1[[#This Row],[timestamp of previous reply]])</f>
        <v>0</v>
      </c>
      <c r="O3545" s="3">
        <f>O3544+Table1[[#This Row],[Hui Reply?]]</f>
        <v>927</v>
      </c>
      <c r="P3545" s="19">
        <f>INT(Table1[[#This Row],[post_time]])</f>
        <v>40476</v>
      </c>
      <c r="Q3545" s="3">
        <f>IF(Table1[[#This Row],[Hui Reply?]],VLOOKUP(Table1[[#This Row],[topic_id]],'All Topics Data'!$A$2:$E$1243,5,FALSE),0)</f>
        <v>0</v>
      </c>
      <c r="R3545" s="8">
        <f>Table1[[#This Row],[post_time]]+8/24</f>
        <v>40476.537939814814</v>
      </c>
      <c r="S3545" s="3">
        <f>IF(Table1[[#This Row],[post_position]]=1,0,SUMIFS($F$2:F3545,$H$2:H3545,Table1[[#This Row],[post_position]]-1,$C$2:C3545,Table1[[#This Row],[topic_id]]))</f>
        <v>40476.186493055553</v>
      </c>
    </row>
    <row r="3546" spans="1:19" x14ac:dyDescent="0.25">
      <c r="A3546" s="7">
        <v>3607</v>
      </c>
      <c r="B3546" s="7">
        <v>1</v>
      </c>
      <c r="C3546" s="7">
        <v>874</v>
      </c>
      <c r="D3546" s="7">
        <v>6844</v>
      </c>
      <c r="F3546" s="8">
        <v>40476.20585648148</v>
      </c>
      <c r="G3546" s="7">
        <v>0</v>
      </c>
      <c r="H3546" s="7">
        <v>13</v>
      </c>
      <c r="I3546" s="7" t="b">
        <f t="shared" si="165"/>
        <v>0</v>
      </c>
      <c r="J3546" s="7" t="b">
        <f t="shared" si="166"/>
        <v>1</v>
      </c>
      <c r="K3546" s="7">
        <f t="shared" si="167"/>
        <v>0</v>
      </c>
      <c r="L3546" s="7">
        <f>WEEKDAY(Table1[[#This Row],[post_time]])</f>
        <v>2</v>
      </c>
      <c r="M3546" s="7">
        <f>VLOOKUP(Table1[[#This Row],[topic_id]],'All Topics Data'!$A$2:$I$1243,8,FALSE)</f>
        <v>40473.061805555553</v>
      </c>
      <c r="N3546" s="7">
        <f>Table1[[#This Row],[Hui Reply?]]*(Table1[[#This Row],[post_time]]-Table1[[#This Row],[timestamp of previous reply]])</f>
        <v>0</v>
      </c>
      <c r="O3546" s="3">
        <f>O3545+Table1[[#This Row],[Hui Reply?]]</f>
        <v>927</v>
      </c>
      <c r="P3546" s="19">
        <f>INT(Table1[[#This Row],[post_time]])</f>
        <v>40476</v>
      </c>
      <c r="Q3546" s="3">
        <f>IF(Table1[[#This Row],[Hui Reply?]],VLOOKUP(Table1[[#This Row],[topic_id]],'All Topics Data'!$A$2:$E$1243,5,FALSE),0)</f>
        <v>0</v>
      </c>
      <c r="R3546" s="8">
        <f>Table1[[#This Row],[post_time]]+8/24</f>
        <v>40476.539189814815</v>
      </c>
      <c r="S3546" s="3">
        <f>IF(Table1[[#This Row],[post_position]]=1,0,SUMIFS($F$2:F3546,$H$2:H3546,Table1[[#This Row],[post_position]]-1,$C$2:C3546,Table1[[#This Row],[topic_id]]))</f>
        <v>40476.204606481479</v>
      </c>
    </row>
    <row r="3547" spans="1:19" x14ac:dyDescent="0.25">
      <c r="A3547" s="7">
        <v>3608</v>
      </c>
      <c r="B3547" s="7">
        <v>1</v>
      </c>
      <c r="C3547" s="7">
        <v>874</v>
      </c>
      <c r="D3547" s="7">
        <v>24</v>
      </c>
      <c r="F3547" s="8">
        <v>40476.224270833336</v>
      </c>
      <c r="G3547" s="7">
        <v>0</v>
      </c>
      <c r="H3547" s="7">
        <v>14</v>
      </c>
      <c r="I3547" s="7" t="b">
        <f t="shared" si="165"/>
        <v>1</v>
      </c>
      <c r="J3547" s="7" t="b">
        <f t="shared" si="166"/>
        <v>1</v>
      </c>
      <c r="K3547" s="7">
        <f t="shared" si="167"/>
        <v>1</v>
      </c>
      <c r="L3547" s="7">
        <f>WEEKDAY(Table1[[#This Row],[post_time]])</f>
        <v>2</v>
      </c>
      <c r="M3547" s="7">
        <f>VLOOKUP(Table1[[#This Row],[topic_id]],'All Topics Data'!$A$2:$I$1243,8,FALSE)</f>
        <v>40473.061805555553</v>
      </c>
      <c r="N3547" s="7">
        <f>Table1[[#This Row],[Hui Reply?]]*(Table1[[#This Row],[post_time]]-Table1[[#This Row],[timestamp of previous reply]])</f>
        <v>1.8414351856335998E-2</v>
      </c>
      <c r="O3547" s="3">
        <f>O3546+Table1[[#This Row],[Hui Reply?]]</f>
        <v>928</v>
      </c>
      <c r="P3547" s="19">
        <f>INT(Table1[[#This Row],[post_time]])</f>
        <v>40476</v>
      </c>
      <c r="Q3547" s="3" t="str">
        <f>IF(Table1[[#This Row],[Hui Reply?]],VLOOKUP(Table1[[#This Row],[topic_id]],'All Topics Data'!$A$2:$E$1243,5,FALSE),0)</f>
        <v>Rory2010</v>
      </c>
      <c r="R3547" s="8">
        <f>Table1[[#This Row],[post_time]]+8/24</f>
        <v>40476.557604166672</v>
      </c>
      <c r="S3547" s="3">
        <f>IF(Table1[[#This Row],[post_position]]=1,0,SUMIFS($F$2:F3547,$H$2:H3547,Table1[[#This Row],[post_position]]-1,$C$2:C3547,Table1[[#This Row],[topic_id]]))</f>
        <v>40476.20585648148</v>
      </c>
    </row>
    <row r="3548" spans="1:19" x14ac:dyDescent="0.25">
      <c r="A3548" s="7">
        <v>3609</v>
      </c>
      <c r="B3548" s="7">
        <v>1</v>
      </c>
      <c r="C3548" s="7">
        <v>874</v>
      </c>
      <c r="D3548" s="7">
        <v>6844</v>
      </c>
      <c r="E3548" s="2"/>
      <c r="F3548" s="8">
        <v>40476.238587962966</v>
      </c>
      <c r="G3548" s="7">
        <v>0</v>
      </c>
      <c r="H3548" s="7">
        <v>15</v>
      </c>
      <c r="I3548" s="7" t="b">
        <f t="shared" si="165"/>
        <v>0</v>
      </c>
      <c r="J3548" s="7" t="b">
        <f t="shared" si="166"/>
        <v>1</v>
      </c>
      <c r="K3548" s="7">
        <f t="shared" si="167"/>
        <v>0</v>
      </c>
      <c r="L3548" s="7">
        <f>WEEKDAY(Table1[[#This Row],[post_time]])</f>
        <v>2</v>
      </c>
      <c r="M3548" s="7">
        <f>VLOOKUP(Table1[[#This Row],[topic_id]],'All Topics Data'!$A$2:$I$1243,8,FALSE)</f>
        <v>40473.061805555553</v>
      </c>
      <c r="N3548" s="7">
        <f>Table1[[#This Row],[Hui Reply?]]*(Table1[[#This Row],[post_time]]-Table1[[#This Row],[timestamp of previous reply]])</f>
        <v>0</v>
      </c>
      <c r="O3548" s="3">
        <f>O3547+Table1[[#This Row],[Hui Reply?]]</f>
        <v>928</v>
      </c>
      <c r="P3548" s="19">
        <f>INT(Table1[[#This Row],[post_time]])</f>
        <v>40476</v>
      </c>
      <c r="Q3548" s="3">
        <f>IF(Table1[[#This Row],[Hui Reply?]],VLOOKUP(Table1[[#This Row],[topic_id]],'All Topics Data'!$A$2:$E$1243,5,FALSE),0)</f>
        <v>0</v>
      </c>
      <c r="R3548" s="8">
        <f>Table1[[#This Row],[post_time]]+8/24</f>
        <v>40476.571921296301</v>
      </c>
      <c r="S3548" s="3">
        <f>IF(Table1[[#This Row],[post_position]]=1,0,SUMIFS($F$2:F3548,$H$2:H3548,Table1[[#This Row],[post_position]]-1,$C$2:C3548,Table1[[#This Row],[topic_id]]))</f>
        <v>40476.224270833336</v>
      </c>
    </row>
    <row r="3549" spans="1:19" x14ac:dyDescent="0.25">
      <c r="A3549" s="7">
        <v>3610</v>
      </c>
      <c r="B3549" s="7">
        <v>1</v>
      </c>
      <c r="C3549" s="7">
        <v>890</v>
      </c>
      <c r="D3549" s="7">
        <v>6801</v>
      </c>
      <c r="F3549" s="8">
        <v>40476.275451388887</v>
      </c>
      <c r="G3549" s="7">
        <v>0</v>
      </c>
      <c r="H3549" s="7">
        <v>1</v>
      </c>
      <c r="I3549" s="7" t="b">
        <f t="shared" si="165"/>
        <v>0</v>
      </c>
      <c r="J3549" s="7" t="b">
        <f t="shared" si="166"/>
        <v>0</v>
      </c>
      <c r="K3549" s="7">
        <f t="shared" si="167"/>
        <v>0</v>
      </c>
      <c r="L3549" s="7">
        <f>WEEKDAY(Table1[[#This Row],[post_time]])</f>
        <v>2</v>
      </c>
      <c r="M3549" s="7">
        <f>VLOOKUP(Table1[[#This Row],[topic_id]],'All Topics Data'!$A$2:$I$1243,8,FALSE)</f>
        <v>40476.275000000001</v>
      </c>
      <c r="N3549" s="7">
        <f>Table1[[#This Row],[Hui Reply?]]*(Table1[[#This Row],[post_time]]-Table1[[#This Row],[timestamp of previous reply]])</f>
        <v>0</v>
      </c>
      <c r="O3549" s="3">
        <f>O3548+Table1[[#This Row],[Hui Reply?]]</f>
        <v>928</v>
      </c>
      <c r="P3549" s="19">
        <f>INT(Table1[[#This Row],[post_time]])</f>
        <v>40476</v>
      </c>
      <c r="Q3549" s="3">
        <f>IF(Table1[[#This Row],[Hui Reply?]],VLOOKUP(Table1[[#This Row],[topic_id]],'All Topics Data'!$A$2:$E$1243,5,FALSE),0)</f>
        <v>0</v>
      </c>
      <c r="R3549" s="8">
        <f>Table1[[#This Row],[post_time]]+8/24</f>
        <v>40476.608784722222</v>
      </c>
      <c r="S3549" s="3">
        <f>IF(Table1[[#This Row],[post_position]]=1,0,SUMIFS($F$2:F3549,$H$2:H3549,Table1[[#This Row],[post_position]]-1,$C$2:C3549,Table1[[#This Row],[topic_id]]))</f>
        <v>0</v>
      </c>
    </row>
    <row r="3550" spans="1:19" x14ac:dyDescent="0.25">
      <c r="A3550" s="7">
        <v>3612</v>
      </c>
      <c r="B3550" s="7">
        <v>1</v>
      </c>
      <c r="C3550" s="7">
        <v>890</v>
      </c>
      <c r="D3550" s="7">
        <v>6713</v>
      </c>
      <c r="F3550" s="8">
        <v>40476.325648148151</v>
      </c>
      <c r="G3550" s="7">
        <v>0</v>
      </c>
      <c r="H3550" s="7">
        <v>2</v>
      </c>
      <c r="I3550" s="7" t="b">
        <f t="shared" si="165"/>
        <v>0</v>
      </c>
      <c r="J3550" s="7" t="b">
        <f t="shared" si="166"/>
        <v>1</v>
      </c>
      <c r="K3550" s="7">
        <f t="shared" si="167"/>
        <v>0</v>
      </c>
      <c r="L3550" s="7">
        <f>WEEKDAY(Table1[[#This Row],[post_time]])</f>
        <v>2</v>
      </c>
      <c r="M3550" s="7">
        <f>VLOOKUP(Table1[[#This Row],[topic_id]],'All Topics Data'!$A$2:$I$1243,8,FALSE)</f>
        <v>40476.275000000001</v>
      </c>
      <c r="N3550" s="7">
        <f>Table1[[#This Row],[Hui Reply?]]*(Table1[[#This Row],[post_time]]-Table1[[#This Row],[timestamp of previous reply]])</f>
        <v>0</v>
      </c>
      <c r="O3550" s="3">
        <f>O3549+Table1[[#This Row],[Hui Reply?]]</f>
        <v>928</v>
      </c>
      <c r="P3550" s="19">
        <f>INT(Table1[[#This Row],[post_time]])</f>
        <v>40476</v>
      </c>
      <c r="Q3550" s="3">
        <f>IF(Table1[[#This Row],[Hui Reply?]],VLOOKUP(Table1[[#This Row],[topic_id]],'All Topics Data'!$A$2:$E$1243,5,FALSE),0)</f>
        <v>0</v>
      </c>
      <c r="R3550" s="8">
        <f>Table1[[#This Row],[post_time]]+8/24</f>
        <v>40476.658981481487</v>
      </c>
      <c r="S3550" s="3">
        <f>IF(Table1[[#This Row],[post_position]]=1,0,SUMIFS($F$2:F3550,$H$2:H3550,Table1[[#This Row],[post_position]]-1,$C$2:C3550,Table1[[#This Row],[topic_id]]))</f>
        <v>40476.275451388887</v>
      </c>
    </row>
    <row r="3551" spans="1:19" x14ac:dyDescent="0.25">
      <c r="A3551" s="7">
        <v>3613</v>
      </c>
      <c r="B3551" s="7">
        <v>1</v>
      </c>
      <c r="C3551" s="7">
        <v>891</v>
      </c>
      <c r="D3551" s="7">
        <v>176</v>
      </c>
      <c r="E3551" s="2"/>
      <c r="F3551" s="8">
        <v>40476.331932870373</v>
      </c>
      <c r="G3551" s="7">
        <v>0</v>
      </c>
      <c r="H3551" s="7">
        <v>1</v>
      </c>
      <c r="I3551" s="7" t="b">
        <f t="shared" si="165"/>
        <v>0</v>
      </c>
      <c r="J3551" s="7" t="b">
        <f t="shared" si="166"/>
        <v>0</v>
      </c>
      <c r="K3551" s="7">
        <f t="shared" si="167"/>
        <v>0</v>
      </c>
      <c r="L3551" s="7">
        <f>WEEKDAY(Table1[[#This Row],[post_time]])</f>
        <v>2</v>
      </c>
      <c r="M3551" s="7">
        <f>VLOOKUP(Table1[[#This Row],[topic_id]],'All Topics Data'!$A$2:$I$1243,8,FALSE)</f>
        <v>40476.331250000003</v>
      </c>
      <c r="N3551" s="7">
        <f>Table1[[#This Row],[Hui Reply?]]*(Table1[[#This Row],[post_time]]-Table1[[#This Row],[timestamp of previous reply]])</f>
        <v>0</v>
      </c>
      <c r="O3551" s="3">
        <f>O3550+Table1[[#This Row],[Hui Reply?]]</f>
        <v>928</v>
      </c>
      <c r="P3551" s="19">
        <f>INT(Table1[[#This Row],[post_time]])</f>
        <v>40476</v>
      </c>
      <c r="Q3551" s="3">
        <f>IF(Table1[[#This Row],[Hui Reply?]],VLOOKUP(Table1[[#This Row],[topic_id]],'All Topics Data'!$A$2:$E$1243,5,FALSE),0)</f>
        <v>0</v>
      </c>
      <c r="R3551" s="8">
        <f>Table1[[#This Row],[post_time]]+8/24</f>
        <v>40476.665266203709</v>
      </c>
      <c r="S3551" s="3">
        <f>IF(Table1[[#This Row],[post_position]]=1,0,SUMIFS($F$2:F3551,$H$2:H3551,Table1[[#This Row],[post_position]]-1,$C$2:C3551,Table1[[#This Row],[topic_id]]))</f>
        <v>0</v>
      </c>
    </row>
    <row r="3552" spans="1:19" x14ac:dyDescent="0.25">
      <c r="A3552" s="7">
        <v>3614</v>
      </c>
      <c r="B3552" s="7">
        <v>1</v>
      </c>
      <c r="C3552" s="7">
        <v>891</v>
      </c>
      <c r="D3552" s="7">
        <v>24</v>
      </c>
      <c r="F3552" s="8">
        <v>40476.357534722221</v>
      </c>
      <c r="G3552" s="7">
        <v>0</v>
      </c>
      <c r="H3552" s="7">
        <v>2</v>
      </c>
      <c r="I3552" s="7" t="b">
        <f t="shared" si="165"/>
        <v>1</v>
      </c>
      <c r="J3552" s="7" t="b">
        <f t="shared" si="166"/>
        <v>1</v>
      </c>
      <c r="K3552" s="7">
        <f t="shared" si="167"/>
        <v>1</v>
      </c>
      <c r="L3552" s="7">
        <f>WEEKDAY(Table1[[#This Row],[post_time]])</f>
        <v>2</v>
      </c>
      <c r="M3552" s="7">
        <f>VLOOKUP(Table1[[#This Row],[topic_id]],'All Topics Data'!$A$2:$I$1243,8,FALSE)</f>
        <v>40476.331250000003</v>
      </c>
      <c r="N3552" s="7">
        <f>Table1[[#This Row],[Hui Reply?]]*(Table1[[#This Row],[post_time]]-Table1[[#This Row],[timestamp of previous reply]])</f>
        <v>2.5601851848477963E-2</v>
      </c>
      <c r="O3552" s="3">
        <f>O3551+Table1[[#This Row],[Hui Reply?]]</f>
        <v>929</v>
      </c>
      <c r="P3552" s="19">
        <f>INT(Table1[[#This Row],[post_time]])</f>
        <v>40476</v>
      </c>
      <c r="Q3552" s="3" t="str">
        <f>IF(Table1[[#This Row],[Hui Reply?]],VLOOKUP(Table1[[#This Row],[topic_id]],'All Topics Data'!$A$2:$E$1243,5,FALSE),0)</f>
        <v>razaas</v>
      </c>
      <c r="R3552" s="8">
        <f>Table1[[#This Row],[post_time]]+8/24</f>
        <v>40476.690868055557</v>
      </c>
      <c r="S3552" s="3">
        <f>IF(Table1[[#This Row],[post_position]]=1,0,SUMIFS($F$2:F3552,$H$2:H3552,Table1[[#This Row],[post_position]]-1,$C$2:C3552,Table1[[#This Row],[topic_id]]))</f>
        <v>40476.331932870373</v>
      </c>
    </row>
    <row r="3553" spans="1:19" x14ac:dyDescent="0.25">
      <c r="A3553" s="7">
        <v>3615</v>
      </c>
      <c r="B3553" s="7">
        <v>1</v>
      </c>
      <c r="C3553" s="7">
        <v>874</v>
      </c>
      <c r="D3553" s="7">
        <v>24</v>
      </c>
      <c r="E3553" s="2"/>
      <c r="F3553" s="8">
        <v>40476.361712962964</v>
      </c>
      <c r="G3553" s="7">
        <v>0</v>
      </c>
      <c r="H3553" s="7">
        <v>16</v>
      </c>
      <c r="I3553" s="7" t="b">
        <f t="shared" si="165"/>
        <v>1</v>
      </c>
      <c r="J3553" s="7" t="b">
        <f t="shared" si="166"/>
        <v>1</v>
      </c>
      <c r="K3553" s="7">
        <f t="shared" si="167"/>
        <v>1</v>
      </c>
      <c r="L3553" s="7">
        <f>WEEKDAY(Table1[[#This Row],[post_time]])</f>
        <v>2</v>
      </c>
      <c r="M3553" s="7">
        <f>VLOOKUP(Table1[[#This Row],[topic_id]],'All Topics Data'!$A$2:$I$1243,8,FALSE)</f>
        <v>40473.061805555553</v>
      </c>
      <c r="N3553" s="7">
        <f>Table1[[#This Row],[Hui Reply?]]*(Table1[[#This Row],[post_time]]-Table1[[#This Row],[timestamp of previous reply]])</f>
        <v>0.12312499999825377</v>
      </c>
      <c r="O3553" s="3">
        <f>O3552+Table1[[#This Row],[Hui Reply?]]</f>
        <v>930</v>
      </c>
      <c r="P3553" s="19">
        <f>INT(Table1[[#This Row],[post_time]])</f>
        <v>40476</v>
      </c>
      <c r="Q3553" s="3" t="str">
        <f>IF(Table1[[#This Row],[Hui Reply?]],VLOOKUP(Table1[[#This Row],[topic_id]],'All Topics Data'!$A$2:$E$1243,5,FALSE),0)</f>
        <v>Rory2010</v>
      </c>
      <c r="R3553" s="8">
        <f>Table1[[#This Row],[post_time]]+8/24</f>
        <v>40476.6950462963</v>
      </c>
      <c r="S3553" s="3">
        <f>IF(Table1[[#This Row],[post_position]]=1,0,SUMIFS($F$2:F3553,$H$2:H3553,Table1[[#This Row],[post_position]]-1,$C$2:C3553,Table1[[#This Row],[topic_id]]))</f>
        <v>40476.238587962966</v>
      </c>
    </row>
    <row r="3554" spans="1:19" x14ac:dyDescent="0.25">
      <c r="A3554" s="7">
        <v>3616</v>
      </c>
      <c r="B3554" s="7">
        <v>1</v>
      </c>
      <c r="C3554" s="7">
        <v>891</v>
      </c>
      <c r="D3554" s="7">
        <v>176</v>
      </c>
      <c r="E3554" s="2"/>
      <c r="F3554" s="8">
        <v>40476.365914351853</v>
      </c>
      <c r="G3554" s="7">
        <v>0</v>
      </c>
      <c r="H3554" s="7">
        <v>3</v>
      </c>
      <c r="I3554" s="7" t="b">
        <f t="shared" si="165"/>
        <v>0</v>
      </c>
      <c r="J3554" s="7" t="b">
        <f t="shared" si="166"/>
        <v>1</v>
      </c>
      <c r="K3554" s="7">
        <f t="shared" si="167"/>
        <v>0</v>
      </c>
      <c r="L3554" s="7">
        <f>WEEKDAY(Table1[[#This Row],[post_time]])</f>
        <v>2</v>
      </c>
      <c r="M3554" s="7">
        <f>VLOOKUP(Table1[[#This Row],[topic_id]],'All Topics Data'!$A$2:$I$1243,8,FALSE)</f>
        <v>40476.331250000003</v>
      </c>
      <c r="N3554" s="7">
        <f>Table1[[#This Row],[Hui Reply?]]*(Table1[[#This Row],[post_time]]-Table1[[#This Row],[timestamp of previous reply]])</f>
        <v>0</v>
      </c>
      <c r="O3554" s="3">
        <f>O3553+Table1[[#This Row],[Hui Reply?]]</f>
        <v>930</v>
      </c>
      <c r="P3554" s="19">
        <f>INT(Table1[[#This Row],[post_time]])</f>
        <v>40476</v>
      </c>
      <c r="Q3554" s="3">
        <f>IF(Table1[[#This Row],[Hui Reply?]],VLOOKUP(Table1[[#This Row],[topic_id]],'All Topics Data'!$A$2:$E$1243,5,FALSE),0)</f>
        <v>0</v>
      </c>
      <c r="R3554" s="8">
        <f>Table1[[#This Row],[post_time]]+8/24</f>
        <v>40476.699247685188</v>
      </c>
      <c r="S3554" s="3">
        <f>IF(Table1[[#This Row],[post_position]]=1,0,SUMIFS($F$2:F3554,$H$2:H3554,Table1[[#This Row],[post_position]]-1,$C$2:C3554,Table1[[#This Row],[topic_id]]))</f>
        <v>40476.357534722221</v>
      </c>
    </row>
    <row r="3555" spans="1:19" x14ac:dyDescent="0.25">
      <c r="A3555" s="7">
        <v>3617</v>
      </c>
      <c r="B3555" s="7">
        <v>1</v>
      </c>
      <c r="C3555" s="7">
        <v>891</v>
      </c>
      <c r="D3555" s="7">
        <v>24</v>
      </c>
      <c r="E3555" s="2"/>
      <c r="F3555" s="8">
        <v>40476.383553240739</v>
      </c>
      <c r="G3555" s="7">
        <v>0</v>
      </c>
      <c r="H3555" s="7">
        <v>4</v>
      </c>
      <c r="I3555" s="7" t="b">
        <f t="shared" si="165"/>
        <v>1</v>
      </c>
      <c r="J3555" s="7" t="b">
        <f t="shared" si="166"/>
        <v>1</v>
      </c>
      <c r="K3555" s="7">
        <f t="shared" si="167"/>
        <v>1</v>
      </c>
      <c r="L3555" s="7">
        <f>WEEKDAY(Table1[[#This Row],[post_time]])</f>
        <v>2</v>
      </c>
      <c r="M3555" s="7">
        <f>VLOOKUP(Table1[[#This Row],[topic_id]],'All Topics Data'!$A$2:$I$1243,8,FALSE)</f>
        <v>40476.331250000003</v>
      </c>
      <c r="N3555" s="7">
        <f>Table1[[#This Row],[Hui Reply?]]*(Table1[[#This Row],[post_time]]-Table1[[#This Row],[timestamp of previous reply]])</f>
        <v>1.763888888672227E-2</v>
      </c>
      <c r="O3555" s="3">
        <f>O3554+Table1[[#This Row],[Hui Reply?]]</f>
        <v>931</v>
      </c>
      <c r="P3555" s="19">
        <f>INT(Table1[[#This Row],[post_time]])</f>
        <v>40476</v>
      </c>
      <c r="Q3555" s="3" t="str">
        <f>IF(Table1[[#This Row],[Hui Reply?]],VLOOKUP(Table1[[#This Row],[topic_id]],'All Topics Data'!$A$2:$E$1243,5,FALSE),0)</f>
        <v>razaas</v>
      </c>
      <c r="R3555" s="8">
        <f>Table1[[#This Row],[post_time]]+8/24</f>
        <v>40476.716886574075</v>
      </c>
      <c r="S3555" s="3">
        <f>IF(Table1[[#This Row],[post_position]]=1,0,SUMIFS($F$2:F3555,$H$2:H3555,Table1[[#This Row],[post_position]]-1,$C$2:C3555,Table1[[#This Row],[topic_id]]))</f>
        <v>40476.365914351853</v>
      </c>
    </row>
    <row r="3556" spans="1:19" x14ac:dyDescent="0.25">
      <c r="A3556" s="7">
        <v>3618</v>
      </c>
      <c r="B3556" s="7">
        <v>1</v>
      </c>
      <c r="C3556" s="7">
        <v>890</v>
      </c>
      <c r="D3556" s="7">
        <v>24</v>
      </c>
      <c r="F3556" s="8">
        <v>40476.387060185189</v>
      </c>
      <c r="G3556" s="7">
        <v>0</v>
      </c>
      <c r="H3556" s="7">
        <v>3</v>
      </c>
      <c r="I3556" s="7" t="b">
        <f t="shared" si="165"/>
        <v>1</v>
      </c>
      <c r="J3556" s="7" t="b">
        <f t="shared" si="166"/>
        <v>1</v>
      </c>
      <c r="K3556" s="7">
        <f t="shared" si="167"/>
        <v>1</v>
      </c>
      <c r="L3556" s="7">
        <f>WEEKDAY(Table1[[#This Row],[post_time]])</f>
        <v>2</v>
      </c>
      <c r="M3556" s="7">
        <f>VLOOKUP(Table1[[#This Row],[topic_id]],'All Topics Data'!$A$2:$I$1243,8,FALSE)</f>
        <v>40476.275000000001</v>
      </c>
      <c r="N3556" s="7">
        <f>Table1[[#This Row],[Hui Reply?]]*(Table1[[#This Row],[post_time]]-Table1[[#This Row],[timestamp of previous reply]])</f>
        <v>6.1412037037371192E-2</v>
      </c>
      <c r="O3556" s="3">
        <f>O3555+Table1[[#This Row],[Hui Reply?]]</f>
        <v>932</v>
      </c>
      <c r="P3556" s="19">
        <f>INT(Table1[[#This Row],[post_time]])</f>
        <v>40476</v>
      </c>
      <c r="Q3556" s="3" t="str">
        <f>IF(Table1[[#This Row],[Hui Reply?]],VLOOKUP(Table1[[#This Row],[topic_id]],'All Topics Data'!$A$2:$E$1243,5,FALSE),0)</f>
        <v>kensbro</v>
      </c>
      <c r="R3556" s="8">
        <f>Table1[[#This Row],[post_time]]+8/24</f>
        <v>40476.720393518524</v>
      </c>
      <c r="S3556" s="3">
        <f>IF(Table1[[#This Row],[post_position]]=1,0,SUMIFS($F$2:F3556,$H$2:H3556,Table1[[#This Row],[post_position]]-1,$C$2:C3556,Table1[[#This Row],[topic_id]]))</f>
        <v>40476.325648148151</v>
      </c>
    </row>
    <row r="3557" spans="1:19" x14ac:dyDescent="0.25">
      <c r="A3557" s="7">
        <v>3619</v>
      </c>
      <c r="B3557" s="7">
        <v>1</v>
      </c>
      <c r="C3557" s="7">
        <v>891</v>
      </c>
      <c r="D3557" s="7">
        <v>176</v>
      </c>
      <c r="E3557" s="2"/>
      <c r="F3557" s="8">
        <v>40476.39439814815</v>
      </c>
      <c r="G3557" s="7">
        <v>0</v>
      </c>
      <c r="H3557" s="7">
        <v>5</v>
      </c>
      <c r="I3557" s="7" t="b">
        <f t="shared" si="165"/>
        <v>0</v>
      </c>
      <c r="J3557" s="7" t="b">
        <f t="shared" si="166"/>
        <v>1</v>
      </c>
      <c r="K3557" s="7">
        <f t="shared" si="167"/>
        <v>0</v>
      </c>
      <c r="L3557" s="7">
        <f>WEEKDAY(Table1[[#This Row],[post_time]])</f>
        <v>2</v>
      </c>
      <c r="M3557" s="7">
        <f>VLOOKUP(Table1[[#This Row],[topic_id]],'All Topics Data'!$A$2:$I$1243,8,FALSE)</f>
        <v>40476.331250000003</v>
      </c>
      <c r="N3557" s="7">
        <f>Table1[[#This Row],[Hui Reply?]]*(Table1[[#This Row],[post_time]]-Table1[[#This Row],[timestamp of previous reply]])</f>
        <v>0</v>
      </c>
      <c r="O3557" s="3">
        <f>O3556+Table1[[#This Row],[Hui Reply?]]</f>
        <v>932</v>
      </c>
      <c r="P3557" s="19">
        <f>INT(Table1[[#This Row],[post_time]])</f>
        <v>40476</v>
      </c>
      <c r="Q3557" s="3">
        <f>IF(Table1[[#This Row],[Hui Reply?]],VLOOKUP(Table1[[#This Row],[topic_id]],'All Topics Data'!$A$2:$E$1243,5,FALSE),0)</f>
        <v>0</v>
      </c>
      <c r="R3557" s="8">
        <f>Table1[[#This Row],[post_time]]+8/24</f>
        <v>40476.727731481486</v>
      </c>
      <c r="S3557" s="3">
        <f>IF(Table1[[#This Row],[post_position]]=1,0,SUMIFS($F$2:F3557,$H$2:H3557,Table1[[#This Row],[post_position]]-1,$C$2:C3557,Table1[[#This Row],[topic_id]]))</f>
        <v>40476.383553240739</v>
      </c>
    </row>
    <row r="3558" spans="1:19" x14ac:dyDescent="0.25">
      <c r="A3558" s="7">
        <v>3620</v>
      </c>
      <c r="B3558" s="7">
        <v>1</v>
      </c>
      <c r="C3558" s="7">
        <v>889</v>
      </c>
      <c r="D3558" s="7">
        <v>24</v>
      </c>
      <c r="F3558" s="8">
        <v>40476.449675925927</v>
      </c>
      <c r="G3558" s="7">
        <v>0</v>
      </c>
      <c r="H3558" s="7">
        <v>2</v>
      </c>
      <c r="I3558" s="7" t="b">
        <f t="shared" si="165"/>
        <v>1</v>
      </c>
      <c r="J3558" s="7" t="b">
        <f t="shared" si="166"/>
        <v>1</v>
      </c>
      <c r="K3558" s="7">
        <f t="shared" si="167"/>
        <v>1</v>
      </c>
      <c r="L3558" s="7">
        <f>WEEKDAY(Table1[[#This Row],[post_time]])</f>
        <v>2</v>
      </c>
      <c r="M3558" s="7">
        <f>VLOOKUP(Table1[[#This Row],[topic_id]],'All Topics Data'!$A$2:$I$1243,8,FALSE)</f>
        <v>40476.188194444447</v>
      </c>
      <c r="N3558" s="7">
        <f>Table1[[#This Row],[Hui Reply?]]*(Table1[[#This Row],[post_time]]-Table1[[#This Row],[timestamp of previous reply]])</f>
        <v>0.26146990741108311</v>
      </c>
      <c r="O3558" s="3">
        <f>O3557+Table1[[#This Row],[Hui Reply?]]</f>
        <v>933</v>
      </c>
      <c r="P3558" s="19">
        <f>INT(Table1[[#This Row],[post_time]])</f>
        <v>40476</v>
      </c>
      <c r="Q3558" s="3" t="str">
        <f>IF(Table1[[#This Row],[Hui Reply?]],VLOOKUP(Table1[[#This Row],[topic_id]],'All Topics Data'!$A$2:$E$1243,5,FALSE),0)</f>
        <v>trbharat</v>
      </c>
      <c r="R3558" s="8">
        <f>Table1[[#This Row],[post_time]]+8/24</f>
        <v>40476.783009259263</v>
      </c>
      <c r="S3558" s="3">
        <f>IF(Table1[[#This Row],[post_position]]=1,0,SUMIFS($F$2:F3558,$H$2:H3558,Table1[[#This Row],[post_position]]-1,$C$2:C3558,Table1[[#This Row],[topic_id]]))</f>
        <v>40476.188206018516</v>
      </c>
    </row>
    <row r="3559" spans="1:19" x14ac:dyDescent="0.25">
      <c r="A3559" s="7">
        <v>3621</v>
      </c>
      <c r="B3559" s="7">
        <v>1</v>
      </c>
      <c r="C3559" s="7">
        <v>878</v>
      </c>
      <c r="D3559" s="7">
        <v>24</v>
      </c>
      <c r="E3559" s="2"/>
      <c r="F3559" s="8">
        <v>40476.461828703701</v>
      </c>
      <c r="G3559" s="7">
        <v>0</v>
      </c>
      <c r="H3559" s="7">
        <v>5</v>
      </c>
      <c r="I3559" s="7" t="b">
        <f t="shared" si="165"/>
        <v>1</v>
      </c>
      <c r="J3559" s="7" t="b">
        <f t="shared" si="166"/>
        <v>1</v>
      </c>
      <c r="K3559" s="7">
        <f t="shared" si="167"/>
        <v>1</v>
      </c>
      <c r="L3559" s="7">
        <f>WEEKDAY(Table1[[#This Row],[post_time]])</f>
        <v>2</v>
      </c>
      <c r="M3559" s="7">
        <f>VLOOKUP(Table1[[#This Row],[topic_id]],'All Topics Data'!$A$2:$I$1243,8,FALSE)</f>
        <v>40473.712500000001</v>
      </c>
      <c r="N3559" s="7">
        <f>Table1[[#This Row],[Hui Reply?]]*(Table1[[#This Row],[post_time]]-Table1[[#This Row],[timestamp of previous reply]])</f>
        <v>0.83222222221957054</v>
      </c>
      <c r="O3559" s="3">
        <f>O3558+Table1[[#This Row],[Hui Reply?]]</f>
        <v>934</v>
      </c>
      <c r="P3559" s="19">
        <f>INT(Table1[[#This Row],[post_time]])</f>
        <v>40476</v>
      </c>
      <c r="Q3559" s="3" t="str">
        <f>IF(Table1[[#This Row],[Hui Reply?]],VLOOKUP(Table1[[#This Row],[topic_id]],'All Topics Data'!$A$2:$E$1243,5,FALSE),0)</f>
        <v>vmohan1978</v>
      </c>
      <c r="R3559" s="8">
        <f>Table1[[#This Row],[post_time]]+8/24</f>
        <v>40476.795162037037</v>
      </c>
      <c r="S3559" s="3">
        <f>IF(Table1[[#This Row],[post_position]]=1,0,SUMIFS($F$2:F3559,$H$2:H3559,Table1[[#This Row],[post_position]]-1,$C$2:C3559,Table1[[#This Row],[topic_id]]))</f>
        <v>40475.629606481481</v>
      </c>
    </row>
    <row r="3560" spans="1:19" x14ac:dyDescent="0.25">
      <c r="A3560" s="7">
        <v>3622</v>
      </c>
      <c r="B3560" s="7">
        <v>1</v>
      </c>
      <c r="C3560" s="7">
        <v>892</v>
      </c>
      <c r="D3560" s="7">
        <v>6071</v>
      </c>
      <c r="E3560" s="2"/>
      <c r="F3560" s="8">
        <v>40476.59033564815</v>
      </c>
      <c r="G3560" s="7">
        <v>0</v>
      </c>
      <c r="H3560" s="7">
        <v>1</v>
      </c>
      <c r="I3560" s="7" t="b">
        <f t="shared" si="165"/>
        <v>0</v>
      </c>
      <c r="J3560" s="7" t="b">
        <f t="shared" si="166"/>
        <v>0</v>
      </c>
      <c r="K3560" s="7">
        <f t="shared" si="167"/>
        <v>0</v>
      </c>
      <c r="L3560" s="7">
        <f>WEEKDAY(Table1[[#This Row],[post_time]])</f>
        <v>2</v>
      </c>
      <c r="M3560" s="7">
        <f>VLOOKUP(Table1[[#This Row],[topic_id]],'All Topics Data'!$A$2:$I$1243,8,FALSE)</f>
        <v>40476.590277777781</v>
      </c>
      <c r="N3560" s="7">
        <f>Table1[[#This Row],[Hui Reply?]]*(Table1[[#This Row],[post_time]]-Table1[[#This Row],[timestamp of previous reply]])</f>
        <v>0</v>
      </c>
      <c r="O3560" s="3">
        <f>O3559+Table1[[#This Row],[Hui Reply?]]</f>
        <v>934</v>
      </c>
      <c r="P3560" s="19">
        <f>INT(Table1[[#This Row],[post_time]])</f>
        <v>40476</v>
      </c>
      <c r="Q3560" s="3">
        <f>IF(Table1[[#This Row],[Hui Reply?]],VLOOKUP(Table1[[#This Row],[topic_id]],'All Topics Data'!$A$2:$E$1243,5,FALSE),0)</f>
        <v>0</v>
      </c>
      <c r="R3560" s="8">
        <f>Table1[[#This Row],[post_time]]+8/24</f>
        <v>40476.923668981486</v>
      </c>
      <c r="S3560" s="3">
        <f>IF(Table1[[#This Row],[post_position]]=1,0,SUMIFS($F$2:F3560,$H$2:H3560,Table1[[#This Row],[post_position]]-1,$C$2:C3560,Table1[[#This Row],[topic_id]]))</f>
        <v>0</v>
      </c>
    </row>
    <row r="3561" spans="1:19" x14ac:dyDescent="0.25">
      <c r="A3561" s="7">
        <v>3623</v>
      </c>
      <c r="B3561" s="7">
        <v>1</v>
      </c>
      <c r="C3561" s="7">
        <v>883</v>
      </c>
      <c r="D3561" s="7">
        <v>4061</v>
      </c>
      <c r="F3561" s="8">
        <v>40476.653807870367</v>
      </c>
      <c r="G3561" s="7">
        <v>0</v>
      </c>
      <c r="H3561" s="7">
        <v>5</v>
      </c>
      <c r="I3561" s="7" t="b">
        <f t="shared" si="165"/>
        <v>0</v>
      </c>
      <c r="J3561" s="7" t="b">
        <f t="shared" si="166"/>
        <v>1</v>
      </c>
      <c r="K3561" s="7">
        <f t="shared" si="167"/>
        <v>0</v>
      </c>
      <c r="L3561" s="7">
        <f>WEEKDAY(Table1[[#This Row],[post_time]])</f>
        <v>2</v>
      </c>
      <c r="M3561" s="7">
        <f>VLOOKUP(Table1[[#This Row],[topic_id]],'All Topics Data'!$A$2:$I$1243,8,FALSE)</f>
        <v>40474.877083333333</v>
      </c>
      <c r="N3561" s="7">
        <f>Table1[[#This Row],[Hui Reply?]]*(Table1[[#This Row],[post_time]]-Table1[[#This Row],[timestamp of previous reply]])</f>
        <v>0</v>
      </c>
      <c r="O3561" s="3">
        <f>O3560+Table1[[#This Row],[Hui Reply?]]</f>
        <v>934</v>
      </c>
      <c r="P3561" s="19">
        <f>INT(Table1[[#This Row],[post_time]])</f>
        <v>40476</v>
      </c>
      <c r="Q3561" s="3">
        <f>IF(Table1[[#This Row],[Hui Reply?]],VLOOKUP(Table1[[#This Row],[topic_id]],'All Topics Data'!$A$2:$E$1243,5,FALSE),0)</f>
        <v>0</v>
      </c>
      <c r="R3561" s="8">
        <f>Table1[[#This Row],[post_time]]+8/24</f>
        <v>40476.987141203703</v>
      </c>
      <c r="S3561" s="3">
        <f>IF(Table1[[#This Row],[post_position]]=1,0,SUMIFS($F$2:F3561,$H$2:H3561,Table1[[#This Row],[post_position]]-1,$C$2:C3561,Table1[[#This Row],[topic_id]]))</f>
        <v>40476.004791666666</v>
      </c>
    </row>
    <row r="3562" spans="1:19" x14ac:dyDescent="0.25">
      <c r="A3562" s="7">
        <v>3624</v>
      </c>
      <c r="B3562" s="7">
        <v>1</v>
      </c>
      <c r="C3562" s="7">
        <v>893</v>
      </c>
      <c r="D3562" s="7">
        <v>6821</v>
      </c>
      <c r="E3562" s="2"/>
      <c r="F3562" s="8">
        <v>40476.660937499997</v>
      </c>
      <c r="G3562" s="7">
        <v>0</v>
      </c>
      <c r="H3562" s="7">
        <v>1</v>
      </c>
      <c r="I3562" s="7" t="b">
        <f t="shared" si="165"/>
        <v>0</v>
      </c>
      <c r="J3562" s="7" t="b">
        <f t="shared" si="166"/>
        <v>0</v>
      </c>
      <c r="K3562" s="7">
        <f t="shared" si="167"/>
        <v>0</v>
      </c>
      <c r="L3562" s="7">
        <f>WEEKDAY(Table1[[#This Row],[post_time]])</f>
        <v>2</v>
      </c>
      <c r="M3562" s="7">
        <f>VLOOKUP(Table1[[#This Row],[topic_id]],'All Topics Data'!$A$2:$I$1243,8,FALSE)</f>
        <v>40476.660416666666</v>
      </c>
      <c r="N3562" s="7">
        <f>Table1[[#This Row],[Hui Reply?]]*(Table1[[#This Row],[post_time]]-Table1[[#This Row],[timestamp of previous reply]])</f>
        <v>0</v>
      </c>
      <c r="O3562" s="3">
        <f>O3561+Table1[[#This Row],[Hui Reply?]]</f>
        <v>934</v>
      </c>
      <c r="P3562" s="19">
        <f>INT(Table1[[#This Row],[post_time]])</f>
        <v>40476</v>
      </c>
      <c r="Q3562" s="3">
        <f>IF(Table1[[#This Row],[Hui Reply?]],VLOOKUP(Table1[[#This Row],[topic_id]],'All Topics Data'!$A$2:$E$1243,5,FALSE),0)</f>
        <v>0</v>
      </c>
      <c r="R3562" s="8">
        <f>Table1[[#This Row],[post_time]]+8/24</f>
        <v>40476.994270833333</v>
      </c>
      <c r="S3562" s="3">
        <f>IF(Table1[[#This Row],[post_position]]=1,0,SUMIFS($F$2:F3562,$H$2:H3562,Table1[[#This Row],[post_position]]-1,$C$2:C3562,Table1[[#This Row],[topic_id]]))</f>
        <v>0</v>
      </c>
    </row>
    <row r="3563" spans="1:19" x14ac:dyDescent="0.25">
      <c r="A3563" s="7">
        <v>3625</v>
      </c>
      <c r="B3563" s="7">
        <v>1</v>
      </c>
      <c r="C3563" s="7">
        <v>878</v>
      </c>
      <c r="D3563" s="7">
        <v>6791</v>
      </c>
      <c r="F3563" s="8">
        <v>40476.691631944443</v>
      </c>
      <c r="G3563" s="7">
        <v>0</v>
      </c>
      <c r="H3563" s="7">
        <v>6</v>
      </c>
      <c r="I3563" s="7" t="b">
        <f t="shared" si="165"/>
        <v>0</v>
      </c>
      <c r="J3563" s="7" t="b">
        <f t="shared" si="166"/>
        <v>1</v>
      </c>
      <c r="K3563" s="7">
        <f t="shared" si="167"/>
        <v>0</v>
      </c>
      <c r="L3563" s="7">
        <f>WEEKDAY(Table1[[#This Row],[post_time]])</f>
        <v>2</v>
      </c>
      <c r="M3563" s="7">
        <f>VLOOKUP(Table1[[#This Row],[topic_id]],'All Topics Data'!$A$2:$I$1243,8,FALSE)</f>
        <v>40473.712500000001</v>
      </c>
      <c r="N3563" s="7">
        <f>Table1[[#This Row],[Hui Reply?]]*(Table1[[#This Row],[post_time]]-Table1[[#This Row],[timestamp of previous reply]])</f>
        <v>0</v>
      </c>
      <c r="O3563" s="3">
        <f>O3562+Table1[[#This Row],[Hui Reply?]]</f>
        <v>934</v>
      </c>
      <c r="P3563" s="19">
        <f>INT(Table1[[#This Row],[post_time]])</f>
        <v>40476</v>
      </c>
      <c r="Q3563" s="3">
        <f>IF(Table1[[#This Row],[Hui Reply?]],VLOOKUP(Table1[[#This Row],[topic_id]],'All Topics Data'!$A$2:$E$1243,5,FALSE),0)</f>
        <v>0</v>
      </c>
      <c r="R3563" s="8">
        <f>Table1[[#This Row],[post_time]]+8/24</f>
        <v>40477.024965277778</v>
      </c>
      <c r="S3563" s="3">
        <f>IF(Table1[[#This Row],[post_position]]=1,0,SUMIFS($F$2:F3563,$H$2:H3563,Table1[[#This Row],[post_position]]-1,$C$2:C3563,Table1[[#This Row],[topic_id]]))</f>
        <v>40476.461828703701</v>
      </c>
    </row>
    <row r="3564" spans="1:19" x14ac:dyDescent="0.25">
      <c r="A3564" s="7">
        <v>3626</v>
      </c>
      <c r="B3564" s="7">
        <v>1</v>
      </c>
      <c r="C3564" s="7">
        <v>894</v>
      </c>
      <c r="D3564" s="7">
        <v>6853</v>
      </c>
      <c r="E3564" s="2"/>
      <c r="F3564" s="8">
        <v>40476.692395833335</v>
      </c>
      <c r="G3564" s="7">
        <v>0</v>
      </c>
      <c r="H3564" s="7">
        <v>1</v>
      </c>
      <c r="I3564" s="7" t="b">
        <f t="shared" si="165"/>
        <v>0</v>
      </c>
      <c r="J3564" s="7" t="b">
        <f t="shared" si="166"/>
        <v>0</v>
      </c>
      <c r="K3564" s="7">
        <f t="shared" si="167"/>
        <v>0</v>
      </c>
      <c r="L3564" s="7">
        <f>WEEKDAY(Table1[[#This Row],[post_time]])</f>
        <v>2</v>
      </c>
      <c r="M3564" s="7">
        <f>VLOOKUP(Table1[[#This Row],[topic_id]],'All Topics Data'!$A$2:$I$1243,8,FALSE)</f>
        <v>40476.692361111112</v>
      </c>
      <c r="N3564" s="7">
        <f>Table1[[#This Row],[Hui Reply?]]*(Table1[[#This Row],[post_time]]-Table1[[#This Row],[timestamp of previous reply]])</f>
        <v>0</v>
      </c>
      <c r="O3564" s="3">
        <f>O3563+Table1[[#This Row],[Hui Reply?]]</f>
        <v>934</v>
      </c>
      <c r="P3564" s="19">
        <f>INT(Table1[[#This Row],[post_time]])</f>
        <v>40476</v>
      </c>
      <c r="Q3564" s="3">
        <f>IF(Table1[[#This Row],[Hui Reply?]],VLOOKUP(Table1[[#This Row],[topic_id]],'All Topics Data'!$A$2:$E$1243,5,FALSE),0)</f>
        <v>0</v>
      </c>
      <c r="R3564" s="8">
        <f>Table1[[#This Row],[post_time]]+8/24</f>
        <v>40477.025729166671</v>
      </c>
      <c r="S3564" s="3">
        <f>IF(Table1[[#This Row],[post_position]]=1,0,SUMIFS($F$2:F3564,$H$2:H3564,Table1[[#This Row],[post_position]]-1,$C$2:C3564,Table1[[#This Row],[topic_id]]))</f>
        <v>0</v>
      </c>
    </row>
    <row r="3565" spans="1:19" x14ac:dyDescent="0.25">
      <c r="A3565" s="7">
        <v>3627</v>
      </c>
      <c r="B3565" s="7">
        <v>1</v>
      </c>
      <c r="C3565" s="7">
        <v>874</v>
      </c>
      <c r="D3565" s="7">
        <v>6844</v>
      </c>
      <c r="E3565" s="2"/>
      <c r="F3565" s="8">
        <v>40476.866284722222</v>
      </c>
      <c r="G3565" s="7">
        <v>0</v>
      </c>
      <c r="H3565" s="7">
        <v>17</v>
      </c>
      <c r="I3565" s="7" t="b">
        <f t="shared" si="165"/>
        <v>0</v>
      </c>
      <c r="J3565" s="7" t="b">
        <f t="shared" si="166"/>
        <v>1</v>
      </c>
      <c r="K3565" s="7">
        <f t="shared" si="167"/>
        <v>0</v>
      </c>
      <c r="L3565" s="7">
        <f>WEEKDAY(Table1[[#This Row],[post_time]])</f>
        <v>2</v>
      </c>
      <c r="M3565" s="7">
        <f>VLOOKUP(Table1[[#This Row],[topic_id]],'All Topics Data'!$A$2:$I$1243,8,FALSE)</f>
        <v>40473.061805555553</v>
      </c>
      <c r="N3565" s="7">
        <f>Table1[[#This Row],[Hui Reply?]]*(Table1[[#This Row],[post_time]]-Table1[[#This Row],[timestamp of previous reply]])</f>
        <v>0</v>
      </c>
      <c r="O3565" s="3">
        <f>O3564+Table1[[#This Row],[Hui Reply?]]</f>
        <v>934</v>
      </c>
      <c r="P3565" s="19">
        <f>INT(Table1[[#This Row],[post_time]])</f>
        <v>40476</v>
      </c>
      <c r="Q3565" s="3">
        <f>IF(Table1[[#This Row],[Hui Reply?]],VLOOKUP(Table1[[#This Row],[topic_id]],'All Topics Data'!$A$2:$E$1243,5,FALSE),0)</f>
        <v>0</v>
      </c>
      <c r="R3565" s="8">
        <f>Table1[[#This Row],[post_time]]+8/24</f>
        <v>40477.199618055558</v>
      </c>
      <c r="S3565" s="3">
        <f>IF(Table1[[#This Row],[post_position]]=1,0,SUMIFS($F$2:F3565,$H$2:H3565,Table1[[#This Row],[post_position]]-1,$C$2:C3565,Table1[[#This Row],[topic_id]]))</f>
        <v>40476.361712962964</v>
      </c>
    </row>
    <row r="3566" spans="1:19" x14ac:dyDescent="0.25">
      <c r="A3566" s="7">
        <v>3629</v>
      </c>
      <c r="B3566" s="7">
        <v>1</v>
      </c>
      <c r="C3566" s="7">
        <v>894</v>
      </c>
      <c r="D3566" s="7">
        <v>24</v>
      </c>
      <c r="F3566" s="8">
        <v>40476.943194444444</v>
      </c>
      <c r="G3566" s="7">
        <v>0</v>
      </c>
      <c r="H3566" s="7">
        <v>2</v>
      </c>
      <c r="I3566" s="7" t="b">
        <f t="shared" si="165"/>
        <v>1</v>
      </c>
      <c r="J3566" s="7" t="b">
        <f t="shared" si="166"/>
        <v>1</v>
      </c>
      <c r="K3566" s="7">
        <f t="shared" si="167"/>
        <v>1</v>
      </c>
      <c r="L3566" s="7">
        <f>WEEKDAY(Table1[[#This Row],[post_time]])</f>
        <v>2</v>
      </c>
      <c r="M3566" s="7">
        <f>VLOOKUP(Table1[[#This Row],[topic_id]],'All Topics Data'!$A$2:$I$1243,8,FALSE)</f>
        <v>40476.692361111112</v>
      </c>
      <c r="N3566" s="7">
        <f>Table1[[#This Row],[Hui Reply?]]*(Table1[[#This Row],[post_time]]-Table1[[#This Row],[timestamp of previous reply]])</f>
        <v>0.25079861110862112</v>
      </c>
      <c r="O3566" s="3">
        <f>O3565+Table1[[#This Row],[Hui Reply?]]</f>
        <v>935</v>
      </c>
      <c r="P3566" s="19">
        <f>INT(Table1[[#This Row],[post_time]])</f>
        <v>40476</v>
      </c>
      <c r="Q3566" s="3" t="str">
        <f>IF(Table1[[#This Row],[Hui Reply?]],VLOOKUP(Table1[[#This Row],[topic_id]],'All Topics Data'!$A$2:$E$1243,5,FALSE),0)</f>
        <v>Marcos Lee</v>
      </c>
      <c r="R3566" s="8">
        <f>Table1[[#This Row],[post_time]]+8/24</f>
        <v>40477.27652777778</v>
      </c>
      <c r="S3566" s="3">
        <f>IF(Table1[[#This Row],[post_position]]=1,0,SUMIFS($F$2:F3566,$H$2:H3566,Table1[[#This Row],[post_position]]-1,$C$2:C3566,Table1[[#This Row],[topic_id]]))</f>
        <v>40476.692395833335</v>
      </c>
    </row>
    <row r="3567" spans="1:19" x14ac:dyDescent="0.25">
      <c r="A3567" s="7">
        <v>3630</v>
      </c>
      <c r="B3567" s="7">
        <v>1</v>
      </c>
      <c r="C3567" s="7">
        <v>895</v>
      </c>
      <c r="D3567" s="7">
        <v>6821</v>
      </c>
      <c r="E3567" s="2"/>
      <c r="F3567" s="8">
        <v>40476.970231481479</v>
      </c>
      <c r="G3567" s="7">
        <v>0</v>
      </c>
      <c r="H3567" s="7">
        <v>1</v>
      </c>
      <c r="I3567" s="7" t="b">
        <f t="shared" si="165"/>
        <v>0</v>
      </c>
      <c r="J3567" s="7" t="b">
        <f t="shared" si="166"/>
        <v>0</v>
      </c>
      <c r="K3567" s="7">
        <f t="shared" si="167"/>
        <v>0</v>
      </c>
      <c r="L3567" s="7">
        <f>WEEKDAY(Table1[[#This Row],[post_time]])</f>
        <v>2</v>
      </c>
      <c r="M3567" s="7">
        <f>VLOOKUP(Table1[[#This Row],[topic_id]],'All Topics Data'!$A$2:$I$1243,8,FALSE)</f>
        <v>40476.970138888886</v>
      </c>
      <c r="N3567" s="7">
        <f>Table1[[#This Row],[Hui Reply?]]*(Table1[[#This Row],[post_time]]-Table1[[#This Row],[timestamp of previous reply]])</f>
        <v>0</v>
      </c>
      <c r="O3567" s="3">
        <f>O3566+Table1[[#This Row],[Hui Reply?]]</f>
        <v>935</v>
      </c>
      <c r="P3567" s="19">
        <f>INT(Table1[[#This Row],[post_time]])</f>
        <v>40476</v>
      </c>
      <c r="Q3567" s="3">
        <f>IF(Table1[[#This Row],[Hui Reply?]],VLOOKUP(Table1[[#This Row],[topic_id]],'All Topics Data'!$A$2:$E$1243,5,FALSE),0)</f>
        <v>0</v>
      </c>
      <c r="R3567" s="8">
        <f>Table1[[#This Row],[post_time]]+8/24</f>
        <v>40477.303564814814</v>
      </c>
      <c r="S3567" s="3">
        <f>IF(Table1[[#This Row],[post_position]]=1,0,SUMIFS($F$2:F3567,$H$2:H3567,Table1[[#This Row],[post_position]]-1,$C$2:C3567,Table1[[#This Row],[topic_id]]))</f>
        <v>0</v>
      </c>
    </row>
    <row r="3568" spans="1:19" x14ac:dyDescent="0.25">
      <c r="A3568" s="7">
        <v>3631</v>
      </c>
      <c r="B3568" s="7">
        <v>1</v>
      </c>
      <c r="C3568" s="7">
        <v>895</v>
      </c>
      <c r="D3568" s="7">
        <v>6458</v>
      </c>
      <c r="F3568" s="8">
        <v>40477.019004629627</v>
      </c>
      <c r="G3568" s="7">
        <v>0</v>
      </c>
      <c r="H3568" s="7">
        <v>2</v>
      </c>
      <c r="I3568" s="7" t="b">
        <f t="shared" si="165"/>
        <v>0</v>
      </c>
      <c r="J3568" s="7" t="b">
        <f t="shared" si="166"/>
        <v>1</v>
      </c>
      <c r="K3568" s="7">
        <f t="shared" si="167"/>
        <v>0</v>
      </c>
      <c r="L3568" s="7">
        <f>WEEKDAY(Table1[[#This Row],[post_time]])</f>
        <v>3</v>
      </c>
      <c r="M3568" s="7">
        <f>VLOOKUP(Table1[[#This Row],[topic_id]],'All Topics Data'!$A$2:$I$1243,8,FALSE)</f>
        <v>40476.970138888886</v>
      </c>
      <c r="N3568" s="7">
        <f>Table1[[#This Row],[Hui Reply?]]*(Table1[[#This Row],[post_time]]-Table1[[#This Row],[timestamp of previous reply]])</f>
        <v>0</v>
      </c>
      <c r="O3568" s="3">
        <f>O3567+Table1[[#This Row],[Hui Reply?]]</f>
        <v>935</v>
      </c>
      <c r="P3568" s="19">
        <f>INT(Table1[[#This Row],[post_time]])</f>
        <v>40477</v>
      </c>
      <c r="Q3568" s="3">
        <f>IF(Table1[[#This Row],[Hui Reply?]],VLOOKUP(Table1[[#This Row],[topic_id]],'All Topics Data'!$A$2:$E$1243,5,FALSE),0)</f>
        <v>0</v>
      </c>
      <c r="R3568" s="8">
        <f>Table1[[#This Row],[post_time]]+8/24</f>
        <v>40477.352337962962</v>
      </c>
      <c r="S3568" s="3">
        <f>IF(Table1[[#This Row],[post_position]]=1,0,SUMIFS($F$2:F3568,$H$2:H3568,Table1[[#This Row],[post_position]]-1,$C$2:C3568,Table1[[#This Row],[topic_id]]))</f>
        <v>40476.970231481479</v>
      </c>
    </row>
    <row r="3569" spans="1:19" x14ac:dyDescent="0.25">
      <c r="A3569" s="7">
        <v>3632</v>
      </c>
      <c r="B3569" s="7">
        <v>1</v>
      </c>
      <c r="C3569" s="7">
        <v>895</v>
      </c>
      <c r="D3569" s="7">
        <v>6458</v>
      </c>
      <c r="E3569" s="2"/>
      <c r="F3569" s="8">
        <v>40477.049305555556</v>
      </c>
      <c r="G3569" s="7">
        <v>0</v>
      </c>
      <c r="H3569" s="7">
        <v>3</v>
      </c>
      <c r="I3569" s="7" t="b">
        <f t="shared" si="165"/>
        <v>0</v>
      </c>
      <c r="J3569" s="7" t="b">
        <f t="shared" si="166"/>
        <v>1</v>
      </c>
      <c r="K3569" s="7">
        <f t="shared" si="167"/>
        <v>0</v>
      </c>
      <c r="L3569" s="7">
        <f>WEEKDAY(Table1[[#This Row],[post_time]])</f>
        <v>3</v>
      </c>
      <c r="M3569" s="7">
        <f>VLOOKUP(Table1[[#This Row],[topic_id]],'All Topics Data'!$A$2:$I$1243,8,FALSE)</f>
        <v>40476.970138888886</v>
      </c>
      <c r="N3569" s="7">
        <f>Table1[[#This Row],[Hui Reply?]]*(Table1[[#This Row],[post_time]]-Table1[[#This Row],[timestamp of previous reply]])</f>
        <v>0</v>
      </c>
      <c r="O3569" s="3">
        <f>O3568+Table1[[#This Row],[Hui Reply?]]</f>
        <v>935</v>
      </c>
      <c r="P3569" s="19">
        <f>INT(Table1[[#This Row],[post_time]])</f>
        <v>40477</v>
      </c>
      <c r="Q3569" s="3">
        <f>IF(Table1[[#This Row],[Hui Reply?]],VLOOKUP(Table1[[#This Row],[topic_id]],'All Topics Data'!$A$2:$E$1243,5,FALSE),0)</f>
        <v>0</v>
      </c>
      <c r="R3569" s="8">
        <f>Table1[[#This Row],[post_time]]+8/24</f>
        <v>40477.382638888892</v>
      </c>
      <c r="S3569" s="3">
        <f>IF(Table1[[#This Row],[post_position]]=1,0,SUMIFS($F$2:F3569,$H$2:H3569,Table1[[#This Row],[post_position]]-1,$C$2:C3569,Table1[[#This Row],[topic_id]]))</f>
        <v>40477.019004629627</v>
      </c>
    </row>
    <row r="3570" spans="1:19" x14ac:dyDescent="0.25">
      <c r="A3570" s="7">
        <v>3633</v>
      </c>
      <c r="B3570" s="7">
        <v>1</v>
      </c>
      <c r="C3570" s="7">
        <v>889</v>
      </c>
      <c r="D3570" s="7">
        <v>6852</v>
      </c>
      <c r="E3570" s="2"/>
      <c r="F3570" s="8">
        <v>40477.165891203702</v>
      </c>
      <c r="G3570" s="7">
        <v>0</v>
      </c>
      <c r="H3570" s="7">
        <v>3</v>
      </c>
      <c r="I3570" s="7" t="b">
        <f t="shared" si="165"/>
        <v>0</v>
      </c>
      <c r="J3570" s="7" t="b">
        <f t="shared" si="166"/>
        <v>1</v>
      </c>
      <c r="K3570" s="7">
        <f t="shared" si="167"/>
        <v>0</v>
      </c>
      <c r="L3570" s="7">
        <f>WEEKDAY(Table1[[#This Row],[post_time]])</f>
        <v>3</v>
      </c>
      <c r="M3570" s="7">
        <f>VLOOKUP(Table1[[#This Row],[topic_id]],'All Topics Data'!$A$2:$I$1243,8,FALSE)</f>
        <v>40476.188194444447</v>
      </c>
      <c r="N3570" s="7">
        <f>Table1[[#This Row],[Hui Reply?]]*(Table1[[#This Row],[post_time]]-Table1[[#This Row],[timestamp of previous reply]])</f>
        <v>0</v>
      </c>
      <c r="O3570" s="3">
        <f>O3569+Table1[[#This Row],[Hui Reply?]]</f>
        <v>935</v>
      </c>
      <c r="P3570" s="19">
        <f>INT(Table1[[#This Row],[post_time]])</f>
        <v>40477</v>
      </c>
      <c r="Q3570" s="3">
        <f>IF(Table1[[#This Row],[Hui Reply?]],VLOOKUP(Table1[[#This Row],[topic_id]],'All Topics Data'!$A$2:$E$1243,5,FALSE),0)</f>
        <v>0</v>
      </c>
      <c r="R3570" s="8">
        <f>Table1[[#This Row],[post_time]]+8/24</f>
        <v>40477.499224537038</v>
      </c>
      <c r="S3570" s="3">
        <f>IF(Table1[[#This Row],[post_position]]=1,0,SUMIFS($F$2:F3570,$H$2:H3570,Table1[[#This Row],[post_position]]-1,$C$2:C3570,Table1[[#This Row],[topic_id]]))</f>
        <v>40476.449675925927</v>
      </c>
    </row>
    <row r="3571" spans="1:19" x14ac:dyDescent="0.25">
      <c r="A3571" s="7">
        <v>3634</v>
      </c>
      <c r="B3571" s="7">
        <v>1</v>
      </c>
      <c r="C3571" s="7">
        <v>893</v>
      </c>
      <c r="D3571" s="7">
        <v>6713</v>
      </c>
      <c r="E3571" s="2"/>
      <c r="F3571" s="8">
        <v>40477.33184027778</v>
      </c>
      <c r="G3571" s="7">
        <v>0</v>
      </c>
      <c r="H3571" s="7">
        <v>2</v>
      </c>
      <c r="I3571" s="7" t="b">
        <f t="shared" si="165"/>
        <v>0</v>
      </c>
      <c r="J3571" s="7" t="b">
        <f t="shared" si="166"/>
        <v>1</v>
      </c>
      <c r="K3571" s="7">
        <f t="shared" si="167"/>
        <v>0</v>
      </c>
      <c r="L3571" s="7">
        <f>WEEKDAY(Table1[[#This Row],[post_time]])</f>
        <v>3</v>
      </c>
      <c r="M3571" s="7">
        <f>VLOOKUP(Table1[[#This Row],[topic_id]],'All Topics Data'!$A$2:$I$1243,8,FALSE)</f>
        <v>40476.660416666666</v>
      </c>
      <c r="N3571" s="7">
        <f>Table1[[#This Row],[Hui Reply?]]*(Table1[[#This Row],[post_time]]-Table1[[#This Row],[timestamp of previous reply]])</f>
        <v>0</v>
      </c>
      <c r="O3571" s="3">
        <f>O3570+Table1[[#This Row],[Hui Reply?]]</f>
        <v>935</v>
      </c>
      <c r="P3571" s="19">
        <f>INT(Table1[[#This Row],[post_time]])</f>
        <v>40477</v>
      </c>
      <c r="Q3571" s="3">
        <f>IF(Table1[[#This Row],[Hui Reply?]],VLOOKUP(Table1[[#This Row],[topic_id]],'All Topics Data'!$A$2:$E$1243,5,FALSE),0)</f>
        <v>0</v>
      </c>
      <c r="R3571" s="8">
        <f>Table1[[#This Row],[post_time]]+8/24</f>
        <v>40477.665173611116</v>
      </c>
      <c r="S3571" s="3">
        <f>IF(Table1[[#This Row],[post_position]]=1,0,SUMIFS($F$2:F3571,$H$2:H3571,Table1[[#This Row],[post_position]]-1,$C$2:C3571,Table1[[#This Row],[topic_id]]))</f>
        <v>40476.660937499997</v>
      </c>
    </row>
    <row r="3572" spans="1:19" x14ac:dyDescent="0.25">
      <c r="A3572" s="7">
        <v>3635</v>
      </c>
      <c r="B3572" s="7">
        <v>1</v>
      </c>
      <c r="C3572" s="7">
        <v>893</v>
      </c>
      <c r="D3572" s="7">
        <v>6713</v>
      </c>
      <c r="F3572" s="8">
        <v>40477.33284722222</v>
      </c>
      <c r="G3572" s="7">
        <v>0</v>
      </c>
      <c r="H3572" s="7">
        <v>3</v>
      </c>
      <c r="I3572" s="7" t="b">
        <f t="shared" si="165"/>
        <v>0</v>
      </c>
      <c r="J3572" s="7" t="b">
        <f t="shared" si="166"/>
        <v>1</v>
      </c>
      <c r="K3572" s="7">
        <f t="shared" si="167"/>
        <v>0</v>
      </c>
      <c r="L3572" s="7">
        <f>WEEKDAY(Table1[[#This Row],[post_time]])</f>
        <v>3</v>
      </c>
      <c r="M3572" s="7">
        <f>VLOOKUP(Table1[[#This Row],[topic_id]],'All Topics Data'!$A$2:$I$1243,8,FALSE)</f>
        <v>40476.660416666666</v>
      </c>
      <c r="N3572" s="7">
        <f>Table1[[#This Row],[Hui Reply?]]*(Table1[[#This Row],[post_time]]-Table1[[#This Row],[timestamp of previous reply]])</f>
        <v>0</v>
      </c>
      <c r="O3572" s="3">
        <f>O3571+Table1[[#This Row],[Hui Reply?]]</f>
        <v>935</v>
      </c>
      <c r="P3572" s="19">
        <f>INT(Table1[[#This Row],[post_time]])</f>
        <v>40477</v>
      </c>
      <c r="Q3572" s="3">
        <f>IF(Table1[[#This Row],[Hui Reply?]],VLOOKUP(Table1[[#This Row],[topic_id]],'All Topics Data'!$A$2:$E$1243,5,FALSE),0)</f>
        <v>0</v>
      </c>
      <c r="R3572" s="8">
        <f>Table1[[#This Row],[post_time]]+8/24</f>
        <v>40477.666180555556</v>
      </c>
      <c r="S3572" s="3">
        <f>IF(Table1[[#This Row],[post_position]]=1,0,SUMIFS($F$2:F3572,$H$2:H3572,Table1[[#This Row],[post_position]]-1,$C$2:C3572,Table1[[#This Row],[topic_id]]))</f>
        <v>40477.33184027778</v>
      </c>
    </row>
    <row r="3573" spans="1:19" x14ac:dyDescent="0.25">
      <c r="A3573" s="7">
        <v>3636</v>
      </c>
      <c r="B3573" s="7">
        <v>1</v>
      </c>
      <c r="C3573" s="7">
        <v>896</v>
      </c>
      <c r="D3573" s="7">
        <v>6802</v>
      </c>
      <c r="E3573" s="2"/>
      <c r="F3573" s="8">
        <v>40477.528587962966</v>
      </c>
      <c r="G3573" s="7">
        <v>0</v>
      </c>
      <c r="H3573" s="7">
        <v>1</v>
      </c>
      <c r="I3573" s="7" t="b">
        <f t="shared" si="165"/>
        <v>0</v>
      </c>
      <c r="J3573" s="7" t="b">
        <f t="shared" si="166"/>
        <v>0</v>
      </c>
      <c r="K3573" s="7">
        <f t="shared" si="167"/>
        <v>0</v>
      </c>
      <c r="L3573" s="7">
        <f>WEEKDAY(Table1[[#This Row],[post_time]])</f>
        <v>3</v>
      </c>
      <c r="M3573" s="7">
        <f>VLOOKUP(Table1[[#This Row],[topic_id]],'All Topics Data'!$A$2:$I$1243,8,FALSE)</f>
        <v>40477.52847222222</v>
      </c>
      <c r="N3573" s="7">
        <f>Table1[[#This Row],[Hui Reply?]]*(Table1[[#This Row],[post_time]]-Table1[[#This Row],[timestamp of previous reply]])</f>
        <v>0</v>
      </c>
      <c r="O3573" s="3">
        <f>O3572+Table1[[#This Row],[Hui Reply?]]</f>
        <v>935</v>
      </c>
      <c r="P3573" s="19">
        <f>INT(Table1[[#This Row],[post_time]])</f>
        <v>40477</v>
      </c>
      <c r="Q3573" s="3">
        <f>IF(Table1[[#This Row],[Hui Reply?]],VLOOKUP(Table1[[#This Row],[topic_id]],'All Topics Data'!$A$2:$E$1243,5,FALSE),0)</f>
        <v>0</v>
      </c>
      <c r="R3573" s="8">
        <f>Table1[[#This Row],[post_time]]+8/24</f>
        <v>40477.861921296302</v>
      </c>
      <c r="S3573" s="3">
        <f>IF(Table1[[#This Row],[post_position]]=1,0,SUMIFS($F$2:F3573,$H$2:H3573,Table1[[#This Row],[post_position]]-1,$C$2:C3573,Table1[[#This Row],[topic_id]]))</f>
        <v>0</v>
      </c>
    </row>
    <row r="3574" spans="1:19" x14ac:dyDescent="0.25">
      <c r="A3574" s="7">
        <v>3637</v>
      </c>
      <c r="B3574" s="7">
        <v>1</v>
      </c>
      <c r="C3574" s="7">
        <v>896</v>
      </c>
      <c r="D3574" s="7">
        <v>24</v>
      </c>
      <c r="F3574" s="8">
        <v>40477.556608796294</v>
      </c>
      <c r="G3574" s="7">
        <v>0</v>
      </c>
      <c r="H3574" s="7">
        <v>2</v>
      </c>
      <c r="I3574" s="7" t="b">
        <f t="shared" si="165"/>
        <v>1</v>
      </c>
      <c r="J3574" s="7" t="b">
        <f t="shared" si="166"/>
        <v>1</v>
      </c>
      <c r="K3574" s="7">
        <f t="shared" si="167"/>
        <v>1</v>
      </c>
      <c r="L3574" s="7">
        <f>WEEKDAY(Table1[[#This Row],[post_time]])</f>
        <v>3</v>
      </c>
      <c r="M3574" s="7">
        <f>VLOOKUP(Table1[[#This Row],[topic_id]],'All Topics Data'!$A$2:$I$1243,8,FALSE)</f>
        <v>40477.52847222222</v>
      </c>
      <c r="N3574" s="7">
        <f>Table1[[#This Row],[Hui Reply?]]*(Table1[[#This Row],[post_time]]-Table1[[#This Row],[timestamp of previous reply]])</f>
        <v>2.8020833327900618E-2</v>
      </c>
      <c r="O3574" s="3">
        <f>O3573+Table1[[#This Row],[Hui Reply?]]</f>
        <v>936</v>
      </c>
      <c r="P3574" s="19">
        <f>INT(Table1[[#This Row],[post_time]])</f>
        <v>40477</v>
      </c>
      <c r="Q3574" s="3" t="str">
        <f>IF(Table1[[#This Row],[Hui Reply?]],VLOOKUP(Table1[[#This Row],[topic_id]],'All Topics Data'!$A$2:$E$1243,5,FALSE),0)</f>
        <v>Lukas</v>
      </c>
      <c r="R3574" s="8">
        <f>Table1[[#This Row],[post_time]]+8/24</f>
        <v>40477.88994212963</v>
      </c>
      <c r="S3574" s="3">
        <f>IF(Table1[[#This Row],[post_position]]=1,0,SUMIFS($F$2:F3574,$H$2:H3574,Table1[[#This Row],[post_position]]-1,$C$2:C3574,Table1[[#This Row],[topic_id]]))</f>
        <v>40477.528587962966</v>
      </c>
    </row>
    <row r="3575" spans="1:19" x14ac:dyDescent="0.25">
      <c r="A3575" s="7">
        <v>3638</v>
      </c>
      <c r="B3575" s="7">
        <v>1</v>
      </c>
      <c r="C3575" s="7">
        <v>858</v>
      </c>
      <c r="D3575" s="7">
        <v>6821</v>
      </c>
      <c r="E3575" s="2"/>
      <c r="F3575" s="8">
        <v>40477.643692129626</v>
      </c>
      <c r="G3575" s="7">
        <v>0</v>
      </c>
      <c r="H3575" s="7">
        <v>6</v>
      </c>
      <c r="I3575" s="7" t="b">
        <f t="shared" si="165"/>
        <v>0</v>
      </c>
      <c r="J3575" s="7" t="b">
        <f t="shared" si="166"/>
        <v>1</v>
      </c>
      <c r="K3575" s="7">
        <f t="shared" si="167"/>
        <v>0</v>
      </c>
      <c r="L3575" s="7">
        <f>WEEKDAY(Table1[[#This Row],[post_time]])</f>
        <v>3</v>
      </c>
      <c r="M3575" s="7">
        <f>VLOOKUP(Table1[[#This Row],[topic_id]],'All Topics Data'!$A$2:$I$1243,8,FALSE)</f>
        <v>40467.904166666667</v>
      </c>
      <c r="N3575" s="7">
        <f>Table1[[#This Row],[Hui Reply?]]*(Table1[[#This Row],[post_time]]-Table1[[#This Row],[timestamp of previous reply]])</f>
        <v>0</v>
      </c>
      <c r="O3575" s="3">
        <f>O3574+Table1[[#This Row],[Hui Reply?]]</f>
        <v>936</v>
      </c>
      <c r="P3575" s="19">
        <f>INT(Table1[[#This Row],[post_time]])</f>
        <v>40477</v>
      </c>
      <c r="Q3575" s="3">
        <f>IF(Table1[[#This Row],[Hui Reply?]],VLOOKUP(Table1[[#This Row],[topic_id]],'All Topics Data'!$A$2:$E$1243,5,FALSE),0)</f>
        <v>0</v>
      </c>
      <c r="R3575" s="8">
        <f>Table1[[#This Row],[post_time]]+8/24</f>
        <v>40477.977025462962</v>
      </c>
      <c r="S3575" s="3">
        <f>IF(Table1[[#This Row],[post_position]]=1,0,SUMIFS($F$2:F3575,$H$2:H3575,Table1[[#This Row],[post_position]]-1,$C$2:C3575,Table1[[#This Row],[topic_id]]))</f>
        <v>40475.125555555554</v>
      </c>
    </row>
    <row r="3576" spans="1:19" x14ac:dyDescent="0.25">
      <c r="A3576" s="7">
        <v>3639</v>
      </c>
      <c r="B3576" s="7">
        <v>1</v>
      </c>
      <c r="C3576" s="7">
        <v>886</v>
      </c>
      <c r="D3576" s="7">
        <v>6851</v>
      </c>
      <c r="E3576" s="2"/>
      <c r="F3576" s="8">
        <v>40477.802662037036</v>
      </c>
      <c r="G3576" s="7">
        <v>0</v>
      </c>
      <c r="H3576" s="7">
        <v>5</v>
      </c>
      <c r="I3576" s="7" t="b">
        <f t="shared" si="165"/>
        <v>0</v>
      </c>
      <c r="J3576" s="7" t="b">
        <f t="shared" si="166"/>
        <v>1</v>
      </c>
      <c r="K3576" s="7">
        <f t="shared" si="167"/>
        <v>0</v>
      </c>
      <c r="L3576" s="7">
        <f>WEEKDAY(Table1[[#This Row],[post_time]])</f>
        <v>3</v>
      </c>
      <c r="M3576" s="7">
        <f>VLOOKUP(Table1[[#This Row],[topic_id]],'All Topics Data'!$A$2:$I$1243,8,FALSE)</f>
        <v>40475.443749999999</v>
      </c>
      <c r="N3576" s="7">
        <f>Table1[[#This Row],[Hui Reply?]]*(Table1[[#This Row],[post_time]]-Table1[[#This Row],[timestamp of previous reply]])</f>
        <v>0</v>
      </c>
      <c r="O3576" s="3">
        <f>O3575+Table1[[#This Row],[Hui Reply?]]</f>
        <v>936</v>
      </c>
      <c r="P3576" s="19">
        <f>INT(Table1[[#This Row],[post_time]])</f>
        <v>40477</v>
      </c>
      <c r="Q3576" s="3">
        <f>IF(Table1[[#This Row],[Hui Reply?]],VLOOKUP(Table1[[#This Row],[topic_id]],'All Topics Data'!$A$2:$E$1243,5,FALSE),0)</f>
        <v>0</v>
      </c>
      <c r="R3576" s="8">
        <f>Table1[[#This Row],[post_time]]+8/24</f>
        <v>40478.135995370372</v>
      </c>
      <c r="S3576" s="3">
        <f>IF(Table1[[#This Row],[post_position]]=1,0,SUMIFS($F$2:F3576,$H$2:H3576,Table1[[#This Row],[post_position]]-1,$C$2:C3576,Table1[[#This Row],[topic_id]]))</f>
        <v>40475.907384259262</v>
      </c>
    </row>
    <row r="3577" spans="1:19" x14ac:dyDescent="0.25">
      <c r="A3577" s="7">
        <v>3640</v>
      </c>
      <c r="B3577" s="7">
        <v>1</v>
      </c>
      <c r="C3577" s="7">
        <v>858</v>
      </c>
      <c r="D3577" s="7">
        <v>6821</v>
      </c>
      <c r="F3577" s="8">
        <v>40477.976435185185</v>
      </c>
      <c r="G3577" s="7">
        <v>0</v>
      </c>
      <c r="H3577" s="7">
        <v>7</v>
      </c>
      <c r="I3577" s="7" t="b">
        <f t="shared" si="165"/>
        <v>0</v>
      </c>
      <c r="J3577" s="7" t="b">
        <f t="shared" si="166"/>
        <v>1</v>
      </c>
      <c r="K3577" s="7">
        <f t="shared" si="167"/>
        <v>0</v>
      </c>
      <c r="L3577" s="7">
        <f>WEEKDAY(Table1[[#This Row],[post_time]])</f>
        <v>3</v>
      </c>
      <c r="M3577" s="7">
        <f>VLOOKUP(Table1[[#This Row],[topic_id]],'All Topics Data'!$A$2:$I$1243,8,FALSE)</f>
        <v>40467.904166666667</v>
      </c>
      <c r="N3577" s="7">
        <f>Table1[[#This Row],[Hui Reply?]]*(Table1[[#This Row],[post_time]]-Table1[[#This Row],[timestamp of previous reply]])</f>
        <v>0</v>
      </c>
      <c r="O3577" s="3">
        <f>O3576+Table1[[#This Row],[Hui Reply?]]</f>
        <v>936</v>
      </c>
      <c r="P3577" s="19">
        <f>INT(Table1[[#This Row],[post_time]])</f>
        <v>40477</v>
      </c>
      <c r="Q3577" s="3">
        <f>IF(Table1[[#This Row],[Hui Reply?]],VLOOKUP(Table1[[#This Row],[topic_id]],'All Topics Data'!$A$2:$E$1243,5,FALSE),0)</f>
        <v>0</v>
      </c>
      <c r="R3577" s="8">
        <f>Table1[[#This Row],[post_time]]+8/24</f>
        <v>40478.30976851852</v>
      </c>
      <c r="S3577" s="3">
        <f>IF(Table1[[#This Row],[post_position]]=1,0,SUMIFS($F$2:F3577,$H$2:H3577,Table1[[#This Row],[post_position]]-1,$C$2:C3577,Table1[[#This Row],[topic_id]]))</f>
        <v>40477.643692129626</v>
      </c>
    </row>
    <row r="3578" spans="1:19" x14ac:dyDescent="0.25">
      <c r="A3578" s="7">
        <v>3641</v>
      </c>
      <c r="B3578" s="7">
        <v>1</v>
      </c>
      <c r="C3578" s="7">
        <v>858</v>
      </c>
      <c r="D3578" s="7">
        <v>24</v>
      </c>
      <c r="F3578" s="8">
        <v>40477.986226851855</v>
      </c>
      <c r="G3578" s="7">
        <v>0</v>
      </c>
      <c r="H3578" s="7">
        <v>8</v>
      </c>
      <c r="I3578" s="7" t="b">
        <f t="shared" si="165"/>
        <v>1</v>
      </c>
      <c r="J3578" s="7" t="b">
        <f t="shared" si="166"/>
        <v>1</v>
      </c>
      <c r="K3578" s="7">
        <f t="shared" si="167"/>
        <v>1</v>
      </c>
      <c r="L3578" s="7">
        <f>WEEKDAY(Table1[[#This Row],[post_time]])</f>
        <v>3</v>
      </c>
      <c r="M3578" s="7">
        <f>VLOOKUP(Table1[[#This Row],[topic_id]],'All Topics Data'!$A$2:$I$1243,8,FALSE)</f>
        <v>40467.904166666667</v>
      </c>
      <c r="N3578" s="7">
        <f>Table1[[#This Row],[Hui Reply?]]*(Table1[[#This Row],[post_time]]-Table1[[#This Row],[timestamp of previous reply]])</f>
        <v>9.7916666709352285E-3</v>
      </c>
      <c r="O3578" s="3">
        <f>O3577+Table1[[#This Row],[Hui Reply?]]</f>
        <v>937</v>
      </c>
      <c r="P3578" s="19">
        <f>INT(Table1[[#This Row],[post_time]])</f>
        <v>40477</v>
      </c>
      <c r="Q3578" s="3" t="str">
        <f>IF(Table1[[#This Row],[Hui Reply?]],VLOOKUP(Table1[[#This Row],[topic_id]],'All Topics Data'!$A$2:$E$1243,5,FALSE),0)</f>
        <v>indi visual</v>
      </c>
      <c r="R3578" s="8">
        <f>Table1[[#This Row],[post_time]]+8/24</f>
        <v>40478.319560185191</v>
      </c>
      <c r="S3578" s="3">
        <f>IF(Table1[[#This Row],[post_position]]=1,0,SUMIFS($F$2:F3578,$H$2:H3578,Table1[[#This Row],[post_position]]-1,$C$2:C3578,Table1[[#This Row],[topic_id]]))</f>
        <v>40477.976435185185</v>
      </c>
    </row>
    <row r="3579" spans="1:19" x14ac:dyDescent="0.25">
      <c r="A3579" s="7">
        <v>3642</v>
      </c>
      <c r="B3579" s="7">
        <v>1</v>
      </c>
      <c r="C3579" s="7">
        <v>886</v>
      </c>
      <c r="D3579" s="7">
        <v>24</v>
      </c>
      <c r="E3579" s="2"/>
      <c r="F3579" s="8">
        <v>40477.98946759259</v>
      </c>
      <c r="G3579" s="7">
        <v>0</v>
      </c>
      <c r="H3579" s="7">
        <v>6</v>
      </c>
      <c r="I3579" s="7" t="b">
        <f t="shared" si="165"/>
        <v>1</v>
      </c>
      <c r="J3579" s="7" t="b">
        <f t="shared" si="166"/>
        <v>1</v>
      </c>
      <c r="K3579" s="7">
        <f t="shared" si="167"/>
        <v>1</v>
      </c>
      <c r="L3579" s="7">
        <f>WEEKDAY(Table1[[#This Row],[post_time]])</f>
        <v>3</v>
      </c>
      <c r="M3579" s="7">
        <f>VLOOKUP(Table1[[#This Row],[topic_id]],'All Topics Data'!$A$2:$I$1243,8,FALSE)</f>
        <v>40475.443749999999</v>
      </c>
      <c r="N3579" s="7">
        <f>Table1[[#This Row],[Hui Reply?]]*(Table1[[#This Row],[post_time]]-Table1[[#This Row],[timestamp of previous reply]])</f>
        <v>0.18680555555329192</v>
      </c>
      <c r="O3579" s="3">
        <f>O3578+Table1[[#This Row],[Hui Reply?]]</f>
        <v>938</v>
      </c>
      <c r="P3579" s="19">
        <f>INT(Table1[[#This Row],[post_time]])</f>
        <v>40477</v>
      </c>
      <c r="Q3579" s="3" t="str">
        <f>IF(Table1[[#This Row],[Hui Reply?]],VLOOKUP(Table1[[#This Row],[topic_id]],'All Topics Data'!$A$2:$E$1243,5,FALSE),0)</f>
        <v>will31</v>
      </c>
      <c r="R3579" s="8">
        <f>Table1[[#This Row],[post_time]]+8/24</f>
        <v>40478.322800925926</v>
      </c>
      <c r="S3579" s="3">
        <f>IF(Table1[[#This Row],[post_position]]=1,0,SUMIFS($F$2:F3579,$H$2:H3579,Table1[[#This Row],[post_position]]-1,$C$2:C3579,Table1[[#This Row],[topic_id]]))</f>
        <v>40477.802662037036</v>
      </c>
    </row>
    <row r="3580" spans="1:19" x14ac:dyDescent="0.25">
      <c r="A3580" s="7">
        <v>3643</v>
      </c>
      <c r="B3580" s="7">
        <v>1</v>
      </c>
      <c r="C3580" s="7">
        <v>858</v>
      </c>
      <c r="D3580" s="7">
        <v>1</v>
      </c>
      <c r="E3580" s="2"/>
      <c r="F3580" s="8">
        <v>40477.991527777776</v>
      </c>
      <c r="G3580" s="7">
        <v>0</v>
      </c>
      <c r="H3580" s="7">
        <v>9</v>
      </c>
      <c r="I3580" s="7" t="b">
        <f t="shared" si="165"/>
        <v>0</v>
      </c>
      <c r="J3580" s="7" t="b">
        <f t="shared" si="166"/>
        <v>1</v>
      </c>
      <c r="K3580" s="7">
        <f t="shared" si="167"/>
        <v>0</v>
      </c>
      <c r="L3580" s="7">
        <f>WEEKDAY(Table1[[#This Row],[post_time]])</f>
        <v>3</v>
      </c>
      <c r="M3580" s="7">
        <f>VLOOKUP(Table1[[#This Row],[topic_id]],'All Topics Data'!$A$2:$I$1243,8,FALSE)</f>
        <v>40467.904166666667</v>
      </c>
      <c r="N3580" s="7">
        <f>Table1[[#This Row],[Hui Reply?]]*(Table1[[#This Row],[post_time]]-Table1[[#This Row],[timestamp of previous reply]])</f>
        <v>0</v>
      </c>
      <c r="O3580" s="3">
        <f>O3579+Table1[[#This Row],[Hui Reply?]]</f>
        <v>938</v>
      </c>
      <c r="P3580" s="19">
        <f>INT(Table1[[#This Row],[post_time]])</f>
        <v>40477</v>
      </c>
      <c r="Q3580" s="3">
        <f>IF(Table1[[#This Row],[Hui Reply?]],VLOOKUP(Table1[[#This Row],[topic_id]],'All Topics Data'!$A$2:$E$1243,5,FALSE),0)</f>
        <v>0</v>
      </c>
      <c r="R3580" s="8">
        <f>Table1[[#This Row],[post_time]]+8/24</f>
        <v>40478.324861111112</v>
      </c>
      <c r="S3580" s="3">
        <f>IF(Table1[[#This Row],[post_position]]=1,0,SUMIFS($F$2:F3580,$H$2:H3580,Table1[[#This Row],[post_position]]-1,$C$2:C3580,Table1[[#This Row],[topic_id]]))</f>
        <v>40477.986226851855</v>
      </c>
    </row>
    <row r="3581" spans="1:19" x14ac:dyDescent="0.25">
      <c r="A3581" s="7">
        <v>3644</v>
      </c>
      <c r="B3581" s="7">
        <v>1</v>
      </c>
      <c r="C3581" s="7">
        <v>858</v>
      </c>
      <c r="D3581" s="7">
        <v>6821</v>
      </c>
      <c r="E3581" s="2"/>
      <c r="F3581" s="8">
        <v>40477.99927083333</v>
      </c>
      <c r="G3581" s="7">
        <v>0</v>
      </c>
      <c r="H3581" s="7">
        <v>10</v>
      </c>
      <c r="I3581" s="7" t="b">
        <f t="shared" si="165"/>
        <v>0</v>
      </c>
      <c r="J3581" s="7" t="b">
        <f t="shared" si="166"/>
        <v>1</v>
      </c>
      <c r="K3581" s="7">
        <f t="shared" si="167"/>
        <v>0</v>
      </c>
      <c r="L3581" s="7">
        <f>WEEKDAY(Table1[[#This Row],[post_time]])</f>
        <v>3</v>
      </c>
      <c r="M3581" s="7">
        <f>VLOOKUP(Table1[[#This Row],[topic_id]],'All Topics Data'!$A$2:$I$1243,8,FALSE)</f>
        <v>40467.904166666667</v>
      </c>
      <c r="N3581" s="7">
        <f>Table1[[#This Row],[Hui Reply?]]*(Table1[[#This Row],[post_time]]-Table1[[#This Row],[timestamp of previous reply]])</f>
        <v>0</v>
      </c>
      <c r="O3581" s="3">
        <f>O3580+Table1[[#This Row],[Hui Reply?]]</f>
        <v>938</v>
      </c>
      <c r="P3581" s="19">
        <f>INT(Table1[[#This Row],[post_time]])</f>
        <v>40477</v>
      </c>
      <c r="Q3581" s="3">
        <f>IF(Table1[[#This Row],[Hui Reply?]],VLOOKUP(Table1[[#This Row],[topic_id]],'All Topics Data'!$A$2:$E$1243,5,FALSE),0)</f>
        <v>0</v>
      </c>
      <c r="R3581" s="8">
        <f>Table1[[#This Row],[post_time]]+8/24</f>
        <v>40478.332604166666</v>
      </c>
      <c r="S3581" s="3">
        <f>IF(Table1[[#This Row],[post_position]]=1,0,SUMIFS($F$2:F3581,$H$2:H3581,Table1[[#This Row],[post_position]]-1,$C$2:C3581,Table1[[#This Row],[topic_id]]))</f>
        <v>40477.991527777776</v>
      </c>
    </row>
    <row r="3582" spans="1:19" x14ac:dyDescent="0.25">
      <c r="A3582" s="7">
        <v>3645</v>
      </c>
      <c r="B3582" s="7">
        <v>1</v>
      </c>
      <c r="C3582" s="7">
        <v>858</v>
      </c>
      <c r="D3582" s="7">
        <v>6821</v>
      </c>
      <c r="E3582" s="2"/>
      <c r="F3582" s="8">
        <v>40478.008148148147</v>
      </c>
      <c r="G3582" s="7">
        <v>0</v>
      </c>
      <c r="H3582" s="7">
        <v>11</v>
      </c>
      <c r="I3582" s="7" t="b">
        <f t="shared" si="165"/>
        <v>0</v>
      </c>
      <c r="J3582" s="7" t="b">
        <f t="shared" si="166"/>
        <v>1</v>
      </c>
      <c r="K3582" s="7">
        <f t="shared" si="167"/>
        <v>0</v>
      </c>
      <c r="L3582" s="7">
        <f>WEEKDAY(Table1[[#This Row],[post_time]])</f>
        <v>4</v>
      </c>
      <c r="M3582" s="7">
        <f>VLOOKUP(Table1[[#This Row],[topic_id]],'All Topics Data'!$A$2:$I$1243,8,FALSE)</f>
        <v>40467.904166666667</v>
      </c>
      <c r="N3582" s="7">
        <f>Table1[[#This Row],[Hui Reply?]]*(Table1[[#This Row],[post_time]]-Table1[[#This Row],[timestamp of previous reply]])</f>
        <v>0</v>
      </c>
      <c r="O3582" s="3">
        <f>O3581+Table1[[#This Row],[Hui Reply?]]</f>
        <v>938</v>
      </c>
      <c r="P3582" s="19">
        <f>INT(Table1[[#This Row],[post_time]])</f>
        <v>40478</v>
      </c>
      <c r="Q3582" s="3">
        <f>IF(Table1[[#This Row],[Hui Reply?]],VLOOKUP(Table1[[#This Row],[topic_id]],'All Topics Data'!$A$2:$E$1243,5,FALSE),0)</f>
        <v>0</v>
      </c>
      <c r="R3582" s="8">
        <f>Table1[[#This Row],[post_time]]+8/24</f>
        <v>40478.341481481482</v>
      </c>
      <c r="S3582" s="3">
        <f>IF(Table1[[#This Row],[post_position]]=1,0,SUMIFS($F$2:F3582,$H$2:H3582,Table1[[#This Row],[post_position]]-1,$C$2:C3582,Table1[[#This Row],[topic_id]]))</f>
        <v>40477.99927083333</v>
      </c>
    </row>
    <row r="3583" spans="1:19" x14ac:dyDescent="0.25">
      <c r="A3583" s="7">
        <v>3646</v>
      </c>
      <c r="B3583" s="7">
        <v>1</v>
      </c>
      <c r="C3583" s="7">
        <v>858</v>
      </c>
      <c r="D3583" s="7">
        <v>6821</v>
      </c>
      <c r="E3583" s="2"/>
      <c r="F3583" s="8">
        <v>40478.089618055557</v>
      </c>
      <c r="G3583" s="7">
        <v>0</v>
      </c>
      <c r="H3583" s="7">
        <v>12</v>
      </c>
      <c r="I3583" s="7" t="b">
        <f t="shared" si="165"/>
        <v>0</v>
      </c>
      <c r="J3583" s="7" t="b">
        <f t="shared" si="166"/>
        <v>1</v>
      </c>
      <c r="K3583" s="7">
        <f t="shared" si="167"/>
        <v>0</v>
      </c>
      <c r="L3583" s="7">
        <f>WEEKDAY(Table1[[#This Row],[post_time]])</f>
        <v>4</v>
      </c>
      <c r="M3583" s="7">
        <f>VLOOKUP(Table1[[#This Row],[topic_id]],'All Topics Data'!$A$2:$I$1243,8,FALSE)</f>
        <v>40467.904166666667</v>
      </c>
      <c r="N3583" s="7">
        <f>Table1[[#This Row],[Hui Reply?]]*(Table1[[#This Row],[post_time]]-Table1[[#This Row],[timestamp of previous reply]])</f>
        <v>0</v>
      </c>
      <c r="O3583" s="3">
        <f>O3582+Table1[[#This Row],[Hui Reply?]]</f>
        <v>938</v>
      </c>
      <c r="P3583" s="19">
        <f>INT(Table1[[#This Row],[post_time]])</f>
        <v>40478</v>
      </c>
      <c r="Q3583" s="3">
        <f>IF(Table1[[#This Row],[Hui Reply?]],VLOOKUP(Table1[[#This Row],[topic_id]],'All Topics Data'!$A$2:$E$1243,5,FALSE),0)</f>
        <v>0</v>
      </c>
      <c r="R3583" s="8">
        <f>Table1[[#This Row],[post_time]]+8/24</f>
        <v>40478.422951388893</v>
      </c>
      <c r="S3583" s="3">
        <f>IF(Table1[[#This Row],[post_position]]=1,0,SUMIFS($F$2:F3583,$H$2:H3583,Table1[[#This Row],[post_position]]-1,$C$2:C3583,Table1[[#This Row],[topic_id]]))</f>
        <v>40478.008148148147</v>
      </c>
    </row>
    <row r="3584" spans="1:19" x14ac:dyDescent="0.25">
      <c r="A3584" s="7">
        <v>3647</v>
      </c>
      <c r="B3584" s="7">
        <v>1</v>
      </c>
      <c r="C3584" s="7">
        <v>858</v>
      </c>
      <c r="D3584" s="7">
        <v>24</v>
      </c>
      <c r="E3584" s="2"/>
      <c r="F3584" s="8">
        <v>40478.262754629628</v>
      </c>
      <c r="G3584" s="7">
        <v>0</v>
      </c>
      <c r="H3584" s="7">
        <v>13</v>
      </c>
      <c r="I3584" s="7" t="b">
        <f t="shared" si="165"/>
        <v>1</v>
      </c>
      <c r="J3584" s="7" t="b">
        <f t="shared" si="166"/>
        <v>1</v>
      </c>
      <c r="K3584" s="7">
        <f t="shared" si="167"/>
        <v>1</v>
      </c>
      <c r="L3584" s="7">
        <f>WEEKDAY(Table1[[#This Row],[post_time]])</f>
        <v>4</v>
      </c>
      <c r="M3584" s="7">
        <f>VLOOKUP(Table1[[#This Row],[topic_id]],'All Topics Data'!$A$2:$I$1243,8,FALSE)</f>
        <v>40467.904166666667</v>
      </c>
      <c r="N3584" s="7">
        <f>Table1[[#This Row],[Hui Reply?]]*(Table1[[#This Row],[post_time]]-Table1[[#This Row],[timestamp of previous reply]])</f>
        <v>0.17313657407066785</v>
      </c>
      <c r="O3584" s="3">
        <f>O3583+Table1[[#This Row],[Hui Reply?]]</f>
        <v>939</v>
      </c>
      <c r="P3584" s="19">
        <f>INT(Table1[[#This Row],[post_time]])</f>
        <v>40478</v>
      </c>
      <c r="Q3584" s="3" t="str">
        <f>IF(Table1[[#This Row],[Hui Reply?]],VLOOKUP(Table1[[#This Row],[topic_id]],'All Topics Data'!$A$2:$E$1243,5,FALSE),0)</f>
        <v>indi visual</v>
      </c>
      <c r="R3584" s="8">
        <f>Table1[[#This Row],[post_time]]+8/24</f>
        <v>40478.596087962964</v>
      </c>
      <c r="S3584" s="3">
        <f>IF(Table1[[#This Row],[post_position]]=1,0,SUMIFS($F$2:F3584,$H$2:H3584,Table1[[#This Row],[post_position]]-1,$C$2:C3584,Table1[[#This Row],[topic_id]]))</f>
        <v>40478.089618055557</v>
      </c>
    </row>
    <row r="3585" spans="1:19" x14ac:dyDescent="0.25">
      <c r="A3585" s="7">
        <v>3648</v>
      </c>
      <c r="B3585" s="7">
        <v>1</v>
      </c>
      <c r="C3585" s="7">
        <v>878</v>
      </c>
      <c r="D3585" s="7">
        <v>24</v>
      </c>
      <c r="E3585" s="2"/>
      <c r="F3585" s="8">
        <v>40478.530092592591</v>
      </c>
      <c r="G3585" s="7">
        <v>0</v>
      </c>
      <c r="H3585" s="7">
        <v>7</v>
      </c>
      <c r="I3585" s="7" t="b">
        <f t="shared" si="165"/>
        <v>1</v>
      </c>
      <c r="J3585" s="7" t="b">
        <f t="shared" si="166"/>
        <v>1</v>
      </c>
      <c r="K3585" s="7">
        <f t="shared" si="167"/>
        <v>1</v>
      </c>
      <c r="L3585" s="7">
        <f>WEEKDAY(Table1[[#This Row],[post_time]])</f>
        <v>4</v>
      </c>
      <c r="M3585" s="7">
        <f>VLOOKUP(Table1[[#This Row],[topic_id]],'All Topics Data'!$A$2:$I$1243,8,FALSE)</f>
        <v>40473.712500000001</v>
      </c>
      <c r="N3585" s="7">
        <f>Table1[[#This Row],[Hui Reply?]]*(Table1[[#This Row],[post_time]]-Table1[[#This Row],[timestamp of previous reply]])</f>
        <v>1.8384606481486117</v>
      </c>
      <c r="O3585" s="3">
        <f>O3584+Table1[[#This Row],[Hui Reply?]]</f>
        <v>940</v>
      </c>
      <c r="P3585" s="19">
        <f>INT(Table1[[#This Row],[post_time]])</f>
        <v>40478</v>
      </c>
      <c r="Q3585" s="3" t="str">
        <f>IF(Table1[[#This Row],[Hui Reply?]],VLOOKUP(Table1[[#This Row],[topic_id]],'All Topics Data'!$A$2:$E$1243,5,FALSE),0)</f>
        <v>vmohan1978</v>
      </c>
      <c r="R3585" s="8">
        <f>Table1[[#This Row],[post_time]]+8/24</f>
        <v>40478.863425925927</v>
      </c>
      <c r="S3585" s="3">
        <f>IF(Table1[[#This Row],[post_position]]=1,0,SUMIFS($F$2:F3585,$H$2:H3585,Table1[[#This Row],[post_position]]-1,$C$2:C3585,Table1[[#This Row],[topic_id]]))</f>
        <v>40476.691631944443</v>
      </c>
    </row>
    <row r="3586" spans="1:19" x14ac:dyDescent="0.25">
      <c r="A3586" s="7">
        <v>3649</v>
      </c>
      <c r="B3586" s="7">
        <v>1</v>
      </c>
      <c r="C3586" s="7">
        <v>878</v>
      </c>
      <c r="D3586" s="7">
        <v>6713</v>
      </c>
      <c r="F3586" s="8">
        <v>40478.639178240737</v>
      </c>
      <c r="G3586" s="7">
        <v>0</v>
      </c>
      <c r="H3586" s="7">
        <v>8</v>
      </c>
      <c r="I3586" s="7" t="b">
        <f t="shared" si="165"/>
        <v>0</v>
      </c>
      <c r="J3586" s="7" t="b">
        <f t="shared" si="166"/>
        <v>1</v>
      </c>
      <c r="K3586" s="7">
        <f t="shared" si="167"/>
        <v>0</v>
      </c>
      <c r="L3586" s="7">
        <f>WEEKDAY(Table1[[#This Row],[post_time]])</f>
        <v>4</v>
      </c>
      <c r="M3586" s="7">
        <f>VLOOKUP(Table1[[#This Row],[topic_id]],'All Topics Data'!$A$2:$I$1243,8,FALSE)</f>
        <v>40473.712500000001</v>
      </c>
      <c r="N3586" s="7">
        <f>Table1[[#This Row],[Hui Reply?]]*(Table1[[#This Row],[post_time]]-Table1[[#This Row],[timestamp of previous reply]])</f>
        <v>0</v>
      </c>
      <c r="O3586" s="3">
        <f>O3585+Table1[[#This Row],[Hui Reply?]]</f>
        <v>940</v>
      </c>
      <c r="P3586" s="19">
        <f>INT(Table1[[#This Row],[post_time]])</f>
        <v>40478</v>
      </c>
      <c r="Q3586" s="3">
        <f>IF(Table1[[#This Row],[Hui Reply?]],VLOOKUP(Table1[[#This Row],[topic_id]],'All Topics Data'!$A$2:$E$1243,5,FALSE),0)</f>
        <v>0</v>
      </c>
      <c r="R3586" s="8">
        <f>Table1[[#This Row],[post_time]]+8/24</f>
        <v>40478.972511574073</v>
      </c>
      <c r="S3586" s="3">
        <f>IF(Table1[[#This Row],[post_position]]=1,0,SUMIFS($F$2:F3586,$H$2:H3586,Table1[[#This Row],[post_position]]-1,$C$2:C3586,Table1[[#This Row],[topic_id]]))</f>
        <v>40478.530092592591</v>
      </c>
    </row>
    <row r="3587" spans="1:19" x14ac:dyDescent="0.25">
      <c r="A3587" s="7">
        <v>3650</v>
      </c>
      <c r="B3587" s="7">
        <v>1</v>
      </c>
      <c r="C3587" s="7">
        <v>858</v>
      </c>
      <c r="D3587" s="7">
        <v>6821</v>
      </c>
      <c r="E3587" s="2"/>
      <c r="F3587" s="8">
        <v>40478.655439814815</v>
      </c>
      <c r="G3587" s="7">
        <v>0</v>
      </c>
      <c r="H3587" s="7">
        <v>14</v>
      </c>
      <c r="I3587" s="7" t="b">
        <f t="shared" ref="I3587:I3650" si="168">(D3587=24)</f>
        <v>0</v>
      </c>
      <c r="J3587" s="7" t="b">
        <f t="shared" ref="J3587:J3650" si="169">H3587&gt;1</f>
        <v>1</v>
      </c>
      <c r="K3587" s="7">
        <f t="shared" ref="K3587:K3650" si="170">I3587*J3587</f>
        <v>0</v>
      </c>
      <c r="L3587" s="7">
        <f>WEEKDAY(Table1[[#This Row],[post_time]])</f>
        <v>4</v>
      </c>
      <c r="M3587" s="7">
        <f>VLOOKUP(Table1[[#This Row],[topic_id]],'All Topics Data'!$A$2:$I$1243,8,FALSE)</f>
        <v>40467.904166666667</v>
      </c>
      <c r="N3587" s="7">
        <f>Table1[[#This Row],[Hui Reply?]]*(Table1[[#This Row],[post_time]]-Table1[[#This Row],[timestamp of previous reply]])</f>
        <v>0</v>
      </c>
      <c r="O3587" s="3">
        <f>O3586+Table1[[#This Row],[Hui Reply?]]</f>
        <v>940</v>
      </c>
      <c r="P3587" s="19">
        <f>INT(Table1[[#This Row],[post_time]])</f>
        <v>40478</v>
      </c>
      <c r="Q3587" s="3">
        <f>IF(Table1[[#This Row],[Hui Reply?]],VLOOKUP(Table1[[#This Row],[topic_id]],'All Topics Data'!$A$2:$E$1243,5,FALSE),0)</f>
        <v>0</v>
      </c>
      <c r="R3587" s="8">
        <f>Table1[[#This Row],[post_time]]+8/24</f>
        <v>40478.98877314815</v>
      </c>
      <c r="S3587" s="3">
        <f>IF(Table1[[#This Row],[post_position]]=1,0,SUMIFS($F$2:F3587,$H$2:H3587,Table1[[#This Row],[post_position]]-1,$C$2:C3587,Table1[[#This Row],[topic_id]]))</f>
        <v>40478.262754629628</v>
      </c>
    </row>
    <row r="3588" spans="1:19" x14ac:dyDescent="0.25">
      <c r="A3588" s="7">
        <v>3651</v>
      </c>
      <c r="B3588" s="7">
        <v>1</v>
      </c>
      <c r="C3588" s="7">
        <v>897</v>
      </c>
      <c r="D3588" s="7">
        <v>6671</v>
      </c>
      <c r="E3588" s="2"/>
      <c r="F3588" s="8">
        <v>40478.740810185183</v>
      </c>
      <c r="G3588" s="7">
        <v>0</v>
      </c>
      <c r="H3588" s="7">
        <v>1</v>
      </c>
      <c r="I3588" s="7" t="b">
        <f t="shared" si="168"/>
        <v>0</v>
      </c>
      <c r="J3588" s="7" t="b">
        <f t="shared" si="169"/>
        <v>0</v>
      </c>
      <c r="K3588" s="7">
        <f t="shared" si="170"/>
        <v>0</v>
      </c>
      <c r="L3588" s="7">
        <f>WEEKDAY(Table1[[#This Row],[post_time]])</f>
        <v>4</v>
      </c>
      <c r="M3588" s="7">
        <f>VLOOKUP(Table1[[#This Row],[topic_id]],'All Topics Data'!$A$2:$I$1243,8,FALSE)</f>
        <v>40478.740277777775</v>
      </c>
      <c r="N3588" s="7">
        <f>Table1[[#This Row],[Hui Reply?]]*(Table1[[#This Row],[post_time]]-Table1[[#This Row],[timestamp of previous reply]])</f>
        <v>0</v>
      </c>
      <c r="O3588" s="3">
        <f>O3587+Table1[[#This Row],[Hui Reply?]]</f>
        <v>940</v>
      </c>
      <c r="P3588" s="19">
        <f>INT(Table1[[#This Row],[post_time]])</f>
        <v>40478</v>
      </c>
      <c r="Q3588" s="3">
        <f>IF(Table1[[#This Row],[Hui Reply?]],VLOOKUP(Table1[[#This Row],[topic_id]],'All Topics Data'!$A$2:$E$1243,5,FALSE),0)</f>
        <v>0</v>
      </c>
      <c r="R3588" s="8">
        <f>Table1[[#This Row],[post_time]]+8/24</f>
        <v>40479.074143518519</v>
      </c>
      <c r="S3588" s="3">
        <f>IF(Table1[[#This Row],[post_position]]=1,0,SUMIFS($F$2:F3588,$H$2:H3588,Table1[[#This Row],[post_position]]-1,$C$2:C3588,Table1[[#This Row],[topic_id]]))</f>
        <v>0</v>
      </c>
    </row>
    <row r="3589" spans="1:19" x14ac:dyDescent="0.25">
      <c r="A3589" s="7">
        <v>3652</v>
      </c>
      <c r="B3589" s="7">
        <v>1</v>
      </c>
      <c r="C3589" s="7">
        <v>898</v>
      </c>
      <c r="D3589" s="7">
        <v>3108</v>
      </c>
      <c r="E3589" s="2"/>
      <c r="F3589" s="8">
        <v>40478.836516203701</v>
      </c>
      <c r="G3589" s="7">
        <v>0</v>
      </c>
      <c r="H3589" s="7">
        <v>1</v>
      </c>
      <c r="I3589" s="7" t="b">
        <f t="shared" si="168"/>
        <v>0</v>
      </c>
      <c r="J3589" s="7" t="b">
        <f t="shared" si="169"/>
        <v>0</v>
      </c>
      <c r="K3589" s="7">
        <f t="shared" si="170"/>
        <v>0</v>
      </c>
      <c r="L3589" s="7">
        <f>WEEKDAY(Table1[[#This Row],[post_time]])</f>
        <v>4</v>
      </c>
      <c r="M3589" s="7">
        <f>VLOOKUP(Table1[[#This Row],[topic_id]],'All Topics Data'!$A$2:$I$1243,8,FALSE)</f>
        <v>40478.836111111108</v>
      </c>
      <c r="N3589" s="7">
        <f>Table1[[#This Row],[Hui Reply?]]*(Table1[[#This Row],[post_time]]-Table1[[#This Row],[timestamp of previous reply]])</f>
        <v>0</v>
      </c>
      <c r="O3589" s="3">
        <f>O3588+Table1[[#This Row],[Hui Reply?]]</f>
        <v>940</v>
      </c>
      <c r="P3589" s="19">
        <f>INT(Table1[[#This Row],[post_time]])</f>
        <v>40478</v>
      </c>
      <c r="Q3589" s="3">
        <f>IF(Table1[[#This Row],[Hui Reply?]],VLOOKUP(Table1[[#This Row],[topic_id]],'All Topics Data'!$A$2:$E$1243,5,FALSE),0)</f>
        <v>0</v>
      </c>
      <c r="R3589" s="8">
        <f>Table1[[#This Row],[post_time]]+8/24</f>
        <v>40479.169849537036</v>
      </c>
      <c r="S3589" s="3">
        <f>IF(Table1[[#This Row],[post_position]]=1,0,SUMIFS($F$2:F3589,$H$2:H3589,Table1[[#This Row],[post_position]]-1,$C$2:C3589,Table1[[#This Row],[topic_id]]))</f>
        <v>0</v>
      </c>
    </row>
    <row r="3590" spans="1:19" x14ac:dyDescent="0.25">
      <c r="A3590" s="7">
        <v>3653</v>
      </c>
      <c r="B3590" s="7">
        <v>1</v>
      </c>
      <c r="C3590" s="7">
        <v>898</v>
      </c>
      <c r="D3590" s="7">
        <v>24</v>
      </c>
      <c r="F3590" s="8">
        <v>40479.01630787037</v>
      </c>
      <c r="G3590" s="7">
        <v>0</v>
      </c>
      <c r="H3590" s="7">
        <v>2</v>
      </c>
      <c r="I3590" s="7" t="b">
        <f t="shared" si="168"/>
        <v>1</v>
      </c>
      <c r="J3590" s="7" t="b">
        <f t="shared" si="169"/>
        <v>1</v>
      </c>
      <c r="K3590" s="7">
        <f t="shared" si="170"/>
        <v>1</v>
      </c>
      <c r="L3590" s="7">
        <f>WEEKDAY(Table1[[#This Row],[post_time]])</f>
        <v>5</v>
      </c>
      <c r="M3590" s="7">
        <f>VLOOKUP(Table1[[#This Row],[topic_id]],'All Topics Data'!$A$2:$I$1243,8,FALSE)</f>
        <v>40478.836111111108</v>
      </c>
      <c r="N3590" s="7">
        <f>Table1[[#This Row],[Hui Reply?]]*(Table1[[#This Row],[post_time]]-Table1[[#This Row],[timestamp of previous reply]])</f>
        <v>0.179791666669189</v>
      </c>
      <c r="O3590" s="3">
        <f>O3589+Table1[[#This Row],[Hui Reply?]]</f>
        <v>941</v>
      </c>
      <c r="P3590" s="19">
        <f>INT(Table1[[#This Row],[post_time]])</f>
        <v>40479</v>
      </c>
      <c r="Q3590" s="3" t="str">
        <f>IF(Table1[[#This Row],[Hui Reply?]],VLOOKUP(Table1[[#This Row],[topic_id]],'All Topics Data'!$A$2:$E$1243,5,FALSE),0)</f>
        <v>jcalvacca</v>
      </c>
      <c r="R3590" s="8">
        <f>Table1[[#This Row],[post_time]]+8/24</f>
        <v>40479.349641203706</v>
      </c>
      <c r="S3590" s="3">
        <f>IF(Table1[[#This Row],[post_position]]=1,0,SUMIFS($F$2:F3590,$H$2:H3590,Table1[[#This Row],[post_position]]-1,$C$2:C3590,Table1[[#This Row],[topic_id]]))</f>
        <v>40478.836516203701</v>
      </c>
    </row>
    <row r="3591" spans="1:19" x14ac:dyDescent="0.25">
      <c r="A3591" s="7">
        <v>3654</v>
      </c>
      <c r="B3591" s="7">
        <v>1</v>
      </c>
      <c r="C3591" s="7">
        <v>858</v>
      </c>
      <c r="D3591" s="7">
        <v>6821</v>
      </c>
      <c r="E3591" s="2"/>
      <c r="F3591" s="8">
        <v>40479.026064814818</v>
      </c>
      <c r="G3591" s="7">
        <v>0</v>
      </c>
      <c r="H3591" s="7">
        <v>15</v>
      </c>
      <c r="I3591" s="7" t="b">
        <f t="shared" si="168"/>
        <v>0</v>
      </c>
      <c r="J3591" s="7" t="b">
        <f t="shared" si="169"/>
        <v>1</v>
      </c>
      <c r="K3591" s="7">
        <f t="shared" si="170"/>
        <v>0</v>
      </c>
      <c r="L3591" s="7">
        <f>WEEKDAY(Table1[[#This Row],[post_time]])</f>
        <v>5</v>
      </c>
      <c r="M3591" s="7">
        <f>VLOOKUP(Table1[[#This Row],[topic_id]],'All Topics Data'!$A$2:$I$1243,8,FALSE)</f>
        <v>40467.904166666667</v>
      </c>
      <c r="N3591" s="7">
        <f>Table1[[#This Row],[Hui Reply?]]*(Table1[[#This Row],[post_time]]-Table1[[#This Row],[timestamp of previous reply]])</f>
        <v>0</v>
      </c>
      <c r="O3591" s="3">
        <f>O3590+Table1[[#This Row],[Hui Reply?]]</f>
        <v>941</v>
      </c>
      <c r="P3591" s="19">
        <f>INT(Table1[[#This Row],[post_time]])</f>
        <v>40479</v>
      </c>
      <c r="Q3591" s="3">
        <f>IF(Table1[[#This Row],[Hui Reply?]],VLOOKUP(Table1[[#This Row],[topic_id]],'All Topics Data'!$A$2:$E$1243,5,FALSE),0)</f>
        <v>0</v>
      </c>
      <c r="R3591" s="8">
        <f>Table1[[#This Row],[post_time]]+8/24</f>
        <v>40479.359398148154</v>
      </c>
      <c r="S3591" s="3">
        <f>IF(Table1[[#This Row],[post_position]]=1,0,SUMIFS($F$2:F3591,$H$2:H3591,Table1[[#This Row],[post_position]]-1,$C$2:C3591,Table1[[#This Row],[topic_id]]))</f>
        <v>40478.655439814815</v>
      </c>
    </row>
    <row r="3592" spans="1:19" x14ac:dyDescent="0.25">
      <c r="A3592" s="7">
        <v>3655</v>
      </c>
      <c r="B3592" s="7">
        <v>1</v>
      </c>
      <c r="C3592" s="7">
        <v>858</v>
      </c>
      <c r="D3592" s="7">
        <v>24</v>
      </c>
      <c r="E3592" s="2"/>
      <c r="F3592" s="8">
        <v>40479.048090277778</v>
      </c>
      <c r="G3592" s="7">
        <v>0</v>
      </c>
      <c r="H3592" s="7">
        <v>16</v>
      </c>
      <c r="I3592" s="7" t="b">
        <f t="shared" si="168"/>
        <v>1</v>
      </c>
      <c r="J3592" s="7" t="b">
        <f t="shared" si="169"/>
        <v>1</v>
      </c>
      <c r="K3592" s="7">
        <f t="shared" si="170"/>
        <v>1</v>
      </c>
      <c r="L3592" s="7">
        <f>WEEKDAY(Table1[[#This Row],[post_time]])</f>
        <v>5</v>
      </c>
      <c r="M3592" s="7">
        <f>VLOOKUP(Table1[[#This Row],[topic_id]],'All Topics Data'!$A$2:$I$1243,8,FALSE)</f>
        <v>40467.904166666667</v>
      </c>
      <c r="N3592" s="7">
        <f>Table1[[#This Row],[Hui Reply?]]*(Table1[[#This Row],[post_time]]-Table1[[#This Row],[timestamp of previous reply]])</f>
        <v>2.2025462960300501E-2</v>
      </c>
      <c r="O3592" s="3">
        <f>O3591+Table1[[#This Row],[Hui Reply?]]</f>
        <v>942</v>
      </c>
      <c r="P3592" s="19">
        <f>INT(Table1[[#This Row],[post_time]])</f>
        <v>40479</v>
      </c>
      <c r="Q3592" s="3" t="str">
        <f>IF(Table1[[#This Row],[Hui Reply?]],VLOOKUP(Table1[[#This Row],[topic_id]],'All Topics Data'!$A$2:$E$1243,5,FALSE),0)</f>
        <v>indi visual</v>
      </c>
      <c r="R3592" s="8">
        <f>Table1[[#This Row],[post_time]]+8/24</f>
        <v>40479.381423611114</v>
      </c>
      <c r="S3592" s="3">
        <f>IF(Table1[[#This Row],[post_position]]=1,0,SUMIFS($F$2:F3592,$H$2:H3592,Table1[[#This Row],[post_position]]-1,$C$2:C3592,Table1[[#This Row],[topic_id]]))</f>
        <v>40479.026064814818</v>
      </c>
    </row>
    <row r="3593" spans="1:19" x14ac:dyDescent="0.25">
      <c r="A3593" s="7">
        <v>3656</v>
      </c>
      <c r="B3593" s="7">
        <v>1</v>
      </c>
      <c r="C3593" s="7">
        <v>897</v>
      </c>
      <c r="D3593" s="7">
        <v>24</v>
      </c>
      <c r="E3593" s="2"/>
      <c r="F3593" s="8">
        <v>40479.060763888891</v>
      </c>
      <c r="G3593" s="7">
        <v>0</v>
      </c>
      <c r="H3593" s="7">
        <v>2</v>
      </c>
      <c r="I3593" s="7" t="b">
        <f t="shared" si="168"/>
        <v>1</v>
      </c>
      <c r="J3593" s="7" t="b">
        <f t="shared" si="169"/>
        <v>1</v>
      </c>
      <c r="K3593" s="7">
        <f t="shared" si="170"/>
        <v>1</v>
      </c>
      <c r="L3593" s="7">
        <f>WEEKDAY(Table1[[#This Row],[post_time]])</f>
        <v>5</v>
      </c>
      <c r="M3593" s="7">
        <f>VLOOKUP(Table1[[#This Row],[topic_id]],'All Topics Data'!$A$2:$I$1243,8,FALSE)</f>
        <v>40478.740277777775</v>
      </c>
      <c r="N3593" s="7">
        <f>Table1[[#This Row],[Hui Reply?]]*(Table1[[#This Row],[post_time]]-Table1[[#This Row],[timestamp of previous reply]])</f>
        <v>0.31995370370714227</v>
      </c>
      <c r="O3593" s="3">
        <f>O3592+Table1[[#This Row],[Hui Reply?]]</f>
        <v>943</v>
      </c>
      <c r="P3593" s="19">
        <f>INT(Table1[[#This Row],[post_time]])</f>
        <v>40479</v>
      </c>
      <c r="Q3593" s="3" t="str">
        <f>IF(Table1[[#This Row],[Hui Reply?]],VLOOKUP(Table1[[#This Row],[topic_id]],'All Topics Data'!$A$2:$E$1243,5,FALSE),0)</f>
        <v>Lawrence Dodge</v>
      </c>
      <c r="R3593" s="8">
        <f>Table1[[#This Row],[post_time]]+8/24</f>
        <v>40479.394097222226</v>
      </c>
      <c r="S3593" s="3">
        <f>IF(Table1[[#This Row],[post_position]]=1,0,SUMIFS($F$2:F3593,$H$2:H3593,Table1[[#This Row],[post_position]]-1,$C$2:C3593,Table1[[#This Row],[topic_id]]))</f>
        <v>40478.740810185183</v>
      </c>
    </row>
    <row r="3594" spans="1:19" x14ac:dyDescent="0.25">
      <c r="A3594" s="7">
        <v>3657</v>
      </c>
      <c r="B3594" s="7">
        <v>1</v>
      </c>
      <c r="C3594" s="7">
        <v>899</v>
      </c>
      <c r="D3594" s="7">
        <v>6857</v>
      </c>
      <c r="E3594" s="2"/>
      <c r="F3594" s="8">
        <v>40479.064780092594</v>
      </c>
      <c r="G3594" s="7">
        <v>0</v>
      </c>
      <c r="H3594" s="7">
        <v>1</v>
      </c>
      <c r="I3594" s="7" t="b">
        <f t="shared" si="168"/>
        <v>0</v>
      </c>
      <c r="J3594" s="7" t="b">
        <f t="shared" si="169"/>
        <v>0</v>
      </c>
      <c r="K3594" s="7">
        <f t="shared" si="170"/>
        <v>0</v>
      </c>
      <c r="L3594" s="7">
        <f>WEEKDAY(Table1[[#This Row],[post_time]])</f>
        <v>5</v>
      </c>
      <c r="M3594" s="7">
        <f>VLOOKUP(Table1[[#This Row],[topic_id]],'All Topics Data'!$A$2:$I$1243,8,FALSE)</f>
        <v>40479.064583333333</v>
      </c>
      <c r="N3594" s="7">
        <f>Table1[[#This Row],[Hui Reply?]]*(Table1[[#This Row],[post_time]]-Table1[[#This Row],[timestamp of previous reply]])</f>
        <v>0</v>
      </c>
      <c r="O3594" s="3">
        <f>O3593+Table1[[#This Row],[Hui Reply?]]</f>
        <v>943</v>
      </c>
      <c r="P3594" s="19">
        <f>INT(Table1[[#This Row],[post_time]])</f>
        <v>40479</v>
      </c>
      <c r="Q3594" s="3">
        <f>IF(Table1[[#This Row],[Hui Reply?]],VLOOKUP(Table1[[#This Row],[topic_id]],'All Topics Data'!$A$2:$E$1243,5,FALSE),0)</f>
        <v>0</v>
      </c>
      <c r="R3594" s="8">
        <f>Table1[[#This Row],[post_time]]+8/24</f>
        <v>40479.39811342593</v>
      </c>
      <c r="S3594" s="3">
        <f>IF(Table1[[#This Row],[post_position]]=1,0,SUMIFS($F$2:F3594,$H$2:H3594,Table1[[#This Row],[post_position]]-1,$C$2:C3594,Table1[[#This Row],[topic_id]]))</f>
        <v>0</v>
      </c>
    </row>
    <row r="3595" spans="1:19" x14ac:dyDescent="0.25">
      <c r="A3595" s="7">
        <v>3658</v>
      </c>
      <c r="B3595" s="7">
        <v>1</v>
      </c>
      <c r="C3595" s="7">
        <v>900</v>
      </c>
      <c r="D3595" s="7">
        <v>6821</v>
      </c>
      <c r="E3595" s="2"/>
      <c r="F3595" s="8">
        <v>40479.067106481481</v>
      </c>
      <c r="G3595" s="7">
        <v>0</v>
      </c>
      <c r="H3595" s="7">
        <v>1</v>
      </c>
      <c r="I3595" s="7" t="b">
        <f t="shared" si="168"/>
        <v>0</v>
      </c>
      <c r="J3595" s="7" t="b">
        <f t="shared" si="169"/>
        <v>0</v>
      </c>
      <c r="K3595" s="7">
        <f t="shared" si="170"/>
        <v>0</v>
      </c>
      <c r="L3595" s="7">
        <f>WEEKDAY(Table1[[#This Row],[post_time]])</f>
        <v>5</v>
      </c>
      <c r="M3595" s="7">
        <f>VLOOKUP(Table1[[#This Row],[topic_id]],'All Topics Data'!$A$2:$I$1243,8,FALSE)</f>
        <v>40479.066666666666</v>
      </c>
      <c r="N3595" s="7">
        <f>Table1[[#This Row],[Hui Reply?]]*(Table1[[#This Row],[post_time]]-Table1[[#This Row],[timestamp of previous reply]])</f>
        <v>0</v>
      </c>
      <c r="O3595" s="3">
        <f>O3594+Table1[[#This Row],[Hui Reply?]]</f>
        <v>943</v>
      </c>
      <c r="P3595" s="19">
        <f>INT(Table1[[#This Row],[post_time]])</f>
        <v>40479</v>
      </c>
      <c r="Q3595" s="3">
        <f>IF(Table1[[#This Row],[Hui Reply?]],VLOOKUP(Table1[[#This Row],[topic_id]],'All Topics Data'!$A$2:$E$1243,5,FALSE),0)</f>
        <v>0</v>
      </c>
      <c r="R3595" s="8">
        <f>Table1[[#This Row],[post_time]]+8/24</f>
        <v>40479.400439814817</v>
      </c>
      <c r="S3595" s="3">
        <f>IF(Table1[[#This Row],[post_position]]=1,0,SUMIFS($F$2:F3595,$H$2:H3595,Table1[[#This Row],[post_position]]-1,$C$2:C3595,Table1[[#This Row],[topic_id]]))</f>
        <v>0</v>
      </c>
    </row>
    <row r="3596" spans="1:19" x14ac:dyDescent="0.25">
      <c r="A3596" s="7">
        <v>3659</v>
      </c>
      <c r="B3596" s="7">
        <v>1</v>
      </c>
      <c r="C3596" s="7">
        <v>878</v>
      </c>
      <c r="D3596" s="7">
        <v>24</v>
      </c>
      <c r="E3596" s="2"/>
      <c r="F3596" s="8">
        <v>40479.0703587963</v>
      </c>
      <c r="G3596" s="7">
        <v>0</v>
      </c>
      <c r="H3596" s="7">
        <v>9</v>
      </c>
      <c r="I3596" s="7" t="b">
        <f t="shared" si="168"/>
        <v>1</v>
      </c>
      <c r="J3596" s="7" t="b">
        <f t="shared" si="169"/>
        <v>1</v>
      </c>
      <c r="K3596" s="7">
        <f t="shared" si="170"/>
        <v>1</v>
      </c>
      <c r="L3596" s="7">
        <f>WEEKDAY(Table1[[#This Row],[post_time]])</f>
        <v>5</v>
      </c>
      <c r="M3596" s="7">
        <f>VLOOKUP(Table1[[#This Row],[topic_id]],'All Topics Data'!$A$2:$I$1243,8,FALSE)</f>
        <v>40473.712500000001</v>
      </c>
      <c r="N3596" s="7">
        <f>Table1[[#This Row],[Hui Reply?]]*(Table1[[#This Row],[post_time]]-Table1[[#This Row],[timestamp of previous reply]])</f>
        <v>0.43118055556260515</v>
      </c>
      <c r="O3596" s="3">
        <f>O3595+Table1[[#This Row],[Hui Reply?]]</f>
        <v>944</v>
      </c>
      <c r="P3596" s="19">
        <f>INT(Table1[[#This Row],[post_time]])</f>
        <v>40479</v>
      </c>
      <c r="Q3596" s="3" t="str">
        <f>IF(Table1[[#This Row],[Hui Reply?]],VLOOKUP(Table1[[#This Row],[topic_id]],'All Topics Data'!$A$2:$E$1243,5,FALSE),0)</f>
        <v>vmohan1978</v>
      </c>
      <c r="R3596" s="8">
        <f>Table1[[#This Row],[post_time]]+8/24</f>
        <v>40479.403692129636</v>
      </c>
      <c r="S3596" s="3">
        <f>IF(Table1[[#This Row],[post_position]]=1,0,SUMIFS($F$2:F3596,$H$2:H3596,Table1[[#This Row],[post_position]]-1,$C$2:C3596,Table1[[#This Row],[topic_id]]))</f>
        <v>40478.639178240737</v>
      </c>
    </row>
    <row r="3597" spans="1:19" x14ac:dyDescent="0.25">
      <c r="A3597" s="7">
        <v>3660</v>
      </c>
      <c r="B3597" s="7">
        <v>1</v>
      </c>
      <c r="C3597" s="7">
        <v>900</v>
      </c>
      <c r="D3597" s="7">
        <v>1</v>
      </c>
      <c r="E3597" s="2"/>
      <c r="F3597" s="8">
        <v>40479.091493055559</v>
      </c>
      <c r="G3597" s="7">
        <v>0</v>
      </c>
      <c r="H3597" s="7">
        <v>2</v>
      </c>
      <c r="I3597" s="7" t="b">
        <f t="shared" si="168"/>
        <v>0</v>
      </c>
      <c r="J3597" s="7" t="b">
        <f t="shared" si="169"/>
        <v>1</v>
      </c>
      <c r="K3597" s="7">
        <f t="shared" si="170"/>
        <v>0</v>
      </c>
      <c r="L3597" s="7">
        <f>WEEKDAY(Table1[[#This Row],[post_time]])</f>
        <v>5</v>
      </c>
      <c r="M3597" s="7">
        <f>VLOOKUP(Table1[[#This Row],[topic_id]],'All Topics Data'!$A$2:$I$1243,8,FALSE)</f>
        <v>40479.066666666666</v>
      </c>
      <c r="N3597" s="7">
        <f>Table1[[#This Row],[Hui Reply?]]*(Table1[[#This Row],[post_time]]-Table1[[#This Row],[timestamp of previous reply]])</f>
        <v>0</v>
      </c>
      <c r="O3597" s="3">
        <f>O3596+Table1[[#This Row],[Hui Reply?]]</f>
        <v>944</v>
      </c>
      <c r="P3597" s="19">
        <f>INT(Table1[[#This Row],[post_time]])</f>
        <v>40479</v>
      </c>
      <c r="Q3597" s="3">
        <f>IF(Table1[[#This Row],[Hui Reply?]],VLOOKUP(Table1[[#This Row],[topic_id]],'All Topics Data'!$A$2:$E$1243,5,FALSE),0)</f>
        <v>0</v>
      </c>
      <c r="R3597" s="8">
        <f>Table1[[#This Row],[post_time]]+8/24</f>
        <v>40479.424826388895</v>
      </c>
      <c r="S3597" s="3">
        <f>IF(Table1[[#This Row],[post_position]]=1,0,SUMIFS($F$2:F3597,$H$2:H3597,Table1[[#This Row],[post_position]]-1,$C$2:C3597,Table1[[#This Row],[topic_id]]))</f>
        <v>40479.067106481481</v>
      </c>
    </row>
    <row r="3598" spans="1:19" x14ac:dyDescent="0.25">
      <c r="A3598" s="7">
        <v>3661</v>
      </c>
      <c r="B3598" s="7">
        <v>1</v>
      </c>
      <c r="C3598" s="7">
        <v>900</v>
      </c>
      <c r="D3598" s="7">
        <v>6821</v>
      </c>
      <c r="E3598" s="2"/>
      <c r="F3598" s="8">
        <v>40479.116076388891</v>
      </c>
      <c r="G3598" s="7">
        <v>0</v>
      </c>
      <c r="H3598" s="7">
        <v>3</v>
      </c>
      <c r="I3598" s="7" t="b">
        <f t="shared" si="168"/>
        <v>0</v>
      </c>
      <c r="J3598" s="7" t="b">
        <f t="shared" si="169"/>
        <v>1</v>
      </c>
      <c r="K3598" s="7">
        <f t="shared" si="170"/>
        <v>0</v>
      </c>
      <c r="L3598" s="7">
        <f>WEEKDAY(Table1[[#This Row],[post_time]])</f>
        <v>5</v>
      </c>
      <c r="M3598" s="7">
        <f>VLOOKUP(Table1[[#This Row],[topic_id]],'All Topics Data'!$A$2:$I$1243,8,FALSE)</f>
        <v>40479.066666666666</v>
      </c>
      <c r="N3598" s="7">
        <f>Table1[[#This Row],[Hui Reply?]]*(Table1[[#This Row],[post_time]]-Table1[[#This Row],[timestamp of previous reply]])</f>
        <v>0</v>
      </c>
      <c r="O3598" s="3">
        <f>O3597+Table1[[#This Row],[Hui Reply?]]</f>
        <v>944</v>
      </c>
      <c r="P3598" s="19">
        <f>INT(Table1[[#This Row],[post_time]])</f>
        <v>40479</v>
      </c>
      <c r="Q3598" s="3">
        <f>IF(Table1[[#This Row],[Hui Reply?]],VLOOKUP(Table1[[#This Row],[topic_id]],'All Topics Data'!$A$2:$E$1243,5,FALSE),0)</f>
        <v>0</v>
      </c>
      <c r="R3598" s="8">
        <f>Table1[[#This Row],[post_time]]+8/24</f>
        <v>40479.449409722227</v>
      </c>
      <c r="S3598" s="3">
        <f>IF(Table1[[#This Row],[post_position]]=1,0,SUMIFS($F$2:F3598,$H$2:H3598,Table1[[#This Row],[post_position]]-1,$C$2:C3598,Table1[[#This Row],[topic_id]]))</f>
        <v>40479.091493055559</v>
      </c>
    </row>
    <row r="3599" spans="1:19" x14ac:dyDescent="0.25">
      <c r="A3599" s="7">
        <v>3662</v>
      </c>
      <c r="B3599" s="7">
        <v>1</v>
      </c>
      <c r="C3599" s="7">
        <v>889</v>
      </c>
      <c r="D3599" s="7">
        <v>6458</v>
      </c>
      <c r="F3599" s="8">
        <v>40479.143483796295</v>
      </c>
      <c r="G3599" s="7">
        <v>0</v>
      </c>
      <c r="H3599" s="7">
        <v>4</v>
      </c>
      <c r="I3599" s="7" t="b">
        <f t="shared" si="168"/>
        <v>0</v>
      </c>
      <c r="J3599" s="7" t="b">
        <f t="shared" si="169"/>
        <v>1</v>
      </c>
      <c r="K3599" s="7">
        <f t="shared" si="170"/>
        <v>0</v>
      </c>
      <c r="L3599" s="7">
        <f>WEEKDAY(Table1[[#This Row],[post_time]])</f>
        <v>5</v>
      </c>
      <c r="M3599" s="7">
        <f>VLOOKUP(Table1[[#This Row],[topic_id]],'All Topics Data'!$A$2:$I$1243,8,FALSE)</f>
        <v>40476.188194444447</v>
      </c>
      <c r="N3599" s="7">
        <f>Table1[[#This Row],[Hui Reply?]]*(Table1[[#This Row],[post_time]]-Table1[[#This Row],[timestamp of previous reply]])</f>
        <v>0</v>
      </c>
      <c r="O3599" s="3">
        <f>O3598+Table1[[#This Row],[Hui Reply?]]</f>
        <v>944</v>
      </c>
      <c r="P3599" s="19">
        <f>INT(Table1[[#This Row],[post_time]])</f>
        <v>40479</v>
      </c>
      <c r="Q3599" s="3">
        <f>IF(Table1[[#This Row],[Hui Reply?]],VLOOKUP(Table1[[#This Row],[topic_id]],'All Topics Data'!$A$2:$E$1243,5,FALSE),0)</f>
        <v>0</v>
      </c>
      <c r="R3599" s="8">
        <f>Table1[[#This Row],[post_time]]+8/24</f>
        <v>40479.476817129631</v>
      </c>
      <c r="S3599" s="3">
        <f>IF(Table1[[#This Row],[post_position]]=1,0,SUMIFS($F$2:F3599,$H$2:H3599,Table1[[#This Row],[post_position]]-1,$C$2:C3599,Table1[[#This Row],[topic_id]]))</f>
        <v>40477.165891203702</v>
      </c>
    </row>
    <row r="3600" spans="1:19" x14ac:dyDescent="0.25">
      <c r="A3600" s="7">
        <v>3663</v>
      </c>
      <c r="B3600" s="7">
        <v>1</v>
      </c>
      <c r="C3600" s="7">
        <v>900</v>
      </c>
      <c r="D3600" s="7">
        <v>24</v>
      </c>
      <c r="E3600" s="2"/>
      <c r="F3600" s="8">
        <v>40479.243784722225</v>
      </c>
      <c r="G3600" s="7">
        <v>0</v>
      </c>
      <c r="H3600" s="7">
        <v>4</v>
      </c>
      <c r="I3600" s="7" t="b">
        <f t="shared" si="168"/>
        <v>1</v>
      </c>
      <c r="J3600" s="7" t="b">
        <f t="shared" si="169"/>
        <v>1</v>
      </c>
      <c r="K3600" s="7">
        <f t="shared" si="170"/>
        <v>1</v>
      </c>
      <c r="L3600" s="7">
        <f>WEEKDAY(Table1[[#This Row],[post_time]])</f>
        <v>5</v>
      </c>
      <c r="M3600" s="7">
        <f>VLOOKUP(Table1[[#This Row],[topic_id]],'All Topics Data'!$A$2:$I$1243,8,FALSE)</f>
        <v>40479.066666666666</v>
      </c>
      <c r="N3600" s="7">
        <f>Table1[[#This Row],[Hui Reply?]]*(Table1[[#This Row],[post_time]]-Table1[[#This Row],[timestamp of previous reply]])</f>
        <v>0.12770833333343035</v>
      </c>
      <c r="O3600" s="3">
        <f>O3599+Table1[[#This Row],[Hui Reply?]]</f>
        <v>945</v>
      </c>
      <c r="P3600" s="19">
        <f>INT(Table1[[#This Row],[post_time]])</f>
        <v>40479</v>
      </c>
      <c r="Q3600" s="3" t="str">
        <f>IF(Table1[[#This Row],[Hui Reply?]],VLOOKUP(Table1[[#This Row],[topic_id]],'All Topics Data'!$A$2:$E$1243,5,FALSE),0)</f>
        <v>indi visual</v>
      </c>
      <c r="R3600" s="8">
        <f>Table1[[#This Row],[post_time]]+8/24</f>
        <v>40479.57711805556</v>
      </c>
      <c r="S3600" s="3">
        <f>IF(Table1[[#This Row],[post_position]]=1,0,SUMIFS($F$2:F3600,$H$2:H3600,Table1[[#This Row],[post_position]]-1,$C$2:C3600,Table1[[#This Row],[topic_id]]))</f>
        <v>40479.116076388891</v>
      </c>
    </row>
    <row r="3601" spans="1:19" x14ac:dyDescent="0.25">
      <c r="A3601" s="7">
        <v>3664</v>
      </c>
      <c r="B3601" s="7">
        <v>1</v>
      </c>
      <c r="C3601" s="7">
        <v>899</v>
      </c>
      <c r="D3601" s="7">
        <v>24</v>
      </c>
      <c r="F3601" s="8">
        <v>40479.247650462959</v>
      </c>
      <c r="G3601" s="7">
        <v>0</v>
      </c>
      <c r="H3601" s="7">
        <v>2</v>
      </c>
      <c r="I3601" s="7" t="b">
        <f t="shared" si="168"/>
        <v>1</v>
      </c>
      <c r="J3601" s="7" t="b">
        <f t="shared" si="169"/>
        <v>1</v>
      </c>
      <c r="K3601" s="7">
        <f t="shared" si="170"/>
        <v>1</v>
      </c>
      <c r="L3601" s="7">
        <f>WEEKDAY(Table1[[#This Row],[post_time]])</f>
        <v>5</v>
      </c>
      <c r="M3601" s="7">
        <f>VLOOKUP(Table1[[#This Row],[topic_id]],'All Topics Data'!$A$2:$I$1243,8,FALSE)</f>
        <v>40479.064583333333</v>
      </c>
      <c r="N3601" s="7">
        <f>Table1[[#This Row],[Hui Reply?]]*(Table1[[#This Row],[post_time]]-Table1[[#This Row],[timestamp of previous reply]])</f>
        <v>0.18287037036498077</v>
      </c>
      <c r="O3601" s="3">
        <f>O3600+Table1[[#This Row],[Hui Reply?]]</f>
        <v>946</v>
      </c>
      <c r="P3601" s="19">
        <f>INT(Table1[[#This Row],[post_time]])</f>
        <v>40479</v>
      </c>
      <c r="Q3601" s="3" t="str">
        <f>IF(Table1[[#This Row],[Hui Reply?]],VLOOKUP(Table1[[#This Row],[topic_id]],'All Topics Data'!$A$2:$E$1243,5,FALSE),0)</f>
        <v>michrome23</v>
      </c>
      <c r="R3601" s="8">
        <f>Table1[[#This Row],[post_time]]+8/24</f>
        <v>40479.580983796295</v>
      </c>
      <c r="S3601" s="3">
        <f>IF(Table1[[#This Row],[post_position]]=1,0,SUMIFS($F$2:F3601,$H$2:H3601,Table1[[#This Row],[post_position]]-1,$C$2:C3601,Table1[[#This Row],[topic_id]]))</f>
        <v>40479.064780092594</v>
      </c>
    </row>
    <row r="3602" spans="1:19" x14ac:dyDescent="0.25">
      <c r="A3602" s="7">
        <v>3665</v>
      </c>
      <c r="B3602" s="7">
        <v>4</v>
      </c>
      <c r="C3602" s="7">
        <v>2</v>
      </c>
      <c r="D3602" s="7">
        <v>6858</v>
      </c>
      <c r="F3602" s="8">
        <v>40479.323437500003</v>
      </c>
      <c r="G3602" s="7">
        <v>0</v>
      </c>
      <c r="H3602" s="7">
        <v>70</v>
      </c>
      <c r="I3602" s="7" t="b">
        <f t="shared" si="168"/>
        <v>0</v>
      </c>
      <c r="J3602" s="7" t="b">
        <f t="shared" si="169"/>
        <v>1</v>
      </c>
      <c r="K3602" s="7">
        <f t="shared" si="170"/>
        <v>0</v>
      </c>
      <c r="L3602" s="7">
        <f>WEEKDAY(Table1[[#This Row],[post_time]])</f>
        <v>5</v>
      </c>
      <c r="M3602" s="7">
        <f>VLOOKUP(Table1[[#This Row],[topic_id]],'All Topics Data'!$A$2:$I$1243,8,FALSE)</f>
        <v>40019.929861111108</v>
      </c>
      <c r="N3602" s="7">
        <f>Table1[[#This Row],[Hui Reply?]]*(Table1[[#This Row],[post_time]]-Table1[[#This Row],[timestamp of previous reply]])</f>
        <v>0</v>
      </c>
      <c r="O3602" s="3">
        <f>O3601+Table1[[#This Row],[Hui Reply?]]</f>
        <v>946</v>
      </c>
      <c r="P3602" s="19">
        <f>INT(Table1[[#This Row],[post_time]])</f>
        <v>40479</v>
      </c>
      <c r="Q3602" s="3">
        <f>IF(Table1[[#This Row],[Hui Reply?]],VLOOKUP(Table1[[#This Row],[topic_id]],'All Topics Data'!$A$2:$E$1243,5,FALSE),0)</f>
        <v>0</v>
      </c>
      <c r="R3602" s="8">
        <f>Table1[[#This Row],[post_time]]+8/24</f>
        <v>40479.656770833339</v>
      </c>
      <c r="S3602" s="3">
        <f>IF(Table1[[#This Row],[post_position]]=1,0,SUMIFS($F$2:F3602,$H$2:H3602,Table1[[#This Row],[post_position]]-1,$C$2:C3602,Table1[[#This Row],[topic_id]]))</f>
        <v>40459.375752314816</v>
      </c>
    </row>
    <row r="3603" spans="1:19" x14ac:dyDescent="0.25">
      <c r="A3603" s="7">
        <v>3666</v>
      </c>
      <c r="B3603" s="7">
        <v>1</v>
      </c>
      <c r="C3603" s="7">
        <v>901</v>
      </c>
      <c r="D3603" s="7">
        <v>6858</v>
      </c>
      <c r="E3603" s="2"/>
      <c r="F3603" s="8">
        <v>40479.32472222222</v>
      </c>
      <c r="G3603" s="7">
        <v>0</v>
      </c>
      <c r="H3603" s="7">
        <v>1</v>
      </c>
      <c r="I3603" s="7" t="b">
        <f t="shared" si="168"/>
        <v>0</v>
      </c>
      <c r="J3603" s="7" t="b">
        <f t="shared" si="169"/>
        <v>0</v>
      </c>
      <c r="K3603" s="7">
        <f t="shared" si="170"/>
        <v>0</v>
      </c>
      <c r="L3603" s="7">
        <f>WEEKDAY(Table1[[#This Row],[post_time]])</f>
        <v>5</v>
      </c>
      <c r="M3603" s="7">
        <f>VLOOKUP(Table1[[#This Row],[topic_id]],'All Topics Data'!$A$2:$I$1243,8,FALSE)</f>
        <v>40479.324305555558</v>
      </c>
      <c r="N3603" s="7">
        <f>Table1[[#This Row],[Hui Reply?]]*(Table1[[#This Row],[post_time]]-Table1[[#This Row],[timestamp of previous reply]])</f>
        <v>0</v>
      </c>
      <c r="O3603" s="3">
        <f>O3602+Table1[[#This Row],[Hui Reply?]]</f>
        <v>946</v>
      </c>
      <c r="P3603" s="19">
        <f>INT(Table1[[#This Row],[post_time]])</f>
        <v>40479</v>
      </c>
      <c r="Q3603" s="3">
        <f>IF(Table1[[#This Row],[Hui Reply?]],VLOOKUP(Table1[[#This Row],[topic_id]],'All Topics Data'!$A$2:$E$1243,5,FALSE),0)</f>
        <v>0</v>
      </c>
      <c r="R3603" s="8">
        <f>Table1[[#This Row],[post_time]]+8/24</f>
        <v>40479.658055555556</v>
      </c>
      <c r="S3603" s="3">
        <f>IF(Table1[[#This Row],[post_position]]=1,0,SUMIFS($F$2:F3603,$H$2:H3603,Table1[[#This Row],[post_position]]-1,$C$2:C3603,Table1[[#This Row],[topic_id]]))</f>
        <v>0</v>
      </c>
    </row>
    <row r="3604" spans="1:19" x14ac:dyDescent="0.25">
      <c r="A3604" s="7">
        <v>3671</v>
      </c>
      <c r="B3604" s="7">
        <v>1</v>
      </c>
      <c r="C3604" s="7">
        <v>901</v>
      </c>
      <c r="D3604" s="7">
        <v>24</v>
      </c>
      <c r="E3604" s="2"/>
      <c r="F3604" s="8">
        <v>40479.371145833335</v>
      </c>
      <c r="G3604" s="7">
        <v>0</v>
      </c>
      <c r="H3604" s="7">
        <v>2</v>
      </c>
      <c r="I3604" s="7" t="b">
        <f t="shared" si="168"/>
        <v>1</v>
      </c>
      <c r="J3604" s="7" t="b">
        <f t="shared" si="169"/>
        <v>1</v>
      </c>
      <c r="K3604" s="7">
        <f t="shared" si="170"/>
        <v>1</v>
      </c>
      <c r="L3604" s="7">
        <f>WEEKDAY(Table1[[#This Row],[post_time]])</f>
        <v>5</v>
      </c>
      <c r="M3604" s="7">
        <f>VLOOKUP(Table1[[#This Row],[topic_id]],'All Topics Data'!$A$2:$I$1243,8,FALSE)</f>
        <v>40479.324305555558</v>
      </c>
      <c r="N3604" s="7">
        <f>Table1[[#This Row],[Hui Reply?]]*(Table1[[#This Row],[post_time]]-Table1[[#This Row],[timestamp of previous reply]])</f>
        <v>4.6423611114732921E-2</v>
      </c>
      <c r="O3604" s="3">
        <f>O3603+Table1[[#This Row],[Hui Reply?]]</f>
        <v>947</v>
      </c>
      <c r="P3604" s="19">
        <f>INT(Table1[[#This Row],[post_time]])</f>
        <v>40479</v>
      </c>
      <c r="Q3604" s="3" t="str">
        <f>IF(Table1[[#This Row],[Hui Reply?]],VLOOKUP(Table1[[#This Row],[topic_id]],'All Topics Data'!$A$2:$E$1243,5,FALSE),0)</f>
        <v>BruceW</v>
      </c>
      <c r="R3604" s="8">
        <f>Table1[[#This Row],[post_time]]+8/24</f>
        <v>40479.70447916667</v>
      </c>
      <c r="S3604" s="3">
        <f>IF(Table1[[#This Row],[post_position]]=1,0,SUMIFS($F$2:F3604,$H$2:H3604,Table1[[#This Row],[post_position]]-1,$C$2:C3604,Table1[[#This Row],[topic_id]]))</f>
        <v>40479.32472222222</v>
      </c>
    </row>
    <row r="3605" spans="1:19" x14ac:dyDescent="0.25">
      <c r="A3605" s="7">
        <v>3672</v>
      </c>
      <c r="B3605" s="7">
        <v>1</v>
      </c>
      <c r="C3605" s="7">
        <v>889</v>
      </c>
      <c r="D3605" s="7">
        <v>6852</v>
      </c>
      <c r="E3605" s="2"/>
      <c r="F3605" s="8">
        <v>40479.381215277775</v>
      </c>
      <c r="G3605" s="7">
        <v>0</v>
      </c>
      <c r="H3605" s="7">
        <v>5</v>
      </c>
      <c r="I3605" s="7" t="b">
        <f t="shared" si="168"/>
        <v>0</v>
      </c>
      <c r="J3605" s="7" t="b">
        <f t="shared" si="169"/>
        <v>1</v>
      </c>
      <c r="K3605" s="7">
        <f t="shared" si="170"/>
        <v>0</v>
      </c>
      <c r="L3605" s="7">
        <f>WEEKDAY(Table1[[#This Row],[post_time]])</f>
        <v>5</v>
      </c>
      <c r="M3605" s="7">
        <f>VLOOKUP(Table1[[#This Row],[topic_id]],'All Topics Data'!$A$2:$I$1243,8,FALSE)</f>
        <v>40476.188194444447</v>
      </c>
      <c r="N3605" s="7">
        <f>Table1[[#This Row],[Hui Reply?]]*(Table1[[#This Row],[post_time]]-Table1[[#This Row],[timestamp of previous reply]])</f>
        <v>0</v>
      </c>
      <c r="O3605" s="3">
        <f>O3604+Table1[[#This Row],[Hui Reply?]]</f>
        <v>947</v>
      </c>
      <c r="P3605" s="19">
        <f>INT(Table1[[#This Row],[post_time]])</f>
        <v>40479</v>
      </c>
      <c r="Q3605" s="3">
        <f>IF(Table1[[#This Row],[Hui Reply?]],VLOOKUP(Table1[[#This Row],[topic_id]],'All Topics Data'!$A$2:$E$1243,5,FALSE),0)</f>
        <v>0</v>
      </c>
      <c r="R3605" s="8">
        <f>Table1[[#This Row],[post_time]]+8/24</f>
        <v>40479.714548611111</v>
      </c>
      <c r="S3605" s="3">
        <f>IF(Table1[[#This Row],[post_position]]=1,0,SUMIFS($F$2:F3605,$H$2:H3605,Table1[[#This Row],[post_position]]-1,$C$2:C3605,Table1[[#This Row],[topic_id]]))</f>
        <v>40479.143483796295</v>
      </c>
    </row>
    <row r="3606" spans="1:19" x14ac:dyDescent="0.25">
      <c r="A3606" s="7">
        <v>3673</v>
      </c>
      <c r="B3606" s="7">
        <v>1</v>
      </c>
      <c r="C3606" s="7">
        <v>901</v>
      </c>
      <c r="D3606" s="7">
        <v>6858</v>
      </c>
      <c r="E3606" s="2"/>
      <c r="F3606" s="8">
        <v>40479.457326388889</v>
      </c>
      <c r="G3606" s="7">
        <v>0</v>
      </c>
      <c r="H3606" s="7">
        <v>3</v>
      </c>
      <c r="I3606" s="7" t="b">
        <f t="shared" si="168"/>
        <v>0</v>
      </c>
      <c r="J3606" s="7" t="b">
        <f t="shared" si="169"/>
        <v>1</v>
      </c>
      <c r="K3606" s="7">
        <f t="shared" si="170"/>
        <v>0</v>
      </c>
      <c r="L3606" s="7">
        <f>WEEKDAY(Table1[[#This Row],[post_time]])</f>
        <v>5</v>
      </c>
      <c r="M3606" s="7">
        <f>VLOOKUP(Table1[[#This Row],[topic_id]],'All Topics Data'!$A$2:$I$1243,8,FALSE)</f>
        <v>40479.324305555558</v>
      </c>
      <c r="N3606" s="7">
        <f>Table1[[#This Row],[Hui Reply?]]*(Table1[[#This Row],[post_time]]-Table1[[#This Row],[timestamp of previous reply]])</f>
        <v>0</v>
      </c>
      <c r="O3606" s="3">
        <f>O3605+Table1[[#This Row],[Hui Reply?]]</f>
        <v>947</v>
      </c>
      <c r="P3606" s="19">
        <f>INT(Table1[[#This Row],[post_time]])</f>
        <v>40479</v>
      </c>
      <c r="Q3606" s="3">
        <f>IF(Table1[[#This Row],[Hui Reply?]],VLOOKUP(Table1[[#This Row],[topic_id]],'All Topics Data'!$A$2:$E$1243,5,FALSE),0)</f>
        <v>0</v>
      </c>
      <c r="R3606" s="8">
        <f>Table1[[#This Row],[post_time]]+8/24</f>
        <v>40479.790659722225</v>
      </c>
      <c r="S3606" s="3">
        <f>IF(Table1[[#This Row],[post_position]]=1,0,SUMIFS($F$2:F3606,$H$2:H3606,Table1[[#This Row],[post_position]]-1,$C$2:C3606,Table1[[#This Row],[topic_id]]))</f>
        <v>40479.371145833335</v>
      </c>
    </row>
    <row r="3607" spans="1:19" x14ac:dyDescent="0.25">
      <c r="A3607" s="7">
        <v>3674</v>
      </c>
      <c r="B3607" s="7">
        <v>1</v>
      </c>
      <c r="C3607" s="7">
        <v>901</v>
      </c>
      <c r="D3607" s="7">
        <v>6858</v>
      </c>
      <c r="F3607" s="8">
        <v>40479.484537037039</v>
      </c>
      <c r="G3607" s="7">
        <v>0</v>
      </c>
      <c r="H3607" s="7">
        <v>4</v>
      </c>
      <c r="I3607" s="7" t="b">
        <f t="shared" si="168"/>
        <v>0</v>
      </c>
      <c r="J3607" s="7" t="b">
        <f t="shared" si="169"/>
        <v>1</v>
      </c>
      <c r="K3607" s="7">
        <f t="shared" si="170"/>
        <v>0</v>
      </c>
      <c r="L3607" s="7">
        <f>WEEKDAY(Table1[[#This Row],[post_time]])</f>
        <v>5</v>
      </c>
      <c r="M3607" s="7">
        <f>VLOOKUP(Table1[[#This Row],[topic_id]],'All Topics Data'!$A$2:$I$1243,8,FALSE)</f>
        <v>40479.324305555558</v>
      </c>
      <c r="N3607" s="7">
        <f>Table1[[#This Row],[Hui Reply?]]*(Table1[[#This Row],[post_time]]-Table1[[#This Row],[timestamp of previous reply]])</f>
        <v>0</v>
      </c>
      <c r="O3607" s="3">
        <f>O3606+Table1[[#This Row],[Hui Reply?]]</f>
        <v>947</v>
      </c>
      <c r="P3607" s="19">
        <f>INT(Table1[[#This Row],[post_time]])</f>
        <v>40479</v>
      </c>
      <c r="Q3607" s="3">
        <f>IF(Table1[[#This Row],[Hui Reply?]],VLOOKUP(Table1[[#This Row],[topic_id]],'All Topics Data'!$A$2:$E$1243,5,FALSE),0)</f>
        <v>0</v>
      </c>
      <c r="R3607" s="8">
        <f>Table1[[#This Row],[post_time]]+8/24</f>
        <v>40479.817870370374</v>
      </c>
      <c r="S3607" s="3">
        <f>IF(Table1[[#This Row],[post_position]]=1,0,SUMIFS($F$2:F3607,$H$2:H3607,Table1[[#This Row],[post_position]]-1,$C$2:C3607,Table1[[#This Row],[topic_id]]))</f>
        <v>40479.457326388889</v>
      </c>
    </row>
    <row r="3608" spans="1:19" x14ac:dyDescent="0.25">
      <c r="A3608" s="7">
        <v>3675</v>
      </c>
      <c r="B3608" s="7">
        <v>1</v>
      </c>
      <c r="C3608" s="7">
        <v>898</v>
      </c>
      <c r="D3608" s="7">
        <v>3108</v>
      </c>
      <c r="E3608" s="2"/>
      <c r="F3608" s="8">
        <v>40479.521249999998</v>
      </c>
      <c r="G3608" s="7">
        <v>0</v>
      </c>
      <c r="H3608" s="7">
        <v>3</v>
      </c>
      <c r="I3608" s="7" t="b">
        <f t="shared" si="168"/>
        <v>0</v>
      </c>
      <c r="J3608" s="7" t="b">
        <f t="shared" si="169"/>
        <v>1</v>
      </c>
      <c r="K3608" s="7">
        <f t="shared" si="170"/>
        <v>0</v>
      </c>
      <c r="L3608" s="7">
        <f>WEEKDAY(Table1[[#This Row],[post_time]])</f>
        <v>5</v>
      </c>
      <c r="M3608" s="7">
        <f>VLOOKUP(Table1[[#This Row],[topic_id]],'All Topics Data'!$A$2:$I$1243,8,FALSE)</f>
        <v>40478.836111111108</v>
      </c>
      <c r="N3608" s="7">
        <f>Table1[[#This Row],[Hui Reply?]]*(Table1[[#This Row],[post_time]]-Table1[[#This Row],[timestamp of previous reply]])</f>
        <v>0</v>
      </c>
      <c r="O3608" s="3">
        <f>O3607+Table1[[#This Row],[Hui Reply?]]</f>
        <v>947</v>
      </c>
      <c r="P3608" s="19">
        <f>INT(Table1[[#This Row],[post_time]])</f>
        <v>40479</v>
      </c>
      <c r="Q3608" s="3">
        <f>IF(Table1[[#This Row],[Hui Reply?]],VLOOKUP(Table1[[#This Row],[topic_id]],'All Topics Data'!$A$2:$E$1243,5,FALSE),0)</f>
        <v>0</v>
      </c>
      <c r="R3608" s="8">
        <f>Table1[[#This Row],[post_time]]+8/24</f>
        <v>40479.854583333334</v>
      </c>
      <c r="S3608" s="3">
        <f>IF(Table1[[#This Row],[post_position]]=1,0,SUMIFS($F$2:F3608,$H$2:H3608,Table1[[#This Row],[post_position]]-1,$C$2:C3608,Table1[[#This Row],[topic_id]]))</f>
        <v>40479.01630787037</v>
      </c>
    </row>
    <row r="3609" spans="1:19" x14ac:dyDescent="0.25">
      <c r="A3609" s="7">
        <v>3676</v>
      </c>
      <c r="B3609" s="7">
        <v>1</v>
      </c>
      <c r="C3609" s="7">
        <v>901</v>
      </c>
      <c r="D3609" s="7">
        <v>1</v>
      </c>
      <c r="E3609" s="2"/>
      <c r="F3609" s="8">
        <v>40479.687835648147</v>
      </c>
      <c r="G3609" s="7">
        <v>0</v>
      </c>
      <c r="H3609" s="7">
        <v>5</v>
      </c>
      <c r="I3609" s="7" t="b">
        <f t="shared" si="168"/>
        <v>0</v>
      </c>
      <c r="J3609" s="7" t="b">
        <f t="shared" si="169"/>
        <v>1</v>
      </c>
      <c r="K3609" s="7">
        <f t="shared" si="170"/>
        <v>0</v>
      </c>
      <c r="L3609" s="7">
        <f>WEEKDAY(Table1[[#This Row],[post_time]])</f>
        <v>5</v>
      </c>
      <c r="M3609" s="7">
        <f>VLOOKUP(Table1[[#This Row],[topic_id]],'All Topics Data'!$A$2:$I$1243,8,FALSE)</f>
        <v>40479.324305555558</v>
      </c>
      <c r="N3609" s="7">
        <f>Table1[[#This Row],[Hui Reply?]]*(Table1[[#This Row],[post_time]]-Table1[[#This Row],[timestamp of previous reply]])</f>
        <v>0</v>
      </c>
      <c r="O3609" s="3">
        <f>O3608+Table1[[#This Row],[Hui Reply?]]</f>
        <v>947</v>
      </c>
      <c r="P3609" s="19">
        <f>INT(Table1[[#This Row],[post_time]])</f>
        <v>40479</v>
      </c>
      <c r="Q3609" s="3">
        <f>IF(Table1[[#This Row],[Hui Reply?]],VLOOKUP(Table1[[#This Row],[topic_id]],'All Topics Data'!$A$2:$E$1243,5,FALSE),0)</f>
        <v>0</v>
      </c>
      <c r="R3609" s="8">
        <f>Table1[[#This Row],[post_time]]+8/24</f>
        <v>40480.021168981482</v>
      </c>
      <c r="S3609" s="3">
        <f>IF(Table1[[#This Row],[post_position]]=1,0,SUMIFS($F$2:F3609,$H$2:H3609,Table1[[#This Row],[post_position]]-1,$C$2:C3609,Table1[[#This Row],[topic_id]]))</f>
        <v>40479.484537037039</v>
      </c>
    </row>
    <row r="3610" spans="1:19" x14ac:dyDescent="0.25">
      <c r="A3610" s="7">
        <v>3677</v>
      </c>
      <c r="B3610" s="7">
        <v>1</v>
      </c>
      <c r="C3610" s="7">
        <v>889</v>
      </c>
      <c r="D3610" s="7">
        <v>6458</v>
      </c>
      <c r="E3610" s="2"/>
      <c r="F3610" s="8">
        <v>40479.973634259259</v>
      </c>
      <c r="G3610" s="7">
        <v>0</v>
      </c>
      <c r="H3610" s="7">
        <v>6</v>
      </c>
      <c r="I3610" s="7" t="b">
        <f t="shared" si="168"/>
        <v>0</v>
      </c>
      <c r="J3610" s="7" t="b">
        <f t="shared" si="169"/>
        <v>1</v>
      </c>
      <c r="K3610" s="7">
        <f t="shared" si="170"/>
        <v>0</v>
      </c>
      <c r="L3610" s="7">
        <f>WEEKDAY(Table1[[#This Row],[post_time]])</f>
        <v>5</v>
      </c>
      <c r="M3610" s="7">
        <f>VLOOKUP(Table1[[#This Row],[topic_id]],'All Topics Data'!$A$2:$I$1243,8,FALSE)</f>
        <v>40476.188194444447</v>
      </c>
      <c r="N3610" s="7">
        <f>Table1[[#This Row],[Hui Reply?]]*(Table1[[#This Row],[post_time]]-Table1[[#This Row],[timestamp of previous reply]])</f>
        <v>0</v>
      </c>
      <c r="O3610" s="3">
        <f>O3609+Table1[[#This Row],[Hui Reply?]]</f>
        <v>947</v>
      </c>
      <c r="P3610" s="19">
        <f>INT(Table1[[#This Row],[post_time]])</f>
        <v>40479</v>
      </c>
      <c r="Q3610" s="3">
        <f>IF(Table1[[#This Row],[Hui Reply?]],VLOOKUP(Table1[[#This Row],[topic_id]],'All Topics Data'!$A$2:$E$1243,5,FALSE),0)</f>
        <v>0</v>
      </c>
      <c r="R3610" s="8">
        <f>Table1[[#This Row],[post_time]]+8/24</f>
        <v>40480.306967592594</v>
      </c>
      <c r="S3610" s="3">
        <f>IF(Table1[[#This Row],[post_position]]=1,0,SUMIFS($F$2:F3610,$H$2:H3610,Table1[[#This Row],[post_position]]-1,$C$2:C3610,Table1[[#This Row],[topic_id]]))</f>
        <v>40479.381215277775</v>
      </c>
    </row>
    <row r="3611" spans="1:19" x14ac:dyDescent="0.25">
      <c r="A3611" s="7">
        <v>3678</v>
      </c>
      <c r="B3611" s="7">
        <v>1</v>
      </c>
      <c r="C3611" s="7">
        <v>901</v>
      </c>
      <c r="D3611" s="7">
        <v>24</v>
      </c>
      <c r="F3611" s="8">
        <v>40480.000196759262</v>
      </c>
      <c r="G3611" s="7">
        <v>0</v>
      </c>
      <c r="H3611" s="7">
        <v>6</v>
      </c>
      <c r="I3611" s="7" t="b">
        <f t="shared" si="168"/>
        <v>1</v>
      </c>
      <c r="J3611" s="7" t="b">
        <f t="shared" si="169"/>
        <v>1</v>
      </c>
      <c r="K3611" s="7">
        <f t="shared" si="170"/>
        <v>1</v>
      </c>
      <c r="L3611" s="7">
        <f>WEEKDAY(Table1[[#This Row],[post_time]])</f>
        <v>6</v>
      </c>
      <c r="M3611" s="7">
        <f>VLOOKUP(Table1[[#This Row],[topic_id]],'All Topics Data'!$A$2:$I$1243,8,FALSE)</f>
        <v>40479.324305555558</v>
      </c>
      <c r="N3611" s="7">
        <f>Table1[[#This Row],[Hui Reply?]]*(Table1[[#This Row],[post_time]]-Table1[[#This Row],[timestamp of previous reply]])</f>
        <v>0.31236111111502396</v>
      </c>
      <c r="O3611" s="3">
        <f>O3610+Table1[[#This Row],[Hui Reply?]]</f>
        <v>948</v>
      </c>
      <c r="P3611" s="19">
        <f>INT(Table1[[#This Row],[post_time]])</f>
        <v>40480</v>
      </c>
      <c r="Q3611" s="3" t="str">
        <f>IF(Table1[[#This Row],[Hui Reply?]],VLOOKUP(Table1[[#This Row],[topic_id]],'All Topics Data'!$A$2:$E$1243,5,FALSE),0)</f>
        <v>BruceW</v>
      </c>
      <c r="R3611" s="8">
        <f>Table1[[#This Row],[post_time]]+8/24</f>
        <v>40480.333530092597</v>
      </c>
      <c r="S3611" s="3">
        <f>IF(Table1[[#This Row],[post_position]]=1,0,SUMIFS($F$2:F3611,$H$2:H3611,Table1[[#This Row],[post_position]]-1,$C$2:C3611,Table1[[#This Row],[topic_id]]))</f>
        <v>40479.687835648147</v>
      </c>
    </row>
    <row r="3612" spans="1:19" x14ac:dyDescent="0.25">
      <c r="A3612" s="7">
        <v>3679</v>
      </c>
      <c r="B3612" s="7">
        <v>4</v>
      </c>
      <c r="C3612" s="7">
        <v>902</v>
      </c>
      <c r="D3612" s="7">
        <v>1</v>
      </c>
      <c r="E3612" s="2"/>
      <c r="F3612" s="8">
        <v>40480.042592592596</v>
      </c>
      <c r="G3612" s="7">
        <v>0</v>
      </c>
      <c r="H3612" s="7">
        <v>1</v>
      </c>
      <c r="I3612" s="7" t="b">
        <f t="shared" si="168"/>
        <v>0</v>
      </c>
      <c r="J3612" s="7" t="b">
        <f t="shared" si="169"/>
        <v>0</v>
      </c>
      <c r="K3612" s="7">
        <f t="shared" si="170"/>
        <v>0</v>
      </c>
      <c r="L3612" s="7">
        <f>WEEKDAY(Table1[[#This Row],[post_time]])</f>
        <v>6</v>
      </c>
      <c r="M3612" s="7">
        <f>VLOOKUP(Table1[[#This Row],[topic_id]],'All Topics Data'!$A$2:$I$1243,8,FALSE)</f>
        <v>40480.042361111111</v>
      </c>
      <c r="N3612" s="7">
        <f>Table1[[#This Row],[Hui Reply?]]*(Table1[[#This Row],[post_time]]-Table1[[#This Row],[timestamp of previous reply]])</f>
        <v>0</v>
      </c>
      <c r="O3612" s="3">
        <f>O3611+Table1[[#This Row],[Hui Reply?]]</f>
        <v>948</v>
      </c>
      <c r="P3612" s="19">
        <f>INT(Table1[[#This Row],[post_time]])</f>
        <v>40480</v>
      </c>
      <c r="Q3612" s="3">
        <f>IF(Table1[[#This Row],[Hui Reply?]],VLOOKUP(Table1[[#This Row],[topic_id]],'All Topics Data'!$A$2:$E$1243,5,FALSE),0)</f>
        <v>0</v>
      </c>
      <c r="R3612" s="8">
        <f>Table1[[#This Row],[post_time]]+8/24</f>
        <v>40480.375925925931</v>
      </c>
      <c r="S3612" s="3">
        <f>IF(Table1[[#This Row],[post_position]]=1,0,SUMIFS($F$2:F3612,$H$2:H3612,Table1[[#This Row],[post_position]]-1,$C$2:C3612,Table1[[#This Row],[topic_id]]))</f>
        <v>0</v>
      </c>
    </row>
    <row r="3613" spans="1:19" x14ac:dyDescent="0.25">
      <c r="A3613" s="7">
        <v>3680</v>
      </c>
      <c r="B3613" s="7">
        <v>1</v>
      </c>
      <c r="C3613" s="7">
        <v>903</v>
      </c>
      <c r="D3613" s="7">
        <v>6862</v>
      </c>
      <c r="E3613" s="2"/>
      <c r="F3613" s="8">
        <v>40480.078877314816</v>
      </c>
      <c r="G3613" s="7">
        <v>0</v>
      </c>
      <c r="H3613" s="7">
        <v>1</v>
      </c>
      <c r="I3613" s="7" t="b">
        <f t="shared" si="168"/>
        <v>0</v>
      </c>
      <c r="J3613" s="7" t="b">
        <f t="shared" si="169"/>
        <v>0</v>
      </c>
      <c r="K3613" s="7">
        <f t="shared" si="170"/>
        <v>0</v>
      </c>
      <c r="L3613" s="7">
        <f>WEEKDAY(Table1[[#This Row],[post_time]])</f>
        <v>6</v>
      </c>
      <c r="M3613" s="7">
        <f>VLOOKUP(Table1[[#This Row],[topic_id]],'All Topics Data'!$A$2:$I$1243,8,FALSE)</f>
        <v>40480.078472222223</v>
      </c>
      <c r="N3613" s="7">
        <f>Table1[[#This Row],[Hui Reply?]]*(Table1[[#This Row],[post_time]]-Table1[[#This Row],[timestamp of previous reply]])</f>
        <v>0</v>
      </c>
      <c r="O3613" s="3">
        <f>O3612+Table1[[#This Row],[Hui Reply?]]</f>
        <v>948</v>
      </c>
      <c r="P3613" s="19">
        <f>INT(Table1[[#This Row],[post_time]])</f>
        <v>40480</v>
      </c>
      <c r="Q3613" s="3">
        <f>IF(Table1[[#This Row],[Hui Reply?]],VLOOKUP(Table1[[#This Row],[topic_id]],'All Topics Data'!$A$2:$E$1243,5,FALSE),0)</f>
        <v>0</v>
      </c>
      <c r="R3613" s="8">
        <f>Table1[[#This Row],[post_time]]+8/24</f>
        <v>40480.412210648152</v>
      </c>
      <c r="S3613" s="3">
        <f>IF(Table1[[#This Row],[post_position]]=1,0,SUMIFS($F$2:F3613,$H$2:H3613,Table1[[#This Row],[post_position]]-1,$C$2:C3613,Table1[[#This Row],[topic_id]]))</f>
        <v>0</v>
      </c>
    </row>
    <row r="3614" spans="1:19" x14ac:dyDescent="0.25">
      <c r="A3614" s="7">
        <v>3681</v>
      </c>
      <c r="B3614" s="7">
        <v>1</v>
      </c>
      <c r="C3614" s="7">
        <v>904</v>
      </c>
      <c r="D3614" s="7">
        <v>2369</v>
      </c>
      <c r="E3614" s="2"/>
      <c r="F3614" s="8">
        <v>40480.122650462959</v>
      </c>
      <c r="G3614" s="7">
        <v>0</v>
      </c>
      <c r="H3614" s="7">
        <v>1</v>
      </c>
      <c r="I3614" s="7" t="b">
        <f t="shared" si="168"/>
        <v>0</v>
      </c>
      <c r="J3614" s="7" t="b">
        <f t="shared" si="169"/>
        <v>0</v>
      </c>
      <c r="K3614" s="7">
        <f t="shared" si="170"/>
        <v>0</v>
      </c>
      <c r="L3614" s="7">
        <f>WEEKDAY(Table1[[#This Row],[post_time]])</f>
        <v>6</v>
      </c>
      <c r="M3614" s="7">
        <f>VLOOKUP(Table1[[#This Row],[topic_id]],'All Topics Data'!$A$2:$I$1243,8,FALSE)</f>
        <v>40480.12222222222</v>
      </c>
      <c r="N3614" s="7">
        <f>Table1[[#This Row],[Hui Reply?]]*(Table1[[#This Row],[post_time]]-Table1[[#This Row],[timestamp of previous reply]])</f>
        <v>0</v>
      </c>
      <c r="O3614" s="3">
        <f>O3613+Table1[[#This Row],[Hui Reply?]]</f>
        <v>948</v>
      </c>
      <c r="P3614" s="19">
        <f>INT(Table1[[#This Row],[post_time]])</f>
        <v>40480</v>
      </c>
      <c r="Q3614" s="3">
        <f>IF(Table1[[#This Row],[Hui Reply?]],VLOOKUP(Table1[[#This Row],[topic_id]],'All Topics Data'!$A$2:$E$1243,5,FALSE),0)</f>
        <v>0</v>
      </c>
      <c r="R3614" s="8">
        <f>Table1[[#This Row],[post_time]]+8/24</f>
        <v>40480.455983796295</v>
      </c>
      <c r="S3614" s="3">
        <f>IF(Table1[[#This Row],[post_position]]=1,0,SUMIFS($F$2:F3614,$H$2:H3614,Table1[[#This Row],[post_position]]-1,$C$2:C3614,Table1[[#This Row],[topic_id]]))</f>
        <v>0</v>
      </c>
    </row>
    <row r="3615" spans="1:19" x14ac:dyDescent="0.25">
      <c r="A3615" s="7">
        <v>3682</v>
      </c>
      <c r="B3615" s="7">
        <v>1</v>
      </c>
      <c r="C3615" s="7">
        <v>903</v>
      </c>
      <c r="D3615" s="7">
        <v>24</v>
      </c>
      <c r="E3615" s="2"/>
      <c r="F3615" s="8">
        <v>40480.129120370373</v>
      </c>
      <c r="G3615" s="7">
        <v>0</v>
      </c>
      <c r="H3615" s="7">
        <v>2</v>
      </c>
      <c r="I3615" s="7" t="b">
        <f t="shared" si="168"/>
        <v>1</v>
      </c>
      <c r="J3615" s="7" t="b">
        <f t="shared" si="169"/>
        <v>1</v>
      </c>
      <c r="K3615" s="7">
        <f t="shared" si="170"/>
        <v>1</v>
      </c>
      <c r="L3615" s="7">
        <f>WEEKDAY(Table1[[#This Row],[post_time]])</f>
        <v>6</v>
      </c>
      <c r="M3615" s="7">
        <f>VLOOKUP(Table1[[#This Row],[topic_id]],'All Topics Data'!$A$2:$I$1243,8,FALSE)</f>
        <v>40480.078472222223</v>
      </c>
      <c r="N3615" s="7">
        <f>Table1[[#This Row],[Hui Reply?]]*(Table1[[#This Row],[post_time]]-Table1[[#This Row],[timestamp of previous reply]])</f>
        <v>5.0243055557075422E-2</v>
      </c>
      <c r="O3615" s="3">
        <f>O3614+Table1[[#This Row],[Hui Reply?]]</f>
        <v>949</v>
      </c>
      <c r="P3615" s="19">
        <f>INT(Table1[[#This Row],[post_time]])</f>
        <v>40480</v>
      </c>
      <c r="Q3615" s="3" t="str">
        <f>IF(Table1[[#This Row],[Hui Reply?]],VLOOKUP(Table1[[#This Row],[topic_id]],'All Topics Data'!$A$2:$E$1243,5,FALSE),0)</f>
        <v>adown</v>
      </c>
      <c r="R3615" s="8">
        <f>Table1[[#This Row],[post_time]]+8/24</f>
        <v>40480.462453703709</v>
      </c>
      <c r="S3615" s="3">
        <f>IF(Table1[[#This Row],[post_position]]=1,0,SUMIFS($F$2:F3615,$H$2:H3615,Table1[[#This Row],[post_position]]-1,$C$2:C3615,Table1[[#This Row],[topic_id]]))</f>
        <v>40480.078877314816</v>
      </c>
    </row>
    <row r="3616" spans="1:19" x14ac:dyDescent="0.25">
      <c r="A3616" s="7">
        <v>3683</v>
      </c>
      <c r="B3616" s="7">
        <v>1</v>
      </c>
      <c r="C3616" s="7">
        <v>904</v>
      </c>
      <c r="D3616" s="7">
        <v>24</v>
      </c>
      <c r="F3616" s="8">
        <v>40480.141250000001</v>
      </c>
      <c r="G3616" s="7">
        <v>0</v>
      </c>
      <c r="H3616" s="7">
        <v>2</v>
      </c>
      <c r="I3616" s="7" t="b">
        <f t="shared" si="168"/>
        <v>1</v>
      </c>
      <c r="J3616" s="7" t="b">
        <f t="shared" si="169"/>
        <v>1</v>
      </c>
      <c r="K3616" s="7">
        <f t="shared" si="170"/>
        <v>1</v>
      </c>
      <c r="L3616" s="7">
        <f>WEEKDAY(Table1[[#This Row],[post_time]])</f>
        <v>6</v>
      </c>
      <c r="M3616" s="7">
        <f>VLOOKUP(Table1[[#This Row],[topic_id]],'All Topics Data'!$A$2:$I$1243,8,FALSE)</f>
        <v>40480.12222222222</v>
      </c>
      <c r="N3616" s="7">
        <f>Table1[[#This Row],[Hui Reply?]]*(Table1[[#This Row],[post_time]]-Table1[[#This Row],[timestamp of previous reply]])</f>
        <v>1.859953704115469E-2</v>
      </c>
      <c r="O3616" s="3">
        <f>O3615+Table1[[#This Row],[Hui Reply?]]</f>
        <v>950</v>
      </c>
      <c r="P3616" s="19">
        <f>INT(Table1[[#This Row],[post_time]])</f>
        <v>40480</v>
      </c>
      <c r="Q3616" s="3" t="str">
        <f>IF(Table1[[#This Row],[Hui Reply?]],VLOOKUP(Table1[[#This Row],[topic_id]],'All Topics Data'!$A$2:$E$1243,5,FALSE),0)</f>
        <v>maradykstra</v>
      </c>
      <c r="R3616" s="8">
        <f>Table1[[#This Row],[post_time]]+8/24</f>
        <v>40480.474583333336</v>
      </c>
      <c r="S3616" s="3">
        <f>IF(Table1[[#This Row],[post_position]]=1,0,SUMIFS($F$2:F3616,$H$2:H3616,Table1[[#This Row],[post_position]]-1,$C$2:C3616,Table1[[#This Row],[topic_id]]))</f>
        <v>40480.122650462959</v>
      </c>
    </row>
    <row r="3617" spans="1:19" x14ac:dyDescent="0.25">
      <c r="A3617" s="7">
        <v>3684</v>
      </c>
      <c r="B3617" s="7">
        <v>1</v>
      </c>
      <c r="C3617" s="7">
        <v>904</v>
      </c>
      <c r="D3617" s="7">
        <v>2369</v>
      </c>
      <c r="F3617" s="8">
        <v>40480.142824074072</v>
      </c>
      <c r="G3617" s="7">
        <v>0</v>
      </c>
      <c r="H3617" s="7">
        <v>3</v>
      </c>
      <c r="I3617" s="7" t="b">
        <f t="shared" si="168"/>
        <v>0</v>
      </c>
      <c r="J3617" s="7" t="b">
        <f t="shared" si="169"/>
        <v>1</v>
      </c>
      <c r="K3617" s="7">
        <f t="shared" si="170"/>
        <v>0</v>
      </c>
      <c r="L3617" s="7">
        <f>WEEKDAY(Table1[[#This Row],[post_time]])</f>
        <v>6</v>
      </c>
      <c r="M3617" s="7">
        <f>VLOOKUP(Table1[[#This Row],[topic_id]],'All Topics Data'!$A$2:$I$1243,8,FALSE)</f>
        <v>40480.12222222222</v>
      </c>
      <c r="N3617" s="7">
        <f>Table1[[#This Row],[Hui Reply?]]*(Table1[[#This Row],[post_time]]-Table1[[#This Row],[timestamp of previous reply]])</f>
        <v>0</v>
      </c>
      <c r="O3617" s="3">
        <f>O3616+Table1[[#This Row],[Hui Reply?]]</f>
        <v>950</v>
      </c>
      <c r="P3617" s="19">
        <f>INT(Table1[[#This Row],[post_time]])</f>
        <v>40480</v>
      </c>
      <c r="Q3617" s="3">
        <f>IF(Table1[[#This Row],[Hui Reply?]],VLOOKUP(Table1[[#This Row],[topic_id]],'All Topics Data'!$A$2:$E$1243,5,FALSE),0)</f>
        <v>0</v>
      </c>
      <c r="R3617" s="8">
        <f>Table1[[#This Row],[post_time]]+8/24</f>
        <v>40480.476157407407</v>
      </c>
      <c r="S3617" s="3">
        <f>IF(Table1[[#This Row],[post_position]]=1,0,SUMIFS($F$2:F3617,$H$2:H3617,Table1[[#This Row],[post_position]]-1,$C$2:C3617,Table1[[#This Row],[topic_id]]))</f>
        <v>40480.141250000001</v>
      </c>
    </row>
    <row r="3618" spans="1:19" x14ac:dyDescent="0.25">
      <c r="A3618" s="7">
        <v>3685</v>
      </c>
      <c r="B3618" s="7">
        <v>1</v>
      </c>
      <c r="C3618" s="7">
        <v>889</v>
      </c>
      <c r="D3618" s="7">
        <v>6852</v>
      </c>
      <c r="F3618" s="8">
        <v>40480.163668981484</v>
      </c>
      <c r="G3618" s="7">
        <v>0</v>
      </c>
      <c r="H3618" s="7">
        <v>7</v>
      </c>
      <c r="I3618" s="7" t="b">
        <f t="shared" si="168"/>
        <v>0</v>
      </c>
      <c r="J3618" s="7" t="b">
        <f t="shared" si="169"/>
        <v>1</v>
      </c>
      <c r="K3618" s="7">
        <f t="shared" si="170"/>
        <v>0</v>
      </c>
      <c r="L3618" s="7">
        <f>WEEKDAY(Table1[[#This Row],[post_time]])</f>
        <v>6</v>
      </c>
      <c r="M3618" s="7">
        <f>VLOOKUP(Table1[[#This Row],[topic_id]],'All Topics Data'!$A$2:$I$1243,8,FALSE)</f>
        <v>40476.188194444447</v>
      </c>
      <c r="N3618" s="7">
        <f>Table1[[#This Row],[Hui Reply?]]*(Table1[[#This Row],[post_time]]-Table1[[#This Row],[timestamp of previous reply]])</f>
        <v>0</v>
      </c>
      <c r="O3618" s="3">
        <f>O3617+Table1[[#This Row],[Hui Reply?]]</f>
        <v>950</v>
      </c>
      <c r="P3618" s="19">
        <f>INT(Table1[[#This Row],[post_time]])</f>
        <v>40480</v>
      </c>
      <c r="Q3618" s="3">
        <f>IF(Table1[[#This Row],[Hui Reply?]],VLOOKUP(Table1[[#This Row],[topic_id]],'All Topics Data'!$A$2:$E$1243,5,FALSE),0)</f>
        <v>0</v>
      </c>
      <c r="R3618" s="8">
        <f>Table1[[#This Row],[post_time]]+8/24</f>
        <v>40480.49700231482</v>
      </c>
      <c r="S3618" s="3">
        <f>IF(Table1[[#This Row],[post_position]]=1,0,SUMIFS($F$2:F3618,$H$2:H3618,Table1[[#This Row],[post_position]]-1,$C$2:C3618,Table1[[#This Row],[topic_id]]))</f>
        <v>40479.973634259259</v>
      </c>
    </row>
    <row r="3619" spans="1:19" x14ac:dyDescent="0.25">
      <c r="A3619" s="7">
        <v>3686</v>
      </c>
      <c r="B3619" s="7">
        <v>1</v>
      </c>
      <c r="C3619" s="7">
        <v>904</v>
      </c>
      <c r="D3619" s="7">
        <v>2369</v>
      </c>
      <c r="E3619" s="2"/>
      <c r="F3619" s="8">
        <v>40480.164224537039</v>
      </c>
      <c r="G3619" s="7">
        <v>0</v>
      </c>
      <c r="H3619" s="7">
        <v>4</v>
      </c>
      <c r="I3619" s="7" t="b">
        <f t="shared" si="168"/>
        <v>0</v>
      </c>
      <c r="J3619" s="7" t="b">
        <f t="shared" si="169"/>
        <v>1</v>
      </c>
      <c r="K3619" s="7">
        <f t="shared" si="170"/>
        <v>0</v>
      </c>
      <c r="L3619" s="7">
        <f>WEEKDAY(Table1[[#This Row],[post_time]])</f>
        <v>6</v>
      </c>
      <c r="M3619" s="7">
        <f>VLOOKUP(Table1[[#This Row],[topic_id]],'All Topics Data'!$A$2:$I$1243,8,FALSE)</f>
        <v>40480.12222222222</v>
      </c>
      <c r="N3619" s="7">
        <f>Table1[[#This Row],[Hui Reply?]]*(Table1[[#This Row],[post_time]]-Table1[[#This Row],[timestamp of previous reply]])</f>
        <v>0</v>
      </c>
      <c r="O3619" s="3">
        <f>O3618+Table1[[#This Row],[Hui Reply?]]</f>
        <v>950</v>
      </c>
      <c r="P3619" s="19">
        <f>INT(Table1[[#This Row],[post_time]])</f>
        <v>40480</v>
      </c>
      <c r="Q3619" s="3">
        <f>IF(Table1[[#This Row],[Hui Reply?]],VLOOKUP(Table1[[#This Row],[topic_id]],'All Topics Data'!$A$2:$E$1243,5,FALSE),0)</f>
        <v>0</v>
      </c>
      <c r="R3619" s="8">
        <f>Table1[[#This Row],[post_time]]+8/24</f>
        <v>40480.497557870374</v>
      </c>
      <c r="S3619" s="3">
        <f>IF(Table1[[#This Row],[post_position]]=1,0,SUMIFS($F$2:F3619,$H$2:H3619,Table1[[#This Row],[post_position]]-1,$C$2:C3619,Table1[[#This Row],[topic_id]]))</f>
        <v>40480.142824074072</v>
      </c>
    </row>
    <row r="3620" spans="1:19" x14ac:dyDescent="0.25">
      <c r="A3620" s="7">
        <v>3689</v>
      </c>
      <c r="B3620" s="7">
        <v>1</v>
      </c>
      <c r="C3620" s="7">
        <v>904</v>
      </c>
      <c r="D3620" s="7">
        <v>6458</v>
      </c>
      <c r="E3620" s="2"/>
      <c r="F3620" s="8">
        <v>40480.209004629629</v>
      </c>
      <c r="G3620" s="7">
        <v>0</v>
      </c>
      <c r="H3620" s="7">
        <v>5</v>
      </c>
      <c r="I3620" s="7" t="b">
        <f t="shared" si="168"/>
        <v>0</v>
      </c>
      <c r="J3620" s="7" t="b">
        <f t="shared" si="169"/>
        <v>1</v>
      </c>
      <c r="K3620" s="7">
        <f t="shared" si="170"/>
        <v>0</v>
      </c>
      <c r="L3620" s="7">
        <f>WEEKDAY(Table1[[#This Row],[post_time]])</f>
        <v>6</v>
      </c>
      <c r="M3620" s="7">
        <f>VLOOKUP(Table1[[#This Row],[topic_id]],'All Topics Data'!$A$2:$I$1243,8,FALSE)</f>
        <v>40480.12222222222</v>
      </c>
      <c r="N3620" s="7">
        <f>Table1[[#This Row],[Hui Reply?]]*(Table1[[#This Row],[post_time]]-Table1[[#This Row],[timestamp of previous reply]])</f>
        <v>0</v>
      </c>
      <c r="O3620" s="3">
        <f>O3619+Table1[[#This Row],[Hui Reply?]]</f>
        <v>950</v>
      </c>
      <c r="P3620" s="19">
        <f>INT(Table1[[#This Row],[post_time]])</f>
        <v>40480</v>
      </c>
      <c r="Q3620" s="3">
        <f>IF(Table1[[#This Row],[Hui Reply?]],VLOOKUP(Table1[[#This Row],[topic_id]],'All Topics Data'!$A$2:$E$1243,5,FALSE),0)</f>
        <v>0</v>
      </c>
      <c r="R3620" s="8">
        <f>Table1[[#This Row],[post_time]]+8/24</f>
        <v>40480.542337962965</v>
      </c>
      <c r="S3620" s="3">
        <f>IF(Table1[[#This Row],[post_position]]=1,0,SUMIFS($F$2:F3620,$H$2:H3620,Table1[[#This Row],[post_position]]-1,$C$2:C3620,Table1[[#This Row],[topic_id]]))</f>
        <v>40480.164224537039</v>
      </c>
    </row>
    <row r="3621" spans="1:19" x14ac:dyDescent="0.25">
      <c r="A3621" s="7">
        <v>3690</v>
      </c>
      <c r="B3621" s="7">
        <v>1</v>
      </c>
      <c r="C3621" s="7">
        <v>889</v>
      </c>
      <c r="D3621" s="7">
        <v>6458</v>
      </c>
      <c r="F3621" s="8">
        <v>40480.218310185184</v>
      </c>
      <c r="G3621" s="7">
        <v>0</v>
      </c>
      <c r="H3621" s="7">
        <v>8</v>
      </c>
      <c r="I3621" s="7" t="b">
        <f t="shared" si="168"/>
        <v>0</v>
      </c>
      <c r="J3621" s="7" t="b">
        <f t="shared" si="169"/>
        <v>1</v>
      </c>
      <c r="K3621" s="7">
        <f t="shared" si="170"/>
        <v>0</v>
      </c>
      <c r="L3621" s="7">
        <f>WEEKDAY(Table1[[#This Row],[post_time]])</f>
        <v>6</v>
      </c>
      <c r="M3621" s="7">
        <f>VLOOKUP(Table1[[#This Row],[topic_id]],'All Topics Data'!$A$2:$I$1243,8,FALSE)</f>
        <v>40476.188194444447</v>
      </c>
      <c r="N3621" s="7">
        <f>Table1[[#This Row],[Hui Reply?]]*(Table1[[#This Row],[post_time]]-Table1[[#This Row],[timestamp of previous reply]])</f>
        <v>0</v>
      </c>
      <c r="O3621" s="3">
        <f>O3620+Table1[[#This Row],[Hui Reply?]]</f>
        <v>950</v>
      </c>
      <c r="P3621" s="19">
        <f>INT(Table1[[#This Row],[post_time]])</f>
        <v>40480</v>
      </c>
      <c r="Q3621" s="3">
        <f>IF(Table1[[#This Row],[Hui Reply?]],VLOOKUP(Table1[[#This Row],[topic_id]],'All Topics Data'!$A$2:$E$1243,5,FALSE),0)</f>
        <v>0</v>
      </c>
      <c r="R3621" s="8">
        <f>Table1[[#This Row],[post_time]]+8/24</f>
        <v>40480.55164351852</v>
      </c>
      <c r="S3621" s="3">
        <f>IF(Table1[[#This Row],[post_position]]=1,0,SUMIFS($F$2:F3621,$H$2:H3621,Table1[[#This Row],[post_position]]-1,$C$2:C3621,Table1[[#This Row],[topic_id]]))</f>
        <v>40480.163668981484</v>
      </c>
    </row>
    <row r="3622" spans="1:19" x14ac:dyDescent="0.25">
      <c r="A3622" s="7">
        <v>3691</v>
      </c>
      <c r="B3622" s="7">
        <v>1</v>
      </c>
      <c r="C3622" s="7">
        <v>887</v>
      </c>
      <c r="D3622" s="7">
        <v>6779</v>
      </c>
      <c r="E3622" s="2"/>
      <c r="F3622" s="8">
        <v>40480.256747685184</v>
      </c>
      <c r="G3622" s="7">
        <v>0</v>
      </c>
      <c r="H3622" s="7">
        <v>3</v>
      </c>
      <c r="I3622" s="7" t="b">
        <f t="shared" si="168"/>
        <v>0</v>
      </c>
      <c r="J3622" s="7" t="b">
        <f t="shared" si="169"/>
        <v>1</v>
      </c>
      <c r="K3622" s="7">
        <f t="shared" si="170"/>
        <v>0</v>
      </c>
      <c r="L3622" s="7">
        <f>WEEKDAY(Table1[[#This Row],[post_time]])</f>
        <v>6</v>
      </c>
      <c r="M3622" s="7">
        <f>VLOOKUP(Table1[[#This Row],[topic_id]],'All Topics Data'!$A$2:$I$1243,8,FALSE)</f>
        <v>40475.865972222222</v>
      </c>
      <c r="N3622" s="7">
        <f>Table1[[#This Row],[Hui Reply?]]*(Table1[[#This Row],[post_time]]-Table1[[#This Row],[timestamp of previous reply]])</f>
        <v>0</v>
      </c>
      <c r="O3622" s="3">
        <f>O3621+Table1[[#This Row],[Hui Reply?]]</f>
        <v>950</v>
      </c>
      <c r="P3622" s="19">
        <f>INT(Table1[[#This Row],[post_time]])</f>
        <v>40480</v>
      </c>
      <c r="Q3622" s="3">
        <f>IF(Table1[[#This Row],[Hui Reply?]],VLOOKUP(Table1[[#This Row],[topic_id]],'All Topics Data'!$A$2:$E$1243,5,FALSE),0)</f>
        <v>0</v>
      </c>
      <c r="R3622" s="8">
        <f>Table1[[#This Row],[post_time]]+8/24</f>
        <v>40480.590081018519</v>
      </c>
      <c r="S3622" s="3">
        <f>IF(Table1[[#This Row],[post_position]]=1,0,SUMIFS($F$2:F3622,$H$2:H3622,Table1[[#This Row],[post_position]]-1,$C$2:C3622,Table1[[#This Row],[topic_id]]))</f>
        <v>40475.997418981482</v>
      </c>
    </row>
    <row r="3623" spans="1:19" x14ac:dyDescent="0.25">
      <c r="A3623" s="7">
        <v>3692</v>
      </c>
      <c r="B3623" s="7">
        <v>1</v>
      </c>
      <c r="C3623" s="7">
        <v>903</v>
      </c>
      <c r="D3623" s="7">
        <v>6862</v>
      </c>
      <c r="E3623" s="2"/>
      <c r="F3623" s="8">
        <v>40480.416076388887</v>
      </c>
      <c r="G3623" s="7">
        <v>0</v>
      </c>
      <c r="H3623" s="7">
        <v>3</v>
      </c>
      <c r="I3623" s="7" t="b">
        <f t="shared" si="168"/>
        <v>0</v>
      </c>
      <c r="J3623" s="7" t="b">
        <f t="shared" si="169"/>
        <v>1</v>
      </c>
      <c r="K3623" s="7">
        <f t="shared" si="170"/>
        <v>0</v>
      </c>
      <c r="L3623" s="7">
        <f>WEEKDAY(Table1[[#This Row],[post_time]])</f>
        <v>6</v>
      </c>
      <c r="M3623" s="7">
        <f>VLOOKUP(Table1[[#This Row],[topic_id]],'All Topics Data'!$A$2:$I$1243,8,FALSE)</f>
        <v>40480.078472222223</v>
      </c>
      <c r="N3623" s="7">
        <f>Table1[[#This Row],[Hui Reply?]]*(Table1[[#This Row],[post_time]]-Table1[[#This Row],[timestamp of previous reply]])</f>
        <v>0</v>
      </c>
      <c r="O3623" s="3">
        <f>O3622+Table1[[#This Row],[Hui Reply?]]</f>
        <v>950</v>
      </c>
      <c r="P3623" s="19">
        <f>INT(Table1[[#This Row],[post_time]])</f>
        <v>40480</v>
      </c>
      <c r="Q3623" s="3">
        <f>IF(Table1[[#This Row],[Hui Reply?]],VLOOKUP(Table1[[#This Row],[topic_id]],'All Topics Data'!$A$2:$E$1243,5,FALSE),0)</f>
        <v>0</v>
      </c>
      <c r="R3623" s="8">
        <f>Table1[[#This Row],[post_time]]+8/24</f>
        <v>40480.749409722222</v>
      </c>
      <c r="S3623" s="3">
        <f>IF(Table1[[#This Row],[post_position]]=1,0,SUMIFS($F$2:F3623,$H$2:H3623,Table1[[#This Row],[post_position]]-1,$C$2:C3623,Table1[[#This Row],[topic_id]]))</f>
        <v>40480.129120370373</v>
      </c>
    </row>
    <row r="3624" spans="1:19" x14ac:dyDescent="0.25">
      <c r="A3624" s="7">
        <v>3693</v>
      </c>
      <c r="B3624" s="7">
        <v>1</v>
      </c>
      <c r="C3624" s="7">
        <v>903</v>
      </c>
      <c r="D3624" s="7">
        <v>24</v>
      </c>
      <c r="F3624" s="8">
        <v>40480.43173611111</v>
      </c>
      <c r="G3624" s="7">
        <v>0</v>
      </c>
      <c r="H3624" s="7">
        <v>4</v>
      </c>
      <c r="I3624" s="7" t="b">
        <f t="shared" si="168"/>
        <v>1</v>
      </c>
      <c r="J3624" s="7" t="b">
        <f t="shared" si="169"/>
        <v>1</v>
      </c>
      <c r="K3624" s="7">
        <f t="shared" si="170"/>
        <v>1</v>
      </c>
      <c r="L3624" s="7">
        <f>WEEKDAY(Table1[[#This Row],[post_time]])</f>
        <v>6</v>
      </c>
      <c r="M3624" s="7">
        <f>VLOOKUP(Table1[[#This Row],[topic_id]],'All Topics Data'!$A$2:$I$1243,8,FALSE)</f>
        <v>40480.078472222223</v>
      </c>
      <c r="N3624" s="7">
        <f>Table1[[#This Row],[Hui Reply?]]*(Table1[[#This Row],[post_time]]-Table1[[#This Row],[timestamp of previous reply]])</f>
        <v>1.5659722223063E-2</v>
      </c>
      <c r="O3624" s="3">
        <f>O3623+Table1[[#This Row],[Hui Reply?]]</f>
        <v>951</v>
      </c>
      <c r="P3624" s="19">
        <f>INT(Table1[[#This Row],[post_time]])</f>
        <v>40480</v>
      </c>
      <c r="Q3624" s="3" t="str">
        <f>IF(Table1[[#This Row],[Hui Reply?]],VLOOKUP(Table1[[#This Row],[topic_id]],'All Topics Data'!$A$2:$E$1243,5,FALSE),0)</f>
        <v>adown</v>
      </c>
      <c r="R3624" s="8">
        <f>Table1[[#This Row],[post_time]]+8/24</f>
        <v>40480.765069444446</v>
      </c>
      <c r="S3624" s="3">
        <f>IF(Table1[[#This Row],[post_position]]=1,0,SUMIFS($F$2:F3624,$H$2:H3624,Table1[[#This Row],[post_position]]-1,$C$2:C3624,Table1[[#This Row],[topic_id]]))</f>
        <v>40480.416076388887</v>
      </c>
    </row>
    <row r="3625" spans="1:19" x14ac:dyDescent="0.25">
      <c r="A3625" s="7">
        <v>3694</v>
      </c>
      <c r="B3625" s="7">
        <v>1</v>
      </c>
      <c r="C3625" s="7">
        <v>899</v>
      </c>
      <c r="D3625" s="7">
        <v>6857</v>
      </c>
      <c r="F3625" s="8">
        <v>40480.462453703702</v>
      </c>
      <c r="G3625" s="7">
        <v>0</v>
      </c>
      <c r="H3625" s="7">
        <v>3</v>
      </c>
      <c r="I3625" s="7" t="b">
        <f t="shared" si="168"/>
        <v>0</v>
      </c>
      <c r="J3625" s="7" t="b">
        <f t="shared" si="169"/>
        <v>1</v>
      </c>
      <c r="K3625" s="7">
        <f t="shared" si="170"/>
        <v>0</v>
      </c>
      <c r="L3625" s="7">
        <f>WEEKDAY(Table1[[#This Row],[post_time]])</f>
        <v>6</v>
      </c>
      <c r="M3625" s="7">
        <f>VLOOKUP(Table1[[#This Row],[topic_id]],'All Topics Data'!$A$2:$I$1243,8,FALSE)</f>
        <v>40479.064583333333</v>
      </c>
      <c r="N3625" s="7">
        <f>Table1[[#This Row],[Hui Reply?]]*(Table1[[#This Row],[post_time]]-Table1[[#This Row],[timestamp of previous reply]])</f>
        <v>0</v>
      </c>
      <c r="O3625" s="3">
        <f>O3624+Table1[[#This Row],[Hui Reply?]]</f>
        <v>951</v>
      </c>
      <c r="P3625" s="19">
        <f>INT(Table1[[#This Row],[post_time]])</f>
        <v>40480</v>
      </c>
      <c r="Q3625" s="3">
        <f>IF(Table1[[#This Row],[Hui Reply?]],VLOOKUP(Table1[[#This Row],[topic_id]],'All Topics Data'!$A$2:$E$1243,5,FALSE),0)</f>
        <v>0</v>
      </c>
      <c r="R3625" s="8">
        <f>Table1[[#This Row],[post_time]]+8/24</f>
        <v>40480.795787037037</v>
      </c>
      <c r="S3625" s="3">
        <f>IF(Table1[[#This Row],[post_position]]=1,0,SUMIFS($F$2:F3625,$H$2:H3625,Table1[[#This Row],[post_position]]-1,$C$2:C3625,Table1[[#This Row],[topic_id]]))</f>
        <v>40479.247650462959</v>
      </c>
    </row>
    <row r="3626" spans="1:19" x14ac:dyDescent="0.25">
      <c r="A3626" s="7">
        <v>3695</v>
      </c>
      <c r="B3626" s="7">
        <v>1</v>
      </c>
      <c r="C3626" s="7">
        <v>903</v>
      </c>
      <c r="D3626" s="7">
        <v>6862</v>
      </c>
      <c r="E3626" s="2"/>
      <c r="F3626" s="8">
        <v>40480.465428240743</v>
      </c>
      <c r="G3626" s="7">
        <v>0</v>
      </c>
      <c r="H3626" s="7">
        <v>5</v>
      </c>
      <c r="I3626" s="7" t="b">
        <f t="shared" si="168"/>
        <v>0</v>
      </c>
      <c r="J3626" s="7" t="b">
        <f t="shared" si="169"/>
        <v>1</v>
      </c>
      <c r="K3626" s="7">
        <f t="shared" si="170"/>
        <v>0</v>
      </c>
      <c r="L3626" s="7">
        <f>WEEKDAY(Table1[[#This Row],[post_time]])</f>
        <v>6</v>
      </c>
      <c r="M3626" s="7">
        <f>VLOOKUP(Table1[[#This Row],[topic_id]],'All Topics Data'!$A$2:$I$1243,8,FALSE)</f>
        <v>40480.078472222223</v>
      </c>
      <c r="N3626" s="7">
        <f>Table1[[#This Row],[Hui Reply?]]*(Table1[[#This Row],[post_time]]-Table1[[#This Row],[timestamp of previous reply]])</f>
        <v>0</v>
      </c>
      <c r="O3626" s="3">
        <f>O3625+Table1[[#This Row],[Hui Reply?]]</f>
        <v>951</v>
      </c>
      <c r="P3626" s="19">
        <f>INT(Table1[[#This Row],[post_time]])</f>
        <v>40480</v>
      </c>
      <c r="Q3626" s="3">
        <f>IF(Table1[[#This Row],[Hui Reply?]],VLOOKUP(Table1[[#This Row],[topic_id]],'All Topics Data'!$A$2:$E$1243,5,FALSE),0)</f>
        <v>0</v>
      </c>
      <c r="R3626" s="8">
        <f>Table1[[#This Row],[post_time]]+8/24</f>
        <v>40480.798761574079</v>
      </c>
      <c r="S3626" s="3">
        <f>IF(Table1[[#This Row],[post_position]]=1,0,SUMIFS($F$2:F3626,$H$2:H3626,Table1[[#This Row],[post_position]]-1,$C$2:C3626,Table1[[#This Row],[topic_id]]))</f>
        <v>40480.43173611111</v>
      </c>
    </row>
    <row r="3627" spans="1:19" x14ac:dyDescent="0.25">
      <c r="A3627" s="7">
        <v>3696</v>
      </c>
      <c r="B3627" s="7">
        <v>1</v>
      </c>
      <c r="C3627" s="7">
        <v>903</v>
      </c>
      <c r="D3627" s="7">
        <v>24</v>
      </c>
      <c r="F3627" s="8">
        <v>40480.47760416667</v>
      </c>
      <c r="G3627" s="7">
        <v>0</v>
      </c>
      <c r="H3627" s="7">
        <v>6</v>
      </c>
      <c r="I3627" s="7" t="b">
        <f t="shared" si="168"/>
        <v>1</v>
      </c>
      <c r="J3627" s="7" t="b">
        <f t="shared" si="169"/>
        <v>1</v>
      </c>
      <c r="K3627" s="7">
        <f t="shared" si="170"/>
        <v>1</v>
      </c>
      <c r="L3627" s="7">
        <f>WEEKDAY(Table1[[#This Row],[post_time]])</f>
        <v>6</v>
      </c>
      <c r="M3627" s="7">
        <f>VLOOKUP(Table1[[#This Row],[topic_id]],'All Topics Data'!$A$2:$I$1243,8,FALSE)</f>
        <v>40480.078472222223</v>
      </c>
      <c r="N3627" s="7">
        <f>Table1[[#This Row],[Hui Reply?]]*(Table1[[#This Row],[post_time]]-Table1[[#This Row],[timestamp of previous reply]])</f>
        <v>1.2175925927294884E-2</v>
      </c>
      <c r="O3627" s="3">
        <f>O3626+Table1[[#This Row],[Hui Reply?]]</f>
        <v>952</v>
      </c>
      <c r="P3627" s="19">
        <f>INT(Table1[[#This Row],[post_time]])</f>
        <v>40480</v>
      </c>
      <c r="Q3627" s="3" t="str">
        <f>IF(Table1[[#This Row],[Hui Reply?]],VLOOKUP(Table1[[#This Row],[topic_id]],'All Topics Data'!$A$2:$E$1243,5,FALSE),0)</f>
        <v>adown</v>
      </c>
      <c r="R3627" s="8">
        <f>Table1[[#This Row],[post_time]]+8/24</f>
        <v>40480.810937500006</v>
      </c>
      <c r="S3627" s="3">
        <f>IF(Table1[[#This Row],[post_position]]=1,0,SUMIFS($F$2:F3627,$H$2:H3627,Table1[[#This Row],[post_position]]-1,$C$2:C3627,Table1[[#This Row],[topic_id]]))</f>
        <v>40480.465428240743</v>
      </c>
    </row>
    <row r="3628" spans="1:19" x14ac:dyDescent="0.25">
      <c r="A3628" s="7">
        <v>3697</v>
      </c>
      <c r="B3628" s="7">
        <v>1</v>
      </c>
      <c r="C3628" s="7">
        <v>887</v>
      </c>
      <c r="D3628" s="7">
        <v>24</v>
      </c>
      <c r="E3628" s="2"/>
      <c r="F3628" s="8">
        <v>40480.48300925926</v>
      </c>
      <c r="G3628" s="7">
        <v>0</v>
      </c>
      <c r="H3628" s="7">
        <v>4</v>
      </c>
      <c r="I3628" s="7" t="b">
        <f t="shared" si="168"/>
        <v>1</v>
      </c>
      <c r="J3628" s="7" t="b">
        <f t="shared" si="169"/>
        <v>1</v>
      </c>
      <c r="K3628" s="7">
        <f t="shared" si="170"/>
        <v>1</v>
      </c>
      <c r="L3628" s="7">
        <f>WEEKDAY(Table1[[#This Row],[post_time]])</f>
        <v>6</v>
      </c>
      <c r="M3628" s="7">
        <f>VLOOKUP(Table1[[#This Row],[topic_id]],'All Topics Data'!$A$2:$I$1243,8,FALSE)</f>
        <v>40475.865972222222</v>
      </c>
      <c r="N3628" s="7">
        <f>Table1[[#This Row],[Hui Reply?]]*(Table1[[#This Row],[post_time]]-Table1[[#This Row],[timestamp of previous reply]])</f>
        <v>0.22626157407648861</v>
      </c>
      <c r="O3628" s="3">
        <f>O3627+Table1[[#This Row],[Hui Reply?]]</f>
        <v>953</v>
      </c>
      <c r="P3628" s="19">
        <f>INT(Table1[[#This Row],[post_time]])</f>
        <v>40480</v>
      </c>
      <c r="Q3628" s="3" t="str">
        <f>IF(Table1[[#This Row],[Hui Reply?]],VLOOKUP(Table1[[#This Row],[topic_id]],'All Topics Data'!$A$2:$E$1243,5,FALSE),0)</f>
        <v>Guity Niamanesh</v>
      </c>
      <c r="R3628" s="8">
        <f>Table1[[#This Row],[post_time]]+8/24</f>
        <v>40480.816342592596</v>
      </c>
      <c r="S3628" s="3">
        <f>IF(Table1[[#This Row],[post_position]]=1,0,SUMIFS($F$2:F3628,$H$2:H3628,Table1[[#This Row],[post_position]]-1,$C$2:C3628,Table1[[#This Row],[topic_id]]))</f>
        <v>40480.256747685184</v>
      </c>
    </row>
    <row r="3629" spans="1:19" x14ac:dyDescent="0.25">
      <c r="A3629" s="7">
        <v>3698</v>
      </c>
      <c r="B3629" s="7">
        <v>1</v>
      </c>
      <c r="C3629" s="7">
        <v>903</v>
      </c>
      <c r="D3629" s="7">
        <v>6862</v>
      </c>
      <c r="E3629" s="2"/>
      <c r="F3629" s="8">
        <v>40480.542928240742</v>
      </c>
      <c r="G3629" s="7">
        <v>0</v>
      </c>
      <c r="H3629" s="7">
        <v>7</v>
      </c>
      <c r="I3629" s="7" t="b">
        <f t="shared" si="168"/>
        <v>0</v>
      </c>
      <c r="J3629" s="7" t="b">
        <f t="shared" si="169"/>
        <v>1</v>
      </c>
      <c r="K3629" s="7">
        <f t="shared" si="170"/>
        <v>0</v>
      </c>
      <c r="L3629" s="7">
        <f>WEEKDAY(Table1[[#This Row],[post_time]])</f>
        <v>6</v>
      </c>
      <c r="M3629" s="7">
        <f>VLOOKUP(Table1[[#This Row],[topic_id]],'All Topics Data'!$A$2:$I$1243,8,FALSE)</f>
        <v>40480.078472222223</v>
      </c>
      <c r="N3629" s="7">
        <f>Table1[[#This Row],[Hui Reply?]]*(Table1[[#This Row],[post_time]]-Table1[[#This Row],[timestamp of previous reply]])</f>
        <v>0</v>
      </c>
      <c r="O3629" s="3">
        <f>O3628+Table1[[#This Row],[Hui Reply?]]</f>
        <v>953</v>
      </c>
      <c r="P3629" s="19">
        <f>INT(Table1[[#This Row],[post_time]])</f>
        <v>40480</v>
      </c>
      <c r="Q3629" s="3">
        <f>IF(Table1[[#This Row],[Hui Reply?]],VLOOKUP(Table1[[#This Row],[topic_id]],'All Topics Data'!$A$2:$E$1243,5,FALSE),0)</f>
        <v>0</v>
      </c>
      <c r="R3629" s="8">
        <f>Table1[[#This Row],[post_time]]+8/24</f>
        <v>40480.876261574078</v>
      </c>
      <c r="S3629" s="3">
        <f>IF(Table1[[#This Row],[post_position]]=1,0,SUMIFS($F$2:F3629,$H$2:H3629,Table1[[#This Row],[post_position]]-1,$C$2:C3629,Table1[[#This Row],[topic_id]]))</f>
        <v>40480.47760416667</v>
      </c>
    </row>
    <row r="3630" spans="1:19" x14ac:dyDescent="0.25">
      <c r="A3630" s="7">
        <v>3699</v>
      </c>
      <c r="B3630" s="7">
        <v>1</v>
      </c>
      <c r="C3630" s="7">
        <v>898</v>
      </c>
      <c r="D3630" s="7">
        <v>3108</v>
      </c>
      <c r="E3630" s="2"/>
      <c r="F3630" s="8">
        <v>40480.573171296295</v>
      </c>
      <c r="G3630" s="7">
        <v>0</v>
      </c>
      <c r="H3630" s="7">
        <v>4</v>
      </c>
      <c r="I3630" s="7" t="b">
        <f t="shared" si="168"/>
        <v>0</v>
      </c>
      <c r="J3630" s="7" t="b">
        <f t="shared" si="169"/>
        <v>1</v>
      </c>
      <c r="K3630" s="7">
        <f t="shared" si="170"/>
        <v>0</v>
      </c>
      <c r="L3630" s="7">
        <f>WEEKDAY(Table1[[#This Row],[post_time]])</f>
        <v>6</v>
      </c>
      <c r="M3630" s="7">
        <f>VLOOKUP(Table1[[#This Row],[topic_id]],'All Topics Data'!$A$2:$I$1243,8,FALSE)</f>
        <v>40478.836111111108</v>
      </c>
      <c r="N3630" s="7">
        <f>Table1[[#This Row],[Hui Reply?]]*(Table1[[#This Row],[post_time]]-Table1[[#This Row],[timestamp of previous reply]])</f>
        <v>0</v>
      </c>
      <c r="O3630" s="3">
        <f>O3629+Table1[[#This Row],[Hui Reply?]]</f>
        <v>953</v>
      </c>
      <c r="P3630" s="19">
        <f>INT(Table1[[#This Row],[post_time]])</f>
        <v>40480</v>
      </c>
      <c r="Q3630" s="3">
        <f>IF(Table1[[#This Row],[Hui Reply?]],VLOOKUP(Table1[[#This Row],[topic_id]],'All Topics Data'!$A$2:$E$1243,5,FALSE),0)</f>
        <v>0</v>
      </c>
      <c r="R3630" s="8">
        <f>Table1[[#This Row],[post_time]]+8/24</f>
        <v>40480.906504629631</v>
      </c>
      <c r="S3630" s="3">
        <f>IF(Table1[[#This Row],[post_position]]=1,0,SUMIFS($F$2:F3630,$H$2:H3630,Table1[[#This Row],[post_position]]-1,$C$2:C3630,Table1[[#This Row],[topic_id]]))</f>
        <v>40479.521249999998</v>
      </c>
    </row>
    <row r="3631" spans="1:19" x14ac:dyDescent="0.25">
      <c r="A3631" s="7">
        <v>3700</v>
      </c>
      <c r="B3631" s="7">
        <v>1</v>
      </c>
      <c r="C3631" s="7">
        <v>884</v>
      </c>
      <c r="D3631" s="7">
        <v>6850</v>
      </c>
      <c r="E3631" s="2"/>
      <c r="F3631" s="8">
        <v>40480.58184027778</v>
      </c>
      <c r="G3631" s="7">
        <v>0</v>
      </c>
      <c r="H3631" s="7">
        <v>5</v>
      </c>
      <c r="I3631" s="7" t="b">
        <f t="shared" si="168"/>
        <v>0</v>
      </c>
      <c r="J3631" s="7" t="b">
        <f t="shared" si="169"/>
        <v>1</v>
      </c>
      <c r="K3631" s="7">
        <f t="shared" si="170"/>
        <v>0</v>
      </c>
      <c r="L3631" s="7">
        <f>WEEKDAY(Table1[[#This Row],[post_time]])</f>
        <v>6</v>
      </c>
      <c r="M3631" s="7">
        <f>VLOOKUP(Table1[[#This Row],[topic_id]],'All Topics Data'!$A$2:$I$1243,8,FALSE)</f>
        <v>40475.231249999997</v>
      </c>
      <c r="N3631" s="7">
        <f>Table1[[#This Row],[Hui Reply?]]*(Table1[[#This Row],[post_time]]-Table1[[#This Row],[timestamp of previous reply]])</f>
        <v>0</v>
      </c>
      <c r="O3631" s="3">
        <f>O3630+Table1[[#This Row],[Hui Reply?]]</f>
        <v>953</v>
      </c>
      <c r="P3631" s="19">
        <f>INT(Table1[[#This Row],[post_time]])</f>
        <v>40480</v>
      </c>
      <c r="Q3631" s="3">
        <f>IF(Table1[[#This Row],[Hui Reply?]],VLOOKUP(Table1[[#This Row],[topic_id]],'All Topics Data'!$A$2:$E$1243,5,FALSE),0)</f>
        <v>0</v>
      </c>
      <c r="R3631" s="8">
        <f>Table1[[#This Row],[post_time]]+8/24</f>
        <v>40480.915173611116</v>
      </c>
      <c r="S3631" s="3">
        <f>IF(Table1[[#This Row],[post_position]]=1,0,SUMIFS($F$2:F3631,$H$2:H3631,Table1[[#This Row],[post_position]]-1,$C$2:C3631,Table1[[#This Row],[topic_id]]))</f>
        <v>40475.541678240741</v>
      </c>
    </row>
    <row r="3632" spans="1:19" x14ac:dyDescent="0.25">
      <c r="A3632" s="7">
        <v>3701</v>
      </c>
      <c r="B3632" s="7">
        <v>1</v>
      </c>
      <c r="C3632" s="7">
        <v>898</v>
      </c>
      <c r="D3632" s="7">
        <v>24</v>
      </c>
      <c r="E3632" s="2"/>
      <c r="F3632" s="8">
        <v>40480.59511574074</v>
      </c>
      <c r="G3632" s="7">
        <v>0</v>
      </c>
      <c r="H3632" s="7">
        <v>5</v>
      </c>
      <c r="I3632" s="7" t="b">
        <f t="shared" si="168"/>
        <v>1</v>
      </c>
      <c r="J3632" s="7" t="b">
        <f t="shared" si="169"/>
        <v>1</v>
      </c>
      <c r="K3632" s="7">
        <f t="shared" si="170"/>
        <v>1</v>
      </c>
      <c r="L3632" s="7">
        <f>WEEKDAY(Table1[[#This Row],[post_time]])</f>
        <v>6</v>
      </c>
      <c r="M3632" s="7">
        <f>VLOOKUP(Table1[[#This Row],[topic_id]],'All Topics Data'!$A$2:$I$1243,8,FALSE)</f>
        <v>40478.836111111108</v>
      </c>
      <c r="N3632" s="7">
        <f>Table1[[#This Row],[Hui Reply?]]*(Table1[[#This Row],[post_time]]-Table1[[#This Row],[timestamp of previous reply]])</f>
        <v>2.1944444444670808E-2</v>
      </c>
      <c r="O3632" s="3">
        <f>O3631+Table1[[#This Row],[Hui Reply?]]</f>
        <v>954</v>
      </c>
      <c r="P3632" s="19">
        <f>INT(Table1[[#This Row],[post_time]])</f>
        <v>40480</v>
      </c>
      <c r="Q3632" s="3" t="str">
        <f>IF(Table1[[#This Row],[Hui Reply?]],VLOOKUP(Table1[[#This Row],[topic_id]],'All Topics Data'!$A$2:$E$1243,5,FALSE),0)</f>
        <v>jcalvacca</v>
      </c>
      <c r="R3632" s="8">
        <f>Table1[[#This Row],[post_time]]+8/24</f>
        <v>40480.928449074076</v>
      </c>
      <c r="S3632" s="3">
        <f>IF(Table1[[#This Row],[post_position]]=1,0,SUMIFS($F$2:F3632,$H$2:H3632,Table1[[#This Row],[post_position]]-1,$C$2:C3632,Table1[[#This Row],[topic_id]]))</f>
        <v>40480.573171296295</v>
      </c>
    </row>
    <row r="3633" spans="1:19" x14ac:dyDescent="0.25">
      <c r="A3633" s="7">
        <v>3702</v>
      </c>
      <c r="B3633" s="7">
        <v>1</v>
      </c>
      <c r="C3633" s="7">
        <v>884</v>
      </c>
      <c r="D3633" s="7">
        <v>24</v>
      </c>
      <c r="F3633" s="8">
        <v>40480.596550925926</v>
      </c>
      <c r="G3633" s="7">
        <v>0</v>
      </c>
      <c r="H3633" s="7">
        <v>6</v>
      </c>
      <c r="I3633" s="7" t="b">
        <f t="shared" si="168"/>
        <v>1</v>
      </c>
      <c r="J3633" s="7" t="b">
        <f t="shared" si="169"/>
        <v>1</v>
      </c>
      <c r="K3633" s="7">
        <f t="shared" si="170"/>
        <v>1</v>
      </c>
      <c r="L3633" s="7">
        <f>WEEKDAY(Table1[[#This Row],[post_time]])</f>
        <v>6</v>
      </c>
      <c r="M3633" s="7">
        <f>VLOOKUP(Table1[[#This Row],[topic_id]],'All Topics Data'!$A$2:$I$1243,8,FALSE)</f>
        <v>40475.231249999997</v>
      </c>
      <c r="N3633" s="7">
        <f>Table1[[#This Row],[Hui Reply?]]*(Table1[[#This Row],[post_time]]-Table1[[#This Row],[timestamp of previous reply]])</f>
        <v>1.4710648145410232E-2</v>
      </c>
      <c r="O3633" s="3">
        <f>O3632+Table1[[#This Row],[Hui Reply?]]</f>
        <v>955</v>
      </c>
      <c r="P3633" s="19">
        <f>INT(Table1[[#This Row],[post_time]])</f>
        <v>40480</v>
      </c>
      <c r="Q3633" s="3" t="str">
        <f>IF(Table1[[#This Row],[Hui Reply?]],VLOOKUP(Table1[[#This Row],[topic_id]],'All Topics Data'!$A$2:$E$1243,5,FALSE),0)</f>
        <v>kundanlal</v>
      </c>
      <c r="R3633" s="8">
        <f>Table1[[#This Row],[post_time]]+8/24</f>
        <v>40480.929884259262</v>
      </c>
      <c r="S3633" s="3">
        <f>IF(Table1[[#This Row],[post_position]]=1,0,SUMIFS($F$2:F3633,$H$2:H3633,Table1[[#This Row],[post_position]]-1,$C$2:C3633,Table1[[#This Row],[topic_id]]))</f>
        <v>40480.58184027778</v>
      </c>
    </row>
    <row r="3634" spans="1:19" x14ac:dyDescent="0.25">
      <c r="A3634" s="7">
        <v>3703</v>
      </c>
      <c r="B3634" s="7">
        <v>1</v>
      </c>
      <c r="C3634" s="7">
        <v>904</v>
      </c>
      <c r="D3634" s="7">
        <v>24</v>
      </c>
      <c r="F3634" s="8">
        <v>40480.597893518519</v>
      </c>
      <c r="G3634" s="7">
        <v>0</v>
      </c>
      <c r="H3634" s="7">
        <v>6</v>
      </c>
      <c r="I3634" s="7" t="b">
        <f t="shared" si="168"/>
        <v>1</v>
      </c>
      <c r="J3634" s="7" t="b">
        <f t="shared" si="169"/>
        <v>1</v>
      </c>
      <c r="K3634" s="7">
        <f t="shared" si="170"/>
        <v>1</v>
      </c>
      <c r="L3634" s="7">
        <f>WEEKDAY(Table1[[#This Row],[post_time]])</f>
        <v>6</v>
      </c>
      <c r="M3634" s="7">
        <f>VLOOKUP(Table1[[#This Row],[topic_id]],'All Topics Data'!$A$2:$I$1243,8,FALSE)</f>
        <v>40480.12222222222</v>
      </c>
      <c r="N3634" s="7">
        <f>Table1[[#This Row],[Hui Reply?]]*(Table1[[#This Row],[post_time]]-Table1[[#This Row],[timestamp of previous reply]])</f>
        <v>0.38888888889050577</v>
      </c>
      <c r="O3634" s="3">
        <f>O3633+Table1[[#This Row],[Hui Reply?]]</f>
        <v>956</v>
      </c>
      <c r="P3634" s="19">
        <f>INT(Table1[[#This Row],[post_time]])</f>
        <v>40480</v>
      </c>
      <c r="Q3634" s="3" t="str">
        <f>IF(Table1[[#This Row],[Hui Reply?]],VLOOKUP(Table1[[#This Row],[topic_id]],'All Topics Data'!$A$2:$E$1243,5,FALSE),0)</f>
        <v>maradykstra</v>
      </c>
      <c r="R3634" s="8">
        <f>Table1[[#This Row],[post_time]]+8/24</f>
        <v>40480.931226851855</v>
      </c>
      <c r="S3634" s="3">
        <f>IF(Table1[[#This Row],[post_position]]=1,0,SUMIFS($F$2:F3634,$H$2:H3634,Table1[[#This Row],[post_position]]-1,$C$2:C3634,Table1[[#This Row],[topic_id]]))</f>
        <v>40480.209004629629</v>
      </c>
    </row>
    <row r="3635" spans="1:19" x14ac:dyDescent="0.25">
      <c r="A3635" s="7">
        <v>3704</v>
      </c>
      <c r="B3635" s="7">
        <v>1</v>
      </c>
      <c r="C3635" s="7">
        <v>905</v>
      </c>
      <c r="D3635" s="7">
        <v>4068</v>
      </c>
      <c r="E3635" s="2"/>
      <c r="F3635" s="8">
        <v>40480.636157407411</v>
      </c>
      <c r="G3635" s="7">
        <v>0</v>
      </c>
      <c r="H3635" s="7">
        <v>1</v>
      </c>
      <c r="I3635" s="7" t="b">
        <f t="shared" si="168"/>
        <v>0</v>
      </c>
      <c r="J3635" s="7" t="b">
        <f t="shared" si="169"/>
        <v>0</v>
      </c>
      <c r="K3635" s="7">
        <f t="shared" si="170"/>
        <v>0</v>
      </c>
      <c r="L3635" s="7">
        <f>WEEKDAY(Table1[[#This Row],[post_time]])</f>
        <v>6</v>
      </c>
      <c r="M3635" s="7">
        <f>VLOOKUP(Table1[[#This Row],[topic_id]],'All Topics Data'!$A$2:$I$1243,8,FALSE)</f>
        <v>40480.636111111111</v>
      </c>
      <c r="N3635" s="7">
        <f>Table1[[#This Row],[Hui Reply?]]*(Table1[[#This Row],[post_time]]-Table1[[#This Row],[timestamp of previous reply]])</f>
        <v>0</v>
      </c>
      <c r="O3635" s="3">
        <f>O3634+Table1[[#This Row],[Hui Reply?]]</f>
        <v>956</v>
      </c>
      <c r="P3635" s="19">
        <f>INT(Table1[[#This Row],[post_time]])</f>
        <v>40480</v>
      </c>
      <c r="Q3635" s="3">
        <f>IF(Table1[[#This Row],[Hui Reply?]],VLOOKUP(Table1[[#This Row],[topic_id]],'All Topics Data'!$A$2:$E$1243,5,FALSE),0)</f>
        <v>0</v>
      </c>
      <c r="R3635" s="8">
        <f>Table1[[#This Row],[post_time]]+8/24</f>
        <v>40480.969490740747</v>
      </c>
      <c r="S3635" s="3">
        <f>IF(Table1[[#This Row],[post_position]]=1,0,SUMIFS($F$2:F3635,$H$2:H3635,Table1[[#This Row],[post_position]]-1,$C$2:C3635,Table1[[#This Row],[topic_id]]))</f>
        <v>0</v>
      </c>
    </row>
    <row r="3636" spans="1:19" x14ac:dyDescent="0.25">
      <c r="A3636" s="7">
        <v>3705</v>
      </c>
      <c r="B3636" s="7">
        <v>1</v>
      </c>
      <c r="C3636" s="7">
        <v>898</v>
      </c>
      <c r="D3636" s="7">
        <v>3108</v>
      </c>
      <c r="F3636" s="8">
        <v>40480.640625</v>
      </c>
      <c r="G3636" s="7">
        <v>0</v>
      </c>
      <c r="H3636" s="7">
        <v>6</v>
      </c>
      <c r="I3636" s="7" t="b">
        <f t="shared" si="168"/>
        <v>0</v>
      </c>
      <c r="J3636" s="7" t="b">
        <f t="shared" si="169"/>
        <v>1</v>
      </c>
      <c r="K3636" s="7">
        <f t="shared" si="170"/>
        <v>0</v>
      </c>
      <c r="L3636" s="7">
        <f>WEEKDAY(Table1[[#This Row],[post_time]])</f>
        <v>6</v>
      </c>
      <c r="M3636" s="7">
        <f>VLOOKUP(Table1[[#This Row],[topic_id]],'All Topics Data'!$A$2:$I$1243,8,FALSE)</f>
        <v>40478.836111111108</v>
      </c>
      <c r="N3636" s="7">
        <f>Table1[[#This Row],[Hui Reply?]]*(Table1[[#This Row],[post_time]]-Table1[[#This Row],[timestamp of previous reply]])</f>
        <v>0</v>
      </c>
      <c r="O3636" s="3">
        <f>O3635+Table1[[#This Row],[Hui Reply?]]</f>
        <v>956</v>
      </c>
      <c r="P3636" s="19">
        <f>INT(Table1[[#This Row],[post_time]])</f>
        <v>40480</v>
      </c>
      <c r="Q3636" s="3">
        <f>IF(Table1[[#This Row],[Hui Reply?]],VLOOKUP(Table1[[#This Row],[topic_id]],'All Topics Data'!$A$2:$E$1243,5,FALSE),0)</f>
        <v>0</v>
      </c>
      <c r="R3636" s="8">
        <f>Table1[[#This Row],[post_time]]+8/24</f>
        <v>40480.973958333336</v>
      </c>
      <c r="S3636" s="3">
        <f>IF(Table1[[#This Row],[post_position]]=1,0,SUMIFS($F$2:F3636,$H$2:H3636,Table1[[#This Row],[post_position]]-1,$C$2:C3636,Table1[[#This Row],[topic_id]]))</f>
        <v>40480.59511574074</v>
      </c>
    </row>
    <row r="3637" spans="1:19" x14ac:dyDescent="0.25">
      <c r="A3637" s="7">
        <v>3706</v>
      </c>
      <c r="B3637" s="7">
        <v>1</v>
      </c>
      <c r="C3637" s="7">
        <v>898</v>
      </c>
      <c r="D3637" s="7">
        <v>24</v>
      </c>
      <c r="F3637" s="8">
        <v>40480.854212962964</v>
      </c>
      <c r="G3637" s="7">
        <v>0</v>
      </c>
      <c r="H3637" s="7">
        <v>7</v>
      </c>
      <c r="I3637" s="7" t="b">
        <f t="shared" si="168"/>
        <v>1</v>
      </c>
      <c r="J3637" s="7" t="b">
        <f t="shared" si="169"/>
        <v>1</v>
      </c>
      <c r="K3637" s="7">
        <f t="shared" si="170"/>
        <v>1</v>
      </c>
      <c r="L3637" s="7">
        <f>WEEKDAY(Table1[[#This Row],[post_time]])</f>
        <v>6</v>
      </c>
      <c r="M3637" s="7">
        <f>VLOOKUP(Table1[[#This Row],[topic_id]],'All Topics Data'!$A$2:$I$1243,8,FALSE)</f>
        <v>40478.836111111108</v>
      </c>
      <c r="N3637" s="7">
        <f>Table1[[#This Row],[Hui Reply?]]*(Table1[[#This Row],[post_time]]-Table1[[#This Row],[timestamp of previous reply]])</f>
        <v>0.213587962964084</v>
      </c>
      <c r="O3637" s="3">
        <f>O3636+Table1[[#This Row],[Hui Reply?]]</f>
        <v>957</v>
      </c>
      <c r="P3637" s="19">
        <f>INT(Table1[[#This Row],[post_time]])</f>
        <v>40480</v>
      </c>
      <c r="Q3637" s="3" t="str">
        <f>IF(Table1[[#This Row],[Hui Reply?]],VLOOKUP(Table1[[#This Row],[topic_id]],'All Topics Data'!$A$2:$E$1243,5,FALSE),0)</f>
        <v>jcalvacca</v>
      </c>
      <c r="R3637" s="8">
        <f>Table1[[#This Row],[post_time]]+8/24</f>
        <v>40481.1875462963</v>
      </c>
      <c r="S3637" s="3">
        <f>IF(Table1[[#This Row],[post_position]]=1,0,SUMIFS($F$2:F3637,$H$2:H3637,Table1[[#This Row],[post_position]]-1,$C$2:C3637,Table1[[#This Row],[topic_id]]))</f>
        <v>40480.640625</v>
      </c>
    </row>
    <row r="3638" spans="1:19" x14ac:dyDescent="0.25">
      <c r="A3638" s="7">
        <v>3707</v>
      </c>
      <c r="B3638" s="7">
        <v>1</v>
      </c>
      <c r="C3638" s="7">
        <v>906</v>
      </c>
      <c r="D3638" s="7">
        <v>6776</v>
      </c>
      <c r="E3638" s="2"/>
      <c r="F3638" s="8">
        <v>40480.944710648146</v>
      </c>
      <c r="G3638" s="7">
        <v>0</v>
      </c>
      <c r="H3638" s="7">
        <v>1</v>
      </c>
      <c r="I3638" s="7" t="b">
        <f t="shared" si="168"/>
        <v>0</v>
      </c>
      <c r="J3638" s="7" t="b">
        <f t="shared" si="169"/>
        <v>0</v>
      </c>
      <c r="K3638" s="7">
        <f t="shared" si="170"/>
        <v>0</v>
      </c>
      <c r="L3638" s="7">
        <f>WEEKDAY(Table1[[#This Row],[post_time]])</f>
        <v>6</v>
      </c>
      <c r="M3638" s="7">
        <f>VLOOKUP(Table1[[#This Row],[topic_id]],'All Topics Data'!$A$2:$I$1243,8,FALSE)</f>
        <v>40480.944444444445</v>
      </c>
      <c r="N3638" s="7">
        <f>Table1[[#This Row],[Hui Reply?]]*(Table1[[#This Row],[post_time]]-Table1[[#This Row],[timestamp of previous reply]])</f>
        <v>0</v>
      </c>
      <c r="O3638" s="3">
        <f>O3637+Table1[[#This Row],[Hui Reply?]]</f>
        <v>957</v>
      </c>
      <c r="P3638" s="19">
        <f>INT(Table1[[#This Row],[post_time]])</f>
        <v>40480</v>
      </c>
      <c r="Q3638" s="3">
        <f>IF(Table1[[#This Row],[Hui Reply?]],VLOOKUP(Table1[[#This Row],[topic_id]],'All Topics Data'!$A$2:$E$1243,5,FALSE),0)</f>
        <v>0</v>
      </c>
      <c r="R3638" s="8">
        <f>Table1[[#This Row],[post_time]]+8/24</f>
        <v>40481.278043981481</v>
      </c>
      <c r="S3638" s="3">
        <f>IF(Table1[[#This Row],[post_position]]=1,0,SUMIFS($F$2:F3638,$H$2:H3638,Table1[[#This Row],[post_position]]-1,$C$2:C3638,Table1[[#This Row],[topic_id]]))</f>
        <v>0</v>
      </c>
    </row>
    <row r="3639" spans="1:19" x14ac:dyDescent="0.25">
      <c r="A3639" s="7">
        <v>3709</v>
      </c>
      <c r="B3639" s="7">
        <v>1</v>
      </c>
      <c r="C3639" s="7">
        <v>905</v>
      </c>
      <c r="D3639" s="7">
        <v>24</v>
      </c>
      <c r="E3639" s="2"/>
      <c r="F3639" s="8">
        <v>40481.302256944444</v>
      </c>
      <c r="G3639" s="7">
        <v>0</v>
      </c>
      <c r="H3639" s="7">
        <v>2</v>
      </c>
      <c r="I3639" s="7" t="b">
        <f t="shared" si="168"/>
        <v>1</v>
      </c>
      <c r="J3639" s="7" t="b">
        <f t="shared" si="169"/>
        <v>1</v>
      </c>
      <c r="K3639" s="7">
        <f t="shared" si="170"/>
        <v>1</v>
      </c>
      <c r="L3639" s="7">
        <f>WEEKDAY(Table1[[#This Row],[post_time]])</f>
        <v>7</v>
      </c>
      <c r="M3639" s="7">
        <f>VLOOKUP(Table1[[#This Row],[topic_id]],'All Topics Data'!$A$2:$I$1243,8,FALSE)</f>
        <v>40480.636111111111</v>
      </c>
      <c r="N3639" s="7">
        <f>Table1[[#This Row],[Hui Reply?]]*(Table1[[#This Row],[post_time]]-Table1[[#This Row],[timestamp of previous reply]])</f>
        <v>0.66609953703300562</v>
      </c>
      <c r="O3639" s="3">
        <f>O3638+Table1[[#This Row],[Hui Reply?]]</f>
        <v>958</v>
      </c>
      <c r="P3639" s="19">
        <f>INT(Table1[[#This Row],[post_time]])</f>
        <v>40481</v>
      </c>
      <c r="Q3639" s="3" t="str">
        <f>IF(Table1[[#This Row],[Hui Reply?]],VLOOKUP(Table1[[#This Row],[topic_id]],'All Topics Data'!$A$2:$E$1243,5,FALSE),0)</f>
        <v>mr_hiboy</v>
      </c>
      <c r="R3639" s="8">
        <f>Table1[[#This Row],[post_time]]+8/24</f>
        <v>40481.63559027778</v>
      </c>
      <c r="S3639" s="3">
        <f>IF(Table1[[#This Row],[post_position]]=1,0,SUMIFS($F$2:F3639,$H$2:H3639,Table1[[#This Row],[post_position]]-1,$C$2:C3639,Table1[[#This Row],[topic_id]]))</f>
        <v>40480.636157407411</v>
      </c>
    </row>
    <row r="3640" spans="1:19" x14ac:dyDescent="0.25">
      <c r="A3640" s="7">
        <v>3710</v>
      </c>
      <c r="B3640" s="7">
        <v>1</v>
      </c>
      <c r="C3640" s="7">
        <v>884</v>
      </c>
      <c r="D3640" s="7">
        <v>6850</v>
      </c>
      <c r="F3640" s="8">
        <v>40481.315625000003</v>
      </c>
      <c r="G3640" s="7">
        <v>0</v>
      </c>
      <c r="H3640" s="7">
        <v>7</v>
      </c>
      <c r="I3640" s="7" t="b">
        <f t="shared" si="168"/>
        <v>0</v>
      </c>
      <c r="J3640" s="7" t="b">
        <f t="shared" si="169"/>
        <v>1</v>
      </c>
      <c r="K3640" s="7">
        <f t="shared" si="170"/>
        <v>0</v>
      </c>
      <c r="L3640" s="7">
        <f>WEEKDAY(Table1[[#This Row],[post_time]])</f>
        <v>7</v>
      </c>
      <c r="M3640" s="7">
        <f>VLOOKUP(Table1[[#This Row],[topic_id]],'All Topics Data'!$A$2:$I$1243,8,FALSE)</f>
        <v>40475.231249999997</v>
      </c>
      <c r="N3640" s="7">
        <f>Table1[[#This Row],[Hui Reply?]]*(Table1[[#This Row],[post_time]]-Table1[[#This Row],[timestamp of previous reply]])</f>
        <v>0</v>
      </c>
      <c r="O3640" s="3">
        <f>O3639+Table1[[#This Row],[Hui Reply?]]</f>
        <v>958</v>
      </c>
      <c r="P3640" s="19">
        <f>INT(Table1[[#This Row],[post_time]])</f>
        <v>40481</v>
      </c>
      <c r="Q3640" s="3">
        <f>IF(Table1[[#This Row],[Hui Reply?]],VLOOKUP(Table1[[#This Row],[topic_id]],'All Topics Data'!$A$2:$E$1243,5,FALSE),0)</f>
        <v>0</v>
      </c>
      <c r="R3640" s="8">
        <f>Table1[[#This Row],[post_time]]+8/24</f>
        <v>40481.648958333339</v>
      </c>
      <c r="S3640" s="3">
        <f>IF(Table1[[#This Row],[post_position]]=1,0,SUMIFS($F$2:F3640,$H$2:H3640,Table1[[#This Row],[post_position]]-1,$C$2:C3640,Table1[[#This Row],[topic_id]]))</f>
        <v>40480.596550925926</v>
      </c>
    </row>
    <row r="3641" spans="1:19" x14ac:dyDescent="0.25">
      <c r="A3641" s="7">
        <v>3711</v>
      </c>
      <c r="B3641" s="7">
        <v>1</v>
      </c>
      <c r="C3641" s="7">
        <v>884</v>
      </c>
      <c r="D3641" s="7">
        <v>24</v>
      </c>
      <c r="E3641" s="2"/>
      <c r="F3641" s="8">
        <v>40481.334652777776</v>
      </c>
      <c r="G3641" s="7">
        <v>0</v>
      </c>
      <c r="H3641" s="7">
        <v>8</v>
      </c>
      <c r="I3641" s="7" t="b">
        <f t="shared" si="168"/>
        <v>1</v>
      </c>
      <c r="J3641" s="7" t="b">
        <f t="shared" si="169"/>
        <v>1</v>
      </c>
      <c r="K3641" s="7">
        <f t="shared" si="170"/>
        <v>1</v>
      </c>
      <c r="L3641" s="7">
        <f>WEEKDAY(Table1[[#This Row],[post_time]])</f>
        <v>7</v>
      </c>
      <c r="M3641" s="7">
        <f>VLOOKUP(Table1[[#This Row],[topic_id]],'All Topics Data'!$A$2:$I$1243,8,FALSE)</f>
        <v>40475.231249999997</v>
      </c>
      <c r="N3641" s="7">
        <f>Table1[[#This Row],[Hui Reply?]]*(Table1[[#This Row],[post_time]]-Table1[[#This Row],[timestamp of previous reply]])</f>
        <v>1.9027777772862464E-2</v>
      </c>
      <c r="O3641" s="3">
        <f>O3640+Table1[[#This Row],[Hui Reply?]]</f>
        <v>959</v>
      </c>
      <c r="P3641" s="19">
        <f>INT(Table1[[#This Row],[post_time]])</f>
        <v>40481</v>
      </c>
      <c r="Q3641" s="3" t="str">
        <f>IF(Table1[[#This Row],[Hui Reply?]],VLOOKUP(Table1[[#This Row],[topic_id]],'All Topics Data'!$A$2:$E$1243,5,FALSE),0)</f>
        <v>kundanlal</v>
      </c>
      <c r="R3641" s="8">
        <f>Table1[[#This Row],[post_time]]+8/24</f>
        <v>40481.667986111112</v>
      </c>
      <c r="S3641" s="3">
        <f>IF(Table1[[#This Row],[post_position]]=1,0,SUMIFS($F$2:F3641,$H$2:H3641,Table1[[#This Row],[post_position]]-1,$C$2:C3641,Table1[[#This Row],[topic_id]]))</f>
        <v>40481.315625000003</v>
      </c>
    </row>
    <row r="3642" spans="1:19" x14ac:dyDescent="0.25">
      <c r="A3642" s="7">
        <v>3712</v>
      </c>
      <c r="B3642" s="7">
        <v>1</v>
      </c>
      <c r="C3642" s="7">
        <v>884</v>
      </c>
      <c r="D3642" s="7">
        <v>6850</v>
      </c>
      <c r="F3642" s="8">
        <v>40481.341990740744</v>
      </c>
      <c r="G3642" s="7">
        <v>0</v>
      </c>
      <c r="H3642" s="7">
        <v>9</v>
      </c>
      <c r="I3642" s="7" t="b">
        <f t="shared" si="168"/>
        <v>0</v>
      </c>
      <c r="J3642" s="7" t="b">
        <f t="shared" si="169"/>
        <v>1</v>
      </c>
      <c r="K3642" s="7">
        <f t="shared" si="170"/>
        <v>0</v>
      </c>
      <c r="L3642" s="7">
        <f>WEEKDAY(Table1[[#This Row],[post_time]])</f>
        <v>7</v>
      </c>
      <c r="M3642" s="7">
        <f>VLOOKUP(Table1[[#This Row],[topic_id]],'All Topics Data'!$A$2:$I$1243,8,FALSE)</f>
        <v>40475.231249999997</v>
      </c>
      <c r="N3642" s="7">
        <f>Table1[[#This Row],[Hui Reply?]]*(Table1[[#This Row],[post_time]]-Table1[[#This Row],[timestamp of previous reply]])</f>
        <v>0</v>
      </c>
      <c r="O3642" s="3">
        <f>O3641+Table1[[#This Row],[Hui Reply?]]</f>
        <v>959</v>
      </c>
      <c r="P3642" s="19">
        <f>INT(Table1[[#This Row],[post_time]])</f>
        <v>40481</v>
      </c>
      <c r="Q3642" s="3">
        <f>IF(Table1[[#This Row],[Hui Reply?]],VLOOKUP(Table1[[#This Row],[topic_id]],'All Topics Data'!$A$2:$E$1243,5,FALSE),0)</f>
        <v>0</v>
      </c>
      <c r="R3642" s="8">
        <f>Table1[[#This Row],[post_time]]+8/24</f>
        <v>40481.67532407408</v>
      </c>
      <c r="S3642" s="3">
        <f>IF(Table1[[#This Row],[post_position]]=1,0,SUMIFS($F$2:F3642,$H$2:H3642,Table1[[#This Row],[post_position]]-1,$C$2:C3642,Table1[[#This Row],[topic_id]]))</f>
        <v>40481.334652777776</v>
      </c>
    </row>
    <row r="3643" spans="1:19" x14ac:dyDescent="0.25">
      <c r="A3643" s="7">
        <v>3713</v>
      </c>
      <c r="B3643" s="7">
        <v>1</v>
      </c>
      <c r="C3643" s="7">
        <v>907</v>
      </c>
      <c r="D3643" s="7">
        <v>6071</v>
      </c>
      <c r="E3643" s="2"/>
      <c r="F3643" s="8">
        <v>40481.436053240737</v>
      </c>
      <c r="G3643" s="7">
        <v>0</v>
      </c>
      <c r="H3643" s="7">
        <v>1</v>
      </c>
      <c r="I3643" s="7" t="b">
        <f t="shared" si="168"/>
        <v>0</v>
      </c>
      <c r="J3643" s="7" t="b">
        <f t="shared" si="169"/>
        <v>0</v>
      </c>
      <c r="K3643" s="7">
        <f t="shared" si="170"/>
        <v>0</v>
      </c>
      <c r="L3643" s="7">
        <f>WEEKDAY(Table1[[#This Row],[post_time]])</f>
        <v>7</v>
      </c>
      <c r="M3643" s="7">
        <f>VLOOKUP(Table1[[#This Row],[topic_id]],'All Topics Data'!$A$2:$I$1243,8,FALSE)</f>
        <v>40481.435416666667</v>
      </c>
      <c r="N3643" s="7">
        <f>Table1[[#This Row],[Hui Reply?]]*(Table1[[#This Row],[post_time]]-Table1[[#This Row],[timestamp of previous reply]])</f>
        <v>0</v>
      </c>
      <c r="O3643" s="3">
        <f>O3642+Table1[[#This Row],[Hui Reply?]]</f>
        <v>959</v>
      </c>
      <c r="P3643" s="19">
        <f>INT(Table1[[#This Row],[post_time]])</f>
        <v>40481</v>
      </c>
      <c r="Q3643" s="3">
        <f>IF(Table1[[#This Row],[Hui Reply?]],VLOOKUP(Table1[[#This Row],[topic_id]],'All Topics Data'!$A$2:$E$1243,5,FALSE),0)</f>
        <v>0</v>
      </c>
      <c r="R3643" s="8">
        <f>Table1[[#This Row],[post_time]]+8/24</f>
        <v>40481.769386574073</v>
      </c>
      <c r="S3643" s="3">
        <f>IF(Table1[[#This Row],[post_position]]=1,0,SUMIFS($F$2:F3643,$H$2:H3643,Table1[[#This Row],[post_position]]-1,$C$2:C3643,Table1[[#This Row],[topic_id]]))</f>
        <v>0</v>
      </c>
    </row>
    <row r="3644" spans="1:19" x14ac:dyDescent="0.25">
      <c r="A3644" s="7">
        <v>3714</v>
      </c>
      <c r="B3644" s="7">
        <v>1</v>
      </c>
      <c r="C3644" s="7">
        <v>889</v>
      </c>
      <c r="D3644" s="7">
        <v>6071</v>
      </c>
      <c r="F3644" s="8">
        <v>40481.441979166666</v>
      </c>
      <c r="G3644" s="7">
        <v>0</v>
      </c>
      <c r="H3644" s="7">
        <v>9</v>
      </c>
      <c r="I3644" s="7" t="b">
        <f t="shared" si="168"/>
        <v>0</v>
      </c>
      <c r="J3644" s="7" t="b">
        <f t="shared" si="169"/>
        <v>1</v>
      </c>
      <c r="K3644" s="7">
        <f t="shared" si="170"/>
        <v>0</v>
      </c>
      <c r="L3644" s="7">
        <f>WEEKDAY(Table1[[#This Row],[post_time]])</f>
        <v>7</v>
      </c>
      <c r="M3644" s="7">
        <f>VLOOKUP(Table1[[#This Row],[topic_id]],'All Topics Data'!$A$2:$I$1243,8,FALSE)</f>
        <v>40476.188194444447</v>
      </c>
      <c r="N3644" s="7">
        <f>Table1[[#This Row],[Hui Reply?]]*(Table1[[#This Row],[post_time]]-Table1[[#This Row],[timestamp of previous reply]])</f>
        <v>0</v>
      </c>
      <c r="O3644" s="3">
        <f>O3643+Table1[[#This Row],[Hui Reply?]]</f>
        <v>959</v>
      </c>
      <c r="P3644" s="19">
        <f>INT(Table1[[#This Row],[post_time]])</f>
        <v>40481</v>
      </c>
      <c r="Q3644" s="3">
        <f>IF(Table1[[#This Row],[Hui Reply?]],VLOOKUP(Table1[[#This Row],[topic_id]],'All Topics Data'!$A$2:$E$1243,5,FALSE),0)</f>
        <v>0</v>
      </c>
      <c r="R3644" s="8">
        <f>Table1[[#This Row],[post_time]]+8/24</f>
        <v>40481.775312500002</v>
      </c>
      <c r="S3644" s="3">
        <f>IF(Table1[[#This Row],[post_position]]=1,0,SUMIFS($F$2:F3644,$H$2:H3644,Table1[[#This Row],[post_position]]-1,$C$2:C3644,Table1[[#This Row],[topic_id]]))</f>
        <v>40480.218310185184</v>
      </c>
    </row>
    <row r="3645" spans="1:19" x14ac:dyDescent="0.25">
      <c r="A3645" s="7">
        <v>3715</v>
      </c>
      <c r="B3645" s="7">
        <v>1</v>
      </c>
      <c r="C3645" s="7">
        <v>907</v>
      </c>
      <c r="D3645" s="7">
        <v>24</v>
      </c>
      <c r="E3645" s="2"/>
      <c r="F3645" s="8">
        <v>40481.457187499997</v>
      </c>
      <c r="G3645" s="7">
        <v>0</v>
      </c>
      <c r="H3645" s="7">
        <v>2</v>
      </c>
      <c r="I3645" s="7" t="b">
        <f t="shared" si="168"/>
        <v>1</v>
      </c>
      <c r="J3645" s="7" t="b">
        <f t="shared" si="169"/>
        <v>1</v>
      </c>
      <c r="K3645" s="7">
        <f t="shared" si="170"/>
        <v>1</v>
      </c>
      <c r="L3645" s="7">
        <f>WEEKDAY(Table1[[#This Row],[post_time]])</f>
        <v>7</v>
      </c>
      <c r="M3645" s="7">
        <f>VLOOKUP(Table1[[#This Row],[topic_id]],'All Topics Data'!$A$2:$I$1243,8,FALSE)</f>
        <v>40481.435416666667</v>
      </c>
      <c r="N3645" s="7">
        <f>Table1[[#This Row],[Hui Reply?]]*(Table1[[#This Row],[post_time]]-Table1[[#This Row],[timestamp of previous reply]])</f>
        <v>2.1134259259270038E-2</v>
      </c>
      <c r="O3645" s="3">
        <f>O3644+Table1[[#This Row],[Hui Reply?]]</f>
        <v>960</v>
      </c>
      <c r="P3645" s="19">
        <f>INT(Table1[[#This Row],[post_time]])</f>
        <v>40481</v>
      </c>
      <c r="Q3645" s="3" t="str">
        <f>IF(Table1[[#This Row],[Hui Reply?]],VLOOKUP(Table1[[#This Row],[topic_id]],'All Topics Data'!$A$2:$E$1243,5,FALSE),0)</f>
        <v>nagovind</v>
      </c>
      <c r="R3645" s="8">
        <f>Table1[[#This Row],[post_time]]+8/24</f>
        <v>40481.790520833332</v>
      </c>
      <c r="S3645" s="3">
        <f>IF(Table1[[#This Row],[post_position]]=1,0,SUMIFS($F$2:F3645,$H$2:H3645,Table1[[#This Row],[post_position]]-1,$C$2:C3645,Table1[[#This Row],[topic_id]]))</f>
        <v>40481.436053240737</v>
      </c>
    </row>
    <row r="3646" spans="1:19" x14ac:dyDescent="0.25">
      <c r="A3646" s="7">
        <v>3717</v>
      </c>
      <c r="B3646" s="7">
        <v>1</v>
      </c>
      <c r="C3646" s="7">
        <v>907</v>
      </c>
      <c r="D3646" s="7">
        <v>6071</v>
      </c>
      <c r="F3646" s="8">
        <v>40481.494467592594</v>
      </c>
      <c r="G3646" s="7">
        <v>0</v>
      </c>
      <c r="H3646" s="7">
        <v>3</v>
      </c>
      <c r="I3646" s="7" t="b">
        <f t="shared" si="168"/>
        <v>0</v>
      </c>
      <c r="J3646" s="7" t="b">
        <f t="shared" si="169"/>
        <v>1</v>
      </c>
      <c r="K3646" s="7">
        <f t="shared" si="170"/>
        <v>0</v>
      </c>
      <c r="L3646" s="7">
        <f>WEEKDAY(Table1[[#This Row],[post_time]])</f>
        <v>7</v>
      </c>
      <c r="M3646" s="7">
        <f>VLOOKUP(Table1[[#This Row],[topic_id]],'All Topics Data'!$A$2:$I$1243,8,FALSE)</f>
        <v>40481.435416666667</v>
      </c>
      <c r="N3646" s="7">
        <f>Table1[[#This Row],[Hui Reply?]]*(Table1[[#This Row],[post_time]]-Table1[[#This Row],[timestamp of previous reply]])</f>
        <v>0</v>
      </c>
      <c r="O3646" s="3">
        <f>O3645+Table1[[#This Row],[Hui Reply?]]</f>
        <v>960</v>
      </c>
      <c r="P3646" s="19">
        <f>INT(Table1[[#This Row],[post_time]])</f>
        <v>40481</v>
      </c>
      <c r="Q3646" s="3">
        <f>IF(Table1[[#This Row],[Hui Reply?]],VLOOKUP(Table1[[#This Row],[topic_id]],'All Topics Data'!$A$2:$E$1243,5,FALSE),0)</f>
        <v>0</v>
      </c>
      <c r="R3646" s="8">
        <f>Table1[[#This Row],[post_time]]+8/24</f>
        <v>40481.82780092593</v>
      </c>
      <c r="S3646" s="3">
        <f>IF(Table1[[#This Row],[post_position]]=1,0,SUMIFS($F$2:F3646,$H$2:H3646,Table1[[#This Row],[post_position]]-1,$C$2:C3646,Table1[[#This Row],[topic_id]]))</f>
        <v>40481.457187499997</v>
      </c>
    </row>
    <row r="3647" spans="1:19" x14ac:dyDescent="0.25">
      <c r="A3647" s="7">
        <v>3718</v>
      </c>
      <c r="B3647" s="7">
        <v>1</v>
      </c>
      <c r="C3647" s="7">
        <v>908</v>
      </c>
      <c r="D3647" s="7">
        <v>6821</v>
      </c>
      <c r="E3647" s="2"/>
      <c r="F3647" s="8">
        <v>40481.70553240741</v>
      </c>
      <c r="G3647" s="7">
        <v>0</v>
      </c>
      <c r="H3647" s="7">
        <v>1</v>
      </c>
      <c r="I3647" s="7" t="b">
        <f t="shared" si="168"/>
        <v>0</v>
      </c>
      <c r="J3647" s="7" t="b">
        <f t="shared" si="169"/>
        <v>0</v>
      </c>
      <c r="K3647" s="7">
        <f t="shared" si="170"/>
        <v>0</v>
      </c>
      <c r="L3647" s="7">
        <f>WEEKDAY(Table1[[#This Row],[post_time]])</f>
        <v>7</v>
      </c>
      <c r="M3647" s="7">
        <f>VLOOKUP(Table1[[#This Row],[topic_id]],'All Topics Data'!$A$2:$I$1243,8,FALSE)</f>
        <v>40481.704861111109</v>
      </c>
      <c r="N3647" s="7">
        <f>Table1[[#This Row],[Hui Reply?]]*(Table1[[#This Row],[post_time]]-Table1[[#This Row],[timestamp of previous reply]])</f>
        <v>0</v>
      </c>
      <c r="O3647" s="3">
        <f>O3646+Table1[[#This Row],[Hui Reply?]]</f>
        <v>960</v>
      </c>
      <c r="P3647" s="19">
        <f>INT(Table1[[#This Row],[post_time]])</f>
        <v>40481</v>
      </c>
      <c r="Q3647" s="3">
        <f>IF(Table1[[#This Row],[Hui Reply?]],VLOOKUP(Table1[[#This Row],[topic_id]],'All Topics Data'!$A$2:$E$1243,5,FALSE),0)</f>
        <v>0</v>
      </c>
      <c r="R3647" s="8">
        <f>Table1[[#This Row],[post_time]]+8/24</f>
        <v>40482.038865740746</v>
      </c>
      <c r="S3647" s="3">
        <f>IF(Table1[[#This Row],[post_position]]=1,0,SUMIFS($F$2:F3647,$H$2:H3647,Table1[[#This Row],[post_position]]-1,$C$2:C3647,Table1[[#This Row],[topic_id]]))</f>
        <v>0</v>
      </c>
    </row>
    <row r="3648" spans="1:19" x14ac:dyDescent="0.25">
      <c r="A3648" s="7">
        <v>3719</v>
      </c>
      <c r="B3648" s="7">
        <v>1</v>
      </c>
      <c r="C3648" s="7">
        <v>908</v>
      </c>
      <c r="D3648" s="7">
        <v>24</v>
      </c>
      <c r="E3648" s="2"/>
      <c r="F3648" s="8">
        <v>40482.027268518519</v>
      </c>
      <c r="G3648" s="7">
        <v>0</v>
      </c>
      <c r="H3648" s="7">
        <v>2</v>
      </c>
      <c r="I3648" s="7" t="b">
        <f t="shared" si="168"/>
        <v>1</v>
      </c>
      <c r="J3648" s="7" t="b">
        <f t="shared" si="169"/>
        <v>1</v>
      </c>
      <c r="K3648" s="7">
        <f t="shared" si="170"/>
        <v>1</v>
      </c>
      <c r="L3648" s="7">
        <f>WEEKDAY(Table1[[#This Row],[post_time]])</f>
        <v>1</v>
      </c>
      <c r="M3648" s="7">
        <f>VLOOKUP(Table1[[#This Row],[topic_id]],'All Topics Data'!$A$2:$I$1243,8,FALSE)</f>
        <v>40481.704861111109</v>
      </c>
      <c r="N3648" s="7">
        <f>Table1[[#This Row],[Hui Reply?]]*(Table1[[#This Row],[post_time]]-Table1[[#This Row],[timestamp of previous reply]])</f>
        <v>0.32173611110920319</v>
      </c>
      <c r="O3648" s="3">
        <f>O3647+Table1[[#This Row],[Hui Reply?]]</f>
        <v>961</v>
      </c>
      <c r="P3648" s="19">
        <f>INT(Table1[[#This Row],[post_time]])</f>
        <v>40482</v>
      </c>
      <c r="Q3648" s="3" t="str">
        <f>IF(Table1[[#This Row],[Hui Reply?]],VLOOKUP(Table1[[#This Row],[topic_id]],'All Topics Data'!$A$2:$E$1243,5,FALSE),0)</f>
        <v>indi visual</v>
      </c>
      <c r="R3648" s="8">
        <f>Table1[[#This Row],[post_time]]+8/24</f>
        <v>40482.360601851855</v>
      </c>
      <c r="S3648" s="3">
        <f>IF(Table1[[#This Row],[post_position]]=1,0,SUMIFS($F$2:F3648,$H$2:H3648,Table1[[#This Row],[post_position]]-1,$C$2:C3648,Table1[[#This Row],[topic_id]]))</f>
        <v>40481.70553240741</v>
      </c>
    </row>
    <row r="3649" spans="1:19" x14ac:dyDescent="0.25">
      <c r="A3649" s="7">
        <v>3720</v>
      </c>
      <c r="B3649" s="7">
        <v>1</v>
      </c>
      <c r="C3649" s="7">
        <v>909</v>
      </c>
      <c r="D3649" s="7">
        <v>6652</v>
      </c>
      <c r="E3649" s="2"/>
      <c r="F3649" s="8">
        <v>40482.051481481481</v>
      </c>
      <c r="G3649" s="7">
        <v>0</v>
      </c>
      <c r="H3649" s="7">
        <v>1</v>
      </c>
      <c r="I3649" s="7" t="b">
        <f t="shared" si="168"/>
        <v>0</v>
      </c>
      <c r="J3649" s="7" t="b">
        <f t="shared" si="169"/>
        <v>0</v>
      </c>
      <c r="K3649" s="7">
        <f t="shared" si="170"/>
        <v>0</v>
      </c>
      <c r="L3649" s="7">
        <f>WEEKDAY(Table1[[#This Row],[post_time]])</f>
        <v>1</v>
      </c>
      <c r="M3649" s="7">
        <f>VLOOKUP(Table1[[#This Row],[topic_id]],'All Topics Data'!$A$2:$I$1243,8,FALSE)</f>
        <v>40482.051388888889</v>
      </c>
      <c r="N3649" s="7">
        <f>Table1[[#This Row],[Hui Reply?]]*(Table1[[#This Row],[post_time]]-Table1[[#This Row],[timestamp of previous reply]])</f>
        <v>0</v>
      </c>
      <c r="O3649" s="3">
        <f>O3648+Table1[[#This Row],[Hui Reply?]]</f>
        <v>961</v>
      </c>
      <c r="P3649" s="19">
        <f>INT(Table1[[#This Row],[post_time]])</f>
        <v>40482</v>
      </c>
      <c r="Q3649" s="3">
        <f>IF(Table1[[#This Row],[Hui Reply?]],VLOOKUP(Table1[[#This Row],[topic_id]],'All Topics Data'!$A$2:$E$1243,5,FALSE),0)</f>
        <v>0</v>
      </c>
      <c r="R3649" s="8">
        <f>Table1[[#This Row],[post_time]]+8/24</f>
        <v>40482.384814814817</v>
      </c>
      <c r="S3649" s="3">
        <f>IF(Table1[[#This Row],[post_position]]=1,0,SUMIFS($F$2:F3649,$H$2:H3649,Table1[[#This Row],[post_position]]-1,$C$2:C3649,Table1[[#This Row],[topic_id]]))</f>
        <v>0</v>
      </c>
    </row>
    <row r="3650" spans="1:19" x14ac:dyDescent="0.25">
      <c r="A3650" s="7">
        <v>3721</v>
      </c>
      <c r="B3650" s="7">
        <v>1</v>
      </c>
      <c r="C3650" s="7">
        <v>909</v>
      </c>
      <c r="D3650" s="7">
        <v>24</v>
      </c>
      <c r="F3650" s="8">
        <v>40482.084537037037</v>
      </c>
      <c r="G3650" s="7">
        <v>0</v>
      </c>
      <c r="H3650" s="7">
        <v>2</v>
      </c>
      <c r="I3650" s="7" t="b">
        <f t="shared" si="168"/>
        <v>1</v>
      </c>
      <c r="J3650" s="7" t="b">
        <f t="shared" si="169"/>
        <v>1</v>
      </c>
      <c r="K3650" s="7">
        <f t="shared" si="170"/>
        <v>1</v>
      </c>
      <c r="L3650" s="7">
        <f>WEEKDAY(Table1[[#This Row],[post_time]])</f>
        <v>1</v>
      </c>
      <c r="M3650" s="7">
        <f>VLOOKUP(Table1[[#This Row],[topic_id]],'All Topics Data'!$A$2:$I$1243,8,FALSE)</f>
        <v>40482.051388888889</v>
      </c>
      <c r="N3650" s="7">
        <f>Table1[[#This Row],[Hui Reply?]]*(Table1[[#This Row],[post_time]]-Table1[[#This Row],[timestamp of previous reply]])</f>
        <v>3.3055555555620231E-2</v>
      </c>
      <c r="O3650" s="3">
        <f>O3649+Table1[[#This Row],[Hui Reply?]]</f>
        <v>962</v>
      </c>
      <c r="P3650" s="19">
        <f>INT(Table1[[#This Row],[post_time]])</f>
        <v>40482</v>
      </c>
      <c r="Q3650" s="3" t="str">
        <f>IF(Table1[[#This Row],[Hui Reply?]],VLOOKUP(Table1[[#This Row],[topic_id]],'All Topics Data'!$A$2:$E$1243,5,FALSE),0)</f>
        <v>AT--o</v>
      </c>
      <c r="R3650" s="8">
        <f>Table1[[#This Row],[post_time]]+8/24</f>
        <v>40482.417870370373</v>
      </c>
      <c r="S3650" s="3">
        <f>IF(Table1[[#This Row],[post_position]]=1,0,SUMIFS($F$2:F3650,$H$2:H3650,Table1[[#This Row],[post_position]]-1,$C$2:C3650,Table1[[#This Row],[topic_id]]))</f>
        <v>40482.051481481481</v>
      </c>
    </row>
    <row r="3651" spans="1:19" x14ac:dyDescent="0.25">
      <c r="A3651" s="7">
        <v>3722</v>
      </c>
      <c r="B3651" s="7">
        <v>1</v>
      </c>
      <c r="C3651" s="7">
        <v>910</v>
      </c>
      <c r="D3651" s="7">
        <v>6566</v>
      </c>
      <c r="E3651" s="2"/>
      <c r="F3651" s="8">
        <v>40482.275335648148</v>
      </c>
      <c r="G3651" s="7">
        <v>0</v>
      </c>
      <c r="H3651" s="7">
        <v>1</v>
      </c>
      <c r="I3651" s="7" t="b">
        <f t="shared" ref="I3651:I3714" si="171">(D3651=24)</f>
        <v>0</v>
      </c>
      <c r="J3651" s="7" t="b">
        <f t="shared" ref="J3651:J3714" si="172">H3651&gt;1</f>
        <v>0</v>
      </c>
      <c r="K3651" s="7">
        <f t="shared" ref="K3651:K3714" si="173">I3651*J3651</f>
        <v>0</v>
      </c>
      <c r="L3651" s="7">
        <f>WEEKDAY(Table1[[#This Row],[post_time]])</f>
        <v>1</v>
      </c>
      <c r="M3651" s="7">
        <f>VLOOKUP(Table1[[#This Row],[topic_id]],'All Topics Data'!$A$2:$I$1243,8,FALSE)</f>
        <v>40482.275000000001</v>
      </c>
      <c r="N3651" s="7">
        <f>Table1[[#This Row],[Hui Reply?]]*(Table1[[#This Row],[post_time]]-Table1[[#This Row],[timestamp of previous reply]])</f>
        <v>0</v>
      </c>
      <c r="O3651" s="3">
        <f>O3650+Table1[[#This Row],[Hui Reply?]]</f>
        <v>962</v>
      </c>
      <c r="P3651" s="19">
        <f>INT(Table1[[#This Row],[post_time]])</f>
        <v>40482</v>
      </c>
      <c r="Q3651" s="3">
        <f>IF(Table1[[#This Row],[Hui Reply?]],VLOOKUP(Table1[[#This Row],[topic_id]],'All Topics Data'!$A$2:$E$1243,5,FALSE),0)</f>
        <v>0</v>
      </c>
      <c r="R3651" s="8">
        <f>Table1[[#This Row],[post_time]]+8/24</f>
        <v>40482.608668981484</v>
      </c>
      <c r="S3651" s="3">
        <f>IF(Table1[[#This Row],[post_position]]=1,0,SUMIFS($F$2:F3651,$H$2:H3651,Table1[[#This Row],[post_position]]-1,$C$2:C3651,Table1[[#This Row],[topic_id]]))</f>
        <v>0</v>
      </c>
    </row>
    <row r="3652" spans="1:19" x14ac:dyDescent="0.25">
      <c r="A3652" s="7">
        <v>3723</v>
      </c>
      <c r="B3652" s="7">
        <v>1</v>
      </c>
      <c r="C3652" s="7">
        <v>910</v>
      </c>
      <c r="D3652" s="7">
        <v>24</v>
      </c>
      <c r="F3652" s="8">
        <v>40482.336689814816</v>
      </c>
      <c r="G3652" s="7">
        <v>0</v>
      </c>
      <c r="H3652" s="7">
        <v>2</v>
      </c>
      <c r="I3652" s="7" t="b">
        <f t="shared" si="171"/>
        <v>1</v>
      </c>
      <c r="J3652" s="7" t="b">
        <f t="shared" si="172"/>
        <v>1</v>
      </c>
      <c r="K3652" s="7">
        <f t="shared" si="173"/>
        <v>1</v>
      </c>
      <c r="L3652" s="7">
        <f>WEEKDAY(Table1[[#This Row],[post_time]])</f>
        <v>1</v>
      </c>
      <c r="M3652" s="7">
        <f>VLOOKUP(Table1[[#This Row],[topic_id]],'All Topics Data'!$A$2:$I$1243,8,FALSE)</f>
        <v>40482.275000000001</v>
      </c>
      <c r="N3652" s="7">
        <f>Table1[[#This Row],[Hui Reply?]]*(Table1[[#This Row],[post_time]]-Table1[[#This Row],[timestamp of previous reply]])</f>
        <v>6.1354166668024845E-2</v>
      </c>
      <c r="O3652" s="3">
        <f>O3651+Table1[[#This Row],[Hui Reply?]]</f>
        <v>963</v>
      </c>
      <c r="P3652" s="19">
        <f>INT(Table1[[#This Row],[post_time]])</f>
        <v>40482</v>
      </c>
      <c r="Q3652" s="3" t="str">
        <f>IF(Table1[[#This Row],[Hui Reply?]],VLOOKUP(Table1[[#This Row],[topic_id]],'All Topics Data'!$A$2:$E$1243,5,FALSE),0)</f>
        <v>waseem</v>
      </c>
      <c r="R3652" s="8">
        <f>Table1[[#This Row],[post_time]]+8/24</f>
        <v>40482.670023148152</v>
      </c>
      <c r="S3652" s="3">
        <f>IF(Table1[[#This Row],[post_position]]=1,0,SUMIFS($F$2:F3652,$H$2:H3652,Table1[[#This Row],[post_position]]-1,$C$2:C3652,Table1[[#This Row],[topic_id]]))</f>
        <v>40482.275335648148</v>
      </c>
    </row>
    <row r="3653" spans="1:19" x14ac:dyDescent="0.25">
      <c r="A3653" s="7">
        <v>3724</v>
      </c>
      <c r="B3653" s="7">
        <v>1</v>
      </c>
      <c r="C3653" s="7">
        <v>910</v>
      </c>
      <c r="D3653" s="7">
        <v>6566</v>
      </c>
      <c r="F3653" s="8">
        <v>40482.358888888892</v>
      </c>
      <c r="G3653" s="7">
        <v>0</v>
      </c>
      <c r="H3653" s="7">
        <v>3</v>
      </c>
      <c r="I3653" s="7" t="b">
        <f t="shared" si="171"/>
        <v>0</v>
      </c>
      <c r="J3653" s="7" t="b">
        <f t="shared" si="172"/>
        <v>1</v>
      </c>
      <c r="K3653" s="7">
        <f t="shared" si="173"/>
        <v>0</v>
      </c>
      <c r="L3653" s="7">
        <f>WEEKDAY(Table1[[#This Row],[post_time]])</f>
        <v>1</v>
      </c>
      <c r="M3653" s="7">
        <f>VLOOKUP(Table1[[#This Row],[topic_id]],'All Topics Data'!$A$2:$I$1243,8,FALSE)</f>
        <v>40482.275000000001</v>
      </c>
      <c r="N3653" s="7">
        <f>Table1[[#This Row],[Hui Reply?]]*(Table1[[#This Row],[post_time]]-Table1[[#This Row],[timestamp of previous reply]])</f>
        <v>0</v>
      </c>
      <c r="O3653" s="3">
        <f>O3652+Table1[[#This Row],[Hui Reply?]]</f>
        <v>963</v>
      </c>
      <c r="P3653" s="19">
        <f>INT(Table1[[#This Row],[post_time]])</f>
        <v>40482</v>
      </c>
      <c r="Q3653" s="3">
        <f>IF(Table1[[#This Row],[Hui Reply?]],VLOOKUP(Table1[[#This Row],[topic_id]],'All Topics Data'!$A$2:$E$1243,5,FALSE),0)</f>
        <v>0</v>
      </c>
      <c r="R3653" s="8">
        <f>Table1[[#This Row],[post_time]]+8/24</f>
        <v>40482.692222222227</v>
      </c>
      <c r="S3653" s="3">
        <f>IF(Table1[[#This Row],[post_position]]=1,0,SUMIFS($F$2:F3653,$H$2:H3653,Table1[[#This Row],[post_position]]-1,$C$2:C3653,Table1[[#This Row],[topic_id]]))</f>
        <v>40482.336689814816</v>
      </c>
    </row>
    <row r="3654" spans="1:19" x14ac:dyDescent="0.25">
      <c r="A3654" s="7">
        <v>3725</v>
      </c>
      <c r="B3654" s="7">
        <v>1</v>
      </c>
      <c r="C3654" s="7">
        <v>910</v>
      </c>
      <c r="D3654" s="7">
        <v>24</v>
      </c>
      <c r="E3654" s="2"/>
      <c r="F3654" s="8">
        <v>40482.411307870374</v>
      </c>
      <c r="G3654" s="7">
        <v>0</v>
      </c>
      <c r="H3654" s="7">
        <v>4</v>
      </c>
      <c r="I3654" s="7" t="b">
        <f t="shared" si="171"/>
        <v>1</v>
      </c>
      <c r="J3654" s="7" t="b">
        <f t="shared" si="172"/>
        <v>1</v>
      </c>
      <c r="K3654" s="7">
        <f t="shared" si="173"/>
        <v>1</v>
      </c>
      <c r="L3654" s="7">
        <f>WEEKDAY(Table1[[#This Row],[post_time]])</f>
        <v>1</v>
      </c>
      <c r="M3654" s="7">
        <f>VLOOKUP(Table1[[#This Row],[topic_id]],'All Topics Data'!$A$2:$I$1243,8,FALSE)</f>
        <v>40482.275000000001</v>
      </c>
      <c r="N3654" s="7">
        <f>Table1[[#This Row],[Hui Reply?]]*(Table1[[#This Row],[post_time]]-Table1[[#This Row],[timestamp of previous reply]])</f>
        <v>5.2418981482333038E-2</v>
      </c>
      <c r="O3654" s="3">
        <f>O3653+Table1[[#This Row],[Hui Reply?]]</f>
        <v>964</v>
      </c>
      <c r="P3654" s="19">
        <f>INT(Table1[[#This Row],[post_time]])</f>
        <v>40482</v>
      </c>
      <c r="Q3654" s="3" t="str">
        <f>IF(Table1[[#This Row],[Hui Reply?]],VLOOKUP(Table1[[#This Row],[topic_id]],'All Topics Data'!$A$2:$E$1243,5,FALSE),0)</f>
        <v>waseem</v>
      </c>
      <c r="R3654" s="8">
        <f>Table1[[#This Row],[post_time]]+8/24</f>
        <v>40482.74464120371</v>
      </c>
      <c r="S3654" s="3">
        <f>IF(Table1[[#This Row],[post_position]]=1,0,SUMIFS($F$2:F3654,$H$2:H3654,Table1[[#This Row],[post_position]]-1,$C$2:C3654,Table1[[#This Row],[topic_id]]))</f>
        <v>40482.358888888892</v>
      </c>
    </row>
    <row r="3655" spans="1:19" x14ac:dyDescent="0.25">
      <c r="A3655" s="7">
        <v>3726</v>
      </c>
      <c r="B3655" s="7">
        <v>2</v>
      </c>
      <c r="C3655" s="7">
        <v>911</v>
      </c>
      <c r="D3655" s="7">
        <v>6071</v>
      </c>
      <c r="E3655" s="2"/>
      <c r="F3655" s="8">
        <v>40482.50304398148</v>
      </c>
      <c r="G3655" s="7">
        <v>0</v>
      </c>
      <c r="H3655" s="7">
        <v>1</v>
      </c>
      <c r="I3655" s="7" t="b">
        <f t="shared" si="171"/>
        <v>0</v>
      </c>
      <c r="J3655" s="7" t="b">
        <f t="shared" si="172"/>
        <v>0</v>
      </c>
      <c r="K3655" s="7">
        <f t="shared" si="173"/>
        <v>0</v>
      </c>
      <c r="L3655" s="7">
        <f>WEEKDAY(Table1[[#This Row],[post_time]])</f>
        <v>1</v>
      </c>
      <c r="M3655" s="7">
        <f>VLOOKUP(Table1[[#This Row],[topic_id]],'All Topics Data'!$A$2:$I$1243,8,FALSE)</f>
        <v>40482.50277777778</v>
      </c>
      <c r="N3655" s="7">
        <f>Table1[[#This Row],[Hui Reply?]]*(Table1[[#This Row],[post_time]]-Table1[[#This Row],[timestamp of previous reply]])</f>
        <v>0</v>
      </c>
      <c r="O3655" s="3">
        <f>O3654+Table1[[#This Row],[Hui Reply?]]</f>
        <v>964</v>
      </c>
      <c r="P3655" s="19">
        <f>INT(Table1[[#This Row],[post_time]])</f>
        <v>40482</v>
      </c>
      <c r="Q3655" s="3">
        <f>IF(Table1[[#This Row],[Hui Reply?]],VLOOKUP(Table1[[#This Row],[topic_id]],'All Topics Data'!$A$2:$E$1243,5,FALSE),0)</f>
        <v>0</v>
      </c>
      <c r="R3655" s="8">
        <f>Table1[[#This Row],[post_time]]+8/24</f>
        <v>40482.836377314816</v>
      </c>
      <c r="S3655" s="3">
        <f>IF(Table1[[#This Row],[post_position]]=1,0,SUMIFS($F$2:F3655,$H$2:H3655,Table1[[#This Row],[post_position]]-1,$C$2:C3655,Table1[[#This Row],[topic_id]]))</f>
        <v>0</v>
      </c>
    </row>
    <row r="3656" spans="1:19" x14ac:dyDescent="0.25">
      <c r="A3656" s="7">
        <v>3727</v>
      </c>
      <c r="B3656" s="7">
        <v>2</v>
      </c>
      <c r="C3656" s="7">
        <v>911</v>
      </c>
      <c r="D3656" s="7">
        <v>24</v>
      </c>
      <c r="E3656" s="2"/>
      <c r="F3656" s="8">
        <v>40482.536134259259</v>
      </c>
      <c r="G3656" s="7">
        <v>0</v>
      </c>
      <c r="H3656" s="7">
        <v>2</v>
      </c>
      <c r="I3656" s="7" t="b">
        <f t="shared" si="171"/>
        <v>1</v>
      </c>
      <c r="J3656" s="7" t="b">
        <f t="shared" si="172"/>
        <v>1</v>
      </c>
      <c r="K3656" s="7">
        <f t="shared" si="173"/>
        <v>1</v>
      </c>
      <c r="L3656" s="7">
        <f>WEEKDAY(Table1[[#This Row],[post_time]])</f>
        <v>1</v>
      </c>
      <c r="M3656" s="7">
        <f>VLOOKUP(Table1[[#This Row],[topic_id]],'All Topics Data'!$A$2:$I$1243,8,FALSE)</f>
        <v>40482.50277777778</v>
      </c>
      <c r="N3656" s="7">
        <f>Table1[[#This Row],[Hui Reply?]]*(Table1[[#This Row],[post_time]]-Table1[[#This Row],[timestamp of previous reply]])</f>
        <v>3.309027777868323E-2</v>
      </c>
      <c r="O3656" s="3">
        <f>O3655+Table1[[#This Row],[Hui Reply?]]</f>
        <v>965</v>
      </c>
      <c r="P3656" s="19">
        <f>INT(Table1[[#This Row],[post_time]])</f>
        <v>40482</v>
      </c>
      <c r="Q3656" s="3" t="str">
        <f>IF(Table1[[#This Row],[Hui Reply?]],VLOOKUP(Table1[[#This Row],[topic_id]],'All Topics Data'!$A$2:$E$1243,5,FALSE),0)</f>
        <v>nagovind</v>
      </c>
      <c r="R3656" s="8">
        <f>Table1[[#This Row],[post_time]]+8/24</f>
        <v>40482.869467592594</v>
      </c>
      <c r="S3656" s="3">
        <f>IF(Table1[[#This Row],[post_position]]=1,0,SUMIFS($F$2:F3656,$H$2:H3656,Table1[[#This Row],[post_position]]-1,$C$2:C3656,Table1[[#This Row],[topic_id]]))</f>
        <v>40482.50304398148</v>
      </c>
    </row>
    <row r="3657" spans="1:19" x14ac:dyDescent="0.25">
      <c r="A3657" s="7">
        <v>3728</v>
      </c>
      <c r="B3657" s="7">
        <v>1</v>
      </c>
      <c r="C3657" s="7">
        <v>908</v>
      </c>
      <c r="D3657" s="7">
        <v>6713</v>
      </c>
      <c r="E3657" s="2"/>
      <c r="F3657" s="8">
        <v>40482.626018518517</v>
      </c>
      <c r="G3657" s="7">
        <v>0</v>
      </c>
      <c r="H3657" s="7">
        <v>3</v>
      </c>
      <c r="I3657" s="7" t="b">
        <f t="shared" si="171"/>
        <v>0</v>
      </c>
      <c r="J3657" s="7" t="b">
        <f t="shared" si="172"/>
        <v>1</v>
      </c>
      <c r="K3657" s="7">
        <f t="shared" si="173"/>
        <v>0</v>
      </c>
      <c r="L3657" s="7">
        <f>WEEKDAY(Table1[[#This Row],[post_time]])</f>
        <v>1</v>
      </c>
      <c r="M3657" s="7">
        <f>VLOOKUP(Table1[[#This Row],[topic_id]],'All Topics Data'!$A$2:$I$1243,8,FALSE)</f>
        <v>40481.704861111109</v>
      </c>
      <c r="N3657" s="7">
        <f>Table1[[#This Row],[Hui Reply?]]*(Table1[[#This Row],[post_time]]-Table1[[#This Row],[timestamp of previous reply]])</f>
        <v>0</v>
      </c>
      <c r="O3657" s="3">
        <f>O3656+Table1[[#This Row],[Hui Reply?]]</f>
        <v>965</v>
      </c>
      <c r="P3657" s="19">
        <f>INT(Table1[[#This Row],[post_time]])</f>
        <v>40482</v>
      </c>
      <c r="Q3657" s="3">
        <f>IF(Table1[[#This Row],[Hui Reply?]],VLOOKUP(Table1[[#This Row],[topic_id]],'All Topics Data'!$A$2:$E$1243,5,FALSE),0)</f>
        <v>0</v>
      </c>
      <c r="R3657" s="8">
        <f>Table1[[#This Row],[post_time]]+8/24</f>
        <v>40482.959351851852</v>
      </c>
      <c r="S3657" s="3">
        <f>IF(Table1[[#This Row],[post_position]]=1,0,SUMIFS($F$2:F3657,$H$2:H3657,Table1[[#This Row],[post_position]]-1,$C$2:C3657,Table1[[#This Row],[topic_id]]))</f>
        <v>40482.027268518519</v>
      </c>
    </row>
    <row r="3658" spans="1:19" x14ac:dyDescent="0.25">
      <c r="A3658" s="7">
        <v>3729</v>
      </c>
      <c r="B3658" s="7">
        <v>1</v>
      </c>
      <c r="C3658" s="7">
        <v>912</v>
      </c>
      <c r="D3658" s="7">
        <v>6866</v>
      </c>
      <c r="E3658" s="2"/>
      <c r="F3658" s="8">
        <v>40482.991539351853</v>
      </c>
      <c r="G3658" s="7">
        <v>0</v>
      </c>
      <c r="H3658" s="7">
        <v>1</v>
      </c>
      <c r="I3658" s="7" t="b">
        <f t="shared" si="171"/>
        <v>0</v>
      </c>
      <c r="J3658" s="7" t="b">
        <f t="shared" si="172"/>
        <v>0</v>
      </c>
      <c r="K3658" s="7">
        <f t="shared" si="173"/>
        <v>0</v>
      </c>
      <c r="L3658" s="7">
        <f>WEEKDAY(Table1[[#This Row],[post_time]])</f>
        <v>1</v>
      </c>
      <c r="M3658" s="7">
        <f>VLOOKUP(Table1[[#This Row],[topic_id]],'All Topics Data'!$A$2:$I$1243,8,FALSE)</f>
        <v>40482.990972222222</v>
      </c>
      <c r="N3658" s="7">
        <f>Table1[[#This Row],[Hui Reply?]]*(Table1[[#This Row],[post_time]]-Table1[[#This Row],[timestamp of previous reply]])</f>
        <v>0</v>
      </c>
      <c r="O3658" s="3">
        <f>O3657+Table1[[#This Row],[Hui Reply?]]</f>
        <v>965</v>
      </c>
      <c r="P3658" s="19">
        <f>INT(Table1[[#This Row],[post_time]])</f>
        <v>40482</v>
      </c>
      <c r="Q3658" s="3">
        <f>IF(Table1[[#This Row],[Hui Reply?]],VLOOKUP(Table1[[#This Row],[topic_id]],'All Topics Data'!$A$2:$E$1243,5,FALSE),0)</f>
        <v>0</v>
      </c>
      <c r="R3658" s="8">
        <f>Table1[[#This Row],[post_time]]+8/24</f>
        <v>40483.324872685189</v>
      </c>
      <c r="S3658" s="3">
        <f>IF(Table1[[#This Row],[post_position]]=1,0,SUMIFS($F$2:F3658,$H$2:H3658,Table1[[#This Row],[post_position]]-1,$C$2:C3658,Table1[[#This Row],[topic_id]]))</f>
        <v>0</v>
      </c>
    </row>
    <row r="3659" spans="1:19" x14ac:dyDescent="0.25">
      <c r="A3659" s="7">
        <v>3730</v>
      </c>
      <c r="B3659" s="7">
        <v>1</v>
      </c>
      <c r="C3659" s="7">
        <v>912</v>
      </c>
      <c r="D3659" s="7">
        <v>24</v>
      </c>
      <c r="E3659" s="2"/>
      <c r="F3659" s="8">
        <v>40482.99827546296</v>
      </c>
      <c r="G3659" s="7">
        <v>0</v>
      </c>
      <c r="H3659" s="7">
        <v>2</v>
      </c>
      <c r="I3659" s="7" t="b">
        <f t="shared" si="171"/>
        <v>1</v>
      </c>
      <c r="J3659" s="7" t="b">
        <f t="shared" si="172"/>
        <v>1</v>
      </c>
      <c r="K3659" s="7">
        <f t="shared" si="173"/>
        <v>1</v>
      </c>
      <c r="L3659" s="7">
        <f>WEEKDAY(Table1[[#This Row],[post_time]])</f>
        <v>1</v>
      </c>
      <c r="M3659" s="7">
        <f>VLOOKUP(Table1[[#This Row],[topic_id]],'All Topics Data'!$A$2:$I$1243,8,FALSE)</f>
        <v>40482.990972222222</v>
      </c>
      <c r="N3659" s="7">
        <f>Table1[[#This Row],[Hui Reply?]]*(Table1[[#This Row],[post_time]]-Table1[[#This Row],[timestamp of previous reply]])</f>
        <v>6.7361111068748869E-3</v>
      </c>
      <c r="O3659" s="3">
        <f>O3658+Table1[[#This Row],[Hui Reply?]]</f>
        <v>966</v>
      </c>
      <c r="P3659" s="19">
        <f>INT(Table1[[#This Row],[post_time]])</f>
        <v>40482</v>
      </c>
      <c r="Q3659" s="3" t="str">
        <f>IF(Table1[[#This Row],[Hui Reply?]],VLOOKUP(Table1[[#This Row],[topic_id]],'All Topics Data'!$A$2:$E$1243,5,FALSE),0)</f>
        <v>ellistyle</v>
      </c>
      <c r="R3659" s="8">
        <f>Table1[[#This Row],[post_time]]+8/24</f>
        <v>40483.331608796296</v>
      </c>
      <c r="S3659" s="3">
        <f>IF(Table1[[#This Row],[post_position]]=1,0,SUMIFS($F$2:F3659,$H$2:H3659,Table1[[#This Row],[post_position]]-1,$C$2:C3659,Table1[[#This Row],[topic_id]]))</f>
        <v>40482.991539351853</v>
      </c>
    </row>
    <row r="3660" spans="1:19" x14ac:dyDescent="0.25">
      <c r="A3660" s="7">
        <v>3731</v>
      </c>
      <c r="B3660" s="7">
        <v>1</v>
      </c>
      <c r="C3660" s="7">
        <v>889</v>
      </c>
      <c r="D3660" s="7">
        <v>6458</v>
      </c>
      <c r="F3660" s="8">
        <v>40483.105081018519</v>
      </c>
      <c r="G3660" s="7">
        <v>0</v>
      </c>
      <c r="H3660" s="7">
        <v>10</v>
      </c>
      <c r="I3660" s="7" t="b">
        <f t="shared" si="171"/>
        <v>0</v>
      </c>
      <c r="J3660" s="7" t="b">
        <f t="shared" si="172"/>
        <v>1</v>
      </c>
      <c r="K3660" s="7">
        <f t="shared" si="173"/>
        <v>0</v>
      </c>
      <c r="L3660" s="7">
        <f>WEEKDAY(Table1[[#This Row],[post_time]])</f>
        <v>2</v>
      </c>
      <c r="M3660" s="7">
        <f>VLOOKUP(Table1[[#This Row],[topic_id]],'All Topics Data'!$A$2:$I$1243,8,FALSE)</f>
        <v>40476.188194444447</v>
      </c>
      <c r="N3660" s="7">
        <f>Table1[[#This Row],[Hui Reply?]]*(Table1[[#This Row],[post_time]]-Table1[[#This Row],[timestamp of previous reply]])</f>
        <v>0</v>
      </c>
      <c r="O3660" s="3">
        <f>O3659+Table1[[#This Row],[Hui Reply?]]</f>
        <v>966</v>
      </c>
      <c r="P3660" s="19">
        <f>INT(Table1[[#This Row],[post_time]])</f>
        <v>40483</v>
      </c>
      <c r="Q3660" s="3">
        <f>IF(Table1[[#This Row],[Hui Reply?]],VLOOKUP(Table1[[#This Row],[topic_id]],'All Topics Data'!$A$2:$E$1243,5,FALSE),0)</f>
        <v>0</v>
      </c>
      <c r="R3660" s="8">
        <f>Table1[[#This Row],[post_time]]+8/24</f>
        <v>40483.438414351855</v>
      </c>
      <c r="S3660" s="3">
        <f>IF(Table1[[#This Row],[post_position]]=1,0,SUMIFS($F$2:F3660,$H$2:H3660,Table1[[#This Row],[post_position]]-1,$C$2:C3660,Table1[[#This Row],[topic_id]]))</f>
        <v>40481.441979166666</v>
      </c>
    </row>
    <row r="3661" spans="1:19" x14ac:dyDescent="0.25">
      <c r="A3661" s="7">
        <v>3732</v>
      </c>
      <c r="B3661" s="7">
        <v>1</v>
      </c>
      <c r="C3661" s="7">
        <v>913</v>
      </c>
      <c r="D3661" s="7">
        <v>6867</v>
      </c>
      <c r="E3661" s="2"/>
      <c r="F3661" s="8">
        <v>40483.241018518522</v>
      </c>
      <c r="G3661" s="7">
        <v>0</v>
      </c>
      <c r="H3661" s="7">
        <v>1</v>
      </c>
      <c r="I3661" s="7" t="b">
        <f t="shared" si="171"/>
        <v>0</v>
      </c>
      <c r="J3661" s="7" t="b">
        <f t="shared" si="172"/>
        <v>0</v>
      </c>
      <c r="K3661" s="7">
        <f t="shared" si="173"/>
        <v>0</v>
      </c>
      <c r="L3661" s="7">
        <f>WEEKDAY(Table1[[#This Row],[post_time]])</f>
        <v>2</v>
      </c>
      <c r="M3661" s="7">
        <f>VLOOKUP(Table1[[#This Row],[topic_id]],'All Topics Data'!$A$2:$I$1243,8,FALSE)</f>
        <v>40483.240972222222</v>
      </c>
      <c r="N3661" s="7">
        <f>Table1[[#This Row],[Hui Reply?]]*(Table1[[#This Row],[post_time]]-Table1[[#This Row],[timestamp of previous reply]])</f>
        <v>0</v>
      </c>
      <c r="O3661" s="3">
        <f>O3660+Table1[[#This Row],[Hui Reply?]]</f>
        <v>966</v>
      </c>
      <c r="P3661" s="19">
        <f>INT(Table1[[#This Row],[post_time]])</f>
        <v>40483</v>
      </c>
      <c r="Q3661" s="3">
        <f>IF(Table1[[#This Row],[Hui Reply?]],VLOOKUP(Table1[[#This Row],[topic_id]],'All Topics Data'!$A$2:$E$1243,5,FALSE),0)</f>
        <v>0</v>
      </c>
      <c r="R3661" s="8">
        <f>Table1[[#This Row],[post_time]]+8/24</f>
        <v>40483.574351851858</v>
      </c>
      <c r="S3661" s="3">
        <f>IF(Table1[[#This Row],[post_position]]=1,0,SUMIFS($F$2:F3661,$H$2:H3661,Table1[[#This Row],[post_position]]-1,$C$2:C3661,Table1[[#This Row],[topic_id]]))</f>
        <v>0</v>
      </c>
    </row>
    <row r="3662" spans="1:19" x14ac:dyDescent="0.25">
      <c r="A3662" s="7">
        <v>3733</v>
      </c>
      <c r="B3662" s="7">
        <v>1</v>
      </c>
      <c r="C3662" s="7">
        <v>913</v>
      </c>
      <c r="D3662" s="7">
        <v>6611</v>
      </c>
      <c r="F3662" s="8">
        <v>40483.252766203703</v>
      </c>
      <c r="G3662" s="7">
        <v>0</v>
      </c>
      <c r="H3662" s="7">
        <v>2</v>
      </c>
      <c r="I3662" s="7" t="b">
        <f t="shared" si="171"/>
        <v>0</v>
      </c>
      <c r="J3662" s="7" t="b">
        <f t="shared" si="172"/>
        <v>1</v>
      </c>
      <c r="K3662" s="7">
        <f t="shared" si="173"/>
        <v>0</v>
      </c>
      <c r="L3662" s="7">
        <f>WEEKDAY(Table1[[#This Row],[post_time]])</f>
        <v>2</v>
      </c>
      <c r="M3662" s="7">
        <f>VLOOKUP(Table1[[#This Row],[topic_id]],'All Topics Data'!$A$2:$I$1243,8,FALSE)</f>
        <v>40483.240972222222</v>
      </c>
      <c r="N3662" s="7">
        <f>Table1[[#This Row],[Hui Reply?]]*(Table1[[#This Row],[post_time]]-Table1[[#This Row],[timestamp of previous reply]])</f>
        <v>0</v>
      </c>
      <c r="O3662" s="3">
        <f>O3661+Table1[[#This Row],[Hui Reply?]]</f>
        <v>966</v>
      </c>
      <c r="P3662" s="19">
        <f>INT(Table1[[#This Row],[post_time]])</f>
        <v>40483</v>
      </c>
      <c r="Q3662" s="3">
        <f>IF(Table1[[#This Row],[Hui Reply?]],VLOOKUP(Table1[[#This Row],[topic_id]],'All Topics Data'!$A$2:$E$1243,5,FALSE),0)</f>
        <v>0</v>
      </c>
      <c r="R3662" s="8">
        <f>Table1[[#This Row],[post_time]]+8/24</f>
        <v>40483.586099537039</v>
      </c>
      <c r="S3662" s="3">
        <f>IF(Table1[[#This Row],[post_position]]=1,0,SUMIFS($F$2:F3662,$H$2:H3662,Table1[[#This Row],[post_position]]-1,$C$2:C3662,Table1[[#This Row],[topic_id]]))</f>
        <v>40483.241018518522</v>
      </c>
    </row>
    <row r="3663" spans="1:19" x14ac:dyDescent="0.25">
      <c r="A3663" s="7">
        <v>3734</v>
      </c>
      <c r="B3663" s="7">
        <v>1</v>
      </c>
      <c r="C3663" s="7">
        <v>913</v>
      </c>
      <c r="D3663" s="7">
        <v>6867</v>
      </c>
      <c r="E3663" s="2"/>
      <c r="F3663" s="8">
        <v>40483.265381944446</v>
      </c>
      <c r="G3663" s="7">
        <v>0</v>
      </c>
      <c r="H3663" s="7">
        <v>3</v>
      </c>
      <c r="I3663" s="7" t="b">
        <f t="shared" si="171"/>
        <v>0</v>
      </c>
      <c r="J3663" s="7" t="b">
        <f t="shared" si="172"/>
        <v>1</v>
      </c>
      <c r="K3663" s="7">
        <f t="shared" si="173"/>
        <v>0</v>
      </c>
      <c r="L3663" s="7">
        <f>WEEKDAY(Table1[[#This Row],[post_time]])</f>
        <v>2</v>
      </c>
      <c r="M3663" s="7">
        <f>VLOOKUP(Table1[[#This Row],[topic_id]],'All Topics Data'!$A$2:$I$1243,8,FALSE)</f>
        <v>40483.240972222222</v>
      </c>
      <c r="N3663" s="7">
        <f>Table1[[#This Row],[Hui Reply?]]*(Table1[[#This Row],[post_time]]-Table1[[#This Row],[timestamp of previous reply]])</f>
        <v>0</v>
      </c>
      <c r="O3663" s="3">
        <f>O3662+Table1[[#This Row],[Hui Reply?]]</f>
        <v>966</v>
      </c>
      <c r="P3663" s="19">
        <f>INT(Table1[[#This Row],[post_time]])</f>
        <v>40483</v>
      </c>
      <c r="Q3663" s="3">
        <f>IF(Table1[[#This Row],[Hui Reply?]],VLOOKUP(Table1[[#This Row],[topic_id]],'All Topics Data'!$A$2:$E$1243,5,FALSE),0)</f>
        <v>0</v>
      </c>
      <c r="R3663" s="8">
        <f>Table1[[#This Row],[post_time]]+8/24</f>
        <v>40483.598715277782</v>
      </c>
      <c r="S3663" s="3">
        <f>IF(Table1[[#This Row],[post_position]]=1,0,SUMIFS($F$2:F3663,$H$2:H3663,Table1[[#This Row],[post_position]]-1,$C$2:C3663,Table1[[#This Row],[topic_id]]))</f>
        <v>40483.252766203703</v>
      </c>
    </row>
    <row r="3664" spans="1:19" x14ac:dyDescent="0.25">
      <c r="A3664" s="7">
        <v>3735</v>
      </c>
      <c r="B3664" s="7">
        <v>1</v>
      </c>
      <c r="C3664" s="7">
        <v>913</v>
      </c>
      <c r="D3664" s="7">
        <v>24</v>
      </c>
      <c r="E3664" s="2"/>
      <c r="F3664" s="8">
        <v>40483.295393518521</v>
      </c>
      <c r="G3664" s="7">
        <v>0</v>
      </c>
      <c r="H3664" s="7">
        <v>4</v>
      </c>
      <c r="I3664" s="7" t="b">
        <f t="shared" si="171"/>
        <v>1</v>
      </c>
      <c r="J3664" s="7" t="b">
        <f t="shared" si="172"/>
        <v>1</v>
      </c>
      <c r="K3664" s="7">
        <f t="shared" si="173"/>
        <v>1</v>
      </c>
      <c r="L3664" s="7">
        <f>WEEKDAY(Table1[[#This Row],[post_time]])</f>
        <v>2</v>
      </c>
      <c r="M3664" s="7">
        <f>VLOOKUP(Table1[[#This Row],[topic_id]],'All Topics Data'!$A$2:$I$1243,8,FALSE)</f>
        <v>40483.240972222222</v>
      </c>
      <c r="N3664" s="7">
        <f>Table1[[#This Row],[Hui Reply?]]*(Table1[[#This Row],[post_time]]-Table1[[#This Row],[timestamp of previous reply]])</f>
        <v>3.0011574075615499E-2</v>
      </c>
      <c r="O3664" s="3">
        <f>O3663+Table1[[#This Row],[Hui Reply?]]</f>
        <v>967</v>
      </c>
      <c r="P3664" s="19">
        <f>INT(Table1[[#This Row],[post_time]])</f>
        <v>40483</v>
      </c>
      <c r="Q3664" s="3" t="str">
        <f>IF(Table1[[#This Row],[Hui Reply?]],VLOOKUP(Table1[[#This Row],[topic_id]],'All Topics Data'!$A$2:$E$1243,5,FALSE),0)</f>
        <v>niting</v>
      </c>
      <c r="R3664" s="8">
        <f>Table1[[#This Row],[post_time]]+8/24</f>
        <v>40483.628726851857</v>
      </c>
      <c r="S3664" s="3">
        <f>IF(Table1[[#This Row],[post_position]]=1,0,SUMIFS($F$2:F3664,$H$2:H3664,Table1[[#This Row],[post_position]]-1,$C$2:C3664,Table1[[#This Row],[topic_id]]))</f>
        <v>40483.265381944446</v>
      </c>
    </row>
    <row r="3665" spans="1:19" x14ac:dyDescent="0.25">
      <c r="A3665" s="7">
        <v>3736</v>
      </c>
      <c r="B3665" s="7">
        <v>1</v>
      </c>
      <c r="C3665" s="7">
        <v>913</v>
      </c>
      <c r="D3665" s="7">
        <v>6867</v>
      </c>
      <c r="E3665" s="2"/>
      <c r="F3665" s="8">
        <v>40483.330300925925</v>
      </c>
      <c r="G3665" s="7">
        <v>0</v>
      </c>
      <c r="H3665" s="7">
        <v>5</v>
      </c>
      <c r="I3665" s="7" t="b">
        <f t="shared" si="171"/>
        <v>0</v>
      </c>
      <c r="J3665" s="7" t="b">
        <f t="shared" si="172"/>
        <v>1</v>
      </c>
      <c r="K3665" s="7">
        <f t="shared" si="173"/>
        <v>0</v>
      </c>
      <c r="L3665" s="7">
        <f>WEEKDAY(Table1[[#This Row],[post_time]])</f>
        <v>2</v>
      </c>
      <c r="M3665" s="7">
        <f>VLOOKUP(Table1[[#This Row],[topic_id]],'All Topics Data'!$A$2:$I$1243,8,FALSE)</f>
        <v>40483.240972222222</v>
      </c>
      <c r="N3665" s="7">
        <f>Table1[[#This Row],[Hui Reply?]]*(Table1[[#This Row],[post_time]]-Table1[[#This Row],[timestamp of previous reply]])</f>
        <v>0</v>
      </c>
      <c r="O3665" s="3">
        <f>O3664+Table1[[#This Row],[Hui Reply?]]</f>
        <v>967</v>
      </c>
      <c r="P3665" s="19">
        <f>INT(Table1[[#This Row],[post_time]])</f>
        <v>40483</v>
      </c>
      <c r="Q3665" s="3">
        <f>IF(Table1[[#This Row],[Hui Reply?]],VLOOKUP(Table1[[#This Row],[topic_id]],'All Topics Data'!$A$2:$E$1243,5,FALSE),0)</f>
        <v>0</v>
      </c>
      <c r="R3665" s="8">
        <f>Table1[[#This Row],[post_time]]+8/24</f>
        <v>40483.663634259261</v>
      </c>
      <c r="S3665" s="3">
        <f>IF(Table1[[#This Row],[post_position]]=1,0,SUMIFS($F$2:F3665,$H$2:H3665,Table1[[#This Row],[post_position]]-1,$C$2:C3665,Table1[[#This Row],[topic_id]]))</f>
        <v>40483.295393518521</v>
      </c>
    </row>
    <row r="3666" spans="1:19" x14ac:dyDescent="0.25">
      <c r="A3666" s="7">
        <v>3737</v>
      </c>
      <c r="B3666" s="7">
        <v>1</v>
      </c>
      <c r="C3666" s="7">
        <v>913</v>
      </c>
      <c r="D3666" s="7">
        <v>24</v>
      </c>
      <c r="E3666" s="2"/>
      <c r="F3666" s="8">
        <v>40483.345324074071</v>
      </c>
      <c r="G3666" s="7">
        <v>0</v>
      </c>
      <c r="H3666" s="7">
        <v>6</v>
      </c>
      <c r="I3666" s="7" t="b">
        <f t="shared" si="171"/>
        <v>1</v>
      </c>
      <c r="J3666" s="7" t="b">
        <f t="shared" si="172"/>
        <v>1</v>
      </c>
      <c r="K3666" s="7">
        <f t="shared" si="173"/>
        <v>1</v>
      </c>
      <c r="L3666" s="7">
        <f>WEEKDAY(Table1[[#This Row],[post_time]])</f>
        <v>2</v>
      </c>
      <c r="M3666" s="7">
        <f>VLOOKUP(Table1[[#This Row],[topic_id]],'All Topics Data'!$A$2:$I$1243,8,FALSE)</f>
        <v>40483.240972222222</v>
      </c>
      <c r="N3666" s="7">
        <f>Table1[[#This Row],[Hui Reply?]]*(Table1[[#This Row],[post_time]]-Table1[[#This Row],[timestamp of previous reply]])</f>
        <v>1.5023148145701271E-2</v>
      </c>
      <c r="O3666" s="3">
        <f>O3665+Table1[[#This Row],[Hui Reply?]]</f>
        <v>968</v>
      </c>
      <c r="P3666" s="19">
        <f>INT(Table1[[#This Row],[post_time]])</f>
        <v>40483</v>
      </c>
      <c r="Q3666" s="3" t="str">
        <f>IF(Table1[[#This Row],[Hui Reply?]],VLOOKUP(Table1[[#This Row],[topic_id]],'All Topics Data'!$A$2:$E$1243,5,FALSE),0)</f>
        <v>niting</v>
      </c>
      <c r="R3666" s="8">
        <f>Table1[[#This Row],[post_time]]+8/24</f>
        <v>40483.678657407407</v>
      </c>
      <c r="S3666" s="3">
        <f>IF(Table1[[#This Row],[post_position]]=1,0,SUMIFS($F$2:F3666,$H$2:H3666,Table1[[#This Row],[post_position]]-1,$C$2:C3666,Table1[[#This Row],[topic_id]]))</f>
        <v>40483.330300925925</v>
      </c>
    </row>
    <row r="3667" spans="1:19" x14ac:dyDescent="0.25">
      <c r="A3667" s="7">
        <v>3738</v>
      </c>
      <c r="B3667" s="7">
        <v>1</v>
      </c>
      <c r="C3667" s="7">
        <v>913</v>
      </c>
      <c r="D3667" s="7">
        <v>6867</v>
      </c>
      <c r="E3667" s="2"/>
      <c r="F3667" s="8">
        <v>40483.357210648152</v>
      </c>
      <c r="G3667" s="7">
        <v>0</v>
      </c>
      <c r="H3667" s="7">
        <v>7</v>
      </c>
      <c r="I3667" s="7" t="b">
        <f t="shared" si="171"/>
        <v>0</v>
      </c>
      <c r="J3667" s="7" t="b">
        <f t="shared" si="172"/>
        <v>1</v>
      </c>
      <c r="K3667" s="7">
        <f t="shared" si="173"/>
        <v>0</v>
      </c>
      <c r="L3667" s="7">
        <f>WEEKDAY(Table1[[#This Row],[post_time]])</f>
        <v>2</v>
      </c>
      <c r="M3667" s="7">
        <f>VLOOKUP(Table1[[#This Row],[topic_id]],'All Topics Data'!$A$2:$I$1243,8,FALSE)</f>
        <v>40483.240972222222</v>
      </c>
      <c r="N3667" s="7">
        <f>Table1[[#This Row],[Hui Reply?]]*(Table1[[#This Row],[post_time]]-Table1[[#This Row],[timestamp of previous reply]])</f>
        <v>0</v>
      </c>
      <c r="O3667" s="3">
        <f>O3666+Table1[[#This Row],[Hui Reply?]]</f>
        <v>968</v>
      </c>
      <c r="P3667" s="19">
        <f>INT(Table1[[#This Row],[post_time]])</f>
        <v>40483</v>
      </c>
      <c r="Q3667" s="3">
        <f>IF(Table1[[#This Row],[Hui Reply?]],VLOOKUP(Table1[[#This Row],[topic_id]],'All Topics Data'!$A$2:$E$1243,5,FALSE),0)</f>
        <v>0</v>
      </c>
      <c r="R3667" s="8">
        <f>Table1[[#This Row],[post_time]]+8/24</f>
        <v>40483.690543981487</v>
      </c>
      <c r="S3667" s="3">
        <f>IF(Table1[[#This Row],[post_position]]=1,0,SUMIFS($F$2:F3667,$H$2:H3667,Table1[[#This Row],[post_position]]-1,$C$2:C3667,Table1[[#This Row],[topic_id]]))</f>
        <v>40483.345324074071</v>
      </c>
    </row>
    <row r="3668" spans="1:19" x14ac:dyDescent="0.25">
      <c r="A3668" s="7">
        <v>3739</v>
      </c>
      <c r="B3668" s="7">
        <v>1</v>
      </c>
      <c r="C3668" s="7">
        <v>913</v>
      </c>
      <c r="D3668" s="7">
        <v>2018</v>
      </c>
      <c r="F3668" s="8">
        <v>40483.391689814816</v>
      </c>
      <c r="G3668" s="7">
        <v>0</v>
      </c>
      <c r="H3668" s="7">
        <v>8</v>
      </c>
      <c r="I3668" s="7" t="b">
        <f t="shared" si="171"/>
        <v>0</v>
      </c>
      <c r="J3668" s="7" t="b">
        <f t="shared" si="172"/>
        <v>1</v>
      </c>
      <c r="K3668" s="7">
        <f t="shared" si="173"/>
        <v>0</v>
      </c>
      <c r="L3668" s="7">
        <f>WEEKDAY(Table1[[#This Row],[post_time]])</f>
        <v>2</v>
      </c>
      <c r="M3668" s="7">
        <f>VLOOKUP(Table1[[#This Row],[topic_id]],'All Topics Data'!$A$2:$I$1243,8,FALSE)</f>
        <v>40483.240972222222</v>
      </c>
      <c r="N3668" s="7">
        <f>Table1[[#This Row],[Hui Reply?]]*(Table1[[#This Row],[post_time]]-Table1[[#This Row],[timestamp of previous reply]])</f>
        <v>0</v>
      </c>
      <c r="O3668" s="3">
        <f>O3667+Table1[[#This Row],[Hui Reply?]]</f>
        <v>968</v>
      </c>
      <c r="P3668" s="19">
        <f>INT(Table1[[#This Row],[post_time]])</f>
        <v>40483</v>
      </c>
      <c r="Q3668" s="3">
        <f>IF(Table1[[#This Row],[Hui Reply?]],VLOOKUP(Table1[[#This Row],[topic_id]],'All Topics Data'!$A$2:$E$1243,5,FALSE),0)</f>
        <v>0</v>
      </c>
      <c r="R3668" s="8">
        <f>Table1[[#This Row],[post_time]]+8/24</f>
        <v>40483.725023148152</v>
      </c>
      <c r="S3668" s="3">
        <f>IF(Table1[[#This Row],[post_position]]=1,0,SUMIFS($F$2:F3668,$H$2:H3668,Table1[[#This Row],[post_position]]-1,$C$2:C3668,Table1[[#This Row],[topic_id]]))</f>
        <v>40483.357210648152</v>
      </c>
    </row>
    <row r="3669" spans="1:19" x14ac:dyDescent="0.25">
      <c r="A3669" s="7">
        <v>3740</v>
      </c>
      <c r="B3669" s="7">
        <v>1</v>
      </c>
      <c r="C3669" s="7">
        <v>913</v>
      </c>
      <c r="D3669" s="7">
        <v>6867</v>
      </c>
      <c r="F3669" s="8">
        <v>40483.396145833336</v>
      </c>
      <c r="G3669" s="7">
        <v>0</v>
      </c>
      <c r="H3669" s="7">
        <v>9</v>
      </c>
      <c r="I3669" s="7" t="b">
        <f t="shared" si="171"/>
        <v>0</v>
      </c>
      <c r="J3669" s="7" t="b">
        <f t="shared" si="172"/>
        <v>1</v>
      </c>
      <c r="K3669" s="7">
        <f t="shared" si="173"/>
        <v>0</v>
      </c>
      <c r="L3669" s="7">
        <f>WEEKDAY(Table1[[#This Row],[post_time]])</f>
        <v>2</v>
      </c>
      <c r="M3669" s="7">
        <f>VLOOKUP(Table1[[#This Row],[topic_id]],'All Topics Data'!$A$2:$I$1243,8,FALSE)</f>
        <v>40483.240972222222</v>
      </c>
      <c r="N3669" s="7">
        <f>Table1[[#This Row],[Hui Reply?]]*(Table1[[#This Row],[post_time]]-Table1[[#This Row],[timestamp of previous reply]])</f>
        <v>0</v>
      </c>
      <c r="O3669" s="3">
        <f>O3668+Table1[[#This Row],[Hui Reply?]]</f>
        <v>968</v>
      </c>
      <c r="P3669" s="19">
        <f>INT(Table1[[#This Row],[post_time]])</f>
        <v>40483</v>
      </c>
      <c r="Q3669" s="3">
        <f>IF(Table1[[#This Row],[Hui Reply?]],VLOOKUP(Table1[[#This Row],[topic_id]],'All Topics Data'!$A$2:$E$1243,5,FALSE),0)</f>
        <v>0</v>
      </c>
      <c r="R3669" s="8">
        <f>Table1[[#This Row],[post_time]]+8/24</f>
        <v>40483.729479166672</v>
      </c>
      <c r="S3669" s="3">
        <f>IF(Table1[[#This Row],[post_position]]=1,0,SUMIFS($F$2:F3669,$H$2:H3669,Table1[[#This Row],[post_position]]-1,$C$2:C3669,Table1[[#This Row],[topic_id]]))</f>
        <v>40483.391689814816</v>
      </c>
    </row>
    <row r="3670" spans="1:19" x14ac:dyDescent="0.25">
      <c r="A3670" s="7">
        <v>3741</v>
      </c>
      <c r="B3670" s="7">
        <v>1</v>
      </c>
      <c r="C3670" s="7">
        <v>906</v>
      </c>
      <c r="D3670" s="7">
        <v>24</v>
      </c>
      <c r="F3670" s="8">
        <v>40483.626875000002</v>
      </c>
      <c r="G3670" s="7">
        <v>0</v>
      </c>
      <c r="H3670" s="7">
        <v>2</v>
      </c>
      <c r="I3670" s="7" t="b">
        <f t="shared" si="171"/>
        <v>1</v>
      </c>
      <c r="J3670" s="7" t="b">
        <f t="shared" si="172"/>
        <v>1</v>
      </c>
      <c r="K3670" s="7">
        <f t="shared" si="173"/>
        <v>1</v>
      </c>
      <c r="L3670" s="7">
        <f>WEEKDAY(Table1[[#This Row],[post_time]])</f>
        <v>2</v>
      </c>
      <c r="M3670" s="7">
        <f>VLOOKUP(Table1[[#This Row],[topic_id]],'All Topics Data'!$A$2:$I$1243,8,FALSE)</f>
        <v>40480.944444444445</v>
      </c>
      <c r="N3670" s="7">
        <f>Table1[[#This Row],[Hui Reply?]]*(Table1[[#This Row],[post_time]]-Table1[[#This Row],[timestamp of previous reply]])</f>
        <v>2.682164351856045</v>
      </c>
      <c r="O3670" s="3">
        <f>O3669+Table1[[#This Row],[Hui Reply?]]</f>
        <v>969</v>
      </c>
      <c r="P3670" s="19">
        <f>INT(Table1[[#This Row],[post_time]])</f>
        <v>40483</v>
      </c>
      <c r="Q3670" s="3" t="str">
        <f>IF(Table1[[#This Row],[Hui Reply?]],VLOOKUP(Table1[[#This Row],[topic_id]],'All Topics Data'!$A$2:$E$1243,5,FALSE),0)</f>
        <v>GeoDG</v>
      </c>
      <c r="R3670" s="8">
        <f>Table1[[#This Row],[post_time]]+8/24</f>
        <v>40483.960208333338</v>
      </c>
      <c r="S3670" s="3">
        <f>IF(Table1[[#This Row],[post_position]]=1,0,SUMIFS($F$2:F3670,$H$2:H3670,Table1[[#This Row],[post_position]]-1,$C$2:C3670,Table1[[#This Row],[topic_id]]))</f>
        <v>40480.944710648146</v>
      </c>
    </row>
    <row r="3671" spans="1:19" x14ac:dyDescent="0.25">
      <c r="A3671" s="7">
        <v>3742</v>
      </c>
      <c r="B3671" s="7">
        <v>1</v>
      </c>
      <c r="C3671" s="7">
        <v>913</v>
      </c>
      <c r="D3671" s="7">
        <v>24</v>
      </c>
      <c r="E3671" s="2"/>
      <c r="F3671" s="8">
        <v>40483.983506944445</v>
      </c>
      <c r="G3671" s="7">
        <v>0</v>
      </c>
      <c r="H3671" s="7">
        <v>10</v>
      </c>
      <c r="I3671" s="7" t="b">
        <f t="shared" si="171"/>
        <v>1</v>
      </c>
      <c r="J3671" s="7" t="b">
        <f t="shared" si="172"/>
        <v>1</v>
      </c>
      <c r="K3671" s="7">
        <f t="shared" si="173"/>
        <v>1</v>
      </c>
      <c r="L3671" s="7">
        <f>WEEKDAY(Table1[[#This Row],[post_time]])</f>
        <v>2</v>
      </c>
      <c r="M3671" s="7">
        <f>VLOOKUP(Table1[[#This Row],[topic_id]],'All Topics Data'!$A$2:$I$1243,8,FALSE)</f>
        <v>40483.240972222222</v>
      </c>
      <c r="N3671" s="7">
        <f>Table1[[#This Row],[Hui Reply?]]*(Table1[[#This Row],[post_time]]-Table1[[#This Row],[timestamp of previous reply]])</f>
        <v>0.58736111110920319</v>
      </c>
      <c r="O3671" s="3">
        <f>O3670+Table1[[#This Row],[Hui Reply?]]</f>
        <v>970</v>
      </c>
      <c r="P3671" s="19">
        <f>INT(Table1[[#This Row],[post_time]])</f>
        <v>40483</v>
      </c>
      <c r="Q3671" s="3" t="str">
        <f>IF(Table1[[#This Row],[Hui Reply?]],VLOOKUP(Table1[[#This Row],[topic_id]],'All Topics Data'!$A$2:$E$1243,5,FALSE),0)</f>
        <v>niting</v>
      </c>
      <c r="R3671" s="8">
        <f>Table1[[#This Row],[post_time]]+8/24</f>
        <v>40484.316840277781</v>
      </c>
      <c r="S3671" s="3">
        <f>IF(Table1[[#This Row],[post_position]]=1,0,SUMIFS($F$2:F3671,$H$2:H3671,Table1[[#This Row],[post_position]]-1,$C$2:C3671,Table1[[#This Row],[topic_id]]))</f>
        <v>40483.396145833336</v>
      </c>
    </row>
    <row r="3672" spans="1:19" x14ac:dyDescent="0.25">
      <c r="A3672" s="7">
        <v>3743</v>
      </c>
      <c r="B3672" s="7">
        <v>1</v>
      </c>
      <c r="C3672" s="7">
        <v>914</v>
      </c>
      <c r="D3672" s="7">
        <v>6867</v>
      </c>
      <c r="E3672" s="2"/>
      <c r="F3672" s="8">
        <v>40484.290046296293</v>
      </c>
      <c r="G3672" s="7">
        <v>0</v>
      </c>
      <c r="H3672" s="7">
        <v>1</v>
      </c>
      <c r="I3672" s="7" t="b">
        <f t="shared" si="171"/>
        <v>0</v>
      </c>
      <c r="J3672" s="7" t="b">
        <f t="shared" si="172"/>
        <v>0</v>
      </c>
      <c r="K3672" s="7">
        <f t="shared" si="173"/>
        <v>0</v>
      </c>
      <c r="L3672" s="7">
        <f>WEEKDAY(Table1[[#This Row],[post_time]])</f>
        <v>3</v>
      </c>
      <c r="M3672" s="7">
        <f>VLOOKUP(Table1[[#This Row],[topic_id]],'All Topics Data'!$A$2:$I$1243,8,FALSE)</f>
        <v>40484.289583333331</v>
      </c>
      <c r="N3672" s="7">
        <f>Table1[[#This Row],[Hui Reply?]]*(Table1[[#This Row],[post_time]]-Table1[[#This Row],[timestamp of previous reply]])</f>
        <v>0</v>
      </c>
      <c r="O3672" s="3">
        <f>O3671+Table1[[#This Row],[Hui Reply?]]</f>
        <v>970</v>
      </c>
      <c r="P3672" s="19">
        <f>INT(Table1[[#This Row],[post_time]])</f>
        <v>40484</v>
      </c>
      <c r="Q3672" s="3">
        <f>IF(Table1[[#This Row],[Hui Reply?]],VLOOKUP(Table1[[#This Row],[topic_id]],'All Topics Data'!$A$2:$E$1243,5,FALSE),0)</f>
        <v>0</v>
      </c>
      <c r="R3672" s="8">
        <f>Table1[[#This Row],[post_time]]+8/24</f>
        <v>40484.623379629629</v>
      </c>
      <c r="S3672" s="3">
        <f>IF(Table1[[#This Row],[post_position]]=1,0,SUMIFS($F$2:F3672,$H$2:H3672,Table1[[#This Row],[post_position]]-1,$C$2:C3672,Table1[[#This Row],[topic_id]]))</f>
        <v>0</v>
      </c>
    </row>
    <row r="3673" spans="1:19" x14ac:dyDescent="0.25">
      <c r="A3673" s="7">
        <v>3744</v>
      </c>
      <c r="B3673" s="7">
        <v>1</v>
      </c>
      <c r="C3673" s="7">
        <v>914</v>
      </c>
      <c r="D3673" s="7">
        <v>24</v>
      </c>
      <c r="E3673" s="2"/>
      <c r="F3673" s="8">
        <v>40484.307384259257</v>
      </c>
      <c r="G3673" s="7">
        <v>0</v>
      </c>
      <c r="H3673" s="7">
        <v>2</v>
      </c>
      <c r="I3673" s="7" t="b">
        <f t="shared" si="171"/>
        <v>1</v>
      </c>
      <c r="J3673" s="7" t="b">
        <f t="shared" si="172"/>
        <v>1</v>
      </c>
      <c r="K3673" s="7">
        <f t="shared" si="173"/>
        <v>1</v>
      </c>
      <c r="L3673" s="7">
        <f>WEEKDAY(Table1[[#This Row],[post_time]])</f>
        <v>3</v>
      </c>
      <c r="M3673" s="7">
        <f>VLOOKUP(Table1[[#This Row],[topic_id]],'All Topics Data'!$A$2:$I$1243,8,FALSE)</f>
        <v>40484.289583333331</v>
      </c>
      <c r="N3673" s="7">
        <f>Table1[[#This Row],[Hui Reply?]]*(Table1[[#This Row],[post_time]]-Table1[[#This Row],[timestamp of previous reply]])</f>
        <v>1.7337962963210884E-2</v>
      </c>
      <c r="O3673" s="3">
        <f>O3672+Table1[[#This Row],[Hui Reply?]]</f>
        <v>971</v>
      </c>
      <c r="P3673" s="19">
        <f>INT(Table1[[#This Row],[post_time]])</f>
        <v>40484</v>
      </c>
      <c r="Q3673" s="3" t="str">
        <f>IF(Table1[[#This Row],[Hui Reply?]],VLOOKUP(Table1[[#This Row],[topic_id]],'All Topics Data'!$A$2:$E$1243,5,FALSE),0)</f>
        <v>niting</v>
      </c>
      <c r="R3673" s="8">
        <f>Table1[[#This Row],[post_time]]+8/24</f>
        <v>40484.640717592592</v>
      </c>
      <c r="S3673" s="3">
        <f>IF(Table1[[#This Row],[post_position]]=1,0,SUMIFS($F$2:F3673,$H$2:H3673,Table1[[#This Row],[post_position]]-1,$C$2:C3673,Table1[[#This Row],[topic_id]]))</f>
        <v>40484.290046296293</v>
      </c>
    </row>
    <row r="3674" spans="1:19" x14ac:dyDescent="0.25">
      <c r="A3674" s="7">
        <v>3745</v>
      </c>
      <c r="B3674" s="7">
        <v>1</v>
      </c>
      <c r="C3674" s="7">
        <v>915</v>
      </c>
      <c r="D3674" s="7">
        <v>6708</v>
      </c>
      <c r="E3674" s="2"/>
      <c r="F3674" s="8">
        <v>40484.43917824074</v>
      </c>
      <c r="G3674" s="7">
        <v>0</v>
      </c>
      <c r="H3674" s="7">
        <v>1</v>
      </c>
      <c r="I3674" s="7" t="b">
        <f t="shared" si="171"/>
        <v>0</v>
      </c>
      <c r="J3674" s="7" t="b">
        <f t="shared" si="172"/>
        <v>0</v>
      </c>
      <c r="K3674" s="7">
        <f t="shared" si="173"/>
        <v>0</v>
      </c>
      <c r="L3674" s="7">
        <f>WEEKDAY(Table1[[#This Row],[post_time]])</f>
        <v>3</v>
      </c>
      <c r="M3674" s="7">
        <f>VLOOKUP(Table1[[#This Row],[topic_id]],'All Topics Data'!$A$2:$I$1243,8,FALSE)</f>
        <v>40484.438888888886</v>
      </c>
      <c r="N3674" s="7">
        <f>Table1[[#This Row],[Hui Reply?]]*(Table1[[#This Row],[post_time]]-Table1[[#This Row],[timestamp of previous reply]])</f>
        <v>0</v>
      </c>
      <c r="O3674" s="3">
        <f>O3673+Table1[[#This Row],[Hui Reply?]]</f>
        <v>971</v>
      </c>
      <c r="P3674" s="19">
        <f>INT(Table1[[#This Row],[post_time]])</f>
        <v>40484</v>
      </c>
      <c r="Q3674" s="3">
        <f>IF(Table1[[#This Row],[Hui Reply?]],VLOOKUP(Table1[[#This Row],[topic_id]],'All Topics Data'!$A$2:$E$1243,5,FALSE),0)</f>
        <v>0</v>
      </c>
      <c r="R3674" s="8">
        <f>Table1[[#This Row],[post_time]]+8/24</f>
        <v>40484.772511574076</v>
      </c>
      <c r="S3674" s="3">
        <f>IF(Table1[[#This Row],[post_position]]=1,0,SUMIFS($F$2:F3674,$H$2:H3674,Table1[[#This Row],[post_position]]-1,$C$2:C3674,Table1[[#This Row],[topic_id]]))</f>
        <v>0</v>
      </c>
    </row>
    <row r="3675" spans="1:19" x14ac:dyDescent="0.25">
      <c r="A3675" s="7">
        <v>3746</v>
      </c>
      <c r="B3675" s="7">
        <v>1</v>
      </c>
      <c r="C3675" s="7">
        <v>915</v>
      </c>
      <c r="D3675" s="7">
        <v>24</v>
      </c>
      <c r="F3675" s="8">
        <v>40484.44840277778</v>
      </c>
      <c r="G3675" s="7">
        <v>0</v>
      </c>
      <c r="H3675" s="7">
        <v>2</v>
      </c>
      <c r="I3675" s="7" t="b">
        <f t="shared" si="171"/>
        <v>1</v>
      </c>
      <c r="J3675" s="7" t="b">
        <f t="shared" si="172"/>
        <v>1</v>
      </c>
      <c r="K3675" s="7">
        <f t="shared" si="173"/>
        <v>1</v>
      </c>
      <c r="L3675" s="7">
        <f>WEEKDAY(Table1[[#This Row],[post_time]])</f>
        <v>3</v>
      </c>
      <c r="M3675" s="7">
        <f>VLOOKUP(Table1[[#This Row],[topic_id]],'All Topics Data'!$A$2:$I$1243,8,FALSE)</f>
        <v>40484.438888888886</v>
      </c>
      <c r="N3675" s="7">
        <f>Table1[[#This Row],[Hui Reply?]]*(Table1[[#This Row],[post_time]]-Table1[[#This Row],[timestamp of previous reply]])</f>
        <v>9.2245370396994986E-3</v>
      </c>
      <c r="O3675" s="3">
        <f>O3674+Table1[[#This Row],[Hui Reply?]]</f>
        <v>972</v>
      </c>
      <c r="P3675" s="19">
        <f>INT(Table1[[#This Row],[post_time]])</f>
        <v>40484</v>
      </c>
      <c r="Q3675" s="3" t="str">
        <f>IF(Table1[[#This Row],[Hui Reply?]],VLOOKUP(Table1[[#This Row],[topic_id]],'All Topics Data'!$A$2:$E$1243,5,FALSE),0)</f>
        <v>virtualized</v>
      </c>
      <c r="R3675" s="8">
        <f>Table1[[#This Row],[post_time]]+8/24</f>
        <v>40484.781736111116</v>
      </c>
      <c r="S3675" s="3">
        <f>IF(Table1[[#This Row],[post_position]]=1,0,SUMIFS($F$2:F3675,$H$2:H3675,Table1[[#This Row],[post_position]]-1,$C$2:C3675,Table1[[#This Row],[topic_id]]))</f>
        <v>40484.43917824074</v>
      </c>
    </row>
    <row r="3676" spans="1:19" x14ac:dyDescent="0.25">
      <c r="A3676" s="7">
        <v>3747</v>
      </c>
      <c r="B3676" s="7">
        <v>1</v>
      </c>
      <c r="C3676" s="7">
        <v>915</v>
      </c>
      <c r="D3676" s="7">
        <v>6708</v>
      </c>
      <c r="F3676" s="8">
        <v>40484.487800925926</v>
      </c>
      <c r="G3676" s="7">
        <v>0</v>
      </c>
      <c r="H3676" s="7">
        <v>3</v>
      </c>
      <c r="I3676" s="7" t="b">
        <f t="shared" si="171"/>
        <v>0</v>
      </c>
      <c r="J3676" s="7" t="b">
        <f t="shared" si="172"/>
        <v>1</v>
      </c>
      <c r="K3676" s="7">
        <f t="shared" si="173"/>
        <v>0</v>
      </c>
      <c r="L3676" s="7">
        <f>WEEKDAY(Table1[[#This Row],[post_time]])</f>
        <v>3</v>
      </c>
      <c r="M3676" s="7">
        <f>VLOOKUP(Table1[[#This Row],[topic_id]],'All Topics Data'!$A$2:$I$1243,8,FALSE)</f>
        <v>40484.438888888886</v>
      </c>
      <c r="N3676" s="7">
        <f>Table1[[#This Row],[Hui Reply?]]*(Table1[[#This Row],[post_time]]-Table1[[#This Row],[timestamp of previous reply]])</f>
        <v>0</v>
      </c>
      <c r="O3676" s="3">
        <f>O3675+Table1[[#This Row],[Hui Reply?]]</f>
        <v>972</v>
      </c>
      <c r="P3676" s="19">
        <f>INT(Table1[[#This Row],[post_time]])</f>
        <v>40484</v>
      </c>
      <c r="Q3676" s="3">
        <f>IF(Table1[[#This Row],[Hui Reply?]],VLOOKUP(Table1[[#This Row],[topic_id]],'All Topics Data'!$A$2:$E$1243,5,FALSE),0)</f>
        <v>0</v>
      </c>
      <c r="R3676" s="8">
        <f>Table1[[#This Row],[post_time]]+8/24</f>
        <v>40484.821134259262</v>
      </c>
      <c r="S3676" s="3">
        <f>IF(Table1[[#This Row],[post_position]]=1,0,SUMIFS($F$2:F3676,$H$2:H3676,Table1[[#This Row],[post_position]]-1,$C$2:C3676,Table1[[#This Row],[topic_id]]))</f>
        <v>40484.44840277778</v>
      </c>
    </row>
    <row r="3677" spans="1:19" x14ac:dyDescent="0.25">
      <c r="A3677" s="7">
        <v>3748</v>
      </c>
      <c r="B3677" s="7">
        <v>1</v>
      </c>
      <c r="C3677" s="7">
        <v>916</v>
      </c>
      <c r="D3677" s="7">
        <v>6717</v>
      </c>
      <c r="E3677" s="2"/>
      <c r="F3677" s="8">
        <v>40484.610636574071</v>
      </c>
      <c r="G3677" s="7">
        <v>0</v>
      </c>
      <c r="H3677" s="7">
        <v>1</v>
      </c>
      <c r="I3677" s="7" t="b">
        <f t="shared" si="171"/>
        <v>0</v>
      </c>
      <c r="J3677" s="7" t="b">
        <f t="shared" si="172"/>
        <v>0</v>
      </c>
      <c r="K3677" s="7">
        <f t="shared" si="173"/>
        <v>0</v>
      </c>
      <c r="L3677" s="7">
        <f>WEEKDAY(Table1[[#This Row],[post_time]])</f>
        <v>3</v>
      </c>
      <c r="M3677" s="7">
        <f>VLOOKUP(Table1[[#This Row],[topic_id]],'All Topics Data'!$A$2:$I$1243,8,FALSE)</f>
        <v>40484.61041666667</v>
      </c>
      <c r="N3677" s="7">
        <f>Table1[[#This Row],[Hui Reply?]]*(Table1[[#This Row],[post_time]]-Table1[[#This Row],[timestamp of previous reply]])</f>
        <v>0</v>
      </c>
      <c r="O3677" s="3">
        <f>O3676+Table1[[#This Row],[Hui Reply?]]</f>
        <v>972</v>
      </c>
      <c r="P3677" s="19">
        <f>INT(Table1[[#This Row],[post_time]])</f>
        <v>40484</v>
      </c>
      <c r="Q3677" s="3">
        <f>IF(Table1[[#This Row],[Hui Reply?]],VLOOKUP(Table1[[#This Row],[topic_id]],'All Topics Data'!$A$2:$E$1243,5,FALSE),0)</f>
        <v>0</v>
      </c>
      <c r="R3677" s="8">
        <f>Table1[[#This Row],[post_time]]+8/24</f>
        <v>40484.943969907406</v>
      </c>
      <c r="S3677" s="3">
        <f>IF(Table1[[#This Row],[post_position]]=1,0,SUMIFS($F$2:F3677,$H$2:H3677,Table1[[#This Row],[post_position]]-1,$C$2:C3677,Table1[[#This Row],[topic_id]]))</f>
        <v>0</v>
      </c>
    </row>
    <row r="3678" spans="1:19" x14ac:dyDescent="0.25">
      <c r="A3678" s="7">
        <v>3749</v>
      </c>
      <c r="B3678" s="7">
        <v>1</v>
      </c>
      <c r="C3678" s="7">
        <v>916</v>
      </c>
      <c r="D3678" s="7">
        <v>6713</v>
      </c>
      <c r="F3678" s="8">
        <v>40484.784386574072</v>
      </c>
      <c r="G3678" s="7">
        <v>0</v>
      </c>
      <c r="H3678" s="7">
        <v>2</v>
      </c>
      <c r="I3678" s="7" t="b">
        <f t="shared" si="171"/>
        <v>0</v>
      </c>
      <c r="J3678" s="7" t="b">
        <f t="shared" si="172"/>
        <v>1</v>
      </c>
      <c r="K3678" s="7">
        <f t="shared" si="173"/>
        <v>0</v>
      </c>
      <c r="L3678" s="7">
        <f>WEEKDAY(Table1[[#This Row],[post_time]])</f>
        <v>3</v>
      </c>
      <c r="M3678" s="7">
        <f>VLOOKUP(Table1[[#This Row],[topic_id]],'All Topics Data'!$A$2:$I$1243,8,FALSE)</f>
        <v>40484.61041666667</v>
      </c>
      <c r="N3678" s="7">
        <f>Table1[[#This Row],[Hui Reply?]]*(Table1[[#This Row],[post_time]]-Table1[[#This Row],[timestamp of previous reply]])</f>
        <v>0</v>
      </c>
      <c r="O3678" s="3">
        <f>O3677+Table1[[#This Row],[Hui Reply?]]</f>
        <v>972</v>
      </c>
      <c r="P3678" s="19">
        <f>INT(Table1[[#This Row],[post_time]])</f>
        <v>40484</v>
      </c>
      <c r="Q3678" s="3">
        <f>IF(Table1[[#This Row],[Hui Reply?]],VLOOKUP(Table1[[#This Row],[topic_id]],'All Topics Data'!$A$2:$E$1243,5,FALSE),0)</f>
        <v>0</v>
      </c>
      <c r="R3678" s="8">
        <f>Table1[[#This Row],[post_time]]+8/24</f>
        <v>40485.117719907408</v>
      </c>
      <c r="S3678" s="3">
        <f>IF(Table1[[#This Row],[post_position]]=1,0,SUMIFS($F$2:F3678,$H$2:H3678,Table1[[#This Row],[post_position]]-1,$C$2:C3678,Table1[[#This Row],[topic_id]]))</f>
        <v>40484.610636574071</v>
      </c>
    </row>
    <row r="3679" spans="1:19" x14ac:dyDescent="0.25">
      <c r="A3679" s="7">
        <v>3750</v>
      </c>
      <c r="B3679" s="7">
        <v>1</v>
      </c>
      <c r="C3679" s="7">
        <v>917</v>
      </c>
      <c r="D3679" s="7">
        <v>6872</v>
      </c>
      <c r="E3679" s="2"/>
      <c r="F3679" s="8">
        <v>40484.934965277775</v>
      </c>
      <c r="G3679" s="7">
        <v>0</v>
      </c>
      <c r="H3679" s="7">
        <v>1</v>
      </c>
      <c r="I3679" s="7" t="b">
        <f t="shared" si="171"/>
        <v>0</v>
      </c>
      <c r="J3679" s="7" t="b">
        <f t="shared" si="172"/>
        <v>0</v>
      </c>
      <c r="K3679" s="7">
        <f t="shared" si="173"/>
        <v>0</v>
      </c>
      <c r="L3679" s="7">
        <f>WEEKDAY(Table1[[#This Row],[post_time]])</f>
        <v>3</v>
      </c>
      <c r="M3679" s="7">
        <f>VLOOKUP(Table1[[#This Row],[topic_id]],'All Topics Data'!$A$2:$I$1243,8,FALSE)</f>
        <v>40484.93472222222</v>
      </c>
      <c r="N3679" s="7">
        <f>Table1[[#This Row],[Hui Reply?]]*(Table1[[#This Row],[post_time]]-Table1[[#This Row],[timestamp of previous reply]])</f>
        <v>0</v>
      </c>
      <c r="O3679" s="3">
        <f>O3678+Table1[[#This Row],[Hui Reply?]]</f>
        <v>972</v>
      </c>
      <c r="P3679" s="19">
        <f>INT(Table1[[#This Row],[post_time]])</f>
        <v>40484</v>
      </c>
      <c r="Q3679" s="3">
        <f>IF(Table1[[#This Row],[Hui Reply?]],VLOOKUP(Table1[[#This Row],[topic_id]],'All Topics Data'!$A$2:$E$1243,5,FALSE),0)</f>
        <v>0</v>
      </c>
      <c r="R3679" s="8">
        <f>Table1[[#This Row],[post_time]]+8/24</f>
        <v>40485.26829861111</v>
      </c>
      <c r="S3679" s="3">
        <f>IF(Table1[[#This Row],[post_position]]=1,0,SUMIFS($F$2:F3679,$H$2:H3679,Table1[[#This Row],[post_position]]-1,$C$2:C3679,Table1[[#This Row],[topic_id]]))</f>
        <v>0</v>
      </c>
    </row>
    <row r="3680" spans="1:19" x14ac:dyDescent="0.25">
      <c r="A3680" s="7">
        <v>3751</v>
      </c>
      <c r="B3680" s="7">
        <v>1</v>
      </c>
      <c r="C3680" s="7">
        <v>918</v>
      </c>
      <c r="D3680" s="7">
        <v>6873</v>
      </c>
      <c r="E3680" s="2"/>
      <c r="F3680" s="8">
        <v>40485.096122685187</v>
      </c>
      <c r="G3680" s="7">
        <v>0</v>
      </c>
      <c r="H3680" s="7">
        <v>1</v>
      </c>
      <c r="I3680" s="7" t="b">
        <f t="shared" si="171"/>
        <v>0</v>
      </c>
      <c r="J3680" s="7" t="b">
        <f t="shared" si="172"/>
        <v>0</v>
      </c>
      <c r="K3680" s="7">
        <f t="shared" si="173"/>
        <v>0</v>
      </c>
      <c r="L3680" s="7">
        <f>WEEKDAY(Table1[[#This Row],[post_time]])</f>
        <v>4</v>
      </c>
      <c r="M3680" s="7">
        <f>VLOOKUP(Table1[[#This Row],[topic_id]],'All Topics Data'!$A$2:$I$1243,8,FALSE)</f>
        <v>40485.095833333333</v>
      </c>
      <c r="N3680" s="7">
        <f>Table1[[#This Row],[Hui Reply?]]*(Table1[[#This Row],[post_time]]-Table1[[#This Row],[timestamp of previous reply]])</f>
        <v>0</v>
      </c>
      <c r="O3680" s="3">
        <f>O3679+Table1[[#This Row],[Hui Reply?]]</f>
        <v>972</v>
      </c>
      <c r="P3680" s="19">
        <f>INT(Table1[[#This Row],[post_time]])</f>
        <v>40485</v>
      </c>
      <c r="Q3680" s="3">
        <f>IF(Table1[[#This Row],[Hui Reply?]],VLOOKUP(Table1[[#This Row],[topic_id]],'All Topics Data'!$A$2:$E$1243,5,FALSE),0)</f>
        <v>0</v>
      </c>
      <c r="R3680" s="8">
        <f>Table1[[#This Row],[post_time]]+8/24</f>
        <v>40485.429456018523</v>
      </c>
      <c r="S3680" s="3">
        <f>IF(Table1[[#This Row],[post_position]]=1,0,SUMIFS($F$2:F3680,$H$2:H3680,Table1[[#This Row],[post_position]]-1,$C$2:C3680,Table1[[#This Row],[topic_id]]))</f>
        <v>0</v>
      </c>
    </row>
    <row r="3681" spans="1:19" x14ac:dyDescent="0.25">
      <c r="A3681" s="7">
        <v>3752</v>
      </c>
      <c r="B3681" s="7">
        <v>1</v>
      </c>
      <c r="C3681" s="7">
        <v>918</v>
      </c>
      <c r="D3681" s="7">
        <v>6873</v>
      </c>
      <c r="F3681" s="8">
        <v>40485.098958333336</v>
      </c>
      <c r="G3681" s="7">
        <v>0</v>
      </c>
      <c r="H3681" s="7">
        <v>2</v>
      </c>
      <c r="I3681" s="7" t="b">
        <f t="shared" si="171"/>
        <v>0</v>
      </c>
      <c r="J3681" s="7" t="b">
        <f t="shared" si="172"/>
        <v>1</v>
      </c>
      <c r="K3681" s="7">
        <f t="shared" si="173"/>
        <v>0</v>
      </c>
      <c r="L3681" s="7">
        <f>WEEKDAY(Table1[[#This Row],[post_time]])</f>
        <v>4</v>
      </c>
      <c r="M3681" s="7">
        <f>VLOOKUP(Table1[[#This Row],[topic_id]],'All Topics Data'!$A$2:$I$1243,8,FALSE)</f>
        <v>40485.095833333333</v>
      </c>
      <c r="N3681" s="7">
        <f>Table1[[#This Row],[Hui Reply?]]*(Table1[[#This Row],[post_time]]-Table1[[#This Row],[timestamp of previous reply]])</f>
        <v>0</v>
      </c>
      <c r="O3681" s="3">
        <f>O3680+Table1[[#This Row],[Hui Reply?]]</f>
        <v>972</v>
      </c>
      <c r="P3681" s="19">
        <f>INT(Table1[[#This Row],[post_time]])</f>
        <v>40485</v>
      </c>
      <c r="Q3681" s="3">
        <f>IF(Table1[[#This Row],[Hui Reply?]],VLOOKUP(Table1[[#This Row],[topic_id]],'All Topics Data'!$A$2:$E$1243,5,FALSE),0)</f>
        <v>0</v>
      </c>
      <c r="R3681" s="8">
        <f>Table1[[#This Row],[post_time]]+8/24</f>
        <v>40485.432291666672</v>
      </c>
      <c r="S3681" s="3">
        <f>IF(Table1[[#This Row],[post_position]]=1,0,SUMIFS($F$2:F3681,$H$2:H3681,Table1[[#This Row],[post_position]]-1,$C$2:C3681,Table1[[#This Row],[topic_id]]))</f>
        <v>40485.096122685187</v>
      </c>
    </row>
    <row r="3682" spans="1:19" x14ac:dyDescent="0.25">
      <c r="A3682" s="7">
        <v>3753</v>
      </c>
      <c r="B3682" s="7">
        <v>1</v>
      </c>
      <c r="C3682" s="7">
        <v>918</v>
      </c>
      <c r="D3682" s="7">
        <v>24</v>
      </c>
      <c r="F3682" s="8">
        <v>40485.176770833335</v>
      </c>
      <c r="G3682" s="7">
        <v>0</v>
      </c>
      <c r="H3682" s="7">
        <v>3</v>
      </c>
      <c r="I3682" s="7" t="b">
        <f t="shared" si="171"/>
        <v>1</v>
      </c>
      <c r="J3682" s="7" t="b">
        <f t="shared" si="172"/>
        <v>1</v>
      </c>
      <c r="K3682" s="7">
        <f t="shared" si="173"/>
        <v>1</v>
      </c>
      <c r="L3682" s="7">
        <f>WEEKDAY(Table1[[#This Row],[post_time]])</f>
        <v>4</v>
      </c>
      <c r="M3682" s="7">
        <f>VLOOKUP(Table1[[#This Row],[topic_id]],'All Topics Data'!$A$2:$I$1243,8,FALSE)</f>
        <v>40485.095833333333</v>
      </c>
      <c r="N3682" s="7">
        <f>Table1[[#This Row],[Hui Reply?]]*(Table1[[#This Row],[post_time]]-Table1[[#This Row],[timestamp of previous reply]])</f>
        <v>7.7812499999708962E-2</v>
      </c>
      <c r="O3682" s="3">
        <f>O3681+Table1[[#This Row],[Hui Reply?]]</f>
        <v>973</v>
      </c>
      <c r="P3682" s="19">
        <f>INT(Table1[[#This Row],[post_time]])</f>
        <v>40485</v>
      </c>
      <c r="Q3682" s="3" t="str">
        <f>IF(Table1[[#This Row],[Hui Reply?]],VLOOKUP(Table1[[#This Row],[topic_id]],'All Topics Data'!$A$2:$E$1243,5,FALSE),0)</f>
        <v>traehegdirb</v>
      </c>
      <c r="R3682" s="8">
        <f>Table1[[#This Row],[post_time]]+8/24</f>
        <v>40485.510104166671</v>
      </c>
      <c r="S3682" s="3">
        <f>IF(Table1[[#This Row],[post_position]]=1,0,SUMIFS($F$2:F3682,$H$2:H3682,Table1[[#This Row],[post_position]]-1,$C$2:C3682,Table1[[#This Row],[topic_id]]))</f>
        <v>40485.098958333336</v>
      </c>
    </row>
    <row r="3683" spans="1:19" x14ac:dyDescent="0.25">
      <c r="A3683" s="7">
        <v>3754</v>
      </c>
      <c r="B3683" s="7">
        <v>1</v>
      </c>
      <c r="C3683" s="7">
        <v>919</v>
      </c>
      <c r="D3683" s="7">
        <v>6871</v>
      </c>
      <c r="E3683" s="2"/>
      <c r="F3683" s="8">
        <v>40485.197858796295</v>
      </c>
      <c r="G3683" s="7">
        <v>0</v>
      </c>
      <c r="H3683" s="7">
        <v>1</v>
      </c>
      <c r="I3683" s="7" t="b">
        <f t="shared" si="171"/>
        <v>0</v>
      </c>
      <c r="J3683" s="7" t="b">
        <f t="shared" si="172"/>
        <v>0</v>
      </c>
      <c r="K3683" s="7">
        <f t="shared" si="173"/>
        <v>0</v>
      </c>
      <c r="L3683" s="7">
        <f>WEEKDAY(Table1[[#This Row],[post_time]])</f>
        <v>4</v>
      </c>
      <c r="M3683" s="7">
        <f>VLOOKUP(Table1[[#This Row],[topic_id]],'All Topics Data'!$A$2:$I$1243,8,FALSE)</f>
        <v>40485.197222222225</v>
      </c>
      <c r="N3683" s="7">
        <f>Table1[[#This Row],[Hui Reply?]]*(Table1[[#This Row],[post_time]]-Table1[[#This Row],[timestamp of previous reply]])</f>
        <v>0</v>
      </c>
      <c r="O3683" s="3">
        <f>O3682+Table1[[#This Row],[Hui Reply?]]</f>
        <v>973</v>
      </c>
      <c r="P3683" s="19">
        <f>INT(Table1[[#This Row],[post_time]])</f>
        <v>40485</v>
      </c>
      <c r="Q3683" s="3">
        <f>IF(Table1[[#This Row],[Hui Reply?]],VLOOKUP(Table1[[#This Row],[topic_id]],'All Topics Data'!$A$2:$E$1243,5,FALSE),0)</f>
        <v>0</v>
      </c>
      <c r="R3683" s="8">
        <f>Table1[[#This Row],[post_time]]+8/24</f>
        <v>40485.531192129631</v>
      </c>
      <c r="S3683" s="3">
        <f>IF(Table1[[#This Row],[post_position]]=1,0,SUMIFS($F$2:F3683,$H$2:H3683,Table1[[#This Row],[post_position]]-1,$C$2:C3683,Table1[[#This Row],[topic_id]]))</f>
        <v>0</v>
      </c>
    </row>
    <row r="3684" spans="1:19" x14ac:dyDescent="0.25">
      <c r="A3684" s="7">
        <v>3755</v>
      </c>
      <c r="B3684" s="7">
        <v>1</v>
      </c>
      <c r="C3684" s="7">
        <v>920</v>
      </c>
      <c r="D3684" s="7">
        <v>6867</v>
      </c>
      <c r="E3684" s="2"/>
      <c r="F3684" s="8">
        <v>40485.226226851853</v>
      </c>
      <c r="G3684" s="7">
        <v>0</v>
      </c>
      <c r="H3684" s="7">
        <v>1</v>
      </c>
      <c r="I3684" s="7" t="b">
        <f t="shared" si="171"/>
        <v>0</v>
      </c>
      <c r="J3684" s="7" t="b">
        <f t="shared" si="172"/>
        <v>0</v>
      </c>
      <c r="K3684" s="7">
        <f t="shared" si="173"/>
        <v>0</v>
      </c>
      <c r="L3684" s="7">
        <f>WEEKDAY(Table1[[#This Row],[post_time]])</f>
        <v>4</v>
      </c>
      <c r="M3684" s="7">
        <f>VLOOKUP(Table1[[#This Row],[topic_id]],'All Topics Data'!$A$2:$I$1243,8,FALSE)</f>
        <v>40485.225694444445</v>
      </c>
      <c r="N3684" s="7">
        <f>Table1[[#This Row],[Hui Reply?]]*(Table1[[#This Row],[post_time]]-Table1[[#This Row],[timestamp of previous reply]])</f>
        <v>0</v>
      </c>
      <c r="O3684" s="3">
        <f>O3683+Table1[[#This Row],[Hui Reply?]]</f>
        <v>973</v>
      </c>
      <c r="P3684" s="19">
        <f>INT(Table1[[#This Row],[post_time]])</f>
        <v>40485</v>
      </c>
      <c r="Q3684" s="3">
        <f>IF(Table1[[#This Row],[Hui Reply?]],VLOOKUP(Table1[[#This Row],[topic_id]],'All Topics Data'!$A$2:$E$1243,5,FALSE),0)</f>
        <v>0</v>
      </c>
      <c r="R3684" s="8">
        <f>Table1[[#This Row],[post_time]]+8/24</f>
        <v>40485.559560185189</v>
      </c>
      <c r="S3684" s="3">
        <f>IF(Table1[[#This Row],[post_position]]=1,0,SUMIFS($F$2:F3684,$H$2:H3684,Table1[[#This Row],[post_position]]-1,$C$2:C3684,Table1[[#This Row],[topic_id]]))</f>
        <v>0</v>
      </c>
    </row>
    <row r="3685" spans="1:19" x14ac:dyDescent="0.25">
      <c r="A3685" s="7">
        <v>3756</v>
      </c>
      <c r="B3685" s="7">
        <v>1</v>
      </c>
      <c r="C3685" s="7">
        <v>916</v>
      </c>
      <c r="D3685" s="7">
        <v>6717</v>
      </c>
      <c r="E3685" s="2"/>
      <c r="F3685" s="8">
        <v>40485.237361111111</v>
      </c>
      <c r="G3685" s="7">
        <v>0</v>
      </c>
      <c r="H3685" s="7">
        <v>3</v>
      </c>
      <c r="I3685" s="7" t="b">
        <f t="shared" si="171"/>
        <v>0</v>
      </c>
      <c r="J3685" s="7" t="b">
        <f t="shared" si="172"/>
        <v>1</v>
      </c>
      <c r="K3685" s="7">
        <f t="shared" si="173"/>
        <v>0</v>
      </c>
      <c r="L3685" s="7">
        <f>WEEKDAY(Table1[[#This Row],[post_time]])</f>
        <v>4</v>
      </c>
      <c r="M3685" s="7">
        <f>VLOOKUP(Table1[[#This Row],[topic_id]],'All Topics Data'!$A$2:$I$1243,8,FALSE)</f>
        <v>40484.61041666667</v>
      </c>
      <c r="N3685" s="7">
        <f>Table1[[#This Row],[Hui Reply?]]*(Table1[[#This Row],[post_time]]-Table1[[#This Row],[timestamp of previous reply]])</f>
        <v>0</v>
      </c>
      <c r="O3685" s="3">
        <f>O3684+Table1[[#This Row],[Hui Reply?]]</f>
        <v>973</v>
      </c>
      <c r="P3685" s="19">
        <f>INT(Table1[[#This Row],[post_time]])</f>
        <v>40485</v>
      </c>
      <c r="Q3685" s="3">
        <f>IF(Table1[[#This Row],[Hui Reply?]],VLOOKUP(Table1[[#This Row],[topic_id]],'All Topics Data'!$A$2:$E$1243,5,FALSE),0)</f>
        <v>0</v>
      </c>
      <c r="R3685" s="8">
        <f>Table1[[#This Row],[post_time]]+8/24</f>
        <v>40485.570694444446</v>
      </c>
      <c r="S3685" s="3">
        <f>IF(Table1[[#This Row],[post_position]]=1,0,SUMIFS($F$2:F3685,$H$2:H3685,Table1[[#This Row],[post_position]]-1,$C$2:C3685,Table1[[#This Row],[topic_id]]))</f>
        <v>40484.784386574072</v>
      </c>
    </row>
    <row r="3686" spans="1:19" x14ac:dyDescent="0.25">
      <c r="A3686" s="7">
        <v>3757</v>
      </c>
      <c r="B3686" s="7">
        <v>1</v>
      </c>
      <c r="C3686" s="7">
        <v>916</v>
      </c>
      <c r="D3686" s="7">
        <v>24</v>
      </c>
      <c r="E3686" s="2"/>
      <c r="F3686" s="8">
        <v>40485.27275462963</v>
      </c>
      <c r="G3686" s="7">
        <v>0</v>
      </c>
      <c r="H3686" s="7">
        <v>4</v>
      </c>
      <c r="I3686" s="7" t="b">
        <f t="shared" si="171"/>
        <v>1</v>
      </c>
      <c r="J3686" s="7" t="b">
        <f t="shared" si="172"/>
        <v>1</v>
      </c>
      <c r="K3686" s="7">
        <f t="shared" si="173"/>
        <v>1</v>
      </c>
      <c r="L3686" s="7">
        <f>WEEKDAY(Table1[[#This Row],[post_time]])</f>
        <v>4</v>
      </c>
      <c r="M3686" s="7">
        <f>VLOOKUP(Table1[[#This Row],[topic_id]],'All Topics Data'!$A$2:$I$1243,8,FALSE)</f>
        <v>40484.61041666667</v>
      </c>
      <c r="N3686" s="7">
        <f>Table1[[#This Row],[Hui Reply?]]*(Table1[[#This Row],[post_time]]-Table1[[#This Row],[timestamp of previous reply]])</f>
        <v>3.5393518519413192E-2</v>
      </c>
      <c r="O3686" s="3">
        <f>O3685+Table1[[#This Row],[Hui Reply?]]</f>
        <v>974</v>
      </c>
      <c r="P3686" s="19">
        <f>INT(Table1[[#This Row],[post_time]])</f>
        <v>40485</v>
      </c>
      <c r="Q3686" s="3" t="str">
        <f>IF(Table1[[#This Row],[Hui Reply?]],VLOOKUP(Table1[[#This Row],[topic_id]],'All Topics Data'!$A$2:$E$1243,5,FALSE),0)</f>
        <v>Rodrigo</v>
      </c>
      <c r="R3686" s="8">
        <f>Table1[[#This Row],[post_time]]+8/24</f>
        <v>40485.606087962966</v>
      </c>
      <c r="S3686" s="3">
        <f>IF(Table1[[#This Row],[post_position]]=1,0,SUMIFS($F$2:F3686,$H$2:H3686,Table1[[#This Row],[post_position]]-1,$C$2:C3686,Table1[[#This Row],[topic_id]]))</f>
        <v>40485.237361111111</v>
      </c>
    </row>
    <row r="3687" spans="1:19" x14ac:dyDescent="0.25">
      <c r="A3687" s="7">
        <v>3758</v>
      </c>
      <c r="B3687" s="7">
        <v>1</v>
      </c>
      <c r="C3687" s="7">
        <v>920</v>
      </c>
      <c r="D3687" s="7">
        <v>24</v>
      </c>
      <c r="E3687" s="2"/>
      <c r="F3687" s="8">
        <v>40485.27443287037</v>
      </c>
      <c r="G3687" s="7">
        <v>0</v>
      </c>
      <c r="H3687" s="7">
        <v>2</v>
      </c>
      <c r="I3687" s="7" t="b">
        <f t="shared" si="171"/>
        <v>1</v>
      </c>
      <c r="J3687" s="7" t="b">
        <f t="shared" si="172"/>
        <v>1</v>
      </c>
      <c r="K3687" s="7">
        <f t="shared" si="173"/>
        <v>1</v>
      </c>
      <c r="L3687" s="7">
        <f>WEEKDAY(Table1[[#This Row],[post_time]])</f>
        <v>4</v>
      </c>
      <c r="M3687" s="7">
        <f>VLOOKUP(Table1[[#This Row],[topic_id]],'All Topics Data'!$A$2:$I$1243,8,FALSE)</f>
        <v>40485.225694444445</v>
      </c>
      <c r="N3687" s="7">
        <f>Table1[[#This Row],[Hui Reply?]]*(Table1[[#This Row],[post_time]]-Table1[[#This Row],[timestamp of previous reply]])</f>
        <v>4.8206018516793847E-2</v>
      </c>
      <c r="O3687" s="3">
        <f>O3686+Table1[[#This Row],[Hui Reply?]]</f>
        <v>975</v>
      </c>
      <c r="P3687" s="19">
        <f>INT(Table1[[#This Row],[post_time]])</f>
        <v>40485</v>
      </c>
      <c r="Q3687" s="3" t="str">
        <f>IF(Table1[[#This Row],[Hui Reply?]],VLOOKUP(Table1[[#This Row],[topic_id]],'All Topics Data'!$A$2:$E$1243,5,FALSE),0)</f>
        <v>niting</v>
      </c>
      <c r="R3687" s="8">
        <f>Table1[[#This Row],[post_time]]+8/24</f>
        <v>40485.607766203706</v>
      </c>
      <c r="S3687" s="3">
        <f>IF(Table1[[#This Row],[post_position]]=1,0,SUMIFS($F$2:F3687,$H$2:H3687,Table1[[#This Row],[post_position]]-1,$C$2:C3687,Table1[[#This Row],[topic_id]]))</f>
        <v>40485.226226851853</v>
      </c>
    </row>
    <row r="3688" spans="1:19" x14ac:dyDescent="0.25">
      <c r="A3688" s="7">
        <v>3759</v>
      </c>
      <c r="B3688" s="7">
        <v>1</v>
      </c>
      <c r="C3688" s="7">
        <v>916</v>
      </c>
      <c r="D3688" s="7">
        <v>6717</v>
      </c>
      <c r="F3688" s="8">
        <v>40485.300115740742</v>
      </c>
      <c r="G3688" s="7">
        <v>0</v>
      </c>
      <c r="H3688" s="7">
        <v>5</v>
      </c>
      <c r="I3688" s="7" t="b">
        <f t="shared" si="171"/>
        <v>0</v>
      </c>
      <c r="J3688" s="7" t="b">
        <f t="shared" si="172"/>
        <v>1</v>
      </c>
      <c r="K3688" s="7">
        <f t="shared" si="173"/>
        <v>0</v>
      </c>
      <c r="L3688" s="7">
        <f>WEEKDAY(Table1[[#This Row],[post_time]])</f>
        <v>4</v>
      </c>
      <c r="M3688" s="7">
        <f>VLOOKUP(Table1[[#This Row],[topic_id]],'All Topics Data'!$A$2:$I$1243,8,FALSE)</f>
        <v>40484.61041666667</v>
      </c>
      <c r="N3688" s="7">
        <f>Table1[[#This Row],[Hui Reply?]]*(Table1[[#This Row],[post_time]]-Table1[[#This Row],[timestamp of previous reply]])</f>
        <v>0</v>
      </c>
      <c r="O3688" s="3">
        <f>O3687+Table1[[#This Row],[Hui Reply?]]</f>
        <v>975</v>
      </c>
      <c r="P3688" s="19">
        <f>INT(Table1[[#This Row],[post_time]])</f>
        <v>40485</v>
      </c>
      <c r="Q3688" s="3">
        <f>IF(Table1[[#This Row],[Hui Reply?]],VLOOKUP(Table1[[#This Row],[topic_id]],'All Topics Data'!$A$2:$E$1243,5,FALSE),0)</f>
        <v>0</v>
      </c>
      <c r="R3688" s="8">
        <f>Table1[[#This Row],[post_time]]+8/24</f>
        <v>40485.633449074077</v>
      </c>
      <c r="S3688" s="3">
        <f>IF(Table1[[#This Row],[post_position]]=1,0,SUMIFS($F$2:F3688,$H$2:H3688,Table1[[#This Row],[post_position]]-1,$C$2:C3688,Table1[[#This Row],[topic_id]]))</f>
        <v>40485.27275462963</v>
      </c>
    </row>
    <row r="3689" spans="1:19" x14ac:dyDescent="0.25">
      <c r="A3689" s="7">
        <v>3760</v>
      </c>
      <c r="B3689" s="7">
        <v>1</v>
      </c>
      <c r="C3689" s="7">
        <v>916</v>
      </c>
      <c r="D3689" s="7">
        <v>6717</v>
      </c>
      <c r="E3689" s="2"/>
      <c r="F3689" s="8">
        <v>40485.336064814815</v>
      </c>
      <c r="G3689" s="7">
        <v>0</v>
      </c>
      <c r="H3689" s="7">
        <v>6</v>
      </c>
      <c r="I3689" s="7" t="b">
        <f t="shared" si="171"/>
        <v>0</v>
      </c>
      <c r="J3689" s="7" t="b">
        <f t="shared" si="172"/>
        <v>1</v>
      </c>
      <c r="K3689" s="7">
        <f t="shared" si="173"/>
        <v>0</v>
      </c>
      <c r="L3689" s="7">
        <f>WEEKDAY(Table1[[#This Row],[post_time]])</f>
        <v>4</v>
      </c>
      <c r="M3689" s="7">
        <f>VLOOKUP(Table1[[#This Row],[topic_id]],'All Topics Data'!$A$2:$I$1243,8,FALSE)</f>
        <v>40484.61041666667</v>
      </c>
      <c r="N3689" s="7">
        <f>Table1[[#This Row],[Hui Reply?]]*(Table1[[#This Row],[post_time]]-Table1[[#This Row],[timestamp of previous reply]])</f>
        <v>0</v>
      </c>
      <c r="O3689" s="3">
        <f>O3688+Table1[[#This Row],[Hui Reply?]]</f>
        <v>975</v>
      </c>
      <c r="P3689" s="19">
        <f>INT(Table1[[#This Row],[post_time]])</f>
        <v>40485</v>
      </c>
      <c r="Q3689" s="3">
        <f>IF(Table1[[#This Row],[Hui Reply?]],VLOOKUP(Table1[[#This Row],[topic_id]],'All Topics Data'!$A$2:$E$1243,5,FALSE),0)</f>
        <v>0</v>
      </c>
      <c r="R3689" s="8">
        <f>Table1[[#This Row],[post_time]]+8/24</f>
        <v>40485.669398148151</v>
      </c>
      <c r="S3689" s="3">
        <f>IF(Table1[[#This Row],[post_position]]=1,0,SUMIFS($F$2:F3689,$H$2:H3689,Table1[[#This Row],[post_position]]-1,$C$2:C3689,Table1[[#This Row],[topic_id]]))</f>
        <v>40485.300115740742</v>
      </c>
    </row>
    <row r="3690" spans="1:19" x14ac:dyDescent="0.25">
      <c r="A3690" s="7">
        <v>3761</v>
      </c>
      <c r="B3690" s="7">
        <v>1</v>
      </c>
      <c r="C3690" s="7">
        <v>916</v>
      </c>
      <c r="D3690" s="7">
        <v>6717</v>
      </c>
      <c r="F3690" s="8">
        <v>40485.378854166665</v>
      </c>
      <c r="G3690" s="7">
        <v>0</v>
      </c>
      <c r="H3690" s="7">
        <v>7</v>
      </c>
      <c r="I3690" s="7" t="b">
        <f t="shared" si="171"/>
        <v>0</v>
      </c>
      <c r="J3690" s="7" t="b">
        <f t="shared" si="172"/>
        <v>1</v>
      </c>
      <c r="K3690" s="7">
        <f t="shared" si="173"/>
        <v>0</v>
      </c>
      <c r="L3690" s="7">
        <f>WEEKDAY(Table1[[#This Row],[post_time]])</f>
        <v>4</v>
      </c>
      <c r="M3690" s="7">
        <f>VLOOKUP(Table1[[#This Row],[topic_id]],'All Topics Data'!$A$2:$I$1243,8,FALSE)</f>
        <v>40484.61041666667</v>
      </c>
      <c r="N3690" s="7">
        <f>Table1[[#This Row],[Hui Reply?]]*(Table1[[#This Row],[post_time]]-Table1[[#This Row],[timestamp of previous reply]])</f>
        <v>0</v>
      </c>
      <c r="O3690" s="3">
        <f>O3689+Table1[[#This Row],[Hui Reply?]]</f>
        <v>975</v>
      </c>
      <c r="P3690" s="19">
        <f>INT(Table1[[#This Row],[post_time]])</f>
        <v>40485</v>
      </c>
      <c r="Q3690" s="3">
        <f>IF(Table1[[#This Row],[Hui Reply?]],VLOOKUP(Table1[[#This Row],[topic_id]],'All Topics Data'!$A$2:$E$1243,5,FALSE),0)</f>
        <v>0</v>
      </c>
      <c r="R3690" s="8">
        <f>Table1[[#This Row],[post_time]]+8/24</f>
        <v>40485.712187500001</v>
      </c>
      <c r="S3690" s="3">
        <f>IF(Table1[[#This Row],[post_position]]=1,0,SUMIFS($F$2:F3690,$H$2:H3690,Table1[[#This Row],[post_position]]-1,$C$2:C3690,Table1[[#This Row],[topic_id]]))</f>
        <v>40485.336064814815</v>
      </c>
    </row>
    <row r="3691" spans="1:19" x14ac:dyDescent="0.25">
      <c r="A3691" s="7">
        <v>3762</v>
      </c>
      <c r="B3691" s="7">
        <v>4</v>
      </c>
      <c r="C3691" s="7">
        <v>2</v>
      </c>
      <c r="D3691" s="7">
        <v>6868</v>
      </c>
      <c r="E3691" s="2"/>
      <c r="F3691" s="8">
        <v>40485.499745370369</v>
      </c>
      <c r="G3691" s="7">
        <v>0</v>
      </c>
      <c r="H3691" s="7">
        <v>71</v>
      </c>
      <c r="I3691" s="7" t="b">
        <f t="shared" si="171"/>
        <v>0</v>
      </c>
      <c r="J3691" s="7" t="b">
        <f t="shared" si="172"/>
        <v>1</v>
      </c>
      <c r="K3691" s="7">
        <f t="shared" si="173"/>
        <v>0</v>
      </c>
      <c r="L3691" s="7">
        <f>WEEKDAY(Table1[[#This Row],[post_time]])</f>
        <v>4</v>
      </c>
      <c r="M3691" s="7">
        <f>VLOOKUP(Table1[[#This Row],[topic_id]],'All Topics Data'!$A$2:$I$1243,8,FALSE)</f>
        <v>40019.929861111108</v>
      </c>
      <c r="N3691" s="7">
        <f>Table1[[#This Row],[Hui Reply?]]*(Table1[[#This Row],[post_time]]-Table1[[#This Row],[timestamp of previous reply]])</f>
        <v>0</v>
      </c>
      <c r="O3691" s="3">
        <f>O3690+Table1[[#This Row],[Hui Reply?]]</f>
        <v>975</v>
      </c>
      <c r="P3691" s="19">
        <f>INT(Table1[[#This Row],[post_time]])</f>
        <v>40485</v>
      </c>
      <c r="Q3691" s="3">
        <f>IF(Table1[[#This Row],[Hui Reply?]],VLOOKUP(Table1[[#This Row],[topic_id]],'All Topics Data'!$A$2:$E$1243,5,FALSE),0)</f>
        <v>0</v>
      </c>
      <c r="R3691" s="8">
        <f>Table1[[#This Row],[post_time]]+8/24</f>
        <v>40485.833078703705</v>
      </c>
      <c r="S3691" s="3">
        <f>IF(Table1[[#This Row],[post_position]]=1,0,SUMIFS($F$2:F3691,$H$2:H3691,Table1[[#This Row],[post_position]]-1,$C$2:C3691,Table1[[#This Row],[topic_id]]))</f>
        <v>40479.323437500003</v>
      </c>
    </row>
    <row r="3692" spans="1:19" x14ac:dyDescent="0.25">
      <c r="A3692" s="7">
        <v>3763</v>
      </c>
      <c r="B3692" s="7">
        <v>1</v>
      </c>
      <c r="C3692" s="7">
        <v>920</v>
      </c>
      <c r="D3692" s="7">
        <v>6867</v>
      </c>
      <c r="F3692" s="8">
        <v>40485.516631944447</v>
      </c>
      <c r="G3692" s="7">
        <v>0</v>
      </c>
      <c r="H3692" s="7">
        <v>3</v>
      </c>
      <c r="I3692" s="7" t="b">
        <f t="shared" si="171"/>
        <v>0</v>
      </c>
      <c r="J3692" s="7" t="b">
        <f t="shared" si="172"/>
        <v>1</v>
      </c>
      <c r="K3692" s="7">
        <f t="shared" si="173"/>
        <v>0</v>
      </c>
      <c r="L3692" s="7">
        <f>WEEKDAY(Table1[[#This Row],[post_time]])</f>
        <v>4</v>
      </c>
      <c r="M3692" s="7">
        <f>VLOOKUP(Table1[[#This Row],[topic_id]],'All Topics Data'!$A$2:$I$1243,8,FALSE)</f>
        <v>40485.225694444445</v>
      </c>
      <c r="N3692" s="7">
        <f>Table1[[#This Row],[Hui Reply?]]*(Table1[[#This Row],[post_time]]-Table1[[#This Row],[timestamp of previous reply]])</f>
        <v>0</v>
      </c>
      <c r="O3692" s="3">
        <f>O3691+Table1[[#This Row],[Hui Reply?]]</f>
        <v>975</v>
      </c>
      <c r="P3692" s="19">
        <f>INT(Table1[[#This Row],[post_time]])</f>
        <v>40485</v>
      </c>
      <c r="Q3692" s="3">
        <f>IF(Table1[[#This Row],[Hui Reply?]],VLOOKUP(Table1[[#This Row],[topic_id]],'All Topics Data'!$A$2:$E$1243,5,FALSE),0)</f>
        <v>0</v>
      </c>
      <c r="R3692" s="8">
        <f>Table1[[#This Row],[post_time]]+8/24</f>
        <v>40485.849965277783</v>
      </c>
      <c r="S3692" s="3">
        <f>IF(Table1[[#This Row],[post_position]]=1,0,SUMIFS($F$2:F3692,$H$2:H3692,Table1[[#This Row],[post_position]]-1,$C$2:C3692,Table1[[#This Row],[topic_id]]))</f>
        <v>40485.27443287037</v>
      </c>
    </row>
    <row r="3693" spans="1:19" x14ac:dyDescent="0.25">
      <c r="A3693" s="7">
        <v>3764</v>
      </c>
      <c r="B3693" s="7">
        <v>1</v>
      </c>
      <c r="C3693" s="7">
        <v>920</v>
      </c>
      <c r="D3693" s="7">
        <v>24</v>
      </c>
      <c r="E3693" s="2"/>
      <c r="F3693" s="8">
        <v>40485.582349537035</v>
      </c>
      <c r="G3693" s="7">
        <v>0</v>
      </c>
      <c r="H3693" s="7">
        <v>4</v>
      </c>
      <c r="I3693" s="7" t="b">
        <f t="shared" si="171"/>
        <v>1</v>
      </c>
      <c r="J3693" s="7" t="b">
        <f t="shared" si="172"/>
        <v>1</v>
      </c>
      <c r="K3693" s="7">
        <f t="shared" si="173"/>
        <v>1</v>
      </c>
      <c r="L3693" s="7">
        <f>WEEKDAY(Table1[[#This Row],[post_time]])</f>
        <v>4</v>
      </c>
      <c r="M3693" s="7">
        <f>VLOOKUP(Table1[[#This Row],[topic_id]],'All Topics Data'!$A$2:$I$1243,8,FALSE)</f>
        <v>40485.225694444445</v>
      </c>
      <c r="N3693" s="7">
        <f>Table1[[#This Row],[Hui Reply?]]*(Table1[[#This Row],[post_time]]-Table1[[#This Row],[timestamp of previous reply]])</f>
        <v>6.5717592588043772E-2</v>
      </c>
      <c r="O3693" s="3">
        <f>O3692+Table1[[#This Row],[Hui Reply?]]</f>
        <v>976</v>
      </c>
      <c r="P3693" s="19">
        <f>INT(Table1[[#This Row],[post_time]])</f>
        <v>40485</v>
      </c>
      <c r="Q3693" s="3" t="str">
        <f>IF(Table1[[#This Row],[Hui Reply?]],VLOOKUP(Table1[[#This Row],[topic_id]],'All Topics Data'!$A$2:$E$1243,5,FALSE),0)</f>
        <v>niting</v>
      </c>
      <c r="R3693" s="8">
        <f>Table1[[#This Row],[post_time]]+8/24</f>
        <v>40485.915682870371</v>
      </c>
      <c r="S3693" s="3">
        <f>IF(Table1[[#This Row],[post_position]]=1,0,SUMIFS($F$2:F3693,$H$2:H3693,Table1[[#This Row],[post_position]]-1,$C$2:C3693,Table1[[#This Row],[topic_id]]))</f>
        <v>40485.516631944447</v>
      </c>
    </row>
    <row r="3694" spans="1:19" x14ac:dyDescent="0.25">
      <c r="A3694" s="7">
        <v>3765</v>
      </c>
      <c r="B3694" s="7">
        <v>1</v>
      </c>
      <c r="C3694" s="7">
        <v>918</v>
      </c>
      <c r="D3694" s="7">
        <v>6873</v>
      </c>
      <c r="F3694" s="8">
        <v>40485.749351851853</v>
      </c>
      <c r="G3694" s="7">
        <v>0</v>
      </c>
      <c r="H3694" s="7">
        <v>4</v>
      </c>
      <c r="I3694" s="7" t="b">
        <f t="shared" si="171"/>
        <v>0</v>
      </c>
      <c r="J3694" s="7" t="b">
        <f t="shared" si="172"/>
        <v>1</v>
      </c>
      <c r="K3694" s="7">
        <f t="shared" si="173"/>
        <v>0</v>
      </c>
      <c r="L3694" s="7">
        <f>WEEKDAY(Table1[[#This Row],[post_time]])</f>
        <v>4</v>
      </c>
      <c r="M3694" s="7">
        <f>VLOOKUP(Table1[[#This Row],[topic_id]],'All Topics Data'!$A$2:$I$1243,8,FALSE)</f>
        <v>40485.095833333333</v>
      </c>
      <c r="N3694" s="7">
        <f>Table1[[#This Row],[Hui Reply?]]*(Table1[[#This Row],[post_time]]-Table1[[#This Row],[timestamp of previous reply]])</f>
        <v>0</v>
      </c>
      <c r="O3694" s="3">
        <f>O3693+Table1[[#This Row],[Hui Reply?]]</f>
        <v>976</v>
      </c>
      <c r="P3694" s="19">
        <f>INT(Table1[[#This Row],[post_time]])</f>
        <v>40485</v>
      </c>
      <c r="Q3694" s="3">
        <f>IF(Table1[[#This Row],[Hui Reply?]],VLOOKUP(Table1[[#This Row],[topic_id]],'All Topics Data'!$A$2:$E$1243,5,FALSE),0)</f>
        <v>0</v>
      </c>
      <c r="R3694" s="8">
        <f>Table1[[#This Row],[post_time]]+8/24</f>
        <v>40486.082685185189</v>
      </c>
      <c r="S3694" s="3">
        <f>IF(Table1[[#This Row],[post_position]]=1,0,SUMIFS($F$2:F3694,$H$2:H3694,Table1[[#This Row],[post_position]]-1,$C$2:C3694,Table1[[#This Row],[topic_id]]))</f>
        <v>40485.176770833335</v>
      </c>
    </row>
    <row r="3695" spans="1:19" x14ac:dyDescent="0.25">
      <c r="A3695" s="7">
        <v>3766</v>
      </c>
      <c r="B3695" s="7">
        <v>1</v>
      </c>
      <c r="C3695" s="7">
        <v>876</v>
      </c>
      <c r="D3695" s="7">
        <v>6875</v>
      </c>
      <c r="F3695" s="8">
        <v>40485.891967592594</v>
      </c>
      <c r="G3695" s="7">
        <v>0</v>
      </c>
      <c r="H3695" s="7">
        <v>3</v>
      </c>
      <c r="I3695" s="7" t="b">
        <f t="shared" si="171"/>
        <v>0</v>
      </c>
      <c r="J3695" s="7" t="b">
        <f t="shared" si="172"/>
        <v>1</v>
      </c>
      <c r="K3695" s="7">
        <f t="shared" si="173"/>
        <v>0</v>
      </c>
      <c r="L3695" s="7">
        <f>WEEKDAY(Table1[[#This Row],[post_time]])</f>
        <v>4</v>
      </c>
      <c r="M3695" s="7">
        <f>VLOOKUP(Table1[[#This Row],[topic_id]],'All Topics Data'!$A$2:$I$1243,8,FALSE)</f>
        <v>40473.697222222225</v>
      </c>
      <c r="N3695" s="7">
        <f>Table1[[#This Row],[Hui Reply?]]*(Table1[[#This Row],[post_time]]-Table1[[#This Row],[timestamp of previous reply]])</f>
        <v>0</v>
      </c>
      <c r="O3695" s="3">
        <f>O3694+Table1[[#This Row],[Hui Reply?]]</f>
        <v>976</v>
      </c>
      <c r="P3695" s="19">
        <f>INT(Table1[[#This Row],[post_time]])</f>
        <v>40485</v>
      </c>
      <c r="Q3695" s="3">
        <f>IF(Table1[[#This Row],[Hui Reply?]],VLOOKUP(Table1[[#This Row],[topic_id]],'All Topics Data'!$A$2:$E$1243,5,FALSE),0)</f>
        <v>0</v>
      </c>
      <c r="R3695" s="8">
        <f>Table1[[#This Row],[post_time]]+8/24</f>
        <v>40486.225300925929</v>
      </c>
      <c r="S3695" s="3">
        <f>IF(Table1[[#This Row],[post_position]]=1,0,SUMIFS($F$2:F3695,$H$2:H3695,Table1[[#This Row],[post_position]]-1,$C$2:C3695,Table1[[#This Row],[topic_id]]))</f>
        <v>40474.148310185185</v>
      </c>
    </row>
    <row r="3696" spans="1:19" x14ac:dyDescent="0.25">
      <c r="A3696" s="7">
        <v>3767</v>
      </c>
      <c r="B3696" s="7">
        <v>1</v>
      </c>
      <c r="C3696" s="7">
        <v>906</v>
      </c>
      <c r="D3696" s="7">
        <v>6776</v>
      </c>
      <c r="F3696" s="8">
        <v>40485.911527777775</v>
      </c>
      <c r="G3696" s="7">
        <v>0</v>
      </c>
      <c r="H3696" s="7">
        <v>3</v>
      </c>
      <c r="I3696" s="7" t="b">
        <f t="shared" si="171"/>
        <v>0</v>
      </c>
      <c r="J3696" s="7" t="b">
        <f t="shared" si="172"/>
        <v>1</v>
      </c>
      <c r="K3696" s="7">
        <f t="shared" si="173"/>
        <v>0</v>
      </c>
      <c r="L3696" s="7">
        <f>WEEKDAY(Table1[[#This Row],[post_time]])</f>
        <v>4</v>
      </c>
      <c r="M3696" s="7">
        <f>VLOOKUP(Table1[[#This Row],[topic_id]],'All Topics Data'!$A$2:$I$1243,8,FALSE)</f>
        <v>40480.944444444445</v>
      </c>
      <c r="N3696" s="7">
        <f>Table1[[#This Row],[Hui Reply?]]*(Table1[[#This Row],[post_time]]-Table1[[#This Row],[timestamp of previous reply]])</f>
        <v>0</v>
      </c>
      <c r="O3696" s="3">
        <f>O3695+Table1[[#This Row],[Hui Reply?]]</f>
        <v>976</v>
      </c>
      <c r="P3696" s="19">
        <f>INT(Table1[[#This Row],[post_time]])</f>
        <v>40485</v>
      </c>
      <c r="Q3696" s="3">
        <f>IF(Table1[[#This Row],[Hui Reply?]],VLOOKUP(Table1[[#This Row],[topic_id]],'All Topics Data'!$A$2:$E$1243,5,FALSE),0)</f>
        <v>0</v>
      </c>
      <c r="R3696" s="8">
        <f>Table1[[#This Row],[post_time]]+8/24</f>
        <v>40486.24486111111</v>
      </c>
      <c r="S3696" s="3">
        <f>IF(Table1[[#This Row],[post_position]]=1,0,SUMIFS($F$2:F3696,$H$2:H3696,Table1[[#This Row],[post_position]]-1,$C$2:C3696,Table1[[#This Row],[topic_id]]))</f>
        <v>40483.626875000002</v>
      </c>
    </row>
    <row r="3697" spans="1:19" x14ac:dyDescent="0.25">
      <c r="A3697" s="7">
        <v>3768</v>
      </c>
      <c r="B3697" s="7">
        <v>1</v>
      </c>
      <c r="C3697" s="7">
        <v>908</v>
      </c>
      <c r="D3697" s="7">
        <v>6821</v>
      </c>
      <c r="E3697" s="2"/>
      <c r="F3697" s="8">
        <v>40485.956793981481</v>
      </c>
      <c r="G3697" s="7">
        <v>0</v>
      </c>
      <c r="H3697" s="7">
        <v>4</v>
      </c>
      <c r="I3697" s="7" t="b">
        <f t="shared" si="171"/>
        <v>0</v>
      </c>
      <c r="J3697" s="7" t="b">
        <f t="shared" si="172"/>
        <v>1</v>
      </c>
      <c r="K3697" s="7">
        <f t="shared" si="173"/>
        <v>0</v>
      </c>
      <c r="L3697" s="7">
        <f>WEEKDAY(Table1[[#This Row],[post_time]])</f>
        <v>4</v>
      </c>
      <c r="M3697" s="7">
        <f>VLOOKUP(Table1[[#This Row],[topic_id]],'All Topics Data'!$A$2:$I$1243,8,FALSE)</f>
        <v>40481.704861111109</v>
      </c>
      <c r="N3697" s="7">
        <f>Table1[[#This Row],[Hui Reply?]]*(Table1[[#This Row],[post_time]]-Table1[[#This Row],[timestamp of previous reply]])</f>
        <v>0</v>
      </c>
      <c r="O3697" s="3">
        <f>O3696+Table1[[#This Row],[Hui Reply?]]</f>
        <v>976</v>
      </c>
      <c r="P3697" s="19">
        <f>INT(Table1[[#This Row],[post_time]])</f>
        <v>40485</v>
      </c>
      <c r="Q3697" s="3">
        <f>IF(Table1[[#This Row],[Hui Reply?]],VLOOKUP(Table1[[#This Row],[topic_id]],'All Topics Data'!$A$2:$E$1243,5,FALSE),0)</f>
        <v>0</v>
      </c>
      <c r="R3697" s="8">
        <f>Table1[[#This Row],[post_time]]+8/24</f>
        <v>40486.290127314816</v>
      </c>
      <c r="S3697" s="3">
        <f>IF(Table1[[#This Row],[post_position]]=1,0,SUMIFS($F$2:F3697,$H$2:H3697,Table1[[#This Row],[post_position]]-1,$C$2:C3697,Table1[[#This Row],[topic_id]]))</f>
        <v>40482.626018518517</v>
      </c>
    </row>
    <row r="3698" spans="1:19" x14ac:dyDescent="0.25">
      <c r="A3698" s="7">
        <v>3769</v>
      </c>
      <c r="B3698" s="7">
        <v>1</v>
      </c>
      <c r="C3698" s="7">
        <v>876</v>
      </c>
      <c r="D3698" s="7">
        <v>24</v>
      </c>
      <c r="F3698" s="8">
        <v>40485.990706018521</v>
      </c>
      <c r="G3698" s="7">
        <v>0</v>
      </c>
      <c r="H3698" s="7">
        <v>4</v>
      </c>
      <c r="I3698" s="7" t="b">
        <f t="shared" si="171"/>
        <v>1</v>
      </c>
      <c r="J3698" s="7" t="b">
        <f t="shared" si="172"/>
        <v>1</v>
      </c>
      <c r="K3698" s="7">
        <f t="shared" si="173"/>
        <v>1</v>
      </c>
      <c r="L3698" s="7">
        <f>WEEKDAY(Table1[[#This Row],[post_time]])</f>
        <v>4</v>
      </c>
      <c r="M3698" s="7">
        <f>VLOOKUP(Table1[[#This Row],[topic_id]],'All Topics Data'!$A$2:$I$1243,8,FALSE)</f>
        <v>40473.697222222225</v>
      </c>
      <c r="N3698" s="7">
        <f>Table1[[#This Row],[Hui Reply?]]*(Table1[[#This Row],[post_time]]-Table1[[#This Row],[timestamp of previous reply]])</f>
        <v>9.873842592787696E-2</v>
      </c>
      <c r="O3698" s="3">
        <f>O3697+Table1[[#This Row],[Hui Reply?]]</f>
        <v>977</v>
      </c>
      <c r="P3698" s="19">
        <f>INT(Table1[[#This Row],[post_time]])</f>
        <v>40485</v>
      </c>
      <c r="Q3698" s="3" t="str">
        <f>IF(Table1[[#This Row],[Hui Reply?]],VLOOKUP(Table1[[#This Row],[topic_id]],'All Topics Data'!$A$2:$E$1243,5,FALSE),0)</f>
        <v>amollogs7</v>
      </c>
      <c r="R3698" s="8">
        <f>Table1[[#This Row],[post_time]]+8/24</f>
        <v>40486.324039351857</v>
      </c>
      <c r="S3698" s="3">
        <f>IF(Table1[[#This Row],[post_position]]=1,0,SUMIFS($F$2:F3698,$H$2:H3698,Table1[[#This Row],[post_position]]-1,$C$2:C3698,Table1[[#This Row],[topic_id]]))</f>
        <v>40485.891967592594</v>
      </c>
    </row>
    <row r="3699" spans="1:19" x14ac:dyDescent="0.25">
      <c r="A3699" s="7">
        <v>3770</v>
      </c>
      <c r="B3699" s="7">
        <v>4</v>
      </c>
      <c r="C3699" s="7">
        <v>902</v>
      </c>
      <c r="D3699" s="7">
        <v>24</v>
      </c>
      <c r="E3699" s="2"/>
      <c r="F3699" s="8">
        <v>40486.006585648145</v>
      </c>
      <c r="G3699" s="7">
        <v>0</v>
      </c>
      <c r="H3699" s="7">
        <v>2</v>
      </c>
      <c r="I3699" s="7" t="b">
        <f t="shared" si="171"/>
        <v>1</v>
      </c>
      <c r="J3699" s="7" t="b">
        <f t="shared" si="172"/>
        <v>1</v>
      </c>
      <c r="K3699" s="7">
        <f t="shared" si="173"/>
        <v>1</v>
      </c>
      <c r="L3699" s="7">
        <f>WEEKDAY(Table1[[#This Row],[post_time]])</f>
        <v>5</v>
      </c>
      <c r="M3699" s="7">
        <f>VLOOKUP(Table1[[#This Row],[topic_id]],'All Topics Data'!$A$2:$I$1243,8,FALSE)</f>
        <v>40480.042361111111</v>
      </c>
      <c r="N3699" s="7">
        <f>Table1[[#This Row],[Hui Reply?]]*(Table1[[#This Row],[post_time]]-Table1[[#This Row],[timestamp of previous reply]])</f>
        <v>5.9639930555495084</v>
      </c>
      <c r="O3699" s="3">
        <f>O3698+Table1[[#This Row],[Hui Reply?]]</f>
        <v>978</v>
      </c>
      <c r="P3699" s="19">
        <f>INT(Table1[[#This Row],[post_time]])</f>
        <v>40486</v>
      </c>
      <c r="Q3699" s="3" t="str">
        <f>IF(Table1[[#This Row],[Hui Reply?]],VLOOKUP(Table1[[#This Row],[topic_id]],'All Topics Data'!$A$2:$E$1243,5,FALSE),0)</f>
        <v>keymaster</v>
      </c>
      <c r="R3699" s="8">
        <f>Table1[[#This Row],[post_time]]+8/24</f>
        <v>40486.339918981481</v>
      </c>
      <c r="S3699" s="3">
        <f>IF(Table1[[#This Row],[post_position]]=1,0,SUMIFS($F$2:F3699,$H$2:H3699,Table1[[#This Row],[post_position]]-1,$C$2:C3699,Table1[[#This Row],[topic_id]]))</f>
        <v>40480.042592592596</v>
      </c>
    </row>
    <row r="3700" spans="1:19" x14ac:dyDescent="0.25">
      <c r="A3700" s="7">
        <v>3771</v>
      </c>
      <c r="B3700" s="7">
        <v>1</v>
      </c>
      <c r="C3700" s="7">
        <v>919</v>
      </c>
      <c r="D3700" s="7">
        <v>6458</v>
      </c>
      <c r="F3700" s="8">
        <v>40486.040833333333</v>
      </c>
      <c r="G3700" s="7">
        <v>0</v>
      </c>
      <c r="H3700" s="7">
        <v>2</v>
      </c>
      <c r="I3700" s="7" t="b">
        <f t="shared" si="171"/>
        <v>0</v>
      </c>
      <c r="J3700" s="7" t="b">
        <f t="shared" si="172"/>
        <v>1</v>
      </c>
      <c r="K3700" s="7">
        <f t="shared" si="173"/>
        <v>0</v>
      </c>
      <c r="L3700" s="7">
        <f>WEEKDAY(Table1[[#This Row],[post_time]])</f>
        <v>5</v>
      </c>
      <c r="M3700" s="7">
        <f>VLOOKUP(Table1[[#This Row],[topic_id]],'All Topics Data'!$A$2:$I$1243,8,FALSE)</f>
        <v>40485.197222222225</v>
      </c>
      <c r="N3700" s="7">
        <f>Table1[[#This Row],[Hui Reply?]]*(Table1[[#This Row],[post_time]]-Table1[[#This Row],[timestamp of previous reply]])</f>
        <v>0</v>
      </c>
      <c r="O3700" s="3">
        <f>O3699+Table1[[#This Row],[Hui Reply?]]</f>
        <v>978</v>
      </c>
      <c r="P3700" s="19">
        <f>INT(Table1[[#This Row],[post_time]])</f>
        <v>40486</v>
      </c>
      <c r="Q3700" s="3">
        <f>IF(Table1[[#This Row],[Hui Reply?]],VLOOKUP(Table1[[#This Row],[topic_id]],'All Topics Data'!$A$2:$E$1243,5,FALSE),0)</f>
        <v>0</v>
      </c>
      <c r="R3700" s="8">
        <f>Table1[[#This Row],[post_time]]+8/24</f>
        <v>40486.374166666668</v>
      </c>
      <c r="S3700" s="3">
        <f>IF(Table1[[#This Row],[post_position]]=1,0,SUMIFS($F$2:F3700,$H$2:H3700,Table1[[#This Row],[post_position]]-1,$C$2:C3700,Table1[[#This Row],[topic_id]]))</f>
        <v>40485.197858796295</v>
      </c>
    </row>
    <row r="3701" spans="1:19" x14ac:dyDescent="0.25">
      <c r="A3701" s="7">
        <v>3772</v>
      </c>
      <c r="B3701" s="7">
        <v>1</v>
      </c>
      <c r="C3701" s="7">
        <v>908</v>
      </c>
      <c r="D3701" s="7">
        <v>1</v>
      </c>
      <c r="E3701" s="2"/>
      <c r="F3701" s="8">
        <v>40486.060428240744</v>
      </c>
      <c r="G3701" s="7">
        <v>0</v>
      </c>
      <c r="H3701" s="7">
        <v>5</v>
      </c>
      <c r="I3701" s="7" t="b">
        <f t="shared" si="171"/>
        <v>0</v>
      </c>
      <c r="J3701" s="7" t="b">
        <f t="shared" si="172"/>
        <v>1</v>
      </c>
      <c r="K3701" s="7">
        <f t="shared" si="173"/>
        <v>0</v>
      </c>
      <c r="L3701" s="7">
        <f>WEEKDAY(Table1[[#This Row],[post_time]])</f>
        <v>5</v>
      </c>
      <c r="M3701" s="7">
        <f>VLOOKUP(Table1[[#This Row],[topic_id]],'All Topics Data'!$A$2:$I$1243,8,FALSE)</f>
        <v>40481.704861111109</v>
      </c>
      <c r="N3701" s="7">
        <f>Table1[[#This Row],[Hui Reply?]]*(Table1[[#This Row],[post_time]]-Table1[[#This Row],[timestamp of previous reply]])</f>
        <v>0</v>
      </c>
      <c r="O3701" s="3">
        <f>O3700+Table1[[#This Row],[Hui Reply?]]</f>
        <v>978</v>
      </c>
      <c r="P3701" s="19">
        <f>INT(Table1[[#This Row],[post_time]])</f>
        <v>40486</v>
      </c>
      <c r="Q3701" s="3">
        <f>IF(Table1[[#This Row],[Hui Reply?]],VLOOKUP(Table1[[#This Row],[topic_id]],'All Topics Data'!$A$2:$E$1243,5,FALSE),0)</f>
        <v>0</v>
      </c>
      <c r="R3701" s="8">
        <f>Table1[[#This Row],[post_time]]+8/24</f>
        <v>40486.39376157408</v>
      </c>
      <c r="S3701" s="3">
        <f>IF(Table1[[#This Row],[post_position]]=1,0,SUMIFS($F$2:F3701,$H$2:H3701,Table1[[#This Row],[post_position]]-1,$C$2:C3701,Table1[[#This Row],[topic_id]]))</f>
        <v>40485.956793981481</v>
      </c>
    </row>
    <row r="3702" spans="1:19" x14ac:dyDescent="0.25">
      <c r="A3702" s="7">
        <v>3773</v>
      </c>
      <c r="B3702" s="7">
        <v>4</v>
      </c>
      <c r="C3702" s="7">
        <v>2</v>
      </c>
      <c r="D3702" s="7">
        <v>6876</v>
      </c>
      <c r="F3702" s="8">
        <v>40486.077569444446</v>
      </c>
      <c r="G3702" s="7">
        <v>0</v>
      </c>
      <c r="H3702" s="7">
        <v>72</v>
      </c>
      <c r="I3702" s="7" t="b">
        <f t="shared" si="171"/>
        <v>0</v>
      </c>
      <c r="J3702" s="7" t="b">
        <f t="shared" si="172"/>
        <v>1</v>
      </c>
      <c r="K3702" s="7">
        <f t="shared" si="173"/>
        <v>0</v>
      </c>
      <c r="L3702" s="7">
        <f>WEEKDAY(Table1[[#This Row],[post_time]])</f>
        <v>5</v>
      </c>
      <c r="M3702" s="7">
        <f>VLOOKUP(Table1[[#This Row],[topic_id]],'All Topics Data'!$A$2:$I$1243,8,FALSE)</f>
        <v>40019.929861111108</v>
      </c>
      <c r="N3702" s="7">
        <f>Table1[[#This Row],[Hui Reply?]]*(Table1[[#This Row],[post_time]]-Table1[[#This Row],[timestamp of previous reply]])</f>
        <v>0</v>
      </c>
      <c r="O3702" s="3">
        <f>O3701+Table1[[#This Row],[Hui Reply?]]</f>
        <v>978</v>
      </c>
      <c r="P3702" s="19">
        <f>INT(Table1[[#This Row],[post_time]])</f>
        <v>40486</v>
      </c>
      <c r="Q3702" s="3">
        <f>IF(Table1[[#This Row],[Hui Reply?]],VLOOKUP(Table1[[#This Row],[topic_id]],'All Topics Data'!$A$2:$E$1243,5,FALSE),0)</f>
        <v>0</v>
      </c>
      <c r="R3702" s="8">
        <f>Table1[[#This Row],[post_time]]+8/24</f>
        <v>40486.410902777781</v>
      </c>
      <c r="S3702" s="3">
        <f>IF(Table1[[#This Row],[post_position]]=1,0,SUMIFS($F$2:F3702,$H$2:H3702,Table1[[#This Row],[post_position]]-1,$C$2:C3702,Table1[[#This Row],[topic_id]]))</f>
        <v>40485.499745370369</v>
      </c>
    </row>
    <row r="3703" spans="1:19" x14ac:dyDescent="0.25">
      <c r="A3703" s="7">
        <v>3774</v>
      </c>
      <c r="B3703" s="7">
        <v>1</v>
      </c>
      <c r="C3703" s="7">
        <v>908</v>
      </c>
      <c r="D3703" s="7">
        <v>6821</v>
      </c>
      <c r="F3703" s="8">
        <v>40486.104525462964</v>
      </c>
      <c r="G3703" s="7">
        <v>0</v>
      </c>
      <c r="H3703" s="7">
        <v>6</v>
      </c>
      <c r="I3703" s="7" t="b">
        <f t="shared" si="171"/>
        <v>0</v>
      </c>
      <c r="J3703" s="7" t="b">
        <f t="shared" si="172"/>
        <v>1</v>
      </c>
      <c r="K3703" s="7">
        <f t="shared" si="173"/>
        <v>0</v>
      </c>
      <c r="L3703" s="7">
        <f>WEEKDAY(Table1[[#This Row],[post_time]])</f>
        <v>5</v>
      </c>
      <c r="M3703" s="7">
        <f>VLOOKUP(Table1[[#This Row],[topic_id]],'All Topics Data'!$A$2:$I$1243,8,FALSE)</f>
        <v>40481.704861111109</v>
      </c>
      <c r="N3703" s="7">
        <f>Table1[[#This Row],[Hui Reply?]]*(Table1[[#This Row],[post_time]]-Table1[[#This Row],[timestamp of previous reply]])</f>
        <v>0</v>
      </c>
      <c r="O3703" s="3">
        <f>O3702+Table1[[#This Row],[Hui Reply?]]</f>
        <v>978</v>
      </c>
      <c r="P3703" s="19">
        <f>INT(Table1[[#This Row],[post_time]])</f>
        <v>40486</v>
      </c>
      <c r="Q3703" s="3">
        <f>IF(Table1[[#This Row],[Hui Reply?]],VLOOKUP(Table1[[#This Row],[topic_id]],'All Topics Data'!$A$2:$E$1243,5,FALSE),0)</f>
        <v>0</v>
      </c>
      <c r="R3703" s="8">
        <f>Table1[[#This Row],[post_time]]+8/24</f>
        <v>40486.4378587963</v>
      </c>
      <c r="S3703" s="3">
        <f>IF(Table1[[#This Row],[post_position]]=1,0,SUMIFS($F$2:F3703,$H$2:H3703,Table1[[#This Row],[post_position]]-1,$C$2:C3703,Table1[[#This Row],[topic_id]]))</f>
        <v>40486.060428240744</v>
      </c>
    </row>
    <row r="3704" spans="1:19" x14ac:dyDescent="0.25">
      <c r="A3704" s="7">
        <v>3775</v>
      </c>
      <c r="B3704" s="7">
        <v>1</v>
      </c>
      <c r="C3704" s="7">
        <v>919</v>
      </c>
      <c r="D3704" s="7">
        <v>6871</v>
      </c>
      <c r="E3704" s="2"/>
      <c r="F3704" s="8">
        <v>40486.12605324074</v>
      </c>
      <c r="G3704" s="7">
        <v>0</v>
      </c>
      <c r="H3704" s="7">
        <v>3</v>
      </c>
      <c r="I3704" s="7" t="b">
        <f t="shared" si="171"/>
        <v>0</v>
      </c>
      <c r="J3704" s="7" t="b">
        <f t="shared" si="172"/>
        <v>1</v>
      </c>
      <c r="K3704" s="7">
        <f t="shared" si="173"/>
        <v>0</v>
      </c>
      <c r="L3704" s="7">
        <f>WEEKDAY(Table1[[#This Row],[post_time]])</f>
        <v>5</v>
      </c>
      <c r="M3704" s="7">
        <f>VLOOKUP(Table1[[#This Row],[topic_id]],'All Topics Data'!$A$2:$I$1243,8,FALSE)</f>
        <v>40485.197222222225</v>
      </c>
      <c r="N3704" s="7">
        <f>Table1[[#This Row],[Hui Reply?]]*(Table1[[#This Row],[post_time]]-Table1[[#This Row],[timestamp of previous reply]])</f>
        <v>0</v>
      </c>
      <c r="O3704" s="3">
        <f>O3703+Table1[[#This Row],[Hui Reply?]]</f>
        <v>978</v>
      </c>
      <c r="P3704" s="19">
        <f>INT(Table1[[#This Row],[post_time]])</f>
        <v>40486</v>
      </c>
      <c r="Q3704" s="3">
        <f>IF(Table1[[#This Row],[Hui Reply?]],VLOOKUP(Table1[[#This Row],[topic_id]],'All Topics Data'!$A$2:$E$1243,5,FALSE),0)</f>
        <v>0</v>
      </c>
      <c r="R3704" s="8">
        <f>Table1[[#This Row],[post_time]]+8/24</f>
        <v>40486.459386574075</v>
      </c>
      <c r="S3704" s="3">
        <f>IF(Table1[[#This Row],[post_position]]=1,0,SUMIFS($F$2:F3704,$H$2:H3704,Table1[[#This Row],[post_position]]-1,$C$2:C3704,Table1[[#This Row],[topic_id]]))</f>
        <v>40486.040833333333</v>
      </c>
    </row>
    <row r="3705" spans="1:19" x14ac:dyDescent="0.25">
      <c r="A3705" s="7">
        <v>3776</v>
      </c>
      <c r="B3705" s="7">
        <v>1</v>
      </c>
      <c r="C3705" s="7">
        <v>919</v>
      </c>
      <c r="D3705" s="7">
        <v>6871</v>
      </c>
      <c r="E3705" s="2"/>
      <c r="F3705" s="8">
        <v>40486.148668981485</v>
      </c>
      <c r="G3705" s="7">
        <v>0</v>
      </c>
      <c r="H3705" s="7">
        <v>4</v>
      </c>
      <c r="I3705" s="7" t="b">
        <f t="shared" si="171"/>
        <v>0</v>
      </c>
      <c r="J3705" s="7" t="b">
        <f t="shared" si="172"/>
        <v>1</v>
      </c>
      <c r="K3705" s="7">
        <f t="shared" si="173"/>
        <v>0</v>
      </c>
      <c r="L3705" s="7">
        <f>WEEKDAY(Table1[[#This Row],[post_time]])</f>
        <v>5</v>
      </c>
      <c r="M3705" s="7">
        <f>VLOOKUP(Table1[[#This Row],[topic_id]],'All Topics Data'!$A$2:$I$1243,8,FALSE)</f>
        <v>40485.197222222225</v>
      </c>
      <c r="N3705" s="7">
        <f>Table1[[#This Row],[Hui Reply?]]*(Table1[[#This Row],[post_time]]-Table1[[#This Row],[timestamp of previous reply]])</f>
        <v>0</v>
      </c>
      <c r="O3705" s="3">
        <f>O3704+Table1[[#This Row],[Hui Reply?]]</f>
        <v>978</v>
      </c>
      <c r="P3705" s="19">
        <f>INT(Table1[[#This Row],[post_time]])</f>
        <v>40486</v>
      </c>
      <c r="Q3705" s="3">
        <f>IF(Table1[[#This Row],[Hui Reply?]],VLOOKUP(Table1[[#This Row],[topic_id]],'All Topics Data'!$A$2:$E$1243,5,FALSE),0)</f>
        <v>0</v>
      </c>
      <c r="R3705" s="8">
        <f>Table1[[#This Row],[post_time]]+8/24</f>
        <v>40486.48200231482</v>
      </c>
      <c r="S3705" s="3">
        <f>IF(Table1[[#This Row],[post_position]]=1,0,SUMIFS($F$2:F3705,$H$2:H3705,Table1[[#This Row],[post_position]]-1,$C$2:C3705,Table1[[#This Row],[topic_id]]))</f>
        <v>40486.12605324074</v>
      </c>
    </row>
    <row r="3706" spans="1:19" x14ac:dyDescent="0.25">
      <c r="A3706" s="7">
        <v>3777</v>
      </c>
      <c r="B3706" s="7">
        <v>1</v>
      </c>
      <c r="C3706" s="7">
        <v>921</v>
      </c>
      <c r="D3706" s="7">
        <v>6876</v>
      </c>
      <c r="E3706" s="2"/>
      <c r="F3706" s="8">
        <v>40486.292349537034</v>
      </c>
      <c r="G3706" s="7">
        <v>0</v>
      </c>
      <c r="H3706" s="7">
        <v>1</v>
      </c>
      <c r="I3706" s="7" t="b">
        <f t="shared" si="171"/>
        <v>0</v>
      </c>
      <c r="J3706" s="7" t="b">
        <f t="shared" si="172"/>
        <v>0</v>
      </c>
      <c r="K3706" s="7">
        <f t="shared" si="173"/>
        <v>0</v>
      </c>
      <c r="L3706" s="7">
        <f>WEEKDAY(Table1[[#This Row],[post_time]])</f>
        <v>5</v>
      </c>
      <c r="M3706" s="7">
        <f>VLOOKUP(Table1[[#This Row],[topic_id]],'All Topics Data'!$A$2:$I$1243,8,FALSE)</f>
        <v>40486.291666666664</v>
      </c>
      <c r="N3706" s="7">
        <f>Table1[[#This Row],[Hui Reply?]]*(Table1[[#This Row],[post_time]]-Table1[[#This Row],[timestamp of previous reply]])</f>
        <v>0</v>
      </c>
      <c r="O3706" s="3">
        <f>O3705+Table1[[#This Row],[Hui Reply?]]</f>
        <v>978</v>
      </c>
      <c r="P3706" s="19">
        <f>INT(Table1[[#This Row],[post_time]])</f>
        <v>40486</v>
      </c>
      <c r="Q3706" s="3">
        <f>IF(Table1[[#This Row],[Hui Reply?]],VLOOKUP(Table1[[#This Row],[topic_id]],'All Topics Data'!$A$2:$E$1243,5,FALSE),0)</f>
        <v>0</v>
      </c>
      <c r="R3706" s="8">
        <f>Table1[[#This Row],[post_time]]+8/24</f>
        <v>40486.62568287037</v>
      </c>
      <c r="S3706" s="3">
        <f>IF(Table1[[#This Row],[post_position]]=1,0,SUMIFS($F$2:F3706,$H$2:H3706,Table1[[#This Row],[post_position]]-1,$C$2:C3706,Table1[[#This Row],[topic_id]]))</f>
        <v>0</v>
      </c>
    </row>
    <row r="3707" spans="1:19" x14ac:dyDescent="0.25">
      <c r="A3707" s="7">
        <v>3778</v>
      </c>
      <c r="B3707" s="7">
        <v>1</v>
      </c>
      <c r="C3707" s="7">
        <v>921</v>
      </c>
      <c r="D3707" s="7">
        <v>24</v>
      </c>
      <c r="F3707" s="8">
        <v>40486.403090277781</v>
      </c>
      <c r="G3707" s="7">
        <v>0</v>
      </c>
      <c r="H3707" s="7">
        <v>2</v>
      </c>
      <c r="I3707" s="7" t="b">
        <f t="shared" si="171"/>
        <v>1</v>
      </c>
      <c r="J3707" s="7" t="b">
        <f t="shared" si="172"/>
        <v>1</v>
      </c>
      <c r="K3707" s="7">
        <f t="shared" si="173"/>
        <v>1</v>
      </c>
      <c r="L3707" s="7">
        <f>WEEKDAY(Table1[[#This Row],[post_time]])</f>
        <v>5</v>
      </c>
      <c r="M3707" s="7">
        <f>VLOOKUP(Table1[[#This Row],[topic_id]],'All Topics Data'!$A$2:$I$1243,8,FALSE)</f>
        <v>40486.291666666664</v>
      </c>
      <c r="N3707" s="7">
        <f>Table1[[#This Row],[Hui Reply?]]*(Table1[[#This Row],[post_time]]-Table1[[#This Row],[timestamp of previous reply]])</f>
        <v>0.1107407407471328</v>
      </c>
      <c r="O3707" s="3">
        <f>O3706+Table1[[#This Row],[Hui Reply?]]</f>
        <v>979</v>
      </c>
      <c r="P3707" s="19">
        <f>INT(Table1[[#This Row],[post_time]])</f>
        <v>40486</v>
      </c>
      <c r="Q3707" s="3" t="str">
        <f>IF(Table1[[#This Row],[Hui Reply?]],VLOOKUP(Table1[[#This Row],[topic_id]],'All Topics Data'!$A$2:$E$1243,5,FALSE),0)</f>
        <v>khyriel</v>
      </c>
      <c r="R3707" s="8">
        <f>Table1[[#This Row],[post_time]]+8/24</f>
        <v>40486.736423611117</v>
      </c>
      <c r="S3707" s="3">
        <f>IF(Table1[[#This Row],[post_position]]=1,0,SUMIFS($F$2:F3707,$H$2:H3707,Table1[[#This Row],[post_position]]-1,$C$2:C3707,Table1[[#This Row],[topic_id]]))</f>
        <v>40486.292349537034</v>
      </c>
    </row>
    <row r="3708" spans="1:19" x14ac:dyDescent="0.25">
      <c r="A3708" s="7">
        <v>3779</v>
      </c>
      <c r="B3708" s="7">
        <v>1</v>
      </c>
      <c r="C3708" s="7">
        <v>921</v>
      </c>
      <c r="D3708" s="7">
        <v>6713</v>
      </c>
      <c r="E3708" s="2"/>
      <c r="F3708" s="8">
        <v>40486.655509259261</v>
      </c>
      <c r="G3708" s="7">
        <v>0</v>
      </c>
      <c r="H3708" s="7">
        <v>3</v>
      </c>
      <c r="I3708" s="7" t="b">
        <f t="shared" si="171"/>
        <v>0</v>
      </c>
      <c r="J3708" s="7" t="b">
        <f t="shared" si="172"/>
        <v>1</v>
      </c>
      <c r="K3708" s="7">
        <f t="shared" si="173"/>
        <v>0</v>
      </c>
      <c r="L3708" s="7">
        <f>WEEKDAY(Table1[[#This Row],[post_time]])</f>
        <v>5</v>
      </c>
      <c r="M3708" s="7">
        <f>VLOOKUP(Table1[[#This Row],[topic_id]],'All Topics Data'!$A$2:$I$1243,8,FALSE)</f>
        <v>40486.291666666664</v>
      </c>
      <c r="N3708" s="7">
        <f>Table1[[#This Row],[Hui Reply?]]*(Table1[[#This Row],[post_time]]-Table1[[#This Row],[timestamp of previous reply]])</f>
        <v>0</v>
      </c>
      <c r="O3708" s="3">
        <f>O3707+Table1[[#This Row],[Hui Reply?]]</f>
        <v>979</v>
      </c>
      <c r="P3708" s="19">
        <f>INT(Table1[[#This Row],[post_time]])</f>
        <v>40486</v>
      </c>
      <c r="Q3708" s="3">
        <f>IF(Table1[[#This Row],[Hui Reply?]],VLOOKUP(Table1[[#This Row],[topic_id]],'All Topics Data'!$A$2:$E$1243,5,FALSE),0)</f>
        <v>0</v>
      </c>
      <c r="R3708" s="8">
        <f>Table1[[#This Row],[post_time]]+8/24</f>
        <v>40486.988842592596</v>
      </c>
      <c r="S3708" s="3">
        <f>IF(Table1[[#This Row],[post_position]]=1,0,SUMIFS($F$2:F3708,$H$2:H3708,Table1[[#This Row],[post_position]]-1,$C$2:C3708,Table1[[#This Row],[topic_id]]))</f>
        <v>40486.403090277781</v>
      </c>
    </row>
    <row r="3709" spans="1:19" x14ac:dyDescent="0.25">
      <c r="A3709" s="7">
        <v>3780</v>
      </c>
      <c r="B3709" s="7">
        <v>1</v>
      </c>
      <c r="C3709" s="7">
        <v>917</v>
      </c>
      <c r="D3709" s="7">
        <v>6713</v>
      </c>
      <c r="F3709" s="8">
        <v>40486.657766203702</v>
      </c>
      <c r="G3709" s="7">
        <v>0</v>
      </c>
      <c r="H3709" s="7">
        <v>2</v>
      </c>
      <c r="I3709" s="7" t="b">
        <f t="shared" si="171"/>
        <v>0</v>
      </c>
      <c r="J3709" s="7" t="b">
        <f t="shared" si="172"/>
        <v>1</v>
      </c>
      <c r="K3709" s="7">
        <f t="shared" si="173"/>
        <v>0</v>
      </c>
      <c r="L3709" s="7">
        <f>WEEKDAY(Table1[[#This Row],[post_time]])</f>
        <v>5</v>
      </c>
      <c r="M3709" s="7">
        <f>VLOOKUP(Table1[[#This Row],[topic_id]],'All Topics Data'!$A$2:$I$1243,8,FALSE)</f>
        <v>40484.93472222222</v>
      </c>
      <c r="N3709" s="7">
        <f>Table1[[#This Row],[Hui Reply?]]*(Table1[[#This Row],[post_time]]-Table1[[#This Row],[timestamp of previous reply]])</f>
        <v>0</v>
      </c>
      <c r="O3709" s="3">
        <f>O3708+Table1[[#This Row],[Hui Reply?]]</f>
        <v>979</v>
      </c>
      <c r="P3709" s="19">
        <f>INT(Table1[[#This Row],[post_time]])</f>
        <v>40486</v>
      </c>
      <c r="Q3709" s="3">
        <f>IF(Table1[[#This Row],[Hui Reply?]],VLOOKUP(Table1[[#This Row],[topic_id]],'All Topics Data'!$A$2:$E$1243,5,FALSE),0)</f>
        <v>0</v>
      </c>
      <c r="R3709" s="8">
        <f>Table1[[#This Row],[post_time]]+8/24</f>
        <v>40486.991099537037</v>
      </c>
      <c r="S3709" s="3">
        <f>IF(Table1[[#This Row],[post_position]]=1,0,SUMIFS($F$2:F3709,$H$2:H3709,Table1[[#This Row],[post_position]]-1,$C$2:C3709,Table1[[#This Row],[topic_id]]))</f>
        <v>40484.934965277775</v>
      </c>
    </row>
    <row r="3710" spans="1:19" x14ac:dyDescent="0.25">
      <c r="A3710" s="7">
        <v>3781</v>
      </c>
      <c r="B3710" s="7">
        <v>1</v>
      </c>
      <c r="C3710" s="7">
        <v>922</v>
      </c>
      <c r="D3710" s="7">
        <v>6530</v>
      </c>
      <c r="E3710" s="2"/>
      <c r="F3710" s="8">
        <v>40486.69295138889</v>
      </c>
      <c r="G3710" s="7">
        <v>0</v>
      </c>
      <c r="H3710" s="7">
        <v>1</v>
      </c>
      <c r="I3710" s="7" t="b">
        <f t="shared" si="171"/>
        <v>0</v>
      </c>
      <c r="J3710" s="7" t="b">
        <f t="shared" si="172"/>
        <v>0</v>
      </c>
      <c r="K3710" s="7">
        <f t="shared" si="173"/>
        <v>0</v>
      </c>
      <c r="L3710" s="7">
        <f>WEEKDAY(Table1[[#This Row],[post_time]])</f>
        <v>5</v>
      </c>
      <c r="M3710" s="7">
        <f>VLOOKUP(Table1[[#This Row],[topic_id]],'All Topics Data'!$A$2:$I$1243,8,FALSE)</f>
        <v>40486.692361111112</v>
      </c>
      <c r="N3710" s="7">
        <f>Table1[[#This Row],[Hui Reply?]]*(Table1[[#This Row],[post_time]]-Table1[[#This Row],[timestamp of previous reply]])</f>
        <v>0</v>
      </c>
      <c r="O3710" s="3">
        <f>O3709+Table1[[#This Row],[Hui Reply?]]</f>
        <v>979</v>
      </c>
      <c r="P3710" s="19">
        <f>INT(Table1[[#This Row],[post_time]])</f>
        <v>40486</v>
      </c>
      <c r="Q3710" s="3">
        <f>IF(Table1[[#This Row],[Hui Reply?]],VLOOKUP(Table1[[#This Row],[topic_id]],'All Topics Data'!$A$2:$E$1243,5,FALSE),0)</f>
        <v>0</v>
      </c>
      <c r="R3710" s="8">
        <f>Table1[[#This Row],[post_time]]+8/24</f>
        <v>40487.026284722226</v>
      </c>
      <c r="S3710" s="3">
        <f>IF(Table1[[#This Row],[post_position]]=1,0,SUMIFS($F$2:F3710,$H$2:H3710,Table1[[#This Row],[post_position]]-1,$C$2:C3710,Table1[[#This Row],[topic_id]]))</f>
        <v>0</v>
      </c>
    </row>
    <row r="3711" spans="1:19" x14ac:dyDescent="0.25">
      <c r="A3711" s="7">
        <v>3782</v>
      </c>
      <c r="B3711" s="7">
        <v>1</v>
      </c>
      <c r="C3711" s="7">
        <v>923</v>
      </c>
      <c r="D3711" s="7">
        <v>6879</v>
      </c>
      <c r="E3711" s="2"/>
      <c r="F3711" s="8">
        <v>40486.79115740741</v>
      </c>
      <c r="G3711" s="7">
        <v>0</v>
      </c>
      <c r="H3711" s="7">
        <v>1</v>
      </c>
      <c r="I3711" s="7" t="b">
        <f t="shared" si="171"/>
        <v>0</v>
      </c>
      <c r="J3711" s="7" t="b">
        <f t="shared" si="172"/>
        <v>0</v>
      </c>
      <c r="K3711" s="7">
        <f t="shared" si="173"/>
        <v>0</v>
      </c>
      <c r="L3711" s="7">
        <f>WEEKDAY(Table1[[#This Row],[post_time]])</f>
        <v>5</v>
      </c>
      <c r="M3711" s="7">
        <f>VLOOKUP(Table1[[#This Row],[topic_id]],'All Topics Data'!$A$2:$I$1243,8,FALSE)</f>
        <v>40486.790972222225</v>
      </c>
      <c r="N3711" s="7">
        <f>Table1[[#This Row],[Hui Reply?]]*(Table1[[#This Row],[post_time]]-Table1[[#This Row],[timestamp of previous reply]])</f>
        <v>0</v>
      </c>
      <c r="O3711" s="3">
        <f>O3710+Table1[[#This Row],[Hui Reply?]]</f>
        <v>979</v>
      </c>
      <c r="P3711" s="19">
        <f>INT(Table1[[#This Row],[post_time]])</f>
        <v>40486</v>
      </c>
      <c r="Q3711" s="3">
        <f>IF(Table1[[#This Row],[Hui Reply?]],VLOOKUP(Table1[[#This Row],[topic_id]],'All Topics Data'!$A$2:$E$1243,5,FALSE),0)</f>
        <v>0</v>
      </c>
      <c r="R3711" s="8">
        <f>Table1[[#This Row],[post_time]]+8/24</f>
        <v>40487.124490740745</v>
      </c>
      <c r="S3711" s="3">
        <f>IF(Table1[[#This Row],[post_position]]=1,0,SUMIFS($F$2:F3711,$H$2:H3711,Table1[[#This Row],[post_position]]-1,$C$2:C3711,Table1[[#This Row],[topic_id]]))</f>
        <v>0</v>
      </c>
    </row>
    <row r="3712" spans="1:19" x14ac:dyDescent="0.25">
      <c r="A3712" s="7">
        <v>3783</v>
      </c>
      <c r="B3712" s="7">
        <v>4</v>
      </c>
      <c r="C3712" s="7">
        <v>2</v>
      </c>
      <c r="D3712" s="7">
        <v>6530</v>
      </c>
      <c r="F3712" s="8">
        <v>40486.808391203704</v>
      </c>
      <c r="G3712" s="7">
        <v>0</v>
      </c>
      <c r="H3712" s="7">
        <v>73</v>
      </c>
      <c r="I3712" s="7" t="b">
        <f t="shared" si="171"/>
        <v>0</v>
      </c>
      <c r="J3712" s="7" t="b">
        <f t="shared" si="172"/>
        <v>1</v>
      </c>
      <c r="K3712" s="7">
        <f t="shared" si="173"/>
        <v>0</v>
      </c>
      <c r="L3712" s="7">
        <f>WEEKDAY(Table1[[#This Row],[post_time]])</f>
        <v>5</v>
      </c>
      <c r="M3712" s="7">
        <f>VLOOKUP(Table1[[#This Row],[topic_id]],'All Topics Data'!$A$2:$I$1243,8,FALSE)</f>
        <v>40019.929861111108</v>
      </c>
      <c r="N3712" s="7">
        <f>Table1[[#This Row],[Hui Reply?]]*(Table1[[#This Row],[post_time]]-Table1[[#This Row],[timestamp of previous reply]])</f>
        <v>0</v>
      </c>
      <c r="O3712" s="3">
        <f>O3711+Table1[[#This Row],[Hui Reply?]]</f>
        <v>979</v>
      </c>
      <c r="P3712" s="19">
        <f>INT(Table1[[#This Row],[post_time]])</f>
        <v>40486</v>
      </c>
      <c r="Q3712" s="3">
        <f>IF(Table1[[#This Row],[Hui Reply?]],VLOOKUP(Table1[[#This Row],[topic_id]],'All Topics Data'!$A$2:$E$1243,5,FALSE),0)</f>
        <v>0</v>
      </c>
      <c r="R3712" s="8">
        <f>Table1[[#This Row],[post_time]]+8/24</f>
        <v>40487.141724537039</v>
      </c>
      <c r="S3712" s="3">
        <f>IF(Table1[[#This Row],[post_position]]=1,0,SUMIFS($F$2:F3712,$H$2:H3712,Table1[[#This Row],[post_position]]-1,$C$2:C3712,Table1[[#This Row],[topic_id]]))</f>
        <v>40486.077569444446</v>
      </c>
    </row>
    <row r="3713" spans="1:19" x14ac:dyDescent="0.25">
      <c r="A3713" s="7">
        <v>3784</v>
      </c>
      <c r="B3713" s="7">
        <v>4</v>
      </c>
      <c r="C3713" s="7">
        <v>2</v>
      </c>
      <c r="D3713" s="7">
        <v>6880</v>
      </c>
      <c r="F3713" s="8">
        <v>40486.819837962961</v>
      </c>
      <c r="G3713" s="7">
        <v>0</v>
      </c>
      <c r="H3713" s="7">
        <v>74</v>
      </c>
      <c r="I3713" s="7" t="b">
        <f t="shared" si="171"/>
        <v>0</v>
      </c>
      <c r="J3713" s="7" t="b">
        <f t="shared" si="172"/>
        <v>1</v>
      </c>
      <c r="K3713" s="7">
        <f t="shared" si="173"/>
        <v>0</v>
      </c>
      <c r="L3713" s="7">
        <f>WEEKDAY(Table1[[#This Row],[post_time]])</f>
        <v>5</v>
      </c>
      <c r="M3713" s="7">
        <f>VLOOKUP(Table1[[#This Row],[topic_id]],'All Topics Data'!$A$2:$I$1243,8,FALSE)</f>
        <v>40019.929861111108</v>
      </c>
      <c r="N3713" s="7">
        <f>Table1[[#This Row],[Hui Reply?]]*(Table1[[#This Row],[post_time]]-Table1[[#This Row],[timestamp of previous reply]])</f>
        <v>0</v>
      </c>
      <c r="O3713" s="3">
        <f>O3712+Table1[[#This Row],[Hui Reply?]]</f>
        <v>979</v>
      </c>
      <c r="P3713" s="19">
        <f>INT(Table1[[#This Row],[post_time]])</f>
        <v>40486</v>
      </c>
      <c r="Q3713" s="3">
        <f>IF(Table1[[#This Row],[Hui Reply?]],VLOOKUP(Table1[[#This Row],[topic_id]],'All Topics Data'!$A$2:$E$1243,5,FALSE),0)</f>
        <v>0</v>
      </c>
      <c r="R3713" s="8">
        <f>Table1[[#This Row],[post_time]]+8/24</f>
        <v>40487.153171296297</v>
      </c>
      <c r="S3713" s="3">
        <f>IF(Table1[[#This Row],[post_position]]=1,0,SUMIFS($F$2:F3713,$H$2:H3713,Table1[[#This Row],[post_position]]-1,$C$2:C3713,Table1[[#This Row],[topic_id]]))</f>
        <v>40486.808391203704</v>
      </c>
    </row>
    <row r="3714" spans="1:19" x14ac:dyDescent="0.25">
      <c r="A3714" s="7">
        <v>3785</v>
      </c>
      <c r="B3714" s="7">
        <v>1</v>
      </c>
      <c r="C3714" s="7">
        <v>924</v>
      </c>
      <c r="D3714" s="7">
        <v>6880</v>
      </c>
      <c r="E3714" s="2"/>
      <c r="F3714" s="8">
        <v>40486.826180555552</v>
      </c>
      <c r="G3714" s="7">
        <v>0</v>
      </c>
      <c r="H3714" s="7">
        <v>1</v>
      </c>
      <c r="I3714" s="7" t="b">
        <f t="shared" si="171"/>
        <v>0</v>
      </c>
      <c r="J3714" s="7" t="b">
        <f t="shared" si="172"/>
        <v>0</v>
      </c>
      <c r="K3714" s="7">
        <f t="shared" si="173"/>
        <v>0</v>
      </c>
      <c r="L3714" s="7">
        <f>WEEKDAY(Table1[[#This Row],[post_time]])</f>
        <v>5</v>
      </c>
      <c r="M3714" s="7">
        <f>VLOOKUP(Table1[[#This Row],[topic_id]],'All Topics Data'!$A$2:$I$1243,8,FALSE)</f>
        <v>40486.825694444444</v>
      </c>
      <c r="N3714" s="7">
        <f>Table1[[#This Row],[Hui Reply?]]*(Table1[[#This Row],[post_time]]-Table1[[#This Row],[timestamp of previous reply]])</f>
        <v>0</v>
      </c>
      <c r="O3714" s="3">
        <f>O3713+Table1[[#This Row],[Hui Reply?]]</f>
        <v>979</v>
      </c>
      <c r="P3714" s="19">
        <f>INT(Table1[[#This Row],[post_time]])</f>
        <v>40486</v>
      </c>
      <c r="Q3714" s="3">
        <f>IF(Table1[[#This Row],[Hui Reply?]],VLOOKUP(Table1[[#This Row],[topic_id]],'All Topics Data'!$A$2:$E$1243,5,FALSE),0)</f>
        <v>0</v>
      </c>
      <c r="R3714" s="8">
        <f>Table1[[#This Row],[post_time]]+8/24</f>
        <v>40487.159513888888</v>
      </c>
      <c r="S3714" s="3">
        <f>IF(Table1[[#This Row],[post_position]]=1,0,SUMIFS($F$2:F3714,$H$2:H3714,Table1[[#This Row],[post_position]]-1,$C$2:C3714,Table1[[#This Row],[topic_id]]))</f>
        <v>0</v>
      </c>
    </row>
    <row r="3715" spans="1:19" x14ac:dyDescent="0.25">
      <c r="A3715" s="7">
        <v>3786</v>
      </c>
      <c r="B3715" s="7">
        <v>1</v>
      </c>
      <c r="C3715" s="7">
        <v>925</v>
      </c>
      <c r="D3715" s="7">
        <v>6882</v>
      </c>
      <c r="E3715" s="2"/>
      <c r="F3715" s="8">
        <v>40486.935960648145</v>
      </c>
      <c r="G3715" s="7">
        <v>0</v>
      </c>
      <c r="H3715" s="7">
        <v>1</v>
      </c>
      <c r="I3715" s="7" t="b">
        <f t="shared" ref="I3715:I3778" si="174">(D3715=24)</f>
        <v>0</v>
      </c>
      <c r="J3715" s="7" t="b">
        <f t="shared" ref="J3715:J3778" si="175">H3715&gt;1</f>
        <v>0</v>
      </c>
      <c r="K3715" s="7">
        <f t="shared" ref="K3715:K3778" si="176">I3715*J3715</f>
        <v>0</v>
      </c>
      <c r="L3715" s="7">
        <f>WEEKDAY(Table1[[#This Row],[post_time]])</f>
        <v>5</v>
      </c>
      <c r="M3715" s="7">
        <f>VLOOKUP(Table1[[#This Row],[topic_id]],'All Topics Data'!$A$2:$I$1243,8,FALSE)</f>
        <v>40486.935416666667</v>
      </c>
      <c r="N3715" s="7">
        <f>Table1[[#This Row],[Hui Reply?]]*(Table1[[#This Row],[post_time]]-Table1[[#This Row],[timestamp of previous reply]])</f>
        <v>0</v>
      </c>
      <c r="O3715" s="3">
        <f>O3714+Table1[[#This Row],[Hui Reply?]]</f>
        <v>979</v>
      </c>
      <c r="P3715" s="19">
        <f>INT(Table1[[#This Row],[post_time]])</f>
        <v>40486</v>
      </c>
      <c r="Q3715" s="3">
        <f>IF(Table1[[#This Row],[Hui Reply?]],VLOOKUP(Table1[[#This Row],[topic_id]],'All Topics Data'!$A$2:$E$1243,5,FALSE),0)</f>
        <v>0</v>
      </c>
      <c r="R3715" s="8">
        <f>Table1[[#This Row],[post_time]]+8/24</f>
        <v>40487.269293981481</v>
      </c>
      <c r="S3715" s="3">
        <f>IF(Table1[[#This Row],[post_position]]=1,0,SUMIFS($F$2:F3715,$H$2:H3715,Table1[[#This Row],[post_position]]-1,$C$2:C3715,Table1[[#This Row],[topic_id]]))</f>
        <v>0</v>
      </c>
    </row>
    <row r="3716" spans="1:19" x14ac:dyDescent="0.25">
      <c r="A3716" s="7">
        <v>3787</v>
      </c>
      <c r="B3716" s="7">
        <v>1</v>
      </c>
      <c r="C3716" s="7">
        <v>922</v>
      </c>
      <c r="D3716" s="7">
        <v>24</v>
      </c>
      <c r="F3716" s="8">
        <v>40486.936365740738</v>
      </c>
      <c r="G3716" s="7">
        <v>0</v>
      </c>
      <c r="H3716" s="7">
        <v>2</v>
      </c>
      <c r="I3716" s="7" t="b">
        <f t="shared" si="174"/>
        <v>1</v>
      </c>
      <c r="J3716" s="7" t="b">
        <f t="shared" si="175"/>
        <v>1</v>
      </c>
      <c r="K3716" s="7">
        <f t="shared" si="176"/>
        <v>1</v>
      </c>
      <c r="L3716" s="7">
        <f>WEEKDAY(Table1[[#This Row],[post_time]])</f>
        <v>5</v>
      </c>
      <c r="M3716" s="7">
        <f>VLOOKUP(Table1[[#This Row],[topic_id]],'All Topics Data'!$A$2:$I$1243,8,FALSE)</f>
        <v>40486.692361111112</v>
      </c>
      <c r="N3716" s="7">
        <f>Table1[[#This Row],[Hui Reply?]]*(Table1[[#This Row],[post_time]]-Table1[[#This Row],[timestamp of previous reply]])</f>
        <v>0.24341435184760485</v>
      </c>
      <c r="O3716" s="3">
        <f>O3715+Table1[[#This Row],[Hui Reply?]]</f>
        <v>980</v>
      </c>
      <c r="P3716" s="19">
        <f>INT(Table1[[#This Row],[post_time]])</f>
        <v>40486</v>
      </c>
      <c r="Q3716" s="3" t="str">
        <f>IF(Table1[[#This Row],[Hui Reply?]],VLOOKUP(Table1[[#This Row],[topic_id]],'All Topics Data'!$A$2:$E$1243,5,FALSE),0)</f>
        <v>harshal.gajare</v>
      </c>
      <c r="R3716" s="8">
        <f>Table1[[#This Row],[post_time]]+8/24</f>
        <v>40487.269699074073</v>
      </c>
      <c r="S3716" s="3">
        <f>IF(Table1[[#This Row],[post_position]]=1,0,SUMIFS($F$2:F3716,$H$2:H3716,Table1[[#This Row],[post_position]]-1,$C$2:C3716,Table1[[#This Row],[topic_id]]))</f>
        <v>40486.69295138889</v>
      </c>
    </row>
    <row r="3717" spans="1:19" x14ac:dyDescent="0.25">
      <c r="A3717" s="7">
        <v>3788</v>
      </c>
      <c r="B3717" s="7">
        <v>1</v>
      </c>
      <c r="C3717" s="7">
        <v>922</v>
      </c>
      <c r="D3717" s="7">
        <v>6530</v>
      </c>
      <c r="F3717" s="8">
        <v>40486.961041666669</v>
      </c>
      <c r="G3717" s="7">
        <v>0</v>
      </c>
      <c r="H3717" s="7">
        <v>3</v>
      </c>
      <c r="I3717" s="7" t="b">
        <f t="shared" si="174"/>
        <v>0</v>
      </c>
      <c r="J3717" s="7" t="b">
        <f t="shared" si="175"/>
        <v>1</v>
      </c>
      <c r="K3717" s="7">
        <f t="shared" si="176"/>
        <v>0</v>
      </c>
      <c r="L3717" s="7">
        <f>WEEKDAY(Table1[[#This Row],[post_time]])</f>
        <v>5</v>
      </c>
      <c r="M3717" s="7">
        <f>VLOOKUP(Table1[[#This Row],[topic_id]],'All Topics Data'!$A$2:$I$1243,8,FALSE)</f>
        <v>40486.692361111112</v>
      </c>
      <c r="N3717" s="7">
        <f>Table1[[#This Row],[Hui Reply?]]*(Table1[[#This Row],[post_time]]-Table1[[#This Row],[timestamp of previous reply]])</f>
        <v>0</v>
      </c>
      <c r="O3717" s="3">
        <f>O3716+Table1[[#This Row],[Hui Reply?]]</f>
        <v>980</v>
      </c>
      <c r="P3717" s="19">
        <f>INT(Table1[[#This Row],[post_time]])</f>
        <v>40486</v>
      </c>
      <c r="Q3717" s="3">
        <f>IF(Table1[[#This Row],[Hui Reply?]],VLOOKUP(Table1[[#This Row],[topic_id]],'All Topics Data'!$A$2:$E$1243,5,FALSE),0)</f>
        <v>0</v>
      </c>
      <c r="R3717" s="8">
        <f>Table1[[#This Row],[post_time]]+8/24</f>
        <v>40487.294375000005</v>
      </c>
      <c r="S3717" s="3">
        <f>IF(Table1[[#This Row],[post_position]]=1,0,SUMIFS($F$2:F3717,$H$2:H3717,Table1[[#This Row],[post_position]]-1,$C$2:C3717,Table1[[#This Row],[topic_id]]))</f>
        <v>40486.936365740738</v>
      </c>
    </row>
    <row r="3718" spans="1:19" x14ac:dyDescent="0.25">
      <c r="A3718" s="7">
        <v>3789</v>
      </c>
      <c r="B3718" s="7">
        <v>1</v>
      </c>
      <c r="C3718" s="7">
        <v>924</v>
      </c>
      <c r="D3718" s="7">
        <v>24</v>
      </c>
      <c r="E3718" s="2"/>
      <c r="F3718" s="8">
        <v>40486.985613425924</v>
      </c>
      <c r="G3718" s="7">
        <v>0</v>
      </c>
      <c r="H3718" s="7">
        <v>2</v>
      </c>
      <c r="I3718" s="7" t="b">
        <f t="shared" si="174"/>
        <v>1</v>
      </c>
      <c r="J3718" s="7" t="b">
        <f t="shared" si="175"/>
        <v>1</v>
      </c>
      <c r="K3718" s="7">
        <f t="shared" si="176"/>
        <v>1</v>
      </c>
      <c r="L3718" s="7">
        <f>WEEKDAY(Table1[[#This Row],[post_time]])</f>
        <v>5</v>
      </c>
      <c r="M3718" s="7">
        <f>VLOOKUP(Table1[[#This Row],[topic_id]],'All Topics Data'!$A$2:$I$1243,8,FALSE)</f>
        <v>40486.825694444444</v>
      </c>
      <c r="N3718" s="7">
        <f>Table1[[#This Row],[Hui Reply?]]*(Table1[[#This Row],[post_time]]-Table1[[#This Row],[timestamp of previous reply]])</f>
        <v>0.15943287037225673</v>
      </c>
      <c r="O3718" s="3">
        <f>O3717+Table1[[#This Row],[Hui Reply?]]</f>
        <v>981</v>
      </c>
      <c r="P3718" s="19">
        <f>INT(Table1[[#This Row],[post_time]])</f>
        <v>40486</v>
      </c>
      <c r="Q3718" s="3" t="str">
        <f>IF(Table1[[#This Row],[Hui Reply?]],VLOOKUP(Table1[[#This Row],[topic_id]],'All Topics Data'!$A$2:$E$1243,5,FALSE),0)</f>
        <v>designjh</v>
      </c>
      <c r="R3718" s="8">
        <f>Table1[[#This Row],[post_time]]+8/24</f>
        <v>40487.31894675926</v>
      </c>
      <c r="S3718" s="3">
        <f>IF(Table1[[#This Row],[post_position]]=1,0,SUMIFS($F$2:F3718,$H$2:H3718,Table1[[#This Row],[post_position]]-1,$C$2:C3718,Table1[[#This Row],[topic_id]]))</f>
        <v>40486.826180555552</v>
      </c>
    </row>
    <row r="3719" spans="1:19" x14ac:dyDescent="0.25">
      <c r="A3719" s="7">
        <v>3790</v>
      </c>
      <c r="B3719" s="7">
        <v>1</v>
      </c>
      <c r="C3719" s="7">
        <v>925</v>
      </c>
      <c r="D3719" s="7">
        <v>24</v>
      </c>
      <c r="E3719" s="2"/>
      <c r="F3719" s="8">
        <v>40486.995000000003</v>
      </c>
      <c r="G3719" s="7">
        <v>0</v>
      </c>
      <c r="H3719" s="7">
        <v>2</v>
      </c>
      <c r="I3719" s="7" t="b">
        <f t="shared" si="174"/>
        <v>1</v>
      </c>
      <c r="J3719" s="7" t="b">
        <f t="shared" si="175"/>
        <v>1</v>
      </c>
      <c r="K3719" s="7">
        <f t="shared" si="176"/>
        <v>1</v>
      </c>
      <c r="L3719" s="7">
        <f>WEEKDAY(Table1[[#This Row],[post_time]])</f>
        <v>5</v>
      </c>
      <c r="M3719" s="7">
        <f>VLOOKUP(Table1[[#This Row],[topic_id]],'All Topics Data'!$A$2:$I$1243,8,FALSE)</f>
        <v>40486.935416666667</v>
      </c>
      <c r="N3719" s="7">
        <f>Table1[[#This Row],[Hui Reply?]]*(Table1[[#This Row],[post_time]]-Table1[[#This Row],[timestamp of previous reply]])</f>
        <v>5.9039351857791189E-2</v>
      </c>
      <c r="O3719" s="3">
        <f>O3718+Table1[[#This Row],[Hui Reply?]]</f>
        <v>982</v>
      </c>
      <c r="P3719" s="19">
        <f>INT(Table1[[#This Row],[post_time]])</f>
        <v>40486</v>
      </c>
      <c r="Q3719" s="3" t="str">
        <f>IF(Table1[[#This Row],[Hui Reply?]],VLOOKUP(Table1[[#This Row],[topic_id]],'All Topics Data'!$A$2:$E$1243,5,FALSE),0)</f>
        <v>Laura</v>
      </c>
      <c r="R3719" s="8">
        <f>Table1[[#This Row],[post_time]]+8/24</f>
        <v>40487.328333333338</v>
      </c>
      <c r="S3719" s="3">
        <f>IF(Table1[[#This Row],[post_position]]=1,0,SUMIFS($F$2:F3719,$H$2:H3719,Table1[[#This Row],[post_position]]-1,$C$2:C3719,Table1[[#This Row],[topic_id]]))</f>
        <v>40486.935960648145</v>
      </c>
    </row>
    <row r="3720" spans="1:19" x14ac:dyDescent="0.25">
      <c r="A3720" s="7">
        <v>3791</v>
      </c>
      <c r="B3720" s="7">
        <v>1</v>
      </c>
      <c r="C3720" s="7">
        <v>923</v>
      </c>
      <c r="D3720" s="7">
        <v>24</v>
      </c>
      <c r="F3720" s="8">
        <v>40486.996886574074</v>
      </c>
      <c r="G3720" s="7">
        <v>0</v>
      </c>
      <c r="H3720" s="7">
        <v>2</v>
      </c>
      <c r="I3720" s="7" t="b">
        <f t="shared" si="174"/>
        <v>1</v>
      </c>
      <c r="J3720" s="7" t="b">
        <f t="shared" si="175"/>
        <v>1</v>
      </c>
      <c r="K3720" s="7">
        <f t="shared" si="176"/>
        <v>1</v>
      </c>
      <c r="L3720" s="7">
        <f>WEEKDAY(Table1[[#This Row],[post_time]])</f>
        <v>5</v>
      </c>
      <c r="M3720" s="7">
        <f>VLOOKUP(Table1[[#This Row],[topic_id]],'All Topics Data'!$A$2:$I$1243,8,FALSE)</f>
        <v>40486.790972222225</v>
      </c>
      <c r="N3720" s="7">
        <f>Table1[[#This Row],[Hui Reply?]]*(Table1[[#This Row],[post_time]]-Table1[[#This Row],[timestamp of previous reply]])</f>
        <v>0.20572916666424135</v>
      </c>
      <c r="O3720" s="3">
        <f>O3719+Table1[[#This Row],[Hui Reply?]]</f>
        <v>983</v>
      </c>
      <c r="P3720" s="19">
        <f>INT(Table1[[#This Row],[post_time]])</f>
        <v>40486</v>
      </c>
      <c r="Q3720" s="3" t="str">
        <f>IF(Table1[[#This Row],[Hui Reply?]],VLOOKUP(Table1[[#This Row],[topic_id]],'All Topics Data'!$A$2:$E$1243,5,FALSE),0)</f>
        <v>god1mylove</v>
      </c>
      <c r="R3720" s="8">
        <f>Table1[[#This Row],[post_time]]+8/24</f>
        <v>40487.33021990741</v>
      </c>
      <c r="S3720" s="3">
        <f>IF(Table1[[#This Row],[post_position]]=1,0,SUMIFS($F$2:F3720,$H$2:H3720,Table1[[#This Row],[post_position]]-1,$C$2:C3720,Table1[[#This Row],[topic_id]]))</f>
        <v>40486.79115740741</v>
      </c>
    </row>
    <row r="3721" spans="1:19" x14ac:dyDescent="0.25">
      <c r="A3721" s="7">
        <v>3792</v>
      </c>
      <c r="B3721" s="7">
        <v>1</v>
      </c>
      <c r="C3721" s="7">
        <v>925</v>
      </c>
      <c r="D3721" s="7">
        <v>6458</v>
      </c>
      <c r="E3721" s="2"/>
      <c r="F3721" s="8">
        <v>40487.001388888886</v>
      </c>
      <c r="G3721" s="7">
        <v>0</v>
      </c>
      <c r="H3721" s="7">
        <v>3</v>
      </c>
      <c r="I3721" s="7" t="b">
        <f t="shared" si="174"/>
        <v>0</v>
      </c>
      <c r="J3721" s="7" t="b">
        <f t="shared" si="175"/>
        <v>1</v>
      </c>
      <c r="K3721" s="7">
        <f t="shared" si="176"/>
        <v>0</v>
      </c>
      <c r="L3721" s="7">
        <f>WEEKDAY(Table1[[#This Row],[post_time]])</f>
        <v>6</v>
      </c>
      <c r="M3721" s="7">
        <f>VLOOKUP(Table1[[#This Row],[topic_id]],'All Topics Data'!$A$2:$I$1243,8,FALSE)</f>
        <v>40486.935416666667</v>
      </c>
      <c r="N3721" s="7">
        <f>Table1[[#This Row],[Hui Reply?]]*(Table1[[#This Row],[post_time]]-Table1[[#This Row],[timestamp of previous reply]])</f>
        <v>0</v>
      </c>
      <c r="O3721" s="3">
        <f>O3720+Table1[[#This Row],[Hui Reply?]]</f>
        <v>983</v>
      </c>
      <c r="P3721" s="19">
        <f>INT(Table1[[#This Row],[post_time]])</f>
        <v>40487</v>
      </c>
      <c r="Q3721" s="3">
        <f>IF(Table1[[#This Row],[Hui Reply?]],VLOOKUP(Table1[[#This Row],[topic_id]],'All Topics Data'!$A$2:$E$1243,5,FALSE),0)</f>
        <v>0</v>
      </c>
      <c r="R3721" s="8">
        <f>Table1[[#This Row],[post_time]]+8/24</f>
        <v>40487.334722222222</v>
      </c>
      <c r="S3721" s="3">
        <f>IF(Table1[[#This Row],[post_position]]=1,0,SUMIFS($F$2:F3721,$H$2:H3721,Table1[[#This Row],[post_position]]-1,$C$2:C3721,Table1[[#This Row],[topic_id]]))</f>
        <v>40486.995000000003</v>
      </c>
    </row>
    <row r="3722" spans="1:19" x14ac:dyDescent="0.25">
      <c r="A3722" s="7">
        <v>3793</v>
      </c>
      <c r="B3722" s="7">
        <v>1</v>
      </c>
      <c r="C3722" s="7">
        <v>921</v>
      </c>
      <c r="D3722" s="7">
        <v>6876</v>
      </c>
      <c r="E3722" s="2"/>
      <c r="F3722" s="8">
        <v>40487.029386574075</v>
      </c>
      <c r="G3722" s="7">
        <v>0</v>
      </c>
      <c r="H3722" s="7">
        <v>4</v>
      </c>
      <c r="I3722" s="7" t="b">
        <f t="shared" si="174"/>
        <v>0</v>
      </c>
      <c r="J3722" s="7" t="b">
        <f t="shared" si="175"/>
        <v>1</v>
      </c>
      <c r="K3722" s="7">
        <f t="shared" si="176"/>
        <v>0</v>
      </c>
      <c r="L3722" s="7">
        <f>WEEKDAY(Table1[[#This Row],[post_time]])</f>
        <v>6</v>
      </c>
      <c r="M3722" s="7">
        <f>VLOOKUP(Table1[[#This Row],[topic_id]],'All Topics Data'!$A$2:$I$1243,8,FALSE)</f>
        <v>40486.291666666664</v>
      </c>
      <c r="N3722" s="7">
        <f>Table1[[#This Row],[Hui Reply?]]*(Table1[[#This Row],[post_time]]-Table1[[#This Row],[timestamp of previous reply]])</f>
        <v>0</v>
      </c>
      <c r="O3722" s="3">
        <f>O3721+Table1[[#This Row],[Hui Reply?]]</f>
        <v>983</v>
      </c>
      <c r="P3722" s="19">
        <f>INT(Table1[[#This Row],[post_time]])</f>
        <v>40487</v>
      </c>
      <c r="Q3722" s="3">
        <f>IF(Table1[[#This Row],[Hui Reply?]],VLOOKUP(Table1[[#This Row],[topic_id]],'All Topics Data'!$A$2:$E$1243,5,FALSE),0)</f>
        <v>0</v>
      </c>
      <c r="R3722" s="8">
        <f>Table1[[#This Row],[post_time]]+8/24</f>
        <v>40487.362719907411</v>
      </c>
      <c r="S3722" s="3">
        <f>IF(Table1[[#This Row],[post_position]]=1,0,SUMIFS($F$2:F3722,$H$2:H3722,Table1[[#This Row],[post_position]]-1,$C$2:C3722,Table1[[#This Row],[topic_id]]))</f>
        <v>40486.655509259261</v>
      </c>
    </row>
    <row r="3723" spans="1:19" x14ac:dyDescent="0.25">
      <c r="A3723" s="7">
        <v>3795</v>
      </c>
      <c r="B3723" s="7">
        <v>1</v>
      </c>
      <c r="C3723" s="7">
        <v>923</v>
      </c>
      <c r="D3723" s="7">
        <v>1</v>
      </c>
      <c r="E3723" s="2"/>
      <c r="F3723" s="8">
        <v>40487.337557870371</v>
      </c>
      <c r="G3723" s="7">
        <v>0</v>
      </c>
      <c r="H3723" s="7">
        <v>3</v>
      </c>
      <c r="I3723" s="7" t="b">
        <f t="shared" si="174"/>
        <v>0</v>
      </c>
      <c r="J3723" s="7" t="b">
        <f t="shared" si="175"/>
        <v>1</v>
      </c>
      <c r="K3723" s="7">
        <f t="shared" si="176"/>
        <v>0</v>
      </c>
      <c r="L3723" s="7">
        <f>WEEKDAY(Table1[[#This Row],[post_time]])</f>
        <v>6</v>
      </c>
      <c r="M3723" s="7">
        <f>VLOOKUP(Table1[[#This Row],[topic_id]],'All Topics Data'!$A$2:$I$1243,8,FALSE)</f>
        <v>40486.790972222225</v>
      </c>
      <c r="N3723" s="7">
        <f>Table1[[#This Row],[Hui Reply?]]*(Table1[[#This Row],[post_time]]-Table1[[#This Row],[timestamp of previous reply]])</f>
        <v>0</v>
      </c>
      <c r="O3723" s="3">
        <f>O3722+Table1[[#This Row],[Hui Reply?]]</f>
        <v>983</v>
      </c>
      <c r="P3723" s="19">
        <f>INT(Table1[[#This Row],[post_time]])</f>
        <v>40487</v>
      </c>
      <c r="Q3723" s="3">
        <f>IF(Table1[[#This Row],[Hui Reply?]],VLOOKUP(Table1[[#This Row],[topic_id]],'All Topics Data'!$A$2:$E$1243,5,FALSE),0)</f>
        <v>0</v>
      </c>
      <c r="R3723" s="8">
        <f>Table1[[#This Row],[post_time]]+8/24</f>
        <v>40487.670891203707</v>
      </c>
      <c r="S3723" s="3">
        <f>IF(Table1[[#This Row],[post_position]]=1,0,SUMIFS($F$2:F3723,$H$2:H3723,Table1[[#This Row],[post_position]]-1,$C$2:C3723,Table1[[#This Row],[topic_id]]))</f>
        <v>40486.996886574074</v>
      </c>
    </row>
    <row r="3724" spans="1:19" x14ac:dyDescent="0.25">
      <c r="A3724" s="7">
        <v>3796</v>
      </c>
      <c r="B3724" s="7">
        <v>1</v>
      </c>
      <c r="C3724" s="7">
        <v>921</v>
      </c>
      <c r="D3724" s="7">
        <v>6713</v>
      </c>
      <c r="F3724" s="8">
        <v>40487.406168981484</v>
      </c>
      <c r="G3724" s="7">
        <v>0</v>
      </c>
      <c r="H3724" s="7">
        <v>5</v>
      </c>
      <c r="I3724" s="7" t="b">
        <f t="shared" si="174"/>
        <v>0</v>
      </c>
      <c r="J3724" s="7" t="b">
        <f t="shared" si="175"/>
        <v>1</v>
      </c>
      <c r="K3724" s="7">
        <f t="shared" si="176"/>
        <v>0</v>
      </c>
      <c r="L3724" s="7">
        <f>WEEKDAY(Table1[[#This Row],[post_time]])</f>
        <v>6</v>
      </c>
      <c r="M3724" s="7">
        <f>VLOOKUP(Table1[[#This Row],[topic_id]],'All Topics Data'!$A$2:$I$1243,8,FALSE)</f>
        <v>40486.291666666664</v>
      </c>
      <c r="N3724" s="7">
        <f>Table1[[#This Row],[Hui Reply?]]*(Table1[[#This Row],[post_time]]-Table1[[#This Row],[timestamp of previous reply]])</f>
        <v>0</v>
      </c>
      <c r="O3724" s="3">
        <f>O3723+Table1[[#This Row],[Hui Reply?]]</f>
        <v>983</v>
      </c>
      <c r="P3724" s="19">
        <f>INT(Table1[[#This Row],[post_time]])</f>
        <v>40487</v>
      </c>
      <c r="Q3724" s="3">
        <f>IF(Table1[[#This Row],[Hui Reply?]],VLOOKUP(Table1[[#This Row],[topic_id]],'All Topics Data'!$A$2:$E$1243,5,FALSE),0)</f>
        <v>0</v>
      </c>
      <c r="R3724" s="8">
        <f>Table1[[#This Row],[post_time]]+8/24</f>
        <v>40487.73950231482</v>
      </c>
      <c r="S3724" s="3">
        <f>IF(Table1[[#This Row],[post_position]]=1,0,SUMIFS($F$2:F3724,$H$2:H3724,Table1[[#This Row],[post_position]]-1,$C$2:C3724,Table1[[#This Row],[topic_id]]))</f>
        <v>40487.029386574075</v>
      </c>
    </row>
    <row r="3725" spans="1:19" x14ac:dyDescent="0.25">
      <c r="A3725" s="7">
        <v>3797</v>
      </c>
      <c r="B3725" s="7">
        <v>1</v>
      </c>
      <c r="C3725" s="7">
        <v>927</v>
      </c>
      <c r="D3725" s="7">
        <v>6850</v>
      </c>
      <c r="E3725" s="2"/>
      <c r="F3725" s="8">
        <v>40487.494826388887</v>
      </c>
      <c r="G3725" s="7">
        <v>0</v>
      </c>
      <c r="H3725" s="7">
        <v>1</v>
      </c>
      <c r="I3725" s="7" t="b">
        <f t="shared" si="174"/>
        <v>0</v>
      </c>
      <c r="J3725" s="7" t="b">
        <f t="shared" si="175"/>
        <v>0</v>
      </c>
      <c r="K3725" s="7">
        <f t="shared" si="176"/>
        <v>0</v>
      </c>
      <c r="L3725" s="7">
        <f>WEEKDAY(Table1[[#This Row],[post_time]])</f>
        <v>6</v>
      </c>
      <c r="M3725" s="7">
        <f>VLOOKUP(Table1[[#This Row],[topic_id]],'All Topics Data'!$A$2:$I$1243,8,FALSE)</f>
        <v>40487.494444444441</v>
      </c>
      <c r="N3725" s="7">
        <f>Table1[[#This Row],[Hui Reply?]]*(Table1[[#This Row],[post_time]]-Table1[[#This Row],[timestamp of previous reply]])</f>
        <v>0</v>
      </c>
      <c r="O3725" s="3">
        <f>O3724+Table1[[#This Row],[Hui Reply?]]</f>
        <v>983</v>
      </c>
      <c r="P3725" s="19">
        <f>INT(Table1[[#This Row],[post_time]])</f>
        <v>40487</v>
      </c>
      <c r="Q3725" s="3">
        <f>IF(Table1[[#This Row],[Hui Reply?]],VLOOKUP(Table1[[#This Row],[topic_id]],'All Topics Data'!$A$2:$E$1243,5,FALSE),0)</f>
        <v>0</v>
      </c>
      <c r="R3725" s="8">
        <f>Table1[[#This Row],[post_time]]+8/24</f>
        <v>40487.828159722223</v>
      </c>
      <c r="S3725" s="3">
        <f>IF(Table1[[#This Row],[post_position]]=1,0,SUMIFS($F$2:F3725,$H$2:H3725,Table1[[#This Row],[post_position]]-1,$C$2:C3725,Table1[[#This Row],[topic_id]]))</f>
        <v>0</v>
      </c>
    </row>
    <row r="3726" spans="1:19" x14ac:dyDescent="0.25">
      <c r="A3726" s="7">
        <v>3798</v>
      </c>
      <c r="B3726" s="7">
        <v>1</v>
      </c>
      <c r="C3726" s="7">
        <v>927</v>
      </c>
      <c r="D3726" s="7">
        <v>6713</v>
      </c>
      <c r="F3726" s="8">
        <v>40487.634965277779</v>
      </c>
      <c r="G3726" s="7">
        <v>0</v>
      </c>
      <c r="H3726" s="7">
        <v>2</v>
      </c>
      <c r="I3726" s="7" t="b">
        <f t="shared" si="174"/>
        <v>0</v>
      </c>
      <c r="J3726" s="7" t="b">
        <f t="shared" si="175"/>
        <v>1</v>
      </c>
      <c r="K3726" s="7">
        <f t="shared" si="176"/>
        <v>0</v>
      </c>
      <c r="L3726" s="7">
        <f>WEEKDAY(Table1[[#This Row],[post_time]])</f>
        <v>6</v>
      </c>
      <c r="M3726" s="7">
        <f>VLOOKUP(Table1[[#This Row],[topic_id]],'All Topics Data'!$A$2:$I$1243,8,FALSE)</f>
        <v>40487.494444444441</v>
      </c>
      <c r="N3726" s="7">
        <f>Table1[[#This Row],[Hui Reply?]]*(Table1[[#This Row],[post_time]]-Table1[[#This Row],[timestamp of previous reply]])</f>
        <v>0</v>
      </c>
      <c r="O3726" s="3">
        <f>O3725+Table1[[#This Row],[Hui Reply?]]</f>
        <v>983</v>
      </c>
      <c r="P3726" s="19">
        <f>INT(Table1[[#This Row],[post_time]])</f>
        <v>40487</v>
      </c>
      <c r="Q3726" s="3">
        <f>IF(Table1[[#This Row],[Hui Reply?]],VLOOKUP(Table1[[#This Row],[topic_id]],'All Topics Data'!$A$2:$E$1243,5,FALSE),0)</f>
        <v>0</v>
      </c>
      <c r="R3726" s="8">
        <f>Table1[[#This Row],[post_time]]+8/24</f>
        <v>40487.968298611115</v>
      </c>
      <c r="S3726" s="3">
        <f>IF(Table1[[#This Row],[post_position]]=1,0,SUMIFS($F$2:F3726,$H$2:H3726,Table1[[#This Row],[post_position]]-1,$C$2:C3726,Table1[[#This Row],[topic_id]]))</f>
        <v>40487.494826388887</v>
      </c>
    </row>
    <row r="3727" spans="1:19" x14ac:dyDescent="0.25">
      <c r="A3727" s="7">
        <v>3799</v>
      </c>
      <c r="B3727" s="7">
        <v>1</v>
      </c>
      <c r="C3727" s="7">
        <v>928</v>
      </c>
      <c r="D3727" s="7">
        <v>6886</v>
      </c>
      <c r="E3727" s="2"/>
      <c r="F3727" s="8">
        <v>40487.752442129633</v>
      </c>
      <c r="G3727" s="7">
        <v>0</v>
      </c>
      <c r="H3727" s="7">
        <v>1</v>
      </c>
      <c r="I3727" s="7" t="b">
        <f t="shared" si="174"/>
        <v>0</v>
      </c>
      <c r="J3727" s="7" t="b">
        <f t="shared" si="175"/>
        <v>0</v>
      </c>
      <c r="K3727" s="7">
        <f t="shared" si="176"/>
        <v>0</v>
      </c>
      <c r="L3727" s="7">
        <f>WEEKDAY(Table1[[#This Row],[post_time]])</f>
        <v>6</v>
      </c>
      <c r="M3727" s="7">
        <f>VLOOKUP(Table1[[#This Row],[topic_id]],'All Topics Data'!$A$2:$I$1243,8,FALSE)</f>
        <v>40487.752083333333</v>
      </c>
      <c r="N3727" s="7">
        <f>Table1[[#This Row],[Hui Reply?]]*(Table1[[#This Row],[post_time]]-Table1[[#This Row],[timestamp of previous reply]])</f>
        <v>0</v>
      </c>
      <c r="O3727" s="3">
        <f>O3726+Table1[[#This Row],[Hui Reply?]]</f>
        <v>983</v>
      </c>
      <c r="P3727" s="19">
        <f>INT(Table1[[#This Row],[post_time]])</f>
        <v>40487</v>
      </c>
      <c r="Q3727" s="3">
        <f>IF(Table1[[#This Row],[Hui Reply?]],VLOOKUP(Table1[[#This Row],[topic_id]],'All Topics Data'!$A$2:$E$1243,5,FALSE),0)</f>
        <v>0</v>
      </c>
      <c r="R3727" s="8">
        <f>Table1[[#This Row],[post_time]]+8/24</f>
        <v>40488.085775462969</v>
      </c>
      <c r="S3727" s="3">
        <f>IF(Table1[[#This Row],[post_position]]=1,0,SUMIFS($F$2:F3727,$H$2:H3727,Table1[[#This Row],[post_position]]-1,$C$2:C3727,Table1[[#This Row],[topic_id]]))</f>
        <v>0</v>
      </c>
    </row>
    <row r="3728" spans="1:19" x14ac:dyDescent="0.25">
      <c r="A3728" s="7">
        <v>3800</v>
      </c>
      <c r="B3728" s="7">
        <v>2</v>
      </c>
      <c r="C3728" s="7">
        <v>929</v>
      </c>
      <c r="D3728" s="7">
        <v>6887</v>
      </c>
      <c r="E3728" s="2"/>
      <c r="F3728" s="8">
        <v>40487.780844907407</v>
      </c>
      <c r="G3728" s="7">
        <v>0</v>
      </c>
      <c r="H3728" s="7">
        <v>1</v>
      </c>
      <c r="I3728" s="7" t="b">
        <f t="shared" si="174"/>
        <v>0</v>
      </c>
      <c r="J3728" s="7" t="b">
        <f t="shared" si="175"/>
        <v>0</v>
      </c>
      <c r="K3728" s="7">
        <f t="shared" si="176"/>
        <v>0</v>
      </c>
      <c r="L3728" s="7">
        <f>WEEKDAY(Table1[[#This Row],[post_time]])</f>
        <v>6</v>
      </c>
      <c r="M3728" s="7">
        <f>VLOOKUP(Table1[[#This Row],[topic_id]],'All Topics Data'!$A$2:$I$1243,8,FALSE)</f>
        <v>40487.780555555553</v>
      </c>
      <c r="N3728" s="7">
        <f>Table1[[#This Row],[Hui Reply?]]*(Table1[[#This Row],[post_time]]-Table1[[#This Row],[timestamp of previous reply]])</f>
        <v>0</v>
      </c>
      <c r="O3728" s="3">
        <f>O3727+Table1[[#This Row],[Hui Reply?]]</f>
        <v>983</v>
      </c>
      <c r="P3728" s="19">
        <f>INT(Table1[[#This Row],[post_time]])</f>
        <v>40487</v>
      </c>
      <c r="Q3728" s="3">
        <f>IF(Table1[[#This Row],[Hui Reply?]],VLOOKUP(Table1[[#This Row],[topic_id]],'All Topics Data'!$A$2:$E$1243,5,FALSE),0)</f>
        <v>0</v>
      </c>
      <c r="R3728" s="8">
        <f>Table1[[#This Row],[post_time]]+8/24</f>
        <v>40488.114178240743</v>
      </c>
      <c r="S3728" s="3">
        <f>IF(Table1[[#This Row],[post_position]]=1,0,SUMIFS($F$2:F3728,$H$2:H3728,Table1[[#This Row],[post_position]]-1,$C$2:C3728,Table1[[#This Row],[topic_id]]))</f>
        <v>0</v>
      </c>
    </row>
    <row r="3729" spans="1:19" x14ac:dyDescent="0.25">
      <c r="A3729" s="7">
        <v>3801</v>
      </c>
      <c r="B3729" s="7">
        <v>2</v>
      </c>
      <c r="C3729" s="7">
        <v>929</v>
      </c>
      <c r="D3729" s="7">
        <v>24</v>
      </c>
      <c r="F3729" s="8">
        <v>40488.094189814816</v>
      </c>
      <c r="G3729" s="7">
        <v>0</v>
      </c>
      <c r="H3729" s="7">
        <v>2</v>
      </c>
      <c r="I3729" s="7" t="b">
        <f t="shared" si="174"/>
        <v>1</v>
      </c>
      <c r="J3729" s="7" t="b">
        <f t="shared" si="175"/>
        <v>1</v>
      </c>
      <c r="K3729" s="7">
        <f t="shared" si="176"/>
        <v>1</v>
      </c>
      <c r="L3729" s="7">
        <f>WEEKDAY(Table1[[#This Row],[post_time]])</f>
        <v>7</v>
      </c>
      <c r="M3729" s="7">
        <f>VLOOKUP(Table1[[#This Row],[topic_id]],'All Topics Data'!$A$2:$I$1243,8,FALSE)</f>
        <v>40487.780555555553</v>
      </c>
      <c r="N3729" s="7">
        <f>Table1[[#This Row],[Hui Reply?]]*(Table1[[#This Row],[post_time]]-Table1[[#This Row],[timestamp of previous reply]])</f>
        <v>0.31334490740846377</v>
      </c>
      <c r="O3729" s="3">
        <f>O3728+Table1[[#This Row],[Hui Reply?]]</f>
        <v>984</v>
      </c>
      <c r="P3729" s="19">
        <f>INT(Table1[[#This Row],[post_time]])</f>
        <v>40488</v>
      </c>
      <c r="Q3729" s="3" t="str">
        <f>IF(Table1[[#This Row],[Hui Reply?]],VLOOKUP(Table1[[#This Row],[topic_id]],'All Topics Data'!$A$2:$E$1243,5,FALSE),0)</f>
        <v>DV</v>
      </c>
      <c r="R3729" s="8">
        <f>Table1[[#This Row],[post_time]]+8/24</f>
        <v>40488.427523148152</v>
      </c>
      <c r="S3729" s="3">
        <f>IF(Table1[[#This Row],[post_position]]=1,0,SUMIFS($F$2:F3729,$H$2:H3729,Table1[[#This Row],[post_position]]-1,$C$2:C3729,Table1[[#This Row],[topic_id]]))</f>
        <v>40487.780844907407</v>
      </c>
    </row>
    <row r="3730" spans="1:19" x14ac:dyDescent="0.25">
      <c r="A3730" s="7">
        <v>3802</v>
      </c>
      <c r="B3730" s="7">
        <v>1</v>
      </c>
      <c r="C3730" s="7">
        <v>928</v>
      </c>
      <c r="D3730" s="7">
        <v>24</v>
      </c>
      <c r="F3730" s="8">
        <v>40488.096701388888</v>
      </c>
      <c r="G3730" s="7">
        <v>0</v>
      </c>
      <c r="H3730" s="7">
        <v>2</v>
      </c>
      <c r="I3730" s="7" t="b">
        <f t="shared" si="174"/>
        <v>1</v>
      </c>
      <c r="J3730" s="7" t="b">
        <f t="shared" si="175"/>
        <v>1</v>
      </c>
      <c r="K3730" s="7">
        <f t="shared" si="176"/>
        <v>1</v>
      </c>
      <c r="L3730" s="7">
        <f>WEEKDAY(Table1[[#This Row],[post_time]])</f>
        <v>7</v>
      </c>
      <c r="M3730" s="7">
        <f>VLOOKUP(Table1[[#This Row],[topic_id]],'All Topics Data'!$A$2:$I$1243,8,FALSE)</f>
        <v>40487.752083333333</v>
      </c>
      <c r="N3730" s="7">
        <f>Table1[[#This Row],[Hui Reply?]]*(Table1[[#This Row],[post_time]]-Table1[[#This Row],[timestamp of previous reply]])</f>
        <v>0.34425925925461343</v>
      </c>
      <c r="O3730" s="3">
        <f>O3729+Table1[[#This Row],[Hui Reply?]]</f>
        <v>985</v>
      </c>
      <c r="P3730" s="19">
        <f>INT(Table1[[#This Row],[post_time]])</f>
        <v>40488</v>
      </c>
      <c r="Q3730" s="3" t="str">
        <f>IF(Table1[[#This Row],[Hui Reply?]],VLOOKUP(Table1[[#This Row],[topic_id]],'All Topics Data'!$A$2:$E$1243,5,FALSE),0)</f>
        <v>Carlito</v>
      </c>
      <c r="R3730" s="8">
        <f>Table1[[#This Row],[post_time]]+8/24</f>
        <v>40488.430034722223</v>
      </c>
      <c r="S3730" s="3">
        <f>IF(Table1[[#This Row],[post_position]]=1,0,SUMIFS($F$2:F3730,$H$2:H3730,Table1[[#This Row],[post_position]]-1,$C$2:C3730,Table1[[#This Row],[topic_id]]))</f>
        <v>40487.752442129633</v>
      </c>
    </row>
    <row r="3731" spans="1:19" x14ac:dyDescent="0.25">
      <c r="A3731" s="7">
        <v>3803</v>
      </c>
      <c r="B3731" s="7">
        <v>1</v>
      </c>
      <c r="C3731" s="7">
        <v>927</v>
      </c>
      <c r="D3731" s="7">
        <v>24</v>
      </c>
      <c r="E3731" s="2"/>
      <c r="F3731" s="8">
        <v>40488.098993055559</v>
      </c>
      <c r="G3731" s="7">
        <v>0</v>
      </c>
      <c r="H3731" s="7">
        <v>3</v>
      </c>
      <c r="I3731" s="7" t="b">
        <f t="shared" si="174"/>
        <v>1</v>
      </c>
      <c r="J3731" s="7" t="b">
        <f t="shared" si="175"/>
        <v>1</v>
      </c>
      <c r="K3731" s="7">
        <f t="shared" si="176"/>
        <v>1</v>
      </c>
      <c r="L3731" s="7">
        <f>WEEKDAY(Table1[[#This Row],[post_time]])</f>
        <v>7</v>
      </c>
      <c r="M3731" s="7">
        <f>VLOOKUP(Table1[[#This Row],[topic_id]],'All Topics Data'!$A$2:$I$1243,8,FALSE)</f>
        <v>40487.494444444441</v>
      </c>
      <c r="N3731" s="7">
        <f>Table1[[#This Row],[Hui Reply?]]*(Table1[[#This Row],[post_time]]-Table1[[#This Row],[timestamp of previous reply]])</f>
        <v>0.46402777777984738</v>
      </c>
      <c r="O3731" s="3">
        <f>O3730+Table1[[#This Row],[Hui Reply?]]</f>
        <v>986</v>
      </c>
      <c r="P3731" s="19">
        <f>INT(Table1[[#This Row],[post_time]])</f>
        <v>40488</v>
      </c>
      <c r="Q3731" s="3" t="str">
        <f>IF(Table1[[#This Row],[Hui Reply?]],VLOOKUP(Table1[[#This Row],[topic_id]],'All Topics Data'!$A$2:$E$1243,5,FALSE),0)</f>
        <v>kundanlal</v>
      </c>
      <c r="R3731" s="8">
        <f>Table1[[#This Row],[post_time]]+8/24</f>
        <v>40488.432326388895</v>
      </c>
      <c r="S3731" s="3">
        <f>IF(Table1[[#This Row],[post_position]]=1,0,SUMIFS($F$2:F3731,$H$2:H3731,Table1[[#This Row],[post_position]]-1,$C$2:C3731,Table1[[#This Row],[topic_id]]))</f>
        <v>40487.634965277779</v>
      </c>
    </row>
    <row r="3732" spans="1:19" x14ac:dyDescent="0.25">
      <c r="A3732" s="7">
        <v>3804</v>
      </c>
      <c r="B3732" s="7">
        <v>1</v>
      </c>
      <c r="C3732" s="7">
        <v>921</v>
      </c>
      <c r="D3732" s="7">
        <v>6876</v>
      </c>
      <c r="E3732" s="2"/>
      <c r="F3732" s="8">
        <v>40488.113032407404</v>
      </c>
      <c r="G3732" s="7">
        <v>0</v>
      </c>
      <c r="H3732" s="7">
        <v>6</v>
      </c>
      <c r="I3732" s="7" t="b">
        <f t="shared" si="174"/>
        <v>0</v>
      </c>
      <c r="J3732" s="7" t="b">
        <f t="shared" si="175"/>
        <v>1</v>
      </c>
      <c r="K3732" s="7">
        <f t="shared" si="176"/>
        <v>0</v>
      </c>
      <c r="L3732" s="7">
        <f>WEEKDAY(Table1[[#This Row],[post_time]])</f>
        <v>7</v>
      </c>
      <c r="M3732" s="7">
        <f>VLOOKUP(Table1[[#This Row],[topic_id]],'All Topics Data'!$A$2:$I$1243,8,FALSE)</f>
        <v>40486.291666666664</v>
      </c>
      <c r="N3732" s="7">
        <f>Table1[[#This Row],[Hui Reply?]]*(Table1[[#This Row],[post_time]]-Table1[[#This Row],[timestamp of previous reply]])</f>
        <v>0</v>
      </c>
      <c r="O3732" s="3">
        <f>O3731+Table1[[#This Row],[Hui Reply?]]</f>
        <v>986</v>
      </c>
      <c r="P3732" s="19">
        <f>INT(Table1[[#This Row],[post_time]])</f>
        <v>40488</v>
      </c>
      <c r="Q3732" s="3">
        <f>IF(Table1[[#This Row],[Hui Reply?]],VLOOKUP(Table1[[#This Row],[topic_id]],'All Topics Data'!$A$2:$E$1243,5,FALSE),0)</f>
        <v>0</v>
      </c>
      <c r="R3732" s="8">
        <f>Table1[[#This Row],[post_time]]+8/24</f>
        <v>40488.44636574074</v>
      </c>
      <c r="S3732" s="3">
        <f>IF(Table1[[#This Row],[post_position]]=1,0,SUMIFS($F$2:F3732,$H$2:H3732,Table1[[#This Row],[post_position]]-1,$C$2:C3732,Table1[[#This Row],[topic_id]]))</f>
        <v>40487.406168981484</v>
      </c>
    </row>
    <row r="3733" spans="1:19" x14ac:dyDescent="0.25">
      <c r="A3733" s="7">
        <v>3805</v>
      </c>
      <c r="B3733" s="7">
        <v>1</v>
      </c>
      <c r="C3733" s="7">
        <v>887</v>
      </c>
      <c r="D3733" s="7">
        <v>6779</v>
      </c>
      <c r="F3733" s="8">
        <v>40488.202476851853</v>
      </c>
      <c r="G3733" s="7">
        <v>0</v>
      </c>
      <c r="H3733" s="7">
        <v>5</v>
      </c>
      <c r="I3733" s="7" t="b">
        <f t="shared" si="174"/>
        <v>0</v>
      </c>
      <c r="J3733" s="7" t="b">
        <f t="shared" si="175"/>
        <v>1</v>
      </c>
      <c r="K3733" s="7">
        <f t="shared" si="176"/>
        <v>0</v>
      </c>
      <c r="L3733" s="7">
        <f>WEEKDAY(Table1[[#This Row],[post_time]])</f>
        <v>7</v>
      </c>
      <c r="M3733" s="7">
        <f>VLOOKUP(Table1[[#This Row],[topic_id]],'All Topics Data'!$A$2:$I$1243,8,FALSE)</f>
        <v>40475.865972222222</v>
      </c>
      <c r="N3733" s="7">
        <f>Table1[[#This Row],[Hui Reply?]]*(Table1[[#This Row],[post_time]]-Table1[[#This Row],[timestamp of previous reply]])</f>
        <v>0</v>
      </c>
      <c r="O3733" s="3">
        <f>O3732+Table1[[#This Row],[Hui Reply?]]</f>
        <v>986</v>
      </c>
      <c r="P3733" s="19">
        <f>INT(Table1[[#This Row],[post_time]])</f>
        <v>40488</v>
      </c>
      <c r="Q3733" s="3">
        <f>IF(Table1[[#This Row],[Hui Reply?]],VLOOKUP(Table1[[#This Row],[topic_id]],'All Topics Data'!$A$2:$E$1243,5,FALSE),0)</f>
        <v>0</v>
      </c>
      <c r="R3733" s="8">
        <f>Table1[[#This Row],[post_time]]+8/24</f>
        <v>40488.535810185189</v>
      </c>
      <c r="S3733" s="3">
        <f>IF(Table1[[#This Row],[post_position]]=1,0,SUMIFS($F$2:F3733,$H$2:H3733,Table1[[#This Row],[post_position]]-1,$C$2:C3733,Table1[[#This Row],[topic_id]]))</f>
        <v>40480.48300925926</v>
      </c>
    </row>
    <row r="3734" spans="1:19" x14ac:dyDescent="0.25">
      <c r="A3734" s="7">
        <v>3806</v>
      </c>
      <c r="B3734" s="7">
        <v>1</v>
      </c>
      <c r="C3734" s="7">
        <v>887</v>
      </c>
      <c r="D3734" s="7">
        <v>24</v>
      </c>
      <c r="F3734" s="8">
        <v>40488.307129629633</v>
      </c>
      <c r="G3734" s="7">
        <v>0</v>
      </c>
      <c r="H3734" s="7">
        <v>6</v>
      </c>
      <c r="I3734" s="7" t="b">
        <f t="shared" si="174"/>
        <v>1</v>
      </c>
      <c r="J3734" s="7" t="b">
        <f t="shared" si="175"/>
        <v>1</v>
      </c>
      <c r="K3734" s="7">
        <f t="shared" si="176"/>
        <v>1</v>
      </c>
      <c r="L3734" s="7">
        <f>WEEKDAY(Table1[[#This Row],[post_time]])</f>
        <v>7</v>
      </c>
      <c r="M3734" s="7">
        <f>VLOOKUP(Table1[[#This Row],[topic_id]],'All Topics Data'!$A$2:$I$1243,8,FALSE)</f>
        <v>40475.865972222222</v>
      </c>
      <c r="N3734" s="7">
        <f>Table1[[#This Row],[Hui Reply?]]*(Table1[[#This Row],[post_time]]-Table1[[#This Row],[timestamp of previous reply]])</f>
        <v>0.10465277777984738</v>
      </c>
      <c r="O3734" s="3">
        <f>O3733+Table1[[#This Row],[Hui Reply?]]</f>
        <v>987</v>
      </c>
      <c r="P3734" s="19">
        <f>INT(Table1[[#This Row],[post_time]])</f>
        <v>40488</v>
      </c>
      <c r="Q3734" s="3" t="str">
        <f>IF(Table1[[#This Row],[Hui Reply?]],VLOOKUP(Table1[[#This Row],[topic_id]],'All Topics Data'!$A$2:$E$1243,5,FALSE),0)</f>
        <v>Guity Niamanesh</v>
      </c>
      <c r="R3734" s="8">
        <f>Table1[[#This Row],[post_time]]+8/24</f>
        <v>40488.640462962969</v>
      </c>
      <c r="S3734" s="3">
        <f>IF(Table1[[#This Row],[post_position]]=1,0,SUMIFS($F$2:F3734,$H$2:H3734,Table1[[#This Row],[post_position]]-1,$C$2:C3734,Table1[[#This Row],[topic_id]]))</f>
        <v>40488.202476851853</v>
      </c>
    </row>
    <row r="3735" spans="1:19" x14ac:dyDescent="0.25">
      <c r="A3735" s="7">
        <v>3807</v>
      </c>
      <c r="B3735" s="7">
        <v>1</v>
      </c>
      <c r="C3735" s="7">
        <v>928</v>
      </c>
      <c r="D3735" s="7">
        <v>6886</v>
      </c>
      <c r="E3735" s="2"/>
      <c r="F3735" s="8">
        <v>40488.464120370372</v>
      </c>
      <c r="G3735" s="7">
        <v>0</v>
      </c>
      <c r="H3735" s="7">
        <v>3</v>
      </c>
      <c r="I3735" s="7" t="b">
        <f t="shared" si="174"/>
        <v>0</v>
      </c>
      <c r="J3735" s="7" t="b">
        <f t="shared" si="175"/>
        <v>1</v>
      </c>
      <c r="K3735" s="7">
        <f t="shared" si="176"/>
        <v>0</v>
      </c>
      <c r="L3735" s="7">
        <f>WEEKDAY(Table1[[#This Row],[post_time]])</f>
        <v>7</v>
      </c>
      <c r="M3735" s="7">
        <f>VLOOKUP(Table1[[#This Row],[topic_id]],'All Topics Data'!$A$2:$I$1243,8,FALSE)</f>
        <v>40487.752083333333</v>
      </c>
      <c r="N3735" s="7">
        <f>Table1[[#This Row],[Hui Reply?]]*(Table1[[#This Row],[post_time]]-Table1[[#This Row],[timestamp of previous reply]])</f>
        <v>0</v>
      </c>
      <c r="O3735" s="3">
        <f>O3734+Table1[[#This Row],[Hui Reply?]]</f>
        <v>987</v>
      </c>
      <c r="P3735" s="19">
        <f>INT(Table1[[#This Row],[post_time]])</f>
        <v>40488</v>
      </c>
      <c r="Q3735" s="3">
        <f>IF(Table1[[#This Row],[Hui Reply?]],VLOOKUP(Table1[[#This Row],[topic_id]],'All Topics Data'!$A$2:$E$1243,5,FALSE),0)</f>
        <v>0</v>
      </c>
      <c r="R3735" s="8">
        <f>Table1[[#This Row],[post_time]]+8/24</f>
        <v>40488.797453703708</v>
      </c>
      <c r="S3735" s="3">
        <f>IF(Table1[[#This Row],[post_position]]=1,0,SUMIFS($F$2:F3735,$H$2:H3735,Table1[[#This Row],[post_position]]-1,$C$2:C3735,Table1[[#This Row],[topic_id]]))</f>
        <v>40488.096701388888</v>
      </c>
    </row>
    <row r="3736" spans="1:19" x14ac:dyDescent="0.25">
      <c r="A3736" s="7">
        <v>3808</v>
      </c>
      <c r="B3736" s="7">
        <v>1</v>
      </c>
      <c r="C3736" s="7">
        <v>928</v>
      </c>
      <c r="D3736" s="7">
        <v>24</v>
      </c>
      <c r="E3736" s="2"/>
      <c r="F3736" s="8">
        <v>40488.578020833331</v>
      </c>
      <c r="G3736" s="7">
        <v>0</v>
      </c>
      <c r="H3736" s="7">
        <v>4</v>
      </c>
      <c r="I3736" s="7" t="b">
        <f t="shared" si="174"/>
        <v>1</v>
      </c>
      <c r="J3736" s="7" t="b">
        <f t="shared" si="175"/>
        <v>1</v>
      </c>
      <c r="K3736" s="7">
        <f t="shared" si="176"/>
        <v>1</v>
      </c>
      <c r="L3736" s="7">
        <f>WEEKDAY(Table1[[#This Row],[post_time]])</f>
        <v>7</v>
      </c>
      <c r="M3736" s="7">
        <f>VLOOKUP(Table1[[#This Row],[topic_id]],'All Topics Data'!$A$2:$I$1243,8,FALSE)</f>
        <v>40487.752083333333</v>
      </c>
      <c r="N3736" s="7">
        <f>Table1[[#This Row],[Hui Reply?]]*(Table1[[#This Row],[post_time]]-Table1[[#This Row],[timestamp of previous reply]])</f>
        <v>0.11390046295855427</v>
      </c>
      <c r="O3736" s="3">
        <f>O3735+Table1[[#This Row],[Hui Reply?]]</f>
        <v>988</v>
      </c>
      <c r="P3736" s="19">
        <f>INT(Table1[[#This Row],[post_time]])</f>
        <v>40488</v>
      </c>
      <c r="Q3736" s="3" t="str">
        <f>IF(Table1[[#This Row],[Hui Reply?]],VLOOKUP(Table1[[#This Row],[topic_id]],'All Topics Data'!$A$2:$E$1243,5,FALSE),0)</f>
        <v>Carlito</v>
      </c>
      <c r="R3736" s="8">
        <f>Table1[[#This Row],[post_time]]+8/24</f>
        <v>40488.911354166667</v>
      </c>
      <c r="S3736" s="3">
        <f>IF(Table1[[#This Row],[post_position]]=1,0,SUMIFS($F$2:F3736,$H$2:H3736,Table1[[#This Row],[post_position]]-1,$C$2:C3736,Table1[[#This Row],[topic_id]]))</f>
        <v>40488.464120370372</v>
      </c>
    </row>
    <row r="3737" spans="1:19" x14ac:dyDescent="0.25">
      <c r="A3737" s="7">
        <v>3809</v>
      </c>
      <c r="B3737" s="7">
        <v>1</v>
      </c>
      <c r="C3737" s="7">
        <v>921</v>
      </c>
      <c r="D3737" s="7">
        <v>6713</v>
      </c>
      <c r="F3737" s="8">
        <v>40488.742604166669</v>
      </c>
      <c r="G3737" s="7">
        <v>0</v>
      </c>
      <c r="H3737" s="7">
        <v>7</v>
      </c>
      <c r="I3737" s="7" t="b">
        <f t="shared" si="174"/>
        <v>0</v>
      </c>
      <c r="J3737" s="7" t="b">
        <f t="shared" si="175"/>
        <v>1</v>
      </c>
      <c r="K3737" s="7">
        <f t="shared" si="176"/>
        <v>0</v>
      </c>
      <c r="L3737" s="7">
        <f>WEEKDAY(Table1[[#This Row],[post_time]])</f>
        <v>7</v>
      </c>
      <c r="M3737" s="7">
        <f>VLOOKUP(Table1[[#This Row],[topic_id]],'All Topics Data'!$A$2:$I$1243,8,FALSE)</f>
        <v>40486.291666666664</v>
      </c>
      <c r="N3737" s="7">
        <f>Table1[[#This Row],[Hui Reply?]]*(Table1[[#This Row],[post_time]]-Table1[[#This Row],[timestamp of previous reply]])</f>
        <v>0</v>
      </c>
      <c r="O3737" s="3">
        <f>O3736+Table1[[#This Row],[Hui Reply?]]</f>
        <v>988</v>
      </c>
      <c r="P3737" s="19">
        <f>INT(Table1[[#This Row],[post_time]])</f>
        <v>40488</v>
      </c>
      <c r="Q3737" s="3">
        <f>IF(Table1[[#This Row],[Hui Reply?]],VLOOKUP(Table1[[#This Row],[topic_id]],'All Topics Data'!$A$2:$E$1243,5,FALSE),0)</f>
        <v>0</v>
      </c>
      <c r="R3737" s="8">
        <f>Table1[[#This Row],[post_time]]+8/24</f>
        <v>40489.075937500005</v>
      </c>
      <c r="S3737" s="3">
        <f>IF(Table1[[#This Row],[post_position]]=1,0,SUMIFS($F$2:F3737,$H$2:H3737,Table1[[#This Row],[post_position]]-1,$C$2:C3737,Table1[[#This Row],[topic_id]]))</f>
        <v>40488.113032407404</v>
      </c>
    </row>
    <row r="3738" spans="1:19" x14ac:dyDescent="0.25">
      <c r="A3738" s="7">
        <v>3810</v>
      </c>
      <c r="B3738" s="7">
        <v>1</v>
      </c>
      <c r="C3738" s="7">
        <v>906</v>
      </c>
      <c r="D3738" s="7">
        <v>6776</v>
      </c>
      <c r="F3738" s="8">
        <v>40488.867905092593</v>
      </c>
      <c r="G3738" s="7">
        <v>0</v>
      </c>
      <c r="H3738" s="7">
        <v>4</v>
      </c>
      <c r="I3738" s="7" t="b">
        <f t="shared" si="174"/>
        <v>0</v>
      </c>
      <c r="J3738" s="7" t="b">
        <f t="shared" si="175"/>
        <v>1</v>
      </c>
      <c r="K3738" s="7">
        <f t="shared" si="176"/>
        <v>0</v>
      </c>
      <c r="L3738" s="7">
        <f>WEEKDAY(Table1[[#This Row],[post_time]])</f>
        <v>7</v>
      </c>
      <c r="M3738" s="7">
        <f>VLOOKUP(Table1[[#This Row],[topic_id]],'All Topics Data'!$A$2:$I$1243,8,FALSE)</f>
        <v>40480.944444444445</v>
      </c>
      <c r="N3738" s="7">
        <f>Table1[[#This Row],[Hui Reply?]]*(Table1[[#This Row],[post_time]]-Table1[[#This Row],[timestamp of previous reply]])</f>
        <v>0</v>
      </c>
      <c r="O3738" s="3">
        <f>O3737+Table1[[#This Row],[Hui Reply?]]</f>
        <v>988</v>
      </c>
      <c r="P3738" s="19">
        <f>INT(Table1[[#This Row],[post_time]])</f>
        <v>40488</v>
      </c>
      <c r="Q3738" s="3">
        <f>IF(Table1[[#This Row],[Hui Reply?]],VLOOKUP(Table1[[#This Row],[topic_id]],'All Topics Data'!$A$2:$E$1243,5,FALSE),0)</f>
        <v>0</v>
      </c>
      <c r="R3738" s="8">
        <f>Table1[[#This Row],[post_time]]+8/24</f>
        <v>40489.201238425929</v>
      </c>
      <c r="S3738" s="3">
        <f>IF(Table1[[#This Row],[post_position]]=1,0,SUMIFS($F$2:F3738,$H$2:H3738,Table1[[#This Row],[post_position]]-1,$C$2:C3738,Table1[[#This Row],[topic_id]]))</f>
        <v>40485.911527777775</v>
      </c>
    </row>
    <row r="3739" spans="1:19" x14ac:dyDescent="0.25">
      <c r="A3739" s="7">
        <v>3811</v>
      </c>
      <c r="B3739" s="7">
        <v>2</v>
      </c>
      <c r="C3739" s="7">
        <v>929</v>
      </c>
      <c r="D3739" s="7">
        <v>6887</v>
      </c>
      <c r="E3739" s="2"/>
      <c r="F3739" s="8">
        <v>40489.436238425929</v>
      </c>
      <c r="G3739" s="7">
        <v>0</v>
      </c>
      <c r="H3739" s="7">
        <v>3</v>
      </c>
      <c r="I3739" s="7" t="b">
        <f t="shared" si="174"/>
        <v>0</v>
      </c>
      <c r="J3739" s="7" t="b">
        <f t="shared" si="175"/>
        <v>1</v>
      </c>
      <c r="K3739" s="7">
        <f t="shared" si="176"/>
        <v>0</v>
      </c>
      <c r="L3739" s="7">
        <f>WEEKDAY(Table1[[#This Row],[post_time]])</f>
        <v>1</v>
      </c>
      <c r="M3739" s="7">
        <f>VLOOKUP(Table1[[#This Row],[topic_id]],'All Topics Data'!$A$2:$I$1243,8,FALSE)</f>
        <v>40487.780555555553</v>
      </c>
      <c r="N3739" s="7">
        <f>Table1[[#This Row],[Hui Reply?]]*(Table1[[#This Row],[post_time]]-Table1[[#This Row],[timestamp of previous reply]])</f>
        <v>0</v>
      </c>
      <c r="O3739" s="3">
        <f>O3738+Table1[[#This Row],[Hui Reply?]]</f>
        <v>988</v>
      </c>
      <c r="P3739" s="19">
        <f>INT(Table1[[#This Row],[post_time]])</f>
        <v>40489</v>
      </c>
      <c r="Q3739" s="3">
        <f>IF(Table1[[#This Row],[Hui Reply?]],VLOOKUP(Table1[[#This Row],[topic_id]],'All Topics Data'!$A$2:$E$1243,5,FALSE),0)</f>
        <v>0</v>
      </c>
      <c r="R3739" s="8">
        <f>Table1[[#This Row],[post_time]]+8/24</f>
        <v>40489.769571759265</v>
      </c>
      <c r="S3739" s="3">
        <f>IF(Table1[[#This Row],[post_position]]=1,0,SUMIFS($F$2:F3739,$H$2:H3739,Table1[[#This Row],[post_position]]-1,$C$2:C3739,Table1[[#This Row],[topic_id]]))</f>
        <v>40488.094189814816</v>
      </c>
    </row>
    <row r="3740" spans="1:19" x14ac:dyDescent="0.25">
      <c r="A3740" s="7">
        <v>3812</v>
      </c>
      <c r="B3740" s="7">
        <v>2</v>
      </c>
      <c r="C3740" s="7">
        <v>929</v>
      </c>
      <c r="D3740" s="7">
        <v>24</v>
      </c>
      <c r="E3740" s="2"/>
      <c r="F3740" s="8">
        <v>40489.502118055556</v>
      </c>
      <c r="G3740" s="7">
        <v>0</v>
      </c>
      <c r="H3740" s="7">
        <v>4</v>
      </c>
      <c r="I3740" s="7" t="b">
        <f t="shared" si="174"/>
        <v>1</v>
      </c>
      <c r="J3740" s="7" t="b">
        <f t="shared" si="175"/>
        <v>1</v>
      </c>
      <c r="K3740" s="7">
        <f t="shared" si="176"/>
        <v>1</v>
      </c>
      <c r="L3740" s="7">
        <f>WEEKDAY(Table1[[#This Row],[post_time]])</f>
        <v>1</v>
      </c>
      <c r="M3740" s="7">
        <f>VLOOKUP(Table1[[#This Row],[topic_id]],'All Topics Data'!$A$2:$I$1243,8,FALSE)</f>
        <v>40487.780555555553</v>
      </c>
      <c r="N3740" s="7">
        <f>Table1[[#This Row],[Hui Reply?]]*(Table1[[#This Row],[post_time]]-Table1[[#This Row],[timestamp of previous reply]])</f>
        <v>6.5879629626579117E-2</v>
      </c>
      <c r="O3740" s="3">
        <f>O3739+Table1[[#This Row],[Hui Reply?]]</f>
        <v>989</v>
      </c>
      <c r="P3740" s="19">
        <f>INT(Table1[[#This Row],[post_time]])</f>
        <v>40489</v>
      </c>
      <c r="Q3740" s="3" t="str">
        <f>IF(Table1[[#This Row],[Hui Reply?]],VLOOKUP(Table1[[#This Row],[topic_id]],'All Topics Data'!$A$2:$E$1243,5,FALSE),0)</f>
        <v>DV</v>
      </c>
      <c r="R3740" s="8">
        <f>Table1[[#This Row],[post_time]]+8/24</f>
        <v>40489.835451388892</v>
      </c>
      <c r="S3740" s="3">
        <f>IF(Table1[[#This Row],[post_position]]=1,0,SUMIFS($F$2:F3740,$H$2:H3740,Table1[[#This Row],[post_position]]-1,$C$2:C3740,Table1[[#This Row],[topic_id]]))</f>
        <v>40489.436238425929</v>
      </c>
    </row>
    <row r="3741" spans="1:19" x14ac:dyDescent="0.25">
      <c r="A3741" s="7">
        <v>3813</v>
      </c>
      <c r="B3741" s="7">
        <v>1</v>
      </c>
      <c r="C3741" s="7">
        <v>928</v>
      </c>
      <c r="D3741" s="7">
        <v>6886</v>
      </c>
      <c r="E3741" s="2"/>
      <c r="F3741" s="8">
        <v>40489.543275462966</v>
      </c>
      <c r="G3741" s="7">
        <v>0</v>
      </c>
      <c r="H3741" s="7">
        <v>5</v>
      </c>
      <c r="I3741" s="7" t="b">
        <f t="shared" si="174"/>
        <v>0</v>
      </c>
      <c r="J3741" s="7" t="b">
        <f t="shared" si="175"/>
        <v>1</v>
      </c>
      <c r="K3741" s="7">
        <f t="shared" si="176"/>
        <v>0</v>
      </c>
      <c r="L3741" s="7">
        <f>WEEKDAY(Table1[[#This Row],[post_time]])</f>
        <v>1</v>
      </c>
      <c r="M3741" s="7">
        <f>VLOOKUP(Table1[[#This Row],[topic_id]],'All Topics Data'!$A$2:$I$1243,8,FALSE)</f>
        <v>40487.752083333333</v>
      </c>
      <c r="N3741" s="7">
        <f>Table1[[#This Row],[Hui Reply?]]*(Table1[[#This Row],[post_time]]-Table1[[#This Row],[timestamp of previous reply]])</f>
        <v>0</v>
      </c>
      <c r="O3741" s="3">
        <f>O3740+Table1[[#This Row],[Hui Reply?]]</f>
        <v>989</v>
      </c>
      <c r="P3741" s="19">
        <f>INT(Table1[[#This Row],[post_time]])</f>
        <v>40489</v>
      </c>
      <c r="Q3741" s="3">
        <f>IF(Table1[[#This Row],[Hui Reply?]],VLOOKUP(Table1[[#This Row],[topic_id]],'All Topics Data'!$A$2:$E$1243,5,FALSE),0)</f>
        <v>0</v>
      </c>
      <c r="R3741" s="8">
        <f>Table1[[#This Row],[post_time]]+8/24</f>
        <v>40489.876608796301</v>
      </c>
      <c r="S3741" s="3">
        <f>IF(Table1[[#This Row],[post_position]]=1,0,SUMIFS($F$2:F3741,$H$2:H3741,Table1[[#This Row],[post_position]]-1,$C$2:C3741,Table1[[#This Row],[topic_id]]))</f>
        <v>40488.578020833331</v>
      </c>
    </row>
    <row r="3742" spans="1:19" x14ac:dyDescent="0.25">
      <c r="A3742" s="7">
        <v>3814</v>
      </c>
      <c r="B3742" s="7">
        <v>1</v>
      </c>
      <c r="C3742" s="7">
        <v>928</v>
      </c>
      <c r="D3742" s="7">
        <v>24</v>
      </c>
      <c r="E3742" s="2"/>
      <c r="F3742" s="8">
        <v>40489.567233796297</v>
      </c>
      <c r="G3742" s="7">
        <v>0</v>
      </c>
      <c r="H3742" s="7">
        <v>6</v>
      </c>
      <c r="I3742" s="7" t="b">
        <f t="shared" si="174"/>
        <v>1</v>
      </c>
      <c r="J3742" s="7" t="b">
        <f t="shared" si="175"/>
        <v>1</v>
      </c>
      <c r="K3742" s="7">
        <f t="shared" si="176"/>
        <v>1</v>
      </c>
      <c r="L3742" s="7">
        <f>WEEKDAY(Table1[[#This Row],[post_time]])</f>
        <v>1</v>
      </c>
      <c r="M3742" s="7">
        <f>VLOOKUP(Table1[[#This Row],[topic_id]],'All Topics Data'!$A$2:$I$1243,8,FALSE)</f>
        <v>40487.752083333333</v>
      </c>
      <c r="N3742" s="7">
        <f>Table1[[#This Row],[Hui Reply?]]*(Table1[[#This Row],[post_time]]-Table1[[#This Row],[timestamp of previous reply]])</f>
        <v>2.3958333331393078E-2</v>
      </c>
      <c r="O3742" s="3">
        <f>O3741+Table1[[#This Row],[Hui Reply?]]</f>
        <v>990</v>
      </c>
      <c r="P3742" s="19">
        <f>INT(Table1[[#This Row],[post_time]])</f>
        <v>40489</v>
      </c>
      <c r="Q3742" s="3" t="str">
        <f>IF(Table1[[#This Row],[Hui Reply?]],VLOOKUP(Table1[[#This Row],[topic_id]],'All Topics Data'!$A$2:$E$1243,5,FALSE),0)</f>
        <v>Carlito</v>
      </c>
      <c r="R3742" s="8">
        <f>Table1[[#This Row],[post_time]]+8/24</f>
        <v>40489.900567129633</v>
      </c>
      <c r="S3742" s="3">
        <f>IF(Table1[[#This Row],[post_position]]=1,0,SUMIFS($F$2:F3742,$H$2:H3742,Table1[[#This Row],[post_position]]-1,$C$2:C3742,Table1[[#This Row],[topic_id]]))</f>
        <v>40489.543275462966</v>
      </c>
    </row>
    <row r="3743" spans="1:19" x14ac:dyDescent="0.25">
      <c r="A3743" s="7">
        <v>3815</v>
      </c>
      <c r="B3743" s="7">
        <v>2</v>
      </c>
      <c r="C3743" s="7">
        <v>929</v>
      </c>
      <c r="D3743" s="7">
        <v>6887</v>
      </c>
      <c r="E3743" s="2"/>
      <c r="F3743" s="8">
        <v>40489.579351851855</v>
      </c>
      <c r="G3743" s="7">
        <v>0</v>
      </c>
      <c r="H3743" s="7">
        <v>5</v>
      </c>
      <c r="I3743" s="7" t="b">
        <f t="shared" si="174"/>
        <v>0</v>
      </c>
      <c r="J3743" s="7" t="b">
        <f t="shared" si="175"/>
        <v>1</v>
      </c>
      <c r="K3743" s="7">
        <f t="shared" si="176"/>
        <v>0</v>
      </c>
      <c r="L3743" s="7">
        <f>WEEKDAY(Table1[[#This Row],[post_time]])</f>
        <v>1</v>
      </c>
      <c r="M3743" s="7">
        <f>VLOOKUP(Table1[[#This Row],[topic_id]],'All Topics Data'!$A$2:$I$1243,8,FALSE)</f>
        <v>40487.780555555553</v>
      </c>
      <c r="N3743" s="7">
        <f>Table1[[#This Row],[Hui Reply?]]*(Table1[[#This Row],[post_time]]-Table1[[#This Row],[timestamp of previous reply]])</f>
        <v>0</v>
      </c>
      <c r="O3743" s="3">
        <f>O3742+Table1[[#This Row],[Hui Reply?]]</f>
        <v>990</v>
      </c>
      <c r="P3743" s="19">
        <f>INT(Table1[[#This Row],[post_time]])</f>
        <v>40489</v>
      </c>
      <c r="Q3743" s="3">
        <f>IF(Table1[[#This Row],[Hui Reply?]],VLOOKUP(Table1[[#This Row],[topic_id]],'All Topics Data'!$A$2:$E$1243,5,FALSE),0)</f>
        <v>0</v>
      </c>
      <c r="R3743" s="8">
        <f>Table1[[#This Row],[post_time]]+8/24</f>
        <v>40489.912685185191</v>
      </c>
      <c r="S3743" s="3">
        <f>IF(Table1[[#This Row],[post_position]]=1,0,SUMIFS($F$2:F3743,$H$2:H3743,Table1[[#This Row],[post_position]]-1,$C$2:C3743,Table1[[#This Row],[topic_id]]))</f>
        <v>40489.502118055556</v>
      </c>
    </row>
    <row r="3744" spans="1:19" x14ac:dyDescent="0.25">
      <c r="A3744" s="7">
        <v>3816</v>
      </c>
      <c r="B3744" s="7">
        <v>2</v>
      </c>
      <c r="C3744" s="7">
        <v>929</v>
      </c>
      <c r="D3744" s="7">
        <v>24</v>
      </c>
      <c r="E3744" s="2"/>
      <c r="F3744" s="8">
        <v>40489.590763888889</v>
      </c>
      <c r="G3744" s="7">
        <v>0</v>
      </c>
      <c r="H3744" s="7">
        <v>6</v>
      </c>
      <c r="I3744" s="7" t="b">
        <f t="shared" si="174"/>
        <v>1</v>
      </c>
      <c r="J3744" s="7" t="b">
        <f t="shared" si="175"/>
        <v>1</v>
      </c>
      <c r="K3744" s="7">
        <f t="shared" si="176"/>
        <v>1</v>
      </c>
      <c r="L3744" s="7">
        <f>WEEKDAY(Table1[[#This Row],[post_time]])</f>
        <v>1</v>
      </c>
      <c r="M3744" s="7">
        <f>VLOOKUP(Table1[[#This Row],[topic_id]],'All Topics Data'!$A$2:$I$1243,8,FALSE)</f>
        <v>40487.780555555553</v>
      </c>
      <c r="N3744" s="7">
        <f>Table1[[#This Row],[Hui Reply?]]*(Table1[[#This Row],[post_time]]-Table1[[#This Row],[timestamp of previous reply]])</f>
        <v>1.1412037034460809E-2</v>
      </c>
      <c r="O3744" s="3">
        <f>O3743+Table1[[#This Row],[Hui Reply?]]</f>
        <v>991</v>
      </c>
      <c r="P3744" s="19">
        <f>INT(Table1[[#This Row],[post_time]])</f>
        <v>40489</v>
      </c>
      <c r="Q3744" s="3" t="str">
        <f>IF(Table1[[#This Row],[Hui Reply?]],VLOOKUP(Table1[[#This Row],[topic_id]],'All Topics Data'!$A$2:$E$1243,5,FALSE),0)</f>
        <v>DV</v>
      </c>
      <c r="R3744" s="8">
        <f>Table1[[#This Row],[post_time]]+8/24</f>
        <v>40489.924097222225</v>
      </c>
      <c r="S3744" s="3">
        <f>IF(Table1[[#This Row],[post_position]]=1,0,SUMIFS($F$2:F3744,$H$2:H3744,Table1[[#This Row],[post_position]]-1,$C$2:C3744,Table1[[#This Row],[topic_id]]))</f>
        <v>40489.579351851855</v>
      </c>
    </row>
    <row r="3745" spans="1:19" x14ac:dyDescent="0.25">
      <c r="A3745" s="7">
        <v>3817</v>
      </c>
      <c r="B3745" s="7">
        <v>1</v>
      </c>
      <c r="C3745" s="7">
        <v>915</v>
      </c>
      <c r="D3745" s="7">
        <v>6889</v>
      </c>
      <c r="E3745" s="2"/>
      <c r="F3745" s="8">
        <v>40489.60429398148</v>
      </c>
      <c r="G3745" s="7">
        <v>0</v>
      </c>
      <c r="H3745" s="7">
        <v>4</v>
      </c>
      <c r="I3745" s="7" t="b">
        <f t="shared" si="174"/>
        <v>0</v>
      </c>
      <c r="J3745" s="7" t="b">
        <f t="shared" si="175"/>
        <v>1</v>
      </c>
      <c r="K3745" s="7">
        <f t="shared" si="176"/>
        <v>0</v>
      </c>
      <c r="L3745" s="7">
        <f>WEEKDAY(Table1[[#This Row],[post_time]])</f>
        <v>1</v>
      </c>
      <c r="M3745" s="7">
        <f>VLOOKUP(Table1[[#This Row],[topic_id]],'All Topics Data'!$A$2:$I$1243,8,FALSE)</f>
        <v>40484.438888888886</v>
      </c>
      <c r="N3745" s="7">
        <f>Table1[[#This Row],[Hui Reply?]]*(Table1[[#This Row],[post_time]]-Table1[[#This Row],[timestamp of previous reply]])</f>
        <v>0</v>
      </c>
      <c r="O3745" s="3">
        <f>O3744+Table1[[#This Row],[Hui Reply?]]</f>
        <v>991</v>
      </c>
      <c r="P3745" s="19">
        <f>INT(Table1[[#This Row],[post_time]])</f>
        <v>40489</v>
      </c>
      <c r="Q3745" s="3">
        <f>IF(Table1[[#This Row],[Hui Reply?]],VLOOKUP(Table1[[#This Row],[topic_id]],'All Topics Data'!$A$2:$E$1243,5,FALSE),0)</f>
        <v>0</v>
      </c>
      <c r="R3745" s="8">
        <f>Table1[[#This Row],[post_time]]+8/24</f>
        <v>40489.937627314815</v>
      </c>
      <c r="S3745" s="3">
        <f>IF(Table1[[#This Row],[post_position]]=1,0,SUMIFS($F$2:F3745,$H$2:H3745,Table1[[#This Row],[post_position]]-1,$C$2:C3745,Table1[[#This Row],[topic_id]]))</f>
        <v>40484.487800925926</v>
      </c>
    </row>
    <row r="3746" spans="1:19" x14ac:dyDescent="0.25">
      <c r="A3746" s="7">
        <v>3818</v>
      </c>
      <c r="B3746" s="7">
        <v>1</v>
      </c>
      <c r="C3746" s="7">
        <v>928</v>
      </c>
      <c r="D3746" s="7">
        <v>6886</v>
      </c>
      <c r="F3746" s="8">
        <v>40489.695821759262</v>
      </c>
      <c r="G3746" s="7">
        <v>0</v>
      </c>
      <c r="H3746" s="7">
        <v>7</v>
      </c>
      <c r="I3746" s="7" t="b">
        <f t="shared" si="174"/>
        <v>0</v>
      </c>
      <c r="J3746" s="7" t="b">
        <f t="shared" si="175"/>
        <v>1</v>
      </c>
      <c r="K3746" s="7">
        <f t="shared" si="176"/>
        <v>0</v>
      </c>
      <c r="L3746" s="7">
        <f>WEEKDAY(Table1[[#This Row],[post_time]])</f>
        <v>1</v>
      </c>
      <c r="M3746" s="7">
        <f>VLOOKUP(Table1[[#This Row],[topic_id]],'All Topics Data'!$A$2:$I$1243,8,FALSE)</f>
        <v>40487.752083333333</v>
      </c>
      <c r="N3746" s="7">
        <f>Table1[[#This Row],[Hui Reply?]]*(Table1[[#This Row],[post_time]]-Table1[[#This Row],[timestamp of previous reply]])</f>
        <v>0</v>
      </c>
      <c r="O3746" s="3">
        <f>O3745+Table1[[#This Row],[Hui Reply?]]</f>
        <v>991</v>
      </c>
      <c r="P3746" s="19">
        <f>INT(Table1[[#This Row],[post_time]])</f>
        <v>40489</v>
      </c>
      <c r="Q3746" s="3">
        <f>IF(Table1[[#This Row],[Hui Reply?]],VLOOKUP(Table1[[#This Row],[topic_id]],'All Topics Data'!$A$2:$E$1243,5,FALSE),0)</f>
        <v>0</v>
      </c>
      <c r="R3746" s="8">
        <f>Table1[[#This Row],[post_time]]+8/24</f>
        <v>40490.029155092598</v>
      </c>
      <c r="S3746" s="3">
        <f>IF(Table1[[#This Row],[post_position]]=1,0,SUMIFS($F$2:F3746,$H$2:H3746,Table1[[#This Row],[post_position]]-1,$C$2:C3746,Table1[[#This Row],[topic_id]]))</f>
        <v>40489.567233796297</v>
      </c>
    </row>
    <row r="3747" spans="1:19" x14ac:dyDescent="0.25">
      <c r="A3747" s="7">
        <v>3819</v>
      </c>
      <c r="B3747" s="7">
        <v>2</v>
      </c>
      <c r="C3747" s="7">
        <v>929</v>
      </c>
      <c r="D3747" s="7">
        <v>6887</v>
      </c>
      <c r="E3747" s="2"/>
      <c r="F3747" s="8">
        <v>40489.707326388889</v>
      </c>
      <c r="G3747" s="7">
        <v>0</v>
      </c>
      <c r="H3747" s="7">
        <v>7</v>
      </c>
      <c r="I3747" s="7" t="b">
        <f t="shared" si="174"/>
        <v>0</v>
      </c>
      <c r="J3747" s="7" t="b">
        <f t="shared" si="175"/>
        <v>1</v>
      </c>
      <c r="K3747" s="7">
        <f t="shared" si="176"/>
        <v>0</v>
      </c>
      <c r="L3747" s="7">
        <f>WEEKDAY(Table1[[#This Row],[post_time]])</f>
        <v>1</v>
      </c>
      <c r="M3747" s="7">
        <f>VLOOKUP(Table1[[#This Row],[topic_id]],'All Topics Data'!$A$2:$I$1243,8,FALSE)</f>
        <v>40487.780555555553</v>
      </c>
      <c r="N3747" s="7">
        <f>Table1[[#This Row],[Hui Reply?]]*(Table1[[#This Row],[post_time]]-Table1[[#This Row],[timestamp of previous reply]])</f>
        <v>0</v>
      </c>
      <c r="O3747" s="3">
        <f>O3746+Table1[[#This Row],[Hui Reply?]]</f>
        <v>991</v>
      </c>
      <c r="P3747" s="19">
        <f>INT(Table1[[#This Row],[post_time]])</f>
        <v>40489</v>
      </c>
      <c r="Q3747" s="3">
        <f>IF(Table1[[#This Row],[Hui Reply?]],VLOOKUP(Table1[[#This Row],[topic_id]],'All Topics Data'!$A$2:$E$1243,5,FALSE),0)</f>
        <v>0</v>
      </c>
      <c r="R3747" s="8">
        <f>Table1[[#This Row],[post_time]]+8/24</f>
        <v>40490.040659722225</v>
      </c>
      <c r="S3747" s="3">
        <f>IF(Table1[[#This Row],[post_position]]=1,0,SUMIFS($F$2:F3747,$H$2:H3747,Table1[[#This Row],[post_position]]-1,$C$2:C3747,Table1[[#This Row],[topic_id]]))</f>
        <v>40489.590763888889</v>
      </c>
    </row>
    <row r="3748" spans="1:19" x14ac:dyDescent="0.25">
      <c r="A3748" s="7">
        <v>3820</v>
      </c>
      <c r="B3748" s="7">
        <v>4</v>
      </c>
      <c r="C3748" s="7">
        <v>930</v>
      </c>
      <c r="D3748" s="7">
        <v>1</v>
      </c>
      <c r="E3748" s="2"/>
      <c r="F3748" s="8">
        <v>40490.02716435185</v>
      </c>
      <c r="G3748" s="7">
        <v>0</v>
      </c>
      <c r="H3748" s="7">
        <v>1</v>
      </c>
      <c r="I3748" s="7" t="b">
        <f t="shared" si="174"/>
        <v>0</v>
      </c>
      <c r="J3748" s="7" t="b">
        <f t="shared" si="175"/>
        <v>0</v>
      </c>
      <c r="K3748" s="7">
        <f t="shared" si="176"/>
        <v>0</v>
      </c>
      <c r="L3748" s="7">
        <f>WEEKDAY(Table1[[#This Row],[post_time]])</f>
        <v>2</v>
      </c>
      <c r="M3748" s="7">
        <f>VLOOKUP(Table1[[#This Row],[topic_id]],'All Topics Data'!$A$2:$I$1243,8,FALSE)</f>
        <v>40490.027083333334</v>
      </c>
      <c r="N3748" s="7">
        <f>Table1[[#This Row],[Hui Reply?]]*(Table1[[#This Row],[post_time]]-Table1[[#This Row],[timestamp of previous reply]])</f>
        <v>0</v>
      </c>
      <c r="O3748" s="3">
        <f>O3747+Table1[[#This Row],[Hui Reply?]]</f>
        <v>991</v>
      </c>
      <c r="P3748" s="19">
        <f>INT(Table1[[#This Row],[post_time]])</f>
        <v>40490</v>
      </c>
      <c r="Q3748" s="3">
        <f>IF(Table1[[#This Row],[Hui Reply?]],VLOOKUP(Table1[[#This Row],[topic_id]],'All Topics Data'!$A$2:$E$1243,5,FALSE),0)</f>
        <v>0</v>
      </c>
      <c r="R3748" s="8">
        <f>Table1[[#This Row],[post_time]]+8/24</f>
        <v>40490.360497685186</v>
      </c>
      <c r="S3748" s="3">
        <f>IF(Table1[[#This Row],[post_position]]=1,0,SUMIFS($F$2:F3748,$H$2:H3748,Table1[[#This Row],[post_position]]-1,$C$2:C3748,Table1[[#This Row],[topic_id]]))</f>
        <v>0</v>
      </c>
    </row>
    <row r="3749" spans="1:19" x14ac:dyDescent="0.25">
      <c r="A3749" s="7">
        <v>3821</v>
      </c>
      <c r="B3749" s="7">
        <v>4</v>
      </c>
      <c r="C3749" s="7">
        <v>930</v>
      </c>
      <c r="D3749" s="7">
        <v>6458</v>
      </c>
      <c r="F3749" s="8">
        <v>40490.132881944446</v>
      </c>
      <c r="G3749" s="7">
        <v>0</v>
      </c>
      <c r="H3749" s="7">
        <v>2</v>
      </c>
      <c r="I3749" s="7" t="b">
        <f t="shared" si="174"/>
        <v>0</v>
      </c>
      <c r="J3749" s="7" t="b">
        <f t="shared" si="175"/>
        <v>1</v>
      </c>
      <c r="K3749" s="7">
        <f t="shared" si="176"/>
        <v>0</v>
      </c>
      <c r="L3749" s="7">
        <f>WEEKDAY(Table1[[#This Row],[post_time]])</f>
        <v>2</v>
      </c>
      <c r="M3749" s="7">
        <f>VLOOKUP(Table1[[#This Row],[topic_id]],'All Topics Data'!$A$2:$I$1243,8,FALSE)</f>
        <v>40490.027083333334</v>
      </c>
      <c r="N3749" s="7">
        <f>Table1[[#This Row],[Hui Reply?]]*(Table1[[#This Row],[post_time]]-Table1[[#This Row],[timestamp of previous reply]])</f>
        <v>0</v>
      </c>
      <c r="O3749" s="3">
        <f>O3748+Table1[[#This Row],[Hui Reply?]]</f>
        <v>991</v>
      </c>
      <c r="P3749" s="19">
        <f>INT(Table1[[#This Row],[post_time]])</f>
        <v>40490</v>
      </c>
      <c r="Q3749" s="3">
        <f>IF(Table1[[#This Row],[Hui Reply?]],VLOOKUP(Table1[[#This Row],[topic_id]],'All Topics Data'!$A$2:$E$1243,5,FALSE),0)</f>
        <v>0</v>
      </c>
      <c r="R3749" s="8">
        <f>Table1[[#This Row],[post_time]]+8/24</f>
        <v>40490.466215277782</v>
      </c>
      <c r="S3749" s="3">
        <f>IF(Table1[[#This Row],[post_position]]=1,0,SUMIFS($F$2:F3749,$H$2:H3749,Table1[[#This Row],[post_position]]-1,$C$2:C3749,Table1[[#This Row],[topic_id]]))</f>
        <v>40490.02716435185</v>
      </c>
    </row>
    <row r="3750" spans="1:19" x14ac:dyDescent="0.25">
      <c r="A3750" s="7">
        <v>3822</v>
      </c>
      <c r="B3750" s="7">
        <v>1</v>
      </c>
      <c r="C3750" s="7">
        <v>883</v>
      </c>
      <c r="D3750" s="7">
        <v>6891</v>
      </c>
      <c r="E3750" s="2"/>
      <c r="F3750" s="8">
        <v>40490.477141203701</v>
      </c>
      <c r="G3750" s="7">
        <v>0</v>
      </c>
      <c r="H3750" s="7">
        <v>6</v>
      </c>
      <c r="I3750" s="7" t="b">
        <f t="shared" si="174"/>
        <v>0</v>
      </c>
      <c r="J3750" s="7" t="b">
        <f t="shared" si="175"/>
        <v>1</v>
      </c>
      <c r="K3750" s="7">
        <f t="shared" si="176"/>
        <v>0</v>
      </c>
      <c r="L3750" s="7">
        <f>WEEKDAY(Table1[[#This Row],[post_time]])</f>
        <v>2</v>
      </c>
      <c r="M3750" s="7">
        <f>VLOOKUP(Table1[[#This Row],[topic_id]],'All Topics Data'!$A$2:$I$1243,8,FALSE)</f>
        <v>40474.877083333333</v>
      </c>
      <c r="N3750" s="7">
        <f>Table1[[#This Row],[Hui Reply?]]*(Table1[[#This Row],[post_time]]-Table1[[#This Row],[timestamp of previous reply]])</f>
        <v>0</v>
      </c>
      <c r="O3750" s="3">
        <f>O3749+Table1[[#This Row],[Hui Reply?]]</f>
        <v>991</v>
      </c>
      <c r="P3750" s="19">
        <f>INT(Table1[[#This Row],[post_time]])</f>
        <v>40490</v>
      </c>
      <c r="Q3750" s="3">
        <f>IF(Table1[[#This Row],[Hui Reply?]],VLOOKUP(Table1[[#This Row],[topic_id]],'All Topics Data'!$A$2:$E$1243,5,FALSE),0)</f>
        <v>0</v>
      </c>
      <c r="R3750" s="8">
        <f>Table1[[#This Row],[post_time]]+8/24</f>
        <v>40490.810474537036</v>
      </c>
      <c r="S3750" s="3">
        <f>IF(Table1[[#This Row],[post_position]]=1,0,SUMIFS($F$2:F3750,$H$2:H3750,Table1[[#This Row],[post_position]]-1,$C$2:C3750,Table1[[#This Row],[topic_id]]))</f>
        <v>40476.653807870367</v>
      </c>
    </row>
    <row r="3751" spans="1:19" x14ac:dyDescent="0.25">
      <c r="A3751" s="7">
        <v>3823</v>
      </c>
      <c r="B3751" s="7">
        <v>1</v>
      </c>
      <c r="C3751" s="7">
        <v>883</v>
      </c>
      <c r="D3751" s="7">
        <v>24</v>
      </c>
      <c r="E3751" s="2"/>
      <c r="F3751" s="8">
        <v>40490.513692129629</v>
      </c>
      <c r="G3751" s="7">
        <v>0</v>
      </c>
      <c r="H3751" s="7">
        <v>7</v>
      </c>
      <c r="I3751" s="7" t="b">
        <f t="shared" si="174"/>
        <v>1</v>
      </c>
      <c r="J3751" s="7" t="b">
        <f t="shared" si="175"/>
        <v>1</v>
      </c>
      <c r="K3751" s="7">
        <f t="shared" si="176"/>
        <v>1</v>
      </c>
      <c r="L3751" s="7">
        <f>WEEKDAY(Table1[[#This Row],[post_time]])</f>
        <v>2</v>
      </c>
      <c r="M3751" s="7">
        <f>VLOOKUP(Table1[[#This Row],[topic_id]],'All Topics Data'!$A$2:$I$1243,8,FALSE)</f>
        <v>40474.877083333333</v>
      </c>
      <c r="N3751" s="7">
        <f>Table1[[#This Row],[Hui Reply?]]*(Table1[[#This Row],[post_time]]-Table1[[#This Row],[timestamp of previous reply]])</f>
        <v>3.6550925928167999E-2</v>
      </c>
      <c r="O3751" s="3">
        <f>O3750+Table1[[#This Row],[Hui Reply?]]</f>
        <v>992</v>
      </c>
      <c r="P3751" s="19">
        <f>INT(Table1[[#This Row],[post_time]])</f>
        <v>40490</v>
      </c>
      <c r="Q3751" s="3" t="str">
        <f>IF(Table1[[#This Row],[Hui Reply?]],VLOOKUP(Table1[[#This Row],[topic_id]],'All Topics Data'!$A$2:$E$1243,5,FALSE),0)</f>
        <v>mediatx</v>
      </c>
      <c r="R3751" s="8">
        <f>Table1[[#This Row],[post_time]]+8/24</f>
        <v>40490.847025462965</v>
      </c>
      <c r="S3751" s="3">
        <f>IF(Table1[[#This Row],[post_position]]=1,0,SUMIFS($F$2:F3751,$H$2:H3751,Table1[[#This Row],[post_position]]-1,$C$2:C3751,Table1[[#This Row],[topic_id]]))</f>
        <v>40490.477141203701</v>
      </c>
    </row>
    <row r="3752" spans="1:19" x14ac:dyDescent="0.25">
      <c r="A3752" s="7">
        <v>3824</v>
      </c>
      <c r="B3752" s="7">
        <v>1</v>
      </c>
      <c r="C3752" s="7">
        <v>931</v>
      </c>
      <c r="D3752" s="7">
        <v>6891</v>
      </c>
      <c r="E3752" s="2"/>
      <c r="F3752" s="8">
        <v>40490.530486111114</v>
      </c>
      <c r="G3752" s="7">
        <v>0</v>
      </c>
      <c r="H3752" s="7">
        <v>1</v>
      </c>
      <c r="I3752" s="7" t="b">
        <f t="shared" si="174"/>
        <v>0</v>
      </c>
      <c r="J3752" s="7" t="b">
        <f t="shared" si="175"/>
        <v>0</v>
      </c>
      <c r="K3752" s="7">
        <f t="shared" si="176"/>
        <v>0</v>
      </c>
      <c r="L3752" s="7">
        <f>WEEKDAY(Table1[[#This Row],[post_time]])</f>
        <v>2</v>
      </c>
      <c r="M3752" s="7">
        <f>VLOOKUP(Table1[[#This Row],[topic_id]],'All Topics Data'!$A$2:$I$1243,8,FALSE)</f>
        <v>40490.529861111114</v>
      </c>
      <c r="N3752" s="7">
        <f>Table1[[#This Row],[Hui Reply?]]*(Table1[[#This Row],[post_time]]-Table1[[#This Row],[timestamp of previous reply]])</f>
        <v>0</v>
      </c>
      <c r="O3752" s="3">
        <f>O3751+Table1[[#This Row],[Hui Reply?]]</f>
        <v>992</v>
      </c>
      <c r="P3752" s="19">
        <f>INT(Table1[[#This Row],[post_time]])</f>
        <v>40490</v>
      </c>
      <c r="Q3752" s="3">
        <f>IF(Table1[[#This Row],[Hui Reply?]],VLOOKUP(Table1[[#This Row],[topic_id]],'All Topics Data'!$A$2:$E$1243,5,FALSE),0)</f>
        <v>0</v>
      </c>
      <c r="R3752" s="8">
        <f>Table1[[#This Row],[post_time]]+8/24</f>
        <v>40490.86381944445</v>
      </c>
      <c r="S3752" s="3">
        <f>IF(Table1[[#This Row],[post_position]]=1,0,SUMIFS($F$2:F3752,$H$2:H3752,Table1[[#This Row],[post_position]]-1,$C$2:C3752,Table1[[#This Row],[topic_id]]))</f>
        <v>0</v>
      </c>
    </row>
    <row r="3753" spans="1:19" x14ac:dyDescent="0.25">
      <c r="A3753" s="7">
        <v>3825</v>
      </c>
      <c r="B3753" s="7">
        <v>1</v>
      </c>
      <c r="C3753" s="7">
        <v>883</v>
      </c>
      <c r="D3753" s="7">
        <v>6891</v>
      </c>
      <c r="F3753" s="8">
        <v>40490.533587962964</v>
      </c>
      <c r="G3753" s="7">
        <v>0</v>
      </c>
      <c r="H3753" s="7">
        <v>8</v>
      </c>
      <c r="I3753" s="7" t="b">
        <f t="shared" si="174"/>
        <v>0</v>
      </c>
      <c r="J3753" s="7" t="b">
        <f t="shared" si="175"/>
        <v>1</v>
      </c>
      <c r="K3753" s="7">
        <f t="shared" si="176"/>
        <v>0</v>
      </c>
      <c r="L3753" s="7">
        <f>WEEKDAY(Table1[[#This Row],[post_time]])</f>
        <v>2</v>
      </c>
      <c r="M3753" s="7">
        <f>VLOOKUP(Table1[[#This Row],[topic_id]],'All Topics Data'!$A$2:$I$1243,8,FALSE)</f>
        <v>40474.877083333333</v>
      </c>
      <c r="N3753" s="7">
        <f>Table1[[#This Row],[Hui Reply?]]*(Table1[[#This Row],[post_time]]-Table1[[#This Row],[timestamp of previous reply]])</f>
        <v>0</v>
      </c>
      <c r="O3753" s="3">
        <f>O3752+Table1[[#This Row],[Hui Reply?]]</f>
        <v>992</v>
      </c>
      <c r="P3753" s="19">
        <f>INT(Table1[[#This Row],[post_time]])</f>
        <v>40490</v>
      </c>
      <c r="Q3753" s="3">
        <f>IF(Table1[[#This Row],[Hui Reply?]],VLOOKUP(Table1[[#This Row],[topic_id]],'All Topics Data'!$A$2:$E$1243,5,FALSE),0)</f>
        <v>0</v>
      </c>
      <c r="R3753" s="8">
        <f>Table1[[#This Row],[post_time]]+8/24</f>
        <v>40490.8669212963</v>
      </c>
      <c r="S3753" s="3">
        <f>IF(Table1[[#This Row],[post_position]]=1,0,SUMIFS($F$2:F3753,$H$2:H3753,Table1[[#This Row],[post_position]]-1,$C$2:C3753,Table1[[#This Row],[topic_id]]))</f>
        <v>40490.513692129629</v>
      </c>
    </row>
    <row r="3754" spans="1:19" x14ac:dyDescent="0.25">
      <c r="A3754" s="7">
        <v>3826</v>
      </c>
      <c r="B3754" s="7">
        <v>4</v>
      </c>
      <c r="C3754" s="7">
        <v>930</v>
      </c>
      <c r="D3754" s="7">
        <v>2865</v>
      </c>
      <c r="F3754" s="8">
        <v>40490.552499999998</v>
      </c>
      <c r="G3754" s="7">
        <v>0</v>
      </c>
      <c r="H3754" s="7">
        <v>3</v>
      </c>
      <c r="I3754" s="7" t="b">
        <f t="shared" si="174"/>
        <v>0</v>
      </c>
      <c r="J3754" s="7" t="b">
        <f t="shared" si="175"/>
        <v>1</v>
      </c>
      <c r="K3754" s="7">
        <f t="shared" si="176"/>
        <v>0</v>
      </c>
      <c r="L3754" s="7">
        <f>WEEKDAY(Table1[[#This Row],[post_time]])</f>
        <v>2</v>
      </c>
      <c r="M3754" s="7">
        <f>VLOOKUP(Table1[[#This Row],[topic_id]],'All Topics Data'!$A$2:$I$1243,8,FALSE)</f>
        <v>40490.027083333334</v>
      </c>
      <c r="N3754" s="7">
        <f>Table1[[#This Row],[Hui Reply?]]*(Table1[[#This Row],[post_time]]-Table1[[#This Row],[timestamp of previous reply]])</f>
        <v>0</v>
      </c>
      <c r="O3754" s="3">
        <f>O3753+Table1[[#This Row],[Hui Reply?]]</f>
        <v>992</v>
      </c>
      <c r="P3754" s="19">
        <f>INT(Table1[[#This Row],[post_time]])</f>
        <v>40490</v>
      </c>
      <c r="Q3754" s="3">
        <f>IF(Table1[[#This Row],[Hui Reply?]],VLOOKUP(Table1[[#This Row],[topic_id]],'All Topics Data'!$A$2:$E$1243,5,FALSE),0)</f>
        <v>0</v>
      </c>
      <c r="R3754" s="8">
        <f>Table1[[#This Row],[post_time]]+8/24</f>
        <v>40490.885833333334</v>
      </c>
      <c r="S3754" s="3">
        <f>IF(Table1[[#This Row],[post_position]]=1,0,SUMIFS($F$2:F3754,$H$2:H3754,Table1[[#This Row],[post_position]]-1,$C$2:C3754,Table1[[#This Row],[topic_id]]))</f>
        <v>40490.132881944446</v>
      </c>
    </row>
    <row r="3755" spans="1:19" x14ac:dyDescent="0.25">
      <c r="A3755" s="7">
        <v>3827</v>
      </c>
      <c r="B3755" s="7">
        <v>1</v>
      </c>
      <c r="C3755" s="7">
        <v>883</v>
      </c>
      <c r="D3755" s="7">
        <v>24</v>
      </c>
      <c r="F3755" s="8">
        <v>40490.567928240744</v>
      </c>
      <c r="G3755" s="7">
        <v>0</v>
      </c>
      <c r="H3755" s="7">
        <v>9</v>
      </c>
      <c r="I3755" s="7" t="b">
        <f t="shared" si="174"/>
        <v>1</v>
      </c>
      <c r="J3755" s="7" t="b">
        <f t="shared" si="175"/>
        <v>1</v>
      </c>
      <c r="K3755" s="7">
        <f t="shared" si="176"/>
        <v>1</v>
      </c>
      <c r="L3755" s="7">
        <f>WEEKDAY(Table1[[#This Row],[post_time]])</f>
        <v>2</v>
      </c>
      <c r="M3755" s="7">
        <f>VLOOKUP(Table1[[#This Row],[topic_id]],'All Topics Data'!$A$2:$I$1243,8,FALSE)</f>
        <v>40474.877083333333</v>
      </c>
      <c r="N3755" s="7">
        <f>Table1[[#This Row],[Hui Reply?]]*(Table1[[#This Row],[post_time]]-Table1[[#This Row],[timestamp of previous reply]])</f>
        <v>3.4340277779847383E-2</v>
      </c>
      <c r="O3755" s="3">
        <f>O3754+Table1[[#This Row],[Hui Reply?]]</f>
        <v>993</v>
      </c>
      <c r="P3755" s="19">
        <f>INT(Table1[[#This Row],[post_time]])</f>
        <v>40490</v>
      </c>
      <c r="Q3755" s="3" t="str">
        <f>IF(Table1[[#This Row],[Hui Reply?]],VLOOKUP(Table1[[#This Row],[topic_id]],'All Topics Data'!$A$2:$E$1243,5,FALSE),0)</f>
        <v>mediatx</v>
      </c>
      <c r="R3755" s="8">
        <f>Table1[[#This Row],[post_time]]+8/24</f>
        <v>40490.901261574079</v>
      </c>
      <c r="S3755" s="3">
        <f>IF(Table1[[#This Row],[post_position]]=1,0,SUMIFS($F$2:F3755,$H$2:H3755,Table1[[#This Row],[post_position]]-1,$C$2:C3755,Table1[[#This Row],[topic_id]]))</f>
        <v>40490.533587962964</v>
      </c>
    </row>
    <row r="3756" spans="1:19" x14ac:dyDescent="0.25">
      <c r="A3756" s="7">
        <v>3828</v>
      </c>
      <c r="B3756" s="7">
        <v>1</v>
      </c>
      <c r="C3756" s="7">
        <v>931</v>
      </c>
      <c r="D3756" s="7">
        <v>24</v>
      </c>
      <c r="F3756" s="8">
        <v>40490.587673611109</v>
      </c>
      <c r="G3756" s="7">
        <v>0</v>
      </c>
      <c r="H3756" s="7">
        <v>2</v>
      </c>
      <c r="I3756" s="7" t="b">
        <f t="shared" si="174"/>
        <v>1</v>
      </c>
      <c r="J3756" s="7" t="b">
        <f t="shared" si="175"/>
        <v>1</v>
      </c>
      <c r="K3756" s="7">
        <f t="shared" si="176"/>
        <v>1</v>
      </c>
      <c r="L3756" s="7">
        <f>WEEKDAY(Table1[[#This Row],[post_time]])</f>
        <v>2</v>
      </c>
      <c r="M3756" s="7">
        <f>VLOOKUP(Table1[[#This Row],[topic_id]],'All Topics Data'!$A$2:$I$1243,8,FALSE)</f>
        <v>40490.529861111114</v>
      </c>
      <c r="N3756" s="7">
        <f>Table1[[#This Row],[Hui Reply?]]*(Table1[[#This Row],[post_time]]-Table1[[#This Row],[timestamp of previous reply]])</f>
        <v>5.7187499995052349E-2</v>
      </c>
      <c r="O3756" s="3">
        <f>O3755+Table1[[#This Row],[Hui Reply?]]</f>
        <v>994</v>
      </c>
      <c r="P3756" s="19">
        <f>INT(Table1[[#This Row],[post_time]])</f>
        <v>40490</v>
      </c>
      <c r="Q3756" s="3" t="str">
        <f>IF(Table1[[#This Row],[Hui Reply?]],VLOOKUP(Table1[[#This Row],[topic_id]],'All Topics Data'!$A$2:$E$1243,5,FALSE),0)</f>
        <v>pradeepthota</v>
      </c>
      <c r="R3756" s="8">
        <f>Table1[[#This Row],[post_time]]+8/24</f>
        <v>40490.921006944445</v>
      </c>
      <c r="S3756" s="3">
        <f>IF(Table1[[#This Row],[post_position]]=1,0,SUMIFS($F$2:F3756,$H$2:H3756,Table1[[#This Row],[post_position]]-1,$C$2:C3756,Table1[[#This Row],[topic_id]]))</f>
        <v>40490.530486111114</v>
      </c>
    </row>
    <row r="3757" spans="1:19" x14ac:dyDescent="0.25">
      <c r="A3757" s="7">
        <v>3829</v>
      </c>
      <c r="B3757" s="7">
        <v>1</v>
      </c>
      <c r="C3757" s="7">
        <v>932</v>
      </c>
      <c r="D3757" s="7">
        <v>4557</v>
      </c>
      <c r="E3757" s="2"/>
      <c r="F3757" s="8">
        <v>40490.678923611114</v>
      </c>
      <c r="G3757" s="7">
        <v>0</v>
      </c>
      <c r="H3757" s="7">
        <v>1</v>
      </c>
      <c r="I3757" s="7" t="b">
        <f t="shared" si="174"/>
        <v>0</v>
      </c>
      <c r="J3757" s="7" t="b">
        <f t="shared" si="175"/>
        <v>0</v>
      </c>
      <c r="K3757" s="7">
        <f t="shared" si="176"/>
        <v>0</v>
      </c>
      <c r="L3757" s="7">
        <f>WEEKDAY(Table1[[#This Row],[post_time]])</f>
        <v>2</v>
      </c>
      <c r="M3757" s="7">
        <f>VLOOKUP(Table1[[#This Row],[topic_id]],'All Topics Data'!$A$2:$I$1243,8,FALSE)</f>
        <v>40490.678472222222</v>
      </c>
      <c r="N3757" s="7">
        <f>Table1[[#This Row],[Hui Reply?]]*(Table1[[#This Row],[post_time]]-Table1[[#This Row],[timestamp of previous reply]])</f>
        <v>0</v>
      </c>
      <c r="O3757" s="3">
        <f>O3756+Table1[[#This Row],[Hui Reply?]]</f>
        <v>994</v>
      </c>
      <c r="P3757" s="19">
        <f>INT(Table1[[#This Row],[post_time]])</f>
        <v>40490</v>
      </c>
      <c r="Q3757" s="3">
        <f>IF(Table1[[#This Row],[Hui Reply?]],VLOOKUP(Table1[[#This Row],[topic_id]],'All Topics Data'!$A$2:$E$1243,5,FALSE),0)</f>
        <v>0</v>
      </c>
      <c r="R3757" s="8">
        <f>Table1[[#This Row],[post_time]]+8/24</f>
        <v>40491.01225694445</v>
      </c>
      <c r="S3757" s="3">
        <f>IF(Table1[[#This Row],[post_position]]=1,0,SUMIFS($F$2:F3757,$H$2:H3757,Table1[[#This Row],[post_position]]-1,$C$2:C3757,Table1[[#This Row],[topic_id]]))</f>
        <v>0</v>
      </c>
    </row>
    <row r="3758" spans="1:19" x14ac:dyDescent="0.25">
      <c r="A3758" s="7">
        <v>3830</v>
      </c>
      <c r="B3758" s="7">
        <v>1</v>
      </c>
      <c r="C3758" s="7">
        <v>933</v>
      </c>
      <c r="D3758" s="7">
        <v>843</v>
      </c>
      <c r="E3758" s="2"/>
      <c r="F3758" s="8">
        <v>40490.695798611108</v>
      </c>
      <c r="G3758" s="7">
        <v>0</v>
      </c>
      <c r="H3758" s="7">
        <v>1</v>
      </c>
      <c r="I3758" s="7" t="b">
        <f t="shared" si="174"/>
        <v>0</v>
      </c>
      <c r="J3758" s="7" t="b">
        <f t="shared" si="175"/>
        <v>0</v>
      </c>
      <c r="K3758" s="7">
        <f t="shared" si="176"/>
        <v>0</v>
      </c>
      <c r="L3758" s="7">
        <f>WEEKDAY(Table1[[#This Row],[post_time]])</f>
        <v>2</v>
      </c>
      <c r="M3758" s="7">
        <f>VLOOKUP(Table1[[#This Row],[topic_id]],'All Topics Data'!$A$2:$I$1243,8,FALSE)</f>
        <v>40490.695138888892</v>
      </c>
      <c r="N3758" s="7">
        <f>Table1[[#This Row],[Hui Reply?]]*(Table1[[#This Row],[post_time]]-Table1[[#This Row],[timestamp of previous reply]])</f>
        <v>0</v>
      </c>
      <c r="O3758" s="3">
        <f>O3757+Table1[[#This Row],[Hui Reply?]]</f>
        <v>994</v>
      </c>
      <c r="P3758" s="19">
        <f>INT(Table1[[#This Row],[post_time]])</f>
        <v>40490</v>
      </c>
      <c r="Q3758" s="3">
        <f>IF(Table1[[#This Row],[Hui Reply?]],VLOOKUP(Table1[[#This Row],[topic_id]],'All Topics Data'!$A$2:$E$1243,5,FALSE),0)</f>
        <v>0</v>
      </c>
      <c r="R3758" s="8">
        <f>Table1[[#This Row],[post_time]]+8/24</f>
        <v>40491.029131944444</v>
      </c>
      <c r="S3758" s="3">
        <f>IF(Table1[[#This Row],[post_position]]=1,0,SUMIFS($F$2:F3758,$H$2:H3758,Table1[[#This Row],[post_position]]-1,$C$2:C3758,Table1[[#This Row],[topic_id]]))</f>
        <v>0</v>
      </c>
    </row>
    <row r="3759" spans="1:19" x14ac:dyDescent="0.25">
      <c r="A3759" s="7">
        <v>3831</v>
      </c>
      <c r="B3759" s="7">
        <v>1</v>
      </c>
      <c r="C3759" s="7">
        <v>934</v>
      </c>
      <c r="D3759" s="7">
        <v>5365</v>
      </c>
      <c r="E3759" s="2"/>
      <c r="F3759" s="8">
        <v>40490.709328703706</v>
      </c>
      <c r="G3759" s="7">
        <v>0</v>
      </c>
      <c r="H3759" s="7">
        <v>1</v>
      </c>
      <c r="I3759" s="7" t="b">
        <f t="shared" si="174"/>
        <v>0</v>
      </c>
      <c r="J3759" s="7" t="b">
        <f t="shared" si="175"/>
        <v>0</v>
      </c>
      <c r="K3759" s="7">
        <f t="shared" si="176"/>
        <v>0</v>
      </c>
      <c r="L3759" s="7">
        <f>WEEKDAY(Table1[[#This Row],[post_time]])</f>
        <v>2</v>
      </c>
      <c r="M3759" s="7">
        <f>VLOOKUP(Table1[[#This Row],[topic_id]],'All Topics Data'!$A$2:$I$1243,8,FALSE)</f>
        <v>40490.709027777775</v>
      </c>
      <c r="N3759" s="7">
        <f>Table1[[#This Row],[Hui Reply?]]*(Table1[[#This Row],[post_time]]-Table1[[#This Row],[timestamp of previous reply]])</f>
        <v>0</v>
      </c>
      <c r="O3759" s="3">
        <f>O3758+Table1[[#This Row],[Hui Reply?]]</f>
        <v>994</v>
      </c>
      <c r="P3759" s="19">
        <f>INT(Table1[[#This Row],[post_time]])</f>
        <v>40490</v>
      </c>
      <c r="Q3759" s="3">
        <f>IF(Table1[[#This Row],[Hui Reply?]],VLOOKUP(Table1[[#This Row],[topic_id]],'All Topics Data'!$A$2:$E$1243,5,FALSE),0)</f>
        <v>0</v>
      </c>
      <c r="R3759" s="8">
        <f>Table1[[#This Row],[post_time]]+8/24</f>
        <v>40491.042662037042</v>
      </c>
      <c r="S3759" s="3">
        <f>IF(Table1[[#This Row],[post_position]]=1,0,SUMIFS($F$2:F3759,$H$2:H3759,Table1[[#This Row],[post_position]]-1,$C$2:C3759,Table1[[#This Row],[topic_id]]))</f>
        <v>0</v>
      </c>
    </row>
    <row r="3760" spans="1:19" x14ac:dyDescent="0.25">
      <c r="A3760" s="7">
        <v>3832</v>
      </c>
      <c r="B3760" s="7">
        <v>2</v>
      </c>
      <c r="C3760" s="7">
        <v>935</v>
      </c>
      <c r="D3760" s="7">
        <v>6893</v>
      </c>
      <c r="E3760" s="2"/>
      <c r="F3760" s="8">
        <v>40490.720532407409</v>
      </c>
      <c r="G3760" s="7">
        <v>0</v>
      </c>
      <c r="H3760" s="7">
        <v>1</v>
      </c>
      <c r="I3760" s="7" t="b">
        <f t="shared" si="174"/>
        <v>0</v>
      </c>
      <c r="J3760" s="7" t="b">
        <f t="shared" si="175"/>
        <v>0</v>
      </c>
      <c r="K3760" s="7">
        <f t="shared" si="176"/>
        <v>0</v>
      </c>
      <c r="L3760" s="7">
        <f>WEEKDAY(Table1[[#This Row],[post_time]])</f>
        <v>2</v>
      </c>
      <c r="M3760" s="7">
        <f>VLOOKUP(Table1[[#This Row],[topic_id]],'All Topics Data'!$A$2:$I$1243,8,FALSE)</f>
        <v>40490.720138888886</v>
      </c>
      <c r="N3760" s="7">
        <f>Table1[[#This Row],[Hui Reply?]]*(Table1[[#This Row],[post_time]]-Table1[[#This Row],[timestamp of previous reply]])</f>
        <v>0</v>
      </c>
      <c r="O3760" s="3">
        <f>O3759+Table1[[#This Row],[Hui Reply?]]</f>
        <v>994</v>
      </c>
      <c r="P3760" s="19">
        <f>INT(Table1[[#This Row],[post_time]])</f>
        <v>40490</v>
      </c>
      <c r="Q3760" s="3">
        <f>IF(Table1[[#This Row],[Hui Reply?]],VLOOKUP(Table1[[#This Row],[topic_id]],'All Topics Data'!$A$2:$E$1243,5,FALSE),0)</f>
        <v>0</v>
      </c>
      <c r="R3760" s="8">
        <f>Table1[[#This Row],[post_time]]+8/24</f>
        <v>40491.053865740745</v>
      </c>
      <c r="S3760" s="3">
        <f>IF(Table1[[#This Row],[post_position]]=1,0,SUMIFS($F$2:F3760,$H$2:H3760,Table1[[#This Row],[post_position]]-1,$C$2:C3760,Table1[[#This Row],[topic_id]]))</f>
        <v>0</v>
      </c>
    </row>
    <row r="3761" spans="1:19" x14ac:dyDescent="0.25">
      <c r="A3761" s="7">
        <v>3833</v>
      </c>
      <c r="B3761" s="7">
        <v>1</v>
      </c>
      <c r="C3761" s="7">
        <v>936</v>
      </c>
      <c r="D3761" s="7">
        <v>6894</v>
      </c>
      <c r="E3761" s="2"/>
      <c r="F3761" s="8">
        <v>40490.835844907408</v>
      </c>
      <c r="G3761" s="7">
        <v>0</v>
      </c>
      <c r="H3761" s="7">
        <v>1</v>
      </c>
      <c r="I3761" s="7" t="b">
        <f t="shared" si="174"/>
        <v>0</v>
      </c>
      <c r="J3761" s="7" t="b">
        <f t="shared" si="175"/>
        <v>0</v>
      </c>
      <c r="K3761" s="7">
        <f t="shared" si="176"/>
        <v>0</v>
      </c>
      <c r="L3761" s="7">
        <f>WEEKDAY(Table1[[#This Row],[post_time]])</f>
        <v>2</v>
      </c>
      <c r="M3761" s="7">
        <f>VLOOKUP(Table1[[#This Row],[topic_id]],'All Topics Data'!$A$2:$I$1243,8,FALSE)</f>
        <v>40490.835416666669</v>
      </c>
      <c r="N3761" s="7">
        <f>Table1[[#This Row],[Hui Reply?]]*(Table1[[#This Row],[post_time]]-Table1[[#This Row],[timestamp of previous reply]])</f>
        <v>0</v>
      </c>
      <c r="O3761" s="3">
        <f>O3760+Table1[[#This Row],[Hui Reply?]]</f>
        <v>994</v>
      </c>
      <c r="P3761" s="19">
        <f>INT(Table1[[#This Row],[post_time]])</f>
        <v>40490</v>
      </c>
      <c r="Q3761" s="3">
        <f>IF(Table1[[#This Row],[Hui Reply?]],VLOOKUP(Table1[[#This Row],[topic_id]],'All Topics Data'!$A$2:$E$1243,5,FALSE),0)</f>
        <v>0</v>
      </c>
      <c r="R3761" s="8">
        <f>Table1[[#This Row],[post_time]]+8/24</f>
        <v>40491.169178240743</v>
      </c>
      <c r="S3761" s="3">
        <f>IF(Table1[[#This Row],[post_position]]=1,0,SUMIFS($F$2:F3761,$H$2:H3761,Table1[[#This Row],[post_position]]-1,$C$2:C3761,Table1[[#This Row],[topic_id]]))</f>
        <v>0</v>
      </c>
    </row>
    <row r="3762" spans="1:19" x14ac:dyDescent="0.25">
      <c r="A3762" s="7">
        <v>3834</v>
      </c>
      <c r="B3762" s="7">
        <v>1</v>
      </c>
      <c r="C3762" s="7">
        <v>932</v>
      </c>
      <c r="D3762" s="7">
        <v>6713</v>
      </c>
      <c r="F3762" s="8">
        <v>40490.875</v>
      </c>
      <c r="G3762" s="7">
        <v>0</v>
      </c>
      <c r="H3762" s="7">
        <v>2</v>
      </c>
      <c r="I3762" s="7" t="b">
        <f t="shared" si="174"/>
        <v>0</v>
      </c>
      <c r="J3762" s="7" t="b">
        <f t="shared" si="175"/>
        <v>1</v>
      </c>
      <c r="K3762" s="7">
        <f t="shared" si="176"/>
        <v>0</v>
      </c>
      <c r="L3762" s="7">
        <f>WEEKDAY(Table1[[#This Row],[post_time]])</f>
        <v>2</v>
      </c>
      <c r="M3762" s="7">
        <f>VLOOKUP(Table1[[#This Row],[topic_id]],'All Topics Data'!$A$2:$I$1243,8,FALSE)</f>
        <v>40490.678472222222</v>
      </c>
      <c r="N3762" s="7">
        <f>Table1[[#This Row],[Hui Reply?]]*(Table1[[#This Row],[post_time]]-Table1[[#This Row],[timestamp of previous reply]])</f>
        <v>0</v>
      </c>
      <c r="O3762" s="3">
        <f>O3761+Table1[[#This Row],[Hui Reply?]]</f>
        <v>994</v>
      </c>
      <c r="P3762" s="19">
        <f>INT(Table1[[#This Row],[post_time]])</f>
        <v>40490</v>
      </c>
      <c r="Q3762" s="3">
        <f>IF(Table1[[#This Row],[Hui Reply?]],VLOOKUP(Table1[[#This Row],[topic_id]],'All Topics Data'!$A$2:$E$1243,5,FALSE),0)</f>
        <v>0</v>
      </c>
      <c r="R3762" s="8">
        <f>Table1[[#This Row],[post_time]]+8/24</f>
        <v>40491.208333333336</v>
      </c>
      <c r="S3762" s="3">
        <f>IF(Table1[[#This Row],[post_position]]=1,0,SUMIFS($F$2:F3762,$H$2:H3762,Table1[[#This Row],[post_position]]-1,$C$2:C3762,Table1[[#This Row],[topic_id]]))</f>
        <v>40490.678923611114</v>
      </c>
    </row>
    <row r="3763" spans="1:19" x14ac:dyDescent="0.25">
      <c r="A3763" s="7">
        <v>3835</v>
      </c>
      <c r="B3763" s="7">
        <v>1</v>
      </c>
      <c r="C3763" s="7">
        <v>936</v>
      </c>
      <c r="D3763" s="7">
        <v>6713</v>
      </c>
      <c r="F3763" s="8">
        <v>40490.879212962966</v>
      </c>
      <c r="G3763" s="7">
        <v>0</v>
      </c>
      <c r="H3763" s="7">
        <v>2</v>
      </c>
      <c r="I3763" s="7" t="b">
        <f t="shared" si="174"/>
        <v>0</v>
      </c>
      <c r="J3763" s="7" t="b">
        <f t="shared" si="175"/>
        <v>1</v>
      </c>
      <c r="K3763" s="7">
        <f t="shared" si="176"/>
        <v>0</v>
      </c>
      <c r="L3763" s="7">
        <f>WEEKDAY(Table1[[#This Row],[post_time]])</f>
        <v>2</v>
      </c>
      <c r="M3763" s="7">
        <f>VLOOKUP(Table1[[#This Row],[topic_id]],'All Topics Data'!$A$2:$I$1243,8,FALSE)</f>
        <v>40490.835416666669</v>
      </c>
      <c r="N3763" s="7">
        <f>Table1[[#This Row],[Hui Reply?]]*(Table1[[#This Row],[post_time]]-Table1[[#This Row],[timestamp of previous reply]])</f>
        <v>0</v>
      </c>
      <c r="O3763" s="3">
        <f>O3762+Table1[[#This Row],[Hui Reply?]]</f>
        <v>994</v>
      </c>
      <c r="P3763" s="19">
        <f>INT(Table1[[#This Row],[post_time]])</f>
        <v>40490</v>
      </c>
      <c r="Q3763" s="3">
        <f>IF(Table1[[#This Row],[Hui Reply?]],VLOOKUP(Table1[[#This Row],[topic_id]],'All Topics Data'!$A$2:$E$1243,5,FALSE),0)</f>
        <v>0</v>
      </c>
      <c r="R3763" s="8">
        <f>Table1[[#This Row],[post_time]]+8/24</f>
        <v>40491.212546296301</v>
      </c>
      <c r="S3763" s="3">
        <f>IF(Table1[[#This Row],[post_position]]=1,0,SUMIFS($F$2:F3763,$H$2:H3763,Table1[[#This Row],[post_position]]-1,$C$2:C3763,Table1[[#This Row],[topic_id]]))</f>
        <v>40490.835844907408</v>
      </c>
    </row>
    <row r="3764" spans="1:19" x14ac:dyDescent="0.25">
      <c r="A3764" s="7">
        <v>3836</v>
      </c>
      <c r="B3764" s="7">
        <v>1</v>
      </c>
      <c r="C3764" s="7">
        <v>921</v>
      </c>
      <c r="D3764" s="7">
        <v>6876</v>
      </c>
      <c r="F3764" s="8">
        <v>40490.995324074072</v>
      </c>
      <c r="G3764" s="7">
        <v>0</v>
      </c>
      <c r="H3764" s="7">
        <v>8</v>
      </c>
      <c r="I3764" s="7" t="b">
        <f t="shared" si="174"/>
        <v>0</v>
      </c>
      <c r="J3764" s="7" t="b">
        <f t="shared" si="175"/>
        <v>1</v>
      </c>
      <c r="K3764" s="7">
        <f t="shared" si="176"/>
        <v>0</v>
      </c>
      <c r="L3764" s="7">
        <f>WEEKDAY(Table1[[#This Row],[post_time]])</f>
        <v>2</v>
      </c>
      <c r="M3764" s="7">
        <f>VLOOKUP(Table1[[#This Row],[topic_id]],'All Topics Data'!$A$2:$I$1243,8,FALSE)</f>
        <v>40486.291666666664</v>
      </c>
      <c r="N3764" s="7">
        <f>Table1[[#This Row],[Hui Reply?]]*(Table1[[#This Row],[post_time]]-Table1[[#This Row],[timestamp of previous reply]])</f>
        <v>0</v>
      </c>
      <c r="O3764" s="3">
        <f>O3763+Table1[[#This Row],[Hui Reply?]]</f>
        <v>994</v>
      </c>
      <c r="P3764" s="19">
        <f>INT(Table1[[#This Row],[post_time]])</f>
        <v>40490</v>
      </c>
      <c r="Q3764" s="3">
        <f>IF(Table1[[#This Row],[Hui Reply?]],VLOOKUP(Table1[[#This Row],[topic_id]],'All Topics Data'!$A$2:$E$1243,5,FALSE),0)</f>
        <v>0</v>
      </c>
      <c r="R3764" s="8">
        <f>Table1[[#This Row],[post_time]]+8/24</f>
        <v>40491.328657407408</v>
      </c>
      <c r="S3764" s="3">
        <f>IF(Table1[[#This Row],[post_position]]=1,0,SUMIFS($F$2:F3764,$H$2:H3764,Table1[[#This Row],[post_position]]-1,$C$2:C3764,Table1[[#This Row],[topic_id]]))</f>
        <v>40488.742604166669</v>
      </c>
    </row>
    <row r="3765" spans="1:19" x14ac:dyDescent="0.25">
      <c r="A3765" s="7">
        <v>3837</v>
      </c>
      <c r="B3765" s="7">
        <v>1</v>
      </c>
      <c r="C3765" s="7">
        <v>936</v>
      </c>
      <c r="D3765" s="7">
        <v>6894</v>
      </c>
      <c r="E3765" s="2"/>
      <c r="F3765" s="8">
        <v>40490.998553240737</v>
      </c>
      <c r="G3765" s="7">
        <v>0</v>
      </c>
      <c r="H3765" s="7">
        <v>3</v>
      </c>
      <c r="I3765" s="7" t="b">
        <f t="shared" si="174"/>
        <v>0</v>
      </c>
      <c r="J3765" s="7" t="b">
        <f t="shared" si="175"/>
        <v>1</v>
      </c>
      <c r="K3765" s="7">
        <f t="shared" si="176"/>
        <v>0</v>
      </c>
      <c r="L3765" s="7">
        <f>WEEKDAY(Table1[[#This Row],[post_time]])</f>
        <v>2</v>
      </c>
      <c r="M3765" s="7">
        <f>VLOOKUP(Table1[[#This Row],[topic_id]],'All Topics Data'!$A$2:$I$1243,8,FALSE)</f>
        <v>40490.835416666669</v>
      </c>
      <c r="N3765" s="7">
        <f>Table1[[#This Row],[Hui Reply?]]*(Table1[[#This Row],[post_time]]-Table1[[#This Row],[timestamp of previous reply]])</f>
        <v>0</v>
      </c>
      <c r="O3765" s="3">
        <f>O3764+Table1[[#This Row],[Hui Reply?]]</f>
        <v>994</v>
      </c>
      <c r="P3765" s="19">
        <f>INT(Table1[[#This Row],[post_time]])</f>
        <v>40490</v>
      </c>
      <c r="Q3765" s="3">
        <f>IF(Table1[[#This Row],[Hui Reply?]],VLOOKUP(Table1[[#This Row],[topic_id]],'All Topics Data'!$A$2:$E$1243,5,FALSE),0)</f>
        <v>0</v>
      </c>
      <c r="R3765" s="8">
        <f>Table1[[#This Row],[post_time]]+8/24</f>
        <v>40491.331886574073</v>
      </c>
      <c r="S3765" s="3">
        <f>IF(Table1[[#This Row],[post_position]]=1,0,SUMIFS($F$2:F3765,$H$2:H3765,Table1[[#This Row],[post_position]]-1,$C$2:C3765,Table1[[#This Row],[topic_id]]))</f>
        <v>40490.879212962966</v>
      </c>
    </row>
    <row r="3766" spans="1:19" x14ac:dyDescent="0.25">
      <c r="A3766" s="7">
        <v>3838</v>
      </c>
      <c r="B3766" s="7">
        <v>1</v>
      </c>
      <c r="C3766" s="7">
        <v>936</v>
      </c>
      <c r="D3766" s="7">
        <v>24</v>
      </c>
      <c r="F3766" s="8">
        <v>40491.042442129627</v>
      </c>
      <c r="G3766" s="7">
        <v>0</v>
      </c>
      <c r="H3766" s="7">
        <v>4</v>
      </c>
      <c r="I3766" s="7" t="b">
        <f t="shared" si="174"/>
        <v>1</v>
      </c>
      <c r="J3766" s="7" t="b">
        <f t="shared" si="175"/>
        <v>1</v>
      </c>
      <c r="K3766" s="7">
        <f t="shared" si="176"/>
        <v>1</v>
      </c>
      <c r="L3766" s="7">
        <f>WEEKDAY(Table1[[#This Row],[post_time]])</f>
        <v>3</v>
      </c>
      <c r="M3766" s="7">
        <f>VLOOKUP(Table1[[#This Row],[topic_id]],'All Topics Data'!$A$2:$I$1243,8,FALSE)</f>
        <v>40490.835416666669</v>
      </c>
      <c r="N3766" s="7">
        <f>Table1[[#This Row],[Hui Reply?]]*(Table1[[#This Row],[post_time]]-Table1[[#This Row],[timestamp of previous reply]])</f>
        <v>4.3888888889341615E-2</v>
      </c>
      <c r="O3766" s="3">
        <f>O3765+Table1[[#This Row],[Hui Reply?]]</f>
        <v>995</v>
      </c>
      <c r="P3766" s="19">
        <f>INT(Table1[[#This Row],[post_time]])</f>
        <v>40491</v>
      </c>
      <c r="Q3766" s="3" t="str">
        <f>IF(Table1[[#This Row],[Hui Reply?]],VLOOKUP(Table1[[#This Row],[topic_id]],'All Topics Data'!$A$2:$E$1243,5,FALSE),0)</f>
        <v>Smitty15</v>
      </c>
      <c r="R3766" s="8">
        <f>Table1[[#This Row],[post_time]]+8/24</f>
        <v>40491.375775462962</v>
      </c>
      <c r="S3766" s="3">
        <f>IF(Table1[[#This Row],[post_position]]=1,0,SUMIFS($F$2:F3766,$H$2:H3766,Table1[[#This Row],[post_position]]-1,$C$2:C3766,Table1[[#This Row],[topic_id]]))</f>
        <v>40490.998553240737</v>
      </c>
    </row>
    <row r="3767" spans="1:19" x14ac:dyDescent="0.25">
      <c r="A3767" s="7">
        <v>3839</v>
      </c>
      <c r="B3767" s="7">
        <v>1</v>
      </c>
      <c r="C3767" s="7">
        <v>934</v>
      </c>
      <c r="D3767" s="7">
        <v>6458</v>
      </c>
      <c r="E3767" s="2"/>
      <c r="F3767" s="8">
        <v>40491.049537037034</v>
      </c>
      <c r="G3767" s="7">
        <v>0</v>
      </c>
      <c r="H3767" s="7">
        <v>2</v>
      </c>
      <c r="I3767" s="7" t="b">
        <f t="shared" si="174"/>
        <v>0</v>
      </c>
      <c r="J3767" s="7" t="b">
        <f t="shared" si="175"/>
        <v>1</v>
      </c>
      <c r="K3767" s="7">
        <f t="shared" si="176"/>
        <v>0</v>
      </c>
      <c r="L3767" s="7">
        <f>WEEKDAY(Table1[[#This Row],[post_time]])</f>
        <v>3</v>
      </c>
      <c r="M3767" s="7">
        <f>VLOOKUP(Table1[[#This Row],[topic_id]],'All Topics Data'!$A$2:$I$1243,8,FALSE)</f>
        <v>40490.709027777775</v>
      </c>
      <c r="N3767" s="7">
        <f>Table1[[#This Row],[Hui Reply?]]*(Table1[[#This Row],[post_time]]-Table1[[#This Row],[timestamp of previous reply]])</f>
        <v>0</v>
      </c>
      <c r="O3767" s="3">
        <f>O3766+Table1[[#This Row],[Hui Reply?]]</f>
        <v>995</v>
      </c>
      <c r="P3767" s="19">
        <f>INT(Table1[[#This Row],[post_time]])</f>
        <v>40491</v>
      </c>
      <c r="Q3767" s="3">
        <f>IF(Table1[[#This Row],[Hui Reply?]],VLOOKUP(Table1[[#This Row],[topic_id]],'All Topics Data'!$A$2:$E$1243,5,FALSE),0)</f>
        <v>0</v>
      </c>
      <c r="R3767" s="8">
        <f>Table1[[#This Row],[post_time]]+8/24</f>
        <v>40491.382870370369</v>
      </c>
      <c r="S3767" s="3">
        <f>IF(Table1[[#This Row],[post_position]]=1,0,SUMIFS($F$2:F3767,$H$2:H3767,Table1[[#This Row],[post_position]]-1,$C$2:C3767,Table1[[#This Row],[topic_id]]))</f>
        <v>40490.709328703706</v>
      </c>
    </row>
    <row r="3768" spans="1:19" x14ac:dyDescent="0.25">
      <c r="A3768" s="7">
        <v>3840</v>
      </c>
      <c r="B3768" s="7">
        <v>1</v>
      </c>
      <c r="C3768" s="7">
        <v>933</v>
      </c>
      <c r="D3768" s="7">
        <v>24</v>
      </c>
      <c r="F3768" s="8">
        <v>40491.052349537036</v>
      </c>
      <c r="G3768" s="7">
        <v>0</v>
      </c>
      <c r="H3768" s="7">
        <v>2</v>
      </c>
      <c r="I3768" s="7" t="b">
        <f t="shared" si="174"/>
        <v>1</v>
      </c>
      <c r="J3768" s="7" t="b">
        <f t="shared" si="175"/>
        <v>1</v>
      </c>
      <c r="K3768" s="7">
        <f t="shared" si="176"/>
        <v>1</v>
      </c>
      <c r="L3768" s="7">
        <f>WEEKDAY(Table1[[#This Row],[post_time]])</f>
        <v>3</v>
      </c>
      <c r="M3768" s="7">
        <f>VLOOKUP(Table1[[#This Row],[topic_id]],'All Topics Data'!$A$2:$I$1243,8,FALSE)</f>
        <v>40490.695138888892</v>
      </c>
      <c r="N3768" s="7">
        <f>Table1[[#This Row],[Hui Reply?]]*(Table1[[#This Row],[post_time]]-Table1[[#This Row],[timestamp of previous reply]])</f>
        <v>0.35655092592787696</v>
      </c>
      <c r="O3768" s="3">
        <f>O3767+Table1[[#This Row],[Hui Reply?]]</f>
        <v>996</v>
      </c>
      <c r="P3768" s="19">
        <f>INT(Table1[[#This Row],[post_time]])</f>
        <v>40491</v>
      </c>
      <c r="Q3768" s="3" t="str">
        <f>IF(Table1[[#This Row],[Hui Reply?]],VLOOKUP(Table1[[#This Row],[topic_id]],'All Topics Data'!$A$2:$E$1243,5,FALSE),0)</f>
        <v>AlexH</v>
      </c>
      <c r="R3768" s="8">
        <f>Table1[[#This Row],[post_time]]+8/24</f>
        <v>40491.385682870372</v>
      </c>
      <c r="S3768" s="3">
        <f>IF(Table1[[#This Row],[post_position]]=1,0,SUMIFS($F$2:F3768,$H$2:H3768,Table1[[#This Row],[post_position]]-1,$C$2:C3768,Table1[[#This Row],[topic_id]]))</f>
        <v>40490.695798611108</v>
      </c>
    </row>
    <row r="3769" spans="1:19" x14ac:dyDescent="0.25">
      <c r="A3769" s="7">
        <v>3841</v>
      </c>
      <c r="B3769" s="7">
        <v>1</v>
      </c>
      <c r="C3769" s="7">
        <v>933</v>
      </c>
      <c r="D3769" s="7">
        <v>6458</v>
      </c>
      <c r="F3769" s="8">
        <v>40491.054409722223</v>
      </c>
      <c r="G3769" s="7">
        <v>0</v>
      </c>
      <c r="H3769" s="7">
        <v>3</v>
      </c>
      <c r="I3769" s="7" t="b">
        <f t="shared" si="174"/>
        <v>0</v>
      </c>
      <c r="J3769" s="7" t="b">
        <f t="shared" si="175"/>
        <v>1</v>
      </c>
      <c r="K3769" s="7">
        <f t="shared" si="176"/>
        <v>0</v>
      </c>
      <c r="L3769" s="7">
        <f>WEEKDAY(Table1[[#This Row],[post_time]])</f>
        <v>3</v>
      </c>
      <c r="M3769" s="7">
        <f>VLOOKUP(Table1[[#This Row],[topic_id]],'All Topics Data'!$A$2:$I$1243,8,FALSE)</f>
        <v>40490.695138888892</v>
      </c>
      <c r="N3769" s="7">
        <f>Table1[[#This Row],[Hui Reply?]]*(Table1[[#This Row],[post_time]]-Table1[[#This Row],[timestamp of previous reply]])</f>
        <v>0</v>
      </c>
      <c r="O3769" s="3">
        <f>O3768+Table1[[#This Row],[Hui Reply?]]</f>
        <v>996</v>
      </c>
      <c r="P3769" s="19">
        <f>INT(Table1[[#This Row],[post_time]])</f>
        <v>40491</v>
      </c>
      <c r="Q3769" s="3">
        <f>IF(Table1[[#This Row],[Hui Reply?]],VLOOKUP(Table1[[#This Row],[topic_id]],'All Topics Data'!$A$2:$E$1243,5,FALSE),0)</f>
        <v>0</v>
      </c>
      <c r="R3769" s="8">
        <f>Table1[[#This Row],[post_time]]+8/24</f>
        <v>40491.387743055559</v>
      </c>
      <c r="S3769" s="3">
        <f>IF(Table1[[#This Row],[post_position]]=1,0,SUMIFS($F$2:F3769,$H$2:H3769,Table1[[#This Row],[post_position]]-1,$C$2:C3769,Table1[[#This Row],[topic_id]]))</f>
        <v>40491.052349537036</v>
      </c>
    </row>
    <row r="3770" spans="1:19" x14ac:dyDescent="0.25">
      <c r="A3770" s="7">
        <v>3842</v>
      </c>
      <c r="B3770" s="7">
        <v>1</v>
      </c>
      <c r="C3770" s="7">
        <v>936</v>
      </c>
      <c r="D3770" s="7">
        <v>6894</v>
      </c>
      <c r="F3770" s="8">
        <v>40491.055949074071</v>
      </c>
      <c r="G3770" s="7">
        <v>0</v>
      </c>
      <c r="H3770" s="7">
        <v>5</v>
      </c>
      <c r="I3770" s="7" t="b">
        <f t="shared" si="174"/>
        <v>0</v>
      </c>
      <c r="J3770" s="7" t="b">
        <f t="shared" si="175"/>
        <v>1</v>
      </c>
      <c r="K3770" s="7">
        <f t="shared" si="176"/>
        <v>0</v>
      </c>
      <c r="L3770" s="7">
        <f>WEEKDAY(Table1[[#This Row],[post_time]])</f>
        <v>3</v>
      </c>
      <c r="M3770" s="7">
        <f>VLOOKUP(Table1[[#This Row],[topic_id]],'All Topics Data'!$A$2:$I$1243,8,FALSE)</f>
        <v>40490.835416666669</v>
      </c>
      <c r="N3770" s="7">
        <f>Table1[[#This Row],[Hui Reply?]]*(Table1[[#This Row],[post_time]]-Table1[[#This Row],[timestamp of previous reply]])</f>
        <v>0</v>
      </c>
      <c r="O3770" s="3">
        <f>O3769+Table1[[#This Row],[Hui Reply?]]</f>
        <v>996</v>
      </c>
      <c r="P3770" s="19">
        <f>INT(Table1[[#This Row],[post_time]])</f>
        <v>40491</v>
      </c>
      <c r="Q3770" s="3">
        <f>IF(Table1[[#This Row],[Hui Reply?]],VLOOKUP(Table1[[#This Row],[topic_id]],'All Topics Data'!$A$2:$E$1243,5,FALSE),0)</f>
        <v>0</v>
      </c>
      <c r="R3770" s="8">
        <f>Table1[[#This Row],[post_time]]+8/24</f>
        <v>40491.389282407406</v>
      </c>
      <c r="S3770" s="3">
        <f>IF(Table1[[#This Row],[post_position]]=1,0,SUMIFS($F$2:F3770,$H$2:H3770,Table1[[#This Row],[post_position]]-1,$C$2:C3770,Table1[[#This Row],[topic_id]]))</f>
        <v>40491.042442129627</v>
      </c>
    </row>
    <row r="3771" spans="1:19" x14ac:dyDescent="0.25">
      <c r="A3771" s="7">
        <v>3843</v>
      </c>
      <c r="B3771" s="7">
        <v>1</v>
      </c>
      <c r="C3771" s="7">
        <v>936</v>
      </c>
      <c r="D3771" s="7">
        <v>1</v>
      </c>
      <c r="F3771" s="8">
        <v>40491.077847222223</v>
      </c>
      <c r="G3771" s="7">
        <v>0</v>
      </c>
      <c r="H3771" s="7">
        <v>6</v>
      </c>
      <c r="I3771" s="7" t="b">
        <f t="shared" si="174"/>
        <v>0</v>
      </c>
      <c r="J3771" s="7" t="b">
        <f t="shared" si="175"/>
        <v>1</v>
      </c>
      <c r="K3771" s="7">
        <f t="shared" si="176"/>
        <v>0</v>
      </c>
      <c r="L3771" s="7">
        <f>WEEKDAY(Table1[[#This Row],[post_time]])</f>
        <v>3</v>
      </c>
      <c r="M3771" s="7">
        <f>VLOOKUP(Table1[[#This Row],[topic_id]],'All Topics Data'!$A$2:$I$1243,8,FALSE)</f>
        <v>40490.835416666669</v>
      </c>
      <c r="N3771" s="7">
        <f>Table1[[#This Row],[Hui Reply?]]*(Table1[[#This Row],[post_time]]-Table1[[#This Row],[timestamp of previous reply]])</f>
        <v>0</v>
      </c>
      <c r="O3771" s="3">
        <f>O3770+Table1[[#This Row],[Hui Reply?]]</f>
        <v>996</v>
      </c>
      <c r="P3771" s="19">
        <f>INT(Table1[[#This Row],[post_time]])</f>
        <v>40491</v>
      </c>
      <c r="Q3771" s="3">
        <f>IF(Table1[[#This Row],[Hui Reply?]],VLOOKUP(Table1[[#This Row],[topic_id]],'All Topics Data'!$A$2:$E$1243,5,FALSE),0)</f>
        <v>0</v>
      </c>
      <c r="R3771" s="8">
        <f>Table1[[#This Row],[post_time]]+8/24</f>
        <v>40491.411180555559</v>
      </c>
      <c r="S3771" s="3">
        <f>IF(Table1[[#This Row],[post_position]]=1,0,SUMIFS($F$2:F3771,$H$2:H3771,Table1[[#This Row],[post_position]]-1,$C$2:C3771,Table1[[#This Row],[topic_id]]))</f>
        <v>40491.055949074071</v>
      </c>
    </row>
    <row r="3772" spans="1:19" x14ac:dyDescent="0.25">
      <c r="A3772" s="7">
        <v>3844</v>
      </c>
      <c r="B3772" s="7">
        <v>1</v>
      </c>
      <c r="C3772" s="7">
        <v>934</v>
      </c>
      <c r="D3772" s="7">
        <v>5365</v>
      </c>
      <c r="E3772" s="2"/>
      <c r="F3772" s="8">
        <v>40491.10732638889</v>
      </c>
      <c r="G3772" s="7">
        <v>0</v>
      </c>
      <c r="H3772" s="7">
        <v>3</v>
      </c>
      <c r="I3772" s="7" t="b">
        <f t="shared" si="174"/>
        <v>0</v>
      </c>
      <c r="J3772" s="7" t="b">
        <f t="shared" si="175"/>
        <v>1</v>
      </c>
      <c r="K3772" s="7">
        <f t="shared" si="176"/>
        <v>0</v>
      </c>
      <c r="L3772" s="7">
        <f>WEEKDAY(Table1[[#This Row],[post_time]])</f>
        <v>3</v>
      </c>
      <c r="M3772" s="7">
        <f>VLOOKUP(Table1[[#This Row],[topic_id]],'All Topics Data'!$A$2:$I$1243,8,FALSE)</f>
        <v>40490.709027777775</v>
      </c>
      <c r="N3772" s="7">
        <f>Table1[[#This Row],[Hui Reply?]]*(Table1[[#This Row],[post_time]]-Table1[[#This Row],[timestamp of previous reply]])</f>
        <v>0</v>
      </c>
      <c r="O3772" s="3">
        <f>O3771+Table1[[#This Row],[Hui Reply?]]</f>
        <v>996</v>
      </c>
      <c r="P3772" s="19">
        <f>INT(Table1[[#This Row],[post_time]])</f>
        <v>40491</v>
      </c>
      <c r="Q3772" s="3">
        <f>IF(Table1[[#This Row],[Hui Reply?]],VLOOKUP(Table1[[#This Row],[topic_id]],'All Topics Data'!$A$2:$E$1243,5,FALSE),0)</f>
        <v>0</v>
      </c>
      <c r="R3772" s="8">
        <f>Table1[[#This Row],[post_time]]+8/24</f>
        <v>40491.440659722226</v>
      </c>
      <c r="S3772" s="3">
        <f>IF(Table1[[#This Row],[post_position]]=1,0,SUMIFS($F$2:F3772,$H$2:H3772,Table1[[#This Row],[post_position]]-1,$C$2:C3772,Table1[[#This Row],[topic_id]]))</f>
        <v>40491.049537037034</v>
      </c>
    </row>
    <row r="3773" spans="1:19" x14ac:dyDescent="0.25">
      <c r="A3773" s="7">
        <v>3845</v>
      </c>
      <c r="B3773" s="7">
        <v>1</v>
      </c>
      <c r="C3773" s="7">
        <v>934</v>
      </c>
      <c r="D3773" s="7">
        <v>6458</v>
      </c>
      <c r="E3773" s="2"/>
      <c r="F3773" s="8">
        <v>40491.125405092593</v>
      </c>
      <c r="G3773" s="7">
        <v>0</v>
      </c>
      <c r="H3773" s="7">
        <v>4</v>
      </c>
      <c r="I3773" s="7" t="b">
        <f t="shared" si="174"/>
        <v>0</v>
      </c>
      <c r="J3773" s="7" t="b">
        <f t="shared" si="175"/>
        <v>1</v>
      </c>
      <c r="K3773" s="7">
        <f t="shared" si="176"/>
        <v>0</v>
      </c>
      <c r="L3773" s="7">
        <f>WEEKDAY(Table1[[#This Row],[post_time]])</f>
        <v>3</v>
      </c>
      <c r="M3773" s="7">
        <f>VLOOKUP(Table1[[#This Row],[topic_id]],'All Topics Data'!$A$2:$I$1243,8,FALSE)</f>
        <v>40490.709027777775</v>
      </c>
      <c r="N3773" s="7">
        <f>Table1[[#This Row],[Hui Reply?]]*(Table1[[#This Row],[post_time]]-Table1[[#This Row],[timestamp of previous reply]])</f>
        <v>0</v>
      </c>
      <c r="O3773" s="3">
        <f>O3772+Table1[[#This Row],[Hui Reply?]]</f>
        <v>996</v>
      </c>
      <c r="P3773" s="19">
        <f>INT(Table1[[#This Row],[post_time]])</f>
        <v>40491</v>
      </c>
      <c r="Q3773" s="3">
        <f>IF(Table1[[#This Row],[Hui Reply?]],VLOOKUP(Table1[[#This Row],[topic_id]],'All Topics Data'!$A$2:$E$1243,5,FALSE),0)</f>
        <v>0</v>
      </c>
      <c r="R3773" s="8">
        <f>Table1[[#This Row],[post_time]]+8/24</f>
        <v>40491.458738425928</v>
      </c>
      <c r="S3773" s="3">
        <f>IF(Table1[[#This Row],[post_position]]=1,0,SUMIFS($F$2:F3773,$H$2:H3773,Table1[[#This Row],[post_position]]-1,$C$2:C3773,Table1[[#This Row],[topic_id]]))</f>
        <v>40491.10732638889</v>
      </c>
    </row>
    <row r="3774" spans="1:19" x14ac:dyDescent="0.25">
      <c r="A3774" s="7">
        <v>3846</v>
      </c>
      <c r="B3774" s="7">
        <v>1</v>
      </c>
      <c r="C3774" s="7">
        <v>887</v>
      </c>
      <c r="D3774" s="7">
        <v>6779</v>
      </c>
      <c r="F3774" s="8">
        <v>40491.208379629628</v>
      </c>
      <c r="G3774" s="7">
        <v>0</v>
      </c>
      <c r="H3774" s="7">
        <v>7</v>
      </c>
      <c r="I3774" s="7" t="b">
        <f t="shared" si="174"/>
        <v>0</v>
      </c>
      <c r="J3774" s="7" t="b">
        <f t="shared" si="175"/>
        <v>1</v>
      </c>
      <c r="K3774" s="7">
        <f t="shared" si="176"/>
        <v>0</v>
      </c>
      <c r="L3774" s="7">
        <f>WEEKDAY(Table1[[#This Row],[post_time]])</f>
        <v>3</v>
      </c>
      <c r="M3774" s="7">
        <f>VLOOKUP(Table1[[#This Row],[topic_id]],'All Topics Data'!$A$2:$I$1243,8,FALSE)</f>
        <v>40475.865972222222</v>
      </c>
      <c r="N3774" s="7">
        <f>Table1[[#This Row],[Hui Reply?]]*(Table1[[#This Row],[post_time]]-Table1[[#This Row],[timestamp of previous reply]])</f>
        <v>0</v>
      </c>
      <c r="O3774" s="3">
        <f>O3773+Table1[[#This Row],[Hui Reply?]]</f>
        <v>996</v>
      </c>
      <c r="P3774" s="19">
        <f>INT(Table1[[#This Row],[post_time]])</f>
        <v>40491</v>
      </c>
      <c r="Q3774" s="3">
        <f>IF(Table1[[#This Row],[Hui Reply?]],VLOOKUP(Table1[[#This Row],[topic_id]],'All Topics Data'!$A$2:$E$1243,5,FALSE),0)</f>
        <v>0</v>
      </c>
      <c r="R3774" s="8">
        <f>Table1[[#This Row],[post_time]]+8/24</f>
        <v>40491.541712962964</v>
      </c>
      <c r="S3774" s="3">
        <f>IF(Table1[[#This Row],[post_position]]=1,0,SUMIFS($F$2:F3774,$H$2:H3774,Table1[[#This Row],[post_position]]-1,$C$2:C3774,Table1[[#This Row],[topic_id]]))</f>
        <v>40488.307129629633</v>
      </c>
    </row>
    <row r="3775" spans="1:19" x14ac:dyDescent="0.25">
      <c r="A3775" s="7">
        <v>3847</v>
      </c>
      <c r="B3775" s="7">
        <v>1</v>
      </c>
      <c r="C3775" s="7">
        <v>883</v>
      </c>
      <c r="D3775" s="7">
        <v>6891</v>
      </c>
      <c r="E3775" s="2"/>
      <c r="F3775" s="8">
        <v>40491.307743055557</v>
      </c>
      <c r="G3775" s="7">
        <v>0</v>
      </c>
      <c r="H3775" s="7">
        <v>10</v>
      </c>
      <c r="I3775" s="7" t="b">
        <f t="shared" si="174"/>
        <v>0</v>
      </c>
      <c r="J3775" s="7" t="b">
        <f t="shared" si="175"/>
        <v>1</v>
      </c>
      <c r="K3775" s="7">
        <f t="shared" si="176"/>
        <v>0</v>
      </c>
      <c r="L3775" s="7">
        <f>WEEKDAY(Table1[[#This Row],[post_time]])</f>
        <v>3</v>
      </c>
      <c r="M3775" s="7">
        <f>VLOOKUP(Table1[[#This Row],[topic_id]],'All Topics Data'!$A$2:$I$1243,8,FALSE)</f>
        <v>40474.877083333333</v>
      </c>
      <c r="N3775" s="7">
        <f>Table1[[#This Row],[Hui Reply?]]*(Table1[[#This Row],[post_time]]-Table1[[#This Row],[timestamp of previous reply]])</f>
        <v>0</v>
      </c>
      <c r="O3775" s="3">
        <f>O3774+Table1[[#This Row],[Hui Reply?]]</f>
        <v>996</v>
      </c>
      <c r="P3775" s="19">
        <f>INT(Table1[[#This Row],[post_time]])</f>
        <v>40491</v>
      </c>
      <c r="Q3775" s="3">
        <f>IF(Table1[[#This Row],[Hui Reply?]],VLOOKUP(Table1[[#This Row],[topic_id]],'All Topics Data'!$A$2:$E$1243,5,FALSE),0)</f>
        <v>0</v>
      </c>
      <c r="R3775" s="8">
        <f>Table1[[#This Row],[post_time]]+8/24</f>
        <v>40491.641076388893</v>
      </c>
      <c r="S3775" s="3">
        <f>IF(Table1[[#This Row],[post_position]]=1,0,SUMIFS($F$2:F3775,$H$2:H3775,Table1[[#This Row],[post_position]]-1,$C$2:C3775,Table1[[#This Row],[topic_id]]))</f>
        <v>40490.567928240744</v>
      </c>
    </row>
    <row r="3776" spans="1:19" x14ac:dyDescent="0.25">
      <c r="A3776" s="7">
        <v>3848</v>
      </c>
      <c r="B3776" s="7">
        <v>1</v>
      </c>
      <c r="C3776" s="7">
        <v>883</v>
      </c>
      <c r="D3776" s="7">
        <v>24</v>
      </c>
      <c r="E3776" s="2"/>
      <c r="F3776" s="8">
        <v>40491.34574074074</v>
      </c>
      <c r="G3776" s="7">
        <v>0</v>
      </c>
      <c r="H3776" s="7">
        <v>11</v>
      </c>
      <c r="I3776" s="7" t="b">
        <f t="shared" si="174"/>
        <v>1</v>
      </c>
      <c r="J3776" s="7" t="b">
        <f t="shared" si="175"/>
        <v>1</v>
      </c>
      <c r="K3776" s="7">
        <f t="shared" si="176"/>
        <v>1</v>
      </c>
      <c r="L3776" s="7">
        <f>WEEKDAY(Table1[[#This Row],[post_time]])</f>
        <v>3</v>
      </c>
      <c r="M3776" s="7">
        <f>VLOOKUP(Table1[[#This Row],[topic_id]],'All Topics Data'!$A$2:$I$1243,8,FALSE)</f>
        <v>40474.877083333333</v>
      </c>
      <c r="N3776" s="7">
        <f>Table1[[#This Row],[Hui Reply?]]*(Table1[[#This Row],[post_time]]-Table1[[#This Row],[timestamp of previous reply]])</f>
        <v>3.7997685183654539E-2</v>
      </c>
      <c r="O3776" s="3">
        <f>O3775+Table1[[#This Row],[Hui Reply?]]</f>
        <v>997</v>
      </c>
      <c r="P3776" s="19">
        <f>INT(Table1[[#This Row],[post_time]])</f>
        <v>40491</v>
      </c>
      <c r="Q3776" s="3" t="str">
        <f>IF(Table1[[#This Row],[Hui Reply?]],VLOOKUP(Table1[[#This Row],[topic_id]],'All Topics Data'!$A$2:$E$1243,5,FALSE),0)</f>
        <v>mediatx</v>
      </c>
      <c r="R3776" s="8">
        <f>Table1[[#This Row],[post_time]]+8/24</f>
        <v>40491.679074074076</v>
      </c>
      <c r="S3776" s="3">
        <f>IF(Table1[[#This Row],[post_position]]=1,0,SUMIFS($F$2:F3776,$H$2:H3776,Table1[[#This Row],[post_position]]-1,$C$2:C3776,Table1[[#This Row],[topic_id]]))</f>
        <v>40491.307743055557</v>
      </c>
    </row>
    <row r="3777" spans="1:19" x14ac:dyDescent="0.25">
      <c r="A3777" s="7">
        <v>3849</v>
      </c>
      <c r="B3777" s="7">
        <v>1</v>
      </c>
      <c r="C3777" s="7">
        <v>883</v>
      </c>
      <c r="D3777" s="7">
        <v>6891</v>
      </c>
      <c r="F3777" s="8">
        <v>40491.354675925926</v>
      </c>
      <c r="G3777" s="7">
        <v>0</v>
      </c>
      <c r="H3777" s="7">
        <v>12</v>
      </c>
      <c r="I3777" s="7" t="b">
        <f t="shared" si="174"/>
        <v>0</v>
      </c>
      <c r="J3777" s="7" t="b">
        <f t="shared" si="175"/>
        <v>1</v>
      </c>
      <c r="K3777" s="7">
        <f t="shared" si="176"/>
        <v>0</v>
      </c>
      <c r="L3777" s="7">
        <f>WEEKDAY(Table1[[#This Row],[post_time]])</f>
        <v>3</v>
      </c>
      <c r="M3777" s="7">
        <f>VLOOKUP(Table1[[#This Row],[topic_id]],'All Topics Data'!$A$2:$I$1243,8,FALSE)</f>
        <v>40474.877083333333</v>
      </c>
      <c r="N3777" s="7">
        <f>Table1[[#This Row],[Hui Reply?]]*(Table1[[#This Row],[post_time]]-Table1[[#This Row],[timestamp of previous reply]])</f>
        <v>0</v>
      </c>
      <c r="O3777" s="3">
        <f>O3776+Table1[[#This Row],[Hui Reply?]]</f>
        <v>997</v>
      </c>
      <c r="P3777" s="19">
        <f>INT(Table1[[#This Row],[post_time]])</f>
        <v>40491</v>
      </c>
      <c r="Q3777" s="3">
        <f>IF(Table1[[#This Row],[Hui Reply?]],VLOOKUP(Table1[[#This Row],[topic_id]],'All Topics Data'!$A$2:$E$1243,5,FALSE),0)</f>
        <v>0</v>
      </c>
      <c r="R3777" s="8">
        <f>Table1[[#This Row],[post_time]]+8/24</f>
        <v>40491.688009259262</v>
      </c>
      <c r="S3777" s="3">
        <f>IF(Table1[[#This Row],[post_position]]=1,0,SUMIFS($F$2:F3777,$H$2:H3777,Table1[[#This Row],[post_position]]-1,$C$2:C3777,Table1[[#This Row],[topic_id]]))</f>
        <v>40491.34574074074</v>
      </c>
    </row>
    <row r="3778" spans="1:19" x14ac:dyDescent="0.25">
      <c r="A3778" s="7">
        <v>3850</v>
      </c>
      <c r="B3778" s="7">
        <v>1</v>
      </c>
      <c r="C3778" s="7">
        <v>883</v>
      </c>
      <c r="D3778" s="7">
        <v>6891</v>
      </c>
      <c r="E3778" s="2"/>
      <c r="F3778" s="8">
        <v>40491.371851851851</v>
      </c>
      <c r="G3778" s="7">
        <v>0</v>
      </c>
      <c r="H3778" s="7">
        <v>13</v>
      </c>
      <c r="I3778" s="7" t="b">
        <f t="shared" si="174"/>
        <v>0</v>
      </c>
      <c r="J3778" s="7" t="b">
        <f t="shared" si="175"/>
        <v>1</v>
      </c>
      <c r="K3778" s="7">
        <f t="shared" si="176"/>
        <v>0</v>
      </c>
      <c r="L3778" s="7">
        <f>WEEKDAY(Table1[[#This Row],[post_time]])</f>
        <v>3</v>
      </c>
      <c r="M3778" s="7">
        <f>VLOOKUP(Table1[[#This Row],[topic_id]],'All Topics Data'!$A$2:$I$1243,8,FALSE)</f>
        <v>40474.877083333333</v>
      </c>
      <c r="N3778" s="7">
        <f>Table1[[#This Row],[Hui Reply?]]*(Table1[[#This Row],[post_time]]-Table1[[#This Row],[timestamp of previous reply]])</f>
        <v>0</v>
      </c>
      <c r="O3778" s="3">
        <f>O3777+Table1[[#This Row],[Hui Reply?]]</f>
        <v>997</v>
      </c>
      <c r="P3778" s="19">
        <f>INT(Table1[[#This Row],[post_time]])</f>
        <v>40491</v>
      </c>
      <c r="Q3778" s="3">
        <f>IF(Table1[[#This Row],[Hui Reply?]],VLOOKUP(Table1[[#This Row],[topic_id]],'All Topics Data'!$A$2:$E$1243,5,FALSE),0)</f>
        <v>0</v>
      </c>
      <c r="R3778" s="8">
        <f>Table1[[#This Row],[post_time]]+8/24</f>
        <v>40491.705185185187</v>
      </c>
      <c r="S3778" s="3">
        <f>IF(Table1[[#This Row],[post_position]]=1,0,SUMIFS($F$2:F3778,$H$2:H3778,Table1[[#This Row],[post_position]]-1,$C$2:C3778,Table1[[#This Row],[topic_id]]))</f>
        <v>40491.354675925926</v>
      </c>
    </row>
    <row r="3779" spans="1:19" x14ac:dyDescent="0.25">
      <c r="A3779" s="7">
        <v>3851</v>
      </c>
      <c r="B3779" s="7">
        <v>1</v>
      </c>
      <c r="C3779" s="7">
        <v>936</v>
      </c>
      <c r="D3779" s="7">
        <v>6713</v>
      </c>
      <c r="F3779" s="8">
        <v>40491.395891203705</v>
      </c>
      <c r="G3779" s="7">
        <v>0</v>
      </c>
      <c r="H3779" s="7">
        <v>7</v>
      </c>
      <c r="I3779" s="7" t="b">
        <f t="shared" ref="I3779:I3842" si="177">(D3779=24)</f>
        <v>0</v>
      </c>
      <c r="J3779" s="7" t="b">
        <f t="shared" ref="J3779:J3842" si="178">H3779&gt;1</f>
        <v>1</v>
      </c>
      <c r="K3779" s="7">
        <f t="shared" ref="K3779:K3842" si="179">I3779*J3779</f>
        <v>0</v>
      </c>
      <c r="L3779" s="7">
        <f>WEEKDAY(Table1[[#This Row],[post_time]])</f>
        <v>3</v>
      </c>
      <c r="M3779" s="7">
        <f>VLOOKUP(Table1[[#This Row],[topic_id]],'All Topics Data'!$A$2:$I$1243,8,FALSE)</f>
        <v>40490.835416666669</v>
      </c>
      <c r="N3779" s="7">
        <f>Table1[[#This Row],[Hui Reply?]]*(Table1[[#This Row],[post_time]]-Table1[[#This Row],[timestamp of previous reply]])</f>
        <v>0</v>
      </c>
      <c r="O3779" s="3">
        <f>O3778+Table1[[#This Row],[Hui Reply?]]</f>
        <v>997</v>
      </c>
      <c r="P3779" s="19">
        <f>INT(Table1[[#This Row],[post_time]])</f>
        <v>40491</v>
      </c>
      <c r="Q3779" s="3">
        <f>IF(Table1[[#This Row],[Hui Reply?]],VLOOKUP(Table1[[#This Row],[topic_id]],'All Topics Data'!$A$2:$E$1243,5,FALSE),0)</f>
        <v>0</v>
      </c>
      <c r="R3779" s="8">
        <f>Table1[[#This Row],[post_time]]+8/24</f>
        <v>40491.729224537041</v>
      </c>
      <c r="S3779" s="3">
        <f>IF(Table1[[#This Row],[post_position]]=1,0,SUMIFS($F$2:F3779,$H$2:H3779,Table1[[#This Row],[post_position]]-1,$C$2:C3779,Table1[[#This Row],[topic_id]]))</f>
        <v>40491.077847222223</v>
      </c>
    </row>
    <row r="3780" spans="1:19" x14ac:dyDescent="0.25">
      <c r="A3780" s="7">
        <v>3852</v>
      </c>
      <c r="B3780" s="7">
        <v>1</v>
      </c>
      <c r="C3780" s="7">
        <v>883</v>
      </c>
      <c r="D3780" s="7">
        <v>24</v>
      </c>
      <c r="E3780" s="2"/>
      <c r="F3780" s="8">
        <v>40491.415914351855</v>
      </c>
      <c r="G3780" s="7">
        <v>0</v>
      </c>
      <c r="H3780" s="7">
        <v>14</v>
      </c>
      <c r="I3780" s="7" t="b">
        <f t="shared" si="177"/>
        <v>1</v>
      </c>
      <c r="J3780" s="7" t="b">
        <f t="shared" si="178"/>
        <v>1</v>
      </c>
      <c r="K3780" s="7">
        <f t="shared" si="179"/>
        <v>1</v>
      </c>
      <c r="L3780" s="7">
        <f>WEEKDAY(Table1[[#This Row],[post_time]])</f>
        <v>3</v>
      </c>
      <c r="M3780" s="7">
        <f>VLOOKUP(Table1[[#This Row],[topic_id]],'All Topics Data'!$A$2:$I$1243,8,FALSE)</f>
        <v>40474.877083333333</v>
      </c>
      <c r="N3780" s="7">
        <f>Table1[[#This Row],[Hui Reply?]]*(Table1[[#This Row],[post_time]]-Table1[[#This Row],[timestamp of previous reply]])</f>
        <v>4.4062500004656613E-2</v>
      </c>
      <c r="O3780" s="3">
        <f>O3779+Table1[[#This Row],[Hui Reply?]]</f>
        <v>998</v>
      </c>
      <c r="P3780" s="19">
        <f>INT(Table1[[#This Row],[post_time]])</f>
        <v>40491</v>
      </c>
      <c r="Q3780" s="3" t="str">
        <f>IF(Table1[[#This Row],[Hui Reply?]],VLOOKUP(Table1[[#This Row],[topic_id]],'All Topics Data'!$A$2:$E$1243,5,FALSE),0)</f>
        <v>mediatx</v>
      </c>
      <c r="R3780" s="8">
        <f>Table1[[#This Row],[post_time]]+8/24</f>
        <v>40491.749247685191</v>
      </c>
      <c r="S3780" s="3">
        <f>IF(Table1[[#This Row],[post_position]]=1,0,SUMIFS($F$2:F3780,$H$2:H3780,Table1[[#This Row],[post_position]]-1,$C$2:C3780,Table1[[#This Row],[topic_id]]))</f>
        <v>40491.371851851851</v>
      </c>
    </row>
    <row r="3781" spans="1:19" x14ac:dyDescent="0.25">
      <c r="A3781" s="7">
        <v>3853</v>
      </c>
      <c r="B3781" s="7">
        <v>1</v>
      </c>
      <c r="C3781" s="7">
        <v>883</v>
      </c>
      <c r="D3781" s="7">
        <v>6891</v>
      </c>
      <c r="F3781" s="8">
        <v>40491.441608796296</v>
      </c>
      <c r="G3781" s="7">
        <v>0</v>
      </c>
      <c r="H3781" s="7">
        <v>15</v>
      </c>
      <c r="I3781" s="7" t="b">
        <f t="shared" si="177"/>
        <v>0</v>
      </c>
      <c r="J3781" s="7" t="b">
        <f t="shared" si="178"/>
        <v>1</v>
      </c>
      <c r="K3781" s="7">
        <f t="shared" si="179"/>
        <v>0</v>
      </c>
      <c r="L3781" s="7">
        <f>WEEKDAY(Table1[[#This Row],[post_time]])</f>
        <v>3</v>
      </c>
      <c r="M3781" s="7">
        <f>VLOOKUP(Table1[[#This Row],[topic_id]],'All Topics Data'!$A$2:$I$1243,8,FALSE)</f>
        <v>40474.877083333333</v>
      </c>
      <c r="N3781" s="7">
        <f>Table1[[#This Row],[Hui Reply?]]*(Table1[[#This Row],[post_time]]-Table1[[#This Row],[timestamp of previous reply]])</f>
        <v>0</v>
      </c>
      <c r="O3781" s="3">
        <f>O3780+Table1[[#This Row],[Hui Reply?]]</f>
        <v>998</v>
      </c>
      <c r="P3781" s="19">
        <f>INT(Table1[[#This Row],[post_time]])</f>
        <v>40491</v>
      </c>
      <c r="Q3781" s="3">
        <f>IF(Table1[[#This Row],[Hui Reply?]],VLOOKUP(Table1[[#This Row],[topic_id]],'All Topics Data'!$A$2:$E$1243,5,FALSE),0)</f>
        <v>0</v>
      </c>
      <c r="R3781" s="8">
        <f>Table1[[#This Row],[post_time]]+8/24</f>
        <v>40491.774942129632</v>
      </c>
      <c r="S3781" s="3">
        <f>IF(Table1[[#This Row],[post_position]]=1,0,SUMIFS($F$2:F3781,$H$2:H3781,Table1[[#This Row],[post_position]]-1,$C$2:C3781,Table1[[#This Row],[topic_id]]))</f>
        <v>40491.415914351855</v>
      </c>
    </row>
    <row r="3782" spans="1:19" x14ac:dyDescent="0.25">
      <c r="A3782" s="7">
        <v>3854</v>
      </c>
      <c r="B3782" s="7">
        <v>1</v>
      </c>
      <c r="C3782" s="7">
        <v>883</v>
      </c>
      <c r="D3782" s="7">
        <v>24</v>
      </c>
      <c r="F3782" s="8">
        <v>40491.461122685185</v>
      </c>
      <c r="G3782" s="7">
        <v>0</v>
      </c>
      <c r="H3782" s="7">
        <v>16</v>
      </c>
      <c r="I3782" s="7" t="b">
        <f t="shared" si="177"/>
        <v>1</v>
      </c>
      <c r="J3782" s="7" t="b">
        <f t="shared" si="178"/>
        <v>1</v>
      </c>
      <c r="K3782" s="7">
        <f t="shared" si="179"/>
        <v>1</v>
      </c>
      <c r="L3782" s="7">
        <f>WEEKDAY(Table1[[#This Row],[post_time]])</f>
        <v>3</v>
      </c>
      <c r="M3782" s="7">
        <f>VLOOKUP(Table1[[#This Row],[topic_id]],'All Topics Data'!$A$2:$I$1243,8,FALSE)</f>
        <v>40474.877083333333</v>
      </c>
      <c r="N3782" s="7">
        <f>Table1[[#This Row],[Hui Reply?]]*(Table1[[#This Row],[post_time]]-Table1[[#This Row],[timestamp of previous reply]])</f>
        <v>1.95138888884685E-2</v>
      </c>
      <c r="O3782" s="3">
        <f>O3781+Table1[[#This Row],[Hui Reply?]]</f>
        <v>999</v>
      </c>
      <c r="P3782" s="19">
        <f>INT(Table1[[#This Row],[post_time]])</f>
        <v>40491</v>
      </c>
      <c r="Q3782" s="3" t="str">
        <f>IF(Table1[[#This Row],[Hui Reply?]],VLOOKUP(Table1[[#This Row],[topic_id]],'All Topics Data'!$A$2:$E$1243,5,FALSE),0)</f>
        <v>mediatx</v>
      </c>
      <c r="R3782" s="8">
        <f>Table1[[#This Row],[post_time]]+8/24</f>
        <v>40491.794456018521</v>
      </c>
      <c r="S3782" s="3">
        <f>IF(Table1[[#This Row],[post_position]]=1,0,SUMIFS($F$2:F3782,$H$2:H3782,Table1[[#This Row],[post_position]]-1,$C$2:C3782,Table1[[#This Row],[topic_id]]))</f>
        <v>40491.441608796296</v>
      </c>
    </row>
    <row r="3783" spans="1:19" x14ac:dyDescent="0.25">
      <c r="A3783" s="7">
        <v>3855</v>
      </c>
      <c r="B3783" s="7">
        <v>1</v>
      </c>
      <c r="C3783" s="7">
        <v>883</v>
      </c>
      <c r="D3783" s="7">
        <v>6891</v>
      </c>
      <c r="F3783" s="8">
        <v>40491.479571759257</v>
      </c>
      <c r="G3783" s="7">
        <v>0</v>
      </c>
      <c r="H3783" s="7">
        <v>17</v>
      </c>
      <c r="I3783" s="7" t="b">
        <f t="shared" si="177"/>
        <v>0</v>
      </c>
      <c r="J3783" s="7" t="b">
        <f t="shared" si="178"/>
        <v>1</v>
      </c>
      <c r="K3783" s="7">
        <f t="shared" si="179"/>
        <v>0</v>
      </c>
      <c r="L3783" s="7">
        <f>WEEKDAY(Table1[[#This Row],[post_time]])</f>
        <v>3</v>
      </c>
      <c r="M3783" s="7">
        <f>VLOOKUP(Table1[[#This Row],[topic_id]],'All Topics Data'!$A$2:$I$1243,8,FALSE)</f>
        <v>40474.877083333333</v>
      </c>
      <c r="N3783" s="7">
        <f>Table1[[#This Row],[Hui Reply?]]*(Table1[[#This Row],[post_time]]-Table1[[#This Row],[timestamp of previous reply]])</f>
        <v>0</v>
      </c>
      <c r="O3783" s="3">
        <f>O3782+Table1[[#This Row],[Hui Reply?]]</f>
        <v>999</v>
      </c>
      <c r="P3783" s="19">
        <f>INT(Table1[[#This Row],[post_time]])</f>
        <v>40491</v>
      </c>
      <c r="Q3783" s="3">
        <f>IF(Table1[[#This Row],[Hui Reply?]],VLOOKUP(Table1[[#This Row],[topic_id]],'All Topics Data'!$A$2:$E$1243,5,FALSE),0)</f>
        <v>0</v>
      </c>
      <c r="R3783" s="8">
        <f>Table1[[#This Row],[post_time]]+8/24</f>
        <v>40491.812905092593</v>
      </c>
      <c r="S3783" s="3">
        <f>IF(Table1[[#This Row],[post_position]]=1,0,SUMIFS($F$2:F3783,$H$2:H3783,Table1[[#This Row],[post_position]]-1,$C$2:C3783,Table1[[#This Row],[topic_id]]))</f>
        <v>40491.461122685185</v>
      </c>
    </row>
    <row r="3784" spans="1:19" x14ac:dyDescent="0.25">
      <c r="A3784" s="7">
        <v>3856</v>
      </c>
      <c r="B3784" s="7">
        <v>1</v>
      </c>
      <c r="C3784" s="7">
        <v>883</v>
      </c>
      <c r="D3784" s="7">
        <v>24</v>
      </c>
      <c r="F3784" s="8">
        <v>40491.492407407408</v>
      </c>
      <c r="G3784" s="7">
        <v>0</v>
      </c>
      <c r="H3784" s="7">
        <v>18</v>
      </c>
      <c r="I3784" s="7" t="b">
        <f t="shared" si="177"/>
        <v>1</v>
      </c>
      <c r="J3784" s="7" t="b">
        <f t="shared" si="178"/>
        <v>1</v>
      </c>
      <c r="K3784" s="7">
        <f t="shared" si="179"/>
        <v>1</v>
      </c>
      <c r="L3784" s="7">
        <f>WEEKDAY(Table1[[#This Row],[post_time]])</f>
        <v>3</v>
      </c>
      <c r="M3784" s="7">
        <f>VLOOKUP(Table1[[#This Row],[topic_id]],'All Topics Data'!$A$2:$I$1243,8,FALSE)</f>
        <v>40474.877083333333</v>
      </c>
      <c r="N3784" s="7">
        <f>Table1[[#This Row],[Hui Reply?]]*(Table1[[#This Row],[post_time]]-Table1[[#This Row],[timestamp of previous reply]])</f>
        <v>1.283564815093996E-2</v>
      </c>
      <c r="O3784" s="3">
        <f>O3783+Table1[[#This Row],[Hui Reply?]]</f>
        <v>1000</v>
      </c>
      <c r="P3784" s="19">
        <f>INT(Table1[[#This Row],[post_time]])</f>
        <v>40491</v>
      </c>
      <c r="Q3784" s="3" t="str">
        <f>IF(Table1[[#This Row],[Hui Reply?]],VLOOKUP(Table1[[#This Row],[topic_id]],'All Topics Data'!$A$2:$E$1243,5,FALSE),0)</f>
        <v>mediatx</v>
      </c>
      <c r="R3784" s="8">
        <f>Table1[[#This Row],[post_time]]+8/24</f>
        <v>40491.825740740744</v>
      </c>
      <c r="S3784" s="3">
        <f>IF(Table1[[#This Row],[post_position]]=1,0,SUMIFS($F$2:F3784,$H$2:H3784,Table1[[#This Row],[post_position]]-1,$C$2:C3784,Table1[[#This Row],[topic_id]]))</f>
        <v>40491.479571759257</v>
      </c>
    </row>
    <row r="3785" spans="1:19" x14ac:dyDescent="0.25">
      <c r="A3785" s="7">
        <v>3858</v>
      </c>
      <c r="B3785" s="7">
        <v>1</v>
      </c>
      <c r="C3785" s="7">
        <v>933</v>
      </c>
      <c r="D3785" s="7">
        <v>843</v>
      </c>
      <c r="E3785" s="2"/>
      <c r="F3785" s="8">
        <v>40491.503738425927</v>
      </c>
      <c r="G3785" s="7">
        <v>0</v>
      </c>
      <c r="H3785" s="7">
        <v>4</v>
      </c>
      <c r="I3785" s="7" t="b">
        <f t="shared" si="177"/>
        <v>0</v>
      </c>
      <c r="J3785" s="7" t="b">
        <f t="shared" si="178"/>
        <v>1</v>
      </c>
      <c r="K3785" s="7">
        <f t="shared" si="179"/>
        <v>0</v>
      </c>
      <c r="L3785" s="7">
        <f>WEEKDAY(Table1[[#This Row],[post_time]])</f>
        <v>3</v>
      </c>
      <c r="M3785" s="7">
        <f>VLOOKUP(Table1[[#This Row],[topic_id]],'All Topics Data'!$A$2:$I$1243,8,FALSE)</f>
        <v>40490.695138888892</v>
      </c>
      <c r="N3785" s="7">
        <f>Table1[[#This Row],[Hui Reply?]]*(Table1[[#This Row],[post_time]]-Table1[[#This Row],[timestamp of previous reply]])</f>
        <v>0</v>
      </c>
      <c r="O3785" s="3">
        <f>O3784+Table1[[#This Row],[Hui Reply?]]</f>
        <v>1000</v>
      </c>
      <c r="P3785" s="19">
        <f>INT(Table1[[#This Row],[post_time]])</f>
        <v>40491</v>
      </c>
      <c r="Q3785" s="3">
        <f>IF(Table1[[#This Row],[Hui Reply?]],VLOOKUP(Table1[[#This Row],[topic_id]],'All Topics Data'!$A$2:$E$1243,5,FALSE),0)</f>
        <v>0</v>
      </c>
      <c r="R3785" s="8">
        <f>Table1[[#This Row],[post_time]]+8/24</f>
        <v>40491.837071759262</v>
      </c>
      <c r="S3785" s="3">
        <f>IF(Table1[[#This Row],[post_position]]=1,0,SUMIFS($F$2:F3785,$H$2:H3785,Table1[[#This Row],[post_position]]-1,$C$2:C3785,Table1[[#This Row],[topic_id]]))</f>
        <v>40491.054409722223</v>
      </c>
    </row>
    <row r="3786" spans="1:19" x14ac:dyDescent="0.25">
      <c r="A3786" s="7">
        <v>3859</v>
      </c>
      <c r="B3786" s="7">
        <v>1</v>
      </c>
      <c r="C3786" s="7">
        <v>883</v>
      </c>
      <c r="D3786" s="7">
        <v>6891</v>
      </c>
      <c r="F3786" s="8">
        <v>40491.50508101852</v>
      </c>
      <c r="G3786" s="7">
        <v>0</v>
      </c>
      <c r="H3786" s="7">
        <v>19</v>
      </c>
      <c r="I3786" s="7" t="b">
        <f t="shared" si="177"/>
        <v>0</v>
      </c>
      <c r="J3786" s="7" t="b">
        <f t="shared" si="178"/>
        <v>1</v>
      </c>
      <c r="K3786" s="7">
        <f t="shared" si="179"/>
        <v>0</v>
      </c>
      <c r="L3786" s="7">
        <f>WEEKDAY(Table1[[#This Row],[post_time]])</f>
        <v>3</v>
      </c>
      <c r="M3786" s="7">
        <f>VLOOKUP(Table1[[#This Row],[topic_id]],'All Topics Data'!$A$2:$I$1243,8,FALSE)</f>
        <v>40474.877083333333</v>
      </c>
      <c r="N3786" s="7">
        <f>Table1[[#This Row],[Hui Reply?]]*(Table1[[#This Row],[post_time]]-Table1[[#This Row],[timestamp of previous reply]])</f>
        <v>0</v>
      </c>
      <c r="O3786" s="3">
        <f>O3785+Table1[[#This Row],[Hui Reply?]]</f>
        <v>1000</v>
      </c>
      <c r="P3786" s="19">
        <f>INT(Table1[[#This Row],[post_time]])</f>
        <v>40491</v>
      </c>
      <c r="Q3786" s="3">
        <f>IF(Table1[[#This Row],[Hui Reply?]],VLOOKUP(Table1[[#This Row],[topic_id]],'All Topics Data'!$A$2:$E$1243,5,FALSE),0)</f>
        <v>0</v>
      </c>
      <c r="R3786" s="8">
        <f>Table1[[#This Row],[post_time]]+8/24</f>
        <v>40491.838414351856</v>
      </c>
      <c r="S3786" s="3">
        <f>IF(Table1[[#This Row],[post_position]]=1,0,SUMIFS($F$2:F3786,$H$2:H3786,Table1[[#This Row],[post_position]]-1,$C$2:C3786,Table1[[#This Row],[topic_id]]))</f>
        <v>40491.492407407408</v>
      </c>
    </row>
    <row r="3787" spans="1:19" x14ac:dyDescent="0.25">
      <c r="A3787" s="7">
        <v>3860</v>
      </c>
      <c r="B3787" s="7">
        <v>1</v>
      </c>
      <c r="C3787" s="7">
        <v>883</v>
      </c>
      <c r="D3787" s="7">
        <v>24</v>
      </c>
      <c r="E3787" s="2"/>
      <c r="F3787" s="8">
        <v>40491.525787037041</v>
      </c>
      <c r="G3787" s="7">
        <v>0</v>
      </c>
      <c r="H3787" s="7">
        <v>20</v>
      </c>
      <c r="I3787" s="7" t="b">
        <f t="shared" si="177"/>
        <v>1</v>
      </c>
      <c r="J3787" s="7" t="b">
        <f t="shared" si="178"/>
        <v>1</v>
      </c>
      <c r="K3787" s="7">
        <f t="shared" si="179"/>
        <v>1</v>
      </c>
      <c r="L3787" s="7">
        <f>WEEKDAY(Table1[[#This Row],[post_time]])</f>
        <v>3</v>
      </c>
      <c r="M3787" s="7">
        <f>VLOOKUP(Table1[[#This Row],[topic_id]],'All Topics Data'!$A$2:$I$1243,8,FALSE)</f>
        <v>40474.877083333333</v>
      </c>
      <c r="N3787" s="7">
        <f>Table1[[#This Row],[Hui Reply?]]*(Table1[[#This Row],[post_time]]-Table1[[#This Row],[timestamp of previous reply]])</f>
        <v>2.0706018520286307E-2</v>
      </c>
      <c r="O3787" s="3">
        <f>O3786+Table1[[#This Row],[Hui Reply?]]</f>
        <v>1001</v>
      </c>
      <c r="P3787" s="19">
        <f>INT(Table1[[#This Row],[post_time]])</f>
        <v>40491</v>
      </c>
      <c r="Q3787" s="3" t="str">
        <f>IF(Table1[[#This Row],[Hui Reply?]],VLOOKUP(Table1[[#This Row],[topic_id]],'All Topics Data'!$A$2:$E$1243,5,FALSE),0)</f>
        <v>mediatx</v>
      </c>
      <c r="R3787" s="8">
        <f>Table1[[#This Row],[post_time]]+8/24</f>
        <v>40491.859120370376</v>
      </c>
      <c r="S3787" s="3">
        <f>IF(Table1[[#This Row],[post_position]]=1,0,SUMIFS($F$2:F3787,$H$2:H3787,Table1[[#This Row],[post_position]]-1,$C$2:C3787,Table1[[#This Row],[topic_id]]))</f>
        <v>40491.50508101852</v>
      </c>
    </row>
    <row r="3788" spans="1:19" x14ac:dyDescent="0.25">
      <c r="A3788" s="7">
        <v>3861</v>
      </c>
      <c r="B3788" s="7">
        <v>1</v>
      </c>
      <c r="C3788" s="7">
        <v>933</v>
      </c>
      <c r="D3788" s="7">
        <v>24</v>
      </c>
      <c r="E3788" s="2"/>
      <c r="F3788" s="8">
        <v>40491.534837962965</v>
      </c>
      <c r="G3788" s="7">
        <v>0</v>
      </c>
      <c r="H3788" s="7">
        <v>5</v>
      </c>
      <c r="I3788" s="7" t="b">
        <f t="shared" si="177"/>
        <v>1</v>
      </c>
      <c r="J3788" s="7" t="b">
        <f t="shared" si="178"/>
        <v>1</v>
      </c>
      <c r="K3788" s="7">
        <f t="shared" si="179"/>
        <v>1</v>
      </c>
      <c r="L3788" s="7">
        <f>WEEKDAY(Table1[[#This Row],[post_time]])</f>
        <v>3</v>
      </c>
      <c r="M3788" s="7">
        <f>VLOOKUP(Table1[[#This Row],[topic_id]],'All Topics Data'!$A$2:$I$1243,8,FALSE)</f>
        <v>40490.695138888892</v>
      </c>
      <c r="N3788" s="7">
        <f>Table1[[#This Row],[Hui Reply?]]*(Table1[[#This Row],[post_time]]-Table1[[#This Row],[timestamp of previous reply]])</f>
        <v>3.1099537038244307E-2</v>
      </c>
      <c r="O3788" s="3">
        <f>O3787+Table1[[#This Row],[Hui Reply?]]</f>
        <v>1002</v>
      </c>
      <c r="P3788" s="19">
        <f>INT(Table1[[#This Row],[post_time]])</f>
        <v>40491</v>
      </c>
      <c r="Q3788" s="3" t="str">
        <f>IF(Table1[[#This Row],[Hui Reply?]],VLOOKUP(Table1[[#This Row],[topic_id]],'All Topics Data'!$A$2:$E$1243,5,FALSE),0)</f>
        <v>AlexH</v>
      </c>
      <c r="R3788" s="8">
        <f>Table1[[#This Row],[post_time]]+8/24</f>
        <v>40491.868171296301</v>
      </c>
      <c r="S3788" s="3">
        <f>IF(Table1[[#This Row],[post_position]]=1,0,SUMIFS($F$2:F3788,$H$2:H3788,Table1[[#This Row],[post_position]]-1,$C$2:C3788,Table1[[#This Row],[topic_id]]))</f>
        <v>40491.503738425927</v>
      </c>
    </row>
    <row r="3789" spans="1:19" x14ac:dyDescent="0.25">
      <c r="A3789" s="7">
        <v>3862</v>
      </c>
      <c r="B3789" s="7">
        <v>1</v>
      </c>
      <c r="C3789" s="7">
        <v>934</v>
      </c>
      <c r="D3789" s="7">
        <v>5365</v>
      </c>
      <c r="E3789" s="2"/>
      <c r="F3789" s="8">
        <v>40491.642800925925</v>
      </c>
      <c r="G3789" s="7">
        <v>0</v>
      </c>
      <c r="H3789" s="7">
        <v>5</v>
      </c>
      <c r="I3789" s="7" t="b">
        <f t="shared" si="177"/>
        <v>0</v>
      </c>
      <c r="J3789" s="7" t="b">
        <f t="shared" si="178"/>
        <v>1</v>
      </c>
      <c r="K3789" s="7">
        <f t="shared" si="179"/>
        <v>0</v>
      </c>
      <c r="L3789" s="7">
        <f>WEEKDAY(Table1[[#This Row],[post_time]])</f>
        <v>3</v>
      </c>
      <c r="M3789" s="7">
        <f>VLOOKUP(Table1[[#This Row],[topic_id]],'All Topics Data'!$A$2:$I$1243,8,FALSE)</f>
        <v>40490.709027777775</v>
      </c>
      <c r="N3789" s="7">
        <f>Table1[[#This Row],[Hui Reply?]]*(Table1[[#This Row],[post_time]]-Table1[[#This Row],[timestamp of previous reply]])</f>
        <v>0</v>
      </c>
      <c r="O3789" s="3">
        <f>O3788+Table1[[#This Row],[Hui Reply?]]</f>
        <v>1002</v>
      </c>
      <c r="P3789" s="19">
        <f>INT(Table1[[#This Row],[post_time]])</f>
        <v>40491</v>
      </c>
      <c r="Q3789" s="3">
        <f>IF(Table1[[#This Row],[Hui Reply?]],VLOOKUP(Table1[[#This Row],[topic_id]],'All Topics Data'!$A$2:$E$1243,5,FALSE),0)</f>
        <v>0</v>
      </c>
      <c r="R3789" s="8">
        <f>Table1[[#This Row],[post_time]]+8/24</f>
        <v>40491.976134259261</v>
      </c>
      <c r="S3789" s="3">
        <f>IF(Table1[[#This Row],[post_position]]=1,0,SUMIFS($F$2:F3789,$H$2:H3789,Table1[[#This Row],[post_position]]-1,$C$2:C3789,Table1[[#This Row],[topic_id]]))</f>
        <v>40491.125405092593</v>
      </c>
    </row>
    <row r="3790" spans="1:19" x14ac:dyDescent="0.25">
      <c r="A3790" s="7">
        <v>3863</v>
      </c>
      <c r="B3790" s="7">
        <v>1</v>
      </c>
      <c r="C3790" s="7">
        <v>936</v>
      </c>
      <c r="D3790" s="7">
        <v>6894</v>
      </c>
      <c r="F3790" s="8">
        <v>40491.751759259256</v>
      </c>
      <c r="G3790" s="7">
        <v>0</v>
      </c>
      <c r="H3790" s="7">
        <v>8</v>
      </c>
      <c r="I3790" s="7" t="b">
        <f t="shared" si="177"/>
        <v>0</v>
      </c>
      <c r="J3790" s="7" t="b">
        <f t="shared" si="178"/>
        <v>1</v>
      </c>
      <c r="K3790" s="7">
        <f t="shared" si="179"/>
        <v>0</v>
      </c>
      <c r="L3790" s="7">
        <f>WEEKDAY(Table1[[#This Row],[post_time]])</f>
        <v>3</v>
      </c>
      <c r="M3790" s="7">
        <f>VLOOKUP(Table1[[#This Row],[topic_id]],'All Topics Data'!$A$2:$I$1243,8,FALSE)</f>
        <v>40490.835416666669</v>
      </c>
      <c r="N3790" s="7">
        <f>Table1[[#This Row],[Hui Reply?]]*(Table1[[#This Row],[post_time]]-Table1[[#This Row],[timestamp of previous reply]])</f>
        <v>0</v>
      </c>
      <c r="O3790" s="3">
        <f>O3789+Table1[[#This Row],[Hui Reply?]]</f>
        <v>1002</v>
      </c>
      <c r="P3790" s="19">
        <f>INT(Table1[[#This Row],[post_time]])</f>
        <v>40491</v>
      </c>
      <c r="Q3790" s="3">
        <f>IF(Table1[[#This Row],[Hui Reply?]],VLOOKUP(Table1[[#This Row],[topic_id]],'All Topics Data'!$A$2:$E$1243,5,FALSE),0)</f>
        <v>0</v>
      </c>
      <c r="R3790" s="8">
        <f>Table1[[#This Row],[post_time]]+8/24</f>
        <v>40492.085092592592</v>
      </c>
      <c r="S3790" s="3">
        <f>IF(Table1[[#This Row],[post_position]]=1,0,SUMIFS($F$2:F3790,$H$2:H3790,Table1[[#This Row],[post_position]]-1,$C$2:C3790,Table1[[#This Row],[topic_id]]))</f>
        <v>40491.395891203705</v>
      </c>
    </row>
    <row r="3791" spans="1:19" x14ac:dyDescent="0.25">
      <c r="A3791" s="7">
        <v>3864</v>
      </c>
      <c r="B3791" s="7">
        <v>1</v>
      </c>
      <c r="C3791" s="7">
        <v>936</v>
      </c>
      <c r="D3791" s="7">
        <v>6868</v>
      </c>
      <c r="F3791" s="8">
        <v>40491.791712962964</v>
      </c>
      <c r="G3791" s="7">
        <v>0</v>
      </c>
      <c r="H3791" s="7">
        <v>9</v>
      </c>
      <c r="I3791" s="7" t="b">
        <f t="shared" si="177"/>
        <v>0</v>
      </c>
      <c r="J3791" s="7" t="b">
        <f t="shared" si="178"/>
        <v>1</v>
      </c>
      <c r="K3791" s="7">
        <f t="shared" si="179"/>
        <v>0</v>
      </c>
      <c r="L3791" s="7">
        <f>WEEKDAY(Table1[[#This Row],[post_time]])</f>
        <v>3</v>
      </c>
      <c r="M3791" s="7">
        <f>VLOOKUP(Table1[[#This Row],[topic_id]],'All Topics Data'!$A$2:$I$1243,8,FALSE)</f>
        <v>40490.835416666669</v>
      </c>
      <c r="N3791" s="7">
        <f>Table1[[#This Row],[Hui Reply?]]*(Table1[[#This Row],[post_time]]-Table1[[#This Row],[timestamp of previous reply]])</f>
        <v>0</v>
      </c>
      <c r="O3791" s="3">
        <f>O3790+Table1[[#This Row],[Hui Reply?]]</f>
        <v>1002</v>
      </c>
      <c r="P3791" s="19">
        <f>INT(Table1[[#This Row],[post_time]])</f>
        <v>40491</v>
      </c>
      <c r="Q3791" s="3">
        <f>IF(Table1[[#This Row],[Hui Reply?]],VLOOKUP(Table1[[#This Row],[topic_id]],'All Topics Data'!$A$2:$E$1243,5,FALSE),0)</f>
        <v>0</v>
      </c>
      <c r="R3791" s="8">
        <f>Table1[[#This Row],[post_time]]+8/24</f>
        <v>40492.1250462963</v>
      </c>
      <c r="S3791" s="3">
        <f>IF(Table1[[#This Row],[post_position]]=1,0,SUMIFS($F$2:F3791,$H$2:H3791,Table1[[#This Row],[post_position]]-1,$C$2:C3791,Table1[[#This Row],[topic_id]]))</f>
        <v>40491.751759259256</v>
      </c>
    </row>
    <row r="3792" spans="1:19" x14ac:dyDescent="0.25">
      <c r="A3792" s="7">
        <v>3865</v>
      </c>
      <c r="B3792" s="7">
        <v>1</v>
      </c>
      <c r="C3792" s="7">
        <v>897</v>
      </c>
      <c r="D3792" s="7">
        <v>6671</v>
      </c>
      <c r="F3792" s="8">
        <v>40491.808645833335</v>
      </c>
      <c r="G3792" s="7">
        <v>0</v>
      </c>
      <c r="H3792" s="7">
        <v>3</v>
      </c>
      <c r="I3792" s="7" t="b">
        <f t="shared" si="177"/>
        <v>0</v>
      </c>
      <c r="J3792" s="7" t="b">
        <f t="shared" si="178"/>
        <v>1</v>
      </c>
      <c r="K3792" s="7">
        <f t="shared" si="179"/>
        <v>0</v>
      </c>
      <c r="L3792" s="7">
        <f>WEEKDAY(Table1[[#This Row],[post_time]])</f>
        <v>3</v>
      </c>
      <c r="M3792" s="7">
        <f>VLOOKUP(Table1[[#This Row],[topic_id]],'All Topics Data'!$A$2:$I$1243,8,FALSE)</f>
        <v>40478.740277777775</v>
      </c>
      <c r="N3792" s="7">
        <f>Table1[[#This Row],[Hui Reply?]]*(Table1[[#This Row],[post_time]]-Table1[[#This Row],[timestamp of previous reply]])</f>
        <v>0</v>
      </c>
      <c r="O3792" s="3">
        <f>O3791+Table1[[#This Row],[Hui Reply?]]</f>
        <v>1002</v>
      </c>
      <c r="P3792" s="19">
        <f>INT(Table1[[#This Row],[post_time]])</f>
        <v>40491</v>
      </c>
      <c r="Q3792" s="3">
        <f>IF(Table1[[#This Row],[Hui Reply?]],VLOOKUP(Table1[[#This Row],[topic_id]],'All Topics Data'!$A$2:$E$1243,5,FALSE),0)</f>
        <v>0</v>
      </c>
      <c r="R3792" s="8">
        <f>Table1[[#This Row],[post_time]]+8/24</f>
        <v>40492.14197916667</v>
      </c>
      <c r="S3792" s="3">
        <f>IF(Table1[[#This Row],[post_position]]=1,0,SUMIFS($F$2:F3792,$H$2:H3792,Table1[[#This Row],[post_position]]-1,$C$2:C3792,Table1[[#This Row],[topic_id]]))</f>
        <v>40479.060763888891</v>
      </c>
    </row>
    <row r="3793" spans="1:19" x14ac:dyDescent="0.25">
      <c r="A3793" s="7">
        <v>3867</v>
      </c>
      <c r="B3793" s="7">
        <v>1</v>
      </c>
      <c r="C3793" s="7">
        <v>934</v>
      </c>
      <c r="D3793" s="7">
        <v>6458</v>
      </c>
      <c r="E3793" s="2"/>
      <c r="F3793" s="8">
        <v>40491.928796296299</v>
      </c>
      <c r="G3793" s="7">
        <v>0</v>
      </c>
      <c r="H3793" s="7">
        <v>6</v>
      </c>
      <c r="I3793" s="7" t="b">
        <f t="shared" si="177"/>
        <v>0</v>
      </c>
      <c r="J3793" s="7" t="b">
        <f t="shared" si="178"/>
        <v>1</v>
      </c>
      <c r="K3793" s="7">
        <f t="shared" si="179"/>
        <v>0</v>
      </c>
      <c r="L3793" s="7">
        <f>WEEKDAY(Table1[[#This Row],[post_time]])</f>
        <v>3</v>
      </c>
      <c r="M3793" s="7">
        <f>VLOOKUP(Table1[[#This Row],[topic_id]],'All Topics Data'!$A$2:$I$1243,8,FALSE)</f>
        <v>40490.709027777775</v>
      </c>
      <c r="N3793" s="7">
        <f>Table1[[#This Row],[Hui Reply?]]*(Table1[[#This Row],[post_time]]-Table1[[#This Row],[timestamp of previous reply]])</f>
        <v>0</v>
      </c>
      <c r="O3793" s="3">
        <f>O3792+Table1[[#This Row],[Hui Reply?]]</f>
        <v>1002</v>
      </c>
      <c r="P3793" s="19">
        <f>INT(Table1[[#This Row],[post_time]])</f>
        <v>40491</v>
      </c>
      <c r="Q3793" s="3">
        <f>IF(Table1[[#This Row],[Hui Reply?]],VLOOKUP(Table1[[#This Row],[topic_id]],'All Topics Data'!$A$2:$E$1243,5,FALSE),0)</f>
        <v>0</v>
      </c>
      <c r="R3793" s="8">
        <f>Table1[[#This Row],[post_time]]+8/24</f>
        <v>40492.262129629635</v>
      </c>
      <c r="S3793" s="3">
        <f>IF(Table1[[#This Row],[post_position]]=1,0,SUMIFS($F$2:F3793,$H$2:H3793,Table1[[#This Row],[post_position]]-1,$C$2:C3793,Table1[[#This Row],[topic_id]]))</f>
        <v>40491.642800925925</v>
      </c>
    </row>
    <row r="3794" spans="1:19" x14ac:dyDescent="0.25">
      <c r="A3794" s="7">
        <v>3868</v>
      </c>
      <c r="B3794" s="7">
        <v>1</v>
      </c>
      <c r="C3794" s="7">
        <v>897</v>
      </c>
      <c r="D3794" s="7">
        <v>24</v>
      </c>
      <c r="E3794" s="2"/>
      <c r="F3794" s="8">
        <v>40491.990497685183</v>
      </c>
      <c r="G3794" s="7">
        <v>0</v>
      </c>
      <c r="H3794" s="7">
        <v>4</v>
      </c>
      <c r="I3794" s="7" t="b">
        <f t="shared" si="177"/>
        <v>1</v>
      </c>
      <c r="J3794" s="7" t="b">
        <f t="shared" si="178"/>
        <v>1</v>
      </c>
      <c r="K3794" s="7">
        <f t="shared" si="179"/>
        <v>1</v>
      </c>
      <c r="L3794" s="7">
        <f>WEEKDAY(Table1[[#This Row],[post_time]])</f>
        <v>3</v>
      </c>
      <c r="M3794" s="7">
        <f>VLOOKUP(Table1[[#This Row],[topic_id]],'All Topics Data'!$A$2:$I$1243,8,FALSE)</f>
        <v>40478.740277777775</v>
      </c>
      <c r="N3794" s="7">
        <f>Table1[[#This Row],[Hui Reply?]]*(Table1[[#This Row],[post_time]]-Table1[[#This Row],[timestamp of previous reply]])</f>
        <v>0.18185185184847796</v>
      </c>
      <c r="O3794" s="3">
        <f>O3793+Table1[[#This Row],[Hui Reply?]]</f>
        <v>1003</v>
      </c>
      <c r="P3794" s="19">
        <f>INT(Table1[[#This Row],[post_time]])</f>
        <v>40491</v>
      </c>
      <c r="Q3794" s="3" t="str">
        <f>IF(Table1[[#This Row],[Hui Reply?]],VLOOKUP(Table1[[#This Row],[topic_id]],'All Topics Data'!$A$2:$E$1243,5,FALSE),0)</f>
        <v>Lawrence Dodge</v>
      </c>
      <c r="R3794" s="8">
        <f>Table1[[#This Row],[post_time]]+8/24</f>
        <v>40492.323831018519</v>
      </c>
      <c r="S3794" s="3">
        <f>IF(Table1[[#This Row],[post_position]]=1,0,SUMIFS($F$2:F3794,$H$2:H3794,Table1[[#This Row],[post_position]]-1,$C$2:C3794,Table1[[#This Row],[topic_id]]))</f>
        <v>40491.808645833335</v>
      </c>
    </row>
    <row r="3795" spans="1:19" x14ac:dyDescent="0.25">
      <c r="A3795" s="7">
        <v>3869</v>
      </c>
      <c r="B3795" s="7">
        <v>1</v>
      </c>
      <c r="C3795" s="7">
        <v>936</v>
      </c>
      <c r="D3795" s="7">
        <v>24</v>
      </c>
      <c r="E3795" s="2"/>
      <c r="F3795" s="8">
        <v>40492.004641203705</v>
      </c>
      <c r="G3795" s="7">
        <v>0</v>
      </c>
      <c r="H3795" s="7">
        <v>10</v>
      </c>
      <c r="I3795" s="7" t="b">
        <f t="shared" si="177"/>
        <v>1</v>
      </c>
      <c r="J3795" s="7" t="b">
        <f t="shared" si="178"/>
        <v>1</v>
      </c>
      <c r="K3795" s="7">
        <f t="shared" si="179"/>
        <v>1</v>
      </c>
      <c r="L3795" s="7">
        <f>WEEKDAY(Table1[[#This Row],[post_time]])</f>
        <v>4</v>
      </c>
      <c r="M3795" s="7">
        <f>VLOOKUP(Table1[[#This Row],[topic_id]],'All Topics Data'!$A$2:$I$1243,8,FALSE)</f>
        <v>40490.835416666669</v>
      </c>
      <c r="N3795" s="7">
        <f>Table1[[#This Row],[Hui Reply?]]*(Table1[[#This Row],[post_time]]-Table1[[#This Row],[timestamp of previous reply]])</f>
        <v>0.21292824074043892</v>
      </c>
      <c r="O3795" s="3">
        <f>O3794+Table1[[#This Row],[Hui Reply?]]</f>
        <v>1004</v>
      </c>
      <c r="P3795" s="19">
        <f>INT(Table1[[#This Row],[post_time]])</f>
        <v>40492</v>
      </c>
      <c r="Q3795" s="3" t="str">
        <f>IF(Table1[[#This Row],[Hui Reply?]],VLOOKUP(Table1[[#This Row],[topic_id]],'All Topics Data'!$A$2:$E$1243,5,FALSE),0)</f>
        <v>Smitty15</v>
      </c>
      <c r="R3795" s="8">
        <f>Table1[[#This Row],[post_time]]+8/24</f>
        <v>40492.33797453704</v>
      </c>
      <c r="S3795" s="3">
        <f>IF(Table1[[#This Row],[post_position]]=1,0,SUMIFS($F$2:F3795,$H$2:H3795,Table1[[#This Row],[post_position]]-1,$C$2:C3795,Table1[[#This Row],[topic_id]]))</f>
        <v>40491.791712962964</v>
      </c>
    </row>
    <row r="3796" spans="1:19" x14ac:dyDescent="0.25">
      <c r="A3796" s="7">
        <v>3870</v>
      </c>
      <c r="B3796" s="7">
        <v>1</v>
      </c>
      <c r="C3796" s="7">
        <v>937</v>
      </c>
      <c r="D3796" s="7">
        <v>1159</v>
      </c>
      <c r="E3796" s="2"/>
      <c r="F3796" s="8">
        <v>40492.027569444443</v>
      </c>
      <c r="G3796" s="7">
        <v>0</v>
      </c>
      <c r="H3796" s="7">
        <v>1</v>
      </c>
      <c r="I3796" s="7" t="b">
        <f t="shared" si="177"/>
        <v>0</v>
      </c>
      <c r="J3796" s="7" t="b">
        <f t="shared" si="178"/>
        <v>0</v>
      </c>
      <c r="K3796" s="7">
        <f t="shared" si="179"/>
        <v>0</v>
      </c>
      <c r="L3796" s="7">
        <f>WEEKDAY(Table1[[#This Row],[post_time]])</f>
        <v>4</v>
      </c>
      <c r="M3796" s="7">
        <f>VLOOKUP(Table1[[#This Row],[topic_id]],'All Topics Data'!$A$2:$I$1243,8,FALSE)</f>
        <v>40492.027083333334</v>
      </c>
      <c r="N3796" s="7">
        <f>Table1[[#This Row],[Hui Reply?]]*(Table1[[#This Row],[post_time]]-Table1[[#This Row],[timestamp of previous reply]])</f>
        <v>0</v>
      </c>
      <c r="O3796" s="3">
        <f>O3795+Table1[[#This Row],[Hui Reply?]]</f>
        <v>1004</v>
      </c>
      <c r="P3796" s="19">
        <f>INT(Table1[[#This Row],[post_time]])</f>
        <v>40492</v>
      </c>
      <c r="Q3796" s="3">
        <f>IF(Table1[[#This Row],[Hui Reply?]],VLOOKUP(Table1[[#This Row],[topic_id]],'All Topics Data'!$A$2:$E$1243,5,FALSE),0)</f>
        <v>0</v>
      </c>
      <c r="R3796" s="8">
        <f>Table1[[#This Row],[post_time]]+8/24</f>
        <v>40492.360902777778</v>
      </c>
      <c r="S3796" s="3">
        <f>IF(Table1[[#This Row],[post_position]]=1,0,SUMIFS($F$2:F3796,$H$2:H3796,Table1[[#This Row],[post_position]]-1,$C$2:C3796,Table1[[#This Row],[topic_id]]))</f>
        <v>0</v>
      </c>
    </row>
    <row r="3797" spans="1:19" x14ac:dyDescent="0.25">
      <c r="A3797" s="7">
        <v>3871</v>
      </c>
      <c r="B3797" s="7">
        <v>1</v>
      </c>
      <c r="C3797" s="7">
        <v>938</v>
      </c>
      <c r="D3797" s="7">
        <v>6894</v>
      </c>
      <c r="E3797" s="2"/>
      <c r="F3797" s="8">
        <v>40492.046990740739</v>
      </c>
      <c r="G3797" s="7">
        <v>0</v>
      </c>
      <c r="H3797" s="7">
        <v>1</v>
      </c>
      <c r="I3797" s="7" t="b">
        <f t="shared" si="177"/>
        <v>0</v>
      </c>
      <c r="J3797" s="7" t="b">
        <f t="shared" si="178"/>
        <v>0</v>
      </c>
      <c r="K3797" s="7">
        <f t="shared" si="179"/>
        <v>0</v>
      </c>
      <c r="L3797" s="7">
        <f>WEEKDAY(Table1[[#This Row],[post_time]])</f>
        <v>4</v>
      </c>
      <c r="M3797" s="7">
        <f>VLOOKUP(Table1[[#This Row],[topic_id]],'All Topics Data'!$A$2:$I$1243,8,FALSE)</f>
        <v>40492.046527777777</v>
      </c>
      <c r="N3797" s="7">
        <f>Table1[[#This Row],[Hui Reply?]]*(Table1[[#This Row],[post_time]]-Table1[[#This Row],[timestamp of previous reply]])</f>
        <v>0</v>
      </c>
      <c r="O3797" s="3">
        <f>O3796+Table1[[#This Row],[Hui Reply?]]</f>
        <v>1004</v>
      </c>
      <c r="P3797" s="19">
        <f>INT(Table1[[#This Row],[post_time]])</f>
        <v>40492</v>
      </c>
      <c r="Q3797" s="3">
        <f>IF(Table1[[#This Row],[Hui Reply?]],VLOOKUP(Table1[[#This Row],[topic_id]],'All Topics Data'!$A$2:$E$1243,5,FALSE),0)</f>
        <v>0</v>
      </c>
      <c r="R3797" s="8">
        <f>Table1[[#This Row],[post_time]]+8/24</f>
        <v>40492.380324074074</v>
      </c>
      <c r="S3797" s="3">
        <f>IF(Table1[[#This Row],[post_position]]=1,0,SUMIFS($F$2:F3797,$H$2:H3797,Table1[[#This Row],[post_position]]-1,$C$2:C3797,Table1[[#This Row],[topic_id]]))</f>
        <v>0</v>
      </c>
    </row>
    <row r="3798" spans="1:19" x14ac:dyDescent="0.25">
      <c r="A3798" s="7">
        <v>3872</v>
      </c>
      <c r="B3798" s="7">
        <v>1</v>
      </c>
      <c r="C3798" s="7">
        <v>937</v>
      </c>
      <c r="D3798" s="7">
        <v>24</v>
      </c>
      <c r="F3798" s="8">
        <v>40492.078194444446</v>
      </c>
      <c r="G3798" s="7">
        <v>0</v>
      </c>
      <c r="H3798" s="7">
        <v>2</v>
      </c>
      <c r="I3798" s="7" t="b">
        <f t="shared" si="177"/>
        <v>1</v>
      </c>
      <c r="J3798" s="7" t="b">
        <f t="shared" si="178"/>
        <v>1</v>
      </c>
      <c r="K3798" s="7">
        <f t="shared" si="179"/>
        <v>1</v>
      </c>
      <c r="L3798" s="7">
        <f>WEEKDAY(Table1[[#This Row],[post_time]])</f>
        <v>4</v>
      </c>
      <c r="M3798" s="7">
        <f>VLOOKUP(Table1[[#This Row],[topic_id]],'All Topics Data'!$A$2:$I$1243,8,FALSE)</f>
        <v>40492.027083333334</v>
      </c>
      <c r="N3798" s="7">
        <f>Table1[[#This Row],[Hui Reply?]]*(Table1[[#This Row],[post_time]]-Table1[[#This Row],[timestamp of previous reply]])</f>
        <v>5.062500000349246E-2</v>
      </c>
      <c r="O3798" s="3">
        <f>O3797+Table1[[#This Row],[Hui Reply?]]</f>
        <v>1005</v>
      </c>
      <c r="P3798" s="19">
        <f>INT(Table1[[#This Row],[post_time]])</f>
        <v>40492</v>
      </c>
      <c r="Q3798" s="3" t="str">
        <f>IF(Table1[[#This Row],[Hui Reply?]],VLOOKUP(Table1[[#This Row],[topic_id]],'All Topics Data'!$A$2:$E$1243,5,FALSE),0)</f>
        <v>mvirgilio53</v>
      </c>
      <c r="R3798" s="8">
        <f>Table1[[#This Row],[post_time]]+8/24</f>
        <v>40492.411527777782</v>
      </c>
      <c r="S3798" s="3">
        <f>IF(Table1[[#This Row],[post_position]]=1,0,SUMIFS($F$2:F3798,$H$2:H3798,Table1[[#This Row],[post_position]]-1,$C$2:C3798,Table1[[#This Row],[topic_id]]))</f>
        <v>40492.027569444443</v>
      </c>
    </row>
    <row r="3799" spans="1:19" x14ac:dyDescent="0.25">
      <c r="A3799" s="7">
        <v>3873</v>
      </c>
      <c r="B3799" s="7">
        <v>1</v>
      </c>
      <c r="C3799" s="7">
        <v>938</v>
      </c>
      <c r="D3799" s="7">
        <v>24</v>
      </c>
      <c r="F3799" s="8">
        <v>40492.080347222225</v>
      </c>
      <c r="G3799" s="7">
        <v>0</v>
      </c>
      <c r="H3799" s="7">
        <v>2</v>
      </c>
      <c r="I3799" s="7" t="b">
        <f t="shared" si="177"/>
        <v>1</v>
      </c>
      <c r="J3799" s="7" t="b">
        <f t="shared" si="178"/>
        <v>1</v>
      </c>
      <c r="K3799" s="7">
        <f t="shared" si="179"/>
        <v>1</v>
      </c>
      <c r="L3799" s="7">
        <f>WEEKDAY(Table1[[#This Row],[post_time]])</f>
        <v>4</v>
      </c>
      <c r="M3799" s="7">
        <f>VLOOKUP(Table1[[#This Row],[topic_id]],'All Topics Data'!$A$2:$I$1243,8,FALSE)</f>
        <v>40492.046527777777</v>
      </c>
      <c r="N3799" s="7">
        <f>Table1[[#This Row],[Hui Reply?]]*(Table1[[#This Row],[post_time]]-Table1[[#This Row],[timestamp of previous reply]])</f>
        <v>3.3356481486407574E-2</v>
      </c>
      <c r="O3799" s="3">
        <f>O3798+Table1[[#This Row],[Hui Reply?]]</f>
        <v>1006</v>
      </c>
      <c r="P3799" s="19">
        <f>INT(Table1[[#This Row],[post_time]])</f>
        <v>40492</v>
      </c>
      <c r="Q3799" s="3" t="str">
        <f>IF(Table1[[#This Row],[Hui Reply?]],VLOOKUP(Table1[[#This Row],[topic_id]],'All Topics Data'!$A$2:$E$1243,5,FALSE),0)</f>
        <v>Smitty15</v>
      </c>
      <c r="R3799" s="8">
        <f>Table1[[#This Row],[post_time]]+8/24</f>
        <v>40492.413680555561</v>
      </c>
      <c r="S3799" s="3">
        <f>IF(Table1[[#This Row],[post_position]]=1,0,SUMIFS($F$2:F3799,$H$2:H3799,Table1[[#This Row],[post_position]]-1,$C$2:C3799,Table1[[#This Row],[topic_id]]))</f>
        <v>40492.046990740739</v>
      </c>
    </row>
    <row r="3800" spans="1:19" x14ac:dyDescent="0.25">
      <c r="A3800" s="7">
        <v>3874</v>
      </c>
      <c r="B3800" s="7">
        <v>1</v>
      </c>
      <c r="C3800" s="7">
        <v>883</v>
      </c>
      <c r="D3800" s="7">
        <v>6891</v>
      </c>
      <c r="E3800" s="2"/>
      <c r="F3800" s="8">
        <v>40492.115370370368</v>
      </c>
      <c r="G3800" s="7">
        <v>0</v>
      </c>
      <c r="H3800" s="7">
        <v>21</v>
      </c>
      <c r="I3800" s="7" t="b">
        <f t="shared" si="177"/>
        <v>0</v>
      </c>
      <c r="J3800" s="7" t="b">
        <f t="shared" si="178"/>
        <v>1</v>
      </c>
      <c r="K3800" s="7">
        <f t="shared" si="179"/>
        <v>0</v>
      </c>
      <c r="L3800" s="7">
        <f>WEEKDAY(Table1[[#This Row],[post_time]])</f>
        <v>4</v>
      </c>
      <c r="M3800" s="7">
        <f>VLOOKUP(Table1[[#This Row],[topic_id]],'All Topics Data'!$A$2:$I$1243,8,FALSE)</f>
        <v>40474.877083333333</v>
      </c>
      <c r="N3800" s="7">
        <f>Table1[[#This Row],[Hui Reply?]]*(Table1[[#This Row],[post_time]]-Table1[[#This Row],[timestamp of previous reply]])</f>
        <v>0</v>
      </c>
      <c r="O3800" s="3">
        <f>O3799+Table1[[#This Row],[Hui Reply?]]</f>
        <v>1006</v>
      </c>
      <c r="P3800" s="19">
        <f>INT(Table1[[#This Row],[post_time]])</f>
        <v>40492</v>
      </c>
      <c r="Q3800" s="3">
        <f>IF(Table1[[#This Row],[Hui Reply?]],VLOOKUP(Table1[[#This Row],[topic_id]],'All Topics Data'!$A$2:$E$1243,5,FALSE),0)</f>
        <v>0</v>
      </c>
      <c r="R3800" s="8">
        <f>Table1[[#This Row],[post_time]]+8/24</f>
        <v>40492.448703703703</v>
      </c>
      <c r="S3800" s="3">
        <f>IF(Table1[[#This Row],[post_position]]=1,0,SUMIFS($F$2:F3800,$H$2:H3800,Table1[[#This Row],[post_position]]-1,$C$2:C3800,Table1[[#This Row],[topic_id]]))</f>
        <v>40491.525787037041</v>
      </c>
    </row>
    <row r="3801" spans="1:19" x14ac:dyDescent="0.25">
      <c r="A3801" s="7">
        <v>3875</v>
      </c>
      <c r="B3801" s="7">
        <v>1</v>
      </c>
      <c r="C3801" s="7">
        <v>939</v>
      </c>
      <c r="D3801" s="7">
        <v>6821</v>
      </c>
      <c r="E3801" s="2"/>
      <c r="F3801" s="8">
        <v>40492.209247685183</v>
      </c>
      <c r="G3801" s="7">
        <v>0</v>
      </c>
      <c r="H3801" s="7">
        <v>1</v>
      </c>
      <c r="I3801" s="7" t="b">
        <f t="shared" si="177"/>
        <v>0</v>
      </c>
      <c r="J3801" s="7" t="b">
        <f t="shared" si="178"/>
        <v>0</v>
      </c>
      <c r="K3801" s="7">
        <f t="shared" si="179"/>
        <v>0</v>
      </c>
      <c r="L3801" s="7">
        <f>WEEKDAY(Table1[[#This Row],[post_time]])</f>
        <v>4</v>
      </c>
      <c r="M3801" s="7">
        <f>VLOOKUP(Table1[[#This Row],[topic_id]],'All Topics Data'!$A$2:$I$1243,8,FALSE)</f>
        <v>40492.209027777775</v>
      </c>
      <c r="N3801" s="7">
        <f>Table1[[#This Row],[Hui Reply?]]*(Table1[[#This Row],[post_time]]-Table1[[#This Row],[timestamp of previous reply]])</f>
        <v>0</v>
      </c>
      <c r="O3801" s="3">
        <f>O3800+Table1[[#This Row],[Hui Reply?]]</f>
        <v>1006</v>
      </c>
      <c r="P3801" s="19">
        <f>INT(Table1[[#This Row],[post_time]])</f>
        <v>40492</v>
      </c>
      <c r="Q3801" s="3">
        <f>IF(Table1[[#This Row],[Hui Reply?]],VLOOKUP(Table1[[#This Row],[topic_id]],'All Topics Data'!$A$2:$E$1243,5,FALSE),0)</f>
        <v>0</v>
      </c>
      <c r="R3801" s="8">
        <f>Table1[[#This Row],[post_time]]+8/24</f>
        <v>40492.542581018519</v>
      </c>
      <c r="S3801" s="3">
        <f>IF(Table1[[#This Row],[post_position]]=1,0,SUMIFS($F$2:F3801,$H$2:H3801,Table1[[#This Row],[post_position]]-1,$C$2:C3801,Table1[[#This Row],[topic_id]]))</f>
        <v>0</v>
      </c>
    </row>
    <row r="3802" spans="1:19" x14ac:dyDescent="0.25">
      <c r="A3802" s="7">
        <v>3876</v>
      </c>
      <c r="B3802" s="7">
        <v>1</v>
      </c>
      <c r="C3802" s="7">
        <v>939</v>
      </c>
      <c r="D3802" s="7">
        <v>24</v>
      </c>
      <c r="E3802" s="2"/>
      <c r="F3802" s="8">
        <v>40492.24759259259</v>
      </c>
      <c r="G3802" s="7">
        <v>0</v>
      </c>
      <c r="H3802" s="7">
        <v>2</v>
      </c>
      <c r="I3802" s="7" t="b">
        <f t="shared" si="177"/>
        <v>1</v>
      </c>
      <c r="J3802" s="7" t="b">
        <f t="shared" si="178"/>
        <v>1</v>
      </c>
      <c r="K3802" s="7">
        <f t="shared" si="179"/>
        <v>1</v>
      </c>
      <c r="L3802" s="7">
        <f>WEEKDAY(Table1[[#This Row],[post_time]])</f>
        <v>4</v>
      </c>
      <c r="M3802" s="7">
        <f>VLOOKUP(Table1[[#This Row],[topic_id]],'All Topics Data'!$A$2:$I$1243,8,FALSE)</f>
        <v>40492.209027777775</v>
      </c>
      <c r="N3802" s="7">
        <f>Table1[[#This Row],[Hui Reply?]]*(Table1[[#This Row],[post_time]]-Table1[[#This Row],[timestamp of previous reply]])</f>
        <v>3.8344907407008577E-2</v>
      </c>
      <c r="O3802" s="3">
        <f>O3801+Table1[[#This Row],[Hui Reply?]]</f>
        <v>1007</v>
      </c>
      <c r="P3802" s="19">
        <f>INT(Table1[[#This Row],[post_time]])</f>
        <v>40492</v>
      </c>
      <c r="Q3802" s="3" t="str">
        <f>IF(Table1[[#This Row],[Hui Reply?]],VLOOKUP(Table1[[#This Row],[topic_id]],'All Topics Data'!$A$2:$E$1243,5,FALSE),0)</f>
        <v>indi visual</v>
      </c>
      <c r="R3802" s="8">
        <f>Table1[[#This Row],[post_time]]+8/24</f>
        <v>40492.580925925926</v>
      </c>
      <c r="S3802" s="3">
        <f>IF(Table1[[#This Row],[post_position]]=1,0,SUMIFS($F$2:F3802,$H$2:H3802,Table1[[#This Row],[post_position]]-1,$C$2:C3802,Table1[[#This Row],[topic_id]]))</f>
        <v>40492.209247685183</v>
      </c>
    </row>
    <row r="3803" spans="1:19" x14ac:dyDescent="0.25">
      <c r="A3803" s="7">
        <v>3877</v>
      </c>
      <c r="B3803" s="7">
        <v>1</v>
      </c>
      <c r="C3803" s="7">
        <v>936</v>
      </c>
      <c r="D3803" s="7">
        <v>6713</v>
      </c>
      <c r="F3803" s="8">
        <v>40492.353692129633</v>
      </c>
      <c r="G3803" s="7">
        <v>0</v>
      </c>
      <c r="H3803" s="7">
        <v>11</v>
      </c>
      <c r="I3803" s="7" t="b">
        <f t="shared" si="177"/>
        <v>0</v>
      </c>
      <c r="J3803" s="7" t="b">
        <f t="shared" si="178"/>
        <v>1</v>
      </c>
      <c r="K3803" s="7">
        <f t="shared" si="179"/>
        <v>0</v>
      </c>
      <c r="L3803" s="7">
        <f>WEEKDAY(Table1[[#This Row],[post_time]])</f>
        <v>4</v>
      </c>
      <c r="M3803" s="7">
        <f>VLOOKUP(Table1[[#This Row],[topic_id]],'All Topics Data'!$A$2:$I$1243,8,FALSE)</f>
        <v>40490.835416666669</v>
      </c>
      <c r="N3803" s="7">
        <f>Table1[[#This Row],[Hui Reply?]]*(Table1[[#This Row],[post_time]]-Table1[[#This Row],[timestamp of previous reply]])</f>
        <v>0</v>
      </c>
      <c r="O3803" s="3">
        <f>O3802+Table1[[#This Row],[Hui Reply?]]</f>
        <v>1007</v>
      </c>
      <c r="P3803" s="19">
        <f>INT(Table1[[#This Row],[post_time]])</f>
        <v>40492</v>
      </c>
      <c r="Q3803" s="3">
        <f>IF(Table1[[#This Row],[Hui Reply?]],VLOOKUP(Table1[[#This Row],[topic_id]],'All Topics Data'!$A$2:$E$1243,5,FALSE),0)</f>
        <v>0</v>
      </c>
      <c r="R3803" s="8">
        <f>Table1[[#This Row],[post_time]]+8/24</f>
        <v>40492.687025462968</v>
      </c>
      <c r="S3803" s="3">
        <f>IF(Table1[[#This Row],[post_position]]=1,0,SUMIFS($F$2:F3803,$H$2:H3803,Table1[[#This Row],[post_position]]-1,$C$2:C3803,Table1[[#This Row],[topic_id]]))</f>
        <v>40492.004641203705</v>
      </c>
    </row>
    <row r="3804" spans="1:19" x14ac:dyDescent="0.25">
      <c r="A3804" s="7">
        <v>3878</v>
      </c>
      <c r="B3804" s="7">
        <v>1</v>
      </c>
      <c r="C3804" s="7">
        <v>936</v>
      </c>
      <c r="D3804" s="7">
        <v>6713</v>
      </c>
      <c r="F3804" s="8">
        <v>40492.354178240741</v>
      </c>
      <c r="G3804" s="7">
        <v>0</v>
      </c>
      <c r="H3804" s="7">
        <v>12</v>
      </c>
      <c r="I3804" s="7" t="b">
        <f t="shared" si="177"/>
        <v>0</v>
      </c>
      <c r="J3804" s="7" t="b">
        <f t="shared" si="178"/>
        <v>1</v>
      </c>
      <c r="K3804" s="7">
        <f t="shared" si="179"/>
        <v>0</v>
      </c>
      <c r="L3804" s="7">
        <f>WEEKDAY(Table1[[#This Row],[post_time]])</f>
        <v>4</v>
      </c>
      <c r="M3804" s="7">
        <f>VLOOKUP(Table1[[#This Row],[topic_id]],'All Topics Data'!$A$2:$I$1243,8,FALSE)</f>
        <v>40490.835416666669</v>
      </c>
      <c r="N3804" s="7">
        <f>Table1[[#This Row],[Hui Reply?]]*(Table1[[#This Row],[post_time]]-Table1[[#This Row],[timestamp of previous reply]])</f>
        <v>0</v>
      </c>
      <c r="O3804" s="3">
        <f>O3803+Table1[[#This Row],[Hui Reply?]]</f>
        <v>1007</v>
      </c>
      <c r="P3804" s="19">
        <f>INT(Table1[[#This Row],[post_time]])</f>
        <v>40492</v>
      </c>
      <c r="Q3804" s="3">
        <f>IF(Table1[[#This Row],[Hui Reply?]],VLOOKUP(Table1[[#This Row],[topic_id]],'All Topics Data'!$A$2:$E$1243,5,FALSE),0)</f>
        <v>0</v>
      </c>
      <c r="R3804" s="8">
        <f>Table1[[#This Row],[post_time]]+8/24</f>
        <v>40492.687511574077</v>
      </c>
      <c r="S3804" s="3">
        <f>IF(Table1[[#This Row],[post_position]]=1,0,SUMIFS($F$2:F3804,$H$2:H3804,Table1[[#This Row],[post_position]]-1,$C$2:C3804,Table1[[#This Row],[topic_id]]))</f>
        <v>40492.353692129633</v>
      </c>
    </row>
    <row r="3805" spans="1:19" x14ac:dyDescent="0.25">
      <c r="A3805" s="7">
        <v>3879</v>
      </c>
      <c r="B3805" s="7">
        <v>1</v>
      </c>
      <c r="C3805" s="7">
        <v>936</v>
      </c>
      <c r="D3805" s="7">
        <v>24</v>
      </c>
      <c r="F3805" s="8">
        <v>40492.36377314815</v>
      </c>
      <c r="G3805" s="7">
        <v>0</v>
      </c>
      <c r="H3805" s="7">
        <v>13</v>
      </c>
      <c r="I3805" s="7" t="b">
        <f t="shared" si="177"/>
        <v>1</v>
      </c>
      <c r="J3805" s="7" t="b">
        <f t="shared" si="178"/>
        <v>1</v>
      </c>
      <c r="K3805" s="7">
        <f t="shared" si="179"/>
        <v>1</v>
      </c>
      <c r="L3805" s="7">
        <f>WEEKDAY(Table1[[#This Row],[post_time]])</f>
        <v>4</v>
      </c>
      <c r="M3805" s="7">
        <f>VLOOKUP(Table1[[#This Row],[topic_id]],'All Topics Data'!$A$2:$I$1243,8,FALSE)</f>
        <v>40490.835416666669</v>
      </c>
      <c r="N3805" s="7">
        <f>Table1[[#This Row],[Hui Reply?]]*(Table1[[#This Row],[post_time]]-Table1[[#This Row],[timestamp of previous reply]])</f>
        <v>9.5949074093368836E-3</v>
      </c>
      <c r="O3805" s="3">
        <f>O3804+Table1[[#This Row],[Hui Reply?]]</f>
        <v>1008</v>
      </c>
      <c r="P3805" s="19">
        <f>INT(Table1[[#This Row],[post_time]])</f>
        <v>40492</v>
      </c>
      <c r="Q3805" s="3" t="str">
        <f>IF(Table1[[#This Row],[Hui Reply?]],VLOOKUP(Table1[[#This Row],[topic_id]],'All Topics Data'!$A$2:$E$1243,5,FALSE),0)</f>
        <v>Smitty15</v>
      </c>
      <c r="R3805" s="8">
        <f>Table1[[#This Row],[post_time]]+8/24</f>
        <v>40492.697106481486</v>
      </c>
      <c r="S3805" s="3">
        <f>IF(Table1[[#This Row],[post_position]]=1,0,SUMIFS($F$2:F3805,$H$2:H3805,Table1[[#This Row],[post_position]]-1,$C$2:C3805,Table1[[#This Row],[topic_id]]))</f>
        <v>40492.354178240741</v>
      </c>
    </row>
    <row r="3806" spans="1:19" x14ac:dyDescent="0.25">
      <c r="A3806" s="7">
        <v>3880</v>
      </c>
      <c r="B3806" s="7">
        <v>1</v>
      </c>
      <c r="C3806" s="7">
        <v>936</v>
      </c>
      <c r="D3806" s="7">
        <v>6713</v>
      </c>
      <c r="F3806" s="8">
        <v>40492.486076388886</v>
      </c>
      <c r="G3806" s="7">
        <v>0</v>
      </c>
      <c r="H3806" s="7">
        <v>14</v>
      </c>
      <c r="I3806" s="7" t="b">
        <f t="shared" si="177"/>
        <v>0</v>
      </c>
      <c r="J3806" s="7" t="b">
        <f t="shared" si="178"/>
        <v>1</v>
      </c>
      <c r="K3806" s="7">
        <f t="shared" si="179"/>
        <v>0</v>
      </c>
      <c r="L3806" s="7">
        <f>WEEKDAY(Table1[[#This Row],[post_time]])</f>
        <v>4</v>
      </c>
      <c r="M3806" s="7">
        <f>VLOOKUP(Table1[[#This Row],[topic_id]],'All Topics Data'!$A$2:$I$1243,8,FALSE)</f>
        <v>40490.835416666669</v>
      </c>
      <c r="N3806" s="7">
        <f>Table1[[#This Row],[Hui Reply?]]*(Table1[[#This Row],[post_time]]-Table1[[#This Row],[timestamp of previous reply]])</f>
        <v>0</v>
      </c>
      <c r="O3806" s="3">
        <f>O3805+Table1[[#This Row],[Hui Reply?]]</f>
        <v>1008</v>
      </c>
      <c r="P3806" s="19">
        <f>INT(Table1[[#This Row],[post_time]])</f>
        <v>40492</v>
      </c>
      <c r="Q3806" s="3">
        <f>IF(Table1[[#This Row],[Hui Reply?]],VLOOKUP(Table1[[#This Row],[topic_id]],'All Topics Data'!$A$2:$E$1243,5,FALSE),0)</f>
        <v>0</v>
      </c>
      <c r="R3806" s="8">
        <f>Table1[[#This Row],[post_time]]+8/24</f>
        <v>40492.819409722222</v>
      </c>
      <c r="S3806" s="3">
        <f>IF(Table1[[#This Row],[post_position]]=1,0,SUMIFS($F$2:F3806,$H$2:H3806,Table1[[#This Row],[post_position]]-1,$C$2:C3806,Table1[[#This Row],[topic_id]]))</f>
        <v>40492.36377314815</v>
      </c>
    </row>
    <row r="3807" spans="1:19" x14ac:dyDescent="0.25">
      <c r="A3807" s="7">
        <v>3881</v>
      </c>
      <c r="B3807" s="7">
        <v>1</v>
      </c>
      <c r="C3807" s="7">
        <v>940</v>
      </c>
      <c r="D3807" s="7">
        <v>6902</v>
      </c>
      <c r="E3807" s="2"/>
      <c r="F3807" s="8">
        <v>40492.487858796296</v>
      </c>
      <c r="G3807" s="7">
        <v>0</v>
      </c>
      <c r="H3807" s="7">
        <v>1</v>
      </c>
      <c r="I3807" s="7" t="b">
        <f t="shared" si="177"/>
        <v>0</v>
      </c>
      <c r="J3807" s="7" t="b">
        <f t="shared" si="178"/>
        <v>0</v>
      </c>
      <c r="K3807" s="7">
        <f t="shared" si="179"/>
        <v>0</v>
      </c>
      <c r="L3807" s="7">
        <f>WEEKDAY(Table1[[#This Row],[post_time]])</f>
        <v>4</v>
      </c>
      <c r="M3807" s="7">
        <f>VLOOKUP(Table1[[#This Row],[topic_id]],'All Topics Data'!$A$2:$I$1243,8,FALSE)</f>
        <v>40492.487500000003</v>
      </c>
      <c r="N3807" s="7">
        <f>Table1[[#This Row],[Hui Reply?]]*(Table1[[#This Row],[post_time]]-Table1[[#This Row],[timestamp of previous reply]])</f>
        <v>0</v>
      </c>
      <c r="O3807" s="3">
        <f>O3806+Table1[[#This Row],[Hui Reply?]]</f>
        <v>1008</v>
      </c>
      <c r="P3807" s="19">
        <f>INT(Table1[[#This Row],[post_time]])</f>
        <v>40492</v>
      </c>
      <c r="Q3807" s="3">
        <f>IF(Table1[[#This Row],[Hui Reply?]],VLOOKUP(Table1[[#This Row],[topic_id]],'All Topics Data'!$A$2:$E$1243,5,FALSE),0)</f>
        <v>0</v>
      </c>
      <c r="R3807" s="8">
        <f>Table1[[#This Row],[post_time]]+8/24</f>
        <v>40492.821192129632</v>
      </c>
      <c r="S3807" s="3">
        <f>IF(Table1[[#This Row],[post_position]]=1,0,SUMIFS($F$2:F3807,$H$2:H3807,Table1[[#This Row],[post_position]]-1,$C$2:C3807,Table1[[#This Row],[topic_id]]))</f>
        <v>0</v>
      </c>
    </row>
    <row r="3808" spans="1:19" x14ac:dyDescent="0.25">
      <c r="A3808" s="7">
        <v>3882</v>
      </c>
      <c r="B3808" s="7">
        <v>1</v>
      </c>
      <c r="C3808" s="7">
        <v>933</v>
      </c>
      <c r="D3808" s="7">
        <v>843</v>
      </c>
      <c r="E3808" s="2"/>
      <c r="F3808" s="8">
        <v>40492.497453703705</v>
      </c>
      <c r="G3808" s="7">
        <v>0</v>
      </c>
      <c r="H3808" s="7">
        <v>6</v>
      </c>
      <c r="I3808" s="7" t="b">
        <f t="shared" si="177"/>
        <v>0</v>
      </c>
      <c r="J3808" s="7" t="b">
        <f t="shared" si="178"/>
        <v>1</v>
      </c>
      <c r="K3808" s="7">
        <f t="shared" si="179"/>
        <v>0</v>
      </c>
      <c r="L3808" s="7">
        <f>WEEKDAY(Table1[[#This Row],[post_time]])</f>
        <v>4</v>
      </c>
      <c r="M3808" s="7">
        <f>VLOOKUP(Table1[[#This Row],[topic_id]],'All Topics Data'!$A$2:$I$1243,8,FALSE)</f>
        <v>40490.695138888892</v>
      </c>
      <c r="N3808" s="7">
        <f>Table1[[#This Row],[Hui Reply?]]*(Table1[[#This Row],[post_time]]-Table1[[#This Row],[timestamp of previous reply]])</f>
        <v>0</v>
      </c>
      <c r="O3808" s="3">
        <f>O3807+Table1[[#This Row],[Hui Reply?]]</f>
        <v>1008</v>
      </c>
      <c r="P3808" s="19">
        <f>INT(Table1[[#This Row],[post_time]])</f>
        <v>40492</v>
      </c>
      <c r="Q3808" s="3">
        <f>IF(Table1[[#This Row],[Hui Reply?]],VLOOKUP(Table1[[#This Row],[topic_id]],'All Topics Data'!$A$2:$E$1243,5,FALSE),0)</f>
        <v>0</v>
      </c>
      <c r="R3808" s="8">
        <f>Table1[[#This Row],[post_time]]+8/24</f>
        <v>40492.830787037041</v>
      </c>
      <c r="S3808" s="3">
        <f>IF(Table1[[#This Row],[post_position]]=1,0,SUMIFS($F$2:F3808,$H$2:H3808,Table1[[#This Row],[post_position]]-1,$C$2:C3808,Table1[[#This Row],[topic_id]]))</f>
        <v>40491.534837962965</v>
      </c>
    </row>
    <row r="3809" spans="1:19" x14ac:dyDescent="0.25">
      <c r="A3809" s="7">
        <v>3883</v>
      </c>
      <c r="B3809" s="7">
        <v>1</v>
      </c>
      <c r="C3809" s="7">
        <v>933</v>
      </c>
      <c r="D3809" s="7">
        <v>24</v>
      </c>
      <c r="F3809" s="8">
        <v>40492.548807870371</v>
      </c>
      <c r="G3809" s="7">
        <v>0</v>
      </c>
      <c r="H3809" s="7">
        <v>7</v>
      </c>
      <c r="I3809" s="7" t="b">
        <f t="shared" si="177"/>
        <v>1</v>
      </c>
      <c r="J3809" s="7" t="b">
        <f t="shared" si="178"/>
        <v>1</v>
      </c>
      <c r="K3809" s="7">
        <f t="shared" si="179"/>
        <v>1</v>
      </c>
      <c r="L3809" s="7">
        <f>WEEKDAY(Table1[[#This Row],[post_time]])</f>
        <v>4</v>
      </c>
      <c r="M3809" s="7">
        <f>VLOOKUP(Table1[[#This Row],[topic_id]],'All Topics Data'!$A$2:$I$1243,8,FALSE)</f>
        <v>40490.695138888892</v>
      </c>
      <c r="N3809" s="7">
        <f>Table1[[#This Row],[Hui Reply?]]*(Table1[[#This Row],[post_time]]-Table1[[#This Row],[timestamp of previous reply]])</f>
        <v>5.1354166665987577E-2</v>
      </c>
      <c r="O3809" s="3">
        <f>O3808+Table1[[#This Row],[Hui Reply?]]</f>
        <v>1009</v>
      </c>
      <c r="P3809" s="19">
        <f>INT(Table1[[#This Row],[post_time]])</f>
        <v>40492</v>
      </c>
      <c r="Q3809" s="3" t="str">
        <f>IF(Table1[[#This Row],[Hui Reply?]],VLOOKUP(Table1[[#This Row],[topic_id]],'All Topics Data'!$A$2:$E$1243,5,FALSE),0)</f>
        <v>AlexH</v>
      </c>
      <c r="R3809" s="8">
        <f>Table1[[#This Row],[post_time]]+8/24</f>
        <v>40492.882141203707</v>
      </c>
      <c r="S3809" s="3">
        <f>IF(Table1[[#This Row],[post_position]]=1,0,SUMIFS($F$2:F3809,$H$2:H3809,Table1[[#This Row],[post_position]]-1,$C$2:C3809,Table1[[#This Row],[topic_id]]))</f>
        <v>40492.497453703705</v>
      </c>
    </row>
    <row r="3810" spans="1:19" x14ac:dyDescent="0.25">
      <c r="A3810" s="7">
        <v>3884</v>
      </c>
      <c r="B3810" s="7">
        <v>1</v>
      </c>
      <c r="C3810" s="7">
        <v>933</v>
      </c>
      <c r="D3810" s="7">
        <v>843</v>
      </c>
      <c r="F3810" s="8">
        <v>40492.6253125</v>
      </c>
      <c r="G3810" s="7">
        <v>0</v>
      </c>
      <c r="H3810" s="7">
        <v>8</v>
      </c>
      <c r="I3810" s="7" t="b">
        <f t="shared" si="177"/>
        <v>0</v>
      </c>
      <c r="J3810" s="7" t="b">
        <f t="shared" si="178"/>
        <v>1</v>
      </c>
      <c r="K3810" s="7">
        <f t="shared" si="179"/>
        <v>0</v>
      </c>
      <c r="L3810" s="7">
        <f>WEEKDAY(Table1[[#This Row],[post_time]])</f>
        <v>4</v>
      </c>
      <c r="M3810" s="7">
        <f>VLOOKUP(Table1[[#This Row],[topic_id]],'All Topics Data'!$A$2:$I$1243,8,FALSE)</f>
        <v>40490.695138888892</v>
      </c>
      <c r="N3810" s="7">
        <f>Table1[[#This Row],[Hui Reply?]]*(Table1[[#This Row],[post_time]]-Table1[[#This Row],[timestamp of previous reply]])</f>
        <v>0</v>
      </c>
      <c r="O3810" s="3">
        <f>O3809+Table1[[#This Row],[Hui Reply?]]</f>
        <v>1009</v>
      </c>
      <c r="P3810" s="19">
        <f>INT(Table1[[#This Row],[post_time]])</f>
        <v>40492</v>
      </c>
      <c r="Q3810" s="3">
        <f>IF(Table1[[#This Row],[Hui Reply?]],VLOOKUP(Table1[[#This Row],[topic_id]],'All Topics Data'!$A$2:$E$1243,5,FALSE),0)</f>
        <v>0</v>
      </c>
      <c r="R3810" s="8">
        <f>Table1[[#This Row],[post_time]]+8/24</f>
        <v>40492.958645833336</v>
      </c>
      <c r="S3810" s="3">
        <f>IF(Table1[[#This Row],[post_position]]=1,0,SUMIFS($F$2:F3810,$H$2:H3810,Table1[[#This Row],[post_position]]-1,$C$2:C3810,Table1[[#This Row],[topic_id]]))</f>
        <v>40492.548807870371</v>
      </c>
    </row>
    <row r="3811" spans="1:19" x14ac:dyDescent="0.25">
      <c r="A3811" s="7">
        <v>3885</v>
      </c>
      <c r="B3811" s="7">
        <v>1</v>
      </c>
      <c r="C3811" s="7">
        <v>941</v>
      </c>
      <c r="D3811" s="7">
        <v>6904</v>
      </c>
      <c r="E3811" s="2"/>
      <c r="F3811" s="8">
        <v>40492.6797337963</v>
      </c>
      <c r="G3811" s="7">
        <v>0</v>
      </c>
      <c r="H3811" s="7">
        <v>1</v>
      </c>
      <c r="I3811" s="7" t="b">
        <f t="shared" si="177"/>
        <v>0</v>
      </c>
      <c r="J3811" s="7" t="b">
        <f t="shared" si="178"/>
        <v>0</v>
      </c>
      <c r="K3811" s="7">
        <f t="shared" si="179"/>
        <v>0</v>
      </c>
      <c r="L3811" s="7">
        <f>WEEKDAY(Table1[[#This Row],[post_time]])</f>
        <v>4</v>
      </c>
      <c r="M3811" s="7">
        <f>VLOOKUP(Table1[[#This Row],[topic_id]],'All Topics Data'!$A$2:$I$1243,8,FALSE)</f>
        <v>40492.679166666669</v>
      </c>
      <c r="N3811" s="7">
        <f>Table1[[#This Row],[Hui Reply?]]*(Table1[[#This Row],[post_time]]-Table1[[#This Row],[timestamp of previous reply]])</f>
        <v>0</v>
      </c>
      <c r="O3811" s="3">
        <f>O3810+Table1[[#This Row],[Hui Reply?]]</f>
        <v>1009</v>
      </c>
      <c r="P3811" s="19">
        <f>INT(Table1[[#This Row],[post_time]])</f>
        <v>40492</v>
      </c>
      <c r="Q3811" s="3">
        <f>IF(Table1[[#This Row],[Hui Reply?]],VLOOKUP(Table1[[#This Row],[topic_id]],'All Topics Data'!$A$2:$E$1243,5,FALSE),0)</f>
        <v>0</v>
      </c>
      <c r="R3811" s="8">
        <f>Table1[[#This Row],[post_time]]+8/24</f>
        <v>40493.013067129636</v>
      </c>
      <c r="S3811" s="3">
        <f>IF(Table1[[#This Row],[post_position]]=1,0,SUMIFS($F$2:F3811,$H$2:H3811,Table1[[#This Row],[post_position]]-1,$C$2:C3811,Table1[[#This Row],[topic_id]]))</f>
        <v>0</v>
      </c>
    </row>
    <row r="3812" spans="1:19" x14ac:dyDescent="0.25">
      <c r="A3812" s="7">
        <v>3886</v>
      </c>
      <c r="B3812" s="7">
        <v>1</v>
      </c>
      <c r="C3812" s="7">
        <v>937</v>
      </c>
      <c r="D3812" s="7">
        <v>1159</v>
      </c>
      <c r="F3812" s="8">
        <v>40492.72247685185</v>
      </c>
      <c r="G3812" s="7">
        <v>0</v>
      </c>
      <c r="H3812" s="7">
        <v>3</v>
      </c>
      <c r="I3812" s="7" t="b">
        <f t="shared" si="177"/>
        <v>0</v>
      </c>
      <c r="J3812" s="7" t="b">
        <f t="shared" si="178"/>
        <v>1</v>
      </c>
      <c r="K3812" s="7">
        <f t="shared" si="179"/>
        <v>0</v>
      </c>
      <c r="L3812" s="7">
        <f>WEEKDAY(Table1[[#This Row],[post_time]])</f>
        <v>4</v>
      </c>
      <c r="M3812" s="7">
        <f>VLOOKUP(Table1[[#This Row],[topic_id]],'All Topics Data'!$A$2:$I$1243,8,FALSE)</f>
        <v>40492.027083333334</v>
      </c>
      <c r="N3812" s="7">
        <f>Table1[[#This Row],[Hui Reply?]]*(Table1[[#This Row],[post_time]]-Table1[[#This Row],[timestamp of previous reply]])</f>
        <v>0</v>
      </c>
      <c r="O3812" s="3">
        <f>O3811+Table1[[#This Row],[Hui Reply?]]</f>
        <v>1009</v>
      </c>
      <c r="P3812" s="19">
        <f>INT(Table1[[#This Row],[post_time]])</f>
        <v>40492</v>
      </c>
      <c r="Q3812" s="3">
        <f>IF(Table1[[#This Row],[Hui Reply?]],VLOOKUP(Table1[[#This Row],[topic_id]],'All Topics Data'!$A$2:$E$1243,5,FALSE),0)</f>
        <v>0</v>
      </c>
      <c r="R3812" s="8">
        <f>Table1[[#This Row],[post_time]]+8/24</f>
        <v>40493.055810185186</v>
      </c>
      <c r="S3812" s="3">
        <f>IF(Table1[[#This Row],[post_position]]=1,0,SUMIFS($F$2:F3812,$H$2:H3812,Table1[[#This Row],[post_position]]-1,$C$2:C3812,Table1[[#This Row],[topic_id]]))</f>
        <v>40492.078194444446</v>
      </c>
    </row>
    <row r="3813" spans="1:19" x14ac:dyDescent="0.25">
      <c r="A3813" s="7">
        <v>3887</v>
      </c>
      <c r="B3813" s="7">
        <v>1</v>
      </c>
      <c r="C3813" s="7">
        <v>942</v>
      </c>
      <c r="D3813" s="7">
        <v>6851</v>
      </c>
      <c r="E3813" s="2"/>
      <c r="F3813" s="8">
        <v>40492.837372685186</v>
      </c>
      <c r="G3813" s="7">
        <v>0</v>
      </c>
      <c r="H3813" s="7">
        <v>1</v>
      </c>
      <c r="I3813" s="7" t="b">
        <f t="shared" si="177"/>
        <v>0</v>
      </c>
      <c r="J3813" s="7" t="b">
        <f t="shared" si="178"/>
        <v>0</v>
      </c>
      <c r="K3813" s="7">
        <f t="shared" si="179"/>
        <v>0</v>
      </c>
      <c r="L3813" s="7">
        <f>WEEKDAY(Table1[[#This Row],[post_time]])</f>
        <v>4</v>
      </c>
      <c r="M3813" s="7">
        <f>VLOOKUP(Table1[[#This Row],[topic_id]],'All Topics Data'!$A$2:$I$1243,8,FALSE)</f>
        <v>40492.836805555555</v>
      </c>
      <c r="N3813" s="7">
        <f>Table1[[#This Row],[Hui Reply?]]*(Table1[[#This Row],[post_time]]-Table1[[#This Row],[timestamp of previous reply]])</f>
        <v>0</v>
      </c>
      <c r="O3813" s="3">
        <f>O3812+Table1[[#This Row],[Hui Reply?]]</f>
        <v>1009</v>
      </c>
      <c r="P3813" s="19">
        <f>INT(Table1[[#This Row],[post_time]])</f>
        <v>40492</v>
      </c>
      <c r="Q3813" s="3">
        <f>IF(Table1[[#This Row],[Hui Reply?]],VLOOKUP(Table1[[#This Row],[topic_id]],'All Topics Data'!$A$2:$E$1243,5,FALSE),0)</f>
        <v>0</v>
      </c>
      <c r="R3813" s="8">
        <f>Table1[[#This Row],[post_time]]+8/24</f>
        <v>40493.170706018522</v>
      </c>
      <c r="S3813" s="3">
        <f>IF(Table1[[#This Row],[post_position]]=1,0,SUMIFS($F$2:F3813,$H$2:H3813,Table1[[#This Row],[post_position]]-1,$C$2:C3813,Table1[[#This Row],[topic_id]]))</f>
        <v>0</v>
      </c>
    </row>
    <row r="3814" spans="1:19" x14ac:dyDescent="0.25">
      <c r="A3814" s="7">
        <v>3888</v>
      </c>
      <c r="B3814" s="7">
        <v>1</v>
      </c>
      <c r="C3814" s="7">
        <v>941</v>
      </c>
      <c r="D3814" s="7">
        <v>6713</v>
      </c>
      <c r="F3814" s="8">
        <v>40492.932025462964</v>
      </c>
      <c r="G3814" s="7">
        <v>0</v>
      </c>
      <c r="H3814" s="7">
        <v>2</v>
      </c>
      <c r="I3814" s="7" t="b">
        <f t="shared" si="177"/>
        <v>0</v>
      </c>
      <c r="J3814" s="7" t="b">
        <f t="shared" si="178"/>
        <v>1</v>
      </c>
      <c r="K3814" s="7">
        <f t="shared" si="179"/>
        <v>0</v>
      </c>
      <c r="L3814" s="7">
        <f>WEEKDAY(Table1[[#This Row],[post_time]])</f>
        <v>4</v>
      </c>
      <c r="M3814" s="7">
        <f>VLOOKUP(Table1[[#This Row],[topic_id]],'All Topics Data'!$A$2:$I$1243,8,FALSE)</f>
        <v>40492.679166666669</v>
      </c>
      <c r="N3814" s="7">
        <f>Table1[[#This Row],[Hui Reply?]]*(Table1[[#This Row],[post_time]]-Table1[[#This Row],[timestamp of previous reply]])</f>
        <v>0</v>
      </c>
      <c r="O3814" s="3">
        <f>O3813+Table1[[#This Row],[Hui Reply?]]</f>
        <v>1009</v>
      </c>
      <c r="P3814" s="19">
        <f>INT(Table1[[#This Row],[post_time]])</f>
        <v>40492</v>
      </c>
      <c r="Q3814" s="3">
        <f>IF(Table1[[#This Row],[Hui Reply?]],VLOOKUP(Table1[[#This Row],[topic_id]],'All Topics Data'!$A$2:$E$1243,5,FALSE),0)</f>
        <v>0</v>
      </c>
      <c r="R3814" s="8">
        <f>Table1[[#This Row],[post_time]]+8/24</f>
        <v>40493.2653587963</v>
      </c>
      <c r="S3814" s="3">
        <f>IF(Table1[[#This Row],[post_position]]=1,0,SUMIFS($F$2:F3814,$H$2:H3814,Table1[[#This Row],[post_position]]-1,$C$2:C3814,Table1[[#This Row],[topic_id]]))</f>
        <v>40492.6797337963</v>
      </c>
    </row>
    <row r="3815" spans="1:19" x14ac:dyDescent="0.25">
      <c r="A3815" s="7">
        <v>3889</v>
      </c>
      <c r="B3815" s="7">
        <v>1</v>
      </c>
      <c r="C3815" s="7">
        <v>943</v>
      </c>
      <c r="D3815" s="7">
        <v>6675</v>
      </c>
      <c r="E3815" s="2"/>
      <c r="F3815" s="8">
        <v>40492.983148148145</v>
      </c>
      <c r="G3815" s="7">
        <v>0</v>
      </c>
      <c r="H3815" s="7">
        <v>1</v>
      </c>
      <c r="I3815" s="7" t="b">
        <f t="shared" si="177"/>
        <v>0</v>
      </c>
      <c r="J3815" s="7" t="b">
        <f t="shared" si="178"/>
        <v>0</v>
      </c>
      <c r="K3815" s="7">
        <f t="shared" si="179"/>
        <v>0</v>
      </c>
      <c r="L3815" s="7">
        <f>WEEKDAY(Table1[[#This Row],[post_time]])</f>
        <v>4</v>
      </c>
      <c r="M3815" s="7">
        <f>VLOOKUP(Table1[[#This Row],[topic_id]],'All Topics Data'!$A$2:$I$1243,8,FALSE)</f>
        <v>40492.982638888891</v>
      </c>
      <c r="N3815" s="7">
        <f>Table1[[#This Row],[Hui Reply?]]*(Table1[[#This Row],[post_time]]-Table1[[#This Row],[timestamp of previous reply]])</f>
        <v>0</v>
      </c>
      <c r="O3815" s="3">
        <f>O3814+Table1[[#This Row],[Hui Reply?]]</f>
        <v>1009</v>
      </c>
      <c r="P3815" s="19">
        <f>INT(Table1[[#This Row],[post_time]])</f>
        <v>40492</v>
      </c>
      <c r="Q3815" s="3">
        <f>IF(Table1[[#This Row],[Hui Reply?]],VLOOKUP(Table1[[#This Row],[topic_id]],'All Topics Data'!$A$2:$E$1243,5,FALSE),0)</f>
        <v>0</v>
      </c>
      <c r="R3815" s="8">
        <f>Table1[[#This Row],[post_time]]+8/24</f>
        <v>40493.316481481481</v>
      </c>
      <c r="S3815" s="3">
        <f>IF(Table1[[#This Row],[post_position]]=1,0,SUMIFS($F$2:F3815,$H$2:H3815,Table1[[#This Row],[post_position]]-1,$C$2:C3815,Table1[[#This Row],[topic_id]]))</f>
        <v>0</v>
      </c>
    </row>
    <row r="3816" spans="1:19" x14ac:dyDescent="0.25">
      <c r="A3816" s="7">
        <v>3890</v>
      </c>
      <c r="B3816" s="7">
        <v>1</v>
      </c>
      <c r="C3816" s="7">
        <v>941</v>
      </c>
      <c r="D3816" s="7">
        <v>24</v>
      </c>
      <c r="F3816" s="8">
        <v>40492.986608796295</v>
      </c>
      <c r="G3816" s="7">
        <v>0</v>
      </c>
      <c r="H3816" s="7">
        <v>3</v>
      </c>
      <c r="I3816" s="7" t="b">
        <f t="shared" si="177"/>
        <v>1</v>
      </c>
      <c r="J3816" s="7" t="b">
        <f t="shared" si="178"/>
        <v>1</v>
      </c>
      <c r="K3816" s="7">
        <f t="shared" si="179"/>
        <v>1</v>
      </c>
      <c r="L3816" s="7">
        <f>WEEKDAY(Table1[[#This Row],[post_time]])</f>
        <v>4</v>
      </c>
      <c r="M3816" s="7">
        <f>VLOOKUP(Table1[[#This Row],[topic_id]],'All Topics Data'!$A$2:$I$1243,8,FALSE)</f>
        <v>40492.679166666669</v>
      </c>
      <c r="N3816" s="7">
        <f>Table1[[#This Row],[Hui Reply?]]*(Table1[[#This Row],[post_time]]-Table1[[#This Row],[timestamp of previous reply]])</f>
        <v>5.4583333330811001E-2</v>
      </c>
      <c r="O3816" s="3">
        <f>O3815+Table1[[#This Row],[Hui Reply?]]</f>
        <v>1010</v>
      </c>
      <c r="P3816" s="19">
        <f>INT(Table1[[#This Row],[post_time]])</f>
        <v>40492</v>
      </c>
      <c r="Q3816" s="3" t="str">
        <f>IF(Table1[[#This Row],[Hui Reply?]],VLOOKUP(Table1[[#This Row],[topic_id]],'All Topics Data'!$A$2:$E$1243,5,FALSE),0)</f>
        <v>mlamb</v>
      </c>
      <c r="R3816" s="8">
        <f>Table1[[#This Row],[post_time]]+8/24</f>
        <v>40493.31994212963</v>
      </c>
      <c r="S3816" s="3">
        <f>IF(Table1[[#This Row],[post_position]]=1,0,SUMIFS($F$2:F3816,$H$2:H3816,Table1[[#This Row],[post_position]]-1,$C$2:C3816,Table1[[#This Row],[topic_id]]))</f>
        <v>40492.932025462964</v>
      </c>
    </row>
    <row r="3817" spans="1:19" x14ac:dyDescent="0.25">
      <c r="A3817" s="7">
        <v>3891</v>
      </c>
      <c r="B3817" s="7">
        <v>1</v>
      </c>
      <c r="C3817" s="7">
        <v>942</v>
      </c>
      <c r="D3817" s="7">
        <v>24</v>
      </c>
      <c r="E3817" s="2"/>
      <c r="F3817" s="8">
        <v>40492.991423611114</v>
      </c>
      <c r="G3817" s="7">
        <v>0</v>
      </c>
      <c r="H3817" s="7">
        <v>2</v>
      </c>
      <c r="I3817" s="7" t="b">
        <f t="shared" si="177"/>
        <v>1</v>
      </c>
      <c r="J3817" s="7" t="b">
        <f t="shared" si="178"/>
        <v>1</v>
      </c>
      <c r="K3817" s="7">
        <f t="shared" si="179"/>
        <v>1</v>
      </c>
      <c r="L3817" s="7">
        <f>WEEKDAY(Table1[[#This Row],[post_time]])</f>
        <v>4</v>
      </c>
      <c r="M3817" s="7">
        <f>VLOOKUP(Table1[[#This Row],[topic_id]],'All Topics Data'!$A$2:$I$1243,8,FALSE)</f>
        <v>40492.836805555555</v>
      </c>
      <c r="N3817" s="7">
        <f>Table1[[#This Row],[Hui Reply?]]*(Table1[[#This Row],[post_time]]-Table1[[#This Row],[timestamp of previous reply]])</f>
        <v>0.15405092592845904</v>
      </c>
      <c r="O3817" s="3">
        <f>O3816+Table1[[#This Row],[Hui Reply?]]</f>
        <v>1011</v>
      </c>
      <c r="P3817" s="19">
        <f>INT(Table1[[#This Row],[post_time]])</f>
        <v>40492</v>
      </c>
      <c r="Q3817" s="3" t="str">
        <f>IF(Table1[[#This Row],[Hui Reply?]],VLOOKUP(Table1[[#This Row],[topic_id]],'All Topics Data'!$A$2:$E$1243,5,FALSE),0)</f>
        <v>will31</v>
      </c>
      <c r="R3817" s="8">
        <f>Table1[[#This Row],[post_time]]+8/24</f>
        <v>40493.32475694445</v>
      </c>
      <c r="S3817" s="3">
        <f>IF(Table1[[#This Row],[post_position]]=1,0,SUMIFS($F$2:F3817,$H$2:H3817,Table1[[#This Row],[post_position]]-1,$C$2:C3817,Table1[[#This Row],[topic_id]]))</f>
        <v>40492.837372685186</v>
      </c>
    </row>
    <row r="3818" spans="1:19" x14ac:dyDescent="0.25">
      <c r="A3818" s="7">
        <v>3892</v>
      </c>
      <c r="B3818" s="7">
        <v>1</v>
      </c>
      <c r="C3818" s="7">
        <v>937</v>
      </c>
      <c r="D3818" s="7">
        <v>24</v>
      </c>
      <c r="E3818" s="2"/>
      <c r="F3818" s="8">
        <v>40493.004699074074</v>
      </c>
      <c r="G3818" s="7">
        <v>0</v>
      </c>
      <c r="H3818" s="7">
        <v>4</v>
      </c>
      <c r="I3818" s="7" t="b">
        <f t="shared" si="177"/>
        <v>1</v>
      </c>
      <c r="J3818" s="7" t="b">
        <f t="shared" si="178"/>
        <v>1</v>
      </c>
      <c r="K3818" s="7">
        <f t="shared" si="179"/>
        <v>1</v>
      </c>
      <c r="L3818" s="7">
        <f>WEEKDAY(Table1[[#This Row],[post_time]])</f>
        <v>5</v>
      </c>
      <c r="M3818" s="7">
        <f>VLOOKUP(Table1[[#This Row],[topic_id]],'All Topics Data'!$A$2:$I$1243,8,FALSE)</f>
        <v>40492.027083333334</v>
      </c>
      <c r="N3818" s="7">
        <f>Table1[[#This Row],[Hui Reply?]]*(Table1[[#This Row],[post_time]]-Table1[[#This Row],[timestamp of previous reply]])</f>
        <v>0.28222222222393611</v>
      </c>
      <c r="O3818" s="3">
        <f>O3817+Table1[[#This Row],[Hui Reply?]]</f>
        <v>1012</v>
      </c>
      <c r="P3818" s="19">
        <f>INT(Table1[[#This Row],[post_time]])</f>
        <v>40493</v>
      </c>
      <c r="Q3818" s="3" t="str">
        <f>IF(Table1[[#This Row],[Hui Reply?]],VLOOKUP(Table1[[#This Row],[topic_id]],'All Topics Data'!$A$2:$E$1243,5,FALSE),0)</f>
        <v>mvirgilio53</v>
      </c>
      <c r="R3818" s="8">
        <f>Table1[[#This Row],[post_time]]+8/24</f>
        <v>40493.33803240741</v>
      </c>
      <c r="S3818" s="3">
        <f>IF(Table1[[#This Row],[post_position]]=1,0,SUMIFS($F$2:F3818,$H$2:H3818,Table1[[#This Row],[post_position]]-1,$C$2:C3818,Table1[[#This Row],[topic_id]]))</f>
        <v>40492.72247685185</v>
      </c>
    </row>
    <row r="3819" spans="1:19" x14ac:dyDescent="0.25">
      <c r="A3819" s="7">
        <v>3893</v>
      </c>
      <c r="B3819" s="7">
        <v>1</v>
      </c>
      <c r="C3819" s="7">
        <v>944</v>
      </c>
      <c r="D3819" s="7">
        <v>6903</v>
      </c>
      <c r="F3819" s="8">
        <v>40493.017870370371</v>
      </c>
      <c r="G3819" s="7">
        <v>0</v>
      </c>
      <c r="H3819" s="7">
        <v>1</v>
      </c>
      <c r="I3819" s="7" t="b">
        <f t="shared" si="177"/>
        <v>0</v>
      </c>
      <c r="J3819" s="7" t="b">
        <f t="shared" si="178"/>
        <v>0</v>
      </c>
      <c r="K3819" s="7">
        <f t="shared" si="179"/>
        <v>0</v>
      </c>
      <c r="L3819" s="7">
        <f>WEEKDAY(Table1[[#This Row],[post_time]])</f>
        <v>5</v>
      </c>
      <c r="M3819" s="7">
        <f>VLOOKUP(Table1[[#This Row],[topic_id]],'All Topics Data'!$A$2:$I$1243,8,FALSE)</f>
        <v>40493.017361111109</v>
      </c>
      <c r="N3819" s="7">
        <f>Table1[[#This Row],[Hui Reply?]]*(Table1[[#This Row],[post_time]]-Table1[[#This Row],[timestamp of previous reply]])</f>
        <v>0</v>
      </c>
      <c r="O3819" s="3">
        <f>O3818+Table1[[#This Row],[Hui Reply?]]</f>
        <v>1012</v>
      </c>
      <c r="P3819" s="19">
        <f>INT(Table1[[#This Row],[post_time]])</f>
        <v>40493</v>
      </c>
      <c r="Q3819" s="3">
        <f>IF(Table1[[#This Row],[Hui Reply?]],VLOOKUP(Table1[[#This Row],[topic_id]],'All Topics Data'!$A$2:$E$1243,5,FALSE),0)</f>
        <v>0</v>
      </c>
      <c r="R3819" s="8">
        <f>Table1[[#This Row],[post_time]]+8/24</f>
        <v>40493.351203703707</v>
      </c>
      <c r="S3819" s="3">
        <f>IF(Table1[[#This Row],[post_position]]=1,0,SUMIFS($F$2:F3819,$H$2:H3819,Table1[[#This Row],[post_position]]-1,$C$2:C3819,Table1[[#This Row],[topic_id]]))</f>
        <v>0</v>
      </c>
    </row>
    <row r="3820" spans="1:19" x14ac:dyDescent="0.25">
      <c r="A3820" s="7">
        <v>3894</v>
      </c>
      <c r="B3820" s="7">
        <v>1</v>
      </c>
      <c r="C3820" s="7">
        <v>937</v>
      </c>
      <c r="D3820" s="7">
        <v>1159</v>
      </c>
      <c r="E3820" s="2"/>
      <c r="F3820" s="8">
        <v>40493.023032407407</v>
      </c>
      <c r="G3820" s="7">
        <v>0</v>
      </c>
      <c r="H3820" s="7">
        <v>5</v>
      </c>
      <c r="I3820" s="7" t="b">
        <f t="shared" si="177"/>
        <v>0</v>
      </c>
      <c r="J3820" s="7" t="b">
        <f t="shared" si="178"/>
        <v>1</v>
      </c>
      <c r="K3820" s="7">
        <f t="shared" si="179"/>
        <v>0</v>
      </c>
      <c r="L3820" s="7">
        <f>WEEKDAY(Table1[[#This Row],[post_time]])</f>
        <v>5</v>
      </c>
      <c r="M3820" s="7">
        <f>VLOOKUP(Table1[[#This Row],[topic_id]],'All Topics Data'!$A$2:$I$1243,8,FALSE)</f>
        <v>40492.027083333334</v>
      </c>
      <c r="N3820" s="7">
        <f>Table1[[#This Row],[Hui Reply?]]*(Table1[[#This Row],[post_time]]-Table1[[#This Row],[timestamp of previous reply]])</f>
        <v>0</v>
      </c>
      <c r="O3820" s="3">
        <f>O3819+Table1[[#This Row],[Hui Reply?]]</f>
        <v>1012</v>
      </c>
      <c r="P3820" s="19">
        <f>INT(Table1[[#This Row],[post_time]])</f>
        <v>40493</v>
      </c>
      <c r="Q3820" s="3">
        <f>IF(Table1[[#This Row],[Hui Reply?]],VLOOKUP(Table1[[#This Row],[topic_id]],'All Topics Data'!$A$2:$E$1243,5,FALSE),0)</f>
        <v>0</v>
      </c>
      <c r="R3820" s="8">
        <f>Table1[[#This Row],[post_time]]+8/24</f>
        <v>40493.356365740743</v>
      </c>
      <c r="S3820" s="3">
        <f>IF(Table1[[#This Row],[post_position]]=1,0,SUMIFS($F$2:F3820,$H$2:H3820,Table1[[#This Row],[post_position]]-1,$C$2:C3820,Table1[[#This Row],[topic_id]]))</f>
        <v>40493.004699074074</v>
      </c>
    </row>
    <row r="3821" spans="1:19" x14ac:dyDescent="0.25">
      <c r="A3821" s="7">
        <v>3895</v>
      </c>
      <c r="B3821" s="7">
        <v>1</v>
      </c>
      <c r="C3821" s="7">
        <v>945</v>
      </c>
      <c r="D3821" s="7">
        <v>5114</v>
      </c>
      <c r="E3821" s="2"/>
      <c r="F3821" s="8">
        <v>40493.044583333336</v>
      </c>
      <c r="G3821" s="7">
        <v>0</v>
      </c>
      <c r="H3821" s="7">
        <v>1</v>
      </c>
      <c r="I3821" s="7" t="b">
        <f t="shared" si="177"/>
        <v>0</v>
      </c>
      <c r="J3821" s="7" t="b">
        <f t="shared" si="178"/>
        <v>0</v>
      </c>
      <c r="K3821" s="7">
        <f t="shared" si="179"/>
        <v>0</v>
      </c>
      <c r="L3821" s="7">
        <f>WEEKDAY(Table1[[#This Row],[post_time]])</f>
        <v>5</v>
      </c>
      <c r="M3821" s="7">
        <f>VLOOKUP(Table1[[#This Row],[topic_id]],'All Topics Data'!$A$2:$I$1243,8,FALSE)</f>
        <v>40493.044444444444</v>
      </c>
      <c r="N3821" s="7">
        <f>Table1[[#This Row],[Hui Reply?]]*(Table1[[#This Row],[post_time]]-Table1[[#This Row],[timestamp of previous reply]])</f>
        <v>0</v>
      </c>
      <c r="O3821" s="3">
        <f>O3820+Table1[[#This Row],[Hui Reply?]]</f>
        <v>1012</v>
      </c>
      <c r="P3821" s="19">
        <f>INT(Table1[[#This Row],[post_time]])</f>
        <v>40493</v>
      </c>
      <c r="Q3821" s="3">
        <f>IF(Table1[[#This Row],[Hui Reply?]],VLOOKUP(Table1[[#This Row],[topic_id]],'All Topics Data'!$A$2:$E$1243,5,FALSE),0)</f>
        <v>0</v>
      </c>
      <c r="R3821" s="8">
        <f>Table1[[#This Row],[post_time]]+8/24</f>
        <v>40493.377916666672</v>
      </c>
      <c r="S3821" s="3">
        <f>IF(Table1[[#This Row],[post_position]]=1,0,SUMIFS($F$2:F3821,$H$2:H3821,Table1[[#This Row],[post_position]]-1,$C$2:C3821,Table1[[#This Row],[topic_id]]))</f>
        <v>0</v>
      </c>
    </row>
    <row r="3822" spans="1:19" x14ac:dyDescent="0.25">
      <c r="A3822" s="7">
        <v>3896</v>
      </c>
      <c r="B3822" s="7">
        <v>1</v>
      </c>
      <c r="C3822" s="7">
        <v>944</v>
      </c>
      <c r="D3822" s="7">
        <v>6458</v>
      </c>
      <c r="F3822" s="8">
        <v>40493.097881944443</v>
      </c>
      <c r="G3822" s="7">
        <v>0</v>
      </c>
      <c r="H3822" s="7">
        <v>2</v>
      </c>
      <c r="I3822" s="7" t="b">
        <f t="shared" si="177"/>
        <v>0</v>
      </c>
      <c r="J3822" s="7" t="b">
        <f t="shared" si="178"/>
        <v>1</v>
      </c>
      <c r="K3822" s="7">
        <f t="shared" si="179"/>
        <v>0</v>
      </c>
      <c r="L3822" s="7">
        <f>WEEKDAY(Table1[[#This Row],[post_time]])</f>
        <v>5</v>
      </c>
      <c r="M3822" s="7">
        <f>VLOOKUP(Table1[[#This Row],[topic_id]],'All Topics Data'!$A$2:$I$1243,8,FALSE)</f>
        <v>40493.017361111109</v>
      </c>
      <c r="N3822" s="7">
        <f>Table1[[#This Row],[Hui Reply?]]*(Table1[[#This Row],[post_time]]-Table1[[#This Row],[timestamp of previous reply]])</f>
        <v>0</v>
      </c>
      <c r="O3822" s="3">
        <f>O3821+Table1[[#This Row],[Hui Reply?]]</f>
        <v>1012</v>
      </c>
      <c r="P3822" s="19">
        <f>INT(Table1[[#This Row],[post_time]])</f>
        <v>40493</v>
      </c>
      <c r="Q3822" s="3">
        <f>IF(Table1[[#This Row],[Hui Reply?]],VLOOKUP(Table1[[#This Row],[topic_id]],'All Topics Data'!$A$2:$E$1243,5,FALSE),0)</f>
        <v>0</v>
      </c>
      <c r="R3822" s="8">
        <f>Table1[[#This Row],[post_time]]+8/24</f>
        <v>40493.431215277778</v>
      </c>
      <c r="S3822" s="3">
        <f>IF(Table1[[#This Row],[post_position]]=1,0,SUMIFS($F$2:F3822,$H$2:H3822,Table1[[#This Row],[post_position]]-1,$C$2:C3822,Table1[[#This Row],[topic_id]]))</f>
        <v>40493.017870370371</v>
      </c>
    </row>
    <row r="3823" spans="1:19" x14ac:dyDescent="0.25">
      <c r="A3823" s="7">
        <v>3897</v>
      </c>
      <c r="B3823" s="7">
        <v>1</v>
      </c>
      <c r="C3823" s="7">
        <v>945</v>
      </c>
      <c r="D3823" s="7">
        <v>6458</v>
      </c>
      <c r="F3823" s="8">
        <v>40493.101655092592</v>
      </c>
      <c r="G3823" s="7">
        <v>0</v>
      </c>
      <c r="H3823" s="7">
        <v>2</v>
      </c>
      <c r="I3823" s="7" t="b">
        <f t="shared" si="177"/>
        <v>0</v>
      </c>
      <c r="J3823" s="7" t="b">
        <f t="shared" si="178"/>
        <v>1</v>
      </c>
      <c r="K3823" s="7">
        <f t="shared" si="179"/>
        <v>0</v>
      </c>
      <c r="L3823" s="7">
        <f>WEEKDAY(Table1[[#This Row],[post_time]])</f>
        <v>5</v>
      </c>
      <c r="M3823" s="7">
        <f>VLOOKUP(Table1[[#This Row],[topic_id]],'All Topics Data'!$A$2:$I$1243,8,FALSE)</f>
        <v>40493.044444444444</v>
      </c>
      <c r="N3823" s="7">
        <f>Table1[[#This Row],[Hui Reply?]]*(Table1[[#This Row],[post_time]]-Table1[[#This Row],[timestamp of previous reply]])</f>
        <v>0</v>
      </c>
      <c r="O3823" s="3">
        <f>O3822+Table1[[#This Row],[Hui Reply?]]</f>
        <v>1012</v>
      </c>
      <c r="P3823" s="19">
        <f>INT(Table1[[#This Row],[post_time]])</f>
        <v>40493</v>
      </c>
      <c r="Q3823" s="3">
        <f>IF(Table1[[#This Row],[Hui Reply?]],VLOOKUP(Table1[[#This Row],[topic_id]],'All Topics Data'!$A$2:$E$1243,5,FALSE),0)</f>
        <v>0</v>
      </c>
      <c r="R3823" s="8">
        <f>Table1[[#This Row],[post_time]]+8/24</f>
        <v>40493.434988425928</v>
      </c>
      <c r="S3823" s="3">
        <f>IF(Table1[[#This Row],[post_position]]=1,0,SUMIFS($F$2:F3823,$H$2:H3823,Table1[[#This Row],[post_position]]-1,$C$2:C3823,Table1[[#This Row],[topic_id]]))</f>
        <v>40493.044583333336</v>
      </c>
    </row>
    <row r="3824" spans="1:19" x14ac:dyDescent="0.25">
      <c r="A3824" s="7">
        <v>3898</v>
      </c>
      <c r="B3824" s="7">
        <v>1</v>
      </c>
      <c r="C3824" s="7">
        <v>944</v>
      </c>
      <c r="D3824" s="7">
        <v>6903</v>
      </c>
      <c r="F3824" s="8">
        <v>40493.109942129631</v>
      </c>
      <c r="G3824" s="7">
        <v>0</v>
      </c>
      <c r="H3824" s="7">
        <v>3</v>
      </c>
      <c r="I3824" s="7" t="b">
        <f t="shared" si="177"/>
        <v>0</v>
      </c>
      <c r="J3824" s="7" t="b">
        <f t="shared" si="178"/>
        <v>1</v>
      </c>
      <c r="K3824" s="7">
        <f t="shared" si="179"/>
        <v>0</v>
      </c>
      <c r="L3824" s="7">
        <f>WEEKDAY(Table1[[#This Row],[post_time]])</f>
        <v>5</v>
      </c>
      <c r="M3824" s="7">
        <f>VLOOKUP(Table1[[#This Row],[topic_id]],'All Topics Data'!$A$2:$I$1243,8,FALSE)</f>
        <v>40493.017361111109</v>
      </c>
      <c r="N3824" s="7">
        <f>Table1[[#This Row],[Hui Reply?]]*(Table1[[#This Row],[post_time]]-Table1[[#This Row],[timestamp of previous reply]])</f>
        <v>0</v>
      </c>
      <c r="O3824" s="3">
        <f>O3823+Table1[[#This Row],[Hui Reply?]]</f>
        <v>1012</v>
      </c>
      <c r="P3824" s="19">
        <f>INT(Table1[[#This Row],[post_time]])</f>
        <v>40493</v>
      </c>
      <c r="Q3824" s="3">
        <f>IF(Table1[[#This Row],[Hui Reply?]],VLOOKUP(Table1[[#This Row],[topic_id]],'All Topics Data'!$A$2:$E$1243,5,FALSE),0)</f>
        <v>0</v>
      </c>
      <c r="R3824" s="8">
        <f>Table1[[#This Row],[post_time]]+8/24</f>
        <v>40493.443275462967</v>
      </c>
      <c r="S3824" s="3">
        <f>IF(Table1[[#This Row],[post_position]]=1,0,SUMIFS($F$2:F3824,$H$2:H3824,Table1[[#This Row],[post_position]]-1,$C$2:C3824,Table1[[#This Row],[topic_id]]))</f>
        <v>40493.097881944443</v>
      </c>
    </row>
    <row r="3825" spans="1:19" x14ac:dyDescent="0.25">
      <c r="A3825" s="7">
        <v>3899</v>
      </c>
      <c r="B3825" s="7">
        <v>1</v>
      </c>
      <c r="C3825" s="7">
        <v>944</v>
      </c>
      <c r="D3825" s="7">
        <v>6458</v>
      </c>
      <c r="F3825" s="8">
        <v>40493.112118055556</v>
      </c>
      <c r="G3825" s="7">
        <v>0</v>
      </c>
      <c r="H3825" s="7">
        <v>4</v>
      </c>
      <c r="I3825" s="7" t="b">
        <f t="shared" si="177"/>
        <v>0</v>
      </c>
      <c r="J3825" s="7" t="b">
        <f t="shared" si="178"/>
        <v>1</v>
      </c>
      <c r="K3825" s="7">
        <f t="shared" si="179"/>
        <v>0</v>
      </c>
      <c r="L3825" s="7">
        <f>WEEKDAY(Table1[[#This Row],[post_time]])</f>
        <v>5</v>
      </c>
      <c r="M3825" s="7">
        <f>VLOOKUP(Table1[[#This Row],[topic_id]],'All Topics Data'!$A$2:$I$1243,8,FALSE)</f>
        <v>40493.017361111109</v>
      </c>
      <c r="N3825" s="7">
        <f>Table1[[#This Row],[Hui Reply?]]*(Table1[[#This Row],[post_time]]-Table1[[#This Row],[timestamp of previous reply]])</f>
        <v>0</v>
      </c>
      <c r="O3825" s="3">
        <f>O3824+Table1[[#This Row],[Hui Reply?]]</f>
        <v>1012</v>
      </c>
      <c r="P3825" s="19">
        <f>INT(Table1[[#This Row],[post_time]])</f>
        <v>40493</v>
      </c>
      <c r="Q3825" s="3">
        <f>IF(Table1[[#This Row],[Hui Reply?]],VLOOKUP(Table1[[#This Row],[topic_id]],'All Topics Data'!$A$2:$E$1243,5,FALSE),0)</f>
        <v>0</v>
      </c>
      <c r="R3825" s="8">
        <f>Table1[[#This Row],[post_time]]+8/24</f>
        <v>40493.445451388892</v>
      </c>
      <c r="S3825" s="3">
        <f>IF(Table1[[#This Row],[post_position]]=1,0,SUMIFS($F$2:F3825,$H$2:H3825,Table1[[#This Row],[post_position]]-1,$C$2:C3825,Table1[[#This Row],[topic_id]]))</f>
        <v>40493.109942129631</v>
      </c>
    </row>
    <row r="3826" spans="1:19" x14ac:dyDescent="0.25">
      <c r="A3826" s="7">
        <v>3900</v>
      </c>
      <c r="B3826" s="7">
        <v>1</v>
      </c>
      <c r="C3826" s="7">
        <v>940</v>
      </c>
      <c r="D3826" s="7">
        <v>6458</v>
      </c>
      <c r="E3826" s="2"/>
      <c r="F3826" s="8">
        <v>40493.120810185188</v>
      </c>
      <c r="G3826" s="7">
        <v>0</v>
      </c>
      <c r="H3826" s="7">
        <v>2</v>
      </c>
      <c r="I3826" s="7" t="b">
        <f t="shared" si="177"/>
        <v>0</v>
      </c>
      <c r="J3826" s="7" t="b">
        <f t="shared" si="178"/>
        <v>1</v>
      </c>
      <c r="K3826" s="7">
        <f t="shared" si="179"/>
        <v>0</v>
      </c>
      <c r="L3826" s="7">
        <f>WEEKDAY(Table1[[#This Row],[post_time]])</f>
        <v>5</v>
      </c>
      <c r="M3826" s="7">
        <f>VLOOKUP(Table1[[#This Row],[topic_id]],'All Topics Data'!$A$2:$I$1243,8,FALSE)</f>
        <v>40492.487500000003</v>
      </c>
      <c r="N3826" s="7">
        <f>Table1[[#This Row],[Hui Reply?]]*(Table1[[#This Row],[post_time]]-Table1[[#This Row],[timestamp of previous reply]])</f>
        <v>0</v>
      </c>
      <c r="O3826" s="3">
        <f>O3825+Table1[[#This Row],[Hui Reply?]]</f>
        <v>1012</v>
      </c>
      <c r="P3826" s="19">
        <f>INT(Table1[[#This Row],[post_time]])</f>
        <v>40493</v>
      </c>
      <c r="Q3826" s="3">
        <f>IF(Table1[[#This Row],[Hui Reply?]],VLOOKUP(Table1[[#This Row],[topic_id]],'All Topics Data'!$A$2:$E$1243,5,FALSE),0)</f>
        <v>0</v>
      </c>
      <c r="R3826" s="8">
        <f>Table1[[#This Row],[post_time]]+8/24</f>
        <v>40493.454143518524</v>
      </c>
      <c r="S3826" s="3">
        <f>IF(Table1[[#This Row],[post_position]]=1,0,SUMIFS($F$2:F3826,$H$2:H3826,Table1[[#This Row],[post_position]]-1,$C$2:C3826,Table1[[#This Row],[topic_id]]))</f>
        <v>40492.487858796296</v>
      </c>
    </row>
    <row r="3827" spans="1:19" x14ac:dyDescent="0.25">
      <c r="A3827" s="7">
        <v>3901</v>
      </c>
      <c r="B3827" s="7">
        <v>1</v>
      </c>
      <c r="C3827" s="7">
        <v>944</v>
      </c>
      <c r="D3827" s="7">
        <v>6903</v>
      </c>
      <c r="F3827" s="8">
        <v>40493.124074074076</v>
      </c>
      <c r="G3827" s="7">
        <v>0</v>
      </c>
      <c r="H3827" s="7">
        <v>5</v>
      </c>
      <c r="I3827" s="7" t="b">
        <f t="shared" si="177"/>
        <v>0</v>
      </c>
      <c r="J3827" s="7" t="b">
        <f t="shared" si="178"/>
        <v>1</v>
      </c>
      <c r="K3827" s="7">
        <f t="shared" si="179"/>
        <v>0</v>
      </c>
      <c r="L3827" s="7">
        <f>WEEKDAY(Table1[[#This Row],[post_time]])</f>
        <v>5</v>
      </c>
      <c r="M3827" s="7">
        <f>VLOOKUP(Table1[[#This Row],[topic_id]],'All Topics Data'!$A$2:$I$1243,8,FALSE)</f>
        <v>40493.017361111109</v>
      </c>
      <c r="N3827" s="7">
        <f>Table1[[#This Row],[Hui Reply?]]*(Table1[[#This Row],[post_time]]-Table1[[#This Row],[timestamp of previous reply]])</f>
        <v>0</v>
      </c>
      <c r="O3827" s="3">
        <f>O3826+Table1[[#This Row],[Hui Reply?]]</f>
        <v>1012</v>
      </c>
      <c r="P3827" s="19">
        <f>INT(Table1[[#This Row],[post_time]])</f>
        <v>40493</v>
      </c>
      <c r="Q3827" s="3">
        <f>IF(Table1[[#This Row],[Hui Reply?]],VLOOKUP(Table1[[#This Row],[topic_id]],'All Topics Data'!$A$2:$E$1243,5,FALSE),0)</f>
        <v>0</v>
      </c>
      <c r="R3827" s="8">
        <f>Table1[[#This Row],[post_time]]+8/24</f>
        <v>40493.457407407412</v>
      </c>
      <c r="S3827" s="3">
        <f>IF(Table1[[#This Row],[post_position]]=1,0,SUMIFS($F$2:F3827,$H$2:H3827,Table1[[#This Row],[post_position]]-1,$C$2:C3827,Table1[[#This Row],[topic_id]]))</f>
        <v>40493.112118055556</v>
      </c>
    </row>
    <row r="3828" spans="1:19" x14ac:dyDescent="0.25">
      <c r="A3828" s="7">
        <v>3902</v>
      </c>
      <c r="B3828" s="7">
        <v>1</v>
      </c>
      <c r="C3828" s="7">
        <v>937</v>
      </c>
      <c r="D3828" s="7">
        <v>24</v>
      </c>
      <c r="F3828" s="8">
        <v>40493.12773148148</v>
      </c>
      <c r="G3828" s="7">
        <v>0</v>
      </c>
      <c r="H3828" s="7">
        <v>6</v>
      </c>
      <c r="I3828" s="7" t="b">
        <f t="shared" si="177"/>
        <v>1</v>
      </c>
      <c r="J3828" s="7" t="b">
        <f t="shared" si="178"/>
        <v>1</v>
      </c>
      <c r="K3828" s="7">
        <f t="shared" si="179"/>
        <v>1</v>
      </c>
      <c r="L3828" s="7">
        <f>WEEKDAY(Table1[[#This Row],[post_time]])</f>
        <v>5</v>
      </c>
      <c r="M3828" s="7">
        <f>VLOOKUP(Table1[[#This Row],[topic_id]],'All Topics Data'!$A$2:$I$1243,8,FALSE)</f>
        <v>40492.027083333334</v>
      </c>
      <c r="N3828" s="7">
        <f>Table1[[#This Row],[Hui Reply?]]*(Table1[[#This Row],[post_time]]-Table1[[#This Row],[timestamp of previous reply]])</f>
        <v>0.10469907407241408</v>
      </c>
      <c r="O3828" s="3">
        <f>O3827+Table1[[#This Row],[Hui Reply?]]</f>
        <v>1013</v>
      </c>
      <c r="P3828" s="19">
        <f>INT(Table1[[#This Row],[post_time]])</f>
        <v>40493</v>
      </c>
      <c r="Q3828" s="3" t="str">
        <f>IF(Table1[[#This Row],[Hui Reply?]],VLOOKUP(Table1[[#This Row],[topic_id]],'All Topics Data'!$A$2:$E$1243,5,FALSE),0)</f>
        <v>mvirgilio53</v>
      </c>
      <c r="R3828" s="8">
        <f>Table1[[#This Row],[post_time]]+8/24</f>
        <v>40493.461064814815</v>
      </c>
      <c r="S3828" s="3">
        <f>IF(Table1[[#This Row],[post_position]]=1,0,SUMIFS($F$2:F3828,$H$2:H3828,Table1[[#This Row],[post_position]]-1,$C$2:C3828,Table1[[#This Row],[topic_id]]))</f>
        <v>40493.023032407407</v>
      </c>
    </row>
    <row r="3829" spans="1:19" x14ac:dyDescent="0.25">
      <c r="A3829" s="7">
        <v>3903</v>
      </c>
      <c r="B3829" s="7">
        <v>1</v>
      </c>
      <c r="C3829" s="7">
        <v>946</v>
      </c>
      <c r="D3829" s="7">
        <v>6894</v>
      </c>
      <c r="F3829" s="8">
        <v>40493.147499999999</v>
      </c>
      <c r="G3829" s="7">
        <v>0</v>
      </c>
      <c r="H3829" s="7">
        <v>1</v>
      </c>
      <c r="I3829" s="7" t="b">
        <f t="shared" si="177"/>
        <v>0</v>
      </c>
      <c r="J3829" s="7" t="b">
        <f t="shared" si="178"/>
        <v>0</v>
      </c>
      <c r="K3829" s="7">
        <f t="shared" si="179"/>
        <v>0</v>
      </c>
      <c r="L3829" s="7">
        <f>WEEKDAY(Table1[[#This Row],[post_time]])</f>
        <v>5</v>
      </c>
      <c r="M3829" s="7">
        <f>VLOOKUP(Table1[[#This Row],[topic_id]],'All Topics Data'!$A$2:$I$1243,8,FALSE)</f>
        <v>40493.147222222222</v>
      </c>
      <c r="N3829" s="7">
        <f>Table1[[#This Row],[Hui Reply?]]*(Table1[[#This Row],[post_time]]-Table1[[#This Row],[timestamp of previous reply]])</f>
        <v>0</v>
      </c>
      <c r="O3829" s="3">
        <f>O3828+Table1[[#This Row],[Hui Reply?]]</f>
        <v>1013</v>
      </c>
      <c r="P3829" s="19">
        <f>INT(Table1[[#This Row],[post_time]])</f>
        <v>40493</v>
      </c>
      <c r="Q3829" s="3">
        <f>IF(Table1[[#This Row],[Hui Reply?]],VLOOKUP(Table1[[#This Row],[topic_id]],'All Topics Data'!$A$2:$E$1243,5,FALSE),0)</f>
        <v>0</v>
      </c>
      <c r="R3829" s="8">
        <f>Table1[[#This Row],[post_time]]+8/24</f>
        <v>40493.480833333335</v>
      </c>
      <c r="S3829" s="3">
        <f>IF(Table1[[#This Row],[post_position]]=1,0,SUMIFS($F$2:F3829,$H$2:H3829,Table1[[#This Row],[post_position]]-1,$C$2:C3829,Table1[[#This Row],[topic_id]]))</f>
        <v>0</v>
      </c>
    </row>
    <row r="3830" spans="1:19" x14ac:dyDescent="0.25">
      <c r="A3830" s="7">
        <v>3904</v>
      </c>
      <c r="B3830" s="7">
        <v>1</v>
      </c>
      <c r="C3830" s="7">
        <v>941</v>
      </c>
      <c r="D3830" s="7">
        <v>5408</v>
      </c>
      <c r="F3830" s="8">
        <v>40493.165046296293</v>
      </c>
      <c r="G3830" s="7">
        <v>0</v>
      </c>
      <c r="H3830" s="7">
        <v>4</v>
      </c>
      <c r="I3830" s="7" t="b">
        <f t="shared" si="177"/>
        <v>0</v>
      </c>
      <c r="J3830" s="7" t="b">
        <f t="shared" si="178"/>
        <v>1</v>
      </c>
      <c r="K3830" s="7">
        <f t="shared" si="179"/>
        <v>0</v>
      </c>
      <c r="L3830" s="7">
        <f>WEEKDAY(Table1[[#This Row],[post_time]])</f>
        <v>5</v>
      </c>
      <c r="M3830" s="7">
        <f>VLOOKUP(Table1[[#This Row],[topic_id]],'All Topics Data'!$A$2:$I$1243,8,FALSE)</f>
        <v>40492.679166666669</v>
      </c>
      <c r="N3830" s="7">
        <f>Table1[[#This Row],[Hui Reply?]]*(Table1[[#This Row],[post_time]]-Table1[[#This Row],[timestamp of previous reply]])</f>
        <v>0</v>
      </c>
      <c r="O3830" s="3">
        <f>O3829+Table1[[#This Row],[Hui Reply?]]</f>
        <v>1013</v>
      </c>
      <c r="P3830" s="19">
        <f>INT(Table1[[#This Row],[post_time]])</f>
        <v>40493</v>
      </c>
      <c r="Q3830" s="3">
        <f>IF(Table1[[#This Row],[Hui Reply?]],VLOOKUP(Table1[[#This Row],[topic_id]],'All Topics Data'!$A$2:$E$1243,5,FALSE),0)</f>
        <v>0</v>
      </c>
      <c r="R3830" s="8">
        <f>Table1[[#This Row],[post_time]]+8/24</f>
        <v>40493.498379629629</v>
      </c>
      <c r="S3830" s="3">
        <f>IF(Table1[[#This Row],[post_position]]=1,0,SUMIFS($F$2:F3830,$H$2:H3830,Table1[[#This Row],[post_position]]-1,$C$2:C3830,Table1[[#This Row],[topic_id]]))</f>
        <v>40492.986608796295</v>
      </c>
    </row>
    <row r="3831" spans="1:19" x14ac:dyDescent="0.25">
      <c r="A3831" s="7">
        <v>3905</v>
      </c>
      <c r="B3831" s="7">
        <v>1</v>
      </c>
      <c r="C3831" s="7">
        <v>941</v>
      </c>
      <c r="D3831" s="7">
        <v>5408</v>
      </c>
      <c r="F3831" s="8">
        <v>40493.175659722219</v>
      </c>
      <c r="G3831" s="7">
        <v>0</v>
      </c>
      <c r="H3831" s="7">
        <v>5</v>
      </c>
      <c r="I3831" s="7" t="b">
        <f t="shared" si="177"/>
        <v>0</v>
      </c>
      <c r="J3831" s="7" t="b">
        <f t="shared" si="178"/>
        <v>1</v>
      </c>
      <c r="K3831" s="7">
        <f t="shared" si="179"/>
        <v>0</v>
      </c>
      <c r="L3831" s="7">
        <f>WEEKDAY(Table1[[#This Row],[post_time]])</f>
        <v>5</v>
      </c>
      <c r="M3831" s="7">
        <f>VLOOKUP(Table1[[#This Row],[topic_id]],'All Topics Data'!$A$2:$I$1243,8,FALSE)</f>
        <v>40492.679166666669</v>
      </c>
      <c r="N3831" s="7">
        <f>Table1[[#This Row],[Hui Reply?]]*(Table1[[#This Row],[post_time]]-Table1[[#This Row],[timestamp of previous reply]])</f>
        <v>0</v>
      </c>
      <c r="O3831" s="3">
        <f>O3830+Table1[[#This Row],[Hui Reply?]]</f>
        <v>1013</v>
      </c>
      <c r="P3831" s="19">
        <f>INT(Table1[[#This Row],[post_time]])</f>
        <v>40493</v>
      </c>
      <c r="Q3831" s="3">
        <f>IF(Table1[[#This Row],[Hui Reply?]],VLOOKUP(Table1[[#This Row],[topic_id]],'All Topics Data'!$A$2:$E$1243,5,FALSE),0)</f>
        <v>0</v>
      </c>
      <c r="R3831" s="8">
        <f>Table1[[#This Row],[post_time]]+8/24</f>
        <v>40493.508993055555</v>
      </c>
      <c r="S3831" s="3">
        <f>IF(Table1[[#This Row],[post_position]]=1,0,SUMIFS($F$2:F3831,$H$2:H3831,Table1[[#This Row],[post_position]]-1,$C$2:C3831,Table1[[#This Row],[topic_id]]))</f>
        <v>40493.165046296293</v>
      </c>
    </row>
    <row r="3832" spans="1:19" x14ac:dyDescent="0.25">
      <c r="A3832" s="7">
        <v>3906</v>
      </c>
      <c r="B3832" s="7">
        <v>1</v>
      </c>
      <c r="C3832" s="7">
        <v>939</v>
      </c>
      <c r="D3832" s="7">
        <v>6821</v>
      </c>
      <c r="E3832" s="2"/>
      <c r="F3832" s="8">
        <v>40493.1797337963</v>
      </c>
      <c r="G3832" s="7">
        <v>0</v>
      </c>
      <c r="H3832" s="7">
        <v>3</v>
      </c>
      <c r="I3832" s="7" t="b">
        <f t="shared" si="177"/>
        <v>0</v>
      </c>
      <c r="J3832" s="7" t="b">
        <f t="shared" si="178"/>
        <v>1</v>
      </c>
      <c r="K3832" s="7">
        <f t="shared" si="179"/>
        <v>0</v>
      </c>
      <c r="L3832" s="7">
        <f>WEEKDAY(Table1[[#This Row],[post_time]])</f>
        <v>5</v>
      </c>
      <c r="M3832" s="7">
        <f>VLOOKUP(Table1[[#This Row],[topic_id]],'All Topics Data'!$A$2:$I$1243,8,FALSE)</f>
        <v>40492.209027777775</v>
      </c>
      <c r="N3832" s="7">
        <f>Table1[[#This Row],[Hui Reply?]]*(Table1[[#This Row],[post_time]]-Table1[[#This Row],[timestamp of previous reply]])</f>
        <v>0</v>
      </c>
      <c r="O3832" s="3">
        <f>O3831+Table1[[#This Row],[Hui Reply?]]</f>
        <v>1013</v>
      </c>
      <c r="P3832" s="19">
        <f>INT(Table1[[#This Row],[post_time]])</f>
        <v>40493</v>
      </c>
      <c r="Q3832" s="3">
        <f>IF(Table1[[#This Row],[Hui Reply?]],VLOOKUP(Table1[[#This Row],[topic_id]],'All Topics Data'!$A$2:$E$1243,5,FALSE),0)</f>
        <v>0</v>
      </c>
      <c r="R3832" s="8">
        <f>Table1[[#This Row],[post_time]]+8/24</f>
        <v>40493.513067129636</v>
      </c>
      <c r="S3832" s="3">
        <f>IF(Table1[[#This Row],[post_position]]=1,0,SUMIFS($F$2:F3832,$H$2:H3832,Table1[[#This Row],[post_position]]-1,$C$2:C3832,Table1[[#This Row],[topic_id]]))</f>
        <v>40492.24759259259</v>
      </c>
    </row>
    <row r="3833" spans="1:19" x14ac:dyDescent="0.25">
      <c r="A3833" s="7">
        <v>3907</v>
      </c>
      <c r="B3833" s="7">
        <v>1</v>
      </c>
      <c r="C3833" s="7">
        <v>939</v>
      </c>
      <c r="D3833" s="7">
        <v>24</v>
      </c>
      <c r="F3833" s="8">
        <v>40493.245069444441</v>
      </c>
      <c r="G3833" s="7">
        <v>0</v>
      </c>
      <c r="H3833" s="7">
        <v>4</v>
      </c>
      <c r="I3833" s="7" t="b">
        <f t="shared" si="177"/>
        <v>1</v>
      </c>
      <c r="J3833" s="7" t="b">
        <f t="shared" si="178"/>
        <v>1</v>
      </c>
      <c r="K3833" s="7">
        <f t="shared" si="179"/>
        <v>1</v>
      </c>
      <c r="L3833" s="7">
        <f>WEEKDAY(Table1[[#This Row],[post_time]])</f>
        <v>5</v>
      </c>
      <c r="M3833" s="7">
        <f>VLOOKUP(Table1[[#This Row],[topic_id]],'All Topics Data'!$A$2:$I$1243,8,FALSE)</f>
        <v>40492.209027777775</v>
      </c>
      <c r="N3833" s="7">
        <f>Table1[[#This Row],[Hui Reply?]]*(Table1[[#This Row],[post_time]]-Table1[[#This Row],[timestamp of previous reply]])</f>
        <v>6.5335648141626734E-2</v>
      </c>
      <c r="O3833" s="3">
        <f>O3832+Table1[[#This Row],[Hui Reply?]]</f>
        <v>1014</v>
      </c>
      <c r="P3833" s="19">
        <f>INT(Table1[[#This Row],[post_time]])</f>
        <v>40493</v>
      </c>
      <c r="Q3833" s="3" t="str">
        <f>IF(Table1[[#This Row],[Hui Reply?]],VLOOKUP(Table1[[#This Row],[topic_id]],'All Topics Data'!$A$2:$E$1243,5,FALSE),0)</f>
        <v>indi visual</v>
      </c>
      <c r="R3833" s="8">
        <f>Table1[[#This Row],[post_time]]+8/24</f>
        <v>40493.578402777777</v>
      </c>
      <c r="S3833" s="3">
        <f>IF(Table1[[#This Row],[post_position]]=1,0,SUMIFS($F$2:F3833,$H$2:H3833,Table1[[#This Row],[post_position]]-1,$C$2:C3833,Table1[[#This Row],[topic_id]]))</f>
        <v>40493.1797337963</v>
      </c>
    </row>
    <row r="3834" spans="1:19" x14ac:dyDescent="0.25">
      <c r="A3834" s="7">
        <v>3908</v>
      </c>
      <c r="B3834" s="7">
        <v>6</v>
      </c>
      <c r="C3834" s="7">
        <v>425</v>
      </c>
      <c r="D3834" s="7">
        <v>843</v>
      </c>
      <c r="F3834" s="8">
        <v>40493.3440162037</v>
      </c>
      <c r="G3834" s="7">
        <v>0</v>
      </c>
      <c r="H3834" s="7">
        <v>18</v>
      </c>
      <c r="I3834" s="7" t="b">
        <f t="shared" si="177"/>
        <v>0</v>
      </c>
      <c r="J3834" s="7" t="b">
        <f t="shared" si="178"/>
        <v>1</v>
      </c>
      <c r="K3834" s="7">
        <f t="shared" si="179"/>
        <v>0</v>
      </c>
      <c r="L3834" s="7">
        <f>WEEKDAY(Table1[[#This Row],[post_time]])</f>
        <v>5</v>
      </c>
      <c r="M3834" s="7">
        <f>VLOOKUP(Table1[[#This Row],[topic_id]],'All Topics Data'!$A$2:$I$1243,8,FALSE)</f>
        <v>40291.089583333334</v>
      </c>
      <c r="N3834" s="7">
        <f>Table1[[#This Row],[Hui Reply?]]*(Table1[[#This Row],[post_time]]-Table1[[#This Row],[timestamp of previous reply]])</f>
        <v>0</v>
      </c>
      <c r="O3834" s="3">
        <f>O3833+Table1[[#This Row],[Hui Reply?]]</f>
        <v>1014</v>
      </c>
      <c r="P3834" s="19">
        <f>INT(Table1[[#This Row],[post_time]])</f>
        <v>40493</v>
      </c>
      <c r="Q3834" s="3">
        <f>IF(Table1[[#This Row],[Hui Reply?]],VLOOKUP(Table1[[#This Row],[topic_id]],'All Topics Data'!$A$2:$E$1243,5,FALSE),0)</f>
        <v>0</v>
      </c>
      <c r="R3834" s="8">
        <f>Table1[[#This Row],[post_time]]+8/24</f>
        <v>40493.677349537036</v>
      </c>
      <c r="S3834" s="3">
        <f>IF(Table1[[#This Row],[post_position]]=1,0,SUMIFS($F$2:F3834,$H$2:H3834,Table1[[#This Row],[post_position]]-1,$C$2:C3834,Table1[[#This Row],[topic_id]]))</f>
        <v>40381.945925925924</v>
      </c>
    </row>
    <row r="3835" spans="1:19" x14ac:dyDescent="0.25">
      <c r="A3835" s="7">
        <v>3909</v>
      </c>
      <c r="B3835" s="7">
        <v>1</v>
      </c>
      <c r="C3835" s="7">
        <v>946</v>
      </c>
      <c r="D3835" s="7">
        <v>1</v>
      </c>
      <c r="E3835" s="2"/>
      <c r="F3835" s="8">
        <v>40493.409062500003</v>
      </c>
      <c r="G3835" s="7">
        <v>0</v>
      </c>
      <c r="H3835" s="7">
        <v>2</v>
      </c>
      <c r="I3835" s="7" t="b">
        <f t="shared" si="177"/>
        <v>0</v>
      </c>
      <c r="J3835" s="7" t="b">
        <f t="shared" si="178"/>
        <v>1</v>
      </c>
      <c r="K3835" s="7">
        <f t="shared" si="179"/>
        <v>0</v>
      </c>
      <c r="L3835" s="7">
        <f>WEEKDAY(Table1[[#This Row],[post_time]])</f>
        <v>5</v>
      </c>
      <c r="M3835" s="7">
        <f>VLOOKUP(Table1[[#This Row],[topic_id]],'All Topics Data'!$A$2:$I$1243,8,FALSE)</f>
        <v>40493.147222222222</v>
      </c>
      <c r="N3835" s="7">
        <f>Table1[[#This Row],[Hui Reply?]]*(Table1[[#This Row],[post_time]]-Table1[[#This Row],[timestamp of previous reply]])</f>
        <v>0</v>
      </c>
      <c r="O3835" s="3">
        <f>O3834+Table1[[#This Row],[Hui Reply?]]</f>
        <v>1014</v>
      </c>
      <c r="P3835" s="19">
        <f>INT(Table1[[#This Row],[post_time]])</f>
        <v>40493</v>
      </c>
      <c r="Q3835" s="3">
        <f>IF(Table1[[#This Row],[Hui Reply?]],VLOOKUP(Table1[[#This Row],[topic_id]],'All Topics Data'!$A$2:$E$1243,5,FALSE),0)</f>
        <v>0</v>
      </c>
      <c r="R3835" s="8">
        <f>Table1[[#This Row],[post_time]]+8/24</f>
        <v>40493.742395833338</v>
      </c>
      <c r="S3835" s="3">
        <f>IF(Table1[[#This Row],[post_position]]=1,0,SUMIFS($F$2:F3835,$H$2:H3835,Table1[[#This Row],[post_position]]-1,$C$2:C3835,Table1[[#This Row],[topic_id]]))</f>
        <v>40493.147499999999</v>
      </c>
    </row>
    <row r="3836" spans="1:19" x14ac:dyDescent="0.25">
      <c r="A3836" s="7">
        <v>3910</v>
      </c>
      <c r="B3836" s="7">
        <v>1</v>
      </c>
      <c r="C3836" s="7">
        <v>945</v>
      </c>
      <c r="D3836" s="7">
        <v>5114</v>
      </c>
      <c r="E3836" s="2"/>
      <c r="F3836" s="8">
        <v>40493.483831018515</v>
      </c>
      <c r="G3836" s="7">
        <v>0</v>
      </c>
      <c r="H3836" s="7">
        <v>3</v>
      </c>
      <c r="I3836" s="7" t="b">
        <f t="shared" si="177"/>
        <v>0</v>
      </c>
      <c r="J3836" s="7" t="b">
        <f t="shared" si="178"/>
        <v>1</v>
      </c>
      <c r="K3836" s="7">
        <f t="shared" si="179"/>
        <v>0</v>
      </c>
      <c r="L3836" s="7">
        <f>WEEKDAY(Table1[[#This Row],[post_time]])</f>
        <v>5</v>
      </c>
      <c r="M3836" s="7">
        <f>VLOOKUP(Table1[[#This Row],[topic_id]],'All Topics Data'!$A$2:$I$1243,8,FALSE)</f>
        <v>40493.044444444444</v>
      </c>
      <c r="N3836" s="7">
        <f>Table1[[#This Row],[Hui Reply?]]*(Table1[[#This Row],[post_time]]-Table1[[#This Row],[timestamp of previous reply]])</f>
        <v>0</v>
      </c>
      <c r="O3836" s="3">
        <f>O3835+Table1[[#This Row],[Hui Reply?]]</f>
        <v>1014</v>
      </c>
      <c r="P3836" s="19">
        <f>INT(Table1[[#This Row],[post_time]])</f>
        <v>40493</v>
      </c>
      <c r="Q3836" s="3">
        <f>IF(Table1[[#This Row],[Hui Reply?]],VLOOKUP(Table1[[#This Row],[topic_id]],'All Topics Data'!$A$2:$E$1243,5,FALSE),0)</f>
        <v>0</v>
      </c>
      <c r="R3836" s="8">
        <f>Table1[[#This Row],[post_time]]+8/24</f>
        <v>40493.817164351851</v>
      </c>
      <c r="S3836" s="3">
        <f>IF(Table1[[#This Row],[post_position]]=1,0,SUMIFS($F$2:F3836,$H$2:H3836,Table1[[#This Row],[post_position]]-1,$C$2:C3836,Table1[[#This Row],[topic_id]]))</f>
        <v>40493.101655092592</v>
      </c>
    </row>
    <row r="3837" spans="1:19" x14ac:dyDescent="0.25">
      <c r="A3837" s="7">
        <v>3911</v>
      </c>
      <c r="B3837" s="7">
        <v>1</v>
      </c>
      <c r="C3837" s="7">
        <v>945</v>
      </c>
      <c r="D3837" s="7">
        <v>24</v>
      </c>
      <c r="E3837" s="2"/>
      <c r="F3837" s="8">
        <v>40493.567013888889</v>
      </c>
      <c r="G3837" s="7">
        <v>0</v>
      </c>
      <c r="H3837" s="7">
        <v>4</v>
      </c>
      <c r="I3837" s="7" t="b">
        <f t="shared" si="177"/>
        <v>1</v>
      </c>
      <c r="J3837" s="7" t="b">
        <f t="shared" si="178"/>
        <v>1</v>
      </c>
      <c r="K3837" s="7">
        <f t="shared" si="179"/>
        <v>1</v>
      </c>
      <c r="L3837" s="7">
        <f>WEEKDAY(Table1[[#This Row],[post_time]])</f>
        <v>5</v>
      </c>
      <c r="M3837" s="7">
        <f>VLOOKUP(Table1[[#This Row],[topic_id]],'All Topics Data'!$A$2:$I$1243,8,FALSE)</f>
        <v>40493.044444444444</v>
      </c>
      <c r="N3837" s="7">
        <f>Table1[[#This Row],[Hui Reply?]]*(Table1[[#This Row],[post_time]]-Table1[[#This Row],[timestamp of previous reply]])</f>
        <v>8.318287037400296E-2</v>
      </c>
      <c r="O3837" s="3">
        <f>O3836+Table1[[#This Row],[Hui Reply?]]</f>
        <v>1015</v>
      </c>
      <c r="P3837" s="19">
        <f>INT(Table1[[#This Row],[post_time]])</f>
        <v>40493</v>
      </c>
      <c r="Q3837" s="3" t="str">
        <f>IF(Table1[[#This Row],[Hui Reply?]],VLOOKUP(Table1[[#This Row],[topic_id]],'All Topics Data'!$A$2:$E$1243,5,FALSE),0)</f>
        <v>Henrique Carvalho</v>
      </c>
      <c r="R3837" s="8">
        <f>Table1[[#This Row],[post_time]]+8/24</f>
        <v>40493.900347222225</v>
      </c>
      <c r="S3837" s="3">
        <f>IF(Table1[[#This Row],[post_position]]=1,0,SUMIFS($F$2:F3837,$H$2:H3837,Table1[[#This Row],[post_position]]-1,$C$2:C3837,Table1[[#This Row],[topic_id]]))</f>
        <v>40493.483831018515</v>
      </c>
    </row>
    <row r="3838" spans="1:19" x14ac:dyDescent="0.25">
      <c r="A3838" s="7">
        <v>3912</v>
      </c>
      <c r="B3838" s="7">
        <v>1</v>
      </c>
      <c r="C3838" s="7">
        <v>897</v>
      </c>
      <c r="D3838" s="7">
        <v>6671</v>
      </c>
      <c r="F3838" s="8">
        <v>40493.603888888887</v>
      </c>
      <c r="G3838" s="7">
        <v>0</v>
      </c>
      <c r="H3838" s="7">
        <v>5</v>
      </c>
      <c r="I3838" s="7" t="b">
        <f t="shared" si="177"/>
        <v>0</v>
      </c>
      <c r="J3838" s="7" t="b">
        <f t="shared" si="178"/>
        <v>1</v>
      </c>
      <c r="K3838" s="7">
        <f t="shared" si="179"/>
        <v>0</v>
      </c>
      <c r="L3838" s="7">
        <f>WEEKDAY(Table1[[#This Row],[post_time]])</f>
        <v>5</v>
      </c>
      <c r="M3838" s="7">
        <f>VLOOKUP(Table1[[#This Row],[topic_id]],'All Topics Data'!$A$2:$I$1243,8,FALSE)</f>
        <v>40478.740277777775</v>
      </c>
      <c r="N3838" s="7">
        <f>Table1[[#This Row],[Hui Reply?]]*(Table1[[#This Row],[post_time]]-Table1[[#This Row],[timestamp of previous reply]])</f>
        <v>0</v>
      </c>
      <c r="O3838" s="3">
        <f>O3837+Table1[[#This Row],[Hui Reply?]]</f>
        <v>1015</v>
      </c>
      <c r="P3838" s="19">
        <f>INT(Table1[[#This Row],[post_time]])</f>
        <v>40493</v>
      </c>
      <c r="Q3838" s="3">
        <f>IF(Table1[[#This Row],[Hui Reply?]],VLOOKUP(Table1[[#This Row],[topic_id]],'All Topics Data'!$A$2:$E$1243,5,FALSE),0)</f>
        <v>0</v>
      </c>
      <c r="R3838" s="8">
        <f>Table1[[#This Row],[post_time]]+8/24</f>
        <v>40493.937222222223</v>
      </c>
      <c r="S3838" s="3">
        <f>IF(Table1[[#This Row],[post_position]]=1,0,SUMIFS($F$2:F3838,$H$2:H3838,Table1[[#This Row],[post_position]]-1,$C$2:C3838,Table1[[#This Row],[topic_id]]))</f>
        <v>40491.990497685183</v>
      </c>
    </row>
    <row r="3839" spans="1:19" x14ac:dyDescent="0.25">
      <c r="A3839" s="7">
        <v>3913</v>
      </c>
      <c r="B3839" s="7">
        <v>4</v>
      </c>
      <c r="C3839" s="7">
        <v>2</v>
      </c>
      <c r="D3839" s="7">
        <v>6907</v>
      </c>
      <c r="F3839" s="8">
        <v>40493.787314814814</v>
      </c>
      <c r="G3839" s="7">
        <v>0</v>
      </c>
      <c r="H3839" s="7">
        <v>75</v>
      </c>
      <c r="I3839" s="7" t="b">
        <f t="shared" si="177"/>
        <v>0</v>
      </c>
      <c r="J3839" s="7" t="b">
        <f t="shared" si="178"/>
        <v>1</v>
      </c>
      <c r="K3839" s="7">
        <f t="shared" si="179"/>
        <v>0</v>
      </c>
      <c r="L3839" s="7">
        <f>WEEKDAY(Table1[[#This Row],[post_time]])</f>
        <v>5</v>
      </c>
      <c r="M3839" s="7">
        <f>VLOOKUP(Table1[[#This Row],[topic_id]],'All Topics Data'!$A$2:$I$1243,8,FALSE)</f>
        <v>40019.929861111108</v>
      </c>
      <c r="N3839" s="7">
        <f>Table1[[#This Row],[Hui Reply?]]*(Table1[[#This Row],[post_time]]-Table1[[#This Row],[timestamp of previous reply]])</f>
        <v>0</v>
      </c>
      <c r="O3839" s="3">
        <f>O3838+Table1[[#This Row],[Hui Reply?]]</f>
        <v>1015</v>
      </c>
      <c r="P3839" s="19">
        <f>INT(Table1[[#This Row],[post_time]])</f>
        <v>40493</v>
      </c>
      <c r="Q3839" s="3">
        <f>IF(Table1[[#This Row],[Hui Reply?]],VLOOKUP(Table1[[#This Row],[topic_id]],'All Topics Data'!$A$2:$E$1243,5,FALSE),0)</f>
        <v>0</v>
      </c>
      <c r="R3839" s="8">
        <f>Table1[[#This Row],[post_time]]+8/24</f>
        <v>40494.120648148149</v>
      </c>
      <c r="S3839" s="3">
        <f>IF(Table1[[#This Row],[post_position]]=1,0,SUMIFS($F$2:F3839,$H$2:H3839,Table1[[#This Row],[post_position]]-1,$C$2:C3839,Table1[[#This Row],[topic_id]]))</f>
        <v>40486.819837962961</v>
      </c>
    </row>
    <row r="3840" spans="1:19" x14ac:dyDescent="0.25">
      <c r="A3840" s="7">
        <v>3914</v>
      </c>
      <c r="B3840" s="7">
        <v>1</v>
      </c>
      <c r="C3840" s="7">
        <v>947</v>
      </c>
      <c r="D3840" s="7">
        <v>6894</v>
      </c>
      <c r="E3840" s="2"/>
      <c r="F3840" s="8">
        <v>40493.857048611113</v>
      </c>
      <c r="G3840" s="7">
        <v>0</v>
      </c>
      <c r="H3840" s="7">
        <v>1</v>
      </c>
      <c r="I3840" s="7" t="b">
        <f t="shared" si="177"/>
        <v>0</v>
      </c>
      <c r="J3840" s="7" t="b">
        <f t="shared" si="178"/>
        <v>0</v>
      </c>
      <c r="K3840" s="7">
        <f t="shared" si="179"/>
        <v>0</v>
      </c>
      <c r="L3840" s="7">
        <f>WEEKDAY(Table1[[#This Row],[post_time]])</f>
        <v>5</v>
      </c>
      <c r="M3840" s="7">
        <f>VLOOKUP(Table1[[#This Row],[topic_id]],'All Topics Data'!$A$2:$I$1243,8,FALSE)</f>
        <v>40493.856944444444</v>
      </c>
      <c r="N3840" s="7">
        <f>Table1[[#This Row],[Hui Reply?]]*(Table1[[#This Row],[post_time]]-Table1[[#This Row],[timestamp of previous reply]])</f>
        <v>0</v>
      </c>
      <c r="O3840" s="3">
        <f>O3839+Table1[[#This Row],[Hui Reply?]]</f>
        <v>1015</v>
      </c>
      <c r="P3840" s="19">
        <f>INT(Table1[[#This Row],[post_time]])</f>
        <v>40493</v>
      </c>
      <c r="Q3840" s="3">
        <f>IF(Table1[[#This Row],[Hui Reply?]],VLOOKUP(Table1[[#This Row],[topic_id]],'All Topics Data'!$A$2:$E$1243,5,FALSE),0)</f>
        <v>0</v>
      </c>
      <c r="R3840" s="8">
        <f>Table1[[#This Row],[post_time]]+8/24</f>
        <v>40494.190381944449</v>
      </c>
      <c r="S3840" s="3">
        <f>IF(Table1[[#This Row],[post_position]]=1,0,SUMIFS($F$2:F3840,$H$2:H3840,Table1[[#This Row],[post_position]]-1,$C$2:C3840,Table1[[#This Row],[topic_id]]))</f>
        <v>0</v>
      </c>
    </row>
    <row r="3841" spans="1:19" x14ac:dyDescent="0.25">
      <c r="A3841" s="7">
        <v>3915</v>
      </c>
      <c r="B3841" s="7">
        <v>1</v>
      </c>
      <c r="C3841" s="7">
        <v>945</v>
      </c>
      <c r="D3841" s="7">
        <v>5114</v>
      </c>
      <c r="F3841" s="8">
        <v>40493.930960648147</v>
      </c>
      <c r="G3841" s="7">
        <v>0</v>
      </c>
      <c r="H3841" s="7">
        <v>5</v>
      </c>
      <c r="I3841" s="7" t="b">
        <f t="shared" si="177"/>
        <v>0</v>
      </c>
      <c r="J3841" s="7" t="b">
        <f t="shared" si="178"/>
        <v>1</v>
      </c>
      <c r="K3841" s="7">
        <f t="shared" si="179"/>
        <v>0</v>
      </c>
      <c r="L3841" s="7">
        <f>WEEKDAY(Table1[[#This Row],[post_time]])</f>
        <v>5</v>
      </c>
      <c r="M3841" s="7">
        <f>VLOOKUP(Table1[[#This Row],[topic_id]],'All Topics Data'!$A$2:$I$1243,8,FALSE)</f>
        <v>40493.044444444444</v>
      </c>
      <c r="N3841" s="7">
        <f>Table1[[#This Row],[Hui Reply?]]*(Table1[[#This Row],[post_time]]-Table1[[#This Row],[timestamp of previous reply]])</f>
        <v>0</v>
      </c>
      <c r="O3841" s="3">
        <f>O3840+Table1[[#This Row],[Hui Reply?]]</f>
        <v>1015</v>
      </c>
      <c r="P3841" s="19">
        <f>INT(Table1[[#This Row],[post_time]])</f>
        <v>40493</v>
      </c>
      <c r="Q3841" s="3">
        <f>IF(Table1[[#This Row],[Hui Reply?]],VLOOKUP(Table1[[#This Row],[topic_id]],'All Topics Data'!$A$2:$E$1243,5,FALSE),0)</f>
        <v>0</v>
      </c>
      <c r="R3841" s="8">
        <f>Table1[[#This Row],[post_time]]+8/24</f>
        <v>40494.264293981483</v>
      </c>
      <c r="S3841" s="3">
        <f>IF(Table1[[#This Row],[post_position]]=1,0,SUMIFS($F$2:F3841,$H$2:H3841,Table1[[#This Row],[post_position]]-1,$C$2:C3841,Table1[[#This Row],[topic_id]]))</f>
        <v>40493.567013888889</v>
      </c>
    </row>
    <row r="3842" spans="1:19" x14ac:dyDescent="0.25">
      <c r="A3842" s="7">
        <v>3916</v>
      </c>
      <c r="B3842" s="7">
        <v>1</v>
      </c>
      <c r="C3842" s="7">
        <v>948</v>
      </c>
      <c r="D3842" s="7">
        <v>6908</v>
      </c>
      <c r="E3842" s="2"/>
      <c r="F3842" s="8">
        <v>40493.953506944446</v>
      </c>
      <c r="G3842" s="7">
        <v>0</v>
      </c>
      <c r="H3842" s="7">
        <v>1</v>
      </c>
      <c r="I3842" s="7" t="b">
        <f t="shared" si="177"/>
        <v>0</v>
      </c>
      <c r="J3842" s="7" t="b">
        <f t="shared" si="178"/>
        <v>0</v>
      </c>
      <c r="K3842" s="7">
        <f t="shared" si="179"/>
        <v>0</v>
      </c>
      <c r="L3842" s="7">
        <f>WEEKDAY(Table1[[#This Row],[post_time]])</f>
        <v>5</v>
      </c>
      <c r="M3842" s="7">
        <f>VLOOKUP(Table1[[#This Row],[topic_id]],'All Topics Data'!$A$2:$I$1243,8,FALSE)</f>
        <v>40493.953472222223</v>
      </c>
      <c r="N3842" s="7">
        <f>Table1[[#This Row],[Hui Reply?]]*(Table1[[#This Row],[post_time]]-Table1[[#This Row],[timestamp of previous reply]])</f>
        <v>0</v>
      </c>
      <c r="O3842" s="3">
        <f>O3841+Table1[[#This Row],[Hui Reply?]]</f>
        <v>1015</v>
      </c>
      <c r="P3842" s="19">
        <f>INT(Table1[[#This Row],[post_time]])</f>
        <v>40493</v>
      </c>
      <c r="Q3842" s="3">
        <f>IF(Table1[[#This Row],[Hui Reply?]],VLOOKUP(Table1[[#This Row],[topic_id]],'All Topics Data'!$A$2:$E$1243,5,FALSE),0)</f>
        <v>0</v>
      </c>
      <c r="R3842" s="8">
        <f>Table1[[#This Row],[post_time]]+8/24</f>
        <v>40494.286840277782</v>
      </c>
      <c r="S3842" s="3">
        <f>IF(Table1[[#This Row],[post_position]]=1,0,SUMIFS($F$2:F3842,$H$2:H3842,Table1[[#This Row],[post_position]]-1,$C$2:C3842,Table1[[#This Row],[topic_id]]))</f>
        <v>0</v>
      </c>
    </row>
    <row r="3843" spans="1:19" x14ac:dyDescent="0.25">
      <c r="A3843" s="7">
        <v>3917</v>
      </c>
      <c r="B3843" s="7">
        <v>1</v>
      </c>
      <c r="C3843" s="7">
        <v>949</v>
      </c>
      <c r="D3843" s="7">
        <v>6909</v>
      </c>
      <c r="E3843" s="2"/>
      <c r="F3843" s="8">
        <v>40494.007673611108</v>
      </c>
      <c r="G3843" s="7">
        <v>0</v>
      </c>
      <c r="H3843" s="7">
        <v>1</v>
      </c>
      <c r="I3843" s="7" t="b">
        <f t="shared" ref="I3843:I3906" si="180">(D3843=24)</f>
        <v>0</v>
      </c>
      <c r="J3843" s="7" t="b">
        <f t="shared" ref="J3843:J3906" si="181">H3843&gt;1</f>
        <v>0</v>
      </c>
      <c r="K3843" s="7">
        <f t="shared" ref="K3843:K3906" si="182">I3843*J3843</f>
        <v>0</v>
      </c>
      <c r="L3843" s="7">
        <f>WEEKDAY(Table1[[#This Row],[post_time]])</f>
        <v>6</v>
      </c>
      <c r="M3843" s="7">
        <f>VLOOKUP(Table1[[#This Row],[topic_id]],'All Topics Data'!$A$2:$I$1243,8,FALSE)</f>
        <v>40494.007638888892</v>
      </c>
      <c r="N3843" s="7">
        <f>Table1[[#This Row],[Hui Reply?]]*(Table1[[#This Row],[post_time]]-Table1[[#This Row],[timestamp of previous reply]])</f>
        <v>0</v>
      </c>
      <c r="O3843" s="3">
        <f>O3842+Table1[[#This Row],[Hui Reply?]]</f>
        <v>1015</v>
      </c>
      <c r="P3843" s="19">
        <f>INT(Table1[[#This Row],[post_time]])</f>
        <v>40494</v>
      </c>
      <c r="Q3843" s="3">
        <f>IF(Table1[[#This Row],[Hui Reply?]],VLOOKUP(Table1[[#This Row],[topic_id]],'All Topics Data'!$A$2:$E$1243,5,FALSE),0)</f>
        <v>0</v>
      </c>
      <c r="R3843" s="8">
        <f>Table1[[#This Row],[post_time]]+8/24</f>
        <v>40494.341006944444</v>
      </c>
      <c r="S3843" s="3">
        <f>IF(Table1[[#This Row],[post_position]]=1,0,SUMIFS($F$2:F3843,$H$2:H3843,Table1[[#This Row],[post_position]]-1,$C$2:C3843,Table1[[#This Row],[topic_id]]))</f>
        <v>0</v>
      </c>
    </row>
    <row r="3844" spans="1:19" x14ac:dyDescent="0.25">
      <c r="A3844" s="7">
        <v>3918</v>
      </c>
      <c r="B3844" s="7">
        <v>1</v>
      </c>
      <c r="C3844" s="7">
        <v>949</v>
      </c>
      <c r="D3844" s="7">
        <v>1</v>
      </c>
      <c r="E3844" s="2"/>
      <c r="F3844" s="8">
        <v>40494.023159722223</v>
      </c>
      <c r="G3844" s="7">
        <v>0</v>
      </c>
      <c r="H3844" s="7">
        <v>2</v>
      </c>
      <c r="I3844" s="7" t="b">
        <f t="shared" si="180"/>
        <v>0</v>
      </c>
      <c r="J3844" s="7" t="b">
        <f t="shared" si="181"/>
        <v>1</v>
      </c>
      <c r="K3844" s="7">
        <f t="shared" si="182"/>
        <v>0</v>
      </c>
      <c r="L3844" s="7">
        <f>WEEKDAY(Table1[[#This Row],[post_time]])</f>
        <v>6</v>
      </c>
      <c r="M3844" s="7">
        <f>VLOOKUP(Table1[[#This Row],[topic_id]],'All Topics Data'!$A$2:$I$1243,8,FALSE)</f>
        <v>40494.007638888892</v>
      </c>
      <c r="N3844" s="7">
        <f>Table1[[#This Row],[Hui Reply?]]*(Table1[[#This Row],[post_time]]-Table1[[#This Row],[timestamp of previous reply]])</f>
        <v>0</v>
      </c>
      <c r="O3844" s="3">
        <f>O3843+Table1[[#This Row],[Hui Reply?]]</f>
        <v>1015</v>
      </c>
      <c r="P3844" s="19">
        <f>INT(Table1[[#This Row],[post_time]])</f>
        <v>40494</v>
      </c>
      <c r="Q3844" s="3">
        <f>IF(Table1[[#This Row],[Hui Reply?]],VLOOKUP(Table1[[#This Row],[topic_id]],'All Topics Data'!$A$2:$E$1243,5,FALSE),0)</f>
        <v>0</v>
      </c>
      <c r="R3844" s="8">
        <f>Table1[[#This Row],[post_time]]+8/24</f>
        <v>40494.356493055559</v>
      </c>
      <c r="S3844" s="3">
        <f>IF(Table1[[#This Row],[post_position]]=1,0,SUMIFS($F$2:F3844,$H$2:H3844,Table1[[#This Row],[post_position]]-1,$C$2:C3844,Table1[[#This Row],[topic_id]]))</f>
        <v>40494.007673611108</v>
      </c>
    </row>
    <row r="3845" spans="1:19" x14ac:dyDescent="0.25">
      <c r="A3845" s="7">
        <v>3919</v>
      </c>
      <c r="B3845" s="7">
        <v>1</v>
      </c>
      <c r="C3845" s="7">
        <v>947</v>
      </c>
      <c r="D3845" s="7">
        <v>1</v>
      </c>
      <c r="F3845" s="8">
        <v>40494.024768518517</v>
      </c>
      <c r="G3845" s="7">
        <v>0</v>
      </c>
      <c r="H3845" s="7">
        <v>2</v>
      </c>
      <c r="I3845" s="7" t="b">
        <f t="shared" si="180"/>
        <v>0</v>
      </c>
      <c r="J3845" s="7" t="b">
        <f t="shared" si="181"/>
        <v>1</v>
      </c>
      <c r="K3845" s="7">
        <f t="shared" si="182"/>
        <v>0</v>
      </c>
      <c r="L3845" s="7">
        <f>WEEKDAY(Table1[[#This Row],[post_time]])</f>
        <v>6</v>
      </c>
      <c r="M3845" s="7">
        <f>VLOOKUP(Table1[[#This Row],[topic_id]],'All Topics Data'!$A$2:$I$1243,8,FALSE)</f>
        <v>40493.856944444444</v>
      </c>
      <c r="N3845" s="7">
        <f>Table1[[#This Row],[Hui Reply?]]*(Table1[[#This Row],[post_time]]-Table1[[#This Row],[timestamp of previous reply]])</f>
        <v>0</v>
      </c>
      <c r="O3845" s="3">
        <f>O3844+Table1[[#This Row],[Hui Reply?]]</f>
        <v>1015</v>
      </c>
      <c r="P3845" s="19">
        <f>INT(Table1[[#This Row],[post_time]])</f>
        <v>40494</v>
      </c>
      <c r="Q3845" s="3">
        <f>IF(Table1[[#This Row],[Hui Reply?]],VLOOKUP(Table1[[#This Row],[topic_id]],'All Topics Data'!$A$2:$E$1243,5,FALSE),0)</f>
        <v>0</v>
      </c>
      <c r="R3845" s="8">
        <f>Table1[[#This Row],[post_time]]+8/24</f>
        <v>40494.358101851853</v>
      </c>
      <c r="S3845" s="3">
        <f>IF(Table1[[#This Row],[post_position]]=1,0,SUMIFS($F$2:F3845,$H$2:H3845,Table1[[#This Row],[post_position]]-1,$C$2:C3845,Table1[[#This Row],[topic_id]]))</f>
        <v>40493.857048611113</v>
      </c>
    </row>
    <row r="3846" spans="1:19" x14ac:dyDescent="0.25">
      <c r="A3846" s="7">
        <v>3920</v>
      </c>
      <c r="B3846" s="7">
        <v>1</v>
      </c>
      <c r="C3846" s="7">
        <v>948</v>
      </c>
      <c r="D3846" s="7">
        <v>1</v>
      </c>
      <c r="E3846" s="2"/>
      <c r="F3846" s="8">
        <v>40494.031863425924</v>
      </c>
      <c r="G3846" s="7">
        <v>0</v>
      </c>
      <c r="H3846" s="7">
        <v>2</v>
      </c>
      <c r="I3846" s="7" t="b">
        <f t="shared" si="180"/>
        <v>0</v>
      </c>
      <c r="J3846" s="7" t="b">
        <f t="shared" si="181"/>
        <v>1</v>
      </c>
      <c r="K3846" s="7">
        <f t="shared" si="182"/>
        <v>0</v>
      </c>
      <c r="L3846" s="7">
        <f>WEEKDAY(Table1[[#This Row],[post_time]])</f>
        <v>6</v>
      </c>
      <c r="M3846" s="7">
        <f>VLOOKUP(Table1[[#This Row],[topic_id]],'All Topics Data'!$A$2:$I$1243,8,FALSE)</f>
        <v>40493.953472222223</v>
      </c>
      <c r="N3846" s="7">
        <f>Table1[[#This Row],[Hui Reply?]]*(Table1[[#This Row],[post_time]]-Table1[[#This Row],[timestamp of previous reply]])</f>
        <v>0</v>
      </c>
      <c r="O3846" s="3">
        <f>O3845+Table1[[#This Row],[Hui Reply?]]</f>
        <v>1015</v>
      </c>
      <c r="P3846" s="19">
        <f>INT(Table1[[#This Row],[post_time]])</f>
        <v>40494</v>
      </c>
      <c r="Q3846" s="3">
        <f>IF(Table1[[#This Row],[Hui Reply?]],VLOOKUP(Table1[[#This Row],[topic_id]],'All Topics Data'!$A$2:$E$1243,5,FALSE),0)</f>
        <v>0</v>
      </c>
      <c r="R3846" s="8">
        <f>Table1[[#This Row],[post_time]]+8/24</f>
        <v>40494.36519675926</v>
      </c>
      <c r="S3846" s="3">
        <f>IF(Table1[[#This Row],[post_position]]=1,0,SUMIFS($F$2:F3846,$H$2:H3846,Table1[[#This Row],[post_position]]-1,$C$2:C3846,Table1[[#This Row],[topic_id]]))</f>
        <v>40493.953506944446</v>
      </c>
    </row>
    <row r="3847" spans="1:19" x14ac:dyDescent="0.25">
      <c r="A3847" s="7">
        <v>3921</v>
      </c>
      <c r="B3847" s="7">
        <v>1</v>
      </c>
      <c r="C3847" s="7">
        <v>949</v>
      </c>
      <c r="D3847" s="7">
        <v>6909</v>
      </c>
      <c r="F3847" s="8">
        <v>40494.049502314818</v>
      </c>
      <c r="G3847" s="7">
        <v>0</v>
      </c>
      <c r="H3847" s="7">
        <v>3</v>
      </c>
      <c r="I3847" s="7" t="b">
        <f t="shared" si="180"/>
        <v>0</v>
      </c>
      <c r="J3847" s="7" t="b">
        <f t="shared" si="181"/>
        <v>1</v>
      </c>
      <c r="K3847" s="7">
        <f t="shared" si="182"/>
        <v>0</v>
      </c>
      <c r="L3847" s="7">
        <f>WEEKDAY(Table1[[#This Row],[post_time]])</f>
        <v>6</v>
      </c>
      <c r="M3847" s="7">
        <f>VLOOKUP(Table1[[#This Row],[topic_id]],'All Topics Data'!$A$2:$I$1243,8,FALSE)</f>
        <v>40494.007638888892</v>
      </c>
      <c r="N3847" s="7">
        <f>Table1[[#This Row],[Hui Reply?]]*(Table1[[#This Row],[post_time]]-Table1[[#This Row],[timestamp of previous reply]])</f>
        <v>0</v>
      </c>
      <c r="O3847" s="3">
        <f>O3846+Table1[[#This Row],[Hui Reply?]]</f>
        <v>1015</v>
      </c>
      <c r="P3847" s="19">
        <f>INT(Table1[[#This Row],[post_time]])</f>
        <v>40494</v>
      </c>
      <c r="Q3847" s="3">
        <f>IF(Table1[[#This Row],[Hui Reply?]],VLOOKUP(Table1[[#This Row],[topic_id]],'All Topics Data'!$A$2:$E$1243,5,FALSE),0)</f>
        <v>0</v>
      </c>
      <c r="R3847" s="8">
        <f>Table1[[#This Row],[post_time]]+8/24</f>
        <v>40494.382835648154</v>
      </c>
      <c r="S3847" s="3">
        <f>IF(Table1[[#This Row],[post_position]]=1,0,SUMIFS($F$2:F3847,$H$2:H3847,Table1[[#This Row],[post_position]]-1,$C$2:C3847,Table1[[#This Row],[topic_id]]))</f>
        <v>40494.023159722223</v>
      </c>
    </row>
    <row r="3848" spans="1:19" x14ac:dyDescent="0.25">
      <c r="A3848" s="7">
        <v>3922</v>
      </c>
      <c r="B3848" s="7">
        <v>1</v>
      </c>
      <c r="C3848" s="7">
        <v>950</v>
      </c>
      <c r="D3848" s="7">
        <v>6910</v>
      </c>
      <c r="E3848" s="2"/>
      <c r="F3848" s="8">
        <v>40494.141828703701</v>
      </c>
      <c r="G3848" s="7">
        <v>0</v>
      </c>
      <c r="H3848" s="7">
        <v>1</v>
      </c>
      <c r="I3848" s="7" t="b">
        <f t="shared" si="180"/>
        <v>0</v>
      </c>
      <c r="J3848" s="7" t="b">
        <f t="shared" si="181"/>
        <v>0</v>
      </c>
      <c r="K3848" s="7">
        <f t="shared" si="182"/>
        <v>0</v>
      </c>
      <c r="L3848" s="7">
        <f>WEEKDAY(Table1[[#This Row],[post_time]])</f>
        <v>6</v>
      </c>
      <c r="M3848" s="7">
        <f>VLOOKUP(Table1[[#This Row],[topic_id]],'All Topics Data'!$A$2:$I$1243,8,FALSE)</f>
        <v>40494.14166666667</v>
      </c>
      <c r="N3848" s="7">
        <f>Table1[[#This Row],[Hui Reply?]]*(Table1[[#This Row],[post_time]]-Table1[[#This Row],[timestamp of previous reply]])</f>
        <v>0</v>
      </c>
      <c r="O3848" s="3">
        <f>O3847+Table1[[#This Row],[Hui Reply?]]</f>
        <v>1015</v>
      </c>
      <c r="P3848" s="19">
        <f>INT(Table1[[#This Row],[post_time]])</f>
        <v>40494</v>
      </c>
      <c r="Q3848" s="3">
        <f>IF(Table1[[#This Row],[Hui Reply?]],VLOOKUP(Table1[[#This Row],[topic_id]],'All Topics Data'!$A$2:$E$1243,5,FALSE),0)</f>
        <v>0</v>
      </c>
      <c r="R3848" s="8">
        <f>Table1[[#This Row],[post_time]]+8/24</f>
        <v>40494.475162037037</v>
      </c>
      <c r="S3848" s="3">
        <f>IF(Table1[[#This Row],[post_position]]=1,0,SUMIFS($F$2:F3848,$H$2:H3848,Table1[[#This Row],[post_position]]-1,$C$2:C3848,Table1[[#This Row],[topic_id]]))</f>
        <v>0</v>
      </c>
    </row>
    <row r="3849" spans="1:19" x14ac:dyDescent="0.25">
      <c r="A3849" s="7">
        <v>3923</v>
      </c>
      <c r="B3849" s="7">
        <v>1</v>
      </c>
      <c r="C3849" s="7">
        <v>951</v>
      </c>
      <c r="D3849" s="7">
        <v>6912</v>
      </c>
      <c r="E3849" s="2"/>
      <c r="F3849" s="8">
        <v>40494.716608796298</v>
      </c>
      <c r="G3849" s="7">
        <v>0</v>
      </c>
      <c r="H3849" s="7">
        <v>1</v>
      </c>
      <c r="I3849" s="7" t="b">
        <f t="shared" si="180"/>
        <v>0</v>
      </c>
      <c r="J3849" s="7" t="b">
        <f t="shared" si="181"/>
        <v>0</v>
      </c>
      <c r="K3849" s="7">
        <f t="shared" si="182"/>
        <v>0</v>
      </c>
      <c r="L3849" s="7">
        <f>WEEKDAY(Table1[[#This Row],[post_time]])</f>
        <v>6</v>
      </c>
      <c r="M3849" s="7">
        <f>VLOOKUP(Table1[[#This Row],[topic_id]],'All Topics Data'!$A$2:$I$1243,8,FALSE)</f>
        <v>40494.71597222222</v>
      </c>
      <c r="N3849" s="7">
        <f>Table1[[#This Row],[Hui Reply?]]*(Table1[[#This Row],[post_time]]-Table1[[#This Row],[timestamp of previous reply]])</f>
        <v>0</v>
      </c>
      <c r="O3849" s="3">
        <f>O3848+Table1[[#This Row],[Hui Reply?]]</f>
        <v>1015</v>
      </c>
      <c r="P3849" s="19">
        <f>INT(Table1[[#This Row],[post_time]])</f>
        <v>40494</v>
      </c>
      <c r="Q3849" s="3">
        <f>IF(Table1[[#This Row],[Hui Reply?]],VLOOKUP(Table1[[#This Row],[topic_id]],'All Topics Data'!$A$2:$E$1243,5,FALSE),0)</f>
        <v>0</v>
      </c>
      <c r="R3849" s="8">
        <f>Table1[[#This Row],[post_time]]+8/24</f>
        <v>40495.049942129634</v>
      </c>
      <c r="S3849" s="3">
        <f>IF(Table1[[#This Row],[post_position]]=1,0,SUMIFS($F$2:F3849,$H$2:H3849,Table1[[#This Row],[post_position]]-1,$C$2:C3849,Table1[[#This Row],[topic_id]]))</f>
        <v>0</v>
      </c>
    </row>
    <row r="3850" spans="1:19" x14ac:dyDescent="0.25">
      <c r="A3850" s="7">
        <v>3924</v>
      </c>
      <c r="B3850" s="7">
        <v>1</v>
      </c>
      <c r="C3850" s="7">
        <v>952</v>
      </c>
      <c r="D3850" s="7">
        <v>6894</v>
      </c>
      <c r="E3850" s="2"/>
      <c r="F3850" s="8">
        <v>40494.788101851853</v>
      </c>
      <c r="G3850" s="7">
        <v>0</v>
      </c>
      <c r="H3850" s="7">
        <v>1</v>
      </c>
      <c r="I3850" s="7" t="b">
        <f t="shared" si="180"/>
        <v>0</v>
      </c>
      <c r="J3850" s="7" t="b">
        <f t="shared" si="181"/>
        <v>0</v>
      </c>
      <c r="K3850" s="7">
        <f t="shared" si="182"/>
        <v>0</v>
      </c>
      <c r="L3850" s="7">
        <f>WEEKDAY(Table1[[#This Row],[post_time]])</f>
        <v>6</v>
      </c>
      <c r="M3850" s="7">
        <f>VLOOKUP(Table1[[#This Row],[topic_id]],'All Topics Data'!$A$2:$I$1243,8,FALSE)</f>
        <v>40494.787499999999</v>
      </c>
      <c r="N3850" s="7">
        <f>Table1[[#This Row],[Hui Reply?]]*(Table1[[#This Row],[post_time]]-Table1[[#This Row],[timestamp of previous reply]])</f>
        <v>0</v>
      </c>
      <c r="O3850" s="3">
        <f>O3849+Table1[[#This Row],[Hui Reply?]]</f>
        <v>1015</v>
      </c>
      <c r="P3850" s="19">
        <f>INT(Table1[[#This Row],[post_time]])</f>
        <v>40494</v>
      </c>
      <c r="Q3850" s="3">
        <f>IF(Table1[[#This Row],[Hui Reply?]],VLOOKUP(Table1[[#This Row],[topic_id]],'All Topics Data'!$A$2:$E$1243,5,FALSE),0)</f>
        <v>0</v>
      </c>
      <c r="R3850" s="8">
        <f>Table1[[#This Row],[post_time]]+8/24</f>
        <v>40495.121435185189</v>
      </c>
      <c r="S3850" s="3">
        <f>IF(Table1[[#This Row],[post_position]]=1,0,SUMIFS($F$2:F3850,$H$2:H3850,Table1[[#This Row],[post_position]]-1,$C$2:C3850,Table1[[#This Row],[topic_id]]))</f>
        <v>0</v>
      </c>
    </row>
    <row r="3851" spans="1:19" x14ac:dyDescent="0.25">
      <c r="A3851" s="7">
        <v>3925</v>
      </c>
      <c r="B3851" s="7">
        <v>2</v>
      </c>
      <c r="C3851" s="7">
        <v>953</v>
      </c>
      <c r="D3851" s="7">
        <v>6913</v>
      </c>
      <c r="E3851" s="2"/>
      <c r="F3851" s="8">
        <v>40494.809166666666</v>
      </c>
      <c r="G3851" s="7">
        <v>0</v>
      </c>
      <c r="H3851" s="7">
        <v>1</v>
      </c>
      <c r="I3851" s="7" t="b">
        <f t="shared" si="180"/>
        <v>0</v>
      </c>
      <c r="J3851" s="7" t="b">
        <f t="shared" si="181"/>
        <v>0</v>
      </c>
      <c r="K3851" s="7">
        <f t="shared" si="182"/>
        <v>0</v>
      </c>
      <c r="L3851" s="7">
        <f>WEEKDAY(Table1[[#This Row],[post_time]])</f>
        <v>6</v>
      </c>
      <c r="M3851" s="7">
        <f>VLOOKUP(Table1[[#This Row],[topic_id]],'All Topics Data'!$A$2:$I$1243,8,FALSE)</f>
        <v>40494.809027777781</v>
      </c>
      <c r="N3851" s="7">
        <f>Table1[[#This Row],[Hui Reply?]]*(Table1[[#This Row],[post_time]]-Table1[[#This Row],[timestamp of previous reply]])</f>
        <v>0</v>
      </c>
      <c r="O3851" s="3">
        <f>O3850+Table1[[#This Row],[Hui Reply?]]</f>
        <v>1015</v>
      </c>
      <c r="P3851" s="19">
        <f>INT(Table1[[#This Row],[post_time]])</f>
        <v>40494</v>
      </c>
      <c r="Q3851" s="3">
        <f>IF(Table1[[#This Row],[Hui Reply?]],VLOOKUP(Table1[[#This Row],[topic_id]],'All Topics Data'!$A$2:$E$1243,5,FALSE),0)</f>
        <v>0</v>
      </c>
      <c r="R3851" s="8">
        <f>Table1[[#This Row],[post_time]]+8/24</f>
        <v>40495.142500000002</v>
      </c>
      <c r="S3851" s="3">
        <f>IF(Table1[[#This Row],[post_position]]=1,0,SUMIFS($F$2:F3851,$H$2:H3851,Table1[[#This Row],[post_position]]-1,$C$2:C3851,Table1[[#This Row],[topic_id]]))</f>
        <v>0</v>
      </c>
    </row>
    <row r="3852" spans="1:19" x14ac:dyDescent="0.25">
      <c r="A3852" s="7">
        <v>3926</v>
      </c>
      <c r="B3852" s="7">
        <v>1</v>
      </c>
      <c r="C3852" s="7">
        <v>952</v>
      </c>
      <c r="D3852" s="7">
        <v>24</v>
      </c>
      <c r="F3852" s="8">
        <v>40494.980000000003</v>
      </c>
      <c r="G3852" s="7">
        <v>0</v>
      </c>
      <c r="H3852" s="7">
        <v>2</v>
      </c>
      <c r="I3852" s="7" t="b">
        <f t="shared" si="180"/>
        <v>1</v>
      </c>
      <c r="J3852" s="7" t="b">
        <f t="shared" si="181"/>
        <v>1</v>
      </c>
      <c r="K3852" s="7">
        <f t="shared" si="182"/>
        <v>1</v>
      </c>
      <c r="L3852" s="7">
        <f>WEEKDAY(Table1[[#This Row],[post_time]])</f>
        <v>6</v>
      </c>
      <c r="M3852" s="7">
        <f>VLOOKUP(Table1[[#This Row],[topic_id]],'All Topics Data'!$A$2:$I$1243,8,FALSE)</f>
        <v>40494.787499999999</v>
      </c>
      <c r="N3852" s="7">
        <f>Table1[[#This Row],[Hui Reply?]]*(Table1[[#This Row],[post_time]]-Table1[[#This Row],[timestamp of previous reply]])</f>
        <v>0.19189814815035788</v>
      </c>
      <c r="O3852" s="3">
        <f>O3851+Table1[[#This Row],[Hui Reply?]]</f>
        <v>1016</v>
      </c>
      <c r="P3852" s="19">
        <f>INT(Table1[[#This Row],[post_time]])</f>
        <v>40494</v>
      </c>
      <c r="Q3852" s="3" t="str">
        <f>IF(Table1[[#This Row],[Hui Reply?]],VLOOKUP(Table1[[#This Row],[topic_id]],'All Topics Data'!$A$2:$E$1243,5,FALSE),0)</f>
        <v>Smitty15</v>
      </c>
      <c r="R3852" s="8">
        <f>Table1[[#This Row],[post_time]]+8/24</f>
        <v>40495.313333333339</v>
      </c>
      <c r="S3852" s="3">
        <f>IF(Table1[[#This Row],[post_position]]=1,0,SUMIFS($F$2:F3852,$H$2:H3852,Table1[[#This Row],[post_position]]-1,$C$2:C3852,Table1[[#This Row],[topic_id]]))</f>
        <v>40494.788101851853</v>
      </c>
    </row>
    <row r="3853" spans="1:19" x14ac:dyDescent="0.25">
      <c r="A3853" s="7">
        <v>3927</v>
      </c>
      <c r="B3853" s="7">
        <v>2</v>
      </c>
      <c r="C3853" s="7">
        <v>953</v>
      </c>
      <c r="D3853" s="7">
        <v>24</v>
      </c>
      <c r="E3853" s="2"/>
      <c r="F3853" s="8">
        <v>40495.006874999999</v>
      </c>
      <c r="G3853" s="7">
        <v>0</v>
      </c>
      <c r="H3853" s="7">
        <v>2</v>
      </c>
      <c r="I3853" s="7" t="b">
        <f t="shared" si="180"/>
        <v>1</v>
      </c>
      <c r="J3853" s="7" t="b">
        <f t="shared" si="181"/>
        <v>1</v>
      </c>
      <c r="K3853" s="7">
        <f t="shared" si="182"/>
        <v>1</v>
      </c>
      <c r="L3853" s="7">
        <f>WEEKDAY(Table1[[#This Row],[post_time]])</f>
        <v>7</v>
      </c>
      <c r="M3853" s="7">
        <f>VLOOKUP(Table1[[#This Row],[topic_id]],'All Topics Data'!$A$2:$I$1243,8,FALSE)</f>
        <v>40494.809027777781</v>
      </c>
      <c r="N3853" s="7">
        <f>Table1[[#This Row],[Hui Reply?]]*(Table1[[#This Row],[post_time]]-Table1[[#This Row],[timestamp of previous reply]])</f>
        <v>0.19770833333313931</v>
      </c>
      <c r="O3853" s="3">
        <f>O3852+Table1[[#This Row],[Hui Reply?]]</f>
        <v>1017</v>
      </c>
      <c r="P3853" s="19">
        <f>INT(Table1[[#This Row],[post_time]])</f>
        <v>40495</v>
      </c>
      <c r="Q3853" s="3" t="str">
        <f>IF(Table1[[#This Row],[Hui Reply?]],VLOOKUP(Table1[[#This Row],[topic_id]],'All Topics Data'!$A$2:$E$1243,5,FALSE),0)</f>
        <v>Lrod</v>
      </c>
      <c r="R3853" s="8">
        <f>Table1[[#This Row],[post_time]]+8/24</f>
        <v>40495.340208333335</v>
      </c>
      <c r="S3853" s="3">
        <f>IF(Table1[[#This Row],[post_position]]=1,0,SUMIFS($F$2:F3853,$H$2:H3853,Table1[[#This Row],[post_position]]-1,$C$2:C3853,Table1[[#This Row],[topic_id]]))</f>
        <v>40494.809166666666</v>
      </c>
    </row>
    <row r="3854" spans="1:19" x14ac:dyDescent="0.25">
      <c r="A3854" s="7">
        <v>3928</v>
      </c>
      <c r="B3854" s="7">
        <v>1</v>
      </c>
      <c r="C3854" s="7">
        <v>951</v>
      </c>
      <c r="D3854" s="7">
        <v>6713</v>
      </c>
      <c r="F3854" s="8">
        <v>40495.017094907409</v>
      </c>
      <c r="G3854" s="7">
        <v>0</v>
      </c>
      <c r="H3854" s="7">
        <v>2</v>
      </c>
      <c r="I3854" s="7" t="b">
        <f t="shared" si="180"/>
        <v>0</v>
      </c>
      <c r="J3854" s="7" t="b">
        <f t="shared" si="181"/>
        <v>1</v>
      </c>
      <c r="K3854" s="7">
        <f t="shared" si="182"/>
        <v>0</v>
      </c>
      <c r="L3854" s="7">
        <f>WEEKDAY(Table1[[#This Row],[post_time]])</f>
        <v>7</v>
      </c>
      <c r="M3854" s="7">
        <f>VLOOKUP(Table1[[#This Row],[topic_id]],'All Topics Data'!$A$2:$I$1243,8,FALSE)</f>
        <v>40494.71597222222</v>
      </c>
      <c r="N3854" s="7">
        <f>Table1[[#This Row],[Hui Reply?]]*(Table1[[#This Row],[post_time]]-Table1[[#This Row],[timestamp of previous reply]])</f>
        <v>0</v>
      </c>
      <c r="O3854" s="3">
        <f>O3853+Table1[[#This Row],[Hui Reply?]]</f>
        <v>1017</v>
      </c>
      <c r="P3854" s="19">
        <f>INT(Table1[[#This Row],[post_time]])</f>
        <v>40495</v>
      </c>
      <c r="Q3854" s="3">
        <f>IF(Table1[[#This Row],[Hui Reply?]],VLOOKUP(Table1[[#This Row],[topic_id]],'All Topics Data'!$A$2:$E$1243,5,FALSE),0)</f>
        <v>0</v>
      </c>
      <c r="R3854" s="8">
        <f>Table1[[#This Row],[post_time]]+8/24</f>
        <v>40495.350428240745</v>
      </c>
      <c r="S3854" s="3">
        <f>IF(Table1[[#This Row],[post_position]]=1,0,SUMIFS($F$2:F3854,$H$2:H3854,Table1[[#This Row],[post_position]]-1,$C$2:C3854,Table1[[#This Row],[topic_id]]))</f>
        <v>40494.716608796298</v>
      </c>
    </row>
    <row r="3855" spans="1:19" x14ac:dyDescent="0.25">
      <c r="A3855" s="7">
        <v>3929</v>
      </c>
      <c r="B3855" s="7">
        <v>1</v>
      </c>
      <c r="C3855" s="7">
        <v>951</v>
      </c>
      <c r="D3855" s="7">
        <v>6912</v>
      </c>
      <c r="E3855" s="2"/>
      <c r="F3855" s="8">
        <v>40495.098611111112</v>
      </c>
      <c r="G3855" s="7">
        <v>0</v>
      </c>
      <c r="H3855" s="7">
        <v>3</v>
      </c>
      <c r="I3855" s="7" t="b">
        <f t="shared" si="180"/>
        <v>0</v>
      </c>
      <c r="J3855" s="7" t="b">
        <f t="shared" si="181"/>
        <v>1</v>
      </c>
      <c r="K3855" s="7">
        <f t="shared" si="182"/>
        <v>0</v>
      </c>
      <c r="L3855" s="7">
        <f>WEEKDAY(Table1[[#This Row],[post_time]])</f>
        <v>7</v>
      </c>
      <c r="M3855" s="7">
        <f>VLOOKUP(Table1[[#This Row],[topic_id]],'All Topics Data'!$A$2:$I$1243,8,FALSE)</f>
        <v>40494.71597222222</v>
      </c>
      <c r="N3855" s="7">
        <f>Table1[[#This Row],[Hui Reply?]]*(Table1[[#This Row],[post_time]]-Table1[[#This Row],[timestamp of previous reply]])</f>
        <v>0</v>
      </c>
      <c r="O3855" s="3">
        <f>O3854+Table1[[#This Row],[Hui Reply?]]</f>
        <v>1017</v>
      </c>
      <c r="P3855" s="19">
        <f>INT(Table1[[#This Row],[post_time]])</f>
        <v>40495</v>
      </c>
      <c r="Q3855" s="3">
        <f>IF(Table1[[#This Row],[Hui Reply?]],VLOOKUP(Table1[[#This Row],[topic_id]],'All Topics Data'!$A$2:$E$1243,5,FALSE),0)</f>
        <v>0</v>
      </c>
      <c r="R3855" s="8">
        <f>Table1[[#This Row],[post_time]]+8/24</f>
        <v>40495.431944444448</v>
      </c>
      <c r="S3855" s="3">
        <f>IF(Table1[[#This Row],[post_position]]=1,0,SUMIFS($F$2:F3855,$H$2:H3855,Table1[[#This Row],[post_position]]-1,$C$2:C3855,Table1[[#This Row],[topic_id]]))</f>
        <v>40495.017094907409</v>
      </c>
    </row>
    <row r="3856" spans="1:19" x14ac:dyDescent="0.25">
      <c r="A3856" s="7">
        <v>3930</v>
      </c>
      <c r="B3856" s="7">
        <v>1</v>
      </c>
      <c r="C3856" s="7">
        <v>954</v>
      </c>
      <c r="D3856" s="7">
        <v>6851</v>
      </c>
      <c r="E3856" s="2"/>
      <c r="F3856" s="8">
        <v>40495.374432870369</v>
      </c>
      <c r="G3856" s="7">
        <v>0</v>
      </c>
      <c r="H3856" s="7">
        <v>1</v>
      </c>
      <c r="I3856" s="7" t="b">
        <f t="shared" si="180"/>
        <v>0</v>
      </c>
      <c r="J3856" s="7" t="b">
        <f t="shared" si="181"/>
        <v>0</v>
      </c>
      <c r="K3856" s="7">
        <f t="shared" si="182"/>
        <v>0</v>
      </c>
      <c r="L3856" s="7">
        <f>WEEKDAY(Table1[[#This Row],[post_time]])</f>
        <v>7</v>
      </c>
      <c r="M3856" s="7">
        <f>VLOOKUP(Table1[[#This Row],[topic_id]],'All Topics Data'!$A$2:$I$1243,8,FALSE)</f>
        <v>40495.374305555553</v>
      </c>
      <c r="N3856" s="7">
        <f>Table1[[#This Row],[Hui Reply?]]*(Table1[[#This Row],[post_time]]-Table1[[#This Row],[timestamp of previous reply]])</f>
        <v>0</v>
      </c>
      <c r="O3856" s="3">
        <f>O3855+Table1[[#This Row],[Hui Reply?]]</f>
        <v>1017</v>
      </c>
      <c r="P3856" s="19">
        <f>INT(Table1[[#This Row],[post_time]])</f>
        <v>40495</v>
      </c>
      <c r="Q3856" s="3">
        <f>IF(Table1[[#This Row],[Hui Reply?]],VLOOKUP(Table1[[#This Row],[topic_id]],'All Topics Data'!$A$2:$E$1243,5,FALSE),0)</f>
        <v>0</v>
      </c>
      <c r="R3856" s="8">
        <f>Table1[[#This Row],[post_time]]+8/24</f>
        <v>40495.707766203705</v>
      </c>
      <c r="S3856" s="3">
        <f>IF(Table1[[#This Row],[post_position]]=1,0,SUMIFS($F$2:F3856,$H$2:H3856,Table1[[#This Row],[post_position]]-1,$C$2:C3856,Table1[[#This Row],[topic_id]]))</f>
        <v>0</v>
      </c>
    </row>
    <row r="3857" spans="1:19" x14ac:dyDescent="0.25">
      <c r="A3857" s="7">
        <v>3931</v>
      </c>
      <c r="B3857" s="7">
        <v>1</v>
      </c>
      <c r="C3857" s="7">
        <v>954</v>
      </c>
      <c r="D3857" s="7">
        <v>6851</v>
      </c>
      <c r="F3857" s="8">
        <v>40495.376481481479</v>
      </c>
      <c r="G3857" s="7">
        <v>0</v>
      </c>
      <c r="H3857" s="7">
        <v>2</v>
      </c>
      <c r="I3857" s="7" t="b">
        <f t="shared" si="180"/>
        <v>0</v>
      </c>
      <c r="J3857" s="7" t="b">
        <f t="shared" si="181"/>
        <v>1</v>
      </c>
      <c r="K3857" s="7">
        <f t="shared" si="182"/>
        <v>0</v>
      </c>
      <c r="L3857" s="7">
        <f>WEEKDAY(Table1[[#This Row],[post_time]])</f>
        <v>7</v>
      </c>
      <c r="M3857" s="7">
        <f>VLOOKUP(Table1[[#This Row],[topic_id]],'All Topics Data'!$A$2:$I$1243,8,FALSE)</f>
        <v>40495.374305555553</v>
      </c>
      <c r="N3857" s="7">
        <f>Table1[[#This Row],[Hui Reply?]]*(Table1[[#This Row],[post_time]]-Table1[[#This Row],[timestamp of previous reply]])</f>
        <v>0</v>
      </c>
      <c r="O3857" s="3">
        <f>O3856+Table1[[#This Row],[Hui Reply?]]</f>
        <v>1017</v>
      </c>
      <c r="P3857" s="19">
        <f>INT(Table1[[#This Row],[post_time]])</f>
        <v>40495</v>
      </c>
      <c r="Q3857" s="3">
        <f>IF(Table1[[#This Row],[Hui Reply?]],VLOOKUP(Table1[[#This Row],[topic_id]],'All Topics Data'!$A$2:$E$1243,5,FALSE),0)</f>
        <v>0</v>
      </c>
      <c r="R3857" s="8">
        <f>Table1[[#This Row],[post_time]]+8/24</f>
        <v>40495.709814814814</v>
      </c>
      <c r="S3857" s="3">
        <f>IF(Table1[[#This Row],[post_position]]=1,0,SUMIFS($F$2:F3857,$H$2:H3857,Table1[[#This Row],[post_position]]-1,$C$2:C3857,Table1[[#This Row],[topic_id]]))</f>
        <v>40495.374432870369</v>
      </c>
    </row>
    <row r="3858" spans="1:19" x14ac:dyDescent="0.25">
      <c r="A3858" s="7">
        <v>3932</v>
      </c>
      <c r="B3858" s="7">
        <v>1</v>
      </c>
      <c r="C3858" s="7">
        <v>954</v>
      </c>
      <c r="D3858" s="7">
        <v>6851</v>
      </c>
      <c r="F3858" s="8">
        <v>40495.378842592596</v>
      </c>
      <c r="G3858" s="7">
        <v>0</v>
      </c>
      <c r="H3858" s="7">
        <v>3</v>
      </c>
      <c r="I3858" s="7" t="b">
        <f t="shared" si="180"/>
        <v>0</v>
      </c>
      <c r="J3858" s="7" t="b">
        <f t="shared" si="181"/>
        <v>1</v>
      </c>
      <c r="K3858" s="7">
        <f t="shared" si="182"/>
        <v>0</v>
      </c>
      <c r="L3858" s="7">
        <f>WEEKDAY(Table1[[#This Row],[post_time]])</f>
        <v>7</v>
      </c>
      <c r="M3858" s="7">
        <f>VLOOKUP(Table1[[#This Row],[topic_id]],'All Topics Data'!$A$2:$I$1243,8,FALSE)</f>
        <v>40495.374305555553</v>
      </c>
      <c r="N3858" s="7">
        <f>Table1[[#This Row],[Hui Reply?]]*(Table1[[#This Row],[post_time]]-Table1[[#This Row],[timestamp of previous reply]])</f>
        <v>0</v>
      </c>
      <c r="O3858" s="3">
        <f>O3857+Table1[[#This Row],[Hui Reply?]]</f>
        <v>1017</v>
      </c>
      <c r="P3858" s="19">
        <f>INT(Table1[[#This Row],[post_time]])</f>
        <v>40495</v>
      </c>
      <c r="Q3858" s="3">
        <f>IF(Table1[[#This Row],[Hui Reply?]],VLOOKUP(Table1[[#This Row],[topic_id]],'All Topics Data'!$A$2:$E$1243,5,FALSE),0)</f>
        <v>0</v>
      </c>
      <c r="R3858" s="8">
        <f>Table1[[#This Row],[post_time]]+8/24</f>
        <v>40495.712175925932</v>
      </c>
      <c r="S3858" s="3">
        <f>IF(Table1[[#This Row],[post_position]]=1,0,SUMIFS($F$2:F3858,$H$2:H3858,Table1[[#This Row],[post_position]]-1,$C$2:C3858,Table1[[#This Row],[topic_id]]))</f>
        <v>40495.376481481479</v>
      </c>
    </row>
    <row r="3859" spans="1:19" x14ac:dyDescent="0.25">
      <c r="A3859" s="7">
        <v>3933</v>
      </c>
      <c r="B3859" s="7">
        <v>1</v>
      </c>
      <c r="C3859" s="7">
        <v>955</v>
      </c>
      <c r="D3859" s="7">
        <v>6499</v>
      </c>
      <c r="E3859" s="2"/>
      <c r="F3859" s="8">
        <v>40495.525960648149</v>
      </c>
      <c r="G3859" s="7">
        <v>0</v>
      </c>
      <c r="H3859" s="7">
        <v>1</v>
      </c>
      <c r="I3859" s="7" t="b">
        <f t="shared" si="180"/>
        <v>0</v>
      </c>
      <c r="J3859" s="7" t="b">
        <f t="shared" si="181"/>
        <v>0</v>
      </c>
      <c r="K3859" s="7">
        <f t="shared" si="182"/>
        <v>0</v>
      </c>
      <c r="L3859" s="7">
        <f>WEEKDAY(Table1[[#This Row],[post_time]])</f>
        <v>7</v>
      </c>
      <c r="M3859" s="7">
        <f>VLOOKUP(Table1[[#This Row],[topic_id]],'All Topics Data'!$A$2:$I$1243,8,FALSE)</f>
        <v>40495.525694444441</v>
      </c>
      <c r="N3859" s="7">
        <f>Table1[[#This Row],[Hui Reply?]]*(Table1[[#This Row],[post_time]]-Table1[[#This Row],[timestamp of previous reply]])</f>
        <v>0</v>
      </c>
      <c r="O3859" s="3">
        <f>O3858+Table1[[#This Row],[Hui Reply?]]</f>
        <v>1017</v>
      </c>
      <c r="P3859" s="19">
        <f>INT(Table1[[#This Row],[post_time]])</f>
        <v>40495</v>
      </c>
      <c r="Q3859" s="3">
        <f>IF(Table1[[#This Row],[Hui Reply?]],VLOOKUP(Table1[[#This Row],[topic_id]],'All Topics Data'!$A$2:$E$1243,5,FALSE),0)</f>
        <v>0</v>
      </c>
      <c r="R3859" s="8">
        <f>Table1[[#This Row],[post_time]]+8/24</f>
        <v>40495.859293981484</v>
      </c>
      <c r="S3859" s="3">
        <f>IF(Table1[[#This Row],[post_position]]=1,0,SUMIFS($F$2:F3859,$H$2:H3859,Table1[[#This Row],[post_position]]-1,$C$2:C3859,Table1[[#This Row],[topic_id]]))</f>
        <v>0</v>
      </c>
    </row>
    <row r="3860" spans="1:19" x14ac:dyDescent="0.25">
      <c r="A3860" s="7">
        <v>3934</v>
      </c>
      <c r="B3860" s="7">
        <v>1</v>
      </c>
      <c r="C3860" s="7">
        <v>955</v>
      </c>
      <c r="D3860" s="7">
        <v>24</v>
      </c>
      <c r="E3860" s="2"/>
      <c r="F3860" s="8">
        <v>40495.586840277778</v>
      </c>
      <c r="G3860" s="7">
        <v>0</v>
      </c>
      <c r="H3860" s="7">
        <v>2</v>
      </c>
      <c r="I3860" s="7" t="b">
        <f t="shared" si="180"/>
        <v>1</v>
      </c>
      <c r="J3860" s="7" t="b">
        <f t="shared" si="181"/>
        <v>1</v>
      </c>
      <c r="K3860" s="7">
        <f t="shared" si="182"/>
        <v>1</v>
      </c>
      <c r="L3860" s="7">
        <f>WEEKDAY(Table1[[#This Row],[post_time]])</f>
        <v>7</v>
      </c>
      <c r="M3860" s="7">
        <f>VLOOKUP(Table1[[#This Row],[topic_id]],'All Topics Data'!$A$2:$I$1243,8,FALSE)</f>
        <v>40495.525694444441</v>
      </c>
      <c r="N3860" s="7">
        <f>Table1[[#This Row],[Hui Reply?]]*(Table1[[#This Row],[post_time]]-Table1[[#This Row],[timestamp of previous reply]])</f>
        <v>6.0879629629198462E-2</v>
      </c>
      <c r="O3860" s="3">
        <f>O3859+Table1[[#This Row],[Hui Reply?]]</f>
        <v>1018</v>
      </c>
      <c r="P3860" s="19">
        <f>INT(Table1[[#This Row],[post_time]])</f>
        <v>40495</v>
      </c>
      <c r="Q3860" s="3" t="str">
        <f>IF(Table1[[#This Row],[Hui Reply?]],VLOOKUP(Table1[[#This Row],[topic_id]],'All Topics Data'!$A$2:$E$1243,5,FALSE),0)</f>
        <v>amitcohen</v>
      </c>
      <c r="R3860" s="8">
        <f>Table1[[#This Row],[post_time]]+8/24</f>
        <v>40495.920173611114</v>
      </c>
      <c r="S3860" s="3">
        <f>IF(Table1[[#This Row],[post_position]]=1,0,SUMIFS($F$2:F3860,$H$2:H3860,Table1[[#This Row],[post_position]]-1,$C$2:C3860,Table1[[#This Row],[topic_id]]))</f>
        <v>40495.525960648149</v>
      </c>
    </row>
    <row r="3861" spans="1:19" x14ac:dyDescent="0.25">
      <c r="A3861" s="7">
        <v>3935</v>
      </c>
      <c r="B3861" s="7">
        <v>1</v>
      </c>
      <c r="C3861" s="7">
        <v>954</v>
      </c>
      <c r="D3861" s="7">
        <v>24</v>
      </c>
      <c r="E3861" s="2"/>
      <c r="F3861" s="8">
        <v>40495.589178240742</v>
      </c>
      <c r="G3861" s="7">
        <v>0</v>
      </c>
      <c r="H3861" s="7">
        <v>4</v>
      </c>
      <c r="I3861" s="7" t="b">
        <f t="shared" si="180"/>
        <v>1</v>
      </c>
      <c r="J3861" s="7" t="b">
        <f t="shared" si="181"/>
        <v>1</v>
      </c>
      <c r="K3861" s="7">
        <f t="shared" si="182"/>
        <v>1</v>
      </c>
      <c r="L3861" s="7">
        <f>WEEKDAY(Table1[[#This Row],[post_time]])</f>
        <v>7</v>
      </c>
      <c r="M3861" s="7">
        <f>VLOOKUP(Table1[[#This Row],[topic_id]],'All Topics Data'!$A$2:$I$1243,8,FALSE)</f>
        <v>40495.374305555553</v>
      </c>
      <c r="N3861" s="7">
        <f>Table1[[#This Row],[Hui Reply?]]*(Table1[[#This Row],[post_time]]-Table1[[#This Row],[timestamp of previous reply]])</f>
        <v>0.21033564814570127</v>
      </c>
      <c r="O3861" s="3">
        <f>O3860+Table1[[#This Row],[Hui Reply?]]</f>
        <v>1019</v>
      </c>
      <c r="P3861" s="19">
        <f>INT(Table1[[#This Row],[post_time]])</f>
        <v>40495</v>
      </c>
      <c r="Q3861" s="3" t="str">
        <f>IF(Table1[[#This Row],[Hui Reply?]],VLOOKUP(Table1[[#This Row],[topic_id]],'All Topics Data'!$A$2:$E$1243,5,FALSE),0)</f>
        <v>will31</v>
      </c>
      <c r="R3861" s="8">
        <f>Table1[[#This Row],[post_time]]+8/24</f>
        <v>40495.922511574077</v>
      </c>
      <c r="S3861" s="3">
        <f>IF(Table1[[#This Row],[post_position]]=1,0,SUMIFS($F$2:F3861,$H$2:H3861,Table1[[#This Row],[post_position]]-1,$C$2:C3861,Table1[[#This Row],[topic_id]]))</f>
        <v>40495.378842592596</v>
      </c>
    </row>
    <row r="3862" spans="1:19" x14ac:dyDescent="0.25">
      <c r="A3862" s="7">
        <v>3936</v>
      </c>
      <c r="B3862" s="7">
        <v>1</v>
      </c>
      <c r="C3862" s="7">
        <v>950</v>
      </c>
      <c r="D3862" s="7">
        <v>24</v>
      </c>
      <c r="F3862" s="8">
        <v>40495.612118055556</v>
      </c>
      <c r="G3862" s="7">
        <v>0</v>
      </c>
      <c r="H3862" s="7">
        <v>2</v>
      </c>
      <c r="I3862" s="7" t="b">
        <f t="shared" si="180"/>
        <v>1</v>
      </c>
      <c r="J3862" s="7" t="b">
        <f t="shared" si="181"/>
        <v>1</v>
      </c>
      <c r="K3862" s="7">
        <f t="shared" si="182"/>
        <v>1</v>
      </c>
      <c r="L3862" s="7">
        <f>WEEKDAY(Table1[[#This Row],[post_time]])</f>
        <v>7</v>
      </c>
      <c r="M3862" s="7">
        <f>VLOOKUP(Table1[[#This Row],[topic_id]],'All Topics Data'!$A$2:$I$1243,8,FALSE)</f>
        <v>40494.14166666667</v>
      </c>
      <c r="N3862" s="7">
        <f>Table1[[#This Row],[Hui Reply?]]*(Table1[[#This Row],[post_time]]-Table1[[#This Row],[timestamp of previous reply]])</f>
        <v>1.4702893518551718</v>
      </c>
      <c r="O3862" s="3">
        <f>O3861+Table1[[#This Row],[Hui Reply?]]</f>
        <v>1020</v>
      </c>
      <c r="P3862" s="19">
        <f>INT(Table1[[#This Row],[post_time]])</f>
        <v>40495</v>
      </c>
      <c r="Q3862" s="3" t="str">
        <f>IF(Table1[[#This Row],[Hui Reply?]],VLOOKUP(Table1[[#This Row],[topic_id]],'All Topics Data'!$A$2:$E$1243,5,FALSE),0)</f>
        <v>dgupta2</v>
      </c>
      <c r="R3862" s="8">
        <f>Table1[[#This Row],[post_time]]+8/24</f>
        <v>40495.945451388892</v>
      </c>
      <c r="S3862" s="3">
        <f>IF(Table1[[#This Row],[post_position]]=1,0,SUMIFS($F$2:F3862,$H$2:H3862,Table1[[#This Row],[post_position]]-1,$C$2:C3862,Table1[[#This Row],[topic_id]]))</f>
        <v>40494.141828703701</v>
      </c>
    </row>
    <row r="3863" spans="1:19" x14ac:dyDescent="0.25">
      <c r="A3863" s="7">
        <v>3937</v>
      </c>
      <c r="B3863" s="7">
        <v>1</v>
      </c>
      <c r="C3863" s="7">
        <v>951</v>
      </c>
      <c r="D3863" s="7">
        <v>6713</v>
      </c>
      <c r="F3863" s="8">
        <v>40495.621493055558</v>
      </c>
      <c r="G3863" s="7">
        <v>0</v>
      </c>
      <c r="H3863" s="7">
        <v>4</v>
      </c>
      <c r="I3863" s="7" t="b">
        <f t="shared" si="180"/>
        <v>0</v>
      </c>
      <c r="J3863" s="7" t="b">
        <f t="shared" si="181"/>
        <v>1</v>
      </c>
      <c r="K3863" s="7">
        <f t="shared" si="182"/>
        <v>0</v>
      </c>
      <c r="L3863" s="7">
        <f>WEEKDAY(Table1[[#This Row],[post_time]])</f>
        <v>7</v>
      </c>
      <c r="M3863" s="7">
        <f>VLOOKUP(Table1[[#This Row],[topic_id]],'All Topics Data'!$A$2:$I$1243,8,FALSE)</f>
        <v>40494.71597222222</v>
      </c>
      <c r="N3863" s="7">
        <f>Table1[[#This Row],[Hui Reply?]]*(Table1[[#This Row],[post_time]]-Table1[[#This Row],[timestamp of previous reply]])</f>
        <v>0</v>
      </c>
      <c r="O3863" s="3">
        <f>O3862+Table1[[#This Row],[Hui Reply?]]</f>
        <v>1020</v>
      </c>
      <c r="P3863" s="19">
        <f>INT(Table1[[#This Row],[post_time]])</f>
        <v>40495</v>
      </c>
      <c r="Q3863" s="3">
        <f>IF(Table1[[#This Row],[Hui Reply?]],VLOOKUP(Table1[[#This Row],[topic_id]],'All Topics Data'!$A$2:$E$1243,5,FALSE),0)</f>
        <v>0</v>
      </c>
      <c r="R3863" s="8">
        <f>Table1[[#This Row],[post_time]]+8/24</f>
        <v>40495.954826388894</v>
      </c>
      <c r="S3863" s="3">
        <f>IF(Table1[[#This Row],[post_position]]=1,0,SUMIFS($F$2:F3863,$H$2:H3863,Table1[[#This Row],[post_position]]-1,$C$2:C3863,Table1[[#This Row],[topic_id]]))</f>
        <v>40495.098611111112</v>
      </c>
    </row>
    <row r="3864" spans="1:19" x14ac:dyDescent="0.25">
      <c r="A3864" s="7">
        <v>3938</v>
      </c>
      <c r="B3864" s="7">
        <v>1</v>
      </c>
      <c r="C3864" s="7">
        <v>955</v>
      </c>
      <c r="D3864" s="7">
        <v>6713</v>
      </c>
      <c r="E3864" s="2"/>
      <c r="F3864" s="8">
        <v>40495.62400462963</v>
      </c>
      <c r="G3864" s="7">
        <v>0</v>
      </c>
      <c r="H3864" s="7">
        <v>3</v>
      </c>
      <c r="I3864" s="7" t="b">
        <f t="shared" si="180"/>
        <v>0</v>
      </c>
      <c r="J3864" s="7" t="b">
        <f t="shared" si="181"/>
        <v>1</v>
      </c>
      <c r="K3864" s="7">
        <f t="shared" si="182"/>
        <v>0</v>
      </c>
      <c r="L3864" s="7">
        <f>WEEKDAY(Table1[[#This Row],[post_time]])</f>
        <v>7</v>
      </c>
      <c r="M3864" s="7">
        <f>VLOOKUP(Table1[[#This Row],[topic_id]],'All Topics Data'!$A$2:$I$1243,8,FALSE)</f>
        <v>40495.525694444441</v>
      </c>
      <c r="N3864" s="7">
        <f>Table1[[#This Row],[Hui Reply?]]*(Table1[[#This Row],[post_time]]-Table1[[#This Row],[timestamp of previous reply]])</f>
        <v>0</v>
      </c>
      <c r="O3864" s="3">
        <f>O3863+Table1[[#This Row],[Hui Reply?]]</f>
        <v>1020</v>
      </c>
      <c r="P3864" s="19">
        <f>INT(Table1[[#This Row],[post_time]])</f>
        <v>40495</v>
      </c>
      <c r="Q3864" s="3">
        <f>IF(Table1[[#This Row],[Hui Reply?]],VLOOKUP(Table1[[#This Row],[topic_id]],'All Topics Data'!$A$2:$E$1243,5,FALSE),0)</f>
        <v>0</v>
      </c>
      <c r="R3864" s="8">
        <f>Table1[[#This Row],[post_time]]+8/24</f>
        <v>40495.957337962966</v>
      </c>
      <c r="S3864" s="3">
        <f>IF(Table1[[#This Row],[post_position]]=1,0,SUMIFS($F$2:F3864,$H$2:H3864,Table1[[#This Row],[post_position]]-1,$C$2:C3864,Table1[[#This Row],[topic_id]]))</f>
        <v>40495.586840277778</v>
      </c>
    </row>
    <row r="3865" spans="1:19" x14ac:dyDescent="0.25">
      <c r="A3865" s="7">
        <v>3939</v>
      </c>
      <c r="B3865" s="7">
        <v>1</v>
      </c>
      <c r="C3865" s="7">
        <v>951</v>
      </c>
      <c r="D3865" s="7">
        <v>6912</v>
      </c>
      <c r="F3865" s="8">
        <v>40495.678171296298</v>
      </c>
      <c r="G3865" s="7">
        <v>0</v>
      </c>
      <c r="H3865" s="7">
        <v>5</v>
      </c>
      <c r="I3865" s="7" t="b">
        <f t="shared" si="180"/>
        <v>0</v>
      </c>
      <c r="J3865" s="7" t="b">
        <f t="shared" si="181"/>
        <v>1</v>
      </c>
      <c r="K3865" s="7">
        <f t="shared" si="182"/>
        <v>0</v>
      </c>
      <c r="L3865" s="7">
        <f>WEEKDAY(Table1[[#This Row],[post_time]])</f>
        <v>7</v>
      </c>
      <c r="M3865" s="7">
        <f>VLOOKUP(Table1[[#This Row],[topic_id]],'All Topics Data'!$A$2:$I$1243,8,FALSE)</f>
        <v>40494.71597222222</v>
      </c>
      <c r="N3865" s="7">
        <f>Table1[[#This Row],[Hui Reply?]]*(Table1[[#This Row],[post_time]]-Table1[[#This Row],[timestamp of previous reply]])</f>
        <v>0</v>
      </c>
      <c r="O3865" s="3">
        <f>O3864+Table1[[#This Row],[Hui Reply?]]</f>
        <v>1020</v>
      </c>
      <c r="P3865" s="19">
        <f>INT(Table1[[#This Row],[post_time]])</f>
        <v>40495</v>
      </c>
      <c r="Q3865" s="3">
        <f>IF(Table1[[#This Row],[Hui Reply?]],VLOOKUP(Table1[[#This Row],[topic_id]],'All Topics Data'!$A$2:$E$1243,5,FALSE),0)</f>
        <v>0</v>
      </c>
      <c r="R3865" s="8">
        <f>Table1[[#This Row],[post_time]]+8/24</f>
        <v>40496.011504629634</v>
      </c>
      <c r="S3865" s="3">
        <f>IF(Table1[[#This Row],[post_position]]=1,0,SUMIFS($F$2:F3865,$H$2:H3865,Table1[[#This Row],[post_position]]-1,$C$2:C3865,Table1[[#This Row],[topic_id]]))</f>
        <v>40495.621493055558</v>
      </c>
    </row>
    <row r="3866" spans="1:19" x14ac:dyDescent="0.25">
      <c r="A3866" s="7">
        <v>3940</v>
      </c>
      <c r="B3866" s="7">
        <v>1</v>
      </c>
      <c r="C3866" s="7">
        <v>955</v>
      </c>
      <c r="D3866" s="7">
        <v>6499</v>
      </c>
      <c r="E3866" s="2"/>
      <c r="F3866" s="8">
        <v>40495.751666666663</v>
      </c>
      <c r="G3866" s="7">
        <v>0</v>
      </c>
      <c r="H3866" s="7">
        <v>4</v>
      </c>
      <c r="I3866" s="7" t="b">
        <f t="shared" si="180"/>
        <v>0</v>
      </c>
      <c r="J3866" s="7" t="b">
        <f t="shared" si="181"/>
        <v>1</v>
      </c>
      <c r="K3866" s="7">
        <f t="shared" si="182"/>
        <v>0</v>
      </c>
      <c r="L3866" s="7">
        <f>WEEKDAY(Table1[[#This Row],[post_time]])</f>
        <v>7</v>
      </c>
      <c r="M3866" s="7">
        <f>VLOOKUP(Table1[[#This Row],[topic_id]],'All Topics Data'!$A$2:$I$1243,8,FALSE)</f>
        <v>40495.525694444441</v>
      </c>
      <c r="N3866" s="7">
        <f>Table1[[#This Row],[Hui Reply?]]*(Table1[[#This Row],[post_time]]-Table1[[#This Row],[timestamp of previous reply]])</f>
        <v>0</v>
      </c>
      <c r="O3866" s="3">
        <f>O3865+Table1[[#This Row],[Hui Reply?]]</f>
        <v>1020</v>
      </c>
      <c r="P3866" s="19">
        <f>INT(Table1[[#This Row],[post_time]])</f>
        <v>40495</v>
      </c>
      <c r="Q3866" s="3">
        <f>IF(Table1[[#This Row],[Hui Reply?]],VLOOKUP(Table1[[#This Row],[topic_id]],'All Topics Data'!$A$2:$E$1243,5,FALSE),0)</f>
        <v>0</v>
      </c>
      <c r="R3866" s="8">
        <f>Table1[[#This Row],[post_time]]+8/24</f>
        <v>40496.084999999999</v>
      </c>
      <c r="S3866" s="3">
        <f>IF(Table1[[#This Row],[post_position]]=1,0,SUMIFS($F$2:F3866,$H$2:H3866,Table1[[#This Row],[post_position]]-1,$C$2:C3866,Table1[[#This Row],[topic_id]]))</f>
        <v>40495.62400462963</v>
      </c>
    </row>
    <row r="3867" spans="1:19" x14ac:dyDescent="0.25">
      <c r="A3867" s="7">
        <v>3941</v>
      </c>
      <c r="B3867" s="7">
        <v>1</v>
      </c>
      <c r="C3867" s="7">
        <v>956</v>
      </c>
      <c r="D3867" s="7">
        <v>6917</v>
      </c>
      <c r="E3867" s="2"/>
      <c r="F3867" s="8">
        <v>40495.827592592592</v>
      </c>
      <c r="G3867" s="7">
        <v>0</v>
      </c>
      <c r="H3867" s="7">
        <v>1</v>
      </c>
      <c r="I3867" s="7" t="b">
        <f t="shared" si="180"/>
        <v>0</v>
      </c>
      <c r="J3867" s="7" t="b">
        <f t="shared" si="181"/>
        <v>0</v>
      </c>
      <c r="K3867" s="7">
        <f t="shared" si="182"/>
        <v>0</v>
      </c>
      <c r="L3867" s="7">
        <f>WEEKDAY(Table1[[#This Row],[post_time]])</f>
        <v>7</v>
      </c>
      <c r="M3867" s="7">
        <f>VLOOKUP(Table1[[#This Row],[topic_id]],'All Topics Data'!$A$2:$I$1243,8,FALSE)</f>
        <v>40495.82708333333</v>
      </c>
      <c r="N3867" s="7">
        <f>Table1[[#This Row],[Hui Reply?]]*(Table1[[#This Row],[post_time]]-Table1[[#This Row],[timestamp of previous reply]])</f>
        <v>0</v>
      </c>
      <c r="O3867" s="3">
        <f>O3866+Table1[[#This Row],[Hui Reply?]]</f>
        <v>1020</v>
      </c>
      <c r="P3867" s="19">
        <f>INT(Table1[[#This Row],[post_time]])</f>
        <v>40495</v>
      </c>
      <c r="Q3867" s="3">
        <f>IF(Table1[[#This Row],[Hui Reply?]],VLOOKUP(Table1[[#This Row],[topic_id]],'All Topics Data'!$A$2:$E$1243,5,FALSE),0)</f>
        <v>0</v>
      </c>
      <c r="R3867" s="8">
        <f>Table1[[#This Row],[post_time]]+8/24</f>
        <v>40496.160925925928</v>
      </c>
      <c r="S3867" s="3">
        <f>IF(Table1[[#This Row],[post_position]]=1,0,SUMIFS($F$2:F3867,$H$2:H3867,Table1[[#This Row],[post_position]]-1,$C$2:C3867,Table1[[#This Row],[topic_id]]))</f>
        <v>0</v>
      </c>
    </row>
    <row r="3868" spans="1:19" x14ac:dyDescent="0.25">
      <c r="A3868" s="7">
        <v>3942</v>
      </c>
      <c r="B3868" s="7">
        <v>1</v>
      </c>
      <c r="C3868" s="7">
        <v>955</v>
      </c>
      <c r="D3868" s="7">
        <v>6713</v>
      </c>
      <c r="F3868" s="8">
        <v>40496.007048611114</v>
      </c>
      <c r="G3868" s="7">
        <v>0</v>
      </c>
      <c r="H3868" s="7">
        <v>5</v>
      </c>
      <c r="I3868" s="7" t="b">
        <f t="shared" si="180"/>
        <v>0</v>
      </c>
      <c r="J3868" s="7" t="b">
        <f t="shared" si="181"/>
        <v>1</v>
      </c>
      <c r="K3868" s="7">
        <f t="shared" si="182"/>
        <v>0</v>
      </c>
      <c r="L3868" s="7">
        <f>WEEKDAY(Table1[[#This Row],[post_time]])</f>
        <v>1</v>
      </c>
      <c r="M3868" s="7">
        <f>VLOOKUP(Table1[[#This Row],[topic_id]],'All Topics Data'!$A$2:$I$1243,8,FALSE)</f>
        <v>40495.525694444441</v>
      </c>
      <c r="N3868" s="7">
        <f>Table1[[#This Row],[Hui Reply?]]*(Table1[[#This Row],[post_time]]-Table1[[#This Row],[timestamp of previous reply]])</f>
        <v>0</v>
      </c>
      <c r="O3868" s="3">
        <f>O3867+Table1[[#This Row],[Hui Reply?]]</f>
        <v>1020</v>
      </c>
      <c r="P3868" s="19">
        <f>INT(Table1[[#This Row],[post_time]])</f>
        <v>40496</v>
      </c>
      <c r="Q3868" s="3">
        <f>IF(Table1[[#This Row],[Hui Reply?]],VLOOKUP(Table1[[#This Row],[topic_id]],'All Topics Data'!$A$2:$E$1243,5,FALSE),0)</f>
        <v>0</v>
      </c>
      <c r="R3868" s="8">
        <f>Table1[[#This Row],[post_time]]+8/24</f>
        <v>40496.34038194445</v>
      </c>
      <c r="S3868" s="3">
        <f>IF(Table1[[#This Row],[post_position]]=1,0,SUMIFS($F$2:F3868,$H$2:H3868,Table1[[#This Row],[post_position]]-1,$C$2:C3868,Table1[[#This Row],[topic_id]]))</f>
        <v>40495.751666666663</v>
      </c>
    </row>
    <row r="3869" spans="1:19" x14ac:dyDescent="0.25">
      <c r="A3869" s="7">
        <v>3943</v>
      </c>
      <c r="B3869" s="7">
        <v>1</v>
      </c>
      <c r="C3869" s="7">
        <v>956</v>
      </c>
      <c r="D3869" s="7">
        <v>6713</v>
      </c>
      <c r="F3869" s="8">
        <v>40496.018067129633</v>
      </c>
      <c r="G3869" s="7">
        <v>0</v>
      </c>
      <c r="H3869" s="7">
        <v>2</v>
      </c>
      <c r="I3869" s="7" t="b">
        <f t="shared" si="180"/>
        <v>0</v>
      </c>
      <c r="J3869" s="7" t="b">
        <f t="shared" si="181"/>
        <v>1</v>
      </c>
      <c r="K3869" s="7">
        <f t="shared" si="182"/>
        <v>0</v>
      </c>
      <c r="L3869" s="7">
        <f>WEEKDAY(Table1[[#This Row],[post_time]])</f>
        <v>1</v>
      </c>
      <c r="M3869" s="7">
        <f>VLOOKUP(Table1[[#This Row],[topic_id]],'All Topics Data'!$A$2:$I$1243,8,FALSE)</f>
        <v>40495.82708333333</v>
      </c>
      <c r="N3869" s="7">
        <f>Table1[[#This Row],[Hui Reply?]]*(Table1[[#This Row],[post_time]]-Table1[[#This Row],[timestamp of previous reply]])</f>
        <v>0</v>
      </c>
      <c r="O3869" s="3">
        <f>O3868+Table1[[#This Row],[Hui Reply?]]</f>
        <v>1020</v>
      </c>
      <c r="P3869" s="19">
        <f>INT(Table1[[#This Row],[post_time]])</f>
        <v>40496</v>
      </c>
      <c r="Q3869" s="3">
        <f>IF(Table1[[#This Row],[Hui Reply?]],VLOOKUP(Table1[[#This Row],[topic_id]],'All Topics Data'!$A$2:$E$1243,5,FALSE),0)</f>
        <v>0</v>
      </c>
      <c r="R3869" s="8">
        <f>Table1[[#This Row],[post_time]]+8/24</f>
        <v>40496.351400462969</v>
      </c>
      <c r="S3869" s="3">
        <f>IF(Table1[[#This Row],[post_position]]=1,0,SUMIFS($F$2:F3869,$H$2:H3869,Table1[[#This Row],[post_position]]-1,$C$2:C3869,Table1[[#This Row],[topic_id]]))</f>
        <v>40495.827592592592</v>
      </c>
    </row>
    <row r="3870" spans="1:19" x14ac:dyDescent="0.25">
      <c r="A3870" s="7">
        <v>3944</v>
      </c>
      <c r="B3870" s="7">
        <v>1</v>
      </c>
      <c r="C3870" s="7">
        <v>957</v>
      </c>
      <c r="D3870" s="7">
        <v>6916</v>
      </c>
      <c r="F3870" s="8">
        <v>40496.256574074076</v>
      </c>
      <c r="G3870" s="7">
        <v>0</v>
      </c>
      <c r="H3870" s="7">
        <v>1</v>
      </c>
      <c r="I3870" s="7" t="b">
        <f t="shared" si="180"/>
        <v>0</v>
      </c>
      <c r="J3870" s="7" t="b">
        <f t="shared" si="181"/>
        <v>0</v>
      </c>
      <c r="K3870" s="7">
        <f t="shared" si="182"/>
        <v>0</v>
      </c>
      <c r="L3870" s="7">
        <f>WEEKDAY(Table1[[#This Row],[post_time]])</f>
        <v>1</v>
      </c>
      <c r="M3870" s="7">
        <f>VLOOKUP(Table1[[#This Row],[topic_id]],'All Topics Data'!$A$2:$I$1243,8,FALSE)</f>
        <v>40496.256249999999</v>
      </c>
      <c r="N3870" s="7">
        <f>Table1[[#This Row],[Hui Reply?]]*(Table1[[#This Row],[post_time]]-Table1[[#This Row],[timestamp of previous reply]])</f>
        <v>0</v>
      </c>
      <c r="O3870" s="3">
        <f>O3869+Table1[[#This Row],[Hui Reply?]]</f>
        <v>1020</v>
      </c>
      <c r="P3870" s="19">
        <f>INT(Table1[[#This Row],[post_time]])</f>
        <v>40496</v>
      </c>
      <c r="Q3870" s="3">
        <f>IF(Table1[[#This Row],[Hui Reply?]],VLOOKUP(Table1[[#This Row],[topic_id]],'All Topics Data'!$A$2:$E$1243,5,FALSE),0)</f>
        <v>0</v>
      </c>
      <c r="R3870" s="8">
        <f>Table1[[#This Row],[post_time]]+8/24</f>
        <v>40496.589907407411</v>
      </c>
      <c r="S3870" s="3">
        <f>IF(Table1[[#This Row],[post_position]]=1,0,SUMIFS($F$2:F3870,$H$2:H3870,Table1[[#This Row],[post_position]]-1,$C$2:C3870,Table1[[#This Row],[topic_id]]))</f>
        <v>0</v>
      </c>
    </row>
    <row r="3871" spans="1:19" x14ac:dyDescent="0.25">
      <c r="A3871" s="7">
        <v>3945</v>
      </c>
      <c r="B3871" s="7">
        <v>1</v>
      </c>
      <c r="C3871" s="7">
        <v>939</v>
      </c>
      <c r="D3871" s="7">
        <v>6821</v>
      </c>
      <c r="F3871" s="8">
        <v>40496.351261574076</v>
      </c>
      <c r="G3871" s="7">
        <v>0</v>
      </c>
      <c r="H3871" s="7">
        <v>5</v>
      </c>
      <c r="I3871" s="7" t="b">
        <f t="shared" si="180"/>
        <v>0</v>
      </c>
      <c r="J3871" s="7" t="b">
        <f t="shared" si="181"/>
        <v>1</v>
      </c>
      <c r="K3871" s="7">
        <f t="shared" si="182"/>
        <v>0</v>
      </c>
      <c r="L3871" s="7">
        <f>WEEKDAY(Table1[[#This Row],[post_time]])</f>
        <v>1</v>
      </c>
      <c r="M3871" s="7">
        <f>VLOOKUP(Table1[[#This Row],[topic_id]],'All Topics Data'!$A$2:$I$1243,8,FALSE)</f>
        <v>40492.209027777775</v>
      </c>
      <c r="N3871" s="7">
        <f>Table1[[#This Row],[Hui Reply?]]*(Table1[[#This Row],[post_time]]-Table1[[#This Row],[timestamp of previous reply]])</f>
        <v>0</v>
      </c>
      <c r="O3871" s="3">
        <f>O3870+Table1[[#This Row],[Hui Reply?]]</f>
        <v>1020</v>
      </c>
      <c r="P3871" s="19">
        <f>INT(Table1[[#This Row],[post_time]])</f>
        <v>40496</v>
      </c>
      <c r="Q3871" s="3">
        <f>IF(Table1[[#This Row],[Hui Reply?]],VLOOKUP(Table1[[#This Row],[topic_id]],'All Topics Data'!$A$2:$E$1243,5,FALSE),0)</f>
        <v>0</v>
      </c>
      <c r="R3871" s="8">
        <f>Table1[[#This Row],[post_time]]+8/24</f>
        <v>40496.684594907412</v>
      </c>
      <c r="S3871" s="3">
        <f>IF(Table1[[#This Row],[post_position]]=1,0,SUMIFS($F$2:F3871,$H$2:H3871,Table1[[#This Row],[post_position]]-1,$C$2:C3871,Table1[[#This Row],[topic_id]]))</f>
        <v>40493.245069444441</v>
      </c>
    </row>
    <row r="3872" spans="1:19" x14ac:dyDescent="0.25">
      <c r="A3872" s="7">
        <v>3946</v>
      </c>
      <c r="B3872" s="7">
        <v>1</v>
      </c>
      <c r="C3872" s="7">
        <v>958</v>
      </c>
      <c r="D3872" s="7">
        <v>6821</v>
      </c>
      <c r="E3872" s="2"/>
      <c r="F3872" s="8">
        <v>40496.354050925926</v>
      </c>
      <c r="G3872" s="7">
        <v>0</v>
      </c>
      <c r="H3872" s="7">
        <v>1</v>
      </c>
      <c r="I3872" s="7" t="b">
        <f t="shared" si="180"/>
        <v>0</v>
      </c>
      <c r="J3872" s="7" t="b">
        <f t="shared" si="181"/>
        <v>0</v>
      </c>
      <c r="K3872" s="7">
        <f t="shared" si="182"/>
        <v>0</v>
      </c>
      <c r="L3872" s="7">
        <f>WEEKDAY(Table1[[#This Row],[post_time]])</f>
        <v>1</v>
      </c>
      <c r="M3872" s="7">
        <f>VLOOKUP(Table1[[#This Row],[topic_id]],'All Topics Data'!$A$2:$I$1243,8,FALSE)</f>
        <v>40496.353472222225</v>
      </c>
      <c r="N3872" s="7">
        <f>Table1[[#This Row],[Hui Reply?]]*(Table1[[#This Row],[post_time]]-Table1[[#This Row],[timestamp of previous reply]])</f>
        <v>0</v>
      </c>
      <c r="O3872" s="3">
        <f>O3871+Table1[[#This Row],[Hui Reply?]]</f>
        <v>1020</v>
      </c>
      <c r="P3872" s="19">
        <f>INT(Table1[[#This Row],[post_time]])</f>
        <v>40496</v>
      </c>
      <c r="Q3872" s="3">
        <f>IF(Table1[[#This Row],[Hui Reply?]],VLOOKUP(Table1[[#This Row],[topic_id]],'All Topics Data'!$A$2:$E$1243,5,FALSE),0)</f>
        <v>0</v>
      </c>
      <c r="R3872" s="8">
        <f>Table1[[#This Row],[post_time]]+8/24</f>
        <v>40496.687384259261</v>
      </c>
      <c r="S3872" s="3">
        <f>IF(Table1[[#This Row],[post_position]]=1,0,SUMIFS($F$2:F3872,$H$2:H3872,Table1[[#This Row],[post_position]]-1,$C$2:C3872,Table1[[#This Row],[topic_id]]))</f>
        <v>0</v>
      </c>
    </row>
    <row r="3873" spans="1:19" x14ac:dyDescent="0.25">
      <c r="A3873" s="7">
        <v>3947</v>
      </c>
      <c r="B3873" s="7">
        <v>4</v>
      </c>
      <c r="C3873" s="7">
        <v>2</v>
      </c>
      <c r="D3873" s="7">
        <v>6920</v>
      </c>
      <c r="F3873" s="8">
        <v>40496.612905092596</v>
      </c>
      <c r="G3873" s="7">
        <v>0</v>
      </c>
      <c r="H3873" s="7">
        <v>76</v>
      </c>
      <c r="I3873" s="7" t="b">
        <f t="shared" si="180"/>
        <v>0</v>
      </c>
      <c r="J3873" s="7" t="b">
        <f t="shared" si="181"/>
        <v>1</v>
      </c>
      <c r="K3873" s="7">
        <f t="shared" si="182"/>
        <v>0</v>
      </c>
      <c r="L3873" s="7">
        <f>WEEKDAY(Table1[[#This Row],[post_time]])</f>
        <v>1</v>
      </c>
      <c r="M3873" s="7">
        <f>VLOOKUP(Table1[[#This Row],[topic_id]],'All Topics Data'!$A$2:$I$1243,8,FALSE)</f>
        <v>40019.929861111108</v>
      </c>
      <c r="N3873" s="7">
        <f>Table1[[#This Row],[Hui Reply?]]*(Table1[[#This Row],[post_time]]-Table1[[#This Row],[timestamp of previous reply]])</f>
        <v>0</v>
      </c>
      <c r="O3873" s="3">
        <f>O3872+Table1[[#This Row],[Hui Reply?]]</f>
        <v>1020</v>
      </c>
      <c r="P3873" s="19">
        <f>INT(Table1[[#This Row],[post_time]])</f>
        <v>40496</v>
      </c>
      <c r="Q3873" s="3">
        <f>IF(Table1[[#This Row],[Hui Reply?]],VLOOKUP(Table1[[#This Row],[topic_id]],'All Topics Data'!$A$2:$E$1243,5,FALSE),0)</f>
        <v>0</v>
      </c>
      <c r="R3873" s="8">
        <f>Table1[[#This Row],[post_time]]+8/24</f>
        <v>40496.946238425931</v>
      </c>
      <c r="S3873" s="3">
        <f>IF(Table1[[#This Row],[post_position]]=1,0,SUMIFS($F$2:F3873,$H$2:H3873,Table1[[#This Row],[post_position]]-1,$C$2:C3873,Table1[[#This Row],[topic_id]]))</f>
        <v>40493.787314814814</v>
      </c>
    </row>
    <row r="3874" spans="1:19" x14ac:dyDescent="0.25">
      <c r="A3874" s="7">
        <v>3948</v>
      </c>
      <c r="B3874" s="7">
        <v>1</v>
      </c>
      <c r="C3874" s="7">
        <v>959</v>
      </c>
      <c r="D3874" s="7">
        <v>6920</v>
      </c>
      <c r="E3874" s="2"/>
      <c r="F3874" s="8">
        <v>40496.679918981485</v>
      </c>
      <c r="G3874" s="7">
        <v>0</v>
      </c>
      <c r="H3874" s="7">
        <v>1</v>
      </c>
      <c r="I3874" s="7" t="b">
        <f t="shared" si="180"/>
        <v>0</v>
      </c>
      <c r="J3874" s="7" t="b">
        <f t="shared" si="181"/>
        <v>0</v>
      </c>
      <c r="K3874" s="7">
        <f t="shared" si="182"/>
        <v>0</v>
      </c>
      <c r="L3874" s="7">
        <f>WEEKDAY(Table1[[#This Row],[post_time]])</f>
        <v>1</v>
      </c>
      <c r="M3874" s="7">
        <f>VLOOKUP(Table1[[#This Row],[topic_id]],'All Topics Data'!$A$2:$I$1243,8,FALSE)</f>
        <v>40496.679861111108</v>
      </c>
      <c r="N3874" s="7">
        <f>Table1[[#This Row],[Hui Reply?]]*(Table1[[#This Row],[post_time]]-Table1[[#This Row],[timestamp of previous reply]])</f>
        <v>0</v>
      </c>
      <c r="O3874" s="3">
        <f>O3873+Table1[[#This Row],[Hui Reply?]]</f>
        <v>1020</v>
      </c>
      <c r="P3874" s="19">
        <f>INT(Table1[[#This Row],[post_time]])</f>
        <v>40496</v>
      </c>
      <c r="Q3874" s="3">
        <f>IF(Table1[[#This Row],[Hui Reply?]],VLOOKUP(Table1[[#This Row],[topic_id]],'All Topics Data'!$A$2:$E$1243,5,FALSE),0)</f>
        <v>0</v>
      </c>
      <c r="R3874" s="8">
        <f>Table1[[#This Row],[post_time]]+8/24</f>
        <v>40497.01325231482</v>
      </c>
      <c r="S3874" s="3">
        <f>IF(Table1[[#This Row],[post_position]]=1,0,SUMIFS($F$2:F3874,$H$2:H3874,Table1[[#This Row],[post_position]]-1,$C$2:C3874,Table1[[#This Row],[topic_id]]))</f>
        <v>0</v>
      </c>
    </row>
    <row r="3875" spans="1:19" x14ac:dyDescent="0.25">
      <c r="A3875" s="7">
        <v>3949</v>
      </c>
      <c r="B3875" s="7">
        <v>1</v>
      </c>
      <c r="C3875" s="7">
        <v>958</v>
      </c>
      <c r="D3875" s="7">
        <v>6821</v>
      </c>
      <c r="E3875" s="2"/>
      <c r="F3875" s="8">
        <v>40496.77244212963</v>
      </c>
      <c r="G3875" s="7">
        <v>0</v>
      </c>
      <c r="H3875" s="7">
        <v>2</v>
      </c>
      <c r="I3875" s="7" t="b">
        <f t="shared" si="180"/>
        <v>0</v>
      </c>
      <c r="J3875" s="7" t="b">
        <f t="shared" si="181"/>
        <v>1</v>
      </c>
      <c r="K3875" s="7">
        <f t="shared" si="182"/>
        <v>0</v>
      </c>
      <c r="L3875" s="7">
        <f>WEEKDAY(Table1[[#This Row],[post_time]])</f>
        <v>1</v>
      </c>
      <c r="M3875" s="7">
        <f>VLOOKUP(Table1[[#This Row],[topic_id]],'All Topics Data'!$A$2:$I$1243,8,FALSE)</f>
        <v>40496.353472222225</v>
      </c>
      <c r="N3875" s="7">
        <f>Table1[[#This Row],[Hui Reply?]]*(Table1[[#This Row],[post_time]]-Table1[[#This Row],[timestamp of previous reply]])</f>
        <v>0</v>
      </c>
      <c r="O3875" s="3">
        <f>O3874+Table1[[#This Row],[Hui Reply?]]</f>
        <v>1020</v>
      </c>
      <c r="P3875" s="19">
        <f>INT(Table1[[#This Row],[post_time]])</f>
        <v>40496</v>
      </c>
      <c r="Q3875" s="3">
        <f>IF(Table1[[#This Row],[Hui Reply?]],VLOOKUP(Table1[[#This Row],[topic_id]],'All Topics Data'!$A$2:$E$1243,5,FALSE),0)</f>
        <v>0</v>
      </c>
      <c r="R3875" s="8">
        <f>Table1[[#This Row],[post_time]]+8/24</f>
        <v>40497.105775462966</v>
      </c>
      <c r="S3875" s="3">
        <f>IF(Table1[[#This Row],[post_position]]=1,0,SUMIFS($F$2:F3875,$H$2:H3875,Table1[[#This Row],[post_position]]-1,$C$2:C3875,Table1[[#This Row],[topic_id]]))</f>
        <v>40496.354050925926</v>
      </c>
    </row>
    <row r="3876" spans="1:19" x14ac:dyDescent="0.25">
      <c r="A3876" s="7">
        <v>3950</v>
      </c>
      <c r="B3876" s="7">
        <v>1</v>
      </c>
      <c r="C3876" s="7">
        <v>958</v>
      </c>
      <c r="D3876" s="7">
        <v>6458</v>
      </c>
      <c r="F3876" s="8">
        <v>40496.953611111108</v>
      </c>
      <c r="G3876" s="7">
        <v>0</v>
      </c>
      <c r="H3876" s="7">
        <v>3</v>
      </c>
      <c r="I3876" s="7" t="b">
        <f t="shared" si="180"/>
        <v>0</v>
      </c>
      <c r="J3876" s="7" t="b">
        <f t="shared" si="181"/>
        <v>1</v>
      </c>
      <c r="K3876" s="7">
        <f t="shared" si="182"/>
        <v>0</v>
      </c>
      <c r="L3876" s="7">
        <f>WEEKDAY(Table1[[#This Row],[post_time]])</f>
        <v>1</v>
      </c>
      <c r="M3876" s="7">
        <f>VLOOKUP(Table1[[#This Row],[topic_id]],'All Topics Data'!$A$2:$I$1243,8,FALSE)</f>
        <v>40496.353472222225</v>
      </c>
      <c r="N3876" s="7">
        <f>Table1[[#This Row],[Hui Reply?]]*(Table1[[#This Row],[post_time]]-Table1[[#This Row],[timestamp of previous reply]])</f>
        <v>0</v>
      </c>
      <c r="O3876" s="3">
        <f>O3875+Table1[[#This Row],[Hui Reply?]]</f>
        <v>1020</v>
      </c>
      <c r="P3876" s="19">
        <f>INT(Table1[[#This Row],[post_time]])</f>
        <v>40496</v>
      </c>
      <c r="Q3876" s="3">
        <f>IF(Table1[[#This Row],[Hui Reply?]],VLOOKUP(Table1[[#This Row],[topic_id]],'All Topics Data'!$A$2:$E$1243,5,FALSE),0)</f>
        <v>0</v>
      </c>
      <c r="R3876" s="8">
        <f>Table1[[#This Row],[post_time]]+8/24</f>
        <v>40497.286944444444</v>
      </c>
      <c r="S3876" s="3">
        <f>IF(Table1[[#This Row],[post_position]]=1,0,SUMIFS($F$2:F3876,$H$2:H3876,Table1[[#This Row],[post_position]]-1,$C$2:C3876,Table1[[#This Row],[topic_id]]))</f>
        <v>40496.77244212963</v>
      </c>
    </row>
    <row r="3877" spans="1:19" x14ac:dyDescent="0.25">
      <c r="A3877" s="7">
        <v>3951</v>
      </c>
      <c r="B3877" s="7">
        <v>1</v>
      </c>
      <c r="C3877" s="7">
        <v>948</v>
      </c>
      <c r="D3877" s="7">
        <v>6908</v>
      </c>
      <c r="F3877" s="8">
        <v>40496.961909722224</v>
      </c>
      <c r="G3877" s="7">
        <v>0</v>
      </c>
      <c r="H3877" s="7">
        <v>3</v>
      </c>
      <c r="I3877" s="7" t="b">
        <f t="shared" si="180"/>
        <v>0</v>
      </c>
      <c r="J3877" s="7" t="b">
        <f t="shared" si="181"/>
        <v>1</v>
      </c>
      <c r="K3877" s="7">
        <f t="shared" si="182"/>
        <v>0</v>
      </c>
      <c r="L3877" s="7">
        <f>WEEKDAY(Table1[[#This Row],[post_time]])</f>
        <v>1</v>
      </c>
      <c r="M3877" s="7">
        <f>VLOOKUP(Table1[[#This Row],[topic_id]],'All Topics Data'!$A$2:$I$1243,8,FALSE)</f>
        <v>40493.953472222223</v>
      </c>
      <c r="N3877" s="7">
        <f>Table1[[#This Row],[Hui Reply?]]*(Table1[[#This Row],[post_time]]-Table1[[#This Row],[timestamp of previous reply]])</f>
        <v>0</v>
      </c>
      <c r="O3877" s="3">
        <f>O3876+Table1[[#This Row],[Hui Reply?]]</f>
        <v>1020</v>
      </c>
      <c r="P3877" s="19">
        <f>INT(Table1[[#This Row],[post_time]])</f>
        <v>40496</v>
      </c>
      <c r="Q3877" s="3">
        <f>IF(Table1[[#This Row],[Hui Reply?]],VLOOKUP(Table1[[#This Row],[topic_id]],'All Topics Data'!$A$2:$E$1243,5,FALSE),0)</f>
        <v>0</v>
      </c>
      <c r="R3877" s="8">
        <f>Table1[[#This Row],[post_time]]+8/24</f>
        <v>40497.29524305556</v>
      </c>
      <c r="S3877" s="3">
        <f>IF(Table1[[#This Row],[post_position]]=1,0,SUMIFS($F$2:F3877,$H$2:H3877,Table1[[#This Row],[post_position]]-1,$C$2:C3877,Table1[[#This Row],[topic_id]]))</f>
        <v>40494.031863425924</v>
      </c>
    </row>
    <row r="3878" spans="1:19" x14ac:dyDescent="0.25">
      <c r="A3878" s="7">
        <v>3952</v>
      </c>
      <c r="B3878" s="7">
        <v>1</v>
      </c>
      <c r="C3878" s="7">
        <v>958</v>
      </c>
      <c r="D3878" s="7">
        <v>6821</v>
      </c>
      <c r="E3878" s="2"/>
      <c r="F3878" s="8">
        <v>40496.99759259259</v>
      </c>
      <c r="G3878" s="7">
        <v>0</v>
      </c>
      <c r="H3878" s="7">
        <v>4</v>
      </c>
      <c r="I3878" s="7" t="b">
        <f t="shared" si="180"/>
        <v>0</v>
      </c>
      <c r="J3878" s="7" t="b">
        <f t="shared" si="181"/>
        <v>1</v>
      </c>
      <c r="K3878" s="7">
        <f t="shared" si="182"/>
        <v>0</v>
      </c>
      <c r="L3878" s="7">
        <f>WEEKDAY(Table1[[#This Row],[post_time]])</f>
        <v>1</v>
      </c>
      <c r="M3878" s="7">
        <f>VLOOKUP(Table1[[#This Row],[topic_id]],'All Topics Data'!$A$2:$I$1243,8,FALSE)</f>
        <v>40496.353472222225</v>
      </c>
      <c r="N3878" s="7">
        <f>Table1[[#This Row],[Hui Reply?]]*(Table1[[#This Row],[post_time]]-Table1[[#This Row],[timestamp of previous reply]])</f>
        <v>0</v>
      </c>
      <c r="O3878" s="3">
        <f>O3877+Table1[[#This Row],[Hui Reply?]]</f>
        <v>1020</v>
      </c>
      <c r="P3878" s="19">
        <f>INT(Table1[[#This Row],[post_time]])</f>
        <v>40496</v>
      </c>
      <c r="Q3878" s="3">
        <f>IF(Table1[[#This Row],[Hui Reply?]],VLOOKUP(Table1[[#This Row],[topic_id]],'All Topics Data'!$A$2:$E$1243,5,FALSE),0)</f>
        <v>0</v>
      </c>
      <c r="R3878" s="8">
        <f>Table1[[#This Row],[post_time]]+8/24</f>
        <v>40497.330925925926</v>
      </c>
      <c r="S3878" s="3">
        <f>IF(Table1[[#This Row],[post_position]]=1,0,SUMIFS($F$2:F3878,$H$2:H3878,Table1[[#This Row],[post_position]]-1,$C$2:C3878,Table1[[#This Row],[topic_id]]))</f>
        <v>40496.953611111108</v>
      </c>
    </row>
    <row r="3879" spans="1:19" x14ac:dyDescent="0.25">
      <c r="A3879" s="7">
        <v>3953</v>
      </c>
      <c r="B3879" s="7">
        <v>1</v>
      </c>
      <c r="C3879" s="7">
        <v>959</v>
      </c>
      <c r="D3879" s="7">
        <v>1</v>
      </c>
      <c r="E3879" s="2"/>
      <c r="F3879" s="8">
        <v>40497.009791666664</v>
      </c>
      <c r="G3879" s="7">
        <v>0</v>
      </c>
      <c r="H3879" s="7">
        <v>2</v>
      </c>
      <c r="I3879" s="7" t="b">
        <f t="shared" si="180"/>
        <v>0</v>
      </c>
      <c r="J3879" s="7" t="b">
        <f t="shared" si="181"/>
        <v>1</v>
      </c>
      <c r="K3879" s="7">
        <f t="shared" si="182"/>
        <v>0</v>
      </c>
      <c r="L3879" s="7">
        <f>WEEKDAY(Table1[[#This Row],[post_time]])</f>
        <v>2</v>
      </c>
      <c r="M3879" s="7">
        <f>VLOOKUP(Table1[[#This Row],[topic_id]],'All Topics Data'!$A$2:$I$1243,8,FALSE)</f>
        <v>40496.679861111108</v>
      </c>
      <c r="N3879" s="7">
        <f>Table1[[#This Row],[Hui Reply?]]*(Table1[[#This Row],[post_time]]-Table1[[#This Row],[timestamp of previous reply]])</f>
        <v>0</v>
      </c>
      <c r="O3879" s="3">
        <f>O3878+Table1[[#This Row],[Hui Reply?]]</f>
        <v>1020</v>
      </c>
      <c r="P3879" s="19">
        <f>INT(Table1[[#This Row],[post_time]])</f>
        <v>40497</v>
      </c>
      <c r="Q3879" s="3">
        <f>IF(Table1[[#This Row],[Hui Reply?]],VLOOKUP(Table1[[#This Row],[topic_id]],'All Topics Data'!$A$2:$E$1243,5,FALSE),0)</f>
        <v>0</v>
      </c>
      <c r="R3879" s="8">
        <f>Table1[[#This Row],[post_time]]+8/24</f>
        <v>40497.343124999999</v>
      </c>
      <c r="S3879" s="3">
        <f>IF(Table1[[#This Row],[post_position]]=1,0,SUMIFS($F$2:F3879,$H$2:H3879,Table1[[#This Row],[post_position]]-1,$C$2:C3879,Table1[[#This Row],[topic_id]]))</f>
        <v>40496.679918981485</v>
      </c>
    </row>
    <row r="3880" spans="1:19" x14ac:dyDescent="0.25">
      <c r="A3880" s="7">
        <v>3954</v>
      </c>
      <c r="B3880" s="7">
        <v>1</v>
      </c>
      <c r="C3880" s="7">
        <v>957</v>
      </c>
      <c r="D3880" s="7">
        <v>1</v>
      </c>
      <c r="E3880" s="2"/>
      <c r="F3880" s="8">
        <v>40497.015787037039</v>
      </c>
      <c r="G3880" s="7">
        <v>0</v>
      </c>
      <c r="H3880" s="7">
        <v>2</v>
      </c>
      <c r="I3880" s="7" t="b">
        <f t="shared" si="180"/>
        <v>0</v>
      </c>
      <c r="J3880" s="7" t="b">
        <f t="shared" si="181"/>
        <v>1</v>
      </c>
      <c r="K3880" s="7">
        <f t="shared" si="182"/>
        <v>0</v>
      </c>
      <c r="L3880" s="7">
        <f>WEEKDAY(Table1[[#This Row],[post_time]])</f>
        <v>2</v>
      </c>
      <c r="M3880" s="7">
        <f>VLOOKUP(Table1[[#This Row],[topic_id]],'All Topics Data'!$A$2:$I$1243,8,FALSE)</f>
        <v>40496.256249999999</v>
      </c>
      <c r="N3880" s="7">
        <f>Table1[[#This Row],[Hui Reply?]]*(Table1[[#This Row],[post_time]]-Table1[[#This Row],[timestamp of previous reply]])</f>
        <v>0</v>
      </c>
      <c r="O3880" s="3">
        <f>O3879+Table1[[#This Row],[Hui Reply?]]</f>
        <v>1020</v>
      </c>
      <c r="P3880" s="19">
        <f>INT(Table1[[#This Row],[post_time]])</f>
        <v>40497</v>
      </c>
      <c r="Q3880" s="3">
        <f>IF(Table1[[#This Row],[Hui Reply?]],VLOOKUP(Table1[[#This Row],[topic_id]],'All Topics Data'!$A$2:$E$1243,5,FALSE),0)</f>
        <v>0</v>
      </c>
      <c r="R3880" s="8">
        <f>Table1[[#This Row],[post_time]]+8/24</f>
        <v>40497.349120370374</v>
      </c>
      <c r="S3880" s="3">
        <f>IF(Table1[[#This Row],[post_position]]=1,0,SUMIFS($F$2:F3880,$H$2:H3880,Table1[[#This Row],[post_position]]-1,$C$2:C3880,Table1[[#This Row],[topic_id]]))</f>
        <v>40496.256574074076</v>
      </c>
    </row>
    <row r="3881" spans="1:19" x14ac:dyDescent="0.25">
      <c r="A3881" s="7">
        <v>3955</v>
      </c>
      <c r="B3881" s="7">
        <v>1</v>
      </c>
      <c r="C3881" s="7">
        <v>959</v>
      </c>
      <c r="D3881" s="7">
        <v>24</v>
      </c>
      <c r="E3881" s="2"/>
      <c r="F3881" s="8">
        <v>40497.018182870372</v>
      </c>
      <c r="G3881" s="7">
        <v>0</v>
      </c>
      <c r="H3881" s="7">
        <v>3</v>
      </c>
      <c r="I3881" s="7" t="b">
        <f t="shared" si="180"/>
        <v>1</v>
      </c>
      <c r="J3881" s="7" t="b">
        <f t="shared" si="181"/>
        <v>1</v>
      </c>
      <c r="K3881" s="7">
        <f t="shared" si="182"/>
        <v>1</v>
      </c>
      <c r="L3881" s="7">
        <f>WEEKDAY(Table1[[#This Row],[post_time]])</f>
        <v>2</v>
      </c>
      <c r="M3881" s="7">
        <f>VLOOKUP(Table1[[#This Row],[topic_id]],'All Topics Data'!$A$2:$I$1243,8,FALSE)</f>
        <v>40496.679861111108</v>
      </c>
      <c r="N3881" s="7">
        <f>Table1[[#This Row],[Hui Reply?]]*(Table1[[#This Row],[post_time]]-Table1[[#This Row],[timestamp of previous reply]])</f>
        <v>8.3912037080153823E-3</v>
      </c>
      <c r="O3881" s="3">
        <f>O3880+Table1[[#This Row],[Hui Reply?]]</f>
        <v>1021</v>
      </c>
      <c r="P3881" s="19">
        <f>INT(Table1[[#This Row],[post_time]])</f>
        <v>40497</v>
      </c>
      <c r="Q3881" s="3" t="str">
        <f>IF(Table1[[#This Row],[Hui Reply?]],VLOOKUP(Table1[[#This Row],[topic_id]],'All Topics Data'!$A$2:$E$1243,5,FALSE),0)</f>
        <v>losdamianos</v>
      </c>
      <c r="R3881" s="8">
        <f>Table1[[#This Row],[post_time]]+8/24</f>
        <v>40497.351516203707</v>
      </c>
      <c r="S3881" s="3">
        <f>IF(Table1[[#This Row],[post_position]]=1,0,SUMIFS($F$2:F3881,$H$2:H3881,Table1[[#This Row],[post_position]]-1,$C$2:C3881,Table1[[#This Row],[topic_id]]))</f>
        <v>40497.009791666664</v>
      </c>
    </row>
    <row r="3882" spans="1:19" x14ac:dyDescent="0.25">
      <c r="A3882" s="7">
        <v>3956</v>
      </c>
      <c r="B3882" s="7">
        <v>1</v>
      </c>
      <c r="C3882" s="7">
        <v>960</v>
      </c>
      <c r="D3882" s="7">
        <v>6779</v>
      </c>
      <c r="F3882" s="8">
        <v>40497.10019675926</v>
      </c>
      <c r="G3882" s="7">
        <v>0</v>
      </c>
      <c r="H3882" s="7">
        <v>1</v>
      </c>
      <c r="I3882" s="7" t="b">
        <f t="shared" si="180"/>
        <v>0</v>
      </c>
      <c r="J3882" s="7" t="b">
        <f t="shared" si="181"/>
        <v>0</v>
      </c>
      <c r="K3882" s="7">
        <f t="shared" si="182"/>
        <v>0</v>
      </c>
      <c r="L3882" s="7">
        <f>WEEKDAY(Table1[[#This Row],[post_time]])</f>
        <v>2</v>
      </c>
      <c r="M3882" s="7">
        <f>VLOOKUP(Table1[[#This Row],[topic_id]],'All Topics Data'!$A$2:$I$1243,8,FALSE)</f>
        <v>40497.1</v>
      </c>
      <c r="N3882" s="7">
        <f>Table1[[#This Row],[Hui Reply?]]*(Table1[[#This Row],[post_time]]-Table1[[#This Row],[timestamp of previous reply]])</f>
        <v>0</v>
      </c>
      <c r="O3882" s="3">
        <f>O3881+Table1[[#This Row],[Hui Reply?]]</f>
        <v>1021</v>
      </c>
      <c r="P3882" s="19">
        <f>INT(Table1[[#This Row],[post_time]])</f>
        <v>40497</v>
      </c>
      <c r="Q3882" s="3">
        <f>IF(Table1[[#This Row],[Hui Reply?]],VLOOKUP(Table1[[#This Row],[topic_id]],'All Topics Data'!$A$2:$E$1243,5,FALSE),0)</f>
        <v>0</v>
      </c>
      <c r="R3882" s="8">
        <f>Table1[[#This Row],[post_time]]+8/24</f>
        <v>40497.433530092596</v>
      </c>
      <c r="S3882" s="3">
        <f>IF(Table1[[#This Row],[post_position]]=1,0,SUMIFS($F$2:F3882,$H$2:H3882,Table1[[#This Row],[post_position]]-1,$C$2:C3882,Table1[[#This Row],[topic_id]]))</f>
        <v>0</v>
      </c>
    </row>
    <row r="3883" spans="1:19" x14ac:dyDescent="0.25">
      <c r="A3883" s="7">
        <v>3957</v>
      </c>
      <c r="B3883" s="7">
        <v>4</v>
      </c>
      <c r="C3883" s="7">
        <v>2</v>
      </c>
      <c r="D3883" s="7">
        <v>6779</v>
      </c>
      <c r="E3883" s="2"/>
      <c r="F3883" s="8">
        <v>40497.150358796294</v>
      </c>
      <c r="G3883" s="7">
        <v>0</v>
      </c>
      <c r="H3883" s="7">
        <v>77</v>
      </c>
      <c r="I3883" s="7" t="b">
        <f t="shared" si="180"/>
        <v>0</v>
      </c>
      <c r="J3883" s="7" t="b">
        <f t="shared" si="181"/>
        <v>1</v>
      </c>
      <c r="K3883" s="7">
        <f t="shared" si="182"/>
        <v>0</v>
      </c>
      <c r="L3883" s="7">
        <f>WEEKDAY(Table1[[#This Row],[post_time]])</f>
        <v>2</v>
      </c>
      <c r="M3883" s="7">
        <f>VLOOKUP(Table1[[#This Row],[topic_id]],'All Topics Data'!$A$2:$I$1243,8,FALSE)</f>
        <v>40019.929861111108</v>
      </c>
      <c r="N3883" s="7">
        <f>Table1[[#This Row],[Hui Reply?]]*(Table1[[#This Row],[post_time]]-Table1[[#This Row],[timestamp of previous reply]])</f>
        <v>0</v>
      </c>
      <c r="O3883" s="3">
        <f>O3882+Table1[[#This Row],[Hui Reply?]]</f>
        <v>1021</v>
      </c>
      <c r="P3883" s="19">
        <f>INT(Table1[[#This Row],[post_time]])</f>
        <v>40497</v>
      </c>
      <c r="Q3883" s="3">
        <f>IF(Table1[[#This Row],[Hui Reply?]],VLOOKUP(Table1[[#This Row],[topic_id]],'All Topics Data'!$A$2:$E$1243,5,FALSE),0)</f>
        <v>0</v>
      </c>
      <c r="R3883" s="8">
        <f>Table1[[#This Row],[post_time]]+8/24</f>
        <v>40497.48369212963</v>
      </c>
      <c r="S3883" s="3">
        <f>IF(Table1[[#This Row],[post_position]]=1,0,SUMIFS($F$2:F3883,$H$2:H3883,Table1[[#This Row],[post_position]]-1,$C$2:C3883,Table1[[#This Row],[topic_id]]))</f>
        <v>40496.612905092596</v>
      </c>
    </row>
    <row r="3884" spans="1:19" x14ac:dyDescent="0.25">
      <c r="A3884" s="7">
        <v>3958</v>
      </c>
      <c r="B3884" s="7">
        <v>1</v>
      </c>
      <c r="C3884" s="7">
        <v>883</v>
      </c>
      <c r="D3884" s="7">
        <v>6891</v>
      </c>
      <c r="F3884" s="8">
        <v>40497.152106481481</v>
      </c>
      <c r="G3884" s="7">
        <v>0</v>
      </c>
      <c r="H3884" s="7">
        <v>22</v>
      </c>
      <c r="I3884" s="7" t="b">
        <f t="shared" si="180"/>
        <v>0</v>
      </c>
      <c r="J3884" s="7" t="b">
        <f t="shared" si="181"/>
        <v>1</v>
      </c>
      <c r="K3884" s="7">
        <f t="shared" si="182"/>
        <v>0</v>
      </c>
      <c r="L3884" s="7">
        <f>WEEKDAY(Table1[[#This Row],[post_time]])</f>
        <v>2</v>
      </c>
      <c r="M3884" s="7">
        <f>VLOOKUP(Table1[[#This Row],[topic_id]],'All Topics Data'!$A$2:$I$1243,8,FALSE)</f>
        <v>40474.877083333333</v>
      </c>
      <c r="N3884" s="7">
        <f>Table1[[#This Row],[Hui Reply?]]*(Table1[[#This Row],[post_time]]-Table1[[#This Row],[timestamp of previous reply]])</f>
        <v>0</v>
      </c>
      <c r="O3884" s="3">
        <f>O3883+Table1[[#This Row],[Hui Reply?]]</f>
        <v>1021</v>
      </c>
      <c r="P3884" s="19">
        <f>INT(Table1[[#This Row],[post_time]])</f>
        <v>40497</v>
      </c>
      <c r="Q3884" s="3">
        <f>IF(Table1[[#This Row],[Hui Reply?]],VLOOKUP(Table1[[#This Row],[topic_id]],'All Topics Data'!$A$2:$E$1243,5,FALSE),0)</f>
        <v>0</v>
      </c>
      <c r="R3884" s="8">
        <f>Table1[[#This Row],[post_time]]+8/24</f>
        <v>40497.485439814816</v>
      </c>
      <c r="S3884" s="3">
        <f>IF(Table1[[#This Row],[post_position]]=1,0,SUMIFS($F$2:F3884,$H$2:H3884,Table1[[#This Row],[post_position]]-1,$C$2:C3884,Table1[[#This Row],[topic_id]]))</f>
        <v>40492.115370370368</v>
      </c>
    </row>
    <row r="3885" spans="1:19" x14ac:dyDescent="0.25">
      <c r="A3885" s="7">
        <v>3959</v>
      </c>
      <c r="B3885" s="7">
        <v>1</v>
      </c>
      <c r="C3885" s="7">
        <v>960</v>
      </c>
      <c r="D3885" s="7">
        <v>24</v>
      </c>
      <c r="E3885" s="2"/>
      <c r="F3885" s="8">
        <v>40497.157430555555</v>
      </c>
      <c r="G3885" s="7">
        <v>0</v>
      </c>
      <c r="H3885" s="7">
        <v>2</v>
      </c>
      <c r="I3885" s="7" t="b">
        <f t="shared" si="180"/>
        <v>1</v>
      </c>
      <c r="J3885" s="7" t="b">
        <f t="shared" si="181"/>
        <v>1</v>
      </c>
      <c r="K3885" s="7">
        <f t="shared" si="182"/>
        <v>1</v>
      </c>
      <c r="L3885" s="7">
        <f>WEEKDAY(Table1[[#This Row],[post_time]])</f>
        <v>2</v>
      </c>
      <c r="M3885" s="7">
        <f>VLOOKUP(Table1[[#This Row],[topic_id]],'All Topics Data'!$A$2:$I$1243,8,FALSE)</f>
        <v>40497.1</v>
      </c>
      <c r="N3885" s="7">
        <f>Table1[[#This Row],[Hui Reply?]]*(Table1[[#This Row],[post_time]]-Table1[[#This Row],[timestamp of previous reply]])</f>
        <v>5.7233796294895001E-2</v>
      </c>
      <c r="O3885" s="3">
        <f>O3884+Table1[[#This Row],[Hui Reply?]]</f>
        <v>1022</v>
      </c>
      <c r="P3885" s="19">
        <f>INT(Table1[[#This Row],[post_time]])</f>
        <v>40497</v>
      </c>
      <c r="Q3885" s="3" t="str">
        <f>IF(Table1[[#This Row],[Hui Reply?]],VLOOKUP(Table1[[#This Row],[topic_id]],'All Topics Data'!$A$2:$E$1243,5,FALSE),0)</f>
        <v>Guity Niamanesh</v>
      </c>
      <c r="R3885" s="8">
        <f>Table1[[#This Row],[post_time]]+8/24</f>
        <v>40497.490763888891</v>
      </c>
      <c r="S3885" s="3">
        <f>IF(Table1[[#This Row],[post_position]]=1,0,SUMIFS($F$2:F3885,$H$2:H3885,Table1[[#This Row],[post_position]]-1,$C$2:C3885,Table1[[#This Row],[topic_id]]))</f>
        <v>40497.10019675926</v>
      </c>
    </row>
    <row r="3886" spans="1:19" x14ac:dyDescent="0.25">
      <c r="A3886" s="7">
        <v>3960</v>
      </c>
      <c r="B3886" s="7">
        <v>1</v>
      </c>
      <c r="C3886" s="7">
        <v>961</v>
      </c>
      <c r="D3886" s="7">
        <v>6922</v>
      </c>
      <c r="E3886" s="2"/>
      <c r="F3886" s="8">
        <v>40497.212997685187</v>
      </c>
      <c r="G3886" s="7">
        <v>0</v>
      </c>
      <c r="H3886" s="7">
        <v>1</v>
      </c>
      <c r="I3886" s="7" t="b">
        <f t="shared" si="180"/>
        <v>0</v>
      </c>
      <c r="J3886" s="7" t="b">
        <f t="shared" si="181"/>
        <v>0</v>
      </c>
      <c r="K3886" s="7">
        <f t="shared" si="182"/>
        <v>0</v>
      </c>
      <c r="L3886" s="7">
        <f>WEEKDAY(Table1[[#This Row],[post_time]])</f>
        <v>2</v>
      </c>
      <c r="M3886" s="7">
        <f>VLOOKUP(Table1[[#This Row],[topic_id]],'All Topics Data'!$A$2:$I$1243,8,FALSE)</f>
        <v>40497.212500000001</v>
      </c>
      <c r="N3886" s="7">
        <f>Table1[[#This Row],[Hui Reply?]]*(Table1[[#This Row],[post_time]]-Table1[[#This Row],[timestamp of previous reply]])</f>
        <v>0</v>
      </c>
      <c r="O3886" s="3">
        <f>O3885+Table1[[#This Row],[Hui Reply?]]</f>
        <v>1022</v>
      </c>
      <c r="P3886" s="19">
        <f>INT(Table1[[#This Row],[post_time]])</f>
        <v>40497</v>
      </c>
      <c r="Q3886" s="3">
        <f>IF(Table1[[#This Row],[Hui Reply?]],VLOOKUP(Table1[[#This Row],[topic_id]],'All Topics Data'!$A$2:$E$1243,5,FALSE),0)</f>
        <v>0</v>
      </c>
      <c r="R3886" s="8">
        <f>Table1[[#This Row],[post_time]]+8/24</f>
        <v>40497.546331018522</v>
      </c>
      <c r="S3886" s="3">
        <f>IF(Table1[[#This Row],[post_position]]=1,0,SUMIFS($F$2:F3886,$H$2:H3886,Table1[[#This Row],[post_position]]-1,$C$2:C3886,Table1[[#This Row],[topic_id]]))</f>
        <v>0</v>
      </c>
    </row>
    <row r="3887" spans="1:19" x14ac:dyDescent="0.25">
      <c r="A3887" s="7">
        <v>3961</v>
      </c>
      <c r="B3887" s="7">
        <v>1</v>
      </c>
      <c r="C3887" s="7">
        <v>961</v>
      </c>
      <c r="D3887" s="7">
        <v>6713</v>
      </c>
      <c r="F3887" s="8">
        <v>40497.397476851853</v>
      </c>
      <c r="G3887" s="7">
        <v>0</v>
      </c>
      <c r="H3887" s="7">
        <v>2</v>
      </c>
      <c r="I3887" s="7" t="b">
        <f t="shared" si="180"/>
        <v>0</v>
      </c>
      <c r="J3887" s="7" t="b">
        <f t="shared" si="181"/>
        <v>1</v>
      </c>
      <c r="K3887" s="7">
        <f t="shared" si="182"/>
        <v>0</v>
      </c>
      <c r="L3887" s="7">
        <f>WEEKDAY(Table1[[#This Row],[post_time]])</f>
        <v>2</v>
      </c>
      <c r="M3887" s="7">
        <f>VLOOKUP(Table1[[#This Row],[topic_id]],'All Topics Data'!$A$2:$I$1243,8,FALSE)</f>
        <v>40497.212500000001</v>
      </c>
      <c r="N3887" s="7">
        <f>Table1[[#This Row],[Hui Reply?]]*(Table1[[#This Row],[post_time]]-Table1[[#This Row],[timestamp of previous reply]])</f>
        <v>0</v>
      </c>
      <c r="O3887" s="3">
        <f>O3886+Table1[[#This Row],[Hui Reply?]]</f>
        <v>1022</v>
      </c>
      <c r="P3887" s="19">
        <f>INT(Table1[[#This Row],[post_time]])</f>
        <v>40497</v>
      </c>
      <c r="Q3887" s="3">
        <f>IF(Table1[[#This Row],[Hui Reply?]],VLOOKUP(Table1[[#This Row],[topic_id]],'All Topics Data'!$A$2:$E$1243,5,FALSE),0)</f>
        <v>0</v>
      </c>
      <c r="R3887" s="8">
        <f>Table1[[#This Row],[post_time]]+8/24</f>
        <v>40497.730810185189</v>
      </c>
      <c r="S3887" s="3">
        <f>IF(Table1[[#This Row],[post_position]]=1,0,SUMIFS($F$2:F3887,$H$2:H3887,Table1[[#This Row],[post_position]]-1,$C$2:C3887,Table1[[#This Row],[topic_id]]))</f>
        <v>40497.212997685187</v>
      </c>
    </row>
    <row r="3888" spans="1:19" x14ac:dyDescent="0.25">
      <c r="A3888" s="7">
        <v>3962</v>
      </c>
      <c r="B3888" s="7">
        <v>1</v>
      </c>
      <c r="C3888" s="7">
        <v>962</v>
      </c>
      <c r="D3888" s="7">
        <v>6923</v>
      </c>
      <c r="E3888" s="2"/>
      <c r="F3888" s="8">
        <v>40497.460682870369</v>
      </c>
      <c r="G3888" s="7">
        <v>0</v>
      </c>
      <c r="H3888" s="7">
        <v>1</v>
      </c>
      <c r="I3888" s="7" t="b">
        <f t="shared" si="180"/>
        <v>0</v>
      </c>
      <c r="J3888" s="7" t="b">
        <f t="shared" si="181"/>
        <v>0</v>
      </c>
      <c r="K3888" s="7">
        <f t="shared" si="182"/>
        <v>0</v>
      </c>
      <c r="L3888" s="7">
        <f>WEEKDAY(Table1[[#This Row],[post_time]])</f>
        <v>2</v>
      </c>
      <c r="M3888" s="7">
        <f>VLOOKUP(Table1[[#This Row],[topic_id]],'All Topics Data'!$A$2:$I$1243,8,FALSE)</f>
        <v>40497.460416666669</v>
      </c>
      <c r="N3888" s="7">
        <f>Table1[[#This Row],[Hui Reply?]]*(Table1[[#This Row],[post_time]]-Table1[[#This Row],[timestamp of previous reply]])</f>
        <v>0</v>
      </c>
      <c r="O3888" s="3">
        <f>O3887+Table1[[#This Row],[Hui Reply?]]</f>
        <v>1022</v>
      </c>
      <c r="P3888" s="19">
        <f>INT(Table1[[#This Row],[post_time]])</f>
        <v>40497</v>
      </c>
      <c r="Q3888" s="3">
        <f>IF(Table1[[#This Row],[Hui Reply?]],VLOOKUP(Table1[[#This Row],[topic_id]],'All Topics Data'!$A$2:$E$1243,5,FALSE),0)</f>
        <v>0</v>
      </c>
      <c r="R3888" s="8">
        <f>Table1[[#This Row],[post_time]]+8/24</f>
        <v>40497.794016203705</v>
      </c>
      <c r="S3888" s="3">
        <f>IF(Table1[[#This Row],[post_position]]=1,0,SUMIFS($F$2:F3888,$H$2:H3888,Table1[[#This Row],[post_position]]-1,$C$2:C3888,Table1[[#This Row],[topic_id]]))</f>
        <v>0</v>
      </c>
    </row>
    <row r="3889" spans="1:19" x14ac:dyDescent="0.25">
      <c r="A3889" s="7">
        <v>3963</v>
      </c>
      <c r="B3889" s="7">
        <v>1</v>
      </c>
      <c r="C3889" s="7">
        <v>883</v>
      </c>
      <c r="D3889" s="7">
        <v>24</v>
      </c>
      <c r="E3889" s="2"/>
      <c r="F3889" s="8">
        <v>40497.478900462964</v>
      </c>
      <c r="G3889" s="7">
        <v>0</v>
      </c>
      <c r="H3889" s="7">
        <v>23</v>
      </c>
      <c r="I3889" s="7" t="b">
        <f t="shared" si="180"/>
        <v>1</v>
      </c>
      <c r="J3889" s="7" t="b">
        <f t="shared" si="181"/>
        <v>1</v>
      </c>
      <c r="K3889" s="7">
        <f t="shared" si="182"/>
        <v>1</v>
      </c>
      <c r="L3889" s="7">
        <f>WEEKDAY(Table1[[#This Row],[post_time]])</f>
        <v>2</v>
      </c>
      <c r="M3889" s="7">
        <f>VLOOKUP(Table1[[#This Row],[topic_id]],'All Topics Data'!$A$2:$I$1243,8,FALSE)</f>
        <v>40474.877083333333</v>
      </c>
      <c r="N3889" s="7">
        <f>Table1[[#This Row],[Hui Reply?]]*(Table1[[#This Row],[post_time]]-Table1[[#This Row],[timestamp of previous reply]])</f>
        <v>0.32679398148320615</v>
      </c>
      <c r="O3889" s="3">
        <f>O3888+Table1[[#This Row],[Hui Reply?]]</f>
        <v>1023</v>
      </c>
      <c r="P3889" s="19">
        <f>INT(Table1[[#This Row],[post_time]])</f>
        <v>40497</v>
      </c>
      <c r="Q3889" s="3" t="str">
        <f>IF(Table1[[#This Row],[Hui Reply?]],VLOOKUP(Table1[[#This Row],[topic_id]],'All Topics Data'!$A$2:$E$1243,5,FALSE),0)</f>
        <v>mediatx</v>
      </c>
      <c r="R3889" s="8">
        <f>Table1[[#This Row],[post_time]]+8/24</f>
        <v>40497.8122337963</v>
      </c>
      <c r="S3889" s="3">
        <f>IF(Table1[[#This Row],[post_position]]=1,0,SUMIFS($F$2:F3889,$H$2:H3889,Table1[[#This Row],[post_position]]-1,$C$2:C3889,Table1[[#This Row],[topic_id]]))</f>
        <v>40497.152106481481</v>
      </c>
    </row>
    <row r="3890" spans="1:19" x14ac:dyDescent="0.25">
      <c r="A3890" s="7">
        <v>3964</v>
      </c>
      <c r="B3890" s="7">
        <v>1</v>
      </c>
      <c r="C3890" s="7">
        <v>940</v>
      </c>
      <c r="D3890" s="7">
        <v>6902</v>
      </c>
      <c r="E3890" s="2"/>
      <c r="F3890" s="8">
        <v>40497.504745370374</v>
      </c>
      <c r="G3890" s="7">
        <v>0</v>
      </c>
      <c r="H3890" s="7">
        <v>3</v>
      </c>
      <c r="I3890" s="7" t="b">
        <f t="shared" si="180"/>
        <v>0</v>
      </c>
      <c r="J3890" s="7" t="b">
        <f t="shared" si="181"/>
        <v>1</v>
      </c>
      <c r="K3890" s="7">
        <f t="shared" si="182"/>
        <v>0</v>
      </c>
      <c r="L3890" s="7">
        <f>WEEKDAY(Table1[[#This Row],[post_time]])</f>
        <v>2</v>
      </c>
      <c r="M3890" s="7">
        <f>VLOOKUP(Table1[[#This Row],[topic_id]],'All Topics Data'!$A$2:$I$1243,8,FALSE)</f>
        <v>40492.487500000003</v>
      </c>
      <c r="N3890" s="7">
        <f>Table1[[#This Row],[Hui Reply?]]*(Table1[[#This Row],[post_time]]-Table1[[#This Row],[timestamp of previous reply]])</f>
        <v>0</v>
      </c>
      <c r="O3890" s="3">
        <f>O3889+Table1[[#This Row],[Hui Reply?]]</f>
        <v>1023</v>
      </c>
      <c r="P3890" s="19">
        <f>INT(Table1[[#This Row],[post_time]])</f>
        <v>40497</v>
      </c>
      <c r="Q3890" s="3">
        <f>IF(Table1[[#This Row],[Hui Reply?]],VLOOKUP(Table1[[#This Row],[topic_id]],'All Topics Data'!$A$2:$E$1243,5,FALSE),0)</f>
        <v>0</v>
      </c>
      <c r="R3890" s="8">
        <f>Table1[[#This Row],[post_time]]+8/24</f>
        <v>40497.838078703709</v>
      </c>
      <c r="S3890" s="3">
        <f>IF(Table1[[#This Row],[post_position]]=1,0,SUMIFS($F$2:F3890,$H$2:H3890,Table1[[#This Row],[post_position]]-1,$C$2:C3890,Table1[[#This Row],[topic_id]]))</f>
        <v>40493.120810185188</v>
      </c>
    </row>
    <row r="3891" spans="1:19" x14ac:dyDescent="0.25">
      <c r="A3891" s="7">
        <v>3965</v>
      </c>
      <c r="B3891" s="7">
        <v>1</v>
      </c>
      <c r="C3891" s="7">
        <v>962</v>
      </c>
      <c r="D3891" s="7">
        <v>24</v>
      </c>
      <c r="F3891" s="8">
        <v>40497.605057870373</v>
      </c>
      <c r="G3891" s="7">
        <v>0</v>
      </c>
      <c r="H3891" s="7">
        <v>2</v>
      </c>
      <c r="I3891" s="7" t="b">
        <f t="shared" si="180"/>
        <v>1</v>
      </c>
      <c r="J3891" s="7" t="b">
        <f t="shared" si="181"/>
        <v>1</v>
      </c>
      <c r="K3891" s="7">
        <f t="shared" si="182"/>
        <v>1</v>
      </c>
      <c r="L3891" s="7">
        <f>WEEKDAY(Table1[[#This Row],[post_time]])</f>
        <v>2</v>
      </c>
      <c r="M3891" s="7">
        <f>VLOOKUP(Table1[[#This Row],[topic_id]],'All Topics Data'!$A$2:$I$1243,8,FALSE)</f>
        <v>40497.460416666669</v>
      </c>
      <c r="N3891" s="7">
        <f>Table1[[#This Row],[Hui Reply?]]*(Table1[[#This Row],[post_time]]-Table1[[#This Row],[timestamp of previous reply]])</f>
        <v>0.14437500000349246</v>
      </c>
      <c r="O3891" s="3">
        <f>O3890+Table1[[#This Row],[Hui Reply?]]</f>
        <v>1024</v>
      </c>
      <c r="P3891" s="19">
        <f>INT(Table1[[#This Row],[post_time]])</f>
        <v>40497</v>
      </c>
      <c r="Q3891" s="3" t="str">
        <f>IF(Table1[[#This Row],[Hui Reply?]],VLOOKUP(Table1[[#This Row],[topic_id]],'All Topics Data'!$A$2:$E$1243,5,FALSE),0)</f>
        <v>brijeshdeshpande</v>
      </c>
      <c r="R3891" s="8">
        <f>Table1[[#This Row],[post_time]]+8/24</f>
        <v>40497.938391203708</v>
      </c>
      <c r="S3891" s="3">
        <f>IF(Table1[[#This Row],[post_position]]=1,0,SUMIFS($F$2:F3891,$H$2:H3891,Table1[[#This Row],[post_position]]-1,$C$2:C3891,Table1[[#This Row],[topic_id]]))</f>
        <v>40497.460682870369</v>
      </c>
    </row>
    <row r="3892" spans="1:19" x14ac:dyDescent="0.25">
      <c r="A3892" s="7">
        <v>3966</v>
      </c>
      <c r="B3892" s="7">
        <v>1</v>
      </c>
      <c r="C3892" s="7">
        <v>963</v>
      </c>
      <c r="D3892" s="7">
        <v>6924</v>
      </c>
      <c r="E3892" s="2"/>
      <c r="F3892" s="8">
        <v>40497.715462962966</v>
      </c>
      <c r="G3892" s="7">
        <v>0</v>
      </c>
      <c r="H3892" s="7">
        <v>1</v>
      </c>
      <c r="I3892" s="7" t="b">
        <f t="shared" si="180"/>
        <v>0</v>
      </c>
      <c r="J3892" s="7" t="b">
        <f t="shared" si="181"/>
        <v>0</v>
      </c>
      <c r="K3892" s="7">
        <f t="shared" si="182"/>
        <v>0</v>
      </c>
      <c r="L3892" s="7">
        <f>WEEKDAY(Table1[[#This Row],[post_time]])</f>
        <v>2</v>
      </c>
      <c r="M3892" s="7">
        <f>VLOOKUP(Table1[[#This Row],[topic_id]],'All Topics Data'!$A$2:$I$1243,8,FALSE)</f>
        <v>40497.715277777781</v>
      </c>
      <c r="N3892" s="7">
        <f>Table1[[#This Row],[Hui Reply?]]*(Table1[[#This Row],[post_time]]-Table1[[#This Row],[timestamp of previous reply]])</f>
        <v>0</v>
      </c>
      <c r="O3892" s="3">
        <f>O3891+Table1[[#This Row],[Hui Reply?]]</f>
        <v>1024</v>
      </c>
      <c r="P3892" s="19">
        <f>INT(Table1[[#This Row],[post_time]])</f>
        <v>40497</v>
      </c>
      <c r="Q3892" s="3">
        <f>IF(Table1[[#This Row],[Hui Reply?]],VLOOKUP(Table1[[#This Row],[topic_id]],'All Topics Data'!$A$2:$E$1243,5,FALSE),0)</f>
        <v>0</v>
      </c>
      <c r="R3892" s="8">
        <f>Table1[[#This Row],[post_time]]+8/24</f>
        <v>40498.048796296302</v>
      </c>
      <c r="S3892" s="3">
        <f>IF(Table1[[#This Row],[post_position]]=1,0,SUMIFS($F$2:F3892,$H$2:H3892,Table1[[#This Row],[post_position]]-1,$C$2:C3892,Table1[[#This Row],[topic_id]]))</f>
        <v>0</v>
      </c>
    </row>
    <row r="3893" spans="1:19" x14ac:dyDescent="0.25">
      <c r="A3893" s="7">
        <v>3967</v>
      </c>
      <c r="B3893" s="7">
        <v>4</v>
      </c>
      <c r="C3893" s="7">
        <v>2</v>
      </c>
      <c r="D3893" s="7">
        <v>6924</v>
      </c>
      <c r="E3893" s="2"/>
      <c r="F3893" s="8">
        <v>40497.827152777776</v>
      </c>
      <c r="G3893" s="7">
        <v>0</v>
      </c>
      <c r="H3893" s="7">
        <v>78</v>
      </c>
      <c r="I3893" s="7" t="b">
        <f t="shared" si="180"/>
        <v>0</v>
      </c>
      <c r="J3893" s="7" t="b">
        <f t="shared" si="181"/>
        <v>1</v>
      </c>
      <c r="K3893" s="7">
        <f t="shared" si="182"/>
        <v>0</v>
      </c>
      <c r="L3893" s="7">
        <f>WEEKDAY(Table1[[#This Row],[post_time]])</f>
        <v>2</v>
      </c>
      <c r="M3893" s="7">
        <f>VLOOKUP(Table1[[#This Row],[topic_id]],'All Topics Data'!$A$2:$I$1243,8,FALSE)</f>
        <v>40019.929861111108</v>
      </c>
      <c r="N3893" s="7">
        <f>Table1[[#This Row],[Hui Reply?]]*(Table1[[#This Row],[post_time]]-Table1[[#This Row],[timestamp of previous reply]])</f>
        <v>0</v>
      </c>
      <c r="O3893" s="3">
        <f>O3892+Table1[[#This Row],[Hui Reply?]]</f>
        <v>1024</v>
      </c>
      <c r="P3893" s="19">
        <f>INT(Table1[[#This Row],[post_time]])</f>
        <v>40497</v>
      </c>
      <c r="Q3893" s="3">
        <f>IF(Table1[[#This Row],[Hui Reply?]],VLOOKUP(Table1[[#This Row],[topic_id]],'All Topics Data'!$A$2:$E$1243,5,FALSE),0)</f>
        <v>0</v>
      </c>
      <c r="R3893" s="8">
        <f>Table1[[#This Row],[post_time]]+8/24</f>
        <v>40498.160486111112</v>
      </c>
      <c r="S3893" s="3">
        <f>IF(Table1[[#This Row],[post_position]]=1,0,SUMIFS($F$2:F3893,$H$2:H3893,Table1[[#This Row],[post_position]]-1,$C$2:C3893,Table1[[#This Row],[topic_id]]))</f>
        <v>40497.150358796294</v>
      </c>
    </row>
    <row r="3894" spans="1:19" x14ac:dyDescent="0.25">
      <c r="A3894" s="7">
        <v>3968</v>
      </c>
      <c r="B3894" s="7">
        <v>1</v>
      </c>
      <c r="C3894" s="7">
        <v>964</v>
      </c>
      <c r="D3894" s="7">
        <v>6821</v>
      </c>
      <c r="E3894" s="2"/>
      <c r="F3894" s="8">
        <v>40497.83384259259</v>
      </c>
      <c r="G3894" s="7">
        <v>0</v>
      </c>
      <c r="H3894" s="7">
        <v>1</v>
      </c>
      <c r="I3894" s="7" t="b">
        <f t="shared" si="180"/>
        <v>0</v>
      </c>
      <c r="J3894" s="7" t="b">
        <f t="shared" si="181"/>
        <v>0</v>
      </c>
      <c r="K3894" s="7">
        <f t="shared" si="182"/>
        <v>0</v>
      </c>
      <c r="L3894" s="7">
        <f>WEEKDAY(Table1[[#This Row],[post_time]])</f>
        <v>2</v>
      </c>
      <c r="M3894" s="7">
        <f>VLOOKUP(Table1[[#This Row],[topic_id]],'All Topics Data'!$A$2:$I$1243,8,FALSE)</f>
        <v>40497.833333333336</v>
      </c>
      <c r="N3894" s="7">
        <f>Table1[[#This Row],[Hui Reply?]]*(Table1[[#This Row],[post_time]]-Table1[[#This Row],[timestamp of previous reply]])</f>
        <v>0</v>
      </c>
      <c r="O3894" s="3">
        <f>O3893+Table1[[#This Row],[Hui Reply?]]</f>
        <v>1024</v>
      </c>
      <c r="P3894" s="19">
        <f>INT(Table1[[#This Row],[post_time]])</f>
        <v>40497</v>
      </c>
      <c r="Q3894" s="3">
        <f>IF(Table1[[#This Row],[Hui Reply?]],VLOOKUP(Table1[[#This Row],[topic_id]],'All Topics Data'!$A$2:$E$1243,5,FALSE),0)</f>
        <v>0</v>
      </c>
      <c r="R3894" s="8">
        <f>Table1[[#This Row],[post_time]]+8/24</f>
        <v>40498.167175925926</v>
      </c>
      <c r="S3894" s="3">
        <f>IF(Table1[[#This Row],[post_position]]=1,0,SUMIFS($F$2:F3894,$H$2:H3894,Table1[[#This Row],[post_position]]-1,$C$2:C3894,Table1[[#This Row],[topic_id]]))</f>
        <v>0</v>
      </c>
    </row>
    <row r="3895" spans="1:19" x14ac:dyDescent="0.25">
      <c r="A3895" s="7">
        <v>3969</v>
      </c>
      <c r="B3895" s="7">
        <v>1</v>
      </c>
      <c r="C3895" s="7">
        <v>947</v>
      </c>
      <c r="D3895" s="7">
        <v>6894</v>
      </c>
      <c r="E3895" s="2"/>
      <c r="F3895" s="8">
        <v>40497.870937500003</v>
      </c>
      <c r="G3895" s="7">
        <v>0</v>
      </c>
      <c r="H3895" s="7">
        <v>3</v>
      </c>
      <c r="I3895" s="7" t="b">
        <f t="shared" si="180"/>
        <v>0</v>
      </c>
      <c r="J3895" s="7" t="b">
        <f t="shared" si="181"/>
        <v>1</v>
      </c>
      <c r="K3895" s="7">
        <f t="shared" si="182"/>
        <v>0</v>
      </c>
      <c r="L3895" s="7">
        <f>WEEKDAY(Table1[[#This Row],[post_time]])</f>
        <v>2</v>
      </c>
      <c r="M3895" s="7">
        <f>VLOOKUP(Table1[[#This Row],[topic_id]],'All Topics Data'!$A$2:$I$1243,8,FALSE)</f>
        <v>40493.856944444444</v>
      </c>
      <c r="N3895" s="7">
        <f>Table1[[#This Row],[Hui Reply?]]*(Table1[[#This Row],[post_time]]-Table1[[#This Row],[timestamp of previous reply]])</f>
        <v>0</v>
      </c>
      <c r="O3895" s="3">
        <f>O3894+Table1[[#This Row],[Hui Reply?]]</f>
        <v>1024</v>
      </c>
      <c r="P3895" s="19">
        <f>INT(Table1[[#This Row],[post_time]])</f>
        <v>40497</v>
      </c>
      <c r="Q3895" s="3">
        <f>IF(Table1[[#This Row],[Hui Reply?]],VLOOKUP(Table1[[#This Row],[topic_id]],'All Topics Data'!$A$2:$E$1243,5,FALSE),0)</f>
        <v>0</v>
      </c>
      <c r="R3895" s="8">
        <f>Table1[[#This Row],[post_time]]+8/24</f>
        <v>40498.204270833339</v>
      </c>
      <c r="S3895" s="3">
        <f>IF(Table1[[#This Row],[post_position]]=1,0,SUMIFS($F$2:F3895,$H$2:H3895,Table1[[#This Row],[post_position]]-1,$C$2:C3895,Table1[[#This Row],[topic_id]]))</f>
        <v>40494.024768518517</v>
      </c>
    </row>
    <row r="3896" spans="1:19" x14ac:dyDescent="0.25">
      <c r="A3896" s="7">
        <v>3970</v>
      </c>
      <c r="B3896" s="7">
        <v>1</v>
      </c>
      <c r="C3896" s="7">
        <v>937</v>
      </c>
      <c r="D3896" s="7">
        <v>1159</v>
      </c>
      <c r="F3896" s="8">
        <v>40497.898842592593</v>
      </c>
      <c r="G3896" s="7">
        <v>0</v>
      </c>
      <c r="H3896" s="7">
        <v>7</v>
      </c>
      <c r="I3896" s="7" t="b">
        <f t="shared" si="180"/>
        <v>0</v>
      </c>
      <c r="J3896" s="7" t="b">
        <f t="shared" si="181"/>
        <v>1</v>
      </c>
      <c r="K3896" s="7">
        <f t="shared" si="182"/>
        <v>0</v>
      </c>
      <c r="L3896" s="7">
        <f>WEEKDAY(Table1[[#This Row],[post_time]])</f>
        <v>2</v>
      </c>
      <c r="M3896" s="7">
        <f>VLOOKUP(Table1[[#This Row],[topic_id]],'All Topics Data'!$A$2:$I$1243,8,FALSE)</f>
        <v>40492.027083333334</v>
      </c>
      <c r="N3896" s="7">
        <f>Table1[[#This Row],[Hui Reply?]]*(Table1[[#This Row],[post_time]]-Table1[[#This Row],[timestamp of previous reply]])</f>
        <v>0</v>
      </c>
      <c r="O3896" s="3">
        <f>O3895+Table1[[#This Row],[Hui Reply?]]</f>
        <v>1024</v>
      </c>
      <c r="P3896" s="19">
        <f>INT(Table1[[#This Row],[post_time]])</f>
        <v>40497</v>
      </c>
      <c r="Q3896" s="3">
        <f>IF(Table1[[#This Row],[Hui Reply?]],VLOOKUP(Table1[[#This Row],[topic_id]],'All Topics Data'!$A$2:$E$1243,5,FALSE),0)</f>
        <v>0</v>
      </c>
      <c r="R3896" s="8">
        <f>Table1[[#This Row],[post_time]]+8/24</f>
        <v>40498.232175925928</v>
      </c>
      <c r="S3896" s="3">
        <f>IF(Table1[[#This Row],[post_position]]=1,0,SUMIFS($F$2:F3896,$H$2:H3896,Table1[[#This Row],[post_position]]-1,$C$2:C3896,Table1[[#This Row],[topic_id]]))</f>
        <v>40493.12773148148</v>
      </c>
    </row>
    <row r="3897" spans="1:19" x14ac:dyDescent="0.25">
      <c r="A3897" s="7">
        <v>3971</v>
      </c>
      <c r="B3897" s="7">
        <v>1</v>
      </c>
      <c r="C3897" s="7">
        <v>958</v>
      </c>
      <c r="D3897" s="7">
        <v>6458</v>
      </c>
      <c r="F3897" s="8">
        <v>40497.951840277776</v>
      </c>
      <c r="G3897" s="7">
        <v>0</v>
      </c>
      <c r="H3897" s="7">
        <v>5</v>
      </c>
      <c r="I3897" s="7" t="b">
        <f t="shared" si="180"/>
        <v>0</v>
      </c>
      <c r="J3897" s="7" t="b">
        <f t="shared" si="181"/>
        <v>1</v>
      </c>
      <c r="K3897" s="7">
        <f t="shared" si="182"/>
        <v>0</v>
      </c>
      <c r="L3897" s="7">
        <f>WEEKDAY(Table1[[#This Row],[post_time]])</f>
        <v>2</v>
      </c>
      <c r="M3897" s="7">
        <f>VLOOKUP(Table1[[#This Row],[topic_id]],'All Topics Data'!$A$2:$I$1243,8,FALSE)</f>
        <v>40496.353472222225</v>
      </c>
      <c r="N3897" s="7">
        <f>Table1[[#This Row],[Hui Reply?]]*(Table1[[#This Row],[post_time]]-Table1[[#This Row],[timestamp of previous reply]])</f>
        <v>0</v>
      </c>
      <c r="O3897" s="3">
        <f>O3896+Table1[[#This Row],[Hui Reply?]]</f>
        <v>1024</v>
      </c>
      <c r="P3897" s="19">
        <f>INT(Table1[[#This Row],[post_time]])</f>
        <v>40497</v>
      </c>
      <c r="Q3897" s="3">
        <f>IF(Table1[[#This Row],[Hui Reply?]],VLOOKUP(Table1[[#This Row],[topic_id]],'All Topics Data'!$A$2:$E$1243,5,FALSE),0)</f>
        <v>0</v>
      </c>
      <c r="R3897" s="8">
        <f>Table1[[#This Row],[post_time]]+8/24</f>
        <v>40498.285173611112</v>
      </c>
      <c r="S3897" s="3">
        <f>IF(Table1[[#This Row],[post_position]]=1,0,SUMIFS($F$2:F3897,$H$2:H3897,Table1[[#This Row],[post_position]]-1,$C$2:C3897,Table1[[#This Row],[topic_id]]))</f>
        <v>40496.99759259259</v>
      </c>
    </row>
    <row r="3898" spans="1:19" x14ac:dyDescent="0.25">
      <c r="A3898" s="7">
        <v>3972</v>
      </c>
      <c r="B3898" s="7">
        <v>1</v>
      </c>
      <c r="C3898" s="7">
        <v>947</v>
      </c>
      <c r="D3898" s="7">
        <v>24</v>
      </c>
      <c r="E3898" s="2"/>
      <c r="F3898" s="8">
        <v>40497.992222222223</v>
      </c>
      <c r="G3898" s="7">
        <v>0</v>
      </c>
      <c r="H3898" s="7">
        <v>4</v>
      </c>
      <c r="I3898" s="7" t="b">
        <f t="shared" si="180"/>
        <v>1</v>
      </c>
      <c r="J3898" s="7" t="b">
        <f t="shared" si="181"/>
        <v>1</v>
      </c>
      <c r="K3898" s="7">
        <f t="shared" si="182"/>
        <v>1</v>
      </c>
      <c r="L3898" s="7">
        <f>WEEKDAY(Table1[[#This Row],[post_time]])</f>
        <v>2</v>
      </c>
      <c r="M3898" s="7">
        <f>VLOOKUP(Table1[[#This Row],[topic_id]],'All Topics Data'!$A$2:$I$1243,8,FALSE)</f>
        <v>40493.856944444444</v>
      </c>
      <c r="N3898" s="7">
        <f>Table1[[#This Row],[Hui Reply?]]*(Table1[[#This Row],[post_time]]-Table1[[#This Row],[timestamp of previous reply]])</f>
        <v>0.12128472221957054</v>
      </c>
      <c r="O3898" s="3">
        <f>O3897+Table1[[#This Row],[Hui Reply?]]</f>
        <v>1025</v>
      </c>
      <c r="P3898" s="19">
        <f>INT(Table1[[#This Row],[post_time]])</f>
        <v>40497</v>
      </c>
      <c r="Q3898" s="3" t="str">
        <f>IF(Table1[[#This Row],[Hui Reply?]],VLOOKUP(Table1[[#This Row],[topic_id]],'All Topics Data'!$A$2:$E$1243,5,FALSE),0)</f>
        <v>Smitty15</v>
      </c>
      <c r="R3898" s="8">
        <f>Table1[[#This Row],[post_time]]+8/24</f>
        <v>40498.325555555559</v>
      </c>
      <c r="S3898" s="3">
        <f>IF(Table1[[#This Row],[post_position]]=1,0,SUMIFS($F$2:F3898,$H$2:H3898,Table1[[#This Row],[post_position]]-1,$C$2:C3898,Table1[[#This Row],[topic_id]]))</f>
        <v>40497.870937500003</v>
      </c>
    </row>
    <row r="3899" spans="1:19" x14ac:dyDescent="0.25">
      <c r="A3899" s="7">
        <v>3973</v>
      </c>
      <c r="B3899" s="7">
        <v>1</v>
      </c>
      <c r="C3899" s="7">
        <v>958</v>
      </c>
      <c r="D3899" s="7">
        <v>6821</v>
      </c>
      <c r="F3899" s="8">
        <v>40498.014872685184</v>
      </c>
      <c r="G3899" s="7">
        <v>0</v>
      </c>
      <c r="H3899" s="7">
        <v>6</v>
      </c>
      <c r="I3899" s="7" t="b">
        <f t="shared" si="180"/>
        <v>0</v>
      </c>
      <c r="J3899" s="7" t="b">
        <f t="shared" si="181"/>
        <v>1</v>
      </c>
      <c r="K3899" s="7">
        <f t="shared" si="182"/>
        <v>0</v>
      </c>
      <c r="L3899" s="7">
        <f>WEEKDAY(Table1[[#This Row],[post_time]])</f>
        <v>3</v>
      </c>
      <c r="M3899" s="7">
        <f>VLOOKUP(Table1[[#This Row],[topic_id]],'All Topics Data'!$A$2:$I$1243,8,FALSE)</f>
        <v>40496.353472222225</v>
      </c>
      <c r="N3899" s="7">
        <f>Table1[[#This Row],[Hui Reply?]]*(Table1[[#This Row],[post_time]]-Table1[[#This Row],[timestamp of previous reply]])</f>
        <v>0</v>
      </c>
      <c r="O3899" s="3">
        <f>O3898+Table1[[#This Row],[Hui Reply?]]</f>
        <v>1025</v>
      </c>
      <c r="P3899" s="19">
        <f>INT(Table1[[#This Row],[post_time]])</f>
        <v>40498</v>
      </c>
      <c r="Q3899" s="3">
        <f>IF(Table1[[#This Row],[Hui Reply?]],VLOOKUP(Table1[[#This Row],[topic_id]],'All Topics Data'!$A$2:$E$1243,5,FALSE),0)</f>
        <v>0</v>
      </c>
      <c r="R3899" s="8">
        <f>Table1[[#This Row],[post_time]]+8/24</f>
        <v>40498.34820601852</v>
      </c>
      <c r="S3899" s="3">
        <f>IF(Table1[[#This Row],[post_position]]=1,0,SUMIFS($F$2:F3899,$H$2:H3899,Table1[[#This Row],[post_position]]-1,$C$2:C3899,Table1[[#This Row],[topic_id]]))</f>
        <v>40497.951840277776</v>
      </c>
    </row>
    <row r="3900" spans="1:19" x14ac:dyDescent="0.25">
      <c r="A3900" s="7">
        <v>3974</v>
      </c>
      <c r="B3900" s="7">
        <v>1</v>
      </c>
      <c r="C3900" s="7">
        <v>958</v>
      </c>
      <c r="D3900" s="7">
        <v>24</v>
      </c>
      <c r="F3900" s="8">
        <v>40498.024537037039</v>
      </c>
      <c r="G3900" s="7">
        <v>0</v>
      </c>
      <c r="H3900" s="7">
        <v>7</v>
      </c>
      <c r="I3900" s="7" t="b">
        <f t="shared" si="180"/>
        <v>1</v>
      </c>
      <c r="J3900" s="7" t="b">
        <f t="shared" si="181"/>
        <v>1</v>
      </c>
      <c r="K3900" s="7">
        <f t="shared" si="182"/>
        <v>1</v>
      </c>
      <c r="L3900" s="7">
        <f>WEEKDAY(Table1[[#This Row],[post_time]])</f>
        <v>3</v>
      </c>
      <c r="M3900" s="7">
        <f>VLOOKUP(Table1[[#This Row],[topic_id]],'All Topics Data'!$A$2:$I$1243,8,FALSE)</f>
        <v>40496.353472222225</v>
      </c>
      <c r="N3900" s="7">
        <f>Table1[[#This Row],[Hui Reply?]]*(Table1[[#This Row],[post_time]]-Table1[[#This Row],[timestamp of previous reply]])</f>
        <v>9.6643518554628827E-3</v>
      </c>
      <c r="O3900" s="3">
        <f>O3899+Table1[[#This Row],[Hui Reply?]]</f>
        <v>1026</v>
      </c>
      <c r="P3900" s="19">
        <f>INT(Table1[[#This Row],[post_time]])</f>
        <v>40498</v>
      </c>
      <c r="Q3900" s="3" t="str">
        <f>IF(Table1[[#This Row],[Hui Reply?]],VLOOKUP(Table1[[#This Row],[topic_id]],'All Topics Data'!$A$2:$E$1243,5,FALSE),0)</f>
        <v>indi visual</v>
      </c>
      <c r="R3900" s="8">
        <f>Table1[[#This Row],[post_time]]+8/24</f>
        <v>40498.357870370375</v>
      </c>
      <c r="S3900" s="3">
        <f>IF(Table1[[#This Row],[post_position]]=1,0,SUMIFS($F$2:F3900,$H$2:H3900,Table1[[#This Row],[post_position]]-1,$C$2:C3900,Table1[[#This Row],[topic_id]]))</f>
        <v>40498.014872685184</v>
      </c>
    </row>
    <row r="3901" spans="1:19" x14ac:dyDescent="0.25">
      <c r="A3901" s="7">
        <v>3975</v>
      </c>
      <c r="B3901" s="7">
        <v>1</v>
      </c>
      <c r="C3901" s="7">
        <v>964</v>
      </c>
      <c r="D3901" s="7">
        <v>24</v>
      </c>
      <c r="E3901" s="2"/>
      <c r="F3901" s="8">
        <v>40498.079085648147</v>
      </c>
      <c r="G3901" s="7">
        <v>0</v>
      </c>
      <c r="H3901" s="7">
        <v>2</v>
      </c>
      <c r="I3901" s="7" t="b">
        <f t="shared" si="180"/>
        <v>1</v>
      </c>
      <c r="J3901" s="7" t="b">
        <f t="shared" si="181"/>
        <v>1</v>
      </c>
      <c r="K3901" s="7">
        <f t="shared" si="182"/>
        <v>1</v>
      </c>
      <c r="L3901" s="7">
        <f>WEEKDAY(Table1[[#This Row],[post_time]])</f>
        <v>3</v>
      </c>
      <c r="M3901" s="7">
        <f>VLOOKUP(Table1[[#This Row],[topic_id]],'All Topics Data'!$A$2:$I$1243,8,FALSE)</f>
        <v>40497.833333333336</v>
      </c>
      <c r="N3901" s="7">
        <f>Table1[[#This Row],[Hui Reply?]]*(Table1[[#This Row],[post_time]]-Table1[[#This Row],[timestamp of previous reply]])</f>
        <v>0.24524305555678438</v>
      </c>
      <c r="O3901" s="3">
        <f>O3900+Table1[[#This Row],[Hui Reply?]]</f>
        <v>1027</v>
      </c>
      <c r="P3901" s="19">
        <f>INT(Table1[[#This Row],[post_time]])</f>
        <v>40498</v>
      </c>
      <c r="Q3901" s="3" t="str">
        <f>IF(Table1[[#This Row],[Hui Reply?]],VLOOKUP(Table1[[#This Row],[topic_id]],'All Topics Data'!$A$2:$E$1243,5,FALSE),0)</f>
        <v>indi visual</v>
      </c>
      <c r="R3901" s="8">
        <f>Table1[[#This Row],[post_time]]+8/24</f>
        <v>40498.412418981483</v>
      </c>
      <c r="S3901" s="3">
        <f>IF(Table1[[#This Row],[post_position]]=1,0,SUMIFS($F$2:F3901,$H$2:H3901,Table1[[#This Row],[post_position]]-1,$C$2:C3901,Table1[[#This Row],[topic_id]]))</f>
        <v>40497.83384259259</v>
      </c>
    </row>
    <row r="3902" spans="1:19" x14ac:dyDescent="0.25">
      <c r="A3902" s="7">
        <v>3976</v>
      </c>
      <c r="B3902" s="7">
        <v>1</v>
      </c>
      <c r="C3902" s="7">
        <v>883</v>
      </c>
      <c r="D3902" s="7">
        <v>6891</v>
      </c>
      <c r="E3902" s="2"/>
      <c r="F3902" s="8">
        <v>40498.173460648148</v>
      </c>
      <c r="G3902" s="7">
        <v>0</v>
      </c>
      <c r="H3902" s="7">
        <v>24</v>
      </c>
      <c r="I3902" s="7" t="b">
        <f t="shared" si="180"/>
        <v>0</v>
      </c>
      <c r="J3902" s="7" t="b">
        <f t="shared" si="181"/>
        <v>1</v>
      </c>
      <c r="K3902" s="7">
        <f t="shared" si="182"/>
        <v>0</v>
      </c>
      <c r="L3902" s="7">
        <f>WEEKDAY(Table1[[#This Row],[post_time]])</f>
        <v>3</v>
      </c>
      <c r="M3902" s="7">
        <f>VLOOKUP(Table1[[#This Row],[topic_id]],'All Topics Data'!$A$2:$I$1243,8,FALSE)</f>
        <v>40474.877083333333</v>
      </c>
      <c r="N3902" s="7">
        <f>Table1[[#This Row],[Hui Reply?]]*(Table1[[#This Row],[post_time]]-Table1[[#This Row],[timestamp of previous reply]])</f>
        <v>0</v>
      </c>
      <c r="O3902" s="3">
        <f>O3901+Table1[[#This Row],[Hui Reply?]]</f>
        <v>1027</v>
      </c>
      <c r="P3902" s="19">
        <f>INT(Table1[[#This Row],[post_time]])</f>
        <v>40498</v>
      </c>
      <c r="Q3902" s="3">
        <f>IF(Table1[[#This Row],[Hui Reply?]],VLOOKUP(Table1[[#This Row],[topic_id]],'All Topics Data'!$A$2:$E$1243,5,FALSE),0)</f>
        <v>0</v>
      </c>
      <c r="R3902" s="8">
        <f>Table1[[#This Row],[post_time]]+8/24</f>
        <v>40498.506793981483</v>
      </c>
      <c r="S3902" s="3">
        <f>IF(Table1[[#This Row],[post_position]]=1,0,SUMIFS($F$2:F3902,$H$2:H3902,Table1[[#This Row],[post_position]]-1,$C$2:C3902,Table1[[#This Row],[topic_id]]))</f>
        <v>40497.478900462964</v>
      </c>
    </row>
    <row r="3903" spans="1:19" x14ac:dyDescent="0.25">
      <c r="A3903" s="7">
        <v>3977</v>
      </c>
      <c r="B3903" s="7">
        <v>1</v>
      </c>
      <c r="C3903" s="7">
        <v>883</v>
      </c>
      <c r="D3903" s="7">
        <v>24</v>
      </c>
      <c r="F3903" s="8">
        <v>40498.18440972222</v>
      </c>
      <c r="G3903" s="7">
        <v>0</v>
      </c>
      <c r="H3903" s="7">
        <v>25</v>
      </c>
      <c r="I3903" s="7" t="b">
        <f t="shared" si="180"/>
        <v>1</v>
      </c>
      <c r="J3903" s="7" t="b">
        <f t="shared" si="181"/>
        <v>1</v>
      </c>
      <c r="K3903" s="7">
        <f t="shared" si="182"/>
        <v>1</v>
      </c>
      <c r="L3903" s="7">
        <f>WEEKDAY(Table1[[#This Row],[post_time]])</f>
        <v>3</v>
      </c>
      <c r="M3903" s="7">
        <f>VLOOKUP(Table1[[#This Row],[topic_id]],'All Topics Data'!$A$2:$I$1243,8,FALSE)</f>
        <v>40474.877083333333</v>
      </c>
      <c r="N3903" s="7">
        <f>Table1[[#This Row],[Hui Reply?]]*(Table1[[#This Row],[post_time]]-Table1[[#This Row],[timestamp of previous reply]])</f>
        <v>1.0949074072414078E-2</v>
      </c>
      <c r="O3903" s="3">
        <f>O3902+Table1[[#This Row],[Hui Reply?]]</f>
        <v>1028</v>
      </c>
      <c r="P3903" s="19">
        <f>INT(Table1[[#This Row],[post_time]])</f>
        <v>40498</v>
      </c>
      <c r="Q3903" s="3" t="str">
        <f>IF(Table1[[#This Row],[Hui Reply?]],VLOOKUP(Table1[[#This Row],[topic_id]],'All Topics Data'!$A$2:$E$1243,5,FALSE),0)</f>
        <v>mediatx</v>
      </c>
      <c r="R3903" s="8">
        <f>Table1[[#This Row],[post_time]]+8/24</f>
        <v>40498.517743055556</v>
      </c>
      <c r="S3903" s="3">
        <f>IF(Table1[[#This Row],[post_position]]=1,0,SUMIFS($F$2:F3903,$H$2:H3903,Table1[[#This Row],[post_position]]-1,$C$2:C3903,Table1[[#This Row],[topic_id]]))</f>
        <v>40498.173460648148</v>
      </c>
    </row>
    <row r="3904" spans="1:19" x14ac:dyDescent="0.25">
      <c r="A3904" s="7">
        <v>3978</v>
      </c>
      <c r="B3904" s="7">
        <v>1</v>
      </c>
      <c r="C3904" s="7">
        <v>883</v>
      </c>
      <c r="D3904" s="7">
        <v>6891</v>
      </c>
      <c r="E3904" s="2"/>
      <c r="F3904" s="8">
        <v>40498.244745370372</v>
      </c>
      <c r="G3904" s="7">
        <v>0</v>
      </c>
      <c r="H3904" s="7">
        <v>26</v>
      </c>
      <c r="I3904" s="7" t="b">
        <f t="shared" si="180"/>
        <v>0</v>
      </c>
      <c r="J3904" s="7" t="b">
        <f t="shared" si="181"/>
        <v>1</v>
      </c>
      <c r="K3904" s="7">
        <f t="shared" si="182"/>
        <v>0</v>
      </c>
      <c r="L3904" s="7">
        <f>WEEKDAY(Table1[[#This Row],[post_time]])</f>
        <v>3</v>
      </c>
      <c r="M3904" s="7">
        <f>VLOOKUP(Table1[[#This Row],[topic_id]],'All Topics Data'!$A$2:$I$1243,8,FALSE)</f>
        <v>40474.877083333333</v>
      </c>
      <c r="N3904" s="7">
        <f>Table1[[#This Row],[Hui Reply?]]*(Table1[[#This Row],[post_time]]-Table1[[#This Row],[timestamp of previous reply]])</f>
        <v>0</v>
      </c>
      <c r="O3904" s="3">
        <f>O3903+Table1[[#This Row],[Hui Reply?]]</f>
        <v>1028</v>
      </c>
      <c r="P3904" s="19">
        <f>INT(Table1[[#This Row],[post_time]])</f>
        <v>40498</v>
      </c>
      <c r="Q3904" s="3">
        <f>IF(Table1[[#This Row],[Hui Reply?]],VLOOKUP(Table1[[#This Row],[topic_id]],'All Topics Data'!$A$2:$E$1243,5,FALSE),0)</f>
        <v>0</v>
      </c>
      <c r="R3904" s="8">
        <f>Table1[[#This Row],[post_time]]+8/24</f>
        <v>40498.578078703707</v>
      </c>
      <c r="S3904" s="3">
        <f>IF(Table1[[#This Row],[post_position]]=1,0,SUMIFS($F$2:F3904,$H$2:H3904,Table1[[#This Row],[post_position]]-1,$C$2:C3904,Table1[[#This Row],[topic_id]]))</f>
        <v>40498.18440972222</v>
      </c>
    </row>
    <row r="3905" spans="1:19" x14ac:dyDescent="0.25">
      <c r="A3905" s="7">
        <v>3979</v>
      </c>
      <c r="B3905" s="7">
        <v>1</v>
      </c>
      <c r="C3905" s="7">
        <v>883</v>
      </c>
      <c r="D3905" s="7">
        <v>24</v>
      </c>
      <c r="F3905" s="8">
        <v>40498.289097222223</v>
      </c>
      <c r="G3905" s="7">
        <v>0</v>
      </c>
      <c r="H3905" s="7">
        <v>27</v>
      </c>
      <c r="I3905" s="7" t="b">
        <f t="shared" si="180"/>
        <v>1</v>
      </c>
      <c r="J3905" s="7" t="b">
        <f t="shared" si="181"/>
        <v>1</v>
      </c>
      <c r="K3905" s="7">
        <f t="shared" si="182"/>
        <v>1</v>
      </c>
      <c r="L3905" s="7">
        <f>WEEKDAY(Table1[[#This Row],[post_time]])</f>
        <v>3</v>
      </c>
      <c r="M3905" s="7">
        <f>VLOOKUP(Table1[[#This Row],[topic_id]],'All Topics Data'!$A$2:$I$1243,8,FALSE)</f>
        <v>40474.877083333333</v>
      </c>
      <c r="N3905" s="7">
        <f>Table1[[#This Row],[Hui Reply?]]*(Table1[[#This Row],[post_time]]-Table1[[#This Row],[timestamp of previous reply]])</f>
        <v>4.4351851851388346E-2</v>
      </c>
      <c r="O3905" s="3">
        <f>O3904+Table1[[#This Row],[Hui Reply?]]</f>
        <v>1029</v>
      </c>
      <c r="P3905" s="19">
        <f>INT(Table1[[#This Row],[post_time]])</f>
        <v>40498</v>
      </c>
      <c r="Q3905" s="3" t="str">
        <f>IF(Table1[[#This Row],[Hui Reply?]],VLOOKUP(Table1[[#This Row],[topic_id]],'All Topics Data'!$A$2:$E$1243,5,FALSE),0)</f>
        <v>mediatx</v>
      </c>
      <c r="R3905" s="8">
        <f>Table1[[#This Row],[post_time]]+8/24</f>
        <v>40498.622430555559</v>
      </c>
      <c r="S3905" s="3">
        <f>IF(Table1[[#This Row],[post_position]]=1,0,SUMIFS($F$2:F3905,$H$2:H3905,Table1[[#This Row],[post_position]]-1,$C$2:C3905,Table1[[#This Row],[topic_id]]))</f>
        <v>40498.244745370372</v>
      </c>
    </row>
    <row r="3906" spans="1:19" x14ac:dyDescent="0.25">
      <c r="A3906" s="7">
        <v>3980</v>
      </c>
      <c r="B3906" s="7">
        <v>1</v>
      </c>
      <c r="C3906" s="7">
        <v>963</v>
      </c>
      <c r="D3906" s="7">
        <v>6713</v>
      </c>
      <c r="F3906" s="8">
        <v>40498.384259259263</v>
      </c>
      <c r="G3906" s="7">
        <v>0</v>
      </c>
      <c r="H3906" s="7">
        <v>2</v>
      </c>
      <c r="I3906" s="7" t="b">
        <f t="shared" si="180"/>
        <v>0</v>
      </c>
      <c r="J3906" s="7" t="b">
        <f t="shared" si="181"/>
        <v>1</v>
      </c>
      <c r="K3906" s="7">
        <f t="shared" si="182"/>
        <v>0</v>
      </c>
      <c r="L3906" s="7">
        <f>WEEKDAY(Table1[[#This Row],[post_time]])</f>
        <v>3</v>
      </c>
      <c r="M3906" s="7">
        <f>VLOOKUP(Table1[[#This Row],[topic_id]],'All Topics Data'!$A$2:$I$1243,8,FALSE)</f>
        <v>40497.715277777781</v>
      </c>
      <c r="N3906" s="7">
        <f>Table1[[#This Row],[Hui Reply?]]*(Table1[[#This Row],[post_time]]-Table1[[#This Row],[timestamp of previous reply]])</f>
        <v>0</v>
      </c>
      <c r="O3906" s="3">
        <f>O3905+Table1[[#This Row],[Hui Reply?]]</f>
        <v>1029</v>
      </c>
      <c r="P3906" s="19">
        <f>INT(Table1[[#This Row],[post_time]])</f>
        <v>40498</v>
      </c>
      <c r="Q3906" s="3">
        <f>IF(Table1[[#This Row],[Hui Reply?]],VLOOKUP(Table1[[#This Row],[topic_id]],'All Topics Data'!$A$2:$E$1243,5,FALSE),0)</f>
        <v>0</v>
      </c>
      <c r="R3906" s="8">
        <f>Table1[[#This Row],[post_time]]+8/24</f>
        <v>40498.717592592599</v>
      </c>
      <c r="S3906" s="3">
        <f>IF(Table1[[#This Row],[post_position]]=1,0,SUMIFS($F$2:F3906,$H$2:H3906,Table1[[#This Row],[post_position]]-1,$C$2:C3906,Table1[[#This Row],[topic_id]]))</f>
        <v>40497.715462962966</v>
      </c>
    </row>
    <row r="3907" spans="1:19" x14ac:dyDescent="0.25">
      <c r="A3907" s="7">
        <v>3981</v>
      </c>
      <c r="B3907" s="7">
        <v>1</v>
      </c>
      <c r="C3907" s="7">
        <v>963</v>
      </c>
      <c r="D3907" s="7">
        <v>24</v>
      </c>
      <c r="F3907" s="8">
        <v>40498.397650462961</v>
      </c>
      <c r="G3907" s="7">
        <v>0</v>
      </c>
      <c r="H3907" s="7">
        <v>3</v>
      </c>
      <c r="I3907" s="7" t="b">
        <f t="shared" ref="I3907:I3970" si="183">(D3907=24)</f>
        <v>1</v>
      </c>
      <c r="J3907" s="7" t="b">
        <f t="shared" ref="J3907:J3970" si="184">H3907&gt;1</f>
        <v>1</v>
      </c>
      <c r="K3907" s="7">
        <f t="shared" ref="K3907:K3970" si="185">I3907*J3907</f>
        <v>1</v>
      </c>
      <c r="L3907" s="7">
        <f>WEEKDAY(Table1[[#This Row],[post_time]])</f>
        <v>3</v>
      </c>
      <c r="M3907" s="7">
        <f>VLOOKUP(Table1[[#This Row],[topic_id]],'All Topics Data'!$A$2:$I$1243,8,FALSE)</f>
        <v>40497.715277777781</v>
      </c>
      <c r="N3907" s="7">
        <f>Table1[[#This Row],[Hui Reply?]]*(Table1[[#This Row],[post_time]]-Table1[[#This Row],[timestamp of previous reply]])</f>
        <v>1.339120369812008E-2</v>
      </c>
      <c r="O3907" s="3">
        <f>O3906+Table1[[#This Row],[Hui Reply?]]</f>
        <v>1030</v>
      </c>
      <c r="P3907" s="19">
        <f>INT(Table1[[#This Row],[post_time]])</f>
        <v>40498</v>
      </c>
      <c r="Q3907" s="3" t="str">
        <f>IF(Table1[[#This Row],[Hui Reply?]],VLOOKUP(Table1[[#This Row],[topic_id]],'All Topics Data'!$A$2:$E$1243,5,FALSE),0)</f>
        <v>gcote</v>
      </c>
      <c r="R3907" s="8">
        <f>Table1[[#This Row],[post_time]]+8/24</f>
        <v>40498.730983796297</v>
      </c>
      <c r="S3907" s="3">
        <f>IF(Table1[[#This Row],[post_position]]=1,0,SUMIFS($F$2:F3907,$H$2:H3907,Table1[[#This Row],[post_position]]-1,$C$2:C3907,Table1[[#This Row],[topic_id]]))</f>
        <v>40498.384259259263</v>
      </c>
    </row>
    <row r="3908" spans="1:19" x14ac:dyDescent="0.25">
      <c r="A3908" s="7">
        <v>3982</v>
      </c>
      <c r="B3908" s="7">
        <v>1</v>
      </c>
      <c r="C3908" s="7">
        <v>963</v>
      </c>
      <c r="D3908" s="7">
        <v>6713</v>
      </c>
      <c r="E3908" s="2"/>
      <c r="F3908" s="8">
        <v>40498.416759259257</v>
      </c>
      <c r="G3908" s="7">
        <v>0</v>
      </c>
      <c r="H3908" s="7">
        <v>4</v>
      </c>
      <c r="I3908" s="7" t="b">
        <f t="shared" si="183"/>
        <v>0</v>
      </c>
      <c r="J3908" s="7" t="b">
        <f t="shared" si="184"/>
        <v>1</v>
      </c>
      <c r="K3908" s="7">
        <f t="shared" si="185"/>
        <v>0</v>
      </c>
      <c r="L3908" s="7">
        <f>WEEKDAY(Table1[[#This Row],[post_time]])</f>
        <v>3</v>
      </c>
      <c r="M3908" s="7">
        <f>VLOOKUP(Table1[[#This Row],[topic_id]],'All Topics Data'!$A$2:$I$1243,8,FALSE)</f>
        <v>40497.715277777781</v>
      </c>
      <c r="N3908" s="7">
        <f>Table1[[#This Row],[Hui Reply?]]*(Table1[[#This Row],[post_time]]-Table1[[#This Row],[timestamp of previous reply]])</f>
        <v>0</v>
      </c>
      <c r="O3908" s="3">
        <f>O3907+Table1[[#This Row],[Hui Reply?]]</f>
        <v>1030</v>
      </c>
      <c r="P3908" s="19">
        <f>INT(Table1[[#This Row],[post_time]])</f>
        <v>40498</v>
      </c>
      <c r="Q3908" s="3">
        <f>IF(Table1[[#This Row],[Hui Reply?]],VLOOKUP(Table1[[#This Row],[topic_id]],'All Topics Data'!$A$2:$E$1243,5,FALSE),0)</f>
        <v>0</v>
      </c>
      <c r="R3908" s="8">
        <f>Table1[[#This Row],[post_time]]+8/24</f>
        <v>40498.750092592592</v>
      </c>
      <c r="S3908" s="3">
        <f>IF(Table1[[#This Row],[post_position]]=1,0,SUMIFS($F$2:F3908,$H$2:H3908,Table1[[#This Row],[post_position]]-1,$C$2:C3908,Table1[[#This Row],[topic_id]]))</f>
        <v>40498.397650462961</v>
      </c>
    </row>
    <row r="3909" spans="1:19" x14ac:dyDescent="0.25">
      <c r="A3909" s="7">
        <v>3983</v>
      </c>
      <c r="B3909" s="7">
        <v>1</v>
      </c>
      <c r="C3909" s="7">
        <v>965</v>
      </c>
      <c r="D3909" s="7">
        <v>6934</v>
      </c>
      <c r="F3909" s="8">
        <v>40498.445949074077</v>
      </c>
      <c r="G3909" s="7">
        <v>0</v>
      </c>
      <c r="H3909" s="7">
        <v>1</v>
      </c>
      <c r="I3909" s="7" t="b">
        <f t="shared" si="183"/>
        <v>0</v>
      </c>
      <c r="J3909" s="7" t="b">
        <f t="shared" si="184"/>
        <v>0</v>
      </c>
      <c r="K3909" s="7">
        <f t="shared" si="185"/>
        <v>0</v>
      </c>
      <c r="L3909" s="7">
        <f>WEEKDAY(Table1[[#This Row],[post_time]])</f>
        <v>3</v>
      </c>
      <c r="M3909" s="7">
        <f>VLOOKUP(Table1[[#This Row],[topic_id]],'All Topics Data'!$A$2:$I$1243,8,FALSE)</f>
        <v>40498.445833333331</v>
      </c>
      <c r="N3909" s="7">
        <f>Table1[[#This Row],[Hui Reply?]]*(Table1[[#This Row],[post_time]]-Table1[[#This Row],[timestamp of previous reply]])</f>
        <v>0</v>
      </c>
      <c r="O3909" s="3">
        <f>O3908+Table1[[#This Row],[Hui Reply?]]</f>
        <v>1030</v>
      </c>
      <c r="P3909" s="19">
        <f>INT(Table1[[#This Row],[post_time]])</f>
        <v>40498</v>
      </c>
      <c r="Q3909" s="3">
        <f>IF(Table1[[#This Row],[Hui Reply?]],VLOOKUP(Table1[[#This Row],[topic_id]],'All Topics Data'!$A$2:$E$1243,5,FALSE),0)</f>
        <v>0</v>
      </c>
      <c r="R3909" s="8">
        <f>Table1[[#This Row],[post_time]]+8/24</f>
        <v>40498.779282407413</v>
      </c>
      <c r="S3909" s="3">
        <f>IF(Table1[[#This Row],[post_position]]=1,0,SUMIFS($F$2:F3909,$H$2:H3909,Table1[[#This Row],[post_position]]-1,$C$2:C3909,Table1[[#This Row],[topic_id]]))</f>
        <v>0</v>
      </c>
    </row>
    <row r="3910" spans="1:19" x14ac:dyDescent="0.25">
      <c r="A3910" s="7">
        <v>3984</v>
      </c>
      <c r="B3910" s="7">
        <v>1</v>
      </c>
      <c r="C3910" s="7">
        <v>965</v>
      </c>
      <c r="D3910" s="7">
        <v>6933</v>
      </c>
      <c r="E3910" s="2"/>
      <c r="F3910" s="8">
        <v>40498.514502314814</v>
      </c>
      <c r="G3910" s="7">
        <v>0</v>
      </c>
      <c r="H3910" s="7">
        <v>2</v>
      </c>
      <c r="I3910" s="7" t="b">
        <f t="shared" si="183"/>
        <v>0</v>
      </c>
      <c r="J3910" s="7" t="b">
        <f t="shared" si="184"/>
        <v>1</v>
      </c>
      <c r="K3910" s="7">
        <f t="shared" si="185"/>
        <v>0</v>
      </c>
      <c r="L3910" s="7">
        <f>WEEKDAY(Table1[[#This Row],[post_time]])</f>
        <v>3</v>
      </c>
      <c r="M3910" s="7">
        <f>VLOOKUP(Table1[[#This Row],[topic_id]],'All Topics Data'!$A$2:$I$1243,8,FALSE)</f>
        <v>40498.445833333331</v>
      </c>
      <c r="N3910" s="7">
        <f>Table1[[#This Row],[Hui Reply?]]*(Table1[[#This Row],[post_time]]-Table1[[#This Row],[timestamp of previous reply]])</f>
        <v>0</v>
      </c>
      <c r="O3910" s="3">
        <f>O3909+Table1[[#This Row],[Hui Reply?]]</f>
        <v>1030</v>
      </c>
      <c r="P3910" s="19">
        <f>INT(Table1[[#This Row],[post_time]])</f>
        <v>40498</v>
      </c>
      <c r="Q3910" s="3">
        <f>IF(Table1[[#This Row],[Hui Reply?]],VLOOKUP(Table1[[#This Row],[topic_id]],'All Topics Data'!$A$2:$E$1243,5,FALSE),0)</f>
        <v>0</v>
      </c>
      <c r="R3910" s="8">
        <f>Table1[[#This Row],[post_time]]+8/24</f>
        <v>40498.84783564815</v>
      </c>
      <c r="S3910" s="3">
        <f>IF(Table1[[#This Row],[post_position]]=1,0,SUMIFS($F$2:F3910,$H$2:H3910,Table1[[#This Row],[post_position]]-1,$C$2:C3910,Table1[[#This Row],[topic_id]]))</f>
        <v>40498.445949074077</v>
      </c>
    </row>
    <row r="3911" spans="1:19" x14ac:dyDescent="0.25">
      <c r="A3911" s="7">
        <v>3985</v>
      </c>
      <c r="B3911" s="7">
        <v>1</v>
      </c>
      <c r="C3911" s="7">
        <v>965</v>
      </c>
      <c r="D3911" s="7">
        <v>24</v>
      </c>
      <c r="F3911" s="8">
        <v>40498.51635416667</v>
      </c>
      <c r="G3911" s="7">
        <v>0</v>
      </c>
      <c r="H3911" s="7">
        <v>3</v>
      </c>
      <c r="I3911" s="7" t="b">
        <f t="shared" si="183"/>
        <v>1</v>
      </c>
      <c r="J3911" s="7" t="b">
        <f t="shared" si="184"/>
        <v>1</v>
      </c>
      <c r="K3911" s="7">
        <f t="shared" si="185"/>
        <v>1</v>
      </c>
      <c r="L3911" s="7">
        <f>WEEKDAY(Table1[[#This Row],[post_time]])</f>
        <v>3</v>
      </c>
      <c r="M3911" s="7">
        <f>VLOOKUP(Table1[[#This Row],[topic_id]],'All Topics Data'!$A$2:$I$1243,8,FALSE)</f>
        <v>40498.445833333331</v>
      </c>
      <c r="N3911" s="7">
        <f>Table1[[#This Row],[Hui Reply?]]*(Table1[[#This Row],[post_time]]-Table1[[#This Row],[timestamp of previous reply]])</f>
        <v>1.8518518554628827E-3</v>
      </c>
      <c r="O3911" s="3">
        <f>O3910+Table1[[#This Row],[Hui Reply?]]</f>
        <v>1031</v>
      </c>
      <c r="P3911" s="19">
        <f>INT(Table1[[#This Row],[post_time]])</f>
        <v>40498</v>
      </c>
      <c r="Q3911" s="3" t="str">
        <f>IF(Table1[[#This Row],[Hui Reply?]],VLOOKUP(Table1[[#This Row],[topic_id]],'All Topics Data'!$A$2:$E$1243,5,FALSE),0)</f>
        <v>bhaving7</v>
      </c>
      <c r="R3911" s="8">
        <f>Table1[[#This Row],[post_time]]+8/24</f>
        <v>40498.849687500006</v>
      </c>
      <c r="S3911" s="3">
        <f>IF(Table1[[#This Row],[post_position]]=1,0,SUMIFS($F$2:F3911,$H$2:H3911,Table1[[#This Row],[post_position]]-1,$C$2:C3911,Table1[[#This Row],[topic_id]]))</f>
        <v>40498.514502314814</v>
      </c>
    </row>
    <row r="3912" spans="1:19" x14ac:dyDescent="0.25">
      <c r="A3912" s="7">
        <v>3986</v>
      </c>
      <c r="B3912" s="7">
        <v>1</v>
      </c>
      <c r="C3912" s="7">
        <v>883</v>
      </c>
      <c r="D3912" s="7">
        <v>6891</v>
      </c>
      <c r="F3912" s="8">
        <v>40498.536412037036</v>
      </c>
      <c r="G3912" s="7">
        <v>0</v>
      </c>
      <c r="H3912" s="7">
        <v>28</v>
      </c>
      <c r="I3912" s="7" t="b">
        <f t="shared" si="183"/>
        <v>0</v>
      </c>
      <c r="J3912" s="7" t="b">
        <f t="shared" si="184"/>
        <v>1</v>
      </c>
      <c r="K3912" s="7">
        <f t="shared" si="185"/>
        <v>0</v>
      </c>
      <c r="L3912" s="7">
        <f>WEEKDAY(Table1[[#This Row],[post_time]])</f>
        <v>3</v>
      </c>
      <c r="M3912" s="7">
        <f>VLOOKUP(Table1[[#This Row],[topic_id]],'All Topics Data'!$A$2:$I$1243,8,FALSE)</f>
        <v>40474.877083333333</v>
      </c>
      <c r="N3912" s="7">
        <f>Table1[[#This Row],[Hui Reply?]]*(Table1[[#This Row],[post_time]]-Table1[[#This Row],[timestamp of previous reply]])</f>
        <v>0</v>
      </c>
      <c r="O3912" s="3">
        <f>O3911+Table1[[#This Row],[Hui Reply?]]</f>
        <v>1031</v>
      </c>
      <c r="P3912" s="19">
        <f>INT(Table1[[#This Row],[post_time]])</f>
        <v>40498</v>
      </c>
      <c r="Q3912" s="3">
        <f>IF(Table1[[#This Row],[Hui Reply?]],VLOOKUP(Table1[[#This Row],[topic_id]],'All Topics Data'!$A$2:$E$1243,5,FALSE),0)</f>
        <v>0</v>
      </c>
      <c r="R3912" s="8">
        <f>Table1[[#This Row],[post_time]]+8/24</f>
        <v>40498.869745370372</v>
      </c>
      <c r="S3912" s="3">
        <f>IF(Table1[[#This Row],[post_position]]=1,0,SUMIFS($F$2:F3912,$H$2:H3912,Table1[[#This Row],[post_position]]-1,$C$2:C3912,Table1[[#This Row],[topic_id]]))</f>
        <v>40498.289097222223</v>
      </c>
    </row>
    <row r="3913" spans="1:19" x14ac:dyDescent="0.25">
      <c r="A3913" s="7">
        <v>3987</v>
      </c>
      <c r="B3913" s="7">
        <v>4</v>
      </c>
      <c r="C3913" s="7">
        <v>2</v>
      </c>
      <c r="D3913" s="7">
        <v>6936</v>
      </c>
      <c r="F3913" s="8">
        <v>40498.554791666669</v>
      </c>
      <c r="G3913" s="7">
        <v>0</v>
      </c>
      <c r="H3913" s="7">
        <v>79</v>
      </c>
      <c r="I3913" s="7" t="b">
        <f t="shared" si="183"/>
        <v>0</v>
      </c>
      <c r="J3913" s="7" t="b">
        <f t="shared" si="184"/>
        <v>1</v>
      </c>
      <c r="K3913" s="7">
        <f t="shared" si="185"/>
        <v>0</v>
      </c>
      <c r="L3913" s="7">
        <f>WEEKDAY(Table1[[#This Row],[post_time]])</f>
        <v>3</v>
      </c>
      <c r="M3913" s="7">
        <f>VLOOKUP(Table1[[#This Row],[topic_id]],'All Topics Data'!$A$2:$I$1243,8,FALSE)</f>
        <v>40019.929861111108</v>
      </c>
      <c r="N3913" s="7">
        <f>Table1[[#This Row],[Hui Reply?]]*(Table1[[#This Row],[post_time]]-Table1[[#This Row],[timestamp of previous reply]])</f>
        <v>0</v>
      </c>
      <c r="O3913" s="3">
        <f>O3912+Table1[[#This Row],[Hui Reply?]]</f>
        <v>1031</v>
      </c>
      <c r="P3913" s="19">
        <f>INT(Table1[[#This Row],[post_time]])</f>
        <v>40498</v>
      </c>
      <c r="Q3913" s="3">
        <f>IF(Table1[[#This Row],[Hui Reply?]],VLOOKUP(Table1[[#This Row],[topic_id]],'All Topics Data'!$A$2:$E$1243,5,FALSE),0)</f>
        <v>0</v>
      </c>
      <c r="R3913" s="8">
        <f>Table1[[#This Row],[post_time]]+8/24</f>
        <v>40498.888125000005</v>
      </c>
      <c r="S3913" s="3">
        <f>IF(Table1[[#This Row],[post_position]]=1,0,SUMIFS($F$2:F3913,$H$2:H3913,Table1[[#This Row],[post_position]]-1,$C$2:C3913,Table1[[#This Row],[topic_id]]))</f>
        <v>40497.827152777776</v>
      </c>
    </row>
    <row r="3914" spans="1:19" x14ac:dyDescent="0.25">
      <c r="A3914" s="7">
        <v>3988</v>
      </c>
      <c r="B3914" s="7">
        <v>1</v>
      </c>
      <c r="C3914" s="7">
        <v>883</v>
      </c>
      <c r="D3914" s="7">
        <v>24</v>
      </c>
      <c r="E3914" s="2"/>
      <c r="F3914" s="8">
        <v>40498.569722222222</v>
      </c>
      <c r="G3914" s="7">
        <v>0</v>
      </c>
      <c r="H3914" s="7">
        <v>29</v>
      </c>
      <c r="I3914" s="7" t="b">
        <f t="shared" si="183"/>
        <v>1</v>
      </c>
      <c r="J3914" s="7" t="b">
        <f t="shared" si="184"/>
        <v>1</v>
      </c>
      <c r="K3914" s="7">
        <f t="shared" si="185"/>
        <v>1</v>
      </c>
      <c r="L3914" s="7">
        <f>WEEKDAY(Table1[[#This Row],[post_time]])</f>
        <v>3</v>
      </c>
      <c r="M3914" s="7">
        <f>VLOOKUP(Table1[[#This Row],[topic_id]],'All Topics Data'!$A$2:$I$1243,8,FALSE)</f>
        <v>40474.877083333333</v>
      </c>
      <c r="N3914" s="7">
        <f>Table1[[#This Row],[Hui Reply?]]*(Table1[[#This Row],[post_time]]-Table1[[#This Row],[timestamp of previous reply]])</f>
        <v>3.3310185186564922E-2</v>
      </c>
      <c r="O3914" s="3">
        <f>O3913+Table1[[#This Row],[Hui Reply?]]</f>
        <v>1032</v>
      </c>
      <c r="P3914" s="19">
        <f>INT(Table1[[#This Row],[post_time]])</f>
        <v>40498</v>
      </c>
      <c r="Q3914" s="3" t="str">
        <f>IF(Table1[[#This Row],[Hui Reply?]],VLOOKUP(Table1[[#This Row],[topic_id]],'All Topics Data'!$A$2:$E$1243,5,FALSE),0)</f>
        <v>mediatx</v>
      </c>
      <c r="R3914" s="8">
        <f>Table1[[#This Row],[post_time]]+8/24</f>
        <v>40498.903055555558</v>
      </c>
      <c r="S3914" s="3">
        <f>IF(Table1[[#This Row],[post_position]]=1,0,SUMIFS($F$2:F3914,$H$2:H3914,Table1[[#This Row],[post_position]]-1,$C$2:C3914,Table1[[#This Row],[topic_id]]))</f>
        <v>40498.536412037036</v>
      </c>
    </row>
    <row r="3915" spans="1:19" x14ac:dyDescent="0.25">
      <c r="A3915" s="7">
        <v>3989</v>
      </c>
      <c r="B3915" s="7">
        <v>4</v>
      </c>
      <c r="C3915" s="7">
        <v>2</v>
      </c>
      <c r="D3915" s="7">
        <v>6937</v>
      </c>
      <c r="E3915" s="2"/>
      <c r="F3915" s="8">
        <v>40498.575173611112</v>
      </c>
      <c r="G3915" s="7">
        <v>0</v>
      </c>
      <c r="H3915" s="7">
        <v>80</v>
      </c>
      <c r="I3915" s="7" t="b">
        <f t="shared" si="183"/>
        <v>0</v>
      </c>
      <c r="J3915" s="7" t="b">
        <f t="shared" si="184"/>
        <v>1</v>
      </c>
      <c r="K3915" s="7">
        <f t="shared" si="185"/>
        <v>0</v>
      </c>
      <c r="L3915" s="7">
        <f>WEEKDAY(Table1[[#This Row],[post_time]])</f>
        <v>3</v>
      </c>
      <c r="M3915" s="7">
        <f>VLOOKUP(Table1[[#This Row],[topic_id]],'All Topics Data'!$A$2:$I$1243,8,FALSE)</f>
        <v>40019.929861111108</v>
      </c>
      <c r="N3915" s="7">
        <f>Table1[[#This Row],[Hui Reply?]]*(Table1[[#This Row],[post_time]]-Table1[[#This Row],[timestamp of previous reply]])</f>
        <v>0</v>
      </c>
      <c r="O3915" s="3">
        <f>O3914+Table1[[#This Row],[Hui Reply?]]</f>
        <v>1032</v>
      </c>
      <c r="P3915" s="19">
        <f>INT(Table1[[#This Row],[post_time]])</f>
        <v>40498</v>
      </c>
      <c r="Q3915" s="3">
        <f>IF(Table1[[#This Row],[Hui Reply?]],VLOOKUP(Table1[[#This Row],[topic_id]],'All Topics Data'!$A$2:$E$1243,5,FALSE),0)</f>
        <v>0</v>
      </c>
      <c r="R3915" s="8">
        <f>Table1[[#This Row],[post_time]]+8/24</f>
        <v>40498.908506944448</v>
      </c>
      <c r="S3915" s="3">
        <f>IF(Table1[[#This Row],[post_position]]=1,0,SUMIFS($F$2:F3915,$H$2:H3915,Table1[[#This Row],[post_position]]-1,$C$2:C3915,Table1[[#This Row],[topic_id]]))</f>
        <v>40498.554791666669</v>
      </c>
    </row>
    <row r="3916" spans="1:19" x14ac:dyDescent="0.25">
      <c r="A3916" s="7">
        <v>3990</v>
      </c>
      <c r="B3916" s="7">
        <v>4</v>
      </c>
      <c r="C3916" s="7">
        <v>2</v>
      </c>
      <c r="D3916" s="7">
        <v>6938</v>
      </c>
      <c r="F3916" s="8">
        <v>40498.580428240741</v>
      </c>
      <c r="G3916" s="7">
        <v>0</v>
      </c>
      <c r="H3916" s="7">
        <v>81</v>
      </c>
      <c r="I3916" s="7" t="b">
        <f t="shared" si="183"/>
        <v>0</v>
      </c>
      <c r="J3916" s="7" t="b">
        <f t="shared" si="184"/>
        <v>1</v>
      </c>
      <c r="K3916" s="7">
        <f t="shared" si="185"/>
        <v>0</v>
      </c>
      <c r="L3916" s="7">
        <f>WEEKDAY(Table1[[#This Row],[post_time]])</f>
        <v>3</v>
      </c>
      <c r="M3916" s="7">
        <f>VLOOKUP(Table1[[#This Row],[topic_id]],'All Topics Data'!$A$2:$I$1243,8,FALSE)</f>
        <v>40019.929861111108</v>
      </c>
      <c r="N3916" s="7">
        <f>Table1[[#This Row],[Hui Reply?]]*(Table1[[#This Row],[post_time]]-Table1[[#This Row],[timestamp of previous reply]])</f>
        <v>0</v>
      </c>
      <c r="O3916" s="3">
        <f>O3915+Table1[[#This Row],[Hui Reply?]]</f>
        <v>1032</v>
      </c>
      <c r="P3916" s="19">
        <f>INT(Table1[[#This Row],[post_time]])</f>
        <v>40498</v>
      </c>
      <c r="Q3916" s="3">
        <f>IF(Table1[[#This Row],[Hui Reply?]],VLOOKUP(Table1[[#This Row],[topic_id]],'All Topics Data'!$A$2:$E$1243,5,FALSE),0)</f>
        <v>0</v>
      </c>
      <c r="R3916" s="8">
        <f>Table1[[#This Row],[post_time]]+8/24</f>
        <v>40498.913761574076</v>
      </c>
      <c r="S3916" s="3">
        <f>IF(Table1[[#This Row],[post_position]]=1,0,SUMIFS($F$2:F3916,$H$2:H3916,Table1[[#This Row],[post_position]]-1,$C$2:C3916,Table1[[#This Row],[topic_id]]))</f>
        <v>40498.575173611112</v>
      </c>
    </row>
    <row r="3917" spans="1:19" x14ac:dyDescent="0.25">
      <c r="A3917" s="7">
        <v>3991</v>
      </c>
      <c r="B3917" s="7">
        <v>1</v>
      </c>
      <c r="C3917" s="7">
        <v>966</v>
      </c>
      <c r="D3917" s="7">
        <v>6938</v>
      </c>
      <c r="E3917" s="2"/>
      <c r="F3917" s="8">
        <v>40498.590069444443</v>
      </c>
      <c r="G3917" s="7">
        <v>0</v>
      </c>
      <c r="H3917" s="7">
        <v>1</v>
      </c>
      <c r="I3917" s="7" t="b">
        <f t="shared" si="183"/>
        <v>0</v>
      </c>
      <c r="J3917" s="7" t="b">
        <f t="shared" si="184"/>
        <v>0</v>
      </c>
      <c r="K3917" s="7">
        <f t="shared" si="185"/>
        <v>0</v>
      </c>
      <c r="L3917" s="7">
        <f>WEEKDAY(Table1[[#This Row],[post_time]])</f>
        <v>3</v>
      </c>
      <c r="M3917" s="7">
        <f>VLOOKUP(Table1[[#This Row],[topic_id]],'All Topics Data'!$A$2:$I$1243,8,FALSE)</f>
        <v>40498.589583333334</v>
      </c>
      <c r="N3917" s="7">
        <f>Table1[[#This Row],[Hui Reply?]]*(Table1[[#This Row],[post_time]]-Table1[[#This Row],[timestamp of previous reply]])</f>
        <v>0</v>
      </c>
      <c r="O3917" s="3">
        <f>O3916+Table1[[#This Row],[Hui Reply?]]</f>
        <v>1032</v>
      </c>
      <c r="P3917" s="19">
        <f>INT(Table1[[#This Row],[post_time]])</f>
        <v>40498</v>
      </c>
      <c r="Q3917" s="3">
        <f>IF(Table1[[#This Row],[Hui Reply?]],VLOOKUP(Table1[[#This Row],[topic_id]],'All Topics Data'!$A$2:$E$1243,5,FALSE),0)</f>
        <v>0</v>
      </c>
      <c r="R3917" s="8">
        <f>Table1[[#This Row],[post_time]]+8/24</f>
        <v>40498.923402777778</v>
      </c>
      <c r="S3917" s="3">
        <f>IF(Table1[[#This Row],[post_position]]=1,0,SUMIFS($F$2:F3917,$H$2:H3917,Table1[[#This Row],[post_position]]-1,$C$2:C3917,Table1[[#This Row],[topic_id]]))</f>
        <v>0</v>
      </c>
    </row>
    <row r="3918" spans="1:19" x14ac:dyDescent="0.25">
      <c r="A3918" s="7">
        <v>3995</v>
      </c>
      <c r="B3918" s="7">
        <v>1</v>
      </c>
      <c r="C3918" s="7">
        <v>966</v>
      </c>
      <c r="D3918" s="7">
        <v>24</v>
      </c>
      <c r="E3918" s="2"/>
      <c r="F3918" s="8">
        <v>40498.615474537037</v>
      </c>
      <c r="G3918" s="7">
        <v>0</v>
      </c>
      <c r="H3918" s="7">
        <v>2</v>
      </c>
      <c r="I3918" s="7" t="b">
        <f t="shared" si="183"/>
        <v>1</v>
      </c>
      <c r="J3918" s="7" t="b">
        <f t="shared" si="184"/>
        <v>1</v>
      </c>
      <c r="K3918" s="7">
        <f t="shared" si="185"/>
        <v>1</v>
      </c>
      <c r="L3918" s="7">
        <f>WEEKDAY(Table1[[#This Row],[post_time]])</f>
        <v>3</v>
      </c>
      <c r="M3918" s="7">
        <f>VLOOKUP(Table1[[#This Row],[topic_id]],'All Topics Data'!$A$2:$I$1243,8,FALSE)</f>
        <v>40498.589583333334</v>
      </c>
      <c r="N3918" s="7">
        <f>Table1[[#This Row],[Hui Reply?]]*(Table1[[#This Row],[post_time]]-Table1[[#This Row],[timestamp of previous reply]])</f>
        <v>2.5405092594155576E-2</v>
      </c>
      <c r="O3918" s="3">
        <f>O3917+Table1[[#This Row],[Hui Reply?]]</f>
        <v>1033</v>
      </c>
      <c r="P3918" s="19">
        <f>INT(Table1[[#This Row],[post_time]])</f>
        <v>40498</v>
      </c>
      <c r="Q3918" s="3" t="str">
        <f>IF(Table1[[#This Row],[Hui Reply?]],VLOOKUP(Table1[[#This Row],[topic_id]],'All Topics Data'!$A$2:$E$1243,5,FALSE),0)</f>
        <v>alanj</v>
      </c>
      <c r="R3918" s="8">
        <f>Table1[[#This Row],[post_time]]+8/24</f>
        <v>40498.948807870373</v>
      </c>
      <c r="S3918" s="3">
        <f>IF(Table1[[#This Row],[post_position]]=1,0,SUMIFS($F$2:F3918,$H$2:H3918,Table1[[#This Row],[post_position]]-1,$C$2:C3918,Table1[[#This Row],[topic_id]]))</f>
        <v>40498.590069444443</v>
      </c>
    </row>
    <row r="3919" spans="1:19" x14ac:dyDescent="0.25">
      <c r="A3919" s="7">
        <v>3996</v>
      </c>
      <c r="B3919" s="7">
        <v>1</v>
      </c>
      <c r="C3919" s="7">
        <v>967</v>
      </c>
      <c r="D3919" s="7">
        <v>6742</v>
      </c>
      <c r="E3919" s="2"/>
      <c r="F3919" s="8">
        <v>40498.632337962961</v>
      </c>
      <c r="G3919" s="7">
        <v>0</v>
      </c>
      <c r="H3919" s="7">
        <v>1</v>
      </c>
      <c r="I3919" s="7" t="b">
        <f t="shared" si="183"/>
        <v>0</v>
      </c>
      <c r="J3919" s="7" t="b">
        <f t="shared" si="184"/>
        <v>0</v>
      </c>
      <c r="K3919" s="7">
        <f t="shared" si="185"/>
        <v>0</v>
      </c>
      <c r="L3919" s="7">
        <f>WEEKDAY(Table1[[#This Row],[post_time]])</f>
        <v>3</v>
      </c>
      <c r="M3919" s="7">
        <f>VLOOKUP(Table1[[#This Row],[topic_id]],'All Topics Data'!$A$2:$I$1243,8,FALSE)</f>
        <v>40498.631944444445</v>
      </c>
      <c r="N3919" s="7">
        <f>Table1[[#This Row],[Hui Reply?]]*(Table1[[#This Row],[post_time]]-Table1[[#This Row],[timestamp of previous reply]])</f>
        <v>0</v>
      </c>
      <c r="O3919" s="3">
        <f>O3918+Table1[[#This Row],[Hui Reply?]]</f>
        <v>1033</v>
      </c>
      <c r="P3919" s="19">
        <f>INT(Table1[[#This Row],[post_time]])</f>
        <v>40498</v>
      </c>
      <c r="Q3919" s="3">
        <f>IF(Table1[[#This Row],[Hui Reply?]],VLOOKUP(Table1[[#This Row],[topic_id]],'All Topics Data'!$A$2:$E$1243,5,FALSE),0)</f>
        <v>0</v>
      </c>
      <c r="R3919" s="8">
        <f>Table1[[#This Row],[post_time]]+8/24</f>
        <v>40498.965671296297</v>
      </c>
      <c r="S3919" s="3">
        <f>IF(Table1[[#This Row],[post_position]]=1,0,SUMIFS($F$2:F3919,$H$2:H3919,Table1[[#This Row],[post_position]]-1,$C$2:C3919,Table1[[#This Row],[topic_id]]))</f>
        <v>0</v>
      </c>
    </row>
    <row r="3920" spans="1:19" x14ac:dyDescent="0.25">
      <c r="A3920" s="7">
        <v>3997</v>
      </c>
      <c r="B3920" s="7">
        <v>1</v>
      </c>
      <c r="C3920" s="7">
        <v>968</v>
      </c>
      <c r="D3920" s="7">
        <v>6926</v>
      </c>
      <c r="E3920" s="2"/>
      <c r="F3920" s="8">
        <v>40498.663969907408</v>
      </c>
      <c r="G3920" s="7">
        <v>0</v>
      </c>
      <c r="H3920" s="7">
        <v>1</v>
      </c>
      <c r="I3920" s="7" t="b">
        <f t="shared" si="183"/>
        <v>0</v>
      </c>
      <c r="J3920" s="7" t="b">
        <f t="shared" si="184"/>
        <v>0</v>
      </c>
      <c r="K3920" s="7">
        <f t="shared" si="185"/>
        <v>0</v>
      </c>
      <c r="L3920" s="7">
        <f>WEEKDAY(Table1[[#This Row],[post_time]])</f>
        <v>3</v>
      </c>
      <c r="M3920" s="7">
        <f>VLOOKUP(Table1[[#This Row],[topic_id]],'All Topics Data'!$A$2:$I$1243,8,FALSE)</f>
        <v>40498.663888888892</v>
      </c>
      <c r="N3920" s="7">
        <f>Table1[[#This Row],[Hui Reply?]]*(Table1[[#This Row],[post_time]]-Table1[[#This Row],[timestamp of previous reply]])</f>
        <v>0</v>
      </c>
      <c r="O3920" s="3">
        <f>O3919+Table1[[#This Row],[Hui Reply?]]</f>
        <v>1033</v>
      </c>
      <c r="P3920" s="19">
        <f>INT(Table1[[#This Row],[post_time]])</f>
        <v>40498</v>
      </c>
      <c r="Q3920" s="3">
        <f>IF(Table1[[#This Row],[Hui Reply?]],VLOOKUP(Table1[[#This Row],[topic_id]],'All Topics Data'!$A$2:$E$1243,5,FALSE),0)</f>
        <v>0</v>
      </c>
      <c r="R3920" s="8">
        <f>Table1[[#This Row],[post_time]]+8/24</f>
        <v>40498.997303240743</v>
      </c>
      <c r="S3920" s="3">
        <f>IF(Table1[[#This Row],[post_position]]=1,0,SUMIFS($F$2:F3920,$H$2:H3920,Table1[[#This Row],[post_position]]-1,$C$2:C3920,Table1[[#This Row],[topic_id]]))</f>
        <v>0</v>
      </c>
    </row>
    <row r="3921" spans="1:19" x14ac:dyDescent="0.25">
      <c r="A3921" s="7">
        <v>3998</v>
      </c>
      <c r="B3921" s="7">
        <v>1</v>
      </c>
      <c r="C3921" s="7">
        <v>969</v>
      </c>
      <c r="D3921" s="7">
        <v>6939</v>
      </c>
      <c r="F3921" s="8">
        <v>40498.672256944446</v>
      </c>
      <c r="G3921" s="7">
        <v>0</v>
      </c>
      <c r="H3921" s="7">
        <v>1</v>
      </c>
      <c r="I3921" s="7" t="b">
        <f t="shared" si="183"/>
        <v>0</v>
      </c>
      <c r="J3921" s="7" t="b">
        <f t="shared" si="184"/>
        <v>0</v>
      </c>
      <c r="K3921" s="7">
        <f t="shared" si="185"/>
        <v>0</v>
      </c>
      <c r="L3921" s="7">
        <f>WEEKDAY(Table1[[#This Row],[post_time]])</f>
        <v>3</v>
      </c>
      <c r="M3921" s="7">
        <f>VLOOKUP(Table1[[#This Row],[topic_id]],'All Topics Data'!$A$2:$I$1243,8,FALSE)</f>
        <v>40498.672222222223</v>
      </c>
      <c r="N3921" s="7">
        <f>Table1[[#This Row],[Hui Reply?]]*(Table1[[#This Row],[post_time]]-Table1[[#This Row],[timestamp of previous reply]])</f>
        <v>0</v>
      </c>
      <c r="O3921" s="3">
        <f>O3920+Table1[[#This Row],[Hui Reply?]]</f>
        <v>1033</v>
      </c>
      <c r="P3921" s="19">
        <f>INT(Table1[[#This Row],[post_time]])</f>
        <v>40498</v>
      </c>
      <c r="Q3921" s="3">
        <f>IF(Table1[[#This Row],[Hui Reply?]],VLOOKUP(Table1[[#This Row],[topic_id]],'All Topics Data'!$A$2:$E$1243,5,FALSE),0)</f>
        <v>0</v>
      </c>
      <c r="R3921" s="8">
        <f>Table1[[#This Row],[post_time]]+8/24</f>
        <v>40499.005590277782</v>
      </c>
      <c r="S3921" s="3">
        <f>IF(Table1[[#This Row],[post_position]]=1,0,SUMIFS($F$2:F3921,$H$2:H3921,Table1[[#This Row],[post_position]]-1,$C$2:C3921,Table1[[#This Row],[topic_id]]))</f>
        <v>0</v>
      </c>
    </row>
    <row r="3922" spans="1:19" x14ac:dyDescent="0.25">
      <c r="A3922" s="7">
        <v>3999</v>
      </c>
      <c r="B3922" s="7">
        <v>1</v>
      </c>
      <c r="C3922" s="7">
        <v>970</v>
      </c>
      <c r="D3922" s="7">
        <v>6941</v>
      </c>
      <c r="E3922" s="2"/>
      <c r="F3922" s="8">
        <v>40498.690625000003</v>
      </c>
      <c r="G3922" s="7">
        <v>0</v>
      </c>
      <c r="H3922" s="7">
        <v>1</v>
      </c>
      <c r="I3922" s="7" t="b">
        <f t="shared" si="183"/>
        <v>0</v>
      </c>
      <c r="J3922" s="7" t="b">
        <f t="shared" si="184"/>
        <v>0</v>
      </c>
      <c r="K3922" s="7">
        <f t="shared" si="185"/>
        <v>0</v>
      </c>
      <c r="L3922" s="7">
        <f>WEEKDAY(Table1[[#This Row],[post_time]])</f>
        <v>3</v>
      </c>
      <c r="M3922" s="7">
        <f>VLOOKUP(Table1[[#This Row],[topic_id]],'All Topics Data'!$A$2:$I$1243,8,FALSE)</f>
        <v>40498.69027777778</v>
      </c>
      <c r="N3922" s="7">
        <f>Table1[[#This Row],[Hui Reply?]]*(Table1[[#This Row],[post_time]]-Table1[[#This Row],[timestamp of previous reply]])</f>
        <v>0</v>
      </c>
      <c r="O3922" s="3">
        <f>O3921+Table1[[#This Row],[Hui Reply?]]</f>
        <v>1033</v>
      </c>
      <c r="P3922" s="19">
        <f>INT(Table1[[#This Row],[post_time]])</f>
        <v>40498</v>
      </c>
      <c r="Q3922" s="3">
        <f>IF(Table1[[#This Row],[Hui Reply?]],VLOOKUP(Table1[[#This Row],[topic_id]],'All Topics Data'!$A$2:$E$1243,5,FALSE),0)</f>
        <v>0</v>
      </c>
      <c r="R3922" s="8">
        <f>Table1[[#This Row],[post_time]]+8/24</f>
        <v>40499.023958333339</v>
      </c>
      <c r="S3922" s="3">
        <f>IF(Table1[[#This Row],[post_position]]=1,0,SUMIFS($F$2:F3922,$H$2:H3922,Table1[[#This Row],[post_position]]-1,$C$2:C3922,Table1[[#This Row],[topic_id]]))</f>
        <v>0</v>
      </c>
    </row>
    <row r="3923" spans="1:19" x14ac:dyDescent="0.25">
      <c r="A3923" s="7">
        <v>4000</v>
      </c>
      <c r="B3923" s="7">
        <v>1</v>
      </c>
      <c r="C3923" s="7">
        <v>969</v>
      </c>
      <c r="D3923" s="7">
        <v>6713</v>
      </c>
      <c r="F3923" s="8">
        <v>40498.709050925929</v>
      </c>
      <c r="G3923" s="7">
        <v>0</v>
      </c>
      <c r="H3923" s="7">
        <v>2</v>
      </c>
      <c r="I3923" s="7" t="b">
        <f t="shared" si="183"/>
        <v>0</v>
      </c>
      <c r="J3923" s="7" t="b">
        <f t="shared" si="184"/>
        <v>1</v>
      </c>
      <c r="K3923" s="7">
        <f t="shared" si="185"/>
        <v>0</v>
      </c>
      <c r="L3923" s="7">
        <f>WEEKDAY(Table1[[#This Row],[post_time]])</f>
        <v>3</v>
      </c>
      <c r="M3923" s="7">
        <f>VLOOKUP(Table1[[#This Row],[topic_id]],'All Topics Data'!$A$2:$I$1243,8,FALSE)</f>
        <v>40498.672222222223</v>
      </c>
      <c r="N3923" s="7">
        <f>Table1[[#This Row],[Hui Reply?]]*(Table1[[#This Row],[post_time]]-Table1[[#This Row],[timestamp of previous reply]])</f>
        <v>0</v>
      </c>
      <c r="O3923" s="3">
        <f>O3922+Table1[[#This Row],[Hui Reply?]]</f>
        <v>1033</v>
      </c>
      <c r="P3923" s="19">
        <f>INT(Table1[[#This Row],[post_time]])</f>
        <v>40498</v>
      </c>
      <c r="Q3923" s="3">
        <f>IF(Table1[[#This Row],[Hui Reply?]],VLOOKUP(Table1[[#This Row],[topic_id]],'All Topics Data'!$A$2:$E$1243,5,FALSE),0)</f>
        <v>0</v>
      </c>
      <c r="R3923" s="8">
        <f>Table1[[#This Row],[post_time]]+8/24</f>
        <v>40499.042384259265</v>
      </c>
      <c r="S3923" s="3">
        <f>IF(Table1[[#This Row],[post_position]]=1,0,SUMIFS($F$2:F3923,$H$2:H3923,Table1[[#This Row],[post_position]]-1,$C$2:C3923,Table1[[#This Row],[topic_id]]))</f>
        <v>40498.672256944446</v>
      </c>
    </row>
    <row r="3924" spans="1:19" x14ac:dyDescent="0.25">
      <c r="A3924" s="7">
        <v>4001</v>
      </c>
      <c r="B3924" s="7">
        <v>1</v>
      </c>
      <c r="C3924" s="7">
        <v>971</v>
      </c>
      <c r="D3924" s="7">
        <v>6942</v>
      </c>
      <c r="E3924" s="2"/>
      <c r="F3924" s="8">
        <v>40498.709537037037</v>
      </c>
      <c r="G3924" s="7">
        <v>0</v>
      </c>
      <c r="H3924" s="7">
        <v>1</v>
      </c>
      <c r="I3924" s="7" t="b">
        <f t="shared" si="183"/>
        <v>0</v>
      </c>
      <c r="J3924" s="7" t="b">
        <f t="shared" si="184"/>
        <v>0</v>
      </c>
      <c r="K3924" s="7">
        <f t="shared" si="185"/>
        <v>0</v>
      </c>
      <c r="L3924" s="7">
        <f>WEEKDAY(Table1[[#This Row],[post_time]])</f>
        <v>3</v>
      </c>
      <c r="M3924" s="7">
        <f>VLOOKUP(Table1[[#This Row],[topic_id]],'All Topics Data'!$A$2:$I$1243,8,FALSE)</f>
        <v>40498.709027777775</v>
      </c>
      <c r="N3924" s="7">
        <f>Table1[[#This Row],[Hui Reply?]]*(Table1[[#This Row],[post_time]]-Table1[[#This Row],[timestamp of previous reply]])</f>
        <v>0</v>
      </c>
      <c r="O3924" s="3">
        <f>O3923+Table1[[#This Row],[Hui Reply?]]</f>
        <v>1033</v>
      </c>
      <c r="P3924" s="19">
        <f>INT(Table1[[#This Row],[post_time]])</f>
        <v>40498</v>
      </c>
      <c r="Q3924" s="3">
        <f>IF(Table1[[#This Row],[Hui Reply?]],VLOOKUP(Table1[[#This Row],[topic_id]],'All Topics Data'!$A$2:$E$1243,5,FALSE),0)</f>
        <v>0</v>
      </c>
      <c r="R3924" s="8">
        <f>Table1[[#This Row],[post_time]]+8/24</f>
        <v>40499.042870370373</v>
      </c>
      <c r="S3924" s="3">
        <f>IF(Table1[[#This Row],[post_position]]=1,0,SUMIFS($F$2:F3924,$H$2:H3924,Table1[[#This Row],[post_position]]-1,$C$2:C3924,Table1[[#This Row],[topic_id]]))</f>
        <v>0</v>
      </c>
    </row>
    <row r="3925" spans="1:19" x14ac:dyDescent="0.25">
      <c r="A3925" s="7">
        <v>4002</v>
      </c>
      <c r="B3925" s="7">
        <v>1</v>
      </c>
      <c r="C3925" s="7">
        <v>969</v>
      </c>
      <c r="D3925" s="7">
        <v>6939</v>
      </c>
      <c r="E3925" s="2"/>
      <c r="F3925" s="8">
        <v>40498.722222222219</v>
      </c>
      <c r="G3925" s="7">
        <v>0</v>
      </c>
      <c r="H3925" s="7">
        <v>3</v>
      </c>
      <c r="I3925" s="7" t="b">
        <f t="shared" si="183"/>
        <v>0</v>
      </c>
      <c r="J3925" s="7" t="b">
        <f t="shared" si="184"/>
        <v>1</v>
      </c>
      <c r="K3925" s="7">
        <f t="shared" si="185"/>
        <v>0</v>
      </c>
      <c r="L3925" s="7">
        <f>WEEKDAY(Table1[[#This Row],[post_time]])</f>
        <v>3</v>
      </c>
      <c r="M3925" s="7">
        <f>VLOOKUP(Table1[[#This Row],[topic_id]],'All Topics Data'!$A$2:$I$1243,8,FALSE)</f>
        <v>40498.672222222223</v>
      </c>
      <c r="N3925" s="7">
        <f>Table1[[#This Row],[Hui Reply?]]*(Table1[[#This Row],[post_time]]-Table1[[#This Row],[timestamp of previous reply]])</f>
        <v>0</v>
      </c>
      <c r="O3925" s="3">
        <f>O3924+Table1[[#This Row],[Hui Reply?]]</f>
        <v>1033</v>
      </c>
      <c r="P3925" s="19">
        <f>INT(Table1[[#This Row],[post_time]])</f>
        <v>40498</v>
      </c>
      <c r="Q3925" s="3">
        <f>IF(Table1[[#This Row],[Hui Reply?]],VLOOKUP(Table1[[#This Row],[topic_id]],'All Topics Data'!$A$2:$E$1243,5,FALSE),0)</f>
        <v>0</v>
      </c>
      <c r="R3925" s="8">
        <f>Table1[[#This Row],[post_time]]+8/24</f>
        <v>40499.055555555555</v>
      </c>
      <c r="S3925" s="3">
        <f>IF(Table1[[#This Row],[post_position]]=1,0,SUMIFS($F$2:F3925,$H$2:H3925,Table1[[#This Row],[post_position]]-1,$C$2:C3925,Table1[[#This Row],[topic_id]]))</f>
        <v>40498.709050925929</v>
      </c>
    </row>
    <row r="3926" spans="1:19" x14ac:dyDescent="0.25">
      <c r="A3926" s="7">
        <v>4003</v>
      </c>
      <c r="B3926" s="7">
        <v>1</v>
      </c>
      <c r="C3926" s="7">
        <v>972</v>
      </c>
      <c r="D3926" s="7">
        <v>6939</v>
      </c>
      <c r="E3926" s="2"/>
      <c r="F3926" s="8">
        <v>40498.727546296293</v>
      </c>
      <c r="G3926" s="7">
        <v>0</v>
      </c>
      <c r="H3926" s="7">
        <v>1</v>
      </c>
      <c r="I3926" s="7" t="b">
        <f t="shared" si="183"/>
        <v>0</v>
      </c>
      <c r="J3926" s="7" t="b">
        <f t="shared" si="184"/>
        <v>0</v>
      </c>
      <c r="K3926" s="7">
        <f t="shared" si="185"/>
        <v>0</v>
      </c>
      <c r="L3926" s="7">
        <f>WEEKDAY(Table1[[#This Row],[post_time]])</f>
        <v>3</v>
      </c>
      <c r="M3926" s="7">
        <f>VLOOKUP(Table1[[#This Row],[topic_id]],'All Topics Data'!$A$2:$I$1243,8,FALSE)</f>
        <v>40498.727083333331</v>
      </c>
      <c r="N3926" s="7">
        <f>Table1[[#This Row],[Hui Reply?]]*(Table1[[#This Row],[post_time]]-Table1[[#This Row],[timestamp of previous reply]])</f>
        <v>0</v>
      </c>
      <c r="O3926" s="3">
        <f>O3925+Table1[[#This Row],[Hui Reply?]]</f>
        <v>1033</v>
      </c>
      <c r="P3926" s="19">
        <f>INT(Table1[[#This Row],[post_time]])</f>
        <v>40498</v>
      </c>
      <c r="Q3926" s="3">
        <f>IF(Table1[[#This Row],[Hui Reply?]],VLOOKUP(Table1[[#This Row],[topic_id]],'All Topics Data'!$A$2:$E$1243,5,FALSE),0)</f>
        <v>0</v>
      </c>
      <c r="R3926" s="8">
        <f>Table1[[#This Row],[post_time]]+8/24</f>
        <v>40499.060879629629</v>
      </c>
      <c r="S3926" s="3">
        <f>IF(Table1[[#This Row],[post_position]]=1,0,SUMIFS($F$2:F3926,$H$2:H3926,Table1[[#This Row],[post_position]]-1,$C$2:C3926,Table1[[#This Row],[topic_id]]))</f>
        <v>0</v>
      </c>
    </row>
    <row r="3927" spans="1:19" x14ac:dyDescent="0.25">
      <c r="A3927" s="7">
        <v>4004</v>
      </c>
      <c r="B3927" s="7">
        <v>1</v>
      </c>
      <c r="C3927" s="7">
        <v>972</v>
      </c>
      <c r="D3927" s="7">
        <v>6947</v>
      </c>
      <c r="F3927" s="8">
        <v>40498.746724537035</v>
      </c>
      <c r="G3927" s="7">
        <v>0</v>
      </c>
      <c r="H3927" s="7">
        <v>2</v>
      </c>
      <c r="I3927" s="7" t="b">
        <f t="shared" si="183"/>
        <v>0</v>
      </c>
      <c r="J3927" s="7" t="b">
        <f t="shared" si="184"/>
        <v>1</v>
      </c>
      <c r="K3927" s="7">
        <f t="shared" si="185"/>
        <v>0</v>
      </c>
      <c r="L3927" s="7">
        <f>WEEKDAY(Table1[[#This Row],[post_time]])</f>
        <v>3</v>
      </c>
      <c r="M3927" s="7">
        <f>VLOOKUP(Table1[[#This Row],[topic_id]],'All Topics Data'!$A$2:$I$1243,8,FALSE)</f>
        <v>40498.727083333331</v>
      </c>
      <c r="N3927" s="7">
        <f>Table1[[#This Row],[Hui Reply?]]*(Table1[[#This Row],[post_time]]-Table1[[#This Row],[timestamp of previous reply]])</f>
        <v>0</v>
      </c>
      <c r="O3927" s="3">
        <f>O3926+Table1[[#This Row],[Hui Reply?]]</f>
        <v>1033</v>
      </c>
      <c r="P3927" s="19">
        <f>INT(Table1[[#This Row],[post_time]])</f>
        <v>40498</v>
      </c>
      <c r="Q3927" s="3">
        <f>IF(Table1[[#This Row],[Hui Reply?]],VLOOKUP(Table1[[#This Row],[topic_id]],'All Topics Data'!$A$2:$E$1243,5,FALSE),0)</f>
        <v>0</v>
      </c>
      <c r="R3927" s="8">
        <f>Table1[[#This Row],[post_time]]+8/24</f>
        <v>40499.080057870371</v>
      </c>
      <c r="S3927" s="3">
        <f>IF(Table1[[#This Row],[post_position]]=1,0,SUMIFS($F$2:F3927,$H$2:H3927,Table1[[#This Row],[post_position]]-1,$C$2:C3927,Table1[[#This Row],[topic_id]]))</f>
        <v>40498.727546296293</v>
      </c>
    </row>
    <row r="3928" spans="1:19" x14ac:dyDescent="0.25">
      <c r="A3928" s="7">
        <v>4005</v>
      </c>
      <c r="B3928" s="7">
        <v>1</v>
      </c>
      <c r="C3928" s="7">
        <v>967</v>
      </c>
      <c r="D3928" s="7">
        <v>6742</v>
      </c>
      <c r="F3928" s="8">
        <v>40498.747546296298</v>
      </c>
      <c r="G3928" s="7">
        <v>0</v>
      </c>
      <c r="H3928" s="7">
        <v>2</v>
      </c>
      <c r="I3928" s="7" t="b">
        <f t="shared" si="183"/>
        <v>0</v>
      </c>
      <c r="J3928" s="7" t="b">
        <f t="shared" si="184"/>
        <v>1</v>
      </c>
      <c r="K3928" s="7">
        <f t="shared" si="185"/>
        <v>0</v>
      </c>
      <c r="L3928" s="7">
        <f>WEEKDAY(Table1[[#This Row],[post_time]])</f>
        <v>3</v>
      </c>
      <c r="M3928" s="7">
        <f>VLOOKUP(Table1[[#This Row],[topic_id]],'All Topics Data'!$A$2:$I$1243,8,FALSE)</f>
        <v>40498.631944444445</v>
      </c>
      <c r="N3928" s="7">
        <f>Table1[[#This Row],[Hui Reply?]]*(Table1[[#This Row],[post_time]]-Table1[[#This Row],[timestamp of previous reply]])</f>
        <v>0</v>
      </c>
      <c r="O3928" s="3">
        <f>O3927+Table1[[#This Row],[Hui Reply?]]</f>
        <v>1033</v>
      </c>
      <c r="P3928" s="19">
        <f>INT(Table1[[#This Row],[post_time]])</f>
        <v>40498</v>
      </c>
      <c r="Q3928" s="3">
        <f>IF(Table1[[#This Row],[Hui Reply?]],VLOOKUP(Table1[[#This Row],[topic_id]],'All Topics Data'!$A$2:$E$1243,5,FALSE),0)</f>
        <v>0</v>
      </c>
      <c r="R3928" s="8">
        <f>Table1[[#This Row],[post_time]]+8/24</f>
        <v>40499.080879629633</v>
      </c>
      <c r="S3928" s="3">
        <f>IF(Table1[[#This Row],[post_position]]=1,0,SUMIFS($F$2:F3928,$H$2:H3928,Table1[[#This Row],[post_position]]-1,$C$2:C3928,Table1[[#This Row],[topic_id]]))</f>
        <v>40498.632337962961</v>
      </c>
    </row>
    <row r="3929" spans="1:19" x14ac:dyDescent="0.25">
      <c r="A3929" s="7">
        <v>4006</v>
      </c>
      <c r="B3929" s="7">
        <v>4</v>
      </c>
      <c r="C3929" s="7">
        <v>2</v>
      </c>
      <c r="D3929" s="7">
        <v>6947</v>
      </c>
      <c r="E3929" s="2"/>
      <c r="F3929" s="8">
        <v>40498.749039351853</v>
      </c>
      <c r="G3929" s="7">
        <v>0</v>
      </c>
      <c r="H3929" s="7">
        <v>82</v>
      </c>
      <c r="I3929" s="7" t="b">
        <f t="shared" si="183"/>
        <v>0</v>
      </c>
      <c r="J3929" s="7" t="b">
        <f t="shared" si="184"/>
        <v>1</v>
      </c>
      <c r="K3929" s="7">
        <f t="shared" si="185"/>
        <v>0</v>
      </c>
      <c r="L3929" s="7">
        <f>WEEKDAY(Table1[[#This Row],[post_time]])</f>
        <v>3</v>
      </c>
      <c r="M3929" s="7">
        <f>VLOOKUP(Table1[[#This Row],[topic_id]],'All Topics Data'!$A$2:$I$1243,8,FALSE)</f>
        <v>40019.929861111108</v>
      </c>
      <c r="N3929" s="7">
        <f>Table1[[#This Row],[Hui Reply?]]*(Table1[[#This Row],[post_time]]-Table1[[#This Row],[timestamp of previous reply]])</f>
        <v>0</v>
      </c>
      <c r="O3929" s="3">
        <f>O3928+Table1[[#This Row],[Hui Reply?]]</f>
        <v>1033</v>
      </c>
      <c r="P3929" s="19">
        <f>INT(Table1[[#This Row],[post_time]])</f>
        <v>40498</v>
      </c>
      <c r="Q3929" s="3">
        <f>IF(Table1[[#This Row],[Hui Reply?]],VLOOKUP(Table1[[#This Row],[topic_id]],'All Topics Data'!$A$2:$E$1243,5,FALSE),0)</f>
        <v>0</v>
      </c>
      <c r="R3929" s="8">
        <f>Table1[[#This Row],[post_time]]+8/24</f>
        <v>40499.082372685189</v>
      </c>
      <c r="S3929" s="3">
        <f>IF(Table1[[#This Row],[post_position]]=1,0,SUMIFS($F$2:F3929,$H$2:H3929,Table1[[#This Row],[post_position]]-1,$C$2:C3929,Table1[[#This Row],[topic_id]]))</f>
        <v>40498.580428240741</v>
      </c>
    </row>
    <row r="3930" spans="1:19" x14ac:dyDescent="0.25">
      <c r="A3930" s="7">
        <v>4007</v>
      </c>
      <c r="B3930" s="7">
        <v>1</v>
      </c>
      <c r="C3930" s="7">
        <v>967</v>
      </c>
      <c r="D3930" s="7">
        <v>6947</v>
      </c>
      <c r="E3930" s="2"/>
      <c r="F3930" s="8">
        <v>40498.780439814815</v>
      </c>
      <c r="G3930" s="7">
        <v>0</v>
      </c>
      <c r="H3930" s="7">
        <v>3</v>
      </c>
      <c r="I3930" s="7" t="b">
        <f t="shared" si="183"/>
        <v>0</v>
      </c>
      <c r="J3930" s="7" t="b">
        <f t="shared" si="184"/>
        <v>1</v>
      </c>
      <c r="K3930" s="7">
        <f t="shared" si="185"/>
        <v>0</v>
      </c>
      <c r="L3930" s="7">
        <f>WEEKDAY(Table1[[#This Row],[post_time]])</f>
        <v>3</v>
      </c>
      <c r="M3930" s="7">
        <f>VLOOKUP(Table1[[#This Row],[topic_id]],'All Topics Data'!$A$2:$I$1243,8,FALSE)</f>
        <v>40498.631944444445</v>
      </c>
      <c r="N3930" s="7">
        <f>Table1[[#This Row],[Hui Reply?]]*(Table1[[#This Row],[post_time]]-Table1[[#This Row],[timestamp of previous reply]])</f>
        <v>0</v>
      </c>
      <c r="O3930" s="3">
        <f>O3929+Table1[[#This Row],[Hui Reply?]]</f>
        <v>1033</v>
      </c>
      <c r="P3930" s="19">
        <f>INT(Table1[[#This Row],[post_time]])</f>
        <v>40498</v>
      </c>
      <c r="Q3930" s="3">
        <f>IF(Table1[[#This Row],[Hui Reply?]],VLOOKUP(Table1[[#This Row],[topic_id]],'All Topics Data'!$A$2:$E$1243,5,FALSE),0)</f>
        <v>0</v>
      </c>
      <c r="R3930" s="8">
        <f>Table1[[#This Row],[post_time]]+8/24</f>
        <v>40499.11377314815</v>
      </c>
      <c r="S3930" s="3">
        <f>IF(Table1[[#This Row],[post_position]]=1,0,SUMIFS($F$2:F3930,$H$2:H3930,Table1[[#This Row],[post_position]]-1,$C$2:C3930,Table1[[#This Row],[topic_id]]))</f>
        <v>40498.747546296298</v>
      </c>
    </row>
    <row r="3931" spans="1:19" x14ac:dyDescent="0.25">
      <c r="A3931" s="7">
        <v>4008</v>
      </c>
      <c r="B3931" s="7">
        <v>1</v>
      </c>
      <c r="C3931" s="7">
        <v>967</v>
      </c>
      <c r="D3931" s="7">
        <v>6742</v>
      </c>
      <c r="F3931" s="8">
        <v>40498.791828703703</v>
      </c>
      <c r="G3931" s="7">
        <v>0</v>
      </c>
      <c r="H3931" s="7">
        <v>4</v>
      </c>
      <c r="I3931" s="7" t="b">
        <f t="shared" si="183"/>
        <v>0</v>
      </c>
      <c r="J3931" s="7" t="b">
        <f t="shared" si="184"/>
        <v>1</v>
      </c>
      <c r="K3931" s="7">
        <f t="shared" si="185"/>
        <v>0</v>
      </c>
      <c r="L3931" s="7">
        <f>WEEKDAY(Table1[[#This Row],[post_time]])</f>
        <v>3</v>
      </c>
      <c r="M3931" s="7">
        <f>VLOOKUP(Table1[[#This Row],[topic_id]],'All Topics Data'!$A$2:$I$1243,8,FALSE)</f>
        <v>40498.631944444445</v>
      </c>
      <c r="N3931" s="7">
        <f>Table1[[#This Row],[Hui Reply?]]*(Table1[[#This Row],[post_time]]-Table1[[#This Row],[timestamp of previous reply]])</f>
        <v>0</v>
      </c>
      <c r="O3931" s="3">
        <f>O3930+Table1[[#This Row],[Hui Reply?]]</f>
        <v>1033</v>
      </c>
      <c r="P3931" s="19">
        <f>INT(Table1[[#This Row],[post_time]])</f>
        <v>40498</v>
      </c>
      <c r="Q3931" s="3">
        <f>IF(Table1[[#This Row],[Hui Reply?]],VLOOKUP(Table1[[#This Row],[topic_id]],'All Topics Data'!$A$2:$E$1243,5,FALSE),0)</f>
        <v>0</v>
      </c>
      <c r="R3931" s="8">
        <f>Table1[[#This Row],[post_time]]+8/24</f>
        <v>40499.125162037039</v>
      </c>
      <c r="S3931" s="3">
        <f>IF(Table1[[#This Row],[post_position]]=1,0,SUMIFS($F$2:F3931,$H$2:H3931,Table1[[#This Row],[post_position]]-1,$C$2:C3931,Table1[[#This Row],[topic_id]]))</f>
        <v>40498.780439814815</v>
      </c>
    </row>
    <row r="3932" spans="1:19" x14ac:dyDescent="0.25">
      <c r="A3932" s="7">
        <v>4009</v>
      </c>
      <c r="B3932" s="7">
        <v>1</v>
      </c>
      <c r="C3932" s="7">
        <v>973</v>
      </c>
      <c r="D3932" s="7">
        <v>6925</v>
      </c>
      <c r="E3932" s="2"/>
      <c r="F3932" s="8">
        <v>40498.881111111114</v>
      </c>
      <c r="G3932" s="7">
        <v>0</v>
      </c>
      <c r="H3932" s="7">
        <v>1</v>
      </c>
      <c r="I3932" s="7" t="b">
        <f t="shared" si="183"/>
        <v>0</v>
      </c>
      <c r="J3932" s="7" t="b">
        <f t="shared" si="184"/>
        <v>0</v>
      </c>
      <c r="K3932" s="7">
        <f t="shared" si="185"/>
        <v>0</v>
      </c>
      <c r="L3932" s="7">
        <f>WEEKDAY(Table1[[#This Row],[post_time]])</f>
        <v>3</v>
      </c>
      <c r="M3932" s="7">
        <f>VLOOKUP(Table1[[#This Row],[topic_id]],'All Topics Data'!$A$2:$I$1243,8,FALSE)</f>
        <v>40498.880555555559</v>
      </c>
      <c r="N3932" s="7">
        <f>Table1[[#This Row],[Hui Reply?]]*(Table1[[#This Row],[post_time]]-Table1[[#This Row],[timestamp of previous reply]])</f>
        <v>0</v>
      </c>
      <c r="O3932" s="3">
        <f>O3931+Table1[[#This Row],[Hui Reply?]]</f>
        <v>1033</v>
      </c>
      <c r="P3932" s="19">
        <f>INT(Table1[[#This Row],[post_time]])</f>
        <v>40498</v>
      </c>
      <c r="Q3932" s="3">
        <f>IF(Table1[[#This Row],[Hui Reply?]],VLOOKUP(Table1[[#This Row],[topic_id]],'All Topics Data'!$A$2:$E$1243,5,FALSE),0)</f>
        <v>0</v>
      </c>
      <c r="R3932" s="8">
        <f>Table1[[#This Row],[post_time]]+8/24</f>
        <v>40499.214444444449</v>
      </c>
      <c r="S3932" s="3">
        <f>IF(Table1[[#This Row],[post_position]]=1,0,SUMIFS($F$2:F3932,$H$2:H3932,Table1[[#This Row],[post_position]]-1,$C$2:C3932,Table1[[#This Row],[topic_id]]))</f>
        <v>0</v>
      </c>
    </row>
    <row r="3933" spans="1:19" x14ac:dyDescent="0.25">
      <c r="A3933" s="7">
        <v>4010</v>
      </c>
      <c r="B3933" s="7">
        <v>1</v>
      </c>
      <c r="C3933" s="7">
        <v>969</v>
      </c>
      <c r="D3933" s="7">
        <v>24</v>
      </c>
      <c r="F3933" s="8">
        <v>40498.907256944447</v>
      </c>
      <c r="G3933" s="7">
        <v>0</v>
      </c>
      <c r="H3933" s="7">
        <v>4</v>
      </c>
      <c r="I3933" s="7" t="b">
        <f t="shared" si="183"/>
        <v>1</v>
      </c>
      <c r="J3933" s="7" t="b">
        <f t="shared" si="184"/>
        <v>1</v>
      </c>
      <c r="K3933" s="7">
        <f t="shared" si="185"/>
        <v>1</v>
      </c>
      <c r="L3933" s="7">
        <f>WEEKDAY(Table1[[#This Row],[post_time]])</f>
        <v>3</v>
      </c>
      <c r="M3933" s="7">
        <f>VLOOKUP(Table1[[#This Row],[topic_id]],'All Topics Data'!$A$2:$I$1243,8,FALSE)</f>
        <v>40498.672222222223</v>
      </c>
      <c r="N3933" s="7">
        <f>Table1[[#This Row],[Hui Reply?]]*(Table1[[#This Row],[post_time]]-Table1[[#This Row],[timestamp of previous reply]])</f>
        <v>0.18503472222801065</v>
      </c>
      <c r="O3933" s="3">
        <f>O3932+Table1[[#This Row],[Hui Reply?]]</f>
        <v>1034</v>
      </c>
      <c r="P3933" s="19">
        <f>INT(Table1[[#This Row],[post_time]])</f>
        <v>40498</v>
      </c>
      <c r="Q3933" s="3" t="str">
        <f>IF(Table1[[#This Row],[Hui Reply?]],VLOOKUP(Table1[[#This Row],[topic_id]],'All Topics Data'!$A$2:$E$1243,5,FALSE),0)</f>
        <v>HSK</v>
      </c>
      <c r="R3933" s="8">
        <f>Table1[[#This Row],[post_time]]+8/24</f>
        <v>40499.240590277783</v>
      </c>
      <c r="S3933" s="3">
        <f>IF(Table1[[#This Row],[post_position]]=1,0,SUMIFS($F$2:F3933,$H$2:H3933,Table1[[#This Row],[post_position]]-1,$C$2:C3933,Table1[[#This Row],[topic_id]]))</f>
        <v>40498.722222222219</v>
      </c>
    </row>
    <row r="3934" spans="1:19" x14ac:dyDescent="0.25">
      <c r="A3934" s="7">
        <v>4011</v>
      </c>
      <c r="B3934" s="7">
        <v>1</v>
      </c>
      <c r="C3934" s="7">
        <v>970</v>
      </c>
      <c r="D3934" s="7">
        <v>24</v>
      </c>
      <c r="E3934" s="2"/>
      <c r="F3934" s="8">
        <v>40498.912002314813</v>
      </c>
      <c r="G3934" s="7">
        <v>0</v>
      </c>
      <c r="H3934" s="7">
        <v>2</v>
      </c>
      <c r="I3934" s="7" t="b">
        <f t="shared" si="183"/>
        <v>1</v>
      </c>
      <c r="J3934" s="7" t="b">
        <f t="shared" si="184"/>
        <v>1</v>
      </c>
      <c r="K3934" s="7">
        <f t="shared" si="185"/>
        <v>1</v>
      </c>
      <c r="L3934" s="7">
        <f>WEEKDAY(Table1[[#This Row],[post_time]])</f>
        <v>3</v>
      </c>
      <c r="M3934" s="7">
        <f>VLOOKUP(Table1[[#This Row],[topic_id]],'All Topics Data'!$A$2:$I$1243,8,FALSE)</f>
        <v>40498.69027777778</v>
      </c>
      <c r="N3934" s="7">
        <f>Table1[[#This Row],[Hui Reply?]]*(Table1[[#This Row],[post_time]]-Table1[[#This Row],[timestamp of previous reply]])</f>
        <v>0.22137731481052469</v>
      </c>
      <c r="O3934" s="3">
        <f>O3933+Table1[[#This Row],[Hui Reply?]]</f>
        <v>1035</v>
      </c>
      <c r="P3934" s="19">
        <f>INT(Table1[[#This Row],[post_time]])</f>
        <v>40498</v>
      </c>
      <c r="Q3934" s="3" t="str">
        <f>IF(Table1[[#This Row],[Hui Reply?]],VLOOKUP(Table1[[#This Row],[topic_id]],'All Topics Data'!$A$2:$E$1243,5,FALSE),0)</f>
        <v>doit2010</v>
      </c>
      <c r="R3934" s="8">
        <f>Table1[[#This Row],[post_time]]+8/24</f>
        <v>40499.245335648149</v>
      </c>
      <c r="S3934" s="3">
        <f>IF(Table1[[#This Row],[post_position]]=1,0,SUMIFS($F$2:F3934,$H$2:H3934,Table1[[#This Row],[post_position]]-1,$C$2:C3934,Table1[[#This Row],[topic_id]]))</f>
        <v>40498.690625000003</v>
      </c>
    </row>
    <row r="3935" spans="1:19" x14ac:dyDescent="0.25">
      <c r="A3935" s="7">
        <v>4012</v>
      </c>
      <c r="B3935" s="7">
        <v>1</v>
      </c>
      <c r="C3935" s="7">
        <v>974</v>
      </c>
      <c r="D3935" s="7">
        <v>6928</v>
      </c>
      <c r="E3935" s="2"/>
      <c r="F3935" s="8">
        <v>40498.984016203707</v>
      </c>
      <c r="G3935" s="7">
        <v>0</v>
      </c>
      <c r="H3935" s="7">
        <v>1</v>
      </c>
      <c r="I3935" s="7" t="b">
        <f t="shared" si="183"/>
        <v>0</v>
      </c>
      <c r="J3935" s="7" t="b">
        <f t="shared" si="184"/>
        <v>0</v>
      </c>
      <c r="K3935" s="7">
        <f t="shared" si="185"/>
        <v>0</v>
      </c>
      <c r="L3935" s="7">
        <f>WEEKDAY(Table1[[#This Row],[post_time]])</f>
        <v>3</v>
      </c>
      <c r="M3935" s="7">
        <f>VLOOKUP(Table1[[#This Row],[topic_id]],'All Topics Data'!$A$2:$I$1243,8,FALSE)</f>
        <v>40498.98333333333</v>
      </c>
      <c r="N3935" s="7">
        <f>Table1[[#This Row],[Hui Reply?]]*(Table1[[#This Row],[post_time]]-Table1[[#This Row],[timestamp of previous reply]])</f>
        <v>0</v>
      </c>
      <c r="O3935" s="3">
        <f>O3934+Table1[[#This Row],[Hui Reply?]]</f>
        <v>1035</v>
      </c>
      <c r="P3935" s="19">
        <f>INT(Table1[[#This Row],[post_time]])</f>
        <v>40498</v>
      </c>
      <c r="Q3935" s="3">
        <f>IF(Table1[[#This Row],[Hui Reply?]],VLOOKUP(Table1[[#This Row],[topic_id]],'All Topics Data'!$A$2:$E$1243,5,FALSE),0)</f>
        <v>0</v>
      </c>
      <c r="R3935" s="8">
        <f>Table1[[#This Row],[post_time]]+8/24</f>
        <v>40499.317349537043</v>
      </c>
      <c r="S3935" s="3">
        <f>IF(Table1[[#This Row],[post_position]]=1,0,SUMIFS($F$2:F3935,$H$2:H3935,Table1[[#This Row],[post_position]]-1,$C$2:C3935,Table1[[#This Row],[topic_id]]))</f>
        <v>0</v>
      </c>
    </row>
    <row r="3936" spans="1:19" x14ac:dyDescent="0.25">
      <c r="A3936" s="7">
        <v>4013</v>
      </c>
      <c r="B3936" s="7">
        <v>1</v>
      </c>
      <c r="C3936" s="7">
        <v>968</v>
      </c>
      <c r="D3936" s="7">
        <v>24</v>
      </c>
      <c r="F3936" s="8">
        <v>40499.002013888887</v>
      </c>
      <c r="G3936" s="7">
        <v>0</v>
      </c>
      <c r="H3936" s="7">
        <v>2</v>
      </c>
      <c r="I3936" s="7" t="b">
        <f t="shared" si="183"/>
        <v>1</v>
      </c>
      <c r="J3936" s="7" t="b">
        <f t="shared" si="184"/>
        <v>1</v>
      </c>
      <c r="K3936" s="7">
        <f t="shared" si="185"/>
        <v>1</v>
      </c>
      <c r="L3936" s="7">
        <f>WEEKDAY(Table1[[#This Row],[post_time]])</f>
        <v>4</v>
      </c>
      <c r="M3936" s="7">
        <f>VLOOKUP(Table1[[#This Row],[topic_id]],'All Topics Data'!$A$2:$I$1243,8,FALSE)</f>
        <v>40498.663888888892</v>
      </c>
      <c r="N3936" s="7">
        <f>Table1[[#This Row],[Hui Reply?]]*(Table1[[#This Row],[post_time]]-Table1[[#This Row],[timestamp of previous reply]])</f>
        <v>0.33804398147913162</v>
      </c>
      <c r="O3936" s="3">
        <f>O3935+Table1[[#This Row],[Hui Reply?]]</f>
        <v>1036</v>
      </c>
      <c r="P3936" s="19">
        <f>INT(Table1[[#This Row],[post_time]])</f>
        <v>40499</v>
      </c>
      <c r="Q3936" s="3" t="str">
        <f>IF(Table1[[#This Row],[Hui Reply?]],VLOOKUP(Table1[[#This Row],[topic_id]],'All Topics Data'!$A$2:$E$1243,5,FALSE),0)</f>
        <v>dark_horizon</v>
      </c>
      <c r="R3936" s="8">
        <f>Table1[[#This Row],[post_time]]+8/24</f>
        <v>40499.335347222222</v>
      </c>
      <c r="S3936" s="3">
        <f>IF(Table1[[#This Row],[post_position]]=1,0,SUMIFS($F$2:F3936,$H$2:H3936,Table1[[#This Row],[post_position]]-1,$C$2:C3936,Table1[[#This Row],[topic_id]]))</f>
        <v>40498.663969907408</v>
      </c>
    </row>
    <row r="3937" spans="1:19" x14ac:dyDescent="0.25">
      <c r="A3937" s="7">
        <v>4014</v>
      </c>
      <c r="B3937" s="7">
        <v>1</v>
      </c>
      <c r="C3937" s="7">
        <v>973</v>
      </c>
      <c r="D3937" s="7">
        <v>1</v>
      </c>
      <c r="E3937" s="2"/>
      <c r="F3937" s="8">
        <v>40499.002233796295</v>
      </c>
      <c r="G3937" s="7">
        <v>0</v>
      </c>
      <c r="H3937" s="7">
        <v>2</v>
      </c>
      <c r="I3937" s="7" t="b">
        <f t="shared" si="183"/>
        <v>0</v>
      </c>
      <c r="J3937" s="7" t="b">
        <f t="shared" si="184"/>
        <v>1</v>
      </c>
      <c r="K3937" s="7">
        <f t="shared" si="185"/>
        <v>0</v>
      </c>
      <c r="L3937" s="7">
        <f>WEEKDAY(Table1[[#This Row],[post_time]])</f>
        <v>4</v>
      </c>
      <c r="M3937" s="7">
        <f>VLOOKUP(Table1[[#This Row],[topic_id]],'All Topics Data'!$A$2:$I$1243,8,FALSE)</f>
        <v>40498.880555555559</v>
      </c>
      <c r="N3937" s="7">
        <f>Table1[[#This Row],[Hui Reply?]]*(Table1[[#This Row],[post_time]]-Table1[[#This Row],[timestamp of previous reply]])</f>
        <v>0</v>
      </c>
      <c r="O3937" s="3">
        <f>O3936+Table1[[#This Row],[Hui Reply?]]</f>
        <v>1036</v>
      </c>
      <c r="P3937" s="19">
        <f>INT(Table1[[#This Row],[post_time]])</f>
        <v>40499</v>
      </c>
      <c r="Q3937" s="3">
        <f>IF(Table1[[#This Row],[Hui Reply?]],VLOOKUP(Table1[[#This Row],[topic_id]],'All Topics Data'!$A$2:$E$1243,5,FALSE),0)</f>
        <v>0</v>
      </c>
      <c r="R3937" s="8">
        <f>Table1[[#This Row],[post_time]]+8/24</f>
        <v>40499.33556712963</v>
      </c>
      <c r="S3937" s="3">
        <f>IF(Table1[[#This Row],[post_position]]=1,0,SUMIFS($F$2:F3937,$H$2:H3937,Table1[[#This Row],[post_position]]-1,$C$2:C3937,Table1[[#This Row],[topic_id]]))</f>
        <v>40498.881111111114</v>
      </c>
    </row>
    <row r="3938" spans="1:19" x14ac:dyDescent="0.25">
      <c r="A3938" s="7">
        <v>4015</v>
      </c>
      <c r="B3938" s="7">
        <v>1</v>
      </c>
      <c r="C3938" s="7">
        <v>972</v>
      </c>
      <c r="D3938" s="7">
        <v>24</v>
      </c>
      <c r="E3938" s="2"/>
      <c r="F3938" s="8">
        <v>40499.003506944442</v>
      </c>
      <c r="G3938" s="7">
        <v>0</v>
      </c>
      <c r="H3938" s="7">
        <v>3</v>
      </c>
      <c r="I3938" s="7" t="b">
        <f t="shared" si="183"/>
        <v>1</v>
      </c>
      <c r="J3938" s="7" t="b">
        <f t="shared" si="184"/>
        <v>1</v>
      </c>
      <c r="K3938" s="7">
        <f t="shared" si="185"/>
        <v>1</v>
      </c>
      <c r="L3938" s="7">
        <f>WEEKDAY(Table1[[#This Row],[post_time]])</f>
        <v>4</v>
      </c>
      <c r="M3938" s="7">
        <f>VLOOKUP(Table1[[#This Row],[topic_id]],'All Topics Data'!$A$2:$I$1243,8,FALSE)</f>
        <v>40498.727083333331</v>
      </c>
      <c r="N3938" s="7">
        <f>Table1[[#This Row],[Hui Reply?]]*(Table1[[#This Row],[post_time]]-Table1[[#This Row],[timestamp of previous reply]])</f>
        <v>0.25678240740671754</v>
      </c>
      <c r="O3938" s="3">
        <f>O3937+Table1[[#This Row],[Hui Reply?]]</f>
        <v>1037</v>
      </c>
      <c r="P3938" s="19">
        <f>INT(Table1[[#This Row],[post_time]])</f>
        <v>40499</v>
      </c>
      <c r="Q3938" s="3" t="str">
        <f>IF(Table1[[#This Row],[Hui Reply?]],VLOOKUP(Table1[[#This Row],[topic_id]],'All Topics Data'!$A$2:$E$1243,5,FALSE),0)</f>
        <v>HSK</v>
      </c>
      <c r="R3938" s="8">
        <f>Table1[[#This Row],[post_time]]+8/24</f>
        <v>40499.336840277778</v>
      </c>
      <c r="S3938" s="3">
        <f>IF(Table1[[#This Row],[post_position]]=1,0,SUMIFS($F$2:F3938,$H$2:H3938,Table1[[#This Row],[post_position]]-1,$C$2:C3938,Table1[[#This Row],[topic_id]]))</f>
        <v>40498.746724537035</v>
      </c>
    </row>
    <row r="3939" spans="1:19" x14ac:dyDescent="0.25">
      <c r="A3939" s="7">
        <v>4016</v>
      </c>
      <c r="B3939" s="7">
        <v>4</v>
      </c>
      <c r="C3939" s="7">
        <v>2</v>
      </c>
      <c r="D3939" s="7">
        <v>6957</v>
      </c>
      <c r="E3939" s="2"/>
      <c r="F3939" s="8">
        <v>40499.008773148147</v>
      </c>
      <c r="G3939" s="7">
        <v>0</v>
      </c>
      <c r="H3939" s="7">
        <v>83</v>
      </c>
      <c r="I3939" s="7" t="b">
        <f t="shared" si="183"/>
        <v>0</v>
      </c>
      <c r="J3939" s="7" t="b">
        <f t="shared" si="184"/>
        <v>1</v>
      </c>
      <c r="K3939" s="7">
        <f t="shared" si="185"/>
        <v>0</v>
      </c>
      <c r="L3939" s="7">
        <f>WEEKDAY(Table1[[#This Row],[post_time]])</f>
        <v>4</v>
      </c>
      <c r="M3939" s="7">
        <f>VLOOKUP(Table1[[#This Row],[topic_id]],'All Topics Data'!$A$2:$I$1243,8,FALSE)</f>
        <v>40019.929861111108</v>
      </c>
      <c r="N3939" s="7">
        <f>Table1[[#This Row],[Hui Reply?]]*(Table1[[#This Row],[post_time]]-Table1[[#This Row],[timestamp of previous reply]])</f>
        <v>0</v>
      </c>
      <c r="O3939" s="3">
        <f>O3938+Table1[[#This Row],[Hui Reply?]]</f>
        <v>1037</v>
      </c>
      <c r="P3939" s="19">
        <f>INT(Table1[[#This Row],[post_time]])</f>
        <v>40499</v>
      </c>
      <c r="Q3939" s="3">
        <f>IF(Table1[[#This Row],[Hui Reply?]],VLOOKUP(Table1[[#This Row],[topic_id]],'All Topics Data'!$A$2:$E$1243,5,FALSE),0)</f>
        <v>0</v>
      </c>
      <c r="R3939" s="8">
        <f>Table1[[#This Row],[post_time]]+8/24</f>
        <v>40499.342106481483</v>
      </c>
      <c r="S3939" s="3">
        <f>IF(Table1[[#This Row],[post_position]]=1,0,SUMIFS($F$2:F3939,$H$2:H3939,Table1[[#This Row],[post_position]]-1,$C$2:C3939,Table1[[#This Row],[topic_id]]))</f>
        <v>40498.749039351853</v>
      </c>
    </row>
    <row r="3940" spans="1:19" x14ac:dyDescent="0.25">
      <c r="A3940" s="7">
        <v>4017</v>
      </c>
      <c r="B3940" s="7">
        <v>1</v>
      </c>
      <c r="C3940" s="7">
        <v>973</v>
      </c>
      <c r="D3940" s="7">
        <v>6925</v>
      </c>
      <c r="E3940" s="2"/>
      <c r="F3940" s="8">
        <v>40499.042372685188</v>
      </c>
      <c r="G3940" s="7">
        <v>0</v>
      </c>
      <c r="H3940" s="7">
        <v>3</v>
      </c>
      <c r="I3940" s="7" t="b">
        <f t="shared" si="183"/>
        <v>0</v>
      </c>
      <c r="J3940" s="7" t="b">
        <f t="shared" si="184"/>
        <v>1</v>
      </c>
      <c r="K3940" s="7">
        <f t="shared" si="185"/>
        <v>0</v>
      </c>
      <c r="L3940" s="7">
        <f>WEEKDAY(Table1[[#This Row],[post_time]])</f>
        <v>4</v>
      </c>
      <c r="M3940" s="7">
        <f>VLOOKUP(Table1[[#This Row],[topic_id]],'All Topics Data'!$A$2:$I$1243,8,FALSE)</f>
        <v>40498.880555555559</v>
      </c>
      <c r="N3940" s="7">
        <f>Table1[[#This Row],[Hui Reply?]]*(Table1[[#This Row],[post_time]]-Table1[[#This Row],[timestamp of previous reply]])</f>
        <v>0</v>
      </c>
      <c r="O3940" s="3">
        <f>O3939+Table1[[#This Row],[Hui Reply?]]</f>
        <v>1037</v>
      </c>
      <c r="P3940" s="19">
        <f>INT(Table1[[#This Row],[post_time]])</f>
        <v>40499</v>
      </c>
      <c r="Q3940" s="3">
        <f>IF(Table1[[#This Row],[Hui Reply?]],VLOOKUP(Table1[[#This Row],[topic_id]],'All Topics Data'!$A$2:$E$1243,5,FALSE),0)</f>
        <v>0</v>
      </c>
      <c r="R3940" s="8">
        <f>Table1[[#This Row],[post_time]]+8/24</f>
        <v>40499.375706018523</v>
      </c>
      <c r="S3940" s="3">
        <f>IF(Table1[[#This Row],[post_position]]=1,0,SUMIFS($F$2:F3940,$H$2:H3940,Table1[[#This Row],[post_position]]-1,$C$2:C3940,Table1[[#This Row],[topic_id]]))</f>
        <v>40499.002233796295</v>
      </c>
    </row>
    <row r="3941" spans="1:19" x14ac:dyDescent="0.25">
      <c r="A3941" s="7">
        <v>4018</v>
      </c>
      <c r="B3941" s="7">
        <v>1</v>
      </c>
      <c r="C3941" s="7">
        <v>973</v>
      </c>
      <c r="D3941" s="7">
        <v>24</v>
      </c>
      <c r="E3941" s="2"/>
      <c r="F3941" s="8">
        <v>40499.122071759259</v>
      </c>
      <c r="G3941" s="7">
        <v>0</v>
      </c>
      <c r="H3941" s="7">
        <v>4</v>
      </c>
      <c r="I3941" s="7" t="b">
        <f t="shared" si="183"/>
        <v>1</v>
      </c>
      <c r="J3941" s="7" t="b">
        <f t="shared" si="184"/>
        <v>1</v>
      </c>
      <c r="K3941" s="7">
        <f t="shared" si="185"/>
        <v>1</v>
      </c>
      <c r="L3941" s="7">
        <f>WEEKDAY(Table1[[#This Row],[post_time]])</f>
        <v>4</v>
      </c>
      <c r="M3941" s="7">
        <f>VLOOKUP(Table1[[#This Row],[topic_id]],'All Topics Data'!$A$2:$I$1243,8,FALSE)</f>
        <v>40498.880555555559</v>
      </c>
      <c r="N3941" s="7">
        <f>Table1[[#This Row],[Hui Reply?]]*(Table1[[#This Row],[post_time]]-Table1[[#This Row],[timestamp of previous reply]])</f>
        <v>7.9699074070958886E-2</v>
      </c>
      <c r="O3941" s="3">
        <f>O3940+Table1[[#This Row],[Hui Reply?]]</f>
        <v>1038</v>
      </c>
      <c r="P3941" s="19">
        <f>INT(Table1[[#This Row],[post_time]])</f>
        <v>40499</v>
      </c>
      <c r="Q3941" s="3" t="str">
        <f>IF(Table1[[#This Row],[Hui Reply?]],VLOOKUP(Table1[[#This Row],[topic_id]],'All Topics Data'!$A$2:$E$1243,5,FALSE),0)</f>
        <v>fred</v>
      </c>
      <c r="R3941" s="8">
        <f>Table1[[#This Row],[post_time]]+8/24</f>
        <v>40499.455405092594</v>
      </c>
      <c r="S3941" s="3">
        <f>IF(Table1[[#This Row],[post_position]]=1,0,SUMIFS($F$2:F3941,$H$2:H3941,Table1[[#This Row],[post_position]]-1,$C$2:C3941,Table1[[#This Row],[topic_id]]))</f>
        <v>40499.042372685188</v>
      </c>
    </row>
    <row r="3942" spans="1:19" x14ac:dyDescent="0.25">
      <c r="A3942" s="7">
        <v>4019</v>
      </c>
      <c r="B3942" s="7">
        <v>1</v>
      </c>
      <c r="C3942" s="7">
        <v>973</v>
      </c>
      <c r="D3942" s="7">
        <v>24</v>
      </c>
      <c r="F3942" s="8">
        <v>40499.123981481483</v>
      </c>
      <c r="G3942" s="7">
        <v>0</v>
      </c>
      <c r="H3942" s="7">
        <v>5</v>
      </c>
      <c r="I3942" s="7" t="b">
        <f t="shared" si="183"/>
        <v>1</v>
      </c>
      <c r="J3942" s="7" t="b">
        <f t="shared" si="184"/>
        <v>1</v>
      </c>
      <c r="K3942" s="7">
        <f t="shared" si="185"/>
        <v>1</v>
      </c>
      <c r="L3942" s="7">
        <f>WEEKDAY(Table1[[#This Row],[post_time]])</f>
        <v>4</v>
      </c>
      <c r="M3942" s="7">
        <f>VLOOKUP(Table1[[#This Row],[topic_id]],'All Topics Data'!$A$2:$I$1243,8,FALSE)</f>
        <v>40498.880555555559</v>
      </c>
      <c r="N3942" s="7">
        <f>Table1[[#This Row],[Hui Reply?]]*(Table1[[#This Row],[post_time]]-Table1[[#This Row],[timestamp of previous reply]])</f>
        <v>1.9097222248092294E-3</v>
      </c>
      <c r="O3942" s="3">
        <f>O3941+Table1[[#This Row],[Hui Reply?]]</f>
        <v>1039</v>
      </c>
      <c r="P3942" s="19">
        <f>INT(Table1[[#This Row],[post_time]])</f>
        <v>40499</v>
      </c>
      <c r="Q3942" s="3" t="str">
        <f>IF(Table1[[#This Row],[Hui Reply?]],VLOOKUP(Table1[[#This Row],[topic_id]],'All Topics Data'!$A$2:$E$1243,5,FALSE),0)</f>
        <v>fred</v>
      </c>
      <c r="R3942" s="8">
        <f>Table1[[#This Row],[post_time]]+8/24</f>
        <v>40499.457314814819</v>
      </c>
      <c r="S3942" s="3">
        <f>IF(Table1[[#This Row],[post_position]]=1,0,SUMIFS($F$2:F3942,$H$2:H3942,Table1[[#This Row],[post_position]]-1,$C$2:C3942,Table1[[#This Row],[topic_id]]))</f>
        <v>40499.122071759259</v>
      </c>
    </row>
    <row r="3943" spans="1:19" x14ac:dyDescent="0.25">
      <c r="A3943" s="7">
        <v>4020</v>
      </c>
      <c r="B3943" s="7">
        <v>1</v>
      </c>
      <c r="C3943" s="7">
        <v>968</v>
      </c>
      <c r="D3943" s="7">
        <v>6713</v>
      </c>
      <c r="F3943" s="8">
        <v>40499.347592592596</v>
      </c>
      <c r="G3943" s="7">
        <v>0</v>
      </c>
      <c r="H3943" s="7">
        <v>3</v>
      </c>
      <c r="I3943" s="7" t="b">
        <f t="shared" si="183"/>
        <v>0</v>
      </c>
      <c r="J3943" s="7" t="b">
        <f t="shared" si="184"/>
        <v>1</v>
      </c>
      <c r="K3943" s="7">
        <f t="shared" si="185"/>
        <v>0</v>
      </c>
      <c r="L3943" s="7">
        <f>WEEKDAY(Table1[[#This Row],[post_time]])</f>
        <v>4</v>
      </c>
      <c r="M3943" s="7">
        <f>VLOOKUP(Table1[[#This Row],[topic_id]],'All Topics Data'!$A$2:$I$1243,8,FALSE)</f>
        <v>40498.663888888892</v>
      </c>
      <c r="N3943" s="7">
        <f>Table1[[#This Row],[Hui Reply?]]*(Table1[[#This Row],[post_time]]-Table1[[#This Row],[timestamp of previous reply]])</f>
        <v>0</v>
      </c>
      <c r="O3943" s="3">
        <f>O3942+Table1[[#This Row],[Hui Reply?]]</f>
        <v>1039</v>
      </c>
      <c r="P3943" s="19">
        <f>INT(Table1[[#This Row],[post_time]])</f>
        <v>40499</v>
      </c>
      <c r="Q3943" s="3">
        <f>IF(Table1[[#This Row],[Hui Reply?]],VLOOKUP(Table1[[#This Row],[topic_id]],'All Topics Data'!$A$2:$E$1243,5,FALSE),0)</f>
        <v>0</v>
      </c>
      <c r="R3943" s="8">
        <f>Table1[[#This Row],[post_time]]+8/24</f>
        <v>40499.680925925932</v>
      </c>
      <c r="S3943" s="3">
        <f>IF(Table1[[#This Row],[post_position]]=1,0,SUMIFS($F$2:F3943,$H$2:H3943,Table1[[#This Row],[post_position]]-1,$C$2:C3943,Table1[[#This Row],[topic_id]]))</f>
        <v>40499.002013888887</v>
      </c>
    </row>
    <row r="3944" spans="1:19" x14ac:dyDescent="0.25">
      <c r="A3944" s="7">
        <v>4021</v>
      </c>
      <c r="B3944" s="7">
        <v>1</v>
      </c>
      <c r="C3944" s="7">
        <v>975</v>
      </c>
      <c r="D3944" s="7">
        <v>3713</v>
      </c>
      <c r="E3944" s="2"/>
      <c r="F3944" s="8">
        <v>40499.355891203704</v>
      </c>
      <c r="G3944" s="7">
        <v>0</v>
      </c>
      <c r="H3944" s="7">
        <v>1</v>
      </c>
      <c r="I3944" s="7" t="b">
        <f t="shared" si="183"/>
        <v>0</v>
      </c>
      <c r="J3944" s="7" t="b">
        <f t="shared" si="184"/>
        <v>0</v>
      </c>
      <c r="K3944" s="7">
        <f t="shared" si="185"/>
        <v>0</v>
      </c>
      <c r="L3944" s="7">
        <f>WEEKDAY(Table1[[#This Row],[post_time]])</f>
        <v>4</v>
      </c>
      <c r="M3944" s="7">
        <f>VLOOKUP(Table1[[#This Row],[topic_id]],'All Topics Data'!$A$2:$I$1243,8,FALSE)</f>
        <v>40499.355555555558</v>
      </c>
      <c r="N3944" s="7">
        <f>Table1[[#This Row],[Hui Reply?]]*(Table1[[#This Row],[post_time]]-Table1[[#This Row],[timestamp of previous reply]])</f>
        <v>0</v>
      </c>
      <c r="O3944" s="3">
        <f>O3943+Table1[[#This Row],[Hui Reply?]]</f>
        <v>1039</v>
      </c>
      <c r="P3944" s="19">
        <f>INT(Table1[[#This Row],[post_time]])</f>
        <v>40499</v>
      </c>
      <c r="Q3944" s="3">
        <f>IF(Table1[[#This Row],[Hui Reply?]],VLOOKUP(Table1[[#This Row],[topic_id]],'All Topics Data'!$A$2:$E$1243,5,FALSE),0)</f>
        <v>0</v>
      </c>
      <c r="R3944" s="8">
        <f>Table1[[#This Row],[post_time]]+8/24</f>
        <v>40499.68922453704</v>
      </c>
      <c r="S3944" s="3">
        <f>IF(Table1[[#This Row],[post_position]]=1,0,SUMIFS($F$2:F3944,$H$2:H3944,Table1[[#This Row],[post_position]]-1,$C$2:C3944,Table1[[#This Row],[topic_id]]))</f>
        <v>0</v>
      </c>
    </row>
    <row r="3945" spans="1:19" x14ac:dyDescent="0.25">
      <c r="A3945" s="7">
        <v>4022</v>
      </c>
      <c r="B3945" s="7">
        <v>1</v>
      </c>
      <c r="C3945" s="7">
        <v>976</v>
      </c>
      <c r="D3945" s="7">
        <v>6963</v>
      </c>
      <c r="E3945" s="2"/>
      <c r="F3945" s="8">
        <v>40499.399444444447</v>
      </c>
      <c r="G3945" s="7">
        <v>0</v>
      </c>
      <c r="H3945" s="7">
        <v>1</v>
      </c>
      <c r="I3945" s="7" t="b">
        <f t="shared" si="183"/>
        <v>0</v>
      </c>
      <c r="J3945" s="7" t="b">
        <f t="shared" si="184"/>
        <v>0</v>
      </c>
      <c r="K3945" s="7">
        <f t="shared" si="185"/>
        <v>0</v>
      </c>
      <c r="L3945" s="7">
        <f>WEEKDAY(Table1[[#This Row],[post_time]])</f>
        <v>4</v>
      </c>
      <c r="M3945" s="7">
        <f>VLOOKUP(Table1[[#This Row],[topic_id]],'All Topics Data'!$A$2:$I$1243,8,FALSE)</f>
        <v>40499.399305555555</v>
      </c>
      <c r="N3945" s="7">
        <f>Table1[[#This Row],[Hui Reply?]]*(Table1[[#This Row],[post_time]]-Table1[[#This Row],[timestamp of previous reply]])</f>
        <v>0</v>
      </c>
      <c r="O3945" s="3">
        <f>O3944+Table1[[#This Row],[Hui Reply?]]</f>
        <v>1039</v>
      </c>
      <c r="P3945" s="19">
        <f>INT(Table1[[#This Row],[post_time]])</f>
        <v>40499</v>
      </c>
      <c r="Q3945" s="3">
        <f>IF(Table1[[#This Row],[Hui Reply?]],VLOOKUP(Table1[[#This Row],[topic_id]],'All Topics Data'!$A$2:$E$1243,5,FALSE),0)</f>
        <v>0</v>
      </c>
      <c r="R3945" s="8">
        <f>Table1[[#This Row],[post_time]]+8/24</f>
        <v>40499.732777777783</v>
      </c>
      <c r="S3945" s="3">
        <f>IF(Table1[[#This Row],[post_position]]=1,0,SUMIFS($F$2:F3945,$H$2:H3945,Table1[[#This Row],[post_position]]-1,$C$2:C3945,Table1[[#This Row],[topic_id]]))</f>
        <v>0</v>
      </c>
    </row>
    <row r="3946" spans="1:19" x14ac:dyDescent="0.25">
      <c r="A3946" s="7">
        <v>4023</v>
      </c>
      <c r="B3946" s="7">
        <v>1</v>
      </c>
      <c r="C3946" s="7">
        <v>977</v>
      </c>
      <c r="D3946" s="7">
        <v>3312</v>
      </c>
      <c r="F3946" s="8">
        <v>40499.428460648145</v>
      </c>
      <c r="G3946" s="7">
        <v>0</v>
      </c>
      <c r="H3946" s="7">
        <v>1</v>
      </c>
      <c r="I3946" s="7" t="b">
        <f t="shared" si="183"/>
        <v>0</v>
      </c>
      <c r="J3946" s="7" t="b">
        <f t="shared" si="184"/>
        <v>0</v>
      </c>
      <c r="K3946" s="7">
        <f t="shared" si="185"/>
        <v>0</v>
      </c>
      <c r="L3946" s="7">
        <f>WEEKDAY(Table1[[#This Row],[post_time]])</f>
        <v>4</v>
      </c>
      <c r="M3946" s="7">
        <f>VLOOKUP(Table1[[#This Row],[topic_id]],'All Topics Data'!$A$2:$I$1243,8,FALSE)</f>
        <v>40499.427777777775</v>
      </c>
      <c r="N3946" s="7">
        <f>Table1[[#This Row],[Hui Reply?]]*(Table1[[#This Row],[post_time]]-Table1[[#This Row],[timestamp of previous reply]])</f>
        <v>0</v>
      </c>
      <c r="O3946" s="3">
        <f>O3945+Table1[[#This Row],[Hui Reply?]]</f>
        <v>1039</v>
      </c>
      <c r="P3946" s="19">
        <f>INT(Table1[[#This Row],[post_time]])</f>
        <v>40499</v>
      </c>
      <c r="Q3946" s="3">
        <f>IF(Table1[[#This Row],[Hui Reply?]],VLOOKUP(Table1[[#This Row],[topic_id]],'All Topics Data'!$A$2:$E$1243,5,FALSE),0)</f>
        <v>0</v>
      </c>
      <c r="R3946" s="8">
        <f>Table1[[#This Row],[post_time]]+8/24</f>
        <v>40499.761793981481</v>
      </c>
      <c r="S3946" s="3">
        <f>IF(Table1[[#This Row],[post_position]]=1,0,SUMIFS($F$2:F3946,$H$2:H3946,Table1[[#This Row],[post_position]]-1,$C$2:C3946,Table1[[#This Row],[topic_id]]))</f>
        <v>0</v>
      </c>
    </row>
    <row r="3947" spans="1:19" x14ac:dyDescent="0.25">
      <c r="A3947" s="7">
        <v>4024</v>
      </c>
      <c r="B3947" s="7">
        <v>1</v>
      </c>
      <c r="C3947" s="7">
        <v>978</v>
      </c>
      <c r="D3947" s="7">
        <v>6967</v>
      </c>
      <c r="E3947" s="2"/>
      <c r="F3947" s="8">
        <v>40499.434537037036</v>
      </c>
      <c r="G3947" s="7">
        <v>0</v>
      </c>
      <c r="H3947" s="7">
        <v>1</v>
      </c>
      <c r="I3947" s="7" t="b">
        <f t="shared" si="183"/>
        <v>0</v>
      </c>
      <c r="J3947" s="7" t="b">
        <f t="shared" si="184"/>
        <v>0</v>
      </c>
      <c r="K3947" s="7">
        <f t="shared" si="185"/>
        <v>0</v>
      </c>
      <c r="L3947" s="7">
        <f>WEEKDAY(Table1[[#This Row],[post_time]])</f>
        <v>4</v>
      </c>
      <c r="M3947" s="7">
        <f>VLOOKUP(Table1[[#This Row],[topic_id]],'All Topics Data'!$A$2:$I$1243,8,FALSE)</f>
        <v>40499.434027777781</v>
      </c>
      <c r="N3947" s="7">
        <f>Table1[[#This Row],[Hui Reply?]]*(Table1[[#This Row],[post_time]]-Table1[[#This Row],[timestamp of previous reply]])</f>
        <v>0</v>
      </c>
      <c r="O3947" s="3">
        <f>O3946+Table1[[#This Row],[Hui Reply?]]</f>
        <v>1039</v>
      </c>
      <c r="P3947" s="19">
        <f>INT(Table1[[#This Row],[post_time]])</f>
        <v>40499</v>
      </c>
      <c r="Q3947" s="3">
        <f>IF(Table1[[#This Row],[Hui Reply?]],VLOOKUP(Table1[[#This Row],[topic_id]],'All Topics Data'!$A$2:$E$1243,5,FALSE),0)</f>
        <v>0</v>
      </c>
      <c r="R3947" s="8">
        <f>Table1[[#This Row],[post_time]]+8/24</f>
        <v>40499.767870370371</v>
      </c>
      <c r="S3947" s="3">
        <f>IF(Table1[[#This Row],[post_position]]=1,0,SUMIFS($F$2:F3947,$H$2:H3947,Table1[[#This Row],[post_position]]-1,$C$2:C3947,Table1[[#This Row],[topic_id]]))</f>
        <v>0</v>
      </c>
    </row>
    <row r="3948" spans="1:19" x14ac:dyDescent="0.25">
      <c r="A3948" s="7">
        <v>4025</v>
      </c>
      <c r="B3948" s="7">
        <v>1</v>
      </c>
      <c r="C3948" s="7">
        <v>977</v>
      </c>
      <c r="D3948" s="7">
        <v>24</v>
      </c>
      <c r="F3948" s="8">
        <v>40499.476458333331</v>
      </c>
      <c r="G3948" s="7">
        <v>0</v>
      </c>
      <c r="H3948" s="7">
        <v>2</v>
      </c>
      <c r="I3948" s="7" t="b">
        <f t="shared" si="183"/>
        <v>1</v>
      </c>
      <c r="J3948" s="7" t="b">
        <f t="shared" si="184"/>
        <v>1</v>
      </c>
      <c r="K3948" s="7">
        <f t="shared" si="185"/>
        <v>1</v>
      </c>
      <c r="L3948" s="7">
        <f>WEEKDAY(Table1[[#This Row],[post_time]])</f>
        <v>4</v>
      </c>
      <c r="M3948" s="7">
        <f>VLOOKUP(Table1[[#This Row],[topic_id]],'All Topics Data'!$A$2:$I$1243,8,FALSE)</f>
        <v>40499.427777777775</v>
      </c>
      <c r="N3948" s="7">
        <f>Table1[[#This Row],[Hui Reply?]]*(Table1[[#This Row],[post_time]]-Table1[[#This Row],[timestamp of previous reply]])</f>
        <v>4.7997685185691807E-2</v>
      </c>
      <c r="O3948" s="3">
        <f>O3947+Table1[[#This Row],[Hui Reply?]]</f>
        <v>1040</v>
      </c>
      <c r="P3948" s="19">
        <f>INT(Table1[[#This Row],[post_time]])</f>
        <v>40499</v>
      </c>
      <c r="Q3948" s="3" t="str">
        <f>IF(Table1[[#This Row],[Hui Reply?]],VLOOKUP(Table1[[#This Row],[topic_id]],'All Topics Data'!$A$2:$E$1243,5,FALSE),0)</f>
        <v>kJo</v>
      </c>
      <c r="R3948" s="8">
        <f>Table1[[#This Row],[post_time]]+8/24</f>
        <v>40499.809791666667</v>
      </c>
      <c r="S3948" s="3">
        <f>IF(Table1[[#This Row],[post_position]]=1,0,SUMIFS($F$2:F3948,$H$2:H3948,Table1[[#This Row],[post_position]]-1,$C$2:C3948,Table1[[#This Row],[topic_id]]))</f>
        <v>40499.428460648145</v>
      </c>
    </row>
    <row r="3949" spans="1:19" x14ac:dyDescent="0.25">
      <c r="A3949" s="7">
        <v>4026</v>
      </c>
      <c r="B3949" s="7">
        <v>1</v>
      </c>
      <c r="C3949" s="7">
        <v>979</v>
      </c>
      <c r="D3949" s="7">
        <v>6987</v>
      </c>
      <c r="E3949" s="2"/>
      <c r="F3949" s="8">
        <v>40499.488854166666</v>
      </c>
      <c r="G3949" s="7">
        <v>0</v>
      </c>
      <c r="H3949" s="7">
        <v>1</v>
      </c>
      <c r="I3949" s="7" t="b">
        <f t="shared" si="183"/>
        <v>0</v>
      </c>
      <c r="J3949" s="7" t="b">
        <f t="shared" si="184"/>
        <v>0</v>
      </c>
      <c r="K3949" s="7">
        <f t="shared" si="185"/>
        <v>0</v>
      </c>
      <c r="L3949" s="7">
        <f>WEEKDAY(Table1[[#This Row],[post_time]])</f>
        <v>4</v>
      </c>
      <c r="M3949" s="7">
        <f>VLOOKUP(Table1[[#This Row],[topic_id]],'All Topics Data'!$A$2:$I$1243,8,FALSE)</f>
        <v>40499.488194444442</v>
      </c>
      <c r="N3949" s="7">
        <f>Table1[[#This Row],[Hui Reply?]]*(Table1[[#This Row],[post_time]]-Table1[[#This Row],[timestamp of previous reply]])</f>
        <v>0</v>
      </c>
      <c r="O3949" s="3">
        <f>O3948+Table1[[#This Row],[Hui Reply?]]</f>
        <v>1040</v>
      </c>
      <c r="P3949" s="19">
        <f>INT(Table1[[#This Row],[post_time]])</f>
        <v>40499</v>
      </c>
      <c r="Q3949" s="3">
        <f>IF(Table1[[#This Row],[Hui Reply?]],VLOOKUP(Table1[[#This Row],[topic_id]],'All Topics Data'!$A$2:$E$1243,5,FALSE),0)</f>
        <v>0</v>
      </c>
      <c r="R3949" s="8">
        <f>Table1[[#This Row],[post_time]]+8/24</f>
        <v>40499.822187500002</v>
      </c>
      <c r="S3949" s="3">
        <f>IF(Table1[[#This Row],[post_position]]=1,0,SUMIFS($F$2:F3949,$H$2:H3949,Table1[[#This Row],[post_position]]-1,$C$2:C3949,Table1[[#This Row],[topic_id]]))</f>
        <v>0</v>
      </c>
    </row>
    <row r="3950" spans="1:19" x14ac:dyDescent="0.25">
      <c r="A3950" s="7">
        <v>4027</v>
      </c>
      <c r="B3950" s="7">
        <v>1</v>
      </c>
      <c r="C3950" s="7">
        <v>980</v>
      </c>
      <c r="D3950" s="7">
        <v>6851</v>
      </c>
      <c r="E3950" s="2"/>
      <c r="F3950" s="8">
        <v>40499.501909722225</v>
      </c>
      <c r="G3950" s="7">
        <v>0</v>
      </c>
      <c r="H3950" s="7">
        <v>1</v>
      </c>
      <c r="I3950" s="7" t="b">
        <f t="shared" si="183"/>
        <v>0</v>
      </c>
      <c r="J3950" s="7" t="b">
        <f t="shared" si="184"/>
        <v>0</v>
      </c>
      <c r="K3950" s="7">
        <f t="shared" si="185"/>
        <v>0</v>
      </c>
      <c r="L3950" s="7">
        <f>WEEKDAY(Table1[[#This Row],[post_time]])</f>
        <v>4</v>
      </c>
      <c r="M3950" s="7">
        <f>VLOOKUP(Table1[[#This Row],[topic_id]],'All Topics Data'!$A$2:$I$1243,8,FALSE)</f>
        <v>40499.501388888886</v>
      </c>
      <c r="N3950" s="7">
        <f>Table1[[#This Row],[Hui Reply?]]*(Table1[[#This Row],[post_time]]-Table1[[#This Row],[timestamp of previous reply]])</f>
        <v>0</v>
      </c>
      <c r="O3950" s="3">
        <f>O3949+Table1[[#This Row],[Hui Reply?]]</f>
        <v>1040</v>
      </c>
      <c r="P3950" s="19">
        <f>INT(Table1[[#This Row],[post_time]])</f>
        <v>40499</v>
      </c>
      <c r="Q3950" s="3">
        <f>IF(Table1[[#This Row],[Hui Reply?]],VLOOKUP(Table1[[#This Row],[topic_id]],'All Topics Data'!$A$2:$E$1243,5,FALSE),0)</f>
        <v>0</v>
      </c>
      <c r="R3950" s="8">
        <f>Table1[[#This Row],[post_time]]+8/24</f>
        <v>40499.835243055561</v>
      </c>
      <c r="S3950" s="3">
        <f>IF(Table1[[#This Row],[post_position]]=1,0,SUMIFS($F$2:F3950,$H$2:H3950,Table1[[#This Row],[post_position]]-1,$C$2:C3950,Table1[[#This Row],[topic_id]]))</f>
        <v>0</v>
      </c>
    </row>
    <row r="3951" spans="1:19" x14ac:dyDescent="0.25">
      <c r="A3951" s="7">
        <v>4028</v>
      </c>
      <c r="B3951" s="7">
        <v>1</v>
      </c>
      <c r="C3951" s="7">
        <v>978</v>
      </c>
      <c r="D3951" s="7">
        <v>2758</v>
      </c>
      <c r="E3951" s="2"/>
      <c r="F3951" s="8">
        <v>40499.508877314816</v>
      </c>
      <c r="G3951" s="7">
        <v>0</v>
      </c>
      <c r="H3951" s="7">
        <v>2</v>
      </c>
      <c r="I3951" s="7" t="b">
        <f t="shared" si="183"/>
        <v>0</v>
      </c>
      <c r="J3951" s="7" t="b">
        <f t="shared" si="184"/>
        <v>1</v>
      </c>
      <c r="K3951" s="7">
        <f t="shared" si="185"/>
        <v>0</v>
      </c>
      <c r="L3951" s="7">
        <f>WEEKDAY(Table1[[#This Row],[post_time]])</f>
        <v>4</v>
      </c>
      <c r="M3951" s="7">
        <f>VLOOKUP(Table1[[#This Row],[topic_id]],'All Topics Data'!$A$2:$I$1243,8,FALSE)</f>
        <v>40499.434027777781</v>
      </c>
      <c r="N3951" s="7">
        <f>Table1[[#This Row],[Hui Reply?]]*(Table1[[#This Row],[post_time]]-Table1[[#This Row],[timestamp of previous reply]])</f>
        <v>0</v>
      </c>
      <c r="O3951" s="3">
        <f>O3950+Table1[[#This Row],[Hui Reply?]]</f>
        <v>1040</v>
      </c>
      <c r="P3951" s="19">
        <f>INT(Table1[[#This Row],[post_time]])</f>
        <v>40499</v>
      </c>
      <c r="Q3951" s="3">
        <f>IF(Table1[[#This Row],[Hui Reply?]],VLOOKUP(Table1[[#This Row],[topic_id]],'All Topics Data'!$A$2:$E$1243,5,FALSE),0)</f>
        <v>0</v>
      </c>
      <c r="R3951" s="8">
        <f>Table1[[#This Row],[post_time]]+8/24</f>
        <v>40499.842210648152</v>
      </c>
      <c r="S3951" s="3">
        <f>IF(Table1[[#This Row],[post_position]]=1,0,SUMIFS($F$2:F3951,$H$2:H3951,Table1[[#This Row],[post_position]]-1,$C$2:C3951,Table1[[#This Row],[topic_id]]))</f>
        <v>40499.434537037036</v>
      </c>
    </row>
    <row r="3952" spans="1:19" x14ac:dyDescent="0.25">
      <c r="A3952" s="7">
        <v>4029</v>
      </c>
      <c r="B3952" s="7">
        <v>1</v>
      </c>
      <c r="C3952" s="7">
        <v>969</v>
      </c>
      <c r="D3952" s="7">
        <v>6939</v>
      </c>
      <c r="F3952" s="8">
        <v>40499.521331018521</v>
      </c>
      <c r="G3952" s="7">
        <v>0</v>
      </c>
      <c r="H3952" s="7">
        <v>5</v>
      </c>
      <c r="I3952" s="7" t="b">
        <f t="shared" si="183"/>
        <v>0</v>
      </c>
      <c r="J3952" s="7" t="b">
        <f t="shared" si="184"/>
        <v>1</v>
      </c>
      <c r="K3952" s="7">
        <f t="shared" si="185"/>
        <v>0</v>
      </c>
      <c r="L3952" s="7">
        <f>WEEKDAY(Table1[[#This Row],[post_time]])</f>
        <v>4</v>
      </c>
      <c r="M3952" s="7">
        <f>VLOOKUP(Table1[[#This Row],[topic_id]],'All Topics Data'!$A$2:$I$1243,8,FALSE)</f>
        <v>40498.672222222223</v>
      </c>
      <c r="N3952" s="7">
        <f>Table1[[#This Row],[Hui Reply?]]*(Table1[[#This Row],[post_time]]-Table1[[#This Row],[timestamp of previous reply]])</f>
        <v>0</v>
      </c>
      <c r="O3952" s="3">
        <f>O3951+Table1[[#This Row],[Hui Reply?]]</f>
        <v>1040</v>
      </c>
      <c r="P3952" s="19">
        <f>INT(Table1[[#This Row],[post_time]])</f>
        <v>40499</v>
      </c>
      <c r="Q3952" s="3">
        <f>IF(Table1[[#This Row],[Hui Reply?]],VLOOKUP(Table1[[#This Row],[topic_id]],'All Topics Data'!$A$2:$E$1243,5,FALSE),0)</f>
        <v>0</v>
      </c>
      <c r="R3952" s="8">
        <f>Table1[[#This Row],[post_time]]+8/24</f>
        <v>40499.854664351857</v>
      </c>
      <c r="S3952" s="3">
        <f>IF(Table1[[#This Row],[post_position]]=1,0,SUMIFS($F$2:F3952,$H$2:H3952,Table1[[#This Row],[post_position]]-1,$C$2:C3952,Table1[[#This Row],[topic_id]]))</f>
        <v>40498.907256944447</v>
      </c>
    </row>
    <row r="3953" spans="1:19" x14ac:dyDescent="0.25">
      <c r="A3953" s="7">
        <v>4030</v>
      </c>
      <c r="B3953" s="7">
        <v>1</v>
      </c>
      <c r="C3953" s="7">
        <v>959</v>
      </c>
      <c r="D3953" s="7">
        <v>6920</v>
      </c>
      <c r="E3953" s="2"/>
      <c r="F3953" s="8">
        <v>40499.540069444447</v>
      </c>
      <c r="G3953" s="7">
        <v>0</v>
      </c>
      <c r="H3953" s="7">
        <v>4</v>
      </c>
      <c r="I3953" s="7" t="b">
        <f t="shared" si="183"/>
        <v>0</v>
      </c>
      <c r="J3953" s="7" t="b">
        <f t="shared" si="184"/>
        <v>1</v>
      </c>
      <c r="K3953" s="7">
        <f t="shared" si="185"/>
        <v>0</v>
      </c>
      <c r="L3953" s="7">
        <f>WEEKDAY(Table1[[#This Row],[post_time]])</f>
        <v>4</v>
      </c>
      <c r="M3953" s="7">
        <f>VLOOKUP(Table1[[#This Row],[topic_id]],'All Topics Data'!$A$2:$I$1243,8,FALSE)</f>
        <v>40496.679861111108</v>
      </c>
      <c r="N3953" s="7">
        <f>Table1[[#This Row],[Hui Reply?]]*(Table1[[#This Row],[post_time]]-Table1[[#This Row],[timestamp of previous reply]])</f>
        <v>0</v>
      </c>
      <c r="O3953" s="3">
        <f>O3952+Table1[[#This Row],[Hui Reply?]]</f>
        <v>1040</v>
      </c>
      <c r="P3953" s="19">
        <f>INT(Table1[[#This Row],[post_time]])</f>
        <v>40499</v>
      </c>
      <c r="Q3953" s="3">
        <f>IF(Table1[[#This Row],[Hui Reply?]],VLOOKUP(Table1[[#This Row],[topic_id]],'All Topics Data'!$A$2:$E$1243,5,FALSE),0)</f>
        <v>0</v>
      </c>
      <c r="R3953" s="8">
        <f>Table1[[#This Row],[post_time]]+8/24</f>
        <v>40499.873402777783</v>
      </c>
      <c r="S3953" s="3">
        <f>IF(Table1[[#This Row],[post_position]]=1,0,SUMIFS($F$2:F3953,$H$2:H3953,Table1[[#This Row],[post_position]]-1,$C$2:C3953,Table1[[#This Row],[topic_id]]))</f>
        <v>40497.018182870372</v>
      </c>
    </row>
    <row r="3954" spans="1:19" x14ac:dyDescent="0.25">
      <c r="A3954" s="7">
        <v>4031</v>
      </c>
      <c r="B3954" s="7">
        <v>1</v>
      </c>
      <c r="C3954" s="7">
        <v>981</v>
      </c>
      <c r="D3954" s="7">
        <v>6991</v>
      </c>
      <c r="E3954" s="2"/>
      <c r="F3954" s="8">
        <v>40499.548391203702</v>
      </c>
      <c r="G3954" s="7">
        <v>0</v>
      </c>
      <c r="H3954" s="7">
        <v>1</v>
      </c>
      <c r="I3954" s="7" t="b">
        <f t="shared" si="183"/>
        <v>0</v>
      </c>
      <c r="J3954" s="7" t="b">
        <f t="shared" si="184"/>
        <v>0</v>
      </c>
      <c r="K3954" s="7">
        <f t="shared" si="185"/>
        <v>0</v>
      </c>
      <c r="L3954" s="7">
        <f>WEEKDAY(Table1[[#This Row],[post_time]])</f>
        <v>4</v>
      </c>
      <c r="M3954" s="7">
        <f>VLOOKUP(Table1[[#This Row],[topic_id]],'All Topics Data'!$A$2:$I$1243,8,FALSE)</f>
        <v>40499.54791666667</v>
      </c>
      <c r="N3954" s="7">
        <f>Table1[[#This Row],[Hui Reply?]]*(Table1[[#This Row],[post_time]]-Table1[[#This Row],[timestamp of previous reply]])</f>
        <v>0</v>
      </c>
      <c r="O3954" s="3">
        <f>O3953+Table1[[#This Row],[Hui Reply?]]</f>
        <v>1040</v>
      </c>
      <c r="P3954" s="19">
        <f>INT(Table1[[#This Row],[post_time]])</f>
        <v>40499</v>
      </c>
      <c r="Q3954" s="3">
        <f>IF(Table1[[#This Row],[Hui Reply?]],VLOOKUP(Table1[[#This Row],[topic_id]],'All Topics Data'!$A$2:$E$1243,5,FALSE),0)</f>
        <v>0</v>
      </c>
      <c r="R3954" s="8">
        <f>Table1[[#This Row],[post_time]]+8/24</f>
        <v>40499.881724537037</v>
      </c>
      <c r="S3954" s="3">
        <f>IF(Table1[[#This Row],[post_position]]=1,0,SUMIFS($F$2:F3954,$H$2:H3954,Table1[[#This Row],[post_position]]-1,$C$2:C3954,Table1[[#This Row],[topic_id]]))</f>
        <v>0</v>
      </c>
    </row>
    <row r="3955" spans="1:19" x14ac:dyDescent="0.25">
      <c r="A3955" s="7">
        <v>4032</v>
      </c>
      <c r="B3955" s="7">
        <v>1</v>
      </c>
      <c r="C3955" s="7">
        <v>981</v>
      </c>
      <c r="D3955" s="7">
        <v>24</v>
      </c>
      <c r="F3955" s="8">
        <v>40499.560196759259</v>
      </c>
      <c r="G3955" s="7">
        <v>0</v>
      </c>
      <c r="H3955" s="7">
        <v>2</v>
      </c>
      <c r="I3955" s="7" t="b">
        <f t="shared" si="183"/>
        <v>1</v>
      </c>
      <c r="J3955" s="7" t="b">
        <f t="shared" si="184"/>
        <v>1</v>
      </c>
      <c r="K3955" s="7">
        <f t="shared" si="185"/>
        <v>1</v>
      </c>
      <c r="L3955" s="7">
        <f>WEEKDAY(Table1[[#This Row],[post_time]])</f>
        <v>4</v>
      </c>
      <c r="M3955" s="7">
        <f>VLOOKUP(Table1[[#This Row],[topic_id]],'All Topics Data'!$A$2:$I$1243,8,FALSE)</f>
        <v>40499.54791666667</v>
      </c>
      <c r="N3955" s="7">
        <f>Table1[[#This Row],[Hui Reply?]]*(Table1[[#This Row],[post_time]]-Table1[[#This Row],[timestamp of previous reply]])</f>
        <v>1.1805555557657499E-2</v>
      </c>
      <c r="O3955" s="3">
        <f>O3954+Table1[[#This Row],[Hui Reply?]]</f>
        <v>1041</v>
      </c>
      <c r="P3955" s="19">
        <f>INT(Table1[[#This Row],[post_time]])</f>
        <v>40499</v>
      </c>
      <c r="Q3955" s="3" t="str">
        <f>IF(Table1[[#This Row],[Hui Reply?]],VLOOKUP(Table1[[#This Row],[topic_id]],'All Topics Data'!$A$2:$E$1243,5,FALSE),0)</f>
        <v>rahul_h_desai</v>
      </c>
      <c r="R3955" s="8">
        <f>Table1[[#This Row],[post_time]]+8/24</f>
        <v>40499.893530092595</v>
      </c>
      <c r="S3955" s="3">
        <f>IF(Table1[[#This Row],[post_position]]=1,0,SUMIFS($F$2:F3955,$H$2:H3955,Table1[[#This Row],[post_position]]-1,$C$2:C3955,Table1[[#This Row],[topic_id]]))</f>
        <v>40499.548391203702</v>
      </c>
    </row>
    <row r="3956" spans="1:19" x14ac:dyDescent="0.25">
      <c r="A3956" s="7">
        <v>4033</v>
      </c>
      <c r="B3956" s="7">
        <v>1</v>
      </c>
      <c r="C3956" s="7">
        <v>979</v>
      </c>
      <c r="D3956" s="7">
        <v>6987</v>
      </c>
      <c r="E3956" s="2"/>
      <c r="F3956" s="8">
        <v>40499.58357638889</v>
      </c>
      <c r="G3956" s="7">
        <v>0</v>
      </c>
      <c r="H3956" s="7">
        <v>2</v>
      </c>
      <c r="I3956" s="7" t="b">
        <f t="shared" si="183"/>
        <v>0</v>
      </c>
      <c r="J3956" s="7" t="b">
        <f t="shared" si="184"/>
        <v>1</v>
      </c>
      <c r="K3956" s="7">
        <f t="shared" si="185"/>
        <v>0</v>
      </c>
      <c r="L3956" s="7">
        <f>WEEKDAY(Table1[[#This Row],[post_time]])</f>
        <v>4</v>
      </c>
      <c r="M3956" s="7">
        <f>VLOOKUP(Table1[[#This Row],[topic_id]],'All Topics Data'!$A$2:$I$1243,8,FALSE)</f>
        <v>40499.488194444442</v>
      </c>
      <c r="N3956" s="7">
        <f>Table1[[#This Row],[Hui Reply?]]*(Table1[[#This Row],[post_time]]-Table1[[#This Row],[timestamp of previous reply]])</f>
        <v>0</v>
      </c>
      <c r="O3956" s="3">
        <f>O3955+Table1[[#This Row],[Hui Reply?]]</f>
        <v>1041</v>
      </c>
      <c r="P3956" s="19">
        <f>INT(Table1[[#This Row],[post_time]])</f>
        <v>40499</v>
      </c>
      <c r="Q3956" s="3">
        <f>IF(Table1[[#This Row],[Hui Reply?]],VLOOKUP(Table1[[#This Row],[topic_id]],'All Topics Data'!$A$2:$E$1243,5,FALSE),0)</f>
        <v>0</v>
      </c>
      <c r="R3956" s="8">
        <f>Table1[[#This Row],[post_time]]+8/24</f>
        <v>40499.916909722226</v>
      </c>
      <c r="S3956" s="3">
        <f>IF(Table1[[#This Row],[post_position]]=1,0,SUMIFS($F$2:F3956,$H$2:H3956,Table1[[#This Row],[post_position]]-1,$C$2:C3956,Table1[[#This Row],[topic_id]]))</f>
        <v>40499.488854166666</v>
      </c>
    </row>
    <row r="3957" spans="1:19" x14ac:dyDescent="0.25">
      <c r="A3957" s="7">
        <v>4034</v>
      </c>
      <c r="B3957" s="7">
        <v>1</v>
      </c>
      <c r="C3957" s="7">
        <v>979</v>
      </c>
      <c r="D3957" s="7">
        <v>24</v>
      </c>
      <c r="E3957" s="2"/>
      <c r="F3957" s="8">
        <v>40499.598773148151</v>
      </c>
      <c r="G3957" s="7">
        <v>0</v>
      </c>
      <c r="H3957" s="7">
        <v>3</v>
      </c>
      <c r="I3957" s="7" t="b">
        <f t="shared" si="183"/>
        <v>1</v>
      </c>
      <c r="J3957" s="7" t="b">
        <f t="shared" si="184"/>
        <v>1</v>
      </c>
      <c r="K3957" s="7">
        <f t="shared" si="185"/>
        <v>1</v>
      </c>
      <c r="L3957" s="7">
        <f>WEEKDAY(Table1[[#This Row],[post_time]])</f>
        <v>4</v>
      </c>
      <c r="M3957" s="7">
        <f>VLOOKUP(Table1[[#This Row],[topic_id]],'All Topics Data'!$A$2:$I$1243,8,FALSE)</f>
        <v>40499.488194444442</v>
      </c>
      <c r="N3957" s="7">
        <f>Table1[[#This Row],[Hui Reply?]]*(Table1[[#This Row],[post_time]]-Table1[[#This Row],[timestamp of previous reply]])</f>
        <v>1.5196759261016268E-2</v>
      </c>
      <c r="O3957" s="3">
        <f>O3956+Table1[[#This Row],[Hui Reply?]]</f>
        <v>1042</v>
      </c>
      <c r="P3957" s="19">
        <f>INT(Table1[[#This Row],[post_time]])</f>
        <v>40499</v>
      </c>
      <c r="Q3957" s="3" t="str">
        <f>IF(Table1[[#This Row],[Hui Reply?]],VLOOKUP(Table1[[#This Row],[topic_id]],'All Topics Data'!$A$2:$E$1243,5,FALSE),0)</f>
        <v>fewfish</v>
      </c>
      <c r="R3957" s="8">
        <f>Table1[[#This Row],[post_time]]+8/24</f>
        <v>40499.932106481487</v>
      </c>
      <c r="S3957" s="3">
        <f>IF(Table1[[#This Row],[post_position]]=1,0,SUMIFS($F$2:F3957,$H$2:H3957,Table1[[#This Row],[post_position]]-1,$C$2:C3957,Table1[[#This Row],[topic_id]]))</f>
        <v>40499.58357638889</v>
      </c>
    </row>
    <row r="3958" spans="1:19" x14ac:dyDescent="0.25">
      <c r="A3958" s="7">
        <v>4035</v>
      </c>
      <c r="B3958" s="7">
        <v>1</v>
      </c>
      <c r="C3958" s="7">
        <v>962</v>
      </c>
      <c r="D3958" s="7">
        <v>6923</v>
      </c>
      <c r="E3958" s="2"/>
      <c r="F3958" s="8">
        <v>40499.599131944444</v>
      </c>
      <c r="G3958" s="7">
        <v>0</v>
      </c>
      <c r="H3958" s="7">
        <v>3</v>
      </c>
      <c r="I3958" s="7" t="b">
        <f t="shared" si="183"/>
        <v>0</v>
      </c>
      <c r="J3958" s="7" t="b">
        <f t="shared" si="184"/>
        <v>1</v>
      </c>
      <c r="K3958" s="7">
        <f t="shared" si="185"/>
        <v>0</v>
      </c>
      <c r="L3958" s="7">
        <f>WEEKDAY(Table1[[#This Row],[post_time]])</f>
        <v>4</v>
      </c>
      <c r="M3958" s="7">
        <f>VLOOKUP(Table1[[#This Row],[topic_id]],'All Topics Data'!$A$2:$I$1243,8,FALSE)</f>
        <v>40497.460416666669</v>
      </c>
      <c r="N3958" s="7">
        <f>Table1[[#This Row],[Hui Reply?]]*(Table1[[#This Row],[post_time]]-Table1[[#This Row],[timestamp of previous reply]])</f>
        <v>0</v>
      </c>
      <c r="O3958" s="3">
        <f>O3957+Table1[[#This Row],[Hui Reply?]]</f>
        <v>1042</v>
      </c>
      <c r="P3958" s="19">
        <f>INT(Table1[[#This Row],[post_time]])</f>
        <v>40499</v>
      </c>
      <c r="Q3958" s="3">
        <f>IF(Table1[[#This Row],[Hui Reply?]],VLOOKUP(Table1[[#This Row],[topic_id]],'All Topics Data'!$A$2:$E$1243,5,FALSE),0)</f>
        <v>0</v>
      </c>
      <c r="R3958" s="8">
        <f>Table1[[#This Row],[post_time]]+8/24</f>
        <v>40499.93246527778</v>
      </c>
      <c r="S3958" s="3">
        <f>IF(Table1[[#This Row],[post_position]]=1,0,SUMIFS($F$2:F3958,$H$2:H3958,Table1[[#This Row],[post_position]]-1,$C$2:C3958,Table1[[#This Row],[topic_id]]))</f>
        <v>40497.605057870373</v>
      </c>
    </row>
    <row r="3959" spans="1:19" x14ac:dyDescent="0.25">
      <c r="A3959" s="7">
        <v>4036</v>
      </c>
      <c r="B3959" s="7">
        <v>1</v>
      </c>
      <c r="C3959" s="7">
        <v>979</v>
      </c>
      <c r="D3959" s="7">
        <v>6987</v>
      </c>
      <c r="E3959" s="2"/>
      <c r="F3959" s="8">
        <v>40499.606134259258</v>
      </c>
      <c r="G3959" s="7">
        <v>0</v>
      </c>
      <c r="H3959" s="7">
        <v>4</v>
      </c>
      <c r="I3959" s="7" t="b">
        <f t="shared" si="183"/>
        <v>0</v>
      </c>
      <c r="J3959" s="7" t="b">
        <f t="shared" si="184"/>
        <v>1</v>
      </c>
      <c r="K3959" s="7">
        <f t="shared" si="185"/>
        <v>0</v>
      </c>
      <c r="L3959" s="7">
        <f>WEEKDAY(Table1[[#This Row],[post_time]])</f>
        <v>4</v>
      </c>
      <c r="M3959" s="7">
        <f>VLOOKUP(Table1[[#This Row],[topic_id]],'All Topics Data'!$A$2:$I$1243,8,FALSE)</f>
        <v>40499.488194444442</v>
      </c>
      <c r="N3959" s="7">
        <f>Table1[[#This Row],[Hui Reply?]]*(Table1[[#This Row],[post_time]]-Table1[[#This Row],[timestamp of previous reply]])</f>
        <v>0</v>
      </c>
      <c r="O3959" s="3">
        <f>O3958+Table1[[#This Row],[Hui Reply?]]</f>
        <v>1042</v>
      </c>
      <c r="P3959" s="19">
        <f>INT(Table1[[#This Row],[post_time]])</f>
        <v>40499</v>
      </c>
      <c r="Q3959" s="3">
        <f>IF(Table1[[#This Row],[Hui Reply?]],VLOOKUP(Table1[[#This Row],[topic_id]],'All Topics Data'!$A$2:$E$1243,5,FALSE),0)</f>
        <v>0</v>
      </c>
      <c r="R3959" s="8">
        <f>Table1[[#This Row],[post_time]]+8/24</f>
        <v>40499.939467592594</v>
      </c>
      <c r="S3959" s="3">
        <f>IF(Table1[[#This Row],[post_position]]=1,0,SUMIFS($F$2:F3959,$H$2:H3959,Table1[[#This Row],[post_position]]-1,$C$2:C3959,Table1[[#This Row],[topic_id]]))</f>
        <v>40499.598773148151</v>
      </c>
    </row>
    <row r="3960" spans="1:19" x14ac:dyDescent="0.25">
      <c r="A3960" s="7">
        <v>4037</v>
      </c>
      <c r="B3960" s="7">
        <v>1</v>
      </c>
      <c r="C3960" s="7">
        <v>982</v>
      </c>
      <c r="D3960" s="7">
        <v>6960</v>
      </c>
      <c r="F3960" s="8">
        <v>40499.613865740743</v>
      </c>
      <c r="G3960" s="7">
        <v>0</v>
      </c>
      <c r="H3960" s="7">
        <v>1</v>
      </c>
      <c r="I3960" s="7" t="b">
        <f t="shared" si="183"/>
        <v>0</v>
      </c>
      <c r="J3960" s="7" t="b">
        <f t="shared" si="184"/>
        <v>0</v>
      </c>
      <c r="K3960" s="7">
        <f t="shared" si="185"/>
        <v>0</v>
      </c>
      <c r="L3960" s="7">
        <f>WEEKDAY(Table1[[#This Row],[post_time]])</f>
        <v>4</v>
      </c>
      <c r="M3960" s="7">
        <f>VLOOKUP(Table1[[#This Row],[topic_id]],'All Topics Data'!$A$2:$I$1243,8,FALSE)</f>
        <v>40499.613194444442</v>
      </c>
      <c r="N3960" s="7">
        <f>Table1[[#This Row],[Hui Reply?]]*(Table1[[#This Row],[post_time]]-Table1[[#This Row],[timestamp of previous reply]])</f>
        <v>0</v>
      </c>
      <c r="O3960" s="3">
        <f>O3959+Table1[[#This Row],[Hui Reply?]]</f>
        <v>1042</v>
      </c>
      <c r="P3960" s="19">
        <f>INT(Table1[[#This Row],[post_time]])</f>
        <v>40499</v>
      </c>
      <c r="Q3960" s="3">
        <f>IF(Table1[[#This Row],[Hui Reply?]],VLOOKUP(Table1[[#This Row],[topic_id]],'All Topics Data'!$A$2:$E$1243,5,FALSE),0)</f>
        <v>0</v>
      </c>
      <c r="R3960" s="8">
        <f>Table1[[#This Row],[post_time]]+8/24</f>
        <v>40499.947199074079</v>
      </c>
      <c r="S3960" s="3">
        <f>IF(Table1[[#This Row],[post_position]]=1,0,SUMIFS($F$2:F3960,$H$2:H3960,Table1[[#This Row],[post_position]]-1,$C$2:C3960,Table1[[#This Row],[topic_id]]))</f>
        <v>0</v>
      </c>
    </row>
    <row r="3961" spans="1:19" x14ac:dyDescent="0.25">
      <c r="A3961" s="7">
        <v>4038</v>
      </c>
      <c r="B3961" s="7">
        <v>1</v>
      </c>
      <c r="C3961" s="7">
        <v>979</v>
      </c>
      <c r="D3961" s="7">
        <v>24</v>
      </c>
      <c r="F3961" s="8">
        <v>40499.617673611108</v>
      </c>
      <c r="G3961" s="7">
        <v>0</v>
      </c>
      <c r="H3961" s="7">
        <v>5</v>
      </c>
      <c r="I3961" s="7" t="b">
        <f t="shared" si="183"/>
        <v>1</v>
      </c>
      <c r="J3961" s="7" t="b">
        <f t="shared" si="184"/>
        <v>1</v>
      </c>
      <c r="K3961" s="7">
        <f t="shared" si="185"/>
        <v>1</v>
      </c>
      <c r="L3961" s="7">
        <f>WEEKDAY(Table1[[#This Row],[post_time]])</f>
        <v>4</v>
      </c>
      <c r="M3961" s="7">
        <f>VLOOKUP(Table1[[#This Row],[topic_id]],'All Topics Data'!$A$2:$I$1243,8,FALSE)</f>
        <v>40499.488194444442</v>
      </c>
      <c r="N3961" s="7">
        <f>Table1[[#This Row],[Hui Reply?]]*(Table1[[#This Row],[post_time]]-Table1[[#This Row],[timestamp of previous reply]])</f>
        <v>1.1539351849933155E-2</v>
      </c>
      <c r="O3961" s="3">
        <f>O3960+Table1[[#This Row],[Hui Reply?]]</f>
        <v>1043</v>
      </c>
      <c r="P3961" s="19">
        <f>INT(Table1[[#This Row],[post_time]])</f>
        <v>40499</v>
      </c>
      <c r="Q3961" s="3" t="str">
        <f>IF(Table1[[#This Row],[Hui Reply?]],VLOOKUP(Table1[[#This Row],[topic_id]],'All Topics Data'!$A$2:$E$1243,5,FALSE),0)</f>
        <v>fewfish</v>
      </c>
      <c r="R3961" s="8">
        <f>Table1[[#This Row],[post_time]]+8/24</f>
        <v>40499.951006944444</v>
      </c>
      <c r="S3961" s="3">
        <f>IF(Table1[[#This Row],[post_position]]=1,0,SUMIFS($F$2:F3961,$H$2:H3961,Table1[[#This Row],[post_position]]-1,$C$2:C3961,Table1[[#This Row],[topic_id]]))</f>
        <v>40499.606134259258</v>
      </c>
    </row>
    <row r="3962" spans="1:19" x14ac:dyDescent="0.25">
      <c r="A3962" s="7">
        <v>4039</v>
      </c>
      <c r="B3962" s="7">
        <v>1</v>
      </c>
      <c r="C3962" s="7">
        <v>982</v>
      </c>
      <c r="D3962" s="7">
        <v>5408</v>
      </c>
      <c r="F3962" s="8">
        <v>40499.617847222224</v>
      </c>
      <c r="G3962" s="7">
        <v>0</v>
      </c>
      <c r="H3962" s="7">
        <v>2</v>
      </c>
      <c r="I3962" s="7" t="b">
        <f t="shared" si="183"/>
        <v>0</v>
      </c>
      <c r="J3962" s="7" t="b">
        <f t="shared" si="184"/>
        <v>1</v>
      </c>
      <c r="K3962" s="7">
        <f t="shared" si="185"/>
        <v>0</v>
      </c>
      <c r="L3962" s="7">
        <f>WEEKDAY(Table1[[#This Row],[post_time]])</f>
        <v>4</v>
      </c>
      <c r="M3962" s="7">
        <f>VLOOKUP(Table1[[#This Row],[topic_id]],'All Topics Data'!$A$2:$I$1243,8,FALSE)</f>
        <v>40499.613194444442</v>
      </c>
      <c r="N3962" s="7">
        <f>Table1[[#This Row],[Hui Reply?]]*(Table1[[#This Row],[post_time]]-Table1[[#This Row],[timestamp of previous reply]])</f>
        <v>0</v>
      </c>
      <c r="O3962" s="3">
        <f>O3961+Table1[[#This Row],[Hui Reply?]]</f>
        <v>1043</v>
      </c>
      <c r="P3962" s="19">
        <f>INT(Table1[[#This Row],[post_time]])</f>
        <v>40499</v>
      </c>
      <c r="Q3962" s="3">
        <f>IF(Table1[[#This Row],[Hui Reply?]],VLOOKUP(Table1[[#This Row],[topic_id]],'All Topics Data'!$A$2:$E$1243,5,FALSE),0)</f>
        <v>0</v>
      </c>
      <c r="R3962" s="8">
        <f>Table1[[#This Row],[post_time]]+8/24</f>
        <v>40499.951180555559</v>
      </c>
      <c r="S3962" s="3">
        <f>IF(Table1[[#This Row],[post_position]]=1,0,SUMIFS($F$2:F3962,$H$2:H3962,Table1[[#This Row],[post_position]]-1,$C$2:C3962,Table1[[#This Row],[topic_id]]))</f>
        <v>40499.613865740743</v>
      </c>
    </row>
    <row r="3963" spans="1:19" x14ac:dyDescent="0.25">
      <c r="A3963" s="7">
        <v>4040</v>
      </c>
      <c r="B3963" s="7">
        <v>1</v>
      </c>
      <c r="C3963" s="7">
        <v>982</v>
      </c>
      <c r="D3963" s="7">
        <v>6960</v>
      </c>
      <c r="F3963" s="8">
        <v>40499.619884259257</v>
      </c>
      <c r="G3963" s="7">
        <v>0</v>
      </c>
      <c r="H3963" s="7">
        <v>3</v>
      </c>
      <c r="I3963" s="7" t="b">
        <f t="shared" si="183"/>
        <v>0</v>
      </c>
      <c r="J3963" s="7" t="b">
        <f t="shared" si="184"/>
        <v>1</v>
      </c>
      <c r="K3963" s="7">
        <f t="shared" si="185"/>
        <v>0</v>
      </c>
      <c r="L3963" s="7">
        <f>WEEKDAY(Table1[[#This Row],[post_time]])</f>
        <v>4</v>
      </c>
      <c r="M3963" s="7">
        <f>VLOOKUP(Table1[[#This Row],[topic_id]],'All Topics Data'!$A$2:$I$1243,8,FALSE)</f>
        <v>40499.613194444442</v>
      </c>
      <c r="N3963" s="7">
        <f>Table1[[#This Row],[Hui Reply?]]*(Table1[[#This Row],[post_time]]-Table1[[#This Row],[timestamp of previous reply]])</f>
        <v>0</v>
      </c>
      <c r="O3963" s="3">
        <f>O3962+Table1[[#This Row],[Hui Reply?]]</f>
        <v>1043</v>
      </c>
      <c r="P3963" s="19">
        <f>INT(Table1[[#This Row],[post_time]])</f>
        <v>40499</v>
      </c>
      <c r="Q3963" s="3">
        <f>IF(Table1[[#This Row],[Hui Reply?]],VLOOKUP(Table1[[#This Row],[topic_id]],'All Topics Data'!$A$2:$E$1243,5,FALSE),0)</f>
        <v>0</v>
      </c>
      <c r="R3963" s="8">
        <f>Table1[[#This Row],[post_time]]+8/24</f>
        <v>40499.953217592592</v>
      </c>
      <c r="S3963" s="3">
        <f>IF(Table1[[#This Row],[post_position]]=1,0,SUMIFS($F$2:F3963,$H$2:H3963,Table1[[#This Row],[post_position]]-1,$C$2:C3963,Table1[[#This Row],[topic_id]]))</f>
        <v>40499.617847222224</v>
      </c>
    </row>
    <row r="3964" spans="1:19" x14ac:dyDescent="0.25">
      <c r="A3964" s="7">
        <v>4041</v>
      </c>
      <c r="B3964" s="7">
        <v>1</v>
      </c>
      <c r="C3964" s="7">
        <v>979</v>
      </c>
      <c r="D3964" s="7">
        <v>6987</v>
      </c>
      <c r="F3964" s="8">
        <v>40499.625162037039</v>
      </c>
      <c r="G3964" s="7">
        <v>0</v>
      </c>
      <c r="H3964" s="7">
        <v>6</v>
      </c>
      <c r="I3964" s="7" t="b">
        <f t="shared" si="183"/>
        <v>0</v>
      </c>
      <c r="J3964" s="7" t="b">
        <f t="shared" si="184"/>
        <v>1</v>
      </c>
      <c r="K3964" s="7">
        <f t="shared" si="185"/>
        <v>0</v>
      </c>
      <c r="L3964" s="7">
        <f>WEEKDAY(Table1[[#This Row],[post_time]])</f>
        <v>4</v>
      </c>
      <c r="M3964" s="7">
        <f>VLOOKUP(Table1[[#This Row],[topic_id]],'All Topics Data'!$A$2:$I$1243,8,FALSE)</f>
        <v>40499.488194444442</v>
      </c>
      <c r="N3964" s="7">
        <f>Table1[[#This Row],[Hui Reply?]]*(Table1[[#This Row],[post_time]]-Table1[[#This Row],[timestamp of previous reply]])</f>
        <v>0</v>
      </c>
      <c r="O3964" s="3">
        <f>O3963+Table1[[#This Row],[Hui Reply?]]</f>
        <v>1043</v>
      </c>
      <c r="P3964" s="19">
        <f>INT(Table1[[#This Row],[post_time]])</f>
        <v>40499</v>
      </c>
      <c r="Q3964" s="3">
        <f>IF(Table1[[#This Row],[Hui Reply?]],VLOOKUP(Table1[[#This Row],[topic_id]],'All Topics Data'!$A$2:$E$1243,5,FALSE),0)</f>
        <v>0</v>
      </c>
      <c r="R3964" s="8">
        <f>Table1[[#This Row],[post_time]]+8/24</f>
        <v>40499.958495370374</v>
      </c>
      <c r="S3964" s="3">
        <f>IF(Table1[[#This Row],[post_position]]=1,0,SUMIFS($F$2:F3964,$H$2:H3964,Table1[[#This Row],[post_position]]-1,$C$2:C3964,Table1[[#This Row],[topic_id]]))</f>
        <v>40499.617673611108</v>
      </c>
    </row>
    <row r="3965" spans="1:19" x14ac:dyDescent="0.25">
      <c r="A3965" s="7">
        <v>4042</v>
      </c>
      <c r="B3965" s="7">
        <v>1</v>
      </c>
      <c r="C3965" s="7">
        <v>983</v>
      </c>
      <c r="D3965" s="7">
        <v>6950</v>
      </c>
      <c r="E3965" s="2"/>
      <c r="F3965" s="8">
        <v>40499.646296296298</v>
      </c>
      <c r="G3965" s="7">
        <v>0</v>
      </c>
      <c r="H3965" s="7">
        <v>1</v>
      </c>
      <c r="I3965" s="7" t="b">
        <f t="shared" si="183"/>
        <v>0</v>
      </c>
      <c r="J3965" s="7" t="b">
        <f t="shared" si="184"/>
        <v>0</v>
      </c>
      <c r="K3965" s="7">
        <f t="shared" si="185"/>
        <v>0</v>
      </c>
      <c r="L3965" s="7">
        <f>WEEKDAY(Table1[[#This Row],[post_time]])</f>
        <v>4</v>
      </c>
      <c r="M3965" s="7">
        <f>VLOOKUP(Table1[[#This Row],[topic_id]],'All Topics Data'!$A$2:$I$1243,8,FALSE)</f>
        <v>40499.645833333336</v>
      </c>
      <c r="N3965" s="7">
        <f>Table1[[#This Row],[Hui Reply?]]*(Table1[[#This Row],[post_time]]-Table1[[#This Row],[timestamp of previous reply]])</f>
        <v>0</v>
      </c>
      <c r="O3965" s="3">
        <f>O3964+Table1[[#This Row],[Hui Reply?]]</f>
        <v>1043</v>
      </c>
      <c r="P3965" s="19">
        <f>INT(Table1[[#This Row],[post_time]])</f>
        <v>40499</v>
      </c>
      <c r="Q3965" s="3">
        <f>IF(Table1[[#This Row],[Hui Reply?]],VLOOKUP(Table1[[#This Row],[topic_id]],'All Topics Data'!$A$2:$E$1243,5,FALSE),0)</f>
        <v>0</v>
      </c>
      <c r="R3965" s="8">
        <f>Table1[[#This Row],[post_time]]+8/24</f>
        <v>40499.979629629634</v>
      </c>
      <c r="S3965" s="3">
        <f>IF(Table1[[#This Row],[post_position]]=1,0,SUMIFS($F$2:F3965,$H$2:H3965,Table1[[#This Row],[post_position]]-1,$C$2:C3965,Table1[[#This Row],[topic_id]]))</f>
        <v>0</v>
      </c>
    </row>
    <row r="3966" spans="1:19" x14ac:dyDescent="0.25">
      <c r="A3966" s="7">
        <v>4043</v>
      </c>
      <c r="B3966" s="7">
        <v>1</v>
      </c>
      <c r="C3966" s="7">
        <v>931</v>
      </c>
      <c r="D3966" s="7">
        <v>6995</v>
      </c>
      <c r="F3966" s="8">
        <v>40499.668645833335</v>
      </c>
      <c r="G3966" s="7">
        <v>0</v>
      </c>
      <c r="H3966" s="7">
        <v>3</v>
      </c>
      <c r="I3966" s="7" t="b">
        <f t="shared" si="183"/>
        <v>0</v>
      </c>
      <c r="J3966" s="7" t="b">
        <f t="shared" si="184"/>
        <v>1</v>
      </c>
      <c r="K3966" s="7">
        <f t="shared" si="185"/>
        <v>0</v>
      </c>
      <c r="L3966" s="7">
        <f>WEEKDAY(Table1[[#This Row],[post_time]])</f>
        <v>4</v>
      </c>
      <c r="M3966" s="7">
        <f>VLOOKUP(Table1[[#This Row],[topic_id]],'All Topics Data'!$A$2:$I$1243,8,FALSE)</f>
        <v>40490.529861111114</v>
      </c>
      <c r="N3966" s="7">
        <f>Table1[[#This Row],[Hui Reply?]]*(Table1[[#This Row],[post_time]]-Table1[[#This Row],[timestamp of previous reply]])</f>
        <v>0</v>
      </c>
      <c r="O3966" s="3">
        <f>O3965+Table1[[#This Row],[Hui Reply?]]</f>
        <v>1043</v>
      </c>
      <c r="P3966" s="19">
        <f>INT(Table1[[#This Row],[post_time]])</f>
        <v>40499</v>
      </c>
      <c r="Q3966" s="3">
        <f>IF(Table1[[#This Row],[Hui Reply?]],VLOOKUP(Table1[[#This Row],[topic_id]],'All Topics Data'!$A$2:$E$1243,5,FALSE),0)</f>
        <v>0</v>
      </c>
      <c r="R3966" s="8">
        <f>Table1[[#This Row],[post_time]]+8/24</f>
        <v>40500.001979166671</v>
      </c>
      <c r="S3966" s="3">
        <f>IF(Table1[[#This Row],[post_position]]=1,0,SUMIFS($F$2:F3966,$H$2:H3966,Table1[[#This Row],[post_position]]-1,$C$2:C3966,Table1[[#This Row],[topic_id]]))</f>
        <v>40490.587673611109</v>
      </c>
    </row>
    <row r="3967" spans="1:19" x14ac:dyDescent="0.25">
      <c r="A3967" s="7">
        <v>4044</v>
      </c>
      <c r="B3967" s="7">
        <v>1</v>
      </c>
      <c r="C3967" s="7">
        <v>980</v>
      </c>
      <c r="D3967" s="7">
        <v>6998</v>
      </c>
      <c r="E3967" s="2"/>
      <c r="F3967" s="8">
        <v>40499.670046296298</v>
      </c>
      <c r="G3967" s="7">
        <v>0</v>
      </c>
      <c r="H3967" s="7">
        <v>2</v>
      </c>
      <c r="I3967" s="7" t="b">
        <f t="shared" si="183"/>
        <v>0</v>
      </c>
      <c r="J3967" s="7" t="b">
        <f t="shared" si="184"/>
        <v>1</v>
      </c>
      <c r="K3967" s="7">
        <f t="shared" si="185"/>
        <v>0</v>
      </c>
      <c r="L3967" s="7">
        <f>WEEKDAY(Table1[[#This Row],[post_time]])</f>
        <v>4</v>
      </c>
      <c r="M3967" s="7">
        <f>VLOOKUP(Table1[[#This Row],[topic_id]],'All Topics Data'!$A$2:$I$1243,8,FALSE)</f>
        <v>40499.501388888886</v>
      </c>
      <c r="N3967" s="7">
        <f>Table1[[#This Row],[Hui Reply?]]*(Table1[[#This Row],[post_time]]-Table1[[#This Row],[timestamp of previous reply]])</f>
        <v>0</v>
      </c>
      <c r="O3967" s="3">
        <f>O3966+Table1[[#This Row],[Hui Reply?]]</f>
        <v>1043</v>
      </c>
      <c r="P3967" s="19">
        <f>INT(Table1[[#This Row],[post_time]])</f>
        <v>40499</v>
      </c>
      <c r="Q3967" s="3">
        <f>IF(Table1[[#This Row],[Hui Reply?]],VLOOKUP(Table1[[#This Row],[topic_id]],'All Topics Data'!$A$2:$E$1243,5,FALSE),0)</f>
        <v>0</v>
      </c>
      <c r="R3967" s="8">
        <f>Table1[[#This Row],[post_time]]+8/24</f>
        <v>40500.003379629634</v>
      </c>
      <c r="S3967" s="3">
        <f>IF(Table1[[#This Row],[post_position]]=1,0,SUMIFS($F$2:F3967,$H$2:H3967,Table1[[#This Row],[post_position]]-1,$C$2:C3967,Table1[[#This Row],[topic_id]]))</f>
        <v>40499.501909722225</v>
      </c>
    </row>
    <row r="3968" spans="1:19" x14ac:dyDescent="0.25">
      <c r="A3968" s="7">
        <v>4045</v>
      </c>
      <c r="B3968" s="7">
        <v>1</v>
      </c>
      <c r="C3968" s="7">
        <v>984</v>
      </c>
      <c r="D3968" s="7">
        <v>3108</v>
      </c>
      <c r="E3968" s="2"/>
      <c r="F3968" s="8">
        <v>40499.692986111113</v>
      </c>
      <c r="G3968" s="7">
        <v>0</v>
      </c>
      <c r="H3968" s="7">
        <v>1</v>
      </c>
      <c r="I3968" s="7" t="b">
        <f t="shared" si="183"/>
        <v>0</v>
      </c>
      <c r="J3968" s="7" t="b">
        <f t="shared" si="184"/>
        <v>0</v>
      </c>
      <c r="K3968" s="7">
        <f t="shared" si="185"/>
        <v>0</v>
      </c>
      <c r="L3968" s="7">
        <f>WEEKDAY(Table1[[#This Row],[post_time]])</f>
        <v>4</v>
      </c>
      <c r="M3968" s="7">
        <f>VLOOKUP(Table1[[#This Row],[topic_id]],'All Topics Data'!$A$2:$I$1243,8,FALSE)</f>
        <v>40499.692361111112</v>
      </c>
      <c r="N3968" s="7">
        <f>Table1[[#This Row],[Hui Reply?]]*(Table1[[#This Row],[post_time]]-Table1[[#This Row],[timestamp of previous reply]])</f>
        <v>0</v>
      </c>
      <c r="O3968" s="3">
        <f>O3967+Table1[[#This Row],[Hui Reply?]]</f>
        <v>1043</v>
      </c>
      <c r="P3968" s="19">
        <f>INT(Table1[[#This Row],[post_time]])</f>
        <v>40499</v>
      </c>
      <c r="Q3968" s="3">
        <f>IF(Table1[[#This Row],[Hui Reply?]],VLOOKUP(Table1[[#This Row],[topic_id]],'All Topics Data'!$A$2:$E$1243,5,FALSE),0)</f>
        <v>0</v>
      </c>
      <c r="R3968" s="8">
        <f>Table1[[#This Row],[post_time]]+8/24</f>
        <v>40500.026319444449</v>
      </c>
      <c r="S3968" s="3">
        <f>IF(Table1[[#This Row],[post_position]]=1,0,SUMIFS($F$2:F3968,$H$2:H3968,Table1[[#This Row],[post_position]]-1,$C$2:C3968,Table1[[#This Row],[topic_id]]))</f>
        <v>0</v>
      </c>
    </row>
    <row r="3969" spans="1:19" x14ac:dyDescent="0.25">
      <c r="A3969" s="7">
        <v>4047</v>
      </c>
      <c r="B3969" s="7">
        <v>1</v>
      </c>
      <c r="C3969" s="7">
        <v>985</v>
      </c>
      <c r="D3969" s="7">
        <v>6894</v>
      </c>
      <c r="E3969" s="2"/>
      <c r="F3969" s="8">
        <v>40499.730717592596</v>
      </c>
      <c r="G3969" s="7">
        <v>0</v>
      </c>
      <c r="H3969" s="7">
        <v>1</v>
      </c>
      <c r="I3969" s="7" t="b">
        <f t="shared" si="183"/>
        <v>0</v>
      </c>
      <c r="J3969" s="7" t="b">
        <f t="shared" si="184"/>
        <v>0</v>
      </c>
      <c r="K3969" s="7">
        <f t="shared" si="185"/>
        <v>0</v>
      </c>
      <c r="L3969" s="7">
        <f>WEEKDAY(Table1[[#This Row],[post_time]])</f>
        <v>4</v>
      </c>
      <c r="M3969" s="7">
        <f>VLOOKUP(Table1[[#This Row],[topic_id]],'All Topics Data'!$A$2:$I$1243,8,FALSE)</f>
        <v>40499.730555555558</v>
      </c>
      <c r="N3969" s="7">
        <f>Table1[[#This Row],[Hui Reply?]]*(Table1[[#This Row],[post_time]]-Table1[[#This Row],[timestamp of previous reply]])</f>
        <v>0</v>
      </c>
      <c r="O3969" s="3">
        <f>O3968+Table1[[#This Row],[Hui Reply?]]</f>
        <v>1043</v>
      </c>
      <c r="P3969" s="19">
        <f>INT(Table1[[#This Row],[post_time]])</f>
        <v>40499</v>
      </c>
      <c r="Q3969" s="3">
        <f>IF(Table1[[#This Row],[Hui Reply?]],VLOOKUP(Table1[[#This Row],[topic_id]],'All Topics Data'!$A$2:$E$1243,5,FALSE),0)</f>
        <v>0</v>
      </c>
      <c r="R3969" s="8">
        <f>Table1[[#This Row],[post_time]]+8/24</f>
        <v>40500.064050925932</v>
      </c>
      <c r="S3969" s="3">
        <f>IF(Table1[[#This Row],[post_position]]=1,0,SUMIFS($F$2:F3969,$H$2:H3969,Table1[[#This Row],[post_position]]-1,$C$2:C3969,Table1[[#This Row],[topic_id]]))</f>
        <v>0</v>
      </c>
    </row>
    <row r="3970" spans="1:19" x14ac:dyDescent="0.25">
      <c r="A3970" s="7">
        <v>4048</v>
      </c>
      <c r="B3970" s="7">
        <v>1</v>
      </c>
      <c r="C3970" s="7">
        <v>973</v>
      </c>
      <c r="D3970" s="7">
        <v>6925</v>
      </c>
      <c r="E3970" s="2"/>
      <c r="F3970" s="8">
        <v>40499.756805555553</v>
      </c>
      <c r="G3970" s="7">
        <v>0</v>
      </c>
      <c r="H3970" s="7">
        <v>6</v>
      </c>
      <c r="I3970" s="7" t="b">
        <f t="shared" si="183"/>
        <v>0</v>
      </c>
      <c r="J3970" s="7" t="b">
        <f t="shared" si="184"/>
        <v>1</v>
      </c>
      <c r="K3970" s="7">
        <f t="shared" si="185"/>
        <v>0</v>
      </c>
      <c r="L3970" s="7">
        <f>WEEKDAY(Table1[[#This Row],[post_time]])</f>
        <v>4</v>
      </c>
      <c r="M3970" s="7">
        <f>VLOOKUP(Table1[[#This Row],[topic_id]],'All Topics Data'!$A$2:$I$1243,8,FALSE)</f>
        <v>40498.880555555559</v>
      </c>
      <c r="N3970" s="7">
        <f>Table1[[#This Row],[Hui Reply?]]*(Table1[[#This Row],[post_time]]-Table1[[#This Row],[timestamp of previous reply]])</f>
        <v>0</v>
      </c>
      <c r="O3970" s="3">
        <f>O3969+Table1[[#This Row],[Hui Reply?]]</f>
        <v>1043</v>
      </c>
      <c r="P3970" s="19">
        <f>INT(Table1[[#This Row],[post_time]])</f>
        <v>40499</v>
      </c>
      <c r="Q3970" s="3">
        <f>IF(Table1[[#This Row],[Hui Reply?]],VLOOKUP(Table1[[#This Row],[topic_id]],'All Topics Data'!$A$2:$E$1243,5,FALSE),0)</f>
        <v>0</v>
      </c>
      <c r="R3970" s="8">
        <f>Table1[[#This Row],[post_time]]+8/24</f>
        <v>40500.090138888889</v>
      </c>
      <c r="S3970" s="3">
        <f>IF(Table1[[#This Row],[post_position]]=1,0,SUMIFS($F$2:F3970,$H$2:H3970,Table1[[#This Row],[post_position]]-1,$C$2:C3970,Table1[[#This Row],[topic_id]]))</f>
        <v>40499.123981481483</v>
      </c>
    </row>
    <row r="3971" spans="1:19" x14ac:dyDescent="0.25">
      <c r="A3971" s="7">
        <v>4049</v>
      </c>
      <c r="B3971" s="7">
        <v>1</v>
      </c>
      <c r="C3971" s="7">
        <v>986</v>
      </c>
      <c r="D3971" s="7">
        <v>7002</v>
      </c>
      <c r="F3971" s="8">
        <v>40499.781493055554</v>
      </c>
      <c r="G3971" s="7">
        <v>0</v>
      </c>
      <c r="H3971" s="7">
        <v>1</v>
      </c>
      <c r="I3971" s="7" t="b">
        <f t="shared" ref="I3971:I4034" si="186">(D3971=24)</f>
        <v>0</v>
      </c>
      <c r="J3971" s="7" t="b">
        <f t="shared" ref="J3971:J4034" si="187">H3971&gt;1</f>
        <v>0</v>
      </c>
      <c r="K3971" s="7">
        <f t="shared" ref="K3971:K4034" si="188">I3971*J3971</f>
        <v>0</v>
      </c>
      <c r="L3971" s="7">
        <f>WEEKDAY(Table1[[#This Row],[post_time]])</f>
        <v>4</v>
      </c>
      <c r="M3971" s="7">
        <f>VLOOKUP(Table1[[#This Row],[topic_id]],'All Topics Data'!$A$2:$I$1243,8,FALSE)</f>
        <v>40499.78125</v>
      </c>
      <c r="N3971" s="7">
        <f>Table1[[#This Row],[Hui Reply?]]*(Table1[[#This Row],[post_time]]-Table1[[#This Row],[timestamp of previous reply]])</f>
        <v>0</v>
      </c>
      <c r="O3971" s="3">
        <f>O3970+Table1[[#This Row],[Hui Reply?]]</f>
        <v>1043</v>
      </c>
      <c r="P3971" s="19">
        <f>INT(Table1[[#This Row],[post_time]])</f>
        <v>40499</v>
      </c>
      <c r="Q3971" s="3">
        <f>IF(Table1[[#This Row],[Hui Reply?]],VLOOKUP(Table1[[#This Row],[topic_id]],'All Topics Data'!$A$2:$E$1243,5,FALSE),0)</f>
        <v>0</v>
      </c>
      <c r="R3971" s="8">
        <f>Table1[[#This Row],[post_time]]+8/24</f>
        <v>40500.11482638889</v>
      </c>
      <c r="S3971" s="3">
        <f>IF(Table1[[#This Row],[post_position]]=1,0,SUMIFS($F$2:F3971,$H$2:H3971,Table1[[#This Row],[post_position]]-1,$C$2:C3971,Table1[[#This Row],[topic_id]]))</f>
        <v>0</v>
      </c>
    </row>
    <row r="3972" spans="1:19" x14ac:dyDescent="0.25">
      <c r="A3972" s="7">
        <v>4050</v>
      </c>
      <c r="B3972" s="7">
        <v>1</v>
      </c>
      <c r="C3972" s="7">
        <v>984</v>
      </c>
      <c r="D3972" s="7">
        <v>6947</v>
      </c>
      <c r="E3972" s="2"/>
      <c r="F3972" s="8">
        <v>40499.80228009259</v>
      </c>
      <c r="G3972" s="7">
        <v>0</v>
      </c>
      <c r="H3972" s="7">
        <v>2</v>
      </c>
      <c r="I3972" s="7" t="b">
        <f t="shared" si="186"/>
        <v>0</v>
      </c>
      <c r="J3972" s="7" t="b">
        <f t="shared" si="187"/>
        <v>1</v>
      </c>
      <c r="K3972" s="7">
        <f t="shared" si="188"/>
        <v>0</v>
      </c>
      <c r="L3972" s="7">
        <f>WEEKDAY(Table1[[#This Row],[post_time]])</f>
        <v>4</v>
      </c>
      <c r="M3972" s="7">
        <f>VLOOKUP(Table1[[#This Row],[topic_id]],'All Topics Data'!$A$2:$I$1243,8,FALSE)</f>
        <v>40499.692361111112</v>
      </c>
      <c r="N3972" s="7">
        <f>Table1[[#This Row],[Hui Reply?]]*(Table1[[#This Row],[post_time]]-Table1[[#This Row],[timestamp of previous reply]])</f>
        <v>0</v>
      </c>
      <c r="O3972" s="3">
        <f>O3971+Table1[[#This Row],[Hui Reply?]]</f>
        <v>1043</v>
      </c>
      <c r="P3972" s="19">
        <f>INT(Table1[[#This Row],[post_time]])</f>
        <v>40499</v>
      </c>
      <c r="Q3972" s="3">
        <f>IF(Table1[[#This Row],[Hui Reply?]],VLOOKUP(Table1[[#This Row],[topic_id]],'All Topics Data'!$A$2:$E$1243,5,FALSE),0)</f>
        <v>0</v>
      </c>
      <c r="R3972" s="8">
        <f>Table1[[#This Row],[post_time]]+8/24</f>
        <v>40500.135613425926</v>
      </c>
      <c r="S3972" s="3">
        <f>IF(Table1[[#This Row],[post_position]]=1,0,SUMIFS($F$2:F3972,$H$2:H3972,Table1[[#This Row],[post_position]]-1,$C$2:C3972,Table1[[#This Row],[topic_id]]))</f>
        <v>40499.692986111113</v>
      </c>
    </row>
    <row r="3973" spans="1:19" x14ac:dyDescent="0.25">
      <c r="A3973" s="7">
        <v>4051</v>
      </c>
      <c r="B3973" s="7">
        <v>1</v>
      </c>
      <c r="C3973" s="7">
        <v>985</v>
      </c>
      <c r="D3973" s="7">
        <v>6998</v>
      </c>
      <c r="E3973" s="2"/>
      <c r="F3973" s="8">
        <v>40499.805578703701</v>
      </c>
      <c r="G3973" s="7">
        <v>0</v>
      </c>
      <c r="H3973" s="7">
        <v>2</v>
      </c>
      <c r="I3973" s="7" t="b">
        <f t="shared" si="186"/>
        <v>0</v>
      </c>
      <c r="J3973" s="7" t="b">
        <f t="shared" si="187"/>
        <v>1</v>
      </c>
      <c r="K3973" s="7">
        <f t="shared" si="188"/>
        <v>0</v>
      </c>
      <c r="L3973" s="7">
        <f>WEEKDAY(Table1[[#This Row],[post_time]])</f>
        <v>4</v>
      </c>
      <c r="M3973" s="7">
        <f>VLOOKUP(Table1[[#This Row],[topic_id]],'All Topics Data'!$A$2:$I$1243,8,FALSE)</f>
        <v>40499.730555555558</v>
      </c>
      <c r="N3973" s="7">
        <f>Table1[[#This Row],[Hui Reply?]]*(Table1[[#This Row],[post_time]]-Table1[[#This Row],[timestamp of previous reply]])</f>
        <v>0</v>
      </c>
      <c r="O3973" s="3">
        <f>O3972+Table1[[#This Row],[Hui Reply?]]</f>
        <v>1043</v>
      </c>
      <c r="P3973" s="19">
        <f>INT(Table1[[#This Row],[post_time]])</f>
        <v>40499</v>
      </c>
      <c r="Q3973" s="3">
        <f>IF(Table1[[#This Row],[Hui Reply?]],VLOOKUP(Table1[[#This Row],[topic_id]],'All Topics Data'!$A$2:$E$1243,5,FALSE),0)</f>
        <v>0</v>
      </c>
      <c r="R3973" s="8">
        <f>Table1[[#This Row],[post_time]]+8/24</f>
        <v>40500.138912037037</v>
      </c>
      <c r="S3973" s="3">
        <f>IF(Table1[[#This Row],[post_position]]=1,0,SUMIFS($F$2:F3973,$H$2:H3973,Table1[[#This Row],[post_position]]-1,$C$2:C3973,Table1[[#This Row],[topic_id]]))</f>
        <v>40499.730717592596</v>
      </c>
    </row>
    <row r="3974" spans="1:19" x14ac:dyDescent="0.25">
      <c r="A3974" s="7">
        <v>4052</v>
      </c>
      <c r="B3974" s="7">
        <v>1</v>
      </c>
      <c r="C3974" s="7">
        <v>984</v>
      </c>
      <c r="D3974" s="7">
        <v>3108</v>
      </c>
      <c r="E3974" s="2"/>
      <c r="F3974" s="8">
        <v>40499.829884259256</v>
      </c>
      <c r="G3974" s="7">
        <v>0</v>
      </c>
      <c r="H3974" s="7">
        <v>3</v>
      </c>
      <c r="I3974" s="7" t="b">
        <f t="shared" si="186"/>
        <v>0</v>
      </c>
      <c r="J3974" s="7" t="b">
        <f t="shared" si="187"/>
        <v>1</v>
      </c>
      <c r="K3974" s="7">
        <f t="shared" si="188"/>
        <v>0</v>
      </c>
      <c r="L3974" s="7">
        <f>WEEKDAY(Table1[[#This Row],[post_time]])</f>
        <v>4</v>
      </c>
      <c r="M3974" s="7">
        <f>VLOOKUP(Table1[[#This Row],[topic_id]],'All Topics Data'!$A$2:$I$1243,8,FALSE)</f>
        <v>40499.692361111112</v>
      </c>
      <c r="N3974" s="7">
        <f>Table1[[#This Row],[Hui Reply?]]*(Table1[[#This Row],[post_time]]-Table1[[#This Row],[timestamp of previous reply]])</f>
        <v>0</v>
      </c>
      <c r="O3974" s="3">
        <f>O3973+Table1[[#This Row],[Hui Reply?]]</f>
        <v>1043</v>
      </c>
      <c r="P3974" s="19">
        <f>INT(Table1[[#This Row],[post_time]])</f>
        <v>40499</v>
      </c>
      <c r="Q3974" s="3">
        <f>IF(Table1[[#This Row],[Hui Reply?]],VLOOKUP(Table1[[#This Row],[topic_id]],'All Topics Data'!$A$2:$E$1243,5,FALSE),0)</f>
        <v>0</v>
      </c>
      <c r="R3974" s="8">
        <f>Table1[[#This Row],[post_time]]+8/24</f>
        <v>40500.163217592592</v>
      </c>
      <c r="S3974" s="3">
        <f>IF(Table1[[#This Row],[post_position]]=1,0,SUMIFS($F$2:F3974,$H$2:H3974,Table1[[#This Row],[post_position]]-1,$C$2:C3974,Table1[[#This Row],[topic_id]]))</f>
        <v>40499.80228009259</v>
      </c>
    </row>
    <row r="3975" spans="1:19" x14ac:dyDescent="0.25">
      <c r="A3975" s="7">
        <v>4053</v>
      </c>
      <c r="B3975" s="7">
        <v>1</v>
      </c>
      <c r="C3975" s="7">
        <v>987</v>
      </c>
      <c r="D3975" s="7">
        <v>6942</v>
      </c>
      <c r="E3975" s="2"/>
      <c r="F3975" s="8">
        <v>40499.830289351848</v>
      </c>
      <c r="G3975" s="7">
        <v>0</v>
      </c>
      <c r="H3975" s="7">
        <v>1</v>
      </c>
      <c r="I3975" s="7" t="b">
        <f t="shared" si="186"/>
        <v>0</v>
      </c>
      <c r="J3975" s="7" t="b">
        <f t="shared" si="187"/>
        <v>0</v>
      </c>
      <c r="K3975" s="7">
        <f t="shared" si="188"/>
        <v>0</v>
      </c>
      <c r="L3975" s="7">
        <f>WEEKDAY(Table1[[#This Row],[post_time]])</f>
        <v>4</v>
      </c>
      <c r="M3975" s="7">
        <f>VLOOKUP(Table1[[#This Row],[topic_id]],'All Topics Data'!$A$2:$I$1243,8,FALSE)</f>
        <v>40499.829861111109</v>
      </c>
      <c r="N3975" s="7">
        <f>Table1[[#This Row],[Hui Reply?]]*(Table1[[#This Row],[post_time]]-Table1[[#This Row],[timestamp of previous reply]])</f>
        <v>0</v>
      </c>
      <c r="O3975" s="3">
        <f>O3974+Table1[[#This Row],[Hui Reply?]]</f>
        <v>1043</v>
      </c>
      <c r="P3975" s="19">
        <f>INT(Table1[[#This Row],[post_time]])</f>
        <v>40499</v>
      </c>
      <c r="Q3975" s="3">
        <f>IF(Table1[[#This Row],[Hui Reply?]],VLOOKUP(Table1[[#This Row],[topic_id]],'All Topics Data'!$A$2:$E$1243,5,FALSE),0)</f>
        <v>0</v>
      </c>
      <c r="R3975" s="8">
        <f>Table1[[#This Row],[post_time]]+8/24</f>
        <v>40500.163622685184</v>
      </c>
      <c r="S3975" s="3">
        <f>IF(Table1[[#This Row],[post_position]]=1,0,SUMIFS($F$2:F3975,$H$2:H3975,Table1[[#This Row],[post_position]]-1,$C$2:C3975,Table1[[#This Row],[topic_id]]))</f>
        <v>0</v>
      </c>
    </row>
    <row r="3976" spans="1:19" x14ac:dyDescent="0.25">
      <c r="A3976" s="7">
        <v>4054</v>
      </c>
      <c r="B3976" s="7">
        <v>1</v>
      </c>
      <c r="C3976" s="7">
        <v>985</v>
      </c>
      <c r="D3976" s="7">
        <v>6894</v>
      </c>
      <c r="E3976" s="2"/>
      <c r="F3976" s="8">
        <v>40499.840370370373</v>
      </c>
      <c r="G3976" s="7">
        <v>0</v>
      </c>
      <c r="H3976" s="7">
        <v>3</v>
      </c>
      <c r="I3976" s="7" t="b">
        <f t="shared" si="186"/>
        <v>0</v>
      </c>
      <c r="J3976" s="7" t="b">
        <f t="shared" si="187"/>
        <v>1</v>
      </c>
      <c r="K3976" s="7">
        <f t="shared" si="188"/>
        <v>0</v>
      </c>
      <c r="L3976" s="7">
        <f>WEEKDAY(Table1[[#This Row],[post_time]])</f>
        <v>4</v>
      </c>
      <c r="M3976" s="7">
        <f>VLOOKUP(Table1[[#This Row],[topic_id]],'All Topics Data'!$A$2:$I$1243,8,FALSE)</f>
        <v>40499.730555555558</v>
      </c>
      <c r="N3976" s="7">
        <f>Table1[[#This Row],[Hui Reply?]]*(Table1[[#This Row],[post_time]]-Table1[[#This Row],[timestamp of previous reply]])</f>
        <v>0</v>
      </c>
      <c r="O3976" s="3">
        <f>O3975+Table1[[#This Row],[Hui Reply?]]</f>
        <v>1043</v>
      </c>
      <c r="P3976" s="19">
        <f>INT(Table1[[#This Row],[post_time]])</f>
        <v>40499</v>
      </c>
      <c r="Q3976" s="3">
        <f>IF(Table1[[#This Row],[Hui Reply?]],VLOOKUP(Table1[[#This Row],[topic_id]],'All Topics Data'!$A$2:$E$1243,5,FALSE),0)</f>
        <v>0</v>
      </c>
      <c r="R3976" s="8">
        <f>Table1[[#This Row],[post_time]]+8/24</f>
        <v>40500.173703703709</v>
      </c>
      <c r="S3976" s="3">
        <f>IF(Table1[[#This Row],[post_position]]=1,0,SUMIFS($F$2:F3976,$H$2:H3976,Table1[[#This Row],[post_position]]-1,$C$2:C3976,Table1[[#This Row],[topic_id]]))</f>
        <v>40499.805578703701</v>
      </c>
    </row>
    <row r="3977" spans="1:19" x14ac:dyDescent="0.25">
      <c r="A3977" s="7">
        <v>4055</v>
      </c>
      <c r="B3977" s="7">
        <v>1</v>
      </c>
      <c r="C3977" s="7">
        <v>988</v>
      </c>
      <c r="D3977" s="7">
        <v>7003</v>
      </c>
      <c r="E3977" s="2"/>
      <c r="F3977" s="8">
        <v>40499.883425925924</v>
      </c>
      <c r="G3977" s="7">
        <v>0</v>
      </c>
      <c r="H3977" s="7">
        <v>1</v>
      </c>
      <c r="I3977" s="7" t="b">
        <f t="shared" si="186"/>
        <v>0</v>
      </c>
      <c r="J3977" s="7" t="b">
        <f t="shared" si="187"/>
        <v>0</v>
      </c>
      <c r="K3977" s="7">
        <f t="shared" si="188"/>
        <v>0</v>
      </c>
      <c r="L3977" s="7">
        <f>WEEKDAY(Table1[[#This Row],[post_time]])</f>
        <v>4</v>
      </c>
      <c r="M3977" s="7">
        <f>VLOOKUP(Table1[[#This Row],[topic_id]],'All Topics Data'!$A$2:$I$1243,8,FALSE)</f>
        <v>40499.883333333331</v>
      </c>
      <c r="N3977" s="7">
        <f>Table1[[#This Row],[Hui Reply?]]*(Table1[[#This Row],[post_time]]-Table1[[#This Row],[timestamp of previous reply]])</f>
        <v>0</v>
      </c>
      <c r="O3977" s="3">
        <f>O3976+Table1[[#This Row],[Hui Reply?]]</f>
        <v>1043</v>
      </c>
      <c r="P3977" s="19">
        <f>INT(Table1[[#This Row],[post_time]])</f>
        <v>40499</v>
      </c>
      <c r="Q3977" s="3">
        <f>IF(Table1[[#This Row],[Hui Reply?]],VLOOKUP(Table1[[#This Row],[topic_id]],'All Topics Data'!$A$2:$E$1243,5,FALSE),0)</f>
        <v>0</v>
      </c>
      <c r="R3977" s="8">
        <f>Table1[[#This Row],[post_time]]+8/24</f>
        <v>40500.21675925926</v>
      </c>
      <c r="S3977" s="3">
        <f>IF(Table1[[#This Row],[post_position]]=1,0,SUMIFS($F$2:F3977,$H$2:H3977,Table1[[#This Row],[post_position]]-1,$C$2:C3977,Table1[[#This Row],[topic_id]]))</f>
        <v>0</v>
      </c>
    </row>
    <row r="3978" spans="1:19" x14ac:dyDescent="0.25">
      <c r="A3978" s="7">
        <v>4056</v>
      </c>
      <c r="B3978" s="7">
        <v>1</v>
      </c>
      <c r="C3978" s="7">
        <v>988</v>
      </c>
      <c r="D3978" s="7">
        <v>6713</v>
      </c>
      <c r="F3978" s="8">
        <v>40499.946284722224</v>
      </c>
      <c r="G3978" s="7">
        <v>0</v>
      </c>
      <c r="H3978" s="7">
        <v>2</v>
      </c>
      <c r="I3978" s="7" t="b">
        <f t="shared" si="186"/>
        <v>0</v>
      </c>
      <c r="J3978" s="7" t="b">
        <f t="shared" si="187"/>
        <v>1</v>
      </c>
      <c r="K3978" s="7">
        <f t="shared" si="188"/>
        <v>0</v>
      </c>
      <c r="L3978" s="7">
        <f>WEEKDAY(Table1[[#This Row],[post_time]])</f>
        <v>4</v>
      </c>
      <c r="M3978" s="7">
        <f>VLOOKUP(Table1[[#This Row],[topic_id]],'All Topics Data'!$A$2:$I$1243,8,FALSE)</f>
        <v>40499.883333333331</v>
      </c>
      <c r="N3978" s="7">
        <f>Table1[[#This Row],[Hui Reply?]]*(Table1[[#This Row],[post_time]]-Table1[[#This Row],[timestamp of previous reply]])</f>
        <v>0</v>
      </c>
      <c r="O3978" s="3">
        <f>O3977+Table1[[#This Row],[Hui Reply?]]</f>
        <v>1043</v>
      </c>
      <c r="P3978" s="19">
        <f>INT(Table1[[#This Row],[post_time]])</f>
        <v>40499</v>
      </c>
      <c r="Q3978" s="3">
        <f>IF(Table1[[#This Row],[Hui Reply?]],VLOOKUP(Table1[[#This Row],[topic_id]],'All Topics Data'!$A$2:$E$1243,5,FALSE),0)</f>
        <v>0</v>
      </c>
      <c r="R3978" s="8">
        <f>Table1[[#This Row],[post_time]]+8/24</f>
        <v>40500.27961805556</v>
      </c>
      <c r="S3978" s="3">
        <f>IF(Table1[[#This Row],[post_position]]=1,0,SUMIFS($F$2:F3978,$H$2:H3978,Table1[[#This Row],[post_position]]-1,$C$2:C3978,Table1[[#This Row],[topic_id]]))</f>
        <v>40499.883425925924</v>
      </c>
    </row>
    <row r="3979" spans="1:19" x14ac:dyDescent="0.25">
      <c r="A3979" s="7">
        <v>4057</v>
      </c>
      <c r="B3979" s="7">
        <v>1</v>
      </c>
      <c r="C3979" s="7">
        <v>983</v>
      </c>
      <c r="D3979" s="7">
        <v>6713</v>
      </c>
      <c r="F3979" s="8">
        <v>40499.948159722226</v>
      </c>
      <c r="G3979" s="7">
        <v>0</v>
      </c>
      <c r="H3979" s="7">
        <v>2</v>
      </c>
      <c r="I3979" s="7" t="b">
        <f t="shared" si="186"/>
        <v>0</v>
      </c>
      <c r="J3979" s="7" t="b">
        <f t="shared" si="187"/>
        <v>1</v>
      </c>
      <c r="K3979" s="7">
        <f t="shared" si="188"/>
        <v>0</v>
      </c>
      <c r="L3979" s="7">
        <f>WEEKDAY(Table1[[#This Row],[post_time]])</f>
        <v>4</v>
      </c>
      <c r="M3979" s="7">
        <f>VLOOKUP(Table1[[#This Row],[topic_id]],'All Topics Data'!$A$2:$I$1243,8,FALSE)</f>
        <v>40499.645833333336</v>
      </c>
      <c r="N3979" s="7">
        <f>Table1[[#This Row],[Hui Reply?]]*(Table1[[#This Row],[post_time]]-Table1[[#This Row],[timestamp of previous reply]])</f>
        <v>0</v>
      </c>
      <c r="O3979" s="3">
        <f>O3978+Table1[[#This Row],[Hui Reply?]]</f>
        <v>1043</v>
      </c>
      <c r="P3979" s="19">
        <f>INT(Table1[[#This Row],[post_time]])</f>
        <v>40499</v>
      </c>
      <c r="Q3979" s="3">
        <f>IF(Table1[[#This Row],[Hui Reply?]],VLOOKUP(Table1[[#This Row],[topic_id]],'All Topics Data'!$A$2:$E$1243,5,FALSE),0)</f>
        <v>0</v>
      </c>
      <c r="R3979" s="8">
        <f>Table1[[#This Row],[post_time]]+8/24</f>
        <v>40500.281493055561</v>
      </c>
      <c r="S3979" s="3">
        <f>IF(Table1[[#This Row],[post_position]]=1,0,SUMIFS($F$2:F3979,$H$2:H3979,Table1[[#This Row],[post_position]]-1,$C$2:C3979,Table1[[#This Row],[topic_id]]))</f>
        <v>40499.646296296298</v>
      </c>
    </row>
    <row r="3980" spans="1:19" x14ac:dyDescent="0.25">
      <c r="A3980" s="7">
        <v>4058</v>
      </c>
      <c r="B3980" s="7">
        <v>1</v>
      </c>
      <c r="C3980" s="7">
        <v>986</v>
      </c>
      <c r="D3980" s="7">
        <v>6713</v>
      </c>
      <c r="E3980" s="2"/>
      <c r="F3980" s="8">
        <v>40499.958287037036</v>
      </c>
      <c r="G3980" s="7">
        <v>0</v>
      </c>
      <c r="H3980" s="7">
        <v>2</v>
      </c>
      <c r="I3980" s="7" t="b">
        <f t="shared" si="186"/>
        <v>0</v>
      </c>
      <c r="J3980" s="7" t="b">
        <f t="shared" si="187"/>
        <v>1</v>
      </c>
      <c r="K3980" s="7">
        <f t="shared" si="188"/>
        <v>0</v>
      </c>
      <c r="L3980" s="7">
        <f>WEEKDAY(Table1[[#This Row],[post_time]])</f>
        <v>4</v>
      </c>
      <c r="M3980" s="7">
        <f>VLOOKUP(Table1[[#This Row],[topic_id]],'All Topics Data'!$A$2:$I$1243,8,FALSE)</f>
        <v>40499.78125</v>
      </c>
      <c r="N3980" s="7">
        <f>Table1[[#This Row],[Hui Reply?]]*(Table1[[#This Row],[post_time]]-Table1[[#This Row],[timestamp of previous reply]])</f>
        <v>0</v>
      </c>
      <c r="O3980" s="3">
        <f>O3979+Table1[[#This Row],[Hui Reply?]]</f>
        <v>1043</v>
      </c>
      <c r="P3980" s="19">
        <f>INT(Table1[[#This Row],[post_time]])</f>
        <v>40499</v>
      </c>
      <c r="Q3980" s="3">
        <f>IF(Table1[[#This Row],[Hui Reply?]],VLOOKUP(Table1[[#This Row],[topic_id]],'All Topics Data'!$A$2:$E$1243,5,FALSE),0)</f>
        <v>0</v>
      </c>
      <c r="R3980" s="8">
        <f>Table1[[#This Row],[post_time]]+8/24</f>
        <v>40500.291620370372</v>
      </c>
      <c r="S3980" s="3">
        <f>IF(Table1[[#This Row],[post_position]]=1,0,SUMIFS($F$2:F3980,$H$2:H3980,Table1[[#This Row],[post_position]]-1,$C$2:C3980,Table1[[#This Row],[topic_id]]))</f>
        <v>40499.781493055554</v>
      </c>
    </row>
    <row r="3981" spans="1:19" x14ac:dyDescent="0.25">
      <c r="A3981" s="7">
        <v>4059</v>
      </c>
      <c r="B3981" s="7">
        <v>1</v>
      </c>
      <c r="C3981" s="7">
        <v>988</v>
      </c>
      <c r="D3981" s="7">
        <v>7003</v>
      </c>
      <c r="F3981" s="8">
        <v>40499.959201388891</v>
      </c>
      <c r="G3981" s="7">
        <v>0</v>
      </c>
      <c r="H3981" s="7">
        <v>3</v>
      </c>
      <c r="I3981" s="7" t="b">
        <f t="shared" si="186"/>
        <v>0</v>
      </c>
      <c r="J3981" s="7" t="b">
        <f t="shared" si="187"/>
        <v>1</v>
      </c>
      <c r="K3981" s="7">
        <f t="shared" si="188"/>
        <v>0</v>
      </c>
      <c r="L3981" s="7">
        <f>WEEKDAY(Table1[[#This Row],[post_time]])</f>
        <v>4</v>
      </c>
      <c r="M3981" s="7">
        <f>VLOOKUP(Table1[[#This Row],[topic_id]],'All Topics Data'!$A$2:$I$1243,8,FALSE)</f>
        <v>40499.883333333331</v>
      </c>
      <c r="N3981" s="7">
        <f>Table1[[#This Row],[Hui Reply?]]*(Table1[[#This Row],[post_time]]-Table1[[#This Row],[timestamp of previous reply]])</f>
        <v>0</v>
      </c>
      <c r="O3981" s="3">
        <f>O3980+Table1[[#This Row],[Hui Reply?]]</f>
        <v>1043</v>
      </c>
      <c r="P3981" s="19">
        <f>INT(Table1[[#This Row],[post_time]])</f>
        <v>40499</v>
      </c>
      <c r="Q3981" s="3">
        <f>IF(Table1[[#This Row],[Hui Reply?]],VLOOKUP(Table1[[#This Row],[topic_id]],'All Topics Data'!$A$2:$E$1243,5,FALSE),0)</f>
        <v>0</v>
      </c>
      <c r="R3981" s="8">
        <f>Table1[[#This Row],[post_time]]+8/24</f>
        <v>40500.292534722226</v>
      </c>
      <c r="S3981" s="3">
        <f>IF(Table1[[#This Row],[post_position]]=1,0,SUMIFS($F$2:F3981,$H$2:H3981,Table1[[#This Row],[post_position]]-1,$C$2:C3981,Table1[[#This Row],[topic_id]]))</f>
        <v>40499.946284722224</v>
      </c>
    </row>
    <row r="3982" spans="1:19" x14ac:dyDescent="0.25">
      <c r="A3982" s="7">
        <v>4060</v>
      </c>
      <c r="B3982" s="7">
        <v>1</v>
      </c>
      <c r="C3982" s="7">
        <v>988</v>
      </c>
      <c r="D3982" s="7">
        <v>24</v>
      </c>
      <c r="F3982" s="8">
        <v>40499.993842592594</v>
      </c>
      <c r="G3982" s="7">
        <v>0</v>
      </c>
      <c r="H3982" s="7">
        <v>4</v>
      </c>
      <c r="I3982" s="7" t="b">
        <f t="shared" si="186"/>
        <v>1</v>
      </c>
      <c r="J3982" s="7" t="b">
        <f t="shared" si="187"/>
        <v>1</v>
      </c>
      <c r="K3982" s="7">
        <f t="shared" si="188"/>
        <v>1</v>
      </c>
      <c r="L3982" s="7">
        <f>WEEKDAY(Table1[[#This Row],[post_time]])</f>
        <v>4</v>
      </c>
      <c r="M3982" s="7">
        <f>VLOOKUP(Table1[[#This Row],[topic_id]],'All Topics Data'!$A$2:$I$1243,8,FALSE)</f>
        <v>40499.883333333331</v>
      </c>
      <c r="N3982" s="7">
        <f>Table1[[#This Row],[Hui Reply?]]*(Table1[[#This Row],[post_time]]-Table1[[#This Row],[timestamp of previous reply]])</f>
        <v>3.4641203703358769E-2</v>
      </c>
      <c r="O3982" s="3">
        <f>O3981+Table1[[#This Row],[Hui Reply?]]</f>
        <v>1044</v>
      </c>
      <c r="P3982" s="19">
        <f>INT(Table1[[#This Row],[post_time]])</f>
        <v>40499</v>
      </c>
      <c r="Q3982" s="3" t="str">
        <f>IF(Table1[[#This Row],[Hui Reply?]],VLOOKUP(Table1[[#This Row],[topic_id]],'All Topics Data'!$A$2:$E$1243,5,FALSE),0)</f>
        <v>Palantir</v>
      </c>
      <c r="R3982" s="8">
        <f>Table1[[#This Row],[post_time]]+8/24</f>
        <v>40500.32717592593</v>
      </c>
      <c r="S3982" s="3">
        <f>IF(Table1[[#This Row],[post_position]]=1,0,SUMIFS($F$2:F3982,$H$2:H3982,Table1[[#This Row],[post_position]]-1,$C$2:C3982,Table1[[#This Row],[topic_id]]))</f>
        <v>40499.959201388891</v>
      </c>
    </row>
    <row r="3983" spans="1:19" x14ac:dyDescent="0.25">
      <c r="A3983" s="7">
        <v>4061</v>
      </c>
      <c r="B3983" s="7">
        <v>1</v>
      </c>
      <c r="C3983" s="7">
        <v>984</v>
      </c>
      <c r="D3983" s="7">
        <v>24</v>
      </c>
      <c r="F3983" s="8">
        <v>40499.997210648151</v>
      </c>
      <c r="G3983" s="7">
        <v>0</v>
      </c>
      <c r="H3983" s="7">
        <v>4</v>
      </c>
      <c r="I3983" s="7" t="b">
        <f t="shared" si="186"/>
        <v>1</v>
      </c>
      <c r="J3983" s="7" t="b">
        <f t="shared" si="187"/>
        <v>1</v>
      </c>
      <c r="K3983" s="7">
        <f t="shared" si="188"/>
        <v>1</v>
      </c>
      <c r="L3983" s="7">
        <f>WEEKDAY(Table1[[#This Row],[post_time]])</f>
        <v>4</v>
      </c>
      <c r="M3983" s="7">
        <f>VLOOKUP(Table1[[#This Row],[topic_id]],'All Topics Data'!$A$2:$I$1243,8,FALSE)</f>
        <v>40499.692361111112</v>
      </c>
      <c r="N3983" s="7">
        <f>Table1[[#This Row],[Hui Reply?]]*(Table1[[#This Row],[post_time]]-Table1[[#This Row],[timestamp of previous reply]])</f>
        <v>0.16732638889516238</v>
      </c>
      <c r="O3983" s="3">
        <f>O3982+Table1[[#This Row],[Hui Reply?]]</f>
        <v>1045</v>
      </c>
      <c r="P3983" s="19">
        <f>INT(Table1[[#This Row],[post_time]])</f>
        <v>40499</v>
      </c>
      <c r="Q3983" s="3" t="str">
        <f>IF(Table1[[#This Row],[Hui Reply?]],VLOOKUP(Table1[[#This Row],[topic_id]],'All Topics Data'!$A$2:$E$1243,5,FALSE),0)</f>
        <v>jcalvacca</v>
      </c>
      <c r="R3983" s="8">
        <f>Table1[[#This Row],[post_time]]+8/24</f>
        <v>40500.330543981487</v>
      </c>
      <c r="S3983" s="3">
        <f>IF(Table1[[#This Row],[post_position]]=1,0,SUMIFS($F$2:F3983,$H$2:H3983,Table1[[#This Row],[post_position]]-1,$C$2:C3983,Table1[[#This Row],[topic_id]]))</f>
        <v>40499.829884259256</v>
      </c>
    </row>
    <row r="3984" spans="1:19" x14ac:dyDescent="0.25">
      <c r="A3984" s="7">
        <v>4062</v>
      </c>
      <c r="B3984" s="7">
        <v>1</v>
      </c>
      <c r="C3984" s="7">
        <v>973</v>
      </c>
      <c r="D3984" s="7">
        <v>24</v>
      </c>
      <c r="E3984" s="2"/>
      <c r="F3984" s="8">
        <v>40500.002118055556</v>
      </c>
      <c r="G3984" s="7">
        <v>0</v>
      </c>
      <c r="H3984" s="7">
        <v>7</v>
      </c>
      <c r="I3984" s="7" t="b">
        <f t="shared" si="186"/>
        <v>1</v>
      </c>
      <c r="J3984" s="7" t="b">
        <f t="shared" si="187"/>
        <v>1</v>
      </c>
      <c r="K3984" s="7">
        <f t="shared" si="188"/>
        <v>1</v>
      </c>
      <c r="L3984" s="7">
        <f>WEEKDAY(Table1[[#This Row],[post_time]])</f>
        <v>5</v>
      </c>
      <c r="M3984" s="7">
        <f>VLOOKUP(Table1[[#This Row],[topic_id]],'All Topics Data'!$A$2:$I$1243,8,FALSE)</f>
        <v>40498.880555555559</v>
      </c>
      <c r="N3984" s="7">
        <f>Table1[[#This Row],[Hui Reply?]]*(Table1[[#This Row],[post_time]]-Table1[[#This Row],[timestamp of previous reply]])</f>
        <v>0.24531250000291038</v>
      </c>
      <c r="O3984" s="3">
        <f>O3983+Table1[[#This Row],[Hui Reply?]]</f>
        <v>1046</v>
      </c>
      <c r="P3984" s="19">
        <f>INT(Table1[[#This Row],[post_time]])</f>
        <v>40500</v>
      </c>
      <c r="Q3984" s="3" t="str">
        <f>IF(Table1[[#This Row],[Hui Reply?]],VLOOKUP(Table1[[#This Row],[topic_id]],'All Topics Data'!$A$2:$E$1243,5,FALSE),0)</f>
        <v>fred</v>
      </c>
      <c r="R3984" s="8">
        <f>Table1[[#This Row],[post_time]]+8/24</f>
        <v>40500.335451388892</v>
      </c>
      <c r="S3984" s="3">
        <f>IF(Table1[[#This Row],[post_position]]=1,0,SUMIFS($F$2:F3984,$H$2:H3984,Table1[[#This Row],[post_position]]-1,$C$2:C3984,Table1[[#This Row],[topic_id]]))</f>
        <v>40499.756805555553</v>
      </c>
    </row>
    <row r="3985" spans="1:19" x14ac:dyDescent="0.25">
      <c r="A3985" s="7">
        <v>4063</v>
      </c>
      <c r="B3985" s="7">
        <v>1</v>
      </c>
      <c r="C3985" s="7">
        <v>984</v>
      </c>
      <c r="D3985" s="7">
        <v>3108</v>
      </c>
      <c r="E3985" s="2"/>
      <c r="F3985" s="8">
        <v>40500.03056712963</v>
      </c>
      <c r="G3985" s="7">
        <v>0</v>
      </c>
      <c r="H3985" s="7">
        <v>5</v>
      </c>
      <c r="I3985" s="7" t="b">
        <f t="shared" si="186"/>
        <v>0</v>
      </c>
      <c r="J3985" s="7" t="b">
        <f t="shared" si="187"/>
        <v>1</v>
      </c>
      <c r="K3985" s="7">
        <f t="shared" si="188"/>
        <v>0</v>
      </c>
      <c r="L3985" s="7">
        <f>WEEKDAY(Table1[[#This Row],[post_time]])</f>
        <v>5</v>
      </c>
      <c r="M3985" s="7">
        <f>VLOOKUP(Table1[[#This Row],[topic_id]],'All Topics Data'!$A$2:$I$1243,8,FALSE)</f>
        <v>40499.692361111112</v>
      </c>
      <c r="N3985" s="7">
        <f>Table1[[#This Row],[Hui Reply?]]*(Table1[[#This Row],[post_time]]-Table1[[#This Row],[timestamp of previous reply]])</f>
        <v>0</v>
      </c>
      <c r="O3985" s="3">
        <f>O3984+Table1[[#This Row],[Hui Reply?]]</f>
        <v>1046</v>
      </c>
      <c r="P3985" s="19">
        <f>INT(Table1[[#This Row],[post_time]])</f>
        <v>40500</v>
      </c>
      <c r="Q3985" s="3">
        <f>IF(Table1[[#This Row],[Hui Reply?]],VLOOKUP(Table1[[#This Row],[topic_id]],'All Topics Data'!$A$2:$E$1243,5,FALSE),0)</f>
        <v>0</v>
      </c>
      <c r="R3985" s="8">
        <f>Table1[[#This Row],[post_time]]+8/24</f>
        <v>40500.363900462966</v>
      </c>
      <c r="S3985" s="3">
        <f>IF(Table1[[#This Row],[post_position]]=1,0,SUMIFS($F$2:F3985,$H$2:H3985,Table1[[#This Row],[post_position]]-1,$C$2:C3985,Table1[[#This Row],[topic_id]]))</f>
        <v>40499.997210648151</v>
      </c>
    </row>
    <row r="3986" spans="1:19" x14ac:dyDescent="0.25">
      <c r="A3986" s="7">
        <v>4064</v>
      </c>
      <c r="B3986" s="7">
        <v>1</v>
      </c>
      <c r="C3986" s="7">
        <v>982</v>
      </c>
      <c r="D3986" s="7">
        <v>24</v>
      </c>
      <c r="E3986" s="2"/>
      <c r="F3986" s="8">
        <v>40500.030775462961</v>
      </c>
      <c r="G3986" s="7">
        <v>0</v>
      </c>
      <c r="H3986" s="7">
        <v>4</v>
      </c>
      <c r="I3986" s="7" t="b">
        <f t="shared" si="186"/>
        <v>1</v>
      </c>
      <c r="J3986" s="7" t="b">
        <f t="shared" si="187"/>
        <v>1</v>
      </c>
      <c r="K3986" s="7">
        <f t="shared" si="188"/>
        <v>1</v>
      </c>
      <c r="L3986" s="7">
        <f>WEEKDAY(Table1[[#This Row],[post_time]])</f>
        <v>5</v>
      </c>
      <c r="M3986" s="7">
        <f>VLOOKUP(Table1[[#This Row],[topic_id]],'All Topics Data'!$A$2:$I$1243,8,FALSE)</f>
        <v>40499.613194444442</v>
      </c>
      <c r="N3986" s="7">
        <f>Table1[[#This Row],[Hui Reply?]]*(Table1[[#This Row],[post_time]]-Table1[[#This Row],[timestamp of previous reply]])</f>
        <v>0.41089120370452292</v>
      </c>
      <c r="O3986" s="3">
        <f>O3985+Table1[[#This Row],[Hui Reply?]]</f>
        <v>1047</v>
      </c>
      <c r="P3986" s="19">
        <f>INT(Table1[[#This Row],[post_time]])</f>
        <v>40500</v>
      </c>
      <c r="Q3986" s="3" t="str">
        <f>IF(Table1[[#This Row],[Hui Reply?]],VLOOKUP(Table1[[#This Row],[topic_id]],'All Topics Data'!$A$2:$E$1243,5,FALSE),0)</f>
        <v>silparupa</v>
      </c>
      <c r="R3986" s="8">
        <f>Table1[[#This Row],[post_time]]+8/24</f>
        <v>40500.364108796297</v>
      </c>
      <c r="S3986" s="3">
        <f>IF(Table1[[#This Row],[post_position]]=1,0,SUMIFS($F$2:F3986,$H$2:H3986,Table1[[#This Row],[post_position]]-1,$C$2:C3986,Table1[[#This Row],[topic_id]]))</f>
        <v>40499.619884259257</v>
      </c>
    </row>
    <row r="3987" spans="1:19" x14ac:dyDescent="0.25">
      <c r="A3987" s="7">
        <v>4065</v>
      </c>
      <c r="B3987" s="7">
        <v>1</v>
      </c>
      <c r="C3987" s="7">
        <v>984</v>
      </c>
      <c r="D3987" s="7">
        <v>24</v>
      </c>
      <c r="F3987" s="8">
        <v>40500.036574074074</v>
      </c>
      <c r="G3987" s="7">
        <v>0</v>
      </c>
      <c r="H3987" s="7">
        <v>6</v>
      </c>
      <c r="I3987" s="7" t="b">
        <f t="shared" si="186"/>
        <v>1</v>
      </c>
      <c r="J3987" s="7" t="b">
        <f t="shared" si="187"/>
        <v>1</v>
      </c>
      <c r="K3987" s="7">
        <f t="shared" si="188"/>
        <v>1</v>
      </c>
      <c r="L3987" s="7">
        <f>WEEKDAY(Table1[[#This Row],[post_time]])</f>
        <v>5</v>
      </c>
      <c r="M3987" s="7">
        <f>VLOOKUP(Table1[[#This Row],[topic_id]],'All Topics Data'!$A$2:$I$1243,8,FALSE)</f>
        <v>40499.692361111112</v>
      </c>
      <c r="N3987" s="7">
        <f>Table1[[#This Row],[Hui Reply?]]*(Table1[[#This Row],[post_time]]-Table1[[#This Row],[timestamp of previous reply]])</f>
        <v>6.0069444443797693E-3</v>
      </c>
      <c r="O3987" s="3">
        <f>O3986+Table1[[#This Row],[Hui Reply?]]</f>
        <v>1048</v>
      </c>
      <c r="P3987" s="19">
        <f>INT(Table1[[#This Row],[post_time]])</f>
        <v>40500</v>
      </c>
      <c r="Q3987" s="3" t="str">
        <f>IF(Table1[[#This Row],[Hui Reply?]],VLOOKUP(Table1[[#This Row],[topic_id]],'All Topics Data'!$A$2:$E$1243,5,FALSE),0)</f>
        <v>jcalvacca</v>
      </c>
      <c r="R3987" s="8">
        <f>Table1[[#This Row],[post_time]]+8/24</f>
        <v>40500.36990740741</v>
      </c>
      <c r="S3987" s="3">
        <f>IF(Table1[[#This Row],[post_position]]=1,0,SUMIFS($F$2:F3987,$H$2:H3987,Table1[[#This Row],[post_position]]-1,$C$2:C3987,Table1[[#This Row],[topic_id]]))</f>
        <v>40500.03056712963</v>
      </c>
    </row>
    <row r="3988" spans="1:19" x14ac:dyDescent="0.25">
      <c r="A3988" s="7">
        <v>4066</v>
      </c>
      <c r="B3988" s="7">
        <v>1</v>
      </c>
      <c r="C3988" s="7">
        <v>984</v>
      </c>
      <c r="D3988" s="7">
        <v>3108</v>
      </c>
      <c r="F3988" s="8">
        <v>40500.069247685184</v>
      </c>
      <c r="G3988" s="7">
        <v>0</v>
      </c>
      <c r="H3988" s="7">
        <v>7</v>
      </c>
      <c r="I3988" s="7" t="b">
        <f t="shared" si="186"/>
        <v>0</v>
      </c>
      <c r="J3988" s="7" t="b">
        <f t="shared" si="187"/>
        <v>1</v>
      </c>
      <c r="K3988" s="7">
        <f t="shared" si="188"/>
        <v>0</v>
      </c>
      <c r="L3988" s="7">
        <f>WEEKDAY(Table1[[#This Row],[post_time]])</f>
        <v>5</v>
      </c>
      <c r="M3988" s="7">
        <f>VLOOKUP(Table1[[#This Row],[topic_id]],'All Topics Data'!$A$2:$I$1243,8,FALSE)</f>
        <v>40499.692361111112</v>
      </c>
      <c r="N3988" s="7">
        <f>Table1[[#This Row],[Hui Reply?]]*(Table1[[#This Row],[post_time]]-Table1[[#This Row],[timestamp of previous reply]])</f>
        <v>0</v>
      </c>
      <c r="O3988" s="3">
        <f>O3987+Table1[[#This Row],[Hui Reply?]]</f>
        <v>1048</v>
      </c>
      <c r="P3988" s="19">
        <f>INT(Table1[[#This Row],[post_time]])</f>
        <v>40500</v>
      </c>
      <c r="Q3988" s="3">
        <f>IF(Table1[[#This Row],[Hui Reply?]],VLOOKUP(Table1[[#This Row],[topic_id]],'All Topics Data'!$A$2:$E$1243,5,FALSE),0)</f>
        <v>0</v>
      </c>
      <c r="R3988" s="8">
        <f>Table1[[#This Row],[post_time]]+8/24</f>
        <v>40500.402581018519</v>
      </c>
      <c r="S3988" s="3">
        <f>IF(Table1[[#This Row],[post_position]]=1,0,SUMIFS($F$2:F3988,$H$2:H3988,Table1[[#This Row],[post_position]]-1,$C$2:C3988,Table1[[#This Row],[topic_id]]))</f>
        <v>40500.036574074074</v>
      </c>
    </row>
    <row r="3989" spans="1:19" x14ac:dyDescent="0.25">
      <c r="A3989" s="7">
        <v>4067</v>
      </c>
      <c r="B3989" s="7">
        <v>1</v>
      </c>
      <c r="C3989" s="7">
        <v>989</v>
      </c>
      <c r="D3989" s="7">
        <v>6993</v>
      </c>
      <c r="E3989" s="2"/>
      <c r="F3989" s="8">
        <v>40500.120416666665</v>
      </c>
      <c r="G3989" s="7">
        <v>0</v>
      </c>
      <c r="H3989" s="7">
        <v>1</v>
      </c>
      <c r="I3989" s="7" t="b">
        <f t="shared" si="186"/>
        <v>0</v>
      </c>
      <c r="J3989" s="7" t="b">
        <f t="shared" si="187"/>
        <v>0</v>
      </c>
      <c r="K3989" s="7">
        <f t="shared" si="188"/>
        <v>0</v>
      </c>
      <c r="L3989" s="7">
        <f>WEEKDAY(Table1[[#This Row],[post_time]])</f>
        <v>5</v>
      </c>
      <c r="M3989" s="7">
        <f>VLOOKUP(Table1[[#This Row],[topic_id]],'All Topics Data'!$A$2:$I$1243,8,FALSE)</f>
        <v>40500.120138888888</v>
      </c>
      <c r="N3989" s="7">
        <f>Table1[[#This Row],[Hui Reply?]]*(Table1[[#This Row],[post_time]]-Table1[[#This Row],[timestamp of previous reply]])</f>
        <v>0</v>
      </c>
      <c r="O3989" s="3">
        <f>O3988+Table1[[#This Row],[Hui Reply?]]</f>
        <v>1048</v>
      </c>
      <c r="P3989" s="19">
        <f>INT(Table1[[#This Row],[post_time]])</f>
        <v>40500</v>
      </c>
      <c r="Q3989" s="3">
        <f>IF(Table1[[#This Row],[Hui Reply?]],VLOOKUP(Table1[[#This Row],[topic_id]],'All Topics Data'!$A$2:$E$1243,5,FALSE),0)</f>
        <v>0</v>
      </c>
      <c r="R3989" s="8">
        <f>Table1[[#This Row],[post_time]]+8/24</f>
        <v>40500.453750000001</v>
      </c>
      <c r="S3989" s="3">
        <f>IF(Table1[[#This Row],[post_position]]=1,0,SUMIFS($F$2:F3989,$H$2:H3989,Table1[[#This Row],[post_position]]-1,$C$2:C3989,Table1[[#This Row],[topic_id]]))</f>
        <v>0</v>
      </c>
    </row>
    <row r="3990" spans="1:19" x14ac:dyDescent="0.25">
      <c r="A3990" s="7">
        <v>4068</v>
      </c>
      <c r="B3990" s="7">
        <v>4</v>
      </c>
      <c r="C3990" s="7">
        <v>2</v>
      </c>
      <c r="D3990" s="7">
        <v>7006</v>
      </c>
      <c r="E3990" s="2"/>
      <c r="F3990" s="8">
        <v>40500.140462962961</v>
      </c>
      <c r="G3990" s="7">
        <v>0</v>
      </c>
      <c r="H3990" s="7">
        <v>84</v>
      </c>
      <c r="I3990" s="7" t="b">
        <f t="shared" si="186"/>
        <v>0</v>
      </c>
      <c r="J3990" s="7" t="b">
        <f t="shared" si="187"/>
        <v>1</v>
      </c>
      <c r="K3990" s="7">
        <f t="shared" si="188"/>
        <v>0</v>
      </c>
      <c r="L3990" s="7">
        <f>WEEKDAY(Table1[[#This Row],[post_time]])</f>
        <v>5</v>
      </c>
      <c r="M3990" s="7">
        <f>VLOOKUP(Table1[[#This Row],[topic_id]],'All Topics Data'!$A$2:$I$1243,8,FALSE)</f>
        <v>40019.929861111108</v>
      </c>
      <c r="N3990" s="7">
        <f>Table1[[#This Row],[Hui Reply?]]*(Table1[[#This Row],[post_time]]-Table1[[#This Row],[timestamp of previous reply]])</f>
        <v>0</v>
      </c>
      <c r="O3990" s="3">
        <f>O3989+Table1[[#This Row],[Hui Reply?]]</f>
        <v>1048</v>
      </c>
      <c r="P3990" s="19">
        <f>INT(Table1[[#This Row],[post_time]])</f>
        <v>40500</v>
      </c>
      <c r="Q3990" s="3">
        <f>IF(Table1[[#This Row],[Hui Reply?]],VLOOKUP(Table1[[#This Row],[topic_id]],'All Topics Data'!$A$2:$E$1243,5,FALSE),0)</f>
        <v>0</v>
      </c>
      <c r="R3990" s="8">
        <f>Table1[[#This Row],[post_time]]+8/24</f>
        <v>40500.473796296297</v>
      </c>
      <c r="S3990" s="3">
        <f>IF(Table1[[#This Row],[post_position]]=1,0,SUMIFS($F$2:F3990,$H$2:H3990,Table1[[#This Row],[post_position]]-1,$C$2:C3990,Table1[[#This Row],[topic_id]]))</f>
        <v>40499.008773148147</v>
      </c>
    </row>
    <row r="3991" spans="1:19" x14ac:dyDescent="0.25">
      <c r="A3991" s="7">
        <v>4069</v>
      </c>
      <c r="B3991" s="7">
        <v>1</v>
      </c>
      <c r="C3991" s="7">
        <v>990</v>
      </c>
      <c r="D3991" s="7">
        <v>7006</v>
      </c>
      <c r="E3991" s="2"/>
      <c r="F3991" s="8">
        <v>40500.152511574073</v>
      </c>
      <c r="G3991" s="7">
        <v>0</v>
      </c>
      <c r="H3991" s="7">
        <v>1</v>
      </c>
      <c r="I3991" s="7" t="b">
        <f t="shared" si="186"/>
        <v>0</v>
      </c>
      <c r="J3991" s="7" t="b">
        <f t="shared" si="187"/>
        <v>0</v>
      </c>
      <c r="K3991" s="7">
        <f t="shared" si="188"/>
        <v>0</v>
      </c>
      <c r="L3991" s="7">
        <f>WEEKDAY(Table1[[#This Row],[post_time]])</f>
        <v>5</v>
      </c>
      <c r="M3991" s="7">
        <f>VLOOKUP(Table1[[#This Row],[topic_id]],'All Topics Data'!$A$2:$I$1243,8,FALSE)</f>
        <v>40500.152083333334</v>
      </c>
      <c r="N3991" s="7">
        <f>Table1[[#This Row],[Hui Reply?]]*(Table1[[#This Row],[post_time]]-Table1[[#This Row],[timestamp of previous reply]])</f>
        <v>0</v>
      </c>
      <c r="O3991" s="3">
        <f>O3990+Table1[[#This Row],[Hui Reply?]]</f>
        <v>1048</v>
      </c>
      <c r="P3991" s="19">
        <f>INT(Table1[[#This Row],[post_time]])</f>
        <v>40500</v>
      </c>
      <c r="Q3991" s="3">
        <f>IF(Table1[[#This Row],[Hui Reply?]],VLOOKUP(Table1[[#This Row],[topic_id]],'All Topics Data'!$A$2:$E$1243,5,FALSE),0)</f>
        <v>0</v>
      </c>
      <c r="R3991" s="8">
        <f>Table1[[#This Row],[post_time]]+8/24</f>
        <v>40500.485844907409</v>
      </c>
      <c r="S3991" s="3">
        <f>IF(Table1[[#This Row],[post_position]]=1,0,SUMIFS($F$2:F3991,$H$2:H3991,Table1[[#This Row],[post_position]]-1,$C$2:C3991,Table1[[#This Row],[topic_id]]))</f>
        <v>0</v>
      </c>
    </row>
    <row r="3992" spans="1:19" x14ac:dyDescent="0.25">
      <c r="A3992" s="7">
        <v>4070</v>
      </c>
      <c r="B3992" s="7">
        <v>1</v>
      </c>
      <c r="C3992" s="7">
        <v>990</v>
      </c>
      <c r="D3992" s="7">
        <v>1</v>
      </c>
      <c r="F3992" s="8">
        <v>40500.169571759259</v>
      </c>
      <c r="G3992" s="7">
        <v>0</v>
      </c>
      <c r="H3992" s="7">
        <v>2</v>
      </c>
      <c r="I3992" s="7" t="b">
        <f t="shared" si="186"/>
        <v>0</v>
      </c>
      <c r="J3992" s="7" t="b">
        <f t="shared" si="187"/>
        <v>1</v>
      </c>
      <c r="K3992" s="7">
        <f t="shared" si="188"/>
        <v>0</v>
      </c>
      <c r="L3992" s="7">
        <f>WEEKDAY(Table1[[#This Row],[post_time]])</f>
        <v>5</v>
      </c>
      <c r="M3992" s="7">
        <f>VLOOKUP(Table1[[#This Row],[topic_id]],'All Topics Data'!$A$2:$I$1243,8,FALSE)</f>
        <v>40500.152083333334</v>
      </c>
      <c r="N3992" s="7">
        <f>Table1[[#This Row],[Hui Reply?]]*(Table1[[#This Row],[post_time]]-Table1[[#This Row],[timestamp of previous reply]])</f>
        <v>0</v>
      </c>
      <c r="O3992" s="3">
        <f>O3991+Table1[[#This Row],[Hui Reply?]]</f>
        <v>1048</v>
      </c>
      <c r="P3992" s="19">
        <f>INT(Table1[[#This Row],[post_time]])</f>
        <v>40500</v>
      </c>
      <c r="Q3992" s="3">
        <f>IF(Table1[[#This Row],[Hui Reply?]],VLOOKUP(Table1[[#This Row],[topic_id]],'All Topics Data'!$A$2:$E$1243,5,FALSE),0)</f>
        <v>0</v>
      </c>
      <c r="R3992" s="8">
        <f>Table1[[#This Row],[post_time]]+8/24</f>
        <v>40500.502905092595</v>
      </c>
      <c r="S3992" s="3">
        <f>IF(Table1[[#This Row],[post_position]]=1,0,SUMIFS($F$2:F3992,$H$2:H3992,Table1[[#This Row],[post_position]]-1,$C$2:C3992,Table1[[#This Row],[topic_id]]))</f>
        <v>40500.152511574073</v>
      </c>
    </row>
    <row r="3993" spans="1:19" x14ac:dyDescent="0.25">
      <c r="A3993" s="7">
        <v>4071</v>
      </c>
      <c r="B3993" s="7">
        <v>1</v>
      </c>
      <c r="C3993" s="7">
        <v>990</v>
      </c>
      <c r="D3993" s="7">
        <v>7006</v>
      </c>
      <c r="F3993" s="8">
        <v>40500.176898148151</v>
      </c>
      <c r="G3993" s="7">
        <v>0</v>
      </c>
      <c r="H3993" s="7">
        <v>3</v>
      </c>
      <c r="I3993" s="7" t="b">
        <f t="shared" si="186"/>
        <v>0</v>
      </c>
      <c r="J3993" s="7" t="b">
        <f t="shared" si="187"/>
        <v>1</v>
      </c>
      <c r="K3993" s="7">
        <f t="shared" si="188"/>
        <v>0</v>
      </c>
      <c r="L3993" s="7">
        <f>WEEKDAY(Table1[[#This Row],[post_time]])</f>
        <v>5</v>
      </c>
      <c r="M3993" s="7">
        <f>VLOOKUP(Table1[[#This Row],[topic_id]],'All Topics Data'!$A$2:$I$1243,8,FALSE)</f>
        <v>40500.152083333334</v>
      </c>
      <c r="N3993" s="7">
        <f>Table1[[#This Row],[Hui Reply?]]*(Table1[[#This Row],[post_time]]-Table1[[#This Row],[timestamp of previous reply]])</f>
        <v>0</v>
      </c>
      <c r="O3993" s="3">
        <f>O3992+Table1[[#This Row],[Hui Reply?]]</f>
        <v>1048</v>
      </c>
      <c r="P3993" s="19">
        <f>INT(Table1[[#This Row],[post_time]])</f>
        <v>40500</v>
      </c>
      <c r="Q3993" s="3">
        <f>IF(Table1[[#This Row],[Hui Reply?]],VLOOKUP(Table1[[#This Row],[topic_id]],'All Topics Data'!$A$2:$E$1243,5,FALSE),0)</f>
        <v>0</v>
      </c>
      <c r="R3993" s="8">
        <f>Table1[[#This Row],[post_time]]+8/24</f>
        <v>40500.510231481487</v>
      </c>
      <c r="S3993" s="3">
        <f>IF(Table1[[#This Row],[post_position]]=1,0,SUMIFS($F$2:F3993,$H$2:H3993,Table1[[#This Row],[post_position]]-1,$C$2:C3993,Table1[[#This Row],[topic_id]]))</f>
        <v>40500.169571759259</v>
      </c>
    </row>
    <row r="3994" spans="1:19" x14ac:dyDescent="0.25">
      <c r="A3994" s="7">
        <v>4072</v>
      </c>
      <c r="B3994" s="7">
        <v>1</v>
      </c>
      <c r="C3994" s="7">
        <v>960</v>
      </c>
      <c r="D3994" s="7">
        <v>6779</v>
      </c>
      <c r="E3994" s="2"/>
      <c r="F3994" s="8">
        <v>40500.284224537034</v>
      </c>
      <c r="G3994" s="7">
        <v>0</v>
      </c>
      <c r="H3994" s="7">
        <v>3</v>
      </c>
      <c r="I3994" s="7" t="b">
        <f t="shared" si="186"/>
        <v>0</v>
      </c>
      <c r="J3994" s="7" t="b">
        <f t="shared" si="187"/>
        <v>1</v>
      </c>
      <c r="K3994" s="7">
        <f t="shared" si="188"/>
        <v>0</v>
      </c>
      <c r="L3994" s="7">
        <f>WEEKDAY(Table1[[#This Row],[post_time]])</f>
        <v>5</v>
      </c>
      <c r="M3994" s="7">
        <f>VLOOKUP(Table1[[#This Row],[topic_id]],'All Topics Data'!$A$2:$I$1243,8,FALSE)</f>
        <v>40497.1</v>
      </c>
      <c r="N3994" s="7">
        <f>Table1[[#This Row],[Hui Reply?]]*(Table1[[#This Row],[post_time]]-Table1[[#This Row],[timestamp of previous reply]])</f>
        <v>0</v>
      </c>
      <c r="O3994" s="3">
        <f>O3993+Table1[[#This Row],[Hui Reply?]]</f>
        <v>1048</v>
      </c>
      <c r="P3994" s="19">
        <f>INT(Table1[[#This Row],[post_time]])</f>
        <v>40500</v>
      </c>
      <c r="Q3994" s="3">
        <f>IF(Table1[[#This Row],[Hui Reply?]],VLOOKUP(Table1[[#This Row],[topic_id]],'All Topics Data'!$A$2:$E$1243,5,FALSE),0)</f>
        <v>0</v>
      </c>
      <c r="R3994" s="8">
        <f>Table1[[#This Row],[post_time]]+8/24</f>
        <v>40500.61755787037</v>
      </c>
      <c r="S3994" s="3">
        <f>IF(Table1[[#This Row],[post_position]]=1,0,SUMIFS($F$2:F3994,$H$2:H3994,Table1[[#This Row],[post_position]]-1,$C$2:C3994,Table1[[#This Row],[topic_id]]))</f>
        <v>40497.157430555555</v>
      </c>
    </row>
    <row r="3995" spans="1:19" x14ac:dyDescent="0.25">
      <c r="A3995" s="7">
        <v>4073</v>
      </c>
      <c r="B3995" s="7">
        <v>1</v>
      </c>
      <c r="C3995" s="7">
        <v>914</v>
      </c>
      <c r="D3995" s="7">
        <v>6867</v>
      </c>
      <c r="E3995" s="2"/>
      <c r="F3995" s="8">
        <v>40500.285810185182</v>
      </c>
      <c r="G3995" s="7">
        <v>0</v>
      </c>
      <c r="H3995" s="7">
        <v>3</v>
      </c>
      <c r="I3995" s="7" t="b">
        <f t="shared" si="186"/>
        <v>0</v>
      </c>
      <c r="J3995" s="7" t="b">
        <f t="shared" si="187"/>
        <v>1</v>
      </c>
      <c r="K3995" s="7">
        <f t="shared" si="188"/>
        <v>0</v>
      </c>
      <c r="L3995" s="7">
        <f>WEEKDAY(Table1[[#This Row],[post_time]])</f>
        <v>5</v>
      </c>
      <c r="M3995" s="7">
        <f>VLOOKUP(Table1[[#This Row],[topic_id]],'All Topics Data'!$A$2:$I$1243,8,FALSE)</f>
        <v>40484.289583333331</v>
      </c>
      <c r="N3995" s="7">
        <f>Table1[[#This Row],[Hui Reply?]]*(Table1[[#This Row],[post_time]]-Table1[[#This Row],[timestamp of previous reply]])</f>
        <v>0</v>
      </c>
      <c r="O3995" s="3">
        <f>O3994+Table1[[#This Row],[Hui Reply?]]</f>
        <v>1048</v>
      </c>
      <c r="P3995" s="19">
        <f>INT(Table1[[#This Row],[post_time]])</f>
        <v>40500</v>
      </c>
      <c r="Q3995" s="3">
        <f>IF(Table1[[#This Row],[Hui Reply?]],VLOOKUP(Table1[[#This Row],[topic_id]],'All Topics Data'!$A$2:$E$1243,5,FALSE),0)</f>
        <v>0</v>
      </c>
      <c r="R3995" s="8">
        <f>Table1[[#This Row],[post_time]]+8/24</f>
        <v>40500.619143518517</v>
      </c>
      <c r="S3995" s="3">
        <f>IF(Table1[[#This Row],[post_position]]=1,0,SUMIFS($F$2:F3995,$H$2:H3995,Table1[[#This Row],[post_position]]-1,$C$2:C3995,Table1[[#This Row],[topic_id]]))</f>
        <v>40484.307384259257</v>
      </c>
    </row>
    <row r="3996" spans="1:19" x14ac:dyDescent="0.25">
      <c r="A3996" s="7">
        <v>4074</v>
      </c>
      <c r="B3996" s="7">
        <v>1</v>
      </c>
      <c r="C3996" s="7">
        <v>991</v>
      </c>
      <c r="D3996" s="7">
        <v>1886</v>
      </c>
      <c r="E3996" s="2"/>
      <c r="F3996" s="8">
        <v>40500.289155092592</v>
      </c>
      <c r="G3996" s="7">
        <v>0</v>
      </c>
      <c r="H3996" s="7">
        <v>1</v>
      </c>
      <c r="I3996" s="7" t="b">
        <f t="shared" si="186"/>
        <v>0</v>
      </c>
      <c r="J3996" s="7" t="b">
        <f t="shared" si="187"/>
        <v>0</v>
      </c>
      <c r="K3996" s="7">
        <f t="shared" si="188"/>
        <v>0</v>
      </c>
      <c r="L3996" s="7">
        <f>WEEKDAY(Table1[[#This Row],[post_time]])</f>
        <v>5</v>
      </c>
      <c r="M3996" s="7">
        <f>VLOOKUP(Table1[[#This Row],[topic_id]],'All Topics Data'!$A$2:$I$1243,8,FALSE)</f>
        <v>40500.288888888892</v>
      </c>
      <c r="N3996" s="7">
        <f>Table1[[#This Row],[Hui Reply?]]*(Table1[[#This Row],[post_time]]-Table1[[#This Row],[timestamp of previous reply]])</f>
        <v>0</v>
      </c>
      <c r="O3996" s="3">
        <f>O3995+Table1[[#This Row],[Hui Reply?]]</f>
        <v>1048</v>
      </c>
      <c r="P3996" s="19">
        <f>INT(Table1[[#This Row],[post_time]])</f>
        <v>40500</v>
      </c>
      <c r="Q3996" s="3">
        <f>IF(Table1[[#This Row],[Hui Reply?]],VLOOKUP(Table1[[#This Row],[topic_id]],'All Topics Data'!$A$2:$E$1243,5,FALSE),0)</f>
        <v>0</v>
      </c>
      <c r="R3996" s="8">
        <f>Table1[[#This Row],[post_time]]+8/24</f>
        <v>40500.622488425928</v>
      </c>
      <c r="S3996" s="3">
        <f>IF(Table1[[#This Row],[post_position]]=1,0,SUMIFS($F$2:F3996,$H$2:H3996,Table1[[#This Row],[post_position]]-1,$C$2:C3996,Table1[[#This Row],[topic_id]]))</f>
        <v>0</v>
      </c>
    </row>
    <row r="3997" spans="1:19" x14ac:dyDescent="0.25">
      <c r="A3997" s="7">
        <v>4075</v>
      </c>
      <c r="B3997" s="7">
        <v>1</v>
      </c>
      <c r="C3997" s="7">
        <v>991</v>
      </c>
      <c r="D3997" s="7">
        <v>6995</v>
      </c>
      <c r="F3997" s="8">
        <v>40500.311851851853</v>
      </c>
      <c r="G3997" s="7">
        <v>0</v>
      </c>
      <c r="H3997" s="7">
        <v>2</v>
      </c>
      <c r="I3997" s="7" t="b">
        <f t="shared" si="186"/>
        <v>0</v>
      </c>
      <c r="J3997" s="7" t="b">
        <f t="shared" si="187"/>
        <v>1</v>
      </c>
      <c r="K3997" s="7">
        <f t="shared" si="188"/>
        <v>0</v>
      </c>
      <c r="L3997" s="7">
        <f>WEEKDAY(Table1[[#This Row],[post_time]])</f>
        <v>5</v>
      </c>
      <c r="M3997" s="7">
        <f>VLOOKUP(Table1[[#This Row],[topic_id]],'All Topics Data'!$A$2:$I$1243,8,FALSE)</f>
        <v>40500.288888888892</v>
      </c>
      <c r="N3997" s="7">
        <f>Table1[[#This Row],[Hui Reply?]]*(Table1[[#This Row],[post_time]]-Table1[[#This Row],[timestamp of previous reply]])</f>
        <v>0</v>
      </c>
      <c r="O3997" s="3">
        <f>O3996+Table1[[#This Row],[Hui Reply?]]</f>
        <v>1048</v>
      </c>
      <c r="P3997" s="19">
        <f>INT(Table1[[#This Row],[post_time]])</f>
        <v>40500</v>
      </c>
      <c r="Q3997" s="3">
        <f>IF(Table1[[#This Row],[Hui Reply?]],VLOOKUP(Table1[[#This Row],[topic_id]],'All Topics Data'!$A$2:$E$1243,5,FALSE),0)</f>
        <v>0</v>
      </c>
      <c r="R3997" s="8">
        <f>Table1[[#This Row],[post_time]]+8/24</f>
        <v>40500.645185185189</v>
      </c>
      <c r="S3997" s="3">
        <f>IF(Table1[[#This Row],[post_position]]=1,0,SUMIFS($F$2:F3997,$H$2:H3997,Table1[[#This Row],[post_position]]-1,$C$2:C3997,Table1[[#This Row],[topic_id]]))</f>
        <v>40500.289155092592</v>
      </c>
    </row>
    <row r="3998" spans="1:19" x14ac:dyDescent="0.25">
      <c r="A3998" s="7">
        <v>4076</v>
      </c>
      <c r="B3998" s="7">
        <v>1</v>
      </c>
      <c r="C3998" s="7">
        <v>991</v>
      </c>
      <c r="D3998" s="7">
        <v>1886</v>
      </c>
      <c r="F3998" s="8">
        <v>40500.331111111111</v>
      </c>
      <c r="G3998" s="7">
        <v>0</v>
      </c>
      <c r="H3998" s="7">
        <v>3</v>
      </c>
      <c r="I3998" s="7" t="b">
        <f t="shared" si="186"/>
        <v>0</v>
      </c>
      <c r="J3998" s="7" t="b">
        <f t="shared" si="187"/>
        <v>1</v>
      </c>
      <c r="K3998" s="7">
        <f t="shared" si="188"/>
        <v>0</v>
      </c>
      <c r="L3998" s="7">
        <f>WEEKDAY(Table1[[#This Row],[post_time]])</f>
        <v>5</v>
      </c>
      <c r="M3998" s="7">
        <f>VLOOKUP(Table1[[#This Row],[topic_id]],'All Topics Data'!$A$2:$I$1243,8,FALSE)</f>
        <v>40500.288888888892</v>
      </c>
      <c r="N3998" s="7">
        <f>Table1[[#This Row],[Hui Reply?]]*(Table1[[#This Row],[post_time]]-Table1[[#This Row],[timestamp of previous reply]])</f>
        <v>0</v>
      </c>
      <c r="O3998" s="3">
        <f>O3997+Table1[[#This Row],[Hui Reply?]]</f>
        <v>1048</v>
      </c>
      <c r="P3998" s="19">
        <f>INT(Table1[[#This Row],[post_time]])</f>
        <v>40500</v>
      </c>
      <c r="Q3998" s="3">
        <f>IF(Table1[[#This Row],[Hui Reply?]],VLOOKUP(Table1[[#This Row],[topic_id]],'All Topics Data'!$A$2:$E$1243,5,FALSE),0)</f>
        <v>0</v>
      </c>
      <c r="R3998" s="8">
        <f>Table1[[#This Row],[post_time]]+8/24</f>
        <v>40500.664444444446</v>
      </c>
      <c r="S3998" s="3">
        <f>IF(Table1[[#This Row],[post_position]]=1,0,SUMIFS($F$2:F3998,$H$2:H3998,Table1[[#This Row],[post_position]]-1,$C$2:C3998,Table1[[#This Row],[topic_id]]))</f>
        <v>40500.311851851853</v>
      </c>
    </row>
    <row r="3999" spans="1:19" x14ac:dyDescent="0.25">
      <c r="A3999" s="7">
        <v>4077</v>
      </c>
      <c r="B3999" s="7">
        <v>1</v>
      </c>
      <c r="C3999" s="7">
        <v>960</v>
      </c>
      <c r="D3999" s="7">
        <v>6713</v>
      </c>
      <c r="E3999" s="2"/>
      <c r="F3999" s="8">
        <v>40500.340300925927</v>
      </c>
      <c r="G3999" s="7">
        <v>0</v>
      </c>
      <c r="H3999" s="7">
        <v>4</v>
      </c>
      <c r="I3999" s="7" t="b">
        <f t="shared" si="186"/>
        <v>0</v>
      </c>
      <c r="J3999" s="7" t="b">
        <f t="shared" si="187"/>
        <v>1</v>
      </c>
      <c r="K3999" s="7">
        <f t="shared" si="188"/>
        <v>0</v>
      </c>
      <c r="L3999" s="7">
        <f>WEEKDAY(Table1[[#This Row],[post_time]])</f>
        <v>5</v>
      </c>
      <c r="M3999" s="7">
        <f>VLOOKUP(Table1[[#This Row],[topic_id]],'All Topics Data'!$A$2:$I$1243,8,FALSE)</f>
        <v>40497.1</v>
      </c>
      <c r="N3999" s="7">
        <f>Table1[[#This Row],[Hui Reply?]]*(Table1[[#This Row],[post_time]]-Table1[[#This Row],[timestamp of previous reply]])</f>
        <v>0</v>
      </c>
      <c r="O3999" s="3">
        <f>O3998+Table1[[#This Row],[Hui Reply?]]</f>
        <v>1048</v>
      </c>
      <c r="P3999" s="19">
        <f>INT(Table1[[#This Row],[post_time]])</f>
        <v>40500</v>
      </c>
      <c r="Q3999" s="3">
        <f>IF(Table1[[#This Row],[Hui Reply?]],VLOOKUP(Table1[[#This Row],[topic_id]],'All Topics Data'!$A$2:$E$1243,5,FALSE),0)</f>
        <v>0</v>
      </c>
      <c r="R3999" s="8">
        <f>Table1[[#This Row],[post_time]]+8/24</f>
        <v>40500.673634259263</v>
      </c>
      <c r="S3999" s="3">
        <f>IF(Table1[[#This Row],[post_position]]=1,0,SUMIFS($F$2:F3999,$H$2:H3999,Table1[[#This Row],[post_position]]-1,$C$2:C3999,Table1[[#This Row],[topic_id]]))</f>
        <v>40500.284224537034</v>
      </c>
    </row>
    <row r="4000" spans="1:19" x14ac:dyDescent="0.25">
      <c r="A4000" s="7">
        <v>4078</v>
      </c>
      <c r="B4000" s="7">
        <v>1</v>
      </c>
      <c r="C4000" s="7">
        <v>991</v>
      </c>
      <c r="D4000" s="7">
        <v>6995</v>
      </c>
      <c r="E4000" s="2"/>
      <c r="F4000" s="8">
        <v>40500.346817129626</v>
      </c>
      <c r="G4000" s="7">
        <v>0</v>
      </c>
      <c r="H4000" s="7">
        <v>4</v>
      </c>
      <c r="I4000" s="7" t="b">
        <f t="shared" si="186"/>
        <v>0</v>
      </c>
      <c r="J4000" s="7" t="b">
        <f t="shared" si="187"/>
        <v>1</v>
      </c>
      <c r="K4000" s="7">
        <f t="shared" si="188"/>
        <v>0</v>
      </c>
      <c r="L4000" s="7">
        <f>WEEKDAY(Table1[[#This Row],[post_time]])</f>
        <v>5</v>
      </c>
      <c r="M4000" s="7">
        <f>VLOOKUP(Table1[[#This Row],[topic_id]],'All Topics Data'!$A$2:$I$1243,8,FALSE)</f>
        <v>40500.288888888892</v>
      </c>
      <c r="N4000" s="7">
        <f>Table1[[#This Row],[Hui Reply?]]*(Table1[[#This Row],[post_time]]-Table1[[#This Row],[timestamp of previous reply]])</f>
        <v>0</v>
      </c>
      <c r="O4000" s="3">
        <f>O3999+Table1[[#This Row],[Hui Reply?]]</f>
        <v>1048</v>
      </c>
      <c r="P4000" s="19">
        <f>INT(Table1[[#This Row],[post_time]])</f>
        <v>40500</v>
      </c>
      <c r="Q4000" s="3">
        <f>IF(Table1[[#This Row],[Hui Reply?]],VLOOKUP(Table1[[#This Row],[topic_id]],'All Topics Data'!$A$2:$E$1243,5,FALSE),0)</f>
        <v>0</v>
      </c>
      <c r="R4000" s="8">
        <f>Table1[[#This Row],[post_time]]+8/24</f>
        <v>40500.680150462962</v>
      </c>
      <c r="S4000" s="3">
        <f>IF(Table1[[#This Row],[post_position]]=1,0,SUMIFS($F$2:F4000,$H$2:H4000,Table1[[#This Row],[post_position]]-1,$C$2:C4000,Table1[[#This Row],[topic_id]]))</f>
        <v>40500.331111111111</v>
      </c>
    </row>
    <row r="4001" spans="1:19" x14ac:dyDescent="0.25">
      <c r="A4001" s="7">
        <v>4079</v>
      </c>
      <c r="B4001" s="7">
        <v>1</v>
      </c>
      <c r="C4001" s="7">
        <v>914</v>
      </c>
      <c r="D4001" s="7">
        <v>24</v>
      </c>
      <c r="F4001" s="8">
        <v>40500.350046296298</v>
      </c>
      <c r="G4001" s="7">
        <v>0</v>
      </c>
      <c r="H4001" s="7">
        <v>4</v>
      </c>
      <c r="I4001" s="7" t="b">
        <f t="shared" si="186"/>
        <v>1</v>
      </c>
      <c r="J4001" s="7" t="b">
        <f t="shared" si="187"/>
        <v>1</v>
      </c>
      <c r="K4001" s="7">
        <f t="shared" si="188"/>
        <v>1</v>
      </c>
      <c r="L4001" s="7">
        <f>WEEKDAY(Table1[[#This Row],[post_time]])</f>
        <v>5</v>
      </c>
      <c r="M4001" s="7">
        <f>VLOOKUP(Table1[[#This Row],[topic_id]],'All Topics Data'!$A$2:$I$1243,8,FALSE)</f>
        <v>40484.289583333331</v>
      </c>
      <c r="N4001" s="7">
        <f>Table1[[#This Row],[Hui Reply?]]*(Table1[[#This Row],[post_time]]-Table1[[#This Row],[timestamp of previous reply]])</f>
        <v>6.4236111116770189E-2</v>
      </c>
      <c r="O4001" s="3">
        <f>O4000+Table1[[#This Row],[Hui Reply?]]</f>
        <v>1049</v>
      </c>
      <c r="P4001" s="19">
        <f>INT(Table1[[#This Row],[post_time]])</f>
        <v>40500</v>
      </c>
      <c r="Q4001" s="3" t="str">
        <f>IF(Table1[[#This Row],[Hui Reply?]],VLOOKUP(Table1[[#This Row],[topic_id]],'All Topics Data'!$A$2:$E$1243,5,FALSE),0)</f>
        <v>niting</v>
      </c>
      <c r="R4001" s="8">
        <f>Table1[[#This Row],[post_time]]+8/24</f>
        <v>40500.683379629634</v>
      </c>
      <c r="S4001" s="3">
        <f>IF(Table1[[#This Row],[post_position]]=1,0,SUMIFS($F$2:F4001,$H$2:H4001,Table1[[#This Row],[post_position]]-1,$C$2:C4001,Table1[[#This Row],[topic_id]]))</f>
        <v>40500.285810185182</v>
      </c>
    </row>
    <row r="4002" spans="1:19" x14ac:dyDescent="0.25">
      <c r="A4002" s="7">
        <v>4080</v>
      </c>
      <c r="B4002" s="7">
        <v>6</v>
      </c>
      <c r="C4002" s="7">
        <v>425</v>
      </c>
      <c r="D4002" s="7">
        <v>6995</v>
      </c>
      <c r="F4002" s="8">
        <v>40500.357395833336</v>
      </c>
      <c r="G4002" s="7">
        <v>0</v>
      </c>
      <c r="H4002" s="7">
        <v>19</v>
      </c>
      <c r="I4002" s="7" t="b">
        <f t="shared" si="186"/>
        <v>0</v>
      </c>
      <c r="J4002" s="7" t="b">
        <f t="shared" si="187"/>
        <v>1</v>
      </c>
      <c r="K4002" s="7">
        <f t="shared" si="188"/>
        <v>0</v>
      </c>
      <c r="L4002" s="7">
        <f>WEEKDAY(Table1[[#This Row],[post_time]])</f>
        <v>5</v>
      </c>
      <c r="M4002" s="7">
        <f>VLOOKUP(Table1[[#This Row],[topic_id]],'All Topics Data'!$A$2:$I$1243,8,FALSE)</f>
        <v>40291.089583333334</v>
      </c>
      <c r="N4002" s="7">
        <f>Table1[[#This Row],[Hui Reply?]]*(Table1[[#This Row],[post_time]]-Table1[[#This Row],[timestamp of previous reply]])</f>
        <v>0</v>
      </c>
      <c r="O4002" s="3">
        <f>O4001+Table1[[#This Row],[Hui Reply?]]</f>
        <v>1049</v>
      </c>
      <c r="P4002" s="19">
        <f>INT(Table1[[#This Row],[post_time]])</f>
        <v>40500</v>
      </c>
      <c r="Q4002" s="3">
        <f>IF(Table1[[#This Row],[Hui Reply?]],VLOOKUP(Table1[[#This Row],[topic_id]],'All Topics Data'!$A$2:$E$1243,5,FALSE),0)</f>
        <v>0</v>
      </c>
      <c r="R4002" s="8">
        <f>Table1[[#This Row],[post_time]]+8/24</f>
        <v>40500.690729166672</v>
      </c>
      <c r="S4002" s="3">
        <f>IF(Table1[[#This Row],[post_position]]=1,0,SUMIFS($F$2:F4002,$H$2:H4002,Table1[[#This Row],[post_position]]-1,$C$2:C4002,Table1[[#This Row],[topic_id]]))</f>
        <v>40493.3440162037</v>
      </c>
    </row>
    <row r="4003" spans="1:19" x14ac:dyDescent="0.25">
      <c r="A4003" s="7">
        <v>4081</v>
      </c>
      <c r="B4003" s="7">
        <v>1</v>
      </c>
      <c r="C4003" s="7">
        <v>992</v>
      </c>
      <c r="D4003" s="7">
        <v>6871</v>
      </c>
      <c r="F4003" s="8">
        <v>40500.38175925926</v>
      </c>
      <c r="G4003" s="7">
        <v>0</v>
      </c>
      <c r="H4003" s="7">
        <v>1</v>
      </c>
      <c r="I4003" s="7" t="b">
        <f t="shared" si="186"/>
        <v>0</v>
      </c>
      <c r="J4003" s="7" t="b">
        <f t="shared" si="187"/>
        <v>0</v>
      </c>
      <c r="K4003" s="7">
        <f t="shared" si="188"/>
        <v>0</v>
      </c>
      <c r="L4003" s="7">
        <f>WEEKDAY(Table1[[#This Row],[post_time]])</f>
        <v>5</v>
      </c>
      <c r="M4003" s="7">
        <f>VLOOKUP(Table1[[#This Row],[topic_id]],'All Topics Data'!$A$2:$I$1243,8,FALSE)</f>
        <v>40500.381249999999</v>
      </c>
      <c r="N4003" s="7">
        <f>Table1[[#This Row],[Hui Reply?]]*(Table1[[#This Row],[post_time]]-Table1[[#This Row],[timestamp of previous reply]])</f>
        <v>0</v>
      </c>
      <c r="O4003" s="3">
        <f>O4002+Table1[[#This Row],[Hui Reply?]]</f>
        <v>1049</v>
      </c>
      <c r="P4003" s="19">
        <f>INT(Table1[[#This Row],[post_time]])</f>
        <v>40500</v>
      </c>
      <c r="Q4003" s="3">
        <f>IF(Table1[[#This Row],[Hui Reply?]],VLOOKUP(Table1[[#This Row],[topic_id]],'All Topics Data'!$A$2:$E$1243,5,FALSE),0)</f>
        <v>0</v>
      </c>
      <c r="R4003" s="8">
        <f>Table1[[#This Row],[post_time]]+8/24</f>
        <v>40500.715092592596</v>
      </c>
      <c r="S4003" s="3">
        <f>IF(Table1[[#This Row],[post_position]]=1,0,SUMIFS($F$2:F4003,$H$2:H4003,Table1[[#This Row],[post_position]]-1,$C$2:C4003,Table1[[#This Row],[topic_id]]))</f>
        <v>0</v>
      </c>
    </row>
    <row r="4004" spans="1:19" x14ac:dyDescent="0.25">
      <c r="A4004" s="7">
        <v>4082</v>
      </c>
      <c r="B4004" s="7">
        <v>1</v>
      </c>
      <c r="C4004" s="7">
        <v>992</v>
      </c>
      <c r="D4004" s="7">
        <v>24</v>
      </c>
      <c r="E4004" s="2"/>
      <c r="F4004" s="8">
        <v>40500.395324074074</v>
      </c>
      <c r="G4004" s="7">
        <v>0</v>
      </c>
      <c r="H4004" s="7">
        <v>2</v>
      </c>
      <c r="I4004" s="7" t="b">
        <f t="shared" si="186"/>
        <v>1</v>
      </c>
      <c r="J4004" s="7" t="b">
        <f t="shared" si="187"/>
        <v>1</v>
      </c>
      <c r="K4004" s="7">
        <f t="shared" si="188"/>
        <v>1</v>
      </c>
      <c r="L4004" s="7">
        <f>WEEKDAY(Table1[[#This Row],[post_time]])</f>
        <v>5</v>
      </c>
      <c r="M4004" s="7">
        <f>VLOOKUP(Table1[[#This Row],[topic_id]],'All Topics Data'!$A$2:$I$1243,8,FALSE)</f>
        <v>40500.381249999999</v>
      </c>
      <c r="N4004" s="7">
        <f>Table1[[#This Row],[Hui Reply?]]*(Table1[[#This Row],[post_time]]-Table1[[#This Row],[timestamp of previous reply]])</f>
        <v>1.3564814813435078E-2</v>
      </c>
      <c r="O4004" s="3">
        <f>O4003+Table1[[#This Row],[Hui Reply?]]</f>
        <v>1050</v>
      </c>
      <c r="P4004" s="19">
        <f>INT(Table1[[#This Row],[post_time]])</f>
        <v>40500</v>
      </c>
      <c r="Q4004" s="3" t="str">
        <f>IF(Table1[[#This Row],[Hui Reply?]],VLOOKUP(Table1[[#This Row],[topic_id]],'All Topics Data'!$A$2:$E$1243,5,FALSE),0)</f>
        <v>Gulshan Hinduja</v>
      </c>
      <c r="R4004" s="8">
        <f>Table1[[#This Row],[post_time]]+8/24</f>
        <v>40500.72865740741</v>
      </c>
      <c r="S4004" s="3">
        <f>IF(Table1[[#This Row],[post_position]]=1,0,SUMIFS($F$2:F4004,$H$2:H4004,Table1[[#This Row],[post_position]]-1,$C$2:C4004,Table1[[#This Row],[topic_id]]))</f>
        <v>40500.38175925926</v>
      </c>
    </row>
    <row r="4005" spans="1:19" x14ac:dyDescent="0.25">
      <c r="A4005" s="7">
        <v>4083</v>
      </c>
      <c r="B4005" s="7">
        <v>1</v>
      </c>
      <c r="C4005" s="7">
        <v>993</v>
      </c>
      <c r="D4005" s="7">
        <v>7016</v>
      </c>
      <c r="E4005" s="2"/>
      <c r="F4005" s="8">
        <v>40500.450358796297</v>
      </c>
      <c r="G4005" s="7">
        <v>0</v>
      </c>
      <c r="H4005" s="7">
        <v>1</v>
      </c>
      <c r="I4005" s="7" t="b">
        <f t="shared" si="186"/>
        <v>0</v>
      </c>
      <c r="J4005" s="7" t="b">
        <f t="shared" si="187"/>
        <v>0</v>
      </c>
      <c r="K4005" s="7">
        <f t="shared" si="188"/>
        <v>0</v>
      </c>
      <c r="L4005" s="7">
        <f>WEEKDAY(Table1[[#This Row],[post_time]])</f>
        <v>5</v>
      </c>
      <c r="M4005" s="7">
        <f>VLOOKUP(Table1[[#This Row],[topic_id]],'All Topics Data'!$A$2:$I$1243,8,FALSE)</f>
        <v>40500.449999999997</v>
      </c>
      <c r="N4005" s="7">
        <f>Table1[[#This Row],[Hui Reply?]]*(Table1[[#This Row],[post_time]]-Table1[[#This Row],[timestamp of previous reply]])</f>
        <v>0</v>
      </c>
      <c r="O4005" s="3">
        <f>O4004+Table1[[#This Row],[Hui Reply?]]</f>
        <v>1050</v>
      </c>
      <c r="P4005" s="19">
        <f>INT(Table1[[#This Row],[post_time]])</f>
        <v>40500</v>
      </c>
      <c r="Q4005" s="3">
        <f>IF(Table1[[#This Row],[Hui Reply?]],VLOOKUP(Table1[[#This Row],[topic_id]],'All Topics Data'!$A$2:$E$1243,5,FALSE),0)</f>
        <v>0</v>
      </c>
      <c r="R4005" s="8">
        <f>Table1[[#This Row],[post_time]]+8/24</f>
        <v>40500.783692129633</v>
      </c>
      <c r="S4005" s="3">
        <f>IF(Table1[[#This Row],[post_position]]=1,0,SUMIFS($F$2:F4005,$H$2:H4005,Table1[[#This Row],[post_position]]-1,$C$2:C4005,Table1[[#This Row],[topic_id]]))</f>
        <v>0</v>
      </c>
    </row>
    <row r="4006" spans="1:19" x14ac:dyDescent="0.25">
      <c r="A4006" s="7">
        <v>4084</v>
      </c>
      <c r="B4006" s="7">
        <v>1</v>
      </c>
      <c r="C4006" s="7">
        <v>993</v>
      </c>
      <c r="D4006" s="7">
        <v>24</v>
      </c>
      <c r="F4006" s="8">
        <v>40500.452685185184</v>
      </c>
      <c r="G4006" s="7">
        <v>0</v>
      </c>
      <c r="H4006" s="7">
        <v>2</v>
      </c>
      <c r="I4006" s="7" t="b">
        <f t="shared" si="186"/>
        <v>1</v>
      </c>
      <c r="J4006" s="7" t="b">
        <f t="shared" si="187"/>
        <v>1</v>
      </c>
      <c r="K4006" s="7">
        <f t="shared" si="188"/>
        <v>1</v>
      </c>
      <c r="L4006" s="7">
        <f>WEEKDAY(Table1[[#This Row],[post_time]])</f>
        <v>5</v>
      </c>
      <c r="M4006" s="7">
        <f>VLOOKUP(Table1[[#This Row],[topic_id]],'All Topics Data'!$A$2:$I$1243,8,FALSE)</f>
        <v>40500.449999999997</v>
      </c>
      <c r="N4006" s="7">
        <f>Table1[[#This Row],[Hui Reply?]]*(Table1[[#This Row],[post_time]]-Table1[[#This Row],[timestamp of previous reply]])</f>
        <v>2.3263888870133087E-3</v>
      </c>
      <c r="O4006" s="3">
        <f>O4005+Table1[[#This Row],[Hui Reply?]]</f>
        <v>1051</v>
      </c>
      <c r="P4006" s="19">
        <f>INT(Table1[[#This Row],[post_time]])</f>
        <v>40500</v>
      </c>
      <c r="Q4006" s="3" t="str">
        <f>IF(Table1[[#This Row],[Hui Reply?]],VLOOKUP(Table1[[#This Row],[topic_id]],'All Topics Data'!$A$2:$E$1243,5,FALSE),0)</f>
        <v>thomasleitner</v>
      </c>
      <c r="R4006" s="8">
        <f>Table1[[#This Row],[post_time]]+8/24</f>
        <v>40500.78601851852</v>
      </c>
      <c r="S4006" s="3">
        <f>IF(Table1[[#This Row],[post_position]]=1,0,SUMIFS($F$2:F4006,$H$2:H4006,Table1[[#This Row],[post_position]]-1,$C$2:C4006,Table1[[#This Row],[topic_id]]))</f>
        <v>40500.450358796297</v>
      </c>
    </row>
    <row r="4007" spans="1:19" x14ac:dyDescent="0.25">
      <c r="A4007" s="7">
        <v>4085</v>
      </c>
      <c r="B4007" s="7">
        <v>1</v>
      </c>
      <c r="C4007" s="7">
        <v>993</v>
      </c>
      <c r="D4007" s="7">
        <v>7016</v>
      </c>
      <c r="F4007" s="8">
        <v>40500.455462962964</v>
      </c>
      <c r="G4007" s="7">
        <v>0</v>
      </c>
      <c r="H4007" s="7">
        <v>3</v>
      </c>
      <c r="I4007" s="7" t="b">
        <f t="shared" si="186"/>
        <v>0</v>
      </c>
      <c r="J4007" s="7" t="b">
        <f t="shared" si="187"/>
        <v>1</v>
      </c>
      <c r="K4007" s="7">
        <f t="shared" si="188"/>
        <v>0</v>
      </c>
      <c r="L4007" s="7">
        <f>WEEKDAY(Table1[[#This Row],[post_time]])</f>
        <v>5</v>
      </c>
      <c r="M4007" s="7">
        <f>VLOOKUP(Table1[[#This Row],[topic_id]],'All Topics Data'!$A$2:$I$1243,8,FALSE)</f>
        <v>40500.449999999997</v>
      </c>
      <c r="N4007" s="7">
        <f>Table1[[#This Row],[Hui Reply?]]*(Table1[[#This Row],[post_time]]-Table1[[#This Row],[timestamp of previous reply]])</f>
        <v>0</v>
      </c>
      <c r="O4007" s="3">
        <f>O4006+Table1[[#This Row],[Hui Reply?]]</f>
        <v>1051</v>
      </c>
      <c r="P4007" s="19">
        <f>INT(Table1[[#This Row],[post_time]])</f>
        <v>40500</v>
      </c>
      <c r="Q4007" s="3">
        <f>IF(Table1[[#This Row],[Hui Reply?]],VLOOKUP(Table1[[#This Row],[topic_id]],'All Topics Data'!$A$2:$E$1243,5,FALSE),0)</f>
        <v>0</v>
      </c>
      <c r="R4007" s="8">
        <f>Table1[[#This Row],[post_time]]+8/24</f>
        <v>40500.7887962963</v>
      </c>
      <c r="S4007" s="3">
        <f>IF(Table1[[#This Row],[post_position]]=1,0,SUMIFS($F$2:F4007,$H$2:H4007,Table1[[#This Row],[post_position]]-1,$C$2:C4007,Table1[[#This Row],[topic_id]]))</f>
        <v>40500.452685185184</v>
      </c>
    </row>
    <row r="4008" spans="1:19" x14ac:dyDescent="0.25">
      <c r="A4008" s="7">
        <v>4086</v>
      </c>
      <c r="B4008" s="7">
        <v>1</v>
      </c>
      <c r="C4008" s="7">
        <v>993</v>
      </c>
      <c r="D4008" s="7">
        <v>24</v>
      </c>
      <c r="F4008" s="8">
        <v>40500.458564814813</v>
      </c>
      <c r="G4008" s="7">
        <v>0</v>
      </c>
      <c r="H4008" s="7">
        <v>4</v>
      </c>
      <c r="I4008" s="7" t="b">
        <f t="shared" si="186"/>
        <v>1</v>
      </c>
      <c r="J4008" s="7" t="b">
        <f t="shared" si="187"/>
        <v>1</v>
      </c>
      <c r="K4008" s="7">
        <f t="shared" si="188"/>
        <v>1</v>
      </c>
      <c r="L4008" s="7">
        <f>WEEKDAY(Table1[[#This Row],[post_time]])</f>
        <v>5</v>
      </c>
      <c r="M4008" s="7">
        <f>VLOOKUP(Table1[[#This Row],[topic_id]],'All Topics Data'!$A$2:$I$1243,8,FALSE)</f>
        <v>40500.449999999997</v>
      </c>
      <c r="N4008" s="7">
        <f>Table1[[#This Row],[Hui Reply?]]*(Table1[[#This Row],[post_time]]-Table1[[#This Row],[timestamp of previous reply]])</f>
        <v>3.1018518493510783E-3</v>
      </c>
      <c r="O4008" s="3">
        <f>O4007+Table1[[#This Row],[Hui Reply?]]</f>
        <v>1052</v>
      </c>
      <c r="P4008" s="19">
        <f>INT(Table1[[#This Row],[post_time]])</f>
        <v>40500</v>
      </c>
      <c r="Q4008" s="3" t="str">
        <f>IF(Table1[[#This Row],[Hui Reply?]],VLOOKUP(Table1[[#This Row],[topic_id]],'All Topics Data'!$A$2:$E$1243,5,FALSE),0)</f>
        <v>thomasleitner</v>
      </c>
      <c r="R4008" s="8">
        <f>Table1[[#This Row],[post_time]]+8/24</f>
        <v>40500.791898148149</v>
      </c>
      <c r="S4008" s="3">
        <f>IF(Table1[[#This Row],[post_position]]=1,0,SUMIFS($F$2:F4008,$H$2:H4008,Table1[[#This Row],[post_position]]-1,$C$2:C4008,Table1[[#This Row],[topic_id]]))</f>
        <v>40500.455462962964</v>
      </c>
    </row>
    <row r="4009" spans="1:19" x14ac:dyDescent="0.25">
      <c r="A4009" s="7">
        <v>4087</v>
      </c>
      <c r="B4009" s="7">
        <v>1</v>
      </c>
      <c r="C4009" s="7">
        <v>994</v>
      </c>
      <c r="D4009" s="7">
        <v>7017</v>
      </c>
      <c r="E4009" s="2"/>
      <c r="F4009" s="8">
        <v>40500.470266203702</v>
      </c>
      <c r="G4009" s="7">
        <v>0</v>
      </c>
      <c r="H4009" s="7">
        <v>1</v>
      </c>
      <c r="I4009" s="7" t="b">
        <f t="shared" si="186"/>
        <v>0</v>
      </c>
      <c r="J4009" s="7" t="b">
        <f t="shared" si="187"/>
        <v>0</v>
      </c>
      <c r="K4009" s="7">
        <f t="shared" si="188"/>
        <v>0</v>
      </c>
      <c r="L4009" s="7">
        <f>WEEKDAY(Table1[[#This Row],[post_time]])</f>
        <v>5</v>
      </c>
      <c r="M4009" s="7">
        <f>VLOOKUP(Table1[[#This Row],[topic_id]],'All Topics Data'!$A$2:$I$1243,8,FALSE)</f>
        <v>40500.470138888886</v>
      </c>
      <c r="N4009" s="7">
        <f>Table1[[#This Row],[Hui Reply?]]*(Table1[[#This Row],[post_time]]-Table1[[#This Row],[timestamp of previous reply]])</f>
        <v>0</v>
      </c>
      <c r="O4009" s="3">
        <f>O4008+Table1[[#This Row],[Hui Reply?]]</f>
        <v>1052</v>
      </c>
      <c r="P4009" s="19">
        <f>INT(Table1[[#This Row],[post_time]])</f>
        <v>40500</v>
      </c>
      <c r="Q4009" s="3">
        <f>IF(Table1[[#This Row],[Hui Reply?]],VLOOKUP(Table1[[#This Row],[topic_id]],'All Topics Data'!$A$2:$E$1243,5,FALSE),0)</f>
        <v>0</v>
      </c>
      <c r="R4009" s="8">
        <f>Table1[[#This Row],[post_time]]+8/24</f>
        <v>40500.803599537037</v>
      </c>
      <c r="S4009" s="3">
        <f>IF(Table1[[#This Row],[post_position]]=1,0,SUMIFS($F$2:F4009,$H$2:H4009,Table1[[#This Row],[post_position]]-1,$C$2:C4009,Table1[[#This Row],[topic_id]]))</f>
        <v>0</v>
      </c>
    </row>
    <row r="4010" spans="1:19" x14ac:dyDescent="0.25">
      <c r="A4010" s="7">
        <v>4088</v>
      </c>
      <c r="B4010" s="7">
        <v>1</v>
      </c>
      <c r="C4010" s="7">
        <v>993</v>
      </c>
      <c r="D4010" s="7">
        <v>7016</v>
      </c>
      <c r="E4010" s="2"/>
      <c r="F4010" s="8">
        <v>40500.470324074071</v>
      </c>
      <c r="G4010" s="7">
        <v>0</v>
      </c>
      <c r="H4010" s="7">
        <v>5</v>
      </c>
      <c r="I4010" s="7" t="b">
        <f t="shared" si="186"/>
        <v>0</v>
      </c>
      <c r="J4010" s="7" t="b">
        <f t="shared" si="187"/>
        <v>1</v>
      </c>
      <c r="K4010" s="7">
        <f t="shared" si="188"/>
        <v>0</v>
      </c>
      <c r="L4010" s="7">
        <f>WEEKDAY(Table1[[#This Row],[post_time]])</f>
        <v>5</v>
      </c>
      <c r="M4010" s="7">
        <f>VLOOKUP(Table1[[#This Row],[topic_id]],'All Topics Data'!$A$2:$I$1243,8,FALSE)</f>
        <v>40500.449999999997</v>
      </c>
      <c r="N4010" s="7">
        <f>Table1[[#This Row],[Hui Reply?]]*(Table1[[#This Row],[post_time]]-Table1[[#This Row],[timestamp of previous reply]])</f>
        <v>0</v>
      </c>
      <c r="O4010" s="3">
        <f>O4009+Table1[[#This Row],[Hui Reply?]]</f>
        <v>1052</v>
      </c>
      <c r="P4010" s="19">
        <f>INT(Table1[[#This Row],[post_time]])</f>
        <v>40500</v>
      </c>
      <c r="Q4010" s="3">
        <f>IF(Table1[[#This Row],[Hui Reply?]],VLOOKUP(Table1[[#This Row],[topic_id]],'All Topics Data'!$A$2:$E$1243,5,FALSE),0)</f>
        <v>0</v>
      </c>
      <c r="R4010" s="8">
        <f>Table1[[#This Row],[post_time]]+8/24</f>
        <v>40500.803657407407</v>
      </c>
      <c r="S4010" s="3">
        <f>IF(Table1[[#This Row],[post_position]]=1,0,SUMIFS($F$2:F4010,$H$2:H4010,Table1[[#This Row],[post_position]]-1,$C$2:C4010,Table1[[#This Row],[topic_id]]))</f>
        <v>40500.458564814813</v>
      </c>
    </row>
    <row r="4011" spans="1:19" x14ac:dyDescent="0.25">
      <c r="A4011" s="7">
        <v>4089</v>
      </c>
      <c r="B4011" s="7">
        <v>1</v>
      </c>
      <c r="C4011" s="7">
        <v>995</v>
      </c>
      <c r="D4011" s="7">
        <v>7018</v>
      </c>
      <c r="E4011" s="2"/>
      <c r="F4011" s="8">
        <v>40500.471712962964</v>
      </c>
      <c r="G4011" s="7">
        <v>0</v>
      </c>
      <c r="H4011" s="7">
        <v>1</v>
      </c>
      <c r="I4011" s="7" t="b">
        <f t="shared" si="186"/>
        <v>0</v>
      </c>
      <c r="J4011" s="7" t="b">
        <f t="shared" si="187"/>
        <v>0</v>
      </c>
      <c r="K4011" s="7">
        <f t="shared" si="188"/>
        <v>0</v>
      </c>
      <c r="L4011" s="7">
        <f>WEEKDAY(Table1[[#This Row],[post_time]])</f>
        <v>5</v>
      </c>
      <c r="M4011" s="7">
        <f>VLOOKUP(Table1[[#This Row],[topic_id]],'All Topics Data'!$A$2:$I$1243,8,FALSE)</f>
        <v>40500.47152777778</v>
      </c>
      <c r="N4011" s="7">
        <f>Table1[[#This Row],[Hui Reply?]]*(Table1[[#This Row],[post_time]]-Table1[[#This Row],[timestamp of previous reply]])</f>
        <v>0</v>
      </c>
      <c r="O4011" s="3">
        <f>O4010+Table1[[#This Row],[Hui Reply?]]</f>
        <v>1052</v>
      </c>
      <c r="P4011" s="19">
        <f>INT(Table1[[#This Row],[post_time]])</f>
        <v>40500</v>
      </c>
      <c r="Q4011" s="3">
        <f>IF(Table1[[#This Row],[Hui Reply?]],VLOOKUP(Table1[[#This Row],[topic_id]],'All Topics Data'!$A$2:$E$1243,5,FALSE),0)</f>
        <v>0</v>
      </c>
      <c r="R4011" s="8">
        <f>Table1[[#This Row],[post_time]]+8/24</f>
        <v>40500.8050462963</v>
      </c>
      <c r="S4011" s="3">
        <f>IF(Table1[[#This Row],[post_position]]=1,0,SUMIFS($F$2:F4011,$H$2:H4011,Table1[[#This Row],[post_position]]-1,$C$2:C4011,Table1[[#This Row],[topic_id]]))</f>
        <v>0</v>
      </c>
    </row>
    <row r="4012" spans="1:19" x14ac:dyDescent="0.25">
      <c r="A4012" s="7">
        <v>4090</v>
      </c>
      <c r="B4012" s="7">
        <v>1</v>
      </c>
      <c r="C4012" s="7">
        <v>993</v>
      </c>
      <c r="D4012" s="7">
        <v>24</v>
      </c>
      <c r="F4012" s="8">
        <v>40500.495717592596</v>
      </c>
      <c r="G4012" s="7">
        <v>0</v>
      </c>
      <c r="H4012" s="7">
        <v>6</v>
      </c>
      <c r="I4012" s="7" t="b">
        <f t="shared" si="186"/>
        <v>1</v>
      </c>
      <c r="J4012" s="7" t="b">
        <f t="shared" si="187"/>
        <v>1</v>
      </c>
      <c r="K4012" s="7">
        <f t="shared" si="188"/>
        <v>1</v>
      </c>
      <c r="L4012" s="7">
        <f>WEEKDAY(Table1[[#This Row],[post_time]])</f>
        <v>5</v>
      </c>
      <c r="M4012" s="7">
        <f>VLOOKUP(Table1[[#This Row],[topic_id]],'All Topics Data'!$A$2:$I$1243,8,FALSE)</f>
        <v>40500.449999999997</v>
      </c>
      <c r="N4012" s="7">
        <f>Table1[[#This Row],[Hui Reply?]]*(Table1[[#This Row],[post_time]]-Table1[[#This Row],[timestamp of previous reply]])</f>
        <v>2.5393518524651881E-2</v>
      </c>
      <c r="O4012" s="3">
        <f>O4011+Table1[[#This Row],[Hui Reply?]]</f>
        <v>1053</v>
      </c>
      <c r="P4012" s="19">
        <f>INT(Table1[[#This Row],[post_time]])</f>
        <v>40500</v>
      </c>
      <c r="Q4012" s="3" t="str">
        <f>IF(Table1[[#This Row],[Hui Reply?]],VLOOKUP(Table1[[#This Row],[topic_id]],'All Topics Data'!$A$2:$E$1243,5,FALSE),0)</f>
        <v>thomasleitner</v>
      </c>
      <c r="R4012" s="8">
        <f>Table1[[#This Row],[post_time]]+8/24</f>
        <v>40500.829050925931</v>
      </c>
      <c r="S4012" s="3">
        <f>IF(Table1[[#This Row],[post_position]]=1,0,SUMIFS($F$2:F4012,$H$2:H4012,Table1[[#This Row],[post_position]]-1,$C$2:C4012,Table1[[#This Row],[topic_id]]))</f>
        <v>40500.470324074071</v>
      </c>
    </row>
    <row r="4013" spans="1:19" x14ac:dyDescent="0.25">
      <c r="A4013" s="7">
        <v>4091</v>
      </c>
      <c r="B4013" s="7">
        <v>1</v>
      </c>
      <c r="C4013" s="7">
        <v>994</v>
      </c>
      <c r="D4013" s="7">
        <v>24</v>
      </c>
      <c r="E4013" s="2"/>
      <c r="F4013" s="8">
        <v>40500.501643518517</v>
      </c>
      <c r="G4013" s="7">
        <v>0</v>
      </c>
      <c r="H4013" s="7">
        <v>2</v>
      </c>
      <c r="I4013" s="7" t="b">
        <f t="shared" si="186"/>
        <v>1</v>
      </c>
      <c r="J4013" s="7" t="b">
        <f t="shared" si="187"/>
        <v>1</v>
      </c>
      <c r="K4013" s="7">
        <f t="shared" si="188"/>
        <v>1</v>
      </c>
      <c r="L4013" s="7">
        <f>WEEKDAY(Table1[[#This Row],[post_time]])</f>
        <v>5</v>
      </c>
      <c r="M4013" s="7">
        <f>VLOOKUP(Table1[[#This Row],[topic_id]],'All Topics Data'!$A$2:$I$1243,8,FALSE)</f>
        <v>40500.470138888886</v>
      </c>
      <c r="N4013" s="7">
        <f>Table1[[#This Row],[Hui Reply?]]*(Table1[[#This Row],[post_time]]-Table1[[#This Row],[timestamp of previous reply]])</f>
        <v>3.1377314815472346E-2</v>
      </c>
      <c r="O4013" s="3">
        <f>O4012+Table1[[#This Row],[Hui Reply?]]</f>
        <v>1054</v>
      </c>
      <c r="P4013" s="19">
        <f>INT(Table1[[#This Row],[post_time]])</f>
        <v>40500</v>
      </c>
      <c r="Q4013" s="3" t="str">
        <f>IF(Table1[[#This Row],[Hui Reply?]],VLOOKUP(Table1[[#This Row],[topic_id]],'All Topics Data'!$A$2:$E$1243,5,FALSE),0)</f>
        <v>Baligar</v>
      </c>
      <c r="R4013" s="8">
        <f>Table1[[#This Row],[post_time]]+8/24</f>
        <v>40500.834976851853</v>
      </c>
      <c r="S4013" s="3">
        <f>IF(Table1[[#This Row],[post_position]]=1,0,SUMIFS($F$2:F4013,$H$2:H4013,Table1[[#This Row],[post_position]]-1,$C$2:C4013,Table1[[#This Row],[topic_id]]))</f>
        <v>40500.470266203702</v>
      </c>
    </row>
    <row r="4014" spans="1:19" x14ac:dyDescent="0.25">
      <c r="A4014" s="7">
        <v>4092</v>
      </c>
      <c r="B4014" s="7">
        <v>1</v>
      </c>
      <c r="C4014" s="7">
        <v>995</v>
      </c>
      <c r="D4014" s="7">
        <v>24</v>
      </c>
      <c r="E4014" s="2"/>
      <c r="F4014" s="8">
        <v>40500.536504629628</v>
      </c>
      <c r="G4014" s="7">
        <v>0</v>
      </c>
      <c r="H4014" s="7">
        <v>2</v>
      </c>
      <c r="I4014" s="7" t="b">
        <f t="shared" si="186"/>
        <v>1</v>
      </c>
      <c r="J4014" s="7" t="b">
        <f t="shared" si="187"/>
        <v>1</v>
      </c>
      <c r="K4014" s="7">
        <f t="shared" si="188"/>
        <v>1</v>
      </c>
      <c r="L4014" s="7">
        <f>WEEKDAY(Table1[[#This Row],[post_time]])</f>
        <v>5</v>
      </c>
      <c r="M4014" s="7">
        <f>VLOOKUP(Table1[[#This Row],[topic_id]],'All Topics Data'!$A$2:$I$1243,8,FALSE)</f>
        <v>40500.47152777778</v>
      </c>
      <c r="N4014" s="7">
        <f>Table1[[#This Row],[Hui Reply?]]*(Table1[[#This Row],[post_time]]-Table1[[#This Row],[timestamp of previous reply]])</f>
        <v>6.4791666663950309E-2</v>
      </c>
      <c r="O4014" s="3">
        <f>O4013+Table1[[#This Row],[Hui Reply?]]</f>
        <v>1055</v>
      </c>
      <c r="P4014" s="19">
        <f>INT(Table1[[#This Row],[post_time]])</f>
        <v>40500</v>
      </c>
      <c r="Q4014" s="3" t="str">
        <f>IF(Table1[[#This Row],[Hui Reply?]],VLOOKUP(Table1[[#This Row],[topic_id]],'All Topics Data'!$A$2:$E$1243,5,FALSE),0)</f>
        <v>chandy</v>
      </c>
      <c r="R4014" s="8">
        <f>Table1[[#This Row],[post_time]]+8/24</f>
        <v>40500.869837962964</v>
      </c>
      <c r="S4014" s="3">
        <f>IF(Table1[[#This Row],[post_position]]=1,0,SUMIFS($F$2:F4014,$H$2:H4014,Table1[[#This Row],[post_position]]-1,$C$2:C4014,Table1[[#This Row],[topic_id]]))</f>
        <v>40500.471712962964</v>
      </c>
    </row>
    <row r="4015" spans="1:19" x14ac:dyDescent="0.25">
      <c r="A4015" s="7">
        <v>4093</v>
      </c>
      <c r="B4015" s="7">
        <v>1</v>
      </c>
      <c r="C4015" s="7">
        <v>993</v>
      </c>
      <c r="D4015" s="7">
        <v>7016</v>
      </c>
      <c r="F4015" s="8">
        <v>40500.55096064815</v>
      </c>
      <c r="G4015" s="7">
        <v>0</v>
      </c>
      <c r="H4015" s="7">
        <v>7</v>
      </c>
      <c r="I4015" s="7" t="b">
        <f t="shared" si="186"/>
        <v>0</v>
      </c>
      <c r="J4015" s="7" t="b">
        <f t="shared" si="187"/>
        <v>1</v>
      </c>
      <c r="K4015" s="7">
        <f t="shared" si="188"/>
        <v>0</v>
      </c>
      <c r="L4015" s="7">
        <f>WEEKDAY(Table1[[#This Row],[post_time]])</f>
        <v>5</v>
      </c>
      <c r="M4015" s="7">
        <f>VLOOKUP(Table1[[#This Row],[topic_id]],'All Topics Data'!$A$2:$I$1243,8,FALSE)</f>
        <v>40500.449999999997</v>
      </c>
      <c r="N4015" s="7">
        <f>Table1[[#This Row],[Hui Reply?]]*(Table1[[#This Row],[post_time]]-Table1[[#This Row],[timestamp of previous reply]])</f>
        <v>0</v>
      </c>
      <c r="O4015" s="3">
        <f>O4014+Table1[[#This Row],[Hui Reply?]]</f>
        <v>1055</v>
      </c>
      <c r="P4015" s="19">
        <f>INT(Table1[[#This Row],[post_time]])</f>
        <v>40500</v>
      </c>
      <c r="Q4015" s="3">
        <f>IF(Table1[[#This Row],[Hui Reply?]],VLOOKUP(Table1[[#This Row],[topic_id]],'All Topics Data'!$A$2:$E$1243,5,FALSE),0)</f>
        <v>0</v>
      </c>
      <c r="R4015" s="8">
        <f>Table1[[#This Row],[post_time]]+8/24</f>
        <v>40500.884293981486</v>
      </c>
      <c r="S4015" s="3">
        <f>IF(Table1[[#This Row],[post_position]]=1,0,SUMIFS($F$2:F4015,$H$2:H4015,Table1[[#This Row],[post_position]]-1,$C$2:C4015,Table1[[#This Row],[topic_id]]))</f>
        <v>40500.495717592596</v>
      </c>
    </row>
    <row r="4016" spans="1:19" x14ac:dyDescent="0.25">
      <c r="A4016" s="7">
        <v>4094</v>
      </c>
      <c r="B4016" s="7">
        <v>1</v>
      </c>
      <c r="C4016" s="7">
        <v>979</v>
      </c>
      <c r="D4016" s="7">
        <v>6987</v>
      </c>
      <c r="F4016" s="8">
        <v>40500.570543981485</v>
      </c>
      <c r="G4016" s="7">
        <v>0</v>
      </c>
      <c r="H4016" s="7">
        <v>7</v>
      </c>
      <c r="I4016" s="7" t="b">
        <f t="shared" si="186"/>
        <v>0</v>
      </c>
      <c r="J4016" s="7" t="b">
        <f t="shared" si="187"/>
        <v>1</v>
      </c>
      <c r="K4016" s="7">
        <f t="shared" si="188"/>
        <v>0</v>
      </c>
      <c r="L4016" s="7">
        <f>WEEKDAY(Table1[[#This Row],[post_time]])</f>
        <v>5</v>
      </c>
      <c r="M4016" s="7">
        <f>VLOOKUP(Table1[[#This Row],[topic_id]],'All Topics Data'!$A$2:$I$1243,8,FALSE)</f>
        <v>40499.488194444442</v>
      </c>
      <c r="N4016" s="7">
        <f>Table1[[#This Row],[Hui Reply?]]*(Table1[[#This Row],[post_time]]-Table1[[#This Row],[timestamp of previous reply]])</f>
        <v>0</v>
      </c>
      <c r="O4016" s="3">
        <f>O4015+Table1[[#This Row],[Hui Reply?]]</f>
        <v>1055</v>
      </c>
      <c r="P4016" s="19">
        <f>INT(Table1[[#This Row],[post_time]])</f>
        <v>40500</v>
      </c>
      <c r="Q4016" s="3">
        <f>IF(Table1[[#This Row],[Hui Reply?]],VLOOKUP(Table1[[#This Row],[topic_id]],'All Topics Data'!$A$2:$E$1243,5,FALSE),0)</f>
        <v>0</v>
      </c>
      <c r="R4016" s="8">
        <f>Table1[[#This Row],[post_time]]+8/24</f>
        <v>40500.90387731482</v>
      </c>
      <c r="S4016" s="3">
        <f>IF(Table1[[#This Row],[post_position]]=1,0,SUMIFS($F$2:F4016,$H$2:H4016,Table1[[#This Row],[post_position]]-1,$C$2:C4016,Table1[[#This Row],[topic_id]]))</f>
        <v>40499.625162037039</v>
      </c>
    </row>
    <row r="4017" spans="1:19" x14ac:dyDescent="0.25">
      <c r="A4017" s="7">
        <v>4095</v>
      </c>
      <c r="B4017" s="7">
        <v>1</v>
      </c>
      <c r="C4017" s="7">
        <v>979</v>
      </c>
      <c r="D4017" s="7">
        <v>24</v>
      </c>
      <c r="E4017" s="2"/>
      <c r="F4017" s="8">
        <v>40500.594247685185</v>
      </c>
      <c r="G4017" s="7">
        <v>0</v>
      </c>
      <c r="H4017" s="7">
        <v>8</v>
      </c>
      <c r="I4017" s="7" t="b">
        <f t="shared" si="186"/>
        <v>1</v>
      </c>
      <c r="J4017" s="7" t="b">
        <f t="shared" si="187"/>
        <v>1</v>
      </c>
      <c r="K4017" s="7">
        <f t="shared" si="188"/>
        <v>1</v>
      </c>
      <c r="L4017" s="7">
        <f>WEEKDAY(Table1[[#This Row],[post_time]])</f>
        <v>5</v>
      </c>
      <c r="M4017" s="7">
        <f>VLOOKUP(Table1[[#This Row],[topic_id]],'All Topics Data'!$A$2:$I$1243,8,FALSE)</f>
        <v>40499.488194444442</v>
      </c>
      <c r="N4017" s="7">
        <f>Table1[[#This Row],[Hui Reply?]]*(Table1[[#This Row],[post_time]]-Table1[[#This Row],[timestamp of previous reply]])</f>
        <v>2.3703703700448386E-2</v>
      </c>
      <c r="O4017" s="3">
        <f>O4016+Table1[[#This Row],[Hui Reply?]]</f>
        <v>1056</v>
      </c>
      <c r="P4017" s="19">
        <f>INT(Table1[[#This Row],[post_time]])</f>
        <v>40500</v>
      </c>
      <c r="Q4017" s="3" t="str">
        <f>IF(Table1[[#This Row],[Hui Reply?]],VLOOKUP(Table1[[#This Row],[topic_id]],'All Topics Data'!$A$2:$E$1243,5,FALSE),0)</f>
        <v>fewfish</v>
      </c>
      <c r="R4017" s="8">
        <f>Table1[[#This Row],[post_time]]+8/24</f>
        <v>40500.927581018521</v>
      </c>
      <c r="S4017" s="3">
        <f>IF(Table1[[#This Row],[post_position]]=1,0,SUMIFS($F$2:F4017,$H$2:H4017,Table1[[#This Row],[post_position]]-1,$C$2:C4017,Table1[[#This Row],[topic_id]]))</f>
        <v>40500.570543981485</v>
      </c>
    </row>
    <row r="4018" spans="1:19" x14ac:dyDescent="0.25">
      <c r="A4018" s="7">
        <v>4096</v>
      </c>
      <c r="B4018" s="7">
        <v>1</v>
      </c>
      <c r="C4018" s="7">
        <v>979</v>
      </c>
      <c r="D4018" s="7">
        <v>6987</v>
      </c>
      <c r="F4018" s="8">
        <v>40500.625902777778</v>
      </c>
      <c r="G4018" s="7">
        <v>0</v>
      </c>
      <c r="H4018" s="7">
        <v>9</v>
      </c>
      <c r="I4018" s="7" t="b">
        <f t="shared" si="186"/>
        <v>0</v>
      </c>
      <c r="J4018" s="7" t="b">
        <f t="shared" si="187"/>
        <v>1</v>
      </c>
      <c r="K4018" s="7">
        <f t="shared" si="188"/>
        <v>0</v>
      </c>
      <c r="L4018" s="7">
        <f>WEEKDAY(Table1[[#This Row],[post_time]])</f>
        <v>5</v>
      </c>
      <c r="M4018" s="7">
        <f>VLOOKUP(Table1[[#This Row],[topic_id]],'All Topics Data'!$A$2:$I$1243,8,FALSE)</f>
        <v>40499.488194444442</v>
      </c>
      <c r="N4018" s="7">
        <f>Table1[[#This Row],[Hui Reply?]]*(Table1[[#This Row],[post_time]]-Table1[[#This Row],[timestamp of previous reply]])</f>
        <v>0</v>
      </c>
      <c r="O4018" s="3">
        <f>O4017+Table1[[#This Row],[Hui Reply?]]</f>
        <v>1056</v>
      </c>
      <c r="P4018" s="19">
        <f>INT(Table1[[#This Row],[post_time]])</f>
        <v>40500</v>
      </c>
      <c r="Q4018" s="3">
        <f>IF(Table1[[#This Row],[Hui Reply?]],VLOOKUP(Table1[[#This Row],[topic_id]],'All Topics Data'!$A$2:$E$1243,5,FALSE),0)</f>
        <v>0</v>
      </c>
      <c r="R4018" s="8">
        <f>Table1[[#This Row],[post_time]]+8/24</f>
        <v>40500.959236111114</v>
      </c>
      <c r="S4018" s="3">
        <f>IF(Table1[[#This Row],[post_position]]=1,0,SUMIFS($F$2:F4018,$H$2:H4018,Table1[[#This Row],[post_position]]-1,$C$2:C4018,Table1[[#This Row],[topic_id]]))</f>
        <v>40500.594247685185</v>
      </c>
    </row>
    <row r="4019" spans="1:19" x14ac:dyDescent="0.25">
      <c r="A4019" s="7">
        <v>4097</v>
      </c>
      <c r="B4019" s="7">
        <v>1</v>
      </c>
      <c r="C4019" s="7">
        <v>996</v>
      </c>
      <c r="D4019" s="7">
        <v>7021</v>
      </c>
      <c r="F4019" s="8">
        <v>40500.625972222224</v>
      </c>
      <c r="G4019" s="7">
        <v>0</v>
      </c>
      <c r="H4019" s="7">
        <v>1</v>
      </c>
      <c r="I4019" s="7" t="b">
        <f t="shared" si="186"/>
        <v>0</v>
      </c>
      <c r="J4019" s="7" t="b">
        <f t="shared" si="187"/>
        <v>0</v>
      </c>
      <c r="K4019" s="7">
        <f t="shared" si="188"/>
        <v>0</v>
      </c>
      <c r="L4019" s="7">
        <f>WEEKDAY(Table1[[#This Row],[post_time]])</f>
        <v>5</v>
      </c>
      <c r="M4019" s="7">
        <f>VLOOKUP(Table1[[#This Row],[topic_id]],'All Topics Data'!$A$2:$I$1243,8,FALSE)</f>
        <v>40500.625694444447</v>
      </c>
      <c r="N4019" s="7">
        <f>Table1[[#This Row],[Hui Reply?]]*(Table1[[#This Row],[post_time]]-Table1[[#This Row],[timestamp of previous reply]])</f>
        <v>0</v>
      </c>
      <c r="O4019" s="3">
        <f>O4018+Table1[[#This Row],[Hui Reply?]]</f>
        <v>1056</v>
      </c>
      <c r="P4019" s="19">
        <f>INT(Table1[[#This Row],[post_time]])</f>
        <v>40500</v>
      </c>
      <c r="Q4019" s="3">
        <f>IF(Table1[[#This Row],[Hui Reply?]],VLOOKUP(Table1[[#This Row],[topic_id]],'All Topics Data'!$A$2:$E$1243,5,FALSE),0)</f>
        <v>0</v>
      </c>
      <c r="R4019" s="8">
        <f>Table1[[#This Row],[post_time]]+8/24</f>
        <v>40500.95930555556</v>
      </c>
      <c r="S4019" s="3">
        <f>IF(Table1[[#This Row],[post_position]]=1,0,SUMIFS($F$2:F4019,$H$2:H4019,Table1[[#This Row],[post_position]]-1,$C$2:C4019,Table1[[#This Row],[topic_id]]))</f>
        <v>0</v>
      </c>
    </row>
    <row r="4020" spans="1:19" x14ac:dyDescent="0.25">
      <c r="A4020" s="7">
        <v>4098</v>
      </c>
      <c r="B4020" s="7">
        <v>1</v>
      </c>
      <c r="C4020" s="7">
        <v>983</v>
      </c>
      <c r="D4020" s="7">
        <v>6950</v>
      </c>
      <c r="F4020" s="8">
        <v>40500.641655092593</v>
      </c>
      <c r="G4020" s="7">
        <v>0</v>
      </c>
      <c r="H4020" s="7">
        <v>3</v>
      </c>
      <c r="I4020" s="7" t="b">
        <f t="shared" si="186"/>
        <v>0</v>
      </c>
      <c r="J4020" s="7" t="b">
        <f t="shared" si="187"/>
        <v>1</v>
      </c>
      <c r="K4020" s="7">
        <f t="shared" si="188"/>
        <v>0</v>
      </c>
      <c r="L4020" s="7">
        <f>WEEKDAY(Table1[[#This Row],[post_time]])</f>
        <v>5</v>
      </c>
      <c r="M4020" s="7">
        <f>VLOOKUP(Table1[[#This Row],[topic_id]],'All Topics Data'!$A$2:$I$1243,8,FALSE)</f>
        <v>40499.645833333336</v>
      </c>
      <c r="N4020" s="7">
        <f>Table1[[#This Row],[Hui Reply?]]*(Table1[[#This Row],[post_time]]-Table1[[#This Row],[timestamp of previous reply]])</f>
        <v>0</v>
      </c>
      <c r="O4020" s="3">
        <f>O4019+Table1[[#This Row],[Hui Reply?]]</f>
        <v>1056</v>
      </c>
      <c r="P4020" s="19">
        <f>INT(Table1[[#This Row],[post_time]])</f>
        <v>40500</v>
      </c>
      <c r="Q4020" s="3">
        <f>IF(Table1[[#This Row],[Hui Reply?]],VLOOKUP(Table1[[#This Row],[topic_id]],'All Topics Data'!$A$2:$E$1243,5,FALSE),0)</f>
        <v>0</v>
      </c>
      <c r="R4020" s="8">
        <f>Table1[[#This Row],[post_time]]+8/24</f>
        <v>40500.974988425929</v>
      </c>
      <c r="S4020" s="3">
        <f>IF(Table1[[#This Row],[post_position]]=1,0,SUMIFS($F$2:F4020,$H$2:H4020,Table1[[#This Row],[post_position]]-1,$C$2:C4020,Table1[[#This Row],[topic_id]]))</f>
        <v>40499.948159722226</v>
      </c>
    </row>
    <row r="4021" spans="1:19" x14ac:dyDescent="0.25">
      <c r="A4021" s="7">
        <v>4099</v>
      </c>
      <c r="B4021" s="7">
        <v>1</v>
      </c>
      <c r="C4021" s="7">
        <v>988</v>
      </c>
      <c r="D4021" s="7">
        <v>7003</v>
      </c>
      <c r="F4021" s="8">
        <v>40500.648217592592</v>
      </c>
      <c r="G4021" s="7">
        <v>0</v>
      </c>
      <c r="H4021" s="7">
        <v>5</v>
      </c>
      <c r="I4021" s="7" t="b">
        <f t="shared" si="186"/>
        <v>0</v>
      </c>
      <c r="J4021" s="7" t="b">
        <f t="shared" si="187"/>
        <v>1</v>
      </c>
      <c r="K4021" s="7">
        <f t="shared" si="188"/>
        <v>0</v>
      </c>
      <c r="L4021" s="7">
        <f>WEEKDAY(Table1[[#This Row],[post_time]])</f>
        <v>5</v>
      </c>
      <c r="M4021" s="7">
        <f>VLOOKUP(Table1[[#This Row],[topic_id]],'All Topics Data'!$A$2:$I$1243,8,FALSE)</f>
        <v>40499.883333333331</v>
      </c>
      <c r="N4021" s="7">
        <f>Table1[[#This Row],[Hui Reply?]]*(Table1[[#This Row],[post_time]]-Table1[[#This Row],[timestamp of previous reply]])</f>
        <v>0</v>
      </c>
      <c r="O4021" s="3">
        <f>O4020+Table1[[#This Row],[Hui Reply?]]</f>
        <v>1056</v>
      </c>
      <c r="P4021" s="19">
        <f>INT(Table1[[#This Row],[post_time]])</f>
        <v>40500</v>
      </c>
      <c r="Q4021" s="3">
        <f>IF(Table1[[#This Row],[Hui Reply?]],VLOOKUP(Table1[[#This Row],[topic_id]],'All Topics Data'!$A$2:$E$1243,5,FALSE),0)</f>
        <v>0</v>
      </c>
      <c r="R4021" s="8">
        <f>Table1[[#This Row],[post_time]]+8/24</f>
        <v>40500.981550925928</v>
      </c>
      <c r="S4021" s="3">
        <f>IF(Table1[[#This Row],[post_position]]=1,0,SUMIFS($F$2:F4021,$H$2:H4021,Table1[[#This Row],[post_position]]-1,$C$2:C4021,Table1[[#This Row],[topic_id]]))</f>
        <v>40499.993842592594</v>
      </c>
    </row>
    <row r="4022" spans="1:19" x14ac:dyDescent="0.25">
      <c r="A4022" s="7">
        <v>4100</v>
      </c>
      <c r="B4022" s="7">
        <v>1</v>
      </c>
      <c r="C4022" s="7">
        <v>997</v>
      </c>
      <c r="D4022" s="7">
        <v>6950</v>
      </c>
      <c r="E4022" s="2"/>
      <c r="F4022" s="8">
        <v>40500.650312500002</v>
      </c>
      <c r="G4022" s="7">
        <v>0</v>
      </c>
      <c r="H4022" s="7">
        <v>1</v>
      </c>
      <c r="I4022" s="7" t="b">
        <f t="shared" si="186"/>
        <v>0</v>
      </c>
      <c r="J4022" s="7" t="b">
        <f t="shared" si="187"/>
        <v>0</v>
      </c>
      <c r="K4022" s="7">
        <f t="shared" si="188"/>
        <v>0</v>
      </c>
      <c r="L4022" s="7">
        <f>WEEKDAY(Table1[[#This Row],[post_time]])</f>
        <v>5</v>
      </c>
      <c r="M4022" s="7">
        <f>VLOOKUP(Table1[[#This Row],[topic_id]],'All Topics Data'!$A$2:$I$1243,8,FALSE)</f>
        <v>40500.65</v>
      </c>
      <c r="N4022" s="7">
        <f>Table1[[#This Row],[Hui Reply?]]*(Table1[[#This Row],[post_time]]-Table1[[#This Row],[timestamp of previous reply]])</f>
        <v>0</v>
      </c>
      <c r="O4022" s="3">
        <f>O4021+Table1[[#This Row],[Hui Reply?]]</f>
        <v>1056</v>
      </c>
      <c r="P4022" s="19">
        <f>INT(Table1[[#This Row],[post_time]])</f>
        <v>40500</v>
      </c>
      <c r="Q4022" s="3">
        <f>IF(Table1[[#This Row],[Hui Reply?]],VLOOKUP(Table1[[#This Row],[topic_id]],'All Topics Data'!$A$2:$E$1243,5,FALSE),0)</f>
        <v>0</v>
      </c>
      <c r="R4022" s="8">
        <f>Table1[[#This Row],[post_time]]+8/24</f>
        <v>40500.983645833338</v>
      </c>
      <c r="S4022" s="3">
        <f>IF(Table1[[#This Row],[post_position]]=1,0,SUMIFS($F$2:F4022,$H$2:H4022,Table1[[#This Row],[post_position]]-1,$C$2:C4022,Table1[[#This Row],[topic_id]]))</f>
        <v>0</v>
      </c>
    </row>
    <row r="4023" spans="1:19" x14ac:dyDescent="0.25">
      <c r="A4023" s="7">
        <v>4101</v>
      </c>
      <c r="B4023" s="7">
        <v>1</v>
      </c>
      <c r="C4023" s="7">
        <v>998</v>
      </c>
      <c r="D4023" s="7">
        <v>7020</v>
      </c>
      <c r="E4023" s="2"/>
      <c r="F4023" s="8">
        <v>40500.652361111112</v>
      </c>
      <c r="G4023" s="7">
        <v>0</v>
      </c>
      <c r="H4023" s="7">
        <v>1</v>
      </c>
      <c r="I4023" s="7" t="b">
        <f t="shared" si="186"/>
        <v>0</v>
      </c>
      <c r="J4023" s="7" t="b">
        <f t="shared" si="187"/>
        <v>0</v>
      </c>
      <c r="K4023" s="7">
        <f t="shared" si="188"/>
        <v>0</v>
      </c>
      <c r="L4023" s="7">
        <f>WEEKDAY(Table1[[#This Row],[post_time]])</f>
        <v>5</v>
      </c>
      <c r="M4023" s="7">
        <f>VLOOKUP(Table1[[#This Row],[topic_id]],'All Topics Data'!$A$2:$I$1243,8,FALSE)</f>
        <v>40500.652083333334</v>
      </c>
      <c r="N4023" s="7">
        <f>Table1[[#This Row],[Hui Reply?]]*(Table1[[#This Row],[post_time]]-Table1[[#This Row],[timestamp of previous reply]])</f>
        <v>0</v>
      </c>
      <c r="O4023" s="3">
        <f>O4022+Table1[[#This Row],[Hui Reply?]]</f>
        <v>1056</v>
      </c>
      <c r="P4023" s="19">
        <f>INT(Table1[[#This Row],[post_time]])</f>
        <v>40500</v>
      </c>
      <c r="Q4023" s="3">
        <f>IF(Table1[[#This Row],[Hui Reply?]],VLOOKUP(Table1[[#This Row],[topic_id]],'All Topics Data'!$A$2:$E$1243,5,FALSE),0)</f>
        <v>0</v>
      </c>
      <c r="R4023" s="8">
        <f>Table1[[#This Row],[post_time]]+8/24</f>
        <v>40500.985694444447</v>
      </c>
      <c r="S4023" s="3">
        <f>IF(Table1[[#This Row],[post_position]]=1,0,SUMIFS($F$2:F4023,$H$2:H4023,Table1[[#This Row],[post_position]]-1,$C$2:C4023,Table1[[#This Row],[topic_id]]))</f>
        <v>0</v>
      </c>
    </row>
    <row r="4024" spans="1:19" x14ac:dyDescent="0.25">
      <c r="A4024" s="7">
        <v>4102</v>
      </c>
      <c r="B4024" s="7">
        <v>1</v>
      </c>
      <c r="C4024" s="7">
        <v>996</v>
      </c>
      <c r="D4024" s="7">
        <v>6998</v>
      </c>
      <c r="E4024" s="2"/>
      <c r="F4024" s="8">
        <v>40500.663414351853</v>
      </c>
      <c r="G4024" s="7">
        <v>0</v>
      </c>
      <c r="H4024" s="7">
        <v>2</v>
      </c>
      <c r="I4024" s="7" t="b">
        <f t="shared" si="186"/>
        <v>0</v>
      </c>
      <c r="J4024" s="7" t="b">
        <f t="shared" si="187"/>
        <v>1</v>
      </c>
      <c r="K4024" s="7">
        <f t="shared" si="188"/>
        <v>0</v>
      </c>
      <c r="L4024" s="7">
        <f>WEEKDAY(Table1[[#This Row],[post_time]])</f>
        <v>5</v>
      </c>
      <c r="M4024" s="7">
        <f>VLOOKUP(Table1[[#This Row],[topic_id]],'All Topics Data'!$A$2:$I$1243,8,FALSE)</f>
        <v>40500.625694444447</v>
      </c>
      <c r="N4024" s="7">
        <f>Table1[[#This Row],[Hui Reply?]]*(Table1[[#This Row],[post_time]]-Table1[[#This Row],[timestamp of previous reply]])</f>
        <v>0</v>
      </c>
      <c r="O4024" s="3">
        <f>O4023+Table1[[#This Row],[Hui Reply?]]</f>
        <v>1056</v>
      </c>
      <c r="P4024" s="19">
        <f>INT(Table1[[#This Row],[post_time]])</f>
        <v>40500</v>
      </c>
      <c r="Q4024" s="3">
        <f>IF(Table1[[#This Row],[Hui Reply?]],VLOOKUP(Table1[[#This Row],[topic_id]],'All Topics Data'!$A$2:$E$1243,5,FALSE),0)</f>
        <v>0</v>
      </c>
      <c r="R4024" s="8">
        <f>Table1[[#This Row],[post_time]]+8/24</f>
        <v>40500.996747685189</v>
      </c>
      <c r="S4024" s="3">
        <f>IF(Table1[[#This Row],[post_position]]=1,0,SUMIFS($F$2:F4024,$H$2:H4024,Table1[[#This Row],[post_position]]-1,$C$2:C4024,Table1[[#This Row],[topic_id]]))</f>
        <v>40500.625972222224</v>
      </c>
    </row>
    <row r="4025" spans="1:19" x14ac:dyDescent="0.25">
      <c r="A4025" s="7">
        <v>4103</v>
      </c>
      <c r="B4025" s="7">
        <v>1</v>
      </c>
      <c r="C4025" s="7">
        <v>914</v>
      </c>
      <c r="D4025" s="7">
        <v>6867</v>
      </c>
      <c r="E4025" s="2"/>
      <c r="F4025" s="8">
        <v>40500.719027777777</v>
      </c>
      <c r="G4025" s="7">
        <v>0</v>
      </c>
      <c r="H4025" s="7">
        <v>5</v>
      </c>
      <c r="I4025" s="7" t="b">
        <f t="shared" si="186"/>
        <v>0</v>
      </c>
      <c r="J4025" s="7" t="b">
        <f t="shared" si="187"/>
        <v>1</v>
      </c>
      <c r="K4025" s="7">
        <f t="shared" si="188"/>
        <v>0</v>
      </c>
      <c r="L4025" s="7">
        <f>WEEKDAY(Table1[[#This Row],[post_time]])</f>
        <v>5</v>
      </c>
      <c r="M4025" s="7">
        <f>VLOOKUP(Table1[[#This Row],[topic_id]],'All Topics Data'!$A$2:$I$1243,8,FALSE)</f>
        <v>40484.289583333331</v>
      </c>
      <c r="N4025" s="7">
        <f>Table1[[#This Row],[Hui Reply?]]*(Table1[[#This Row],[post_time]]-Table1[[#This Row],[timestamp of previous reply]])</f>
        <v>0</v>
      </c>
      <c r="O4025" s="3">
        <f>O4024+Table1[[#This Row],[Hui Reply?]]</f>
        <v>1056</v>
      </c>
      <c r="P4025" s="19">
        <f>INT(Table1[[#This Row],[post_time]])</f>
        <v>40500</v>
      </c>
      <c r="Q4025" s="3">
        <f>IF(Table1[[#This Row],[Hui Reply?]],VLOOKUP(Table1[[#This Row],[topic_id]],'All Topics Data'!$A$2:$E$1243,5,FALSE),0)</f>
        <v>0</v>
      </c>
      <c r="R4025" s="8">
        <f>Table1[[#This Row],[post_time]]+8/24</f>
        <v>40501.052361111113</v>
      </c>
      <c r="S4025" s="3">
        <f>IF(Table1[[#This Row],[post_position]]=1,0,SUMIFS($F$2:F4025,$H$2:H4025,Table1[[#This Row],[post_position]]-1,$C$2:C4025,Table1[[#This Row],[topic_id]]))</f>
        <v>40500.350046296298</v>
      </c>
    </row>
    <row r="4026" spans="1:19" x14ac:dyDescent="0.25">
      <c r="A4026" s="7">
        <v>4104</v>
      </c>
      <c r="B4026" s="7">
        <v>1</v>
      </c>
      <c r="C4026" s="7">
        <v>914</v>
      </c>
      <c r="D4026" s="7">
        <v>6998</v>
      </c>
      <c r="E4026" s="2"/>
      <c r="F4026" s="8">
        <v>40500.786874999998</v>
      </c>
      <c r="G4026" s="7">
        <v>0</v>
      </c>
      <c r="H4026" s="7">
        <v>6</v>
      </c>
      <c r="I4026" s="7" t="b">
        <f t="shared" si="186"/>
        <v>0</v>
      </c>
      <c r="J4026" s="7" t="b">
        <f t="shared" si="187"/>
        <v>1</v>
      </c>
      <c r="K4026" s="7">
        <f t="shared" si="188"/>
        <v>0</v>
      </c>
      <c r="L4026" s="7">
        <f>WEEKDAY(Table1[[#This Row],[post_time]])</f>
        <v>5</v>
      </c>
      <c r="M4026" s="7">
        <f>VLOOKUP(Table1[[#This Row],[topic_id]],'All Topics Data'!$A$2:$I$1243,8,FALSE)</f>
        <v>40484.289583333331</v>
      </c>
      <c r="N4026" s="7">
        <f>Table1[[#This Row],[Hui Reply?]]*(Table1[[#This Row],[post_time]]-Table1[[#This Row],[timestamp of previous reply]])</f>
        <v>0</v>
      </c>
      <c r="O4026" s="3">
        <f>O4025+Table1[[#This Row],[Hui Reply?]]</f>
        <v>1056</v>
      </c>
      <c r="P4026" s="19">
        <f>INT(Table1[[#This Row],[post_time]])</f>
        <v>40500</v>
      </c>
      <c r="Q4026" s="3">
        <f>IF(Table1[[#This Row],[Hui Reply?]],VLOOKUP(Table1[[#This Row],[topic_id]],'All Topics Data'!$A$2:$E$1243,5,FALSE),0)</f>
        <v>0</v>
      </c>
      <c r="R4026" s="8">
        <f>Table1[[#This Row],[post_time]]+8/24</f>
        <v>40501.120208333334</v>
      </c>
      <c r="S4026" s="3">
        <f>IF(Table1[[#This Row],[post_position]]=1,0,SUMIFS($F$2:F4026,$H$2:H4026,Table1[[#This Row],[post_position]]-1,$C$2:C4026,Table1[[#This Row],[topic_id]]))</f>
        <v>40500.719027777777</v>
      </c>
    </row>
    <row r="4027" spans="1:19" x14ac:dyDescent="0.25">
      <c r="A4027" s="7">
        <v>4105</v>
      </c>
      <c r="B4027" s="7">
        <v>1</v>
      </c>
      <c r="C4027" s="7">
        <v>997</v>
      </c>
      <c r="D4027" s="7">
        <v>6998</v>
      </c>
      <c r="E4027" s="2"/>
      <c r="F4027" s="8">
        <v>40500.793391203704</v>
      </c>
      <c r="G4027" s="7">
        <v>0</v>
      </c>
      <c r="H4027" s="7">
        <v>2</v>
      </c>
      <c r="I4027" s="7" t="b">
        <f t="shared" si="186"/>
        <v>0</v>
      </c>
      <c r="J4027" s="7" t="b">
        <f t="shared" si="187"/>
        <v>1</v>
      </c>
      <c r="K4027" s="7">
        <f t="shared" si="188"/>
        <v>0</v>
      </c>
      <c r="L4027" s="7">
        <f>WEEKDAY(Table1[[#This Row],[post_time]])</f>
        <v>5</v>
      </c>
      <c r="M4027" s="7">
        <f>VLOOKUP(Table1[[#This Row],[topic_id]],'All Topics Data'!$A$2:$I$1243,8,FALSE)</f>
        <v>40500.65</v>
      </c>
      <c r="N4027" s="7">
        <f>Table1[[#This Row],[Hui Reply?]]*(Table1[[#This Row],[post_time]]-Table1[[#This Row],[timestamp of previous reply]])</f>
        <v>0</v>
      </c>
      <c r="O4027" s="3">
        <f>O4026+Table1[[#This Row],[Hui Reply?]]</f>
        <v>1056</v>
      </c>
      <c r="P4027" s="19">
        <f>INT(Table1[[#This Row],[post_time]])</f>
        <v>40500</v>
      </c>
      <c r="Q4027" s="3">
        <f>IF(Table1[[#This Row],[Hui Reply?]],VLOOKUP(Table1[[#This Row],[topic_id]],'All Topics Data'!$A$2:$E$1243,5,FALSE),0)</f>
        <v>0</v>
      </c>
      <c r="R4027" s="8">
        <f>Table1[[#This Row],[post_time]]+8/24</f>
        <v>40501.12672453704</v>
      </c>
      <c r="S4027" s="3">
        <f>IF(Table1[[#This Row],[post_position]]=1,0,SUMIFS($F$2:F4027,$H$2:H4027,Table1[[#This Row],[post_position]]-1,$C$2:C4027,Table1[[#This Row],[topic_id]]))</f>
        <v>40500.650312500002</v>
      </c>
    </row>
    <row r="4028" spans="1:19" x14ac:dyDescent="0.25">
      <c r="A4028" s="7">
        <v>4106</v>
      </c>
      <c r="B4028" s="7">
        <v>1</v>
      </c>
      <c r="C4028" s="7">
        <v>973</v>
      </c>
      <c r="D4028" s="7">
        <v>6925</v>
      </c>
      <c r="E4028" s="2"/>
      <c r="F4028" s="8">
        <v>40500.915370370371</v>
      </c>
      <c r="G4028" s="7">
        <v>0</v>
      </c>
      <c r="H4028" s="7">
        <v>8</v>
      </c>
      <c r="I4028" s="7" t="b">
        <f t="shared" si="186"/>
        <v>0</v>
      </c>
      <c r="J4028" s="7" t="b">
        <f t="shared" si="187"/>
        <v>1</v>
      </c>
      <c r="K4028" s="7">
        <f t="shared" si="188"/>
        <v>0</v>
      </c>
      <c r="L4028" s="7">
        <f>WEEKDAY(Table1[[#This Row],[post_time]])</f>
        <v>5</v>
      </c>
      <c r="M4028" s="7">
        <f>VLOOKUP(Table1[[#This Row],[topic_id]],'All Topics Data'!$A$2:$I$1243,8,FALSE)</f>
        <v>40498.880555555559</v>
      </c>
      <c r="N4028" s="7">
        <f>Table1[[#This Row],[Hui Reply?]]*(Table1[[#This Row],[post_time]]-Table1[[#This Row],[timestamp of previous reply]])</f>
        <v>0</v>
      </c>
      <c r="O4028" s="3">
        <f>O4027+Table1[[#This Row],[Hui Reply?]]</f>
        <v>1056</v>
      </c>
      <c r="P4028" s="19">
        <f>INT(Table1[[#This Row],[post_time]])</f>
        <v>40500</v>
      </c>
      <c r="Q4028" s="3">
        <f>IF(Table1[[#This Row],[Hui Reply?]],VLOOKUP(Table1[[#This Row],[topic_id]],'All Topics Data'!$A$2:$E$1243,5,FALSE),0)</f>
        <v>0</v>
      </c>
      <c r="R4028" s="8">
        <f>Table1[[#This Row],[post_time]]+8/24</f>
        <v>40501.248703703706</v>
      </c>
      <c r="S4028" s="3">
        <f>IF(Table1[[#This Row],[post_position]]=1,0,SUMIFS($F$2:F4028,$H$2:H4028,Table1[[#This Row],[post_position]]-1,$C$2:C4028,Table1[[#This Row],[topic_id]]))</f>
        <v>40500.002118055556</v>
      </c>
    </row>
    <row r="4029" spans="1:19" x14ac:dyDescent="0.25">
      <c r="A4029" s="7">
        <v>4107</v>
      </c>
      <c r="B4029" s="7">
        <v>1</v>
      </c>
      <c r="C4029" s="7">
        <v>973</v>
      </c>
      <c r="D4029" s="7">
        <v>24</v>
      </c>
      <c r="F4029" s="8">
        <v>40500.994560185187</v>
      </c>
      <c r="G4029" s="7">
        <v>0</v>
      </c>
      <c r="H4029" s="7">
        <v>9</v>
      </c>
      <c r="I4029" s="7" t="b">
        <f t="shared" si="186"/>
        <v>1</v>
      </c>
      <c r="J4029" s="7" t="b">
        <f t="shared" si="187"/>
        <v>1</v>
      </c>
      <c r="K4029" s="7">
        <f t="shared" si="188"/>
        <v>1</v>
      </c>
      <c r="L4029" s="7">
        <f>WEEKDAY(Table1[[#This Row],[post_time]])</f>
        <v>5</v>
      </c>
      <c r="M4029" s="7">
        <f>VLOOKUP(Table1[[#This Row],[topic_id]],'All Topics Data'!$A$2:$I$1243,8,FALSE)</f>
        <v>40498.880555555559</v>
      </c>
      <c r="N4029" s="7">
        <f>Table1[[#This Row],[Hui Reply?]]*(Table1[[#This Row],[post_time]]-Table1[[#This Row],[timestamp of previous reply]])</f>
        <v>7.9189814816345461E-2</v>
      </c>
      <c r="O4029" s="3">
        <f>O4028+Table1[[#This Row],[Hui Reply?]]</f>
        <v>1057</v>
      </c>
      <c r="P4029" s="19">
        <f>INT(Table1[[#This Row],[post_time]])</f>
        <v>40500</v>
      </c>
      <c r="Q4029" s="3" t="str">
        <f>IF(Table1[[#This Row],[Hui Reply?]],VLOOKUP(Table1[[#This Row],[topic_id]],'All Topics Data'!$A$2:$E$1243,5,FALSE),0)</f>
        <v>fred</v>
      </c>
      <c r="R4029" s="8">
        <f>Table1[[#This Row],[post_time]]+8/24</f>
        <v>40501.327893518523</v>
      </c>
      <c r="S4029" s="3">
        <f>IF(Table1[[#This Row],[post_position]]=1,0,SUMIFS($F$2:F4029,$H$2:H4029,Table1[[#This Row],[post_position]]-1,$C$2:C4029,Table1[[#This Row],[topic_id]]))</f>
        <v>40500.915370370371</v>
      </c>
    </row>
    <row r="4030" spans="1:19" x14ac:dyDescent="0.25">
      <c r="A4030" s="7">
        <v>4108</v>
      </c>
      <c r="B4030" s="7">
        <v>1</v>
      </c>
      <c r="C4030" s="7">
        <v>999</v>
      </c>
      <c r="D4030" s="7">
        <v>7004</v>
      </c>
      <c r="F4030" s="8">
        <v>40501.008472222224</v>
      </c>
      <c r="G4030" s="7">
        <v>0</v>
      </c>
      <c r="H4030" s="7">
        <v>1</v>
      </c>
      <c r="I4030" s="7" t="b">
        <f t="shared" si="186"/>
        <v>0</v>
      </c>
      <c r="J4030" s="7" t="b">
        <f t="shared" si="187"/>
        <v>0</v>
      </c>
      <c r="K4030" s="7">
        <f t="shared" si="188"/>
        <v>0</v>
      </c>
      <c r="L4030" s="7">
        <f>WEEKDAY(Table1[[#This Row],[post_time]])</f>
        <v>6</v>
      </c>
      <c r="M4030" s="7">
        <f>VLOOKUP(Table1[[#This Row],[topic_id]],'All Topics Data'!$A$2:$I$1243,8,FALSE)</f>
        <v>40501.008333333331</v>
      </c>
      <c r="N4030" s="7">
        <f>Table1[[#This Row],[Hui Reply?]]*(Table1[[#This Row],[post_time]]-Table1[[#This Row],[timestamp of previous reply]])</f>
        <v>0</v>
      </c>
      <c r="O4030" s="3">
        <f>O4029+Table1[[#This Row],[Hui Reply?]]</f>
        <v>1057</v>
      </c>
      <c r="P4030" s="19">
        <f>INT(Table1[[#This Row],[post_time]])</f>
        <v>40501</v>
      </c>
      <c r="Q4030" s="3">
        <f>IF(Table1[[#This Row],[Hui Reply?]],VLOOKUP(Table1[[#This Row],[topic_id]],'All Topics Data'!$A$2:$E$1243,5,FALSE),0)</f>
        <v>0</v>
      </c>
      <c r="R4030" s="8">
        <f>Table1[[#This Row],[post_time]]+8/24</f>
        <v>40501.341805555559</v>
      </c>
      <c r="S4030" s="3">
        <f>IF(Table1[[#This Row],[post_position]]=1,0,SUMIFS($F$2:F4030,$H$2:H4030,Table1[[#This Row],[post_position]]-1,$C$2:C4030,Table1[[#This Row],[topic_id]]))</f>
        <v>0</v>
      </c>
    </row>
    <row r="4031" spans="1:19" x14ac:dyDescent="0.25">
      <c r="A4031" s="7">
        <v>4109</v>
      </c>
      <c r="B4031" s="7">
        <v>1</v>
      </c>
      <c r="C4031" s="7">
        <v>999</v>
      </c>
      <c r="D4031" s="7">
        <v>24</v>
      </c>
      <c r="F4031" s="8">
        <v>40501.025034722225</v>
      </c>
      <c r="G4031" s="7">
        <v>0</v>
      </c>
      <c r="H4031" s="7">
        <v>2</v>
      </c>
      <c r="I4031" s="7" t="b">
        <f t="shared" si="186"/>
        <v>1</v>
      </c>
      <c r="J4031" s="7" t="b">
        <f t="shared" si="187"/>
        <v>1</v>
      </c>
      <c r="K4031" s="7">
        <f t="shared" si="188"/>
        <v>1</v>
      </c>
      <c r="L4031" s="7">
        <f>WEEKDAY(Table1[[#This Row],[post_time]])</f>
        <v>6</v>
      </c>
      <c r="M4031" s="7">
        <f>VLOOKUP(Table1[[#This Row],[topic_id]],'All Topics Data'!$A$2:$I$1243,8,FALSE)</f>
        <v>40501.008333333331</v>
      </c>
      <c r="N4031" s="7">
        <f>Table1[[#This Row],[Hui Reply?]]*(Table1[[#This Row],[post_time]]-Table1[[#This Row],[timestamp of previous reply]])</f>
        <v>1.6562500000873115E-2</v>
      </c>
      <c r="O4031" s="3">
        <f>O4030+Table1[[#This Row],[Hui Reply?]]</f>
        <v>1058</v>
      </c>
      <c r="P4031" s="19">
        <f>INT(Table1[[#This Row],[post_time]])</f>
        <v>40501</v>
      </c>
      <c r="Q4031" s="3" t="str">
        <f>IF(Table1[[#This Row],[Hui Reply?]],VLOOKUP(Table1[[#This Row],[topic_id]],'All Topics Data'!$A$2:$E$1243,5,FALSE),0)</f>
        <v>Tracy Fasanella</v>
      </c>
      <c r="R4031" s="8">
        <f>Table1[[#This Row],[post_time]]+8/24</f>
        <v>40501.35836805556</v>
      </c>
      <c r="S4031" s="3">
        <f>IF(Table1[[#This Row],[post_position]]=1,0,SUMIFS($F$2:F4031,$H$2:H4031,Table1[[#This Row],[post_position]]-1,$C$2:C4031,Table1[[#This Row],[topic_id]]))</f>
        <v>40501.008472222224</v>
      </c>
    </row>
    <row r="4032" spans="1:19" x14ac:dyDescent="0.25">
      <c r="A4032" s="7">
        <v>4110</v>
      </c>
      <c r="B4032" s="7">
        <v>1</v>
      </c>
      <c r="C4032" s="7">
        <v>1000</v>
      </c>
      <c r="D4032" s="7">
        <v>7027</v>
      </c>
      <c r="F4032" s="8">
        <v>40501.186157407406</v>
      </c>
      <c r="G4032" s="7">
        <v>0</v>
      </c>
      <c r="H4032" s="7">
        <v>1</v>
      </c>
      <c r="I4032" s="7" t="b">
        <f t="shared" si="186"/>
        <v>0</v>
      </c>
      <c r="J4032" s="7" t="b">
        <f t="shared" si="187"/>
        <v>0</v>
      </c>
      <c r="K4032" s="7">
        <f t="shared" si="188"/>
        <v>0</v>
      </c>
      <c r="L4032" s="7">
        <f>WEEKDAY(Table1[[#This Row],[post_time]])</f>
        <v>6</v>
      </c>
      <c r="M4032" s="7">
        <f>VLOOKUP(Table1[[#This Row],[topic_id]],'All Topics Data'!$A$2:$I$1243,8,FALSE)</f>
        <v>40501.186111111114</v>
      </c>
      <c r="N4032" s="7">
        <f>Table1[[#This Row],[Hui Reply?]]*(Table1[[#This Row],[post_time]]-Table1[[#This Row],[timestamp of previous reply]])</f>
        <v>0</v>
      </c>
      <c r="O4032" s="3">
        <f>O4031+Table1[[#This Row],[Hui Reply?]]</f>
        <v>1058</v>
      </c>
      <c r="P4032" s="19">
        <f>INT(Table1[[#This Row],[post_time]])</f>
        <v>40501</v>
      </c>
      <c r="Q4032" s="3">
        <f>IF(Table1[[#This Row],[Hui Reply?]],VLOOKUP(Table1[[#This Row],[topic_id]],'All Topics Data'!$A$2:$E$1243,5,FALSE),0)</f>
        <v>0</v>
      </c>
      <c r="R4032" s="8">
        <f>Table1[[#This Row],[post_time]]+8/24</f>
        <v>40501.519490740742</v>
      </c>
      <c r="S4032" s="3">
        <f>IF(Table1[[#This Row],[post_position]]=1,0,SUMIFS($F$2:F4032,$H$2:H4032,Table1[[#This Row],[post_position]]-1,$C$2:C4032,Table1[[#This Row],[topic_id]]))</f>
        <v>0</v>
      </c>
    </row>
    <row r="4033" spans="1:19" x14ac:dyDescent="0.25">
      <c r="A4033" s="7">
        <v>4111</v>
      </c>
      <c r="B4033" s="7">
        <v>1</v>
      </c>
      <c r="C4033" s="7">
        <v>1000</v>
      </c>
      <c r="D4033" s="7">
        <v>6458</v>
      </c>
      <c r="F4033" s="8">
        <v>40501.192291666666</v>
      </c>
      <c r="G4033" s="7">
        <v>0</v>
      </c>
      <c r="H4033" s="7">
        <v>2</v>
      </c>
      <c r="I4033" s="7" t="b">
        <f t="shared" si="186"/>
        <v>0</v>
      </c>
      <c r="J4033" s="7" t="b">
        <f t="shared" si="187"/>
        <v>1</v>
      </c>
      <c r="K4033" s="7">
        <f t="shared" si="188"/>
        <v>0</v>
      </c>
      <c r="L4033" s="7">
        <f>WEEKDAY(Table1[[#This Row],[post_time]])</f>
        <v>6</v>
      </c>
      <c r="M4033" s="7">
        <f>VLOOKUP(Table1[[#This Row],[topic_id]],'All Topics Data'!$A$2:$I$1243,8,FALSE)</f>
        <v>40501.186111111114</v>
      </c>
      <c r="N4033" s="7">
        <f>Table1[[#This Row],[Hui Reply?]]*(Table1[[#This Row],[post_time]]-Table1[[#This Row],[timestamp of previous reply]])</f>
        <v>0</v>
      </c>
      <c r="O4033" s="3">
        <f>O4032+Table1[[#This Row],[Hui Reply?]]</f>
        <v>1058</v>
      </c>
      <c r="P4033" s="19">
        <f>INT(Table1[[#This Row],[post_time]])</f>
        <v>40501</v>
      </c>
      <c r="Q4033" s="3">
        <f>IF(Table1[[#This Row],[Hui Reply?]],VLOOKUP(Table1[[#This Row],[topic_id]],'All Topics Data'!$A$2:$E$1243,5,FALSE),0)</f>
        <v>0</v>
      </c>
      <c r="R4033" s="8">
        <f>Table1[[#This Row],[post_time]]+8/24</f>
        <v>40501.525625000002</v>
      </c>
      <c r="S4033" s="3">
        <f>IF(Table1[[#This Row],[post_position]]=1,0,SUMIFS($F$2:F4033,$H$2:H4033,Table1[[#This Row],[post_position]]-1,$C$2:C4033,Table1[[#This Row],[topic_id]]))</f>
        <v>40501.186157407406</v>
      </c>
    </row>
    <row r="4034" spans="1:19" x14ac:dyDescent="0.25">
      <c r="A4034" s="7">
        <v>4112</v>
      </c>
      <c r="B4034" s="7">
        <v>1</v>
      </c>
      <c r="C4034" s="7">
        <v>997</v>
      </c>
      <c r="D4034" s="7">
        <v>6458</v>
      </c>
      <c r="E4034" s="2"/>
      <c r="F4034" s="8">
        <v>40501.195868055554</v>
      </c>
      <c r="G4034" s="7">
        <v>0</v>
      </c>
      <c r="H4034" s="7">
        <v>3</v>
      </c>
      <c r="I4034" s="7" t="b">
        <f t="shared" si="186"/>
        <v>0</v>
      </c>
      <c r="J4034" s="7" t="b">
        <f t="shared" si="187"/>
        <v>1</v>
      </c>
      <c r="K4034" s="7">
        <f t="shared" si="188"/>
        <v>0</v>
      </c>
      <c r="L4034" s="7">
        <f>WEEKDAY(Table1[[#This Row],[post_time]])</f>
        <v>6</v>
      </c>
      <c r="M4034" s="7">
        <f>VLOOKUP(Table1[[#This Row],[topic_id]],'All Topics Data'!$A$2:$I$1243,8,FALSE)</f>
        <v>40500.65</v>
      </c>
      <c r="N4034" s="7">
        <f>Table1[[#This Row],[Hui Reply?]]*(Table1[[#This Row],[post_time]]-Table1[[#This Row],[timestamp of previous reply]])</f>
        <v>0</v>
      </c>
      <c r="O4034" s="3">
        <f>O4033+Table1[[#This Row],[Hui Reply?]]</f>
        <v>1058</v>
      </c>
      <c r="P4034" s="19">
        <f>INT(Table1[[#This Row],[post_time]])</f>
        <v>40501</v>
      </c>
      <c r="Q4034" s="3">
        <f>IF(Table1[[#This Row],[Hui Reply?]],VLOOKUP(Table1[[#This Row],[topic_id]],'All Topics Data'!$A$2:$E$1243,5,FALSE),0)</f>
        <v>0</v>
      </c>
      <c r="R4034" s="8">
        <f>Table1[[#This Row],[post_time]]+8/24</f>
        <v>40501.52920138889</v>
      </c>
      <c r="S4034" s="3">
        <f>IF(Table1[[#This Row],[post_position]]=1,0,SUMIFS($F$2:F4034,$H$2:H4034,Table1[[#This Row],[post_position]]-1,$C$2:C4034,Table1[[#This Row],[topic_id]]))</f>
        <v>40500.793391203704</v>
      </c>
    </row>
    <row r="4035" spans="1:19" x14ac:dyDescent="0.25">
      <c r="A4035" s="7">
        <v>4113</v>
      </c>
      <c r="B4035" s="7">
        <v>1</v>
      </c>
      <c r="C4035" s="7">
        <v>998</v>
      </c>
      <c r="D4035" s="7">
        <v>6458</v>
      </c>
      <c r="E4035" s="2"/>
      <c r="F4035" s="8">
        <v>40501.199618055558</v>
      </c>
      <c r="G4035" s="7">
        <v>0</v>
      </c>
      <c r="H4035" s="7">
        <v>2</v>
      </c>
      <c r="I4035" s="7" t="b">
        <f t="shared" ref="I4035:I4098" si="189">(D4035=24)</f>
        <v>0</v>
      </c>
      <c r="J4035" s="7" t="b">
        <f t="shared" ref="J4035:J4098" si="190">H4035&gt;1</f>
        <v>1</v>
      </c>
      <c r="K4035" s="7">
        <f t="shared" ref="K4035:K4098" si="191">I4035*J4035</f>
        <v>0</v>
      </c>
      <c r="L4035" s="7">
        <f>WEEKDAY(Table1[[#This Row],[post_time]])</f>
        <v>6</v>
      </c>
      <c r="M4035" s="7">
        <f>VLOOKUP(Table1[[#This Row],[topic_id]],'All Topics Data'!$A$2:$I$1243,8,FALSE)</f>
        <v>40500.652083333334</v>
      </c>
      <c r="N4035" s="7">
        <f>Table1[[#This Row],[Hui Reply?]]*(Table1[[#This Row],[post_time]]-Table1[[#This Row],[timestamp of previous reply]])</f>
        <v>0</v>
      </c>
      <c r="O4035" s="3">
        <f>O4034+Table1[[#This Row],[Hui Reply?]]</f>
        <v>1058</v>
      </c>
      <c r="P4035" s="19">
        <f>INT(Table1[[#This Row],[post_time]])</f>
        <v>40501</v>
      </c>
      <c r="Q4035" s="3">
        <f>IF(Table1[[#This Row],[Hui Reply?]],VLOOKUP(Table1[[#This Row],[topic_id]],'All Topics Data'!$A$2:$E$1243,5,FALSE),0)</f>
        <v>0</v>
      </c>
      <c r="R4035" s="8">
        <f>Table1[[#This Row],[post_time]]+8/24</f>
        <v>40501.532951388894</v>
      </c>
      <c r="S4035" s="3">
        <f>IF(Table1[[#This Row],[post_position]]=1,0,SUMIFS($F$2:F4035,$H$2:H4035,Table1[[#This Row],[post_position]]-1,$C$2:C4035,Table1[[#This Row],[topic_id]]))</f>
        <v>40500.652361111112</v>
      </c>
    </row>
    <row r="4036" spans="1:19" x14ac:dyDescent="0.25">
      <c r="A4036" s="7">
        <v>4114</v>
      </c>
      <c r="B4036" s="7">
        <v>1</v>
      </c>
      <c r="C4036" s="7">
        <v>989</v>
      </c>
      <c r="D4036" s="7">
        <v>6458</v>
      </c>
      <c r="E4036" s="2"/>
      <c r="F4036" s="8">
        <v>40501.207488425927</v>
      </c>
      <c r="G4036" s="7">
        <v>0</v>
      </c>
      <c r="H4036" s="7">
        <v>2</v>
      </c>
      <c r="I4036" s="7" t="b">
        <f t="shared" si="189"/>
        <v>0</v>
      </c>
      <c r="J4036" s="7" t="b">
        <f t="shared" si="190"/>
        <v>1</v>
      </c>
      <c r="K4036" s="7">
        <f t="shared" si="191"/>
        <v>0</v>
      </c>
      <c r="L4036" s="7">
        <f>WEEKDAY(Table1[[#This Row],[post_time]])</f>
        <v>6</v>
      </c>
      <c r="M4036" s="7">
        <f>VLOOKUP(Table1[[#This Row],[topic_id]],'All Topics Data'!$A$2:$I$1243,8,FALSE)</f>
        <v>40500.120138888888</v>
      </c>
      <c r="N4036" s="7">
        <f>Table1[[#This Row],[Hui Reply?]]*(Table1[[#This Row],[post_time]]-Table1[[#This Row],[timestamp of previous reply]])</f>
        <v>0</v>
      </c>
      <c r="O4036" s="3">
        <f>O4035+Table1[[#This Row],[Hui Reply?]]</f>
        <v>1058</v>
      </c>
      <c r="P4036" s="19">
        <f>INT(Table1[[#This Row],[post_time]])</f>
        <v>40501</v>
      </c>
      <c r="Q4036" s="3">
        <f>IF(Table1[[#This Row],[Hui Reply?]],VLOOKUP(Table1[[#This Row],[topic_id]],'All Topics Data'!$A$2:$E$1243,5,FALSE),0)</f>
        <v>0</v>
      </c>
      <c r="R4036" s="8">
        <f>Table1[[#This Row],[post_time]]+8/24</f>
        <v>40501.540821759263</v>
      </c>
      <c r="S4036" s="3">
        <f>IF(Table1[[#This Row],[post_position]]=1,0,SUMIFS($F$2:F4036,$H$2:H4036,Table1[[#This Row],[post_position]]-1,$C$2:C4036,Table1[[#This Row],[topic_id]]))</f>
        <v>40500.120416666665</v>
      </c>
    </row>
    <row r="4037" spans="1:19" x14ac:dyDescent="0.25">
      <c r="A4037" s="7">
        <v>4115</v>
      </c>
      <c r="B4037" s="7">
        <v>1</v>
      </c>
      <c r="C4037" s="7">
        <v>1000</v>
      </c>
      <c r="D4037" s="7">
        <v>7027</v>
      </c>
      <c r="F4037" s="8">
        <v>40501.208171296297</v>
      </c>
      <c r="G4037" s="7">
        <v>0</v>
      </c>
      <c r="H4037" s="7">
        <v>3</v>
      </c>
      <c r="I4037" s="7" t="b">
        <f t="shared" si="189"/>
        <v>0</v>
      </c>
      <c r="J4037" s="7" t="b">
        <f t="shared" si="190"/>
        <v>1</v>
      </c>
      <c r="K4037" s="7">
        <f t="shared" si="191"/>
        <v>0</v>
      </c>
      <c r="L4037" s="7">
        <f>WEEKDAY(Table1[[#This Row],[post_time]])</f>
        <v>6</v>
      </c>
      <c r="M4037" s="7">
        <f>VLOOKUP(Table1[[#This Row],[topic_id]],'All Topics Data'!$A$2:$I$1243,8,FALSE)</f>
        <v>40501.186111111114</v>
      </c>
      <c r="N4037" s="7">
        <f>Table1[[#This Row],[Hui Reply?]]*(Table1[[#This Row],[post_time]]-Table1[[#This Row],[timestamp of previous reply]])</f>
        <v>0</v>
      </c>
      <c r="O4037" s="3">
        <f>O4036+Table1[[#This Row],[Hui Reply?]]</f>
        <v>1058</v>
      </c>
      <c r="P4037" s="19">
        <f>INT(Table1[[#This Row],[post_time]])</f>
        <v>40501</v>
      </c>
      <c r="Q4037" s="3">
        <f>IF(Table1[[#This Row],[Hui Reply?]],VLOOKUP(Table1[[#This Row],[topic_id]],'All Topics Data'!$A$2:$E$1243,5,FALSE),0)</f>
        <v>0</v>
      </c>
      <c r="R4037" s="8">
        <f>Table1[[#This Row],[post_time]]+8/24</f>
        <v>40501.541504629633</v>
      </c>
      <c r="S4037" s="3">
        <f>IF(Table1[[#This Row],[post_position]]=1,0,SUMIFS($F$2:F4037,$H$2:H4037,Table1[[#This Row],[post_position]]-1,$C$2:C4037,Table1[[#This Row],[topic_id]]))</f>
        <v>40501.192291666666</v>
      </c>
    </row>
    <row r="4038" spans="1:19" x14ac:dyDescent="0.25">
      <c r="A4038" s="7">
        <v>4116</v>
      </c>
      <c r="B4038" s="7">
        <v>1</v>
      </c>
      <c r="C4038" s="7">
        <v>1000</v>
      </c>
      <c r="D4038" s="7">
        <v>7027</v>
      </c>
      <c r="F4038" s="8">
        <v>40501.217106481483</v>
      </c>
      <c r="G4038" s="7">
        <v>0</v>
      </c>
      <c r="H4038" s="7">
        <v>4</v>
      </c>
      <c r="I4038" s="7" t="b">
        <f t="shared" si="189"/>
        <v>0</v>
      </c>
      <c r="J4038" s="7" t="b">
        <f t="shared" si="190"/>
        <v>1</v>
      </c>
      <c r="K4038" s="7">
        <f t="shared" si="191"/>
        <v>0</v>
      </c>
      <c r="L4038" s="7">
        <f>WEEKDAY(Table1[[#This Row],[post_time]])</f>
        <v>6</v>
      </c>
      <c r="M4038" s="7">
        <f>VLOOKUP(Table1[[#This Row],[topic_id]],'All Topics Data'!$A$2:$I$1243,8,FALSE)</f>
        <v>40501.186111111114</v>
      </c>
      <c r="N4038" s="7">
        <f>Table1[[#This Row],[Hui Reply?]]*(Table1[[#This Row],[post_time]]-Table1[[#This Row],[timestamp of previous reply]])</f>
        <v>0</v>
      </c>
      <c r="O4038" s="3">
        <f>O4037+Table1[[#This Row],[Hui Reply?]]</f>
        <v>1058</v>
      </c>
      <c r="P4038" s="19">
        <f>INT(Table1[[#This Row],[post_time]])</f>
        <v>40501</v>
      </c>
      <c r="Q4038" s="3">
        <f>IF(Table1[[#This Row],[Hui Reply?]],VLOOKUP(Table1[[#This Row],[topic_id]],'All Topics Data'!$A$2:$E$1243,5,FALSE),0)</f>
        <v>0</v>
      </c>
      <c r="R4038" s="8">
        <f>Table1[[#This Row],[post_time]]+8/24</f>
        <v>40501.550439814819</v>
      </c>
      <c r="S4038" s="3">
        <f>IF(Table1[[#This Row],[post_position]]=1,0,SUMIFS($F$2:F4038,$H$2:H4038,Table1[[#This Row],[post_position]]-1,$C$2:C4038,Table1[[#This Row],[topic_id]]))</f>
        <v>40501.208171296297</v>
      </c>
    </row>
    <row r="4039" spans="1:19" x14ac:dyDescent="0.25">
      <c r="A4039" s="7">
        <v>4117</v>
      </c>
      <c r="B4039" s="7">
        <v>1</v>
      </c>
      <c r="C4039" s="7">
        <v>1000</v>
      </c>
      <c r="D4039" s="7">
        <v>6458</v>
      </c>
      <c r="F4039" s="8">
        <v>40501.218287037038</v>
      </c>
      <c r="G4039" s="7">
        <v>0</v>
      </c>
      <c r="H4039" s="7">
        <v>5</v>
      </c>
      <c r="I4039" s="7" t="b">
        <f t="shared" si="189"/>
        <v>0</v>
      </c>
      <c r="J4039" s="7" t="b">
        <f t="shared" si="190"/>
        <v>1</v>
      </c>
      <c r="K4039" s="7">
        <f t="shared" si="191"/>
        <v>0</v>
      </c>
      <c r="L4039" s="7">
        <f>WEEKDAY(Table1[[#This Row],[post_time]])</f>
        <v>6</v>
      </c>
      <c r="M4039" s="7">
        <f>VLOOKUP(Table1[[#This Row],[topic_id]],'All Topics Data'!$A$2:$I$1243,8,FALSE)</f>
        <v>40501.186111111114</v>
      </c>
      <c r="N4039" s="7">
        <f>Table1[[#This Row],[Hui Reply?]]*(Table1[[#This Row],[post_time]]-Table1[[#This Row],[timestamp of previous reply]])</f>
        <v>0</v>
      </c>
      <c r="O4039" s="3">
        <f>O4038+Table1[[#This Row],[Hui Reply?]]</f>
        <v>1058</v>
      </c>
      <c r="P4039" s="19">
        <f>INT(Table1[[#This Row],[post_time]])</f>
        <v>40501</v>
      </c>
      <c r="Q4039" s="3">
        <f>IF(Table1[[#This Row],[Hui Reply?]],VLOOKUP(Table1[[#This Row],[topic_id]],'All Topics Data'!$A$2:$E$1243,5,FALSE),0)</f>
        <v>0</v>
      </c>
      <c r="R4039" s="8">
        <f>Table1[[#This Row],[post_time]]+8/24</f>
        <v>40501.551620370374</v>
      </c>
      <c r="S4039" s="3">
        <f>IF(Table1[[#This Row],[post_position]]=1,0,SUMIFS($F$2:F4039,$H$2:H4039,Table1[[#This Row],[post_position]]-1,$C$2:C4039,Table1[[#This Row],[topic_id]]))</f>
        <v>40501.217106481483</v>
      </c>
    </row>
    <row r="4040" spans="1:19" x14ac:dyDescent="0.25">
      <c r="A4040" s="7">
        <v>4118</v>
      </c>
      <c r="B4040" s="7">
        <v>1</v>
      </c>
      <c r="C4040" s="7">
        <v>914</v>
      </c>
      <c r="D4040" s="7">
        <v>6458</v>
      </c>
      <c r="F4040" s="8">
        <v>40501.222141203703</v>
      </c>
      <c r="G4040" s="7">
        <v>0</v>
      </c>
      <c r="H4040" s="7">
        <v>7</v>
      </c>
      <c r="I4040" s="7" t="b">
        <f t="shared" si="189"/>
        <v>0</v>
      </c>
      <c r="J4040" s="7" t="b">
        <f t="shared" si="190"/>
        <v>1</v>
      </c>
      <c r="K4040" s="7">
        <f t="shared" si="191"/>
        <v>0</v>
      </c>
      <c r="L4040" s="7">
        <f>WEEKDAY(Table1[[#This Row],[post_time]])</f>
        <v>6</v>
      </c>
      <c r="M4040" s="7">
        <f>VLOOKUP(Table1[[#This Row],[topic_id]],'All Topics Data'!$A$2:$I$1243,8,FALSE)</f>
        <v>40484.289583333331</v>
      </c>
      <c r="N4040" s="7">
        <f>Table1[[#This Row],[Hui Reply?]]*(Table1[[#This Row],[post_time]]-Table1[[#This Row],[timestamp of previous reply]])</f>
        <v>0</v>
      </c>
      <c r="O4040" s="3">
        <f>O4039+Table1[[#This Row],[Hui Reply?]]</f>
        <v>1058</v>
      </c>
      <c r="P4040" s="19">
        <f>INT(Table1[[#This Row],[post_time]])</f>
        <v>40501</v>
      </c>
      <c r="Q4040" s="3">
        <f>IF(Table1[[#This Row],[Hui Reply?]],VLOOKUP(Table1[[#This Row],[topic_id]],'All Topics Data'!$A$2:$E$1243,5,FALSE),0)</f>
        <v>0</v>
      </c>
      <c r="R4040" s="8">
        <f>Table1[[#This Row],[post_time]]+8/24</f>
        <v>40501.555474537039</v>
      </c>
      <c r="S4040" s="3">
        <f>IF(Table1[[#This Row],[post_position]]=1,0,SUMIFS($F$2:F4040,$H$2:H4040,Table1[[#This Row],[post_position]]-1,$C$2:C4040,Table1[[#This Row],[topic_id]]))</f>
        <v>40500.786874999998</v>
      </c>
    </row>
    <row r="4041" spans="1:19" x14ac:dyDescent="0.25">
      <c r="A4041" s="7">
        <v>4119</v>
      </c>
      <c r="B4041" s="7">
        <v>1</v>
      </c>
      <c r="C4041" s="7">
        <v>1000</v>
      </c>
      <c r="D4041" s="7">
        <v>7027</v>
      </c>
      <c r="F4041" s="8">
        <v>40501.223356481481</v>
      </c>
      <c r="G4041" s="7">
        <v>0</v>
      </c>
      <c r="H4041" s="7">
        <v>6</v>
      </c>
      <c r="I4041" s="7" t="b">
        <f t="shared" si="189"/>
        <v>0</v>
      </c>
      <c r="J4041" s="7" t="b">
        <f t="shared" si="190"/>
        <v>1</v>
      </c>
      <c r="K4041" s="7">
        <f t="shared" si="191"/>
        <v>0</v>
      </c>
      <c r="L4041" s="7">
        <f>WEEKDAY(Table1[[#This Row],[post_time]])</f>
        <v>6</v>
      </c>
      <c r="M4041" s="7">
        <f>VLOOKUP(Table1[[#This Row],[topic_id]],'All Topics Data'!$A$2:$I$1243,8,FALSE)</f>
        <v>40501.186111111114</v>
      </c>
      <c r="N4041" s="7">
        <f>Table1[[#This Row],[Hui Reply?]]*(Table1[[#This Row],[post_time]]-Table1[[#This Row],[timestamp of previous reply]])</f>
        <v>0</v>
      </c>
      <c r="O4041" s="3">
        <f>O4040+Table1[[#This Row],[Hui Reply?]]</f>
        <v>1058</v>
      </c>
      <c r="P4041" s="19">
        <f>INT(Table1[[#This Row],[post_time]])</f>
        <v>40501</v>
      </c>
      <c r="Q4041" s="3">
        <f>IF(Table1[[#This Row],[Hui Reply?]],VLOOKUP(Table1[[#This Row],[topic_id]],'All Topics Data'!$A$2:$E$1243,5,FALSE),0)</f>
        <v>0</v>
      </c>
      <c r="R4041" s="8">
        <f>Table1[[#This Row],[post_time]]+8/24</f>
        <v>40501.556689814817</v>
      </c>
      <c r="S4041" s="3">
        <f>IF(Table1[[#This Row],[post_position]]=1,0,SUMIFS($F$2:F4041,$H$2:H4041,Table1[[#This Row],[post_position]]-1,$C$2:C4041,Table1[[#This Row],[topic_id]]))</f>
        <v>40501.218287037038</v>
      </c>
    </row>
    <row r="4042" spans="1:19" x14ac:dyDescent="0.25">
      <c r="A4042" s="7">
        <v>4120</v>
      </c>
      <c r="B4042" s="7">
        <v>1</v>
      </c>
      <c r="C4042" s="7">
        <v>1000</v>
      </c>
      <c r="D4042" s="7">
        <v>7027</v>
      </c>
      <c r="F4042" s="8">
        <v>40501.22420138889</v>
      </c>
      <c r="G4042" s="7">
        <v>0</v>
      </c>
      <c r="H4042" s="7">
        <v>7</v>
      </c>
      <c r="I4042" s="7" t="b">
        <f t="shared" si="189"/>
        <v>0</v>
      </c>
      <c r="J4042" s="7" t="b">
        <f t="shared" si="190"/>
        <v>1</v>
      </c>
      <c r="K4042" s="7">
        <f t="shared" si="191"/>
        <v>0</v>
      </c>
      <c r="L4042" s="7">
        <f>WEEKDAY(Table1[[#This Row],[post_time]])</f>
        <v>6</v>
      </c>
      <c r="M4042" s="7">
        <f>VLOOKUP(Table1[[#This Row],[topic_id]],'All Topics Data'!$A$2:$I$1243,8,FALSE)</f>
        <v>40501.186111111114</v>
      </c>
      <c r="N4042" s="7">
        <f>Table1[[#This Row],[Hui Reply?]]*(Table1[[#This Row],[post_time]]-Table1[[#This Row],[timestamp of previous reply]])</f>
        <v>0</v>
      </c>
      <c r="O4042" s="3">
        <f>O4041+Table1[[#This Row],[Hui Reply?]]</f>
        <v>1058</v>
      </c>
      <c r="P4042" s="19">
        <f>INT(Table1[[#This Row],[post_time]])</f>
        <v>40501</v>
      </c>
      <c r="Q4042" s="3">
        <f>IF(Table1[[#This Row],[Hui Reply?]],VLOOKUP(Table1[[#This Row],[topic_id]],'All Topics Data'!$A$2:$E$1243,5,FALSE),0)</f>
        <v>0</v>
      </c>
      <c r="R4042" s="8">
        <f>Table1[[#This Row],[post_time]]+8/24</f>
        <v>40501.557534722226</v>
      </c>
      <c r="S4042" s="3">
        <f>IF(Table1[[#This Row],[post_position]]=1,0,SUMIFS($F$2:F4042,$H$2:H4042,Table1[[#This Row],[post_position]]-1,$C$2:C4042,Table1[[#This Row],[topic_id]]))</f>
        <v>40501.223356481481</v>
      </c>
    </row>
    <row r="4043" spans="1:19" x14ac:dyDescent="0.25">
      <c r="A4043" s="7">
        <v>4121</v>
      </c>
      <c r="B4043" s="7">
        <v>4</v>
      </c>
      <c r="C4043" s="7">
        <v>2</v>
      </c>
      <c r="D4043" s="7">
        <v>7027</v>
      </c>
      <c r="E4043" s="2"/>
      <c r="F4043" s="8">
        <v>40501.253530092596</v>
      </c>
      <c r="G4043" s="7">
        <v>0</v>
      </c>
      <c r="H4043" s="7">
        <v>85</v>
      </c>
      <c r="I4043" s="7" t="b">
        <f t="shared" si="189"/>
        <v>0</v>
      </c>
      <c r="J4043" s="7" t="b">
        <f t="shared" si="190"/>
        <v>1</v>
      </c>
      <c r="K4043" s="7">
        <f t="shared" si="191"/>
        <v>0</v>
      </c>
      <c r="L4043" s="7">
        <f>WEEKDAY(Table1[[#This Row],[post_time]])</f>
        <v>6</v>
      </c>
      <c r="M4043" s="7">
        <f>VLOOKUP(Table1[[#This Row],[topic_id]],'All Topics Data'!$A$2:$I$1243,8,FALSE)</f>
        <v>40019.929861111108</v>
      </c>
      <c r="N4043" s="7">
        <f>Table1[[#This Row],[Hui Reply?]]*(Table1[[#This Row],[post_time]]-Table1[[#This Row],[timestamp of previous reply]])</f>
        <v>0</v>
      </c>
      <c r="O4043" s="3">
        <f>O4042+Table1[[#This Row],[Hui Reply?]]</f>
        <v>1058</v>
      </c>
      <c r="P4043" s="19">
        <f>INT(Table1[[#This Row],[post_time]])</f>
        <v>40501</v>
      </c>
      <c r="Q4043" s="3">
        <f>IF(Table1[[#This Row],[Hui Reply?]],VLOOKUP(Table1[[#This Row],[topic_id]],'All Topics Data'!$A$2:$E$1243,5,FALSE),0)</f>
        <v>0</v>
      </c>
      <c r="R4043" s="8">
        <f>Table1[[#This Row],[post_time]]+8/24</f>
        <v>40501.586863425931</v>
      </c>
      <c r="S4043" s="3">
        <f>IF(Table1[[#This Row],[post_position]]=1,0,SUMIFS($F$2:F4043,$H$2:H4043,Table1[[#This Row],[post_position]]-1,$C$2:C4043,Table1[[#This Row],[topic_id]]))</f>
        <v>40500.140462962961</v>
      </c>
    </row>
    <row r="4044" spans="1:19" x14ac:dyDescent="0.25">
      <c r="A4044" s="7">
        <v>4122</v>
      </c>
      <c r="B4044" s="7">
        <v>1</v>
      </c>
      <c r="C4044" s="7">
        <v>914</v>
      </c>
      <c r="D4044" s="7">
        <v>6867</v>
      </c>
      <c r="F4044" s="8">
        <v>40501.324224537035</v>
      </c>
      <c r="G4044" s="7">
        <v>0</v>
      </c>
      <c r="H4044" s="7">
        <v>8</v>
      </c>
      <c r="I4044" s="7" t="b">
        <f t="shared" si="189"/>
        <v>0</v>
      </c>
      <c r="J4044" s="7" t="b">
        <f t="shared" si="190"/>
        <v>1</v>
      </c>
      <c r="K4044" s="7">
        <f t="shared" si="191"/>
        <v>0</v>
      </c>
      <c r="L4044" s="7">
        <f>WEEKDAY(Table1[[#This Row],[post_time]])</f>
        <v>6</v>
      </c>
      <c r="M4044" s="7">
        <f>VLOOKUP(Table1[[#This Row],[topic_id]],'All Topics Data'!$A$2:$I$1243,8,FALSE)</f>
        <v>40484.289583333331</v>
      </c>
      <c r="N4044" s="7">
        <f>Table1[[#This Row],[Hui Reply?]]*(Table1[[#This Row],[post_time]]-Table1[[#This Row],[timestamp of previous reply]])</f>
        <v>0</v>
      </c>
      <c r="O4044" s="3">
        <f>O4043+Table1[[#This Row],[Hui Reply?]]</f>
        <v>1058</v>
      </c>
      <c r="P4044" s="19">
        <f>INT(Table1[[#This Row],[post_time]])</f>
        <v>40501</v>
      </c>
      <c r="Q4044" s="3">
        <f>IF(Table1[[#This Row],[Hui Reply?]],VLOOKUP(Table1[[#This Row],[topic_id]],'All Topics Data'!$A$2:$E$1243,5,FALSE),0)</f>
        <v>0</v>
      </c>
      <c r="R4044" s="8">
        <f>Table1[[#This Row],[post_time]]+8/24</f>
        <v>40501.657557870371</v>
      </c>
      <c r="S4044" s="3">
        <f>IF(Table1[[#This Row],[post_position]]=1,0,SUMIFS($F$2:F4044,$H$2:H4044,Table1[[#This Row],[post_position]]-1,$C$2:C4044,Table1[[#This Row],[topic_id]]))</f>
        <v>40501.222141203703</v>
      </c>
    </row>
    <row r="4045" spans="1:19" x14ac:dyDescent="0.25">
      <c r="A4045" s="7">
        <v>4123</v>
      </c>
      <c r="B4045" s="7">
        <v>1</v>
      </c>
      <c r="C4045" s="7">
        <v>914</v>
      </c>
      <c r="D4045" s="7">
        <v>6867</v>
      </c>
      <c r="E4045" s="2"/>
      <c r="F4045" s="8">
        <v>40501.37777777778</v>
      </c>
      <c r="G4045" s="7">
        <v>0</v>
      </c>
      <c r="H4045" s="7">
        <v>9</v>
      </c>
      <c r="I4045" s="7" t="b">
        <f t="shared" si="189"/>
        <v>0</v>
      </c>
      <c r="J4045" s="7" t="b">
        <f t="shared" si="190"/>
        <v>1</v>
      </c>
      <c r="K4045" s="7">
        <f t="shared" si="191"/>
        <v>0</v>
      </c>
      <c r="L4045" s="7">
        <f>WEEKDAY(Table1[[#This Row],[post_time]])</f>
        <v>6</v>
      </c>
      <c r="M4045" s="7">
        <f>VLOOKUP(Table1[[#This Row],[topic_id]],'All Topics Data'!$A$2:$I$1243,8,FALSE)</f>
        <v>40484.289583333331</v>
      </c>
      <c r="N4045" s="7">
        <f>Table1[[#This Row],[Hui Reply?]]*(Table1[[#This Row],[post_time]]-Table1[[#This Row],[timestamp of previous reply]])</f>
        <v>0</v>
      </c>
      <c r="O4045" s="3">
        <f>O4044+Table1[[#This Row],[Hui Reply?]]</f>
        <v>1058</v>
      </c>
      <c r="P4045" s="19">
        <f>INT(Table1[[#This Row],[post_time]])</f>
        <v>40501</v>
      </c>
      <c r="Q4045" s="3">
        <f>IF(Table1[[#This Row],[Hui Reply?]],VLOOKUP(Table1[[#This Row],[topic_id]],'All Topics Data'!$A$2:$E$1243,5,FALSE),0)</f>
        <v>0</v>
      </c>
      <c r="R4045" s="8">
        <f>Table1[[#This Row],[post_time]]+8/24</f>
        <v>40501.711111111115</v>
      </c>
      <c r="S4045" s="3">
        <f>IF(Table1[[#This Row],[post_position]]=1,0,SUMIFS($F$2:F4045,$H$2:H4045,Table1[[#This Row],[post_position]]-1,$C$2:C4045,Table1[[#This Row],[topic_id]]))</f>
        <v>40501.324224537035</v>
      </c>
    </row>
    <row r="4046" spans="1:19" x14ac:dyDescent="0.25">
      <c r="A4046" s="7">
        <v>4124</v>
      </c>
      <c r="B4046" s="7">
        <v>1</v>
      </c>
      <c r="C4046" s="7">
        <v>914</v>
      </c>
      <c r="D4046" s="7">
        <v>24</v>
      </c>
      <c r="E4046" s="2"/>
      <c r="F4046" s="8">
        <v>40501.414560185185</v>
      </c>
      <c r="G4046" s="7">
        <v>0</v>
      </c>
      <c r="H4046" s="7">
        <v>10</v>
      </c>
      <c r="I4046" s="7" t="b">
        <f t="shared" si="189"/>
        <v>1</v>
      </c>
      <c r="J4046" s="7" t="b">
        <f t="shared" si="190"/>
        <v>1</v>
      </c>
      <c r="K4046" s="7">
        <f t="shared" si="191"/>
        <v>1</v>
      </c>
      <c r="L4046" s="7">
        <f>WEEKDAY(Table1[[#This Row],[post_time]])</f>
        <v>6</v>
      </c>
      <c r="M4046" s="7">
        <f>VLOOKUP(Table1[[#This Row],[topic_id]],'All Topics Data'!$A$2:$I$1243,8,FALSE)</f>
        <v>40484.289583333331</v>
      </c>
      <c r="N4046" s="7">
        <f>Table1[[#This Row],[Hui Reply?]]*(Table1[[#This Row],[post_time]]-Table1[[#This Row],[timestamp of previous reply]])</f>
        <v>3.6782407405553386E-2</v>
      </c>
      <c r="O4046" s="3">
        <f>O4045+Table1[[#This Row],[Hui Reply?]]</f>
        <v>1059</v>
      </c>
      <c r="P4046" s="19">
        <f>INT(Table1[[#This Row],[post_time]])</f>
        <v>40501</v>
      </c>
      <c r="Q4046" s="3" t="str">
        <f>IF(Table1[[#This Row],[Hui Reply?]],VLOOKUP(Table1[[#This Row],[topic_id]],'All Topics Data'!$A$2:$E$1243,5,FALSE),0)</f>
        <v>niting</v>
      </c>
      <c r="R4046" s="8">
        <f>Table1[[#This Row],[post_time]]+8/24</f>
        <v>40501.747893518521</v>
      </c>
      <c r="S4046" s="3">
        <f>IF(Table1[[#This Row],[post_position]]=1,0,SUMIFS($F$2:F4046,$H$2:H4046,Table1[[#This Row],[post_position]]-1,$C$2:C4046,Table1[[#This Row],[topic_id]]))</f>
        <v>40501.37777777778</v>
      </c>
    </row>
    <row r="4047" spans="1:19" x14ac:dyDescent="0.25">
      <c r="A4047" s="7">
        <v>4125</v>
      </c>
      <c r="B4047" s="7">
        <v>1</v>
      </c>
      <c r="C4047" s="7">
        <v>997</v>
      </c>
      <c r="D4047" s="7">
        <v>6950</v>
      </c>
      <c r="E4047" s="2"/>
      <c r="F4047" s="8">
        <v>40501.611203703702</v>
      </c>
      <c r="G4047" s="7">
        <v>0</v>
      </c>
      <c r="H4047" s="7">
        <v>4</v>
      </c>
      <c r="I4047" s="7" t="b">
        <f t="shared" si="189"/>
        <v>0</v>
      </c>
      <c r="J4047" s="7" t="b">
        <f t="shared" si="190"/>
        <v>1</v>
      </c>
      <c r="K4047" s="7">
        <f t="shared" si="191"/>
        <v>0</v>
      </c>
      <c r="L4047" s="7">
        <f>WEEKDAY(Table1[[#This Row],[post_time]])</f>
        <v>6</v>
      </c>
      <c r="M4047" s="7">
        <f>VLOOKUP(Table1[[#This Row],[topic_id]],'All Topics Data'!$A$2:$I$1243,8,FALSE)</f>
        <v>40500.65</v>
      </c>
      <c r="N4047" s="7">
        <f>Table1[[#This Row],[Hui Reply?]]*(Table1[[#This Row],[post_time]]-Table1[[#This Row],[timestamp of previous reply]])</f>
        <v>0</v>
      </c>
      <c r="O4047" s="3">
        <f>O4046+Table1[[#This Row],[Hui Reply?]]</f>
        <v>1059</v>
      </c>
      <c r="P4047" s="19">
        <f>INT(Table1[[#This Row],[post_time]])</f>
        <v>40501</v>
      </c>
      <c r="Q4047" s="3">
        <f>IF(Table1[[#This Row],[Hui Reply?]],VLOOKUP(Table1[[#This Row],[topic_id]],'All Topics Data'!$A$2:$E$1243,5,FALSE),0)</f>
        <v>0</v>
      </c>
      <c r="R4047" s="8">
        <f>Table1[[#This Row],[post_time]]+8/24</f>
        <v>40501.944537037038</v>
      </c>
      <c r="S4047" s="3">
        <f>IF(Table1[[#This Row],[post_position]]=1,0,SUMIFS($F$2:F4047,$H$2:H4047,Table1[[#This Row],[post_position]]-1,$C$2:C4047,Table1[[#This Row],[topic_id]]))</f>
        <v>40501.195868055554</v>
      </c>
    </row>
    <row r="4048" spans="1:19" x14ac:dyDescent="0.25">
      <c r="A4048" s="7">
        <v>4126</v>
      </c>
      <c r="B4048" s="7">
        <v>4</v>
      </c>
      <c r="C4048" s="7">
        <v>2</v>
      </c>
      <c r="D4048" s="7">
        <v>6962</v>
      </c>
      <c r="F4048" s="8">
        <v>40501.660127314812</v>
      </c>
      <c r="G4048" s="7">
        <v>0</v>
      </c>
      <c r="H4048" s="7">
        <v>86</v>
      </c>
      <c r="I4048" s="7" t="b">
        <f t="shared" si="189"/>
        <v>0</v>
      </c>
      <c r="J4048" s="7" t="b">
        <f t="shared" si="190"/>
        <v>1</v>
      </c>
      <c r="K4048" s="7">
        <f t="shared" si="191"/>
        <v>0</v>
      </c>
      <c r="L4048" s="7">
        <f>WEEKDAY(Table1[[#This Row],[post_time]])</f>
        <v>6</v>
      </c>
      <c r="M4048" s="7">
        <f>VLOOKUP(Table1[[#This Row],[topic_id]],'All Topics Data'!$A$2:$I$1243,8,FALSE)</f>
        <v>40019.929861111108</v>
      </c>
      <c r="N4048" s="7">
        <f>Table1[[#This Row],[Hui Reply?]]*(Table1[[#This Row],[post_time]]-Table1[[#This Row],[timestamp of previous reply]])</f>
        <v>0</v>
      </c>
      <c r="O4048" s="3">
        <f>O4047+Table1[[#This Row],[Hui Reply?]]</f>
        <v>1059</v>
      </c>
      <c r="P4048" s="19">
        <f>INT(Table1[[#This Row],[post_time]])</f>
        <v>40501</v>
      </c>
      <c r="Q4048" s="3">
        <f>IF(Table1[[#This Row],[Hui Reply?]],VLOOKUP(Table1[[#This Row],[topic_id]],'All Topics Data'!$A$2:$E$1243,5,FALSE),0)</f>
        <v>0</v>
      </c>
      <c r="R4048" s="8">
        <f>Table1[[#This Row],[post_time]]+8/24</f>
        <v>40501.993460648147</v>
      </c>
      <c r="S4048" s="3">
        <f>IF(Table1[[#This Row],[post_position]]=1,0,SUMIFS($F$2:F4048,$H$2:H4048,Table1[[#This Row],[post_position]]-1,$C$2:C4048,Table1[[#This Row],[topic_id]]))</f>
        <v>40501.253530092596</v>
      </c>
    </row>
    <row r="4049" spans="1:19" x14ac:dyDescent="0.25">
      <c r="A4049" s="7">
        <v>4128</v>
      </c>
      <c r="B4049" s="7">
        <v>1</v>
      </c>
      <c r="C4049" s="7">
        <v>1002</v>
      </c>
      <c r="D4049" s="7">
        <v>7033</v>
      </c>
      <c r="E4049" s="2"/>
      <c r="F4049" s="8">
        <v>40501.670497685183</v>
      </c>
      <c r="G4049" s="7">
        <v>0</v>
      </c>
      <c r="H4049" s="7">
        <v>1</v>
      </c>
      <c r="I4049" s="7" t="b">
        <f t="shared" si="189"/>
        <v>0</v>
      </c>
      <c r="J4049" s="7" t="b">
        <f t="shared" si="190"/>
        <v>0</v>
      </c>
      <c r="K4049" s="7">
        <f t="shared" si="191"/>
        <v>0</v>
      </c>
      <c r="L4049" s="7">
        <f>WEEKDAY(Table1[[#This Row],[post_time]])</f>
        <v>6</v>
      </c>
      <c r="M4049" s="7">
        <f>VLOOKUP(Table1[[#This Row],[topic_id]],'All Topics Data'!$A$2:$I$1243,8,FALSE)</f>
        <v>40501.670138888891</v>
      </c>
      <c r="N4049" s="7">
        <f>Table1[[#This Row],[Hui Reply?]]*(Table1[[#This Row],[post_time]]-Table1[[#This Row],[timestamp of previous reply]])</f>
        <v>0</v>
      </c>
      <c r="O4049" s="3">
        <f>O4048+Table1[[#This Row],[Hui Reply?]]</f>
        <v>1059</v>
      </c>
      <c r="P4049" s="19">
        <f>INT(Table1[[#This Row],[post_time]])</f>
        <v>40501</v>
      </c>
      <c r="Q4049" s="3">
        <f>IF(Table1[[#This Row],[Hui Reply?]],VLOOKUP(Table1[[#This Row],[topic_id]],'All Topics Data'!$A$2:$E$1243,5,FALSE),0)</f>
        <v>0</v>
      </c>
      <c r="R4049" s="8">
        <f>Table1[[#This Row],[post_time]]+8/24</f>
        <v>40502.003831018519</v>
      </c>
      <c r="S4049" s="3">
        <f>IF(Table1[[#This Row],[post_position]]=1,0,SUMIFS($F$2:F4049,$H$2:H4049,Table1[[#This Row],[post_position]]-1,$C$2:C4049,Table1[[#This Row],[topic_id]]))</f>
        <v>0</v>
      </c>
    </row>
    <row r="4050" spans="1:19" x14ac:dyDescent="0.25">
      <c r="A4050" s="7">
        <v>4129</v>
      </c>
      <c r="B4050" s="7">
        <v>1</v>
      </c>
      <c r="C4050" s="7">
        <v>1003</v>
      </c>
      <c r="D4050" s="7">
        <v>7025</v>
      </c>
      <c r="E4050" s="2"/>
      <c r="F4050" s="8">
        <v>40501.672060185185</v>
      </c>
      <c r="G4050" s="7">
        <v>0</v>
      </c>
      <c r="H4050" s="7">
        <v>1</v>
      </c>
      <c r="I4050" s="7" t="b">
        <f t="shared" si="189"/>
        <v>0</v>
      </c>
      <c r="J4050" s="7" t="b">
        <f t="shared" si="190"/>
        <v>0</v>
      </c>
      <c r="K4050" s="7">
        <f t="shared" si="191"/>
        <v>0</v>
      </c>
      <c r="L4050" s="7">
        <f>WEEKDAY(Table1[[#This Row],[post_time]])</f>
        <v>6</v>
      </c>
      <c r="M4050" s="7">
        <f>VLOOKUP(Table1[[#This Row],[topic_id]],'All Topics Data'!$A$2:$I$1243,8,FALSE)</f>
        <v>40501.671527777777</v>
      </c>
      <c r="N4050" s="7">
        <f>Table1[[#This Row],[Hui Reply?]]*(Table1[[#This Row],[post_time]]-Table1[[#This Row],[timestamp of previous reply]])</f>
        <v>0</v>
      </c>
      <c r="O4050" s="3">
        <f>O4049+Table1[[#This Row],[Hui Reply?]]</f>
        <v>1059</v>
      </c>
      <c r="P4050" s="19">
        <f>INT(Table1[[#This Row],[post_time]])</f>
        <v>40501</v>
      </c>
      <c r="Q4050" s="3">
        <f>IF(Table1[[#This Row],[Hui Reply?]],VLOOKUP(Table1[[#This Row],[topic_id]],'All Topics Data'!$A$2:$E$1243,5,FALSE),0)</f>
        <v>0</v>
      </c>
      <c r="R4050" s="8">
        <f>Table1[[#This Row],[post_time]]+8/24</f>
        <v>40502.005393518521</v>
      </c>
      <c r="S4050" s="3">
        <f>IF(Table1[[#This Row],[post_position]]=1,0,SUMIFS($F$2:F4050,$H$2:H4050,Table1[[#This Row],[post_position]]-1,$C$2:C4050,Table1[[#This Row],[topic_id]]))</f>
        <v>0</v>
      </c>
    </row>
    <row r="4051" spans="1:19" x14ac:dyDescent="0.25">
      <c r="A4051" s="7">
        <v>4130</v>
      </c>
      <c r="B4051" s="7">
        <v>1</v>
      </c>
      <c r="C4051" s="7">
        <v>982</v>
      </c>
      <c r="D4051" s="7">
        <v>7033</v>
      </c>
      <c r="E4051" s="2"/>
      <c r="F4051" s="8">
        <v>40501.700567129628</v>
      </c>
      <c r="G4051" s="7">
        <v>0</v>
      </c>
      <c r="H4051" s="7">
        <v>5</v>
      </c>
      <c r="I4051" s="7" t="b">
        <f t="shared" si="189"/>
        <v>0</v>
      </c>
      <c r="J4051" s="7" t="b">
        <f t="shared" si="190"/>
        <v>1</v>
      </c>
      <c r="K4051" s="7">
        <f t="shared" si="191"/>
        <v>0</v>
      </c>
      <c r="L4051" s="7">
        <f>WEEKDAY(Table1[[#This Row],[post_time]])</f>
        <v>6</v>
      </c>
      <c r="M4051" s="7">
        <f>VLOOKUP(Table1[[#This Row],[topic_id]],'All Topics Data'!$A$2:$I$1243,8,FALSE)</f>
        <v>40499.613194444442</v>
      </c>
      <c r="N4051" s="7">
        <f>Table1[[#This Row],[Hui Reply?]]*(Table1[[#This Row],[post_time]]-Table1[[#This Row],[timestamp of previous reply]])</f>
        <v>0</v>
      </c>
      <c r="O4051" s="3">
        <f>O4050+Table1[[#This Row],[Hui Reply?]]</f>
        <v>1059</v>
      </c>
      <c r="P4051" s="19">
        <f>INT(Table1[[#This Row],[post_time]])</f>
        <v>40501</v>
      </c>
      <c r="Q4051" s="3">
        <f>IF(Table1[[#This Row],[Hui Reply?]],VLOOKUP(Table1[[#This Row],[topic_id]],'All Topics Data'!$A$2:$E$1243,5,FALSE),0)</f>
        <v>0</v>
      </c>
      <c r="R4051" s="8">
        <f>Table1[[#This Row],[post_time]]+8/24</f>
        <v>40502.033900462964</v>
      </c>
      <c r="S4051" s="3">
        <f>IF(Table1[[#This Row],[post_position]]=1,0,SUMIFS($F$2:F4051,$H$2:H4051,Table1[[#This Row],[post_position]]-1,$C$2:C4051,Table1[[#This Row],[topic_id]]))</f>
        <v>40500.030775462961</v>
      </c>
    </row>
    <row r="4052" spans="1:19" x14ac:dyDescent="0.25">
      <c r="A4052" s="7">
        <v>4131</v>
      </c>
      <c r="B4052" s="7">
        <v>1</v>
      </c>
      <c r="C4052" s="7">
        <v>1003</v>
      </c>
      <c r="D4052" s="7">
        <v>6713</v>
      </c>
      <c r="F4052" s="8">
        <v>40501.715277777781</v>
      </c>
      <c r="G4052" s="7">
        <v>0</v>
      </c>
      <c r="H4052" s="7">
        <v>2</v>
      </c>
      <c r="I4052" s="7" t="b">
        <f t="shared" si="189"/>
        <v>0</v>
      </c>
      <c r="J4052" s="7" t="b">
        <f t="shared" si="190"/>
        <v>1</v>
      </c>
      <c r="K4052" s="7">
        <f t="shared" si="191"/>
        <v>0</v>
      </c>
      <c r="L4052" s="7">
        <f>WEEKDAY(Table1[[#This Row],[post_time]])</f>
        <v>6</v>
      </c>
      <c r="M4052" s="7">
        <f>VLOOKUP(Table1[[#This Row],[topic_id]],'All Topics Data'!$A$2:$I$1243,8,FALSE)</f>
        <v>40501.671527777777</v>
      </c>
      <c r="N4052" s="7">
        <f>Table1[[#This Row],[Hui Reply?]]*(Table1[[#This Row],[post_time]]-Table1[[#This Row],[timestamp of previous reply]])</f>
        <v>0</v>
      </c>
      <c r="O4052" s="3">
        <f>O4051+Table1[[#This Row],[Hui Reply?]]</f>
        <v>1059</v>
      </c>
      <c r="P4052" s="19">
        <f>INT(Table1[[#This Row],[post_time]])</f>
        <v>40501</v>
      </c>
      <c r="Q4052" s="3">
        <f>IF(Table1[[#This Row],[Hui Reply?]],VLOOKUP(Table1[[#This Row],[topic_id]],'All Topics Data'!$A$2:$E$1243,5,FALSE),0)</f>
        <v>0</v>
      </c>
      <c r="R4052" s="8">
        <f>Table1[[#This Row],[post_time]]+8/24</f>
        <v>40502.048611111117</v>
      </c>
      <c r="S4052" s="3">
        <f>IF(Table1[[#This Row],[post_position]]=1,0,SUMIFS($F$2:F4052,$H$2:H4052,Table1[[#This Row],[post_position]]-1,$C$2:C4052,Table1[[#This Row],[topic_id]]))</f>
        <v>40501.672060185185</v>
      </c>
    </row>
    <row r="4053" spans="1:19" x14ac:dyDescent="0.25">
      <c r="A4053" s="7">
        <v>4132</v>
      </c>
      <c r="B4053" s="7">
        <v>1</v>
      </c>
      <c r="C4053" s="7">
        <v>1002</v>
      </c>
      <c r="D4053" s="7">
        <v>6713</v>
      </c>
      <c r="F4053" s="8">
        <v>40501.719363425924</v>
      </c>
      <c r="G4053" s="7">
        <v>0</v>
      </c>
      <c r="H4053" s="7">
        <v>2</v>
      </c>
      <c r="I4053" s="7" t="b">
        <f t="shared" si="189"/>
        <v>0</v>
      </c>
      <c r="J4053" s="7" t="b">
        <f t="shared" si="190"/>
        <v>1</v>
      </c>
      <c r="K4053" s="7">
        <f t="shared" si="191"/>
        <v>0</v>
      </c>
      <c r="L4053" s="7">
        <f>WEEKDAY(Table1[[#This Row],[post_time]])</f>
        <v>6</v>
      </c>
      <c r="M4053" s="7">
        <f>VLOOKUP(Table1[[#This Row],[topic_id]],'All Topics Data'!$A$2:$I$1243,8,FALSE)</f>
        <v>40501.670138888891</v>
      </c>
      <c r="N4053" s="7">
        <f>Table1[[#This Row],[Hui Reply?]]*(Table1[[#This Row],[post_time]]-Table1[[#This Row],[timestamp of previous reply]])</f>
        <v>0</v>
      </c>
      <c r="O4053" s="3">
        <f>O4052+Table1[[#This Row],[Hui Reply?]]</f>
        <v>1059</v>
      </c>
      <c r="P4053" s="19">
        <f>INT(Table1[[#This Row],[post_time]])</f>
        <v>40501</v>
      </c>
      <c r="Q4053" s="3">
        <f>IF(Table1[[#This Row],[Hui Reply?]],VLOOKUP(Table1[[#This Row],[topic_id]],'All Topics Data'!$A$2:$E$1243,5,FALSE),0)</f>
        <v>0</v>
      </c>
      <c r="R4053" s="8">
        <f>Table1[[#This Row],[post_time]]+8/24</f>
        <v>40502.05269675926</v>
      </c>
      <c r="S4053" s="3">
        <f>IF(Table1[[#This Row],[post_position]]=1,0,SUMIFS($F$2:F4053,$H$2:H4053,Table1[[#This Row],[post_position]]-1,$C$2:C4053,Table1[[#This Row],[topic_id]]))</f>
        <v>40501.670497685183</v>
      </c>
    </row>
    <row r="4054" spans="1:19" x14ac:dyDescent="0.25">
      <c r="A4054" s="7">
        <v>4133</v>
      </c>
      <c r="B4054" s="7">
        <v>1</v>
      </c>
      <c r="C4054" s="7">
        <v>1004</v>
      </c>
      <c r="D4054" s="7">
        <v>6894</v>
      </c>
      <c r="E4054" s="2"/>
      <c r="F4054" s="8">
        <v>40501.726238425923</v>
      </c>
      <c r="G4054" s="7">
        <v>0</v>
      </c>
      <c r="H4054" s="7">
        <v>1</v>
      </c>
      <c r="I4054" s="7" t="b">
        <f t="shared" si="189"/>
        <v>0</v>
      </c>
      <c r="J4054" s="7" t="b">
        <f t="shared" si="190"/>
        <v>0</v>
      </c>
      <c r="K4054" s="7">
        <f t="shared" si="191"/>
        <v>0</v>
      </c>
      <c r="L4054" s="7">
        <f>WEEKDAY(Table1[[#This Row],[post_time]])</f>
        <v>6</v>
      </c>
      <c r="M4054" s="7">
        <f>VLOOKUP(Table1[[#This Row],[topic_id]],'All Topics Data'!$A$2:$I$1243,8,FALSE)</f>
        <v>40501.725694444445</v>
      </c>
      <c r="N4054" s="7">
        <f>Table1[[#This Row],[Hui Reply?]]*(Table1[[#This Row],[post_time]]-Table1[[#This Row],[timestamp of previous reply]])</f>
        <v>0</v>
      </c>
      <c r="O4054" s="3">
        <f>O4053+Table1[[#This Row],[Hui Reply?]]</f>
        <v>1059</v>
      </c>
      <c r="P4054" s="19">
        <f>INT(Table1[[#This Row],[post_time]])</f>
        <v>40501</v>
      </c>
      <c r="Q4054" s="3">
        <f>IF(Table1[[#This Row],[Hui Reply?]],VLOOKUP(Table1[[#This Row],[topic_id]],'All Topics Data'!$A$2:$E$1243,5,FALSE),0)</f>
        <v>0</v>
      </c>
      <c r="R4054" s="8">
        <f>Table1[[#This Row],[post_time]]+8/24</f>
        <v>40502.059571759259</v>
      </c>
      <c r="S4054" s="3">
        <f>IF(Table1[[#This Row],[post_position]]=1,0,SUMIFS($F$2:F4054,$H$2:H4054,Table1[[#This Row],[post_position]]-1,$C$2:C4054,Table1[[#This Row],[topic_id]]))</f>
        <v>0</v>
      </c>
    </row>
    <row r="4055" spans="1:19" x14ac:dyDescent="0.25">
      <c r="A4055" s="7">
        <v>4134</v>
      </c>
      <c r="B4055" s="7">
        <v>1</v>
      </c>
      <c r="C4055" s="7">
        <v>998</v>
      </c>
      <c r="D4055" s="7">
        <v>7020</v>
      </c>
      <c r="E4055" s="2"/>
      <c r="F4055" s="8">
        <v>40501.726342592592</v>
      </c>
      <c r="G4055" s="7">
        <v>0</v>
      </c>
      <c r="H4055" s="7">
        <v>3</v>
      </c>
      <c r="I4055" s="7" t="b">
        <f t="shared" si="189"/>
        <v>0</v>
      </c>
      <c r="J4055" s="7" t="b">
        <f t="shared" si="190"/>
        <v>1</v>
      </c>
      <c r="K4055" s="7">
        <f t="shared" si="191"/>
        <v>0</v>
      </c>
      <c r="L4055" s="7">
        <f>WEEKDAY(Table1[[#This Row],[post_time]])</f>
        <v>6</v>
      </c>
      <c r="M4055" s="7">
        <f>VLOOKUP(Table1[[#This Row],[topic_id]],'All Topics Data'!$A$2:$I$1243,8,FALSE)</f>
        <v>40500.652083333334</v>
      </c>
      <c r="N4055" s="7">
        <f>Table1[[#This Row],[Hui Reply?]]*(Table1[[#This Row],[post_time]]-Table1[[#This Row],[timestamp of previous reply]])</f>
        <v>0</v>
      </c>
      <c r="O4055" s="3">
        <f>O4054+Table1[[#This Row],[Hui Reply?]]</f>
        <v>1059</v>
      </c>
      <c r="P4055" s="19">
        <f>INT(Table1[[#This Row],[post_time]])</f>
        <v>40501</v>
      </c>
      <c r="Q4055" s="3">
        <f>IF(Table1[[#This Row],[Hui Reply?]],VLOOKUP(Table1[[#This Row],[topic_id]],'All Topics Data'!$A$2:$E$1243,5,FALSE),0)</f>
        <v>0</v>
      </c>
      <c r="R4055" s="8">
        <f>Table1[[#This Row],[post_time]]+8/24</f>
        <v>40502.059675925928</v>
      </c>
      <c r="S4055" s="3">
        <f>IF(Table1[[#This Row],[post_position]]=1,0,SUMIFS($F$2:F4055,$H$2:H4055,Table1[[#This Row],[post_position]]-1,$C$2:C4055,Table1[[#This Row],[topic_id]]))</f>
        <v>40501.199618055558</v>
      </c>
    </row>
    <row r="4056" spans="1:19" x14ac:dyDescent="0.25">
      <c r="A4056" s="7">
        <v>4135</v>
      </c>
      <c r="B4056" s="7">
        <v>1</v>
      </c>
      <c r="C4056" s="7">
        <v>1005</v>
      </c>
      <c r="D4056" s="7">
        <v>7020</v>
      </c>
      <c r="E4056" s="2"/>
      <c r="F4056" s="8">
        <v>40501.734502314815</v>
      </c>
      <c r="G4056" s="7">
        <v>0</v>
      </c>
      <c r="H4056" s="7">
        <v>1</v>
      </c>
      <c r="I4056" s="7" t="b">
        <f t="shared" si="189"/>
        <v>0</v>
      </c>
      <c r="J4056" s="7" t="b">
        <f t="shared" si="190"/>
        <v>0</v>
      </c>
      <c r="K4056" s="7">
        <f t="shared" si="191"/>
        <v>0</v>
      </c>
      <c r="L4056" s="7">
        <f>WEEKDAY(Table1[[#This Row],[post_time]])</f>
        <v>6</v>
      </c>
      <c r="M4056" s="7">
        <f>VLOOKUP(Table1[[#This Row],[topic_id]],'All Topics Data'!$A$2:$I$1243,8,FALSE)</f>
        <v>40501.734027777777</v>
      </c>
      <c r="N4056" s="7">
        <f>Table1[[#This Row],[Hui Reply?]]*(Table1[[#This Row],[post_time]]-Table1[[#This Row],[timestamp of previous reply]])</f>
        <v>0</v>
      </c>
      <c r="O4056" s="3">
        <f>O4055+Table1[[#This Row],[Hui Reply?]]</f>
        <v>1059</v>
      </c>
      <c r="P4056" s="19">
        <f>INT(Table1[[#This Row],[post_time]])</f>
        <v>40501</v>
      </c>
      <c r="Q4056" s="3">
        <f>IF(Table1[[#This Row],[Hui Reply?]],VLOOKUP(Table1[[#This Row],[topic_id]],'All Topics Data'!$A$2:$E$1243,5,FALSE),0)</f>
        <v>0</v>
      </c>
      <c r="R4056" s="8">
        <f>Table1[[#This Row],[post_time]]+8/24</f>
        <v>40502.067835648151</v>
      </c>
      <c r="S4056" s="3">
        <f>IF(Table1[[#This Row],[post_position]]=1,0,SUMIFS($F$2:F4056,$H$2:H4056,Table1[[#This Row],[post_position]]-1,$C$2:C4056,Table1[[#This Row],[topic_id]]))</f>
        <v>0</v>
      </c>
    </row>
    <row r="4057" spans="1:19" x14ac:dyDescent="0.25">
      <c r="A4057" s="7">
        <v>4136</v>
      </c>
      <c r="B4057" s="7">
        <v>1</v>
      </c>
      <c r="C4057" s="7">
        <v>973</v>
      </c>
      <c r="D4057" s="7">
        <v>6925</v>
      </c>
      <c r="E4057" s="2"/>
      <c r="F4057" s="8">
        <v>40501.747337962966</v>
      </c>
      <c r="G4057" s="7">
        <v>0</v>
      </c>
      <c r="H4057" s="7">
        <v>10</v>
      </c>
      <c r="I4057" s="7" t="b">
        <f t="shared" si="189"/>
        <v>0</v>
      </c>
      <c r="J4057" s="7" t="b">
        <f t="shared" si="190"/>
        <v>1</v>
      </c>
      <c r="K4057" s="7">
        <f t="shared" si="191"/>
        <v>0</v>
      </c>
      <c r="L4057" s="7">
        <f>WEEKDAY(Table1[[#This Row],[post_time]])</f>
        <v>6</v>
      </c>
      <c r="M4057" s="7">
        <f>VLOOKUP(Table1[[#This Row],[topic_id]],'All Topics Data'!$A$2:$I$1243,8,FALSE)</f>
        <v>40498.880555555559</v>
      </c>
      <c r="N4057" s="7">
        <f>Table1[[#This Row],[Hui Reply?]]*(Table1[[#This Row],[post_time]]-Table1[[#This Row],[timestamp of previous reply]])</f>
        <v>0</v>
      </c>
      <c r="O4057" s="3">
        <f>O4056+Table1[[#This Row],[Hui Reply?]]</f>
        <v>1059</v>
      </c>
      <c r="P4057" s="19">
        <f>INT(Table1[[#This Row],[post_time]])</f>
        <v>40501</v>
      </c>
      <c r="Q4057" s="3">
        <f>IF(Table1[[#This Row],[Hui Reply?]],VLOOKUP(Table1[[#This Row],[topic_id]],'All Topics Data'!$A$2:$E$1243,5,FALSE),0)</f>
        <v>0</v>
      </c>
      <c r="R4057" s="8">
        <f>Table1[[#This Row],[post_time]]+8/24</f>
        <v>40502.080671296302</v>
      </c>
      <c r="S4057" s="3">
        <f>IF(Table1[[#This Row],[post_position]]=1,0,SUMIFS($F$2:F4057,$H$2:H4057,Table1[[#This Row],[post_position]]-1,$C$2:C4057,Table1[[#This Row],[topic_id]]))</f>
        <v>40500.994560185187</v>
      </c>
    </row>
    <row r="4058" spans="1:19" x14ac:dyDescent="0.25">
      <c r="A4058" s="7">
        <v>4137</v>
      </c>
      <c r="B4058" s="7">
        <v>1</v>
      </c>
      <c r="C4058" s="7">
        <v>1003</v>
      </c>
      <c r="D4058" s="7">
        <v>7025</v>
      </c>
      <c r="E4058" s="2"/>
      <c r="F4058" s="8">
        <v>40501.754108796296</v>
      </c>
      <c r="G4058" s="7">
        <v>0</v>
      </c>
      <c r="H4058" s="7">
        <v>3</v>
      </c>
      <c r="I4058" s="7" t="b">
        <f t="shared" si="189"/>
        <v>0</v>
      </c>
      <c r="J4058" s="7" t="b">
        <f t="shared" si="190"/>
        <v>1</v>
      </c>
      <c r="K4058" s="7">
        <f t="shared" si="191"/>
        <v>0</v>
      </c>
      <c r="L4058" s="7">
        <f>WEEKDAY(Table1[[#This Row],[post_time]])</f>
        <v>6</v>
      </c>
      <c r="M4058" s="7">
        <f>VLOOKUP(Table1[[#This Row],[topic_id]],'All Topics Data'!$A$2:$I$1243,8,FALSE)</f>
        <v>40501.671527777777</v>
      </c>
      <c r="N4058" s="7">
        <f>Table1[[#This Row],[Hui Reply?]]*(Table1[[#This Row],[post_time]]-Table1[[#This Row],[timestamp of previous reply]])</f>
        <v>0</v>
      </c>
      <c r="O4058" s="3">
        <f>O4057+Table1[[#This Row],[Hui Reply?]]</f>
        <v>1059</v>
      </c>
      <c r="P4058" s="19">
        <f>INT(Table1[[#This Row],[post_time]])</f>
        <v>40501</v>
      </c>
      <c r="Q4058" s="3">
        <f>IF(Table1[[#This Row],[Hui Reply?]],VLOOKUP(Table1[[#This Row],[topic_id]],'All Topics Data'!$A$2:$E$1243,5,FALSE),0)</f>
        <v>0</v>
      </c>
      <c r="R4058" s="8">
        <f>Table1[[#This Row],[post_time]]+8/24</f>
        <v>40502.087442129632</v>
      </c>
      <c r="S4058" s="3">
        <f>IF(Table1[[#This Row],[post_position]]=1,0,SUMIFS($F$2:F4058,$H$2:H4058,Table1[[#This Row],[post_position]]-1,$C$2:C4058,Table1[[#This Row],[topic_id]]))</f>
        <v>40501.715277777781</v>
      </c>
    </row>
    <row r="4059" spans="1:19" x14ac:dyDescent="0.25">
      <c r="A4059" s="7">
        <v>4138</v>
      </c>
      <c r="B4059" s="7">
        <v>1</v>
      </c>
      <c r="C4059" s="7">
        <v>980</v>
      </c>
      <c r="D4059" s="7">
        <v>6851</v>
      </c>
      <c r="E4059" s="2"/>
      <c r="F4059" s="8">
        <v>40501.807708333334</v>
      </c>
      <c r="G4059" s="7">
        <v>0</v>
      </c>
      <c r="H4059" s="7">
        <v>3</v>
      </c>
      <c r="I4059" s="7" t="b">
        <f t="shared" si="189"/>
        <v>0</v>
      </c>
      <c r="J4059" s="7" t="b">
        <f t="shared" si="190"/>
        <v>1</v>
      </c>
      <c r="K4059" s="7">
        <f t="shared" si="191"/>
        <v>0</v>
      </c>
      <c r="L4059" s="7">
        <f>WEEKDAY(Table1[[#This Row],[post_time]])</f>
        <v>6</v>
      </c>
      <c r="M4059" s="7">
        <f>VLOOKUP(Table1[[#This Row],[topic_id]],'All Topics Data'!$A$2:$I$1243,8,FALSE)</f>
        <v>40499.501388888886</v>
      </c>
      <c r="N4059" s="7">
        <f>Table1[[#This Row],[Hui Reply?]]*(Table1[[#This Row],[post_time]]-Table1[[#This Row],[timestamp of previous reply]])</f>
        <v>0</v>
      </c>
      <c r="O4059" s="3">
        <f>O4058+Table1[[#This Row],[Hui Reply?]]</f>
        <v>1059</v>
      </c>
      <c r="P4059" s="19">
        <f>INT(Table1[[#This Row],[post_time]])</f>
        <v>40501</v>
      </c>
      <c r="Q4059" s="3">
        <f>IF(Table1[[#This Row],[Hui Reply?]],VLOOKUP(Table1[[#This Row],[topic_id]],'All Topics Data'!$A$2:$E$1243,5,FALSE),0)</f>
        <v>0</v>
      </c>
      <c r="R4059" s="8">
        <f>Table1[[#This Row],[post_time]]+8/24</f>
        <v>40502.141041666669</v>
      </c>
      <c r="S4059" s="3">
        <f>IF(Table1[[#This Row],[post_position]]=1,0,SUMIFS($F$2:F4059,$H$2:H4059,Table1[[#This Row],[post_position]]-1,$C$2:C4059,Table1[[#This Row],[topic_id]]))</f>
        <v>40499.670046296298</v>
      </c>
    </row>
    <row r="4060" spans="1:19" x14ac:dyDescent="0.25">
      <c r="A4060" s="7">
        <v>4139</v>
      </c>
      <c r="B4060" s="7">
        <v>1</v>
      </c>
      <c r="C4060" s="7">
        <v>1006</v>
      </c>
      <c r="D4060" s="7">
        <v>6894</v>
      </c>
      <c r="E4060" s="2"/>
      <c r="F4060" s="8">
        <v>40501.866006944445</v>
      </c>
      <c r="G4060" s="7">
        <v>0</v>
      </c>
      <c r="H4060" s="7">
        <v>1</v>
      </c>
      <c r="I4060" s="7" t="b">
        <f t="shared" si="189"/>
        <v>0</v>
      </c>
      <c r="J4060" s="7" t="b">
        <f t="shared" si="190"/>
        <v>0</v>
      </c>
      <c r="K4060" s="7">
        <f t="shared" si="191"/>
        <v>0</v>
      </c>
      <c r="L4060" s="7">
        <f>WEEKDAY(Table1[[#This Row],[post_time]])</f>
        <v>6</v>
      </c>
      <c r="M4060" s="7">
        <f>VLOOKUP(Table1[[#This Row],[topic_id]],'All Topics Data'!$A$2:$I$1243,8,FALSE)</f>
        <v>40501.865972222222</v>
      </c>
      <c r="N4060" s="7">
        <f>Table1[[#This Row],[Hui Reply?]]*(Table1[[#This Row],[post_time]]-Table1[[#This Row],[timestamp of previous reply]])</f>
        <v>0</v>
      </c>
      <c r="O4060" s="3">
        <f>O4059+Table1[[#This Row],[Hui Reply?]]</f>
        <v>1059</v>
      </c>
      <c r="P4060" s="19">
        <f>INT(Table1[[#This Row],[post_time]])</f>
        <v>40501</v>
      </c>
      <c r="Q4060" s="3">
        <f>IF(Table1[[#This Row],[Hui Reply?]],VLOOKUP(Table1[[#This Row],[topic_id]],'All Topics Data'!$A$2:$E$1243,5,FALSE),0)</f>
        <v>0</v>
      </c>
      <c r="R4060" s="8">
        <f>Table1[[#This Row],[post_time]]+8/24</f>
        <v>40502.199340277781</v>
      </c>
      <c r="S4060" s="3">
        <f>IF(Table1[[#This Row],[post_position]]=1,0,SUMIFS($F$2:F4060,$H$2:H4060,Table1[[#This Row],[post_position]]-1,$C$2:C4060,Table1[[#This Row],[topic_id]]))</f>
        <v>0</v>
      </c>
    </row>
    <row r="4061" spans="1:19" x14ac:dyDescent="0.25">
      <c r="A4061" s="7">
        <v>4140</v>
      </c>
      <c r="B4061" s="7">
        <v>1</v>
      </c>
      <c r="C4061" s="7">
        <v>1006</v>
      </c>
      <c r="D4061" s="7">
        <v>24</v>
      </c>
      <c r="F4061" s="8">
        <v>40501.964282407411</v>
      </c>
      <c r="G4061" s="7">
        <v>0</v>
      </c>
      <c r="H4061" s="7">
        <v>2</v>
      </c>
      <c r="I4061" s="7" t="b">
        <f t="shared" si="189"/>
        <v>1</v>
      </c>
      <c r="J4061" s="7" t="b">
        <f t="shared" si="190"/>
        <v>1</v>
      </c>
      <c r="K4061" s="7">
        <f t="shared" si="191"/>
        <v>1</v>
      </c>
      <c r="L4061" s="7">
        <f>WEEKDAY(Table1[[#This Row],[post_time]])</f>
        <v>6</v>
      </c>
      <c r="M4061" s="7">
        <f>VLOOKUP(Table1[[#This Row],[topic_id]],'All Topics Data'!$A$2:$I$1243,8,FALSE)</f>
        <v>40501.865972222222</v>
      </c>
      <c r="N4061" s="7">
        <f>Table1[[#This Row],[Hui Reply?]]*(Table1[[#This Row],[post_time]]-Table1[[#This Row],[timestamp of previous reply]])</f>
        <v>9.8275462965830229E-2</v>
      </c>
      <c r="O4061" s="3">
        <f>O4060+Table1[[#This Row],[Hui Reply?]]</f>
        <v>1060</v>
      </c>
      <c r="P4061" s="19">
        <f>INT(Table1[[#This Row],[post_time]])</f>
        <v>40501</v>
      </c>
      <c r="Q4061" s="3" t="str">
        <f>IF(Table1[[#This Row],[Hui Reply?]],VLOOKUP(Table1[[#This Row],[topic_id]],'All Topics Data'!$A$2:$E$1243,5,FALSE),0)</f>
        <v>Smitty15</v>
      </c>
      <c r="R4061" s="8">
        <f>Table1[[#This Row],[post_time]]+8/24</f>
        <v>40502.297615740747</v>
      </c>
      <c r="S4061" s="3">
        <f>IF(Table1[[#This Row],[post_position]]=1,0,SUMIFS($F$2:F4061,$H$2:H4061,Table1[[#This Row],[post_position]]-1,$C$2:C4061,Table1[[#This Row],[topic_id]]))</f>
        <v>40501.866006944445</v>
      </c>
    </row>
    <row r="4062" spans="1:19" x14ac:dyDescent="0.25">
      <c r="A4062" s="7">
        <v>4141</v>
      </c>
      <c r="B4062" s="7">
        <v>1</v>
      </c>
      <c r="C4062" s="7">
        <v>980</v>
      </c>
      <c r="D4062" s="7">
        <v>24</v>
      </c>
      <c r="F4062" s="8">
        <v>40502.0471412037</v>
      </c>
      <c r="G4062" s="7">
        <v>0</v>
      </c>
      <c r="H4062" s="7">
        <v>4</v>
      </c>
      <c r="I4062" s="7" t="b">
        <f t="shared" si="189"/>
        <v>1</v>
      </c>
      <c r="J4062" s="7" t="b">
        <f t="shared" si="190"/>
        <v>1</v>
      </c>
      <c r="K4062" s="7">
        <f t="shared" si="191"/>
        <v>1</v>
      </c>
      <c r="L4062" s="7">
        <f>WEEKDAY(Table1[[#This Row],[post_time]])</f>
        <v>7</v>
      </c>
      <c r="M4062" s="7">
        <f>VLOOKUP(Table1[[#This Row],[topic_id]],'All Topics Data'!$A$2:$I$1243,8,FALSE)</f>
        <v>40499.501388888886</v>
      </c>
      <c r="N4062" s="7">
        <f>Table1[[#This Row],[Hui Reply?]]*(Table1[[#This Row],[post_time]]-Table1[[#This Row],[timestamp of previous reply]])</f>
        <v>0.239432870366727</v>
      </c>
      <c r="O4062" s="3">
        <f>O4061+Table1[[#This Row],[Hui Reply?]]</f>
        <v>1061</v>
      </c>
      <c r="P4062" s="19">
        <f>INT(Table1[[#This Row],[post_time]])</f>
        <v>40502</v>
      </c>
      <c r="Q4062" s="3" t="str">
        <f>IF(Table1[[#This Row],[Hui Reply?]],VLOOKUP(Table1[[#This Row],[topic_id]],'All Topics Data'!$A$2:$E$1243,5,FALSE),0)</f>
        <v>will31</v>
      </c>
      <c r="R4062" s="8">
        <f>Table1[[#This Row],[post_time]]+8/24</f>
        <v>40502.380474537036</v>
      </c>
      <c r="S4062" s="3">
        <f>IF(Table1[[#This Row],[post_position]]=1,0,SUMIFS($F$2:F4062,$H$2:H4062,Table1[[#This Row],[post_position]]-1,$C$2:C4062,Table1[[#This Row],[topic_id]]))</f>
        <v>40501.807708333334</v>
      </c>
    </row>
    <row r="4063" spans="1:19" x14ac:dyDescent="0.25">
      <c r="A4063" s="7">
        <v>4142</v>
      </c>
      <c r="B4063" s="7">
        <v>1</v>
      </c>
      <c r="C4063" s="7">
        <v>1003</v>
      </c>
      <c r="D4063" s="7">
        <v>24</v>
      </c>
      <c r="F4063" s="8">
        <v>40502.04824074074</v>
      </c>
      <c r="G4063" s="7">
        <v>0</v>
      </c>
      <c r="H4063" s="7">
        <v>4</v>
      </c>
      <c r="I4063" s="7" t="b">
        <f t="shared" si="189"/>
        <v>1</v>
      </c>
      <c r="J4063" s="7" t="b">
        <f t="shared" si="190"/>
        <v>1</v>
      </c>
      <c r="K4063" s="7">
        <f t="shared" si="191"/>
        <v>1</v>
      </c>
      <c r="L4063" s="7">
        <f>WEEKDAY(Table1[[#This Row],[post_time]])</f>
        <v>7</v>
      </c>
      <c r="M4063" s="7">
        <f>VLOOKUP(Table1[[#This Row],[topic_id]],'All Topics Data'!$A$2:$I$1243,8,FALSE)</f>
        <v>40501.671527777777</v>
      </c>
      <c r="N4063" s="7">
        <f>Table1[[#This Row],[Hui Reply?]]*(Table1[[#This Row],[post_time]]-Table1[[#This Row],[timestamp of previous reply]])</f>
        <v>0.29413194444350665</v>
      </c>
      <c r="O4063" s="3">
        <f>O4062+Table1[[#This Row],[Hui Reply?]]</f>
        <v>1062</v>
      </c>
      <c r="P4063" s="19">
        <f>INT(Table1[[#This Row],[post_time]])</f>
        <v>40502</v>
      </c>
      <c r="Q4063" s="3" t="str">
        <f>IF(Table1[[#This Row],[Hui Reply?]],VLOOKUP(Table1[[#This Row],[topic_id]],'All Topics Data'!$A$2:$E$1243,5,FALSE),0)</f>
        <v>dnegrotto</v>
      </c>
      <c r="R4063" s="8">
        <f>Table1[[#This Row],[post_time]]+8/24</f>
        <v>40502.381574074076</v>
      </c>
      <c r="S4063" s="3">
        <f>IF(Table1[[#This Row],[post_position]]=1,0,SUMIFS($F$2:F4063,$H$2:H4063,Table1[[#This Row],[post_position]]-1,$C$2:C4063,Table1[[#This Row],[topic_id]]))</f>
        <v>40501.754108796296</v>
      </c>
    </row>
    <row r="4064" spans="1:19" x14ac:dyDescent="0.25">
      <c r="A4064" s="7">
        <v>4143</v>
      </c>
      <c r="B4064" s="7">
        <v>1</v>
      </c>
      <c r="C4064" s="7">
        <v>1004</v>
      </c>
      <c r="D4064" s="7">
        <v>1</v>
      </c>
      <c r="F4064" s="8">
        <v>40502.088055555556</v>
      </c>
      <c r="G4064" s="7">
        <v>0</v>
      </c>
      <c r="H4064" s="7">
        <v>2</v>
      </c>
      <c r="I4064" s="7" t="b">
        <f t="shared" si="189"/>
        <v>0</v>
      </c>
      <c r="J4064" s="7" t="b">
        <f t="shared" si="190"/>
        <v>1</v>
      </c>
      <c r="K4064" s="7">
        <f t="shared" si="191"/>
        <v>0</v>
      </c>
      <c r="L4064" s="7">
        <f>WEEKDAY(Table1[[#This Row],[post_time]])</f>
        <v>7</v>
      </c>
      <c r="M4064" s="7">
        <f>VLOOKUP(Table1[[#This Row],[topic_id]],'All Topics Data'!$A$2:$I$1243,8,FALSE)</f>
        <v>40501.725694444445</v>
      </c>
      <c r="N4064" s="7">
        <f>Table1[[#This Row],[Hui Reply?]]*(Table1[[#This Row],[post_time]]-Table1[[#This Row],[timestamp of previous reply]])</f>
        <v>0</v>
      </c>
      <c r="O4064" s="3">
        <f>O4063+Table1[[#This Row],[Hui Reply?]]</f>
        <v>1062</v>
      </c>
      <c r="P4064" s="19">
        <f>INT(Table1[[#This Row],[post_time]])</f>
        <v>40502</v>
      </c>
      <c r="Q4064" s="3">
        <f>IF(Table1[[#This Row],[Hui Reply?]],VLOOKUP(Table1[[#This Row],[topic_id]],'All Topics Data'!$A$2:$E$1243,5,FALSE),0)</f>
        <v>0</v>
      </c>
      <c r="R4064" s="8">
        <f>Table1[[#This Row],[post_time]]+8/24</f>
        <v>40502.421388888892</v>
      </c>
      <c r="S4064" s="3">
        <f>IF(Table1[[#This Row],[post_position]]=1,0,SUMIFS($F$2:F4064,$H$2:H4064,Table1[[#This Row],[post_position]]-1,$C$2:C4064,Table1[[#This Row],[topic_id]]))</f>
        <v>40501.726238425923</v>
      </c>
    </row>
    <row r="4065" spans="1:19" x14ac:dyDescent="0.25">
      <c r="A4065" s="7">
        <v>4144</v>
      </c>
      <c r="B4065" s="7">
        <v>1</v>
      </c>
      <c r="C4065" s="7">
        <v>1007</v>
      </c>
      <c r="D4065" s="7">
        <v>6894</v>
      </c>
      <c r="E4065" s="2"/>
      <c r="F4065" s="8">
        <v>40502.101863425924</v>
      </c>
      <c r="G4065" s="7">
        <v>0</v>
      </c>
      <c r="H4065" s="7">
        <v>1</v>
      </c>
      <c r="I4065" s="7" t="b">
        <f t="shared" si="189"/>
        <v>0</v>
      </c>
      <c r="J4065" s="7" t="b">
        <f t="shared" si="190"/>
        <v>0</v>
      </c>
      <c r="K4065" s="7">
        <f t="shared" si="191"/>
        <v>0</v>
      </c>
      <c r="L4065" s="7">
        <f>WEEKDAY(Table1[[#This Row],[post_time]])</f>
        <v>7</v>
      </c>
      <c r="M4065" s="7">
        <f>VLOOKUP(Table1[[#This Row],[topic_id]],'All Topics Data'!$A$2:$I$1243,8,FALSE)</f>
        <v>40502.101388888892</v>
      </c>
      <c r="N4065" s="7">
        <f>Table1[[#This Row],[Hui Reply?]]*(Table1[[#This Row],[post_time]]-Table1[[#This Row],[timestamp of previous reply]])</f>
        <v>0</v>
      </c>
      <c r="O4065" s="3">
        <f>O4064+Table1[[#This Row],[Hui Reply?]]</f>
        <v>1062</v>
      </c>
      <c r="P4065" s="19">
        <f>INT(Table1[[#This Row],[post_time]])</f>
        <v>40502</v>
      </c>
      <c r="Q4065" s="3">
        <f>IF(Table1[[#This Row],[Hui Reply?]],VLOOKUP(Table1[[#This Row],[topic_id]],'All Topics Data'!$A$2:$E$1243,5,FALSE),0)</f>
        <v>0</v>
      </c>
      <c r="R4065" s="8">
        <f>Table1[[#This Row],[post_time]]+8/24</f>
        <v>40502.435196759259</v>
      </c>
      <c r="S4065" s="3">
        <f>IF(Table1[[#This Row],[post_position]]=1,0,SUMIFS($F$2:F4065,$H$2:H4065,Table1[[#This Row],[post_position]]-1,$C$2:C4065,Table1[[#This Row],[topic_id]]))</f>
        <v>0</v>
      </c>
    </row>
    <row r="4066" spans="1:19" x14ac:dyDescent="0.25">
      <c r="A4066" s="7">
        <v>4145</v>
      </c>
      <c r="B4066" s="7">
        <v>5</v>
      </c>
      <c r="C4066" s="7">
        <v>1008</v>
      </c>
      <c r="D4066" s="7">
        <v>7013</v>
      </c>
      <c r="E4066" s="2"/>
      <c r="F4066" s="8">
        <v>40502.216203703705</v>
      </c>
      <c r="G4066" s="7">
        <v>0</v>
      </c>
      <c r="H4066" s="7">
        <v>1</v>
      </c>
      <c r="I4066" s="7" t="b">
        <f t="shared" si="189"/>
        <v>0</v>
      </c>
      <c r="J4066" s="7" t="b">
        <f t="shared" si="190"/>
        <v>0</v>
      </c>
      <c r="K4066" s="7">
        <f t="shared" si="191"/>
        <v>0</v>
      </c>
      <c r="L4066" s="7">
        <f>WEEKDAY(Table1[[#This Row],[post_time]])</f>
        <v>7</v>
      </c>
      <c r="M4066" s="7">
        <f>VLOOKUP(Table1[[#This Row],[topic_id]],'All Topics Data'!$A$2:$I$1243,8,FALSE)</f>
        <v>40502.21597222222</v>
      </c>
      <c r="N4066" s="7">
        <f>Table1[[#This Row],[Hui Reply?]]*(Table1[[#This Row],[post_time]]-Table1[[#This Row],[timestamp of previous reply]])</f>
        <v>0</v>
      </c>
      <c r="O4066" s="3">
        <f>O4065+Table1[[#This Row],[Hui Reply?]]</f>
        <v>1062</v>
      </c>
      <c r="P4066" s="19">
        <f>INT(Table1[[#This Row],[post_time]])</f>
        <v>40502</v>
      </c>
      <c r="Q4066" s="3">
        <f>IF(Table1[[#This Row],[Hui Reply?]],VLOOKUP(Table1[[#This Row],[topic_id]],'All Topics Data'!$A$2:$E$1243,5,FALSE),0)</f>
        <v>0</v>
      </c>
      <c r="R4066" s="8">
        <f>Table1[[#This Row],[post_time]]+8/24</f>
        <v>40502.549537037041</v>
      </c>
      <c r="S4066" s="3">
        <f>IF(Table1[[#This Row],[post_position]]=1,0,SUMIFS($F$2:F4066,$H$2:H4066,Table1[[#This Row],[post_position]]-1,$C$2:C4066,Table1[[#This Row],[topic_id]]))</f>
        <v>0</v>
      </c>
    </row>
    <row r="4067" spans="1:19" x14ac:dyDescent="0.25">
      <c r="A4067" s="7">
        <v>4146</v>
      </c>
      <c r="B4067" s="7">
        <v>4</v>
      </c>
      <c r="C4067" s="7">
        <v>2</v>
      </c>
      <c r="D4067" s="7">
        <v>7013</v>
      </c>
      <c r="E4067" s="2"/>
      <c r="F4067" s="8">
        <v>40502.226458333331</v>
      </c>
      <c r="G4067" s="7">
        <v>0</v>
      </c>
      <c r="H4067" s="7">
        <v>87</v>
      </c>
      <c r="I4067" s="7" t="b">
        <f t="shared" si="189"/>
        <v>0</v>
      </c>
      <c r="J4067" s="7" t="b">
        <f t="shared" si="190"/>
        <v>1</v>
      </c>
      <c r="K4067" s="7">
        <f t="shared" si="191"/>
        <v>0</v>
      </c>
      <c r="L4067" s="7">
        <f>WEEKDAY(Table1[[#This Row],[post_time]])</f>
        <v>7</v>
      </c>
      <c r="M4067" s="7">
        <f>VLOOKUP(Table1[[#This Row],[topic_id]],'All Topics Data'!$A$2:$I$1243,8,FALSE)</f>
        <v>40019.929861111108</v>
      </c>
      <c r="N4067" s="7">
        <f>Table1[[#This Row],[Hui Reply?]]*(Table1[[#This Row],[post_time]]-Table1[[#This Row],[timestamp of previous reply]])</f>
        <v>0</v>
      </c>
      <c r="O4067" s="3">
        <f>O4066+Table1[[#This Row],[Hui Reply?]]</f>
        <v>1062</v>
      </c>
      <c r="P4067" s="19">
        <f>INT(Table1[[#This Row],[post_time]])</f>
        <v>40502</v>
      </c>
      <c r="Q4067" s="3">
        <f>IF(Table1[[#This Row],[Hui Reply?]],VLOOKUP(Table1[[#This Row],[topic_id]],'All Topics Data'!$A$2:$E$1243,5,FALSE),0)</f>
        <v>0</v>
      </c>
      <c r="R4067" s="8">
        <f>Table1[[#This Row],[post_time]]+8/24</f>
        <v>40502.559791666667</v>
      </c>
      <c r="S4067" s="3">
        <f>IF(Table1[[#This Row],[post_position]]=1,0,SUMIFS($F$2:F4067,$H$2:H4067,Table1[[#This Row],[post_position]]-1,$C$2:C4067,Table1[[#This Row],[topic_id]]))</f>
        <v>40501.660127314812</v>
      </c>
    </row>
    <row r="4068" spans="1:19" x14ac:dyDescent="0.25">
      <c r="A4068" s="7">
        <v>4147</v>
      </c>
      <c r="B4068" s="7">
        <v>1</v>
      </c>
      <c r="C4068" s="7">
        <v>1007</v>
      </c>
      <c r="D4068" s="7">
        <v>1</v>
      </c>
      <c r="F4068" s="8">
        <v>40502.257118055553</v>
      </c>
      <c r="G4068" s="7">
        <v>0</v>
      </c>
      <c r="H4068" s="7">
        <v>2</v>
      </c>
      <c r="I4068" s="7" t="b">
        <f t="shared" si="189"/>
        <v>0</v>
      </c>
      <c r="J4068" s="7" t="b">
        <f t="shared" si="190"/>
        <v>1</v>
      </c>
      <c r="K4068" s="7">
        <f t="shared" si="191"/>
        <v>0</v>
      </c>
      <c r="L4068" s="7">
        <f>WEEKDAY(Table1[[#This Row],[post_time]])</f>
        <v>7</v>
      </c>
      <c r="M4068" s="7">
        <f>VLOOKUP(Table1[[#This Row],[topic_id]],'All Topics Data'!$A$2:$I$1243,8,FALSE)</f>
        <v>40502.101388888892</v>
      </c>
      <c r="N4068" s="7">
        <f>Table1[[#This Row],[Hui Reply?]]*(Table1[[#This Row],[post_time]]-Table1[[#This Row],[timestamp of previous reply]])</f>
        <v>0</v>
      </c>
      <c r="O4068" s="3">
        <f>O4067+Table1[[#This Row],[Hui Reply?]]</f>
        <v>1062</v>
      </c>
      <c r="P4068" s="19">
        <f>INT(Table1[[#This Row],[post_time]])</f>
        <v>40502</v>
      </c>
      <c r="Q4068" s="3">
        <f>IF(Table1[[#This Row],[Hui Reply?]],VLOOKUP(Table1[[#This Row],[topic_id]],'All Topics Data'!$A$2:$E$1243,5,FALSE),0)</f>
        <v>0</v>
      </c>
      <c r="R4068" s="8">
        <f>Table1[[#This Row],[post_time]]+8/24</f>
        <v>40502.590451388889</v>
      </c>
      <c r="S4068" s="3">
        <f>IF(Table1[[#This Row],[post_position]]=1,0,SUMIFS($F$2:F4068,$H$2:H4068,Table1[[#This Row],[post_position]]-1,$C$2:C4068,Table1[[#This Row],[topic_id]]))</f>
        <v>40502.101863425924</v>
      </c>
    </row>
    <row r="4069" spans="1:19" x14ac:dyDescent="0.25">
      <c r="A4069" s="7">
        <v>4148</v>
      </c>
      <c r="B4069" s="7">
        <v>5</v>
      </c>
      <c r="C4069" s="7">
        <v>1008</v>
      </c>
      <c r="D4069" s="7">
        <v>6458</v>
      </c>
      <c r="E4069" s="2"/>
      <c r="F4069" s="8">
        <v>40502.376284722224</v>
      </c>
      <c r="G4069" s="7">
        <v>0</v>
      </c>
      <c r="H4069" s="7">
        <v>2</v>
      </c>
      <c r="I4069" s="7" t="b">
        <f t="shared" si="189"/>
        <v>0</v>
      </c>
      <c r="J4069" s="7" t="b">
        <f t="shared" si="190"/>
        <v>1</v>
      </c>
      <c r="K4069" s="7">
        <f t="shared" si="191"/>
        <v>0</v>
      </c>
      <c r="L4069" s="7">
        <f>WEEKDAY(Table1[[#This Row],[post_time]])</f>
        <v>7</v>
      </c>
      <c r="M4069" s="7">
        <f>VLOOKUP(Table1[[#This Row],[topic_id]],'All Topics Data'!$A$2:$I$1243,8,FALSE)</f>
        <v>40502.21597222222</v>
      </c>
      <c r="N4069" s="7">
        <f>Table1[[#This Row],[Hui Reply?]]*(Table1[[#This Row],[post_time]]-Table1[[#This Row],[timestamp of previous reply]])</f>
        <v>0</v>
      </c>
      <c r="O4069" s="3">
        <f>O4068+Table1[[#This Row],[Hui Reply?]]</f>
        <v>1062</v>
      </c>
      <c r="P4069" s="19">
        <f>INT(Table1[[#This Row],[post_time]])</f>
        <v>40502</v>
      </c>
      <c r="Q4069" s="3">
        <f>IF(Table1[[#This Row],[Hui Reply?]],VLOOKUP(Table1[[#This Row],[topic_id]],'All Topics Data'!$A$2:$E$1243,5,FALSE),0)</f>
        <v>0</v>
      </c>
      <c r="R4069" s="8">
        <f>Table1[[#This Row],[post_time]]+8/24</f>
        <v>40502.70961805556</v>
      </c>
      <c r="S4069" s="3">
        <f>IF(Table1[[#This Row],[post_position]]=1,0,SUMIFS($F$2:F4069,$H$2:H4069,Table1[[#This Row],[post_position]]-1,$C$2:C4069,Table1[[#This Row],[topic_id]]))</f>
        <v>40502.216203703705</v>
      </c>
    </row>
    <row r="4070" spans="1:19" x14ac:dyDescent="0.25">
      <c r="A4070" s="7">
        <v>4149</v>
      </c>
      <c r="B4070" s="7">
        <v>1</v>
      </c>
      <c r="C4070" s="7">
        <v>1004</v>
      </c>
      <c r="D4070" s="7">
        <v>6458</v>
      </c>
      <c r="F4070" s="8">
        <v>40502.380902777775</v>
      </c>
      <c r="G4070" s="7">
        <v>0</v>
      </c>
      <c r="H4070" s="7">
        <v>3</v>
      </c>
      <c r="I4070" s="7" t="b">
        <f t="shared" si="189"/>
        <v>0</v>
      </c>
      <c r="J4070" s="7" t="b">
        <f t="shared" si="190"/>
        <v>1</v>
      </c>
      <c r="K4070" s="7">
        <f t="shared" si="191"/>
        <v>0</v>
      </c>
      <c r="L4070" s="7">
        <f>WEEKDAY(Table1[[#This Row],[post_time]])</f>
        <v>7</v>
      </c>
      <c r="M4070" s="7">
        <f>VLOOKUP(Table1[[#This Row],[topic_id]],'All Topics Data'!$A$2:$I$1243,8,FALSE)</f>
        <v>40501.725694444445</v>
      </c>
      <c r="N4070" s="7">
        <f>Table1[[#This Row],[Hui Reply?]]*(Table1[[#This Row],[post_time]]-Table1[[#This Row],[timestamp of previous reply]])</f>
        <v>0</v>
      </c>
      <c r="O4070" s="3">
        <f>O4069+Table1[[#This Row],[Hui Reply?]]</f>
        <v>1062</v>
      </c>
      <c r="P4070" s="19">
        <f>INT(Table1[[#This Row],[post_time]])</f>
        <v>40502</v>
      </c>
      <c r="Q4070" s="3">
        <f>IF(Table1[[#This Row],[Hui Reply?]],VLOOKUP(Table1[[#This Row],[topic_id]],'All Topics Data'!$A$2:$E$1243,5,FALSE),0)</f>
        <v>0</v>
      </c>
      <c r="R4070" s="8">
        <f>Table1[[#This Row],[post_time]]+8/24</f>
        <v>40502.714236111111</v>
      </c>
      <c r="S4070" s="3">
        <f>IF(Table1[[#This Row],[post_position]]=1,0,SUMIFS($F$2:F4070,$H$2:H4070,Table1[[#This Row],[post_position]]-1,$C$2:C4070,Table1[[#This Row],[topic_id]]))</f>
        <v>40502.088055555556</v>
      </c>
    </row>
    <row r="4071" spans="1:19" x14ac:dyDescent="0.25">
      <c r="A4071" s="7">
        <v>4150</v>
      </c>
      <c r="B4071" s="7">
        <v>1</v>
      </c>
      <c r="C4071" s="7">
        <v>1005</v>
      </c>
      <c r="D4071" s="7">
        <v>6713</v>
      </c>
      <c r="F4071" s="8">
        <v>40502.570983796293</v>
      </c>
      <c r="G4071" s="7">
        <v>0</v>
      </c>
      <c r="H4071" s="7">
        <v>2</v>
      </c>
      <c r="I4071" s="7" t="b">
        <f t="shared" si="189"/>
        <v>0</v>
      </c>
      <c r="J4071" s="7" t="b">
        <f t="shared" si="190"/>
        <v>1</v>
      </c>
      <c r="K4071" s="7">
        <f t="shared" si="191"/>
        <v>0</v>
      </c>
      <c r="L4071" s="7">
        <f>WEEKDAY(Table1[[#This Row],[post_time]])</f>
        <v>7</v>
      </c>
      <c r="M4071" s="7">
        <f>VLOOKUP(Table1[[#This Row],[topic_id]],'All Topics Data'!$A$2:$I$1243,8,FALSE)</f>
        <v>40501.734027777777</v>
      </c>
      <c r="N4071" s="7">
        <f>Table1[[#This Row],[Hui Reply?]]*(Table1[[#This Row],[post_time]]-Table1[[#This Row],[timestamp of previous reply]])</f>
        <v>0</v>
      </c>
      <c r="O4071" s="3">
        <f>O4070+Table1[[#This Row],[Hui Reply?]]</f>
        <v>1062</v>
      </c>
      <c r="P4071" s="19">
        <f>INT(Table1[[#This Row],[post_time]])</f>
        <v>40502</v>
      </c>
      <c r="Q4071" s="3">
        <f>IF(Table1[[#This Row],[Hui Reply?]],VLOOKUP(Table1[[#This Row],[topic_id]],'All Topics Data'!$A$2:$E$1243,5,FALSE),0)</f>
        <v>0</v>
      </c>
      <c r="R4071" s="8">
        <f>Table1[[#This Row],[post_time]]+8/24</f>
        <v>40502.904317129629</v>
      </c>
      <c r="S4071" s="3">
        <f>IF(Table1[[#This Row],[post_position]]=1,0,SUMIFS($F$2:F4071,$H$2:H4071,Table1[[#This Row],[post_position]]-1,$C$2:C4071,Table1[[#This Row],[topic_id]]))</f>
        <v>40501.734502314815</v>
      </c>
    </row>
    <row r="4072" spans="1:19" x14ac:dyDescent="0.25">
      <c r="A4072" s="7">
        <v>4151</v>
      </c>
      <c r="B4072" s="7">
        <v>1</v>
      </c>
      <c r="C4072" s="7">
        <v>1009</v>
      </c>
      <c r="D4072" s="7">
        <v>7038</v>
      </c>
      <c r="E4072" s="2"/>
      <c r="F4072" s="8">
        <v>40502.744155092594</v>
      </c>
      <c r="G4072" s="7">
        <v>0</v>
      </c>
      <c r="H4072" s="7">
        <v>1</v>
      </c>
      <c r="I4072" s="7" t="b">
        <f t="shared" si="189"/>
        <v>0</v>
      </c>
      <c r="J4072" s="7" t="b">
        <f t="shared" si="190"/>
        <v>0</v>
      </c>
      <c r="K4072" s="7">
        <f t="shared" si="191"/>
        <v>0</v>
      </c>
      <c r="L4072" s="7">
        <f>WEEKDAY(Table1[[#This Row],[post_time]])</f>
        <v>7</v>
      </c>
      <c r="M4072" s="7">
        <f>VLOOKUP(Table1[[#This Row],[topic_id]],'All Topics Data'!$A$2:$I$1243,8,FALSE)</f>
        <v>40502.743750000001</v>
      </c>
      <c r="N4072" s="7">
        <f>Table1[[#This Row],[Hui Reply?]]*(Table1[[#This Row],[post_time]]-Table1[[#This Row],[timestamp of previous reply]])</f>
        <v>0</v>
      </c>
      <c r="O4072" s="3">
        <f>O4071+Table1[[#This Row],[Hui Reply?]]</f>
        <v>1062</v>
      </c>
      <c r="P4072" s="19">
        <f>INT(Table1[[#This Row],[post_time]])</f>
        <v>40502</v>
      </c>
      <c r="Q4072" s="3">
        <f>IF(Table1[[#This Row],[Hui Reply?]],VLOOKUP(Table1[[#This Row],[topic_id]],'All Topics Data'!$A$2:$E$1243,5,FALSE),0)</f>
        <v>0</v>
      </c>
      <c r="R4072" s="8">
        <f>Table1[[#This Row],[post_time]]+8/24</f>
        <v>40503.07748842593</v>
      </c>
      <c r="S4072" s="3">
        <f>IF(Table1[[#This Row],[post_position]]=1,0,SUMIFS($F$2:F4072,$H$2:H4072,Table1[[#This Row],[post_position]]-1,$C$2:C4072,Table1[[#This Row],[topic_id]]))</f>
        <v>0</v>
      </c>
    </row>
    <row r="4073" spans="1:19" x14ac:dyDescent="0.25">
      <c r="A4073" s="7">
        <v>4152</v>
      </c>
      <c r="B4073" s="7">
        <v>1</v>
      </c>
      <c r="C4073" s="7">
        <v>1010</v>
      </c>
      <c r="D4073" s="7">
        <v>1159</v>
      </c>
      <c r="F4073" s="8">
        <v>40502.777418981481</v>
      </c>
      <c r="G4073" s="7">
        <v>0</v>
      </c>
      <c r="H4073" s="7">
        <v>1</v>
      </c>
      <c r="I4073" s="7" t="b">
        <f t="shared" si="189"/>
        <v>0</v>
      </c>
      <c r="J4073" s="7" t="b">
        <f t="shared" si="190"/>
        <v>0</v>
      </c>
      <c r="K4073" s="7">
        <f t="shared" si="191"/>
        <v>0</v>
      </c>
      <c r="L4073" s="7">
        <f>WEEKDAY(Table1[[#This Row],[post_time]])</f>
        <v>7</v>
      </c>
      <c r="M4073" s="7">
        <f>VLOOKUP(Table1[[#This Row],[topic_id]],'All Topics Data'!$A$2:$I$1243,8,FALSE)</f>
        <v>40502.777083333334</v>
      </c>
      <c r="N4073" s="7">
        <f>Table1[[#This Row],[Hui Reply?]]*(Table1[[#This Row],[post_time]]-Table1[[#This Row],[timestamp of previous reply]])</f>
        <v>0</v>
      </c>
      <c r="O4073" s="3">
        <f>O4072+Table1[[#This Row],[Hui Reply?]]</f>
        <v>1062</v>
      </c>
      <c r="P4073" s="19">
        <f>INT(Table1[[#This Row],[post_time]])</f>
        <v>40502</v>
      </c>
      <c r="Q4073" s="3">
        <f>IF(Table1[[#This Row],[Hui Reply?]],VLOOKUP(Table1[[#This Row],[topic_id]],'All Topics Data'!$A$2:$E$1243,5,FALSE),0)</f>
        <v>0</v>
      </c>
      <c r="R4073" s="8">
        <f>Table1[[#This Row],[post_time]]+8/24</f>
        <v>40503.110752314817</v>
      </c>
      <c r="S4073" s="3">
        <f>IF(Table1[[#This Row],[post_position]]=1,0,SUMIFS($F$2:F4073,$H$2:H4073,Table1[[#This Row],[post_position]]-1,$C$2:C4073,Table1[[#This Row],[topic_id]]))</f>
        <v>0</v>
      </c>
    </row>
    <row r="4074" spans="1:19" x14ac:dyDescent="0.25">
      <c r="A4074" s="7">
        <v>4153</v>
      </c>
      <c r="B4074" s="7">
        <v>1</v>
      </c>
      <c r="C4074" s="7">
        <v>1011</v>
      </c>
      <c r="D4074" s="7">
        <v>7039</v>
      </c>
      <c r="E4074" s="2"/>
      <c r="F4074" s="8">
        <v>40502.79315972222</v>
      </c>
      <c r="G4074" s="7">
        <v>0</v>
      </c>
      <c r="H4074" s="7">
        <v>1</v>
      </c>
      <c r="I4074" s="7" t="b">
        <f t="shared" si="189"/>
        <v>0</v>
      </c>
      <c r="J4074" s="7" t="b">
        <f t="shared" si="190"/>
        <v>0</v>
      </c>
      <c r="K4074" s="7">
        <f t="shared" si="191"/>
        <v>0</v>
      </c>
      <c r="L4074" s="7">
        <f>WEEKDAY(Table1[[#This Row],[post_time]])</f>
        <v>7</v>
      </c>
      <c r="M4074" s="7">
        <f>VLOOKUP(Table1[[#This Row],[topic_id]],'All Topics Data'!$A$2:$I$1243,8,FALSE)</f>
        <v>40502.793055555558</v>
      </c>
      <c r="N4074" s="7">
        <f>Table1[[#This Row],[Hui Reply?]]*(Table1[[#This Row],[post_time]]-Table1[[#This Row],[timestamp of previous reply]])</f>
        <v>0</v>
      </c>
      <c r="O4074" s="3">
        <f>O4073+Table1[[#This Row],[Hui Reply?]]</f>
        <v>1062</v>
      </c>
      <c r="P4074" s="19">
        <f>INT(Table1[[#This Row],[post_time]])</f>
        <v>40502</v>
      </c>
      <c r="Q4074" s="3">
        <f>IF(Table1[[#This Row],[Hui Reply?]],VLOOKUP(Table1[[#This Row],[topic_id]],'All Topics Data'!$A$2:$E$1243,5,FALSE),0)</f>
        <v>0</v>
      </c>
      <c r="R4074" s="8">
        <f>Table1[[#This Row],[post_time]]+8/24</f>
        <v>40503.126493055555</v>
      </c>
      <c r="S4074" s="3">
        <f>IF(Table1[[#This Row],[post_position]]=1,0,SUMIFS($F$2:F4074,$H$2:H4074,Table1[[#This Row],[post_position]]-1,$C$2:C4074,Table1[[#This Row],[topic_id]]))</f>
        <v>0</v>
      </c>
    </row>
    <row r="4075" spans="1:19" x14ac:dyDescent="0.25">
      <c r="A4075" s="7">
        <v>4154</v>
      </c>
      <c r="B4075" s="7">
        <v>1</v>
      </c>
      <c r="C4075" s="7">
        <v>980</v>
      </c>
      <c r="D4075" s="7">
        <v>6851</v>
      </c>
      <c r="F4075" s="8">
        <v>40502.835740740738</v>
      </c>
      <c r="G4075" s="7">
        <v>0</v>
      </c>
      <c r="H4075" s="7">
        <v>5</v>
      </c>
      <c r="I4075" s="7" t="b">
        <f t="shared" si="189"/>
        <v>0</v>
      </c>
      <c r="J4075" s="7" t="b">
        <f t="shared" si="190"/>
        <v>1</v>
      </c>
      <c r="K4075" s="7">
        <f t="shared" si="191"/>
        <v>0</v>
      </c>
      <c r="L4075" s="7">
        <f>WEEKDAY(Table1[[#This Row],[post_time]])</f>
        <v>7</v>
      </c>
      <c r="M4075" s="7">
        <f>VLOOKUP(Table1[[#This Row],[topic_id]],'All Topics Data'!$A$2:$I$1243,8,FALSE)</f>
        <v>40499.501388888886</v>
      </c>
      <c r="N4075" s="7">
        <f>Table1[[#This Row],[Hui Reply?]]*(Table1[[#This Row],[post_time]]-Table1[[#This Row],[timestamp of previous reply]])</f>
        <v>0</v>
      </c>
      <c r="O4075" s="3">
        <f>O4074+Table1[[#This Row],[Hui Reply?]]</f>
        <v>1062</v>
      </c>
      <c r="P4075" s="19">
        <f>INT(Table1[[#This Row],[post_time]])</f>
        <v>40502</v>
      </c>
      <c r="Q4075" s="3">
        <f>IF(Table1[[#This Row],[Hui Reply?]],VLOOKUP(Table1[[#This Row],[topic_id]],'All Topics Data'!$A$2:$E$1243,5,FALSE),0)</f>
        <v>0</v>
      </c>
      <c r="R4075" s="8">
        <f>Table1[[#This Row],[post_time]]+8/24</f>
        <v>40503.169074074074</v>
      </c>
      <c r="S4075" s="3">
        <f>IF(Table1[[#This Row],[post_position]]=1,0,SUMIFS($F$2:F4075,$H$2:H4075,Table1[[#This Row],[post_position]]-1,$C$2:C4075,Table1[[#This Row],[topic_id]]))</f>
        <v>40502.0471412037</v>
      </c>
    </row>
    <row r="4076" spans="1:19" x14ac:dyDescent="0.25">
      <c r="A4076" s="7">
        <v>4155</v>
      </c>
      <c r="B4076" s="7">
        <v>1</v>
      </c>
      <c r="C4076" s="7">
        <v>1011</v>
      </c>
      <c r="D4076" s="7">
        <v>7039</v>
      </c>
      <c r="F4076" s="8">
        <v>40502.840451388889</v>
      </c>
      <c r="G4076" s="7">
        <v>0</v>
      </c>
      <c r="H4076" s="7">
        <v>2</v>
      </c>
      <c r="I4076" s="7" t="b">
        <f t="shared" si="189"/>
        <v>0</v>
      </c>
      <c r="J4076" s="7" t="b">
        <f t="shared" si="190"/>
        <v>1</v>
      </c>
      <c r="K4076" s="7">
        <f t="shared" si="191"/>
        <v>0</v>
      </c>
      <c r="L4076" s="7">
        <f>WEEKDAY(Table1[[#This Row],[post_time]])</f>
        <v>7</v>
      </c>
      <c r="M4076" s="7">
        <f>VLOOKUP(Table1[[#This Row],[topic_id]],'All Topics Data'!$A$2:$I$1243,8,FALSE)</f>
        <v>40502.793055555558</v>
      </c>
      <c r="N4076" s="7">
        <f>Table1[[#This Row],[Hui Reply?]]*(Table1[[#This Row],[post_time]]-Table1[[#This Row],[timestamp of previous reply]])</f>
        <v>0</v>
      </c>
      <c r="O4076" s="3">
        <f>O4075+Table1[[#This Row],[Hui Reply?]]</f>
        <v>1062</v>
      </c>
      <c r="P4076" s="19">
        <f>INT(Table1[[#This Row],[post_time]])</f>
        <v>40502</v>
      </c>
      <c r="Q4076" s="3">
        <f>IF(Table1[[#This Row],[Hui Reply?]],VLOOKUP(Table1[[#This Row],[topic_id]],'All Topics Data'!$A$2:$E$1243,5,FALSE),0)</f>
        <v>0</v>
      </c>
      <c r="R4076" s="8">
        <f>Table1[[#This Row],[post_time]]+8/24</f>
        <v>40503.173784722225</v>
      </c>
      <c r="S4076" s="3">
        <f>IF(Table1[[#This Row],[post_position]]=1,0,SUMIFS($F$2:F4076,$H$2:H4076,Table1[[#This Row],[post_position]]-1,$C$2:C4076,Table1[[#This Row],[topic_id]]))</f>
        <v>40502.79315972222</v>
      </c>
    </row>
    <row r="4077" spans="1:19" x14ac:dyDescent="0.25">
      <c r="A4077" s="7">
        <v>4156</v>
      </c>
      <c r="B4077" s="7">
        <v>1</v>
      </c>
      <c r="C4077" s="7">
        <v>980</v>
      </c>
      <c r="D4077" s="7">
        <v>24</v>
      </c>
      <c r="F4077" s="8">
        <v>40502.978333333333</v>
      </c>
      <c r="G4077" s="7">
        <v>0</v>
      </c>
      <c r="H4077" s="7">
        <v>6</v>
      </c>
      <c r="I4077" s="7" t="b">
        <f t="shared" si="189"/>
        <v>1</v>
      </c>
      <c r="J4077" s="7" t="b">
        <f t="shared" si="190"/>
        <v>1</v>
      </c>
      <c r="K4077" s="7">
        <f t="shared" si="191"/>
        <v>1</v>
      </c>
      <c r="L4077" s="7">
        <f>WEEKDAY(Table1[[#This Row],[post_time]])</f>
        <v>7</v>
      </c>
      <c r="M4077" s="7">
        <f>VLOOKUP(Table1[[#This Row],[topic_id]],'All Topics Data'!$A$2:$I$1243,8,FALSE)</f>
        <v>40499.501388888886</v>
      </c>
      <c r="N4077" s="7">
        <f>Table1[[#This Row],[Hui Reply?]]*(Table1[[#This Row],[post_time]]-Table1[[#This Row],[timestamp of previous reply]])</f>
        <v>0.14259259259415558</v>
      </c>
      <c r="O4077" s="3">
        <f>O4076+Table1[[#This Row],[Hui Reply?]]</f>
        <v>1063</v>
      </c>
      <c r="P4077" s="19">
        <f>INT(Table1[[#This Row],[post_time]])</f>
        <v>40502</v>
      </c>
      <c r="Q4077" s="3" t="str">
        <f>IF(Table1[[#This Row],[Hui Reply?]],VLOOKUP(Table1[[#This Row],[topic_id]],'All Topics Data'!$A$2:$E$1243,5,FALSE),0)</f>
        <v>will31</v>
      </c>
      <c r="R4077" s="8">
        <f>Table1[[#This Row],[post_time]]+8/24</f>
        <v>40503.311666666668</v>
      </c>
      <c r="S4077" s="3">
        <f>IF(Table1[[#This Row],[post_position]]=1,0,SUMIFS($F$2:F4077,$H$2:H4077,Table1[[#This Row],[post_position]]-1,$C$2:C4077,Table1[[#This Row],[topic_id]]))</f>
        <v>40502.835740740738</v>
      </c>
    </row>
    <row r="4078" spans="1:19" x14ac:dyDescent="0.25">
      <c r="A4078" s="7">
        <v>4157</v>
      </c>
      <c r="B4078" s="7">
        <v>1</v>
      </c>
      <c r="C4078" s="7">
        <v>1005</v>
      </c>
      <c r="D4078" s="7">
        <v>24</v>
      </c>
      <c r="E4078" s="2"/>
      <c r="F4078" s="8">
        <v>40503.078587962962</v>
      </c>
      <c r="G4078" s="7">
        <v>0</v>
      </c>
      <c r="H4078" s="7">
        <v>3</v>
      </c>
      <c r="I4078" s="7" t="b">
        <f t="shared" si="189"/>
        <v>1</v>
      </c>
      <c r="J4078" s="7" t="b">
        <f t="shared" si="190"/>
        <v>1</v>
      </c>
      <c r="K4078" s="7">
        <f t="shared" si="191"/>
        <v>1</v>
      </c>
      <c r="L4078" s="7">
        <f>WEEKDAY(Table1[[#This Row],[post_time]])</f>
        <v>1</v>
      </c>
      <c r="M4078" s="7">
        <f>VLOOKUP(Table1[[#This Row],[topic_id]],'All Topics Data'!$A$2:$I$1243,8,FALSE)</f>
        <v>40501.734027777777</v>
      </c>
      <c r="N4078" s="7">
        <f>Table1[[#This Row],[Hui Reply?]]*(Table1[[#This Row],[post_time]]-Table1[[#This Row],[timestamp of previous reply]])</f>
        <v>0.50760416666889796</v>
      </c>
      <c r="O4078" s="3">
        <f>O4077+Table1[[#This Row],[Hui Reply?]]</f>
        <v>1064</v>
      </c>
      <c r="P4078" s="19">
        <f>INT(Table1[[#This Row],[post_time]])</f>
        <v>40503</v>
      </c>
      <c r="Q4078" s="3" t="str">
        <f>IF(Table1[[#This Row],[Hui Reply?]],VLOOKUP(Table1[[#This Row],[topic_id]],'All Topics Data'!$A$2:$E$1243,5,FALSE),0)</f>
        <v>Mglines</v>
      </c>
      <c r="R4078" s="8">
        <f>Table1[[#This Row],[post_time]]+8/24</f>
        <v>40503.411921296298</v>
      </c>
      <c r="S4078" s="3">
        <f>IF(Table1[[#This Row],[post_position]]=1,0,SUMIFS($F$2:F4078,$H$2:H4078,Table1[[#This Row],[post_position]]-1,$C$2:C4078,Table1[[#This Row],[topic_id]]))</f>
        <v>40502.570983796293</v>
      </c>
    </row>
    <row r="4079" spans="1:19" x14ac:dyDescent="0.25">
      <c r="A4079" s="7">
        <v>4158</v>
      </c>
      <c r="B4079" s="7">
        <v>1</v>
      </c>
      <c r="C4079" s="7">
        <v>1007</v>
      </c>
      <c r="D4079" s="7">
        <v>6894</v>
      </c>
      <c r="F4079" s="8">
        <v>40503.152118055557</v>
      </c>
      <c r="G4079" s="7">
        <v>0</v>
      </c>
      <c r="H4079" s="7">
        <v>3</v>
      </c>
      <c r="I4079" s="7" t="b">
        <f t="shared" si="189"/>
        <v>0</v>
      </c>
      <c r="J4079" s="7" t="b">
        <f t="shared" si="190"/>
        <v>1</v>
      </c>
      <c r="K4079" s="7">
        <f t="shared" si="191"/>
        <v>0</v>
      </c>
      <c r="L4079" s="7">
        <f>WEEKDAY(Table1[[#This Row],[post_time]])</f>
        <v>1</v>
      </c>
      <c r="M4079" s="7">
        <f>VLOOKUP(Table1[[#This Row],[topic_id]],'All Topics Data'!$A$2:$I$1243,8,FALSE)</f>
        <v>40502.101388888892</v>
      </c>
      <c r="N4079" s="7">
        <f>Table1[[#This Row],[Hui Reply?]]*(Table1[[#This Row],[post_time]]-Table1[[#This Row],[timestamp of previous reply]])</f>
        <v>0</v>
      </c>
      <c r="O4079" s="3">
        <f>O4078+Table1[[#This Row],[Hui Reply?]]</f>
        <v>1064</v>
      </c>
      <c r="P4079" s="19">
        <f>INT(Table1[[#This Row],[post_time]])</f>
        <v>40503</v>
      </c>
      <c r="Q4079" s="3">
        <f>IF(Table1[[#This Row],[Hui Reply?]],VLOOKUP(Table1[[#This Row],[topic_id]],'All Topics Data'!$A$2:$E$1243,5,FALSE),0)</f>
        <v>0</v>
      </c>
      <c r="R4079" s="8">
        <f>Table1[[#This Row],[post_time]]+8/24</f>
        <v>40503.485451388893</v>
      </c>
      <c r="S4079" s="3">
        <f>IF(Table1[[#This Row],[post_position]]=1,0,SUMIFS($F$2:F4079,$H$2:H4079,Table1[[#This Row],[post_position]]-1,$C$2:C4079,Table1[[#This Row],[topic_id]]))</f>
        <v>40502.257118055553</v>
      </c>
    </row>
    <row r="4080" spans="1:19" x14ac:dyDescent="0.25">
      <c r="A4080" s="7">
        <v>4159</v>
      </c>
      <c r="B4080" s="7">
        <v>1</v>
      </c>
      <c r="C4080" s="7">
        <v>1007</v>
      </c>
      <c r="D4080" s="7">
        <v>6894</v>
      </c>
      <c r="E4080" s="2"/>
      <c r="F4080" s="8">
        <v>40503.160451388889</v>
      </c>
      <c r="G4080" s="7">
        <v>0</v>
      </c>
      <c r="H4080" s="7">
        <v>4</v>
      </c>
      <c r="I4080" s="7" t="b">
        <f t="shared" si="189"/>
        <v>0</v>
      </c>
      <c r="J4080" s="7" t="b">
        <f t="shared" si="190"/>
        <v>1</v>
      </c>
      <c r="K4080" s="7">
        <f t="shared" si="191"/>
        <v>0</v>
      </c>
      <c r="L4080" s="7">
        <f>WEEKDAY(Table1[[#This Row],[post_time]])</f>
        <v>1</v>
      </c>
      <c r="M4080" s="7">
        <f>VLOOKUP(Table1[[#This Row],[topic_id]],'All Topics Data'!$A$2:$I$1243,8,FALSE)</f>
        <v>40502.101388888892</v>
      </c>
      <c r="N4080" s="7">
        <f>Table1[[#This Row],[Hui Reply?]]*(Table1[[#This Row],[post_time]]-Table1[[#This Row],[timestamp of previous reply]])</f>
        <v>0</v>
      </c>
      <c r="O4080" s="3">
        <f>O4079+Table1[[#This Row],[Hui Reply?]]</f>
        <v>1064</v>
      </c>
      <c r="P4080" s="19">
        <f>INT(Table1[[#This Row],[post_time]])</f>
        <v>40503</v>
      </c>
      <c r="Q4080" s="3">
        <f>IF(Table1[[#This Row],[Hui Reply?]],VLOOKUP(Table1[[#This Row],[topic_id]],'All Topics Data'!$A$2:$E$1243,5,FALSE),0)</f>
        <v>0</v>
      </c>
      <c r="R4080" s="8">
        <f>Table1[[#This Row],[post_time]]+8/24</f>
        <v>40503.493784722225</v>
      </c>
      <c r="S4080" s="3">
        <f>IF(Table1[[#This Row],[post_position]]=1,0,SUMIFS($F$2:F4080,$H$2:H4080,Table1[[#This Row],[post_position]]-1,$C$2:C4080,Table1[[#This Row],[topic_id]]))</f>
        <v>40503.152118055557</v>
      </c>
    </row>
    <row r="4081" spans="1:19" x14ac:dyDescent="0.25">
      <c r="A4081" s="7">
        <v>4160</v>
      </c>
      <c r="B4081" s="7">
        <v>1</v>
      </c>
      <c r="C4081" s="7">
        <v>1011</v>
      </c>
      <c r="D4081" s="7">
        <v>5408</v>
      </c>
      <c r="F4081" s="8">
        <v>40503.176203703704</v>
      </c>
      <c r="G4081" s="7">
        <v>0</v>
      </c>
      <c r="H4081" s="7">
        <v>3</v>
      </c>
      <c r="I4081" s="7" t="b">
        <f t="shared" si="189"/>
        <v>0</v>
      </c>
      <c r="J4081" s="7" t="b">
        <f t="shared" si="190"/>
        <v>1</v>
      </c>
      <c r="K4081" s="7">
        <f t="shared" si="191"/>
        <v>0</v>
      </c>
      <c r="L4081" s="7">
        <f>WEEKDAY(Table1[[#This Row],[post_time]])</f>
        <v>1</v>
      </c>
      <c r="M4081" s="7">
        <f>VLOOKUP(Table1[[#This Row],[topic_id]],'All Topics Data'!$A$2:$I$1243,8,FALSE)</f>
        <v>40502.793055555558</v>
      </c>
      <c r="N4081" s="7">
        <f>Table1[[#This Row],[Hui Reply?]]*(Table1[[#This Row],[post_time]]-Table1[[#This Row],[timestamp of previous reply]])</f>
        <v>0</v>
      </c>
      <c r="O4081" s="3">
        <f>O4080+Table1[[#This Row],[Hui Reply?]]</f>
        <v>1064</v>
      </c>
      <c r="P4081" s="19">
        <f>INT(Table1[[#This Row],[post_time]])</f>
        <v>40503</v>
      </c>
      <c r="Q4081" s="3">
        <f>IF(Table1[[#This Row],[Hui Reply?]],VLOOKUP(Table1[[#This Row],[topic_id]],'All Topics Data'!$A$2:$E$1243,5,FALSE),0)</f>
        <v>0</v>
      </c>
      <c r="R4081" s="8">
        <f>Table1[[#This Row],[post_time]]+8/24</f>
        <v>40503.50953703704</v>
      </c>
      <c r="S4081" s="3">
        <f>IF(Table1[[#This Row],[post_position]]=1,0,SUMIFS($F$2:F4081,$H$2:H4081,Table1[[#This Row],[post_position]]-1,$C$2:C4081,Table1[[#This Row],[topic_id]]))</f>
        <v>40502.840451388889</v>
      </c>
    </row>
    <row r="4082" spans="1:19" x14ac:dyDescent="0.25">
      <c r="A4082" s="7">
        <v>4161</v>
      </c>
      <c r="B4082" s="7">
        <v>1</v>
      </c>
      <c r="C4082" s="7">
        <v>1009</v>
      </c>
      <c r="D4082" s="7">
        <v>7046</v>
      </c>
      <c r="E4082" s="2"/>
      <c r="F4082" s="8">
        <v>40503.242199074077</v>
      </c>
      <c r="G4082" s="7">
        <v>0</v>
      </c>
      <c r="H4082" s="7">
        <v>2</v>
      </c>
      <c r="I4082" s="7" t="b">
        <f t="shared" si="189"/>
        <v>0</v>
      </c>
      <c r="J4082" s="7" t="b">
        <f t="shared" si="190"/>
        <v>1</v>
      </c>
      <c r="K4082" s="7">
        <f t="shared" si="191"/>
        <v>0</v>
      </c>
      <c r="L4082" s="7">
        <f>WEEKDAY(Table1[[#This Row],[post_time]])</f>
        <v>1</v>
      </c>
      <c r="M4082" s="7">
        <f>VLOOKUP(Table1[[#This Row],[topic_id]],'All Topics Data'!$A$2:$I$1243,8,FALSE)</f>
        <v>40502.743750000001</v>
      </c>
      <c r="N4082" s="7">
        <f>Table1[[#This Row],[Hui Reply?]]*(Table1[[#This Row],[post_time]]-Table1[[#This Row],[timestamp of previous reply]])</f>
        <v>0</v>
      </c>
      <c r="O4082" s="3">
        <f>O4081+Table1[[#This Row],[Hui Reply?]]</f>
        <v>1064</v>
      </c>
      <c r="P4082" s="19">
        <f>INT(Table1[[#This Row],[post_time]])</f>
        <v>40503</v>
      </c>
      <c r="Q4082" s="3">
        <f>IF(Table1[[#This Row],[Hui Reply?]],VLOOKUP(Table1[[#This Row],[topic_id]],'All Topics Data'!$A$2:$E$1243,5,FALSE),0)</f>
        <v>0</v>
      </c>
      <c r="R4082" s="8">
        <f>Table1[[#This Row],[post_time]]+8/24</f>
        <v>40503.575532407413</v>
      </c>
      <c r="S4082" s="3">
        <f>IF(Table1[[#This Row],[post_position]]=1,0,SUMIFS($F$2:F4082,$H$2:H4082,Table1[[#This Row],[post_position]]-1,$C$2:C4082,Table1[[#This Row],[topic_id]]))</f>
        <v>40502.744155092594</v>
      </c>
    </row>
    <row r="4083" spans="1:19" x14ac:dyDescent="0.25">
      <c r="A4083" s="7">
        <v>4162</v>
      </c>
      <c r="B4083" s="7">
        <v>1</v>
      </c>
      <c r="C4083" s="7">
        <v>1009</v>
      </c>
      <c r="D4083" s="7">
        <v>7038</v>
      </c>
      <c r="E4083" s="2"/>
      <c r="F4083" s="8">
        <v>40503.255462962959</v>
      </c>
      <c r="G4083" s="7">
        <v>0</v>
      </c>
      <c r="H4083" s="7">
        <v>3</v>
      </c>
      <c r="I4083" s="7" t="b">
        <f t="shared" si="189"/>
        <v>0</v>
      </c>
      <c r="J4083" s="7" t="b">
        <f t="shared" si="190"/>
        <v>1</v>
      </c>
      <c r="K4083" s="7">
        <f t="shared" si="191"/>
        <v>0</v>
      </c>
      <c r="L4083" s="7">
        <f>WEEKDAY(Table1[[#This Row],[post_time]])</f>
        <v>1</v>
      </c>
      <c r="M4083" s="7">
        <f>VLOOKUP(Table1[[#This Row],[topic_id]],'All Topics Data'!$A$2:$I$1243,8,FALSE)</f>
        <v>40502.743750000001</v>
      </c>
      <c r="N4083" s="7">
        <f>Table1[[#This Row],[Hui Reply?]]*(Table1[[#This Row],[post_time]]-Table1[[#This Row],[timestamp of previous reply]])</f>
        <v>0</v>
      </c>
      <c r="O4083" s="3">
        <f>O4082+Table1[[#This Row],[Hui Reply?]]</f>
        <v>1064</v>
      </c>
      <c r="P4083" s="19">
        <f>INT(Table1[[#This Row],[post_time]])</f>
        <v>40503</v>
      </c>
      <c r="Q4083" s="3">
        <f>IF(Table1[[#This Row],[Hui Reply?]],VLOOKUP(Table1[[#This Row],[topic_id]],'All Topics Data'!$A$2:$E$1243,5,FALSE),0)</f>
        <v>0</v>
      </c>
      <c r="R4083" s="8">
        <f>Table1[[#This Row],[post_time]]+8/24</f>
        <v>40503.588796296295</v>
      </c>
      <c r="S4083" s="3">
        <f>IF(Table1[[#This Row],[post_position]]=1,0,SUMIFS($F$2:F4083,$H$2:H4083,Table1[[#This Row],[post_position]]-1,$C$2:C4083,Table1[[#This Row],[topic_id]]))</f>
        <v>40503.242199074077</v>
      </c>
    </row>
    <row r="4084" spans="1:19" x14ac:dyDescent="0.25">
      <c r="A4084" s="7">
        <v>4163</v>
      </c>
      <c r="B4084" s="7">
        <v>1</v>
      </c>
      <c r="C4084" s="7">
        <v>1009</v>
      </c>
      <c r="D4084" s="7">
        <v>24</v>
      </c>
      <c r="F4084" s="8">
        <v>40503.265798611108</v>
      </c>
      <c r="G4084" s="7">
        <v>0</v>
      </c>
      <c r="H4084" s="7">
        <v>4</v>
      </c>
      <c r="I4084" s="7" t="b">
        <f t="shared" si="189"/>
        <v>1</v>
      </c>
      <c r="J4084" s="7" t="b">
        <f t="shared" si="190"/>
        <v>1</v>
      </c>
      <c r="K4084" s="7">
        <f t="shared" si="191"/>
        <v>1</v>
      </c>
      <c r="L4084" s="7">
        <f>WEEKDAY(Table1[[#This Row],[post_time]])</f>
        <v>1</v>
      </c>
      <c r="M4084" s="7">
        <f>VLOOKUP(Table1[[#This Row],[topic_id]],'All Topics Data'!$A$2:$I$1243,8,FALSE)</f>
        <v>40502.743750000001</v>
      </c>
      <c r="N4084" s="7">
        <f>Table1[[#This Row],[Hui Reply?]]*(Table1[[#This Row],[post_time]]-Table1[[#This Row],[timestamp of previous reply]])</f>
        <v>1.0335648148611654E-2</v>
      </c>
      <c r="O4084" s="3">
        <f>O4083+Table1[[#This Row],[Hui Reply?]]</f>
        <v>1065</v>
      </c>
      <c r="P4084" s="19">
        <f>INT(Table1[[#This Row],[post_time]])</f>
        <v>40503</v>
      </c>
      <c r="Q4084" s="3" t="str">
        <f>IF(Table1[[#This Row],[Hui Reply?]],VLOOKUP(Table1[[#This Row],[topic_id]],'All Topics Data'!$A$2:$E$1243,5,FALSE),0)</f>
        <v>Serene</v>
      </c>
      <c r="R4084" s="8">
        <f>Table1[[#This Row],[post_time]]+8/24</f>
        <v>40503.599131944444</v>
      </c>
      <c r="S4084" s="3">
        <f>IF(Table1[[#This Row],[post_position]]=1,0,SUMIFS($F$2:F4084,$H$2:H4084,Table1[[#This Row],[post_position]]-1,$C$2:C4084,Table1[[#This Row],[topic_id]]))</f>
        <v>40503.255462962959</v>
      </c>
    </row>
    <row r="4085" spans="1:19" x14ac:dyDescent="0.25">
      <c r="A4085" s="7">
        <v>4164</v>
      </c>
      <c r="B4085" s="7">
        <v>1</v>
      </c>
      <c r="C4085" s="7">
        <v>1009</v>
      </c>
      <c r="D4085" s="7">
        <v>7038</v>
      </c>
      <c r="F4085" s="8">
        <v>40503.325868055559</v>
      </c>
      <c r="G4085" s="7">
        <v>0</v>
      </c>
      <c r="H4085" s="7">
        <v>5</v>
      </c>
      <c r="I4085" s="7" t="b">
        <f t="shared" si="189"/>
        <v>0</v>
      </c>
      <c r="J4085" s="7" t="b">
        <f t="shared" si="190"/>
        <v>1</v>
      </c>
      <c r="K4085" s="7">
        <f t="shared" si="191"/>
        <v>0</v>
      </c>
      <c r="L4085" s="7">
        <f>WEEKDAY(Table1[[#This Row],[post_time]])</f>
        <v>1</v>
      </c>
      <c r="M4085" s="7">
        <f>VLOOKUP(Table1[[#This Row],[topic_id]],'All Topics Data'!$A$2:$I$1243,8,FALSE)</f>
        <v>40502.743750000001</v>
      </c>
      <c r="N4085" s="7">
        <f>Table1[[#This Row],[Hui Reply?]]*(Table1[[#This Row],[post_time]]-Table1[[#This Row],[timestamp of previous reply]])</f>
        <v>0</v>
      </c>
      <c r="O4085" s="3">
        <f>O4084+Table1[[#This Row],[Hui Reply?]]</f>
        <v>1065</v>
      </c>
      <c r="P4085" s="19">
        <f>INT(Table1[[#This Row],[post_time]])</f>
        <v>40503</v>
      </c>
      <c r="Q4085" s="3">
        <f>IF(Table1[[#This Row],[Hui Reply?]],VLOOKUP(Table1[[#This Row],[topic_id]],'All Topics Data'!$A$2:$E$1243,5,FALSE),0)</f>
        <v>0</v>
      </c>
      <c r="R4085" s="8">
        <f>Table1[[#This Row],[post_time]]+8/24</f>
        <v>40503.659201388895</v>
      </c>
      <c r="S4085" s="3">
        <f>IF(Table1[[#This Row],[post_position]]=1,0,SUMIFS($F$2:F4085,$H$2:H4085,Table1[[#This Row],[post_position]]-1,$C$2:C4085,Table1[[#This Row],[topic_id]]))</f>
        <v>40503.265798611108</v>
      </c>
    </row>
    <row r="4086" spans="1:19" x14ac:dyDescent="0.25">
      <c r="A4086" s="7">
        <v>4165</v>
      </c>
      <c r="B4086" s="7">
        <v>1</v>
      </c>
      <c r="C4086" s="7">
        <v>1009</v>
      </c>
      <c r="D4086" s="7">
        <v>24</v>
      </c>
      <c r="F4086" s="8">
        <v>40503.362546296295</v>
      </c>
      <c r="G4086" s="7">
        <v>0</v>
      </c>
      <c r="H4086" s="7">
        <v>6</v>
      </c>
      <c r="I4086" s="7" t="b">
        <f t="shared" si="189"/>
        <v>1</v>
      </c>
      <c r="J4086" s="7" t="b">
        <f t="shared" si="190"/>
        <v>1</v>
      </c>
      <c r="K4086" s="7">
        <f t="shared" si="191"/>
        <v>1</v>
      </c>
      <c r="L4086" s="7">
        <f>WEEKDAY(Table1[[#This Row],[post_time]])</f>
        <v>1</v>
      </c>
      <c r="M4086" s="7">
        <f>VLOOKUP(Table1[[#This Row],[topic_id]],'All Topics Data'!$A$2:$I$1243,8,FALSE)</f>
        <v>40502.743750000001</v>
      </c>
      <c r="N4086" s="7">
        <f>Table1[[#This Row],[Hui Reply?]]*(Table1[[#This Row],[post_time]]-Table1[[#This Row],[timestamp of previous reply]])</f>
        <v>3.6678240736364387E-2</v>
      </c>
      <c r="O4086" s="3">
        <f>O4085+Table1[[#This Row],[Hui Reply?]]</f>
        <v>1066</v>
      </c>
      <c r="P4086" s="19">
        <f>INT(Table1[[#This Row],[post_time]])</f>
        <v>40503</v>
      </c>
      <c r="Q4086" s="3" t="str">
        <f>IF(Table1[[#This Row],[Hui Reply?]],VLOOKUP(Table1[[#This Row],[topic_id]],'All Topics Data'!$A$2:$E$1243,5,FALSE),0)</f>
        <v>Serene</v>
      </c>
      <c r="R4086" s="8">
        <f>Table1[[#This Row],[post_time]]+8/24</f>
        <v>40503.695879629631</v>
      </c>
      <c r="S4086" s="3">
        <f>IF(Table1[[#This Row],[post_position]]=1,0,SUMIFS($F$2:F4086,$H$2:H4086,Table1[[#This Row],[post_position]]-1,$C$2:C4086,Table1[[#This Row],[topic_id]]))</f>
        <v>40503.325868055559</v>
      </c>
    </row>
    <row r="4087" spans="1:19" x14ac:dyDescent="0.25">
      <c r="A4087" s="7">
        <v>4166</v>
      </c>
      <c r="B4087" s="7">
        <v>1</v>
      </c>
      <c r="C4087" s="7">
        <v>1012</v>
      </c>
      <c r="D4087" s="7">
        <v>7050</v>
      </c>
      <c r="F4087" s="8">
        <v>40503.375613425924</v>
      </c>
      <c r="G4087" s="7">
        <v>0</v>
      </c>
      <c r="H4087" s="7">
        <v>1</v>
      </c>
      <c r="I4087" s="7" t="b">
        <f t="shared" si="189"/>
        <v>0</v>
      </c>
      <c r="J4087" s="7" t="b">
        <f t="shared" si="190"/>
        <v>0</v>
      </c>
      <c r="K4087" s="7">
        <f t="shared" si="191"/>
        <v>0</v>
      </c>
      <c r="L4087" s="7">
        <f>WEEKDAY(Table1[[#This Row],[post_time]])</f>
        <v>1</v>
      </c>
      <c r="M4087" s="7">
        <f>VLOOKUP(Table1[[#This Row],[topic_id]],'All Topics Data'!$A$2:$I$1243,8,FALSE)</f>
        <v>40503.375</v>
      </c>
      <c r="N4087" s="7">
        <f>Table1[[#This Row],[Hui Reply?]]*(Table1[[#This Row],[post_time]]-Table1[[#This Row],[timestamp of previous reply]])</f>
        <v>0</v>
      </c>
      <c r="O4087" s="3">
        <f>O4086+Table1[[#This Row],[Hui Reply?]]</f>
        <v>1066</v>
      </c>
      <c r="P4087" s="19">
        <f>INT(Table1[[#This Row],[post_time]])</f>
        <v>40503</v>
      </c>
      <c r="Q4087" s="3">
        <f>IF(Table1[[#This Row],[Hui Reply?]],VLOOKUP(Table1[[#This Row],[topic_id]],'All Topics Data'!$A$2:$E$1243,5,FALSE),0)</f>
        <v>0</v>
      </c>
      <c r="R4087" s="8">
        <f>Table1[[#This Row],[post_time]]+8/24</f>
        <v>40503.70894675926</v>
      </c>
      <c r="S4087" s="3">
        <f>IF(Table1[[#This Row],[post_position]]=1,0,SUMIFS($F$2:F4087,$H$2:H4087,Table1[[#This Row],[post_position]]-1,$C$2:C4087,Table1[[#This Row],[topic_id]]))</f>
        <v>0</v>
      </c>
    </row>
    <row r="4088" spans="1:19" x14ac:dyDescent="0.25">
      <c r="A4088" s="7">
        <v>4167</v>
      </c>
      <c r="B4088" s="7">
        <v>1</v>
      </c>
      <c r="C4088" s="7">
        <v>1009</v>
      </c>
      <c r="D4088" s="7">
        <v>7038</v>
      </c>
      <c r="F4088" s="8">
        <v>40503.376944444448</v>
      </c>
      <c r="G4088" s="7">
        <v>0</v>
      </c>
      <c r="H4088" s="7">
        <v>7</v>
      </c>
      <c r="I4088" s="7" t="b">
        <f t="shared" si="189"/>
        <v>0</v>
      </c>
      <c r="J4088" s="7" t="b">
        <f t="shared" si="190"/>
        <v>1</v>
      </c>
      <c r="K4088" s="7">
        <f t="shared" si="191"/>
        <v>0</v>
      </c>
      <c r="L4088" s="7">
        <f>WEEKDAY(Table1[[#This Row],[post_time]])</f>
        <v>1</v>
      </c>
      <c r="M4088" s="7">
        <f>VLOOKUP(Table1[[#This Row],[topic_id]],'All Topics Data'!$A$2:$I$1243,8,FALSE)</f>
        <v>40502.743750000001</v>
      </c>
      <c r="N4088" s="7">
        <f>Table1[[#This Row],[Hui Reply?]]*(Table1[[#This Row],[post_time]]-Table1[[#This Row],[timestamp of previous reply]])</f>
        <v>0</v>
      </c>
      <c r="O4088" s="3">
        <f>O4087+Table1[[#This Row],[Hui Reply?]]</f>
        <v>1066</v>
      </c>
      <c r="P4088" s="19">
        <f>INT(Table1[[#This Row],[post_time]])</f>
        <v>40503</v>
      </c>
      <c r="Q4088" s="3">
        <f>IF(Table1[[#This Row],[Hui Reply?]],VLOOKUP(Table1[[#This Row],[topic_id]],'All Topics Data'!$A$2:$E$1243,5,FALSE),0)</f>
        <v>0</v>
      </c>
      <c r="R4088" s="8">
        <f>Table1[[#This Row],[post_time]]+8/24</f>
        <v>40503.710277777784</v>
      </c>
      <c r="S4088" s="3">
        <f>IF(Table1[[#This Row],[post_position]]=1,0,SUMIFS($F$2:F4088,$H$2:H4088,Table1[[#This Row],[post_position]]-1,$C$2:C4088,Table1[[#This Row],[topic_id]]))</f>
        <v>40503.362546296295</v>
      </c>
    </row>
    <row r="4089" spans="1:19" x14ac:dyDescent="0.25">
      <c r="A4089" s="7">
        <v>4168</v>
      </c>
      <c r="B4089" s="7">
        <v>1</v>
      </c>
      <c r="C4089" s="7">
        <v>1013</v>
      </c>
      <c r="D4089" s="7">
        <v>6720</v>
      </c>
      <c r="E4089" s="2"/>
      <c r="F4089" s="8">
        <v>40503.380879629629</v>
      </c>
      <c r="G4089" s="7">
        <v>0</v>
      </c>
      <c r="H4089" s="7">
        <v>1</v>
      </c>
      <c r="I4089" s="7" t="b">
        <f t="shared" si="189"/>
        <v>0</v>
      </c>
      <c r="J4089" s="7" t="b">
        <f t="shared" si="190"/>
        <v>0</v>
      </c>
      <c r="K4089" s="7">
        <f t="shared" si="191"/>
        <v>0</v>
      </c>
      <c r="L4089" s="7">
        <f>WEEKDAY(Table1[[#This Row],[post_time]])</f>
        <v>1</v>
      </c>
      <c r="M4089" s="7">
        <f>VLOOKUP(Table1[[#This Row],[topic_id]],'All Topics Data'!$A$2:$I$1243,8,FALSE)</f>
        <v>40503.380555555559</v>
      </c>
      <c r="N4089" s="7">
        <f>Table1[[#This Row],[Hui Reply?]]*(Table1[[#This Row],[post_time]]-Table1[[#This Row],[timestamp of previous reply]])</f>
        <v>0</v>
      </c>
      <c r="O4089" s="3">
        <f>O4088+Table1[[#This Row],[Hui Reply?]]</f>
        <v>1066</v>
      </c>
      <c r="P4089" s="19">
        <f>INT(Table1[[#This Row],[post_time]])</f>
        <v>40503</v>
      </c>
      <c r="Q4089" s="3">
        <f>IF(Table1[[#This Row],[Hui Reply?]],VLOOKUP(Table1[[#This Row],[topic_id]],'All Topics Data'!$A$2:$E$1243,5,FALSE),0)</f>
        <v>0</v>
      </c>
      <c r="R4089" s="8">
        <f>Table1[[#This Row],[post_time]]+8/24</f>
        <v>40503.714212962965</v>
      </c>
      <c r="S4089" s="3">
        <f>IF(Table1[[#This Row],[post_position]]=1,0,SUMIFS($F$2:F4089,$H$2:H4089,Table1[[#This Row],[post_position]]-1,$C$2:C4089,Table1[[#This Row],[topic_id]]))</f>
        <v>0</v>
      </c>
    </row>
    <row r="4090" spans="1:19" x14ac:dyDescent="0.25">
      <c r="A4090" s="7">
        <v>4169</v>
      </c>
      <c r="B4090" s="7">
        <v>1</v>
      </c>
      <c r="C4090" s="7">
        <v>1013</v>
      </c>
      <c r="D4090" s="7">
        <v>24</v>
      </c>
      <c r="F4090" s="8">
        <v>40503.439328703702</v>
      </c>
      <c r="G4090" s="7">
        <v>0</v>
      </c>
      <c r="H4090" s="7">
        <v>2</v>
      </c>
      <c r="I4090" s="7" t="b">
        <f t="shared" si="189"/>
        <v>1</v>
      </c>
      <c r="J4090" s="7" t="b">
        <f t="shared" si="190"/>
        <v>1</v>
      </c>
      <c r="K4090" s="7">
        <f t="shared" si="191"/>
        <v>1</v>
      </c>
      <c r="L4090" s="7">
        <f>WEEKDAY(Table1[[#This Row],[post_time]])</f>
        <v>1</v>
      </c>
      <c r="M4090" s="7">
        <f>VLOOKUP(Table1[[#This Row],[topic_id]],'All Topics Data'!$A$2:$I$1243,8,FALSE)</f>
        <v>40503.380555555559</v>
      </c>
      <c r="N4090" s="7">
        <f>Table1[[#This Row],[Hui Reply?]]*(Table1[[#This Row],[post_time]]-Table1[[#This Row],[timestamp of previous reply]])</f>
        <v>5.8449074072996154E-2</v>
      </c>
      <c r="O4090" s="3">
        <f>O4089+Table1[[#This Row],[Hui Reply?]]</f>
        <v>1067</v>
      </c>
      <c r="P4090" s="19">
        <f>INT(Table1[[#This Row],[post_time]])</f>
        <v>40503</v>
      </c>
      <c r="Q4090" s="3" t="str">
        <f>IF(Table1[[#This Row],[Hui Reply?]],VLOOKUP(Table1[[#This Row],[topic_id]],'All Topics Data'!$A$2:$E$1243,5,FALSE),0)</f>
        <v>dramnath1981</v>
      </c>
      <c r="R4090" s="8">
        <f>Table1[[#This Row],[post_time]]+8/24</f>
        <v>40503.772662037038</v>
      </c>
      <c r="S4090" s="3">
        <f>IF(Table1[[#This Row],[post_position]]=1,0,SUMIFS($F$2:F4090,$H$2:H4090,Table1[[#This Row],[post_position]]-1,$C$2:C4090,Table1[[#This Row],[topic_id]]))</f>
        <v>40503.380879629629</v>
      </c>
    </row>
    <row r="4091" spans="1:19" x14ac:dyDescent="0.25">
      <c r="A4091" s="7">
        <v>4170</v>
      </c>
      <c r="B4091" s="7">
        <v>1</v>
      </c>
      <c r="C4091" s="7">
        <v>1014</v>
      </c>
      <c r="D4091" s="7">
        <v>7052</v>
      </c>
      <c r="F4091" s="8">
        <v>40503.441689814812</v>
      </c>
      <c r="G4091" s="7">
        <v>0</v>
      </c>
      <c r="H4091" s="7">
        <v>1</v>
      </c>
      <c r="I4091" s="7" t="b">
        <f t="shared" si="189"/>
        <v>0</v>
      </c>
      <c r="J4091" s="7" t="b">
        <f t="shared" si="190"/>
        <v>0</v>
      </c>
      <c r="K4091" s="7">
        <f t="shared" si="191"/>
        <v>0</v>
      </c>
      <c r="L4091" s="7">
        <f>WEEKDAY(Table1[[#This Row],[post_time]])</f>
        <v>1</v>
      </c>
      <c r="M4091" s="7">
        <f>VLOOKUP(Table1[[#This Row],[topic_id]],'All Topics Data'!$A$2:$I$1243,8,FALSE)</f>
        <v>40503.441666666666</v>
      </c>
      <c r="N4091" s="7">
        <f>Table1[[#This Row],[Hui Reply?]]*(Table1[[#This Row],[post_time]]-Table1[[#This Row],[timestamp of previous reply]])</f>
        <v>0</v>
      </c>
      <c r="O4091" s="3">
        <f>O4090+Table1[[#This Row],[Hui Reply?]]</f>
        <v>1067</v>
      </c>
      <c r="P4091" s="19">
        <f>INT(Table1[[#This Row],[post_time]])</f>
        <v>40503</v>
      </c>
      <c r="Q4091" s="3">
        <f>IF(Table1[[#This Row],[Hui Reply?]],VLOOKUP(Table1[[#This Row],[topic_id]],'All Topics Data'!$A$2:$E$1243,5,FALSE),0)</f>
        <v>0</v>
      </c>
      <c r="R4091" s="8">
        <f>Table1[[#This Row],[post_time]]+8/24</f>
        <v>40503.775023148148</v>
      </c>
      <c r="S4091" s="3">
        <f>IF(Table1[[#This Row],[post_position]]=1,0,SUMIFS($F$2:F4091,$H$2:H4091,Table1[[#This Row],[post_position]]-1,$C$2:C4091,Table1[[#This Row],[topic_id]]))</f>
        <v>0</v>
      </c>
    </row>
    <row r="4092" spans="1:19" x14ac:dyDescent="0.25">
      <c r="A4092" s="7">
        <v>4171</v>
      </c>
      <c r="B4092" s="7">
        <v>1</v>
      </c>
      <c r="C4092" s="7">
        <v>1015</v>
      </c>
      <c r="D4092" s="7">
        <v>7047</v>
      </c>
      <c r="F4092" s="8">
        <v>40503.450740740744</v>
      </c>
      <c r="G4092" s="7">
        <v>0</v>
      </c>
      <c r="H4092" s="7">
        <v>1</v>
      </c>
      <c r="I4092" s="7" t="b">
        <f t="shared" si="189"/>
        <v>0</v>
      </c>
      <c r="J4092" s="7" t="b">
        <f t="shared" si="190"/>
        <v>0</v>
      </c>
      <c r="K4092" s="7">
        <f t="shared" si="191"/>
        <v>0</v>
      </c>
      <c r="L4092" s="7">
        <f>WEEKDAY(Table1[[#This Row],[post_time]])</f>
        <v>1</v>
      </c>
      <c r="M4092" s="7">
        <f>VLOOKUP(Table1[[#This Row],[topic_id]],'All Topics Data'!$A$2:$I$1243,8,FALSE)</f>
        <v>40503.450694444444</v>
      </c>
      <c r="N4092" s="7">
        <f>Table1[[#This Row],[Hui Reply?]]*(Table1[[#This Row],[post_time]]-Table1[[#This Row],[timestamp of previous reply]])</f>
        <v>0</v>
      </c>
      <c r="O4092" s="3">
        <f>O4091+Table1[[#This Row],[Hui Reply?]]</f>
        <v>1067</v>
      </c>
      <c r="P4092" s="19">
        <f>INT(Table1[[#This Row],[post_time]])</f>
        <v>40503</v>
      </c>
      <c r="Q4092" s="3">
        <f>IF(Table1[[#This Row],[Hui Reply?]],VLOOKUP(Table1[[#This Row],[topic_id]],'All Topics Data'!$A$2:$E$1243,5,FALSE),0)</f>
        <v>0</v>
      </c>
      <c r="R4092" s="8">
        <f>Table1[[#This Row],[post_time]]+8/24</f>
        <v>40503.784074074079</v>
      </c>
      <c r="S4092" s="3">
        <f>IF(Table1[[#This Row],[post_position]]=1,0,SUMIFS($F$2:F4092,$H$2:H4092,Table1[[#This Row],[post_position]]-1,$C$2:C4092,Table1[[#This Row],[topic_id]]))</f>
        <v>0</v>
      </c>
    </row>
    <row r="4093" spans="1:19" x14ac:dyDescent="0.25">
      <c r="A4093" s="7">
        <v>4172</v>
      </c>
      <c r="B4093" s="7">
        <v>1</v>
      </c>
      <c r="C4093" s="7">
        <v>1015</v>
      </c>
      <c r="D4093" s="7">
        <v>24</v>
      </c>
      <c r="F4093" s="8">
        <v>40503.48505787037</v>
      </c>
      <c r="G4093" s="7">
        <v>0</v>
      </c>
      <c r="H4093" s="7">
        <v>2</v>
      </c>
      <c r="I4093" s="7" t="b">
        <f t="shared" si="189"/>
        <v>1</v>
      </c>
      <c r="J4093" s="7" t="b">
        <f t="shared" si="190"/>
        <v>1</v>
      </c>
      <c r="K4093" s="7">
        <f t="shared" si="191"/>
        <v>1</v>
      </c>
      <c r="L4093" s="7">
        <f>WEEKDAY(Table1[[#This Row],[post_time]])</f>
        <v>1</v>
      </c>
      <c r="M4093" s="7">
        <f>VLOOKUP(Table1[[#This Row],[topic_id]],'All Topics Data'!$A$2:$I$1243,8,FALSE)</f>
        <v>40503.450694444444</v>
      </c>
      <c r="N4093" s="7">
        <f>Table1[[#This Row],[Hui Reply?]]*(Table1[[#This Row],[post_time]]-Table1[[#This Row],[timestamp of previous reply]])</f>
        <v>3.4317129626288079E-2</v>
      </c>
      <c r="O4093" s="3">
        <f>O4092+Table1[[#This Row],[Hui Reply?]]</f>
        <v>1068</v>
      </c>
      <c r="P4093" s="19">
        <f>INT(Table1[[#This Row],[post_time]])</f>
        <v>40503</v>
      </c>
      <c r="Q4093" s="3" t="str">
        <f>IF(Table1[[#This Row],[Hui Reply?]],VLOOKUP(Table1[[#This Row],[topic_id]],'All Topics Data'!$A$2:$E$1243,5,FALSE),0)</f>
        <v>Ashokswain</v>
      </c>
      <c r="R4093" s="8">
        <f>Table1[[#This Row],[post_time]]+8/24</f>
        <v>40503.818391203706</v>
      </c>
      <c r="S4093" s="3">
        <f>IF(Table1[[#This Row],[post_position]]=1,0,SUMIFS($F$2:F4093,$H$2:H4093,Table1[[#This Row],[post_position]]-1,$C$2:C4093,Table1[[#This Row],[topic_id]]))</f>
        <v>40503.450740740744</v>
      </c>
    </row>
    <row r="4094" spans="1:19" x14ac:dyDescent="0.25">
      <c r="A4094" s="7">
        <v>4173</v>
      </c>
      <c r="B4094" s="7">
        <v>1</v>
      </c>
      <c r="C4094" s="7">
        <v>1014</v>
      </c>
      <c r="D4094" s="7">
        <v>24</v>
      </c>
      <c r="E4094" s="2"/>
      <c r="F4094" s="8">
        <v>40503.488518518519</v>
      </c>
      <c r="G4094" s="7">
        <v>0</v>
      </c>
      <c r="H4094" s="7">
        <v>2</v>
      </c>
      <c r="I4094" s="7" t="b">
        <f t="shared" si="189"/>
        <v>1</v>
      </c>
      <c r="J4094" s="7" t="b">
        <f t="shared" si="190"/>
        <v>1</v>
      </c>
      <c r="K4094" s="7">
        <f t="shared" si="191"/>
        <v>1</v>
      </c>
      <c r="L4094" s="7">
        <f>WEEKDAY(Table1[[#This Row],[post_time]])</f>
        <v>1</v>
      </c>
      <c r="M4094" s="7">
        <f>VLOOKUP(Table1[[#This Row],[topic_id]],'All Topics Data'!$A$2:$I$1243,8,FALSE)</f>
        <v>40503.441666666666</v>
      </c>
      <c r="N4094" s="7">
        <f>Table1[[#This Row],[Hui Reply?]]*(Table1[[#This Row],[post_time]]-Table1[[#This Row],[timestamp of previous reply]])</f>
        <v>4.6828703707433306E-2</v>
      </c>
      <c r="O4094" s="3">
        <f>O4093+Table1[[#This Row],[Hui Reply?]]</f>
        <v>1069</v>
      </c>
      <c r="P4094" s="19">
        <f>INT(Table1[[#This Row],[post_time]])</f>
        <v>40503</v>
      </c>
      <c r="Q4094" s="3" t="str">
        <f>IF(Table1[[#This Row],[Hui Reply?]],VLOOKUP(Table1[[#This Row],[topic_id]],'All Topics Data'!$A$2:$E$1243,5,FALSE),0)</f>
        <v>varunanil.t</v>
      </c>
      <c r="R4094" s="8">
        <f>Table1[[#This Row],[post_time]]+8/24</f>
        <v>40503.821851851855</v>
      </c>
      <c r="S4094" s="3">
        <f>IF(Table1[[#This Row],[post_position]]=1,0,SUMIFS($F$2:F4094,$H$2:H4094,Table1[[#This Row],[post_position]]-1,$C$2:C4094,Table1[[#This Row],[topic_id]]))</f>
        <v>40503.441689814812</v>
      </c>
    </row>
    <row r="4095" spans="1:19" x14ac:dyDescent="0.25">
      <c r="A4095" s="7">
        <v>4174</v>
      </c>
      <c r="B4095" s="7">
        <v>1</v>
      </c>
      <c r="C4095" s="7">
        <v>1012</v>
      </c>
      <c r="D4095" s="7">
        <v>6713</v>
      </c>
      <c r="F4095" s="8">
        <v>40503.492418981485</v>
      </c>
      <c r="G4095" s="7">
        <v>0</v>
      </c>
      <c r="H4095" s="7">
        <v>2</v>
      </c>
      <c r="I4095" s="7" t="b">
        <f t="shared" si="189"/>
        <v>0</v>
      </c>
      <c r="J4095" s="7" t="b">
        <f t="shared" si="190"/>
        <v>1</v>
      </c>
      <c r="K4095" s="7">
        <f t="shared" si="191"/>
        <v>0</v>
      </c>
      <c r="L4095" s="7">
        <f>WEEKDAY(Table1[[#This Row],[post_time]])</f>
        <v>1</v>
      </c>
      <c r="M4095" s="7">
        <f>VLOOKUP(Table1[[#This Row],[topic_id]],'All Topics Data'!$A$2:$I$1243,8,FALSE)</f>
        <v>40503.375</v>
      </c>
      <c r="N4095" s="7">
        <f>Table1[[#This Row],[Hui Reply?]]*(Table1[[#This Row],[post_time]]-Table1[[#This Row],[timestamp of previous reply]])</f>
        <v>0</v>
      </c>
      <c r="O4095" s="3">
        <f>O4094+Table1[[#This Row],[Hui Reply?]]</f>
        <v>1069</v>
      </c>
      <c r="P4095" s="19">
        <f>INT(Table1[[#This Row],[post_time]])</f>
        <v>40503</v>
      </c>
      <c r="Q4095" s="3">
        <f>IF(Table1[[#This Row],[Hui Reply?]],VLOOKUP(Table1[[#This Row],[topic_id]],'All Topics Data'!$A$2:$E$1243,5,FALSE),0)</f>
        <v>0</v>
      </c>
      <c r="R4095" s="8">
        <f>Table1[[#This Row],[post_time]]+8/24</f>
        <v>40503.82575231482</v>
      </c>
      <c r="S4095" s="3">
        <f>IF(Table1[[#This Row],[post_position]]=1,0,SUMIFS($F$2:F4095,$H$2:H4095,Table1[[#This Row],[post_position]]-1,$C$2:C4095,Table1[[#This Row],[topic_id]]))</f>
        <v>40503.375613425924</v>
      </c>
    </row>
    <row r="4096" spans="1:19" x14ac:dyDescent="0.25">
      <c r="A4096" s="7">
        <v>4175</v>
      </c>
      <c r="B4096" s="7">
        <v>1</v>
      </c>
      <c r="C4096" s="7">
        <v>1015</v>
      </c>
      <c r="D4096" s="7">
        <v>6713</v>
      </c>
      <c r="F4096" s="8">
        <v>40503.494988425926</v>
      </c>
      <c r="G4096" s="7">
        <v>0</v>
      </c>
      <c r="H4096" s="7">
        <v>3</v>
      </c>
      <c r="I4096" s="7" t="b">
        <f t="shared" si="189"/>
        <v>0</v>
      </c>
      <c r="J4096" s="7" t="b">
        <f t="shared" si="190"/>
        <v>1</v>
      </c>
      <c r="K4096" s="7">
        <f t="shared" si="191"/>
        <v>0</v>
      </c>
      <c r="L4096" s="7">
        <f>WEEKDAY(Table1[[#This Row],[post_time]])</f>
        <v>1</v>
      </c>
      <c r="M4096" s="7">
        <f>VLOOKUP(Table1[[#This Row],[topic_id]],'All Topics Data'!$A$2:$I$1243,8,FALSE)</f>
        <v>40503.450694444444</v>
      </c>
      <c r="N4096" s="7">
        <f>Table1[[#This Row],[Hui Reply?]]*(Table1[[#This Row],[post_time]]-Table1[[#This Row],[timestamp of previous reply]])</f>
        <v>0</v>
      </c>
      <c r="O4096" s="3">
        <f>O4095+Table1[[#This Row],[Hui Reply?]]</f>
        <v>1069</v>
      </c>
      <c r="P4096" s="19">
        <f>INT(Table1[[#This Row],[post_time]])</f>
        <v>40503</v>
      </c>
      <c r="Q4096" s="3">
        <f>IF(Table1[[#This Row],[Hui Reply?]],VLOOKUP(Table1[[#This Row],[topic_id]],'All Topics Data'!$A$2:$E$1243,5,FALSE),0)</f>
        <v>0</v>
      </c>
      <c r="R4096" s="8">
        <f>Table1[[#This Row],[post_time]]+8/24</f>
        <v>40503.828321759262</v>
      </c>
      <c r="S4096" s="3">
        <f>IF(Table1[[#This Row],[post_position]]=1,0,SUMIFS($F$2:F4096,$H$2:H4096,Table1[[#This Row],[post_position]]-1,$C$2:C4096,Table1[[#This Row],[topic_id]]))</f>
        <v>40503.48505787037</v>
      </c>
    </row>
    <row r="4097" spans="1:19" x14ac:dyDescent="0.25">
      <c r="A4097" s="7">
        <v>4176</v>
      </c>
      <c r="B4097" s="7">
        <v>1</v>
      </c>
      <c r="C4097" s="7">
        <v>1016</v>
      </c>
      <c r="D4097" s="7">
        <v>6942</v>
      </c>
      <c r="E4097" s="2"/>
      <c r="F4097" s="8">
        <v>40504.189421296294</v>
      </c>
      <c r="G4097" s="7">
        <v>0</v>
      </c>
      <c r="H4097" s="7">
        <v>1</v>
      </c>
      <c r="I4097" s="7" t="b">
        <f t="shared" si="189"/>
        <v>0</v>
      </c>
      <c r="J4097" s="7" t="b">
        <f t="shared" si="190"/>
        <v>0</v>
      </c>
      <c r="K4097" s="7">
        <f t="shared" si="191"/>
        <v>0</v>
      </c>
      <c r="L4097" s="7">
        <f>WEEKDAY(Table1[[#This Row],[post_time]])</f>
        <v>2</v>
      </c>
      <c r="M4097" s="7">
        <f>VLOOKUP(Table1[[#This Row],[topic_id]],'All Topics Data'!$A$2:$I$1243,8,FALSE)</f>
        <v>40504.188888888886</v>
      </c>
      <c r="N4097" s="7">
        <f>Table1[[#This Row],[Hui Reply?]]*(Table1[[#This Row],[post_time]]-Table1[[#This Row],[timestamp of previous reply]])</f>
        <v>0</v>
      </c>
      <c r="O4097" s="3">
        <f>O4096+Table1[[#This Row],[Hui Reply?]]</f>
        <v>1069</v>
      </c>
      <c r="P4097" s="19">
        <f>INT(Table1[[#This Row],[post_time]])</f>
        <v>40504</v>
      </c>
      <c r="Q4097" s="3">
        <f>IF(Table1[[#This Row],[Hui Reply?]],VLOOKUP(Table1[[#This Row],[topic_id]],'All Topics Data'!$A$2:$E$1243,5,FALSE),0)</f>
        <v>0</v>
      </c>
      <c r="R4097" s="8">
        <f>Table1[[#This Row],[post_time]]+8/24</f>
        <v>40504.52275462963</v>
      </c>
      <c r="S4097" s="3">
        <f>IF(Table1[[#This Row],[post_position]]=1,0,SUMIFS($F$2:F4097,$H$2:H4097,Table1[[#This Row],[post_position]]-1,$C$2:C4097,Table1[[#This Row],[topic_id]]))</f>
        <v>0</v>
      </c>
    </row>
    <row r="4098" spans="1:19" x14ac:dyDescent="0.25">
      <c r="A4098" s="7">
        <v>4177</v>
      </c>
      <c r="B4098" s="7">
        <v>1</v>
      </c>
      <c r="C4098" s="7">
        <v>1017</v>
      </c>
      <c r="D4098" s="7">
        <v>7060</v>
      </c>
      <c r="F4098" s="8">
        <v>40504.259236111109</v>
      </c>
      <c r="G4098" s="7">
        <v>0</v>
      </c>
      <c r="H4098" s="7">
        <v>1</v>
      </c>
      <c r="I4098" s="7" t="b">
        <f t="shared" si="189"/>
        <v>0</v>
      </c>
      <c r="J4098" s="7" t="b">
        <f t="shared" si="190"/>
        <v>0</v>
      </c>
      <c r="K4098" s="7">
        <f t="shared" si="191"/>
        <v>0</v>
      </c>
      <c r="L4098" s="7">
        <f>WEEKDAY(Table1[[#This Row],[post_time]])</f>
        <v>2</v>
      </c>
      <c r="M4098" s="7">
        <f>VLOOKUP(Table1[[#This Row],[topic_id]],'All Topics Data'!$A$2:$I$1243,8,FALSE)</f>
        <v>40504.259027777778</v>
      </c>
      <c r="N4098" s="7">
        <f>Table1[[#This Row],[Hui Reply?]]*(Table1[[#This Row],[post_time]]-Table1[[#This Row],[timestamp of previous reply]])</f>
        <v>0</v>
      </c>
      <c r="O4098" s="3">
        <f>O4097+Table1[[#This Row],[Hui Reply?]]</f>
        <v>1069</v>
      </c>
      <c r="P4098" s="19">
        <f>INT(Table1[[#This Row],[post_time]])</f>
        <v>40504</v>
      </c>
      <c r="Q4098" s="3">
        <f>IF(Table1[[#This Row],[Hui Reply?]],VLOOKUP(Table1[[#This Row],[topic_id]],'All Topics Data'!$A$2:$E$1243,5,FALSE),0)</f>
        <v>0</v>
      </c>
      <c r="R4098" s="8">
        <f>Table1[[#This Row],[post_time]]+8/24</f>
        <v>40504.592569444445</v>
      </c>
      <c r="S4098" s="3">
        <f>IF(Table1[[#This Row],[post_position]]=1,0,SUMIFS($F$2:F4098,$H$2:H4098,Table1[[#This Row],[post_position]]-1,$C$2:C4098,Table1[[#This Row],[topic_id]]))</f>
        <v>0</v>
      </c>
    </row>
    <row r="4099" spans="1:19" x14ac:dyDescent="0.25">
      <c r="A4099" s="7">
        <v>4178</v>
      </c>
      <c r="B4099" s="7">
        <v>1</v>
      </c>
      <c r="C4099" s="7">
        <v>960</v>
      </c>
      <c r="D4099" s="7">
        <v>6779</v>
      </c>
      <c r="F4099" s="8">
        <v>40504.272824074076</v>
      </c>
      <c r="G4099" s="7">
        <v>0</v>
      </c>
      <c r="H4099" s="7">
        <v>5</v>
      </c>
      <c r="I4099" s="7" t="b">
        <f t="shared" ref="I4099:I4162" si="192">(D4099=24)</f>
        <v>0</v>
      </c>
      <c r="J4099" s="7" t="b">
        <f t="shared" ref="J4099:J4162" si="193">H4099&gt;1</f>
        <v>1</v>
      </c>
      <c r="K4099" s="7">
        <f t="shared" ref="K4099:K4162" si="194">I4099*J4099</f>
        <v>0</v>
      </c>
      <c r="L4099" s="7">
        <f>WEEKDAY(Table1[[#This Row],[post_time]])</f>
        <v>2</v>
      </c>
      <c r="M4099" s="7">
        <f>VLOOKUP(Table1[[#This Row],[topic_id]],'All Topics Data'!$A$2:$I$1243,8,FALSE)</f>
        <v>40497.1</v>
      </c>
      <c r="N4099" s="7">
        <f>Table1[[#This Row],[Hui Reply?]]*(Table1[[#This Row],[post_time]]-Table1[[#This Row],[timestamp of previous reply]])</f>
        <v>0</v>
      </c>
      <c r="O4099" s="3">
        <f>O4098+Table1[[#This Row],[Hui Reply?]]</f>
        <v>1069</v>
      </c>
      <c r="P4099" s="19">
        <f>INT(Table1[[#This Row],[post_time]])</f>
        <v>40504</v>
      </c>
      <c r="Q4099" s="3">
        <f>IF(Table1[[#This Row],[Hui Reply?]],VLOOKUP(Table1[[#This Row],[topic_id]],'All Topics Data'!$A$2:$E$1243,5,FALSE),0)</f>
        <v>0</v>
      </c>
      <c r="R4099" s="8">
        <f>Table1[[#This Row],[post_time]]+8/24</f>
        <v>40504.606157407412</v>
      </c>
      <c r="S4099" s="3">
        <f>IF(Table1[[#This Row],[post_position]]=1,0,SUMIFS($F$2:F4099,$H$2:H4099,Table1[[#This Row],[post_position]]-1,$C$2:C4099,Table1[[#This Row],[topic_id]]))</f>
        <v>40500.340300925927</v>
      </c>
    </row>
    <row r="4100" spans="1:19" x14ac:dyDescent="0.25">
      <c r="A4100" s="7">
        <v>4179</v>
      </c>
      <c r="B4100" s="7">
        <v>1</v>
      </c>
      <c r="C4100" s="7">
        <v>1018</v>
      </c>
      <c r="D4100" s="7">
        <v>6720</v>
      </c>
      <c r="E4100" s="2"/>
      <c r="F4100" s="8">
        <v>40504.316435185188</v>
      </c>
      <c r="G4100" s="7">
        <v>0</v>
      </c>
      <c r="H4100" s="7">
        <v>1</v>
      </c>
      <c r="I4100" s="7" t="b">
        <f t="shared" si="192"/>
        <v>0</v>
      </c>
      <c r="J4100" s="7" t="b">
        <f t="shared" si="193"/>
        <v>0</v>
      </c>
      <c r="K4100" s="7">
        <f t="shared" si="194"/>
        <v>0</v>
      </c>
      <c r="L4100" s="7">
        <f>WEEKDAY(Table1[[#This Row],[post_time]])</f>
        <v>2</v>
      </c>
      <c r="M4100" s="7">
        <f>VLOOKUP(Table1[[#This Row],[topic_id]],'All Topics Data'!$A$2:$I$1243,8,FALSE)</f>
        <v>40504.315972222219</v>
      </c>
      <c r="N4100" s="7">
        <f>Table1[[#This Row],[Hui Reply?]]*(Table1[[#This Row],[post_time]]-Table1[[#This Row],[timestamp of previous reply]])</f>
        <v>0</v>
      </c>
      <c r="O4100" s="3">
        <f>O4099+Table1[[#This Row],[Hui Reply?]]</f>
        <v>1069</v>
      </c>
      <c r="P4100" s="19">
        <f>INT(Table1[[#This Row],[post_time]])</f>
        <v>40504</v>
      </c>
      <c r="Q4100" s="3">
        <f>IF(Table1[[#This Row],[Hui Reply?]],VLOOKUP(Table1[[#This Row],[topic_id]],'All Topics Data'!$A$2:$E$1243,5,FALSE),0)</f>
        <v>0</v>
      </c>
      <c r="R4100" s="8">
        <f>Table1[[#This Row],[post_time]]+8/24</f>
        <v>40504.649768518524</v>
      </c>
      <c r="S4100" s="3">
        <f>IF(Table1[[#This Row],[post_position]]=1,0,SUMIFS($F$2:F4100,$H$2:H4100,Table1[[#This Row],[post_position]]-1,$C$2:C4100,Table1[[#This Row],[topic_id]]))</f>
        <v>0</v>
      </c>
    </row>
    <row r="4101" spans="1:19" x14ac:dyDescent="0.25">
      <c r="A4101" s="7">
        <v>4180</v>
      </c>
      <c r="B4101" s="7">
        <v>1</v>
      </c>
      <c r="C4101" s="7">
        <v>1013</v>
      </c>
      <c r="D4101" s="7">
        <v>6720</v>
      </c>
      <c r="F4101" s="8">
        <v>40504.320011574076</v>
      </c>
      <c r="G4101" s="7">
        <v>0</v>
      </c>
      <c r="H4101" s="7">
        <v>3</v>
      </c>
      <c r="I4101" s="7" t="b">
        <f t="shared" si="192"/>
        <v>0</v>
      </c>
      <c r="J4101" s="7" t="b">
        <f t="shared" si="193"/>
        <v>1</v>
      </c>
      <c r="K4101" s="7">
        <f t="shared" si="194"/>
        <v>0</v>
      </c>
      <c r="L4101" s="7">
        <f>WEEKDAY(Table1[[#This Row],[post_time]])</f>
        <v>2</v>
      </c>
      <c r="M4101" s="7">
        <f>VLOOKUP(Table1[[#This Row],[topic_id]],'All Topics Data'!$A$2:$I$1243,8,FALSE)</f>
        <v>40503.380555555559</v>
      </c>
      <c r="N4101" s="7">
        <f>Table1[[#This Row],[Hui Reply?]]*(Table1[[#This Row],[post_time]]-Table1[[#This Row],[timestamp of previous reply]])</f>
        <v>0</v>
      </c>
      <c r="O4101" s="3">
        <f>O4100+Table1[[#This Row],[Hui Reply?]]</f>
        <v>1069</v>
      </c>
      <c r="P4101" s="19">
        <f>INT(Table1[[#This Row],[post_time]])</f>
        <v>40504</v>
      </c>
      <c r="Q4101" s="3">
        <f>IF(Table1[[#This Row],[Hui Reply?]],VLOOKUP(Table1[[#This Row],[topic_id]],'All Topics Data'!$A$2:$E$1243,5,FALSE),0)</f>
        <v>0</v>
      </c>
      <c r="R4101" s="8">
        <f>Table1[[#This Row],[post_time]]+8/24</f>
        <v>40504.653344907412</v>
      </c>
      <c r="S4101" s="3">
        <f>IF(Table1[[#This Row],[post_position]]=1,0,SUMIFS($F$2:F4101,$H$2:H4101,Table1[[#This Row],[post_position]]-1,$C$2:C4101,Table1[[#This Row],[topic_id]]))</f>
        <v>40503.439328703702</v>
      </c>
    </row>
    <row r="4102" spans="1:19" x14ac:dyDescent="0.25">
      <c r="A4102" s="7">
        <v>4181</v>
      </c>
      <c r="B4102" s="7">
        <v>1</v>
      </c>
      <c r="C4102" s="7">
        <v>1018</v>
      </c>
      <c r="D4102" s="7">
        <v>6713</v>
      </c>
      <c r="F4102" s="8">
        <v>40504.335173611114</v>
      </c>
      <c r="G4102" s="7">
        <v>0</v>
      </c>
      <c r="H4102" s="7">
        <v>2</v>
      </c>
      <c r="I4102" s="7" t="b">
        <f t="shared" si="192"/>
        <v>0</v>
      </c>
      <c r="J4102" s="7" t="b">
        <f t="shared" si="193"/>
        <v>1</v>
      </c>
      <c r="K4102" s="7">
        <f t="shared" si="194"/>
        <v>0</v>
      </c>
      <c r="L4102" s="7">
        <f>WEEKDAY(Table1[[#This Row],[post_time]])</f>
        <v>2</v>
      </c>
      <c r="M4102" s="7">
        <f>VLOOKUP(Table1[[#This Row],[topic_id]],'All Topics Data'!$A$2:$I$1243,8,FALSE)</f>
        <v>40504.315972222219</v>
      </c>
      <c r="N4102" s="7">
        <f>Table1[[#This Row],[Hui Reply?]]*(Table1[[#This Row],[post_time]]-Table1[[#This Row],[timestamp of previous reply]])</f>
        <v>0</v>
      </c>
      <c r="O4102" s="3">
        <f>O4101+Table1[[#This Row],[Hui Reply?]]</f>
        <v>1069</v>
      </c>
      <c r="P4102" s="19">
        <f>INT(Table1[[#This Row],[post_time]])</f>
        <v>40504</v>
      </c>
      <c r="Q4102" s="3">
        <f>IF(Table1[[#This Row],[Hui Reply?]],VLOOKUP(Table1[[#This Row],[topic_id]],'All Topics Data'!$A$2:$E$1243,5,FALSE),0)</f>
        <v>0</v>
      </c>
      <c r="R4102" s="8">
        <f>Table1[[#This Row],[post_time]]+8/24</f>
        <v>40504.66850694445</v>
      </c>
      <c r="S4102" s="3">
        <f>IF(Table1[[#This Row],[post_position]]=1,0,SUMIFS($F$2:F4102,$H$2:H4102,Table1[[#This Row],[post_position]]-1,$C$2:C4102,Table1[[#This Row],[topic_id]]))</f>
        <v>40504.316435185188</v>
      </c>
    </row>
    <row r="4103" spans="1:19" x14ac:dyDescent="0.25">
      <c r="A4103" s="7">
        <v>4182</v>
      </c>
      <c r="B4103" s="7">
        <v>1</v>
      </c>
      <c r="C4103" s="7">
        <v>1018</v>
      </c>
      <c r="D4103" s="7">
        <v>6720</v>
      </c>
      <c r="F4103" s="8">
        <v>40504.342858796299</v>
      </c>
      <c r="G4103" s="7">
        <v>0</v>
      </c>
      <c r="H4103" s="7">
        <v>3</v>
      </c>
      <c r="I4103" s="7" t="b">
        <f t="shared" si="192"/>
        <v>0</v>
      </c>
      <c r="J4103" s="7" t="b">
        <f t="shared" si="193"/>
        <v>1</v>
      </c>
      <c r="K4103" s="7">
        <f t="shared" si="194"/>
        <v>0</v>
      </c>
      <c r="L4103" s="7">
        <f>WEEKDAY(Table1[[#This Row],[post_time]])</f>
        <v>2</v>
      </c>
      <c r="M4103" s="7">
        <f>VLOOKUP(Table1[[#This Row],[topic_id]],'All Topics Data'!$A$2:$I$1243,8,FALSE)</f>
        <v>40504.315972222219</v>
      </c>
      <c r="N4103" s="7">
        <f>Table1[[#This Row],[Hui Reply?]]*(Table1[[#This Row],[post_time]]-Table1[[#This Row],[timestamp of previous reply]])</f>
        <v>0</v>
      </c>
      <c r="O4103" s="3">
        <f>O4102+Table1[[#This Row],[Hui Reply?]]</f>
        <v>1069</v>
      </c>
      <c r="P4103" s="19">
        <f>INT(Table1[[#This Row],[post_time]])</f>
        <v>40504</v>
      </c>
      <c r="Q4103" s="3">
        <f>IF(Table1[[#This Row],[Hui Reply?]],VLOOKUP(Table1[[#This Row],[topic_id]],'All Topics Data'!$A$2:$E$1243,5,FALSE),0)</f>
        <v>0</v>
      </c>
      <c r="R4103" s="8">
        <f>Table1[[#This Row],[post_time]]+8/24</f>
        <v>40504.676192129635</v>
      </c>
      <c r="S4103" s="3">
        <f>IF(Table1[[#This Row],[post_position]]=1,0,SUMIFS($F$2:F4103,$H$2:H4103,Table1[[#This Row],[post_position]]-1,$C$2:C4103,Table1[[#This Row],[topic_id]]))</f>
        <v>40504.335173611114</v>
      </c>
    </row>
    <row r="4104" spans="1:19" x14ac:dyDescent="0.25">
      <c r="A4104" s="7">
        <v>4183</v>
      </c>
      <c r="B4104" s="7">
        <v>1</v>
      </c>
      <c r="C4104" s="7">
        <v>1017</v>
      </c>
      <c r="D4104" s="7">
        <v>7013</v>
      </c>
      <c r="F4104" s="8">
        <v>40504.345000000001</v>
      </c>
      <c r="G4104" s="7">
        <v>0</v>
      </c>
      <c r="H4104" s="7">
        <v>2</v>
      </c>
      <c r="I4104" s="7" t="b">
        <f t="shared" si="192"/>
        <v>0</v>
      </c>
      <c r="J4104" s="7" t="b">
        <f t="shared" si="193"/>
        <v>1</v>
      </c>
      <c r="K4104" s="7">
        <f t="shared" si="194"/>
        <v>0</v>
      </c>
      <c r="L4104" s="7">
        <f>WEEKDAY(Table1[[#This Row],[post_time]])</f>
        <v>2</v>
      </c>
      <c r="M4104" s="7">
        <f>VLOOKUP(Table1[[#This Row],[topic_id]],'All Topics Data'!$A$2:$I$1243,8,FALSE)</f>
        <v>40504.259027777778</v>
      </c>
      <c r="N4104" s="7">
        <f>Table1[[#This Row],[Hui Reply?]]*(Table1[[#This Row],[post_time]]-Table1[[#This Row],[timestamp of previous reply]])</f>
        <v>0</v>
      </c>
      <c r="O4104" s="3">
        <f>O4103+Table1[[#This Row],[Hui Reply?]]</f>
        <v>1069</v>
      </c>
      <c r="P4104" s="19">
        <f>INT(Table1[[#This Row],[post_time]])</f>
        <v>40504</v>
      </c>
      <c r="Q4104" s="3">
        <f>IF(Table1[[#This Row],[Hui Reply?]],VLOOKUP(Table1[[#This Row],[topic_id]],'All Topics Data'!$A$2:$E$1243,5,FALSE),0)</f>
        <v>0</v>
      </c>
      <c r="R4104" s="8">
        <f>Table1[[#This Row],[post_time]]+8/24</f>
        <v>40504.678333333337</v>
      </c>
      <c r="S4104" s="3">
        <f>IF(Table1[[#This Row],[post_position]]=1,0,SUMIFS($F$2:F4104,$H$2:H4104,Table1[[#This Row],[post_position]]-1,$C$2:C4104,Table1[[#This Row],[topic_id]]))</f>
        <v>40504.259236111109</v>
      </c>
    </row>
    <row r="4105" spans="1:19" x14ac:dyDescent="0.25">
      <c r="A4105" s="7">
        <v>4184</v>
      </c>
      <c r="B4105" s="7">
        <v>1</v>
      </c>
      <c r="C4105" s="7">
        <v>1019</v>
      </c>
      <c r="D4105" s="7">
        <v>3008</v>
      </c>
      <c r="F4105" s="8">
        <v>40504.422581018516</v>
      </c>
      <c r="G4105" s="7">
        <v>0</v>
      </c>
      <c r="H4105" s="7">
        <v>1</v>
      </c>
      <c r="I4105" s="7" t="b">
        <f t="shared" si="192"/>
        <v>0</v>
      </c>
      <c r="J4105" s="7" t="b">
        <f t="shared" si="193"/>
        <v>0</v>
      </c>
      <c r="K4105" s="7">
        <f t="shared" si="194"/>
        <v>0</v>
      </c>
      <c r="L4105" s="7">
        <f>WEEKDAY(Table1[[#This Row],[post_time]])</f>
        <v>2</v>
      </c>
      <c r="M4105" s="7">
        <f>VLOOKUP(Table1[[#This Row],[topic_id]],'All Topics Data'!$A$2:$I$1243,8,FALSE)</f>
        <v>40504.422222222223</v>
      </c>
      <c r="N4105" s="7">
        <f>Table1[[#This Row],[Hui Reply?]]*(Table1[[#This Row],[post_time]]-Table1[[#This Row],[timestamp of previous reply]])</f>
        <v>0</v>
      </c>
      <c r="O4105" s="3">
        <f>O4104+Table1[[#This Row],[Hui Reply?]]</f>
        <v>1069</v>
      </c>
      <c r="P4105" s="19">
        <f>INT(Table1[[#This Row],[post_time]])</f>
        <v>40504</v>
      </c>
      <c r="Q4105" s="3">
        <f>IF(Table1[[#This Row],[Hui Reply?]],VLOOKUP(Table1[[#This Row],[topic_id]],'All Topics Data'!$A$2:$E$1243,5,FALSE),0)</f>
        <v>0</v>
      </c>
      <c r="R4105" s="8">
        <f>Table1[[#This Row],[post_time]]+8/24</f>
        <v>40504.755914351852</v>
      </c>
      <c r="S4105" s="3">
        <f>IF(Table1[[#This Row],[post_position]]=1,0,SUMIFS($F$2:F4105,$H$2:H4105,Table1[[#This Row],[post_position]]-1,$C$2:C4105,Table1[[#This Row],[topic_id]]))</f>
        <v>0</v>
      </c>
    </row>
    <row r="4106" spans="1:19" x14ac:dyDescent="0.25">
      <c r="A4106" s="7">
        <v>4185</v>
      </c>
      <c r="B4106" s="7">
        <v>1</v>
      </c>
      <c r="C4106" s="7">
        <v>1019</v>
      </c>
      <c r="D4106" s="7">
        <v>6713</v>
      </c>
      <c r="F4106" s="8">
        <v>40504.45484953704</v>
      </c>
      <c r="G4106" s="7">
        <v>0</v>
      </c>
      <c r="H4106" s="7">
        <v>2</v>
      </c>
      <c r="I4106" s="7" t="b">
        <f t="shared" si="192"/>
        <v>0</v>
      </c>
      <c r="J4106" s="7" t="b">
        <f t="shared" si="193"/>
        <v>1</v>
      </c>
      <c r="K4106" s="7">
        <f t="shared" si="194"/>
        <v>0</v>
      </c>
      <c r="L4106" s="7">
        <f>WEEKDAY(Table1[[#This Row],[post_time]])</f>
        <v>2</v>
      </c>
      <c r="M4106" s="7">
        <f>VLOOKUP(Table1[[#This Row],[topic_id]],'All Topics Data'!$A$2:$I$1243,8,FALSE)</f>
        <v>40504.422222222223</v>
      </c>
      <c r="N4106" s="7">
        <f>Table1[[#This Row],[Hui Reply?]]*(Table1[[#This Row],[post_time]]-Table1[[#This Row],[timestamp of previous reply]])</f>
        <v>0</v>
      </c>
      <c r="O4106" s="3">
        <f>O4105+Table1[[#This Row],[Hui Reply?]]</f>
        <v>1069</v>
      </c>
      <c r="P4106" s="19">
        <f>INT(Table1[[#This Row],[post_time]])</f>
        <v>40504</v>
      </c>
      <c r="Q4106" s="3">
        <f>IF(Table1[[#This Row],[Hui Reply?]],VLOOKUP(Table1[[#This Row],[topic_id]],'All Topics Data'!$A$2:$E$1243,5,FALSE),0)</f>
        <v>0</v>
      </c>
      <c r="R4106" s="8">
        <f>Table1[[#This Row],[post_time]]+8/24</f>
        <v>40504.788182870376</v>
      </c>
      <c r="S4106" s="3">
        <f>IF(Table1[[#This Row],[post_position]]=1,0,SUMIFS($F$2:F4106,$H$2:H4106,Table1[[#This Row],[post_position]]-1,$C$2:C4106,Table1[[#This Row],[topic_id]]))</f>
        <v>40504.422581018516</v>
      </c>
    </row>
    <row r="4107" spans="1:19" x14ac:dyDescent="0.25">
      <c r="A4107" s="7">
        <v>4186</v>
      </c>
      <c r="B4107" s="7">
        <v>1</v>
      </c>
      <c r="C4107" s="7">
        <v>1018</v>
      </c>
      <c r="D4107" s="7">
        <v>6995</v>
      </c>
      <c r="E4107" s="2"/>
      <c r="F4107" s="8">
        <v>40504.461504629631</v>
      </c>
      <c r="G4107" s="7">
        <v>0</v>
      </c>
      <c r="H4107" s="7">
        <v>4</v>
      </c>
      <c r="I4107" s="7" t="b">
        <f t="shared" si="192"/>
        <v>0</v>
      </c>
      <c r="J4107" s="7" t="b">
        <f t="shared" si="193"/>
        <v>1</v>
      </c>
      <c r="K4107" s="7">
        <f t="shared" si="194"/>
        <v>0</v>
      </c>
      <c r="L4107" s="7">
        <f>WEEKDAY(Table1[[#This Row],[post_time]])</f>
        <v>2</v>
      </c>
      <c r="M4107" s="7">
        <f>VLOOKUP(Table1[[#This Row],[topic_id]],'All Topics Data'!$A$2:$I$1243,8,FALSE)</f>
        <v>40504.315972222219</v>
      </c>
      <c r="N4107" s="7">
        <f>Table1[[#This Row],[Hui Reply?]]*(Table1[[#This Row],[post_time]]-Table1[[#This Row],[timestamp of previous reply]])</f>
        <v>0</v>
      </c>
      <c r="O4107" s="3">
        <f>O4106+Table1[[#This Row],[Hui Reply?]]</f>
        <v>1069</v>
      </c>
      <c r="P4107" s="19">
        <f>INT(Table1[[#This Row],[post_time]])</f>
        <v>40504</v>
      </c>
      <c r="Q4107" s="3">
        <f>IF(Table1[[#This Row],[Hui Reply?]],VLOOKUP(Table1[[#This Row],[topic_id]],'All Topics Data'!$A$2:$E$1243,5,FALSE),0)</f>
        <v>0</v>
      </c>
      <c r="R4107" s="8">
        <f>Table1[[#This Row],[post_time]]+8/24</f>
        <v>40504.794837962967</v>
      </c>
      <c r="S4107" s="3">
        <f>IF(Table1[[#This Row],[post_position]]=1,0,SUMIFS($F$2:F4107,$H$2:H4107,Table1[[#This Row],[post_position]]-1,$C$2:C4107,Table1[[#This Row],[topic_id]]))</f>
        <v>40504.342858796299</v>
      </c>
    </row>
    <row r="4108" spans="1:19" x14ac:dyDescent="0.25">
      <c r="A4108" s="7">
        <v>4187</v>
      </c>
      <c r="B4108" s="7">
        <v>1</v>
      </c>
      <c r="C4108" s="7">
        <v>1016</v>
      </c>
      <c r="D4108" s="7">
        <v>24</v>
      </c>
      <c r="E4108" s="2"/>
      <c r="F4108" s="8">
        <v>40504.525000000001</v>
      </c>
      <c r="G4108" s="7">
        <v>0</v>
      </c>
      <c r="H4108" s="7">
        <v>2</v>
      </c>
      <c r="I4108" s="7" t="b">
        <f t="shared" si="192"/>
        <v>1</v>
      </c>
      <c r="J4108" s="7" t="b">
        <f t="shared" si="193"/>
        <v>1</v>
      </c>
      <c r="K4108" s="7">
        <f t="shared" si="194"/>
        <v>1</v>
      </c>
      <c r="L4108" s="7">
        <f>WEEKDAY(Table1[[#This Row],[post_time]])</f>
        <v>2</v>
      </c>
      <c r="M4108" s="7">
        <f>VLOOKUP(Table1[[#This Row],[topic_id]],'All Topics Data'!$A$2:$I$1243,8,FALSE)</f>
        <v>40504.188888888886</v>
      </c>
      <c r="N4108" s="7">
        <f>Table1[[#This Row],[Hui Reply?]]*(Table1[[#This Row],[post_time]]-Table1[[#This Row],[timestamp of previous reply]])</f>
        <v>0.33557870370714227</v>
      </c>
      <c r="O4108" s="3">
        <f>O4107+Table1[[#This Row],[Hui Reply?]]</f>
        <v>1070</v>
      </c>
      <c r="P4108" s="19">
        <f>INT(Table1[[#This Row],[post_time]])</f>
        <v>40504</v>
      </c>
      <c r="Q4108" s="3" t="str">
        <f>IF(Table1[[#This Row],[Hui Reply?]],VLOOKUP(Table1[[#This Row],[topic_id]],'All Topics Data'!$A$2:$E$1243,5,FALSE),0)</f>
        <v>Dhruv</v>
      </c>
      <c r="R4108" s="8">
        <f>Table1[[#This Row],[post_time]]+8/24</f>
        <v>40504.858333333337</v>
      </c>
      <c r="S4108" s="3">
        <f>IF(Table1[[#This Row],[post_position]]=1,0,SUMIFS($F$2:F4108,$H$2:H4108,Table1[[#This Row],[post_position]]-1,$C$2:C4108,Table1[[#This Row],[topic_id]]))</f>
        <v>40504.189421296294</v>
      </c>
    </row>
    <row r="4109" spans="1:19" x14ac:dyDescent="0.25">
      <c r="A4109" s="7">
        <v>4188</v>
      </c>
      <c r="B4109" s="7">
        <v>1</v>
      </c>
      <c r="C4109" s="7">
        <v>1018</v>
      </c>
      <c r="D4109" s="7">
        <v>24</v>
      </c>
      <c r="F4109" s="8">
        <v>40504.528449074074</v>
      </c>
      <c r="G4109" s="7">
        <v>0</v>
      </c>
      <c r="H4109" s="7">
        <v>5</v>
      </c>
      <c r="I4109" s="7" t="b">
        <f t="shared" si="192"/>
        <v>1</v>
      </c>
      <c r="J4109" s="7" t="b">
        <f t="shared" si="193"/>
        <v>1</v>
      </c>
      <c r="K4109" s="7">
        <f t="shared" si="194"/>
        <v>1</v>
      </c>
      <c r="L4109" s="7">
        <f>WEEKDAY(Table1[[#This Row],[post_time]])</f>
        <v>2</v>
      </c>
      <c r="M4109" s="7">
        <f>VLOOKUP(Table1[[#This Row],[topic_id]],'All Topics Data'!$A$2:$I$1243,8,FALSE)</f>
        <v>40504.315972222219</v>
      </c>
      <c r="N4109" s="7">
        <f>Table1[[#This Row],[Hui Reply?]]*(Table1[[#This Row],[post_time]]-Table1[[#This Row],[timestamp of previous reply]])</f>
        <v>6.6944444442924578E-2</v>
      </c>
      <c r="O4109" s="3">
        <f>O4108+Table1[[#This Row],[Hui Reply?]]</f>
        <v>1071</v>
      </c>
      <c r="P4109" s="19">
        <f>INT(Table1[[#This Row],[post_time]])</f>
        <v>40504</v>
      </c>
      <c r="Q4109" s="3" t="str">
        <f>IF(Table1[[#This Row],[Hui Reply?]],VLOOKUP(Table1[[#This Row],[topic_id]],'All Topics Data'!$A$2:$E$1243,5,FALSE),0)</f>
        <v>dramnath1981</v>
      </c>
      <c r="R4109" s="8">
        <f>Table1[[#This Row],[post_time]]+8/24</f>
        <v>40504.86178240741</v>
      </c>
      <c r="S4109" s="3">
        <f>IF(Table1[[#This Row],[post_position]]=1,0,SUMIFS($F$2:F4109,$H$2:H4109,Table1[[#This Row],[post_position]]-1,$C$2:C4109,Table1[[#This Row],[topic_id]]))</f>
        <v>40504.461504629631</v>
      </c>
    </row>
    <row r="4110" spans="1:19" x14ac:dyDescent="0.25">
      <c r="A4110" s="7">
        <v>4189</v>
      </c>
      <c r="B4110" s="7">
        <v>1</v>
      </c>
      <c r="C4110" s="7">
        <v>1020</v>
      </c>
      <c r="D4110" s="7">
        <v>7065</v>
      </c>
      <c r="F4110" s="8">
        <v>40504.548425925925</v>
      </c>
      <c r="G4110" s="7">
        <v>0</v>
      </c>
      <c r="H4110" s="7">
        <v>1</v>
      </c>
      <c r="I4110" s="7" t="b">
        <f t="shared" si="192"/>
        <v>0</v>
      </c>
      <c r="J4110" s="7" t="b">
        <f t="shared" si="193"/>
        <v>0</v>
      </c>
      <c r="K4110" s="7">
        <f t="shared" si="194"/>
        <v>0</v>
      </c>
      <c r="L4110" s="7">
        <f>WEEKDAY(Table1[[#This Row],[post_time]])</f>
        <v>2</v>
      </c>
      <c r="M4110" s="7">
        <f>VLOOKUP(Table1[[#This Row],[topic_id]],'All Topics Data'!$A$2:$I$1243,8,FALSE)</f>
        <v>40504.54791666667</v>
      </c>
      <c r="N4110" s="7">
        <f>Table1[[#This Row],[Hui Reply?]]*(Table1[[#This Row],[post_time]]-Table1[[#This Row],[timestamp of previous reply]])</f>
        <v>0</v>
      </c>
      <c r="O4110" s="3">
        <f>O4109+Table1[[#This Row],[Hui Reply?]]</f>
        <v>1071</v>
      </c>
      <c r="P4110" s="19">
        <f>INT(Table1[[#This Row],[post_time]])</f>
        <v>40504</v>
      </c>
      <c r="Q4110" s="3">
        <f>IF(Table1[[#This Row],[Hui Reply?]],VLOOKUP(Table1[[#This Row],[topic_id]],'All Topics Data'!$A$2:$E$1243,5,FALSE),0)</f>
        <v>0</v>
      </c>
      <c r="R4110" s="8">
        <f>Table1[[#This Row],[post_time]]+8/24</f>
        <v>40504.88175925926</v>
      </c>
      <c r="S4110" s="3">
        <f>IF(Table1[[#This Row],[post_position]]=1,0,SUMIFS($F$2:F4110,$H$2:H4110,Table1[[#This Row],[post_position]]-1,$C$2:C4110,Table1[[#This Row],[topic_id]]))</f>
        <v>0</v>
      </c>
    </row>
    <row r="4111" spans="1:19" x14ac:dyDescent="0.25">
      <c r="A4111" s="7">
        <v>4190</v>
      </c>
      <c r="B4111" s="7">
        <v>1</v>
      </c>
      <c r="C4111" s="7">
        <v>1020</v>
      </c>
      <c r="D4111" s="7">
        <v>24</v>
      </c>
      <c r="F4111" s="8">
        <v>40504.57236111111</v>
      </c>
      <c r="G4111" s="7">
        <v>0</v>
      </c>
      <c r="H4111" s="7">
        <v>2</v>
      </c>
      <c r="I4111" s="7" t="b">
        <f t="shared" si="192"/>
        <v>1</v>
      </c>
      <c r="J4111" s="7" t="b">
        <f t="shared" si="193"/>
        <v>1</v>
      </c>
      <c r="K4111" s="7">
        <f t="shared" si="194"/>
        <v>1</v>
      </c>
      <c r="L4111" s="7">
        <f>WEEKDAY(Table1[[#This Row],[post_time]])</f>
        <v>2</v>
      </c>
      <c r="M4111" s="7">
        <f>VLOOKUP(Table1[[#This Row],[topic_id]],'All Topics Data'!$A$2:$I$1243,8,FALSE)</f>
        <v>40504.54791666667</v>
      </c>
      <c r="N4111" s="7">
        <f>Table1[[#This Row],[Hui Reply?]]*(Table1[[#This Row],[post_time]]-Table1[[#This Row],[timestamp of previous reply]])</f>
        <v>2.3935185185109731E-2</v>
      </c>
      <c r="O4111" s="3">
        <f>O4110+Table1[[#This Row],[Hui Reply?]]</f>
        <v>1072</v>
      </c>
      <c r="P4111" s="19">
        <f>INT(Table1[[#This Row],[post_time]])</f>
        <v>40504</v>
      </c>
      <c r="Q4111" s="3" t="str">
        <f>IF(Table1[[#This Row],[Hui Reply?]],VLOOKUP(Table1[[#This Row],[topic_id]],'All Topics Data'!$A$2:$E$1243,5,FALSE),0)</f>
        <v>vishal waghela</v>
      </c>
      <c r="R4111" s="8">
        <f>Table1[[#This Row],[post_time]]+8/24</f>
        <v>40504.905694444446</v>
      </c>
      <c r="S4111" s="3">
        <f>IF(Table1[[#This Row],[post_position]]=1,0,SUMIFS($F$2:F4111,$H$2:H4111,Table1[[#This Row],[post_position]]-1,$C$2:C4111,Table1[[#This Row],[topic_id]]))</f>
        <v>40504.548425925925</v>
      </c>
    </row>
    <row r="4112" spans="1:19" x14ac:dyDescent="0.25">
      <c r="A4112" s="7">
        <v>4191</v>
      </c>
      <c r="B4112" s="7">
        <v>1</v>
      </c>
      <c r="C4112" s="7">
        <v>1021</v>
      </c>
      <c r="D4112" s="7">
        <v>6897</v>
      </c>
      <c r="E4112" s="2"/>
      <c r="F4112" s="8">
        <v>40504.575486111113</v>
      </c>
      <c r="G4112" s="7">
        <v>0</v>
      </c>
      <c r="H4112" s="7">
        <v>1</v>
      </c>
      <c r="I4112" s="7" t="b">
        <f t="shared" si="192"/>
        <v>0</v>
      </c>
      <c r="J4112" s="7" t="b">
        <f t="shared" si="193"/>
        <v>0</v>
      </c>
      <c r="K4112" s="7">
        <f t="shared" si="194"/>
        <v>0</v>
      </c>
      <c r="L4112" s="7">
        <f>WEEKDAY(Table1[[#This Row],[post_time]])</f>
        <v>2</v>
      </c>
      <c r="M4112" s="7">
        <f>VLOOKUP(Table1[[#This Row],[topic_id]],'All Topics Data'!$A$2:$I$1243,8,FALSE)</f>
        <v>40504.574999999997</v>
      </c>
      <c r="N4112" s="7">
        <f>Table1[[#This Row],[Hui Reply?]]*(Table1[[#This Row],[post_time]]-Table1[[#This Row],[timestamp of previous reply]])</f>
        <v>0</v>
      </c>
      <c r="O4112" s="3">
        <f>O4111+Table1[[#This Row],[Hui Reply?]]</f>
        <v>1072</v>
      </c>
      <c r="P4112" s="19">
        <f>INT(Table1[[#This Row],[post_time]])</f>
        <v>40504</v>
      </c>
      <c r="Q4112" s="3">
        <f>IF(Table1[[#This Row],[Hui Reply?]],VLOOKUP(Table1[[#This Row],[topic_id]],'All Topics Data'!$A$2:$E$1243,5,FALSE),0)</f>
        <v>0</v>
      </c>
      <c r="R4112" s="8">
        <f>Table1[[#This Row],[post_time]]+8/24</f>
        <v>40504.908819444448</v>
      </c>
      <c r="S4112" s="3">
        <f>IF(Table1[[#This Row],[post_position]]=1,0,SUMIFS($F$2:F4112,$H$2:H4112,Table1[[#This Row],[post_position]]-1,$C$2:C4112,Table1[[#This Row],[topic_id]]))</f>
        <v>0</v>
      </c>
    </row>
    <row r="4113" spans="1:19" x14ac:dyDescent="0.25">
      <c r="A4113" s="7">
        <v>4192</v>
      </c>
      <c r="B4113" s="7">
        <v>1</v>
      </c>
      <c r="C4113" s="7">
        <v>1016</v>
      </c>
      <c r="D4113" s="7">
        <v>6942</v>
      </c>
      <c r="E4113" s="2"/>
      <c r="F4113" s="8">
        <v>40504.610555555555</v>
      </c>
      <c r="G4113" s="7">
        <v>0</v>
      </c>
      <c r="H4113" s="7">
        <v>3</v>
      </c>
      <c r="I4113" s="7" t="b">
        <f t="shared" si="192"/>
        <v>0</v>
      </c>
      <c r="J4113" s="7" t="b">
        <f t="shared" si="193"/>
        <v>1</v>
      </c>
      <c r="K4113" s="7">
        <f t="shared" si="194"/>
        <v>0</v>
      </c>
      <c r="L4113" s="7">
        <f>WEEKDAY(Table1[[#This Row],[post_time]])</f>
        <v>2</v>
      </c>
      <c r="M4113" s="7">
        <f>VLOOKUP(Table1[[#This Row],[topic_id]],'All Topics Data'!$A$2:$I$1243,8,FALSE)</f>
        <v>40504.188888888886</v>
      </c>
      <c r="N4113" s="7">
        <f>Table1[[#This Row],[Hui Reply?]]*(Table1[[#This Row],[post_time]]-Table1[[#This Row],[timestamp of previous reply]])</f>
        <v>0</v>
      </c>
      <c r="O4113" s="3">
        <f>O4112+Table1[[#This Row],[Hui Reply?]]</f>
        <v>1072</v>
      </c>
      <c r="P4113" s="19">
        <f>INT(Table1[[#This Row],[post_time]])</f>
        <v>40504</v>
      </c>
      <c r="Q4113" s="3">
        <f>IF(Table1[[#This Row],[Hui Reply?]],VLOOKUP(Table1[[#This Row],[topic_id]],'All Topics Data'!$A$2:$E$1243,5,FALSE),0)</f>
        <v>0</v>
      </c>
      <c r="R4113" s="8">
        <f>Table1[[#This Row],[post_time]]+8/24</f>
        <v>40504.943888888891</v>
      </c>
      <c r="S4113" s="3">
        <f>IF(Table1[[#This Row],[post_position]]=1,0,SUMIFS($F$2:F4113,$H$2:H4113,Table1[[#This Row],[post_position]]-1,$C$2:C4113,Table1[[#This Row],[topic_id]]))</f>
        <v>40504.525000000001</v>
      </c>
    </row>
    <row r="4114" spans="1:19" x14ac:dyDescent="0.25">
      <c r="A4114" s="7">
        <v>4193</v>
      </c>
      <c r="B4114" s="7">
        <v>1</v>
      </c>
      <c r="C4114" s="7">
        <v>1005</v>
      </c>
      <c r="D4114" s="7">
        <v>7020</v>
      </c>
      <c r="F4114" s="8">
        <v>40504.620497685188</v>
      </c>
      <c r="G4114" s="7">
        <v>0</v>
      </c>
      <c r="H4114" s="7">
        <v>4</v>
      </c>
      <c r="I4114" s="7" t="b">
        <f t="shared" si="192"/>
        <v>0</v>
      </c>
      <c r="J4114" s="7" t="b">
        <f t="shared" si="193"/>
        <v>1</v>
      </c>
      <c r="K4114" s="7">
        <f t="shared" si="194"/>
        <v>0</v>
      </c>
      <c r="L4114" s="7">
        <f>WEEKDAY(Table1[[#This Row],[post_time]])</f>
        <v>2</v>
      </c>
      <c r="M4114" s="7">
        <f>VLOOKUP(Table1[[#This Row],[topic_id]],'All Topics Data'!$A$2:$I$1243,8,FALSE)</f>
        <v>40501.734027777777</v>
      </c>
      <c r="N4114" s="7">
        <f>Table1[[#This Row],[Hui Reply?]]*(Table1[[#This Row],[post_time]]-Table1[[#This Row],[timestamp of previous reply]])</f>
        <v>0</v>
      </c>
      <c r="O4114" s="3">
        <f>O4113+Table1[[#This Row],[Hui Reply?]]</f>
        <v>1072</v>
      </c>
      <c r="P4114" s="19">
        <f>INT(Table1[[#This Row],[post_time]])</f>
        <v>40504</v>
      </c>
      <c r="Q4114" s="3">
        <f>IF(Table1[[#This Row],[Hui Reply?]],VLOOKUP(Table1[[#This Row],[topic_id]],'All Topics Data'!$A$2:$E$1243,5,FALSE),0)</f>
        <v>0</v>
      </c>
      <c r="R4114" s="8">
        <f>Table1[[#This Row],[post_time]]+8/24</f>
        <v>40504.953831018523</v>
      </c>
      <c r="S4114" s="3">
        <f>IF(Table1[[#This Row],[post_position]]=1,0,SUMIFS($F$2:F4114,$H$2:H4114,Table1[[#This Row],[post_position]]-1,$C$2:C4114,Table1[[#This Row],[topic_id]]))</f>
        <v>40503.078587962962</v>
      </c>
    </row>
    <row r="4115" spans="1:19" x14ac:dyDescent="0.25">
      <c r="A4115" s="7">
        <v>4194</v>
      </c>
      <c r="B4115" s="7">
        <v>1</v>
      </c>
      <c r="C4115" s="7">
        <v>1021</v>
      </c>
      <c r="D4115" s="7">
        <v>6998</v>
      </c>
      <c r="E4115" s="2"/>
      <c r="F4115" s="8">
        <v>40504.640173611115</v>
      </c>
      <c r="G4115" s="7">
        <v>0</v>
      </c>
      <c r="H4115" s="7">
        <v>2</v>
      </c>
      <c r="I4115" s="7" t="b">
        <f t="shared" si="192"/>
        <v>0</v>
      </c>
      <c r="J4115" s="7" t="b">
        <f t="shared" si="193"/>
        <v>1</v>
      </c>
      <c r="K4115" s="7">
        <f t="shared" si="194"/>
        <v>0</v>
      </c>
      <c r="L4115" s="7">
        <f>WEEKDAY(Table1[[#This Row],[post_time]])</f>
        <v>2</v>
      </c>
      <c r="M4115" s="7">
        <f>VLOOKUP(Table1[[#This Row],[topic_id]],'All Topics Data'!$A$2:$I$1243,8,FALSE)</f>
        <v>40504.574999999997</v>
      </c>
      <c r="N4115" s="7">
        <f>Table1[[#This Row],[Hui Reply?]]*(Table1[[#This Row],[post_time]]-Table1[[#This Row],[timestamp of previous reply]])</f>
        <v>0</v>
      </c>
      <c r="O4115" s="3">
        <f>O4114+Table1[[#This Row],[Hui Reply?]]</f>
        <v>1072</v>
      </c>
      <c r="P4115" s="19">
        <f>INT(Table1[[#This Row],[post_time]])</f>
        <v>40504</v>
      </c>
      <c r="Q4115" s="3">
        <f>IF(Table1[[#This Row],[Hui Reply?]],VLOOKUP(Table1[[#This Row],[topic_id]],'All Topics Data'!$A$2:$E$1243,5,FALSE),0)</f>
        <v>0</v>
      </c>
      <c r="R4115" s="8">
        <f>Table1[[#This Row],[post_time]]+8/24</f>
        <v>40504.97350694445</v>
      </c>
      <c r="S4115" s="3">
        <f>IF(Table1[[#This Row],[post_position]]=1,0,SUMIFS($F$2:F4115,$H$2:H4115,Table1[[#This Row],[post_position]]-1,$C$2:C4115,Table1[[#This Row],[topic_id]]))</f>
        <v>40504.575486111113</v>
      </c>
    </row>
    <row r="4116" spans="1:19" x14ac:dyDescent="0.25">
      <c r="A4116" s="7">
        <v>4195</v>
      </c>
      <c r="B4116" s="7">
        <v>1</v>
      </c>
      <c r="C4116" s="7">
        <v>984</v>
      </c>
      <c r="D4116" s="7">
        <v>3108</v>
      </c>
      <c r="F4116" s="8">
        <v>40504.700648148151</v>
      </c>
      <c r="G4116" s="7">
        <v>0</v>
      </c>
      <c r="H4116" s="7">
        <v>8</v>
      </c>
      <c r="I4116" s="7" t="b">
        <f t="shared" si="192"/>
        <v>0</v>
      </c>
      <c r="J4116" s="7" t="b">
        <f t="shared" si="193"/>
        <v>1</v>
      </c>
      <c r="K4116" s="7">
        <f t="shared" si="194"/>
        <v>0</v>
      </c>
      <c r="L4116" s="7">
        <f>WEEKDAY(Table1[[#This Row],[post_time]])</f>
        <v>2</v>
      </c>
      <c r="M4116" s="7">
        <f>VLOOKUP(Table1[[#This Row],[topic_id]],'All Topics Data'!$A$2:$I$1243,8,FALSE)</f>
        <v>40499.692361111112</v>
      </c>
      <c r="N4116" s="7">
        <f>Table1[[#This Row],[Hui Reply?]]*(Table1[[#This Row],[post_time]]-Table1[[#This Row],[timestamp of previous reply]])</f>
        <v>0</v>
      </c>
      <c r="O4116" s="3">
        <f>O4115+Table1[[#This Row],[Hui Reply?]]</f>
        <v>1072</v>
      </c>
      <c r="P4116" s="19">
        <f>INT(Table1[[#This Row],[post_time]])</f>
        <v>40504</v>
      </c>
      <c r="Q4116" s="3">
        <f>IF(Table1[[#This Row],[Hui Reply?]],VLOOKUP(Table1[[#This Row],[topic_id]],'All Topics Data'!$A$2:$E$1243,5,FALSE),0)</f>
        <v>0</v>
      </c>
      <c r="R4116" s="8">
        <f>Table1[[#This Row],[post_time]]+8/24</f>
        <v>40505.033981481487</v>
      </c>
      <c r="S4116" s="3">
        <f>IF(Table1[[#This Row],[post_position]]=1,0,SUMIFS($F$2:F4116,$H$2:H4116,Table1[[#This Row],[post_position]]-1,$C$2:C4116,Table1[[#This Row],[topic_id]]))</f>
        <v>40500.069247685184</v>
      </c>
    </row>
    <row r="4117" spans="1:19" x14ac:dyDescent="0.25">
      <c r="A4117" s="7">
        <v>4196</v>
      </c>
      <c r="B4117" s="7">
        <v>1</v>
      </c>
      <c r="C4117" s="7">
        <v>1022</v>
      </c>
      <c r="D4117" s="7">
        <v>7069</v>
      </c>
      <c r="E4117" s="2"/>
      <c r="F4117" s="8">
        <v>40504.704687500001</v>
      </c>
      <c r="G4117" s="7">
        <v>0</v>
      </c>
      <c r="H4117" s="7">
        <v>1</v>
      </c>
      <c r="I4117" s="7" t="b">
        <f t="shared" si="192"/>
        <v>0</v>
      </c>
      <c r="J4117" s="7" t="b">
        <f t="shared" si="193"/>
        <v>0</v>
      </c>
      <c r="K4117" s="7">
        <f t="shared" si="194"/>
        <v>0</v>
      </c>
      <c r="L4117" s="7">
        <f>WEEKDAY(Table1[[#This Row],[post_time]])</f>
        <v>2</v>
      </c>
      <c r="M4117" s="7">
        <f>VLOOKUP(Table1[[#This Row],[topic_id]],'All Topics Data'!$A$2:$I$1243,8,FALSE)</f>
        <v>40504.70416666667</v>
      </c>
      <c r="N4117" s="7">
        <f>Table1[[#This Row],[Hui Reply?]]*(Table1[[#This Row],[post_time]]-Table1[[#This Row],[timestamp of previous reply]])</f>
        <v>0</v>
      </c>
      <c r="O4117" s="3">
        <f>O4116+Table1[[#This Row],[Hui Reply?]]</f>
        <v>1072</v>
      </c>
      <c r="P4117" s="19">
        <f>INT(Table1[[#This Row],[post_time]])</f>
        <v>40504</v>
      </c>
      <c r="Q4117" s="3">
        <f>IF(Table1[[#This Row],[Hui Reply?]],VLOOKUP(Table1[[#This Row],[topic_id]],'All Topics Data'!$A$2:$E$1243,5,FALSE),0)</f>
        <v>0</v>
      </c>
      <c r="R4117" s="8">
        <f>Table1[[#This Row],[post_time]]+8/24</f>
        <v>40505.038020833337</v>
      </c>
      <c r="S4117" s="3">
        <f>IF(Table1[[#This Row],[post_position]]=1,0,SUMIFS($F$2:F4117,$H$2:H4117,Table1[[#This Row],[post_position]]-1,$C$2:C4117,Table1[[#This Row],[topic_id]]))</f>
        <v>0</v>
      </c>
    </row>
    <row r="4118" spans="1:19" x14ac:dyDescent="0.25">
      <c r="A4118" s="7">
        <v>4197</v>
      </c>
      <c r="B4118" s="7">
        <v>1</v>
      </c>
      <c r="C4118" s="7">
        <v>1023</v>
      </c>
      <c r="D4118" s="7">
        <v>7063</v>
      </c>
      <c r="E4118" s="2"/>
      <c r="F4118" s="8">
        <v>40504.742268518516</v>
      </c>
      <c r="G4118" s="7">
        <v>0</v>
      </c>
      <c r="H4118" s="7">
        <v>1</v>
      </c>
      <c r="I4118" s="7" t="b">
        <f t="shared" si="192"/>
        <v>0</v>
      </c>
      <c r="J4118" s="7" t="b">
        <f t="shared" si="193"/>
        <v>0</v>
      </c>
      <c r="K4118" s="7">
        <f t="shared" si="194"/>
        <v>0</v>
      </c>
      <c r="L4118" s="7">
        <f>WEEKDAY(Table1[[#This Row],[post_time]])</f>
        <v>2</v>
      </c>
      <c r="M4118" s="7">
        <f>VLOOKUP(Table1[[#This Row],[topic_id]],'All Topics Data'!$A$2:$I$1243,8,FALSE)</f>
        <v>40504.741666666669</v>
      </c>
      <c r="N4118" s="7">
        <f>Table1[[#This Row],[Hui Reply?]]*(Table1[[#This Row],[post_time]]-Table1[[#This Row],[timestamp of previous reply]])</f>
        <v>0</v>
      </c>
      <c r="O4118" s="3">
        <f>O4117+Table1[[#This Row],[Hui Reply?]]</f>
        <v>1072</v>
      </c>
      <c r="P4118" s="19">
        <f>INT(Table1[[#This Row],[post_time]])</f>
        <v>40504</v>
      </c>
      <c r="Q4118" s="3">
        <f>IF(Table1[[#This Row],[Hui Reply?]],VLOOKUP(Table1[[#This Row],[topic_id]],'All Topics Data'!$A$2:$E$1243,5,FALSE),0)</f>
        <v>0</v>
      </c>
      <c r="R4118" s="8">
        <f>Table1[[#This Row],[post_time]]+8/24</f>
        <v>40505.075601851851</v>
      </c>
      <c r="S4118" s="3">
        <f>IF(Table1[[#This Row],[post_position]]=1,0,SUMIFS($F$2:F4118,$H$2:H4118,Table1[[#This Row],[post_position]]-1,$C$2:C4118,Table1[[#This Row],[topic_id]]))</f>
        <v>0</v>
      </c>
    </row>
    <row r="4119" spans="1:19" x14ac:dyDescent="0.25">
      <c r="A4119" s="7">
        <v>4198</v>
      </c>
      <c r="B4119" s="7">
        <v>1</v>
      </c>
      <c r="C4119" s="7">
        <v>1024</v>
      </c>
      <c r="D4119" s="7">
        <v>6071</v>
      </c>
      <c r="F4119" s="8">
        <v>40504.748680555553</v>
      </c>
      <c r="G4119" s="7">
        <v>0</v>
      </c>
      <c r="H4119" s="7">
        <v>1</v>
      </c>
      <c r="I4119" s="7" t="b">
        <f t="shared" si="192"/>
        <v>0</v>
      </c>
      <c r="J4119" s="7" t="b">
        <f t="shared" si="193"/>
        <v>0</v>
      </c>
      <c r="K4119" s="7">
        <f t="shared" si="194"/>
        <v>0</v>
      </c>
      <c r="L4119" s="7">
        <f>WEEKDAY(Table1[[#This Row],[post_time]])</f>
        <v>2</v>
      </c>
      <c r="M4119" s="7">
        <f>VLOOKUP(Table1[[#This Row],[topic_id]],'All Topics Data'!$A$2:$I$1243,8,FALSE)</f>
        <v>40504.748611111114</v>
      </c>
      <c r="N4119" s="7">
        <f>Table1[[#This Row],[Hui Reply?]]*(Table1[[#This Row],[post_time]]-Table1[[#This Row],[timestamp of previous reply]])</f>
        <v>0</v>
      </c>
      <c r="O4119" s="3">
        <f>O4118+Table1[[#This Row],[Hui Reply?]]</f>
        <v>1072</v>
      </c>
      <c r="P4119" s="19">
        <f>INT(Table1[[#This Row],[post_time]])</f>
        <v>40504</v>
      </c>
      <c r="Q4119" s="3">
        <f>IF(Table1[[#This Row],[Hui Reply?]],VLOOKUP(Table1[[#This Row],[topic_id]],'All Topics Data'!$A$2:$E$1243,5,FALSE),0)</f>
        <v>0</v>
      </c>
      <c r="R4119" s="8">
        <f>Table1[[#This Row],[post_time]]+8/24</f>
        <v>40505.082013888888</v>
      </c>
      <c r="S4119" s="3">
        <f>IF(Table1[[#This Row],[post_position]]=1,0,SUMIFS($F$2:F4119,$H$2:H4119,Table1[[#This Row],[post_position]]-1,$C$2:C4119,Table1[[#This Row],[topic_id]]))</f>
        <v>0</v>
      </c>
    </row>
    <row r="4120" spans="1:19" x14ac:dyDescent="0.25">
      <c r="A4120" s="7">
        <v>4199</v>
      </c>
      <c r="B4120" s="7">
        <v>1</v>
      </c>
      <c r="C4120" s="7">
        <v>1025</v>
      </c>
      <c r="D4120" s="7">
        <v>7070</v>
      </c>
      <c r="E4120" s="2"/>
      <c r="F4120" s="8">
        <v>40504.767766203702</v>
      </c>
      <c r="G4120" s="7">
        <v>0</v>
      </c>
      <c r="H4120" s="7">
        <v>1</v>
      </c>
      <c r="I4120" s="7" t="b">
        <f t="shared" si="192"/>
        <v>0</v>
      </c>
      <c r="J4120" s="7" t="b">
        <f t="shared" si="193"/>
        <v>0</v>
      </c>
      <c r="K4120" s="7">
        <f t="shared" si="194"/>
        <v>0</v>
      </c>
      <c r="L4120" s="7">
        <f>WEEKDAY(Table1[[#This Row],[post_time]])</f>
        <v>2</v>
      </c>
      <c r="M4120" s="7">
        <f>VLOOKUP(Table1[[#This Row],[topic_id]],'All Topics Data'!$A$2:$I$1243,8,FALSE)</f>
        <v>40504.767361111109</v>
      </c>
      <c r="N4120" s="7">
        <f>Table1[[#This Row],[Hui Reply?]]*(Table1[[#This Row],[post_time]]-Table1[[#This Row],[timestamp of previous reply]])</f>
        <v>0</v>
      </c>
      <c r="O4120" s="3">
        <f>O4119+Table1[[#This Row],[Hui Reply?]]</f>
        <v>1072</v>
      </c>
      <c r="P4120" s="19">
        <f>INT(Table1[[#This Row],[post_time]])</f>
        <v>40504</v>
      </c>
      <c r="Q4120" s="3">
        <f>IF(Table1[[#This Row],[Hui Reply?]],VLOOKUP(Table1[[#This Row],[topic_id]],'All Topics Data'!$A$2:$E$1243,5,FALSE),0)</f>
        <v>0</v>
      </c>
      <c r="R4120" s="8">
        <f>Table1[[#This Row],[post_time]]+8/24</f>
        <v>40505.101099537038</v>
      </c>
      <c r="S4120" s="3">
        <f>IF(Table1[[#This Row],[post_position]]=1,0,SUMIFS($F$2:F4120,$H$2:H4120,Table1[[#This Row],[post_position]]-1,$C$2:C4120,Table1[[#This Row],[topic_id]]))</f>
        <v>0</v>
      </c>
    </row>
    <row r="4121" spans="1:19" x14ac:dyDescent="0.25">
      <c r="A4121" s="7">
        <v>4200</v>
      </c>
      <c r="B4121" s="7">
        <v>1</v>
      </c>
      <c r="C4121" s="7">
        <v>1024</v>
      </c>
      <c r="D4121" s="7">
        <v>6925</v>
      </c>
      <c r="E4121" s="2"/>
      <c r="F4121" s="8">
        <v>40504.845659722225</v>
      </c>
      <c r="G4121" s="7">
        <v>0</v>
      </c>
      <c r="H4121" s="7">
        <v>2</v>
      </c>
      <c r="I4121" s="7" t="b">
        <f t="shared" si="192"/>
        <v>0</v>
      </c>
      <c r="J4121" s="7" t="b">
        <f t="shared" si="193"/>
        <v>1</v>
      </c>
      <c r="K4121" s="7">
        <f t="shared" si="194"/>
        <v>0</v>
      </c>
      <c r="L4121" s="7">
        <f>WEEKDAY(Table1[[#This Row],[post_time]])</f>
        <v>2</v>
      </c>
      <c r="M4121" s="7">
        <f>VLOOKUP(Table1[[#This Row],[topic_id]],'All Topics Data'!$A$2:$I$1243,8,FALSE)</f>
        <v>40504.748611111114</v>
      </c>
      <c r="N4121" s="7">
        <f>Table1[[#This Row],[Hui Reply?]]*(Table1[[#This Row],[post_time]]-Table1[[#This Row],[timestamp of previous reply]])</f>
        <v>0</v>
      </c>
      <c r="O4121" s="3">
        <f>O4120+Table1[[#This Row],[Hui Reply?]]</f>
        <v>1072</v>
      </c>
      <c r="P4121" s="19">
        <f>INT(Table1[[#This Row],[post_time]])</f>
        <v>40504</v>
      </c>
      <c r="Q4121" s="3">
        <f>IF(Table1[[#This Row],[Hui Reply?]],VLOOKUP(Table1[[#This Row],[topic_id]],'All Topics Data'!$A$2:$E$1243,5,FALSE),0)</f>
        <v>0</v>
      </c>
      <c r="R4121" s="8">
        <f>Table1[[#This Row],[post_time]]+8/24</f>
        <v>40505.178993055561</v>
      </c>
      <c r="S4121" s="3">
        <f>IF(Table1[[#This Row],[post_position]]=1,0,SUMIFS($F$2:F4121,$H$2:H4121,Table1[[#This Row],[post_position]]-1,$C$2:C4121,Table1[[#This Row],[topic_id]]))</f>
        <v>40504.748680555553</v>
      </c>
    </row>
    <row r="4122" spans="1:19" x14ac:dyDescent="0.25">
      <c r="A4122" s="7">
        <v>4201</v>
      </c>
      <c r="B4122" s="7">
        <v>1</v>
      </c>
      <c r="C4122" s="7">
        <v>1022</v>
      </c>
      <c r="D4122" s="7">
        <v>6998</v>
      </c>
      <c r="E4122" s="2"/>
      <c r="F4122" s="8">
        <v>40504.890590277777</v>
      </c>
      <c r="G4122" s="7">
        <v>0</v>
      </c>
      <c r="H4122" s="7">
        <v>2</v>
      </c>
      <c r="I4122" s="7" t="b">
        <f t="shared" si="192"/>
        <v>0</v>
      </c>
      <c r="J4122" s="7" t="b">
        <f t="shared" si="193"/>
        <v>1</v>
      </c>
      <c r="K4122" s="7">
        <f t="shared" si="194"/>
        <v>0</v>
      </c>
      <c r="L4122" s="7">
        <f>WEEKDAY(Table1[[#This Row],[post_time]])</f>
        <v>2</v>
      </c>
      <c r="M4122" s="7">
        <f>VLOOKUP(Table1[[#This Row],[topic_id]],'All Topics Data'!$A$2:$I$1243,8,FALSE)</f>
        <v>40504.70416666667</v>
      </c>
      <c r="N4122" s="7">
        <f>Table1[[#This Row],[Hui Reply?]]*(Table1[[#This Row],[post_time]]-Table1[[#This Row],[timestamp of previous reply]])</f>
        <v>0</v>
      </c>
      <c r="O4122" s="3">
        <f>O4121+Table1[[#This Row],[Hui Reply?]]</f>
        <v>1072</v>
      </c>
      <c r="P4122" s="19">
        <f>INT(Table1[[#This Row],[post_time]])</f>
        <v>40504</v>
      </c>
      <c r="Q4122" s="3">
        <f>IF(Table1[[#This Row],[Hui Reply?]],VLOOKUP(Table1[[#This Row],[topic_id]],'All Topics Data'!$A$2:$E$1243,5,FALSE),0)</f>
        <v>0</v>
      </c>
      <c r="R4122" s="8">
        <f>Table1[[#This Row],[post_time]]+8/24</f>
        <v>40505.223923611113</v>
      </c>
      <c r="S4122" s="3">
        <f>IF(Table1[[#This Row],[post_position]]=1,0,SUMIFS($F$2:F4122,$H$2:H4122,Table1[[#This Row],[post_position]]-1,$C$2:C4122,Table1[[#This Row],[topic_id]]))</f>
        <v>40504.704687500001</v>
      </c>
    </row>
    <row r="4123" spans="1:19" x14ac:dyDescent="0.25">
      <c r="A4123" s="7">
        <v>4202</v>
      </c>
      <c r="B4123" s="7">
        <v>1</v>
      </c>
      <c r="C4123" s="7">
        <v>1022</v>
      </c>
      <c r="D4123" s="7">
        <v>6998</v>
      </c>
      <c r="E4123" s="2"/>
      <c r="F4123" s="8">
        <v>40504.891689814816</v>
      </c>
      <c r="G4123" s="7">
        <v>0</v>
      </c>
      <c r="H4123" s="7">
        <v>3</v>
      </c>
      <c r="I4123" s="7" t="b">
        <f t="shared" si="192"/>
        <v>0</v>
      </c>
      <c r="J4123" s="7" t="b">
        <f t="shared" si="193"/>
        <v>1</v>
      </c>
      <c r="K4123" s="7">
        <f t="shared" si="194"/>
        <v>0</v>
      </c>
      <c r="L4123" s="7">
        <f>WEEKDAY(Table1[[#This Row],[post_time]])</f>
        <v>2</v>
      </c>
      <c r="M4123" s="7">
        <f>VLOOKUP(Table1[[#This Row],[topic_id]],'All Topics Data'!$A$2:$I$1243,8,FALSE)</f>
        <v>40504.70416666667</v>
      </c>
      <c r="N4123" s="7">
        <f>Table1[[#This Row],[Hui Reply?]]*(Table1[[#This Row],[post_time]]-Table1[[#This Row],[timestamp of previous reply]])</f>
        <v>0</v>
      </c>
      <c r="O4123" s="3">
        <f>O4122+Table1[[#This Row],[Hui Reply?]]</f>
        <v>1072</v>
      </c>
      <c r="P4123" s="19">
        <f>INT(Table1[[#This Row],[post_time]])</f>
        <v>40504</v>
      </c>
      <c r="Q4123" s="3">
        <f>IF(Table1[[#This Row],[Hui Reply?]],VLOOKUP(Table1[[#This Row],[topic_id]],'All Topics Data'!$A$2:$E$1243,5,FALSE),0)</f>
        <v>0</v>
      </c>
      <c r="R4123" s="8">
        <f>Table1[[#This Row],[post_time]]+8/24</f>
        <v>40505.225023148152</v>
      </c>
      <c r="S4123" s="3">
        <f>IF(Table1[[#This Row],[post_position]]=1,0,SUMIFS($F$2:F4123,$H$2:H4123,Table1[[#This Row],[post_position]]-1,$C$2:C4123,Table1[[#This Row],[topic_id]]))</f>
        <v>40504.890590277777</v>
      </c>
    </row>
    <row r="4124" spans="1:19" x14ac:dyDescent="0.25">
      <c r="A4124" s="7">
        <v>4203</v>
      </c>
      <c r="B4124" s="7">
        <v>1</v>
      </c>
      <c r="C4124" s="7">
        <v>1025</v>
      </c>
      <c r="D4124" s="7">
        <v>6998</v>
      </c>
      <c r="E4124" s="2"/>
      <c r="F4124" s="8">
        <v>40504.903101851851</v>
      </c>
      <c r="G4124" s="7">
        <v>0</v>
      </c>
      <c r="H4124" s="7">
        <v>2</v>
      </c>
      <c r="I4124" s="7" t="b">
        <f t="shared" si="192"/>
        <v>0</v>
      </c>
      <c r="J4124" s="7" t="b">
        <f t="shared" si="193"/>
        <v>1</v>
      </c>
      <c r="K4124" s="7">
        <f t="shared" si="194"/>
        <v>0</v>
      </c>
      <c r="L4124" s="7">
        <f>WEEKDAY(Table1[[#This Row],[post_time]])</f>
        <v>2</v>
      </c>
      <c r="M4124" s="7">
        <f>VLOOKUP(Table1[[#This Row],[topic_id]],'All Topics Data'!$A$2:$I$1243,8,FALSE)</f>
        <v>40504.767361111109</v>
      </c>
      <c r="N4124" s="7">
        <f>Table1[[#This Row],[Hui Reply?]]*(Table1[[#This Row],[post_time]]-Table1[[#This Row],[timestamp of previous reply]])</f>
        <v>0</v>
      </c>
      <c r="O4124" s="3">
        <f>O4123+Table1[[#This Row],[Hui Reply?]]</f>
        <v>1072</v>
      </c>
      <c r="P4124" s="19">
        <f>INT(Table1[[#This Row],[post_time]])</f>
        <v>40504</v>
      </c>
      <c r="Q4124" s="3">
        <f>IF(Table1[[#This Row],[Hui Reply?]],VLOOKUP(Table1[[#This Row],[topic_id]],'All Topics Data'!$A$2:$E$1243,5,FALSE),0)</f>
        <v>0</v>
      </c>
      <c r="R4124" s="8">
        <f>Table1[[#This Row],[post_time]]+8/24</f>
        <v>40505.236435185187</v>
      </c>
      <c r="S4124" s="3">
        <f>IF(Table1[[#This Row],[post_position]]=1,0,SUMIFS($F$2:F4124,$H$2:H4124,Table1[[#This Row],[post_position]]-1,$C$2:C4124,Table1[[#This Row],[topic_id]]))</f>
        <v>40504.767766203702</v>
      </c>
    </row>
    <row r="4125" spans="1:19" x14ac:dyDescent="0.25">
      <c r="A4125" s="7">
        <v>4204</v>
      </c>
      <c r="B4125" s="7">
        <v>4</v>
      </c>
      <c r="C4125" s="7">
        <v>2</v>
      </c>
      <c r="D4125" s="7">
        <v>6925</v>
      </c>
      <c r="E4125" s="2"/>
      <c r="F4125" s="8">
        <v>40504.952326388891</v>
      </c>
      <c r="G4125" s="7">
        <v>0</v>
      </c>
      <c r="H4125" s="7">
        <v>88</v>
      </c>
      <c r="I4125" s="7" t="b">
        <f t="shared" si="192"/>
        <v>0</v>
      </c>
      <c r="J4125" s="7" t="b">
        <f t="shared" si="193"/>
        <v>1</v>
      </c>
      <c r="K4125" s="7">
        <f t="shared" si="194"/>
        <v>0</v>
      </c>
      <c r="L4125" s="7">
        <f>WEEKDAY(Table1[[#This Row],[post_time]])</f>
        <v>2</v>
      </c>
      <c r="M4125" s="7">
        <f>VLOOKUP(Table1[[#This Row],[topic_id]],'All Topics Data'!$A$2:$I$1243,8,FALSE)</f>
        <v>40019.929861111108</v>
      </c>
      <c r="N4125" s="7">
        <f>Table1[[#This Row],[Hui Reply?]]*(Table1[[#This Row],[post_time]]-Table1[[#This Row],[timestamp of previous reply]])</f>
        <v>0</v>
      </c>
      <c r="O4125" s="3">
        <f>O4124+Table1[[#This Row],[Hui Reply?]]</f>
        <v>1072</v>
      </c>
      <c r="P4125" s="19">
        <f>INT(Table1[[#This Row],[post_time]])</f>
        <v>40504</v>
      </c>
      <c r="Q4125" s="3">
        <f>IF(Table1[[#This Row],[Hui Reply?]],VLOOKUP(Table1[[#This Row],[topic_id]],'All Topics Data'!$A$2:$E$1243,5,FALSE),0)</f>
        <v>0</v>
      </c>
      <c r="R4125" s="8">
        <f>Table1[[#This Row],[post_time]]+8/24</f>
        <v>40505.285659722227</v>
      </c>
      <c r="S4125" s="3">
        <f>IF(Table1[[#This Row],[post_position]]=1,0,SUMIFS($F$2:F4125,$H$2:H4125,Table1[[#This Row],[post_position]]-1,$C$2:C4125,Table1[[#This Row],[topic_id]]))</f>
        <v>40502.226458333331</v>
      </c>
    </row>
    <row r="4126" spans="1:19" x14ac:dyDescent="0.25">
      <c r="A4126" s="7">
        <v>4205</v>
      </c>
      <c r="B4126" s="7">
        <v>1</v>
      </c>
      <c r="C4126" s="7">
        <v>1026</v>
      </c>
      <c r="D4126" s="7">
        <v>6925</v>
      </c>
      <c r="E4126" s="2"/>
      <c r="F4126" s="8">
        <v>40504.954884259256</v>
      </c>
      <c r="G4126" s="7">
        <v>0</v>
      </c>
      <c r="H4126" s="7">
        <v>1</v>
      </c>
      <c r="I4126" s="7" t="b">
        <f t="shared" si="192"/>
        <v>0</v>
      </c>
      <c r="J4126" s="7" t="b">
        <f t="shared" si="193"/>
        <v>0</v>
      </c>
      <c r="K4126" s="7">
        <f t="shared" si="194"/>
        <v>0</v>
      </c>
      <c r="L4126" s="7">
        <f>WEEKDAY(Table1[[#This Row],[post_time]])</f>
        <v>2</v>
      </c>
      <c r="M4126" s="7">
        <f>VLOOKUP(Table1[[#This Row],[topic_id]],'All Topics Data'!$A$2:$I$1243,8,FALSE)</f>
        <v>40504.954861111109</v>
      </c>
      <c r="N4126" s="7">
        <f>Table1[[#This Row],[Hui Reply?]]*(Table1[[#This Row],[post_time]]-Table1[[#This Row],[timestamp of previous reply]])</f>
        <v>0</v>
      </c>
      <c r="O4126" s="3">
        <f>O4125+Table1[[#This Row],[Hui Reply?]]</f>
        <v>1072</v>
      </c>
      <c r="P4126" s="19">
        <f>INT(Table1[[#This Row],[post_time]])</f>
        <v>40504</v>
      </c>
      <c r="Q4126" s="3">
        <f>IF(Table1[[#This Row],[Hui Reply?]],VLOOKUP(Table1[[#This Row],[topic_id]],'All Topics Data'!$A$2:$E$1243,5,FALSE),0)</f>
        <v>0</v>
      </c>
      <c r="R4126" s="8">
        <f>Table1[[#This Row],[post_time]]+8/24</f>
        <v>40505.288217592592</v>
      </c>
      <c r="S4126" s="3">
        <f>IF(Table1[[#This Row],[post_position]]=1,0,SUMIFS($F$2:F4126,$H$2:H4126,Table1[[#This Row],[post_position]]-1,$C$2:C4126,Table1[[#This Row],[topic_id]]))</f>
        <v>0</v>
      </c>
    </row>
    <row r="4127" spans="1:19" x14ac:dyDescent="0.25">
      <c r="A4127" s="7">
        <v>4206</v>
      </c>
      <c r="B4127" s="7">
        <v>5</v>
      </c>
      <c r="C4127" s="7">
        <v>1008</v>
      </c>
      <c r="D4127" s="7">
        <v>6925</v>
      </c>
      <c r="F4127" s="8">
        <v>40504.958622685182</v>
      </c>
      <c r="G4127" s="7">
        <v>0</v>
      </c>
      <c r="H4127" s="7">
        <v>3</v>
      </c>
      <c r="I4127" s="7" t="b">
        <f t="shared" si="192"/>
        <v>0</v>
      </c>
      <c r="J4127" s="7" t="b">
        <f t="shared" si="193"/>
        <v>1</v>
      </c>
      <c r="K4127" s="7">
        <f t="shared" si="194"/>
        <v>0</v>
      </c>
      <c r="L4127" s="7">
        <f>WEEKDAY(Table1[[#This Row],[post_time]])</f>
        <v>2</v>
      </c>
      <c r="M4127" s="7">
        <f>VLOOKUP(Table1[[#This Row],[topic_id]],'All Topics Data'!$A$2:$I$1243,8,FALSE)</f>
        <v>40502.21597222222</v>
      </c>
      <c r="N4127" s="7">
        <f>Table1[[#This Row],[Hui Reply?]]*(Table1[[#This Row],[post_time]]-Table1[[#This Row],[timestamp of previous reply]])</f>
        <v>0</v>
      </c>
      <c r="O4127" s="3">
        <f>O4126+Table1[[#This Row],[Hui Reply?]]</f>
        <v>1072</v>
      </c>
      <c r="P4127" s="19">
        <f>INT(Table1[[#This Row],[post_time]])</f>
        <v>40504</v>
      </c>
      <c r="Q4127" s="3">
        <f>IF(Table1[[#This Row],[Hui Reply?]],VLOOKUP(Table1[[#This Row],[topic_id]],'All Topics Data'!$A$2:$E$1243,5,FALSE),0)</f>
        <v>0</v>
      </c>
      <c r="R4127" s="8">
        <f>Table1[[#This Row],[post_time]]+8/24</f>
        <v>40505.291956018518</v>
      </c>
      <c r="S4127" s="3">
        <f>IF(Table1[[#This Row],[post_position]]=1,0,SUMIFS($F$2:F4127,$H$2:H4127,Table1[[#This Row],[post_position]]-1,$C$2:C4127,Table1[[#This Row],[topic_id]]))</f>
        <v>40502.376284722224</v>
      </c>
    </row>
    <row r="4128" spans="1:19" x14ac:dyDescent="0.25">
      <c r="A4128" s="7">
        <v>4207</v>
      </c>
      <c r="B4128" s="7">
        <v>2</v>
      </c>
      <c r="C4128" s="7">
        <v>546</v>
      </c>
      <c r="D4128" s="7">
        <v>6925</v>
      </c>
      <c r="F4128" s="8">
        <v>40504.976504629631</v>
      </c>
      <c r="G4128" s="7">
        <v>0</v>
      </c>
      <c r="H4128" s="7">
        <v>5</v>
      </c>
      <c r="I4128" s="7" t="b">
        <f t="shared" si="192"/>
        <v>0</v>
      </c>
      <c r="J4128" s="7" t="b">
        <f t="shared" si="193"/>
        <v>1</v>
      </c>
      <c r="K4128" s="7">
        <f t="shared" si="194"/>
        <v>0</v>
      </c>
      <c r="L4128" s="7">
        <f>WEEKDAY(Table1[[#This Row],[post_time]])</f>
        <v>2</v>
      </c>
      <c r="M4128" s="7">
        <f>VLOOKUP(Table1[[#This Row],[topic_id]],'All Topics Data'!$A$2:$I$1243,8,FALSE)</f>
        <v>40346.998611111114</v>
      </c>
      <c r="N4128" s="7">
        <f>Table1[[#This Row],[Hui Reply?]]*(Table1[[#This Row],[post_time]]-Table1[[#This Row],[timestamp of previous reply]])</f>
        <v>0</v>
      </c>
      <c r="O4128" s="3">
        <f>O4127+Table1[[#This Row],[Hui Reply?]]</f>
        <v>1072</v>
      </c>
      <c r="P4128" s="19">
        <f>INT(Table1[[#This Row],[post_time]])</f>
        <v>40504</v>
      </c>
      <c r="Q4128" s="3">
        <f>IF(Table1[[#This Row],[Hui Reply?]],VLOOKUP(Table1[[#This Row],[topic_id]],'All Topics Data'!$A$2:$E$1243,5,FALSE),0)</f>
        <v>0</v>
      </c>
      <c r="R4128" s="8">
        <f>Table1[[#This Row],[post_time]]+8/24</f>
        <v>40505.309837962966</v>
      </c>
      <c r="S4128" s="3">
        <f>IF(Table1[[#This Row],[post_position]]=1,0,SUMIFS($F$2:F4128,$H$2:H4128,Table1[[#This Row],[post_position]]-1,$C$2:C4128,Table1[[#This Row],[topic_id]]))</f>
        <v>40434.374641203707</v>
      </c>
    </row>
    <row r="4129" spans="1:19" x14ac:dyDescent="0.25">
      <c r="A4129" s="7">
        <v>4208</v>
      </c>
      <c r="B4129" s="7">
        <v>1</v>
      </c>
      <c r="C4129" s="7">
        <v>984</v>
      </c>
      <c r="D4129" s="7">
        <v>24</v>
      </c>
      <c r="F4129" s="8">
        <v>40504.993391203701</v>
      </c>
      <c r="G4129" s="7">
        <v>0</v>
      </c>
      <c r="H4129" s="7">
        <v>9</v>
      </c>
      <c r="I4129" s="7" t="b">
        <f t="shared" si="192"/>
        <v>1</v>
      </c>
      <c r="J4129" s="7" t="b">
        <f t="shared" si="193"/>
        <v>1</v>
      </c>
      <c r="K4129" s="7">
        <f t="shared" si="194"/>
        <v>1</v>
      </c>
      <c r="L4129" s="7">
        <f>WEEKDAY(Table1[[#This Row],[post_time]])</f>
        <v>2</v>
      </c>
      <c r="M4129" s="7">
        <f>VLOOKUP(Table1[[#This Row],[topic_id]],'All Topics Data'!$A$2:$I$1243,8,FALSE)</f>
        <v>40499.692361111112</v>
      </c>
      <c r="N4129" s="7">
        <f>Table1[[#This Row],[Hui Reply?]]*(Table1[[#This Row],[post_time]]-Table1[[#This Row],[timestamp of previous reply]])</f>
        <v>0.2927430555500905</v>
      </c>
      <c r="O4129" s="3">
        <f>O4128+Table1[[#This Row],[Hui Reply?]]</f>
        <v>1073</v>
      </c>
      <c r="P4129" s="19">
        <f>INT(Table1[[#This Row],[post_time]])</f>
        <v>40504</v>
      </c>
      <c r="Q4129" s="3" t="str">
        <f>IF(Table1[[#This Row],[Hui Reply?]],VLOOKUP(Table1[[#This Row],[topic_id]],'All Topics Data'!$A$2:$E$1243,5,FALSE),0)</f>
        <v>jcalvacca</v>
      </c>
      <c r="R4129" s="8">
        <f>Table1[[#This Row],[post_time]]+8/24</f>
        <v>40505.326724537037</v>
      </c>
      <c r="S4129" s="3">
        <f>IF(Table1[[#This Row],[post_position]]=1,0,SUMIFS($F$2:F4129,$H$2:H4129,Table1[[#This Row],[post_position]]-1,$C$2:C4129,Table1[[#This Row],[topic_id]]))</f>
        <v>40504.700648148151</v>
      </c>
    </row>
    <row r="4130" spans="1:19" x14ac:dyDescent="0.25">
      <c r="A4130" s="7">
        <v>4209</v>
      </c>
      <c r="B4130" s="7">
        <v>1</v>
      </c>
      <c r="C4130" s="7">
        <v>1027</v>
      </c>
      <c r="D4130" s="7">
        <v>6909</v>
      </c>
      <c r="E4130" s="2"/>
      <c r="F4130" s="8">
        <v>40504.996493055558</v>
      </c>
      <c r="G4130" s="7">
        <v>0</v>
      </c>
      <c r="H4130" s="7">
        <v>1</v>
      </c>
      <c r="I4130" s="7" t="b">
        <f t="shared" si="192"/>
        <v>0</v>
      </c>
      <c r="J4130" s="7" t="b">
        <f t="shared" si="193"/>
        <v>0</v>
      </c>
      <c r="K4130" s="7">
        <f t="shared" si="194"/>
        <v>0</v>
      </c>
      <c r="L4130" s="7">
        <f>WEEKDAY(Table1[[#This Row],[post_time]])</f>
        <v>2</v>
      </c>
      <c r="M4130" s="7">
        <f>VLOOKUP(Table1[[#This Row],[topic_id]],'All Topics Data'!$A$2:$I$1243,8,FALSE)</f>
        <v>40504.995833333334</v>
      </c>
      <c r="N4130" s="7">
        <f>Table1[[#This Row],[Hui Reply?]]*(Table1[[#This Row],[post_time]]-Table1[[#This Row],[timestamp of previous reply]])</f>
        <v>0</v>
      </c>
      <c r="O4130" s="3">
        <f>O4129+Table1[[#This Row],[Hui Reply?]]</f>
        <v>1073</v>
      </c>
      <c r="P4130" s="19">
        <f>INT(Table1[[#This Row],[post_time]])</f>
        <v>40504</v>
      </c>
      <c r="Q4130" s="3">
        <f>IF(Table1[[#This Row],[Hui Reply?]],VLOOKUP(Table1[[#This Row],[topic_id]],'All Topics Data'!$A$2:$E$1243,5,FALSE),0)</f>
        <v>0</v>
      </c>
      <c r="R4130" s="8">
        <f>Table1[[#This Row],[post_time]]+8/24</f>
        <v>40505.329826388894</v>
      </c>
      <c r="S4130" s="3">
        <f>IF(Table1[[#This Row],[post_position]]=1,0,SUMIFS($F$2:F4130,$H$2:H4130,Table1[[#This Row],[post_position]]-1,$C$2:C4130,Table1[[#This Row],[topic_id]]))</f>
        <v>0</v>
      </c>
    </row>
    <row r="4131" spans="1:19" x14ac:dyDescent="0.25">
      <c r="A4131" s="7">
        <v>4210</v>
      </c>
      <c r="B4131" s="7">
        <v>1</v>
      </c>
      <c r="C4131" s="7">
        <v>1024</v>
      </c>
      <c r="D4131" s="7">
        <v>24</v>
      </c>
      <c r="F4131" s="8">
        <v>40504.999594907407</v>
      </c>
      <c r="G4131" s="7">
        <v>0</v>
      </c>
      <c r="H4131" s="7">
        <v>3</v>
      </c>
      <c r="I4131" s="7" t="b">
        <f t="shared" si="192"/>
        <v>1</v>
      </c>
      <c r="J4131" s="7" t="b">
        <f t="shared" si="193"/>
        <v>1</v>
      </c>
      <c r="K4131" s="7">
        <f t="shared" si="194"/>
        <v>1</v>
      </c>
      <c r="L4131" s="7">
        <f>WEEKDAY(Table1[[#This Row],[post_time]])</f>
        <v>2</v>
      </c>
      <c r="M4131" s="7">
        <f>VLOOKUP(Table1[[#This Row],[topic_id]],'All Topics Data'!$A$2:$I$1243,8,FALSE)</f>
        <v>40504.748611111114</v>
      </c>
      <c r="N4131" s="7">
        <f>Table1[[#This Row],[Hui Reply?]]*(Table1[[#This Row],[post_time]]-Table1[[#This Row],[timestamp of previous reply]])</f>
        <v>0.15393518518249039</v>
      </c>
      <c r="O4131" s="3">
        <f>O4130+Table1[[#This Row],[Hui Reply?]]</f>
        <v>1074</v>
      </c>
      <c r="P4131" s="19">
        <f>INT(Table1[[#This Row],[post_time]])</f>
        <v>40504</v>
      </c>
      <c r="Q4131" s="3" t="str">
        <f>IF(Table1[[#This Row],[Hui Reply?]],VLOOKUP(Table1[[#This Row],[topic_id]],'All Topics Data'!$A$2:$E$1243,5,FALSE),0)</f>
        <v>nagovind</v>
      </c>
      <c r="R4131" s="8">
        <f>Table1[[#This Row],[post_time]]+8/24</f>
        <v>40505.332928240743</v>
      </c>
      <c r="S4131" s="3">
        <f>IF(Table1[[#This Row],[post_position]]=1,0,SUMIFS($F$2:F4131,$H$2:H4131,Table1[[#This Row],[post_position]]-1,$C$2:C4131,Table1[[#This Row],[topic_id]]))</f>
        <v>40504.845659722225</v>
      </c>
    </row>
    <row r="4132" spans="1:19" x14ac:dyDescent="0.25">
      <c r="A4132" s="7">
        <v>4211</v>
      </c>
      <c r="B4132" s="7">
        <v>1</v>
      </c>
      <c r="C4132" s="7">
        <v>1023</v>
      </c>
      <c r="D4132" s="7">
        <v>24</v>
      </c>
      <c r="F4132" s="8">
        <v>40505.005543981482</v>
      </c>
      <c r="G4132" s="7">
        <v>0</v>
      </c>
      <c r="H4132" s="7">
        <v>2</v>
      </c>
      <c r="I4132" s="7" t="b">
        <f t="shared" si="192"/>
        <v>1</v>
      </c>
      <c r="J4132" s="7" t="b">
        <f t="shared" si="193"/>
        <v>1</v>
      </c>
      <c r="K4132" s="7">
        <f t="shared" si="194"/>
        <v>1</v>
      </c>
      <c r="L4132" s="7">
        <f>WEEKDAY(Table1[[#This Row],[post_time]])</f>
        <v>3</v>
      </c>
      <c r="M4132" s="7">
        <f>VLOOKUP(Table1[[#This Row],[topic_id]],'All Topics Data'!$A$2:$I$1243,8,FALSE)</f>
        <v>40504.741666666669</v>
      </c>
      <c r="N4132" s="7">
        <f>Table1[[#This Row],[Hui Reply?]]*(Table1[[#This Row],[post_time]]-Table1[[#This Row],[timestamp of previous reply]])</f>
        <v>0.26327546296670334</v>
      </c>
      <c r="O4132" s="3">
        <f>O4131+Table1[[#This Row],[Hui Reply?]]</f>
        <v>1075</v>
      </c>
      <c r="P4132" s="19">
        <f>INT(Table1[[#This Row],[post_time]])</f>
        <v>40505</v>
      </c>
      <c r="Q4132" s="3" t="str">
        <f>IF(Table1[[#This Row],[Hui Reply?]],VLOOKUP(Table1[[#This Row],[topic_id]],'All Topics Data'!$A$2:$E$1243,5,FALSE),0)</f>
        <v>Mylifedesire</v>
      </c>
      <c r="R4132" s="8">
        <f>Table1[[#This Row],[post_time]]+8/24</f>
        <v>40505.338877314818</v>
      </c>
      <c r="S4132" s="3">
        <f>IF(Table1[[#This Row],[post_position]]=1,0,SUMIFS($F$2:F4132,$H$2:H4132,Table1[[#This Row],[post_position]]-1,$C$2:C4132,Table1[[#This Row],[topic_id]]))</f>
        <v>40504.742268518516</v>
      </c>
    </row>
    <row r="4133" spans="1:19" x14ac:dyDescent="0.25">
      <c r="A4133" s="7">
        <v>4212</v>
      </c>
      <c r="B4133" s="7">
        <v>1</v>
      </c>
      <c r="C4133" s="7">
        <v>1027</v>
      </c>
      <c r="D4133" s="7">
        <v>6458</v>
      </c>
      <c r="F4133" s="8">
        <v>40505.068495370368</v>
      </c>
      <c r="G4133" s="7">
        <v>0</v>
      </c>
      <c r="H4133" s="7">
        <v>2</v>
      </c>
      <c r="I4133" s="7" t="b">
        <f t="shared" si="192"/>
        <v>0</v>
      </c>
      <c r="J4133" s="7" t="b">
        <f t="shared" si="193"/>
        <v>1</v>
      </c>
      <c r="K4133" s="7">
        <f t="shared" si="194"/>
        <v>0</v>
      </c>
      <c r="L4133" s="7">
        <f>WEEKDAY(Table1[[#This Row],[post_time]])</f>
        <v>3</v>
      </c>
      <c r="M4133" s="7">
        <f>VLOOKUP(Table1[[#This Row],[topic_id]],'All Topics Data'!$A$2:$I$1243,8,FALSE)</f>
        <v>40504.995833333334</v>
      </c>
      <c r="N4133" s="7">
        <f>Table1[[#This Row],[Hui Reply?]]*(Table1[[#This Row],[post_time]]-Table1[[#This Row],[timestamp of previous reply]])</f>
        <v>0</v>
      </c>
      <c r="O4133" s="3">
        <f>O4132+Table1[[#This Row],[Hui Reply?]]</f>
        <v>1075</v>
      </c>
      <c r="P4133" s="19">
        <f>INT(Table1[[#This Row],[post_time]])</f>
        <v>40505</v>
      </c>
      <c r="Q4133" s="3">
        <f>IF(Table1[[#This Row],[Hui Reply?]],VLOOKUP(Table1[[#This Row],[topic_id]],'All Topics Data'!$A$2:$E$1243,5,FALSE),0)</f>
        <v>0</v>
      </c>
      <c r="R4133" s="8">
        <f>Table1[[#This Row],[post_time]]+8/24</f>
        <v>40505.401828703703</v>
      </c>
      <c r="S4133" s="3">
        <f>IF(Table1[[#This Row],[post_position]]=1,0,SUMIFS($F$2:F4133,$H$2:H4133,Table1[[#This Row],[post_position]]-1,$C$2:C4133,Table1[[#This Row],[topic_id]]))</f>
        <v>40504.996493055558</v>
      </c>
    </row>
    <row r="4134" spans="1:19" x14ac:dyDescent="0.25">
      <c r="A4134" s="7">
        <v>4213</v>
      </c>
      <c r="B4134" s="7">
        <v>1</v>
      </c>
      <c r="C4134" s="7">
        <v>1026</v>
      </c>
      <c r="D4134" s="7">
        <v>6458</v>
      </c>
      <c r="E4134" s="2"/>
      <c r="F4134" s="8">
        <v>40505.072974537034</v>
      </c>
      <c r="G4134" s="7">
        <v>0</v>
      </c>
      <c r="H4134" s="7">
        <v>2</v>
      </c>
      <c r="I4134" s="7" t="b">
        <f t="shared" si="192"/>
        <v>0</v>
      </c>
      <c r="J4134" s="7" t="b">
        <f t="shared" si="193"/>
        <v>1</v>
      </c>
      <c r="K4134" s="7">
        <f t="shared" si="194"/>
        <v>0</v>
      </c>
      <c r="L4134" s="7">
        <f>WEEKDAY(Table1[[#This Row],[post_time]])</f>
        <v>3</v>
      </c>
      <c r="M4134" s="7">
        <f>VLOOKUP(Table1[[#This Row],[topic_id]],'All Topics Data'!$A$2:$I$1243,8,FALSE)</f>
        <v>40504.954861111109</v>
      </c>
      <c r="N4134" s="7">
        <f>Table1[[#This Row],[Hui Reply?]]*(Table1[[#This Row],[post_time]]-Table1[[#This Row],[timestamp of previous reply]])</f>
        <v>0</v>
      </c>
      <c r="O4134" s="3">
        <f>O4133+Table1[[#This Row],[Hui Reply?]]</f>
        <v>1075</v>
      </c>
      <c r="P4134" s="19">
        <f>INT(Table1[[#This Row],[post_time]])</f>
        <v>40505</v>
      </c>
      <c r="Q4134" s="3">
        <f>IF(Table1[[#This Row],[Hui Reply?]],VLOOKUP(Table1[[#This Row],[topic_id]],'All Topics Data'!$A$2:$E$1243,5,FALSE),0)</f>
        <v>0</v>
      </c>
      <c r="R4134" s="8">
        <f>Table1[[#This Row],[post_time]]+8/24</f>
        <v>40505.406307870369</v>
      </c>
      <c r="S4134" s="3">
        <f>IF(Table1[[#This Row],[post_position]]=1,0,SUMIFS($F$2:F4134,$H$2:H4134,Table1[[#This Row],[post_position]]-1,$C$2:C4134,Table1[[#This Row],[topic_id]]))</f>
        <v>40504.954884259256</v>
      </c>
    </row>
    <row r="4135" spans="1:19" x14ac:dyDescent="0.25">
      <c r="A4135" s="7">
        <v>4214</v>
      </c>
      <c r="B4135" s="7">
        <v>1</v>
      </c>
      <c r="C4135" s="7">
        <v>1023</v>
      </c>
      <c r="D4135" s="7">
        <v>7063</v>
      </c>
      <c r="F4135" s="8">
        <v>40505.073958333334</v>
      </c>
      <c r="G4135" s="7">
        <v>0</v>
      </c>
      <c r="H4135" s="7">
        <v>3</v>
      </c>
      <c r="I4135" s="7" t="b">
        <f t="shared" si="192"/>
        <v>0</v>
      </c>
      <c r="J4135" s="7" t="b">
        <f t="shared" si="193"/>
        <v>1</v>
      </c>
      <c r="K4135" s="7">
        <f t="shared" si="194"/>
        <v>0</v>
      </c>
      <c r="L4135" s="7">
        <f>WEEKDAY(Table1[[#This Row],[post_time]])</f>
        <v>3</v>
      </c>
      <c r="M4135" s="7">
        <f>VLOOKUP(Table1[[#This Row],[topic_id]],'All Topics Data'!$A$2:$I$1243,8,FALSE)</f>
        <v>40504.741666666669</v>
      </c>
      <c r="N4135" s="7">
        <f>Table1[[#This Row],[Hui Reply?]]*(Table1[[#This Row],[post_time]]-Table1[[#This Row],[timestamp of previous reply]])</f>
        <v>0</v>
      </c>
      <c r="O4135" s="3">
        <f>O4134+Table1[[#This Row],[Hui Reply?]]</f>
        <v>1075</v>
      </c>
      <c r="P4135" s="19">
        <f>INT(Table1[[#This Row],[post_time]])</f>
        <v>40505</v>
      </c>
      <c r="Q4135" s="3">
        <f>IF(Table1[[#This Row],[Hui Reply?]],VLOOKUP(Table1[[#This Row],[topic_id]],'All Topics Data'!$A$2:$E$1243,5,FALSE),0)</f>
        <v>0</v>
      </c>
      <c r="R4135" s="8">
        <f>Table1[[#This Row],[post_time]]+8/24</f>
        <v>40505.40729166667</v>
      </c>
      <c r="S4135" s="3">
        <f>IF(Table1[[#This Row],[post_position]]=1,0,SUMIFS($F$2:F4135,$H$2:H4135,Table1[[#This Row],[post_position]]-1,$C$2:C4135,Table1[[#This Row],[topic_id]]))</f>
        <v>40505.005543981482</v>
      </c>
    </row>
    <row r="4136" spans="1:19" x14ac:dyDescent="0.25">
      <c r="A4136" s="7">
        <v>4215</v>
      </c>
      <c r="B4136" s="7">
        <v>1</v>
      </c>
      <c r="C4136" s="7">
        <v>1025</v>
      </c>
      <c r="D4136" s="7">
        <v>7070</v>
      </c>
      <c r="E4136" s="2"/>
      <c r="F4136" s="8">
        <v>40505.157696759263</v>
      </c>
      <c r="G4136" s="7">
        <v>0</v>
      </c>
      <c r="H4136" s="7">
        <v>3</v>
      </c>
      <c r="I4136" s="7" t="b">
        <f t="shared" si="192"/>
        <v>0</v>
      </c>
      <c r="J4136" s="7" t="b">
        <f t="shared" si="193"/>
        <v>1</v>
      </c>
      <c r="K4136" s="7">
        <f t="shared" si="194"/>
        <v>0</v>
      </c>
      <c r="L4136" s="7">
        <f>WEEKDAY(Table1[[#This Row],[post_time]])</f>
        <v>3</v>
      </c>
      <c r="M4136" s="7">
        <f>VLOOKUP(Table1[[#This Row],[topic_id]],'All Topics Data'!$A$2:$I$1243,8,FALSE)</f>
        <v>40504.767361111109</v>
      </c>
      <c r="N4136" s="7">
        <f>Table1[[#This Row],[Hui Reply?]]*(Table1[[#This Row],[post_time]]-Table1[[#This Row],[timestamp of previous reply]])</f>
        <v>0</v>
      </c>
      <c r="O4136" s="3">
        <f>O4135+Table1[[#This Row],[Hui Reply?]]</f>
        <v>1075</v>
      </c>
      <c r="P4136" s="19">
        <f>INT(Table1[[#This Row],[post_time]])</f>
        <v>40505</v>
      </c>
      <c r="Q4136" s="3">
        <f>IF(Table1[[#This Row],[Hui Reply?]],VLOOKUP(Table1[[#This Row],[topic_id]],'All Topics Data'!$A$2:$E$1243,5,FALSE),0)</f>
        <v>0</v>
      </c>
      <c r="R4136" s="8">
        <f>Table1[[#This Row],[post_time]]+8/24</f>
        <v>40505.491030092599</v>
      </c>
      <c r="S4136" s="3">
        <f>IF(Table1[[#This Row],[post_position]]=1,0,SUMIFS($F$2:F4136,$H$2:H4136,Table1[[#This Row],[post_position]]-1,$C$2:C4136,Table1[[#This Row],[topic_id]]))</f>
        <v>40504.903101851851</v>
      </c>
    </row>
    <row r="4137" spans="1:19" x14ac:dyDescent="0.25">
      <c r="A4137" s="7">
        <v>4216</v>
      </c>
      <c r="B4137" s="7">
        <v>1</v>
      </c>
      <c r="C4137" s="7">
        <v>1028</v>
      </c>
      <c r="D4137" s="7">
        <v>1886</v>
      </c>
      <c r="E4137" s="2"/>
      <c r="F4137" s="8">
        <v>40505.216898148145</v>
      </c>
      <c r="G4137" s="7">
        <v>0</v>
      </c>
      <c r="H4137" s="7">
        <v>1</v>
      </c>
      <c r="I4137" s="7" t="b">
        <f t="shared" si="192"/>
        <v>0</v>
      </c>
      <c r="J4137" s="7" t="b">
        <f t="shared" si="193"/>
        <v>0</v>
      </c>
      <c r="K4137" s="7">
        <f t="shared" si="194"/>
        <v>0</v>
      </c>
      <c r="L4137" s="7">
        <f>WEEKDAY(Table1[[#This Row],[post_time]])</f>
        <v>3</v>
      </c>
      <c r="M4137" s="7">
        <f>VLOOKUP(Table1[[#This Row],[topic_id]],'All Topics Data'!$A$2:$I$1243,8,FALSE)</f>
        <v>40505.216666666667</v>
      </c>
      <c r="N4137" s="7">
        <f>Table1[[#This Row],[Hui Reply?]]*(Table1[[#This Row],[post_time]]-Table1[[#This Row],[timestamp of previous reply]])</f>
        <v>0</v>
      </c>
      <c r="O4137" s="3">
        <f>O4136+Table1[[#This Row],[Hui Reply?]]</f>
        <v>1075</v>
      </c>
      <c r="P4137" s="19">
        <f>INT(Table1[[#This Row],[post_time]])</f>
        <v>40505</v>
      </c>
      <c r="Q4137" s="3">
        <f>IF(Table1[[#This Row],[Hui Reply?]],VLOOKUP(Table1[[#This Row],[topic_id]],'All Topics Data'!$A$2:$E$1243,5,FALSE),0)</f>
        <v>0</v>
      </c>
      <c r="R4137" s="8">
        <f>Table1[[#This Row],[post_time]]+8/24</f>
        <v>40505.55023148148</v>
      </c>
      <c r="S4137" s="3">
        <f>IF(Table1[[#This Row],[post_position]]=1,0,SUMIFS($F$2:F4137,$H$2:H4137,Table1[[#This Row],[post_position]]-1,$C$2:C4137,Table1[[#This Row],[topic_id]]))</f>
        <v>0</v>
      </c>
    </row>
    <row r="4138" spans="1:19" x14ac:dyDescent="0.25">
      <c r="A4138" s="7">
        <v>4217</v>
      </c>
      <c r="B4138" s="7">
        <v>1</v>
      </c>
      <c r="C4138" s="7">
        <v>1029</v>
      </c>
      <c r="D4138" s="7">
        <v>7071</v>
      </c>
      <c r="F4138" s="8">
        <v>40505.217881944445</v>
      </c>
      <c r="G4138" s="7">
        <v>0</v>
      </c>
      <c r="H4138" s="7">
        <v>1</v>
      </c>
      <c r="I4138" s="7" t="b">
        <f t="shared" si="192"/>
        <v>0</v>
      </c>
      <c r="J4138" s="7" t="b">
        <f t="shared" si="193"/>
        <v>0</v>
      </c>
      <c r="K4138" s="7">
        <f t="shared" si="194"/>
        <v>0</v>
      </c>
      <c r="L4138" s="7">
        <f>WEEKDAY(Table1[[#This Row],[post_time]])</f>
        <v>3</v>
      </c>
      <c r="M4138" s="7">
        <f>VLOOKUP(Table1[[#This Row],[topic_id]],'All Topics Data'!$A$2:$I$1243,8,FALSE)</f>
        <v>40505.217361111114</v>
      </c>
      <c r="N4138" s="7">
        <f>Table1[[#This Row],[Hui Reply?]]*(Table1[[#This Row],[post_time]]-Table1[[#This Row],[timestamp of previous reply]])</f>
        <v>0</v>
      </c>
      <c r="O4138" s="3">
        <f>O4137+Table1[[#This Row],[Hui Reply?]]</f>
        <v>1075</v>
      </c>
      <c r="P4138" s="19">
        <f>INT(Table1[[#This Row],[post_time]])</f>
        <v>40505</v>
      </c>
      <c r="Q4138" s="3">
        <f>IF(Table1[[#This Row],[Hui Reply?]],VLOOKUP(Table1[[#This Row],[topic_id]],'All Topics Data'!$A$2:$E$1243,5,FALSE),0)</f>
        <v>0</v>
      </c>
      <c r="R4138" s="8">
        <f>Table1[[#This Row],[post_time]]+8/24</f>
        <v>40505.551215277781</v>
      </c>
      <c r="S4138" s="3">
        <f>IF(Table1[[#This Row],[post_position]]=1,0,SUMIFS($F$2:F4138,$H$2:H4138,Table1[[#This Row],[post_position]]-1,$C$2:C4138,Table1[[#This Row],[topic_id]]))</f>
        <v>0</v>
      </c>
    </row>
    <row r="4139" spans="1:19" x14ac:dyDescent="0.25">
      <c r="A4139" s="7">
        <v>4218</v>
      </c>
      <c r="B4139" s="7">
        <v>1</v>
      </c>
      <c r="C4139" s="7">
        <v>1024</v>
      </c>
      <c r="D4139" s="7">
        <v>6071</v>
      </c>
      <c r="F4139" s="8">
        <v>40505.219756944447</v>
      </c>
      <c r="G4139" s="7">
        <v>0</v>
      </c>
      <c r="H4139" s="7">
        <v>4</v>
      </c>
      <c r="I4139" s="7" t="b">
        <f t="shared" si="192"/>
        <v>0</v>
      </c>
      <c r="J4139" s="7" t="b">
        <f t="shared" si="193"/>
        <v>1</v>
      </c>
      <c r="K4139" s="7">
        <f t="shared" si="194"/>
        <v>0</v>
      </c>
      <c r="L4139" s="7">
        <f>WEEKDAY(Table1[[#This Row],[post_time]])</f>
        <v>3</v>
      </c>
      <c r="M4139" s="7">
        <f>VLOOKUP(Table1[[#This Row],[topic_id]],'All Topics Data'!$A$2:$I$1243,8,FALSE)</f>
        <v>40504.748611111114</v>
      </c>
      <c r="N4139" s="7">
        <f>Table1[[#This Row],[Hui Reply?]]*(Table1[[#This Row],[post_time]]-Table1[[#This Row],[timestamp of previous reply]])</f>
        <v>0</v>
      </c>
      <c r="O4139" s="3">
        <f>O4138+Table1[[#This Row],[Hui Reply?]]</f>
        <v>1075</v>
      </c>
      <c r="P4139" s="19">
        <f>INT(Table1[[#This Row],[post_time]])</f>
        <v>40505</v>
      </c>
      <c r="Q4139" s="3">
        <f>IF(Table1[[#This Row],[Hui Reply?]],VLOOKUP(Table1[[#This Row],[topic_id]],'All Topics Data'!$A$2:$E$1243,5,FALSE),0)</f>
        <v>0</v>
      </c>
      <c r="R4139" s="8">
        <f>Table1[[#This Row],[post_time]]+8/24</f>
        <v>40505.553090277783</v>
      </c>
      <c r="S4139" s="3">
        <f>IF(Table1[[#This Row],[post_position]]=1,0,SUMIFS($F$2:F4139,$H$2:H4139,Table1[[#This Row],[post_position]]-1,$C$2:C4139,Table1[[#This Row],[topic_id]]))</f>
        <v>40504.999594907407</v>
      </c>
    </row>
    <row r="4140" spans="1:19" x14ac:dyDescent="0.25">
      <c r="A4140" s="7">
        <v>4219</v>
      </c>
      <c r="B4140" s="7">
        <v>1</v>
      </c>
      <c r="C4140" s="7">
        <v>1027</v>
      </c>
      <c r="D4140" s="7">
        <v>6909</v>
      </c>
      <c r="F4140" s="8">
        <v>40505.249675925923</v>
      </c>
      <c r="G4140" s="7">
        <v>0</v>
      </c>
      <c r="H4140" s="7">
        <v>3</v>
      </c>
      <c r="I4140" s="7" t="b">
        <f t="shared" si="192"/>
        <v>0</v>
      </c>
      <c r="J4140" s="7" t="b">
        <f t="shared" si="193"/>
        <v>1</v>
      </c>
      <c r="K4140" s="7">
        <f t="shared" si="194"/>
        <v>0</v>
      </c>
      <c r="L4140" s="7">
        <f>WEEKDAY(Table1[[#This Row],[post_time]])</f>
        <v>3</v>
      </c>
      <c r="M4140" s="7">
        <f>VLOOKUP(Table1[[#This Row],[topic_id]],'All Topics Data'!$A$2:$I$1243,8,FALSE)</f>
        <v>40504.995833333334</v>
      </c>
      <c r="N4140" s="7">
        <f>Table1[[#This Row],[Hui Reply?]]*(Table1[[#This Row],[post_time]]-Table1[[#This Row],[timestamp of previous reply]])</f>
        <v>0</v>
      </c>
      <c r="O4140" s="3">
        <f>O4139+Table1[[#This Row],[Hui Reply?]]</f>
        <v>1075</v>
      </c>
      <c r="P4140" s="19">
        <f>INT(Table1[[#This Row],[post_time]])</f>
        <v>40505</v>
      </c>
      <c r="Q4140" s="3">
        <f>IF(Table1[[#This Row],[Hui Reply?]],VLOOKUP(Table1[[#This Row],[topic_id]],'All Topics Data'!$A$2:$E$1243,5,FALSE),0)</f>
        <v>0</v>
      </c>
      <c r="R4140" s="8">
        <f>Table1[[#This Row],[post_time]]+8/24</f>
        <v>40505.583009259259</v>
      </c>
      <c r="S4140" s="3">
        <f>IF(Table1[[#This Row],[post_position]]=1,0,SUMIFS($F$2:F4140,$H$2:H4140,Table1[[#This Row],[post_position]]-1,$C$2:C4140,Table1[[#This Row],[topic_id]]))</f>
        <v>40505.068495370368</v>
      </c>
    </row>
    <row r="4141" spans="1:19" x14ac:dyDescent="0.25">
      <c r="A4141" s="7">
        <v>4220</v>
      </c>
      <c r="B4141" s="7">
        <v>1</v>
      </c>
      <c r="C4141" s="7">
        <v>1029</v>
      </c>
      <c r="D4141" s="7">
        <v>6713</v>
      </c>
      <c r="F4141" s="8">
        <v>40505.331712962965</v>
      </c>
      <c r="G4141" s="7">
        <v>0</v>
      </c>
      <c r="H4141" s="7">
        <v>2</v>
      </c>
      <c r="I4141" s="7" t="b">
        <f t="shared" si="192"/>
        <v>0</v>
      </c>
      <c r="J4141" s="7" t="b">
        <f t="shared" si="193"/>
        <v>1</v>
      </c>
      <c r="K4141" s="7">
        <f t="shared" si="194"/>
        <v>0</v>
      </c>
      <c r="L4141" s="7">
        <f>WEEKDAY(Table1[[#This Row],[post_time]])</f>
        <v>3</v>
      </c>
      <c r="M4141" s="7">
        <f>VLOOKUP(Table1[[#This Row],[topic_id]],'All Topics Data'!$A$2:$I$1243,8,FALSE)</f>
        <v>40505.217361111114</v>
      </c>
      <c r="N4141" s="7">
        <f>Table1[[#This Row],[Hui Reply?]]*(Table1[[#This Row],[post_time]]-Table1[[#This Row],[timestamp of previous reply]])</f>
        <v>0</v>
      </c>
      <c r="O4141" s="3">
        <f>O4140+Table1[[#This Row],[Hui Reply?]]</f>
        <v>1075</v>
      </c>
      <c r="P4141" s="19">
        <f>INT(Table1[[#This Row],[post_time]])</f>
        <v>40505</v>
      </c>
      <c r="Q4141" s="3">
        <f>IF(Table1[[#This Row],[Hui Reply?]],VLOOKUP(Table1[[#This Row],[topic_id]],'All Topics Data'!$A$2:$E$1243,5,FALSE),0)</f>
        <v>0</v>
      </c>
      <c r="R4141" s="8">
        <f>Table1[[#This Row],[post_time]]+8/24</f>
        <v>40505.665046296301</v>
      </c>
      <c r="S4141" s="3">
        <f>IF(Table1[[#This Row],[post_position]]=1,0,SUMIFS($F$2:F4141,$H$2:H4141,Table1[[#This Row],[post_position]]-1,$C$2:C4141,Table1[[#This Row],[topic_id]]))</f>
        <v>40505.217881944445</v>
      </c>
    </row>
    <row r="4142" spans="1:19" x14ac:dyDescent="0.25">
      <c r="A4142" s="7">
        <v>4221</v>
      </c>
      <c r="B4142" s="7">
        <v>1</v>
      </c>
      <c r="C4142" s="7">
        <v>1029</v>
      </c>
      <c r="D4142" s="7">
        <v>24</v>
      </c>
      <c r="F4142" s="8">
        <v>40505.332997685182</v>
      </c>
      <c r="G4142" s="7">
        <v>0</v>
      </c>
      <c r="H4142" s="7">
        <v>3</v>
      </c>
      <c r="I4142" s="7" t="b">
        <f t="shared" si="192"/>
        <v>1</v>
      </c>
      <c r="J4142" s="7" t="b">
        <f t="shared" si="193"/>
        <v>1</v>
      </c>
      <c r="K4142" s="7">
        <f t="shared" si="194"/>
        <v>1</v>
      </c>
      <c r="L4142" s="7">
        <f>WEEKDAY(Table1[[#This Row],[post_time]])</f>
        <v>3</v>
      </c>
      <c r="M4142" s="7">
        <f>VLOOKUP(Table1[[#This Row],[topic_id]],'All Topics Data'!$A$2:$I$1243,8,FALSE)</f>
        <v>40505.217361111114</v>
      </c>
      <c r="N4142" s="7">
        <f>Table1[[#This Row],[Hui Reply?]]*(Table1[[#This Row],[post_time]]-Table1[[#This Row],[timestamp of previous reply]])</f>
        <v>1.2847222169511952E-3</v>
      </c>
      <c r="O4142" s="3">
        <f>O4141+Table1[[#This Row],[Hui Reply?]]</f>
        <v>1076</v>
      </c>
      <c r="P4142" s="19">
        <f>INT(Table1[[#This Row],[post_time]])</f>
        <v>40505</v>
      </c>
      <c r="Q4142" s="3" t="str">
        <f>IF(Table1[[#This Row],[Hui Reply?]],VLOOKUP(Table1[[#This Row],[topic_id]],'All Topics Data'!$A$2:$E$1243,5,FALSE),0)</f>
        <v>Rameshmadamshetty</v>
      </c>
      <c r="R4142" s="8">
        <f>Table1[[#This Row],[post_time]]+8/24</f>
        <v>40505.666331018518</v>
      </c>
      <c r="S4142" s="3">
        <f>IF(Table1[[#This Row],[post_position]]=1,0,SUMIFS($F$2:F4142,$H$2:H4142,Table1[[#This Row],[post_position]]-1,$C$2:C4142,Table1[[#This Row],[topic_id]]))</f>
        <v>40505.331712962965</v>
      </c>
    </row>
    <row r="4143" spans="1:19" x14ac:dyDescent="0.25">
      <c r="A4143" s="7">
        <v>4222</v>
      </c>
      <c r="B4143" s="7">
        <v>1</v>
      </c>
      <c r="C4143" s="7">
        <v>1028</v>
      </c>
      <c r="D4143" s="7">
        <v>24</v>
      </c>
      <c r="F4143" s="8">
        <v>40505.33866898148</v>
      </c>
      <c r="G4143" s="7">
        <v>0</v>
      </c>
      <c r="H4143" s="7">
        <v>2</v>
      </c>
      <c r="I4143" s="7" t="b">
        <f t="shared" si="192"/>
        <v>1</v>
      </c>
      <c r="J4143" s="7" t="b">
        <f t="shared" si="193"/>
        <v>1</v>
      </c>
      <c r="K4143" s="7">
        <f t="shared" si="194"/>
        <v>1</v>
      </c>
      <c r="L4143" s="7">
        <f>WEEKDAY(Table1[[#This Row],[post_time]])</f>
        <v>3</v>
      </c>
      <c r="M4143" s="7">
        <f>VLOOKUP(Table1[[#This Row],[topic_id]],'All Topics Data'!$A$2:$I$1243,8,FALSE)</f>
        <v>40505.216666666667</v>
      </c>
      <c r="N4143" s="7">
        <f>Table1[[#This Row],[Hui Reply?]]*(Table1[[#This Row],[post_time]]-Table1[[#This Row],[timestamp of previous reply]])</f>
        <v>0.12177083333517658</v>
      </c>
      <c r="O4143" s="3">
        <f>O4142+Table1[[#This Row],[Hui Reply?]]</f>
        <v>1077</v>
      </c>
      <c r="P4143" s="19">
        <f>INT(Table1[[#This Row],[post_time]])</f>
        <v>40505</v>
      </c>
      <c r="Q4143" s="3" t="str">
        <f>IF(Table1[[#This Row],[Hui Reply?]],VLOOKUP(Table1[[#This Row],[topic_id]],'All Topics Data'!$A$2:$E$1243,5,FALSE),0)</f>
        <v>Dee</v>
      </c>
      <c r="R4143" s="8">
        <f>Table1[[#This Row],[post_time]]+8/24</f>
        <v>40505.672002314815</v>
      </c>
      <c r="S4143" s="3">
        <f>IF(Table1[[#This Row],[post_position]]=1,0,SUMIFS($F$2:F4143,$H$2:H4143,Table1[[#This Row],[post_position]]-1,$C$2:C4143,Table1[[#This Row],[topic_id]]))</f>
        <v>40505.216898148145</v>
      </c>
    </row>
    <row r="4144" spans="1:19" x14ac:dyDescent="0.25">
      <c r="A4144" s="7">
        <v>4223</v>
      </c>
      <c r="B4144" s="7">
        <v>1</v>
      </c>
      <c r="C4144" s="7">
        <v>1028</v>
      </c>
      <c r="D4144" s="7">
        <v>1886</v>
      </c>
      <c r="E4144" s="2"/>
      <c r="F4144" s="8">
        <v>40505.383298611108</v>
      </c>
      <c r="G4144" s="7">
        <v>0</v>
      </c>
      <c r="H4144" s="7">
        <v>3</v>
      </c>
      <c r="I4144" s="7" t="b">
        <f t="shared" si="192"/>
        <v>0</v>
      </c>
      <c r="J4144" s="7" t="b">
        <f t="shared" si="193"/>
        <v>1</v>
      </c>
      <c r="K4144" s="7">
        <f t="shared" si="194"/>
        <v>0</v>
      </c>
      <c r="L4144" s="7">
        <f>WEEKDAY(Table1[[#This Row],[post_time]])</f>
        <v>3</v>
      </c>
      <c r="M4144" s="7">
        <f>VLOOKUP(Table1[[#This Row],[topic_id]],'All Topics Data'!$A$2:$I$1243,8,FALSE)</f>
        <v>40505.216666666667</v>
      </c>
      <c r="N4144" s="7">
        <f>Table1[[#This Row],[Hui Reply?]]*(Table1[[#This Row],[post_time]]-Table1[[#This Row],[timestamp of previous reply]])</f>
        <v>0</v>
      </c>
      <c r="O4144" s="3">
        <f>O4143+Table1[[#This Row],[Hui Reply?]]</f>
        <v>1077</v>
      </c>
      <c r="P4144" s="19">
        <f>INT(Table1[[#This Row],[post_time]])</f>
        <v>40505</v>
      </c>
      <c r="Q4144" s="3">
        <f>IF(Table1[[#This Row],[Hui Reply?]],VLOOKUP(Table1[[#This Row],[topic_id]],'All Topics Data'!$A$2:$E$1243,5,FALSE),0)</f>
        <v>0</v>
      </c>
      <c r="R4144" s="8">
        <f>Table1[[#This Row],[post_time]]+8/24</f>
        <v>40505.716631944444</v>
      </c>
      <c r="S4144" s="3">
        <f>IF(Table1[[#This Row],[post_position]]=1,0,SUMIFS($F$2:F4144,$H$2:H4144,Table1[[#This Row],[post_position]]-1,$C$2:C4144,Table1[[#This Row],[topic_id]]))</f>
        <v>40505.33866898148</v>
      </c>
    </row>
    <row r="4145" spans="1:19" x14ac:dyDescent="0.25">
      <c r="A4145" s="7">
        <v>4224</v>
      </c>
      <c r="B4145" s="7">
        <v>1</v>
      </c>
      <c r="C4145" s="7">
        <v>1028</v>
      </c>
      <c r="D4145" s="7">
        <v>24</v>
      </c>
      <c r="F4145" s="8">
        <v>40505.388414351852</v>
      </c>
      <c r="G4145" s="7">
        <v>0</v>
      </c>
      <c r="H4145" s="7">
        <v>4</v>
      </c>
      <c r="I4145" s="7" t="b">
        <f t="shared" si="192"/>
        <v>1</v>
      </c>
      <c r="J4145" s="7" t="b">
        <f t="shared" si="193"/>
        <v>1</v>
      </c>
      <c r="K4145" s="7">
        <f t="shared" si="194"/>
        <v>1</v>
      </c>
      <c r="L4145" s="7">
        <f>WEEKDAY(Table1[[#This Row],[post_time]])</f>
        <v>3</v>
      </c>
      <c r="M4145" s="7">
        <f>VLOOKUP(Table1[[#This Row],[topic_id]],'All Topics Data'!$A$2:$I$1243,8,FALSE)</f>
        <v>40505.216666666667</v>
      </c>
      <c r="N4145" s="7">
        <f>Table1[[#This Row],[Hui Reply?]]*(Table1[[#This Row],[post_time]]-Table1[[#This Row],[timestamp of previous reply]])</f>
        <v>5.1157407433493063E-3</v>
      </c>
      <c r="O4145" s="3">
        <f>O4144+Table1[[#This Row],[Hui Reply?]]</f>
        <v>1078</v>
      </c>
      <c r="P4145" s="19">
        <f>INT(Table1[[#This Row],[post_time]])</f>
        <v>40505</v>
      </c>
      <c r="Q4145" s="3" t="str">
        <f>IF(Table1[[#This Row],[Hui Reply?]],VLOOKUP(Table1[[#This Row],[topic_id]],'All Topics Data'!$A$2:$E$1243,5,FALSE),0)</f>
        <v>Dee</v>
      </c>
      <c r="R4145" s="8">
        <f>Table1[[#This Row],[post_time]]+8/24</f>
        <v>40505.721747685187</v>
      </c>
      <c r="S4145" s="3">
        <f>IF(Table1[[#This Row],[post_position]]=1,0,SUMIFS($F$2:F4145,$H$2:H4145,Table1[[#This Row],[post_position]]-1,$C$2:C4145,Table1[[#This Row],[topic_id]]))</f>
        <v>40505.383298611108</v>
      </c>
    </row>
    <row r="4146" spans="1:19" x14ac:dyDescent="0.25">
      <c r="A4146" s="7">
        <v>4225</v>
      </c>
      <c r="B4146" s="7">
        <v>1</v>
      </c>
      <c r="C4146" s="7">
        <v>1028</v>
      </c>
      <c r="D4146" s="7">
        <v>24</v>
      </c>
      <c r="E4146" s="2"/>
      <c r="F4146" s="8">
        <v>40505.396851851852</v>
      </c>
      <c r="G4146" s="7">
        <v>0</v>
      </c>
      <c r="H4146" s="7">
        <v>5</v>
      </c>
      <c r="I4146" s="7" t="b">
        <f t="shared" si="192"/>
        <v>1</v>
      </c>
      <c r="J4146" s="7" t="b">
        <f t="shared" si="193"/>
        <v>1</v>
      </c>
      <c r="K4146" s="7">
        <f t="shared" si="194"/>
        <v>1</v>
      </c>
      <c r="L4146" s="7">
        <f>WEEKDAY(Table1[[#This Row],[post_time]])</f>
        <v>3</v>
      </c>
      <c r="M4146" s="7">
        <f>VLOOKUP(Table1[[#This Row],[topic_id]],'All Topics Data'!$A$2:$I$1243,8,FALSE)</f>
        <v>40505.216666666667</v>
      </c>
      <c r="N4146" s="7">
        <f>Table1[[#This Row],[Hui Reply?]]*(Table1[[#This Row],[post_time]]-Table1[[#This Row],[timestamp of previous reply]])</f>
        <v>8.4375000005820766E-3</v>
      </c>
      <c r="O4146" s="3">
        <f>O4145+Table1[[#This Row],[Hui Reply?]]</f>
        <v>1079</v>
      </c>
      <c r="P4146" s="19">
        <f>INT(Table1[[#This Row],[post_time]])</f>
        <v>40505</v>
      </c>
      <c r="Q4146" s="3" t="str">
        <f>IF(Table1[[#This Row],[Hui Reply?]],VLOOKUP(Table1[[#This Row],[topic_id]],'All Topics Data'!$A$2:$E$1243,5,FALSE),0)</f>
        <v>Dee</v>
      </c>
      <c r="R4146" s="8">
        <f>Table1[[#This Row],[post_time]]+8/24</f>
        <v>40505.730185185188</v>
      </c>
      <c r="S4146" s="3">
        <f>IF(Table1[[#This Row],[post_position]]=1,0,SUMIFS($F$2:F4146,$H$2:H4146,Table1[[#This Row],[post_position]]-1,$C$2:C4146,Table1[[#This Row],[topic_id]]))</f>
        <v>40505.388414351852</v>
      </c>
    </row>
    <row r="4147" spans="1:19" x14ac:dyDescent="0.25">
      <c r="A4147" s="7">
        <v>4226</v>
      </c>
      <c r="B4147" s="7">
        <v>1</v>
      </c>
      <c r="C4147" s="7">
        <v>1030</v>
      </c>
      <c r="D4147" s="7">
        <v>7074</v>
      </c>
      <c r="E4147" s="2"/>
      <c r="F4147" s="8">
        <v>40505.411516203705</v>
      </c>
      <c r="G4147" s="7">
        <v>0</v>
      </c>
      <c r="H4147" s="7">
        <v>1</v>
      </c>
      <c r="I4147" s="7" t="b">
        <f t="shared" si="192"/>
        <v>0</v>
      </c>
      <c r="J4147" s="7" t="b">
        <f t="shared" si="193"/>
        <v>0</v>
      </c>
      <c r="K4147" s="7">
        <f t="shared" si="194"/>
        <v>0</v>
      </c>
      <c r="L4147" s="7">
        <f>WEEKDAY(Table1[[#This Row],[post_time]])</f>
        <v>3</v>
      </c>
      <c r="M4147" s="7">
        <f>VLOOKUP(Table1[[#This Row],[topic_id]],'All Topics Data'!$A$2:$I$1243,8,FALSE)</f>
        <v>40505.411111111112</v>
      </c>
      <c r="N4147" s="7">
        <f>Table1[[#This Row],[Hui Reply?]]*(Table1[[#This Row],[post_time]]-Table1[[#This Row],[timestamp of previous reply]])</f>
        <v>0</v>
      </c>
      <c r="O4147" s="3">
        <f>O4146+Table1[[#This Row],[Hui Reply?]]</f>
        <v>1079</v>
      </c>
      <c r="P4147" s="19">
        <f>INT(Table1[[#This Row],[post_time]])</f>
        <v>40505</v>
      </c>
      <c r="Q4147" s="3">
        <f>IF(Table1[[#This Row],[Hui Reply?]],VLOOKUP(Table1[[#This Row],[topic_id]],'All Topics Data'!$A$2:$E$1243,5,FALSE),0)</f>
        <v>0</v>
      </c>
      <c r="R4147" s="8">
        <f>Table1[[#This Row],[post_time]]+8/24</f>
        <v>40505.744849537041</v>
      </c>
      <c r="S4147" s="3">
        <f>IF(Table1[[#This Row],[post_position]]=1,0,SUMIFS($F$2:F4147,$H$2:H4147,Table1[[#This Row],[post_position]]-1,$C$2:C4147,Table1[[#This Row],[topic_id]]))</f>
        <v>0</v>
      </c>
    </row>
    <row r="4148" spans="1:19" x14ac:dyDescent="0.25">
      <c r="A4148" s="7">
        <v>4227</v>
      </c>
      <c r="B4148" s="7">
        <v>1</v>
      </c>
      <c r="C4148" s="7">
        <v>1030</v>
      </c>
      <c r="D4148" s="7">
        <v>24</v>
      </c>
      <c r="F4148" s="8">
        <v>40505.430925925924</v>
      </c>
      <c r="G4148" s="7">
        <v>0</v>
      </c>
      <c r="H4148" s="7">
        <v>2</v>
      </c>
      <c r="I4148" s="7" t="b">
        <f t="shared" si="192"/>
        <v>1</v>
      </c>
      <c r="J4148" s="7" t="b">
        <f t="shared" si="193"/>
        <v>1</v>
      </c>
      <c r="K4148" s="7">
        <f t="shared" si="194"/>
        <v>1</v>
      </c>
      <c r="L4148" s="7">
        <f>WEEKDAY(Table1[[#This Row],[post_time]])</f>
        <v>3</v>
      </c>
      <c r="M4148" s="7">
        <f>VLOOKUP(Table1[[#This Row],[topic_id]],'All Topics Data'!$A$2:$I$1243,8,FALSE)</f>
        <v>40505.411111111112</v>
      </c>
      <c r="N4148" s="7">
        <f>Table1[[#This Row],[Hui Reply?]]*(Table1[[#This Row],[post_time]]-Table1[[#This Row],[timestamp of previous reply]])</f>
        <v>1.9409722219279502E-2</v>
      </c>
      <c r="O4148" s="3">
        <f>O4147+Table1[[#This Row],[Hui Reply?]]</f>
        <v>1080</v>
      </c>
      <c r="P4148" s="19">
        <f>INT(Table1[[#This Row],[post_time]])</f>
        <v>40505</v>
      </c>
      <c r="Q4148" s="3" t="str">
        <f>IF(Table1[[#This Row],[Hui Reply?]],VLOOKUP(Table1[[#This Row],[topic_id]],'All Topics Data'!$A$2:$E$1243,5,FALSE),0)</f>
        <v>zeal7619</v>
      </c>
      <c r="R4148" s="8">
        <f>Table1[[#This Row],[post_time]]+8/24</f>
        <v>40505.76425925926</v>
      </c>
      <c r="S4148" s="3">
        <f>IF(Table1[[#This Row],[post_position]]=1,0,SUMIFS($F$2:F4148,$H$2:H4148,Table1[[#This Row],[post_position]]-1,$C$2:C4148,Table1[[#This Row],[topic_id]]))</f>
        <v>40505.411516203705</v>
      </c>
    </row>
    <row r="4149" spans="1:19" x14ac:dyDescent="0.25">
      <c r="A4149" s="7">
        <v>4228</v>
      </c>
      <c r="B4149" s="7">
        <v>1</v>
      </c>
      <c r="C4149" s="7">
        <v>1031</v>
      </c>
      <c r="D4149" s="7">
        <v>7076</v>
      </c>
      <c r="F4149" s="8">
        <v>40505.433171296296</v>
      </c>
      <c r="G4149" s="7">
        <v>0</v>
      </c>
      <c r="H4149" s="7">
        <v>1</v>
      </c>
      <c r="I4149" s="7" t="b">
        <f t="shared" si="192"/>
        <v>0</v>
      </c>
      <c r="J4149" s="7" t="b">
        <f t="shared" si="193"/>
        <v>0</v>
      </c>
      <c r="K4149" s="7">
        <f t="shared" si="194"/>
        <v>0</v>
      </c>
      <c r="L4149" s="7">
        <f>WEEKDAY(Table1[[#This Row],[post_time]])</f>
        <v>3</v>
      </c>
      <c r="M4149" s="7">
        <f>VLOOKUP(Table1[[#This Row],[topic_id]],'All Topics Data'!$A$2:$I$1243,8,FALSE)</f>
        <v>40505.432638888888</v>
      </c>
      <c r="N4149" s="7">
        <f>Table1[[#This Row],[Hui Reply?]]*(Table1[[#This Row],[post_time]]-Table1[[#This Row],[timestamp of previous reply]])</f>
        <v>0</v>
      </c>
      <c r="O4149" s="3">
        <f>O4148+Table1[[#This Row],[Hui Reply?]]</f>
        <v>1080</v>
      </c>
      <c r="P4149" s="19">
        <f>INT(Table1[[#This Row],[post_time]])</f>
        <v>40505</v>
      </c>
      <c r="Q4149" s="3">
        <f>IF(Table1[[#This Row],[Hui Reply?]],VLOOKUP(Table1[[#This Row],[topic_id]],'All Topics Data'!$A$2:$E$1243,5,FALSE),0)</f>
        <v>0</v>
      </c>
      <c r="R4149" s="8">
        <f>Table1[[#This Row],[post_time]]+8/24</f>
        <v>40505.766504629632</v>
      </c>
      <c r="S4149" s="3">
        <f>IF(Table1[[#This Row],[post_position]]=1,0,SUMIFS($F$2:F4149,$H$2:H4149,Table1[[#This Row],[post_position]]-1,$C$2:C4149,Table1[[#This Row],[topic_id]]))</f>
        <v>0</v>
      </c>
    </row>
    <row r="4150" spans="1:19" x14ac:dyDescent="0.25">
      <c r="A4150" s="7">
        <v>4229</v>
      </c>
      <c r="B4150" s="7">
        <v>1</v>
      </c>
      <c r="C4150" s="7">
        <v>1031</v>
      </c>
      <c r="D4150" s="7">
        <v>24</v>
      </c>
      <c r="E4150" s="2"/>
      <c r="F4150" s="8">
        <v>40505.444710648146</v>
      </c>
      <c r="G4150" s="7">
        <v>0</v>
      </c>
      <c r="H4150" s="7">
        <v>2</v>
      </c>
      <c r="I4150" s="7" t="b">
        <f t="shared" si="192"/>
        <v>1</v>
      </c>
      <c r="J4150" s="7" t="b">
        <f t="shared" si="193"/>
        <v>1</v>
      </c>
      <c r="K4150" s="7">
        <f t="shared" si="194"/>
        <v>1</v>
      </c>
      <c r="L4150" s="7">
        <f>WEEKDAY(Table1[[#This Row],[post_time]])</f>
        <v>3</v>
      </c>
      <c r="M4150" s="7">
        <f>VLOOKUP(Table1[[#This Row],[topic_id]],'All Topics Data'!$A$2:$I$1243,8,FALSE)</f>
        <v>40505.432638888888</v>
      </c>
      <c r="N4150" s="7">
        <f>Table1[[#This Row],[Hui Reply?]]*(Table1[[#This Row],[post_time]]-Table1[[#This Row],[timestamp of previous reply]])</f>
        <v>1.1539351849933155E-2</v>
      </c>
      <c r="O4150" s="3">
        <f>O4149+Table1[[#This Row],[Hui Reply?]]</f>
        <v>1081</v>
      </c>
      <c r="P4150" s="19">
        <f>INT(Table1[[#This Row],[post_time]])</f>
        <v>40505</v>
      </c>
      <c r="Q4150" s="3" t="str">
        <f>IF(Table1[[#This Row],[Hui Reply?]],VLOOKUP(Table1[[#This Row],[topic_id]],'All Topics Data'!$A$2:$E$1243,5,FALSE),0)</f>
        <v>gunasekhar</v>
      </c>
      <c r="R4150" s="8">
        <f>Table1[[#This Row],[post_time]]+8/24</f>
        <v>40505.778043981481</v>
      </c>
      <c r="S4150" s="3">
        <f>IF(Table1[[#This Row],[post_position]]=1,0,SUMIFS($F$2:F4150,$H$2:H4150,Table1[[#This Row],[post_position]]-1,$C$2:C4150,Table1[[#This Row],[topic_id]]))</f>
        <v>40505.433171296296</v>
      </c>
    </row>
    <row r="4151" spans="1:19" x14ac:dyDescent="0.25">
      <c r="A4151" s="7">
        <v>4230</v>
      </c>
      <c r="B4151" s="7">
        <v>1</v>
      </c>
      <c r="C4151" s="7">
        <v>1028</v>
      </c>
      <c r="D4151" s="7">
        <v>1886</v>
      </c>
      <c r="F4151" s="8">
        <v>40505.462627314817</v>
      </c>
      <c r="G4151" s="7">
        <v>0</v>
      </c>
      <c r="H4151" s="7">
        <v>6</v>
      </c>
      <c r="I4151" s="7" t="b">
        <f t="shared" si="192"/>
        <v>0</v>
      </c>
      <c r="J4151" s="7" t="b">
        <f t="shared" si="193"/>
        <v>1</v>
      </c>
      <c r="K4151" s="7">
        <f t="shared" si="194"/>
        <v>0</v>
      </c>
      <c r="L4151" s="7">
        <f>WEEKDAY(Table1[[#This Row],[post_time]])</f>
        <v>3</v>
      </c>
      <c r="M4151" s="7">
        <f>VLOOKUP(Table1[[#This Row],[topic_id]],'All Topics Data'!$A$2:$I$1243,8,FALSE)</f>
        <v>40505.216666666667</v>
      </c>
      <c r="N4151" s="7">
        <f>Table1[[#This Row],[Hui Reply?]]*(Table1[[#This Row],[post_time]]-Table1[[#This Row],[timestamp of previous reply]])</f>
        <v>0</v>
      </c>
      <c r="O4151" s="3">
        <f>O4150+Table1[[#This Row],[Hui Reply?]]</f>
        <v>1081</v>
      </c>
      <c r="P4151" s="19">
        <f>INT(Table1[[#This Row],[post_time]])</f>
        <v>40505</v>
      </c>
      <c r="Q4151" s="3">
        <f>IF(Table1[[#This Row],[Hui Reply?]],VLOOKUP(Table1[[#This Row],[topic_id]],'All Topics Data'!$A$2:$E$1243,5,FALSE),0)</f>
        <v>0</v>
      </c>
      <c r="R4151" s="8">
        <f>Table1[[#This Row],[post_time]]+8/24</f>
        <v>40505.795960648153</v>
      </c>
      <c r="S4151" s="3">
        <f>IF(Table1[[#This Row],[post_position]]=1,0,SUMIFS($F$2:F4151,$H$2:H4151,Table1[[#This Row],[post_position]]-1,$C$2:C4151,Table1[[#This Row],[topic_id]]))</f>
        <v>40505.396851851852</v>
      </c>
    </row>
    <row r="4152" spans="1:19" x14ac:dyDescent="0.25">
      <c r="A4152" s="7">
        <v>4231</v>
      </c>
      <c r="B4152" s="7">
        <v>1</v>
      </c>
      <c r="C4152" s="7">
        <v>1025</v>
      </c>
      <c r="D4152" s="7">
        <v>6998</v>
      </c>
      <c r="E4152" s="2"/>
      <c r="F4152" s="8">
        <v>40505.56795138889</v>
      </c>
      <c r="G4152" s="7">
        <v>0</v>
      </c>
      <c r="H4152" s="7">
        <v>4</v>
      </c>
      <c r="I4152" s="7" t="b">
        <f t="shared" si="192"/>
        <v>0</v>
      </c>
      <c r="J4152" s="7" t="b">
        <f t="shared" si="193"/>
        <v>1</v>
      </c>
      <c r="K4152" s="7">
        <f t="shared" si="194"/>
        <v>0</v>
      </c>
      <c r="L4152" s="7">
        <f>WEEKDAY(Table1[[#This Row],[post_time]])</f>
        <v>3</v>
      </c>
      <c r="M4152" s="7">
        <f>VLOOKUP(Table1[[#This Row],[topic_id]],'All Topics Data'!$A$2:$I$1243,8,FALSE)</f>
        <v>40504.767361111109</v>
      </c>
      <c r="N4152" s="7">
        <f>Table1[[#This Row],[Hui Reply?]]*(Table1[[#This Row],[post_time]]-Table1[[#This Row],[timestamp of previous reply]])</f>
        <v>0</v>
      </c>
      <c r="O4152" s="3">
        <f>O4151+Table1[[#This Row],[Hui Reply?]]</f>
        <v>1081</v>
      </c>
      <c r="P4152" s="19">
        <f>INT(Table1[[#This Row],[post_time]])</f>
        <v>40505</v>
      </c>
      <c r="Q4152" s="3">
        <f>IF(Table1[[#This Row],[Hui Reply?]],VLOOKUP(Table1[[#This Row],[topic_id]],'All Topics Data'!$A$2:$E$1243,5,FALSE),0)</f>
        <v>0</v>
      </c>
      <c r="R4152" s="8">
        <f>Table1[[#This Row],[post_time]]+8/24</f>
        <v>40505.901284722226</v>
      </c>
      <c r="S4152" s="3">
        <f>IF(Table1[[#This Row],[post_position]]=1,0,SUMIFS($F$2:F4152,$H$2:H4152,Table1[[#This Row],[post_position]]-1,$C$2:C4152,Table1[[#This Row],[topic_id]]))</f>
        <v>40505.157696759263</v>
      </c>
    </row>
    <row r="4153" spans="1:19" x14ac:dyDescent="0.25">
      <c r="A4153" s="7">
        <v>4232</v>
      </c>
      <c r="B4153" s="7">
        <v>1</v>
      </c>
      <c r="C4153" s="7">
        <v>1032</v>
      </c>
      <c r="D4153" s="7">
        <v>7079</v>
      </c>
      <c r="E4153" s="2"/>
      <c r="F4153" s="8">
        <v>40505.58934027778</v>
      </c>
      <c r="G4153" s="7">
        <v>0</v>
      </c>
      <c r="H4153" s="7">
        <v>1</v>
      </c>
      <c r="I4153" s="7" t="b">
        <f t="shared" si="192"/>
        <v>0</v>
      </c>
      <c r="J4153" s="7" t="b">
        <f t="shared" si="193"/>
        <v>0</v>
      </c>
      <c r="K4153" s="7">
        <f t="shared" si="194"/>
        <v>0</v>
      </c>
      <c r="L4153" s="7">
        <f>WEEKDAY(Table1[[#This Row],[post_time]])</f>
        <v>3</v>
      </c>
      <c r="M4153" s="7">
        <f>VLOOKUP(Table1[[#This Row],[topic_id]],'All Topics Data'!$A$2:$I$1243,8,FALSE)</f>
        <v>40505.588888888888</v>
      </c>
      <c r="N4153" s="7">
        <f>Table1[[#This Row],[Hui Reply?]]*(Table1[[#This Row],[post_time]]-Table1[[#This Row],[timestamp of previous reply]])</f>
        <v>0</v>
      </c>
      <c r="O4153" s="3">
        <f>O4152+Table1[[#This Row],[Hui Reply?]]</f>
        <v>1081</v>
      </c>
      <c r="P4153" s="19">
        <f>INT(Table1[[#This Row],[post_time]])</f>
        <v>40505</v>
      </c>
      <c r="Q4153" s="3">
        <f>IF(Table1[[#This Row],[Hui Reply?]],VLOOKUP(Table1[[#This Row],[topic_id]],'All Topics Data'!$A$2:$E$1243,5,FALSE),0)</f>
        <v>0</v>
      </c>
      <c r="R4153" s="8">
        <f>Table1[[#This Row],[post_time]]+8/24</f>
        <v>40505.922673611116</v>
      </c>
      <c r="S4153" s="3">
        <f>IF(Table1[[#This Row],[post_position]]=1,0,SUMIFS($F$2:F4153,$H$2:H4153,Table1[[#This Row],[post_position]]-1,$C$2:C4153,Table1[[#This Row],[topic_id]]))</f>
        <v>0</v>
      </c>
    </row>
    <row r="4154" spans="1:19" x14ac:dyDescent="0.25">
      <c r="A4154" s="7">
        <v>4233</v>
      </c>
      <c r="B4154" s="7">
        <v>1</v>
      </c>
      <c r="C4154" s="7">
        <v>1032</v>
      </c>
      <c r="D4154" s="7">
        <v>24</v>
      </c>
      <c r="E4154" s="2"/>
      <c r="F4154" s="8">
        <v>40505.599328703705</v>
      </c>
      <c r="G4154" s="7">
        <v>0</v>
      </c>
      <c r="H4154" s="7">
        <v>2</v>
      </c>
      <c r="I4154" s="7" t="b">
        <f t="shared" si="192"/>
        <v>1</v>
      </c>
      <c r="J4154" s="7" t="b">
        <f t="shared" si="193"/>
        <v>1</v>
      </c>
      <c r="K4154" s="7">
        <f t="shared" si="194"/>
        <v>1</v>
      </c>
      <c r="L4154" s="7">
        <f>WEEKDAY(Table1[[#This Row],[post_time]])</f>
        <v>3</v>
      </c>
      <c r="M4154" s="7">
        <f>VLOOKUP(Table1[[#This Row],[topic_id]],'All Topics Data'!$A$2:$I$1243,8,FALSE)</f>
        <v>40505.588888888888</v>
      </c>
      <c r="N4154" s="7">
        <f>Table1[[#This Row],[Hui Reply?]]*(Table1[[#This Row],[post_time]]-Table1[[#This Row],[timestamp of previous reply]])</f>
        <v>9.9884259252576157E-3</v>
      </c>
      <c r="O4154" s="3">
        <f>O4153+Table1[[#This Row],[Hui Reply?]]</f>
        <v>1082</v>
      </c>
      <c r="P4154" s="19">
        <f>INT(Table1[[#This Row],[post_time]])</f>
        <v>40505</v>
      </c>
      <c r="Q4154" s="3" t="str">
        <f>IF(Table1[[#This Row],[Hui Reply?]],VLOOKUP(Table1[[#This Row],[topic_id]],'All Topics Data'!$A$2:$E$1243,5,FALSE),0)</f>
        <v>a_83</v>
      </c>
      <c r="R4154" s="8">
        <f>Table1[[#This Row],[post_time]]+8/24</f>
        <v>40505.932662037041</v>
      </c>
      <c r="S4154" s="3">
        <f>IF(Table1[[#This Row],[post_position]]=1,0,SUMIFS($F$2:F4154,$H$2:H4154,Table1[[#This Row],[post_position]]-1,$C$2:C4154,Table1[[#This Row],[topic_id]]))</f>
        <v>40505.58934027778</v>
      </c>
    </row>
    <row r="4155" spans="1:19" x14ac:dyDescent="0.25">
      <c r="A4155" s="7">
        <v>4234</v>
      </c>
      <c r="B4155" s="7">
        <v>1</v>
      </c>
      <c r="C4155" s="7">
        <v>984</v>
      </c>
      <c r="D4155" s="7">
        <v>3108</v>
      </c>
      <c r="E4155" s="2"/>
      <c r="F4155" s="8">
        <v>40505.712013888886</v>
      </c>
      <c r="G4155" s="7">
        <v>0</v>
      </c>
      <c r="H4155" s="7">
        <v>10</v>
      </c>
      <c r="I4155" s="7" t="b">
        <f t="shared" si="192"/>
        <v>0</v>
      </c>
      <c r="J4155" s="7" t="b">
        <f t="shared" si="193"/>
        <v>1</v>
      </c>
      <c r="K4155" s="7">
        <f t="shared" si="194"/>
        <v>0</v>
      </c>
      <c r="L4155" s="7">
        <f>WEEKDAY(Table1[[#This Row],[post_time]])</f>
        <v>3</v>
      </c>
      <c r="M4155" s="7">
        <f>VLOOKUP(Table1[[#This Row],[topic_id]],'All Topics Data'!$A$2:$I$1243,8,FALSE)</f>
        <v>40499.692361111112</v>
      </c>
      <c r="N4155" s="7">
        <f>Table1[[#This Row],[Hui Reply?]]*(Table1[[#This Row],[post_time]]-Table1[[#This Row],[timestamp of previous reply]])</f>
        <v>0</v>
      </c>
      <c r="O4155" s="3">
        <f>O4154+Table1[[#This Row],[Hui Reply?]]</f>
        <v>1082</v>
      </c>
      <c r="P4155" s="19">
        <f>INT(Table1[[#This Row],[post_time]])</f>
        <v>40505</v>
      </c>
      <c r="Q4155" s="3">
        <f>IF(Table1[[#This Row],[Hui Reply?]],VLOOKUP(Table1[[#This Row],[topic_id]],'All Topics Data'!$A$2:$E$1243,5,FALSE),0)</f>
        <v>0</v>
      </c>
      <c r="R4155" s="8">
        <f>Table1[[#This Row],[post_time]]+8/24</f>
        <v>40506.045347222222</v>
      </c>
      <c r="S4155" s="3">
        <f>IF(Table1[[#This Row],[post_position]]=1,0,SUMIFS($F$2:F4155,$H$2:H4155,Table1[[#This Row],[post_position]]-1,$C$2:C4155,Table1[[#This Row],[topic_id]]))</f>
        <v>40504.993391203701</v>
      </c>
    </row>
    <row r="4156" spans="1:19" x14ac:dyDescent="0.25">
      <c r="A4156" s="7">
        <v>4235</v>
      </c>
      <c r="B4156" s="7">
        <v>1</v>
      </c>
      <c r="C4156" s="7">
        <v>1033</v>
      </c>
      <c r="D4156" s="7">
        <v>6791</v>
      </c>
      <c r="E4156" s="2"/>
      <c r="F4156" s="8">
        <v>40505.78496527778</v>
      </c>
      <c r="G4156" s="7">
        <v>0</v>
      </c>
      <c r="H4156" s="7">
        <v>1</v>
      </c>
      <c r="I4156" s="7" t="b">
        <f t="shared" si="192"/>
        <v>0</v>
      </c>
      <c r="J4156" s="7" t="b">
        <f t="shared" si="193"/>
        <v>0</v>
      </c>
      <c r="K4156" s="7">
        <f t="shared" si="194"/>
        <v>0</v>
      </c>
      <c r="L4156" s="7">
        <f>WEEKDAY(Table1[[#This Row],[post_time]])</f>
        <v>3</v>
      </c>
      <c r="M4156" s="7">
        <f>VLOOKUP(Table1[[#This Row],[topic_id]],'All Topics Data'!$A$2:$I$1243,8,FALSE)</f>
        <v>40505.784722222219</v>
      </c>
      <c r="N4156" s="7">
        <f>Table1[[#This Row],[Hui Reply?]]*(Table1[[#This Row],[post_time]]-Table1[[#This Row],[timestamp of previous reply]])</f>
        <v>0</v>
      </c>
      <c r="O4156" s="3">
        <f>O4155+Table1[[#This Row],[Hui Reply?]]</f>
        <v>1082</v>
      </c>
      <c r="P4156" s="19">
        <f>INT(Table1[[#This Row],[post_time]])</f>
        <v>40505</v>
      </c>
      <c r="Q4156" s="3">
        <f>IF(Table1[[#This Row],[Hui Reply?]],VLOOKUP(Table1[[#This Row],[topic_id]],'All Topics Data'!$A$2:$E$1243,5,FALSE),0)</f>
        <v>0</v>
      </c>
      <c r="R4156" s="8">
        <f>Table1[[#This Row],[post_time]]+8/24</f>
        <v>40506.118298611116</v>
      </c>
      <c r="S4156" s="3">
        <f>IF(Table1[[#This Row],[post_position]]=1,0,SUMIFS($F$2:F4156,$H$2:H4156,Table1[[#This Row],[post_position]]-1,$C$2:C4156,Table1[[#This Row],[topic_id]]))</f>
        <v>0</v>
      </c>
    </row>
    <row r="4157" spans="1:19" x14ac:dyDescent="0.25">
      <c r="A4157" s="7">
        <v>4236</v>
      </c>
      <c r="B4157" s="7">
        <v>1</v>
      </c>
      <c r="C4157" s="7">
        <v>1024</v>
      </c>
      <c r="D4157" s="7">
        <v>6925</v>
      </c>
      <c r="F4157" s="8">
        <v>40505.802847222221</v>
      </c>
      <c r="G4157" s="7">
        <v>0</v>
      </c>
      <c r="H4157" s="7">
        <v>5</v>
      </c>
      <c r="I4157" s="7" t="b">
        <f t="shared" si="192"/>
        <v>0</v>
      </c>
      <c r="J4157" s="7" t="b">
        <f t="shared" si="193"/>
        <v>1</v>
      </c>
      <c r="K4157" s="7">
        <f t="shared" si="194"/>
        <v>0</v>
      </c>
      <c r="L4157" s="7">
        <f>WEEKDAY(Table1[[#This Row],[post_time]])</f>
        <v>3</v>
      </c>
      <c r="M4157" s="7">
        <f>VLOOKUP(Table1[[#This Row],[topic_id]],'All Topics Data'!$A$2:$I$1243,8,FALSE)</f>
        <v>40504.748611111114</v>
      </c>
      <c r="N4157" s="7">
        <f>Table1[[#This Row],[Hui Reply?]]*(Table1[[#This Row],[post_time]]-Table1[[#This Row],[timestamp of previous reply]])</f>
        <v>0</v>
      </c>
      <c r="O4157" s="3">
        <f>O4156+Table1[[#This Row],[Hui Reply?]]</f>
        <v>1082</v>
      </c>
      <c r="P4157" s="19">
        <f>INT(Table1[[#This Row],[post_time]])</f>
        <v>40505</v>
      </c>
      <c r="Q4157" s="3">
        <f>IF(Table1[[#This Row],[Hui Reply?]],VLOOKUP(Table1[[#This Row],[topic_id]],'All Topics Data'!$A$2:$E$1243,5,FALSE),0)</f>
        <v>0</v>
      </c>
      <c r="R4157" s="8">
        <f>Table1[[#This Row],[post_time]]+8/24</f>
        <v>40506.136180555557</v>
      </c>
      <c r="S4157" s="3">
        <f>IF(Table1[[#This Row],[post_position]]=1,0,SUMIFS($F$2:F4157,$H$2:H4157,Table1[[#This Row],[post_position]]-1,$C$2:C4157,Table1[[#This Row],[topic_id]]))</f>
        <v>40505.219756944447</v>
      </c>
    </row>
    <row r="4158" spans="1:19" x14ac:dyDescent="0.25">
      <c r="A4158" s="7">
        <v>4237</v>
      </c>
      <c r="B4158" s="7">
        <v>1</v>
      </c>
      <c r="C4158" s="7">
        <v>1033</v>
      </c>
      <c r="D4158" s="7">
        <v>6998</v>
      </c>
      <c r="E4158" s="2"/>
      <c r="F4158" s="8">
        <v>40505.813935185186</v>
      </c>
      <c r="G4158" s="7">
        <v>0</v>
      </c>
      <c r="H4158" s="7">
        <v>2</v>
      </c>
      <c r="I4158" s="7" t="b">
        <f t="shared" si="192"/>
        <v>0</v>
      </c>
      <c r="J4158" s="7" t="b">
        <f t="shared" si="193"/>
        <v>1</v>
      </c>
      <c r="K4158" s="7">
        <f t="shared" si="194"/>
        <v>0</v>
      </c>
      <c r="L4158" s="7">
        <f>WEEKDAY(Table1[[#This Row],[post_time]])</f>
        <v>3</v>
      </c>
      <c r="M4158" s="7">
        <f>VLOOKUP(Table1[[#This Row],[topic_id]],'All Topics Data'!$A$2:$I$1243,8,FALSE)</f>
        <v>40505.784722222219</v>
      </c>
      <c r="N4158" s="7">
        <f>Table1[[#This Row],[Hui Reply?]]*(Table1[[#This Row],[post_time]]-Table1[[#This Row],[timestamp of previous reply]])</f>
        <v>0</v>
      </c>
      <c r="O4158" s="3">
        <f>O4157+Table1[[#This Row],[Hui Reply?]]</f>
        <v>1082</v>
      </c>
      <c r="P4158" s="19">
        <f>INT(Table1[[#This Row],[post_time]])</f>
        <v>40505</v>
      </c>
      <c r="Q4158" s="3">
        <f>IF(Table1[[#This Row],[Hui Reply?]],VLOOKUP(Table1[[#This Row],[topic_id]],'All Topics Data'!$A$2:$E$1243,5,FALSE),0)</f>
        <v>0</v>
      </c>
      <c r="R4158" s="8">
        <f>Table1[[#This Row],[post_time]]+8/24</f>
        <v>40506.147268518522</v>
      </c>
      <c r="S4158" s="3">
        <f>IF(Table1[[#This Row],[post_position]]=1,0,SUMIFS($F$2:F4158,$H$2:H4158,Table1[[#This Row],[post_position]]-1,$C$2:C4158,Table1[[#This Row],[topic_id]]))</f>
        <v>40505.78496527778</v>
      </c>
    </row>
    <row r="4159" spans="1:19" x14ac:dyDescent="0.25">
      <c r="A4159" s="7">
        <v>4238</v>
      </c>
      <c r="B4159" s="7">
        <v>1</v>
      </c>
      <c r="C4159" s="7">
        <v>1024</v>
      </c>
      <c r="D4159" s="7">
        <v>6998</v>
      </c>
      <c r="E4159" s="2"/>
      <c r="F4159" s="8">
        <v>40505.817060185182</v>
      </c>
      <c r="G4159" s="7">
        <v>0</v>
      </c>
      <c r="H4159" s="7">
        <v>6</v>
      </c>
      <c r="I4159" s="7" t="b">
        <f t="shared" si="192"/>
        <v>0</v>
      </c>
      <c r="J4159" s="7" t="b">
        <f t="shared" si="193"/>
        <v>1</v>
      </c>
      <c r="K4159" s="7">
        <f t="shared" si="194"/>
        <v>0</v>
      </c>
      <c r="L4159" s="7">
        <f>WEEKDAY(Table1[[#This Row],[post_time]])</f>
        <v>3</v>
      </c>
      <c r="M4159" s="7">
        <f>VLOOKUP(Table1[[#This Row],[topic_id]],'All Topics Data'!$A$2:$I$1243,8,FALSE)</f>
        <v>40504.748611111114</v>
      </c>
      <c r="N4159" s="7">
        <f>Table1[[#This Row],[Hui Reply?]]*(Table1[[#This Row],[post_time]]-Table1[[#This Row],[timestamp of previous reply]])</f>
        <v>0</v>
      </c>
      <c r="O4159" s="3">
        <f>O4158+Table1[[#This Row],[Hui Reply?]]</f>
        <v>1082</v>
      </c>
      <c r="P4159" s="19">
        <f>INT(Table1[[#This Row],[post_time]])</f>
        <v>40505</v>
      </c>
      <c r="Q4159" s="3">
        <f>IF(Table1[[#This Row],[Hui Reply?]],VLOOKUP(Table1[[#This Row],[topic_id]],'All Topics Data'!$A$2:$E$1243,5,FALSE),0)</f>
        <v>0</v>
      </c>
      <c r="R4159" s="8">
        <f>Table1[[#This Row],[post_time]]+8/24</f>
        <v>40506.150393518517</v>
      </c>
      <c r="S4159" s="3">
        <f>IF(Table1[[#This Row],[post_position]]=1,0,SUMIFS($F$2:F4159,$H$2:H4159,Table1[[#This Row],[post_position]]-1,$C$2:C4159,Table1[[#This Row],[topic_id]]))</f>
        <v>40505.802847222221</v>
      </c>
    </row>
    <row r="4160" spans="1:19" x14ac:dyDescent="0.25">
      <c r="A4160" s="7">
        <v>4239</v>
      </c>
      <c r="B4160" s="7">
        <v>1</v>
      </c>
      <c r="C4160" s="7">
        <v>984</v>
      </c>
      <c r="D4160" s="7">
        <v>6998</v>
      </c>
      <c r="F4160" s="8">
        <v>40505.821562500001</v>
      </c>
      <c r="G4160" s="7">
        <v>0</v>
      </c>
      <c r="H4160" s="7">
        <v>11</v>
      </c>
      <c r="I4160" s="7" t="b">
        <f t="shared" si="192"/>
        <v>0</v>
      </c>
      <c r="J4160" s="7" t="b">
        <f t="shared" si="193"/>
        <v>1</v>
      </c>
      <c r="K4160" s="7">
        <f t="shared" si="194"/>
        <v>0</v>
      </c>
      <c r="L4160" s="7">
        <f>WEEKDAY(Table1[[#This Row],[post_time]])</f>
        <v>3</v>
      </c>
      <c r="M4160" s="7">
        <f>VLOOKUP(Table1[[#This Row],[topic_id]],'All Topics Data'!$A$2:$I$1243,8,FALSE)</f>
        <v>40499.692361111112</v>
      </c>
      <c r="N4160" s="7">
        <f>Table1[[#This Row],[Hui Reply?]]*(Table1[[#This Row],[post_time]]-Table1[[#This Row],[timestamp of previous reply]])</f>
        <v>0</v>
      </c>
      <c r="O4160" s="3">
        <f>O4159+Table1[[#This Row],[Hui Reply?]]</f>
        <v>1082</v>
      </c>
      <c r="P4160" s="19">
        <f>INT(Table1[[#This Row],[post_time]])</f>
        <v>40505</v>
      </c>
      <c r="Q4160" s="3">
        <f>IF(Table1[[#This Row],[Hui Reply?]],VLOOKUP(Table1[[#This Row],[topic_id]],'All Topics Data'!$A$2:$E$1243,5,FALSE),0)</f>
        <v>0</v>
      </c>
      <c r="R4160" s="8">
        <f>Table1[[#This Row],[post_time]]+8/24</f>
        <v>40506.154895833337</v>
      </c>
      <c r="S4160" s="3">
        <f>IF(Table1[[#This Row],[post_position]]=1,0,SUMIFS($F$2:F4160,$H$2:H4160,Table1[[#This Row],[post_position]]-1,$C$2:C4160,Table1[[#This Row],[topic_id]]))</f>
        <v>40505.712013888886</v>
      </c>
    </row>
    <row r="4161" spans="1:19" x14ac:dyDescent="0.25">
      <c r="A4161" s="7">
        <v>4240</v>
      </c>
      <c r="B4161" s="7">
        <v>1</v>
      </c>
      <c r="C4161" s="7">
        <v>1034</v>
      </c>
      <c r="D4161" s="7">
        <v>6925</v>
      </c>
      <c r="E4161" s="2"/>
      <c r="F4161" s="8">
        <v>40505.835358796299</v>
      </c>
      <c r="G4161" s="7">
        <v>0</v>
      </c>
      <c r="H4161" s="7">
        <v>1</v>
      </c>
      <c r="I4161" s="7" t="b">
        <f t="shared" si="192"/>
        <v>0</v>
      </c>
      <c r="J4161" s="7" t="b">
        <f t="shared" si="193"/>
        <v>0</v>
      </c>
      <c r="K4161" s="7">
        <f t="shared" si="194"/>
        <v>0</v>
      </c>
      <c r="L4161" s="7">
        <f>WEEKDAY(Table1[[#This Row],[post_time]])</f>
        <v>3</v>
      </c>
      <c r="M4161" s="7">
        <f>VLOOKUP(Table1[[#This Row],[topic_id]],'All Topics Data'!$A$2:$I$1243,8,FALSE)</f>
        <v>40505.834722222222</v>
      </c>
      <c r="N4161" s="7">
        <f>Table1[[#This Row],[Hui Reply?]]*(Table1[[#This Row],[post_time]]-Table1[[#This Row],[timestamp of previous reply]])</f>
        <v>0</v>
      </c>
      <c r="O4161" s="3">
        <f>O4160+Table1[[#This Row],[Hui Reply?]]</f>
        <v>1082</v>
      </c>
      <c r="P4161" s="19">
        <f>INT(Table1[[#This Row],[post_time]])</f>
        <v>40505</v>
      </c>
      <c r="Q4161" s="3">
        <f>IF(Table1[[#This Row],[Hui Reply?]],VLOOKUP(Table1[[#This Row],[topic_id]],'All Topics Data'!$A$2:$E$1243,5,FALSE),0)</f>
        <v>0</v>
      </c>
      <c r="R4161" s="8">
        <f>Table1[[#This Row],[post_time]]+8/24</f>
        <v>40506.168692129635</v>
      </c>
      <c r="S4161" s="3">
        <f>IF(Table1[[#This Row],[post_position]]=1,0,SUMIFS($F$2:F4161,$H$2:H4161,Table1[[#This Row],[post_position]]-1,$C$2:C4161,Table1[[#This Row],[topic_id]]))</f>
        <v>0</v>
      </c>
    </row>
    <row r="4162" spans="1:19" x14ac:dyDescent="0.25">
      <c r="A4162" s="7">
        <v>4241</v>
      </c>
      <c r="B4162" s="7">
        <v>1</v>
      </c>
      <c r="C4162" s="7">
        <v>1034</v>
      </c>
      <c r="D4162" s="7">
        <v>6713</v>
      </c>
      <c r="F4162" s="8">
        <v>40505.837789351855</v>
      </c>
      <c r="G4162" s="7">
        <v>0</v>
      </c>
      <c r="H4162" s="7">
        <v>2</v>
      </c>
      <c r="I4162" s="7" t="b">
        <f t="shared" si="192"/>
        <v>0</v>
      </c>
      <c r="J4162" s="7" t="b">
        <f t="shared" si="193"/>
        <v>1</v>
      </c>
      <c r="K4162" s="7">
        <f t="shared" si="194"/>
        <v>0</v>
      </c>
      <c r="L4162" s="7">
        <f>WEEKDAY(Table1[[#This Row],[post_time]])</f>
        <v>3</v>
      </c>
      <c r="M4162" s="7">
        <f>VLOOKUP(Table1[[#This Row],[topic_id]],'All Topics Data'!$A$2:$I$1243,8,FALSE)</f>
        <v>40505.834722222222</v>
      </c>
      <c r="N4162" s="7">
        <f>Table1[[#This Row],[Hui Reply?]]*(Table1[[#This Row],[post_time]]-Table1[[#This Row],[timestamp of previous reply]])</f>
        <v>0</v>
      </c>
      <c r="O4162" s="3">
        <f>O4161+Table1[[#This Row],[Hui Reply?]]</f>
        <v>1082</v>
      </c>
      <c r="P4162" s="19">
        <f>INT(Table1[[#This Row],[post_time]])</f>
        <v>40505</v>
      </c>
      <c r="Q4162" s="3">
        <f>IF(Table1[[#This Row],[Hui Reply?]],VLOOKUP(Table1[[#This Row],[topic_id]],'All Topics Data'!$A$2:$E$1243,5,FALSE),0)</f>
        <v>0</v>
      </c>
      <c r="R4162" s="8">
        <f>Table1[[#This Row],[post_time]]+8/24</f>
        <v>40506.171122685191</v>
      </c>
      <c r="S4162" s="3">
        <f>IF(Table1[[#This Row],[post_position]]=1,0,SUMIFS($F$2:F4162,$H$2:H4162,Table1[[#This Row],[post_position]]-1,$C$2:C4162,Table1[[#This Row],[topic_id]]))</f>
        <v>40505.835358796299</v>
      </c>
    </row>
    <row r="4163" spans="1:19" x14ac:dyDescent="0.25">
      <c r="A4163" s="7">
        <v>4242</v>
      </c>
      <c r="B4163" s="7">
        <v>1</v>
      </c>
      <c r="C4163" s="7">
        <v>1034</v>
      </c>
      <c r="D4163" s="7">
        <v>6925</v>
      </c>
      <c r="F4163" s="8">
        <v>40505.892106481479</v>
      </c>
      <c r="G4163" s="7">
        <v>0</v>
      </c>
      <c r="H4163" s="7">
        <v>3</v>
      </c>
      <c r="I4163" s="7" t="b">
        <f t="shared" ref="I4163:I4226" si="195">(D4163=24)</f>
        <v>0</v>
      </c>
      <c r="J4163" s="7" t="b">
        <f t="shared" ref="J4163:J4226" si="196">H4163&gt;1</f>
        <v>1</v>
      </c>
      <c r="K4163" s="7">
        <f t="shared" ref="K4163:K4226" si="197">I4163*J4163</f>
        <v>0</v>
      </c>
      <c r="L4163" s="7">
        <f>WEEKDAY(Table1[[#This Row],[post_time]])</f>
        <v>3</v>
      </c>
      <c r="M4163" s="7">
        <f>VLOOKUP(Table1[[#This Row],[topic_id]],'All Topics Data'!$A$2:$I$1243,8,FALSE)</f>
        <v>40505.834722222222</v>
      </c>
      <c r="N4163" s="7">
        <f>Table1[[#This Row],[Hui Reply?]]*(Table1[[#This Row],[post_time]]-Table1[[#This Row],[timestamp of previous reply]])</f>
        <v>0</v>
      </c>
      <c r="O4163" s="3">
        <f>O4162+Table1[[#This Row],[Hui Reply?]]</f>
        <v>1082</v>
      </c>
      <c r="P4163" s="19">
        <f>INT(Table1[[#This Row],[post_time]])</f>
        <v>40505</v>
      </c>
      <c r="Q4163" s="3">
        <f>IF(Table1[[#This Row],[Hui Reply?]],VLOOKUP(Table1[[#This Row],[topic_id]],'All Topics Data'!$A$2:$E$1243,5,FALSE),0)</f>
        <v>0</v>
      </c>
      <c r="R4163" s="8">
        <f>Table1[[#This Row],[post_time]]+8/24</f>
        <v>40506.225439814814</v>
      </c>
      <c r="S4163" s="3">
        <f>IF(Table1[[#This Row],[post_position]]=1,0,SUMIFS($F$2:F4163,$H$2:H4163,Table1[[#This Row],[post_position]]-1,$C$2:C4163,Table1[[#This Row],[topic_id]]))</f>
        <v>40505.837789351855</v>
      </c>
    </row>
    <row r="4164" spans="1:19" x14ac:dyDescent="0.25">
      <c r="A4164" s="7">
        <v>4243</v>
      </c>
      <c r="B4164" s="7">
        <v>1</v>
      </c>
      <c r="C4164" s="7">
        <v>1034</v>
      </c>
      <c r="D4164" s="7">
        <v>6458</v>
      </c>
      <c r="E4164" s="2"/>
      <c r="F4164" s="8">
        <v>40505.921331018515</v>
      </c>
      <c r="G4164" s="7">
        <v>0</v>
      </c>
      <c r="H4164" s="7">
        <v>4</v>
      </c>
      <c r="I4164" s="7" t="b">
        <f t="shared" si="195"/>
        <v>0</v>
      </c>
      <c r="J4164" s="7" t="b">
        <f t="shared" si="196"/>
        <v>1</v>
      </c>
      <c r="K4164" s="7">
        <f t="shared" si="197"/>
        <v>0</v>
      </c>
      <c r="L4164" s="7">
        <f>WEEKDAY(Table1[[#This Row],[post_time]])</f>
        <v>3</v>
      </c>
      <c r="M4164" s="7">
        <f>VLOOKUP(Table1[[#This Row],[topic_id]],'All Topics Data'!$A$2:$I$1243,8,FALSE)</f>
        <v>40505.834722222222</v>
      </c>
      <c r="N4164" s="7">
        <f>Table1[[#This Row],[Hui Reply?]]*(Table1[[#This Row],[post_time]]-Table1[[#This Row],[timestamp of previous reply]])</f>
        <v>0</v>
      </c>
      <c r="O4164" s="3">
        <f>O4163+Table1[[#This Row],[Hui Reply?]]</f>
        <v>1082</v>
      </c>
      <c r="P4164" s="19">
        <f>INT(Table1[[#This Row],[post_time]])</f>
        <v>40505</v>
      </c>
      <c r="Q4164" s="3">
        <f>IF(Table1[[#This Row],[Hui Reply?]],VLOOKUP(Table1[[#This Row],[topic_id]],'All Topics Data'!$A$2:$E$1243,5,FALSE),0)</f>
        <v>0</v>
      </c>
      <c r="R4164" s="8">
        <f>Table1[[#This Row],[post_time]]+8/24</f>
        <v>40506.254664351851</v>
      </c>
      <c r="S4164" s="3">
        <f>IF(Table1[[#This Row],[post_position]]=1,0,SUMIFS($F$2:F4164,$H$2:H4164,Table1[[#This Row],[post_position]]-1,$C$2:C4164,Table1[[#This Row],[topic_id]]))</f>
        <v>40505.892106481479</v>
      </c>
    </row>
    <row r="4165" spans="1:19" x14ac:dyDescent="0.25">
      <c r="A4165" s="7">
        <v>4244</v>
      </c>
      <c r="B4165" s="7">
        <v>1</v>
      </c>
      <c r="C4165" s="7">
        <v>1024</v>
      </c>
      <c r="D4165" s="7">
        <v>6925</v>
      </c>
      <c r="E4165" s="2"/>
      <c r="F4165" s="8">
        <v>40505.929606481484</v>
      </c>
      <c r="G4165" s="7">
        <v>0</v>
      </c>
      <c r="H4165" s="7">
        <v>7</v>
      </c>
      <c r="I4165" s="7" t="b">
        <f t="shared" si="195"/>
        <v>0</v>
      </c>
      <c r="J4165" s="7" t="b">
        <f t="shared" si="196"/>
        <v>1</v>
      </c>
      <c r="K4165" s="7">
        <f t="shared" si="197"/>
        <v>0</v>
      </c>
      <c r="L4165" s="7">
        <f>WEEKDAY(Table1[[#This Row],[post_time]])</f>
        <v>3</v>
      </c>
      <c r="M4165" s="7">
        <f>VLOOKUP(Table1[[#This Row],[topic_id]],'All Topics Data'!$A$2:$I$1243,8,FALSE)</f>
        <v>40504.748611111114</v>
      </c>
      <c r="N4165" s="7">
        <f>Table1[[#This Row],[Hui Reply?]]*(Table1[[#This Row],[post_time]]-Table1[[#This Row],[timestamp of previous reply]])</f>
        <v>0</v>
      </c>
      <c r="O4165" s="3">
        <f>O4164+Table1[[#This Row],[Hui Reply?]]</f>
        <v>1082</v>
      </c>
      <c r="P4165" s="19">
        <f>INT(Table1[[#This Row],[post_time]])</f>
        <v>40505</v>
      </c>
      <c r="Q4165" s="3">
        <f>IF(Table1[[#This Row],[Hui Reply?]],VLOOKUP(Table1[[#This Row],[topic_id]],'All Topics Data'!$A$2:$E$1243,5,FALSE),0)</f>
        <v>0</v>
      </c>
      <c r="R4165" s="8">
        <f>Table1[[#This Row],[post_time]]+8/24</f>
        <v>40506.26293981482</v>
      </c>
      <c r="S4165" s="3">
        <f>IF(Table1[[#This Row],[post_position]]=1,0,SUMIFS($F$2:F4165,$H$2:H4165,Table1[[#This Row],[post_position]]-1,$C$2:C4165,Table1[[#This Row],[topic_id]]))</f>
        <v>40505.817060185182</v>
      </c>
    </row>
    <row r="4166" spans="1:19" x14ac:dyDescent="0.25">
      <c r="A4166" s="7">
        <v>4245</v>
      </c>
      <c r="B4166" s="7">
        <v>1</v>
      </c>
      <c r="C4166" s="7">
        <v>1026</v>
      </c>
      <c r="D4166" s="7">
        <v>6925</v>
      </c>
      <c r="F4166" s="8">
        <v>40505.934907407405</v>
      </c>
      <c r="G4166" s="7">
        <v>0</v>
      </c>
      <c r="H4166" s="7">
        <v>3</v>
      </c>
      <c r="I4166" s="7" t="b">
        <f t="shared" si="195"/>
        <v>0</v>
      </c>
      <c r="J4166" s="7" t="b">
        <f t="shared" si="196"/>
        <v>1</v>
      </c>
      <c r="K4166" s="7">
        <f t="shared" si="197"/>
        <v>0</v>
      </c>
      <c r="L4166" s="7">
        <f>WEEKDAY(Table1[[#This Row],[post_time]])</f>
        <v>3</v>
      </c>
      <c r="M4166" s="7">
        <f>VLOOKUP(Table1[[#This Row],[topic_id]],'All Topics Data'!$A$2:$I$1243,8,FALSE)</f>
        <v>40504.954861111109</v>
      </c>
      <c r="N4166" s="7">
        <f>Table1[[#This Row],[Hui Reply?]]*(Table1[[#This Row],[post_time]]-Table1[[#This Row],[timestamp of previous reply]])</f>
        <v>0</v>
      </c>
      <c r="O4166" s="3">
        <f>O4165+Table1[[#This Row],[Hui Reply?]]</f>
        <v>1082</v>
      </c>
      <c r="P4166" s="19">
        <f>INT(Table1[[#This Row],[post_time]])</f>
        <v>40505</v>
      </c>
      <c r="Q4166" s="3">
        <f>IF(Table1[[#This Row],[Hui Reply?]],VLOOKUP(Table1[[#This Row],[topic_id]],'All Topics Data'!$A$2:$E$1243,5,FALSE),0)</f>
        <v>0</v>
      </c>
      <c r="R4166" s="8">
        <f>Table1[[#This Row],[post_time]]+8/24</f>
        <v>40506.268240740741</v>
      </c>
      <c r="S4166" s="3">
        <f>IF(Table1[[#This Row],[post_position]]=1,0,SUMIFS($F$2:F4166,$H$2:H4166,Table1[[#This Row],[post_position]]-1,$C$2:C4166,Table1[[#This Row],[topic_id]]))</f>
        <v>40505.072974537034</v>
      </c>
    </row>
    <row r="4167" spans="1:19" x14ac:dyDescent="0.25">
      <c r="A4167" s="7">
        <v>4246</v>
      </c>
      <c r="B4167" s="7">
        <v>1</v>
      </c>
      <c r="C4167" s="7">
        <v>1034</v>
      </c>
      <c r="D4167" s="7">
        <v>6925</v>
      </c>
      <c r="F4167" s="8">
        <v>40505.947013888886</v>
      </c>
      <c r="G4167" s="7">
        <v>0</v>
      </c>
      <c r="H4167" s="7">
        <v>5</v>
      </c>
      <c r="I4167" s="7" t="b">
        <f t="shared" si="195"/>
        <v>0</v>
      </c>
      <c r="J4167" s="7" t="b">
        <f t="shared" si="196"/>
        <v>1</v>
      </c>
      <c r="K4167" s="7">
        <f t="shared" si="197"/>
        <v>0</v>
      </c>
      <c r="L4167" s="7">
        <f>WEEKDAY(Table1[[#This Row],[post_time]])</f>
        <v>3</v>
      </c>
      <c r="M4167" s="7">
        <f>VLOOKUP(Table1[[#This Row],[topic_id]],'All Topics Data'!$A$2:$I$1243,8,FALSE)</f>
        <v>40505.834722222222</v>
      </c>
      <c r="N4167" s="7">
        <f>Table1[[#This Row],[Hui Reply?]]*(Table1[[#This Row],[post_time]]-Table1[[#This Row],[timestamp of previous reply]])</f>
        <v>0</v>
      </c>
      <c r="O4167" s="3">
        <f>O4166+Table1[[#This Row],[Hui Reply?]]</f>
        <v>1082</v>
      </c>
      <c r="P4167" s="19">
        <f>INT(Table1[[#This Row],[post_time]])</f>
        <v>40505</v>
      </c>
      <c r="Q4167" s="3">
        <f>IF(Table1[[#This Row],[Hui Reply?]],VLOOKUP(Table1[[#This Row],[topic_id]],'All Topics Data'!$A$2:$E$1243,5,FALSE),0)</f>
        <v>0</v>
      </c>
      <c r="R4167" s="8">
        <f>Table1[[#This Row],[post_time]]+8/24</f>
        <v>40506.280347222222</v>
      </c>
      <c r="S4167" s="3">
        <f>IF(Table1[[#This Row],[post_position]]=1,0,SUMIFS($F$2:F4167,$H$2:H4167,Table1[[#This Row],[post_position]]-1,$C$2:C4167,Table1[[#This Row],[topic_id]]))</f>
        <v>40505.921331018515</v>
      </c>
    </row>
    <row r="4168" spans="1:19" x14ac:dyDescent="0.25">
      <c r="A4168" s="7">
        <v>4247</v>
      </c>
      <c r="B4168" s="7">
        <v>1</v>
      </c>
      <c r="C4168" s="7">
        <v>984</v>
      </c>
      <c r="D4168" s="7">
        <v>24</v>
      </c>
      <c r="F4168" s="8">
        <v>40505.996805555558</v>
      </c>
      <c r="G4168" s="7">
        <v>0</v>
      </c>
      <c r="H4168" s="7">
        <v>12</v>
      </c>
      <c r="I4168" s="7" t="b">
        <f t="shared" si="195"/>
        <v>1</v>
      </c>
      <c r="J4168" s="7" t="b">
        <f t="shared" si="196"/>
        <v>1</v>
      </c>
      <c r="K4168" s="7">
        <f t="shared" si="197"/>
        <v>1</v>
      </c>
      <c r="L4168" s="7">
        <f>WEEKDAY(Table1[[#This Row],[post_time]])</f>
        <v>3</v>
      </c>
      <c r="M4168" s="7">
        <f>VLOOKUP(Table1[[#This Row],[topic_id]],'All Topics Data'!$A$2:$I$1243,8,FALSE)</f>
        <v>40499.692361111112</v>
      </c>
      <c r="N4168" s="7">
        <f>Table1[[#This Row],[Hui Reply?]]*(Table1[[#This Row],[post_time]]-Table1[[#This Row],[timestamp of previous reply]])</f>
        <v>0.17524305555707542</v>
      </c>
      <c r="O4168" s="3">
        <f>O4167+Table1[[#This Row],[Hui Reply?]]</f>
        <v>1083</v>
      </c>
      <c r="P4168" s="19">
        <f>INT(Table1[[#This Row],[post_time]])</f>
        <v>40505</v>
      </c>
      <c r="Q4168" s="3" t="str">
        <f>IF(Table1[[#This Row],[Hui Reply?]],VLOOKUP(Table1[[#This Row],[topic_id]],'All Topics Data'!$A$2:$E$1243,5,FALSE),0)</f>
        <v>jcalvacca</v>
      </c>
      <c r="R4168" s="8">
        <f>Table1[[#This Row],[post_time]]+8/24</f>
        <v>40506.330138888894</v>
      </c>
      <c r="S4168" s="3">
        <f>IF(Table1[[#This Row],[post_position]]=1,0,SUMIFS($F$2:F4168,$H$2:H4168,Table1[[#This Row],[post_position]]-1,$C$2:C4168,Table1[[#This Row],[topic_id]]))</f>
        <v>40505.821562500001</v>
      </c>
    </row>
    <row r="4169" spans="1:19" x14ac:dyDescent="0.25">
      <c r="A4169" s="7">
        <v>4248</v>
      </c>
      <c r="B4169" s="7">
        <v>1</v>
      </c>
      <c r="C4169" s="7">
        <v>1026</v>
      </c>
      <c r="D4169" s="7">
        <v>1</v>
      </c>
      <c r="F4169" s="8">
        <v>40506.060949074075</v>
      </c>
      <c r="G4169" s="7">
        <v>0</v>
      </c>
      <c r="H4169" s="7">
        <v>4</v>
      </c>
      <c r="I4169" s="7" t="b">
        <f t="shared" si="195"/>
        <v>0</v>
      </c>
      <c r="J4169" s="7" t="b">
        <f t="shared" si="196"/>
        <v>1</v>
      </c>
      <c r="K4169" s="7">
        <f t="shared" si="197"/>
        <v>0</v>
      </c>
      <c r="L4169" s="7">
        <f>WEEKDAY(Table1[[#This Row],[post_time]])</f>
        <v>4</v>
      </c>
      <c r="M4169" s="7">
        <f>VLOOKUP(Table1[[#This Row],[topic_id]],'All Topics Data'!$A$2:$I$1243,8,FALSE)</f>
        <v>40504.954861111109</v>
      </c>
      <c r="N4169" s="7">
        <f>Table1[[#This Row],[Hui Reply?]]*(Table1[[#This Row],[post_time]]-Table1[[#This Row],[timestamp of previous reply]])</f>
        <v>0</v>
      </c>
      <c r="O4169" s="3">
        <f>O4168+Table1[[#This Row],[Hui Reply?]]</f>
        <v>1083</v>
      </c>
      <c r="P4169" s="19">
        <f>INT(Table1[[#This Row],[post_time]])</f>
        <v>40506</v>
      </c>
      <c r="Q4169" s="3">
        <f>IF(Table1[[#This Row],[Hui Reply?]],VLOOKUP(Table1[[#This Row],[topic_id]],'All Topics Data'!$A$2:$E$1243,5,FALSE),0)</f>
        <v>0</v>
      </c>
      <c r="R4169" s="8">
        <f>Table1[[#This Row],[post_time]]+8/24</f>
        <v>40506.394282407411</v>
      </c>
      <c r="S4169" s="3">
        <f>IF(Table1[[#This Row],[post_position]]=1,0,SUMIFS($F$2:F4169,$H$2:H4169,Table1[[#This Row],[post_position]]-1,$C$2:C4169,Table1[[#This Row],[topic_id]]))</f>
        <v>40505.934907407405</v>
      </c>
    </row>
    <row r="4170" spans="1:19" x14ac:dyDescent="0.25">
      <c r="A4170" s="7">
        <v>4249</v>
      </c>
      <c r="B4170" s="7">
        <v>1</v>
      </c>
      <c r="C4170" s="7">
        <v>1034</v>
      </c>
      <c r="D4170" s="7">
        <v>6458</v>
      </c>
      <c r="E4170" s="2"/>
      <c r="F4170" s="8">
        <v>40506.097743055558</v>
      </c>
      <c r="G4170" s="7">
        <v>0</v>
      </c>
      <c r="H4170" s="7">
        <v>6</v>
      </c>
      <c r="I4170" s="7" t="b">
        <f t="shared" si="195"/>
        <v>0</v>
      </c>
      <c r="J4170" s="7" t="b">
        <f t="shared" si="196"/>
        <v>1</v>
      </c>
      <c r="K4170" s="7">
        <f t="shared" si="197"/>
        <v>0</v>
      </c>
      <c r="L4170" s="7">
        <f>WEEKDAY(Table1[[#This Row],[post_time]])</f>
        <v>4</v>
      </c>
      <c r="M4170" s="7">
        <f>VLOOKUP(Table1[[#This Row],[topic_id]],'All Topics Data'!$A$2:$I$1243,8,FALSE)</f>
        <v>40505.834722222222</v>
      </c>
      <c r="N4170" s="7">
        <f>Table1[[#This Row],[Hui Reply?]]*(Table1[[#This Row],[post_time]]-Table1[[#This Row],[timestamp of previous reply]])</f>
        <v>0</v>
      </c>
      <c r="O4170" s="3">
        <f>O4169+Table1[[#This Row],[Hui Reply?]]</f>
        <v>1083</v>
      </c>
      <c r="P4170" s="19">
        <f>INT(Table1[[#This Row],[post_time]])</f>
        <v>40506</v>
      </c>
      <c r="Q4170" s="3">
        <f>IF(Table1[[#This Row],[Hui Reply?]],VLOOKUP(Table1[[#This Row],[topic_id]],'All Topics Data'!$A$2:$E$1243,5,FALSE),0)</f>
        <v>0</v>
      </c>
      <c r="R4170" s="8">
        <f>Table1[[#This Row],[post_time]]+8/24</f>
        <v>40506.431076388893</v>
      </c>
      <c r="S4170" s="3">
        <f>IF(Table1[[#This Row],[post_position]]=1,0,SUMIFS($F$2:F4170,$H$2:H4170,Table1[[#This Row],[post_position]]-1,$C$2:C4170,Table1[[#This Row],[topic_id]]))</f>
        <v>40505.947013888886</v>
      </c>
    </row>
    <row r="4171" spans="1:19" x14ac:dyDescent="0.25">
      <c r="A4171" s="7">
        <v>4250</v>
      </c>
      <c r="B4171" s="7">
        <v>1</v>
      </c>
      <c r="C4171" s="7">
        <v>1035</v>
      </c>
      <c r="D4171" s="7">
        <v>7082</v>
      </c>
      <c r="E4171" s="2"/>
      <c r="F4171" s="8">
        <v>40506.224131944444</v>
      </c>
      <c r="G4171" s="7">
        <v>0</v>
      </c>
      <c r="H4171" s="7">
        <v>1</v>
      </c>
      <c r="I4171" s="7" t="b">
        <f t="shared" si="195"/>
        <v>0</v>
      </c>
      <c r="J4171" s="7" t="b">
        <f t="shared" si="196"/>
        <v>0</v>
      </c>
      <c r="K4171" s="7">
        <f t="shared" si="197"/>
        <v>0</v>
      </c>
      <c r="L4171" s="7">
        <f>WEEKDAY(Table1[[#This Row],[post_time]])</f>
        <v>4</v>
      </c>
      <c r="M4171" s="7">
        <f>VLOOKUP(Table1[[#This Row],[topic_id]],'All Topics Data'!$A$2:$I$1243,8,FALSE)</f>
        <v>40506.223611111112</v>
      </c>
      <c r="N4171" s="7">
        <f>Table1[[#This Row],[Hui Reply?]]*(Table1[[#This Row],[post_time]]-Table1[[#This Row],[timestamp of previous reply]])</f>
        <v>0</v>
      </c>
      <c r="O4171" s="3">
        <f>O4170+Table1[[#This Row],[Hui Reply?]]</f>
        <v>1083</v>
      </c>
      <c r="P4171" s="19">
        <f>INT(Table1[[#This Row],[post_time]])</f>
        <v>40506</v>
      </c>
      <c r="Q4171" s="3">
        <f>IF(Table1[[#This Row],[Hui Reply?]],VLOOKUP(Table1[[#This Row],[topic_id]],'All Topics Data'!$A$2:$E$1243,5,FALSE),0)</f>
        <v>0</v>
      </c>
      <c r="R4171" s="8">
        <f>Table1[[#This Row],[post_time]]+8/24</f>
        <v>40506.55746527778</v>
      </c>
      <c r="S4171" s="3">
        <f>IF(Table1[[#This Row],[post_position]]=1,0,SUMIFS($F$2:F4171,$H$2:H4171,Table1[[#This Row],[post_position]]-1,$C$2:C4171,Table1[[#This Row],[topic_id]]))</f>
        <v>0</v>
      </c>
    </row>
    <row r="4172" spans="1:19" x14ac:dyDescent="0.25">
      <c r="A4172" s="7">
        <v>4251</v>
      </c>
      <c r="B4172" s="7">
        <v>1</v>
      </c>
      <c r="C4172" s="7">
        <v>1035</v>
      </c>
      <c r="D4172" s="7">
        <v>6611</v>
      </c>
      <c r="E4172" s="2"/>
      <c r="F4172" s="8">
        <v>40506.247719907406</v>
      </c>
      <c r="G4172" s="7">
        <v>0</v>
      </c>
      <c r="H4172" s="7">
        <v>2</v>
      </c>
      <c r="I4172" s="7" t="b">
        <f t="shared" si="195"/>
        <v>0</v>
      </c>
      <c r="J4172" s="7" t="b">
        <f t="shared" si="196"/>
        <v>1</v>
      </c>
      <c r="K4172" s="7">
        <f t="shared" si="197"/>
        <v>0</v>
      </c>
      <c r="L4172" s="7">
        <f>WEEKDAY(Table1[[#This Row],[post_time]])</f>
        <v>4</v>
      </c>
      <c r="M4172" s="7">
        <f>VLOOKUP(Table1[[#This Row],[topic_id]],'All Topics Data'!$A$2:$I$1243,8,FALSE)</f>
        <v>40506.223611111112</v>
      </c>
      <c r="N4172" s="7">
        <f>Table1[[#This Row],[Hui Reply?]]*(Table1[[#This Row],[post_time]]-Table1[[#This Row],[timestamp of previous reply]])</f>
        <v>0</v>
      </c>
      <c r="O4172" s="3">
        <f>O4171+Table1[[#This Row],[Hui Reply?]]</f>
        <v>1083</v>
      </c>
      <c r="P4172" s="19">
        <f>INT(Table1[[#This Row],[post_time]])</f>
        <v>40506</v>
      </c>
      <c r="Q4172" s="3">
        <f>IF(Table1[[#This Row],[Hui Reply?]],VLOOKUP(Table1[[#This Row],[topic_id]],'All Topics Data'!$A$2:$E$1243,5,FALSE),0)</f>
        <v>0</v>
      </c>
      <c r="R4172" s="8">
        <f>Table1[[#This Row],[post_time]]+8/24</f>
        <v>40506.581053240741</v>
      </c>
      <c r="S4172" s="3">
        <f>IF(Table1[[#This Row],[post_position]]=1,0,SUMIFS($F$2:F4172,$H$2:H4172,Table1[[#This Row],[post_position]]-1,$C$2:C4172,Table1[[#This Row],[topic_id]]))</f>
        <v>40506.224131944444</v>
      </c>
    </row>
    <row r="4173" spans="1:19" x14ac:dyDescent="0.25">
      <c r="A4173" s="7">
        <v>4252</v>
      </c>
      <c r="B4173" s="7">
        <v>1</v>
      </c>
      <c r="C4173" s="7">
        <v>1032</v>
      </c>
      <c r="D4173" s="7">
        <v>7079</v>
      </c>
      <c r="E4173" s="2"/>
      <c r="F4173" s="8">
        <v>40506.255856481483</v>
      </c>
      <c r="G4173" s="7">
        <v>0</v>
      </c>
      <c r="H4173" s="7">
        <v>3</v>
      </c>
      <c r="I4173" s="7" t="b">
        <f t="shared" si="195"/>
        <v>0</v>
      </c>
      <c r="J4173" s="7" t="b">
        <f t="shared" si="196"/>
        <v>1</v>
      </c>
      <c r="K4173" s="7">
        <f t="shared" si="197"/>
        <v>0</v>
      </c>
      <c r="L4173" s="7">
        <f>WEEKDAY(Table1[[#This Row],[post_time]])</f>
        <v>4</v>
      </c>
      <c r="M4173" s="7">
        <f>VLOOKUP(Table1[[#This Row],[topic_id]],'All Topics Data'!$A$2:$I$1243,8,FALSE)</f>
        <v>40505.588888888888</v>
      </c>
      <c r="N4173" s="7">
        <f>Table1[[#This Row],[Hui Reply?]]*(Table1[[#This Row],[post_time]]-Table1[[#This Row],[timestamp of previous reply]])</f>
        <v>0</v>
      </c>
      <c r="O4173" s="3">
        <f>O4172+Table1[[#This Row],[Hui Reply?]]</f>
        <v>1083</v>
      </c>
      <c r="P4173" s="19">
        <f>INT(Table1[[#This Row],[post_time]])</f>
        <v>40506</v>
      </c>
      <c r="Q4173" s="3">
        <f>IF(Table1[[#This Row],[Hui Reply?]],VLOOKUP(Table1[[#This Row],[topic_id]],'All Topics Data'!$A$2:$E$1243,5,FALSE),0)</f>
        <v>0</v>
      </c>
      <c r="R4173" s="8">
        <f>Table1[[#This Row],[post_time]]+8/24</f>
        <v>40506.589189814818</v>
      </c>
      <c r="S4173" s="3">
        <f>IF(Table1[[#This Row],[post_position]]=1,0,SUMIFS($F$2:F4173,$H$2:H4173,Table1[[#This Row],[post_position]]-1,$C$2:C4173,Table1[[#This Row],[topic_id]]))</f>
        <v>40505.599328703705</v>
      </c>
    </row>
    <row r="4174" spans="1:19" x14ac:dyDescent="0.25">
      <c r="A4174" s="7">
        <v>4253</v>
      </c>
      <c r="B4174" s="7">
        <v>1</v>
      </c>
      <c r="C4174" s="7">
        <v>1032</v>
      </c>
      <c r="D4174" s="7">
        <v>24</v>
      </c>
      <c r="F4174" s="8">
        <v>40506.263333333336</v>
      </c>
      <c r="G4174" s="7">
        <v>0</v>
      </c>
      <c r="H4174" s="7">
        <v>4</v>
      </c>
      <c r="I4174" s="7" t="b">
        <f t="shared" si="195"/>
        <v>1</v>
      </c>
      <c r="J4174" s="7" t="b">
        <f t="shared" si="196"/>
        <v>1</v>
      </c>
      <c r="K4174" s="7">
        <f t="shared" si="197"/>
        <v>1</v>
      </c>
      <c r="L4174" s="7">
        <f>WEEKDAY(Table1[[#This Row],[post_time]])</f>
        <v>4</v>
      </c>
      <c r="M4174" s="7">
        <f>VLOOKUP(Table1[[#This Row],[topic_id]],'All Topics Data'!$A$2:$I$1243,8,FALSE)</f>
        <v>40505.588888888888</v>
      </c>
      <c r="N4174" s="7">
        <f>Table1[[#This Row],[Hui Reply?]]*(Table1[[#This Row],[post_time]]-Table1[[#This Row],[timestamp of previous reply]])</f>
        <v>7.4768518534256145E-3</v>
      </c>
      <c r="O4174" s="3">
        <f>O4173+Table1[[#This Row],[Hui Reply?]]</f>
        <v>1084</v>
      </c>
      <c r="P4174" s="19">
        <f>INT(Table1[[#This Row],[post_time]])</f>
        <v>40506</v>
      </c>
      <c r="Q4174" s="3" t="str">
        <f>IF(Table1[[#This Row],[Hui Reply?]],VLOOKUP(Table1[[#This Row],[topic_id]],'All Topics Data'!$A$2:$E$1243,5,FALSE),0)</f>
        <v>a_83</v>
      </c>
      <c r="R4174" s="8">
        <f>Table1[[#This Row],[post_time]]+8/24</f>
        <v>40506.596666666672</v>
      </c>
      <c r="S4174" s="3">
        <f>IF(Table1[[#This Row],[post_position]]=1,0,SUMIFS($F$2:F4174,$H$2:H4174,Table1[[#This Row],[post_position]]-1,$C$2:C4174,Table1[[#This Row],[topic_id]]))</f>
        <v>40506.255856481483</v>
      </c>
    </row>
    <row r="4175" spans="1:19" x14ac:dyDescent="0.25">
      <c r="A4175" s="7">
        <v>4254</v>
      </c>
      <c r="B4175" s="7">
        <v>1</v>
      </c>
      <c r="C4175" s="7">
        <v>1035</v>
      </c>
      <c r="D4175" s="7">
        <v>7082</v>
      </c>
      <c r="E4175" s="2"/>
      <c r="F4175" s="8">
        <v>40506.290625000001</v>
      </c>
      <c r="G4175" s="7">
        <v>0</v>
      </c>
      <c r="H4175" s="7">
        <v>3</v>
      </c>
      <c r="I4175" s="7" t="b">
        <f t="shared" si="195"/>
        <v>0</v>
      </c>
      <c r="J4175" s="7" t="b">
        <f t="shared" si="196"/>
        <v>1</v>
      </c>
      <c r="K4175" s="7">
        <f t="shared" si="197"/>
        <v>0</v>
      </c>
      <c r="L4175" s="7">
        <f>WEEKDAY(Table1[[#This Row],[post_time]])</f>
        <v>4</v>
      </c>
      <c r="M4175" s="7">
        <f>VLOOKUP(Table1[[#This Row],[topic_id]],'All Topics Data'!$A$2:$I$1243,8,FALSE)</f>
        <v>40506.223611111112</v>
      </c>
      <c r="N4175" s="7">
        <f>Table1[[#This Row],[Hui Reply?]]*(Table1[[#This Row],[post_time]]-Table1[[#This Row],[timestamp of previous reply]])</f>
        <v>0</v>
      </c>
      <c r="O4175" s="3">
        <f>O4174+Table1[[#This Row],[Hui Reply?]]</f>
        <v>1084</v>
      </c>
      <c r="P4175" s="19">
        <f>INT(Table1[[#This Row],[post_time]])</f>
        <v>40506</v>
      </c>
      <c r="Q4175" s="3">
        <f>IF(Table1[[#This Row],[Hui Reply?]],VLOOKUP(Table1[[#This Row],[topic_id]],'All Topics Data'!$A$2:$E$1243,5,FALSE),0)</f>
        <v>0</v>
      </c>
      <c r="R4175" s="8">
        <f>Table1[[#This Row],[post_time]]+8/24</f>
        <v>40506.623958333337</v>
      </c>
      <c r="S4175" s="3">
        <f>IF(Table1[[#This Row],[post_position]]=1,0,SUMIFS($F$2:F4175,$H$2:H4175,Table1[[#This Row],[post_position]]-1,$C$2:C4175,Table1[[#This Row],[topic_id]]))</f>
        <v>40506.247719907406</v>
      </c>
    </row>
    <row r="4176" spans="1:19" x14ac:dyDescent="0.25">
      <c r="A4176" s="7">
        <v>4255</v>
      </c>
      <c r="B4176" s="7">
        <v>1</v>
      </c>
      <c r="C4176" s="7">
        <v>1032</v>
      </c>
      <c r="D4176" s="7">
        <v>7079</v>
      </c>
      <c r="E4176" s="2"/>
      <c r="F4176" s="8">
        <v>40506.305891203701</v>
      </c>
      <c r="G4176" s="7">
        <v>0</v>
      </c>
      <c r="H4176" s="7">
        <v>5</v>
      </c>
      <c r="I4176" s="7" t="b">
        <f t="shared" si="195"/>
        <v>0</v>
      </c>
      <c r="J4176" s="7" t="b">
        <f t="shared" si="196"/>
        <v>1</v>
      </c>
      <c r="K4176" s="7">
        <f t="shared" si="197"/>
        <v>0</v>
      </c>
      <c r="L4176" s="7">
        <f>WEEKDAY(Table1[[#This Row],[post_time]])</f>
        <v>4</v>
      </c>
      <c r="M4176" s="7">
        <f>VLOOKUP(Table1[[#This Row],[topic_id]],'All Topics Data'!$A$2:$I$1243,8,FALSE)</f>
        <v>40505.588888888888</v>
      </c>
      <c r="N4176" s="7">
        <f>Table1[[#This Row],[Hui Reply?]]*(Table1[[#This Row],[post_time]]-Table1[[#This Row],[timestamp of previous reply]])</f>
        <v>0</v>
      </c>
      <c r="O4176" s="3">
        <f>O4175+Table1[[#This Row],[Hui Reply?]]</f>
        <v>1084</v>
      </c>
      <c r="P4176" s="19">
        <f>INT(Table1[[#This Row],[post_time]])</f>
        <v>40506</v>
      </c>
      <c r="Q4176" s="3">
        <f>IF(Table1[[#This Row],[Hui Reply?]],VLOOKUP(Table1[[#This Row],[topic_id]],'All Topics Data'!$A$2:$E$1243,5,FALSE),0)</f>
        <v>0</v>
      </c>
      <c r="R4176" s="8">
        <f>Table1[[#This Row],[post_time]]+8/24</f>
        <v>40506.639224537037</v>
      </c>
      <c r="S4176" s="3">
        <f>IF(Table1[[#This Row],[post_position]]=1,0,SUMIFS($F$2:F4176,$H$2:H4176,Table1[[#This Row],[post_position]]-1,$C$2:C4176,Table1[[#This Row],[topic_id]]))</f>
        <v>40506.263333333336</v>
      </c>
    </row>
    <row r="4177" spans="1:19" x14ac:dyDescent="0.25">
      <c r="A4177" s="7">
        <v>4256</v>
      </c>
      <c r="B4177" s="7">
        <v>1</v>
      </c>
      <c r="C4177" s="7">
        <v>1034</v>
      </c>
      <c r="D4177" s="7">
        <v>6713</v>
      </c>
      <c r="F4177" s="8">
        <v>40506.342326388891</v>
      </c>
      <c r="G4177" s="7">
        <v>0</v>
      </c>
      <c r="H4177" s="7">
        <v>7</v>
      </c>
      <c r="I4177" s="7" t="b">
        <f t="shared" si="195"/>
        <v>0</v>
      </c>
      <c r="J4177" s="7" t="b">
        <f t="shared" si="196"/>
        <v>1</v>
      </c>
      <c r="K4177" s="7">
        <f t="shared" si="197"/>
        <v>0</v>
      </c>
      <c r="L4177" s="7">
        <f>WEEKDAY(Table1[[#This Row],[post_time]])</f>
        <v>4</v>
      </c>
      <c r="M4177" s="7">
        <f>VLOOKUP(Table1[[#This Row],[topic_id]],'All Topics Data'!$A$2:$I$1243,8,FALSE)</f>
        <v>40505.834722222222</v>
      </c>
      <c r="N4177" s="7">
        <f>Table1[[#This Row],[Hui Reply?]]*(Table1[[#This Row],[post_time]]-Table1[[#This Row],[timestamp of previous reply]])</f>
        <v>0</v>
      </c>
      <c r="O4177" s="3">
        <f>O4176+Table1[[#This Row],[Hui Reply?]]</f>
        <v>1084</v>
      </c>
      <c r="P4177" s="19">
        <f>INT(Table1[[#This Row],[post_time]])</f>
        <v>40506</v>
      </c>
      <c r="Q4177" s="3">
        <f>IF(Table1[[#This Row],[Hui Reply?]],VLOOKUP(Table1[[#This Row],[topic_id]],'All Topics Data'!$A$2:$E$1243,5,FALSE),0)</f>
        <v>0</v>
      </c>
      <c r="R4177" s="8">
        <f>Table1[[#This Row],[post_time]]+8/24</f>
        <v>40506.675659722227</v>
      </c>
      <c r="S4177" s="3">
        <f>IF(Table1[[#This Row],[post_position]]=1,0,SUMIFS($F$2:F4177,$H$2:H4177,Table1[[#This Row],[post_position]]-1,$C$2:C4177,Table1[[#This Row],[topic_id]]))</f>
        <v>40506.097743055558</v>
      </c>
    </row>
    <row r="4178" spans="1:19" x14ac:dyDescent="0.25">
      <c r="A4178" s="7">
        <v>4257</v>
      </c>
      <c r="B4178" s="7">
        <v>1</v>
      </c>
      <c r="C4178" s="7">
        <v>1036</v>
      </c>
      <c r="D4178" s="7">
        <v>1886</v>
      </c>
      <c r="E4178" s="2"/>
      <c r="F4178" s="8">
        <v>40506.34814814815</v>
      </c>
      <c r="G4178" s="7">
        <v>0</v>
      </c>
      <c r="H4178" s="7">
        <v>1</v>
      </c>
      <c r="I4178" s="7" t="b">
        <f t="shared" si="195"/>
        <v>0</v>
      </c>
      <c r="J4178" s="7" t="b">
        <f t="shared" si="196"/>
        <v>0</v>
      </c>
      <c r="K4178" s="7">
        <f t="shared" si="197"/>
        <v>0</v>
      </c>
      <c r="L4178" s="7">
        <f>WEEKDAY(Table1[[#This Row],[post_time]])</f>
        <v>4</v>
      </c>
      <c r="M4178" s="7">
        <f>VLOOKUP(Table1[[#This Row],[topic_id]],'All Topics Data'!$A$2:$I$1243,8,FALSE)</f>
        <v>40506.347916666666</v>
      </c>
      <c r="N4178" s="7">
        <f>Table1[[#This Row],[Hui Reply?]]*(Table1[[#This Row],[post_time]]-Table1[[#This Row],[timestamp of previous reply]])</f>
        <v>0</v>
      </c>
      <c r="O4178" s="3">
        <f>O4177+Table1[[#This Row],[Hui Reply?]]</f>
        <v>1084</v>
      </c>
      <c r="P4178" s="19">
        <f>INT(Table1[[#This Row],[post_time]])</f>
        <v>40506</v>
      </c>
      <c r="Q4178" s="3">
        <f>IF(Table1[[#This Row],[Hui Reply?]],VLOOKUP(Table1[[#This Row],[topic_id]],'All Topics Data'!$A$2:$E$1243,5,FALSE),0)</f>
        <v>0</v>
      </c>
      <c r="R4178" s="8">
        <f>Table1[[#This Row],[post_time]]+8/24</f>
        <v>40506.681481481486</v>
      </c>
      <c r="S4178" s="3">
        <f>IF(Table1[[#This Row],[post_position]]=1,0,SUMIFS($F$2:F4178,$H$2:H4178,Table1[[#This Row],[post_position]]-1,$C$2:C4178,Table1[[#This Row],[topic_id]]))</f>
        <v>0</v>
      </c>
    </row>
    <row r="4179" spans="1:19" x14ac:dyDescent="0.25">
      <c r="A4179" s="7">
        <v>4258</v>
      </c>
      <c r="B4179" s="7">
        <v>1</v>
      </c>
      <c r="C4179" s="7">
        <v>1035</v>
      </c>
      <c r="D4179" s="7">
        <v>1</v>
      </c>
      <c r="F4179" s="8">
        <v>40506.466331018521</v>
      </c>
      <c r="G4179" s="7">
        <v>0</v>
      </c>
      <c r="H4179" s="7">
        <v>4</v>
      </c>
      <c r="I4179" s="7" t="b">
        <f t="shared" si="195"/>
        <v>0</v>
      </c>
      <c r="J4179" s="7" t="b">
        <f t="shared" si="196"/>
        <v>1</v>
      </c>
      <c r="K4179" s="7">
        <f t="shared" si="197"/>
        <v>0</v>
      </c>
      <c r="L4179" s="7">
        <f>WEEKDAY(Table1[[#This Row],[post_time]])</f>
        <v>4</v>
      </c>
      <c r="M4179" s="7">
        <f>VLOOKUP(Table1[[#This Row],[topic_id]],'All Topics Data'!$A$2:$I$1243,8,FALSE)</f>
        <v>40506.223611111112</v>
      </c>
      <c r="N4179" s="7">
        <f>Table1[[#This Row],[Hui Reply?]]*(Table1[[#This Row],[post_time]]-Table1[[#This Row],[timestamp of previous reply]])</f>
        <v>0</v>
      </c>
      <c r="O4179" s="3">
        <f>O4178+Table1[[#This Row],[Hui Reply?]]</f>
        <v>1084</v>
      </c>
      <c r="P4179" s="19">
        <f>INT(Table1[[#This Row],[post_time]])</f>
        <v>40506</v>
      </c>
      <c r="Q4179" s="3">
        <f>IF(Table1[[#This Row],[Hui Reply?]],VLOOKUP(Table1[[#This Row],[topic_id]],'All Topics Data'!$A$2:$E$1243,5,FALSE),0)</f>
        <v>0</v>
      </c>
      <c r="R4179" s="8">
        <f>Table1[[#This Row],[post_time]]+8/24</f>
        <v>40506.799664351856</v>
      </c>
      <c r="S4179" s="3">
        <f>IF(Table1[[#This Row],[post_position]]=1,0,SUMIFS($F$2:F4179,$H$2:H4179,Table1[[#This Row],[post_position]]-1,$C$2:C4179,Table1[[#This Row],[topic_id]]))</f>
        <v>40506.290625000001</v>
      </c>
    </row>
    <row r="4180" spans="1:19" x14ac:dyDescent="0.25">
      <c r="A4180" s="7">
        <v>4259</v>
      </c>
      <c r="B4180" s="7">
        <v>1</v>
      </c>
      <c r="C4180" s="7">
        <v>1037</v>
      </c>
      <c r="D4180" s="7">
        <v>7086</v>
      </c>
      <c r="E4180" s="2"/>
      <c r="F4180" s="8">
        <v>40506.613877314812</v>
      </c>
      <c r="G4180" s="7">
        <v>0</v>
      </c>
      <c r="H4180" s="7">
        <v>1</v>
      </c>
      <c r="I4180" s="7" t="b">
        <f t="shared" si="195"/>
        <v>0</v>
      </c>
      <c r="J4180" s="7" t="b">
        <f t="shared" si="196"/>
        <v>0</v>
      </c>
      <c r="K4180" s="7">
        <f t="shared" si="197"/>
        <v>0</v>
      </c>
      <c r="L4180" s="7">
        <f>WEEKDAY(Table1[[#This Row],[post_time]])</f>
        <v>4</v>
      </c>
      <c r="M4180" s="7">
        <f>VLOOKUP(Table1[[#This Row],[topic_id]],'All Topics Data'!$A$2:$I$1243,8,FALSE)</f>
        <v>40506.613194444442</v>
      </c>
      <c r="N4180" s="7">
        <f>Table1[[#This Row],[Hui Reply?]]*(Table1[[#This Row],[post_time]]-Table1[[#This Row],[timestamp of previous reply]])</f>
        <v>0</v>
      </c>
      <c r="O4180" s="3">
        <f>O4179+Table1[[#This Row],[Hui Reply?]]</f>
        <v>1084</v>
      </c>
      <c r="P4180" s="19">
        <f>INT(Table1[[#This Row],[post_time]])</f>
        <v>40506</v>
      </c>
      <c r="Q4180" s="3">
        <f>IF(Table1[[#This Row],[Hui Reply?]],VLOOKUP(Table1[[#This Row],[topic_id]],'All Topics Data'!$A$2:$E$1243,5,FALSE),0)</f>
        <v>0</v>
      </c>
      <c r="R4180" s="8">
        <f>Table1[[#This Row],[post_time]]+8/24</f>
        <v>40506.947210648148</v>
      </c>
      <c r="S4180" s="3">
        <f>IF(Table1[[#This Row],[post_position]]=1,0,SUMIFS($F$2:F4180,$H$2:H4180,Table1[[#This Row],[post_position]]-1,$C$2:C4180,Table1[[#This Row],[topic_id]]))</f>
        <v>0</v>
      </c>
    </row>
    <row r="4181" spans="1:19" x14ac:dyDescent="0.25">
      <c r="A4181" s="7">
        <v>4260</v>
      </c>
      <c r="B4181" s="7">
        <v>1</v>
      </c>
      <c r="C4181" s="7">
        <v>1038</v>
      </c>
      <c r="D4181" s="7">
        <v>7079</v>
      </c>
      <c r="F4181" s="8">
        <v>40506.614178240743</v>
      </c>
      <c r="G4181" s="7">
        <v>0</v>
      </c>
      <c r="H4181" s="7">
        <v>1</v>
      </c>
      <c r="I4181" s="7" t="b">
        <f t="shared" si="195"/>
        <v>0</v>
      </c>
      <c r="J4181" s="7" t="b">
        <f t="shared" si="196"/>
        <v>0</v>
      </c>
      <c r="K4181" s="7">
        <f t="shared" si="197"/>
        <v>0</v>
      </c>
      <c r="L4181" s="7">
        <f>WEEKDAY(Table1[[#This Row],[post_time]])</f>
        <v>4</v>
      </c>
      <c r="M4181" s="7">
        <f>VLOOKUP(Table1[[#This Row],[topic_id]],'All Topics Data'!$A$2:$I$1243,8,FALSE)</f>
        <v>40506.613888888889</v>
      </c>
      <c r="N4181" s="7">
        <f>Table1[[#This Row],[Hui Reply?]]*(Table1[[#This Row],[post_time]]-Table1[[#This Row],[timestamp of previous reply]])</f>
        <v>0</v>
      </c>
      <c r="O4181" s="3">
        <f>O4180+Table1[[#This Row],[Hui Reply?]]</f>
        <v>1084</v>
      </c>
      <c r="P4181" s="19">
        <f>INT(Table1[[#This Row],[post_time]])</f>
        <v>40506</v>
      </c>
      <c r="Q4181" s="3">
        <f>IF(Table1[[#This Row],[Hui Reply?]],VLOOKUP(Table1[[#This Row],[topic_id]],'All Topics Data'!$A$2:$E$1243,5,FALSE),0)</f>
        <v>0</v>
      </c>
      <c r="R4181" s="8">
        <f>Table1[[#This Row],[post_time]]+8/24</f>
        <v>40506.947511574079</v>
      </c>
      <c r="S4181" s="3">
        <f>IF(Table1[[#This Row],[post_position]]=1,0,SUMIFS($F$2:F4181,$H$2:H4181,Table1[[#This Row],[post_position]]-1,$C$2:C4181,Table1[[#This Row],[topic_id]]))</f>
        <v>0</v>
      </c>
    </row>
    <row r="4182" spans="1:19" x14ac:dyDescent="0.25">
      <c r="A4182" s="7">
        <v>4261</v>
      </c>
      <c r="B4182" s="7">
        <v>1</v>
      </c>
      <c r="C4182" s="7">
        <v>1039</v>
      </c>
      <c r="D4182" s="7">
        <v>7087</v>
      </c>
      <c r="E4182" s="2"/>
      <c r="F4182" s="8">
        <v>40506.619120370371</v>
      </c>
      <c r="G4182" s="7">
        <v>0</v>
      </c>
      <c r="H4182" s="7">
        <v>1</v>
      </c>
      <c r="I4182" s="7" t="b">
        <f t="shared" si="195"/>
        <v>0</v>
      </c>
      <c r="J4182" s="7" t="b">
        <f t="shared" si="196"/>
        <v>0</v>
      </c>
      <c r="K4182" s="7">
        <f t="shared" si="197"/>
        <v>0</v>
      </c>
      <c r="L4182" s="7">
        <f>WEEKDAY(Table1[[#This Row],[post_time]])</f>
        <v>4</v>
      </c>
      <c r="M4182" s="7">
        <f>VLOOKUP(Table1[[#This Row],[topic_id]],'All Topics Data'!$A$2:$I$1243,8,FALSE)</f>
        <v>40506.618750000001</v>
      </c>
      <c r="N4182" s="7">
        <f>Table1[[#This Row],[Hui Reply?]]*(Table1[[#This Row],[post_time]]-Table1[[#This Row],[timestamp of previous reply]])</f>
        <v>0</v>
      </c>
      <c r="O4182" s="3">
        <f>O4181+Table1[[#This Row],[Hui Reply?]]</f>
        <v>1084</v>
      </c>
      <c r="P4182" s="19">
        <f>INT(Table1[[#This Row],[post_time]])</f>
        <v>40506</v>
      </c>
      <c r="Q4182" s="3">
        <f>IF(Table1[[#This Row],[Hui Reply?]],VLOOKUP(Table1[[#This Row],[topic_id]],'All Topics Data'!$A$2:$E$1243,5,FALSE),0)</f>
        <v>0</v>
      </c>
      <c r="R4182" s="8">
        <f>Table1[[#This Row],[post_time]]+8/24</f>
        <v>40506.952453703707</v>
      </c>
      <c r="S4182" s="3">
        <f>IF(Table1[[#This Row],[post_position]]=1,0,SUMIFS($F$2:F4182,$H$2:H4182,Table1[[#This Row],[post_position]]-1,$C$2:C4182,Table1[[#This Row],[topic_id]]))</f>
        <v>0</v>
      </c>
    </row>
    <row r="4183" spans="1:19" x14ac:dyDescent="0.25">
      <c r="A4183" s="7">
        <v>4262</v>
      </c>
      <c r="B4183" s="7">
        <v>1</v>
      </c>
      <c r="C4183" s="7">
        <v>1038</v>
      </c>
      <c r="D4183" s="7">
        <v>24</v>
      </c>
      <c r="E4183" s="2"/>
      <c r="F4183" s="8">
        <v>40506.634016203701</v>
      </c>
      <c r="G4183" s="7">
        <v>0</v>
      </c>
      <c r="H4183" s="7">
        <v>2</v>
      </c>
      <c r="I4183" s="7" t="b">
        <f t="shared" si="195"/>
        <v>1</v>
      </c>
      <c r="J4183" s="7" t="b">
        <f t="shared" si="196"/>
        <v>1</v>
      </c>
      <c r="K4183" s="7">
        <f t="shared" si="197"/>
        <v>1</v>
      </c>
      <c r="L4183" s="7">
        <f>WEEKDAY(Table1[[#This Row],[post_time]])</f>
        <v>4</v>
      </c>
      <c r="M4183" s="7">
        <f>VLOOKUP(Table1[[#This Row],[topic_id]],'All Topics Data'!$A$2:$I$1243,8,FALSE)</f>
        <v>40506.613888888889</v>
      </c>
      <c r="N4183" s="7">
        <f>Table1[[#This Row],[Hui Reply?]]*(Table1[[#This Row],[post_time]]-Table1[[#This Row],[timestamp of previous reply]])</f>
        <v>1.9837962958263233E-2</v>
      </c>
      <c r="O4183" s="3">
        <f>O4182+Table1[[#This Row],[Hui Reply?]]</f>
        <v>1085</v>
      </c>
      <c r="P4183" s="19">
        <f>INT(Table1[[#This Row],[post_time]])</f>
        <v>40506</v>
      </c>
      <c r="Q4183" s="3" t="str">
        <f>IF(Table1[[#This Row],[Hui Reply?]],VLOOKUP(Table1[[#This Row],[topic_id]],'All Topics Data'!$A$2:$E$1243,5,FALSE),0)</f>
        <v>a_83</v>
      </c>
      <c r="R4183" s="8">
        <f>Table1[[#This Row],[post_time]]+8/24</f>
        <v>40506.967349537037</v>
      </c>
      <c r="S4183" s="3">
        <f>IF(Table1[[#This Row],[post_position]]=1,0,SUMIFS($F$2:F4183,$H$2:H4183,Table1[[#This Row],[post_position]]-1,$C$2:C4183,Table1[[#This Row],[topic_id]]))</f>
        <v>40506.614178240743</v>
      </c>
    </row>
    <row r="4184" spans="1:19" x14ac:dyDescent="0.25">
      <c r="A4184" s="7">
        <v>4263</v>
      </c>
      <c r="B4184" s="7">
        <v>1</v>
      </c>
      <c r="C4184" s="7">
        <v>1039</v>
      </c>
      <c r="D4184" s="7">
        <v>5408</v>
      </c>
      <c r="E4184" s="2"/>
      <c r="F4184" s="8">
        <v>40506.659212962964</v>
      </c>
      <c r="G4184" s="7">
        <v>0</v>
      </c>
      <c r="H4184" s="7">
        <v>2</v>
      </c>
      <c r="I4184" s="7" t="b">
        <f t="shared" si="195"/>
        <v>0</v>
      </c>
      <c r="J4184" s="7" t="b">
        <f t="shared" si="196"/>
        <v>1</v>
      </c>
      <c r="K4184" s="7">
        <f t="shared" si="197"/>
        <v>0</v>
      </c>
      <c r="L4184" s="7">
        <f>WEEKDAY(Table1[[#This Row],[post_time]])</f>
        <v>4</v>
      </c>
      <c r="M4184" s="7">
        <f>VLOOKUP(Table1[[#This Row],[topic_id]],'All Topics Data'!$A$2:$I$1243,8,FALSE)</f>
        <v>40506.618750000001</v>
      </c>
      <c r="N4184" s="7">
        <f>Table1[[#This Row],[Hui Reply?]]*(Table1[[#This Row],[post_time]]-Table1[[#This Row],[timestamp of previous reply]])</f>
        <v>0</v>
      </c>
      <c r="O4184" s="3">
        <f>O4183+Table1[[#This Row],[Hui Reply?]]</f>
        <v>1085</v>
      </c>
      <c r="P4184" s="19">
        <f>INT(Table1[[#This Row],[post_time]])</f>
        <v>40506</v>
      </c>
      <c r="Q4184" s="3">
        <f>IF(Table1[[#This Row],[Hui Reply?]],VLOOKUP(Table1[[#This Row],[topic_id]],'All Topics Data'!$A$2:$E$1243,5,FALSE),0)</f>
        <v>0</v>
      </c>
      <c r="R4184" s="8">
        <f>Table1[[#This Row],[post_time]]+8/24</f>
        <v>40506.9925462963</v>
      </c>
      <c r="S4184" s="3">
        <f>IF(Table1[[#This Row],[post_position]]=1,0,SUMIFS($F$2:F4184,$H$2:H4184,Table1[[#This Row],[post_position]]-1,$C$2:C4184,Table1[[#This Row],[topic_id]]))</f>
        <v>40506.619120370371</v>
      </c>
    </row>
    <row r="4185" spans="1:19" x14ac:dyDescent="0.25">
      <c r="A4185" s="7">
        <v>4264</v>
      </c>
      <c r="B4185" s="7">
        <v>1</v>
      </c>
      <c r="C4185" s="7">
        <v>1002</v>
      </c>
      <c r="D4185" s="7">
        <v>7033</v>
      </c>
      <c r="F4185" s="8">
        <v>40506.703668981485</v>
      </c>
      <c r="G4185" s="7">
        <v>0</v>
      </c>
      <c r="H4185" s="7">
        <v>3</v>
      </c>
      <c r="I4185" s="7" t="b">
        <f t="shared" si="195"/>
        <v>0</v>
      </c>
      <c r="J4185" s="7" t="b">
        <f t="shared" si="196"/>
        <v>1</v>
      </c>
      <c r="K4185" s="7">
        <f t="shared" si="197"/>
        <v>0</v>
      </c>
      <c r="L4185" s="7">
        <f>WEEKDAY(Table1[[#This Row],[post_time]])</f>
        <v>4</v>
      </c>
      <c r="M4185" s="7">
        <f>VLOOKUP(Table1[[#This Row],[topic_id]],'All Topics Data'!$A$2:$I$1243,8,FALSE)</f>
        <v>40501.670138888891</v>
      </c>
      <c r="N4185" s="7">
        <f>Table1[[#This Row],[Hui Reply?]]*(Table1[[#This Row],[post_time]]-Table1[[#This Row],[timestamp of previous reply]])</f>
        <v>0</v>
      </c>
      <c r="O4185" s="3">
        <f>O4184+Table1[[#This Row],[Hui Reply?]]</f>
        <v>1085</v>
      </c>
      <c r="P4185" s="19">
        <f>INT(Table1[[#This Row],[post_time]])</f>
        <v>40506</v>
      </c>
      <c r="Q4185" s="3">
        <f>IF(Table1[[#This Row],[Hui Reply?]],VLOOKUP(Table1[[#This Row],[topic_id]],'All Topics Data'!$A$2:$E$1243,5,FALSE),0)</f>
        <v>0</v>
      </c>
      <c r="R4185" s="8">
        <f>Table1[[#This Row],[post_time]]+8/24</f>
        <v>40507.037002314821</v>
      </c>
      <c r="S4185" s="3">
        <f>IF(Table1[[#This Row],[post_position]]=1,0,SUMIFS($F$2:F4185,$H$2:H4185,Table1[[#This Row],[post_position]]-1,$C$2:C4185,Table1[[#This Row],[topic_id]]))</f>
        <v>40501.719363425924</v>
      </c>
    </row>
    <row r="4186" spans="1:19" x14ac:dyDescent="0.25">
      <c r="A4186" s="7">
        <v>4265</v>
      </c>
      <c r="B4186" s="7">
        <v>1</v>
      </c>
      <c r="C4186" s="7">
        <v>1036</v>
      </c>
      <c r="D4186" s="7">
        <v>6713</v>
      </c>
      <c r="F4186" s="8">
        <v>40506.76158564815</v>
      </c>
      <c r="G4186" s="7">
        <v>0</v>
      </c>
      <c r="H4186" s="7">
        <v>2</v>
      </c>
      <c r="I4186" s="7" t="b">
        <f t="shared" si="195"/>
        <v>0</v>
      </c>
      <c r="J4186" s="7" t="b">
        <f t="shared" si="196"/>
        <v>1</v>
      </c>
      <c r="K4186" s="7">
        <f t="shared" si="197"/>
        <v>0</v>
      </c>
      <c r="L4186" s="7">
        <f>WEEKDAY(Table1[[#This Row],[post_time]])</f>
        <v>4</v>
      </c>
      <c r="M4186" s="7">
        <f>VLOOKUP(Table1[[#This Row],[topic_id]],'All Topics Data'!$A$2:$I$1243,8,FALSE)</f>
        <v>40506.347916666666</v>
      </c>
      <c r="N4186" s="7">
        <f>Table1[[#This Row],[Hui Reply?]]*(Table1[[#This Row],[post_time]]-Table1[[#This Row],[timestamp of previous reply]])</f>
        <v>0</v>
      </c>
      <c r="O4186" s="3">
        <f>O4185+Table1[[#This Row],[Hui Reply?]]</f>
        <v>1085</v>
      </c>
      <c r="P4186" s="19">
        <f>INT(Table1[[#This Row],[post_time]])</f>
        <v>40506</v>
      </c>
      <c r="Q4186" s="3">
        <f>IF(Table1[[#This Row],[Hui Reply?]],VLOOKUP(Table1[[#This Row],[topic_id]],'All Topics Data'!$A$2:$E$1243,5,FALSE),0)</f>
        <v>0</v>
      </c>
      <c r="R4186" s="8">
        <f>Table1[[#This Row],[post_time]]+8/24</f>
        <v>40507.094918981486</v>
      </c>
      <c r="S4186" s="3">
        <f>IF(Table1[[#This Row],[post_position]]=1,0,SUMIFS($F$2:F4186,$H$2:H4186,Table1[[#This Row],[post_position]]-1,$C$2:C4186,Table1[[#This Row],[topic_id]]))</f>
        <v>40506.34814814815</v>
      </c>
    </row>
    <row r="4187" spans="1:19" x14ac:dyDescent="0.25">
      <c r="A4187" s="7">
        <v>4266</v>
      </c>
      <c r="B4187" s="7">
        <v>1</v>
      </c>
      <c r="C4187" s="7">
        <v>1040</v>
      </c>
      <c r="D4187" s="7">
        <v>7089</v>
      </c>
      <c r="E4187" s="2"/>
      <c r="F4187" s="8">
        <v>40506.784837962965</v>
      </c>
      <c r="G4187" s="7">
        <v>0</v>
      </c>
      <c r="H4187" s="7">
        <v>1</v>
      </c>
      <c r="I4187" s="7" t="b">
        <f t="shared" si="195"/>
        <v>0</v>
      </c>
      <c r="J4187" s="7" t="b">
        <f t="shared" si="196"/>
        <v>0</v>
      </c>
      <c r="K4187" s="7">
        <f t="shared" si="197"/>
        <v>0</v>
      </c>
      <c r="L4187" s="7">
        <f>WEEKDAY(Table1[[#This Row],[post_time]])</f>
        <v>4</v>
      </c>
      <c r="M4187" s="7">
        <f>VLOOKUP(Table1[[#This Row],[topic_id]],'All Topics Data'!$A$2:$I$1243,8,FALSE)</f>
        <v>40506.784722222219</v>
      </c>
      <c r="N4187" s="7">
        <f>Table1[[#This Row],[Hui Reply?]]*(Table1[[#This Row],[post_time]]-Table1[[#This Row],[timestamp of previous reply]])</f>
        <v>0</v>
      </c>
      <c r="O4187" s="3">
        <f>O4186+Table1[[#This Row],[Hui Reply?]]</f>
        <v>1085</v>
      </c>
      <c r="P4187" s="19">
        <f>INT(Table1[[#This Row],[post_time]])</f>
        <v>40506</v>
      </c>
      <c r="Q4187" s="3">
        <f>IF(Table1[[#This Row],[Hui Reply?]],VLOOKUP(Table1[[#This Row],[topic_id]],'All Topics Data'!$A$2:$E$1243,5,FALSE),0)</f>
        <v>0</v>
      </c>
      <c r="R4187" s="8">
        <f>Table1[[#This Row],[post_time]]+8/24</f>
        <v>40507.118171296301</v>
      </c>
      <c r="S4187" s="3">
        <f>IF(Table1[[#This Row],[post_position]]=1,0,SUMIFS($F$2:F4187,$H$2:H4187,Table1[[#This Row],[post_position]]-1,$C$2:C4187,Table1[[#This Row],[topic_id]]))</f>
        <v>0</v>
      </c>
    </row>
    <row r="4188" spans="1:19" x14ac:dyDescent="0.25">
      <c r="A4188" s="7">
        <v>4267</v>
      </c>
      <c r="B4188" s="7">
        <v>1</v>
      </c>
      <c r="C4188" s="7">
        <v>1041</v>
      </c>
      <c r="D4188" s="7">
        <v>6632</v>
      </c>
      <c r="E4188" s="2"/>
      <c r="F4188" s="8">
        <v>40506.800532407404</v>
      </c>
      <c r="G4188" s="7">
        <v>0</v>
      </c>
      <c r="H4188" s="7">
        <v>1</v>
      </c>
      <c r="I4188" s="7" t="b">
        <f t="shared" si="195"/>
        <v>0</v>
      </c>
      <c r="J4188" s="7" t="b">
        <f t="shared" si="196"/>
        <v>0</v>
      </c>
      <c r="K4188" s="7">
        <f t="shared" si="197"/>
        <v>0</v>
      </c>
      <c r="L4188" s="7">
        <f>WEEKDAY(Table1[[#This Row],[post_time]])</f>
        <v>4</v>
      </c>
      <c r="M4188" s="7">
        <f>VLOOKUP(Table1[[#This Row],[topic_id]],'All Topics Data'!$A$2:$I$1243,8,FALSE)</f>
        <v>40506.800000000003</v>
      </c>
      <c r="N4188" s="7">
        <f>Table1[[#This Row],[Hui Reply?]]*(Table1[[#This Row],[post_time]]-Table1[[#This Row],[timestamp of previous reply]])</f>
        <v>0</v>
      </c>
      <c r="O4188" s="3">
        <f>O4187+Table1[[#This Row],[Hui Reply?]]</f>
        <v>1085</v>
      </c>
      <c r="P4188" s="19">
        <f>INT(Table1[[#This Row],[post_time]])</f>
        <v>40506</v>
      </c>
      <c r="Q4188" s="3">
        <f>IF(Table1[[#This Row],[Hui Reply?]],VLOOKUP(Table1[[#This Row],[topic_id]],'All Topics Data'!$A$2:$E$1243,5,FALSE),0)</f>
        <v>0</v>
      </c>
      <c r="R4188" s="8">
        <f>Table1[[#This Row],[post_time]]+8/24</f>
        <v>40507.13386574074</v>
      </c>
      <c r="S4188" s="3">
        <f>IF(Table1[[#This Row],[post_position]]=1,0,SUMIFS($F$2:F4188,$H$2:H4188,Table1[[#This Row],[post_position]]-1,$C$2:C4188,Table1[[#This Row],[topic_id]]))</f>
        <v>0</v>
      </c>
    </row>
    <row r="4189" spans="1:19" x14ac:dyDescent="0.25">
      <c r="A4189" s="7">
        <v>4268</v>
      </c>
      <c r="B4189" s="7">
        <v>1</v>
      </c>
      <c r="C4189" s="7">
        <v>1037</v>
      </c>
      <c r="D4189" s="7">
        <v>1</v>
      </c>
      <c r="F4189" s="8">
        <v>40507.147210648145</v>
      </c>
      <c r="G4189" s="7">
        <v>0</v>
      </c>
      <c r="H4189" s="7">
        <v>2</v>
      </c>
      <c r="I4189" s="7" t="b">
        <f t="shared" si="195"/>
        <v>0</v>
      </c>
      <c r="J4189" s="7" t="b">
        <f t="shared" si="196"/>
        <v>1</v>
      </c>
      <c r="K4189" s="7">
        <f t="shared" si="197"/>
        <v>0</v>
      </c>
      <c r="L4189" s="7">
        <f>WEEKDAY(Table1[[#This Row],[post_time]])</f>
        <v>5</v>
      </c>
      <c r="M4189" s="7">
        <f>VLOOKUP(Table1[[#This Row],[topic_id]],'All Topics Data'!$A$2:$I$1243,8,FALSE)</f>
        <v>40506.613194444442</v>
      </c>
      <c r="N4189" s="7">
        <f>Table1[[#This Row],[Hui Reply?]]*(Table1[[#This Row],[post_time]]-Table1[[#This Row],[timestamp of previous reply]])</f>
        <v>0</v>
      </c>
      <c r="O4189" s="3">
        <f>O4188+Table1[[#This Row],[Hui Reply?]]</f>
        <v>1085</v>
      </c>
      <c r="P4189" s="19">
        <f>INT(Table1[[#This Row],[post_time]])</f>
        <v>40507</v>
      </c>
      <c r="Q4189" s="3">
        <f>IF(Table1[[#This Row],[Hui Reply?]],VLOOKUP(Table1[[#This Row],[topic_id]],'All Topics Data'!$A$2:$E$1243,5,FALSE),0)</f>
        <v>0</v>
      </c>
      <c r="R4189" s="8">
        <f>Table1[[#This Row],[post_time]]+8/24</f>
        <v>40507.480543981481</v>
      </c>
      <c r="S4189" s="3">
        <f>IF(Table1[[#This Row],[post_position]]=1,0,SUMIFS($F$2:F4189,$H$2:H4189,Table1[[#This Row],[post_position]]-1,$C$2:C4189,Table1[[#This Row],[topic_id]]))</f>
        <v>40506.613877314812</v>
      </c>
    </row>
    <row r="4190" spans="1:19" x14ac:dyDescent="0.25">
      <c r="A4190" s="7">
        <v>4269</v>
      </c>
      <c r="B4190" s="7">
        <v>1</v>
      </c>
      <c r="C4190" s="7">
        <v>1038</v>
      </c>
      <c r="D4190" s="7">
        <v>7079</v>
      </c>
      <c r="F4190" s="8">
        <v>40507.158252314817</v>
      </c>
      <c r="G4190" s="7">
        <v>0</v>
      </c>
      <c r="H4190" s="7">
        <v>3</v>
      </c>
      <c r="I4190" s="7" t="b">
        <f t="shared" si="195"/>
        <v>0</v>
      </c>
      <c r="J4190" s="7" t="b">
        <f t="shared" si="196"/>
        <v>1</v>
      </c>
      <c r="K4190" s="7">
        <f t="shared" si="197"/>
        <v>0</v>
      </c>
      <c r="L4190" s="7">
        <f>WEEKDAY(Table1[[#This Row],[post_time]])</f>
        <v>5</v>
      </c>
      <c r="M4190" s="7">
        <f>VLOOKUP(Table1[[#This Row],[topic_id]],'All Topics Data'!$A$2:$I$1243,8,FALSE)</f>
        <v>40506.613888888889</v>
      </c>
      <c r="N4190" s="7">
        <f>Table1[[#This Row],[Hui Reply?]]*(Table1[[#This Row],[post_time]]-Table1[[#This Row],[timestamp of previous reply]])</f>
        <v>0</v>
      </c>
      <c r="O4190" s="3">
        <f>O4189+Table1[[#This Row],[Hui Reply?]]</f>
        <v>1085</v>
      </c>
      <c r="P4190" s="19">
        <f>INT(Table1[[#This Row],[post_time]])</f>
        <v>40507</v>
      </c>
      <c r="Q4190" s="3">
        <f>IF(Table1[[#This Row],[Hui Reply?]],VLOOKUP(Table1[[#This Row],[topic_id]],'All Topics Data'!$A$2:$E$1243,5,FALSE),0)</f>
        <v>0</v>
      </c>
      <c r="R4190" s="8">
        <f>Table1[[#This Row],[post_time]]+8/24</f>
        <v>40507.491585648153</v>
      </c>
      <c r="S4190" s="3">
        <f>IF(Table1[[#This Row],[post_position]]=1,0,SUMIFS($F$2:F4190,$H$2:H4190,Table1[[#This Row],[post_position]]-1,$C$2:C4190,Table1[[#This Row],[topic_id]]))</f>
        <v>40506.634016203701</v>
      </c>
    </row>
    <row r="4191" spans="1:19" x14ac:dyDescent="0.25">
      <c r="A4191" s="7">
        <v>4270</v>
      </c>
      <c r="B4191" s="7">
        <v>1</v>
      </c>
      <c r="C4191" s="7">
        <v>1038</v>
      </c>
      <c r="D4191" s="7">
        <v>24</v>
      </c>
      <c r="F4191" s="8">
        <v>40507.180636574078</v>
      </c>
      <c r="G4191" s="7">
        <v>0</v>
      </c>
      <c r="H4191" s="7">
        <v>4</v>
      </c>
      <c r="I4191" s="7" t="b">
        <f t="shared" si="195"/>
        <v>1</v>
      </c>
      <c r="J4191" s="7" t="b">
        <f t="shared" si="196"/>
        <v>1</v>
      </c>
      <c r="K4191" s="7">
        <f t="shared" si="197"/>
        <v>1</v>
      </c>
      <c r="L4191" s="7">
        <f>WEEKDAY(Table1[[#This Row],[post_time]])</f>
        <v>5</v>
      </c>
      <c r="M4191" s="7">
        <f>VLOOKUP(Table1[[#This Row],[topic_id]],'All Topics Data'!$A$2:$I$1243,8,FALSE)</f>
        <v>40506.613888888889</v>
      </c>
      <c r="N4191" s="7">
        <f>Table1[[#This Row],[Hui Reply?]]*(Table1[[#This Row],[post_time]]-Table1[[#This Row],[timestamp of previous reply]])</f>
        <v>2.2384259260434192E-2</v>
      </c>
      <c r="O4191" s="3">
        <f>O4190+Table1[[#This Row],[Hui Reply?]]</f>
        <v>1086</v>
      </c>
      <c r="P4191" s="19">
        <f>INT(Table1[[#This Row],[post_time]])</f>
        <v>40507</v>
      </c>
      <c r="Q4191" s="3" t="str">
        <f>IF(Table1[[#This Row],[Hui Reply?]],VLOOKUP(Table1[[#This Row],[topic_id]],'All Topics Data'!$A$2:$E$1243,5,FALSE),0)</f>
        <v>a_83</v>
      </c>
      <c r="R4191" s="8">
        <f>Table1[[#This Row],[post_time]]+8/24</f>
        <v>40507.513969907413</v>
      </c>
      <c r="S4191" s="3">
        <f>IF(Table1[[#This Row],[post_position]]=1,0,SUMIFS($F$2:F4191,$H$2:H4191,Table1[[#This Row],[post_position]]-1,$C$2:C4191,Table1[[#This Row],[topic_id]]))</f>
        <v>40507.158252314817</v>
      </c>
    </row>
    <row r="4192" spans="1:19" x14ac:dyDescent="0.25">
      <c r="A4192" s="7">
        <v>4271</v>
      </c>
      <c r="B4192" s="7">
        <v>1</v>
      </c>
      <c r="C4192" s="7">
        <v>1040</v>
      </c>
      <c r="D4192" s="7">
        <v>6458</v>
      </c>
      <c r="E4192" s="2"/>
      <c r="F4192" s="8">
        <v>40507.185358796298</v>
      </c>
      <c r="G4192" s="7">
        <v>0</v>
      </c>
      <c r="H4192" s="7">
        <v>2</v>
      </c>
      <c r="I4192" s="7" t="b">
        <f t="shared" si="195"/>
        <v>0</v>
      </c>
      <c r="J4192" s="7" t="b">
        <f t="shared" si="196"/>
        <v>1</v>
      </c>
      <c r="K4192" s="7">
        <f t="shared" si="197"/>
        <v>0</v>
      </c>
      <c r="L4192" s="7">
        <f>WEEKDAY(Table1[[#This Row],[post_time]])</f>
        <v>5</v>
      </c>
      <c r="M4192" s="7">
        <f>VLOOKUP(Table1[[#This Row],[topic_id]],'All Topics Data'!$A$2:$I$1243,8,FALSE)</f>
        <v>40506.784722222219</v>
      </c>
      <c r="N4192" s="7">
        <f>Table1[[#This Row],[Hui Reply?]]*(Table1[[#This Row],[post_time]]-Table1[[#This Row],[timestamp of previous reply]])</f>
        <v>0</v>
      </c>
      <c r="O4192" s="3">
        <f>O4191+Table1[[#This Row],[Hui Reply?]]</f>
        <v>1086</v>
      </c>
      <c r="P4192" s="19">
        <f>INT(Table1[[#This Row],[post_time]])</f>
        <v>40507</v>
      </c>
      <c r="Q4192" s="3">
        <f>IF(Table1[[#This Row],[Hui Reply?]],VLOOKUP(Table1[[#This Row],[topic_id]],'All Topics Data'!$A$2:$E$1243,5,FALSE),0)</f>
        <v>0</v>
      </c>
      <c r="R4192" s="8">
        <f>Table1[[#This Row],[post_time]]+8/24</f>
        <v>40507.518692129634</v>
      </c>
      <c r="S4192" s="3">
        <f>IF(Table1[[#This Row],[post_position]]=1,0,SUMIFS($F$2:F4192,$H$2:H4192,Table1[[#This Row],[post_position]]-1,$C$2:C4192,Table1[[#This Row],[topic_id]]))</f>
        <v>40506.784837962965</v>
      </c>
    </row>
    <row r="4193" spans="1:19" x14ac:dyDescent="0.25">
      <c r="A4193" s="7">
        <v>4272</v>
      </c>
      <c r="B4193" s="7">
        <v>1</v>
      </c>
      <c r="C4193" s="7">
        <v>1041</v>
      </c>
      <c r="D4193" s="7">
        <v>24</v>
      </c>
      <c r="E4193" s="2"/>
      <c r="F4193" s="8">
        <v>40507.186331018522</v>
      </c>
      <c r="G4193" s="7">
        <v>0</v>
      </c>
      <c r="H4193" s="7">
        <v>2</v>
      </c>
      <c r="I4193" s="7" t="b">
        <f t="shared" si="195"/>
        <v>1</v>
      </c>
      <c r="J4193" s="7" t="b">
        <f t="shared" si="196"/>
        <v>1</v>
      </c>
      <c r="K4193" s="7">
        <f t="shared" si="197"/>
        <v>1</v>
      </c>
      <c r="L4193" s="7">
        <f>WEEKDAY(Table1[[#This Row],[post_time]])</f>
        <v>5</v>
      </c>
      <c r="M4193" s="7">
        <f>VLOOKUP(Table1[[#This Row],[topic_id]],'All Topics Data'!$A$2:$I$1243,8,FALSE)</f>
        <v>40506.800000000003</v>
      </c>
      <c r="N4193" s="7">
        <f>Table1[[#This Row],[Hui Reply?]]*(Table1[[#This Row],[post_time]]-Table1[[#This Row],[timestamp of previous reply]])</f>
        <v>0.38579861111793434</v>
      </c>
      <c r="O4193" s="3">
        <f>O4192+Table1[[#This Row],[Hui Reply?]]</f>
        <v>1087</v>
      </c>
      <c r="P4193" s="19">
        <f>INT(Table1[[#This Row],[post_time]])</f>
        <v>40507</v>
      </c>
      <c r="Q4193" s="3" t="str">
        <f>IF(Table1[[#This Row],[Hui Reply?]],VLOOKUP(Table1[[#This Row],[topic_id]],'All Topics Data'!$A$2:$E$1243,5,FALSE),0)</f>
        <v>Collock</v>
      </c>
      <c r="R4193" s="8">
        <f>Table1[[#This Row],[post_time]]+8/24</f>
        <v>40507.519664351858</v>
      </c>
      <c r="S4193" s="3">
        <f>IF(Table1[[#This Row],[post_position]]=1,0,SUMIFS($F$2:F4193,$H$2:H4193,Table1[[#This Row],[post_position]]-1,$C$2:C4193,Table1[[#This Row],[topic_id]]))</f>
        <v>40506.800532407404</v>
      </c>
    </row>
    <row r="4194" spans="1:19" x14ac:dyDescent="0.25">
      <c r="A4194" s="7">
        <v>4273</v>
      </c>
      <c r="B4194" s="7">
        <v>1</v>
      </c>
      <c r="C4194" s="7">
        <v>1040</v>
      </c>
      <c r="D4194" s="7">
        <v>24</v>
      </c>
      <c r="E4194" s="2"/>
      <c r="F4194" s="8">
        <v>40507.194374999999</v>
      </c>
      <c r="G4194" s="7">
        <v>0</v>
      </c>
      <c r="H4194" s="7">
        <v>3</v>
      </c>
      <c r="I4194" s="7" t="b">
        <f t="shared" si="195"/>
        <v>1</v>
      </c>
      <c r="J4194" s="7" t="b">
        <f t="shared" si="196"/>
        <v>1</v>
      </c>
      <c r="K4194" s="7">
        <f t="shared" si="197"/>
        <v>1</v>
      </c>
      <c r="L4194" s="7">
        <f>WEEKDAY(Table1[[#This Row],[post_time]])</f>
        <v>5</v>
      </c>
      <c r="M4194" s="7">
        <f>VLOOKUP(Table1[[#This Row],[topic_id]],'All Topics Data'!$A$2:$I$1243,8,FALSE)</f>
        <v>40506.784722222219</v>
      </c>
      <c r="N4194" s="7">
        <f>Table1[[#This Row],[Hui Reply?]]*(Table1[[#This Row],[post_time]]-Table1[[#This Row],[timestamp of previous reply]])</f>
        <v>9.0162037013215013E-3</v>
      </c>
      <c r="O4194" s="3">
        <f>O4193+Table1[[#This Row],[Hui Reply?]]</f>
        <v>1088</v>
      </c>
      <c r="P4194" s="19">
        <f>INT(Table1[[#This Row],[post_time]])</f>
        <v>40507</v>
      </c>
      <c r="Q4194" s="3" t="str">
        <f>IF(Table1[[#This Row],[Hui Reply?]],VLOOKUP(Table1[[#This Row],[topic_id]],'All Topics Data'!$A$2:$E$1243,5,FALSE),0)</f>
        <v>onklus</v>
      </c>
      <c r="R4194" s="8">
        <f>Table1[[#This Row],[post_time]]+8/24</f>
        <v>40507.527708333335</v>
      </c>
      <c r="S4194" s="3">
        <f>IF(Table1[[#This Row],[post_position]]=1,0,SUMIFS($F$2:F4194,$H$2:H4194,Table1[[#This Row],[post_position]]-1,$C$2:C4194,Table1[[#This Row],[topic_id]]))</f>
        <v>40507.185358796298</v>
      </c>
    </row>
    <row r="4195" spans="1:19" x14ac:dyDescent="0.25">
      <c r="A4195" s="7">
        <v>4274</v>
      </c>
      <c r="B4195" s="7">
        <v>1</v>
      </c>
      <c r="C4195" s="7">
        <v>1041</v>
      </c>
      <c r="D4195" s="7">
        <v>5408</v>
      </c>
      <c r="E4195" s="2"/>
      <c r="F4195" s="8">
        <v>40507.200821759259</v>
      </c>
      <c r="G4195" s="7">
        <v>0</v>
      </c>
      <c r="H4195" s="7">
        <v>3</v>
      </c>
      <c r="I4195" s="7" t="b">
        <f t="shared" si="195"/>
        <v>0</v>
      </c>
      <c r="J4195" s="7" t="b">
        <f t="shared" si="196"/>
        <v>1</v>
      </c>
      <c r="K4195" s="7">
        <f t="shared" si="197"/>
        <v>0</v>
      </c>
      <c r="L4195" s="7">
        <f>WEEKDAY(Table1[[#This Row],[post_time]])</f>
        <v>5</v>
      </c>
      <c r="M4195" s="7">
        <f>VLOOKUP(Table1[[#This Row],[topic_id]],'All Topics Data'!$A$2:$I$1243,8,FALSE)</f>
        <v>40506.800000000003</v>
      </c>
      <c r="N4195" s="7">
        <f>Table1[[#This Row],[Hui Reply?]]*(Table1[[#This Row],[post_time]]-Table1[[#This Row],[timestamp of previous reply]])</f>
        <v>0</v>
      </c>
      <c r="O4195" s="3">
        <f>O4194+Table1[[#This Row],[Hui Reply?]]</f>
        <v>1088</v>
      </c>
      <c r="P4195" s="19">
        <f>INT(Table1[[#This Row],[post_time]])</f>
        <v>40507</v>
      </c>
      <c r="Q4195" s="3">
        <f>IF(Table1[[#This Row],[Hui Reply?]],VLOOKUP(Table1[[#This Row],[topic_id]],'All Topics Data'!$A$2:$E$1243,5,FALSE),0)</f>
        <v>0</v>
      </c>
      <c r="R4195" s="8">
        <f>Table1[[#This Row],[post_time]]+8/24</f>
        <v>40507.534155092595</v>
      </c>
      <c r="S4195" s="3">
        <f>IF(Table1[[#This Row],[post_position]]=1,0,SUMIFS($F$2:F4195,$H$2:H4195,Table1[[#This Row],[post_position]]-1,$C$2:C4195,Table1[[#This Row],[topic_id]]))</f>
        <v>40507.186331018522</v>
      </c>
    </row>
    <row r="4196" spans="1:19" x14ac:dyDescent="0.25">
      <c r="A4196" s="7">
        <v>4275</v>
      </c>
      <c r="B4196" s="7">
        <v>1</v>
      </c>
      <c r="C4196" s="7">
        <v>1038</v>
      </c>
      <c r="D4196" s="7">
        <v>7079</v>
      </c>
      <c r="F4196" s="8">
        <v>40507.254826388889</v>
      </c>
      <c r="G4196" s="7">
        <v>0</v>
      </c>
      <c r="H4196" s="7">
        <v>5</v>
      </c>
      <c r="I4196" s="7" t="b">
        <f t="shared" si="195"/>
        <v>0</v>
      </c>
      <c r="J4196" s="7" t="b">
        <f t="shared" si="196"/>
        <v>1</v>
      </c>
      <c r="K4196" s="7">
        <f t="shared" si="197"/>
        <v>0</v>
      </c>
      <c r="L4196" s="7">
        <f>WEEKDAY(Table1[[#This Row],[post_time]])</f>
        <v>5</v>
      </c>
      <c r="M4196" s="7">
        <f>VLOOKUP(Table1[[#This Row],[topic_id]],'All Topics Data'!$A$2:$I$1243,8,FALSE)</f>
        <v>40506.613888888889</v>
      </c>
      <c r="N4196" s="7">
        <f>Table1[[#This Row],[Hui Reply?]]*(Table1[[#This Row],[post_time]]-Table1[[#This Row],[timestamp of previous reply]])</f>
        <v>0</v>
      </c>
      <c r="O4196" s="3">
        <f>O4195+Table1[[#This Row],[Hui Reply?]]</f>
        <v>1088</v>
      </c>
      <c r="P4196" s="19">
        <f>INT(Table1[[#This Row],[post_time]])</f>
        <v>40507</v>
      </c>
      <c r="Q4196" s="3">
        <f>IF(Table1[[#This Row],[Hui Reply?]],VLOOKUP(Table1[[#This Row],[topic_id]],'All Topics Data'!$A$2:$E$1243,5,FALSE),0)</f>
        <v>0</v>
      </c>
      <c r="R4196" s="8">
        <f>Table1[[#This Row],[post_time]]+8/24</f>
        <v>40507.588159722225</v>
      </c>
      <c r="S4196" s="3">
        <f>IF(Table1[[#This Row],[post_position]]=1,0,SUMIFS($F$2:F4196,$H$2:H4196,Table1[[#This Row],[post_position]]-1,$C$2:C4196,Table1[[#This Row],[topic_id]]))</f>
        <v>40507.180636574078</v>
      </c>
    </row>
    <row r="4197" spans="1:19" x14ac:dyDescent="0.25">
      <c r="A4197" s="7">
        <v>4276</v>
      </c>
      <c r="B4197" s="7">
        <v>1</v>
      </c>
      <c r="C4197" s="7">
        <v>1038</v>
      </c>
      <c r="D4197" s="7">
        <v>5408</v>
      </c>
      <c r="F4197" s="8">
        <v>40507.280694444446</v>
      </c>
      <c r="G4197" s="7">
        <v>0</v>
      </c>
      <c r="H4197" s="7">
        <v>6</v>
      </c>
      <c r="I4197" s="7" t="b">
        <f t="shared" si="195"/>
        <v>0</v>
      </c>
      <c r="J4197" s="7" t="b">
        <f t="shared" si="196"/>
        <v>1</v>
      </c>
      <c r="K4197" s="7">
        <f t="shared" si="197"/>
        <v>0</v>
      </c>
      <c r="L4197" s="7">
        <f>WEEKDAY(Table1[[#This Row],[post_time]])</f>
        <v>5</v>
      </c>
      <c r="M4197" s="7">
        <f>VLOOKUP(Table1[[#This Row],[topic_id]],'All Topics Data'!$A$2:$I$1243,8,FALSE)</f>
        <v>40506.613888888889</v>
      </c>
      <c r="N4197" s="7">
        <f>Table1[[#This Row],[Hui Reply?]]*(Table1[[#This Row],[post_time]]-Table1[[#This Row],[timestamp of previous reply]])</f>
        <v>0</v>
      </c>
      <c r="O4197" s="3">
        <f>O4196+Table1[[#This Row],[Hui Reply?]]</f>
        <v>1088</v>
      </c>
      <c r="P4197" s="19">
        <f>INT(Table1[[#This Row],[post_time]])</f>
        <v>40507</v>
      </c>
      <c r="Q4197" s="3">
        <f>IF(Table1[[#This Row],[Hui Reply?]],VLOOKUP(Table1[[#This Row],[topic_id]],'All Topics Data'!$A$2:$E$1243,5,FALSE),0)</f>
        <v>0</v>
      </c>
      <c r="R4197" s="8">
        <f>Table1[[#This Row],[post_time]]+8/24</f>
        <v>40507.614027777781</v>
      </c>
      <c r="S4197" s="3">
        <f>IF(Table1[[#This Row],[post_position]]=1,0,SUMIFS($F$2:F4197,$H$2:H4197,Table1[[#This Row],[post_position]]-1,$C$2:C4197,Table1[[#This Row],[topic_id]]))</f>
        <v>40507.254826388889</v>
      </c>
    </row>
    <row r="4198" spans="1:19" x14ac:dyDescent="0.25">
      <c r="A4198" s="7">
        <v>4277</v>
      </c>
      <c r="B4198" s="7">
        <v>1</v>
      </c>
      <c r="C4198" s="7">
        <v>1040</v>
      </c>
      <c r="D4198" s="7">
        <v>7089</v>
      </c>
      <c r="E4198" s="2"/>
      <c r="F4198" s="8">
        <v>40507.289699074077</v>
      </c>
      <c r="G4198" s="7">
        <v>0</v>
      </c>
      <c r="H4198" s="7">
        <v>4</v>
      </c>
      <c r="I4198" s="7" t="b">
        <f t="shared" si="195"/>
        <v>0</v>
      </c>
      <c r="J4198" s="7" t="b">
        <f t="shared" si="196"/>
        <v>1</v>
      </c>
      <c r="K4198" s="7">
        <f t="shared" si="197"/>
        <v>0</v>
      </c>
      <c r="L4198" s="7">
        <f>WEEKDAY(Table1[[#This Row],[post_time]])</f>
        <v>5</v>
      </c>
      <c r="M4198" s="7">
        <f>VLOOKUP(Table1[[#This Row],[topic_id]],'All Topics Data'!$A$2:$I$1243,8,FALSE)</f>
        <v>40506.784722222219</v>
      </c>
      <c r="N4198" s="7">
        <f>Table1[[#This Row],[Hui Reply?]]*(Table1[[#This Row],[post_time]]-Table1[[#This Row],[timestamp of previous reply]])</f>
        <v>0</v>
      </c>
      <c r="O4198" s="3">
        <f>O4197+Table1[[#This Row],[Hui Reply?]]</f>
        <v>1088</v>
      </c>
      <c r="P4198" s="19">
        <f>INT(Table1[[#This Row],[post_time]])</f>
        <v>40507</v>
      </c>
      <c r="Q4198" s="3">
        <f>IF(Table1[[#This Row],[Hui Reply?]],VLOOKUP(Table1[[#This Row],[topic_id]],'All Topics Data'!$A$2:$E$1243,5,FALSE),0)</f>
        <v>0</v>
      </c>
      <c r="R4198" s="8">
        <f>Table1[[#This Row],[post_time]]+8/24</f>
        <v>40507.623032407413</v>
      </c>
      <c r="S4198" s="3">
        <f>IF(Table1[[#This Row],[post_position]]=1,0,SUMIFS($F$2:F4198,$H$2:H4198,Table1[[#This Row],[post_position]]-1,$C$2:C4198,Table1[[#This Row],[topic_id]]))</f>
        <v>40507.194374999999</v>
      </c>
    </row>
    <row r="4199" spans="1:19" x14ac:dyDescent="0.25">
      <c r="A4199" s="7">
        <v>4278</v>
      </c>
      <c r="B4199" s="7">
        <v>1</v>
      </c>
      <c r="C4199" s="7">
        <v>1042</v>
      </c>
      <c r="D4199" s="7">
        <v>7091</v>
      </c>
      <c r="E4199" s="2"/>
      <c r="F4199" s="8">
        <v>40507.296435185184</v>
      </c>
      <c r="G4199" s="7">
        <v>0</v>
      </c>
      <c r="H4199" s="7">
        <v>1</v>
      </c>
      <c r="I4199" s="7" t="b">
        <f t="shared" si="195"/>
        <v>0</v>
      </c>
      <c r="J4199" s="7" t="b">
        <f t="shared" si="196"/>
        <v>0</v>
      </c>
      <c r="K4199" s="7">
        <f t="shared" si="197"/>
        <v>0</v>
      </c>
      <c r="L4199" s="7">
        <f>WEEKDAY(Table1[[#This Row],[post_time]])</f>
        <v>5</v>
      </c>
      <c r="M4199" s="7">
        <f>VLOOKUP(Table1[[#This Row],[topic_id]],'All Topics Data'!$A$2:$I$1243,8,FALSE)</f>
        <v>40507.29583333333</v>
      </c>
      <c r="N4199" s="7">
        <f>Table1[[#This Row],[Hui Reply?]]*(Table1[[#This Row],[post_time]]-Table1[[#This Row],[timestamp of previous reply]])</f>
        <v>0</v>
      </c>
      <c r="O4199" s="3">
        <f>O4198+Table1[[#This Row],[Hui Reply?]]</f>
        <v>1088</v>
      </c>
      <c r="P4199" s="19">
        <f>INT(Table1[[#This Row],[post_time]])</f>
        <v>40507</v>
      </c>
      <c r="Q4199" s="3">
        <f>IF(Table1[[#This Row],[Hui Reply?]],VLOOKUP(Table1[[#This Row],[topic_id]],'All Topics Data'!$A$2:$E$1243,5,FALSE),0)</f>
        <v>0</v>
      </c>
      <c r="R4199" s="8">
        <f>Table1[[#This Row],[post_time]]+8/24</f>
        <v>40507.62976851852</v>
      </c>
      <c r="S4199" s="3">
        <f>IF(Table1[[#This Row],[post_position]]=1,0,SUMIFS($F$2:F4199,$H$2:H4199,Table1[[#This Row],[post_position]]-1,$C$2:C4199,Table1[[#This Row],[topic_id]]))</f>
        <v>0</v>
      </c>
    </row>
    <row r="4200" spans="1:19" x14ac:dyDescent="0.25">
      <c r="A4200" s="7">
        <v>4279</v>
      </c>
      <c r="B4200" s="7">
        <v>1</v>
      </c>
      <c r="C4200" s="7">
        <v>1042</v>
      </c>
      <c r="D4200" s="7">
        <v>24</v>
      </c>
      <c r="F4200" s="8">
        <v>40507.319085648145</v>
      </c>
      <c r="G4200" s="7">
        <v>0</v>
      </c>
      <c r="H4200" s="7">
        <v>2</v>
      </c>
      <c r="I4200" s="7" t="b">
        <f t="shared" si="195"/>
        <v>1</v>
      </c>
      <c r="J4200" s="7" t="b">
        <f t="shared" si="196"/>
        <v>1</v>
      </c>
      <c r="K4200" s="7">
        <f t="shared" si="197"/>
        <v>1</v>
      </c>
      <c r="L4200" s="7">
        <f>WEEKDAY(Table1[[#This Row],[post_time]])</f>
        <v>5</v>
      </c>
      <c r="M4200" s="7">
        <f>VLOOKUP(Table1[[#This Row],[topic_id]],'All Topics Data'!$A$2:$I$1243,8,FALSE)</f>
        <v>40507.29583333333</v>
      </c>
      <c r="N4200" s="7">
        <f>Table1[[#This Row],[Hui Reply?]]*(Table1[[#This Row],[post_time]]-Table1[[#This Row],[timestamp of previous reply]])</f>
        <v>2.2650462960882578E-2</v>
      </c>
      <c r="O4200" s="3">
        <f>O4199+Table1[[#This Row],[Hui Reply?]]</f>
        <v>1089</v>
      </c>
      <c r="P4200" s="19">
        <f>INT(Table1[[#This Row],[post_time]])</f>
        <v>40507</v>
      </c>
      <c r="Q4200" s="3" t="str">
        <f>IF(Table1[[#This Row],[Hui Reply?]],VLOOKUP(Table1[[#This Row],[topic_id]],'All Topics Data'!$A$2:$E$1243,5,FALSE),0)</f>
        <v>mamtap1</v>
      </c>
      <c r="R4200" s="8">
        <f>Table1[[#This Row],[post_time]]+8/24</f>
        <v>40507.652418981481</v>
      </c>
      <c r="S4200" s="3">
        <f>IF(Table1[[#This Row],[post_position]]=1,0,SUMIFS($F$2:F4200,$H$2:H4200,Table1[[#This Row],[post_position]]-1,$C$2:C4200,Table1[[#This Row],[topic_id]]))</f>
        <v>40507.296435185184</v>
      </c>
    </row>
    <row r="4201" spans="1:19" x14ac:dyDescent="0.25">
      <c r="A4201" s="7">
        <v>4280</v>
      </c>
      <c r="B4201" s="7">
        <v>1</v>
      </c>
      <c r="C4201" s="7">
        <v>1043</v>
      </c>
      <c r="D4201" s="7">
        <v>1886</v>
      </c>
      <c r="E4201" s="2"/>
      <c r="F4201" s="8">
        <v>40507.3669212963</v>
      </c>
      <c r="G4201" s="7">
        <v>0</v>
      </c>
      <c r="H4201" s="7">
        <v>1</v>
      </c>
      <c r="I4201" s="7" t="b">
        <f t="shared" si="195"/>
        <v>0</v>
      </c>
      <c r="J4201" s="7" t="b">
        <f t="shared" si="196"/>
        <v>0</v>
      </c>
      <c r="K4201" s="7">
        <f t="shared" si="197"/>
        <v>0</v>
      </c>
      <c r="L4201" s="7">
        <f>WEEKDAY(Table1[[#This Row],[post_time]])</f>
        <v>5</v>
      </c>
      <c r="M4201" s="7">
        <f>VLOOKUP(Table1[[#This Row],[topic_id]],'All Topics Data'!$A$2:$I$1243,8,FALSE)</f>
        <v>40507.366666666669</v>
      </c>
      <c r="N4201" s="7">
        <f>Table1[[#This Row],[Hui Reply?]]*(Table1[[#This Row],[post_time]]-Table1[[#This Row],[timestamp of previous reply]])</f>
        <v>0</v>
      </c>
      <c r="O4201" s="3">
        <f>O4200+Table1[[#This Row],[Hui Reply?]]</f>
        <v>1089</v>
      </c>
      <c r="P4201" s="19">
        <f>INT(Table1[[#This Row],[post_time]])</f>
        <v>40507</v>
      </c>
      <c r="Q4201" s="3">
        <f>IF(Table1[[#This Row],[Hui Reply?]],VLOOKUP(Table1[[#This Row],[topic_id]],'All Topics Data'!$A$2:$E$1243,5,FALSE),0)</f>
        <v>0</v>
      </c>
      <c r="R4201" s="8">
        <f>Table1[[#This Row],[post_time]]+8/24</f>
        <v>40507.700254629635</v>
      </c>
      <c r="S4201" s="3">
        <f>IF(Table1[[#This Row],[post_position]]=1,0,SUMIFS($F$2:F4201,$H$2:H4201,Table1[[#This Row],[post_position]]-1,$C$2:C4201,Table1[[#This Row],[topic_id]]))</f>
        <v>0</v>
      </c>
    </row>
    <row r="4202" spans="1:19" x14ac:dyDescent="0.25">
      <c r="A4202" s="7">
        <v>4281</v>
      </c>
      <c r="B4202" s="7">
        <v>1</v>
      </c>
      <c r="C4202" s="7">
        <v>1043</v>
      </c>
      <c r="D4202" s="7">
        <v>6713</v>
      </c>
      <c r="E4202" s="2"/>
      <c r="F4202" s="8">
        <v>40507.419918981483</v>
      </c>
      <c r="G4202" s="7">
        <v>0</v>
      </c>
      <c r="H4202" s="7">
        <v>2</v>
      </c>
      <c r="I4202" s="7" t="b">
        <f t="shared" si="195"/>
        <v>0</v>
      </c>
      <c r="J4202" s="7" t="b">
        <f t="shared" si="196"/>
        <v>1</v>
      </c>
      <c r="K4202" s="7">
        <f t="shared" si="197"/>
        <v>0</v>
      </c>
      <c r="L4202" s="7">
        <f>WEEKDAY(Table1[[#This Row],[post_time]])</f>
        <v>5</v>
      </c>
      <c r="M4202" s="7">
        <f>VLOOKUP(Table1[[#This Row],[topic_id]],'All Topics Data'!$A$2:$I$1243,8,FALSE)</f>
        <v>40507.366666666669</v>
      </c>
      <c r="N4202" s="7">
        <f>Table1[[#This Row],[Hui Reply?]]*(Table1[[#This Row],[post_time]]-Table1[[#This Row],[timestamp of previous reply]])</f>
        <v>0</v>
      </c>
      <c r="O4202" s="3">
        <f>O4201+Table1[[#This Row],[Hui Reply?]]</f>
        <v>1089</v>
      </c>
      <c r="P4202" s="19">
        <f>INT(Table1[[#This Row],[post_time]])</f>
        <v>40507</v>
      </c>
      <c r="Q4202" s="3">
        <f>IF(Table1[[#This Row],[Hui Reply?]],VLOOKUP(Table1[[#This Row],[topic_id]],'All Topics Data'!$A$2:$E$1243,5,FALSE),0)</f>
        <v>0</v>
      </c>
      <c r="R4202" s="8">
        <f>Table1[[#This Row],[post_time]]+8/24</f>
        <v>40507.753252314818</v>
      </c>
      <c r="S4202" s="3">
        <f>IF(Table1[[#This Row],[post_position]]=1,0,SUMIFS($F$2:F4202,$H$2:H4202,Table1[[#This Row],[post_position]]-1,$C$2:C4202,Table1[[#This Row],[topic_id]]))</f>
        <v>40507.3669212963</v>
      </c>
    </row>
    <row r="4203" spans="1:19" x14ac:dyDescent="0.25">
      <c r="A4203" s="7">
        <v>4282</v>
      </c>
      <c r="B4203" s="7">
        <v>1</v>
      </c>
      <c r="C4203" s="7">
        <v>1044</v>
      </c>
      <c r="D4203" s="7">
        <v>7094</v>
      </c>
      <c r="E4203" s="2"/>
      <c r="F4203" s="8">
        <v>40507.54996527778</v>
      </c>
      <c r="G4203" s="7">
        <v>0</v>
      </c>
      <c r="H4203" s="7">
        <v>1</v>
      </c>
      <c r="I4203" s="7" t="b">
        <f t="shared" si="195"/>
        <v>0</v>
      </c>
      <c r="J4203" s="7" t="b">
        <f t="shared" si="196"/>
        <v>0</v>
      </c>
      <c r="K4203" s="7">
        <f t="shared" si="197"/>
        <v>0</v>
      </c>
      <c r="L4203" s="7">
        <f>WEEKDAY(Table1[[#This Row],[post_time]])</f>
        <v>5</v>
      </c>
      <c r="M4203" s="7">
        <f>VLOOKUP(Table1[[#This Row],[topic_id]],'All Topics Data'!$A$2:$I$1243,8,FALSE)</f>
        <v>40507.549305555556</v>
      </c>
      <c r="N4203" s="7">
        <f>Table1[[#This Row],[Hui Reply?]]*(Table1[[#This Row],[post_time]]-Table1[[#This Row],[timestamp of previous reply]])</f>
        <v>0</v>
      </c>
      <c r="O4203" s="3">
        <f>O4202+Table1[[#This Row],[Hui Reply?]]</f>
        <v>1089</v>
      </c>
      <c r="P4203" s="19">
        <f>INT(Table1[[#This Row],[post_time]])</f>
        <v>40507</v>
      </c>
      <c r="Q4203" s="3">
        <f>IF(Table1[[#This Row],[Hui Reply?]],VLOOKUP(Table1[[#This Row],[topic_id]],'All Topics Data'!$A$2:$E$1243,5,FALSE),0)</f>
        <v>0</v>
      </c>
      <c r="R4203" s="8">
        <f>Table1[[#This Row],[post_time]]+8/24</f>
        <v>40507.883298611116</v>
      </c>
      <c r="S4203" s="3">
        <f>IF(Table1[[#This Row],[post_position]]=1,0,SUMIFS($F$2:F4203,$H$2:H4203,Table1[[#This Row],[post_position]]-1,$C$2:C4203,Table1[[#This Row],[topic_id]]))</f>
        <v>0</v>
      </c>
    </row>
    <row r="4204" spans="1:19" x14ac:dyDescent="0.25">
      <c r="A4204" s="7">
        <v>4283</v>
      </c>
      <c r="B4204" s="7">
        <v>1</v>
      </c>
      <c r="C4204" s="7">
        <v>1045</v>
      </c>
      <c r="D4204" s="7">
        <v>7095</v>
      </c>
      <c r="E4204" s="2"/>
      <c r="F4204" s="8">
        <v>40507.572222222225</v>
      </c>
      <c r="G4204" s="7">
        <v>0</v>
      </c>
      <c r="H4204" s="7">
        <v>1</v>
      </c>
      <c r="I4204" s="7" t="b">
        <f t="shared" si="195"/>
        <v>0</v>
      </c>
      <c r="J4204" s="7" t="b">
        <f t="shared" si="196"/>
        <v>0</v>
      </c>
      <c r="K4204" s="7">
        <f t="shared" si="197"/>
        <v>0</v>
      </c>
      <c r="L4204" s="7">
        <f>WEEKDAY(Table1[[#This Row],[post_time]])</f>
        <v>5</v>
      </c>
      <c r="M4204" s="7">
        <f>VLOOKUP(Table1[[#This Row],[topic_id]],'All Topics Data'!$A$2:$I$1243,8,FALSE)</f>
        <v>40507.572222222225</v>
      </c>
      <c r="N4204" s="7">
        <f>Table1[[#This Row],[Hui Reply?]]*(Table1[[#This Row],[post_time]]-Table1[[#This Row],[timestamp of previous reply]])</f>
        <v>0</v>
      </c>
      <c r="O4204" s="3">
        <f>O4203+Table1[[#This Row],[Hui Reply?]]</f>
        <v>1089</v>
      </c>
      <c r="P4204" s="19">
        <f>INT(Table1[[#This Row],[post_time]])</f>
        <v>40507</v>
      </c>
      <c r="Q4204" s="3">
        <f>IF(Table1[[#This Row],[Hui Reply?]],VLOOKUP(Table1[[#This Row],[topic_id]],'All Topics Data'!$A$2:$E$1243,5,FALSE),0)</f>
        <v>0</v>
      </c>
      <c r="R4204" s="8">
        <f>Table1[[#This Row],[post_time]]+8/24</f>
        <v>40507.905555555561</v>
      </c>
      <c r="S4204" s="3">
        <f>IF(Table1[[#This Row],[post_position]]=1,0,SUMIFS($F$2:F4204,$H$2:H4204,Table1[[#This Row],[post_position]]-1,$C$2:C4204,Table1[[#This Row],[topic_id]]))</f>
        <v>0</v>
      </c>
    </row>
    <row r="4205" spans="1:19" x14ac:dyDescent="0.25">
      <c r="A4205" s="7">
        <v>4284</v>
      </c>
      <c r="B4205" s="7">
        <v>1</v>
      </c>
      <c r="C4205" s="7">
        <v>1046</v>
      </c>
      <c r="D4205" s="7">
        <v>6927</v>
      </c>
      <c r="E4205" s="2"/>
      <c r="F4205" s="8">
        <v>40507.684641203705</v>
      </c>
      <c r="G4205" s="7">
        <v>0</v>
      </c>
      <c r="H4205" s="7">
        <v>1</v>
      </c>
      <c r="I4205" s="7" t="b">
        <f t="shared" si="195"/>
        <v>0</v>
      </c>
      <c r="J4205" s="7" t="b">
        <f t="shared" si="196"/>
        <v>0</v>
      </c>
      <c r="K4205" s="7">
        <f t="shared" si="197"/>
        <v>0</v>
      </c>
      <c r="L4205" s="7">
        <f>WEEKDAY(Table1[[#This Row],[post_time]])</f>
        <v>5</v>
      </c>
      <c r="M4205" s="7">
        <f>VLOOKUP(Table1[[#This Row],[topic_id]],'All Topics Data'!$A$2:$I$1243,8,FALSE)</f>
        <v>40507.684027777781</v>
      </c>
      <c r="N4205" s="7">
        <f>Table1[[#This Row],[Hui Reply?]]*(Table1[[#This Row],[post_time]]-Table1[[#This Row],[timestamp of previous reply]])</f>
        <v>0</v>
      </c>
      <c r="O4205" s="3">
        <f>O4204+Table1[[#This Row],[Hui Reply?]]</f>
        <v>1089</v>
      </c>
      <c r="P4205" s="19">
        <f>INT(Table1[[#This Row],[post_time]])</f>
        <v>40507</v>
      </c>
      <c r="Q4205" s="3">
        <f>IF(Table1[[#This Row],[Hui Reply?]],VLOOKUP(Table1[[#This Row],[topic_id]],'All Topics Data'!$A$2:$E$1243,5,FALSE),0)</f>
        <v>0</v>
      </c>
      <c r="R4205" s="8">
        <f>Table1[[#This Row],[post_time]]+8/24</f>
        <v>40508.017974537041</v>
      </c>
      <c r="S4205" s="3">
        <f>IF(Table1[[#This Row],[post_position]]=1,0,SUMIFS($F$2:F4205,$H$2:H4205,Table1[[#This Row],[post_position]]-1,$C$2:C4205,Table1[[#This Row],[topic_id]]))</f>
        <v>0</v>
      </c>
    </row>
    <row r="4206" spans="1:19" x14ac:dyDescent="0.25">
      <c r="A4206" s="7">
        <v>4285</v>
      </c>
      <c r="B4206" s="7">
        <v>1</v>
      </c>
      <c r="C4206" s="7">
        <v>1047</v>
      </c>
      <c r="D4206" s="7">
        <v>6897</v>
      </c>
      <c r="E4206" s="2"/>
      <c r="F4206" s="8">
        <v>40507.697708333333</v>
      </c>
      <c r="G4206" s="7">
        <v>0</v>
      </c>
      <c r="H4206" s="7">
        <v>1</v>
      </c>
      <c r="I4206" s="7" t="b">
        <f t="shared" si="195"/>
        <v>0</v>
      </c>
      <c r="J4206" s="7" t="b">
        <f t="shared" si="196"/>
        <v>0</v>
      </c>
      <c r="K4206" s="7">
        <f t="shared" si="197"/>
        <v>0</v>
      </c>
      <c r="L4206" s="7">
        <f>WEEKDAY(Table1[[#This Row],[post_time]])</f>
        <v>5</v>
      </c>
      <c r="M4206" s="7">
        <f>VLOOKUP(Table1[[#This Row],[topic_id]],'All Topics Data'!$A$2:$I$1243,8,FALSE)</f>
        <v>40507.697222222225</v>
      </c>
      <c r="N4206" s="7">
        <f>Table1[[#This Row],[Hui Reply?]]*(Table1[[#This Row],[post_time]]-Table1[[#This Row],[timestamp of previous reply]])</f>
        <v>0</v>
      </c>
      <c r="O4206" s="3">
        <f>O4205+Table1[[#This Row],[Hui Reply?]]</f>
        <v>1089</v>
      </c>
      <c r="P4206" s="19">
        <f>INT(Table1[[#This Row],[post_time]])</f>
        <v>40507</v>
      </c>
      <c r="Q4206" s="3">
        <f>IF(Table1[[#This Row],[Hui Reply?]],VLOOKUP(Table1[[#This Row],[topic_id]],'All Topics Data'!$A$2:$E$1243,5,FALSE),0)</f>
        <v>0</v>
      </c>
      <c r="R4206" s="8">
        <f>Table1[[#This Row],[post_time]]+8/24</f>
        <v>40508.031041666669</v>
      </c>
      <c r="S4206" s="3">
        <f>IF(Table1[[#This Row],[post_position]]=1,0,SUMIFS($F$2:F4206,$H$2:H4206,Table1[[#This Row],[post_position]]-1,$C$2:C4206,Table1[[#This Row],[topic_id]]))</f>
        <v>0</v>
      </c>
    </row>
    <row r="4207" spans="1:19" x14ac:dyDescent="0.25">
      <c r="A4207" s="7">
        <v>4286</v>
      </c>
      <c r="B4207" s="7">
        <v>1</v>
      </c>
      <c r="C4207" s="7">
        <v>1047</v>
      </c>
      <c r="D4207" s="7">
        <v>5408</v>
      </c>
      <c r="F4207" s="8">
        <v>40507.92459490741</v>
      </c>
      <c r="G4207" s="7">
        <v>0</v>
      </c>
      <c r="H4207" s="7">
        <v>2</v>
      </c>
      <c r="I4207" s="7" t="b">
        <f t="shared" si="195"/>
        <v>0</v>
      </c>
      <c r="J4207" s="7" t="b">
        <f t="shared" si="196"/>
        <v>1</v>
      </c>
      <c r="K4207" s="7">
        <f t="shared" si="197"/>
        <v>0</v>
      </c>
      <c r="L4207" s="7">
        <f>WEEKDAY(Table1[[#This Row],[post_time]])</f>
        <v>5</v>
      </c>
      <c r="M4207" s="7">
        <f>VLOOKUP(Table1[[#This Row],[topic_id]],'All Topics Data'!$A$2:$I$1243,8,FALSE)</f>
        <v>40507.697222222225</v>
      </c>
      <c r="N4207" s="7">
        <f>Table1[[#This Row],[Hui Reply?]]*(Table1[[#This Row],[post_time]]-Table1[[#This Row],[timestamp of previous reply]])</f>
        <v>0</v>
      </c>
      <c r="O4207" s="3">
        <f>O4206+Table1[[#This Row],[Hui Reply?]]</f>
        <v>1089</v>
      </c>
      <c r="P4207" s="19">
        <f>INT(Table1[[#This Row],[post_time]])</f>
        <v>40507</v>
      </c>
      <c r="Q4207" s="3">
        <f>IF(Table1[[#This Row],[Hui Reply?]],VLOOKUP(Table1[[#This Row],[topic_id]],'All Topics Data'!$A$2:$E$1243,5,FALSE),0)</f>
        <v>0</v>
      </c>
      <c r="R4207" s="8">
        <f>Table1[[#This Row],[post_time]]+8/24</f>
        <v>40508.257928240746</v>
      </c>
      <c r="S4207" s="3">
        <f>IF(Table1[[#This Row],[post_position]]=1,0,SUMIFS($F$2:F4207,$H$2:H4207,Table1[[#This Row],[post_position]]-1,$C$2:C4207,Table1[[#This Row],[topic_id]]))</f>
        <v>40507.697708333333</v>
      </c>
    </row>
    <row r="4208" spans="1:19" x14ac:dyDescent="0.25">
      <c r="A4208" s="7">
        <v>4287</v>
      </c>
      <c r="B4208" s="7">
        <v>1</v>
      </c>
      <c r="C4208" s="7">
        <v>1040</v>
      </c>
      <c r="D4208" s="7">
        <v>6458</v>
      </c>
      <c r="E4208" s="2"/>
      <c r="F4208" s="8">
        <v>40507.937465277777</v>
      </c>
      <c r="G4208" s="7">
        <v>0</v>
      </c>
      <c r="H4208" s="7">
        <v>5</v>
      </c>
      <c r="I4208" s="7" t="b">
        <f t="shared" si="195"/>
        <v>0</v>
      </c>
      <c r="J4208" s="7" t="b">
        <f t="shared" si="196"/>
        <v>1</v>
      </c>
      <c r="K4208" s="7">
        <f t="shared" si="197"/>
        <v>0</v>
      </c>
      <c r="L4208" s="7">
        <f>WEEKDAY(Table1[[#This Row],[post_time]])</f>
        <v>5</v>
      </c>
      <c r="M4208" s="7">
        <f>VLOOKUP(Table1[[#This Row],[topic_id]],'All Topics Data'!$A$2:$I$1243,8,FALSE)</f>
        <v>40506.784722222219</v>
      </c>
      <c r="N4208" s="7">
        <f>Table1[[#This Row],[Hui Reply?]]*(Table1[[#This Row],[post_time]]-Table1[[#This Row],[timestamp of previous reply]])</f>
        <v>0</v>
      </c>
      <c r="O4208" s="3">
        <f>O4207+Table1[[#This Row],[Hui Reply?]]</f>
        <v>1089</v>
      </c>
      <c r="P4208" s="19">
        <f>INT(Table1[[#This Row],[post_time]])</f>
        <v>40507</v>
      </c>
      <c r="Q4208" s="3">
        <f>IF(Table1[[#This Row],[Hui Reply?]],VLOOKUP(Table1[[#This Row],[topic_id]],'All Topics Data'!$A$2:$E$1243,5,FALSE),0)</f>
        <v>0</v>
      </c>
      <c r="R4208" s="8">
        <f>Table1[[#This Row],[post_time]]+8/24</f>
        <v>40508.270798611113</v>
      </c>
      <c r="S4208" s="3">
        <f>IF(Table1[[#This Row],[post_position]]=1,0,SUMIFS($F$2:F4208,$H$2:H4208,Table1[[#This Row],[post_position]]-1,$C$2:C4208,Table1[[#This Row],[topic_id]]))</f>
        <v>40507.289699074077</v>
      </c>
    </row>
    <row r="4209" spans="1:19" x14ac:dyDescent="0.25">
      <c r="A4209" s="7">
        <v>4288</v>
      </c>
      <c r="B4209" s="7">
        <v>1</v>
      </c>
      <c r="C4209" s="7">
        <v>1045</v>
      </c>
      <c r="D4209" s="7">
        <v>6458</v>
      </c>
      <c r="F4209" s="8">
        <v>40507.960497685184</v>
      </c>
      <c r="G4209" s="7">
        <v>0</v>
      </c>
      <c r="H4209" s="7">
        <v>2</v>
      </c>
      <c r="I4209" s="7" t="b">
        <f t="shared" si="195"/>
        <v>0</v>
      </c>
      <c r="J4209" s="7" t="b">
        <f t="shared" si="196"/>
        <v>1</v>
      </c>
      <c r="K4209" s="7">
        <f t="shared" si="197"/>
        <v>0</v>
      </c>
      <c r="L4209" s="7">
        <f>WEEKDAY(Table1[[#This Row],[post_time]])</f>
        <v>5</v>
      </c>
      <c r="M4209" s="7">
        <f>VLOOKUP(Table1[[#This Row],[topic_id]],'All Topics Data'!$A$2:$I$1243,8,FALSE)</f>
        <v>40507.572222222225</v>
      </c>
      <c r="N4209" s="7">
        <f>Table1[[#This Row],[Hui Reply?]]*(Table1[[#This Row],[post_time]]-Table1[[#This Row],[timestamp of previous reply]])</f>
        <v>0</v>
      </c>
      <c r="O4209" s="3">
        <f>O4208+Table1[[#This Row],[Hui Reply?]]</f>
        <v>1089</v>
      </c>
      <c r="P4209" s="19">
        <f>INT(Table1[[#This Row],[post_time]])</f>
        <v>40507</v>
      </c>
      <c r="Q4209" s="3">
        <f>IF(Table1[[#This Row],[Hui Reply?]],VLOOKUP(Table1[[#This Row],[topic_id]],'All Topics Data'!$A$2:$E$1243,5,FALSE),0)</f>
        <v>0</v>
      </c>
      <c r="R4209" s="8">
        <f>Table1[[#This Row],[post_time]]+8/24</f>
        <v>40508.29383101852</v>
      </c>
      <c r="S4209" s="3">
        <f>IF(Table1[[#This Row],[post_position]]=1,0,SUMIFS($F$2:F4209,$H$2:H4209,Table1[[#This Row],[post_position]]-1,$C$2:C4209,Table1[[#This Row],[topic_id]]))</f>
        <v>40507.572222222225</v>
      </c>
    </row>
    <row r="4210" spans="1:19" x14ac:dyDescent="0.25">
      <c r="A4210" s="7">
        <v>4289</v>
      </c>
      <c r="B4210" s="7">
        <v>1</v>
      </c>
      <c r="C4210" s="7">
        <v>1045</v>
      </c>
      <c r="D4210" s="7">
        <v>7095</v>
      </c>
      <c r="E4210" s="2"/>
      <c r="F4210" s="8">
        <v>40507.969965277778</v>
      </c>
      <c r="G4210" s="7">
        <v>0</v>
      </c>
      <c r="H4210" s="7">
        <v>3</v>
      </c>
      <c r="I4210" s="7" t="b">
        <f t="shared" si="195"/>
        <v>0</v>
      </c>
      <c r="J4210" s="7" t="b">
        <f t="shared" si="196"/>
        <v>1</v>
      </c>
      <c r="K4210" s="7">
        <f t="shared" si="197"/>
        <v>0</v>
      </c>
      <c r="L4210" s="7">
        <f>WEEKDAY(Table1[[#This Row],[post_time]])</f>
        <v>5</v>
      </c>
      <c r="M4210" s="7">
        <f>VLOOKUP(Table1[[#This Row],[topic_id]],'All Topics Data'!$A$2:$I$1243,8,FALSE)</f>
        <v>40507.572222222225</v>
      </c>
      <c r="N4210" s="7">
        <f>Table1[[#This Row],[Hui Reply?]]*(Table1[[#This Row],[post_time]]-Table1[[#This Row],[timestamp of previous reply]])</f>
        <v>0</v>
      </c>
      <c r="O4210" s="3">
        <f>O4209+Table1[[#This Row],[Hui Reply?]]</f>
        <v>1089</v>
      </c>
      <c r="P4210" s="19">
        <f>INT(Table1[[#This Row],[post_time]])</f>
        <v>40507</v>
      </c>
      <c r="Q4210" s="3">
        <f>IF(Table1[[#This Row],[Hui Reply?]],VLOOKUP(Table1[[#This Row],[topic_id]],'All Topics Data'!$A$2:$E$1243,5,FALSE),0)</f>
        <v>0</v>
      </c>
      <c r="R4210" s="8">
        <f>Table1[[#This Row],[post_time]]+8/24</f>
        <v>40508.303298611114</v>
      </c>
      <c r="S4210" s="3">
        <f>IF(Table1[[#This Row],[post_position]]=1,0,SUMIFS($F$2:F4210,$H$2:H4210,Table1[[#This Row],[post_position]]-1,$C$2:C4210,Table1[[#This Row],[topic_id]]))</f>
        <v>40507.960497685184</v>
      </c>
    </row>
    <row r="4211" spans="1:19" x14ac:dyDescent="0.25">
      <c r="A4211" s="7">
        <v>4290</v>
      </c>
      <c r="B4211" s="7">
        <v>1</v>
      </c>
      <c r="C4211" s="7">
        <v>1039</v>
      </c>
      <c r="D4211" s="7">
        <v>24</v>
      </c>
      <c r="F4211" s="8">
        <v>40508.046249999999</v>
      </c>
      <c r="G4211" s="7">
        <v>0</v>
      </c>
      <c r="H4211" s="7">
        <v>3</v>
      </c>
      <c r="I4211" s="7" t="b">
        <f t="shared" si="195"/>
        <v>1</v>
      </c>
      <c r="J4211" s="7" t="b">
        <f t="shared" si="196"/>
        <v>1</v>
      </c>
      <c r="K4211" s="7">
        <f t="shared" si="197"/>
        <v>1</v>
      </c>
      <c r="L4211" s="7">
        <f>WEEKDAY(Table1[[#This Row],[post_time]])</f>
        <v>6</v>
      </c>
      <c r="M4211" s="7">
        <f>VLOOKUP(Table1[[#This Row],[topic_id]],'All Topics Data'!$A$2:$I$1243,8,FALSE)</f>
        <v>40506.618750000001</v>
      </c>
      <c r="N4211" s="7">
        <f>Table1[[#This Row],[Hui Reply?]]*(Table1[[#This Row],[post_time]]-Table1[[#This Row],[timestamp of previous reply]])</f>
        <v>1.3870370370350429</v>
      </c>
      <c r="O4211" s="3">
        <f>O4210+Table1[[#This Row],[Hui Reply?]]</f>
        <v>1090</v>
      </c>
      <c r="P4211" s="19">
        <f>INT(Table1[[#This Row],[post_time]])</f>
        <v>40508</v>
      </c>
      <c r="Q4211" s="3" t="str">
        <f>IF(Table1[[#This Row],[Hui Reply?]],VLOOKUP(Table1[[#This Row],[topic_id]],'All Topics Data'!$A$2:$E$1243,5,FALSE),0)</f>
        <v>Dash___</v>
      </c>
      <c r="R4211" s="8">
        <f>Table1[[#This Row],[post_time]]+8/24</f>
        <v>40508.379583333335</v>
      </c>
      <c r="S4211" s="3">
        <f>IF(Table1[[#This Row],[post_position]]=1,0,SUMIFS($F$2:F4211,$H$2:H4211,Table1[[#This Row],[post_position]]-1,$C$2:C4211,Table1[[#This Row],[topic_id]]))</f>
        <v>40506.659212962964</v>
      </c>
    </row>
    <row r="4212" spans="1:19" x14ac:dyDescent="0.25">
      <c r="A4212" s="7">
        <v>4291</v>
      </c>
      <c r="B4212" s="7">
        <v>1</v>
      </c>
      <c r="C4212" s="7">
        <v>1045</v>
      </c>
      <c r="D4212" s="7">
        <v>6458</v>
      </c>
      <c r="E4212" s="2"/>
      <c r="F4212" s="8">
        <v>40508.117696759262</v>
      </c>
      <c r="G4212" s="7">
        <v>0</v>
      </c>
      <c r="H4212" s="7">
        <v>4</v>
      </c>
      <c r="I4212" s="7" t="b">
        <f t="shared" si="195"/>
        <v>0</v>
      </c>
      <c r="J4212" s="7" t="b">
        <f t="shared" si="196"/>
        <v>1</v>
      </c>
      <c r="K4212" s="7">
        <f t="shared" si="197"/>
        <v>0</v>
      </c>
      <c r="L4212" s="7">
        <f>WEEKDAY(Table1[[#This Row],[post_time]])</f>
        <v>6</v>
      </c>
      <c r="M4212" s="7">
        <f>VLOOKUP(Table1[[#This Row],[topic_id]],'All Topics Data'!$A$2:$I$1243,8,FALSE)</f>
        <v>40507.572222222225</v>
      </c>
      <c r="N4212" s="7">
        <f>Table1[[#This Row],[Hui Reply?]]*(Table1[[#This Row],[post_time]]-Table1[[#This Row],[timestamp of previous reply]])</f>
        <v>0</v>
      </c>
      <c r="O4212" s="3">
        <f>O4211+Table1[[#This Row],[Hui Reply?]]</f>
        <v>1090</v>
      </c>
      <c r="P4212" s="19">
        <f>INT(Table1[[#This Row],[post_time]])</f>
        <v>40508</v>
      </c>
      <c r="Q4212" s="3">
        <f>IF(Table1[[#This Row],[Hui Reply?]],VLOOKUP(Table1[[#This Row],[topic_id]],'All Topics Data'!$A$2:$E$1243,5,FALSE),0)</f>
        <v>0</v>
      </c>
      <c r="R4212" s="8">
        <f>Table1[[#This Row],[post_time]]+8/24</f>
        <v>40508.451030092598</v>
      </c>
      <c r="S4212" s="3">
        <f>IF(Table1[[#This Row],[post_position]]=1,0,SUMIFS($F$2:F4212,$H$2:H4212,Table1[[#This Row],[post_position]]-1,$C$2:C4212,Table1[[#This Row],[topic_id]]))</f>
        <v>40507.969965277778</v>
      </c>
    </row>
    <row r="4213" spans="1:19" x14ac:dyDescent="0.25">
      <c r="A4213" s="7">
        <v>4292</v>
      </c>
      <c r="B4213" s="7">
        <v>1</v>
      </c>
      <c r="C4213" s="7">
        <v>1045</v>
      </c>
      <c r="D4213" s="7">
        <v>7095</v>
      </c>
      <c r="E4213" s="2"/>
      <c r="F4213" s="8">
        <v>40508.182199074072</v>
      </c>
      <c r="G4213" s="7">
        <v>0</v>
      </c>
      <c r="H4213" s="7">
        <v>5</v>
      </c>
      <c r="I4213" s="7" t="b">
        <f t="shared" si="195"/>
        <v>0</v>
      </c>
      <c r="J4213" s="7" t="b">
        <f t="shared" si="196"/>
        <v>1</v>
      </c>
      <c r="K4213" s="7">
        <f t="shared" si="197"/>
        <v>0</v>
      </c>
      <c r="L4213" s="7">
        <f>WEEKDAY(Table1[[#This Row],[post_time]])</f>
        <v>6</v>
      </c>
      <c r="M4213" s="7">
        <f>VLOOKUP(Table1[[#This Row],[topic_id]],'All Topics Data'!$A$2:$I$1243,8,FALSE)</f>
        <v>40507.572222222225</v>
      </c>
      <c r="N4213" s="7">
        <f>Table1[[#This Row],[Hui Reply?]]*(Table1[[#This Row],[post_time]]-Table1[[#This Row],[timestamp of previous reply]])</f>
        <v>0</v>
      </c>
      <c r="O4213" s="3">
        <f>O4212+Table1[[#This Row],[Hui Reply?]]</f>
        <v>1090</v>
      </c>
      <c r="P4213" s="19">
        <f>INT(Table1[[#This Row],[post_time]])</f>
        <v>40508</v>
      </c>
      <c r="Q4213" s="3">
        <f>IF(Table1[[#This Row],[Hui Reply?]],VLOOKUP(Table1[[#This Row],[topic_id]],'All Topics Data'!$A$2:$E$1243,5,FALSE),0)</f>
        <v>0</v>
      </c>
      <c r="R4213" s="8">
        <f>Table1[[#This Row],[post_time]]+8/24</f>
        <v>40508.515532407408</v>
      </c>
      <c r="S4213" s="3">
        <f>IF(Table1[[#This Row],[post_position]]=1,0,SUMIFS($F$2:F4213,$H$2:H4213,Table1[[#This Row],[post_position]]-1,$C$2:C4213,Table1[[#This Row],[topic_id]]))</f>
        <v>40508.117696759262</v>
      </c>
    </row>
    <row r="4214" spans="1:19" x14ac:dyDescent="0.25">
      <c r="A4214" s="7">
        <v>4293</v>
      </c>
      <c r="B4214" s="7">
        <v>1</v>
      </c>
      <c r="C4214" s="7">
        <v>1045</v>
      </c>
      <c r="D4214" s="7">
        <v>6458</v>
      </c>
      <c r="F4214" s="8">
        <v>40508.19017361111</v>
      </c>
      <c r="G4214" s="7">
        <v>0</v>
      </c>
      <c r="H4214" s="7">
        <v>6</v>
      </c>
      <c r="I4214" s="7" t="b">
        <f t="shared" si="195"/>
        <v>0</v>
      </c>
      <c r="J4214" s="7" t="b">
        <f t="shared" si="196"/>
        <v>1</v>
      </c>
      <c r="K4214" s="7">
        <f t="shared" si="197"/>
        <v>0</v>
      </c>
      <c r="L4214" s="7">
        <f>WEEKDAY(Table1[[#This Row],[post_time]])</f>
        <v>6</v>
      </c>
      <c r="M4214" s="7">
        <f>VLOOKUP(Table1[[#This Row],[topic_id]],'All Topics Data'!$A$2:$I$1243,8,FALSE)</f>
        <v>40507.572222222225</v>
      </c>
      <c r="N4214" s="7">
        <f>Table1[[#This Row],[Hui Reply?]]*(Table1[[#This Row],[post_time]]-Table1[[#This Row],[timestamp of previous reply]])</f>
        <v>0</v>
      </c>
      <c r="O4214" s="3">
        <f>O4213+Table1[[#This Row],[Hui Reply?]]</f>
        <v>1090</v>
      </c>
      <c r="P4214" s="19">
        <f>INT(Table1[[#This Row],[post_time]])</f>
        <v>40508</v>
      </c>
      <c r="Q4214" s="3">
        <f>IF(Table1[[#This Row],[Hui Reply?]],VLOOKUP(Table1[[#This Row],[topic_id]],'All Topics Data'!$A$2:$E$1243,5,FALSE),0)</f>
        <v>0</v>
      </c>
      <c r="R4214" s="8">
        <f>Table1[[#This Row],[post_time]]+8/24</f>
        <v>40508.523506944446</v>
      </c>
      <c r="S4214" s="3">
        <f>IF(Table1[[#This Row],[post_position]]=1,0,SUMIFS($F$2:F4214,$H$2:H4214,Table1[[#This Row],[post_position]]-1,$C$2:C4214,Table1[[#This Row],[topic_id]]))</f>
        <v>40508.182199074072</v>
      </c>
    </row>
    <row r="4215" spans="1:19" x14ac:dyDescent="0.25">
      <c r="A4215" s="7">
        <v>4294</v>
      </c>
      <c r="B4215" s="7">
        <v>4</v>
      </c>
      <c r="C4215" s="7">
        <v>2</v>
      </c>
      <c r="D4215" s="7">
        <v>7097</v>
      </c>
      <c r="F4215" s="8">
        <v>40508.201550925929</v>
      </c>
      <c r="G4215" s="7">
        <v>0</v>
      </c>
      <c r="H4215" s="7">
        <v>89</v>
      </c>
      <c r="I4215" s="7" t="b">
        <f t="shared" si="195"/>
        <v>0</v>
      </c>
      <c r="J4215" s="7" t="b">
        <f t="shared" si="196"/>
        <v>1</v>
      </c>
      <c r="K4215" s="7">
        <f t="shared" si="197"/>
        <v>0</v>
      </c>
      <c r="L4215" s="7">
        <f>WEEKDAY(Table1[[#This Row],[post_time]])</f>
        <v>6</v>
      </c>
      <c r="M4215" s="7">
        <f>VLOOKUP(Table1[[#This Row],[topic_id]],'All Topics Data'!$A$2:$I$1243,8,FALSE)</f>
        <v>40019.929861111108</v>
      </c>
      <c r="N4215" s="7">
        <f>Table1[[#This Row],[Hui Reply?]]*(Table1[[#This Row],[post_time]]-Table1[[#This Row],[timestamp of previous reply]])</f>
        <v>0</v>
      </c>
      <c r="O4215" s="3">
        <f>O4214+Table1[[#This Row],[Hui Reply?]]</f>
        <v>1090</v>
      </c>
      <c r="P4215" s="19">
        <f>INT(Table1[[#This Row],[post_time]])</f>
        <v>40508</v>
      </c>
      <c r="Q4215" s="3">
        <f>IF(Table1[[#This Row],[Hui Reply?]],VLOOKUP(Table1[[#This Row],[topic_id]],'All Topics Data'!$A$2:$E$1243,5,FALSE),0)</f>
        <v>0</v>
      </c>
      <c r="R4215" s="8">
        <f>Table1[[#This Row],[post_time]]+8/24</f>
        <v>40508.534884259265</v>
      </c>
      <c r="S4215" s="3">
        <f>IF(Table1[[#This Row],[post_position]]=1,0,SUMIFS($F$2:F4215,$H$2:H4215,Table1[[#This Row],[post_position]]-1,$C$2:C4215,Table1[[#This Row],[topic_id]]))</f>
        <v>40504.952326388891</v>
      </c>
    </row>
    <row r="4216" spans="1:19" x14ac:dyDescent="0.25">
      <c r="A4216" s="7">
        <v>4295</v>
      </c>
      <c r="B4216" s="7">
        <v>1</v>
      </c>
      <c r="C4216" s="7">
        <v>1048</v>
      </c>
      <c r="D4216" s="7">
        <v>7060</v>
      </c>
      <c r="F4216" s="8">
        <v>40508.206643518519</v>
      </c>
      <c r="G4216" s="7">
        <v>0</v>
      </c>
      <c r="H4216" s="7">
        <v>1</v>
      </c>
      <c r="I4216" s="7" t="b">
        <f t="shared" si="195"/>
        <v>0</v>
      </c>
      <c r="J4216" s="7" t="b">
        <f t="shared" si="196"/>
        <v>0</v>
      </c>
      <c r="K4216" s="7">
        <f t="shared" si="197"/>
        <v>0</v>
      </c>
      <c r="L4216" s="7">
        <f>WEEKDAY(Table1[[#This Row],[post_time]])</f>
        <v>6</v>
      </c>
      <c r="M4216" s="7">
        <f>VLOOKUP(Table1[[#This Row],[topic_id]],'All Topics Data'!$A$2:$I$1243,8,FALSE)</f>
        <v>40508.206250000003</v>
      </c>
      <c r="N4216" s="7">
        <f>Table1[[#This Row],[Hui Reply?]]*(Table1[[#This Row],[post_time]]-Table1[[#This Row],[timestamp of previous reply]])</f>
        <v>0</v>
      </c>
      <c r="O4216" s="3">
        <f>O4215+Table1[[#This Row],[Hui Reply?]]</f>
        <v>1090</v>
      </c>
      <c r="P4216" s="19">
        <f>INT(Table1[[#This Row],[post_time]])</f>
        <v>40508</v>
      </c>
      <c r="Q4216" s="3">
        <f>IF(Table1[[#This Row],[Hui Reply?]],VLOOKUP(Table1[[#This Row],[topic_id]],'All Topics Data'!$A$2:$E$1243,5,FALSE),0)</f>
        <v>0</v>
      </c>
      <c r="R4216" s="8">
        <f>Table1[[#This Row],[post_time]]+8/24</f>
        <v>40508.539976851855</v>
      </c>
      <c r="S4216" s="3">
        <f>IF(Table1[[#This Row],[post_position]]=1,0,SUMIFS($F$2:F4216,$H$2:H4216,Table1[[#This Row],[post_position]]-1,$C$2:C4216,Table1[[#This Row],[topic_id]]))</f>
        <v>0</v>
      </c>
    </row>
    <row r="4217" spans="1:19" x14ac:dyDescent="0.25">
      <c r="A4217" s="7">
        <v>4296</v>
      </c>
      <c r="B4217" s="7">
        <v>1</v>
      </c>
      <c r="C4217" s="7">
        <v>1045</v>
      </c>
      <c r="D4217" s="7">
        <v>7095</v>
      </c>
      <c r="F4217" s="8">
        <v>40508.207106481481</v>
      </c>
      <c r="G4217" s="7">
        <v>0</v>
      </c>
      <c r="H4217" s="7">
        <v>7</v>
      </c>
      <c r="I4217" s="7" t="b">
        <f t="shared" si="195"/>
        <v>0</v>
      </c>
      <c r="J4217" s="7" t="b">
        <f t="shared" si="196"/>
        <v>1</v>
      </c>
      <c r="K4217" s="7">
        <f t="shared" si="197"/>
        <v>0</v>
      </c>
      <c r="L4217" s="7">
        <f>WEEKDAY(Table1[[#This Row],[post_time]])</f>
        <v>6</v>
      </c>
      <c r="M4217" s="7">
        <f>VLOOKUP(Table1[[#This Row],[topic_id]],'All Topics Data'!$A$2:$I$1243,8,FALSE)</f>
        <v>40507.572222222225</v>
      </c>
      <c r="N4217" s="7">
        <f>Table1[[#This Row],[Hui Reply?]]*(Table1[[#This Row],[post_time]]-Table1[[#This Row],[timestamp of previous reply]])</f>
        <v>0</v>
      </c>
      <c r="O4217" s="3">
        <f>O4216+Table1[[#This Row],[Hui Reply?]]</f>
        <v>1090</v>
      </c>
      <c r="P4217" s="19">
        <f>INT(Table1[[#This Row],[post_time]])</f>
        <v>40508</v>
      </c>
      <c r="Q4217" s="3">
        <f>IF(Table1[[#This Row],[Hui Reply?]],VLOOKUP(Table1[[#This Row],[topic_id]],'All Topics Data'!$A$2:$E$1243,5,FALSE),0)</f>
        <v>0</v>
      </c>
      <c r="R4217" s="8">
        <f>Table1[[#This Row],[post_time]]+8/24</f>
        <v>40508.540439814817</v>
      </c>
      <c r="S4217" s="3">
        <f>IF(Table1[[#This Row],[post_position]]=1,0,SUMIFS($F$2:F4217,$H$2:H4217,Table1[[#This Row],[post_position]]-1,$C$2:C4217,Table1[[#This Row],[topic_id]]))</f>
        <v>40508.19017361111</v>
      </c>
    </row>
    <row r="4218" spans="1:19" x14ac:dyDescent="0.25">
      <c r="A4218" s="7">
        <v>4297</v>
      </c>
      <c r="B4218" s="7">
        <v>1</v>
      </c>
      <c r="C4218" s="7">
        <v>1045</v>
      </c>
      <c r="D4218" s="7">
        <v>6458</v>
      </c>
      <c r="F4218" s="8">
        <v>40508.211469907408</v>
      </c>
      <c r="G4218" s="7">
        <v>0</v>
      </c>
      <c r="H4218" s="7">
        <v>8</v>
      </c>
      <c r="I4218" s="7" t="b">
        <f t="shared" si="195"/>
        <v>0</v>
      </c>
      <c r="J4218" s="7" t="b">
        <f t="shared" si="196"/>
        <v>1</v>
      </c>
      <c r="K4218" s="7">
        <f t="shared" si="197"/>
        <v>0</v>
      </c>
      <c r="L4218" s="7">
        <f>WEEKDAY(Table1[[#This Row],[post_time]])</f>
        <v>6</v>
      </c>
      <c r="M4218" s="7">
        <f>VLOOKUP(Table1[[#This Row],[topic_id]],'All Topics Data'!$A$2:$I$1243,8,FALSE)</f>
        <v>40507.572222222225</v>
      </c>
      <c r="N4218" s="7">
        <f>Table1[[#This Row],[Hui Reply?]]*(Table1[[#This Row],[post_time]]-Table1[[#This Row],[timestamp of previous reply]])</f>
        <v>0</v>
      </c>
      <c r="O4218" s="3">
        <f>O4217+Table1[[#This Row],[Hui Reply?]]</f>
        <v>1090</v>
      </c>
      <c r="P4218" s="19">
        <f>INT(Table1[[#This Row],[post_time]])</f>
        <v>40508</v>
      </c>
      <c r="Q4218" s="3">
        <f>IF(Table1[[#This Row],[Hui Reply?]],VLOOKUP(Table1[[#This Row],[topic_id]],'All Topics Data'!$A$2:$E$1243,5,FALSE),0)</f>
        <v>0</v>
      </c>
      <c r="R4218" s="8">
        <f>Table1[[#This Row],[post_time]]+8/24</f>
        <v>40508.544803240744</v>
      </c>
      <c r="S4218" s="3">
        <f>IF(Table1[[#This Row],[post_position]]=1,0,SUMIFS($F$2:F4218,$H$2:H4218,Table1[[#This Row],[post_position]]-1,$C$2:C4218,Table1[[#This Row],[topic_id]]))</f>
        <v>40508.207106481481</v>
      </c>
    </row>
    <row r="4219" spans="1:19" x14ac:dyDescent="0.25">
      <c r="A4219" s="7">
        <v>4298</v>
      </c>
      <c r="B4219" s="7">
        <v>1</v>
      </c>
      <c r="C4219" s="7">
        <v>1048</v>
      </c>
      <c r="D4219" s="7">
        <v>6458</v>
      </c>
      <c r="F4219" s="8">
        <v>40508.214039351849</v>
      </c>
      <c r="G4219" s="7">
        <v>0</v>
      </c>
      <c r="H4219" s="7">
        <v>2</v>
      </c>
      <c r="I4219" s="7" t="b">
        <f t="shared" si="195"/>
        <v>0</v>
      </c>
      <c r="J4219" s="7" t="b">
        <f t="shared" si="196"/>
        <v>1</v>
      </c>
      <c r="K4219" s="7">
        <f t="shared" si="197"/>
        <v>0</v>
      </c>
      <c r="L4219" s="7">
        <f>WEEKDAY(Table1[[#This Row],[post_time]])</f>
        <v>6</v>
      </c>
      <c r="M4219" s="7">
        <f>VLOOKUP(Table1[[#This Row],[topic_id]],'All Topics Data'!$A$2:$I$1243,8,FALSE)</f>
        <v>40508.206250000003</v>
      </c>
      <c r="N4219" s="7">
        <f>Table1[[#This Row],[Hui Reply?]]*(Table1[[#This Row],[post_time]]-Table1[[#This Row],[timestamp of previous reply]])</f>
        <v>0</v>
      </c>
      <c r="O4219" s="3">
        <f>O4218+Table1[[#This Row],[Hui Reply?]]</f>
        <v>1090</v>
      </c>
      <c r="P4219" s="19">
        <f>INT(Table1[[#This Row],[post_time]])</f>
        <v>40508</v>
      </c>
      <c r="Q4219" s="3">
        <f>IF(Table1[[#This Row],[Hui Reply?]],VLOOKUP(Table1[[#This Row],[topic_id]],'All Topics Data'!$A$2:$E$1243,5,FALSE),0)</f>
        <v>0</v>
      </c>
      <c r="R4219" s="8">
        <f>Table1[[#This Row],[post_time]]+8/24</f>
        <v>40508.547372685185</v>
      </c>
      <c r="S4219" s="3">
        <f>IF(Table1[[#This Row],[post_position]]=1,0,SUMIFS($F$2:F4219,$H$2:H4219,Table1[[#This Row],[post_position]]-1,$C$2:C4219,Table1[[#This Row],[topic_id]]))</f>
        <v>40508.206643518519</v>
      </c>
    </row>
    <row r="4220" spans="1:19" x14ac:dyDescent="0.25">
      <c r="A4220" s="7">
        <v>4299</v>
      </c>
      <c r="B4220" s="7">
        <v>1</v>
      </c>
      <c r="C4220" s="7">
        <v>1045</v>
      </c>
      <c r="D4220" s="7">
        <v>7095</v>
      </c>
      <c r="F4220" s="8">
        <v>40508.214062500003</v>
      </c>
      <c r="G4220" s="7">
        <v>0</v>
      </c>
      <c r="H4220" s="7">
        <v>9</v>
      </c>
      <c r="I4220" s="7" t="b">
        <f t="shared" si="195"/>
        <v>0</v>
      </c>
      <c r="J4220" s="7" t="b">
        <f t="shared" si="196"/>
        <v>1</v>
      </c>
      <c r="K4220" s="7">
        <f t="shared" si="197"/>
        <v>0</v>
      </c>
      <c r="L4220" s="7">
        <f>WEEKDAY(Table1[[#This Row],[post_time]])</f>
        <v>6</v>
      </c>
      <c r="M4220" s="7">
        <f>VLOOKUP(Table1[[#This Row],[topic_id]],'All Topics Data'!$A$2:$I$1243,8,FALSE)</f>
        <v>40507.572222222225</v>
      </c>
      <c r="N4220" s="7">
        <f>Table1[[#This Row],[Hui Reply?]]*(Table1[[#This Row],[post_time]]-Table1[[#This Row],[timestamp of previous reply]])</f>
        <v>0</v>
      </c>
      <c r="O4220" s="3">
        <f>O4219+Table1[[#This Row],[Hui Reply?]]</f>
        <v>1090</v>
      </c>
      <c r="P4220" s="19">
        <f>INT(Table1[[#This Row],[post_time]])</f>
        <v>40508</v>
      </c>
      <c r="Q4220" s="3">
        <f>IF(Table1[[#This Row],[Hui Reply?]],VLOOKUP(Table1[[#This Row],[topic_id]],'All Topics Data'!$A$2:$E$1243,5,FALSE),0)</f>
        <v>0</v>
      </c>
      <c r="R4220" s="8">
        <f>Table1[[#This Row],[post_time]]+8/24</f>
        <v>40508.547395833339</v>
      </c>
      <c r="S4220" s="3">
        <f>IF(Table1[[#This Row],[post_position]]=1,0,SUMIFS($F$2:F4220,$H$2:H4220,Table1[[#This Row],[post_position]]-1,$C$2:C4220,Table1[[#This Row],[topic_id]]))</f>
        <v>40508.211469907408</v>
      </c>
    </row>
    <row r="4221" spans="1:19" x14ac:dyDescent="0.25">
      <c r="A4221" s="7">
        <v>4300</v>
      </c>
      <c r="B4221" s="7">
        <v>1</v>
      </c>
      <c r="C4221" s="7">
        <v>1048</v>
      </c>
      <c r="D4221" s="7">
        <v>6458</v>
      </c>
      <c r="F4221" s="8">
        <v>40508.216643518521</v>
      </c>
      <c r="G4221" s="7">
        <v>0</v>
      </c>
      <c r="H4221" s="7">
        <v>3</v>
      </c>
      <c r="I4221" s="7" t="b">
        <f t="shared" si="195"/>
        <v>0</v>
      </c>
      <c r="J4221" s="7" t="b">
        <f t="shared" si="196"/>
        <v>1</v>
      </c>
      <c r="K4221" s="7">
        <f t="shared" si="197"/>
        <v>0</v>
      </c>
      <c r="L4221" s="7">
        <f>WEEKDAY(Table1[[#This Row],[post_time]])</f>
        <v>6</v>
      </c>
      <c r="M4221" s="7">
        <f>VLOOKUP(Table1[[#This Row],[topic_id]],'All Topics Data'!$A$2:$I$1243,8,FALSE)</f>
        <v>40508.206250000003</v>
      </c>
      <c r="N4221" s="7">
        <f>Table1[[#This Row],[Hui Reply?]]*(Table1[[#This Row],[post_time]]-Table1[[#This Row],[timestamp of previous reply]])</f>
        <v>0</v>
      </c>
      <c r="O4221" s="3">
        <f>O4220+Table1[[#This Row],[Hui Reply?]]</f>
        <v>1090</v>
      </c>
      <c r="P4221" s="19">
        <f>INT(Table1[[#This Row],[post_time]])</f>
        <v>40508</v>
      </c>
      <c r="Q4221" s="3">
        <f>IF(Table1[[#This Row],[Hui Reply?]],VLOOKUP(Table1[[#This Row],[topic_id]],'All Topics Data'!$A$2:$E$1243,5,FALSE),0)</f>
        <v>0</v>
      </c>
      <c r="R4221" s="8">
        <f>Table1[[#This Row],[post_time]]+8/24</f>
        <v>40508.549976851857</v>
      </c>
      <c r="S4221" s="3">
        <f>IF(Table1[[#This Row],[post_position]]=1,0,SUMIFS($F$2:F4221,$H$2:H4221,Table1[[#This Row],[post_position]]-1,$C$2:C4221,Table1[[#This Row],[topic_id]]))</f>
        <v>40508.214039351849</v>
      </c>
    </row>
    <row r="4222" spans="1:19" x14ac:dyDescent="0.25">
      <c r="A4222" s="7">
        <v>4301</v>
      </c>
      <c r="B4222" s="7">
        <v>1</v>
      </c>
      <c r="C4222" s="7">
        <v>1045</v>
      </c>
      <c r="D4222" s="7">
        <v>6458</v>
      </c>
      <c r="F4222" s="8">
        <v>40508.220405092594</v>
      </c>
      <c r="G4222" s="7">
        <v>0</v>
      </c>
      <c r="H4222" s="7">
        <v>10</v>
      </c>
      <c r="I4222" s="7" t="b">
        <f t="shared" si="195"/>
        <v>0</v>
      </c>
      <c r="J4222" s="7" t="b">
        <f t="shared" si="196"/>
        <v>1</v>
      </c>
      <c r="K4222" s="7">
        <f t="shared" si="197"/>
        <v>0</v>
      </c>
      <c r="L4222" s="7">
        <f>WEEKDAY(Table1[[#This Row],[post_time]])</f>
        <v>6</v>
      </c>
      <c r="M4222" s="7">
        <f>VLOOKUP(Table1[[#This Row],[topic_id]],'All Topics Data'!$A$2:$I$1243,8,FALSE)</f>
        <v>40507.572222222225</v>
      </c>
      <c r="N4222" s="7">
        <f>Table1[[#This Row],[Hui Reply?]]*(Table1[[#This Row],[post_time]]-Table1[[#This Row],[timestamp of previous reply]])</f>
        <v>0</v>
      </c>
      <c r="O4222" s="3">
        <f>O4221+Table1[[#This Row],[Hui Reply?]]</f>
        <v>1090</v>
      </c>
      <c r="P4222" s="19">
        <f>INT(Table1[[#This Row],[post_time]])</f>
        <v>40508</v>
      </c>
      <c r="Q4222" s="3">
        <f>IF(Table1[[#This Row],[Hui Reply?]],VLOOKUP(Table1[[#This Row],[topic_id]],'All Topics Data'!$A$2:$E$1243,5,FALSE),0)</f>
        <v>0</v>
      </c>
      <c r="R4222" s="8">
        <f>Table1[[#This Row],[post_time]]+8/24</f>
        <v>40508.55373842593</v>
      </c>
      <c r="S4222" s="3">
        <f>IF(Table1[[#This Row],[post_position]]=1,0,SUMIFS($F$2:F4222,$H$2:H4222,Table1[[#This Row],[post_position]]-1,$C$2:C4222,Table1[[#This Row],[topic_id]]))</f>
        <v>40508.214062500003</v>
      </c>
    </row>
    <row r="4223" spans="1:19" x14ac:dyDescent="0.25">
      <c r="A4223" s="7">
        <v>4304</v>
      </c>
      <c r="B4223" s="7">
        <v>1</v>
      </c>
      <c r="C4223" s="7">
        <v>960</v>
      </c>
      <c r="D4223" s="7">
        <v>6779</v>
      </c>
      <c r="E4223" s="2"/>
      <c r="F4223" s="8">
        <v>40508.289768518516</v>
      </c>
      <c r="G4223" s="7">
        <v>0</v>
      </c>
      <c r="H4223" s="7">
        <v>6</v>
      </c>
      <c r="I4223" s="7" t="b">
        <f t="shared" si="195"/>
        <v>0</v>
      </c>
      <c r="J4223" s="7" t="b">
        <f t="shared" si="196"/>
        <v>1</v>
      </c>
      <c r="K4223" s="7">
        <f t="shared" si="197"/>
        <v>0</v>
      </c>
      <c r="L4223" s="7">
        <f>WEEKDAY(Table1[[#This Row],[post_time]])</f>
        <v>6</v>
      </c>
      <c r="M4223" s="7">
        <f>VLOOKUP(Table1[[#This Row],[topic_id]],'All Topics Data'!$A$2:$I$1243,8,FALSE)</f>
        <v>40497.1</v>
      </c>
      <c r="N4223" s="7">
        <f>Table1[[#This Row],[Hui Reply?]]*(Table1[[#This Row],[post_time]]-Table1[[#This Row],[timestamp of previous reply]])</f>
        <v>0</v>
      </c>
      <c r="O4223" s="3">
        <f>O4222+Table1[[#This Row],[Hui Reply?]]</f>
        <v>1090</v>
      </c>
      <c r="P4223" s="19">
        <f>INT(Table1[[#This Row],[post_time]])</f>
        <v>40508</v>
      </c>
      <c r="Q4223" s="3">
        <f>IF(Table1[[#This Row],[Hui Reply?]],VLOOKUP(Table1[[#This Row],[topic_id]],'All Topics Data'!$A$2:$E$1243,5,FALSE),0)</f>
        <v>0</v>
      </c>
      <c r="R4223" s="8">
        <f>Table1[[#This Row],[post_time]]+8/24</f>
        <v>40508.623101851852</v>
      </c>
      <c r="S4223" s="3">
        <f>IF(Table1[[#This Row],[post_position]]=1,0,SUMIFS($F$2:F4223,$H$2:H4223,Table1[[#This Row],[post_position]]-1,$C$2:C4223,Table1[[#This Row],[topic_id]]))</f>
        <v>40504.272824074076</v>
      </c>
    </row>
    <row r="4224" spans="1:19" x14ac:dyDescent="0.25">
      <c r="A4224" s="7">
        <v>4305</v>
      </c>
      <c r="B4224" s="7">
        <v>1</v>
      </c>
      <c r="C4224" s="7">
        <v>1051</v>
      </c>
      <c r="D4224" s="7">
        <v>7099</v>
      </c>
      <c r="F4224" s="8">
        <v>40508.298518518517</v>
      </c>
      <c r="G4224" s="7">
        <v>0</v>
      </c>
      <c r="H4224" s="7">
        <v>1</v>
      </c>
      <c r="I4224" s="7" t="b">
        <f t="shared" si="195"/>
        <v>0</v>
      </c>
      <c r="J4224" s="7" t="b">
        <f t="shared" si="196"/>
        <v>0</v>
      </c>
      <c r="K4224" s="7">
        <f t="shared" si="197"/>
        <v>0</v>
      </c>
      <c r="L4224" s="7">
        <f>WEEKDAY(Table1[[#This Row],[post_time]])</f>
        <v>6</v>
      </c>
      <c r="M4224" s="7">
        <f>VLOOKUP(Table1[[#This Row],[topic_id]],'All Topics Data'!$A$2:$I$1243,8,FALSE)</f>
        <v>40508.29791666667</v>
      </c>
      <c r="N4224" s="7">
        <f>Table1[[#This Row],[Hui Reply?]]*(Table1[[#This Row],[post_time]]-Table1[[#This Row],[timestamp of previous reply]])</f>
        <v>0</v>
      </c>
      <c r="O4224" s="3">
        <f>O4223+Table1[[#This Row],[Hui Reply?]]</f>
        <v>1090</v>
      </c>
      <c r="P4224" s="19">
        <f>INT(Table1[[#This Row],[post_time]])</f>
        <v>40508</v>
      </c>
      <c r="Q4224" s="3">
        <f>IF(Table1[[#This Row],[Hui Reply?]],VLOOKUP(Table1[[#This Row],[topic_id]],'All Topics Data'!$A$2:$E$1243,5,FALSE),0)</f>
        <v>0</v>
      </c>
      <c r="R4224" s="8">
        <f>Table1[[#This Row],[post_time]]+8/24</f>
        <v>40508.631851851853</v>
      </c>
      <c r="S4224" s="3">
        <f>IF(Table1[[#This Row],[post_position]]=1,0,SUMIFS($F$2:F4224,$H$2:H4224,Table1[[#This Row],[post_position]]-1,$C$2:C4224,Table1[[#This Row],[topic_id]]))</f>
        <v>0</v>
      </c>
    </row>
    <row r="4225" spans="1:19" x14ac:dyDescent="0.25">
      <c r="A4225" s="7">
        <v>4306</v>
      </c>
      <c r="B4225" s="7">
        <v>1</v>
      </c>
      <c r="C4225" s="7">
        <v>883</v>
      </c>
      <c r="D4225" s="7">
        <v>6891</v>
      </c>
      <c r="F4225" s="8">
        <v>40508.310474537036</v>
      </c>
      <c r="G4225" s="7">
        <v>0</v>
      </c>
      <c r="H4225" s="7">
        <v>30</v>
      </c>
      <c r="I4225" s="7" t="b">
        <f t="shared" si="195"/>
        <v>0</v>
      </c>
      <c r="J4225" s="7" t="b">
        <f t="shared" si="196"/>
        <v>1</v>
      </c>
      <c r="K4225" s="7">
        <f t="shared" si="197"/>
        <v>0</v>
      </c>
      <c r="L4225" s="7">
        <f>WEEKDAY(Table1[[#This Row],[post_time]])</f>
        <v>6</v>
      </c>
      <c r="M4225" s="7">
        <f>VLOOKUP(Table1[[#This Row],[topic_id]],'All Topics Data'!$A$2:$I$1243,8,FALSE)</f>
        <v>40474.877083333333</v>
      </c>
      <c r="N4225" s="7">
        <f>Table1[[#This Row],[Hui Reply?]]*(Table1[[#This Row],[post_time]]-Table1[[#This Row],[timestamp of previous reply]])</f>
        <v>0</v>
      </c>
      <c r="O4225" s="3">
        <f>O4224+Table1[[#This Row],[Hui Reply?]]</f>
        <v>1090</v>
      </c>
      <c r="P4225" s="19">
        <f>INT(Table1[[#This Row],[post_time]])</f>
        <v>40508</v>
      </c>
      <c r="Q4225" s="3">
        <f>IF(Table1[[#This Row],[Hui Reply?]],VLOOKUP(Table1[[#This Row],[topic_id]],'All Topics Data'!$A$2:$E$1243,5,FALSE),0)</f>
        <v>0</v>
      </c>
      <c r="R4225" s="8">
        <f>Table1[[#This Row],[post_time]]+8/24</f>
        <v>40508.643807870372</v>
      </c>
      <c r="S4225" s="3">
        <f>IF(Table1[[#This Row],[post_position]]=1,0,SUMIFS($F$2:F4225,$H$2:H4225,Table1[[#This Row],[post_position]]-1,$C$2:C4225,Table1[[#This Row],[topic_id]]))</f>
        <v>40498.569722222222</v>
      </c>
    </row>
    <row r="4226" spans="1:19" x14ac:dyDescent="0.25">
      <c r="A4226" s="7">
        <v>4307</v>
      </c>
      <c r="B4226" s="7">
        <v>1</v>
      </c>
      <c r="C4226" s="7">
        <v>960</v>
      </c>
      <c r="D4226" s="7">
        <v>24</v>
      </c>
      <c r="E4226" s="2"/>
      <c r="F4226" s="8">
        <v>40508.311192129629</v>
      </c>
      <c r="G4226" s="7">
        <v>0</v>
      </c>
      <c r="H4226" s="7">
        <v>7</v>
      </c>
      <c r="I4226" s="7" t="b">
        <f t="shared" si="195"/>
        <v>1</v>
      </c>
      <c r="J4226" s="7" t="b">
        <f t="shared" si="196"/>
        <v>1</v>
      </c>
      <c r="K4226" s="7">
        <f t="shared" si="197"/>
        <v>1</v>
      </c>
      <c r="L4226" s="7">
        <f>WEEKDAY(Table1[[#This Row],[post_time]])</f>
        <v>6</v>
      </c>
      <c r="M4226" s="7">
        <f>VLOOKUP(Table1[[#This Row],[topic_id]],'All Topics Data'!$A$2:$I$1243,8,FALSE)</f>
        <v>40497.1</v>
      </c>
      <c r="N4226" s="7">
        <f>Table1[[#This Row],[Hui Reply?]]*(Table1[[#This Row],[post_time]]-Table1[[#This Row],[timestamp of previous reply]])</f>
        <v>2.142361111327773E-2</v>
      </c>
      <c r="O4226" s="3">
        <f>O4225+Table1[[#This Row],[Hui Reply?]]</f>
        <v>1091</v>
      </c>
      <c r="P4226" s="19">
        <f>INT(Table1[[#This Row],[post_time]])</f>
        <v>40508</v>
      </c>
      <c r="Q4226" s="3" t="str">
        <f>IF(Table1[[#This Row],[Hui Reply?]],VLOOKUP(Table1[[#This Row],[topic_id]],'All Topics Data'!$A$2:$E$1243,5,FALSE),0)</f>
        <v>Guity Niamanesh</v>
      </c>
      <c r="R4226" s="8">
        <f>Table1[[#This Row],[post_time]]+8/24</f>
        <v>40508.644525462965</v>
      </c>
      <c r="S4226" s="3">
        <f>IF(Table1[[#This Row],[post_position]]=1,0,SUMIFS($F$2:F4226,$H$2:H4226,Table1[[#This Row],[post_position]]-1,$C$2:C4226,Table1[[#This Row],[topic_id]]))</f>
        <v>40508.289768518516</v>
      </c>
    </row>
    <row r="4227" spans="1:19" x14ac:dyDescent="0.25">
      <c r="A4227" s="7">
        <v>4308</v>
      </c>
      <c r="B4227" s="7">
        <v>1</v>
      </c>
      <c r="C4227" s="7">
        <v>1051</v>
      </c>
      <c r="D4227" s="7">
        <v>24</v>
      </c>
      <c r="F4227" s="8">
        <v>40508.311562499999</v>
      </c>
      <c r="G4227" s="7">
        <v>0</v>
      </c>
      <c r="H4227" s="7">
        <v>2</v>
      </c>
      <c r="I4227" s="7" t="b">
        <f t="shared" ref="I4227:I4290" si="198">(D4227=24)</f>
        <v>1</v>
      </c>
      <c r="J4227" s="7" t="b">
        <f t="shared" ref="J4227:J4290" si="199">H4227&gt;1</f>
        <v>1</v>
      </c>
      <c r="K4227" s="7">
        <f t="shared" ref="K4227:K4290" si="200">I4227*J4227</f>
        <v>1</v>
      </c>
      <c r="L4227" s="7">
        <f>WEEKDAY(Table1[[#This Row],[post_time]])</f>
        <v>6</v>
      </c>
      <c r="M4227" s="7">
        <f>VLOOKUP(Table1[[#This Row],[topic_id]],'All Topics Data'!$A$2:$I$1243,8,FALSE)</f>
        <v>40508.29791666667</v>
      </c>
      <c r="N4227" s="7">
        <f>Table1[[#This Row],[Hui Reply?]]*(Table1[[#This Row],[post_time]]-Table1[[#This Row],[timestamp of previous reply]])</f>
        <v>1.3043981482042E-2</v>
      </c>
      <c r="O4227" s="3">
        <f>O4226+Table1[[#This Row],[Hui Reply?]]</f>
        <v>1092</v>
      </c>
      <c r="P4227" s="19">
        <f>INT(Table1[[#This Row],[post_time]])</f>
        <v>40508</v>
      </c>
      <c r="Q4227" s="3" t="str">
        <f>IF(Table1[[#This Row],[Hui Reply?]],VLOOKUP(Table1[[#This Row],[topic_id]],'All Topics Data'!$A$2:$E$1243,5,FALSE),0)</f>
        <v>satishmysore</v>
      </c>
      <c r="R4227" s="8">
        <f>Table1[[#This Row],[post_time]]+8/24</f>
        <v>40508.644895833335</v>
      </c>
      <c r="S4227" s="3">
        <f>IF(Table1[[#This Row],[post_position]]=1,0,SUMIFS($F$2:F4227,$H$2:H4227,Table1[[#This Row],[post_position]]-1,$C$2:C4227,Table1[[#This Row],[topic_id]]))</f>
        <v>40508.298518518517</v>
      </c>
    </row>
    <row r="4228" spans="1:19" x14ac:dyDescent="0.25">
      <c r="A4228" s="7">
        <v>4309</v>
      </c>
      <c r="B4228" s="7">
        <v>1</v>
      </c>
      <c r="C4228" s="7">
        <v>883</v>
      </c>
      <c r="D4228" s="7">
        <v>24</v>
      </c>
      <c r="F4228" s="8">
        <v>40508.314525462964</v>
      </c>
      <c r="G4228" s="7">
        <v>0</v>
      </c>
      <c r="H4228" s="7">
        <v>31</v>
      </c>
      <c r="I4228" s="7" t="b">
        <f t="shared" si="198"/>
        <v>1</v>
      </c>
      <c r="J4228" s="7" t="b">
        <f t="shared" si="199"/>
        <v>1</v>
      </c>
      <c r="K4228" s="7">
        <f t="shared" si="200"/>
        <v>1</v>
      </c>
      <c r="L4228" s="7">
        <f>WEEKDAY(Table1[[#This Row],[post_time]])</f>
        <v>6</v>
      </c>
      <c r="M4228" s="7">
        <f>VLOOKUP(Table1[[#This Row],[topic_id]],'All Topics Data'!$A$2:$I$1243,8,FALSE)</f>
        <v>40474.877083333333</v>
      </c>
      <c r="N4228" s="7">
        <f>Table1[[#This Row],[Hui Reply?]]*(Table1[[#This Row],[post_time]]-Table1[[#This Row],[timestamp of previous reply]])</f>
        <v>4.0509259270038456E-3</v>
      </c>
      <c r="O4228" s="3">
        <f>O4227+Table1[[#This Row],[Hui Reply?]]</f>
        <v>1093</v>
      </c>
      <c r="P4228" s="19">
        <f>INT(Table1[[#This Row],[post_time]])</f>
        <v>40508</v>
      </c>
      <c r="Q4228" s="3" t="str">
        <f>IF(Table1[[#This Row],[Hui Reply?]],VLOOKUP(Table1[[#This Row],[topic_id]],'All Topics Data'!$A$2:$E$1243,5,FALSE),0)</f>
        <v>mediatx</v>
      </c>
      <c r="R4228" s="8">
        <f>Table1[[#This Row],[post_time]]+8/24</f>
        <v>40508.647858796299</v>
      </c>
      <c r="S4228" s="3">
        <f>IF(Table1[[#This Row],[post_position]]=1,0,SUMIFS($F$2:F4228,$H$2:H4228,Table1[[#This Row],[post_position]]-1,$C$2:C4228,Table1[[#This Row],[topic_id]]))</f>
        <v>40508.310474537036</v>
      </c>
    </row>
    <row r="4229" spans="1:19" x14ac:dyDescent="0.25">
      <c r="A4229" s="7">
        <v>4310</v>
      </c>
      <c r="B4229" s="7">
        <v>1</v>
      </c>
      <c r="C4229" s="7">
        <v>1043</v>
      </c>
      <c r="D4229" s="7">
        <v>1886</v>
      </c>
      <c r="E4229" s="2"/>
      <c r="F4229" s="8">
        <v>40508.371817129628</v>
      </c>
      <c r="G4229" s="7">
        <v>0</v>
      </c>
      <c r="H4229" s="7">
        <v>3</v>
      </c>
      <c r="I4229" s="7" t="b">
        <f t="shared" si="198"/>
        <v>0</v>
      </c>
      <c r="J4229" s="7" t="b">
        <f t="shared" si="199"/>
        <v>1</v>
      </c>
      <c r="K4229" s="7">
        <f t="shared" si="200"/>
        <v>0</v>
      </c>
      <c r="L4229" s="7">
        <f>WEEKDAY(Table1[[#This Row],[post_time]])</f>
        <v>6</v>
      </c>
      <c r="M4229" s="7">
        <f>VLOOKUP(Table1[[#This Row],[topic_id]],'All Topics Data'!$A$2:$I$1243,8,FALSE)</f>
        <v>40507.366666666669</v>
      </c>
      <c r="N4229" s="7">
        <f>Table1[[#This Row],[Hui Reply?]]*(Table1[[#This Row],[post_time]]-Table1[[#This Row],[timestamp of previous reply]])</f>
        <v>0</v>
      </c>
      <c r="O4229" s="3">
        <f>O4228+Table1[[#This Row],[Hui Reply?]]</f>
        <v>1093</v>
      </c>
      <c r="P4229" s="19">
        <f>INT(Table1[[#This Row],[post_time]])</f>
        <v>40508</v>
      </c>
      <c r="Q4229" s="3">
        <f>IF(Table1[[#This Row],[Hui Reply?]],VLOOKUP(Table1[[#This Row],[topic_id]],'All Topics Data'!$A$2:$E$1243,5,FALSE),0)</f>
        <v>0</v>
      </c>
      <c r="R4229" s="8">
        <f>Table1[[#This Row],[post_time]]+8/24</f>
        <v>40508.705150462964</v>
      </c>
      <c r="S4229" s="3">
        <f>IF(Table1[[#This Row],[post_position]]=1,0,SUMIFS($F$2:F4229,$H$2:H4229,Table1[[#This Row],[post_position]]-1,$C$2:C4229,Table1[[#This Row],[topic_id]]))</f>
        <v>40507.419918981483</v>
      </c>
    </row>
    <row r="4230" spans="1:19" x14ac:dyDescent="0.25">
      <c r="A4230" s="7">
        <v>4311</v>
      </c>
      <c r="B4230" s="7">
        <v>1</v>
      </c>
      <c r="C4230" s="7">
        <v>1043</v>
      </c>
      <c r="D4230" s="7">
        <v>6713</v>
      </c>
      <c r="F4230" s="8">
        <v>40508.424340277779</v>
      </c>
      <c r="G4230" s="7">
        <v>0</v>
      </c>
      <c r="H4230" s="7">
        <v>4</v>
      </c>
      <c r="I4230" s="7" t="b">
        <f t="shared" si="198"/>
        <v>0</v>
      </c>
      <c r="J4230" s="7" t="b">
        <f t="shared" si="199"/>
        <v>1</v>
      </c>
      <c r="K4230" s="7">
        <f t="shared" si="200"/>
        <v>0</v>
      </c>
      <c r="L4230" s="7">
        <f>WEEKDAY(Table1[[#This Row],[post_time]])</f>
        <v>6</v>
      </c>
      <c r="M4230" s="7">
        <f>VLOOKUP(Table1[[#This Row],[topic_id]],'All Topics Data'!$A$2:$I$1243,8,FALSE)</f>
        <v>40507.366666666669</v>
      </c>
      <c r="N4230" s="7">
        <f>Table1[[#This Row],[Hui Reply?]]*(Table1[[#This Row],[post_time]]-Table1[[#This Row],[timestamp of previous reply]])</f>
        <v>0</v>
      </c>
      <c r="O4230" s="3">
        <f>O4229+Table1[[#This Row],[Hui Reply?]]</f>
        <v>1093</v>
      </c>
      <c r="P4230" s="19">
        <f>INT(Table1[[#This Row],[post_time]])</f>
        <v>40508</v>
      </c>
      <c r="Q4230" s="3">
        <f>IF(Table1[[#This Row],[Hui Reply?]],VLOOKUP(Table1[[#This Row],[topic_id]],'All Topics Data'!$A$2:$E$1243,5,FALSE),0)</f>
        <v>0</v>
      </c>
      <c r="R4230" s="8">
        <f>Table1[[#This Row],[post_time]]+8/24</f>
        <v>40508.757673611115</v>
      </c>
      <c r="S4230" s="3">
        <f>IF(Table1[[#This Row],[post_position]]=1,0,SUMIFS($F$2:F4230,$H$2:H4230,Table1[[#This Row],[post_position]]-1,$C$2:C4230,Table1[[#This Row],[topic_id]]))</f>
        <v>40508.371817129628</v>
      </c>
    </row>
    <row r="4231" spans="1:19" x14ac:dyDescent="0.25">
      <c r="A4231" s="7">
        <v>4312</v>
      </c>
      <c r="B4231" s="7">
        <v>1</v>
      </c>
      <c r="C4231" s="7">
        <v>1051</v>
      </c>
      <c r="D4231" s="7">
        <v>6713</v>
      </c>
      <c r="F4231" s="8">
        <v>40508.425243055557</v>
      </c>
      <c r="G4231" s="7">
        <v>0</v>
      </c>
      <c r="H4231" s="7">
        <v>3</v>
      </c>
      <c r="I4231" s="7" t="b">
        <f t="shared" si="198"/>
        <v>0</v>
      </c>
      <c r="J4231" s="7" t="b">
        <f t="shared" si="199"/>
        <v>1</v>
      </c>
      <c r="K4231" s="7">
        <f t="shared" si="200"/>
        <v>0</v>
      </c>
      <c r="L4231" s="7">
        <f>WEEKDAY(Table1[[#This Row],[post_time]])</f>
        <v>6</v>
      </c>
      <c r="M4231" s="7">
        <f>VLOOKUP(Table1[[#This Row],[topic_id]],'All Topics Data'!$A$2:$I$1243,8,FALSE)</f>
        <v>40508.29791666667</v>
      </c>
      <c r="N4231" s="7">
        <f>Table1[[#This Row],[Hui Reply?]]*(Table1[[#This Row],[post_time]]-Table1[[#This Row],[timestamp of previous reply]])</f>
        <v>0</v>
      </c>
      <c r="O4231" s="3">
        <f>O4230+Table1[[#This Row],[Hui Reply?]]</f>
        <v>1093</v>
      </c>
      <c r="P4231" s="19">
        <f>INT(Table1[[#This Row],[post_time]])</f>
        <v>40508</v>
      </c>
      <c r="Q4231" s="3">
        <f>IF(Table1[[#This Row],[Hui Reply?]],VLOOKUP(Table1[[#This Row],[topic_id]],'All Topics Data'!$A$2:$E$1243,5,FALSE),0)</f>
        <v>0</v>
      </c>
      <c r="R4231" s="8">
        <f>Table1[[#This Row],[post_time]]+8/24</f>
        <v>40508.758576388893</v>
      </c>
      <c r="S4231" s="3">
        <f>IF(Table1[[#This Row],[post_position]]=1,0,SUMIFS($F$2:F4231,$H$2:H4231,Table1[[#This Row],[post_position]]-1,$C$2:C4231,Table1[[#This Row],[topic_id]]))</f>
        <v>40508.311562499999</v>
      </c>
    </row>
    <row r="4232" spans="1:19" x14ac:dyDescent="0.25">
      <c r="A4232" s="7">
        <v>4313</v>
      </c>
      <c r="B4232" s="7">
        <v>1</v>
      </c>
      <c r="C4232" s="7">
        <v>1052</v>
      </c>
      <c r="D4232" s="7">
        <v>7016</v>
      </c>
      <c r="E4232" s="2"/>
      <c r="F4232" s="8">
        <v>40508.447314814817</v>
      </c>
      <c r="G4232" s="7">
        <v>0</v>
      </c>
      <c r="H4232" s="7">
        <v>1</v>
      </c>
      <c r="I4232" s="7" t="b">
        <f t="shared" si="198"/>
        <v>0</v>
      </c>
      <c r="J4232" s="7" t="b">
        <f t="shared" si="199"/>
        <v>0</v>
      </c>
      <c r="K4232" s="7">
        <f t="shared" si="200"/>
        <v>0</v>
      </c>
      <c r="L4232" s="7">
        <f>WEEKDAY(Table1[[#This Row],[post_time]])</f>
        <v>6</v>
      </c>
      <c r="M4232" s="7">
        <f>VLOOKUP(Table1[[#This Row],[topic_id]],'All Topics Data'!$A$2:$I$1243,8,FALSE)</f>
        <v>40508.447222222225</v>
      </c>
      <c r="N4232" s="7">
        <f>Table1[[#This Row],[Hui Reply?]]*(Table1[[#This Row],[post_time]]-Table1[[#This Row],[timestamp of previous reply]])</f>
        <v>0</v>
      </c>
      <c r="O4232" s="3">
        <f>O4231+Table1[[#This Row],[Hui Reply?]]</f>
        <v>1093</v>
      </c>
      <c r="P4232" s="19">
        <f>INT(Table1[[#This Row],[post_time]])</f>
        <v>40508</v>
      </c>
      <c r="Q4232" s="3">
        <f>IF(Table1[[#This Row],[Hui Reply?]],VLOOKUP(Table1[[#This Row],[topic_id]],'All Topics Data'!$A$2:$E$1243,5,FALSE),0)</f>
        <v>0</v>
      </c>
      <c r="R4232" s="8">
        <f>Table1[[#This Row],[post_time]]+8/24</f>
        <v>40508.780648148153</v>
      </c>
      <c r="S4232" s="3">
        <f>IF(Table1[[#This Row],[post_position]]=1,0,SUMIFS($F$2:F4232,$H$2:H4232,Table1[[#This Row],[post_position]]-1,$C$2:C4232,Table1[[#This Row],[topic_id]]))</f>
        <v>0</v>
      </c>
    </row>
    <row r="4233" spans="1:19" x14ac:dyDescent="0.25">
      <c r="A4233" s="7">
        <v>4314</v>
      </c>
      <c r="B4233" s="7">
        <v>2</v>
      </c>
      <c r="C4233" s="7">
        <v>1053</v>
      </c>
      <c r="D4233" s="7">
        <v>7100</v>
      </c>
      <c r="E4233" s="2"/>
      <c r="F4233" s="8">
        <v>40508.467743055553</v>
      </c>
      <c r="G4233" s="7">
        <v>0</v>
      </c>
      <c r="H4233" s="7">
        <v>1</v>
      </c>
      <c r="I4233" s="7" t="b">
        <f t="shared" si="198"/>
        <v>0</v>
      </c>
      <c r="J4233" s="7" t="b">
        <f t="shared" si="199"/>
        <v>0</v>
      </c>
      <c r="K4233" s="7">
        <f t="shared" si="200"/>
        <v>0</v>
      </c>
      <c r="L4233" s="7">
        <f>WEEKDAY(Table1[[#This Row],[post_time]])</f>
        <v>6</v>
      </c>
      <c r="M4233" s="7">
        <f>VLOOKUP(Table1[[#This Row],[topic_id]],'All Topics Data'!$A$2:$I$1243,8,FALSE)</f>
        <v>40508.467361111114</v>
      </c>
      <c r="N4233" s="7">
        <f>Table1[[#This Row],[Hui Reply?]]*(Table1[[#This Row],[post_time]]-Table1[[#This Row],[timestamp of previous reply]])</f>
        <v>0</v>
      </c>
      <c r="O4233" s="3">
        <f>O4232+Table1[[#This Row],[Hui Reply?]]</f>
        <v>1093</v>
      </c>
      <c r="P4233" s="19">
        <f>INT(Table1[[#This Row],[post_time]])</f>
        <v>40508</v>
      </c>
      <c r="Q4233" s="3">
        <f>IF(Table1[[#This Row],[Hui Reply?]],VLOOKUP(Table1[[#This Row],[topic_id]],'All Topics Data'!$A$2:$E$1243,5,FALSE),0)</f>
        <v>0</v>
      </c>
      <c r="R4233" s="8">
        <f>Table1[[#This Row],[post_time]]+8/24</f>
        <v>40508.801076388889</v>
      </c>
      <c r="S4233" s="3">
        <f>IF(Table1[[#This Row],[post_position]]=1,0,SUMIFS($F$2:F4233,$H$2:H4233,Table1[[#This Row],[post_position]]-1,$C$2:C4233,Table1[[#This Row],[topic_id]]))</f>
        <v>0</v>
      </c>
    </row>
    <row r="4234" spans="1:19" x14ac:dyDescent="0.25">
      <c r="A4234" s="7">
        <v>4315</v>
      </c>
      <c r="B4234" s="7">
        <v>2</v>
      </c>
      <c r="C4234" s="7">
        <v>1053</v>
      </c>
      <c r="D4234" s="7">
        <v>24</v>
      </c>
      <c r="F4234" s="8">
        <v>40508.470312500001</v>
      </c>
      <c r="G4234" s="7">
        <v>0</v>
      </c>
      <c r="H4234" s="7">
        <v>2</v>
      </c>
      <c r="I4234" s="7" t="b">
        <f t="shared" si="198"/>
        <v>1</v>
      </c>
      <c r="J4234" s="7" t="b">
        <f t="shared" si="199"/>
        <v>1</v>
      </c>
      <c r="K4234" s="7">
        <f t="shared" si="200"/>
        <v>1</v>
      </c>
      <c r="L4234" s="7">
        <f>WEEKDAY(Table1[[#This Row],[post_time]])</f>
        <v>6</v>
      </c>
      <c r="M4234" s="7">
        <f>VLOOKUP(Table1[[#This Row],[topic_id]],'All Topics Data'!$A$2:$I$1243,8,FALSE)</f>
        <v>40508.467361111114</v>
      </c>
      <c r="N4234" s="7">
        <f>Table1[[#This Row],[Hui Reply?]]*(Table1[[#This Row],[post_time]]-Table1[[#This Row],[timestamp of previous reply]])</f>
        <v>2.5694444484543055E-3</v>
      </c>
      <c r="O4234" s="3">
        <f>O4233+Table1[[#This Row],[Hui Reply?]]</f>
        <v>1094</v>
      </c>
      <c r="P4234" s="19">
        <f>INT(Table1[[#This Row],[post_time]])</f>
        <v>40508</v>
      </c>
      <c r="Q4234" s="3" t="str">
        <f>IF(Table1[[#This Row],[Hui Reply?]],VLOOKUP(Table1[[#This Row],[topic_id]],'All Topics Data'!$A$2:$E$1243,5,FALSE),0)</f>
        <v>GODZILLA</v>
      </c>
      <c r="R4234" s="8">
        <f>Table1[[#This Row],[post_time]]+8/24</f>
        <v>40508.803645833337</v>
      </c>
      <c r="S4234" s="3">
        <f>IF(Table1[[#This Row],[post_position]]=1,0,SUMIFS($F$2:F4234,$H$2:H4234,Table1[[#This Row],[post_position]]-1,$C$2:C4234,Table1[[#This Row],[topic_id]]))</f>
        <v>40508.467743055553</v>
      </c>
    </row>
    <row r="4235" spans="1:19" x14ac:dyDescent="0.25">
      <c r="A4235" s="7">
        <v>4316</v>
      </c>
      <c r="B4235" s="7">
        <v>1</v>
      </c>
      <c r="C4235" s="7">
        <v>1052</v>
      </c>
      <c r="D4235" s="7">
        <v>24</v>
      </c>
      <c r="F4235" s="8">
        <v>40508.470868055556</v>
      </c>
      <c r="G4235" s="7">
        <v>0</v>
      </c>
      <c r="H4235" s="7">
        <v>2</v>
      </c>
      <c r="I4235" s="7" t="b">
        <f t="shared" si="198"/>
        <v>1</v>
      </c>
      <c r="J4235" s="7" t="b">
        <f t="shared" si="199"/>
        <v>1</v>
      </c>
      <c r="K4235" s="7">
        <f t="shared" si="200"/>
        <v>1</v>
      </c>
      <c r="L4235" s="7">
        <f>WEEKDAY(Table1[[#This Row],[post_time]])</f>
        <v>6</v>
      </c>
      <c r="M4235" s="7">
        <f>VLOOKUP(Table1[[#This Row],[topic_id]],'All Topics Data'!$A$2:$I$1243,8,FALSE)</f>
        <v>40508.447222222225</v>
      </c>
      <c r="N4235" s="7">
        <f>Table1[[#This Row],[Hui Reply?]]*(Table1[[#This Row],[post_time]]-Table1[[#This Row],[timestamp of previous reply]])</f>
        <v>2.3553240738692693E-2</v>
      </c>
      <c r="O4235" s="3">
        <f>O4234+Table1[[#This Row],[Hui Reply?]]</f>
        <v>1095</v>
      </c>
      <c r="P4235" s="19">
        <f>INT(Table1[[#This Row],[post_time]])</f>
        <v>40508</v>
      </c>
      <c r="Q4235" s="3" t="str">
        <f>IF(Table1[[#This Row],[Hui Reply?]],VLOOKUP(Table1[[#This Row],[topic_id]],'All Topics Data'!$A$2:$E$1243,5,FALSE),0)</f>
        <v>thomasleitner</v>
      </c>
      <c r="R4235" s="8">
        <f>Table1[[#This Row],[post_time]]+8/24</f>
        <v>40508.804201388892</v>
      </c>
      <c r="S4235" s="3">
        <f>IF(Table1[[#This Row],[post_position]]=1,0,SUMIFS($F$2:F4235,$H$2:H4235,Table1[[#This Row],[post_position]]-1,$C$2:C4235,Table1[[#This Row],[topic_id]]))</f>
        <v>40508.447314814817</v>
      </c>
    </row>
    <row r="4236" spans="1:19" x14ac:dyDescent="0.25">
      <c r="A4236" s="7">
        <v>4317</v>
      </c>
      <c r="B4236" s="7">
        <v>1</v>
      </c>
      <c r="C4236" s="7">
        <v>1052</v>
      </c>
      <c r="D4236" s="7">
        <v>7016</v>
      </c>
      <c r="E4236" s="2"/>
      <c r="F4236" s="8">
        <v>40508.482511574075</v>
      </c>
      <c r="G4236" s="7">
        <v>0</v>
      </c>
      <c r="H4236" s="7">
        <v>3</v>
      </c>
      <c r="I4236" s="7" t="b">
        <f t="shared" si="198"/>
        <v>0</v>
      </c>
      <c r="J4236" s="7" t="b">
        <f t="shared" si="199"/>
        <v>1</v>
      </c>
      <c r="K4236" s="7">
        <f t="shared" si="200"/>
        <v>0</v>
      </c>
      <c r="L4236" s="7">
        <f>WEEKDAY(Table1[[#This Row],[post_time]])</f>
        <v>6</v>
      </c>
      <c r="M4236" s="7">
        <f>VLOOKUP(Table1[[#This Row],[topic_id]],'All Topics Data'!$A$2:$I$1243,8,FALSE)</f>
        <v>40508.447222222225</v>
      </c>
      <c r="N4236" s="7">
        <f>Table1[[#This Row],[Hui Reply?]]*(Table1[[#This Row],[post_time]]-Table1[[#This Row],[timestamp of previous reply]])</f>
        <v>0</v>
      </c>
      <c r="O4236" s="3">
        <f>O4235+Table1[[#This Row],[Hui Reply?]]</f>
        <v>1095</v>
      </c>
      <c r="P4236" s="19">
        <f>INT(Table1[[#This Row],[post_time]])</f>
        <v>40508</v>
      </c>
      <c r="Q4236" s="3">
        <f>IF(Table1[[#This Row],[Hui Reply?]],VLOOKUP(Table1[[#This Row],[topic_id]],'All Topics Data'!$A$2:$E$1243,5,FALSE),0)</f>
        <v>0</v>
      </c>
      <c r="R4236" s="8">
        <f>Table1[[#This Row],[post_time]]+8/24</f>
        <v>40508.815844907411</v>
      </c>
      <c r="S4236" s="3">
        <f>IF(Table1[[#This Row],[post_position]]=1,0,SUMIFS($F$2:F4236,$H$2:H4236,Table1[[#This Row],[post_position]]-1,$C$2:C4236,Table1[[#This Row],[topic_id]]))</f>
        <v>40508.470868055556</v>
      </c>
    </row>
    <row r="4237" spans="1:19" x14ac:dyDescent="0.25">
      <c r="A4237" s="7">
        <v>4318</v>
      </c>
      <c r="B4237" s="7">
        <v>1</v>
      </c>
      <c r="C4237" s="7">
        <v>1052</v>
      </c>
      <c r="D4237" s="7">
        <v>6713</v>
      </c>
      <c r="E4237" s="2"/>
      <c r="F4237" s="8">
        <v>40508.493495370371</v>
      </c>
      <c r="G4237" s="7">
        <v>0</v>
      </c>
      <c r="H4237" s="7">
        <v>4</v>
      </c>
      <c r="I4237" s="7" t="b">
        <f t="shared" si="198"/>
        <v>0</v>
      </c>
      <c r="J4237" s="7" t="b">
        <f t="shared" si="199"/>
        <v>1</v>
      </c>
      <c r="K4237" s="7">
        <f t="shared" si="200"/>
        <v>0</v>
      </c>
      <c r="L4237" s="7">
        <f>WEEKDAY(Table1[[#This Row],[post_time]])</f>
        <v>6</v>
      </c>
      <c r="M4237" s="7">
        <f>VLOOKUP(Table1[[#This Row],[topic_id]],'All Topics Data'!$A$2:$I$1243,8,FALSE)</f>
        <v>40508.447222222225</v>
      </c>
      <c r="N4237" s="7">
        <f>Table1[[#This Row],[Hui Reply?]]*(Table1[[#This Row],[post_time]]-Table1[[#This Row],[timestamp of previous reply]])</f>
        <v>0</v>
      </c>
      <c r="O4237" s="3">
        <f>O4236+Table1[[#This Row],[Hui Reply?]]</f>
        <v>1095</v>
      </c>
      <c r="P4237" s="19">
        <f>INT(Table1[[#This Row],[post_time]])</f>
        <v>40508</v>
      </c>
      <c r="Q4237" s="3">
        <f>IF(Table1[[#This Row],[Hui Reply?]],VLOOKUP(Table1[[#This Row],[topic_id]],'All Topics Data'!$A$2:$E$1243,5,FALSE),0)</f>
        <v>0</v>
      </c>
      <c r="R4237" s="8">
        <f>Table1[[#This Row],[post_time]]+8/24</f>
        <v>40508.826828703706</v>
      </c>
      <c r="S4237" s="3">
        <f>IF(Table1[[#This Row],[post_position]]=1,0,SUMIFS($F$2:F4237,$H$2:H4237,Table1[[#This Row],[post_position]]-1,$C$2:C4237,Table1[[#This Row],[topic_id]]))</f>
        <v>40508.482511574075</v>
      </c>
    </row>
    <row r="4238" spans="1:19" x14ac:dyDescent="0.25">
      <c r="A4238" s="7">
        <v>4319</v>
      </c>
      <c r="B4238" s="7">
        <v>1</v>
      </c>
      <c r="C4238" s="7">
        <v>1052</v>
      </c>
      <c r="D4238" s="7">
        <v>6458</v>
      </c>
      <c r="F4238" s="8">
        <v>40508.496469907404</v>
      </c>
      <c r="G4238" s="7">
        <v>0</v>
      </c>
      <c r="H4238" s="7">
        <v>5</v>
      </c>
      <c r="I4238" s="7" t="b">
        <f t="shared" si="198"/>
        <v>0</v>
      </c>
      <c r="J4238" s="7" t="b">
        <f t="shared" si="199"/>
        <v>1</v>
      </c>
      <c r="K4238" s="7">
        <f t="shared" si="200"/>
        <v>0</v>
      </c>
      <c r="L4238" s="7">
        <f>WEEKDAY(Table1[[#This Row],[post_time]])</f>
        <v>6</v>
      </c>
      <c r="M4238" s="7">
        <f>VLOOKUP(Table1[[#This Row],[topic_id]],'All Topics Data'!$A$2:$I$1243,8,FALSE)</f>
        <v>40508.447222222225</v>
      </c>
      <c r="N4238" s="7">
        <f>Table1[[#This Row],[Hui Reply?]]*(Table1[[#This Row],[post_time]]-Table1[[#This Row],[timestamp of previous reply]])</f>
        <v>0</v>
      </c>
      <c r="O4238" s="3">
        <f>O4237+Table1[[#This Row],[Hui Reply?]]</f>
        <v>1095</v>
      </c>
      <c r="P4238" s="19">
        <f>INT(Table1[[#This Row],[post_time]])</f>
        <v>40508</v>
      </c>
      <c r="Q4238" s="3">
        <f>IF(Table1[[#This Row],[Hui Reply?]],VLOOKUP(Table1[[#This Row],[topic_id]],'All Topics Data'!$A$2:$E$1243,5,FALSE),0)</f>
        <v>0</v>
      </c>
      <c r="R4238" s="8">
        <f>Table1[[#This Row],[post_time]]+8/24</f>
        <v>40508.82980324074</v>
      </c>
      <c r="S4238" s="3">
        <f>IF(Table1[[#This Row],[post_position]]=1,0,SUMIFS($F$2:F4238,$H$2:H4238,Table1[[#This Row],[post_position]]-1,$C$2:C4238,Table1[[#This Row],[topic_id]]))</f>
        <v>40508.493495370371</v>
      </c>
    </row>
    <row r="4239" spans="1:19" x14ac:dyDescent="0.25">
      <c r="A4239" s="7">
        <v>4320</v>
      </c>
      <c r="B4239" s="7">
        <v>1</v>
      </c>
      <c r="C4239" s="7">
        <v>1052</v>
      </c>
      <c r="D4239" s="7">
        <v>7016</v>
      </c>
      <c r="E4239" s="2"/>
      <c r="F4239" s="8">
        <v>40508.516018518516</v>
      </c>
      <c r="G4239" s="7">
        <v>0</v>
      </c>
      <c r="H4239" s="7">
        <v>6</v>
      </c>
      <c r="I4239" s="7" t="b">
        <f t="shared" si="198"/>
        <v>0</v>
      </c>
      <c r="J4239" s="7" t="b">
        <f t="shared" si="199"/>
        <v>1</v>
      </c>
      <c r="K4239" s="7">
        <f t="shared" si="200"/>
        <v>0</v>
      </c>
      <c r="L4239" s="7">
        <f>WEEKDAY(Table1[[#This Row],[post_time]])</f>
        <v>6</v>
      </c>
      <c r="M4239" s="7">
        <f>VLOOKUP(Table1[[#This Row],[topic_id]],'All Topics Data'!$A$2:$I$1243,8,FALSE)</f>
        <v>40508.447222222225</v>
      </c>
      <c r="N4239" s="7">
        <f>Table1[[#This Row],[Hui Reply?]]*(Table1[[#This Row],[post_time]]-Table1[[#This Row],[timestamp of previous reply]])</f>
        <v>0</v>
      </c>
      <c r="O4239" s="3">
        <f>O4238+Table1[[#This Row],[Hui Reply?]]</f>
        <v>1095</v>
      </c>
      <c r="P4239" s="19">
        <f>INT(Table1[[#This Row],[post_time]])</f>
        <v>40508</v>
      </c>
      <c r="Q4239" s="3">
        <f>IF(Table1[[#This Row],[Hui Reply?]],VLOOKUP(Table1[[#This Row],[topic_id]],'All Topics Data'!$A$2:$E$1243,5,FALSE),0)</f>
        <v>0</v>
      </c>
      <c r="R4239" s="8">
        <f>Table1[[#This Row],[post_time]]+8/24</f>
        <v>40508.849351851852</v>
      </c>
      <c r="S4239" s="3">
        <f>IF(Table1[[#This Row],[post_position]]=1,0,SUMIFS($F$2:F4239,$H$2:H4239,Table1[[#This Row],[post_position]]-1,$C$2:C4239,Table1[[#This Row],[topic_id]]))</f>
        <v>40508.496469907404</v>
      </c>
    </row>
    <row r="4240" spans="1:19" x14ac:dyDescent="0.25">
      <c r="A4240" s="7">
        <v>4321</v>
      </c>
      <c r="B4240" s="7">
        <v>2</v>
      </c>
      <c r="C4240" s="7">
        <v>1053</v>
      </c>
      <c r="D4240" s="7">
        <v>7100</v>
      </c>
      <c r="F4240" s="8">
        <v>40508.517581018517</v>
      </c>
      <c r="G4240" s="7">
        <v>0</v>
      </c>
      <c r="H4240" s="7">
        <v>3</v>
      </c>
      <c r="I4240" s="7" t="b">
        <f t="shared" si="198"/>
        <v>0</v>
      </c>
      <c r="J4240" s="7" t="b">
        <f t="shared" si="199"/>
        <v>1</v>
      </c>
      <c r="K4240" s="7">
        <f t="shared" si="200"/>
        <v>0</v>
      </c>
      <c r="L4240" s="7">
        <f>WEEKDAY(Table1[[#This Row],[post_time]])</f>
        <v>6</v>
      </c>
      <c r="M4240" s="7">
        <f>VLOOKUP(Table1[[#This Row],[topic_id]],'All Topics Data'!$A$2:$I$1243,8,FALSE)</f>
        <v>40508.467361111114</v>
      </c>
      <c r="N4240" s="7">
        <f>Table1[[#This Row],[Hui Reply?]]*(Table1[[#This Row],[post_time]]-Table1[[#This Row],[timestamp of previous reply]])</f>
        <v>0</v>
      </c>
      <c r="O4240" s="3">
        <f>O4239+Table1[[#This Row],[Hui Reply?]]</f>
        <v>1095</v>
      </c>
      <c r="P4240" s="19">
        <f>INT(Table1[[#This Row],[post_time]])</f>
        <v>40508</v>
      </c>
      <c r="Q4240" s="3">
        <f>IF(Table1[[#This Row],[Hui Reply?]],VLOOKUP(Table1[[#This Row],[topic_id]],'All Topics Data'!$A$2:$E$1243,5,FALSE),0)</f>
        <v>0</v>
      </c>
      <c r="R4240" s="8">
        <f>Table1[[#This Row],[post_time]]+8/24</f>
        <v>40508.850914351853</v>
      </c>
      <c r="S4240" s="3">
        <f>IF(Table1[[#This Row],[post_position]]=1,0,SUMIFS($F$2:F4240,$H$2:H4240,Table1[[#This Row],[post_position]]-1,$C$2:C4240,Table1[[#This Row],[topic_id]]))</f>
        <v>40508.470312500001</v>
      </c>
    </row>
    <row r="4241" spans="1:19" x14ac:dyDescent="0.25">
      <c r="A4241" s="7">
        <v>4322</v>
      </c>
      <c r="B4241" s="7">
        <v>1</v>
      </c>
      <c r="C4241" s="7">
        <v>1052</v>
      </c>
      <c r="D4241" s="7">
        <v>6713</v>
      </c>
      <c r="F4241" s="8">
        <v>40508.535092592596</v>
      </c>
      <c r="G4241" s="7">
        <v>0</v>
      </c>
      <c r="H4241" s="7">
        <v>7</v>
      </c>
      <c r="I4241" s="7" t="b">
        <f t="shared" si="198"/>
        <v>0</v>
      </c>
      <c r="J4241" s="7" t="b">
        <f t="shared" si="199"/>
        <v>1</v>
      </c>
      <c r="K4241" s="7">
        <f t="shared" si="200"/>
        <v>0</v>
      </c>
      <c r="L4241" s="7">
        <f>WEEKDAY(Table1[[#This Row],[post_time]])</f>
        <v>6</v>
      </c>
      <c r="M4241" s="7">
        <f>VLOOKUP(Table1[[#This Row],[topic_id]],'All Topics Data'!$A$2:$I$1243,8,FALSE)</f>
        <v>40508.447222222225</v>
      </c>
      <c r="N4241" s="7">
        <f>Table1[[#This Row],[Hui Reply?]]*(Table1[[#This Row],[post_time]]-Table1[[#This Row],[timestamp of previous reply]])</f>
        <v>0</v>
      </c>
      <c r="O4241" s="3">
        <f>O4240+Table1[[#This Row],[Hui Reply?]]</f>
        <v>1095</v>
      </c>
      <c r="P4241" s="19">
        <f>INT(Table1[[#This Row],[post_time]])</f>
        <v>40508</v>
      </c>
      <c r="Q4241" s="3">
        <f>IF(Table1[[#This Row],[Hui Reply?]],VLOOKUP(Table1[[#This Row],[topic_id]],'All Topics Data'!$A$2:$E$1243,5,FALSE),0)</f>
        <v>0</v>
      </c>
      <c r="R4241" s="8">
        <f>Table1[[#This Row],[post_time]]+8/24</f>
        <v>40508.868425925932</v>
      </c>
      <c r="S4241" s="3">
        <f>IF(Table1[[#This Row],[post_position]]=1,0,SUMIFS($F$2:F4241,$H$2:H4241,Table1[[#This Row],[post_position]]-1,$C$2:C4241,Table1[[#This Row],[topic_id]]))</f>
        <v>40508.516018518516</v>
      </c>
    </row>
    <row r="4242" spans="1:19" x14ac:dyDescent="0.25">
      <c r="A4242" s="7">
        <v>4323</v>
      </c>
      <c r="B4242" s="7">
        <v>1</v>
      </c>
      <c r="C4242" s="7">
        <v>1054</v>
      </c>
      <c r="D4242" s="7">
        <v>7100</v>
      </c>
      <c r="F4242" s="8">
        <v>40508.578113425923</v>
      </c>
      <c r="G4242" s="7">
        <v>0</v>
      </c>
      <c r="H4242" s="7">
        <v>1</v>
      </c>
      <c r="I4242" s="7" t="b">
        <f t="shared" si="198"/>
        <v>0</v>
      </c>
      <c r="J4242" s="7" t="b">
        <f t="shared" si="199"/>
        <v>0</v>
      </c>
      <c r="K4242" s="7">
        <f t="shared" si="200"/>
        <v>0</v>
      </c>
      <c r="L4242" s="7">
        <f>WEEKDAY(Table1[[#This Row],[post_time]])</f>
        <v>6</v>
      </c>
      <c r="M4242" s="7">
        <f>VLOOKUP(Table1[[#This Row],[topic_id]],'All Topics Data'!$A$2:$I$1243,8,FALSE)</f>
        <v>40508.577777777777</v>
      </c>
      <c r="N4242" s="7">
        <f>Table1[[#This Row],[Hui Reply?]]*(Table1[[#This Row],[post_time]]-Table1[[#This Row],[timestamp of previous reply]])</f>
        <v>0</v>
      </c>
      <c r="O4242" s="3">
        <f>O4241+Table1[[#This Row],[Hui Reply?]]</f>
        <v>1095</v>
      </c>
      <c r="P4242" s="19">
        <f>INT(Table1[[#This Row],[post_time]])</f>
        <v>40508</v>
      </c>
      <c r="Q4242" s="3">
        <f>IF(Table1[[#This Row],[Hui Reply?]],VLOOKUP(Table1[[#This Row],[topic_id]],'All Topics Data'!$A$2:$E$1243,5,FALSE),0)</f>
        <v>0</v>
      </c>
      <c r="R4242" s="8">
        <f>Table1[[#This Row],[post_time]]+8/24</f>
        <v>40508.911446759259</v>
      </c>
      <c r="S4242" s="3">
        <f>IF(Table1[[#This Row],[post_position]]=1,0,SUMIFS($F$2:F4242,$H$2:H4242,Table1[[#This Row],[post_position]]-1,$C$2:C4242,Table1[[#This Row],[topic_id]]))</f>
        <v>0</v>
      </c>
    </row>
    <row r="4243" spans="1:19" x14ac:dyDescent="0.25">
      <c r="A4243" s="7">
        <v>4324</v>
      </c>
      <c r="B4243" s="7">
        <v>1</v>
      </c>
      <c r="C4243" s="7">
        <v>1054</v>
      </c>
      <c r="D4243" s="7">
        <v>6713</v>
      </c>
      <c r="F4243" s="8">
        <v>40508.583483796298</v>
      </c>
      <c r="G4243" s="7">
        <v>0</v>
      </c>
      <c r="H4243" s="7">
        <v>2</v>
      </c>
      <c r="I4243" s="7" t="b">
        <f t="shared" si="198"/>
        <v>0</v>
      </c>
      <c r="J4243" s="7" t="b">
        <f t="shared" si="199"/>
        <v>1</v>
      </c>
      <c r="K4243" s="7">
        <f t="shared" si="200"/>
        <v>0</v>
      </c>
      <c r="L4243" s="7">
        <f>WEEKDAY(Table1[[#This Row],[post_time]])</f>
        <v>6</v>
      </c>
      <c r="M4243" s="7">
        <f>VLOOKUP(Table1[[#This Row],[topic_id]],'All Topics Data'!$A$2:$I$1243,8,FALSE)</f>
        <v>40508.577777777777</v>
      </c>
      <c r="N4243" s="7">
        <f>Table1[[#This Row],[Hui Reply?]]*(Table1[[#This Row],[post_time]]-Table1[[#This Row],[timestamp of previous reply]])</f>
        <v>0</v>
      </c>
      <c r="O4243" s="3">
        <f>O4242+Table1[[#This Row],[Hui Reply?]]</f>
        <v>1095</v>
      </c>
      <c r="P4243" s="19">
        <f>INT(Table1[[#This Row],[post_time]])</f>
        <v>40508</v>
      </c>
      <c r="Q4243" s="3">
        <f>IF(Table1[[#This Row],[Hui Reply?]],VLOOKUP(Table1[[#This Row],[topic_id]],'All Topics Data'!$A$2:$E$1243,5,FALSE),0)</f>
        <v>0</v>
      </c>
      <c r="R4243" s="8">
        <f>Table1[[#This Row],[post_time]]+8/24</f>
        <v>40508.916817129633</v>
      </c>
      <c r="S4243" s="3">
        <f>IF(Table1[[#This Row],[post_position]]=1,0,SUMIFS($F$2:F4243,$H$2:H4243,Table1[[#This Row],[post_position]]-1,$C$2:C4243,Table1[[#This Row],[topic_id]]))</f>
        <v>40508.578113425923</v>
      </c>
    </row>
    <row r="4244" spans="1:19" x14ac:dyDescent="0.25">
      <c r="A4244" s="7">
        <v>4325</v>
      </c>
      <c r="B4244" s="7">
        <v>1</v>
      </c>
      <c r="C4244" s="7">
        <v>960</v>
      </c>
      <c r="D4244" s="7">
        <v>6713</v>
      </c>
      <c r="F4244" s="8">
        <v>40508.585416666669</v>
      </c>
      <c r="G4244" s="7">
        <v>0</v>
      </c>
      <c r="H4244" s="7">
        <v>8</v>
      </c>
      <c r="I4244" s="7" t="b">
        <f t="shared" si="198"/>
        <v>0</v>
      </c>
      <c r="J4244" s="7" t="b">
        <f t="shared" si="199"/>
        <v>1</v>
      </c>
      <c r="K4244" s="7">
        <f t="shared" si="200"/>
        <v>0</v>
      </c>
      <c r="L4244" s="7">
        <f>WEEKDAY(Table1[[#This Row],[post_time]])</f>
        <v>6</v>
      </c>
      <c r="M4244" s="7">
        <f>VLOOKUP(Table1[[#This Row],[topic_id]],'All Topics Data'!$A$2:$I$1243,8,FALSE)</f>
        <v>40497.1</v>
      </c>
      <c r="N4244" s="7">
        <f>Table1[[#This Row],[Hui Reply?]]*(Table1[[#This Row],[post_time]]-Table1[[#This Row],[timestamp of previous reply]])</f>
        <v>0</v>
      </c>
      <c r="O4244" s="3">
        <f>O4243+Table1[[#This Row],[Hui Reply?]]</f>
        <v>1095</v>
      </c>
      <c r="P4244" s="19">
        <f>INT(Table1[[#This Row],[post_time]])</f>
        <v>40508</v>
      </c>
      <c r="Q4244" s="3">
        <f>IF(Table1[[#This Row],[Hui Reply?]],VLOOKUP(Table1[[#This Row],[topic_id]],'All Topics Data'!$A$2:$E$1243,5,FALSE),0)</f>
        <v>0</v>
      </c>
      <c r="R4244" s="8">
        <f>Table1[[#This Row],[post_time]]+8/24</f>
        <v>40508.918750000004</v>
      </c>
      <c r="S4244" s="3">
        <f>IF(Table1[[#This Row],[post_position]]=1,0,SUMIFS($F$2:F4244,$H$2:H4244,Table1[[#This Row],[post_position]]-1,$C$2:C4244,Table1[[#This Row],[topic_id]]))</f>
        <v>40508.311192129629</v>
      </c>
    </row>
    <row r="4245" spans="1:19" x14ac:dyDescent="0.25">
      <c r="A4245" s="7">
        <v>4326</v>
      </c>
      <c r="B4245" s="7">
        <v>2</v>
      </c>
      <c r="C4245" s="7">
        <v>1053</v>
      </c>
      <c r="D4245" s="7">
        <v>5408</v>
      </c>
      <c r="F4245" s="8">
        <v>40508.614687499998</v>
      </c>
      <c r="G4245" s="7">
        <v>0</v>
      </c>
      <c r="H4245" s="7">
        <v>4</v>
      </c>
      <c r="I4245" s="7" t="b">
        <f t="shared" si="198"/>
        <v>0</v>
      </c>
      <c r="J4245" s="7" t="b">
        <f t="shared" si="199"/>
        <v>1</v>
      </c>
      <c r="K4245" s="7">
        <f t="shared" si="200"/>
        <v>0</v>
      </c>
      <c r="L4245" s="7">
        <f>WEEKDAY(Table1[[#This Row],[post_time]])</f>
        <v>6</v>
      </c>
      <c r="M4245" s="7">
        <f>VLOOKUP(Table1[[#This Row],[topic_id]],'All Topics Data'!$A$2:$I$1243,8,FALSE)</f>
        <v>40508.467361111114</v>
      </c>
      <c r="N4245" s="7">
        <f>Table1[[#This Row],[Hui Reply?]]*(Table1[[#This Row],[post_time]]-Table1[[#This Row],[timestamp of previous reply]])</f>
        <v>0</v>
      </c>
      <c r="O4245" s="3">
        <f>O4244+Table1[[#This Row],[Hui Reply?]]</f>
        <v>1095</v>
      </c>
      <c r="P4245" s="19">
        <f>INT(Table1[[#This Row],[post_time]])</f>
        <v>40508</v>
      </c>
      <c r="Q4245" s="3">
        <f>IF(Table1[[#This Row],[Hui Reply?]],VLOOKUP(Table1[[#This Row],[topic_id]],'All Topics Data'!$A$2:$E$1243,5,FALSE),0)</f>
        <v>0</v>
      </c>
      <c r="R4245" s="8">
        <f>Table1[[#This Row],[post_time]]+8/24</f>
        <v>40508.948020833333</v>
      </c>
      <c r="S4245" s="3">
        <f>IF(Table1[[#This Row],[post_position]]=1,0,SUMIFS($F$2:F4245,$H$2:H4245,Table1[[#This Row],[post_position]]-1,$C$2:C4245,Table1[[#This Row],[topic_id]]))</f>
        <v>40508.517581018517</v>
      </c>
    </row>
    <row r="4246" spans="1:19" x14ac:dyDescent="0.25">
      <c r="A4246" s="7">
        <v>4327</v>
      </c>
      <c r="B4246" s="7">
        <v>2</v>
      </c>
      <c r="C4246" s="7">
        <v>1053</v>
      </c>
      <c r="D4246" s="7">
        <v>24</v>
      </c>
      <c r="F4246" s="8">
        <v>40508.637488425928</v>
      </c>
      <c r="G4246" s="7">
        <v>0</v>
      </c>
      <c r="H4246" s="7">
        <v>5</v>
      </c>
      <c r="I4246" s="7" t="b">
        <f t="shared" si="198"/>
        <v>1</v>
      </c>
      <c r="J4246" s="7" t="b">
        <f t="shared" si="199"/>
        <v>1</v>
      </c>
      <c r="K4246" s="7">
        <f t="shared" si="200"/>
        <v>1</v>
      </c>
      <c r="L4246" s="7">
        <f>WEEKDAY(Table1[[#This Row],[post_time]])</f>
        <v>6</v>
      </c>
      <c r="M4246" s="7">
        <f>VLOOKUP(Table1[[#This Row],[topic_id]],'All Topics Data'!$A$2:$I$1243,8,FALSE)</f>
        <v>40508.467361111114</v>
      </c>
      <c r="N4246" s="7">
        <f>Table1[[#This Row],[Hui Reply?]]*(Table1[[#This Row],[post_time]]-Table1[[#This Row],[timestamp of previous reply]])</f>
        <v>2.2800925929914229E-2</v>
      </c>
      <c r="O4246" s="3">
        <f>O4245+Table1[[#This Row],[Hui Reply?]]</f>
        <v>1096</v>
      </c>
      <c r="P4246" s="19">
        <f>INT(Table1[[#This Row],[post_time]])</f>
        <v>40508</v>
      </c>
      <c r="Q4246" s="3" t="str">
        <f>IF(Table1[[#This Row],[Hui Reply?]],VLOOKUP(Table1[[#This Row],[topic_id]],'All Topics Data'!$A$2:$E$1243,5,FALSE),0)</f>
        <v>GODZILLA</v>
      </c>
      <c r="R4246" s="8">
        <f>Table1[[#This Row],[post_time]]+8/24</f>
        <v>40508.970821759263</v>
      </c>
      <c r="S4246" s="3">
        <f>IF(Table1[[#This Row],[post_position]]=1,0,SUMIFS($F$2:F4246,$H$2:H4246,Table1[[#This Row],[post_position]]-1,$C$2:C4246,Table1[[#This Row],[topic_id]]))</f>
        <v>40508.614687499998</v>
      </c>
    </row>
    <row r="4247" spans="1:19" x14ac:dyDescent="0.25">
      <c r="A4247" s="7">
        <v>4328</v>
      </c>
      <c r="B4247" s="7">
        <v>1</v>
      </c>
      <c r="C4247" s="7">
        <v>1055</v>
      </c>
      <c r="D4247" s="7">
        <v>7101</v>
      </c>
      <c r="E4247" s="2"/>
      <c r="F4247" s="8">
        <v>40508.675497685188</v>
      </c>
      <c r="G4247" s="7">
        <v>0</v>
      </c>
      <c r="H4247" s="7">
        <v>1</v>
      </c>
      <c r="I4247" s="7" t="b">
        <f t="shared" si="198"/>
        <v>0</v>
      </c>
      <c r="J4247" s="7" t="b">
        <f t="shared" si="199"/>
        <v>0</v>
      </c>
      <c r="K4247" s="7">
        <f t="shared" si="200"/>
        <v>0</v>
      </c>
      <c r="L4247" s="7">
        <f>WEEKDAY(Table1[[#This Row],[post_time]])</f>
        <v>6</v>
      </c>
      <c r="M4247" s="7">
        <f>VLOOKUP(Table1[[#This Row],[topic_id]],'All Topics Data'!$A$2:$I$1243,8,FALSE)</f>
        <v>40508.675000000003</v>
      </c>
      <c r="N4247" s="7">
        <f>Table1[[#This Row],[Hui Reply?]]*(Table1[[#This Row],[post_time]]-Table1[[#This Row],[timestamp of previous reply]])</f>
        <v>0</v>
      </c>
      <c r="O4247" s="3">
        <f>O4246+Table1[[#This Row],[Hui Reply?]]</f>
        <v>1096</v>
      </c>
      <c r="P4247" s="19">
        <f>INT(Table1[[#This Row],[post_time]])</f>
        <v>40508</v>
      </c>
      <c r="Q4247" s="3">
        <f>IF(Table1[[#This Row],[Hui Reply?]],VLOOKUP(Table1[[#This Row],[topic_id]],'All Topics Data'!$A$2:$E$1243,5,FALSE),0)</f>
        <v>0</v>
      </c>
      <c r="R4247" s="8">
        <f>Table1[[#This Row],[post_time]]+8/24</f>
        <v>40509.008831018524</v>
      </c>
      <c r="S4247" s="3">
        <f>IF(Table1[[#This Row],[post_position]]=1,0,SUMIFS($F$2:F4247,$H$2:H4247,Table1[[#This Row],[post_position]]-1,$C$2:C4247,Table1[[#This Row],[topic_id]]))</f>
        <v>0</v>
      </c>
    </row>
    <row r="4248" spans="1:19" x14ac:dyDescent="0.25">
      <c r="A4248" s="7">
        <v>4329</v>
      </c>
      <c r="B4248" s="7">
        <v>1</v>
      </c>
      <c r="C4248" s="7">
        <v>1055</v>
      </c>
      <c r="D4248" s="7">
        <v>6713</v>
      </c>
      <c r="E4248" s="2"/>
      <c r="F4248" s="8">
        <v>40508.682118055556</v>
      </c>
      <c r="G4248" s="7">
        <v>0</v>
      </c>
      <c r="H4248" s="7">
        <v>2</v>
      </c>
      <c r="I4248" s="7" t="b">
        <f t="shared" si="198"/>
        <v>0</v>
      </c>
      <c r="J4248" s="7" t="b">
        <f t="shared" si="199"/>
        <v>1</v>
      </c>
      <c r="K4248" s="7">
        <f t="shared" si="200"/>
        <v>0</v>
      </c>
      <c r="L4248" s="7">
        <f>WEEKDAY(Table1[[#This Row],[post_time]])</f>
        <v>6</v>
      </c>
      <c r="M4248" s="7">
        <f>VLOOKUP(Table1[[#This Row],[topic_id]],'All Topics Data'!$A$2:$I$1243,8,FALSE)</f>
        <v>40508.675000000003</v>
      </c>
      <c r="N4248" s="7">
        <f>Table1[[#This Row],[Hui Reply?]]*(Table1[[#This Row],[post_time]]-Table1[[#This Row],[timestamp of previous reply]])</f>
        <v>0</v>
      </c>
      <c r="O4248" s="3">
        <f>O4247+Table1[[#This Row],[Hui Reply?]]</f>
        <v>1096</v>
      </c>
      <c r="P4248" s="19">
        <f>INT(Table1[[#This Row],[post_time]])</f>
        <v>40508</v>
      </c>
      <c r="Q4248" s="3">
        <f>IF(Table1[[#This Row],[Hui Reply?]],VLOOKUP(Table1[[#This Row],[topic_id]],'All Topics Data'!$A$2:$E$1243,5,FALSE),0)</f>
        <v>0</v>
      </c>
      <c r="R4248" s="8">
        <f>Table1[[#This Row],[post_time]]+8/24</f>
        <v>40509.015451388892</v>
      </c>
      <c r="S4248" s="3">
        <f>IF(Table1[[#This Row],[post_position]]=1,0,SUMIFS($F$2:F4248,$H$2:H4248,Table1[[#This Row],[post_position]]-1,$C$2:C4248,Table1[[#This Row],[topic_id]]))</f>
        <v>40508.675497685188</v>
      </c>
    </row>
    <row r="4249" spans="1:19" x14ac:dyDescent="0.25">
      <c r="A4249" s="7">
        <v>4330</v>
      </c>
      <c r="B4249" s="7">
        <v>1</v>
      </c>
      <c r="C4249" s="7">
        <v>960</v>
      </c>
      <c r="D4249" s="7">
        <v>6779</v>
      </c>
      <c r="E4249" s="2"/>
      <c r="F4249" s="8">
        <v>40508.796006944445</v>
      </c>
      <c r="G4249" s="7">
        <v>0</v>
      </c>
      <c r="H4249" s="7">
        <v>9</v>
      </c>
      <c r="I4249" s="7" t="b">
        <f t="shared" si="198"/>
        <v>0</v>
      </c>
      <c r="J4249" s="7" t="b">
        <f t="shared" si="199"/>
        <v>1</v>
      </c>
      <c r="K4249" s="7">
        <f t="shared" si="200"/>
        <v>0</v>
      </c>
      <c r="L4249" s="7">
        <f>WEEKDAY(Table1[[#This Row],[post_time]])</f>
        <v>6</v>
      </c>
      <c r="M4249" s="7">
        <f>VLOOKUP(Table1[[#This Row],[topic_id]],'All Topics Data'!$A$2:$I$1243,8,FALSE)</f>
        <v>40497.1</v>
      </c>
      <c r="N4249" s="7">
        <f>Table1[[#This Row],[Hui Reply?]]*(Table1[[#This Row],[post_time]]-Table1[[#This Row],[timestamp of previous reply]])</f>
        <v>0</v>
      </c>
      <c r="O4249" s="3">
        <f>O4248+Table1[[#This Row],[Hui Reply?]]</f>
        <v>1096</v>
      </c>
      <c r="P4249" s="19">
        <f>INT(Table1[[#This Row],[post_time]])</f>
        <v>40508</v>
      </c>
      <c r="Q4249" s="3">
        <f>IF(Table1[[#This Row],[Hui Reply?]],VLOOKUP(Table1[[#This Row],[topic_id]],'All Topics Data'!$A$2:$E$1243,5,FALSE),0)</f>
        <v>0</v>
      </c>
      <c r="R4249" s="8">
        <f>Table1[[#This Row],[post_time]]+8/24</f>
        <v>40509.129340277781</v>
      </c>
      <c r="S4249" s="3">
        <f>IF(Table1[[#This Row],[post_position]]=1,0,SUMIFS($F$2:F4249,$H$2:H4249,Table1[[#This Row],[post_position]]-1,$C$2:C4249,Table1[[#This Row],[topic_id]]))</f>
        <v>40508.585416666669</v>
      </c>
    </row>
    <row r="4250" spans="1:19" x14ac:dyDescent="0.25">
      <c r="A4250" s="7">
        <v>4331</v>
      </c>
      <c r="B4250" s="7">
        <v>1</v>
      </c>
      <c r="C4250" s="7">
        <v>960</v>
      </c>
      <c r="D4250" s="7">
        <v>6713</v>
      </c>
      <c r="E4250" s="2"/>
      <c r="F4250" s="8">
        <v>40508.83289351852</v>
      </c>
      <c r="G4250" s="7">
        <v>0</v>
      </c>
      <c r="H4250" s="7">
        <v>10</v>
      </c>
      <c r="I4250" s="7" t="b">
        <f t="shared" si="198"/>
        <v>0</v>
      </c>
      <c r="J4250" s="7" t="b">
        <f t="shared" si="199"/>
        <v>1</v>
      </c>
      <c r="K4250" s="7">
        <f t="shared" si="200"/>
        <v>0</v>
      </c>
      <c r="L4250" s="7">
        <f>WEEKDAY(Table1[[#This Row],[post_time]])</f>
        <v>6</v>
      </c>
      <c r="M4250" s="7">
        <f>VLOOKUP(Table1[[#This Row],[topic_id]],'All Topics Data'!$A$2:$I$1243,8,FALSE)</f>
        <v>40497.1</v>
      </c>
      <c r="N4250" s="7">
        <f>Table1[[#This Row],[Hui Reply?]]*(Table1[[#This Row],[post_time]]-Table1[[#This Row],[timestamp of previous reply]])</f>
        <v>0</v>
      </c>
      <c r="O4250" s="3">
        <f>O4249+Table1[[#This Row],[Hui Reply?]]</f>
        <v>1096</v>
      </c>
      <c r="P4250" s="19">
        <f>INT(Table1[[#This Row],[post_time]])</f>
        <v>40508</v>
      </c>
      <c r="Q4250" s="3">
        <f>IF(Table1[[#This Row],[Hui Reply?]],VLOOKUP(Table1[[#This Row],[topic_id]],'All Topics Data'!$A$2:$E$1243,5,FALSE),0)</f>
        <v>0</v>
      </c>
      <c r="R4250" s="8">
        <f>Table1[[#This Row],[post_time]]+8/24</f>
        <v>40509.166226851856</v>
      </c>
      <c r="S4250" s="3">
        <f>IF(Table1[[#This Row],[post_position]]=1,0,SUMIFS($F$2:F4250,$H$2:H4250,Table1[[#This Row],[post_position]]-1,$C$2:C4250,Table1[[#This Row],[topic_id]]))</f>
        <v>40508.796006944445</v>
      </c>
    </row>
    <row r="4251" spans="1:19" x14ac:dyDescent="0.25">
      <c r="A4251" s="7">
        <v>4333</v>
      </c>
      <c r="B4251" s="7">
        <v>1</v>
      </c>
      <c r="C4251" s="7">
        <v>960</v>
      </c>
      <c r="D4251" s="7">
        <v>24</v>
      </c>
      <c r="E4251" s="2"/>
      <c r="F4251" s="8">
        <v>40509.202152777776</v>
      </c>
      <c r="G4251" s="7">
        <v>0</v>
      </c>
      <c r="H4251" s="7">
        <v>11</v>
      </c>
      <c r="I4251" s="7" t="b">
        <f t="shared" si="198"/>
        <v>1</v>
      </c>
      <c r="J4251" s="7" t="b">
        <f t="shared" si="199"/>
        <v>1</v>
      </c>
      <c r="K4251" s="7">
        <f t="shared" si="200"/>
        <v>1</v>
      </c>
      <c r="L4251" s="7">
        <f>WEEKDAY(Table1[[#This Row],[post_time]])</f>
        <v>7</v>
      </c>
      <c r="M4251" s="7">
        <f>VLOOKUP(Table1[[#This Row],[topic_id]],'All Topics Data'!$A$2:$I$1243,8,FALSE)</f>
        <v>40497.1</v>
      </c>
      <c r="N4251" s="7">
        <f>Table1[[#This Row],[Hui Reply?]]*(Table1[[#This Row],[post_time]]-Table1[[#This Row],[timestamp of previous reply]])</f>
        <v>0.36925925925606862</v>
      </c>
      <c r="O4251" s="3">
        <f>O4250+Table1[[#This Row],[Hui Reply?]]</f>
        <v>1097</v>
      </c>
      <c r="P4251" s="19">
        <f>INT(Table1[[#This Row],[post_time]])</f>
        <v>40509</v>
      </c>
      <c r="Q4251" s="3" t="str">
        <f>IF(Table1[[#This Row],[Hui Reply?]],VLOOKUP(Table1[[#This Row],[topic_id]],'All Topics Data'!$A$2:$E$1243,5,FALSE),0)</f>
        <v>Guity Niamanesh</v>
      </c>
      <c r="R4251" s="8">
        <f>Table1[[#This Row],[post_time]]+8/24</f>
        <v>40509.535486111112</v>
      </c>
      <c r="S4251" s="3">
        <f>IF(Table1[[#This Row],[post_position]]=1,0,SUMIFS($F$2:F4251,$H$2:H4251,Table1[[#This Row],[post_position]]-1,$C$2:C4251,Table1[[#This Row],[topic_id]]))</f>
        <v>40508.83289351852</v>
      </c>
    </row>
    <row r="4252" spans="1:19" x14ac:dyDescent="0.25">
      <c r="A4252" s="7">
        <v>4334</v>
      </c>
      <c r="B4252" s="7">
        <v>1</v>
      </c>
      <c r="C4252" s="7">
        <v>960</v>
      </c>
      <c r="D4252" s="7">
        <v>6779</v>
      </c>
      <c r="E4252" s="2"/>
      <c r="F4252" s="8">
        <v>40509.211782407408</v>
      </c>
      <c r="G4252" s="7">
        <v>0</v>
      </c>
      <c r="H4252" s="7">
        <v>12</v>
      </c>
      <c r="I4252" s="7" t="b">
        <f t="shared" si="198"/>
        <v>0</v>
      </c>
      <c r="J4252" s="7" t="b">
        <f t="shared" si="199"/>
        <v>1</v>
      </c>
      <c r="K4252" s="7">
        <f t="shared" si="200"/>
        <v>0</v>
      </c>
      <c r="L4252" s="7">
        <f>WEEKDAY(Table1[[#This Row],[post_time]])</f>
        <v>7</v>
      </c>
      <c r="M4252" s="7">
        <f>VLOOKUP(Table1[[#This Row],[topic_id]],'All Topics Data'!$A$2:$I$1243,8,FALSE)</f>
        <v>40497.1</v>
      </c>
      <c r="N4252" s="7">
        <f>Table1[[#This Row],[Hui Reply?]]*(Table1[[#This Row],[post_time]]-Table1[[#This Row],[timestamp of previous reply]])</f>
        <v>0</v>
      </c>
      <c r="O4252" s="3">
        <f>O4251+Table1[[#This Row],[Hui Reply?]]</f>
        <v>1097</v>
      </c>
      <c r="P4252" s="19">
        <f>INT(Table1[[#This Row],[post_time]])</f>
        <v>40509</v>
      </c>
      <c r="Q4252" s="3">
        <f>IF(Table1[[#This Row],[Hui Reply?]],VLOOKUP(Table1[[#This Row],[topic_id]],'All Topics Data'!$A$2:$E$1243,5,FALSE),0)</f>
        <v>0</v>
      </c>
      <c r="R4252" s="8">
        <f>Table1[[#This Row],[post_time]]+8/24</f>
        <v>40509.545115740744</v>
      </c>
      <c r="S4252" s="3">
        <f>IF(Table1[[#This Row],[post_position]]=1,0,SUMIFS($F$2:F4252,$H$2:H4252,Table1[[#This Row],[post_position]]-1,$C$2:C4252,Table1[[#This Row],[topic_id]]))</f>
        <v>40509.202152777776</v>
      </c>
    </row>
    <row r="4253" spans="1:19" x14ac:dyDescent="0.25">
      <c r="A4253" s="7">
        <v>4335</v>
      </c>
      <c r="B4253" s="7">
        <v>1</v>
      </c>
      <c r="C4253" s="7">
        <v>1056</v>
      </c>
      <c r="D4253" s="7">
        <v>6779</v>
      </c>
      <c r="E4253" s="2"/>
      <c r="F4253" s="8">
        <v>40509.234571759262</v>
      </c>
      <c r="G4253" s="7">
        <v>0</v>
      </c>
      <c r="H4253" s="7">
        <v>1</v>
      </c>
      <c r="I4253" s="7" t="b">
        <f t="shared" si="198"/>
        <v>0</v>
      </c>
      <c r="J4253" s="7" t="b">
        <f t="shared" si="199"/>
        <v>0</v>
      </c>
      <c r="K4253" s="7">
        <f t="shared" si="200"/>
        <v>0</v>
      </c>
      <c r="L4253" s="7">
        <f>WEEKDAY(Table1[[#This Row],[post_time]])</f>
        <v>7</v>
      </c>
      <c r="M4253" s="7">
        <f>VLOOKUP(Table1[[#This Row],[topic_id]],'All Topics Data'!$A$2:$I$1243,8,FALSE)</f>
        <v>40509.234027777777</v>
      </c>
      <c r="N4253" s="7">
        <f>Table1[[#This Row],[Hui Reply?]]*(Table1[[#This Row],[post_time]]-Table1[[#This Row],[timestamp of previous reply]])</f>
        <v>0</v>
      </c>
      <c r="O4253" s="3">
        <f>O4252+Table1[[#This Row],[Hui Reply?]]</f>
        <v>1097</v>
      </c>
      <c r="P4253" s="19">
        <f>INT(Table1[[#This Row],[post_time]])</f>
        <v>40509</v>
      </c>
      <c r="Q4253" s="3">
        <f>IF(Table1[[#This Row],[Hui Reply?]],VLOOKUP(Table1[[#This Row],[topic_id]],'All Topics Data'!$A$2:$E$1243,5,FALSE),0)</f>
        <v>0</v>
      </c>
      <c r="R4253" s="8">
        <f>Table1[[#This Row],[post_time]]+8/24</f>
        <v>40509.567905092597</v>
      </c>
      <c r="S4253" s="3">
        <f>IF(Table1[[#This Row],[post_position]]=1,0,SUMIFS($F$2:F4253,$H$2:H4253,Table1[[#This Row],[post_position]]-1,$C$2:C4253,Table1[[#This Row],[topic_id]]))</f>
        <v>0</v>
      </c>
    </row>
    <row r="4254" spans="1:19" x14ac:dyDescent="0.25">
      <c r="A4254" s="7">
        <v>4336</v>
      </c>
      <c r="B4254" s="7">
        <v>1</v>
      </c>
      <c r="C4254" s="7">
        <v>960</v>
      </c>
      <c r="D4254" s="7">
        <v>24</v>
      </c>
      <c r="E4254" s="2"/>
      <c r="F4254" s="8">
        <v>40509.350358796299</v>
      </c>
      <c r="G4254" s="7">
        <v>0</v>
      </c>
      <c r="H4254" s="7">
        <v>13</v>
      </c>
      <c r="I4254" s="7" t="b">
        <f t="shared" si="198"/>
        <v>1</v>
      </c>
      <c r="J4254" s="7" t="b">
        <f t="shared" si="199"/>
        <v>1</v>
      </c>
      <c r="K4254" s="7">
        <f t="shared" si="200"/>
        <v>1</v>
      </c>
      <c r="L4254" s="7">
        <f>WEEKDAY(Table1[[#This Row],[post_time]])</f>
        <v>7</v>
      </c>
      <c r="M4254" s="7">
        <f>VLOOKUP(Table1[[#This Row],[topic_id]],'All Topics Data'!$A$2:$I$1243,8,FALSE)</f>
        <v>40497.1</v>
      </c>
      <c r="N4254" s="7">
        <f>Table1[[#This Row],[Hui Reply?]]*(Table1[[#This Row],[post_time]]-Table1[[#This Row],[timestamp of previous reply]])</f>
        <v>0.13857638889021473</v>
      </c>
      <c r="O4254" s="3">
        <f>O4253+Table1[[#This Row],[Hui Reply?]]</f>
        <v>1098</v>
      </c>
      <c r="P4254" s="19">
        <f>INT(Table1[[#This Row],[post_time]])</f>
        <v>40509</v>
      </c>
      <c r="Q4254" s="3" t="str">
        <f>IF(Table1[[#This Row],[Hui Reply?]],VLOOKUP(Table1[[#This Row],[topic_id]],'All Topics Data'!$A$2:$E$1243,5,FALSE),0)</f>
        <v>Guity Niamanesh</v>
      </c>
      <c r="R4254" s="8">
        <f>Table1[[#This Row],[post_time]]+8/24</f>
        <v>40509.683692129634</v>
      </c>
      <c r="S4254" s="3">
        <f>IF(Table1[[#This Row],[post_position]]=1,0,SUMIFS($F$2:F4254,$H$2:H4254,Table1[[#This Row],[post_position]]-1,$C$2:C4254,Table1[[#This Row],[topic_id]]))</f>
        <v>40509.211782407408</v>
      </c>
    </row>
    <row r="4255" spans="1:19" x14ac:dyDescent="0.25">
      <c r="A4255" s="7">
        <v>4337</v>
      </c>
      <c r="B4255" s="7">
        <v>1</v>
      </c>
      <c r="C4255" s="7">
        <v>1056</v>
      </c>
      <c r="D4255" s="7">
        <v>24</v>
      </c>
      <c r="F4255" s="8">
        <v>40509.350972222222</v>
      </c>
      <c r="G4255" s="7">
        <v>0</v>
      </c>
      <c r="H4255" s="7">
        <v>2</v>
      </c>
      <c r="I4255" s="7" t="b">
        <f t="shared" si="198"/>
        <v>1</v>
      </c>
      <c r="J4255" s="7" t="b">
        <f t="shared" si="199"/>
        <v>1</v>
      </c>
      <c r="K4255" s="7">
        <f t="shared" si="200"/>
        <v>1</v>
      </c>
      <c r="L4255" s="7">
        <f>WEEKDAY(Table1[[#This Row],[post_time]])</f>
        <v>7</v>
      </c>
      <c r="M4255" s="7">
        <f>VLOOKUP(Table1[[#This Row],[topic_id]],'All Topics Data'!$A$2:$I$1243,8,FALSE)</f>
        <v>40509.234027777777</v>
      </c>
      <c r="N4255" s="7">
        <f>Table1[[#This Row],[Hui Reply?]]*(Table1[[#This Row],[post_time]]-Table1[[#This Row],[timestamp of previous reply]])</f>
        <v>0.11640046296088258</v>
      </c>
      <c r="O4255" s="3">
        <f>O4254+Table1[[#This Row],[Hui Reply?]]</f>
        <v>1099</v>
      </c>
      <c r="P4255" s="19">
        <f>INT(Table1[[#This Row],[post_time]])</f>
        <v>40509</v>
      </c>
      <c r="Q4255" s="3" t="str">
        <f>IF(Table1[[#This Row],[Hui Reply?]],VLOOKUP(Table1[[#This Row],[topic_id]],'All Topics Data'!$A$2:$E$1243,5,FALSE),0)</f>
        <v>Guity Niamanesh</v>
      </c>
      <c r="R4255" s="8">
        <f>Table1[[#This Row],[post_time]]+8/24</f>
        <v>40509.684305555558</v>
      </c>
      <c r="S4255" s="3">
        <f>IF(Table1[[#This Row],[post_position]]=1,0,SUMIFS($F$2:F4255,$H$2:H4255,Table1[[#This Row],[post_position]]-1,$C$2:C4255,Table1[[#This Row],[topic_id]]))</f>
        <v>40509.234571759262</v>
      </c>
    </row>
    <row r="4256" spans="1:19" x14ac:dyDescent="0.25">
      <c r="A4256" s="7">
        <v>4338</v>
      </c>
      <c r="B4256" s="7">
        <v>1</v>
      </c>
      <c r="C4256" s="7">
        <v>1044</v>
      </c>
      <c r="D4256" s="7">
        <v>7094</v>
      </c>
      <c r="F4256" s="8">
        <v>40509.353715277779</v>
      </c>
      <c r="G4256" s="7">
        <v>0</v>
      </c>
      <c r="H4256" s="7">
        <v>2</v>
      </c>
      <c r="I4256" s="7" t="b">
        <f t="shared" si="198"/>
        <v>0</v>
      </c>
      <c r="J4256" s="7" t="b">
        <f t="shared" si="199"/>
        <v>1</v>
      </c>
      <c r="K4256" s="7">
        <f t="shared" si="200"/>
        <v>0</v>
      </c>
      <c r="L4256" s="7">
        <f>WEEKDAY(Table1[[#This Row],[post_time]])</f>
        <v>7</v>
      </c>
      <c r="M4256" s="7">
        <f>VLOOKUP(Table1[[#This Row],[topic_id]],'All Topics Data'!$A$2:$I$1243,8,FALSE)</f>
        <v>40507.549305555556</v>
      </c>
      <c r="N4256" s="7">
        <f>Table1[[#This Row],[Hui Reply?]]*(Table1[[#This Row],[post_time]]-Table1[[#This Row],[timestamp of previous reply]])</f>
        <v>0</v>
      </c>
      <c r="O4256" s="3">
        <f>O4255+Table1[[#This Row],[Hui Reply?]]</f>
        <v>1099</v>
      </c>
      <c r="P4256" s="19">
        <f>INT(Table1[[#This Row],[post_time]])</f>
        <v>40509</v>
      </c>
      <c r="Q4256" s="3">
        <f>IF(Table1[[#This Row],[Hui Reply?]],VLOOKUP(Table1[[#This Row],[topic_id]],'All Topics Data'!$A$2:$E$1243,5,FALSE),0)</f>
        <v>0</v>
      </c>
      <c r="R4256" s="8">
        <f>Table1[[#This Row],[post_time]]+8/24</f>
        <v>40509.687048611115</v>
      </c>
      <c r="S4256" s="3">
        <f>IF(Table1[[#This Row],[post_position]]=1,0,SUMIFS($F$2:F4256,$H$2:H4256,Table1[[#This Row],[post_position]]-1,$C$2:C4256,Table1[[#This Row],[topic_id]]))</f>
        <v>40507.54996527778</v>
      </c>
    </row>
    <row r="4257" spans="1:19" x14ac:dyDescent="0.25">
      <c r="A4257" s="7">
        <v>4339</v>
      </c>
      <c r="B4257" s="7">
        <v>1</v>
      </c>
      <c r="C4257" s="7">
        <v>960</v>
      </c>
      <c r="D4257" s="7">
        <v>6713</v>
      </c>
      <c r="E4257" s="2"/>
      <c r="F4257" s="8">
        <v>40509.459039351852</v>
      </c>
      <c r="G4257" s="7">
        <v>0</v>
      </c>
      <c r="H4257" s="7">
        <v>14</v>
      </c>
      <c r="I4257" s="7" t="b">
        <f t="shared" si="198"/>
        <v>0</v>
      </c>
      <c r="J4257" s="7" t="b">
        <f t="shared" si="199"/>
        <v>1</v>
      </c>
      <c r="K4257" s="7">
        <f t="shared" si="200"/>
        <v>0</v>
      </c>
      <c r="L4257" s="7">
        <f>WEEKDAY(Table1[[#This Row],[post_time]])</f>
        <v>7</v>
      </c>
      <c r="M4257" s="7">
        <f>VLOOKUP(Table1[[#This Row],[topic_id]],'All Topics Data'!$A$2:$I$1243,8,FALSE)</f>
        <v>40497.1</v>
      </c>
      <c r="N4257" s="7">
        <f>Table1[[#This Row],[Hui Reply?]]*(Table1[[#This Row],[post_time]]-Table1[[#This Row],[timestamp of previous reply]])</f>
        <v>0</v>
      </c>
      <c r="O4257" s="3">
        <f>O4256+Table1[[#This Row],[Hui Reply?]]</f>
        <v>1099</v>
      </c>
      <c r="P4257" s="19">
        <f>INT(Table1[[#This Row],[post_time]])</f>
        <v>40509</v>
      </c>
      <c r="Q4257" s="3">
        <f>IF(Table1[[#This Row],[Hui Reply?]],VLOOKUP(Table1[[#This Row],[topic_id]],'All Topics Data'!$A$2:$E$1243,5,FALSE),0)</f>
        <v>0</v>
      </c>
      <c r="R4257" s="8">
        <f>Table1[[#This Row],[post_time]]+8/24</f>
        <v>40509.792372685188</v>
      </c>
      <c r="S4257" s="3">
        <f>IF(Table1[[#This Row],[post_position]]=1,0,SUMIFS($F$2:F4257,$H$2:H4257,Table1[[#This Row],[post_position]]-1,$C$2:C4257,Table1[[#This Row],[topic_id]]))</f>
        <v>40509.350358796299</v>
      </c>
    </row>
    <row r="4258" spans="1:19" x14ac:dyDescent="0.25">
      <c r="A4258" s="7">
        <v>4340</v>
      </c>
      <c r="B4258" s="7">
        <v>1</v>
      </c>
      <c r="C4258" s="7">
        <v>1057</v>
      </c>
      <c r="D4258" s="7">
        <v>7089</v>
      </c>
      <c r="F4258" s="8">
        <v>40510.001979166664</v>
      </c>
      <c r="G4258" s="7">
        <v>0</v>
      </c>
      <c r="H4258" s="7">
        <v>1</v>
      </c>
      <c r="I4258" s="7" t="b">
        <f t="shared" si="198"/>
        <v>0</v>
      </c>
      <c r="J4258" s="7" t="b">
        <f t="shared" si="199"/>
        <v>0</v>
      </c>
      <c r="K4258" s="7">
        <f t="shared" si="200"/>
        <v>0</v>
      </c>
      <c r="L4258" s="7">
        <f>WEEKDAY(Table1[[#This Row],[post_time]])</f>
        <v>1</v>
      </c>
      <c r="M4258" s="7">
        <f>VLOOKUP(Table1[[#This Row],[topic_id]],'All Topics Data'!$A$2:$I$1243,8,FALSE)</f>
        <v>40510.001388888886</v>
      </c>
      <c r="N4258" s="7">
        <f>Table1[[#This Row],[Hui Reply?]]*(Table1[[#This Row],[post_time]]-Table1[[#This Row],[timestamp of previous reply]])</f>
        <v>0</v>
      </c>
      <c r="O4258" s="3">
        <f>O4257+Table1[[#This Row],[Hui Reply?]]</f>
        <v>1099</v>
      </c>
      <c r="P4258" s="19">
        <f>INT(Table1[[#This Row],[post_time]])</f>
        <v>40510</v>
      </c>
      <c r="Q4258" s="3">
        <f>IF(Table1[[#This Row],[Hui Reply?]],VLOOKUP(Table1[[#This Row],[topic_id]],'All Topics Data'!$A$2:$E$1243,5,FALSE),0)</f>
        <v>0</v>
      </c>
      <c r="R4258" s="8">
        <f>Table1[[#This Row],[post_time]]+8/24</f>
        <v>40510.335312499999</v>
      </c>
      <c r="S4258" s="3">
        <f>IF(Table1[[#This Row],[post_position]]=1,0,SUMIFS($F$2:F4258,$H$2:H4258,Table1[[#This Row],[post_position]]-1,$C$2:C4258,Table1[[#This Row],[topic_id]]))</f>
        <v>0</v>
      </c>
    </row>
    <row r="4259" spans="1:19" x14ac:dyDescent="0.25">
      <c r="A4259" s="7">
        <v>4341</v>
      </c>
      <c r="B4259" s="7">
        <v>1</v>
      </c>
      <c r="C4259" s="7">
        <v>1057</v>
      </c>
      <c r="D4259" s="7">
        <v>1</v>
      </c>
      <c r="F4259" s="8">
        <v>40510.016250000001</v>
      </c>
      <c r="G4259" s="7">
        <v>0</v>
      </c>
      <c r="H4259" s="7">
        <v>2</v>
      </c>
      <c r="I4259" s="7" t="b">
        <f t="shared" si="198"/>
        <v>0</v>
      </c>
      <c r="J4259" s="7" t="b">
        <f t="shared" si="199"/>
        <v>1</v>
      </c>
      <c r="K4259" s="7">
        <f t="shared" si="200"/>
        <v>0</v>
      </c>
      <c r="L4259" s="7">
        <f>WEEKDAY(Table1[[#This Row],[post_time]])</f>
        <v>1</v>
      </c>
      <c r="M4259" s="7">
        <f>VLOOKUP(Table1[[#This Row],[topic_id]],'All Topics Data'!$A$2:$I$1243,8,FALSE)</f>
        <v>40510.001388888886</v>
      </c>
      <c r="N4259" s="7">
        <f>Table1[[#This Row],[Hui Reply?]]*(Table1[[#This Row],[post_time]]-Table1[[#This Row],[timestamp of previous reply]])</f>
        <v>0</v>
      </c>
      <c r="O4259" s="3">
        <f>O4258+Table1[[#This Row],[Hui Reply?]]</f>
        <v>1099</v>
      </c>
      <c r="P4259" s="19">
        <f>INT(Table1[[#This Row],[post_time]])</f>
        <v>40510</v>
      </c>
      <c r="Q4259" s="3">
        <f>IF(Table1[[#This Row],[Hui Reply?]],VLOOKUP(Table1[[#This Row],[topic_id]],'All Topics Data'!$A$2:$E$1243,5,FALSE),0)</f>
        <v>0</v>
      </c>
      <c r="R4259" s="8">
        <f>Table1[[#This Row],[post_time]]+8/24</f>
        <v>40510.349583333336</v>
      </c>
      <c r="S4259" s="3">
        <f>IF(Table1[[#This Row],[post_position]]=1,0,SUMIFS($F$2:F4259,$H$2:H4259,Table1[[#This Row],[post_position]]-1,$C$2:C4259,Table1[[#This Row],[topic_id]]))</f>
        <v>40510.001979166664</v>
      </c>
    </row>
    <row r="4260" spans="1:19" x14ac:dyDescent="0.25">
      <c r="A4260" s="7">
        <v>4342</v>
      </c>
      <c r="B4260" s="7">
        <v>1</v>
      </c>
      <c r="C4260" s="7">
        <v>1057</v>
      </c>
      <c r="D4260" s="7">
        <v>7089</v>
      </c>
      <c r="E4260" s="2"/>
      <c r="F4260" s="8">
        <v>40510.020914351851</v>
      </c>
      <c r="G4260" s="7">
        <v>0</v>
      </c>
      <c r="H4260" s="7">
        <v>3</v>
      </c>
      <c r="I4260" s="7" t="b">
        <f t="shared" si="198"/>
        <v>0</v>
      </c>
      <c r="J4260" s="7" t="b">
        <f t="shared" si="199"/>
        <v>1</v>
      </c>
      <c r="K4260" s="7">
        <f t="shared" si="200"/>
        <v>0</v>
      </c>
      <c r="L4260" s="7">
        <f>WEEKDAY(Table1[[#This Row],[post_time]])</f>
        <v>1</v>
      </c>
      <c r="M4260" s="7">
        <f>VLOOKUP(Table1[[#This Row],[topic_id]],'All Topics Data'!$A$2:$I$1243,8,FALSE)</f>
        <v>40510.001388888886</v>
      </c>
      <c r="N4260" s="7">
        <f>Table1[[#This Row],[Hui Reply?]]*(Table1[[#This Row],[post_time]]-Table1[[#This Row],[timestamp of previous reply]])</f>
        <v>0</v>
      </c>
      <c r="O4260" s="3">
        <f>O4259+Table1[[#This Row],[Hui Reply?]]</f>
        <v>1099</v>
      </c>
      <c r="P4260" s="19">
        <f>INT(Table1[[#This Row],[post_time]])</f>
        <v>40510</v>
      </c>
      <c r="Q4260" s="3">
        <f>IF(Table1[[#This Row],[Hui Reply?]],VLOOKUP(Table1[[#This Row],[topic_id]],'All Topics Data'!$A$2:$E$1243,5,FALSE),0)</f>
        <v>0</v>
      </c>
      <c r="R4260" s="8">
        <f>Table1[[#This Row],[post_time]]+8/24</f>
        <v>40510.354247685187</v>
      </c>
      <c r="S4260" s="3">
        <f>IF(Table1[[#This Row],[post_position]]=1,0,SUMIFS($F$2:F4260,$H$2:H4260,Table1[[#This Row],[post_position]]-1,$C$2:C4260,Table1[[#This Row],[topic_id]]))</f>
        <v>40510.016250000001</v>
      </c>
    </row>
    <row r="4261" spans="1:19" x14ac:dyDescent="0.25">
      <c r="A4261" s="7">
        <v>4343</v>
      </c>
      <c r="B4261" s="7">
        <v>1</v>
      </c>
      <c r="C4261" s="7">
        <v>1040</v>
      </c>
      <c r="D4261" s="7">
        <v>7089</v>
      </c>
      <c r="E4261" s="2"/>
      <c r="F4261" s="8">
        <v>40510.033078703702</v>
      </c>
      <c r="G4261" s="7">
        <v>0</v>
      </c>
      <c r="H4261" s="7">
        <v>6</v>
      </c>
      <c r="I4261" s="7" t="b">
        <f t="shared" si="198"/>
        <v>0</v>
      </c>
      <c r="J4261" s="7" t="b">
        <f t="shared" si="199"/>
        <v>1</v>
      </c>
      <c r="K4261" s="7">
        <f t="shared" si="200"/>
        <v>0</v>
      </c>
      <c r="L4261" s="7">
        <f>WEEKDAY(Table1[[#This Row],[post_time]])</f>
        <v>1</v>
      </c>
      <c r="M4261" s="7">
        <f>VLOOKUP(Table1[[#This Row],[topic_id]],'All Topics Data'!$A$2:$I$1243,8,FALSE)</f>
        <v>40506.784722222219</v>
      </c>
      <c r="N4261" s="7">
        <f>Table1[[#This Row],[Hui Reply?]]*(Table1[[#This Row],[post_time]]-Table1[[#This Row],[timestamp of previous reply]])</f>
        <v>0</v>
      </c>
      <c r="O4261" s="3">
        <f>O4260+Table1[[#This Row],[Hui Reply?]]</f>
        <v>1099</v>
      </c>
      <c r="P4261" s="19">
        <f>INT(Table1[[#This Row],[post_time]])</f>
        <v>40510</v>
      </c>
      <c r="Q4261" s="3">
        <f>IF(Table1[[#This Row],[Hui Reply?]],VLOOKUP(Table1[[#This Row],[topic_id]],'All Topics Data'!$A$2:$E$1243,5,FALSE),0)</f>
        <v>0</v>
      </c>
      <c r="R4261" s="8">
        <f>Table1[[#This Row],[post_time]]+8/24</f>
        <v>40510.366412037038</v>
      </c>
      <c r="S4261" s="3">
        <f>IF(Table1[[#This Row],[post_position]]=1,0,SUMIFS($F$2:F4261,$H$2:H4261,Table1[[#This Row],[post_position]]-1,$C$2:C4261,Table1[[#This Row],[topic_id]]))</f>
        <v>40507.937465277777</v>
      </c>
    </row>
    <row r="4262" spans="1:19" x14ac:dyDescent="0.25">
      <c r="A4262" s="7">
        <v>4344</v>
      </c>
      <c r="B4262" s="7">
        <v>1</v>
      </c>
      <c r="C4262" s="7">
        <v>1057</v>
      </c>
      <c r="D4262" s="7">
        <v>24</v>
      </c>
      <c r="F4262" s="8">
        <v>40510.042812500003</v>
      </c>
      <c r="G4262" s="7">
        <v>0</v>
      </c>
      <c r="H4262" s="7">
        <v>4</v>
      </c>
      <c r="I4262" s="7" t="b">
        <f t="shared" si="198"/>
        <v>1</v>
      </c>
      <c r="J4262" s="7" t="b">
        <f t="shared" si="199"/>
        <v>1</v>
      </c>
      <c r="K4262" s="7">
        <f t="shared" si="200"/>
        <v>1</v>
      </c>
      <c r="L4262" s="7">
        <f>WEEKDAY(Table1[[#This Row],[post_time]])</f>
        <v>1</v>
      </c>
      <c r="M4262" s="7">
        <f>VLOOKUP(Table1[[#This Row],[topic_id]],'All Topics Data'!$A$2:$I$1243,8,FALSE)</f>
        <v>40510.001388888886</v>
      </c>
      <c r="N4262" s="7">
        <f>Table1[[#This Row],[Hui Reply?]]*(Table1[[#This Row],[post_time]]-Table1[[#This Row],[timestamp of previous reply]])</f>
        <v>2.1898148152104113E-2</v>
      </c>
      <c r="O4262" s="3">
        <f>O4261+Table1[[#This Row],[Hui Reply?]]</f>
        <v>1100</v>
      </c>
      <c r="P4262" s="19">
        <f>INT(Table1[[#This Row],[post_time]])</f>
        <v>40510</v>
      </c>
      <c r="Q4262" s="3" t="str">
        <f>IF(Table1[[#This Row],[Hui Reply?]],VLOOKUP(Table1[[#This Row],[topic_id]],'All Topics Data'!$A$2:$E$1243,5,FALSE),0)</f>
        <v>onklus</v>
      </c>
      <c r="R4262" s="8">
        <f>Table1[[#This Row],[post_time]]+8/24</f>
        <v>40510.376145833339</v>
      </c>
      <c r="S4262" s="3">
        <f>IF(Table1[[#This Row],[post_position]]=1,0,SUMIFS($F$2:F4262,$H$2:H4262,Table1[[#This Row],[post_position]]-1,$C$2:C4262,Table1[[#This Row],[topic_id]]))</f>
        <v>40510.020914351851</v>
      </c>
    </row>
    <row r="4263" spans="1:19" x14ac:dyDescent="0.25">
      <c r="A4263" s="7">
        <v>4345</v>
      </c>
      <c r="B4263" s="7">
        <v>1</v>
      </c>
      <c r="C4263" s="7">
        <v>960</v>
      </c>
      <c r="D4263" s="7">
        <v>6779</v>
      </c>
      <c r="E4263" s="2"/>
      <c r="F4263" s="8">
        <v>40510.099328703705</v>
      </c>
      <c r="G4263" s="7">
        <v>0</v>
      </c>
      <c r="H4263" s="7">
        <v>15</v>
      </c>
      <c r="I4263" s="7" t="b">
        <f t="shared" si="198"/>
        <v>0</v>
      </c>
      <c r="J4263" s="7" t="b">
        <f t="shared" si="199"/>
        <v>1</v>
      </c>
      <c r="K4263" s="7">
        <f t="shared" si="200"/>
        <v>0</v>
      </c>
      <c r="L4263" s="7">
        <f>WEEKDAY(Table1[[#This Row],[post_time]])</f>
        <v>1</v>
      </c>
      <c r="M4263" s="7">
        <f>VLOOKUP(Table1[[#This Row],[topic_id]],'All Topics Data'!$A$2:$I$1243,8,FALSE)</f>
        <v>40497.1</v>
      </c>
      <c r="N4263" s="7">
        <f>Table1[[#This Row],[Hui Reply?]]*(Table1[[#This Row],[post_time]]-Table1[[#This Row],[timestamp of previous reply]])</f>
        <v>0</v>
      </c>
      <c r="O4263" s="3">
        <f>O4262+Table1[[#This Row],[Hui Reply?]]</f>
        <v>1100</v>
      </c>
      <c r="P4263" s="19">
        <f>INT(Table1[[#This Row],[post_time]])</f>
        <v>40510</v>
      </c>
      <c r="Q4263" s="3">
        <f>IF(Table1[[#This Row],[Hui Reply?]],VLOOKUP(Table1[[#This Row],[topic_id]],'All Topics Data'!$A$2:$E$1243,5,FALSE),0)</f>
        <v>0</v>
      </c>
      <c r="R4263" s="8">
        <f>Table1[[#This Row],[post_time]]+8/24</f>
        <v>40510.432662037041</v>
      </c>
      <c r="S4263" s="3">
        <f>IF(Table1[[#This Row],[post_position]]=1,0,SUMIFS($F$2:F4263,$H$2:H4263,Table1[[#This Row],[post_position]]-1,$C$2:C4263,Table1[[#This Row],[topic_id]]))</f>
        <v>40509.459039351852</v>
      </c>
    </row>
    <row r="4264" spans="1:19" x14ac:dyDescent="0.25">
      <c r="A4264" s="7">
        <v>4346</v>
      </c>
      <c r="B4264" s="7">
        <v>1</v>
      </c>
      <c r="C4264" s="7">
        <v>1056</v>
      </c>
      <c r="D4264" s="7">
        <v>6779</v>
      </c>
      <c r="F4264" s="8">
        <v>40510.100752314815</v>
      </c>
      <c r="G4264" s="7">
        <v>0</v>
      </c>
      <c r="H4264" s="7">
        <v>3</v>
      </c>
      <c r="I4264" s="7" t="b">
        <f t="shared" si="198"/>
        <v>0</v>
      </c>
      <c r="J4264" s="7" t="b">
        <f t="shared" si="199"/>
        <v>1</v>
      </c>
      <c r="K4264" s="7">
        <f t="shared" si="200"/>
        <v>0</v>
      </c>
      <c r="L4264" s="7">
        <f>WEEKDAY(Table1[[#This Row],[post_time]])</f>
        <v>1</v>
      </c>
      <c r="M4264" s="7">
        <f>VLOOKUP(Table1[[#This Row],[topic_id]],'All Topics Data'!$A$2:$I$1243,8,FALSE)</f>
        <v>40509.234027777777</v>
      </c>
      <c r="N4264" s="7">
        <f>Table1[[#This Row],[Hui Reply?]]*(Table1[[#This Row],[post_time]]-Table1[[#This Row],[timestamp of previous reply]])</f>
        <v>0</v>
      </c>
      <c r="O4264" s="3">
        <f>O4263+Table1[[#This Row],[Hui Reply?]]</f>
        <v>1100</v>
      </c>
      <c r="P4264" s="19">
        <f>INT(Table1[[#This Row],[post_time]])</f>
        <v>40510</v>
      </c>
      <c r="Q4264" s="3">
        <f>IF(Table1[[#This Row],[Hui Reply?]],VLOOKUP(Table1[[#This Row],[topic_id]],'All Topics Data'!$A$2:$E$1243,5,FALSE),0)</f>
        <v>0</v>
      </c>
      <c r="R4264" s="8">
        <f>Table1[[#This Row],[post_time]]+8/24</f>
        <v>40510.43408564815</v>
      </c>
      <c r="S4264" s="3">
        <f>IF(Table1[[#This Row],[post_position]]=1,0,SUMIFS($F$2:F4264,$H$2:H4264,Table1[[#This Row],[post_position]]-1,$C$2:C4264,Table1[[#This Row],[topic_id]]))</f>
        <v>40509.350972222222</v>
      </c>
    </row>
    <row r="4265" spans="1:19" x14ac:dyDescent="0.25">
      <c r="A4265" s="7">
        <v>4347</v>
      </c>
      <c r="B4265" s="7">
        <v>1</v>
      </c>
      <c r="C4265" s="7">
        <v>960</v>
      </c>
      <c r="D4265" s="7">
        <v>24</v>
      </c>
      <c r="E4265" s="2"/>
      <c r="F4265" s="8">
        <v>40510.117314814815</v>
      </c>
      <c r="G4265" s="7">
        <v>0</v>
      </c>
      <c r="H4265" s="7">
        <v>16</v>
      </c>
      <c r="I4265" s="7" t="b">
        <f t="shared" si="198"/>
        <v>1</v>
      </c>
      <c r="J4265" s="7" t="b">
        <f t="shared" si="199"/>
        <v>1</v>
      </c>
      <c r="K4265" s="7">
        <f t="shared" si="200"/>
        <v>1</v>
      </c>
      <c r="L4265" s="7">
        <f>WEEKDAY(Table1[[#This Row],[post_time]])</f>
        <v>1</v>
      </c>
      <c r="M4265" s="7">
        <f>VLOOKUP(Table1[[#This Row],[topic_id]],'All Topics Data'!$A$2:$I$1243,8,FALSE)</f>
        <v>40497.1</v>
      </c>
      <c r="N4265" s="7">
        <f>Table1[[#This Row],[Hui Reply?]]*(Table1[[#This Row],[post_time]]-Table1[[#This Row],[timestamp of previous reply]])</f>
        <v>1.7986111110076308E-2</v>
      </c>
      <c r="O4265" s="3">
        <f>O4264+Table1[[#This Row],[Hui Reply?]]</f>
        <v>1101</v>
      </c>
      <c r="P4265" s="19">
        <f>INT(Table1[[#This Row],[post_time]])</f>
        <v>40510</v>
      </c>
      <c r="Q4265" s="3" t="str">
        <f>IF(Table1[[#This Row],[Hui Reply?]],VLOOKUP(Table1[[#This Row],[topic_id]],'All Topics Data'!$A$2:$E$1243,5,FALSE),0)</f>
        <v>Guity Niamanesh</v>
      </c>
      <c r="R4265" s="8">
        <f>Table1[[#This Row],[post_time]]+8/24</f>
        <v>40510.450648148151</v>
      </c>
      <c r="S4265" s="3">
        <f>IF(Table1[[#This Row],[post_position]]=1,0,SUMIFS($F$2:F4265,$H$2:H4265,Table1[[#This Row],[post_position]]-1,$C$2:C4265,Table1[[#This Row],[topic_id]]))</f>
        <v>40510.099328703705</v>
      </c>
    </row>
    <row r="4266" spans="1:19" x14ac:dyDescent="0.25">
      <c r="A4266" s="7">
        <v>4348</v>
      </c>
      <c r="B4266" s="7">
        <v>1</v>
      </c>
      <c r="C4266" s="7">
        <v>1056</v>
      </c>
      <c r="D4266" s="7">
        <v>24</v>
      </c>
      <c r="F4266" s="8">
        <v>40510.11787037037</v>
      </c>
      <c r="G4266" s="7">
        <v>0</v>
      </c>
      <c r="H4266" s="7">
        <v>4</v>
      </c>
      <c r="I4266" s="7" t="b">
        <f t="shared" si="198"/>
        <v>1</v>
      </c>
      <c r="J4266" s="7" t="b">
        <f t="shared" si="199"/>
        <v>1</v>
      </c>
      <c r="K4266" s="7">
        <f t="shared" si="200"/>
        <v>1</v>
      </c>
      <c r="L4266" s="7">
        <f>WEEKDAY(Table1[[#This Row],[post_time]])</f>
        <v>1</v>
      </c>
      <c r="M4266" s="7">
        <f>VLOOKUP(Table1[[#This Row],[topic_id]],'All Topics Data'!$A$2:$I$1243,8,FALSE)</f>
        <v>40509.234027777777</v>
      </c>
      <c r="N4266" s="7">
        <f>Table1[[#This Row],[Hui Reply?]]*(Table1[[#This Row],[post_time]]-Table1[[#This Row],[timestamp of previous reply]])</f>
        <v>1.7118055555329192E-2</v>
      </c>
      <c r="O4266" s="3">
        <f>O4265+Table1[[#This Row],[Hui Reply?]]</f>
        <v>1102</v>
      </c>
      <c r="P4266" s="19">
        <f>INT(Table1[[#This Row],[post_time]])</f>
        <v>40510</v>
      </c>
      <c r="Q4266" s="3" t="str">
        <f>IF(Table1[[#This Row],[Hui Reply?]],VLOOKUP(Table1[[#This Row],[topic_id]],'All Topics Data'!$A$2:$E$1243,5,FALSE),0)</f>
        <v>Guity Niamanesh</v>
      </c>
      <c r="R4266" s="8">
        <f>Table1[[#This Row],[post_time]]+8/24</f>
        <v>40510.451203703706</v>
      </c>
      <c r="S4266" s="3">
        <f>IF(Table1[[#This Row],[post_position]]=1,0,SUMIFS($F$2:F4266,$H$2:H4266,Table1[[#This Row],[post_position]]-1,$C$2:C4266,Table1[[#This Row],[topic_id]]))</f>
        <v>40510.100752314815</v>
      </c>
    </row>
    <row r="4267" spans="1:19" x14ac:dyDescent="0.25">
      <c r="A4267" s="7">
        <v>4349</v>
      </c>
      <c r="B4267" s="7">
        <v>1</v>
      </c>
      <c r="C4267" s="7">
        <v>1040</v>
      </c>
      <c r="D4267" s="7">
        <v>6458</v>
      </c>
      <c r="F4267" s="8">
        <v>40510.171620370369</v>
      </c>
      <c r="G4267" s="7">
        <v>0</v>
      </c>
      <c r="H4267" s="7">
        <v>7</v>
      </c>
      <c r="I4267" s="7" t="b">
        <f t="shared" si="198"/>
        <v>0</v>
      </c>
      <c r="J4267" s="7" t="b">
        <f t="shared" si="199"/>
        <v>1</v>
      </c>
      <c r="K4267" s="7">
        <f t="shared" si="200"/>
        <v>0</v>
      </c>
      <c r="L4267" s="7">
        <f>WEEKDAY(Table1[[#This Row],[post_time]])</f>
        <v>1</v>
      </c>
      <c r="M4267" s="7">
        <f>VLOOKUP(Table1[[#This Row],[topic_id]],'All Topics Data'!$A$2:$I$1243,8,FALSE)</f>
        <v>40506.784722222219</v>
      </c>
      <c r="N4267" s="7">
        <f>Table1[[#This Row],[Hui Reply?]]*(Table1[[#This Row],[post_time]]-Table1[[#This Row],[timestamp of previous reply]])</f>
        <v>0</v>
      </c>
      <c r="O4267" s="3">
        <f>O4266+Table1[[#This Row],[Hui Reply?]]</f>
        <v>1102</v>
      </c>
      <c r="P4267" s="19">
        <f>INT(Table1[[#This Row],[post_time]])</f>
        <v>40510</v>
      </c>
      <c r="Q4267" s="3">
        <f>IF(Table1[[#This Row],[Hui Reply?]],VLOOKUP(Table1[[#This Row],[topic_id]],'All Topics Data'!$A$2:$E$1243,5,FALSE),0)</f>
        <v>0</v>
      </c>
      <c r="R4267" s="8">
        <f>Table1[[#This Row],[post_time]]+8/24</f>
        <v>40510.504953703705</v>
      </c>
      <c r="S4267" s="3">
        <f>IF(Table1[[#This Row],[post_position]]=1,0,SUMIFS($F$2:F4267,$H$2:H4267,Table1[[#This Row],[post_position]]-1,$C$2:C4267,Table1[[#This Row],[topic_id]]))</f>
        <v>40510.033078703702</v>
      </c>
    </row>
    <row r="4268" spans="1:19" x14ac:dyDescent="0.25">
      <c r="A4268" s="7">
        <v>4350</v>
      </c>
      <c r="B4268" s="7">
        <v>1</v>
      </c>
      <c r="C4268" s="7">
        <v>1040</v>
      </c>
      <c r="D4268" s="7">
        <v>7089</v>
      </c>
      <c r="E4268" s="2"/>
      <c r="F4268" s="8">
        <v>40510.398275462961</v>
      </c>
      <c r="G4268" s="7">
        <v>0</v>
      </c>
      <c r="H4268" s="7">
        <v>8</v>
      </c>
      <c r="I4268" s="7" t="b">
        <f t="shared" si="198"/>
        <v>0</v>
      </c>
      <c r="J4268" s="7" t="b">
        <f t="shared" si="199"/>
        <v>1</v>
      </c>
      <c r="K4268" s="7">
        <f t="shared" si="200"/>
        <v>0</v>
      </c>
      <c r="L4268" s="7">
        <f>WEEKDAY(Table1[[#This Row],[post_time]])</f>
        <v>1</v>
      </c>
      <c r="M4268" s="7">
        <f>VLOOKUP(Table1[[#This Row],[topic_id]],'All Topics Data'!$A$2:$I$1243,8,FALSE)</f>
        <v>40506.784722222219</v>
      </c>
      <c r="N4268" s="7">
        <f>Table1[[#This Row],[Hui Reply?]]*(Table1[[#This Row],[post_time]]-Table1[[#This Row],[timestamp of previous reply]])</f>
        <v>0</v>
      </c>
      <c r="O4268" s="3">
        <f>O4267+Table1[[#This Row],[Hui Reply?]]</f>
        <v>1102</v>
      </c>
      <c r="P4268" s="19">
        <f>INT(Table1[[#This Row],[post_time]])</f>
        <v>40510</v>
      </c>
      <c r="Q4268" s="3">
        <f>IF(Table1[[#This Row],[Hui Reply?]],VLOOKUP(Table1[[#This Row],[topic_id]],'All Topics Data'!$A$2:$E$1243,5,FALSE),0)</f>
        <v>0</v>
      </c>
      <c r="R4268" s="8">
        <f>Table1[[#This Row],[post_time]]+8/24</f>
        <v>40510.731608796297</v>
      </c>
      <c r="S4268" s="3">
        <f>IF(Table1[[#This Row],[post_position]]=1,0,SUMIFS($F$2:F4268,$H$2:H4268,Table1[[#This Row],[post_position]]-1,$C$2:C4268,Table1[[#This Row],[topic_id]]))</f>
        <v>40510.171620370369</v>
      </c>
    </row>
    <row r="4269" spans="1:19" x14ac:dyDescent="0.25">
      <c r="A4269" s="7">
        <v>4351</v>
      </c>
      <c r="B4269" s="7">
        <v>1</v>
      </c>
      <c r="C4269" s="7">
        <v>960</v>
      </c>
      <c r="D4269" s="7">
        <v>6713</v>
      </c>
      <c r="F4269" s="8">
        <v>40510.421597222223</v>
      </c>
      <c r="G4269" s="7">
        <v>0</v>
      </c>
      <c r="H4269" s="7">
        <v>17</v>
      </c>
      <c r="I4269" s="7" t="b">
        <f t="shared" si="198"/>
        <v>0</v>
      </c>
      <c r="J4269" s="7" t="b">
        <f t="shared" si="199"/>
        <v>1</v>
      </c>
      <c r="K4269" s="7">
        <f t="shared" si="200"/>
        <v>0</v>
      </c>
      <c r="L4269" s="7">
        <f>WEEKDAY(Table1[[#This Row],[post_time]])</f>
        <v>1</v>
      </c>
      <c r="M4269" s="7">
        <f>VLOOKUP(Table1[[#This Row],[topic_id]],'All Topics Data'!$A$2:$I$1243,8,FALSE)</f>
        <v>40497.1</v>
      </c>
      <c r="N4269" s="7">
        <f>Table1[[#This Row],[Hui Reply?]]*(Table1[[#This Row],[post_time]]-Table1[[#This Row],[timestamp of previous reply]])</f>
        <v>0</v>
      </c>
      <c r="O4269" s="3">
        <f>O4268+Table1[[#This Row],[Hui Reply?]]</f>
        <v>1102</v>
      </c>
      <c r="P4269" s="19">
        <f>INT(Table1[[#This Row],[post_time]])</f>
        <v>40510</v>
      </c>
      <c r="Q4269" s="3">
        <f>IF(Table1[[#This Row],[Hui Reply?]],VLOOKUP(Table1[[#This Row],[topic_id]],'All Topics Data'!$A$2:$E$1243,5,FALSE),0)</f>
        <v>0</v>
      </c>
      <c r="R4269" s="8">
        <f>Table1[[#This Row],[post_time]]+8/24</f>
        <v>40510.754930555559</v>
      </c>
      <c r="S4269" s="3">
        <f>IF(Table1[[#This Row],[post_position]]=1,0,SUMIFS($F$2:F4269,$H$2:H4269,Table1[[#This Row],[post_position]]-1,$C$2:C4269,Table1[[#This Row],[topic_id]]))</f>
        <v>40510.117314814815</v>
      </c>
    </row>
    <row r="4270" spans="1:19" x14ac:dyDescent="0.25">
      <c r="A4270" s="7">
        <v>4352</v>
      </c>
      <c r="B4270" s="7">
        <v>1</v>
      </c>
      <c r="C4270" s="7">
        <v>960</v>
      </c>
      <c r="D4270" s="7">
        <v>6713</v>
      </c>
      <c r="E4270" s="2"/>
      <c r="F4270" s="8">
        <v>40510.424224537041</v>
      </c>
      <c r="G4270" s="7">
        <v>0</v>
      </c>
      <c r="H4270" s="7">
        <v>18</v>
      </c>
      <c r="I4270" s="7" t="b">
        <f t="shared" si="198"/>
        <v>0</v>
      </c>
      <c r="J4270" s="7" t="b">
        <f t="shared" si="199"/>
        <v>1</v>
      </c>
      <c r="K4270" s="7">
        <f t="shared" si="200"/>
        <v>0</v>
      </c>
      <c r="L4270" s="7">
        <f>WEEKDAY(Table1[[#This Row],[post_time]])</f>
        <v>1</v>
      </c>
      <c r="M4270" s="7">
        <f>VLOOKUP(Table1[[#This Row],[topic_id]],'All Topics Data'!$A$2:$I$1243,8,FALSE)</f>
        <v>40497.1</v>
      </c>
      <c r="N4270" s="7">
        <f>Table1[[#This Row],[Hui Reply?]]*(Table1[[#This Row],[post_time]]-Table1[[#This Row],[timestamp of previous reply]])</f>
        <v>0</v>
      </c>
      <c r="O4270" s="3">
        <f>O4269+Table1[[#This Row],[Hui Reply?]]</f>
        <v>1102</v>
      </c>
      <c r="P4270" s="19">
        <f>INT(Table1[[#This Row],[post_time]])</f>
        <v>40510</v>
      </c>
      <c r="Q4270" s="3">
        <f>IF(Table1[[#This Row],[Hui Reply?]],VLOOKUP(Table1[[#This Row],[topic_id]],'All Topics Data'!$A$2:$E$1243,5,FALSE),0)</f>
        <v>0</v>
      </c>
      <c r="R4270" s="8">
        <f>Table1[[#This Row],[post_time]]+8/24</f>
        <v>40510.757557870376</v>
      </c>
      <c r="S4270" s="3">
        <f>IF(Table1[[#This Row],[post_position]]=1,0,SUMIFS($F$2:F4270,$H$2:H4270,Table1[[#This Row],[post_position]]-1,$C$2:C4270,Table1[[#This Row],[topic_id]]))</f>
        <v>40510.421597222223</v>
      </c>
    </row>
    <row r="4271" spans="1:19" x14ac:dyDescent="0.25">
      <c r="A4271" s="7">
        <v>4353</v>
      </c>
      <c r="B4271" s="7">
        <v>1</v>
      </c>
      <c r="C4271" s="7">
        <v>1040</v>
      </c>
      <c r="D4271" s="7">
        <v>6458</v>
      </c>
      <c r="E4271" s="2"/>
      <c r="F4271" s="8">
        <v>40510.953252314815</v>
      </c>
      <c r="G4271" s="7">
        <v>0</v>
      </c>
      <c r="H4271" s="7">
        <v>9</v>
      </c>
      <c r="I4271" s="7" t="b">
        <f t="shared" si="198"/>
        <v>0</v>
      </c>
      <c r="J4271" s="7" t="b">
        <f t="shared" si="199"/>
        <v>1</v>
      </c>
      <c r="K4271" s="7">
        <f t="shared" si="200"/>
        <v>0</v>
      </c>
      <c r="L4271" s="7">
        <f>WEEKDAY(Table1[[#This Row],[post_time]])</f>
        <v>1</v>
      </c>
      <c r="M4271" s="7">
        <f>VLOOKUP(Table1[[#This Row],[topic_id]],'All Topics Data'!$A$2:$I$1243,8,FALSE)</f>
        <v>40506.784722222219</v>
      </c>
      <c r="N4271" s="7">
        <f>Table1[[#This Row],[Hui Reply?]]*(Table1[[#This Row],[post_time]]-Table1[[#This Row],[timestamp of previous reply]])</f>
        <v>0</v>
      </c>
      <c r="O4271" s="3">
        <f>O4270+Table1[[#This Row],[Hui Reply?]]</f>
        <v>1102</v>
      </c>
      <c r="P4271" s="19">
        <f>INT(Table1[[#This Row],[post_time]])</f>
        <v>40510</v>
      </c>
      <c r="Q4271" s="3">
        <f>IF(Table1[[#This Row],[Hui Reply?]],VLOOKUP(Table1[[#This Row],[topic_id]],'All Topics Data'!$A$2:$E$1243,5,FALSE),0)</f>
        <v>0</v>
      </c>
      <c r="R4271" s="8">
        <f>Table1[[#This Row],[post_time]]+8/24</f>
        <v>40511.286585648151</v>
      </c>
      <c r="S4271" s="3">
        <f>IF(Table1[[#This Row],[post_position]]=1,0,SUMIFS($F$2:F4271,$H$2:H4271,Table1[[#This Row],[post_position]]-1,$C$2:C4271,Table1[[#This Row],[topic_id]]))</f>
        <v>40510.398275462961</v>
      </c>
    </row>
    <row r="4272" spans="1:19" x14ac:dyDescent="0.25">
      <c r="A4272" s="7">
        <v>4354</v>
      </c>
      <c r="B4272" s="7">
        <v>1</v>
      </c>
      <c r="C4272" s="7">
        <v>1040</v>
      </c>
      <c r="D4272" s="7">
        <v>7089</v>
      </c>
      <c r="F4272" s="8">
        <v>40510.960821759261</v>
      </c>
      <c r="G4272" s="7">
        <v>0</v>
      </c>
      <c r="H4272" s="7">
        <v>10</v>
      </c>
      <c r="I4272" s="7" t="b">
        <f t="shared" si="198"/>
        <v>0</v>
      </c>
      <c r="J4272" s="7" t="b">
        <f t="shared" si="199"/>
        <v>1</v>
      </c>
      <c r="K4272" s="7">
        <f t="shared" si="200"/>
        <v>0</v>
      </c>
      <c r="L4272" s="7">
        <f>WEEKDAY(Table1[[#This Row],[post_time]])</f>
        <v>1</v>
      </c>
      <c r="M4272" s="7">
        <f>VLOOKUP(Table1[[#This Row],[topic_id]],'All Topics Data'!$A$2:$I$1243,8,FALSE)</f>
        <v>40506.784722222219</v>
      </c>
      <c r="N4272" s="7">
        <f>Table1[[#This Row],[Hui Reply?]]*(Table1[[#This Row],[post_time]]-Table1[[#This Row],[timestamp of previous reply]])</f>
        <v>0</v>
      </c>
      <c r="O4272" s="3">
        <f>O4271+Table1[[#This Row],[Hui Reply?]]</f>
        <v>1102</v>
      </c>
      <c r="P4272" s="19">
        <f>INT(Table1[[#This Row],[post_time]])</f>
        <v>40510</v>
      </c>
      <c r="Q4272" s="3">
        <f>IF(Table1[[#This Row],[Hui Reply?]],VLOOKUP(Table1[[#This Row],[topic_id]],'All Topics Data'!$A$2:$E$1243,5,FALSE),0)</f>
        <v>0</v>
      </c>
      <c r="R4272" s="8">
        <f>Table1[[#This Row],[post_time]]+8/24</f>
        <v>40511.294155092597</v>
      </c>
      <c r="S4272" s="3">
        <f>IF(Table1[[#This Row],[post_position]]=1,0,SUMIFS($F$2:F4272,$H$2:H4272,Table1[[#This Row],[post_position]]-1,$C$2:C4272,Table1[[#This Row],[topic_id]]))</f>
        <v>40510.953252314815</v>
      </c>
    </row>
    <row r="4273" spans="1:19" x14ac:dyDescent="0.25">
      <c r="A4273" s="7">
        <v>4355</v>
      </c>
      <c r="B4273" s="7">
        <v>1</v>
      </c>
      <c r="C4273" s="7">
        <v>1040</v>
      </c>
      <c r="D4273" s="7">
        <v>6458</v>
      </c>
      <c r="F4273" s="8">
        <v>40511.030972222223</v>
      </c>
      <c r="G4273" s="7">
        <v>0</v>
      </c>
      <c r="H4273" s="7">
        <v>11</v>
      </c>
      <c r="I4273" s="7" t="b">
        <f t="shared" si="198"/>
        <v>0</v>
      </c>
      <c r="J4273" s="7" t="b">
        <f t="shared" si="199"/>
        <v>1</v>
      </c>
      <c r="K4273" s="7">
        <f t="shared" si="200"/>
        <v>0</v>
      </c>
      <c r="L4273" s="7">
        <f>WEEKDAY(Table1[[#This Row],[post_time]])</f>
        <v>2</v>
      </c>
      <c r="M4273" s="7">
        <f>VLOOKUP(Table1[[#This Row],[topic_id]],'All Topics Data'!$A$2:$I$1243,8,FALSE)</f>
        <v>40506.784722222219</v>
      </c>
      <c r="N4273" s="7">
        <f>Table1[[#This Row],[Hui Reply?]]*(Table1[[#This Row],[post_time]]-Table1[[#This Row],[timestamp of previous reply]])</f>
        <v>0</v>
      </c>
      <c r="O4273" s="3">
        <f>O4272+Table1[[#This Row],[Hui Reply?]]</f>
        <v>1102</v>
      </c>
      <c r="P4273" s="19">
        <f>INT(Table1[[#This Row],[post_time]])</f>
        <v>40511</v>
      </c>
      <c r="Q4273" s="3">
        <f>IF(Table1[[#This Row],[Hui Reply?]],VLOOKUP(Table1[[#This Row],[topic_id]],'All Topics Data'!$A$2:$E$1243,5,FALSE),0)</f>
        <v>0</v>
      </c>
      <c r="R4273" s="8">
        <f>Table1[[#This Row],[post_time]]+8/24</f>
        <v>40511.364305555559</v>
      </c>
      <c r="S4273" s="3">
        <f>IF(Table1[[#This Row],[post_position]]=1,0,SUMIFS($F$2:F4273,$H$2:H4273,Table1[[#This Row],[post_position]]-1,$C$2:C4273,Table1[[#This Row],[topic_id]]))</f>
        <v>40510.960821759261</v>
      </c>
    </row>
    <row r="4274" spans="1:19" x14ac:dyDescent="0.25">
      <c r="A4274" s="7">
        <v>4356</v>
      </c>
      <c r="B4274" s="7">
        <v>1</v>
      </c>
      <c r="C4274" s="7">
        <v>1058</v>
      </c>
      <c r="D4274" s="7">
        <v>7108</v>
      </c>
      <c r="E4274" s="2"/>
      <c r="F4274" s="8">
        <v>40511.093298611115</v>
      </c>
      <c r="G4274" s="7">
        <v>0</v>
      </c>
      <c r="H4274" s="7">
        <v>1</v>
      </c>
      <c r="I4274" s="7" t="b">
        <f t="shared" si="198"/>
        <v>0</v>
      </c>
      <c r="J4274" s="7" t="b">
        <f t="shared" si="199"/>
        <v>0</v>
      </c>
      <c r="K4274" s="7">
        <f t="shared" si="200"/>
        <v>0</v>
      </c>
      <c r="L4274" s="7">
        <f>WEEKDAY(Table1[[#This Row],[post_time]])</f>
        <v>2</v>
      </c>
      <c r="M4274" s="7">
        <f>VLOOKUP(Table1[[#This Row],[topic_id]],'All Topics Data'!$A$2:$I$1243,8,FALSE)</f>
        <v>40511.093055555553</v>
      </c>
      <c r="N4274" s="7">
        <f>Table1[[#This Row],[Hui Reply?]]*(Table1[[#This Row],[post_time]]-Table1[[#This Row],[timestamp of previous reply]])</f>
        <v>0</v>
      </c>
      <c r="O4274" s="3">
        <f>O4273+Table1[[#This Row],[Hui Reply?]]</f>
        <v>1102</v>
      </c>
      <c r="P4274" s="19">
        <f>INT(Table1[[#This Row],[post_time]])</f>
        <v>40511</v>
      </c>
      <c r="Q4274" s="3">
        <f>IF(Table1[[#This Row],[Hui Reply?]],VLOOKUP(Table1[[#This Row],[topic_id]],'All Topics Data'!$A$2:$E$1243,5,FALSE),0)</f>
        <v>0</v>
      </c>
      <c r="R4274" s="8">
        <f>Table1[[#This Row],[post_time]]+8/24</f>
        <v>40511.42663194445</v>
      </c>
      <c r="S4274" s="3">
        <f>IF(Table1[[#This Row],[post_position]]=1,0,SUMIFS($F$2:F4274,$H$2:H4274,Table1[[#This Row],[post_position]]-1,$C$2:C4274,Table1[[#This Row],[topic_id]]))</f>
        <v>0</v>
      </c>
    </row>
    <row r="4275" spans="1:19" x14ac:dyDescent="0.25">
      <c r="A4275" s="7">
        <v>4357</v>
      </c>
      <c r="B4275" s="7">
        <v>1</v>
      </c>
      <c r="C4275" s="7">
        <v>1058</v>
      </c>
      <c r="D4275" s="7">
        <v>24</v>
      </c>
      <c r="E4275" s="2"/>
      <c r="F4275" s="8">
        <v>40511.140486111108</v>
      </c>
      <c r="G4275" s="7">
        <v>0</v>
      </c>
      <c r="H4275" s="7">
        <v>2</v>
      </c>
      <c r="I4275" s="7" t="b">
        <f t="shared" si="198"/>
        <v>1</v>
      </c>
      <c r="J4275" s="7" t="b">
        <f t="shared" si="199"/>
        <v>1</v>
      </c>
      <c r="K4275" s="7">
        <f t="shared" si="200"/>
        <v>1</v>
      </c>
      <c r="L4275" s="7">
        <f>WEEKDAY(Table1[[#This Row],[post_time]])</f>
        <v>2</v>
      </c>
      <c r="M4275" s="7">
        <f>VLOOKUP(Table1[[#This Row],[topic_id]],'All Topics Data'!$A$2:$I$1243,8,FALSE)</f>
        <v>40511.093055555553</v>
      </c>
      <c r="N4275" s="7">
        <f>Table1[[#This Row],[Hui Reply?]]*(Table1[[#This Row],[post_time]]-Table1[[#This Row],[timestamp of previous reply]])</f>
        <v>4.7187499993015081E-2</v>
      </c>
      <c r="O4275" s="3">
        <f>O4274+Table1[[#This Row],[Hui Reply?]]</f>
        <v>1103</v>
      </c>
      <c r="P4275" s="19">
        <f>INT(Table1[[#This Row],[post_time]])</f>
        <v>40511</v>
      </c>
      <c r="Q4275" s="3" t="str">
        <f>IF(Table1[[#This Row],[Hui Reply?]],VLOOKUP(Table1[[#This Row],[topic_id]],'All Topics Data'!$A$2:$E$1243,5,FALSE),0)</f>
        <v>AMontella</v>
      </c>
      <c r="R4275" s="8">
        <f>Table1[[#This Row],[post_time]]+8/24</f>
        <v>40511.473819444444</v>
      </c>
      <c r="S4275" s="3">
        <f>IF(Table1[[#This Row],[post_position]]=1,0,SUMIFS($F$2:F4275,$H$2:H4275,Table1[[#This Row],[post_position]]-1,$C$2:C4275,Table1[[#This Row],[topic_id]]))</f>
        <v>40511.093298611115</v>
      </c>
    </row>
    <row r="4276" spans="1:19" x14ac:dyDescent="0.25">
      <c r="A4276" s="7">
        <v>4358</v>
      </c>
      <c r="B4276" s="7">
        <v>1</v>
      </c>
      <c r="C4276" s="7">
        <v>1058</v>
      </c>
      <c r="D4276" s="7">
        <v>7108</v>
      </c>
      <c r="F4276" s="8">
        <v>40511.160277777781</v>
      </c>
      <c r="G4276" s="7">
        <v>0</v>
      </c>
      <c r="H4276" s="7">
        <v>3</v>
      </c>
      <c r="I4276" s="7" t="b">
        <f t="shared" si="198"/>
        <v>0</v>
      </c>
      <c r="J4276" s="7" t="b">
        <f t="shared" si="199"/>
        <v>1</v>
      </c>
      <c r="K4276" s="7">
        <f t="shared" si="200"/>
        <v>0</v>
      </c>
      <c r="L4276" s="7">
        <f>WEEKDAY(Table1[[#This Row],[post_time]])</f>
        <v>2</v>
      </c>
      <c r="M4276" s="7">
        <f>VLOOKUP(Table1[[#This Row],[topic_id]],'All Topics Data'!$A$2:$I$1243,8,FALSE)</f>
        <v>40511.093055555553</v>
      </c>
      <c r="N4276" s="7">
        <f>Table1[[#This Row],[Hui Reply?]]*(Table1[[#This Row],[post_time]]-Table1[[#This Row],[timestamp of previous reply]])</f>
        <v>0</v>
      </c>
      <c r="O4276" s="3">
        <f>O4275+Table1[[#This Row],[Hui Reply?]]</f>
        <v>1103</v>
      </c>
      <c r="P4276" s="19">
        <f>INT(Table1[[#This Row],[post_time]])</f>
        <v>40511</v>
      </c>
      <c r="Q4276" s="3">
        <f>IF(Table1[[#This Row],[Hui Reply?]],VLOOKUP(Table1[[#This Row],[topic_id]],'All Topics Data'!$A$2:$E$1243,5,FALSE),0)</f>
        <v>0</v>
      </c>
      <c r="R4276" s="8">
        <f>Table1[[#This Row],[post_time]]+8/24</f>
        <v>40511.493611111116</v>
      </c>
      <c r="S4276" s="3">
        <f>IF(Table1[[#This Row],[post_position]]=1,0,SUMIFS($F$2:F4276,$H$2:H4276,Table1[[#This Row],[post_position]]-1,$C$2:C4276,Table1[[#This Row],[topic_id]]))</f>
        <v>40511.140486111108</v>
      </c>
    </row>
    <row r="4277" spans="1:19" x14ac:dyDescent="0.25">
      <c r="A4277" s="7">
        <v>4359</v>
      </c>
      <c r="B4277" s="7">
        <v>1</v>
      </c>
      <c r="C4277" s="7">
        <v>1057</v>
      </c>
      <c r="D4277" s="7">
        <v>7110</v>
      </c>
      <c r="E4277" s="2"/>
      <c r="F4277" s="8">
        <v>40511.217118055552</v>
      </c>
      <c r="G4277" s="7">
        <v>0</v>
      </c>
      <c r="H4277" s="7">
        <v>5</v>
      </c>
      <c r="I4277" s="7" t="b">
        <f t="shared" si="198"/>
        <v>0</v>
      </c>
      <c r="J4277" s="7" t="b">
        <f t="shared" si="199"/>
        <v>1</v>
      </c>
      <c r="K4277" s="7">
        <f t="shared" si="200"/>
        <v>0</v>
      </c>
      <c r="L4277" s="7">
        <f>WEEKDAY(Table1[[#This Row],[post_time]])</f>
        <v>2</v>
      </c>
      <c r="M4277" s="7">
        <f>VLOOKUP(Table1[[#This Row],[topic_id]],'All Topics Data'!$A$2:$I$1243,8,FALSE)</f>
        <v>40510.001388888886</v>
      </c>
      <c r="N4277" s="7">
        <f>Table1[[#This Row],[Hui Reply?]]*(Table1[[#This Row],[post_time]]-Table1[[#This Row],[timestamp of previous reply]])</f>
        <v>0</v>
      </c>
      <c r="O4277" s="3">
        <f>O4276+Table1[[#This Row],[Hui Reply?]]</f>
        <v>1103</v>
      </c>
      <c r="P4277" s="19">
        <f>INT(Table1[[#This Row],[post_time]])</f>
        <v>40511</v>
      </c>
      <c r="Q4277" s="3">
        <f>IF(Table1[[#This Row],[Hui Reply?]],VLOOKUP(Table1[[#This Row],[topic_id]],'All Topics Data'!$A$2:$E$1243,5,FALSE),0)</f>
        <v>0</v>
      </c>
      <c r="R4277" s="8">
        <f>Table1[[#This Row],[post_time]]+8/24</f>
        <v>40511.550451388888</v>
      </c>
      <c r="S4277" s="3">
        <f>IF(Table1[[#This Row],[post_position]]=1,0,SUMIFS($F$2:F4277,$H$2:H4277,Table1[[#This Row],[post_position]]-1,$C$2:C4277,Table1[[#This Row],[topic_id]]))</f>
        <v>40510.042812500003</v>
      </c>
    </row>
    <row r="4278" spans="1:19" x14ac:dyDescent="0.25">
      <c r="A4278" s="7">
        <v>4360</v>
      </c>
      <c r="B4278" s="7">
        <v>1</v>
      </c>
      <c r="C4278" s="7">
        <v>1057</v>
      </c>
      <c r="D4278" s="7">
        <v>24</v>
      </c>
      <c r="E4278" s="2"/>
      <c r="F4278" s="8">
        <v>40511.233993055554</v>
      </c>
      <c r="G4278" s="7">
        <v>0</v>
      </c>
      <c r="H4278" s="7">
        <v>6</v>
      </c>
      <c r="I4278" s="7" t="b">
        <f t="shared" si="198"/>
        <v>1</v>
      </c>
      <c r="J4278" s="7" t="b">
        <f t="shared" si="199"/>
        <v>1</v>
      </c>
      <c r="K4278" s="7">
        <f t="shared" si="200"/>
        <v>1</v>
      </c>
      <c r="L4278" s="7">
        <f>WEEKDAY(Table1[[#This Row],[post_time]])</f>
        <v>2</v>
      </c>
      <c r="M4278" s="7">
        <f>VLOOKUP(Table1[[#This Row],[topic_id]],'All Topics Data'!$A$2:$I$1243,8,FALSE)</f>
        <v>40510.001388888886</v>
      </c>
      <c r="N4278" s="7">
        <f>Table1[[#This Row],[Hui Reply?]]*(Table1[[#This Row],[post_time]]-Table1[[#This Row],[timestamp of previous reply]])</f>
        <v>1.6875000001164153E-2</v>
      </c>
      <c r="O4278" s="3">
        <f>O4277+Table1[[#This Row],[Hui Reply?]]</f>
        <v>1104</v>
      </c>
      <c r="P4278" s="19">
        <f>INT(Table1[[#This Row],[post_time]])</f>
        <v>40511</v>
      </c>
      <c r="Q4278" s="3" t="str">
        <f>IF(Table1[[#This Row],[Hui Reply?]],VLOOKUP(Table1[[#This Row],[topic_id]],'All Topics Data'!$A$2:$E$1243,5,FALSE),0)</f>
        <v>onklus</v>
      </c>
      <c r="R4278" s="8">
        <f>Table1[[#This Row],[post_time]]+8/24</f>
        <v>40511.567326388889</v>
      </c>
      <c r="S4278" s="3">
        <f>IF(Table1[[#This Row],[post_position]]=1,0,SUMIFS($F$2:F4278,$H$2:H4278,Table1[[#This Row],[post_position]]-1,$C$2:C4278,Table1[[#This Row],[topic_id]]))</f>
        <v>40511.217118055552</v>
      </c>
    </row>
    <row r="4279" spans="1:19" x14ac:dyDescent="0.25">
      <c r="A4279" s="7">
        <v>4361</v>
      </c>
      <c r="B4279" s="7">
        <v>2</v>
      </c>
      <c r="C4279" s="7">
        <v>1053</v>
      </c>
      <c r="D4279" s="7">
        <v>7100</v>
      </c>
      <c r="F4279" s="8">
        <v>40511.377858796295</v>
      </c>
      <c r="G4279" s="7">
        <v>0</v>
      </c>
      <c r="H4279" s="7">
        <v>6</v>
      </c>
      <c r="I4279" s="7" t="b">
        <f t="shared" si="198"/>
        <v>0</v>
      </c>
      <c r="J4279" s="7" t="b">
        <f t="shared" si="199"/>
        <v>1</v>
      </c>
      <c r="K4279" s="7">
        <f t="shared" si="200"/>
        <v>0</v>
      </c>
      <c r="L4279" s="7">
        <f>WEEKDAY(Table1[[#This Row],[post_time]])</f>
        <v>2</v>
      </c>
      <c r="M4279" s="7">
        <f>VLOOKUP(Table1[[#This Row],[topic_id]],'All Topics Data'!$A$2:$I$1243,8,FALSE)</f>
        <v>40508.467361111114</v>
      </c>
      <c r="N4279" s="7">
        <f>Table1[[#This Row],[Hui Reply?]]*(Table1[[#This Row],[post_time]]-Table1[[#This Row],[timestamp of previous reply]])</f>
        <v>0</v>
      </c>
      <c r="O4279" s="3">
        <f>O4278+Table1[[#This Row],[Hui Reply?]]</f>
        <v>1104</v>
      </c>
      <c r="P4279" s="19">
        <f>INT(Table1[[#This Row],[post_time]])</f>
        <v>40511</v>
      </c>
      <c r="Q4279" s="3">
        <f>IF(Table1[[#This Row],[Hui Reply?]],VLOOKUP(Table1[[#This Row],[topic_id]],'All Topics Data'!$A$2:$E$1243,5,FALSE),0)</f>
        <v>0</v>
      </c>
      <c r="R4279" s="8">
        <f>Table1[[#This Row],[post_time]]+8/24</f>
        <v>40511.711192129631</v>
      </c>
      <c r="S4279" s="3">
        <f>IF(Table1[[#This Row],[post_position]]=1,0,SUMIFS($F$2:F4279,$H$2:H4279,Table1[[#This Row],[post_position]]-1,$C$2:C4279,Table1[[#This Row],[topic_id]]))</f>
        <v>40508.637488425928</v>
      </c>
    </row>
    <row r="4280" spans="1:19" x14ac:dyDescent="0.25">
      <c r="A4280" s="7">
        <v>4362</v>
      </c>
      <c r="B4280" s="7">
        <v>1</v>
      </c>
      <c r="C4280" s="7">
        <v>1059</v>
      </c>
      <c r="D4280" s="7">
        <v>7113</v>
      </c>
      <c r="E4280" s="2"/>
      <c r="F4280" s="8">
        <v>40511.441076388888</v>
      </c>
      <c r="G4280" s="7">
        <v>0</v>
      </c>
      <c r="H4280" s="7">
        <v>1</v>
      </c>
      <c r="I4280" s="7" t="b">
        <f t="shared" si="198"/>
        <v>0</v>
      </c>
      <c r="J4280" s="7" t="b">
        <f t="shared" si="199"/>
        <v>0</v>
      </c>
      <c r="K4280" s="7">
        <f t="shared" si="200"/>
        <v>0</v>
      </c>
      <c r="L4280" s="7">
        <f>WEEKDAY(Table1[[#This Row],[post_time]])</f>
        <v>2</v>
      </c>
      <c r="M4280" s="7">
        <f>VLOOKUP(Table1[[#This Row],[topic_id]],'All Topics Data'!$A$2:$I$1243,8,FALSE)</f>
        <v>40511.440972222219</v>
      </c>
      <c r="N4280" s="7">
        <f>Table1[[#This Row],[Hui Reply?]]*(Table1[[#This Row],[post_time]]-Table1[[#This Row],[timestamp of previous reply]])</f>
        <v>0</v>
      </c>
      <c r="O4280" s="3">
        <f>O4279+Table1[[#This Row],[Hui Reply?]]</f>
        <v>1104</v>
      </c>
      <c r="P4280" s="19">
        <f>INT(Table1[[#This Row],[post_time]])</f>
        <v>40511</v>
      </c>
      <c r="Q4280" s="3">
        <f>IF(Table1[[#This Row],[Hui Reply?]],VLOOKUP(Table1[[#This Row],[topic_id]],'All Topics Data'!$A$2:$E$1243,5,FALSE),0)</f>
        <v>0</v>
      </c>
      <c r="R4280" s="8">
        <f>Table1[[#This Row],[post_time]]+8/24</f>
        <v>40511.774409722224</v>
      </c>
      <c r="S4280" s="3">
        <f>IF(Table1[[#This Row],[post_position]]=1,0,SUMIFS($F$2:F4280,$H$2:H4280,Table1[[#This Row],[post_position]]-1,$C$2:C4280,Table1[[#This Row],[topic_id]]))</f>
        <v>0</v>
      </c>
    </row>
    <row r="4281" spans="1:19" x14ac:dyDescent="0.25">
      <c r="A4281" s="7">
        <v>4363</v>
      </c>
      <c r="B4281" s="7">
        <v>1</v>
      </c>
      <c r="C4281" s="7">
        <v>1060</v>
      </c>
      <c r="D4281" s="7">
        <v>6542</v>
      </c>
      <c r="E4281" s="2"/>
      <c r="F4281" s="8">
        <v>40511.536608796298</v>
      </c>
      <c r="G4281" s="7">
        <v>0</v>
      </c>
      <c r="H4281" s="7">
        <v>1</v>
      </c>
      <c r="I4281" s="7" t="b">
        <f t="shared" si="198"/>
        <v>0</v>
      </c>
      <c r="J4281" s="7" t="b">
        <f t="shared" si="199"/>
        <v>0</v>
      </c>
      <c r="K4281" s="7">
        <f t="shared" si="200"/>
        <v>0</v>
      </c>
      <c r="L4281" s="7">
        <f>WEEKDAY(Table1[[#This Row],[post_time]])</f>
        <v>2</v>
      </c>
      <c r="M4281" s="7">
        <f>VLOOKUP(Table1[[#This Row],[topic_id]],'All Topics Data'!$A$2:$I$1243,8,FALSE)</f>
        <v>40511.536111111112</v>
      </c>
      <c r="N4281" s="7">
        <f>Table1[[#This Row],[Hui Reply?]]*(Table1[[#This Row],[post_time]]-Table1[[#This Row],[timestamp of previous reply]])</f>
        <v>0</v>
      </c>
      <c r="O4281" s="3">
        <f>O4280+Table1[[#This Row],[Hui Reply?]]</f>
        <v>1104</v>
      </c>
      <c r="P4281" s="19">
        <f>INT(Table1[[#This Row],[post_time]])</f>
        <v>40511</v>
      </c>
      <c r="Q4281" s="3">
        <f>IF(Table1[[#This Row],[Hui Reply?]],VLOOKUP(Table1[[#This Row],[topic_id]],'All Topics Data'!$A$2:$E$1243,5,FALSE),0)</f>
        <v>0</v>
      </c>
      <c r="R4281" s="8">
        <f>Table1[[#This Row],[post_time]]+8/24</f>
        <v>40511.869942129633</v>
      </c>
      <c r="S4281" s="3">
        <f>IF(Table1[[#This Row],[post_position]]=1,0,SUMIFS($F$2:F4281,$H$2:H4281,Table1[[#This Row],[post_position]]-1,$C$2:C4281,Table1[[#This Row],[topic_id]]))</f>
        <v>0</v>
      </c>
    </row>
    <row r="4282" spans="1:19" x14ac:dyDescent="0.25">
      <c r="A4282" s="7">
        <v>4364</v>
      </c>
      <c r="B4282" s="7">
        <v>1</v>
      </c>
      <c r="C4282" s="7">
        <v>1060</v>
      </c>
      <c r="D4282" s="7">
        <v>6713</v>
      </c>
      <c r="E4282" s="2"/>
      <c r="F4282" s="8">
        <v>40511.571400462963</v>
      </c>
      <c r="G4282" s="7">
        <v>0</v>
      </c>
      <c r="H4282" s="7">
        <v>2</v>
      </c>
      <c r="I4282" s="7" t="b">
        <f t="shared" si="198"/>
        <v>0</v>
      </c>
      <c r="J4282" s="7" t="b">
        <f t="shared" si="199"/>
        <v>1</v>
      </c>
      <c r="K4282" s="7">
        <f t="shared" si="200"/>
        <v>0</v>
      </c>
      <c r="L4282" s="7">
        <f>WEEKDAY(Table1[[#This Row],[post_time]])</f>
        <v>2</v>
      </c>
      <c r="M4282" s="7">
        <f>VLOOKUP(Table1[[#This Row],[topic_id]],'All Topics Data'!$A$2:$I$1243,8,FALSE)</f>
        <v>40511.536111111112</v>
      </c>
      <c r="N4282" s="7">
        <f>Table1[[#This Row],[Hui Reply?]]*(Table1[[#This Row],[post_time]]-Table1[[#This Row],[timestamp of previous reply]])</f>
        <v>0</v>
      </c>
      <c r="O4282" s="3">
        <f>O4281+Table1[[#This Row],[Hui Reply?]]</f>
        <v>1104</v>
      </c>
      <c r="P4282" s="19">
        <f>INT(Table1[[#This Row],[post_time]])</f>
        <v>40511</v>
      </c>
      <c r="Q4282" s="3">
        <f>IF(Table1[[#This Row],[Hui Reply?]],VLOOKUP(Table1[[#This Row],[topic_id]],'All Topics Data'!$A$2:$E$1243,5,FALSE),0)</f>
        <v>0</v>
      </c>
      <c r="R4282" s="8">
        <f>Table1[[#This Row],[post_time]]+8/24</f>
        <v>40511.904733796298</v>
      </c>
      <c r="S4282" s="3">
        <f>IF(Table1[[#This Row],[post_position]]=1,0,SUMIFS($F$2:F4282,$H$2:H4282,Table1[[#This Row],[post_position]]-1,$C$2:C4282,Table1[[#This Row],[topic_id]]))</f>
        <v>40511.536608796298</v>
      </c>
    </row>
    <row r="4283" spans="1:19" x14ac:dyDescent="0.25">
      <c r="A4283" s="7">
        <v>4365</v>
      </c>
      <c r="B4283" s="7">
        <v>1</v>
      </c>
      <c r="C4283" s="7">
        <v>1040</v>
      </c>
      <c r="D4283" s="7">
        <v>7089</v>
      </c>
      <c r="F4283" s="8">
        <v>40511.592685185184</v>
      </c>
      <c r="G4283" s="7">
        <v>0</v>
      </c>
      <c r="H4283" s="7">
        <v>12</v>
      </c>
      <c r="I4283" s="7" t="b">
        <f t="shared" si="198"/>
        <v>0</v>
      </c>
      <c r="J4283" s="7" t="b">
        <f t="shared" si="199"/>
        <v>1</v>
      </c>
      <c r="K4283" s="7">
        <f t="shared" si="200"/>
        <v>0</v>
      </c>
      <c r="L4283" s="7">
        <f>WEEKDAY(Table1[[#This Row],[post_time]])</f>
        <v>2</v>
      </c>
      <c r="M4283" s="7">
        <f>VLOOKUP(Table1[[#This Row],[topic_id]],'All Topics Data'!$A$2:$I$1243,8,FALSE)</f>
        <v>40506.784722222219</v>
      </c>
      <c r="N4283" s="7">
        <f>Table1[[#This Row],[Hui Reply?]]*(Table1[[#This Row],[post_time]]-Table1[[#This Row],[timestamp of previous reply]])</f>
        <v>0</v>
      </c>
      <c r="O4283" s="3">
        <f>O4282+Table1[[#This Row],[Hui Reply?]]</f>
        <v>1104</v>
      </c>
      <c r="P4283" s="19">
        <f>INT(Table1[[#This Row],[post_time]])</f>
        <v>40511</v>
      </c>
      <c r="Q4283" s="3">
        <f>IF(Table1[[#This Row],[Hui Reply?]],VLOOKUP(Table1[[#This Row],[topic_id]],'All Topics Data'!$A$2:$E$1243,5,FALSE),0)</f>
        <v>0</v>
      </c>
      <c r="R4283" s="8">
        <f>Table1[[#This Row],[post_time]]+8/24</f>
        <v>40511.926018518519</v>
      </c>
      <c r="S4283" s="3">
        <f>IF(Table1[[#This Row],[post_position]]=1,0,SUMIFS($F$2:F4283,$H$2:H4283,Table1[[#This Row],[post_position]]-1,$C$2:C4283,Table1[[#This Row],[topic_id]]))</f>
        <v>40511.030972222223</v>
      </c>
    </row>
    <row r="4284" spans="1:19" x14ac:dyDescent="0.25">
      <c r="A4284" s="7">
        <v>4366</v>
      </c>
      <c r="B4284" s="7">
        <v>1</v>
      </c>
      <c r="C4284" s="7">
        <v>1054</v>
      </c>
      <c r="D4284" s="7">
        <v>6998</v>
      </c>
      <c r="F4284" s="8">
        <v>40511.746006944442</v>
      </c>
      <c r="G4284" s="7">
        <v>0</v>
      </c>
      <c r="H4284" s="7">
        <v>3</v>
      </c>
      <c r="I4284" s="7" t="b">
        <f t="shared" si="198"/>
        <v>0</v>
      </c>
      <c r="J4284" s="7" t="b">
        <f t="shared" si="199"/>
        <v>1</v>
      </c>
      <c r="K4284" s="7">
        <f t="shared" si="200"/>
        <v>0</v>
      </c>
      <c r="L4284" s="7">
        <f>WEEKDAY(Table1[[#This Row],[post_time]])</f>
        <v>2</v>
      </c>
      <c r="M4284" s="7">
        <f>VLOOKUP(Table1[[#This Row],[topic_id]],'All Topics Data'!$A$2:$I$1243,8,FALSE)</f>
        <v>40508.577777777777</v>
      </c>
      <c r="N4284" s="7">
        <f>Table1[[#This Row],[Hui Reply?]]*(Table1[[#This Row],[post_time]]-Table1[[#This Row],[timestamp of previous reply]])</f>
        <v>0</v>
      </c>
      <c r="O4284" s="3">
        <f>O4283+Table1[[#This Row],[Hui Reply?]]</f>
        <v>1104</v>
      </c>
      <c r="P4284" s="19">
        <f>INT(Table1[[#This Row],[post_time]])</f>
        <v>40511</v>
      </c>
      <c r="Q4284" s="3">
        <f>IF(Table1[[#This Row],[Hui Reply?]],VLOOKUP(Table1[[#This Row],[topic_id]],'All Topics Data'!$A$2:$E$1243,5,FALSE),0)</f>
        <v>0</v>
      </c>
      <c r="R4284" s="8">
        <f>Table1[[#This Row],[post_time]]+8/24</f>
        <v>40512.079340277778</v>
      </c>
      <c r="S4284" s="3">
        <f>IF(Table1[[#This Row],[post_position]]=1,0,SUMIFS($F$2:F4284,$H$2:H4284,Table1[[#This Row],[post_position]]-1,$C$2:C4284,Table1[[#This Row],[topic_id]]))</f>
        <v>40508.583483796298</v>
      </c>
    </row>
    <row r="4285" spans="1:19" x14ac:dyDescent="0.25">
      <c r="A4285" s="7">
        <v>4367</v>
      </c>
      <c r="B4285" s="7">
        <v>1</v>
      </c>
      <c r="C4285" s="7">
        <v>1024</v>
      </c>
      <c r="D4285" s="7">
        <v>6998</v>
      </c>
      <c r="E4285" s="2"/>
      <c r="F4285" s="8">
        <v>40511.749074074076</v>
      </c>
      <c r="G4285" s="7">
        <v>0</v>
      </c>
      <c r="H4285" s="7">
        <v>8</v>
      </c>
      <c r="I4285" s="7" t="b">
        <f t="shared" si="198"/>
        <v>0</v>
      </c>
      <c r="J4285" s="7" t="b">
        <f t="shared" si="199"/>
        <v>1</v>
      </c>
      <c r="K4285" s="7">
        <f t="shared" si="200"/>
        <v>0</v>
      </c>
      <c r="L4285" s="7">
        <f>WEEKDAY(Table1[[#This Row],[post_time]])</f>
        <v>2</v>
      </c>
      <c r="M4285" s="7">
        <f>VLOOKUP(Table1[[#This Row],[topic_id]],'All Topics Data'!$A$2:$I$1243,8,FALSE)</f>
        <v>40504.748611111114</v>
      </c>
      <c r="N4285" s="7">
        <f>Table1[[#This Row],[Hui Reply?]]*(Table1[[#This Row],[post_time]]-Table1[[#This Row],[timestamp of previous reply]])</f>
        <v>0</v>
      </c>
      <c r="O4285" s="3">
        <f>O4284+Table1[[#This Row],[Hui Reply?]]</f>
        <v>1104</v>
      </c>
      <c r="P4285" s="19">
        <f>INT(Table1[[#This Row],[post_time]])</f>
        <v>40511</v>
      </c>
      <c r="Q4285" s="3">
        <f>IF(Table1[[#This Row],[Hui Reply?]],VLOOKUP(Table1[[#This Row],[topic_id]],'All Topics Data'!$A$2:$E$1243,5,FALSE),0)</f>
        <v>0</v>
      </c>
      <c r="R4285" s="8">
        <f>Table1[[#This Row],[post_time]]+8/24</f>
        <v>40512.082407407412</v>
      </c>
      <c r="S4285" s="3">
        <f>IF(Table1[[#This Row],[post_position]]=1,0,SUMIFS($F$2:F4285,$H$2:H4285,Table1[[#This Row],[post_position]]-1,$C$2:C4285,Table1[[#This Row],[topic_id]]))</f>
        <v>40505.929606481484</v>
      </c>
    </row>
    <row r="4286" spans="1:19" x14ac:dyDescent="0.25">
      <c r="A4286" s="7">
        <v>4368</v>
      </c>
      <c r="B4286" s="7">
        <v>1</v>
      </c>
      <c r="C4286" s="7">
        <v>1061</v>
      </c>
      <c r="D4286" s="7">
        <v>6634</v>
      </c>
      <c r="E4286" s="2"/>
      <c r="F4286" s="8">
        <v>40511.774143518516</v>
      </c>
      <c r="G4286" s="7">
        <v>0</v>
      </c>
      <c r="H4286" s="7">
        <v>1</v>
      </c>
      <c r="I4286" s="7" t="b">
        <f t="shared" si="198"/>
        <v>0</v>
      </c>
      <c r="J4286" s="7" t="b">
        <f t="shared" si="199"/>
        <v>0</v>
      </c>
      <c r="K4286" s="7">
        <f t="shared" si="200"/>
        <v>0</v>
      </c>
      <c r="L4286" s="7">
        <f>WEEKDAY(Table1[[#This Row],[post_time]])</f>
        <v>2</v>
      </c>
      <c r="M4286" s="7">
        <f>VLOOKUP(Table1[[#This Row],[topic_id]],'All Topics Data'!$A$2:$I$1243,8,FALSE)</f>
        <v>40511.773611111108</v>
      </c>
      <c r="N4286" s="7">
        <f>Table1[[#This Row],[Hui Reply?]]*(Table1[[#This Row],[post_time]]-Table1[[#This Row],[timestamp of previous reply]])</f>
        <v>0</v>
      </c>
      <c r="O4286" s="3">
        <f>O4285+Table1[[#This Row],[Hui Reply?]]</f>
        <v>1104</v>
      </c>
      <c r="P4286" s="19">
        <f>INT(Table1[[#This Row],[post_time]])</f>
        <v>40511</v>
      </c>
      <c r="Q4286" s="3">
        <f>IF(Table1[[#This Row],[Hui Reply?]],VLOOKUP(Table1[[#This Row],[topic_id]],'All Topics Data'!$A$2:$E$1243,5,FALSE),0)</f>
        <v>0</v>
      </c>
      <c r="R4286" s="8">
        <f>Table1[[#This Row],[post_time]]+8/24</f>
        <v>40512.107476851852</v>
      </c>
      <c r="S4286" s="3">
        <f>IF(Table1[[#This Row],[post_position]]=1,0,SUMIFS($F$2:F4286,$H$2:H4286,Table1[[#This Row],[post_position]]-1,$C$2:C4286,Table1[[#This Row],[topic_id]]))</f>
        <v>0</v>
      </c>
    </row>
    <row r="4287" spans="1:19" x14ac:dyDescent="0.25">
      <c r="A4287" s="7">
        <v>4369</v>
      </c>
      <c r="B4287" s="7">
        <v>1</v>
      </c>
      <c r="C4287" s="7">
        <v>1061</v>
      </c>
      <c r="D4287" s="7">
        <v>6713</v>
      </c>
      <c r="F4287" s="8">
        <v>40511.883009259262</v>
      </c>
      <c r="G4287" s="7">
        <v>0</v>
      </c>
      <c r="H4287" s="7">
        <v>2</v>
      </c>
      <c r="I4287" s="7" t="b">
        <f t="shared" si="198"/>
        <v>0</v>
      </c>
      <c r="J4287" s="7" t="b">
        <f t="shared" si="199"/>
        <v>1</v>
      </c>
      <c r="K4287" s="7">
        <f t="shared" si="200"/>
        <v>0</v>
      </c>
      <c r="L4287" s="7">
        <f>WEEKDAY(Table1[[#This Row],[post_time]])</f>
        <v>2</v>
      </c>
      <c r="M4287" s="7">
        <f>VLOOKUP(Table1[[#This Row],[topic_id]],'All Topics Data'!$A$2:$I$1243,8,FALSE)</f>
        <v>40511.773611111108</v>
      </c>
      <c r="N4287" s="7">
        <f>Table1[[#This Row],[Hui Reply?]]*(Table1[[#This Row],[post_time]]-Table1[[#This Row],[timestamp of previous reply]])</f>
        <v>0</v>
      </c>
      <c r="O4287" s="3">
        <f>O4286+Table1[[#This Row],[Hui Reply?]]</f>
        <v>1104</v>
      </c>
      <c r="P4287" s="19">
        <f>INT(Table1[[#This Row],[post_time]])</f>
        <v>40511</v>
      </c>
      <c r="Q4287" s="3">
        <f>IF(Table1[[#This Row],[Hui Reply?]],VLOOKUP(Table1[[#This Row],[topic_id]],'All Topics Data'!$A$2:$E$1243,5,FALSE),0)</f>
        <v>0</v>
      </c>
      <c r="R4287" s="8">
        <f>Table1[[#This Row],[post_time]]+8/24</f>
        <v>40512.216342592597</v>
      </c>
      <c r="S4287" s="3">
        <f>IF(Table1[[#This Row],[post_position]]=1,0,SUMIFS($F$2:F4287,$H$2:H4287,Table1[[#This Row],[post_position]]-1,$C$2:C4287,Table1[[#This Row],[topic_id]]))</f>
        <v>40511.774143518516</v>
      </c>
    </row>
    <row r="4288" spans="1:19" x14ac:dyDescent="0.25">
      <c r="A4288" s="7">
        <v>4370</v>
      </c>
      <c r="B4288" s="7">
        <v>1</v>
      </c>
      <c r="C4288" s="7">
        <v>1005</v>
      </c>
      <c r="D4288" s="7">
        <v>7020</v>
      </c>
      <c r="E4288" s="2"/>
      <c r="F4288" s="8">
        <v>40511.889664351853</v>
      </c>
      <c r="G4288" s="7">
        <v>0</v>
      </c>
      <c r="H4288" s="7">
        <v>5</v>
      </c>
      <c r="I4288" s="7" t="b">
        <f t="shared" si="198"/>
        <v>0</v>
      </c>
      <c r="J4288" s="7" t="b">
        <f t="shared" si="199"/>
        <v>1</v>
      </c>
      <c r="K4288" s="7">
        <f t="shared" si="200"/>
        <v>0</v>
      </c>
      <c r="L4288" s="7">
        <f>WEEKDAY(Table1[[#This Row],[post_time]])</f>
        <v>2</v>
      </c>
      <c r="M4288" s="7">
        <f>VLOOKUP(Table1[[#This Row],[topic_id]],'All Topics Data'!$A$2:$I$1243,8,FALSE)</f>
        <v>40501.734027777777</v>
      </c>
      <c r="N4288" s="7">
        <f>Table1[[#This Row],[Hui Reply?]]*(Table1[[#This Row],[post_time]]-Table1[[#This Row],[timestamp of previous reply]])</f>
        <v>0</v>
      </c>
      <c r="O4288" s="3">
        <f>O4287+Table1[[#This Row],[Hui Reply?]]</f>
        <v>1104</v>
      </c>
      <c r="P4288" s="19">
        <f>INT(Table1[[#This Row],[post_time]])</f>
        <v>40511</v>
      </c>
      <c r="Q4288" s="3">
        <f>IF(Table1[[#This Row],[Hui Reply?]],VLOOKUP(Table1[[#This Row],[topic_id]],'All Topics Data'!$A$2:$E$1243,5,FALSE),0)</f>
        <v>0</v>
      </c>
      <c r="R4288" s="8">
        <f>Table1[[#This Row],[post_time]]+8/24</f>
        <v>40512.222997685189</v>
      </c>
      <c r="S4288" s="3">
        <f>IF(Table1[[#This Row],[post_position]]=1,0,SUMIFS($F$2:F4288,$H$2:H4288,Table1[[#This Row],[post_position]]-1,$C$2:C4288,Table1[[#This Row],[topic_id]]))</f>
        <v>40504.620497685188</v>
      </c>
    </row>
    <row r="4289" spans="1:19" x14ac:dyDescent="0.25">
      <c r="A4289" s="7">
        <v>4371</v>
      </c>
      <c r="B4289" s="7">
        <v>2</v>
      </c>
      <c r="C4289" s="7">
        <v>1062</v>
      </c>
      <c r="D4289" s="7">
        <v>7116</v>
      </c>
      <c r="F4289" s="8">
        <v>40511.892534722225</v>
      </c>
      <c r="G4289" s="7">
        <v>0</v>
      </c>
      <c r="H4289" s="7">
        <v>1</v>
      </c>
      <c r="I4289" s="7" t="b">
        <f t="shared" si="198"/>
        <v>0</v>
      </c>
      <c r="J4289" s="7" t="b">
        <f t="shared" si="199"/>
        <v>0</v>
      </c>
      <c r="K4289" s="7">
        <f t="shared" si="200"/>
        <v>0</v>
      </c>
      <c r="L4289" s="7">
        <f>WEEKDAY(Table1[[#This Row],[post_time]])</f>
        <v>2</v>
      </c>
      <c r="M4289" s="7">
        <f>VLOOKUP(Table1[[#This Row],[topic_id]],'All Topics Data'!$A$2:$I$1243,8,FALSE)</f>
        <v>40511.892361111109</v>
      </c>
      <c r="N4289" s="7">
        <f>Table1[[#This Row],[Hui Reply?]]*(Table1[[#This Row],[post_time]]-Table1[[#This Row],[timestamp of previous reply]])</f>
        <v>0</v>
      </c>
      <c r="O4289" s="3">
        <f>O4288+Table1[[#This Row],[Hui Reply?]]</f>
        <v>1104</v>
      </c>
      <c r="P4289" s="19">
        <f>INT(Table1[[#This Row],[post_time]])</f>
        <v>40511</v>
      </c>
      <c r="Q4289" s="3">
        <f>IF(Table1[[#This Row],[Hui Reply?]],VLOOKUP(Table1[[#This Row],[topic_id]],'All Topics Data'!$A$2:$E$1243,5,FALSE),0)</f>
        <v>0</v>
      </c>
      <c r="R4289" s="8">
        <f>Table1[[#This Row],[post_time]]+8/24</f>
        <v>40512.225868055561</v>
      </c>
      <c r="S4289" s="3">
        <f>IF(Table1[[#This Row],[post_position]]=1,0,SUMIFS($F$2:F4289,$H$2:H4289,Table1[[#This Row],[post_position]]-1,$C$2:C4289,Table1[[#This Row],[topic_id]]))</f>
        <v>0</v>
      </c>
    </row>
    <row r="4290" spans="1:19" x14ac:dyDescent="0.25">
      <c r="A4290" s="7">
        <v>4372</v>
      </c>
      <c r="B4290" s="7">
        <v>1</v>
      </c>
      <c r="C4290" s="7">
        <v>1063</v>
      </c>
      <c r="D4290" s="7">
        <v>7117</v>
      </c>
      <c r="E4290" s="2"/>
      <c r="F4290" s="8">
        <v>40511.935370370367</v>
      </c>
      <c r="G4290" s="7">
        <v>0</v>
      </c>
      <c r="H4290" s="7">
        <v>1</v>
      </c>
      <c r="I4290" s="7" t="b">
        <f t="shared" si="198"/>
        <v>0</v>
      </c>
      <c r="J4290" s="7" t="b">
        <f t="shared" si="199"/>
        <v>0</v>
      </c>
      <c r="K4290" s="7">
        <f t="shared" si="200"/>
        <v>0</v>
      </c>
      <c r="L4290" s="7">
        <f>WEEKDAY(Table1[[#This Row],[post_time]])</f>
        <v>2</v>
      </c>
      <c r="M4290" s="7">
        <f>VLOOKUP(Table1[[#This Row],[topic_id]],'All Topics Data'!$A$2:$I$1243,8,FALSE)</f>
        <v>40511.93472222222</v>
      </c>
      <c r="N4290" s="7">
        <f>Table1[[#This Row],[Hui Reply?]]*(Table1[[#This Row],[post_time]]-Table1[[#This Row],[timestamp of previous reply]])</f>
        <v>0</v>
      </c>
      <c r="O4290" s="3">
        <f>O4289+Table1[[#This Row],[Hui Reply?]]</f>
        <v>1104</v>
      </c>
      <c r="P4290" s="19">
        <f>INT(Table1[[#This Row],[post_time]])</f>
        <v>40511</v>
      </c>
      <c r="Q4290" s="3">
        <f>IF(Table1[[#This Row],[Hui Reply?]],VLOOKUP(Table1[[#This Row],[topic_id]],'All Topics Data'!$A$2:$E$1243,5,FALSE),0)</f>
        <v>0</v>
      </c>
      <c r="R4290" s="8">
        <f>Table1[[#This Row],[post_time]]+8/24</f>
        <v>40512.268703703703</v>
      </c>
      <c r="S4290" s="3">
        <f>IF(Table1[[#This Row],[post_position]]=1,0,SUMIFS($F$2:F4290,$H$2:H4290,Table1[[#This Row],[post_position]]-1,$C$2:C4290,Table1[[#This Row],[topic_id]]))</f>
        <v>0</v>
      </c>
    </row>
    <row r="4291" spans="1:19" x14ac:dyDescent="0.25">
      <c r="A4291" s="7">
        <v>4373</v>
      </c>
      <c r="B4291" s="7">
        <v>1</v>
      </c>
      <c r="C4291" s="7">
        <v>1063</v>
      </c>
      <c r="D4291" s="7">
        <v>24</v>
      </c>
      <c r="F4291" s="8">
        <v>40512.010150462964</v>
      </c>
      <c r="G4291" s="7">
        <v>0</v>
      </c>
      <c r="H4291" s="7">
        <v>2</v>
      </c>
      <c r="I4291" s="7" t="b">
        <f t="shared" ref="I4291:I4354" si="201">(D4291=24)</f>
        <v>1</v>
      </c>
      <c r="J4291" s="7" t="b">
        <f t="shared" ref="J4291:J4354" si="202">H4291&gt;1</f>
        <v>1</v>
      </c>
      <c r="K4291" s="7">
        <f t="shared" ref="K4291:K4354" si="203">I4291*J4291</f>
        <v>1</v>
      </c>
      <c r="L4291" s="7">
        <f>WEEKDAY(Table1[[#This Row],[post_time]])</f>
        <v>3</v>
      </c>
      <c r="M4291" s="7">
        <f>VLOOKUP(Table1[[#This Row],[topic_id]],'All Topics Data'!$A$2:$I$1243,8,FALSE)</f>
        <v>40511.93472222222</v>
      </c>
      <c r="N4291" s="7">
        <f>Table1[[#This Row],[Hui Reply?]]*(Table1[[#This Row],[post_time]]-Table1[[#This Row],[timestamp of previous reply]])</f>
        <v>7.4780092596483883E-2</v>
      </c>
      <c r="O4291" s="3">
        <f>O4290+Table1[[#This Row],[Hui Reply?]]</f>
        <v>1105</v>
      </c>
      <c r="P4291" s="19">
        <f>INT(Table1[[#This Row],[post_time]])</f>
        <v>40512</v>
      </c>
      <c r="Q4291" s="3" t="str">
        <f>IF(Table1[[#This Row],[Hui Reply?]],VLOOKUP(Table1[[#This Row],[topic_id]],'All Topics Data'!$A$2:$E$1243,5,FALSE),0)</f>
        <v>rescobar</v>
      </c>
      <c r="R4291" s="8">
        <f>Table1[[#This Row],[post_time]]+8/24</f>
        <v>40512.3434837963</v>
      </c>
      <c r="S4291" s="3">
        <f>IF(Table1[[#This Row],[post_position]]=1,0,SUMIFS($F$2:F4291,$H$2:H4291,Table1[[#This Row],[post_position]]-1,$C$2:C4291,Table1[[#This Row],[topic_id]]))</f>
        <v>40511.935370370367</v>
      </c>
    </row>
    <row r="4292" spans="1:19" x14ac:dyDescent="0.25">
      <c r="A4292" s="7">
        <v>4374</v>
      </c>
      <c r="B4292" s="7">
        <v>1</v>
      </c>
      <c r="C4292" s="7">
        <v>1005</v>
      </c>
      <c r="D4292" s="7">
        <v>24</v>
      </c>
      <c r="F4292" s="8">
        <v>40512.011759259258</v>
      </c>
      <c r="G4292" s="7">
        <v>0</v>
      </c>
      <c r="H4292" s="7">
        <v>6</v>
      </c>
      <c r="I4292" s="7" t="b">
        <f t="shared" si="201"/>
        <v>1</v>
      </c>
      <c r="J4292" s="7" t="b">
        <f t="shared" si="202"/>
        <v>1</v>
      </c>
      <c r="K4292" s="7">
        <f t="shared" si="203"/>
        <v>1</v>
      </c>
      <c r="L4292" s="7">
        <f>WEEKDAY(Table1[[#This Row],[post_time]])</f>
        <v>3</v>
      </c>
      <c r="M4292" s="7">
        <f>VLOOKUP(Table1[[#This Row],[topic_id]],'All Topics Data'!$A$2:$I$1243,8,FALSE)</f>
        <v>40501.734027777777</v>
      </c>
      <c r="N4292" s="7">
        <f>Table1[[#This Row],[Hui Reply?]]*(Table1[[#This Row],[post_time]]-Table1[[#This Row],[timestamp of previous reply]])</f>
        <v>0.12209490740497131</v>
      </c>
      <c r="O4292" s="3">
        <f>O4291+Table1[[#This Row],[Hui Reply?]]</f>
        <v>1106</v>
      </c>
      <c r="P4292" s="19">
        <f>INT(Table1[[#This Row],[post_time]])</f>
        <v>40512</v>
      </c>
      <c r="Q4292" s="3" t="str">
        <f>IF(Table1[[#This Row],[Hui Reply?]],VLOOKUP(Table1[[#This Row],[topic_id]],'All Topics Data'!$A$2:$E$1243,5,FALSE),0)</f>
        <v>Mglines</v>
      </c>
      <c r="R4292" s="8">
        <f>Table1[[#This Row],[post_time]]+8/24</f>
        <v>40512.345092592594</v>
      </c>
      <c r="S4292" s="3">
        <f>IF(Table1[[#This Row],[post_position]]=1,0,SUMIFS($F$2:F4292,$H$2:H4292,Table1[[#This Row],[post_position]]-1,$C$2:C4292,Table1[[#This Row],[topic_id]]))</f>
        <v>40511.889664351853</v>
      </c>
    </row>
    <row r="4293" spans="1:19" x14ac:dyDescent="0.25">
      <c r="A4293" s="7">
        <v>4375</v>
      </c>
      <c r="B4293" s="7">
        <v>1</v>
      </c>
      <c r="C4293" s="7">
        <v>1054</v>
      </c>
      <c r="D4293" s="7">
        <v>24</v>
      </c>
      <c r="F4293" s="8">
        <v>40512.081550925926</v>
      </c>
      <c r="G4293" s="7">
        <v>0</v>
      </c>
      <c r="H4293" s="7">
        <v>4</v>
      </c>
      <c r="I4293" s="7" t="b">
        <f t="shared" si="201"/>
        <v>1</v>
      </c>
      <c r="J4293" s="7" t="b">
        <f t="shared" si="202"/>
        <v>1</v>
      </c>
      <c r="K4293" s="7">
        <f t="shared" si="203"/>
        <v>1</v>
      </c>
      <c r="L4293" s="7">
        <f>WEEKDAY(Table1[[#This Row],[post_time]])</f>
        <v>3</v>
      </c>
      <c r="M4293" s="7">
        <f>VLOOKUP(Table1[[#This Row],[topic_id]],'All Topics Data'!$A$2:$I$1243,8,FALSE)</f>
        <v>40508.577777777777</v>
      </c>
      <c r="N4293" s="7">
        <f>Table1[[#This Row],[Hui Reply?]]*(Table1[[#This Row],[post_time]]-Table1[[#This Row],[timestamp of previous reply]])</f>
        <v>0.33554398148407927</v>
      </c>
      <c r="O4293" s="3">
        <f>O4292+Table1[[#This Row],[Hui Reply?]]</f>
        <v>1107</v>
      </c>
      <c r="P4293" s="19">
        <f>INT(Table1[[#This Row],[post_time]])</f>
        <v>40512</v>
      </c>
      <c r="Q4293" s="3" t="str">
        <f>IF(Table1[[#This Row],[Hui Reply?]],VLOOKUP(Table1[[#This Row],[topic_id]],'All Topics Data'!$A$2:$E$1243,5,FALSE),0)</f>
        <v>GODZILLA</v>
      </c>
      <c r="R4293" s="8">
        <f>Table1[[#This Row],[post_time]]+8/24</f>
        <v>40512.414884259262</v>
      </c>
      <c r="S4293" s="3">
        <f>IF(Table1[[#This Row],[post_position]]=1,0,SUMIFS($F$2:F4293,$H$2:H4293,Table1[[#This Row],[post_position]]-1,$C$2:C4293,Table1[[#This Row],[topic_id]]))</f>
        <v>40511.746006944442</v>
      </c>
    </row>
    <row r="4294" spans="1:19" x14ac:dyDescent="0.25">
      <c r="A4294" s="7">
        <v>4376</v>
      </c>
      <c r="B4294" s="7">
        <v>1</v>
      </c>
      <c r="C4294" s="7">
        <v>1056</v>
      </c>
      <c r="D4294" s="7">
        <v>6779</v>
      </c>
      <c r="F4294" s="8">
        <v>40512.114594907405</v>
      </c>
      <c r="G4294" s="7">
        <v>0</v>
      </c>
      <c r="H4294" s="7">
        <v>5</v>
      </c>
      <c r="I4294" s="7" t="b">
        <f t="shared" si="201"/>
        <v>0</v>
      </c>
      <c r="J4294" s="7" t="b">
        <f t="shared" si="202"/>
        <v>1</v>
      </c>
      <c r="K4294" s="7">
        <f t="shared" si="203"/>
        <v>0</v>
      </c>
      <c r="L4294" s="7">
        <f>WEEKDAY(Table1[[#This Row],[post_time]])</f>
        <v>3</v>
      </c>
      <c r="M4294" s="7">
        <f>VLOOKUP(Table1[[#This Row],[topic_id]],'All Topics Data'!$A$2:$I$1243,8,FALSE)</f>
        <v>40509.234027777777</v>
      </c>
      <c r="N4294" s="7">
        <f>Table1[[#This Row],[Hui Reply?]]*(Table1[[#This Row],[post_time]]-Table1[[#This Row],[timestamp of previous reply]])</f>
        <v>0</v>
      </c>
      <c r="O4294" s="3">
        <f>O4293+Table1[[#This Row],[Hui Reply?]]</f>
        <v>1107</v>
      </c>
      <c r="P4294" s="19">
        <f>INT(Table1[[#This Row],[post_time]])</f>
        <v>40512</v>
      </c>
      <c r="Q4294" s="3">
        <f>IF(Table1[[#This Row],[Hui Reply?]],VLOOKUP(Table1[[#This Row],[topic_id]],'All Topics Data'!$A$2:$E$1243,5,FALSE),0)</f>
        <v>0</v>
      </c>
      <c r="R4294" s="8">
        <f>Table1[[#This Row],[post_time]]+8/24</f>
        <v>40512.447928240741</v>
      </c>
      <c r="S4294" s="3">
        <f>IF(Table1[[#This Row],[post_position]]=1,0,SUMIFS($F$2:F4294,$H$2:H4294,Table1[[#This Row],[post_position]]-1,$C$2:C4294,Table1[[#This Row],[topic_id]]))</f>
        <v>40510.11787037037</v>
      </c>
    </row>
    <row r="4295" spans="1:19" x14ac:dyDescent="0.25">
      <c r="A4295" s="7">
        <v>4377</v>
      </c>
      <c r="B4295" s="7">
        <v>1</v>
      </c>
      <c r="C4295" s="7">
        <v>1064</v>
      </c>
      <c r="D4295" s="7">
        <v>3008</v>
      </c>
      <c r="F4295" s="8">
        <v>40512.181342592594</v>
      </c>
      <c r="G4295" s="7">
        <v>0</v>
      </c>
      <c r="H4295" s="7">
        <v>1</v>
      </c>
      <c r="I4295" s="7" t="b">
        <f t="shared" si="201"/>
        <v>0</v>
      </c>
      <c r="J4295" s="7" t="b">
        <f t="shared" si="202"/>
        <v>0</v>
      </c>
      <c r="K4295" s="7">
        <f t="shared" si="203"/>
        <v>0</v>
      </c>
      <c r="L4295" s="7">
        <f>WEEKDAY(Table1[[#This Row],[post_time]])</f>
        <v>3</v>
      </c>
      <c r="M4295" s="7">
        <f>VLOOKUP(Table1[[#This Row],[topic_id]],'All Topics Data'!$A$2:$I$1243,8,FALSE)</f>
        <v>40512.181250000001</v>
      </c>
      <c r="N4295" s="7">
        <f>Table1[[#This Row],[Hui Reply?]]*(Table1[[#This Row],[post_time]]-Table1[[#This Row],[timestamp of previous reply]])</f>
        <v>0</v>
      </c>
      <c r="O4295" s="3">
        <f>O4294+Table1[[#This Row],[Hui Reply?]]</f>
        <v>1107</v>
      </c>
      <c r="P4295" s="19">
        <f>INT(Table1[[#This Row],[post_time]])</f>
        <v>40512</v>
      </c>
      <c r="Q4295" s="3">
        <f>IF(Table1[[#This Row],[Hui Reply?]],VLOOKUP(Table1[[#This Row],[topic_id]],'All Topics Data'!$A$2:$E$1243,5,FALSE),0)</f>
        <v>0</v>
      </c>
      <c r="R4295" s="8">
        <f>Table1[[#This Row],[post_time]]+8/24</f>
        <v>40512.51467592593</v>
      </c>
      <c r="S4295" s="3">
        <f>IF(Table1[[#This Row],[post_position]]=1,0,SUMIFS($F$2:F4295,$H$2:H4295,Table1[[#This Row],[post_position]]-1,$C$2:C4295,Table1[[#This Row],[topic_id]]))</f>
        <v>0</v>
      </c>
    </row>
    <row r="4296" spans="1:19" x14ac:dyDescent="0.25">
      <c r="A4296" s="7">
        <v>4378</v>
      </c>
      <c r="B4296" s="7">
        <v>1</v>
      </c>
      <c r="C4296" s="7">
        <v>1064</v>
      </c>
      <c r="D4296" s="7">
        <v>6458</v>
      </c>
      <c r="F4296" s="8">
        <v>40512.215671296297</v>
      </c>
      <c r="G4296" s="7">
        <v>0</v>
      </c>
      <c r="H4296" s="7">
        <v>2</v>
      </c>
      <c r="I4296" s="7" t="b">
        <f t="shared" si="201"/>
        <v>0</v>
      </c>
      <c r="J4296" s="7" t="b">
        <f t="shared" si="202"/>
        <v>1</v>
      </c>
      <c r="K4296" s="7">
        <f t="shared" si="203"/>
        <v>0</v>
      </c>
      <c r="L4296" s="7">
        <f>WEEKDAY(Table1[[#This Row],[post_time]])</f>
        <v>3</v>
      </c>
      <c r="M4296" s="7">
        <f>VLOOKUP(Table1[[#This Row],[topic_id]],'All Topics Data'!$A$2:$I$1243,8,FALSE)</f>
        <v>40512.181250000001</v>
      </c>
      <c r="N4296" s="7">
        <f>Table1[[#This Row],[Hui Reply?]]*(Table1[[#This Row],[post_time]]-Table1[[#This Row],[timestamp of previous reply]])</f>
        <v>0</v>
      </c>
      <c r="O4296" s="3">
        <f>O4295+Table1[[#This Row],[Hui Reply?]]</f>
        <v>1107</v>
      </c>
      <c r="P4296" s="19">
        <f>INT(Table1[[#This Row],[post_time]])</f>
        <v>40512</v>
      </c>
      <c r="Q4296" s="3">
        <f>IF(Table1[[#This Row],[Hui Reply?]],VLOOKUP(Table1[[#This Row],[topic_id]],'All Topics Data'!$A$2:$E$1243,5,FALSE),0)</f>
        <v>0</v>
      </c>
      <c r="R4296" s="8">
        <f>Table1[[#This Row],[post_time]]+8/24</f>
        <v>40512.549004629633</v>
      </c>
      <c r="S4296" s="3">
        <f>IF(Table1[[#This Row],[post_position]]=1,0,SUMIFS($F$2:F4296,$H$2:H4296,Table1[[#This Row],[post_position]]-1,$C$2:C4296,Table1[[#This Row],[topic_id]]))</f>
        <v>40512.181342592594</v>
      </c>
    </row>
    <row r="4297" spans="1:19" x14ac:dyDescent="0.25">
      <c r="A4297" s="7">
        <v>4379</v>
      </c>
      <c r="B4297" s="7">
        <v>1</v>
      </c>
      <c r="C4297" s="7">
        <v>1064</v>
      </c>
      <c r="D4297" s="7">
        <v>3008</v>
      </c>
      <c r="F4297" s="8">
        <v>40512.241099537037</v>
      </c>
      <c r="G4297" s="7">
        <v>0</v>
      </c>
      <c r="H4297" s="7">
        <v>3</v>
      </c>
      <c r="I4297" s="7" t="b">
        <f t="shared" si="201"/>
        <v>0</v>
      </c>
      <c r="J4297" s="7" t="b">
        <f t="shared" si="202"/>
        <v>1</v>
      </c>
      <c r="K4297" s="7">
        <f t="shared" si="203"/>
        <v>0</v>
      </c>
      <c r="L4297" s="7">
        <f>WEEKDAY(Table1[[#This Row],[post_time]])</f>
        <v>3</v>
      </c>
      <c r="M4297" s="7">
        <f>VLOOKUP(Table1[[#This Row],[topic_id]],'All Topics Data'!$A$2:$I$1243,8,FALSE)</f>
        <v>40512.181250000001</v>
      </c>
      <c r="N4297" s="7">
        <f>Table1[[#This Row],[Hui Reply?]]*(Table1[[#This Row],[post_time]]-Table1[[#This Row],[timestamp of previous reply]])</f>
        <v>0</v>
      </c>
      <c r="O4297" s="3">
        <f>O4296+Table1[[#This Row],[Hui Reply?]]</f>
        <v>1107</v>
      </c>
      <c r="P4297" s="19">
        <f>INT(Table1[[#This Row],[post_time]])</f>
        <v>40512</v>
      </c>
      <c r="Q4297" s="3">
        <f>IF(Table1[[#This Row],[Hui Reply?]],VLOOKUP(Table1[[#This Row],[topic_id]],'All Topics Data'!$A$2:$E$1243,5,FALSE),0)</f>
        <v>0</v>
      </c>
      <c r="R4297" s="8">
        <f>Table1[[#This Row],[post_time]]+8/24</f>
        <v>40512.574432870373</v>
      </c>
      <c r="S4297" s="3">
        <f>IF(Table1[[#This Row],[post_position]]=1,0,SUMIFS($F$2:F4297,$H$2:H4297,Table1[[#This Row],[post_position]]-1,$C$2:C4297,Table1[[#This Row],[topic_id]]))</f>
        <v>40512.215671296297</v>
      </c>
    </row>
    <row r="4298" spans="1:19" x14ac:dyDescent="0.25">
      <c r="A4298" s="7">
        <v>4380</v>
      </c>
      <c r="B4298" s="7">
        <v>2</v>
      </c>
      <c r="C4298" s="7">
        <v>1062</v>
      </c>
      <c r="D4298" s="7">
        <v>24</v>
      </c>
      <c r="F4298" s="8">
        <v>40512.244930555556</v>
      </c>
      <c r="G4298" s="7">
        <v>0</v>
      </c>
      <c r="H4298" s="7">
        <v>2</v>
      </c>
      <c r="I4298" s="7" t="b">
        <f t="shared" si="201"/>
        <v>1</v>
      </c>
      <c r="J4298" s="7" t="b">
        <f t="shared" si="202"/>
        <v>1</v>
      </c>
      <c r="K4298" s="7">
        <f t="shared" si="203"/>
        <v>1</v>
      </c>
      <c r="L4298" s="7">
        <f>WEEKDAY(Table1[[#This Row],[post_time]])</f>
        <v>3</v>
      </c>
      <c r="M4298" s="7">
        <f>VLOOKUP(Table1[[#This Row],[topic_id]],'All Topics Data'!$A$2:$I$1243,8,FALSE)</f>
        <v>40511.892361111109</v>
      </c>
      <c r="N4298" s="7">
        <f>Table1[[#This Row],[Hui Reply?]]*(Table1[[#This Row],[post_time]]-Table1[[#This Row],[timestamp of previous reply]])</f>
        <v>0.35239583333168412</v>
      </c>
      <c r="O4298" s="3">
        <f>O4297+Table1[[#This Row],[Hui Reply?]]</f>
        <v>1108</v>
      </c>
      <c r="P4298" s="19">
        <f>INT(Table1[[#This Row],[post_time]])</f>
        <v>40512</v>
      </c>
      <c r="Q4298" s="3" t="str">
        <f>IF(Table1[[#This Row],[Hui Reply?]],VLOOKUP(Table1[[#This Row],[topic_id]],'All Topics Data'!$A$2:$E$1243,5,FALSE),0)</f>
        <v>gregs</v>
      </c>
      <c r="R4298" s="8">
        <f>Table1[[#This Row],[post_time]]+8/24</f>
        <v>40512.578263888892</v>
      </c>
      <c r="S4298" s="3">
        <f>IF(Table1[[#This Row],[post_position]]=1,0,SUMIFS($F$2:F4298,$H$2:H4298,Table1[[#This Row],[post_position]]-1,$C$2:C4298,Table1[[#This Row],[topic_id]]))</f>
        <v>40511.892534722225</v>
      </c>
    </row>
    <row r="4299" spans="1:19" x14ac:dyDescent="0.25">
      <c r="A4299" s="7">
        <v>4381</v>
      </c>
      <c r="B4299" s="7">
        <v>1</v>
      </c>
      <c r="C4299" s="7">
        <v>883</v>
      </c>
      <c r="D4299" s="7">
        <v>6891</v>
      </c>
      <c r="F4299" s="8">
        <v>40512.254629629628</v>
      </c>
      <c r="G4299" s="7">
        <v>0</v>
      </c>
      <c r="H4299" s="7">
        <v>32</v>
      </c>
      <c r="I4299" s="7" t="b">
        <f t="shared" si="201"/>
        <v>0</v>
      </c>
      <c r="J4299" s="7" t="b">
        <f t="shared" si="202"/>
        <v>1</v>
      </c>
      <c r="K4299" s="7">
        <f t="shared" si="203"/>
        <v>0</v>
      </c>
      <c r="L4299" s="7">
        <f>WEEKDAY(Table1[[#This Row],[post_time]])</f>
        <v>3</v>
      </c>
      <c r="M4299" s="7">
        <f>VLOOKUP(Table1[[#This Row],[topic_id]],'All Topics Data'!$A$2:$I$1243,8,FALSE)</f>
        <v>40474.877083333333</v>
      </c>
      <c r="N4299" s="7">
        <f>Table1[[#This Row],[Hui Reply?]]*(Table1[[#This Row],[post_time]]-Table1[[#This Row],[timestamp of previous reply]])</f>
        <v>0</v>
      </c>
      <c r="O4299" s="3">
        <f>O4298+Table1[[#This Row],[Hui Reply?]]</f>
        <v>1108</v>
      </c>
      <c r="P4299" s="19">
        <f>INT(Table1[[#This Row],[post_time]])</f>
        <v>40512</v>
      </c>
      <c r="Q4299" s="3">
        <f>IF(Table1[[#This Row],[Hui Reply?]],VLOOKUP(Table1[[#This Row],[topic_id]],'All Topics Data'!$A$2:$E$1243,5,FALSE),0)</f>
        <v>0</v>
      </c>
      <c r="R4299" s="8">
        <f>Table1[[#This Row],[post_time]]+8/24</f>
        <v>40512.587962962964</v>
      </c>
      <c r="S4299" s="3">
        <f>IF(Table1[[#This Row],[post_position]]=1,0,SUMIFS($F$2:F4299,$H$2:H4299,Table1[[#This Row],[post_position]]-1,$C$2:C4299,Table1[[#This Row],[topic_id]]))</f>
        <v>40508.314525462964</v>
      </c>
    </row>
    <row r="4300" spans="1:19" x14ac:dyDescent="0.25">
      <c r="A4300" s="7">
        <v>4382</v>
      </c>
      <c r="B4300" s="7">
        <v>1</v>
      </c>
      <c r="C4300" s="7">
        <v>1065</v>
      </c>
      <c r="D4300" s="7">
        <v>7119</v>
      </c>
      <c r="E4300" s="2"/>
      <c r="F4300" s="8">
        <v>40512.274513888886</v>
      </c>
      <c r="G4300" s="7">
        <v>0</v>
      </c>
      <c r="H4300" s="7">
        <v>1</v>
      </c>
      <c r="I4300" s="7" t="b">
        <f t="shared" si="201"/>
        <v>0</v>
      </c>
      <c r="J4300" s="7" t="b">
        <f t="shared" si="202"/>
        <v>0</v>
      </c>
      <c r="K4300" s="7">
        <f t="shared" si="203"/>
        <v>0</v>
      </c>
      <c r="L4300" s="7">
        <f>WEEKDAY(Table1[[#This Row],[post_time]])</f>
        <v>3</v>
      </c>
      <c r="M4300" s="7">
        <f>VLOOKUP(Table1[[#This Row],[topic_id]],'All Topics Data'!$A$2:$I$1243,8,FALSE)</f>
        <v>40512.274305555555</v>
      </c>
      <c r="N4300" s="7">
        <f>Table1[[#This Row],[Hui Reply?]]*(Table1[[#This Row],[post_time]]-Table1[[#This Row],[timestamp of previous reply]])</f>
        <v>0</v>
      </c>
      <c r="O4300" s="3">
        <f>O4299+Table1[[#This Row],[Hui Reply?]]</f>
        <v>1108</v>
      </c>
      <c r="P4300" s="19">
        <f>INT(Table1[[#This Row],[post_time]])</f>
        <v>40512</v>
      </c>
      <c r="Q4300" s="3">
        <f>IF(Table1[[#This Row],[Hui Reply?]],VLOOKUP(Table1[[#This Row],[topic_id]],'All Topics Data'!$A$2:$E$1243,5,FALSE),0)</f>
        <v>0</v>
      </c>
      <c r="R4300" s="8">
        <f>Table1[[#This Row],[post_time]]+8/24</f>
        <v>40512.607847222222</v>
      </c>
      <c r="S4300" s="3">
        <f>IF(Table1[[#This Row],[post_position]]=1,0,SUMIFS($F$2:F4300,$H$2:H4300,Table1[[#This Row],[post_position]]-1,$C$2:C4300,Table1[[#This Row],[topic_id]]))</f>
        <v>0</v>
      </c>
    </row>
    <row r="4301" spans="1:19" x14ac:dyDescent="0.25">
      <c r="A4301" s="7">
        <v>4383</v>
      </c>
      <c r="B4301" s="7">
        <v>1</v>
      </c>
      <c r="C4301" s="7">
        <v>883</v>
      </c>
      <c r="D4301" s="7">
        <v>24</v>
      </c>
      <c r="F4301" s="8">
        <v>40512.284039351849</v>
      </c>
      <c r="G4301" s="7">
        <v>0</v>
      </c>
      <c r="H4301" s="7">
        <v>33</v>
      </c>
      <c r="I4301" s="7" t="b">
        <f t="shared" si="201"/>
        <v>1</v>
      </c>
      <c r="J4301" s="7" t="b">
        <f t="shared" si="202"/>
        <v>1</v>
      </c>
      <c r="K4301" s="7">
        <f t="shared" si="203"/>
        <v>1</v>
      </c>
      <c r="L4301" s="7">
        <f>WEEKDAY(Table1[[#This Row],[post_time]])</f>
        <v>3</v>
      </c>
      <c r="M4301" s="7">
        <f>VLOOKUP(Table1[[#This Row],[topic_id]],'All Topics Data'!$A$2:$I$1243,8,FALSE)</f>
        <v>40474.877083333333</v>
      </c>
      <c r="N4301" s="7">
        <f>Table1[[#This Row],[Hui Reply?]]*(Table1[[#This Row],[post_time]]-Table1[[#This Row],[timestamp of previous reply]])</f>
        <v>2.940972222131677E-2</v>
      </c>
      <c r="O4301" s="3">
        <f>O4300+Table1[[#This Row],[Hui Reply?]]</f>
        <v>1109</v>
      </c>
      <c r="P4301" s="19">
        <f>INT(Table1[[#This Row],[post_time]])</f>
        <v>40512</v>
      </c>
      <c r="Q4301" s="3" t="str">
        <f>IF(Table1[[#This Row],[Hui Reply?]],VLOOKUP(Table1[[#This Row],[topic_id]],'All Topics Data'!$A$2:$E$1243,5,FALSE),0)</f>
        <v>mediatx</v>
      </c>
      <c r="R4301" s="8">
        <f>Table1[[#This Row],[post_time]]+8/24</f>
        <v>40512.617372685185</v>
      </c>
      <c r="S4301" s="3">
        <f>IF(Table1[[#This Row],[post_position]]=1,0,SUMIFS($F$2:F4301,$H$2:H4301,Table1[[#This Row],[post_position]]-1,$C$2:C4301,Table1[[#This Row],[topic_id]]))</f>
        <v>40512.254629629628</v>
      </c>
    </row>
    <row r="4302" spans="1:19" x14ac:dyDescent="0.25">
      <c r="A4302" s="7">
        <v>4384</v>
      </c>
      <c r="B4302" s="7">
        <v>1</v>
      </c>
      <c r="C4302" s="7">
        <v>883</v>
      </c>
      <c r="D4302" s="7">
        <v>6891</v>
      </c>
      <c r="E4302" s="2"/>
      <c r="F4302" s="8">
        <v>40512.284444444442</v>
      </c>
      <c r="G4302" s="7">
        <v>0</v>
      </c>
      <c r="H4302" s="7">
        <v>34</v>
      </c>
      <c r="I4302" s="7" t="b">
        <f t="shared" si="201"/>
        <v>0</v>
      </c>
      <c r="J4302" s="7" t="b">
        <f t="shared" si="202"/>
        <v>1</v>
      </c>
      <c r="K4302" s="7">
        <f t="shared" si="203"/>
        <v>0</v>
      </c>
      <c r="L4302" s="7">
        <f>WEEKDAY(Table1[[#This Row],[post_time]])</f>
        <v>3</v>
      </c>
      <c r="M4302" s="7">
        <f>VLOOKUP(Table1[[#This Row],[topic_id]],'All Topics Data'!$A$2:$I$1243,8,FALSE)</f>
        <v>40474.877083333333</v>
      </c>
      <c r="N4302" s="7">
        <f>Table1[[#This Row],[Hui Reply?]]*(Table1[[#This Row],[post_time]]-Table1[[#This Row],[timestamp of previous reply]])</f>
        <v>0</v>
      </c>
      <c r="O4302" s="3">
        <f>O4301+Table1[[#This Row],[Hui Reply?]]</f>
        <v>1109</v>
      </c>
      <c r="P4302" s="19">
        <f>INT(Table1[[#This Row],[post_time]])</f>
        <v>40512</v>
      </c>
      <c r="Q4302" s="3">
        <f>IF(Table1[[#This Row],[Hui Reply?]],VLOOKUP(Table1[[#This Row],[topic_id]],'All Topics Data'!$A$2:$E$1243,5,FALSE),0)</f>
        <v>0</v>
      </c>
      <c r="R4302" s="8">
        <f>Table1[[#This Row],[post_time]]+8/24</f>
        <v>40512.617777777778</v>
      </c>
      <c r="S4302" s="3">
        <f>IF(Table1[[#This Row],[post_position]]=1,0,SUMIFS($F$2:F4302,$H$2:H4302,Table1[[#This Row],[post_position]]-1,$C$2:C4302,Table1[[#This Row],[topic_id]]))</f>
        <v>40512.284039351849</v>
      </c>
    </row>
    <row r="4303" spans="1:19" x14ac:dyDescent="0.25">
      <c r="A4303" s="7">
        <v>4385</v>
      </c>
      <c r="B4303" s="7">
        <v>1</v>
      </c>
      <c r="C4303" s="7">
        <v>1065</v>
      </c>
      <c r="D4303" s="7">
        <v>24</v>
      </c>
      <c r="F4303" s="8">
        <v>40512.285497685189</v>
      </c>
      <c r="G4303" s="7">
        <v>0</v>
      </c>
      <c r="H4303" s="7">
        <v>2</v>
      </c>
      <c r="I4303" s="7" t="b">
        <f t="shared" si="201"/>
        <v>1</v>
      </c>
      <c r="J4303" s="7" t="b">
        <f t="shared" si="202"/>
        <v>1</v>
      </c>
      <c r="K4303" s="7">
        <f t="shared" si="203"/>
        <v>1</v>
      </c>
      <c r="L4303" s="7">
        <f>WEEKDAY(Table1[[#This Row],[post_time]])</f>
        <v>3</v>
      </c>
      <c r="M4303" s="7">
        <f>VLOOKUP(Table1[[#This Row],[topic_id]],'All Topics Data'!$A$2:$I$1243,8,FALSE)</f>
        <v>40512.274305555555</v>
      </c>
      <c r="N4303" s="7">
        <f>Table1[[#This Row],[Hui Reply?]]*(Table1[[#This Row],[post_time]]-Table1[[#This Row],[timestamp of previous reply]])</f>
        <v>1.0983796302753035E-2</v>
      </c>
      <c r="O4303" s="3">
        <f>O4302+Table1[[#This Row],[Hui Reply?]]</f>
        <v>1110</v>
      </c>
      <c r="P4303" s="19">
        <f>INT(Table1[[#This Row],[post_time]])</f>
        <v>40512</v>
      </c>
      <c r="Q4303" s="3" t="str">
        <f>IF(Table1[[#This Row],[Hui Reply?]],VLOOKUP(Table1[[#This Row],[topic_id]],'All Topics Data'!$A$2:$E$1243,5,FALSE),0)</f>
        <v>Ankit</v>
      </c>
      <c r="R4303" s="8">
        <f>Table1[[#This Row],[post_time]]+8/24</f>
        <v>40512.618831018524</v>
      </c>
      <c r="S4303" s="3">
        <f>IF(Table1[[#This Row],[post_position]]=1,0,SUMIFS($F$2:F4303,$H$2:H4303,Table1[[#This Row],[post_position]]-1,$C$2:C4303,Table1[[#This Row],[topic_id]]))</f>
        <v>40512.274513888886</v>
      </c>
    </row>
    <row r="4304" spans="1:19" x14ac:dyDescent="0.25">
      <c r="A4304" s="7">
        <v>4386</v>
      </c>
      <c r="B4304" s="7">
        <v>1</v>
      </c>
      <c r="C4304" s="7">
        <v>883</v>
      </c>
      <c r="D4304" s="7">
        <v>24</v>
      </c>
      <c r="F4304" s="8">
        <v>40512.295254629629</v>
      </c>
      <c r="G4304" s="7">
        <v>0</v>
      </c>
      <c r="H4304" s="7">
        <v>35</v>
      </c>
      <c r="I4304" s="7" t="b">
        <f t="shared" si="201"/>
        <v>1</v>
      </c>
      <c r="J4304" s="7" t="b">
        <f t="shared" si="202"/>
        <v>1</v>
      </c>
      <c r="K4304" s="7">
        <f t="shared" si="203"/>
        <v>1</v>
      </c>
      <c r="L4304" s="7">
        <f>WEEKDAY(Table1[[#This Row],[post_time]])</f>
        <v>3</v>
      </c>
      <c r="M4304" s="7">
        <f>VLOOKUP(Table1[[#This Row],[topic_id]],'All Topics Data'!$A$2:$I$1243,8,FALSE)</f>
        <v>40474.877083333333</v>
      </c>
      <c r="N4304" s="7">
        <f>Table1[[#This Row],[Hui Reply?]]*(Table1[[#This Row],[post_time]]-Table1[[#This Row],[timestamp of previous reply]])</f>
        <v>1.0810185187438037E-2</v>
      </c>
      <c r="O4304" s="3">
        <f>O4303+Table1[[#This Row],[Hui Reply?]]</f>
        <v>1111</v>
      </c>
      <c r="P4304" s="19">
        <f>INT(Table1[[#This Row],[post_time]])</f>
        <v>40512</v>
      </c>
      <c r="Q4304" s="3" t="str">
        <f>IF(Table1[[#This Row],[Hui Reply?]],VLOOKUP(Table1[[#This Row],[topic_id]],'All Topics Data'!$A$2:$E$1243,5,FALSE),0)</f>
        <v>mediatx</v>
      </c>
      <c r="R4304" s="8">
        <f>Table1[[#This Row],[post_time]]+8/24</f>
        <v>40512.628587962965</v>
      </c>
      <c r="S4304" s="3">
        <f>IF(Table1[[#This Row],[post_position]]=1,0,SUMIFS($F$2:F4304,$H$2:H4304,Table1[[#This Row],[post_position]]-1,$C$2:C4304,Table1[[#This Row],[topic_id]]))</f>
        <v>40512.284444444442</v>
      </c>
    </row>
    <row r="4305" spans="1:19" x14ac:dyDescent="0.25">
      <c r="A4305" s="7">
        <v>4387</v>
      </c>
      <c r="B4305" s="7">
        <v>1</v>
      </c>
      <c r="C4305" s="7">
        <v>883</v>
      </c>
      <c r="D4305" s="7">
        <v>6891</v>
      </c>
      <c r="F4305" s="8">
        <v>40512.29923611111</v>
      </c>
      <c r="G4305" s="7">
        <v>0</v>
      </c>
      <c r="H4305" s="7">
        <v>36</v>
      </c>
      <c r="I4305" s="7" t="b">
        <f t="shared" si="201"/>
        <v>0</v>
      </c>
      <c r="J4305" s="7" t="b">
        <f t="shared" si="202"/>
        <v>1</v>
      </c>
      <c r="K4305" s="7">
        <f t="shared" si="203"/>
        <v>0</v>
      </c>
      <c r="L4305" s="7">
        <f>WEEKDAY(Table1[[#This Row],[post_time]])</f>
        <v>3</v>
      </c>
      <c r="M4305" s="7">
        <f>VLOOKUP(Table1[[#This Row],[topic_id]],'All Topics Data'!$A$2:$I$1243,8,FALSE)</f>
        <v>40474.877083333333</v>
      </c>
      <c r="N4305" s="7">
        <f>Table1[[#This Row],[Hui Reply?]]*(Table1[[#This Row],[post_time]]-Table1[[#This Row],[timestamp of previous reply]])</f>
        <v>0</v>
      </c>
      <c r="O4305" s="3">
        <f>O4304+Table1[[#This Row],[Hui Reply?]]</f>
        <v>1111</v>
      </c>
      <c r="P4305" s="19">
        <f>INT(Table1[[#This Row],[post_time]])</f>
        <v>40512</v>
      </c>
      <c r="Q4305" s="3">
        <f>IF(Table1[[#This Row],[Hui Reply?]],VLOOKUP(Table1[[#This Row],[topic_id]],'All Topics Data'!$A$2:$E$1243,5,FALSE),0)</f>
        <v>0</v>
      </c>
      <c r="R4305" s="8">
        <f>Table1[[#This Row],[post_time]]+8/24</f>
        <v>40512.632569444446</v>
      </c>
      <c r="S4305" s="3">
        <f>IF(Table1[[#This Row],[post_position]]=1,0,SUMIFS($F$2:F4305,$H$2:H4305,Table1[[#This Row],[post_position]]-1,$C$2:C4305,Table1[[#This Row],[topic_id]]))</f>
        <v>40512.295254629629</v>
      </c>
    </row>
    <row r="4306" spans="1:19" x14ac:dyDescent="0.25">
      <c r="A4306" s="7">
        <v>4388</v>
      </c>
      <c r="B4306" s="7">
        <v>1</v>
      </c>
      <c r="C4306" s="7">
        <v>883</v>
      </c>
      <c r="D4306" s="7">
        <v>6891</v>
      </c>
      <c r="F4306" s="8">
        <v>40512.302442129629</v>
      </c>
      <c r="G4306" s="7">
        <v>0</v>
      </c>
      <c r="H4306" s="7">
        <v>37</v>
      </c>
      <c r="I4306" s="7" t="b">
        <f t="shared" si="201"/>
        <v>0</v>
      </c>
      <c r="J4306" s="7" t="b">
        <f t="shared" si="202"/>
        <v>1</v>
      </c>
      <c r="K4306" s="7">
        <f t="shared" si="203"/>
        <v>0</v>
      </c>
      <c r="L4306" s="7">
        <f>WEEKDAY(Table1[[#This Row],[post_time]])</f>
        <v>3</v>
      </c>
      <c r="M4306" s="7">
        <f>VLOOKUP(Table1[[#This Row],[topic_id]],'All Topics Data'!$A$2:$I$1243,8,FALSE)</f>
        <v>40474.877083333333</v>
      </c>
      <c r="N4306" s="7">
        <f>Table1[[#This Row],[Hui Reply?]]*(Table1[[#This Row],[post_time]]-Table1[[#This Row],[timestamp of previous reply]])</f>
        <v>0</v>
      </c>
      <c r="O4306" s="3">
        <f>O4305+Table1[[#This Row],[Hui Reply?]]</f>
        <v>1111</v>
      </c>
      <c r="P4306" s="19">
        <f>INT(Table1[[#This Row],[post_time]])</f>
        <v>40512</v>
      </c>
      <c r="Q4306" s="3">
        <f>IF(Table1[[#This Row],[Hui Reply?]],VLOOKUP(Table1[[#This Row],[topic_id]],'All Topics Data'!$A$2:$E$1243,5,FALSE),0)</f>
        <v>0</v>
      </c>
      <c r="R4306" s="8">
        <f>Table1[[#This Row],[post_time]]+8/24</f>
        <v>40512.635775462964</v>
      </c>
      <c r="S4306" s="3">
        <f>IF(Table1[[#This Row],[post_position]]=1,0,SUMIFS($F$2:F4306,$H$2:H4306,Table1[[#This Row],[post_position]]-1,$C$2:C4306,Table1[[#This Row],[topic_id]]))</f>
        <v>40512.29923611111</v>
      </c>
    </row>
    <row r="4307" spans="1:19" x14ac:dyDescent="0.25">
      <c r="A4307" s="7">
        <v>4389</v>
      </c>
      <c r="B4307" s="7">
        <v>1</v>
      </c>
      <c r="C4307" s="7">
        <v>883</v>
      </c>
      <c r="D4307" s="7">
        <v>24</v>
      </c>
      <c r="E4307" s="2"/>
      <c r="F4307" s="8">
        <v>40512.309108796297</v>
      </c>
      <c r="G4307" s="7">
        <v>0</v>
      </c>
      <c r="H4307" s="7">
        <v>38</v>
      </c>
      <c r="I4307" s="7" t="b">
        <f t="shared" si="201"/>
        <v>1</v>
      </c>
      <c r="J4307" s="7" t="b">
        <f t="shared" si="202"/>
        <v>1</v>
      </c>
      <c r="K4307" s="7">
        <f t="shared" si="203"/>
        <v>1</v>
      </c>
      <c r="L4307" s="7">
        <f>WEEKDAY(Table1[[#This Row],[post_time]])</f>
        <v>3</v>
      </c>
      <c r="M4307" s="7">
        <f>VLOOKUP(Table1[[#This Row],[topic_id]],'All Topics Data'!$A$2:$I$1243,8,FALSE)</f>
        <v>40474.877083333333</v>
      </c>
      <c r="N4307" s="7">
        <f>Table1[[#This Row],[Hui Reply?]]*(Table1[[#This Row],[post_time]]-Table1[[#This Row],[timestamp of previous reply]])</f>
        <v>6.6666666680248454E-3</v>
      </c>
      <c r="O4307" s="3">
        <f>O4306+Table1[[#This Row],[Hui Reply?]]</f>
        <v>1112</v>
      </c>
      <c r="P4307" s="19">
        <f>INT(Table1[[#This Row],[post_time]])</f>
        <v>40512</v>
      </c>
      <c r="Q4307" s="3" t="str">
        <f>IF(Table1[[#This Row],[Hui Reply?]],VLOOKUP(Table1[[#This Row],[topic_id]],'All Topics Data'!$A$2:$E$1243,5,FALSE),0)</f>
        <v>mediatx</v>
      </c>
      <c r="R4307" s="8">
        <f>Table1[[#This Row],[post_time]]+8/24</f>
        <v>40512.642442129632</v>
      </c>
      <c r="S4307" s="3">
        <f>IF(Table1[[#This Row],[post_position]]=1,0,SUMIFS($F$2:F4307,$H$2:H4307,Table1[[#This Row],[post_position]]-1,$C$2:C4307,Table1[[#This Row],[topic_id]]))</f>
        <v>40512.302442129629</v>
      </c>
    </row>
    <row r="4308" spans="1:19" x14ac:dyDescent="0.25">
      <c r="A4308" s="7">
        <v>4390</v>
      </c>
      <c r="B4308" s="7">
        <v>1</v>
      </c>
      <c r="C4308" s="7">
        <v>883</v>
      </c>
      <c r="D4308" s="7">
        <v>6891</v>
      </c>
      <c r="F4308" s="8">
        <v>40512.312835648147</v>
      </c>
      <c r="G4308" s="7">
        <v>0</v>
      </c>
      <c r="H4308" s="7">
        <v>39</v>
      </c>
      <c r="I4308" s="7" t="b">
        <f t="shared" si="201"/>
        <v>0</v>
      </c>
      <c r="J4308" s="7" t="b">
        <f t="shared" si="202"/>
        <v>1</v>
      </c>
      <c r="K4308" s="7">
        <f t="shared" si="203"/>
        <v>0</v>
      </c>
      <c r="L4308" s="7">
        <f>WEEKDAY(Table1[[#This Row],[post_time]])</f>
        <v>3</v>
      </c>
      <c r="M4308" s="7">
        <f>VLOOKUP(Table1[[#This Row],[topic_id]],'All Topics Data'!$A$2:$I$1243,8,FALSE)</f>
        <v>40474.877083333333</v>
      </c>
      <c r="N4308" s="7">
        <f>Table1[[#This Row],[Hui Reply?]]*(Table1[[#This Row],[post_time]]-Table1[[#This Row],[timestamp of previous reply]])</f>
        <v>0</v>
      </c>
      <c r="O4308" s="3">
        <f>O4307+Table1[[#This Row],[Hui Reply?]]</f>
        <v>1112</v>
      </c>
      <c r="P4308" s="19">
        <f>INT(Table1[[#This Row],[post_time]])</f>
        <v>40512</v>
      </c>
      <c r="Q4308" s="3">
        <f>IF(Table1[[#This Row],[Hui Reply?]],VLOOKUP(Table1[[#This Row],[topic_id]],'All Topics Data'!$A$2:$E$1243,5,FALSE),0)</f>
        <v>0</v>
      </c>
      <c r="R4308" s="8">
        <f>Table1[[#This Row],[post_time]]+8/24</f>
        <v>40512.646168981482</v>
      </c>
      <c r="S4308" s="3">
        <f>IF(Table1[[#This Row],[post_position]]=1,0,SUMIFS($F$2:F4308,$H$2:H4308,Table1[[#This Row],[post_position]]-1,$C$2:C4308,Table1[[#This Row],[topic_id]]))</f>
        <v>40512.309108796297</v>
      </c>
    </row>
    <row r="4309" spans="1:19" x14ac:dyDescent="0.25">
      <c r="A4309" s="7">
        <v>4391</v>
      </c>
      <c r="B4309" s="7">
        <v>1</v>
      </c>
      <c r="C4309" s="7">
        <v>1065</v>
      </c>
      <c r="D4309" s="7">
        <v>7119</v>
      </c>
      <c r="E4309" s="2"/>
      <c r="F4309" s="8">
        <v>40512.323576388888</v>
      </c>
      <c r="G4309" s="7">
        <v>0</v>
      </c>
      <c r="H4309" s="7">
        <v>3</v>
      </c>
      <c r="I4309" s="7" t="b">
        <f t="shared" si="201"/>
        <v>0</v>
      </c>
      <c r="J4309" s="7" t="b">
        <f t="shared" si="202"/>
        <v>1</v>
      </c>
      <c r="K4309" s="7">
        <f t="shared" si="203"/>
        <v>0</v>
      </c>
      <c r="L4309" s="7">
        <f>WEEKDAY(Table1[[#This Row],[post_time]])</f>
        <v>3</v>
      </c>
      <c r="M4309" s="7">
        <f>VLOOKUP(Table1[[#This Row],[topic_id]],'All Topics Data'!$A$2:$I$1243,8,FALSE)</f>
        <v>40512.274305555555</v>
      </c>
      <c r="N4309" s="7">
        <f>Table1[[#This Row],[Hui Reply?]]*(Table1[[#This Row],[post_time]]-Table1[[#This Row],[timestamp of previous reply]])</f>
        <v>0</v>
      </c>
      <c r="O4309" s="3">
        <f>O4308+Table1[[#This Row],[Hui Reply?]]</f>
        <v>1112</v>
      </c>
      <c r="P4309" s="19">
        <f>INT(Table1[[#This Row],[post_time]])</f>
        <v>40512</v>
      </c>
      <c r="Q4309" s="3">
        <f>IF(Table1[[#This Row],[Hui Reply?]],VLOOKUP(Table1[[#This Row],[topic_id]],'All Topics Data'!$A$2:$E$1243,5,FALSE),0)</f>
        <v>0</v>
      </c>
      <c r="R4309" s="8">
        <f>Table1[[#This Row],[post_time]]+8/24</f>
        <v>40512.656909722224</v>
      </c>
      <c r="S4309" s="3">
        <f>IF(Table1[[#This Row],[post_position]]=1,0,SUMIFS($F$2:F4309,$H$2:H4309,Table1[[#This Row],[post_position]]-1,$C$2:C4309,Table1[[#This Row],[topic_id]]))</f>
        <v>40512.285497685189</v>
      </c>
    </row>
    <row r="4310" spans="1:19" x14ac:dyDescent="0.25">
      <c r="A4310" s="7">
        <v>4392</v>
      </c>
      <c r="B4310" s="7">
        <v>1</v>
      </c>
      <c r="C4310" s="7">
        <v>883</v>
      </c>
      <c r="D4310" s="7">
        <v>24</v>
      </c>
      <c r="F4310" s="8">
        <v>40512.337256944447</v>
      </c>
      <c r="G4310" s="7">
        <v>0</v>
      </c>
      <c r="H4310" s="7">
        <v>40</v>
      </c>
      <c r="I4310" s="7" t="b">
        <f t="shared" si="201"/>
        <v>1</v>
      </c>
      <c r="J4310" s="7" t="b">
        <f t="shared" si="202"/>
        <v>1</v>
      </c>
      <c r="K4310" s="7">
        <f t="shared" si="203"/>
        <v>1</v>
      </c>
      <c r="L4310" s="7">
        <f>WEEKDAY(Table1[[#This Row],[post_time]])</f>
        <v>3</v>
      </c>
      <c r="M4310" s="7">
        <f>VLOOKUP(Table1[[#This Row],[topic_id]],'All Topics Data'!$A$2:$I$1243,8,FALSE)</f>
        <v>40474.877083333333</v>
      </c>
      <c r="N4310" s="7">
        <f>Table1[[#This Row],[Hui Reply?]]*(Table1[[#This Row],[post_time]]-Table1[[#This Row],[timestamp of previous reply]])</f>
        <v>2.4421296300715767E-2</v>
      </c>
      <c r="O4310" s="3">
        <f>O4309+Table1[[#This Row],[Hui Reply?]]</f>
        <v>1113</v>
      </c>
      <c r="P4310" s="19">
        <f>INT(Table1[[#This Row],[post_time]])</f>
        <v>40512</v>
      </c>
      <c r="Q4310" s="3" t="str">
        <f>IF(Table1[[#This Row],[Hui Reply?]],VLOOKUP(Table1[[#This Row],[topic_id]],'All Topics Data'!$A$2:$E$1243,5,FALSE),0)</f>
        <v>mediatx</v>
      </c>
      <c r="R4310" s="8">
        <f>Table1[[#This Row],[post_time]]+8/24</f>
        <v>40512.670590277783</v>
      </c>
      <c r="S4310" s="3">
        <f>IF(Table1[[#This Row],[post_position]]=1,0,SUMIFS($F$2:F4310,$H$2:H4310,Table1[[#This Row],[post_position]]-1,$C$2:C4310,Table1[[#This Row],[topic_id]]))</f>
        <v>40512.312835648147</v>
      </c>
    </row>
    <row r="4311" spans="1:19" x14ac:dyDescent="0.25">
      <c r="A4311" s="7">
        <v>4393</v>
      </c>
      <c r="B4311" s="7">
        <v>1</v>
      </c>
      <c r="C4311" s="7">
        <v>1005</v>
      </c>
      <c r="D4311" s="7">
        <v>6713</v>
      </c>
      <c r="E4311" s="2"/>
      <c r="F4311" s="8">
        <v>40512.38616898148</v>
      </c>
      <c r="G4311" s="7">
        <v>0</v>
      </c>
      <c r="H4311" s="7">
        <v>7</v>
      </c>
      <c r="I4311" s="7" t="b">
        <f t="shared" si="201"/>
        <v>0</v>
      </c>
      <c r="J4311" s="7" t="b">
        <f t="shared" si="202"/>
        <v>1</v>
      </c>
      <c r="K4311" s="7">
        <f t="shared" si="203"/>
        <v>0</v>
      </c>
      <c r="L4311" s="7">
        <f>WEEKDAY(Table1[[#This Row],[post_time]])</f>
        <v>3</v>
      </c>
      <c r="M4311" s="7">
        <f>VLOOKUP(Table1[[#This Row],[topic_id]],'All Topics Data'!$A$2:$I$1243,8,FALSE)</f>
        <v>40501.734027777777</v>
      </c>
      <c r="N4311" s="7">
        <f>Table1[[#This Row],[Hui Reply?]]*(Table1[[#This Row],[post_time]]-Table1[[#This Row],[timestamp of previous reply]])</f>
        <v>0</v>
      </c>
      <c r="O4311" s="3">
        <f>O4310+Table1[[#This Row],[Hui Reply?]]</f>
        <v>1113</v>
      </c>
      <c r="P4311" s="19">
        <f>INT(Table1[[#This Row],[post_time]])</f>
        <v>40512</v>
      </c>
      <c r="Q4311" s="3">
        <f>IF(Table1[[#This Row],[Hui Reply?]],VLOOKUP(Table1[[#This Row],[topic_id]],'All Topics Data'!$A$2:$E$1243,5,FALSE),0)</f>
        <v>0</v>
      </c>
      <c r="R4311" s="8">
        <f>Table1[[#This Row],[post_time]]+8/24</f>
        <v>40512.719502314816</v>
      </c>
      <c r="S4311" s="3">
        <f>IF(Table1[[#This Row],[post_position]]=1,0,SUMIFS($F$2:F4311,$H$2:H4311,Table1[[#This Row],[post_position]]-1,$C$2:C4311,Table1[[#This Row],[topic_id]]))</f>
        <v>40512.011759259258</v>
      </c>
    </row>
    <row r="4312" spans="1:19" x14ac:dyDescent="0.25">
      <c r="A4312" s="7">
        <v>4394</v>
      </c>
      <c r="B4312" s="7">
        <v>1</v>
      </c>
      <c r="C4312" s="7">
        <v>1063</v>
      </c>
      <c r="D4312" s="7">
        <v>6713</v>
      </c>
      <c r="F4312" s="8">
        <v>40512.393518518518</v>
      </c>
      <c r="G4312" s="7">
        <v>0</v>
      </c>
      <c r="H4312" s="7">
        <v>3</v>
      </c>
      <c r="I4312" s="7" t="b">
        <f t="shared" si="201"/>
        <v>0</v>
      </c>
      <c r="J4312" s="7" t="b">
        <f t="shared" si="202"/>
        <v>1</v>
      </c>
      <c r="K4312" s="7">
        <f t="shared" si="203"/>
        <v>0</v>
      </c>
      <c r="L4312" s="7">
        <f>WEEKDAY(Table1[[#This Row],[post_time]])</f>
        <v>3</v>
      </c>
      <c r="M4312" s="7">
        <f>VLOOKUP(Table1[[#This Row],[topic_id]],'All Topics Data'!$A$2:$I$1243,8,FALSE)</f>
        <v>40511.93472222222</v>
      </c>
      <c r="N4312" s="7">
        <f>Table1[[#This Row],[Hui Reply?]]*(Table1[[#This Row],[post_time]]-Table1[[#This Row],[timestamp of previous reply]])</f>
        <v>0</v>
      </c>
      <c r="O4312" s="3">
        <f>O4311+Table1[[#This Row],[Hui Reply?]]</f>
        <v>1113</v>
      </c>
      <c r="P4312" s="19">
        <f>INT(Table1[[#This Row],[post_time]])</f>
        <v>40512</v>
      </c>
      <c r="Q4312" s="3">
        <f>IF(Table1[[#This Row],[Hui Reply?]],VLOOKUP(Table1[[#This Row],[topic_id]],'All Topics Data'!$A$2:$E$1243,5,FALSE),0)</f>
        <v>0</v>
      </c>
      <c r="R4312" s="8">
        <f>Table1[[#This Row],[post_time]]+8/24</f>
        <v>40512.726851851854</v>
      </c>
      <c r="S4312" s="3">
        <f>IF(Table1[[#This Row],[post_position]]=1,0,SUMIFS($F$2:F4312,$H$2:H4312,Table1[[#This Row],[post_position]]-1,$C$2:C4312,Table1[[#This Row],[topic_id]]))</f>
        <v>40512.010150462964</v>
      </c>
    </row>
    <row r="4313" spans="1:19" x14ac:dyDescent="0.25">
      <c r="A4313" s="7">
        <v>4395</v>
      </c>
      <c r="B4313" s="7">
        <v>1</v>
      </c>
      <c r="C4313" s="7">
        <v>1065</v>
      </c>
      <c r="D4313" s="7">
        <v>24</v>
      </c>
      <c r="E4313" s="2"/>
      <c r="F4313" s="8">
        <v>40512.3987037037</v>
      </c>
      <c r="G4313" s="7">
        <v>0</v>
      </c>
      <c r="H4313" s="7">
        <v>4</v>
      </c>
      <c r="I4313" s="7" t="b">
        <f t="shared" si="201"/>
        <v>1</v>
      </c>
      <c r="J4313" s="7" t="b">
        <f t="shared" si="202"/>
        <v>1</v>
      </c>
      <c r="K4313" s="7">
        <f t="shared" si="203"/>
        <v>1</v>
      </c>
      <c r="L4313" s="7">
        <f>WEEKDAY(Table1[[#This Row],[post_time]])</f>
        <v>3</v>
      </c>
      <c r="M4313" s="7">
        <f>VLOOKUP(Table1[[#This Row],[topic_id]],'All Topics Data'!$A$2:$I$1243,8,FALSE)</f>
        <v>40512.274305555555</v>
      </c>
      <c r="N4313" s="7">
        <f>Table1[[#This Row],[Hui Reply?]]*(Table1[[#This Row],[post_time]]-Table1[[#This Row],[timestamp of previous reply]])</f>
        <v>7.5127314812561963E-2</v>
      </c>
      <c r="O4313" s="3">
        <f>O4312+Table1[[#This Row],[Hui Reply?]]</f>
        <v>1114</v>
      </c>
      <c r="P4313" s="19">
        <f>INT(Table1[[#This Row],[post_time]])</f>
        <v>40512</v>
      </c>
      <c r="Q4313" s="3" t="str">
        <f>IF(Table1[[#This Row],[Hui Reply?]],VLOOKUP(Table1[[#This Row],[topic_id]],'All Topics Data'!$A$2:$E$1243,5,FALSE),0)</f>
        <v>Ankit</v>
      </c>
      <c r="R4313" s="8">
        <f>Table1[[#This Row],[post_time]]+8/24</f>
        <v>40512.732037037036</v>
      </c>
      <c r="S4313" s="3">
        <f>IF(Table1[[#This Row],[post_position]]=1,0,SUMIFS($F$2:F4313,$H$2:H4313,Table1[[#This Row],[post_position]]-1,$C$2:C4313,Table1[[#This Row],[topic_id]]))</f>
        <v>40512.323576388888</v>
      </c>
    </row>
    <row r="4314" spans="1:19" x14ac:dyDescent="0.25">
      <c r="A4314" s="7">
        <v>4396</v>
      </c>
      <c r="B4314" s="7">
        <v>1</v>
      </c>
      <c r="C4314" s="7">
        <v>1066</v>
      </c>
      <c r="D4314" s="7">
        <v>7120</v>
      </c>
      <c r="E4314" s="2"/>
      <c r="F4314" s="8">
        <v>40512.437060185184</v>
      </c>
      <c r="G4314" s="7">
        <v>0</v>
      </c>
      <c r="H4314" s="7">
        <v>1</v>
      </c>
      <c r="I4314" s="7" t="b">
        <f t="shared" si="201"/>
        <v>0</v>
      </c>
      <c r="J4314" s="7" t="b">
        <f t="shared" si="202"/>
        <v>0</v>
      </c>
      <c r="K4314" s="7">
        <f t="shared" si="203"/>
        <v>0</v>
      </c>
      <c r="L4314" s="7">
        <f>WEEKDAY(Table1[[#This Row],[post_time]])</f>
        <v>3</v>
      </c>
      <c r="M4314" s="7">
        <f>VLOOKUP(Table1[[#This Row],[topic_id]],'All Topics Data'!$A$2:$I$1243,8,FALSE)</f>
        <v>40512.436805555553</v>
      </c>
      <c r="N4314" s="7">
        <f>Table1[[#This Row],[Hui Reply?]]*(Table1[[#This Row],[post_time]]-Table1[[#This Row],[timestamp of previous reply]])</f>
        <v>0</v>
      </c>
      <c r="O4314" s="3">
        <f>O4313+Table1[[#This Row],[Hui Reply?]]</f>
        <v>1114</v>
      </c>
      <c r="P4314" s="19">
        <f>INT(Table1[[#This Row],[post_time]])</f>
        <v>40512</v>
      </c>
      <c r="Q4314" s="3">
        <f>IF(Table1[[#This Row],[Hui Reply?]],VLOOKUP(Table1[[#This Row],[topic_id]],'All Topics Data'!$A$2:$E$1243,5,FALSE),0)</f>
        <v>0</v>
      </c>
      <c r="R4314" s="8">
        <f>Table1[[#This Row],[post_time]]+8/24</f>
        <v>40512.77039351852</v>
      </c>
      <c r="S4314" s="3">
        <f>IF(Table1[[#This Row],[post_position]]=1,0,SUMIFS($F$2:F4314,$H$2:H4314,Table1[[#This Row],[post_position]]-1,$C$2:C4314,Table1[[#This Row],[topic_id]]))</f>
        <v>0</v>
      </c>
    </row>
    <row r="4315" spans="1:19" x14ac:dyDescent="0.25">
      <c r="A4315" s="7">
        <v>4397</v>
      </c>
      <c r="B4315" s="7">
        <v>1</v>
      </c>
      <c r="C4315" s="7">
        <v>883</v>
      </c>
      <c r="D4315" s="7">
        <v>6891</v>
      </c>
      <c r="F4315" s="8">
        <v>40512.438125000001</v>
      </c>
      <c r="G4315" s="7">
        <v>0</v>
      </c>
      <c r="H4315" s="7">
        <v>41</v>
      </c>
      <c r="I4315" s="7" t="b">
        <f t="shared" si="201"/>
        <v>0</v>
      </c>
      <c r="J4315" s="7" t="b">
        <f t="shared" si="202"/>
        <v>1</v>
      </c>
      <c r="K4315" s="7">
        <f t="shared" si="203"/>
        <v>0</v>
      </c>
      <c r="L4315" s="7">
        <f>WEEKDAY(Table1[[#This Row],[post_time]])</f>
        <v>3</v>
      </c>
      <c r="M4315" s="7">
        <f>VLOOKUP(Table1[[#This Row],[topic_id]],'All Topics Data'!$A$2:$I$1243,8,FALSE)</f>
        <v>40474.877083333333</v>
      </c>
      <c r="N4315" s="7">
        <f>Table1[[#This Row],[Hui Reply?]]*(Table1[[#This Row],[post_time]]-Table1[[#This Row],[timestamp of previous reply]])</f>
        <v>0</v>
      </c>
      <c r="O4315" s="3">
        <f>O4314+Table1[[#This Row],[Hui Reply?]]</f>
        <v>1114</v>
      </c>
      <c r="P4315" s="19">
        <f>INT(Table1[[#This Row],[post_time]])</f>
        <v>40512</v>
      </c>
      <c r="Q4315" s="3">
        <f>IF(Table1[[#This Row],[Hui Reply?]],VLOOKUP(Table1[[#This Row],[topic_id]],'All Topics Data'!$A$2:$E$1243,5,FALSE),0)</f>
        <v>0</v>
      </c>
      <c r="R4315" s="8">
        <f>Table1[[#This Row],[post_time]]+8/24</f>
        <v>40512.771458333336</v>
      </c>
      <c r="S4315" s="3">
        <f>IF(Table1[[#This Row],[post_position]]=1,0,SUMIFS($F$2:F4315,$H$2:H4315,Table1[[#This Row],[post_position]]-1,$C$2:C4315,Table1[[#This Row],[topic_id]]))</f>
        <v>40512.337256944447</v>
      </c>
    </row>
    <row r="4316" spans="1:19" x14ac:dyDescent="0.25">
      <c r="A4316" s="7">
        <v>4398</v>
      </c>
      <c r="B4316" s="7">
        <v>1</v>
      </c>
      <c r="C4316" s="7">
        <v>883</v>
      </c>
      <c r="D4316" s="7">
        <v>24</v>
      </c>
      <c r="F4316" s="8">
        <v>40512.451932870368</v>
      </c>
      <c r="G4316" s="7">
        <v>0</v>
      </c>
      <c r="H4316" s="7">
        <v>42</v>
      </c>
      <c r="I4316" s="7" t="b">
        <f t="shared" si="201"/>
        <v>1</v>
      </c>
      <c r="J4316" s="7" t="b">
        <f t="shared" si="202"/>
        <v>1</v>
      </c>
      <c r="K4316" s="7">
        <f t="shared" si="203"/>
        <v>1</v>
      </c>
      <c r="L4316" s="7">
        <f>WEEKDAY(Table1[[#This Row],[post_time]])</f>
        <v>3</v>
      </c>
      <c r="M4316" s="7">
        <f>VLOOKUP(Table1[[#This Row],[topic_id]],'All Topics Data'!$A$2:$I$1243,8,FALSE)</f>
        <v>40474.877083333333</v>
      </c>
      <c r="N4316" s="7">
        <f>Table1[[#This Row],[Hui Reply?]]*(Table1[[#This Row],[post_time]]-Table1[[#This Row],[timestamp of previous reply]])</f>
        <v>1.3807870367600117E-2</v>
      </c>
      <c r="O4316" s="3">
        <f>O4315+Table1[[#This Row],[Hui Reply?]]</f>
        <v>1115</v>
      </c>
      <c r="P4316" s="19">
        <f>INT(Table1[[#This Row],[post_time]])</f>
        <v>40512</v>
      </c>
      <c r="Q4316" s="3" t="str">
        <f>IF(Table1[[#This Row],[Hui Reply?]],VLOOKUP(Table1[[#This Row],[topic_id]],'All Topics Data'!$A$2:$E$1243,5,FALSE),0)</f>
        <v>mediatx</v>
      </c>
      <c r="R4316" s="8">
        <f>Table1[[#This Row],[post_time]]+8/24</f>
        <v>40512.785266203704</v>
      </c>
      <c r="S4316" s="3">
        <f>IF(Table1[[#This Row],[post_position]]=1,0,SUMIFS($F$2:F4316,$H$2:H4316,Table1[[#This Row],[post_position]]-1,$C$2:C4316,Table1[[#This Row],[topic_id]]))</f>
        <v>40512.438125000001</v>
      </c>
    </row>
    <row r="4317" spans="1:19" x14ac:dyDescent="0.25">
      <c r="A4317" s="7">
        <v>4399</v>
      </c>
      <c r="B4317" s="7">
        <v>1</v>
      </c>
      <c r="C4317" s="7">
        <v>1066</v>
      </c>
      <c r="D4317" s="7">
        <v>24</v>
      </c>
      <c r="E4317" s="2"/>
      <c r="F4317" s="8">
        <v>40512.45412037037</v>
      </c>
      <c r="G4317" s="7">
        <v>0</v>
      </c>
      <c r="H4317" s="7">
        <v>2</v>
      </c>
      <c r="I4317" s="7" t="b">
        <f t="shared" si="201"/>
        <v>1</v>
      </c>
      <c r="J4317" s="7" t="b">
        <f t="shared" si="202"/>
        <v>1</v>
      </c>
      <c r="K4317" s="7">
        <f t="shared" si="203"/>
        <v>1</v>
      </c>
      <c r="L4317" s="7">
        <f>WEEKDAY(Table1[[#This Row],[post_time]])</f>
        <v>3</v>
      </c>
      <c r="M4317" s="7">
        <f>VLOOKUP(Table1[[#This Row],[topic_id]],'All Topics Data'!$A$2:$I$1243,8,FALSE)</f>
        <v>40512.436805555553</v>
      </c>
      <c r="N4317" s="7">
        <f>Table1[[#This Row],[Hui Reply?]]*(Table1[[#This Row],[post_time]]-Table1[[#This Row],[timestamp of previous reply]])</f>
        <v>1.7060185185982846E-2</v>
      </c>
      <c r="O4317" s="3">
        <f>O4316+Table1[[#This Row],[Hui Reply?]]</f>
        <v>1116</v>
      </c>
      <c r="P4317" s="19">
        <f>INT(Table1[[#This Row],[post_time]])</f>
        <v>40512</v>
      </c>
      <c r="Q4317" s="3" t="str">
        <f>IF(Table1[[#This Row],[Hui Reply?]],VLOOKUP(Table1[[#This Row],[topic_id]],'All Topics Data'!$A$2:$E$1243,5,FALSE),0)</f>
        <v>raviarao</v>
      </c>
      <c r="R4317" s="8">
        <f>Table1[[#This Row],[post_time]]+8/24</f>
        <v>40512.787453703706</v>
      </c>
      <c r="S4317" s="3">
        <f>IF(Table1[[#This Row],[post_position]]=1,0,SUMIFS($F$2:F4317,$H$2:H4317,Table1[[#This Row],[post_position]]-1,$C$2:C4317,Table1[[#This Row],[topic_id]]))</f>
        <v>40512.437060185184</v>
      </c>
    </row>
    <row r="4318" spans="1:19" x14ac:dyDescent="0.25">
      <c r="A4318" s="7">
        <v>4400</v>
      </c>
      <c r="B4318" s="7">
        <v>1</v>
      </c>
      <c r="C4318" s="7">
        <v>1065</v>
      </c>
      <c r="D4318" s="7">
        <v>7119</v>
      </c>
      <c r="F4318" s="8">
        <v>40512.458622685182</v>
      </c>
      <c r="G4318" s="7">
        <v>0</v>
      </c>
      <c r="H4318" s="7">
        <v>5</v>
      </c>
      <c r="I4318" s="7" t="b">
        <f t="shared" si="201"/>
        <v>0</v>
      </c>
      <c r="J4318" s="7" t="b">
        <f t="shared" si="202"/>
        <v>1</v>
      </c>
      <c r="K4318" s="7">
        <f t="shared" si="203"/>
        <v>0</v>
      </c>
      <c r="L4318" s="7">
        <f>WEEKDAY(Table1[[#This Row],[post_time]])</f>
        <v>3</v>
      </c>
      <c r="M4318" s="7">
        <f>VLOOKUP(Table1[[#This Row],[topic_id]],'All Topics Data'!$A$2:$I$1243,8,FALSE)</f>
        <v>40512.274305555555</v>
      </c>
      <c r="N4318" s="7">
        <f>Table1[[#This Row],[Hui Reply?]]*(Table1[[#This Row],[post_time]]-Table1[[#This Row],[timestamp of previous reply]])</f>
        <v>0</v>
      </c>
      <c r="O4318" s="3">
        <f>O4317+Table1[[#This Row],[Hui Reply?]]</f>
        <v>1116</v>
      </c>
      <c r="P4318" s="19">
        <f>INT(Table1[[#This Row],[post_time]])</f>
        <v>40512</v>
      </c>
      <c r="Q4318" s="3">
        <f>IF(Table1[[#This Row],[Hui Reply?]],VLOOKUP(Table1[[#This Row],[topic_id]],'All Topics Data'!$A$2:$E$1243,5,FALSE),0)</f>
        <v>0</v>
      </c>
      <c r="R4318" s="8">
        <f>Table1[[#This Row],[post_time]]+8/24</f>
        <v>40512.791956018518</v>
      </c>
      <c r="S4318" s="3">
        <f>IF(Table1[[#This Row],[post_position]]=1,0,SUMIFS($F$2:F4318,$H$2:H4318,Table1[[#This Row],[post_position]]-1,$C$2:C4318,Table1[[#This Row],[topic_id]]))</f>
        <v>40512.3987037037</v>
      </c>
    </row>
    <row r="4319" spans="1:19" x14ac:dyDescent="0.25">
      <c r="A4319" s="7">
        <v>4401</v>
      </c>
      <c r="B4319" s="7">
        <v>1</v>
      </c>
      <c r="C4319" s="7">
        <v>1066</v>
      </c>
      <c r="D4319" s="7">
        <v>7120</v>
      </c>
      <c r="F4319" s="8">
        <v>40512.460555555554</v>
      </c>
      <c r="G4319" s="7">
        <v>0</v>
      </c>
      <c r="H4319" s="7">
        <v>3</v>
      </c>
      <c r="I4319" s="7" t="b">
        <f t="shared" si="201"/>
        <v>0</v>
      </c>
      <c r="J4319" s="7" t="b">
        <f t="shared" si="202"/>
        <v>1</v>
      </c>
      <c r="K4319" s="7">
        <f t="shared" si="203"/>
        <v>0</v>
      </c>
      <c r="L4319" s="7">
        <f>WEEKDAY(Table1[[#This Row],[post_time]])</f>
        <v>3</v>
      </c>
      <c r="M4319" s="7">
        <f>VLOOKUP(Table1[[#This Row],[topic_id]],'All Topics Data'!$A$2:$I$1243,8,FALSE)</f>
        <v>40512.436805555553</v>
      </c>
      <c r="N4319" s="7">
        <f>Table1[[#This Row],[Hui Reply?]]*(Table1[[#This Row],[post_time]]-Table1[[#This Row],[timestamp of previous reply]])</f>
        <v>0</v>
      </c>
      <c r="O4319" s="3">
        <f>O4318+Table1[[#This Row],[Hui Reply?]]</f>
        <v>1116</v>
      </c>
      <c r="P4319" s="19">
        <f>INT(Table1[[#This Row],[post_time]])</f>
        <v>40512</v>
      </c>
      <c r="Q4319" s="3">
        <f>IF(Table1[[#This Row],[Hui Reply?]],VLOOKUP(Table1[[#This Row],[topic_id]],'All Topics Data'!$A$2:$E$1243,5,FALSE),0)</f>
        <v>0</v>
      </c>
      <c r="R4319" s="8">
        <f>Table1[[#This Row],[post_time]]+8/24</f>
        <v>40512.793888888889</v>
      </c>
      <c r="S4319" s="3">
        <f>IF(Table1[[#This Row],[post_position]]=1,0,SUMIFS($F$2:F4319,$H$2:H4319,Table1[[#This Row],[post_position]]-1,$C$2:C4319,Table1[[#This Row],[topic_id]]))</f>
        <v>40512.45412037037</v>
      </c>
    </row>
    <row r="4320" spans="1:19" x14ac:dyDescent="0.25">
      <c r="A4320" s="7">
        <v>4402</v>
      </c>
      <c r="B4320" s="7">
        <v>1</v>
      </c>
      <c r="C4320" s="7">
        <v>1066</v>
      </c>
      <c r="D4320" s="7">
        <v>24</v>
      </c>
      <c r="E4320" s="2"/>
      <c r="F4320" s="8">
        <v>40512.472893518519</v>
      </c>
      <c r="G4320" s="7">
        <v>0</v>
      </c>
      <c r="H4320" s="7">
        <v>4</v>
      </c>
      <c r="I4320" s="7" t="b">
        <f t="shared" si="201"/>
        <v>1</v>
      </c>
      <c r="J4320" s="7" t="b">
        <f t="shared" si="202"/>
        <v>1</v>
      </c>
      <c r="K4320" s="7">
        <f t="shared" si="203"/>
        <v>1</v>
      </c>
      <c r="L4320" s="7">
        <f>WEEKDAY(Table1[[#This Row],[post_time]])</f>
        <v>3</v>
      </c>
      <c r="M4320" s="7">
        <f>VLOOKUP(Table1[[#This Row],[topic_id]],'All Topics Data'!$A$2:$I$1243,8,FALSE)</f>
        <v>40512.436805555553</v>
      </c>
      <c r="N4320" s="7">
        <f>Table1[[#This Row],[Hui Reply?]]*(Table1[[#This Row],[post_time]]-Table1[[#This Row],[timestamp of previous reply]])</f>
        <v>1.2337962965830229E-2</v>
      </c>
      <c r="O4320" s="3">
        <f>O4319+Table1[[#This Row],[Hui Reply?]]</f>
        <v>1117</v>
      </c>
      <c r="P4320" s="19">
        <f>INT(Table1[[#This Row],[post_time]])</f>
        <v>40512</v>
      </c>
      <c r="Q4320" s="3" t="str">
        <f>IF(Table1[[#This Row],[Hui Reply?]],VLOOKUP(Table1[[#This Row],[topic_id]],'All Topics Data'!$A$2:$E$1243,5,FALSE),0)</f>
        <v>raviarao</v>
      </c>
      <c r="R4320" s="8">
        <f>Table1[[#This Row],[post_time]]+8/24</f>
        <v>40512.806226851855</v>
      </c>
      <c r="S4320" s="3">
        <f>IF(Table1[[#This Row],[post_position]]=1,0,SUMIFS($F$2:F4320,$H$2:H4320,Table1[[#This Row],[post_position]]-1,$C$2:C4320,Table1[[#This Row],[topic_id]]))</f>
        <v>40512.460555555554</v>
      </c>
    </row>
    <row r="4321" spans="1:19" x14ac:dyDescent="0.25">
      <c r="A4321" s="7">
        <v>4403</v>
      </c>
      <c r="B4321" s="7">
        <v>1</v>
      </c>
      <c r="C4321" s="7">
        <v>1065</v>
      </c>
      <c r="D4321" s="7">
        <v>24</v>
      </c>
      <c r="F4321" s="8">
        <v>40512.47314814815</v>
      </c>
      <c r="G4321" s="7">
        <v>0</v>
      </c>
      <c r="H4321" s="7">
        <v>6</v>
      </c>
      <c r="I4321" s="7" t="b">
        <f t="shared" si="201"/>
        <v>1</v>
      </c>
      <c r="J4321" s="7" t="b">
        <f t="shared" si="202"/>
        <v>1</v>
      </c>
      <c r="K4321" s="7">
        <f t="shared" si="203"/>
        <v>1</v>
      </c>
      <c r="L4321" s="7">
        <f>WEEKDAY(Table1[[#This Row],[post_time]])</f>
        <v>3</v>
      </c>
      <c r="M4321" s="7">
        <f>VLOOKUP(Table1[[#This Row],[topic_id]],'All Topics Data'!$A$2:$I$1243,8,FALSE)</f>
        <v>40512.274305555555</v>
      </c>
      <c r="N4321" s="7">
        <f>Table1[[#This Row],[Hui Reply?]]*(Table1[[#This Row],[post_time]]-Table1[[#This Row],[timestamp of previous reply]])</f>
        <v>1.4525462967867497E-2</v>
      </c>
      <c r="O4321" s="3">
        <f>O4320+Table1[[#This Row],[Hui Reply?]]</f>
        <v>1118</v>
      </c>
      <c r="P4321" s="19">
        <f>INT(Table1[[#This Row],[post_time]])</f>
        <v>40512</v>
      </c>
      <c r="Q4321" s="3" t="str">
        <f>IF(Table1[[#This Row],[Hui Reply?]],VLOOKUP(Table1[[#This Row],[topic_id]],'All Topics Data'!$A$2:$E$1243,5,FALSE),0)</f>
        <v>Ankit</v>
      </c>
      <c r="R4321" s="8">
        <f>Table1[[#This Row],[post_time]]+8/24</f>
        <v>40512.806481481486</v>
      </c>
      <c r="S4321" s="3">
        <f>IF(Table1[[#This Row],[post_position]]=1,0,SUMIFS($F$2:F4321,$H$2:H4321,Table1[[#This Row],[post_position]]-1,$C$2:C4321,Table1[[#This Row],[topic_id]]))</f>
        <v>40512.458622685182</v>
      </c>
    </row>
    <row r="4322" spans="1:19" x14ac:dyDescent="0.25">
      <c r="A4322" s="7">
        <v>4404</v>
      </c>
      <c r="B4322" s="7">
        <v>1</v>
      </c>
      <c r="C4322" s="7">
        <v>851</v>
      </c>
      <c r="D4322" s="7">
        <v>6709</v>
      </c>
      <c r="F4322" s="8">
        <v>40512.492800925924</v>
      </c>
      <c r="G4322" s="7">
        <v>0</v>
      </c>
      <c r="H4322" s="7">
        <v>5</v>
      </c>
      <c r="I4322" s="7" t="b">
        <f t="shared" si="201"/>
        <v>0</v>
      </c>
      <c r="J4322" s="7" t="b">
        <f t="shared" si="202"/>
        <v>1</v>
      </c>
      <c r="K4322" s="7">
        <f t="shared" si="203"/>
        <v>0</v>
      </c>
      <c r="L4322" s="7">
        <f>WEEKDAY(Table1[[#This Row],[post_time]])</f>
        <v>3</v>
      </c>
      <c r="M4322" s="7">
        <f>VLOOKUP(Table1[[#This Row],[topic_id]],'All Topics Data'!$A$2:$I$1243,8,FALSE)</f>
        <v>40465.540277777778</v>
      </c>
      <c r="N4322" s="7">
        <f>Table1[[#This Row],[Hui Reply?]]*(Table1[[#This Row],[post_time]]-Table1[[#This Row],[timestamp of previous reply]])</f>
        <v>0</v>
      </c>
      <c r="O4322" s="3">
        <f>O4321+Table1[[#This Row],[Hui Reply?]]</f>
        <v>1118</v>
      </c>
      <c r="P4322" s="19">
        <f>INT(Table1[[#This Row],[post_time]])</f>
        <v>40512</v>
      </c>
      <c r="Q4322" s="3">
        <f>IF(Table1[[#This Row],[Hui Reply?]],VLOOKUP(Table1[[#This Row],[topic_id]],'All Topics Data'!$A$2:$E$1243,5,FALSE),0)</f>
        <v>0</v>
      </c>
      <c r="R4322" s="8">
        <f>Table1[[#This Row],[post_time]]+8/24</f>
        <v>40512.82613425926</v>
      </c>
      <c r="S4322" s="3">
        <f>IF(Table1[[#This Row],[post_position]]=1,0,SUMIFS($F$2:F4322,$H$2:H4322,Table1[[#This Row],[post_position]]-1,$C$2:C4322,Table1[[#This Row],[topic_id]]))</f>
        <v>40465.683796296296</v>
      </c>
    </row>
    <row r="4323" spans="1:19" x14ac:dyDescent="0.25">
      <c r="A4323" s="7">
        <v>4405</v>
      </c>
      <c r="B4323" s="7">
        <v>1</v>
      </c>
      <c r="C4323" s="7">
        <v>851</v>
      </c>
      <c r="D4323" s="7">
        <v>24</v>
      </c>
      <c r="F4323" s="8">
        <v>40512.519826388889</v>
      </c>
      <c r="G4323" s="7">
        <v>0</v>
      </c>
      <c r="H4323" s="7">
        <v>6</v>
      </c>
      <c r="I4323" s="7" t="b">
        <f t="shared" si="201"/>
        <v>1</v>
      </c>
      <c r="J4323" s="7" t="b">
        <f t="shared" si="202"/>
        <v>1</v>
      </c>
      <c r="K4323" s="7">
        <f t="shared" si="203"/>
        <v>1</v>
      </c>
      <c r="L4323" s="7">
        <f>WEEKDAY(Table1[[#This Row],[post_time]])</f>
        <v>3</v>
      </c>
      <c r="M4323" s="7">
        <f>VLOOKUP(Table1[[#This Row],[topic_id]],'All Topics Data'!$A$2:$I$1243,8,FALSE)</f>
        <v>40465.540277777778</v>
      </c>
      <c r="N4323" s="7">
        <f>Table1[[#This Row],[Hui Reply?]]*(Table1[[#This Row],[post_time]]-Table1[[#This Row],[timestamp of previous reply]])</f>
        <v>2.7025462964957114E-2</v>
      </c>
      <c r="O4323" s="3">
        <f>O4322+Table1[[#This Row],[Hui Reply?]]</f>
        <v>1119</v>
      </c>
      <c r="P4323" s="19">
        <f>INT(Table1[[#This Row],[post_time]])</f>
        <v>40512</v>
      </c>
      <c r="Q4323" s="3" t="str">
        <f>IF(Table1[[#This Row],[Hui Reply?]],VLOOKUP(Table1[[#This Row],[topic_id]],'All Topics Data'!$A$2:$E$1243,5,FALSE),0)</f>
        <v>akashbest@gmail.com</v>
      </c>
      <c r="R4323" s="8">
        <f>Table1[[#This Row],[post_time]]+8/24</f>
        <v>40512.853159722225</v>
      </c>
      <c r="S4323" s="3">
        <f>IF(Table1[[#This Row],[post_position]]=1,0,SUMIFS($F$2:F4323,$H$2:H4323,Table1[[#This Row],[post_position]]-1,$C$2:C4323,Table1[[#This Row],[topic_id]]))</f>
        <v>40512.492800925924</v>
      </c>
    </row>
    <row r="4324" spans="1:19" x14ac:dyDescent="0.25">
      <c r="A4324" s="7">
        <v>4406</v>
      </c>
      <c r="B4324" s="7">
        <v>1</v>
      </c>
      <c r="C4324" s="7">
        <v>1066</v>
      </c>
      <c r="D4324" s="7">
        <v>7120</v>
      </c>
      <c r="E4324" s="2"/>
      <c r="F4324" s="8">
        <v>40512.550127314818</v>
      </c>
      <c r="G4324" s="7">
        <v>0</v>
      </c>
      <c r="H4324" s="7">
        <v>5</v>
      </c>
      <c r="I4324" s="7" t="b">
        <f t="shared" si="201"/>
        <v>0</v>
      </c>
      <c r="J4324" s="7" t="b">
        <f t="shared" si="202"/>
        <v>1</v>
      </c>
      <c r="K4324" s="7">
        <f t="shared" si="203"/>
        <v>0</v>
      </c>
      <c r="L4324" s="7">
        <f>WEEKDAY(Table1[[#This Row],[post_time]])</f>
        <v>3</v>
      </c>
      <c r="M4324" s="7">
        <f>VLOOKUP(Table1[[#This Row],[topic_id]],'All Topics Data'!$A$2:$I$1243,8,FALSE)</f>
        <v>40512.436805555553</v>
      </c>
      <c r="N4324" s="7">
        <f>Table1[[#This Row],[Hui Reply?]]*(Table1[[#This Row],[post_time]]-Table1[[#This Row],[timestamp of previous reply]])</f>
        <v>0</v>
      </c>
      <c r="O4324" s="3">
        <f>O4323+Table1[[#This Row],[Hui Reply?]]</f>
        <v>1119</v>
      </c>
      <c r="P4324" s="19">
        <f>INT(Table1[[#This Row],[post_time]])</f>
        <v>40512</v>
      </c>
      <c r="Q4324" s="3">
        <f>IF(Table1[[#This Row],[Hui Reply?]],VLOOKUP(Table1[[#This Row],[topic_id]],'All Topics Data'!$A$2:$E$1243,5,FALSE),0)</f>
        <v>0</v>
      </c>
      <c r="R4324" s="8">
        <f>Table1[[#This Row],[post_time]]+8/24</f>
        <v>40512.883460648154</v>
      </c>
      <c r="S4324" s="3">
        <f>IF(Table1[[#This Row],[post_position]]=1,0,SUMIFS($F$2:F4324,$H$2:H4324,Table1[[#This Row],[post_position]]-1,$C$2:C4324,Table1[[#This Row],[topic_id]]))</f>
        <v>40512.472893518519</v>
      </c>
    </row>
    <row r="4325" spans="1:19" x14ac:dyDescent="0.25">
      <c r="A4325" s="7">
        <v>4407</v>
      </c>
      <c r="B4325" s="7">
        <v>1</v>
      </c>
      <c r="C4325" s="7">
        <v>1066</v>
      </c>
      <c r="D4325" s="7">
        <v>24</v>
      </c>
      <c r="E4325" s="2"/>
      <c r="F4325" s="8">
        <v>40512.557928240742</v>
      </c>
      <c r="G4325" s="7">
        <v>0</v>
      </c>
      <c r="H4325" s="7">
        <v>6</v>
      </c>
      <c r="I4325" s="7" t="b">
        <f t="shared" si="201"/>
        <v>1</v>
      </c>
      <c r="J4325" s="7" t="b">
        <f t="shared" si="202"/>
        <v>1</v>
      </c>
      <c r="K4325" s="7">
        <f t="shared" si="203"/>
        <v>1</v>
      </c>
      <c r="L4325" s="7">
        <f>WEEKDAY(Table1[[#This Row],[post_time]])</f>
        <v>3</v>
      </c>
      <c r="M4325" s="7">
        <f>VLOOKUP(Table1[[#This Row],[topic_id]],'All Topics Data'!$A$2:$I$1243,8,FALSE)</f>
        <v>40512.436805555553</v>
      </c>
      <c r="N4325" s="7">
        <f>Table1[[#This Row],[Hui Reply?]]*(Table1[[#This Row],[post_time]]-Table1[[#This Row],[timestamp of previous reply]])</f>
        <v>7.8009259232203476E-3</v>
      </c>
      <c r="O4325" s="3">
        <f>O4324+Table1[[#This Row],[Hui Reply?]]</f>
        <v>1120</v>
      </c>
      <c r="P4325" s="19">
        <f>INT(Table1[[#This Row],[post_time]])</f>
        <v>40512</v>
      </c>
      <c r="Q4325" s="3" t="str">
        <f>IF(Table1[[#This Row],[Hui Reply?]],VLOOKUP(Table1[[#This Row],[topic_id]],'All Topics Data'!$A$2:$E$1243,5,FALSE),0)</f>
        <v>raviarao</v>
      </c>
      <c r="R4325" s="8">
        <f>Table1[[#This Row],[post_time]]+8/24</f>
        <v>40512.891261574077</v>
      </c>
      <c r="S4325" s="3">
        <f>IF(Table1[[#This Row],[post_position]]=1,0,SUMIFS($F$2:F4325,$H$2:H4325,Table1[[#This Row],[post_position]]-1,$C$2:C4325,Table1[[#This Row],[topic_id]]))</f>
        <v>40512.550127314818</v>
      </c>
    </row>
    <row r="4326" spans="1:19" x14ac:dyDescent="0.25">
      <c r="A4326" s="7">
        <v>4409</v>
      </c>
      <c r="B4326" s="7">
        <v>1</v>
      </c>
      <c r="C4326" s="7">
        <v>1066</v>
      </c>
      <c r="D4326" s="7">
        <v>7120</v>
      </c>
      <c r="F4326" s="8">
        <v>40512.571111111109</v>
      </c>
      <c r="G4326" s="7">
        <v>0</v>
      </c>
      <c r="H4326" s="7">
        <v>7</v>
      </c>
      <c r="I4326" s="7" t="b">
        <f t="shared" si="201"/>
        <v>0</v>
      </c>
      <c r="J4326" s="7" t="b">
        <f t="shared" si="202"/>
        <v>1</v>
      </c>
      <c r="K4326" s="7">
        <f t="shared" si="203"/>
        <v>0</v>
      </c>
      <c r="L4326" s="7">
        <f>WEEKDAY(Table1[[#This Row],[post_time]])</f>
        <v>3</v>
      </c>
      <c r="M4326" s="7">
        <f>VLOOKUP(Table1[[#This Row],[topic_id]],'All Topics Data'!$A$2:$I$1243,8,FALSE)</f>
        <v>40512.436805555553</v>
      </c>
      <c r="N4326" s="7">
        <f>Table1[[#This Row],[Hui Reply?]]*(Table1[[#This Row],[post_time]]-Table1[[#This Row],[timestamp of previous reply]])</f>
        <v>0</v>
      </c>
      <c r="O4326" s="3">
        <f>O4325+Table1[[#This Row],[Hui Reply?]]</f>
        <v>1120</v>
      </c>
      <c r="P4326" s="19">
        <f>INT(Table1[[#This Row],[post_time]])</f>
        <v>40512</v>
      </c>
      <c r="Q4326" s="3">
        <f>IF(Table1[[#This Row],[Hui Reply?]],VLOOKUP(Table1[[#This Row],[topic_id]],'All Topics Data'!$A$2:$E$1243,5,FALSE),0)</f>
        <v>0</v>
      </c>
      <c r="R4326" s="8">
        <f>Table1[[#This Row],[post_time]]+8/24</f>
        <v>40512.904444444444</v>
      </c>
      <c r="S4326" s="3">
        <f>IF(Table1[[#This Row],[post_position]]=1,0,SUMIFS($F$2:F4326,$H$2:H4326,Table1[[#This Row],[post_position]]-1,$C$2:C4326,Table1[[#This Row],[topic_id]]))</f>
        <v>40512.557928240742</v>
      </c>
    </row>
    <row r="4327" spans="1:19" x14ac:dyDescent="0.25">
      <c r="A4327" s="7">
        <v>4410</v>
      </c>
      <c r="B4327" s="7">
        <v>1</v>
      </c>
      <c r="C4327" s="7">
        <v>1066</v>
      </c>
      <c r="D4327" s="7">
        <v>7120</v>
      </c>
      <c r="F4327" s="8">
        <v>40512.571643518517</v>
      </c>
      <c r="G4327" s="7">
        <v>0</v>
      </c>
      <c r="H4327" s="7">
        <v>8</v>
      </c>
      <c r="I4327" s="7" t="b">
        <f t="shared" si="201"/>
        <v>0</v>
      </c>
      <c r="J4327" s="7" t="b">
        <f t="shared" si="202"/>
        <v>1</v>
      </c>
      <c r="K4327" s="7">
        <f t="shared" si="203"/>
        <v>0</v>
      </c>
      <c r="L4327" s="7">
        <f>WEEKDAY(Table1[[#This Row],[post_time]])</f>
        <v>3</v>
      </c>
      <c r="M4327" s="7">
        <f>VLOOKUP(Table1[[#This Row],[topic_id]],'All Topics Data'!$A$2:$I$1243,8,FALSE)</f>
        <v>40512.436805555553</v>
      </c>
      <c r="N4327" s="7">
        <f>Table1[[#This Row],[Hui Reply?]]*(Table1[[#This Row],[post_time]]-Table1[[#This Row],[timestamp of previous reply]])</f>
        <v>0</v>
      </c>
      <c r="O4327" s="3">
        <f>O4326+Table1[[#This Row],[Hui Reply?]]</f>
        <v>1120</v>
      </c>
      <c r="P4327" s="19">
        <f>INT(Table1[[#This Row],[post_time]])</f>
        <v>40512</v>
      </c>
      <c r="Q4327" s="3">
        <f>IF(Table1[[#This Row],[Hui Reply?]],VLOOKUP(Table1[[#This Row],[topic_id]],'All Topics Data'!$A$2:$E$1243,5,FALSE),0)</f>
        <v>0</v>
      </c>
      <c r="R4327" s="8">
        <f>Table1[[#This Row],[post_time]]+8/24</f>
        <v>40512.904976851853</v>
      </c>
      <c r="S4327" s="3">
        <f>IF(Table1[[#This Row],[post_position]]=1,0,SUMIFS($F$2:F4327,$H$2:H4327,Table1[[#This Row],[post_position]]-1,$C$2:C4327,Table1[[#This Row],[topic_id]]))</f>
        <v>40512.571111111109</v>
      </c>
    </row>
    <row r="4328" spans="1:19" x14ac:dyDescent="0.25">
      <c r="A4328" s="7">
        <v>4411</v>
      </c>
      <c r="B4328" s="7">
        <v>1</v>
      </c>
      <c r="C4328" s="7">
        <v>1066</v>
      </c>
      <c r="D4328" s="7">
        <v>7120</v>
      </c>
      <c r="E4328" s="2"/>
      <c r="F4328" s="8">
        <v>40512.580069444448</v>
      </c>
      <c r="G4328" s="7">
        <v>0</v>
      </c>
      <c r="H4328" s="7">
        <v>9</v>
      </c>
      <c r="I4328" s="7" t="b">
        <f t="shared" si="201"/>
        <v>0</v>
      </c>
      <c r="J4328" s="7" t="b">
        <f t="shared" si="202"/>
        <v>1</v>
      </c>
      <c r="K4328" s="7">
        <f t="shared" si="203"/>
        <v>0</v>
      </c>
      <c r="L4328" s="7">
        <f>WEEKDAY(Table1[[#This Row],[post_time]])</f>
        <v>3</v>
      </c>
      <c r="M4328" s="7">
        <f>VLOOKUP(Table1[[#This Row],[topic_id]],'All Topics Data'!$A$2:$I$1243,8,FALSE)</f>
        <v>40512.436805555553</v>
      </c>
      <c r="N4328" s="7">
        <f>Table1[[#This Row],[Hui Reply?]]*(Table1[[#This Row],[post_time]]-Table1[[#This Row],[timestamp of previous reply]])</f>
        <v>0</v>
      </c>
      <c r="O4328" s="3">
        <f>O4327+Table1[[#This Row],[Hui Reply?]]</f>
        <v>1120</v>
      </c>
      <c r="P4328" s="19">
        <f>INT(Table1[[#This Row],[post_time]])</f>
        <v>40512</v>
      </c>
      <c r="Q4328" s="3">
        <f>IF(Table1[[#This Row],[Hui Reply?]],VLOOKUP(Table1[[#This Row],[topic_id]],'All Topics Data'!$A$2:$E$1243,5,FALSE),0)</f>
        <v>0</v>
      </c>
      <c r="R4328" s="8">
        <f>Table1[[#This Row],[post_time]]+8/24</f>
        <v>40512.913402777784</v>
      </c>
      <c r="S4328" s="3">
        <f>IF(Table1[[#This Row],[post_position]]=1,0,SUMIFS($F$2:F4328,$H$2:H4328,Table1[[#This Row],[post_position]]-1,$C$2:C4328,Table1[[#This Row],[topic_id]]))</f>
        <v>40512.571643518517</v>
      </c>
    </row>
    <row r="4329" spans="1:19" x14ac:dyDescent="0.25">
      <c r="A4329" s="7">
        <v>4412</v>
      </c>
      <c r="B4329" s="7">
        <v>1</v>
      </c>
      <c r="C4329" s="7">
        <v>1066</v>
      </c>
      <c r="D4329" s="7">
        <v>24</v>
      </c>
      <c r="F4329" s="8">
        <v>40512.585162037038</v>
      </c>
      <c r="G4329" s="7">
        <v>0</v>
      </c>
      <c r="H4329" s="7">
        <v>10</v>
      </c>
      <c r="I4329" s="7" t="b">
        <f t="shared" si="201"/>
        <v>1</v>
      </c>
      <c r="J4329" s="7" t="b">
        <f t="shared" si="202"/>
        <v>1</v>
      </c>
      <c r="K4329" s="7">
        <f t="shared" si="203"/>
        <v>1</v>
      </c>
      <c r="L4329" s="7">
        <f>WEEKDAY(Table1[[#This Row],[post_time]])</f>
        <v>3</v>
      </c>
      <c r="M4329" s="7">
        <f>VLOOKUP(Table1[[#This Row],[topic_id]],'All Topics Data'!$A$2:$I$1243,8,FALSE)</f>
        <v>40512.436805555553</v>
      </c>
      <c r="N4329" s="7">
        <f>Table1[[#This Row],[Hui Reply?]]*(Table1[[#This Row],[post_time]]-Table1[[#This Row],[timestamp of previous reply]])</f>
        <v>5.0925925897900015E-3</v>
      </c>
      <c r="O4329" s="3">
        <f>O4328+Table1[[#This Row],[Hui Reply?]]</f>
        <v>1121</v>
      </c>
      <c r="P4329" s="19">
        <f>INT(Table1[[#This Row],[post_time]])</f>
        <v>40512</v>
      </c>
      <c r="Q4329" s="3" t="str">
        <f>IF(Table1[[#This Row],[Hui Reply?]],VLOOKUP(Table1[[#This Row],[topic_id]],'All Topics Data'!$A$2:$E$1243,5,FALSE),0)</f>
        <v>raviarao</v>
      </c>
      <c r="R4329" s="8">
        <f>Table1[[#This Row],[post_time]]+8/24</f>
        <v>40512.918495370373</v>
      </c>
      <c r="S4329" s="3">
        <f>IF(Table1[[#This Row],[post_position]]=1,0,SUMIFS($F$2:F4329,$H$2:H4329,Table1[[#This Row],[post_position]]-1,$C$2:C4329,Table1[[#This Row],[topic_id]]))</f>
        <v>40512.580069444448</v>
      </c>
    </row>
    <row r="4330" spans="1:19" x14ac:dyDescent="0.25">
      <c r="A4330" s="7">
        <v>4413</v>
      </c>
      <c r="B4330" s="7">
        <v>2</v>
      </c>
      <c r="C4330" s="7">
        <v>1062</v>
      </c>
      <c r="D4330" s="7">
        <v>7116</v>
      </c>
      <c r="E4330" s="2"/>
      <c r="F4330" s="8">
        <v>40512.585277777776</v>
      </c>
      <c r="G4330" s="7">
        <v>0</v>
      </c>
      <c r="H4330" s="7">
        <v>3</v>
      </c>
      <c r="I4330" s="7" t="b">
        <f t="shared" si="201"/>
        <v>0</v>
      </c>
      <c r="J4330" s="7" t="b">
        <f t="shared" si="202"/>
        <v>1</v>
      </c>
      <c r="K4330" s="7">
        <f t="shared" si="203"/>
        <v>0</v>
      </c>
      <c r="L4330" s="7">
        <f>WEEKDAY(Table1[[#This Row],[post_time]])</f>
        <v>3</v>
      </c>
      <c r="M4330" s="7">
        <f>VLOOKUP(Table1[[#This Row],[topic_id]],'All Topics Data'!$A$2:$I$1243,8,FALSE)</f>
        <v>40511.892361111109</v>
      </c>
      <c r="N4330" s="7">
        <f>Table1[[#This Row],[Hui Reply?]]*(Table1[[#This Row],[post_time]]-Table1[[#This Row],[timestamp of previous reply]])</f>
        <v>0</v>
      </c>
      <c r="O4330" s="3">
        <f>O4329+Table1[[#This Row],[Hui Reply?]]</f>
        <v>1121</v>
      </c>
      <c r="P4330" s="19">
        <f>INT(Table1[[#This Row],[post_time]])</f>
        <v>40512</v>
      </c>
      <c r="Q4330" s="3">
        <f>IF(Table1[[#This Row],[Hui Reply?]],VLOOKUP(Table1[[#This Row],[topic_id]],'All Topics Data'!$A$2:$E$1243,5,FALSE),0)</f>
        <v>0</v>
      </c>
      <c r="R4330" s="8">
        <f>Table1[[#This Row],[post_time]]+8/24</f>
        <v>40512.918611111112</v>
      </c>
      <c r="S4330" s="3">
        <f>IF(Table1[[#This Row],[post_position]]=1,0,SUMIFS($F$2:F4330,$H$2:H4330,Table1[[#This Row],[post_position]]-1,$C$2:C4330,Table1[[#This Row],[topic_id]]))</f>
        <v>40512.244930555556</v>
      </c>
    </row>
    <row r="4331" spans="1:19" x14ac:dyDescent="0.25">
      <c r="A4331" s="7">
        <v>4414</v>
      </c>
      <c r="B4331" s="7">
        <v>2</v>
      </c>
      <c r="C4331" s="7">
        <v>1062</v>
      </c>
      <c r="D4331" s="7">
        <v>24</v>
      </c>
      <c r="E4331" s="2"/>
      <c r="F4331" s="8">
        <v>40512.595451388886</v>
      </c>
      <c r="G4331" s="7">
        <v>0</v>
      </c>
      <c r="H4331" s="7">
        <v>4</v>
      </c>
      <c r="I4331" s="7" t="b">
        <f t="shared" si="201"/>
        <v>1</v>
      </c>
      <c r="J4331" s="7" t="b">
        <f t="shared" si="202"/>
        <v>1</v>
      </c>
      <c r="K4331" s="7">
        <f t="shared" si="203"/>
        <v>1</v>
      </c>
      <c r="L4331" s="7">
        <f>WEEKDAY(Table1[[#This Row],[post_time]])</f>
        <v>3</v>
      </c>
      <c r="M4331" s="7">
        <f>VLOOKUP(Table1[[#This Row],[topic_id]],'All Topics Data'!$A$2:$I$1243,8,FALSE)</f>
        <v>40511.892361111109</v>
      </c>
      <c r="N4331" s="7">
        <f>Table1[[#This Row],[Hui Reply?]]*(Table1[[#This Row],[post_time]]-Table1[[#This Row],[timestamp of previous reply]])</f>
        <v>1.0173611110076308E-2</v>
      </c>
      <c r="O4331" s="3">
        <f>O4330+Table1[[#This Row],[Hui Reply?]]</f>
        <v>1122</v>
      </c>
      <c r="P4331" s="19">
        <f>INT(Table1[[#This Row],[post_time]])</f>
        <v>40512</v>
      </c>
      <c r="Q4331" s="3" t="str">
        <f>IF(Table1[[#This Row],[Hui Reply?]],VLOOKUP(Table1[[#This Row],[topic_id]],'All Topics Data'!$A$2:$E$1243,5,FALSE),0)</f>
        <v>gregs</v>
      </c>
      <c r="R4331" s="8">
        <f>Table1[[#This Row],[post_time]]+8/24</f>
        <v>40512.928784722222</v>
      </c>
      <c r="S4331" s="3">
        <f>IF(Table1[[#This Row],[post_position]]=1,0,SUMIFS($F$2:F4331,$H$2:H4331,Table1[[#This Row],[post_position]]-1,$C$2:C4331,Table1[[#This Row],[topic_id]]))</f>
        <v>40512.585277777776</v>
      </c>
    </row>
    <row r="4332" spans="1:19" x14ac:dyDescent="0.25">
      <c r="A4332" s="7">
        <v>4415</v>
      </c>
      <c r="B4332" s="7">
        <v>1</v>
      </c>
      <c r="C4332" s="7">
        <v>1068</v>
      </c>
      <c r="D4332" s="7">
        <v>3924</v>
      </c>
      <c r="E4332" s="2"/>
      <c r="F4332" s="8">
        <v>40512.624814814815</v>
      </c>
      <c r="G4332" s="7">
        <v>0</v>
      </c>
      <c r="H4332" s="7">
        <v>1</v>
      </c>
      <c r="I4332" s="7" t="b">
        <f t="shared" si="201"/>
        <v>0</v>
      </c>
      <c r="J4332" s="7" t="b">
        <f t="shared" si="202"/>
        <v>0</v>
      </c>
      <c r="K4332" s="7">
        <f t="shared" si="203"/>
        <v>0</v>
      </c>
      <c r="L4332" s="7">
        <f>WEEKDAY(Table1[[#This Row],[post_time]])</f>
        <v>3</v>
      </c>
      <c r="M4332" s="7">
        <f>VLOOKUP(Table1[[#This Row],[topic_id]],'All Topics Data'!$A$2:$I$1243,8,FALSE)</f>
        <v>40512.624305555553</v>
      </c>
      <c r="N4332" s="7">
        <f>Table1[[#This Row],[Hui Reply?]]*(Table1[[#This Row],[post_time]]-Table1[[#This Row],[timestamp of previous reply]])</f>
        <v>0</v>
      </c>
      <c r="O4332" s="3">
        <f>O4331+Table1[[#This Row],[Hui Reply?]]</f>
        <v>1122</v>
      </c>
      <c r="P4332" s="19">
        <f>INT(Table1[[#This Row],[post_time]])</f>
        <v>40512</v>
      </c>
      <c r="Q4332" s="3">
        <f>IF(Table1[[#This Row],[Hui Reply?]],VLOOKUP(Table1[[#This Row],[topic_id]],'All Topics Data'!$A$2:$E$1243,5,FALSE),0)</f>
        <v>0</v>
      </c>
      <c r="R4332" s="8">
        <f>Table1[[#This Row],[post_time]]+8/24</f>
        <v>40512.958148148151</v>
      </c>
      <c r="S4332" s="3">
        <f>IF(Table1[[#This Row],[post_position]]=1,0,SUMIFS($F$2:F4332,$H$2:H4332,Table1[[#This Row],[post_position]]-1,$C$2:C4332,Table1[[#This Row],[topic_id]]))</f>
        <v>0</v>
      </c>
    </row>
    <row r="4333" spans="1:19" x14ac:dyDescent="0.25">
      <c r="A4333" s="7">
        <v>4416</v>
      </c>
      <c r="B4333" s="7">
        <v>1</v>
      </c>
      <c r="C4333" s="7">
        <v>1069</v>
      </c>
      <c r="D4333" s="7">
        <v>7101</v>
      </c>
      <c r="F4333" s="8">
        <v>40512.628483796296</v>
      </c>
      <c r="G4333" s="7">
        <v>0</v>
      </c>
      <c r="H4333" s="7">
        <v>1</v>
      </c>
      <c r="I4333" s="7" t="b">
        <f t="shared" si="201"/>
        <v>0</v>
      </c>
      <c r="J4333" s="7" t="b">
        <f t="shared" si="202"/>
        <v>0</v>
      </c>
      <c r="K4333" s="7">
        <f t="shared" si="203"/>
        <v>0</v>
      </c>
      <c r="L4333" s="7">
        <f>WEEKDAY(Table1[[#This Row],[post_time]])</f>
        <v>3</v>
      </c>
      <c r="M4333" s="7">
        <f>VLOOKUP(Table1[[#This Row],[topic_id]],'All Topics Data'!$A$2:$I$1243,8,FALSE)</f>
        <v>40512.628472222219</v>
      </c>
      <c r="N4333" s="7">
        <f>Table1[[#This Row],[Hui Reply?]]*(Table1[[#This Row],[post_time]]-Table1[[#This Row],[timestamp of previous reply]])</f>
        <v>0</v>
      </c>
      <c r="O4333" s="3">
        <f>O4332+Table1[[#This Row],[Hui Reply?]]</f>
        <v>1122</v>
      </c>
      <c r="P4333" s="19">
        <f>INT(Table1[[#This Row],[post_time]])</f>
        <v>40512</v>
      </c>
      <c r="Q4333" s="3">
        <f>IF(Table1[[#This Row],[Hui Reply?]],VLOOKUP(Table1[[#This Row],[topic_id]],'All Topics Data'!$A$2:$E$1243,5,FALSE),0)</f>
        <v>0</v>
      </c>
      <c r="R4333" s="8">
        <f>Table1[[#This Row],[post_time]]+8/24</f>
        <v>40512.961817129632</v>
      </c>
      <c r="S4333" s="3">
        <f>IF(Table1[[#This Row],[post_position]]=1,0,SUMIFS($F$2:F4333,$H$2:H4333,Table1[[#This Row],[post_position]]-1,$C$2:C4333,Table1[[#This Row],[topic_id]]))</f>
        <v>0</v>
      </c>
    </row>
    <row r="4334" spans="1:19" x14ac:dyDescent="0.25">
      <c r="A4334" s="7">
        <v>4417</v>
      </c>
      <c r="B4334" s="7">
        <v>1</v>
      </c>
      <c r="C4334" s="7">
        <v>1069</v>
      </c>
      <c r="D4334" s="7">
        <v>24</v>
      </c>
      <c r="F4334" s="8">
        <v>40512.640219907407</v>
      </c>
      <c r="G4334" s="7">
        <v>0</v>
      </c>
      <c r="H4334" s="7">
        <v>2</v>
      </c>
      <c r="I4334" s="7" t="b">
        <f t="shared" si="201"/>
        <v>1</v>
      </c>
      <c r="J4334" s="7" t="b">
        <f t="shared" si="202"/>
        <v>1</v>
      </c>
      <c r="K4334" s="7">
        <f t="shared" si="203"/>
        <v>1</v>
      </c>
      <c r="L4334" s="7">
        <f>WEEKDAY(Table1[[#This Row],[post_time]])</f>
        <v>3</v>
      </c>
      <c r="M4334" s="7">
        <f>VLOOKUP(Table1[[#This Row],[topic_id]],'All Topics Data'!$A$2:$I$1243,8,FALSE)</f>
        <v>40512.628472222219</v>
      </c>
      <c r="N4334" s="7">
        <f>Table1[[#This Row],[Hui Reply?]]*(Table1[[#This Row],[post_time]]-Table1[[#This Row],[timestamp of previous reply]])</f>
        <v>1.17361111115315E-2</v>
      </c>
      <c r="O4334" s="3">
        <f>O4333+Table1[[#This Row],[Hui Reply?]]</f>
        <v>1123</v>
      </c>
      <c r="P4334" s="19">
        <f>INT(Table1[[#This Row],[post_time]])</f>
        <v>40512</v>
      </c>
      <c r="Q4334" s="3" t="str">
        <f>IF(Table1[[#This Row],[Hui Reply?]],VLOOKUP(Table1[[#This Row],[topic_id]],'All Topics Data'!$A$2:$E$1243,5,FALSE),0)</f>
        <v>madhavi</v>
      </c>
      <c r="R4334" s="8">
        <f>Table1[[#This Row],[post_time]]+8/24</f>
        <v>40512.973553240743</v>
      </c>
      <c r="S4334" s="3">
        <f>IF(Table1[[#This Row],[post_position]]=1,0,SUMIFS($F$2:F4334,$H$2:H4334,Table1[[#This Row],[post_position]]-1,$C$2:C4334,Table1[[#This Row],[topic_id]]))</f>
        <v>40512.628483796296</v>
      </c>
    </row>
    <row r="4335" spans="1:19" x14ac:dyDescent="0.25">
      <c r="A4335" s="7">
        <v>4418</v>
      </c>
      <c r="B4335" s="7">
        <v>1</v>
      </c>
      <c r="C4335" s="7">
        <v>1005</v>
      </c>
      <c r="D4335" s="7">
        <v>7020</v>
      </c>
      <c r="E4335" s="2"/>
      <c r="F4335" s="8">
        <v>40512.65216435185</v>
      </c>
      <c r="G4335" s="7">
        <v>0</v>
      </c>
      <c r="H4335" s="7">
        <v>8</v>
      </c>
      <c r="I4335" s="7" t="b">
        <f t="shared" si="201"/>
        <v>0</v>
      </c>
      <c r="J4335" s="7" t="b">
        <f t="shared" si="202"/>
        <v>1</v>
      </c>
      <c r="K4335" s="7">
        <f t="shared" si="203"/>
        <v>0</v>
      </c>
      <c r="L4335" s="7">
        <f>WEEKDAY(Table1[[#This Row],[post_time]])</f>
        <v>3</v>
      </c>
      <c r="M4335" s="7">
        <f>VLOOKUP(Table1[[#This Row],[topic_id]],'All Topics Data'!$A$2:$I$1243,8,FALSE)</f>
        <v>40501.734027777777</v>
      </c>
      <c r="N4335" s="7">
        <f>Table1[[#This Row],[Hui Reply?]]*(Table1[[#This Row],[post_time]]-Table1[[#This Row],[timestamp of previous reply]])</f>
        <v>0</v>
      </c>
      <c r="O4335" s="3">
        <f>O4334+Table1[[#This Row],[Hui Reply?]]</f>
        <v>1123</v>
      </c>
      <c r="P4335" s="19">
        <f>INT(Table1[[#This Row],[post_time]])</f>
        <v>40512</v>
      </c>
      <c r="Q4335" s="3">
        <f>IF(Table1[[#This Row],[Hui Reply?]],VLOOKUP(Table1[[#This Row],[topic_id]],'All Topics Data'!$A$2:$E$1243,5,FALSE),0)</f>
        <v>0</v>
      </c>
      <c r="R4335" s="8">
        <f>Table1[[#This Row],[post_time]]+8/24</f>
        <v>40512.985497685186</v>
      </c>
      <c r="S4335" s="3">
        <f>IF(Table1[[#This Row],[post_position]]=1,0,SUMIFS($F$2:F4335,$H$2:H4335,Table1[[#This Row],[post_position]]-1,$C$2:C4335,Table1[[#This Row],[topic_id]]))</f>
        <v>40512.38616898148</v>
      </c>
    </row>
    <row r="4336" spans="1:19" x14ac:dyDescent="0.25">
      <c r="A4336" s="7">
        <v>4420</v>
      </c>
      <c r="B4336" s="7">
        <v>1</v>
      </c>
      <c r="C4336" s="7">
        <v>1068</v>
      </c>
      <c r="D4336" s="7">
        <v>6998</v>
      </c>
      <c r="E4336" s="2"/>
      <c r="F4336" s="8">
        <v>40512.668981481482</v>
      </c>
      <c r="G4336" s="7">
        <v>0</v>
      </c>
      <c r="H4336" s="7">
        <v>2</v>
      </c>
      <c r="I4336" s="7" t="b">
        <f t="shared" si="201"/>
        <v>0</v>
      </c>
      <c r="J4336" s="7" t="b">
        <f t="shared" si="202"/>
        <v>1</v>
      </c>
      <c r="K4336" s="7">
        <f t="shared" si="203"/>
        <v>0</v>
      </c>
      <c r="L4336" s="7">
        <f>WEEKDAY(Table1[[#This Row],[post_time]])</f>
        <v>3</v>
      </c>
      <c r="M4336" s="7">
        <f>VLOOKUP(Table1[[#This Row],[topic_id]],'All Topics Data'!$A$2:$I$1243,8,FALSE)</f>
        <v>40512.624305555553</v>
      </c>
      <c r="N4336" s="7">
        <f>Table1[[#This Row],[Hui Reply?]]*(Table1[[#This Row],[post_time]]-Table1[[#This Row],[timestamp of previous reply]])</f>
        <v>0</v>
      </c>
      <c r="O4336" s="3">
        <f>O4335+Table1[[#This Row],[Hui Reply?]]</f>
        <v>1123</v>
      </c>
      <c r="P4336" s="19">
        <f>INT(Table1[[#This Row],[post_time]])</f>
        <v>40512</v>
      </c>
      <c r="Q4336" s="3">
        <f>IF(Table1[[#This Row],[Hui Reply?]],VLOOKUP(Table1[[#This Row],[topic_id]],'All Topics Data'!$A$2:$E$1243,5,FALSE),0)</f>
        <v>0</v>
      </c>
      <c r="R4336" s="8">
        <f>Table1[[#This Row],[post_time]]+8/24</f>
        <v>40513.002314814818</v>
      </c>
      <c r="S4336" s="3">
        <f>IF(Table1[[#This Row],[post_position]]=1,0,SUMIFS($F$2:F4336,$H$2:H4336,Table1[[#This Row],[post_position]]-1,$C$2:C4336,Table1[[#This Row],[topic_id]]))</f>
        <v>40512.624814814815</v>
      </c>
    </row>
    <row r="4337" spans="1:19" x14ac:dyDescent="0.25">
      <c r="A4337" s="7">
        <v>4419</v>
      </c>
      <c r="B4337" s="7">
        <v>1</v>
      </c>
      <c r="C4337" s="7">
        <v>1005</v>
      </c>
      <c r="D4337" s="7">
        <v>6713</v>
      </c>
      <c r="E4337" s="2"/>
      <c r="F4337" s="8">
        <v>40512.668993055559</v>
      </c>
      <c r="G4337" s="7">
        <v>0</v>
      </c>
      <c r="H4337" s="7">
        <v>9</v>
      </c>
      <c r="I4337" s="7" t="b">
        <f t="shared" si="201"/>
        <v>0</v>
      </c>
      <c r="J4337" s="7" t="b">
        <f t="shared" si="202"/>
        <v>1</v>
      </c>
      <c r="K4337" s="7">
        <f t="shared" si="203"/>
        <v>0</v>
      </c>
      <c r="L4337" s="7">
        <f>WEEKDAY(Table1[[#This Row],[post_time]])</f>
        <v>3</v>
      </c>
      <c r="M4337" s="7">
        <f>VLOOKUP(Table1[[#This Row],[topic_id]],'All Topics Data'!$A$2:$I$1243,8,FALSE)</f>
        <v>40501.734027777777</v>
      </c>
      <c r="N4337" s="7">
        <f>Table1[[#This Row],[Hui Reply?]]*(Table1[[#This Row],[post_time]]-Table1[[#This Row],[timestamp of previous reply]])</f>
        <v>0</v>
      </c>
      <c r="O4337" s="3">
        <f>O4336+Table1[[#This Row],[Hui Reply?]]</f>
        <v>1123</v>
      </c>
      <c r="P4337" s="19">
        <f>INT(Table1[[#This Row],[post_time]])</f>
        <v>40512</v>
      </c>
      <c r="Q4337" s="3">
        <f>IF(Table1[[#This Row],[Hui Reply?]],VLOOKUP(Table1[[#This Row],[topic_id]],'All Topics Data'!$A$2:$E$1243,5,FALSE),0)</f>
        <v>0</v>
      </c>
      <c r="R4337" s="8">
        <f>Table1[[#This Row],[post_time]]+8/24</f>
        <v>40513.002326388894</v>
      </c>
      <c r="S4337" s="3">
        <f>IF(Table1[[#This Row],[post_position]]=1,0,SUMIFS($F$2:F4337,$H$2:H4337,Table1[[#This Row],[post_position]]-1,$C$2:C4337,Table1[[#This Row],[topic_id]]))</f>
        <v>40512.65216435185</v>
      </c>
    </row>
    <row r="4338" spans="1:19" x14ac:dyDescent="0.25">
      <c r="A4338" s="7">
        <v>4421</v>
      </c>
      <c r="B4338" s="7">
        <v>1</v>
      </c>
      <c r="C4338" s="7">
        <v>1070</v>
      </c>
      <c r="D4338" s="7">
        <v>7123</v>
      </c>
      <c r="E4338" s="2"/>
      <c r="F4338" s="8">
        <v>40512.692141203705</v>
      </c>
      <c r="G4338" s="7">
        <v>0</v>
      </c>
      <c r="H4338" s="7">
        <v>1</v>
      </c>
      <c r="I4338" s="7" t="b">
        <f t="shared" si="201"/>
        <v>0</v>
      </c>
      <c r="J4338" s="7" t="b">
        <f t="shared" si="202"/>
        <v>0</v>
      </c>
      <c r="K4338" s="7">
        <f t="shared" si="203"/>
        <v>0</v>
      </c>
      <c r="L4338" s="7">
        <f>WEEKDAY(Table1[[#This Row],[post_time]])</f>
        <v>3</v>
      </c>
      <c r="M4338" s="7">
        <f>VLOOKUP(Table1[[#This Row],[topic_id]],'All Topics Data'!$A$2:$I$1243,8,FALSE)</f>
        <v>40512.691666666666</v>
      </c>
      <c r="N4338" s="7">
        <f>Table1[[#This Row],[Hui Reply?]]*(Table1[[#This Row],[post_time]]-Table1[[#This Row],[timestamp of previous reply]])</f>
        <v>0</v>
      </c>
      <c r="O4338" s="3">
        <f>O4337+Table1[[#This Row],[Hui Reply?]]</f>
        <v>1123</v>
      </c>
      <c r="P4338" s="19">
        <f>INT(Table1[[#This Row],[post_time]])</f>
        <v>40512</v>
      </c>
      <c r="Q4338" s="3">
        <f>IF(Table1[[#This Row],[Hui Reply?]],VLOOKUP(Table1[[#This Row],[topic_id]],'All Topics Data'!$A$2:$E$1243,5,FALSE),0)</f>
        <v>0</v>
      </c>
      <c r="R4338" s="8">
        <f>Table1[[#This Row],[post_time]]+8/24</f>
        <v>40513.02547453704</v>
      </c>
      <c r="S4338" s="3">
        <f>IF(Table1[[#This Row],[post_position]]=1,0,SUMIFS($F$2:F4338,$H$2:H4338,Table1[[#This Row],[post_position]]-1,$C$2:C4338,Table1[[#This Row],[topic_id]]))</f>
        <v>0</v>
      </c>
    </row>
    <row r="4339" spans="1:19" x14ac:dyDescent="0.25">
      <c r="A4339" s="7">
        <v>4422</v>
      </c>
      <c r="B4339" s="7">
        <v>1</v>
      </c>
      <c r="C4339" s="7">
        <v>1070</v>
      </c>
      <c r="D4339" s="7">
        <v>6998</v>
      </c>
      <c r="E4339" s="2"/>
      <c r="F4339" s="8">
        <v>40512.720266203702</v>
      </c>
      <c r="G4339" s="7">
        <v>0</v>
      </c>
      <c r="H4339" s="7">
        <v>2</v>
      </c>
      <c r="I4339" s="7" t="b">
        <f t="shared" si="201"/>
        <v>0</v>
      </c>
      <c r="J4339" s="7" t="b">
        <f t="shared" si="202"/>
        <v>1</v>
      </c>
      <c r="K4339" s="7">
        <f t="shared" si="203"/>
        <v>0</v>
      </c>
      <c r="L4339" s="7">
        <f>WEEKDAY(Table1[[#This Row],[post_time]])</f>
        <v>3</v>
      </c>
      <c r="M4339" s="7">
        <f>VLOOKUP(Table1[[#This Row],[topic_id]],'All Topics Data'!$A$2:$I$1243,8,FALSE)</f>
        <v>40512.691666666666</v>
      </c>
      <c r="N4339" s="7">
        <f>Table1[[#This Row],[Hui Reply?]]*(Table1[[#This Row],[post_time]]-Table1[[#This Row],[timestamp of previous reply]])</f>
        <v>0</v>
      </c>
      <c r="O4339" s="3">
        <f>O4338+Table1[[#This Row],[Hui Reply?]]</f>
        <v>1123</v>
      </c>
      <c r="P4339" s="19">
        <f>INT(Table1[[#This Row],[post_time]])</f>
        <v>40512</v>
      </c>
      <c r="Q4339" s="3">
        <f>IF(Table1[[#This Row],[Hui Reply?]],VLOOKUP(Table1[[#This Row],[topic_id]],'All Topics Data'!$A$2:$E$1243,5,FALSE),0)</f>
        <v>0</v>
      </c>
      <c r="R4339" s="8">
        <f>Table1[[#This Row],[post_time]]+8/24</f>
        <v>40513.053599537037</v>
      </c>
      <c r="S4339" s="3">
        <f>IF(Table1[[#This Row],[post_position]]=1,0,SUMIFS($F$2:F4339,$H$2:H4339,Table1[[#This Row],[post_position]]-1,$C$2:C4339,Table1[[#This Row],[topic_id]]))</f>
        <v>40512.692141203705</v>
      </c>
    </row>
    <row r="4340" spans="1:19" x14ac:dyDescent="0.25">
      <c r="A4340" s="7">
        <v>4423</v>
      </c>
      <c r="B4340" s="7">
        <v>1</v>
      </c>
      <c r="C4340" s="7">
        <v>1070</v>
      </c>
      <c r="D4340" s="7">
        <v>7123</v>
      </c>
      <c r="E4340" s="2"/>
      <c r="F4340" s="8">
        <v>40512.749097222222</v>
      </c>
      <c r="G4340" s="7">
        <v>0</v>
      </c>
      <c r="H4340" s="7">
        <v>3</v>
      </c>
      <c r="I4340" s="7" t="b">
        <f t="shared" si="201"/>
        <v>0</v>
      </c>
      <c r="J4340" s="7" t="b">
        <f t="shared" si="202"/>
        <v>1</v>
      </c>
      <c r="K4340" s="7">
        <f t="shared" si="203"/>
        <v>0</v>
      </c>
      <c r="L4340" s="7">
        <f>WEEKDAY(Table1[[#This Row],[post_time]])</f>
        <v>3</v>
      </c>
      <c r="M4340" s="7">
        <f>VLOOKUP(Table1[[#This Row],[topic_id]],'All Topics Data'!$A$2:$I$1243,8,FALSE)</f>
        <v>40512.691666666666</v>
      </c>
      <c r="N4340" s="7">
        <f>Table1[[#This Row],[Hui Reply?]]*(Table1[[#This Row],[post_time]]-Table1[[#This Row],[timestamp of previous reply]])</f>
        <v>0</v>
      </c>
      <c r="O4340" s="3">
        <f>O4339+Table1[[#This Row],[Hui Reply?]]</f>
        <v>1123</v>
      </c>
      <c r="P4340" s="19">
        <f>INT(Table1[[#This Row],[post_time]])</f>
        <v>40512</v>
      </c>
      <c r="Q4340" s="3">
        <f>IF(Table1[[#This Row],[Hui Reply?]],VLOOKUP(Table1[[#This Row],[topic_id]],'All Topics Data'!$A$2:$E$1243,5,FALSE),0)</f>
        <v>0</v>
      </c>
      <c r="R4340" s="8">
        <f>Table1[[#This Row],[post_time]]+8/24</f>
        <v>40513.082430555558</v>
      </c>
      <c r="S4340" s="3">
        <f>IF(Table1[[#This Row],[post_position]]=1,0,SUMIFS($F$2:F4340,$H$2:H4340,Table1[[#This Row],[post_position]]-1,$C$2:C4340,Table1[[#This Row],[topic_id]]))</f>
        <v>40512.720266203702</v>
      </c>
    </row>
    <row r="4341" spans="1:19" x14ac:dyDescent="0.25">
      <c r="A4341" s="7">
        <v>4424</v>
      </c>
      <c r="B4341" s="7">
        <v>1</v>
      </c>
      <c r="C4341" s="7">
        <v>1005</v>
      </c>
      <c r="D4341" s="7">
        <v>7020</v>
      </c>
      <c r="E4341" s="2"/>
      <c r="F4341" s="8">
        <v>40512.839953703704</v>
      </c>
      <c r="G4341" s="7">
        <v>0</v>
      </c>
      <c r="H4341" s="7">
        <v>10</v>
      </c>
      <c r="I4341" s="7" t="b">
        <f t="shared" si="201"/>
        <v>0</v>
      </c>
      <c r="J4341" s="7" t="b">
        <f t="shared" si="202"/>
        <v>1</v>
      </c>
      <c r="K4341" s="7">
        <f t="shared" si="203"/>
        <v>0</v>
      </c>
      <c r="L4341" s="7">
        <f>WEEKDAY(Table1[[#This Row],[post_time]])</f>
        <v>3</v>
      </c>
      <c r="M4341" s="7">
        <f>VLOOKUP(Table1[[#This Row],[topic_id]],'All Topics Data'!$A$2:$I$1243,8,FALSE)</f>
        <v>40501.734027777777</v>
      </c>
      <c r="N4341" s="7">
        <f>Table1[[#This Row],[Hui Reply?]]*(Table1[[#This Row],[post_time]]-Table1[[#This Row],[timestamp of previous reply]])</f>
        <v>0</v>
      </c>
      <c r="O4341" s="3">
        <f>O4340+Table1[[#This Row],[Hui Reply?]]</f>
        <v>1123</v>
      </c>
      <c r="P4341" s="19">
        <f>INT(Table1[[#This Row],[post_time]])</f>
        <v>40512</v>
      </c>
      <c r="Q4341" s="3">
        <f>IF(Table1[[#This Row],[Hui Reply?]],VLOOKUP(Table1[[#This Row],[topic_id]],'All Topics Data'!$A$2:$E$1243,5,FALSE),0)</f>
        <v>0</v>
      </c>
      <c r="R4341" s="8">
        <f>Table1[[#This Row],[post_time]]+8/24</f>
        <v>40513.17328703704</v>
      </c>
      <c r="S4341" s="3">
        <f>IF(Table1[[#This Row],[post_position]]=1,0,SUMIFS($F$2:F4341,$H$2:H4341,Table1[[#This Row],[post_position]]-1,$C$2:C4341,Table1[[#This Row],[topic_id]]))</f>
        <v>40512.668993055559</v>
      </c>
    </row>
    <row r="4342" spans="1:19" x14ac:dyDescent="0.25">
      <c r="A4342" s="7">
        <v>4425</v>
      </c>
      <c r="B4342" s="7">
        <v>1</v>
      </c>
      <c r="C4342" s="7">
        <v>1036</v>
      </c>
      <c r="D4342" s="7">
        <v>7125</v>
      </c>
      <c r="F4342" s="8">
        <v>40512.880104166667</v>
      </c>
      <c r="G4342" s="7">
        <v>0</v>
      </c>
      <c r="H4342" s="7">
        <v>3</v>
      </c>
      <c r="I4342" s="7" t="b">
        <f t="shared" si="201"/>
        <v>0</v>
      </c>
      <c r="J4342" s="7" t="b">
        <f t="shared" si="202"/>
        <v>1</v>
      </c>
      <c r="K4342" s="7">
        <f t="shared" si="203"/>
        <v>0</v>
      </c>
      <c r="L4342" s="7">
        <f>WEEKDAY(Table1[[#This Row],[post_time]])</f>
        <v>3</v>
      </c>
      <c r="M4342" s="7">
        <f>VLOOKUP(Table1[[#This Row],[topic_id]],'All Topics Data'!$A$2:$I$1243,8,FALSE)</f>
        <v>40506.347916666666</v>
      </c>
      <c r="N4342" s="7">
        <f>Table1[[#This Row],[Hui Reply?]]*(Table1[[#This Row],[post_time]]-Table1[[#This Row],[timestamp of previous reply]])</f>
        <v>0</v>
      </c>
      <c r="O4342" s="3">
        <f>O4341+Table1[[#This Row],[Hui Reply?]]</f>
        <v>1123</v>
      </c>
      <c r="P4342" s="19">
        <f>INT(Table1[[#This Row],[post_time]])</f>
        <v>40512</v>
      </c>
      <c r="Q4342" s="3">
        <f>IF(Table1[[#This Row],[Hui Reply?]],VLOOKUP(Table1[[#This Row],[topic_id]],'All Topics Data'!$A$2:$E$1243,5,FALSE),0)</f>
        <v>0</v>
      </c>
      <c r="R4342" s="8">
        <f>Table1[[#This Row],[post_time]]+8/24</f>
        <v>40513.213437500002</v>
      </c>
      <c r="S4342" s="3">
        <f>IF(Table1[[#This Row],[post_position]]=1,0,SUMIFS($F$2:F4342,$H$2:H4342,Table1[[#This Row],[post_position]]-1,$C$2:C4342,Table1[[#This Row],[topic_id]]))</f>
        <v>40506.76158564815</v>
      </c>
    </row>
    <row r="4343" spans="1:19" x14ac:dyDescent="0.25">
      <c r="A4343" s="7">
        <v>4427</v>
      </c>
      <c r="B4343" s="7">
        <v>1</v>
      </c>
      <c r="C4343" s="7">
        <v>1021</v>
      </c>
      <c r="D4343" s="7">
        <v>6897</v>
      </c>
      <c r="F4343" s="8">
        <v>40512.897175925929</v>
      </c>
      <c r="G4343" s="7">
        <v>0</v>
      </c>
      <c r="H4343" s="7">
        <v>3</v>
      </c>
      <c r="I4343" s="7" t="b">
        <f t="shared" si="201"/>
        <v>0</v>
      </c>
      <c r="J4343" s="7" t="b">
        <f t="shared" si="202"/>
        <v>1</v>
      </c>
      <c r="K4343" s="7">
        <f t="shared" si="203"/>
        <v>0</v>
      </c>
      <c r="L4343" s="7">
        <f>WEEKDAY(Table1[[#This Row],[post_time]])</f>
        <v>3</v>
      </c>
      <c r="M4343" s="7">
        <f>VLOOKUP(Table1[[#This Row],[topic_id]],'All Topics Data'!$A$2:$I$1243,8,FALSE)</f>
        <v>40504.574999999997</v>
      </c>
      <c r="N4343" s="7">
        <f>Table1[[#This Row],[Hui Reply?]]*(Table1[[#This Row],[post_time]]-Table1[[#This Row],[timestamp of previous reply]])</f>
        <v>0</v>
      </c>
      <c r="O4343" s="3">
        <f>O4342+Table1[[#This Row],[Hui Reply?]]</f>
        <v>1123</v>
      </c>
      <c r="P4343" s="19">
        <f>INT(Table1[[#This Row],[post_time]])</f>
        <v>40512</v>
      </c>
      <c r="Q4343" s="3">
        <f>IF(Table1[[#This Row],[Hui Reply?]],VLOOKUP(Table1[[#This Row],[topic_id]],'All Topics Data'!$A$2:$E$1243,5,FALSE),0)</f>
        <v>0</v>
      </c>
      <c r="R4343" s="8">
        <f>Table1[[#This Row],[post_time]]+8/24</f>
        <v>40513.230509259265</v>
      </c>
      <c r="S4343" s="3">
        <f>IF(Table1[[#This Row],[post_position]]=1,0,SUMIFS($F$2:F4343,$H$2:H4343,Table1[[#This Row],[post_position]]-1,$C$2:C4343,Table1[[#This Row],[topic_id]]))</f>
        <v>40504.640173611115</v>
      </c>
    </row>
    <row r="4344" spans="1:19" x14ac:dyDescent="0.25">
      <c r="A4344" s="7">
        <v>4428</v>
      </c>
      <c r="B4344" s="7">
        <v>1</v>
      </c>
      <c r="C4344" s="7">
        <v>1070</v>
      </c>
      <c r="D4344" s="7">
        <v>6458</v>
      </c>
      <c r="E4344" s="2"/>
      <c r="F4344" s="8">
        <v>40512.984756944446</v>
      </c>
      <c r="G4344" s="7">
        <v>0</v>
      </c>
      <c r="H4344" s="7">
        <v>4</v>
      </c>
      <c r="I4344" s="7" t="b">
        <f t="shared" si="201"/>
        <v>0</v>
      </c>
      <c r="J4344" s="7" t="b">
        <f t="shared" si="202"/>
        <v>1</v>
      </c>
      <c r="K4344" s="7">
        <f t="shared" si="203"/>
        <v>0</v>
      </c>
      <c r="L4344" s="7">
        <f>WEEKDAY(Table1[[#This Row],[post_time]])</f>
        <v>3</v>
      </c>
      <c r="M4344" s="7">
        <f>VLOOKUP(Table1[[#This Row],[topic_id]],'All Topics Data'!$A$2:$I$1243,8,FALSE)</f>
        <v>40512.691666666666</v>
      </c>
      <c r="N4344" s="7">
        <f>Table1[[#This Row],[Hui Reply?]]*(Table1[[#This Row],[post_time]]-Table1[[#This Row],[timestamp of previous reply]])</f>
        <v>0</v>
      </c>
      <c r="O4344" s="3">
        <f>O4343+Table1[[#This Row],[Hui Reply?]]</f>
        <v>1123</v>
      </c>
      <c r="P4344" s="19">
        <f>INT(Table1[[#This Row],[post_time]])</f>
        <v>40512</v>
      </c>
      <c r="Q4344" s="3">
        <f>IF(Table1[[#This Row],[Hui Reply?]],VLOOKUP(Table1[[#This Row],[topic_id]],'All Topics Data'!$A$2:$E$1243,5,FALSE),0)</f>
        <v>0</v>
      </c>
      <c r="R4344" s="8">
        <f>Table1[[#This Row],[post_time]]+8/24</f>
        <v>40513.318090277782</v>
      </c>
      <c r="S4344" s="3">
        <f>IF(Table1[[#This Row],[post_position]]=1,0,SUMIFS($F$2:F4344,$H$2:H4344,Table1[[#This Row],[post_position]]-1,$C$2:C4344,Table1[[#This Row],[topic_id]]))</f>
        <v>40512.749097222222</v>
      </c>
    </row>
    <row r="4345" spans="1:19" x14ac:dyDescent="0.25">
      <c r="A4345" s="7">
        <v>4429</v>
      </c>
      <c r="B4345" s="7">
        <v>1</v>
      </c>
      <c r="C4345" s="7">
        <v>1066</v>
      </c>
      <c r="D4345" s="7">
        <v>7120</v>
      </c>
      <c r="E4345" s="2"/>
      <c r="F4345" s="8">
        <v>40513.23940972222</v>
      </c>
      <c r="G4345" s="7">
        <v>0</v>
      </c>
      <c r="H4345" s="7">
        <v>11</v>
      </c>
      <c r="I4345" s="7" t="b">
        <f t="shared" si="201"/>
        <v>0</v>
      </c>
      <c r="J4345" s="7" t="b">
        <f t="shared" si="202"/>
        <v>1</v>
      </c>
      <c r="K4345" s="7">
        <f t="shared" si="203"/>
        <v>0</v>
      </c>
      <c r="L4345" s="7">
        <f>WEEKDAY(Table1[[#This Row],[post_time]])</f>
        <v>4</v>
      </c>
      <c r="M4345" s="7">
        <f>VLOOKUP(Table1[[#This Row],[topic_id]],'All Topics Data'!$A$2:$I$1243,8,FALSE)</f>
        <v>40512.436805555553</v>
      </c>
      <c r="N4345" s="7">
        <f>Table1[[#This Row],[Hui Reply?]]*(Table1[[#This Row],[post_time]]-Table1[[#This Row],[timestamp of previous reply]])</f>
        <v>0</v>
      </c>
      <c r="O4345" s="3">
        <f>O4344+Table1[[#This Row],[Hui Reply?]]</f>
        <v>1123</v>
      </c>
      <c r="P4345" s="19">
        <f>INT(Table1[[#This Row],[post_time]])</f>
        <v>40513</v>
      </c>
      <c r="Q4345" s="3">
        <f>IF(Table1[[#This Row],[Hui Reply?]],VLOOKUP(Table1[[#This Row],[topic_id]],'All Topics Data'!$A$2:$E$1243,5,FALSE),0)</f>
        <v>0</v>
      </c>
      <c r="R4345" s="8">
        <f>Table1[[#This Row],[post_time]]+8/24</f>
        <v>40513.572743055556</v>
      </c>
      <c r="S4345" s="3">
        <f>IF(Table1[[#This Row],[post_position]]=1,0,SUMIFS($F$2:F4345,$H$2:H4345,Table1[[#This Row],[post_position]]-1,$C$2:C4345,Table1[[#This Row],[topic_id]]))</f>
        <v>40512.585162037038</v>
      </c>
    </row>
    <row r="4346" spans="1:19" x14ac:dyDescent="0.25">
      <c r="A4346" s="7">
        <v>4430</v>
      </c>
      <c r="B4346" s="7">
        <v>1</v>
      </c>
      <c r="C4346" s="7">
        <v>1066</v>
      </c>
      <c r="D4346" s="7">
        <v>7120</v>
      </c>
      <c r="F4346" s="8">
        <v>40513.244733796295</v>
      </c>
      <c r="G4346" s="7">
        <v>0</v>
      </c>
      <c r="H4346" s="7">
        <v>12</v>
      </c>
      <c r="I4346" s="7" t="b">
        <f t="shared" si="201"/>
        <v>0</v>
      </c>
      <c r="J4346" s="7" t="b">
        <f t="shared" si="202"/>
        <v>1</v>
      </c>
      <c r="K4346" s="7">
        <f t="shared" si="203"/>
        <v>0</v>
      </c>
      <c r="L4346" s="7">
        <f>WEEKDAY(Table1[[#This Row],[post_time]])</f>
        <v>4</v>
      </c>
      <c r="M4346" s="7">
        <f>VLOOKUP(Table1[[#This Row],[topic_id]],'All Topics Data'!$A$2:$I$1243,8,FALSE)</f>
        <v>40512.436805555553</v>
      </c>
      <c r="N4346" s="7">
        <f>Table1[[#This Row],[Hui Reply?]]*(Table1[[#This Row],[post_time]]-Table1[[#This Row],[timestamp of previous reply]])</f>
        <v>0</v>
      </c>
      <c r="O4346" s="3">
        <f>O4345+Table1[[#This Row],[Hui Reply?]]</f>
        <v>1123</v>
      </c>
      <c r="P4346" s="19">
        <f>INT(Table1[[#This Row],[post_time]])</f>
        <v>40513</v>
      </c>
      <c r="Q4346" s="3">
        <f>IF(Table1[[#This Row],[Hui Reply?]],VLOOKUP(Table1[[#This Row],[topic_id]],'All Topics Data'!$A$2:$E$1243,5,FALSE),0)</f>
        <v>0</v>
      </c>
      <c r="R4346" s="8">
        <f>Table1[[#This Row],[post_time]]+8/24</f>
        <v>40513.578067129631</v>
      </c>
      <c r="S4346" s="3">
        <f>IF(Table1[[#This Row],[post_position]]=1,0,SUMIFS($F$2:F4346,$H$2:H4346,Table1[[#This Row],[post_position]]-1,$C$2:C4346,Table1[[#This Row],[topic_id]]))</f>
        <v>40513.23940972222</v>
      </c>
    </row>
    <row r="4347" spans="1:19" x14ac:dyDescent="0.25">
      <c r="A4347" s="7">
        <v>4431</v>
      </c>
      <c r="B4347" s="7">
        <v>1</v>
      </c>
      <c r="C4347" s="7">
        <v>1069</v>
      </c>
      <c r="D4347" s="7">
        <v>7120</v>
      </c>
      <c r="E4347" s="2"/>
      <c r="F4347" s="8">
        <v>40513.251087962963</v>
      </c>
      <c r="G4347" s="7">
        <v>0</v>
      </c>
      <c r="H4347" s="7">
        <v>3</v>
      </c>
      <c r="I4347" s="7" t="b">
        <f t="shared" si="201"/>
        <v>0</v>
      </c>
      <c r="J4347" s="7" t="b">
        <f t="shared" si="202"/>
        <v>1</v>
      </c>
      <c r="K4347" s="7">
        <f t="shared" si="203"/>
        <v>0</v>
      </c>
      <c r="L4347" s="7">
        <f>WEEKDAY(Table1[[#This Row],[post_time]])</f>
        <v>4</v>
      </c>
      <c r="M4347" s="7">
        <f>VLOOKUP(Table1[[#This Row],[topic_id]],'All Topics Data'!$A$2:$I$1243,8,FALSE)</f>
        <v>40512.628472222219</v>
      </c>
      <c r="N4347" s="7">
        <f>Table1[[#This Row],[Hui Reply?]]*(Table1[[#This Row],[post_time]]-Table1[[#This Row],[timestamp of previous reply]])</f>
        <v>0</v>
      </c>
      <c r="O4347" s="3">
        <f>O4346+Table1[[#This Row],[Hui Reply?]]</f>
        <v>1123</v>
      </c>
      <c r="P4347" s="19">
        <f>INT(Table1[[#This Row],[post_time]])</f>
        <v>40513</v>
      </c>
      <c r="Q4347" s="3">
        <f>IF(Table1[[#This Row],[Hui Reply?]],VLOOKUP(Table1[[#This Row],[topic_id]],'All Topics Data'!$A$2:$E$1243,5,FALSE),0)</f>
        <v>0</v>
      </c>
      <c r="R4347" s="8">
        <f>Table1[[#This Row],[post_time]]+8/24</f>
        <v>40513.584421296298</v>
      </c>
      <c r="S4347" s="3">
        <f>IF(Table1[[#This Row],[post_position]]=1,0,SUMIFS($F$2:F4347,$H$2:H4347,Table1[[#This Row],[post_position]]-1,$C$2:C4347,Table1[[#This Row],[topic_id]]))</f>
        <v>40512.640219907407</v>
      </c>
    </row>
    <row r="4348" spans="1:19" x14ac:dyDescent="0.25">
      <c r="A4348" s="7">
        <v>4432</v>
      </c>
      <c r="B4348" s="7">
        <v>1</v>
      </c>
      <c r="C4348" s="7">
        <v>1069</v>
      </c>
      <c r="D4348" s="7">
        <v>24</v>
      </c>
      <c r="E4348" s="2"/>
      <c r="F4348" s="8">
        <v>40513.287824074076</v>
      </c>
      <c r="G4348" s="7">
        <v>0</v>
      </c>
      <c r="H4348" s="7">
        <v>4</v>
      </c>
      <c r="I4348" s="7" t="b">
        <f t="shared" si="201"/>
        <v>1</v>
      </c>
      <c r="J4348" s="7" t="b">
        <f t="shared" si="202"/>
        <v>1</v>
      </c>
      <c r="K4348" s="7">
        <f t="shared" si="203"/>
        <v>1</v>
      </c>
      <c r="L4348" s="7">
        <f>WEEKDAY(Table1[[#This Row],[post_time]])</f>
        <v>4</v>
      </c>
      <c r="M4348" s="7">
        <f>VLOOKUP(Table1[[#This Row],[topic_id]],'All Topics Data'!$A$2:$I$1243,8,FALSE)</f>
        <v>40512.628472222219</v>
      </c>
      <c r="N4348" s="7">
        <f>Table1[[#This Row],[Hui Reply?]]*(Table1[[#This Row],[post_time]]-Table1[[#This Row],[timestamp of previous reply]])</f>
        <v>3.6736111112986691E-2</v>
      </c>
      <c r="O4348" s="3">
        <f>O4347+Table1[[#This Row],[Hui Reply?]]</f>
        <v>1124</v>
      </c>
      <c r="P4348" s="19">
        <f>INT(Table1[[#This Row],[post_time]])</f>
        <v>40513</v>
      </c>
      <c r="Q4348" s="3" t="str">
        <f>IF(Table1[[#This Row],[Hui Reply?]],VLOOKUP(Table1[[#This Row],[topic_id]],'All Topics Data'!$A$2:$E$1243,5,FALSE),0)</f>
        <v>madhavi</v>
      </c>
      <c r="R4348" s="8">
        <f>Table1[[#This Row],[post_time]]+8/24</f>
        <v>40513.621157407411</v>
      </c>
      <c r="S4348" s="3">
        <f>IF(Table1[[#This Row],[post_position]]=1,0,SUMIFS($F$2:F4348,$H$2:H4348,Table1[[#This Row],[post_position]]-1,$C$2:C4348,Table1[[#This Row],[topic_id]]))</f>
        <v>40513.251087962963</v>
      </c>
    </row>
    <row r="4349" spans="1:19" x14ac:dyDescent="0.25">
      <c r="A4349" s="7">
        <v>4433</v>
      </c>
      <c r="B4349" s="7">
        <v>1</v>
      </c>
      <c r="C4349" s="7">
        <v>960</v>
      </c>
      <c r="D4349" s="7">
        <v>6779</v>
      </c>
      <c r="F4349" s="8">
        <v>40513.298541666663</v>
      </c>
      <c r="G4349" s="7">
        <v>0</v>
      </c>
      <c r="H4349" s="7">
        <v>19</v>
      </c>
      <c r="I4349" s="7" t="b">
        <f t="shared" si="201"/>
        <v>0</v>
      </c>
      <c r="J4349" s="7" t="b">
        <f t="shared" si="202"/>
        <v>1</v>
      </c>
      <c r="K4349" s="7">
        <f t="shared" si="203"/>
        <v>0</v>
      </c>
      <c r="L4349" s="7">
        <f>WEEKDAY(Table1[[#This Row],[post_time]])</f>
        <v>4</v>
      </c>
      <c r="M4349" s="7">
        <f>VLOOKUP(Table1[[#This Row],[topic_id]],'All Topics Data'!$A$2:$I$1243,8,FALSE)</f>
        <v>40497.1</v>
      </c>
      <c r="N4349" s="7">
        <f>Table1[[#This Row],[Hui Reply?]]*(Table1[[#This Row],[post_time]]-Table1[[#This Row],[timestamp of previous reply]])</f>
        <v>0</v>
      </c>
      <c r="O4349" s="3">
        <f>O4348+Table1[[#This Row],[Hui Reply?]]</f>
        <v>1124</v>
      </c>
      <c r="P4349" s="19">
        <f>INT(Table1[[#This Row],[post_time]])</f>
        <v>40513</v>
      </c>
      <c r="Q4349" s="3">
        <f>IF(Table1[[#This Row],[Hui Reply?]],VLOOKUP(Table1[[#This Row],[topic_id]],'All Topics Data'!$A$2:$E$1243,5,FALSE),0)</f>
        <v>0</v>
      </c>
      <c r="R4349" s="8">
        <f>Table1[[#This Row],[post_time]]+8/24</f>
        <v>40513.631874999999</v>
      </c>
      <c r="S4349" s="3">
        <f>IF(Table1[[#This Row],[post_position]]=1,0,SUMIFS($F$2:F4349,$H$2:H4349,Table1[[#This Row],[post_position]]-1,$C$2:C4349,Table1[[#This Row],[topic_id]]))</f>
        <v>40510.424224537041</v>
      </c>
    </row>
    <row r="4350" spans="1:19" x14ac:dyDescent="0.25">
      <c r="A4350" s="7">
        <v>4434</v>
      </c>
      <c r="B4350" s="7">
        <v>1</v>
      </c>
      <c r="C4350" s="7">
        <v>1071</v>
      </c>
      <c r="D4350" s="7">
        <v>7101</v>
      </c>
      <c r="E4350" s="2"/>
      <c r="F4350" s="8">
        <v>40513.558483796296</v>
      </c>
      <c r="G4350" s="7">
        <v>0</v>
      </c>
      <c r="H4350" s="7">
        <v>1</v>
      </c>
      <c r="I4350" s="7" t="b">
        <f t="shared" si="201"/>
        <v>0</v>
      </c>
      <c r="J4350" s="7" t="b">
        <f t="shared" si="202"/>
        <v>0</v>
      </c>
      <c r="K4350" s="7">
        <f t="shared" si="203"/>
        <v>0</v>
      </c>
      <c r="L4350" s="7">
        <f>WEEKDAY(Table1[[#This Row],[post_time]])</f>
        <v>4</v>
      </c>
      <c r="M4350" s="7">
        <f>VLOOKUP(Table1[[#This Row],[topic_id]],'All Topics Data'!$A$2:$I$1243,8,FALSE)</f>
        <v>40513.558333333334</v>
      </c>
      <c r="N4350" s="7">
        <f>Table1[[#This Row],[Hui Reply?]]*(Table1[[#This Row],[post_time]]-Table1[[#This Row],[timestamp of previous reply]])</f>
        <v>0</v>
      </c>
      <c r="O4350" s="3">
        <f>O4349+Table1[[#This Row],[Hui Reply?]]</f>
        <v>1124</v>
      </c>
      <c r="P4350" s="19">
        <f>INT(Table1[[#This Row],[post_time]])</f>
        <v>40513</v>
      </c>
      <c r="Q4350" s="3">
        <f>IF(Table1[[#This Row],[Hui Reply?]],VLOOKUP(Table1[[#This Row],[topic_id]],'All Topics Data'!$A$2:$E$1243,5,FALSE),0)</f>
        <v>0</v>
      </c>
      <c r="R4350" s="8">
        <f>Table1[[#This Row],[post_time]]+8/24</f>
        <v>40513.891817129632</v>
      </c>
      <c r="S4350" s="3">
        <f>IF(Table1[[#This Row],[post_position]]=1,0,SUMIFS($F$2:F4350,$H$2:H4350,Table1[[#This Row],[post_position]]-1,$C$2:C4350,Table1[[#This Row],[topic_id]]))</f>
        <v>0</v>
      </c>
    </row>
    <row r="4351" spans="1:19" x14ac:dyDescent="0.25">
      <c r="A4351" s="7">
        <v>4435</v>
      </c>
      <c r="B4351" s="7">
        <v>1</v>
      </c>
      <c r="C4351" s="7">
        <v>1022</v>
      </c>
      <c r="D4351" s="7">
        <v>7069</v>
      </c>
      <c r="F4351" s="8">
        <v>40513.602129629631</v>
      </c>
      <c r="G4351" s="7">
        <v>0</v>
      </c>
      <c r="H4351" s="7">
        <v>4</v>
      </c>
      <c r="I4351" s="7" t="b">
        <f t="shared" si="201"/>
        <v>0</v>
      </c>
      <c r="J4351" s="7" t="b">
        <f t="shared" si="202"/>
        <v>1</v>
      </c>
      <c r="K4351" s="7">
        <f t="shared" si="203"/>
        <v>0</v>
      </c>
      <c r="L4351" s="7">
        <f>WEEKDAY(Table1[[#This Row],[post_time]])</f>
        <v>4</v>
      </c>
      <c r="M4351" s="7">
        <f>VLOOKUP(Table1[[#This Row],[topic_id]],'All Topics Data'!$A$2:$I$1243,8,FALSE)</f>
        <v>40504.70416666667</v>
      </c>
      <c r="N4351" s="7">
        <f>Table1[[#This Row],[Hui Reply?]]*(Table1[[#This Row],[post_time]]-Table1[[#This Row],[timestamp of previous reply]])</f>
        <v>0</v>
      </c>
      <c r="O4351" s="3">
        <f>O4350+Table1[[#This Row],[Hui Reply?]]</f>
        <v>1124</v>
      </c>
      <c r="P4351" s="19">
        <f>INT(Table1[[#This Row],[post_time]])</f>
        <v>40513</v>
      </c>
      <c r="Q4351" s="3">
        <f>IF(Table1[[#This Row],[Hui Reply?]],VLOOKUP(Table1[[#This Row],[topic_id]],'All Topics Data'!$A$2:$E$1243,5,FALSE),0)</f>
        <v>0</v>
      </c>
      <c r="R4351" s="8">
        <f>Table1[[#This Row],[post_time]]+8/24</f>
        <v>40513.935462962967</v>
      </c>
      <c r="S4351" s="3">
        <f>IF(Table1[[#This Row],[post_position]]=1,0,SUMIFS($F$2:F4351,$H$2:H4351,Table1[[#This Row],[post_position]]-1,$C$2:C4351,Table1[[#This Row],[topic_id]]))</f>
        <v>40504.891689814816</v>
      </c>
    </row>
    <row r="4352" spans="1:19" x14ac:dyDescent="0.25">
      <c r="A4352" s="7">
        <v>4436</v>
      </c>
      <c r="B4352" s="7">
        <v>1</v>
      </c>
      <c r="C4352" s="7">
        <v>1069</v>
      </c>
      <c r="D4352" s="7">
        <v>7101</v>
      </c>
      <c r="F4352" s="8">
        <v>40513.623368055552</v>
      </c>
      <c r="G4352" s="7">
        <v>0</v>
      </c>
      <c r="H4352" s="7">
        <v>5</v>
      </c>
      <c r="I4352" s="7" t="b">
        <f t="shared" si="201"/>
        <v>0</v>
      </c>
      <c r="J4352" s="7" t="b">
        <f t="shared" si="202"/>
        <v>1</v>
      </c>
      <c r="K4352" s="7">
        <f t="shared" si="203"/>
        <v>0</v>
      </c>
      <c r="L4352" s="7">
        <f>WEEKDAY(Table1[[#This Row],[post_time]])</f>
        <v>4</v>
      </c>
      <c r="M4352" s="7">
        <f>VLOOKUP(Table1[[#This Row],[topic_id]],'All Topics Data'!$A$2:$I$1243,8,FALSE)</f>
        <v>40512.628472222219</v>
      </c>
      <c r="N4352" s="7">
        <f>Table1[[#This Row],[Hui Reply?]]*(Table1[[#This Row],[post_time]]-Table1[[#This Row],[timestamp of previous reply]])</f>
        <v>0</v>
      </c>
      <c r="O4352" s="3">
        <f>O4351+Table1[[#This Row],[Hui Reply?]]</f>
        <v>1124</v>
      </c>
      <c r="P4352" s="19">
        <f>INT(Table1[[#This Row],[post_time]])</f>
        <v>40513</v>
      </c>
      <c r="Q4352" s="3">
        <f>IF(Table1[[#This Row],[Hui Reply?]],VLOOKUP(Table1[[#This Row],[topic_id]],'All Topics Data'!$A$2:$E$1243,5,FALSE),0)</f>
        <v>0</v>
      </c>
      <c r="R4352" s="8">
        <f>Table1[[#This Row],[post_time]]+8/24</f>
        <v>40513.956701388888</v>
      </c>
      <c r="S4352" s="3">
        <f>IF(Table1[[#This Row],[post_position]]=1,0,SUMIFS($F$2:F4352,$H$2:H4352,Table1[[#This Row],[post_position]]-1,$C$2:C4352,Table1[[#This Row],[topic_id]]))</f>
        <v>40513.287824074076</v>
      </c>
    </row>
    <row r="4353" spans="1:19" x14ac:dyDescent="0.25">
      <c r="A4353" s="7">
        <v>4437</v>
      </c>
      <c r="B4353" s="7">
        <v>1</v>
      </c>
      <c r="C4353" s="7">
        <v>1071</v>
      </c>
      <c r="D4353" s="7">
        <v>7101</v>
      </c>
      <c r="E4353" s="2"/>
      <c r="F4353" s="8">
        <v>40513.629791666666</v>
      </c>
      <c r="G4353" s="7">
        <v>0</v>
      </c>
      <c r="H4353" s="7">
        <v>2</v>
      </c>
      <c r="I4353" s="7" t="b">
        <f t="shared" si="201"/>
        <v>0</v>
      </c>
      <c r="J4353" s="7" t="b">
        <f t="shared" si="202"/>
        <v>1</v>
      </c>
      <c r="K4353" s="7">
        <f t="shared" si="203"/>
        <v>0</v>
      </c>
      <c r="L4353" s="7">
        <f>WEEKDAY(Table1[[#This Row],[post_time]])</f>
        <v>4</v>
      </c>
      <c r="M4353" s="7">
        <f>VLOOKUP(Table1[[#This Row],[topic_id]],'All Topics Data'!$A$2:$I$1243,8,FALSE)</f>
        <v>40513.558333333334</v>
      </c>
      <c r="N4353" s="7">
        <f>Table1[[#This Row],[Hui Reply?]]*(Table1[[#This Row],[post_time]]-Table1[[#This Row],[timestamp of previous reply]])</f>
        <v>0</v>
      </c>
      <c r="O4353" s="3">
        <f>O4352+Table1[[#This Row],[Hui Reply?]]</f>
        <v>1124</v>
      </c>
      <c r="P4353" s="19">
        <f>INT(Table1[[#This Row],[post_time]])</f>
        <v>40513</v>
      </c>
      <c r="Q4353" s="3">
        <f>IF(Table1[[#This Row],[Hui Reply?]],VLOOKUP(Table1[[#This Row],[topic_id]],'All Topics Data'!$A$2:$E$1243,5,FALSE),0)</f>
        <v>0</v>
      </c>
      <c r="R4353" s="8">
        <f>Table1[[#This Row],[post_time]]+8/24</f>
        <v>40513.963125000002</v>
      </c>
      <c r="S4353" s="3">
        <f>IF(Table1[[#This Row],[post_position]]=1,0,SUMIFS($F$2:F4353,$H$2:H4353,Table1[[#This Row],[post_position]]-1,$C$2:C4353,Table1[[#This Row],[topic_id]]))</f>
        <v>40513.558483796296</v>
      </c>
    </row>
    <row r="4354" spans="1:19" x14ac:dyDescent="0.25">
      <c r="A4354" s="7">
        <v>4438</v>
      </c>
      <c r="B4354" s="7">
        <v>1</v>
      </c>
      <c r="C4354" s="7">
        <v>1072</v>
      </c>
      <c r="D4354" s="7">
        <v>6634</v>
      </c>
      <c r="E4354" s="2"/>
      <c r="F4354" s="8">
        <v>40513.638865740744</v>
      </c>
      <c r="G4354" s="7">
        <v>0</v>
      </c>
      <c r="H4354" s="7">
        <v>1</v>
      </c>
      <c r="I4354" s="7" t="b">
        <f t="shared" si="201"/>
        <v>0</v>
      </c>
      <c r="J4354" s="7" t="b">
        <f t="shared" si="202"/>
        <v>0</v>
      </c>
      <c r="K4354" s="7">
        <f t="shared" si="203"/>
        <v>0</v>
      </c>
      <c r="L4354" s="7">
        <f>WEEKDAY(Table1[[#This Row],[post_time]])</f>
        <v>4</v>
      </c>
      <c r="M4354" s="7">
        <f>VLOOKUP(Table1[[#This Row],[topic_id]],'All Topics Data'!$A$2:$I$1243,8,FALSE)</f>
        <v>40513.638194444444</v>
      </c>
      <c r="N4354" s="7">
        <f>Table1[[#This Row],[Hui Reply?]]*(Table1[[#This Row],[post_time]]-Table1[[#This Row],[timestamp of previous reply]])</f>
        <v>0</v>
      </c>
      <c r="O4354" s="3">
        <f>O4353+Table1[[#This Row],[Hui Reply?]]</f>
        <v>1124</v>
      </c>
      <c r="P4354" s="19">
        <f>INT(Table1[[#This Row],[post_time]])</f>
        <v>40513</v>
      </c>
      <c r="Q4354" s="3">
        <f>IF(Table1[[#This Row],[Hui Reply?]],VLOOKUP(Table1[[#This Row],[topic_id]],'All Topics Data'!$A$2:$E$1243,5,FALSE),0)</f>
        <v>0</v>
      </c>
      <c r="R4354" s="8">
        <f>Table1[[#This Row],[post_time]]+8/24</f>
        <v>40513.97219907408</v>
      </c>
      <c r="S4354" s="3">
        <f>IF(Table1[[#This Row],[post_position]]=1,0,SUMIFS($F$2:F4354,$H$2:H4354,Table1[[#This Row],[post_position]]-1,$C$2:C4354,Table1[[#This Row],[topic_id]]))</f>
        <v>0</v>
      </c>
    </row>
    <row r="4355" spans="1:19" x14ac:dyDescent="0.25">
      <c r="A4355" s="7">
        <v>4439</v>
      </c>
      <c r="B4355" s="7">
        <v>1</v>
      </c>
      <c r="C4355" s="7">
        <v>1073</v>
      </c>
      <c r="D4355" s="7">
        <v>7125</v>
      </c>
      <c r="E4355" s="2"/>
      <c r="F4355" s="8">
        <v>40513.664085648146</v>
      </c>
      <c r="G4355" s="7">
        <v>0</v>
      </c>
      <c r="H4355" s="7">
        <v>1</v>
      </c>
      <c r="I4355" s="7" t="b">
        <f t="shared" ref="I4355:I4418" si="204">(D4355=24)</f>
        <v>0</v>
      </c>
      <c r="J4355" s="7" t="b">
        <f t="shared" ref="J4355:J4418" si="205">H4355&gt;1</f>
        <v>0</v>
      </c>
      <c r="K4355" s="7">
        <f t="shared" ref="K4355:K4418" si="206">I4355*J4355</f>
        <v>0</v>
      </c>
      <c r="L4355" s="7">
        <f>WEEKDAY(Table1[[#This Row],[post_time]])</f>
        <v>4</v>
      </c>
      <c r="M4355" s="7">
        <f>VLOOKUP(Table1[[#This Row],[topic_id]],'All Topics Data'!$A$2:$I$1243,8,FALSE)</f>
        <v>40513.663888888892</v>
      </c>
      <c r="N4355" s="7">
        <f>Table1[[#This Row],[Hui Reply?]]*(Table1[[#This Row],[post_time]]-Table1[[#This Row],[timestamp of previous reply]])</f>
        <v>0</v>
      </c>
      <c r="O4355" s="3">
        <f>O4354+Table1[[#This Row],[Hui Reply?]]</f>
        <v>1124</v>
      </c>
      <c r="P4355" s="19">
        <f>INT(Table1[[#This Row],[post_time]])</f>
        <v>40513</v>
      </c>
      <c r="Q4355" s="3">
        <f>IF(Table1[[#This Row],[Hui Reply?]],VLOOKUP(Table1[[#This Row],[topic_id]],'All Topics Data'!$A$2:$E$1243,5,FALSE),0)</f>
        <v>0</v>
      </c>
      <c r="R4355" s="8">
        <f>Table1[[#This Row],[post_time]]+8/24</f>
        <v>40513.997418981482</v>
      </c>
      <c r="S4355" s="3">
        <f>IF(Table1[[#This Row],[post_position]]=1,0,SUMIFS($F$2:F4355,$H$2:H4355,Table1[[#This Row],[post_position]]-1,$C$2:C4355,Table1[[#This Row],[topic_id]]))</f>
        <v>0</v>
      </c>
    </row>
    <row r="4356" spans="1:19" x14ac:dyDescent="0.25">
      <c r="A4356" s="7">
        <v>4440</v>
      </c>
      <c r="B4356" s="7">
        <v>1</v>
      </c>
      <c r="C4356" s="7">
        <v>1072</v>
      </c>
      <c r="D4356" s="7">
        <v>6998</v>
      </c>
      <c r="E4356" s="2"/>
      <c r="F4356" s="8">
        <v>40513.673483796294</v>
      </c>
      <c r="G4356" s="7">
        <v>0</v>
      </c>
      <c r="H4356" s="7">
        <v>2</v>
      </c>
      <c r="I4356" s="7" t="b">
        <f t="shared" si="204"/>
        <v>0</v>
      </c>
      <c r="J4356" s="7" t="b">
        <f t="shared" si="205"/>
        <v>1</v>
      </c>
      <c r="K4356" s="7">
        <f t="shared" si="206"/>
        <v>0</v>
      </c>
      <c r="L4356" s="7">
        <f>WEEKDAY(Table1[[#This Row],[post_time]])</f>
        <v>4</v>
      </c>
      <c r="M4356" s="7">
        <f>VLOOKUP(Table1[[#This Row],[topic_id]],'All Topics Data'!$A$2:$I$1243,8,FALSE)</f>
        <v>40513.638194444444</v>
      </c>
      <c r="N4356" s="7">
        <f>Table1[[#This Row],[Hui Reply?]]*(Table1[[#This Row],[post_time]]-Table1[[#This Row],[timestamp of previous reply]])</f>
        <v>0</v>
      </c>
      <c r="O4356" s="3">
        <f>O4355+Table1[[#This Row],[Hui Reply?]]</f>
        <v>1124</v>
      </c>
      <c r="P4356" s="19">
        <f>INT(Table1[[#This Row],[post_time]])</f>
        <v>40513</v>
      </c>
      <c r="Q4356" s="3">
        <f>IF(Table1[[#This Row],[Hui Reply?]],VLOOKUP(Table1[[#This Row],[topic_id]],'All Topics Data'!$A$2:$E$1243,5,FALSE),0)</f>
        <v>0</v>
      </c>
      <c r="R4356" s="8">
        <f>Table1[[#This Row],[post_time]]+8/24</f>
        <v>40514.00681712963</v>
      </c>
      <c r="S4356" s="3">
        <f>IF(Table1[[#This Row],[post_position]]=1,0,SUMIFS($F$2:F4356,$H$2:H4356,Table1[[#This Row],[post_position]]-1,$C$2:C4356,Table1[[#This Row],[topic_id]]))</f>
        <v>40513.638865740744</v>
      </c>
    </row>
    <row r="4357" spans="1:19" x14ac:dyDescent="0.25">
      <c r="A4357" s="7">
        <v>4441</v>
      </c>
      <c r="B4357" s="7">
        <v>1</v>
      </c>
      <c r="C4357" s="7">
        <v>1073</v>
      </c>
      <c r="D4357" s="7">
        <v>6998</v>
      </c>
      <c r="E4357" s="2"/>
      <c r="F4357" s="8">
        <v>40513.693645833337</v>
      </c>
      <c r="G4357" s="7">
        <v>0</v>
      </c>
      <c r="H4357" s="7">
        <v>2</v>
      </c>
      <c r="I4357" s="7" t="b">
        <f t="shared" si="204"/>
        <v>0</v>
      </c>
      <c r="J4357" s="7" t="b">
        <f t="shared" si="205"/>
        <v>1</v>
      </c>
      <c r="K4357" s="7">
        <f t="shared" si="206"/>
        <v>0</v>
      </c>
      <c r="L4357" s="7">
        <f>WEEKDAY(Table1[[#This Row],[post_time]])</f>
        <v>4</v>
      </c>
      <c r="M4357" s="7">
        <f>VLOOKUP(Table1[[#This Row],[topic_id]],'All Topics Data'!$A$2:$I$1243,8,FALSE)</f>
        <v>40513.663888888892</v>
      </c>
      <c r="N4357" s="7">
        <f>Table1[[#This Row],[Hui Reply?]]*(Table1[[#This Row],[post_time]]-Table1[[#This Row],[timestamp of previous reply]])</f>
        <v>0</v>
      </c>
      <c r="O4357" s="3">
        <f>O4356+Table1[[#This Row],[Hui Reply?]]</f>
        <v>1124</v>
      </c>
      <c r="P4357" s="19">
        <f>INT(Table1[[#This Row],[post_time]])</f>
        <v>40513</v>
      </c>
      <c r="Q4357" s="3">
        <f>IF(Table1[[#This Row],[Hui Reply?]],VLOOKUP(Table1[[#This Row],[topic_id]],'All Topics Data'!$A$2:$E$1243,5,FALSE),0)</f>
        <v>0</v>
      </c>
      <c r="R4357" s="8">
        <f>Table1[[#This Row],[post_time]]+8/24</f>
        <v>40514.026979166672</v>
      </c>
      <c r="S4357" s="3">
        <f>IF(Table1[[#This Row],[post_position]]=1,0,SUMIFS($F$2:F4357,$H$2:H4357,Table1[[#This Row],[post_position]]-1,$C$2:C4357,Table1[[#This Row],[topic_id]]))</f>
        <v>40513.664085648146</v>
      </c>
    </row>
    <row r="4358" spans="1:19" x14ac:dyDescent="0.25">
      <c r="A4358" s="7">
        <v>4442</v>
      </c>
      <c r="B4358" s="7">
        <v>1</v>
      </c>
      <c r="C4358" s="7">
        <v>1036</v>
      </c>
      <c r="D4358" s="7">
        <v>6998</v>
      </c>
      <c r="F4358" s="8">
        <v>40513.697222222225</v>
      </c>
      <c r="G4358" s="7">
        <v>0</v>
      </c>
      <c r="H4358" s="7">
        <v>4</v>
      </c>
      <c r="I4358" s="7" t="b">
        <f t="shared" si="204"/>
        <v>0</v>
      </c>
      <c r="J4358" s="7" t="b">
        <f t="shared" si="205"/>
        <v>1</v>
      </c>
      <c r="K4358" s="7">
        <f t="shared" si="206"/>
        <v>0</v>
      </c>
      <c r="L4358" s="7">
        <f>WEEKDAY(Table1[[#This Row],[post_time]])</f>
        <v>4</v>
      </c>
      <c r="M4358" s="7">
        <f>VLOOKUP(Table1[[#This Row],[topic_id]],'All Topics Data'!$A$2:$I$1243,8,FALSE)</f>
        <v>40506.347916666666</v>
      </c>
      <c r="N4358" s="7">
        <f>Table1[[#This Row],[Hui Reply?]]*(Table1[[#This Row],[post_time]]-Table1[[#This Row],[timestamp of previous reply]])</f>
        <v>0</v>
      </c>
      <c r="O4358" s="3">
        <f>O4357+Table1[[#This Row],[Hui Reply?]]</f>
        <v>1124</v>
      </c>
      <c r="P4358" s="19">
        <f>INT(Table1[[#This Row],[post_time]])</f>
        <v>40513</v>
      </c>
      <c r="Q4358" s="3">
        <f>IF(Table1[[#This Row],[Hui Reply?]],VLOOKUP(Table1[[#This Row],[topic_id]],'All Topics Data'!$A$2:$E$1243,5,FALSE),0)</f>
        <v>0</v>
      </c>
      <c r="R4358" s="8">
        <f>Table1[[#This Row],[post_time]]+8/24</f>
        <v>40514.030555555561</v>
      </c>
      <c r="S4358" s="3">
        <f>IF(Table1[[#This Row],[post_position]]=1,0,SUMIFS($F$2:F4358,$H$2:H4358,Table1[[#This Row],[post_position]]-1,$C$2:C4358,Table1[[#This Row],[topic_id]]))</f>
        <v>40512.880104166667</v>
      </c>
    </row>
    <row r="4359" spans="1:19" x14ac:dyDescent="0.25">
      <c r="A4359" s="7">
        <v>4443</v>
      </c>
      <c r="B4359" s="7">
        <v>1</v>
      </c>
      <c r="C4359" s="7">
        <v>1072</v>
      </c>
      <c r="D4359" s="7">
        <v>6634</v>
      </c>
      <c r="E4359" s="2"/>
      <c r="F4359" s="8">
        <v>40513.712199074071</v>
      </c>
      <c r="G4359" s="7">
        <v>0</v>
      </c>
      <c r="H4359" s="7">
        <v>3</v>
      </c>
      <c r="I4359" s="7" t="b">
        <f t="shared" si="204"/>
        <v>0</v>
      </c>
      <c r="J4359" s="7" t="b">
        <f t="shared" si="205"/>
        <v>1</v>
      </c>
      <c r="K4359" s="7">
        <f t="shared" si="206"/>
        <v>0</v>
      </c>
      <c r="L4359" s="7">
        <f>WEEKDAY(Table1[[#This Row],[post_time]])</f>
        <v>4</v>
      </c>
      <c r="M4359" s="7">
        <f>VLOOKUP(Table1[[#This Row],[topic_id]],'All Topics Data'!$A$2:$I$1243,8,FALSE)</f>
        <v>40513.638194444444</v>
      </c>
      <c r="N4359" s="7">
        <f>Table1[[#This Row],[Hui Reply?]]*(Table1[[#This Row],[post_time]]-Table1[[#This Row],[timestamp of previous reply]])</f>
        <v>0</v>
      </c>
      <c r="O4359" s="3">
        <f>O4358+Table1[[#This Row],[Hui Reply?]]</f>
        <v>1124</v>
      </c>
      <c r="P4359" s="19">
        <f>INT(Table1[[#This Row],[post_time]])</f>
        <v>40513</v>
      </c>
      <c r="Q4359" s="3">
        <f>IF(Table1[[#This Row],[Hui Reply?]],VLOOKUP(Table1[[#This Row],[topic_id]],'All Topics Data'!$A$2:$E$1243,5,FALSE),0)</f>
        <v>0</v>
      </c>
      <c r="R4359" s="8">
        <f>Table1[[#This Row],[post_time]]+8/24</f>
        <v>40514.045532407406</v>
      </c>
      <c r="S4359" s="3">
        <f>IF(Table1[[#This Row],[post_position]]=1,0,SUMIFS($F$2:F4359,$H$2:H4359,Table1[[#This Row],[post_position]]-1,$C$2:C4359,Table1[[#This Row],[topic_id]]))</f>
        <v>40513.673483796294</v>
      </c>
    </row>
    <row r="4360" spans="1:19" x14ac:dyDescent="0.25">
      <c r="A4360" s="7">
        <v>4444</v>
      </c>
      <c r="B4360" s="7">
        <v>1</v>
      </c>
      <c r="C4360" s="7">
        <v>1072</v>
      </c>
      <c r="D4360" s="7">
        <v>6634</v>
      </c>
      <c r="E4360" s="2"/>
      <c r="F4360" s="8">
        <v>40513.724849537037</v>
      </c>
      <c r="G4360" s="7">
        <v>0</v>
      </c>
      <c r="H4360" s="7">
        <v>4</v>
      </c>
      <c r="I4360" s="7" t="b">
        <f t="shared" si="204"/>
        <v>0</v>
      </c>
      <c r="J4360" s="7" t="b">
        <f t="shared" si="205"/>
        <v>1</v>
      </c>
      <c r="K4360" s="7">
        <f t="shared" si="206"/>
        <v>0</v>
      </c>
      <c r="L4360" s="7">
        <f>WEEKDAY(Table1[[#This Row],[post_time]])</f>
        <v>4</v>
      </c>
      <c r="M4360" s="7">
        <f>VLOOKUP(Table1[[#This Row],[topic_id]],'All Topics Data'!$A$2:$I$1243,8,FALSE)</f>
        <v>40513.638194444444</v>
      </c>
      <c r="N4360" s="7">
        <f>Table1[[#This Row],[Hui Reply?]]*(Table1[[#This Row],[post_time]]-Table1[[#This Row],[timestamp of previous reply]])</f>
        <v>0</v>
      </c>
      <c r="O4360" s="3">
        <f>O4359+Table1[[#This Row],[Hui Reply?]]</f>
        <v>1124</v>
      </c>
      <c r="P4360" s="19">
        <f>INT(Table1[[#This Row],[post_time]])</f>
        <v>40513</v>
      </c>
      <c r="Q4360" s="3">
        <f>IF(Table1[[#This Row],[Hui Reply?]],VLOOKUP(Table1[[#This Row],[topic_id]],'All Topics Data'!$A$2:$E$1243,5,FALSE),0)</f>
        <v>0</v>
      </c>
      <c r="R4360" s="8">
        <f>Table1[[#This Row],[post_time]]+8/24</f>
        <v>40514.058182870373</v>
      </c>
      <c r="S4360" s="3">
        <f>IF(Table1[[#This Row],[post_position]]=1,0,SUMIFS($F$2:F4360,$H$2:H4360,Table1[[#This Row],[post_position]]-1,$C$2:C4360,Table1[[#This Row],[topic_id]]))</f>
        <v>40513.712199074071</v>
      </c>
    </row>
    <row r="4361" spans="1:19" x14ac:dyDescent="0.25">
      <c r="A4361" s="7">
        <v>4445</v>
      </c>
      <c r="B4361" s="7">
        <v>1</v>
      </c>
      <c r="C4361" s="7">
        <v>1072</v>
      </c>
      <c r="D4361" s="7">
        <v>6998</v>
      </c>
      <c r="E4361" s="2"/>
      <c r="F4361" s="8">
        <v>40513.73128472222</v>
      </c>
      <c r="G4361" s="7">
        <v>0</v>
      </c>
      <c r="H4361" s="7">
        <v>5</v>
      </c>
      <c r="I4361" s="7" t="b">
        <f t="shared" si="204"/>
        <v>0</v>
      </c>
      <c r="J4361" s="7" t="b">
        <f t="shared" si="205"/>
        <v>1</v>
      </c>
      <c r="K4361" s="7">
        <f t="shared" si="206"/>
        <v>0</v>
      </c>
      <c r="L4361" s="7">
        <f>WEEKDAY(Table1[[#This Row],[post_time]])</f>
        <v>4</v>
      </c>
      <c r="M4361" s="7">
        <f>VLOOKUP(Table1[[#This Row],[topic_id]],'All Topics Data'!$A$2:$I$1243,8,FALSE)</f>
        <v>40513.638194444444</v>
      </c>
      <c r="N4361" s="7">
        <f>Table1[[#This Row],[Hui Reply?]]*(Table1[[#This Row],[post_time]]-Table1[[#This Row],[timestamp of previous reply]])</f>
        <v>0</v>
      </c>
      <c r="O4361" s="3">
        <f>O4360+Table1[[#This Row],[Hui Reply?]]</f>
        <v>1124</v>
      </c>
      <c r="P4361" s="19">
        <f>INT(Table1[[#This Row],[post_time]])</f>
        <v>40513</v>
      </c>
      <c r="Q4361" s="3">
        <f>IF(Table1[[#This Row],[Hui Reply?]],VLOOKUP(Table1[[#This Row],[topic_id]],'All Topics Data'!$A$2:$E$1243,5,FALSE),0)</f>
        <v>0</v>
      </c>
      <c r="R4361" s="8">
        <f>Table1[[#This Row],[post_time]]+8/24</f>
        <v>40514.064618055556</v>
      </c>
      <c r="S4361" s="3">
        <f>IF(Table1[[#This Row],[post_position]]=1,0,SUMIFS($F$2:F4361,$H$2:H4361,Table1[[#This Row],[post_position]]-1,$C$2:C4361,Table1[[#This Row],[topic_id]]))</f>
        <v>40513.724849537037</v>
      </c>
    </row>
    <row r="4362" spans="1:19" x14ac:dyDescent="0.25">
      <c r="A4362" s="7">
        <v>4446</v>
      </c>
      <c r="B4362" s="7">
        <v>1</v>
      </c>
      <c r="C4362" s="7">
        <v>1066</v>
      </c>
      <c r="D4362" s="7">
        <v>6925</v>
      </c>
      <c r="E4362" s="2"/>
      <c r="F4362" s="8">
        <v>40513.825729166667</v>
      </c>
      <c r="G4362" s="7">
        <v>0</v>
      </c>
      <c r="H4362" s="7">
        <v>13</v>
      </c>
      <c r="I4362" s="7" t="b">
        <f t="shared" si="204"/>
        <v>0</v>
      </c>
      <c r="J4362" s="7" t="b">
        <f t="shared" si="205"/>
        <v>1</v>
      </c>
      <c r="K4362" s="7">
        <f t="shared" si="206"/>
        <v>0</v>
      </c>
      <c r="L4362" s="7">
        <f>WEEKDAY(Table1[[#This Row],[post_time]])</f>
        <v>4</v>
      </c>
      <c r="M4362" s="7">
        <f>VLOOKUP(Table1[[#This Row],[topic_id]],'All Topics Data'!$A$2:$I$1243,8,FALSE)</f>
        <v>40512.436805555553</v>
      </c>
      <c r="N4362" s="7">
        <f>Table1[[#This Row],[Hui Reply?]]*(Table1[[#This Row],[post_time]]-Table1[[#This Row],[timestamp of previous reply]])</f>
        <v>0</v>
      </c>
      <c r="O4362" s="3">
        <f>O4361+Table1[[#This Row],[Hui Reply?]]</f>
        <v>1124</v>
      </c>
      <c r="P4362" s="19">
        <f>INT(Table1[[#This Row],[post_time]])</f>
        <v>40513</v>
      </c>
      <c r="Q4362" s="3">
        <f>IF(Table1[[#This Row],[Hui Reply?]],VLOOKUP(Table1[[#This Row],[topic_id]],'All Topics Data'!$A$2:$E$1243,5,FALSE),0)</f>
        <v>0</v>
      </c>
      <c r="R4362" s="8">
        <f>Table1[[#This Row],[post_time]]+8/24</f>
        <v>40514.159062500003</v>
      </c>
      <c r="S4362" s="3">
        <f>IF(Table1[[#This Row],[post_position]]=1,0,SUMIFS($F$2:F4362,$H$2:H4362,Table1[[#This Row],[post_position]]-1,$C$2:C4362,Table1[[#This Row],[topic_id]]))</f>
        <v>40513.244733796295</v>
      </c>
    </row>
    <row r="4363" spans="1:19" x14ac:dyDescent="0.25">
      <c r="A4363" s="7">
        <v>4447</v>
      </c>
      <c r="B4363" s="7">
        <v>1</v>
      </c>
      <c r="C4363" s="7">
        <v>1074</v>
      </c>
      <c r="D4363" s="7">
        <v>6925</v>
      </c>
      <c r="E4363" s="2"/>
      <c r="F4363" s="8">
        <v>40513.830439814818</v>
      </c>
      <c r="G4363" s="7">
        <v>0</v>
      </c>
      <c r="H4363" s="7">
        <v>1</v>
      </c>
      <c r="I4363" s="7" t="b">
        <f t="shared" si="204"/>
        <v>0</v>
      </c>
      <c r="J4363" s="7" t="b">
        <f t="shared" si="205"/>
        <v>0</v>
      </c>
      <c r="K4363" s="7">
        <f t="shared" si="206"/>
        <v>0</v>
      </c>
      <c r="L4363" s="7">
        <f>WEEKDAY(Table1[[#This Row],[post_time]])</f>
        <v>4</v>
      </c>
      <c r="M4363" s="7">
        <f>VLOOKUP(Table1[[#This Row],[topic_id]],'All Topics Data'!$A$2:$I$1243,8,FALSE)</f>
        <v>40513.829861111109</v>
      </c>
      <c r="N4363" s="7">
        <f>Table1[[#This Row],[Hui Reply?]]*(Table1[[#This Row],[post_time]]-Table1[[#This Row],[timestamp of previous reply]])</f>
        <v>0</v>
      </c>
      <c r="O4363" s="3">
        <f>O4362+Table1[[#This Row],[Hui Reply?]]</f>
        <v>1124</v>
      </c>
      <c r="P4363" s="19">
        <f>INT(Table1[[#This Row],[post_time]])</f>
        <v>40513</v>
      </c>
      <c r="Q4363" s="3">
        <f>IF(Table1[[#This Row],[Hui Reply?]],VLOOKUP(Table1[[#This Row],[topic_id]],'All Topics Data'!$A$2:$E$1243,5,FALSE),0)</f>
        <v>0</v>
      </c>
      <c r="R4363" s="8">
        <f>Table1[[#This Row],[post_time]]+8/24</f>
        <v>40514.163773148153</v>
      </c>
      <c r="S4363" s="3">
        <f>IF(Table1[[#This Row],[post_position]]=1,0,SUMIFS($F$2:F4363,$H$2:H4363,Table1[[#This Row],[post_position]]-1,$C$2:C4363,Table1[[#This Row],[topic_id]]))</f>
        <v>0</v>
      </c>
    </row>
    <row r="4364" spans="1:19" x14ac:dyDescent="0.25">
      <c r="A4364" s="7">
        <v>4448</v>
      </c>
      <c r="B4364" s="7">
        <v>1</v>
      </c>
      <c r="C4364" s="7">
        <v>1073</v>
      </c>
      <c r="D4364" s="7">
        <v>7125</v>
      </c>
      <c r="F4364" s="8">
        <v>40513.843622685185</v>
      </c>
      <c r="G4364" s="7">
        <v>0</v>
      </c>
      <c r="H4364" s="7">
        <v>3</v>
      </c>
      <c r="I4364" s="7" t="b">
        <f t="shared" si="204"/>
        <v>0</v>
      </c>
      <c r="J4364" s="7" t="b">
        <f t="shared" si="205"/>
        <v>1</v>
      </c>
      <c r="K4364" s="7">
        <f t="shared" si="206"/>
        <v>0</v>
      </c>
      <c r="L4364" s="7">
        <f>WEEKDAY(Table1[[#This Row],[post_time]])</f>
        <v>4</v>
      </c>
      <c r="M4364" s="7">
        <f>VLOOKUP(Table1[[#This Row],[topic_id]],'All Topics Data'!$A$2:$I$1243,8,FALSE)</f>
        <v>40513.663888888892</v>
      </c>
      <c r="N4364" s="7">
        <f>Table1[[#This Row],[Hui Reply?]]*(Table1[[#This Row],[post_time]]-Table1[[#This Row],[timestamp of previous reply]])</f>
        <v>0</v>
      </c>
      <c r="O4364" s="3">
        <f>O4363+Table1[[#This Row],[Hui Reply?]]</f>
        <v>1124</v>
      </c>
      <c r="P4364" s="19">
        <f>INT(Table1[[#This Row],[post_time]])</f>
        <v>40513</v>
      </c>
      <c r="Q4364" s="3">
        <f>IF(Table1[[#This Row],[Hui Reply?]],VLOOKUP(Table1[[#This Row],[topic_id]],'All Topics Data'!$A$2:$E$1243,5,FALSE),0)</f>
        <v>0</v>
      </c>
      <c r="R4364" s="8">
        <f>Table1[[#This Row],[post_time]]+8/24</f>
        <v>40514.17695601852</v>
      </c>
      <c r="S4364" s="3">
        <f>IF(Table1[[#This Row],[post_position]]=1,0,SUMIFS($F$2:F4364,$H$2:H4364,Table1[[#This Row],[post_position]]-1,$C$2:C4364,Table1[[#This Row],[topic_id]]))</f>
        <v>40513.693645833337</v>
      </c>
    </row>
    <row r="4365" spans="1:19" x14ac:dyDescent="0.25">
      <c r="A4365" s="7">
        <v>4449</v>
      </c>
      <c r="B4365" s="7">
        <v>1</v>
      </c>
      <c r="C4365" s="7">
        <v>1070</v>
      </c>
      <c r="D4365" s="7">
        <v>7123</v>
      </c>
      <c r="F4365" s="8">
        <v>40513.849756944444</v>
      </c>
      <c r="G4365" s="7">
        <v>0</v>
      </c>
      <c r="H4365" s="7">
        <v>5</v>
      </c>
      <c r="I4365" s="7" t="b">
        <f t="shared" si="204"/>
        <v>0</v>
      </c>
      <c r="J4365" s="7" t="b">
        <f t="shared" si="205"/>
        <v>1</v>
      </c>
      <c r="K4365" s="7">
        <f t="shared" si="206"/>
        <v>0</v>
      </c>
      <c r="L4365" s="7">
        <f>WEEKDAY(Table1[[#This Row],[post_time]])</f>
        <v>4</v>
      </c>
      <c r="M4365" s="7">
        <f>VLOOKUP(Table1[[#This Row],[topic_id]],'All Topics Data'!$A$2:$I$1243,8,FALSE)</f>
        <v>40512.691666666666</v>
      </c>
      <c r="N4365" s="7">
        <f>Table1[[#This Row],[Hui Reply?]]*(Table1[[#This Row],[post_time]]-Table1[[#This Row],[timestamp of previous reply]])</f>
        <v>0</v>
      </c>
      <c r="O4365" s="3">
        <f>O4364+Table1[[#This Row],[Hui Reply?]]</f>
        <v>1124</v>
      </c>
      <c r="P4365" s="19">
        <f>INT(Table1[[#This Row],[post_time]])</f>
        <v>40513</v>
      </c>
      <c r="Q4365" s="3">
        <f>IF(Table1[[#This Row],[Hui Reply?]],VLOOKUP(Table1[[#This Row],[topic_id]],'All Topics Data'!$A$2:$E$1243,5,FALSE),0)</f>
        <v>0</v>
      </c>
      <c r="R4365" s="8">
        <f>Table1[[#This Row],[post_time]]+8/24</f>
        <v>40514.18309027778</v>
      </c>
      <c r="S4365" s="3">
        <f>IF(Table1[[#This Row],[post_position]]=1,0,SUMIFS($F$2:F4365,$H$2:H4365,Table1[[#This Row],[post_position]]-1,$C$2:C4365,Table1[[#This Row],[topic_id]]))</f>
        <v>40512.984756944446</v>
      </c>
    </row>
    <row r="4366" spans="1:19" x14ac:dyDescent="0.25">
      <c r="A4366" s="7">
        <v>4450</v>
      </c>
      <c r="B4366" s="7">
        <v>1</v>
      </c>
      <c r="C4366" s="7">
        <v>1070</v>
      </c>
      <c r="D4366" s="7">
        <v>6458</v>
      </c>
      <c r="F4366" s="8">
        <v>40513.913946759261</v>
      </c>
      <c r="G4366" s="7">
        <v>0</v>
      </c>
      <c r="H4366" s="7">
        <v>6</v>
      </c>
      <c r="I4366" s="7" t="b">
        <f t="shared" si="204"/>
        <v>0</v>
      </c>
      <c r="J4366" s="7" t="b">
        <f t="shared" si="205"/>
        <v>1</v>
      </c>
      <c r="K4366" s="7">
        <f t="shared" si="206"/>
        <v>0</v>
      </c>
      <c r="L4366" s="7">
        <f>WEEKDAY(Table1[[#This Row],[post_time]])</f>
        <v>4</v>
      </c>
      <c r="M4366" s="7">
        <f>VLOOKUP(Table1[[#This Row],[topic_id]],'All Topics Data'!$A$2:$I$1243,8,FALSE)</f>
        <v>40512.691666666666</v>
      </c>
      <c r="N4366" s="7">
        <f>Table1[[#This Row],[Hui Reply?]]*(Table1[[#This Row],[post_time]]-Table1[[#This Row],[timestamp of previous reply]])</f>
        <v>0</v>
      </c>
      <c r="O4366" s="3">
        <f>O4365+Table1[[#This Row],[Hui Reply?]]</f>
        <v>1124</v>
      </c>
      <c r="P4366" s="19">
        <f>INT(Table1[[#This Row],[post_time]])</f>
        <v>40513</v>
      </c>
      <c r="Q4366" s="3">
        <f>IF(Table1[[#This Row],[Hui Reply?]],VLOOKUP(Table1[[#This Row],[topic_id]],'All Topics Data'!$A$2:$E$1243,5,FALSE),0)</f>
        <v>0</v>
      </c>
      <c r="R4366" s="8">
        <f>Table1[[#This Row],[post_time]]+8/24</f>
        <v>40514.247280092597</v>
      </c>
      <c r="S4366" s="3">
        <f>IF(Table1[[#This Row],[post_position]]=1,0,SUMIFS($F$2:F4366,$H$2:H4366,Table1[[#This Row],[post_position]]-1,$C$2:C4366,Table1[[#This Row],[topic_id]]))</f>
        <v>40513.849756944444</v>
      </c>
    </row>
    <row r="4367" spans="1:19" x14ac:dyDescent="0.25">
      <c r="A4367" s="7">
        <v>4451</v>
      </c>
      <c r="B4367" s="7">
        <v>1</v>
      </c>
      <c r="C4367" s="7">
        <v>1072</v>
      </c>
      <c r="D4367" s="7">
        <v>6458</v>
      </c>
      <c r="F4367" s="8">
        <v>40513.930474537039</v>
      </c>
      <c r="G4367" s="7">
        <v>0</v>
      </c>
      <c r="H4367" s="7">
        <v>6</v>
      </c>
      <c r="I4367" s="7" t="b">
        <f t="shared" si="204"/>
        <v>0</v>
      </c>
      <c r="J4367" s="7" t="b">
        <f t="shared" si="205"/>
        <v>1</v>
      </c>
      <c r="K4367" s="7">
        <f t="shared" si="206"/>
        <v>0</v>
      </c>
      <c r="L4367" s="7">
        <f>WEEKDAY(Table1[[#This Row],[post_time]])</f>
        <v>4</v>
      </c>
      <c r="M4367" s="7">
        <f>VLOOKUP(Table1[[#This Row],[topic_id]],'All Topics Data'!$A$2:$I$1243,8,FALSE)</f>
        <v>40513.638194444444</v>
      </c>
      <c r="N4367" s="7">
        <f>Table1[[#This Row],[Hui Reply?]]*(Table1[[#This Row],[post_time]]-Table1[[#This Row],[timestamp of previous reply]])</f>
        <v>0</v>
      </c>
      <c r="O4367" s="3">
        <f>O4366+Table1[[#This Row],[Hui Reply?]]</f>
        <v>1124</v>
      </c>
      <c r="P4367" s="19">
        <f>INT(Table1[[#This Row],[post_time]])</f>
        <v>40513</v>
      </c>
      <c r="Q4367" s="3">
        <f>IF(Table1[[#This Row],[Hui Reply?]],VLOOKUP(Table1[[#This Row],[topic_id]],'All Topics Data'!$A$2:$E$1243,5,FALSE),0)</f>
        <v>0</v>
      </c>
      <c r="R4367" s="8">
        <f>Table1[[#This Row],[post_time]]+8/24</f>
        <v>40514.263807870375</v>
      </c>
      <c r="S4367" s="3">
        <f>IF(Table1[[#This Row],[post_position]]=1,0,SUMIFS($F$2:F4367,$H$2:H4367,Table1[[#This Row],[post_position]]-1,$C$2:C4367,Table1[[#This Row],[topic_id]]))</f>
        <v>40513.73128472222</v>
      </c>
    </row>
    <row r="4368" spans="1:19" x14ac:dyDescent="0.25">
      <c r="A4368" s="7">
        <v>4452</v>
      </c>
      <c r="B4368" s="7">
        <v>1</v>
      </c>
      <c r="C4368" s="7">
        <v>1075</v>
      </c>
      <c r="D4368" s="7">
        <v>6925</v>
      </c>
      <c r="E4368" s="2"/>
      <c r="F4368" s="8">
        <v>40514.02447916667</v>
      </c>
      <c r="G4368" s="7">
        <v>0</v>
      </c>
      <c r="H4368" s="7">
        <v>1</v>
      </c>
      <c r="I4368" s="7" t="b">
        <f t="shared" si="204"/>
        <v>0</v>
      </c>
      <c r="J4368" s="7" t="b">
        <f t="shared" si="205"/>
        <v>0</v>
      </c>
      <c r="K4368" s="7">
        <f t="shared" si="206"/>
        <v>0</v>
      </c>
      <c r="L4368" s="7">
        <f>WEEKDAY(Table1[[#This Row],[post_time]])</f>
        <v>5</v>
      </c>
      <c r="M4368" s="7">
        <f>VLOOKUP(Table1[[#This Row],[topic_id]],'All Topics Data'!$A$2:$I$1243,8,FALSE)</f>
        <v>40514.024305555555</v>
      </c>
      <c r="N4368" s="7">
        <f>Table1[[#This Row],[Hui Reply?]]*(Table1[[#This Row],[post_time]]-Table1[[#This Row],[timestamp of previous reply]])</f>
        <v>0</v>
      </c>
      <c r="O4368" s="3">
        <f>O4367+Table1[[#This Row],[Hui Reply?]]</f>
        <v>1124</v>
      </c>
      <c r="P4368" s="19">
        <f>INT(Table1[[#This Row],[post_time]])</f>
        <v>40514</v>
      </c>
      <c r="Q4368" s="3">
        <f>IF(Table1[[#This Row],[Hui Reply?]],VLOOKUP(Table1[[#This Row],[topic_id]],'All Topics Data'!$A$2:$E$1243,5,FALSE),0)</f>
        <v>0</v>
      </c>
      <c r="R4368" s="8">
        <f>Table1[[#This Row],[post_time]]+8/24</f>
        <v>40514.357812500006</v>
      </c>
      <c r="S4368" s="3">
        <f>IF(Table1[[#This Row],[post_position]]=1,0,SUMIFS($F$2:F4368,$H$2:H4368,Table1[[#This Row],[post_position]]-1,$C$2:C4368,Table1[[#This Row],[topic_id]]))</f>
        <v>0</v>
      </c>
    </row>
    <row r="4369" spans="1:19" x14ac:dyDescent="0.25">
      <c r="A4369" s="7">
        <v>4453</v>
      </c>
      <c r="B4369" s="7">
        <v>1</v>
      </c>
      <c r="C4369" s="7">
        <v>1072</v>
      </c>
      <c r="D4369" s="7">
        <v>1</v>
      </c>
      <c r="F4369" s="8">
        <v>40514.179386574076</v>
      </c>
      <c r="G4369" s="7">
        <v>0</v>
      </c>
      <c r="H4369" s="7">
        <v>7</v>
      </c>
      <c r="I4369" s="7" t="b">
        <f t="shared" si="204"/>
        <v>0</v>
      </c>
      <c r="J4369" s="7" t="b">
        <f t="shared" si="205"/>
        <v>1</v>
      </c>
      <c r="K4369" s="7">
        <f t="shared" si="206"/>
        <v>0</v>
      </c>
      <c r="L4369" s="7">
        <f>WEEKDAY(Table1[[#This Row],[post_time]])</f>
        <v>5</v>
      </c>
      <c r="M4369" s="7">
        <f>VLOOKUP(Table1[[#This Row],[topic_id]],'All Topics Data'!$A$2:$I$1243,8,FALSE)</f>
        <v>40513.638194444444</v>
      </c>
      <c r="N4369" s="7">
        <f>Table1[[#This Row],[Hui Reply?]]*(Table1[[#This Row],[post_time]]-Table1[[#This Row],[timestamp of previous reply]])</f>
        <v>0</v>
      </c>
      <c r="O4369" s="3">
        <f>O4368+Table1[[#This Row],[Hui Reply?]]</f>
        <v>1124</v>
      </c>
      <c r="P4369" s="19">
        <f>INT(Table1[[#This Row],[post_time]])</f>
        <v>40514</v>
      </c>
      <c r="Q4369" s="3">
        <f>IF(Table1[[#This Row],[Hui Reply?]],VLOOKUP(Table1[[#This Row],[topic_id]],'All Topics Data'!$A$2:$E$1243,5,FALSE),0)</f>
        <v>0</v>
      </c>
      <c r="R4369" s="8">
        <f>Table1[[#This Row],[post_time]]+8/24</f>
        <v>40514.512719907412</v>
      </c>
      <c r="S4369" s="3">
        <f>IF(Table1[[#This Row],[post_position]]=1,0,SUMIFS($F$2:F4369,$H$2:H4369,Table1[[#This Row],[post_position]]-1,$C$2:C4369,Table1[[#This Row],[topic_id]]))</f>
        <v>40513.930474537039</v>
      </c>
    </row>
    <row r="4370" spans="1:19" x14ac:dyDescent="0.25">
      <c r="A4370" s="7">
        <v>4454</v>
      </c>
      <c r="B4370" s="7">
        <v>1</v>
      </c>
      <c r="C4370" s="7">
        <v>1074</v>
      </c>
      <c r="D4370" s="7">
        <v>1</v>
      </c>
      <c r="F4370" s="8">
        <v>40514.179872685185</v>
      </c>
      <c r="G4370" s="7">
        <v>0</v>
      </c>
      <c r="H4370" s="7">
        <v>2</v>
      </c>
      <c r="I4370" s="7" t="b">
        <f t="shared" si="204"/>
        <v>0</v>
      </c>
      <c r="J4370" s="7" t="b">
        <f t="shared" si="205"/>
        <v>1</v>
      </c>
      <c r="K4370" s="7">
        <f t="shared" si="206"/>
        <v>0</v>
      </c>
      <c r="L4370" s="7">
        <f>WEEKDAY(Table1[[#This Row],[post_time]])</f>
        <v>5</v>
      </c>
      <c r="M4370" s="7">
        <f>VLOOKUP(Table1[[#This Row],[topic_id]],'All Topics Data'!$A$2:$I$1243,8,FALSE)</f>
        <v>40513.829861111109</v>
      </c>
      <c r="N4370" s="7">
        <f>Table1[[#This Row],[Hui Reply?]]*(Table1[[#This Row],[post_time]]-Table1[[#This Row],[timestamp of previous reply]])</f>
        <v>0</v>
      </c>
      <c r="O4370" s="3">
        <f>O4369+Table1[[#This Row],[Hui Reply?]]</f>
        <v>1124</v>
      </c>
      <c r="P4370" s="19">
        <f>INT(Table1[[#This Row],[post_time]])</f>
        <v>40514</v>
      </c>
      <c r="Q4370" s="3">
        <f>IF(Table1[[#This Row],[Hui Reply?]],VLOOKUP(Table1[[#This Row],[topic_id]],'All Topics Data'!$A$2:$E$1243,5,FALSE),0)</f>
        <v>0</v>
      </c>
      <c r="R4370" s="8">
        <f>Table1[[#This Row],[post_time]]+8/24</f>
        <v>40514.513206018521</v>
      </c>
      <c r="S4370" s="3">
        <f>IF(Table1[[#This Row],[post_position]]=1,0,SUMIFS($F$2:F4370,$H$2:H4370,Table1[[#This Row],[post_position]]-1,$C$2:C4370,Table1[[#This Row],[topic_id]]))</f>
        <v>40513.830439814818</v>
      </c>
    </row>
    <row r="4371" spans="1:19" x14ac:dyDescent="0.25">
      <c r="A4371" s="7">
        <v>4455</v>
      </c>
      <c r="B4371" s="7">
        <v>1</v>
      </c>
      <c r="C4371" s="7">
        <v>1075</v>
      </c>
      <c r="D4371" s="7">
        <v>24</v>
      </c>
      <c r="F4371" s="8">
        <v>40514.184027777781</v>
      </c>
      <c r="G4371" s="7">
        <v>0</v>
      </c>
      <c r="H4371" s="7">
        <v>2</v>
      </c>
      <c r="I4371" s="7" t="b">
        <f t="shared" si="204"/>
        <v>1</v>
      </c>
      <c r="J4371" s="7" t="b">
        <f t="shared" si="205"/>
        <v>1</v>
      </c>
      <c r="K4371" s="7">
        <f t="shared" si="206"/>
        <v>1</v>
      </c>
      <c r="L4371" s="7">
        <f>WEEKDAY(Table1[[#This Row],[post_time]])</f>
        <v>5</v>
      </c>
      <c r="M4371" s="7">
        <f>VLOOKUP(Table1[[#This Row],[topic_id]],'All Topics Data'!$A$2:$I$1243,8,FALSE)</f>
        <v>40514.024305555555</v>
      </c>
      <c r="N4371" s="7">
        <f>Table1[[#This Row],[Hui Reply?]]*(Table1[[#This Row],[post_time]]-Table1[[#This Row],[timestamp of previous reply]])</f>
        <v>0.15954861111094942</v>
      </c>
      <c r="O4371" s="3">
        <f>O4370+Table1[[#This Row],[Hui Reply?]]</f>
        <v>1125</v>
      </c>
      <c r="P4371" s="19">
        <f>INT(Table1[[#This Row],[post_time]])</f>
        <v>40514</v>
      </c>
      <c r="Q4371" s="3" t="str">
        <f>IF(Table1[[#This Row],[Hui Reply?]],VLOOKUP(Table1[[#This Row],[topic_id]],'All Topics Data'!$A$2:$E$1243,5,FALSE),0)</f>
        <v>fred</v>
      </c>
      <c r="R4371" s="8">
        <f>Table1[[#This Row],[post_time]]+8/24</f>
        <v>40514.517361111117</v>
      </c>
      <c r="S4371" s="3">
        <f>IF(Table1[[#This Row],[post_position]]=1,0,SUMIFS($F$2:F4371,$H$2:H4371,Table1[[#This Row],[post_position]]-1,$C$2:C4371,Table1[[#This Row],[topic_id]]))</f>
        <v>40514.02447916667</v>
      </c>
    </row>
    <row r="4372" spans="1:19" x14ac:dyDescent="0.25">
      <c r="A4372" s="7">
        <v>4456</v>
      </c>
      <c r="B4372" s="7">
        <v>1</v>
      </c>
      <c r="C4372" s="7">
        <v>1065</v>
      </c>
      <c r="D4372" s="7">
        <v>24</v>
      </c>
      <c r="F4372" s="8">
        <v>40514.301689814813</v>
      </c>
      <c r="G4372" s="7">
        <v>0</v>
      </c>
      <c r="H4372" s="7">
        <v>7</v>
      </c>
      <c r="I4372" s="7" t="b">
        <f t="shared" si="204"/>
        <v>1</v>
      </c>
      <c r="J4372" s="7" t="b">
        <f t="shared" si="205"/>
        <v>1</v>
      </c>
      <c r="K4372" s="7">
        <f t="shared" si="206"/>
        <v>1</v>
      </c>
      <c r="L4372" s="7">
        <f>WEEKDAY(Table1[[#This Row],[post_time]])</f>
        <v>5</v>
      </c>
      <c r="M4372" s="7">
        <f>VLOOKUP(Table1[[#This Row],[topic_id]],'All Topics Data'!$A$2:$I$1243,8,FALSE)</f>
        <v>40512.274305555555</v>
      </c>
      <c r="N4372" s="7">
        <f>Table1[[#This Row],[Hui Reply?]]*(Table1[[#This Row],[post_time]]-Table1[[#This Row],[timestamp of previous reply]])</f>
        <v>1.8285416666622041</v>
      </c>
      <c r="O4372" s="3">
        <f>O4371+Table1[[#This Row],[Hui Reply?]]</f>
        <v>1126</v>
      </c>
      <c r="P4372" s="19">
        <f>INT(Table1[[#This Row],[post_time]])</f>
        <v>40514</v>
      </c>
      <c r="Q4372" s="3" t="str">
        <f>IF(Table1[[#This Row],[Hui Reply?]],VLOOKUP(Table1[[#This Row],[topic_id]],'All Topics Data'!$A$2:$E$1243,5,FALSE),0)</f>
        <v>Ankit</v>
      </c>
      <c r="R4372" s="8">
        <f>Table1[[#This Row],[post_time]]+8/24</f>
        <v>40514.635023148148</v>
      </c>
      <c r="S4372" s="3">
        <f>IF(Table1[[#This Row],[post_position]]=1,0,SUMIFS($F$2:F4372,$H$2:H4372,Table1[[#This Row],[post_position]]-1,$C$2:C4372,Table1[[#This Row],[topic_id]]))</f>
        <v>40512.47314814815</v>
      </c>
    </row>
    <row r="4373" spans="1:19" x14ac:dyDescent="0.25">
      <c r="A4373" s="7">
        <v>4457</v>
      </c>
      <c r="B4373" s="7">
        <v>1</v>
      </c>
      <c r="C4373" s="7">
        <v>1066</v>
      </c>
      <c r="D4373" s="7">
        <v>7120</v>
      </c>
      <c r="E4373" s="2"/>
      <c r="F4373" s="8">
        <v>40514.308472222219</v>
      </c>
      <c r="G4373" s="7">
        <v>0</v>
      </c>
      <c r="H4373" s="7">
        <v>14</v>
      </c>
      <c r="I4373" s="7" t="b">
        <f t="shared" si="204"/>
        <v>0</v>
      </c>
      <c r="J4373" s="7" t="b">
        <f t="shared" si="205"/>
        <v>1</v>
      </c>
      <c r="K4373" s="7">
        <f t="shared" si="206"/>
        <v>0</v>
      </c>
      <c r="L4373" s="7">
        <f>WEEKDAY(Table1[[#This Row],[post_time]])</f>
        <v>5</v>
      </c>
      <c r="M4373" s="7">
        <f>VLOOKUP(Table1[[#This Row],[topic_id]],'All Topics Data'!$A$2:$I$1243,8,FALSE)</f>
        <v>40512.436805555553</v>
      </c>
      <c r="N4373" s="7">
        <f>Table1[[#This Row],[Hui Reply?]]*(Table1[[#This Row],[post_time]]-Table1[[#This Row],[timestamp of previous reply]])</f>
        <v>0</v>
      </c>
      <c r="O4373" s="3">
        <f>O4372+Table1[[#This Row],[Hui Reply?]]</f>
        <v>1126</v>
      </c>
      <c r="P4373" s="19">
        <f>INT(Table1[[#This Row],[post_time]])</f>
        <v>40514</v>
      </c>
      <c r="Q4373" s="3">
        <f>IF(Table1[[#This Row],[Hui Reply?]],VLOOKUP(Table1[[#This Row],[topic_id]],'All Topics Data'!$A$2:$E$1243,5,FALSE),0)</f>
        <v>0</v>
      </c>
      <c r="R4373" s="8">
        <f>Table1[[#This Row],[post_time]]+8/24</f>
        <v>40514.641805555555</v>
      </c>
      <c r="S4373" s="3">
        <f>IF(Table1[[#This Row],[post_position]]=1,0,SUMIFS($F$2:F4373,$H$2:H4373,Table1[[#This Row],[post_position]]-1,$C$2:C4373,Table1[[#This Row],[topic_id]]))</f>
        <v>40513.825729166667</v>
      </c>
    </row>
    <row r="4374" spans="1:19" x14ac:dyDescent="0.25">
      <c r="A4374" s="7">
        <v>4458</v>
      </c>
      <c r="B4374" s="7">
        <v>1</v>
      </c>
      <c r="C4374" s="7">
        <v>1073</v>
      </c>
      <c r="D4374" s="7">
        <v>6998</v>
      </c>
      <c r="E4374" s="2"/>
      <c r="F4374" s="8">
        <v>40514.5390162037</v>
      </c>
      <c r="G4374" s="7">
        <v>0</v>
      </c>
      <c r="H4374" s="7">
        <v>4</v>
      </c>
      <c r="I4374" s="7" t="b">
        <f t="shared" si="204"/>
        <v>0</v>
      </c>
      <c r="J4374" s="7" t="b">
        <f t="shared" si="205"/>
        <v>1</v>
      </c>
      <c r="K4374" s="7">
        <f t="shared" si="206"/>
        <v>0</v>
      </c>
      <c r="L4374" s="7">
        <f>WEEKDAY(Table1[[#This Row],[post_time]])</f>
        <v>5</v>
      </c>
      <c r="M4374" s="7">
        <f>VLOOKUP(Table1[[#This Row],[topic_id]],'All Topics Data'!$A$2:$I$1243,8,FALSE)</f>
        <v>40513.663888888892</v>
      </c>
      <c r="N4374" s="7">
        <f>Table1[[#This Row],[Hui Reply?]]*(Table1[[#This Row],[post_time]]-Table1[[#This Row],[timestamp of previous reply]])</f>
        <v>0</v>
      </c>
      <c r="O4374" s="3">
        <f>O4373+Table1[[#This Row],[Hui Reply?]]</f>
        <v>1126</v>
      </c>
      <c r="P4374" s="19">
        <f>INT(Table1[[#This Row],[post_time]])</f>
        <v>40514</v>
      </c>
      <c r="Q4374" s="3">
        <f>IF(Table1[[#This Row],[Hui Reply?]],VLOOKUP(Table1[[#This Row],[topic_id]],'All Topics Data'!$A$2:$E$1243,5,FALSE),0)</f>
        <v>0</v>
      </c>
      <c r="R4374" s="8">
        <f>Table1[[#This Row],[post_time]]+8/24</f>
        <v>40514.872349537036</v>
      </c>
      <c r="S4374" s="3">
        <f>IF(Table1[[#This Row],[post_position]]=1,0,SUMIFS($F$2:F4374,$H$2:H4374,Table1[[#This Row],[post_position]]-1,$C$2:C4374,Table1[[#This Row],[topic_id]]))</f>
        <v>40513.843622685185</v>
      </c>
    </row>
    <row r="4375" spans="1:19" x14ac:dyDescent="0.25">
      <c r="A4375" s="7">
        <v>4459</v>
      </c>
      <c r="B4375" s="7">
        <v>1</v>
      </c>
      <c r="C4375" s="7">
        <v>1076</v>
      </c>
      <c r="D4375" s="7">
        <v>7131</v>
      </c>
      <c r="E4375" s="2"/>
      <c r="F4375" s="8">
        <v>40514.585578703707</v>
      </c>
      <c r="G4375" s="7">
        <v>0</v>
      </c>
      <c r="H4375" s="7">
        <v>1</v>
      </c>
      <c r="I4375" s="7" t="b">
        <f t="shared" si="204"/>
        <v>0</v>
      </c>
      <c r="J4375" s="7" t="b">
        <f t="shared" si="205"/>
        <v>0</v>
      </c>
      <c r="K4375" s="7">
        <f t="shared" si="206"/>
        <v>0</v>
      </c>
      <c r="L4375" s="7">
        <f>WEEKDAY(Table1[[#This Row],[post_time]])</f>
        <v>5</v>
      </c>
      <c r="M4375" s="7">
        <f>VLOOKUP(Table1[[#This Row],[topic_id]],'All Topics Data'!$A$2:$I$1243,8,FALSE)</f>
        <v>40514.585416666669</v>
      </c>
      <c r="N4375" s="7">
        <f>Table1[[#This Row],[Hui Reply?]]*(Table1[[#This Row],[post_time]]-Table1[[#This Row],[timestamp of previous reply]])</f>
        <v>0</v>
      </c>
      <c r="O4375" s="3">
        <f>O4374+Table1[[#This Row],[Hui Reply?]]</f>
        <v>1126</v>
      </c>
      <c r="P4375" s="19">
        <f>INT(Table1[[#This Row],[post_time]])</f>
        <v>40514</v>
      </c>
      <c r="Q4375" s="3">
        <f>IF(Table1[[#This Row],[Hui Reply?]],VLOOKUP(Table1[[#This Row],[topic_id]],'All Topics Data'!$A$2:$E$1243,5,FALSE),0)</f>
        <v>0</v>
      </c>
      <c r="R4375" s="8">
        <f>Table1[[#This Row],[post_time]]+8/24</f>
        <v>40514.918912037043</v>
      </c>
      <c r="S4375" s="3">
        <f>IF(Table1[[#This Row],[post_position]]=1,0,SUMIFS($F$2:F4375,$H$2:H4375,Table1[[#This Row],[post_position]]-1,$C$2:C4375,Table1[[#This Row],[topic_id]]))</f>
        <v>0</v>
      </c>
    </row>
    <row r="4376" spans="1:19" x14ac:dyDescent="0.25">
      <c r="A4376" s="7">
        <v>4460</v>
      </c>
      <c r="B4376" s="7">
        <v>1</v>
      </c>
      <c r="C4376" s="7">
        <v>1077</v>
      </c>
      <c r="D4376" s="7">
        <v>6632</v>
      </c>
      <c r="F4376" s="8">
        <v>40514.66574074074</v>
      </c>
      <c r="G4376" s="7">
        <v>0</v>
      </c>
      <c r="H4376" s="7">
        <v>1</v>
      </c>
      <c r="I4376" s="7" t="b">
        <f t="shared" si="204"/>
        <v>0</v>
      </c>
      <c r="J4376" s="7" t="b">
        <f t="shared" si="205"/>
        <v>0</v>
      </c>
      <c r="K4376" s="7">
        <f t="shared" si="206"/>
        <v>0</v>
      </c>
      <c r="L4376" s="7">
        <f>WEEKDAY(Table1[[#This Row],[post_time]])</f>
        <v>5</v>
      </c>
      <c r="M4376" s="7">
        <f>VLOOKUP(Table1[[#This Row],[topic_id]],'All Topics Data'!$A$2:$I$1243,8,FALSE)</f>
        <v>40514.665277777778</v>
      </c>
      <c r="N4376" s="7">
        <f>Table1[[#This Row],[Hui Reply?]]*(Table1[[#This Row],[post_time]]-Table1[[#This Row],[timestamp of previous reply]])</f>
        <v>0</v>
      </c>
      <c r="O4376" s="3">
        <f>O4375+Table1[[#This Row],[Hui Reply?]]</f>
        <v>1126</v>
      </c>
      <c r="P4376" s="19">
        <f>INT(Table1[[#This Row],[post_time]])</f>
        <v>40514</v>
      </c>
      <c r="Q4376" s="3">
        <f>IF(Table1[[#This Row],[Hui Reply?]],VLOOKUP(Table1[[#This Row],[topic_id]],'All Topics Data'!$A$2:$E$1243,5,FALSE),0)</f>
        <v>0</v>
      </c>
      <c r="R4376" s="8">
        <f>Table1[[#This Row],[post_time]]+8/24</f>
        <v>40514.999074074076</v>
      </c>
      <c r="S4376" s="3">
        <f>IF(Table1[[#This Row],[post_position]]=1,0,SUMIFS($F$2:F4376,$H$2:H4376,Table1[[#This Row],[post_position]]-1,$C$2:C4376,Table1[[#This Row],[topic_id]]))</f>
        <v>0</v>
      </c>
    </row>
    <row r="4377" spans="1:19" x14ac:dyDescent="0.25">
      <c r="A4377" s="7">
        <v>4461</v>
      </c>
      <c r="B4377" s="7">
        <v>1</v>
      </c>
      <c r="C4377" s="7">
        <v>1041</v>
      </c>
      <c r="D4377" s="7">
        <v>6632</v>
      </c>
      <c r="E4377" s="2"/>
      <c r="F4377" s="8">
        <v>40514.679282407407</v>
      </c>
      <c r="G4377" s="7">
        <v>0</v>
      </c>
      <c r="H4377" s="7">
        <v>4</v>
      </c>
      <c r="I4377" s="7" t="b">
        <f t="shared" si="204"/>
        <v>0</v>
      </c>
      <c r="J4377" s="7" t="b">
        <f t="shared" si="205"/>
        <v>1</v>
      </c>
      <c r="K4377" s="7">
        <f t="shared" si="206"/>
        <v>0</v>
      </c>
      <c r="L4377" s="7">
        <f>WEEKDAY(Table1[[#This Row],[post_time]])</f>
        <v>5</v>
      </c>
      <c r="M4377" s="7">
        <f>VLOOKUP(Table1[[#This Row],[topic_id]],'All Topics Data'!$A$2:$I$1243,8,FALSE)</f>
        <v>40506.800000000003</v>
      </c>
      <c r="N4377" s="7">
        <f>Table1[[#This Row],[Hui Reply?]]*(Table1[[#This Row],[post_time]]-Table1[[#This Row],[timestamp of previous reply]])</f>
        <v>0</v>
      </c>
      <c r="O4377" s="3">
        <f>O4376+Table1[[#This Row],[Hui Reply?]]</f>
        <v>1126</v>
      </c>
      <c r="P4377" s="19">
        <f>INT(Table1[[#This Row],[post_time]])</f>
        <v>40514</v>
      </c>
      <c r="Q4377" s="3">
        <f>IF(Table1[[#This Row],[Hui Reply?]],VLOOKUP(Table1[[#This Row],[topic_id]],'All Topics Data'!$A$2:$E$1243,5,FALSE),0)</f>
        <v>0</v>
      </c>
      <c r="R4377" s="8">
        <f>Table1[[#This Row],[post_time]]+8/24</f>
        <v>40515.012615740743</v>
      </c>
      <c r="S4377" s="3">
        <f>IF(Table1[[#This Row],[post_position]]=1,0,SUMIFS($F$2:F4377,$H$2:H4377,Table1[[#This Row],[post_position]]-1,$C$2:C4377,Table1[[#This Row],[topic_id]]))</f>
        <v>40507.200821759259</v>
      </c>
    </row>
    <row r="4378" spans="1:19" x14ac:dyDescent="0.25">
      <c r="A4378" s="7">
        <v>4463</v>
      </c>
      <c r="B4378" s="7">
        <v>1</v>
      </c>
      <c r="C4378" s="7">
        <v>1076</v>
      </c>
      <c r="D4378" s="7">
        <v>24</v>
      </c>
      <c r="F4378" s="8">
        <v>40514.844907407409</v>
      </c>
      <c r="G4378" s="7">
        <v>0</v>
      </c>
      <c r="H4378" s="7">
        <v>2</v>
      </c>
      <c r="I4378" s="7" t="b">
        <f t="shared" si="204"/>
        <v>1</v>
      </c>
      <c r="J4378" s="7" t="b">
        <f t="shared" si="205"/>
        <v>1</v>
      </c>
      <c r="K4378" s="7">
        <f t="shared" si="206"/>
        <v>1</v>
      </c>
      <c r="L4378" s="7">
        <f>WEEKDAY(Table1[[#This Row],[post_time]])</f>
        <v>5</v>
      </c>
      <c r="M4378" s="7">
        <f>VLOOKUP(Table1[[#This Row],[topic_id]],'All Topics Data'!$A$2:$I$1243,8,FALSE)</f>
        <v>40514.585416666669</v>
      </c>
      <c r="N4378" s="7">
        <f>Table1[[#This Row],[Hui Reply?]]*(Table1[[#This Row],[post_time]]-Table1[[#This Row],[timestamp of previous reply]])</f>
        <v>0.25932870370161254</v>
      </c>
      <c r="O4378" s="3">
        <f>O4377+Table1[[#This Row],[Hui Reply?]]</f>
        <v>1127</v>
      </c>
      <c r="P4378" s="19">
        <f>INT(Table1[[#This Row],[post_time]])</f>
        <v>40514</v>
      </c>
      <c r="Q4378" s="3" t="str">
        <f>IF(Table1[[#This Row],[Hui Reply?]],VLOOKUP(Table1[[#This Row],[topic_id]],'All Topics Data'!$A$2:$E$1243,5,FALSE),0)</f>
        <v>iamvetti</v>
      </c>
      <c r="R4378" s="8">
        <f>Table1[[#This Row],[post_time]]+8/24</f>
        <v>40515.178240740745</v>
      </c>
      <c r="S4378" s="3">
        <f>IF(Table1[[#This Row],[post_position]]=1,0,SUMIFS($F$2:F4378,$H$2:H4378,Table1[[#This Row],[post_position]]-1,$C$2:C4378,Table1[[#This Row],[topic_id]]))</f>
        <v>40514.585578703707</v>
      </c>
    </row>
    <row r="4379" spans="1:19" x14ac:dyDescent="0.25">
      <c r="A4379" s="7">
        <v>4464</v>
      </c>
      <c r="B4379" s="7">
        <v>1</v>
      </c>
      <c r="C4379" s="7">
        <v>1077</v>
      </c>
      <c r="D4379" s="7">
        <v>24</v>
      </c>
      <c r="F4379" s="8">
        <v>40514.846030092594</v>
      </c>
      <c r="G4379" s="7">
        <v>0</v>
      </c>
      <c r="H4379" s="7">
        <v>2</v>
      </c>
      <c r="I4379" s="7" t="b">
        <f t="shared" si="204"/>
        <v>1</v>
      </c>
      <c r="J4379" s="7" t="b">
        <f t="shared" si="205"/>
        <v>1</v>
      </c>
      <c r="K4379" s="7">
        <f t="shared" si="206"/>
        <v>1</v>
      </c>
      <c r="L4379" s="7">
        <f>WEEKDAY(Table1[[#This Row],[post_time]])</f>
        <v>5</v>
      </c>
      <c r="M4379" s="7">
        <f>VLOOKUP(Table1[[#This Row],[topic_id]],'All Topics Data'!$A$2:$I$1243,8,FALSE)</f>
        <v>40514.665277777778</v>
      </c>
      <c r="N4379" s="7">
        <f>Table1[[#This Row],[Hui Reply?]]*(Table1[[#This Row],[post_time]]-Table1[[#This Row],[timestamp of previous reply]])</f>
        <v>0.18028935185429873</v>
      </c>
      <c r="O4379" s="3">
        <f>O4378+Table1[[#This Row],[Hui Reply?]]</f>
        <v>1128</v>
      </c>
      <c r="P4379" s="19">
        <f>INT(Table1[[#This Row],[post_time]])</f>
        <v>40514</v>
      </c>
      <c r="Q4379" s="3" t="str">
        <f>IF(Table1[[#This Row],[Hui Reply?]],VLOOKUP(Table1[[#This Row],[topic_id]],'All Topics Data'!$A$2:$E$1243,5,FALSE),0)</f>
        <v>Collock</v>
      </c>
      <c r="R4379" s="8">
        <f>Table1[[#This Row],[post_time]]+8/24</f>
        <v>40515.17936342593</v>
      </c>
      <c r="S4379" s="3">
        <f>IF(Table1[[#This Row],[post_position]]=1,0,SUMIFS($F$2:F4379,$H$2:H4379,Table1[[#This Row],[post_position]]-1,$C$2:C4379,Table1[[#This Row],[topic_id]]))</f>
        <v>40514.66574074074</v>
      </c>
    </row>
    <row r="4380" spans="1:19" x14ac:dyDescent="0.25">
      <c r="A4380" s="7">
        <v>4465</v>
      </c>
      <c r="B4380" s="7">
        <v>1</v>
      </c>
      <c r="C4380" s="7">
        <v>1079</v>
      </c>
      <c r="D4380" s="7">
        <v>7137</v>
      </c>
      <c r="E4380" s="2"/>
      <c r="F4380" s="8">
        <v>40514.904432870368</v>
      </c>
      <c r="G4380" s="7">
        <v>0</v>
      </c>
      <c r="H4380" s="7">
        <v>1</v>
      </c>
      <c r="I4380" s="7" t="b">
        <f t="shared" si="204"/>
        <v>0</v>
      </c>
      <c r="J4380" s="7" t="b">
        <f t="shared" si="205"/>
        <v>0</v>
      </c>
      <c r="K4380" s="7">
        <f t="shared" si="206"/>
        <v>0</v>
      </c>
      <c r="L4380" s="7">
        <f>WEEKDAY(Table1[[#This Row],[post_time]])</f>
        <v>5</v>
      </c>
      <c r="M4380" s="7">
        <f>VLOOKUP(Table1[[#This Row],[topic_id]],'All Topics Data'!$A$2:$I$1243,8,FALSE)</f>
        <v>40514.904166666667</v>
      </c>
      <c r="N4380" s="7">
        <f>Table1[[#This Row],[Hui Reply?]]*(Table1[[#This Row],[post_time]]-Table1[[#This Row],[timestamp of previous reply]])</f>
        <v>0</v>
      </c>
      <c r="O4380" s="3">
        <f>O4379+Table1[[#This Row],[Hui Reply?]]</f>
        <v>1128</v>
      </c>
      <c r="P4380" s="19">
        <f>INT(Table1[[#This Row],[post_time]])</f>
        <v>40514</v>
      </c>
      <c r="Q4380" s="3">
        <f>IF(Table1[[#This Row],[Hui Reply?]],VLOOKUP(Table1[[#This Row],[topic_id]],'All Topics Data'!$A$2:$E$1243,5,FALSE),0)</f>
        <v>0</v>
      </c>
      <c r="R4380" s="8">
        <f>Table1[[#This Row],[post_time]]+8/24</f>
        <v>40515.237766203703</v>
      </c>
      <c r="S4380" s="3">
        <f>IF(Table1[[#This Row],[post_position]]=1,0,SUMIFS($F$2:F4380,$H$2:H4380,Table1[[#This Row],[post_position]]-1,$C$2:C4380,Table1[[#This Row],[topic_id]]))</f>
        <v>0</v>
      </c>
    </row>
    <row r="4381" spans="1:19" x14ac:dyDescent="0.25">
      <c r="A4381" s="7">
        <v>4466</v>
      </c>
      <c r="B4381" s="7">
        <v>1</v>
      </c>
      <c r="C4381" s="7">
        <v>1079</v>
      </c>
      <c r="D4381" s="7">
        <v>6458</v>
      </c>
      <c r="F4381" s="8">
        <v>40514.955763888887</v>
      </c>
      <c r="G4381" s="7">
        <v>0</v>
      </c>
      <c r="H4381" s="7">
        <v>2</v>
      </c>
      <c r="I4381" s="7" t="b">
        <f t="shared" si="204"/>
        <v>0</v>
      </c>
      <c r="J4381" s="7" t="b">
        <f t="shared" si="205"/>
        <v>1</v>
      </c>
      <c r="K4381" s="7">
        <f t="shared" si="206"/>
        <v>0</v>
      </c>
      <c r="L4381" s="7">
        <f>WEEKDAY(Table1[[#This Row],[post_time]])</f>
        <v>5</v>
      </c>
      <c r="M4381" s="7">
        <f>VLOOKUP(Table1[[#This Row],[topic_id]],'All Topics Data'!$A$2:$I$1243,8,FALSE)</f>
        <v>40514.904166666667</v>
      </c>
      <c r="N4381" s="7">
        <f>Table1[[#This Row],[Hui Reply?]]*(Table1[[#This Row],[post_time]]-Table1[[#This Row],[timestamp of previous reply]])</f>
        <v>0</v>
      </c>
      <c r="O4381" s="3">
        <f>O4380+Table1[[#This Row],[Hui Reply?]]</f>
        <v>1128</v>
      </c>
      <c r="P4381" s="19">
        <f>INT(Table1[[#This Row],[post_time]])</f>
        <v>40514</v>
      </c>
      <c r="Q4381" s="3">
        <f>IF(Table1[[#This Row],[Hui Reply?]],VLOOKUP(Table1[[#This Row],[topic_id]],'All Topics Data'!$A$2:$E$1243,5,FALSE),0)</f>
        <v>0</v>
      </c>
      <c r="R4381" s="8">
        <f>Table1[[#This Row],[post_time]]+8/24</f>
        <v>40515.289097222223</v>
      </c>
      <c r="S4381" s="3">
        <f>IF(Table1[[#This Row],[post_position]]=1,0,SUMIFS($F$2:F4381,$H$2:H4381,Table1[[#This Row],[post_position]]-1,$C$2:C4381,Table1[[#This Row],[topic_id]]))</f>
        <v>40514.904432870368</v>
      </c>
    </row>
    <row r="4382" spans="1:19" x14ac:dyDescent="0.25">
      <c r="A4382" s="7">
        <v>4467</v>
      </c>
      <c r="B4382" s="7">
        <v>1</v>
      </c>
      <c r="C4382" s="7">
        <v>1066</v>
      </c>
      <c r="D4382" s="7">
        <v>6925</v>
      </c>
      <c r="E4382" s="2"/>
      <c r="F4382" s="8">
        <v>40514.969189814816</v>
      </c>
      <c r="G4382" s="7">
        <v>0</v>
      </c>
      <c r="H4382" s="7">
        <v>15</v>
      </c>
      <c r="I4382" s="7" t="b">
        <f t="shared" si="204"/>
        <v>0</v>
      </c>
      <c r="J4382" s="7" t="b">
        <f t="shared" si="205"/>
        <v>1</v>
      </c>
      <c r="K4382" s="7">
        <f t="shared" si="206"/>
        <v>0</v>
      </c>
      <c r="L4382" s="7">
        <f>WEEKDAY(Table1[[#This Row],[post_time]])</f>
        <v>5</v>
      </c>
      <c r="M4382" s="7">
        <f>VLOOKUP(Table1[[#This Row],[topic_id]],'All Topics Data'!$A$2:$I$1243,8,FALSE)</f>
        <v>40512.436805555553</v>
      </c>
      <c r="N4382" s="7">
        <f>Table1[[#This Row],[Hui Reply?]]*(Table1[[#This Row],[post_time]]-Table1[[#This Row],[timestamp of previous reply]])</f>
        <v>0</v>
      </c>
      <c r="O4382" s="3">
        <f>O4381+Table1[[#This Row],[Hui Reply?]]</f>
        <v>1128</v>
      </c>
      <c r="P4382" s="19">
        <f>INT(Table1[[#This Row],[post_time]])</f>
        <v>40514</v>
      </c>
      <c r="Q4382" s="3">
        <f>IF(Table1[[#This Row],[Hui Reply?]],VLOOKUP(Table1[[#This Row],[topic_id]],'All Topics Data'!$A$2:$E$1243,5,FALSE),0)</f>
        <v>0</v>
      </c>
      <c r="R4382" s="8">
        <f>Table1[[#This Row],[post_time]]+8/24</f>
        <v>40515.302523148152</v>
      </c>
      <c r="S4382" s="3">
        <f>IF(Table1[[#This Row],[post_position]]=1,0,SUMIFS($F$2:F4382,$H$2:H4382,Table1[[#This Row],[post_position]]-1,$C$2:C4382,Table1[[#This Row],[topic_id]]))</f>
        <v>40514.308472222219</v>
      </c>
    </row>
    <row r="4383" spans="1:19" x14ac:dyDescent="0.25">
      <c r="A4383" s="7">
        <v>4468</v>
      </c>
      <c r="B4383" s="7">
        <v>1</v>
      </c>
      <c r="C4383" s="7">
        <v>1075</v>
      </c>
      <c r="D4383" s="7">
        <v>6925</v>
      </c>
      <c r="E4383" s="2"/>
      <c r="F4383" s="8">
        <v>40514.985868055555</v>
      </c>
      <c r="G4383" s="7">
        <v>0</v>
      </c>
      <c r="H4383" s="7">
        <v>3</v>
      </c>
      <c r="I4383" s="7" t="b">
        <f t="shared" si="204"/>
        <v>0</v>
      </c>
      <c r="J4383" s="7" t="b">
        <f t="shared" si="205"/>
        <v>1</v>
      </c>
      <c r="K4383" s="7">
        <f t="shared" si="206"/>
        <v>0</v>
      </c>
      <c r="L4383" s="7">
        <f>WEEKDAY(Table1[[#This Row],[post_time]])</f>
        <v>5</v>
      </c>
      <c r="M4383" s="7">
        <f>VLOOKUP(Table1[[#This Row],[topic_id]],'All Topics Data'!$A$2:$I$1243,8,FALSE)</f>
        <v>40514.024305555555</v>
      </c>
      <c r="N4383" s="7">
        <f>Table1[[#This Row],[Hui Reply?]]*(Table1[[#This Row],[post_time]]-Table1[[#This Row],[timestamp of previous reply]])</f>
        <v>0</v>
      </c>
      <c r="O4383" s="3">
        <f>O4382+Table1[[#This Row],[Hui Reply?]]</f>
        <v>1128</v>
      </c>
      <c r="P4383" s="19">
        <f>INT(Table1[[#This Row],[post_time]])</f>
        <v>40514</v>
      </c>
      <c r="Q4383" s="3">
        <f>IF(Table1[[#This Row],[Hui Reply?]],VLOOKUP(Table1[[#This Row],[topic_id]],'All Topics Data'!$A$2:$E$1243,5,FALSE),0)</f>
        <v>0</v>
      </c>
      <c r="R4383" s="8">
        <f>Table1[[#This Row],[post_time]]+8/24</f>
        <v>40515.319201388891</v>
      </c>
      <c r="S4383" s="3">
        <f>IF(Table1[[#This Row],[post_position]]=1,0,SUMIFS($F$2:F4383,$H$2:H4383,Table1[[#This Row],[post_position]]-1,$C$2:C4383,Table1[[#This Row],[topic_id]]))</f>
        <v>40514.184027777781</v>
      </c>
    </row>
    <row r="4384" spans="1:19" x14ac:dyDescent="0.25">
      <c r="A4384" s="7">
        <v>4469</v>
      </c>
      <c r="B4384" s="7">
        <v>1</v>
      </c>
      <c r="C4384" s="7">
        <v>1079</v>
      </c>
      <c r="D4384" s="7">
        <v>24</v>
      </c>
      <c r="F4384" s="8">
        <v>40515.002824074072</v>
      </c>
      <c r="G4384" s="7">
        <v>0</v>
      </c>
      <c r="H4384" s="7">
        <v>3</v>
      </c>
      <c r="I4384" s="7" t="b">
        <f t="shared" si="204"/>
        <v>1</v>
      </c>
      <c r="J4384" s="7" t="b">
        <f t="shared" si="205"/>
        <v>1</v>
      </c>
      <c r="K4384" s="7">
        <f t="shared" si="206"/>
        <v>1</v>
      </c>
      <c r="L4384" s="7">
        <f>WEEKDAY(Table1[[#This Row],[post_time]])</f>
        <v>6</v>
      </c>
      <c r="M4384" s="7">
        <f>VLOOKUP(Table1[[#This Row],[topic_id]],'All Topics Data'!$A$2:$I$1243,8,FALSE)</f>
        <v>40514.904166666667</v>
      </c>
      <c r="N4384" s="7">
        <f>Table1[[#This Row],[Hui Reply?]]*(Table1[[#This Row],[post_time]]-Table1[[#This Row],[timestamp of previous reply]])</f>
        <v>4.7060185184818693E-2</v>
      </c>
      <c r="O4384" s="3">
        <f>O4383+Table1[[#This Row],[Hui Reply?]]</f>
        <v>1129</v>
      </c>
      <c r="P4384" s="19">
        <f>INT(Table1[[#This Row],[post_time]])</f>
        <v>40515</v>
      </c>
      <c r="Q4384" s="3" t="str">
        <f>IF(Table1[[#This Row],[Hui Reply?]],VLOOKUP(Table1[[#This Row],[topic_id]],'All Topics Data'!$A$2:$E$1243,5,FALSE),0)</f>
        <v>jofjltncb6</v>
      </c>
      <c r="R4384" s="8">
        <f>Table1[[#This Row],[post_time]]+8/24</f>
        <v>40515.336157407408</v>
      </c>
      <c r="S4384" s="3">
        <f>IF(Table1[[#This Row],[post_position]]=1,0,SUMIFS($F$2:F4384,$H$2:H4384,Table1[[#This Row],[post_position]]-1,$C$2:C4384,Table1[[#This Row],[topic_id]]))</f>
        <v>40514.955763888887</v>
      </c>
    </row>
    <row r="4385" spans="1:19" x14ac:dyDescent="0.25">
      <c r="A4385" s="7">
        <v>4470</v>
      </c>
      <c r="B4385" s="7">
        <v>1</v>
      </c>
      <c r="C4385" s="7">
        <v>1080</v>
      </c>
      <c r="D4385" s="7">
        <v>6954</v>
      </c>
      <c r="E4385" s="2"/>
      <c r="F4385" s="8">
        <v>40515.176307870373</v>
      </c>
      <c r="G4385" s="7">
        <v>0</v>
      </c>
      <c r="H4385" s="7">
        <v>1</v>
      </c>
      <c r="I4385" s="7" t="b">
        <f t="shared" si="204"/>
        <v>0</v>
      </c>
      <c r="J4385" s="7" t="b">
        <f t="shared" si="205"/>
        <v>0</v>
      </c>
      <c r="K4385" s="7">
        <f t="shared" si="206"/>
        <v>0</v>
      </c>
      <c r="L4385" s="7">
        <f>WEEKDAY(Table1[[#This Row],[post_time]])</f>
        <v>6</v>
      </c>
      <c r="M4385" s="7">
        <f>VLOOKUP(Table1[[#This Row],[topic_id]],'All Topics Data'!$A$2:$I$1243,8,FALSE)</f>
        <v>40515.175694444442</v>
      </c>
      <c r="N4385" s="7">
        <f>Table1[[#This Row],[Hui Reply?]]*(Table1[[#This Row],[post_time]]-Table1[[#This Row],[timestamp of previous reply]])</f>
        <v>0</v>
      </c>
      <c r="O4385" s="3">
        <f>O4384+Table1[[#This Row],[Hui Reply?]]</f>
        <v>1129</v>
      </c>
      <c r="P4385" s="19">
        <f>INT(Table1[[#This Row],[post_time]])</f>
        <v>40515</v>
      </c>
      <c r="Q4385" s="3">
        <f>IF(Table1[[#This Row],[Hui Reply?]],VLOOKUP(Table1[[#This Row],[topic_id]],'All Topics Data'!$A$2:$E$1243,5,FALSE),0)</f>
        <v>0</v>
      </c>
      <c r="R4385" s="8">
        <f>Table1[[#This Row],[post_time]]+8/24</f>
        <v>40515.509641203709</v>
      </c>
      <c r="S4385" s="3">
        <f>IF(Table1[[#This Row],[post_position]]=1,0,SUMIFS($F$2:F4385,$H$2:H4385,Table1[[#This Row],[post_position]]-1,$C$2:C4385,Table1[[#This Row],[topic_id]]))</f>
        <v>0</v>
      </c>
    </row>
    <row r="4386" spans="1:19" x14ac:dyDescent="0.25">
      <c r="A4386" s="7">
        <v>4471</v>
      </c>
      <c r="B4386" s="7">
        <v>1</v>
      </c>
      <c r="C4386" s="7">
        <v>1080</v>
      </c>
      <c r="D4386" s="7">
        <v>6458</v>
      </c>
      <c r="F4386" s="8">
        <v>40515.218287037038</v>
      </c>
      <c r="G4386" s="7">
        <v>0</v>
      </c>
      <c r="H4386" s="7">
        <v>2</v>
      </c>
      <c r="I4386" s="7" t="b">
        <f t="shared" si="204"/>
        <v>0</v>
      </c>
      <c r="J4386" s="7" t="b">
        <f t="shared" si="205"/>
        <v>1</v>
      </c>
      <c r="K4386" s="7">
        <f t="shared" si="206"/>
        <v>0</v>
      </c>
      <c r="L4386" s="7">
        <f>WEEKDAY(Table1[[#This Row],[post_time]])</f>
        <v>6</v>
      </c>
      <c r="M4386" s="7">
        <f>VLOOKUP(Table1[[#This Row],[topic_id]],'All Topics Data'!$A$2:$I$1243,8,FALSE)</f>
        <v>40515.175694444442</v>
      </c>
      <c r="N4386" s="7">
        <f>Table1[[#This Row],[Hui Reply?]]*(Table1[[#This Row],[post_time]]-Table1[[#This Row],[timestamp of previous reply]])</f>
        <v>0</v>
      </c>
      <c r="O4386" s="3">
        <f>O4385+Table1[[#This Row],[Hui Reply?]]</f>
        <v>1129</v>
      </c>
      <c r="P4386" s="19">
        <f>INT(Table1[[#This Row],[post_time]])</f>
        <v>40515</v>
      </c>
      <c r="Q4386" s="3">
        <f>IF(Table1[[#This Row],[Hui Reply?]],VLOOKUP(Table1[[#This Row],[topic_id]],'All Topics Data'!$A$2:$E$1243,5,FALSE),0)</f>
        <v>0</v>
      </c>
      <c r="R4386" s="8">
        <f>Table1[[#This Row],[post_time]]+8/24</f>
        <v>40515.551620370374</v>
      </c>
      <c r="S4386" s="3">
        <f>IF(Table1[[#This Row],[post_position]]=1,0,SUMIFS($F$2:F4386,$H$2:H4386,Table1[[#This Row],[post_position]]-1,$C$2:C4386,Table1[[#This Row],[topic_id]]))</f>
        <v>40515.176307870373</v>
      </c>
    </row>
    <row r="4387" spans="1:19" x14ac:dyDescent="0.25">
      <c r="A4387" s="7">
        <v>4472</v>
      </c>
      <c r="B4387" s="7">
        <v>1</v>
      </c>
      <c r="C4387" s="7">
        <v>1081</v>
      </c>
      <c r="D4387" s="7">
        <v>7140</v>
      </c>
      <c r="E4387" s="2"/>
      <c r="F4387" s="8">
        <v>40515.32980324074</v>
      </c>
      <c r="G4387" s="7">
        <v>0</v>
      </c>
      <c r="H4387" s="7">
        <v>1</v>
      </c>
      <c r="I4387" s="7" t="b">
        <f t="shared" si="204"/>
        <v>0</v>
      </c>
      <c r="J4387" s="7" t="b">
        <f t="shared" si="205"/>
        <v>0</v>
      </c>
      <c r="K4387" s="7">
        <f t="shared" si="206"/>
        <v>0</v>
      </c>
      <c r="L4387" s="7">
        <f>WEEKDAY(Table1[[#This Row],[post_time]])</f>
        <v>6</v>
      </c>
      <c r="M4387" s="7">
        <f>VLOOKUP(Table1[[#This Row],[topic_id]],'All Topics Data'!$A$2:$I$1243,8,FALSE)</f>
        <v>40515.32916666667</v>
      </c>
      <c r="N4387" s="7">
        <f>Table1[[#This Row],[Hui Reply?]]*(Table1[[#This Row],[post_time]]-Table1[[#This Row],[timestamp of previous reply]])</f>
        <v>0</v>
      </c>
      <c r="O4387" s="3">
        <f>O4386+Table1[[#This Row],[Hui Reply?]]</f>
        <v>1129</v>
      </c>
      <c r="P4387" s="19">
        <f>INT(Table1[[#This Row],[post_time]])</f>
        <v>40515</v>
      </c>
      <c r="Q4387" s="3">
        <f>IF(Table1[[#This Row],[Hui Reply?]],VLOOKUP(Table1[[#This Row],[topic_id]],'All Topics Data'!$A$2:$E$1243,5,FALSE),0)</f>
        <v>0</v>
      </c>
      <c r="R4387" s="8">
        <f>Table1[[#This Row],[post_time]]+8/24</f>
        <v>40515.663136574076</v>
      </c>
      <c r="S4387" s="3">
        <f>IF(Table1[[#This Row],[post_position]]=1,0,SUMIFS($F$2:F4387,$H$2:H4387,Table1[[#This Row],[post_position]]-1,$C$2:C4387,Table1[[#This Row],[topic_id]]))</f>
        <v>0</v>
      </c>
    </row>
    <row r="4388" spans="1:19" x14ac:dyDescent="0.25">
      <c r="A4388" s="7">
        <v>4473</v>
      </c>
      <c r="B4388" s="7">
        <v>1</v>
      </c>
      <c r="C4388" s="7">
        <v>1081</v>
      </c>
      <c r="D4388" s="7">
        <v>24</v>
      </c>
      <c r="E4388" s="2"/>
      <c r="F4388" s="8">
        <v>40515.379548611112</v>
      </c>
      <c r="G4388" s="7">
        <v>0</v>
      </c>
      <c r="H4388" s="7">
        <v>2</v>
      </c>
      <c r="I4388" s="7" t="b">
        <f t="shared" si="204"/>
        <v>1</v>
      </c>
      <c r="J4388" s="7" t="b">
        <f t="shared" si="205"/>
        <v>1</v>
      </c>
      <c r="K4388" s="7">
        <f t="shared" si="206"/>
        <v>1</v>
      </c>
      <c r="L4388" s="7">
        <f>WEEKDAY(Table1[[#This Row],[post_time]])</f>
        <v>6</v>
      </c>
      <c r="M4388" s="7">
        <f>VLOOKUP(Table1[[#This Row],[topic_id]],'All Topics Data'!$A$2:$I$1243,8,FALSE)</f>
        <v>40515.32916666667</v>
      </c>
      <c r="N4388" s="7">
        <f>Table1[[#This Row],[Hui Reply?]]*(Table1[[#This Row],[post_time]]-Table1[[#This Row],[timestamp of previous reply]])</f>
        <v>4.9745370371965691E-2</v>
      </c>
      <c r="O4388" s="3">
        <f>O4387+Table1[[#This Row],[Hui Reply?]]</f>
        <v>1130</v>
      </c>
      <c r="P4388" s="19">
        <f>INT(Table1[[#This Row],[post_time]])</f>
        <v>40515</v>
      </c>
      <c r="Q4388" s="3" t="str">
        <f>IF(Table1[[#This Row],[Hui Reply?]],VLOOKUP(Table1[[#This Row],[topic_id]],'All Topics Data'!$A$2:$E$1243,5,FALSE),0)</f>
        <v>jaku123</v>
      </c>
      <c r="R4388" s="8">
        <f>Table1[[#This Row],[post_time]]+8/24</f>
        <v>40515.712881944448</v>
      </c>
      <c r="S4388" s="3">
        <f>IF(Table1[[#This Row],[post_position]]=1,0,SUMIFS($F$2:F4388,$H$2:H4388,Table1[[#This Row],[post_position]]-1,$C$2:C4388,Table1[[#This Row],[topic_id]]))</f>
        <v>40515.32980324074</v>
      </c>
    </row>
    <row r="4389" spans="1:19" x14ac:dyDescent="0.25">
      <c r="A4389" s="7">
        <v>4474</v>
      </c>
      <c r="B4389" s="7">
        <v>1</v>
      </c>
      <c r="C4389" s="7">
        <v>1082</v>
      </c>
      <c r="D4389" s="7">
        <v>7142</v>
      </c>
      <c r="E4389" s="2"/>
      <c r="F4389" s="8">
        <v>40515.438993055555</v>
      </c>
      <c r="G4389" s="7">
        <v>0</v>
      </c>
      <c r="H4389" s="7">
        <v>1</v>
      </c>
      <c r="I4389" s="7" t="b">
        <f t="shared" si="204"/>
        <v>0</v>
      </c>
      <c r="J4389" s="7" t="b">
        <f t="shared" si="205"/>
        <v>0</v>
      </c>
      <c r="K4389" s="7">
        <f t="shared" si="206"/>
        <v>0</v>
      </c>
      <c r="L4389" s="7">
        <f>WEEKDAY(Table1[[#This Row],[post_time]])</f>
        <v>6</v>
      </c>
      <c r="M4389" s="7">
        <f>VLOOKUP(Table1[[#This Row],[topic_id]],'All Topics Data'!$A$2:$I$1243,8,FALSE)</f>
        <v>40515.438888888886</v>
      </c>
      <c r="N4389" s="7">
        <f>Table1[[#This Row],[Hui Reply?]]*(Table1[[#This Row],[post_time]]-Table1[[#This Row],[timestamp of previous reply]])</f>
        <v>0</v>
      </c>
      <c r="O4389" s="3">
        <f>O4388+Table1[[#This Row],[Hui Reply?]]</f>
        <v>1130</v>
      </c>
      <c r="P4389" s="19">
        <f>INT(Table1[[#This Row],[post_time]])</f>
        <v>40515</v>
      </c>
      <c r="Q4389" s="3">
        <f>IF(Table1[[#This Row],[Hui Reply?]],VLOOKUP(Table1[[#This Row],[topic_id]],'All Topics Data'!$A$2:$E$1243,5,FALSE),0)</f>
        <v>0</v>
      </c>
      <c r="R4389" s="8">
        <f>Table1[[#This Row],[post_time]]+8/24</f>
        <v>40515.772326388891</v>
      </c>
      <c r="S4389" s="3">
        <f>IF(Table1[[#This Row],[post_position]]=1,0,SUMIFS($F$2:F4389,$H$2:H4389,Table1[[#This Row],[post_position]]-1,$C$2:C4389,Table1[[#This Row],[topic_id]]))</f>
        <v>0</v>
      </c>
    </row>
    <row r="4390" spans="1:19" x14ac:dyDescent="0.25">
      <c r="A4390" s="7">
        <v>4475</v>
      </c>
      <c r="B4390" s="7">
        <v>1</v>
      </c>
      <c r="C4390" s="7">
        <v>1083</v>
      </c>
      <c r="D4390" s="7">
        <v>6938</v>
      </c>
      <c r="E4390" s="2"/>
      <c r="F4390" s="8">
        <v>40515.63181712963</v>
      </c>
      <c r="G4390" s="7">
        <v>0</v>
      </c>
      <c r="H4390" s="7">
        <v>1</v>
      </c>
      <c r="I4390" s="7" t="b">
        <f t="shared" si="204"/>
        <v>0</v>
      </c>
      <c r="J4390" s="7" t="b">
        <f t="shared" si="205"/>
        <v>0</v>
      </c>
      <c r="K4390" s="7">
        <f t="shared" si="206"/>
        <v>0</v>
      </c>
      <c r="L4390" s="7">
        <f>WEEKDAY(Table1[[#This Row],[post_time]])</f>
        <v>6</v>
      </c>
      <c r="M4390" s="7">
        <f>VLOOKUP(Table1[[#This Row],[topic_id]],'All Topics Data'!$A$2:$I$1243,8,FALSE)</f>
        <v>40515.631249999999</v>
      </c>
      <c r="N4390" s="7">
        <f>Table1[[#This Row],[Hui Reply?]]*(Table1[[#This Row],[post_time]]-Table1[[#This Row],[timestamp of previous reply]])</f>
        <v>0</v>
      </c>
      <c r="O4390" s="3">
        <f>O4389+Table1[[#This Row],[Hui Reply?]]</f>
        <v>1130</v>
      </c>
      <c r="P4390" s="19">
        <f>INT(Table1[[#This Row],[post_time]])</f>
        <v>40515</v>
      </c>
      <c r="Q4390" s="3">
        <f>IF(Table1[[#This Row],[Hui Reply?]],VLOOKUP(Table1[[#This Row],[topic_id]],'All Topics Data'!$A$2:$E$1243,5,FALSE),0)</f>
        <v>0</v>
      </c>
      <c r="R4390" s="8">
        <f>Table1[[#This Row],[post_time]]+8/24</f>
        <v>40515.965150462966</v>
      </c>
      <c r="S4390" s="3">
        <f>IF(Table1[[#This Row],[post_position]]=1,0,SUMIFS($F$2:F4390,$H$2:H4390,Table1[[#This Row],[post_position]]-1,$C$2:C4390,Table1[[#This Row],[topic_id]]))</f>
        <v>0</v>
      </c>
    </row>
    <row r="4391" spans="1:19" x14ac:dyDescent="0.25">
      <c r="A4391" s="7">
        <v>4476</v>
      </c>
      <c r="B4391" s="7">
        <v>1</v>
      </c>
      <c r="C4391" s="7">
        <v>1083</v>
      </c>
      <c r="D4391" s="7">
        <v>6998</v>
      </c>
      <c r="F4391" s="8">
        <v>40515.69158564815</v>
      </c>
      <c r="G4391" s="7">
        <v>0</v>
      </c>
      <c r="H4391" s="7">
        <v>2</v>
      </c>
      <c r="I4391" s="7" t="b">
        <f t="shared" si="204"/>
        <v>0</v>
      </c>
      <c r="J4391" s="7" t="b">
        <f t="shared" si="205"/>
        <v>1</v>
      </c>
      <c r="K4391" s="7">
        <f t="shared" si="206"/>
        <v>0</v>
      </c>
      <c r="L4391" s="7">
        <f>WEEKDAY(Table1[[#This Row],[post_time]])</f>
        <v>6</v>
      </c>
      <c r="M4391" s="7">
        <f>VLOOKUP(Table1[[#This Row],[topic_id]],'All Topics Data'!$A$2:$I$1243,8,FALSE)</f>
        <v>40515.631249999999</v>
      </c>
      <c r="N4391" s="7">
        <f>Table1[[#This Row],[Hui Reply?]]*(Table1[[#This Row],[post_time]]-Table1[[#This Row],[timestamp of previous reply]])</f>
        <v>0</v>
      </c>
      <c r="O4391" s="3">
        <f>O4390+Table1[[#This Row],[Hui Reply?]]</f>
        <v>1130</v>
      </c>
      <c r="P4391" s="19">
        <f>INT(Table1[[#This Row],[post_time]])</f>
        <v>40515</v>
      </c>
      <c r="Q4391" s="3">
        <f>IF(Table1[[#This Row],[Hui Reply?]],VLOOKUP(Table1[[#This Row],[topic_id]],'All Topics Data'!$A$2:$E$1243,5,FALSE),0)</f>
        <v>0</v>
      </c>
      <c r="R4391" s="8">
        <f>Table1[[#This Row],[post_time]]+8/24</f>
        <v>40516.024918981486</v>
      </c>
      <c r="S4391" s="3">
        <f>IF(Table1[[#This Row],[post_position]]=1,0,SUMIFS($F$2:F4391,$H$2:H4391,Table1[[#This Row],[post_position]]-1,$C$2:C4391,Table1[[#This Row],[topic_id]]))</f>
        <v>40515.63181712963</v>
      </c>
    </row>
    <row r="4392" spans="1:19" x14ac:dyDescent="0.25">
      <c r="A4392" s="7">
        <v>4477</v>
      </c>
      <c r="B4392" s="7">
        <v>1</v>
      </c>
      <c r="C4392" s="7">
        <v>1082</v>
      </c>
      <c r="D4392" s="7">
        <v>6998</v>
      </c>
      <c r="E4392" s="2"/>
      <c r="F4392" s="8">
        <v>40515.695439814815</v>
      </c>
      <c r="G4392" s="7">
        <v>0</v>
      </c>
      <c r="H4392" s="7">
        <v>2</v>
      </c>
      <c r="I4392" s="7" t="b">
        <f t="shared" si="204"/>
        <v>0</v>
      </c>
      <c r="J4392" s="7" t="b">
        <f t="shared" si="205"/>
        <v>1</v>
      </c>
      <c r="K4392" s="7">
        <f t="shared" si="206"/>
        <v>0</v>
      </c>
      <c r="L4392" s="7">
        <f>WEEKDAY(Table1[[#This Row],[post_time]])</f>
        <v>6</v>
      </c>
      <c r="M4392" s="7">
        <f>VLOOKUP(Table1[[#This Row],[topic_id]],'All Topics Data'!$A$2:$I$1243,8,FALSE)</f>
        <v>40515.438888888886</v>
      </c>
      <c r="N4392" s="7">
        <f>Table1[[#This Row],[Hui Reply?]]*(Table1[[#This Row],[post_time]]-Table1[[#This Row],[timestamp of previous reply]])</f>
        <v>0</v>
      </c>
      <c r="O4392" s="3">
        <f>O4391+Table1[[#This Row],[Hui Reply?]]</f>
        <v>1130</v>
      </c>
      <c r="P4392" s="19">
        <f>INT(Table1[[#This Row],[post_time]])</f>
        <v>40515</v>
      </c>
      <c r="Q4392" s="3">
        <f>IF(Table1[[#This Row],[Hui Reply?]],VLOOKUP(Table1[[#This Row],[topic_id]],'All Topics Data'!$A$2:$E$1243,5,FALSE),0)</f>
        <v>0</v>
      </c>
      <c r="R4392" s="8">
        <f>Table1[[#This Row],[post_time]]+8/24</f>
        <v>40516.028773148151</v>
      </c>
      <c r="S4392" s="3">
        <f>IF(Table1[[#This Row],[post_position]]=1,0,SUMIFS($F$2:F4392,$H$2:H4392,Table1[[#This Row],[post_position]]-1,$C$2:C4392,Table1[[#This Row],[topic_id]]))</f>
        <v>40515.438993055555</v>
      </c>
    </row>
    <row r="4393" spans="1:19" x14ac:dyDescent="0.25">
      <c r="A4393" s="7">
        <v>4478</v>
      </c>
      <c r="B4393" s="7">
        <v>1</v>
      </c>
      <c r="C4393" s="7">
        <v>1030</v>
      </c>
      <c r="D4393" s="7">
        <v>7074</v>
      </c>
      <c r="E4393" s="2"/>
      <c r="F4393" s="8">
        <v>40515.726736111108</v>
      </c>
      <c r="G4393" s="7">
        <v>0</v>
      </c>
      <c r="H4393" s="7">
        <v>3</v>
      </c>
      <c r="I4393" s="7" t="b">
        <f t="shared" si="204"/>
        <v>0</v>
      </c>
      <c r="J4393" s="7" t="b">
        <f t="shared" si="205"/>
        <v>1</v>
      </c>
      <c r="K4393" s="7">
        <f t="shared" si="206"/>
        <v>0</v>
      </c>
      <c r="L4393" s="7">
        <f>WEEKDAY(Table1[[#This Row],[post_time]])</f>
        <v>6</v>
      </c>
      <c r="M4393" s="7">
        <f>VLOOKUP(Table1[[#This Row],[topic_id]],'All Topics Data'!$A$2:$I$1243,8,FALSE)</f>
        <v>40505.411111111112</v>
      </c>
      <c r="N4393" s="7">
        <f>Table1[[#This Row],[Hui Reply?]]*(Table1[[#This Row],[post_time]]-Table1[[#This Row],[timestamp of previous reply]])</f>
        <v>0</v>
      </c>
      <c r="O4393" s="3">
        <f>O4392+Table1[[#This Row],[Hui Reply?]]</f>
        <v>1130</v>
      </c>
      <c r="P4393" s="19">
        <f>INT(Table1[[#This Row],[post_time]])</f>
        <v>40515</v>
      </c>
      <c r="Q4393" s="3">
        <f>IF(Table1[[#This Row],[Hui Reply?]],VLOOKUP(Table1[[#This Row],[topic_id]],'All Topics Data'!$A$2:$E$1243,5,FALSE),0)</f>
        <v>0</v>
      </c>
      <c r="R4393" s="8">
        <f>Table1[[#This Row],[post_time]]+8/24</f>
        <v>40516.060069444444</v>
      </c>
      <c r="S4393" s="3">
        <f>IF(Table1[[#This Row],[post_position]]=1,0,SUMIFS($F$2:F4393,$H$2:H4393,Table1[[#This Row],[post_position]]-1,$C$2:C4393,Table1[[#This Row],[topic_id]]))</f>
        <v>40505.430925925924</v>
      </c>
    </row>
    <row r="4394" spans="1:19" x14ac:dyDescent="0.25">
      <c r="A4394" s="7">
        <v>4479</v>
      </c>
      <c r="B4394" s="7">
        <v>1</v>
      </c>
      <c r="C4394" s="7">
        <v>1005</v>
      </c>
      <c r="D4394" s="7">
        <v>6713</v>
      </c>
      <c r="E4394" s="2"/>
      <c r="F4394" s="8">
        <v>40515.778217592589</v>
      </c>
      <c r="G4394" s="7">
        <v>0</v>
      </c>
      <c r="H4394" s="7">
        <v>11</v>
      </c>
      <c r="I4394" s="7" t="b">
        <f t="shared" si="204"/>
        <v>0</v>
      </c>
      <c r="J4394" s="7" t="b">
        <f t="shared" si="205"/>
        <v>1</v>
      </c>
      <c r="K4394" s="7">
        <f t="shared" si="206"/>
        <v>0</v>
      </c>
      <c r="L4394" s="7">
        <f>WEEKDAY(Table1[[#This Row],[post_time]])</f>
        <v>6</v>
      </c>
      <c r="M4394" s="7">
        <f>VLOOKUP(Table1[[#This Row],[topic_id]],'All Topics Data'!$A$2:$I$1243,8,FALSE)</f>
        <v>40501.734027777777</v>
      </c>
      <c r="N4394" s="7">
        <f>Table1[[#This Row],[Hui Reply?]]*(Table1[[#This Row],[post_time]]-Table1[[#This Row],[timestamp of previous reply]])</f>
        <v>0</v>
      </c>
      <c r="O4394" s="3">
        <f>O4393+Table1[[#This Row],[Hui Reply?]]</f>
        <v>1130</v>
      </c>
      <c r="P4394" s="19">
        <f>INT(Table1[[#This Row],[post_time]])</f>
        <v>40515</v>
      </c>
      <c r="Q4394" s="3">
        <f>IF(Table1[[#This Row],[Hui Reply?]],VLOOKUP(Table1[[#This Row],[topic_id]],'All Topics Data'!$A$2:$E$1243,5,FALSE),0)</f>
        <v>0</v>
      </c>
      <c r="R4394" s="8">
        <f>Table1[[#This Row],[post_time]]+8/24</f>
        <v>40516.111550925925</v>
      </c>
      <c r="S4394" s="3">
        <f>IF(Table1[[#This Row],[post_position]]=1,0,SUMIFS($F$2:F4394,$H$2:H4394,Table1[[#This Row],[post_position]]-1,$C$2:C4394,Table1[[#This Row],[topic_id]]))</f>
        <v>40512.839953703704</v>
      </c>
    </row>
    <row r="4395" spans="1:19" x14ac:dyDescent="0.25">
      <c r="A4395" s="7">
        <v>4480</v>
      </c>
      <c r="B4395" s="7">
        <v>1</v>
      </c>
      <c r="C4395" s="7">
        <v>1030</v>
      </c>
      <c r="D4395" s="7">
        <v>6713</v>
      </c>
      <c r="F4395" s="8">
        <v>40515.780023148145</v>
      </c>
      <c r="G4395" s="7">
        <v>0</v>
      </c>
      <c r="H4395" s="7">
        <v>4</v>
      </c>
      <c r="I4395" s="7" t="b">
        <f t="shared" si="204"/>
        <v>0</v>
      </c>
      <c r="J4395" s="7" t="b">
        <f t="shared" si="205"/>
        <v>1</v>
      </c>
      <c r="K4395" s="7">
        <f t="shared" si="206"/>
        <v>0</v>
      </c>
      <c r="L4395" s="7">
        <f>WEEKDAY(Table1[[#This Row],[post_time]])</f>
        <v>6</v>
      </c>
      <c r="M4395" s="7">
        <f>VLOOKUP(Table1[[#This Row],[topic_id]],'All Topics Data'!$A$2:$I$1243,8,FALSE)</f>
        <v>40505.411111111112</v>
      </c>
      <c r="N4395" s="7">
        <f>Table1[[#This Row],[Hui Reply?]]*(Table1[[#This Row],[post_time]]-Table1[[#This Row],[timestamp of previous reply]])</f>
        <v>0</v>
      </c>
      <c r="O4395" s="3">
        <f>O4394+Table1[[#This Row],[Hui Reply?]]</f>
        <v>1130</v>
      </c>
      <c r="P4395" s="19">
        <f>INT(Table1[[#This Row],[post_time]])</f>
        <v>40515</v>
      </c>
      <c r="Q4395" s="3">
        <f>IF(Table1[[#This Row],[Hui Reply?]],VLOOKUP(Table1[[#This Row],[topic_id]],'All Topics Data'!$A$2:$E$1243,5,FALSE),0)</f>
        <v>0</v>
      </c>
      <c r="R4395" s="8">
        <f>Table1[[#This Row],[post_time]]+8/24</f>
        <v>40516.113356481481</v>
      </c>
      <c r="S4395" s="3">
        <f>IF(Table1[[#This Row],[post_position]]=1,0,SUMIFS($F$2:F4395,$H$2:H4395,Table1[[#This Row],[post_position]]-1,$C$2:C4395,Table1[[#This Row],[topic_id]]))</f>
        <v>40515.726736111108</v>
      </c>
    </row>
    <row r="4396" spans="1:19" x14ac:dyDescent="0.25">
      <c r="A4396" s="7">
        <v>4481</v>
      </c>
      <c r="B4396" s="7">
        <v>1</v>
      </c>
      <c r="C4396" s="7">
        <v>1084</v>
      </c>
      <c r="D4396" s="7">
        <v>7146</v>
      </c>
      <c r="E4396" s="2"/>
      <c r="F4396" s="8">
        <v>40516.439837962964</v>
      </c>
      <c r="G4396" s="7">
        <v>0</v>
      </c>
      <c r="H4396" s="7">
        <v>1</v>
      </c>
      <c r="I4396" s="7" t="b">
        <f t="shared" si="204"/>
        <v>0</v>
      </c>
      <c r="J4396" s="7" t="b">
        <f t="shared" si="205"/>
        <v>0</v>
      </c>
      <c r="K4396" s="7">
        <f t="shared" si="206"/>
        <v>0</v>
      </c>
      <c r="L4396" s="7">
        <f>WEEKDAY(Table1[[#This Row],[post_time]])</f>
        <v>7</v>
      </c>
      <c r="M4396" s="7">
        <f>VLOOKUP(Table1[[#This Row],[topic_id]],'All Topics Data'!$A$2:$I$1243,8,FALSE)</f>
        <v>40516.439583333333</v>
      </c>
      <c r="N4396" s="7">
        <f>Table1[[#This Row],[Hui Reply?]]*(Table1[[#This Row],[post_time]]-Table1[[#This Row],[timestamp of previous reply]])</f>
        <v>0</v>
      </c>
      <c r="O4396" s="3">
        <f>O4395+Table1[[#This Row],[Hui Reply?]]</f>
        <v>1130</v>
      </c>
      <c r="P4396" s="19">
        <f>INT(Table1[[#This Row],[post_time]])</f>
        <v>40516</v>
      </c>
      <c r="Q4396" s="3">
        <f>IF(Table1[[#This Row],[Hui Reply?]],VLOOKUP(Table1[[#This Row],[topic_id]],'All Topics Data'!$A$2:$E$1243,5,FALSE),0)</f>
        <v>0</v>
      </c>
      <c r="R4396" s="8">
        <f>Table1[[#This Row],[post_time]]+8/24</f>
        <v>40516.7731712963</v>
      </c>
      <c r="S4396" s="3">
        <f>IF(Table1[[#This Row],[post_position]]=1,0,SUMIFS($F$2:F4396,$H$2:H4396,Table1[[#This Row],[post_position]]-1,$C$2:C4396,Table1[[#This Row],[topic_id]]))</f>
        <v>0</v>
      </c>
    </row>
    <row r="4397" spans="1:19" x14ac:dyDescent="0.25">
      <c r="A4397" s="7">
        <v>4482</v>
      </c>
      <c r="B4397" s="7">
        <v>1</v>
      </c>
      <c r="C4397" s="7">
        <v>1084</v>
      </c>
      <c r="D4397" s="7">
        <v>24</v>
      </c>
      <c r="E4397" s="2"/>
      <c r="F4397" s="8">
        <v>40516.481481481482</v>
      </c>
      <c r="G4397" s="7">
        <v>0</v>
      </c>
      <c r="H4397" s="7">
        <v>2</v>
      </c>
      <c r="I4397" s="7" t="b">
        <f t="shared" si="204"/>
        <v>1</v>
      </c>
      <c r="J4397" s="7" t="b">
        <f t="shared" si="205"/>
        <v>1</v>
      </c>
      <c r="K4397" s="7">
        <f t="shared" si="206"/>
        <v>1</v>
      </c>
      <c r="L4397" s="7">
        <f>WEEKDAY(Table1[[#This Row],[post_time]])</f>
        <v>7</v>
      </c>
      <c r="M4397" s="7">
        <f>VLOOKUP(Table1[[#This Row],[topic_id]],'All Topics Data'!$A$2:$I$1243,8,FALSE)</f>
        <v>40516.439583333333</v>
      </c>
      <c r="N4397" s="7">
        <f>Table1[[#This Row],[Hui Reply?]]*(Table1[[#This Row],[post_time]]-Table1[[#This Row],[timestamp of previous reply]])</f>
        <v>4.1643518517958E-2</v>
      </c>
      <c r="O4397" s="3">
        <f>O4396+Table1[[#This Row],[Hui Reply?]]</f>
        <v>1131</v>
      </c>
      <c r="P4397" s="19">
        <f>INT(Table1[[#This Row],[post_time]])</f>
        <v>40516</v>
      </c>
      <c r="Q4397" s="3" t="str">
        <f>IF(Table1[[#This Row],[Hui Reply?]],VLOOKUP(Table1[[#This Row],[topic_id]],'All Topics Data'!$A$2:$E$1243,5,FALSE),0)</f>
        <v>Jo4x4</v>
      </c>
      <c r="R4397" s="8">
        <f>Table1[[#This Row],[post_time]]+8/24</f>
        <v>40516.814814814818</v>
      </c>
      <c r="S4397" s="3">
        <f>IF(Table1[[#This Row],[post_position]]=1,0,SUMIFS($F$2:F4397,$H$2:H4397,Table1[[#This Row],[post_position]]-1,$C$2:C4397,Table1[[#This Row],[topic_id]]))</f>
        <v>40516.439837962964</v>
      </c>
    </row>
    <row r="4398" spans="1:19" x14ac:dyDescent="0.25">
      <c r="A4398" s="7">
        <v>4483</v>
      </c>
      <c r="B4398" s="7">
        <v>1</v>
      </c>
      <c r="C4398" s="7">
        <v>1084</v>
      </c>
      <c r="D4398" s="7">
        <v>7146</v>
      </c>
      <c r="E4398" s="2"/>
      <c r="F4398" s="8">
        <v>40516.521134259259</v>
      </c>
      <c r="G4398" s="7">
        <v>0</v>
      </c>
      <c r="H4398" s="7">
        <v>3</v>
      </c>
      <c r="I4398" s="7" t="b">
        <f t="shared" si="204"/>
        <v>0</v>
      </c>
      <c r="J4398" s="7" t="b">
        <f t="shared" si="205"/>
        <v>1</v>
      </c>
      <c r="K4398" s="7">
        <f t="shared" si="206"/>
        <v>0</v>
      </c>
      <c r="L4398" s="7">
        <f>WEEKDAY(Table1[[#This Row],[post_time]])</f>
        <v>7</v>
      </c>
      <c r="M4398" s="7">
        <f>VLOOKUP(Table1[[#This Row],[topic_id]],'All Topics Data'!$A$2:$I$1243,8,FALSE)</f>
        <v>40516.439583333333</v>
      </c>
      <c r="N4398" s="7">
        <f>Table1[[#This Row],[Hui Reply?]]*(Table1[[#This Row],[post_time]]-Table1[[#This Row],[timestamp of previous reply]])</f>
        <v>0</v>
      </c>
      <c r="O4398" s="3">
        <f>O4397+Table1[[#This Row],[Hui Reply?]]</f>
        <v>1131</v>
      </c>
      <c r="P4398" s="19">
        <f>INT(Table1[[#This Row],[post_time]])</f>
        <v>40516</v>
      </c>
      <c r="Q4398" s="3">
        <f>IF(Table1[[#This Row],[Hui Reply?]],VLOOKUP(Table1[[#This Row],[topic_id]],'All Topics Data'!$A$2:$E$1243,5,FALSE),0)</f>
        <v>0</v>
      </c>
      <c r="R4398" s="8">
        <f>Table1[[#This Row],[post_time]]+8/24</f>
        <v>40516.854467592595</v>
      </c>
      <c r="S4398" s="3">
        <f>IF(Table1[[#This Row],[post_position]]=1,0,SUMIFS($F$2:F4398,$H$2:H4398,Table1[[#This Row],[post_position]]-1,$C$2:C4398,Table1[[#This Row],[topic_id]]))</f>
        <v>40516.481481481482</v>
      </c>
    </row>
    <row r="4399" spans="1:19" x14ac:dyDescent="0.25">
      <c r="A4399" s="7">
        <v>4484</v>
      </c>
      <c r="B4399" s="7">
        <v>1</v>
      </c>
      <c r="C4399" s="7">
        <v>1084</v>
      </c>
      <c r="D4399" s="7">
        <v>5408</v>
      </c>
      <c r="F4399" s="8">
        <v>40516.604062500002</v>
      </c>
      <c r="G4399" s="7">
        <v>0</v>
      </c>
      <c r="H4399" s="7">
        <v>4</v>
      </c>
      <c r="I4399" s="7" t="b">
        <f t="shared" si="204"/>
        <v>0</v>
      </c>
      <c r="J4399" s="7" t="b">
        <f t="shared" si="205"/>
        <v>1</v>
      </c>
      <c r="K4399" s="7">
        <f t="shared" si="206"/>
        <v>0</v>
      </c>
      <c r="L4399" s="7">
        <f>WEEKDAY(Table1[[#This Row],[post_time]])</f>
        <v>7</v>
      </c>
      <c r="M4399" s="7">
        <f>VLOOKUP(Table1[[#This Row],[topic_id]],'All Topics Data'!$A$2:$I$1243,8,FALSE)</f>
        <v>40516.439583333333</v>
      </c>
      <c r="N4399" s="7">
        <f>Table1[[#This Row],[Hui Reply?]]*(Table1[[#This Row],[post_time]]-Table1[[#This Row],[timestamp of previous reply]])</f>
        <v>0</v>
      </c>
      <c r="O4399" s="3">
        <f>O4398+Table1[[#This Row],[Hui Reply?]]</f>
        <v>1131</v>
      </c>
      <c r="P4399" s="19">
        <f>INT(Table1[[#This Row],[post_time]])</f>
        <v>40516</v>
      </c>
      <c r="Q4399" s="3">
        <f>IF(Table1[[#This Row],[Hui Reply?]],VLOOKUP(Table1[[#This Row],[topic_id]],'All Topics Data'!$A$2:$E$1243,5,FALSE),0)</f>
        <v>0</v>
      </c>
      <c r="R4399" s="8">
        <f>Table1[[#This Row],[post_time]]+8/24</f>
        <v>40516.937395833338</v>
      </c>
      <c r="S4399" s="3">
        <f>IF(Table1[[#This Row],[post_position]]=1,0,SUMIFS($F$2:F4399,$H$2:H4399,Table1[[#This Row],[post_position]]-1,$C$2:C4399,Table1[[#This Row],[topic_id]]))</f>
        <v>40516.521134259259</v>
      </c>
    </row>
    <row r="4400" spans="1:19" x14ac:dyDescent="0.25">
      <c r="A4400" s="7">
        <v>4485</v>
      </c>
      <c r="B4400" s="7">
        <v>1</v>
      </c>
      <c r="C4400" s="7">
        <v>1084</v>
      </c>
      <c r="D4400" s="7">
        <v>24</v>
      </c>
      <c r="E4400" s="2"/>
      <c r="F4400" s="8">
        <v>40516.625671296293</v>
      </c>
      <c r="G4400" s="7">
        <v>0</v>
      </c>
      <c r="H4400" s="7">
        <v>5</v>
      </c>
      <c r="I4400" s="7" t="b">
        <f t="shared" si="204"/>
        <v>1</v>
      </c>
      <c r="J4400" s="7" t="b">
        <f t="shared" si="205"/>
        <v>1</v>
      </c>
      <c r="K4400" s="7">
        <f t="shared" si="206"/>
        <v>1</v>
      </c>
      <c r="L4400" s="7">
        <f>WEEKDAY(Table1[[#This Row],[post_time]])</f>
        <v>7</v>
      </c>
      <c r="M4400" s="7">
        <f>VLOOKUP(Table1[[#This Row],[topic_id]],'All Topics Data'!$A$2:$I$1243,8,FALSE)</f>
        <v>40516.439583333333</v>
      </c>
      <c r="N4400" s="7">
        <f>Table1[[#This Row],[Hui Reply?]]*(Table1[[#This Row],[post_time]]-Table1[[#This Row],[timestamp of previous reply]])</f>
        <v>2.1608796290820464E-2</v>
      </c>
      <c r="O4400" s="3">
        <f>O4399+Table1[[#This Row],[Hui Reply?]]</f>
        <v>1132</v>
      </c>
      <c r="P4400" s="19">
        <f>INT(Table1[[#This Row],[post_time]])</f>
        <v>40516</v>
      </c>
      <c r="Q4400" s="3" t="str">
        <f>IF(Table1[[#This Row],[Hui Reply?]],VLOOKUP(Table1[[#This Row],[topic_id]],'All Topics Data'!$A$2:$E$1243,5,FALSE),0)</f>
        <v>Jo4x4</v>
      </c>
      <c r="R4400" s="8">
        <f>Table1[[#This Row],[post_time]]+8/24</f>
        <v>40516.959004629629</v>
      </c>
      <c r="S4400" s="3">
        <f>IF(Table1[[#This Row],[post_position]]=1,0,SUMIFS($F$2:F4400,$H$2:H4400,Table1[[#This Row],[post_position]]-1,$C$2:C4400,Table1[[#This Row],[topic_id]]))</f>
        <v>40516.604062500002</v>
      </c>
    </row>
    <row r="4401" spans="1:19" x14ac:dyDescent="0.25">
      <c r="A4401" s="7">
        <v>4486</v>
      </c>
      <c r="B4401" s="7">
        <v>1</v>
      </c>
      <c r="C4401" s="7">
        <v>1084</v>
      </c>
      <c r="D4401" s="7">
        <v>7146</v>
      </c>
      <c r="F4401" s="8">
        <v>40516.653946759259</v>
      </c>
      <c r="G4401" s="7">
        <v>0</v>
      </c>
      <c r="H4401" s="7">
        <v>6</v>
      </c>
      <c r="I4401" s="7" t="b">
        <f t="shared" si="204"/>
        <v>0</v>
      </c>
      <c r="J4401" s="7" t="b">
        <f t="shared" si="205"/>
        <v>1</v>
      </c>
      <c r="K4401" s="7">
        <f t="shared" si="206"/>
        <v>0</v>
      </c>
      <c r="L4401" s="7">
        <f>WEEKDAY(Table1[[#This Row],[post_time]])</f>
        <v>7</v>
      </c>
      <c r="M4401" s="7">
        <f>VLOOKUP(Table1[[#This Row],[topic_id]],'All Topics Data'!$A$2:$I$1243,8,FALSE)</f>
        <v>40516.439583333333</v>
      </c>
      <c r="N4401" s="7">
        <f>Table1[[#This Row],[Hui Reply?]]*(Table1[[#This Row],[post_time]]-Table1[[#This Row],[timestamp of previous reply]])</f>
        <v>0</v>
      </c>
      <c r="O4401" s="3">
        <f>O4400+Table1[[#This Row],[Hui Reply?]]</f>
        <v>1132</v>
      </c>
      <c r="P4401" s="19">
        <f>INT(Table1[[#This Row],[post_time]])</f>
        <v>40516</v>
      </c>
      <c r="Q4401" s="3">
        <f>IF(Table1[[#This Row],[Hui Reply?]],VLOOKUP(Table1[[#This Row],[topic_id]],'All Topics Data'!$A$2:$E$1243,5,FALSE),0)</f>
        <v>0</v>
      </c>
      <c r="R4401" s="8">
        <f>Table1[[#This Row],[post_time]]+8/24</f>
        <v>40516.987280092595</v>
      </c>
      <c r="S4401" s="3">
        <f>IF(Table1[[#This Row],[post_position]]=1,0,SUMIFS($F$2:F4401,$H$2:H4401,Table1[[#This Row],[post_position]]-1,$C$2:C4401,Table1[[#This Row],[topic_id]]))</f>
        <v>40516.625671296293</v>
      </c>
    </row>
    <row r="4402" spans="1:19" x14ac:dyDescent="0.25">
      <c r="A4402" s="7">
        <v>4487</v>
      </c>
      <c r="B4402" s="7">
        <v>1</v>
      </c>
      <c r="C4402" s="7">
        <v>1084</v>
      </c>
      <c r="D4402" s="7">
        <v>7146</v>
      </c>
      <c r="F4402" s="8">
        <v>40516.654988425929</v>
      </c>
      <c r="G4402" s="7">
        <v>0</v>
      </c>
      <c r="H4402" s="7">
        <v>7</v>
      </c>
      <c r="I4402" s="7" t="b">
        <f t="shared" si="204"/>
        <v>0</v>
      </c>
      <c r="J4402" s="7" t="b">
        <f t="shared" si="205"/>
        <v>1</v>
      </c>
      <c r="K4402" s="7">
        <f t="shared" si="206"/>
        <v>0</v>
      </c>
      <c r="L4402" s="7">
        <f>WEEKDAY(Table1[[#This Row],[post_time]])</f>
        <v>7</v>
      </c>
      <c r="M4402" s="7">
        <f>VLOOKUP(Table1[[#This Row],[topic_id]],'All Topics Data'!$A$2:$I$1243,8,FALSE)</f>
        <v>40516.439583333333</v>
      </c>
      <c r="N4402" s="7">
        <f>Table1[[#This Row],[Hui Reply?]]*(Table1[[#This Row],[post_time]]-Table1[[#This Row],[timestamp of previous reply]])</f>
        <v>0</v>
      </c>
      <c r="O4402" s="3">
        <f>O4401+Table1[[#This Row],[Hui Reply?]]</f>
        <v>1132</v>
      </c>
      <c r="P4402" s="19">
        <f>INT(Table1[[#This Row],[post_time]])</f>
        <v>40516</v>
      </c>
      <c r="Q4402" s="3">
        <f>IF(Table1[[#This Row],[Hui Reply?]],VLOOKUP(Table1[[#This Row],[topic_id]],'All Topics Data'!$A$2:$E$1243,5,FALSE),0)</f>
        <v>0</v>
      </c>
      <c r="R4402" s="8">
        <f>Table1[[#This Row],[post_time]]+8/24</f>
        <v>40516.988321759265</v>
      </c>
      <c r="S4402" s="3">
        <f>IF(Table1[[#This Row],[post_position]]=1,0,SUMIFS($F$2:F4402,$H$2:H4402,Table1[[#This Row],[post_position]]-1,$C$2:C4402,Table1[[#This Row],[topic_id]]))</f>
        <v>40516.653946759259</v>
      </c>
    </row>
    <row r="4403" spans="1:19" x14ac:dyDescent="0.25">
      <c r="A4403" s="7">
        <v>4488</v>
      </c>
      <c r="B4403" s="7">
        <v>1</v>
      </c>
      <c r="C4403" s="7">
        <v>1084</v>
      </c>
      <c r="D4403" s="7">
        <v>5408</v>
      </c>
      <c r="F4403" s="8">
        <v>40516.689976851849</v>
      </c>
      <c r="G4403" s="7">
        <v>0</v>
      </c>
      <c r="H4403" s="7">
        <v>8</v>
      </c>
      <c r="I4403" s="7" t="b">
        <f t="shared" si="204"/>
        <v>0</v>
      </c>
      <c r="J4403" s="7" t="b">
        <f t="shared" si="205"/>
        <v>1</v>
      </c>
      <c r="K4403" s="7">
        <f t="shared" si="206"/>
        <v>0</v>
      </c>
      <c r="L4403" s="7">
        <f>WEEKDAY(Table1[[#This Row],[post_time]])</f>
        <v>7</v>
      </c>
      <c r="M4403" s="7">
        <f>VLOOKUP(Table1[[#This Row],[topic_id]],'All Topics Data'!$A$2:$I$1243,8,FALSE)</f>
        <v>40516.439583333333</v>
      </c>
      <c r="N4403" s="7">
        <f>Table1[[#This Row],[Hui Reply?]]*(Table1[[#This Row],[post_time]]-Table1[[#This Row],[timestamp of previous reply]])</f>
        <v>0</v>
      </c>
      <c r="O4403" s="3">
        <f>O4402+Table1[[#This Row],[Hui Reply?]]</f>
        <v>1132</v>
      </c>
      <c r="P4403" s="19">
        <f>INT(Table1[[#This Row],[post_time]])</f>
        <v>40516</v>
      </c>
      <c r="Q4403" s="3">
        <f>IF(Table1[[#This Row],[Hui Reply?]],VLOOKUP(Table1[[#This Row],[topic_id]],'All Topics Data'!$A$2:$E$1243,5,FALSE),0)</f>
        <v>0</v>
      </c>
      <c r="R4403" s="8">
        <f>Table1[[#This Row],[post_time]]+8/24</f>
        <v>40517.023310185185</v>
      </c>
      <c r="S4403" s="3">
        <f>IF(Table1[[#This Row],[post_position]]=1,0,SUMIFS($F$2:F4403,$H$2:H4403,Table1[[#This Row],[post_position]]-1,$C$2:C4403,Table1[[#This Row],[topic_id]]))</f>
        <v>40516.654988425929</v>
      </c>
    </row>
    <row r="4404" spans="1:19" x14ac:dyDescent="0.25">
      <c r="A4404" s="7">
        <v>4490</v>
      </c>
      <c r="B4404" s="7">
        <v>1</v>
      </c>
      <c r="C4404" s="7">
        <v>1085</v>
      </c>
      <c r="D4404" s="7">
        <v>6678</v>
      </c>
      <c r="E4404" s="2"/>
      <c r="F4404" s="8">
        <v>40516.808692129627</v>
      </c>
      <c r="G4404" s="7">
        <v>0</v>
      </c>
      <c r="H4404" s="7">
        <v>1</v>
      </c>
      <c r="I4404" s="7" t="b">
        <f t="shared" si="204"/>
        <v>0</v>
      </c>
      <c r="J4404" s="7" t="b">
        <f t="shared" si="205"/>
        <v>0</v>
      </c>
      <c r="K4404" s="7">
        <f t="shared" si="206"/>
        <v>0</v>
      </c>
      <c r="L4404" s="7">
        <f>WEEKDAY(Table1[[#This Row],[post_time]])</f>
        <v>7</v>
      </c>
      <c r="M4404" s="7">
        <f>VLOOKUP(Table1[[#This Row],[topic_id]],'All Topics Data'!$A$2:$I$1243,8,FALSE)</f>
        <v>40516.808333333334</v>
      </c>
      <c r="N4404" s="7">
        <f>Table1[[#This Row],[Hui Reply?]]*(Table1[[#This Row],[post_time]]-Table1[[#This Row],[timestamp of previous reply]])</f>
        <v>0</v>
      </c>
      <c r="O4404" s="3">
        <f>O4403+Table1[[#This Row],[Hui Reply?]]</f>
        <v>1132</v>
      </c>
      <c r="P4404" s="19">
        <f>INT(Table1[[#This Row],[post_time]])</f>
        <v>40516</v>
      </c>
      <c r="Q4404" s="3">
        <f>IF(Table1[[#This Row],[Hui Reply?]],VLOOKUP(Table1[[#This Row],[topic_id]],'All Topics Data'!$A$2:$E$1243,5,FALSE),0)</f>
        <v>0</v>
      </c>
      <c r="R4404" s="8">
        <f>Table1[[#This Row],[post_time]]+8/24</f>
        <v>40517.142025462963</v>
      </c>
      <c r="S4404" s="3">
        <f>IF(Table1[[#This Row],[post_position]]=1,0,SUMIFS($F$2:F4404,$H$2:H4404,Table1[[#This Row],[post_position]]-1,$C$2:C4404,Table1[[#This Row],[topic_id]]))</f>
        <v>0</v>
      </c>
    </row>
    <row r="4405" spans="1:19" x14ac:dyDescent="0.25">
      <c r="A4405" s="7">
        <v>4491</v>
      </c>
      <c r="B4405" s="7">
        <v>1</v>
      </c>
      <c r="C4405" s="7">
        <v>1085</v>
      </c>
      <c r="D4405" s="7">
        <v>5408</v>
      </c>
      <c r="F4405" s="8">
        <v>40516.941331018519</v>
      </c>
      <c r="G4405" s="7">
        <v>0</v>
      </c>
      <c r="H4405" s="7">
        <v>2</v>
      </c>
      <c r="I4405" s="7" t="b">
        <f t="shared" si="204"/>
        <v>0</v>
      </c>
      <c r="J4405" s="7" t="b">
        <f t="shared" si="205"/>
        <v>1</v>
      </c>
      <c r="K4405" s="7">
        <f t="shared" si="206"/>
        <v>0</v>
      </c>
      <c r="L4405" s="7">
        <f>WEEKDAY(Table1[[#This Row],[post_time]])</f>
        <v>7</v>
      </c>
      <c r="M4405" s="7">
        <f>VLOOKUP(Table1[[#This Row],[topic_id]],'All Topics Data'!$A$2:$I$1243,8,FALSE)</f>
        <v>40516.808333333334</v>
      </c>
      <c r="N4405" s="7">
        <f>Table1[[#This Row],[Hui Reply?]]*(Table1[[#This Row],[post_time]]-Table1[[#This Row],[timestamp of previous reply]])</f>
        <v>0</v>
      </c>
      <c r="O4405" s="3">
        <f>O4404+Table1[[#This Row],[Hui Reply?]]</f>
        <v>1132</v>
      </c>
      <c r="P4405" s="19">
        <f>INT(Table1[[#This Row],[post_time]])</f>
        <v>40516</v>
      </c>
      <c r="Q4405" s="3">
        <f>IF(Table1[[#This Row],[Hui Reply?]],VLOOKUP(Table1[[#This Row],[topic_id]],'All Topics Data'!$A$2:$E$1243,5,FALSE),0)</f>
        <v>0</v>
      </c>
      <c r="R4405" s="8">
        <f>Table1[[#This Row],[post_time]]+8/24</f>
        <v>40517.274664351855</v>
      </c>
      <c r="S4405" s="3">
        <f>IF(Table1[[#This Row],[post_position]]=1,0,SUMIFS($F$2:F4405,$H$2:H4405,Table1[[#This Row],[post_position]]-1,$C$2:C4405,Table1[[#This Row],[topic_id]]))</f>
        <v>40516.808692129627</v>
      </c>
    </row>
    <row r="4406" spans="1:19" x14ac:dyDescent="0.25">
      <c r="A4406" s="7">
        <v>4492</v>
      </c>
      <c r="B4406" s="7">
        <v>1</v>
      </c>
      <c r="C4406" s="7">
        <v>1086</v>
      </c>
      <c r="D4406" s="7">
        <v>7149</v>
      </c>
      <c r="F4406" s="8">
        <v>40517.058125000003</v>
      </c>
      <c r="G4406" s="7">
        <v>0</v>
      </c>
      <c r="H4406" s="7">
        <v>1</v>
      </c>
      <c r="I4406" s="7" t="b">
        <f t="shared" si="204"/>
        <v>0</v>
      </c>
      <c r="J4406" s="7" t="b">
        <f t="shared" si="205"/>
        <v>0</v>
      </c>
      <c r="K4406" s="7">
        <f t="shared" si="206"/>
        <v>0</v>
      </c>
      <c r="L4406" s="7">
        <f>WEEKDAY(Table1[[#This Row],[post_time]])</f>
        <v>1</v>
      </c>
      <c r="M4406" s="7">
        <f>VLOOKUP(Table1[[#This Row],[topic_id]],'All Topics Data'!$A$2:$I$1243,8,FALSE)</f>
        <v>40517.057638888888</v>
      </c>
      <c r="N4406" s="7">
        <f>Table1[[#This Row],[Hui Reply?]]*(Table1[[#This Row],[post_time]]-Table1[[#This Row],[timestamp of previous reply]])</f>
        <v>0</v>
      </c>
      <c r="O4406" s="3">
        <f>O4405+Table1[[#This Row],[Hui Reply?]]</f>
        <v>1132</v>
      </c>
      <c r="P4406" s="19">
        <f>INT(Table1[[#This Row],[post_time]])</f>
        <v>40517</v>
      </c>
      <c r="Q4406" s="3">
        <f>IF(Table1[[#This Row],[Hui Reply?]],VLOOKUP(Table1[[#This Row],[topic_id]],'All Topics Data'!$A$2:$E$1243,5,FALSE),0)</f>
        <v>0</v>
      </c>
      <c r="R4406" s="8">
        <f>Table1[[#This Row],[post_time]]+8/24</f>
        <v>40517.391458333339</v>
      </c>
      <c r="S4406" s="3">
        <f>IF(Table1[[#This Row],[post_position]]=1,0,SUMIFS($F$2:F4406,$H$2:H4406,Table1[[#This Row],[post_position]]-1,$C$2:C4406,Table1[[#This Row],[topic_id]]))</f>
        <v>0</v>
      </c>
    </row>
    <row r="4407" spans="1:19" x14ac:dyDescent="0.25">
      <c r="A4407" s="7">
        <v>4493</v>
      </c>
      <c r="B4407" s="7">
        <v>1</v>
      </c>
      <c r="C4407" s="7">
        <v>1084</v>
      </c>
      <c r="D4407" s="7">
        <v>24</v>
      </c>
      <c r="E4407" s="2"/>
      <c r="F4407" s="8">
        <v>40517.183009259257</v>
      </c>
      <c r="G4407" s="7">
        <v>0</v>
      </c>
      <c r="H4407" s="7">
        <v>9</v>
      </c>
      <c r="I4407" s="7" t="b">
        <f t="shared" si="204"/>
        <v>1</v>
      </c>
      <c r="J4407" s="7" t="b">
        <f t="shared" si="205"/>
        <v>1</v>
      </c>
      <c r="K4407" s="7">
        <f t="shared" si="206"/>
        <v>1</v>
      </c>
      <c r="L4407" s="7">
        <f>WEEKDAY(Table1[[#This Row],[post_time]])</f>
        <v>1</v>
      </c>
      <c r="M4407" s="7">
        <f>VLOOKUP(Table1[[#This Row],[topic_id]],'All Topics Data'!$A$2:$I$1243,8,FALSE)</f>
        <v>40516.439583333333</v>
      </c>
      <c r="N4407" s="7">
        <f>Table1[[#This Row],[Hui Reply?]]*(Table1[[#This Row],[post_time]]-Table1[[#This Row],[timestamp of previous reply]])</f>
        <v>0.49303240740846377</v>
      </c>
      <c r="O4407" s="3">
        <f>O4406+Table1[[#This Row],[Hui Reply?]]</f>
        <v>1133</v>
      </c>
      <c r="P4407" s="19">
        <f>INT(Table1[[#This Row],[post_time]])</f>
        <v>40517</v>
      </c>
      <c r="Q4407" s="3" t="str">
        <f>IF(Table1[[#This Row],[Hui Reply?]],VLOOKUP(Table1[[#This Row],[topic_id]],'All Topics Data'!$A$2:$E$1243,5,FALSE),0)</f>
        <v>Jo4x4</v>
      </c>
      <c r="R4407" s="8">
        <f>Table1[[#This Row],[post_time]]+8/24</f>
        <v>40517.516342592593</v>
      </c>
      <c r="S4407" s="3">
        <f>IF(Table1[[#This Row],[post_position]]=1,0,SUMIFS($F$2:F4407,$H$2:H4407,Table1[[#This Row],[post_position]]-1,$C$2:C4407,Table1[[#This Row],[topic_id]]))</f>
        <v>40516.689976851849</v>
      </c>
    </row>
    <row r="4408" spans="1:19" x14ac:dyDescent="0.25">
      <c r="A4408" s="7">
        <v>4494</v>
      </c>
      <c r="B4408" s="7">
        <v>1</v>
      </c>
      <c r="C4408" s="7">
        <v>1084</v>
      </c>
      <c r="D4408" s="7">
        <v>7146</v>
      </c>
      <c r="E4408" s="2"/>
      <c r="F4408" s="8">
        <v>40517.198310185187</v>
      </c>
      <c r="G4408" s="7">
        <v>0</v>
      </c>
      <c r="H4408" s="7">
        <v>10</v>
      </c>
      <c r="I4408" s="7" t="b">
        <f t="shared" si="204"/>
        <v>0</v>
      </c>
      <c r="J4408" s="7" t="b">
        <f t="shared" si="205"/>
        <v>1</v>
      </c>
      <c r="K4408" s="7">
        <f t="shared" si="206"/>
        <v>0</v>
      </c>
      <c r="L4408" s="7">
        <f>WEEKDAY(Table1[[#This Row],[post_time]])</f>
        <v>1</v>
      </c>
      <c r="M4408" s="7">
        <f>VLOOKUP(Table1[[#This Row],[topic_id]],'All Topics Data'!$A$2:$I$1243,8,FALSE)</f>
        <v>40516.439583333333</v>
      </c>
      <c r="N4408" s="7">
        <f>Table1[[#This Row],[Hui Reply?]]*(Table1[[#This Row],[post_time]]-Table1[[#This Row],[timestamp of previous reply]])</f>
        <v>0</v>
      </c>
      <c r="O4408" s="3">
        <f>O4407+Table1[[#This Row],[Hui Reply?]]</f>
        <v>1133</v>
      </c>
      <c r="P4408" s="19">
        <f>INT(Table1[[#This Row],[post_time]])</f>
        <v>40517</v>
      </c>
      <c r="Q4408" s="3">
        <f>IF(Table1[[#This Row],[Hui Reply?]],VLOOKUP(Table1[[#This Row],[topic_id]],'All Topics Data'!$A$2:$E$1243,5,FALSE),0)</f>
        <v>0</v>
      </c>
      <c r="R4408" s="8">
        <f>Table1[[#This Row],[post_time]]+8/24</f>
        <v>40517.531643518523</v>
      </c>
      <c r="S4408" s="3">
        <f>IF(Table1[[#This Row],[post_position]]=1,0,SUMIFS($F$2:F4408,$H$2:H4408,Table1[[#This Row],[post_position]]-1,$C$2:C4408,Table1[[#This Row],[topic_id]]))</f>
        <v>40517.183009259257</v>
      </c>
    </row>
    <row r="4409" spans="1:19" x14ac:dyDescent="0.25">
      <c r="A4409" s="7">
        <v>4495</v>
      </c>
      <c r="B4409" s="7">
        <v>1</v>
      </c>
      <c r="C4409" s="7">
        <v>1084</v>
      </c>
      <c r="D4409" s="7">
        <v>7146</v>
      </c>
      <c r="F4409" s="8">
        <v>40517.199560185189</v>
      </c>
      <c r="G4409" s="7">
        <v>0</v>
      </c>
      <c r="H4409" s="7">
        <v>11</v>
      </c>
      <c r="I4409" s="7" t="b">
        <f t="shared" si="204"/>
        <v>0</v>
      </c>
      <c r="J4409" s="7" t="b">
        <f t="shared" si="205"/>
        <v>1</v>
      </c>
      <c r="K4409" s="7">
        <f t="shared" si="206"/>
        <v>0</v>
      </c>
      <c r="L4409" s="7">
        <f>WEEKDAY(Table1[[#This Row],[post_time]])</f>
        <v>1</v>
      </c>
      <c r="M4409" s="7">
        <f>VLOOKUP(Table1[[#This Row],[topic_id]],'All Topics Data'!$A$2:$I$1243,8,FALSE)</f>
        <v>40516.439583333333</v>
      </c>
      <c r="N4409" s="7">
        <f>Table1[[#This Row],[Hui Reply?]]*(Table1[[#This Row],[post_time]]-Table1[[#This Row],[timestamp of previous reply]])</f>
        <v>0</v>
      </c>
      <c r="O4409" s="3">
        <f>O4408+Table1[[#This Row],[Hui Reply?]]</f>
        <v>1133</v>
      </c>
      <c r="P4409" s="19">
        <f>INT(Table1[[#This Row],[post_time]])</f>
        <v>40517</v>
      </c>
      <c r="Q4409" s="3">
        <f>IF(Table1[[#This Row],[Hui Reply?]],VLOOKUP(Table1[[#This Row],[topic_id]],'All Topics Data'!$A$2:$E$1243,5,FALSE),0)</f>
        <v>0</v>
      </c>
      <c r="R4409" s="8">
        <f>Table1[[#This Row],[post_time]]+8/24</f>
        <v>40517.532893518524</v>
      </c>
      <c r="S4409" s="3">
        <f>IF(Table1[[#This Row],[post_position]]=1,0,SUMIFS($F$2:F4409,$H$2:H4409,Table1[[#This Row],[post_position]]-1,$C$2:C4409,Table1[[#This Row],[topic_id]]))</f>
        <v>40517.198310185187</v>
      </c>
    </row>
    <row r="4410" spans="1:19" x14ac:dyDescent="0.25">
      <c r="A4410" s="7">
        <v>4496</v>
      </c>
      <c r="B4410" s="7">
        <v>1</v>
      </c>
      <c r="C4410" s="7">
        <v>1084</v>
      </c>
      <c r="D4410" s="7">
        <v>7146</v>
      </c>
      <c r="E4410" s="2"/>
      <c r="F4410" s="8">
        <v>40517.22556712963</v>
      </c>
      <c r="G4410" s="7">
        <v>0</v>
      </c>
      <c r="H4410" s="7">
        <v>12</v>
      </c>
      <c r="I4410" s="7" t="b">
        <f t="shared" si="204"/>
        <v>0</v>
      </c>
      <c r="J4410" s="7" t="b">
        <f t="shared" si="205"/>
        <v>1</v>
      </c>
      <c r="K4410" s="7">
        <f t="shared" si="206"/>
        <v>0</v>
      </c>
      <c r="L4410" s="7">
        <f>WEEKDAY(Table1[[#This Row],[post_time]])</f>
        <v>1</v>
      </c>
      <c r="M4410" s="7">
        <f>VLOOKUP(Table1[[#This Row],[topic_id]],'All Topics Data'!$A$2:$I$1243,8,FALSE)</f>
        <v>40516.439583333333</v>
      </c>
      <c r="N4410" s="7">
        <f>Table1[[#This Row],[Hui Reply?]]*(Table1[[#This Row],[post_time]]-Table1[[#This Row],[timestamp of previous reply]])</f>
        <v>0</v>
      </c>
      <c r="O4410" s="3">
        <f>O4409+Table1[[#This Row],[Hui Reply?]]</f>
        <v>1133</v>
      </c>
      <c r="P4410" s="19">
        <f>INT(Table1[[#This Row],[post_time]])</f>
        <v>40517</v>
      </c>
      <c r="Q4410" s="3">
        <f>IF(Table1[[#This Row],[Hui Reply?]],VLOOKUP(Table1[[#This Row],[topic_id]],'All Topics Data'!$A$2:$E$1243,5,FALSE),0)</f>
        <v>0</v>
      </c>
      <c r="R4410" s="8">
        <f>Table1[[#This Row],[post_time]]+8/24</f>
        <v>40517.558900462966</v>
      </c>
      <c r="S4410" s="3">
        <f>IF(Table1[[#This Row],[post_position]]=1,0,SUMIFS($F$2:F4410,$H$2:H4410,Table1[[#This Row],[post_position]]-1,$C$2:C4410,Table1[[#This Row],[topic_id]]))</f>
        <v>40517.199560185189</v>
      </c>
    </row>
    <row r="4411" spans="1:19" x14ac:dyDescent="0.25">
      <c r="A4411" s="7">
        <v>4497</v>
      </c>
      <c r="B4411" s="7">
        <v>1</v>
      </c>
      <c r="C4411" s="7">
        <v>1036</v>
      </c>
      <c r="D4411" s="7">
        <v>7150</v>
      </c>
      <c r="F4411" s="8">
        <v>40517.236145833333</v>
      </c>
      <c r="G4411" s="7">
        <v>0</v>
      </c>
      <c r="H4411" s="7">
        <v>5</v>
      </c>
      <c r="I4411" s="7" t="b">
        <f t="shared" si="204"/>
        <v>0</v>
      </c>
      <c r="J4411" s="7" t="b">
        <f t="shared" si="205"/>
        <v>1</v>
      </c>
      <c r="K4411" s="7">
        <f t="shared" si="206"/>
        <v>0</v>
      </c>
      <c r="L4411" s="7">
        <f>WEEKDAY(Table1[[#This Row],[post_time]])</f>
        <v>1</v>
      </c>
      <c r="M4411" s="7">
        <f>VLOOKUP(Table1[[#This Row],[topic_id]],'All Topics Data'!$A$2:$I$1243,8,FALSE)</f>
        <v>40506.347916666666</v>
      </c>
      <c r="N4411" s="7">
        <f>Table1[[#This Row],[Hui Reply?]]*(Table1[[#This Row],[post_time]]-Table1[[#This Row],[timestamp of previous reply]])</f>
        <v>0</v>
      </c>
      <c r="O4411" s="3">
        <f>O4410+Table1[[#This Row],[Hui Reply?]]</f>
        <v>1133</v>
      </c>
      <c r="P4411" s="19">
        <f>INT(Table1[[#This Row],[post_time]])</f>
        <v>40517</v>
      </c>
      <c r="Q4411" s="3">
        <f>IF(Table1[[#This Row],[Hui Reply?]],VLOOKUP(Table1[[#This Row],[topic_id]],'All Topics Data'!$A$2:$E$1243,5,FALSE),0)</f>
        <v>0</v>
      </c>
      <c r="R4411" s="8">
        <f>Table1[[#This Row],[post_time]]+8/24</f>
        <v>40517.569479166668</v>
      </c>
      <c r="S4411" s="3">
        <f>IF(Table1[[#This Row],[post_position]]=1,0,SUMIFS($F$2:F4411,$H$2:H4411,Table1[[#This Row],[post_position]]-1,$C$2:C4411,Table1[[#This Row],[topic_id]]))</f>
        <v>40513.697222222225</v>
      </c>
    </row>
    <row r="4412" spans="1:19" x14ac:dyDescent="0.25">
      <c r="A4412" s="7">
        <v>4498</v>
      </c>
      <c r="B4412" s="7">
        <v>1</v>
      </c>
      <c r="C4412" s="7">
        <v>1087</v>
      </c>
      <c r="D4412" s="7">
        <v>7150</v>
      </c>
      <c r="E4412" s="2"/>
      <c r="F4412" s="8">
        <v>40517.241689814815</v>
      </c>
      <c r="G4412" s="7">
        <v>0</v>
      </c>
      <c r="H4412" s="7">
        <v>1</v>
      </c>
      <c r="I4412" s="7" t="b">
        <f t="shared" si="204"/>
        <v>0</v>
      </c>
      <c r="J4412" s="7" t="b">
        <f t="shared" si="205"/>
        <v>0</v>
      </c>
      <c r="K4412" s="7">
        <f t="shared" si="206"/>
        <v>0</v>
      </c>
      <c r="L4412" s="7">
        <f>WEEKDAY(Table1[[#This Row],[post_time]])</f>
        <v>1</v>
      </c>
      <c r="M4412" s="7">
        <f>VLOOKUP(Table1[[#This Row],[topic_id]],'All Topics Data'!$A$2:$I$1243,8,FALSE)</f>
        <v>40517.241666666669</v>
      </c>
      <c r="N4412" s="7">
        <f>Table1[[#This Row],[Hui Reply?]]*(Table1[[#This Row],[post_time]]-Table1[[#This Row],[timestamp of previous reply]])</f>
        <v>0</v>
      </c>
      <c r="O4412" s="3">
        <f>O4411+Table1[[#This Row],[Hui Reply?]]</f>
        <v>1133</v>
      </c>
      <c r="P4412" s="19">
        <f>INT(Table1[[#This Row],[post_time]])</f>
        <v>40517</v>
      </c>
      <c r="Q4412" s="3">
        <f>IF(Table1[[#This Row],[Hui Reply?]],VLOOKUP(Table1[[#This Row],[topic_id]],'All Topics Data'!$A$2:$E$1243,5,FALSE),0)</f>
        <v>0</v>
      </c>
      <c r="R4412" s="8">
        <f>Table1[[#This Row],[post_time]]+8/24</f>
        <v>40517.575023148151</v>
      </c>
      <c r="S4412" s="3">
        <f>IF(Table1[[#This Row],[post_position]]=1,0,SUMIFS($F$2:F4412,$H$2:H4412,Table1[[#This Row],[post_position]]-1,$C$2:C4412,Table1[[#This Row],[topic_id]]))</f>
        <v>0</v>
      </c>
    </row>
    <row r="4413" spans="1:19" x14ac:dyDescent="0.25">
      <c r="A4413" s="7">
        <v>4499</v>
      </c>
      <c r="B4413" s="7">
        <v>1</v>
      </c>
      <c r="C4413" s="7">
        <v>1086</v>
      </c>
      <c r="D4413" s="7">
        <v>5408</v>
      </c>
      <c r="F4413" s="8">
        <v>40517.270115740743</v>
      </c>
      <c r="G4413" s="7">
        <v>0</v>
      </c>
      <c r="H4413" s="7">
        <v>2</v>
      </c>
      <c r="I4413" s="7" t="b">
        <f t="shared" si="204"/>
        <v>0</v>
      </c>
      <c r="J4413" s="7" t="b">
        <f t="shared" si="205"/>
        <v>1</v>
      </c>
      <c r="K4413" s="7">
        <f t="shared" si="206"/>
        <v>0</v>
      </c>
      <c r="L4413" s="7">
        <f>WEEKDAY(Table1[[#This Row],[post_time]])</f>
        <v>1</v>
      </c>
      <c r="M4413" s="7">
        <f>VLOOKUP(Table1[[#This Row],[topic_id]],'All Topics Data'!$A$2:$I$1243,8,FALSE)</f>
        <v>40517.057638888888</v>
      </c>
      <c r="N4413" s="7">
        <f>Table1[[#This Row],[Hui Reply?]]*(Table1[[#This Row],[post_time]]-Table1[[#This Row],[timestamp of previous reply]])</f>
        <v>0</v>
      </c>
      <c r="O4413" s="3">
        <f>O4412+Table1[[#This Row],[Hui Reply?]]</f>
        <v>1133</v>
      </c>
      <c r="P4413" s="19">
        <f>INT(Table1[[#This Row],[post_time]])</f>
        <v>40517</v>
      </c>
      <c r="Q4413" s="3">
        <f>IF(Table1[[#This Row],[Hui Reply?]],VLOOKUP(Table1[[#This Row],[topic_id]],'All Topics Data'!$A$2:$E$1243,5,FALSE),0)</f>
        <v>0</v>
      </c>
      <c r="R4413" s="8">
        <f>Table1[[#This Row],[post_time]]+8/24</f>
        <v>40517.603449074079</v>
      </c>
      <c r="S4413" s="3">
        <f>IF(Table1[[#This Row],[post_position]]=1,0,SUMIFS($F$2:F4413,$H$2:H4413,Table1[[#This Row],[post_position]]-1,$C$2:C4413,Table1[[#This Row],[topic_id]]))</f>
        <v>40517.058125000003</v>
      </c>
    </row>
    <row r="4414" spans="1:19" x14ac:dyDescent="0.25">
      <c r="A4414" s="7">
        <v>4500</v>
      </c>
      <c r="B4414" s="7">
        <v>1</v>
      </c>
      <c r="C4414" s="7">
        <v>1087</v>
      </c>
      <c r="D4414" s="7">
        <v>24</v>
      </c>
      <c r="E4414" s="2"/>
      <c r="F4414" s="8">
        <v>40517.459988425922</v>
      </c>
      <c r="G4414" s="7">
        <v>0</v>
      </c>
      <c r="H4414" s="7">
        <v>2</v>
      </c>
      <c r="I4414" s="7" t="b">
        <f t="shared" si="204"/>
        <v>1</v>
      </c>
      <c r="J4414" s="7" t="b">
        <f t="shared" si="205"/>
        <v>1</v>
      </c>
      <c r="K4414" s="7">
        <f t="shared" si="206"/>
        <v>1</v>
      </c>
      <c r="L4414" s="7">
        <f>WEEKDAY(Table1[[#This Row],[post_time]])</f>
        <v>1</v>
      </c>
      <c r="M4414" s="7">
        <f>VLOOKUP(Table1[[#This Row],[topic_id]],'All Topics Data'!$A$2:$I$1243,8,FALSE)</f>
        <v>40517.241666666669</v>
      </c>
      <c r="N4414" s="7">
        <f>Table1[[#This Row],[Hui Reply?]]*(Table1[[#This Row],[post_time]]-Table1[[#This Row],[timestamp of previous reply]])</f>
        <v>0.21829861110745696</v>
      </c>
      <c r="O4414" s="3">
        <f>O4413+Table1[[#This Row],[Hui Reply?]]</f>
        <v>1134</v>
      </c>
      <c r="P4414" s="19">
        <f>INT(Table1[[#This Row],[post_time]])</f>
        <v>40517</v>
      </c>
      <c r="Q4414" s="3" t="str">
        <f>IF(Table1[[#This Row],[Hui Reply?]],VLOOKUP(Table1[[#This Row],[topic_id]],'All Topics Data'!$A$2:$E$1243,5,FALSE),0)</f>
        <v>raef.qawasmi</v>
      </c>
      <c r="R4414" s="8">
        <f>Table1[[#This Row],[post_time]]+8/24</f>
        <v>40517.793321759258</v>
      </c>
      <c r="S4414" s="3">
        <f>IF(Table1[[#This Row],[post_position]]=1,0,SUMIFS($F$2:F4414,$H$2:H4414,Table1[[#This Row],[post_position]]-1,$C$2:C4414,Table1[[#This Row],[topic_id]]))</f>
        <v>40517.241689814815</v>
      </c>
    </row>
    <row r="4415" spans="1:19" x14ac:dyDescent="0.25">
      <c r="A4415" s="7">
        <v>4501</v>
      </c>
      <c r="B4415" s="7">
        <v>1</v>
      </c>
      <c r="C4415" s="7">
        <v>1084</v>
      </c>
      <c r="D4415" s="7">
        <v>24</v>
      </c>
      <c r="E4415" s="2"/>
      <c r="F4415" s="8">
        <v>40517.46597222222</v>
      </c>
      <c r="G4415" s="7">
        <v>0</v>
      </c>
      <c r="H4415" s="7">
        <v>13</v>
      </c>
      <c r="I4415" s="7" t="b">
        <f t="shared" si="204"/>
        <v>1</v>
      </c>
      <c r="J4415" s="7" t="b">
        <f t="shared" si="205"/>
        <v>1</v>
      </c>
      <c r="K4415" s="7">
        <f t="shared" si="206"/>
        <v>1</v>
      </c>
      <c r="L4415" s="7">
        <f>WEEKDAY(Table1[[#This Row],[post_time]])</f>
        <v>1</v>
      </c>
      <c r="M4415" s="7">
        <f>VLOOKUP(Table1[[#This Row],[topic_id]],'All Topics Data'!$A$2:$I$1243,8,FALSE)</f>
        <v>40516.439583333333</v>
      </c>
      <c r="N4415" s="7">
        <f>Table1[[#This Row],[Hui Reply?]]*(Table1[[#This Row],[post_time]]-Table1[[#This Row],[timestamp of previous reply]])</f>
        <v>0.24040509259066312</v>
      </c>
      <c r="O4415" s="3">
        <f>O4414+Table1[[#This Row],[Hui Reply?]]</f>
        <v>1135</v>
      </c>
      <c r="P4415" s="19">
        <f>INT(Table1[[#This Row],[post_time]])</f>
        <v>40517</v>
      </c>
      <c r="Q4415" s="3" t="str">
        <f>IF(Table1[[#This Row],[Hui Reply?]],VLOOKUP(Table1[[#This Row],[topic_id]],'All Topics Data'!$A$2:$E$1243,5,FALSE),0)</f>
        <v>Jo4x4</v>
      </c>
      <c r="R4415" s="8">
        <f>Table1[[#This Row],[post_time]]+8/24</f>
        <v>40517.799305555556</v>
      </c>
      <c r="S4415" s="3">
        <f>IF(Table1[[#This Row],[post_position]]=1,0,SUMIFS($F$2:F4415,$H$2:H4415,Table1[[#This Row],[post_position]]-1,$C$2:C4415,Table1[[#This Row],[topic_id]]))</f>
        <v>40517.22556712963</v>
      </c>
    </row>
    <row r="4416" spans="1:19" x14ac:dyDescent="0.25">
      <c r="A4416" s="7">
        <v>4502</v>
      </c>
      <c r="B4416" s="7">
        <v>1</v>
      </c>
      <c r="C4416" s="7">
        <v>1084</v>
      </c>
      <c r="D4416" s="7">
        <v>7146</v>
      </c>
      <c r="E4416" s="2"/>
      <c r="F4416" s="8">
        <v>40517.485497685186</v>
      </c>
      <c r="G4416" s="7">
        <v>0</v>
      </c>
      <c r="H4416" s="7">
        <v>14</v>
      </c>
      <c r="I4416" s="7" t="b">
        <f t="shared" si="204"/>
        <v>0</v>
      </c>
      <c r="J4416" s="7" t="b">
        <f t="shared" si="205"/>
        <v>1</v>
      </c>
      <c r="K4416" s="7">
        <f t="shared" si="206"/>
        <v>0</v>
      </c>
      <c r="L4416" s="7">
        <f>WEEKDAY(Table1[[#This Row],[post_time]])</f>
        <v>1</v>
      </c>
      <c r="M4416" s="7">
        <f>VLOOKUP(Table1[[#This Row],[topic_id]],'All Topics Data'!$A$2:$I$1243,8,FALSE)</f>
        <v>40516.439583333333</v>
      </c>
      <c r="N4416" s="7">
        <f>Table1[[#This Row],[Hui Reply?]]*(Table1[[#This Row],[post_time]]-Table1[[#This Row],[timestamp of previous reply]])</f>
        <v>0</v>
      </c>
      <c r="O4416" s="3">
        <f>O4415+Table1[[#This Row],[Hui Reply?]]</f>
        <v>1135</v>
      </c>
      <c r="P4416" s="19">
        <f>INT(Table1[[#This Row],[post_time]])</f>
        <v>40517</v>
      </c>
      <c r="Q4416" s="3">
        <f>IF(Table1[[#This Row],[Hui Reply?]],VLOOKUP(Table1[[#This Row],[topic_id]],'All Topics Data'!$A$2:$E$1243,5,FALSE),0)</f>
        <v>0</v>
      </c>
      <c r="R4416" s="8">
        <f>Table1[[#This Row],[post_time]]+8/24</f>
        <v>40517.818831018521</v>
      </c>
      <c r="S4416" s="3">
        <f>IF(Table1[[#This Row],[post_position]]=1,0,SUMIFS($F$2:F4416,$H$2:H4416,Table1[[#This Row],[post_position]]-1,$C$2:C4416,Table1[[#This Row],[topic_id]]))</f>
        <v>40517.46597222222</v>
      </c>
    </row>
    <row r="4417" spans="1:19" x14ac:dyDescent="0.25">
      <c r="A4417" s="7">
        <v>4503</v>
      </c>
      <c r="B4417" s="7">
        <v>1</v>
      </c>
      <c r="C4417" s="7">
        <v>1084</v>
      </c>
      <c r="D4417" s="7">
        <v>5408</v>
      </c>
      <c r="E4417" s="2"/>
      <c r="F4417" s="8">
        <v>40517.686747685184</v>
      </c>
      <c r="G4417" s="7">
        <v>0</v>
      </c>
      <c r="H4417" s="7">
        <v>15</v>
      </c>
      <c r="I4417" s="7" t="b">
        <f t="shared" si="204"/>
        <v>0</v>
      </c>
      <c r="J4417" s="7" t="b">
        <f t="shared" si="205"/>
        <v>1</v>
      </c>
      <c r="K4417" s="7">
        <f t="shared" si="206"/>
        <v>0</v>
      </c>
      <c r="L4417" s="7">
        <f>WEEKDAY(Table1[[#This Row],[post_time]])</f>
        <v>1</v>
      </c>
      <c r="M4417" s="7">
        <f>VLOOKUP(Table1[[#This Row],[topic_id]],'All Topics Data'!$A$2:$I$1243,8,FALSE)</f>
        <v>40516.439583333333</v>
      </c>
      <c r="N4417" s="7">
        <f>Table1[[#This Row],[Hui Reply?]]*(Table1[[#This Row],[post_time]]-Table1[[#This Row],[timestamp of previous reply]])</f>
        <v>0</v>
      </c>
      <c r="O4417" s="3">
        <f>O4416+Table1[[#This Row],[Hui Reply?]]</f>
        <v>1135</v>
      </c>
      <c r="P4417" s="19">
        <f>INT(Table1[[#This Row],[post_time]])</f>
        <v>40517</v>
      </c>
      <c r="Q4417" s="3">
        <f>IF(Table1[[#This Row],[Hui Reply?]],VLOOKUP(Table1[[#This Row],[topic_id]],'All Topics Data'!$A$2:$E$1243,5,FALSE),0)</f>
        <v>0</v>
      </c>
      <c r="R4417" s="8">
        <f>Table1[[#This Row],[post_time]]+8/24</f>
        <v>40518.02008101852</v>
      </c>
      <c r="S4417" s="3">
        <f>IF(Table1[[#This Row],[post_position]]=1,0,SUMIFS($F$2:F4417,$H$2:H4417,Table1[[#This Row],[post_position]]-1,$C$2:C4417,Table1[[#This Row],[topic_id]]))</f>
        <v>40517.485497685186</v>
      </c>
    </row>
    <row r="4418" spans="1:19" x14ac:dyDescent="0.25">
      <c r="A4418" s="7">
        <v>4504</v>
      </c>
      <c r="B4418" s="7">
        <v>1</v>
      </c>
      <c r="C4418" s="7">
        <v>1088</v>
      </c>
      <c r="D4418" s="7">
        <v>7132</v>
      </c>
      <c r="E4418" s="2"/>
      <c r="F4418" s="8">
        <v>40517.866863425923</v>
      </c>
      <c r="G4418" s="7">
        <v>0</v>
      </c>
      <c r="H4418" s="7">
        <v>1</v>
      </c>
      <c r="I4418" s="7" t="b">
        <f t="shared" si="204"/>
        <v>0</v>
      </c>
      <c r="J4418" s="7" t="b">
        <f t="shared" si="205"/>
        <v>0</v>
      </c>
      <c r="K4418" s="7">
        <f t="shared" si="206"/>
        <v>0</v>
      </c>
      <c r="L4418" s="7">
        <f>WEEKDAY(Table1[[#This Row],[post_time]])</f>
        <v>1</v>
      </c>
      <c r="M4418" s="7">
        <f>VLOOKUP(Table1[[#This Row],[topic_id]],'All Topics Data'!$A$2:$I$1243,8,FALSE)</f>
        <v>40517.866666666669</v>
      </c>
      <c r="N4418" s="7">
        <f>Table1[[#This Row],[Hui Reply?]]*(Table1[[#This Row],[post_time]]-Table1[[#This Row],[timestamp of previous reply]])</f>
        <v>0</v>
      </c>
      <c r="O4418" s="3">
        <f>O4417+Table1[[#This Row],[Hui Reply?]]</f>
        <v>1135</v>
      </c>
      <c r="P4418" s="19">
        <f>INT(Table1[[#This Row],[post_time]])</f>
        <v>40517</v>
      </c>
      <c r="Q4418" s="3">
        <f>IF(Table1[[#This Row],[Hui Reply?]],VLOOKUP(Table1[[#This Row],[topic_id]],'All Topics Data'!$A$2:$E$1243,5,FALSE),0)</f>
        <v>0</v>
      </c>
      <c r="R4418" s="8">
        <f>Table1[[#This Row],[post_time]]+8/24</f>
        <v>40518.200196759259</v>
      </c>
      <c r="S4418" s="3">
        <f>IF(Table1[[#This Row],[post_position]]=1,0,SUMIFS($F$2:F4418,$H$2:H4418,Table1[[#This Row],[post_position]]-1,$C$2:C4418,Table1[[#This Row],[topic_id]]))</f>
        <v>0</v>
      </c>
    </row>
    <row r="4419" spans="1:19" x14ac:dyDescent="0.25">
      <c r="A4419" s="7">
        <v>4505</v>
      </c>
      <c r="B4419" s="7">
        <v>1</v>
      </c>
      <c r="C4419" s="7">
        <v>1087</v>
      </c>
      <c r="D4419" s="7">
        <v>7150</v>
      </c>
      <c r="F4419" s="8">
        <v>40517.907939814817</v>
      </c>
      <c r="G4419" s="7">
        <v>0</v>
      </c>
      <c r="H4419" s="7">
        <v>3</v>
      </c>
      <c r="I4419" s="7" t="b">
        <f t="shared" ref="I4419:I4482" si="207">(D4419=24)</f>
        <v>0</v>
      </c>
      <c r="J4419" s="7" t="b">
        <f t="shared" ref="J4419:J4482" si="208">H4419&gt;1</f>
        <v>1</v>
      </c>
      <c r="K4419" s="7">
        <f t="shared" ref="K4419:K4482" si="209">I4419*J4419</f>
        <v>0</v>
      </c>
      <c r="L4419" s="7">
        <f>WEEKDAY(Table1[[#This Row],[post_time]])</f>
        <v>1</v>
      </c>
      <c r="M4419" s="7">
        <f>VLOOKUP(Table1[[#This Row],[topic_id]],'All Topics Data'!$A$2:$I$1243,8,FALSE)</f>
        <v>40517.241666666669</v>
      </c>
      <c r="N4419" s="7">
        <f>Table1[[#This Row],[Hui Reply?]]*(Table1[[#This Row],[post_time]]-Table1[[#This Row],[timestamp of previous reply]])</f>
        <v>0</v>
      </c>
      <c r="O4419" s="3">
        <f>O4418+Table1[[#This Row],[Hui Reply?]]</f>
        <v>1135</v>
      </c>
      <c r="P4419" s="19">
        <f>INT(Table1[[#This Row],[post_time]])</f>
        <v>40517</v>
      </c>
      <c r="Q4419" s="3">
        <f>IF(Table1[[#This Row],[Hui Reply?]],VLOOKUP(Table1[[#This Row],[topic_id]],'All Topics Data'!$A$2:$E$1243,5,FALSE),0)</f>
        <v>0</v>
      </c>
      <c r="R4419" s="8">
        <f>Table1[[#This Row],[post_time]]+8/24</f>
        <v>40518.241273148153</v>
      </c>
      <c r="S4419" s="3">
        <f>IF(Table1[[#This Row],[post_position]]=1,0,SUMIFS($F$2:F4419,$H$2:H4419,Table1[[#This Row],[post_position]]-1,$C$2:C4419,Table1[[#This Row],[topic_id]]))</f>
        <v>40517.459988425922</v>
      </c>
    </row>
    <row r="4420" spans="1:19" x14ac:dyDescent="0.25">
      <c r="A4420" s="7">
        <v>4506</v>
      </c>
      <c r="B4420" s="7">
        <v>1</v>
      </c>
      <c r="C4420" s="7">
        <v>1089</v>
      </c>
      <c r="D4420" s="7">
        <v>6779</v>
      </c>
      <c r="E4420" s="2"/>
      <c r="F4420" s="8">
        <v>40517.916435185187</v>
      </c>
      <c r="G4420" s="7">
        <v>0</v>
      </c>
      <c r="H4420" s="7">
        <v>1</v>
      </c>
      <c r="I4420" s="7" t="b">
        <f t="shared" si="207"/>
        <v>0</v>
      </c>
      <c r="J4420" s="7" t="b">
        <f t="shared" si="208"/>
        <v>0</v>
      </c>
      <c r="K4420" s="7">
        <f t="shared" si="209"/>
        <v>0</v>
      </c>
      <c r="L4420" s="7">
        <f>WEEKDAY(Table1[[#This Row],[post_time]])</f>
        <v>1</v>
      </c>
      <c r="M4420" s="7">
        <f>VLOOKUP(Table1[[#This Row],[topic_id]],'All Topics Data'!$A$2:$I$1243,8,FALSE)</f>
        <v>40517.915972222225</v>
      </c>
      <c r="N4420" s="7">
        <f>Table1[[#This Row],[Hui Reply?]]*(Table1[[#This Row],[post_time]]-Table1[[#This Row],[timestamp of previous reply]])</f>
        <v>0</v>
      </c>
      <c r="O4420" s="3">
        <f>O4419+Table1[[#This Row],[Hui Reply?]]</f>
        <v>1135</v>
      </c>
      <c r="P4420" s="19">
        <f>INT(Table1[[#This Row],[post_time]])</f>
        <v>40517</v>
      </c>
      <c r="Q4420" s="3">
        <f>IF(Table1[[#This Row],[Hui Reply?]],VLOOKUP(Table1[[#This Row],[topic_id]],'All Topics Data'!$A$2:$E$1243,5,FALSE),0)</f>
        <v>0</v>
      </c>
      <c r="R4420" s="8">
        <f>Table1[[#This Row],[post_time]]+8/24</f>
        <v>40518.249768518523</v>
      </c>
      <c r="S4420" s="3">
        <f>IF(Table1[[#This Row],[post_position]]=1,0,SUMIFS($F$2:F4420,$H$2:H4420,Table1[[#This Row],[post_position]]-1,$C$2:C4420,Table1[[#This Row],[topic_id]]))</f>
        <v>0</v>
      </c>
    </row>
    <row r="4421" spans="1:19" x14ac:dyDescent="0.25">
      <c r="A4421" s="7">
        <v>4507</v>
      </c>
      <c r="B4421" s="7">
        <v>1</v>
      </c>
      <c r="C4421" s="7">
        <v>1080</v>
      </c>
      <c r="D4421" s="7">
        <v>6954</v>
      </c>
      <c r="E4421" s="2"/>
      <c r="F4421" s="8">
        <v>40517.949166666665</v>
      </c>
      <c r="G4421" s="7">
        <v>0</v>
      </c>
      <c r="H4421" s="7">
        <v>3</v>
      </c>
      <c r="I4421" s="7" t="b">
        <f t="shared" si="207"/>
        <v>0</v>
      </c>
      <c r="J4421" s="7" t="b">
        <f t="shared" si="208"/>
        <v>1</v>
      </c>
      <c r="K4421" s="7">
        <f t="shared" si="209"/>
        <v>0</v>
      </c>
      <c r="L4421" s="7">
        <f>WEEKDAY(Table1[[#This Row],[post_time]])</f>
        <v>1</v>
      </c>
      <c r="M4421" s="7">
        <f>VLOOKUP(Table1[[#This Row],[topic_id]],'All Topics Data'!$A$2:$I$1243,8,FALSE)</f>
        <v>40515.175694444442</v>
      </c>
      <c r="N4421" s="7">
        <f>Table1[[#This Row],[Hui Reply?]]*(Table1[[#This Row],[post_time]]-Table1[[#This Row],[timestamp of previous reply]])</f>
        <v>0</v>
      </c>
      <c r="O4421" s="3">
        <f>O4420+Table1[[#This Row],[Hui Reply?]]</f>
        <v>1135</v>
      </c>
      <c r="P4421" s="19">
        <f>INT(Table1[[#This Row],[post_time]])</f>
        <v>40517</v>
      </c>
      <c r="Q4421" s="3">
        <f>IF(Table1[[#This Row],[Hui Reply?]],VLOOKUP(Table1[[#This Row],[topic_id]],'All Topics Data'!$A$2:$E$1243,5,FALSE),0)</f>
        <v>0</v>
      </c>
      <c r="R4421" s="8">
        <f>Table1[[#This Row],[post_time]]+8/24</f>
        <v>40518.282500000001</v>
      </c>
      <c r="S4421" s="3">
        <f>IF(Table1[[#This Row],[post_position]]=1,0,SUMIFS($F$2:F4421,$H$2:H4421,Table1[[#This Row],[post_position]]-1,$C$2:C4421,Table1[[#This Row],[topic_id]]))</f>
        <v>40515.218287037038</v>
      </c>
    </row>
    <row r="4422" spans="1:19" x14ac:dyDescent="0.25">
      <c r="A4422" s="7">
        <v>4508</v>
      </c>
      <c r="B4422" s="7">
        <v>1</v>
      </c>
      <c r="C4422" s="7">
        <v>1087</v>
      </c>
      <c r="D4422" s="7">
        <v>7150</v>
      </c>
      <c r="F4422" s="8">
        <v>40517.992025462961</v>
      </c>
      <c r="G4422" s="7">
        <v>0</v>
      </c>
      <c r="H4422" s="7">
        <v>4</v>
      </c>
      <c r="I4422" s="7" t="b">
        <f t="shared" si="207"/>
        <v>0</v>
      </c>
      <c r="J4422" s="7" t="b">
        <f t="shared" si="208"/>
        <v>1</v>
      </c>
      <c r="K4422" s="7">
        <f t="shared" si="209"/>
        <v>0</v>
      </c>
      <c r="L4422" s="7">
        <f>WEEKDAY(Table1[[#This Row],[post_time]])</f>
        <v>1</v>
      </c>
      <c r="M4422" s="7">
        <f>VLOOKUP(Table1[[#This Row],[topic_id]],'All Topics Data'!$A$2:$I$1243,8,FALSE)</f>
        <v>40517.241666666669</v>
      </c>
      <c r="N4422" s="7">
        <f>Table1[[#This Row],[Hui Reply?]]*(Table1[[#This Row],[post_time]]-Table1[[#This Row],[timestamp of previous reply]])</f>
        <v>0</v>
      </c>
      <c r="O4422" s="3">
        <f>O4421+Table1[[#This Row],[Hui Reply?]]</f>
        <v>1135</v>
      </c>
      <c r="P4422" s="19">
        <f>INT(Table1[[#This Row],[post_time]])</f>
        <v>40517</v>
      </c>
      <c r="Q4422" s="3">
        <f>IF(Table1[[#This Row],[Hui Reply?]],VLOOKUP(Table1[[#This Row],[topic_id]],'All Topics Data'!$A$2:$E$1243,5,FALSE),0)</f>
        <v>0</v>
      </c>
      <c r="R4422" s="8">
        <f>Table1[[#This Row],[post_time]]+8/24</f>
        <v>40518.325358796297</v>
      </c>
      <c r="S4422" s="3">
        <f>IF(Table1[[#This Row],[post_position]]=1,0,SUMIFS($F$2:F4422,$H$2:H4422,Table1[[#This Row],[post_position]]-1,$C$2:C4422,Table1[[#This Row],[topic_id]]))</f>
        <v>40517.907939814817</v>
      </c>
    </row>
    <row r="4423" spans="1:19" x14ac:dyDescent="0.25">
      <c r="A4423" s="7">
        <v>4509</v>
      </c>
      <c r="B4423" s="7">
        <v>1</v>
      </c>
      <c r="C4423" s="7">
        <v>1088</v>
      </c>
      <c r="D4423" s="7">
        <v>24</v>
      </c>
      <c r="E4423" s="2"/>
      <c r="F4423" s="8">
        <v>40517.997442129628</v>
      </c>
      <c r="G4423" s="7">
        <v>0</v>
      </c>
      <c r="H4423" s="7">
        <v>2</v>
      </c>
      <c r="I4423" s="7" t="b">
        <f t="shared" si="207"/>
        <v>1</v>
      </c>
      <c r="J4423" s="7" t="b">
        <f t="shared" si="208"/>
        <v>1</v>
      </c>
      <c r="K4423" s="7">
        <f t="shared" si="209"/>
        <v>1</v>
      </c>
      <c r="L4423" s="7">
        <f>WEEKDAY(Table1[[#This Row],[post_time]])</f>
        <v>1</v>
      </c>
      <c r="M4423" s="7">
        <f>VLOOKUP(Table1[[#This Row],[topic_id]],'All Topics Data'!$A$2:$I$1243,8,FALSE)</f>
        <v>40517.866666666669</v>
      </c>
      <c r="N4423" s="7">
        <f>Table1[[#This Row],[Hui Reply?]]*(Table1[[#This Row],[post_time]]-Table1[[#This Row],[timestamp of previous reply]])</f>
        <v>0.13057870370539604</v>
      </c>
      <c r="O4423" s="3">
        <f>O4422+Table1[[#This Row],[Hui Reply?]]</f>
        <v>1136</v>
      </c>
      <c r="P4423" s="19">
        <f>INT(Table1[[#This Row],[post_time]])</f>
        <v>40517</v>
      </c>
      <c r="Q4423" s="3" t="str">
        <f>IF(Table1[[#This Row],[Hui Reply?]],VLOOKUP(Table1[[#This Row],[topic_id]],'All Topics Data'!$A$2:$E$1243,5,FALSE),0)</f>
        <v>Markusdw</v>
      </c>
      <c r="R4423" s="8">
        <f>Table1[[#This Row],[post_time]]+8/24</f>
        <v>40518.330775462964</v>
      </c>
      <c r="S4423" s="3">
        <f>IF(Table1[[#This Row],[post_position]]=1,0,SUMIFS($F$2:F4423,$H$2:H4423,Table1[[#This Row],[post_position]]-1,$C$2:C4423,Table1[[#This Row],[topic_id]]))</f>
        <v>40517.866863425923</v>
      </c>
    </row>
    <row r="4424" spans="1:19" x14ac:dyDescent="0.25">
      <c r="A4424" s="7">
        <v>4510</v>
      </c>
      <c r="B4424" s="7">
        <v>4</v>
      </c>
      <c r="C4424" s="7">
        <v>2</v>
      </c>
      <c r="D4424" s="7">
        <v>7152</v>
      </c>
      <c r="E4424" s="2"/>
      <c r="F4424" s="8">
        <v>40518.108668981484</v>
      </c>
      <c r="G4424" s="7">
        <v>0</v>
      </c>
      <c r="H4424" s="7">
        <v>90</v>
      </c>
      <c r="I4424" s="7" t="b">
        <f t="shared" si="207"/>
        <v>0</v>
      </c>
      <c r="J4424" s="7" t="b">
        <f t="shared" si="208"/>
        <v>1</v>
      </c>
      <c r="K4424" s="7">
        <f t="shared" si="209"/>
        <v>0</v>
      </c>
      <c r="L4424" s="7">
        <f>WEEKDAY(Table1[[#This Row],[post_time]])</f>
        <v>2</v>
      </c>
      <c r="M4424" s="7">
        <f>VLOOKUP(Table1[[#This Row],[topic_id]],'All Topics Data'!$A$2:$I$1243,8,FALSE)</f>
        <v>40019.929861111108</v>
      </c>
      <c r="N4424" s="7">
        <f>Table1[[#This Row],[Hui Reply?]]*(Table1[[#This Row],[post_time]]-Table1[[#This Row],[timestamp of previous reply]])</f>
        <v>0</v>
      </c>
      <c r="O4424" s="3">
        <f>O4423+Table1[[#This Row],[Hui Reply?]]</f>
        <v>1136</v>
      </c>
      <c r="P4424" s="19">
        <f>INT(Table1[[#This Row],[post_time]])</f>
        <v>40518</v>
      </c>
      <c r="Q4424" s="3">
        <f>IF(Table1[[#This Row],[Hui Reply?]],VLOOKUP(Table1[[#This Row],[topic_id]],'All Topics Data'!$A$2:$E$1243,5,FALSE),0)</f>
        <v>0</v>
      </c>
      <c r="R4424" s="8">
        <f>Table1[[#This Row],[post_time]]+8/24</f>
        <v>40518.44200231482</v>
      </c>
      <c r="S4424" s="3">
        <f>IF(Table1[[#This Row],[post_position]]=1,0,SUMIFS($F$2:F4424,$H$2:H4424,Table1[[#This Row],[post_position]]-1,$C$2:C4424,Table1[[#This Row],[topic_id]]))</f>
        <v>40508.201550925929</v>
      </c>
    </row>
    <row r="4425" spans="1:19" x14ac:dyDescent="0.25">
      <c r="A4425" s="7">
        <v>4511</v>
      </c>
      <c r="B4425" s="7">
        <v>1</v>
      </c>
      <c r="C4425" s="7">
        <v>1087</v>
      </c>
      <c r="D4425" s="7">
        <v>24</v>
      </c>
      <c r="E4425" s="2"/>
      <c r="F4425" s="8">
        <v>40518.122800925928</v>
      </c>
      <c r="G4425" s="7">
        <v>0</v>
      </c>
      <c r="H4425" s="7">
        <v>5</v>
      </c>
      <c r="I4425" s="7" t="b">
        <f t="shared" si="207"/>
        <v>1</v>
      </c>
      <c r="J4425" s="7" t="b">
        <f t="shared" si="208"/>
        <v>1</v>
      </c>
      <c r="K4425" s="7">
        <f t="shared" si="209"/>
        <v>1</v>
      </c>
      <c r="L4425" s="7">
        <f>WEEKDAY(Table1[[#This Row],[post_time]])</f>
        <v>2</v>
      </c>
      <c r="M4425" s="7">
        <f>VLOOKUP(Table1[[#This Row],[topic_id]],'All Topics Data'!$A$2:$I$1243,8,FALSE)</f>
        <v>40517.241666666669</v>
      </c>
      <c r="N4425" s="7">
        <f>Table1[[#This Row],[Hui Reply?]]*(Table1[[#This Row],[post_time]]-Table1[[#This Row],[timestamp of previous reply]])</f>
        <v>0.13077546296699438</v>
      </c>
      <c r="O4425" s="3">
        <f>O4424+Table1[[#This Row],[Hui Reply?]]</f>
        <v>1137</v>
      </c>
      <c r="P4425" s="19">
        <f>INT(Table1[[#This Row],[post_time]])</f>
        <v>40518</v>
      </c>
      <c r="Q4425" s="3" t="str">
        <f>IF(Table1[[#This Row],[Hui Reply?]],VLOOKUP(Table1[[#This Row],[topic_id]],'All Topics Data'!$A$2:$E$1243,5,FALSE),0)</f>
        <v>raef.qawasmi</v>
      </c>
      <c r="R4425" s="8">
        <f>Table1[[#This Row],[post_time]]+8/24</f>
        <v>40518.456134259264</v>
      </c>
      <c r="S4425" s="3">
        <f>IF(Table1[[#This Row],[post_position]]=1,0,SUMIFS($F$2:F4425,$H$2:H4425,Table1[[#This Row],[post_position]]-1,$C$2:C4425,Table1[[#This Row],[topic_id]]))</f>
        <v>40517.992025462961</v>
      </c>
    </row>
    <row r="4426" spans="1:19" x14ac:dyDescent="0.25">
      <c r="A4426" s="7">
        <v>4512</v>
      </c>
      <c r="B4426" s="7">
        <v>1</v>
      </c>
      <c r="C4426" s="7">
        <v>1085</v>
      </c>
      <c r="D4426" s="7">
        <v>24</v>
      </c>
      <c r="F4426" s="8">
        <v>40518.126967592594</v>
      </c>
      <c r="G4426" s="7">
        <v>0</v>
      </c>
      <c r="H4426" s="7">
        <v>3</v>
      </c>
      <c r="I4426" s="7" t="b">
        <f t="shared" si="207"/>
        <v>1</v>
      </c>
      <c r="J4426" s="7" t="b">
        <f t="shared" si="208"/>
        <v>1</v>
      </c>
      <c r="K4426" s="7">
        <f t="shared" si="209"/>
        <v>1</v>
      </c>
      <c r="L4426" s="7">
        <f>WEEKDAY(Table1[[#This Row],[post_time]])</f>
        <v>2</v>
      </c>
      <c r="M4426" s="7">
        <f>VLOOKUP(Table1[[#This Row],[topic_id]],'All Topics Data'!$A$2:$I$1243,8,FALSE)</f>
        <v>40516.808333333334</v>
      </c>
      <c r="N4426" s="7">
        <f>Table1[[#This Row],[Hui Reply?]]*(Table1[[#This Row],[post_time]]-Table1[[#This Row],[timestamp of previous reply]])</f>
        <v>1.1856365740750334</v>
      </c>
      <c r="O4426" s="3">
        <f>O4425+Table1[[#This Row],[Hui Reply?]]</f>
        <v>1138</v>
      </c>
      <c r="P4426" s="19">
        <f>INT(Table1[[#This Row],[post_time]])</f>
        <v>40518</v>
      </c>
      <c r="Q4426" s="3" t="str">
        <f>IF(Table1[[#This Row],[Hui Reply?]],VLOOKUP(Table1[[#This Row],[topic_id]],'All Topics Data'!$A$2:$E$1243,5,FALSE),0)</f>
        <v>prabhuram</v>
      </c>
      <c r="R4426" s="8">
        <f>Table1[[#This Row],[post_time]]+8/24</f>
        <v>40518.46030092593</v>
      </c>
      <c r="S4426" s="3">
        <f>IF(Table1[[#This Row],[post_position]]=1,0,SUMIFS($F$2:F4426,$H$2:H4426,Table1[[#This Row],[post_position]]-1,$C$2:C4426,Table1[[#This Row],[topic_id]]))</f>
        <v>40516.941331018519</v>
      </c>
    </row>
    <row r="4427" spans="1:19" x14ac:dyDescent="0.25">
      <c r="A4427" s="7">
        <v>4513</v>
      </c>
      <c r="B4427" s="7">
        <v>1</v>
      </c>
      <c r="C4427" s="7">
        <v>1080</v>
      </c>
      <c r="D4427" s="7">
        <v>6458</v>
      </c>
      <c r="F4427" s="8">
        <v>40518.19872685185</v>
      </c>
      <c r="G4427" s="7">
        <v>0</v>
      </c>
      <c r="H4427" s="7">
        <v>4</v>
      </c>
      <c r="I4427" s="7" t="b">
        <f t="shared" si="207"/>
        <v>0</v>
      </c>
      <c r="J4427" s="7" t="b">
        <f t="shared" si="208"/>
        <v>1</v>
      </c>
      <c r="K4427" s="7">
        <f t="shared" si="209"/>
        <v>0</v>
      </c>
      <c r="L4427" s="7">
        <f>WEEKDAY(Table1[[#This Row],[post_time]])</f>
        <v>2</v>
      </c>
      <c r="M4427" s="7">
        <f>VLOOKUP(Table1[[#This Row],[topic_id]],'All Topics Data'!$A$2:$I$1243,8,FALSE)</f>
        <v>40515.175694444442</v>
      </c>
      <c r="N4427" s="7">
        <f>Table1[[#This Row],[Hui Reply?]]*(Table1[[#This Row],[post_time]]-Table1[[#This Row],[timestamp of previous reply]])</f>
        <v>0</v>
      </c>
      <c r="O4427" s="3">
        <f>O4426+Table1[[#This Row],[Hui Reply?]]</f>
        <v>1138</v>
      </c>
      <c r="P4427" s="19">
        <f>INT(Table1[[#This Row],[post_time]])</f>
        <v>40518</v>
      </c>
      <c r="Q4427" s="3">
        <f>IF(Table1[[#This Row],[Hui Reply?]],VLOOKUP(Table1[[#This Row],[topic_id]],'All Topics Data'!$A$2:$E$1243,5,FALSE),0)</f>
        <v>0</v>
      </c>
      <c r="R4427" s="8">
        <f>Table1[[#This Row],[post_time]]+8/24</f>
        <v>40518.532060185185</v>
      </c>
      <c r="S4427" s="3">
        <f>IF(Table1[[#This Row],[post_position]]=1,0,SUMIFS($F$2:F4427,$H$2:H4427,Table1[[#This Row],[post_position]]-1,$C$2:C4427,Table1[[#This Row],[topic_id]]))</f>
        <v>40517.949166666665</v>
      </c>
    </row>
    <row r="4428" spans="1:19" x14ac:dyDescent="0.25">
      <c r="A4428" s="7">
        <v>4514</v>
      </c>
      <c r="B4428" s="7">
        <v>1</v>
      </c>
      <c r="C4428" s="7">
        <v>1084</v>
      </c>
      <c r="D4428" s="7">
        <v>7146</v>
      </c>
      <c r="E4428" s="2"/>
      <c r="F4428" s="8">
        <v>40518.199745370373</v>
      </c>
      <c r="G4428" s="7">
        <v>0</v>
      </c>
      <c r="H4428" s="7">
        <v>16</v>
      </c>
      <c r="I4428" s="7" t="b">
        <f t="shared" si="207"/>
        <v>0</v>
      </c>
      <c r="J4428" s="7" t="b">
        <f t="shared" si="208"/>
        <v>1</v>
      </c>
      <c r="K4428" s="7">
        <f t="shared" si="209"/>
        <v>0</v>
      </c>
      <c r="L4428" s="7">
        <f>WEEKDAY(Table1[[#This Row],[post_time]])</f>
        <v>2</v>
      </c>
      <c r="M4428" s="7">
        <f>VLOOKUP(Table1[[#This Row],[topic_id]],'All Topics Data'!$A$2:$I$1243,8,FALSE)</f>
        <v>40516.439583333333</v>
      </c>
      <c r="N4428" s="7">
        <f>Table1[[#This Row],[Hui Reply?]]*(Table1[[#This Row],[post_time]]-Table1[[#This Row],[timestamp of previous reply]])</f>
        <v>0</v>
      </c>
      <c r="O4428" s="3">
        <f>O4427+Table1[[#This Row],[Hui Reply?]]</f>
        <v>1138</v>
      </c>
      <c r="P4428" s="19">
        <f>INT(Table1[[#This Row],[post_time]])</f>
        <v>40518</v>
      </c>
      <c r="Q4428" s="3">
        <f>IF(Table1[[#This Row],[Hui Reply?]],VLOOKUP(Table1[[#This Row],[topic_id]],'All Topics Data'!$A$2:$E$1243,5,FALSE),0)</f>
        <v>0</v>
      </c>
      <c r="R4428" s="8">
        <f>Table1[[#This Row],[post_time]]+8/24</f>
        <v>40518.533078703709</v>
      </c>
      <c r="S4428" s="3">
        <f>IF(Table1[[#This Row],[post_position]]=1,0,SUMIFS($F$2:F4428,$H$2:H4428,Table1[[#This Row],[post_position]]-1,$C$2:C4428,Table1[[#This Row],[topic_id]]))</f>
        <v>40517.686747685184</v>
      </c>
    </row>
    <row r="4429" spans="1:19" x14ac:dyDescent="0.25">
      <c r="A4429" s="7">
        <v>4515</v>
      </c>
      <c r="B4429" s="7">
        <v>1</v>
      </c>
      <c r="C4429" s="7">
        <v>1090</v>
      </c>
      <c r="D4429" s="7">
        <v>7153</v>
      </c>
      <c r="E4429" s="2"/>
      <c r="F4429" s="8">
        <v>40518.204050925924</v>
      </c>
      <c r="G4429" s="7">
        <v>0</v>
      </c>
      <c r="H4429" s="7">
        <v>1</v>
      </c>
      <c r="I4429" s="7" t="b">
        <f t="shared" si="207"/>
        <v>0</v>
      </c>
      <c r="J4429" s="7" t="b">
        <f t="shared" si="208"/>
        <v>0</v>
      </c>
      <c r="K4429" s="7">
        <f t="shared" si="209"/>
        <v>0</v>
      </c>
      <c r="L4429" s="7">
        <f>WEEKDAY(Table1[[#This Row],[post_time]])</f>
        <v>2</v>
      </c>
      <c r="M4429" s="7">
        <f>VLOOKUP(Table1[[#This Row],[topic_id]],'All Topics Data'!$A$2:$I$1243,8,FALSE)</f>
        <v>40518.203472222223</v>
      </c>
      <c r="N4429" s="7">
        <f>Table1[[#This Row],[Hui Reply?]]*(Table1[[#This Row],[post_time]]-Table1[[#This Row],[timestamp of previous reply]])</f>
        <v>0</v>
      </c>
      <c r="O4429" s="3">
        <f>O4428+Table1[[#This Row],[Hui Reply?]]</f>
        <v>1138</v>
      </c>
      <c r="P4429" s="19">
        <f>INT(Table1[[#This Row],[post_time]])</f>
        <v>40518</v>
      </c>
      <c r="Q4429" s="3">
        <f>IF(Table1[[#This Row],[Hui Reply?]],VLOOKUP(Table1[[#This Row],[topic_id]],'All Topics Data'!$A$2:$E$1243,5,FALSE),0)</f>
        <v>0</v>
      </c>
      <c r="R4429" s="8">
        <f>Table1[[#This Row],[post_time]]+8/24</f>
        <v>40518.53738425926</v>
      </c>
      <c r="S4429" s="3">
        <f>IF(Table1[[#This Row],[post_position]]=1,0,SUMIFS($F$2:F4429,$H$2:H4429,Table1[[#This Row],[post_position]]-1,$C$2:C4429,Table1[[#This Row],[topic_id]]))</f>
        <v>0</v>
      </c>
    </row>
    <row r="4430" spans="1:19" x14ac:dyDescent="0.25">
      <c r="A4430" s="7">
        <v>4516</v>
      </c>
      <c r="B4430" s="7">
        <v>1</v>
      </c>
      <c r="C4430" s="7">
        <v>1090</v>
      </c>
      <c r="D4430" s="7">
        <v>6458</v>
      </c>
      <c r="F4430" s="8">
        <v>40518.228483796294</v>
      </c>
      <c r="G4430" s="7">
        <v>0</v>
      </c>
      <c r="H4430" s="7">
        <v>2</v>
      </c>
      <c r="I4430" s="7" t="b">
        <f t="shared" si="207"/>
        <v>0</v>
      </c>
      <c r="J4430" s="7" t="b">
        <f t="shared" si="208"/>
        <v>1</v>
      </c>
      <c r="K4430" s="7">
        <f t="shared" si="209"/>
        <v>0</v>
      </c>
      <c r="L4430" s="7">
        <f>WEEKDAY(Table1[[#This Row],[post_time]])</f>
        <v>2</v>
      </c>
      <c r="M4430" s="7">
        <f>VLOOKUP(Table1[[#This Row],[topic_id]],'All Topics Data'!$A$2:$I$1243,8,FALSE)</f>
        <v>40518.203472222223</v>
      </c>
      <c r="N4430" s="7">
        <f>Table1[[#This Row],[Hui Reply?]]*(Table1[[#This Row],[post_time]]-Table1[[#This Row],[timestamp of previous reply]])</f>
        <v>0</v>
      </c>
      <c r="O4430" s="3">
        <f>O4429+Table1[[#This Row],[Hui Reply?]]</f>
        <v>1138</v>
      </c>
      <c r="P4430" s="19">
        <f>INT(Table1[[#This Row],[post_time]])</f>
        <v>40518</v>
      </c>
      <c r="Q4430" s="3">
        <f>IF(Table1[[#This Row],[Hui Reply?]],VLOOKUP(Table1[[#This Row],[topic_id]],'All Topics Data'!$A$2:$E$1243,5,FALSE),0)</f>
        <v>0</v>
      </c>
      <c r="R4430" s="8">
        <f>Table1[[#This Row],[post_time]]+8/24</f>
        <v>40518.56181712963</v>
      </c>
      <c r="S4430" s="3">
        <f>IF(Table1[[#This Row],[post_position]]=1,0,SUMIFS($F$2:F4430,$H$2:H4430,Table1[[#This Row],[post_position]]-1,$C$2:C4430,Table1[[#This Row],[topic_id]]))</f>
        <v>40518.204050925924</v>
      </c>
    </row>
    <row r="4431" spans="1:19" x14ac:dyDescent="0.25">
      <c r="A4431" s="7">
        <v>4517</v>
      </c>
      <c r="B4431" s="7">
        <v>1</v>
      </c>
      <c r="C4431" s="7">
        <v>1080</v>
      </c>
      <c r="D4431" s="7">
        <v>6954</v>
      </c>
      <c r="E4431" s="2"/>
      <c r="F4431" s="8">
        <v>40518.267916666664</v>
      </c>
      <c r="G4431" s="7">
        <v>0</v>
      </c>
      <c r="H4431" s="7">
        <v>5</v>
      </c>
      <c r="I4431" s="7" t="b">
        <f t="shared" si="207"/>
        <v>0</v>
      </c>
      <c r="J4431" s="7" t="b">
        <f t="shared" si="208"/>
        <v>1</v>
      </c>
      <c r="K4431" s="7">
        <f t="shared" si="209"/>
        <v>0</v>
      </c>
      <c r="L4431" s="7">
        <f>WEEKDAY(Table1[[#This Row],[post_time]])</f>
        <v>2</v>
      </c>
      <c r="M4431" s="7">
        <f>VLOOKUP(Table1[[#This Row],[topic_id]],'All Topics Data'!$A$2:$I$1243,8,FALSE)</f>
        <v>40515.175694444442</v>
      </c>
      <c r="N4431" s="7">
        <f>Table1[[#This Row],[Hui Reply?]]*(Table1[[#This Row],[post_time]]-Table1[[#This Row],[timestamp of previous reply]])</f>
        <v>0</v>
      </c>
      <c r="O4431" s="3">
        <f>O4430+Table1[[#This Row],[Hui Reply?]]</f>
        <v>1138</v>
      </c>
      <c r="P4431" s="19">
        <f>INT(Table1[[#This Row],[post_time]])</f>
        <v>40518</v>
      </c>
      <c r="Q4431" s="3">
        <f>IF(Table1[[#This Row],[Hui Reply?]],VLOOKUP(Table1[[#This Row],[topic_id]],'All Topics Data'!$A$2:$E$1243,5,FALSE),0)</f>
        <v>0</v>
      </c>
      <c r="R4431" s="8">
        <f>Table1[[#This Row],[post_time]]+8/24</f>
        <v>40518.60125</v>
      </c>
      <c r="S4431" s="3">
        <f>IF(Table1[[#This Row],[post_position]]=1,0,SUMIFS($F$2:F4431,$H$2:H4431,Table1[[#This Row],[post_position]]-1,$C$2:C4431,Table1[[#This Row],[topic_id]]))</f>
        <v>40518.19872685185</v>
      </c>
    </row>
    <row r="4432" spans="1:19" x14ac:dyDescent="0.25">
      <c r="A4432" s="7">
        <v>4518</v>
      </c>
      <c r="B4432" s="7">
        <v>1</v>
      </c>
      <c r="C4432" s="7">
        <v>1060</v>
      </c>
      <c r="D4432" s="7">
        <v>6542</v>
      </c>
      <c r="F4432" s="8">
        <v>40518.358831018515</v>
      </c>
      <c r="G4432" s="7">
        <v>0</v>
      </c>
      <c r="H4432" s="7">
        <v>3</v>
      </c>
      <c r="I4432" s="7" t="b">
        <f t="shared" si="207"/>
        <v>0</v>
      </c>
      <c r="J4432" s="7" t="b">
        <f t="shared" si="208"/>
        <v>1</v>
      </c>
      <c r="K4432" s="7">
        <f t="shared" si="209"/>
        <v>0</v>
      </c>
      <c r="L4432" s="7">
        <f>WEEKDAY(Table1[[#This Row],[post_time]])</f>
        <v>2</v>
      </c>
      <c r="M4432" s="7">
        <f>VLOOKUP(Table1[[#This Row],[topic_id]],'All Topics Data'!$A$2:$I$1243,8,FALSE)</f>
        <v>40511.536111111112</v>
      </c>
      <c r="N4432" s="7">
        <f>Table1[[#This Row],[Hui Reply?]]*(Table1[[#This Row],[post_time]]-Table1[[#This Row],[timestamp of previous reply]])</f>
        <v>0</v>
      </c>
      <c r="O4432" s="3">
        <f>O4431+Table1[[#This Row],[Hui Reply?]]</f>
        <v>1138</v>
      </c>
      <c r="P4432" s="19">
        <f>INT(Table1[[#This Row],[post_time]])</f>
        <v>40518</v>
      </c>
      <c r="Q4432" s="3">
        <f>IF(Table1[[#This Row],[Hui Reply?]],VLOOKUP(Table1[[#This Row],[topic_id]],'All Topics Data'!$A$2:$E$1243,5,FALSE),0)</f>
        <v>0</v>
      </c>
      <c r="R4432" s="8">
        <f>Table1[[#This Row],[post_time]]+8/24</f>
        <v>40518.692164351851</v>
      </c>
      <c r="S4432" s="3">
        <f>IF(Table1[[#This Row],[post_position]]=1,0,SUMIFS($F$2:F4432,$H$2:H4432,Table1[[#This Row],[post_position]]-1,$C$2:C4432,Table1[[#This Row],[topic_id]]))</f>
        <v>40511.571400462963</v>
      </c>
    </row>
    <row r="4433" spans="1:19" x14ac:dyDescent="0.25">
      <c r="A4433" s="7">
        <v>4519</v>
      </c>
      <c r="B4433" s="7">
        <v>1</v>
      </c>
      <c r="C4433" s="7">
        <v>1091</v>
      </c>
      <c r="D4433" s="7">
        <v>7100</v>
      </c>
      <c r="E4433" s="2"/>
      <c r="F4433" s="8">
        <v>40518.364189814813</v>
      </c>
      <c r="G4433" s="7">
        <v>0</v>
      </c>
      <c r="H4433" s="7">
        <v>1</v>
      </c>
      <c r="I4433" s="7" t="b">
        <f t="shared" si="207"/>
        <v>0</v>
      </c>
      <c r="J4433" s="7" t="b">
        <f t="shared" si="208"/>
        <v>0</v>
      </c>
      <c r="K4433" s="7">
        <f t="shared" si="209"/>
        <v>0</v>
      </c>
      <c r="L4433" s="7">
        <f>WEEKDAY(Table1[[#This Row],[post_time]])</f>
        <v>2</v>
      </c>
      <c r="M4433" s="7">
        <f>VLOOKUP(Table1[[#This Row],[topic_id]],'All Topics Data'!$A$2:$I$1243,8,FALSE)</f>
        <v>40518.363888888889</v>
      </c>
      <c r="N4433" s="7">
        <f>Table1[[#This Row],[Hui Reply?]]*(Table1[[#This Row],[post_time]]-Table1[[#This Row],[timestamp of previous reply]])</f>
        <v>0</v>
      </c>
      <c r="O4433" s="3">
        <f>O4432+Table1[[#This Row],[Hui Reply?]]</f>
        <v>1138</v>
      </c>
      <c r="P4433" s="19">
        <f>INT(Table1[[#This Row],[post_time]])</f>
        <v>40518</v>
      </c>
      <c r="Q4433" s="3">
        <f>IF(Table1[[#This Row],[Hui Reply?]],VLOOKUP(Table1[[#This Row],[topic_id]],'All Topics Data'!$A$2:$E$1243,5,FALSE),0)</f>
        <v>0</v>
      </c>
      <c r="R4433" s="8">
        <f>Table1[[#This Row],[post_time]]+8/24</f>
        <v>40518.697523148148</v>
      </c>
      <c r="S4433" s="3">
        <f>IF(Table1[[#This Row],[post_position]]=1,0,SUMIFS($F$2:F4433,$H$2:H4433,Table1[[#This Row],[post_position]]-1,$C$2:C4433,Table1[[#This Row],[topic_id]]))</f>
        <v>0</v>
      </c>
    </row>
    <row r="4434" spans="1:19" x14ac:dyDescent="0.25">
      <c r="A4434" s="7">
        <v>4520</v>
      </c>
      <c r="B4434" s="7">
        <v>1</v>
      </c>
      <c r="C4434" s="7">
        <v>1091</v>
      </c>
      <c r="D4434" s="7">
        <v>7100</v>
      </c>
      <c r="F4434" s="8">
        <v>40518.40797453704</v>
      </c>
      <c r="G4434" s="7">
        <v>0</v>
      </c>
      <c r="H4434" s="7">
        <v>2</v>
      </c>
      <c r="I4434" s="7" t="b">
        <f t="shared" si="207"/>
        <v>0</v>
      </c>
      <c r="J4434" s="7" t="b">
        <f t="shared" si="208"/>
        <v>1</v>
      </c>
      <c r="K4434" s="7">
        <f t="shared" si="209"/>
        <v>0</v>
      </c>
      <c r="L4434" s="7">
        <f>WEEKDAY(Table1[[#This Row],[post_time]])</f>
        <v>2</v>
      </c>
      <c r="M4434" s="7">
        <f>VLOOKUP(Table1[[#This Row],[topic_id]],'All Topics Data'!$A$2:$I$1243,8,FALSE)</f>
        <v>40518.363888888889</v>
      </c>
      <c r="N4434" s="7">
        <f>Table1[[#This Row],[Hui Reply?]]*(Table1[[#This Row],[post_time]]-Table1[[#This Row],[timestamp of previous reply]])</f>
        <v>0</v>
      </c>
      <c r="O4434" s="3">
        <f>O4433+Table1[[#This Row],[Hui Reply?]]</f>
        <v>1138</v>
      </c>
      <c r="P4434" s="19">
        <f>INT(Table1[[#This Row],[post_time]])</f>
        <v>40518</v>
      </c>
      <c r="Q4434" s="3">
        <f>IF(Table1[[#This Row],[Hui Reply?]],VLOOKUP(Table1[[#This Row],[topic_id]],'All Topics Data'!$A$2:$E$1243,5,FALSE),0)</f>
        <v>0</v>
      </c>
      <c r="R4434" s="8">
        <f>Table1[[#This Row],[post_time]]+8/24</f>
        <v>40518.741307870376</v>
      </c>
      <c r="S4434" s="3">
        <f>IF(Table1[[#This Row],[post_position]]=1,0,SUMIFS($F$2:F4434,$H$2:H4434,Table1[[#This Row],[post_position]]-1,$C$2:C4434,Table1[[#This Row],[topic_id]]))</f>
        <v>40518.364189814813</v>
      </c>
    </row>
    <row r="4435" spans="1:19" x14ac:dyDescent="0.25">
      <c r="A4435" s="7">
        <v>4521</v>
      </c>
      <c r="B4435" s="7">
        <v>1</v>
      </c>
      <c r="C4435" s="7">
        <v>1092</v>
      </c>
      <c r="D4435" s="7">
        <v>3008</v>
      </c>
      <c r="E4435" s="2"/>
      <c r="F4435" s="8">
        <v>40518.475960648146</v>
      </c>
      <c r="G4435" s="7">
        <v>0</v>
      </c>
      <c r="H4435" s="7">
        <v>1</v>
      </c>
      <c r="I4435" s="7" t="b">
        <f t="shared" si="207"/>
        <v>0</v>
      </c>
      <c r="J4435" s="7" t="b">
        <f t="shared" si="208"/>
        <v>0</v>
      </c>
      <c r="K4435" s="7">
        <f t="shared" si="209"/>
        <v>0</v>
      </c>
      <c r="L4435" s="7">
        <f>WEEKDAY(Table1[[#This Row],[post_time]])</f>
        <v>2</v>
      </c>
      <c r="M4435" s="7">
        <f>VLOOKUP(Table1[[#This Row],[topic_id]],'All Topics Data'!$A$2:$I$1243,8,FALSE)</f>
        <v>40518.475694444445</v>
      </c>
      <c r="N4435" s="7">
        <f>Table1[[#This Row],[Hui Reply?]]*(Table1[[#This Row],[post_time]]-Table1[[#This Row],[timestamp of previous reply]])</f>
        <v>0</v>
      </c>
      <c r="O4435" s="3">
        <f>O4434+Table1[[#This Row],[Hui Reply?]]</f>
        <v>1138</v>
      </c>
      <c r="P4435" s="19">
        <f>INT(Table1[[#This Row],[post_time]])</f>
        <v>40518</v>
      </c>
      <c r="Q4435" s="3">
        <f>IF(Table1[[#This Row],[Hui Reply?]],VLOOKUP(Table1[[#This Row],[topic_id]],'All Topics Data'!$A$2:$E$1243,5,FALSE),0)</f>
        <v>0</v>
      </c>
      <c r="R4435" s="8">
        <f>Table1[[#This Row],[post_time]]+8/24</f>
        <v>40518.809293981481</v>
      </c>
      <c r="S4435" s="3">
        <f>IF(Table1[[#This Row],[post_position]]=1,0,SUMIFS($F$2:F4435,$H$2:H4435,Table1[[#This Row],[post_position]]-1,$C$2:C4435,Table1[[#This Row],[topic_id]]))</f>
        <v>0</v>
      </c>
    </row>
    <row r="4436" spans="1:19" x14ac:dyDescent="0.25">
      <c r="A4436" s="7">
        <v>4522</v>
      </c>
      <c r="B4436" s="7">
        <v>1</v>
      </c>
      <c r="C4436" s="7">
        <v>1092</v>
      </c>
      <c r="D4436" s="7">
        <v>7100</v>
      </c>
      <c r="E4436" s="2"/>
      <c r="F4436" s="8">
        <v>40518.487685185188</v>
      </c>
      <c r="G4436" s="7">
        <v>0</v>
      </c>
      <c r="H4436" s="7">
        <v>2</v>
      </c>
      <c r="I4436" s="7" t="b">
        <f t="shared" si="207"/>
        <v>0</v>
      </c>
      <c r="J4436" s="7" t="b">
        <f t="shared" si="208"/>
        <v>1</v>
      </c>
      <c r="K4436" s="7">
        <f t="shared" si="209"/>
        <v>0</v>
      </c>
      <c r="L4436" s="7">
        <f>WEEKDAY(Table1[[#This Row],[post_time]])</f>
        <v>2</v>
      </c>
      <c r="M4436" s="7">
        <f>VLOOKUP(Table1[[#This Row],[topic_id]],'All Topics Data'!$A$2:$I$1243,8,FALSE)</f>
        <v>40518.475694444445</v>
      </c>
      <c r="N4436" s="7">
        <f>Table1[[#This Row],[Hui Reply?]]*(Table1[[#This Row],[post_time]]-Table1[[#This Row],[timestamp of previous reply]])</f>
        <v>0</v>
      </c>
      <c r="O4436" s="3">
        <f>O4435+Table1[[#This Row],[Hui Reply?]]</f>
        <v>1138</v>
      </c>
      <c r="P4436" s="19">
        <f>INT(Table1[[#This Row],[post_time]])</f>
        <v>40518</v>
      </c>
      <c r="Q4436" s="3">
        <f>IF(Table1[[#This Row],[Hui Reply?]],VLOOKUP(Table1[[#This Row],[topic_id]],'All Topics Data'!$A$2:$E$1243,5,FALSE),0)</f>
        <v>0</v>
      </c>
      <c r="R4436" s="8">
        <f>Table1[[#This Row],[post_time]]+8/24</f>
        <v>40518.821018518523</v>
      </c>
      <c r="S4436" s="3">
        <f>IF(Table1[[#This Row],[post_position]]=1,0,SUMIFS($F$2:F4436,$H$2:H4436,Table1[[#This Row],[post_position]]-1,$C$2:C4436,Table1[[#This Row],[topic_id]]))</f>
        <v>40518.475960648146</v>
      </c>
    </row>
    <row r="4437" spans="1:19" x14ac:dyDescent="0.25">
      <c r="A4437" s="7">
        <v>4523</v>
      </c>
      <c r="B4437" s="7">
        <v>1</v>
      </c>
      <c r="C4437" s="7">
        <v>1090</v>
      </c>
      <c r="D4437" s="7">
        <v>24</v>
      </c>
      <c r="F4437" s="8">
        <v>40518.518182870372</v>
      </c>
      <c r="G4437" s="7">
        <v>0</v>
      </c>
      <c r="H4437" s="7">
        <v>3</v>
      </c>
      <c r="I4437" s="7" t="b">
        <f t="shared" si="207"/>
        <v>1</v>
      </c>
      <c r="J4437" s="7" t="b">
        <f t="shared" si="208"/>
        <v>1</v>
      </c>
      <c r="K4437" s="7">
        <f t="shared" si="209"/>
        <v>1</v>
      </c>
      <c r="L4437" s="7">
        <f>WEEKDAY(Table1[[#This Row],[post_time]])</f>
        <v>2</v>
      </c>
      <c r="M4437" s="7">
        <f>VLOOKUP(Table1[[#This Row],[topic_id]],'All Topics Data'!$A$2:$I$1243,8,FALSE)</f>
        <v>40518.203472222223</v>
      </c>
      <c r="N4437" s="7">
        <f>Table1[[#This Row],[Hui Reply?]]*(Table1[[#This Row],[post_time]]-Table1[[#This Row],[timestamp of previous reply]])</f>
        <v>0.28969907407736173</v>
      </c>
      <c r="O4437" s="3">
        <f>O4436+Table1[[#This Row],[Hui Reply?]]</f>
        <v>1139</v>
      </c>
      <c r="P4437" s="19">
        <f>INT(Table1[[#This Row],[post_time]])</f>
        <v>40518</v>
      </c>
      <c r="Q4437" s="3" t="str">
        <f>IF(Table1[[#This Row],[Hui Reply?]],VLOOKUP(Table1[[#This Row],[topic_id]],'All Topics Data'!$A$2:$E$1243,5,FALSE),0)</f>
        <v>anoopbal</v>
      </c>
      <c r="R4437" s="8">
        <f>Table1[[#This Row],[post_time]]+8/24</f>
        <v>40518.851516203707</v>
      </c>
      <c r="S4437" s="3">
        <f>IF(Table1[[#This Row],[post_position]]=1,0,SUMIFS($F$2:F4437,$H$2:H4437,Table1[[#This Row],[post_position]]-1,$C$2:C4437,Table1[[#This Row],[topic_id]]))</f>
        <v>40518.228483796294</v>
      </c>
    </row>
    <row r="4438" spans="1:19" x14ac:dyDescent="0.25">
      <c r="A4438" s="7">
        <v>4524</v>
      </c>
      <c r="B4438" s="7">
        <v>1</v>
      </c>
      <c r="C4438" s="7">
        <v>1090</v>
      </c>
      <c r="D4438" s="7">
        <v>1</v>
      </c>
      <c r="F4438" s="8">
        <v>40518.570532407408</v>
      </c>
      <c r="G4438" s="7">
        <v>0</v>
      </c>
      <c r="H4438" s="7">
        <v>4</v>
      </c>
      <c r="I4438" s="7" t="b">
        <f t="shared" si="207"/>
        <v>0</v>
      </c>
      <c r="J4438" s="7" t="b">
        <f t="shared" si="208"/>
        <v>1</v>
      </c>
      <c r="K4438" s="7">
        <f t="shared" si="209"/>
        <v>0</v>
      </c>
      <c r="L4438" s="7">
        <f>WEEKDAY(Table1[[#This Row],[post_time]])</f>
        <v>2</v>
      </c>
      <c r="M4438" s="7">
        <f>VLOOKUP(Table1[[#This Row],[topic_id]],'All Topics Data'!$A$2:$I$1243,8,FALSE)</f>
        <v>40518.203472222223</v>
      </c>
      <c r="N4438" s="7">
        <f>Table1[[#This Row],[Hui Reply?]]*(Table1[[#This Row],[post_time]]-Table1[[#This Row],[timestamp of previous reply]])</f>
        <v>0</v>
      </c>
      <c r="O4438" s="3">
        <f>O4437+Table1[[#This Row],[Hui Reply?]]</f>
        <v>1139</v>
      </c>
      <c r="P4438" s="19">
        <f>INT(Table1[[#This Row],[post_time]])</f>
        <v>40518</v>
      </c>
      <c r="Q4438" s="3">
        <f>IF(Table1[[#This Row],[Hui Reply?]],VLOOKUP(Table1[[#This Row],[topic_id]],'All Topics Data'!$A$2:$E$1243,5,FALSE),0)</f>
        <v>0</v>
      </c>
      <c r="R4438" s="8">
        <f>Table1[[#This Row],[post_time]]+8/24</f>
        <v>40518.903865740744</v>
      </c>
      <c r="S4438" s="3">
        <f>IF(Table1[[#This Row],[post_position]]=1,0,SUMIFS($F$2:F4438,$H$2:H4438,Table1[[#This Row],[post_position]]-1,$C$2:C4438,Table1[[#This Row],[topic_id]]))</f>
        <v>40518.518182870372</v>
      </c>
    </row>
    <row r="4439" spans="1:19" x14ac:dyDescent="0.25">
      <c r="A4439" s="7">
        <v>4525</v>
      </c>
      <c r="B4439" s="7">
        <v>1</v>
      </c>
      <c r="C4439" s="7">
        <v>1090</v>
      </c>
      <c r="D4439" s="7">
        <v>7153</v>
      </c>
      <c r="F4439" s="8">
        <v>40518.571620370371</v>
      </c>
      <c r="G4439" s="7">
        <v>0</v>
      </c>
      <c r="H4439" s="7">
        <v>5</v>
      </c>
      <c r="I4439" s="7" t="b">
        <f t="shared" si="207"/>
        <v>0</v>
      </c>
      <c r="J4439" s="7" t="b">
        <f t="shared" si="208"/>
        <v>1</v>
      </c>
      <c r="K4439" s="7">
        <f t="shared" si="209"/>
        <v>0</v>
      </c>
      <c r="L4439" s="7">
        <f>WEEKDAY(Table1[[#This Row],[post_time]])</f>
        <v>2</v>
      </c>
      <c r="M4439" s="7">
        <f>VLOOKUP(Table1[[#This Row],[topic_id]],'All Topics Data'!$A$2:$I$1243,8,FALSE)</f>
        <v>40518.203472222223</v>
      </c>
      <c r="N4439" s="7">
        <f>Table1[[#This Row],[Hui Reply?]]*(Table1[[#This Row],[post_time]]-Table1[[#This Row],[timestamp of previous reply]])</f>
        <v>0</v>
      </c>
      <c r="O4439" s="3">
        <f>O4438+Table1[[#This Row],[Hui Reply?]]</f>
        <v>1139</v>
      </c>
      <c r="P4439" s="19">
        <f>INT(Table1[[#This Row],[post_time]])</f>
        <v>40518</v>
      </c>
      <c r="Q4439" s="3">
        <f>IF(Table1[[#This Row],[Hui Reply?]],VLOOKUP(Table1[[#This Row],[topic_id]],'All Topics Data'!$A$2:$E$1243,5,FALSE),0)</f>
        <v>0</v>
      </c>
      <c r="R4439" s="8">
        <f>Table1[[#This Row],[post_time]]+8/24</f>
        <v>40518.904953703706</v>
      </c>
      <c r="S4439" s="3">
        <f>IF(Table1[[#This Row],[post_position]]=1,0,SUMIFS($F$2:F4439,$H$2:H4439,Table1[[#This Row],[post_position]]-1,$C$2:C4439,Table1[[#This Row],[topic_id]]))</f>
        <v>40518.570532407408</v>
      </c>
    </row>
    <row r="4440" spans="1:19" x14ac:dyDescent="0.25">
      <c r="A4440" s="7">
        <v>4526</v>
      </c>
      <c r="B4440" s="7">
        <v>1</v>
      </c>
      <c r="C4440" s="7">
        <v>1089</v>
      </c>
      <c r="D4440" s="7">
        <v>6998</v>
      </c>
      <c r="F4440" s="8">
        <v>40518.571759259263</v>
      </c>
      <c r="G4440" s="7">
        <v>0</v>
      </c>
      <c r="H4440" s="7">
        <v>2</v>
      </c>
      <c r="I4440" s="7" t="b">
        <f t="shared" si="207"/>
        <v>0</v>
      </c>
      <c r="J4440" s="7" t="b">
        <f t="shared" si="208"/>
        <v>1</v>
      </c>
      <c r="K4440" s="7">
        <f t="shared" si="209"/>
        <v>0</v>
      </c>
      <c r="L4440" s="7">
        <f>WEEKDAY(Table1[[#This Row],[post_time]])</f>
        <v>2</v>
      </c>
      <c r="M4440" s="7">
        <f>VLOOKUP(Table1[[#This Row],[topic_id]],'All Topics Data'!$A$2:$I$1243,8,FALSE)</f>
        <v>40517.915972222225</v>
      </c>
      <c r="N4440" s="7">
        <f>Table1[[#This Row],[Hui Reply?]]*(Table1[[#This Row],[post_time]]-Table1[[#This Row],[timestamp of previous reply]])</f>
        <v>0</v>
      </c>
      <c r="O4440" s="3">
        <f>O4439+Table1[[#This Row],[Hui Reply?]]</f>
        <v>1139</v>
      </c>
      <c r="P4440" s="19">
        <f>INT(Table1[[#This Row],[post_time]])</f>
        <v>40518</v>
      </c>
      <c r="Q4440" s="3">
        <f>IF(Table1[[#This Row],[Hui Reply?]],VLOOKUP(Table1[[#This Row],[topic_id]],'All Topics Data'!$A$2:$E$1243,5,FALSE),0)</f>
        <v>0</v>
      </c>
      <c r="R4440" s="8">
        <f>Table1[[#This Row],[post_time]]+8/24</f>
        <v>40518.905092592599</v>
      </c>
      <c r="S4440" s="3">
        <f>IF(Table1[[#This Row],[post_position]]=1,0,SUMIFS($F$2:F4440,$H$2:H4440,Table1[[#This Row],[post_position]]-1,$C$2:C4440,Table1[[#This Row],[topic_id]]))</f>
        <v>40517.916435185187</v>
      </c>
    </row>
    <row r="4441" spans="1:19" x14ac:dyDescent="0.25">
      <c r="A4441" s="7">
        <v>4527</v>
      </c>
      <c r="B4441" s="7">
        <v>1</v>
      </c>
      <c r="C4441" s="7">
        <v>1082</v>
      </c>
      <c r="D4441" s="7">
        <v>7142</v>
      </c>
      <c r="F4441" s="8">
        <v>40518.595370370371</v>
      </c>
      <c r="G4441" s="7">
        <v>0</v>
      </c>
      <c r="H4441" s="7">
        <v>3</v>
      </c>
      <c r="I4441" s="7" t="b">
        <f t="shared" si="207"/>
        <v>0</v>
      </c>
      <c r="J4441" s="7" t="b">
        <f t="shared" si="208"/>
        <v>1</v>
      </c>
      <c r="K4441" s="7">
        <f t="shared" si="209"/>
        <v>0</v>
      </c>
      <c r="L4441" s="7">
        <f>WEEKDAY(Table1[[#This Row],[post_time]])</f>
        <v>2</v>
      </c>
      <c r="M4441" s="7">
        <f>VLOOKUP(Table1[[#This Row],[topic_id]],'All Topics Data'!$A$2:$I$1243,8,FALSE)</f>
        <v>40515.438888888886</v>
      </c>
      <c r="N4441" s="7">
        <f>Table1[[#This Row],[Hui Reply?]]*(Table1[[#This Row],[post_time]]-Table1[[#This Row],[timestamp of previous reply]])</f>
        <v>0</v>
      </c>
      <c r="O4441" s="3">
        <f>O4440+Table1[[#This Row],[Hui Reply?]]</f>
        <v>1139</v>
      </c>
      <c r="P4441" s="19">
        <f>INT(Table1[[#This Row],[post_time]])</f>
        <v>40518</v>
      </c>
      <c r="Q4441" s="3">
        <f>IF(Table1[[#This Row],[Hui Reply?]],VLOOKUP(Table1[[#This Row],[topic_id]],'All Topics Data'!$A$2:$E$1243,5,FALSE),0)</f>
        <v>0</v>
      </c>
      <c r="R4441" s="8">
        <f>Table1[[#This Row],[post_time]]+8/24</f>
        <v>40518.928703703707</v>
      </c>
      <c r="S4441" s="3">
        <f>IF(Table1[[#This Row],[post_position]]=1,0,SUMIFS($F$2:F4441,$H$2:H4441,Table1[[#This Row],[post_position]]-1,$C$2:C4441,Table1[[#This Row],[topic_id]]))</f>
        <v>40515.695439814815</v>
      </c>
    </row>
    <row r="4442" spans="1:19" x14ac:dyDescent="0.25">
      <c r="A4442" s="7">
        <v>4528</v>
      </c>
      <c r="B4442" s="7">
        <v>1</v>
      </c>
      <c r="C4442" s="7">
        <v>1090</v>
      </c>
      <c r="D4442" s="7">
        <v>24</v>
      </c>
      <c r="F4442" s="8">
        <v>40518.597094907411</v>
      </c>
      <c r="G4442" s="7">
        <v>0</v>
      </c>
      <c r="H4442" s="7">
        <v>6</v>
      </c>
      <c r="I4442" s="7" t="b">
        <f t="shared" si="207"/>
        <v>1</v>
      </c>
      <c r="J4442" s="7" t="b">
        <f t="shared" si="208"/>
        <v>1</v>
      </c>
      <c r="K4442" s="7">
        <f t="shared" si="209"/>
        <v>1</v>
      </c>
      <c r="L4442" s="7">
        <f>WEEKDAY(Table1[[#This Row],[post_time]])</f>
        <v>2</v>
      </c>
      <c r="M4442" s="7">
        <f>VLOOKUP(Table1[[#This Row],[topic_id]],'All Topics Data'!$A$2:$I$1243,8,FALSE)</f>
        <v>40518.203472222223</v>
      </c>
      <c r="N4442" s="7">
        <f>Table1[[#This Row],[Hui Reply?]]*(Table1[[#This Row],[post_time]]-Table1[[#This Row],[timestamp of previous reply]])</f>
        <v>2.5474537040281575E-2</v>
      </c>
      <c r="O4442" s="3">
        <f>O4441+Table1[[#This Row],[Hui Reply?]]</f>
        <v>1140</v>
      </c>
      <c r="P4442" s="19">
        <f>INT(Table1[[#This Row],[post_time]])</f>
        <v>40518</v>
      </c>
      <c r="Q4442" s="3" t="str">
        <f>IF(Table1[[#This Row],[Hui Reply?]],VLOOKUP(Table1[[#This Row],[topic_id]],'All Topics Data'!$A$2:$E$1243,5,FALSE),0)</f>
        <v>anoopbal</v>
      </c>
      <c r="R4442" s="8">
        <f>Table1[[#This Row],[post_time]]+8/24</f>
        <v>40518.930428240747</v>
      </c>
      <c r="S4442" s="3">
        <f>IF(Table1[[#This Row],[post_position]]=1,0,SUMIFS($F$2:F4442,$H$2:H4442,Table1[[#This Row],[post_position]]-1,$C$2:C4442,Table1[[#This Row],[topic_id]]))</f>
        <v>40518.571620370371</v>
      </c>
    </row>
    <row r="4443" spans="1:19" x14ac:dyDescent="0.25">
      <c r="A4443" s="7">
        <v>4529</v>
      </c>
      <c r="B4443" s="7">
        <v>1</v>
      </c>
      <c r="C4443" s="7">
        <v>1005</v>
      </c>
      <c r="D4443" s="7">
        <v>7020</v>
      </c>
      <c r="F4443" s="8">
        <v>40518.773773148147</v>
      </c>
      <c r="G4443" s="7">
        <v>0</v>
      </c>
      <c r="H4443" s="7">
        <v>12</v>
      </c>
      <c r="I4443" s="7" t="b">
        <f t="shared" si="207"/>
        <v>0</v>
      </c>
      <c r="J4443" s="7" t="b">
        <f t="shared" si="208"/>
        <v>1</v>
      </c>
      <c r="K4443" s="7">
        <f t="shared" si="209"/>
        <v>0</v>
      </c>
      <c r="L4443" s="7">
        <f>WEEKDAY(Table1[[#This Row],[post_time]])</f>
        <v>2</v>
      </c>
      <c r="M4443" s="7">
        <f>VLOOKUP(Table1[[#This Row],[topic_id]],'All Topics Data'!$A$2:$I$1243,8,FALSE)</f>
        <v>40501.734027777777</v>
      </c>
      <c r="N4443" s="7">
        <f>Table1[[#This Row],[Hui Reply?]]*(Table1[[#This Row],[post_time]]-Table1[[#This Row],[timestamp of previous reply]])</f>
        <v>0</v>
      </c>
      <c r="O4443" s="3">
        <f>O4442+Table1[[#This Row],[Hui Reply?]]</f>
        <v>1140</v>
      </c>
      <c r="P4443" s="19">
        <f>INT(Table1[[#This Row],[post_time]])</f>
        <v>40518</v>
      </c>
      <c r="Q4443" s="3">
        <f>IF(Table1[[#This Row],[Hui Reply?]],VLOOKUP(Table1[[#This Row],[topic_id]],'All Topics Data'!$A$2:$E$1243,5,FALSE),0)</f>
        <v>0</v>
      </c>
      <c r="R4443" s="8">
        <f>Table1[[#This Row],[post_time]]+8/24</f>
        <v>40519.107106481482</v>
      </c>
      <c r="S4443" s="3">
        <f>IF(Table1[[#This Row],[post_position]]=1,0,SUMIFS($F$2:F4443,$H$2:H4443,Table1[[#This Row],[post_position]]-1,$C$2:C4443,Table1[[#This Row],[topic_id]]))</f>
        <v>40515.778217592589</v>
      </c>
    </row>
    <row r="4444" spans="1:19" x14ac:dyDescent="0.25">
      <c r="A4444" s="7">
        <v>4530</v>
      </c>
      <c r="B4444" s="7">
        <v>1</v>
      </c>
      <c r="C4444" s="7">
        <v>1093</v>
      </c>
      <c r="D4444" s="7">
        <v>6925</v>
      </c>
      <c r="E4444" s="2"/>
      <c r="F4444" s="8">
        <v>40518.823576388888</v>
      </c>
      <c r="G4444" s="7">
        <v>0</v>
      </c>
      <c r="H4444" s="7">
        <v>1</v>
      </c>
      <c r="I4444" s="7" t="b">
        <f t="shared" si="207"/>
        <v>0</v>
      </c>
      <c r="J4444" s="7" t="b">
        <f t="shared" si="208"/>
        <v>0</v>
      </c>
      <c r="K4444" s="7">
        <f t="shared" si="209"/>
        <v>0</v>
      </c>
      <c r="L4444" s="7">
        <f>WEEKDAY(Table1[[#This Row],[post_time]])</f>
        <v>2</v>
      </c>
      <c r="M4444" s="7">
        <f>VLOOKUP(Table1[[#This Row],[topic_id]],'All Topics Data'!$A$2:$I$1243,8,FALSE)</f>
        <v>40518.822916666664</v>
      </c>
      <c r="N4444" s="7">
        <f>Table1[[#This Row],[Hui Reply?]]*(Table1[[#This Row],[post_time]]-Table1[[#This Row],[timestamp of previous reply]])</f>
        <v>0</v>
      </c>
      <c r="O4444" s="3">
        <f>O4443+Table1[[#This Row],[Hui Reply?]]</f>
        <v>1140</v>
      </c>
      <c r="P4444" s="19">
        <f>INT(Table1[[#This Row],[post_time]])</f>
        <v>40518</v>
      </c>
      <c r="Q4444" s="3">
        <f>IF(Table1[[#This Row],[Hui Reply?]],VLOOKUP(Table1[[#This Row],[topic_id]],'All Topics Data'!$A$2:$E$1243,5,FALSE),0)</f>
        <v>0</v>
      </c>
      <c r="R4444" s="8">
        <f>Table1[[#This Row],[post_time]]+8/24</f>
        <v>40519.156909722224</v>
      </c>
      <c r="S4444" s="3">
        <f>IF(Table1[[#This Row],[post_position]]=1,0,SUMIFS($F$2:F4444,$H$2:H4444,Table1[[#This Row],[post_position]]-1,$C$2:C4444,Table1[[#This Row],[topic_id]]))</f>
        <v>0</v>
      </c>
    </row>
    <row r="4445" spans="1:19" x14ac:dyDescent="0.25">
      <c r="A4445" s="7">
        <v>4531</v>
      </c>
      <c r="B4445" s="7">
        <v>1</v>
      </c>
      <c r="C4445" s="7">
        <v>1094</v>
      </c>
      <c r="D4445" s="7">
        <v>7156</v>
      </c>
      <c r="E4445" s="2"/>
      <c r="F4445" s="8">
        <v>40518.874027777776</v>
      </c>
      <c r="G4445" s="7">
        <v>0</v>
      </c>
      <c r="H4445" s="7">
        <v>1</v>
      </c>
      <c r="I4445" s="7" t="b">
        <f t="shared" si="207"/>
        <v>0</v>
      </c>
      <c r="J4445" s="7" t="b">
        <f t="shared" si="208"/>
        <v>0</v>
      </c>
      <c r="K4445" s="7">
        <f t="shared" si="209"/>
        <v>0</v>
      </c>
      <c r="L4445" s="7">
        <f>WEEKDAY(Table1[[#This Row],[post_time]])</f>
        <v>2</v>
      </c>
      <c r="M4445" s="7">
        <f>VLOOKUP(Table1[[#This Row],[topic_id]],'All Topics Data'!$A$2:$I$1243,8,FALSE)</f>
        <v>40518.873611111114</v>
      </c>
      <c r="N4445" s="7">
        <f>Table1[[#This Row],[Hui Reply?]]*(Table1[[#This Row],[post_time]]-Table1[[#This Row],[timestamp of previous reply]])</f>
        <v>0</v>
      </c>
      <c r="O4445" s="3">
        <f>O4444+Table1[[#This Row],[Hui Reply?]]</f>
        <v>1140</v>
      </c>
      <c r="P4445" s="19">
        <f>INT(Table1[[#This Row],[post_time]])</f>
        <v>40518</v>
      </c>
      <c r="Q4445" s="3">
        <f>IF(Table1[[#This Row],[Hui Reply?]],VLOOKUP(Table1[[#This Row],[topic_id]],'All Topics Data'!$A$2:$E$1243,5,FALSE),0)</f>
        <v>0</v>
      </c>
      <c r="R4445" s="8">
        <f>Table1[[#This Row],[post_time]]+8/24</f>
        <v>40519.207361111112</v>
      </c>
      <c r="S4445" s="3">
        <f>IF(Table1[[#This Row],[post_position]]=1,0,SUMIFS($F$2:F4445,$H$2:H4445,Table1[[#This Row],[post_position]]-1,$C$2:C4445,Table1[[#This Row],[topic_id]]))</f>
        <v>0</v>
      </c>
    </row>
    <row r="4446" spans="1:19" x14ac:dyDescent="0.25">
      <c r="A4446" s="7">
        <v>4532</v>
      </c>
      <c r="B4446" s="7">
        <v>1</v>
      </c>
      <c r="C4446" s="7">
        <v>1094</v>
      </c>
      <c r="D4446" s="7">
        <v>6713</v>
      </c>
      <c r="F4446" s="8">
        <v>40518.89738425926</v>
      </c>
      <c r="G4446" s="7">
        <v>0</v>
      </c>
      <c r="H4446" s="7">
        <v>2</v>
      </c>
      <c r="I4446" s="7" t="b">
        <f t="shared" si="207"/>
        <v>0</v>
      </c>
      <c r="J4446" s="7" t="b">
        <f t="shared" si="208"/>
        <v>1</v>
      </c>
      <c r="K4446" s="7">
        <f t="shared" si="209"/>
        <v>0</v>
      </c>
      <c r="L4446" s="7">
        <f>WEEKDAY(Table1[[#This Row],[post_time]])</f>
        <v>2</v>
      </c>
      <c r="M4446" s="7">
        <f>VLOOKUP(Table1[[#This Row],[topic_id]],'All Topics Data'!$A$2:$I$1243,8,FALSE)</f>
        <v>40518.873611111114</v>
      </c>
      <c r="N4446" s="7">
        <f>Table1[[#This Row],[Hui Reply?]]*(Table1[[#This Row],[post_time]]-Table1[[#This Row],[timestamp of previous reply]])</f>
        <v>0</v>
      </c>
      <c r="O4446" s="3">
        <f>O4445+Table1[[#This Row],[Hui Reply?]]</f>
        <v>1140</v>
      </c>
      <c r="P4446" s="19">
        <f>INT(Table1[[#This Row],[post_time]])</f>
        <v>40518</v>
      </c>
      <c r="Q4446" s="3">
        <f>IF(Table1[[#This Row],[Hui Reply?]],VLOOKUP(Table1[[#This Row],[topic_id]],'All Topics Data'!$A$2:$E$1243,5,FALSE),0)</f>
        <v>0</v>
      </c>
      <c r="R4446" s="8">
        <f>Table1[[#This Row],[post_time]]+8/24</f>
        <v>40519.230717592596</v>
      </c>
      <c r="S4446" s="3">
        <f>IF(Table1[[#This Row],[post_position]]=1,0,SUMIFS($F$2:F4446,$H$2:H4446,Table1[[#This Row],[post_position]]-1,$C$2:C4446,Table1[[#This Row],[topic_id]]))</f>
        <v>40518.874027777776</v>
      </c>
    </row>
    <row r="4447" spans="1:19" x14ac:dyDescent="0.25">
      <c r="A4447" s="7">
        <v>4533</v>
      </c>
      <c r="B4447" s="7">
        <v>1</v>
      </c>
      <c r="C4447" s="7">
        <v>1093</v>
      </c>
      <c r="D4447" s="7">
        <v>6713</v>
      </c>
      <c r="F4447" s="8">
        <v>40518.898877314816</v>
      </c>
      <c r="G4447" s="7">
        <v>0</v>
      </c>
      <c r="H4447" s="7">
        <v>2</v>
      </c>
      <c r="I4447" s="7" t="b">
        <f t="shared" si="207"/>
        <v>0</v>
      </c>
      <c r="J4447" s="7" t="b">
        <f t="shared" si="208"/>
        <v>1</v>
      </c>
      <c r="K4447" s="7">
        <f t="shared" si="209"/>
        <v>0</v>
      </c>
      <c r="L4447" s="7">
        <f>WEEKDAY(Table1[[#This Row],[post_time]])</f>
        <v>2</v>
      </c>
      <c r="M4447" s="7">
        <f>VLOOKUP(Table1[[#This Row],[topic_id]],'All Topics Data'!$A$2:$I$1243,8,FALSE)</f>
        <v>40518.822916666664</v>
      </c>
      <c r="N4447" s="7">
        <f>Table1[[#This Row],[Hui Reply?]]*(Table1[[#This Row],[post_time]]-Table1[[#This Row],[timestamp of previous reply]])</f>
        <v>0</v>
      </c>
      <c r="O4447" s="3">
        <f>O4446+Table1[[#This Row],[Hui Reply?]]</f>
        <v>1140</v>
      </c>
      <c r="P4447" s="19">
        <f>INT(Table1[[#This Row],[post_time]])</f>
        <v>40518</v>
      </c>
      <c r="Q4447" s="3">
        <f>IF(Table1[[#This Row],[Hui Reply?]],VLOOKUP(Table1[[#This Row],[topic_id]],'All Topics Data'!$A$2:$E$1243,5,FALSE),0)</f>
        <v>0</v>
      </c>
      <c r="R4447" s="8">
        <f>Table1[[#This Row],[post_time]]+8/24</f>
        <v>40519.232210648152</v>
      </c>
      <c r="S4447" s="3">
        <f>IF(Table1[[#This Row],[post_position]]=1,0,SUMIFS($F$2:F4447,$H$2:H4447,Table1[[#This Row],[post_position]]-1,$C$2:C4447,Table1[[#This Row],[topic_id]]))</f>
        <v>40518.823576388888</v>
      </c>
    </row>
    <row r="4448" spans="1:19" x14ac:dyDescent="0.25">
      <c r="A4448" s="7">
        <v>4534</v>
      </c>
      <c r="B4448" s="7">
        <v>1</v>
      </c>
      <c r="C4448" s="7">
        <v>1080</v>
      </c>
      <c r="D4448" s="7">
        <v>6458</v>
      </c>
      <c r="F4448" s="8">
        <v>40518.900520833333</v>
      </c>
      <c r="G4448" s="7">
        <v>0</v>
      </c>
      <c r="H4448" s="7">
        <v>6</v>
      </c>
      <c r="I4448" s="7" t="b">
        <f t="shared" si="207"/>
        <v>0</v>
      </c>
      <c r="J4448" s="7" t="b">
        <f t="shared" si="208"/>
        <v>1</v>
      </c>
      <c r="K4448" s="7">
        <f t="shared" si="209"/>
        <v>0</v>
      </c>
      <c r="L4448" s="7">
        <f>WEEKDAY(Table1[[#This Row],[post_time]])</f>
        <v>2</v>
      </c>
      <c r="M4448" s="7">
        <f>VLOOKUP(Table1[[#This Row],[topic_id]],'All Topics Data'!$A$2:$I$1243,8,FALSE)</f>
        <v>40515.175694444442</v>
      </c>
      <c r="N4448" s="7">
        <f>Table1[[#This Row],[Hui Reply?]]*(Table1[[#This Row],[post_time]]-Table1[[#This Row],[timestamp of previous reply]])</f>
        <v>0</v>
      </c>
      <c r="O4448" s="3">
        <f>O4447+Table1[[#This Row],[Hui Reply?]]</f>
        <v>1140</v>
      </c>
      <c r="P4448" s="19">
        <f>INT(Table1[[#This Row],[post_time]])</f>
        <v>40518</v>
      </c>
      <c r="Q4448" s="3">
        <f>IF(Table1[[#This Row],[Hui Reply?]],VLOOKUP(Table1[[#This Row],[topic_id]],'All Topics Data'!$A$2:$E$1243,5,FALSE),0)</f>
        <v>0</v>
      </c>
      <c r="R4448" s="8">
        <f>Table1[[#This Row],[post_time]]+8/24</f>
        <v>40519.233854166669</v>
      </c>
      <c r="S4448" s="3">
        <f>IF(Table1[[#This Row],[post_position]]=1,0,SUMIFS($F$2:F4448,$H$2:H4448,Table1[[#This Row],[post_position]]-1,$C$2:C4448,Table1[[#This Row],[topic_id]]))</f>
        <v>40518.267916666664</v>
      </c>
    </row>
    <row r="4449" spans="1:19" x14ac:dyDescent="0.25">
      <c r="A4449" s="7">
        <v>4535</v>
      </c>
      <c r="B4449" s="7">
        <v>1</v>
      </c>
      <c r="C4449" s="7">
        <v>1094</v>
      </c>
      <c r="D4449" s="7">
        <v>5408</v>
      </c>
      <c r="E4449" s="2"/>
      <c r="F4449" s="8">
        <v>40518.971956018519</v>
      </c>
      <c r="G4449" s="7">
        <v>0</v>
      </c>
      <c r="H4449" s="7">
        <v>3</v>
      </c>
      <c r="I4449" s="7" t="b">
        <f t="shared" si="207"/>
        <v>0</v>
      </c>
      <c r="J4449" s="7" t="b">
        <f t="shared" si="208"/>
        <v>1</v>
      </c>
      <c r="K4449" s="7">
        <f t="shared" si="209"/>
        <v>0</v>
      </c>
      <c r="L4449" s="7">
        <f>WEEKDAY(Table1[[#This Row],[post_time]])</f>
        <v>2</v>
      </c>
      <c r="M4449" s="7">
        <f>VLOOKUP(Table1[[#This Row],[topic_id]],'All Topics Data'!$A$2:$I$1243,8,FALSE)</f>
        <v>40518.873611111114</v>
      </c>
      <c r="N4449" s="7">
        <f>Table1[[#This Row],[Hui Reply?]]*(Table1[[#This Row],[post_time]]-Table1[[#This Row],[timestamp of previous reply]])</f>
        <v>0</v>
      </c>
      <c r="O4449" s="3">
        <f>O4448+Table1[[#This Row],[Hui Reply?]]</f>
        <v>1140</v>
      </c>
      <c r="P4449" s="19">
        <f>INT(Table1[[#This Row],[post_time]])</f>
        <v>40518</v>
      </c>
      <c r="Q4449" s="3">
        <f>IF(Table1[[#This Row],[Hui Reply?]],VLOOKUP(Table1[[#This Row],[topic_id]],'All Topics Data'!$A$2:$E$1243,5,FALSE),0)</f>
        <v>0</v>
      </c>
      <c r="R4449" s="8">
        <f>Table1[[#This Row],[post_time]]+8/24</f>
        <v>40519.305289351854</v>
      </c>
      <c r="S4449" s="3">
        <f>IF(Table1[[#This Row],[post_position]]=1,0,SUMIFS($F$2:F4449,$H$2:H4449,Table1[[#This Row],[post_position]]-1,$C$2:C4449,Table1[[#This Row],[topic_id]]))</f>
        <v>40518.89738425926</v>
      </c>
    </row>
    <row r="4450" spans="1:19" x14ac:dyDescent="0.25">
      <c r="A4450" s="7">
        <v>4536</v>
      </c>
      <c r="B4450" s="7">
        <v>1</v>
      </c>
      <c r="C4450" s="7">
        <v>1089</v>
      </c>
      <c r="D4450" s="7">
        <v>6779</v>
      </c>
      <c r="E4450" s="2"/>
      <c r="F4450" s="8">
        <v>40518.988449074073</v>
      </c>
      <c r="G4450" s="7">
        <v>0</v>
      </c>
      <c r="H4450" s="7">
        <v>3</v>
      </c>
      <c r="I4450" s="7" t="b">
        <f t="shared" si="207"/>
        <v>0</v>
      </c>
      <c r="J4450" s="7" t="b">
        <f t="shared" si="208"/>
        <v>1</v>
      </c>
      <c r="K4450" s="7">
        <f t="shared" si="209"/>
        <v>0</v>
      </c>
      <c r="L4450" s="7">
        <f>WEEKDAY(Table1[[#This Row],[post_time]])</f>
        <v>2</v>
      </c>
      <c r="M4450" s="7">
        <f>VLOOKUP(Table1[[#This Row],[topic_id]],'All Topics Data'!$A$2:$I$1243,8,FALSE)</f>
        <v>40517.915972222225</v>
      </c>
      <c r="N4450" s="7">
        <f>Table1[[#This Row],[Hui Reply?]]*(Table1[[#This Row],[post_time]]-Table1[[#This Row],[timestamp of previous reply]])</f>
        <v>0</v>
      </c>
      <c r="O4450" s="3">
        <f>O4449+Table1[[#This Row],[Hui Reply?]]</f>
        <v>1140</v>
      </c>
      <c r="P4450" s="19">
        <f>INT(Table1[[#This Row],[post_time]])</f>
        <v>40518</v>
      </c>
      <c r="Q4450" s="3">
        <f>IF(Table1[[#This Row],[Hui Reply?]],VLOOKUP(Table1[[#This Row],[topic_id]],'All Topics Data'!$A$2:$E$1243,5,FALSE),0)</f>
        <v>0</v>
      </c>
      <c r="R4450" s="8">
        <f>Table1[[#This Row],[post_time]]+8/24</f>
        <v>40519.321782407409</v>
      </c>
      <c r="S4450" s="3">
        <f>IF(Table1[[#This Row],[post_position]]=1,0,SUMIFS($F$2:F4450,$H$2:H4450,Table1[[#This Row],[post_position]]-1,$C$2:C4450,Table1[[#This Row],[topic_id]]))</f>
        <v>40518.571759259263</v>
      </c>
    </row>
    <row r="4451" spans="1:19" x14ac:dyDescent="0.25">
      <c r="A4451" s="7">
        <v>4537</v>
      </c>
      <c r="B4451" s="7">
        <v>1</v>
      </c>
      <c r="C4451" s="7">
        <v>1093</v>
      </c>
      <c r="D4451" s="7">
        <v>24</v>
      </c>
      <c r="F4451" s="8">
        <v>40518.990532407406</v>
      </c>
      <c r="G4451" s="7">
        <v>0</v>
      </c>
      <c r="H4451" s="7">
        <v>3</v>
      </c>
      <c r="I4451" s="7" t="b">
        <f t="shared" si="207"/>
        <v>1</v>
      </c>
      <c r="J4451" s="7" t="b">
        <f t="shared" si="208"/>
        <v>1</v>
      </c>
      <c r="K4451" s="7">
        <f t="shared" si="209"/>
        <v>1</v>
      </c>
      <c r="L4451" s="7">
        <f>WEEKDAY(Table1[[#This Row],[post_time]])</f>
        <v>2</v>
      </c>
      <c r="M4451" s="7">
        <f>VLOOKUP(Table1[[#This Row],[topic_id]],'All Topics Data'!$A$2:$I$1243,8,FALSE)</f>
        <v>40518.822916666664</v>
      </c>
      <c r="N4451" s="7">
        <f>Table1[[#This Row],[Hui Reply?]]*(Table1[[#This Row],[post_time]]-Table1[[#This Row],[timestamp of previous reply]])</f>
        <v>9.1655092590372078E-2</v>
      </c>
      <c r="O4451" s="3">
        <f>O4450+Table1[[#This Row],[Hui Reply?]]</f>
        <v>1141</v>
      </c>
      <c r="P4451" s="19">
        <f>INT(Table1[[#This Row],[post_time]])</f>
        <v>40518</v>
      </c>
      <c r="Q4451" s="3" t="str">
        <f>IF(Table1[[#This Row],[Hui Reply?]],VLOOKUP(Table1[[#This Row],[topic_id]],'All Topics Data'!$A$2:$E$1243,5,FALSE),0)</f>
        <v>fred</v>
      </c>
      <c r="R4451" s="8">
        <f>Table1[[#This Row],[post_time]]+8/24</f>
        <v>40519.323865740742</v>
      </c>
      <c r="S4451" s="3">
        <f>IF(Table1[[#This Row],[post_position]]=1,0,SUMIFS($F$2:F4451,$H$2:H4451,Table1[[#This Row],[post_position]]-1,$C$2:C4451,Table1[[#This Row],[topic_id]]))</f>
        <v>40518.898877314816</v>
      </c>
    </row>
    <row r="4452" spans="1:19" x14ac:dyDescent="0.25">
      <c r="A4452" s="7">
        <v>4538</v>
      </c>
      <c r="B4452" s="7">
        <v>1</v>
      </c>
      <c r="C4452" s="7">
        <v>1088</v>
      </c>
      <c r="D4452" s="7">
        <v>7132</v>
      </c>
      <c r="F4452" s="8">
        <v>40518.997685185182</v>
      </c>
      <c r="G4452" s="7">
        <v>0</v>
      </c>
      <c r="H4452" s="7">
        <v>3</v>
      </c>
      <c r="I4452" s="7" t="b">
        <f t="shared" si="207"/>
        <v>0</v>
      </c>
      <c r="J4452" s="7" t="b">
        <f t="shared" si="208"/>
        <v>1</v>
      </c>
      <c r="K4452" s="7">
        <f t="shared" si="209"/>
        <v>0</v>
      </c>
      <c r="L4452" s="7">
        <f>WEEKDAY(Table1[[#This Row],[post_time]])</f>
        <v>2</v>
      </c>
      <c r="M4452" s="7">
        <f>VLOOKUP(Table1[[#This Row],[topic_id]],'All Topics Data'!$A$2:$I$1243,8,FALSE)</f>
        <v>40517.866666666669</v>
      </c>
      <c r="N4452" s="7">
        <f>Table1[[#This Row],[Hui Reply?]]*(Table1[[#This Row],[post_time]]-Table1[[#This Row],[timestamp of previous reply]])</f>
        <v>0</v>
      </c>
      <c r="O4452" s="3">
        <f>O4451+Table1[[#This Row],[Hui Reply?]]</f>
        <v>1141</v>
      </c>
      <c r="P4452" s="19">
        <f>INT(Table1[[#This Row],[post_time]])</f>
        <v>40518</v>
      </c>
      <c r="Q4452" s="3">
        <f>IF(Table1[[#This Row],[Hui Reply?]],VLOOKUP(Table1[[#This Row],[topic_id]],'All Topics Data'!$A$2:$E$1243,5,FALSE),0)</f>
        <v>0</v>
      </c>
      <c r="R4452" s="8">
        <f>Table1[[#This Row],[post_time]]+8/24</f>
        <v>40519.331018518518</v>
      </c>
      <c r="S4452" s="3">
        <f>IF(Table1[[#This Row],[post_position]]=1,0,SUMIFS($F$2:F4452,$H$2:H4452,Table1[[#This Row],[post_position]]-1,$C$2:C4452,Table1[[#This Row],[topic_id]]))</f>
        <v>40517.997442129628</v>
      </c>
    </row>
    <row r="4453" spans="1:19" x14ac:dyDescent="0.25">
      <c r="A4453" s="7">
        <v>4539</v>
      </c>
      <c r="B4453" s="7">
        <v>1</v>
      </c>
      <c r="C4453" s="7">
        <v>1080</v>
      </c>
      <c r="D4453" s="7">
        <v>6954</v>
      </c>
      <c r="F4453" s="8">
        <v>40519.027546296296</v>
      </c>
      <c r="G4453" s="7">
        <v>0</v>
      </c>
      <c r="H4453" s="7">
        <v>7</v>
      </c>
      <c r="I4453" s="7" t="b">
        <f t="shared" si="207"/>
        <v>0</v>
      </c>
      <c r="J4453" s="7" t="b">
        <f t="shared" si="208"/>
        <v>1</v>
      </c>
      <c r="K4453" s="7">
        <f t="shared" si="209"/>
        <v>0</v>
      </c>
      <c r="L4453" s="7">
        <f>WEEKDAY(Table1[[#This Row],[post_time]])</f>
        <v>3</v>
      </c>
      <c r="M4453" s="7">
        <f>VLOOKUP(Table1[[#This Row],[topic_id]],'All Topics Data'!$A$2:$I$1243,8,FALSE)</f>
        <v>40515.175694444442</v>
      </c>
      <c r="N4453" s="7">
        <f>Table1[[#This Row],[Hui Reply?]]*(Table1[[#This Row],[post_time]]-Table1[[#This Row],[timestamp of previous reply]])</f>
        <v>0</v>
      </c>
      <c r="O4453" s="3">
        <f>O4452+Table1[[#This Row],[Hui Reply?]]</f>
        <v>1141</v>
      </c>
      <c r="P4453" s="19">
        <f>INT(Table1[[#This Row],[post_time]])</f>
        <v>40519</v>
      </c>
      <c r="Q4453" s="3">
        <f>IF(Table1[[#This Row],[Hui Reply?]],VLOOKUP(Table1[[#This Row],[topic_id]],'All Topics Data'!$A$2:$E$1243,5,FALSE),0)</f>
        <v>0</v>
      </c>
      <c r="R4453" s="8">
        <f>Table1[[#This Row],[post_time]]+8/24</f>
        <v>40519.360879629632</v>
      </c>
      <c r="S4453" s="3">
        <f>IF(Table1[[#This Row],[post_position]]=1,0,SUMIFS($F$2:F4453,$H$2:H4453,Table1[[#This Row],[post_position]]-1,$C$2:C4453,Table1[[#This Row],[topic_id]]))</f>
        <v>40518.900520833333</v>
      </c>
    </row>
    <row r="4454" spans="1:19" x14ac:dyDescent="0.25">
      <c r="A4454" s="7">
        <v>4540</v>
      </c>
      <c r="B4454" s="7">
        <v>1</v>
      </c>
      <c r="C4454" s="7">
        <v>1095</v>
      </c>
      <c r="D4454" s="7">
        <v>7158</v>
      </c>
      <c r="E4454" s="2"/>
      <c r="F4454" s="8">
        <v>40519.060648148145</v>
      </c>
      <c r="G4454" s="7">
        <v>0</v>
      </c>
      <c r="H4454" s="7">
        <v>1</v>
      </c>
      <c r="I4454" s="7" t="b">
        <f t="shared" si="207"/>
        <v>0</v>
      </c>
      <c r="J4454" s="7" t="b">
        <f t="shared" si="208"/>
        <v>0</v>
      </c>
      <c r="K4454" s="7">
        <f t="shared" si="209"/>
        <v>0</v>
      </c>
      <c r="L4454" s="7">
        <f>WEEKDAY(Table1[[#This Row],[post_time]])</f>
        <v>3</v>
      </c>
      <c r="M4454" s="7">
        <f>VLOOKUP(Table1[[#This Row],[topic_id]],'All Topics Data'!$A$2:$I$1243,8,FALSE)</f>
        <v>40519.060416666667</v>
      </c>
      <c r="N4454" s="7">
        <f>Table1[[#This Row],[Hui Reply?]]*(Table1[[#This Row],[post_time]]-Table1[[#This Row],[timestamp of previous reply]])</f>
        <v>0</v>
      </c>
      <c r="O4454" s="3">
        <f>O4453+Table1[[#This Row],[Hui Reply?]]</f>
        <v>1141</v>
      </c>
      <c r="P4454" s="19">
        <f>INT(Table1[[#This Row],[post_time]])</f>
        <v>40519</v>
      </c>
      <c r="Q4454" s="3">
        <f>IF(Table1[[#This Row],[Hui Reply?]],VLOOKUP(Table1[[#This Row],[topic_id]],'All Topics Data'!$A$2:$E$1243,5,FALSE),0)</f>
        <v>0</v>
      </c>
      <c r="R4454" s="8">
        <f>Table1[[#This Row],[post_time]]+8/24</f>
        <v>40519.39398148148</v>
      </c>
      <c r="S4454" s="3">
        <f>IF(Table1[[#This Row],[post_position]]=1,0,SUMIFS($F$2:F4454,$H$2:H4454,Table1[[#This Row],[post_position]]-1,$C$2:C4454,Table1[[#This Row],[topic_id]]))</f>
        <v>0</v>
      </c>
    </row>
    <row r="4455" spans="1:19" x14ac:dyDescent="0.25">
      <c r="A4455" s="7">
        <v>4541</v>
      </c>
      <c r="B4455" s="7">
        <v>1</v>
      </c>
      <c r="C4455" s="7">
        <v>1095</v>
      </c>
      <c r="D4455" s="7">
        <v>6458</v>
      </c>
      <c r="F4455" s="8">
        <v>40519.068576388891</v>
      </c>
      <c r="G4455" s="7">
        <v>0</v>
      </c>
      <c r="H4455" s="7">
        <v>2</v>
      </c>
      <c r="I4455" s="7" t="b">
        <f t="shared" si="207"/>
        <v>0</v>
      </c>
      <c r="J4455" s="7" t="b">
        <f t="shared" si="208"/>
        <v>1</v>
      </c>
      <c r="K4455" s="7">
        <f t="shared" si="209"/>
        <v>0</v>
      </c>
      <c r="L4455" s="7">
        <f>WEEKDAY(Table1[[#This Row],[post_time]])</f>
        <v>3</v>
      </c>
      <c r="M4455" s="7">
        <f>VLOOKUP(Table1[[#This Row],[topic_id]],'All Topics Data'!$A$2:$I$1243,8,FALSE)</f>
        <v>40519.060416666667</v>
      </c>
      <c r="N4455" s="7">
        <f>Table1[[#This Row],[Hui Reply?]]*(Table1[[#This Row],[post_time]]-Table1[[#This Row],[timestamp of previous reply]])</f>
        <v>0</v>
      </c>
      <c r="O4455" s="3">
        <f>O4454+Table1[[#This Row],[Hui Reply?]]</f>
        <v>1141</v>
      </c>
      <c r="P4455" s="19">
        <f>INT(Table1[[#This Row],[post_time]])</f>
        <v>40519</v>
      </c>
      <c r="Q4455" s="3">
        <f>IF(Table1[[#This Row],[Hui Reply?]],VLOOKUP(Table1[[#This Row],[topic_id]],'All Topics Data'!$A$2:$E$1243,5,FALSE),0)</f>
        <v>0</v>
      </c>
      <c r="R4455" s="8">
        <f>Table1[[#This Row],[post_time]]+8/24</f>
        <v>40519.401909722226</v>
      </c>
      <c r="S4455" s="3">
        <f>IF(Table1[[#This Row],[post_position]]=1,0,SUMIFS($F$2:F4455,$H$2:H4455,Table1[[#This Row],[post_position]]-1,$C$2:C4455,Table1[[#This Row],[topic_id]]))</f>
        <v>40519.060648148145</v>
      </c>
    </row>
    <row r="4456" spans="1:19" x14ac:dyDescent="0.25">
      <c r="A4456" s="7">
        <v>4542</v>
      </c>
      <c r="B4456" s="7">
        <v>1</v>
      </c>
      <c r="C4456" s="7">
        <v>1080</v>
      </c>
      <c r="D4456" s="7">
        <v>6458</v>
      </c>
      <c r="E4456" s="2"/>
      <c r="F4456" s="8">
        <v>40519.085729166669</v>
      </c>
      <c r="G4456" s="7">
        <v>0</v>
      </c>
      <c r="H4456" s="7">
        <v>8</v>
      </c>
      <c r="I4456" s="7" t="b">
        <f t="shared" si="207"/>
        <v>0</v>
      </c>
      <c r="J4456" s="7" t="b">
        <f t="shared" si="208"/>
        <v>1</v>
      </c>
      <c r="K4456" s="7">
        <f t="shared" si="209"/>
        <v>0</v>
      </c>
      <c r="L4456" s="7">
        <f>WEEKDAY(Table1[[#This Row],[post_time]])</f>
        <v>3</v>
      </c>
      <c r="M4456" s="7">
        <f>VLOOKUP(Table1[[#This Row],[topic_id]],'All Topics Data'!$A$2:$I$1243,8,FALSE)</f>
        <v>40515.175694444442</v>
      </c>
      <c r="N4456" s="7">
        <f>Table1[[#This Row],[Hui Reply?]]*(Table1[[#This Row],[post_time]]-Table1[[#This Row],[timestamp of previous reply]])</f>
        <v>0</v>
      </c>
      <c r="O4456" s="3">
        <f>O4455+Table1[[#This Row],[Hui Reply?]]</f>
        <v>1141</v>
      </c>
      <c r="P4456" s="19">
        <f>INT(Table1[[#This Row],[post_time]])</f>
        <v>40519</v>
      </c>
      <c r="Q4456" s="3">
        <f>IF(Table1[[#This Row],[Hui Reply?]],VLOOKUP(Table1[[#This Row],[topic_id]],'All Topics Data'!$A$2:$E$1243,5,FALSE),0)</f>
        <v>0</v>
      </c>
      <c r="R4456" s="8">
        <f>Table1[[#This Row],[post_time]]+8/24</f>
        <v>40519.419062500005</v>
      </c>
      <c r="S4456" s="3">
        <f>IF(Table1[[#This Row],[post_position]]=1,0,SUMIFS($F$2:F4456,$H$2:H4456,Table1[[#This Row],[post_position]]-1,$C$2:C4456,Table1[[#This Row],[topic_id]]))</f>
        <v>40519.027546296296</v>
      </c>
    </row>
    <row r="4457" spans="1:19" x14ac:dyDescent="0.25">
      <c r="A4457" s="7">
        <v>4543</v>
      </c>
      <c r="B4457" s="7">
        <v>1</v>
      </c>
      <c r="C4457" s="7">
        <v>1094</v>
      </c>
      <c r="D4457" s="7">
        <v>6458</v>
      </c>
      <c r="E4457" s="2"/>
      <c r="F4457" s="8">
        <v>40519.092280092591</v>
      </c>
      <c r="G4457" s="7">
        <v>0</v>
      </c>
      <c r="H4457" s="7">
        <v>4</v>
      </c>
      <c r="I4457" s="7" t="b">
        <f t="shared" si="207"/>
        <v>0</v>
      </c>
      <c r="J4457" s="7" t="b">
        <f t="shared" si="208"/>
        <v>1</v>
      </c>
      <c r="K4457" s="7">
        <f t="shared" si="209"/>
        <v>0</v>
      </c>
      <c r="L4457" s="7">
        <f>WEEKDAY(Table1[[#This Row],[post_time]])</f>
        <v>3</v>
      </c>
      <c r="M4457" s="7">
        <f>VLOOKUP(Table1[[#This Row],[topic_id]],'All Topics Data'!$A$2:$I$1243,8,FALSE)</f>
        <v>40518.873611111114</v>
      </c>
      <c r="N4457" s="7">
        <f>Table1[[#This Row],[Hui Reply?]]*(Table1[[#This Row],[post_time]]-Table1[[#This Row],[timestamp of previous reply]])</f>
        <v>0</v>
      </c>
      <c r="O4457" s="3">
        <f>O4456+Table1[[#This Row],[Hui Reply?]]</f>
        <v>1141</v>
      </c>
      <c r="P4457" s="19">
        <f>INT(Table1[[#This Row],[post_time]])</f>
        <v>40519</v>
      </c>
      <c r="Q4457" s="3">
        <f>IF(Table1[[#This Row],[Hui Reply?]],VLOOKUP(Table1[[#This Row],[topic_id]],'All Topics Data'!$A$2:$E$1243,5,FALSE),0)</f>
        <v>0</v>
      </c>
      <c r="R4457" s="8">
        <f>Table1[[#This Row],[post_time]]+8/24</f>
        <v>40519.425613425927</v>
      </c>
      <c r="S4457" s="3">
        <f>IF(Table1[[#This Row],[post_position]]=1,0,SUMIFS($F$2:F4457,$H$2:H4457,Table1[[#This Row],[post_position]]-1,$C$2:C4457,Table1[[#This Row],[topic_id]]))</f>
        <v>40518.971956018519</v>
      </c>
    </row>
    <row r="4458" spans="1:19" x14ac:dyDescent="0.25">
      <c r="A4458" s="7">
        <v>4544</v>
      </c>
      <c r="B4458" s="7">
        <v>1</v>
      </c>
      <c r="C4458" s="7">
        <v>1095</v>
      </c>
      <c r="D4458" s="7">
        <v>7158</v>
      </c>
      <c r="E4458" s="2"/>
      <c r="F4458" s="8">
        <v>40519.093229166669</v>
      </c>
      <c r="G4458" s="7">
        <v>0</v>
      </c>
      <c r="H4458" s="7">
        <v>3</v>
      </c>
      <c r="I4458" s="7" t="b">
        <f t="shared" si="207"/>
        <v>0</v>
      </c>
      <c r="J4458" s="7" t="b">
        <f t="shared" si="208"/>
        <v>1</v>
      </c>
      <c r="K4458" s="7">
        <f t="shared" si="209"/>
        <v>0</v>
      </c>
      <c r="L4458" s="7">
        <f>WEEKDAY(Table1[[#This Row],[post_time]])</f>
        <v>3</v>
      </c>
      <c r="M4458" s="7">
        <f>VLOOKUP(Table1[[#This Row],[topic_id]],'All Topics Data'!$A$2:$I$1243,8,FALSE)</f>
        <v>40519.060416666667</v>
      </c>
      <c r="N4458" s="7">
        <f>Table1[[#This Row],[Hui Reply?]]*(Table1[[#This Row],[post_time]]-Table1[[#This Row],[timestamp of previous reply]])</f>
        <v>0</v>
      </c>
      <c r="O4458" s="3">
        <f>O4457+Table1[[#This Row],[Hui Reply?]]</f>
        <v>1141</v>
      </c>
      <c r="P4458" s="19">
        <f>INT(Table1[[#This Row],[post_time]])</f>
        <v>40519</v>
      </c>
      <c r="Q4458" s="3">
        <f>IF(Table1[[#This Row],[Hui Reply?]],VLOOKUP(Table1[[#This Row],[topic_id]],'All Topics Data'!$A$2:$E$1243,5,FALSE),0)</f>
        <v>0</v>
      </c>
      <c r="R4458" s="8">
        <f>Table1[[#This Row],[post_time]]+8/24</f>
        <v>40519.426562500004</v>
      </c>
      <c r="S4458" s="3">
        <f>IF(Table1[[#This Row],[post_position]]=1,0,SUMIFS($F$2:F4458,$H$2:H4458,Table1[[#This Row],[post_position]]-1,$C$2:C4458,Table1[[#This Row],[topic_id]]))</f>
        <v>40519.068576388891</v>
      </c>
    </row>
    <row r="4459" spans="1:19" x14ac:dyDescent="0.25">
      <c r="A4459" s="7">
        <v>4545</v>
      </c>
      <c r="B4459" s="7">
        <v>1</v>
      </c>
      <c r="C4459" s="7">
        <v>1095</v>
      </c>
      <c r="D4459" s="7">
        <v>6458</v>
      </c>
      <c r="E4459" s="2"/>
      <c r="F4459" s="8">
        <v>40519.096921296295</v>
      </c>
      <c r="G4459" s="7">
        <v>0</v>
      </c>
      <c r="H4459" s="7">
        <v>4</v>
      </c>
      <c r="I4459" s="7" t="b">
        <f t="shared" si="207"/>
        <v>0</v>
      </c>
      <c r="J4459" s="7" t="b">
        <f t="shared" si="208"/>
        <v>1</v>
      </c>
      <c r="K4459" s="7">
        <f t="shared" si="209"/>
        <v>0</v>
      </c>
      <c r="L4459" s="7">
        <f>WEEKDAY(Table1[[#This Row],[post_time]])</f>
        <v>3</v>
      </c>
      <c r="M4459" s="7">
        <f>VLOOKUP(Table1[[#This Row],[topic_id]],'All Topics Data'!$A$2:$I$1243,8,FALSE)</f>
        <v>40519.060416666667</v>
      </c>
      <c r="N4459" s="7">
        <f>Table1[[#This Row],[Hui Reply?]]*(Table1[[#This Row],[post_time]]-Table1[[#This Row],[timestamp of previous reply]])</f>
        <v>0</v>
      </c>
      <c r="O4459" s="3">
        <f>O4458+Table1[[#This Row],[Hui Reply?]]</f>
        <v>1141</v>
      </c>
      <c r="P4459" s="19">
        <f>INT(Table1[[#This Row],[post_time]])</f>
        <v>40519</v>
      </c>
      <c r="Q4459" s="3">
        <f>IF(Table1[[#This Row],[Hui Reply?]],VLOOKUP(Table1[[#This Row],[topic_id]],'All Topics Data'!$A$2:$E$1243,5,FALSE),0)</f>
        <v>0</v>
      </c>
      <c r="R4459" s="8">
        <f>Table1[[#This Row],[post_time]]+8/24</f>
        <v>40519.430254629631</v>
      </c>
      <c r="S4459" s="3">
        <f>IF(Table1[[#This Row],[post_position]]=1,0,SUMIFS($F$2:F4459,$H$2:H4459,Table1[[#This Row],[post_position]]-1,$C$2:C4459,Table1[[#This Row],[topic_id]]))</f>
        <v>40519.093229166669</v>
      </c>
    </row>
    <row r="4460" spans="1:19" x14ac:dyDescent="0.25">
      <c r="A4460" s="7">
        <v>4546</v>
      </c>
      <c r="B4460" s="7">
        <v>1</v>
      </c>
      <c r="C4460" s="7">
        <v>1094</v>
      </c>
      <c r="D4460" s="7">
        <v>1</v>
      </c>
      <c r="E4460" s="2"/>
      <c r="F4460" s="8">
        <v>40519.113402777781</v>
      </c>
      <c r="G4460" s="7">
        <v>0</v>
      </c>
      <c r="H4460" s="7">
        <v>5</v>
      </c>
      <c r="I4460" s="7" t="b">
        <f t="shared" si="207"/>
        <v>0</v>
      </c>
      <c r="J4460" s="7" t="b">
        <f t="shared" si="208"/>
        <v>1</v>
      </c>
      <c r="K4460" s="7">
        <f t="shared" si="209"/>
        <v>0</v>
      </c>
      <c r="L4460" s="7">
        <f>WEEKDAY(Table1[[#This Row],[post_time]])</f>
        <v>3</v>
      </c>
      <c r="M4460" s="7">
        <f>VLOOKUP(Table1[[#This Row],[topic_id]],'All Topics Data'!$A$2:$I$1243,8,FALSE)</f>
        <v>40518.873611111114</v>
      </c>
      <c r="N4460" s="7">
        <f>Table1[[#This Row],[Hui Reply?]]*(Table1[[#This Row],[post_time]]-Table1[[#This Row],[timestamp of previous reply]])</f>
        <v>0</v>
      </c>
      <c r="O4460" s="3">
        <f>O4459+Table1[[#This Row],[Hui Reply?]]</f>
        <v>1141</v>
      </c>
      <c r="P4460" s="19">
        <f>INT(Table1[[#This Row],[post_time]])</f>
        <v>40519</v>
      </c>
      <c r="Q4460" s="3">
        <f>IF(Table1[[#This Row],[Hui Reply?]],VLOOKUP(Table1[[#This Row],[topic_id]],'All Topics Data'!$A$2:$E$1243,5,FALSE),0)</f>
        <v>0</v>
      </c>
      <c r="R4460" s="8">
        <f>Table1[[#This Row],[post_time]]+8/24</f>
        <v>40519.446736111116</v>
      </c>
      <c r="S4460" s="3">
        <f>IF(Table1[[#This Row],[post_position]]=1,0,SUMIFS($F$2:F4460,$H$2:H4460,Table1[[#This Row],[post_position]]-1,$C$2:C4460,Table1[[#This Row],[topic_id]]))</f>
        <v>40519.092280092591</v>
      </c>
    </row>
    <row r="4461" spans="1:19" x14ac:dyDescent="0.25">
      <c r="A4461" s="7">
        <v>4547</v>
      </c>
      <c r="B4461" s="7">
        <v>1</v>
      </c>
      <c r="C4461" s="7">
        <v>1094</v>
      </c>
      <c r="D4461" s="7">
        <v>24</v>
      </c>
      <c r="E4461" s="2"/>
      <c r="F4461" s="8">
        <v>40519.182118055556</v>
      </c>
      <c r="G4461" s="7">
        <v>0</v>
      </c>
      <c r="H4461" s="7">
        <v>6</v>
      </c>
      <c r="I4461" s="7" t="b">
        <f t="shared" si="207"/>
        <v>1</v>
      </c>
      <c r="J4461" s="7" t="b">
        <f t="shared" si="208"/>
        <v>1</v>
      </c>
      <c r="K4461" s="7">
        <f t="shared" si="209"/>
        <v>1</v>
      </c>
      <c r="L4461" s="7">
        <f>WEEKDAY(Table1[[#This Row],[post_time]])</f>
        <v>3</v>
      </c>
      <c r="M4461" s="7">
        <f>VLOOKUP(Table1[[#This Row],[topic_id]],'All Topics Data'!$A$2:$I$1243,8,FALSE)</f>
        <v>40518.873611111114</v>
      </c>
      <c r="N4461" s="7">
        <f>Table1[[#This Row],[Hui Reply?]]*(Table1[[#This Row],[post_time]]-Table1[[#This Row],[timestamp of previous reply]])</f>
        <v>6.8715277775481809E-2</v>
      </c>
      <c r="O4461" s="3">
        <f>O4460+Table1[[#This Row],[Hui Reply?]]</f>
        <v>1142</v>
      </c>
      <c r="P4461" s="19">
        <f>INT(Table1[[#This Row],[post_time]])</f>
        <v>40519</v>
      </c>
      <c r="Q4461" s="3" t="str">
        <f>IF(Table1[[#This Row],[Hui Reply?]],VLOOKUP(Table1[[#This Row],[topic_id]],'All Topics Data'!$A$2:$E$1243,5,FALSE),0)</f>
        <v>jonm</v>
      </c>
      <c r="R4461" s="8">
        <f>Table1[[#This Row],[post_time]]+8/24</f>
        <v>40519.515451388892</v>
      </c>
      <c r="S4461" s="3">
        <f>IF(Table1[[#This Row],[post_position]]=1,0,SUMIFS($F$2:F4461,$H$2:H4461,Table1[[#This Row],[post_position]]-1,$C$2:C4461,Table1[[#This Row],[topic_id]]))</f>
        <v>40519.113402777781</v>
      </c>
    </row>
    <row r="4462" spans="1:19" x14ac:dyDescent="0.25">
      <c r="A4462" s="7">
        <v>4548</v>
      </c>
      <c r="B4462" s="7">
        <v>1</v>
      </c>
      <c r="C4462" s="7">
        <v>1094</v>
      </c>
      <c r="D4462" s="7">
        <v>1</v>
      </c>
      <c r="F4462" s="8">
        <v>40519.188692129632</v>
      </c>
      <c r="G4462" s="7">
        <v>0</v>
      </c>
      <c r="H4462" s="7">
        <v>7</v>
      </c>
      <c r="I4462" s="7" t="b">
        <f t="shared" si="207"/>
        <v>0</v>
      </c>
      <c r="J4462" s="7" t="b">
        <f t="shared" si="208"/>
        <v>1</v>
      </c>
      <c r="K4462" s="7">
        <f t="shared" si="209"/>
        <v>0</v>
      </c>
      <c r="L4462" s="7">
        <f>WEEKDAY(Table1[[#This Row],[post_time]])</f>
        <v>3</v>
      </c>
      <c r="M4462" s="7">
        <f>VLOOKUP(Table1[[#This Row],[topic_id]],'All Topics Data'!$A$2:$I$1243,8,FALSE)</f>
        <v>40518.873611111114</v>
      </c>
      <c r="N4462" s="7">
        <f>Table1[[#This Row],[Hui Reply?]]*(Table1[[#This Row],[post_time]]-Table1[[#This Row],[timestamp of previous reply]])</f>
        <v>0</v>
      </c>
      <c r="O4462" s="3">
        <f>O4461+Table1[[#This Row],[Hui Reply?]]</f>
        <v>1142</v>
      </c>
      <c r="P4462" s="19">
        <f>INT(Table1[[#This Row],[post_time]])</f>
        <v>40519</v>
      </c>
      <c r="Q4462" s="3">
        <f>IF(Table1[[#This Row],[Hui Reply?]],VLOOKUP(Table1[[#This Row],[topic_id]],'All Topics Data'!$A$2:$E$1243,5,FALSE),0)</f>
        <v>0</v>
      </c>
      <c r="R4462" s="8">
        <f>Table1[[#This Row],[post_time]]+8/24</f>
        <v>40519.522025462968</v>
      </c>
      <c r="S4462" s="3">
        <f>IF(Table1[[#This Row],[post_position]]=1,0,SUMIFS($F$2:F4462,$H$2:H4462,Table1[[#This Row],[post_position]]-1,$C$2:C4462,Table1[[#This Row],[topic_id]]))</f>
        <v>40519.182118055556</v>
      </c>
    </row>
    <row r="4463" spans="1:19" x14ac:dyDescent="0.25">
      <c r="A4463" s="7">
        <v>4549</v>
      </c>
      <c r="B4463" s="7">
        <v>1</v>
      </c>
      <c r="C4463" s="7">
        <v>1092</v>
      </c>
      <c r="D4463" s="7">
        <v>3008</v>
      </c>
      <c r="F4463" s="8">
        <v>40519.205393518518</v>
      </c>
      <c r="G4463" s="7">
        <v>0</v>
      </c>
      <c r="H4463" s="7">
        <v>3</v>
      </c>
      <c r="I4463" s="7" t="b">
        <f t="shared" si="207"/>
        <v>0</v>
      </c>
      <c r="J4463" s="7" t="b">
        <f t="shared" si="208"/>
        <v>1</v>
      </c>
      <c r="K4463" s="7">
        <f t="shared" si="209"/>
        <v>0</v>
      </c>
      <c r="L4463" s="7">
        <f>WEEKDAY(Table1[[#This Row],[post_time]])</f>
        <v>3</v>
      </c>
      <c r="M4463" s="7">
        <f>VLOOKUP(Table1[[#This Row],[topic_id]],'All Topics Data'!$A$2:$I$1243,8,FALSE)</f>
        <v>40518.475694444445</v>
      </c>
      <c r="N4463" s="7">
        <f>Table1[[#This Row],[Hui Reply?]]*(Table1[[#This Row],[post_time]]-Table1[[#This Row],[timestamp of previous reply]])</f>
        <v>0</v>
      </c>
      <c r="O4463" s="3">
        <f>O4462+Table1[[#This Row],[Hui Reply?]]</f>
        <v>1142</v>
      </c>
      <c r="P4463" s="19">
        <f>INT(Table1[[#This Row],[post_time]])</f>
        <v>40519</v>
      </c>
      <c r="Q4463" s="3">
        <f>IF(Table1[[#This Row],[Hui Reply?]],VLOOKUP(Table1[[#This Row],[topic_id]],'All Topics Data'!$A$2:$E$1243,5,FALSE),0)</f>
        <v>0</v>
      </c>
      <c r="R4463" s="8">
        <f>Table1[[#This Row],[post_time]]+8/24</f>
        <v>40519.538726851853</v>
      </c>
      <c r="S4463" s="3">
        <f>IF(Table1[[#This Row],[post_position]]=1,0,SUMIFS($F$2:F4463,$H$2:H4463,Table1[[#This Row],[post_position]]-1,$C$2:C4463,Table1[[#This Row],[topic_id]]))</f>
        <v>40518.487685185188</v>
      </c>
    </row>
    <row r="4464" spans="1:19" x14ac:dyDescent="0.25">
      <c r="A4464" s="7">
        <v>4550</v>
      </c>
      <c r="B4464" s="7">
        <v>1</v>
      </c>
      <c r="C4464" s="7">
        <v>1096</v>
      </c>
      <c r="D4464" s="7">
        <v>7098</v>
      </c>
      <c r="E4464" s="2"/>
      <c r="F4464" s="8">
        <v>40519.2503125</v>
      </c>
      <c r="G4464" s="7">
        <v>0</v>
      </c>
      <c r="H4464" s="7">
        <v>1</v>
      </c>
      <c r="I4464" s="7" t="b">
        <f t="shared" si="207"/>
        <v>0</v>
      </c>
      <c r="J4464" s="7" t="b">
        <f t="shared" si="208"/>
        <v>0</v>
      </c>
      <c r="K4464" s="7">
        <f t="shared" si="209"/>
        <v>0</v>
      </c>
      <c r="L4464" s="7">
        <f>WEEKDAY(Table1[[#This Row],[post_time]])</f>
        <v>3</v>
      </c>
      <c r="M4464" s="7">
        <f>VLOOKUP(Table1[[#This Row],[topic_id]],'All Topics Data'!$A$2:$I$1243,8,FALSE)</f>
        <v>40519.25</v>
      </c>
      <c r="N4464" s="7">
        <f>Table1[[#This Row],[Hui Reply?]]*(Table1[[#This Row],[post_time]]-Table1[[#This Row],[timestamp of previous reply]])</f>
        <v>0</v>
      </c>
      <c r="O4464" s="3">
        <f>O4463+Table1[[#This Row],[Hui Reply?]]</f>
        <v>1142</v>
      </c>
      <c r="P4464" s="19">
        <f>INT(Table1[[#This Row],[post_time]])</f>
        <v>40519</v>
      </c>
      <c r="Q4464" s="3">
        <f>IF(Table1[[#This Row],[Hui Reply?]],VLOOKUP(Table1[[#This Row],[topic_id]],'All Topics Data'!$A$2:$E$1243,5,FALSE),0)</f>
        <v>0</v>
      </c>
      <c r="R4464" s="8">
        <f>Table1[[#This Row],[post_time]]+8/24</f>
        <v>40519.583645833336</v>
      </c>
      <c r="S4464" s="3">
        <f>IF(Table1[[#This Row],[post_position]]=1,0,SUMIFS($F$2:F4464,$H$2:H4464,Table1[[#This Row],[post_position]]-1,$C$2:C4464,Table1[[#This Row],[topic_id]]))</f>
        <v>0</v>
      </c>
    </row>
    <row r="4465" spans="1:19" x14ac:dyDescent="0.25">
      <c r="A4465" s="7">
        <v>4551</v>
      </c>
      <c r="B4465" s="7">
        <v>1</v>
      </c>
      <c r="C4465" s="7">
        <v>1096</v>
      </c>
      <c r="D4465" s="7">
        <v>6713</v>
      </c>
      <c r="F4465" s="8">
        <v>40519.336412037039</v>
      </c>
      <c r="G4465" s="7">
        <v>0</v>
      </c>
      <c r="H4465" s="7">
        <v>2</v>
      </c>
      <c r="I4465" s="7" t="b">
        <f t="shared" si="207"/>
        <v>0</v>
      </c>
      <c r="J4465" s="7" t="b">
        <f t="shared" si="208"/>
        <v>1</v>
      </c>
      <c r="K4465" s="7">
        <f t="shared" si="209"/>
        <v>0</v>
      </c>
      <c r="L4465" s="7">
        <f>WEEKDAY(Table1[[#This Row],[post_time]])</f>
        <v>3</v>
      </c>
      <c r="M4465" s="7">
        <f>VLOOKUP(Table1[[#This Row],[topic_id]],'All Topics Data'!$A$2:$I$1243,8,FALSE)</f>
        <v>40519.25</v>
      </c>
      <c r="N4465" s="7">
        <f>Table1[[#This Row],[Hui Reply?]]*(Table1[[#This Row],[post_time]]-Table1[[#This Row],[timestamp of previous reply]])</f>
        <v>0</v>
      </c>
      <c r="O4465" s="3">
        <f>O4464+Table1[[#This Row],[Hui Reply?]]</f>
        <v>1142</v>
      </c>
      <c r="P4465" s="19">
        <f>INT(Table1[[#This Row],[post_time]])</f>
        <v>40519</v>
      </c>
      <c r="Q4465" s="3">
        <f>IF(Table1[[#This Row],[Hui Reply?]],VLOOKUP(Table1[[#This Row],[topic_id]],'All Topics Data'!$A$2:$E$1243,5,FALSE),0)</f>
        <v>0</v>
      </c>
      <c r="R4465" s="8">
        <f>Table1[[#This Row],[post_time]]+8/24</f>
        <v>40519.669745370375</v>
      </c>
      <c r="S4465" s="3">
        <f>IF(Table1[[#This Row],[post_position]]=1,0,SUMIFS($F$2:F4465,$H$2:H4465,Table1[[#This Row],[post_position]]-1,$C$2:C4465,Table1[[#This Row],[topic_id]]))</f>
        <v>40519.2503125</v>
      </c>
    </row>
    <row r="4466" spans="1:19" x14ac:dyDescent="0.25">
      <c r="A4466" s="7">
        <v>4552</v>
      </c>
      <c r="B4466" s="7">
        <v>4</v>
      </c>
      <c r="C4466" s="7">
        <v>2</v>
      </c>
      <c r="D4466" s="7">
        <v>7121</v>
      </c>
      <c r="F4466" s="8">
        <v>40519.344895833332</v>
      </c>
      <c r="G4466" s="7">
        <v>0</v>
      </c>
      <c r="H4466" s="7">
        <v>91</v>
      </c>
      <c r="I4466" s="7" t="b">
        <f t="shared" si="207"/>
        <v>0</v>
      </c>
      <c r="J4466" s="7" t="b">
        <f t="shared" si="208"/>
        <v>1</v>
      </c>
      <c r="K4466" s="7">
        <f t="shared" si="209"/>
        <v>0</v>
      </c>
      <c r="L4466" s="7">
        <f>WEEKDAY(Table1[[#This Row],[post_time]])</f>
        <v>3</v>
      </c>
      <c r="M4466" s="7">
        <f>VLOOKUP(Table1[[#This Row],[topic_id]],'All Topics Data'!$A$2:$I$1243,8,FALSE)</f>
        <v>40019.929861111108</v>
      </c>
      <c r="N4466" s="7">
        <f>Table1[[#This Row],[Hui Reply?]]*(Table1[[#This Row],[post_time]]-Table1[[#This Row],[timestamp of previous reply]])</f>
        <v>0</v>
      </c>
      <c r="O4466" s="3">
        <f>O4465+Table1[[#This Row],[Hui Reply?]]</f>
        <v>1142</v>
      </c>
      <c r="P4466" s="19">
        <f>INT(Table1[[#This Row],[post_time]])</f>
        <v>40519</v>
      </c>
      <c r="Q4466" s="3">
        <f>IF(Table1[[#This Row],[Hui Reply?]],VLOOKUP(Table1[[#This Row],[topic_id]],'All Topics Data'!$A$2:$E$1243,5,FALSE),0)</f>
        <v>0</v>
      </c>
      <c r="R4466" s="8">
        <f>Table1[[#This Row],[post_time]]+8/24</f>
        <v>40519.678229166668</v>
      </c>
      <c r="S4466" s="3">
        <f>IF(Table1[[#This Row],[post_position]]=1,0,SUMIFS($F$2:F4466,$H$2:H4466,Table1[[#This Row],[post_position]]-1,$C$2:C4466,Table1[[#This Row],[topic_id]]))</f>
        <v>40518.108668981484</v>
      </c>
    </row>
    <row r="4467" spans="1:19" x14ac:dyDescent="0.25">
      <c r="A4467" s="7">
        <v>4553</v>
      </c>
      <c r="B4467" s="7">
        <v>1</v>
      </c>
      <c r="C4467" s="7">
        <v>1097</v>
      </c>
      <c r="D4467" s="7">
        <v>7121</v>
      </c>
      <c r="E4467" s="2"/>
      <c r="F4467" s="8">
        <v>40519.348668981482</v>
      </c>
      <c r="G4467" s="7">
        <v>0</v>
      </c>
      <c r="H4467" s="7">
        <v>1</v>
      </c>
      <c r="I4467" s="7" t="b">
        <f t="shared" si="207"/>
        <v>0</v>
      </c>
      <c r="J4467" s="7" t="b">
        <f t="shared" si="208"/>
        <v>0</v>
      </c>
      <c r="K4467" s="7">
        <f t="shared" si="209"/>
        <v>0</v>
      </c>
      <c r="L4467" s="7">
        <f>WEEKDAY(Table1[[#This Row],[post_time]])</f>
        <v>3</v>
      </c>
      <c r="M4467" s="7">
        <f>VLOOKUP(Table1[[#This Row],[topic_id]],'All Topics Data'!$A$2:$I$1243,8,FALSE)</f>
        <v>40519.348611111112</v>
      </c>
      <c r="N4467" s="7">
        <f>Table1[[#This Row],[Hui Reply?]]*(Table1[[#This Row],[post_time]]-Table1[[#This Row],[timestamp of previous reply]])</f>
        <v>0</v>
      </c>
      <c r="O4467" s="3">
        <f>O4466+Table1[[#This Row],[Hui Reply?]]</f>
        <v>1142</v>
      </c>
      <c r="P4467" s="19">
        <f>INT(Table1[[#This Row],[post_time]])</f>
        <v>40519</v>
      </c>
      <c r="Q4467" s="3">
        <f>IF(Table1[[#This Row],[Hui Reply?]],VLOOKUP(Table1[[#This Row],[topic_id]],'All Topics Data'!$A$2:$E$1243,5,FALSE),0)</f>
        <v>0</v>
      </c>
      <c r="R4467" s="8">
        <f>Table1[[#This Row],[post_time]]+8/24</f>
        <v>40519.682002314818</v>
      </c>
      <c r="S4467" s="3">
        <f>IF(Table1[[#This Row],[post_position]]=1,0,SUMIFS($F$2:F4467,$H$2:H4467,Table1[[#This Row],[post_position]]-1,$C$2:C4467,Table1[[#This Row],[topic_id]]))</f>
        <v>0</v>
      </c>
    </row>
    <row r="4468" spans="1:19" x14ac:dyDescent="0.25">
      <c r="A4468" s="7">
        <v>4555</v>
      </c>
      <c r="B4468" s="7">
        <v>1</v>
      </c>
      <c r="C4468" s="7">
        <v>1030</v>
      </c>
      <c r="D4468" s="7">
        <v>7074</v>
      </c>
      <c r="F4468" s="8">
        <v>40519.359733796293</v>
      </c>
      <c r="G4468" s="7">
        <v>0</v>
      </c>
      <c r="H4468" s="7">
        <v>5</v>
      </c>
      <c r="I4468" s="7" t="b">
        <f t="shared" si="207"/>
        <v>0</v>
      </c>
      <c r="J4468" s="7" t="b">
        <f t="shared" si="208"/>
        <v>1</v>
      </c>
      <c r="K4468" s="7">
        <f t="shared" si="209"/>
        <v>0</v>
      </c>
      <c r="L4468" s="7">
        <f>WEEKDAY(Table1[[#This Row],[post_time]])</f>
        <v>3</v>
      </c>
      <c r="M4468" s="7">
        <f>VLOOKUP(Table1[[#This Row],[topic_id]],'All Topics Data'!$A$2:$I$1243,8,FALSE)</f>
        <v>40505.411111111112</v>
      </c>
      <c r="N4468" s="7">
        <f>Table1[[#This Row],[Hui Reply?]]*(Table1[[#This Row],[post_time]]-Table1[[#This Row],[timestamp of previous reply]])</f>
        <v>0</v>
      </c>
      <c r="O4468" s="3">
        <f>O4467+Table1[[#This Row],[Hui Reply?]]</f>
        <v>1142</v>
      </c>
      <c r="P4468" s="19">
        <f>INT(Table1[[#This Row],[post_time]])</f>
        <v>40519</v>
      </c>
      <c r="Q4468" s="3">
        <f>IF(Table1[[#This Row],[Hui Reply?]],VLOOKUP(Table1[[#This Row],[topic_id]],'All Topics Data'!$A$2:$E$1243,5,FALSE),0)</f>
        <v>0</v>
      </c>
      <c r="R4468" s="8">
        <f>Table1[[#This Row],[post_time]]+8/24</f>
        <v>40519.693067129629</v>
      </c>
      <c r="S4468" s="3">
        <f>IF(Table1[[#This Row],[post_position]]=1,0,SUMIFS($F$2:F4468,$H$2:H4468,Table1[[#This Row],[post_position]]-1,$C$2:C4468,Table1[[#This Row],[topic_id]]))</f>
        <v>40515.780023148145</v>
      </c>
    </row>
    <row r="4469" spans="1:19" x14ac:dyDescent="0.25">
      <c r="A4469" s="7">
        <v>4557</v>
      </c>
      <c r="B4469" s="7">
        <v>1</v>
      </c>
      <c r="C4469" s="7">
        <v>1096</v>
      </c>
      <c r="D4469" s="7">
        <v>7098</v>
      </c>
      <c r="F4469" s="8">
        <v>40519.370833333334</v>
      </c>
      <c r="G4469" s="7">
        <v>0</v>
      </c>
      <c r="H4469" s="7">
        <v>3</v>
      </c>
      <c r="I4469" s="7" t="b">
        <f t="shared" si="207"/>
        <v>0</v>
      </c>
      <c r="J4469" s="7" t="b">
        <f t="shared" si="208"/>
        <v>1</v>
      </c>
      <c r="K4469" s="7">
        <f t="shared" si="209"/>
        <v>0</v>
      </c>
      <c r="L4469" s="7">
        <f>WEEKDAY(Table1[[#This Row],[post_time]])</f>
        <v>3</v>
      </c>
      <c r="M4469" s="7">
        <f>VLOOKUP(Table1[[#This Row],[topic_id]],'All Topics Data'!$A$2:$I$1243,8,FALSE)</f>
        <v>40519.25</v>
      </c>
      <c r="N4469" s="7">
        <f>Table1[[#This Row],[Hui Reply?]]*(Table1[[#This Row],[post_time]]-Table1[[#This Row],[timestamp of previous reply]])</f>
        <v>0</v>
      </c>
      <c r="O4469" s="3">
        <f>O4468+Table1[[#This Row],[Hui Reply?]]</f>
        <v>1142</v>
      </c>
      <c r="P4469" s="19">
        <f>INT(Table1[[#This Row],[post_time]])</f>
        <v>40519</v>
      </c>
      <c r="Q4469" s="3">
        <f>IF(Table1[[#This Row],[Hui Reply?]],VLOOKUP(Table1[[#This Row],[topic_id]],'All Topics Data'!$A$2:$E$1243,5,FALSE),0)</f>
        <v>0</v>
      </c>
      <c r="R4469" s="8">
        <f>Table1[[#This Row],[post_time]]+8/24</f>
        <v>40519.70416666667</v>
      </c>
      <c r="S4469" s="3">
        <f>IF(Table1[[#This Row],[post_position]]=1,0,SUMIFS($F$2:F4469,$H$2:H4469,Table1[[#This Row],[post_position]]-1,$C$2:C4469,Table1[[#This Row],[topic_id]]))</f>
        <v>40519.336412037039</v>
      </c>
    </row>
    <row r="4470" spans="1:19" x14ac:dyDescent="0.25">
      <c r="A4470" s="7">
        <v>4558</v>
      </c>
      <c r="B4470" s="7">
        <v>1</v>
      </c>
      <c r="C4470" s="7">
        <v>1098</v>
      </c>
      <c r="D4470" s="7">
        <v>7100</v>
      </c>
      <c r="E4470" s="2"/>
      <c r="F4470" s="8">
        <v>40519.44935185185</v>
      </c>
      <c r="G4470" s="7">
        <v>0</v>
      </c>
      <c r="H4470" s="7">
        <v>1</v>
      </c>
      <c r="I4470" s="7" t="b">
        <f t="shared" si="207"/>
        <v>0</v>
      </c>
      <c r="J4470" s="7" t="b">
        <f t="shared" si="208"/>
        <v>0</v>
      </c>
      <c r="K4470" s="7">
        <f t="shared" si="209"/>
        <v>0</v>
      </c>
      <c r="L4470" s="7">
        <f>WEEKDAY(Table1[[#This Row],[post_time]])</f>
        <v>3</v>
      </c>
      <c r="M4470" s="7">
        <f>VLOOKUP(Table1[[#This Row],[topic_id]],'All Topics Data'!$A$2:$I$1243,8,FALSE)</f>
        <v>40519.449305555558</v>
      </c>
      <c r="N4470" s="7">
        <f>Table1[[#This Row],[Hui Reply?]]*(Table1[[#This Row],[post_time]]-Table1[[#This Row],[timestamp of previous reply]])</f>
        <v>0</v>
      </c>
      <c r="O4470" s="3">
        <f>O4469+Table1[[#This Row],[Hui Reply?]]</f>
        <v>1142</v>
      </c>
      <c r="P4470" s="19">
        <f>INT(Table1[[#This Row],[post_time]])</f>
        <v>40519</v>
      </c>
      <c r="Q4470" s="3">
        <f>IF(Table1[[#This Row],[Hui Reply?]],VLOOKUP(Table1[[#This Row],[topic_id]],'All Topics Data'!$A$2:$E$1243,5,FALSE),0)</f>
        <v>0</v>
      </c>
      <c r="R4470" s="8">
        <f>Table1[[#This Row],[post_time]]+8/24</f>
        <v>40519.782685185186</v>
      </c>
      <c r="S4470" s="3">
        <f>IF(Table1[[#This Row],[post_position]]=1,0,SUMIFS($F$2:F4470,$H$2:H4470,Table1[[#This Row],[post_position]]-1,$C$2:C4470,Table1[[#This Row],[topic_id]]))</f>
        <v>0</v>
      </c>
    </row>
    <row r="4471" spans="1:19" x14ac:dyDescent="0.25">
      <c r="A4471" s="7">
        <v>4559</v>
      </c>
      <c r="B4471" s="7">
        <v>1</v>
      </c>
      <c r="C4471" s="7">
        <v>1098</v>
      </c>
      <c r="D4471" s="7">
        <v>24</v>
      </c>
      <c r="F4471" s="8">
        <v>40519.463449074072</v>
      </c>
      <c r="G4471" s="7">
        <v>0</v>
      </c>
      <c r="H4471" s="7">
        <v>2</v>
      </c>
      <c r="I4471" s="7" t="b">
        <f t="shared" si="207"/>
        <v>1</v>
      </c>
      <c r="J4471" s="7" t="b">
        <f t="shared" si="208"/>
        <v>1</v>
      </c>
      <c r="K4471" s="7">
        <f t="shared" si="209"/>
        <v>1</v>
      </c>
      <c r="L4471" s="7">
        <f>WEEKDAY(Table1[[#This Row],[post_time]])</f>
        <v>3</v>
      </c>
      <c r="M4471" s="7">
        <f>VLOOKUP(Table1[[#This Row],[topic_id]],'All Topics Data'!$A$2:$I$1243,8,FALSE)</f>
        <v>40519.449305555558</v>
      </c>
      <c r="N4471" s="7">
        <f>Table1[[#This Row],[Hui Reply?]]*(Table1[[#This Row],[post_time]]-Table1[[#This Row],[timestamp of previous reply]])</f>
        <v>1.4097222221607808E-2</v>
      </c>
      <c r="O4471" s="3">
        <f>O4470+Table1[[#This Row],[Hui Reply?]]</f>
        <v>1143</v>
      </c>
      <c r="P4471" s="19">
        <f>INT(Table1[[#This Row],[post_time]])</f>
        <v>40519</v>
      </c>
      <c r="Q4471" s="3" t="str">
        <f>IF(Table1[[#This Row],[Hui Reply?]],VLOOKUP(Table1[[#This Row],[topic_id]],'All Topics Data'!$A$2:$E$1243,5,FALSE),0)</f>
        <v>GODZILLA</v>
      </c>
      <c r="R4471" s="8">
        <f>Table1[[#This Row],[post_time]]+8/24</f>
        <v>40519.796782407408</v>
      </c>
      <c r="S4471" s="3">
        <f>IF(Table1[[#This Row],[post_position]]=1,0,SUMIFS($F$2:F4471,$H$2:H4471,Table1[[#This Row],[post_position]]-1,$C$2:C4471,Table1[[#This Row],[topic_id]]))</f>
        <v>40519.44935185185</v>
      </c>
    </row>
    <row r="4472" spans="1:19" x14ac:dyDescent="0.25">
      <c r="A4472" s="7">
        <v>4560</v>
      </c>
      <c r="B4472" s="7">
        <v>1</v>
      </c>
      <c r="C4472" s="7">
        <v>1097</v>
      </c>
      <c r="D4472" s="7">
        <v>24</v>
      </c>
      <c r="F4472" s="8">
        <v>40519.468402777777</v>
      </c>
      <c r="G4472" s="7">
        <v>0</v>
      </c>
      <c r="H4472" s="7">
        <v>2</v>
      </c>
      <c r="I4472" s="7" t="b">
        <f t="shared" si="207"/>
        <v>1</v>
      </c>
      <c r="J4472" s="7" t="b">
        <f t="shared" si="208"/>
        <v>1</v>
      </c>
      <c r="K4472" s="7">
        <f t="shared" si="209"/>
        <v>1</v>
      </c>
      <c r="L4472" s="7">
        <f>WEEKDAY(Table1[[#This Row],[post_time]])</f>
        <v>3</v>
      </c>
      <c r="M4472" s="7">
        <f>VLOOKUP(Table1[[#This Row],[topic_id]],'All Topics Data'!$A$2:$I$1243,8,FALSE)</f>
        <v>40519.348611111112</v>
      </c>
      <c r="N4472" s="7">
        <f>Table1[[#This Row],[Hui Reply?]]*(Table1[[#This Row],[post_time]]-Table1[[#This Row],[timestamp of previous reply]])</f>
        <v>0.119733796294895</v>
      </c>
      <c r="O4472" s="3">
        <f>O4471+Table1[[#This Row],[Hui Reply?]]</f>
        <v>1144</v>
      </c>
      <c r="P4472" s="19">
        <f>INT(Table1[[#This Row],[post_time]])</f>
        <v>40519</v>
      </c>
      <c r="Q4472" s="3" t="str">
        <f>IF(Table1[[#This Row],[Hui Reply?]],VLOOKUP(Table1[[#This Row],[topic_id]],'All Topics Data'!$A$2:$E$1243,5,FALSE),0)</f>
        <v>vijehspaul</v>
      </c>
      <c r="R4472" s="8">
        <f>Table1[[#This Row],[post_time]]+8/24</f>
        <v>40519.801736111112</v>
      </c>
      <c r="S4472" s="3">
        <f>IF(Table1[[#This Row],[post_position]]=1,0,SUMIFS($F$2:F4472,$H$2:H4472,Table1[[#This Row],[post_position]]-1,$C$2:C4472,Table1[[#This Row],[topic_id]]))</f>
        <v>40519.348668981482</v>
      </c>
    </row>
    <row r="4473" spans="1:19" x14ac:dyDescent="0.25">
      <c r="A4473" s="7">
        <v>4561</v>
      </c>
      <c r="B4473" s="7">
        <v>1</v>
      </c>
      <c r="C4473" s="7">
        <v>1092</v>
      </c>
      <c r="D4473" s="7">
        <v>3008</v>
      </c>
      <c r="F4473" s="8">
        <v>40519.491064814814</v>
      </c>
      <c r="G4473" s="7">
        <v>0</v>
      </c>
      <c r="H4473" s="7">
        <v>4</v>
      </c>
      <c r="I4473" s="7" t="b">
        <f t="shared" si="207"/>
        <v>0</v>
      </c>
      <c r="J4473" s="7" t="b">
        <f t="shared" si="208"/>
        <v>1</v>
      </c>
      <c r="K4473" s="7">
        <f t="shared" si="209"/>
        <v>0</v>
      </c>
      <c r="L4473" s="7">
        <f>WEEKDAY(Table1[[#This Row],[post_time]])</f>
        <v>3</v>
      </c>
      <c r="M4473" s="7">
        <f>VLOOKUP(Table1[[#This Row],[topic_id]],'All Topics Data'!$A$2:$I$1243,8,FALSE)</f>
        <v>40518.475694444445</v>
      </c>
      <c r="N4473" s="7">
        <f>Table1[[#This Row],[Hui Reply?]]*(Table1[[#This Row],[post_time]]-Table1[[#This Row],[timestamp of previous reply]])</f>
        <v>0</v>
      </c>
      <c r="O4473" s="3">
        <f>O4472+Table1[[#This Row],[Hui Reply?]]</f>
        <v>1144</v>
      </c>
      <c r="P4473" s="19">
        <f>INT(Table1[[#This Row],[post_time]])</f>
        <v>40519</v>
      </c>
      <c r="Q4473" s="3">
        <f>IF(Table1[[#This Row],[Hui Reply?]],VLOOKUP(Table1[[#This Row],[topic_id]],'All Topics Data'!$A$2:$E$1243,5,FALSE),0)</f>
        <v>0</v>
      </c>
      <c r="R4473" s="8">
        <f>Table1[[#This Row],[post_time]]+8/24</f>
        <v>40519.82439814815</v>
      </c>
      <c r="S4473" s="3">
        <f>IF(Table1[[#This Row],[post_position]]=1,0,SUMIFS($F$2:F4473,$H$2:H4473,Table1[[#This Row],[post_position]]-1,$C$2:C4473,Table1[[#This Row],[topic_id]]))</f>
        <v>40519.205393518518</v>
      </c>
    </row>
    <row r="4474" spans="1:19" x14ac:dyDescent="0.25">
      <c r="A4474" s="7">
        <v>4562</v>
      </c>
      <c r="B4474" s="7">
        <v>1</v>
      </c>
      <c r="C4474" s="7">
        <v>1096</v>
      </c>
      <c r="D4474" s="7">
        <v>6713</v>
      </c>
      <c r="E4474" s="2"/>
      <c r="F4474" s="8">
        <v>40519.509675925925</v>
      </c>
      <c r="G4474" s="7">
        <v>0</v>
      </c>
      <c r="H4474" s="7">
        <v>4</v>
      </c>
      <c r="I4474" s="7" t="b">
        <f t="shared" si="207"/>
        <v>0</v>
      </c>
      <c r="J4474" s="7" t="b">
        <f t="shared" si="208"/>
        <v>1</v>
      </c>
      <c r="K4474" s="7">
        <f t="shared" si="209"/>
        <v>0</v>
      </c>
      <c r="L4474" s="7">
        <f>WEEKDAY(Table1[[#This Row],[post_time]])</f>
        <v>3</v>
      </c>
      <c r="M4474" s="7">
        <f>VLOOKUP(Table1[[#This Row],[topic_id]],'All Topics Data'!$A$2:$I$1243,8,FALSE)</f>
        <v>40519.25</v>
      </c>
      <c r="N4474" s="7">
        <f>Table1[[#This Row],[Hui Reply?]]*(Table1[[#This Row],[post_time]]-Table1[[#This Row],[timestamp of previous reply]])</f>
        <v>0</v>
      </c>
      <c r="O4474" s="3">
        <f>O4473+Table1[[#This Row],[Hui Reply?]]</f>
        <v>1144</v>
      </c>
      <c r="P4474" s="19">
        <f>INT(Table1[[#This Row],[post_time]])</f>
        <v>40519</v>
      </c>
      <c r="Q4474" s="3">
        <f>IF(Table1[[#This Row],[Hui Reply?]],VLOOKUP(Table1[[#This Row],[topic_id]],'All Topics Data'!$A$2:$E$1243,5,FALSE),0)</f>
        <v>0</v>
      </c>
      <c r="R4474" s="8">
        <f>Table1[[#This Row],[post_time]]+8/24</f>
        <v>40519.843009259261</v>
      </c>
      <c r="S4474" s="3">
        <f>IF(Table1[[#This Row],[post_position]]=1,0,SUMIFS($F$2:F4474,$H$2:H4474,Table1[[#This Row],[post_position]]-1,$C$2:C4474,Table1[[#This Row],[topic_id]]))</f>
        <v>40519.370833333334</v>
      </c>
    </row>
    <row r="4475" spans="1:19" x14ac:dyDescent="0.25">
      <c r="A4475" s="7">
        <v>4563</v>
      </c>
      <c r="B4475" s="7">
        <v>1</v>
      </c>
      <c r="C4475" s="7">
        <v>1096</v>
      </c>
      <c r="D4475" s="7">
        <v>5408</v>
      </c>
      <c r="F4475" s="8">
        <v>40519.573912037034</v>
      </c>
      <c r="G4475" s="7">
        <v>0</v>
      </c>
      <c r="H4475" s="7">
        <v>5</v>
      </c>
      <c r="I4475" s="7" t="b">
        <f t="shared" si="207"/>
        <v>0</v>
      </c>
      <c r="J4475" s="7" t="b">
        <f t="shared" si="208"/>
        <v>1</v>
      </c>
      <c r="K4475" s="7">
        <f t="shared" si="209"/>
        <v>0</v>
      </c>
      <c r="L4475" s="7">
        <f>WEEKDAY(Table1[[#This Row],[post_time]])</f>
        <v>3</v>
      </c>
      <c r="M4475" s="7">
        <f>VLOOKUP(Table1[[#This Row],[topic_id]],'All Topics Data'!$A$2:$I$1243,8,FALSE)</f>
        <v>40519.25</v>
      </c>
      <c r="N4475" s="7">
        <f>Table1[[#This Row],[Hui Reply?]]*(Table1[[#This Row],[post_time]]-Table1[[#This Row],[timestamp of previous reply]])</f>
        <v>0</v>
      </c>
      <c r="O4475" s="3">
        <f>O4474+Table1[[#This Row],[Hui Reply?]]</f>
        <v>1144</v>
      </c>
      <c r="P4475" s="19">
        <f>INT(Table1[[#This Row],[post_time]])</f>
        <v>40519</v>
      </c>
      <c r="Q4475" s="3">
        <f>IF(Table1[[#This Row],[Hui Reply?]],VLOOKUP(Table1[[#This Row],[topic_id]],'All Topics Data'!$A$2:$E$1243,5,FALSE),0)</f>
        <v>0</v>
      </c>
      <c r="R4475" s="8">
        <f>Table1[[#This Row],[post_time]]+8/24</f>
        <v>40519.90724537037</v>
      </c>
      <c r="S4475" s="3">
        <f>IF(Table1[[#This Row],[post_position]]=1,0,SUMIFS($F$2:F4475,$H$2:H4475,Table1[[#This Row],[post_position]]-1,$C$2:C4475,Table1[[#This Row],[topic_id]]))</f>
        <v>40519.509675925925</v>
      </c>
    </row>
    <row r="4476" spans="1:19" x14ac:dyDescent="0.25">
      <c r="A4476" s="7">
        <v>4564</v>
      </c>
      <c r="B4476" s="7">
        <v>1</v>
      </c>
      <c r="C4476" s="7">
        <v>1098</v>
      </c>
      <c r="D4476" s="7">
        <v>7100</v>
      </c>
      <c r="F4476" s="8">
        <v>40519.578750000001</v>
      </c>
      <c r="G4476" s="7">
        <v>0</v>
      </c>
      <c r="H4476" s="7">
        <v>3</v>
      </c>
      <c r="I4476" s="7" t="b">
        <f t="shared" si="207"/>
        <v>0</v>
      </c>
      <c r="J4476" s="7" t="b">
        <f t="shared" si="208"/>
        <v>1</v>
      </c>
      <c r="K4476" s="7">
        <f t="shared" si="209"/>
        <v>0</v>
      </c>
      <c r="L4476" s="7">
        <f>WEEKDAY(Table1[[#This Row],[post_time]])</f>
        <v>3</v>
      </c>
      <c r="M4476" s="7">
        <f>VLOOKUP(Table1[[#This Row],[topic_id]],'All Topics Data'!$A$2:$I$1243,8,FALSE)</f>
        <v>40519.449305555558</v>
      </c>
      <c r="N4476" s="7">
        <f>Table1[[#This Row],[Hui Reply?]]*(Table1[[#This Row],[post_time]]-Table1[[#This Row],[timestamp of previous reply]])</f>
        <v>0</v>
      </c>
      <c r="O4476" s="3">
        <f>O4475+Table1[[#This Row],[Hui Reply?]]</f>
        <v>1144</v>
      </c>
      <c r="P4476" s="19">
        <f>INT(Table1[[#This Row],[post_time]])</f>
        <v>40519</v>
      </c>
      <c r="Q4476" s="3">
        <f>IF(Table1[[#This Row],[Hui Reply?]],VLOOKUP(Table1[[#This Row],[topic_id]],'All Topics Data'!$A$2:$E$1243,5,FALSE),0)</f>
        <v>0</v>
      </c>
      <c r="R4476" s="8">
        <f>Table1[[#This Row],[post_time]]+8/24</f>
        <v>40519.912083333336</v>
      </c>
      <c r="S4476" s="3">
        <f>IF(Table1[[#This Row],[post_position]]=1,0,SUMIFS($F$2:F4476,$H$2:H4476,Table1[[#This Row],[post_position]]-1,$C$2:C4476,Table1[[#This Row],[topic_id]]))</f>
        <v>40519.463449074072</v>
      </c>
    </row>
    <row r="4477" spans="1:19" x14ac:dyDescent="0.25">
      <c r="A4477" s="7">
        <v>4565</v>
      </c>
      <c r="B4477" s="7">
        <v>1</v>
      </c>
      <c r="C4477" s="7">
        <v>1099</v>
      </c>
      <c r="D4477" s="7">
        <v>6779</v>
      </c>
      <c r="E4477" s="2"/>
      <c r="F4477" s="8">
        <v>40519.702928240738</v>
      </c>
      <c r="G4477" s="7">
        <v>0</v>
      </c>
      <c r="H4477" s="7">
        <v>1</v>
      </c>
      <c r="I4477" s="7" t="b">
        <f t="shared" si="207"/>
        <v>0</v>
      </c>
      <c r="J4477" s="7" t="b">
        <f t="shared" si="208"/>
        <v>0</v>
      </c>
      <c r="K4477" s="7">
        <f t="shared" si="209"/>
        <v>0</v>
      </c>
      <c r="L4477" s="7">
        <f>WEEKDAY(Table1[[#This Row],[post_time]])</f>
        <v>3</v>
      </c>
      <c r="M4477" s="7">
        <f>VLOOKUP(Table1[[#This Row],[topic_id]],'All Topics Data'!$A$2:$I$1243,8,FALSE)</f>
        <v>40519.702777777777</v>
      </c>
      <c r="N4477" s="7">
        <f>Table1[[#This Row],[Hui Reply?]]*(Table1[[#This Row],[post_time]]-Table1[[#This Row],[timestamp of previous reply]])</f>
        <v>0</v>
      </c>
      <c r="O4477" s="3">
        <f>O4476+Table1[[#This Row],[Hui Reply?]]</f>
        <v>1144</v>
      </c>
      <c r="P4477" s="19">
        <f>INT(Table1[[#This Row],[post_time]])</f>
        <v>40519</v>
      </c>
      <c r="Q4477" s="3">
        <f>IF(Table1[[#This Row],[Hui Reply?]],VLOOKUP(Table1[[#This Row],[topic_id]],'All Topics Data'!$A$2:$E$1243,5,FALSE),0)</f>
        <v>0</v>
      </c>
      <c r="R4477" s="8">
        <f>Table1[[#This Row],[post_time]]+8/24</f>
        <v>40520.036261574074</v>
      </c>
      <c r="S4477" s="3">
        <f>IF(Table1[[#This Row],[post_position]]=1,0,SUMIFS($F$2:F4477,$H$2:H4477,Table1[[#This Row],[post_position]]-1,$C$2:C4477,Table1[[#This Row],[topic_id]]))</f>
        <v>0</v>
      </c>
    </row>
    <row r="4478" spans="1:19" x14ac:dyDescent="0.25">
      <c r="A4478" s="7">
        <v>4566</v>
      </c>
      <c r="B4478" s="7">
        <v>1</v>
      </c>
      <c r="C4478" s="7">
        <v>1098</v>
      </c>
      <c r="D4478" s="7">
        <v>6713</v>
      </c>
      <c r="F4478" s="8">
        <v>40519.729722222219</v>
      </c>
      <c r="G4478" s="7">
        <v>0</v>
      </c>
      <c r="H4478" s="7">
        <v>4</v>
      </c>
      <c r="I4478" s="7" t="b">
        <f t="shared" si="207"/>
        <v>0</v>
      </c>
      <c r="J4478" s="7" t="b">
        <f t="shared" si="208"/>
        <v>1</v>
      </c>
      <c r="K4478" s="7">
        <f t="shared" si="209"/>
        <v>0</v>
      </c>
      <c r="L4478" s="7">
        <f>WEEKDAY(Table1[[#This Row],[post_time]])</f>
        <v>3</v>
      </c>
      <c r="M4478" s="7">
        <f>VLOOKUP(Table1[[#This Row],[topic_id]],'All Topics Data'!$A$2:$I$1243,8,FALSE)</f>
        <v>40519.449305555558</v>
      </c>
      <c r="N4478" s="7">
        <f>Table1[[#This Row],[Hui Reply?]]*(Table1[[#This Row],[post_time]]-Table1[[#This Row],[timestamp of previous reply]])</f>
        <v>0</v>
      </c>
      <c r="O4478" s="3">
        <f>O4477+Table1[[#This Row],[Hui Reply?]]</f>
        <v>1144</v>
      </c>
      <c r="P4478" s="19">
        <f>INT(Table1[[#This Row],[post_time]])</f>
        <v>40519</v>
      </c>
      <c r="Q4478" s="3">
        <f>IF(Table1[[#This Row],[Hui Reply?]],VLOOKUP(Table1[[#This Row],[topic_id]],'All Topics Data'!$A$2:$E$1243,5,FALSE),0)</f>
        <v>0</v>
      </c>
      <c r="R4478" s="8">
        <f>Table1[[#This Row],[post_time]]+8/24</f>
        <v>40520.063055555554</v>
      </c>
      <c r="S4478" s="3">
        <f>IF(Table1[[#This Row],[post_position]]=1,0,SUMIFS($F$2:F4478,$H$2:H4478,Table1[[#This Row],[post_position]]-1,$C$2:C4478,Table1[[#This Row],[topic_id]]))</f>
        <v>40519.578750000001</v>
      </c>
    </row>
    <row r="4479" spans="1:19" x14ac:dyDescent="0.25">
      <c r="A4479" s="7">
        <v>4567</v>
      </c>
      <c r="B4479" s="7">
        <v>1</v>
      </c>
      <c r="C4479" s="7">
        <v>1099</v>
      </c>
      <c r="D4479" s="7">
        <v>6713</v>
      </c>
      <c r="F4479" s="8">
        <v>40519.731400462966</v>
      </c>
      <c r="G4479" s="7">
        <v>0</v>
      </c>
      <c r="H4479" s="7">
        <v>2</v>
      </c>
      <c r="I4479" s="7" t="b">
        <f t="shared" si="207"/>
        <v>0</v>
      </c>
      <c r="J4479" s="7" t="b">
        <f t="shared" si="208"/>
        <v>1</v>
      </c>
      <c r="K4479" s="7">
        <f t="shared" si="209"/>
        <v>0</v>
      </c>
      <c r="L4479" s="7">
        <f>WEEKDAY(Table1[[#This Row],[post_time]])</f>
        <v>3</v>
      </c>
      <c r="M4479" s="7">
        <f>VLOOKUP(Table1[[#This Row],[topic_id]],'All Topics Data'!$A$2:$I$1243,8,FALSE)</f>
        <v>40519.702777777777</v>
      </c>
      <c r="N4479" s="7">
        <f>Table1[[#This Row],[Hui Reply?]]*(Table1[[#This Row],[post_time]]-Table1[[#This Row],[timestamp of previous reply]])</f>
        <v>0</v>
      </c>
      <c r="O4479" s="3">
        <f>O4478+Table1[[#This Row],[Hui Reply?]]</f>
        <v>1144</v>
      </c>
      <c r="P4479" s="19">
        <f>INT(Table1[[#This Row],[post_time]])</f>
        <v>40519</v>
      </c>
      <c r="Q4479" s="3">
        <f>IF(Table1[[#This Row],[Hui Reply?]],VLOOKUP(Table1[[#This Row],[topic_id]],'All Topics Data'!$A$2:$E$1243,5,FALSE),0)</f>
        <v>0</v>
      </c>
      <c r="R4479" s="8">
        <f>Table1[[#This Row],[post_time]]+8/24</f>
        <v>40520.064733796302</v>
      </c>
      <c r="S4479" s="3">
        <f>IF(Table1[[#This Row],[post_position]]=1,0,SUMIFS($F$2:F4479,$H$2:H4479,Table1[[#This Row],[post_position]]-1,$C$2:C4479,Table1[[#This Row],[topic_id]]))</f>
        <v>40519.702928240738</v>
      </c>
    </row>
    <row r="4480" spans="1:19" x14ac:dyDescent="0.25">
      <c r="A4480" s="7">
        <v>4568</v>
      </c>
      <c r="B4480" s="7">
        <v>1</v>
      </c>
      <c r="C4480" s="7">
        <v>1099</v>
      </c>
      <c r="D4480" s="7">
        <v>6779</v>
      </c>
      <c r="F4480" s="8">
        <v>40519.755115740743</v>
      </c>
      <c r="G4480" s="7">
        <v>0</v>
      </c>
      <c r="H4480" s="7">
        <v>3</v>
      </c>
      <c r="I4480" s="7" t="b">
        <f t="shared" si="207"/>
        <v>0</v>
      </c>
      <c r="J4480" s="7" t="b">
        <f t="shared" si="208"/>
        <v>1</v>
      </c>
      <c r="K4480" s="7">
        <f t="shared" si="209"/>
        <v>0</v>
      </c>
      <c r="L4480" s="7">
        <f>WEEKDAY(Table1[[#This Row],[post_time]])</f>
        <v>3</v>
      </c>
      <c r="M4480" s="7">
        <f>VLOOKUP(Table1[[#This Row],[topic_id]],'All Topics Data'!$A$2:$I$1243,8,FALSE)</f>
        <v>40519.702777777777</v>
      </c>
      <c r="N4480" s="7">
        <f>Table1[[#This Row],[Hui Reply?]]*(Table1[[#This Row],[post_time]]-Table1[[#This Row],[timestamp of previous reply]])</f>
        <v>0</v>
      </c>
      <c r="O4480" s="3">
        <f>O4479+Table1[[#This Row],[Hui Reply?]]</f>
        <v>1144</v>
      </c>
      <c r="P4480" s="19">
        <f>INT(Table1[[#This Row],[post_time]])</f>
        <v>40519</v>
      </c>
      <c r="Q4480" s="3">
        <f>IF(Table1[[#This Row],[Hui Reply?]],VLOOKUP(Table1[[#This Row],[topic_id]],'All Topics Data'!$A$2:$E$1243,5,FALSE),0)</f>
        <v>0</v>
      </c>
      <c r="R4480" s="8">
        <f>Table1[[#This Row],[post_time]]+8/24</f>
        <v>40520.088449074079</v>
      </c>
      <c r="S4480" s="3">
        <f>IF(Table1[[#This Row],[post_position]]=1,0,SUMIFS($F$2:F4480,$H$2:H4480,Table1[[#This Row],[post_position]]-1,$C$2:C4480,Table1[[#This Row],[topic_id]]))</f>
        <v>40519.731400462966</v>
      </c>
    </row>
    <row r="4481" spans="1:19" x14ac:dyDescent="0.25">
      <c r="A4481" s="7">
        <v>4569</v>
      </c>
      <c r="B4481" s="7">
        <v>1</v>
      </c>
      <c r="C4481" s="7">
        <v>1100</v>
      </c>
      <c r="D4481" s="7">
        <v>6071</v>
      </c>
      <c r="F4481" s="8">
        <v>40519.761932870373</v>
      </c>
      <c r="G4481" s="7">
        <v>0</v>
      </c>
      <c r="H4481" s="7">
        <v>1</v>
      </c>
      <c r="I4481" s="7" t="b">
        <f t="shared" si="207"/>
        <v>0</v>
      </c>
      <c r="J4481" s="7" t="b">
        <f t="shared" si="208"/>
        <v>0</v>
      </c>
      <c r="K4481" s="7">
        <f t="shared" si="209"/>
        <v>0</v>
      </c>
      <c r="L4481" s="7">
        <f>WEEKDAY(Table1[[#This Row],[post_time]])</f>
        <v>3</v>
      </c>
      <c r="M4481" s="7">
        <f>VLOOKUP(Table1[[#This Row],[topic_id]],'All Topics Data'!$A$2:$I$1243,8,FALSE)</f>
        <v>40519.761805555558</v>
      </c>
      <c r="N4481" s="7">
        <f>Table1[[#This Row],[Hui Reply?]]*(Table1[[#This Row],[post_time]]-Table1[[#This Row],[timestamp of previous reply]])</f>
        <v>0</v>
      </c>
      <c r="O4481" s="3">
        <f>O4480+Table1[[#This Row],[Hui Reply?]]</f>
        <v>1144</v>
      </c>
      <c r="P4481" s="19">
        <f>INT(Table1[[#This Row],[post_time]])</f>
        <v>40519</v>
      </c>
      <c r="Q4481" s="3">
        <f>IF(Table1[[#This Row],[Hui Reply?]],VLOOKUP(Table1[[#This Row],[topic_id]],'All Topics Data'!$A$2:$E$1243,5,FALSE),0)</f>
        <v>0</v>
      </c>
      <c r="R4481" s="8">
        <f>Table1[[#This Row],[post_time]]+8/24</f>
        <v>40520.095266203709</v>
      </c>
      <c r="S4481" s="3">
        <f>IF(Table1[[#This Row],[post_position]]=1,0,SUMIFS($F$2:F4481,$H$2:H4481,Table1[[#This Row],[post_position]]-1,$C$2:C4481,Table1[[#This Row],[topic_id]]))</f>
        <v>0</v>
      </c>
    </row>
    <row r="4482" spans="1:19" x14ac:dyDescent="0.25">
      <c r="A4482" s="7">
        <v>4570</v>
      </c>
      <c r="B4482" s="7">
        <v>1</v>
      </c>
      <c r="C4482" s="7">
        <v>1099</v>
      </c>
      <c r="D4482" s="7">
        <v>6713</v>
      </c>
      <c r="F4482" s="8">
        <v>40519.777974537035</v>
      </c>
      <c r="G4482" s="7">
        <v>0</v>
      </c>
      <c r="H4482" s="7">
        <v>4</v>
      </c>
      <c r="I4482" s="7" t="b">
        <f t="shared" si="207"/>
        <v>0</v>
      </c>
      <c r="J4482" s="7" t="b">
        <f t="shared" si="208"/>
        <v>1</v>
      </c>
      <c r="K4482" s="7">
        <f t="shared" si="209"/>
        <v>0</v>
      </c>
      <c r="L4482" s="7">
        <f>WEEKDAY(Table1[[#This Row],[post_time]])</f>
        <v>3</v>
      </c>
      <c r="M4482" s="7">
        <f>VLOOKUP(Table1[[#This Row],[topic_id]],'All Topics Data'!$A$2:$I$1243,8,FALSE)</f>
        <v>40519.702777777777</v>
      </c>
      <c r="N4482" s="7">
        <f>Table1[[#This Row],[Hui Reply?]]*(Table1[[#This Row],[post_time]]-Table1[[#This Row],[timestamp of previous reply]])</f>
        <v>0</v>
      </c>
      <c r="O4482" s="3">
        <f>O4481+Table1[[#This Row],[Hui Reply?]]</f>
        <v>1144</v>
      </c>
      <c r="P4482" s="19">
        <f>INT(Table1[[#This Row],[post_time]])</f>
        <v>40519</v>
      </c>
      <c r="Q4482" s="3">
        <f>IF(Table1[[#This Row],[Hui Reply?]],VLOOKUP(Table1[[#This Row],[topic_id]],'All Topics Data'!$A$2:$E$1243,5,FALSE),0)</f>
        <v>0</v>
      </c>
      <c r="R4482" s="8">
        <f>Table1[[#This Row],[post_time]]+8/24</f>
        <v>40520.111307870371</v>
      </c>
      <c r="S4482" s="3">
        <f>IF(Table1[[#This Row],[post_position]]=1,0,SUMIFS($F$2:F4482,$H$2:H4482,Table1[[#This Row],[post_position]]-1,$C$2:C4482,Table1[[#This Row],[topic_id]]))</f>
        <v>40519.755115740743</v>
      </c>
    </row>
    <row r="4483" spans="1:19" x14ac:dyDescent="0.25">
      <c r="A4483" s="7">
        <v>4571</v>
      </c>
      <c r="B4483" s="7">
        <v>1</v>
      </c>
      <c r="C4483" s="7">
        <v>1100</v>
      </c>
      <c r="D4483" s="7">
        <v>6713</v>
      </c>
      <c r="F4483" s="8">
        <v>40519.778726851851</v>
      </c>
      <c r="G4483" s="7">
        <v>0</v>
      </c>
      <c r="H4483" s="7">
        <v>2</v>
      </c>
      <c r="I4483" s="7" t="b">
        <f t="shared" ref="I4483:I4546" si="210">(D4483=24)</f>
        <v>0</v>
      </c>
      <c r="J4483" s="7" t="b">
        <f t="shared" ref="J4483:J4546" si="211">H4483&gt;1</f>
        <v>1</v>
      </c>
      <c r="K4483" s="7">
        <f t="shared" ref="K4483:K4546" si="212">I4483*J4483</f>
        <v>0</v>
      </c>
      <c r="L4483" s="7">
        <f>WEEKDAY(Table1[[#This Row],[post_time]])</f>
        <v>3</v>
      </c>
      <c r="M4483" s="7">
        <f>VLOOKUP(Table1[[#This Row],[topic_id]],'All Topics Data'!$A$2:$I$1243,8,FALSE)</f>
        <v>40519.761805555558</v>
      </c>
      <c r="N4483" s="7">
        <f>Table1[[#This Row],[Hui Reply?]]*(Table1[[#This Row],[post_time]]-Table1[[#This Row],[timestamp of previous reply]])</f>
        <v>0</v>
      </c>
      <c r="O4483" s="3">
        <f>O4482+Table1[[#This Row],[Hui Reply?]]</f>
        <v>1144</v>
      </c>
      <c r="P4483" s="19">
        <f>INT(Table1[[#This Row],[post_time]])</f>
        <v>40519</v>
      </c>
      <c r="Q4483" s="3">
        <f>IF(Table1[[#This Row],[Hui Reply?]],VLOOKUP(Table1[[#This Row],[topic_id]],'All Topics Data'!$A$2:$E$1243,5,FALSE),0)</f>
        <v>0</v>
      </c>
      <c r="R4483" s="8">
        <f>Table1[[#This Row],[post_time]]+8/24</f>
        <v>40520.112060185187</v>
      </c>
      <c r="S4483" s="3">
        <f>IF(Table1[[#This Row],[post_position]]=1,0,SUMIFS($F$2:F4483,$H$2:H4483,Table1[[#This Row],[post_position]]-1,$C$2:C4483,Table1[[#This Row],[topic_id]]))</f>
        <v>40519.761932870373</v>
      </c>
    </row>
    <row r="4484" spans="1:19" x14ac:dyDescent="0.25">
      <c r="A4484" s="7">
        <v>4572</v>
      </c>
      <c r="B4484" s="7">
        <v>1</v>
      </c>
      <c r="C4484" s="7">
        <v>1101</v>
      </c>
      <c r="D4484" s="7">
        <v>6925</v>
      </c>
      <c r="E4484" s="2"/>
      <c r="F4484" s="8">
        <v>40519.786516203705</v>
      </c>
      <c r="G4484" s="7">
        <v>0</v>
      </c>
      <c r="H4484" s="7">
        <v>1</v>
      </c>
      <c r="I4484" s="7" t="b">
        <f t="shared" si="210"/>
        <v>0</v>
      </c>
      <c r="J4484" s="7" t="b">
        <f t="shared" si="211"/>
        <v>0</v>
      </c>
      <c r="K4484" s="7">
        <f t="shared" si="212"/>
        <v>0</v>
      </c>
      <c r="L4484" s="7">
        <f>WEEKDAY(Table1[[#This Row],[post_time]])</f>
        <v>3</v>
      </c>
      <c r="M4484" s="7">
        <f>VLOOKUP(Table1[[#This Row],[topic_id]],'All Topics Data'!$A$2:$I$1243,8,FALSE)</f>
        <v>40519.786111111112</v>
      </c>
      <c r="N4484" s="7">
        <f>Table1[[#This Row],[Hui Reply?]]*(Table1[[#This Row],[post_time]]-Table1[[#This Row],[timestamp of previous reply]])</f>
        <v>0</v>
      </c>
      <c r="O4484" s="3">
        <f>O4483+Table1[[#This Row],[Hui Reply?]]</f>
        <v>1144</v>
      </c>
      <c r="P4484" s="19">
        <f>INT(Table1[[#This Row],[post_time]])</f>
        <v>40519</v>
      </c>
      <c r="Q4484" s="3">
        <f>IF(Table1[[#This Row],[Hui Reply?]],VLOOKUP(Table1[[#This Row],[topic_id]],'All Topics Data'!$A$2:$E$1243,5,FALSE),0)</f>
        <v>0</v>
      </c>
      <c r="R4484" s="8">
        <f>Table1[[#This Row],[post_time]]+8/24</f>
        <v>40520.119849537041</v>
      </c>
      <c r="S4484" s="3">
        <f>IF(Table1[[#This Row],[post_position]]=1,0,SUMIFS($F$2:F4484,$H$2:H4484,Table1[[#This Row],[post_position]]-1,$C$2:C4484,Table1[[#This Row],[topic_id]]))</f>
        <v>0</v>
      </c>
    </row>
    <row r="4485" spans="1:19" x14ac:dyDescent="0.25">
      <c r="A4485" s="7">
        <v>4573</v>
      </c>
      <c r="B4485" s="7">
        <v>1</v>
      </c>
      <c r="C4485" s="7">
        <v>1100</v>
      </c>
      <c r="D4485" s="7">
        <v>6071</v>
      </c>
      <c r="E4485" s="2"/>
      <c r="F4485" s="8">
        <v>40519.789305555554</v>
      </c>
      <c r="G4485" s="7">
        <v>0</v>
      </c>
      <c r="H4485" s="7">
        <v>3</v>
      </c>
      <c r="I4485" s="7" t="b">
        <f t="shared" si="210"/>
        <v>0</v>
      </c>
      <c r="J4485" s="7" t="b">
        <f t="shared" si="211"/>
        <v>1</v>
      </c>
      <c r="K4485" s="7">
        <f t="shared" si="212"/>
        <v>0</v>
      </c>
      <c r="L4485" s="7">
        <f>WEEKDAY(Table1[[#This Row],[post_time]])</f>
        <v>3</v>
      </c>
      <c r="M4485" s="7">
        <f>VLOOKUP(Table1[[#This Row],[topic_id]],'All Topics Data'!$A$2:$I$1243,8,FALSE)</f>
        <v>40519.761805555558</v>
      </c>
      <c r="N4485" s="7">
        <f>Table1[[#This Row],[Hui Reply?]]*(Table1[[#This Row],[post_time]]-Table1[[#This Row],[timestamp of previous reply]])</f>
        <v>0</v>
      </c>
      <c r="O4485" s="3">
        <f>O4484+Table1[[#This Row],[Hui Reply?]]</f>
        <v>1144</v>
      </c>
      <c r="P4485" s="19">
        <f>INT(Table1[[#This Row],[post_time]])</f>
        <v>40519</v>
      </c>
      <c r="Q4485" s="3">
        <f>IF(Table1[[#This Row],[Hui Reply?]],VLOOKUP(Table1[[#This Row],[topic_id]],'All Topics Data'!$A$2:$E$1243,5,FALSE),0)</f>
        <v>0</v>
      </c>
      <c r="R4485" s="8">
        <f>Table1[[#This Row],[post_time]]+8/24</f>
        <v>40520.12263888889</v>
      </c>
      <c r="S4485" s="3">
        <f>IF(Table1[[#This Row],[post_position]]=1,0,SUMIFS($F$2:F4485,$H$2:H4485,Table1[[#This Row],[post_position]]-1,$C$2:C4485,Table1[[#This Row],[topic_id]]))</f>
        <v>40519.778726851851</v>
      </c>
    </row>
    <row r="4486" spans="1:19" x14ac:dyDescent="0.25">
      <c r="A4486" s="7">
        <v>4574</v>
      </c>
      <c r="B4486" s="7">
        <v>1</v>
      </c>
      <c r="C4486" s="7">
        <v>1087</v>
      </c>
      <c r="D4486" s="7">
        <v>7150</v>
      </c>
      <c r="E4486" s="2"/>
      <c r="F4486" s="8">
        <v>40519.793599537035</v>
      </c>
      <c r="G4486" s="7">
        <v>0</v>
      </c>
      <c r="H4486" s="7">
        <v>6</v>
      </c>
      <c r="I4486" s="7" t="b">
        <f t="shared" si="210"/>
        <v>0</v>
      </c>
      <c r="J4486" s="7" t="b">
        <f t="shared" si="211"/>
        <v>1</v>
      </c>
      <c r="K4486" s="7">
        <f t="shared" si="212"/>
        <v>0</v>
      </c>
      <c r="L4486" s="7">
        <f>WEEKDAY(Table1[[#This Row],[post_time]])</f>
        <v>3</v>
      </c>
      <c r="M4486" s="7">
        <f>VLOOKUP(Table1[[#This Row],[topic_id]],'All Topics Data'!$A$2:$I$1243,8,FALSE)</f>
        <v>40517.241666666669</v>
      </c>
      <c r="N4486" s="7">
        <f>Table1[[#This Row],[Hui Reply?]]*(Table1[[#This Row],[post_time]]-Table1[[#This Row],[timestamp of previous reply]])</f>
        <v>0</v>
      </c>
      <c r="O4486" s="3">
        <f>O4485+Table1[[#This Row],[Hui Reply?]]</f>
        <v>1144</v>
      </c>
      <c r="P4486" s="19">
        <f>INT(Table1[[#This Row],[post_time]])</f>
        <v>40519</v>
      </c>
      <c r="Q4486" s="3">
        <f>IF(Table1[[#This Row],[Hui Reply?]],VLOOKUP(Table1[[#This Row],[topic_id]],'All Topics Data'!$A$2:$E$1243,5,FALSE),0)</f>
        <v>0</v>
      </c>
      <c r="R4486" s="8">
        <f>Table1[[#This Row],[post_time]]+8/24</f>
        <v>40520.126932870371</v>
      </c>
      <c r="S4486" s="3">
        <f>IF(Table1[[#This Row],[post_position]]=1,0,SUMIFS($F$2:F4486,$H$2:H4486,Table1[[#This Row],[post_position]]-1,$C$2:C4486,Table1[[#This Row],[topic_id]]))</f>
        <v>40518.122800925928</v>
      </c>
    </row>
    <row r="4487" spans="1:19" x14ac:dyDescent="0.25">
      <c r="A4487" s="7">
        <v>4575</v>
      </c>
      <c r="B4487" s="7">
        <v>1</v>
      </c>
      <c r="C4487" s="7">
        <v>1087</v>
      </c>
      <c r="D4487" s="7">
        <v>7150</v>
      </c>
      <c r="F4487" s="8">
        <v>40519.796990740739</v>
      </c>
      <c r="G4487" s="7">
        <v>0</v>
      </c>
      <c r="H4487" s="7">
        <v>7</v>
      </c>
      <c r="I4487" s="7" t="b">
        <f t="shared" si="210"/>
        <v>0</v>
      </c>
      <c r="J4487" s="7" t="b">
        <f t="shared" si="211"/>
        <v>1</v>
      </c>
      <c r="K4487" s="7">
        <f t="shared" si="212"/>
        <v>0</v>
      </c>
      <c r="L4487" s="7">
        <f>WEEKDAY(Table1[[#This Row],[post_time]])</f>
        <v>3</v>
      </c>
      <c r="M4487" s="7">
        <f>VLOOKUP(Table1[[#This Row],[topic_id]],'All Topics Data'!$A$2:$I$1243,8,FALSE)</f>
        <v>40517.241666666669</v>
      </c>
      <c r="N4487" s="7">
        <f>Table1[[#This Row],[Hui Reply?]]*(Table1[[#This Row],[post_time]]-Table1[[#This Row],[timestamp of previous reply]])</f>
        <v>0</v>
      </c>
      <c r="O4487" s="3">
        <f>O4486+Table1[[#This Row],[Hui Reply?]]</f>
        <v>1144</v>
      </c>
      <c r="P4487" s="19">
        <f>INT(Table1[[#This Row],[post_time]])</f>
        <v>40519</v>
      </c>
      <c r="Q4487" s="3">
        <f>IF(Table1[[#This Row],[Hui Reply?]],VLOOKUP(Table1[[#This Row],[topic_id]],'All Topics Data'!$A$2:$E$1243,5,FALSE),0)</f>
        <v>0</v>
      </c>
      <c r="R4487" s="8">
        <f>Table1[[#This Row],[post_time]]+8/24</f>
        <v>40520.130324074074</v>
      </c>
      <c r="S4487" s="3">
        <f>IF(Table1[[#This Row],[post_position]]=1,0,SUMIFS($F$2:F4487,$H$2:H4487,Table1[[#This Row],[post_position]]-1,$C$2:C4487,Table1[[#This Row],[topic_id]]))</f>
        <v>40519.793599537035</v>
      </c>
    </row>
    <row r="4488" spans="1:19" x14ac:dyDescent="0.25">
      <c r="A4488" s="7">
        <v>4576</v>
      </c>
      <c r="B4488" s="7">
        <v>1</v>
      </c>
      <c r="C4488" s="7">
        <v>1101</v>
      </c>
      <c r="D4488" s="7">
        <v>6998</v>
      </c>
      <c r="F4488" s="8">
        <v>40519.800810185188</v>
      </c>
      <c r="G4488" s="7">
        <v>0</v>
      </c>
      <c r="H4488" s="7">
        <v>2</v>
      </c>
      <c r="I4488" s="7" t="b">
        <f t="shared" si="210"/>
        <v>0</v>
      </c>
      <c r="J4488" s="7" t="b">
        <f t="shared" si="211"/>
        <v>1</v>
      </c>
      <c r="K4488" s="7">
        <f t="shared" si="212"/>
        <v>0</v>
      </c>
      <c r="L4488" s="7">
        <f>WEEKDAY(Table1[[#This Row],[post_time]])</f>
        <v>3</v>
      </c>
      <c r="M4488" s="7">
        <f>VLOOKUP(Table1[[#This Row],[topic_id]],'All Topics Data'!$A$2:$I$1243,8,FALSE)</f>
        <v>40519.786111111112</v>
      </c>
      <c r="N4488" s="7">
        <f>Table1[[#This Row],[Hui Reply?]]*(Table1[[#This Row],[post_time]]-Table1[[#This Row],[timestamp of previous reply]])</f>
        <v>0</v>
      </c>
      <c r="O4488" s="3">
        <f>O4487+Table1[[#This Row],[Hui Reply?]]</f>
        <v>1144</v>
      </c>
      <c r="P4488" s="19">
        <f>INT(Table1[[#This Row],[post_time]])</f>
        <v>40519</v>
      </c>
      <c r="Q4488" s="3">
        <f>IF(Table1[[#This Row],[Hui Reply?]],VLOOKUP(Table1[[#This Row],[topic_id]],'All Topics Data'!$A$2:$E$1243,5,FALSE),0)</f>
        <v>0</v>
      </c>
      <c r="R4488" s="8">
        <f>Table1[[#This Row],[post_time]]+8/24</f>
        <v>40520.134143518524</v>
      </c>
      <c r="S4488" s="3">
        <f>IF(Table1[[#This Row],[post_position]]=1,0,SUMIFS($F$2:F4488,$H$2:H4488,Table1[[#This Row],[post_position]]-1,$C$2:C4488,Table1[[#This Row],[topic_id]]))</f>
        <v>40519.786516203705</v>
      </c>
    </row>
    <row r="4489" spans="1:19" x14ac:dyDescent="0.25">
      <c r="A4489" s="7">
        <v>4577</v>
      </c>
      <c r="B4489" s="7">
        <v>1</v>
      </c>
      <c r="C4489" s="7">
        <v>1100</v>
      </c>
      <c r="D4489" s="7">
        <v>6713</v>
      </c>
      <c r="F4489" s="8">
        <v>40519.834803240738</v>
      </c>
      <c r="G4489" s="7">
        <v>0</v>
      </c>
      <c r="H4489" s="7">
        <v>4</v>
      </c>
      <c r="I4489" s="7" t="b">
        <f t="shared" si="210"/>
        <v>0</v>
      </c>
      <c r="J4489" s="7" t="b">
        <f t="shared" si="211"/>
        <v>1</v>
      </c>
      <c r="K4489" s="7">
        <f t="shared" si="212"/>
        <v>0</v>
      </c>
      <c r="L4489" s="7">
        <f>WEEKDAY(Table1[[#This Row],[post_time]])</f>
        <v>3</v>
      </c>
      <c r="M4489" s="7">
        <f>VLOOKUP(Table1[[#This Row],[topic_id]],'All Topics Data'!$A$2:$I$1243,8,FALSE)</f>
        <v>40519.761805555558</v>
      </c>
      <c r="N4489" s="7">
        <f>Table1[[#This Row],[Hui Reply?]]*(Table1[[#This Row],[post_time]]-Table1[[#This Row],[timestamp of previous reply]])</f>
        <v>0</v>
      </c>
      <c r="O4489" s="3">
        <f>O4488+Table1[[#This Row],[Hui Reply?]]</f>
        <v>1144</v>
      </c>
      <c r="P4489" s="19">
        <f>INT(Table1[[#This Row],[post_time]])</f>
        <v>40519</v>
      </c>
      <c r="Q4489" s="3">
        <f>IF(Table1[[#This Row],[Hui Reply?]],VLOOKUP(Table1[[#This Row],[topic_id]],'All Topics Data'!$A$2:$E$1243,5,FALSE),0)</f>
        <v>0</v>
      </c>
      <c r="R4489" s="8">
        <f>Table1[[#This Row],[post_time]]+8/24</f>
        <v>40520.168136574073</v>
      </c>
      <c r="S4489" s="3">
        <f>IF(Table1[[#This Row],[post_position]]=1,0,SUMIFS($F$2:F4489,$H$2:H4489,Table1[[#This Row],[post_position]]-1,$C$2:C4489,Table1[[#This Row],[topic_id]]))</f>
        <v>40519.789305555554</v>
      </c>
    </row>
    <row r="4490" spans="1:19" x14ac:dyDescent="0.25">
      <c r="A4490" s="7">
        <v>4578</v>
      </c>
      <c r="B4490" s="7">
        <v>1</v>
      </c>
      <c r="C4490" s="7">
        <v>1101</v>
      </c>
      <c r="D4490" s="7">
        <v>6925</v>
      </c>
      <c r="F4490" s="8">
        <v>40519.835370370369</v>
      </c>
      <c r="G4490" s="7">
        <v>0</v>
      </c>
      <c r="H4490" s="7">
        <v>3</v>
      </c>
      <c r="I4490" s="7" t="b">
        <f t="shared" si="210"/>
        <v>0</v>
      </c>
      <c r="J4490" s="7" t="b">
        <f t="shared" si="211"/>
        <v>1</v>
      </c>
      <c r="K4490" s="7">
        <f t="shared" si="212"/>
        <v>0</v>
      </c>
      <c r="L4490" s="7">
        <f>WEEKDAY(Table1[[#This Row],[post_time]])</f>
        <v>3</v>
      </c>
      <c r="M4490" s="7">
        <f>VLOOKUP(Table1[[#This Row],[topic_id]],'All Topics Data'!$A$2:$I$1243,8,FALSE)</f>
        <v>40519.786111111112</v>
      </c>
      <c r="N4490" s="7">
        <f>Table1[[#This Row],[Hui Reply?]]*(Table1[[#This Row],[post_time]]-Table1[[#This Row],[timestamp of previous reply]])</f>
        <v>0</v>
      </c>
      <c r="O4490" s="3">
        <f>O4489+Table1[[#This Row],[Hui Reply?]]</f>
        <v>1144</v>
      </c>
      <c r="P4490" s="19">
        <f>INT(Table1[[#This Row],[post_time]])</f>
        <v>40519</v>
      </c>
      <c r="Q4490" s="3">
        <f>IF(Table1[[#This Row],[Hui Reply?]],VLOOKUP(Table1[[#This Row],[topic_id]],'All Topics Data'!$A$2:$E$1243,5,FALSE),0)</f>
        <v>0</v>
      </c>
      <c r="R4490" s="8">
        <f>Table1[[#This Row],[post_time]]+8/24</f>
        <v>40520.168703703705</v>
      </c>
      <c r="S4490" s="3">
        <f>IF(Table1[[#This Row],[post_position]]=1,0,SUMIFS($F$2:F4490,$H$2:H4490,Table1[[#This Row],[post_position]]-1,$C$2:C4490,Table1[[#This Row],[topic_id]]))</f>
        <v>40519.800810185188</v>
      </c>
    </row>
    <row r="4491" spans="1:19" x14ac:dyDescent="0.25">
      <c r="A4491" s="7">
        <v>4579</v>
      </c>
      <c r="B4491" s="7">
        <v>1</v>
      </c>
      <c r="C4491" s="7">
        <v>1101</v>
      </c>
      <c r="D4491" s="7">
        <v>6925</v>
      </c>
      <c r="F4491" s="8">
        <v>40519.836944444447</v>
      </c>
      <c r="G4491" s="7">
        <v>0</v>
      </c>
      <c r="H4491" s="7">
        <v>4</v>
      </c>
      <c r="I4491" s="7" t="b">
        <f t="shared" si="210"/>
        <v>0</v>
      </c>
      <c r="J4491" s="7" t="b">
        <f t="shared" si="211"/>
        <v>1</v>
      </c>
      <c r="K4491" s="7">
        <f t="shared" si="212"/>
        <v>0</v>
      </c>
      <c r="L4491" s="7">
        <f>WEEKDAY(Table1[[#This Row],[post_time]])</f>
        <v>3</v>
      </c>
      <c r="M4491" s="7">
        <f>VLOOKUP(Table1[[#This Row],[topic_id]],'All Topics Data'!$A$2:$I$1243,8,FALSE)</f>
        <v>40519.786111111112</v>
      </c>
      <c r="N4491" s="7">
        <f>Table1[[#This Row],[Hui Reply?]]*(Table1[[#This Row],[post_time]]-Table1[[#This Row],[timestamp of previous reply]])</f>
        <v>0</v>
      </c>
      <c r="O4491" s="3">
        <f>O4490+Table1[[#This Row],[Hui Reply?]]</f>
        <v>1144</v>
      </c>
      <c r="P4491" s="19">
        <f>INT(Table1[[#This Row],[post_time]])</f>
        <v>40519</v>
      </c>
      <c r="Q4491" s="3">
        <f>IF(Table1[[#This Row],[Hui Reply?]],VLOOKUP(Table1[[#This Row],[topic_id]],'All Topics Data'!$A$2:$E$1243,5,FALSE),0)</f>
        <v>0</v>
      </c>
      <c r="R4491" s="8">
        <f>Table1[[#This Row],[post_time]]+8/24</f>
        <v>40520.170277777783</v>
      </c>
      <c r="S4491" s="3">
        <f>IF(Table1[[#This Row],[post_position]]=1,0,SUMIFS($F$2:F4491,$H$2:H4491,Table1[[#This Row],[post_position]]-1,$C$2:C4491,Table1[[#This Row],[topic_id]]))</f>
        <v>40519.835370370369</v>
      </c>
    </row>
    <row r="4492" spans="1:19" x14ac:dyDescent="0.25">
      <c r="A4492" s="7">
        <v>4580</v>
      </c>
      <c r="B4492" s="7">
        <v>1</v>
      </c>
      <c r="C4492" s="7">
        <v>1102</v>
      </c>
      <c r="D4492" s="7">
        <v>7162</v>
      </c>
      <c r="E4492" s="2"/>
      <c r="F4492" s="8">
        <v>40519.859606481485</v>
      </c>
      <c r="G4492" s="7">
        <v>0</v>
      </c>
      <c r="H4492" s="7">
        <v>1</v>
      </c>
      <c r="I4492" s="7" t="b">
        <f t="shared" si="210"/>
        <v>0</v>
      </c>
      <c r="J4492" s="7" t="b">
        <f t="shared" si="211"/>
        <v>0</v>
      </c>
      <c r="K4492" s="7">
        <f t="shared" si="212"/>
        <v>0</v>
      </c>
      <c r="L4492" s="7">
        <f>WEEKDAY(Table1[[#This Row],[post_time]])</f>
        <v>3</v>
      </c>
      <c r="M4492" s="7">
        <f>VLOOKUP(Table1[[#This Row],[topic_id]],'All Topics Data'!$A$2:$I$1243,8,FALSE)</f>
        <v>40519.859027777777</v>
      </c>
      <c r="N4492" s="7">
        <f>Table1[[#This Row],[Hui Reply?]]*(Table1[[#This Row],[post_time]]-Table1[[#This Row],[timestamp of previous reply]])</f>
        <v>0</v>
      </c>
      <c r="O4492" s="3">
        <f>O4491+Table1[[#This Row],[Hui Reply?]]</f>
        <v>1144</v>
      </c>
      <c r="P4492" s="19">
        <f>INT(Table1[[#This Row],[post_time]])</f>
        <v>40519</v>
      </c>
      <c r="Q4492" s="3">
        <f>IF(Table1[[#This Row],[Hui Reply?]],VLOOKUP(Table1[[#This Row],[topic_id]],'All Topics Data'!$A$2:$E$1243,5,FALSE),0)</f>
        <v>0</v>
      </c>
      <c r="R4492" s="8">
        <f>Table1[[#This Row],[post_time]]+8/24</f>
        <v>40520.19293981482</v>
      </c>
      <c r="S4492" s="3">
        <f>IF(Table1[[#This Row],[post_position]]=1,0,SUMIFS($F$2:F4492,$H$2:H4492,Table1[[#This Row],[post_position]]-1,$C$2:C4492,Table1[[#This Row],[topic_id]]))</f>
        <v>0</v>
      </c>
    </row>
    <row r="4493" spans="1:19" x14ac:dyDescent="0.25">
      <c r="A4493" s="7">
        <v>4581</v>
      </c>
      <c r="B4493" s="7">
        <v>1</v>
      </c>
      <c r="C4493" s="7">
        <v>1099</v>
      </c>
      <c r="D4493" s="7">
        <v>6779</v>
      </c>
      <c r="E4493" s="2"/>
      <c r="F4493" s="8">
        <v>40519.870740740742</v>
      </c>
      <c r="G4493" s="7">
        <v>0</v>
      </c>
      <c r="H4493" s="7">
        <v>5</v>
      </c>
      <c r="I4493" s="7" t="b">
        <f t="shared" si="210"/>
        <v>0</v>
      </c>
      <c r="J4493" s="7" t="b">
        <f t="shared" si="211"/>
        <v>1</v>
      </c>
      <c r="K4493" s="7">
        <f t="shared" si="212"/>
        <v>0</v>
      </c>
      <c r="L4493" s="7">
        <f>WEEKDAY(Table1[[#This Row],[post_time]])</f>
        <v>3</v>
      </c>
      <c r="M4493" s="7">
        <f>VLOOKUP(Table1[[#This Row],[topic_id]],'All Topics Data'!$A$2:$I$1243,8,FALSE)</f>
        <v>40519.702777777777</v>
      </c>
      <c r="N4493" s="7">
        <f>Table1[[#This Row],[Hui Reply?]]*(Table1[[#This Row],[post_time]]-Table1[[#This Row],[timestamp of previous reply]])</f>
        <v>0</v>
      </c>
      <c r="O4493" s="3">
        <f>O4492+Table1[[#This Row],[Hui Reply?]]</f>
        <v>1144</v>
      </c>
      <c r="P4493" s="19">
        <f>INT(Table1[[#This Row],[post_time]])</f>
        <v>40519</v>
      </c>
      <c r="Q4493" s="3">
        <f>IF(Table1[[#This Row],[Hui Reply?]],VLOOKUP(Table1[[#This Row],[topic_id]],'All Topics Data'!$A$2:$E$1243,5,FALSE),0)</f>
        <v>0</v>
      </c>
      <c r="R4493" s="8">
        <f>Table1[[#This Row],[post_time]]+8/24</f>
        <v>40520.204074074078</v>
      </c>
      <c r="S4493" s="3">
        <f>IF(Table1[[#This Row],[post_position]]=1,0,SUMIFS($F$2:F4493,$H$2:H4493,Table1[[#This Row],[post_position]]-1,$C$2:C4493,Table1[[#This Row],[topic_id]]))</f>
        <v>40519.777974537035</v>
      </c>
    </row>
    <row r="4494" spans="1:19" x14ac:dyDescent="0.25">
      <c r="A4494" s="7">
        <v>4582</v>
      </c>
      <c r="B4494" s="7">
        <v>1</v>
      </c>
      <c r="C4494" s="7">
        <v>1099</v>
      </c>
      <c r="D4494" s="7">
        <v>6779</v>
      </c>
      <c r="E4494" s="2"/>
      <c r="F4494" s="8">
        <v>40519.876631944448</v>
      </c>
      <c r="G4494" s="7">
        <v>0</v>
      </c>
      <c r="H4494" s="7">
        <v>6</v>
      </c>
      <c r="I4494" s="7" t="b">
        <f t="shared" si="210"/>
        <v>0</v>
      </c>
      <c r="J4494" s="7" t="b">
        <f t="shared" si="211"/>
        <v>1</v>
      </c>
      <c r="K4494" s="7">
        <f t="shared" si="212"/>
        <v>0</v>
      </c>
      <c r="L4494" s="7">
        <f>WEEKDAY(Table1[[#This Row],[post_time]])</f>
        <v>3</v>
      </c>
      <c r="M4494" s="7">
        <f>VLOOKUP(Table1[[#This Row],[topic_id]],'All Topics Data'!$A$2:$I$1243,8,FALSE)</f>
        <v>40519.702777777777</v>
      </c>
      <c r="N4494" s="7">
        <f>Table1[[#This Row],[Hui Reply?]]*(Table1[[#This Row],[post_time]]-Table1[[#This Row],[timestamp of previous reply]])</f>
        <v>0</v>
      </c>
      <c r="O4494" s="3">
        <f>O4493+Table1[[#This Row],[Hui Reply?]]</f>
        <v>1144</v>
      </c>
      <c r="P4494" s="19">
        <f>INT(Table1[[#This Row],[post_time]])</f>
        <v>40519</v>
      </c>
      <c r="Q4494" s="3">
        <f>IF(Table1[[#This Row],[Hui Reply?]],VLOOKUP(Table1[[#This Row],[topic_id]],'All Topics Data'!$A$2:$E$1243,5,FALSE),0)</f>
        <v>0</v>
      </c>
      <c r="R4494" s="8">
        <f>Table1[[#This Row],[post_time]]+8/24</f>
        <v>40520.209965277783</v>
      </c>
      <c r="S4494" s="3">
        <f>IF(Table1[[#This Row],[post_position]]=1,0,SUMIFS($F$2:F4494,$H$2:H4494,Table1[[#This Row],[post_position]]-1,$C$2:C4494,Table1[[#This Row],[topic_id]]))</f>
        <v>40519.870740740742</v>
      </c>
    </row>
    <row r="4495" spans="1:19" x14ac:dyDescent="0.25">
      <c r="A4495" s="7">
        <v>4583</v>
      </c>
      <c r="B4495" s="7">
        <v>1</v>
      </c>
      <c r="C4495" s="7">
        <v>1103</v>
      </c>
      <c r="D4495" s="7">
        <v>6779</v>
      </c>
      <c r="E4495" s="2"/>
      <c r="F4495" s="8">
        <v>40519.899722222224</v>
      </c>
      <c r="G4495" s="7">
        <v>0</v>
      </c>
      <c r="H4495" s="7">
        <v>1</v>
      </c>
      <c r="I4495" s="7" t="b">
        <f t="shared" si="210"/>
        <v>0</v>
      </c>
      <c r="J4495" s="7" t="b">
        <f t="shared" si="211"/>
        <v>0</v>
      </c>
      <c r="K4495" s="7">
        <f t="shared" si="212"/>
        <v>0</v>
      </c>
      <c r="L4495" s="7">
        <f>WEEKDAY(Table1[[#This Row],[post_time]])</f>
        <v>3</v>
      </c>
      <c r="M4495" s="7">
        <f>VLOOKUP(Table1[[#This Row],[topic_id]],'All Topics Data'!$A$2:$I$1243,8,FALSE)</f>
        <v>40519.899305555555</v>
      </c>
      <c r="N4495" s="7">
        <f>Table1[[#This Row],[Hui Reply?]]*(Table1[[#This Row],[post_time]]-Table1[[#This Row],[timestamp of previous reply]])</f>
        <v>0</v>
      </c>
      <c r="O4495" s="3">
        <f>O4494+Table1[[#This Row],[Hui Reply?]]</f>
        <v>1144</v>
      </c>
      <c r="P4495" s="19">
        <f>INT(Table1[[#This Row],[post_time]])</f>
        <v>40519</v>
      </c>
      <c r="Q4495" s="3">
        <f>IF(Table1[[#This Row],[Hui Reply?]],VLOOKUP(Table1[[#This Row],[topic_id]],'All Topics Data'!$A$2:$E$1243,5,FALSE),0)</f>
        <v>0</v>
      </c>
      <c r="R4495" s="8">
        <f>Table1[[#This Row],[post_time]]+8/24</f>
        <v>40520.23305555556</v>
      </c>
      <c r="S4495" s="3">
        <f>IF(Table1[[#This Row],[post_position]]=1,0,SUMIFS($F$2:F4495,$H$2:H4495,Table1[[#This Row],[post_position]]-1,$C$2:C4495,Table1[[#This Row],[topic_id]]))</f>
        <v>0</v>
      </c>
    </row>
    <row r="4496" spans="1:19" x14ac:dyDescent="0.25">
      <c r="A4496" s="7">
        <v>4584</v>
      </c>
      <c r="B4496" s="7">
        <v>1</v>
      </c>
      <c r="C4496" s="7">
        <v>1103</v>
      </c>
      <c r="D4496" s="7">
        <v>6713</v>
      </c>
      <c r="F4496" s="8">
        <v>40519.913368055553</v>
      </c>
      <c r="G4496" s="7">
        <v>0</v>
      </c>
      <c r="H4496" s="7">
        <v>2</v>
      </c>
      <c r="I4496" s="7" t="b">
        <f t="shared" si="210"/>
        <v>0</v>
      </c>
      <c r="J4496" s="7" t="b">
        <f t="shared" si="211"/>
        <v>1</v>
      </c>
      <c r="K4496" s="7">
        <f t="shared" si="212"/>
        <v>0</v>
      </c>
      <c r="L4496" s="7">
        <f>WEEKDAY(Table1[[#This Row],[post_time]])</f>
        <v>3</v>
      </c>
      <c r="M4496" s="7">
        <f>VLOOKUP(Table1[[#This Row],[topic_id]],'All Topics Data'!$A$2:$I$1243,8,FALSE)</f>
        <v>40519.899305555555</v>
      </c>
      <c r="N4496" s="7">
        <f>Table1[[#This Row],[Hui Reply?]]*(Table1[[#This Row],[post_time]]-Table1[[#This Row],[timestamp of previous reply]])</f>
        <v>0</v>
      </c>
      <c r="O4496" s="3">
        <f>O4495+Table1[[#This Row],[Hui Reply?]]</f>
        <v>1144</v>
      </c>
      <c r="P4496" s="19">
        <f>INT(Table1[[#This Row],[post_time]])</f>
        <v>40519</v>
      </c>
      <c r="Q4496" s="3">
        <f>IF(Table1[[#This Row],[Hui Reply?]],VLOOKUP(Table1[[#This Row],[topic_id]],'All Topics Data'!$A$2:$E$1243,5,FALSE),0)</f>
        <v>0</v>
      </c>
      <c r="R4496" s="8">
        <f>Table1[[#This Row],[post_time]]+8/24</f>
        <v>40520.246701388889</v>
      </c>
      <c r="S4496" s="3">
        <f>IF(Table1[[#This Row],[post_position]]=1,0,SUMIFS($F$2:F4496,$H$2:H4496,Table1[[#This Row],[post_position]]-1,$C$2:C4496,Table1[[#This Row],[topic_id]]))</f>
        <v>40519.899722222224</v>
      </c>
    </row>
    <row r="4497" spans="1:19" x14ac:dyDescent="0.25">
      <c r="A4497" s="7">
        <v>4585</v>
      </c>
      <c r="B4497" s="7">
        <v>1</v>
      </c>
      <c r="C4497" s="7">
        <v>1080</v>
      </c>
      <c r="D4497" s="7">
        <v>6954</v>
      </c>
      <c r="F4497" s="8">
        <v>40519.960057870368</v>
      </c>
      <c r="G4497" s="7">
        <v>0</v>
      </c>
      <c r="H4497" s="7">
        <v>9</v>
      </c>
      <c r="I4497" s="7" t="b">
        <f t="shared" si="210"/>
        <v>0</v>
      </c>
      <c r="J4497" s="7" t="b">
        <f t="shared" si="211"/>
        <v>1</v>
      </c>
      <c r="K4497" s="7">
        <f t="shared" si="212"/>
        <v>0</v>
      </c>
      <c r="L4497" s="7">
        <f>WEEKDAY(Table1[[#This Row],[post_time]])</f>
        <v>3</v>
      </c>
      <c r="M4497" s="7">
        <f>VLOOKUP(Table1[[#This Row],[topic_id]],'All Topics Data'!$A$2:$I$1243,8,FALSE)</f>
        <v>40515.175694444442</v>
      </c>
      <c r="N4497" s="7">
        <f>Table1[[#This Row],[Hui Reply?]]*(Table1[[#This Row],[post_time]]-Table1[[#This Row],[timestamp of previous reply]])</f>
        <v>0</v>
      </c>
      <c r="O4497" s="3">
        <f>O4496+Table1[[#This Row],[Hui Reply?]]</f>
        <v>1144</v>
      </c>
      <c r="P4497" s="19">
        <f>INT(Table1[[#This Row],[post_time]])</f>
        <v>40519</v>
      </c>
      <c r="Q4497" s="3">
        <f>IF(Table1[[#This Row],[Hui Reply?]],VLOOKUP(Table1[[#This Row],[topic_id]],'All Topics Data'!$A$2:$E$1243,5,FALSE),0)</f>
        <v>0</v>
      </c>
      <c r="R4497" s="8">
        <f>Table1[[#This Row],[post_time]]+8/24</f>
        <v>40520.293391203704</v>
      </c>
      <c r="S4497" s="3">
        <f>IF(Table1[[#This Row],[post_position]]=1,0,SUMIFS($F$2:F4497,$H$2:H4497,Table1[[#This Row],[post_position]]-1,$C$2:C4497,Table1[[#This Row],[topic_id]]))</f>
        <v>40519.085729166669</v>
      </c>
    </row>
    <row r="4498" spans="1:19" x14ac:dyDescent="0.25">
      <c r="A4498" s="7">
        <v>4586</v>
      </c>
      <c r="B4498" s="7">
        <v>1</v>
      </c>
      <c r="C4498" s="7">
        <v>1080</v>
      </c>
      <c r="D4498" s="7">
        <v>6954</v>
      </c>
      <c r="F4498" s="8">
        <v>40519.985092592593</v>
      </c>
      <c r="G4498" s="7">
        <v>0</v>
      </c>
      <c r="H4498" s="7">
        <v>10</v>
      </c>
      <c r="I4498" s="7" t="b">
        <f t="shared" si="210"/>
        <v>0</v>
      </c>
      <c r="J4498" s="7" t="b">
        <f t="shared" si="211"/>
        <v>1</v>
      </c>
      <c r="K4498" s="7">
        <f t="shared" si="212"/>
        <v>0</v>
      </c>
      <c r="L4498" s="7">
        <f>WEEKDAY(Table1[[#This Row],[post_time]])</f>
        <v>3</v>
      </c>
      <c r="M4498" s="7">
        <f>VLOOKUP(Table1[[#This Row],[topic_id]],'All Topics Data'!$A$2:$I$1243,8,FALSE)</f>
        <v>40515.175694444442</v>
      </c>
      <c r="N4498" s="7">
        <f>Table1[[#This Row],[Hui Reply?]]*(Table1[[#This Row],[post_time]]-Table1[[#This Row],[timestamp of previous reply]])</f>
        <v>0</v>
      </c>
      <c r="O4498" s="3">
        <f>O4497+Table1[[#This Row],[Hui Reply?]]</f>
        <v>1144</v>
      </c>
      <c r="P4498" s="19">
        <f>INT(Table1[[#This Row],[post_time]])</f>
        <v>40519</v>
      </c>
      <c r="Q4498" s="3">
        <f>IF(Table1[[#This Row],[Hui Reply?]],VLOOKUP(Table1[[#This Row],[topic_id]],'All Topics Data'!$A$2:$E$1243,5,FALSE),0)</f>
        <v>0</v>
      </c>
      <c r="R4498" s="8">
        <f>Table1[[#This Row],[post_time]]+8/24</f>
        <v>40520.318425925929</v>
      </c>
      <c r="S4498" s="3">
        <f>IF(Table1[[#This Row],[post_position]]=1,0,SUMIFS($F$2:F4498,$H$2:H4498,Table1[[#This Row],[post_position]]-1,$C$2:C4498,Table1[[#This Row],[topic_id]]))</f>
        <v>40519.960057870368</v>
      </c>
    </row>
    <row r="4499" spans="1:19" x14ac:dyDescent="0.25">
      <c r="A4499" s="7">
        <v>4587</v>
      </c>
      <c r="B4499" s="7">
        <v>1</v>
      </c>
      <c r="C4499" s="7">
        <v>1103</v>
      </c>
      <c r="D4499" s="7">
        <v>6779</v>
      </c>
      <c r="E4499" s="2"/>
      <c r="F4499" s="8">
        <v>40520.002164351848</v>
      </c>
      <c r="G4499" s="7">
        <v>0</v>
      </c>
      <c r="H4499" s="7">
        <v>3</v>
      </c>
      <c r="I4499" s="7" t="b">
        <f t="shared" si="210"/>
        <v>0</v>
      </c>
      <c r="J4499" s="7" t="b">
        <f t="shared" si="211"/>
        <v>1</v>
      </c>
      <c r="K4499" s="7">
        <f t="shared" si="212"/>
        <v>0</v>
      </c>
      <c r="L4499" s="7">
        <f>WEEKDAY(Table1[[#This Row],[post_time]])</f>
        <v>4</v>
      </c>
      <c r="M4499" s="7">
        <f>VLOOKUP(Table1[[#This Row],[topic_id]],'All Topics Data'!$A$2:$I$1243,8,FALSE)</f>
        <v>40519.899305555555</v>
      </c>
      <c r="N4499" s="7">
        <f>Table1[[#This Row],[Hui Reply?]]*(Table1[[#This Row],[post_time]]-Table1[[#This Row],[timestamp of previous reply]])</f>
        <v>0</v>
      </c>
      <c r="O4499" s="3">
        <f>O4498+Table1[[#This Row],[Hui Reply?]]</f>
        <v>1144</v>
      </c>
      <c r="P4499" s="19">
        <f>INT(Table1[[#This Row],[post_time]])</f>
        <v>40520</v>
      </c>
      <c r="Q4499" s="3">
        <f>IF(Table1[[#This Row],[Hui Reply?]],VLOOKUP(Table1[[#This Row],[topic_id]],'All Topics Data'!$A$2:$E$1243,5,FALSE),0)</f>
        <v>0</v>
      </c>
      <c r="R4499" s="8">
        <f>Table1[[#This Row],[post_time]]+8/24</f>
        <v>40520.335497685184</v>
      </c>
      <c r="S4499" s="3">
        <f>IF(Table1[[#This Row],[post_position]]=1,0,SUMIFS($F$2:F4499,$H$2:H4499,Table1[[#This Row],[post_position]]-1,$C$2:C4499,Table1[[#This Row],[topic_id]]))</f>
        <v>40519.913368055553</v>
      </c>
    </row>
    <row r="4500" spans="1:19" x14ac:dyDescent="0.25">
      <c r="A4500" s="7">
        <v>4588</v>
      </c>
      <c r="B4500" s="7">
        <v>1</v>
      </c>
      <c r="C4500" s="7">
        <v>1103</v>
      </c>
      <c r="D4500" s="7">
        <v>24</v>
      </c>
      <c r="E4500" s="2"/>
      <c r="F4500" s="8">
        <v>40520.013541666667</v>
      </c>
      <c r="G4500" s="7">
        <v>0</v>
      </c>
      <c r="H4500" s="7">
        <v>4</v>
      </c>
      <c r="I4500" s="7" t="b">
        <f t="shared" si="210"/>
        <v>1</v>
      </c>
      <c r="J4500" s="7" t="b">
        <f t="shared" si="211"/>
        <v>1</v>
      </c>
      <c r="K4500" s="7">
        <f t="shared" si="212"/>
        <v>1</v>
      </c>
      <c r="L4500" s="7">
        <f>WEEKDAY(Table1[[#This Row],[post_time]])</f>
        <v>4</v>
      </c>
      <c r="M4500" s="7">
        <f>VLOOKUP(Table1[[#This Row],[topic_id]],'All Topics Data'!$A$2:$I$1243,8,FALSE)</f>
        <v>40519.899305555555</v>
      </c>
      <c r="N4500" s="7">
        <f>Table1[[#This Row],[Hui Reply?]]*(Table1[[#This Row],[post_time]]-Table1[[#This Row],[timestamp of previous reply]])</f>
        <v>1.1377314818673767E-2</v>
      </c>
      <c r="O4500" s="3">
        <f>O4499+Table1[[#This Row],[Hui Reply?]]</f>
        <v>1145</v>
      </c>
      <c r="P4500" s="19">
        <f>INT(Table1[[#This Row],[post_time]])</f>
        <v>40520</v>
      </c>
      <c r="Q4500" s="3" t="str">
        <f>IF(Table1[[#This Row],[Hui Reply?]],VLOOKUP(Table1[[#This Row],[topic_id]],'All Topics Data'!$A$2:$E$1243,5,FALSE),0)</f>
        <v>Guity Niamanesh</v>
      </c>
      <c r="R4500" s="8">
        <f>Table1[[#This Row],[post_time]]+8/24</f>
        <v>40520.346875000003</v>
      </c>
      <c r="S4500" s="3">
        <f>IF(Table1[[#This Row],[post_position]]=1,0,SUMIFS($F$2:F4500,$H$2:H4500,Table1[[#This Row],[post_position]]-1,$C$2:C4500,Table1[[#This Row],[topic_id]]))</f>
        <v>40520.002164351848</v>
      </c>
    </row>
    <row r="4501" spans="1:19" x14ac:dyDescent="0.25">
      <c r="A4501" s="7">
        <v>4589</v>
      </c>
      <c r="B4501" s="7">
        <v>1</v>
      </c>
      <c r="C4501" s="7">
        <v>1099</v>
      </c>
      <c r="D4501" s="7">
        <v>24</v>
      </c>
      <c r="E4501" s="2"/>
      <c r="F4501" s="8">
        <v>40520.016261574077</v>
      </c>
      <c r="G4501" s="7">
        <v>0</v>
      </c>
      <c r="H4501" s="7">
        <v>7</v>
      </c>
      <c r="I4501" s="7" t="b">
        <f t="shared" si="210"/>
        <v>1</v>
      </c>
      <c r="J4501" s="7" t="b">
        <f t="shared" si="211"/>
        <v>1</v>
      </c>
      <c r="K4501" s="7">
        <f t="shared" si="212"/>
        <v>1</v>
      </c>
      <c r="L4501" s="7">
        <f>WEEKDAY(Table1[[#This Row],[post_time]])</f>
        <v>4</v>
      </c>
      <c r="M4501" s="7">
        <f>VLOOKUP(Table1[[#This Row],[topic_id]],'All Topics Data'!$A$2:$I$1243,8,FALSE)</f>
        <v>40519.702777777777</v>
      </c>
      <c r="N4501" s="7">
        <f>Table1[[#This Row],[Hui Reply?]]*(Table1[[#This Row],[post_time]]-Table1[[#This Row],[timestamp of previous reply]])</f>
        <v>0.13962962962978054</v>
      </c>
      <c r="O4501" s="3">
        <f>O4500+Table1[[#This Row],[Hui Reply?]]</f>
        <v>1146</v>
      </c>
      <c r="P4501" s="19">
        <f>INT(Table1[[#This Row],[post_time]])</f>
        <v>40520</v>
      </c>
      <c r="Q4501" s="3" t="str">
        <f>IF(Table1[[#This Row],[Hui Reply?]],VLOOKUP(Table1[[#This Row],[topic_id]],'All Topics Data'!$A$2:$E$1243,5,FALSE),0)</f>
        <v>Guity Niamanesh</v>
      </c>
      <c r="R4501" s="8">
        <f>Table1[[#This Row],[post_time]]+8/24</f>
        <v>40520.349594907413</v>
      </c>
      <c r="S4501" s="3">
        <f>IF(Table1[[#This Row],[post_position]]=1,0,SUMIFS($F$2:F4501,$H$2:H4501,Table1[[#This Row],[post_position]]-1,$C$2:C4501,Table1[[#This Row],[topic_id]]))</f>
        <v>40519.876631944448</v>
      </c>
    </row>
    <row r="4502" spans="1:19" x14ac:dyDescent="0.25">
      <c r="A4502" s="7">
        <v>4590</v>
      </c>
      <c r="B4502" s="7">
        <v>1</v>
      </c>
      <c r="C4502" s="7">
        <v>1100</v>
      </c>
      <c r="D4502" s="7">
        <v>24</v>
      </c>
      <c r="F4502" s="8">
        <v>40520.018287037034</v>
      </c>
      <c r="G4502" s="7">
        <v>0</v>
      </c>
      <c r="H4502" s="7">
        <v>5</v>
      </c>
      <c r="I4502" s="7" t="b">
        <f t="shared" si="210"/>
        <v>1</v>
      </c>
      <c r="J4502" s="7" t="b">
        <f t="shared" si="211"/>
        <v>1</v>
      </c>
      <c r="K4502" s="7">
        <f t="shared" si="212"/>
        <v>1</v>
      </c>
      <c r="L4502" s="7">
        <f>WEEKDAY(Table1[[#This Row],[post_time]])</f>
        <v>4</v>
      </c>
      <c r="M4502" s="7">
        <f>VLOOKUP(Table1[[#This Row],[topic_id]],'All Topics Data'!$A$2:$I$1243,8,FALSE)</f>
        <v>40519.761805555558</v>
      </c>
      <c r="N4502" s="7">
        <f>Table1[[#This Row],[Hui Reply?]]*(Table1[[#This Row],[post_time]]-Table1[[#This Row],[timestamp of previous reply]])</f>
        <v>0.18348379629605915</v>
      </c>
      <c r="O4502" s="3">
        <f>O4501+Table1[[#This Row],[Hui Reply?]]</f>
        <v>1147</v>
      </c>
      <c r="P4502" s="19">
        <f>INT(Table1[[#This Row],[post_time]])</f>
        <v>40520</v>
      </c>
      <c r="Q4502" s="3" t="str">
        <f>IF(Table1[[#This Row],[Hui Reply?]],VLOOKUP(Table1[[#This Row],[topic_id]],'All Topics Data'!$A$2:$E$1243,5,FALSE),0)</f>
        <v>nagovind</v>
      </c>
      <c r="R4502" s="8">
        <f>Table1[[#This Row],[post_time]]+8/24</f>
        <v>40520.351620370369</v>
      </c>
      <c r="S4502" s="3">
        <f>IF(Table1[[#This Row],[post_position]]=1,0,SUMIFS($F$2:F4502,$H$2:H4502,Table1[[#This Row],[post_position]]-1,$C$2:C4502,Table1[[#This Row],[topic_id]]))</f>
        <v>40519.834803240738</v>
      </c>
    </row>
    <row r="4503" spans="1:19" x14ac:dyDescent="0.25">
      <c r="A4503" s="7">
        <v>4591</v>
      </c>
      <c r="B4503" s="7">
        <v>1</v>
      </c>
      <c r="C4503" s="7">
        <v>1099</v>
      </c>
      <c r="D4503" s="7">
        <v>6458</v>
      </c>
      <c r="F4503" s="8">
        <v>40520.027743055558</v>
      </c>
      <c r="G4503" s="7">
        <v>0</v>
      </c>
      <c r="H4503" s="7">
        <v>8</v>
      </c>
      <c r="I4503" s="7" t="b">
        <f t="shared" si="210"/>
        <v>0</v>
      </c>
      <c r="J4503" s="7" t="b">
        <f t="shared" si="211"/>
        <v>1</v>
      </c>
      <c r="K4503" s="7">
        <f t="shared" si="212"/>
        <v>0</v>
      </c>
      <c r="L4503" s="7">
        <f>WEEKDAY(Table1[[#This Row],[post_time]])</f>
        <v>4</v>
      </c>
      <c r="M4503" s="7">
        <f>VLOOKUP(Table1[[#This Row],[topic_id]],'All Topics Data'!$A$2:$I$1243,8,FALSE)</f>
        <v>40519.702777777777</v>
      </c>
      <c r="N4503" s="7">
        <f>Table1[[#This Row],[Hui Reply?]]*(Table1[[#This Row],[post_time]]-Table1[[#This Row],[timestamp of previous reply]])</f>
        <v>0</v>
      </c>
      <c r="O4503" s="3">
        <f>O4502+Table1[[#This Row],[Hui Reply?]]</f>
        <v>1147</v>
      </c>
      <c r="P4503" s="19">
        <f>INT(Table1[[#This Row],[post_time]])</f>
        <v>40520</v>
      </c>
      <c r="Q4503" s="3">
        <f>IF(Table1[[#This Row],[Hui Reply?]],VLOOKUP(Table1[[#This Row],[topic_id]],'All Topics Data'!$A$2:$E$1243,5,FALSE),0)</f>
        <v>0</v>
      </c>
      <c r="R4503" s="8">
        <f>Table1[[#This Row],[post_time]]+8/24</f>
        <v>40520.361076388894</v>
      </c>
      <c r="S4503" s="3">
        <f>IF(Table1[[#This Row],[post_position]]=1,0,SUMIFS($F$2:F4503,$H$2:H4503,Table1[[#This Row],[post_position]]-1,$C$2:C4503,Table1[[#This Row],[topic_id]]))</f>
        <v>40520.016261574077</v>
      </c>
    </row>
    <row r="4504" spans="1:19" x14ac:dyDescent="0.25">
      <c r="A4504" s="7">
        <v>4592</v>
      </c>
      <c r="B4504" s="7">
        <v>1</v>
      </c>
      <c r="C4504" s="7">
        <v>1090</v>
      </c>
      <c r="D4504" s="7">
        <v>7153</v>
      </c>
      <c r="F4504" s="8">
        <v>40520.064756944441</v>
      </c>
      <c r="G4504" s="7">
        <v>0</v>
      </c>
      <c r="H4504" s="7">
        <v>7</v>
      </c>
      <c r="I4504" s="7" t="b">
        <f t="shared" si="210"/>
        <v>0</v>
      </c>
      <c r="J4504" s="7" t="b">
        <f t="shared" si="211"/>
        <v>1</v>
      </c>
      <c r="K4504" s="7">
        <f t="shared" si="212"/>
        <v>0</v>
      </c>
      <c r="L4504" s="7">
        <f>WEEKDAY(Table1[[#This Row],[post_time]])</f>
        <v>4</v>
      </c>
      <c r="M4504" s="7">
        <f>VLOOKUP(Table1[[#This Row],[topic_id]],'All Topics Data'!$A$2:$I$1243,8,FALSE)</f>
        <v>40518.203472222223</v>
      </c>
      <c r="N4504" s="7">
        <f>Table1[[#This Row],[Hui Reply?]]*(Table1[[#This Row],[post_time]]-Table1[[#This Row],[timestamp of previous reply]])</f>
        <v>0</v>
      </c>
      <c r="O4504" s="3">
        <f>O4503+Table1[[#This Row],[Hui Reply?]]</f>
        <v>1147</v>
      </c>
      <c r="P4504" s="19">
        <f>INT(Table1[[#This Row],[post_time]])</f>
        <v>40520</v>
      </c>
      <c r="Q4504" s="3">
        <f>IF(Table1[[#This Row],[Hui Reply?]],VLOOKUP(Table1[[#This Row],[topic_id]],'All Topics Data'!$A$2:$E$1243,5,FALSE),0)</f>
        <v>0</v>
      </c>
      <c r="R4504" s="8">
        <f>Table1[[#This Row],[post_time]]+8/24</f>
        <v>40520.398090277777</v>
      </c>
      <c r="S4504" s="3">
        <f>IF(Table1[[#This Row],[post_position]]=1,0,SUMIFS($F$2:F4504,$H$2:H4504,Table1[[#This Row],[post_position]]-1,$C$2:C4504,Table1[[#This Row],[topic_id]]))</f>
        <v>40518.597094907411</v>
      </c>
    </row>
    <row r="4505" spans="1:19" x14ac:dyDescent="0.25">
      <c r="A4505" s="7">
        <v>4593</v>
      </c>
      <c r="B4505" s="7">
        <v>1</v>
      </c>
      <c r="C4505" s="7">
        <v>1090</v>
      </c>
      <c r="D4505" s="7">
        <v>24</v>
      </c>
      <c r="F4505" s="8">
        <v>40520.096041666664</v>
      </c>
      <c r="G4505" s="7">
        <v>0</v>
      </c>
      <c r="H4505" s="7">
        <v>8</v>
      </c>
      <c r="I4505" s="7" t="b">
        <f t="shared" si="210"/>
        <v>1</v>
      </c>
      <c r="J4505" s="7" t="b">
        <f t="shared" si="211"/>
        <v>1</v>
      </c>
      <c r="K4505" s="7">
        <f t="shared" si="212"/>
        <v>1</v>
      </c>
      <c r="L4505" s="7">
        <f>WEEKDAY(Table1[[#This Row],[post_time]])</f>
        <v>4</v>
      </c>
      <c r="M4505" s="7">
        <f>VLOOKUP(Table1[[#This Row],[topic_id]],'All Topics Data'!$A$2:$I$1243,8,FALSE)</f>
        <v>40518.203472222223</v>
      </c>
      <c r="N4505" s="7">
        <f>Table1[[#This Row],[Hui Reply?]]*(Table1[[#This Row],[post_time]]-Table1[[#This Row],[timestamp of previous reply]])</f>
        <v>3.1284722223063E-2</v>
      </c>
      <c r="O4505" s="3">
        <f>O4504+Table1[[#This Row],[Hui Reply?]]</f>
        <v>1148</v>
      </c>
      <c r="P4505" s="19">
        <f>INT(Table1[[#This Row],[post_time]])</f>
        <v>40520</v>
      </c>
      <c r="Q4505" s="3" t="str">
        <f>IF(Table1[[#This Row],[Hui Reply?]],VLOOKUP(Table1[[#This Row],[topic_id]],'All Topics Data'!$A$2:$E$1243,5,FALSE),0)</f>
        <v>anoopbal</v>
      </c>
      <c r="R4505" s="8">
        <f>Table1[[#This Row],[post_time]]+8/24</f>
        <v>40520.429375</v>
      </c>
      <c r="S4505" s="3">
        <f>IF(Table1[[#This Row],[post_position]]=1,0,SUMIFS($F$2:F4505,$H$2:H4505,Table1[[#This Row],[post_position]]-1,$C$2:C4505,Table1[[#This Row],[topic_id]]))</f>
        <v>40520.064756944441</v>
      </c>
    </row>
    <row r="4506" spans="1:19" x14ac:dyDescent="0.25">
      <c r="A4506" s="7">
        <v>4594</v>
      </c>
      <c r="B4506" s="7">
        <v>1</v>
      </c>
      <c r="C4506" s="7">
        <v>1104</v>
      </c>
      <c r="D4506" s="7">
        <v>7164</v>
      </c>
      <c r="F4506" s="8">
        <v>40520.141944444447</v>
      </c>
      <c r="G4506" s="7">
        <v>0</v>
      </c>
      <c r="H4506" s="7">
        <v>1</v>
      </c>
      <c r="I4506" s="7" t="b">
        <f t="shared" si="210"/>
        <v>0</v>
      </c>
      <c r="J4506" s="7" t="b">
        <f t="shared" si="211"/>
        <v>0</v>
      </c>
      <c r="K4506" s="7">
        <f t="shared" si="212"/>
        <v>0</v>
      </c>
      <c r="L4506" s="7">
        <f>WEEKDAY(Table1[[#This Row],[post_time]])</f>
        <v>4</v>
      </c>
      <c r="M4506" s="7">
        <f>VLOOKUP(Table1[[#This Row],[topic_id]],'All Topics Data'!$A$2:$I$1243,8,FALSE)</f>
        <v>40520.14166666667</v>
      </c>
      <c r="N4506" s="7">
        <f>Table1[[#This Row],[Hui Reply?]]*(Table1[[#This Row],[post_time]]-Table1[[#This Row],[timestamp of previous reply]])</f>
        <v>0</v>
      </c>
      <c r="O4506" s="3">
        <f>O4505+Table1[[#This Row],[Hui Reply?]]</f>
        <v>1148</v>
      </c>
      <c r="P4506" s="19">
        <f>INT(Table1[[#This Row],[post_time]])</f>
        <v>40520</v>
      </c>
      <c r="Q4506" s="3">
        <f>IF(Table1[[#This Row],[Hui Reply?]],VLOOKUP(Table1[[#This Row],[topic_id]],'All Topics Data'!$A$2:$E$1243,5,FALSE),0)</f>
        <v>0</v>
      </c>
      <c r="R4506" s="8">
        <f>Table1[[#This Row],[post_time]]+8/24</f>
        <v>40520.475277777783</v>
      </c>
      <c r="S4506" s="3">
        <f>IF(Table1[[#This Row],[post_position]]=1,0,SUMIFS($F$2:F4506,$H$2:H4506,Table1[[#This Row],[post_position]]-1,$C$2:C4506,Table1[[#This Row],[topic_id]]))</f>
        <v>0</v>
      </c>
    </row>
    <row r="4507" spans="1:19" x14ac:dyDescent="0.25">
      <c r="A4507" s="7">
        <v>4595</v>
      </c>
      <c r="B4507" s="7">
        <v>1</v>
      </c>
      <c r="C4507" s="7">
        <v>1105</v>
      </c>
      <c r="D4507" s="7">
        <v>6458</v>
      </c>
      <c r="E4507" s="2"/>
      <c r="F4507" s="8">
        <v>40520.147326388891</v>
      </c>
      <c r="G4507" s="7">
        <v>0</v>
      </c>
      <c r="H4507" s="7">
        <v>1</v>
      </c>
      <c r="I4507" s="7" t="b">
        <f t="shared" si="210"/>
        <v>0</v>
      </c>
      <c r="J4507" s="7" t="b">
        <f t="shared" si="211"/>
        <v>0</v>
      </c>
      <c r="K4507" s="7">
        <f t="shared" si="212"/>
        <v>0</v>
      </c>
      <c r="L4507" s="7">
        <f>WEEKDAY(Table1[[#This Row],[post_time]])</f>
        <v>4</v>
      </c>
      <c r="M4507" s="7">
        <f>VLOOKUP(Table1[[#This Row],[topic_id]],'All Topics Data'!$A$2:$I$1243,8,FALSE)</f>
        <v>40520.147222222222</v>
      </c>
      <c r="N4507" s="7">
        <f>Table1[[#This Row],[Hui Reply?]]*(Table1[[#This Row],[post_time]]-Table1[[#This Row],[timestamp of previous reply]])</f>
        <v>0</v>
      </c>
      <c r="O4507" s="3">
        <f>O4506+Table1[[#This Row],[Hui Reply?]]</f>
        <v>1148</v>
      </c>
      <c r="P4507" s="19">
        <f>INT(Table1[[#This Row],[post_time]])</f>
        <v>40520</v>
      </c>
      <c r="Q4507" s="3">
        <f>IF(Table1[[#This Row],[Hui Reply?]],VLOOKUP(Table1[[#This Row],[topic_id]],'All Topics Data'!$A$2:$E$1243,5,FALSE),0)</f>
        <v>0</v>
      </c>
      <c r="R4507" s="8">
        <f>Table1[[#This Row],[post_time]]+8/24</f>
        <v>40520.480659722227</v>
      </c>
      <c r="S4507" s="3">
        <f>IF(Table1[[#This Row],[post_position]]=1,0,SUMIFS($F$2:F4507,$H$2:H4507,Table1[[#This Row],[post_position]]-1,$C$2:C4507,Table1[[#This Row],[topic_id]]))</f>
        <v>0</v>
      </c>
    </row>
    <row r="4508" spans="1:19" x14ac:dyDescent="0.25">
      <c r="A4508" s="7">
        <v>4596</v>
      </c>
      <c r="B4508" s="7">
        <v>1</v>
      </c>
      <c r="C4508" s="7">
        <v>1104</v>
      </c>
      <c r="D4508" s="7">
        <v>6458</v>
      </c>
      <c r="F4508" s="8">
        <v>40520.150266203702</v>
      </c>
      <c r="G4508" s="7">
        <v>0</v>
      </c>
      <c r="H4508" s="7">
        <v>2</v>
      </c>
      <c r="I4508" s="7" t="b">
        <f t="shared" si="210"/>
        <v>0</v>
      </c>
      <c r="J4508" s="7" t="b">
        <f t="shared" si="211"/>
        <v>1</v>
      </c>
      <c r="K4508" s="7">
        <f t="shared" si="212"/>
        <v>0</v>
      </c>
      <c r="L4508" s="7">
        <f>WEEKDAY(Table1[[#This Row],[post_time]])</f>
        <v>4</v>
      </c>
      <c r="M4508" s="7">
        <f>VLOOKUP(Table1[[#This Row],[topic_id]],'All Topics Data'!$A$2:$I$1243,8,FALSE)</f>
        <v>40520.14166666667</v>
      </c>
      <c r="N4508" s="7">
        <f>Table1[[#This Row],[Hui Reply?]]*(Table1[[#This Row],[post_time]]-Table1[[#This Row],[timestamp of previous reply]])</f>
        <v>0</v>
      </c>
      <c r="O4508" s="3">
        <f>O4507+Table1[[#This Row],[Hui Reply?]]</f>
        <v>1148</v>
      </c>
      <c r="P4508" s="19">
        <f>INT(Table1[[#This Row],[post_time]])</f>
        <v>40520</v>
      </c>
      <c r="Q4508" s="3">
        <f>IF(Table1[[#This Row],[Hui Reply?]],VLOOKUP(Table1[[#This Row],[topic_id]],'All Topics Data'!$A$2:$E$1243,5,FALSE),0)</f>
        <v>0</v>
      </c>
      <c r="R4508" s="8">
        <f>Table1[[#This Row],[post_time]]+8/24</f>
        <v>40520.483599537038</v>
      </c>
      <c r="S4508" s="3">
        <f>IF(Table1[[#This Row],[post_position]]=1,0,SUMIFS($F$2:F4508,$H$2:H4508,Table1[[#This Row],[post_position]]-1,$C$2:C4508,Table1[[#This Row],[topic_id]]))</f>
        <v>40520.141944444447</v>
      </c>
    </row>
    <row r="4509" spans="1:19" x14ac:dyDescent="0.25">
      <c r="A4509" s="7">
        <v>4597</v>
      </c>
      <c r="B4509" s="7">
        <v>1</v>
      </c>
      <c r="C4509" s="7">
        <v>1104</v>
      </c>
      <c r="D4509" s="7">
        <v>6458</v>
      </c>
      <c r="F4509" s="8">
        <v>40520.222210648149</v>
      </c>
      <c r="G4509" s="7">
        <v>0</v>
      </c>
      <c r="H4509" s="7">
        <v>3</v>
      </c>
      <c r="I4509" s="7" t="b">
        <f t="shared" si="210"/>
        <v>0</v>
      </c>
      <c r="J4509" s="7" t="b">
        <f t="shared" si="211"/>
        <v>1</v>
      </c>
      <c r="K4509" s="7">
        <f t="shared" si="212"/>
        <v>0</v>
      </c>
      <c r="L4509" s="7">
        <f>WEEKDAY(Table1[[#This Row],[post_time]])</f>
        <v>4</v>
      </c>
      <c r="M4509" s="7">
        <f>VLOOKUP(Table1[[#This Row],[topic_id]],'All Topics Data'!$A$2:$I$1243,8,FALSE)</f>
        <v>40520.14166666667</v>
      </c>
      <c r="N4509" s="7">
        <f>Table1[[#This Row],[Hui Reply?]]*(Table1[[#This Row],[post_time]]-Table1[[#This Row],[timestamp of previous reply]])</f>
        <v>0</v>
      </c>
      <c r="O4509" s="3">
        <f>O4508+Table1[[#This Row],[Hui Reply?]]</f>
        <v>1148</v>
      </c>
      <c r="P4509" s="19">
        <f>INT(Table1[[#This Row],[post_time]])</f>
        <v>40520</v>
      </c>
      <c r="Q4509" s="3">
        <f>IF(Table1[[#This Row],[Hui Reply?]],VLOOKUP(Table1[[#This Row],[topic_id]],'All Topics Data'!$A$2:$E$1243,5,FALSE),0)</f>
        <v>0</v>
      </c>
      <c r="R4509" s="8">
        <f>Table1[[#This Row],[post_time]]+8/24</f>
        <v>40520.555543981485</v>
      </c>
      <c r="S4509" s="3">
        <f>IF(Table1[[#This Row],[post_position]]=1,0,SUMIFS($F$2:F4509,$H$2:H4509,Table1[[#This Row],[post_position]]-1,$C$2:C4509,Table1[[#This Row],[topic_id]]))</f>
        <v>40520.150266203702</v>
      </c>
    </row>
    <row r="4510" spans="1:19" x14ac:dyDescent="0.25">
      <c r="A4510" s="7">
        <v>4598</v>
      </c>
      <c r="B4510" s="7">
        <v>1</v>
      </c>
      <c r="C4510" s="7">
        <v>1099</v>
      </c>
      <c r="D4510" s="7">
        <v>6779</v>
      </c>
      <c r="E4510" s="2"/>
      <c r="F4510" s="8">
        <v>40520.232349537036</v>
      </c>
      <c r="G4510" s="7">
        <v>0</v>
      </c>
      <c r="H4510" s="7">
        <v>9</v>
      </c>
      <c r="I4510" s="7" t="b">
        <f t="shared" si="210"/>
        <v>0</v>
      </c>
      <c r="J4510" s="7" t="b">
        <f t="shared" si="211"/>
        <v>1</v>
      </c>
      <c r="K4510" s="7">
        <f t="shared" si="212"/>
        <v>0</v>
      </c>
      <c r="L4510" s="7">
        <f>WEEKDAY(Table1[[#This Row],[post_time]])</f>
        <v>4</v>
      </c>
      <c r="M4510" s="7">
        <f>VLOOKUP(Table1[[#This Row],[topic_id]],'All Topics Data'!$A$2:$I$1243,8,FALSE)</f>
        <v>40519.702777777777</v>
      </c>
      <c r="N4510" s="7">
        <f>Table1[[#This Row],[Hui Reply?]]*(Table1[[#This Row],[post_time]]-Table1[[#This Row],[timestamp of previous reply]])</f>
        <v>0</v>
      </c>
      <c r="O4510" s="3">
        <f>O4509+Table1[[#This Row],[Hui Reply?]]</f>
        <v>1148</v>
      </c>
      <c r="P4510" s="19">
        <f>INT(Table1[[#This Row],[post_time]])</f>
        <v>40520</v>
      </c>
      <c r="Q4510" s="3">
        <f>IF(Table1[[#This Row],[Hui Reply?]],VLOOKUP(Table1[[#This Row],[topic_id]],'All Topics Data'!$A$2:$E$1243,5,FALSE),0)</f>
        <v>0</v>
      </c>
      <c r="R4510" s="8">
        <f>Table1[[#This Row],[post_time]]+8/24</f>
        <v>40520.565682870372</v>
      </c>
      <c r="S4510" s="3">
        <f>IF(Table1[[#This Row],[post_position]]=1,0,SUMIFS($F$2:F4510,$H$2:H4510,Table1[[#This Row],[post_position]]-1,$C$2:C4510,Table1[[#This Row],[topic_id]]))</f>
        <v>40520.027743055558</v>
      </c>
    </row>
    <row r="4511" spans="1:19" x14ac:dyDescent="0.25">
      <c r="A4511" s="7">
        <v>4599</v>
      </c>
      <c r="B4511" s="7">
        <v>1</v>
      </c>
      <c r="C4511" s="7">
        <v>1103</v>
      </c>
      <c r="D4511" s="7">
        <v>6779</v>
      </c>
      <c r="E4511" s="2"/>
      <c r="F4511" s="8">
        <v>40520.243842592594</v>
      </c>
      <c r="G4511" s="7">
        <v>0</v>
      </c>
      <c r="H4511" s="7">
        <v>5</v>
      </c>
      <c r="I4511" s="7" t="b">
        <f t="shared" si="210"/>
        <v>0</v>
      </c>
      <c r="J4511" s="7" t="b">
        <f t="shared" si="211"/>
        <v>1</v>
      </c>
      <c r="K4511" s="7">
        <f t="shared" si="212"/>
        <v>0</v>
      </c>
      <c r="L4511" s="7">
        <f>WEEKDAY(Table1[[#This Row],[post_time]])</f>
        <v>4</v>
      </c>
      <c r="M4511" s="7">
        <f>VLOOKUP(Table1[[#This Row],[topic_id]],'All Topics Data'!$A$2:$I$1243,8,FALSE)</f>
        <v>40519.899305555555</v>
      </c>
      <c r="N4511" s="7">
        <f>Table1[[#This Row],[Hui Reply?]]*(Table1[[#This Row],[post_time]]-Table1[[#This Row],[timestamp of previous reply]])</f>
        <v>0</v>
      </c>
      <c r="O4511" s="3">
        <f>O4510+Table1[[#This Row],[Hui Reply?]]</f>
        <v>1148</v>
      </c>
      <c r="P4511" s="19">
        <f>INT(Table1[[#This Row],[post_time]])</f>
        <v>40520</v>
      </c>
      <c r="Q4511" s="3">
        <f>IF(Table1[[#This Row],[Hui Reply?]],VLOOKUP(Table1[[#This Row],[topic_id]],'All Topics Data'!$A$2:$E$1243,5,FALSE),0)</f>
        <v>0</v>
      </c>
      <c r="R4511" s="8">
        <f>Table1[[#This Row],[post_time]]+8/24</f>
        <v>40520.57717592593</v>
      </c>
      <c r="S4511" s="3">
        <f>IF(Table1[[#This Row],[post_position]]=1,0,SUMIFS($F$2:F4511,$H$2:H4511,Table1[[#This Row],[post_position]]-1,$C$2:C4511,Table1[[#This Row],[topic_id]]))</f>
        <v>40520.013541666667</v>
      </c>
    </row>
    <row r="4512" spans="1:19" x14ac:dyDescent="0.25">
      <c r="A4512" s="7">
        <v>4600</v>
      </c>
      <c r="B4512" s="7">
        <v>1</v>
      </c>
      <c r="C4512" s="7">
        <v>1099</v>
      </c>
      <c r="D4512" s="7">
        <v>6458</v>
      </c>
      <c r="E4512" s="2"/>
      <c r="F4512" s="8">
        <v>40520.24800925926</v>
      </c>
      <c r="G4512" s="7">
        <v>0</v>
      </c>
      <c r="H4512" s="7">
        <v>10</v>
      </c>
      <c r="I4512" s="7" t="b">
        <f t="shared" si="210"/>
        <v>0</v>
      </c>
      <c r="J4512" s="7" t="b">
        <f t="shared" si="211"/>
        <v>1</v>
      </c>
      <c r="K4512" s="7">
        <f t="shared" si="212"/>
        <v>0</v>
      </c>
      <c r="L4512" s="7">
        <f>WEEKDAY(Table1[[#This Row],[post_time]])</f>
        <v>4</v>
      </c>
      <c r="M4512" s="7">
        <f>VLOOKUP(Table1[[#This Row],[topic_id]],'All Topics Data'!$A$2:$I$1243,8,FALSE)</f>
        <v>40519.702777777777</v>
      </c>
      <c r="N4512" s="7">
        <f>Table1[[#This Row],[Hui Reply?]]*(Table1[[#This Row],[post_time]]-Table1[[#This Row],[timestamp of previous reply]])</f>
        <v>0</v>
      </c>
      <c r="O4512" s="3">
        <f>O4511+Table1[[#This Row],[Hui Reply?]]</f>
        <v>1148</v>
      </c>
      <c r="P4512" s="19">
        <f>INT(Table1[[#This Row],[post_time]])</f>
        <v>40520</v>
      </c>
      <c r="Q4512" s="3">
        <f>IF(Table1[[#This Row],[Hui Reply?]],VLOOKUP(Table1[[#This Row],[topic_id]],'All Topics Data'!$A$2:$E$1243,5,FALSE),0)</f>
        <v>0</v>
      </c>
      <c r="R4512" s="8">
        <f>Table1[[#This Row],[post_time]]+8/24</f>
        <v>40520.581342592595</v>
      </c>
      <c r="S4512" s="3">
        <f>IF(Table1[[#This Row],[post_position]]=1,0,SUMIFS($F$2:F4512,$H$2:H4512,Table1[[#This Row],[post_position]]-1,$C$2:C4512,Table1[[#This Row],[topic_id]]))</f>
        <v>40520.232349537036</v>
      </c>
    </row>
    <row r="4513" spans="1:19" x14ac:dyDescent="0.25">
      <c r="A4513" s="7">
        <v>4601</v>
      </c>
      <c r="B4513" s="7">
        <v>1</v>
      </c>
      <c r="C4513" s="7">
        <v>1103</v>
      </c>
      <c r="D4513" s="7">
        <v>6458</v>
      </c>
      <c r="F4513" s="8">
        <v>40520.250462962962</v>
      </c>
      <c r="G4513" s="7">
        <v>0</v>
      </c>
      <c r="H4513" s="7">
        <v>6</v>
      </c>
      <c r="I4513" s="7" t="b">
        <f t="shared" si="210"/>
        <v>0</v>
      </c>
      <c r="J4513" s="7" t="b">
        <f t="shared" si="211"/>
        <v>1</v>
      </c>
      <c r="K4513" s="7">
        <f t="shared" si="212"/>
        <v>0</v>
      </c>
      <c r="L4513" s="7">
        <f>WEEKDAY(Table1[[#This Row],[post_time]])</f>
        <v>4</v>
      </c>
      <c r="M4513" s="7">
        <f>VLOOKUP(Table1[[#This Row],[topic_id]],'All Topics Data'!$A$2:$I$1243,8,FALSE)</f>
        <v>40519.899305555555</v>
      </c>
      <c r="N4513" s="7">
        <f>Table1[[#This Row],[Hui Reply?]]*(Table1[[#This Row],[post_time]]-Table1[[#This Row],[timestamp of previous reply]])</f>
        <v>0</v>
      </c>
      <c r="O4513" s="3">
        <f>O4512+Table1[[#This Row],[Hui Reply?]]</f>
        <v>1148</v>
      </c>
      <c r="P4513" s="19">
        <f>INT(Table1[[#This Row],[post_time]])</f>
        <v>40520</v>
      </c>
      <c r="Q4513" s="3">
        <f>IF(Table1[[#This Row],[Hui Reply?]],VLOOKUP(Table1[[#This Row],[topic_id]],'All Topics Data'!$A$2:$E$1243,5,FALSE),0)</f>
        <v>0</v>
      </c>
      <c r="R4513" s="8">
        <f>Table1[[#This Row],[post_time]]+8/24</f>
        <v>40520.583796296298</v>
      </c>
      <c r="S4513" s="3">
        <f>IF(Table1[[#This Row],[post_position]]=1,0,SUMIFS($F$2:F4513,$H$2:H4513,Table1[[#This Row],[post_position]]-1,$C$2:C4513,Table1[[#This Row],[topic_id]]))</f>
        <v>40520.243842592594</v>
      </c>
    </row>
    <row r="4514" spans="1:19" x14ac:dyDescent="0.25">
      <c r="A4514" s="7">
        <v>4602</v>
      </c>
      <c r="B4514" s="7">
        <v>1</v>
      </c>
      <c r="C4514" s="7">
        <v>1103</v>
      </c>
      <c r="D4514" s="7">
        <v>6779</v>
      </c>
      <c r="E4514" s="2"/>
      <c r="F4514" s="8">
        <v>40520.302974537037</v>
      </c>
      <c r="G4514" s="7">
        <v>0</v>
      </c>
      <c r="H4514" s="7">
        <v>7</v>
      </c>
      <c r="I4514" s="7" t="b">
        <f t="shared" si="210"/>
        <v>0</v>
      </c>
      <c r="J4514" s="7" t="b">
        <f t="shared" si="211"/>
        <v>1</v>
      </c>
      <c r="K4514" s="7">
        <f t="shared" si="212"/>
        <v>0</v>
      </c>
      <c r="L4514" s="7">
        <f>WEEKDAY(Table1[[#This Row],[post_time]])</f>
        <v>4</v>
      </c>
      <c r="M4514" s="7">
        <f>VLOOKUP(Table1[[#This Row],[topic_id]],'All Topics Data'!$A$2:$I$1243,8,FALSE)</f>
        <v>40519.899305555555</v>
      </c>
      <c r="N4514" s="7">
        <f>Table1[[#This Row],[Hui Reply?]]*(Table1[[#This Row],[post_time]]-Table1[[#This Row],[timestamp of previous reply]])</f>
        <v>0</v>
      </c>
      <c r="O4514" s="3">
        <f>O4513+Table1[[#This Row],[Hui Reply?]]</f>
        <v>1148</v>
      </c>
      <c r="P4514" s="19">
        <f>INT(Table1[[#This Row],[post_time]])</f>
        <v>40520</v>
      </c>
      <c r="Q4514" s="3">
        <f>IF(Table1[[#This Row],[Hui Reply?]],VLOOKUP(Table1[[#This Row],[topic_id]],'All Topics Data'!$A$2:$E$1243,5,FALSE),0)</f>
        <v>0</v>
      </c>
      <c r="R4514" s="8">
        <f>Table1[[#This Row],[post_time]]+8/24</f>
        <v>40520.636307870373</v>
      </c>
      <c r="S4514" s="3">
        <f>IF(Table1[[#This Row],[post_position]]=1,0,SUMIFS($F$2:F4514,$H$2:H4514,Table1[[#This Row],[post_position]]-1,$C$2:C4514,Table1[[#This Row],[topic_id]]))</f>
        <v>40520.250462962962</v>
      </c>
    </row>
    <row r="4515" spans="1:19" x14ac:dyDescent="0.25">
      <c r="A4515" s="7">
        <v>4603</v>
      </c>
      <c r="B4515" s="7">
        <v>1</v>
      </c>
      <c r="C4515" s="7">
        <v>1103</v>
      </c>
      <c r="D4515" s="7">
        <v>6779</v>
      </c>
      <c r="E4515" s="2"/>
      <c r="F4515" s="8">
        <v>40520.303541666668</v>
      </c>
      <c r="G4515" s="7">
        <v>0</v>
      </c>
      <c r="H4515" s="7">
        <v>8</v>
      </c>
      <c r="I4515" s="7" t="b">
        <f t="shared" si="210"/>
        <v>0</v>
      </c>
      <c r="J4515" s="7" t="b">
        <f t="shared" si="211"/>
        <v>1</v>
      </c>
      <c r="K4515" s="7">
        <f t="shared" si="212"/>
        <v>0</v>
      </c>
      <c r="L4515" s="7">
        <f>WEEKDAY(Table1[[#This Row],[post_time]])</f>
        <v>4</v>
      </c>
      <c r="M4515" s="7">
        <f>VLOOKUP(Table1[[#This Row],[topic_id]],'All Topics Data'!$A$2:$I$1243,8,FALSE)</f>
        <v>40519.899305555555</v>
      </c>
      <c r="N4515" s="7">
        <f>Table1[[#This Row],[Hui Reply?]]*(Table1[[#This Row],[post_time]]-Table1[[#This Row],[timestamp of previous reply]])</f>
        <v>0</v>
      </c>
      <c r="O4515" s="3">
        <f>O4514+Table1[[#This Row],[Hui Reply?]]</f>
        <v>1148</v>
      </c>
      <c r="P4515" s="19">
        <f>INT(Table1[[#This Row],[post_time]])</f>
        <v>40520</v>
      </c>
      <c r="Q4515" s="3">
        <f>IF(Table1[[#This Row],[Hui Reply?]],VLOOKUP(Table1[[#This Row],[topic_id]],'All Topics Data'!$A$2:$E$1243,5,FALSE),0)</f>
        <v>0</v>
      </c>
      <c r="R4515" s="8">
        <f>Table1[[#This Row],[post_time]]+8/24</f>
        <v>40520.636875000004</v>
      </c>
      <c r="S4515" s="3">
        <f>IF(Table1[[#This Row],[post_position]]=1,0,SUMIFS($F$2:F4515,$H$2:H4515,Table1[[#This Row],[post_position]]-1,$C$2:C4515,Table1[[#This Row],[topic_id]]))</f>
        <v>40520.302974537037</v>
      </c>
    </row>
    <row r="4516" spans="1:19" x14ac:dyDescent="0.25">
      <c r="A4516" s="7">
        <v>4604</v>
      </c>
      <c r="B4516" s="7">
        <v>1</v>
      </c>
      <c r="C4516" s="7">
        <v>1106</v>
      </c>
      <c r="D4516" s="7">
        <v>6632</v>
      </c>
      <c r="E4516" s="2"/>
      <c r="F4516" s="8">
        <v>40520.64266203704</v>
      </c>
      <c r="G4516" s="7">
        <v>0</v>
      </c>
      <c r="H4516" s="7">
        <v>1</v>
      </c>
      <c r="I4516" s="7" t="b">
        <f t="shared" si="210"/>
        <v>0</v>
      </c>
      <c r="J4516" s="7" t="b">
        <f t="shared" si="211"/>
        <v>0</v>
      </c>
      <c r="K4516" s="7">
        <f t="shared" si="212"/>
        <v>0</v>
      </c>
      <c r="L4516" s="7">
        <f>WEEKDAY(Table1[[#This Row],[post_time]])</f>
        <v>4</v>
      </c>
      <c r="M4516" s="7">
        <f>VLOOKUP(Table1[[#This Row],[topic_id]],'All Topics Data'!$A$2:$I$1243,8,FALSE)</f>
        <v>40520.642361111109</v>
      </c>
      <c r="N4516" s="7">
        <f>Table1[[#This Row],[Hui Reply?]]*(Table1[[#This Row],[post_time]]-Table1[[#This Row],[timestamp of previous reply]])</f>
        <v>0</v>
      </c>
      <c r="O4516" s="3">
        <f>O4515+Table1[[#This Row],[Hui Reply?]]</f>
        <v>1148</v>
      </c>
      <c r="P4516" s="19">
        <f>INT(Table1[[#This Row],[post_time]])</f>
        <v>40520</v>
      </c>
      <c r="Q4516" s="3">
        <f>IF(Table1[[#This Row],[Hui Reply?]],VLOOKUP(Table1[[#This Row],[topic_id]],'All Topics Data'!$A$2:$E$1243,5,FALSE),0)</f>
        <v>0</v>
      </c>
      <c r="R4516" s="8">
        <f>Table1[[#This Row],[post_time]]+8/24</f>
        <v>40520.975995370376</v>
      </c>
      <c r="S4516" s="3">
        <f>IF(Table1[[#This Row],[post_position]]=1,0,SUMIFS($F$2:F4516,$H$2:H4516,Table1[[#This Row],[post_position]]-1,$C$2:C4516,Table1[[#This Row],[topic_id]]))</f>
        <v>0</v>
      </c>
    </row>
    <row r="4517" spans="1:19" x14ac:dyDescent="0.25">
      <c r="A4517" s="7">
        <v>4605</v>
      </c>
      <c r="B4517" s="7">
        <v>1</v>
      </c>
      <c r="C4517" s="7">
        <v>1101</v>
      </c>
      <c r="D4517" s="7">
        <v>6998</v>
      </c>
      <c r="E4517" s="2"/>
      <c r="F4517" s="8">
        <v>40520.642939814818</v>
      </c>
      <c r="G4517" s="7">
        <v>0</v>
      </c>
      <c r="H4517" s="7">
        <v>5</v>
      </c>
      <c r="I4517" s="7" t="b">
        <f t="shared" si="210"/>
        <v>0</v>
      </c>
      <c r="J4517" s="7" t="b">
        <f t="shared" si="211"/>
        <v>1</v>
      </c>
      <c r="K4517" s="7">
        <f t="shared" si="212"/>
        <v>0</v>
      </c>
      <c r="L4517" s="7">
        <f>WEEKDAY(Table1[[#This Row],[post_time]])</f>
        <v>4</v>
      </c>
      <c r="M4517" s="7">
        <f>VLOOKUP(Table1[[#This Row],[topic_id]],'All Topics Data'!$A$2:$I$1243,8,FALSE)</f>
        <v>40519.786111111112</v>
      </c>
      <c r="N4517" s="7">
        <f>Table1[[#This Row],[Hui Reply?]]*(Table1[[#This Row],[post_time]]-Table1[[#This Row],[timestamp of previous reply]])</f>
        <v>0</v>
      </c>
      <c r="O4517" s="3">
        <f>O4516+Table1[[#This Row],[Hui Reply?]]</f>
        <v>1148</v>
      </c>
      <c r="P4517" s="19">
        <f>INT(Table1[[#This Row],[post_time]])</f>
        <v>40520</v>
      </c>
      <c r="Q4517" s="3">
        <f>IF(Table1[[#This Row],[Hui Reply?]],VLOOKUP(Table1[[#This Row],[topic_id]],'All Topics Data'!$A$2:$E$1243,5,FALSE),0)</f>
        <v>0</v>
      </c>
      <c r="R4517" s="8">
        <f>Table1[[#This Row],[post_time]]+8/24</f>
        <v>40520.976273148153</v>
      </c>
      <c r="S4517" s="3">
        <f>IF(Table1[[#This Row],[post_position]]=1,0,SUMIFS($F$2:F4517,$H$2:H4517,Table1[[#This Row],[post_position]]-1,$C$2:C4517,Table1[[#This Row],[topic_id]]))</f>
        <v>40519.836944444447</v>
      </c>
    </row>
    <row r="4518" spans="1:19" x14ac:dyDescent="0.25">
      <c r="A4518" s="7">
        <v>4606</v>
      </c>
      <c r="B4518" s="7">
        <v>1</v>
      </c>
      <c r="C4518" s="7">
        <v>1089</v>
      </c>
      <c r="D4518" s="7">
        <v>6998</v>
      </c>
      <c r="E4518" s="2"/>
      <c r="F4518" s="8">
        <v>40520.644467592596</v>
      </c>
      <c r="G4518" s="7">
        <v>0</v>
      </c>
      <c r="H4518" s="7">
        <v>4</v>
      </c>
      <c r="I4518" s="7" t="b">
        <f t="shared" si="210"/>
        <v>0</v>
      </c>
      <c r="J4518" s="7" t="b">
        <f t="shared" si="211"/>
        <v>1</v>
      </c>
      <c r="K4518" s="7">
        <f t="shared" si="212"/>
        <v>0</v>
      </c>
      <c r="L4518" s="7">
        <f>WEEKDAY(Table1[[#This Row],[post_time]])</f>
        <v>4</v>
      </c>
      <c r="M4518" s="7">
        <f>VLOOKUP(Table1[[#This Row],[topic_id]],'All Topics Data'!$A$2:$I$1243,8,FALSE)</f>
        <v>40517.915972222225</v>
      </c>
      <c r="N4518" s="7">
        <f>Table1[[#This Row],[Hui Reply?]]*(Table1[[#This Row],[post_time]]-Table1[[#This Row],[timestamp of previous reply]])</f>
        <v>0</v>
      </c>
      <c r="O4518" s="3">
        <f>O4517+Table1[[#This Row],[Hui Reply?]]</f>
        <v>1148</v>
      </c>
      <c r="P4518" s="19">
        <f>INT(Table1[[#This Row],[post_time]])</f>
        <v>40520</v>
      </c>
      <c r="Q4518" s="3">
        <f>IF(Table1[[#This Row],[Hui Reply?]],VLOOKUP(Table1[[#This Row],[topic_id]],'All Topics Data'!$A$2:$E$1243,5,FALSE),0)</f>
        <v>0</v>
      </c>
      <c r="R4518" s="8">
        <f>Table1[[#This Row],[post_time]]+8/24</f>
        <v>40520.977800925932</v>
      </c>
      <c r="S4518" s="3">
        <f>IF(Table1[[#This Row],[post_position]]=1,0,SUMIFS($F$2:F4518,$H$2:H4518,Table1[[#This Row],[post_position]]-1,$C$2:C4518,Table1[[#This Row],[topic_id]]))</f>
        <v>40518.988449074073</v>
      </c>
    </row>
    <row r="4519" spans="1:19" x14ac:dyDescent="0.25">
      <c r="A4519" s="7">
        <v>4607</v>
      </c>
      <c r="B4519" s="7">
        <v>1</v>
      </c>
      <c r="C4519" s="7">
        <v>1107</v>
      </c>
      <c r="D4519" s="7">
        <v>7101</v>
      </c>
      <c r="E4519" s="2"/>
      <c r="F4519" s="8">
        <v>40520.653807870367</v>
      </c>
      <c r="G4519" s="7">
        <v>0</v>
      </c>
      <c r="H4519" s="7">
        <v>1</v>
      </c>
      <c r="I4519" s="7" t="b">
        <f t="shared" si="210"/>
        <v>0</v>
      </c>
      <c r="J4519" s="7" t="b">
        <f t="shared" si="211"/>
        <v>0</v>
      </c>
      <c r="K4519" s="7">
        <f t="shared" si="212"/>
        <v>0</v>
      </c>
      <c r="L4519" s="7">
        <f>WEEKDAY(Table1[[#This Row],[post_time]])</f>
        <v>4</v>
      </c>
      <c r="M4519" s="7">
        <f>VLOOKUP(Table1[[#This Row],[topic_id]],'All Topics Data'!$A$2:$I$1243,8,FALSE)</f>
        <v>40520.65347222222</v>
      </c>
      <c r="N4519" s="7">
        <f>Table1[[#This Row],[Hui Reply?]]*(Table1[[#This Row],[post_time]]-Table1[[#This Row],[timestamp of previous reply]])</f>
        <v>0</v>
      </c>
      <c r="O4519" s="3">
        <f>O4518+Table1[[#This Row],[Hui Reply?]]</f>
        <v>1148</v>
      </c>
      <c r="P4519" s="19">
        <f>INT(Table1[[#This Row],[post_time]])</f>
        <v>40520</v>
      </c>
      <c r="Q4519" s="3">
        <f>IF(Table1[[#This Row],[Hui Reply?]],VLOOKUP(Table1[[#This Row],[topic_id]],'All Topics Data'!$A$2:$E$1243,5,FALSE),0)</f>
        <v>0</v>
      </c>
      <c r="R4519" s="8">
        <f>Table1[[#This Row],[post_time]]+8/24</f>
        <v>40520.987141203703</v>
      </c>
      <c r="S4519" s="3">
        <f>IF(Table1[[#This Row],[post_position]]=1,0,SUMIFS($F$2:F4519,$H$2:H4519,Table1[[#This Row],[post_position]]-1,$C$2:C4519,Table1[[#This Row],[topic_id]]))</f>
        <v>0</v>
      </c>
    </row>
    <row r="4520" spans="1:19" x14ac:dyDescent="0.25">
      <c r="A4520" s="7">
        <v>4608</v>
      </c>
      <c r="B4520" s="7">
        <v>1</v>
      </c>
      <c r="C4520" s="7">
        <v>1106</v>
      </c>
      <c r="D4520" s="7">
        <v>6713</v>
      </c>
      <c r="F4520" s="8">
        <v>40520.656921296293</v>
      </c>
      <c r="G4520" s="7">
        <v>0</v>
      </c>
      <c r="H4520" s="7">
        <v>2</v>
      </c>
      <c r="I4520" s="7" t="b">
        <f t="shared" si="210"/>
        <v>0</v>
      </c>
      <c r="J4520" s="7" t="b">
        <f t="shared" si="211"/>
        <v>1</v>
      </c>
      <c r="K4520" s="7">
        <f t="shared" si="212"/>
        <v>0</v>
      </c>
      <c r="L4520" s="7">
        <f>WEEKDAY(Table1[[#This Row],[post_time]])</f>
        <v>4</v>
      </c>
      <c r="M4520" s="7">
        <f>VLOOKUP(Table1[[#This Row],[topic_id]],'All Topics Data'!$A$2:$I$1243,8,FALSE)</f>
        <v>40520.642361111109</v>
      </c>
      <c r="N4520" s="7">
        <f>Table1[[#This Row],[Hui Reply?]]*(Table1[[#This Row],[post_time]]-Table1[[#This Row],[timestamp of previous reply]])</f>
        <v>0</v>
      </c>
      <c r="O4520" s="3">
        <f>O4519+Table1[[#This Row],[Hui Reply?]]</f>
        <v>1148</v>
      </c>
      <c r="P4520" s="19">
        <f>INT(Table1[[#This Row],[post_time]])</f>
        <v>40520</v>
      </c>
      <c r="Q4520" s="3">
        <f>IF(Table1[[#This Row],[Hui Reply?]],VLOOKUP(Table1[[#This Row],[topic_id]],'All Topics Data'!$A$2:$E$1243,5,FALSE),0)</f>
        <v>0</v>
      </c>
      <c r="R4520" s="8">
        <f>Table1[[#This Row],[post_time]]+8/24</f>
        <v>40520.990254629629</v>
      </c>
      <c r="S4520" s="3">
        <f>IF(Table1[[#This Row],[post_position]]=1,0,SUMIFS($F$2:F4520,$H$2:H4520,Table1[[#This Row],[post_position]]-1,$C$2:C4520,Table1[[#This Row],[topic_id]]))</f>
        <v>40520.64266203704</v>
      </c>
    </row>
    <row r="4521" spans="1:19" x14ac:dyDescent="0.25">
      <c r="A4521" s="7">
        <v>4609</v>
      </c>
      <c r="B4521" s="7">
        <v>1</v>
      </c>
      <c r="C4521" s="7">
        <v>1107</v>
      </c>
      <c r="D4521" s="7">
        <v>6713</v>
      </c>
      <c r="F4521" s="8">
        <v>40520.658263888887</v>
      </c>
      <c r="G4521" s="7">
        <v>0</v>
      </c>
      <c r="H4521" s="7">
        <v>2</v>
      </c>
      <c r="I4521" s="7" t="b">
        <f t="shared" si="210"/>
        <v>0</v>
      </c>
      <c r="J4521" s="7" t="b">
        <f t="shared" si="211"/>
        <v>1</v>
      </c>
      <c r="K4521" s="7">
        <f t="shared" si="212"/>
        <v>0</v>
      </c>
      <c r="L4521" s="7">
        <f>WEEKDAY(Table1[[#This Row],[post_time]])</f>
        <v>4</v>
      </c>
      <c r="M4521" s="7">
        <f>VLOOKUP(Table1[[#This Row],[topic_id]],'All Topics Data'!$A$2:$I$1243,8,FALSE)</f>
        <v>40520.65347222222</v>
      </c>
      <c r="N4521" s="7">
        <f>Table1[[#This Row],[Hui Reply?]]*(Table1[[#This Row],[post_time]]-Table1[[#This Row],[timestamp of previous reply]])</f>
        <v>0</v>
      </c>
      <c r="O4521" s="3">
        <f>O4520+Table1[[#This Row],[Hui Reply?]]</f>
        <v>1148</v>
      </c>
      <c r="P4521" s="19">
        <f>INT(Table1[[#This Row],[post_time]])</f>
        <v>40520</v>
      </c>
      <c r="Q4521" s="3">
        <f>IF(Table1[[#This Row],[Hui Reply?]],VLOOKUP(Table1[[#This Row],[topic_id]],'All Topics Data'!$A$2:$E$1243,5,FALSE),0)</f>
        <v>0</v>
      </c>
      <c r="R4521" s="8">
        <f>Table1[[#This Row],[post_time]]+8/24</f>
        <v>40520.991597222222</v>
      </c>
      <c r="S4521" s="3">
        <f>IF(Table1[[#This Row],[post_position]]=1,0,SUMIFS($F$2:F4521,$H$2:H4521,Table1[[#This Row],[post_position]]-1,$C$2:C4521,Table1[[#This Row],[topic_id]]))</f>
        <v>40520.653807870367</v>
      </c>
    </row>
    <row r="4522" spans="1:19" x14ac:dyDescent="0.25">
      <c r="A4522" s="7">
        <v>4610</v>
      </c>
      <c r="B4522" s="7">
        <v>1</v>
      </c>
      <c r="C4522" s="7">
        <v>1102</v>
      </c>
      <c r="D4522" s="7">
        <v>6998</v>
      </c>
      <c r="E4522" s="2"/>
      <c r="F4522" s="8">
        <v>40520.778761574074</v>
      </c>
      <c r="G4522" s="7">
        <v>0</v>
      </c>
      <c r="H4522" s="7">
        <v>2</v>
      </c>
      <c r="I4522" s="7" t="b">
        <f t="shared" si="210"/>
        <v>0</v>
      </c>
      <c r="J4522" s="7" t="b">
        <f t="shared" si="211"/>
        <v>1</v>
      </c>
      <c r="K4522" s="7">
        <f t="shared" si="212"/>
        <v>0</v>
      </c>
      <c r="L4522" s="7">
        <f>WEEKDAY(Table1[[#This Row],[post_time]])</f>
        <v>4</v>
      </c>
      <c r="M4522" s="7">
        <f>VLOOKUP(Table1[[#This Row],[topic_id]],'All Topics Data'!$A$2:$I$1243,8,FALSE)</f>
        <v>40519.859027777777</v>
      </c>
      <c r="N4522" s="7">
        <f>Table1[[#This Row],[Hui Reply?]]*(Table1[[#This Row],[post_time]]-Table1[[#This Row],[timestamp of previous reply]])</f>
        <v>0</v>
      </c>
      <c r="O4522" s="3">
        <f>O4521+Table1[[#This Row],[Hui Reply?]]</f>
        <v>1148</v>
      </c>
      <c r="P4522" s="19">
        <f>INT(Table1[[#This Row],[post_time]])</f>
        <v>40520</v>
      </c>
      <c r="Q4522" s="3">
        <f>IF(Table1[[#This Row],[Hui Reply?]],VLOOKUP(Table1[[#This Row],[topic_id]],'All Topics Data'!$A$2:$E$1243,5,FALSE),0)</f>
        <v>0</v>
      </c>
      <c r="R4522" s="8">
        <f>Table1[[#This Row],[post_time]]+8/24</f>
        <v>40521.11209490741</v>
      </c>
      <c r="S4522" s="3">
        <f>IF(Table1[[#This Row],[post_position]]=1,0,SUMIFS($F$2:F4522,$H$2:H4522,Table1[[#This Row],[post_position]]-1,$C$2:C4522,Table1[[#This Row],[topic_id]]))</f>
        <v>40519.859606481485</v>
      </c>
    </row>
    <row r="4523" spans="1:19" x14ac:dyDescent="0.25">
      <c r="A4523" s="7">
        <v>4611</v>
      </c>
      <c r="B4523" s="7">
        <v>1</v>
      </c>
      <c r="C4523" s="7">
        <v>1101</v>
      </c>
      <c r="D4523" s="7">
        <v>6925</v>
      </c>
      <c r="F4523" s="8">
        <v>40520.780011574076</v>
      </c>
      <c r="G4523" s="7">
        <v>0</v>
      </c>
      <c r="H4523" s="7">
        <v>6</v>
      </c>
      <c r="I4523" s="7" t="b">
        <f t="shared" si="210"/>
        <v>0</v>
      </c>
      <c r="J4523" s="7" t="b">
        <f t="shared" si="211"/>
        <v>1</v>
      </c>
      <c r="K4523" s="7">
        <f t="shared" si="212"/>
        <v>0</v>
      </c>
      <c r="L4523" s="7">
        <f>WEEKDAY(Table1[[#This Row],[post_time]])</f>
        <v>4</v>
      </c>
      <c r="M4523" s="7">
        <f>VLOOKUP(Table1[[#This Row],[topic_id]],'All Topics Data'!$A$2:$I$1243,8,FALSE)</f>
        <v>40519.786111111112</v>
      </c>
      <c r="N4523" s="7">
        <f>Table1[[#This Row],[Hui Reply?]]*(Table1[[#This Row],[post_time]]-Table1[[#This Row],[timestamp of previous reply]])</f>
        <v>0</v>
      </c>
      <c r="O4523" s="3">
        <f>O4522+Table1[[#This Row],[Hui Reply?]]</f>
        <v>1148</v>
      </c>
      <c r="P4523" s="19">
        <f>INT(Table1[[#This Row],[post_time]])</f>
        <v>40520</v>
      </c>
      <c r="Q4523" s="3">
        <f>IF(Table1[[#This Row],[Hui Reply?]],VLOOKUP(Table1[[#This Row],[topic_id]],'All Topics Data'!$A$2:$E$1243,5,FALSE),0)</f>
        <v>0</v>
      </c>
      <c r="R4523" s="8">
        <f>Table1[[#This Row],[post_time]]+8/24</f>
        <v>40521.113344907411</v>
      </c>
      <c r="S4523" s="3">
        <f>IF(Table1[[#This Row],[post_position]]=1,0,SUMIFS($F$2:F4523,$H$2:H4523,Table1[[#This Row],[post_position]]-1,$C$2:C4523,Table1[[#This Row],[topic_id]]))</f>
        <v>40520.642939814818</v>
      </c>
    </row>
    <row r="4524" spans="1:19" x14ac:dyDescent="0.25">
      <c r="A4524" s="7">
        <v>4612</v>
      </c>
      <c r="B4524" s="7">
        <v>1</v>
      </c>
      <c r="C4524" s="7">
        <v>1101</v>
      </c>
      <c r="D4524" s="7">
        <v>6998</v>
      </c>
      <c r="F4524" s="8">
        <v>40520.858935185184</v>
      </c>
      <c r="G4524" s="7">
        <v>0</v>
      </c>
      <c r="H4524" s="7">
        <v>7</v>
      </c>
      <c r="I4524" s="7" t="b">
        <f t="shared" si="210"/>
        <v>0</v>
      </c>
      <c r="J4524" s="7" t="b">
        <f t="shared" si="211"/>
        <v>1</v>
      </c>
      <c r="K4524" s="7">
        <f t="shared" si="212"/>
        <v>0</v>
      </c>
      <c r="L4524" s="7">
        <f>WEEKDAY(Table1[[#This Row],[post_time]])</f>
        <v>4</v>
      </c>
      <c r="M4524" s="7">
        <f>VLOOKUP(Table1[[#This Row],[topic_id]],'All Topics Data'!$A$2:$I$1243,8,FALSE)</f>
        <v>40519.786111111112</v>
      </c>
      <c r="N4524" s="7">
        <f>Table1[[#This Row],[Hui Reply?]]*(Table1[[#This Row],[post_time]]-Table1[[#This Row],[timestamp of previous reply]])</f>
        <v>0</v>
      </c>
      <c r="O4524" s="3">
        <f>O4523+Table1[[#This Row],[Hui Reply?]]</f>
        <v>1148</v>
      </c>
      <c r="P4524" s="19">
        <f>INT(Table1[[#This Row],[post_time]])</f>
        <v>40520</v>
      </c>
      <c r="Q4524" s="3">
        <f>IF(Table1[[#This Row],[Hui Reply?]],VLOOKUP(Table1[[#This Row],[topic_id]],'All Topics Data'!$A$2:$E$1243,5,FALSE),0)</f>
        <v>0</v>
      </c>
      <c r="R4524" s="8">
        <f>Table1[[#This Row],[post_time]]+8/24</f>
        <v>40521.19226851852</v>
      </c>
      <c r="S4524" s="3">
        <f>IF(Table1[[#This Row],[post_position]]=1,0,SUMIFS($F$2:F4524,$H$2:H4524,Table1[[#This Row],[post_position]]-1,$C$2:C4524,Table1[[#This Row],[topic_id]]))</f>
        <v>40520.780011574076</v>
      </c>
    </row>
    <row r="4525" spans="1:19" x14ac:dyDescent="0.25">
      <c r="A4525" s="7">
        <v>4613</v>
      </c>
      <c r="B4525" s="7">
        <v>1</v>
      </c>
      <c r="C4525" s="7">
        <v>1089</v>
      </c>
      <c r="D4525" s="7">
        <v>6779</v>
      </c>
      <c r="E4525" s="2"/>
      <c r="F4525" s="8">
        <v>40520.913842592592</v>
      </c>
      <c r="G4525" s="7">
        <v>0</v>
      </c>
      <c r="H4525" s="7">
        <v>5</v>
      </c>
      <c r="I4525" s="7" t="b">
        <f t="shared" si="210"/>
        <v>0</v>
      </c>
      <c r="J4525" s="7" t="b">
        <f t="shared" si="211"/>
        <v>1</v>
      </c>
      <c r="K4525" s="7">
        <f t="shared" si="212"/>
        <v>0</v>
      </c>
      <c r="L4525" s="7">
        <f>WEEKDAY(Table1[[#This Row],[post_time]])</f>
        <v>4</v>
      </c>
      <c r="M4525" s="7">
        <f>VLOOKUP(Table1[[#This Row],[topic_id]],'All Topics Data'!$A$2:$I$1243,8,FALSE)</f>
        <v>40517.915972222225</v>
      </c>
      <c r="N4525" s="7">
        <f>Table1[[#This Row],[Hui Reply?]]*(Table1[[#This Row],[post_time]]-Table1[[#This Row],[timestamp of previous reply]])</f>
        <v>0</v>
      </c>
      <c r="O4525" s="3">
        <f>O4524+Table1[[#This Row],[Hui Reply?]]</f>
        <v>1148</v>
      </c>
      <c r="P4525" s="19">
        <f>INT(Table1[[#This Row],[post_time]])</f>
        <v>40520</v>
      </c>
      <c r="Q4525" s="3">
        <f>IF(Table1[[#This Row],[Hui Reply?]],VLOOKUP(Table1[[#This Row],[topic_id]],'All Topics Data'!$A$2:$E$1243,5,FALSE),0)</f>
        <v>0</v>
      </c>
      <c r="R4525" s="8">
        <f>Table1[[#This Row],[post_time]]+8/24</f>
        <v>40521.247175925928</v>
      </c>
      <c r="S4525" s="3">
        <f>IF(Table1[[#This Row],[post_position]]=1,0,SUMIFS($F$2:F4525,$H$2:H4525,Table1[[#This Row],[post_position]]-1,$C$2:C4525,Table1[[#This Row],[topic_id]]))</f>
        <v>40520.644467592596</v>
      </c>
    </row>
    <row r="4526" spans="1:19" x14ac:dyDescent="0.25">
      <c r="A4526" s="7">
        <v>4614</v>
      </c>
      <c r="B4526" s="7">
        <v>1</v>
      </c>
      <c r="C4526" s="7">
        <v>1099</v>
      </c>
      <c r="D4526" s="7">
        <v>6779</v>
      </c>
      <c r="F4526" s="8">
        <v>40520.919074074074</v>
      </c>
      <c r="G4526" s="7">
        <v>0</v>
      </c>
      <c r="H4526" s="7">
        <v>11</v>
      </c>
      <c r="I4526" s="7" t="b">
        <f t="shared" si="210"/>
        <v>0</v>
      </c>
      <c r="J4526" s="7" t="b">
        <f t="shared" si="211"/>
        <v>1</v>
      </c>
      <c r="K4526" s="7">
        <f t="shared" si="212"/>
        <v>0</v>
      </c>
      <c r="L4526" s="7">
        <f>WEEKDAY(Table1[[#This Row],[post_time]])</f>
        <v>4</v>
      </c>
      <c r="M4526" s="7">
        <f>VLOOKUP(Table1[[#This Row],[topic_id]],'All Topics Data'!$A$2:$I$1243,8,FALSE)</f>
        <v>40519.702777777777</v>
      </c>
      <c r="N4526" s="7">
        <f>Table1[[#This Row],[Hui Reply?]]*(Table1[[#This Row],[post_time]]-Table1[[#This Row],[timestamp of previous reply]])</f>
        <v>0</v>
      </c>
      <c r="O4526" s="3">
        <f>O4525+Table1[[#This Row],[Hui Reply?]]</f>
        <v>1148</v>
      </c>
      <c r="P4526" s="19">
        <f>INT(Table1[[#This Row],[post_time]])</f>
        <v>40520</v>
      </c>
      <c r="Q4526" s="3">
        <f>IF(Table1[[#This Row],[Hui Reply?]],VLOOKUP(Table1[[#This Row],[topic_id]],'All Topics Data'!$A$2:$E$1243,5,FALSE),0)</f>
        <v>0</v>
      </c>
      <c r="R4526" s="8">
        <f>Table1[[#This Row],[post_time]]+8/24</f>
        <v>40521.25240740741</v>
      </c>
      <c r="S4526" s="3">
        <f>IF(Table1[[#This Row],[post_position]]=1,0,SUMIFS($F$2:F4526,$H$2:H4526,Table1[[#This Row],[post_position]]-1,$C$2:C4526,Table1[[#This Row],[topic_id]]))</f>
        <v>40520.24800925926</v>
      </c>
    </row>
    <row r="4527" spans="1:19" x14ac:dyDescent="0.25">
      <c r="A4527" s="7">
        <v>4615</v>
      </c>
      <c r="B4527" s="7">
        <v>1</v>
      </c>
      <c r="C4527" s="7">
        <v>1103</v>
      </c>
      <c r="D4527" s="7">
        <v>6779</v>
      </c>
      <c r="F4527" s="8">
        <v>40520.922939814816</v>
      </c>
      <c r="G4527" s="7">
        <v>0</v>
      </c>
      <c r="H4527" s="7">
        <v>9</v>
      </c>
      <c r="I4527" s="7" t="b">
        <f t="shared" si="210"/>
        <v>0</v>
      </c>
      <c r="J4527" s="7" t="b">
        <f t="shared" si="211"/>
        <v>1</v>
      </c>
      <c r="K4527" s="7">
        <f t="shared" si="212"/>
        <v>0</v>
      </c>
      <c r="L4527" s="7">
        <f>WEEKDAY(Table1[[#This Row],[post_time]])</f>
        <v>4</v>
      </c>
      <c r="M4527" s="7">
        <f>VLOOKUP(Table1[[#This Row],[topic_id]],'All Topics Data'!$A$2:$I$1243,8,FALSE)</f>
        <v>40519.899305555555</v>
      </c>
      <c r="N4527" s="7">
        <f>Table1[[#This Row],[Hui Reply?]]*(Table1[[#This Row],[post_time]]-Table1[[#This Row],[timestamp of previous reply]])</f>
        <v>0</v>
      </c>
      <c r="O4527" s="3">
        <f>O4526+Table1[[#This Row],[Hui Reply?]]</f>
        <v>1148</v>
      </c>
      <c r="P4527" s="19">
        <f>INT(Table1[[#This Row],[post_time]])</f>
        <v>40520</v>
      </c>
      <c r="Q4527" s="3">
        <f>IF(Table1[[#This Row],[Hui Reply?]],VLOOKUP(Table1[[#This Row],[topic_id]],'All Topics Data'!$A$2:$E$1243,5,FALSE),0)</f>
        <v>0</v>
      </c>
      <c r="R4527" s="8">
        <f>Table1[[#This Row],[post_time]]+8/24</f>
        <v>40521.256273148152</v>
      </c>
      <c r="S4527" s="3">
        <f>IF(Table1[[#This Row],[post_position]]=1,0,SUMIFS($F$2:F4527,$H$2:H4527,Table1[[#This Row],[post_position]]-1,$C$2:C4527,Table1[[#This Row],[topic_id]]))</f>
        <v>40520.303541666668</v>
      </c>
    </row>
    <row r="4528" spans="1:19" x14ac:dyDescent="0.25">
      <c r="A4528" s="7">
        <v>4616</v>
      </c>
      <c r="B4528" s="7">
        <v>1</v>
      </c>
      <c r="C4528" s="7">
        <v>1108</v>
      </c>
      <c r="D4528" s="7">
        <v>7129</v>
      </c>
      <c r="E4528" s="2"/>
      <c r="F4528" s="8">
        <v>40520.941712962966</v>
      </c>
      <c r="G4528" s="7">
        <v>0</v>
      </c>
      <c r="H4528" s="7">
        <v>1</v>
      </c>
      <c r="I4528" s="7" t="b">
        <f t="shared" si="210"/>
        <v>0</v>
      </c>
      <c r="J4528" s="7" t="b">
        <f t="shared" si="211"/>
        <v>0</v>
      </c>
      <c r="K4528" s="7">
        <f t="shared" si="212"/>
        <v>0</v>
      </c>
      <c r="L4528" s="7">
        <f>WEEKDAY(Table1[[#This Row],[post_time]])</f>
        <v>4</v>
      </c>
      <c r="M4528" s="7">
        <f>VLOOKUP(Table1[[#This Row],[topic_id]],'All Topics Data'!$A$2:$I$1243,8,FALSE)</f>
        <v>40520.941666666666</v>
      </c>
      <c r="N4528" s="7">
        <f>Table1[[#This Row],[Hui Reply?]]*(Table1[[#This Row],[post_time]]-Table1[[#This Row],[timestamp of previous reply]])</f>
        <v>0</v>
      </c>
      <c r="O4528" s="3">
        <f>O4527+Table1[[#This Row],[Hui Reply?]]</f>
        <v>1148</v>
      </c>
      <c r="P4528" s="19">
        <f>INT(Table1[[#This Row],[post_time]])</f>
        <v>40520</v>
      </c>
      <c r="Q4528" s="3">
        <f>IF(Table1[[#This Row],[Hui Reply?]],VLOOKUP(Table1[[#This Row],[topic_id]],'All Topics Data'!$A$2:$E$1243,5,FALSE),0)</f>
        <v>0</v>
      </c>
      <c r="R4528" s="8">
        <f>Table1[[#This Row],[post_time]]+8/24</f>
        <v>40521.275046296301</v>
      </c>
      <c r="S4528" s="3">
        <f>IF(Table1[[#This Row],[post_position]]=1,0,SUMIFS($F$2:F4528,$H$2:H4528,Table1[[#This Row],[post_position]]-1,$C$2:C4528,Table1[[#This Row],[topic_id]]))</f>
        <v>0</v>
      </c>
    </row>
    <row r="4529" spans="1:19" x14ac:dyDescent="0.25">
      <c r="A4529" s="7">
        <v>4617</v>
      </c>
      <c r="B4529" s="7">
        <v>1</v>
      </c>
      <c r="C4529" s="7">
        <v>1108</v>
      </c>
      <c r="D4529" s="7">
        <v>24</v>
      </c>
      <c r="E4529" s="2"/>
      <c r="F4529" s="8">
        <v>40520.990659722222</v>
      </c>
      <c r="G4529" s="7">
        <v>0</v>
      </c>
      <c r="H4529" s="7">
        <v>2</v>
      </c>
      <c r="I4529" s="7" t="b">
        <f t="shared" si="210"/>
        <v>1</v>
      </c>
      <c r="J4529" s="7" t="b">
        <f t="shared" si="211"/>
        <v>1</v>
      </c>
      <c r="K4529" s="7">
        <f t="shared" si="212"/>
        <v>1</v>
      </c>
      <c r="L4529" s="7">
        <f>WEEKDAY(Table1[[#This Row],[post_time]])</f>
        <v>4</v>
      </c>
      <c r="M4529" s="7">
        <f>VLOOKUP(Table1[[#This Row],[topic_id]],'All Topics Data'!$A$2:$I$1243,8,FALSE)</f>
        <v>40520.941666666666</v>
      </c>
      <c r="N4529" s="7">
        <f>Table1[[#This Row],[Hui Reply?]]*(Table1[[#This Row],[post_time]]-Table1[[#This Row],[timestamp of previous reply]])</f>
        <v>4.8946759256068617E-2</v>
      </c>
      <c r="O4529" s="3">
        <f>O4528+Table1[[#This Row],[Hui Reply?]]</f>
        <v>1149</v>
      </c>
      <c r="P4529" s="19">
        <f>INT(Table1[[#This Row],[post_time]])</f>
        <v>40520</v>
      </c>
      <c r="Q4529" s="3" t="str">
        <f>IF(Table1[[#This Row],[Hui Reply?]],VLOOKUP(Table1[[#This Row],[topic_id]],'All Topics Data'!$A$2:$E$1243,5,FALSE),0)</f>
        <v>Hellomoto</v>
      </c>
      <c r="R4529" s="8">
        <f>Table1[[#This Row],[post_time]]+8/24</f>
        <v>40521.323993055557</v>
      </c>
      <c r="S4529" s="3">
        <f>IF(Table1[[#This Row],[post_position]]=1,0,SUMIFS($F$2:F4529,$H$2:H4529,Table1[[#This Row],[post_position]]-1,$C$2:C4529,Table1[[#This Row],[topic_id]]))</f>
        <v>40520.941712962966</v>
      </c>
    </row>
    <row r="4530" spans="1:19" x14ac:dyDescent="0.25">
      <c r="A4530" s="7">
        <v>4618</v>
      </c>
      <c r="B4530" s="7">
        <v>1</v>
      </c>
      <c r="C4530" s="7">
        <v>1102</v>
      </c>
      <c r="D4530" s="7">
        <v>7162</v>
      </c>
      <c r="E4530" s="2"/>
      <c r="F4530" s="8">
        <v>40521.084999999999</v>
      </c>
      <c r="G4530" s="7">
        <v>0</v>
      </c>
      <c r="H4530" s="7">
        <v>3</v>
      </c>
      <c r="I4530" s="7" t="b">
        <f t="shared" si="210"/>
        <v>0</v>
      </c>
      <c r="J4530" s="7" t="b">
        <f t="shared" si="211"/>
        <v>1</v>
      </c>
      <c r="K4530" s="7">
        <f t="shared" si="212"/>
        <v>0</v>
      </c>
      <c r="L4530" s="7">
        <f>WEEKDAY(Table1[[#This Row],[post_time]])</f>
        <v>5</v>
      </c>
      <c r="M4530" s="7">
        <f>VLOOKUP(Table1[[#This Row],[topic_id]],'All Topics Data'!$A$2:$I$1243,8,FALSE)</f>
        <v>40519.859027777777</v>
      </c>
      <c r="N4530" s="7">
        <f>Table1[[#This Row],[Hui Reply?]]*(Table1[[#This Row],[post_time]]-Table1[[#This Row],[timestamp of previous reply]])</f>
        <v>0</v>
      </c>
      <c r="O4530" s="3">
        <f>O4529+Table1[[#This Row],[Hui Reply?]]</f>
        <v>1149</v>
      </c>
      <c r="P4530" s="19">
        <f>INT(Table1[[#This Row],[post_time]])</f>
        <v>40521</v>
      </c>
      <c r="Q4530" s="3">
        <f>IF(Table1[[#This Row],[Hui Reply?]],VLOOKUP(Table1[[#This Row],[topic_id]],'All Topics Data'!$A$2:$E$1243,5,FALSE),0)</f>
        <v>0</v>
      </c>
      <c r="R4530" s="8">
        <f>Table1[[#This Row],[post_time]]+8/24</f>
        <v>40521.418333333335</v>
      </c>
      <c r="S4530" s="3">
        <f>IF(Table1[[#This Row],[post_position]]=1,0,SUMIFS($F$2:F4530,$H$2:H4530,Table1[[#This Row],[post_position]]-1,$C$2:C4530,Table1[[#This Row],[topic_id]]))</f>
        <v>40520.778761574074</v>
      </c>
    </row>
    <row r="4531" spans="1:19" x14ac:dyDescent="0.25">
      <c r="A4531" s="7">
        <v>4619</v>
      </c>
      <c r="B4531" s="7">
        <v>1</v>
      </c>
      <c r="C4531" s="7">
        <v>1108</v>
      </c>
      <c r="D4531" s="7">
        <v>6458</v>
      </c>
      <c r="F4531" s="8">
        <v>40521.093506944446</v>
      </c>
      <c r="G4531" s="7">
        <v>0</v>
      </c>
      <c r="H4531" s="7">
        <v>3</v>
      </c>
      <c r="I4531" s="7" t="b">
        <f t="shared" si="210"/>
        <v>0</v>
      </c>
      <c r="J4531" s="7" t="b">
        <f t="shared" si="211"/>
        <v>1</v>
      </c>
      <c r="K4531" s="7">
        <f t="shared" si="212"/>
        <v>0</v>
      </c>
      <c r="L4531" s="7">
        <f>WEEKDAY(Table1[[#This Row],[post_time]])</f>
        <v>5</v>
      </c>
      <c r="M4531" s="7">
        <f>VLOOKUP(Table1[[#This Row],[topic_id]],'All Topics Data'!$A$2:$I$1243,8,FALSE)</f>
        <v>40520.941666666666</v>
      </c>
      <c r="N4531" s="7">
        <f>Table1[[#This Row],[Hui Reply?]]*(Table1[[#This Row],[post_time]]-Table1[[#This Row],[timestamp of previous reply]])</f>
        <v>0</v>
      </c>
      <c r="O4531" s="3">
        <f>O4530+Table1[[#This Row],[Hui Reply?]]</f>
        <v>1149</v>
      </c>
      <c r="P4531" s="19">
        <f>INT(Table1[[#This Row],[post_time]])</f>
        <v>40521</v>
      </c>
      <c r="Q4531" s="3">
        <f>IF(Table1[[#This Row],[Hui Reply?]],VLOOKUP(Table1[[#This Row],[topic_id]],'All Topics Data'!$A$2:$E$1243,5,FALSE),0)</f>
        <v>0</v>
      </c>
      <c r="R4531" s="8">
        <f>Table1[[#This Row],[post_time]]+8/24</f>
        <v>40521.426840277782</v>
      </c>
      <c r="S4531" s="3">
        <f>IF(Table1[[#This Row],[post_position]]=1,0,SUMIFS($F$2:F4531,$H$2:H4531,Table1[[#This Row],[post_position]]-1,$C$2:C4531,Table1[[#This Row],[topic_id]]))</f>
        <v>40520.990659722222</v>
      </c>
    </row>
    <row r="4532" spans="1:19" x14ac:dyDescent="0.25">
      <c r="A4532" s="7">
        <v>4620</v>
      </c>
      <c r="B4532" s="7">
        <v>1</v>
      </c>
      <c r="C4532" s="7">
        <v>1109</v>
      </c>
      <c r="D4532" s="7">
        <v>7172</v>
      </c>
      <c r="F4532" s="8">
        <v>40521.456076388888</v>
      </c>
      <c r="G4532" s="7">
        <v>0</v>
      </c>
      <c r="H4532" s="7">
        <v>1</v>
      </c>
      <c r="I4532" s="7" t="b">
        <f t="shared" si="210"/>
        <v>0</v>
      </c>
      <c r="J4532" s="7" t="b">
        <f t="shared" si="211"/>
        <v>0</v>
      </c>
      <c r="K4532" s="7">
        <f t="shared" si="212"/>
        <v>0</v>
      </c>
      <c r="L4532" s="7">
        <f>WEEKDAY(Table1[[#This Row],[post_time]])</f>
        <v>5</v>
      </c>
      <c r="M4532" s="7">
        <f>VLOOKUP(Table1[[#This Row],[topic_id]],'All Topics Data'!$A$2:$I$1243,8,FALSE)</f>
        <v>40521.455555555556</v>
      </c>
      <c r="N4532" s="7">
        <f>Table1[[#This Row],[Hui Reply?]]*(Table1[[#This Row],[post_time]]-Table1[[#This Row],[timestamp of previous reply]])</f>
        <v>0</v>
      </c>
      <c r="O4532" s="3">
        <f>O4531+Table1[[#This Row],[Hui Reply?]]</f>
        <v>1149</v>
      </c>
      <c r="P4532" s="19">
        <f>INT(Table1[[#This Row],[post_time]])</f>
        <v>40521</v>
      </c>
      <c r="Q4532" s="3">
        <f>IF(Table1[[#This Row],[Hui Reply?]],VLOOKUP(Table1[[#This Row],[topic_id]],'All Topics Data'!$A$2:$E$1243,5,FALSE),0)</f>
        <v>0</v>
      </c>
      <c r="R4532" s="8">
        <f>Table1[[#This Row],[post_time]]+8/24</f>
        <v>40521.789409722223</v>
      </c>
      <c r="S4532" s="3">
        <f>IF(Table1[[#This Row],[post_position]]=1,0,SUMIFS($F$2:F4532,$H$2:H4532,Table1[[#This Row],[post_position]]-1,$C$2:C4532,Table1[[#This Row],[topic_id]]))</f>
        <v>0</v>
      </c>
    </row>
    <row r="4533" spans="1:19" x14ac:dyDescent="0.25">
      <c r="A4533" s="7">
        <v>4621</v>
      </c>
      <c r="B4533" s="7">
        <v>1</v>
      </c>
      <c r="C4533" s="7">
        <v>1109</v>
      </c>
      <c r="D4533" s="7">
        <v>6713</v>
      </c>
      <c r="F4533" s="8">
        <v>40521.49050925926</v>
      </c>
      <c r="G4533" s="7">
        <v>0</v>
      </c>
      <c r="H4533" s="7">
        <v>2</v>
      </c>
      <c r="I4533" s="7" t="b">
        <f t="shared" si="210"/>
        <v>0</v>
      </c>
      <c r="J4533" s="7" t="b">
        <f t="shared" si="211"/>
        <v>1</v>
      </c>
      <c r="K4533" s="7">
        <f t="shared" si="212"/>
        <v>0</v>
      </c>
      <c r="L4533" s="7">
        <f>WEEKDAY(Table1[[#This Row],[post_time]])</f>
        <v>5</v>
      </c>
      <c r="M4533" s="7">
        <f>VLOOKUP(Table1[[#This Row],[topic_id]],'All Topics Data'!$A$2:$I$1243,8,FALSE)</f>
        <v>40521.455555555556</v>
      </c>
      <c r="N4533" s="7">
        <f>Table1[[#This Row],[Hui Reply?]]*(Table1[[#This Row],[post_time]]-Table1[[#This Row],[timestamp of previous reply]])</f>
        <v>0</v>
      </c>
      <c r="O4533" s="3">
        <f>O4532+Table1[[#This Row],[Hui Reply?]]</f>
        <v>1149</v>
      </c>
      <c r="P4533" s="19">
        <f>INT(Table1[[#This Row],[post_time]])</f>
        <v>40521</v>
      </c>
      <c r="Q4533" s="3">
        <f>IF(Table1[[#This Row],[Hui Reply?]],VLOOKUP(Table1[[#This Row],[topic_id]],'All Topics Data'!$A$2:$E$1243,5,FALSE),0)</f>
        <v>0</v>
      </c>
      <c r="R4533" s="8">
        <f>Table1[[#This Row],[post_time]]+8/24</f>
        <v>40521.823842592596</v>
      </c>
      <c r="S4533" s="3">
        <f>IF(Table1[[#This Row],[post_position]]=1,0,SUMIFS($F$2:F4533,$H$2:H4533,Table1[[#This Row],[post_position]]-1,$C$2:C4533,Table1[[#This Row],[topic_id]]))</f>
        <v>40521.456076388888</v>
      </c>
    </row>
    <row r="4534" spans="1:19" x14ac:dyDescent="0.25">
      <c r="A4534" s="7">
        <v>4622</v>
      </c>
      <c r="B4534" s="7">
        <v>1</v>
      </c>
      <c r="C4534" s="7">
        <v>1102</v>
      </c>
      <c r="D4534" s="7">
        <v>6998</v>
      </c>
      <c r="E4534" s="2"/>
      <c r="F4534" s="8">
        <v>40521.791828703703</v>
      </c>
      <c r="G4534" s="7">
        <v>0</v>
      </c>
      <c r="H4534" s="7">
        <v>4</v>
      </c>
      <c r="I4534" s="7" t="b">
        <f t="shared" si="210"/>
        <v>0</v>
      </c>
      <c r="J4534" s="7" t="b">
        <f t="shared" si="211"/>
        <v>1</v>
      </c>
      <c r="K4534" s="7">
        <f t="shared" si="212"/>
        <v>0</v>
      </c>
      <c r="L4534" s="7">
        <f>WEEKDAY(Table1[[#This Row],[post_time]])</f>
        <v>5</v>
      </c>
      <c r="M4534" s="7">
        <f>VLOOKUP(Table1[[#This Row],[topic_id]],'All Topics Data'!$A$2:$I$1243,8,FALSE)</f>
        <v>40519.859027777777</v>
      </c>
      <c r="N4534" s="7">
        <f>Table1[[#This Row],[Hui Reply?]]*(Table1[[#This Row],[post_time]]-Table1[[#This Row],[timestamp of previous reply]])</f>
        <v>0</v>
      </c>
      <c r="O4534" s="3">
        <f>O4533+Table1[[#This Row],[Hui Reply?]]</f>
        <v>1149</v>
      </c>
      <c r="P4534" s="19">
        <f>INT(Table1[[#This Row],[post_time]])</f>
        <v>40521</v>
      </c>
      <c r="Q4534" s="3">
        <f>IF(Table1[[#This Row],[Hui Reply?]],VLOOKUP(Table1[[#This Row],[topic_id]],'All Topics Data'!$A$2:$E$1243,5,FALSE),0)</f>
        <v>0</v>
      </c>
      <c r="R4534" s="8">
        <f>Table1[[#This Row],[post_time]]+8/24</f>
        <v>40522.125162037039</v>
      </c>
      <c r="S4534" s="3">
        <f>IF(Table1[[#This Row],[post_position]]=1,0,SUMIFS($F$2:F4534,$H$2:H4534,Table1[[#This Row],[post_position]]-1,$C$2:C4534,Table1[[#This Row],[topic_id]]))</f>
        <v>40521.084999999999</v>
      </c>
    </row>
    <row r="4535" spans="1:19" x14ac:dyDescent="0.25">
      <c r="A4535" s="7">
        <v>4623</v>
      </c>
      <c r="B4535" s="7">
        <v>1</v>
      </c>
      <c r="C4535" s="7">
        <v>1089</v>
      </c>
      <c r="D4535" s="7">
        <v>6998</v>
      </c>
      <c r="E4535" s="2"/>
      <c r="F4535" s="8">
        <v>40521.794942129629</v>
      </c>
      <c r="G4535" s="7">
        <v>0</v>
      </c>
      <c r="H4535" s="7">
        <v>6</v>
      </c>
      <c r="I4535" s="7" t="b">
        <f t="shared" si="210"/>
        <v>0</v>
      </c>
      <c r="J4535" s="7" t="b">
        <f t="shared" si="211"/>
        <v>1</v>
      </c>
      <c r="K4535" s="7">
        <f t="shared" si="212"/>
        <v>0</v>
      </c>
      <c r="L4535" s="7">
        <f>WEEKDAY(Table1[[#This Row],[post_time]])</f>
        <v>5</v>
      </c>
      <c r="M4535" s="7">
        <f>VLOOKUP(Table1[[#This Row],[topic_id]],'All Topics Data'!$A$2:$I$1243,8,FALSE)</f>
        <v>40517.915972222225</v>
      </c>
      <c r="N4535" s="7">
        <f>Table1[[#This Row],[Hui Reply?]]*(Table1[[#This Row],[post_time]]-Table1[[#This Row],[timestamp of previous reply]])</f>
        <v>0</v>
      </c>
      <c r="O4535" s="3">
        <f>O4534+Table1[[#This Row],[Hui Reply?]]</f>
        <v>1149</v>
      </c>
      <c r="P4535" s="19">
        <f>INT(Table1[[#This Row],[post_time]])</f>
        <v>40521</v>
      </c>
      <c r="Q4535" s="3">
        <f>IF(Table1[[#This Row],[Hui Reply?]],VLOOKUP(Table1[[#This Row],[topic_id]],'All Topics Data'!$A$2:$E$1243,5,FALSE),0)</f>
        <v>0</v>
      </c>
      <c r="R4535" s="8">
        <f>Table1[[#This Row],[post_time]]+8/24</f>
        <v>40522.128275462965</v>
      </c>
      <c r="S4535" s="3">
        <f>IF(Table1[[#This Row],[post_position]]=1,0,SUMIFS($F$2:F4535,$H$2:H4535,Table1[[#This Row],[post_position]]-1,$C$2:C4535,Table1[[#This Row],[topic_id]]))</f>
        <v>40520.913842592592</v>
      </c>
    </row>
    <row r="4536" spans="1:19" x14ac:dyDescent="0.25">
      <c r="A4536" s="7">
        <v>4624</v>
      </c>
      <c r="B4536" s="7">
        <v>1</v>
      </c>
      <c r="C4536" s="7">
        <v>1108</v>
      </c>
      <c r="D4536" s="7">
        <v>7129</v>
      </c>
      <c r="E4536" s="2"/>
      <c r="F4536" s="8">
        <v>40521.869583333333</v>
      </c>
      <c r="G4536" s="7">
        <v>0</v>
      </c>
      <c r="H4536" s="7">
        <v>4</v>
      </c>
      <c r="I4536" s="7" t="b">
        <f t="shared" si="210"/>
        <v>0</v>
      </c>
      <c r="J4536" s="7" t="b">
        <f t="shared" si="211"/>
        <v>1</v>
      </c>
      <c r="K4536" s="7">
        <f t="shared" si="212"/>
        <v>0</v>
      </c>
      <c r="L4536" s="7">
        <f>WEEKDAY(Table1[[#This Row],[post_time]])</f>
        <v>5</v>
      </c>
      <c r="M4536" s="7">
        <f>VLOOKUP(Table1[[#This Row],[topic_id]],'All Topics Data'!$A$2:$I$1243,8,FALSE)</f>
        <v>40520.941666666666</v>
      </c>
      <c r="N4536" s="7">
        <f>Table1[[#This Row],[Hui Reply?]]*(Table1[[#This Row],[post_time]]-Table1[[#This Row],[timestamp of previous reply]])</f>
        <v>0</v>
      </c>
      <c r="O4536" s="3">
        <f>O4535+Table1[[#This Row],[Hui Reply?]]</f>
        <v>1149</v>
      </c>
      <c r="P4536" s="19">
        <f>INT(Table1[[#This Row],[post_time]])</f>
        <v>40521</v>
      </c>
      <c r="Q4536" s="3">
        <f>IF(Table1[[#This Row],[Hui Reply?]],VLOOKUP(Table1[[#This Row],[topic_id]],'All Topics Data'!$A$2:$E$1243,5,FALSE),0)</f>
        <v>0</v>
      </c>
      <c r="R4536" s="8">
        <f>Table1[[#This Row],[post_time]]+8/24</f>
        <v>40522.202916666669</v>
      </c>
      <c r="S4536" s="3">
        <f>IF(Table1[[#This Row],[post_position]]=1,0,SUMIFS($F$2:F4536,$H$2:H4536,Table1[[#This Row],[post_position]]-1,$C$2:C4536,Table1[[#This Row],[topic_id]]))</f>
        <v>40521.093506944446</v>
      </c>
    </row>
    <row r="4537" spans="1:19" x14ac:dyDescent="0.25">
      <c r="A4537" s="7">
        <v>4625</v>
      </c>
      <c r="B4537" s="7">
        <v>1</v>
      </c>
      <c r="C4537" s="7">
        <v>1110</v>
      </c>
      <c r="D4537" s="7">
        <v>6675</v>
      </c>
      <c r="E4537" s="2"/>
      <c r="F4537" s="8">
        <v>40521.877523148149</v>
      </c>
      <c r="G4537" s="7">
        <v>0</v>
      </c>
      <c r="H4537" s="7">
        <v>1</v>
      </c>
      <c r="I4537" s="7" t="b">
        <f t="shared" si="210"/>
        <v>0</v>
      </c>
      <c r="J4537" s="7" t="b">
        <f t="shared" si="211"/>
        <v>0</v>
      </c>
      <c r="K4537" s="7">
        <f t="shared" si="212"/>
        <v>0</v>
      </c>
      <c r="L4537" s="7">
        <f>WEEKDAY(Table1[[#This Row],[post_time]])</f>
        <v>5</v>
      </c>
      <c r="M4537" s="7">
        <f>VLOOKUP(Table1[[#This Row],[topic_id]],'All Topics Data'!$A$2:$I$1243,8,FALSE)</f>
        <v>40521.877083333333</v>
      </c>
      <c r="N4537" s="7">
        <f>Table1[[#This Row],[Hui Reply?]]*(Table1[[#This Row],[post_time]]-Table1[[#This Row],[timestamp of previous reply]])</f>
        <v>0</v>
      </c>
      <c r="O4537" s="3">
        <f>O4536+Table1[[#This Row],[Hui Reply?]]</f>
        <v>1149</v>
      </c>
      <c r="P4537" s="19">
        <f>INT(Table1[[#This Row],[post_time]])</f>
        <v>40521</v>
      </c>
      <c r="Q4537" s="3">
        <f>IF(Table1[[#This Row],[Hui Reply?]],VLOOKUP(Table1[[#This Row],[topic_id]],'All Topics Data'!$A$2:$E$1243,5,FALSE),0)</f>
        <v>0</v>
      </c>
      <c r="R4537" s="8">
        <f>Table1[[#This Row],[post_time]]+8/24</f>
        <v>40522.210856481484</v>
      </c>
      <c r="S4537" s="3">
        <f>IF(Table1[[#This Row],[post_position]]=1,0,SUMIFS($F$2:F4537,$H$2:H4537,Table1[[#This Row],[post_position]]-1,$C$2:C4537,Table1[[#This Row],[topic_id]]))</f>
        <v>0</v>
      </c>
    </row>
    <row r="4538" spans="1:19" x14ac:dyDescent="0.25">
      <c r="A4538" s="7">
        <v>4626</v>
      </c>
      <c r="B4538" s="7">
        <v>1</v>
      </c>
      <c r="C4538" s="7">
        <v>1110</v>
      </c>
      <c r="D4538" s="7">
        <v>6713</v>
      </c>
      <c r="F4538" s="8">
        <v>40521.920034722221</v>
      </c>
      <c r="G4538" s="7">
        <v>0</v>
      </c>
      <c r="H4538" s="7">
        <v>2</v>
      </c>
      <c r="I4538" s="7" t="b">
        <f t="shared" si="210"/>
        <v>0</v>
      </c>
      <c r="J4538" s="7" t="b">
        <f t="shared" si="211"/>
        <v>1</v>
      </c>
      <c r="K4538" s="7">
        <f t="shared" si="212"/>
        <v>0</v>
      </c>
      <c r="L4538" s="7">
        <f>WEEKDAY(Table1[[#This Row],[post_time]])</f>
        <v>5</v>
      </c>
      <c r="M4538" s="7">
        <f>VLOOKUP(Table1[[#This Row],[topic_id]],'All Topics Data'!$A$2:$I$1243,8,FALSE)</f>
        <v>40521.877083333333</v>
      </c>
      <c r="N4538" s="7">
        <f>Table1[[#This Row],[Hui Reply?]]*(Table1[[#This Row],[post_time]]-Table1[[#This Row],[timestamp of previous reply]])</f>
        <v>0</v>
      </c>
      <c r="O4538" s="3">
        <f>O4537+Table1[[#This Row],[Hui Reply?]]</f>
        <v>1149</v>
      </c>
      <c r="P4538" s="19">
        <f>INT(Table1[[#This Row],[post_time]])</f>
        <v>40521</v>
      </c>
      <c r="Q4538" s="3">
        <f>IF(Table1[[#This Row],[Hui Reply?]],VLOOKUP(Table1[[#This Row],[topic_id]],'All Topics Data'!$A$2:$E$1243,5,FALSE),0)</f>
        <v>0</v>
      </c>
      <c r="R4538" s="8">
        <f>Table1[[#This Row],[post_time]]+8/24</f>
        <v>40522.253368055557</v>
      </c>
      <c r="S4538" s="3">
        <f>IF(Table1[[#This Row],[post_position]]=1,0,SUMIFS($F$2:F4538,$H$2:H4538,Table1[[#This Row],[post_position]]-1,$C$2:C4538,Table1[[#This Row],[topic_id]]))</f>
        <v>40521.877523148149</v>
      </c>
    </row>
    <row r="4539" spans="1:19" x14ac:dyDescent="0.25">
      <c r="A4539" s="7">
        <v>4627</v>
      </c>
      <c r="B4539" s="7">
        <v>1</v>
      </c>
      <c r="C4539" s="7">
        <v>1108</v>
      </c>
      <c r="D4539" s="7">
        <v>6458</v>
      </c>
      <c r="E4539" s="2"/>
      <c r="F4539" s="8">
        <v>40521.927372685182</v>
      </c>
      <c r="G4539" s="7">
        <v>0</v>
      </c>
      <c r="H4539" s="7">
        <v>5</v>
      </c>
      <c r="I4539" s="7" t="b">
        <f t="shared" si="210"/>
        <v>0</v>
      </c>
      <c r="J4539" s="7" t="b">
        <f t="shared" si="211"/>
        <v>1</v>
      </c>
      <c r="K4539" s="7">
        <f t="shared" si="212"/>
        <v>0</v>
      </c>
      <c r="L4539" s="7">
        <f>WEEKDAY(Table1[[#This Row],[post_time]])</f>
        <v>5</v>
      </c>
      <c r="M4539" s="7">
        <f>VLOOKUP(Table1[[#This Row],[topic_id]],'All Topics Data'!$A$2:$I$1243,8,FALSE)</f>
        <v>40520.941666666666</v>
      </c>
      <c r="N4539" s="7">
        <f>Table1[[#This Row],[Hui Reply?]]*(Table1[[#This Row],[post_time]]-Table1[[#This Row],[timestamp of previous reply]])</f>
        <v>0</v>
      </c>
      <c r="O4539" s="3">
        <f>O4538+Table1[[#This Row],[Hui Reply?]]</f>
        <v>1149</v>
      </c>
      <c r="P4539" s="19">
        <f>INT(Table1[[#This Row],[post_time]])</f>
        <v>40521</v>
      </c>
      <c r="Q4539" s="3">
        <f>IF(Table1[[#This Row],[Hui Reply?]],VLOOKUP(Table1[[#This Row],[topic_id]],'All Topics Data'!$A$2:$E$1243,5,FALSE),0)</f>
        <v>0</v>
      </c>
      <c r="R4539" s="8">
        <f>Table1[[#This Row],[post_time]]+8/24</f>
        <v>40522.260706018518</v>
      </c>
      <c r="S4539" s="3">
        <f>IF(Table1[[#This Row],[post_position]]=1,0,SUMIFS($F$2:F4539,$H$2:H4539,Table1[[#This Row],[post_position]]-1,$C$2:C4539,Table1[[#This Row],[topic_id]]))</f>
        <v>40521.869583333333</v>
      </c>
    </row>
    <row r="4540" spans="1:19" x14ac:dyDescent="0.25">
      <c r="A4540" s="7">
        <v>4628</v>
      </c>
      <c r="B4540" s="7">
        <v>1</v>
      </c>
      <c r="C4540" s="7">
        <v>1110</v>
      </c>
      <c r="D4540" s="7">
        <v>6458</v>
      </c>
      <c r="F4540" s="8">
        <v>40521.928425925929</v>
      </c>
      <c r="G4540" s="7">
        <v>0</v>
      </c>
      <c r="H4540" s="7">
        <v>3</v>
      </c>
      <c r="I4540" s="7" t="b">
        <f t="shared" si="210"/>
        <v>0</v>
      </c>
      <c r="J4540" s="7" t="b">
        <f t="shared" si="211"/>
        <v>1</v>
      </c>
      <c r="K4540" s="7">
        <f t="shared" si="212"/>
        <v>0</v>
      </c>
      <c r="L4540" s="7">
        <f>WEEKDAY(Table1[[#This Row],[post_time]])</f>
        <v>5</v>
      </c>
      <c r="M4540" s="7">
        <f>VLOOKUP(Table1[[#This Row],[topic_id]],'All Topics Data'!$A$2:$I$1243,8,FALSE)</f>
        <v>40521.877083333333</v>
      </c>
      <c r="N4540" s="7">
        <f>Table1[[#This Row],[Hui Reply?]]*(Table1[[#This Row],[post_time]]-Table1[[#This Row],[timestamp of previous reply]])</f>
        <v>0</v>
      </c>
      <c r="O4540" s="3">
        <f>O4539+Table1[[#This Row],[Hui Reply?]]</f>
        <v>1149</v>
      </c>
      <c r="P4540" s="19">
        <f>INT(Table1[[#This Row],[post_time]])</f>
        <v>40521</v>
      </c>
      <c r="Q4540" s="3">
        <f>IF(Table1[[#This Row],[Hui Reply?]],VLOOKUP(Table1[[#This Row],[topic_id]],'All Topics Data'!$A$2:$E$1243,5,FALSE),0)</f>
        <v>0</v>
      </c>
      <c r="R4540" s="8">
        <f>Table1[[#This Row],[post_time]]+8/24</f>
        <v>40522.261759259265</v>
      </c>
      <c r="S4540" s="3">
        <f>IF(Table1[[#This Row],[post_position]]=1,0,SUMIFS($F$2:F4540,$H$2:H4540,Table1[[#This Row],[post_position]]-1,$C$2:C4540,Table1[[#This Row],[topic_id]]))</f>
        <v>40521.920034722221</v>
      </c>
    </row>
    <row r="4541" spans="1:19" x14ac:dyDescent="0.25">
      <c r="A4541" s="7">
        <v>4629</v>
      </c>
      <c r="B4541" s="7">
        <v>1</v>
      </c>
      <c r="C4541" s="7">
        <v>1108</v>
      </c>
      <c r="D4541" s="7">
        <v>7129</v>
      </c>
      <c r="E4541" s="2"/>
      <c r="F4541" s="8">
        <v>40521.943796296298</v>
      </c>
      <c r="G4541" s="7">
        <v>0</v>
      </c>
      <c r="H4541" s="7">
        <v>6</v>
      </c>
      <c r="I4541" s="7" t="b">
        <f t="shared" si="210"/>
        <v>0</v>
      </c>
      <c r="J4541" s="7" t="b">
        <f t="shared" si="211"/>
        <v>1</v>
      </c>
      <c r="K4541" s="7">
        <f t="shared" si="212"/>
        <v>0</v>
      </c>
      <c r="L4541" s="7">
        <f>WEEKDAY(Table1[[#This Row],[post_time]])</f>
        <v>5</v>
      </c>
      <c r="M4541" s="7">
        <f>VLOOKUP(Table1[[#This Row],[topic_id]],'All Topics Data'!$A$2:$I$1243,8,FALSE)</f>
        <v>40520.941666666666</v>
      </c>
      <c r="N4541" s="7">
        <f>Table1[[#This Row],[Hui Reply?]]*(Table1[[#This Row],[post_time]]-Table1[[#This Row],[timestamp of previous reply]])</f>
        <v>0</v>
      </c>
      <c r="O4541" s="3">
        <f>O4540+Table1[[#This Row],[Hui Reply?]]</f>
        <v>1149</v>
      </c>
      <c r="P4541" s="19">
        <f>INT(Table1[[#This Row],[post_time]])</f>
        <v>40521</v>
      </c>
      <c r="Q4541" s="3">
        <f>IF(Table1[[#This Row],[Hui Reply?]],VLOOKUP(Table1[[#This Row],[topic_id]],'All Topics Data'!$A$2:$E$1243,5,FALSE),0)</f>
        <v>0</v>
      </c>
      <c r="R4541" s="8">
        <f>Table1[[#This Row],[post_time]]+8/24</f>
        <v>40522.277129629634</v>
      </c>
      <c r="S4541" s="3">
        <f>IF(Table1[[#This Row],[post_position]]=1,0,SUMIFS($F$2:F4541,$H$2:H4541,Table1[[#This Row],[post_position]]-1,$C$2:C4541,Table1[[#This Row],[topic_id]]))</f>
        <v>40521.927372685182</v>
      </c>
    </row>
    <row r="4542" spans="1:19" x14ac:dyDescent="0.25">
      <c r="A4542" s="7">
        <v>4630</v>
      </c>
      <c r="B4542" s="7">
        <v>1</v>
      </c>
      <c r="C4542" s="7">
        <v>1111</v>
      </c>
      <c r="D4542" s="7">
        <v>7176</v>
      </c>
      <c r="E4542" s="2"/>
      <c r="F4542" s="8">
        <v>40521.976041666669</v>
      </c>
      <c r="G4542" s="7">
        <v>0</v>
      </c>
      <c r="H4542" s="7">
        <v>1</v>
      </c>
      <c r="I4542" s="7" t="b">
        <f t="shared" si="210"/>
        <v>0</v>
      </c>
      <c r="J4542" s="7" t="b">
        <f t="shared" si="211"/>
        <v>0</v>
      </c>
      <c r="K4542" s="7">
        <f t="shared" si="212"/>
        <v>0</v>
      </c>
      <c r="L4542" s="7">
        <f>WEEKDAY(Table1[[#This Row],[post_time]])</f>
        <v>5</v>
      </c>
      <c r="M4542" s="7">
        <f>VLOOKUP(Table1[[#This Row],[topic_id]],'All Topics Data'!$A$2:$I$1243,8,FALSE)</f>
        <v>40521.975694444445</v>
      </c>
      <c r="N4542" s="7">
        <f>Table1[[#This Row],[Hui Reply?]]*(Table1[[#This Row],[post_time]]-Table1[[#This Row],[timestamp of previous reply]])</f>
        <v>0</v>
      </c>
      <c r="O4542" s="3">
        <f>O4541+Table1[[#This Row],[Hui Reply?]]</f>
        <v>1149</v>
      </c>
      <c r="P4542" s="19">
        <f>INT(Table1[[#This Row],[post_time]])</f>
        <v>40521</v>
      </c>
      <c r="Q4542" s="3">
        <f>IF(Table1[[#This Row],[Hui Reply?]],VLOOKUP(Table1[[#This Row],[topic_id]],'All Topics Data'!$A$2:$E$1243,5,FALSE),0)</f>
        <v>0</v>
      </c>
      <c r="R4542" s="8">
        <f>Table1[[#This Row],[post_time]]+8/24</f>
        <v>40522.309375000004</v>
      </c>
      <c r="S4542" s="3">
        <f>IF(Table1[[#This Row],[post_position]]=1,0,SUMIFS($F$2:F4542,$H$2:H4542,Table1[[#This Row],[post_position]]-1,$C$2:C4542,Table1[[#This Row],[topic_id]]))</f>
        <v>0</v>
      </c>
    </row>
    <row r="4543" spans="1:19" x14ac:dyDescent="0.25">
      <c r="A4543" s="7">
        <v>4631</v>
      </c>
      <c r="B4543" s="7">
        <v>1</v>
      </c>
      <c r="C4543" s="7">
        <v>1110</v>
      </c>
      <c r="D4543" s="7">
        <v>6675</v>
      </c>
      <c r="F4543" s="8">
        <v>40521.976631944446</v>
      </c>
      <c r="G4543" s="7">
        <v>0</v>
      </c>
      <c r="H4543" s="7">
        <v>4</v>
      </c>
      <c r="I4543" s="7" t="b">
        <f t="shared" si="210"/>
        <v>0</v>
      </c>
      <c r="J4543" s="7" t="b">
        <f t="shared" si="211"/>
        <v>1</v>
      </c>
      <c r="K4543" s="7">
        <f t="shared" si="212"/>
        <v>0</v>
      </c>
      <c r="L4543" s="7">
        <f>WEEKDAY(Table1[[#This Row],[post_time]])</f>
        <v>5</v>
      </c>
      <c r="M4543" s="7">
        <f>VLOOKUP(Table1[[#This Row],[topic_id]],'All Topics Data'!$A$2:$I$1243,8,FALSE)</f>
        <v>40521.877083333333</v>
      </c>
      <c r="N4543" s="7">
        <f>Table1[[#This Row],[Hui Reply?]]*(Table1[[#This Row],[post_time]]-Table1[[#This Row],[timestamp of previous reply]])</f>
        <v>0</v>
      </c>
      <c r="O4543" s="3">
        <f>O4542+Table1[[#This Row],[Hui Reply?]]</f>
        <v>1149</v>
      </c>
      <c r="P4543" s="19">
        <f>INT(Table1[[#This Row],[post_time]])</f>
        <v>40521</v>
      </c>
      <c r="Q4543" s="3">
        <f>IF(Table1[[#This Row],[Hui Reply?]],VLOOKUP(Table1[[#This Row],[topic_id]],'All Topics Data'!$A$2:$E$1243,5,FALSE),0)</f>
        <v>0</v>
      </c>
      <c r="R4543" s="8">
        <f>Table1[[#This Row],[post_time]]+8/24</f>
        <v>40522.309965277782</v>
      </c>
      <c r="S4543" s="3">
        <f>IF(Table1[[#This Row],[post_position]]=1,0,SUMIFS($F$2:F4543,$H$2:H4543,Table1[[#This Row],[post_position]]-1,$C$2:C4543,Table1[[#This Row],[topic_id]]))</f>
        <v>40521.928425925929</v>
      </c>
    </row>
    <row r="4544" spans="1:19" x14ac:dyDescent="0.25">
      <c r="A4544" s="7">
        <v>4632</v>
      </c>
      <c r="B4544" s="7">
        <v>1</v>
      </c>
      <c r="C4544" s="7">
        <v>1111</v>
      </c>
      <c r="D4544" s="7">
        <v>6458</v>
      </c>
      <c r="F4544" s="8">
        <v>40521.984490740739</v>
      </c>
      <c r="G4544" s="7">
        <v>0</v>
      </c>
      <c r="H4544" s="7">
        <v>2</v>
      </c>
      <c r="I4544" s="7" t="b">
        <f t="shared" si="210"/>
        <v>0</v>
      </c>
      <c r="J4544" s="7" t="b">
        <f t="shared" si="211"/>
        <v>1</v>
      </c>
      <c r="K4544" s="7">
        <f t="shared" si="212"/>
        <v>0</v>
      </c>
      <c r="L4544" s="7">
        <f>WEEKDAY(Table1[[#This Row],[post_time]])</f>
        <v>5</v>
      </c>
      <c r="M4544" s="7">
        <f>VLOOKUP(Table1[[#This Row],[topic_id]],'All Topics Data'!$A$2:$I$1243,8,FALSE)</f>
        <v>40521.975694444445</v>
      </c>
      <c r="N4544" s="7">
        <f>Table1[[#This Row],[Hui Reply?]]*(Table1[[#This Row],[post_time]]-Table1[[#This Row],[timestamp of previous reply]])</f>
        <v>0</v>
      </c>
      <c r="O4544" s="3">
        <f>O4543+Table1[[#This Row],[Hui Reply?]]</f>
        <v>1149</v>
      </c>
      <c r="P4544" s="19">
        <f>INT(Table1[[#This Row],[post_time]])</f>
        <v>40521</v>
      </c>
      <c r="Q4544" s="3">
        <f>IF(Table1[[#This Row],[Hui Reply?]],VLOOKUP(Table1[[#This Row],[topic_id]],'All Topics Data'!$A$2:$E$1243,5,FALSE),0)</f>
        <v>0</v>
      </c>
      <c r="R4544" s="8">
        <f>Table1[[#This Row],[post_time]]+8/24</f>
        <v>40522.317824074074</v>
      </c>
      <c r="S4544" s="3">
        <f>IF(Table1[[#This Row],[post_position]]=1,0,SUMIFS($F$2:F4544,$H$2:H4544,Table1[[#This Row],[post_position]]-1,$C$2:C4544,Table1[[#This Row],[topic_id]]))</f>
        <v>40521.976041666669</v>
      </c>
    </row>
    <row r="4545" spans="1:19" x14ac:dyDescent="0.25">
      <c r="A4545" s="7">
        <v>4633</v>
      </c>
      <c r="B4545" s="7">
        <v>1</v>
      </c>
      <c r="C4545" s="7">
        <v>1110</v>
      </c>
      <c r="D4545" s="7">
        <v>24</v>
      </c>
      <c r="E4545" s="2"/>
      <c r="F4545" s="8">
        <v>40522.185486111113</v>
      </c>
      <c r="G4545" s="7">
        <v>0</v>
      </c>
      <c r="H4545" s="7">
        <v>5</v>
      </c>
      <c r="I4545" s="7" t="b">
        <f t="shared" si="210"/>
        <v>1</v>
      </c>
      <c r="J4545" s="7" t="b">
        <f t="shared" si="211"/>
        <v>1</v>
      </c>
      <c r="K4545" s="7">
        <f t="shared" si="212"/>
        <v>1</v>
      </c>
      <c r="L4545" s="7">
        <f>WEEKDAY(Table1[[#This Row],[post_time]])</f>
        <v>6</v>
      </c>
      <c r="M4545" s="7">
        <f>VLOOKUP(Table1[[#This Row],[topic_id]],'All Topics Data'!$A$2:$I$1243,8,FALSE)</f>
        <v>40521.877083333333</v>
      </c>
      <c r="N4545" s="7">
        <f>Table1[[#This Row],[Hui Reply?]]*(Table1[[#This Row],[post_time]]-Table1[[#This Row],[timestamp of previous reply]])</f>
        <v>0.20885416666715173</v>
      </c>
      <c r="O4545" s="3">
        <f>O4544+Table1[[#This Row],[Hui Reply?]]</f>
        <v>1150</v>
      </c>
      <c r="P4545" s="19">
        <f>INT(Table1[[#This Row],[post_time]])</f>
        <v>40522</v>
      </c>
      <c r="Q4545" s="3" t="str">
        <f>IF(Table1[[#This Row],[Hui Reply?]],VLOOKUP(Table1[[#This Row],[topic_id]],'All Topics Data'!$A$2:$E$1243,5,FALSE),0)</f>
        <v>louismk</v>
      </c>
      <c r="R4545" s="8">
        <f>Table1[[#This Row],[post_time]]+8/24</f>
        <v>40522.518819444449</v>
      </c>
      <c r="S4545" s="3">
        <f>IF(Table1[[#This Row],[post_position]]=1,0,SUMIFS($F$2:F4545,$H$2:H4545,Table1[[#This Row],[post_position]]-1,$C$2:C4545,Table1[[#This Row],[topic_id]]))</f>
        <v>40521.976631944446</v>
      </c>
    </row>
    <row r="4546" spans="1:19" x14ac:dyDescent="0.25">
      <c r="A4546" s="7">
        <v>4634</v>
      </c>
      <c r="B4546" s="7">
        <v>1</v>
      </c>
      <c r="C4546" s="7">
        <v>1112</v>
      </c>
      <c r="D4546" s="7">
        <v>1728</v>
      </c>
      <c r="E4546" s="2"/>
      <c r="F4546" s="8">
        <v>40522.240358796298</v>
      </c>
      <c r="G4546" s="7">
        <v>0</v>
      </c>
      <c r="H4546" s="7">
        <v>1</v>
      </c>
      <c r="I4546" s="7" t="b">
        <f t="shared" si="210"/>
        <v>0</v>
      </c>
      <c r="J4546" s="7" t="b">
        <f t="shared" si="211"/>
        <v>0</v>
      </c>
      <c r="K4546" s="7">
        <f t="shared" si="212"/>
        <v>0</v>
      </c>
      <c r="L4546" s="7">
        <f>WEEKDAY(Table1[[#This Row],[post_time]])</f>
        <v>6</v>
      </c>
      <c r="M4546" s="7">
        <f>VLOOKUP(Table1[[#This Row],[topic_id]],'All Topics Data'!$A$2:$I$1243,8,FALSE)</f>
        <v>40522.240277777775</v>
      </c>
      <c r="N4546" s="7">
        <f>Table1[[#This Row],[Hui Reply?]]*(Table1[[#This Row],[post_time]]-Table1[[#This Row],[timestamp of previous reply]])</f>
        <v>0</v>
      </c>
      <c r="O4546" s="3">
        <f>O4545+Table1[[#This Row],[Hui Reply?]]</f>
        <v>1150</v>
      </c>
      <c r="P4546" s="19">
        <f>INT(Table1[[#This Row],[post_time]])</f>
        <v>40522</v>
      </c>
      <c r="Q4546" s="3">
        <f>IF(Table1[[#This Row],[Hui Reply?]],VLOOKUP(Table1[[#This Row],[topic_id]],'All Topics Data'!$A$2:$E$1243,5,FALSE),0)</f>
        <v>0</v>
      </c>
      <c r="R4546" s="8">
        <f>Table1[[#This Row],[post_time]]+8/24</f>
        <v>40522.573692129634</v>
      </c>
      <c r="S4546" s="3">
        <f>IF(Table1[[#This Row],[post_position]]=1,0,SUMIFS($F$2:F4546,$H$2:H4546,Table1[[#This Row],[post_position]]-1,$C$2:C4546,Table1[[#This Row],[topic_id]]))</f>
        <v>0</v>
      </c>
    </row>
    <row r="4547" spans="1:19" x14ac:dyDescent="0.25">
      <c r="A4547" s="7">
        <v>4635</v>
      </c>
      <c r="B4547" s="7">
        <v>1</v>
      </c>
      <c r="C4547" s="7">
        <v>1112</v>
      </c>
      <c r="D4547" s="7">
        <v>24</v>
      </c>
      <c r="E4547" s="2"/>
      <c r="F4547" s="8">
        <v>40522.267581018517</v>
      </c>
      <c r="G4547" s="7">
        <v>0</v>
      </c>
      <c r="H4547" s="7">
        <v>2</v>
      </c>
      <c r="I4547" s="7" t="b">
        <f t="shared" ref="I4547:I4610" si="213">(D4547=24)</f>
        <v>1</v>
      </c>
      <c r="J4547" s="7" t="b">
        <f t="shared" ref="J4547:J4610" si="214">H4547&gt;1</f>
        <v>1</v>
      </c>
      <c r="K4547" s="7">
        <f t="shared" ref="K4547:K4610" si="215">I4547*J4547</f>
        <v>1</v>
      </c>
      <c r="L4547" s="7">
        <f>WEEKDAY(Table1[[#This Row],[post_time]])</f>
        <v>6</v>
      </c>
      <c r="M4547" s="7">
        <f>VLOOKUP(Table1[[#This Row],[topic_id]],'All Topics Data'!$A$2:$I$1243,8,FALSE)</f>
        <v>40522.240277777775</v>
      </c>
      <c r="N4547" s="7">
        <f>Table1[[#This Row],[Hui Reply?]]*(Table1[[#This Row],[post_time]]-Table1[[#This Row],[timestamp of previous reply]])</f>
        <v>2.7222222219279502E-2</v>
      </c>
      <c r="O4547" s="3">
        <f>O4546+Table1[[#This Row],[Hui Reply?]]</f>
        <v>1151</v>
      </c>
      <c r="P4547" s="19">
        <f>INT(Table1[[#This Row],[post_time]])</f>
        <v>40522</v>
      </c>
      <c r="Q4547" s="3" t="str">
        <f>IF(Table1[[#This Row],[Hui Reply?]],VLOOKUP(Table1[[#This Row],[topic_id]],'All Topics Data'!$A$2:$E$1243,5,FALSE),0)</f>
        <v>arunraman</v>
      </c>
      <c r="R4547" s="8">
        <f>Table1[[#This Row],[post_time]]+8/24</f>
        <v>40522.600914351853</v>
      </c>
      <c r="S4547" s="3">
        <f>IF(Table1[[#This Row],[post_position]]=1,0,SUMIFS($F$2:F4547,$H$2:H4547,Table1[[#This Row],[post_position]]-1,$C$2:C4547,Table1[[#This Row],[topic_id]]))</f>
        <v>40522.240358796298</v>
      </c>
    </row>
    <row r="4548" spans="1:19" x14ac:dyDescent="0.25">
      <c r="A4548" s="7">
        <v>4636</v>
      </c>
      <c r="B4548" s="7">
        <v>1</v>
      </c>
      <c r="C4548" s="7">
        <v>1113</v>
      </c>
      <c r="D4548" s="7">
        <v>7177</v>
      </c>
      <c r="F4548" s="8">
        <v>40522.269976851851</v>
      </c>
      <c r="G4548" s="7">
        <v>0</v>
      </c>
      <c r="H4548" s="7">
        <v>1</v>
      </c>
      <c r="I4548" s="7" t="b">
        <f t="shared" si="213"/>
        <v>0</v>
      </c>
      <c r="J4548" s="7" t="b">
        <f t="shared" si="214"/>
        <v>0</v>
      </c>
      <c r="K4548" s="7">
        <f t="shared" si="215"/>
        <v>0</v>
      </c>
      <c r="L4548" s="7">
        <f>WEEKDAY(Table1[[#This Row],[post_time]])</f>
        <v>6</v>
      </c>
      <c r="M4548" s="7">
        <f>VLOOKUP(Table1[[#This Row],[topic_id]],'All Topics Data'!$A$2:$I$1243,8,FALSE)</f>
        <v>40522.269444444442</v>
      </c>
      <c r="N4548" s="7">
        <f>Table1[[#This Row],[Hui Reply?]]*(Table1[[#This Row],[post_time]]-Table1[[#This Row],[timestamp of previous reply]])</f>
        <v>0</v>
      </c>
      <c r="O4548" s="3">
        <f>O4547+Table1[[#This Row],[Hui Reply?]]</f>
        <v>1151</v>
      </c>
      <c r="P4548" s="19">
        <f>INT(Table1[[#This Row],[post_time]])</f>
        <v>40522</v>
      </c>
      <c r="Q4548" s="3">
        <f>IF(Table1[[#This Row],[Hui Reply?]],VLOOKUP(Table1[[#This Row],[topic_id]],'All Topics Data'!$A$2:$E$1243,5,FALSE),0)</f>
        <v>0</v>
      </c>
      <c r="R4548" s="8">
        <f>Table1[[#This Row],[post_time]]+8/24</f>
        <v>40522.603310185186</v>
      </c>
      <c r="S4548" s="3">
        <f>IF(Table1[[#This Row],[post_position]]=1,0,SUMIFS($F$2:F4548,$H$2:H4548,Table1[[#This Row],[post_position]]-1,$C$2:C4548,Table1[[#This Row],[topic_id]]))</f>
        <v>0</v>
      </c>
    </row>
    <row r="4549" spans="1:19" x14ac:dyDescent="0.25">
      <c r="A4549" s="7">
        <v>4637</v>
      </c>
      <c r="B4549" s="7">
        <v>1</v>
      </c>
      <c r="C4549" s="7">
        <v>1113</v>
      </c>
      <c r="D4549" s="7">
        <v>24</v>
      </c>
      <c r="F4549" s="8">
        <v>40522.287106481483</v>
      </c>
      <c r="G4549" s="7">
        <v>0</v>
      </c>
      <c r="H4549" s="7">
        <v>2</v>
      </c>
      <c r="I4549" s="7" t="b">
        <f t="shared" si="213"/>
        <v>1</v>
      </c>
      <c r="J4549" s="7" t="b">
        <f t="shared" si="214"/>
        <v>1</v>
      </c>
      <c r="K4549" s="7">
        <f t="shared" si="215"/>
        <v>1</v>
      </c>
      <c r="L4549" s="7">
        <f>WEEKDAY(Table1[[#This Row],[post_time]])</f>
        <v>6</v>
      </c>
      <c r="M4549" s="7">
        <f>VLOOKUP(Table1[[#This Row],[topic_id]],'All Topics Data'!$A$2:$I$1243,8,FALSE)</f>
        <v>40522.269444444442</v>
      </c>
      <c r="N4549" s="7">
        <f>Table1[[#This Row],[Hui Reply?]]*(Table1[[#This Row],[post_time]]-Table1[[#This Row],[timestamp of previous reply]])</f>
        <v>1.7129629632108845E-2</v>
      </c>
      <c r="O4549" s="3">
        <f>O4548+Table1[[#This Row],[Hui Reply?]]</f>
        <v>1152</v>
      </c>
      <c r="P4549" s="19">
        <f>INT(Table1[[#This Row],[post_time]])</f>
        <v>40522</v>
      </c>
      <c r="Q4549" s="3" t="str">
        <f>IF(Table1[[#This Row],[Hui Reply?]],VLOOKUP(Table1[[#This Row],[topic_id]],'All Topics Data'!$A$2:$E$1243,5,FALSE),0)</f>
        <v>dhartikumar</v>
      </c>
      <c r="R4549" s="8">
        <f>Table1[[#This Row],[post_time]]+8/24</f>
        <v>40522.620439814818</v>
      </c>
      <c r="S4549" s="3">
        <f>IF(Table1[[#This Row],[post_position]]=1,0,SUMIFS($F$2:F4549,$H$2:H4549,Table1[[#This Row],[post_position]]-1,$C$2:C4549,Table1[[#This Row],[topic_id]]))</f>
        <v>40522.269976851851</v>
      </c>
    </row>
    <row r="4550" spans="1:19" x14ac:dyDescent="0.25">
      <c r="A4550" s="7">
        <v>4638</v>
      </c>
      <c r="B4550" s="7">
        <v>1</v>
      </c>
      <c r="C4550" s="7">
        <v>1113</v>
      </c>
      <c r="D4550" s="7">
        <v>7177</v>
      </c>
      <c r="F4550" s="8">
        <v>40522.345011574071</v>
      </c>
      <c r="G4550" s="7">
        <v>0</v>
      </c>
      <c r="H4550" s="7">
        <v>3</v>
      </c>
      <c r="I4550" s="7" t="b">
        <f t="shared" si="213"/>
        <v>0</v>
      </c>
      <c r="J4550" s="7" t="b">
        <f t="shared" si="214"/>
        <v>1</v>
      </c>
      <c r="K4550" s="7">
        <f t="shared" si="215"/>
        <v>0</v>
      </c>
      <c r="L4550" s="7">
        <f>WEEKDAY(Table1[[#This Row],[post_time]])</f>
        <v>6</v>
      </c>
      <c r="M4550" s="7">
        <f>VLOOKUP(Table1[[#This Row],[topic_id]],'All Topics Data'!$A$2:$I$1243,8,FALSE)</f>
        <v>40522.269444444442</v>
      </c>
      <c r="N4550" s="7">
        <f>Table1[[#This Row],[Hui Reply?]]*(Table1[[#This Row],[post_time]]-Table1[[#This Row],[timestamp of previous reply]])</f>
        <v>0</v>
      </c>
      <c r="O4550" s="3">
        <f>O4549+Table1[[#This Row],[Hui Reply?]]</f>
        <v>1152</v>
      </c>
      <c r="P4550" s="19">
        <f>INT(Table1[[#This Row],[post_time]])</f>
        <v>40522</v>
      </c>
      <c r="Q4550" s="3">
        <f>IF(Table1[[#This Row],[Hui Reply?]],VLOOKUP(Table1[[#This Row],[topic_id]],'All Topics Data'!$A$2:$E$1243,5,FALSE),0)</f>
        <v>0</v>
      </c>
      <c r="R4550" s="8">
        <f>Table1[[#This Row],[post_time]]+8/24</f>
        <v>40522.678344907406</v>
      </c>
      <c r="S4550" s="3">
        <f>IF(Table1[[#This Row],[post_position]]=1,0,SUMIFS($F$2:F4550,$H$2:H4550,Table1[[#This Row],[post_position]]-1,$C$2:C4550,Table1[[#This Row],[topic_id]]))</f>
        <v>40522.287106481483</v>
      </c>
    </row>
    <row r="4551" spans="1:19" x14ac:dyDescent="0.25">
      <c r="A4551" s="7">
        <v>4639</v>
      </c>
      <c r="B4551" s="7">
        <v>1</v>
      </c>
      <c r="C4551" s="7">
        <v>1113</v>
      </c>
      <c r="D4551" s="7">
        <v>24</v>
      </c>
      <c r="F4551" s="8">
        <v>40522.430023148147</v>
      </c>
      <c r="G4551" s="7">
        <v>0</v>
      </c>
      <c r="H4551" s="7">
        <v>4</v>
      </c>
      <c r="I4551" s="7" t="b">
        <f t="shared" si="213"/>
        <v>1</v>
      </c>
      <c r="J4551" s="7" t="b">
        <f t="shared" si="214"/>
        <v>1</v>
      </c>
      <c r="K4551" s="7">
        <f t="shared" si="215"/>
        <v>1</v>
      </c>
      <c r="L4551" s="7">
        <f>WEEKDAY(Table1[[#This Row],[post_time]])</f>
        <v>6</v>
      </c>
      <c r="M4551" s="7">
        <f>VLOOKUP(Table1[[#This Row],[topic_id]],'All Topics Data'!$A$2:$I$1243,8,FALSE)</f>
        <v>40522.269444444442</v>
      </c>
      <c r="N4551" s="7">
        <f>Table1[[#This Row],[Hui Reply?]]*(Table1[[#This Row],[post_time]]-Table1[[#This Row],[timestamp of previous reply]])</f>
        <v>8.5011574075906537E-2</v>
      </c>
      <c r="O4551" s="3">
        <f>O4550+Table1[[#This Row],[Hui Reply?]]</f>
        <v>1153</v>
      </c>
      <c r="P4551" s="19">
        <f>INT(Table1[[#This Row],[post_time]])</f>
        <v>40522</v>
      </c>
      <c r="Q4551" s="3" t="str">
        <f>IF(Table1[[#This Row],[Hui Reply?]],VLOOKUP(Table1[[#This Row],[topic_id]],'All Topics Data'!$A$2:$E$1243,5,FALSE),0)</f>
        <v>dhartikumar</v>
      </c>
      <c r="R4551" s="8">
        <f>Table1[[#This Row],[post_time]]+8/24</f>
        <v>40522.763356481482</v>
      </c>
      <c r="S4551" s="3">
        <f>IF(Table1[[#This Row],[post_position]]=1,0,SUMIFS($F$2:F4551,$H$2:H4551,Table1[[#This Row],[post_position]]-1,$C$2:C4551,Table1[[#This Row],[topic_id]]))</f>
        <v>40522.345011574071</v>
      </c>
    </row>
    <row r="4552" spans="1:19" x14ac:dyDescent="0.25">
      <c r="A4552" s="7">
        <v>4640</v>
      </c>
      <c r="B4552" s="7">
        <v>1</v>
      </c>
      <c r="C4552" s="7">
        <v>1105</v>
      </c>
      <c r="D4552" s="7">
        <v>1</v>
      </c>
      <c r="E4552" s="2"/>
      <c r="F4552" s="8">
        <v>40522.583553240744</v>
      </c>
      <c r="G4552" s="7">
        <v>0</v>
      </c>
      <c r="H4552" s="7">
        <v>2</v>
      </c>
      <c r="I4552" s="7" t="b">
        <f t="shared" si="213"/>
        <v>0</v>
      </c>
      <c r="J4552" s="7" t="b">
        <f t="shared" si="214"/>
        <v>1</v>
      </c>
      <c r="K4552" s="7">
        <f t="shared" si="215"/>
        <v>0</v>
      </c>
      <c r="L4552" s="7">
        <f>WEEKDAY(Table1[[#This Row],[post_time]])</f>
        <v>6</v>
      </c>
      <c r="M4552" s="7">
        <f>VLOOKUP(Table1[[#This Row],[topic_id]],'All Topics Data'!$A$2:$I$1243,8,FALSE)</f>
        <v>40520.147222222222</v>
      </c>
      <c r="N4552" s="7">
        <f>Table1[[#This Row],[Hui Reply?]]*(Table1[[#This Row],[post_time]]-Table1[[#This Row],[timestamp of previous reply]])</f>
        <v>0</v>
      </c>
      <c r="O4552" s="3">
        <f>O4551+Table1[[#This Row],[Hui Reply?]]</f>
        <v>1153</v>
      </c>
      <c r="P4552" s="19">
        <f>INT(Table1[[#This Row],[post_time]])</f>
        <v>40522</v>
      </c>
      <c r="Q4552" s="3">
        <f>IF(Table1[[#This Row],[Hui Reply?]],VLOOKUP(Table1[[#This Row],[topic_id]],'All Topics Data'!$A$2:$E$1243,5,FALSE),0)</f>
        <v>0</v>
      </c>
      <c r="R4552" s="8">
        <f>Table1[[#This Row],[post_time]]+8/24</f>
        <v>40522.916886574079</v>
      </c>
      <c r="S4552" s="3">
        <f>IF(Table1[[#This Row],[post_position]]=1,0,SUMIFS($F$2:F4552,$H$2:H4552,Table1[[#This Row],[post_position]]-1,$C$2:C4552,Table1[[#This Row],[topic_id]]))</f>
        <v>40520.147326388891</v>
      </c>
    </row>
    <row r="4553" spans="1:19" x14ac:dyDescent="0.25">
      <c r="A4553" s="7">
        <v>4641</v>
      </c>
      <c r="B4553" s="7">
        <v>1</v>
      </c>
      <c r="C4553" s="7">
        <v>1110</v>
      </c>
      <c r="D4553" s="7">
        <v>6675</v>
      </c>
      <c r="E4553" s="2"/>
      <c r="F4553" s="8">
        <v>40522.600219907406</v>
      </c>
      <c r="G4553" s="7">
        <v>0</v>
      </c>
      <c r="H4553" s="7">
        <v>6</v>
      </c>
      <c r="I4553" s="7" t="b">
        <f t="shared" si="213"/>
        <v>0</v>
      </c>
      <c r="J4553" s="7" t="b">
        <f t="shared" si="214"/>
        <v>1</v>
      </c>
      <c r="K4553" s="7">
        <f t="shared" si="215"/>
        <v>0</v>
      </c>
      <c r="L4553" s="7">
        <f>WEEKDAY(Table1[[#This Row],[post_time]])</f>
        <v>6</v>
      </c>
      <c r="M4553" s="7">
        <f>VLOOKUP(Table1[[#This Row],[topic_id]],'All Topics Data'!$A$2:$I$1243,8,FALSE)</f>
        <v>40521.877083333333</v>
      </c>
      <c r="N4553" s="7">
        <f>Table1[[#This Row],[Hui Reply?]]*(Table1[[#This Row],[post_time]]-Table1[[#This Row],[timestamp of previous reply]])</f>
        <v>0</v>
      </c>
      <c r="O4553" s="3">
        <f>O4552+Table1[[#This Row],[Hui Reply?]]</f>
        <v>1153</v>
      </c>
      <c r="P4553" s="19">
        <f>INT(Table1[[#This Row],[post_time]])</f>
        <v>40522</v>
      </c>
      <c r="Q4553" s="3">
        <f>IF(Table1[[#This Row],[Hui Reply?]],VLOOKUP(Table1[[#This Row],[topic_id]],'All Topics Data'!$A$2:$E$1243,5,FALSE),0)</f>
        <v>0</v>
      </c>
      <c r="R4553" s="8">
        <f>Table1[[#This Row],[post_time]]+8/24</f>
        <v>40522.933553240742</v>
      </c>
      <c r="S4553" s="3">
        <f>IF(Table1[[#This Row],[post_position]]=1,0,SUMIFS($F$2:F4553,$H$2:H4553,Table1[[#This Row],[post_position]]-1,$C$2:C4553,Table1[[#This Row],[topic_id]]))</f>
        <v>40522.185486111113</v>
      </c>
    </row>
    <row r="4554" spans="1:19" x14ac:dyDescent="0.25">
      <c r="A4554" s="7">
        <v>4642</v>
      </c>
      <c r="B4554" s="7">
        <v>1</v>
      </c>
      <c r="C4554" s="7">
        <v>1110</v>
      </c>
      <c r="D4554" s="7">
        <v>24</v>
      </c>
      <c r="E4554" s="2"/>
      <c r="F4554" s="8">
        <v>40522.606296296297</v>
      </c>
      <c r="G4554" s="7">
        <v>0</v>
      </c>
      <c r="H4554" s="7">
        <v>7</v>
      </c>
      <c r="I4554" s="7" t="b">
        <f t="shared" si="213"/>
        <v>1</v>
      </c>
      <c r="J4554" s="7" t="b">
        <f t="shared" si="214"/>
        <v>1</v>
      </c>
      <c r="K4554" s="7">
        <f t="shared" si="215"/>
        <v>1</v>
      </c>
      <c r="L4554" s="7">
        <f>WEEKDAY(Table1[[#This Row],[post_time]])</f>
        <v>6</v>
      </c>
      <c r="M4554" s="7">
        <f>VLOOKUP(Table1[[#This Row],[topic_id]],'All Topics Data'!$A$2:$I$1243,8,FALSE)</f>
        <v>40521.877083333333</v>
      </c>
      <c r="N4554" s="7">
        <f>Table1[[#This Row],[Hui Reply?]]*(Table1[[#This Row],[post_time]]-Table1[[#This Row],[timestamp of previous reply]])</f>
        <v>6.0763888905057684E-3</v>
      </c>
      <c r="O4554" s="3">
        <f>O4553+Table1[[#This Row],[Hui Reply?]]</f>
        <v>1154</v>
      </c>
      <c r="P4554" s="19">
        <f>INT(Table1[[#This Row],[post_time]])</f>
        <v>40522</v>
      </c>
      <c r="Q4554" s="3" t="str">
        <f>IF(Table1[[#This Row],[Hui Reply?]],VLOOKUP(Table1[[#This Row],[topic_id]],'All Topics Data'!$A$2:$E$1243,5,FALSE),0)</f>
        <v>louismk</v>
      </c>
      <c r="R4554" s="8">
        <f>Table1[[#This Row],[post_time]]+8/24</f>
        <v>40522.939629629633</v>
      </c>
      <c r="S4554" s="3">
        <f>IF(Table1[[#This Row],[post_position]]=1,0,SUMIFS($F$2:F4554,$H$2:H4554,Table1[[#This Row],[post_position]]-1,$C$2:C4554,Table1[[#This Row],[topic_id]]))</f>
        <v>40522.600219907406</v>
      </c>
    </row>
    <row r="4555" spans="1:19" x14ac:dyDescent="0.25">
      <c r="A4555" s="7">
        <v>4643</v>
      </c>
      <c r="B4555" s="7">
        <v>1</v>
      </c>
      <c r="C4555" s="7">
        <v>1110</v>
      </c>
      <c r="D4555" s="7">
        <v>6675</v>
      </c>
      <c r="F4555" s="8">
        <v>40522.609826388885</v>
      </c>
      <c r="G4555" s="7">
        <v>0</v>
      </c>
      <c r="H4555" s="7">
        <v>8</v>
      </c>
      <c r="I4555" s="7" t="b">
        <f t="shared" si="213"/>
        <v>0</v>
      </c>
      <c r="J4555" s="7" t="b">
        <f t="shared" si="214"/>
        <v>1</v>
      </c>
      <c r="K4555" s="7">
        <f t="shared" si="215"/>
        <v>0</v>
      </c>
      <c r="L4555" s="7">
        <f>WEEKDAY(Table1[[#This Row],[post_time]])</f>
        <v>6</v>
      </c>
      <c r="M4555" s="7">
        <f>VLOOKUP(Table1[[#This Row],[topic_id]],'All Topics Data'!$A$2:$I$1243,8,FALSE)</f>
        <v>40521.877083333333</v>
      </c>
      <c r="N4555" s="7">
        <f>Table1[[#This Row],[Hui Reply?]]*(Table1[[#This Row],[post_time]]-Table1[[#This Row],[timestamp of previous reply]])</f>
        <v>0</v>
      </c>
      <c r="O4555" s="3">
        <f>O4554+Table1[[#This Row],[Hui Reply?]]</f>
        <v>1154</v>
      </c>
      <c r="P4555" s="19">
        <f>INT(Table1[[#This Row],[post_time]])</f>
        <v>40522</v>
      </c>
      <c r="Q4555" s="3">
        <f>IF(Table1[[#This Row],[Hui Reply?]],VLOOKUP(Table1[[#This Row],[topic_id]],'All Topics Data'!$A$2:$E$1243,5,FALSE),0)</f>
        <v>0</v>
      </c>
      <c r="R4555" s="8">
        <f>Table1[[#This Row],[post_time]]+8/24</f>
        <v>40522.943159722221</v>
      </c>
      <c r="S4555" s="3">
        <f>IF(Table1[[#This Row],[post_position]]=1,0,SUMIFS($F$2:F4555,$H$2:H4555,Table1[[#This Row],[post_position]]-1,$C$2:C4555,Table1[[#This Row],[topic_id]]))</f>
        <v>40522.606296296297</v>
      </c>
    </row>
    <row r="4556" spans="1:19" x14ac:dyDescent="0.25">
      <c r="A4556" s="7">
        <v>4644</v>
      </c>
      <c r="B4556" s="7">
        <v>1</v>
      </c>
      <c r="C4556" s="7">
        <v>1114</v>
      </c>
      <c r="D4556" s="7">
        <v>7178</v>
      </c>
      <c r="E4556" s="2"/>
      <c r="F4556" s="8">
        <v>40522.632881944446</v>
      </c>
      <c r="G4556" s="7">
        <v>0</v>
      </c>
      <c r="H4556" s="7">
        <v>1</v>
      </c>
      <c r="I4556" s="7" t="b">
        <f t="shared" si="213"/>
        <v>0</v>
      </c>
      <c r="J4556" s="7" t="b">
        <f t="shared" si="214"/>
        <v>0</v>
      </c>
      <c r="K4556" s="7">
        <f t="shared" si="215"/>
        <v>0</v>
      </c>
      <c r="L4556" s="7">
        <f>WEEKDAY(Table1[[#This Row],[post_time]])</f>
        <v>6</v>
      </c>
      <c r="M4556" s="7">
        <f>VLOOKUP(Table1[[#This Row],[topic_id]],'All Topics Data'!$A$2:$I$1243,8,FALSE)</f>
        <v>40522.632638888892</v>
      </c>
      <c r="N4556" s="7">
        <f>Table1[[#This Row],[Hui Reply?]]*(Table1[[#This Row],[post_time]]-Table1[[#This Row],[timestamp of previous reply]])</f>
        <v>0</v>
      </c>
      <c r="O4556" s="3">
        <f>O4555+Table1[[#This Row],[Hui Reply?]]</f>
        <v>1154</v>
      </c>
      <c r="P4556" s="19">
        <f>INT(Table1[[#This Row],[post_time]])</f>
        <v>40522</v>
      </c>
      <c r="Q4556" s="3">
        <f>IF(Table1[[#This Row],[Hui Reply?]],VLOOKUP(Table1[[#This Row],[topic_id]],'All Topics Data'!$A$2:$E$1243,5,FALSE),0)</f>
        <v>0</v>
      </c>
      <c r="R4556" s="8">
        <f>Table1[[#This Row],[post_time]]+8/24</f>
        <v>40522.966215277782</v>
      </c>
      <c r="S4556" s="3">
        <f>IF(Table1[[#This Row],[post_position]]=1,0,SUMIFS($F$2:F4556,$H$2:H4556,Table1[[#This Row],[post_position]]-1,$C$2:C4556,Table1[[#This Row],[topic_id]]))</f>
        <v>0</v>
      </c>
    </row>
    <row r="4557" spans="1:19" x14ac:dyDescent="0.25">
      <c r="A4557" s="7">
        <v>4645</v>
      </c>
      <c r="B4557" s="7">
        <v>1</v>
      </c>
      <c r="C4557" s="7">
        <v>1114</v>
      </c>
      <c r="D4557" s="7">
        <v>6998</v>
      </c>
      <c r="E4557" s="2"/>
      <c r="F4557" s="8">
        <v>40522.636134259257</v>
      </c>
      <c r="G4557" s="7">
        <v>0</v>
      </c>
      <c r="H4557" s="7">
        <v>2</v>
      </c>
      <c r="I4557" s="7" t="b">
        <f t="shared" si="213"/>
        <v>0</v>
      </c>
      <c r="J4557" s="7" t="b">
        <f t="shared" si="214"/>
        <v>1</v>
      </c>
      <c r="K4557" s="7">
        <f t="shared" si="215"/>
        <v>0</v>
      </c>
      <c r="L4557" s="7">
        <f>WEEKDAY(Table1[[#This Row],[post_time]])</f>
        <v>6</v>
      </c>
      <c r="M4557" s="7">
        <f>VLOOKUP(Table1[[#This Row],[topic_id]],'All Topics Data'!$A$2:$I$1243,8,FALSE)</f>
        <v>40522.632638888892</v>
      </c>
      <c r="N4557" s="7">
        <f>Table1[[#This Row],[Hui Reply?]]*(Table1[[#This Row],[post_time]]-Table1[[#This Row],[timestamp of previous reply]])</f>
        <v>0</v>
      </c>
      <c r="O4557" s="3">
        <f>O4556+Table1[[#This Row],[Hui Reply?]]</f>
        <v>1154</v>
      </c>
      <c r="P4557" s="19">
        <f>INT(Table1[[#This Row],[post_time]])</f>
        <v>40522</v>
      </c>
      <c r="Q4557" s="3">
        <f>IF(Table1[[#This Row],[Hui Reply?]],VLOOKUP(Table1[[#This Row],[topic_id]],'All Topics Data'!$A$2:$E$1243,5,FALSE),0)</f>
        <v>0</v>
      </c>
      <c r="R4557" s="8">
        <f>Table1[[#This Row],[post_time]]+8/24</f>
        <v>40522.969467592593</v>
      </c>
      <c r="S4557" s="3">
        <f>IF(Table1[[#This Row],[post_position]]=1,0,SUMIFS($F$2:F4557,$H$2:H4557,Table1[[#This Row],[post_position]]-1,$C$2:C4557,Table1[[#This Row],[topic_id]]))</f>
        <v>40522.632881944446</v>
      </c>
    </row>
    <row r="4558" spans="1:19" x14ac:dyDescent="0.25">
      <c r="A4558" s="7">
        <v>4646</v>
      </c>
      <c r="B4558" s="7">
        <v>1</v>
      </c>
      <c r="C4558" s="7">
        <v>1102</v>
      </c>
      <c r="D4558" s="7">
        <v>7162</v>
      </c>
      <c r="F4558" s="8">
        <v>40522.643750000003</v>
      </c>
      <c r="G4558" s="7">
        <v>0</v>
      </c>
      <c r="H4558" s="7">
        <v>5</v>
      </c>
      <c r="I4558" s="7" t="b">
        <f t="shared" si="213"/>
        <v>0</v>
      </c>
      <c r="J4558" s="7" t="b">
        <f t="shared" si="214"/>
        <v>1</v>
      </c>
      <c r="K4558" s="7">
        <f t="shared" si="215"/>
        <v>0</v>
      </c>
      <c r="L4558" s="7">
        <f>WEEKDAY(Table1[[#This Row],[post_time]])</f>
        <v>6</v>
      </c>
      <c r="M4558" s="7">
        <f>VLOOKUP(Table1[[#This Row],[topic_id]],'All Topics Data'!$A$2:$I$1243,8,FALSE)</f>
        <v>40519.859027777777</v>
      </c>
      <c r="N4558" s="7">
        <f>Table1[[#This Row],[Hui Reply?]]*(Table1[[#This Row],[post_time]]-Table1[[#This Row],[timestamp of previous reply]])</f>
        <v>0</v>
      </c>
      <c r="O4558" s="3">
        <f>O4557+Table1[[#This Row],[Hui Reply?]]</f>
        <v>1154</v>
      </c>
      <c r="P4558" s="19">
        <f>INT(Table1[[#This Row],[post_time]])</f>
        <v>40522</v>
      </c>
      <c r="Q4558" s="3">
        <f>IF(Table1[[#This Row],[Hui Reply?]],VLOOKUP(Table1[[#This Row],[topic_id]],'All Topics Data'!$A$2:$E$1243,5,FALSE),0)</f>
        <v>0</v>
      </c>
      <c r="R4558" s="8">
        <f>Table1[[#This Row],[post_time]]+8/24</f>
        <v>40522.977083333339</v>
      </c>
      <c r="S4558" s="3">
        <f>IF(Table1[[#This Row],[post_position]]=1,0,SUMIFS($F$2:F4558,$H$2:H4558,Table1[[#This Row],[post_position]]-1,$C$2:C4558,Table1[[#This Row],[topic_id]]))</f>
        <v>40521.791828703703</v>
      </c>
    </row>
    <row r="4559" spans="1:19" x14ac:dyDescent="0.25">
      <c r="A4559" s="7">
        <v>4647</v>
      </c>
      <c r="B4559" s="7">
        <v>1</v>
      </c>
      <c r="C4559" s="7">
        <v>1110</v>
      </c>
      <c r="D4559" s="7">
        <v>6675</v>
      </c>
      <c r="F4559" s="8">
        <v>40522.655543981484</v>
      </c>
      <c r="G4559" s="7">
        <v>0</v>
      </c>
      <c r="H4559" s="7">
        <v>9</v>
      </c>
      <c r="I4559" s="7" t="b">
        <f t="shared" si="213"/>
        <v>0</v>
      </c>
      <c r="J4559" s="7" t="b">
        <f t="shared" si="214"/>
        <v>1</v>
      </c>
      <c r="K4559" s="7">
        <f t="shared" si="215"/>
        <v>0</v>
      </c>
      <c r="L4559" s="7">
        <f>WEEKDAY(Table1[[#This Row],[post_time]])</f>
        <v>6</v>
      </c>
      <c r="M4559" s="7">
        <f>VLOOKUP(Table1[[#This Row],[topic_id]],'All Topics Data'!$A$2:$I$1243,8,FALSE)</f>
        <v>40521.877083333333</v>
      </c>
      <c r="N4559" s="7">
        <f>Table1[[#This Row],[Hui Reply?]]*(Table1[[#This Row],[post_time]]-Table1[[#This Row],[timestamp of previous reply]])</f>
        <v>0</v>
      </c>
      <c r="O4559" s="3">
        <f>O4558+Table1[[#This Row],[Hui Reply?]]</f>
        <v>1154</v>
      </c>
      <c r="P4559" s="19">
        <f>INT(Table1[[#This Row],[post_time]])</f>
        <v>40522</v>
      </c>
      <c r="Q4559" s="3">
        <f>IF(Table1[[#This Row],[Hui Reply?]],VLOOKUP(Table1[[#This Row],[topic_id]],'All Topics Data'!$A$2:$E$1243,5,FALSE),0)</f>
        <v>0</v>
      </c>
      <c r="R4559" s="8">
        <f>Table1[[#This Row],[post_time]]+8/24</f>
        <v>40522.98887731482</v>
      </c>
      <c r="S4559" s="3">
        <f>IF(Table1[[#This Row],[post_position]]=1,0,SUMIFS($F$2:F4559,$H$2:H4559,Table1[[#This Row],[post_position]]-1,$C$2:C4559,Table1[[#This Row],[topic_id]]))</f>
        <v>40522.609826388885</v>
      </c>
    </row>
    <row r="4560" spans="1:19" x14ac:dyDescent="0.25">
      <c r="A4560" s="7">
        <v>4648</v>
      </c>
      <c r="B4560" s="7">
        <v>1</v>
      </c>
      <c r="C4560" s="7">
        <v>1114</v>
      </c>
      <c r="D4560" s="7">
        <v>7178</v>
      </c>
      <c r="F4560" s="8">
        <v>40522.711180555554</v>
      </c>
      <c r="G4560" s="7">
        <v>0</v>
      </c>
      <c r="H4560" s="7">
        <v>3</v>
      </c>
      <c r="I4560" s="7" t="b">
        <f t="shared" si="213"/>
        <v>0</v>
      </c>
      <c r="J4560" s="7" t="b">
        <f t="shared" si="214"/>
        <v>1</v>
      </c>
      <c r="K4560" s="7">
        <f t="shared" si="215"/>
        <v>0</v>
      </c>
      <c r="L4560" s="7">
        <f>WEEKDAY(Table1[[#This Row],[post_time]])</f>
        <v>6</v>
      </c>
      <c r="M4560" s="7">
        <f>VLOOKUP(Table1[[#This Row],[topic_id]],'All Topics Data'!$A$2:$I$1243,8,FALSE)</f>
        <v>40522.632638888892</v>
      </c>
      <c r="N4560" s="7">
        <f>Table1[[#This Row],[Hui Reply?]]*(Table1[[#This Row],[post_time]]-Table1[[#This Row],[timestamp of previous reply]])</f>
        <v>0</v>
      </c>
      <c r="O4560" s="3">
        <f>O4559+Table1[[#This Row],[Hui Reply?]]</f>
        <v>1154</v>
      </c>
      <c r="P4560" s="19">
        <f>INT(Table1[[#This Row],[post_time]])</f>
        <v>40522</v>
      </c>
      <c r="Q4560" s="3">
        <f>IF(Table1[[#This Row],[Hui Reply?]],VLOOKUP(Table1[[#This Row],[topic_id]],'All Topics Data'!$A$2:$E$1243,5,FALSE),0)</f>
        <v>0</v>
      </c>
      <c r="R4560" s="8">
        <f>Table1[[#This Row],[post_time]]+8/24</f>
        <v>40523.04451388889</v>
      </c>
      <c r="S4560" s="3">
        <f>IF(Table1[[#This Row],[post_position]]=1,0,SUMIFS($F$2:F4560,$H$2:H4560,Table1[[#This Row],[post_position]]-1,$C$2:C4560,Table1[[#This Row],[topic_id]]))</f>
        <v>40522.636134259257</v>
      </c>
    </row>
    <row r="4561" spans="1:19" x14ac:dyDescent="0.25">
      <c r="A4561" s="7">
        <v>4649</v>
      </c>
      <c r="B4561" s="7">
        <v>1</v>
      </c>
      <c r="C4561" s="7">
        <v>1114</v>
      </c>
      <c r="D4561" s="7">
        <v>6998</v>
      </c>
      <c r="E4561" s="2"/>
      <c r="F4561" s="8">
        <v>40522.790254629632</v>
      </c>
      <c r="G4561" s="7">
        <v>0</v>
      </c>
      <c r="H4561" s="7">
        <v>4</v>
      </c>
      <c r="I4561" s="7" t="b">
        <f t="shared" si="213"/>
        <v>0</v>
      </c>
      <c r="J4561" s="7" t="b">
        <f t="shared" si="214"/>
        <v>1</v>
      </c>
      <c r="K4561" s="7">
        <f t="shared" si="215"/>
        <v>0</v>
      </c>
      <c r="L4561" s="7">
        <f>WEEKDAY(Table1[[#This Row],[post_time]])</f>
        <v>6</v>
      </c>
      <c r="M4561" s="7">
        <f>VLOOKUP(Table1[[#This Row],[topic_id]],'All Topics Data'!$A$2:$I$1243,8,FALSE)</f>
        <v>40522.632638888892</v>
      </c>
      <c r="N4561" s="7">
        <f>Table1[[#This Row],[Hui Reply?]]*(Table1[[#This Row],[post_time]]-Table1[[#This Row],[timestamp of previous reply]])</f>
        <v>0</v>
      </c>
      <c r="O4561" s="3">
        <f>O4560+Table1[[#This Row],[Hui Reply?]]</f>
        <v>1154</v>
      </c>
      <c r="P4561" s="19">
        <f>INT(Table1[[#This Row],[post_time]])</f>
        <v>40522</v>
      </c>
      <c r="Q4561" s="3">
        <f>IF(Table1[[#This Row],[Hui Reply?]],VLOOKUP(Table1[[#This Row],[topic_id]],'All Topics Data'!$A$2:$E$1243,5,FALSE),0)</f>
        <v>0</v>
      </c>
      <c r="R4561" s="8">
        <f>Table1[[#This Row],[post_time]]+8/24</f>
        <v>40523.123587962968</v>
      </c>
      <c r="S4561" s="3">
        <f>IF(Table1[[#This Row],[post_position]]=1,0,SUMIFS($F$2:F4561,$H$2:H4561,Table1[[#This Row],[post_position]]-1,$C$2:C4561,Table1[[#This Row],[topic_id]]))</f>
        <v>40522.711180555554</v>
      </c>
    </row>
    <row r="4562" spans="1:19" x14ac:dyDescent="0.25">
      <c r="A4562" s="7">
        <v>4650</v>
      </c>
      <c r="B4562" s="7">
        <v>1</v>
      </c>
      <c r="C4562" s="7">
        <v>1106</v>
      </c>
      <c r="D4562" s="7">
        <v>6632</v>
      </c>
      <c r="F4562" s="8">
        <v>40522.835555555554</v>
      </c>
      <c r="G4562" s="7">
        <v>0</v>
      </c>
      <c r="H4562" s="7">
        <v>3</v>
      </c>
      <c r="I4562" s="7" t="b">
        <f t="shared" si="213"/>
        <v>0</v>
      </c>
      <c r="J4562" s="7" t="b">
        <f t="shared" si="214"/>
        <v>1</v>
      </c>
      <c r="K4562" s="7">
        <f t="shared" si="215"/>
        <v>0</v>
      </c>
      <c r="L4562" s="7">
        <f>WEEKDAY(Table1[[#This Row],[post_time]])</f>
        <v>6</v>
      </c>
      <c r="M4562" s="7">
        <f>VLOOKUP(Table1[[#This Row],[topic_id]],'All Topics Data'!$A$2:$I$1243,8,FALSE)</f>
        <v>40520.642361111109</v>
      </c>
      <c r="N4562" s="7">
        <f>Table1[[#This Row],[Hui Reply?]]*(Table1[[#This Row],[post_time]]-Table1[[#This Row],[timestamp of previous reply]])</f>
        <v>0</v>
      </c>
      <c r="O4562" s="3">
        <f>O4561+Table1[[#This Row],[Hui Reply?]]</f>
        <v>1154</v>
      </c>
      <c r="P4562" s="19">
        <f>INT(Table1[[#This Row],[post_time]])</f>
        <v>40522</v>
      </c>
      <c r="Q4562" s="3">
        <f>IF(Table1[[#This Row],[Hui Reply?]],VLOOKUP(Table1[[#This Row],[topic_id]],'All Topics Data'!$A$2:$E$1243,5,FALSE),0)</f>
        <v>0</v>
      </c>
      <c r="R4562" s="8">
        <f>Table1[[#This Row],[post_time]]+8/24</f>
        <v>40523.168888888889</v>
      </c>
      <c r="S4562" s="3">
        <f>IF(Table1[[#This Row],[post_position]]=1,0,SUMIFS($F$2:F4562,$H$2:H4562,Table1[[#This Row],[post_position]]-1,$C$2:C4562,Table1[[#This Row],[topic_id]]))</f>
        <v>40520.656921296293</v>
      </c>
    </row>
    <row r="4563" spans="1:19" x14ac:dyDescent="0.25">
      <c r="A4563" s="7">
        <v>4651</v>
      </c>
      <c r="B4563" s="7">
        <v>1</v>
      </c>
      <c r="C4563" s="7">
        <v>1115</v>
      </c>
      <c r="D4563" s="7">
        <v>7181</v>
      </c>
      <c r="E4563" s="2"/>
      <c r="F4563" s="8">
        <v>40522.964178240742</v>
      </c>
      <c r="G4563" s="7">
        <v>0</v>
      </c>
      <c r="H4563" s="7">
        <v>1</v>
      </c>
      <c r="I4563" s="7" t="b">
        <f t="shared" si="213"/>
        <v>0</v>
      </c>
      <c r="J4563" s="7" t="b">
        <f t="shared" si="214"/>
        <v>0</v>
      </c>
      <c r="K4563" s="7">
        <f t="shared" si="215"/>
        <v>0</v>
      </c>
      <c r="L4563" s="7">
        <f>WEEKDAY(Table1[[#This Row],[post_time]])</f>
        <v>6</v>
      </c>
      <c r="M4563" s="7">
        <f>VLOOKUP(Table1[[#This Row],[topic_id]],'All Topics Data'!$A$2:$I$1243,8,FALSE)</f>
        <v>40522.963888888888</v>
      </c>
      <c r="N4563" s="7">
        <f>Table1[[#This Row],[Hui Reply?]]*(Table1[[#This Row],[post_time]]-Table1[[#This Row],[timestamp of previous reply]])</f>
        <v>0</v>
      </c>
      <c r="O4563" s="3">
        <f>O4562+Table1[[#This Row],[Hui Reply?]]</f>
        <v>1154</v>
      </c>
      <c r="P4563" s="19">
        <f>INT(Table1[[#This Row],[post_time]])</f>
        <v>40522</v>
      </c>
      <c r="Q4563" s="3">
        <f>IF(Table1[[#This Row],[Hui Reply?]],VLOOKUP(Table1[[#This Row],[topic_id]],'All Topics Data'!$A$2:$E$1243,5,FALSE),0)</f>
        <v>0</v>
      </c>
      <c r="R4563" s="8">
        <f>Table1[[#This Row],[post_time]]+8/24</f>
        <v>40523.297511574077</v>
      </c>
      <c r="S4563" s="3">
        <f>IF(Table1[[#This Row],[post_position]]=1,0,SUMIFS($F$2:F4563,$H$2:H4563,Table1[[#This Row],[post_position]]-1,$C$2:C4563,Table1[[#This Row],[topic_id]]))</f>
        <v>0</v>
      </c>
    </row>
    <row r="4564" spans="1:19" x14ac:dyDescent="0.25">
      <c r="A4564" s="7">
        <v>4652</v>
      </c>
      <c r="B4564" s="7">
        <v>1</v>
      </c>
      <c r="C4564" s="7">
        <v>1115</v>
      </c>
      <c r="D4564" s="7">
        <v>24</v>
      </c>
      <c r="F4564" s="8">
        <v>40523.011076388888</v>
      </c>
      <c r="G4564" s="7">
        <v>0</v>
      </c>
      <c r="H4564" s="7">
        <v>2</v>
      </c>
      <c r="I4564" s="7" t="b">
        <f t="shared" si="213"/>
        <v>1</v>
      </c>
      <c r="J4564" s="7" t="b">
        <f t="shared" si="214"/>
        <v>1</v>
      </c>
      <c r="K4564" s="7">
        <f t="shared" si="215"/>
        <v>1</v>
      </c>
      <c r="L4564" s="7">
        <f>WEEKDAY(Table1[[#This Row],[post_time]])</f>
        <v>7</v>
      </c>
      <c r="M4564" s="7">
        <f>VLOOKUP(Table1[[#This Row],[topic_id]],'All Topics Data'!$A$2:$I$1243,8,FALSE)</f>
        <v>40522.963888888888</v>
      </c>
      <c r="N4564" s="7">
        <f>Table1[[#This Row],[Hui Reply?]]*(Table1[[#This Row],[post_time]]-Table1[[#This Row],[timestamp of previous reply]])</f>
        <v>4.6898148146283347E-2</v>
      </c>
      <c r="O4564" s="3">
        <f>O4563+Table1[[#This Row],[Hui Reply?]]</f>
        <v>1155</v>
      </c>
      <c r="P4564" s="19">
        <f>INT(Table1[[#This Row],[post_time]])</f>
        <v>40523</v>
      </c>
      <c r="Q4564" s="3" t="str">
        <f>IF(Table1[[#This Row],[Hui Reply?]],VLOOKUP(Table1[[#This Row],[topic_id]],'All Topics Data'!$A$2:$E$1243,5,FALSE),0)</f>
        <v>rolo</v>
      </c>
      <c r="R4564" s="8">
        <f>Table1[[#This Row],[post_time]]+8/24</f>
        <v>40523.344409722224</v>
      </c>
      <c r="S4564" s="3">
        <f>IF(Table1[[#This Row],[post_position]]=1,0,SUMIFS($F$2:F4564,$H$2:H4564,Table1[[#This Row],[post_position]]-1,$C$2:C4564,Table1[[#This Row],[topic_id]]))</f>
        <v>40522.964178240742</v>
      </c>
    </row>
    <row r="4565" spans="1:19" x14ac:dyDescent="0.25">
      <c r="A4565" s="7">
        <v>4653</v>
      </c>
      <c r="B4565" s="7">
        <v>1</v>
      </c>
      <c r="C4565" s="7">
        <v>1114</v>
      </c>
      <c r="D4565" s="7">
        <v>7178</v>
      </c>
      <c r="F4565" s="8">
        <v>40523.278483796297</v>
      </c>
      <c r="G4565" s="7">
        <v>0</v>
      </c>
      <c r="H4565" s="7">
        <v>5</v>
      </c>
      <c r="I4565" s="7" t="b">
        <f t="shared" si="213"/>
        <v>0</v>
      </c>
      <c r="J4565" s="7" t="b">
        <f t="shared" si="214"/>
        <v>1</v>
      </c>
      <c r="K4565" s="7">
        <f t="shared" si="215"/>
        <v>0</v>
      </c>
      <c r="L4565" s="7">
        <f>WEEKDAY(Table1[[#This Row],[post_time]])</f>
        <v>7</v>
      </c>
      <c r="M4565" s="7">
        <f>VLOOKUP(Table1[[#This Row],[topic_id]],'All Topics Data'!$A$2:$I$1243,8,FALSE)</f>
        <v>40522.632638888892</v>
      </c>
      <c r="N4565" s="7">
        <f>Table1[[#This Row],[Hui Reply?]]*(Table1[[#This Row],[post_time]]-Table1[[#This Row],[timestamp of previous reply]])</f>
        <v>0</v>
      </c>
      <c r="O4565" s="3">
        <f>O4564+Table1[[#This Row],[Hui Reply?]]</f>
        <v>1155</v>
      </c>
      <c r="P4565" s="19">
        <f>INT(Table1[[#This Row],[post_time]])</f>
        <v>40523</v>
      </c>
      <c r="Q4565" s="3">
        <f>IF(Table1[[#This Row],[Hui Reply?]],VLOOKUP(Table1[[#This Row],[topic_id]],'All Topics Data'!$A$2:$E$1243,5,FALSE),0)</f>
        <v>0</v>
      </c>
      <c r="R4565" s="8">
        <f>Table1[[#This Row],[post_time]]+8/24</f>
        <v>40523.611817129633</v>
      </c>
      <c r="S4565" s="3">
        <f>IF(Table1[[#This Row],[post_position]]=1,0,SUMIFS($F$2:F4565,$H$2:H4565,Table1[[#This Row],[post_position]]-1,$C$2:C4565,Table1[[#This Row],[topic_id]]))</f>
        <v>40522.790254629632</v>
      </c>
    </row>
    <row r="4566" spans="1:19" x14ac:dyDescent="0.25">
      <c r="A4566" s="7">
        <v>4654</v>
      </c>
      <c r="B4566" s="7">
        <v>1</v>
      </c>
      <c r="C4566" s="7">
        <v>1115</v>
      </c>
      <c r="D4566" s="7">
        <v>7181</v>
      </c>
      <c r="E4566" s="2"/>
      <c r="F4566" s="8">
        <v>40523.463136574072</v>
      </c>
      <c r="G4566" s="7">
        <v>0</v>
      </c>
      <c r="H4566" s="7">
        <v>3</v>
      </c>
      <c r="I4566" s="7" t="b">
        <f t="shared" si="213"/>
        <v>0</v>
      </c>
      <c r="J4566" s="7" t="b">
        <f t="shared" si="214"/>
        <v>1</v>
      </c>
      <c r="K4566" s="7">
        <f t="shared" si="215"/>
        <v>0</v>
      </c>
      <c r="L4566" s="7">
        <f>WEEKDAY(Table1[[#This Row],[post_time]])</f>
        <v>7</v>
      </c>
      <c r="M4566" s="7">
        <f>VLOOKUP(Table1[[#This Row],[topic_id]],'All Topics Data'!$A$2:$I$1243,8,FALSE)</f>
        <v>40522.963888888888</v>
      </c>
      <c r="N4566" s="7">
        <f>Table1[[#This Row],[Hui Reply?]]*(Table1[[#This Row],[post_time]]-Table1[[#This Row],[timestamp of previous reply]])</f>
        <v>0</v>
      </c>
      <c r="O4566" s="3">
        <f>O4565+Table1[[#This Row],[Hui Reply?]]</f>
        <v>1155</v>
      </c>
      <c r="P4566" s="19">
        <f>INT(Table1[[#This Row],[post_time]])</f>
        <v>40523</v>
      </c>
      <c r="Q4566" s="3">
        <f>IF(Table1[[#This Row],[Hui Reply?]],VLOOKUP(Table1[[#This Row],[topic_id]],'All Topics Data'!$A$2:$E$1243,5,FALSE),0)</f>
        <v>0</v>
      </c>
      <c r="R4566" s="8">
        <f>Table1[[#This Row],[post_time]]+8/24</f>
        <v>40523.796469907407</v>
      </c>
      <c r="S4566" s="3">
        <f>IF(Table1[[#This Row],[post_position]]=1,0,SUMIFS($F$2:F4566,$H$2:H4566,Table1[[#This Row],[post_position]]-1,$C$2:C4566,Table1[[#This Row],[topic_id]]))</f>
        <v>40523.011076388888</v>
      </c>
    </row>
    <row r="4567" spans="1:19" x14ac:dyDescent="0.25">
      <c r="A4567" s="7">
        <v>4655</v>
      </c>
      <c r="B4567" s="7">
        <v>1</v>
      </c>
      <c r="C4567" s="7">
        <v>1116</v>
      </c>
      <c r="D4567" s="7">
        <v>7182</v>
      </c>
      <c r="F4567" s="8">
        <v>40523.664166666669</v>
      </c>
      <c r="G4567" s="7">
        <v>0</v>
      </c>
      <c r="H4567" s="7">
        <v>1</v>
      </c>
      <c r="I4567" s="7" t="b">
        <f t="shared" si="213"/>
        <v>0</v>
      </c>
      <c r="J4567" s="7" t="b">
        <f t="shared" si="214"/>
        <v>0</v>
      </c>
      <c r="K4567" s="7">
        <f t="shared" si="215"/>
        <v>0</v>
      </c>
      <c r="L4567" s="7">
        <f>WEEKDAY(Table1[[#This Row],[post_time]])</f>
        <v>7</v>
      </c>
      <c r="M4567" s="7">
        <f>VLOOKUP(Table1[[#This Row],[topic_id]],'All Topics Data'!$A$2:$I$1243,8,FALSE)</f>
        <v>40523.663888888892</v>
      </c>
      <c r="N4567" s="7">
        <f>Table1[[#This Row],[Hui Reply?]]*(Table1[[#This Row],[post_time]]-Table1[[#This Row],[timestamp of previous reply]])</f>
        <v>0</v>
      </c>
      <c r="O4567" s="3">
        <f>O4566+Table1[[#This Row],[Hui Reply?]]</f>
        <v>1155</v>
      </c>
      <c r="P4567" s="19">
        <f>INT(Table1[[#This Row],[post_time]])</f>
        <v>40523</v>
      </c>
      <c r="Q4567" s="3">
        <f>IF(Table1[[#This Row],[Hui Reply?]],VLOOKUP(Table1[[#This Row],[topic_id]],'All Topics Data'!$A$2:$E$1243,5,FALSE),0)</f>
        <v>0</v>
      </c>
      <c r="R4567" s="8">
        <f>Table1[[#This Row],[post_time]]+8/24</f>
        <v>40523.997500000005</v>
      </c>
      <c r="S4567" s="3">
        <f>IF(Table1[[#This Row],[post_position]]=1,0,SUMIFS($F$2:F4567,$H$2:H4567,Table1[[#This Row],[post_position]]-1,$C$2:C4567,Table1[[#This Row],[topic_id]]))</f>
        <v>0</v>
      </c>
    </row>
    <row r="4568" spans="1:19" x14ac:dyDescent="0.25">
      <c r="A4568" s="7">
        <v>4656</v>
      </c>
      <c r="B4568" s="7">
        <v>1</v>
      </c>
      <c r="C4568" s="7">
        <v>1116</v>
      </c>
      <c r="D4568" s="7">
        <v>5408</v>
      </c>
      <c r="F4568" s="8">
        <v>40523.670370370368</v>
      </c>
      <c r="G4568" s="7">
        <v>0</v>
      </c>
      <c r="H4568" s="7">
        <v>2</v>
      </c>
      <c r="I4568" s="7" t="b">
        <f t="shared" si="213"/>
        <v>0</v>
      </c>
      <c r="J4568" s="7" t="b">
        <f t="shared" si="214"/>
        <v>1</v>
      </c>
      <c r="K4568" s="7">
        <f t="shared" si="215"/>
        <v>0</v>
      </c>
      <c r="L4568" s="7">
        <f>WEEKDAY(Table1[[#This Row],[post_time]])</f>
        <v>7</v>
      </c>
      <c r="M4568" s="7">
        <f>VLOOKUP(Table1[[#This Row],[topic_id]],'All Topics Data'!$A$2:$I$1243,8,FALSE)</f>
        <v>40523.663888888892</v>
      </c>
      <c r="N4568" s="7">
        <f>Table1[[#This Row],[Hui Reply?]]*(Table1[[#This Row],[post_time]]-Table1[[#This Row],[timestamp of previous reply]])</f>
        <v>0</v>
      </c>
      <c r="O4568" s="3">
        <f>O4567+Table1[[#This Row],[Hui Reply?]]</f>
        <v>1155</v>
      </c>
      <c r="P4568" s="19">
        <f>INT(Table1[[#This Row],[post_time]])</f>
        <v>40523</v>
      </c>
      <c r="Q4568" s="3">
        <f>IF(Table1[[#This Row],[Hui Reply?]],VLOOKUP(Table1[[#This Row],[topic_id]],'All Topics Data'!$A$2:$E$1243,5,FALSE),0)</f>
        <v>0</v>
      </c>
      <c r="R4568" s="8">
        <f>Table1[[#This Row],[post_time]]+8/24</f>
        <v>40524.003703703704</v>
      </c>
      <c r="S4568" s="3">
        <f>IF(Table1[[#This Row],[post_position]]=1,0,SUMIFS($F$2:F4568,$H$2:H4568,Table1[[#This Row],[post_position]]-1,$C$2:C4568,Table1[[#This Row],[topic_id]]))</f>
        <v>40523.664166666669</v>
      </c>
    </row>
    <row r="4569" spans="1:19" x14ac:dyDescent="0.25">
      <c r="A4569" s="7">
        <v>4657</v>
      </c>
      <c r="B4569" s="7">
        <v>1</v>
      </c>
      <c r="C4569" s="7">
        <v>1117</v>
      </c>
      <c r="D4569" s="7">
        <v>7182</v>
      </c>
      <c r="F4569" s="8">
        <v>40523.670636574076</v>
      </c>
      <c r="G4569" s="7">
        <v>0</v>
      </c>
      <c r="H4569" s="7">
        <v>1</v>
      </c>
      <c r="I4569" s="7" t="b">
        <f t="shared" si="213"/>
        <v>0</v>
      </c>
      <c r="J4569" s="7" t="b">
        <f t="shared" si="214"/>
        <v>0</v>
      </c>
      <c r="K4569" s="7">
        <f t="shared" si="215"/>
        <v>0</v>
      </c>
      <c r="L4569" s="7">
        <f>WEEKDAY(Table1[[#This Row],[post_time]])</f>
        <v>7</v>
      </c>
      <c r="M4569" s="7">
        <f>VLOOKUP(Table1[[#This Row],[topic_id]],'All Topics Data'!$A$2:$I$1243,8,FALSE)</f>
        <v>40523.670138888891</v>
      </c>
      <c r="N4569" s="7">
        <f>Table1[[#This Row],[Hui Reply?]]*(Table1[[#This Row],[post_time]]-Table1[[#This Row],[timestamp of previous reply]])</f>
        <v>0</v>
      </c>
      <c r="O4569" s="3">
        <f>O4568+Table1[[#This Row],[Hui Reply?]]</f>
        <v>1155</v>
      </c>
      <c r="P4569" s="19">
        <f>INT(Table1[[#This Row],[post_time]])</f>
        <v>40523</v>
      </c>
      <c r="Q4569" s="3">
        <f>IF(Table1[[#This Row],[Hui Reply?]],VLOOKUP(Table1[[#This Row],[topic_id]],'All Topics Data'!$A$2:$E$1243,5,FALSE),0)</f>
        <v>0</v>
      </c>
      <c r="R4569" s="8">
        <f>Table1[[#This Row],[post_time]]+8/24</f>
        <v>40524.003969907411</v>
      </c>
      <c r="S4569" s="3">
        <f>IF(Table1[[#This Row],[post_position]]=1,0,SUMIFS($F$2:F4569,$H$2:H4569,Table1[[#This Row],[post_position]]-1,$C$2:C4569,Table1[[#This Row],[topic_id]]))</f>
        <v>0</v>
      </c>
    </row>
    <row r="4570" spans="1:19" x14ac:dyDescent="0.25">
      <c r="A4570" s="7">
        <v>4658</v>
      </c>
      <c r="B4570" s="7">
        <v>1</v>
      </c>
      <c r="C4570" s="7">
        <v>1116</v>
      </c>
      <c r="D4570" s="7">
        <v>7182</v>
      </c>
      <c r="F4570" s="8">
        <v>40523.679930555554</v>
      </c>
      <c r="G4570" s="7">
        <v>0</v>
      </c>
      <c r="H4570" s="7">
        <v>3</v>
      </c>
      <c r="I4570" s="7" t="b">
        <f t="shared" si="213"/>
        <v>0</v>
      </c>
      <c r="J4570" s="7" t="b">
        <f t="shared" si="214"/>
        <v>1</v>
      </c>
      <c r="K4570" s="7">
        <f t="shared" si="215"/>
        <v>0</v>
      </c>
      <c r="L4570" s="7">
        <f>WEEKDAY(Table1[[#This Row],[post_time]])</f>
        <v>7</v>
      </c>
      <c r="M4570" s="7">
        <f>VLOOKUP(Table1[[#This Row],[topic_id]],'All Topics Data'!$A$2:$I$1243,8,FALSE)</f>
        <v>40523.663888888892</v>
      </c>
      <c r="N4570" s="7">
        <f>Table1[[#This Row],[Hui Reply?]]*(Table1[[#This Row],[post_time]]-Table1[[#This Row],[timestamp of previous reply]])</f>
        <v>0</v>
      </c>
      <c r="O4570" s="3">
        <f>O4569+Table1[[#This Row],[Hui Reply?]]</f>
        <v>1155</v>
      </c>
      <c r="P4570" s="19">
        <f>INT(Table1[[#This Row],[post_time]])</f>
        <v>40523</v>
      </c>
      <c r="Q4570" s="3">
        <f>IF(Table1[[#This Row],[Hui Reply?]],VLOOKUP(Table1[[#This Row],[topic_id]],'All Topics Data'!$A$2:$E$1243,5,FALSE),0)</f>
        <v>0</v>
      </c>
      <c r="R4570" s="8">
        <f>Table1[[#This Row],[post_time]]+8/24</f>
        <v>40524.01326388889</v>
      </c>
      <c r="S4570" s="3">
        <f>IF(Table1[[#This Row],[post_position]]=1,0,SUMIFS($F$2:F4570,$H$2:H4570,Table1[[#This Row],[post_position]]-1,$C$2:C4570,Table1[[#This Row],[topic_id]]))</f>
        <v>40523.670370370368</v>
      </c>
    </row>
    <row r="4571" spans="1:19" x14ac:dyDescent="0.25">
      <c r="A4571" s="7">
        <v>4659</v>
      </c>
      <c r="B4571" s="7">
        <v>1</v>
      </c>
      <c r="C4571" s="7">
        <v>1118</v>
      </c>
      <c r="D4571" s="7">
        <v>6821</v>
      </c>
      <c r="E4571" s="2"/>
      <c r="F4571" s="8">
        <v>40523.711875000001</v>
      </c>
      <c r="G4571" s="7">
        <v>0</v>
      </c>
      <c r="H4571" s="7">
        <v>1</v>
      </c>
      <c r="I4571" s="7" t="b">
        <f t="shared" si="213"/>
        <v>0</v>
      </c>
      <c r="J4571" s="7" t="b">
        <f t="shared" si="214"/>
        <v>0</v>
      </c>
      <c r="K4571" s="7">
        <f t="shared" si="215"/>
        <v>0</v>
      </c>
      <c r="L4571" s="7">
        <f>WEEKDAY(Table1[[#This Row],[post_time]])</f>
        <v>7</v>
      </c>
      <c r="M4571" s="7">
        <f>VLOOKUP(Table1[[#This Row],[topic_id]],'All Topics Data'!$A$2:$I$1243,8,FALSE)</f>
        <v>40523.711805555555</v>
      </c>
      <c r="N4571" s="7">
        <f>Table1[[#This Row],[Hui Reply?]]*(Table1[[#This Row],[post_time]]-Table1[[#This Row],[timestamp of previous reply]])</f>
        <v>0</v>
      </c>
      <c r="O4571" s="3">
        <f>O4570+Table1[[#This Row],[Hui Reply?]]</f>
        <v>1155</v>
      </c>
      <c r="P4571" s="19">
        <f>INT(Table1[[#This Row],[post_time]])</f>
        <v>40523</v>
      </c>
      <c r="Q4571" s="3">
        <f>IF(Table1[[#This Row],[Hui Reply?]],VLOOKUP(Table1[[#This Row],[topic_id]],'All Topics Data'!$A$2:$E$1243,5,FALSE),0)</f>
        <v>0</v>
      </c>
      <c r="R4571" s="8">
        <f>Table1[[#This Row],[post_time]]+8/24</f>
        <v>40524.045208333337</v>
      </c>
      <c r="S4571" s="3">
        <f>IF(Table1[[#This Row],[post_position]]=1,0,SUMIFS($F$2:F4571,$H$2:H4571,Table1[[#This Row],[post_position]]-1,$C$2:C4571,Table1[[#This Row],[topic_id]]))</f>
        <v>0</v>
      </c>
    </row>
    <row r="4572" spans="1:19" x14ac:dyDescent="0.25">
      <c r="A4572" s="7">
        <v>4660</v>
      </c>
      <c r="B4572" s="7">
        <v>1</v>
      </c>
      <c r="C4572" s="7">
        <v>1116</v>
      </c>
      <c r="D4572" s="7">
        <v>5408</v>
      </c>
      <c r="F4572" s="8">
        <v>40523.728379629632</v>
      </c>
      <c r="G4572" s="7">
        <v>0</v>
      </c>
      <c r="H4572" s="7">
        <v>4</v>
      </c>
      <c r="I4572" s="7" t="b">
        <f t="shared" si="213"/>
        <v>0</v>
      </c>
      <c r="J4572" s="7" t="b">
        <f t="shared" si="214"/>
        <v>1</v>
      </c>
      <c r="K4572" s="7">
        <f t="shared" si="215"/>
        <v>0</v>
      </c>
      <c r="L4572" s="7">
        <f>WEEKDAY(Table1[[#This Row],[post_time]])</f>
        <v>7</v>
      </c>
      <c r="M4572" s="7">
        <f>VLOOKUP(Table1[[#This Row],[topic_id]],'All Topics Data'!$A$2:$I$1243,8,FALSE)</f>
        <v>40523.663888888892</v>
      </c>
      <c r="N4572" s="7">
        <f>Table1[[#This Row],[Hui Reply?]]*(Table1[[#This Row],[post_time]]-Table1[[#This Row],[timestamp of previous reply]])</f>
        <v>0</v>
      </c>
      <c r="O4572" s="3">
        <f>O4571+Table1[[#This Row],[Hui Reply?]]</f>
        <v>1155</v>
      </c>
      <c r="P4572" s="19">
        <f>INT(Table1[[#This Row],[post_time]])</f>
        <v>40523</v>
      </c>
      <c r="Q4572" s="3">
        <f>IF(Table1[[#This Row],[Hui Reply?]],VLOOKUP(Table1[[#This Row],[topic_id]],'All Topics Data'!$A$2:$E$1243,5,FALSE),0)</f>
        <v>0</v>
      </c>
      <c r="R4572" s="8">
        <f>Table1[[#This Row],[post_time]]+8/24</f>
        <v>40524.061712962968</v>
      </c>
      <c r="S4572" s="3">
        <f>IF(Table1[[#This Row],[post_position]]=1,0,SUMIFS($F$2:F4572,$H$2:H4572,Table1[[#This Row],[post_position]]-1,$C$2:C4572,Table1[[#This Row],[topic_id]]))</f>
        <v>40523.679930555554</v>
      </c>
    </row>
    <row r="4573" spans="1:19" x14ac:dyDescent="0.25">
      <c r="A4573" s="7">
        <v>4661</v>
      </c>
      <c r="B4573" s="7">
        <v>1</v>
      </c>
      <c r="C4573" s="7">
        <v>1117</v>
      </c>
      <c r="D4573" s="7">
        <v>5408</v>
      </c>
      <c r="F4573" s="8">
        <v>40523.739687499998</v>
      </c>
      <c r="G4573" s="7">
        <v>0</v>
      </c>
      <c r="H4573" s="7">
        <v>2</v>
      </c>
      <c r="I4573" s="7" t="b">
        <f t="shared" si="213"/>
        <v>0</v>
      </c>
      <c r="J4573" s="7" t="b">
        <f t="shared" si="214"/>
        <v>1</v>
      </c>
      <c r="K4573" s="7">
        <f t="shared" si="215"/>
        <v>0</v>
      </c>
      <c r="L4573" s="7">
        <f>WEEKDAY(Table1[[#This Row],[post_time]])</f>
        <v>7</v>
      </c>
      <c r="M4573" s="7">
        <f>VLOOKUP(Table1[[#This Row],[topic_id]],'All Topics Data'!$A$2:$I$1243,8,FALSE)</f>
        <v>40523.670138888891</v>
      </c>
      <c r="N4573" s="7">
        <f>Table1[[#This Row],[Hui Reply?]]*(Table1[[#This Row],[post_time]]-Table1[[#This Row],[timestamp of previous reply]])</f>
        <v>0</v>
      </c>
      <c r="O4573" s="3">
        <f>O4572+Table1[[#This Row],[Hui Reply?]]</f>
        <v>1155</v>
      </c>
      <c r="P4573" s="19">
        <f>INT(Table1[[#This Row],[post_time]])</f>
        <v>40523</v>
      </c>
      <c r="Q4573" s="3">
        <f>IF(Table1[[#This Row],[Hui Reply?]],VLOOKUP(Table1[[#This Row],[topic_id]],'All Topics Data'!$A$2:$E$1243,5,FALSE),0)</f>
        <v>0</v>
      </c>
      <c r="R4573" s="8">
        <f>Table1[[#This Row],[post_time]]+8/24</f>
        <v>40524.073020833333</v>
      </c>
      <c r="S4573" s="3">
        <f>IF(Table1[[#This Row],[post_position]]=1,0,SUMIFS($F$2:F4573,$H$2:H4573,Table1[[#This Row],[post_position]]-1,$C$2:C4573,Table1[[#This Row],[topic_id]]))</f>
        <v>40523.670636574076</v>
      </c>
    </row>
    <row r="4574" spans="1:19" x14ac:dyDescent="0.25">
      <c r="A4574" s="7">
        <v>4662</v>
      </c>
      <c r="B4574" s="7">
        <v>1</v>
      </c>
      <c r="C4574" s="7">
        <v>1118</v>
      </c>
      <c r="D4574" s="7">
        <v>6821</v>
      </c>
      <c r="E4574" s="2"/>
      <c r="F4574" s="8">
        <v>40523.978564814817</v>
      </c>
      <c r="G4574" s="7">
        <v>0</v>
      </c>
      <c r="H4574" s="7">
        <v>2</v>
      </c>
      <c r="I4574" s="7" t="b">
        <f t="shared" si="213"/>
        <v>0</v>
      </c>
      <c r="J4574" s="7" t="b">
        <f t="shared" si="214"/>
        <v>1</v>
      </c>
      <c r="K4574" s="7">
        <f t="shared" si="215"/>
        <v>0</v>
      </c>
      <c r="L4574" s="7">
        <f>WEEKDAY(Table1[[#This Row],[post_time]])</f>
        <v>7</v>
      </c>
      <c r="M4574" s="7">
        <f>VLOOKUP(Table1[[#This Row],[topic_id]],'All Topics Data'!$A$2:$I$1243,8,FALSE)</f>
        <v>40523.711805555555</v>
      </c>
      <c r="N4574" s="7">
        <f>Table1[[#This Row],[Hui Reply?]]*(Table1[[#This Row],[post_time]]-Table1[[#This Row],[timestamp of previous reply]])</f>
        <v>0</v>
      </c>
      <c r="O4574" s="3">
        <f>O4573+Table1[[#This Row],[Hui Reply?]]</f>
        <v>1155</v>
      </c>
      <c r="P4574" s="19">
        <f>INT(Table1[[#This Row],[post_time]])</f>
        <v>40523</v>
      </c>
      <c r="Q4574" s="3">
        <f>IF(Table1[[#This Row],[Hui Reply?]],VLOOKUP(Table1[[#This Row],[topic_id]],'All Topics Data'!$A$2:$E$1243,5,FALSE),0)</f>
        <v>0</v>
      </c>
      <c r="R4574" s="8">
        <f>Table1[[#This Row],[post_time]]+8/24</f>
        <v>40524.311898148153</v>
      </c>
      <c r="S4574" s="3">
        <f>IF(Table1[[#This Row],[post_position]]=1,0,SUMIFS($F$2:F4574,$H$2:H4574,Table1[[#This Row],[post_position]]-1,$C$2:C4574,Table1[[#This Row],[topic_id]]))</f>
        <v>40523.711875000001</v>
      </c>
    </row>
    <row r="4575" spans="1:19" x14ac:dyDescent="0.25">
      <c r="A4575" s="7">
        <v>4663</v>
      </c>
      <c r="B4575" s="7">
        <v>1</v>
      </c>
      <c r="C4575" s="7">
        <v>1117</v>
      </c>
      <c r="D4575" s="7">
        <v>1</v>
      </c>
      <c r="F4575" s="8">
        <v>40524.035381944443</v>
      </c>
      <c r="G4575" s="7">
        <v>0</v>
      </c>
      <c r="H4575" s="7">
        <v>3</v>
      </c>
      <c r="I4575" s="7" t="b">
        <f t="shared" si="213"/>
        <v>0</v>
      </c>
      <c r="J4575" s="7" t="b">
        <f t="shared" si="214"/>
        <v>1</v>
      </c>
      <c r="K4575" s="7">
        <f t="shared" si="215"/>
        <v>0</v>
      </c>
      <c r="L4575" s="7">
        <f>WEEKDAY(Table1[[#This Row],[post_time]])</f>
        <v>1</v>
      </c>
      <c r="M4575" s="7">
        <f>VLOOKUP(Table1[[#This Row],[topic_id]],'All Topics Data'!$A$2:$I$1243,8,FALSE)</f>
        <v>40523.670138888891</v>
      </c>
      <c r="N4575" s="7">
        <f>Table1[[#This Row],[Hui Reply?]]*(Table1[[#This Row],[post_time]]-Table1[[#This Row],[timestamp of previous reply]])</f>
        <v>0</v>
      </c>
      <c r="O4575" s="3">
        <f>O4574+Table1[[#This Row],[Hui Reply?]]</f>
        <v>1155</v>
      </c>
      <c r="P4575" s="19">
        <f>INT(Table1[[#This Row],[post_time]])</f>
        <v>40524</v>
      </c>
      <c r="Q4575" s="3">
        <f>IF(Table1[[#This Row],[Hui Reply?]],VLOOKUP(Table1[[#This Row],[topic_id]],'All Topics Data'!$A$2:$E$1243,5,FALSE),0)</f>
        <v>0</v>
      </c>
      <c r="R4575" s="8">
        <f>Table1[[#This Row],[post_time]]+8/24</f>
        <v>40524.368715277778</v>
      </c>
      <c r="S4575" s="3">
        <f>IF(Table1[[#This Row],[post_position]]=1,0,SUMIFS($F$2:F4575,$H$2:H4575,Table1[[#This Row],[post_position]]-1,$C$2:C4575,Table1[[#This Row],[topic_id]]))</f>
        <v>40523.739687499998</v>
      </c>
    </row>
    <row r="4576" spans="1:19" x14ac:dyDescent="0.25">
      <c r="A4576" s="7">
        <v>4665</v>
      </c>
      <c r="B4576" s="7">
        <v>1</v>
      </c>
      <c r="C4576" s="7">
        <v>1119</v>
      </c>
      <c r="D4576" s="7">
        <v>6436</v>
      </c>
      <c r="E4576" s="2"/>
      <c r="F4576" s="8">
        <v>40524.270671296297</v>
      </c>
      <c r="G4576" s="7">
        <v>0</v>
      </c>
      <c r="H4576" s="7">
        <v>1</v>
      </c>
      <c r="I4576" s="7" t="b">
        <f t="shared" si="213"/>
        <v>0</v>
      </c>
      <c r="J4576" s="7" t="b">
        <f t="shared" si="214"/>
        <v>0</v>
      </c>
      <c r="K4576" s="7">
        <f t="shared" si="215"/>
        <v>0</v>
      </c>
      <c r="L4576" s="7">
        <f>WEEKDAY(Table1[[#This Row],[post_time]])</f>
        <v>1</v>
      </c>
      <c r="M4576" s="7">
        <f>VLOOKUP(Table1[[#This Row],[topic_id]],'All Topics Data'!$A$2:$I$1243,8,FALSE)</f>
        <v>40524.270138888889</v>
      </c>
      <c r="N4576" s="7">
        <f>Table1[[#This Row],[Hui Reply?]]*(Table1[[#This Row],[post_time]]-Table1[[#This Row],[timestamp of previous reply]])</f>
        <v>0</v>
      </c>
      <c r="O4576" s="3">
        <f>O4575+Table1[[#This Row],[Hui Reply?]]</f>
        <v>1155</v>
      </c>
      <c r="P4576" s="19">
        <f>INT(Table1[[#This Row],[post_time]])</f>
        <v>40524</v>
      </c>
      <c r="Q4576" s="3">
        <f>IF(Table1[[#This Row],[Hui Reply?]],VLOOKUP(Table1[[#This Row],[topic_id]],'All Topics Data'!$A$2:$E$1243,5,FALSE),0)</f>
        <v>0</v>
      </c>
      <c r="R4576" s="8">
        <f>Table1[[#This Row],[post_time]]+8/24</f>
        <v>40524.604004629633</v>
      </c>
      <c r="S4576" s="3">
        <f>IF(Table1[[#This Row],[post_position]]=1,0,SUMIFS($F$2:F4576,$H$2:H4576,Table1[[#This Row],[post_position]]-1,$C$2:C4576,Table1[[#This Row],[topic_id]]))</f>
        <v>0</v>
      </c>
    </row>
    <row r="4577" spans="1:19" x14ac:dyDescent="0.25">
      <c r="A4577" s="7">
        <v>4666</v>
      </c>
      <c r="B4577" s="7">
        <v>1</v>
      </c>
      <c r="C4577" s="7">
        <v>1117</v>
      </c>
      <c r="D4577" s="7">
        <v>7182</v>
      </c>
      <c r="E4577" s="2"/>
      <c r="F4577" s="8">
        <v>40524.338009259256</v>
      </c>
      <c r="G4577" s="7">
        <v>0</v>
      </c>
      <c r="H4577" s="7">
        <v>4</v>
      </c>
      <c r="I4577" s="7" t="b">
        <f t="shared" si="213"/>
        <v>0</v>
      </c>
      <c r="J4577" s="7" t="b">
        <f t="shared" si="214"/>
        <v>1</v>
      </c>
      <c r="K4577" s="7">
        <f t="shared" si="215"/>
        <v>0</v>
      </c>
      <c r="L4577" s="7">
        <f>WEEKDAY(Table1[[#This Row],[post_time]])</f>
        <v>1</v>
      </c>
      <c r="M4577" s="7">
        <f>VLOOKUP(Table1[[#This Row],[topic_id]],'All Topics Data'!$A$2:$I$1243,8,FALSE)</f>
        <v>40523.670138888891</v>
      </c>
      <c r="N4577" s="7">
        <f>Table1[[#This Row],[Hui Reply?]]*(Table1[[#This Row],[post_time]]-Table1[[#This Row],[timestamp of previous reply]])</f>
        <v>0</v>
      </c>
      <c r="O4577" s="3">
        <f>O4576+Table1[[#This Row],[Hui Reply?]]</f>
        <v>1155</v>
      </c>
      <c r="P4577" s="19">
        <f>INT(Table1[[#This Row],[post_time]])</f>
        <v>40524</v>
      </c>
      <c r="Q4577" s="3">
        <f>IF(Table1[[#This Row],[Hui Reply?]],VLOOKUP(Table1[[#This Row],[topic_id]],'All Topics Data'!$A$2:$E$1243,5,FALSE),0)</f>
        <v>0</v>
      </c>
      <c r="R4577" s="8">
        <f>Table1[[#This Row],[post_time]]+8/24</f>
        <v>40524.671342592592</v>
      </c>
      <c r="S4577" s="3">
        <f>IF(Table1[[#This Row],[post_position]]=1,0,SUMIFS($F$2:F4577,$H$2:H4577,Table1[[#This Row],[post_position]]-1,$C$2:C4577,Table1[[#This Row],[topic_id]]))</f>
        <v>40524.035381944443</v>
      </c>
    </row>
    <row r="4578" spans="1:19" x14ac:dyDescent="0.25">
      <c r="A4578" s="7">
        <v>4667</v>
      </c>
      <c r="B4578" s="7">
        <v>1</v>
      </c>
      <c r="C4578" s="7">
        <v>1117</v>
      </c>
      <c r="D4578" s="7">
        <v>24</v>
      </c>
      <c r="F4578" s="8">
        <v>40524.501932870371</v>
      </c>
      <c r="G4578" s="7">
        <v>0</v>
      </c>
      <c r="H4578" s="7">
        <v>5</v>
      </c>
      <c r="I4578" s="7" t="b">
        <f t="shared" si="213"/>
        <v>1</v>
      </c>
      <c r="J4578" s="7" t="b">
        <f t="shared" si="214"/>
        <v>1</v>
      </c>
      <c r="K4578" s="7">
        <f t="shared" si="215"/>
        <v>1</v>
      </c>
      <c r="L4578" s="7">
        <f>WEEKDAY(Table1[[#This Row],[post_time]])</f>
        <v>1</v>
      </c>
      <c r="M4578" s="7">
        <f>VLOOKUP(Table1[[#This Row],[topic_id]],'All Topics Data'!$A$2:$I$1243,8,FALSE)</f>
        <v>40523.670138888891</v>
      </c>
      <c r="N4578" s="7">
        <f>Table1[[#This Row],[Hui Reply?]]*(Table1[[#This Row],[post_time]]-Table1[[#This Row],[timestamp of previous reply]])</f>
        <v>0.16392361111502396</v>
      </c>
      <c r="O4578" s="3">
        <f>O4577+Table1[[#This Row],[Hui Reply?]]</f>
        <v>1156</v>
      </c>
      <c r="P4578" s="19">
        <f>INT(Table1[[#This Row],[post_time]])</f>
        <v>40524</v>
      </c>
      <c r="Q4578" s="3" t="str">
        <f>IF(Table1[[#This Row],[Hui Reply?]],VLOOKUP(Table1[[#This Row],[topic_id]],'All Topics Data'!$A$2:$E$1243,5,FALSE),0)</f>
        <v>bradpallister</v>
      </c>
      <c r="R4578" s="8">
        <f>Table1[[#This Row],[post_time]]+8/24</f>
        <v>40524.835266203707</v>
      </c>
      <c r="S4578" s="3">
        <f>IF(Table1[[#This Row],[post_position]]=1,0,SUMIFS($F$2:F4578,$H$2:H4578,Table1[[#This Row],[post_position]]-1,$C$2:C4578,Table1[[#This Row],[topic_id]]))</f>
        <v>40524.338009259256</v>
      </c>
    </row>
    <row r="4579" spans="1:19" x14ac:dyDescent="0.25">
      <c r="A4579" s="7">
        <v>4668</v>
      </c>
      <c r="B4579" s="7">
        <v>1</v>
      </c>
      <c r="C4579" s="7">
        <v>1119</v>
      </c>
      <c r="D4579" s="7">
        <v>24</v>
      </c>
      <c r="F4579" s="8">
        <v>40524.504108796296</v>
      </c>
      <c r="G4579" s="7">
        <v>0</v>
      </c>
      <c r="H4579" s="7">
        <v>2</v>
      </c>
      <c r="I4579" s="7" t="b">
        <f t="shared" si="213"/>
        <v>1</v>
      </c>
      <c r="J4579" s="7" t="b">
        <f t="shared" si="214"/>
        <v>1</v>
      </c>
      <c r="K4579" s="7">
        <f t="shared" si="215"/>
        <v>1</v>
      </c>
      <c r="L4579" s="7">
        <f>WEEKDAY(Table1[[#This Row],[post_time]])</f>
        <v>1</v>
      </c>
      <c r="M4579" s="7">
        <f>VLOOKUP(Table1[[#This Row],[topic_id]],'All Topics Data'!$A$2:$I$1243,8,FALSE)</f>
        <v>40524.270138888889</v>
      </c>
      <c r="N4579" s="7">
        <f>Table1[[#This Row],[Hui Reply?]]*(Table1[[#This Row],[post_time]]-Table1[[#This Row],[timestamp of previous reply]])</f>
        <v>0.23343749999912689</v>
      </c>
      <c r="O4579" s="3">
        <f>O4578+Table1[[#This Row],[Hui Reply?]]</f>
        <v>1157</v>
      </c>
      <c r="P4579" s="19">
        <f>INT(Table1[[#This Row],[post_time]])</f>
        <v>40524</v>
      </c>
      <c r="Q4579" s="3" t="str">
        <f>IF(Table1[[#This Row],[Hui Reply?]],VLOOKUP(Table1[[#This Row],[topic_id]],'All Topics Data'!$A$2:$E$1243,5,FALSE),0)</f>
        <v>karlhr</v>
      </c>
      <c r="R4579" s="8">
        <f>Table1[[#This Row],[post_time]]+8/24</f>
        <v>40524.837442129632</v>
      </c>
      <c r="S4579" s="3">
        <f>IF(Table1[[#This Row],[post_position]]=1,0,SUMIFS($F$2:F4579,$H$2:H4579,Table1[[#This Row],[post_position]]-1,$C$2:C4579,Table1[[#This Row],[topic_id]]))</f>
        <v>40524.270671296297</v>
      </c>
    </row>
    <row r="4580" spans="1:19" x14ac:dyDescent="0.25">
      <c r="A4580" s="7">
        <v>4669</v>
      </c>
      <c r="B4580" s="7">
        <v>1</v>
      </c>
      <c r="C4580" s="7">
        <v>1117</v>
      </c>
      <c r="D4580" s="7">
        <v>7182</v>
      </c>
      <c r="F4580" s="8">
        <v>40524.672893518517</v>
      </c>
      <c r="G4580" s="7">
        <v>0</v>
      </c>
      <c r="H4580" s="7">
        <v>6</v>
      </c>
      <c r="I4580" s="7" t="b">
        <f t="shared" si="213"/>
        <v>0</v>
      </c>
      <c r="J4580" s="7" t="b">
        <f t="shared" si="214"/>
        <v>1</v>
      </c>
      <c r="K4580" s="7">
        <f t="shared" si="215"/>
        <v>0</v>
      </c>
      <c r="L4580" s="7">
        <f>WEEKDAY(Table1[[#This Row],[post_time]])</f>
        <v>1</v>
      </c>
      <c r="M4580" s="7">
        <f>VLOOKUP(Table1[[#This Row],[topic_id]],'All Topics Data'!$A$2:$I$1243,8,FALSE)</f>
        <v>40523.670138888891</v>
      </c>
      <c r="N4580" s="7">
        <f>Table1[[#This Row],[Hui Reply?]]*(Table1[[#This Row],[post_time]]-Table1[[#This Row],[timestamp of previous reply]])</f>
        <v>0</v>
      </c>
      <c r="O4580" s="3">
        <f>O4579+Table1[[#This Row],[Hui Reply?]]</f>
        <v>1157</v>
      </c>
      <c r="P4580" s="19">
        <f>INT(Table1[[#This Row],[post_time]])</f>
        <v>40524</v>
      </c>
      <c r="Q4580" s="3">
        <f>IF(Table1[[#This Row],[Hui Reply?]],VLOOKUP(Table1[[#This Row],[topic_id]],'All Topics Data'!$A$2:$E$1243,5,FALSE),0)</f>
        <v>0</v>
      </c>
      <c r="R4580" s="8">
        <f>Table1[[#This Row],[post_time]]+8/24</f>
        <v>40525.006226851852</v>
      </c>
      <c r="S4580" s="3">
        <f>IF(Table1[[#This Row],[post_position]]=1,0,SUMIFS($F$2:F4580,$H$2:H4580,Table1[[#This Row],[post_position]]-1,$C$2:C4580,Table1[[#This Row],[topic_id]]))</f>
        <v>40524.501932870371</v>
      </c>
    </row>
    <row r="4581" spans="1:19" x14ac:dyDescent="0.25">
      <c r="A4581" s="7">
        <v>4670</v>
      </c>
      <c r="B4581" s="7">
        <v>1</v>
      </c>
      <c r="C4581" s="7">
        <v>1117</v>
      </c>
      <c r="D4581" s="7">
        <v>24</v>
      </c>
      <c r="F4581" s="8">
        <v>40524.777106481481</v>
      </c>
      <c r="G4581" s="7">
        <v>0</v>
      </c>
      <c r="H4581" s="7">
        <v>7</v>
      </c>
      <c r="I4581" s="7" t="b">
        <f t="shared" si="213"/>
        <v>1</v>
      </c>
      <c r="J4581" s="7" t="b">
        <f t="shared" si="214"/>
        <v>1</v>
      </c>
      <c r="K4581" s="7">
        <f t="shared" si="215"/>
        <v>1</v>
      </c>
      <c r="L4581" s="7">
        <f>WEEKDAY(Table1[[#This Row],[post_time]])</f>
        <v>1</v>
      </c>
      <c r="M4581" s="7">
        <f>VLOOKUP(Table1[[#This Row],[topic_id]],'All Topics Data'!$A$2:$I$1243,8,FALSE)</f>
        <v>40523.670138888891</v>
      </c>
      <c r="N4581" s="7">
        <f>Table1[[#This Row],[Hui Reply?]]*(Table1[[#This Row],[post_time]]-Table1[[#This Row],[timestamp of previous reply]])</f>
        <v>0.104212962964084</v>
      </c>
      <c r="O4581" s="3">
        <f>O4580+Table1[[#This Row],[Hui Reply?]]</f>
        <v>1158</v>
      </c>
      <c r="P4581" s="19">
        <f>INT(Table1[[#This Row],[post_time]])</f>
        <v>40524</v>
      </c>
      <c r="Q4581" s="3" t="str">
        <f>IF(Table1[[#This Row],[Hui Reply?]],VLOOKUP(Table1[[#This Row],[topic_id]],'All Topics Data'!$A$2:$E$1243,5,FALSE),0)</f>
        <v>bradpallister</v>
      </c>
      <c r="R4581" s="8">
        <f>Table1[[#This Row],[post_time]]+8/24</f>
        <v>40525.110439814816</v>
      </c>
      <c r="S4581" s="3">
        <f>IF(Table1[[#This Row],[post_position]]=1,0,SUMIFS($F$2:F4581,$H$2:H4581,Table1[[#This Row],[post_position]]-1,$C$2:C4581,Table1[[#This Row],[topic_id]]))</f>
        <v>40524.672893518517</v>
      </c>
    </row>
    <row r="4582" spans="1:19" x14ac:dyDescent="0.25">
      <c r="A4582" s="7">
        <v>4671</v>
      </c>
      <c r="B4582" s="7">
        <v>1</v>
      </c>
      <c r="C4582" s="7">
        <v>1120</v>
      </c>
      <c r="D4582" s="7">
        <v>7186</v>
      </c>
      <c r="E4582" s="2"/>
      <c r="F4582" s="8">
        <v>40524.809710648151</v>
      </c>
      <c r="G4582" s="7">
        <v>0</v>
      </c>
      <c r="H4582" s="7">
        <v>1</v>
      </c>
      <c r="I4582" s="7" t="b">
        <f t="shared" si="213"/>
        <v>0</v>
      </c>
      <c r="J4582" s="7" t="b">
        <f t="shared" si="214"/>
        <v>0</v>
      </c>
      <c r="K4582" s="7">
        <f t="shared" si="215"/>
        <v>0</v>
      </c>
      <c r="L4582" s="7">
        <f>WEEKDAY(Table1[[#This Row],[post_time]])</f>
        <v>1</v>
      </c>
      <c r="M4582" s="7">
        <f>VLOOKUP(Table1[[#This Row],[topic_id]],'All Topics Data'!$A$2:$I$1243,8,FALSE)</f>
        <v>40524.809027777781</v>
      </c>
      <c r="N4582" s="7">
        <f>Table1[[#This Row],[Hui Reply?]]*(Table1[[#This Row],[post_time]]-Table1[[#This Row],[timestamp of previous reply]])</f>
        <v>0</v>
      </c>
      <c r="O4582" s="3">
        <f>O4581+Table1[[#This Row],[Hui Reply?]]</f>
        <v>1158</v>
      </c>
      <c r="P4582" s="19">
        <f>INT(Table1[[#This Row],[post_time]])</f>
        <v>40524</v>
      </c>
      <c r="Q4582" s="3">
        <f>IF(Table1[[#This Row],[Hui Reply?]],VLOOKUP(Table1[[#This Row],[topic_id]],'All Topics Data'!$A$2:$E$1243,5,FALSE),0)</f>
        <v>0</v>
      </c>
      <c r="R4582" s="8">
        <f>Table1[[#This Row],[post_time]]+8/24</f>
        <v>40525.143043981487</v>
      </c>
      <c r="S4582" s="3">
        <f>IF(Table1[[#This Row],[post_position]]=1,0,SUMIFS($F$2:F4582,$H$2:H4582,Table1[[#This Row],[post_position]]-1,$C$2:C4582,Table1[[#This Row],[topic_id]]))</f>
        <v>0</v>
      </c>
    </row>
    <row r="4583" spans="1:19" x14ac:dyDescent="0.25">
      <c r="A4583" s="7">
        <v>4672</v>
      </c>
      <c r="B4583" s="7">
        <v>1</v>
      </c>
      <c r="C4583" s="7">
        <v>1121</v>
      </c>
      <c r="D4583" s="7">
        <v>7187</v>
      </c>
      <c r="E4583" s="2"/>
      <c r="F4583" s="8">
        <v>40524.878831018519</v>
      </c>
      <c r="G4583" s="7">
        <v>0</v>
      </c>
      <c r="H4583" s="7">
        <v>1</v>
      </c>
      <c r="I4583" s="7" t="b">
        <f t="shared" si="213"/>
        <v>0</v>
      </c>
      <c r="J4583" s="7" t="b">
        <f t="shared" si="214"/>
        <v>0</v>
      </c>
      <c r="K4583" s="7">
        <f t="shared" si="215"/>
        <v>0</v>
      </c>
      <c r="L4583" s="7">
        <f>WEEKDAY(Table1[[#This Row],[post_time]])</f>
        <v>1</v>
      </c>
      <c r="M4583" s="7">
        <f>VLOOKUP(Table1[[#This Row],[topic_id]],'All Topics Data'!$A$2:$I$1243,8,FALSE)</f>
        <v>40524.878472222219</v>
      </c>
      <c r="N4583" s="7">
        <f>Table1[[#This Row],[Hui Reply?]]*(Table1[[#This Row],[post_time]]-Table1[[#This Row],[timestamp of previous reply]])</f>
        <v>0</v>
      </c>
      <c r="O4583" s="3">
        <f>O4582+Table1[[#This Row],[Hui Reply?]]</f>
        <v>1158</v>
      </c>
      <c r="P4583" s="19">
        <f>INT(Table1[[#This Row],[post_time]])</f>
        <v>40524</v>
      </c>
      <c r="Q4583" s="3">
        <f>IF(Table1[[#This Row],[Hui Reply?]],VLOOKUP(Table1[[#This Row],[topic_id]],'All Topics Data'!$A$2:$E$1243,5,FALSE),0)</f>
        <v>0</v>
      </c>
      <c r="R4583" s="8">
        <f>Table1[[#This Row],[post_time]]+8/24</f>
        <v>40525.212164351855</v>
      </c>
      <c r="S4583" s="3">
        <f>IF(Table1[[#This Row],[post_position]]=1,0,SUMIFS($F$2:F4583,$H$2:H4583,Table1[[#This Row],[post_position]]-1,$C$2:C4583,Table1[[#This Row],[topic_id]]))</f>
        <v>0</v>
      </c>
    </row>
    <row r="4584" spans="1:19" x14ac:dyDescent="0.25">
      <c r="A4584" s="7">
        <v>4673</v>
      </c>
      <c r="B4584" s="7">
        <v>1</v>
      </c>
      <c r="C4584" s="7">
        <v>1117</v>
      </c>
      <c r="D4584" s="7">
        <v>7182</v>
      </c>
      <c r="F4584" s="8">
        <v>40524.925995370373</v>
      </c>
      <c r="G4584" s="7">
        <v>0</v>
      </c>
      <c r="H4584" s="7">
        <v>8</v>
      </c>
      <c r="I4584" s="7" t="b">
        <f t="shared" si="213"/>
        <v>0</v>
      </c>
      <c r="J4584" s="7" t="b">
        <f t="shared" si="214"/>
        <v>1</v>
      </c>
      <c r="K4584" s="7">
        <f t="shared" si="215"/>
        <v>0</v>
      </c>
      <c r="L4584" s="7">
        <f>WEEKDAY(Table1[[#This Row],[post_time]])</f>
        <v>1</v>
      </c>
      <c r="M4584" s="7">
        <f>VLOOKUP(Table1[[#This Row],[topic_id]],'All Topics Data'!$A$2:$I$1243,8,FALSE)</f>
        <v>40523.670138888891</v>
      </c>
      <c r="N4584" s="7">
        <f>Table1[[#This Row],[Hui Reply?]]*(Table1[[#This Row],[post_time]]-Table1[[#This Row],[timestamp of previous reply]])</f>
        <v>0</v>
      </c>
      <c r="O4584" s="3">
        <f>O4583+Table1[[#This Row],[Hui Reply?]]</f>
        <v>1158</v>
      </c>
      <c r="P4584" s="19">
        <f>INT(Table1[[#This Row],[post_time]])</f>
        <v>40524</v>
      </c>
      <c r="Q4584" s="3">
        <f>IF(Table1[[#This Row],[Hui Reply?]],VLOOKUP(Table1[[#This Row],[topic_id]],'All Topics Data'!$A$2:$E$1243,5,FALSE),0)</f>
        <v>0</v>
      </c>
      <c r="R4584" s="8">
        <f>Table1[[#This Row],[post_time]]+8/24</f>
        <v>40525.259328703709</v>
      </c>
      <c r="S4584" s="3">
        <f>IF(Table1[[#This Row],[post_position]]=1,0,SUMIFS($F$2:F4584,$H$2:H4584,Table1[[#This Row],[post_position]]-1,$C$2:C4584,Table1[[#This Row],[topic_id]]))</f>
        <v>40524.777106481481</v>
      </c>
    </row>
    <row r="4585" spans="1:19" x14ac:dyDescent="0.25">
      <c r="A4585" s="7">
        <v>4674</v>
      </c>
      <c r="B4585" s="7">
        <v>1</v>
      </c>
      <c r="C4585" s="7">
        <v>1121</v>
      </c>
      <c r="D4585" s="7">
        <v>6458</v>
      </c>
      <c r="F4585" s="8">
        <v>40524.960925925923</v>
      </c>
      <c r="G4585" s="7">
        <v>0</v>
      </c>
      <c r="H4585" s="7">
        <v>2</v>
      </c>
      <c r="I4585" s="7" t="b">
        <f t="shared" si="213"/>
        <v>0</v>
      </c>
      <c r="J4585" s="7" t="b">
        <f t="shared" si="214"/>
        <v>1</v>
      </c>
      <c r="K4585" s="7">
        <f t="shared" si="215"/>
        <v>0</v>
      </c>
      <c r="L4585" s="7">
        <f>WEEKDAY(Table1[[#This Row],[post_time]])</f>
        <v>1</v>
      </c>
      <c r="M4585" s="7">
        <f>VLOOKUP(Table1[[#This Row],[topic_id]],'All Topics Data'!$A$2:$I$1243,8,FALSE)</f>
        <v>40524.878472222219</v>
      </c>
      <c r="N4585" s="7">
        <f>Table1[[#This Row],[Hui Reply?]]*(Table1[[#This Row],[post_time]]-Table1[[#This Row],[timestamp of previous reply]])</f>
        <v>0</v>
      </c>
      <c r="O4585" s="3">
        <f>O4584+Table1[[#This Row],[Hui Reply?]]</f>
        <v>1158</v>
      </c>
      <c r="P4585" s="19">
        <f>INT(Table1[[#This Row],[post_time]])</f>
        <v>40524</v>
      </c>
      <c r="Q4585" s="3">
        <f>IF(Table1[[#This Row],[Hui Reply?]],VLOOKUP(Table1[[#This Row],[topic_id]],'All Topics Data'!$A$2:$E$1243,5,FALSE),0)</f>
        <v>0</v>
      </c>
      <c r="R4585" s="8">
        <f>Table1[[#This Row],[post_time]]+8/24</f>
        <v>40525.294259259259</v>
      </c>
      <c r="S4585" s="3">
        <f>IF(Table1[[#This Row],[post_position]]=1,0,SUMIFS($F$2:F4585,$H$2:H4585,Table1[[#This Row],[post_position]]-1,$C$2:C4585,Table1[[#This Row],[topic_id]]))</f>
        <v>40524.878831018519</v>
      </c>
    </row>
    <row r="4586" spans="1:19" x14ac:dyDescent="0.25">
      <c r="A4586" s="7">
        <v>4675</v>
      </c>
      <c r="B4586" s="7">
        <v>1</v>
      </c>
      <c r="C4586" s="7">
        <v>1121</v>
      </c>
      <c r="D4586" s="7">
        <v>24</v>
      </c>
      <c r="F4586" s="8">
        <v>40524.987719907411</v>
      </c>
      <c r="G4586" s="7">
        <v>0</v>
      </c>
      <c r="H4586" s="7">
        <v>3</v>
      </c>
      <c r="I4586" s="7" t="b">
        <f t="shared" si="213"/>
        <v>1</v>
      </c>
      <c r="J4586" s="7" t="b">
        <f t="shared" si="214"/>
        <v>1</v>
      </c>
      <c r="K4586" s="7">
        <f t="shared" si="215"/>
        <v>1</v>
      </c>
      <c r="L4586" s="7">
        <f>WEEKDAY(Table1[[#This Row],[post_time]])</f>
        <v>1</v>
      </c>
      <c r="M4586" s="7">
        <f>VLOOKUP(Table1[[#This Row],[topic_id]],'All Topics Data'!$A$2:$I$1243,8,FALSE)</f>
        <v>40524.878472222219</v>
      </c>
      <c r="N4586" s="7">
        <f>Table1[[#This Row],[Hui Reply?]]*(Table1[[#This Row],[post_time]]-Table1[[#This Row],[timestamp of previous reply]])</f>
        <v>2.6793981487571727E-2</v>
      </c>
      <c r="O4586" s="3">
        <f>O4585+Table1[[#This Row],[Hui Reply?]]</f>
        <v>1159</v>
      </c>
      <c r="P4586" s="19">
        <f>INT(Table1[[#This Row],[post_time]])</f>
        <v>40524</v>
      </c>
      <c r="Q4586" s="3" t="str">
        <f>IF(Table1[[#This Row],[Hui Reply?]],VLOOKUP(Table1[[#This Row],[topic_id]],'All Topics Data'!$A$2:$E$1243,5,FALSE),0)</f>
        <v>hilcom</v>
      </c>
      <c r="R4586" s="8">
        <f>Table1[[#This Row],[post_time]]+8/24</f>
        <v>40525.321053240747</v>
      </c>
      <c r="S4586" s="3">
        <f>IF(Table1[[#This Row],[post_position]]=1,0,SUMIFS($F$2:F4586,$H$2:H4586,Table1[[#This Row],[post_position]]-1,$C$2:C4586,Table1[[#This Row],[topic_id]]))</f>
        <v>40524.960925925923</v>
      </c>
    </row>
    <row r="4587" spans="1:19" x14ac:dyDescent="0.25">
      <c r="A4587" s="7">
        <v>4676</v>
      </c>
      <c r="B4587" s="7">
        <v>1</v>
      </c>
      <c r="C4587" s="7">
        <v>1117</v>
      </c>
      <c r="D4587" s="7">
        <v>24</v>
      </c>
      <c r="F4587" s="8">
        <v>40524.988692129627</v>
      </c>
      <c r="G4587" s="7">
        <v>0</v>
      </c>
      <c r="H4587" s="7">
        <v>9</v>
      </c>
      <c r="I4587" s="7" t="b">
        <f t="shared" si="213"/>
        <v>1</v>
      </c>
      <c r="J4587" s="7" t="b">
        <f t="shared" si="214"/>
        <v>1</v>
      </c>
      <c r="K4587" s="7">
        <f t="shared" si="215"/>
        <v>1</v>
      </c>
      <c r="L4587" s="7">
        <f>WEEKDAY(Table1[[#This Row],[post_time]])</f>
        <v>1</v>
      </c>
      <c r="M4587" s="7">
        <f>VLOOKUP(Table1[[#This Row],[topic_id]],'All Topics Data'!$A$2:$I$1243,8,FALSE)</f>
        <v>40523.670138888891</v>
      </c>
      <c r="N4587" s="7">
        <f>Table1[[#This Row],[Hui Reply?]]*(Table1[[#This Row],[post_time]]-Table1[[#This Row],[timestamp of previous reply]])</f>
        <v>6.2696759254322387E-2</v>
      </c>
      <c r="O4587" s="3">
        <f>O4586+Table1[[#This Row],[Hui Reply?]]</f>
        <v>1160</v>
      </c>
      <c r="P4587" s="19">
        <f>INT(Table1[[#This Row],[post_time]])</f>
        <v>40524</v>
      </c>
      <c r="Q4587" s="3" t="str">
        <f>IF(Table1[[#This Row],[Hui Reply?]],VLOOKUP(Table1[[#This Row],[topic_id]],'All Topics Data'!$A$2:$E$1243,5,FALSE),0)</f>
        <v>bradpallister</v>
      </c>
      <c r="R4587" s="8">
        <f>Table1[[#This Row],[post_time]]+8/24</f>
        <v>40525.322025462963</v>
      </c>
      <c r="S4587" s="3">
        <f>IF(Table1[[#This Row],[post_position]]=1,0,SUMIFS($F$2:F4587,$H$2:H4587,Table1[[#This Row],[post_position]]-1,$C$2:C4587,Table1[[#This Row],[topic_id]]))</f>
        <v>40524.925995370373</v>
      </c>
    </row>
    <row r="4588" spans="1:19" x14ac:dyDescent="0.25">
      <c r="A4588" s="7">
        <v>4677</v>
      </c>
      <c r="B4588" s="7">
        <v>1</v>
      </c>
      <c r="C4588" s="7">
        <v>1120</v>
      </c>
      <c r="D4588" s="7">
        <v>24</v>
      </c>
      <c r="F4588" s="8">
        <v>40524.990555555552</v>
      </c>
      <c r="G4588" s="7">
        <v>0</v>
      </c>
      <c r="H4588" s="7">
        <v>2</v>
      </c>
      <c r="I4588" s="7" t="b">
        <f t="shared" si="213"/>
        <v>1</v>
      </c>
      <c r="J4588" s="7" t="b">
        <f t="shared" si="214"/>
        <v>1</v>
      </c>
      <c r="K4588" s="7">
        <f t="shared" si="215"/>
        <v>1</v>
      </c>
      <c r="L4588" s="7">
        <f>WEEKDAY(Table1[[#This Row],[post_time]])</f>
        <v>1</v>
      </c>
      <c r="M4588" s="7">
        <f>VLOOKUP(Table1[[#This Row],[topic_id]],'All Topics Data'!$A$2:$I$1243,8,FALSE)</f>
        <v>40524.809027777781</v>
      </c>
      <c r="N4588" s="7">
        <f>Table1[[#This Row],[Hui Reply?]]*(Table1[[#This Row],[post_time]]-Table1[[#This Row],[timestamp of previous reply]])</f>
        <v>0.18084490740147885</v>
      </c>
      <c r="O4588" s="3">
        <f>O4587+Table1[[#This Row],[Hui Reply?]]</f>
        <v>1161</v>
      </c>
      <c r="P4588" s="19">
        <f>INT(Table1[[#This Row],[post_time]])</f>
        <v>40524</v>
      </c>
      <c r="Q4588" s="3" t="str">
        <f>IF(Table1[[#This Row],[Hui Reply?]],VLOOKUP(Table1[[#This Row],[topic_id]],'All Topics Data'!$A$2:$E$1243,5,FALSE),0)</f>
        <v>Ruffles</v>
      </c>
      <c r="R4588" s="8">
        <f>Table1[[#This Row],[post_time]]+8/24</f>
        <v>40525.323888888888</v>
      </c>
      <c r="S4588" s="3">
        <f>IF(Table1[[#This Row],[post_position]]=1,0,SUMIFS($F$2:F4588,$H$2:H4588,Table1[[#This Row],[post_position]]-1,$C$2:C4588,Table1[[#This Row],[topic_id]]))</f>
        <v>40524.809710648151</v>
      </c>
    </row>
    <row r="4589" spans="1:19" x14ac:dyDescent="0.25">
      <c r="A4589" s="7">
        <v>4678</v>
      </c>
      <c r="B4589" s="7">
        <v>1</v>
      </c>
      <c r="C4589" s="7">
        <v>1105</v>
      </c>
      <c r="D4589" s="7">
        <v>6458</v>
      </c>
      <c r="E4589" s="2"/>
      <c r="F4589" s="8">
        <v>40525.029756944445</v>
      </c>
      <c r="G4589" s="7">
        <v>0</v>
      </c>
      <c r="H4589" s="7">
        <v>3</v>
      </c>
      <c r="I4589" s="7" t="b">
        <f t="shared" si="213"/>
        <v>0</v>
      </c>
      <c r="J4589" s="7" t="b">
        <f t="shared" si="214"/>
        <v>1</v>
      </c>
      <c r="K4589" s="7">
        <f t="shared" si="215"/>
        <v>0</v>
      </c>
      <c r="L4589" s="7">
        <f>WEEKDAY(Table1[[#This Row],[post_time]])</f>
        <v>2</v>
      </c>
      <c r="M4589" s="7">
        <f>VLOOKUP(Table1[[#This Row],[topic_id]],'All Topics Data'!$A$2:$I$1243,8,FALSE)</f>
        <v>40520.147222222222</v>
      </c>
      <c r="N4589" s="7">
        <f>Table1[[#This Row],[Hui Reply?]]*(Table1[[#This Row],[post_time]]-Table1[[#This Row],[timestamp of previous reply]])</f>
        <v>0</v>
      </c>
      <c r="O4589" s="3">
        <f>O4588+Table1[[#This Row],[Hui Reply?]]</f>
        <v>1161</v>
      </c>
      <c r="P4589" s="19">
        <f>INT(Table1[[#This Row],[post_time]])</f>
        <v>40525</v>
      </c>
      <c r="Q4589" s="3">
        <f>IF(Table1[[#This Row],[Hui Reply?]],VLOOKUP(Table1[[#This Row],[topic_id]],'All Topics Data'!$A$2:$E$1243,5,FALSE),0)</f>
        <v>0</v>
      </c>
      <c r="R4589" s="8">
        <f>Table1[[#This Row],[post_time]]+8/24</f>
        <v>40525.36309027778</v>
      </c>
      <c r="S4589" s="3">
        <f>IF(Table1[[#This Row],[post_position]]=1,0,SUMIFS($F$2:F4589,$H$2:H4589,Table1[[#This Row],[post_position]]-1,$C$2:C4589,Table1[[#This Row],[topic_id]]))</f>
        <v>40522.583553240744</v>
      </c>
    </row>
    <row r="4590" spans="1:19" x14ac:dyDescent="0.25">
      <c r="A4590" s="7">
        <v>4679</v>
      </c>
      <c r="B4590" s="7">
        <v>1</v>
      </c>
      <c r="C4590" s="7">
        <v>1122</v>
      </c>
      <c r="D4590" s="7">
        <v>6821</v>
      </c>
      <c r="E4590" s="2"/>
      <c r="F4590" s="8">
        <v>40525.068379629629</v>
      </c>
      <c r="G4590" s="7">
        <v>0</v>
      </c>
      <c r="H4590" s="7">
        <v>1</v>
      </c>
      <c r="I4590" s="7" t="b">
        <f t="shared" si="213"/>
        <v>0</v>
      </c>
      <c r="J4590" s="7" t="b">
        <f t="shared" si="214"/>
        <v>0</v>
      </c>
      <c r="K4590" s="7">
        <f t="shared" si="215"/>
        <v>0</v>
      </c>
      <c r="L4590" s="7">
        <f>WEEKDAY(Table1[[#This Row],[post_time]])</f>
        <v>2</v>
      </c>
      <c r="M4590" s="7">
        <f>VLOOKUP(Table1[[#This Row],[topic_id]],'All Topics Data'!$A$2:$I$1243,8,FALSE)</f>
        <v>40525.068055555559</v>
      </c>
      <c r="N4590" s="7">
        <f>Table1[[#This Row],[Hui Reply?]]*(Table1[[#This Row],[post_time]]-Table1[[#This Row],[timestamp of previous reply]])</f>
        <v>0</v>
      </c>
      <c r="O4590" s="3">
        <f>O4589+Table1[[#This Row],[Hui Reply?]]</f>
        <v>1161</v>
      </c>
      <c r="P4590" s="19">
        <f>INT(Table1[[#This Row],[post_time]])</f>
        <v>40525</v>
      </c>
      <c r="Q4590" s="3">
        <f>IF(Table1[[#This Row],[Hui Reply?]],VLOOKUP(Table1[[#This Row],[topic_id]],'All Topics Data'!$A$2:$E$1243,5,FALSE),0)</f>
        <v>0</v>
      </c>
      <c r="R4590" s="8">
        <f>Table1[[#This Row],[post_time]]+8/24</f>
        <v>40525.401712962965</v>
      </c>
      <c r="S4590" s="3">
        <f>IF(Table1[[#This Row],[post_position]]=1,0,SUMIFS($F$2:F4590,$H$2:H4590,Table1[[#This Row],[post_position]]-1,$C$2:C4590,Table1[[#This Row],[topic_id]]))</f>
        <v>0</v>
      </c>
    </row>
    <row r="4591" spans="1:19" x14ac:dyDescent="0.25">
      <c r="A4591" s="7">
        <v>4680</v>
      </c>
      <c r="B4591" s="7">
        <v>1</v>
      </c>
      <c r="C4591" s="7">
        <v>1122</v>
      </c>
      <c r="D4591" s="7">
        <v>1</v>
      </c>
      <c r="E4591" s="2"/>
      <c r="F4591" s="8">
        <v>40525.078946759262</v>
      </c>
      <c r="G4591" s="7">
        <v>0</v>
      </c>
      <c r="H4591" s="7">
        <v>2</v>
      </c>
      <c r="I4591" s="7" t="b">
        <f t="shared" si="213"/>
        <v>0</v>
      </c>
      <c r="J4591" s="7" t="b">
        <f t="shared" si="214"/>
        <v>1</v>
      </c>
      <c r="K4591" s="7">
        <f t="shared" si="215"/>
        <v>0</v>
      </c>
      <c r="L4591" s="7">
        <f>WEEKDAY(Table1[[#This Row],[post_time]])</f>
        <v>2</v>
      </c>
      <c r="M4591" s="7">
        <f>VLOOKUP(Table1[[#This Row],[topic_id]],'All Topics Data'!$A$2:$I$1243,8,FALSE)</f>
        <v>40525.068055555559</v>
      </c>
      <c r="N4591" s="7">
        <f>Table1[[#This Row],[Hui Reply?]]*(Table1[[#This Row],[post_time]]-Table1[[#This Row],[timestamp of previous reply]])</f>
        <v>0</v>
      </c>
      <c r="O4591" s="3">
        <f>O4590+Table1[[#This Row],[Hui Reply?]]</f>
        <v>1161</v>
      </c>
      <c r="P4591" s="19">
        <f>INT(Table1[[#This Row],[post_time]])</f>
        <v>40525</v>
      </c>
      <c r="Q4591" s="3">
        <f>IF(Table1[[#This Row],[Hui Reply?]],VLOOKUP(Table1[[#This Row],[topic_id]],'All Topics Data'!$A$2:$E$1243,5,FALSE),0)</f>
        <v>0</v>
      </c>
      <c r="R4591" s="8">
        <f>Table1[[#This Row],[post_time]]+8/24</f>
        <v>40525.412280092598</v>
      </c>
      <c r="S4591" s="3">
        <f>IF(Table1[[#This Row],[post_position]]=1,0,SUMIFS($F$2:F4591,$H$2:H4591,Table1[[#This Row],[post_position]]-1,$C$2:C4591,Table1[[#This Row],[topic_id]]))</f>
        <v>40525.068379629629</v>
      </c>
    </row>
    <row r="4592" spans="1:19" x14ac:dyDescent="0.25">
      <c r="A4592" s="7">
        <v>4681</v>
      </c>
      <c r="B4592" s="7">
        <v>1</v>
      </c>
      <c r="C4592" s="7">
        <v>1122</v>
      </c>
      <c r="D4592" s="7">
        <v>6821</v>
      </c>
      <c r="E4592" s="2"/>
      <c r="F4592" s="8">
        <v>40525.090520833335</v>
      </c>
      <c r="G4592" s="7">
        <v>0</v>
      </c>
      <c r="H4592" s="7">
        <v>3</v>
      </c>
      <c r="I4592" s="7" t="b">
        <f t="shared" si="213"/>
        <v>0</v>
      </c>
      <c r="J4592" s="7" t="b">
        <f t="shared" si="214"/>
        <v>1</v>
      </c>
      <c r="K4592" s="7">
        <f t="shared" si="215"/>
        <v>0</v>
      </c>
      <c r="L4592" s="7">
        <f>WEEKDAY(Table1[[#This Row],[post_time]])</f>
        <v>2</v>
      </c>
      <c r="M4592" s="7">
        <f>VLOOKUP(Table1[[#This Row],[topic_id]],'All Topics Data'!$A$2:$I$1243,8,FALSE)</f>
        <v>40525.068055555559</v>
      </c>
      <c r="N4592" s="7">
        <f>Table1[[#This Row],[Hui Reply?]]*(Table1[[#This Row],[post_time]]-Table1[[#This Row],[timestamp of previous reply]])</f>
        <v>0</v>
      </c>
      <c r="O4592" s="3">
        <f>O4591+Table1[[#This Row],[Hui Reply?]]</f>
        <v>1161</v>
      </c>
      <c r="P4592" s="19">
        <f>INT(Table1[[#This Row],[post_time]])</f>
        <v>40525</v>
      </c>
      <c r="Q4592" s="3">
        <f>IF(Table1[[#This Row],[Hui Reply?]],VLOOKUP(Table1[[#This Row],[topic_id]],'All Topics Data'!$A$2:$E$1243,5,FALSE),0)</f>
        <v>0</v>
      </c>
      <c r="R4592" s="8">
        <f>Table1[[#This Row],[post_time]]+8/24</f>
        <v>40525.423854166671</v>
      </c>
      <c r="S4592" s="3">
        <f>IF(Table1[[#This Row],[post_position]]=1,0,SUMIFS($F$2:F4592,$H$2:H4592,Table1[[#This Row],[post_position]]-1,$C$2:C4592,Table1[[#This Row],[topic_id]]))</f>
        <v>40525.078946759262</v>
      </c>
    </row>
    <row r="4593" spans="1:19" x14ac:dyDescent="0.25">
      <c r="A4593" s="7">
        <v>4682</v>
      </c>
      <c r="B4593" s="7">
        <v>1</v>
      </c>
      <c r="C4593" s="7">
        <v>1122</v>
      </c>
      <c r="D4593" s="7">
        <v>5408</v>
      </c>
      <c r="F4593" s="8">
        <v>40525.143425925926</v>
      </c>
      <c r="G4593" s="7">
        <v>0</v>
      </c>
      <c r="H4593" s="7">
        <v>4</v>
      </c>
      <c r="I4593" s="7" t="b">
        <f t="shared" si="213"/>
        <v>0</v>
      </c>
      <c r="J4593" s="7" t="b">
        <f t="shared" si="214"/>
        <v>1</v>
      </c>
      <c r="K4593" s="7">
        <f t="shared" si="215"/>
        <v>0</v>
      </c>
      <c r="L4593" s="7">
        <f>WEEKDAY(Table1[[#This Row],[post_time]])</f>
        <v>2</v>
      </c>
      <c r="M4593" s="7">
        <f>VLOOKUP(Table1[[#This Row],[topic_id]],'All Topics Data'!$A$2:$I$1243,8,FALSE)</f>
        <v>40525.068055555559</v>
      </c>
      <c r="N4593" s="7">
        <f>Table1[[#This Row],[Hui Reply?]]*(Table1[[#This Row],[post_time]]-Table1[[#This Row],[timestamp of previous reply]])</f>
        <v>0</v>
      </c>
      <c r="O4593" s="3">
        <f>O4592+Table1[[#This Row],[Hui Reply?]]</f>
        <v>1161</v>
      </c>
      <c r="P4593" s="19">
        <f>INT(Table1[[#This Row],[post_time]])</f>
        <v>40525</v>
      </c>
      <c r="Q4593" s="3">
        <f>IF(Table1[[#This Row],[Hui Reply?]],VLOOKUP(Table1[[#This Row],[topic_id]],'All Topics Data'!$A$2:$E$1243,5,FALSE),0)</f>
        <v>0</v>
      </c>
      <c r="R4593" s="8">
        <f>Table1[[#This Row],[post_time]]+8/24</f>
        <v>40525.476759259262</v>
      </c>
      <c r="S4593" s="3">
        <f>IF(Table1[[#This Row],[post_position]]=1,0,SUMIFS($F$2:F4593,$H$2:H4593,Table1[[#This Row],[post_position]]-1,$C$2:C4593,Table1[[#This Row],[topic_id]]))</f>
        <v>40525.090520833335</v>
      </c>
    </row>
    <row r="4594" spans="1:19" x14ac:dyDescent="0.25">
      <c r="A4594" s="7">
        <v>4683</v>
      </c>
      <c r="B4594" s="7">
        <v>1</v>
      </c>
      <c r="C4594" s="7">
        <v>1123</v>
      </c>
      <c r="D4594" s="7">
        <v>7190</v>
      </c>
      <c r="E4594" s="2"/>
      <c r="F4594" s="8">
        <v>40525.166527777779</v>
      </c>
      <c r="G4594" s="7">
        <v>0</v>
      </c>
      <c r="H4594" s="7">
        <v>1</v>
      </c>
      <c r="I4594" s="7" t="b">
        <f t="shared" si="213"/>
        <v>0</v>
      </c>
      <c r="J4594" s="7" t="b">
        <f t="shared" si="214"/>
        <v>0</v>
      </c>
      <c r="K4594" s="7">
        <f t="shared" si="215"/>
        <v>0</v>
      </c>
      <c r="L4594" s="7">
        <f>WEEKDAY(Table1[[#This Row],[post_time]])</f>
        <v>2</v>
      </c>
      <c r="M4594" s="7">
        <f>VLOOKUP(Table1[[#This Row],[topic_id]],'All Topics Data'!$A$2:$I$1243,8,FALSE)</f>
        <v>40525.165972222225</v>
      </c>
      <c r="N4594" s="7">
        <f>Table1[[#This Row],[Hui Reply?]]*(Table1[[#This Row],[post_time]]-Table1[[#This Row],[timestamp of previous reply]])</f>
        <v>0</v>
      </c>
      <c r="O4594" s="3">
        <f>O4593+Table1[[#This Row],[Hui Reply?]]</f>
        <v>1161</v>
      </c>
      <c r="P4594" s="19">
        <f>INT(Table1[[#This Row],[post_time]])</f>
        <v>40525</v>
      </c>
      <c r="Q4594" s="3">
        <f>IF(Table1[[#This Row],[Hui Reply?]],VLOOKUP(Table1[[#This Row],[topic_id]],'All Topics Data'!$A$2:$E$1243,5,FALSE),0)</f>
        <v>0</v>
      </c>
      <c r="R4594" s="8">
        <f>Table1[[#This Row],[post_time]]+8/24</f>
        <v>40525.499861111115</v>
      </c>
      <c r="S4594" s="3">
        <f>IF(Table1[[#This Row],[post_position]]=1,0,SUMIFS($F$2:F4594,$H$2:H4594,Table1[[#This Row],[post_position]]-1,$C$2:C4594,Table1[[#This Row],[topic_id]]))</f>
        <v>0</v>
      </c>
    </row>
    <row r="4595" spans="1:19" x14ac:dyDescent="0.25">
      <c r="A4595" s="7">
        <v>4684</v>
      </c>
      <c r="B4595" s="7">
        <v>1</v>
      </c>
      <c r="C4595" s="7">
        <v>1122</v>
      </c>
      <c r="D4595" s="7">
        <v>6821</v>
      </c>
      <c r="E4595" s="2"/>
      <c r="F4595" s="8">
        <v>40525.206562500003</v>
      </c>
      <c r="G4595" s="7">
        <v>0</v>
      </c>
      <c r="H4595" s="7">
        <v>5</v>
      </c>
      <c r="I4595" s="7" t="b">
        <f t="shared" si="213"/>
        <v>0</v>
      </c>
      <c r="J4595" s="7" t="b">
        <f t="shared" si="214"/>
        <v>1</v>
      </c>
      <c r="K4595" s="7">
        <f t="shared" si="215"/>
        <v>0</v>
      </c>
      <c r="L4595" s="7">
        <f>WEEKDAY(Table1[[#This Row],[post_time]])</f>
        <v>2</v>
      </c>
      <c r="M4595" s="7">
        <f>VLOOKUP(Table1[[#This Row],[topic_id]],'All Topics Data'!$A$2:$I$1243,8,FALSE)</f>
        <v>40525.068055555559</v>
      </c>
      <c r="N4595" s="7">
        <f>Table1[[#This Row],[Hui Reply?]]*(Table1[[#This Row],[post_time]]-Table1[[#This Row],[timestamp of previous reply]])</f>
        <v>0</v>
      </c>
      <c r="O4595" s="3">
        <f>O4594+Table1[[#This Row],[Hui Reply?]]</f>
        <v>1161</v>
      </c>
      <c r="P4595" s="19">
        <f>INT(Table1[[#This Row],[post_time]])</f>
        <v>40525</v>
      </c>
      <c r="Q4595" s="3">
        <f>IF(Table1[[#This Row],[Hui Reply?]],VLOOKUP(Table1[[#This Row],[topic_id]],'All Topics Data'!$A$2:$E$1243,5,FALSE),0)</f>
        <v>0</v>
      </c>
      <c r="R4595" s="8">
        <f>Table1[[#This Row],[post_time]]+8/24</f>
        <v>40525.539895833339</v>
      </c>
      <c r="S4595" s="3">
        <f>IF(Table1[[#This Row],[post_position]]=1,0,SUMIFS($F$2:F4595,$H$2:H4595,Table1[[#This Row],[post_position]]-1,$C$2:C4595,Table1[[#This Row],[topic_id]]))</f>
        <v>40525.143425925926</v>
      </c>
    </row>
    <row r="4596" spans="1:19" x14ac:dyDescent="0.25">
      <c r="A4596" s="7">
        <v>4685</v>
      </c>
      <c r="B4596" s="7">
        <v>1</v>
      </c>
      <c r="C4596" s="7">
        <v>1123</v>
      </c>
      <c r="D4596" s="7">
        <v>6458</v>
      </c>
      <c r="F4596" s="8">
        <v>40525.248576388891</v>
      </c>
      <c r="G4596" s="7">
        <v>0</v>
      </c>
      <c r="H4596" s="7">
        <v>2</v>
      </c>
      <c r="I4596" s="7" t="b">
        <f t="shared" si="213"/>
        <v>0</v>
      </c>
      <c r="J4596" s="7" t="b">
        <f t="shared" si="214"/>
        <v>1</v>
      </c>
      <c r="K4596" s="7">
        <f t="shared" si="215"/>
        <v>0</v>
      </c>
      <c r="L4596" s="7">
        <f>WEEKDAY(Table1[[#This Row],[post_time]])</f>
        <v>2</v>
      </c>
      <c r="M4596" s="7">
        <f>VLOOKUP(Table1[[#This Row],[topic_id]],'All Topics Data'!$A$2:$I$1243,8,FALSE)</f>
        <v>40525.165972222225</v>
      </c>
      <c r="N4596" s="7">
        <f>Table1[[#This Row],[Hui Reply?]]*(Table1[[#This Row],[post_time]]-Table1[[#This Row],[timestamp of previous reply]])</f>
        <v>0</v>
      </c>
      <c r="O4596" s="3">
        <f>O4595+Table1[[#This Row],[Hui Reply?]]</f>
        <v>1161</v>
      </c>
      <c r="P4596" s="19">
        <f>INT(Table1[[#This Row],[post_time]])</f>
        <v>40525</v>
      </c>
      <c r="Q4596" s="3">
        <f>IF(Table1[[#This Row],[Hui Reply?]],VLOOKUP(Table1[[#This Row],[topic_id]],'All Topics Data'!$A$2:$E$1243,5,FALSE),0)</f>
        <v>0</v>
      </c>
      <c r="R4596" s="8">
        <f>Table1[[#This Row],[post_time]]+8/24</f>
        <v>40525.581909722227</v>
      </c>
      <c r="S4596" s="3">
        <f>IF(Table1[[#This Row],[post_position]]=1,0,SUMIFS($F$2:F4596,$H$2:H4596,Table1[[#This Row],[post_position]]-1,$C$2:C4596,Table1[[#This Row],[topic_id]]))</f>
        <v>40525.166527777779</v>
      </c>
    </row>
    <row r="4597" spans="1:19" x14ac:dyDescent="0.25">
      <c r="A4597" s="7">
        <v>4686</v>
      </c>
      <c r="B4597" s="7">
        <v>1</v>
      </c>
      <c r="C4597" s="7">
        <v>1124</v>
      </c>
      <c r="D4597" s="7">
        <v>7182</v>
      </c>
      <c r="E4597" s="2"/>
      <c r="F4597" s="8">
        <v>40525.29</v>
      </c>
      <c r="G4597" s="7">
        <v>0</v>
      </c>
      <c r="H4597" s="7">
        <v>1</v>
      </c>
      <c r="I4597" s="7" t="b">
        <f t="shared" si="213"/>
        <v>0</v>
      </c>
      <c r="J4597" s="7" t="b">
        <f t="shared" si="214"/>
        <v>0</v>
      </c>
      <c r="K4597" s="7">
        <f t="shared" si="215"/>
        <v>0</v>
      </c>
      <c r="L4597" s="7">
        <f>WEEKDAY(Table1[[#This Row],[post_time]])</f>
        <v>2</v>
      </c>
      <c r="M4597" s="7">
        <f>VLOOKUP(Table1[[#This Row],[topic_id]],'All Topics Data'!$A$2:$I$1243,8,FALSE)</f>
        <v>40525.289583333331</v>
      </c>
      <c r="N4597" s="7">
        <f>Table1[[#This Row],[Hui Reply?]]*(Table1[[#This Row],[post_time]]-Table1[[#This Row],[timestamp of previous reply]])</f>
        <v>0</v>
      </c>
      <c r="O4597" s="3">
        <f>O4596+Table1[[#This Row],[Hui Reply?]]</f>
        <v>1161</v>
      </c>
      <c r="P4597" s="19">
        <f>INT(Table1[[#This Row],[post_time]])</f>
        <v>40525</v>
      </c>
      <c r="Q4597" s="3">
        <f>IF(Table1[[#This Row],[Hui Reply?]],VLOOKUP(Table1[[#This Row],[topic_id]],'All Topics Data'!$A$2:$E$1243,5,FALSE),0)</f>
        <v>0</v>
      </c>
      <c r="R4597" s="8">
        <f>Table1[[#This Row],[post_time]]+8/24</f>
        <v>40525.623333333337</v>
      </c>
      <c r="S4597" s="3">
        <f>IF(Table1[[#This Row],[post_position]]=1,0,SUMIFS($F$2:F4597,$H$2:H4597,Table1[[#This Row],[post_position]]-1,$C$2:C4597,Table1[[#This Row],[topic_id]]))</f>
        <v>0</v>
      </c>
    </row>
    <row r="4598" spans="1:19" x14ac:dyDescent="0.25">
      <c r="A4598" s="7">
        <v>4687</v>
      </c>
      <c r="B4598" s="7">
        <v>1</v>
      </c>
      <c r="C4598" s="7">
        <v>1125</v>
      </c>
      <c r="D4598" s="7">
        <v>6942</v>
      </c>
      <c r="F4598" s="8">
        <v>40525.296840277777</v>
      </c>
      <c r="G4598" s="7">
        <v>0</v>
      </c>
      <c r="H4598" s="7">
        <v>1</v>
      </c>
      <c r="I4598" s="7" t="b">
        <f t="shared" si="213"/>
        <v>0</v>
      </c>
      <c r="J4598" s="7" t="b">
        <f t="shared" si="214"/>
        <v>0</v>
      </c>
      <c r="K4598" s="7">
        <f t="shared" si="215"/>
        <v>0</v>
      </c>
      <c r="L4598" s="7">
        <f>WEEKDAY(Table1[[#This Row],[post_time]])</f>
        <v>2</v>
      </c>
      <c r="M4598" s="7">
        <f>VLOOKUP(Table1[[#This Row],[topic_id]],'All Topics Data'!$A$2:$I$1243,8,FALSE)</f>
        <v>40525.296527777777</v>
      </c>
      <c r="N4598" s="7">
        <f>Table1[[#This Row],[Hui Reply?]]*(Table1[[#This Row],[post_time]]-Table1[[#This Row],[timestamp of previous reply]])</f>
        <v>0</v>
      </c>
      <c r="O4598" s="3">
        <f>O4597+Table1[[#This Row],[Hui Reply?]]</f>
        <v>1161</v>
      </c>
      <c r="P4598" s="19">
        <f>INT(Table1[[#This Row],[post_time]])</f>
        <v>40525</v>
      </c>
      <c r="Q4598" s="3">
        <f>IF(Table1[[#This Row],[Hui Reply?]],VLOOKUP(Table1[[#This Row],[topic_id]],'All Topics Data'!$A$2:$E$1243,5,FALSE),0)</f>
        <v>0</v>
      </c>
      <c r="R4598" s="8">
        <f>Table1[[#This Row],[post_time]]+8/24</f>
        <v>40525.630173611113</v>
      </c>
      <c r="S4598" s="3">
        <f>IF(Table1[[#This Row],[post_position]]=1,0,SUMIFS($F$2:F4598,$H$2:H4598,Table1[[#This Row],[post_position]]-1,$C$2:C4598,Table1[[#This Row],[topic_id]]))</f>
        <v>0</v>
      </c>
    </row>
    <row r="4599" spans="1:19" x14ac:dyDescent="0.25">
      <c r="A4599" s="7">
        <v>4688</v>
      </c>
      <c r="B4599" s="7">
        <v>1</v>
      </c>
      <c r="C4599" s="7">
        <v>1124</v>
      </c>
      <c r="D4599" s="7">
        <v>6713</v>
      </c>
      <c r="F4599" s="8">
        <v>40525.367789351854</v>
      </c>
      <c r="G4599" s="7">
        <v>0</v>
      </c>
      <c r="H4599" s="7">
        <v>2</v>
      </c>
      <c r="I4599" s="7" t="b">
        <f t="shared" si="213"/>
        <v>0</v>
      </c>
      <c r="J4599" s="7" t="b">
        <f t="shared" si="214"/>
        <v>1</v>
      </c>
      <c r="K4599" s="7">
        <f t="shared" si="215"/>
        <v>0</v>
      </c>
      <c r="L4599" s="7">
        <f>WEEKDAY(Table1[[#This Row],[post_time]])</f>
        <v>2</v>
      </c>
      <c r="M4599" s="7">
        <f>VLOOKUP(Table1[[#This Row],[topic_id]],'All Topics Data'!$A$2:$I$1243,8,FALSE)</f>
        <v>40525.289583333331</v>
      </c>
      <c r="N4599" s="7">
        <f>Table1[[#This Row],[Hui Reply?]]*(Table1[[#This Row],[post_time]]-Table1[[#This Row],[timestamp of previous reply]])</f>
        <v>0</v>
      </c>
      <c r="O4599" s="3">
        <f>O4598+Table1[[#This Row],[Hui Reply?]]</f>
        <v>1161</v>
      </c>
      <c r="P4599" s="19">
        <f>INT(Table1[[#This Row],[post_time]])</f>
        <v>40525</v>
      </c>
      <c r="Q4599" s="3">
        <f>IF(Table1[[#This Row],[Hui Reply?]],VLOOKUP(Table1[[#This Row],[topic_id]],'All Topics Data'!$A$2:$E$1243,5,FALSE),0)</f>
        <v>0</v>
      </c>
      <c r="R4599" s="8">
        <f>Table1[[#This Row],[post_time]]+8/24</f>
        <v>40525.70112268519</v>
      </c>
      <c r="S4599" s="3">
        <f>IF(Table1[[#This Row],[post_position]]=1,0,SUMIFS($F$2:F4599,$H$2:H4599,Table1[[#This Row],[post_position]]-1,$C$2:C4599,Table1[[#This Row],[topic_id]]))</f>
        <v>40525.29</v>
      </c>
    </row>
    <row r="4600" spans="1:19" x14ac:dyDescent="0.25">
      <c r="A4600" s="7">
        <v>4689</v>
      </c>
      <c r="B4600" s="7">
        <v>1</v>
      </c>
      <c r="C4600" s="7">
        <v>1126</v>
      </c>
      <c r="D4600" s="7">
        <v>6871</v>
      </c>
      <c r="F4600" s="8">
        <v>40525.394849537035</v>
      </c>
      <c r="G4600" s="7">
        <v>0</v>
      </c>
      <c r="H4600" s="7">
        <v>1</v>
      </c>
      <c r="I4600" s="7" t="b">
        <f t="shared" si="213"/>
        <v>0</v>
      </c>
      <c r="J4600" s="7" t="b">
        <f t="shared" si="214"/>
        <v>0</v>
      </c>
      <c r="K4600" s="7">
        <f t="shared" si="215"/>
        <v>0</v>
      </c>
      <c r="L4600" s="7">
        <f>WEEKDAY(Table1[[#This Row],[post_time]])</f>
        <v>2</v>
      </c>
      <c r="M4600" s="7">
        <f>VLOOKUP(Table1[[#This Row],[topic_id]],'All Topics Data'!$A$2:$I$1243,8,FALSE)</f>
        <v>40525.394444444442</v>
      </c>
      <c r="N4600" s="7">
        <f>Table1[[#This Row],[Hui Reply?]]*(Table1[[#This Row],[post_time]]-Table1[[#This Row],[timestamp of previous reply]])</f>
        <v>0</v>
      </c>
      <c r="O4600" s="3">
        <f>O4599+Table1[[#This Row],[Hui Reply?]]</f>
        <v>1161</v>
      </c>
      <c r="P4600" s="19">
        <f>INT(Table1[[#This Row],[post_time]])</f>
        <v>40525</v>
      </c>
      <c r="Q4600" s="3">
        <f>IF(Table1[[#This Row],[Hui Reply?]],VLOOKUP(Table1[[#This Row],[topic_id]],'All Topics Data'!$A$2:$E$1243,5,FALSE),0)</f>
        <v>0</v>
      </c>
      <c r="R4600" s="8">
        <f>Table1[[#This Row],[post_time]]+8/24</f>
        <v>40525.728182870371</v>
      </c>
      <c r="S4600" s="3">
        <f>IF(Table1[[#This Row],[post_position]]=1,0,SUMIFS($F$2:F4600,$H$2:H4600,Table1[[#This Row],[post_position]]-1,$C$2:C4600,Table1[[#This Row],[topic_id]]))</f>
        <v>0</v>
      </c>
    </row>
    <row r="4601" spans="1:19" x14ac:dyDescent="0.25">
      <c r="A4601" s="7">
        <v>4690</v>
      </c>
      <c r="B4601" s="7">
        <v>1</v>
      </c>
      <c r="C4601" s="7">
        <v>1127</v>
      </c>
      <c r="D4601" s="7">
        <v>6871</v>
      </c>
      <c r="F4601" s="8">
        <v>40525.398240740738</v>
      </c>
      <c r="G4601" s="7">
        <v>0</v>
      </c>
      <c r="H4601" s="7">
        <v>1</v>
      </c>
      <c r="I4601" s="7" t="b">
        <f t="shared" si="213"/>
        <v>0</v>
      </c>
      <c r="J4601" s="7" t="b">
        <f t="shared" si="214"/>
        <v>0</v>
      </c>
      <c r="K4601" s="7">
        <f t="shared" si="215"/>
        <v>0</v>
      </c>
      <c r="L4601" s="7">
        <f>WEEKDAY(Table1[[#This Row],[post_time]])</f>
        <v>2</v>
      </c>
      <c r="M4601" s="7">
        <f>VLOOKUP(Table1[[#This Row],[topic_id]],'All Topics Data'!$A$2:$I$1243,8,FALSE)</f>
        <v>40525.397916666669</v>
      </c>
      <c r="N4601" s="7">
        <f>Table1[[#This Row],[Hui Reply?]]*(Table1[[#This Row],[post_time]]-Table1[[#This Row],[timestamp of previous reply]])</f>
        <v>0</v>
      </c>
      <c r="O4601" s="3">
        <f>O4600+Table1[[#This Row],[Hui Reply?]]</f>
        <v>1161</v>
      </c>
      <c r="P4601" s="19">
        <f>INT(Table1[[#This Row],[post_time]])</f>
        <v>40525</v>
      </c>
      <c r="Q4601" s="3">
        <f>IF(Table1[[#This Row],[Hui Reply?]],VLOOKUP(Table1[[#This Row],[topic_id]],'All Topics Data'!$A$2:$E$1243,5,FALSE),0)</f>
        <v>0</v>
      </c>
      <c r="R4601" s="8">
        <f>Table1[[#This Row],[post_time]]+8/24</f>
        <v>40525.731574074074</v>
      </c>
      <c r="S4601" s="3">
        <f>IF(Table1[[#This Row],[post_position]]=1,0,SUMIFS($F$2:F4601,$H$2:H4601,Table1[[#This Row],[post_position]]-1,$C$2:C4601,Table1[[#This Row],[topic_id]]))</f>
        <v>0</v>
      </c>
    </row>
    <row r="4602" spans="1:19" x14ac:dyDescent="0.25">
      <c r="A4602" s="7">
        <v>4691</v>
      </c>
      <c r="B4602" s="7">
        <v>1</v>
      </c>
      <c r="C4602" s="7">
        <v>1127</v>
      </c>
      <c r="D4602" s="7">
        <v>178</v>
      </c>
      <c r="F4602" s="8">
        <v>40525.517824074072</v>
      </c>
      <c r="G4602" s="7">
        <v>0</v>
      </c>
      <c r="H4602" s="7">
        <v>2</v>
      </c>
      <c r="I4602" s="7" t="b">
        <f t="shared" si="213"/>
        <v>0</v>
      </c>
      <c r="J4602" s="7" t="b">
        <f t="shared" si="214"/>
        <v>1</v>
      </c>
      <c r="K4602" s="7">
        <f t="shared" si="215"/>
        <v>0</v>
      </c>
      <c r="L4602" s="7">
        <f>WEEKDAY(Table1[[#This Row],[post_time]])</f>
        <v>2</v>
      </c>
      <c r="M4602" s="7">
        <f>VLOOKUP(Table1[[#This Row],[topic_id]],'All Topics Data'!$A$2:$I$1243,8,FALSE)</f>
        <v>40525.397916666669</v>
      </c>
      <c r="N4602" s="7">
        <f>Table1[[#This Row],[Hui Reply?]]*(Table1[[#This Row],[post_time]]-Table1[[#This Row],[timestamp of previous reply]])</f>
        <v>0</v>
      </c>
      <c r="O4602" s="3">
        <f>O4601+Table1[[#This Row],[Hui Reply?]]</f>
        <v>1161</v>
      </c>
      <c r="P4602" s="19">
        <f>INT(Table1[[#This Row],[post_time]])</f>
        <v>40525</v>
      </c>
      <c r="Q4602" s="3">
        <f>IF(Table1[[#This Row],[Hui Reply?]],VLOOKUP(Table1[[#This Row],[topic_id]],'All Topics Data'!$A$2:$E$1243,5,FALSE),0)</f>
        <v>0</v>
      </c>
      <c r="R4602" s="8">
        <f>Table1[[#This Row],[post_time]]+8/24</f>
        <v>40525.851157407407</v>
      </c>
      <c r="S4602" s="3">
        <f>IF(Table1[[#This Row],[post_position]]=1,0,SUMIFS($F$2:F4602,$H$2:H4602,Table1[[#This Row],[post_position]]-1,$C$2:C4602,Table1[[#This Row],[topic_id]]))</f>
        <v>40525.398240740738</v>
      </c>
    </row>
    <row r="4603" spans="1:19" x14ac:dyDescent="0.25">
      <c r="A4603" s="7">
        <v>4692</v>
      </c>
      <c r="B4603" s="7">
        <v>1</v>
      </c>
      <c r="C4603" s="7">
        <v>1124</v>
      </c>
      <c r="D4603" s="7">
        <v>24</v>
      </c>
      <c r="F4603" s="8">
        <v>40525.536840277775</v>
      </c>
      <c r="G4603" s="7">
        <v>0</v>
      </c>
      <c r="H4603" s="7">
        <v>3</v>
      </c>
      <c r="I4603" s="7" t="b">
        <f t="shared" si="213"/>
        <v>1</v>
      </c>
      <c r="J4603" s="7" t="b">
        <f t="shared" si="214"/>
        <v>1</v>
      </c>
      <c r="K4603" s="7">
        <f t="shared" si="215"/>
        <v>1</v>
      </c>
      <c r="L4603" s="7">
        <f>WEEKDAY(Table1[[#This Row],[post_time]])</f>
        <v>2</v>
      </c>
      <c r="M4603" s="7">
        <f>VLOOKUP(Table1[[#This Row],[topic_id]],'All Topics Data'!$A$2:$I$1243,8,FALSE)</f>
        <v>40525.289583333331</v>
      </c>
      <c r="N4603" s="7">
        <f>Table1[[#This Row],[Hui Reply?]]*(Table1[[#This Row],[post_time]]-Table1[[#This Row],[timestamp of previous reply]])</f>
        <v>0.169050925920601</v>
      </c>
      <c r="O4603" s="3">
        <f>O4602+Table1[[#This Row],[Hui Reply?]]</f>
        <v>1162</v>
      </c>
      <c r="P4603" s="19">
        <f>INT(Table1[[#This Row],[post_time]])</f>
        <v>40525</v>
      </c>
      <c r="Q4603" s="3" t="str">
        <f>IF(Table1[[#This Row],[Hui Reply?]],VLOOKUP(Table1[[#This Row],[topic_id]],'All Topics Data'!$A$2:$E$1243,5,FALSE),0)</f>
        <v>bradpallister</v>
      </c>
      <c r="R4603" s="8">
        <f>Table1[[#This Row],[post_time]]+8/24</f>
        <v>40525.870173611111</v>
      </c>
      <c r="S4603" s="3">
        <f>IF(Table1[[#This Row],[post_position]]=1,0,SUMIFS($F$2:F4603,$H$2:H4603,Table1[[#This Row],[post_position]]-1,$C$2:C4603,Table1[[#This Row],[topic_id]]))</f>
        <v>40525.367789351854</v>
      </c>
    </row>
    <row r="4604" spans="1:19" x14ac:dyDescent="0.25">
      <c r="A4604" s="7">
        <v>4693</v>
      </c>
      <c r="B4604" s="7">
        <v>1</v>
      </c>
      <c r="C4604" s="7">
        <v>1125</v>
      </c>
      <c r="D4604" s="7">
        <v>5408</v>
      </c>
      <c r="F4604" s="8">
        <v>40525.57917824074</v>
      </c>
      <c r="G4604" s="7">
        <v>0</v>
      </c>
      <c r="H4604" s="7">
        <v>2</v>
      </c>
      <c r="I4604" s="7" t="b">
        <f t="shared" si="213"/>
        <v>0</v>
      </c>
      <c r="J4604" s="7" t="b">
        <f t="shared" si="214"/>
        <v>1</v>
      </c>
      <c r="K4604" s="7">
        <f t="shared" si="215"/>
        <v>0</v>
      </c>
      <c r="L4604" s="7">
        <f>WEEKDAY(Table1[[#This Row],[post_time]])</f>
        <v>2</v>
      </c>
      <c r="M4604" s="7">
        <f>VLOOKUP(Table1[[#This Row],[topic_id]],'All Topics Data'!$A$2:$I$1243,8,FALSE)</f>
        <v>40525.296527777777</v>
      </c>
      <c r="N4604" s="7">
        <f>Table1[[#This Row],[Hui Reply?]]*(Table1[[#This Row],[post_time]]-Table1[[#This Row],[timestamp of previous reply]])</f>
        <v>0</v>
      </c>
      <c r="O4604" s="3">
        <f>O4603+Table1[[#This Row],[Hui Reply?]]</f>
        <v>1162</v>
      </c>
      <c r="P4604" s="19">
        <f>INT(Table1[[#This Row],[post_time]])</f>
        <v>40525</v>
      </c>
      <c r="Q4604" s="3">
        <f>IF(Table1[[#This Row],[Hui Reply?]],VLOOKUP(Table1[[#This Row],[topic_id]],'All Topics Data'!$A$2:$E$1243,5,FALSE),0)</f>
        <v>0</v>
      </c>
      <c r="R4604" s="8">
        <f>Table1[[#This Row],[post_time]]+8/24</f>
        <v>40525.912511574075</v>
      </c>
      <c r="S4604" s="3">
        <f>IF(Table1[[#This Row],[post_position]]=1,0,SUMIFS($F$2:F4604,$H$2:H4604,Table1[[#This Row],[post_position]]-1,$C$2:C4604,Table1[[#This Row],[topic_id]]))</f>
        <v>40525.296840277777</v>
      </c>
    </row>
    <row r="4605" spans="1:19" x14ac:dyDescent="0.25">
      <c r="A4605" s="7">
        <v>4694</v>
      </c>
      <c r="B4605" s="7">
        <v>1</v>
      </c>
      <c r="C4605" s="7">
        <v>1128</v>
      </c>
      <c r="D4605" s="7">
        <v>7195</v>
      </c>
      <c r="E4605" s="2"/>
      <c r="F4605" s="8">
        <v>40525.607395833336</v>
      </c>
      <c r="G4605" s="7">
        <v>0</v>
      </c>
      <c r="H4605" s="7">
        <v>1</v>
      </c>
      <c r="I4605" s="7" t="b">
        <f t="shared" si="213"/>
        <v>0</v>
      </c>
      <c r="J4605" s="7" t="b">
        <f t="shared" si="214"/>
        <v>0</v>
      </c>
      <c r="K4605" s="7">
        <f t="shared" si="215"/>
        <v>0</v>
      </c>
      <c r="L4605" s="7">
        <f>WEEKDAY(Table1[[#This Row],[post_time]])</f>
        <v>2</v>
      </c>
      <c r="M4605" s="7">
        <f>VLOOKUP(Table1[[#This Row],[topic_id]],'All Topics Data'!$A$2:$I$1243,8,FALSE)</f>
        <v>40525.606944444444</v>
      </c>
      <c r="N4605" s="7">
        <f>Table1[[#This Row],[Hui Reply?]]*(Table1[[#This Row],[post_time]]-Table1[[#This Row],[timestamp of previous reply]])</f>
        <v>0</v>
      </c>
      <c r="O4605" s="3">
        <f>O4604+Table1[[#This Row],[Hui Reply?]]</f>
        <v>1162</v>
      </c>
      <c r="P4605" s="19">
        <f>INT(Table1[[#This Row],[post_time]])</f>
        <v>40525</v>
      </c>
      <c r="Q4605" s="3">
        <f>IF(Table1[[#This Row],[Hui Reply?]],VLOOKUP(Table1[[#This Row],[topic_id]],'All Topics Data'!$A$2:$E$1243,5,FALSE),0)</f>
        <v>0</v>
      </c>
      <c r="R4605" s="8">
        <f>Table1[[#This Row],[post_time]]+8/24</f>
        <v>40525.940729166672</v>
      </c>
      <c r="S4605" s="3">
        <f>IF(Table1[[#This Row],[post_position]]=1,0,SUMIFS($F$2:F4605,$H$2:H4605,Table1[[#This Row],[post_position]]-1,$C$2:C4605,Table1[[#This Row],[topic_id]]))</f>
        <v>0</v>
      </c>
    </row>
    <row r="4606" spans="1:19" x14ac:dyDescent="0.25">
      <c r="A4606" s="7">
        <v>4695</v>
      </c>
      <c r="B4606" s="7">
        <v>1</v>
      </c>
      <c r="C4606" s="7">
        <v>1129</v>
      </c>
      <c r="D4606" s="7">
        <v>7136</v>
      </c>
      <c r="E4606" s="2"/>
      <c r="F4606" s="8">
        <v>40525.877592592595</v>
      </c>
      <c r="G4606" s="7">
        <v>0</v>
      </c>
      <c r="H4606" s="7">
        <v>1</v>
      </c>
      <c r="I4606" s="7" t="b">
        <f t="shared" si="213"/>
        <v>0</v>
      </c>
      <c r="J4606" s="7" t="b">
        <f t="shared" si="214"/>
        <v>0</v>
      </c>
      <c r="K4606" s="7">
        <f t="shared" si="215"/>
        <v>0</v>
      </c>
      <c r="L4606" s="7">
        <f>WEEKDAY(Table1[[#This Row],[post_time]])</f>
        <v>2</v>
      </c>
      <c r="M4606" s="7">
        <f>VLOOKUP(Table1[[#This Row],[topic_id]],'All Topics Data'!$A$2:$I$1243,8,FALSE)</f>
        <v>40525.877083333333</v>
      </c>
      <c r="N4606" s="7">
        <f>Table1[[#This Row],[Hui Reply?]]*(Table1[[#This Row],[post_time]]-Table1[[#This Row],[timestamp of previous reply]])</f>
        <v>0</v>
      </c>
      <c r="O4606" s="3">
        <f>O4605+Table1[[#This Row],[Hui Reply?]]</f>
        <v>1162</v>
      </c>
      <c r="P4606" s="19">
        <f>INT(Table1[[#This Row],[post_time]])</f>
        <v>40525</v>
      </c>
      <c r="Q4606" s="3">
        <f>IF(Table1[[#This Row],[Hui Reply?]],VLOOKUP(Table1[[#This Row],[topic_id]],'All Topics Data'!$A$2:$E$1243,5,FALSE),0)</f>
        <v>0</v>
      </c>
      <c r="R4606" s="8">
        <f>Table1[[#This Row],[post_time]]+8/24</f>
        <v>40526.21092592593</v>
      </c>
      <c r="S4606" s="3">
        <f>IF(Table1[[#This Row],[post_position]]=1,0,SUMIFS($F$2:F4606,$H$2:H4606,Table1[[#This Row],[post_position]]-1,$C$2:C4606,Table1[[#This Row],[topic_id]]))</f>
        <v>0</v>
      </c>
    </row>
    <row r="4607" spans="1:19" x14ac:dyDescent="0.25">
      <c r="A4607" s="7">
        <v>4696</v>
      </c>
      <c r="B4607" s="7">
        <v>1</v>
      </c>
      <c r="C4607" s="7">
        <v>1121</v>
      </c>
      <c r="D4607" s="7">
        <v>7187</v>
      </c>
      <c r="F4607" s="8">
        <v>40525.904513888891</v>
      </c>
      <c r="G4607" s="7">
        <v>0</v>
      </c>
      <c r="H4607" s="7">
        <v>4</v>
      </c>
      <c r="I4607" s="7" t="b">
        <f t="shared" si="213"/>
        <v>0</v>
      </c>
      <c r="J4607" s="7" t="b">
        <f t="shared" si="214"/>
        <v>1</v>
      </c>
      <c r="K4607" s="7">
        <f t="shared" si="215"/>
        <v>0</v>
      </c>
      <c r="L4607" s="7">
        <f>WEEKDAY(Table1[[#This Row],[post_time]])</f>
        <v>2</v>
      </c>
      <c r="M4607" s="7">
        <f>VLOOKUP(Table1[[#This Row],[topic_id]],'All Topics Data'!$A$2:$I$1243,8,FALSE)</f>
        <v>40524.878472222219</v>
      </c>
      <c r="N4607" s="7">
        <f>Table1[[#This Row],[Hui Reply?]]*(Table1[[#This Row],[post_time]]-Table1[[#This Row],[timestamp of previous reply]])</f>
        <v>0</v>
      </c>
      <c r="O4607" s="3">
        <f>O4606+Table1[[#This Row],[Hui Reply?]]</f>
        <v>1162</v>
      </c>
      <c r="P4607" s="19">
        <f>INT(Table1[[#This Row],[post_time]])</f>
        <v>40525</v>
      </c>
      <c r="Q4607" s="3">
        <f>IF(Table1[[#This Row],[Hui Reply?]],VLOOKUP(Table1[[#This Row],[topic_id]],'All Topics Data'!$A$2:$E$1243,5,FALSE),0)</f>
        <v>0</v>
      </c>
      <c r="R4607" s="8">
        <f>Table1[[#This Row],[post_time]]+8/24</f>
        <v>40526.237847222226</v>
      </c>
      <c r="S4607" s="3">
        <f>IF(Table1[[#This Row],[post_position]]=1,0,SUMIFS($F$2:F4607,$H$2:H4607,Table1[[#This Row],[post_position]]-1,$C$2:C4607,Table1[[#This Row],[topic_id]]))</f>
        <v>40524.987719907411</v>
      </c>
    </row>
    <row r="4608" spans="1:19" x14ac:dyDescent="0.25">
      <c r="A4608" s="7">
        <v>4697</v>
      </c>
      <c r="B4608" s="7">
        <v>1</v>
      </c>
      <c r="C4608" s="7">
        <v>1129</v>
      </c>
      <c r="D4608" s="7">
        <v>6458</v>
      </c>
      <c r="E4608" s="2"/>
      <c r="F4608" s="8">
        <v>40525.987291666665</v>
      </c>
      <c r="G4608" s="7">
        <v>0</v>
      </c>
      <c r="H4608" s="7">
        <v>2</v>
      </c>
      <c r="I4608" s="7" t="b">
        <f t="shared" si="213"/>
        <v>0</v>
      </c>
      <c r="J4608" s="7" t="b">
        <f t="shared" si="214"/>
        <v>1</v>
      </c>
      <c r="K4608" s="7">
        <f t="shared" si="215"/>
        <v>0</v>
      </c>
      <c r="L4608" s="7">
        <f>WEEKDAY(Table1[[#This Row],[post_time]])</f>
        <v>2</v>
      </c>
      <c r="M4608" s="7">
        <f>VLOOKUP(Table1[[#This Row],[topic_id]],'All Topics Data'!$A$2:$I$1243,8,FALSE)</f>
        <v>40525.877083333333</v>
      </c>
      <c r="N4608" s="7">
        <f>Table1[[#This Row],[Hui Reply?]]*(Table1[[#This Row],[post_time]]-Table1[[#This Row],[timestamp of previous reply]])</f>
        <v>0</v>
      </c>
      <c r="O4608" s="3">
        <f>O4607+Table1[[#This Row],[Hui Reply?]]</f>
        <v>1162</v>
      </c>
      <c r="P4608" s="19">
        <f>INT(Table1[[#This Row],[post_time]])</f>
        <v>40525</v>
      </c>
      <c r="Q4608" s="3">
        <f>IF(Table1[[#This Row],[Hui Reply?]],VLOOKUP(Table1[[#This Row],[topic_id]],'All Topics Data'!$A$2:$E$1243,5,FALSE),0)</f>
        <v>0</v>
      </c>
      <c r="R4608" s="8">
        <f>Table1[[#This Row],[post_time]]+8/24</f>
        <v>40526.320625</v>
      </c>
      <c r="S4608" s="3">
        <f>IF(Table1[[#This Row],[post_position]]=1,0,SUMIFS($F$2:F4608,$H$2:H4608,Table1[[#This Row],[post_position]]-1,$C$2:C4608,Table1[[#This Row],[topic_id]]))</f>
        <v>40525.877592592595</v>
      </c>
    </row>
    <row r="4609" spans="1:19" x14ac:dyDescent="0.25">
      <c r="A4609" s="7">
        <v>4698</v>
      </c>
      <c r="B4609" s="7">
        <v>1</v>
      </c>
      <c r="C4609" s="7">
        <v>1129</v>
      </c>
      <c r="D4609" s="7">
        <v>6458</v>
      </c>
      <c r="E4609" s="2"/>
      <c r="F4609" s="8">
        <v>40525.993206018517</v>
      </c>
      <c r="G4609" s="7">
        <v>0</v>
      </c>
      <c r="H4609" s="7">
        <v>3</v>
      </c>
      <c r="I4609" s="7" t="b">
        <f t="shared" si="213"/>
        <v>0</v>
      </c>
      <c r="J4609" s="7" t="b">
        <f t="shared" si="214"/>
        <v>1</v>
      </c>
      <c r="K4609" s="7">
        <f t="shared" si="215"/>
        <v>0</v>
      </c>
      <c r="L4609" s="7">
        <f>WEEKDAY(Table1[[#This Row],[post_time]])</f>
        <v>2</v>
      </c>
      <c r="M4609" s="7">
        <f>VLOOKUP(Table1[[#This Row],[topic_id]],'All Topics Data'!$A$2:$I$1243,8,FALSE)</f>
        <v>40525.877083333333</v>
      </c>
      <c r="N4609" s="7">
        <f>Table1[[#This Row],[Hui Reply?]]*(Table1[[#This Row],[post_time]]-Table1[[#This Row],[timestamp of previous reply]])</f>
        <v>0</v>
      </c>
      <c r="O4609" s="3">
        <f>O4608+Table1[[#This Row],[Hui Reply?]]</f>
        <v>1162</v>
      </c>
      <c r="P4609" s="19">
        <f>INT(Table1[[#This Row],[post_time]])</f>
        <v>40525</v>
      </c>
      <c r="Q4609" s="3">
        <f>IF(Table1[[#This Row],[Hui Reply?]],VLOOKUP(Table1[[#This Row],[topic_id]],'All Topics Data'!$A$2:$E$1243,5,FALSE),0)</f>
        <v>0</v>
      </c>
      <c r="R4609" s="8">
        <f>Table1[[#This Row],[post_time]]+8/24</f>
        <v>40526.326539351852</v>
      </c>
      <c r="S4609" s="3">
        <f>IF(Table1[[#This Row],[post_position]]=1,0,SUMIFS($F$2:F4609,$H$2:H4609,Table1[[#This Row],[post_position]]-1,$C$2:C4609,Table1[[#This Row],[topic_id]]))</f>
        <v>40525.987291666665</v>
      </c>
    </row>
    <row r="4610" spans="1:19" x14ac:dyDescent="0.25">
      <c r="A4610" s="7">
        <v>4699</v>
      </c>
      <c r="B4610" s="7">
        <v>1</v>
      </c>
      <c r="C4610" s="7">
        <v>1126</v>
      </c>
      <c r="D4610" s="7">
        <v>6458</v>
      </c>
      <c r="F4610" s="8">
        <v>40525.99428240741</v>
      </c>
      <c r="G4610" s="7">
        <v>0</v>
      </c>
      <c r="H4610" s="7">
        <v>2</v>
      </c>
      <c r="I4610" s="7" t="b">
        <f t="shared" si="213"/>
        <v>0</v>
      </c>
      <c r="J4610" s="7" t="b">
        <f t="shared" si="214"/>
        <v>1</v>
      </c>
      <c r="K4610" s="7">
        <f t="shared" si="215"/>
        <v>0</v>
      </c>
      <c r="L4610" s="7">
        <f>WEEKDAY(Table1[[#This Row],[post_time]])</f>
        <v>2</v>
      </c>
      <c r="M4610" s="7">
        <f>VLOOKUP(Table1[[#This Row],[topic_id]],'All Topics Data'!$A$2:$I$1243,8,FALSE)</f>
        <v>40525.394444444442</v>
      </c>
      <c r="N4610" s="7">
        <f>Table1[[#This Row],[Hui Reply?]]*(Table1[[#This Row],[post_time]]-Table1[[#This Row],[timestamp of previous reply]])</f>
        <v>0</v>
      </c>
      <c r="O4610" s="3">
        <f>O4609+Table1[[#This Row],[Hui Reply?]]</f>
        <v>1162</v>
      </c>
      <c r="P4610" s="19">
        <f>INT(Table1[[#This Row],[post_time]])</f>
        <v>40525</v>
      </c>
      <c r="Q4610" s="3">
        <f>IF(Table1[[#This Row],[Hui Reply?]],VLOOKUP(Table1[[#This Row],[topic_id]],'All Topics Data'!$A$2:$E$1243,5,FALSE),0)</f>
        <v>0</v>
      </c>
      <c r="R4610" s="8">
        <f>Table1[[#This Row],[post_time]]+8/24</f>
        <v>40526.327615740745</v>
      </c>
      <c r="S4610" s="3">
        <f>IF(Table1[[#This Row],[post_position]]=1,0,SUMIFS($F$2:F4610,$H$2:H4610,Table1[[#This Row],[post_position]]-1,$C$2:C4610,Table1[[#This Row],[topic_id]]))</f>
        <v>40525.394849537035</v>
      </c>
    </row>
    <row r="4611" spans="1:19" x14ac:dyDescent="0.25">
      <c r="A4611" s="7">
        <v>4700</v>
      </c>
      <c r="B4611" s="7">
        <v>1</v>
      </c>
      <c r="C4611" s="7">
        <v>1126</v>
      </c>
      <c r="D4611" s="7">
        <v>6871</v>
      </c>
      <c r="E4611" s="2"/>
      <c r="F4611" s="8">
        <v>40526.137071759258</v>
      </c>
      <c r="G4611" s="7">
        <v>0</v>
      </c>
      <c r="H4611" s="7">
        <v>3</v>
      </c>
      <c r="I4611" s="7" t="b">
        <f t="shared" ref="I4611:I4674" si="216">(D4611=24)</f>
        <v>0</v>
      </c>
      <c r="J4611" s="7" t="b">
        <f t="shared" ref="J4611:J4674" si="217">H4611&gt;1</f>
        <v>1</v>
      </c>
      <c r="K4611" s="7">
        <f t="shared" ref="K4611:K4674" si="218">I4611*J4611</f>
        <v>0</v>
      </c>
      <c r="L4611" s="7">
        <f>WEEKDAY(Table1[[#This Row],[post_time]])</f>
        <v>3</v>
      </c>
      <c r="M4611" s="7">
        <f>VLOOKUP(Table1[[#This Row],[topic_id]],'All Topics Data'!$A$2:$I$1243,8,FALSE)</f>
        <v>40525.394444444442</v>
      </c>
      <c r="N4611" s="7">
        <f>Table1[[#This Row],[Hui Reply?]]*(Table1[[#This Row],[post_time]]-Table1[[#This Row],[timestamp of previous reply]])</f>
        <v>0</v>
      </c>
      <c r="O4611" s="3">
        <f>O4610+Table1[[#This Row],[Hui Reply?]]</f>
        <v>1162</v>
      </c>
      <c r="P4611" s="19">
        <f>INT(Table1[[#This Row],[post_time]])</f>
        <v>40526</v>
      </c>
      <c r="Q4611" s="3">
        <f>IF(Table1[[#This Row],[Hui Reply?]],VLOOKUP(Table1[[#This Row],[topic_id]],'All Topics Data'!$A$2:$E$1243,5,FALSE),0)</f>
        <v>0</v>
      </c>
      <c r="R4611" s="8">
        <f>Table1[[#This Row],[post_time]]+8/24</f>
        <v>40526.470405092594</v>
      </c>
      <c r="S4611" s="3">
        <f>IF(Table1[[#This Row],[post_position]]=1,0,SUMIFS($F$2:F4611,$H$2:H4611,Table1[[#This Row],[post_position]]-1,$C$2:C4611,Table1[[#This Row],[topic_id]]))</f>
        <v>40525.99428240741</v>
      </c>
    </row>
    <row r="4612" spans="1:19" x14ac:dyDescent="0.25">
      <c r="A4612" s="7">
        <v>4701</v>
      </c>
      <c r="B4612" s="7">
        <v>1</v>
      </c>
      <c r="C4612" s="7">
        <v>1130</v>
      </c>
      <c r="D4612" s="7">
        <v>6779</v>
      </c>
      <c r="E4612" s="2"/>
      <c r="F4612" s="8">
        <v>40526.22824074074</v>
      </c>
      <c r="G4612" s="7">
        <v>0</v>
      </c>
      <c r="H4612" s="7">
        <v>1</v>
      </c>
      <c r="I4612" s="7" t="b">
        <f t="shared" si="216"/>
        <v>0</v>
      </c>
      <c r="J4612" s="7" t="b">
        <f t="shared" si="217"/>
        <v>0</v>
      </c>
      <c r="K4612" s="7">
        <f t="shared" si="218"/>
        <v>0</v>
      </c>
      <c r="L4612" s="7">
        <f>WEEKDAY(Table1[[#This Row],[post_time]])</f>
        <v>3</v>
      </c>
      <c r="M4612" s="7">
        <f>VLOOKUP(Table1[[#This Row],[topic_id]],'All Topics Data'!$A$2:$I$1243,8,FALSE)</f>
        <v>40526.227777777778</v>
      </c>
      <c r="N4612" s="7">
        <f>Table1[[#This Row],[Hui Reply?]]*(Table1[[#This Row],[post_time]]-Table1[[#This Row],[timestamp of previous reply]])</f>
        <v>0</v>
      </c>
      <c r="O4612" s="3">
        <f>O4611+Table1[[#This Row],[Hui Reply?]]</f>
        <v>1162</v>
      </c>
      <c r="P4612" s="19">
        <f>INT(Table1[[#This Row],[post_time]])</f>
        <v>40526</v>
      </c>
      <c r="Q4612" s="3">
        <f>IF(Table1[[#This Row],[Hui Reply?]],VLOOKUP(Table1[[#This Row],[topic_id]],'All Topics Data'!$A$2:$E$1243,5,FALSE),0)</f>
        <v>0</v>
      </c>
      <c r="R4612" s="8">
        <f>Table1[[#This Row],[post_time]]+8/24</f>
        <v>40526.561574074076</v>
      </c>
      <c r="S4612" s="3">
        <f>IF(Table1[[#This Row],[post_position]]=1,0,SUMIFS($F$2:F4612,$H$2:H4612,Table1[[#This Row],[post_position]]-1,$C$2:C4612,Table1[[#This Row],[topic_id]]))</f>
        <v>0</v>
      </c>
    </row>
    <row r="4613" spans="1:19" x14ac:dyDescent="0.25">
      <c r="A4613" s="7">
        <v>4702</v>
      </c>
      <c r="B4613" s="7">
        <v>1</v>
      </c>
      <c r="C4613" s="7">
        <v>1126</v>
      </c>
      <c r="D4613" s="7">
        <v>6458</v>
      </c>
      <c r="E4613" s="2"/>
      <c r="F4613" s="8">
        <v>40526.258622685185</v>
      </c>
      <c r="G4613" s="7">
        <v>0</v>
      </c>
      <c r="H4613" s="7">
        <v>4</v>
      </c>
      <c r="I4613" s="7" t="b">
        <f t="shared" si="216"/>
        <v>0</v>
      </c>
      <c r="J4613" s="7" t="b">
        <f t="shared" si="217"/>
        <v>1</v>
      </c>
      <c r="K4613" s="7">
        <f t="shared" si="218"/>
        <v>0</v>
      </c>
      <c r="L4613" s="7">
        <f>WEEKDAY(Table1[[#This Row],[post_time]])</f>
        <v>3</v>
      </c>
      <c r="M4613" s="7">
        <f>VLOOKUP(Table1[[#This Row],[topic_id]],'All Topics Data'!$A$2:$I$1243,8,FALSE)</f>
        <v>40525.394444444442</v>
      </c>
      <c r="N4613" s="7">
        <f>Table1[[#This Row],[Hui Reply?]]*(Table1[[#This Row],[post_time]]-Table1[[#This Row],[timestamp of previous reply]])</f>
        <v>0</v>
      </c>
      <c r="O4613" s="3">
        <f>O4612+Table1[[#This Row],[Hui Reply?]]</f>
        <v>1162</v>
      </c>
      <c r="P4613" s="19">
        <f>INT(Table1[[#This Row],[post_time]])</f>
        <v>40526</v>
      </c>
      <c r="Q4613" s="3">
        <f>IF(Table1[[#This Row],[Hui Reply?]],VLOOKUP(Table1[[#This Row],[topic_id]],'All Topics Data'!$A$2:$E$1243,5,FALSE),0)</f>
        <v>0</v>
      </c>
      <c r="R4613" s="8">
        <f>Table1[[#This Row],[post_time]]+8/24</f>
        <v>40526.591956018521</v>
      </c>
      <c r="S4613" s="3">
        <f>IF(Table1[[#This Row],[post_position]]=1,0,SUMIFS($F$2:F4613,$H$2:H4613,Table1[[#This Row],[post_position]]-1,$C$2:C4613,Table1[[#This Row],[topic_id]]))</f>
        <v>40526.137071759258</v>
      </c>
    </row>
    <row r="4614" spans="1:19" x14ac:dyDescent="0.25">
      <c r="A4614" s="7">
        <v>4703</v>
      </c>
      <c r="B4614" s="7">
        <v>1</v>
      </c>
      <c r="C4614" s="7">
        <v>1131</v>
      </c>
      <c r="D4614" s="7">
        <v>5408</v>
      </c>
      <c r="E4614" s="2"/>
      <c r="F4614" s="8">
        <v>40526.266226851854</v>
      </c>
      <c r="G4614" s="7">
        <v>0</v>
      </c>
      <c r="H4614" s="7">
        <v>1</v>
      </c>
      <c r="I4614" s="7" t="b">
        <f t="shared" si="216"/>
        <v>0</v>
      </c>
      <c r="J4614" s="7" t="b">
        <f t="shared" si="217"/>
        <v>0</v>
      </c>
      <c r="K4614" s="7">
        <f t="shared" si="218"/>
        <v>0</v>
      </c>
      <c r="L4614" s="7">
        <f>WEEKDAY(Table1[[#This Row],[post_time]])</f>
        <v>3</v>
      </c>
      <c r="M4614" s="7">
        <f>VLOOKUP(Table1[[#This Row],[topic_id]],'All Topics Data'!$A$2:$I$1243,8,FALSE)</f>
        <v>40526.265972222223</v>
      </c>
      <c r="N4614" s="7">
        <f>Table1[[#This Row],[Hui Reply?]]*(Table1[[#This Row],[post_time]]-Table1[[#This Row],[timestamp of previous reply]])</f>
        <v>0</v>
      </c>
      <c r="O4614" s="3">
        <f>O4613+Table1[[#This Row],[Hui Reply?]]</f>
        <v>1162</v>
      </c>
      <c r="P4614" s="19">
        <f>INT(Table1[[#This Row],[post_time]])</f>
        <v>40526</v>
      </c>
      <c r="Q4614" s="3">
        <f>IF(Table1[[#This Row],[Hui Reply?]],VLOOKUP(Table1[[#This Row],[topic_id]],'All Topics Data'!$A$2:$E$1243,5,FALSE),0)</f>
        <v>0</v>
      </c>
      <c r="R4614" s="8">
        <f>Table1[[#This Row],[post_time]]+8/24</f>
        <v>40526.59956018519</v>
      </c>
      <c r="S4614" s="3">
        <f>IF(Table1[[#This Row],[post_position]]=1,0,SUMIFS($F$2:F4614,$H$2:H4614,Table1[[#This Row],[post_position]]-1,$C$2:C4614,Table1[[#This Row],[topic_id]]))</f>
        <v>0</v>
      </c>
    </row>
    <row r="4615" spans="1:19" x14ac:dyDescent="0.25">
      <c r="A4615" s="7">
        <v>4704</v>
      </c>
      <c r="B4615" s="7">
        <v>1</v>
      </c>
      <c r="C4615" s="7">
        <v>1131</v>
      </c>
      <c r="D4615" s="7">
        <v>6611</v>
      </c>
      <c r="E4615" s="2"/>
      <c r="F4615" s="8">
        <v>40526.291539351849</v>
      </c>
      <c r="G4615" s="7">
        <v>0</v>
      </c>
      <c r="H4615" s="7">
        <v>2</v>
      </c>
      <c r="I4615" s="7" t="b">
        <f t="shared" si="216"/>
        <v>0</v>
      </c>
      <c r="J4615" s="7" t="b">
        <f t="shared" si="217"/>
        <v>1</v>
      </c>
      <c r="K4615" s="7">
        <f t="shared" si="218"/>
        <v>0</v>
      </c>
      <c r="L4615" s="7">
        <f>WEEKDAY(Table1[[#This Row],[post_time]])</f>
        <v>3</v>
      </c>
      <c r="M4615" s="7">
        <f>VLOOKUP(Table1[[#This Row],[topic_id]],'All Topics Data'!$A$2:$I$1243,8,FALSE)</f>
        <v>40526.265972222223</v>
      </c>
      <c r="N4615" s="7">
        <f>Table1[[#This Row],[Hui Reply?]]*(Table1[[#This Row],[post_time]]-Table1[[#This Row],[timestamp of previous reply]])</f>
        <v>0</v>
      </c>
      <c r="O4615" s="3">
        <f>O4614+Table1[[#This Row],[Hui Reply?]]</f>
        <v>1162</v>
      </c>
      <c r="P4615" s="19">
        <f>INT(Table1[[#This Row],[post_time]])</f>
        <v>40526</v>
      </c>
      <c r="Q4615" s="3">
        <f>IF(Table1[[#This Row],[Hui Reply?]],VLOOKUP(Table1[[#This Row],[topic_id]],'All Topics Data'!$A$2:$E$1243,5,FALSE),0)</f>
        <v>0</v>
      </c>
      <c r="R4615" s="8">
        <f>Table1[[#This Row],[post_time]]+8/24</f>
        <v>40526.624872685185</v>
      </c>
      <c r="S4615" s="3">
        <f>IF(Table1[[#This Row],[post_position]]=1,0,SUMIFS($F$2:F4615,$H$2:H4615,Table1[[#This Row],[post_position]]-1,$C$2:C4615,Table1[[#This Row],[topic_id]]))</f>
        <v>40526.266226851854</v>
      </c>
    </row>
    <row r="4616" spans="1:19" x14ac:dyDescent="0.25">
      <c r="A4616" s="7">
        <v>4705</v>
      </c>
      <c r="B4616" s="7">
        <v>1</v>
      </c>
      <c r="C4616" s="7">
        <v>1126</v>
      </c>
      <c r="D4616" s="7">
        <v>6871</v>
      </c>
      <c r="F4616" s="8">
        <v>40526.303807870368</v>
      </c>
      <c r="G4616" s="7">
        <v>0</v>
      </c>
      <c r="H4616" s="7">
        <v>5</v>
      </c>
      <c r="I4616" s="7" t="b">
        <f t="shared" si="216"/>
        <v>0</v>
      </c>
      <c r="J4616" s="7" t="b">
        <f t="shared" si="217"/>
        <v>1</v>
      </c>
      <c r="K4616" s="7">
        <f t="shared" si="218"/>
        <v>0</v>
      </c>
      <c r="L4616" s="7">
        <f>WEEKDAY(Table1[[#This Row],[post_time]])</f>
        <v>3</v>
      </c>
      <c r="M4616" s="7">
        <f>VLOOKUP(Table1[[#This Row],[topic_id]],'All Topics Data'!$A$2:$I$1243,8,FALSE)</f>
        <v>40525.394444444442</v>
      </c>
      <c r="N4616" s="7">
        <f>Table1[[#This Row],[Hui Reply?]]*(Table1[[#This Row],[post_time]]-Table1[[#This Row],[timestamp of previous reply]])</f>
        <v>0</v>
      </c>
      <c r="O4616" s="3">
        <f>O4615+Table1[[#This Row],[Hui Reply?]]</f>
        <v>1162</v>
      </c>
      <c r="P4616" s="19">
        <f>INT(Table1[[#This Row],[post_time]])</f>
        <v>40526</v>
      </c>
      <c r="Q4616" s="3">
        <f>IF(Table1[[#This Row],[Hui Reply?]],VLOOKUP(Table1[[#This Row],[topic_id]],'All Topics Data'!$A$2:$E$1243,5,FALSE),0)</f>
        <v>0</v>
      </c>
      <c r="R4616" s="8">
        <f>Table1[[#This Row],[post_time]]+8/24</f>
        <v>40526.637141203704</v>
      </c>
      <c r="S4616" s="3">
        <f>IF(Table1[[#This Row],[post_position]]=1,0,SUMIFS($F$2:F4616,$H$2:H4616,Table1[[#This Row],[post_position]]-1,$C$2:C4616,Table1[[#This Row],[topic_id]]))</f>
        <v>40526.258622685185</v>
      </c>
    </row>
    <row r="4617" spans="1:19" x14ac:dyDescent="0.25">
      <c r="A4617" s="7">
        <v>4706</v>
      </c>
      <c r="B4617" s="7">
        <v>1</v>
      </c>
      <c r="C4617" s="7">
        <v>1130</v>
      </c>
      <c r="D4617" s="7">
        <v>178</v>
      </c>
      <c r="E4617" s="2"/>
      <c r="F4617" s="8">
        <v>40526.315092592595</v>
      </c>
      <c r="G4617" s="7">
        <v>0</v>
      </c>
      <c r="H4617" s="7">
        <v>2</v>
      </c>
      <c r="I4617" s="7" t="b">
        <f t="shared" si="216"/>
        <v>0</v>
      </c>
      <c r="J4617" s="7" t="b">
        <f t="shared" si="217"/>
        <v>1</v>
      </c>
      <c r="K4617" s="7">
        <f t="shared" si="218"/>
        <v>0</v>
      </c>
      <c r="L4617" s="7">
        <f>WEEKDAY(Table1[[#This Row],[post_time]])</f>
        <v>3</v>
      </c>
      <c r="M4617" s="7">
        <f>VLOOKUP(Table1[[#This Row],[topic_id]],'All Topics Data'!$A$2:$I$1243,8,FALSE)</f>
        <v>40526.227777777778</v>
      </c>
      <c r="N4617" s="7">
        <f>Table1[[#This Row],[Hui Reply?]]*(Table1[[#This Row],[post_time]]-Table1[[#This Row],[timestamp of previous reply]])</f>
        <v>0</v>
      </c>
      <c r="O4617" s="3">
        <f>O4616+Table1[[#This Row],[Hui Reply?]]</f>
        <v>1162</v>
      </c>
      <c r="P4617" s="19">
        <f>INT(Table1[[#This Row],[post_time]])</f>
        <v>40526</v>
      </c>
      <c r="Q4617" s="3">
        <f>IF(Table1[[#This Row],[Hui Reply?]],VLOOKUP(Table1[[#This Row],[topic_id]],'All Topics Data'!$A$2:$E$1243,5,FALSE),0)</f>
        <v>0</v>
      </c>
      <c r="R4617" s="8">
        <f>Table1[[#This Row],[post_time]]+8/24</f>
        <v>40526.64842592593</v>
      </c>
      <c r="S4617" s="3">
        <f>IF(Table1[[#This Row],[post_position]]=1,0,SUMIFS($F$2:F4617,$H$2:H4617,Table1[[#This Row],[post_position]]-1,$C$2:C4617,Table1[[#This Row],[topic_id]]))</f>
        <v>40526.22824074074</v>
      </c>
    </row>
    <row r="4618" spans="1:19" x14ac:dyDescent="0.25">
      <c r="A4618" s="7">
        <v>4707</v>
      </c>
      <c r="B4618" s="7">
        <v>1</v>
      </c>
      <c r="C4618" s="7">
        <v>1132</v>
      </c>
      <c r="D4618" s="7">
        <v>7146</v>
      </c>
      <c r="E4618" s="2"/>
      <c r="F4618" s="8">
        <v>40526.349849537037</v>
      </c>
      <c r="G4618" s="7">
        <v>0</v>
      </c>
      <c r="H4618" s="7">
        <v>1</v>
      </c>
      <c r="I4618" s="7" t="b">
        <f t="shared" si="216"/>
        <v>0</v>
      </c>
      <c r="J4618" s="7" t="b">
        <f t="shared" si="217"/>
        <v>0</v>
      </c>
      <c r="K4618" s="7">
        <f t="shared" si="218"/>
        <v>0</v>
      </c>
      <c r="L4618" s="7">
        <f>WEEKDAY(Table1[[#This Row],[post_time]])</f>
        <v>3</v>
      </c>
      <c r="M4618" s="7">
        <f>VLOOKUP(Table1[[#This Row],[topic_id]],'All Topics Data'!$A$2:$I$1243,8,FALSE)</f>
        <v>40526.349305555559</v>
      </c>
      <c r="N4618" s="7">
        <f>Table1[[#This Row],[Hui Reply?]]*(Table1[[#This Row],[post_time]]-Table1[[#This Row],[timestamp of previous reply]])</f>
        <v>0</v>
      </c>
      <c r="O4618" s="3">
        <f>O4617+Table1[[#This Row],[Hui Reply?]]</f>
        <v>1162</v>
      </c>
      <c r="P4618" s="19">
        <f>INT(Table1[[#This Row],[post_time]])</f>
        <v>40526</v>
      </c>
      <c r="Q4618" s="3">
        <f>IF(Table1[[#This Row],[Hui Reply?]],VLOOKUP(Table1[[#This Row],[topic_id]],'All Topics Data'!$A$2:$E$1243,5,FALSE),0)</f>
        <v>0</v>
      </c>
      <c r="R4618" s="8">
        <f>Table1[[#This Row],[post_time]]+8/24</f>
        <v>40526.683182870373</v>
      </c>
      <c r="S4618" s="3">
        <f>IF(Table1[[#This Row],[post_position]]=1,0,SUMIFS($F$2:F4618,$H$2:H4618,Table1[[#This Row],[post_position]]-1,$C$2:C4618,Table1[[#This Row],[topic_id]]))</f>
        <v>0</v>
      </c>
    </row>
    <row r="4619" spans="1:19" x14ac:dyDescent="0.25">
      <c r="A4619" s="7">
        <v>4708</v>
      </c>
      <c r="B4619" s="7">
        <v>1</v>
      </c>
      <c r="C4619" s="7">
        <v>1126</v>
      </c>
      <c r="D4619" s="7">
        <v>6458</v>
      </c>
      <c r="E4619" s="2"/>
      <c r="F4619" s="8">
        <v>40526.399074074077</v>
      </c>
      <c r="G4619" s="7">
        <v>0</v>
      </c>
      <c r="H4619" s="7">
        <v>6</v>
      </c>
      <c r="I4619" s="7" t="b">
        <f t="shared" si="216"/>
        <v>0</v>
      </c>
      <c r="J4619" s="7" t="b">
        <f t="shared" si="217"/>
        <v>1</v>
      </c>
      <c r="K4619" s="7">
        <f t="shared" si="218"/>
        <v>0</v>
      </c>
      <c r="L4619" s="7">
        <f>WEEKDAY(Table1[[#This Row],[post_time]])</f>
        <v>3</v>
      </c>
      <c r="M4619" s="7">
        <f>VLOOKUP(Table1[[#This Row],[topic_id]],'All Topics Data'!$A$2:$I$1243,8,FALSE)</f>
        <v>40525.394444444442</v>
      </c>
      <c r="N4619" s="7">
        <f>Table1[[#This Row],[Hui Reply?]]*(Table1[[#This Row],[post_time]]-Table1[[#This Row],[timestamp of previous reply]])</f>
        <v>0</v>
      </c>
      <c r="O4619" s="3">
        <f>O4618+Table1[[#This Row],[Hui Reply?]]</f>
        <v>1162</v>
      </c>
      <c r="P4619" s="19">
        <f>INT(Table1[[#This Row],[post_time]])</f>
        <v>40526</v>
      </c>
      <c r="Q4619" s="3">
        <f>IF(Table1[[#This Row],[Hui Reply?]],VLOOKUP(Table1[[#This Row],[topic_id]],'All Topics Data'!$A$2:$E$1243,5,FALSE),0)</f>
        <v>0</v>
      </c>
      <c r="R4619" s="8">
        <f>Table1[[#This Row],[post_time]]+8/24</f>
        <v>40526.732407407413</v>
      </c>
      <c r="S4619" s="3">
        <f>IF(Table1[[#This Row],[post_position]]=1,0,SUMIFS($F$2:F4619,$H$2:H4619,Table1[[#This Row],[post_position]]-1,$C$2:C4619,Table1[[#This Row],[topic_id]]))</f>
        <v>40526.303807870368</v>
      </c>
    </row>
    <row r="4620" spans="1:19" x14ac:dyDescent="0.25">
      <c r="A4620" s="7">
        <v>4709</v>
      </c>
      <c r="B4620" s="7">
        <v>1</v>
      </c>
      <c r="C4620" s="7">
        <v>1130</v>
      </c>
      <c r="D4620" s="7">
        <v>24</v>
      </c>
      <c r="E4620" s="2"/>
      <c r="F4620" s="8">
        <v>40526.419374999998</v>
      </c>
      <c r="G4620" s="7">
        <v>0</v>
      </c>
      <c r="H4620" s="7">
        <v>3</v>
      </c>
      <c r="I4620" s="7" t="b">
        <f t="shared" si="216"/>
        <v>1</v>
      </c>
      <c r="J4620" s="7" t="b">
        <f t="shared" si="217"/>
        <v>1</v>
      </c>
      <c r="K4620" s="7">
        <f t="shared" si="218"/>
        <v>1</v>
      </c>
      <c r="L4620" s="7">
        <f>WEEKDAY(Table1[[#This Row],[post_time]])</f>
        <v>3</v>
      </c>
      <c r="M4620" s="7">
        <f>VLOOKUP(Table1[[#This Row],[topic_id]],'All Topics Data'!$A$2:$I$1243,8,FALSE)</f>
        <v>40526.227777777778</v>
      </c>
      <c r="N4620" s="7">
        <f>Table1[[#This Row],[Hui Reply?]]*(Table1[[#This Row],[post_time]]-Table1[[#This Row],[timestamp of previous reply]])</f>
        <v>0.10428240740293404</v>
      </c>
      <c r="O4620" s="3">
        <f>O4619+Table1[[#This Row],[Hui Reply?]]</f>
        <v>1163</v>
      </c>
      <c r="P4620" s="19">
        <f>INT(Table1[[#This Row],[post_time]])</f>
        <v>40526</v>
      </c>
      <c r="Q4620" s="3" t="str">
        <f>IF(Table1[[#This Row],[Hui Reply?]],VLOOKUP(Table1[[#This Row],[topic_id]],'All Topics Data'!$A$2:$E$1243,5,FALSE),0)</f>
        <v>Guity Niamanesh</v>
      </c>
      <c r="R4620" s="8">
        <f>Table1[[#This Row],[post_time]]+8/24</f>
        <v>40526.752708333333</v>
      </c>
      <c r="S4620" s="3">
        <f>IF(Table1[[#This Row],[post_position]]=1,0,SUMIFS($F$2:F4620,$H$2:H4620,Table1[[#This Row],[post_position]]-1,$C$2:C4620,Table1[[#This Row],[topic_id]]))</f>
        <v>40526.315092592595</v>
      </c>
    </row>
    <row r="4621" spans="1:19" x14ac:dyDescent="0.25">
      <c r="A4621" s="7">
        <v>4710</v>
      </c>
      <c r="B4621" s="7">
        <v>1</v>
      </c>
      <c r="C4621" s="7">
        <v>1132</v>
      </c>
      <c r="D4621" s="7">
        <v>6713</v>
      </c>
      <c r="E4621" s="2"/>
      <c r="F4621" s="8">
        <v>40526.438356481478</v>
      </c>
      <c r="G4621" s="7">
        <v>0</v>
      </c>
      <c r="H4621" s="7">
        <v>2</v>
      </c>
      <c r="I4621" s="7" t="b">
        <f t="shared" si="216"/>
        <v>0</v>
      </c>
      <c r="J4621" s="7" t="b">
        <f t="shared" si="217"/>
        <v>1</v>
      </c>
      <c r="K4621" s="7">
        <f t="shared" si="218"/>
        <v>0</v>
      </c>
      <c r="L4621" s="7">
        <f>WEEKDAY(Table1[[#This Row],[post_time]])</f>
        <v>3</v>
      </c>
      <c r="M4621" s="7">
        <f>VLOOKUP(Table1[[#This Row],[topic_id]],'All Topics Data'!$A$2:$I$1243,8,FALSE)</f>
        <v>40526.349305555559</v>
      </c>
      <c r="N4621" s="7">
        <f>Table1[[#This Row],[Hui Reply?]]*(Table1[[#This Row],[post_time]]-Table1[[#This Row],[timestamp of previous reply]])</f>
        <v>0</v>
      </c>
      <c r="O4621" s="3">
        <f>O4620+Table1[[#This Row],[Hui Reply?]]</f>
        <v>1163</v>
      </c>
      <c r="P4621" s="19">
        <f>INT(Table1[[#This Row],[post_time]])</f>
        <v>40526</v>
      </c>
      <c r="Q4621" s="3">
        <f>IF(Table1[[#This Row],[Hui Reply?]],VLOOKUP(Table1[[#This Row],[topic_id]],'All Topics Data'!$A$2:$E$1243,5,FALSE),0)</f>
        <v>0</v>
      </c>
      <c r="R4621" s="8">
        <f>Table1[[#This Row],[post_time]]+8/24</f>
        <v>40526.771689814814</v>
      </c>
      <c r="S4621" s="3">
        <f>IF(Table1[[#This Row],[post_position]]=1,0,SUMIFS($F$2:F4621,$H$2:H4621,Table1[[#This Row],[post_position]]-1,$C$2:C4621,Table1[[#This Row],[topic_id]]))</f>
        <v>40526.349849537037</v>
      </c>
    </row>
    <row r="4622" spans="1:19" x14ac:dyDescent="0.25">
      <c r="A4622" s="7">
        <v>4711</v>
      </c>
      <c r="B4622" s="7">
        <v>1</v>
      </c>
      <c r="C4622" s="7">
        <v>1133</v>
      </c>
      <c r="D4622" s="7">
        <v>7200</v>
      </c>
      <c r="E4622" s="2"/>
      <c r="F4622" s="8">
        <v>40526.477106481485</v>
      </c>
      <c r="G4622" s="7">
        <v>0</v>
      </c>
      <c r="H4622" s="7">
        <v>1</v>
      </c>
      <c r="I4622" s="7" t="b">
        <f t="shared" si="216"/>
        <v>0</v>
      </c>
      <c r="J4622" s="7" t="b">
        <f t="shared" si="217"/>
        <v>0</v>
      </c>
      <c r="K4622" s="7">
        <f t="shared" si="218"/>
        <v>0</v>
      </c>
      <c r="L4622" s="7">
        <f>WEEKDAY(Table1[[#This Row],[post_time]])</f>
        <v>3</v>
      </c>
      <c r="M4622" s="7">
        <f>VLOOKUP(Table1[[#This Row],[topic_id]],'All Topics Data'!$A$2:$I$1243,8,FALSE)</f>
        <v>40526.477083333331</v>
      </c>
      <c r="N4622" s="7">
        <f>Table1[[#This Row],[Hui Reply?]]*(Table1[[#This Row],[post_time]]-Table1[[#This Row],[timestamp of previous reply]])</f>
        <v>0</v>
      </c>
      <c r="O4622" s="3">
        <f>O4621+Table1[[#This Row],[Hui Reply?]]</f>
        <v>1163</v>
      </c>
      <c r="P4622" s="19">
        <f>INT(Table1[[#This Row],[post_time]])</f>
        <v>40526</v>
      </c>
      <c r="Q4622" s="3">
        <f>IF(Table1[[#This Row],[Hui Reply?]],VLOOKUP(Table1[[#This Row],[topic_id]],'All Topics Data'!$A$2:$E$1243,5,FALSE),0)</f>
        <v>0</v>
      </c>
      <c r="R4622" s="8">
        <f>Table1[[#This Row],[post_time]]+8/24</f>
        <v>40526.810439814821</v>
      </c>
      <c r="S4622" s="3">
        <f>IF(Table1[[#This Row],[post_position]]=1,0,SUMIFS($F$2:F4622,$H$2:H4622,Table1[[#This Row],[post_position]]-1,$C$2:C4622,Table1[[#This Row],[topic_id]]))</f>
        <v>0</v>
      </c>
    </row>
    <row r="4623" spans="1:19" x14ac:dyDescent="0.25">
      <c r="A4623" s="7">
        <v>4712</v>
      </c>
      <c r="B4623" s="7">
        <v>1</v>
      </c>
      <c r="C4623" s="7">
        <v>1128</v>
      </c>
      <c r="D4623" s="7">
        <v>6998</v>
      </c>
      <c r="E4623" s="2"/>
      <c r="F4623" s="8">
        <v>40526.556759259256</v>
      </c>
      <c r="G4623" s="7">
        <v>0</v>
      </c>
      <c r="H4623" s="7">
        <v>2</v>
      </c>
      <c r="I4623" s="7" t="b">
        <f t="shared" si="216"/>
        <v>0</v>
      </c>
      <c r="J4623" s="7" t="b">
        <f t="shared" si="217"/>
        <v>1</v>
      </c>
      <c r="K4623" s="7">
        <f t="shared" si="218"/>
        <v>0</v>
      </c>
      <c r="L4623" s="7">
        <f>WEEKDAY(Table1[[#This Row],[post_time]])</f>
        <v>3</v>
      </c>
      <c r="M4623" s="7">
        <f>VLOOKUP(Table1[[#This Row],[topic_id]],'All Topics Data'!$A$2:$I$1243,8,FALSE)</f>
        <v>40525.606944444444</v>
      </c>
      <c r="N4623" s="7">
        <f>Table1[[#This Row],[Hui Reply?]]*(Table1[[#This Row],[post_time]]-Table1[[#This Row],[timestamp of previous reply]])</f>
        <v>0</v>
      </c>
      <c r="O4623" s="3">
        <f>O4622+Table1[[#This Row],[Hui Reply?]]</f>
        <v>1163</v>
      </c>
      <c r="P4623" s="19">
        <f>INT(Table1[[#This Row],[post_time]])</f>
        <v>40526</v>
      </c>
      <c r="Q4623" s="3">
        <f>IF(Table1[[#This Row],[Hui Reply?]],VLOOKUP(Table1[[#This Row],[topic_id]],'All Topics Data'!$A$2:$E$1243,5,FALSE),0)</f>
        <v>0</v>
      </c>
      <c r="R4623" s="8">
        <f>Table1[[#This Row],[post_time]]+8/24</f>
        <v>40526.890092592592</v>
      </c>
      <c r="S4623" s="3">
        <f>IF(Table1[[#This Row],[post_position]]=1,0,SUMIFS($F$2:F4623,$H$2:H4623,Table1[[#This Row],[post_position]]-1,$C$2:C4623,Table1[[#This Row],[topic_id]]))</f>
        <v>40525.607395833336</v>
      </c>
    </row>
    <row r="4624" spans="1:19" x14ac:dyDescent="0.25">
      <c r="A4624" s="7">
        <v>4713</v>
      </c>
      <c r="B4624" s="7">
        <v>1</v>
      </c>
      <c r="C4624" s="7">
        <v>1131</v>
      </c>
      <c r="D4624" s="7">
        <v>5408</v>
      </c>
      <c r="F4624" s="8">
        <v>40526.589768518519</v>
      </c>
      <c r="G4624" s="7">
        <v>0</v>
      </c>
      <c r="H4624" s="7">
        <v>3</v>
      </c>
      <c r="I4624" s="7" t="b">
        <f t="shared" si="216"/>
        <v>0</v>
      </c>
      <c r="J4624" s="7" t="b">
        <f t="shared" si="217"/>
        <v>1</v>
      </c>
      <c r="K4624" s="7">
        <f t="shared" si="218"/>
        <v>0</v>
      </c>
      <c r="L4624" s="7">
        <f>WEEKDAY(Table1[[#This Row],[post_time]])</f>
        <v>3</v>
      </c>
      <c r="M4624" s="7">
        <f>VLOOKUP(Table1[[#This Row],[topic_id]],'All Topics Data'!$A$2:$I$1243,8,FALSE)</f>
        <v>40526.265972222223</v>
      </c>
      <c r="N4624" s="7">
        <f>Table1[[#This Row],[Hui Reply?]]*(Table1[[#This Row],[post_time]]-Table1[[#This Row],[timestamp of previous reply]])</f>
        <v>0</v>
      </c>
      <c r="O4624" s="3">
        <f>O4623+Table1[[#This Row],[Hui Reply?]]</f>
        <v>1163</v>
      </c>
      <c r="P4624" s="19">
        <f>INT(Table1[[#This Row],[post_time]])</f>
        <v>40526</v>
      </c>
      <c r="Q4624" s="3">
        <f>IF(Table1[[#This Row],[Hui Reply?]],VLOOKUP(Table1[[#This Row],[topic_id]],'All Topics Data'!$A$2:$E$1243,5,FALSE),0)</f>
        <v>0</v>
      </c>
      <c r="R4624" s="8">
        <f>Table1[[#This Row],[post_time]]+8/24</f>
        <v>40526.923101851855</v>
      </c>
      <c r="S4624" s="3">
        <f>IF(Table1[[#This Row],[post_position]]=1,0,SUMIFS($F$2:F4624,$H$2:H4624,Table1[[#This Row],[post_position]]-1,$C$2:C4624,Table1[[#This Row],[topic_id]]))</f>
        <v>40526.291539351849</v>
      </c>
    </row>
    <row r="4625" spans="1:19" x14ac:dyDescent="0.25">
      <c r="A4625" s="7">
        <v>4714</v>
      </c>
      <c r="B4625" s="7">
        <v>1</v>
      </c>
      <c r="C4625" s="7">
        <v>1132</v>
      </c>
      <c r="D4625" s="7">
        <v>7146</v>
      </c>
      <c r="F4625" s="8">
        <v>40526.627696759257</v>
      </c>
      <c r="G4625" s="7">
        <v>0</v>
      </c>
      <c r="H4625" s="7">
        <v>3</v>
      </c>
      <c r="I4625" s="7" t="b">
        <f t="shared" si="216"/>
        <v>0</v>
      </c>
      <c r="J4625" s="7" t="b">
        <f t="shared" si="217"/>
        <v>1</v>
      </c>
      <c r="K4625" s="7">
        <f t="shared" si="218"/>
        <v>0</v>
      </c>
      <c r="L4625" s="7">
        <f>WEEKDAY(Table1[[#This Row],[post_time]])</f>
        <v>3</v>
      </c>
      <c r="M4625" s="7">
        <f>VLOOKUP(Table1[[#This Row],[topic_id]],'All Topics Data'!$A$2:$I$1243,8,FALSE)</f>
        <v>40526.349305555559</v>
      </c>
      <c r="N4625" s="7">
        <f>Table1[[#This Row],[Hui Reply?]]*(Table1[[#This Row],[post_time]]-Table1[[#This Row],[timestamp of previous reply]])</f>
        <v>0</v>
      </c>
      <c r="O4625" s="3">
        <f>O4624+Table1[[#This Row],[Hui Reply?]]</f>
        <v>1163</v>
      </c>
      <c r="P4625" s="19">
        <f>INT(Table1[[#This Row],[post_time]])</f>
        <v>40526</v>
      </c>
      <c r="Q4625" s="3">
        <f>IF(Table1[[#This Row],[Hui Reply?]],VLOOKUP(Table1[[#This Row],[topic_id]],'All Topics Data'!$A$2:$E$1243,5,FALSE),0)</f>
        <v>0</v>
      </c>
      <c r="R4625" s="8">
        <f>Table1[[#This Row],[post_time]]+8/24</f>
        <v>40526.961030092592</v>
      </c>
      <c r="S4625" s="3">
        <f>IF(Table1[[#This Row],[post_position]]=1,0,SUMIFS($F$2:F4625,$H$2:H4625,Table1[[#This Row],[post_position]]-1,$C$2:C4625,Table1[[#This Row],[topic_id]]))</f>
        <v>40526.438356481478</v>
      </c>
    </row>
    <row r="4626" spans="1:19" x14ac:dyDescent="0.25">
      <c r="A4626" s="7">
        <v>4715</v>
      </c>
      <c r="B4626" s="7">
        <v>1</v>
      </c>
      <c r="C4626" s="7">
        <v>1134</v>
      </c>
      <c r="D4626" s="7">
        <v>7196</v>
      </c>
      <c r="E4626" s="2"/>
      <c r="F4626" s="8">
        <v>40526.732800925929</v>
      </c>
      <c r="G4626" s="7">
        <v>0</v>
      </c>
      <c r="H4626" s="7">
        <v>1</v>
      </c>
      <c r="I4626" s="7" t="b">
        <f t="shared" si="216"/>
        <v>0</v>
      </c>
      <c r="J4626" s="7" t="b">
        <f t="shared" si="217"/>
        <v>0</v>
      </c>
      <c r="K4626" s="7">
        <f t="shared" si="218"/>
        <v>0</v>
      </c>
      <c r="L4626" s="7">
        <f>WEEKDAY(Table1[[#This Row],[post_time]])</f>
        <v>3</v>
      </c>
      <c r="M4626" s="7">
        <f>VLOOKUP(Table1[[#This Row],[topic_id]],'All Topics Data'!$A$2:$I$1243,8,FALSE)</f>
        <v>40526.732638888891</v>
      </c>
      <c r="N4626" s="7">
        <f>Table1[[#This Row],[Hui Reply?]]*(Table1[[#This Row],[post_time]]-Table1[[#This Row],[timestamp of previous reply]])</f>
        <v>0</v>
      </c>
      <c r="O4626" s="3">
        <f>O4625+Table1[[#This Row],[Hui Reply?]]</f>
        <v>1163</v>
      </c>
      <c r="P4626" s="19">
        <f>INT(Table1[[#This Row],[post_time]])</f>
        <v>40526</v>
      </c>
      <c r="Q4626" s="3">
        <f>IF(Table1[[#This Row],[Hui Reply?]],VLOOKUP(Table1[[#This Row],[topic_id]],'All Topics Data'!$A$2:$E$1243,5,FALSE),0)</f>
        <v>0</v>
      </c>
      <c r="R4626" s="8">
        <f>Table1[[#This Row],[post_time]]+8/24</f>
        <v>40527.066134259265</v>
      </c>
      <c r="S4626" s="3">
        <f>IF(Table1[[#This Row],[post_position]]=1,0,SUMIFS($F$2:F4626,$H$2:H4626,Table1[[#This Row],[post_position]]-1,$C$2:C4626,Table1[[#This Row],[topic_id]]))</f>
        <v>0</v>
      </c>
    </row>
    <row r="4627" spans="1:19" x14ac:dyDescent="0.25">
      <c r="A4627" s="7">
        <v>4716</v>
      </c>
      <c r="B4627" s="7">
        <v>1</v>
      </c>
      <c r="C4627" s="7">
        <v>1130</v>
      </c>
      <c r="D4627" s="7">
        <v>6779</v>
      </c>
      <c r="E4627" s="2"/>
      <c r="F4627" s="8">
        <v>40526.753182870372</v>
      </c>
      <c r="G4627" s="7">
        <v>0</v>
      </c>
      <c r="H4627" s="7">
        <v>4</v>
      </c>
      <c r="I4627" s="7" t="b">
        <f t="shared" si="216"/>
        <v>0</v>
      </c>
      <c r="J4627" s="7" t="b">
        <f t="shared" si="217"/>
        <v>1</v>
      </c>
      <c r="K4627" s="7">
        <f t="shared" si="218"/>
        <v>0</v>
      </c>
      <c r="L4627" s="7">
        <f>WEEKDAY(Table1[[#This Row],[post_time]])</f>
        <v>3</v>
      </c>
      <c r="M4627" s="7">
        <f>VLOOKUP(Table1[[#This Row],[topic_id]],'All Topics Data'!$A$2:$I$1243,8,FALSE)</f>
        <v>40526.227777777778</v>
      </c>
      <c r="N4627" s="7">
        <f>Table1[[#This Row],[Hui Reply?]]*(Table1[[#This Row],[post_time]]-Table1[[#This Row],[timestamp of previous reply]])</f>
        <v>0</v>
      </c>
      <c r="O4627" s="3">
        <f>O4626+Table1[[#This Row],[Hui Reply?]]</f>
        <v>1163</v>
      </c>
      <c r="P4627" s="19">
        <f>INT(Table1[[#This Row],[post_time]])</f>
        <v>40526</v>
      </c>
      <c r="Q4627" s="3">
        <f>IF(Table1[[#This Row],[Hui Reply?]],VLOOKUP(Table1[[#This Row],[topic_id]],'All Topics Data'!$A$2:$E$1243,5,FALSE),0)</f>
        <v>0</v>
      </c>
      <c r="R4627" s="8">
        <f>Table1[[#This Row],[post_time]]+8/24</f>
        <v>40527.086516203708</v>
      </c>
      <c r="S4627" s="3">
        <f>IF(Table1[[#This Row],[post_position]]=1,0,SUMIFS($F$2:F4627,$H$2:H4627,Table1[[#This Row],[post_position]]-1,$C$2:C4627,Table1[[#This Row],[topic_id]]))</f>
        <v>40526.419374999998</v>
      </c>
    </row>
    <row r="4628" spans="1:19" x14ac:dyDescent="0.25">
      <c r="A4628" s="7">
        <v>4717</v>
      </c>
      <c r="B4628" s="7">
        <v>1</v>
      </c>
      <c r="C4628" s="7">
        <v>1135</v>
      </c>
      <c r="D4628" s="7">
        <v>6925</v>
      </c>
      <c r="E4628" s="2"/>
      <c r="F4628" s="8">
        <v>40526.854942129627</v>
      </c>
      <c r="G4628" s="7">
        <v>0</v>
      </c>
      <c r="H4628" s="7">
        <v>1</v>
      </c>
      <c r="I4628" s="7" t="b">
        <f t="shared" si="216"/>
        <v>0</v>
      </c>
      <c r="J4628" s="7" t="b">
        <f t="shared" si="217"/>
        <v>0</v>
      </c>
      <c r="K4628" s="7">
        <f t="shared" si="218"/>
        <v>0</v>
      </c>
      <c r="L4628" s="7">
        <f>WEEKDAY(Table1[[#This Row],[post_time]])</f>
        <v>3</v>
      </c>
      <c r="M4628" s="7">
        <f>VLOOKUP(Table1[[#This Row],[topic_id]],'All Topics Data'!$A$2:$I$1243,8,FALSE)</f>
        <v>40526.854861111111</v>
      </c>
      <c r="N4628" s="7">
        <f>Table1[[#This Row],[Hui Reply?]]*(Table1[[#This Row],[post_time]]-Table1[[#This Row],[timestamp of previous reply]])</f>
        <v>0</v>
      </c>
      <c r="O4628" s="3">
        <f>O4627+Table1[[#This Row],[Hui Reply?]]</f>
        <v>1163</v>
      </c>
      <c r="P4628" s="19">
        <f>INT(Table1[[#This Row],[post_time]])</f>
        <v>40526</v>
      </c>
      <c r="Q4628" s="3">
        <f>IF(Table1[[#This Row],[Hui Reply?]],VLOOKUP(Table1[[#This Row],[topic_id]],'All Topics Data'!$A$2:$E$1243,5,FALSE),0)</f>
        <v>0</v>
      </c>
      <c r="R4628" s="8">
        <f>Table1[[#This Row],[post_time]]+8/24</f>
        <v>40527.188275462962</v>
      </c>
      <c r="S4628" s="3">
        <f>IF(Table1[[#This Row],[post_position]]=1,0,SUMIFS($F$2:F4628,$H$2:H4628,Table1[[#This Row],[post_position]]-1,$C$2:C4628,Table1[[#This Row],[topic_id]]))</f>
        <v>0</v>
      </c>
    </row>
    <row r="4629" spans="1:19" x14ac:dyDescent="0.25">
      <c r="A4629" s="7">
        <v>4718</v>
      </c>
      <c r="B4629" s="7">
        <v>1</v>
      </c>
      <c r="C4629" s="7">
        <v>1135</v>
      </c>
      <c r="D4629" s="7">
        <v>24</v>
      </c>
      <c r="E4629" s="2"/>
      <c r="F4629" s="8">
        <v>40527.001747685186</v>
      </c>
      <c r="G4629" s="7">
        <v>0</v>
      </c>
      <c r="H4629" s="7">
        <v>2</v>
      </c>
      <c r="I4629" s="7" t="b">
        <f t="shared" si="216"/>
        <v>1</v>
      </c>
      <c r="J4629" s="7" t="b">
        <f t="shared" si="217"/>
        <v>1</v>
      </c>
      <c r="K4629" s="7">
        <f t="shared" si="218"/>
        <v>1</v>
      </c>
      <c r="L4629" s="7">
        <f>WEEKDAY(Table1[[#This Row],[post_time]])</f>
        <v>4</v>
      </c>
      <c r="M4629" s="7">
        <f>VLOOKUP(Table1[[#This Row],[topic_id]],'All Topics Data'!$A$2:$I$1243,8,FALSE)</f>
        <v>40526.854861111111</v>
      </c>
      <c r="N4629" s="7">
        <f>Table1[[#This Row],[Hui Reply?]]*(Table1[[#This Row],[post_time]]-Table1[[#This Row],[timestamp of previous reply]])</f>
        <v>0.14680555555969477</v>
      </c>
      <c r="O4629" s="3">
        <f>O4628+Table1[[#This Row],[Hui Reply?]]</f>
        <v>1164</v>
      </c>
      <c r="P4629" s="19">
        <f>INT(Table1[[#This Row],[post_time]])</f>
        <v>40527</v>
      </c>
      <c r="Q4629" s="3" t="str">
        <f>IF(Table1[[#This Row],[Hui Reply?]],VLOOKUP(Table1[[#This Row],[topic_id]],'All Topics Data'!$A$2:$E$1243,5,FALSE),0)</f>
        <v>fred</v>
      </c>
      <c r="R4629" s="8">
        <f>Table1[[#This Row],[post_time]]+8/24</f>
        <v>40527.335081018522</v>
      </c>
      <c r="S4629" s="3">
        <f>IF(Table1[[#This Row],[post_position]]=1,0,SUMIFS($F$2:F4629,$H$2:H4629,Table1[[#This Row],[post_position]]-1,$C$2:C4629,Table1[[#This Row],[topic_id]]))</f>
        <v>40526.854942129627</v>
      </c>
    </row>
    <row r="4630" spans="1:19" x14ac:dyDescent="0.25">
      <c r="A4630" s="7">
        <v>4719</v>
      </c>
      <c r="B4630" s="7">
        <v>1</v>
      </c>
      <c r="C4630" s="7">
        <v>1135</v>
      </c>
      <c r="D4630" s="7">
        <v>6925</v>
      </c>
      <c r="F4630" s="8">
        <v>40527.077106481483</v>
      </c>
      <c r="G4630" s="7">
        <v>0</v>
      </c>
      <c r="H4630" s="7">
        <v>3</v>
      </c>
      <c r="I4630" s="7" t="b">
        <f t="shared" si="216"/>
        <v>0</v>
      </c>
      <c r="J4630" s="7" t="b">
        <f t="shared" si="217"/>
        <v>1</v>
      </c>
      <c r="K4630" s="7">
        <f t="shared" si="218"/>
        <v>0</v>
      </c>
      <c r="L4630" s="7">
        <f>WEEKDAY(Table1[[#This Row],[post_time]])</f>
        <v>4</v>
      </c>
      <c r="M4630" s="7">
        <f>VLOOKUP(Table1[[#This Row],[topic_id]],'All Topics Data'!$A$2:$I$1243,8,FALSE)</f>
        <v>40526.854861111111</v>
      </c>
      <c r="N4630" s="7">
        <f>Table1[[#This Row],[Hui Reply?]]*(Table1[[#This Row],[post_time]]-Table1[[#This Row],[timestamp of previous reply]])</f>
        <v>0</v>
      </c>
      <c r="O4630" s="3">
        <f>O4629+Table1[[#This Row],[Hui Reply?]]</f>
        <v>1164</v>
      </c>
      <c r="P4630" s="19">
        <f>INT(Table1[[#This Row],[post_time]])</f>
        <v>40527</v>
      </c>
      <c r="Q4630" s="3">
        <f>IF(Table1[[#This Row],[Hui Reply?]],VLOOKUP(Table1[[#This Row],[topic_id]],'All Topics Data'!$A$2:$E$1243,5,FALSE),0)</f>
        <v>0</v>
      </c>
      <c r="R4630" s="8">
        <f>Table1[[#This Row],[post_time]]+8/24</f>
        <v>40527.410439814819</v>
      </c>
      <c r="S4630" s="3">
        <f>IF(Table1[[#This Row],[post_position]]=1,0,SUMIFS($F$2:F4630,$H$2:H4630,Table1[[#This Row],[post_position]]-1,$C$2:C4630,Table1[[#This Row],[topic_id]]))</f>
        <v>40527.001747685186</v>
      </c>
    </row>
    <row r="4631" spans="1:19" x14ac:dyDescent="0.25">
      <c r="A4631" s="7">
        <v>4720</v>
      </c>
      <c r="B4631" s="7">
        <v>1</v>
      </c>
      <c r="C4631" s="7">
        <v>1126</v>
      </c>
      <c r="D4631" s="7">
        <v>6871</v>
      </c>
      <c r="E4631" s="2"/>
      <c r="F4631" s="8">
        <v>40527.175902777781</v>
      </c>
      <c r="G4631" s="7">
        <v>0</v>
      </c>
      <c r="H4631" s="7">
        <v>7</v>
      </c>
      <c r="I4631" s="7" t="b">
        <f t="shared" si="216"/>
        <v>0</v>
      </c>
      <c r="J4631" s="7" t="b">
        <f t="shared" si="217"/>
        <v>1</v>
      </c>
      <c r="K4631" s="7">
        <f t="shared" si="218"/>
        <v>0</v>
      </c>
      <c r="L4631" s="7">
        <f>WEEKDAY(Table1[[#This Row],[post_time]])</f>
        <v>4</v>
      </c>
      <c r="M4631" s="7">
        <f>VLOOKUP(Table1[[#This Row],[topic_id]],'All Topics Data'!$A$2:$I$1243,8,FALSE)</f>
        <v>40525.394444444442</v>
      </c>
      <c r="N4631" s="7">
        <f>Table1[[#This Row],[Hui Reply?]]*(Table1[[#This Row],[post_time]]-Table1[[#This Row],[timestamp of previous reply]])</f>
        <v>0</v>
      </c>
      <c r="O4631" s="3">
        <f>O4630+Table1[[#This Row],[Hui Reply?]]</f>
        <v>1164</v>
      </c>
      <c r="P4631" s="19">
        <f>INT(Table1[[#This Row],[post_time]])</f>
        <v>40527</v>
      </c>
      <c r="Q4631" s="3">
        <f>IF(Table1[[#This Row],[Hui Reply?]],VLOOKUP(Table1[[#This Row],[topic_id]],'All Topics Data'!$A$2:$E$1243,5,FALSE),0)</f>
        <v>0</v>
      </c>
      <c r="R4631" s="8">
        <f>Table1[[#This Row],[post_time]]+8/24</f>
        <v>40527.509236111116</v>
      </c>
      <c r="S4631" s="3">
        <f>IF(Table1[[#This Row],[post_position]]=1,0,SUMIFS($F$2:F4631,$H$2:H4631,Table1[[#This Row],[post_position]]-1,$C$2:C4631,Table1[[#This Row],[topic_id]]))</f>
        <v>40526.399074074077</v>
      </c>
    </row>
    <row r="4632" spans="1:19" x14ac:dyDescent="0.25">
      <c r="A4632" s="7">
        <v>4721</v>
      </c>
      <c r="B4632" s="7">
        <v>1</v>
      </c>
      <c r="C4632" s="7">
        <v>1126</v>
      </c>
      <c r="D4632" s="7">
        <v>6458</v>
      </c>
      <c r="E4632" s="2"/>
      <c r="F4632" s="8">
        <v>40527.182430555556</v>
      </c>
      <c r="G4632" s="7">
        <v>0</v>
      </c>
      <c r="H4632" s="7">
        <v>8</v>
      </c>
      <c r="I4632" s="7" t="b">
        <f t="shared" si="216"/>
        <v>0</v>
      </c>
      <c r="J4632" s="7" t="b">
        <f t="shared" si="217"/>
        <v>1</v>
      </c>
      <c r="K4632" s="7">
        <f t="shared" si="218"/>
        <v>0</v>
      </c>
      <c r="L4632" s="7">
        <f>WEEKDAY(Table1[[#This Row],[post_time]])</f>
        <v>4</v>
      </c>
      <c r="M4632" s="7">
        <f>VLOOKUP(Table1[[#This Row],[topic_id]],'All Topics Data'!$A$2:$I$1243,8,FALSE)</f>
        <v>40525.394444444442</v>
      </c>
      <c r="N4632" s="7">
        <f>Table1[[#This Row],[Hui Reply?]]*(Table1[[#This Row],[post_time]]-Table1[[#This Row],[timestamp of previous reply]])</f>
        <v>0</v>
      </c>
      <c r="O4632" s="3">
        <f>O4631+Table1[[#This Row],[Hui Reply?]]</f>
        <v>1164</v>
      </c>
      <c r="P4632" s="19">
        <f>INT(Table1[[#This Row],[post_time]])</f>
        <v>40527</v>
      </c>
      <c r="Q4632" s="3">
        <f>IF(Table1[[#This Row],[Hui Reply?]],VLOOKUP(Table1[[#This Row],[topic_id]],'All Topics Data'!$A$2:$E$1243,5,FALSE),0)</f>
        <v>0</v>
      </c>
      <c r="R4632" s="8">
        <f>Table1[[#This Row],[post_time]]+8/24</f>
        <v>40527.515763888892</v>
      </c>
      <c r="S4632" s="3">
        <f>IF(Table1[[#This Row],[post_position]]=1,0,SUMIFS($F$2:F4632,$H$2:H4632,Table1[[#This Row],[post_position]]-1,$C$2:C4632,Table1[[#This Row],[topic_id]]))</f>
        <v>40527.175902777781</v>
      </c>
    </row>
    <row r="4633" spans="1:19" x14ac:dyDescent="0.25">
      <c r="A4633" s="7">
        <v>4722</v>
      </c>
      <c r="B4633" s="7">
        <v>1</v>
      </c>
      <c r="C4633" s="7">
        <v>1126</v>
      </c>
      <c r="D4633" s="7">
        <v>6871</v>
      </c>
      <c r="F4633" s="8">
        <v>40527.235231481478</v>
      </c>
      <c r="G4633" s="7">
        <v>0</v>
      </c>
      <c r="H4633" s="7">
        <v>9</v>
      </c>
      <c r="I4633" s="7" t="b">
        <f t="shared" si="216"/>
        <v>0</v>
      </c>
      <c r="J4633" s="7" t="b">
        <f t="shared" si="217"/>
        <v>1</v>
      </c>
      <c r="K4633" s="7">
        <f t="shared" si="218"/>
        <v>0</v>
      </c>
      <c r="L4633" s="7">
        <f>WEEKDAY(Table1[[#This Row],[post_time]])</f>
        <v>4</v>
      </c>
      <c r="M4633" s="7">
        <f>VLOOKUP(Table1[[#This Row],[topic_id]],'All Topics Data'!$A$2:$I$1243,8,FALSE)</f>
        <v>40525.394444444442</v>
      </c>
      <c r="N4633" s="7">
        <f>Table1[[#This Row],[Hui Reply?]]*(Table1[[#This Row],[post_time]]-Table1[[#This Row],[timestamp of previous reply]])</f>
        <v>0</v>
      </c>
      <c r="O4633" s="3">
        <f>O4632+Table1[[#This Row],[Hui Reply?]]</f>
        <v>1164</v>
      </c>
      <c r="P4633" s="19">
        <f>INT(Table1[[#This Row],[post_time]])</f>
        <v>40527</v>
      </c>
      <c r="Q4633" s="3">
        <f>IF(Table1[[#This Row],[Hui Reply?]],VLOOKUP(Table1[[#This Row],[topic_id]],'All Topics Data'!$A$2:$E$1243,5,FALSE),0)</f>
        <v>0</v>
      </c>
      <c r="R4633" s="8">
        <f>Table1[[#This Row],[post_time]]+8/24</f>
        <v>40527.568564814814</v>
      </c>
      <c r="S4633" s="3">
        <f>IF(Table1[[#This Row],[post_position]]=1,0,SUMIFS($F$2:F4633,$H$2:H4633,Table1[[#This Row],[post_position]]-1,$C$2:C4633,Table1[[#This Row],[topic_id]]))</f>
        <v>40527.182430555556</v>
      </c>
    </row>
    <row r="4634" spans="1:19" x14ac:dyDescent="0.25">
      <c r="A4634" s="7">
        <v>4723</v>
      </c>
      <c r="B4634" s="7">
        <v>1</v>
      </c>
      <c r="C4634" s="7">
        <v>1131</v>
      </c>
      <c r="D4634" s="7">
        <v>6611</v>
      </c>
      <c r="E4634" s="2"/>
      <c r="F4634" s="8">
        <v>40527.240543981483</v>
      </c>
      <c r="G4634" s="7">
        <v>0</v>
      </c>
      <c r="H4634" s="7">
        <v>4</v>
      </c>
      <c r="I4634" s="7" t="b">
        <f t="shared" si="216"/>
        <v>0</v>
      </c>
      <c r="J4634" s="7" t="b">
        <f t="shared" si="217"/>
        <v>1</v>
      </c>
      <c r="K4634" s="7">
        <f t="shared" si="218"/>
        <v>0</v>
      </c>
      <c r="L4634" s="7">
        <f>WEEKDAY(Table1[[#This Row],[post_time]])</f>
        <v>4</v>
      </c>
      <c r="M4634" s="7">
        <f>VLOOKUP(Table1[[#This Row],[topic_id]],'All Topics Data'!$A$2:$I$1243,8,FALSE)</f>
        <v>40526.265972222223</v>
      </c>
      <c r="N4634" s="7">
        <f>Table1[[#This Row],[Hui Reply?]]*(Table1[[#This Row],[post_time]]-Table1[[#This Row],[timestamp of previous reply]])</f>
        <v>0</v>
      </c>
      <c r="O4634" s="3">
        <f>O4633+Table1[[#This Row],[Hui Reply?]]</f>
        <v>1164</v>
      </c>
      <c r="P4634" s="19">
        <f>INT(Table1[[#This Row],[post_time]])</f>
        <v>40527</v>
      </c>
      <c r="Q4634" s="3">
        <f>IF(Table1[[#This Row],[Hui Reply?]],VLOOKUP(Table1[[#This Row],[topic_id]],'All Topics Data'!$A$2:$E$1243,5,FALSE),0)</f>
        <v>0</v>
      </c>
      <c r="R4634" s="8">
        <f>Table1[[#This Row],[post_time]]+8/24</f>
        <v>40527.573877314819</v>
      </c>
      <c r="S4634" s="3">
        <f>IF(Table1[[#This Row],[post_position]]=1,0,SUMIFS($F$2:F4634,$H$2:H4634,Table1[[#This Row],[post_position]]-1,$C$2:C4634,Table1[[#This Row],[topic_id]]))</f>
        <v>40526.589768518519</v>
      </c>
    </row>
    <row r="4635" spans="1:19" x14ac:dyDescent="0.25">
      <c r="A4635" s="7">
        <v>4724</v>
      </c>
      <c r="B4635" s="7">
        <v>1</v>
      </c>
      <c r="C4635" s="7">
        <v>1136</v>
      </c>
      <c r="D4635" s="7">
        <v>7204</v>
      </c>
      <c r="E4635" s="2"/>
      <c r="F4635" s="8">
        <v>40527.424664351849</v>
      </c>
      <c r="G4635" s="7">
        <v>0</v>
      </c>
      <c r="H4635" s="7">
        <v>1</v>
      </c>
      <c r="I4635" s="7" t="b">
        <f t="shared" si="216"/>
        <v>0</v>
      </c>
      <c r="J4635" s="7" t="b">
        <f t="shared" si="217"/>
        <v>0</v>
      </c>
      <c r="K4635" s="7">
        <f t="shared" si="218"/>
        <v>0</v>
      </c>
      <c r="L4635" s="7">
        <f>WEEKDAY(Table1[[#This Row],[post_time]])</f>
        <v>4</v>
      </c>
      <c r="M4635" s="7">
        <f>VLOOKUP(Table1[[#This Row],[topic_id]],'All Topics Data'!$A$2:$I$1243,8,FALSE)</f>
        <v>40527.424305555556</v>
      </c>
      <c r="N4635" s="7">
        <f>Table1[[#This Row],[Hui Reply?]]*(Table1[[#This Row],[post_time]]-Table1[[#This Row],[timestamp of previous reply]])</f>
        <v>0</v>
      </c>
      <c r="O4635" s="3">
        <f>O4634+Table1[[#This Row],[Hui Reply?]]</f>
        <v>1164</v>
      </c>
      <c r="P4635" s="19">
        <f>INT(Table1[[#This Row],[post_time]])</f>
        <v>40527</v>
      </c>
      <c r="Q4635" s="3">
        <f>IF(Table1[[#This Row],[Hui Reply?]],VLOOKUP(Table1[[#This Row],[topic_id]],'All Topics Data'!$A$2:$E$1243,5,FALSE),0)</f>
        <v>0</v>
      </c>
      <c r="R4635" s="8">
        <f>Table1[[#This Row],[post_time]]+8/24</f>
        <v>40527.757997685185</v>
      </c>
      <c r="S4635" s="3">
        <f>IF(Table1[[#This Row],[post_position]]=1,0,SUMIFS($F$2:F4635,$H$2:H4635,Table1[[#This Row],[post_position]]-1,$C$2:C4635,Table1[[#This Row],[topic_id]]))</f>
        <v>0</v>
      </c>
    </row>
    <row r="4636" spans="1:19" x14ac:dyDescent="0.25">
      <c r="A4636" s="7">
        <v>4725</v>
      </c>
      <c r="B4636" s="7">
        <v>1</v>
      </c>
      <c r="C4636" s="7">
        <v>1136</v>
      </c>
      <c r="D4636" s="7">
        <v>6713</v>
      </c>
      <c r="F4636" s="8">
        <v>40527.470925925925</v>
      </c>
      <c r="G4636" s="7">
        <v>0</v>
      </c>
      <c r="H4636" s="7">
        <v>2</v>
      </c>
      <c r="I4636" s="7" t="b">
        <f t="shared" si="216"/>
        <v>0</v>
      </c>
      <c r="J4636" s="7" t="b">
        <f t="shared" si="217"/>
        <v>1</v>
      </c>
      <c r="K4636" s="7">
        <f t="shared" si="218"/>
        <v>0</v>
      </c>
      <c r="L4636" s="7">
        <f>WEEKDAY(Table1[[#This Row],[post_time]])</f>
        <v>4</v>
      </c>
      <c r="M4636" s="7">
        <f>VLOOKUP(Table1[[#This Row],[topic_id]],'All Topics Data'!$A$2:$I$1243,8,FALSE)</f>
        <v>40527.424305555556</v>
      </c>
      <c r="N4636" s="7">
        <f>Table1[[#This Row],[Hui Reply?]]*(Table1[[#This Row],[post_time]]-Table1[[#This Row],[timestamp of previous reply]])</f>
        <v>0</v>
      </c>
      <c r="O4636" s="3">
        <f>O4635+Table1[[#This Row],[Hui Reply?]]</f>
        <v>1164</v>
      </c>
      <c r="P4636" s="19">
        <f>INT(Table1[[#This Row],[post_time]])</f>
        <v>40527</v>
      </c>
      <c r="Q4636" s="3">
        <f>IF(Table1[[#This Row],[Hui Reply?]],VLOOKUP(Table1[[#This Row],[topic_id]],'All Topics Data'!$A$2:$E$1243,5,FALSE),0)</f>
        <v>0</v>
      </c>
      <c r="R4636" s="8">
        <f>Table1[[#This Row],[post_time]]+8/24</f>
        <v>40527.804259259261</v>
      </c>
      <c r="S4636" s="3">
        <f>IF(Table1[[#This Row],[post_position]]=1,0,SUMIFS($F$2:F4636,$H$2:H4636,Table1[[#This Row],[post_position]]-1,$C$2:C4636,Table1[[#This Row],[topic_id]]))</f>
        <v>40527.424664351849</v>
      </c>
    </row>
    <row r="4637" spans="1:19" x14ac:dyDescent="0.25">
      <c r="A4637" s="7">
        <v>4726</v>
      </c>
      <c r="B4637" s="7">
        <v>1</v>
      </c>
      <c r="C4637" s="7">
        <v>1136</v>
      </c>
      <c r="D4637" s="7">
        <v>6713</v>
      </c>
      <c r="F4637" s="8">
        <v>40527.472615740742</v>
      </c>
      <c r="G4637" s="7">
        <v>0</v>
      </c>
      <c r="H4637" s="7">
        <v>3</v>
      </c>
      <c r="I4637" s="7" t="b">
        <f t="shared" si="216"/>
        <v>0</v>
      </c>
      <c r="J4637" s="7" t="b">
        <f t="shared" si="217"/>
        <v>1</v>
      </c>
      <c r="K4637" s="7">
        <f t="shared" si="218"/>
        <v>0</v>
      </c>
      <c r="L4637" s="7">
        <f>WEEKDAY(Table1[[#This Row],[post_time]])</f>
        <v>4</v>
      </c>
      <c r="M4637" s="7">
        <f>VLOOKUP(Table1[[#This Row],[topic_id]],'All Topics Data'!$A$2:$I$1243,8,FALSE)</f>
        <v>40527.424305555556</v>
      </c>
      <c r="N4637" s="7">
        <f>Table1[[#This Row],[Hui Reply?]]*(Table1[[#This Row],[post_time]]-Table1[[#This Row],[timestamp of previous reply]])</f>
        <v>0</v>
      </c>
      <c r="O4637" s="3">
        <f>O4636+Table1[[#This Row],[Hui Reply?]]</f>
        <v>1164</v>
      </c>
      <c r="P4637" s="19">
        <f>INT(Table1[[#This Row],[post_time]])</f>
        <v>40527</v>
      </c>
      <c r="Q4637" s="3">
        <f>IF(Table1[[#This Row],[Hui Reply?]],VLOOKUP(Table1[[#This Row],[topic_id]],'All Topics Data'!$A$2:$E$1243,5,FALSE),0)</f>
        <v>0</v>
      </c>
      <c r="R4637" s="8">
        <f>Table1[[#This Row],[post_time]]+8/24</f>
        <v>40527.805949074078</v>
      </c>
      <c r="S4637" s="3">
        <f>IF(Table1[[#This Row],[post_position]]=1,0,SUMIFS($F$2:F4637,$H$2:H4637,Table1[[#This Row],[post_position]]-1,$C$2:C4637,Table1[[#This Row],[topic_id]]))</f>
        <v>40527.470925925925</v>
      </c>
    </row>
    <row r="4638" spans="1:19" x14ac:dyDescent="0.25">
      <c r="A4638" s="7">
        <v>4727</v>
      </c>
      <c r="B4638" s="7">
        <v>1</v>
      </c>
      <c r="C4638" s="7">
        <v>1137</v>
      </c>
      <c r="D4638" s="7">
        <v>7205</v>
      </c>
      <c r="F4638" s="8">
        <v>40527.513356481482</v>
      </c>
      <c r="G4638" s="7">
        <v>0</v>
      </c>
      <c r="H4638" s="7">
        <v>1</v>
      </c>
      <c r="I4638" s="7" t="b">
        <f t="shared" si="216"/>
        <v>0</v>
      </c>
      <c r="J4638" s="7" t="b">
        <f t="shared" si="217"/>
        <v>0</v>
      </c>
      <c r="K4638" s="7">
        <f t="shared" si="218"/>
        <v>0</v>
      </c>
      <c r="L4638" s="7">
        <f>WEEKDAY(Table1[[#This Row],[post_time]])</f>
        <v>4</v>
      </c>
      <c r="M4638" s="7">
        <f>VLOOKUP(Table1[[#This Row],[topic_id]],'All Topics Data'!$A$2:$I$1243,8,FALSE)</f>
        <v>40527.513194444444</v>
      </c>
      <c r="N4638" s="7">
        <f>Table1[[#This Row],[Hui Reply?]]*(Table1[[#This Row],[post_time]]-Table1[[#This Row],[timestamp of previous reply]])</f>
        <v>0</v>
      </c>
      <c r="O4638" s="3">
        <f>O4637+Table1[[#This Row],[Hui Reply?]]</f>
        <v>1164</v>
      </c>
      <c r="P4638" s="19">
        <f>INT(Table1[[#This Row],[post_time]])</f>
        <v>40527</v>
      </c>
      <c r="Q4638" s="3">
        <f>IF(Table1[[#This Row],[Hui Reply?]],VLOOKUP(Table1[[#This Row],[topic_id]],'All Topics Data'!$A$2:$E$1243,5,FALSE),0)</f>
        <v>0</v>
      </c>
      <c r="R4638" s="8">
        <f>Table1[[#This Row],[post_time]]+8/24</f>
        <v>40527.846689814818</v>
      </c>
      <c r="S4638" s="3">
        <f>IF(Table1[[#This Row],[post_position]]=1,0,SUMIFS($F$2:F4638,$H$2:H4638,Table1[[#This Row],[post_position]]-1,$C$2:C4638,Table1[[#This Row],[topic_id]]))</f>
        <v>0</v>
      </c>
    </row>
    <row r="4639" spans="1:19" x14ac:dyDescent="0.25">
      <c r="A4639" s="7">
        <v>4728</v>
      </c>
      <c r="B4639" s="7">
        <v>1</v>
      </c>
      <c r="C4639" s="7">
        <v>1134</v>
      </c>
      <c r="D4639" s="7">
        <v>6998</v>
      </c>
      <c r="E4639" s="2"/>
      <c r="F4639" s="8">
        <v>40527.551296296297</v>
      </c>
      <c r="G4639" s="7">
        <v>0</v>
      </c>
      <c r="H4639" s="7">
        <v>2</v>
      </c>
      <c r="I4639" s="7" t="b">
        <f t="shared" si="216"/>
        <v>0</v>
      </c>
      <c r="J4639" s="7" t="b">
        <f t="shared" si="217"/>
        <v>1</v>
      </c>
      <c r="K4639" s="7">
        <f t="shared" si="218"/>
        <v>0</v>
      </c>
      <c r="L4639" s="7">
        <f>WEEKDAY(Table1[[#This Row],[post_time]])</f>
        <v>4</v>
      </c>
      <c r="M4639" s="7">
        <f>VLOOKUP(Table1[[#This Row],[topic_id]],'All Topics Data'!$A$2:$I$1243,8,FALSE)</f>
        <v>40526.732638888891</v>
      </c>
      <c r="N4639" s="7">
        <f>Table1[[#This Row],[Hui Reply?]]*(Table1[[#This Row],[post_time]]-Table1[[#This Row],[timestamp of previous reply]])</f>
        <v>0</v>
      </c>
      <c r="O4639" s="3">
        <f>O4638+Table1[[#This Row],[Hui Reply?]]</f>
        <v>1164</v>
      </c>
      <c r="P4639" s="19">
        <f>INT(Table1[[#This Row],[post_time]])</f>
        <v>40527</v>
      </c>
      <c r="Q4639" s="3">
        <f>IF(Table1[[#This Row],[Hui Reply?]],VLOOKUP(Table1[[#This Row],[topic_id]],'All Topics Data'!$A$2:$E$1243,5,FALSE),0)</f>
        <v>0</v>
      </c>
      <c r="R4639" s="8">
        <f>Table1[[#This Row],[post_time]]+8/24</f>
        <v>40527.884629629632</v>
      </c>
      <c r="S4639" s="3">
        <f>IF(Table1[[#This Row],[post_position]]=1,0,SUMIFS($F$2:F4639,$H$2:H4639,Table1[[#This Row],[post_position]]-1,$C$2:C4639,Table1[[#This Row],[topic_id]]))</f>
        <v>40526.732800925929</v>
      </c>
    </row>
    <row r="4640" spans="1:19" x14ac:dyDescent="0.25">
      <c r="A4640" s="7">
        <v>4729</v>
      </c>
      <c r="B4640" s="7">
        <v>1</v>
      </c>
      <c r="C4640" s="7">
        <v>1137</v>
      </c>
      <c r="D4640" s="7">
        <v>6713</v>
      </c>
      <c r="F4640" s="8">
        <v>40527.611967592595</v>
      </c>
      <c r="G4640" s="7">
        <v>0</v>
      </c>
      <c r="H4640" s="7">
        <v>2</v>
      </c>
      <c r="I4640" s="7" t="b">
        <f t="shared" si="216"/>
        <v>0</v>
      </c>
      <c r="J4640" s="7" t="b">
        <f t="shared" si="217"/>
        <v>1</v>
      </c>
      <c r="K4640" s="7">
        <f t="shared" si="218"/>
        <v>0</v>
      </c>
      <c r="L4640" s="7">
        <f>WEEKDAY(Table1[[#This Row],[post_time]])</f>
        <v>4</v>
      </c>
      <c r="M4640" s="7">
        <f>VLOOKUP(Table1[[#This Row],[topic_id]],'All Topics Data'!$A$2:$I$1243,8,FALSE)</f>
        <v>40527.513194444444</v>
      </c>
      <c r="N4640" s="7">
        <f>Table1[[#This Row],[Hui Reply?]]*(Table1[[#This Row],[post_time]]-Table1[[#This Row],[timestamp of previous reply]])</f>
        <v>0</v>
      </c>
      <c r="O4640" s="3">
        <f>O4639+Table1[[#This Row],[Hui Reply?]]</f>
        <v>1164</v>
      </c>
      <c r="P4640" s="19">
        <f>INT(Table1[[#This Row],[post_time]])</f>
        <v>40527</v>
      </c>
      <c r="Q4640" s="3">
        <f>IF(Table1[[#This Row],[Hui Reply?]],VLOOKUP(Table1[[#This Row],[topic_id]],'All Topics Data'!$A$2:$E$1243,5,FALSE),0)</f>
        <v>0</v>
      </c>
      <c r="R4640" s="8">
        <f>Table1[[#This Row],[post_time]]+8/24</f>
        <v>40527.94530092593</v>
      </c>
      <c r="S4640" s="3">
        <f>IF(Table1[[#This Row],[post_position]]=1,0,SUMIFS($F$2:F4640,$H$2:H4640,Table1[[#This Row],[post_position]]-1,$C$2:C4640,Table1[[#This Row],[topic_id]]))</f>
        <v>40527.513356481482</v>
      </c>
    </row>
    <row r="4641" spans="1:19" x14ac:dyDescent="0.25">
      <c r="A4641" s="7">
        <v>4730</v>
      </c>
      <c r="B4641" s="7">
        <v>1</v>
      </c>
      <c r="C4641" s="7">
        <v>1128</v>
      </c>
      <c r="D4641" s="7">
        <v>7195</v>
      </c>
      <c r="F4641" s="8">
        <v>40527.692418981482</v>
      </c>
      <c r="G4641" s="7">
        <v>0</v>
      </c>
      <c r="H4641" s="7">
        <v>3</v>
      </c>
      <c r="I4641" s="7" t="b">
        <f t="shared" si="216"/>
        <v>0</v>
      </c>
      <c r="J4641" s="7" t="b">
        <f t="shared" si="217"/>
        <v>1</v>
      </c>
      <c r="K4641" s="7">
        <f t="shared" si="218"/>
        <v>0</v>
      </c>
      <c r="L4641" s="7">
        <f>WEEKDAY(Table1[[#This Row],[post_time]])</f>
        <v>4</v>
      </c>
      <c r="M4641" s="7">
        <f>VLOOKUP(Table1[[#This Row],[topic_id]],'All Topics Data'!$A$2:$I$1243,8,FALSE)</f>
        <v>40525.606944444444</v>
      </c>
      <c r="N4641" s="7">
        <f>Table1[[#This Row],[Hui Reply?]]*(Table1[[#This Row],[post_time]]-Table1[[#This Row],[timestamp of previous reply]])</f>
        <v>0</v>
      </c>
      <c r="O4641" s="3">
        <f>O4640+Table1[[#This Row],[Hui Reply?]]</f>
        <v>1164</v>
      </c>
      <c r="P4641" s="19">
        <f>INT(Table1[[#This Row],[post_time]])</f>
        <v>40527</v>
      </c>
      <c r="Q4641" s="3">
        <f>IF(Table1[[#This Row],[Hui Reply?]],VLOOKUP(Table1[[#This Row],[topic_id]],'All Topics Data'!$A$2:$E$1243,5,FALSE),0)</f>
        <v>0</v>
      </c>
      <c r="R4641" s="8">
        <f>Table1[[#This Row],[post_time]]+8/24</f>
        <v>40528.025752314818</v>
      </c>
      <c r="S4641" s="3">
        <f>IF(Table1[[#This Row],[post_position]]=1,0,SUMIFS($F$2:F4641,$H$2:H4641,Table1[[#This Row],[post_position]]-1,$C$2:C4641,Table1[[#This Row],[topic_id]]))</f>
        <v>40526.556759259256</v>
      </c>
    </row>
    <row r="4642" spans="1:19" x14ac:dyDescent="0.25">
      <c r="A4642" s="7">
        <v>4731</v>
      </c>
      <c r="B4642" s="7">
        <v>1</v>
      </c>
      <c r="C4642" s="7">
        <v>1128</v>
      </c>
      <c r="D4642" s="7">
        <v>6998</v>
      </c>
      <c r="E4642" s="2"/>
      <c r="F4642" s="8">
        <v>40527.734837962962</v>
      </c>
      <c r="G4642" s="7">
        <v>0</v>
      </c>
      <c r="H4642" s="7">
        <v>4</v>
      </c>
      <c r="I4642" s="7" t="b">
        <f t="shared" si="216"/>
        <v>0</v>
      </c>
      <c r="J4642" s="7" t="b">
        <f t="shared" si="217"/>
        <v>1</v>
      </c>
      <c r="K4642" s="7">
        <f t="shared" si="218"/>
        <v>0</v>
      </c>
      <c r="L4642" s="7">
        <f>WEEKDAY(Table1[[#This Row],[post_time]])</f>
        <v>4</v>
      </c>
      <c r="M4642" s="7">
        <f>VLOOKUP(Table1[[#This Row],[topic_id]],'All Topics Data'!$A$2:$I$1243,8,FALSE)</f>
        <v>40525.606944444444</v>
      </c>
      <c r="N4642" s="7">
        <f>Table1[[#This Row],[Hui Reply?]]*(Table1[[#This Row],[post_time]]-Table1[[#This Row],[timestamp of previous reply]])</f>
        <v>0</v>
      </c>
      <c r="O4642" s="3">
        <f>O4641+Table1[[#This Row],[Hui Reply?]]</f>
        <v>1164</v>
      </c>
      <c r="P4642" s="19">
        <f>INT(Table1[[#This Row],[post_time]])</f>
        <v>40527</v>
      </c>
      <c r="Q4642" s="3">
        <f>IF(Table1[[#This Row],[Hui Reply?]],VLOOKUP(Table1[[#This Row],[topic_id]],'All Topics Data'!$A$2:$E$1243,5,FALSE),0)</f>
        <v>0</v>
      </c>
      <c r="R4642" s="8">
        <f>Table1[[#This Row],[post_time]]+8/24</f>
        <v>40528.068171296298</v>
      </c>
      <c r="S4642" s="3">
        <f>IF(Table1[[#This Row],[post_position]]=1,0,SUMIFS($F$2:F4642,$H$2:H4642,Table1[[#This Row],[post_position]]-1,$C$2:C4642,Table1[[#This Row],[topic_id]]))</f>
        <v>40527.692418981482</v>
      </c>
    </row>
    <row r="4643" spans="1:19" x14ac:dyDescent="0.25">
      <c r="A4643" s="7">
        <v>4732</v>
      </c>
      <c r="B4643" s="7">
        <v>1</v>
      </c>
      <c r="C4643" s="7">
        <v>1137</v>
      </c>
      <c r="D4643" s="7">
        <v>6998</v>
      </c>
      <c r="F4643" s="8">
        <v>40527.736296296294</v>
      </c>
      <c r="G4643" s="7">
        <v>0</v>
      </c>
      <c r="H4643" s="7">
        <v>3</v>
      </c>
      <c r="I4643" s="7" t="b">
        <f t="shared" si="216"/>
        <v>0</v>
      </c>
      <c r="J4643" s="7" t="b">
        <f t="shared" si="217"/>
        <v>1</v>
      </c>
      <c r="K4643" s="7">
        <f t="shared" si="218"/>
        <v>0</v>
      </c>
      <c r="L4643" s="7">
        <f>WEEKDAY(Table1[[#This Row],[post_time]])</f>
        <v>4</v>
      </c>
      <c r="M4643" s="7">
        <f>VLOOKUP(Table1[[#This Row],[topic_id]],'All Topics Data'!$A$2:$I$1243,8,FALSE)</f>
        <v>40527.513194444444</v>
      </c>
      <c r="N4643" s="7">
        <f>Table1[[#This Row],[Hui Reply?]]*(Table1[[#This Row],[post_time]]-Table1[[#This Row],[timestamp of previous reply]])</f>
        <v>0</v>
      </c>
      <c r="O4643" s="3">
        <f>O4642+Table1[[#This Row],[Hui Reply?]]</f>
        <v>1164</v>
      </c>
      <c r="P4643" s="19">
        <f>INT(Table1[[#This Row],[post_time]])</f>
        <v>40527</v>
      </c>
      <c r="Q4643" s="3">
        <f>IF(Table1[[#This Row],[Hui Reply?]],VLOOKUP(Table1[[#This Row],[topic_id]],'All Topics Data'!$A$2:$E$1243,5,FALSE),0)</f>
        <v>0</v>
      </c>
      <c r="R4643" s="8">
        <f>Table1[[#This Row],[post_time]]+8/24</f>
        <v>40528.06962962963</v>
      </c>
      <c r="S4643" s="3">
        <f>IF(Table1[[#This Row],[post_position]]=1,0,SUMIFS($F$2:F4643,$H$2:H4643,Table1[[#This Row],[post_position]]-1,$C$2:C4643,Table1[[#This Row],[topic_id]]))</f>
        <v>40527.611967592595</v>
      </c>
    </row>
    <row r="4644" spans="1:19" x14ac:dyDescent="0.25">
      <c r="A4644" s="7">
        <v>4733</v>
      </c>
      <c r="B4644" s="7">
        <v>1</v>
      </c>
      <c r="C4644" s="7">
        <v>1131</v>
      </c>
      <c r="D4644" s="7">
        <v>6998</v>
      </c>
      <c r="E4644" s="2"/>
      <c r="F4644" s="8">
        <v>40527.744351851848</v>
      </c>
      <c r="G4644" s="7">
        <v>0</v>
      </c>
      <c r="H4644" s="7">
        <v>5</v>
      </c>
      <c r="I4644" s="7" t="b">
        <f t="shared" si="216"/>
        <v>0</v>
      </c>
      <c r="J4644" s="7" t="b">
        <f t="shared" si="217"/>
        <v>1</v>
      </c>
      <c r="K4644" s="7">
        <f t="shared" si="218"/>
        <v>0</v>
      </c>
      <c r="L4644" s="7">
        <f>WEEKDAY(Table1[[#This Row],[post_time]])</f>
        <v>4</v>
      </c>
      <c r="M4644" s="7">
        <f>VLOOKUP(Table1[[#This Row],[topic_id]],'All Topics Data'!$A$2:$I$1243,8,FALSE)</f>
        <v>40526.265972222223</v>
      </c>
      <c r="N4644" s="7">
        <f>Table1[[#This Row],[Hui Reply?]]*(Table1[[#This Row],[post_time]]-Table1[[#This Row],[timestamp of previous reply]])</f>
        <v>0</v>
      </c>
      <c r="O4644" s="3">
        <f>O4643+Table1[[#This Row],[Hui Reply?]]</f>
        <v>1164</v>
      </c>
      <c r="P4644" s="19">
        <f>INT(Table1[[#This Row],[post_time]])</f>
        <v>40527</v>
      </c>
      <c r="Q4644" s="3">
        <f>IF(Table1[[#This Row],[Hui Reply?]],VLOOKUP(Table1[[#This Row],[topic_id]],'All Topics Data'!$A$2:$E$1243,5,FALSE),0)</f>
        <v>0</v>
      </c>
      <c r="R4644" s="8">
        <f>Table1[[#This Row],[post_time]]+8/24</f>
        <v>40528.077685185184</v>
      </c>
      <c r="S4644" s="3">
        <f>IF(Table1[[#This Row],[post_position]]=1,0,SUMIFS($F$2:F4644,$H$2:H4644,Table1[[#This Row],[post_position]]-1,$C$2:C4644,Table1[[#This Row],[topic_id]]))</f>
        <v>40527.240543981483</v>
      </c>
    </row>
    <row r="4645" spans="1:19" x14ac:dyDescent="0.25">
      <c r="A4645" s="7">
        <v>4734</v>
      </c>
      <c r="B4645" s="7">
        <v>1</v>
      </c>
      <c r="C4645" s="7">
        <v>1138</v>
      </c>
      <c r="D4645" s="7">
        <v>7196</v>
      </c>
      <c r="E4645" s="2"/>
      <c r="F4645" s="8">
        <v>40527.759675925925</v>
      </c>
      <c r="G4645" s="7">
        <v>0</v>
      </c>
      <c r="H4645" s="7">
        <v>1</v>
      </c>
      <c r="I4645" s="7" t="b">
        <f t="shared" si="216"/>
        <v>0</v>
      </c>
      <c r="J4645" s="7" t="b">
        <f t="shared" si="217"/>
        <v>0</v>
      </c>
      <c r="K4645" s="7">
        <f t="shared" si="218"/>
        <v>0</v>
      </c>
      <c r="L4645" s="7">
        <f>WEEKDAY(Table1[[#This Row],[post_time]])</f>
        <v>4</v>
      </c>
      <c r="M4645" s="7">
        <f>VLOOKUP(Table1[[#This Row],[topic_id]],'All Topics Data'!$A$2:$I$1243,8,FALSE)</f>
        <v>40527.759027777778</v>
      </c>
      <c r="N4645" s="7">
        <f>Table1[[#This Row],[Hui Reply?]]*(Table1[[#This Row],[post_time]]-Table1[[#This Row],[timestamp of previous reply]])</f>
        <v>0</v>
      </c>
      <c r="O4645" s="3">
        <f>O4644+Table1[[#This Row],[Hui Reply?]]</f>
        <v>1164</v>
      </c>
      <c r="P4645" s="19">
        <f>INT(Table1[[#This Row],[post_time]])</f>
        <v>40527</v>
      </c>
      <c r="Q4645" s="3">
        <f>IF(Table1[[#This Row],[Hui Reply?]],VLOOKUP(Table1[[#This Row],[topic_id]],'All Topics Data'!$A$2:$E$1243,5,FALSE),0)</f>
        <v>0</v>
      </c>
      <c r="R4645" s="8">
        <f>Table1[[#This Row],[post_time]]+8/24</f>
        <v>40528.093009259261</v>
      </c>
      <c r="S4645" s="3">
        <f>IF(Table1[[#This Row],[post_position]]=1,0,SUMIFS($F$2:F4645,$H$2:H4645,Table1[[#This Row],[post_position]]-1,$C$2:C4645,Table1[[#This Row],[topic_id]]))</f>
        <v>0</v>
      </c>
    </row>
    <row r="4646" spans="1:19" x14ac:dyDescent="0.25">
      <c r="A4646" s="7">
        <v>4735</v>
      </c>
      <c r="B4646" s="7">
        <v>1</v>
      </c>
      <c r="C4646" s="7">
        <v>1138</v>
      </c>
      <c r="D4646" s="7">
        <v>6998</v>
      </c>
      <c r="F4646" s="8">
        <v>40527.770138888889</v>
      </c>
      <c r="G4646" s="7">
        <v>0</v>
      </c>
      <c r="H4646" s="7">
        <v>2</v>
      </c>
      <c r="I4646" s="7" t="b">
        <f t="shared" si="216"/>
        <v>0</v>
      </c>
      <c r="J4646" s="7" t="b">
        <f t="shared" si="217"/>
        <v>1</v>
      </c>
      <c r="K4646" s="7">
        <f t="shared" si="218"/>
        <v>0</v>
      </c>
      <c r="L4646" s="7">
        <f>WEEKDAY(Table1[[#This Row],[post_time]])</f>
        <v>4</v>
      </c>
      <c r="M4646" s="7">
        <f>VLOOKUP(Table1[[#This Row],[topic_id]],'All Topics Data'!$A$2:$I$1243,8,FALSE)</f>
        <v>40527.759027777778</v>
      </c>
      <c r="N4646" s="7">
        <f>Table1[[#This Row],[Hui Reply?]]*(Table1[[#This Row],[post_time]]-Table1[[#This Row],[timestamp of previous reply]])</f>
        <v>0</v>
      </c>
      <c r="O4646" s="3">
        <f>O4645+Table1[[#This Row],[Hui Reply?]]</f>
        <v>1164</v>
      </c>
      <c r="P4646" s="19">
        <f>INT(Table1[[#This Row],[post_time]])</f>
        <v>40527</v>
      </c>
      <c r="Q4646" s="3">
        <f>IF(Table1[[#This Row],[Hui Reply?]],VLOOKUP(Table1[[#This Row],[topic_id]],'All Topics Data'!$A$2:$E$1243,5,FALSE),0)</f>
        <v>0</v>
      </c>
      <c r="R4646" s="8">
        <f>Table1[[#This Row],[post_time]]+8/24</f>
        <v>40528.103472222225</v>
      </c>
      <c r="S4646" s="3">
        <f>IF(Table1[[#This Row],[post_position]]=1,0,SUMIFS($F$2:F4646,$H$2:H4646,Table1[[#This Row],[post_position]]-1,$C$2:C4646,Table1[[#This Row],[topic_id]]))</f>
        <v>40527.759675925925</v>
      </c>
    </row>
    <row r="4647" spans="1:19" x14ac:dyDescent="0.25">
      <c r="A4647" s="7">
        <v>4736</v>
      </c>
      <c r="B4647" s="7">
        <v>1</v>
      </c>
      <c r="C4647" s="7">
        <v>1136</v>
      </c>
      <c r="D4647" s="7">
        <v>6998</v>
      </c>
      <c r="F4647" s="8">
        <v>40527.779143518521</v>
      </c>
      <c r="G4647" s="7">
        <v>0</v>
      </c>
      <c r="H4647" s="7">
        <v>4</v>
      </c>
      <c r="I4647" s="7" t="b">
        <f t="shared" si="216"/>
        <v>0</v>
      </c>
      <c r="J4647" s="7" t="b">
        <f t="shared" si="217"/>
        <v>1</v>
      </c>
      <c r="K4647" s="7">
        <f t="shared" si="218"/>
        <v>0</v>
      </c>
      <c r="L4647" s="7">
        <f>WEEKDAY(Table1[[#This Row],[post_time]])</f>
        <v>4</v>
      </c>
      <c r="M4647" s="7">
        <f>VLOOKUP(Table1[[#This Row],[topic_id]],'All Topics Data'!$A$2:$I$1243,8,FALSE)</f>
        <v>40527.424305555556</v>
      </c>
      <c r="N4647" s="7">
        <f>Table1[[#This Row],[Hui Reply?]]*(Table1[[#This Row],[post_time]]-Table1[[#This Row],[timestamp of previous reply]])</f>
        <v>0</v>
      </c>
      <c r="O4647" s="3">
        <f>O4646+Table1[[#This Row],[Hui Reply?]]</f>
        <v>1164</v>
      </c>
      <c r="P4647" s="19">
        <f>INT(Table1[[#This Row],[post_time]])</f>
        <v>40527</v>
      </c>
      <c r="Q4647" s="3">
        <f>IF(Table1[[#This Row],[Hui Reply?]],VLOOKUP(Table1[[#This Row],[topic_id]],'All Topics Data'!$A$2:$E$1243,5,FALSE),0)</f>
        <v>0</v>
      </c>
      <c r="R4647" s="8">
        <f>Table1[[#This Row],[post_time]]+8/24</f>
        <v>40528.112476851857</v>
      </c>
      <c r="S4647" s="3">
        <f>IF(Table1[[#This Row],[post_position]]=1,0,SUMIFS($F$2:F4647,$H$2:H4647,Table1[[#This Row],[post_position]]-1,$C$2:C4647,Table1[[#This Row],[topic_id]]))</f>
        <v>40527.472615740742</v>
      </c>
    </row>
    <row r="4648" spans="1:19" x14ac:dyDescent="0.25">
      <c r="A4648" s="7">
        <v>4737</v>
      </c>
      <c r="B4648" s="7">
        <v>1</v>
      </c>
      <c r="C4648" s="7">
        <v>1139</v>
      </c>
      <c r="D4648" s="7">
        <v>6719</v>
      </c>
      <c r="E4648" s="2"/>
      <c r="F4648" s="8">
        <v>40527.833460648151</v>
      </c>
      <c r="G4648" s="7">
        <v>0</v>
      </c>
      <c r="H4648" s="7">
        <v>1</v>
      </c>
      <c r="I4648" s="7" t="b">
        <f t="shared" si="216"/>
        <v>0</v>
      </c>
      <c r="J4648" s="7" t="b">
        <f t="shared" si="217"/>
        <v>0</v>
      </c>
      <c r="K4648" s="7">
        <f t="shared" si="218"/>
        <v>0</v>
      </c>
      <c r="L4648" s="7">
        <f>WEEKDAY(Table1[[#This Row],[post_time]])</f>
        <v>4</v>
      </c>
      <c r="M4648" s="7">
        <f>VLOOKUP(Table1[[#This Row],[topic_id]],'All Topics Data'!$A$2:$I$1243,8,FALSE)</f>
        <v>40527.833333333336</v>
      </c>
      <c r="N4648" s="7">
        <f>Table1[[#This Row],[Hui Reply?]]*(Table1[[#This Row],[post_time]]-Table1[[#This Row],[timestamp of previous reply]])</f>
        <v>0</v>
      </c>
      <c r="O4648" s="3">
        <f>O4647+Table1[[#This Row],[Hui Reply?]]</f>
        <v>1164</v>
      </c>
      <c r="P4648" s="19">
        <f>INT(Table1[[#This Row],[post_time]])</f>
        <v>40527</v>
      </c>
      <c r="Q4648" s="3">
        <f>IF(Table1[[#This Row],[Hui Reply?]],VLOOKUP(Table1[[#This Row],[topic_id]],'All Topics Data'!$A$2:$E$1243,5,FALSE),0)</f>
        <v>0</v>
      </c>
      <c r="R4648" s="8">
        <f>Table1[[#This Row],[post_time]]+8/24</f>
        <v>40528.166793981487</v>
      </c>
      <c r="S4648" s="3">
        <f>IF(Table1[[#This Row],[post_position]]=1,0,SUMIFS($F$2:F4648,$H$2:H4648,Table1[[#This Row],[post_position]]-1,$C$2:C4648,Table1[[#This Row],[topic_id]]))</f>
        <v>0</v>
      </c>
    </row>
    <row r="4649" spans="1:19" x14ac:dyDescent="0.25">
      <c r="A4649" s="7">
        <v>4738</v>
      </c>
      <c r="B4649" s="7">
        <v>1</v>
      </c>
      <c r="C4649" s="7">
        <v>1139</v>
      </c>
      <c r="D4649" s="7">
        <v>6998</v>
      </c>
      <c r="E4649" s="2"/>
      <c r="F4649" s="8">
        <v>40527.836331018516</v>
      </c>
      <c r="G4649" s="7">
        <v>0</v>
      </c>
      <c r="H4649" s="7">
        <v>2</v>
      </c>
      <c r="I4649" s="7" t="b">
        <f t="shared" si="216"/>
        <v>0</v>
      </c>
      <c r="J4649" s="7" t="b">
        <f t="shared" si="217"/>
        <v>1</v>
      </c>
      <c r="K4649" s="7">
        <f t="shared" si="218"/>
        <v>0</v>
      </c>
      <c r="L4649" s="7">
        <f>WEEKDAY(Table1[[#This Row],[post_time]])</f>
        <v>4</v>
      </c>
      <c r="M4649" s="7">
        <f>VLOOKUP(Table1[[#This Row],[topic_id]],'All Topics Data'!$A$2:$I$1243,8,FALSE)</f>
        <v>40527.833333333336</v>
      </c>
      <c r="N4649" s="7">
        <f>Table1[[#This Row],[Hui Reply?]]*(Table1[[#This Row],[post_time]]-Table1[[#This Row],[timestamp of previous reply]])</f>
        <v>0</v>
      </c>
      <c r="O4649" s="3">
        <f>O4648+Table1[[#This Row],[Hui Reply?]]</f>
        <v>1164</v>
      </c>
      <c r="P4649" s="19">
        <f>INT(Table1[[#This Row],[post_time]])</f>
        <v>40527</v>
      </c>
      <c r="Q4649" s="3">
        <f>IF(Table1[[#This Row],[Hui Reply?]],VLOOKUP(Table1[[#This Row],[topic_id]],'All Topics Data'!$A$2:$E$1243,5,FALSE),0)</f>
        <v>0</v>
      </c>
      <c r="R4649" s="8">
        <f>Table1[[#This Row],[post_time]]+8/24</f>
        <v>40528.169664351852</v>
      </c>
      <c r="S4649" s="3">
        <f>IF(Table1[[#This Row],[post_position]]=1,0,SUMIFS($F$2:F4649,$H$2:H4649,Table1[[#This Row],[post_position]]-1,$C$2:C4649,Table1[[#This Row],[topic_id]]))</f>
        <v>40527.833460648151</v>
      </c>
    </row>
    <row r="4650" spans="1:19" x14ac:dyDescent="0.25">
      <c r="A4650" s="7">
        <v>4739</v>
      </c>
      <c r="B4650" s="7">
        <v>1</v>
      </c>
      <c r="C4650" s="7">
        <v>1138</v>
      </c>
      <c r="D4650" s="7">
        <v>7196</v>
      </c>
      <c r="E4650" s="2"/>
      <c r="F4650" s="8">
        <v>40527.926574074074</v>
      </c>
      <c r="G4650" s="7">
        <v>0</v>
      </c>
      <c r="H4650" s="7">
        <v>3</v>
      </c>
      <c r="I4650" s="7" t="b">
        <f t="shared" si="216"/>
        <v>0</v>
      </c>
      <c r="J4650" s="7" t="b">
        <f t="shared" si="217"/>
        <v>1</v>
      </c>
      <c r="K4650" s="7">
        <f t="shared" si="218"/>
        <v>0</v>
      </c>
      <c r="L4650" s="7">
        <f>WEEKDAY(Table1[[#This Row],[post_time]])</f>
        <v>4</v>
      </c>
      <c r="M4650" s="7">
        <f>VLOOKUP(Table1[[#This Row],[topic_id]],'All Topics Data'!$A$2:$I$1243,8,FALSE)</f>
        <v>40527.759027777778</v>
      </c>
      <c r="N4650" s="7">
        <f>Table1[[#This Row],[Hui Reply?]]*(Table1[[#This Row],[post_time]]-Table1[[#This Row],[timestamp of previous reply]])</f>
        <v>0</v>
      </c>
      <c r="O4650" s="3">
        <f>O4649+Table1[[#This Row],[Hui Reply?]]</f>
        <v>1164</v>
      </c>
      <c r="P4650" s="19">
        <f>INT(Table1[[#This Row],[post_time]])</f>
        <v>40527</v>
      </c>
      <c r="Q4650" s="3">
        <f>IF(Table1[[#This Row],[Hui Reply?]],VLOOKUP(Table1[[#This Row],[topic_id]],'All Topics Data'!$A$2:$E$1243,5,FALSE),0)</f>
        <v>0</v>
      </c>
      <c r="R4650" s="8">
        <f>Table1[[#This Row],[post_time]]+8/24</f>
        <v>40528.25990740741</v>
      </c>
      <c r="S4650" s="3">
        <f>IF(Table1[[#This Row],[post_position]]=1,0,SUMIFS($F$2:F4650,$H$2:H4650,Table1[[#This Row],[post_position]]-1,$C$2:C4650,Table1[[#This Row],[topic_id]]))</f>
        <v>40527.770138888889</v>
      </c>
    </row>
    <row r="4651" spans="1:19" x14ac:dyDescent="0.25">
      <c r="A4651" s="7">
        <v>4740</v>
      </c>
      <c r="B4651" s="7">
        <v>1</v>
      </c>
      <c r="C4651" s="7">
        <v>1136</v>
      </c>
      <c r="D4651" s="7">
        <v>6925</v>
      </c>
      <c r="F4651" s="8">
        <v>40527.961296296293</v>
      </c>
      <c r="G4651" s="7">
        <v>0</v>
      </c>
      <c r="H4651" s="7">
        <v>5</v>
      </c>
      <c r="I4651" s="7" t="b">
        <f t="shared" si="216"/>
        <v>0</v>
      </c>
      <c r="J4651" s="7" t="b">
        <f t="shared" si="217"/>
        <v>1</v>
      </c>
      <c r="K4651" s="7">
        <f t="shared" si="218"/>
        <v>0</v>
      </c>
      <c r="L4651" s="7">
        <f>WEEKDAY(Table1[[#This Row],[post_time]])</f>
        <v>4</v>
      </c>
      <c r="M4651" s="7">
        <f>VLOOKUP(Table1[[#This Row],[topic_id]],'All Topics Data'!$A$2:$I$1243,8,FALSE)</f>
        <v>40527.424305555556</v>
      </c>
      <c r="N4651" s="7">
        <f>Table1[[#This Row],[Hui Reply?]]*(Table1[[#This Row],[post_time]]-Table1[[#This Row],[timestamp of previous reply]])</f>
        <v>0</v>
      </c>
      <c r="O4651" s="3">
        <f>O4650+Table1[[#This Row],[Hui Reply?]]</f>
        <v>1164</v>
      </c>
      <c r="P4651" s="19">
        <f>INT(Table1[[#This Row],[post_time]])</f>
        <v>40527</v>
      </c>
      <c r="Q4651" s="3">
        <f>IF(Table1[[#This Row],[Hui Reply?]],VLOOKUP(Table1[[#This Row],[topic_id]],'All Topics Data'!$A$2:$E$1243,5,FALSE),0)</f>
        <v>0</v>
      </c>
      <c r="R4651" s="8">
        <f>Table1[[#This Row],[post_time]]+8/24</f>
        <v>40528.294629629629</v>
      </c>
      <c r="S4651" s="3">
        <f>IF(Table1[[#This Row],[post_position]]=1,0,SUMIFS($F$2:F4651,$H$2:H4651,Table1[[#This Row],[post_position]]-1,$C$2:C4651,Table1[[#This Row],[topic_id]]))</f>
        <v>40527.779143518521</v>
      </c>
    </row>
    <row r="4652" spans="1:19" x14ac:dyDescent="0.25">
      <c r="A4652" s="7">
        <v>4741</v>
      </c>
      <c r="B4652" s="7">
        <v>1</v>
      </c>
      <c r="C4652" s="7">
        <v>1140</v>
      </c>
      <c r="D4652" s="7">
        <v>6871</v>
      </c>
      <c r="F4652" s="8">
        <v>40528.136782407404</v>
      </c>
      <c r="G4652" s="7">
        <v>0</v>
      </c>
      <c r="H4652" s="7">
        <v>1</v>
      </c>
      <c r="I4652" s="7" t="b">
        <f t="shared" si="216"/>
        <v>0</v>
      </c>
      <c r="J4652" s="7" t="b">
        <f t="shared" si="217"/>
        <v>0</v>
      </c>
      <c r="K4652" s="7">
        <f t="shared" si="218"/>
        <v>0</v>
      </c>
      <c r="L4652" s="7">
        <f>WEEKDAY(Table1[[#This Row],[post_time]])</f>
        <v>5</v>
      </c>
      <c r="M4652" s="7">
        <f>VLOOKUP(Table1[[#This Row],[topic_id]],'All Topics Data'!$A$2:$I$1243,8,FALSE)</f>
        <v>40528.136111111111</v>
      </c>
      <c r="N4652" s="7">
        <f>Table1[[#This Row],[Hui Reply?]]*(Table1[[#This Row],[post_time]]-Table1[[#This Row],[timestamp of previous reply]])</f>
        <v>0</v>
      </c>
      <c r="O4652" s="3">
        <f>O4651+Table1[[#This Row],[Hui Reply?]]</f>
        <v>1164</v>
      </c>
      <c r="P4652" s="19">
        <f>INT(Table1[[#This Row],[post_time]])</f>
        <v>40528</v>
      </c>
      <c r="Q4652" s="3">
        <f>IF(Table1[[#This Row],[Hui Reply?]],VLOOKUP(Table1[[#This Row],[topic_id]],'All Topics Data'!$A$2:$E$1243,5,FALSE),0)</f>
        <v>0</v>
      </c>
      <c r="R4652" s="8">
        <f>Table1[[#This Row],[post_time]]+8/24</f>
        <v>40528.47011574074</v>
      </c>
      <c r="S4652" s="3">
        <f>IF(Table1[[#This Row],[post_position]]=1,0,SUMIFS($F$2:F4652,$H$2:H4652,Table1[[#This Row],[post_position]]-1,$C$2:C4652,Table1[[#This Row],[topic_id]]))</f>
        <v>0</v>
      </c>
    </row>
    <row r="4653" spans="1:19" x14ac:dyDescent="0.25">
      <c r="A4653" s="7">
        <v>4742</v>
      </c>
      <c r="B4653" s="7">
        <v>2</v>
      </c>
      <c r="C4653" s="7">
        <v>1141</v>
      </c>
      <c r="D4653" s="7">
        <v>6871</v>
      </c>
      <c r="E4653" s="2"/>
      <c r="F4653" s="8">
        <v>40528.143414351849</v>
      </c>
      <c r="G4653" s="7">
        <v>0</v>
      </c>
      <c r="H4653" s="7">
        <v>1</v>
      </c>
      <c r="I4653" s="7" t="b">
        <f t="shared" si="216"/>
        <v>0</v>
      </c>
      <c r="J4653" s="7" t="b">
        <f t="shared" si="217"/>
        <v>0</v>
      </c>
      <c r="K4653" s="7">
        <f t="shared" si="218"/>
        <v>0</v>
      </c>
      <c r="L4653" s="7">
        <f>WEEKDAY(Table1[[#This Row],[post_time]])</f>
        <v>5</v>
      </c>
      <c r="M4653" s="7">
        <f>VLOOKUP(Table1[[#This Row],[topic_id]],'All Topics Data'!$A$2:$I$1243,8,FALSE)</f>
        <v>40528.143055555556</v>
      </c>
      <c r="N4653" s="7">
        <f>Table1[[#This Row],[Hui Reply?]]*(Table1[[#This Row],[post_time]]-Table1[[#This Row],[timestamp of previous reply]])</f>
        <v>0</v>
      </c>
      <c r="O4653" s="3">
        <f>O4652+Table1[[#This Row],[Hui Reply?]]</f>
        <v>1164</v>
      </c>
      <c r="P4653" s="19">
        <f>INT(Table1[[#This Row],[post_time]])</f>
        <v>40528</v>
      </c>
      <c r="Q4653" s="3">
        <f>IF(Table1[[#This Row],[Hui Reply?]],VLOOKUP(Table1[[#This Row],[topic_id]],'All Topics Data'!$A$2:$E$1243,5,FALSE),0)</f>
        <v>0</v>
      </c>
      <c r="R4653" s="8">
        <f>Table1[[#This Row],[post_time]]+8/24</f>
        <v>40528.476747685185</v>
      </c>
      <c r="S4653" s="3">
        <f>IF(Table1[[#This Row],[post_position]]=1,0,SUMIFS($F$2:F4653,$H$2:H4653,Table1[[#This Row],[post_position]]-1,$C$2:C4653,Table1[[#This Row],[topic_id]]))</f>
        <v>0</v>
      </c>
    </row>
    <row r="4654" spans="1:19" x14ac:dyDescent="0.25">
      <c r="A4654" s="7">
        <v>4743</v>
      </c>
      <c r="B4654" s="7">
        <v>1</v>
      </c>
      <c r="C4654" s="7">
        <v>1140</v>
      </c>
      <c r="D4654" s="7">
        <v>6458</v>
      </c>
      <c r="F4654" s="8">
        <v>40528.163622685184</v>
      </c>
      <c r="G4654" s="7">
        <v>0</v>
      </c>
      <c r="H4654" s="7">
        <v>2</v>
      </c>
      <c r="I4654" s="7" t="b">
        <f t="shared" si="216"/>
        <v>0</v>
      </c>
      <c r="J4654" s="7" t="b">
        <f t="shared" si="217"/>
        <v>1</v>
      </c>
      <c r="K4654" s="7">
        <f t="shared" si="218"/>
        <v>0</v>
      </c>
      <c r="L4654" s="7">
        <f>WEEKDAY(Table1[[#This Row],[post_time]])</f>
        <v>5</v>
      </c>
      <c r="M4654" s="7">
        <f>VLOOKUP(Table1[[#This Row],[topic_id]],'All Topics Data'!$A$2:$I$1243,8,FALSE)</f>
        <v>40528.136111111111</v>
      </c>
      <c r="N4654" s="7">
        <f>Table1[[#This Row],[Hui Reply?]]*(Table1[[#This Row],[post_time]]-Table1[[#This Row],[timestamp of previous reply]])</f>
        <v>0</v>
      </c>
      <c r="O4654" s="3">
        <f>O4653+Table1[[#This Row],[Hui Reply?]]</f>
        <v>1164</v>
      </c>
      <c r="P4654" s="19">
        <f>INT(Table1[[#This Row],[post_time]])</f>
        <v>40528</v>
      </c>
      <c r="Q4654" s="3">
        <f>IF(Table1[[#This Row],[Hui Reply?]],VLOOKUP(Table1[[#This Row],[topic_id]],'All Topics Data'!$A$2:$E$1243,5,FALSE),0)</f>
        <v>0</v>
      </c>
      <c r="R4654" s="8">
        <f>Table1[[#This Row],[post_time]]+8/24</f>
        <v>40528.49695601852</v>
      </c>
      <c r="S4654" s="3">
        <f>IF(Table1[[#This Row],[post_position]]=1,0,SUMIFS($F$2:F4654,$H$2:H4654,Table1[[#This Row],[post_position]]-1,$C$2:C4654,Table1[[#This Row],[topic_id]]))</f>
        <v>40528.136782407404</v>
      </c>
    </row>
    <row r="4655" spans="1:19" x14ac:dyDescent="0.25">
      <c r="A4655" s="7">
        <v>4744</v>
      </c>
      <c r="B4655" s="7">
        <v>2</v>
      </c>
      <c r="C4655" s="7">
        <v>1141</v>
      </c>
      <c r="D4655" s="7">
        <v>5408</v>
      </c>
      <c r="F4655" s="8">
        <v>40528.26284722222</v>
      </c>
      <c r="G4655" s="7">
        <v>0</v>
      </c>
      <c r="H4655" s="7">
        <v>2</v>
      </c>
      <c r="I4655" s="7" t="b">
        <f t="shared" si="216"/>
        <v>0</v>
      </c>
      <c r="J4655" s="7" t="b">
        <f t="shared" si="217"/>
        <v>1</v>
      </c>
      <c r="K4655" s="7">
        <f t="shared" si="218"/>
        <v>0</v>
      </c>
      <c r="L4655" s="7">
        <f>WEEKDAY(Table1[[#This Row],[post_time]])</f>
        <v>5</v>
      </c>
      <c r="M4655" s="7">
        <f>VLOOKUP(Table1[[#This Row],[topic_id]],'All Topics Data'!$A$2:$I$1243,8,FALSE)</f>
        <v>40528.143055555556</v>
      </c>
      <c r="N4655" s="7">
        <f>Table1[[#This Row],[Hui Reply?]]*(Table1[[#This Row],[post_time]]-Table1[[#This Row],[timestamp of previous reply]])</f>
        <v>0</v>
      </c>
      <c r="O4655" s="3">
        <f>O4654+Table1[[#This Row],[Hui Reply?]]</f>
        <v>1164</v>
      </c>
      <c r="P4655" s="19">
        <f>INT(Table1[[#This Row],[post_time]])</f>
        <v>40528</v>
      </c>
      <c r="Q4655" s="3">
        <f>IF(Table1[[#This Row],[Hui Reply?]],VLOOKUP(Table1[[#This Row],[topic_id]],'All Topics Data'!$A$2:$E$1243,5,FALSE),0)</f>
        <v>0</v>
      </c>
      <c r="R4655" s="8">
        <f>Table1[[#This Row],[post_time]]+8/24</f>
        <v>40528.596180555556</v>
      </c>
      <c r="S4655" s="3">
        <f>IF(Table1[[#This Row],[post_position]]=1,0,SUMIFS($F$2:F4655,$H$2:H4655,Table1[[#This Row],[post_position]]-1,$C$2:C4655,Table1[[#This Row],[topic_id]]))</f>
        <v>40528.143414351849</v>
      </c>
    </row>
    <row r="4656" spans="1:19" x14ac:dyDescent="0.25">
      <c r="A4656" s="7">
        <v>4745</v>
      </c>
      <c r="B4656" s="7">
        <v>1</v>
      </c>
      <c r="C4656" s="7">
        <v>1142</v>
      </c>
      <c r="D4656" s="7">
        <v>7209</v>
      </c>
      <c r="E4656" s="2"/>
      <c r="F4656" s="8">
        <v>40528.360891203702</v>
      </c>
      <c r="G4656" s="7">
        <v>0</v>
      </c>
      <c r="H4656" s="7">
        <v>1</v>
      </c>
      <c r="I4656" s="7" t="b">
        <f t="shared" si="216"/>
        <v>0</v>
      </c>
      <c r="J4656" s="7" t="b">
        <f t="shared" si="217"/>
        <v>0</v>
      </c>
      <c r="K4656" s="7">
        <f t="shared" si="218"/>
        <v>0</v>
      </c>
      <c r="L4656" s="7">
        <f>WEEKDAY(Table1[[#This Row],[post_time]])</f>
        <v>5</v>
      </c>
      <c r="M4656" s="7">
        <f>VLOOKUP(Table1[[#This Row],[topic_id]],'All Topics Data'!$A$2:$I$1243,8,FALSE)</f>
        <v>40528.36041666667</v>
      </c>
      <c r="N4656" s="7">
        <f>Table1[[#This Row],[Hui Reply?]]*(Table1[[#This Row],[post_time]]-Table1[[#This Row],[timestamp of previous reply]])</f>
        <v>0</v>
      </c>
      <c r="O4656" s="3">
        <f>O4655+Table1[[#This Row],[Hui Reply?]]</f>
        <v>1164</v>
      </c>
      <c r="P4656" s="19">
        <f>INT(Table1[[#This Row],[post_time]])</f>
        <v>40528</v>
      </c>
      <c r="Q4656" s="3">
        <f>IF(Table1[[#This Row],[Hui Reply?]],VLOOKUP(Table1[[#This Row],[topic_id]],'All Topics Data'!$A$2:$E$1243,5,FALSE),0)</f>
        <v>0</v>
      </c>
      <c r="R4656" s="8">
        <f>Table1[[#This Row],[post_time]]+8/24</f>
        <v>40528.694224537037</v>
      </c>
      <c r="S4656" s="3">
        <f>IF(Table1[[#This Row],[post_position]]=1,0,SUMIFS($F$2:F4656,$H$2:H4656,Table1[[#This Row],[post_position]]-1,$C$2:C4656,Table1[[#This Row],[topic_id]]))</f>
        <v>0</v>
      </c>
    </row>
    <row r="4657" spans="1:19" x14ac:dyDescent="0.25">
      <c r="A4657" s="7">
        <v>4746</v>
      </c>
      <c r="B4657" s="7">
        <v>1</v>
      </c>
      <c r="C4657" s="7">
        <v>1136</v>
      </c>
      <c r="D4657" s="7">
        <v>6713</v>
      </c>
      <c r="E4657" s="2"/>
      <c r="F4657" s="8">
        <v>40528.393703703703</v>
      </c>
      <c r="G4657" s="7">
        <v>0</v>
      </c>
      <c r="H4657" s="7">
        <v>6</v>
      </c>
      <c r="I4657" s="7" t="b">
        <f t="shared" si="216"/>
        <v>0</v>
      </c>
      <c r="J4657" s="7" t="b">
        <f t="shared" si="217"/>
        <v>1</v>
      </c>
      <c r="K4657" s="7">
        <f t="shared" si="218"/>
        <v>0</v>
      </c>
      <c r="L4657" s="7">
        <f>WEEKDAY(Table1[[#This Row],[post_time]])</f>
        <v>5</v>
      </c>
      <c r="M4657" s="7">
        <f>VLOOKUP(Table1[[#This Row],[topic_id]],'All Topics Data'!$A$2:$I$1243,8,FALSE)</f>
        <v>40527.424305555556</v>
      </c>
      <c r="N4657" s="7">
        <f>Table1[[#This Row],[Hui Reply?]]*(Table1[[#This Row],[post_time]]-Table1[[#This Row],[timestamp of previous reply]])</f>
        <v>0</v>
      </c>
      <c r="O4657" s="3">
        <f>O4656+Table1[[#This Row],[Hui Reply?]]</f>
        <v>1164</v>
      </c>
      <c r="P4657" s="19">
        <f>INT(Table1[[#This Row],[post_time]])</f>
        <v>40528</v>
      </c>
      <c r="Q4657" s="3">
        <f>IF(Table1[[#This Row],[Hui Reply?]],VLOOKUP(Table1[[#This Row],[topic_id]],'All Topics Data'!$A$2:$E$1243,5,FALSE),0)</f>
        <v>0</v>
      </c>
      <c r="R4657" s="8">
        <f>Table1[[#This Row],[post_time]]+8/24</f>
        <v>40528.727037037039</v>
      </c>
      <c r="S4657" s="3">
        <f>IF(Table1[[#This Row],[post_position]]=1,0,SUMIFS($F$2:F4657,$H$2:H4657,Table1[[#This Row],[post_position]]-1,$C$2:C4657,Table1[[#This Row],[topic_id]]))</f>
        <v>40527.961296296293</v>
      </c>
    </row>
    <row r="4658" spans="1:19" x14ac:dyDescent="0.25">
      <c r="A4658" s="7">
        <v>4747</v>
      </c>
      <c r="B4658" s="7">
        <v>1</v>
      </c>
      <c r="C4658" s="7">
        <v>1136</v>
      </c>
      <c r="D4658" s="7">
        <v>7204</v>
      </c>
      <c r="E4658" s="2"/>
      <c r="F4658" s="8">
        <v>40528.528090277781</v>
      </c>
      <c r="G4658" s="7">
        <v>0</v>
      </c>
      <c r="H4658" s="7">
        <v>7</v>
      </c>
      <c r="I4658" s="7" t="b">
        <f t="shared" si="216"/>
        <v>0</v>
      </c>
      <c r="J4658" s="7" t="b">
        <f t="shared" si="217"/>
        <v>1</v>
      </c>
      <c r="K4658" s="7">
        <f t="shared" si="218"/>
        <v>0</v>
      </c>
      <c r="L4658" s="7">
        <f>WEEKDAY(Table1[[#This Row],[post_time]])</f>
        <v>5</v>
      </c>
      <c r="M4658" s="7">
        <f>VLOOKUP(Table1[[#This Row],[topic_id]],'All Topics Data'!$A$2:$I$1243,8,FALSE)</f>
        <v>40527.424305555556</v>
      </c>
      <c r="N4658" s="7">
        <f>Table1[[#This Row],[Hui Reply?]]*(Table1[[#This Row],[post_time]]-Table1[[#This Row],[timestamp of previous reply]])</f>
        <v>0</v>
      </c>
      <c r="O4658" s="3">
        <f>O4657+Table1[[#This Row],[Hui Reply?]]</f>
        <v>1164</v>
      </c>
      <c r="P4658" s="19">
        <f>INT(Table1[[#This Row],[post_time]])</f>
        <v>40528</v>
      </c>
      <c r="Q4658" s="3">
        <f>IF(Table1[[#This Row],[Hui Reply?]],VLOOKUP(Table1[[#This Row],[topic_id]],'All Topics Data'!$A$2:$E$1243,5,FALSE),0)</f>
        <v>0</v>
      </c>
      <c r="R4658" s="8">
        <f>Table1[[#This Row],[post_time]]+8/24</f>
        <v>40528.861423611117</v>
      </c>
      <c r="S4658" s="3">
        <f>IF(Table1[[#This Row],[post_position]]=1,0,SUMIFS($F$2:F4658,$H$2:H4658,Table1[[#This Row],[post_position]]-1,$C$2:C4658,Table1[[#This Row],[topic_id]]))</f>
        <v>40528.393703703703</v>
      </c>
    </row>
    <row r="4659" spans="1:19" x14ac:dyDescent="0.25">
      <c r="A4659" s="7">
        <v>4748</v>
      </c>
      <c r="B4659" s="7">
        <v>1</v>
      </c>
      <c r="C4659" s="7">
        <v>1136</v>
      </c>
      <c r="D4659" s="7">
        <v>24</v>
      </c>
      <c r="E4659" s="2"/>
      <c r="F4659" s="8">
        <v>40528.562025462961</v>
      </c>
      <c r="G4659" s="7">
        <v>0</v>
      </c>
      <c r="H4659" s="7">
        <v>8</v>
      </c>
      <c r="I4659" s="7" t="b">
        <f t="shared" si="216"/>
        <v>1</v>
      </c>
      <c r="J4659" s="7" t="b">
        <f t="shared" si="217"/>
        <v>1</v>
      </c>
      <c r="K4659" s="7">
        <f t="shared" si="218"/>
        <v>1</v>
      </c>
      <c r="L4659" s="7">
        <f>WEEKDAY(Table1[[#This Row],[post_time]])</f>
        <v>5</v>
      </c>
      <c r="M4659" s="7">
        <f>VLOOKUP(Table1[[#This Row],[topic_id]],'All Topics Data'!$A$2:$I$1243,8,FALSE)</f>
        <v>40527.424305555556</v>
      </c>
      <c r="N4659" s="7">
        <f>Table1[[#This Row],[Hui Reply?]]*(Table1[[#This Row],[post_time]]-Table1[[#This Row],[timestamp of previous reply]])</f>
        <v>3.3935185179871041E-2</v>
      </c>
      <c r="O4659" s="3">
        <f>O4658+Table1[[#This Row],[Hui Reply?]]</f>
        <v>1165</v>
      </c>
      <c r="P4659" s="19">
        <f>INT(Table1[[#This Row],[post_time]])</f>
        <v>40528</v>
      </c>
      <c r="Q4659" s="3" t="str">
        <f>IF(Table1[[#This Row],[Hui Reply?]],VLOOKUP(Table1[[#This Row],[topic_id]],'All Topics Data'!$A$2:$E$1243,5,FALSE),0)</f>
        <v>rajranja</v>
      </c>
      <c r="R4659" s="8">
        <f>Table1[[#This Row],[post_time]]+8/24</f>
        <v>40528.895358796297</v>
      </c>
      <c r="S4659" s="3">
        <f>IF(Table1[[#This Row],[post_position]]=1,0,SUMIFS($F$2:F4659,$H$2:H4659,Table1[[#This Row],[post_position]]-1,$C$2:C4659,Table1[[#This Row],[topic_id]]))</f>
        <v>40528.528090277781</v>
      </c>
    </row>
    <row r="4660" spans="1:19" x14ac:dyDescent="0.25">
      <c r="A4660" s="7">
        <v>4749</v>
      </c>
      <c r="B4660" s="7">
        <v>1</v>
      </c>
      <c r="C4660" s="7">
        <v>1136</v>
      </c>
      <c r="D4660" s="7">
        <v>2865</v>
      </c>
      <c r="F4660" s="8">
        <v>40528.599328703705</v>
      </c>
      <c r="G4660" s="7">
        <v>0</v>
      </c>
      <c r="H4660" s="7">
        <v>9</v>
      </c>
      <c r="I4660" s="7" t="b">
        <f t="shared" si="216"/>
        <v>0</v>
      </c>
      <c r="J4660" s="7" t="b">
        <f t="shared" si="217"/>
        <v>1</v>
      </c>
      <c r="K4660" s="7">
        <f t="shared" si="218"/>
        <v>0</v>
      </c>
      <c r="L4660" s="7">
        <f>WEEKDAY(Table1[[#This Row],[post_time]])</f>
        <v>5</v>
      </c>
      <c r="M4660" s="7">
        <f>VLOOKUP(Table1[[#This Row],[topic_id]],'All Topics Data'!$A$2:$I$1243,8,FALSE)</f>
        <v>40527.424305555556</v>
      </c>
      <c r="N4660" s="7">
        <f>Table1[[#This Row],[Hui Reply?]]*(Table1[[#This Row],[post_time]]-Table1[[#This Row],[timestamp of previous reply]])</f>
        <v>0</v>
      </c>
      <c r="O4660" s="3">
        <f>O4659+Table1[[#This Row],[Hui Reply?]]</f>
        <v>1165</v>
      </c>
      <c r="P4660" s="19">
        <f>INT(Table1[[#This Row],[post_time]])</f>
        <v>40528</v>
      </c>
      <c r="Q4660" s="3">
        <f>IF(Table1[[#This Row],[Hui Reply?]],VLOOKUP(Table1[[#This Row],[topic_id]],'All Topics Data'!$A$2:$E$1243,5,FALSE),0)</f>
        <v>0</v>
      </c>
      <c r="R4660" s="8">
        <f>Table1[[#This Row],[post_time]]+8/24</f>
        <v>40528.932662037041</v>
      </c>
      <c r="S4660" s="3">
        <f>IF(Table1[[#This Row],[post_position]]=1,0,SUMIFS($F$2:F4660,$H$2:H4660,Table1[[#This Row],[post_position]]-1,$C$2:C4660,Table1[[#This Row],[topic_id]]))</f>
        <v>40528.562025462961</v>
      </c>
    </row>
    <row r="4661" spans="1:19" x14ac:dyDescent="0.25">
      <c r="A4661" s="7">
        <v>4750</v>
      </c>
      <c r="B4661" s="7">
        <v>1</v>
      </c>
      <c r="C4661" s="7">
        <v>1138</v>
      </c>
      <c r="D4661" s="7">
        <v>6998</v>
      </c>
      <c r="F4661" s="8">
        <v>40528.60396990741</v>
      </c>
      <c r="G4661" s="7">
        <v>0</v>
      </c>
      <c r="H4661" s="7">
        <v>4</v>
      </c>
      <c r="I4661" s="7" t="b">
        <f t="shared" si="216"/>
        <v>0</v>
      </c>
      <c r="J4661" s="7" t="b">
        <f t="shared" si="217"/>
        <v>1</v>
      </c>
      <c r="K4661" s="7">
        <f t="shared" si="218"/>
        <v>0</v>
      </c>
      <c r="L4661" s="7">
        <f>WEEKDAY(Table1[[#This Row],[post_time]])</f>
        <v>5</v>
      </c>
      <c r="M4661" s="7">
        <f>VLOOKUP(Table1[[#This Row],[topic_id]],'All Topics Data'!$A$2:$I$1243,8,FALSE)</f>
        <v>40527.759027777778</v>
      </c>
      <c r="N4661" s="7">
        <f>Table1[[#This Row],[Hui Reply?]]*(Table1[[#This Row],[post_time]]-Table1[[#This Row],[timestamp of previous reply]])</f>
        <v>0</v>
      </c>
      <c r="O4661" s="3">
        <f>O4660+Table1[[#This Row],[Hui Reply?]]</f>
        <v>1165</v>
      </c>
      <c r="P4661" s="19">
        <f>INT(Table1[[#This Row],[post_time]])</f>
        <v>40528</v>
      </c>
      <c r="Q4661" s="3">
        <f>IF(Table1[[#This Row],[Hui Reply?]],VLOOKUP(Table1[[#This Row],[topic_id]],'All Topics Data'!$A$2:$E$1243,5,FALSE),0)</f>
        <v>0</v>
      </c>
      <c r="R4661" s="8">
        <f>Table1[[#This Row],[post_time]]+8/24</f>
        <v>40528.937303240746</v>
      </c>
      <c r="S4661" s="3">
        <f>IF(Table1[[#This Row],[post_position]]=1,0,SUMIFS($F$2:F4661,$H$2:H4661,Table1[[#This Row],[post_position]]-1,$C$2:C4661,Table1[[#This Row],[topic_id]]))</f>
        <v>40527.926574074074</v>
      </c>
    </row>
    <row r="4662" spans="1:19" x14ac:dyDescent="0.25">
      <c r="A4662" s="7">
        <v>4751</v>
      </c>
      <c r="B4662" s="7">
        <v>1</v>
      </c>
      <c r="C4662" s="7">
        <v>1136</v>
      </c>
      <c r="D4662" s="7">
        <v>7204</v>
      </c>
      <c r="F4662" s="8">
        <v>40528.614224537036</v>
      </c>
      <c r="G4662" s="7">
        <v>0</v>
      </c>
      <c r="H4662" s="7">
        <v>10</v>
      </c>
      <c r="I4662" s="7" t="b">
        <f t="shared" si="216"/>
        <v>0</v>
      </c>
      <c r="J4662" s="7" t="b">
        <f t="shared" si="217"/>
        <v>1</v>
      </c>
      <c r="K4662" s="7">
        <f t="shared" si="218"/>
        <v>0</v>
      </c>
      <c r="L4662" s="7">
        <f>WEEKDAY(Table1[[#This Row],[post_time]])</f>
        <v>5</v>
      </c>
      <c r="M4662" s="7">
        <f>VLOOKUP(Table1[[#This Row],[topic_id]],'All Topics Data'!$A$2:$I$1243,8,FALSE)</f>
        <v>40527.424305555556</v>
      </c>
      <c r="N4662" s="7">
        <f>Table1[[#This Row],[Hui Reply?]]*(Table1[[#This Row],[post_time]]-Table1[[#This Row],[timestamp of previous reply]])</f>
        <v>0</v>
      </c>
      <c r="O4662" s="3">
        <f>O4661+Table1[[#This Row],[Hui Reply?]]</f>
        <v>1165</v>
      </c>
      <c r="P4662" s="19">
        <f>INT(Table1[[#This Row],[post_time]])</f>
        <v>40528</v>
      </c>
      <c r="Q4662" s="3">
        <f>IF(Table1[[#This Row],[Hui Reply?]],VLOOKUP(Table1[[#This Row],[topic_id]],'All Topics Data'!$A$2:$E$1243,5,FALSE),0)</f>
        <v>0</v>
      </c>
      <c r="R4662" s="8">
        <f>Table1[[#This Row],[post_time]]+8/24</f>
        <v>40528.947557870371</v>
      </c>
      <c r="S4662" s="3">
        <f>IF(Table1[[#This Row],[post_position]]=1,0,SUMIFS($F$2:F4662,$H$2:H4662,Table1[[#This Row],[post_position]]-1,$C$2:C4662,Table1[[#This Row],[topic_id]]))</f>
        <v>40528.599328703705</v>
      </c>
    </row>
    <row r="4663" spans="1:19" x14ac:dyDescent="0.25">
      <c r="A4663" s="7">
        <v>4752</v>
      </c>
      <c r="B4663" s="7">
        <v>1</v>
      </c>
      <c r="C4663" s="7">
        <v>1143</v>
      </c>
      <c r="D4663" s="7">
        <v>7212</v>
      </c>
      <c r="E4663" s="2"/>
      <c r="F4663" s="8">
        <v>40528.669641203705</v>
      </c>
      <c r="G4663" s="7">
        <v>0</v>
      </c>
      <c r="H4663" s="7">
        <v>1</v>
      </c>
      <c r="I4663" s="7" t="b">
        <f t="shared" si="216"/>
        <v>0</v>
      </c>
      <c r="J4663" s="7" t="b">
        <f t="shared" si="217"/>
        <v>0</v>
      </c>
      <c r="K4663" s="7">
        <f t="shared" si="218"/>
        <v>0</v>
      </c>
      <c r="L4663" s="7">
        <f>WEEKDAY(Table1[[#This Row],[post_time]])</f>
        <v>5</v>
      </c>
      <c r="M4663" s="7">
        <f>VLOOKUP(Table1[[#This Row],[topic_id]],'All Topics Data'!$A$2:$I$1243,8,FALSE)</f>
        <v>40528.669444444444</v>
      </c>
      <c r="N4663" s="7">
        <f>Table1[[#This Row],[Hui Reply?]]*(Table1[[#This Row],[post_time]]-Table1[[#This Row],[timestamp of previous reply]])</f>
        <v>0</v>
      </c>
      <c r="O4663" s="3">
        <f>O4662+Table1[[#This Row],[Hui Reply?]]</f>
        <v>1165</v>
      </c>
      <c r="P4663" s="19">
        <f>INT(Table1[[#This Row],[post_time]])</f>
        <v>40528</v>
      </c>
      <c r="Q4663" s="3">
        <f>IF(Table1[[#This Row],[Hui Reply?]],VLOOKUP(Table1[[#This Row],[topic_id]],'All Topics Data'!$A$2:$E$1243,5,FALSE),0)</f>
        <v>0</v>
      </c>
      <c r="R4663" s="8">
        <f>Table1[[#This Row],[post_time]]+8/24</f>
        <v>40529.002974537041</v>
      </c>
      <c r="S4663" s="3">
        <f>IF(Table1[[#This Row],[post_position]]=1,0,SUMIFS($F$2:F4663,$H$2:H4663,Table1[[#This Row],[post_position]]-1,$C$2:C4663,Table1[[#This Row],[topic_id]]))</f>
        <v>0</v>
      </c>
    </row>
    <row r="4664" spans="1:19" x14ac:dyDescent="0.25">
      <c r="A4664" s="7">
        <v>4753</v>
      </c>
      <c r="B4664" s="7">
        <v>1</v>
      </c>
      <c r="C4664" s="7">
        <v>1143</v>
      </c>
      <c r="D4664" s="7">
        <v>6998</v>
      </c>
      <c r="E4664" s="2"/>
      <c r="F4664" s="8">
        <v>40528.705578703702</v>
      </c>
      <c r="G4664" s="7">
        <v>0</v>
      </c>
      <c r="H4664" s="7">
        <v>2</v>
      </c>
      <c r="I4664" s="7" t="b">
        <f t="shared" si="216"/>
        <v>0</v>
      </c>
      <c r="J4664" s="7" t="b">
        <f t="shared" si="217"/>
        <v>1</v>
      </c>
      <c r="K4664" s="7">
        <f t="shared" si="218"/>
        <v>0</v>
      </c>
      <c r="L4664" s="7">
        <f>WEEKDAY(Table1[[#This Row],[post_time]])</f>
        <v>5</v>
      </c>
      <c r="M4664" s="7">
        <f>VLOOKUP(Table1[[#This Row],[topic_id]],'All Topics Data'!$A$2:$I$1243,8,FALSE)</f>
        <v>40528.669444444444</v>
      </c>
      <c r="N4664" s="7">
        <f>Table1[[#This Row],[Hui Reply?]]*(Table1[[#This Row],[post_time]]-Table1[[#This Row],[timestamp of previous reply]])</f>
        <v>0</v>
      </c>
      <c r="O4664" s="3">
        <f>O4663+Table1[[#This Row],[Hui Reply?]]</f>
        <v>1165</v>
      </c>
      <c r="P4664" s="19">
        <f>INT(Table1[[#This Row],[post_time]])</f>
        <v>40528</v>
      </c>
      <c r="Q4664" s="3">
        <f>IF(Table1[[#This Row],[Hui Reply?]],VLOOKUP(Table1[[#This Row],[topic_id]],'All Topics Data'!$A$2:$E$1243,5,FALSE),0)</f>
        <v>0</v>
      </c>
      <c r="R4664" s="8">
        <f>Table1[[#This Row],[post_time]]+8/24</f>
        <v>40529.038912037038</v>
      </c>
      <c r="S4664" s="3">
        <f>IF(Table1[[#This Row],[post_position]]=1,0,SUMIFS($F$2:F4664,$H$2:H4664,Table1[[#This Row],[post_position]]-1,$C$2:C4664,Table1[[#This Row],[topic_id]]))</f>
        <v>40528.669641203705</v>
      </c>
    </row>
    <row r="4665" spans="1:19" x14ac:dyDescent="0.25">
      <c r="A4665" s="7">
        <v>4754</v>
      </c>
      <c r="B4665" s="7">
        <v>1</v>
      </c>
      <c r="C4665" s="7">
        <v>1144</v>
      </c>
      <c r="D4665" s="7">
        <v>7213</v>
      </c>
      <c r="F4665" s="8">
        <v>40528.719861111109</v>
      </c>
      <c r="G4665" s="7">
        <v>0</v>
      </c>
      <c r="H4665" s="7">
        <v>1</v>
      </c>
      <c r="I4665" s="7" t="b">
        <f t="shared" si="216"/>
        <v>0</v>
      </c>
      <c r="J4665" s="7" t="b">
        <f t="shared" si="217"/>
        <v>0</v>
      </c>
      <c r="K4665" s="7">
        <f t="shared" si="218"/>
        <v>0</v>
      </c>
      <c r="L4665" s="7">
        <f>WEEKDAY(Table1[[#This Row],[post_time]])</f>
        <v>5</v>
      </c>
      <c r="M4665" s="7">
        <f>VLOOKUP(Table1[[#This Row],[topic_id]],'All Topics Data'!$A$2:$I$1243,8,FALSE)</f>
        <v>40528.719444444447</v>
      </c>
      <c r="N4665" s="7">
        <f>Table1[[#This Row],[Hui Reply?]]*(Table1[[#This Row],[post_time]]-Table1[[#This Row],[timestamp of previous reply]])</f>
        <v>0</v>
      </c>
      <c r="O4665" s="3">
        <f>O4664+Table1[[#This Row],[Hui Reply?]]</f>
        <v>1165</v>
      </c>
      <c r="P4665" s="19">
        <f>INT(Table1[[#This Row],[post_time]])</f>
        <v>40528</v>
      </c>
      <c r="Q4665" s="3">
        <f>IF(Table1[[#This Row],[Hui Reply?]],VLOOKUP(Table1[[#This Row],[topic_id]],'All Topics Data'!$A$2:$E$1243,5,FALSE),0)</f>
        <v>0</v>
      </c>
      <c r="R4665" s="8">
        <f>Table1[[#This Row],[post_time]]+8/24</f>
        <v>40529.053194444445</v>
      </c>
      <c r="S4665" s="3">
        <f>IF(Table1[[#This Row],[post_position]]=1,0,SUMIFS($F$2:F4665,$H$2:H4665,Table1[[#This Row],[post_position]]-1,$C$2:C4665,Table1[[#This Row],[topic_id]]))</f>
        <v>0</v>
      </c>
    </row>
    <row r="4666" spans="1:19" x14ac:dyDescent="0.25">
      <c r="A4666" s="7">
        <v>4755</v>
      </c>
      <c r="B4666" s="7">
        <v>1</v>
      </c>
      <c r="C4666" s="7">
        <v>1145</v>
      </c>
      <c r="D4666" s="7">
        <v>6925</v>
      </c>
      <c r="E4666" s="2"/>
      <c r="F4666" s="8">
        <v>40528.791608796295</v>
      </c>
      <c r="G4666" s="7">
        <v>0</v>
      </c>
      <c r="H4666" s="7">
        <v>1</v>
      </c>
      <c r="I4666" s="7" t="b">
        <f t="shared" si="216"/>
        <v>0</v>
      </c>
      <c r="J4666" s="7" t="b">
        <f t="shared" si="217"/>
        <v>0</v>
      </c>
      <c r="K4666" s="7">
        <f t="shared" si="218"/>
        <v>0</v>
      </c>
      <c r="L4666" s="7">
        <f>WEEKDAY(Table1[[#This Row],[post_time]])</f>
        <v>5</v>
      </c>
      <c r="M4666" s="7">
        <f>VLOOKUP(Table1[[#This Row],[topic_id]],'All Topics Data'!$A$2:$I$1243,8,FALSE)</f>
        <v>40528.790972222225</v>
      </c>
      <c r="N4666" s="7">
        <f>Table1[[#This Row],[Hui Reply?]]*(Table1[[#This Row],[post_time]]-Table1[[#This Row],[timestamp of previous reply]])</f>
        <v>0</v>
      </c>
      <c r="O4666" s="3">
        <f>O4665+Table1[[#This Row],[Hui Reply?]]</f>
        <v>1165</v>
      </c>
      <c r="P4666" s="19">
        <f>INT(Table1[[#This Row],[post_time]])</f>
        <v>40528</v>
      </c>
      <c r="Q4666" s="3">
        <f>IF(Table1[[#This Row],[Hui Reply?]],VLOOKUP(Table1[[#This Row],[topic_id]],'All Topics Data'!$A$2:$E$1243,5,FALSE),0)</f>
        <v>0</v>
      </c>
      <c r="R4666" s="8">
        <f>Table1[[#This Row],[post_time]]+8/24</f>
        <v>40529.124942129631</v>
      </c>
      <c r="S4666" s="3">
        <f>IF(Table1[[#This Row],[post_position]]=1,0,SUMIFS($F$2:F4666,$H$2:H4666,Table1[[#This Row],[post_position]]-1,$C$2:C4666,Table1[[#This Row],[topic_id]]))</f>
        <v>0</v>
      </c>
    </row>
    <row r="4667" spans="1:19" x14ac:dyDescent="0.25">
      <c r="A4667" s="7">
        <v>4756</v>
      </c>
      <c r="B4667" s="7">
        <v>1</v>
      </c>
      <c r="C4667" s="7">
        <v>1145</v>
      </c>
      <c r="D4667" s="7">
        <v>6998</v>
      </c>
      <c r="E4667" s="2"/>
      <c r="F4667" s="8">
        <v>40528.820162037038</v>
      </c>
      <c r="G4667" s="7">
        <v>0</v>
      </c>
      <c r="H4667" s="7">
        <v>2</v>
      </c>
      <c r="I4667" s="7" t="b">
        <f t="shared" si="216"/>
        <v>0</v>
      </c>
      <c r="J4667" s="7" t="b">
        <f t="shared" si="217"/>
        <v>1</v>
      </c>
      <c r="K4667" s="7">
        <f t="shared" si="218"/>
        <v>0</v>
      </c>
      <c r="L4667" s="7">
        <f>WEEKDAY(Table1[[#This Row],[post_time]])</f>
        <v>5</v>
      </c>
      <c r="M4667" s="7">
        <f>VLOOKUP(Table1[[#This Row],[topic_id]],'All Topics Data'!$A$2:$I$1243,8,FALSE)</f>
        <v>40528.790972222225</v>
      </c>
      <c r="N4667" s="7">
        <f>Table1[[#This Row],[Hui Reply?]]*(Table1[[#This Row],[post_time]]-Table1[[#This Row],[timestamp of previous reply]])</f>
        <v>0</v>
      </c>
      <c r="O4667" s="3">
        <f>O4666+Table1[[#This Row],[Hui Reply?]]</f>
        <v>1165</v>
      </c>
      <c r="P4667" s="19">
        <f>INT(Table1[[#This Row],[post_time]])</f>
        <v>40528</v>
      </c>
      <c r="Q4667" s="3">
        <f>IF(Table1[[#This Row],[Hui Reply?]],VLOOKUP(Table1[[#This Row],[topic_id]],'All Topics Data'!$A$2:$E$1243,5,FALSE),0)</f>
        <v>0</v>
      </c>
      <c r="R4667" s="8">
        <f>Table1[[#This Row],[post_time]]+8/24</f>
        <v>40529.153495370374</v>
      </c>
      <c r="S4667" s="3">
        <f>IF(Table1[[#This Row],[post_position]]=1,0,SUMIFS($F$2:F4667,$H$2:H4667,Table1[[#This Row],[post_position]]-1,$C$2:C4667,Table1[[#This Row],[topic_id]]))</f>
        <v>40528.791608796295</v>
      </c>
    </row>
    <row r="4668" spans="1:19" x14ac:dyDescent="0.25">
      <c r="A4668" s="7">
        <v>4757</v>
      </c>
      <c r="B4668" s="7">
        <v>1</v>
      </c>
      <c r="C4668" s="7">
        <v>1145</v>
      </c>
      <c r="D4668" s="7">
        <v>6925</v>
      </c>
      <c r="F4668" s="8">
        <v>40528.826574074075</v>
      </c>
      <c r="G4668" s="7">
        <v>0</v>
      </c>
      <c r="H4668" s="7">
        <v>3</v>
      </c>
      <c r="I4668" s="7" t="b">
        <f t="shared" si="216"/>
        <v>0</v>
      </c>
      <c r="J4668" s="7" t="b">
        <f t="shared" si="217"/>
        <v>1</v>
      </c>
      <c r="K4668" s="7">
        <f t="shared" si="218"/>
        <v>0</v>
      </c>
      <c r="L4668" s="7">
        <f>WEEKDAY(Table1[[#This Row],[post_time]])</f>
        <v>5</v>
      </c>
      <c r="M4668" s="7">
        <f>VLOOKUP(Table1[[#This Row],[topic_id]],'All Topics Data'!$A$2:$I$1243,8,FALSE)</f>
        <v>40528.790972222225</v>
      </c>
      <c r="N4668" s="7">
        <f>Table1[[#This Row],[Hui Reply?]]*(Table1[[#This Row],[post_time]]-Table1[[#This Row],[timestamp of previous reply]])</f>
        <v>0</v>
      </c>
      <c r="O4668" s="3">
        <f>O4667+Table1[[#This Row],[Hui Reply?]]</f>
        <v>1165</v>
      </c>
      <c r="P4668" s="19">
        <f>INT(Table1[[#This Row],[post_time]])</f>
        <v>40528</v>
      </c>
      <c r="Q4668" s="3">
        <f>IF(Table1[[#This Row],[Hui Reply?]],VLOOKUP(Table1[[#This Row],[topic_id]],'All Topics Data'!$A$2:$E$1243,5,FALSE),0)</f>
        <v>0</v>
      </c>
      <c r="R4668" s="8">
        <f>Table1[[#This Row],[post_time]]+8/24</f>
        <v>40529.159907407411</v>
      </c>
      <c r="S4668" s="3">
        <f>IF(Table1[[#This Row],[post_position]]=1,0,SUMIFS($F$2:F4668,$H$2:H4668,Table1[[#This Row],[post_position]]-1,$C$2:C4668,Table1[[#This Row],[topic_id]]))</f>
        <v>40528.820162037038</v>
      </c>
    </row>
    <row r="4669" spans="1:19" x14ac:dyDescent="0.25">
      <c r="A4669" s="7">
        <v>4758</v>
      </c>
      <c r="B4669" s="7">
        <v>1</v>
      </c>
      <c r="C4669" s="7">
        <v>1146</v>
      </c>
      <c r="D4669" s="7">
        <v>7207</v>
      </c>
      <c r="E4669" s="2"/>
      <c r="F4669" s="8">
        <v>40528.871296296296</v>
      </c>
      <c r="G4669" s="7">
        <v>0</v>
      </c>
      <c r="H4669" s="7">
        <v>1</v>
      </c>
      <c r="I4669" s="7" t="b">
        <f t="shared" si="216"/>
        <v>0</v>
      </c>
      <c r="J4669" s="7" t="b">
        <f t="shared" si="217"/>
        <v>0</v>
      </c>
      <c r="K4669" s="7">
        <f t="shared" si="218"/>
        <v>0</v>
      </c>
      <c r="L4669" s="7">
        <f>WEEKDAY(Table1[[#This Row],[post_time]])</f>
        <v>5</v>
      </c>
      <c r="M4669" s="7">
        <f>VLOOKUP(Table1[[#This Row],[topic_id]],'All Topics Data'!$A$2:$I$1243,8,FALSE)</f>
        <v>40528.870833333334</v>
      </c>
      <c r="N4669" s="7">
        <f>Table1[[#This Row],[Hui Reply?]]*(Table1[[#This Row],[post_time]]-Table1[[#This Row],[timestamp of previous reply]])</f>
        <v>0</v>
      </c>
      <c r="O4669" s="3">
        <f>O4668+Table1[[#This Row],[Hui Reply?]]</f>
        <v>1165</v>
      </c>
      <c r="P4669" s="19">
        <f>INT(Table1[[#This Row],[post_time]])</f>
        <v>40528</v>
      </c>
      <c r="Q4669" s="3">
        <f>IF(Table1[[#This Row],[Hui Reply?]],VLOOKUP(Table1[[#This Row],[topic_id]],'All Topics Data'!$A$2:$E$1243,5,FALSE),0)</f>
        <v>0</v>
      </c>
      <c r="R4669" s="8">
        <f>Table1[[#This Row],[post_time]]+8/24</f>
        <v>40529.204629629632</v>
      </c>
      <c r="S4669" s="3">
        <f>IF(Table1[[#This Row],[post_position]]=1,0,SUMIFS($F$2:F4669,$H$2:H4669,Table1[[#This Row],[post_position]]-1,$C$2:C4669,Table1[[#This Row],[topic_id]]))</f>
        <v>0</v>
      </c>
    </row>
    <row r="4670" spans="1:19" x14ac:dyDescent="0.25">
      <c r="A4670" s="7">
        <v>4759</v>
      </c>
      <c r="B4670" s="7">
        <v>1</v>
      </c>
      <c r="C4670" s="7">
        <v>1146</v>
      </c>
      <c r="D4670" s="7">
        <v>5408</v>
      </c>
      <c r="E4670" s="2"/>
      <c r="F4670" s="8">
        <v>40529.067557870374</v>
      </c>
      <c r="G4670" s="7">
        <v>0</v>
      </c>
      <c r="H4670" s="7">
        <v>2</v>
      </c>
      <c r="I4670" s="7" t="b">
        <f t="shared" si="216"/>
        <v>0</v>
      </c>
      <c r="J4670" s="7" t="b">
        <f t="shared" si="217"/>
        <v>1</v>
      </c>
      <c r="K4670" s="7">
        <f t="shared" si="218"/>
        <v>0</v>
      </c>
      <c r="L4670" s="7">
        <f>WEEKDAY(Table1[[#This Row],[post_time]])</f>
        <v>6</v>
      </c>
      <c r="M4670" s="7">
        <f>VLOOKUP(Table1[[#This Row],[topic_id]],'All Topics Data'!$A$2:$I$1243,8,FALSE)</f>
        <v>40528.870833333334</v>
      </c>
      <c r="N4670" s="7">
        <f>Table1[[#This Row],[Hui Reply?]]*(Table1[[#This Row],[post_time]]-Table1[[#This Row],[timestamp of previous reply]])</f>
        <v>0</v>
      </c>
      <c r="O4670" s="3">
        <f>O4669+Table1[[#This Row],[Hui Reply?]]</f>
        <v>1165</v>
      </c>
      <c r="P4670" s="19">
        <f>INT(Table1[[#This Row],[post_time]])</f>
        <v>40529</v>
      </c>
      <c r="Q4670" s="3">
        <f>IF(Table1[[#This Row],[Hui Reply?]],VLOOKUP(Table1[[#This Row],[topic_id]],'All Topics Data'!$A$2:$E$1243,5,FALSE),0)</f>
        <v>0</v>
      </c>
      <c r="R4670" s="8">
        <f>Table1[[#This Row],[post_time]]+8/24</f>
        <v>40529.40089120371</v>
      </c>
      <c r="S4670" s="3">
        <f>IF(Table1[[#This Row],[post_position]]=1,0,SUMIFS($F$2:F4670,$H$2:H4670,Table1[[#This Row],[post_position]]-1,$C$2:C4670,Table1[[#This Row],[topic_id]]))</f>
        <v>40528.871296296296</v>
      </c>
    </row>
    <row r="4671" spans="1:19" x14ac:dyDescent="0.25">
      <c r="A4671" s="7">
        <v>4761</v>
      </c>
      <c r="B4671" s="7">
        <v>1</v>
      </c>
      <c r="C4671" s="7">
        <v>1144</v>
      </c>
      <c r="D4671" s="7">
        <v>1</v>
      </c>
      <c r="F4671" s="8">
        <v>40529.150833333333</v>
      </c>
      <c r="G4671" s="7">
        <v>0</v>
      </c>
      <c r="H4671" s="7">
        <v>2</v>
      </c>
      <c r="I4671" s="7" t="b">
        <f t="shared" si="216"/>
        <v>0</v>
      </c>
      <c r="J4671" s="7" t="b">
        <f t="shared" si="217"/>
        <v>1</v>
      </c>
      <c r="K4671" s="7">
        <f t="shared" si="218"/>
        <v>0</v>
      </c>
      <c r="L4671" s="7">
        <f>WEEKDAY(Table1[[#This Row],[post_time]])</f>
        <v>6</v>
      </c>
      <c r="M4671" s="7">
        <f>VLOOKUP(Table1[[#This Row],[topic_id]],'All Topics Data'!$A$2:$I$1243,8,FALSE)</f>
        <v>40528.719444444447</v>
      </c>
      <c r="N4671" s="7">
        <f>Table1[[#This Row],[Hui Reply?]]*(Table1[[#This Row],[post_time]]-Table1[[#This Row],[timestamp of previous reply]])</f>
        <v>0</v>
      </c>
      <c r="O4671" s="3">
        <f>O4670+Table1[[#This Row],[Hui Reply?]]</f>
        <v>1165</v>
      </c>
      <c r="P4671" s="19">
        <f>INT(Table1[[#This Row],[post_time]])</f>
        <v>40529</v>
      </c>
      <c r="Q4671" s="3">
        <f>IF(Table1[[#This Row],[Hui Reply?]],VLOOKUP(Table1[[#This Row],[topic_id]],'All Topics Data'!$A$2:$E$1243,5,FALSE),0)</f>
        <v>0</v>
      </c>
      <c r="R4671" s="8">
        <f>Table1[[#This Row],[post_time]]+8/24</f>
        <v>40529.484166666669</v>
      </c>
      <c r="S4671" s="3">
        <f>IF(Table1[[#This Row],[post_position]]=1,0,SUMIFS($F$2:F4671,$H$2:H4671,Table1[[#This Row],[post_position]]-1,$C$2:C4671,Table1[[#This Row],[topic_id]]))</f>
        <v>40528.719861111109</v>
      </c>
    </row>
    <row r="4672" spans="1:19" x14ac:dyDescent="0.25">
      <c r="A4672" s="7">
        <v>4762</v>
      </c>
      <c r="B4672" s="7">
        <v>1</v>
      </c>
      <c r="C4672" s="7">
        <v>1145</v>
      </c>
      <c r="D4672" s="7">
        <v>1</v>
      </c>
      <c r="F4672" s="8">
        <v>40529.151203703703</v>
      </c>
      <c r="G4672" s="7">
        <v>0</v>
      </c>
      <c r="H4672" s="7">
        <v>4</v>
      </c>
      <c r="I4672" s="7" t="b">
        <f t="shared" si="216"/>
        <v>0</v>
      </c>
      <c r="J4672" s="7" t="b">
        <f t="shared" si="217"/>
        <v>1</v>
      </c>
      <c r="K4672" s="7">
        <f t="shared" si="218"/>
        <v>0</v>
      </c>
      <c r="L4672" s="7">
        <f>WEEKDAY(Table1[[#This Row],[post_time]])</f>
        <v>6</v>
      </c>
      <c r="M4672" s="7">
        <f>VLOOKUP(Table1[[#This Row],[topic_id]],'All Topics Data'!$A$2:$I$1243,8,FALSE)</f>
        <v>40528.790972222225</v>
      </c>
      <c r="N4672" s="7">
        <f>Table1[[#This Row],[Hui Reply?]]*(Table1[[#This Row],[post_time]]-Table1[[#This Row],[timestamp of previous reply]])</f>
        <v>0</v>
      </c>
      <c r="O4672" s="3">
        <f>O4671+Table1[[#This Row],[Hui Reply?]]</f>
        <v>1165</v>
      </c>
      <c r="P4672" s="19">
        <f>INT(Table1[[#This Row],[post_time]])</f>
        <v>40529</v>
      </c>
      <c r="Q4672" s="3">
        <f>IF(Table1[[#This Row],[Hui Reply?]],VLOOKUP(Table1[[#This Row],[topic_id]],'All Topics Data'!$A$2:$E$1243,5,FALSE),0)</f>
        <v>0</v>
      </c>
      <c r="R4672" s="8">
        <f>Table1[[#This Row],[post_time]]+8/24</f>
        <v>40529.484537037039</v>
      </c>
      <c r="S4672" s="3">
        <f>IF(Table1[[#This Row],[post_position]]=1,0,SUMIFS($F$2:F4672,$H$2:H4672,Table1[[#This Row],[post_position]]-1,$C$2:C4672,Table1[[#This Row],[topic_id]]))</f>
        <v>40528.826574074075</v>
      </c>
    </row>
    <row r="4673" spans="1:19" x14ac:dyDescent="0.25">
      <c r="A4673" s="7">
        <v>4763</v>
      </c>
      <c r="B4673" s="7">
        <v>1</v>
      </c>
      <c r="C4673" s="7">
        <v>1146</v>
      </c>
      <c r="D4673" s="7">
        <v>1</v>
      </c>
      <c r="F4673" s="8">
        <v>40529.156377314815</v>
      </c>
      <c r="G4673" s="7">
        <v>0</v>
      </c>
      <c r="H4673" s="7">
        <v>3</v>
      </c>
      <c r="I4673" s="7" t="b">
        <f t="shared" si="216"/>
        <v>0</v>
      </c>
      <c r="J4673" s="7" t="b">
        <f t="shared" si="217"/>
        <v>1</v>
      </c>
      <c r="K4673" s="7">
        <f t="shared" si="218"/>
        <v>0</v>
      </c>
      <c r="L4673" s="7">
        <f>WEEKDAY(Table1[[#This Row],[post_time]])</f>
        <v>6</v>
      </c>
      <c r="M4673" s="7">
        <f>VLOOKUP(Table1[[#This Row],[topic_id]],'All Topics Data'!$A$2:$I$1243,8,FALSE)</f>
        <v>40528.870833333334</v>
      </c>
      <c r="N4673" s="7">
        <f>Table1[[#This Row],[Hui Reply?]]*(Table1[[#This Row],[post_time]]-Table1[[#This Row],[timestamp of previous reply]])</f>
        <v>0</v>
      </c>
      <c r="O4673" s="3">
        <f>O4672+Table1[[#This Row],[Hui Reply?]]</f>
        <v>1165</v>
      </c>
      <c r="P4673" s="19">
        <f>INT(Table1[[#This Row],[post_time]])</f>
        <v>40529</v>
      </c>
      <c r="Q4673" s="3">
        <f>IF(Table1[[#This Row],[Hui Reply?]],VLOOKUP(Table1[[#This Row],[topic_id]],'All Topics Data'!$A$2:$E$1243,5,FALSE),0)</f>
        <v>0</v>
      </c>
      <c r="R4673" s="8">
        <f>Table1[[#This Row],[post_time]]+8/24</f>
        <v>40529.489710648151</v>
      </c>
      <c r="S4673" s="3">
        <f>IF(Table1[[#This Row],[post_position]]=1,0,SUMIFS($F$2:F4673,$H$2:H4673,Table1[[#This Row],[post_position]]-1,$C$2:C4673,Table1[[#This Row],[topic_id]]))</f>
        <v>40529.067557870374</v>
      </c>
    </row>
    <row r="4674" spans="1:19" x14ac:dyDescent="0.25">
      <c r="A4674" s="7">
        <v>4764</v>
      </c>
      <c r="B4674" s="7">
        <v>1</v>
      </c>
      <c r="C4674" s="7">
        <v>1147</v>
      </c>
      <c r="D4674" s="7">
        <v>3008</v>
      </c>
      <c r="E4674" s="2"/>
      <c r="F4674" s="8">
        <v>40529.234814814816</v>
      </c>
      <c r="G4674" s="7">
        <v>0</v>
      </c>
      <c r="H4674" s="7">
        <v>1</v>
      </c>
      <c r="I4674" s="7" t="b">
        <f t="shared" si="216"/>
        <v>0</v>
      </c>
      <c r="J4674" s="7" t="b">
        <f t="shared" si="217"/>
        <v>0</v>
      </c>
      <c r="K4674" s="7">
        <f t="shared" si="218"/>
        <v>0</v>
      </c>
      <c r="L4674" s="7">
        <f>WEEKDAY(Table1[[#This Row],[post_time]])</f>
        <v>6</v>
      </c>
      <c r="M4674" s="7">
        <f>VLOOKUP(Table1[[#This Row],[topic_id]],'All Topics Data'!$A$2:$I$1243,8,FALSE)</f>
        <v>40529.234722222223</v>
      </c>
      <c r="N4674" s="7">
        <f>Table1[[#This Row],[Hui Reply?]]*(Table1[[#This Row],[post_time]]-Table1[[#This Row],[timestamp of previous reply]])</f>
        <v>0</v>
      </c>
      <c r="O4674" s="3">
        <f>O4673+Table1[[#This Row],[Hui Reply?]]</f>
        <v>1165</v>
      </c>
      <c r="P4674" s="19">
        <f>INT(Table1[[#This Row],[post_time]])</f>
        <v>40529</v>
      </c>
      <c r="Q4674" s="3">
        <f>IF(Table1[[#This Row],[Hui Reply?]],VLOOKUP(Table1[[#This Row],[topic_id]],'All Topics Data'!$A$2:$E$1243,5,FALSE),0)</f>
        <v>0</v>
      </c>
      <c r="R4674" s="8">
        <f>Table1[[#This Row],[post_time]]+8/24</f>
        <v>40529.568148148152</v>
      </c>
      <c r="S4674" s="3">
        <f>IF(Table1[[#This Row],[post_position]]=1,0,SUMIFS($F$2:F4674,$H$2:H4674,Table1[[#This Row],[post_position]]-1,$C$2:C4674,Table1[[#This Row],[topic_id]]))</f>
        <v>0</v>
      </c>
    </row>
    <row r="4675" spans="1:19" x14ac:dyDescent="0.25">
      <c r="A4675" s="7">
        <v>4765</v>
      </c>
      <c r="B4675" s="7">
        <v>1</v>
      </c>
      <c r="C4675" s="7">
        <v>1147</v>
      </c>
      <c r="D4675" s="7">
        <v>6458</v>
      </c>
      <c r="F4675" s="8">
        <v>40529.255416666667</v>
      </c>
      <c r="G4675" s="7">
        <v>0</v>
      </c>
      <c r="H4675" s="7">
        <v>2</v>
      </c>
      <c r="I4675" s="7" t="b">
        <f t="shared" ref="I4675:I4738" si="219">(D4675=24)</f>
        <v>0</v>
      </c>
      <c r="J4675" s="7" t="b">
        <f t="shared" ref="J4675:J4738" si="220">H4675&gt;1</f>
        <v>1</v>
      </c>
      <c r="K4675" s="7">
        <f t="shared" ref="K4675:K4738" si="221">I4675*J4675</f>
        <v>0</v>
      </c>
      <c r="L4675" s="7">
        <f>WEEKDAY(Table1[[#This Row],[post_time]])</f>
        <v>6</v>
      </c>
      <c r="M4675" s="7">
        <f>VLOOKUP(Table1[[#This Row],[topic_id]],'All Topics Data'!$A$2:$I$1243,8,FALSE)</f>
        <v>40529.234722222223</v>
      </c>
      <c r="N4675" s="7">
        <f>Table1[[#This Row],[Hui Reply?]]*(Table1[[#This Row],[post_time]]-Table1[[#This Row],[timestamp of previous reply]])</f>
        <v>0</v>
      </c>
      <c r="O4675" s="3">
        <f>O4674+Table1[[#This Row],[Hui Reply?]]</f>
        <v>1165</v>
      </c>
      <c r="P4675" s="19">
        <f>INT(Table1[[#This Row],[post_time]])</f>
        <v>40529</v>
      </c>
      <c r="Q4675" s="3">
        <f>IF(Table1[[#This Row],[Hui Reply?]],VLOOKUP(Table1[[#This Row],[topic_id]],'All Topics Data'!$A$2:$E$1243,5,FALSE),0)</f>
        <v>0</v>
      </c>
      <c r="R4675" s="8">
        <f>Table1[[#This Row],[post_time]]+8/24</f>
        <v>40529.588750000003</v>
      </c>
      <c r="S4675" s="3">
        <f>IF(Table1[[#This Row],[post_position]]=1,0,SUMIFS($F$2:F4675,$H$2:H4675,Table1[[#This Row],[post_position]]-1,$C$2:C4675,Table1[[#This Row],[topic_id]]))</f>
        <v>40529.234814814816</v>
      </c>
    </row>
    <row r="4676" spans="1:19" x14ac:dyDescent="0.25">
      <c r="A4676" s="7">
        <v>4766</v>
      </c>
      <c r="B4676" s="7">
        <v>1</v>
      </c>
      <c r="C4676" s="7">
        <v>1147</v>
      </c>
      <c r="D4676" s="7">
        <v>3008</v>
      </c>
      <c r="F4676" s="8">
        <v>40529.264907407407</v>
      </c>
      <c r="G4676" s="7">
        <v>0</v>
      </c>
      <c r="H4676" s="7">
        <v>3</v>
      </c>
      <c r="I4676" s="7" t="b">
        <f t="shared" si="219"/>
        <v>0</v>
      </c>
      <c r="J4676" s="7" t="b">
        <f t="shared" si="220"/>
        <v>1</v>
      </c>
      <c r="K4676" s="7">
        <f t="shared" si="221"/>
        <v>0</v>
      </c>
      <c r="L4676" s="7">
        <f>WEEKDAY(Table1[[#This Row],[post_time]])</f>
        <v>6</v>
      </c>
      <c r="M4676" s="7">
        <f>VLOOKUP(Table1[[#This Row],[topic_id]],'All Topics Data'!$A$2:$I$1243,8,FALSE)</f>
        <v>40529.234722222223</v>
      </c>
      <c r="N4676" s="7">
        <f>Table1[[#This Row],[Hui Reply?]]*(Table1[[#This Row],[post_time]]-Table1[[#This Row],[timestamp of previous reply]])</f>
        <v>0</v>
      </c>
      <c r="O4676" s="3">
        <f>O4675+Table1[[#This Row],[Hui Reply?]]</f>
        <v>1165</v>
      </c>
      <c r="P4676" s="19">
        <f>INT(Table1[[#This Row],[post_time]])</f>
        <v>40529</v>
      </c>
      <c r="Q4676" s="3">
        <f>IF(Table1[[#This Row],[Hui Reply?]],VLOOKUP(Table1[[#This Row],[topic_id]],'All Topics Data'!$A$2:$E$1243,5,FALSE),0)</f>
        <v>0</v>
      </c>
      <c r="R4676" s="8">
        <f>Table1[[#This Row],[post_time]]+8/24</f>
        <v>40529.598240740743</v>
      </c>
      <c r="S4676" s="3">
        <f>IF(Table1[[#This Row],[post_position]]=1,0,SUMIFS($F$2:F4676,$H$2:H4676,Table1[[#This Row],[post_position]]-1,$C$2:C4676,Table1[[#This Row],[topic_id]]))</f>
        <v>40529.255416666667</v>
      </c>
    </row>
    <row r="4677" spans="1:19" x14ac:dyDescent="0.25">
      <c r="A4677" s="7">
        <v>4767</v>
      </c>
      <c r="B4677" s="7">
        <v>1</v>
      </c>
      <c r="C4677" s="7">
        <v>1147</v>
      </c>
      <c r="D4677" s="7">
        <v>24</v>
      </c>
      <c r="F4677" s="8">
        <v>40529.267395833333</v>
      </c>
      <c r="G4677" s="7">
        <v>0</v>
      </c>
      <c r="H4677" s="7">
        <v>4</v>
      </c>
      <c r="I4677" s="7" t="b">
        <f t="shared" si="219"/>
        <v>1</v>
      </c>
      <c r="J4677" s="7" t="b">
        <f t="shared" si="220"/>
        <v>1</v>
      </c>
      <c r="K4677" s="7">
        <f t="shared" si="221"/>
        <v>1</v>
      </c>
      <c r="L4677" s="7">
        <f>WEEKDAY(Table1[[#This Row],[post_time]])</f>
        <v>6</v>
      </c>
      <c r="M4677" s="7">
        <f>VLOOKUP(Table1[[#This Row],[topic_id]],'All Topics Data'!$A$2:$I$1243,8,FALSE)</f>
        <v>40529.234722222223</v>
      </c>
      <c r="N4677" s="7">
        <f>Table1[[#This Row],[Hui Reply?]]*(Table1[[#This Row],[post_time]]-Table1[[#This Row],[timestamp of previous reply]])</f>
        <v>2.488425925548654E-3</v>
      </c>
      <c r="O4677" s="3">
        <f>O4676+Table1[[#This Row],[Hui Reply?]]</f>
        <v>1166</v>
      </c>
      <c r="P4677" s="19">
        <f>INT(Table1[[#This Row],[post_time]])</f>
        <v>40529</v>
      </c>
      <c r="Q4677" s="3" t="str">
        <f>IF(Table1[[#This Row],[Hui Reply?]],VLOOKUP(Table1[[#This Row],[topic_id]],'All Topics Data'!$A$2:$E$1243,5,FALSE),0)</f>
        <v>bfraser</v>
      </c>
      <c r="R4677" s="8">
        <f>Table1[[#This Row],[post_time]]+8/24</f>
        <v>40529.600729166668</v>
      </c>
      <c r="S4677" s="3">
        <f>IF(Table1[[#This Row],[post_position]]=1,0,SUMIFS($F$2:F4677,$H$2:H4677,Table1[[#This Row],[post_position]]-1,$C$2:C4677,Table1[[#This Row],[topic_id]]))</f>
        <v>40529.264907407407</v>
      </c>
    </row>
    <row r="4678" spans="1:19" x14ac:dyDescent="0.25">
      <c r="A4678" s="7">
        <v>4768</v>
      </c>
      <c r="B4678" s="7">
        <v>1</v>
      </c>
      <c r="C4678" s="7">
        <v>1145</v>
      </c>
      <c r="D4678" s="7">
        <v>24</v>
      </c>
      <c r="F4678" s="8">
        <v>40529.271956018521</v>
      </c>
      <c r="G4678" s="7">
        <v>0</v>
      </c>
      <c r="H4678" s="7">
        <v>5</v>
      </c>
      <c r="I4678" s="7" t="b">
        <f t="shared" si="219"/>
        <v>1</v>
      </c>
      <c r="J4678" s="7" t="b">
        <f t="shared" si="220"/>
        <v>1</v>
      </c>
      <c r="K4678" s="7">
        <f t="shared" si="221"/>
        <v>1</v>
      </c>
      <c r="L4678" s="7">
        <f>WEEKDAY(Table1[[#This Row],[post_time]])</f>
        <v>6</v>
      </c>
      <c r="M4678" s="7">
        <f>VLOOKUP(Table1[[#This Row],[topic_id]],'All Topics Data'!$A$2:$I$1243,8,FALSE)</f>
        <v>40528.790972222225</v>
      </c>
      <c r="N4678" s="7">
        <f>Table1[[#This Row],[Hui Reply?]]*(Table1[[#This Row],[post_time]]-Table1[[#This Row],[timestamp of previous reply]])</f>
        <v>0.12075231481867377</v>
      </c>
      <c r="O4678" s="3">
        <f>O4677+Table1[[#This Row],[Hui Reply?]]</f>
        <v>1167</v>
      </c>
      <c r="P4678" s="19">
        <f>INT(Table1[[#This Row],[post_time]])</f>
        <v>40529</v>
      </c>
      <c r="Q4678" s="3" t="str">
        <f>IF(Table1[[#This Row],[Hui Reply?]],VLOOKUP(Table1[[#This Row],[topic_id]],'All Topics Data'!$A$2:$E$1243,5,FALSE),0)</f>
        <v>fred</v>
      </c>
      <c r="R4678" s="8">
        <f>Table1[[#This Row],[post_time]]+8/24</f>
        <v>40529.605289351857</v>
      </c>
      <c r="S4678" s="3">
        <f>IF(Table1[[#This Row],[post_position]]=1,0,SUMIFS($F$2:F4678,$H$2:H4678,Table1[[#This Row],[post_position]]-1,$C$2:C4678,Table1[[#This Row],[topic_id]]))</f>
        <v>40529.151203703703</v>
      </c>
    </row>
    <row r="4679" spans="1:19" x14ac:dyDescent="0.25">
      <c r="A4679" s="7">
        <v>4769</v>
      </c>
      <c r="B4679" s="7">
        <v>1</v>
      </c>
      <c r="C4679" s="7">
        <v>1146</v>
      </c>
      <c r="D4679" s="7">
        <v>24</v>
      </c>
      <c r="E4679" s="2"/>
      <c r="F4679" s="8">
        <v>40529.276134259257</v>
      </c>
      <c r="G4679" s="7">
        <v>0</v>
      </c>
      <c r="H4679" s="7">
        <v>4</v>
      </c>
      <c r="I4679" s="7" t="b">
        <f t="shared" si="219"/>
        <v>1</v>
      </c>
      <c r="J4679" s="7" t="b">
        <f t="shared" si="220"/>
        <v>1</v>
      </c>
      <c r="K4679" s="7">
        <f t="shared" si="221"/>
        <v>1</v>
      </c>
      <c r="L4679" s="7">
        <f>WEEKDAY(Table1[[#This Row],[post_time]])</f>
        <v>6</v>
      </c>
      <c r="M4679" s="7">
        <f>VLOOKUP(Table1[[#This Row],[topic_id]],'All Topics Data'!$A$2:$I$1243,8,FALSE)</f>
        <v>40528.870833333334</v>
      </c>
      <c r="N4679" s="7">
        <f>Table1[[#This Row],[Hui Reply?]]*(Table1[[#This Row],[post_time]]-Table1[[#This Row],[timestamp of previous reply]])</f>
        <v>0.11975694444117835</v>
      </c>
      <c r="O4679" s="3">
        <f>O4678+Table1[[#This Row],[Hui Reply?]]</f>
        <v>1168</v>
      </c>
      <c r="P4679" s="19">
        <f>INT(Table1[[#This Row],[post_time]])</f>
        <v>40529</v>
      </c>
      <c r="Q4679" s="3" t="str">
        <f>IF(Table1[[#This Row],[Hui Reply?]],VLOOKUP(Table1[[#This Row],[topic_id]],'All Topics Data'!$A$2:$E$1243,5,FALSE),0)</f>
        <v>ran</v>
      </c>
      <c r="R4679" s="8">
        <f>Table1[[#This Row],[post_time]]+8/24</f>
        <v>40529.609467592592</v>
      </c>
      <c r="S4679" s="3">
        <f>IF(Table1[[#This Row],[post_position]]=1,0,SUMIFS($F$2:F4679,$H$2:H4679,Table1[[#This Row],[post_position]]-1,$C$2:C4679,Table1[[#This Row],[topic_id]]))</f>
        <v>40529.156377314815</v>
      </c>
    </row>
    <row r="4680" spans="1:19" x14ac:dyDescent="0.25">
      <c r="A4680" s="7">
        <v>4770</v>
      </c>
      <c r="B4680" s="7">
        <v>1</v>
      </c>
      <c r="C4680" s="7">
        <v>1148</v>
      </c>
      <c r="D4680" s="7">
        <v>7101</v>
      </c>
      <c r="F4680" s="8">
        <v>40529.407280092593</v>
      </c>
      <c r="G4680" s="7">
        <v>0</v>
      </c>
      <c r="H4680" s="7">
        <v>1</v>
      </c>
      <c r="I4680" s="7" t="b">
        <f t="shared" si="219"/>
        <v>0</v>
      </c>
      <c r="J4680" s="7" t="b">
        <f t="shared" si="220"/>
        <v>0</v>
      </c>
      <c r="K4680" s="7">
        <f t="shared" si="221"/>
        <v>0</v>
      </c>
      <c r="L4680" s="7">
        <f>WEEKDAY(Table1[[#This Row],[post_time]])</f>
        <v>6</v>
      </c>
      <c r="M4680" s="7">
        <f>VLOOKUP(Table1[[#This Row],[topic_id]],'All Topics Data'!$A$2:$I$1243,8,FALSE)</f>
        <v>40529.406944444447</v>
      </c>
      <c r="N4680" s="7">
        <f>Table1[[#This Row],[Hui Reply?]]*(Table1[[#This Row],[post_time]]-Table1[[#This Row],[timestamp of previous reply]])</f>
        <v>0</v>
      </c>
      <c r="O4680" s="3">
        <f>O4679+Table1[[#This Row],[Hui Reply?]]</f>
        <v>1168</v>
      </c>
      <c r="P4680" s="19">
        <f>INT(Table1[[#This Row],[post_time]])</f>
        <v>40529</v>
      </c>
      <c r="Q4680" s="3">
        <f>IF(Table1[[#This Row],[Hui Reply?]],VLOOKUP(Table1[[#This Row],[topic_id]],'All Topics Data'!$A$2:$E$1243,5,FALSE),0)</f>
        <v>0</v>
      </c>
      <c r="R4680" s="8">
        <f>Table1[[#This Row],[post_time]]+8/24</f>
        <v>40529.740613425929</v>
      </c>
      <c r="S4680" s="3">
        <f>IF(Table1[[#This Row],[post_position]]=1,0,SUMIFS($F$2:F4680,$H$2:H4680,Table1[[#This Row],[post_position]]-1,$C$2:C4680,Table1[[#This Row],[topic_id]]))</f>
        <v>0</v>
      </c>
    </row>
    <row r="4681" spans="1:19" x14ac:dyDescent="0.25">
      <c r="A4681" s="7">
        <v>4771</v>
      </c>
      <c r="B4681" s="7">
        <v>1</v>
      </c>
      <c r="C4681" s="7">
        <v>1128</v>
      </c>
      <c r="D4681" s="7">
        <v>7195</v>
      </c>
      <c r="F4681" s="8">
        <v>40529.479143518518</v>
      </c>
      <c r="G4681" s="7">
        <v>0</v>
      </c>
      <c r="H4681" s="7">
        <v>5</v>
      </c>
      <c r="I4681" s="7" t="b">
        <f t="shared" si="219"/>
        <v>0</v>
      </c>
      <c r="J4681" s="7" t="b">
        <f t="shared" si="220"/>
        <v>1</v>
      </c>
      <c r="K4681" s="7">
        <f t="shared" si="221"/>
        <v>0</v>
      </c>
      <c r="L4681" s="7">
        <f>WEEKDAY(Table1[[#This Row],[post_time]])</f>
        <v>6</v>
      </c>
      <c r="M4681" s="7">
        <f>VLOOKUP(Table1[[#This Row],[topic_id]],'All Topics Data'!$A$2:$I$1243,8,FALSE)</f>
        <v>40525.606944444444</v>
      </c>
      <c r="N4681" s="7">
        <f>Table1[[#This Row],[Hui Reply?]]*(Table1[[#This Row],[post_time]]-Table1[[#This Row],[timestamp of previous reply]])</f>
        <v>0</v>
      </c>
      <c r="O4681" s="3">
        <f>O4680+Table1[[#This Row],[Hui Reply?]]</f>
        <v>1168</v>
      </c>
      <c r="P4681" s="19">
        <f>INT(Table1[[#This Row],[post_time]])</f>
        <v>40529</v>
      </c>
      <c r="Q4681" s="3">
        <f>IF(Table1[[#This Row],[Hui Reply?]],VLOOKUP(Table1[[#This Row],[topic_id]],'All Topics Data'!$A$2:$E$1243,5,FALSE),0)</f>
        <v>0</v>
      </c>
      <c r="R4681" s="8">
        <f>Table1[[#This Row],[post_time]]+8/24</f>
        <v>40529.812476851854</v>
      </c>
      <c r="S4681" s="3">
        <f>IF(Table1[[#This Row],[post_position]]=1,0,SUMIFS($F$2:F4681,$H$2:H4681,Table1[[#This Row],[post_position]]-1,$C$2:C4681,Table1[[#This Row],[topic_id]]))</f>
        <v>40527.734837962962</v>
      </c>
    </row>
    <row r="4682" spans="1:19" x14ac:dyDescent="0.25">
      <c r="A4682" s="7">
        <v>4772</v>
      </c>
      <c r="B4682" s="7">
        <v>1</v>
      </c>
      <c r="C4682" s="7">
        <v>1148</v>
      </c>
      <c r="D4682" s="7">
        <v>6998</v>
      </c>
      <c r="F4682" s="8">
        <v>40529.553773148145</v>
      </c>
      <c r="G4682" s="7">
        <v>0</v>
      </c>
      <c r="H4682" s="7">
        <v>2</v>
      </c>
      <c r="I4682" s="7" t="b">
        <f t="shared" si="219"/>
        <v>0</v>
      </c>
      <c r="J4682" s="7" t="b">
        <f t="shared" si="220"/>
        <v>1</v>
      </c>
      <c r="K4682" s="7">
        <f t="shared" si="221"/>
        <v>0</v>
      </c>
      <c r="L4682" s="7">
        <f>WEEKDAY(Table1[[#This Row],[post_time]])</f>
        <v>6</v>
      </c>
      <c r="M4682" s="7">
        <f>VLOOKUP(Table1[[#This Row],[topic_id]],'All Topics Data'!$A$2:$I$1243,8,FALSE)</f>
        <v>40529.406944444447</v>
      </c>
      <c r="N4682" s="7">
        <f>Table1[[#This Row],[Hui Reply?]]*(Table1[[#This Row],[post_time]]-Table1[[#This Row],[timestamp of previous reply]])</f>
        <v>0</v>
      </c>
      <c r="O4682" s="3">
        <f>O4681+Table1[[#This Row],[Hui Reply?]]</f>
        <v>1168</v>
      </c>
      <c r="P4682" s="19">
        <f>INT(Table1[[#This Row],[post_time]])</f>
        <v>40529</v>
      </c>
      <c r="Q4682" s="3">
        <f>IF(Table1[[#This Row],[Hui Reply?]],VLOOKUP(Table1[[#This Row],[topic_id]],'All Topics Data'!$A$2:$E$1243,5,FALSE),0)</f>
        <v>0</v>
      </c>
      <c r="R4682" s="8">
        <f>Table1[[#This Row],[post_time]]+8/24</f>
        <v>40529.887106481481</v>
      </c>
      <c r="S4682" s="3">
        <f>IF(Table1[[#This Row],[post_position]]=1,0,SUMIFS($F$2:F4682,$H$2:H4682,Table1[[#This Row],[post_position]]-1,$C$2:C4682,Table1[[#This Row],[topic_id]]))</f>
        <v>40529.407280092593</v>
      </c>
    </row>
    <row r="4683" spans="1:19" x14ac:dyDescent="0.25">
      <c r="A4683" s="7">
        <v>4773</v>
      </c>
      <c r="B4683" s="7">
        <v>1</v>
      </c>
      <c r="C4683" s="7">
        <v>1149</v>
      </c>
      <c r="D4683" s="7">
        <v>7101</v>
      </c>
      <c r="F4683" s="8">
        <v>40529.600868055553</v>
      </c>
      <c r="G4683" s="7">
        <v>0</v>
      </c>
      <c r="H4683" s="7">
        <v>1</v>
      </c>
      <c r="I4683" s="7" t="b">
        <f t="shared" si="219"/>
        <v>0</v>
      </c>
      <c r="J4683" s="7" t="b">
        <f t="shared" si="220"/>
        <v>0</v>
      </c>
      <c r="K4683" s="7">
        <f t="shared" si="221"/>
        <v>0</v>
      </c>
      <c r="L4683" s="7">
        <f>WEEKDAY(Table1[[#This Row],[post_time]])</f>
        <v>6</v>
      </c>
      <c r="M4683" s="7">
        <f>VLOOKUP(Table1[[#This Row],[topic_id]],'All Topics Data'!$A$2:$I$1243,8,FALSE)</f>
        <v>40529.600694444445</v>
      </c>
      <c r="N4683" s="7">
        <f>Table1[[#This Row],[Hui Reply?]]*(Table1[[#This Row],[post_time]]-Table1[[#This Row],[timestamp of previous reply]])</f>
        <v>0</v>
      </c>
      <c r="O4683" s="3">
        <f>O4682+Table1[[#This Row],[Hui Reply?]]</f>
        <v>1168</v>
      </c>
      <c r="P4683" s="19">
        <f>INT(Table1[[#This Row],[post_time]])</f>
        <v>40529</v>
      </c>
      <c r="Q4683" s="3">
        <f>IF(Table1[[#This Row],[Hui Reply?]],VLOOKUP(Table1[[#This Row],[topic_id]],'All Topics Data'!$A$2:$E$1243,5,FALSE),0)</f>
        <v>0</v>
      </c>
      <c r="R4683" s="8">
        <f>Table1[[#This Row],[post_time]]+8/24</f>
        <v>40529.934201388889</v>
      </c>
      <c r="S4683" s="3">
        <f>IF(Table1[[#This Row],[post_position]]=1,0,SUMIFS($F$2:F4683,$H$2:H4683,Table1[[#This Row],[post_position]]-1,$C$2:C4683,Table1[[#This Row],[topic_id]]))</f>
        <v>0</v>
      </c>
    </row>
    <row r="4684" spans="1:19" x14ac:dyDescent="0.25">
      <c r="A4684" s="7">
        <v>4774</v>
      </c>
      <c r="B4684" s="7">
        <v>1</v>
      </c>
      <c r="C4684" s="7">
        <v>1149</v>
      </c>
      <c r="D4684" s="7">
        <v>6713</v>
      </c>
      <c r="E4684" s="2"/>
      <c r="F4684" s="8">
        <v>40529.627789351849</v>
      </c>
      <c r="G4684" s="7">
        <v>0</v>
      </c>
      <c r="H4684" s="7">
        <v>2</v>
      </c>
      <c r="I4684" s="7" t="b">
        <f t="shared" si="219"/>
        <v>0</v>
      </c>
      <c r="J4684" s="7" t="b">
        <f t="shared" si="220"/>
        <v>1</v>
      </c>
      <c r="K4684" s="7">
        <f t="shared" si="221"/>
        <v>0</v>
      </c>
      <c r="L4684" s="7">
        <f>WEEKDAY(Table1[[#This Row],[post_time]])</f>
        <v>6</v>
      </c>
      <c r="M4684" s="7">
        <f>VLOOKUP(Table1[[#This Row],[topic_id]],'All Topics Data'!$A$2:$I$1243,8,FALSE)</f>
        <v>40529.600694444445</v>
      </c>
      <c r="N4684" s="7">
        <f>Table1[[#This Row],[Hui Reply?]]*(Table1[[#This Row],[post_time]]-Table1[[#This Row],[timestamp of previous reply]])</f>
        <v>0</v>
      </c>
      <c r="O4684" s="3">
        <f>O4683+Table1[[#This Row],[Hui Reply?]]</f>
        <v>1168</v>
      </c>
      <c r="P4684" s="19">
        <f>INT(Table1[[#This Row],[post_time]])</f>
        <v>40529</v>
      </c>
      <c r="Q4684" s="3">
        <f>IF(Table1[[#This Row],[Hui Reply?]],VLOOKUP(Table1[[#This Row],[topic_id]],'All Topics Data'!$A$2:$E$1243,5,FALSE),0)</f>
        <v>0</v>
      </c>
      <c r="R4684" s="8">
        <f>Table1[[#This Row],[post_time]]+8/24</f>
        <v>40529.961122685185</v>
      </c>
      <c r="S4684" s="3">
        <f>IF(Table1[[#This Row],[post_position]]=1,0,SUMIFS($F$2:F4684,$H$2:H4684,Table1[[#This Row],[post_position]]-1,$C$2:C4684,Table1[[#This Row],[topic_id]]))</f>
        <v>40529.600868055553</v>
      </c>
    </row>
    <row r="4685" spans="1:19" x14ac:dyDescent="0.25">
      <c r="A4685" s="7">
        <v>4775</v>
      </c>
      <c r="B4685" s="7">
        <v>1</v>
      </c>
      <c r="C4685" s="7">
        <v>1144</v>
      </c>
      <c r="D4685" s="7">
        <v>7213</v>
      </c>
      <c r="E4685" s="2"/>
      <c r="F4685" s="8">
        <v>40529.67050925926</v>
      </c>
      <c r="G4685" s="7">
        <v>0</v>
      </c>
      <c r="H4685" s="7">
        <v>3</v>
      </c>
      <c r="I4685" s="7" t="b">
        <f t="shared" si="219"/>
        <v>0</v>
      </c>
      <c r="J4685" s="7" t="b">
        <f t="shared" si="220"/>
        <v>1</v>
      </c>
      <c r="K4685" s="7">
        <f t="shared" si="221"/>
        <v>0</v>
      </c>
      <c r="L4685" s="7">
        <f>WEEKDAY(Table1[[#This Row],[post_time]])</f>
        <v>6</v>
      </c>
      <c r="M4685" s="7">
        <f>VLOOKUP(Table1[[#This Row],[topic_id]],'All Topics Data'!$A$2:$I$1243,8,FALSE)</f>
        <v>40528.719444444447</v>
      </c>
      <c r="N4685" s="7">
        <f>Table1[[#This Row],[Hui Reply?]]*(Table1[[#This Row],[post_time]]-Table1[[#This Row],[timestamp of previous reply]])</f>
        <v>0</v>
      </c>
      <c r="O4685" s="3">
        <f>O4684+Table1[[#This Row],[Hui Reply?]]</f>
        <v>1168</v>
      </c>
      <c r="P4685" s="19">
        <f>INT(Table1[[#This Row],[post_time]])</f>
        <v>40529</v>
      </c>
      <c r="Q4685" s="3">
        <f>IF(Table1[[#This Row],[Hui Reply?]],VLOOKUP(Table1[[#This Row],[topic_id]],'All Topics Data'!$A$2:$E$1243,5,FALSE),0)</f>
        <v>0</v>
      </c>
      <c r="R4685" s="8">
        <f>Table1[[#This Row],[post_time]]+8/24</f>
        <v>40530.003842592596</v>
      </c>
      <c r="S4685" s="3">
        <f>IF(Table1[[#This Row],[post_position]]=1,0,SUMIFS($F$2:F4685,$H$2:H4685,Table1[[#This Row],[post_position]]-1,$C$2:C4685,Table1[[#This Row],[topic_id]]))</f>
        <v>40529.150833333333</v>
      </c>
    </row>
    <row r="4686" spans="1:19" x14ac:dyDescent="0.25">
      <c r="A4686" s="7">
        <v>4776</v>
      </c>
      <c r="B4686" s="7">
        <v>1</v>
      </c>
      <c r="C4686" s="7">
        <v>1150</v>
      </c>
      <c r="D4686" s="7">
        <v>7025</v>
      </c>
      <c r="E4686" s="2"/>
      <c r="F4686" s="8">
        <v>40529.913530092592</v>
      </c>
      <c r="G4686" s="7">
        <v>0</v>
      </c>
      <c r="H4686" s="7">
        <v>1</v>
      </c>
      <c r="I4686" s="7" t="b">
        <f t="shared" si="219"/>
        <v>0</v>
      </c>
      <c r="J4686" s="7" t="b">
        <f t="shared" si="220"/>
        <v>0</v>
      </c>
      <c r="K4686" s="7">
        <f t="shared" si="221"/>
        <v>0</v>
      </c>
      <c r="L4686" s="7">
        <f>WEEKDAY(Table1[[#This Row],[post_time]])</f>
        <v>6</v>
      </c>
      <c r="M4686" s="7">
        <f>VLOOKUP(Table1[[#This Row],[topic_id]],'All Topics Data'!$A$2:$I$1243,8,FALSE)</f>
        <v>40529.913194444445</v>
      </c>
      <c r="N4686" s="7">
        <f>Table1[[#This Row],[Hui Reply?]]*(Table1[[#This Row],[post_time]]-Table1[[#This Row],[timestamp of previous reply]])</f>
        <v>0</v>
      </c>
      <c r="O4686" s="3">
        <f>O4685+Table1[[#This Row],[Hui Reply?]]</f>
        <v>1168</v>
      </c>
      <c r="P4686" s="19">
        <f>INT(Table1[[#This Row],[post_time]])</f>
        <v>40529</v>
      </c>
      <c r="Q4686" s="3">
        <f>IF(Table1[[#This Row],[Hui Reply?]],VLOOKUP(Table1[[#This Row],[topic_id]],'All Topics Data'!$A$2:$E$1243,5,FALSE),0)</f>
        <v>0</v>
      </c>
      <c r="R4686" s="8">
        <f>Table1[[#This Row],[post_time]]+8/24</f>
        <v>40530.246863425928</v>
      </c>
      <c r="S4686" s="3">
        <f>IF(Table1[[#This Row],[post_position]]=1,0,SUMIFS($F$2:F4686,$H$2:H4686,Table1[[#This Row],[post_position]]-1,$C$2:C4686,Table1[[#This Row],[topic_id]]))</f>
        <v>0</v>
      </c>
    </row>
    <row r="4687" spans="1:19" x14ac:dyDescent="0.25">
      <c r="A4687" s="7">
        <v>4777</v>
      </c>
      <c r="B4687" s="7">
        <v>1</v>
      </c>
      <c r="C4687" s="7">
        <v>1151</v>
      </c>
      <c r="D4687" s="7">
        <v>7025</v>
      </c>
      <c r="E4687" s="2"/>
      <c r="F4687" s="8">
        <v>40529.933020833334</v>
      </c>
      <c r="G4687" s="7">
        <v>0</v>
      </c>
      <c r="H4687" s="7">
        <v>1</v>
      </c>
      <c r="I4687" s="7" t="b">
        <f t="shared" si="219"/>
        <v>0</v>
      </c>
      <c r="J4687" s="7" t="b">
        <f t="shared" si="220"/>
        <v>0</v>
      </c>
      <c r="K4687" s="7">
        <f t="shared" si="221"/>
        <v>0</v>
      </c>
      <c r="L4687" s="7">
        <f>WEEKDAY(Table1[[#This Row],[post_time]])</f>
        <v>6</v>
      </c>
      <c r="M4687" s="7">
        <f>VLOOKUP(Table1[[#This Row],[topic_id]],'All Topics Data'!$A$2:$I$1243,8,FALSE)</f>
        <v>40529.932638888888</v>
      </c>
      <c r="N4687" s="7">
        <f>Table1[[#This Row],[Hui Reply?]]*(Table1[[#This Row],[post_time]]-Table1[[#This Row],[timestamp of previous reply]])</f>
        <v>0</v>
      </c>
      <c r="O4687" s="3">
        <f>O4686+Table1[[#This Row],[Hui Reply?]]</f>
        <v>1168</v>
      </c>
      <c r="P4687" s="19">
        <f>INT(Table1[[#This Row],[post_time]])</f>
        <v>40529</v>
      </c>
      <c r="Q4687" s="3">
        <f>IF(Table1[[#This Row],[Hui Reply?]],VLOOKUP(Table1[[#This Row],[topic_id]],'All Topics Data'!$A$2:$E$1243,5,FALSE),0)</f>
        <v>0</v>
      </c>
      <c r="R4687" s="8">
        <f>Table1[[#This Row],[post_time]]+8/24</f>
        <v>40530.26635416667</v>
      </c>
      <c r="S4687" s="3">
        <f>IF(Table1[[#This Row],[post_position]]=1,0,SUMIFS($F$2:F4687,$H$2:H4687,Table1[[#This Row],[post_position]]-1,$C$2:C4687,Table1[[#This Row],[topic_id]]))</f>
        <v>0</v>
      </c>
    </row>
    <row r="4688" spans="1:19" x14ac:dyDescent="0.25">
      <c r="A4688" s="7">
        <v>4778</v>
      </c>
      <c r="B4688" s="7">
        <v>1</v>
      </c>
      <c r="C4688" s="7">
        <v>1144</v>
      </c>
      <c r="D4688" s="7">
        <v>1</v>
      </c>
      <c r="F4688" s="8">
        <v>40530.049062500002</v>
      </c>
      <c r="G4688" s="7">
        <v>0</v>
      </c>
      <c r="H4688" s="7">
        <v>4</v>
      </c>
      <c r="I4688" s="7" t="b">
        <f t="shared" si="219"/>
        <v>0</v>
      </c>
      <c r="J4688" s="7" t="b">
        <f t="shared" si="220"/>
        <v>1</v>
      </c>
      <c r="K4688" s="7">
        <f t="shared" si="221"/>
        <v>0</v>
      </c>
      <c r="L4688" s="7">
        <f>WEEKDAY(Table1[[#This Row],[post_time]])</f>
        <v>7</v>
      </c>
      <c r="M4688" s="7">
        <f>VLOOKUP(Table1[[#This Row],[topic_id]],'All Topics Data'!$A$2:$I$1243,8,FALSE)</f>
        <v>40528.719444444447</v>
      </c>
      <c r="N4688" s="7">
        <f>Table1[[#This Row],[Hui Reply?]]*(Table1[[#This Row],[post_time]]-Table1[[#This Row],[timestamp of previous reply]])</f>
        <v>0</v>
      </c>
      <c r="O4688" s="3">
        <f>O4687+Table1[[#This Row],[Hui Reply?]]</f>
        <v>1168</v>
      </c>
      <c r="P4688" s="19">
        <f>INT(Table1[[#This Row],[post_time]])</f>
        <v>40530</v>
      </c>
      <c r="Q4688" s="3">
        <f>IF(Table1[[#This Row],[Hui Reply?]],VLOOKUP(Table1[[#This Row],[topic_id]],'All Topics Data'!$A$2:$E$1243,5,FALSE),0)</f>
        <v>0</v>
      </c>
      <c r="R4688" s="8">
        <f>Table1[[#This Row],[post_time]]+8/24</f>
        <v>40530.382395833338</v>
      </c>
      <c r="S4688" s="3">
        <f>IF(Table1[[#This Row],[post_position]]=1,0,SUMIFS($F$2:F4688,$H$2:H4688,Table1[[#This Row],[post_position]]-1,$C$2:C4688,Table1[[#This Row],[topic_id]]))</f>
        <v>40529.67050925926</v>
      </c>
    </row>
    <row r="4689" spans="1:19" x14ac:dyDescent="0.25">
      <c r="A4689" s="7">
        <v>4779</v>
      </c>
      <c r="B4689" s="7">
        <v>1</v>
      </c>
      <c r="C4689" s="7">
        <v>1152</v>
      </c>
      <c r="D4689" s="7">
        <v>7209</v>
      </c>
      <c r="F4689" s="8">
        <v>40530.20989583333</v>
      </c>
      <c r="G4689" s="7">
        <v>0</v>
      </c>
      <c r="H4689" s="7">
        <v>1</v>
      </c>
      <c r="I4689" s="7" t="b">
        <f t="shared" si="219"/>
        <v>0</v>
      </c>
      <c r="J4689" s="7" t="b">
        <f t="shared" si="220"/>
        <v>0</v>
      </c>
      <c r="K4689" s="7">
        <f t="shared" si="221"/>
        <v>0</v>
      </c>
      <c r="L4689" s="7">
        <f>WEEKDAY(Table1[[#This Row],[post_time]])</f>
        <v>7</v>
      </c>
      <c r="M4689" s="7">
        <f>VLOOKUP(Table1[[#This Row],[topic_id]],'All Topics Data'!$A$2:$I$1243,8,FALSE)</f>
        <v>40530.209722222222</v>
      </c>
      <c r="N4689" s="7">
        <f>Table1[[#This Row],[Hui Reply?]]*(Table1[[#This Row],[post_time]]-Table1[[#This Row],[timestamp of previous reply]])</f>
        <v>0</v>
      </c>
      <c r="O4689" s="3">
        <f>O4688+Table1[[#This Row],[Hui Reply?]]</f>
        <v>1168</v>
      </c>
      <c r="P4689" s="19">
        <f>INT(Table1[[#This Row],[post_time]])</f>
        <v>40530</v>
      </c>
      <c r="Q4689" s="3">
        <f>IF(Table1[[#This Row],[Hui Reply?]],VLOOKUP(Table1[[#This Row],[topic_id]],'All Topics Data'!$A$2:$E$1243,5,FALSE),0)</f>
        <v>0</v>
      </c>
      <c r="R4689" s="8">
        <f>Table1[[#This Row],[post_time]]+8/24</f>
        <v>40530.543229166666</v>
      </c>
      <c r="S4689" s="3">
        <f>IF(Table1[[#This Row],[post_position]]=1,0,SUMIFS($F$2:F4689,$H$2:H4689,Table1[[#This Row],[post_position]]-1,$C$2:C4689,Table1[[#This Row],[topic_id]]))</f>
        <v>0</v>
      </c>
    </row>
    <row r="4690" spans="1:19" x14ac:dyDescent="0.25">
      <c r="A4690" s="7">
        <v>4780</v>
      </c>
      <c r="B4690" s="7">
        <v>1</v>
      </c>
      <c r="C4690" s="7">
        <v>1151</v>
      </c>
      <c r="D4690" s="7">
        <v>24</v>
      </c>
      <c r="F4690" s="8">
        <v>40530.393472222226</v>
      </c>
      <c r="G4690" s="7">
        <v>0</v>
      </c>
      <c r="H4690" s="7">
        <v>2</v>
      </c>
      <c r="I4690" s="7" t="b">
        <f t="shared" si="219"/>
        <v>1</v>
      </c>
      <c r="J4690" s="7" t="b">
        <f t="shared" si="220"/>
        <v>1</v>
      </c>
      <c r="K4690" s="7">
        <f t="shared" si="221"/>
        <v>1</v>
      </c>
      <c r="L4690" s="7">
        <f>WEEKDAY(Table1[[#This Row],[post_time]])</f>
        <v>7</v>
      </c>
      <c r="M4690" s="7">
        <f>VLOOKUP(Table1[[#This Row],[topic_id]],'All Topics Data'!$A$2:$I$1243,8,FALSE)</f>
        <v>40529.932638888888</v>
      </c>
      <c r="N4690" s="7">
        <f>Table1[[#This Row],[Hui Reply?]]*(Table1[[#This Row],[post_time]]-Table1[[#This Row],[timestamp of previous reply]])</f>
        <v>0.46045138889166992</v>
      </c>
      <c r="O4690" s="3">
        <f>O4689+Table1[[#This Row],[Hui Reply?]]</f>
        <v>1169</v>
      </c>
      <c r="P4690" s="19">
        <f>INT(Table1[[#This Row],[post_time]])</f>
        <v>40530</v>
      </c>
      <c r="Q4690" s="3" t="str">
        <f>IF(Table1[[#This Row],[Hui Reply?]],VLOOKUP(Table1[[#This Row],[topic_id]],'All Topics Data'!$A$2:$E$1243,5,FALSE),0)</f>
        <v>dnegrotto</v>
      </c>
      <c r="R4690" s="8">
        <f>Table1[[#This Row],[post_time]]+8/24</f>
        <v>40530.726805555561</v>
      </c>
      <c r="S4690" s="3">
        <f>IF(Table1[[#This Row],[post_position]]=1,0,SUMIFS($F$2:F4690,$H$2:H4690,Table1[[#This Row],[post_position]]-1,$C$2:C4690,Table1[[#This Row],[topic_id]]))</f>
        <v>40529.933020833334</v>
      </c>
    </row>
    <row r="4691" spans="1:19" x14ac:dyDescent="0.25">
      <c r="A4691" s="7">
        <v>4781</v>
      </c>
      <c r="B4691" s="7">
        <v>1</v>
      </c>
      <c r="C4691" s="7">
        <v>1152</v>
      </c>
      <c r="D4691" s="7">
        <v>24</v>
      </c>
      <c r="F4691" s="8">
        <v>40530.394259259258</v>
      </c>
      <c r="G4691" s="7">
        <v>0</v>
      </c>
      <c r="H4691" s="7">
        <v>2</v>
      </c>
      <c r="I4691" s="7" t="b">
        <f t="shared" si="219"/>
        <v>1</v>
      </c>
      <c r="J4691" s="7" t="b">
        <f t="shared" si="220"/>
        <v>1</v>
      </c>
      <c r="K4691" s="7">
        <f t="shared" si="221"/>
        <v>1</v>
      </c>
      <c r="L4691" s="7">
        <f>WEEKDAY(Table1[[#This Row],[post_time]])</f>
        <v>7</v>
      </c>
      <c r="M4691" s="7">
        <f>VLOOKUP(Table1[[#This Row],[topic_id]],'All Topics Data'!$A$2:$I$1243,8,FALSE)</f>
        <v>40530.209722222222</v>
      </c>
      <c r="N4691" s="7">
        <f>Table1[[#This Row],[Hui Reply?]]*(Table1[[#This Row],[post_time]]-Table1[[#This Row],[timestamp of previous reply]])</f>
        <v>0.18436342592758592</v>
      </c>
      <c r="O4691" s="3">
        <f>O4690+Table1[[#This Row],[Hui Reply?]]</f>
        <v>1170</v>
      </c>
      <c r="P4691" s="19">
        <f>INT(Table1[[#This Row],[post_time]])</f>
        <v>40530</v>
      </c>
      <c r="Q4691" s="3" t="str">
        <f>IF(Table1[[#This Row],[Hui Reply?]],VLOOKUP(Table1[[#This Row],[topic_id]],'All Topics Data'!$A$2:$E$1243,5,FALSE),0)</f>
        <v>Ajit</v>
      </c>
      <c r="R4691" s="8">
        <f>Table1[[#This Row],[post_time]]+8/24</f>
        <v>40530.727592592593</v>
      </c>
      <c r="S4691" s="3">
        <f>IF(Table1[[#This Row],[post_position]]=1,0,SUMIFS($F$2:F4691,$H$2:H4691,Table1[[#This Row],[post_position]]-1,$C$2:C4691,Table1[[#This Row],[topic_id]]))</f>
        <v>40530.20989583333</v>
      </c>
    </row>
    <row r="4692" spans="1:19" x14ac:dyDescent="0.25">
      <c r="A4692" s="7">
        <v>4782</v>
      </c>
      <c r="B4692" s="7">
        <v>1</v>
      </c>
      <c r="C4692" s="7">
        <v>1150</v>
      </c>
      <c r="D4692" s="7">
        <v>24</v>
      </c>
      <c r="E4692" s="2"/>
      <c r="F4692" s="8">
        <v>40530.401180555556</v>
      </c>
      <c r="G4692" s="7">
        <v>0</v>
      </c>
      <c r="H4692" s="7">
        <v>2</v>
      </c>
      <c r="I4692" s="7" t="b">
        <f t="shared" si="219"/>
        <v>1</v>
      </c>
      <c r="J4692" s="7" t="b">
        <f t="shared" si="220"/>
        <v>1</v>
      </c>
      <c r="K4692" s="7">
        <f t="shared" si="221"/>
        <v>1</v>
      </c>
      <c r="L4692" s="7">
        <f>WEEKDAY(Table1[[#This Row],[post_time]])</f>
        <v>7</v>
      </c>
      <c r="M4692" s="7">
        <f>VLOOKUP(Table1[[#This Row],[topic_id]],'All Topics Data'!$A$2:$I$1243,8,FALSE)</f>
        <v>40529.913194444445</v>
      </c>
      <c r="N4692" s="7">
        <f>Table1[[#This Row],[Hui Reply?]]*(Table1[[#This Row],[post_time]]-Table1[[#This Row],[timestamp of previous reply]])</f>
        <v>0.48765046296466608</v>
      </c>
      <c r="O4692" s="3">
        <f>O4691+Table1[[#This Row],[Hui Reply?]]</f>
        <v>1171</v>
      </c>
      <c r="P4692" s="19">
        <f>INT(Table1[[#This Row],[post_time]])</f>
        <v>40530</v>
      </c>
      <c r="Q4692" s="3" t="str">
        <f>IF(Table1[[#This Row],[Hui Reply?]],VLOOKUP(Table1[[#This Row],[topic_id]],'All Topics Data'!$A$2:$E$1243,5,FALSE),0)</f>
        <v>dnegrotto</v>
      </c>
      <c r="R4692" s="8">
        <f>Table1[[#This Row],[post_time]]+8/24</f>
        <v>40530.734513888892</v>
      </c>
      <c r="S4692" s="3">
        <f>IF(Table1[[#This Row],[post_position]]=1,0,SUMIFS($F$2:F4692,$H$2:H4692,Table1[[#This Row],[post_position]]-1,$C$2:C4692,Table1[[#This Row],[topic_id]]))</f>
        <v>40529.913530092592</v>
      </c>
    </row>
    <row r="4693" spans="1:19" x14ac:dyDescent="0.25">
      <c r="A4693" s="7">
        <v>4783</v>
      </c>
      <c r="B4693" s="7">
        <v>1</v>
      </c>
      <c r="C4693" s="7">
        <v>1150</v>
      </c>
      <c r="D4693" s="7">
        <v>6713</v>
      </c>
      <c r="F4693" s="8">
        <v>40530.41238425926</v>
      </c>
      <c r="G4693" s="7">
        <v>0</v>
      </c>
      <c r="H4693" s="7">
        <v>3</v>
      </c>
      <c r="I4693" s="7" t="b">
        <f t="shared" si="219"/>
        <v>0</v>
      </c>
      <c r="J4693" s="7" t="b">
        <f t="shared" si="220"/>
        <v>1</v>
      </c>
      <c r="K4693" s="7">
        <f t="shared" si="221"/>
        <v>0</v>
      </c>
      <c r="L4693" s="7">
        <f>WEEKDAY(Table1[[#This Row],[post_time]])</f>
        <v>7</v>
      </c>
      <c r="M4693" s="7">
        <f>VLOOKUP(Table1[[#This Row],[topic_id]],'All Topics Data'!$A$2:$I$1243,8,FALSE)</f>
        <v>40529.913194444445</v>
      </c>
      <c r="N4693" s="7">
        <f>Table1[[#This Row],[Hui Reply?]]*(Table1[[#This Row],[post_time]]-Table1[[#This Row],[timestamp of previous reply]])</f>
        <v>0</v>
      </c>
      <c r="O4693" s="3">
        <f>O4692+Table1[[#This Row],[Hui Reply?]]</f>
        <v>1171</v>
      </c>
      <c r="P4693" s="19">
        <f>INT(Table1[[#This Row],[post_time]])</f>
        <v>40530</v>
      </c>
      <c r="Q4693" s="3">
        <f>IF(Table1[[#This Row],[Hui Reply?]],VLOOKUP(Table1[[#This Row],[topic_id]],'All Topics Data'!$A$2:$E$1243,5,FALSE),0)</f>
        <v>0</v>
      </c>
      <c r="R4693" s="8">
        <f>Table1[[#This Row],[post_time]]+8/24</f>
        <v>40530.745717592596</v>
      </c>
      <c r="S4693" s="3">
        <f>IF(Table1[[#This Row],[post_position]]=1,0,SUMIFS($F$2:F4693,$H$2:H4693,Table1[[#This Row],[post_position]]-1,$C$2:C4693,Table1[[#This Row],[topic_id]]))</f>
        <v>40530.401180555556</v>
      </c>
    </row>
    <row r="4694" spans="1:19" x14ac:dyDescent="0.25">
      <c r="A4694" s="7">
        <v>4784</v>
      </c>
      <c r="B4694" s="7">
        <v>1</v>
      </c>
      <c r="C4694" s="7">
        <v>1152</v>
      </c>
      <c r="D4694" s="7">
        <v>7209</v>
      </c>
      <c r="F4694" s="8">
        <v>40530.432372685187</v>
      </c>
      <c r="G4694" s="7">
        <v>0</v>
      </c>
      <c r="H4694" s="7">
        <v>3</v>
      </c>
      <c r="I4694" s="7" t="b">
        <f t="shared" si="219"/>
        <v>0</v>
      </c>
      <c r="J4694" s="7" t="b">
        <f t="shared" si="220"/>
        <v>1</v>
      </c>
      <c r="K4694" s="7">
        <f t="shared" si="221"/>
        <v>0</v>
      </c>
      <c r="L4694" s="7">
        <f>WEEKDAY(Table1[[#This Row],[post_time]])</f>
        <v>7</v>
      </c>
      <c r="M4694" s="7">
        <f>VLOOKUP(Table1[[#This Row],[topic_id]],'All Topics Data'!$A$2:$I$1243,8,FALSE)</f>
        <v>40530.209722222222</v>
      </c>
      <c r="N4694" s="7">
        <f>Table1[[#This Row],[Hui Reply?]]*(Table1[[#This Row],[post_time]]-Table1[[#This Row],[timestamp of previous reply]])</f>
        <v>0</v>
      </c>
      <c r="O4694" s="3">
        <f>O4693+Table1[[#This Row],[Hui Reply?]]</f>
        <v>1171</v>
      </c>
      <c r="P4694" s="19">
        <f>INT(Table1[[#This Row],[post_time]])</f>
        <v>40530</v>
      </c>
      <c r="Q4694" s="3">
        <f>IF(Table1[[#This Row],[Hui Reply?]],VLOOKUP(Table1[[#This Row],[topic_id]],'All Topics Data'!$A$2:$E$1243,5,FALSE),0)</f>
        <v>0</v>
      </c>
      <c r="R4694" s="8">
        <f>Table1[[#This Row],[post_time]]+8/24</f>
        <v>40530.765706018523</v>
      </c>
      <c r="S4694" s="3">
        <f>IF(Table1[[#This Row],[post_position]]=1,0,SUMIFS($F$2:F4694,$H$2:H4694,Table1[[#This Row],[post_position]]-1,$C$2:C4694,Table1[[#This Row],[topic_id]]))</f>
        <v>40530.394259259258</v>
      </c>
    </row>
    <row r="4695" spans="1:19" x14ac:dyDescent="0.25">
      <c r="A4695" s="7">
        <v>4785</v>
      </c>
      <c r="B4695" s="7">
        <v>1</v>
      </c>
      <c r="C4695" s="7">
        <v>1142</v>
      </c>
      <c r="D4695" s="7">
        <v>7209</v>
      </c>
      <c r="E4695" s="2"/>
      <c r="F4695" s="8">
        <v>40530.453229166669</v>
      </c>
      <c r="G4695" s="7">
        <v>0</v>
      </c>
      <c r="H4695" s="7">
        <v>2</v>
      </c>
      <c r="I4695" s="7" t="b">
        <f t="shared" si="219"/>
        <v>0</v>
      </c>
      <c r="J4695" s="7" t="b">
        <f t="shared" si="220"/>
        <v>1</v>
      </c>
      <c r="K4695" s="7">
        <f t="shared" si="221"/>
        <v>0</v>
      </c>
      <c r="L4695" s="7">
        <f>WEEKDAY(Table1[[#This Row],[post_time]])</f>
        <v>7</v>
      </c>
      <c r="M4695" s="7">
        <f>VLOOKUP(Table1[[#This Row],[topic_id]],'All Topics Data'!$A$2:$I$1243,8,FALSE)</f>
        <v>40528.36041666667</v>
      </c>
      <c r="N4695" s="7">
        <f>Table1[[#This Row],[Hui Reply?]]*(Table1[[#This Row],[post_time]]-Table1[[#This Row],[timestamp of previous reply]])</f>
        <v>0</v>
      </c>
      <c r="O4695" s="3">
        <f>O4694+Table1[[#This Row],[Hui Reply?]]</f>
        <v>1171</v>
      </c>
      <c r="P4695" s="19">
        <f>INT(Table1[[#This Row],[post_time]])</f>
        <v>40530</v>
      </c>
      <c r="Q4695" s="3">
        <f>IF(Table1[[#This Row],[Hui Reply?]],VLOOKUP(Table1[[#This Row],[topic_id]],'All Topics Data'!$A$2:$E$1243,5,FALSE),0)</f>
        <v>0</v>
      </c>
      <c r="R4695" s="8">
        <f>Table1[[#This Row],[post_time]]+8/24</f>
        <v>40530.786562500005</v>
      </c>
      <c r="S4695" s="3">
        <f>IF(Table1[[#This Row],[post_position]]=1,0,SUMIFS($F$2:F4695,$H$2:H4695,Table1[[#This Row],[post_position]]-1,$C$2:C4695,Table1[[#This Row],[topic_id]]))</f>
        <v>40528.360891203702</v>
      </c>
    </row>
    <row r="4696" spans="1:19" x14ac:dyDescent="0.25">
      <c r="A4696" s="7">
        <v>4786</v>
      </c>
      <c r="B4696" s="7">
        <v>1</v>
      </c>
      <c r="C4696" s="7">
        <v>1144</v>
      </c>
      <c r="D4696" s="7">
        <v>7213</v>
      </c>
      <c r="F4696" s="8">
        <v>40530.602523148147</v>
      </c>
      <c r="G4696" s="7">
        <v>0</v>
      </c>
      <c r="H4696" s="7">
        <v>5</v>
      </c>
      <c r="I4696" s="7" t="b">
        <f t="shared" si="219"/>
        <v>0</v>
      </c>
      <c r="J4696" s="7" t="b">
        <f t="shared" si="220"/>
        <v>1</v>
      </c>
      <c r="K4696" s="7">
        <f t="shared" si="221"/>
        <v>0</v>
      </c>
      <c r="L4696" s="7">
        <f>WEEKDAY(Table1[[#This Row],[post_time]])</f>
        <v>7</v>
      </c>
      <c r="M4696" s="7">
        <f>VLOOKUP(Table1[[#This Row],[topic_id]],'All Topics Data'!$A$2:$I$1243,8,FALSE)</f>
        <v>40528.719444444447</v>
      </c>
      <c r="N4696" s="7">
        <f>Table1[[#This Row],[Hui Reply?]]*(Table1[[#This Row],[post_time]]-Table1[[#This Row],[timestamp of previous reply]])</f>
        <v>0</v>
      </c>
      <c r="O4696" s="3">
        <f>O4695+Table1[[#This Row],[Hui Reply?]]</f>
        <v>1171</v>
      </c>
      <c r="P4696" s="19">
        <f>INT(Table1[[#This Row],[post_time]])</f>
        <v>40530</v>
      </c>
      <c r="Q4696" s="3">
        <f>IF(Table1[[#This Row],[Hui Reply?]],VLOOKUP(Table1[[#This Row],[topic_id]],'All Topics Data'!$A$2:$E$1243,5,FALSE),0)</f>
        <v>0</v>
      </c>
      <c r="R4696" s="8">
        <f>Table1[[#This Row],[post_time]]+8/24</f>
        <v>40530.935856481483</v>
      </c>
      <c r="S4696" s="3">
        <f>IF(Table1[[#This Row],[post_position]]=1,0,SUMIFS($F$2:F4696,$H$2:H4696,Table1[[#This Row],[post_position]]-1,$C$2:C4696,Table1[[#This Row],[topic_id]]))</f>
        <v>40530.049062500002</v>
      </c>
    </row>
    <row r="4697" spans="1:19" x14ac:dyDescent="0.25">
      <c r="A4697" s="7">
        <v>4787</v>
      </c>
      <c r="B4697" s="7">
        <v>1</v>
      </c>
      <c r="C4697" s="7">
        <v>778</v>
      </c>
      <c r="D4697" s="7">
        <v>7218</v>
      </c>
      <c r="E4697" s="2"/>
      <c r="F4697" s="8">
        <v>40530.635335648149</v>
      </c>
      <c r="G4697" s="7">
        <v>0</v>
      </c>
      <c r="H4697" s="7">
        <v>3</v>
      </c>
      <c r="I4697" s="7" t="b">
        <f t="shared" si="219"/>
        <v>0</v>
      </c>
      <c r="J4697" s="7" t="b">
        <f t="shared" si="220"/>
        <v>1</v>
      </c>
      <c r="K4697" s="7">
        <f t="shared" si="221"/>
        <v>0</v>
      </c>
      <c r="L4697" s="7">
        <f>WEEKDAY(Table1[[#This Row],[post_time]])</f>
        <v>7</v>
      </c>
      <c r="M4697" s="7">
        <f>VLOOKUP(Table1[[#This Row],[topic_id]],'All Topics Data'!$A$2:$I$1243,8,FALSE)</f>
        <v>40438.267361111109</v>
      </c>
      <c r="N4697" s="7">
        <f>Table1[[#This Row],[Hui Reply?]]*(Table1[[#This Row],[post_time]]-Table1[[#This Row],[timestamp of previous reply]])</f>
        <v>0</v>
      </c>
      <c r="O4697" s="3">
        <f>O4696+Table1[[#This Row],[Hui Reply?]]</f>
        <v>1171</v>
      </c>
      <c r="P4697" s="19">
        <f>INT(Table1[[#This Row],[post_time]])</f>
        <v>40530</v>
      </c>
      <c r="Q4697" s="3">
        <f>IF(Table1[[#This Row],[Hui Reply?]],VLOOKUP(Table1[[#This Row],[topic_id]],'All Topics Data'!$A$2:$E$1243,5,FALSE),0)</f>
        <v>0</v>
      </c>
      <c r="R4697" s="8">
        <f>Table1[[#This Row],[post_time]]+8/24</f>
        <v>40530.968668981484</v>
      </c>
      <c r="S4697" s="3">
        <f>IF(Table1[[#This Row],[post_position]]=1,0,SUMIFS($F$2:F4697,$H$2:H4697,Table1[[#This Row],[post_position]]-1,$C$2:C4697,Table1[[#This Row],[topic_id]]))</f>
        <v>40438.313935185186</v>
      </c>
    </row>
    <row r="4698" spans="1:19" x14ac:dyDescent="0.25">
      <c r="A4698" s="7">
        <v>4788</v>
      </c>
      <c r="B4698" s="7">
        <v>1</v>
      </c>
      <c r="C4698" s="7">
        <v>1138</v>
      </c>
      <c r="D4698" s="7">
        <v>7196</v>
      </c>
      <c r="F4698" s="8">
        <v>40530.67491898148</v>
      </c>
      <c r="G4698" s="7">
        <v>0</v>
      </c>
      <c r="H4698" s="7">
        <v>5</v>
      </c>
      <c r="I4698" s="7" t="b">
        <f t="shared" si="219"/>
        <v>0</v>
      </c>
      <c r="J4698" s="7" t="b">
        <f t="shared" si="220"/>
        <v>1</v>
      </c>
      <c r="K4698" s="7">
        <f t="shared" si="221"/>
        <v>0</v>
      </c>
      <c r="L4698" s="7">
        <f>WEEKDAY(Table1[[#This Row],[post_time]])</f>
        <v>7</v>
      </c>
      <c r="M4698" s="7">
        <f>VLOOKUP(Table1[[#This Row],[topic_id]],'All Topics Data'!$A$2:$I$1243,8,FALSE)</f>
        <v>40527.759027777778</v>
      </c>
      <c r="N4698" s="7">
        <f>Table1[[#This Row],[Hui Reply?]]*(Table1[[#This Row],[post_time]]-Table1[[#This Row],[timestamp of previous reply]])</f>
        <v>0</v>
      </c>
      <c r="O4698" s="3">
        <f>O4697+Table1[[#This Row],[Hui Reply?]]</f>
        <v>1171</v>
      </c>
      <c r="P4698" s="19">
        <f>INT(Table1[[#This Row],[post_time]])</f>
        <v>40530</v>
      </c>
      <c r="Q4698" s="3">
        <f>IF(Table1[[#This Row],[Hui Reply?]],VLOOKUP(Table1[[#This Row],[topic_id]],'All Topics Data'!$A$2:$E$1243,5,FALSE),0)</f>
        <v>0</v>
      </c>
      <c r="R4698" s="8">
        <f>Table1[[#This Row],[post_time]]+8/24</f>
        <v>40531.008252314816</v>
      </c>
      <c r="S4698" s="3">
        <f>IF(Table1[[#This Row],[post_position]]=1,0,SUMIFS($F$2:F4698,$H$2:H4698,Table1[[#This Row],[post_position]]-1,$C$2:C4698,Table1[[#This Row],[topic_id]]))</f>
        <v>40528.60396990741</v>
      </c>
    </row>
    <row r="4699" spans="1:19" x14ac:dyDescent="0.25">
      <c r="A4699" s="7">
        <v>4789</v>
      </c>
      <c r="B4699" s="7">
        <v>1</v>
      </c>
      <c r="C4699" s="7">
        <v>1153</v>
      </c>
      <c r="D4699" s="7">
        <v>7196</v>
      </c>
      <c r="E4699" s="2"/>
      <c r="F4699" s="8">
        <v>40530.688067129631</v>
      </c>
      <c r="G4699" s="7">
        <v>0</v>
      </c>
      <c r="H4699" s="7">
        <v>1</v>
      </c>
      <c r="I4699" s="7" t="b">
        <f t="shared" si="219"/>
        <v>0</v>
      </c>
      <c r="J4699" s="7" t="b">
        <f t="shared" si="220"/>
        <v>0</v>
      </c>
      <c r="K4699" s="7">
        <f t="shared" si="221"/>
        <v>0</v>
      </c>
      <c r="L4699" s="7">
        <f>WEEKDAY(Table1[[#This Row],[post_time]])</f>
        <v>7</v>
      </c>
      <c r="M4699" s="7">
        <f>VLOOKUP(Table1[[#This Row],[topic_id]],'All Topics Data'!$A$2:$I$1243,8,FALSE)</f>
        <v>40530.6875</v>
      </c>
      <c r="N4699" s="7">
        <f>Table1[[#This Row],[Hui Reply?]]*(Table1[[#This Row],[post_time]]-Table1[[#This Row],[timestamp of previous reply]])</f>
        <v>0</v>
      </c>
      <c r="O4699" s="3">
        <f>O4698+Table1[[#This Row],[Hui Reply?]]</f>
        <v>1171</v>
      </c>
      <c r="P4699" s="19">
        <f>INT(Table1[[#This Row],[post_time]])</f>
        <v>40530</v>
      </c>
      <c r="Q4699" s="3">
        <f>IF(Table1[[#This Row],[Hui Reply?]],VLOOKUP(Table1[[#This Row],[topic_id]],'All Topics Data'!$A$2:$E$1243,5,FALSE),0)</f>
        <v>0</v>
      </c>
      <c r="R4699" s="8">
        <f>Table1[[#This Row],[post_time]]+8/24</f>
        <v>40531.021400462967</v>
      </c>
      <c r="S4699" s="3">
        <f>IF(Table1[[#This Row],[post_position]]=1,0,SUMIFS($F$2:F4699,$H$2:H4699,Table1[[#This Row],[post_position]]-1,$C$2:C4699,Table1[[#This Row],[topic_id]]))</f>
        <v>0</v>
      </c>
    </row>
    <row r="4700" spans="1:19" x14ac:dyDescent="0.25">
      <c r="A4700" s="7">
        <v>4790</v>
      </c>
      <c r="B4700" s="7">
        <v>1</v>
      </c>
      <c r="C4700" s="7">
        <v>1146</v>
      </c>
      <c r="D4700" s="7">
        <v>7207</v>
      </c>
      <c r="E4700" s="2"/>
      <c r="F4700" s="8">
        <v>40530.832152777781</v>
      </c>
      <c r="G4700" s="7">
        <v>0</v>
      </c>
      <c r="H4700" s="7">
        <v>5</v>
      </c>
      <c r="I4700" s="7" t="b">
        <f t="shared" si="219"/>
        <v>0</v>
      </c>
      <c r="J4700" s="7" t="b">
        <f t="shared" si="220"/>
        <v>1</v>
      </c>
      <c r="K4700" s="7">
        <f t="shared" si="221"/>
        <v>0</v>
      </c>
      <c r="L4700" s="7">
        <f>WEEKDAY(Table1[[#This Row],[post_time]])</f>
        <v>7</v>
      </c>
      <c r="M4700" s="7">
        <f>VLOOKUP(Table1[[#This Row],[topic_id]],'All Topics Data'!$A$2:$I$1243,8,FALSE)</f>
        <v>40528.870833333334</v>
      </c>
      <c r="N4700" s="7">
        <f>Table1[[#This Row],[Hui Reply?]]*(Table1[[#This Row],[post_time]]-Table1[[#This Row],[timestamp of previous reply]])</f>
        <v>0</v>
      </c>
      <c r="O4700" s="3">
        <f>O4699+Table1[[#This Row],[Hui Reply?]]</f>
        <v>1171</v>
      </c>
      <c r="P4700" s="19">
        <f>INT(Table1[[#This Row],[post_time]])</f>
        <v>40530</v>
      </c>
      <c r="Q4700" s="3">
        <f>IF(Table1[[#This Row],[Hui Reply?]],VLOOKUP(Table1[[#This Row],[topic_id]],'All Topics Data'!$A$2:$E$1243,5,FALSE),0)</f>
        <v>0</v>
      </c>
      <c r="R4700" s="8">
        <f>Table1[[#This Row],[post_time]]+8/24</f>
        <v>40531.165486111116</v>
      </c>
      <c r="S4700" s="3">
        <f>IF(Table1[[#This Row],[post_position]]=1,0,SUMIFS($F$2:F4700,$H$2:H4700,Table1[[#This Row],[post_position]]-1,$C$2:C4700,Table1[[#This Row],[topic_id]]))</f>
        <v>40529.276134259257</v>
      </c>
    </row>
    <row r="4701" spans="1:19" x14ac:dyDescent="0.25">
      <c r="A4701" s="7">
        <v>4791</v>
      </c>
      <c r="B4701" s="7">
        <v>1</v>
      </c>
      <c r="C4701" s="7">
        <v>1146</v>
      </c>
      <c r="D4701" s="7">
        <v>5408</v>
      </c>
      <c r="E4701" s="2"/>
      <c r="F4701" s="8">
        <v>40530.959317129629</v>
      </c>
      <c r="G4701" s="7">
        <v>0</v>
      </c>
      <c r="H4701" s="7">
        <v>6</v>
      </c>
      <c r="I4701" s="7" t="b">
        <f t="shared" si="219"/>
        <v>0</v>
      </c>
      <c r="J4701" s="7" t="b">
        <f t="shared" si="220"/>
        <v>1</v>
      </c>
      <c r="K4701" s="7">
        <f t="shared" si="221"/>
        <v>0</v>
      </c>
      <c r="L4701" s="7">
        <f>WEEKDAY(Table1[[#This Row],[post_time]])</f>
        <v>7</v>
      </c>
      <c r="M4701" s="7">
        <f>VLOOKUP(Table1[[#This Row],[topic_id]],'All Topics Data'!$A$2:$I$1243,8,FALSE)</f>
        <v>40528.870833333334</v>
      </c>
      <c r="N4701" s="7">
        <f>Table1[[#This Row],[Hui Reply?]]*(Table1[[#This Row],[post_time]]-Table1[[#This Row],[timestamp of previous reply]])</f>
        <v>0</v>
      </c>
      <c r="O4701" s="3">
        <f>O4700+Table1[[#This Row],[Hui Reply?]]</f>
        <v>1171</v>
      </c>
      <c r="P4701" s="19">
        <f>INT(Table1[[#This Row],[post_time]])</f>
        <v>40530</v>
      </c>
      <c r="Q4701" s="3">
        <f>IF(Table1[[#This Row],[Hui Reply?]],VLOOKUP(Table1[[#This Row],[topic_id]],'All Topics Data'!$A$2:$E$1243,5,FALSE),0)</f>
        <v>0</v>
      </c>
      <c r="R4701" s="8">
        <f>Table1[[#This Row],[post_time]]+8/24</f>
        <v>40531.292650462965</v>
      </c>
      <c r="S4701" s="3">
        <f>IF(Table1[[#This Row],[post_position]]=1,0,SUMIFS($F$2:F4701,$H$2:H4701,Table1[[#This Row],[post_position]]-1,$C$2:C4701,Table1[[#This Row],[topic_id]]))</f>
        <v>40530.832152777781</v>
      </c>
    </row>
    <row r="4702" spans="1:19" x14ac:dyDescent="0.25">
      <c r="A4702" s="7">
        <v>4792</v>
      </c>
      <c r="B4702" s="7">
        <v>2</v>
      </c>
      <c r="C4702" s="7">
        <v>1154</v>
      </c>
      <c r="D4702" s="7">
        <v>7196</v>
      </c>
      <c r="E4702" s="2"/>
      <c r="F4702" s="8">
        <v>40530.977384259262</v>
      </c>
      <c r="G4702" s="7">
        <v>0</v>
      </c>
      <c r="H4702" s="7">
        <v>1</v>
      </c>
      <c r="I4702" s="7" t="b">
        <f t="shared" si="219"/>
        <v>0</v>
      </c>
      <c r="J4702" s="7" t="b">
        <f t="shared" si="220"/>
        <v>0</v>
      </c>
      <c r="K4702" s="7">
        <f t="shared" si="221"/>
        <v>0</v>
      </c>
      <c r="L4702" s="7">
        <f>WEEKDAY(Table1[[#This Row],[post_time]])</f>
        <v>7</v>
      </c>
      <c r="M4702" s="7">
        <f>VLOOKUP(Table1[[#This Row],[topic_id]],'All Topics Data'!$A$2:$I$1243,8,FALSE)</f>
        <v>40530.977083333331</v>
      </c>
      <c r="N4702" s="7">
        <f>Table1[[#This Row],[Hui Reply?]]*(Table1[[#This Row],[post_time]]-Table1[[#This Row],[timestamp of previous reply]])</f>
        <v>0</v>
      </c>
      <c r="O4702" s="3">
        <f>O4701+Table1[[#This Row],[Hui Reply?]]</f>
        <v>1171</v>
      </c>
      <c r="P4702" s="19">
        <f>INT(Table1[[#This Row],[post_time]])</f>
        <v>40530</v>
      </c>
      <c r="Q4702" s="3">
        <f>IF(Table1[[#This Row],[Hui Reply?]],VLOOKUP(Table1[[#This Row],[topic_id]],'All Topics Data'!$A$2:$E$1243,5,FALSE),0)</f>
        <v>0</v>
      </c>
      <c r="R4702" s="8">
        <f>Table1[[#This Row],[post_time]]+8/24</f>
        <v>40531.310717592598</v>
      </c>
      <c r="S4702" s="3">
        <f>IF(Table1[[#This Row],[post_position]]=1,0,SUMIFS($F$2:F4702,$H$2:H4702,Table1[[#This Row],[post_position]]-1,$C$2:C4702,Table1[[#This Row],[topic_id]]))</f>
        <v>0</v>
      </c>
    </row>
    <row r="4703" spans="1:19" x14ac:dyDescent="0.25">
      <c r="A4703" s="7">
        <v>4793</v>
      </c>
      <c r="B4703" s="7">
        <v>1</v>
      </c>
      <c r="C4703" s="7">
        <v>1155</v>
      </c>
      <c r="D4703" s="7">
        <v>6821</v>
      </c>
      <c r="F4703" s="8">
        <v>40531.047372685185</v>
      </c>
      <c r="G4703" s="7">
        <v>0</v>
      </c>
      <c r="H4703" s="7">
        <v>1</v>
      </c>
      <c r="I4703" s="7" t="b">
        <f t="shared" si="219"/>
        <v>0</v>
      </c>
      <c r="J4703" s="7" t="b">
        <f t="shared" si="220"/>
        <v>0</v>
      </c>
      <c r="K4703" s="7">
        <f t="shared" si="221"/>
        <v>0</v>
      </c>
      <c r="L4703" s="7">
        <f>WEEKDAY(Table1[[#This Row],[post_time]])</f>
        <v>1</v>
      </c>
      <c r="M4703" s="7">
        <f>VLOOKUP(Table1[[#This Row],[topic_id]],'All Topics Data'!$A$2:$I$1243,8,FALSE)</f>
        <v>40531.047222222223</v>
      </c>
      <c r="N4703" s="7">
        <f>Table1[[#This Row],[Hui Reply?]]*(Table1[[#This Row],[post_time]]-Table1[[#This Row],[timestamp of previous reply]])</f>
        <v>0</v>
      </c>
      <c r="O4703" s="3">
        <f>O4702+Table1[[#This Row],[Hui Reply?]]</f>
        <v>1171</v>
      </c>
      <c r="P4703" s="19">
        <f>INT(Table1[[#This Row],[post_time]])</f>
        <v>40531</v>
      </c>
      <c r="Q4703" s="3">
        <f>IF(Table1[[#This Row],[Hui Reply?]],VLOOKUP(Table1[[#This Row],[topic_id]],'All Topics Data'!$A$2:$E$1243,5,FALSE),0)</f>
        <v>0</v>
      </c>
      <c r="R4703" s="8">
        <f>Table1[[#This Row],[post_time]]+8/24</f>
        <v>40531.380706018521</v>
      </c>
      <c r="S4703" s="3">
        <f>IF(Table1[[#This Row],[post_position]]=1,0,SUMIFS($F$2:F4703,$H$2:H4703,Table1[[#This Row],[post_position]]-1,$C$2:C4703,Table1[[#This Row],[topic_id]]))</f>
        <v>0</v>
      </c>
    </row>
    <row r="4704" spans="1:19" x14ac:dyDescent="0.25">
      <c r="A4704" s="7">
        <v>4794</v>
      </c>
      <c r="B4704" s="7">
        <v>1</v>
      </c>
      <c r="C4704" s="7">
        <v>1155</v>
      </c>
      <c r="D4704" s="7">
        <v>6821</v>
      </c>
      <c r="E4704" s="2"/>
      <c r="F4704" s="8">
        <v>40531.147939814815</v>
      </c>
      <c r="G4704" s="7">
        <v>0</v>
      </c>
      <c r="H4704" s="7">
        <v>2</v>
      </c>
      <c r="I4704" s="7" t="b">
        <f t="shared" si="219"/>
        <v>0</v>
      </c>
      <c r="J4704" s="7" t="b">
        <f t="shared" si="220"/>
        <v>1</v>
      </c>
      <c r="K4704" s="7">
        <f t="shared" si="221"/>
        <v>0</v>
      </c>
      <c r="L4704" s="7">
        <f>WEEKDAY(Table1[[#This Row],[post_time]])</f>
        <v>1</v>
      </c>
      <c r="M4704" s="7">
        <f>VLOOKUP(Table1[[#This Row],[topic_id]],'All Topics Data'!$A$2:$I$1243,8,FALSE)</f>
        <v>40531.047222222223</v>
      </c>
      <c r="N4704" s="7">
        <f>Table1[[#This Row],[Hui Reply?]]*(Table1[[#This Row],[post_time]]-Table1[[#This Row],[timestamp of previous reply]])</f>
        <v>0</v>
      </c>
      <c r="O4704" s="3">
        <f>O4703+Table1[[#This Row],[Hui Reply?]]</f>
        <v>1171</v>
      </c>
      <c r="P4704" s="19">
        <f>INT(Table1[[#This Row],[post_time]])</f>
        <v>40531</v>
      </c>
      <c r="Q4704" s="3">
        <f>IF(Table1[[#This Row],[Hui Reply?]],VLOOKUP(Table1[[#This Row],[topic_id]],'All Topics Data'!$A$2:$E$1243,5,FALSE),0)</f>
        <v>0</v>
      </c>
      <c r="R4704" s="8">
        <f>Table1[[#This Row],[post_time]]+8/24</f>
        <v>40531.481273148151</v>
      </c>
      <c r="S4704" s="3">
        <f>IF(Table1[[#This Row],[post_position]]=1,0,SUMIFS($F$2:F4704,$H$2:H4704,Table1[[#This Row],[post_position]]-1,$C$2:C4704,Table1[[#This Row],[topic_id]]))</f>
        <v>40531.047372685185</v>
      </c>
    </row>
    <row r="4705" spans="1:19" x14ac:dyDescent="0.25">
      <c r="A4705" s="7">
        <v>4795</v>
      </c>
      <c r="B4705" s="7">
        <v>1</v>
      </c>
      <c r="C4705" s="7">
        <v>1155</v>
      </c>
      <c r="D4705" s="7">
        <v>24</v>
      </c>
      <c r="F4705" s="8">
        <v>40531.186284722222</v>
      </c>
      <c r="G4705" s="7">
        <v>0</v>
      </c>
      <c r="H4705" s="7">
        <v>3</v>
      </c>
      <c r="I4705" s="7" t="b">
        <f t="shared" si="219"/>
        <v>1</v>
      </c>
      <c r="J4705" s="7" t="b">
        <f t="shared" si="220"/>
        <v>1</v>
      </c>
      <c r="K4705" s="7">
        <f t="shared" si="221"/>
        <v>1</v>
      </c>
      <c r="L4705" s="7">
        <f>WEEKDAY(Table1[[#This Row],[post_time]])</f>
        <v>1</v>
      </c>
      <c r="M4705" s="7">
        <f>VLOOKUP(Table1[[#This Row],[topic_id]],'All Topics Data'!$A$2:$I$1243,8,FALSE)</f>
        <v>40531.047222222223</v>
      </c>
      <c r="N4705" s="7">
        <f>Table1[[#This Row],[Hui Reply?]]*(Table1[[#This Row],[post_time]]-Table1[[#This Row],[timestamp of previous reply]])</f>
        <v>3.8344907407008577E-2</v>
      </c>
      <c r="O4705" s="3">
        <f>O4704+Table1[[#This Row],[Hui Reply?]]</f>
        <v>1172</v>
      </c>
      <c r="P4705" s="19">
        <f>INT(Table1[[#This Row],[post_time]])</f>
        <v>40531</v>
      </c>
      <c r="Q4705" s="3" t="str">
        <f>IF(Table1[[#This Row],[Hui Reply?]],VLOOKUP(Table1[[#This Row],[topic_id]],'All Topics Data'!$A$2:$E$1243,5,FALSE),0)</f>
        <v>indi visual</v>
      </c>
      <c r="R4705" s="8">
        <f>Table1[[#This Row],[post_time]]+8/24</f>
        <v>40531.519618055558</v>
      </c>
      <c r="S4705" s="3">
        <f>IF(Table1[[#This Row],[post_position]]=1,0,SUMIFS($F$2:F4705,$H$2:H4705,Table1[[#This Row],[post_position]]-1,$C$2:C4705,Table1[[#This Row],[topic_id]]))</f>
        <v>40531.147939814815</v>
      </c>
    </row>
    <row r="4706" spans="1:19" x14ac:dyDescent="0.25">
      <c r="A4706" s="7">
        <v>4796</v>
      </c>
      <c r="B4706" s="7">
        <v>1</v>
      </c>
      <c r="C4706" s="7">
        <v>1155</v>
      </c>
      <c r="D4706" s="7">
        <v>6821</v>
      </c>
      <c r="F4706" s="8">
        <v>40531.271828703706</v>
      </c>
      <c r="G4706" s="7">
        <v>0</v>
      </c>
      <c r="H4706" s="7">
        <v>4</v>
      </c>
      <c r="I4706" s="7" t="b">
        <f t="shared" si="219"/>
        <v>0</v>
      </c>
      <c r="J4706" s="7" t="b">
        <f t="shared" si="220"/>
        <v>1</v>
      </c>
      <c r="K4706" s="7">
        <f t="shared" si="221"/>
        <v>0</v>
      </c>
      <c r="L4706" s="7">
        <f>WEEKDAY(Table1[[#This Row],[post_time]])</f>
        <v>1</v>
      </c>
      <c r="M4706" s="7">
        <f>VLOOKUP(Table1[[#This Row],[topic_id]],'All Topics Data'!$A$2:$I$1243,8,FALSE)</f>
        <v>40531.047222222223</v>
      </c>
      <c r="N4706" s="7">
        <f>Table1[[#This Row],[Hui Reply?]]*(Table1[[#This Row],[post_time]]-Table1[[#This Row],[timestamp of previous reply]])</f>
        <v>0</v>
      </c>
      <c r="O4706" s="3">
        <f>O4705+Table1[[#This Row],[Hui Reply?]]</f>
        <v>1172</v>
      </c>
      <c r="P4706" s="19">
        <f>INT(Table1[[#This Row],[post_time]])</f>
        <v>40531</v>
      </c>
      <c r="Q4706" s="3">
        <f>IF(Table1[[#This Row],[Hui Reply?]],VLOOKUP(Table1[[#This Row],[topic_id]],'All Topics Data'!$A$2:$E$1243,5,FALSE),0)</f>
        <v>0</v>
      </c>
      <c r="R4706" s="8">
        <f>Table1[[#This Row],[post_time]]+8/24</f>
        <v>40531.605162037042</v>
      </c>
      <c r="S4706" s="3">
        <f>IF(Table1[[#This Row],[post_position]]=1,0,SUMIFS($F$2:F4706,$H$2:H4706,Table1[[#This Row],[post_position]]-1,$C$2:C4706,Table1[[#This Row],[topic_id]]))</f>
        <v>40531.186284722222</v>
      </c>
    </row>
    <row r="4707" spans="1:19" x14ac:dyDescent="0.25">
      <c r="A4707" s="7">
        <v>4797</v>
      </c>
      <c r="B4707" s="7">
        <v>1</v>
      </c>
      <c r="C4707" s="7">
        <v>1146</v>
      </c>
      <c r="D4707" s="7">
        <v>7207</v>
      </c>
      <c r="F4707" s="8">
        <v>40532.006909722222</v>
      </c>
      <c r="G4707" s="7">
        <v>0</v>
      </c>
      <c r="H4707" s="7">
        <v>7</v>
      </c>
      <c r="I4707" s="7" t="b">
        <f t="shared" si="219"/>
        <v>0</v>
      </c>
      <c r="J4707" s="7" t="b">
        <f t="shared" si="220"/>
        <v>1</v>
      </c>
      <c r="K4707" s="7">
        <f t="shared" si="221"/>
        <v>0</v>
      </c>
      <c r="L4707" s="7">
        <f>WEEKDAY(Table1[[#This Row],[post_time]])</f>
        <v>2</v>
      </c>
      <c r="M4707" s="7">
        <f>VLOOKUP(Table1[[#This Row],[topic_id]],'All Topics Data'!$A$2:$I$1243,8,FALSE)</f>
        <v>40528.870833333334</v>
      </c>
      <c r="N4707" s="7">
        <f>Table1[[#This Row],[Hui Reply?]]*(Table1[[#This Row],[post_time]]-Table1[[#This Row],[timestamp of previous reply]])</f>
        <v>0</v>
      </c>
      <c r="O4707" s="3">
        <f>O4706+Table1[[#This Row],[Hui Reply?]]</f>
        <v>1172</v>
      </c>
      <c r="P4707" s="19">
        <f>INT(Table1[[#This Row],[post_time]])</f>
        <v>40532</v>
      </c>
      <c r="Q4707" s="3">
        <f>IF(Table1[[#This Row],[Hui Reply?]],VLOOKUP(Table1[[#This Row],[topic_id]],'All Topics Data'!$A$2:$E$1243,5,FALSE),0)</f>
        <v>0</v>
      </c>
      <c r="R4707" s="8">
        <f>Table1[[#This Row],[post_time]]+8/24</f>
        <v>40532.340243055558</v>
      </c>
      <c r="S4707" s="3">
        <f>IF(Table1[[#This Row],[post_position]]=1,0,SUMIFS($F$2:F4707,$H$2:H4707,Table1[[#This Row],[post_position]]-1,$C$2:C4707,Table1[[#This Row],[topic_id]]))</f>
        <v>40530.959317129629</v>
      </c>
    </row>
    <row r="4708" spans="1:19" x14ac:dyDescent="0.25">
      <c r="A4708" s="7">
        <v>4798</v>
      </c>
      <c r="B4708" s="7">
        <v>1</v>
      </c>
      <c r="C4708" s="7">
        <v>1144</v>
      </c>
      <c r="D4708" s="7">
        <v>1</v>
      </c>
      <c r="F4708" s="8">
        <v>40532.147326388891</v>
      </c>
      <c r="G4708" s="7">
        <v>0</v>
      </c>
      <c r="H4708" s="7">
        <v>6</v>
      </c>
      <c r="I4708" s="7" t="b">
        <f t="shared" si="219"/>
        <v>0</v>
      </c>
      <c r="J4708" s="7" t="b">
        <f t="shared" si="220"/>
        <v>1</v>
      </c>
      <c r="K4708" s="7">
        <f t="shared" si="221"/>
        <v>0</v>
      </c>
      <c r="L4708" s="7">
        <f>WEEKDAY(Table1[[#This Row],[post_time]])</f>
        <v>2</v>
      </c>
      <c r="M4708" s="7">
        <f>VLOOKUP(Table1[[#This Row],[topic_id]],'All Topics Data'!$A$2:$I$1243,8,FALSE)</f>
        <v>40528.719444444447</v>
      </c>
      <c r="N4708" s="7">
        <f>Table1[[#This Row],[Hui Reply?]]*(Table1[[#This Row],[post_time]]-Table1[[#This Row],[timestamp of previous reply]])</f>
        <v>0</v>
      </c>
      <c r="O4708" s="3">
        <f>O4707+Table1[[#This Row],[Hui Reply?]]</f>
        <v>1172</v>
      </c>
      <c r="P4708" s="19">
        <f>INT(Table1[[#This Row],[post_time]])</f>
        <v>40532</v>
      </c>
      <c r="Q4708" s="3">
        <f>IF(Table1[[#This Row],[Hui Reply?]],VLOOKUP(Table1[[#This Row],[topic_id]],'All Topics Data'!$A$2:$E$1243,5,FALSE),0)</f>
        <v>0</v>
      </c>
      <c r="R4708" s="8">
        <f>Table1[[#This Row],[post_time]]+8/24</f>
        <v>40532.480659722227</v>
      </c>
      <c r="S4708" s="3">
        <f>IF(Table1[[#This Row],[post_position]]=1,0,SUMIFS($F$2:F4708,$H$2:H4708,Table1[[#This Row],[post_position]]-1,$C$2:C4708,Table1[[#This Row],[topic_id]]))</f>
        <v>40530.602523148147</v>
      </c>
    </row>
    <row r="4709" spans="1:19" x14ac:dyDescent="0.25">
      <c r="A4709" s="7">
        <v>4799</v>
      </c>
      <c r="B4709" s="7">
        <v>1</v>
      </c>
      <c r="C4709" s="7">
        <v>1156</v>
      </c>
      <c r="D4709" s="7">
        <v>7222</v>
      </c>
      <c r="E4709" s="2"/>
      <c r="F4709" s="8">
        <v>40532.167638888888</v>
      </c>
      <c r="G4709" s="7">
        <v>0</v>
      </c>
      <c r="H4709" s="7">
        <v>1</v>
      </c>
      <c r="I4709" s="7" t="b">
        <f t="shared" si="219"/>
        <v>0</v>
      </c>
      <c r="J4709" s="7" t="b">
        <f t="shared" si="220"/>
        <v>0</v>
      </c>
      <c r="K4709" s="7">
        <f t="shared" si="221"/>
        <v>0</v>
      </c>
      <c r="L4709" s="7">
        <f>WEEKDAY(Table1[[#This Row],[post_time]])</f>
        <v>2</v>
      </c>
      <c r="M4709" s="7">
        <f>VLOOKUP(Table1[[#This Row],[topic_id]],'All Topics Data'!$A$2:$I$1243,8,FALSE)</f>
        <v>40532.167361111111</v>
      </c>
      <c r="N4709" s="7">
        <f>Table1[[#This Row],[Hui Reply?]]*(Table1[[#This Row],[post_time]]-Table1[[#This Row],[timestamp of previous reply]])</f>
        <v>0</v>
      </c>
      <c r="O4709" s="3">
        <f>O4708+Table1[[#This Row],[Hui Reply?]]</f>
        <v>1172</v>
      </c>
      <c r="P4709" s="19">
        <f>INT(Table1[[#This Row],[post_time]])</f>
        <v>40532</v>
      </c>
      <c r="Q4709" s="3">
        <f>IF(Table1[[#This Row],[Hui Reply?]],VLOOKUP(Table1[[#This Row],[topic_id]],'All Topics Data'!$A$2:$E$1243,5,FALSE),0)</f>
        <v>0</v>
      </c>
      <c r="R4709" s="8">
        <f>Table1[[#This Row],[post_time]]+8/24</f>
        <v>40532.500972222224</v>
      </c>
      <c r="S4709" s="3">
        <f>IF(Table1[[#This Row],[post_position]]=1,0,SUMIFS($F$2:F4709,$H$2:H4709,Table1[[#This Row],[post_position]]-1,$C$2:C4709,Table1[[#This Row],[topic_id]]))</f>
        <v>0</v>
      </c>
    </row>
    <row r="4710" spans="1:19" x14ac:dyDescent="0.25">
      <c r="A4710" s="7">
        <v>4800</v>
      </c>
      <c r="B4710" s="7">
        <v>1</v>
      </c>
      <c r="C4710" s="7">
        <v>1157</v>
      </c>
      <c r="D4710" s="7">
        <v>5408</v>
      </c>
      <c r="E4710" s="2"/>
      <c r="F4710" s="8">
        <v>40532.252280092594</v>
      </c>
      <c r="G4710" s="7">
        <v>0</v>
      </c>
      <c r="H4710" s="7">
        <v>1</v>
      </c>
      <c r="I4710" s="7" t="b">
        <f t="shared" si="219"/>
        <v>0</v>
      </c>
      <c r="J4710" s="7" t="b">
        <f t="shared" si="220"/>
        <v>0</v>
      </c>
      <c r="K4710" s="7">
        <f t="shared" si="221"/>
        <v>0</v>
      </c>
      <c r="L4710" s="7">
        <f>WEEKDAY(Table1[[#This Row],[post_time]])</f>
        <v>2</v>
      </c>
      <c r="M4710" s="7">
        <f>VLOOKUP(Table1[[#This Row],[topic_id]],'All Topics Data'!$A$2:$I$1243,8,FALSE)</f>
        <v>40532.252083333333</v>
      </c>
      <c r="N4710" s="7">
        <f>Table1[[#This Row],[Hui Reply?]]*(Table1[[#This Row],[post_time]]-Table1[[#This Row],[timestamp of previous reply]])</f>
        <v>0</v>
      </c>
      <c r="O4710" s="3">
        <f>O4709+Table1[[#This Row],[Hui Reply?]]</f>
        <v>1172</v>
      </c>
      <c r="P4710" s="19">
        <f>INT(Table1[[#This Row],[post_time]])</f>
        <v>40532</v>
      </c>
      <c r="Q4710" s="3">
        <f>IF(Table1[[#This Row],[Hui Reply?]],VLOOKUP(Table1[[#This Row],[topic_id]],'All Topics Data'!$A$2:$E$1243,5,FALSE),0)</f>
        <v>0</v>
      </c>
      <c r="R4710" s="8">
        <f>Table1[[#This Row],[post_time]]+8/24</f>
        <v>40532.58561342593</v>
      </c>
      <c r="S4710" s="3">
        <f>IF(Table1[[#This Row],[post_position]]=1,0,SUMIFS($F$2:F4710,$H$2:H4710,Table1[[#This Row],[post_position]]-1,$C$2:C4710,Table1[[#This Row],[topic_id]]))</f>
        <v>0</v>
      </c>
    </row>
    <row r="4711" spans="1:19" x14ac:dyDescent="0.25">
      <c r="A4711" s="7">
        <v>4801</v>
      </c>
      <c r="B4711" s="7">
        <v>1</v>
      </c>
      <c r="C4711" s="7">
        <v>1156</v>
      </c>
      <c r="D4711" s="7">
        <v>24</v>
      </c>
      <c r="F4711" s="8">
        <v>40532.293969907405</v>
      </c>
      <c r="G4711" s="7">
        <v>0</v>
      </c>
      <c r="H4711" s="7">
        <v>2</v>
      </c>
      <c r="I4711" s="7" t="b">
        <f t="shared" si="219"/>
        <v>1</v>
      </c>
      <c r="J4711" s="7" t="b">
        <f t="shared" si="220"/>
        <v>1</v>
      </c>
      <c r="K4711" s="7">
        <f t="shared" si="221"/>
        <v>1</v>
      </c>
      <c r="L4711" s="7">
        <f>WEEKDAY(Table1[[#This Row],[post_time]])</f>
        <v>2</v>
      </c>
      <c r="M4711" s="7">
        <f>VLOOKUP(Table1[[#This Row],[topic_id]],'All Topics Data'!$A$2:$I$1243,8,FALSE)</f>
        <v>40532.167361111111</v>
      </c>
      <c r="N4711" s="7">
        <f>Table1[[#This Row],[Hui Reply?]]*(Table1[[#This Row],[post_time]]-Table1[[#This Row],[timestamp of previous reply]])</f>
        <v>0.12633101851679385</v>
      </c>
      <c r="O4711" s="3">
        <f>O4710+Table1[[#This Row],[Hui Reply?]]</f>
        <v>1173</v>
      </c>
      <c r="P4711" s="19">
        <f>INT(Table1[[#This Row],[post_time]])</f>
        <v>40532</v>
      </c>
      <c r="Q4711" s="3" t="str">
        <f>IF(Table1[[#This Row],[Hui Reply?]],VLOOKUP(Table1[[#This Row],[topic_id]],'All Topics Data'!$A$2:$E$1243,5,FALSE),0)</f>
        <v>Vpremakumar</v>
      </c>
      <c r="R4711" s="8">
        <f>Table1[[#This Row],[post_time]]+8/24</f>
        <v>40532.627303240741</v>
      </c>
      <c r="S4711" s="3">
        <f>IF(Table1[[#This Row],[post_position]]=1,0,SUMIFS($F$2:F4711,$H$2:H4711,Table1[[#This Row],[post_position]]-1,$C$2:C4711,Table1[[#This Row],[topic_id]]))</f>
        <v>40532.167638888888</v>
      </c>
    </row>
    <row r="4712" spans="1:19" x14ac:dyDescent="0.25">
      <c r="A4712" s="7">
        <v>4802</v>
      </c>
      <c r="B4712" s="7">
        <v>1</v>
      </c>
      <c r="C4712" s="7">
        <v>1157</v>
      </c>
      <c r="D4712" s="7">
        <v>24</v>
      </c>
      <c r="F4712" s="8">
        <v>40532.294768518521</v>
      </c>
      <c r="G4712" s="7">
        <v>0</v>
      </c>
      <c r="H4712" s="7">
        <v>2</v>
      </c>
      <c r="I4712" s="7" t="b">
        <f t="shared" si="219"/>
        <v>1</v>
      </c>
      <c r="J4712" s="7" t="b">
        <f t="shared" si="220"/>
        <v>1</v>
      </c>
      <c r="K4712" s="7">
        <f t="shared" si="221"/>
        <v>1</v>
      </c>
      <c r="L4712" s="7">
        <f>WEEKDAY(Table1[[#This Row],[post_time]])</f>
        <v>2</v>
      </c>
      <c r="M4712" s="7">
        <f>VLOOKUP(Table1[[#This Row],[topic_id]],'All Topics Data'!$A$2:$I$1243,8,FALSE)</f>
        <v>40532.252083333333</v>
      </c>
      <c r="N4712" s="7">
        <f>Table1[[#This Row],[Hui Reply?]]*(Table1[[#This Row],[post_time]]-Table1[[#This Row],[timestamp of previous reply]])</f>
        <v>4.2488425926421769E-2</v>
      </c>
      <c r="O4712" s="3">
        <f>O4711+Table1[[#This Row],[Hui Reply?]]</f>
        <v>1174</v>
      </c>
      <c r="P4712" s="19">
        <f>INT(Table1[[#This Row],[post_time]])</f>
        <v>40532</v>
      </c>
      <c r="Q4712" s="3" t="str">
        <f>IF(Table1[[#This Row],[Hui Reply?]],VLOOKUP(Table1[[#This Row],[topic_id]],'All Topics Data'!$A$2:$E$1243,5,FALSE),0)</f>
        <v>dan_l</v>
      </c>
      <c r="R4712" s="8">
        <f>Table1[[#This Row],[post_time]]+8/24</f>
        <v>40532.628101851857</v>
      </c>
      <c r="S4712" s="3">
        <f>IF(Table1[[#This Row],[post_position]]=1,0,SUMIFS($F$2:F4712,$H$2:H4712,Table1[[#This Row],[post_position]]-1,$C$2:C4712,Table1[[#This Row],[topic_id]]))</f>
        <v>40532.252280092594</v>
      </c>
    </row>
    <row r="4713" spans="1:19" x14ac:dyDescent="0.25">
      <c r="A4713" s="7">
        <v>4803</v>
      </c>
      <c r="B4713" s="7">
        <v>1</v>
      </c>
      <c r="C4713" s="7">
        <v>1156</v>
      </c>
      <c r="D4713" s="7">
        <v>7222</v>
      </c>
      <c r="E4713" s="2"/>
      <c r="F4713" s="8">
        <v>40532.418495370373</v>
      </c>
      <c r="G4713" s="7">
        <v>0</v>
      </c>
      <c r="H4713" s="7">
        <v>3</v>
      </c>
      <c r="I4713" s="7" t="b">
        <f t="shared" si="219"/>
        <v>0</v>
      </c>
      <c r="J4713" s="7" t="b">
        <f t="shared" si="220"/>
        <v>1</v>
      </c>
      <c r="K4713" s="7">
        <f t="shared" si="221"/>
        <v>0</v>
      </c>
      <c r="L4713" s="7">
        <f>WEEKDAY(Table1[[#This Row],[post_time]])</f>
        <v>2</v>
      </c>
      <c r="M4713" s="7">
        <f>VLOOKUP(Table1[[#This Row],[topic_id]],'All Topics Data'!$A$2:$I$1243,8,FALSE)</f>
        <v>40532.167361111111</v>
      </c>
      <c r="N4713" s="7">
        <f>Table1[[#This Row],[Hui Reply?]]*(Table1[[#This Row],[post_time]]-Table1[[#This Row],[timestamp of previous reply]])</f>
        <v>0</v>
      </c>
      <c r="O4713" s="3">
        <f>O4712+Table1[[#This Row],[Hui Reply?]]</f>
        <v>1174</v>
      </c>
      <c r="P4713" s="19">
        <f>INT(Table1[[#This Row],[post_time]])</f>
        <v>40532</v>
      </c>
      <c r="Q4713" s="3">
        <f>IF(Table1[[#This Row],[Hui Reply?]],VLOOKUP(Table1[[#This Row],[topic_id]],'All Topics Data'!$A$2:$E$1243,5,FALSE),0)</f>
        <v>0</v>
      </c>
      <c r="R4713" s="8">
        <f>Table1[[#This Row],[post_time]]+8/24</f>
        <v>40532.751828703709</v>
      </c>
      <c r="S4713" s="3">
        <f>IF(Table1[[#This Row],[post_position]]=1,0,SUMIFS($F$2:F4713,$H$2:H4713,Table1[[#This Row],[post_position]]-1,$C$2:C4713,Table1[[#This Row],[topic_id]]))</f>
        <v>40532.293969907405</v>
      </c>
    </row>
    <row r="4714" spans="1:19" x14ac:dyDescent="0.25">
      <c r="A4714" s="7">
        <v>4804</v>
      </c>
      <c r="B4714" s="7">
        <v>1</v>
      </c>
      <c r="C4714" s="7">
        <v>1156</v>
      </c>
      <c r="D4714" s="7">
        <v>6713</v>
      </c>
      <c r="F4714" s="8">
        <v>40532.440034722225</v>
      </c>
      <c r="G4714" s="7">
        <v>0</v>
      </c>
      <c r="H4714" s="7">
        <v>4</v>
      </c>
      <c r="I4714" s="7" t="b">
        <f t="shared" si="219"/>
        <v>0</v>
      </c>
      <c r="J4714" s="7" t="b">
        <f t="shared" si="220"/>
        <v>1</v>
      </c>
      <c r="K4714" s="7">
        <f t="shared" si="221"/>
        <v>0</v>
      </c>
      <c r="L4714" s="7">
        <f>WEEKDAY(Table1[[#This Row],[post_time]])</f>
        <v>2</v>
      </c>
      <c r="M4714" s="7">
        <f>VLOOKUP(Table1[[#This Row],[topic_id]],'All Topics Data'!$A$2:$I$1243,8,FALSE)</f>
        <v>40532.167361111111</v>
      </c>
      <c r="N4714" s="7">
        <f>Table1[[#This Row],[Hui Reply?]]*(Table1[[#This Row],[post_time]]-Table1[[#This Row],[timestamp of previous reply]])</f>
        <v>0</v>
      </c>
      <c r="O4714" s="3">
        <f>O4713+Table1[[#This Row],[Hui Reply?]]</f>
        <v>1174</v>
      </c>
      <c r="P4714" s="19">
        <f>INT(Table1[[#This Row],[post_time]])</f>
        <v>40532</v>
      </c>
      <c r="Q4714" s="3">
        <f>IF(Table1[[#This Row],[Hui Reply?]],VLOOKUP(Table1[[#This Row],[topic_id]],'All Topics Data'!$A$2:$E$1243,5,FALSE),0)</f>
        <v>0</v>
      </c>
      <c r="R4714" s="8">
        <f>Table1[[#This Row],[post_time]]+8/24</f>
        <v>40532.773368055561</v>
      </c>
      <c r="S4714" s="3">
        <f>IF(Table1[[#This Row],[post_position]]=1,0,SUMIFS($F$2:F4714,$H$2:H4714,Table1[[#This Row],[post_position]]-1,$C$2:C4714,Table1[[#This Row],[topic_id]]))</f>
        <v>40532.418495370373</v>
      </c>
    </row>
    <row r="4715" spans="1:19" x14ac:dyDescent="0.25">
      <c r="A4715" s="7">
        <v>4805</v>
      </c>
      <c r="B4715" s="7">
        <v>1</v>
      </c>
      <c r="C4715" s="7">
        <v>1138</v>
      </c>
      <c r="D4715" s="7">
        <v>6998</v>
      </c>
      <c r="F4715" s="8">
        <v>40532.572418981479</v>
      </c>
      <c r="G4715" s="7">
        <v>0</v>
      </c>
      <c r="H4715" s="7">
        <v>6</v>
      </c>
      <c r="I4715" s="7" t="b">
        <f t="shared" si="219"/>
        <v>0</v>
      </c>
      <c r="J4715" s="7" t="b">
        <f t="shared" si="220"/>
        <v>1</v>
      </c>
      <c r="K4715" s="7">
        <f t="shared" si="221"/>
        <v>0</v>
      </c>
      <c r="L4715" s="7">
        <f>WEEKDAY(Table1[[#This Row],[post_time]])</f>
        <v>2</v>
      </c>
      <c r="M4715" s="7">
        <f>VLOOKUP(Table1[[#This Row],[topic_id]],'All Topics Data'!$A$2:$I$1243,8,FALSE)</f>
        <v>40527.759027777778</v>
      </c>
      <c r="N4715" s="7">
        <f>Table1[[#This Row],[Hui Reply?]]*(Table1[[#This Row],[post_time]]-Table1[[#This Row],[timestamp of previous reply]])</f>
        <v>0</v>
      </c>
      <c r="O4715" s="3">
        <f>O4714+Table1[[#This Row],[Hui Reply?]]</f>
        <v>1174</v>
      </c>
      <c r="P4715" s="19">
        <f>INT(Table1[[#This Row],[post_time]])</f>
        <v>40532</v>
      </c>
      <c r="Q4715" s="3">
        <f>IF(Table1[[#This Row],[Hui Reply?]],VLOOKUP(Table1[[#This Row],[topic_id]],'All Topics Data'!$A$2:$E$1243,5,FALSE),0)</f>
        <v>0</v>
      </c>
      <c r="R4715" s="8">
        <f>Table1[[#This Row],[post_time]]+8/24</f>
        <v>40532.905752314815</v>
      </c>
      <c r="S4715" s="3">
        <f>IF(Table1[[#This Row],[post_position]]=1,0,SUMIFS($F$2:F4715,$H$2:H4715,Table1[[#This Row],[post_position]]-1,$C$2:C4715,Table1[[#This Row],[topic_id]]))</f>
        <v>40530.67491898148</v>
      </c>
    </row>
    <row r="4716" spans="1:19" x14ac:dyDescent="0.25">
      <c r="A4716" s="7">
        <v>4806</v>
      </c>
      <c r="B4716" s="7">
        <v>1</v>
      </c>
      <c r="C4716" s="7">
        <v>1156</v>
      </c>
      <c r="D4716" s="7">
        <v>6998</v>
      </c>
      <c r="F4716" s="8">
        <v>40532.576643518521</v>
      </c>
      <c r="G4716" s="7">
        <v>0</v>
      </c>
      <c r="H4716" s="7">
        <v>5</v>
      </c>
      <c r="I4716" s="7" t="b">
        <f t="shared" si="219"/>
        <v>0</v>
      </c>
      <c r="J4716" s="7" t="b">
        <f t="shared" si="220"/>
        <v>1</v>
      </c>
      <c r="K4716" s="7">
        <f t="shared" si="221"/>
        <v>0</v>
      </c>
      <c r="L4716" s="7">
        <f>WEEKDAY(Table1[[#This Row],[post_time]])</f>
        <v>2</v>
      </c>
      <c r="M4716" s="7">
        <f>VLOOKUP(Table1[[#This Row],[topic_id]],'All Topics Data'!$A$2:$I$1243,8,FALSE)</f>
        <v>40532.167361111111</v>
      </c>
      <c r="N4716" s="7">
        <f>Table1[[#This Row],[Hui Reply?]]*(Table1[[#This Row],[post_time]]-Table1[[#This Row],[timestamp of previous reply]])</f>
        <v>0</v>
      </c>
      <c r="O4716" s="3">
        <f>O4715+Table1[[#This Row],[Hui Reply?]]</f>
        <v>1174</v>
      </c>
      <c r="P4716" s="19">
        <f>INT(Table1[[#This Row],[post_time]])</f>
        <v>40532</v>
      </c>
      <c r="Q4716" s="3">
        <f>IF(Table1[[#This Row],[Hui Reply?]],VLOOKUP(Table1[[#This Row],[topic_id]],'All Topics Data'!$A$2:$E$1243,5,FALSE),0)</f>
        <v>0</v>
      </c>
      <c r="R4716" s="8">
        <f>Table1[[#This Row],[post_time]]+8/24</f>
        <v>40532.909976851857</v>
      </c>
      <c r="S4716" s="3">
        <f>IF(Table1[[#This Row],[post_position]]=1,0,SUMIFS($F$2:F4716,$H$2:H4716,Table1[[#This Row],[post_position]]-1,$C$2:C4716,Table1[[#This Row],[topic_id]]))</f>
        <v>40532.440034722225</v>
      </c>
    </row>
    <row r="4717" spans="1:19" x14ac:dyDescent="0.25">
      <c r="A4717" s="7">
        <v>4807</v>
      </c>
      <c r="B4717" s="7">
        <v>1</v>
      </c>
      <c r="C4717" s="7">
        <v>1157</v>
      </c>
      <c r="D4717" s="7">
        <v>5408</v>
      </c>
      <c r="F4717" s="8">
        <v>40532.584270833337</v>
      </c>
      <c r="G4717" s="7">
        <v>0</v>
      </c>
      <c r="H4717" s="7">
        <v>3</v>
      </c>
      <c r="I4717" s="7" t="b">
        <f t="shared" si="219"/>
        <v>0</v>
      </c>
      <c r="J4717" s="7" t="b">
        <f t="shared" si="220"/>
        <v>1</v>
      </c>
      <c r="K4717" s="7">
        <f t="shared" si="221"/>
        <v>0</v>
      </c>
      <c r="L4717" s="7">
        <f>WEEKDAY(Table1[[#This Row],[post_time]])</f>
        <v>2</v>
      </c>
      <c r="M4717" s="7">
        <f>VLOOKUP(Table1[[#This Row],[topic_id]],'All Topics Data'!$A$2:$I$1243,8,FALSE)</f>
        <v>40532.252083333333</v>
      </c>
      <c r="N4717" s="7">
        <f>Table1[[#This Row],[Hui Reply?]]*(Table1[[#This Row],[post_time]]-Table1[[#This Row],[timestamp of previous reply]])</f>
        <v>0</v>
      </c>
      <c r="O4717" s="3">
        <f>O4716+Table1[[#This Row],[Hui Reply?]]</f>
        <v>1174</v>
      </c>
      <c r="P4717" s="19">
        <f>INT(Table1[[#This Row],[post_time]])</f>
        <v>40532</v>
      </c>
      <c r="Q4717" s="3">
        <f>IF(Table1[[#This Row],[Hui Reply?]],VLOOKUP(Table1[[#This Row],[topic_id]],'All Topics Data'!$A$2:$E$1243,5,FALSE),0)</f>
        <v>0</v>
      </c>
      <c r="R4717" s="8">
        <f>Table1[[#This Row],[post_time]]+8/24</f>
        <v>40532.917604166672</v>
      </c>
      <c r="S4717" s="3">
        <f>IF(Table1[[#This Row],[post_position]]=1,0,SUMIFS($F$2:F4717,$H$2:H4717,Table1[[#This Row],[post_position]]-1,$C$2:C4717,Table1[[#This Row],[topic_id]]))</f>
        <v>40532.294768518521</v>
      </c>
    </row>
    <row r="4718" spans="1:19" x14ac:dyDescent="0.25">
      <c r="A4718" s="7">
        <v>4808</v>
      </c>
      <c r="B4718" s="7">
        <v>1</v>
      </c>
      <c r="C4718" s="7">
        <v>1157</v>
      </c>
      <c r="D4718" s="7">
        <v>24</v>
      </c>
      <c r="F4718" s="8">
        <v>40532.589178240742</v>
      </c>
      <c r="G4718" s="7">
        <v>0</v>
      </c>
      <c r="H4718" s="7">
        <v>4</v>
      </c>
      <c r="I4718" s="7" t="b">
        <f t="shared" si="219"/>
        <v>1</v>
      </c>
      <c r="J4718" s="7" t="b">
        <f t="shared" si="220"/>
        <v>1</v>
      </c>
      <c r="K4718" s="7">
        <f t="shared" si="221"/>
        <v>1</v>
      </c>
      <c r="L4718" s="7">
        <f>WEEKDAY(Table1[[#This Row],[post_time]])</f>
        <v>2</v>
      </c>
      <c r="M4718" s="7">
        <f>VLOOKUP(Table1[[#This Row],[topic_id]],'All Topics Data'!$A$2:$I$1243,8,FALSE)</f>
        <v>40532.252083333333</v>
      </c>
      <c r="N4718" s="7">
        <f>Table1[[#This Row],[Hui Reply?]]*(Table1[[#This Row],[post_time]]-Table1[[#This Row],[timestamp of previous reply]])</f>
        <v>4.907407404971309E-3</v>
      </c>
      <c r="O4718" s="3">
        <f>O4717+Table1[[#This Row],[Hui Reply?]]</f>
        <v>1175</v>
      </c>
      <c r="P4718" s="19">
        <f>INT(Table1[[#This Row],[post_time]])</f>
        <v>40532</v>
      </c>
      <c r="Q4718" s="3" t="str">
        <f>IF(Table1[[#This Row],[Hui Reply?]],VLOOKUP(Table1[[#This Row],[topic_id]],'All Topics Data'!$A$2:$E$1243,5,FALSE),0)</f>
        <v>dan_l</v>
      </c>
      <c r="R4718" s="8">
        <f>Table1[[#This Row],[post_time]]+8/24</f>
        <v>40532.922511574077</v>
      </c>
      <c r="S4718" s="3">
        <f>IF(Table1[[#This Row],[post_position]]=1,0,SUMIFS($F$2:F4718,$H$2:H4718,Table1[[#This Row],[post_position]]-1,$C$2:C4718,Table1[[#This Row],[topic_id]]))</f>
        <v>40532.584270833337</v>
      </c>
    </row>
    <row r="4719" spans="1:19" x14ac:dyDescent="0.25">
      <c r="A4719" s="7">
        <v>4809</v>
      </c>
      <c r="B4719" s="7">
        <v>1</v>
      </c>
      <c r="C4719" s="7">
        <v>1156</v>
      </c>
      <c r="D4719" s="7">
        <v>6713</v>
      </c>
      <c r="F4719" s="8">
        <v>40532.621307870373</v>
      </c>
      <c r="G4719" s="7">
        <v>0</v>
      </c>
      <c r="H4719" s="7">
        <v>6</v>
      </c>
      <c r="I4719" s="7" t="b">
        <f t="shared" si="219"/>
        <v>0</v>
      </c>
      <c r="J4719" s="7" t="b">
        <f t="shared" si="220"/>
        <v>1</v>
      </c>
      <c r="K4719" s="7">
        <f t="shared" si="221"/>
        <v>0</v>
      </c>
      <c r="L4719" s="7">
        <f>WEEKDAY(Table1[[#This Row],[post_time]])</f>
        <v>2</v>
      </c>
      <c r="M4719" s="7">
        <f>VLOOKUP(Table1[[#This Row],[topic_id]],'All Topics Data'!$A$2:$I$1243,8,FALSE)</f>
        <v>40532.167361111111</v>
      </c>
      <c r="N4719" s="7">
        <f>Table1[[#This Row],[Hui Reply?]]*(Table1[[#This Row],[post_time]]-Table1[[#This Row],[timestamp of previous reply]])</f>
        <v>0</v>
      </c>
      <c r="O4719" s="3">
        <f>O4718+Table1[[#This Row],[Hui Reply?]]</f>
        <v>1175</v>
      </c>
      <c r="P4719" s="19">
        <f>INT(Table1[[#This Row],[post_time]])</f>
        <v>40532</v>
      </c>
      <c r="Q4719" s="3">
        <f>IF(Table1[[#This Row],[Hui Reply?]],VLOOKUP(Table1[[#This Row],[topic_id]],'All Topics Data'!$A$2:$E$1243,5,FALSE),0)</f>
        <v>0</v>
      </c>
      <c r="R4719" s="8">
        <f>Table1[[#This Row],[post_time]]+8/24</f>
        <v>40532.954641203709</v>
      </c>
      <c r="S4719" s="3">
        <f>IF(Table1[[#This Row],[post_position]]=1,0,SUMIFS($F$2:F4719,$H$2:H4719,Table1[[#This Row],[post_position]]-1,$C$2:C4719,Table1[[#This Row],[topic_id]]))</f>
        <v>40532.576643518521</v>
      </c>
    </row>
    <row r="4720" spans="1:19" x14ac:dyDescent="0.25">
      <c r="A4720" s="7">
        <v>4810</v>
      </c>
      <c r="B4720" s="7">
        <v>1</v>
      </c>
      <c r="C4720" s="7">
        <v>1153</v>
      </c>
      <c r="D4720" s="7">
        <v>6998</v>
      </c>
      <c r="E4720" s="2"/>
      <c r="F4720" s="8">
        <v>40532.707129629627</v>
      </c>
      <c r="G4720" s="7">
        <v>0</v>
      </c>
      <c r="H4720" s="7">
        <v>2</v>
      </c>
      <c r="I4720" s="7" t="b">
        <f t="shared" si="219"/>
        <v>0</v>
      </c>
      <c r="J4720" s="7" t="b">
        <f t="shared" si="220"/>
        <v>1</v>
      </c>
      <c r="K4720" s="7">
        <f t="shared" si="221"/>
        <v>0</v>
      </c>
      <c r="L4720" s="7">
        <f>WEEKDAY(Table1[[#This Row],[post_time]])</f>
        <v>2</v>
      </c>
      <c r="M4720" s="7">
        <f>VLOOKUP(Table1[[#This Row],[topic_id]],'All Topics Data'!$A$2:$I$1243,8,FALSE)</f>
        <v>40530.6875</v>
      </c>
      <c r="N4720" s="7">
        <f>Table1[[#This Row],[Hui Reply?]]*(Table1[[#This Row],[post_time]]-Table1[[#This Row],[timestamp of previous reply]])</f>
        <v>0</v>
      </c>
      <c r="O4720" s="3">
        <f>O4719+Table1[[#This Row],[Hui Reply?]]</f>
        <v>1175</v>
      </c>
      <c r="P4720" s="19">
        <f>INT(Table1[[#This Row],[post_time]])</f>
        <v>40532</v>
      </c>
      <c r="Q4720" s="3">
        <f>IF(Table1[[#This Row],[Hui Reply?]],VLOOKUP(Table1[[#This Row],[topic_id]],'All Topics Data'!$A$2:$E$1243,5,FALSE),0)</f>
        <v>0</v>
      </c>
      <c r="R4720" s="8">
        <f>Table1[[#This Row],[post_time]]+8/24</f>
        <v>40533.040462962963</v>
      </c>
      <c r="S4720" s="3">
        <f>IF(Table1[[#This Row],[post_position]]=1,0,SUMIFS($F$2:F4720,$H$2:H4720,Table1[[#This Row],[post_position]]-1,$C$2:C4720,Table1[[#This Row],[topic_id]]))</f>
        <v>40530.688067129631</v>
      </c>
    </row>
    <row r="4721" spans="1:19" x14ac:dyDescent="0.25">
      <c r="A4721" s="7">
        <v>4811</v>
      </c>
      <c r="B4721" s="7">
        <v>1</v>
      </c>
      <c r="C4721" s="7">
        <v>1150</v>
      </c>
      <c r="D4721" s="7">
        <v>7025</v>
      </c>
      <c r="F4721" s="8">
        <v>40532.772175925929</v>
      </c>
      <c r="G4721" s="7">
        <v>0</v>
      </c>
      <c r="H4721" s="7">
        <v>4</v>
      </c>
      <c r="I4721" s="7" t="b">
        <f t="shared" si="219"/>
        <v>0</v>
      </c>
      <c r="J4721" s="7" t="b">
        <f t="shared" si="220"/>
        <v>1</v>
      </c>
      <c r="K4721" s="7">
        <f t="shared" si="221"/>
        <v>0</v>
      </c>
      <c r="L4721" s="7">
        <f>WEEKDAY(Table1[[#This Row],[post_time]])</f>
        <v>2</v>
      </c>
      <c r="M4721" s="7">
        <f>VLOOKUP(Table1[[#This Row],[topic_id]],'All Topics Data'!$A$2:$I$1243,8,FALSE)</f>
        <v>40529.913194444445</v>
      </c>
      <c r="N4721" s="7">
        <f>Table1[[#This Row],[Hui Reply?]]*(Table1[[#This Row],[post_time]]-Table1[[#This Row],[timestamp of previous reply]])</f>
        <v>0</v>
      </c>
      <c r="O4721" s="3">
        <f>O4720+Table1[[#This Row],[Hui Reply?]]</f>
        <v>1175</v>
      </c>
      <c r="P4721" s="19">
        <f>INT(Table1[[#This Row],[post_time]])</f>
        <v>40532</v>
      </c>
      <c r="Q4721" s="3">
        <f>IF(Table1[[#This Row],[Hui Reply?]],VLOOKUP(Table1[[#This Row],[topic_id]],'All Topics Data'!$A$2:$E$1243,5,FALSE),0)</f>
        <v>0</v>
      </c>
      <c r="R4721" s="8">
        <f>Table1[[#This Row],[post_time]]+8/24</f>
        <v>40533.105509259265</v>
      </c>
      <c r="S4721" s="3">
        <f>IF(Table1[[#This Row],[post_position]]=1,0,SUMIFS($F$2:F4721,$H$2:H4721,Table1[[#This Row],[post_position]]-1,$C$2:C4721,Table1[[#This Row],[topic_id]]))</f>
        <v>40530.41238425926</v>
      </c>
    </row>
    <row r="4722" spans="1:19" x14ac:dyDescent="0.25">
      <c r="A4722" s="7">
        <v>4812</v>
      </c>
      <c r="B4722" s="7">
        <v>1</v>
      </c>
      <c r="C4722" s="7">
        <v>1150</v>
      </c>
      <c r="D4722" s="7">
        <v>7025</v>
      </c>
      <c r="F4722" s="8">
        <v>40532.821886574071</v>
      </c>
      <c r="G4722" s="7">
        <v>0</v>
      </c>
      <c r="H4722" s="7">
        <v>5</v>
      </c>
      <c r="I4722" s="7" t="b">
        <f t="shared" si="219"/>
        <v>0</v>
      </c>
      <c r="J4722" s="7" t="b">
        <f t="shared" si="220"/>
        <v>1</v>
      </c>
      <c r="K4722" s="7">
        <f t="shared" si="221"/>
        <v>0</v>
      </c>
      <c r="L4722" s="7">
        <f>WEEKDAY(Table1[[#This Row],[post_time]])</f>
        <v>2</v>
      </c>
      <c r="M4722" s="7">
        <f>VLOOKUP(Table1[[#This Row],[topic_id]],'All Topics Data'!$A$2:$I$1243,8,FALSE)</f>
        <v>40529.913194444445</v>
      </c>
      <c r="N4722" s="7">
        <f>Table1[[#This Row],[Hui Reply?]]*(Table1[[#This Row],[post_time]]-Table1[[#This Row],[timestamp of previous reply]])</f>
        <v>0</v>
      </c>
      <c r="O4722" s="3">
        <f>O4721+Table1[[#This Row],[Hui Reply?]]</f>
        <v>1175</v>
      </c>
      <c r="P4722" s="19">
        <f>INT(Table1[[#This Row],[post_time]])</f>
        <v>40532</v>
      </c>
      <c r="Q4722" s="3">
        <f>IF(Table1[[#This Row],[Hui Reply?]],VLOOKUP(Table1[[#This Row],[topic_id]],'All Topics Data'!$A$2:$E$1243,5,FALSE),0)</f>
        <v>0</v>
      </c>
      <c r="R4722" s="8">
        <f>Table1[[#This Row],[post_time]]+8/24</f>
        <v>40533.155219907407</v>
      </c>
      <c r="S4722" s="3">
        <f>IF(Table1[[#This Row],[post_position]]=1,0,SUMIFS($F$2:F4722,$H$2:H4722,Table1[[#This Row],[post_position]]-1,$C$2:C4722,Table1[[#This Row],[topic_id]]))</f>
        <v>40532.772175925929</v>
      </c>
    </row>
    <row r="4723" spans="1:19" x14ac:dyDescent="0.25">
      <c r="A4723" s="7">
        <v>4813</v>
      </c>
      <c r="B4723" s="7">
        <v>1</v>
      </c>
      <c r="C4723" s="7">
        <v>1151</v>
      </c>
      <c r="D4723" s="7">
        <v>7025</v>
      </c>
      <c r="E4723" s="2"/>
      <c r="F4723" s="8">
        <v>40532.824363425927</v>
      </c>
      <c r="G4723" s="7">
        <v>0</v>
      </c>
      <c r="H4723" s="7">
        <v>3</v>
      </c>
      <c r="I4723" s="7" t="b">
        <f t="shared" si="219"/>
        <v>0</v>
      </c>
      <c r="J4723" s="7" t="b">
        <f t="shared" si="220"/>
        <v>1</v>
      </c>
      <c r="K4723" s="7">
        <f t="shared" si="221"/>
        <v>0</v>
      </c>
      <c r="L4723" s="7">
        <f>WEEKDAY(Table1[[#This Row],[post_time]])</f>
        <v>2</v>
      </c>
      <c r="M4723" s="7">
        <f>VLOOKUP(Table1[[#This Row],[topic_id]],'All Topics Data'!$A$2:$I$1243,8,FALSE)</f>
        <v>40529.932638888888</v>
      </c>
      <c r="N4723" s="7">
        <f>Table1[[#This Row],[Hui Reply?]]*(Table1[[#This Row],[post_time]]-Table1[[#This Row],[timestamp of previous reply]])</f>
        <v>0</v>
      </c>
      <c r="O4723" s="3">
        <f>O4722+Table1[[#This Row],[Hui Reply?]]</f>
        <v>1175</v>
      </c>
      <c r="P4723" s="19">
        <f>INT(Table1[[#This Row],[post_time]])</f>
        <v>40532</v>
      </c>
      <c r="Q4723" s="3">
        <f>IF(Table1[[#This Row],[Hui Reply?]],VLOOKUP(Table1[[#This Row],[topic_id]],'All Topics Data'!$A$2:$E$1243,5,FALSE),0)</f>
        <v>0</v>
      </c>
      <c r="R4723" s="8">
        <f>Table1[[#This Row],[post_time]]+8/24</f>
        <v>40533.157696759263</v>
      </c>
      <c r="S4723" s="3">
        <f>IF(Table1[[#This Row],[post_position]]=1,0,SUMIFS($F$2:F4723,$H$2:H4723,Table1[[#This Row],[post_position]]-1,$C$2:C4723,Table1[[#This Row],[topic_id]]))</f>
        <v>40530.393472222226</v>
      </c>
    </row>
    <row r="4724" spans="1:19" x14ac:dyDescent="0.25">
      <c r="A4724" s="7">
        <v>4814</v>
      </c>
      <c r="B4724" s="7">
        <v>1</v>
      </c>
      <c r="C4724" s="7">
        <v>1158</v>
      </c>
      <c r="D4724" s="7">
        <v>6779</v>
      </c>
      <c r="E4724" s="2"/>
      <c r="F4724" s="8">
        <v>40532.871249999997</v>
      </c>
      <c r="G4724" s="7">
        <v>0</v>
      </c>
      <c r="H4724" s="7">
        <v>1</v>
      </c>
      <c r="I4724" s="7" t="b">
        <f t="shared" si="219"/>
        <v>0</v>
      </c>
      <c r="J4724" s="7" t="b">
        <f t="shared" si="220"/>
        <v>0</v>
      </c>
      <c r="K4724" s="7">
        <f t="shared" si="221"/>
        <v>0</v>
      </c>
      <c r="L4724" s="7">
        <f>WEEKDAY(Table1[[#This Row],[post_time]])</f>
        <v>2</v>
      </c>
      <c r="M4724" s="7">
        <f>VLOOKUP(Table1[[#This Row],[topic_id]],'All Topics Data'!$A$2:$I$1243,8,FALSE)</f>
        <v>40532.870833333334</v>
      </c>
      <c r="N4724" s="7">
        <f>Table1[[#This Row],[Hui Reply?]]*(Table1[[#This Row],[post_time]]-Table1[[#This Row],[timestamp of previous reply]])</f>
        <v>0</v>
      </c>
      <c r="O4724" s="3">
        <f>O4723+Table1[[#This Row],[Hui Reply?]]</f>
        <v>1175</v>
      </c>
      <c r="P4724" s="19">
        <f>INT(Table1[[#This Row],[post_time]])</f>
        <v>40532</v>
      </c>
      <c r="Q4724" s="3">
        <f>IF(Table1[[#This Row],[Hui Reply?]],VLOOKUP(Table1[[#This Row],[topic_id]],'All Topics Data'!$A$2:$E$1243,5,FALSE),0)</f>
        <v>0</v>
      </c>
      <c r="R4724" s="8">
        <f>Table1[[#This Row],[post_time]]+8/24</f>
        <v>40533.204583333332</v>
      </c>
      <c r="S4724" s="3">
        <f>IF(Table1[[#This Row],[post_position]]=1,0,SUMIFS($F$2:F4724,$H$2:H4724,Table1[[#This Row],[post_position]]-1,$C$2:C4724,Table1[[#This Row],[topic_id]]))</f>
        <v>0</v>
      </c>
    </row>
    <row r="4725" spans="1:19" x14ac:dyDescent="0.25">
      <c r="A4725" s="7">
        <v>4815</v>
      </c>
      <c r="B4725" s="7">
        <v>1</v>
      </c>
      <c r="C4725" s="7">
        <v>1150</v>
      </c>
      <c r="D4725" s="7">
        <v>6998</v>
      </c>
      <c r="E4725" s="2"/>
      <c r="F4725" s="8">
        <v>40532.874907407408</v>
      </c>
      <c r="G4725" s="7">
        <v>0</v>
      </c>
      <c r="H4725" s="7">
        <v>6</v>
      </c>
      <c r="I4725" s="7" t="b">
        <f t="shared" si="219"/>
        <v>0</v>
      </c>
      <c r="J4725" s="7" t="b">
        <f t="shared" si="220"/>
        <v>1</v>
      </c>
      <c r="K4725" s="7">
        <f t="shared" si="221"/>
        <v>0</v>
      </c>
      <c r="L4725" s="7">
        <f>WEEKDAY(Table1[[#This Row],[post_time]])</f>
        <v>2</v>
      </c>
      <c r="M4725" s="7">
        <f>VLOOKUP(Table1[[#This Row],[topic_id]],'All Topics Data'!$A$2:$I$1243,8,FALSE)</f>
        <v>40529.913194444445</v>
      </c>
      <c r="N4725" s="7">
        <f>Table1[[#This Row],[Hui Reply?]]*(Table1[[#This Row],[post_time]]-Table1[[#This Row],[timestamp of previous reply]])</f>
        <v>0</v>
      </c>
      <c r="O4725" s="3">
        <f>O4724+Table1[[#This Row],[Hui Reply?]]</f>
        <v>1175</v>
      </c>
      <c r="P4725" s="19">
        <f>INT(Table1[[#This Row],[post_time]])</f>
        <v>40532</v>
      </c>
      <c r="Q4725" s="3">
        <f>IF(Table1[[#This Row],[Hui Reply?]],VLOOKUP(Table1[[#This Row],[topic_id]],'All Topics Data'!$A$2:$E$1243,5,FALSE),0)</f>
        <v>0</v>
      </c>
      <c r="R4725" s="8">
        <f>Table1[[#This Row],[post_time]]+8/24</f>
        <v>40533.208240740743</v>
      </c>
      <c r="S4725" s="3">
        <f>IF(Table1[[#This Row],[post_position]]=1,0,SUMIFS($F$2:F4725,$H$2:H4725,Table1[[#This Row],[post_position]]-1,$C$2:C4725,Table1[[#This Row],[topic_id]]))</f>
        <v>40532.821886574071</v>
      </c>
    </row>
    <row r="4726" spans="1:19" x14ac:dyDescent="0.25">
      <c r="A4726" s="7">
        <v>4816</v>
      </c>
      <c r="B4726" s="7">
        <v>1</v>
      </c>
      <c r="C4726" s="7">
        <v>1158</v>
      </c>
      <c r="D4726" s="7">
        <v>6998</v>
      </c>
      <c r="E4726" s="2"/>
      <c r="F4726" s="8">
        <v>40532.877685185187</v>
      </c>
      <c r="G4726" s="7">
        <v>0</v>
      </c>
      <c r="H4726" s="7">
        <v>2</v>
      </c>
      <c r="I4726" s="7" t="b">
        <f t="shared" si="219"/>
        <v>0</v>
      </c>
      <c r="J4726" s="7" t="b">
        <f t="shared" si="220"/>
        <v>1</v>
      </c>
      <c r="K4726" s="7">
        <f t="shared" si="221"/>
        <v>0</v>
      </c>
      <c r="L4726" s="7">
        <f>WEEKDAY(Table1[[#This Row],[post_time]])</f>
        <v>2</v>
      </c>
      <c r="M4726" s="7">
        <f>VLOOKUP(Table1[[#This Row],[topic_id]],'All Topics Data'!$A$2:$I$1243,8,FALSE)</f>
        <v>40532.870833333334</v>
      </c>
      <c r="N4726" s="7">
        <f>Table1[[#This Row],[Hui Reply?]]*(Table1[[#This Row],[post_time]]-Table1[[#This Row],[timestamp of previous reply]])</f>
        <v>0</v>
      </c>
      <c r="O4726" s="3">
        <f>O4725+Table1[[#This Row],[Hui Reply?]]</f>
        <v>1175</v>
      </c>
      <c r="P4726" s="19">
        <f>INT(Table1[[#This Row],[post_time]])</f>
        <v>40532</v>
      </c>
      <c r="Q4726" s="3">
        <f>IF(Table1[[#This Row],[Hui Reply?]],VLOOKUP(Table1[[#This Row],[topic_id]],'All Topics Data'!$A$2:$E$1243,5,FALSE),0)</f>
        <v>0</v>
      </c>
      <c r="R4726" s="8">
        <f>Table1[[#This Row],[post_time]]+8/24</f>
        <v>40533.211018518523</v>
      </c>
      <c r="S4726" s="3">
        <f>IF(Table1[[#This Row],[post_position]]=1,0,SUMIFS($F$2:F4726,$H$2:H4726,Table1[[#This Row],[post_position]]-1,$C$2:C4726,Table1[[#This Row],[topic_id]]))</f>
        <v>40532.871249999997</v>
      </c>
    </row>
    <row r="4727" spans="1:19" x14ac:dyDescent="0.25">
      <c r="A4727" s="7">
        <v>4817</v>
      </c>
      <c r="B4727" s="7">
        <v>1</v>
      </c>
      <c r="C4727" s="7">
        <v>1158</v>
      </c>
      <c r="D4727" s="7">
        <v>6779</v>
      </c>
      <c r="E4727" s="2"/>
      <c r="F4727" s="8">
        <v>40532.882627314815</v>
      </c>
      <c r="G4727" s="7">
        <v>0</v>
      </c>
      <c r="H4727" s="7">
        <v>3</v>
      </c>
      <c r="I4727" s="7" t="b">
        <f t="shared" si="219"/>
        <v>0</v>
      </c>
      <c r="J4727" s="7" t="b">
        <f t="shared" si="220"/>
        <v>1</v>
      </c>
      <c r="K4727" s="7">
        <f t="shared" si="221"/>
        <v>0</v>
      </c>
      <c r="L4727" s="7">
        <f>WEEKDAY(Table1[[#This Row],[post_time]])</f>
        <v>2</v>
      </c>
      <c r="M4727" s="7">
        <f>VLOOKUP(Table1[[#This Row],[topic_id]],'All Topics Data'!$A$2:$I$1243,8,FALSE)</f>
        <v>40532.870833333334</v>
      </c>
      <c r="N4727" s="7">
        <f>Table1[[#This Row],[Hui Reply?]]*(Table1[[#This Row],[post_time]]-Table1[[#This Row],[timestamp of previous reply]])</f>
        <v>0</v>
      </c>
      <c r="O4727" s="3">
        <f>O4726+Table1[[#This Row],[Hui Reply?]]</f>
        <v>1175</v>
      </c>
      <c r="P4727" s="19">
        <f>INT(Table1[[#This Row],[post_time]])</f>
        <v>40532</v>
      </c>
      <c r="Q4727" s="3">
        <f>IF(Table1[[#This Row],[Hui Reply?]],VLOOKUP(Table1[[#This Row],[topic_id]],'All Topics Data'!$A$2:$E$1243,5,FALSE),0)</f>
        <v>0</v>
      </c>
      <c r="R4727" s="8">
        <f>Table1[[#This Row],[post_time]]+8/24</f>
        <v>40533.215960648151</v>
      </c>
      <c r="S4727" s="3">
        <f>IF(Table1[[#This Row],[post_position]]=1,0,SUMIFS($F$2:F4727,$H$2:H4727,Table1[[#This Row],[post_position]]-1,$C$2:C4727,Table1[[#This Row],[topic_id]]))</f>
        <v>40532.877685185187</v>
      </c>
    </row>
    <row r="4728" spans="1:19" x14ac:dyDescent="0.25">
      <c r="A4728" s="7">
        <v>4818</v>
      </c>
      <c r="B4728" s="7">
        <v>1</v>
      </c>
      <c r="C4728" s="7">
        <v>1159</v>
      </c>
      <c r="D4728" s="7">
        <v>6779</v>
      </c>
      <c r="E4728" s="2"/>
      <c r="F4728" s="8">
        <v>40532.886354166665</v>
      </c>
      <c r="G4728" s="7">
        <v>0</v>
      </c>
      <c r="H4728" s="7">
        <v>1</v>
      </c>
      <c r="I4728" s="7" t="b">
        <f t="shared" si="219"/>
        <v>0</v>
      </c>
      <c r="J4728" s="7" t="b">
        <f t="shared" si="220"/>
        <v>0</v>
      </c>
      <c r="K4728" s="7">
        <f t="shared" si="221"/>
        <v>0</v>
      </c>
      <c r="L4728" s="7">
        <f>WEEKDAY(Table1[[#This Row],[post_time]])</f>
        <v>2</v>
      </c>
      <c r="M4728" s="7">
        <f>VLOOKUP(Table1[[#This Row],[topic_id]],'All Topics Data'!$A$2:$I$1243,8,FALSE)</f>
        <v>40532.886111111111</v>
      </c>
      <c r="N4728" s="7">
        <f>Table1[[#This Row],[Hui Reply?]]*(Table1[[#This Row],[post_time]]-Table1[[#This Row],[timestamp of previous reply]])</f>
        <v>0</v>
      </c>
      <c r="O4728" s="3">
        <f>O4727+Table1[[#This Row],[Hui Reply?]]</f>
        <v>1175</v>
      </c>
      <c r="P4728" s="19">
        <f>INT(Table1[[#This Row],[post_time]])</f>
        <v>40532</v>
      </c>
      <c r="Q4728" s="3">
        <f>IF(Table1[[#This Row],[Hui Reply?]],VLOOKUP(Table1[[#This Row],[topic_id]],'All Topics Data'!$A$2:$E$1243,5,FALSE),0)</f>
        <v>0</v>
      </c>
      <c r="R4728" s="8">
        <f>Table1[[#This Row],[post_time]]+8/24</f>
        <v>40533.219687500001</v>
      </c>
      <c r="S4728" s="3">
        <f>IF(Table1[[#This Row],[post_position]]=1,0,SUMIFS($F$2:F4728,$H$2:H4728,Table1[[#This Row],[post_position]]-1,$C$2:C4728,Table1[[#This Row],[topic_id]]))</f>
        <v>0</v>
      </c>
    </row>
    <row r="4729" spans="1:19" x14ac:dyDescent="0.25">
      <c r="A4729" s="7">
        <v>4819</v>
      </c>
      <c r="B4729" s="7">
        <v>1</v>
      </c>
      <c r="C4729" s="7">
        <v>1159</v>
      </c>
      <c r="D4729" s="7">
        <v>6458</v>
      </c>
      <c r="F4729" s="8">
        <v>40532.923414351855</v>
      </c>
      <c r="G4729" s="7">
        <v>0</v>
      </c>
      <c r="H4729" s="7">
        <v>2</v>
      </c>
      <c r="I4729" s="7" t="b">
        <f t="shared" si="219"/>
        <v>0</v>
      </c>
      <c r="J4729" s="7" t="b">
        <f t="shared" si="220"/>
        <v>1</v>
      </c>
      <c r="K4729" s="7">
        <f t="shared" si="221"/>
        <v>0</v>
      </c>
      <c r="L4729" s="7">
        <f>WEEKDAY(Table1[[#This Row],[post_time]])</f>
        <v>2</v>
      </c>
      <c r="M4729" s="7">
        <f>VLOOKUP(Table1[[#This Row],[topic_id]],'All Topics Data'!$A$2:$I$1243,8,FALSE)</f>
        <v>40532.886111111111</v>
      </c>
      <c r="N4729" s="7">
        <f>Table1[[#This Row],[Hui Reply?]]*(Table1[[#This Row],[post_time]]-Table1[[#This Row],[timestamp of previous reply]])</f>
        <v>0</v>
      </c>
      <c r="O4729" s="3">
        <f>O4728+Table1[[#This Row],[Hui Reply?]]</f>
        <v>1175</v>
      </c>
      <c r="P4729" s="19">
        <f>INT(Table1[[#This Row],[post_time]])</f>
        <v>40532</v>
      </c>
      <c r="Q4729" s="3">
        <f>IF(Table1[[#This Row],[Hui Reply?]],VLOOKUP(Table1[[#This Row],[topic_id]],'All Topics Data'!$A$2:$E$1243,5,FALSE),0)</f>
        <v>0</v>
      </c>
      <c r="R4729" s="8">
        <f>Table1[[#This Row],[post_time]]+8/24</f>
        <v>40533.256747685191</v>
      </c>
      <c r="S4729" s="3">
        <f>IF(Table1[[#This Row],[post_position]]=1,0,SUMIFS($F$2:F4729,$H$2:H4729,Table1[[#This Row],[post_position]]-1,$C$2:C4729,Table1[[#This Row],[topic_id]]))</f>
        <v>40532.886354166665</v>
      </c>
    </row>
    <row r="4730" spans="1:19" x14ac:dyDescent="0.25">
      <c r="A4730" s="7">
        <v>4820</v>
      </c>
      <c r="B4730" s="7">
        <v>1</v>
      </c>
      <c r="C4730" s="7">
        <v>1158</v>
      </c>
      <c r="D4730" s="7">
        <v>6458</v>
      </c>
      <c r="F4730" s="8">
        <v>40532.930138888885</v>
      </c>
      <c r="G4730" s="7">
        <v>0</v>
      </c>
      <c r="H4730" s="7">
        <v>4</v>
      </c>
      <c r="I4730" s="7" t="b">
        <f t="shared" si="219"/>
        <v>0</v>
      </c>
      <c r="J4730" s="7" t="b">
        <f t="shared" si="220"/>
        <v>1</v>
      </c>
      <c r="K4730" s="7">
        <f t="shared" si="221"/>
        <v>0</v>
      </c>
      <c r="L4730" s="7">
        <f>WEEKDAY(Table1[[#This Row],[post_time]])</f>
        <v>2</v>
      </c>
      <c r="M4730" s="7">
        <f>VLOOKUP(Table1[[#This Row],[topic_id]],'All Topics Data'!$A$2:$I$1243,8,FALSE)</f>
        <v>40532.870833333334</v>
      </c>
      <c r="N4730" s="7">
        <f>Table1[[#This Row],[Hui Reply?]]*(Table1[[#This Row],[post_time]]-Table1[[#This Row],[timestamp of previous reply]])</f>
        <v>0</v>
      </c>
      <c r="O4730" s="3">
        <f>O4729+Table1[[#This Row],[Hui Reply?]]</f>
        <v>1175</v>
      </c>
      <c r="P4730" s="19">
        <f>INT(Table1[[#This Row],[post_time]])</f>
        <v>40532</v>
      </c>
      <c r="Q4730" s="3">
        <f>IF(Table1[[#This Row],[Hui Reply?]],VLOOKUP(Table1[[#This Row],[topic_id]],'All Topics Data'!$A$2:$E$1243,5,FALSE),0)</f>
        <v>0</v>
      </c>
      <c r="R4730" s="8">
        <f>Table1[[#This Row],[post_time]]+8/24</f>
        <v>40533.263472222221</v>
      </c>
      <c r="S4730" s="3">
        <f>IF(Table1[[#This Row],[post_position]]=1,0,SUMIFS($F$2:F4730,$H$2:H4730,Table1[[#This Row],[post_position]]-1,$C$2:C4730,Table1[[#This Row],[topic_id]]))</f>
        <v>40532.882627314815</v>
      </c>
    </row>
    <row r="4731" spans="1:19" x14ac:dyDescent="0.25">
      <c r="A4731" s="7">
        <v>4821</v>
      </c>
      <c r="B4731" s="7">
        <v>1</v>
      </c>
      <c r="C4731" s="7">
        <v>1159</v>
      </c>
      <c r="D4731" s="7">
        <v>6779</v>
      </c>
      <c r="F4731" s="8">
        <v>40532.942152777781</v>
      </c>
      <c r="G4731" s="7">
        <v>0</v>
      </c>
      <c r="H4731" s="7">
        <v>3</v>
      </c>
      <c r="I4731" s="7" t="b">
        <f t="shared" si="219"/>
        <v>0</v>
      </c>
      <c r="J4731" s="7" t="b">
        <f t="shared" si="220"/>
        <v>1</v>
      </c>
      <c r="K4731" s="7">
        <f t="shared" si="221"/>
        <v>0</v>
      </c>
      <c r="L4731" s="7">
        <f>WEEKDAY(Table1[[#This Row],[post_time]])</f>
        <v>2</v>
      </c>
      <c r="M4731" s="7">
        <f>VLOOKUP(Table1[[#This Row],[topic_id]],'All Topics Data'!$A$2:$I$1243,8,FALSE)</f>
        <v>40532.886111111111</v>
      </c>
      <c r="N4731" s="7">
        <f>Table1[[#This Row],[Hui Reply?]]*(Table1[[#This Row],[post_time]]-Table1[[#This Row],[timestamp of previous reply]])</f>
        <v>0</v>
      </c>
      <c r="O4731" s="3">
        <f>O4730+Table1[[#This Row],[Hui Reply?]]</f>
        <v>1175</v>
      </c>
      <c r="P4731" s="19">
        <f>INT(Table1[[#This Row],[post_time]])</f>
        <v>40532</v>
      </c>
      <c r="Q4731" s="3">
        <f>IF(Table1[[#This Row],[Hui Reply?]],VLOOKUP(Table1[[#This Row],[topic_id]],'All Topics Data'!$A$2:$E$1243,5,FALSE),0)</f>
        <v>0</v>
      </c>
      <c r="R4731" s="8">
        <f>Table1[[#This Row],[post_time]]+8/24</f>
        <v>40533.275486111117</v>
      </c>
      <c r="S4731" s="3">
        <f>IF(Table1[[#This Row],[post_position]]=1,0,SUMIFS($F$2:F4731,$H$2:H4731,Table1[[#This Row],[post_position]]-1,$C$2:C4731,Table1[[#This Row],[topic_id]]))</f>
        <v>40532.923414351855</v>
      </c>
    </row>
    <row r="4732" spans="1:19" x14ac:dyDescent="0.25">
      <c r="A4732" s="7">
        <v>4822</v>
      </c>
      <c r="B4732" s="7">
        <v>1</v>
      </c>
      <c r="C4732" s="7">
        <v>1159</v>
      </c>
      <c r="D4732" s="7">
        <v>6779</v>
      </c>
      <c r="F4732" s="8">
        <v>40532.942557870374</v>
      </c>
      <c r="G4732" s="7">
        <v>0</v>
      </c>
      <c r="H4732" s="7">
        <v>4</v>
      </c>
      <c r="I4732" s="7" t="b">
        <f t="shared" si="219"/>
        <v>0</v>
      </c>
      <c r="J4732" s="7" t="b">
        <f t="shared" si="220"/>
        <v>1</v>
      </c>
      <c r="K4732" s="7">
        <f t="shared" si="221"/>
        <v>0</v>
      </c>
      <c r="L4732" s="7">
        <f>WEEKDAY(Table1[[#This Row],[post_time]])</f>
        <v>2</v>
      </c>
      <c r="M4732" s="7">
        <f>VLOOKUP(Table1[[#This Row],[topic_id]],'All Topics Data'!$A$2:$I$1243,8,FALSE)</f>
        <v>40532.886111111111</v>
      </c>
      <c r="N4732" s="7">
        <f>Table1[[#This Row],[Hui Reply?]]*(Table1[[#This Row],[post_time]]-Table1[[#This Row],[timestamp of previous reply]])</f>
        <v>0</v>
      </c>
      <c r="O4732" s="3">
        <f>O4731+Table1[[#This Row],[Hui Reply?]]</f>
        <v>1175</v>
      </c>
      <c r="P4732" s="19">
        <f>INT(Table1[[#This Row],[post_time]])</f>
        <v>40532</v>
      </c>
      <c r="Q4732" s="3">
        <f>IF(Table1[[#This Row],[Hui Reply?]],VLOOKUP(Table1[[#This Row],[topic_id]],'All Topics Data'!$A$2:$E$1243,5,FALSE),0)</f>
        <v>0</v>
      </c>
      <c r="R4732" s="8">
        <f>Table1[[#This Row],[post_time]]+8/24</f>
        <v>40533.27589120371</v>
      </c>
      <c r="S4732" s="3">
        <f>IF(Table1[[#This Row],[post_position]]=1,0,SUMIFS($F$2:F4732,$H$2:H4732,Table1[[#This Row],[post_position]]-1,$C$2:C4732,Table1[[#This Row],[topic_id]]))</f>
        <v>40532.942152777781</v>
      </c>
    </row>
    <row r="4733" spans="1:19" x14ac:dyDescent="0.25">
      <c r="A4733" s="7">
        <v>4823</v>
      </c>
      <c r="B4733" s="7">
        <v>1</v>
      </c>
      <c r="C4733" s="7">
        <v>1158</v>
      </c>
      <c r="D4733" s="7">
        <v>6779</v>
      </c>
      <c r="E4733" s="2"/>
      <c r="F4733" s="8">
        <v>40532.944780092592</v>
      </c>
      <c r="G4733" s="7">
        <v>0</v>
      </c>
      <c r="H4733" s="7">
        <v>5</v>
      </c>
      <c r="I4733" s="7" t="b">
        <f t="shared" si="219"/>
        <v>0</v>
      </c>
      <c r="J4733" s="7" t="b">
        <f t="shared" si="220"/>
        <v>1</v>
      </c>
      <c r="K4733" s="7">
        <f t="shared" si="221"/>
        <v>0</v>
      </c>
      <c r="L4733" s="7">
        <f>WEEKDAY(Table1[[#This Row],[post_time]])</f>
        <v>2</v>
      </c>
      <c r="M4733" s="7">
        <f>VLOOKUP(Table1[[#This Row],[topic_id]],'All Topics Data'!$A$2:$I$1243,8,FALSE)</f>
        <v>40532.870833333334</v>
      </c>
      <c r="N4733" s="7">
        <f>Table1[[#This Row],[Hui Reply?]]*(Table1[[#This Row],[post_time]]-Table1[[#This Row],[timestamp of previous reply]])</f>
        <v>0</v>
      </c>
      <c r="O4733" s="3">
        <f>O4732+Table1[[#This Row],[Hui Reply?]]</f>
        <v>1175</v>
      </c>
      <c r="P4733" s="19">
        <f>INT(Table1[[#This Row],[post_time]])</f>
        <v>40532</v>
      </c>
      <c r="Q4733" s="3">
        <f>IF(Table1[[#This Row],[Hui Reply?]],VLOOKUP(Table1[[#This Row],[topic_id]],'All Topics Data'!$A$2:$E$1243,5,FALSE),0)</f>
        <v>0</v>
      </c>
      <c r="R4733" s="8">
        <f>Table1[[#This Row],[post_time]]+8/24</f>
        <v>40533.278113425928</v>
      </c>
      <c r="S4733" s="3">
        <f>IF(Table1[[#This Row],[post_position]]=1,0,SUMIFS($F$2:F4733,$H$2:H4733,Table1[[#This Row],[post_position]]-1,$C$2:C4733,Table1[[#This Row],[topic_id]]))</f>
        <v>40532.930138888885</v>
      </c>
    </row>
    <row r="4734" spans="1:19" x14ac:dyDescent="0.25">
      <c r="A4734" s="7">
        <v>4824</v>
      </c>
      <c r="B4734" s="7">
        <v>1</v>
      </c>
      <c r="C4734" s="7">
        <v>1158</v>
      </c>
      <c r="D4734" s="7">
        <v>6458</v>
      </c>
      <c r="E4734" s="2"/>
      <c r="F4734" s="8">
        <v>40532.951412037037</v>
      </c>
      <c r="G4734" s="7">
        <v>0</v>
      </c>
      <c r="H4734" s="7">
        <v>6</v>
      </c>
      <c r="I4734" s="7" t="b">
        <f t="shared" si="219"/>
        <v>0</v>
      </c>
      <c r="J4734" s="7" t="b">
        <f t="shared" si="220"/>
        <v>1</v>
      </c>
      <c r="K4734" s="7">
        <f t="shared" si="221"/>
        <v>0</v>
      </c>
      <c r="L4734" s="7">
        <f>WEEKDAY(Table1[[#This Row],[post_time]])</f>
        <v>2</v>
      </c>
      <c r="M4734" s="7">
        <f>VLOOKUP(Table1[[#This Row],[topic_id]],'All Topics Data'!$A$2:$I$1243,8,FALSE)</f>
        <v>40532.870833333334</v>
      </c>
      <c r="N4734" s="7">
        <f>Table1[[#This Row],[Hui Reply?]]*(Table1[[#This Row],[post_time]]-Table1[[#This Row],[timestamp of previous reply]])</f>
        <v>0</v>
      </c>
      <c r="O4734" s="3">
        <f>O4733+Table1[[#This Row],[Hui Reply?]]</f>
        <v>1175</v>
      </c>
      <c r="P4734" s="19">
        <f>INT(Table1[[#This Row],[post_time]])</f>
        <v>40532</v>
      </c>
      <c r="Q4734" s="3">
        <f>IF(Table1[[#This Row],[Hui Reply?]],VLOOKUP(Table1[[#This Row],[topic_id]],'All Topics Data'!$A$2:$E$1243,5,FALSE),0)</f>
        <v>0</v>
      </c>
      <c r="R4734" s="8">
        <f>Table1[[#This Row],[post_time]]+8/24</f>
        <v>40533.284745370373</v>
      </c>
      <c r="S4734" s="3">
        <f>IF(Table1[[#This Row],[post_position]]=1,0,SUMIFS($F$2:F4734,$H$2:H4734,Table1[[#This Row],[post_position]]-1,$C$2:C4734,Table1[[#This Row],[topic_id]]))</f>
        <v>40532.944780092592</v>
      </c>
    </row>
    <row r="4735" spans="1:19" x14ac:dyDescent="0.25">
      <c r="A4735" s="7">
        <v>4825</v>
      </c>
      <c r="B4735" s="7">
        <v>1</v>
      </c>
      <c r="C4735" s="7">
        <v>1160</v>
      </c>
      <c r="D4735" s="7">
        <v>6894</v>
      </c>
      <c r="E4735" s="2"/>
      <c r="F4735" s="8">
        <v>40532.987071759257</v>
      </c>
      <c r="G4735" s="7">
        <v>0</v>
      </c>
      <c r="H4735" s="7">
        <v>1</v>
      </c>
      <c r="I4735" s="7" t="b">
        <f t="shared" si="219"/>
        <v>0</v>
      </c>
      <c r="J4735" s="7" t="b">
        <f t="shared" si="220"/>
        <v>0</v>
      </c>
      <c r="K4735" s="7">
        <f t="shared" si="221"/>
        <v>0</v>
      </c>
      <c r="L4735" s="7">
        <f>WEEKDAY(Table1[[#This Row],[post_time]])</f>
        <v>2</v>
      </c>
      <c r="M4735" s="7">
        <f>VLOOKUP(Table1[[#This Row],[topic_id]],'All Topics Data'!$A$2:$I$1243,8,FALSE)</f>
        <v>40532.986805555556</v>
      </c>
      <c r="N4735" s="7">
        <f>Table1[[#This Row],[Hui Reply?]]*(Table1[[#This Row],[post_time]]-Table1[[#This Row],[timestamp of previous reply]])</f>
        <v>0</v>
      </c>
      <c r="O4735" s="3">
        <f>O4734+Table1[[#This Row],[Hui Reply?]]</f>
        <v>1175</v>
      </c>
      <c r="P4735" s="19">
        <f>INT(Table1[[#This Row],[post_time]])</f>
        <v>40532</v>
      </c>
      <c r="Q4735" s="3">
        <f>IF(Table1[[#This Row],[Hui Reply?]],VLOOKUP(Table1[[#This Row],[topic_id]],'All Topics Data'!$A$2:$E$1243,5,FALSE),0)</f>
        <v>0</v>
      </c>
      <c r="R4735" s="8">
        <f>Table1[[#This Row],[post_time]]+8/24</f>
        <v>40533.320405092592</v>
      </c>
      <c r="S4735" s="3">
        <f>IF(Table1[[#This Row],[post_position]]=1,0,SUMIFS($F$2:F4735,$H$2:H4735,Table1[[#This Row],[post_position]]-1,$C$2:C4735,Table1[[#This Row],[topic_id]]))</f>
        <v>0</v>
      </c>
    </row>
    <row r="4736" spans="1:19" x14ac:dyDescent="0.25">
      <c r="A4736" s="7">
        <v>4826</v>
      </c>
      <c r="B4736" s="7">
        <v>1</v>
      </c>
      <c r="C4736" s="7">
        <v>1158</v>
      </c>
      <c r="D4736" s="7">
        <v>6779</v>
      </c>
      <c r="E4736" s="2"/>
      <c r="F4736" s="8">
        <v>40533.04451388889</v>
      </c>
      <c r="G4736" s="7">
        <v>0</v>
      </c>
      <c r="H4736" s="7">
        <v>7</v>
      </c>
      <c r="I4736" s="7" t="b">
        <f t="shared" si="219"/>
        <v>0</v>
      </c>
      <c r="J4736" s="7" t="b">
        <f t="shared" si="220"/>
        <v>1</v>
      </c>
      <c r="K4736" s="7">
        <f t="shared" si="221"/>
        <v>0</v>
      </c>
      <c r="L4736" s="7">
        <f>WEEKDAY(Table1[[#This Row],[post_time]])</f>
        <v>3</v>
      </c>
      <c r="M4736" s="7">
        <f>VLOOKUP(Table1[[#This Row],[topic_id]],'All Topics Data'!$A$2:$I$1243,8,FALSE)</f>
        <v>40532.870833333334</v>
      </c>
      <c r="N4736" s="7">
        <f>Table1[[#This Row],[Hui Reply?]]*(Table1[[#This Row],[post_time]]-Table1[[#This Row],[timestamp of previous reply]])</f>
        <v>0</v>
      </c>
      <c r="O4736" s="3">
        <f>O4735+Table1[[#This Row],[Hui Reply?]]</f>
        <v>1175</v>
      </c>
      <c r="P4736" s="19">
        <f>INT(Table1[[#This Row],[post_time]])</f>
        <v>40533</v>
      </c>
      <c r="Q4736" s="3">
        <f>IF(Table1[[#This Row],[Hui Reply?]],VLOOKUP(Table1[[#This Row],[topic_id]],'All Topics Data'!$A$2:$E$1243,5,FALSE),0)</f>
        <v>0</v>
      </c>
      <c r="R4736" s="8">
        <f>Table1[[#This Row],[post_time]]+8/24</f>
        <v>40533.377847222226</v>
      </c>
      <c r="S4736" s="3">
        <f>IF(Table1[[#This Row],[post_position]]=1,0,SUMIFS($F$2:F4736,$H$2:H4736,Table1[[#This Row],[post_position]]-1,$C$2:C4736,Table1[[#This Row],[topic_id]]))</f>
        <v>40532.951412037037</v>
      </c>
    </row>
    <row r="4737" spans="1:19" x14ac:dyDescent="0.25">
      <c r="A4737" s="7">
        <v>4827</v>
      </c>
      <c r="B4737" s="7">
        <v>1</v>
      </c>
      <c r="C4737" s="7">
        <v>1158</v>
      </c>
      <c r="D4737" s="7">
        <v>6779</v>
      </c>
      <c r="F4737" s="8">
        <v>40533.053159722222</v>
      </c>
      <c r="G4737" s="7">
        <v>0</v>
      </c>
      <c r="H4737" s="7">
        <v>8</v>
      </c>
      <c r="I4737" s="7" t="b">
        <f t="shared" si="219"/>
        <v>0</v>
      </c>
      <c r="J4737" s="7" t="b">
        <f t="shared" si="220"/>
        <v>1</v>
      </c>
      <c r="K4737" s="7">
        <f t="shared" si="221"/>
        <v>0</v>
      </c>
      <c r="L4737" s="7">
        <f>WEEKDAY(Table1[[#This Row],[post_time]])</f>
        <v>3</v>
      </c>
      <c r="M4737" s="7">
        <f>VLOOKUP(Table1[[#This Row],[topic_id]],'All Topics Data'!$A$2:$I$1243,8,FALSE)</f>
        <v>40532.870833333334</v>
      </c>
      <c r="N4737" s="7">
        <f>Table1[[#This Row],[Hui Reply?]]*(Table1[[#This Row],[post_time]]-Table1[[#This Row],[timestamp of previous reply]])</f>
        <v>0</v>
      </c>
      <c r="O4737" s="3">
        <f>O4736+Table1[[#This Row],[Hui Reply?]]</f>
        <v>1175</v>
      </c>
      <c r="P4737" s="19">
        <f>INT(Table1[[#This Row],[post_time]])</f>
        <v>40533</v>
      </c>
      <c r="Q4737" s="3">
        <f>IF(Table1[[#This Row],[Hui Reply?]],VLOOKUP(Table1[[#This Row],[topic_id]],'All Topics Data'!$A$2:$E$1243,5,FALSE),0)</f>
        <v>0</v>
      </c>
      <c r="R4737" s="8">
        <f>Table1[[#This Row],[post_time]]+8/24</f>
        <v>40533.386493055557</v>
      </c>
      <c r="S4737" s="3">
        <f>IF(Table1[[#This Row],[post_position]]=1,0,SUMIFS($F$2:F4737,$H$2:H4737,Table1[[#This Row],[post_position]]-1,$C$2:C4737,Table1[[#This Row],[topic_id]]))</f>
        <v>40533.04451388889</v>
      </c>
    </row>
    <row r="4738" spans="1:19" x14ac:dyDescent="0.25">
      <c r="A4738" s="7">
        <v>4828</v>
      </c>
      <c r="B4738" s="7">
        <v>1</v>
      </c>
      <c r="C4738" s="7">
        <v>1158</v>
      </c>
      <c r="D4738" s="7">
        <v>6779</v>
      </c>
      <c r="F4738" s="8">
        <v>40533.053159722222</v>
      </c>
      <c r="G4738" s="7">
        <v>0</v>
      </c>
      <c r="H4738" s="7">
        <v>8</v>
      </c>
      <c r="I4738" s="7" t="b">
        <f t="shared" si="219"/>
        <v>0</v>
      </c>
      <c r="J4738" s="7" t="b">
        <f t="shared" si="220"/>
        <v>1</v>
      </c>
      <c r="K4738" s="7">
        <f t="shared" si="221"/>
        <v>0</v>
      </c>
      <c r="L4738" s="7">
        <f>WEEKDAY(Table1[[#This Row],[post_time]])</f>
        <v>3</v>
      </c>
      <c r="M4738" s="7">
        <f>VLOOKUP(Table1[[#This Row],[topic_id]],'All Topics Data'!$A$2:$I$1243,8,FALSE)</f>
        <v>40532.870833333334</v>
      </c>
      <c r="N4738" s="7">
        <f>Table1[[#This Row],[Hui Reply?]]*(Table1[[#This Row],[post_time]]-Table1[[#This Row],[timestamp of previous reply]])</f>
        <v>0</v>
      </c>
      <c r="O4738" s="3">
        <f>O4737+Table1[[#This Row],[Hui Reply?]]</f>
        <v>1175</v>
      </c>
      <c r="P4738" s="19">
        <f>INT(Table1[[#This Row],[post_time]])</f>
        <v>40533</v>
      </c>
      <c r="Q4738" s="3">
        <f>IF(Table1[[#This Row],[Hui Reply?]],VLOOKUP(Table1[[#This Row],[topic_id]],'All Topics Data'!$A$2:$E$1243,5,FALSE),0)</f>
        <v>0</v>
      </c>
      <c r="R4738" s="8">
        <f>Table1[[#This Row],[post_time]]+8/24</f>
        <v>40533.386493055557</v>
      </c>
      <c r="S4738" s="3">
        <f>IF(Table1[[#This Row],[post_position]]=1,0,SUMIFS($F$2:F4738,$H$2:H4738,Table1[[#This Row],[post_position]]-1,$C$2:C4738,Table1[[#This Row],[topic_id]]))</f>
        <v>40533.04451388889</v>
      </c>
    </row>
    <row r="4739" spans="1:19" x14ac:dyDescent="0.25">
      <c r="A4739" s="7">
        <v>4829</v>
      </c>
      <c r="B4739" s="7">
        <v>1</v>
      </c>
      <c r="C4739" s="7">
        <v>1160</v>
      </c>
      <c r="D4739" s="7">
        <v>6458</v>
      </c>
      <c r="E4739" s="2"/>
      <c r="F4739" s="8">
        <v>40533.068865740737</v>
      </c>
      <c r="G4739" s="7">
        <v>0</v>
      </c>
      <c r="H4739" s="7">
        <v>2</v>
      </c>
      <c r="I4739" s="7" t="b">
        <f t="shared" ref="I4739:I4802" si="222">(D4739=24)</f>
        <v>0</v>
      </c>
      <c r="J4739" s="7" t="b">
        <f t="shared" ref="J4739:J4802" si="223">H4739&gt;1</f>
        <v>1</v>
      </c>
      <c r="K4739" s="7">
        <f t="shared" ref="K4739:K4802" si="224">I4739*J4739</f>
        <v>0</v>
      </c>
      <c r="L4739" s="7">
        <f>WEEKDAY(Table1[[#This Row],[post_time]])</f>
        <v>3</v>
      </c>
      <c r="M4739" s="7">
        <f>VLOOKUP(Table1[[#This Row],[topic_id]],'All Topics Data'!$A$2:$I$1243,8,FALSE)</f>
        <v>40532.986805555556</v>
      </c>
      <c r="N4739" s="7">
        <f>Table1[[#This Row],[Hui Reply?]]*(Table1[[#This Row],[post_time]]-Table1[[#This Row],[timestamp of previous reply]])</f>
        <v>0</v>
      </c>
      <c r="O4739" s="3">
        <f>O4738+Table1[[#This Row],[Hui Reply?]]</f>
        <v>1175</v>
      </c>
      <c r="P4739" s="19">
        <f>INT(Table1[[#This Row],[post_time]])</f>
        <v>40533</v>
      </c>
      <c r="Q4739" s="3">
        <f>IF(Table1[[#This Row],[Hui Reply?]],VLOOKUP(Table1[[#This Row],[topic_id]],'All Topics Data'!$A$2:$E$1243,5,FALSE),0)</f>
        <v>0</v>
      </c>
      <c r="R4739" s="8">
        <f>Table1[[#This Row],[post_time]]+8/24</f>
        <v>40533.402199074073</v>
      </c>
      <c r="S4739" s="3">
        <f>IF(Table1[[#This Row],[post_position]]=1,0,SUMIFS($F$2:F4739,$H$2:H4739,Table1[[#This Row],[post_position]]-1,$C$2:C4739,Table1[[#This Row],[topic_id]]))</f>
        <v>40532.987071759257</v>
      </c>
    </row>
    <row r="4740" spans="1:19" x14ac:dyDescent="0.25">
      <c r="A4740" s="7">
        <v>4830</v>
      </c>
      <c r="B4740" s="7">
        <v>1</v>
      </c>
      <c r="C4740" s="7">
        <v>1157</v>
      </c>
      <c r="D4740" s="7">
        <v>5408</v>
      </c>
      <c r="F4740" s="8">
        <v>40533.225347222222</v>
      </c>
      <c r="G4740" s="7">
        <v>0</v>
      </c>
      <c r="H4740" s="7">
        <v>5</v>
      </c>
      <c r="I4740" s="7" t="b">
        <f t="shared" si="222"/>
        <v>0</v>
      </c>
      <c r="J4740" s="7" t="b">
        <f t="shared" si="223"/>
        <v>1</v>
      </c>
      <c r="K4740" s="7">
        <f t="shared" si="224"/>
        <v>0</v>
      </c>
      <c r="L4740" s="7">
        <f>WEEKDAY(Table1[[#This Row],[post_time]])</f>
        <v>3</v>
      </c>
      <c r="M4740" s="7">
        <f>VLOOKUP(Table1[[#This Row],[topic_id]],'All Topics Data'!$A$2:$I$1243,8,FALSE)</f>
        <v>40532.252083333333</v>
      </c>
      <c r="N4740" s="7">
        <f>Table1[[#This Row],[Hui Reply?]]*(Table1[[#This Row],[post_time]]-Table1[[#This Row],[timestamp of previous reply]])</f>
        <v>0</v>
      </c>
      <c r="O4740" s="3">
        <f>O4739+Table1[[#This Row],[Hui Reply?]]</f>
        <v>1175</v>
      </c>
      <c r="P4740" s="19">
        <f>INT(Table1[[#This Row],[post_time]])</f>
        <v>40533</v>
      </c>
      <c r="Q4740" s="3">
        <f>IF(Table1[[#This Row],[Hui Reply?]],VLOOKUP(Table1[[#This Row],[topic_id]],'All Topics Data'!$A$2:$E$1243,5,FALSE),0)</f>
        <v>0</v>
      </c>
      <c r="R4740" s="8">
        <f>Table1[[#This Row],[post_time]]+8/24</f>
        <v>40533.558680555558</v>
      </c>
      <c r="S4740" s="3">
        <f>IF(Table1[[#This Row],[post_position]]=1,0,SUMIFS($F$2:F4740,$H$2:H4740,Table1[[#This Row],[post_position]]-1,$C$2:C4740,Table1[[#This Row],[topic_id]]))</f>
        <v>40532.589178240742</v>
      </c>
    </row>
    <row r="4741" spans="1:19" x14ac:dyDescent="0.25">
      <c r="A4741" s="7">
        <v>4831</v>
      </c>
      <c r="B4741" s="7">
        <v>1</v>
      </c>
      <c r="C4741" s="7">
        <v>1161</v>
      </c>
      <c r="D4741" s="7">
        <v>7224</v>
      </c>
      <c r="E4741" s="2"/>
      <c r="F4741" s="8">
        <v>40533.27783564815</v>
      </c>
      <c r="G4741" s="7">
        <v>0</v>
      </c>
      <c r="H4741" s="7">
        <v>1</v>
      </c>
      <c r="I4741" s="7" t="b">
        <f t="shared" si="222"/>
        <v>0</v>
      </c>
      <c r="J4741" s="7" t="b">
        <f t="shared" si="223"/>
        <v>0</v>
      </c>
      <c r="K4741" s="7">
        <f t="shared" si="224"/>
        <v>0</v>
      </c>
      <c r="L4741" s="7">
        <f>WEEKDAY(Table1[[#This Row],[post_time]])</f>
        <v>3</v>
      </c>
      <c r="M4741" s="7">
        <f>VLOOKUP(Table1[[#This Row],[topic_id]],'All Topics Data'!$A$2:$I$1243,8,FALSE)</f>
        <v>40533.277777777781</v>
      </c>
      <c r="N4741" s="7">
        <f>Table1[[#This Row],[Hui Reply?]]*(Table1[[#This Row],[post_time]]-Table1[[#This Row],[timestamp of previous reply]])</f>
        <v>0</v>
      </c>
      <c r="O4741" s="3">
        <f>O4740+Table1[[#This Row],[Hui Reply?]]</f>
        <v>1175</v>
      </c>
      <c r="P4741" s="19">
        <f>INT(Table1[[#This Row],[post_time]])</f>
        <v>40533</v>
      </c>
      <c r="Q4741" s="3">
        <f>IF(Table1[[#This Row],[Hui Reply?]],VLOOKUP(Table1[[#This Row],[topic_id]],'All Topics Data'!$A$2:$E$1243,5,FALSE),0)</f>
        <v>0</v>
      </c>
      <c r="R4741" s="8">
        <f>Table1[[#This Row],[post_time]]+8/24</f>
        <v>40533.611168981486</v>
      </c>
      <c r="S4741" s="3">
        <f>IF(Table1[[#This Row],[post_position]]=1,0,SUMIFS($F$2:F4741,$H$2:H4741,Table1[[#This Row],[post_position]]-1,$C$2:C4741,Table1[[#This Row],[topic_id]]))</f>
        <v>0</v>
      </c>
    </row>
    <row r="4742" spans="1:19" x14ac:dyDescent="0.25">
      <c r="A4742" s="7">
        <v>4832</v>
      </c>
      <c r="B4742" s="7">
        <v>1</v>
      </c>
      <c r="C4742" s="7">
        <v>1161</v>
      </c>
      <c r="D4742" s="7">
        <v>7224</v>
      </c>
      <c r="F4742" s="8">
        <v>40533.302974537037</v>
      </c>
      <c r="G4742" s="7">
        <v>0</v>
      </c>
      <c r="H4742" s="7">
        <v>2</v>
      </c>
      <c r="I4742" s="7" t="b">
        <f t="shared" si="222"/>
        <v>0</v>
      </c>
      <c r="J4742" s="7" t="b">
        <f t="shared" si="223"/>
        <v>1</v>
      </c>
      <c r="K4742" s="7">
        <f t="shared" si="224"/>
        <v>0</v>
      </c>
      <c r="L4742" s="7">
        <f>WEEKDAY(Table1[[#This Row],[post_time]])</f>
        <v>3</v>
      </c>
      <c r="M4742" s="7">
        <f>VLOOKUP(Table1[[#This Row],[topic_id]],'All Topics Data'!$A$2:$I$1243,8,FALSE)</f>
        <v>40533.277777777781</v>
      </c>
      <c r="N4742" s="7">
        <f>Table1[[#This Row],[Hui Reply?]]*(Table1[[#This Row],[post_time]]-Table1[[#This Row],[timestamp of previous reply]])</f>
        <v>0</v>
      </c>
      <c r="O4742" s="3">
        <f>O4741+Table1[[#This Row],[Hui Reply?]]</f>
        <v>1175</v>
      </c>
      <c r="P4742" s="19">
        <f>INT(Table1[[#This Row],[post_time]])</f>
        <v>40533</v>
      </c>
      <c r="Q4742" s="3">
        <f>IF(Table1[[#This Row],[Hui Reply?]],VLOOKUP(Table1[[#This Row],[topic_id]],'All Topics Data'!$A$2:$E$1243,5,FALSE),0)</f>
        <v>0</v>
      </c>
      <c r="R4742" s="8">
        <f>Table1[[#This Row],[post_time]]+8/24</f>
        <v>40533.636307870373</v>
      </c>
      <c r="S4742" s="3">
        <f>IF(Table1[[#This Row],[post_position]]=1,0,SUMIFS($F$2:F4742,$H$2:H4742,Table1[[#This Row],[post_position]]-1,$C$2:C4742,Table1[[#This Row],[topic_id]]))</f>
        <v>40533.27783564815</v>
      </c>
    </row>
    <row r="4743" spans="1:19" x14ac:dyDescent="0.25">
      <c r="A4743" s="7">
        <v>4833</v>
      </c>
      <c r="B4743" s="7">
        <v>1</v>
      </c>
      <c r="C4743" s="7">
        <v>1162</v>
      </c>
      <c r="D4743" s="7">
        <v>7209</v>
      </c>
      <c r="E4743" s="2"/>
      <c r="F4743" s="8">
        <v>40533.320567129631</v>
      </c>
      <c r="G4743" s="7">
        <v>0</v>
      </c>
      <c r="H4743" s="7">
        <v>1</v>
      </c>
      <c r="I4743" s="7" t="b">
        <f t="shared" si="222"/>
        <v>0</v>
      </c>
      <c r="J4743" s="7" t="b">
        <f t="shared" si="223"/>
        <v>0</v>
      </c>
      <c r="K4743" s="7">
        <f t="shared" si="224"/>
        <v>0</v>
      </c>
      <c r="L4743" s="7">
        <f>WEEKDAY(Table1[[#This Row],[post_time]])</f>
        <v>3</v>
      </c>
      <c r="M4743" s="7">
        <f>VLOOKUP(Table1[[#This Row],[topic_id]],'All Topics Data'!$A$2:$I$1243,8,FALSE)</f>
        <v>40533.320138888892</v>
      </c>
      <c r="N4743" s="7">
        <f>Table1[[#This Row],[Hui Reply?]]*(Table1[[#This Row],[post_time]]-Table1[[#This Row],[timestamp of previous reply]])</f>
        <v>0</v>
      </c>
      <c r="O4743" s="3">
        <f>O4742+Table1[[#This Row],[Hui Reply?]]</f>
        <v>1175</v>
      </c>
      <c r="P4743" s="19">
        <f>INT(Table1[[#This Row],[post_time]])</f>
        <v>40533</v>
      </c>
      <c r="Q4743" s="3">
        <f>IF(Table1[[#This Row],[Hui Reply?]],VLOOKUP(Table1[[#This Row],[topic_id]],'All Topics Data'!$A$2:$E$1243,5,FALSE),0)</f>
        <v>0</v>
      </c>
      <c r="R4743" s="8">
        <f>Table1[[#This Row],[post_time]]+8/24</f>
        <v>40533.653900462967</v>
      </c>
      <c r="S4743" s="3">
        <f>IF(Table1[[#This Row],[post_position]]=1,0,SUMIFS($F$2:F4743,$H$2:H4743,Table1[[#This Row],[post_position]]-1,$C$2:C4743,Table1[[#This Row],[topic_id]]))</f>
        <v>0</v>
      </c>
    </row>
    <row r="4744" spans="1:19" x14ac:dyDescent="0.25">
      <c r="A4744" s="7">
        <v>4834</v>
      </c>
      <c r="B4744" s="7">
        <v>1</v>
      </c>
      <c r="C4744" s="7">
        <v>1151</v>
      </c>
      <c r="D4744" s="7">
        <v>178</v>
      </c>
      <c r="E4744" s="2"/>
      <c r="F4744" s="8">
        <v>40533.375740740739</v>
      </c>
      <c r="G4744" s="7">
        <v>0</v>
      </c>
      <c r="H4744" s="7">
        <v>4</v>
      </c>
      <c r="I4744" s="7" t="b">
        <f t="shared" si="222"/>
        <v>0</v>
      </c>
      <c r="J4744" s="7" t="b">
        <f t="shared" si="223"/>
        <v>1</v>
      </c>
      <c r="K4744" s="7">
        <f t="shared" si="224"/>
        <v>0</v>
      </c>
      <c r="L4744" s="7">
        <f>WEEKDAY(Table1[[#This Row],[post_time]])</f>
        <v>3</v>
      </c>
      <c r="M4744" s="7">
        <f>VLOOKUP(Table1[[#This Row],[topic_id]],'All Topics Data'!$A$2:$I$1243,8,FALSE)</f>
        <v>40529.932638888888</v>
      </c>
      <c r="N4744" s="7">
        <f>Table1[[#This Row],[Hui Reply?]]*(Table1[[#This Row],[post_time]]-Table1[[#This Row],[timestamp of previous reply]])</f>
        <v>0</v>
      </c>
      <c r="O4744" s="3">
        <f>O4743+Table1[[#This Row],[Hui Reply?]]</f>
        <v>1175</v>
      </c>
      <c r="P4744" s="19">
        <f>INT(Table1[[#This Row],[post_time]])</f>
        <v>40533</v>
      </c>
      <c r="Q4744" s="3">
        <f>IF(Table1[[#This Row],[Hui Reply?]],VLOOKUP(Table1[[#This Row],[topic_id]],'All Topics Data'!$A$2:$E$1243,5,FALSE),0)</f>
        <v>0</v>
      </c>
      <c r="R4744" s="8">
        <f>Table1[[#This Row],[post_time]]+8/24</f>
        <v>40533.709074074075</v>
      </c>
      <c r="S4744" s="3">
        <f>IF(Table1[[#This Row],[post_position]]=1,0,SUMIFS($F$2:F4744,$H$2:H4744,Table1[[#This Row],[post_position]]-1,$C$2:C4744,Table1[[#This Row],[topic_id]]))</f>
        <v>40532.824363425927</v>
      </c>
    </row>
    <row r="4745" spans="1:19" x14ac:dyDescent="0.25">
      <c r="A4745" s="7">
        <v>4836</v>
      </c>
      <c r="B4745" s="7">
        <v>1</v>
      </c>
      <c r="C4745" s="7">
        <v>1164</v>
      </c>
      <c r="D4745" s="7">
        <v>1886</v>
      </c>
      <c r="F4745" s="8">
        <v>40533.451689814814</v>
      </c>
      <c r="G4745" s="7">
        <v>0</v>
      </c>
      <c r="H4745" s="7">
        <v>1</v>
      </c>
      <c r="I4745" s="7" t="b">
        <f t="shared" si="222"/>
        <v>0</v>
      </c>
      <c r="J4745" s="7" t="b">
        <f t="shared" si="223"/>
        <v>0</v>
      </c>
      <c r="K4745" s="7">
        <f t="shared" si="224"/>
        <v>0</v>
      </c>
      <c r="L4745" s="7">
        <f>WEEKDAY(Table1[[#This Row],[post_time]])</f>
        <v>3</v>
      </c>
      <c r="M4745" s="7">
        <f>VLOOKUP(Table1[[#This Row],[topic_id]],'All Topics Data'!$A$2:$I$1243,8,FALSE)</f>
        <v>40533.451388888891</v>
      </c>
      <c r="N4745" s="7">
        <f>Table1[[#This Row],[Hui Reply?]]*(Table1[[#This Row],[post_time]]-Table1[[#This Row],[timestamp of previous reply]])</f>
        <v>0</v>
      </c>
      <c r="O4745" s="3">
        <f>O4744+Table1[[#This Row],[Hui Reply?]]</f>
        <v>1175</v>
      </c>
      <c r="P4745" s="19">
        <f>INT(Table1[[#This Row],[post_time]])</f>
        <v>40533</v>
      </c>
      <c r="Q4745" s="3">
        <f>IF(Table1[[#This Row],[Hui Reply?]],VLOOKUP(Table1[[#This Row],[topic_id]],'All Topics Data'!$A$2:$E$1243,5,FALSE),0)</f>
        <v>0</v>
      </c>
      <c r="R4745" s="8">
        <f>Table1[[#This Row],[post_time]]+8/24</f>
        <v>40533.78502314815</v>
      </c>
      <c r="S4745" s="3">
        <f>IF(Table1[[#This Row],[post_position]]=1,0,SUMIFS($F$2:F4745,$H$2:H4745,Table1[[#This Row],[post_position]]-1,$C$2:C4745,Table1[[#This Row],[topic_id]]))</f>
        <v>0</v>
      </c>
    </row>
    <row r="4746" spans="1:19" x14ac:dyDescent="0.25">
      <c r="A4746" s="7">
        <v>4837</v>
      </c>
      <c r="B4746" s="7">
        <v>1</v>
      </c>
      <c r="C4746" s="7">
        <v>1164</v>
      </c>
      <c r="D4746" s="7">
        <v>178</v>
      </c>
      <c r="F4746" s="8">
        <v>40533.478460648148</v>
      </c>
      <c r="G4746" s="7">
        <v>0</v>
      </c>
      <c r="H4746" s="7">
        <v>2</v>
      </c>
      <c r="I4746" s="7" t="b">
        <f t="shared" si="222"/>
        <v>0</v>
      </c>
      <c r="J4746" s="7" t="b">
        <f t="shared" si="223"/>
        <v>1</v>
      </c>
      <c r="K4746" s="7">
        <f t="shared" si="224"/>
        <v>0</v>
      </c>
      <c r="L4746" s="7">
        <f>WEEKDAY(Table1[[#This Row],[post_time]])</f>
        <v>3</v>
      </c>
      <c r="M4746" s="7">
        <f>VLOOKUP(Table1[[#This Row],[topic_id]],'All Topics Data'!$A$2:$I$1243,8,FALSE)</f>
        <v>40533.451388888891</v>
      </c>
      <c r="N4746" s="7">
        <f>Table1[[#This Row],[Hui Reply?]]*(Table1[[#This Row],[post_time]]-Table1[[#This Row],[timestamp of previous reply]])</f>
        <v>0</v>
      </c>
      <c r="O4746" s="3">
        <f>O4745+Table1[[#This Row],[Hui Reply?]]</f>
        <v>1175</v>
      </c>
      <c r="P4746" s="19">
        <f>INT(Table1[[#This Row],[post_time]])</f>
        <v>40533</v>
      </c>
      <c r="Q4746" s="3">
        <f>IF(Table1[[#This Row],[Hui Reply?]],VLOOKUP(Table1[[#This Row],[topic_id]],'All Topics Data'!$A$2:$E$1243,5,FALSE),0)</f>
        <v>0</v>
      </c>
      <c r="R4746" s="8">
        <f>Table1[[#This Row],[post_time]]+8/24</f>
        <v>40533.811793981484</v>
      </c>
      <c r="S4746" s="3">
        <f>IF(Table1[[#This Row],[post_position]]=1,0,SUMIFS($F$2:F4746,$H$2:H4746,Table1[[#This Row],[post_position]]-1,$C$2:C4746,Table1[[#This Row],[topic_id]]))</f>
        <v>40533.451689814814</v>
      </c>
    </row>
    <row r="4747" spans="1:19" x14ac:dyDescent="0.25">
      <c r="A4747" s="7">
        <v>4838</v>
      </c>
      <c r="B4747" s="7">
        <v>1</v>
      </c>
      <c r="C4747" s="7">
        <v>1158</v>
      </c>
      <c r="D4747" s="7">
        <v>24</v>
      </c>
      <c r="E4747" s="2"/>
      <c r="F4747" s="8">
        <v>40533.48778935185</v>
      </c>
      <c r="G4747" s="7">
        <v>0</v>
      </c>
      <c r="H4747" s="7">
        <v>9</v>
      </c>
      <c r="I4747" s="7" t="b">
        <f t="shared" si="222"/>
        <v>1</v>
      </c>
      <c r="J4747" s="7" t="b">
        <f t="shared" si="223"/>
        <v>1</v>
      </c>
      <c r="K4747" s="7">
        <f t="shared" si="224"/>
        <v>1</v>
      </c>
      <c r="L4747" s="7">
        <f>WEEKDAY(Table1[[#This Row],[post_time]])</f>
        <v>3</v>
      </c>
      <c r="M4747" s="7">
        <f>VLOOKUP(Table1[[#This Row],[topic_id]],'All Topics Data'!$A$2:$I$1243,8,FALSE)</f>
        <v>40532.870833333334</v>
      </c>
      <c r="N4747" s="7">
        <f>Table1[[#This Row],[Hui Reply?]]*(Table1[[#This Row],[post_time]]-Table1[[#This Row],[timestamp of previous reply]])</f>
        <v>-40532.618530092594</v>
      </c>
      <c r="O4747" s="3">
        <f>O4746+Table1[[#This Row],[Hui Reply?]]</f>
        <v>1176</v>
      </c>
      <c r="P4747" s="19">
        <f>INT(Table1[[#This Row],[post_time]])</f>
        <v>40533</v>
      </c>
      <c r="Q4747" s="3" t="str">
        <f>IF(Table1[[#This Row],[Hui Reply?]],VLOOKUP(Table1[[#This Row],[topic_id]],'All Topics Data'!$A$2:$E$1243,5,FALSE),0)</f>
        <v>Guity Niamanesh</v>
      </c>
      <c r="R4747" s="8">
        <f>Table1[[#This Row],[post_time]]+8/24</f>
        <v>40533.821122685185</v>
      </c>
      <c r="S4747" s="3">
        <f>IF(Table1[[#This Row],[post_position]]=1,0,SUMIFS($F$2:F4747,$H$2:H4747,Table1[[#This Row],[post_position]]-1,$C$2:C4747,Table1[[#This Row],[topic_id]]))</f>
        <v>81066.106319444443</v>
      </c>
    </row>
    <row r="4748" spans="1:19" x14ac:dyDescent="0.25">
      <c r="A4748" s="7">
        <v>4839</v>
      </c>
      <c r="B4748" s="7">
        <v>1</v>
      </c>
      <c r="C4748" s="7">
        <v>1157</v>
      </c>
      <c r="D4748" s="7">
        <v>24</v>
      </c>
      <c r="F4748" s="8">
        <v>40533.490694444445</v>
      </c>
      <c r="G4748" s="7">
        <v>0</v>
      </c>
      <c r="H4748" s="7">
        <v>6</v>
      </c>
      <c r="I4748" s="7" t="b">
        <f t="shared" si="222"/>
        <v>1</v>
      </c>
      <c r="J4748" s="7" t="b">
        <f t="shared" si="223"/>
        <v>1</v>
      </c>
      <c r="K4748" s="7">
        <f t="shared" si="224"/>
        <v>1</v>
      </c>
      <c r="L4748" s="7">
        <f>WEEKDAY(Table1[[#This Row],[post_time]])</f>
        <v>3</v>
      </c>
      <c r="M4748" s="7">
        <f>VLOOKUP(Table1[[#This Row],[topic_id]],'All Topics Data'!$A$2:$I$1243,8,FALSE)</f>
        <v>40532.252083333333</v>
      </c>
      <c r="N4748" s="7">
        <f>Table1[[#This Row],[Hui Reply?]]*(Table1[[#This Row],[post_time]]-Table1[[#This Row],[timestamp of previous reply]])</f>
        <v>0.26534722222277196</v>
      </c>
      <c r="O4748" s="3">
        <f>O4747+Table1[[#This Row],[Hui Reply?]]</f>
        <v>1177</v>
      </c>
      <c r="P4748" s="19">
        <f>INT(Table1[[#This Row],[post_time]])</f>
        <v>40533</v>
      </c>
      <c r="Q4748" s="3" t="str">
        <f>IF(Table1[[#This Row],[Hui Reply?]],VLOOKUP(Table1[[#This Row],[topic_id]],'All Topics Data'!$A$2:$E$1243,5,FALSE),0)</f>
        <v>dan_l</v>
      </c>
      <c r="R4748" s="8">
        <f>Table1[[#This Row],[post_time]]+8/24</f>
        <v>40533.82402777778</v>
      </c>
      <c r="S4748" s="3">
        <f>IF(Table1[[#This Row],[post_position]]=1,0,SUMIFS($F$2:F4748,$H$2:H4748,Table1[[#This Row],[post_position]]-1,$C$2:C4748,Table1[[#This Row],[topic_id]]))</f>
        <v>40533.225347222222</v>
      </c>
    </row>
    <row r="4749" spans="1:19" x14ac:dyDescent="0.25">
      <c r="A4749" s="7">
        <v>4840</v>
      </c>
      <c r="B4749" s="7">
        <v>1</v>
      </c>
      <c r="C4749" s="7">
        <v>1161</v>
      </c>
      <c r="D4749" s="7">
        <v>24</v>
      </c>
      <c r="F4749" s="8">
        <v>40533.492326388892</v>
      </c>
      <c r="G4749" s="7">
        <v>0</v>
      </c>
      <c r="H4749" s="7">
        <v>3</v>
      </c>
      <c r="I4749" s="7" t="b">
        <f t="shared" si="222"/>
        <v>1</v>
      </c>
      <c r="J4749" s="7" t="b">
        <f t="shared" si="223"/>
        <v>1</v>
      </c>
      <c r="K4749" s="7">
        <f t="shared" si="224"/>
        <v>1</v>
      </c>
      <c r="L4749" s="7">
        <f>WEEKDAY(Table1[[#This Row],[post_time]])</f>
        <v>3</v>
      </c>
      <c r="M4749" s="7">
        <f>VLOOKUP(Table1[[#This Row],[topic_id]],'All Topics Data'!$A$2:$I$1243,8,FALSE)</f>
        <v>40533.277777777781</v>
      </c>
      <c r="N4749" s="7">
        <f>Table1[[#This Row],[Hui Reply?]]*(Table1[[#This Row],[post_time]]-Table1[[#This Row],[timestamp of previous reply]])</f>
        <v>0.18935185185546288</v>
      </c>
      <c r="O4749" s="3">
        <f>O4748+Table1[[#This Row],[Hui Reply?]]</f>
        <v>1178</v>
      </c>
      <c r="P4749" s="19">
        <f>INT(Table1[[#This Row],[post_time]])</f>
        <v>40533</v>
      </c>
      <c r="Q4749" s="3" t="str">
        <f>IF(Table1[[#This Row],[Hui Reply?]],VLOOKUP(Table1[[#This Row],[topic_id]],'All Topics Data'!$A$2:$E$1243,5,FALSE),0)</f>
        <v>alamgiritbd</v>
      </c>
      <c r="R4749" s="8">
        <f>Table1[[#This Row],[post_time]]+8/24</f>
        <v>40533.825659722228</v>
      </c>
      <c r="S4749" s="3">
        <f>IF(Table1[[#This Row],[post_position]]=1,0,SUMIFS($F$2:F4749,$H$2:H4749,Table1[[#This Row],[post_position]]-1,$C$2:C4749,Table1[[#This Row],[topic_id]]))</f>
        <v>40533.302974537037</v>
      </c>
    </row>
    <row r="4750" spans="1:19" x14ac:dyDescent="0.25">
      <c r="A4750" s="7">
        <v>4841</v>
      </c>
      <c r="B4750" s="7">
        <v>1</v>
      </c>
      <c r="C4750" s="7">
        <v>1151</v>
      </c>
      <c r="D4750" s="7">
        <v>24</v>
      </c>
      <c r="E4750" s="2"/>
      <c r="F4750" s="8">
        <v>40533.498148148145</v>
      </c>
      <c r="G4750" s="7">
        <v>0</v>
      </c>
      <c r="H4750" s="7">
        <v>5</v>
      </c>
      <c r="I4750" s="7" t="b">
        <f t="shared" si="222"/>
        <v>1</v>
      </c>
      <c r="J4750" s="7" t="b">
        <f t="shared" si="223"/>
        <v>1</v>
      </c>
      <c r="K4750" s="7">
        <f t="shared" si="224"/>
        <v>1</v>
      </c>
      <c r="L4750" s="7">
        <f>WEEKDAY(Table1[[#This Row],[post_time]])</f>
        <v>3</v>
      </c>
      <c r="M4750" s="7">
        <f>VLOOKUP(Table1[[#This Row],[topic_id]],'All Topics Data'!$A$2:$I$1243,8,FALSE)</f>
        <v>40529.932638888888</v>
      </c>
      <c r="N4750" s="7">
        <f>Table1[[#This Row],[Hui Reply?]]*(Table1[[#This Row],[post_time]]-Table1[[#This Row],[timestamp of previous reply]])</f>
        <v>0.12240740740526235</v>
      </c>
      <c r="O4750" s="3">
        <f>O4749+Table1[[#This Row],[Hui Reply?]]</f>
        <v>1179</v>
      </c>
      <c r="P4750" s="19">
        <f>INT(Table1[[#This Row],[post_time]])</f>
        <v>40533</v>
      </c>
      <c r="Q4750" s="3" t="str">
        <f>IF(Table1[[#This Row],[Hui Reply?]],VLOOKUP(Table1[[#This Row],[topic_id]],'All Topics Data'!$A$2:$E$1243,5,FALSE),0)</f>
        <v>dnegrotto</v>
      </c>
      <c r="R4750" s="8">
        <f>Table1[[#This Row],[post_time]]+8/24</f>
        <v>40533.83148148148</v>
      </c>
      <c r="S4750" s="3">
        <f>IF(Table1[[#This Row],[post_position]]=1,0,SUMIFS($F$2:F4750,$H$2:H4750,Table1[[#This Row],[post_position]]-1,$C$2:C4750,Table1[[#This Row],[topic_id]]))</f>
        <v>40533.375740740739</v>
      </c>
    </row>
    <row r="4751" spans="1:19" x14ac:dyDescent="0.25">
      <c r="A4751" s="7">
        <v>4842</v>
      </c>
      <c r="B4751" s="7">
        <v>1</v>
      </c>
      <c r="C4751" s="7">
        <v>1164</v>
      </c>
      <c r="D4751" s="7">
        <v>24</v>
      </c>
      <c r="F4751" s="8">
        <v>40533.498865740738</v>
      </c>
      <c r="G4751" s="7">
        <v>0</v>
      </c>
      <c r="H4751" s="7">
        <v>3</v>
      </c>
      <c r="I4751" s="7" t="b">
        <f t="shared" si="222"/>
        <v>1</v>
      </c>
      <c r="J4751" s="7" t="b">
        <f t="shared" si="223"/>
        <v>1</v>
      </c>
      <c r="K4751" s="7">
        <f t="shared" si="224"/>
        <v>1</v>
      </c>
      <c r="L4751" s="7">
        <f>WEEKDAY(Table1[[#This Row],[post_time]])</f>
        <v>3</v>
      </c>
      <c r="M4751" s="7">
        <f>VLOOKUP(Table1[[#This Row],[topic_id]],'All Topics Data'!$A$2:$I$1243,8,FALSE)</f>
        <v>40533.451388888891</v>
      </c>
      <c r="N4751" s="7">
        <f>Table1[[#This Row],[Hui Reply?]]*(Table1[[#This Row],[post_time]]-Table1[[#This Row],[timestamp of previous reply]])</f>
        <v>2.0405092589498963E-2</v>
      </c>
      <c r="O4751" s="3">
        <f>O4750+Table1[[#This Row],[Hui Reply?]]</f>
        <v>1180</v>
      </c>
      <c r="P4751" s="19">
        <f>INT(Table1[[#This Row],[post_time]])</f>
        <v>40533</v>
      </c>
      <c r="Q4751" s="3" t="str">
        <f>IF(Table1[[#This Row],[Hui Reply?]],VLOOKUP(Table1[[#This Row],[topic_id]],'All Topics Data'!$A$2:$E$1243,5,FALSE),0)</f>
        <v>Dee</v>
      </c>
      <c r="R4751" s="8">
        <f>Table1[[#This Row],[post_time]]+8/24</f>
        <v>40533.832199074073</v>
      </c>
      <c r="S4751" s="3">
        <f>IF(Table1[[#This Row],[post_position]]=1,0,SUMIFS($F$2:F4751,$H$2:H4751,Table1[[#This Row],[post_position]]-1,$C$2:C4751,Table1[[#This Row],[topic_id]]))</f>
        <v>40533.478460648148</v>
      </c>
    </row>
    <row r="4752" spans="1:19" x14ac:dyDescent="0.25">
      <c r="A4752" s="7">
        <v>4843</v>
      </c>
      <c r="B4752" s="7">
        <v>1</v>
      </c>
      <c r="C4752" s="7">
        <v>1162</v>
      </c>
      <c r="D4752" s="7">
        <v>24</v>
      </c>
      <c r="F4752" s="8">
        <v>40533.500416666669</v>
      </c>
      <c r="G4752" s="7">
        <v>0</v>
      </c>
      <c r="H4752" s="7">
        <v>2</v>
      </c>
      <c r="I4752" s="7" t="b">
        <f t="shared" si="222"/>
        <v>1</v>
      </c>
      <c r="J4752" s="7" t="b">
        <f t="shared" si="223"/>
        <v>1</v>
      </c>
      <c r="K4752" s="7">
        <f t="shared" si="224"/>
        <v>1</v>
      </c>
      <c r="L4752" s="7">
        <f>WEEKDAY(Table1[[#This Row],[post_time]])</f>
        <v>3</v>
      </c>
      <c r="M4752" s="7">
        <f>VLOOKUP(Table1[[#This Row],[topic_id]],'All Topics Data'!$A$2:$I$1243,8,FALSE)</f>
        <v>40533.320138888892</v>
      </c>
      <c r="N4752" s="7">
        <f>Table1[[#This Row],[Hui Reply?]]*(Table1[[#This Row],[post_time]]-Table1[[#This Row],[timestamp of previous reply]])</f>
        <v>0.17984953703853535</v>
      </c>
      <c r="O4752" s="3">
        <f>O4751+Table1[[#This Row],[Hui Reply?]]</f>
        <v>1181</v>
      </c>
      <c r="P4752" s="19">
        <f>INT(Table1[[#This Row],[post_time]])</f>
        <v>40533</v>
      </c>
      <c r="Q4752" s="3" t="str">
        <f>IF(Table1[[#This Row],[Hui Reply?]],VLOOKUP(Table1[[#This Row],[topic_id]],'All Topics Data'!$A$2:$E$1243,5,FALSE),0)</f>
        <v>Ajit</v>
      </c>
      <c r="R4752" s="8">
        <f>Table1[[#This Row],[post_time]]+8/24</f>
        <v>40533.833750000005</v>
      </c>
      <c r="S4752" s="3">
        <f>IF(Table1[[#This Row],[post_position]]=1,0,SUMIFS($F$2:F4752,$H$2:H4752,Table1[[#This Row],[post_position]]-1,$C$2:C4752,Table1[[#This Row],[topic_id]]))</f>
        <v>40533.320567129631</v>
      </c>
    </row>
    <row r="4753" spans="1:19" x14ac:dyDescent="0.25">
      <c r="A4753" s="7">
        <v>4844</v>
      </c>
      <c r="B4753" s="7">
        <v>1</v>
      </c>
      <c r="C4753" s="7">
        <v>1161</v>
      </c>
      <c r="D4753" s="7">
        <v>7224</v>
      </c>
      <c r="E4753" s="2"/>
      <c r="F4753" s="8">
        <v>40533.502881944441</v>
      </c>
      <c r="G4753" s="7">
        <v>0</v>
      </c>
      <c r="H4753" s="7">
        <v>4</v>
      </c>
      <c r="I4753" s="7" t="b">
        <f t="shared" si="222"/>
        <v>0</v>
      </c>
      <c r="J4753" s="7" t="b">
        <f t="shared" si="223"/>
        <v>1</v>
      </c>
      <c r="K4753" s="7">
        <f t="shared" si="224"/>
        <v>0</v>
      </c>
      <c r="L4753" s="7">
        <f>WEEKDAY(Table1[[#This Row],[post_time]])</f>
        <v>3</v>
      </c>
      <c r="M4753" s="7">
        <f>VLOOKUP(Table1[[#This Row],[topic_id]],'All Topics Data'!$A$2:$I$1243,8,FALSE)</f>
        <v>40533.277777777781</v>
      </c>
      <c r="N4753" s="7">
        <f>Table1[[#This Row],[Hui Reply?]]*(Table1[[#This Row],[post_time]]-Table1[[#This Row],[timestamp of previous reply]])</f>
        <v>0</v>
      </c>
      <c r="O4753" s="3">
        <f>O4752+Table1[[#This Row],[Hui Reply?]]</f>
        <v>1181</v>
      </c>
      <c r="P4753" s="19">
        <f>INT(Table1[[#This Row],[post_time]])</f>
        <v>40533</v>
      </c>
      <c r="Q4753" s="3">
        <f>IF(Table1[[#This Row],[Hui Reply?]],VLOOKUP(Table1[[#This Row],[topic_id]],'All Topics Data'!$A$2:$E$1243,5,FALSE),0)</f>
        <v>0</v>
      </c>
      <c r="R4753" s="8">
        <f>Table1[[#This Row],[post_time]]+8/24</f>
        <v>40533.836215277777</v>
      </c>
      <c r="S4753" s="3">
        <f>IF(Table1[[#This Row],[post_position]]=1,0,SUMIFS($F$2:F4753,$H$2:H4753,Table1[[#This Row],[post_position]]-1,$C$2:C4753,Table1[[#This Row],[topic_id]]))</f>
        <v>40533.492326388892</v>
      </c>
    </row>
    <row r="4754" spans="1:19" x14ac:dyDescent="0.25">
      <c r="A4754" s="7">
        <v>4845</v>
      </c>
      <c r="B4754" s="7">
        <v>1</v>
      </c>
      <c r="C4754" s="7">
        <v>1161</v>
      </c>
      <c r="D4754" s="7">
        <v>24</v>
      </c>
      <c r="E4754" s="2"/>
      <c r="F4754" s="8">
        <v>40533.548414351855</v>
      </c>
      <c r="G4754" s="7">
        <v>0</v>
      </c>
      <c r="H4754" s="7">
        <v>5</v>
      </c>
      <c r="I4754" s="7" t="b">
        <f t="shared" si="222"/>
        <v>1</v>
      </c>
      <c r="J4754" s="7" t="b">
        <f t="shared" si="223"/>
        <v>1</v>
      </c>
      <c r="K4754" s="7">
        <f t="shared" si="224"/>
        <v>1</v>
      </c>
      <c r="L4754" s="7">
        <f>WEEKDAY(Table1[[#This Row],[post_time]])</f>
        <v>3</v>
      </c>
      <c r="M4754" s="7">
        <f>VLOOKUP(Table1[[#This Row],[topic_id]],'All Topics Data'!$A$2:$I$1243,8,FALSE)</f>
        <v>40533.277777777781</v>
      </c>
      <c r="N4754" s="7">
        <f>Table1[[#This Row],[Hui Reply?]]*(Table1[[#This Row],[post_time]]-Table1[[#This Row],[timestamp of previous reply]])</f>
        <v>4.5532407413702458E-2</v>
      </c>
      <c r="O4754" s="3">
        <f>O4753+Table1[[#This Row],[Hui Reply?]]</f>
        <v>1182</v>
      </c>
      <c r="P4754" s="19">
        <f>INT(Table1[[#This Row],[post_time]])</f>
        <v>40533</v>
      </c>
      <c r="Q4754" s="3" t="str">
        <f>IF(Table1[[#This Row],[Hui Reply?]],VLOOKUP(Table1[[#This Row],[topic_id]],'All Topics Data'!$A$2:$E$1243,5,FALSE),0)</f>
        <v>alamgiritbd</v>
      </c>
      <c r="R4754" s="8">
        <f>Table1[[#This Row],[post_time]]+8/24</f>
        <v>40533.881747685191</v>
      </c>
      <c r="S4754" s="3">
        <f>IF(Table1[[#This Row],[post_position]]=1,0,SUMIFS($F$2:F4754,$H$2:H4754,Table1[[#This Row],[post_position]]-1,$C$2:C4754,Table1[[#This Row],[topic_id]]))</f>
        <v>40533.502881944441</v>
      </c>
    </row>
    <row r="4755" spans="1:19" x14ac:dyDescent="0.25">
      <c r="A4755" s="7">
        <v>4846</v>
      </c>
      <c r="B4755" s="7">
        <v>1</v>
      </c>
      <c r="C4755" s="7">
        <v>1158</v>
      </c>
      <c r="D4755" s="7">
        <v>6998</v>
      </c>
      <c r="E4755" s="2"/>
      <c r="F4755" s="8">
        <v>40533.562997685185</v>
      </c>
      <c r="G4755" s="7">
        <v>0</v>
      </c>
      <c r="H4755" s="7">
        <v>10</v>
      </c>
      <c r="I4755" s="7" t="b">
        <f t="shared" si="222"/>
        <v>0</v>
      </c>
      <c r="J4755" s="7" t="b">
        <f t="shared" si="223"/>
        <v>1</v>
      </c>
      <c r="K4755" s="7">
        <f t="shared" si="224"/>
        <v>0</v>
      </c>
      <c r="L4755" s="7">
        <f>WEEKDAY(Table1[[#This Row],[post_time]])</f>
        <v>3</v>
      </c>
      <c r="M4755" s="7">
        <f>VLOOKUP(Table1[[#This Row],[topic_id]],'All Topics Data'!$A$2:$I$1243,8,FALSE)</f>
        <v>40532.870833333334</v>
      </c>
      <c r="N4755" s="7">
        <f>Table1[[#This Row],[Hui Reply?]]*(Table1[[#This Row],[post_time]]-Table1[[#This Row],[timestamp of previous reply]])</f>
        <v>0</v>
      </c>
      <c r="O4755" s="3">
        <f>O4754+Table1[[#This Row],[Hui Reply?]]</f>
        <v>1182</v>
      </c>
      <c r="P4755" s="19">
        <f>INT(Table1[[#This Row],[post_time]])</f>
        <v>40533</v>
      </c>
      <c r="Q4755" s="3">
        <f>IF(Table1[[#This Row],[Hui Reply?]],VLOOKUP(Table1[[#This Row],[topic_id]],'All Topics Data'!$A$2:$E$1243,5,FALSE),0)</f>
        <v>0</v>
      </c>
      <c r="R4755" s="8">
        <f>Table1[[#This Row],[post_time]]+8/24</f>
        <v>40533.896331018521</v>
      </c>
      <c r="S4755" s="3">
        <f>IF(Table1[[#This Row],[post_position]]=1,0,SUMIFS($F$2:F4755,$H$2:H4755,Table1[[#This Row],[post_position]]-1,$C$2:C4755,Table1[[#This Row],[topic_id]]))</f>
        <v>40533.48778935185</v>
      </c>
    </row>
    <row r="4756" spans="1:19" x14ac:dyDescent="0.25">
      <c r="A4756" s="7">
        <v>4847</v>
      </c>
      <c r="B4756" s="7">
        <v>1</v>
      </c>
      <c r="C4756" s="7">
        <v>1159</v>
      </c>
      <c r="D4756" s="7">
        <v>6998</v>
      </c>
      <c r="F4756" s="8">
        <v>40533.565578703703</v>
      </c>
      <c r="G4756" s="7">
        <v>0</v>
      </c>
      <c r="H4756" s="7">
        <v>5</v>
      </c>
      <c r="I4756" s="7" t="b">
        <f t="shared" si="222"/>
        <v>0</v>
      </c>
      <c r="J4756" s="7" t="b">
        <f t="shared" si="223"/>
        <v>1</v>
      </c>
      <c r="K4756" s="7">
        <f t="shared" si="224"/>
        <v>0</v>
      </c>
      <c r="L4756" s="7">
        <f>WEEKDAY(Table1[[#This Row],[post_time]])</f>
        <v>3</v>
      </c>
      <c r="M4756" s="7">
        <f>VLOOKUP(Table1[[#This Row],[topic_id]],'All Topics Data'!$A$2:$I$1243,8,FALSE)</f>
        <v>40532.886111111111</v>
      </c>
      <c r="N4756" s="7">
        <f>Table1[[#This Row],[Hui Reply?]]*(Table1[[#This Row],[post_time]]-Table1[[#This Row],[timestamp of previous reply]])</f>
        <v>0</v>
      </c>
      <c r="O4756" s="3">
        <f>O4755+Table1[[#This Row],[Hui Reply?]]</f>
        <v>1182</v>
      </c>
      <c r="P4756" s="19">
        <f>INT(Table1[[#This Row],[post_time]])</f>
        <v>40533</v>
      </c>
      <c r="Q4756" s="3">
        <f>IF(Table1[[#This Row],[Hui Reply?]],VLOOKUP(Table1[[#This Row],[topic_id]],'All Topics Data'!$A$2:$E$1243,5,FALSE),0)</f>
        <v>0</v>
      </c>
      <c r="R4756" s="8">
        <f>Table1[[#This Row],[post_time]]+8/24</f>
        <v>40533.898912037039</v>
      </c>
      <c r="S4756" s="3">
        <f>IF(Table1[[#This Row],[post_position]]=1,0,SUMIFS($F$2:F4756,$H$2:H4756,Table1[[#This Row],[post_position]]-1,$C$2:C4756,Table1[[#This Row],[topic_id]]))</f>
        <v>40532.942557870374</v>
      </c>
    </row>
    <row r="4757" spans="1:19" x14ac:dyDescent="0.25">
      <c r="A4757" s="7">
        <v>4848</v>
      </c>
      <c r="B4757" s="7">
        <v>1</v>
      </c>
      <c r="C4757" s="7">
        <v>1161</v>
      </c>
      <c r="D4757" s="7">
        <v>7224</v>
      </c>
      <c r="E4757" s="2"/>
      <c r="F4757" s="8">
        <v>40533.621446759258</v>
      </c>
      <c r="G4757" s="7">
        <v>0</v>
      </c>
      <c r="H4757" s="7">
        <v>6</v>
      </c>
      <c r="I4757" s="7" t="b">
        <f t="shared" si="222"/>
        <v>0</v>
      </c>
      <c r="J4757" s="7" t="b">
        <f t="shared" si="223"/>
        <v>1</v>
      </c>
      <c r="K4757" s="7">
        <f t="shared" si="224"/>
        <v>0</v>
      </c>
      <c r="L4757" s="7">
        <f>WEEKDAY(Table1[[#This Row],[post_time]])</f>
        <v>3</v>
      </c>
      <c r="M4757" s="7">
        <f>VLOOKUP(Table1[[#This Row],[topic_id]],'All Topics Data'!$A$2:$I$1243,8,FALSE)</f>
        <v>40533.277777777781</v>
      </c>
      <c r="N4757" s="7">
        <f>Table1[[#This Row],[Hui Reply?]]*(Table1[[#This Row],[post_time]]-Table1[[#This Row],[timestamp of previous reply]])</f>
        <v>0</v>
      </c>
      <c r="O4757" s="3">
        <f>O4756+Table1[[#This Row],[Hui Reply?]]</f>
        <v>1182</v>
      </c>
      <c r="P4757" s="19">
        <f>INT(Table1[[#This Row],[post_time]])</f>
        <v>40533</v>
      </c>
      <c r="Q4757" s="3">
        <f>IF(Table1[[#This Row],[Hui Reply?]],VLOOKUP(Table1[[#This Row],[topic_id]],'All Topics Data'!$A$2:$E$1243,5,FALSE),0)</f>
        <v>0</v>
      </c>
      <c r="R4757" s="8">
        <f>Table1[[#This Row],[post_time]]+8/24</f>
        <v>40533.954780092594</v>
      </c>
      <c r="S4757" s="3">
        <f>IF(Table1[[#This Row],[post_position]]=1,0,SUMIFS($F$2:F4757,$H$2:H4757,Table1[[#This Row],[post_position]]-1,$C$2:C4757,Table1[[#This Row],[topic_id]]))</f>
        <v>40533.548414351855</v>
      </c>
    </row>
    <row r="4758" spans="1:19" x14ac:dyDescent="0.25">
      <c r="A4758" s="7">
        <v>4849</v>
      </c>
      <c r="B4758" s="7">
        <v>1</v>
      </c>
      <c r="C4758" s="7">
        <v>1165</v>
      </c>
      <c r="D4758" s="7">
        <v>7225</v>
      </c>
      <c r="E4758" s="2"/>
      <c r="F4758" s="8">
        <v>40533.699537037035</v>
      </c>
      <c r="G4758" s="7">
        <v>0</v>
      </c>
      <c r="H4758" s="7">
        <v>1</v>
      </c>
      <c r="I4758" s="7" t="b">
        <f t="shared" si="222"/>
        <v>0</v>
      </c>
      <c r="J4758" s="7" t="b">
        <f t="shared" si="223"/>
        <v>0</v>
      </c>
      <c r="K4758" s="7">
        <f t="shared" si="224"/>
        <v>0</v>
      </c>
      <c r="L4758" s="7">
        <f>WEEKDAY(Table1[[#This Row],[post_time]])</f>
        <v>3</v>
      </c>
      <c r="M4758" s="7">
        <f>VLOOKUP(Table1[[#This Row],[topic_id]],'All Topics Data'!$A$2:$I$1243,8,FALSE)</f>
        <v>40533.699305555558</v>
      </c>
      <c r="N4758" s="7">
        <f>Table1[[#This Row],[Hui Reply?]]*(Table1[[#This Row],[post_time]]-Table1[[#This Row],[timestamp of previous reply]])</f>
        <v>0</v>
      </c>
      <c r="O4758" s="3">
        <f>O4757+Table1[[#This Row],[Hui Reply?]]</f>
        <v>1182</v>
      </c>
      <c r="P4758" s="19">
        <f>INT(Table1[[#This Row],[post_time]])</f>
        <v>40533</v>
      </c>
      <c r="Q4758" s="3">
        <f>IF(Table1[[#This Row],[Hui Reply?]],VLOOKUP(Table1[[#This Row],[topic_id]],'All Topics Data'!$A$2:$E$1243,5,FALSE),0)</f>
        <v>0</v>
      </c>
      <c r="R4758" s="8">
        <f>Table1[[#This Row],[post_time]]+8/24</f>
        <v>40534.032870370371</v>
      </c>
      <c r="S4758" s="3">
        <f>IF(Table1[[#This Row],[post_position]]=1,0,SUMIFS($F$2:F4758,$H$2:H4758,Table1[[#This Row],[post_position]]-1,$C$2:C4758,Table1[[#This Row],[topic_id]]))</f>
        <v>0</v>
      </c>
    </row>
    <row r="4759" spans="1:19" x14ac:dyDescent="0.25">
      <c r="A4759" s="7">
        <v>4850</v>
      </c>
      <c r="B4759" s="7">
        <v>1</v>
      </c>
      <c r="C4759" s="7">
        <v>1165</v>
      </c>
      <c r="D4759" s="7">
        <v>6713</v>
      </c>
      <c r="F4759" s="8">
        <v>40533.715081018519</v>
      </c>
      <c r="G4759" s="7">
        <v>0</v>
      </c>
      <c r="H4759" s="7">
        <v>2</v>
      </c>
      <c r="I4759" s="7" t="b">
        <f t="shared" si="222"/>
        <v>0</v>
      </c>
      <c r="J4759" s="7" t="b">
        <f t="shared" si="223"/>
        <v>1</v>
      </c>
      <c r="K4759" s="7">
        <f t="shared" si="224"/>
        <v>0</v>
      </c>
      <c r="L4759" s="7">
        <f>WEEKDAY(Table1[[#This Row],[post_time]])</f>
        <v>3</v>
      </c>
      <c r="M4759" s="7">
        <f>VLOOKUP(Table1[[#This Row],[topic_id]],'All Topics Data'!$A$2:$I$1243,8,FALSE)</f>
        <v>40533.699305555558</v>
      </c>
      <c r="N4759" s="7">
        <f>Table1[[#This Row],[Hui Reply?]]*(Table1[[#This Row],[post_time]]-Table1[[#This Row],[timestamp of previous reply]])</f>
        <v>0</v>
      </c>
      <c r="O4759" s="3">
        <f>O4758+Table1[[#This Row],[Hui Reply?]]</f>
        <v>1182</v>
      </c>
      <c r="P4759" s="19">
        <f>INT(Table1[[#This Row],[post_time]])</f>
        <v>40533</v>
      </c>
      <c r="Q4759" s="3">
        <f>IF(Table1[[#This Row],[Hui Reply?]],VLOOKUP(Table1[[#This Row],[topic_id]],'All Topics Data'!$A$2:$E$1243,5,FALSE),0)</f>
        <v>0</v>
      </c>
      <c r="R4759" s="8">
        <f>Table1[[#This Row],[post_time]]+8/24</f>
        <v>40534.048414351855</v>
      </c>
      <c r="S4759" s="3">
        <f>IF(Table1[[#This Row],[post_position]]=1,0,SUMIFS($F$2:F4759,$H$2:H4759,Table1[[#This Row],[post_position]]-1,$C$2:C4759,Table1[[#This Row],[topic_id]]))</f>
        <v>40533.699537037035</v>
      </c>
    </row>
    <row r="4760" spans="1:19" x14ac:dyDescent="0.25">
      <c r="A4760" s="7">
        <v>4851</v>
      </c>
      <c r="B4760" s="7">
        <v>1</v>
      </c>
      <c r="C4760" s="7">
        <v>1159</v>
      </c>
      <c r="D4760" s="7">
        <v>6779</v>
      </c>
      <c r="E4760" s="2"/>
      <c r="F4760" s="8">
        <v>40533.774409722224</v>
      </c>
      <c r="G4760" s="7">
        <v>0</v>
      </c>
      <c r="H4760" s="7">
        <v>6</v>
      </c>
      <c r="I4760" s="7" t="b">
        <f t="shared" si="222"/>
        <v>0</v>
      </c>
      <c r="J4760" s="7" t="b">
        <f t="shared" si="223"/>
        <v>1</v>
      </c>
      <c r="K4760" s="7">
        <f t="shared" si="224"/>
        <v>0</v>
      </c>
      <c r="L4760" s="7">
        <f>WEEKDAY(Table1[[#This Row],[post_time]])</f>
        <v>3</v>
      </c>
      <c r="M4760" s="7">
        <f>VLOOKUP(Table1[[#This Row],[topic_id]],'All Topics Data'!$A$2:$I$1243,8,FALSE)</f>
        <v>40532.886111111111</v>
      </c>
      <c r="N4760" s="7">
        <f>Table1[[#This Row],[Hui Reply?]]*(Table1[[#This Row],[post_time]]-Table1[[#This Row],[timestamp of previous reply]])</f>
        <v>0</v>
      </c>
      <c r="O4760" s="3">
        <f>O4759+Table1[[#This Row],[Hui Reply?]]</f>
        <v>1182</v>
      </c>
      <c r="P4760" s="19">
        <f>INT(Table1[[#This Row],[post_time]])</f>
        <v>40533</v>
      </c>
      <c r="Q4760" s="3">
        <f>IF(Table1[[#This Row],[Hui Reply?]],VLOOKUP(Table1[[#This Row],[topic_id]],'All Topics Data'!$A$2:$E$1243,5,FALSE),0)</f>
        <v>0</v>
      </c>
      <c r="R4760" s="8">
        <f>Table1[[#This Row],[post_time]]+8/24</f>
        <v>40534.10774305556</v>
      </c>
      <c r="S4760" s="3">
        <f>IF(Table1[[#This Row],[post_position]]=1,0,SUMIFS($F$2:F4760,$H$2:H4760,Table1[[#This Row],[post_position]]-1,$C$2:C4760,Table1[[#This Row],[topic_id]]))</f>
        <v>40533.565578703703</v>
      </c>
    </row>
    <row r="4761" spans="1:19" x14ac:dyDescent="0.25">
      <c r="A4761" s="7">
        <v>4852</v>
      </c>
      <c r="B4761" s="7">
        <v>1</v>
      </c>
      <c r="C4761" s="7">
        <v>1158</v>
      </c>
      <c r="D4761" s="7">
        <v>6779</v>
      </c>
      <c r="F4761" s="8">
        <v>40533.785636574074</v>
      </c>
      <c r="G4761" s="7">
        <v>0</v>
      </c>
      <c r="H4761" s="7">
        <v>11</v>
      </c>
      <c r="I4761" s="7" t="b">
        <f t="shared" si="222"/>
        <v>0</v>
      </c>
      <c r="J4761" s="7" t="b">
        <f t="shared" si="223"/>
        <v>1</v>
      </c>
      <c r="K4761" s="7">
        <f t="shared" si="224"/>
        <v>0</v>
      </c>
      <c r="L4761" s="7">
        <f>WEEKDAY(Table1[[#This Row],[post_time]])</f>
        <v>3</v>
      </c>
      <c r="M4761" s="7">
        <f>VLOOKUP(Table1[[#This Row],[topic_id]],'All Topics Data'!$A$2:$I$1243,8,FALSE)</f>
        <v>40532.870833333334</v>
      </c>
      <c r="N4761" s="7">
        <f>Table1[[#This Row],[Hui Reply?]]*(Table1[[#This Row],[post_time]]-Table1[[#This Row],[timestamp of previous reply]])</f>
        <v>0</v>
      </c>
      <c r="O4761" s="3">
        <f>O4760+Table1[[#This Row],[Hui Reply?]]</f>
        <v>1182</v>
      </c>
      <c r="P4761" s="19">
        <f>INT(Table1[[#This Row],[post_time]])</f>
        <v>40533</v>
      </c>
      <c r="Q4761" s="3">
        <f>IF(Table1[[#This Row],[Hui Reply?]],VLOOKUP(Table1[[#This Row],[topic_id]],'All Topics Data'!$A$2:$E$1243,5,FALSE),0)</f>
        <v>0</v>
      </c>
      <c r="R4761" s="8">
        <f>Table1[[#This Row],[post_time]]+8/24</f>
        <v>40534.118969907409</v>
      </c>
      <c r="S4761" s="3">
        <f>IF(Table1[[#This Row],[post_position]]=1,0,SUMIFS($F$2:F4761,$H$2:H4761,Table1[[#This Row],[post_position]]-1,$C$2:C4761,Table1[[#This Row],[topic_id]]))</f>
        <v>40533.562997685185</v>
      </c>
    </row>
    <row r="4762" spans="1:19" x14ac:dyDescent="0.25">
      <c r="A4762" s="7">
        <v>4853</v>
      </c>
      <c r="B4762" s="7">
        <v>1</v>
      </c>
      <c r="C4762" s="7">
        <v>1166</v>
      </c>
      <c r="D4762" s="7">
        <v>7227</v>
      </c>
      <c r="E4762" s="2"/>
      <c r="F4762" s="8">
        <v>40533.914456018516</v>
      </c>
      <c r="G4762" s="7">
        <v>0</v>
      </c>
      <c r="H4762" s="7">
        <v>1</v>
      </c>
      <c r="I4762" s="7" t="b">
        <f t="shared" si="222"/>
        <v>0</v>
      </c>
      <c r="J4762" s="7" t="b">
        <f t="shared" si="223"/>
        <v>0</v>
      </c>
      <c r="K4762" s="7">
        <f t="shared" si="224"/>
        <v>0</v>
      </c>
      <c r="L4762" s="7">
        <f>WEEKDAY(Table1[[#This Row],[post_time]])</f>
        <v>3</v>
      </c>
      <c r="M4762" s="7">
        <f>VLOOKUP(Table1[[#This Row],[topic_id]],'All Topics Data'!$A$2:$I$1243,8,FALSE)</f>
        <v>40533.913888888892</v>
      </c>
      <c r="N4762" s="7">
        <f>Table1[[#This Row],[Hui Reply?]]*(Table1[[#This Row],[post_time]]-Table1[[#This Row],[timestamp of previous reply]])</f>
        <v>0</v>
      </c>
      <c r="O4762" s="3">
        <f>O4761+Table1[[#This Row],[Hui Reply?]]</f>
        <v>1182</v>
      </c>
      <c r="P4762" s="19">
        <f>INT(Table1[[#This Row],[post_time]])</f>
        <v>40533</v>
      </c>
      <c r="Q4762" s="3">
        <f>IF(Table1[[#This Row],[Hui Reply?]],VLOOKUP(Table1[[#This Row],[topic_id]],'All Topics Data'!$A$2:$E$1243,5,FALSE),0)</f>
        <v>0</v>
      </c>
      <c r="R4762" s="8">
        <f>Table1[[#This Row],[post_time]]+8/24</f>
        <v>40534.247789351852</v>
      </c>
      <c r="S4762" s="3">
        <f>IF(Table1[[#This Row],[post_position]]=1,0,SUMIFS($F$2:F4762,$H$2:H4762,Table1[[#This Row],[post_position]]-1,$C$2:C4762,Table1[[#This Row],[topic_id]]))</f>
        <v>0</v>
      </c>
    </row>
    <row r="4763" spans="1:19" x14ac:dyDescent="0.25">
      <c r="A4763" s="7">
        <v>4854</v>
      </c>
      <c r="B4763" s="7">
        <v>1</v>
      </c>
      <c r="C4763" s="7">
        <v>1151</v>
      </c>
      <c r="D4763" s="7">
        <v>7025</v>
      </c>
      <c r="E4763" s="2"/>
      <c r="F4763" s="8">
        <v>40533.931180555555</v>
      </c>
      <c r="G4763" s="7">
        <v>0</v>
      </c>
      <c r="H4763" s="7">
        <v>6</v>
      </c>
      <c r="I4763" s="7" t="b">
        <f t="shared" si="222"/>
        <v>0</v>
      </c>
      <c r="J4763" s="7" t="b">
        <f t="shared" si="223"/>
        <v>1</v>
      </c>
      <c r="K4763" s="7">
        <f t="shared" si="224"/>
        <v>0</v>
      </c>
      <c r="L4763" s="7">
        <f>WEEKDAY(Table1[[#This Row],[post_time]])</f>
        <v>3</v>
      </c>
      <c r="M4763" s="7">
        <f>VLOOKUP(Table1[[#This Row],[topic_id]],'All Topics Data'!$A$2:$I$1243,8,FALSE)</f>
        <v>40529.932638888888</v>
      </c>
      <c r="N4763" s="7">
        <f>Table1[[#This Row],[Hui Reply?]]*(Table1[[#This Row],[post_time]]-Table1[[#This Row],[timestamp of previous reply]])</f>
        <v>0</v>
      </c>
      <c r="O4763" s="3">
        <f>O4762+Table1[[#This Row],[Hui Reply?]]</f>
        <v>1182</v>
      </c>
      <c r="P4763" s="19">
        <f>INT(Table1[[#This Row],[post_time]])</f>
        <v>40533</v>
      </c>
      <c r="Q4763" s="3">
        <f>IF(Table1[[#This Row],[Hui Reply?]],VLOOKUP(Table1[[#This Row],[topic_id]],'All Topics Data'!$A$2:$E$1243,5,FALSE),0)</f>
        <v>0</v>
      </c>
      <c r="R4763" s="8">
        <f>Table1[[#This Row],[post_time]]+8/24</f>
        <v>40534.264513888891</v>
      </c>
      <c r="S4763" s="3">
        <f>IF(Table1[[#This Row],[post_position]]=1,0,SUMIFS($F$2:F4763,$H$2:H4763,Table1[[#This Row],[post_position]]-1,$C$2:C4763,Table1[[#This Row],[topic_id]]))</f>
        <v>40533.498148148145</v>
      </c>
    </row>
    <row r="4764" spans="1:19" x14ac:dyDescent="0.25">
      <c r="A4764" s="7">
        <v>4855</v>
      </c>
      <c r="B4764" s="7">
        <v>1</v>
      </c>
      <c r="C4764" s="7">
        <v>1165</v>
      </c>
      <c r="D4764" s="7">
        <v>6458</v>
      </c>
      <c r="F4764" s="8">
        <v>40533.938043981485</v>
      </c>
      <c r="G4764" s="7">
        <v>0</v>
      </c>
      <c r="H4764" s="7">
        <v>3</v>
      </c>
      <c r="I4764" s="7" t="b">
        <f t="shared" si="222"/>
        <v>0</v>
      </c>
      <c r="J4764" s="7" t="b">
        <f t="shared" si="223"/>
        <v>1</v>
      </c>
      <c r="K4764" s="7">
        <f t="shared" si="224"/>
        <v>0</v>
      </c>
      <c r="L4764" s="7">
        <f>WEEKDAY(Table1[[#This Row],[post_time]])</f>
        <v>3</v>
      </c>
      <c r="M4764" s="7">
        <f>VLOOKUP(Table1[[#This Row],[topic_id]],'All Topics Data'!$A$2:$I$1243,8,FALSE)</f>
        <v>40533.699305555558</v>
      </c>
      <c r="N4764" s="7">
        <f>Table1[[#This Row],[Hui Reply?]]*(Table1[[#This Row],[post_time]]-Table1[[#This Row],[timestamp of previous reply]])</f>
        <v>0</v>
      </c>
      <c r="O4764" s="3">
        <f>O4763+Table1[[#This Row],[Hui Reply?]]</f>
        <v>1182</v>
      </c>
      <c r="P4764" s="19">
        <f>INT(Table1[[#This Row],[post_time]])</f>
        <v>40533</v>
      </c>
      <c r="Q4764" s="3">
        <f>IF(Table1[[#This Row],[Hui Reply?]],VLOOKUP(Table1[[#This Row],[topic_id]],'All Topics Data'!$A$2:$E$1243,5,FALSE),0)</f>
        <v>0</v>
      </c>
      <c r="R4764" s="8">
        <f>Table1[[#This Row],[post_time]]+8/24</f>
        <v>40534.271377314821</v>
      </c>
      <c r="S4764" s="3">
        <f>IF(Table1[[#This Row],[post_position]]=1,0,SUMIFS($F$2:F4764,$H$2:H4764,Table1[[#This Row],[post_position]]-1,$C$2:C4764,Table1[[#This Row],[topic_id]]))</f>
        <v>40533.715081018519</v>
      </c>
    </row>
    <row r="4765" spans="1:19" x14ac:dyDescent="0.25">
      <c r="A4765" s="7">
        <v>4856</v>
      </c>
      <c r="B4765" s="7">
        <v>1</v>
      </c>
      <c r="C4765" s="7">
        <v>1161</v>
      </c>
      <c r="D4765" s="7">
        <v>24</v>
      </c>
      <c r="F4765" s="8">
        <v>40534.073182870372</v>
      </c>
      <c r="G4765" s="7">
        <v>0</v>
      </c>
      <c r="H4765" s="7">
        <v>7</v>
      </c>
      <c r="I4765" s="7" t="b">
        <f t="shared" si="222"/>
        <v>1</v>
      </c>
      <c r="J4765" s="7" t="b">
        <f t="shared" si="223"/>
        <v>1</v>
      </c>
      <c r="K4765" s="7">
        <f t="shared" si="224"/>
        <v>1</v>
      </c>
      <c r="L4765" s="7">
        <f>WEEKDAY(Table1[[#This Row],[post_time]])</f>
        <v>4</v>
      </c>
      <c r="M4765" s="7">
        <f>VLOOKUP(Table1[[#This Row],[topic_id]],'All Topics Data'!$A$2:$I$1243,8,FALSE)</f>
        <v>40533.277777777781</v>
      </c>
      <c r="N4765" s="7">
        <f>Table1[[#This Row],[Hui Reply?]]*(Table1[[#This Row],[post_time]]-Table1[[#This Row],[timestamp of previous reply]])</f>
        <v>0.45173611111385981</v>
      </c>
      <c r="O4765" s="3">
        <f>O4764+Table1[[#This Row],[Hui Reply?]]</f>
        <v>1183</v>
      </c>
      <c r="P4765" s="19">
        <f>INT(Table1[[#This Row],[post_time]])</f>
        <v>40534</v>
      </c>
      <c r="Q4765" s="3" t="str">
        <f>IF(Table1[[#This Row],[Hui Reply?]],VLOOKUP(Table1[[#This Row],[topic_id]],'All Topics Data'!$A$2:$E$1243,5,FALSE),0)</f>
        <v>alamgiritbd</v>
      </c>
      <c r="R4765" s="8">
        <f>Table1[[#This Row],[post_time]]+8/24</f>
        <v>40534.406516203708</v>
      </c>
      <c r="S4765" s="3">
        <f>IF(Table1[[#This Row],[post_position]]=1,0,SUMIFS($F$2:F4765,$H$2:H4765,Table1[[#This Row],[post_position]]-1,$C$2:C4765,Table1[[#This Row],[topic_id]]))</f>
        <v>40533.621446759258</v>
      </c>
    </row>
    <row r="4766" spans="1:19" x14ac:dyDescent="0.25">
      <c r="A4766" s="7">
        <v>4857</v>
      </c>
      <c r="B4766" s="7">
        <v>1</v>
      </c>
      <c r="C4766" s="7">
        <v>1166</v>
      </c>
      <c r="D4766" s="7">
        <v>1</v>
      </c>
      <c r="E4766" s="2"/>
      <c r="F4766" s="8">
        <v>40534.088275462964</v>
      </c>
      <c r="G4766" s="7">
        <v>0</v>
      </c>
      <c r="H4766" s="7">
        <v>2</v>
      </c>
      <c r="I4766" s="7" t="b">
        <f t="shared" si="222"/>
        <v>0</v>
      </c>
      <c r="J4766" s="7" t="b">
        <f t="shared" si="223"/>
        <v>1</v>
      </c>
      <c r="K4766" s="7">
        <f t="shared" si="224"/>
        <v>0</v>
      </c>
      <c r="L4766" s="7">
        <f>WEEKDAY(Table1[[#This Row],[post_time]])</f>
        <v>4</v>
      </c>
      <c r="M4766" s="7">
        <f>VLOOKUP(Table1[[#This Row],[topic_id]],'All Topics Data'!$A$2:$I$1243,8,FALSE)</f>
        <v>40533.913888888892</v>
      </c>
      <c r="N4766" s="7">
        <f>Table1[[#This Row],[Hui Reply?]]*(Table1[[#This Row],[post_time]]-Table1[[#This Row],[timestamp of previous reply]])</f>
        <v>0</v>
      </c>
      <c r="O4766" s="3">
        <f>O4765+Table1[[#This Row],[Hui Reply?]]</f>
        <v>1183</v>
      </c>
      <c r="P4766" s="19">
        <f>INT(Table1[[#This Row],[post_time]])</f>
        <v>40534</v>
      </c>
      <c r="Q4766" s="3">
        <f>IF(Table1[[#This Row],[Hui Reply?]],VLOOKUP(Table1[[#This Row],[topic_id]],'All Topics Data'!$A$2:$E$1243,5,FALSE),0)</f>
        <v>0</v>
      </c>
      <c r="R4766" s="8">
        <f>Table1[[#This Row],[post_time]]+8/24</f>
        <v>40534.4216087963</v>
      </c>
      <c r="S4766" s="3">
        <f>IF(Table1[[#This Row],[post_position]]=1,0,SUMIFS($F$2:F4766,$H$2:H4766,Table1[[#This Row],[post_position]]-1,$C$2:C4766,Table1[[#This Row],[topic_id]]))</f>
        <v>40533.914456018516</v>
      </c>
    </row>
    <row r="4767" spans="1:19" x14ac:dyDescent="0.25">
      <c r="A4767" s="7">
        <v>4858</v>
      </c>
      <c r="B4767" s="7">
        <v>1</v>
      </c>
      <c r="C4767" s="7">
        <v>1157</v>
      </c>
      <c r="D4767" s="7">
        <v>1</v>
      </c>
      <c r="E4767" s="2"/>
      <c r="F4767" s="8">
        <v>40534.09988425926</v>
      </c>
      <c r="G4767" s="7">
        <v>0</v>
      </c>
      <c r="H4767" s="7">
        <v>7</v>
      </c>
      <c r="I4767" s="7" t="b">
        <f t="shared" si="222"/>
        <v>0</v>
      </c>
      <c r="J4767" s="7" t="b">
        <f t="shared" si="223"/>
        <v>1</v>
      </c>
      <c r="K4767" s="7">
        <f t="shared" si="224"/>
        <v>0</v>
      </c>
      <c r="L4767" s="7">
        <f>WEEKDAY(Table1[[#This Row],[post_time]])</f>
        <v>4</v>
      </c>
      <c r="M4767" s="7">
        <f>VLOOKUP(Table1[[#This Row],[topic_id]],'All Topics Data'!$A$2:$I$1243,8,FALSE)</f>
        <v>40532.252083333333</v>
      </c>
      <c r="N4767" s="7">
        <f>Table1[[#This Row],[Hui Reply?]]*(Table1[[#This Row],[post_time]]-Table1[[#This Row],[timestamp of previous reply]])</f>
        <v>0</v>
      </c>
      <c r="O4767" s="3">
        <f>O4766+Table1[[#This Row],[Hui Reply?]]</f>
        <v>1183</v>
      </c>
      <c r="P4767" s="19">
        <f>INT(Table1[[#This Row],[post_time]])</f>
        <v>40534</v>
      </c>
      <c r="Q4767" s="3">
        <f>IF(Table1[[#This Row],[Hui Reply?]],VLOOKUP(Table1[[#This Row],[topic_id]],'All Topics Data'!$A$2:$E$1243,5,FALSE),0)</f>
        <v>0</v>
      </c>
      <c r="R4767" s="8">
        <f>Table1[[#This Row],[post_time]]+8/24</f>
        <v>40534.433217592596</v>
      </c>
      <c r="S4767" s="3">
        <f>IF(Table1[[#This Row],[post_position]]=1,0,SUMIFS($F$2:F4767,$H$2:H4767,Table1[[#This Row],[post_position]]-1,$C$2:C4767,Table1[[#This Row],[topic_id]]))</f>
        <v>40533.490694444445</v>
      </c>
    </row>
    <row r="4768" spans="1:19" x14ac:dyDescent="0.25">
      <c r="A4768" s="7">
        <v>4859</v>
      </c>
      <c r="B4768" s="7">
        <v>1</v>
      </c>
      <c r="C4768" s="7">
        <v>1156</v>
      </c>
      <c r="D4768" s="7">
        <v>7222</v>
      </c>
      <c r="F4768" s="8">
        <v>40534.108020833337</v>
      </c>
      <c r="G4768" s="7">
        <v>0</v>
      </c>
      <c r="H4768" s="7">
        <v>7</v>
      </c>
      <c r="I4768" s="7" t="b">
        <f t="shared" si="222"/>
        <v>0</v>
      </c>
      <c r="J4768" s="7" t="b">
        <f t="shared" si="223"/>
        <v>1</v>
      </c>
      <c r="K4768" s="7">
        <f t="shared" si="224"/>
        <v>0</v>
      </c>
      <c r="L4768" s="7">
        <f>WEEKDAY(Table1[[#This Row],[post_time]])</f>
        <v>4</v>
      </c>
      <c r="M4768" s="7">
        <f>VLOOKUP(Table1[[#This Row],[topic_id]],'All Topics Data'!$A$2:$I$1243,8,FALSE)</f>
        <v>40532.167361111111</v>
      </c>
      <c r="N4768" s="7">
        <f>Table1[[#This Row],[Hui Reply?]]*(Table1[[#This Row],[post_time]]-Table1[[#This Row],[timestamp of previous reply]])</f>
        <v>0</v>
      </c>
      <c r="O4768" s="3">
        <f>O4767+Table1[[#This Row],[Hui Reply?]]</f>
        <v>1183</v>
      </c>
      <c r="P4768" s="19">
        <f>INT(Table1[[#This Row],[post_time]])</f>
        <v>40534</v>
      </c>
      <c r="Q4768" s="3">
        <f>IF(Table1[[#This Row],[Hui Reply?]],VLOOKUP(Table1[[#This Row],[topic_id]],'All Topics Data'!$A$2:$E$1243,5,FALSE),0)</f>
        <v>0</v>
      </c>
      <c r="R4768" s="8">
        <f>Table1[[#This Row],[post_time]]+8/24</f>
        <v>40534.441354166673</v>
      </c>
      <c r="S4768" s="3">
        <f>IF(Table1[[#This Row],[post_position]]=1,0,SUMIFS($F$2:F4768,$H$2:H4768,Table1[[#This Row],[post_position]]-1,$C$2:C4768,Table1[[#This Row],[topic_id]]))</f>
        <v>40532.621307870373</v>
      </c>
    </row>
    <row r="4769" spans="1:19" x14ac:dyDescent="0.25">
      <c r="A4769" s="7">
        <v>4860</v>
      </c>
      <c r="B4769" s="7">
        <v>1</v>
      </c>
      <c r="C4769" s="7">
        <v>1161</v>
      </c>
      <c r="D4769" s="7">
        <v>7224</v>
      </c>
      <c r="F4769" s="8">
        <v>40534.127465277779</v>
      </c>
      <c r="G4769" s="7">
        <v>0</v>
      </c>
      <c r="H4769" s="7">
        <v>8</v>
      </c>
      <c r="I4769" s="7" t="b">
        <f t="shared" si="222"/>
        <v>0</v>
      </c>
      <c r="J4769" s="7" t="b">
        <f t="shared" si="223"/>
        <v>1</v>
      </c>
      <c r="K4769" s="7">
        <f t="shared" si="224"/>
        <v>0</v>
      </c>
      <c r="L4769" s="7">
        <f>WEEKDAY(Table1[[#This Row],[post_time]])</f>
        <v>4</v>
      </c>
      <c r="M4769" s="7">
        <f>VLOOKUP(Table1[[#This Row],[topic_id]],'All Topics Data'!$A$2:$I$1243,8,FALSE)</f>
        <v>40533.277777777781</v>
      </c>
      <c r="N4769" s="7">
        <f>Table1[[#This Row],[Hui Reply?]]*(Table1[[#This Row],[post_time]]-Table1[[#This Row],[timestamp of previous reply]])</f>
        <v>0</v>
      </c>
      <c r="O4769" s="3">
        <f>O4768+Table1[[#This Row],[Hui Reply?]]</f>
        <v>1183</v>
      </c>
      <c r="P4769" s="19">
        <f>INT(Table1[[#This Row],[post_time]])</f>
        <v>40534</v>
      </c>
      <c r="Q4769" s="3">
        <f>IF(Table1[[#This Row],[Hui Reply?]],VLOOKUP(Table1[[#This Row],[topic_id]],'All Topics Data'!$A$2:$E$1243,5,FALSE),0)</f>
        <v>0</v>
      </c>
      <c r="R4769" s="8">
        <f>Table1[[#This Row],[post_time]]+8/24</f>
        <v>40534.460798611115</v>
      </c>
      <c r="S4769" s="3">
        <f>IF(Table1[[#This Row],[post_position]]=1,0,SUMIFS($F$2:F4769,$H$2:H4769,Table1[[#This Row],[post_position]]-1,$C$2:C4769,Table1[[#This Row],[topic_id]]))</f>
        <v>40534.073182870372</v>
      </c>
    </row>
    <row r="4770" spans="1:19" x14ac:dyDescent="0.25">
      <c r="A4770" s="7">
        <v>4861</v>
      </c>
      <c r="B4770" s="7">
        <v>1</v>
      </c>
      <c r="C4770" s="7">
        <v>1157</v>
      </c>
      <c r="D4770" s="7">
        <v>5408</v>
      </c>
      <c r="E4770" s="2"/>
      <c r="F4770" s="8">
        <v>40534.240752314814</v>
      </c>
      <c r="G4770" s="7">
        <v>0</v>
      </c>
      <c r="H4770" s="7">
        <v>8</v>
      </c>
      <c r="I4770" s="7" t="b">
        <f t="shared" si="222"/>
        <v>0</v>
      </c>
      <c r="J4770" s="7" t="b">
        <f t="shared" si="223"/>
        <v>1</v>
      </c>
      <c r="K4770" s="7">
        <f t="shared" si="224"/>
        <v>0</v>
      </c>
      <c r="L4770" s="7">
        <f>WEEKDAY(Table1[[#This Row],[post_time]])</f>
        <v>4</v>
      </c>
      <c r="M4770" s="7">
        <f>VLOOKUP(Table1[[#This Row],[topic_id]],'All Topics Data'!$A$2:$I$1243,8,FALSE)</f>
        <v>40532.252083333333</v>
      </c>
      <c r="N4770" s="7">
        <f>Table1[[#This Row],[Hui Reply?]]*(Table1[[#This Row],[post_time]]-Table1[[#This Row],[timestamp of previous reply]])</f>
        <v>0</v>
      </c>
      <c r="O4770" s="3">
        <f>O4769+Table1[[#This Row],[Hui Reply?]]</f>
        <v>1183</v>
      </c>
      <c r="P4770" s="19">
        <f>INT(Table1[[#This Row],[post_time]])</f>
        <v>40534</v>
      </c>
      <c r="Q4770" s="3">
        <f>IF(Table1[[#This Row],[Hui Reply?]],VLOOKUP(Table1[[#This Row],[topic_id]],'All Topics Data'!$A$2:$E$1243,5,FALSE),0)</f>
        <v>0</v>
      </c>
      <c r="R4770" s="8">
        <f>Table1[[#This Row],[post_time]]+8/24</f>
        <v>40534.57408564815</v>
      </c>
      <c r="S4770" s="3">
        <f>IF(Table1[[#This Row],[post_position]]=1,0,SUMIFS($F$2:F4770,$H$2:H4770,Table1[[#This Row],[post_position]]-1,$C$2:C4770,Table1[[#This Row],[topic_id]]))</f>
        <v>40534.09988425926</v>
      </c>
    </row>
    <row r="4771" spans="1:19" x14ac:dyDescent="0.25">
      <c r="A4771" s="7">
        <v>4862</v>
      </c>
      <c r="B4771" s="7">
        <v>1</v>
      </c>
      <c r="C4771" s="7">
        <v>1165</v>
      </c>
      <c r="D4771" s="7">
        <v>2865</v>
      </c>
      <c r="F4771" s="8">
        <v>40534.359340277777</v>
      </c>
      <c r="G4771" s="7">
        <v>0</v>
      </c>
      <c r="H4771" s="7">
        <v>4</v>
      </c>
      <c r="I4771" s="7" t="b">
        <f t="shared" si="222"/>
        <v>0</v>
      </c>
      <c r="J4771" s="7" t="b">
        <f t="shared" si="223"/>
        <v>1</v>
      </c>
      <c r="K4771" s="7">
        <f t="shared" si="224"/>
        <v>0</v>
      </c>
      <c r="L4771" s="7">
        <f>WEEKDAY(Table1[[#This Row],[post_time]])</f>
        <v>4</v>
      </c>
      <c r="M4771" s="7">
        <f>VLOOKUP(Table1[[#This Row],[topic_id]],'All Topics Data'!$A$2:$I$1243,8,FALSE)</f>
        <v>40533.699305555558</v>
      </c>
      <c r="N4771" s="7">
        <f>Table1[[#This Row],[Hui Reply?]]*(Table1[[#This Row],[post_time]]-Table1[[#This Row],[timestamp of previous reply]])</f>
        <v>0</v>
      </c>
      <c r="O4771" s="3">
        <f>O4770+Table1[[#This Row],[Hui Reply?]]</f>
        <v>1183</v>
      </c>
      <c r="P4771" s="19">
        <f>INT(Table1[[#This Row],[post_time]])</f>
        <v>40534</v>
      </c>
      <c r="Q4771" s="3">
        <f>IF(Table1[[#This Row],[Hui Reply?]],VLOOKUP(Table1[[#This Row],[topic_id]],'All Topics Data'!$A$2:$E$1243,5,FALSE),0)</f>
        <v>0</v>
      </c>
      <c r="R4771" s="8">
        <f>Table1[[#This Row],[post_time]]+8/24</f>
        <v>40534.692673611113</v>
      </c>
      <c r="S4771" s="3">
        <f>IF(Table1[[#This Row],[post_position]]=1,0,SUMIFS($F$2:F4771,$H$2:H4771,Table1[[#This Row],[post_position]]-1,$C$2:C4771,Table1[[#This Row],[topic_id]]))</f>
        <v>40533.938043981485</v>
      </c>
    </row>
    <row r="4772" spans="1:19" x14ac:dyDescent="0.25">
      <c r="A4772" s="7">
        <v>4863</v>
      </c>
      <c r="B4772" s="7">
        <v>1</v>
      </c>
      <c r="C4772" s="7">
        <v>1167</v>
      </c>
      <c r="D4772" s="7">
        <v>7224</v>
      </c>
      <c r="E4772" s="2"/>
      <c r="F4772" s="8">
        <v>40534.386979166666</v>
      </c>
      <c r="G4772" s="7">
        <v>0</v>
      </c>
      <c r="H4772" s="7">
        <v>1</v>
      </c>
      <c r="I4772" s="7" t="b">
        <f t="shared" si="222"/>
        <v>0</v>
      </c>
      <c r="J4772" s="7" t="b">
        <f t="shared" si="223"/>
        <v>0</v>
      </c>
      <c r="K4772" s="7">
        <f t="shared" si="224"/>
        <v>0</v>
      </c>
      <c r="L4772" s="7">
        <f>WEEKDAY(Table1[[#This Row],[post_time]])</f>
        <v>4</v>
      </c>
      <c r="M4772" s="7">
        <f>VLOOKUP(Table1[[#This Row],[topic_id]],'All Topics Data'!$A$2:$I$1243,8,FALSE)</f>
        <v>40534.386805555558</v>
      </c>
      <c r="N4772" s="7">
        <f>Table1[[#This Row],[Hui Reply?]]*(Table1[[#This Row],[post_time]]-Table1[[#This Row],[timestamp of previous reply]])</f>
        <v>0</v>
      </c>
      <c r="O4772" s="3">
        <f>O4771+Table1[[#This Row],[Hui Reply?]]</f>
        <v>1183</v>
      </c>
      <c r="P4772" s="19">
        <f>INT(Table1[[#This Row],[post_time]])</f>
        <v>40534</v>
      </c>
      <c r="Q4772" s="3">
        <f>IF(Table1[[#This Row],[Hui Reply?]],VLOOKUP(Table1[[#This Row],[topic_id]],'All Topics Data'!$A$2:$E$1243,5,FALSE),0)</f>
        <v>0</v>
      </c>
      <c r="R4772" s="8">
        <f>Table1[[#This Row],[post_time]]+8/24</f>
        <v>40534.720312500001</v>
      </c>
      <c r="S4772" s="3">
        <f>IF(Table1[[#This Row],[post_position]]=1,0,SUMIFS($F$2:F4772,$H$2:H4772,Table1[[#This Row],[post_position]]-1,$C$2:C4772,Table1[[#This Row],[topic_id]]))</f>
        <v>0</v>
      </c>
    </row>
    <row r="4773" spans="1:19" x14ac:dyDescent="0.25">
      <c r="A4773" s="7">
        <v>4864</v>
      </c>
      <c r="B4773" s="7">
        <v>1</v>
      </c>
      <c r="C4773" s="7">
        <v>1167</v>
      </c>
      <c r="D4773" s="7">
        <v>6713</v>
      </c>
      <c r="F4773" s="8">
        <v>40534.396909722222</v>
      </c>
      <c r="G4773" s="7">
        <v>0</v>
      </c>
      <c r="H4773" s="7">
        <v>2</v>
      </c>
      <c r="I4773" s="7" t="b">
        <f t="shared" si="222"/>
        <v>0</v>
      </c>
      <c r="J4773" s="7" t="b">
        <f t="shared" si="223"/>
        <v>1</v>
      </c>
      <c r="K4773" s="7">
        <f t="shared" si="224"/>
        <v>0</v>
      </c>
      <c r="L4773" s="7">
        <f>WEEKDAY(Table1[[#This Row],[post_time]])</f>
        <v>4</v>
      </c>
      <c r="M4773" s="7">
        <f>VLOOKUP(Table1[[#This Row],[topic_id]],'All Topics Data'!$A$2:$I$1243,8,FALSE)</f>
        <v>40534.386805555558</v>
      </c>
      <c r="N4773" s="7">
        <f>Table1[[#This Row],[Hui Reply?]]*(Table1[[#This Row],[post_time]]-Table1[[#This Row],[timestamp of previous reply]])</f>
        <v>0</v>
      </c>
      <c r="O4773" s="3">
        <f>O4772+Table1[[#This Row],[Hui Reply?]]</f>
        <v>1183</v>
      </c>
      <c r="P4773" s="19">
        <f>INT(Table1[[#This Row],[post_time]])</f>
        <v>40534</v>
      </c>
      <c r="Q4773" s="3">
        <f>IF(Table1[[#This Row],[Hui Reply?]],VLOOKUP(Table1[[#This Row],[topic_id]],'All Topics Data'!$A$2:$E$1243,5,FALSE),0)</f>
        <v>0</v>
      </c>
      <c r="R4773" s="8">
        <f>Table1[[#This Row],[post_time]]+8/24</f>
        <v>40534.730243055557</v>
      </c>
      <c r="S4773" s="3">
        <f>IF(Table1[[#This Row],[post_position]]=1,0,SUMIFS($F$2:F4773,$H$2:H4773,Table1[[#This Row],[post_position]]-1,$C$2:C4773,Table1[[#This Row],[topic_id]]))</f>
        <v>40534.386979166666</v>
      </c>
    </row>
    <row r="4774" spans="1:19" x14ac:dyDescent="0.25">
      <c r="A4774" s="7">
        <v>4865</v>
      </c>
      <c r="B4774" s="7">
        <v>1</v>
      </c>
      <c r="C4774" s="7">
        <v>1167</v>
      </c>
      <c r="D4774" s="7">
        <v>24</v>
      </c>
      <c r="F4774" s="8">
        <v>40534.398125</v>
      </c>
      <c r="G4774" s="7">
        <v>0</v>
      </c>
      <c r="H4774" s="7">
        <v>3</v>
      </c>
      <c r="I4774" s="7" t="b">
        <f t="shared" si="222"/>
        <v>1</v>
      </c>
      <c r="J4774" s="7" t="b">
        <f t="shared" si="223"/>
        <v>1</v>
      </c>
      <c r="K4774" s="7">
        <f t="shared" si="224"/>
        <v>1</v>
      </c>
      <c r="L4774" s="7">
        <f>WEEKDAY(Table1[[#This Row],[post_time]])</f>
        <v>4</v>
      </c>
      <c r="M4774" s="7">
        <f>VLOOKUP(Table1[[#This Row],[topic_id]],'All Topics Data'!$A$2:$I$1243,8,FALSE)</f>
        <v>40534.386805555558</v>
      </c>
      <c r="N4774" s="7">
        <f>Table1[[#This Row],[Hui Reply?]]*(Table1[[#This Row],[post_time]]-Table1[[#This Row],[timestamp of previous reply]])</f>
        <v>1.2152777781011537E-3</v>
      </c>
      <c r="O4774" s="3">
        <f>O4773+Table1[[#This Row],[Hui Reply?]]</f>
        <v>1184</v>
      </c>
      <c r="P4774" s="19">
        <f>INT(Table1[[#This Row],[post_time]])</f>
        <v>40534</v>
      </c>
      <c r="Q4774" s="3" t="str">
        <f>IF(Table1[[#This Row],[Hui Reply?]],VLOOKUP(Table1[[#This Row],[topic_id]],'All Topics Data'!$A$2:$E$1243,5,FALSE),0)</f>
        <v>alamgiritbd</v>
      </c>
      <c r="R4774" s="8">
        <f>Table1[[#This Row],[post_time]]+8/24</f>
        <v>40534.731458333335</v>
      </c>
      <c r="S4774" s="3">
        <f>IF(Table1[[#This Row],[post_position]]=1,0,SUMIFS($F$2:F4774,$H$2:H4774,Table1[[#This Row],[post_position]]-1,$C$2:C4774,Table1[[#This Row],[topic_id]]))</f>
        <v>40534.396909722222</v>
      </c>
    </row>
    <row r="4775" spans="1:19" x14ac:dyDescent="0.25">
      <c r="A4775" s="7">
        <v>4866</v>
      </c>
      <c r="B4775" s="7">
        <v>1</v>
      </c>
      <c r="C4775" s="7">
        <v>1165</v>
      </c>
      <c r="D4775" s="7">
        <v>6713</v>
      </c>
      <c r="E4775" s="2"/>
      <c r="F4775" s="8">
        <v>40534.399629629632</v>
      </c>
      <c r="G4775" s="7">
        <v>0</v>
      </c>
      <c r="H4775" s="7">
        <v>5</v>
      </c>
      <c r="I4775" s="7" t="b">
        <f t="shared" si="222"/>
        <v>0</v>
      </c>
      <c r="J4775" s="7" t="b">
        <f t="shared" si="223"/>
        <v>1</v>
      </c>
      <c r="K4775" s="7">
        <f t="shared" si="224"/>
        <v>0</v>
      </c>
      <c r="L4775" s="7">
        <f>WEEKDAY(Table1[[#This Row],[post_time]])</f>
        <v>4</v>
      </c>
      <c r="M4775" s="7">
        <f>VLOOKUP(Table1[[#This Row],[topic_id]],'All Topics Data'!$A$2:$I$1243,8,FALSE)</f>
        <v>40533.699305555558</v>
      </c>
      <c r="N4775" s="7">
        <f>Table1[[#This Row],[Hui Reply?]]*(Table1[[#This Row],[post_time]]-Table1[[#This Row],[timestamp of previous reply]])</f>
        <v>0</v>
      </c>
      <c r="O4775" s="3">
        <f>O4774+Table1[[#This Row],[Hui Reply?]]</f>
        <v>1184</v>
      </c>
      <c r="P4775" s="19">
        <f>INT(Table1[[#This Row],[post_time]])</f>
        <v>40534</v>
      </c>
      <c r="Q4775" s="3">
        <f>IF(Table1[[#This Row],[Hui Reply?]],VLOOKUP(Table1[[#This Row],[topic_id]],'All Topics Data'!$A$2:$E$1243,5,FALSE),0)</f>
        <v>0</v>
      </c>
      <c r="R4775" s="8">
        <f>Table1[[#This Row],[post_time]]+8/24</f>
        <v>40534.732962962968</v>
      </c>
      <c r="S4775" s="3">
        <f>IF(Table1[[#This Row],[post_position]]=1,0,SUMIFS($F$2:F4775,$H$2:H4775,Table1[[#This Row],[post_position]]-1,$C$2:C4775,Table1[[#This Row],[topic_id]]))</f>
        <v>40534.359340277777</v>
      </c>
    </row>
    <row r="4776" spans="1:19" x14ac:dyDescent="0.25">
      <c r="A4776" s="7">
        <v>4867</v>
      </c>
      <c r="B4776" s="7">
        <v>1</v>
      </c>
      <c r="C4776" s="7">
        <v>1167</v>
      </c>
      <c r="D4776" s="7">
        <v>7224</v>
      </c>
      <c r="E4776" s="2"/>
      <c r="F4776" s="8">
        <v>40534.41609953704</v>
      </c>
      <c r="G4776" s="7">
        <v>0</v>
      </c>
      <c r="H4776" s="7">
        <v>4</v>
      </c>
      <c r="I4776" s="7" t="b">
        <f t="shared" si="222"/>
        <v>0</v>
      </c>
      <c r="J4776" s="7" t="b">
        <f t="shared" si="223"/>
        <v>1</v>
      </c>
      <c r="K4776" s="7">
        <f t="shared" si="224"/>
        <v>0</v>
      </c>
      <c r="L4776" s="7">
        <f>WEEKDAY(Table1[[#This Row],[post_time]])</f>
        <v>4</v>
      </c>
      <c r="M4776" s="7">
        <f>VLOOKUP(Table1[[#This Row],[topic_id]],'All Topics Data'!$A$2:$I$1243,8,FALSE)</f>
        <v>40534.386805555558</v>
      </c>
      <c r="N4776" s="7">
        <f>Table1[[#This Row],[Hui Reply?]]*(Table1[[#This Row],[post_time]]-Table1[[#This Row],[timestamp of previous reply]])</f>
        <v>0</v>
      </c>
      <c r="O4776" s="3">
        <f>O4775+Table1[[#This Row],[Hui Reply?]]</f>
        <v>1184</v>
      </c>
      <c r="P4776" s="19">
        <f>INT(Table1[[#This Row],[post_time]])</f>
        <v>40534</v>
      </c>
      <c r="Q4776" s="3">
        <f>IF(Table1[[#This Row],[Hui Reply?]],VLOOKUP(Table1[[#This Row],[topic_id]],'All Topics Data'!$A$2:$E$1243,5,FALSE),0)</f>
        <v>0</v>
      </c>
      <c r="R4776" s="8">
        <f>Table1[[#This Row],[post_time]]+8/24</f>
        <v>40534.749432870376</v>
      </c>
      <c r="S4776" s="3">
        <f>IF(Table1[[#This Row],[post_position]]=1,0,SUMIFS($F$2:F4776,$H$2:H4776,Table1[[#This Row],[post_position]]-1,$C$2:C4776,Table1[[#This Row],[topic_id]]))</f>
        <v>40534.398125</v>
      </c>
    </row>
    <row r="4777" spans="1:19" x14ac:dyDescent="0.25">
      <c r="A4777" s="7">
        <v>4868</v>
      </c>
      <c r="B4777" s="7">
        <v>1</v>
      </c>
      <c r="C4777" s="7">
        <v>1167</v>
      </c>
      <c r="D4777" s="7">
        <v>6713</v>
      </c>
      <c r="F4777" s="8">
        <v>40534.532557870371</v>
      </c>
      <c r="G4777" s="7">
        <v>0</v>
      </c>
      <c r="H4777" s="7">
        <v>5</v>
      </c>
      <c r="I4777" s="7" t="b">
        <f t="shared" si="222"/>
        <v>0</v>
      </c>
      <c r="J4777" s="7" t="b">
        <f t="shared" si="223"/>
        <v>1</v>
      </c>
      <c r="K4777" s="7">
        <f t="shared" si="224"/>
        <v>0</v>
      </c>
      <c r="L4777" s="7">
        <f>WEEKDAY(Table1[[#This Row],[post_time]])</f>
        <v>4</v>
      </c>
      <c r="M4777" s="7">
        <f>VLOOKUP(Table1[[#This Row],[topic_id]],'All Topics Data'!$A$2:$I$1243,8,FALSE)</f>
        <v>40534.386805555558</v>
      </c>
      <c r="N4777" s="7">
        <f>Table1[[#This Row],[Hui Reply?]]*(Table1[[#This Row],[post_time]]-Table1[[#This Row],[timestamp of previous reply]])</f>
        <v>0</v>
      </c>
      <c r="O4777" s="3">
        <f>O4776+Table1[[#This Row],[Hui Reply?]]</f>
        <v>1184</v>
      </c>
      <c r="P4777" s="19">
        <f>INT(Table1[[#This Row],[post_time]])</f>
        <v>40534</v>
      </c>
      <c r="Q4777" s="3">
        <f>IF(Table1[[#This Row],[Hui Reply?]],VLOOKUP(Table1[[#This Row],[topic_id]],'All Topics Data'!$A$2:$E$1243,5,FALSE),0)</f>
        <v>0</v>
      </c>
      <c r="R4777" s="8">
        <f>Table1[[#This Row],[post_time]]+8/24</f>
        <v>40534.865891203706</v>
      </c>
      <c r="S4777" s="3">
        <f>IF(Table1[[#This Row],[post_position]]=1,0,SUMIFS($F$2:F4777,$H$2:H4777,Table1[[#This Row],[post_position]]-1,$C$2:C4777,Table1[[#This Row],[topic_id]]))</f>
        <v>40534.41609953704</v>
      </c>
    </row>
    <row r="4778" spans="1:19" x14ac:dyDescent="0.25">
      <c r="A4778" s="7">
        <v>4869</v>
      </c>
      <c r="B4778" s="7">
        <v>4</v>
      </c>
      <c r="C4778" s="7">
        <v>2</v>
      </c>
      <c r="D4778" s="7">
        <v>7228</v>
      </c>
      <c r="F4778" s="8">
        <v>40534.57949074074</v>
      </c>
      <c r="G4778" s="7">
        <v>0</v>
      </c>
      <c r="H4778" s="7">
        <v>92</v>
      </c>
      <c r="I4778" s="7" t="b">
        <f t="shared" si="222"/>
        <v>0</v>
      </c>
      <c r="J4778" s="7" t="b">
        <f t="shared" si="223"/>
        <v>1</v>
      </c>
      <c r="K4778" s="7">
        <f t="shared" si="224"/>
        <v>0</v>
      </c>
      <c r="L4778" s="7">
        <f>WEEKDAY(Table1[[#This Row],[post_time]])</f>
        <v>4</v>
      </c>
      <c r="M4778" s="7">
        <f>VLOOKUP(Table1[[#This Row],[topic_id]],'All Topics Data'!$A$2:$I$1243,8,FALSE)</f>
        <v>40019.929861111108</v>
      </c>
      <c r="N4778" s="7">
        <f>Table1[[#This Row],[Hui Reply?]]*(Table1[[#This Row],[post_time]]-Table1[[#This Row],[timestamp of previous reply]])</f>
        <v>0</v>
      </c>
      <c r="O4778" s="3">
        <f>O4777+Table1[[#This Row],[Hui Reply?]]</f>
        <v>1184</v>
      </c>
      <c r="P4778" s="19">
        <f>INT(Table1[[#This Row],[post_time]])</f>
        <v>40534</v>
      </c>
      <c r="Q4778" s="3">
        <f>IF(Table1[[#This Row],[Hui Reply?]],VLOOKUP(Table1[[#This Row],[topic_id]],'All Topics Data'!$A$2:$E$1243,5,FALSE),0)</f>
        <v>0</v>
      </c>
      <c r="R4778" s="8">
        <f>Table1[[#This Row],[post_time]]+8/24</f>
        <v>40534.912824074076</v>
      </c>
      <c r="S4778" s="3">
        <f>IF(Table1[[#This Row],[post_position]]=1,0,SUMIFS($F$2:F4778,$H$2:H4778,Table1[[#This Row],[post_position]]-1,$C$2:C4778,Table1[[#This Row],[topic_id]]))</f>
        <v>40519.344895833332</v>
      </c>
    </row>
    <row r="4779" spans="1:19" x14ac:dyDescent="0.25">
      <c r="A4779" s="7">
        <v>4870</v>
      </c>
      <c r="B4779" s="7">
        <v>3</v>
      </c>
      <c r="C4779" s="7">
        <v>1168</v>
      </c>
      <c r="D4779" s="7">
        <v>7228</v>
      </c>
      <c r="F4779" s="8">
        <v>40534.581446759257</v>
      </c>
      <c r="G4779" s="7">
        <v>0</v>
      </c>
      <c r="H4779" s="7">
        <v>1</v>
      </c>
      <c r="I4779" s="7" t="b">
        <f t="shared" si="222"/>
        <v>0</v>
      </c>
      <c r="J4779" s="7" t="b">
        <f t="shared" si="223"/>
        <v>0</v>
      </c>
      <c r="K4779" s="7">
        <f t="shared" si="224"/>
        <v>0</v>
      </c>
      <c r="L4779" s="7">
        <f>WEEKDAY(Table1[[#This Row],[post_time]])</f>
        <v>4</v>
      </c>
      <c r="M4779" s="7">
        <f>VLOOKUP(Table1[[#This Row],[topic_id]],'All Topics Data'!$A$2:$I$1243,8,FALSE)</f>
        <v>40534.581250000003</v>
      </c>
      <c r="N4779" s="7">
        <f>Table1[[#This Row],[Hui Reply?]]*(Table1[[#This Row],[post_time]]-Table1[[#This Row],[timestamp of previous reply]])</f>
        <v>0</v>
      </c>
      <c r="O4779" s="3">
        <f>O4778+Table1[[#This Row],[Hui Reply?]]</f>
        <v>1184</v>
      </c>
      <c r="P4779" s="19">
        <f>INT(Table1[[#This Row],[post_time]])</f>
        <v>40534</v>
      </c>
      <c r="Q4779" s="3">
        <f>IF(Table1[[#This Row],[Hui Reply?]],VLOOKUP(Table1[[#This Row],[topic_id]],'All Topics Data'!$A$2:$E$1243,5,FALSE),0)</f>
        <v>0</v>
      </c>
      <c r="R4779" s="8">
        <f>Table1[[#This Row],[post_time]]+8/24</f>
        <v>40534.914780092593</v>
      </c>
      <c r="S4779" s="3">
        <f>IF(Table1[[#This Row],[post_position]]=1,0,SUMIFS($F$2:F4779,$H$2:H4779,Table1[[#This Row],[post_position]]-1,$C$2:C4779,Table1[[#This Row],[topic_id]]))</f>
        <v>0</v>
      </c>
    </row>
    <row r="4780" spans="1:19" x14ac:dyDescent="0.25">
      <c r="A4780" s="7">
        <v>4871</v>
      </c>
      <c r="B4780" s="7">
        <v>1</v>
      </c>
      <c r="C4780" s="7">
        <v>1169</v>
      </c>
      <c r="D4780" s="7">
        <v>5408</v>
      </c>
      <c r="E4780" s="2"/>
      <c r="F4780" s="8">
        <v>40534.604027777779</v>
      </c>
      <c r="G4780" s="7">
        <v>0</v>
      </c>
      <c r="H4780" s="7">
        <v>1</v>
      </c>
      <c r="I4780" s="7" t="b">
        <f t="shared" si="222"/>
        <v>0</v>
      </c>
      <c r="J4780" s="7" t="b">
        <f t="shared" si="223"/>
        <v>0</v>
      </c>
      <c r="K4780" s="7">
        <f t="shared" si="224"/>
        <v>0</v>
      </c>
      <c r="L4780" s="7">
        <f>WEEKDAY(Table1[[#This Row],[post_time]])</f>
        <v>4</v>
      </c>
      <c r="M4780" s="7">
        <f>VLOOKUP(Table1[[#This Row],[topic_id]],'All Topics Data'!$A$2:$I$1243,8,FALSE)</f>
        <v>40534.603472222225</v>
      </c>
      <c r="N4780" s="7">
        <f>Table1[[#This Row],[Hui Reply?]]*(Table1[[#This Row],[post_time]]-Table1[[#This Row],[timestamp of previous reply]])</f>
        <v>0</v>
      </c>
      <c r="O4780" s="3">
        <f>O4779+Table1[[#This Row],[Hui Reply?]]</f>
        <v>1184</v>
      </c>
      <c r="P4780" s="19">
        <f>INT(Table1[[#This Row],[post_time]])</f>
        <v>40534</v>
      </c>
      <c r="Q4780" s="3">
        <f>IF(Table1[[#This Row],[Hui Reply?]],VLOOKUP(Table1[[#This Row],[topic_id]],'All Topics Data'!$A$2:$E$1243,5,FALSE),0)</f>
        <v>0</v>
      </c>
      <c r="R4780" s="8">
        <f>Table1[[#This Row],[post_time]]+8/24</f>
        <v>40534.937361111115</v>
      </c>
      <c r="S4780" s="3">
        <f>IF(Table1[[#This Row],[post_position]]=1,0,SUMIFS($F$2:F4780,$H$2:H4780,Table1[[#This Row],[post_position]]-1,$C$2:C4780,Table1[[#This Row],[topic_id]]))</f>
        <v>0</v>
      </c>
    </row>
    <row r="4781" spans="1:19" x14ac:dyDescent="0.25">
      <c r="A4781" s="7">
        <v>4872</v>
      </c>
      <c r="B4781" s="7">
        <v>1</v>
      </c>
      <c r="C4781" s="7">
        <v>1169</v>
      </c>
      <c r="D4781" s="7">
        <v>6998</v>
      </c>
      <c r="F4781" s="8">
        <v>40534.616527777776</v>
      </c>
      <c r="G4781" s="7">
        <v>0</v>
      </c>
      <c r="H4781" s="7">
        <v>2</v>
      </c>
      <c r="I4781" s="7" t="b">
        <f t="shared" si="222"/>
        <v>0</v>
      </c>
      <c r="J4781" s="7" t="b">
        <f t="shared" si="223"/>
        <v>1</v>
      </c>
      <c r="K4781" s="7">
        <f t="shared" si="224"/>
        <v>0</v>
      </c>
      <c r="L4781" s="7">
        <f>WEEKDAY(Table1[[#This Row],[post_time]])</f>
        <v>4</v>
      </c>
      <c r="M4781" s="7">
        <f>VLOOKUP(Table1[[#This Row],[topic_id]],'All Topics Data'!$A$2:$I$1243,8,FALSE)</f>
        <v>40534.603472222225</v>
      </c>
      <c r="N4781" s="7">
        <f>Table1[[#This Row],[Hui Reply?]]*(Table1[[#This Row],[post_time]]-Table1[[#This Row],[timestamp of previous reply]])</f>
        <v>0</v>
      </c>
      <c r="O4781" s="3">
        <f>O4780+Table1[[#This Row],[Hui Reply?]]</f>
        <v>1184</v>
      </c>
      <c r="P4781" s="19">
        <f>INT(Table1[[#This Row],[post_time]])</f>
        <v>40534</v>
      </c>
      <c r="Q4781" s="3">
        <f>IF(Table1[[#This Row],[Hui Reply?]],VLOOKUP(Table1[[#This Row],[topic_id]],'All Topics Data'!$A$2:$E$1243,5,FALSE),0)</f>
        <v>0</v>
      </c>
      <c r="R4781" s="8">
        <f>Table1[[#This Row],[post_time]]+8/24</f>
        <v>40534.949861111112</v>
      </c>
      <c r="S4781" s="3">
        <f>IF(Table1[[#This Row],[post_position]]=1,0,SUMIFS($F$2:F4781,$H$2:H4781,Table1[[#This Row],[post_position]]-1,$C$2:C4781,Table1[[#This Row],[topic_id]]))</f>
        <v>40534.604027777779</v>
      </c>
    </row>
    <row r="4782" spans="1:19" x14ac:dyDescent="0.25">
      <c r="A4782" s="7">
        <v>4873</v>
      </c>
      <c r="B4782" s="7">
        <v>1</v>
      </c>
      <c r="C4782" s="7">
        <v>1156</v>
      </c>
      <c r="D4782" s="7">
        <v>6998</v>
      </c>
      <c r="E4782" s="2"/>
      <c r="F4782" s="8">
        <v>40534.619687500002</v>
      </c>
      <c r="G4782" s="7">
        <v>0</v>
      </c>
      <c r="H4782" s="7">
        <v>8</v>
      </c>
      <c r="I4782" s="7" t="b">
        <f t="shared" si="222"/>
        <v>0</v>
      </c>
      <c r="J4782" s="7" t="b">
        <f t="shared" si="223"/>
        <v>1</v>
      </c>
      <c r="K4782" s="7">
        <f t="shared" si="224"/>
        <v>0</v>
      </c>
      <c r="L4782" s="7">
        <f>WEEKDAY(Table1[[#This Row],[post_time]])</f>
        <v>4</v>
      </c>
      <c r="M4782" s="7">
        <f>VLOOKUP(Table1[[#This Row],[topic_id]],'All Topics Data'!$A$2:$I$1243,8,FALSE)</f>
        <v>40532.167361111111</v>
      </c>
      <c r="N4782" s="7">
        <f>Table1[[#This Row],[Hui Reply?]]*(Table1[[#This Row],[post_time]]-Table1[[#This Row],[timestamp of previous reply]])</f>
        <v>0</v>
      </c>
      <c r="O4782" s="3">
        <f>O4781+Table1[[#This Row],[Hui Reply?]]</f>
        <v>1184</v>
      </c>
      <c r="P4782" s="19">
        <f>INT(Table1[[#This Row],[post_time]])</f>
        <v>40534</v>
      </c>
      <c r="Q4782" s="3">
        <f>IF(Table1[[#This Row],[Hui Reply?]],VLOOKUP(Table1[[#This Row],[topic_id]],'All Topics Data'!$A$2:$E$1243,5,FALSE),0)</f>
        <v>0</v>
      </c>
      <c r="R4782" s="8">
        <f>Table1[[#This Row],[post_time]]+8/24</f>
        <v>40534.953020833338</v>
      </c>
      <c r="S4782" s="3">
        <f>IF(Table1[[#This Row],[post_position]]=1,0,SUMIFS($F$2:F4782,$H$2:H4782,Table1[[#This Row],[post_position]]-1,$C$2:C4782,Table1[[#This Row],[topic_id]]))</f>
        <v>40534.108020833337</v>
      </c>
    </row>
    <row r="4783" spans="1:19" x14ac:dyDescent="0.25">
      <c r="A4783" s="7">
        <v>4874</v>
      </c>
      <c r="B4783" s="7">
        <v>1</v>
      </c>
      <c r="C4783" s="7">
        <v>1167</v>
      </c>
      <c r="D4783" s="7">
        <v>7224</v>
      </c>
      <c r="F4783" s="8">
        <v>40534.63857638889</v>
      </c>
      <c r="G4783" s="7">
        <v>0</v>
      </c>
      <c r="H4783" s="7">
        <v>6</v>
      </c>
      <c r="I4783" s="7" t="b">
        <f t="shared" si="222"/>
        <v>0</v>
      </c>
      <c r="J4783" s="7" t="b">
        <f t="shared" si="223"/>
        <v>1</v>
      </c>
      <c r="K4783" s="7">
        <f t="shared" si="224"/>
        <v>0</v>
      </c>
      <c r="L4783" s="7">
        <f>WEEKDAY(Table1[[#This Row],[post_time]])</f>
        <v>4</v>
      </c>
      <c r="M4783" s="7">
        <f>VLOOKUP(Table1[[#This Row],[topic_id]],'All Topics Data'!$A$2:$I$1243,8,FALSE)</f>
        <v>40534.386805555558</v>
      </c>
      <c r="N4783" s="7">
        <f>Table1[[#This Row],[Hui Reply?]]*(Table1[[#This Row],[post_time]]-Table1[[#This Row],[timestamp of previous reply]])</f>
        <v>0</v>
      </c>
      <c r="O4783" s="3">
        <f>O4782+Table1[[#This Row],[Hui Reply?]]</f>
        <v>1184</v>
      </c>
      <c r="P4783" s="19">
        <f>INT(Table1[[#This Row],[post_time]])</f>
        <v>40534</v>
      </c>
      <c r="Q4783" s="3">
        <f>IF(Table1[[#This Row],[Hui Reply?]],VLOOKUP(Table1[[#This Row],[topic_id]],'All Topics Data'!$A$2:$E$1243,5,FALSE),0)</f>
        <v>0</v>
      </c>
      <c r="R4783" s="8">
        <f>Table1[[#This Row],[post_time]]+8/24</f>
        <v>40534.971909722226</v>
      </c>
      <c r="S4783" s="3">
        <f>IF(Table1[[#This Row],[post_position]]=1,0,SUMIFS($F$2:F4783,$H$2:H4783,Table1[[#This Row],[post_position]]-1,$C$2:C4783,Table1[[#This Row],[topic_id]]))</f>
        <v>40534.532557870371</v>
      </c>
    </row>
    <row r="4784" spans="1:19" x14ac:dyDescent="0.25">
      <c r="A4784" s="7">
        <v>4875</v>
      </c>
      <c r="B4784" s="7">
        <v>1</v>
      </c>
      <c r="C4784" s="7">
        <v>1170</v>
      </c>
      <c r="D4784" s="7">
        <v>7025</v>
      </c>
      <c r="E4784" s="2"/>
      <c r="F4784" s="8">
        <v>40534.775763888887</v>
      </c>
      <c r="G4784" s="7">
        <v>0</v>
      </c>
      <c r="H4784" s="7">
        <v>1</v>
      </c>
      <c r="I4784" s="7" t="b">
        <f t="shared" si="222"/>
        <v>0</v>
      </c>
      <c r="J4784" s="7" t="b">
        <f t="shared" si="223"/>
        <v>0</v>
      </c>
      <c r="K4784" s="7">
        <f t="shared" si="224"/>
        <v>0</v>
      </c>
      <c r="L4784" s="7">
        <f>WEEKDAY(Table1[[#This Row],[post_time]])</f>
        <v>4</v>
      </c>
      <c r="M4784" s="7">
        <f>VLOOKUP(Table1[[#This Row],[topic_id]],'All Topics Data'!$A$2:$I$1243,8,FALSE)</f>
        <v>40534.775694444441</v>
      </c>
      <c r="N4784" s="7">
        <f>Table1[[#This Row],[Hui Reply?]]*(Table1[[#This Row],[post_time]]-Table1[[#This Row],[timestamp of previous reply]])</f>
        <v>0</v>
      </c>
      <c r="O4784" s="3">
        <f>O4783+Table1[[#This Row],[Hui Reply?]]</f>
        <v>1184</v>
      </c>
      <c r="P4784" s="19">
        <f>INT(Table1[[#This Row],[post_time]])</f>
        <v>40534</v>
      </c>
      <c r="Q4784" s="3">
        <f>IF(Table1[[#This Row],[Hui Reply?]],VLOOKUP(Table1[[#This Row],[topic_id]],'All Topics Data'!$A$2:$E$1243,5,FALSE),0)</f>
        <v>0</v>
      </c>
      <c r="R4784" s="8">
        <f>Table1[[#This Row],[post_time]]+8/24</f>
        <v>40535.109097222223</v>
      </c>
      <c r="S4784" s="3">
        <f>IF(Table1[[#This Row],[post_position]]=1,0,SUMIFS($F$2:F4784,$H$2:H4784,Table1[[#This Row],[post_position]]-1,$C$2:C4784,Table1[[#This Row],[topic_id]]))</f>
        <v>0</v>
      </c>
    </row>
    <row r="4785" spans="1:19" x14ac:dyDescent="0.25">
      <c r="A4785" s="7">
        <v>4876</v>
      </c>
      <c r="B4785" s="7">
        <v>1</v>
      </c>
      <c r="C4785" s="7">
        <v>1171</v>
      </c>
      <c r="D4785" s="7">
        <v>7229</v>
      </c>
      <c r="E4785" s="2"/>
      <c r="F4785" s="8">
        <v>40534.887164351851</v>
      </c>
      <c r="G4785" s="7">
        <v>0</v>
      </c>
      <c r="H4785" s="7">
        <v>1</v>
      </c>
      <c r="I4785" s="7" t="b">
        <f t="shared" si="222"/>
        <v>0</v>
      </c>
      <c r="J4785" s="7" t="b">
        <f t="shared" si="223"/>
        <v>0</v>
      </c>
      <c r="K4785" s="7">
        <f t="shared" si="224"/>
        <v>0</v>
      </c>
      <c r="L4785" s="7">
        <f>WEEKDAY(Table1[[#This Row],[post_time]])</f>
        <v>4</v>
      </c>
      <c r="M4785" s="7">
        <f>VLOOKUP(Table1[[#This Row],[topic_id]],'All Topics Data'!$A$2:$I$1243,8,FALSE)</f>
        <v>40534.886805555558</v>
      </c>
      <c r="N4785" s="7">
        <f>Table1[[#This Row],[Hui Reply?]]*(Table1[[#This Row],[post_time]]-Table1[[#This Row],[timestamp of previous reply]])</f>
        <v>0</v>
      </c>
      <c r="O4785" s="3">
        <f>O4784+Table1[[#This Row],[Hui Reply?]]</f>
        <v>1184</v>
      </c>
      <c r="P4785" s="19">
        <f>INT(Table1[[#This Row],[post_time]])</f>
        <v>40534</v>
      </c>
      <c r="Q4785" s="3">
        <f>IF(Table1[[#This Row],[Hui Reply?]],VLOOKUP(Table1[[#This Row],[topic_id]],'All Topics Data'!$A$2:$E$1243,5,FALSE),0)</f>
        <v>0</v>
      </c>
      <c r="R4785" s="8">
        <f>Table1[[#This Row],[post_time]]+8/24</f>
        <v>40535.220497685186</v>
      </c>
      <c r="S4785" s="3">
        <f>IF(Table1[[#This Row],[post_position]]=1,0,SUMIFS($F$2:F4785,$H$2:H4785,Table1[[#This Row],[post_position]]-1,$C$2:C4785,Table1[[#This Row],[topic_id]]))</f>
        <v>0</v>
      </c>
    </row>
    <row r="4786" spans="1:19" x14ac:dyDescent="0.25">
      <c r="A4786" s="7">
        <v>4877</v>
      </c>
      <c r="B4786" s="7">
        <v>1</v>
      </c>
      <c r="C4786" s="7">
        <v>1171</v>
      </c>
      <c r="D4786" s="7">
        <v>6998</v>
      </c>
      <c r="E4786" s="2"/>
      <c r="F4786" s="8">
        <v>40534.894606481481</v>
      </c>
      <c r="G4786" s="7">
        <v>0</v>
      </c>
      <c r="H4786" s="7">
        <v>2</v>
      </c>
      <c r="I4786" s="7" t="b">
        <f t="shared" si="222"/>
        <v>0</v>
      </c>
      <c r="J4786" s="7" t="b">
        <f t="shared" si="223"/>
        <v>1</v>
      </c>
      <c r="K4786" s="7">
        <f t="shared" si="224"/>
        <v>0</v>
      </c>
      <c r="L4786" s="7">
        <f>WEEKDAY(Table1[[#This Row],[post_time]])</f>
        <v>4</v>
      </c>
      <c r="M4786" s="7">
        <f>VLOOKUP(Table1[[#This Row],[topic_id]],'All Topics Data'!$A$2:$I$1243,8,FALSE)</f>
        <v>40534.886805555558</v>
      </c>
      <c r="N4786" s="7">
        <f>Table1[[#This Row],[Hui Reply?]]*(Table1[[#This Row],[post_time]]-Table1[[#This Row],[timestamp of previous reply]])</f>
        <v>0</v>
      </c>
      <c r="O4786" s="3">
        <f>O4785+Table1[[#This Row],[Hui Reply?]]</f>
        <v>1184</v>
      </c>
      <c r="P4786" s="19">
        <f>INT(Table1[[#This Row],[post_time]])</f>
        <v>40534</v>
      </c>
      <c r="Q4786" s="3">
        <f>IF(Table1[[#This Row],[Hui Reply?]],VLOOKUP(Table1[[#This Row],[topic_id]],'All Topics Data'!$A$2:$E$1243,5,FALSE),0)</f>
        <v>0</v>
      </c>
      <c r="R4786" s="8">
        <f>Table1[[#This Row],[post_time]]+8/24</f>
        <v>40535.227939814817</v>
      </c>
      <c r="S4786" s="3">
        <f>IF(Table1[[#This Row],[post_position]]=1,0,SUMIFS($F$2:F4786,$H$2:H4786,Table1[[#This Row],[post_position]]-1,$C$2:C4786,Table1[[#This Row],[topic_id]]))</f>
        <v>40534.887164351851</v>
      </c>
    </row>
    <row r="4787" spans="1:19" x14ac:dyDescent="0.25">
      <c r="A4787" s="7">
        <v>4878</v>
      </c>
      <c r="B4787" s="7">
        <v>1</v>
      </c>
      <c r="C4787" s="7">
        <v>1165</v>
      </c>
      <c r="D4787" s="7">
        <v>6458</v>
      </c>
      <c r="F4787" s="8">
        <v>40534.915752314817</v>
      </c>
      <c r="G4787" s="7">
        <v>0</v>
      </c>
      <c r="H4787" s="7">
        <v>6</v>
      </c>
      <c r="I4787" s="7" t="b">
        <f t="shared" si="222"/>
        <v>0</v>
      </c>
      <c r="J4787" s="7" t="b">
        <f t="shared" si="223"/>
        <v>1</v>
      </c>
      <c r="K4787" s="7">
        <f t="shared" si="224"/>
        <v>0</v>
      </c>
      <c r="L4787" s="7">
        <f>WEEKDAY(Table1[[#This Row],[post_time]])</f>
        <v>4</v>
      </c>
      <c r="M4787" s="7">
        <f>VLOOKUP(Table1[[#This Row],[topic_id]],'All Topics Data'!$A$2:$I$1243,8,FALSE)</f>
        <v>40533.699305555558</v>
      </c>
      <c r="N4787" s="7">
        <f>Table1[[#This Row],[Hui Reply?]]*(Table1[[#This Row],[post_time]]-Table1[[#This Row],[timestamp of previous reply]])</f>
        <v>0</v>
      </c>
      <c r="O4787" s="3">
        <f>O4786+Table1[[#This Row],[Hui Reply?]]</f>
        <v>1184</v>
      </c>
      <c r="P4787" s="19">
        <f>INT(Table1[[#This Row],[post_time]])</f>
        <v>40534</v>
      </c>
      <c r="Q4787" s="3">
        <f>IF(Table1[[#This Row],[Hui Reply?]],VLOOKUP(Table1[[#This Row],[topic_id]],'All Topics Data'!$A$2:$E$1243,5,FALSE),0)</f>
        <v>0</v>
      </c>
      <c r="R4787" s="8">
        <f>Table1[[#This Row],[post_time]]+8/24</f>
        <v>40535.249085648153</v>
      </c>
      <c r="S4787" s="3">
        <f>IF(Table1[[#This Row],[post_position]]=1,0,SUMIFS($F$2:F4787,$H$2:H4787,Table1[[#This Row],[post_position]]-1,$C$2:C4787,Table1[[#This Row],[topic_id]]))</f>
        <v>40534.399629629632</v>
      </c>
    </row>
    <row r="4788" spans="1:19" x14ac:dyDescent="0.25">
      <c r="A4788" s="7">
        <v>4879</v>
      </c>
      <c r="B4788" s="7">
        <v>1</v>
      </c>
      <c r="C4788" s="7">
        <v>1170</v>
      </c>
      <c r="D4788" s="7">
        <v>6458</v>
      </c>
      <c r="E4788" s="2"/>
      <c r="F4788" s="8">
        <v>40534.930856481478</v>
      </c>
      <c r="G4788" s="7">
        <v>0</v>
      </c>
      <c r="H4788" s="7">
        <v>2</v>
      </c>
      <c r="I4788" s="7" t="b">
        <f t="shared" si="222"/>
        <v>0</v>
      </c>
      <c r="J4788" s="7" t="b">
        <f t="shared" si="223"/>
        <v>1</v>
      </c>
      <c r="K4788" s="7">
        <f t="shared" si="224"/>
        <v>0</v>
      </c>
      <c r="L4788" s="7">
        <f>WEEKDAY(Table1[[#This Row],[post_time]])</f>
        <v>4</v>
      </c>
      <c r="M4788" s="7">
        <f>VLOOKUP(Table1[[#This Row],[topic_id]],'All Topics Data'!$A$2:$I$1243,8,FALSE)</f>
        <v>40534.775694444441</v>
      </c>
      <c r="N4788" s="7">
        <f>Table1[[#This Row],[Hui Reply?]]*(Table1[[#This Row],[post_time]]-Table1[[#This Row],[timestamp of previous reply]])</f>
        <v>0</v>
      </c>
      <c r="O4788" s="3">
        <f>O4787+Table1[[#This Row],[Hui Reply?]]</f>
        <v>1184</v>
      </c>
      <c r="P4788" s="19">
        <f>INT(Table1[[#This Row],[post_time]])</f>
        <v>40534</v>
      </c>
      <c r="Q4788" s="3">
        <f>IF(Table1[[#This Row],[Hui Reply?]],VLOOKUP(Table1[[#This Row],[topic_id]],'All Topics Data'!$A$2:$E$1243,5,FALSE),0)</f>
        <v>0</v>
      </c>
      <c r="R4788" s="8">
        <f>Table1[[#This Row],[post_time]]+8/24</f>
        <v>40535.264189814814</v>
      </c>
      <c r="S4788" s="3">
        <f>IF(Table1[[#This Row],[post_position]]=1,0,SUMIFS($F$2:F4788,$H$2:H4788,Table1[[#This Row],[post_position]]-1,$C$2:C4788,Table1[[#This Row],[topic_id]]))</f>
        <v>40534.775763888887</v>
      </c>
    </row>
    <row r="4789" spans="1:19" x14ac:dyDescent="0.25">
      <c r="A4789" s="7">
        <v>4880</v>
      </c>
      <c r="B4789" s="7">
        <v>1</v>
      </c>
      <c r="C4789" s="7">
        <v>1171</v>
      </c>
      <c r="D4789" s="7">
        <v>1</v>
      </c>
      <c r="F4789" s="8">
        <v>40535.053622685184</v>
      </c>
      <c r="G4789" s="7">
        <v>0</v>
      </c>
      <c r="H4789" s="7">
        <v>3</v>
      </c>
      <c r="I4789" s="7" t="b">
        <f t="shared" si="222"/>
        <v>0</v>
      </c>
      <c r="J4789" s="7" t="b">
        <f t="shared" si="223"/>
        <v>1</v>
      </c>
      <c r="K4789" s="7">
        <f t="shared" si="224"/>
        <v>0</v>
      </c>
      <c r="L4789" s="7">
        <f>WEEKDAY(Table1[[#This Row],[post_time]])</f>
        <v>5</v>
      </c>
      <c r="M4789" s="7">
        <f>VLOOKUP(Table1[[#This Row],[topic_id]],'All Topics Data'!$A$2:$I$1243,8,FALSE)</f>
        <v>40534.886805555558</v>
      </c>
      <c r="N4789" s="7">
        <f>Table1[[#This Row],[Hui Reply?]]*(Table1[[#This Row],[post_time]]-Table1[[#This Row],[timestamp of previous reply]])</f>
        <v>0</v>
      </c>
      <c r="O4789" s="3">
        <f>O4788+Table1[[#This Row],[Hui Reply?]]</f>
        <v>1184</v>
      </c>
      <c r="P4789" s="19">
        <f>INT(Table1[[#This Row],[post_time]])</f>
        <v>40535</v>
      </c>
      <c r="Q4789" s="3">
        <f>IF(Table1[[#This Row],[Hui Reply?]],VLOOKUP(Table1[[#This Row],[topic_id]],'All Topics Data'!$A$2:$E$1243,5,FALSE),0)</f>
        <v>0</v>
      </c>
      <c r="R4789" s="8">
        <f>Table1[[#This Row],[post_time]]+8/24</f>
        <v>40535.386956018519</v>
      </c>
      <c r="S4789" s="3">
        <f>IF(Table1[[#This Row],[post_position]]=1,0,SUMIFS($F$2:F4789,$H$2:H4789,Table1[[#This Row],[post_position]]-1,$C$2:C4789,Table1[[#This Row],[topic_id]]))</f>
        <v>40534.894606481481</v>
      </c>
    </row>
    <row r="4790" spans="1:19" x14ac:dyDescent="0.25">
      <c r="A4790" s="7">
        <v>4881</v>
      </c>
      <c r="B4790" s="7">
        <v>3</v>
      </c>
      <c r="C4790" s="7">
        <v>1168</v>
      </c>
      <c r="D4790" s="7">
        <v>1</v>
      </c>
      <c r="E4790" s="2"/>
      <c r="F4790" s="8">
        <v>40535.055405092593</v>
      </c>
      <c r="G4790" s="7">
        <v>0</v>
      </c>
      <c r="H4790" s="7">
        <v>2</v>
      </c>
      <c r="I4790" s="7" t="b">
        <f t="shared" si="222"/>
        <v>0</v>
      </c>
      <c r="J4790" s="7" t="b">
        <f t="shared" si="223"/>
        <v>1</v>
      </c>
      <c r="K4790" s="7">
        <f t="shared" si="224"/>
        <v>0</v>
      </c>
      <c r="L4790" s="7">
        <f>WEEKDAY(Table1[[#This Row],[post_time]])</f>
        <v>5</v>
      </c>
      <c r="M4790" s="7">
        <f>VLOOKUP(Table1[[#This Row],[topic_id]],'All Topics Data'!$A$2:$I$1243,8,FALSE)</f>
        <v>40534.581250000003</v>
      </c>
      <c r="N4790" s="7">
        <f>Table1[[#This Row],[Hui Reply?]]*(Table1[[#This Row],[post_time]]-Table1[[#This Row],[timestamp of previous reply]])</f>
        <v>0</v>
      </c>
      <c r="O4790" s="3">
        <f>O4789+Table1[[#This Row],[Hui Reply?]]</f>
        <v>1184</v>
      </c>
      <c r="P4790" s="19">
        <f>INT(Table1[[#This Row],[post_time]])</f>
        <v>40535</v>
      </c>
      <c r="Q4790" s="3">
        <f>IF(Table1[[#This Row],[Hui Reply?]],VLOOKUP(Table1[[#This Row],[topic_id]],'All Topics Data'!$A$2:$E$1243,5,FALSE),0)</f>
        <v>0</v>
      </c>
      <c r="R4790" s="8">
        <f>Table1[[#This Row],[post_time]]+8/24</f>
        <v>40535.388738425929</v>
      </c>
      <c r="S4790" s="3">
        <f>IF(Table1[[#This Row],[post_position]]=1,0,SUMIFS($F$2:F4790,$H$2:H4790,Table1[[#This Row],[post_position]]-1,$C$2:C4790,Table1[[#This Row],[topic_id]]))</f>
        <v>40534.581446759257</v>
      </c>
    </row>
    <row r="4791" spans="1:19" x14ac:dyDescent="0.25">
      <c r="A4791" s="7">
        <v>4882</v>
      </c>
      <c r="B4791" s="7">
        <v>1</v>
      </c>
      <c r="C4791" s="7">
        <v>1172</v>
      </c>
      <c r="D4791" s="7">
        <v>7231</v>
      </c>
      <c r="E4791" s="2"/>
      <c r="F4791" s="8">
        <v>40535.203761574077</v>
      </c>
      <c r="G4791" s="7">
        <v>0</v>
      </c>
      <c r="H4791" s="7">
        <v>1</v>
      </c>
      <c r="I4791" s="7" t="b">
        <f t="shared" si="222"/>
        <v>0</v>
      </c>
      <c r="J4791" s="7" t="b">
        <f t="shared" si="223"/>
        <v>0</v>
      </c>
      <c r="K4791" s="7">
        <f t="shared" si="224"/>
        <v>0</v>
      </c>
      <c r="L4791" s="7">
        <f>WEEKDAY(Table1[[#This Row],[post_time]])</f>
        <v>5</v>
      </c>
      <c r="M4791" s="7">
        <f>VLOOKUP(Table1[[#This Row],[topic_id]],'All Topics Data'!$A$2:$I$1243,8,FALSE)</f>
        <v>40535.203472222223</v>
      </c>
      <c r="N4791" s="7">
        <f>Table1[[#This Row],[Hui Reply?]]*(Table1[[#This Row],[post_time]]-Table1[[#This Row],[timestamp of previous reply]])</f>
        <v>0</v>
      </c>
      <c r="O4791" s="3">
        <f>O4790+Table1[[#This Row],[Hui Reply?]]</f>
        <v>1184</v>
      </c>
      <c r="P4791" s="19">
        <f>INT(Table1[[#This Row],[post_time]])</f>
        <v>40535</v>
      </c>
      <c r="Q4791" s="3">
        <f>IF(Table1[[#This Row],[Hui Reply?]],VLOOKUP(Table1[[#This Row],[topic_id]],'All Topics Data'!$A$2:$E$1243,5,FALSE),0)</f>
        <v>0</v>
      </c>
      <c r="R4791" s="8">
        <f>Table1[[#This Row],[post_time]]+8/24</f>
        <v>40535.537094907413</v>
      </c>
      <c r="S4791" s="3">
        <f>IF(Table1[[#This Row],[post_position]]=1,0,SUMIFS($F$2:F4791,$H$2:H4791,Table1[[#This Row],[post_position]]-1,$C$2:C4791,Table1[[#This Row],[topic_id]]))</f>
        <v>0</v>
      </c>
    </row>
    <row r="4792" spans="1:19" x14ac:dyDescent="0.25">
      <c r="A4792" s="7">
        <v>4883</v>
      </c>
      <c r="B4792" s="7">
        <v>4</v>
      </c>
      <c r="C4792" s="7">
        <v>2</v>
      </c>
      <c r="D4792" s="7">
        <v>7231</v>
      </c>
      <c r="F4792" s="8">
        <v>40535.210972222223</v>
      </c>
      <c r="G4792" s="7">
        <v>0</v>
      </c>
      <c r="H4792" s="7">
        <v>93</v>
      </c>
      <c r="I4792" s="7" t="b">
        <f t="shared" si="222"/>
        <v>0</v>
      </c>
      <c r="J4792" s="7" t="b">
        <f t="shared" si="223"/>
        <v>1</v>
      </c>
      <c r="K4792" s="7">
        <f t="shared" si="224"/>
        <v>0</v>
      </c>
      <c r="L4792" s="7">
        <f>WEEKDAY(Table1[[#This Row],[post_time]])</f>
        <v>5</v>
      </c>
      <c r="M4792" s="7">
        <f>VLOOKUP(Table1[[#This Row],[topic_id]],'All Topics Data'!$A$2:$I$1243,8,FALSE)</f>
        <v>40019.929861111108</v>
      </c>
      <c r="N4792" s="7">
        <f>Table1[[#This Row],[Hui Reply?]]*(Table1[[#This Row],[post_time]]-Table1[[#This Row],[timestamp of previous reply]])</f>
        <v>0</v>
      </c>
      <c r="O4792" s="3">
        <f>O4791+Table1[[#This Row],[Hui Reply?]]</f>
        <v>1184</v>
      </c>
      <c r="P4792" s="19">
        <f>INT(Table1[[#This Row],[post_time]])</f>
        <v>40535</v>
      </c>
      <c r="Q4792" s="3">
        <f>IF(Table1[[#This Row],[Hui Reply?]],VLOOKUP(Table1[[#This Row],[topic_id]],'All Topics Data'!$A$2:$E$1243,5,FALSE),0)</f>
        <v>0</v>
      </c>
      <c r="R4792" s="8">
        <f>Table1[[#This Row],[post_time]]+8/24</f>
        <v>40535.544305555559</v>
      </c>
      <c r="S4792" s="3">
        <f>IF(Table1[[#This Row],[post_position]]=1,0,SUMIFS($F$2:F4792,$H$2:H4792,Table1[[#This Row],[post_position]]-1,$C$2:C4792,Table1[[#This Row],[topic_id]]))</f>
        <v>40534.57949074074</v>
      </c>
    </row>
    <row r="4793" spans="1:19" x14ac:dyDescent="0.25">
      <c r="A4793" s="7">
        <v>4884</v>
      </c>
      <c r="B4793" s="7">
        <v>1</v>
      </c>
      <c r="C4793" s="7">
        <v>1162</v>
      </c>
      <c r="D4793" s="7">
        <v>7209</v>
      </c>
      <c r="E4793" s="2"/>
      <c r="F4793" s="8">
        <v>40535.211423611108</v>
      </c>
      <c r="G4793" s="7">
        <v>0</v>
      </c>
      <c r="H4793" s="7">
        <v>3</v>
      </c>
      <c r="I4793" s="7" t="b">
        <f t="shared" si="222"/>
        <v>0</v>
      </c>
      <c r="J4793" s="7" t="b">
        <f t="shared" si="223"/>
        <v>1</v>
      </c>
      <c r="K4793" s="7">
        <f t="shared" si="224"/>
        <v>0</v>
      </c>
      <c r="L4793" s="7">
        <f>WEEKDAY(Table1[[#This Row],[post_time]])</f>
        <v>5</v>
      </c>
      <c r="M4793" s="7">
        <f>VLOOKUP(Table1[[#This Row],[topic_id]],'All Topics Data'!$A$2:$I$1243,8,FALSE)</f>
        <v>40533.320138888892</v>
      </c>
      <c r="N4793" s="7">
        <f>Table1[[#This Row],[Hui Reply?]]*(Table1[[#This Row],[post_time]]-Table1[[#This Row],[timestamp of previous reply]])</f>
        <v>0</v>
      </c>
      <c r="O4793" s="3">
        <f>O4792+Table1[[#This Row],[Hui Reply?]]</f>
        <v>1184</v>
      </c>
      <c r="P4793" s="19">
        <f>INT(Table1[[#This Row],[post_time]])</f>
        <v>40535</v>
      </c>
      <c r="Q4793" s="3">
        <f>IF(Table1[[#This Row],[Hui Reply?]],VLOOKUP(Table1[[#This Row],[topic_id]],'All Topics Data'!$A$2:$E$1243,5,FALSE),0)</f>
        <v>0</v>
      </c>
      <c r="R4793" s="8">
        <f>Table1[[#This Row],[post_time]]+8/24</f>
        <v>40535.544756944444</v>
      </c>
      <c r="S4793" s="3">
        <f>IF(Table1[[#This Row],[post_position]]=1,0,SUMIFS($F$2:F4793,$H$2:H4793,Table1[[#This Row],[post_position]]-1,$C$2:C4793,Table1[[#This Row],[topic_id]]))</f>
        <v>40533.500416666669</v>
      </c>
    </row>
    <row r="4794" spans="1:19" x14ac:dyDescent="0.25">
      <c r="A4794" s="7">
        <v>4885</v>
      </c>
      <c r="B4794" s="7">
        <v>1</v>
      </c>
      <c r="C4794" s="7">
        <v>1172</v>
      </c>
      <c r="D4794" s="7">
        <v>6458</v>
      </c>
      <c r="F4794" s="8">
        <v>40535.225856481484</v>
      </c>
      <c r="G4794" s="7">
        <v>0</v>
      </c>
      <c r="H4794" s="7">
        <v>2</v>
      </c>
      <c r="I4794" s="7" t="b">
        <f t="shared" si="222"/>
        <v>0</v>
      </c>
      <c r="J4794" s="7" t="b">
        <f t="shared" si="223"/>
        <v>1</v>
      </c>
      <c r="K4794" s="7">
        <f t="shared" si="224"/>
        <v>0</v>
      </c>
      <c r="L4794" s="7">
        <f>WEEKDAY(Table1[[#This Row],[post_time]])</f>
        <v>5</v>
      </c>
      <c r="M4794" s="7">
        <f>VLOOKUP(Table1[[#This Row],[topic_id]],'All Topics Data'!$A$2:$I$1243,8,FALSE)</f>
        <v>40535.203472222223</v>
      </c>
      <c r="N4794" s="7">
        <f>Table1[[#This Row],[Hui Reply?]]*(Table1[[#This Row],[post_time]]-Table1[[#This Row],[timestamp of previous reply]])</f>
        <v>0</v>
      </c>
      <c r="O4794" s="3">
        <f>O4793+Table1[[#This Row],[Hui Reply?]]</f>
        <v>1184</v>
      </c>
      <c r="P4794" s="19">
        <f>INT(Table1[[#This Row],[post_time]])</f>
        <v>40535</v>
      </c>
      <c r="Q4794" s="3">
        <f>IF(Table1[[#This Row],[Hui Reply?]],VLOOKUP(Table1[[#This Row],[topic_id]],'All Topics Data'!$A$2:$E$1243,5,FALSE),0)</f>
        <v>0</v>
      </c>
      <c r="R4794" s="8">
        <f>Table1[[#This Row],[post_time]]+8/24</f>
        <v>40535.55918981482</v>
      </c>
      <c r="S4794" s="3">
        <f>IF(Table1[[#This Row],[post_position]]=1,0,SUMIFS($F$2:F4794,$H$2:H4794,Table1[[#This Row],[post_position]]-1,$C$2:C4794,Table1[[#This Row],[topic_id]]))</f>
        <v>40535.203761574077</v>
      </c>
    </row>
    <row r="4795" spans="1:19" x14ac:dyDescent="0.25">
      <c r="A4795" s="7">
        <v>4886</v>
      </c>
      <c r="B4795" s="7">
        <v>1</v>
      </c>
      <c r="C4795" s="7">
        <v>1173</v>
      </c>
      <c r="D4795" s="7">
        <v>7224</v>
      </c>
      <c r="E4795" s="2"/>
      <c r="F4795" s="8">
        <v>40535.231516203705</v>
      </c>
      <c r="G4795" s="7">
        <v>0</v>
      </c>
      <c r="H4795" s="7">
        <v>1</v>
      </c>
      <c r="I4795" s="7" t="b">
        <f t="shared" si="222"/>
        <v>0</v>
      </c>
      <c r="J4795" s="7" t="b">
        <f t="shared" si="223"/>
        <v>0</v>
      </c>
      <c r="K4795" s="7">
        <f t="shared" si="224"/>
        <v>0</v>
      </c>
      <c r="L4795" s="7">
        <f>WEEKDAY(Table1[[#This Row],[post_time]])</f>
        <v>5</v>
      </c>
      <c r="M4795" s="7">
        <f>VLOOKUP(Table1[[#This Row],[topic_id]],'All Topics Data'!$A$2:$I$1243,8,FALSE)</f>
        <v>40535.231249999997</v>
      </c>
      <c r="N4795" s="7">
        <f>Table1[[#This Row],[Hui Reply?]]*(Table1[[#This Row],[post_time]]-Table1[[#This Row],[timestamp of previous reply]])</f>
        <v>0</v>
      </c>
      <c r="O4795" s="3">
        <f>O4794+Table1[[#This Row],[Hui Reply?]]</f>
        <v>1184</v>
      </c>
      <c r="P4795" s="19">
        <f>INT(Table1[[#This Row],[post_time]])</f>
        <v>40535</v>
      </c>
      <c r="Q4795" s="3">
        <f>IF(Table1[[#This Row],[Hui Reply?]],VLOOKUP(Table1[[#This Row],[topic_id]],'All Topics Data'!$A$2:$E$1243,5,FALSE),0)</f>
        <v>0</v>
      </c>
      <c r="R4795" s="8">
        <f>Table1[[#This Row],[post_time]]+8/24</f>
        <v>40535.564849537041</v>
      </c>
      <c r="S4795" s="3">
        <f>IF(Table1[[#This Row],[post_position]]=1,0,SUMIFS($F$2:F4795,$H$2:H4795,Table1[[#This Row],[post_position]]-1,$C$2:C4795,Table1[[#This Row],[topic_id]]))</f>
        <v>0</v>
      </c>
    </row>
    <row r="4796" spans="1:19" x14ac:dyDescent="0.25">
      <c r="A4796" s="7">
        <v>4887</v>
      </c>
      <c r="B4796" s="7">
        <v>1</v>
      </c>
      <c r="C4796" s="7">
        <v>1172</v>
      </c>
      <c r="D4796" s="7">
        <v>7231</v>
      </c>
      <c r="F4796" s="8">
        <v>40535.23909722222</v>
      </c>
      <c r="G4796" s="7">
        <v>0</v>
      </c>
      <c r="H4796" s="7">
        <v>3</v>
      </c>
      <c r="I4796" s="7" t="b">
        <f t="shared" si="222"/>
        <v>0</v>
      </c>
      <c r="J4796" s="7" t="b">
        <f t="shared" si="223"/>
        <v>1</v>
      </c>
      <c r="K4796" s="7">
        <f t="shared" si="224"/>
        <v>0</v>
      </c>
      <c r="L4796" s="7">
        <f>WEEKDAY(Table1[[#This Row],[post_time]])</f>
        <v>5</v>
      </c>
      <c r="M4796" s="7">
        <f>VLOOKUP(Table1[[#This Row],[topic_id]],'All Topics Data'!$A$2:$I$1243,8,FALSE)</f>
        <v>40535.203472222223</v>
      </c>
      <c r="N4796" s="7">
        <f>Table1[[#This Row],[Hui Reply?]]*(Table1[[#This Row],[post_time]]-Table1[[#This Row],[timestamp of previous reply]])</f>
        <v>0</v>
      </c>
      <c r="O4796" s="3">
        <f>O4795+Table1[[#This Row],[Hui Reply?]]</f>
        <v>1184</v>
      </c>
      <c r="P4796" s="19">
        <f>INT(Table1[[#This Row],[post_time]])</f>
        <v>40535</v>
      </c>
      <c r="Q4796" s="3">
        <f>IF(Table1[[#This Row],[Hui Reply?]],VLOOKUP(Table1[[#This Row],[topic_id]],'All Topics Data'!$A$2:$E$1243,5,FALSE),0)</f>
        <v>0</v>
      </c>
      <c r="R4796" s="8">
        <f>Table1[[#This Row],[post_time]]+8/24</f>
        <v>40535.572430555556</v>
      </c>
      <c r="S4796" s="3">
        <f>IF(Table1[[#This Row],[post_position]]=1,0,SUMIFS($F$2:F4796,$H$2:H4796,Table1[[#This Row],[post_position]]-1,$C$2:C4796,Table1[[#This Row],[topic_id]]))</f>
        <v>40535.225856481484</v>
      </c>
    </row>
    <row r="4797" spans="1:19" x14ac:dyDescent="0.25">
      <c r="A4797" s="7">
        <v>4888</v>
      </c>
      <c r="B4797" s="7">
        <v>1</v>
      </c>
      <c r="C4797" s="7">
        <v>1174</v>
      </c>
      <c r="D4797" s="7">
        <v>6821</v>
      </c>
      <c r="F4797" s="8">
        <v>40535.272881944446</v>
      </c>
      <c r="G4797" s="7">
        <v>0</v>
      </c>
      <c r="H4797" s="7">
        <v>1</v>
      </c>
      <c r="I4797" s="7" t="b">
        <f t="shared" si="222"/>
        <v>0</v>
      </c>
      <c r="J4797" s="7" t="b">
        <f t="shared" si="223"/>
        <v>0</v>
      </c>
      <c r="K4797" s="7">
        <f t="shared" si="224"/>
        <v>0</v>
      </c>
      <c r="L4797" s="7">
        <f>WEEKDAY(Table1[[#This Row],[post_time]])</f>
        <v>5</v>
      </c>
      <c r="M4797" s="7">
        <f>VLOOKUP(Table1[[#This Row],[topic_id]],'All Topics Data'!$A$2:$I$1243,8,FALSE)</f>
        <v>40535.272222222222</v>
      </c>
      <c r="N4797" s="7">
        <f>Table1[[#This Row],[Hui Reply?]]*(Table1[[#This Row],[post_time]]-Table1[[#This Row],[timestamp of previous reply]])</f>
        <v>0</v>
      </c>
      <c r="O4797" s="3">
        <f>O4796+Table1[[#This Row],[Hui Reply?]]</f>
        <v>1184</v>
      </c>
      <c r="P4797" s="19">
        <f>INT(Table1[[#This Row],[post_time]])</f>
        <v>40535</v>
      </c>
      <c r="Q4797" s="3">
        <f>IF(Table1[[#This Row],[Hui Reply?]],VLOOKUP(Table1[[#This Row],[topic_id]],'All Topics Data'!$A$2:$E$1243,5,FALSE),0)</f>
        <v>0</v>
      </c>
      <c r="R4797" s="8">
        <f>Table1[[#This Row],[post_time]]+8/24</f>
        <v>40535.606215277781</v>
      </c>
      <c r="S4797" s="3">
        <f>IF(Table1[[#This Row],[post_position]]=1,0,SUMIFS($F$2:F4797,$H$2:H4797,Table1[[#This Row],[post_position]]-1,$C$2:C4797,Table1[[#This Row],[topic_id]]))</f>
        <v>0</v>
      </c>
    </row>
    <row r="4798" spans="1:19" x14ac:dyDescent="0.25">
      <c r="A4798" s="7">
        <v>4889</v>
      </c>
      <c r="B4798" s="7">
        <v>1</v>
      </c>
      <c r="C4798" s="7">
        <v>1156</v>
      </c>
      <c r="D4798" s="7">
        <v>7222</v>
      </c>
      <c r="F4798" s="8">
        <v>40535.280474537038</v>
      </c>
      <c r="G4798" s="7">
        <v>0</v>
      </c>
      <c r="H4798" s="7">
        <v>9</v>
      </c>
      <c r="I4798" s="7" t="b">
        <f t="shared" si="222"/>
        <v>0</v>
      </c>
      <c r="J4798" s="7" t="b">
        <f t="shared" si="223"/>
        <v>1</v>
      </c>
      <c r="K4798" s="7">
        <f t="shared" si="224"/>
        <v>0</v>
      </c>
      <c r="L4798" s="7">
        <f>WEEKDAY(Table1[[#This Row],[post_time]])</f>
        <v>5</v>
      </c>
      <c r="M4798" s="7">
        <f>VLOOKUP(Table1[[#This Row],[topic_id]],'All Topics Data'!$A$2:$I$1243,8,FALSE)</f>
        <v>40532.167361111111</v>
      </c>
      <c r="N4798" s="7">
        <f>Table1[[#This Row],[Hui Reply?]]*(Table1[[#This Row],[post_time]]-Table1[[#This Row],[timestamp of previous reply]])</f>
        <v>0</v>
      </c>
      <c r="O4798" s="3">
        <f>O4797+Table1[[#This Row],[Hui Reply?]]</f>
        <v>1184</v>
      </c>
      <c r="P4798" s="19">
        <f>INT(Table1[[#This Row],[post_time]])</f>
        <v>40535</v>
      </c>
      <c r="Q4798" s="3">
        <f>IF(Table1[[#This Row],[Hui Reply?]],VLOOKUP(Table1[[#This Row],[topic_id]],'All Topics Data'!$A$2:$E$1243,5,FALSE),0)</f>
        <v>0</v>
      </c>
      <c r="R4798" s="8">
        <f>Table1[[#This Row],[post_time]]+8/24</f>
        <v>40535.613807870373</v>
      </c>
      <c r="S4798" s="3">
        <f>IF(Table1[[#This Row],[post_position]]=1,0,SUMIFS($F$2:F4798,$H$2:H4798,Table1[[#This Row],[post_position]]-1,$C$2:C4798,Table1[[#This Row],[topic_id]]))</f>
        <v>40534.619687500002</v>
      </c>
    </row>
    <row r="4799" spans="1:19" x14ac:dyDescent="0.25">
      <c r="A4799" s="7">
        <v>4890</v>
      </c>
      <c r="B4799" s="7">
        <v>1</v>
      </c>
      <c r="C4799" s="7">
        <v>1175</v>
      </c>
      <c r="D4799" s="7">
        <v>7146</v>
      </c>
      <c r="E4799" s="2"/>
      <c r="F4799" s="8">
        <v>40535.31040509259</v>
      </c>
      <c r="G4799" s="7">
        <v>0</v>
      </c>
      <c r="H4799" s="7">
        <v>1</v>
      </c>
      <c r="I4799" s="7" t="b">
        <f t="shared" si="222"/>
        <v>0</v>
      </c>
      <c r="J4799" s="7" t="b">
        <f t="shared" si="223"/>
        <v>0</v>
      </c>
      <c r="K4799" s="7">
        <f t="shared" si="224"/>
        <v>0</v>
      </c>
      <c r="L4799" s="7">
        <f>WEEKDAY(Table1[[#This Row],[post_time]])</f>
        <v>5</v>
      </c>
      <c r="M4799" s="7">
        <f>VLOOKUP(Table1[[#This Row],[topic_id]],'All Topics Data'!$A$2:$I$1243,8,FALSE)</f>
        <v>40535.30972222222</v>
      </c>
      <c r="N4799" s="7">
        <f>Table1[[#This Row],[Hui Reply?]]*(Table1[[#This Row],[post_time]]-Table1[[#This Row],[timestamp of previous reply]])</f>
        <v>0</v>
      </c>
      <c r="O4799" s="3">
        <f>O4798+Table1[[#This Row],[Hui Reply?]]</f>
        <v>1184</v>
      </c>
      <c r="P4799" s="19">
        <f>INT(Table1[[#This Row],[post_time]])</f>
        <v>40535</v>
      </c>
      <c r="Q4799" s="3">
        <f>IF(Table1[[#This Row],[Hui Reply?]],VLOOKUP(Table1[[#This Row],[topic_id]],'All Topics Data'!$A$2:$E$1243,5,FALSE),0)</f>
        <v>0</v>
      </c>
      <c r="R4799" s="8">
        <f>Table1[[#This Row],[post_time]]+8/24</f>
        <v>40535.643738425926</v>
      </c>
      <c r="S4799" s="3">
        <f>IF(Table1[[#This Row],[post_position]]=1,0,SUMIFS($F$2:F4799,$H$2:H4799,Table1[[#This Row],[post_position]]-1,$C$2:C4799,Table1[[#This Row],[topic_id]]))</f>
        <v>0</v>
      </c>
    </row>
    <row r="4800" spans="1:19" x14ac:dyDescent="0.25">
      <c r="A4800" s="7">
        <v>4891</v>
      </c>
      <c r="B4800" s="7">
        <v>1</v>
      </c>
      <c r="C4800" s="7">
        <v>1176</v>
      </c>
      <c r="D4800" s="7">
        <v>7232</v>
      </c>
      <c r="E4800" s="2"/>
      <c r="F4800" s="8">
        <v>40535.319016203706</v>
      </c>
      <c r="G4800" s="7">
        <v>0</v>
      </c>
      <c r="H4800" s="7">
        <v>1</v>
      </c>
      <c r="I4800" s="7" t="b">
        <f t="shared" si="222"/>
        <v>0</v>
      </c>
      <c r="J4800" s="7" t="b">
        <f t="shared" si="223"/>
        <v>0</v>
      </c>
      <c r="K4800" s="7">
        <f t="shared" si="224"/>
        <v>0</v>
      </c>
      <c r="L4800" s="7">
        <f>WEEKDAY(Table1[[#This Row],[post_time]])</f>
        <v>5</v>
      </c>
      <c r="M4800" s="7">
        <f>VLOOKUP(Table1[[#This Row],[topic_id]],'All Topics Data'!$A$2:$I$1243,8,FALSE)</f>
        <v>40535.318749999999</v>
      </c>
      <c r="N4800" s="7">
        <f>Table1[[#This Row],[Hui Reply?]]*(Table1[[#This Row],[post_time]]-Table1[[#This Row],[timestamp of previous reply]])</f>
        <v>0</v>
      </c>
      <c r="O4800" s="3">
        <f>O4799+Table1[[#This Row],[Hui Reply?]]</f>
        <v>1184</v>
      </c>
      <c r="P4800" s="19">
        <f>INT(Table1[[#This Row],[post_time]])</f>
        <v>40535</v>
      </c>
      <c r="Q4800" s="3">
        <f>IF(Table1[[#This Row],[Hui Reply?]],VLOOKUP(Table1[[#This Row],[topic_id]],'All Topics Data'!$A$2:$E$1243,5,FALSE),0)</f>
        <v>0</v>
      </c>
      <c r="R4800" s="8">
        <f>Table1[[#This Row],[post_time]]+8/24</f>
        <v>40535.652349537042</v>
      </c>
      <c r="S4800" s="3">
        <f>IF(Table1[[#This Row],[post_position]]=1,0,SUMIFS($F$2:F4800,$H$2:H4800,Table1[[#This Row],[post_position]]-1,$C$2:C4800,Table1[[#This Row],[topic_id]]))</f>
        <v>0</v>
      </c>
    </row>
    <row r="4801" spans="1:19" x14ac:dyDescent="0.25">
      <c r="A4801" s="7">
        <v>4892</v>
      </c>
      <c r="B4801" s="7">
        <v>1</v>
      </c>
      <c r="C4801" s="7">
        <v>1172</v>
      </c>
      <c r="D4801" s="7">
        <v>6458</v>
      </c>
      <c r="F4801" s="8">
        <v>40535.322523148148</v>
      </c>
      <c r="G4801" s="7">
        <v>0</v>
      </c>
      <c r="H4801" s="7">
        <v>4</v>
      </c>
      <c r="I4801" s="7" t="b">
        <f t="shared" si="222"/>
        <v>0</v>
      </c>
      <c r="J4801" s="7" t="b">
        <f t="shared" si="223"/>
        <v>1</v>
      </c>
      <c r="K4801" s="7">
        <f t="shared" si="224"/>
        <v>0</v>
      </c>
      <c r="L4801" s="7">
        <f>WEEKDAY(Table1[[#This Row],[post_time]])</f>
        <v>5</v>
      </c>
      <c r="M4801" s="7">
        <f>VLOOKUP(Table1[[#This Row],[topic_id]],'All Topics Data'!$A$2:$I$1243,8,FALSE)</f>
        <v>40535.203472222223</v>
      </c>
      <c r="N4801" s="7">
        <f>Table1[[#This Row],[Hui Reply?]]*(Table1[[#This Row],[post_time]]-Table1[[#This Row],[timestamp of previous reply]])</f>
        <v>0</v>
      </c>
      <c r="O4801" s="3">
        <f>O4800+Table1[[#This Row],[Hui Reply?]]</f>
        <v>1184</v>
      </c>
      <c r="P4801" s="19">
        <f>INT(Table1[[#This Row],[post_time]])</f>
        <v>40535</v>
      </c>
      <c r="Q4801" s="3">
        <f>IF(Table1[[#This Row],[Hui Reply?]],VLOOKUP(Table1[[#This Row],[topic_id]],'All Topics Data'!$A$2:$E$1243,5,FALSE),0)</f>
        <v>0</v>
      </c>
      <c r="R4801" s="8">
        <f>Table1[[#This Row],[post_time]]+8/24</f>
        <v>40535.655856481484</v>
      </c>
      <c r="S4801" s="3">
        <f>IF(Table1[[#This Row],[post_position]]=1,0,SUMIFS($F$2:F4801,$H$2:H4801,Table1[[#This Row],[post_position]]-1,$C$2:C4801,Table1[[#This Row],[topic_id]]))</f>
        <v>40535.23909722222</v>
      </c>
    </row>
    <row r="4802" spans="1:19" x14ac:dyDescent="0.25">
      <c r="A4802" s="7">
        <v>4893</v>
      </c>
      <c r="B4802" s="7">
        <v>1</v>
      </c>
      <c r="C4802" s="7">
        <v>1173</v>
      </c>
      <c r="D4802" s="7">
        <v>6713</v>
      </c>
      <c r="F4802" s="8">
        <v>40535.339745370373</v>
      </c>
      <c r="G4802" s="7">
        <v>0</v>
      </c>
      <c r="H4802" s="7">
        <v>2</v>
      </c>
      <c r="I4802" s="7" t="b">
        <f t="shared" si="222"/>
        <v>0</v>
      </c>
      <c r="J4802" s="7" t="b">
        <f t="shared" si="223"/>
        <v>1</v>
      </c>
      <c r="K4802" s="7">
        <f t="shared" si="224"/>
        <v>0</v>
      </c>
      <c r="L4802" s="7">
        <f>WEEKDAY(Table1[[#This Row],[post_time]])</f>
        <v>5</v>
      </c>
      <c r="M4802" s="7">
        <f>VLOOKUP(Table1[[#This Row],[topic_id]],'All Topics Data'!$A$2:$I$1243,8,FALSE)</f>
        <v>40535.231249999997</v>
      </c>
      <c r="N4802" s="7">
        <f>Table1[[#This Row],[Hui Reply?]]*(Table1[[#This Row],[post_time]]-Table1[[#This Row],[timestamp of previous reply]])</f>
        <v>0</v>
      </c>
      <c r="O4802" s="3">
        <f>O4801+Table1[[#This Row],[Hui Reply?]]</f>
        <v>1184</v>
      </c>
      <c r="P4802" s="19">
        <f>INT(Table1[[#This Row],[post_time]])</f>
        <v>40535</v>
      </c>
      <c r="Q4802" s="3">
        <f>IF(Table1[[#This Row],[Hui Reply?]],VLOOKUP(Table1[[#This Row],[topic_id]],'All Topics Data'!$A$2:$E$1243,5,FALSE),0)</f>
        <v>0</v>
      </c>
      <c r="R4802" s="8">
        <f>Table1[[#This Row],[post_time]]+8/24</f>
        <v>40535.673078703709</v>
      </c>
      <c r="S4802" s="3">
        <f>IF(Table1[[#This Row],[post_position]]=1,0,SUMIFS($F$2:F4802,$H$2:H4802,Table1[[#This Row],[post_position]]-1,$C$2:C4802,Table1[[#This Row],[topic_id]]))</f>
        <v>40535.231516203705</v>
      </c>
    </row>
    <row r="4803" spans="1:19" x14ac:dyDescent="0.25">
      <c r="A4803" s="7">
        <v>4894</v>
      </c>
      <c r="B4803" s="7">
        <v>1</v>
      </c>
      <c r="C4803" s="7">
        <v>1174</v>
      </c>
      <c r="D4803" s="7">
        <v>6713</v>
      </c>
      <c r="F4803" s="8">
        <v>40535.340891203705</v>
      </c>
      <c r="G4803" s="7">
        <v>0</v>
      </c>
      <c r="H4803" s="7">
        <v>2</v>
      </c>
      <c r="I4803" s="7" t="b">
        <f t="shared" ref="I4803:I4866" si="225">(D4803=24)</f>
        <v>0</v>
      </c>
      <c r="J4803" s="7" t="b">
        <f t="shared" ref="J4803:J4866" si="226">H4803&gt;1</f>
        <v>1</v>
      </c>
      <c r="K4803" s="7">
        <f t="shared" ref="K4803:K4866" si="227">I4803*J4803</f>
        <v>0</v>
      </c>
      <c r="L4803" s="7">
        <f>WEEKDAY(Table1[[#This Row],[post_time]])</f>
        <v>5</v>
      </c>
      <c r="M4803" s="7">
        <f>VLOOKUP(Table1[[#This Row],[topic_id]],'All Topics Data'!$A$2:$I$1243,8,FALSE)</f>
        <v>40535.272222222222</v>
      </c>
      <c r="N4803" s="7">
        <f>Table1[[#This Row],[Hui Reply?]]*(Table1[[#This Row],[post_time]]-Table1[[#This Row],[timestamp of previous reply]])</f>
        <v>0</v>
      </c>
      <c r="O4803" s="3">
        <f>O4802+Table1[[#This Row],[Hui Reply?]]</f>
        <v>1184</v>
      </c>
      <c r="P4803" s="19">
        <f>INT(Table1[[#This Row],[post_time]])</f>
        <v>40535</v>
      </c>
      <c r="Q4803" s="3">
        <f>IF(Table1[[#This Row],[Hui Reply?]],VLOOKUP(Table1[[#This Row],[topic_id]],'All Topics Data'!$A$2:$E$1243,5,FALSE),0)</f>
        <v>0</v>
      </c>
      <c r="R4803" s="8">
        <f>Table1[[#This Row],[post_time]]+8/24</f>
        <v>40535.674224537041</v>
      </c>
      <c r="S4803" s="3">
        <f>IF(Table1[[#This Row],[post_position]]=1,0,SUMIFS($F$2:F4803,$H$2:H4803,Table1[[#This Row],[post_position]]-1,$C$2:C4803,Table1[[#This Row],[topic_id]]))</f>
        <v>40535.272881944446</v>
      </c>
    </row>
    <row r="4804" spans="1:19" x14ac:dyDescent="0.25">
      <c r="A4804" s="7">
        <v>4895</v>
      </c>
      <c r="B4804" s="7">
        <v>1</v>
      </c>
      <c r="C4804" s="7">
        <v>1173</v>
      </c>
      <c r="D4804" s="7">
        <v>7224</v>
      </c>
      <c r="F4804" s="8">
        <v>40535.358761574076</v>
      </c>
      <c r="G4804" s="7">
        <v>0</v>
      </c>
      <c r="H4804" s="7">
        <v>3</v>
      </c>
      <c r="I4804" s="7" t="b">
        <f t="shared" si="225"/>
        <v>0</v>
      </c>
      <c r="J4804" s="7" t="b">
        <f t="shared" si="226"/>
        <v>1</v>
      </c>
      <c r="K4804" s="7">
        <f t="shared" si="227"/>
        <v>0</v>
      </c>
      <c r="L4804" s="7">
        <f>WEEKDAY(Table1[[#This Row],[post_time]])</f>
        <v>5</v>
      </c>
      <c r="M4804" s="7">
        <f>VLOOKUP(Table1[[#This Row],[topic_id]],'All Topics Data'!$A$2:$I$1243,8,FALSE)</f>
        <v>40535.231249999997</v>
      </c>
      <c r="N4804" s="7">
        <f>Table1[[#This Row],[Hui Reply?]]*(Table1[[#This Row],[post_time]]-Table1[[#This Row],[timestamp of previous reply]])</f>
        <v>0</v>
      </c>
      <c r="O4804" s="3">
        <f>O4803+Table1[[#This Row],[Hui Reply?]]</f>
        <v>1184</v>
      </c>
      <c r="P4804" s="19">
        <f>INT(Table1[[#This Row],[post_time]])</f>
        <v>40535</v>
      </c>
      <c r="Q4804" s="3">
        <f>IF(Table1[[#This Row],[Hui Reply?]],VLOOKUP(Table1[[#This Row],[topic_id]],'All Topics Data'!$A$2:$E$1243,5,FALSE),0)</f>
        <v>0</v>
      </c>
      <c r="R4804" s="8">
        <f>Table1[[#This Row],[post_time]]+8/24</f>
        <v>40535.692094907412</v>
      </c>
      <c r="S4804" s="3">
        <f>IF(Table1[[#This Row],[post_position]]=1,0,SUMIFS($F$2:F4804,$H$2:H4804,Table1[[#This Row],[post_position]]-1,$C$2:C4804,Table1[[#This Row],[topic_id]]))</f>
        <v>40535.339745370373</v>
      </c>
    </row>
    <row r="4805" spans="1:19" x14ac:dyDescent="0.25">
      <c r="A4805" s="7">
        <v>4896</v>
      </c>
      <c r="B4805" s="7">
        <v>1</v>
      </c>
      <c r="C4805" s="7">
        <v>1172</v>
      </c>
      <c r="D4805" s="7">
        <v>24</v>
      </c>
      <c r="F4805" s="8">
        <v>40535.366678240738</v>
      </c>
      <c r="G4805" s="7">
        <v>0</v>
      </c>
      <c r="H4805" s="7">
        <v>5</v>
      </c>
      <c r="I4805" s="7" t="b">
        <f t="shared" si="225"/>
        <v>1</v>
      </c>
      <c r="J4805" s="7" t="b">
        <f t="shared" si="226"/>
        <v>1</v>
      </c>
      <c r="K4805" s="7">
        <f t="shared" si="227"/>
        <v>1</v>
      </c>
      <c r="L4805" s="7">
        <f>WEEKDAY(Table1[[#This Row],[post_time]])</f>
        <v>5</v>
      </c>
      <c r="M4805" s="7">
        <f>VLOOKUP(Table1[[#This Row],[topic_id]],'All Topics Data'!$A$2:$I$1243,8,FALSE)</f>
        <v>40535.203472222223</v>
      </c>
      <c r="N4805" s="7">
        <f>Table1[[#This Row],[Hui Reply?]]*(Table1[[#This Row],[post_time]]-Table1[[#This Row],[timestamp of previous reply]])</f>
        <v>4.4155092589790002E-2</v>
      </c>
      <c r="O4805" s="3">
        <f>O4804+Table1[[#This Row],[Hui Reply?]]</f>
        <v>1185</v>
      </c>
      <c r="P4805" s="19">
        <f>INT(Table1[[#This Row],[post_time]])</f>
        <v>40535</v>
      </c>
      <c r="Q4805" s="3" t="str">
        <f>IF(Table1[[#This Row],[Hui Reply?]],VLOOKUP(Table1[[#This Row],[topic_id]],'All Topics Data'!$A$2:$E$1243,5,FALSE),0)</f>
        <v>deanvilar</v>
      </c>
      <c r="R4805" s="8">
        <f>Table1[[#This Row],[post_time]]+8/24</f>
        <v>40535.700011574074</v>
      </c>
      <c r="S4805" s="3">
        <f>IF(Table1[[#This Row],[post_position]]=1,0,SUMIFS($F$2:F4805,$H$2:H4805,Table1[[#This Row],[post_position]]-1,$C$2:C4805,Table1[[#This Row],[topic_id]]))</f>
        <v>40535.322523148148</v>
      </c>
    </row>
    <row r="4806" spans="1:19" x14ac:dyDescent="0.25">
      <c r="A4806" s="7">
        <v>4897</v>
      </c>
      <c r="B4806" s="7">
        <v>1</v>
      </c>
      <c r="C4806" s="7">
        <v>1177</v>
      </c>
      <c r="D4806" s="7">
        <v>7168</v>
      </c>
      <c r="F4806" s="8">
        <v>40535.367337962962</v>
      </c>
      <c r="G4806" s="7">
        <v>0</v>
      </c>
      <c r="H4806" s="7">
        <v>1</v>
      </c>
      <c r="I4806" s="7" t="b">
        <f t="shared" si="225"/>
        <v>0</v>
      </c>
      <c r="J4806" s="7" t="b">
        <f t="shared" si="226"/>
        <v>0</v>
      </c>
      <c r="K4806" s="7">
        <f t="shared" si="227"/>
        <v>0</v>
      </c>
      <c r="L4806" s="7">
        <f>WEEKDAY(Table1[[#This Row],[post_time]])</f>
        <v>5</v>
      </c>
      <c r="M4806" s="7">
        <f>VLOOKUP(Table1[[#This Row],[topic_id]],'All Topics Data'!$A$2:$I$1243,8,FALSE)</f>
        <v>40535.366666666669</v>
      </c>
      <c r="N4806" s="7">
        <f>Table1[[#This Row],[Hui Reply?]]*(Table1[[#This Row],[post_time]]-Table1[[#This Row],[timestamp of previous reply]])</f>
        <v>0</v>
      </c>
      <c r="O4806" s="3">
        <f>O4805+Table1[[#This Row],[Hui Reply?]]</f>
        <v>1185</v>
      </c>
      <c r="P4806" s="19">
        <f>INT(Table1[[#This Row],[post_time]])</f>
        <v>40535</v>
      </c>
      <c r="Q4806" s="3">
        <f>IF(Table1[[#This Row],[Hui Reply?]],VLOOKUP(Table1[[#This Row],[topic_id]],'All Topics Data'!$A$2:$E$1243,5,FALSE),0)</f>
        <v>0</v>
      </c>
      <c r="R4806" s="8">
        <f>Table1[[#This Row],[post_time]]+8/24</f>
        <v>40535.700671296298</v>
      </c>
      <c r="S4806" s="3">
        <f>IF(Table1[[#This Row],[post_position]]=1,0,SUMIFS($F$2:F4806,$H$2:H4806,Table1[[#This Row],[post_position]]-1,$C$2:C4806,Table1[[#This Row],[topic_id]]))</f>
        <v>0</v>
      </c>
    </row>
    <row r="4807" spans="1:19" x14ac:dyDescent="0.25">
      <c r="A4807" s="7">
        <v>4898</v>
      </c>
      <c r="B4807" s="7">
        <v>1</v>
      </c>
      <c r="C4807" s="7">
        <v>1177</v>
      </c>
      <c r="D4807" s="7">
        <v>6713</v>
      </c>
      <c r="F4807" s="8">
        <v>40535.411932870367</v>
      </c>
      <c r="G4807" s="7">
        <v>0</v>
      </c>
      <c r="H4807" s="7">
        <v>2</v>
      </c>
      <c r="I4807" s="7" t="b">
        <f t="shared" si="225"/>
        <v>0</v>
      </c>
      <c r="J4807" s="7" t="b">
        <f t="shared" si="226"/>
        <v>1</v>
      </c>
      <c r="K4807" s="7">
        <f t="shared" si="227"/>
        <v>0</v>
      </c>
      <c r="L4807" s="7">
        <f>WEEKDAY(Table1[[#This Row],[post_time]])</f>
        <v>5</v>
      </c>
      <c r="M4807" s="7">
        <f>VLOOKUP(Table1[[#This Row],[topic_id]],'All Topics Data'!$A$2:$I$1243,8,FALSE)</f>
        <v>40535.366666666669</v>
      </c>
      <c r="N4807" s="7">
        <f>Table1[[#This Row],[Hui Reply?]]*(Table1[[#This Row],[post_time]]-Table1[[#This Row],[timestamp of previous reply]])</f>
        <v>0</v>
      </c>
      <c r="O4807" s="3">
        <f>O4806+Table1[[#This Row],[Hui Reply?]]</f>
        <v>1185</v>
      </c>
      <c r="P4807" s="19">
        <f>INT(Table1[[#This Row],[post_time]])</f>
        <v>40535</v>
      </c>
      <c r="Q4807" s="3">
        <f>IF(Table1[[#This Row],[Hui Reply?]],VLOOKUP(Table1[[#This Row],[topic_id]],'All Topics Data'!$A$2:$E$1243,5,FALSE),0)</f>
        <v>0</v>
      </c>
      <c r="R4807" s="8">
        <f>Table1[[#This Row],[post_time]]+8/24</f>
        <v>40535.745266203703</v>
      </c>
      <c r="S4807" s="3">
        <f>IF(Table1[[#This Row],[post_position]]=1,0,SUMIFS($F$2:F4807,$H$2:H4807,Table1[[#This Row],[post_position]]-1,$C$2:C4807,Table1[[#This Row],[topic_id]]))</f>
        <v>40535.367337962962</v>
      </c>
    </row>
    <row r="4808" spans="1:19" x14ac:dyDescent="0.25">
      <c r="A4808" s="7">
        <v>4899</v>
      </c>
      <c r="B4808" s="7">
        <v>1</v>
      </c>
      <c r="C4808" s="7">
        <v>1173</v>
      </c>
      <c r="D4808" s="7">
        <v>6713</v>
      </c>
      <c r="F4808" s="8">
        <v>40535.413726851853</v>
      </c>
      <c r="G4808" s="7">
        <v>0</v>
      </c>
      <c r="H4808" s="7">
        <v>4</v>
      </c>
      <c r="I4808" s="7" t="b">
        <f t="shared" si="225"/>
        <v>0</v>
      </c>
      <c r="J4808" s="7" t="b">
        <f t="shared" si="226"/>
        <v>1</v>
      </c>
      <c r="K4808" s="7">
        <f t="shared" si="227"/>
        <v>0</v>
      </c>
      <c r="L4808" s="7">
        <f>WEEKDAY(Table1[[#This Row],[post_time]])</f>
        <v>5</v>
      </c>
      <c r="M4808" s="7">
        <f>VLOOKUP(Table1[[#This Row],[topic_id]],'All Topics Data'!$A$2:$I$1243,8,FALSE)</f>
        <v>40535.231249999997</v>
      </c>
      <c r="N4808" s="7">
        <f>Table1[[#This Row],[Hui Reply?]]*(Table1[[#This Row],[post_time]]-Table1[[#This Row],[timestamp of previous reply]])</f>
        <v>0</v>
      </c>
      <c r="O4808" s="3">
        <f>O4807+Table1[[#This Row],[Hui Reply?]]</f>
        <v>1185</v>
      </c>
      <c r="P4808" s="19">
        <f>INT(Table1[[#This Row],[post_time]])</f>
        <v>40535</v>
      </c>
      <c r="Q4808" s="3">
        <f>IF(Table1[[#This Row],[Hui Reply?]],VLOOKUP(Table1[[#This Row],[topic_id]],'All Topics Data'!$A$2:$E$1243,5,FALSE),0)</f>
        <v>0</v>
      </c>
      <c r="R4808" s="8">
        <f>Table1[[#This Row],[post_time]]+8/24</f>
        <v>40535.747060185189</v>
      </c>
      <c r="S4808" s="3">
        <f>IF(Table1[[#This Row],[post_position]]=1,0,SUMIFS($F$2:F4808,$H$2:H4808,Table1[[#This Row],[post_position]]-1,$C$2:C4808,Table1[[#This Row],[topic_id]]))</f>
        <v>40535.358761574076</v>
      </c>
    </row>
    <row r="4809" spans="1:19" x14ac:dyDescent="0.25">
      <c r="A4809" s="7">
        <v>4900</v>
      </c>
      <c r="B4809" s="7">
        <v>1</v>
      </c>
      <c r="C4809" s="7">
        <v>1172</v>
      </c>
      <c r="D4809" s="7">
        <v>7231</v>
      </c>
      <c r="F4809" s="8">
        <v>40535.422708333332</v>
      </c>
      <c r="G4809" s="7">
        <v>0</v>
      </c>
      <c r="H4809" s="7">
        <v>6</v>
      </c>
      <c r="I4809" s="7" t="b">
        <f t="shared" si="225"/>
        <v>0</v>
      </c>
      <c r="J4809" s="7" t="b">
        <f t="shared" si="226"/>
        <v>1</v>
      </c>
      <c r="K4809" s="7">
        <f t="shared" si="227"/>
        <v>0</v>
      </c>
      <c r="L4809" s="7">
        <f>WEEKDAY(Table1[[#This Row],[post_time]])</f>
        <v>5</v>
      </c>
      <c r="M4809" s="7">
        <f>VLOOKUP(Table1[[#This Row],[topic_id]],'All Topics Data'!$A$2:$I$1243,8,FALSE)</f>
        <v>40535.203472222223</v>
      </c>
      <c r="N4809" s="7">
        <f>Table1[[#This Row],[Hui Reply?]]*(Table1[[#This Row],[post_time]]-Table1[[#This Row],[timestamp of previous reply]])</f>
        <v>0</v>
      </c>
      <c r="O4809" s="3">
        <f>O4808+Table1[[#This Row],[Hui Reply?]]</f>
        <v>1185</v>
      </c>
      <c r="P4809" s="19">
        <f>INT(Table1[[#This Row],[post_time]])</f>
        <v>40535</v>
      </c>
      <c r="Q4809" s="3">
        <f>IF(Table1[[#This Row],[Hui Reply?]],VLOOKUP(Table1[[#This Row],[topic_id]],'All Topics Data'!$A$2:$E$1243,5,FALSE),0)</f>
        <v>0</v>
      </c>
      <c r="R4809" s="8">
        <f>Table1[[#This Row],[post_time]]+8/24</f>
        <v>40535.756041666667</v>
      </c>
      <c r="S4809" s="3">
        <f>IF(Table1[[#This Row],[post_position]]=1,0,SUMIFS($F$2:F4809,$H$2:H4809,Table1[[#This Row],[post_position]]-1,$C$2:C4809,Table1[[#This Row],[topic_id]]))</f>
        <v>40535.366678240738</v>
      </c>
    </row>
    <row r="4810" spans="1:19" x14ac:dyDescent="0.25">
      <c r="A4810" s="7">
        <v>4901</v>
      </c>
      <c r="B4810" s="7">
        <v>1</v>
      </c>
      <c r="C4810" s="7">
        <v>1173</v>
      </c>
      <c r="D4810" s="7">
        <v>7224</v>
      </c>
      <c r="F4810" s="8">
        <v>40535.439780092594</v>
      </c>
      <c r="G4810" s="7">
        <v>0</v>
      </c>
      <c r="H4810" s="7">
        <v>5</v>
      </c>
      <c r="I4810" s="7" t="b">
        <f t="shared" si="225"/>
        <v>0</v>
      </c>
      <c r="J4810" s="7" t="b">
        <f t="shared" si="226"/>
        <v>1</v>
      </c>
      <c r="K4810" s="7">
        <f t="shared" si="227"/>
        <v>0</v>
      </c>
      <c r="L4810" s="7">
        <f>WEEKDAY(Table1[[#This Row],[post_time]])</f>
        <v>5</v>
      </c>
      <c r="M4810" s="7">
        <f>VLOOKUP(Table1[[#This Row],[topic_id]],'All Topics Data'!$A$2:$I$1243,8,FALSE)</f>
        <v>40535.231249999997</v>
      </c>
      <c r="N4810" s="7">
        <f>Table1[[#This Row],[Hui Reply?]]*(Table1[[#This Row],[post_time]]-Table1[[#This Row],[timestamp of previous reply]])</f>
        <v>0</v>
      </c>
      <c r="O4810" s="3">
        <f>O4809+Table1[[#This Row],[Hui Reply?]]</f>
        <v>1185</v>
      </c>
      <c r="P4810" s="19">
        <f>INT(Table1[[#This Row],[post_time]])</f>
        <v>40535</v>
      </c>
      <c r="Q4810" s="3">
        <f>IF(Table1[[#This Row],[Hui Reply?]],VLOOKUP(Table1[[#This Row],[topic_id]],'All Topics Data'!$A$2:$E$1243,5,FALSE),0)</f>
        <v>0</v>
      </c>
      <c r="R4810" s="8">
        <f>Table1[[#This Row],[post_time]]+8/24</f>
        <v>40535.77311342593</v>
      </c>
      <c r="S4810" s="3">
        <f>IF(Table1[[#This Row],[post_position]]=1,0,SUMIFS($F$2:F4810,$H$2:H4810,Table1[[#This Row],[post_position]]-1,$C$2:C4810,Table1[[#This Row],[topic_id]]))</f>
        <v>40535.413726851853</v>
      </c>
    </row>
    <row r="4811" spans="1:19" x14ac:dyDescent="0.25">
      <c r="A4811" s="7">
        <v>4902</v>
      </c>
      <c r="B4811" s="7">
        <v>1</v>
      </c>
      <c r="C4811" s="7">
        <v>1172</v>
      </c>
      <c r="D4811" s="7">
        <v>6458</v>
      </c>
      <c r="F4811" s="8">
        <v>40535.472951388889</v>
      </c>
      <c r="G4811" s="7">
        <v>0</v>
      </c>
      <c r="H4811" s="7">
        <v>7</v>
      </c>
      <c r="I4811" s="7" t="b">
        <f t="shared" si="225"/>
        <v>0</v>
      </c>
      <c r="J4811" s="7" t="b">
        <f t="shared" si="226"/>
        <v>1</v>
      </c>
      <c r="K4811" s="7">
        <f t="shared" si="227"/>
        <v>0</v>
      </c>
      <c r="L4811" s="7">
        <f>WEEKDAY(Table1[[#This Row],[post_time]])</f>
        <v>5</v>
      </c>
      <c r="M4811" s="7">
        <f>VLOOKUP(Table1[[#This Row],[topic_id]],'All Topics Data'!$A$2:$I$1243,8,FALSE)</f>
        <v>40535.203472222223</v>
      </c>
      <c r="N4811" s="7">
        <f>Table1[[#This Row],[Hui Reply?]]*(Table1[[#This Row],[post_time]]-Table1[[#This Row],[timestamp of previous reply]])</f>
        <v>0</v>
      </c>
      <c r="O4811" s="3">
        <f>O4810+Table1[[#This Row],[Hui Reply?]]</f>
        <v>1185</v>
      </c>
      <c r="P4811" s="19">
        <f>INT(Table1[[#This Row],[post_time]])</f>
        <v>40535</v>
      </c>
      <c r="Q4811" s="3">
        <f>IF(Table1[[#This Row],[Hui Reply?]],VLOOKUP(Table1[[#This Row],[topic_id]],'All Topics Data'!$A$2:$E$1243,5,FALSE),0)</f>
        <v>0</v>
      </c>
      <c r="R4811" s="8">
        <f>Table1[[#This Row],[post_time]]+8/24</f>
        <v>40535.806284722225</v>
      </c>
      <c r="S4811" s="3">
        <f>IF(Table1[[#This Row],[post_position]]=1,0,SUMIFS($F$2:F4811,$H$2:H4811,Table1[[#This Row],[post_position]]-1,$C$2:C4811,Table1[[#This Row],[topic_id]]))</f>
        <v>40535.422708333332</v>
      </c>
    </row>
    <row r="4812" spans="1:19" x14ac:dyDescent="0.25">
      <c r="A4812" s="7">
        <v>4903</v>
      </c>
      <c r="B4812" s="7">
        <v>1</v>
      </c>
      <c r="C4812" s="7">
        <v>1172</v>
      </c>
      <c r="D4812" s="7">
        <v>7231</v>
      </c>
      <c r="F4812" s="8">
        <v>40535.483553240738</v>
      </c>
      <c r="G4812" s="7">
        <v>0</v>
      </c>
      <c r="H4812" s="7">
        <v>8</v>
      </c>
      <c r="I4812" s="7" t="b">
        <f t="shared" si="225"/>
        <v>0</v>
      </c>
      <c r="J4812" s="7" t="b">
        <f t="shared" si="226"/>
        <v>1</v>
      </c>
      <c r="K4812" s="7">
        <f t="shared" si="227"/>
        <v>0</v>
      </c>
      <c r="L4812" s="7">
        <f>WEEKDAY(Table1[[#This Row],[post_time]])</f>
        <v>5</v>
      </c>
      <c r="M4812" s="7">
        <f>VLOOKUP(Table1[[#This Row],[topic_id]],'All Topics Data'!$A$2:$I$1243,8,FALSE)</f>
        <v>40535.203472222223</v>
      </c>
      <c r="N4812" s="7">
        <f>Table1[[#This Row],[Hui Reply?]]*(Table1[[#This Row],[post_time]]-Table1[[#This Row],[timestamp of previous reply]])</f>
        <v>0</v>
      </c>
      <c r="O4812" s="3">
        <f>O4811+Table1[[#This Row],[Hui Reply?]]</f>
        <v>1185</v>
      </c>
      <c r="P4812" s="19">
        <f>INT(Table1[[#This Row],[post_time]])</f>
        <v>40535</v>
      </c>
      <c r="Q4812" s="3">
        <f>IF(Table1[[#This Row],[Hui Reply?]],VLOOKUP(Table1[[#This Row],[topic_id]],'All Topics Data'!$A$2:$E$1243,5,FALSE),0)</f>
        <v>0</v>
      </c>
      <c r="R4812" s="8">
        <f>Table1[[#This Row],[post_time]]+8/24</f>
        <v>40535.816886574074</v>
      </c>
      <c r="S4812" s="3">
        <f>IF(Table1[[#This Row],[post_position]]=1,0,SUMIFS($F$2:F4812,$H$2:H4812,Table1[[#This Row],[post_position]]-1,$C$2:C4812,Table1[[#This Row],[topic_id]]))</f>
        <v>40535.472951388889</v>
      </c>
    </row>
    <row r="4813" spans="1:19" x14ac:dyDescent="0.25">
      <c r="A4813" s="7">
        <v>4904</v>
      </c>
      <c r="B4813" s="7">
        <v>1</v>
      </c>
      <c r="C4813" s="7">
        <v>1172</v>
      </c>
      <c r="D4813" s="7">
        <v>6713</v>
      </c>
      <c r="F4813" s="8">
        <v>40535.487962962965</v>
      </c>
      <c r="G4813" s="7">
        <v>0</v>
      </c>
      <c r="H4813" s="7">
        <v>9</v>
      </c>
      <c r="I4813" s="7" t="b">
        <f t="shared" si="225"/>
        <v>0</v>
      </c>
      <c r="J4813" s="7" t="b">
        <f t="shared" si="226"/>
        <v>1</v>
      </c>
      <c r="K4813" s="7">
        <f t="shared" si="227"/>
        <v>0</v>
      </c>
      <c r="L4813" s="7">
        <f>WEEKDAY(Table1[[#This Row],[post_time]])</f>
        <v>5</v>
      </c>
      <c r="M4813" s="7">
        <f>VLOOKUP(Table1[[#This Row],[topic_id]],'All Topics Data'!$A$2:$I$1243,8,FALSE)</f>
        <v>40535.203472222223</v>
      </c>
      <c r="N4813" s="7">
        <f>Table1[[#This Row],[Hui Reply?]]*(Table1[[#This Row],[post_time]]-Table1[[#This Row],[timestamp of previous reply]])</f>
        <v>0</v>
      </c>
      <c r="O4813" s="3">
        <f>O4812+Table1[[#This Row],[Hui Reply?]]</f>
        <v>1185</v>
      </c>
      <c r="P4813" s="19">
        <f>INT(Table1[[#This Row],[post_time]])</f>
        <v>40535</v>
      </c>
      <c r="Q4813" s="3">
        <f>IF(Table1[[#This Row],[Hui Reply?]],VLOOKUP(Table1[[#This Row],[topic_id]],'All Topics Data'!$A$2:$E$1243,5,FALSE),0)</f>
        <v>0</v>
      </c>
      <c r="R4813" s="8">
        <f>Table1[[#This Row],[post_time]]+8/24</f>
        <v>40535.821296296301</v>
      </c>
      <c r="S4813" s="3">
        <f>IF(Table1[[#This Row],[post_position]]=1,0,SUMIFS($F$2:F4813,$H$2:H4813,Table1[[#This Row],[post_position]]-1,$C$2:C4813,Table1[[#This Row],[topic_id]]))</f>
        <v>40535.483553240738</v>
      </c>
    </row>
    <row r="4814" spans="1:19" x14ac:dyDescent="0.25">
      <c r="A4814" s="7">
        <v>4905</v>
      </c>
      <c r="B4814" s="7">
        <v>1</v>
      </c>
      <c r="C4814" s="7">
        <v>1172</v>
      </c>
      <c r="D4814" s="7">
        <v>7231</v>
      </c>
      <c r="F4814" s="8">
        <v>40535.49726851852</v>
      </c>
      <c r="G4814" s="7">
        <v>0</v>
      </c>
      <c r="H4814" s="7">
        <v>10</v>
      </c>
      <c r="I4814" s="7" t="b">
        <f t="shared" si="225"/>
        <v>0</v>
      </c>
      <c r="J4814" s="7" t="b">
        <f t="shared" si="226"/>
        <v>1</v>
      </c>
      <c r="K4814" s="7">
        <f t="shared" si="227"/>
        <v>0</v>
      </c>
      <c r="L4814" s="7">
        <f>WEEKDAY(Table1[[#This Row],[post_time]])</f>
        <v>5</v>
      </c>
      <c r="M4814" s="7">
        <f>VLOOKUP(Table1[[#This Row],[topic_id]],'All Topics Data'!$A$2:$I$1243,8,FALSE)</f>
        <v>40535.203472222223</v>
      </c>
      <c r="N4814" s="7">
        <f>Table1[[#This Row],[Hui Reply?]]*(Table1[[#This Row],[post_time]]-Table1[[#This Row],[timestamp of previous reply]])</f>
        <v>0</v>
      </c>
      <c r="O4814" s="3">
        <f>O4813+Table1[[#This Row],[Hui Reply?]]</f>
        <v>1185</v>
      </c>
      <c r="P4814" s="19">
        <f>INT(Table1[[#This Row],[post_time]])</f>
        <v>40535</v>
      </c>
      <c r="Q4814" s="3">
        <f>IF(Table1[[#This Row],[Hui Reply?]],VLOOKUP(Table1[[#This Row],[topic_id]],'All Topics Data'!$A$2:$E$1243,5,FALSE),0)</f>
        <v>0</v>
      </c>
      <c r="R4814" s="8">
        <f>Table1[[#This Row],[post_time]]+8/24</f>
        <v>40535.830601851856</v>
      </c>
      <c r="S4814" s="3">
        <f>IF(Table1[[#This Row],[post_position]]=1,0,SUMIFS($F$2:F4814,$H$2:H4814,Table1[[#This Row],[post_position]]-1,$C$2:C4814,Table1[[#This Row],[topic_id]]))</f>
        <v>40535.487962962965</v>
      </c>
    </row>
    <row r="4815" spans="1:19" x14ac:dyDescent="0.25">
      <c r="A4815" s="7">
        <v>4906</v>
      </c>
      <c r="B4815" s="7">
        <v>1</v>
      </c>
      <c r="C4815" s="7">
        <v>1172</v>
      </c>
      <c r="D4815" s="7">
        <v>6458</v>
      </c>
      <c r="F4815" s="8">
        <v>40535.508611111109</v>
      </c>
      <c r="G4815" s="7">
        <v>0</v>
      </c>
      <c r="H4815" s="7">
        <v>11</v>
      </c>
      <c r="I4815" s="7" t="b">
        <f t="shared" si="225"/>
        <v>0</v>
      </c>
      <c r="J4815" s="7" t="b">
        <f t="shared" si="226"/>
        <v>1</v>
      </c>
      <c r="K4815" s="7">
        <f t="shared" si="227"/>
        <v>0</v>
      </c>
      <c r="L4815" s="7">
        <f>WEEKDAY(Table1[[#This Row],[post_time]])</f>
        <v>5</v>
      </c>
      <c r="M4815" s="7">
        <f>VLOOKUP(Table1[[#This Row],[topic_id]],'All Topics Data'!$A$2:$I$1243,8,FALSE)</f>
        <v>40535.203472222223</v>
      </c>
      <c r="N4815" s="7">
        <f>Table1[[#This Row],[Hui Reply?]]*(Table1[[#This Row],[post_time]]-Table1[[#This Row],[timestamp of previous reply]])</f>
        <v>0</v>
      </c>
      <c r="O4815" s="3">
        <f>O4814+Table1[[#This Row],[Hui Reply?]]</f>
        <v>1185</v>
      </c>
      <c r="P4815" s="19">
        <f>INT(Table1[[#This Row],[post_time]])</f>
        <v>40535</v>
      </c>
      <c r="Q4815" s="3">
        <f>IF(Table1[[#This Row],[Hui Reply?]],VLOOKUP(Table1[[#This Row],[topic_id]],'All Topics Data'!$A$2:$E$1243,5,FALSE),0)</f>
        <v>0</v>
      </c>
      <c r="R4815" s="8">
        <f>Table1[[#This Row],[post_time]]+8/24</f>
        <v>40535.841944444444</v>
      </c>
      <c r="S4815" s="3">
        <f>IF(Table1[[#This Row],[post_position]]=1,0,SUMIFS($F$2:F4815,$H$2:H4815,Table1[[#This Row],[post_position]]-1,$C$2:C4815,Table1[[#This Row],[topic_id]]))</f>
        <v>40535.49726851852</v>
      </c>
    </row>
    <row r="4816" spans="1:19" x14ac:dyDescent="0.25">
      <c r="A4816" s="7">
        <v>4907</v>
      </c>
      <c r="B4816" s="7">
        <v>1</v>
      </c>
      <c r="C4816" s="7">
        <v>1172</v>
      </c>
      <c r="D4816" s="7">
        <v>6713</v>
      </c>
      <c r="F4816" s="8">
        <v>40535.512928240743</v>
      </c>
      <c r="G4816" s="7">
        <v>0</v>
      </c>
      <c r="H4816" s="7">
        <v>12</v>
      </c>
      <c r="I4816" s="7" t="b">
        <f t="shared" si="225"/>
        <v>0</v>
      </c>
      <c r="J4816" s="7" t="b">
        <f t="shared" si="226"/>
        <v>1</v>
      </c>
      <c r="K4816" s="7">
        <f t="shared" si="227"/>
        <v>0</v>
      </c>
      <c r="L4816" s="7">
        <f>WEEKDAY(Table1[[#This Row],[post_time]])</f>
        <v>5</v>
      </c>
      <c r="M4816" s="7">
        <f>VLOOKUP(Table1[[#This Row],[topic_id]],'All Topics Data'!$A$2:$I$1243,8,FALSE)</f>
        <v>40535.203472222223</v>
      </c>
      <c r="N4816" s="7">
        <f>Table1[[#This Row],[Hui Reply?]]*(Table1[[#This Row],[post_time]]-Table1[[#This Row],[timestamp of previous reply]])</f>
        <v>0</v>
      </c>
      <c r="O4816" s="3">
        <f>O4815+Table1[[#This Row],[Hui Reply?]]</f>
        <v>1185</v>
      </c>
      <c r="P4816" s="19">
        <f>INT(Table1[[#This Row],[post_time]])</f>
        <v>40535</v>
      </c>
      <c r="Q4816" s="3">
        <f>IF(Table1[[#This Row],[Hui Reply?]],VLOOKUP(Table1[[#This Row],[topic_id]],'All Topics Data'!$A$2:$E$1243,5,FALSE),0)</f>
        <v>0</v>
      </c>
      <c r="R4816" s="8">
        <f>Table1[[#This Row],[post_time]]+8/24</f>
        <v>40535.846261574079</v>
      </c>
      <c r="S4816" s="3">
        <f>IF(Table1[[#This Row],[post_position]]=1,0,SUMIFS($F$2:F4816,$H$2:H4816,Table1[[#This Row],[post_position]]-1,$C$2:C4816,Table1[[#This Row],[topic_id]]))</f>
        <v>40535.508611111109</v>
      </c>
    </row>
    <row r="4817" spans="1:19" x14ac:dyDescent="0.25">
      <c r="A4817" s="7">
        <v>4908</v>
      </c>
      <c r="B4817" s="7">
        <v>1</v>
      </c>
      <c r="C4817" s="7">
        <v>1169</v>
      </c>
      <c r="D4817" s="7">
        <v>5408</v>
      </c>
      <c r="F4817" s="8">
        <v>40535.514861111114</v>
      </c>
      <c r="G4817" s="7">
        <v>0</v>
      </c>
      <c r="H4817" s="7">
        <v>3</v>
      </c>
      <c r="I4817" s="7" t="b">
        <f t="shared" si="225"/>
        <v>0</v>
      </c>
      <c r="J4817" s="7" t="b">
        <f t="shared" si="226"/>
        <v>1</v>
      </c>
      <c r="K4817" s="7">
        <f t="shared" si="227"/>
        <v>0</v>
      </c>
      <c r="L4817" s="7">
        <f>WEEKDAY(Table1[[#This Row],[post_time]])</f>
        <v>5</v>
      </c>
      <c r="M4817" s="7">
        <f>VLOOKUP(Table1[[#This Row],[topic_id]],'All Topics Data'!$A$2:$I$1243,8,FALSE)</f>
        <v>40534.603472222225</v>
      </c>
      <c r="N4817" s="7">
        <f>Table1[[#This Row],[Hui Reply?]]*(Table1[[#This Row],[post_time]]-Table1[[#This Row],[timestamp of previous reply]])</f>
        <v>0</v>
      </c>
      <c r="O4817" s="3">
        <f>O4816+Table1[[#This Row],[Hui Reply?]]</f>
        <v>1185</v>
      </c>
      <c r="P4817" s="19">
        <f>INT(Table1[[#This Row],[post_time]])</f>
        <v>40535</v>
      </c>
      <c r="Q4817" s="3">
        <f>IF(Table1[[#This Row],[Hui Reply?]],VLOOKUP(Table1[[#This Row],[topic_id]],'All Topics Data'!$A$2:$E$1243,5,FALSE),0)</f>
        <v>0</v>
      </c>
      <c r="R4817" s="8">
        <f>Table1[[#This Row],[post_time]]+8/24</f>
        <v>40535.84819444445</v>
      </c>
      <c r="S4817" s="3">
        <f>IF(Table1[[#This Row],[post_position]]=1,0,SUMIFS($F$2:F4817,$H$2:H4817,Table1[[#This Row],[post_position]]-1,$C$2:C4817,Table1[[#This Row],[topic_id]]))</f>
        <v>40534.616527777776</v>
      </c>
    </row>
    <row r="4818" spans="1:19" x14ac:dyDescent="0.25">
      <c r="A4818" s="7">
        <v>4909</v>
      </c>
      <c r="B4818" s="7">
        <v>1</v>
      </c>
      <c r="C4818" s="7">
        <v>1172</v>
      </c>
      <c r="D4818" s="7">
        <v>7231</v>
      </c>
      <c r="F4818" s="8">
        <v>40535.518530092595</v>
      </c>
      <c r="G4818" s="7">
        <v>0</v>
      </c>
      <c r="H4818" s="7">
        <v>13</v>
      </c>
      <c r="I4818" s="7" t="b">
        <f t="shared" si="225"/>
        <v>0</v>
      </c>
      <c r="J4818" s="7" t="b">
        <f t="shared" si="226"/>
        <v>1</v>
      </c>
      <c r="K4818" s="7">
        <f t="shared" si="227"/>
        <v>0</v>
      </c>
      <c r="L4818" s="7">
        <f>WEEKDAY(Table1[[#This Row],[post_time]])</f>
        <v>5</v>
      </c>
      <c r="M4818" s="7">
        <f>VLOOKUP(Table1[[#This Row],[topic_id]],'All Topics Data'!$A$2:$I$1243,8,FALSE)</f>
        <v>40535.203472222223</v>
      </c>
      <c r="N4818" s="7">
        <f>Table1[[#This Row],[Hui Reply?]]*(Table1[[#This Row],[post_time]]-Table1[[#This Row],[timestamp of previous reply]])</f>
        <v>0</v>
      </c>
      <c r="O4818" s="3">
        <f>O4817+Table1[[#This Row],[Hui Reply?]]</f>
        <v>1185</v>
      </c>
      <c r="P4818" s="19">
        <f>INT(Table1[[#This Row],[post_time]])</f>
        <v>40535</v>
      </c>
      <c r="Q4818" s="3">
        <f>IF(Table1[[#This Row],[Hui Reply?]],VLOOKUP(Table1[[#This Row],[topic_id]],'All Topics Data'!$A$2:$E$1243,5,FALSE),0)</f>
        <v>0</v>
      </c>
      <c r="R4818" s="8">
        <f>Table1[[#This Row],[post_time]]+8/24</f>
        <v>40535.851863425931</v>
      </c>
      <c r="S4818" s="3">
        <f>IF(Table1[[#This Row],[post_position]]=1,0,SUMIFS($F$2:F4818,$H$2:H4818,Table1[[#This Row],[post_position]]-1,$C$2:C4818,Table1[[#This Row],[topic_id]]))</f>
        <v>40535.512928240743</v>
      </c>
    </row>
    <row r="4819" spans="1:19" x14ac:dyDescent="0.25">
      <c r="A4819" s="7">
        <v>4910</v>
      </c>
      <c r="B4819" s="7">
        <v>1</v>
      </c>
      <c r="C4819" s="7">
        <v>1172</v>
      </c>
      <c r="D4819" s="7">
        <v>6458</v>
      </c>
      <c r="E4819" s="2"/>
      <c r="F4819" s="8">
        <v>40535.529814814814</v>
      </c>
      <c r="G4819" s="7">
        <v>0</v>
      </c>
      <c r="H4819" s="7">
        <v>14</v>
      </c>
      <c r="I4819" s="7" t="b">
        <f t="shared" si="225"/>
        <v>0</v>
      </c>
      <c r="J4819" s="7" t="b">
        <f t="shared" si="226"/>
        <v>1</v>
      </c>
      <c r="K4819" s="7">
        <f t="shared" si="227"/>
        <v>0</v>
      </c>
      <c r="L4819" s="7">
        <f>WEEKDAY(Table1[[#This Row],[post_time]])</f>
        <v>5</v>
      </c>
      <c r="M4819" s="7">
        <f>VLOOKUP(Table1[[#This Row],[topic_id]],'All Topics Data'!$A$2:$I$1243,8,FALSE)</f>
        <v>40535.203472222223</v>
      </c>
      <c r="N4819" s="7">
        <f>Table1[[#This Row],[Hui Reply?]]*(Table1[[#This Row],[post_time]]-Table1[[#This Row],[timestamp of previous reply]])</f>
        <v>0</v>
      </c>
      <c r="O4819" s="3">
        <f>O4818+Table1[[#This Row],[Hui Reply?]]</f>
        <v>1185</v>
      </c>
      <c r="P4819" s="19">
        <f>INT(Table1[[#This Row],[post_time]])</f>
        <v>40535</v>
      </c>
      <c r="Q4819" s="3">
        <f>IF(Table1[[#This Row],[Hui Reply?]],VLOOKUP(Table1[[#This Row],[topic_id]],'All Topics Data'!$A$2:$E$1243,5,FALSE),0)</f>
        <v>0</v>
      </c>
      <c r="R4819" s="8">
        <f>Table1[[#This Row],[post_time]]+8/24</f>
        <v>40535.86314814815</v>
      </c>
      <c r="S4819" s="3">
        <f>IF(Table1[[#This Row],[post_position]]=1,0,SUMIFS($F$2:F4819,$H$2:H4819,Table1[[#This Row],[post_position]]-1,$C$2:C4819,Table1[[#This Row],[topic_id]]))</f>
        <v>40535.518530092595</v>
      </c>
    </row>
    <row r="4820" spans="1:19" x14ac:dyDescent="0.25">
      <c r="A4820" s="7">
        <v>4911</v>
      </c>
      <c r="B4820" s="7">
        <v>1</v>
      </c>
      <c r="C4820" s="7">
        <v>1178</v>
      </c>
      <c r="D4820" s="7">
        <v>7182</v>
      </c>
      <c r="E4820" s="2"/>
      <c r="F4820" s="8">
        <v>40535.545104166667</v>
      </c>
      <c r="G4820" s="7">
        <v>0</v>
      </c>
      <c r="H4820" s="7">
        <v>1</v>
      </c>
      <c r="I4820" s="7" t="b">
        <f t="shared" si="225"/>
        <v>0</v>
      </c>
      <c r="J4820" s="7" t="b">
        <f t="shared" si="226"/>
        <v>0</v>
      </c>
      <c r="K4820" s="7">
        <f t="shared" si="227"/>
        <v>0</v>
      </c>
      <c r="L4820" s="7">
        <f>WEEKDAY(Table1[[#This Row],[post_time]])</f>
        <v>5</v>
      </c>
      <c r="M4820" s="7">
        <f>VLOOKUP(Table1[[#This Row],[topic_id]],'All Topics Data'!$A$2:$I$1243,8,FALSE)</f>
        <v>40535.544444444444</v>
      </c>
      <c r="N4820" s="7">
        <f>Table1[[#This Row],[Hui Reply?]]*(Table1[[#This Row],[post_time]]-Table1[[#This Row],[timestamp of previous reply]])</f>
        <v>0</v>
      </c>
      <c r="O4820" s="3">
        <f>O4819+Table1[[#This Row],[Hui Reply?]]</f>
        <v>1185</v>
      </c>
      <c r="P4820" s="19">
        <f>INT(Table1[[#This Row],[post_time]])</f>
        <v>40535</v>
      </c>
      <c r="Q4820" s="3">
        <f>IF(Table1[[#This Row],[Hui Reply?]],VLOOKUP(Table1[[#This Row],[topic_id]],'All Topics Data'!$A$2:$E$1243,5,FALSE),0)</f>
        <v>0</v>
      </c>
      <c r="R4820" s="8">
        <f>Table1[[#This Row],[post_time]]+8/24</f>
        <v>40535.878437500003</v>
      </c>
      <c r="S4820" s="3">
        <f>IF(Table1[[#This Row],[post_position]]=1,0,SUMIFS($F$2:F4820,$H$2:H4820,Table1[[#This Row],[post_position]]-1,$C$2:C4820,Table1[[#This Row],[topic_id]]))</f>
        <v>0</v>
      </c>
    </row>
    <row r="4821" spans="1:19" x14ac:dyDescent="0.25">
      <c r="A4821" s="7">
        <v>4912</v>
      </c>
      <c r="B4821" s="7">
        <v>1</v>
      </c>
      <c r="C4821" s="7">
        <v>1178</v>
      </c>
      <c r="D4821" s="7">
        <v>7182</v>
      </c>
      <c r="F4821" s="8">
        <v>40535.546041666668</v>
      </c>
      <c r="G4821" s="7">
        <v>0</v>
      </c>
      <c r="H4821" s="7">
        <v>2</v>
      </c>
      <c r="I4821" s="7" t="b">
        <f t="shared" si="225"/>
        <v>0</v>
      </c>
      <c r="J4821" s="7" t="b">
        <f t="shared" si="226"/>
        <v>1</v>
      </c>
      <c r="K4821" s="7">
        <f t="shared" si="227"/>
        <v>0</v>
      </c>
      <c r="L4821" s="7">
        <f>WEEKDAY(Table1[[#This Row],[post_time]])</f>
        <v>5</v>
      </c>
      <c r="M4821" s="7">
        <f>VLOOKUP(Table1[[#This Row],[topic_id]],'All Topics Data'!$A$2:$I$1243,8,FALSE)</f>
        <v>40535.544444444444</v>
      </c>
      <c r="N4821" s="7">
        <f>Table1[[#This Row],[Hui Reply?]]*(Table1[[#This Row],[post_time]]-Table1[[#This Row],[timestamp of previous reply]])</f>
        <v>0</v>
      </c>
      <c r="O4821" s="3">
        <f>O4820+Table1[[#This Row],[Hui Reply?]]</f>
        <v>1185</v>
      </c>
      <c r="P4821" s="19">
        <f>INT(Table1[[#This Row],[post_time]])</f>
        <v>40535</v>
      </c>
      <c r="Q4821" s="3">
        <f>IF(Table1[[#This Row],[Hui Reply?]],VLOOKUP(Table1[[#This Row],[topic_id]],'All Topics Data'!$A$2:$E$1243,5,FALSE),0)</f>
        <v>0</v>
      </c>
      <c r="R4821" s="8">
        <f>Table1[[#This Row],[post_time]]+8/24</f>
        <v>40535.879375000004</v>
      </c>
      <c r="S4821" s="3">
        <f>IF(Table1[[#This Row],[post_position]]=1,0,SUMIFS($F$2:F4821,$H$2:H4821,Table1[[#This Row],[post_position]]-1,$C$2:C4821,Table1[[#This Row],[topic_id]]))</f>
        <v>40535.545104166667</v>
      </c>
    </row>
    <row r="4822" spans="1:19" x14ac:dyDescent="0.25">
      <c r="A4822" s="7">
        <v>4913</v>
      </c>
      <c r="B4822" s="7">
        <v>1</v>
      </c>
      <c r="C4822" s="7">
        <v>1172</v>
      </c>
      <c r="D4822" s="7">
        <v>7231</v>
      </c>
      <c r="F4822" s="8">
        <v>40535.549363425926</v>
      </c>
      <c r="G4822" s="7">
        <v>0</v>
      </c>
      <c r="H4822" s="7">
        <v>15</v>
      </c>
      <c r="I4822" s="7" t="b">
        <f t="shared" si="225"/>
        <v>0</v>
      </c>
      <c r="J4822" s="7" t="b">
        <f t="shared" si="226"/>
        <v>1</v>
      </c>
      <c r="K4822" s="7">
        <f t="shared" si="227"/>
        <v>0</v>
      </c>
      <c r="L4822" s="7">
        <f>WEEKDAY(Table1[[#This Row],[post_time]])</f>
        <v>5</v>
      </c>
      <c r="M4822" s="7">
        <f>VLOOKUP(Table1[[#This Row],[topic_id]],'All Topics Data'!$A$2:$I$1243,8,FALSE)</f>
        <v>40535.203472222223</v>
      </c>
      <c r="N4822" s="7">
        <f>Table1[[#This Row],[Hui Reply?]]*(Table1[[#This Row],[post_time]]-Table1[[#This Row],[timestamp of previous reply]])</f>
        <v>0</v>
      </c>
      <c r="O4822" s="3">
        <f>O4821+Table1[[#This Row],[Hui Reply?]]</f>
        <v>1185</v>
      </c>
      <c r="P4822" s="19">
        <f>INT(Table1[[#This Row],[post_time]])</f>
        <v>40535</v>
      </c>
      <c r="Q4822" s="3">
        <f>IF(Table1[[#This Row],[Hui Reply?]],VLOOKUP(Table1[[#This Row],[topic_id]],'All Topics Data'!$A$2:$E$1243,5,FALSE),0)</f>
        <v>0</v>
      </c>
      <c r="R4822" s="8">
        <f>Table1[[#This Row],[post_time]]+8/24</f>
        <v>40535.882696759261</v>
      </c>
      <c r="S4822" s="3">
        <f>IF(Table1[[#This Row],[post_position]]=1,0,SUMIFS($F$2:F4822,$H$2:H4822,Table1[[#This Row],[post_position]]-1,$C$2:C4822,Table1[[#This Row],[topic_id]]))</f>
        <v>40535.529814814814</v>
      </c>
    </row>
    <row r="4823" spans="1:19" x14ac:dyDescent="0.25">
      <c r="A4823" s="7">
        <v>4914</v>
      </c>
      <c r="B4823" s="7">
        <v>1</v>
      </c>
      <c r="C4823" s="7">
        <v>1177</v>
      </c>
      <c r="D4823" s="7">
        <v>7168</v>
      </c>
      <c r="F4823" s="8">
        <v>40535.579618055555</v>
      </c>
      <c r="G4823" s="7">
        <v>0</v>
      </c>
      <c r="H4823" s="7">
        <v>3</v>
      </c>
      <c r="I4823" s="7" t="b">
        <f t="shared" si="225"/>
        <v>0</v>
      </c>
      <c r="J4823" s="7" t="b">
        <f t="shared" si="226"/>
        <v>1</v>
      </c>
      <c r="K4823" s="7">
        <f t="shared" si="227"/>
        <v>0</v>
      </c>
      <c r="L4823" s="7">
        <f>WEEKDAY(Table1[[#This Row],[post_time]])</f>
        <v>5</v>
      </c>
      <c r="M4823" s="7">
        <f>VLOOKUP(Table1[[#This Row],[topic_id]],'All Topics Data'!$A$2:$I$1243,8,FALSE)</f>
        <v>40535.366666666669</v>
      </c>
      <c r="N4823" s="7">
        <f>Table1[[#This Row],[Hui Reply?]]*(Table1[[#This Row],[post_time]]-Table1[[#This Row],[timestamp of previous reply]])</f>
        <v>0</v>
      </c>
      <c r="O4823" s="3">
        <f>O4822+Table1[[#This Row],[Hui Reply?]]</f>
        <v>1185</v>
      </c>
      <c r="P4823" s="19">
        <f>INT(Table1[[#This Row],[post_time]])</f>
        <v>40535</v>
      </c>
      <c r="Q4823" s="3">
        <f>IF(Table1[[#This Row],[Hui Reply?]],VLOOKUP(Table1[[#This Row],[topic_id]],'All Topics Data'!$A$2:$E$1243,5,FALSE),0)</f>
        <v>0</v>
      </c>
      <c r="R4823" s="8">
        <f>Table1[[#This Row],[post_time]]+8/24</f>
        <v>40535.912951388891</v>
      </c>
      <c r="S4823" s="3">
        <f>IF(Table1[[#This Row],[post_position]]=1,0,SUMIFS($F$2:F4823,$H$2:H4823,Table1[[#This Row],[post_position]]-1,$C$2:C4823,Table1[[#This Row],[topic_id]]))</f>
        <v>40535.411932870367</v>
      </c>
    </row>
    <row r="4824" spans="1:19" x14ac:dyDescent="0.25">
      <c r="A4824" s="7">
        <v>4915</v>
      </c>
      <c r="B4824" s="7">
        <v>1</v>
      </c>
      <c r="C4824" s="7">
        <v>1172</v>
      </c>
      <c r="D4824" s="7">
        <v>178</v>
      </c>
      <c r="E4824" s="2"/>
      <c r="F4824" s="8">
        <v>40535.640185185184</v>
      </c>
      <c r="G4824" s="7">
        <v>0</v>
      </c>
      <c r="H4824" s="7">
        <v>16</v>
      </c>
      <c r="I4824" s="7" t="b">
        <f t="shared" si="225"/>
        <v>0</v>
      </c>
      <c r="J4824" s="7" t="b">
        <f t="shared" si="226"/>
        <v>1</v>
      </c>
      <c r="K4824" s="7">
        <f t="shared" si="227"/>
        <v>0</v>
      </c>
      <c r="L4824" s="7">
        <f>WEEKDAY(Table1[[#This Row],[post_time]])</f>
        <v>5</v>
      </c>
      <c r="M4824" s="7">
        <f>VLOOKUP(Table1[[#This Row],[topic_id]],'All Topics Data'!$A$2:$I$1243,8,FALSE)</f>
        <v>40535.203472222223</v>
      </c>
      <c r="N4824" s="7">
        <f>Table1[[#This Row],[Hui Reply?]]*(Table1[[#This Row],[post_time]]-Table1[[#This Row],[timestamp of previous reply]])</f>
        <v>0</v>
      </c>
      <c r="O4824" s="3">
        <f>O4823+Table1[[#This Row],[Hui Reply?]]</f>
        <v>1185</v>
      </c>
      <c r="P4824" s="19">
        <f>INT(Table1[[#This Row],[post_time]])</f>
        <v>40535</v>
      </c>
      <c r="Q4824" s="3">
        <f>IF(Table1[[#This Row],[Hui Reply?]],VLOOKUP(Table1[[#This Row],[topic_id]],'All Topics Data'!$A$2:$E$1243,5,FALSE),0)</f>
        <v>0</v>
      </c>
      <c r="R4824" s="8">
        <f>Table1[[#This Row],[post_time]]+8/24</f>
        <v>40535.97351851852</v>
      </c>
      <c r="S4824" s="3">
        <f>IF(Table1[[#This Row],[post_position]]=1,0,SUMIFS($F$2:F4824,$H$2:H4824,Table1[[#This Row],[post_position]]-1,$C$2:C4824,Table1[[#This Row],[topic_id]]))</f>
        <v>40535.549363425926</v>
      </c>
    </row>
    <row r="4825" spans="1:19" x14ac:dyDescent="0.25">
      <c r="A4825" s="7">
        <v>4916</v>
      </c>
      <c r="B4825" s="7">
        <v>1</v>
      </c>
      <c r="C4825" s="7">
        <v>1156</v>
      </c>
      <c r="D4825" s="7">
        <v>6998</v>
      </c>
      <c r="F4825" s="8">
        <v>40535.655011574076</v>
      </c>
      <c r="G4825" s="7">
        <v>0</v>
      </c>
      <c r="H4825" s="7">
        <v>10</v>
      </c>
      <c r="I4825" s="7" t="b">
        <f t="shared" si="225"/>
        <v>0</v>
      </c>
      <c r="J4825" s="7" t="b">
        <f t="shared" si="226"/>
        <v>1</v>
      </c>
      <c r="K4825" s="7">
        <f t="shared" si="227"/>
        <v>0</v>
      </c>
      <c r="L4825" s="7">
        <f>WEEKDAY(Table1[[#This Row],[post_time]])</f>
        <v>5</v>
      </c>
      <c r="M4825" s="7">
        <f>VLOOKUP(Table1[[#This Row],[topic_id]],'All Topics Data'!$A$2:$I$1243,8,FALSE)</f>
        <v>40532.167361111111</v>
      </c>
      <c r="N4825" s="7">
        <f>Table1[[#This Row],[Hui Reply?]]*(Table1[[#This Row],[post_time]]-Table1[[#This Row],[timestamp of previous reply]])</f>
        <v>0</v>
      </c>
      <c r="O4825" s="3">
        <f>O4824+Table1[[#This Row],[Hui Reply?]]</f>
        <v>1185</v>
      </c>
      <c r="P4825" s="19">
        <f>INT(Table1[[#This Row],[post_time]])</f>
        <v>40535</v>
      </c>
      <c r="Q4825" s="3">
        <f>IF(Table1[[#This Row],[Hui Reply?]],VLOOKUP(Table1[[#This Row],[topic_id]],'All Topics Data'!$A$2:$E$1243,5,FALSE),0)</f>
        <v>0</v>
      </c>
      <c r="R4825" s="8">
        <f>Table1[[#This Row],[post_time]]+8/24</f>
        <v>40535.988344907411</v>
      </c>
      <c r="S4825" s="3">
        <f>IF(Table1[[#This Row],[post_position]]=1,0,SUMIFS($F$2:F4825,$H$2:H4825,Table1[[#This Row],[post_position]]-1,$C$2:C4825,Table1[[#This Row],[topic_id]]))</f>
        <v>40535.280474537038</v>
      </c>
    </row>
    <row r="4826" spans="1:19" x14ac:dyDescent="0.25">
      <c r="A4826" s="7">
        <v>4917</v>
      </c>
      <c r="B4826" s="7">
        <v>1</v>
      </c>
      <c r="C4826" s="7">
        <v>1165</v>
      </c>
      <c r="D4826" s="7">
        <v>7235</v>
      </c>
      <c r="E4826" s="2"/>
      <c r="F4826" s="8">
        <v>40535.81050925926</v>
      </c>
      <c r="G4826" s="7">
        <v>0</v>
      </c>
      <c r="H4826" s="7">
        <v>7</v>
      </c>
      <c r="I4826" s="7" t="b">
        <f t="shared" si="225"/>
        <v>0</v>
      </c>
      <c r="J4826" s="7" t="b">
        <f t="shared" si="226"/>
        <v>1</v>
      </c>
      <c r="K4826" s="7">
        <f t="shared" si="227"/>
        <v>0</v>
      </c>
      <c r="L4826" s="7">
        <f>WEEKDAY(Table1[[#This Row],[post_time]])</f>
        <v>5</v>
      </c>
      <c r="M4826" s="7">
        <f>VLOOKUP(Table1[[#This Row],[topic_id]],'All Topics Data'!$A$2:$I$1243,8,FALSE)</f>
        <v>40533.699305555558</v>
      </c>
      <c r="N4826" s="7">
        <f>Table1[[#This Row],[Hui Reply?]]*(Table1[[#This Row],[post_time]]-Table1[[#This Row],[timestamp of previous reply]])</f>
        <v>0</v>
      </c>
      <c r="O4826" s="3">
        <f>O4825+Table1[[#This Row],[Hui Reply?]]</f>
        <v>1185</v>
      </c>
      <c r="P4826" s="19">
        <f>INT(Table1[[#This Row],[post_time]])</f>
        <v>40535</v>
      </c>
      <c r="Q4826" s="3">
        <f>IF(Table1[[#This Row],[Hui Reply?]],VLOOKUP(Table1[[#This Row],[topic_id]],'All Topics Data'!$A$2:$E$1243,5,FALSE),0)</f>
        <v>0</v>
      </c>
      <c r="R4826" s="8">
        <f>Table1[[#This Row],[post_time]]+8/24</f>
        <v>40536.143842592595</v>
      </c>
      <c r="S4826" s="3">
        <f>IF(Table1[[#This Row],[post_position]]=1,0,SUMIFS($F$2:F4826,$H$2:H4826,Table1[[#This Row],[post_position]]-1,$C$2:C4826,Table1[[#This Row],[topic_id]]))</f>
        <v>40534.915752314817</v>
      </c>
    </row>
    <row r="4827" spans="1:19" x14ac:dyDescent="0.25">
      <c r="A4827" s="7">
        <v>4918</v>
      </c>
      <c r="B4827" s="7">
        <v>1</v>
      </c>
      <c r="C4827" s="7">
        <v>1179</v>
      </c>
      <c r="D4827" s="7">
        <v>6851</v>
      </c>
      <c r="E4827" s="2"/>
      <c r="F4827" s="8">
        <v>40535.825960648152</v>
      </c>
      <c r="G4827" s="7">
        <v>0</v>
      </c>
      <c r="H4827" s="7">
        <v>1</v>
      </c>
      <c r="I4827" s="7" t="b">
        <f t="shared" si="225"/>
        <v>0</v>
      </c>
      <c r="J4827" s="7" t="b">
        <f t="shared" si="226"/>
        <v>0</v>
      </c>
      <c r="K4827" s="7">
        <f t="shared" si="227"/>
        <v>0</v>
      </c>
      <c r="L4827" s="7">
        <f>WEEKDAY(Table1[[#This Row],[post_time]])</f>
        <v>5</v>
      </c>
      <c r="M4827" s="7">
        <f>VLOOKUP(Table1[[#This Row],[topic_id]],'All Topics Data'!$A$2:$I$1243,8,FALSE)</f>
        <v>40535.825694444444</v>
      </c>
      <c r="N4827" s="7">
        <f>Table1[[#This Row],[Hui Reply?]]*(Table1[[#This Row],[post_time]]-Table1[[#This Row],[timestamp of previous reply]])</f>
        <v>0</v>
      </c>
      <c r="O4827" s="3">
        <f>O4826+Table1[[#This Row],[Hui Reply?]]</f>
        <v>1185</v>
      </c>
      <c r="P4827" s="19">
        <f>INT(Table1[[#This Row],[post_time]])</f>
        <v>40535</v>
      </c>
      <c r="Q4827" s="3">
        <f>IF(Table1[[#This Row],[Hui Reply?]],VLOOKUP(Table1[[#This Row],[topic_id]],'All Topics Data'!$A$2:$E$1243,5,FALSE),0)</f>
        <v>0</v>
      </c>
      <c r="R4827" s="8">
        <f>Table1[[#This Row],[post_time]]+8/24</f>
        <v>40536.159293981487</v>
      </c>
      <c r="S4827" s="3">
        <f>IF(Table1[[#This Row],[post_position]]=1,0,SUMIFS($F$2:F4827,$H$2:H4827,Table1[[#This Row],[post_position]]-1,$C$2:C4827,Table1[[#This Row],[topic_id]]))</f>
        <v>0</v>
      </c>
    </row>
    <row r="4828" spans="1:19" x14ac:dyDescent="0.25">
      <c r="A4828" s="7">
        <v>4919</v>
      </c>
      <c r="B4828" s="7">
        <v>1</v>
      </c>
      <c r="C4828" s="7">
        <v>1179</v>
      </c>
      <c r="D4828" s="7">
        <v>6662</v>
      </c>
      <c r="E4828" s="2"/>
      <c r="F4828" s="8">
        <v>40535.847280092596</v>
      </c>
      <c r="G4828" s="7">
        <v>0</v>
      </c>
      <c r="H4828" s="7">
        <v>2</v>
      </c>
      <c r="I4828" s="7" t="b">
        <f t="shared" si="225"/>
        <v>0</v>
      </c>
      <c r="J4828" s="7" t="b">
        <f t="shared" si="226"/>
        <v>1</v>
      </c>
      <c r="K4828" s="7">
        <f t="shared" si="227"/>
        <v>0</v>
      </c>
      <c r="L4828" s="7">
        <f>WEEKDAY(Table1[[#This Row],[post_time]])</f>
        <v>5</v>
      </c>
      <c r="M4828" s="7">
        <f>VLOOKUP(Table1[[#This Row],[topic_id]],'All Topics Data'!$A$2:$I$1243,8,FALSE)</f>
        <v>40535.825694444444</v>
      </c>
      <c r="N4828" s="7">
        <f>Table1[[#This Row],[Hui Reply?]]*(Table1[[#This Row],[post_time]]-Table1[[#This Row],[timestamp of previous reply]])</f>
        <v>0</v>
      </c>
      <c r="O4828" s="3">
        <f>O4827+Table1[[#This Row],[Hui Reply?]]</f>
        <v>1185</v>
      </c>
      <c r="P4828" s="19">
        <f>INT(Table1[[#This Row],[post_time]])</f>
        <v>40535</v>
      </c>
      <c r="Q4828" s="3">
        <f>IF(Table1[[#This Row],[Hui Reply?]],VLOOKUP(Table1[[#This Row],[topic_id]],'All Topics Data'!$A$2:$E$1243,5,FALSE),0)</f>
        <v>0</v>
      </c>
      <c r="R4828" s="8">
        <f>Table1[[#This Row],[post_time]]+8/24</f>
        <v>40536.180613425931</v>
      </c>
      <c r="S4828" s="3">
        <f>IF(Table1[[#This Row],[post_position]]=1,0,SUMIFS($F$2:F4828,$H$2:H4828,Table1[[#This Row],[post_position]]-1,$C$2:C4828,Table1[[#This Row],[topic_id]]))</f>
        <v>40535.825960648152</v>
      </c>
    </row>
    <row r="4829" spans="1:19" x14ac:dyDescent="0.25">
      <c r="A4829" s="7">
        <v>4920</v>
      </c>
      <c r="B4829" s="7">
        <v>1</v>
      </c>
      <c r="C4829" s="7">
        <v>1172</v>
      </c>
      <c r="D4829" s="7">
        <v>178</v>
      </c>
      <c r="E4829" s="2"/>
      <c r="F4829" s="8">
        <v>40535.876793981479</v>
      </c>
      <c r="G4829" s="7">
        <v>0</v>
      </c>
      <c r="H4829" s="7">
        <v>17</v>
      </c>
      <c r="I4829" s="7" t="b">
        <f t="shared" si="225"/>
        <v>0</v>
      </c>
      <c r="J4829" s="7" t="b">
        <f t="shared" si="226"/>
        <v>1</v>
      </c>
      <c r="K4829" s="7">
        <f t="shared" si="227"/>
        <v>0</v>
      </c>
      <c r="L4829" s="7">
        <f>WEEKDAY(Table1[[#This Row],[post_time]])</f>
        <v>5</v>
      </c>
      <c r="M4829" s="7">
        <f>VLOOKUP(Table1[[#This Row],[topic_id]],'All Topics Data'!$A$2:$I$1243,8,FALSE)</f>
        <v>40535.203472222223</v>
      </c>
      <c r="N4829" s="7">
        <f>Table1[[#This Row],[Hui Reply?]]*(Table1[[#This Row],[post_time]]-Table1[[#This Row],[timestamp of previous reply]])</f>
        <v>0</v>
      </c>
      <c r="O4829" s="3">
        <f>O4828+Table1[[#This Row],[Hui Reply?]]</f>
        <v>1185</v>
      </c>
      <c r="P4829" s="19">
        <f>INT(Table1[[#This Row],[post_time]])</f>
        <v>40535</v>
      </c>
      <c r="Q4829" s="3">
        <f>IF(Table1[[#This Row],[Hui Reply?]],VLOOKUP(Table1[[#This Row],[topic_id]],'All Topics Data'!$A$2:$E$1243,5,FALSE),0)</f>
        <v>0</v>
      </c>
      <c r="R4829" s="8">
        <f>Table1[[#This Row],[post_time]]+8/24</f>
        <v>40536.210127314815</v>
      </c>
      <c r="S4829" s="3">
        <f>IF(Table1[[#This Row],[post_position]]=1,0,SUMIFS($F$2:F4829,$H$2:H4829,Table1[[#This Row],[post_position]]-1,$C$2:C4829,Table1[[#This Row],[topic_id]]))</f>
        <v>40535.640185185184</v>
      </c>
    </row>
    <row r="4830" spans="1:19" x14ac:dyDescent="0.25">
      <c r="A4830" s="7">
        <v>4921</v>
      </c>
      <c r="B4830" s="7">
        <v>1</v>
      </c>
      <c r="C4830" s="7">
        <v>1174</v>
      </c>
      <c r="D4830" s="7">
        <v>6821</v>
      </c>
      <c r="E4830" s="2"/>
      <c r="F4830" s="8">
        <v>40535.909351851849</v>
      </c>
      <c r="G4830" s="7">
        <v>0</v>
      </c>
      <c r="H4830" s="7">
        <v>3</v>
      </c>
      <c r="I4830" s="7" t="b">
        <f t="shared" si="225"/>
        <v>0</v>
      </c>
      <c r="J4830" s="7" t="b">
        <f t="shared" si="226"/>
        <v>1</v>
      </c>
      <c r="K4830" s="7">
        <f t="shared" si="227"/>
        <v>0</v>
      </c>
      <c r="L4830" s="7">
        <f>WEEKDAY(Table1[[#This Row],[post_time]])</f>
        <v>5</v>
      </c>
      <c r="M4830" s="7">
        <f>VLOOKUP(Table1[[#This Row],[topic_id]],'All Topics Data'!$A$2:$I$1243,8,FALSE)</f>
        <v>40535.272222222222</v>
      </c>
      <c r="N4830" s="7">
        <f>Table1[[#This Row],[Hui Reply?]]*(Table1[[#This Row],[post_time]]-Table1[[#This Row],[timestamp of previous reply]])</f>
        <v>0</v>
      </c>
      <c r="O4830" s="3">
        <f>O4829+Table1[[#This Row],[Hui Reply?]]</f>
        <v>1185</v>
      </c>
      <c r="P4830" s="19">
        <f>INT(Table1[[#This Row],[post_time]])</f>
        <v>40535</v>
      </c>
      <c r="Q4830" s="3">
        <f>IF(Table1[[#This Row],[Hui Reply?]],VLOOKUP(Table1[[#This Row],[topic_id]],'All Topics Data'!$A$2:$E$1243,5,FALSE),0)</f>
        <v>0</v>
      </c>
      <c r="R4830" s="8">
        <f>Table1[[#This Row],[post_time]]+8/24</f>
        <v>40536.242685185185</v>
      </c>
      <c r="S4830" s="3">
        <f>IF(Table1[[#This Row],[post_position]]=1,0,SUMIFS($F$2:F4830,$H$2:H4830,Table1[[#This Row],[post_position]]-1,$C$2:C4830,Table1[[#This Row],[topic_id]]))</f>
        <v>40535.340891203705</v>
      </c>
    </row>
    <row r="4831" spans="1:19" x14ac:dyDescent="0.25">
      <c r="A4831" s="7">
        <v>4922</v>
      </c>
      <c r="B4831" s="7">
        <v>1</v>
      </c>
      <c r="C4831" s="7">
        <v>1180</v>
      </c>
      <c r="D4831" s="7">
        <v>6821</v>
      </c>
      <c r="E4831" s="2"/>
      <c r="F4831" s="8">
        <v>40535.910069444442</v>
      </c>
      <c r="G4831" s="7">
        <v>0</v>
      </c>
      <c r="H4831" s="7">
        <v>1</v>
      </c>
      <c r="I4831" s="7" t="b">
        <f t="shared" si="225"/>
        <v>0</v>
      </c>
      <c r="J4831" s="7" t="b">
        <f t="shared" si="226"/>
        <v>0</v>
      </c>
      <c r="K4831" s="7">
        <f t="shared" si="227"/>
        <v>0</v>
      </c>
      <c r="L4831" s="7">
        <f>WEEKDAY(Table1[[#This Row],[post_time]])</f>
        <v>5</v>
      </c>
      <c r="M4831" s="7">
        <f>VLOOKUP(Table1[[#This Row],[topic_id]],'All Topics Data'!$A$2:$I$1243,8,FALSE)</f>
        <v>40535.909722222219</v>
      </c>
      <c r="N4831" s="7">
        <f>Table1[[#This Row],[Hui Reply?]]*(Table1[[#This Row],[post_time]]-Table1[[#This Row],[timestamp of previous reply]])</f>
        <v>0</v>
      </c>
      <c r="O4831" s="3">
        <f>O4830+Table1[[#This Row],[Hui Reply?]]</f>
        <v>1185</v>
      </c>
      <c r="P4831" s="19">
        <f>INT(Table1[[#This Row],[post_time]])</f>
        <v>40535</v>
      </c>
      <c r="Q4831" s="3">
        <f>IF(Table1[[#This Row],[Hui Reply?]],VLOOKUP(Table1[[#This Row],[topic_id]],'All Topics Data'!$A$2:$E$1243,5,FALSE),0)</f>
        <v>0</v>
      </c>
      <c r="R4831" s="8">
        <f>Table1[[#This Row],[post_time]]+8/24</f>
        <v>40536.243402777778</v>
      </c>
      <c r="S4831" s="3">
        <f>IF(Table1[[#This Row],[post_position]]=1,0,SUMIFS($F$2:F4831,$H$2:H4831,Table1[[#This Row],[post_position]]-1,$C$2:C4831,Table1[[#This Row],[topic_id]]))</f>
        <v>0</v>
      </c>
    </row>
    <row r="4832" spans="1:19" x14ac:dyDescent="0.25">
      <c r="A4832" s="7">
        <v>4923</v>
      </c>
      <c r="B4832" s="7">
        <v>1</v>
      </c>
      <c r="C4832" s="7">
        <v>1170</v>
      </c>
      <c r="D4832" s="7">
        <v>7025</v>
      </c>
      <c r="F4832" s="8">
        <v>40535.936261574076</v>
      </c>
      <c r="G4832" s="7">
        <v>0</v>
      </c>
      <c r="H4832" s="7">
        <v>3</v>
      </c>
      <c r="I4832" s="7" t="b">
        <f t="shared" si="225"/>
        <v>0</v>
      </c>
      <c r="J4832" s="7" t="b">
        <f t="shared" si="226"/>
        <v>1</v>
      </c>
      <c r="K4832" s="7">
        <f t="shared" si="227"/>
        <v>0</v>
      </c>
      <c r="L4832" s="7">
        <f>WEEKDAY(Table1[[#This Row],[post_time]])</f>
        <v>5</v>
      </c>
      <c r="M4832" s="7">
        <f>VLOOKUP(Table1[[#This Row],[topic_id]],'All Topics Data'!$A$2:$I$1243,8,FALSE)</f>
        <v>40534.775694444441</v>
      </c>
      <c r="N4832" s="7">
        <f>Table1[[#This Row],[Hui Reply?]]*(Table1[[#This Row],[post_time]]-Table1[[#This Row],[timestamp of previous reply]])</f>
        <v>0</v>
      </c>
      <c r="O4832" s="3">
        <f>O4831+Table1[[#This Row],[Hui Reply?]]</f>
        <v>1185</v>
      </c>
      <c r="P4832" s="19">
        <f>INT(Table1[[#This Row],[post_time]])</f>
        <v>40535</v>
      </c>
      <c r="Q4832" s="3">
        <f>IF(Table1[[#This Row],[Hui Reply?]],VLOOKUP(Table1[[#This Row],[topic_id]],'All Topics Data'!$A$2:$E$1243,5,FALSE),0)</f>
        <v>0</v>
      </c>
      <c r="R4832" s="8">
        <f>Table1[[#This Row],[post_time]]+8/24</f>
        <v>40536.269594907411</v>
      </c>
      <c r="S4832" s="3">
        <f>IF(Table1[[#This Row],[post_position]]=1,0,SUMIFS($F$2:F4832,$H$2:H4832,Table1[[#This Row],[post_position]]-1,$C$2:C4832,Table1[[#This Row],[topic_id]]))</f>
        <v>40534.930856481478</v>
      </c>
    </row>
    <row r="4833" spans="1:19" x14ac:dyDescent="0.25">
      <c r="A4833" s="7">
        <v>4924</v>
      </c>
      <c r="B4833" s="7">
        <v>1</v>
      </c>
      <c r="C4833" s="7">
        <v>1180</v>
      </c>
      <c r="D4833" s="7">
        <v>24</v>
      </c>
      <c r="F4833" s="8">
        <v>40535.968449074076</v>
      </c>
      <c r="G4833" s="7">
        <v>0</v>
      </c>
      <c r="H4833" s="7">
        <v>2</v>
      </c>
      <c r="I4833" s="7" t="b">
        <f t="shared" si="225"/>
        <v>1</v>
      </c>
      <c r="J4833" s="7" t="b">
        <f t="shared" si="226"/>
        <v>1</v>
      </c>
      <c r="K4833" s="7">
        <f t="shared" si="227"/>
        <v>1</v>
      </c>
      <c r="L4833" s="7">
        <f>WEEKDAY(Table1[[#This Row],[post_time]])</f>
        <v>5</v>
      </c>
      <c r="M4833" s="7">
        <f>VLOOKUP(Table1[[#This Row],[topic_id]],'All Topics Data'!$A$2:$I$1243,8,FALSE)</f>
        <v>40535.909722222219</v>
      </c>
      <c r="N4833" s="7">
        <f>Table1[[#This Row],[Hui Reply?]]*(Table1[[#This Row],[post_time]]-Table1[[#This Row],[timestamp of previous reply]])</f>
        <v>5.8379629634146113E-2</v>
      </c>
      <c r="O4833" s="3">
        <f>O4832+Table1[[#This Row],[Hui Reply?]]</f>
        <v>1186</v>
      </c>
      <c r="P4833" s="19">
        <f>INT(Table1[[#This Row],[post_time]])</f>
        <v>40535</v>
      </c>
      <c r="Q4833" s="3" t="str">
        <f>IF(Table1[[#This Row],[Hui Reply?]],VLOOKUP(Table1[[#This Row],[topic_id]],'All Topics Data'!$A$2:$E$1243,5,FALSE),0)</f>
        <v>indi visual</v>
      </c>
      <c r="R4833" s="8">
        <f>Table1[[#This Row],[post_time]]+8/24</f>
        <v>40536.301782407412</v>
      </c>
      <c r="S4833" s="3">
        <f>IF(Table1[[#This Row],[post_position]]=1,0,SUMIFS($F$2:F4833,$H$2:H4833,Table1[[#This Row],[post_position]]-1,$C$2:C4833,Table1[[#This Row],[topic_id]]))</f>
        <v>40535.910069444442</v>
      </c>
    </row>
    <row r="4834" spans="1:19" x14ac:dyDescent="0.25">
      <c r="A4834" s="7">
        <v>4925</v>
      </c>
      <c r="B4834" s="7">
        <v>1</v>
      </c>
      <c r="C4834" s="7">
        <v>1180</v>
      </c>
      <c r="D4834" s="7">
        <v>6821</v>
      </c>
      <c r="F4834" s="8">
        <v>40536.002476851849</v>
      </c>
      <c r="G4834" s="7">
        <v>0</v>
      </c>
      <c r="H4834" s="7">
        <v>3</v>
      </c>
      <c r="I4834" s="7" t="b">
        <f t="shared" si="225"/>
        <v>0</v>
      </c>
      <c r="J4834" s="7" t="b">
        <f t="shared" si="226"/>
        <v>1</v>
      </c>
      <c r="K4834" s="7">
        <f t="shared" si="227"/>
        <v>0</v>
      </c>
      <c r="L4834" s="7">
        <f>WEEKDAY(Table1[[#This Row],[post_time]])</f>
        <v>6</v>
      </c>
      <c r="M4834" s="7">
        <f>VLOOKUP(Table1[[#This Row],[topic_id]],'All Topics Data'!$A$2:$I$1243,8,FALSE)</f>
        <v>40535.909722222219</v>
      </c>
      <c r="N4834" s="7">
        <f>Table1[[#This Row],[Hui Reply?]]*(Table1[[#This Row],[post_time]]-Table1[[#This Row],[timestamp of previous reply]])</f>
        <v>0</v>
      </c>
      <c r="O4834" s="3">
        <f>O4833+Table1[[#This Row],[Hui Reply?]]</f>
        <v>1186</v>
      </c>
      <c r="P4834" s="19">
        <f>INT(Table1[[#This Row],[post_time]])</f>
        <v>40536</v>
      </c>
      <c r="Q4834" s="3">
        <f>IF(Table1[[#This Row],[Hui Reply?]],VLOOKUP(Table1[[#This Row],[topic_id]],'All Topics Data'!$A$2:$E$1243,5,FALSE),0)</f>
        <v>0</v>
      </c>
      <c r="R4834" s="8">
        <f>Table1[[#This Row],[post_time]]+8/24</f>
        <v>40536.335810185185</v>
      </c>
      <c r="S4834" s="3">
        <f>IF(Table1[[#This Row],[post_position]]=1,0,SUMIFS($F$2:F4834,$H$2:H4834,Table1[[#This Row],[post_position]]-1,$C$2:C4834,Table1[[#This Row],[topic_id]]))</f>
        <v>40535.968449074076</v>
      </c>
    </row>
    <row r="4835" spans="1:19" x14ac:dyDescent="0.25">
      <c r="A4835" s="7">
        <v>4926</v>
      </c>
      <c r="B4835" s="7">
        <v>1</v>
      </c>
      <c r="C4835" s="7">
        <v>1180</v>
      </c>
      <c r="D4835" s="7">
        <v>24</v>
      </c>
      <c r="E4835" s="2"/>
      <c r="F4835" s="8">
        <v>40536.005555555559</v>
      </c>
      <c r="G4835" s="7">
        <v>0</v>
      </c>
      <c r="H4835" s="7">
        <v>4</v>
      </c>
      <c r="I4835" s="7" t="b">
        <f t="shared" si="225"/>
        <v>1</v>
      </c>
      <c r="J4835" s="7" t="b">
        <f t="shared" si="226"/>
        <v>1</v>
      </c>
      <c r="K4835" s="7">
        <f t="shared" si="227"/>
        <v>1</v>
      </c>
      <c r="L4835" s="7">
        <f>WEEKDAY(Table1[[#This Row],[post_time]])</f>
        <v>6</v>
      </c>
      <c r="M4835" s="7">
        <f>VLOOKUP(Table1[[#This Row],[topic_id]],'All Topics Data'!$A$2:$I$1243,8,FALSE)</f>
        <v>40535.909722222219</v>
      </c>
      <c r="N4835" s="7">
        <f>Table1[[#This Row],[Hui Reply?]]*(Table1[[#This Row],[post_time]]-Table1[[#This Row],[timestamp of previous reply]])</f>
        <v>3.0787037103436887E-3</v>
      </c>
      <c r="O4835" s="3">
        <f>O4834+Table1[[#This Row],[Hui Reply?]]</f>
        <v>1187</v>
      </c>
      <c r="P4835" s="19">
        <f>INT(Table1[[#This Row],[post_time]])</f>
        <v>40536</v>
      </c>
      <c r="Q4835" s="3" t="str">
        <f>IF(Table1[[#This Row],[Hui Reply?]],VLOOKUP(Table1[[#This Row],[topic_id]],'All Topics Data'!$A$2:$E$1243,5,FALSE),0)</f>
        <v>indi visual</v>
      </c>
      <c r="R4835" s="8">
        <f>Table1[[#This Row],[post_time]]+8/24</f>
        <v>40536.338888888895</v>
      </c>
      <c r="S4835" s="3">
        <f>IF(Table1[[#This Row],[post_position]]=1,0,SUMIFS($F$2:F4835,$H$2:H4835,Table1[[#This Row],[post_position]]-1,$C$2:C4835,Table1[[#This Row],[topic_id]]))</f>
        <v>40536.002476851849</v>
      </c>
    </row>
    <row r="4836" spans="1:19" x14ac:dyDescent="0.25">
      <c r="A4836" s="7">
        <v>4927</v>
      </c>
      <c r="B4836" s="7">
        <v>1</v>
      </c>
      <c r="C4836" s="7">
        <v>1181</v>
      </c>
      <c r="D4836" s="7">
        <v>7236</v>
      </c>
      <c r="E4836" s="2"/>
      <c r="F4836" s="8">
        <v>40536.072430555556</v>
      </c>
      <c r="G4836" s="7">
        <v>0</v>
      </c>
      <c r="H4836" s="7">
        <v>1</v>
      </c>
      <c r="I4836" s="7" t="b">
        <f t="shared" si="225"/>
        <v>0</v>
      </c>
      <c r="J4836" s="7" t="b">
        <f t="shared" si="226"/>
        <v>0</v>
      </c>
      <c r="K4836" s="7">
        <f t="shared" si="227"/>
        <v>0</v>
      </c>
      <c r="L4836" s="7">
        <f>WEEKDAY(Table1[[#This Row],[post_time]])</f>
        <v>6</v>
      </c>
      <c r="M4836" s="7">
        <f>VLOOKUP(Table1[[#This Row],[topic_id]],'All Topics Data'!$A$2:$I$1243,8,FALSE)</f>
        <v>40536.072222222225</v>
      </c>
      <c r="N4836" s="7">
        <f>Table1[[#This Row],[Hui Reply?]]*(Table1[[#This Row],[post_time]]-Table1[[#This Row],[timestamp of previous reply]])</f>
        <v>0</v>
      </c>
      <c r="O4836" s="3">
        <f>O4835+Table1[[#This Row],[Hui Reply?]]</f>
        <v>1187</v>
      </c>
      <c r="P4836" s="19">
        <f>INT(Table1[[#This Row],[post_time]])</f>
        <v>40536</v>
      </c>
      <c r="Q4836" s="3">
        <f>IF(Table1[[#This Row],[Hui Reply?]],VLOOKUP(Table1[[#This Row],[topic_id]],'All Topics Data'!$A$2:$E$1243,5,FALSE),0)</f>
        <v>0</v>
      </c>
      <c r="R4836" s="8">
        <f>Table1[[#This Row],[post_time]]+8/24</f>
        <v>40536.405763888892</v>
      </c>
      <c r="S4836" s="3">
        <f>IF(Table1[[#This Row],[post_position]]=1,0,SUMIFS($F$2:F4836,$H$2:H4836,Table1[[#This Row],[post_position]]-1,$C$2:C4836,Table1[[#This Row],[topic_id]]))</f>
        <v>0</v>
      </c>
    </row>
    <row r="4837" spans="1:19" x14ac:dyDescent="0.25">
      <c r="A4837" s="7">
        <v>4928</v>
      </c>
      <c r="B4837" s="7">
        <v>1</v>
      </c>
      <c r="C4837" s="7">
        <v>1180</v>
      </c>
      <c r="D4837" s="7">
        <v>6821</v>
      </c>
      <c r="F4837" s="8">
        <v>40536.097951388889</v>
      </c>
      <c r="G4837" s="7">
        <v>0</v>
      </c>
      <c r="H4837" s="7">
        <v>5</v>
      </c>
      <c r="I4837" s="7" t="b">
        <f t="shared" si="225"/>
        <v>0</v>
      </c>
      <c r="J4837" s="7" t="b">
        <f t="shared" si="226"/>
        <v>1</v>
      </c>
      <c r="K4837" s="7">
        <f t="shared" si="227"/>
        <v>0</v>
      </c>
      <c r="L4837" s="7">
        <f>WEEKDAY(Table1[[#This Row],[post_time]])</f>
        <v>6</v>
      </c>
      <c r="M4837" s="7">
        <f>VLOOKUP(Table1[[#This Row],[topic_id]],'All Topics Data'!$A$2:$I$1243,8,FALSE)</f>
        <v>40535.909722222219</v>
      </c>
      <c r="N4837" s="7">
        <f>Table1[[#This Row],[Hui Reply?]]*(Table1[[#This Row],[post_time]]-Table1[[#This Row],[timestamp of previous reply]])</f>
        <v>0</v>
      </c>
      <c r="O4837" s="3">
        <f>O4836+Table1[[#This Row],[Hui Reply?]]</f>
        <v>1187</v>
      </c>
      <c r="P4837" s="19">
        <f>INT(Table1[[#This Row],[post_time]])</f>
        <v>40536</v>
      </c>
      <c r="Q4837" s="3">
        <f>IF(Table1[[#This Row],[Hui Reply?]],VLOOKUP(Table1[[#This Row],[topic_id]],'All Topics Data'!$A$2:$E$1243,5,FALSE),0)</f>
        <v>0</v>
      </c>
      <c r="R4837" s="8">
        <f>Table1[[#This Row],[post_time]]+8/24</f>
        <v>40536.431284722225</v>
      </c>
      <c r="S4837" s="3">
        <f>IF(Table1[[#This Row],[post_position]]=1,0,SUMIFS($F$2:F4837,$H$2:H4837,Table1[[#This Row],[post_position]]-1,$C$2:C4837,Table1[[#This Row],[topic_id]]))</f>
        <v>40536.005555555559</v>
      </c>
    </row>
    <row r="4838" spans="1:19" x14ac:dyDescent="0.25">
      <c r="A4838" s="7">
        <v>4929</v>
      </c>
      <c r="B4838" s="7">
        <v>1</v>
      </c>
      <c r="C4838" s="7">
        <v>1172</v>
      </c>
      <c r="D4838" s="7">
        <v>7231</v>
      </c>
      <c r="F4838" s="8">
        <v>40536.161944444444</v>
      </c>
      <c r="G4838" s="7">
        <v>0</v>
      </c>
      <c r="H4838" s="7">
        <v>18</v>
      </c>
      <c r="I4838" s="7" t="b">
        <f t="shared" si="225"/>
        <v>0</v>
      </c>
      <c r="J4838" s="7" t="b">
        <f t="shared" si="226"/>
        <v>1</v>
      </c>
      <c r="K4838" s="7">
        <f t="shared" si="227"/>
        <v>0</v>
      </c>
      <c r="L4838" s="7">
        <f>WEEKDAY(Table1[[#This Row],[post_time]])</f>
        <v>6</v>
      </c>
      <c r="M4838" s="7">
        <f>VLOOKUP(Table1[[#This Row],[topic_id]],'All Topics Data'!$A$2:$I$1243,8,FALSE)</f>
        <v>40535.203472222223</v>
      </c>
      <c r="N4838" s="7">
        <f>Table1[[#This Row],[Hui Reply?]]*(Table1[[#This Row],[post_time]]-Table1[[#This Row],[timestamp of previous reply]])</f>
        <v>0</v>
      </c>
      <c r="O4838" s="3">
        <f>O4837+Table1[[#This Row],[Hui Reply?]]</f>
        <v>1187</v>
      </c>
      <c r="P4838" s="19">
        <f>INT(Table1[[#This Row],[post_time]])</f>
        <v>40536</v>
      </c>
      <c r="Q4838" s="3">
        <f>IF(Table1[[#This Row],[Hui Reply?]],VLOOKUP(Table1[[#This Row],[topic_id]],'All Topics Data'!$A$2:$E$1243,5,FALSE),0)</f>
        <v>0</v>
      </c>
      <c r="R4838" s="8">
        <f>Table1[[#This Row],[post_time]]+8/24</f>
        <v>40536.49527777778</v>
      </c>
      <c r="S4838" s="3">
        <f>IF(Table1[[#This Row],[post_position]]=1,0,SUMIFS($F$2:F4838,$H$2:H4838,Table1[[#This Row],[post_position]]-1,$C$2:C4838,Table1[[#This Row],[topic_id]]))</f>
        <v>40535.876793981479</v>
      </c>
    </row>
    <row r="4839" spans="1:19" x14ac:dyDescent="0.25">
      <c r="A4839" s="7">
        <v>4930</v>
      </c>
      <c r="B4839" s="7">
        <v>1</v>
      </c>
      <c r="C4839" s="7">
        <v>1181</v>
      </c>
      <c r="D4839" s="7">
        <v>5408</v>
      </c>
      <c r="E4839" s="2"/>
      <c r="F4839" s="8">
        <v>40536.18310185185</v>
      </c>
      <c r="G4839" s="7">
        <v>0</v>
      </c>
      <c r="H4839" s="7">
        <v>2</v>
      </c>
      <c r="I4839" s="7" t="b">
        <f t="shared" si="225"/>
        <v>0</v>
      </c>
      <c r="J4839" s="7" t="b">
        <f t="shared" si="226"/>
        <v>1</v>
      </c>
      <c r="K4839" s="7">
        <f t="shared" si="227"/>
        <v>0</v>
      </c>
      <c r="L4839" s="7">
        <f>WEEKDAY(Table1[[#This Row],[post_time]])</f>
        <v>6</v>
      </c>
      <c r="M4839" s="7">
        <f>VLOOKUP(Table1[[#This Row],[topic_id]],'All Topics Data'!$A$2:$I$1243,8,FALSE)</f>
        <v>40536.072222222225</v>
      </c>
      <c r="N4839" s="7">
        <f>Table1[[#This Row],[Hui Reply?]]*(Table1[[#This Row],[post_time]]-Table1[[#This Row],[timestamp of previous reply]])</f>
        <v>0</v>
      </c>
      <c r="O4839" s="3">
        <f>O4838+Table1[[#This Row],[Hui Reply?]]</f>
        <v>1187</v>
      </c>
      <c r="P4839" s="19">
        <f>INT(Table1[[#This Row],[post_time]])</f>
        <v>40536</v>
      </c>
      <c r="Q4839" s="3">
        <f>IF(Table1[[#This Row],[Hui Reply?]],VLOOKUP(Table1[[#This Row],[topic_id]],'All Topics Data'!$A$2:$E$1243,5,FALSE),0)</f>
        <v>0</v>
      </c>
      <c r="R4839" s="8">
        <f>Table1[[#This Row],[post_time]]+8/24</f>
        <v>40536.516435185185</v>
      </c>
      <c r="S4839" s="3">
        <f>IF(Table1[[#This Row],[post_position]]=1,0,SUMIFS($F$2:F4839,$H$2:H4839,Table1[[#This Row],[post_position]]-1,$C$2:C4839,Table1[[#This Row],[topic_id]]))</f>
        <v>40536.072430555556</v>
      </c>
    </row>
    <row r="4840" spans="1:19" x14ac:dyDescent="0.25">
      <c r="A4840" s="7">
        <v>4931</v>
      </c>
      <c r="B4840" s="7">
        <v>1</v>
      </c>
      <c r="C4840" s="7">
        <v>1162</v>
      </c>
      <c r="D4840" s="7">
        <v>7209</v>
      </c>
      <c r="E4840" s="2"/>
      <c r="F4840" s="8">
        <v>40536.346354166664</v>
      </c>
      <c r="G4840" s="7">
        <v>0</v>
      </c>
      <c r="H4840" s="7">
        <v>4</v>
      </c>
      <c r="I4840" s="7" t="b">
        <f t="shared" si="225"/>
        <v>0</v>
      </c>
      <c r="J4840" s="7" t="b">
        <f t="shared" si="226"/>
        <v>1</v>
      </c>
      <c r="K4840" s="7">
        <f t="shared" si="227"/>
        <v>0</v>
      </c>
      <c r="L4840" s="7">
        <f>WEEKDAY(Table1[[#This Row],[post_time]])</f>
        <v>6</v>
      </c>
      <c r="M4840" s="7">
        <f>VLOOKUP(Table1[[#This Row],[topic_id]],'All Topics Data'!$A$2:$I$1243,8,FALSE)</f>
        <v>40533.320138888892</v>
      </c>
      <c r="N4840" s="7">
        <f>Table1[[#This Row],[Hui Reply?]]*(Table1[[#This Row],[post_time]]-Table1[[#This Row],[timestamp of previous reply]])</f>
        <v>0</v>
      </c>
      <c r="O4840" s="3">
        <f>O4839+Table1[[#This Row],[Hui Reply?]]</f>
        <v>1187</v>
      </c>
      <c r="P4840" s="19">
        <f>INT(Table1[[#This Row],[post_time]])</f>
        <v>40536</v>
      </c>
      <c r="Q4840" s="3">
        <f>IF(Table1[[#This Row],[Hui Reply?]],VLOOKUP(Table1[[#This Row],[topic_id]],'All Topics Data'!$A$2:$E$1243,5,FALSE),0)</f>
        <v>0</v>
      </c>
      <c r="R4840" s="8">
        <f>Table1[[#This Row],[post_time]]+8/24</f>
        <v>40536.6796875</v>
      </c>
      <c r="S4840" s="3">
        <f>IF(Table1[[#This Row],[post_position]]=1,0,SUMIFS($F$2:F4840,$H$2:H4840,Table1[[#This Row],[post_position]]-1,$C$2:C4840,Table1[[#This Row],[topic_id]]))</f>
        <v>40535.211423611108</v>
      </c>
    </row>
    <row r="4841" spans="1:19" x14ac:dyDescent="0.25">
      <c r="A4841" s="7">
        <v>4932</v>
      </c>
      <c r="B4841" s="7">
        <v>1</v>
      </c>
      <c r="C4841" s="7">
        <v>1182</v>
      </c>
      <c r="D4841" s="7">
        <v>7238</v>
      </c>
      <c r="E4841" s="2"/>
      <c r="F4841" s="8">
        <v>40536.351886574077</v>
      </c>
      <c r="G4841" s="7">
        <v>0</v>
      </c>
      <c r="H4841" s="7">
        <v>1</v>
      </c>
      <c r="I4841" s="7" t="b">
        <f t="shared" si="225"/>
        <v>0</v>
      </c>
      <c r="J4841" s="7" t="b">
        <f t="shared" si="226"/>
        <v>0</v>
      </c>
      <c r="K4841" s="7">
        <f t="shared" si="227"/>
        <v>0</v>
      </c>
      <c r="L4841" s="7">
        <f>WEEKDAY(Table1[[#This Row],[post_time]])</f>
        <v>6</v>
      </c>
      <c r="M4841" s="7">
        <f>VLOOKUP(Table1[[#This Row],[topic_id]],'All Topics Data'!$A$2:$I$1243,8,FALSE)</f>
        <v>40536.351388888892</v>
      </c>
      <c r="N4841" s="7">
        <f>Table1[[#This Row],[Hui Reply?]]*(Table1[[#This Row],[post_time]]-Table1[[#This Row],[timestamp of previous reply]])</f>
        <v>0</v>
      </c>
      <c r="O4841" s="3">
        <f>O4840+Table1[[#This Row],[Hui Reply?]]</f>
        <v>1187</v>
      </c>
      <c r="P4841" s="19">
        <f>INT(Table1[[#This Row],[post_time]])</f>
        <v>40536</v>
      </c>
      <c r="Q4841" s="3">
        <f>IF(Table1[[#This Row],[Hui Reply?]],VLOOKUP(Table1[[#This Row],[topic_id]],'All Topics Data'!$A$2:$E$1243,5,FALSE),0)</f>
        <v>0</v>
      </c>
      <c r="R4841" s="8">
        <f>Table1[[#This Row],[post_time]]+8/24</f>
        <v>40536.685219907413</v>
      </c>
      <c r="S4841" s="3">
        <f>IF(Table1[[#This Row],[post_position]]=1,0,SUMIFS($F$2:F4841,$H$2:H4841,Table1[[#This Row],[post_position]]-1,$C$2:C4841,Table1[[#This Row],[topic_id]]))</f>
        <v>0</v>
      </c>
    </row>
    <row r="4842" spans="1:19" x14ac:dyDescent="0.25">
      <c r="A4842" s="7">
        <v>4933</v>
      </c>
      <c r="B4842" s="7">
        <v>1</v>
      </c>
      <c r="C4842" s="7">
        <v>1162</v>
      </c>
      <c r="D4842" s="7">
        <v>7224</v>
      </c>
      <c r="F4842" s="8">
        <v>40536.382303240738</v>
      </c>
      <c r="G4842" s="7">
        <v>0</v>
      </c>
      <c r="H4842" s="7">
        <v>5</v>
      </c>
      <c r="I4842" s="7" t="b">
        <f t="shared" si="225"/>
        <v>0</v>
      </c>
      <c r="J4842" s="7" t="b">
        <f t="shared" si="226"/>
        <v>1</v>
      </c>
      <c r="K4842" s="7">
        <f t="shared" si="227"/>
        <v>0</v>
      </c>
      <c r="L4842" s="7">
        <f>WEEKDAY(Table1[[#This Row],[post_time]])</f>
        <v>6</v>
      </c>
      <c r="M4842" s="7">
        <f>VLOOKUP(Table1[[#This Row],[topic_id]],'All Topics Data'!$A$2:$I$1243,8,FALSE)</f>
        <v>40533.320138888892</v>
      </c>
      <c r="N4842" s="7">
        <f>Table1[[#This Row],[Hui Reply?]]*(Table1[[#This Row],[post_time]]-Table1[[#This Row],[timestamp of previous reply]])</f>
        <v>0</v>
      </c>
      <c r="O4842" s="3">
        <f>O4841+Table1[[#This Row],[Hui Reply?]]</f>
        <v>1187</v>
      </c>
      <c r="P4842" s="19">
        <f>INT(Table1[[#This Row],[post_time]])</f>
        <v>40536</v>
      </c>
      <c r="Q4842" s="3">
        <f>IF(Table1[[#This Row],[Hui Reply?]],VLOOKUP(Table1[[#This Row],[topic_id]],'All Topics Data'!$A$2:$E$1243,5,FALSE),0)</f>
        <v>0</v>
      </c>
      <c r="R4842" s="8">
        <f>Table1[[#This Row],[post_time]]+8/24</f>
        <v>40536.715636574074</v>
      </c>
      <c r="S4842" s="3">
        <f>IF(Table1[[#This Row],[post_position]]=1,0,SUMIFS($F$2:F4842,$H$2:H4842,Table1[[#This Row],[post_position]]-1,$C$2:C4842,Table1[[#This Row],[topic_id]]))</f>
        <v>40536.346354166664</v>
      </c>
    </row>
    <row r="4843" spans="1:19" x14ac:dyDescent="0.25">
      <c r="A4843" s="7">
        <v>4934</v>
      </c>
      <c r="B4843" s="7">
        <v>1</v>
      </c>
      <c r="C4843" s="7">
        <v>1182</v>
      </c>
      <c r="D4843" s="7">
        <v>6713</v>
      </c>
      <c r="E4843" s="2"/>
      <c r="F4843" s="8">
        <v>40536.507280092592</v>
      </c>
      <c r="G4843" s="7">
        <v>0</v>
      </c>
      <c r="H4843" s="7">
        <v>2</v>
      </c>
      <c r="I4843" s="7" t="b">
        <f t="shared" si="225"/>
        <v>0</v>
      </c>
      <c r="J4843" s="7" t="b">
        <f t="shared" si="226"/>
        <v>1</v>
      </c>
      <c r="K4843" s="7">
        <f t="shared" si="227"/>
        <v>0</v>
      </c>
      <c r="L4843" s="7">
        <f>WEEKDAY(Table1[[#This Row],[post_time]])</f>
        <v>6</v>
      </c>
      <c r="M4843" s="7">
        <f>VLOOKUP(Table1[[#This Row],[topic_id]],'All Topics Data'!$A$2:$I$1243,8,FALSE)</f>
        <v>40536.351388888892</v>
      </c>
      <c r="N4843" s="7">
        <f>Table1[[#This Row],[Hui Reply?]]*(Table1[[#This Row],[post_time]]-Table1[[#This Row],[timestamp of previous reply]])</f>
        <v>0</v>
      </c>
      <c r="O4843" s="3">
        <f>O4842+Table1[[#This Row],[Hui Reply?]]</f>
        <v>1187</v>
      </c>
      <c r="P4843" s="19">
        <f>INT(Table1[[#This Row],[post_time]])</f>
        <v>40536</v>
      </c>
      <c r="Q4843" s="3">
        <f>IF(Table1[[#This Row],[Hui Reply?]],VLOOKUP(Table1[[#This Row],[topic_id]],'All Topics Data'!$A$2:$E$1243,5,FALSE),0)</f>
        <v>0</v>
      </c>
      <c r="R4843" s="8">
        <f>Table1[[#This Row],[post_time]]+8/24</f>
        <v>40536.840613425928</v>
      </c>
      <c r="S4843" s="3">
        <f>IF(Table1[[#This Row],[post_position]]=1,0,SUMIFS($F$2:F4843,$H$2:H4843,Table1[[#This Row],[post_position]]-1,$C$2:C4843,Table1[[#This Row],[topic_id]]))</f>
        <v>40536.351886574077</v>
      </c>
    </row>
    <row r="4844" spans="1:19" x14ac:dyDescent="0.25">
      <c r="A4844" s="7">
        <v>4935</v>
      </c>
      <c r="B4844" s="7">
        <v>1</v>
      </c>
      <c r="C4844" s="7">
        <v>1181</v>
      </c>
      <c r="D4844" s="7">
        <v>7236</v>
      </c>
      <c r="F4844" s="8">
        <v>40536.597314814811</v>
      </c>
      <c r="G4844" s="7">
        <v>0</v>
      </c>
      <c r="H4844" s="7">
        <v>3</v>
      </c>
      <c r="I4844" s="7" t="b">
        <f t="shared" si="225"/>
        <v>0</v>
      </c>
      <c r="J4844" s="7" t="b">
        <f t="shared" si="226"/>
        <v>1</v>
      </c>
      <c r="K4844" s="7">
        <f t="shared" si="227"/>
        <v>0</v>
      </c>
      <c r="L4844" s="7">
        <f>WEEKDAY(Table1[[#This Row],[post_time]])</f>
        <v>6</v>
      </c>
      <c r="M4844" s="7">
        <f>VLOOKUP(Table1[[#This Row],[topic_id]],'All Topics Data'!$A$2:$I$1243,8,FALSE)</f>
        <v>40536.072222222225</v>
      </c>
      <c r="N4844" s="7">
        <f>Table1[[#This Row],[Hui Reply?]]*(Table1[[#This Row],[post_time]]-Table1[[#This Row],[timestamp of previous reply]])</f>
        <v>0</v>
      </c>
      <c r="O4844" s="3">
        <f>O4843+Table1[[#This Row],[Hui Reply?]]</f>
        <v>1187</v>
      </c>
      <c r="P4844" s="19">
        <f>INT(Table1[[#This Row],[post_time]])</f>
        <v>40536</v>
      </c>
      <c r="Q4844" s="3">
        <f>IF(Table1[[#This Row],[Hui Reply?]],VLOOKUP(Table1[[#This Row],[topic_id]],'All Topics Data'!$A$2:$E$1243,5,FALSE),0)</f>
        <v>0</v>
      </c>
      <c r="R4844" s="8">
        <f>Table1[[#This Row],[post_time]]+8/24</f>
        <v>40536.930648148147</v>
      </c>
      <c r="S4844" s="3">
        <f>IF(Table1[[#This Row],[post_position]]=1,0,SUMIFS($F$2:F4844,$H$2:H4844,Table1[[#This Row],[post_position]]-1,$C$2:C4844,Table1[[#This Row],[topic_id]]))</f>
        <v>40536.18310185185</v>
      </c>
    </row>
    <row r="4845" spans="1:19" x14ac:dyDescent="0.25">
      <c r="A4845" s="7">
        <v>4936</v>
      </c>
      <c r="B4845" s="7">
        <v>1</v>
      </c>
      <c r="C4845" s="7">
        <v>1179</v>
      </c>
      <c r="D4845" s="7">
        <v>6851</v>
      </c>
      <c r="F4845" s="8">
        <v>40536.651180555556</v>
      </c>
      <c r="G4845" s="7">
        <v>0</v>
      </c>
      <c r="H4845" s="7">
        <v>3</v>
      </c>
      <c r="I4845" s="7" t="b">
        <f t="shared" si="225"/>
        <v>0</v>
      </c>
      <c r="J4845" s="7" t="b">
        <f t="shared" si="226"/>
        <v>1</v>
      </c>
      <c r="K4845" s="7">
        <f t="shared" si="227"/>
        <v>0</v>
      </c>
      <c r="L4845" s="7">
        <f>WEEKDAY(Table1[[#This Row],[post_time]])</f>
        <v>6</v>
      </c>
      <c r="M4845" s="7">
        <f>VLOOKUP(Table1[[#This Row],[topic_id]],'All Topics Data'!$A$2:$I$1243,8,FALSE)</f>
        <v>40535.825694444444</v>
      </c>
      <c r="N4845" s="7">
        <f>Table1[[#This Row],[Hui Reply?]]*(Table1[[#This Row],[post_time]]-Table1[[#This Row],[timestamp of previous reply]])</f>
        <v>0</v>
      </c>
      <c r="O4845" s="3">
        <f>O4844+Table1[[#This Row],[Hui Reply?]]</f>
        <v>1187</v>
      </c>
      <c r="P4845" s="19">
        <f>INT(Table1[[#This Row],[post_time]])</f>
        <v>40536</v>
      </c>
      <c r="Q4845" s="3">
        <f>IF(Table1[[#This Row],[Hui Reply?]],VLOOKUP(Table1[[#This Row],[topic_id]],'All Topics Data'!$A$2:$E$1243,5,FALSE),0)</f>
        <v>0</v>
      </c>
      <c r="R4845" s="8">
        <f>Table1[[#This Row],[post_time]]+8/24</f>
        <v>40536.984513888892</v>
      </c>
      <c r="S4845" s="3">
        <f>IF(Table1[[#This Row],[post_position]]=1,0,SUMIFS($F$2:F4845,$H$2:H4845,Table1[[#This Row],[post_position]]-1,$C$2:C4845,Table1[[#This Row],[topic_id]]))</f>
        <v>40535.847280092596</v>
      </c>
    </row>
    <row r="4846" spans="1:19" x14ac:dyDescent="0.25">
      <c r="A4846" s="7">
        <v>4937</v>
      </c>
      <c r="B4846" s="7">
        <v>1</v>
      </c>
      <c r="C4846" s="7">
        <v>1183</v>
      </c>
      <c r="D4846" s="7">
        <v>6851</v>
      </c>
      <c r="E4846" s="2"/>
      <c r="F4846" s="8">
        <v>40536.656145833331</v>
      </c>
      <c r="G4846" s="7">
        <v>0</v>
      </c>
      <c r="H4846" s="7">
        <v>1</v>
      </c>
      <c r="I4846" s="7" t="b">
        <f t="shared" si="225"/>
        <v>0</v>
      </c>
      <c r="J4846" s="7" t="b">
        <f t="shared" si="226"/>
        <v>0</v>
      </c>
      <c r="K4846" s="7">
        <f t="shared" si="227"/>
        <v>0</v>
      </c>
      <c r="L4846" s="7">
        <f>WEEKDAY(Table1[[#This Row],[post_time]])</f>
        <v>6</v>
      </c>
      <c r="M4846" s="7">
        <f>VLOOKUP(Table1[[#This Row],[topic_id]],'All Topics Data'!$A$2:$I$1243,8,FALSE)</f>
        <v>40536.655555555553</v>
      </c>
      <c r="N4846" s="7">
        <f>Table1[[#This Row],[Hui Reply?]]*(Table1[[#This Row],[post_time]]-Table1[[#This Row],[timestamp of previous reply]])</f>
        <v>0</v>
      </c>
      <c r="O4846" s="3">
        <f>O4845+Table1[[#This Row],[Hui Reply?]]</f>
        <v>1187</v>
      </c>
      <c r="P4846" s="19">
        <f>INT(Table1[[#This Row],[post_time]])</f>
        <v>40536</v>
      </c>
      <c r="Q4846" s="3">
        <f>IF(Table1[[#This Row],[Hui Reply?]],VLOOKUP(Table1[[#This Row],[topic_id]],'All Topics Data'!$A$2:$E$1243,5,FALSE),0)</f>
        <v>0</v>
      </c>
      <c r="R4846" s="8">
        <f>Table1[[#This Row],[post_time]]+8/24</f>
        <v>40536.989479166667</v>
      </c>
      <c r="S4846" s="3">
        <f>IF(Table1[[#This Row],[post_position]]=1,0,SUMIFS($F$2:F4846,$H$2:H4846,Table1[[#This Row],[post_position]]-1,$C$2:C4846,Table1[[#This Row],[topic_id]]))</f>
        <v>0</v>
      </c>
    </row>
    <row r="4847" spans="1:19" x14ac:dyDescent="0.25">
      <c r="A4847" s="7">
        <v>4938</v>
      </c>
      <c r="B4847" s="7">
        <v>1</v>
      </c>
      <c r="C4847" s="7">
        <v>1183</v>
      </c>
      <c r="D4847" s="7">
        <v>6713</v>
      </c>
      <c r="F4847" s="8">
        <v>40536.661122685182</v>
      </c>
      <c r="G4847" s="7">
        <v>0</v>
      </c>
      <c r="H4847" s="7">
        <v>2</v>
      </c>
      <c r="I4847" s="7" t="b">
        <f t="shared" si="225"/>
        <v>0</v>
      </c>
      <c r="J4847" s="7" t="b">
        <f t="shared" si="226"/>
        <v>1</v>
      </c>
      <c r="K4847" s="7">
        <f t="shared" si="227"/>
        <v>0</v>
      </c>
      <c r="L4847" s="7">
        <f>WEEKDAY(Table1[[#This Row],[post_time]])</f>
        <v>6</v>
      </c>
      <c r="M4847" s="7">
        <f>VLOOKUP(Table1[[#This Row],[topic_id]],'All Topics Data'!$A$2:$I$1243,8,FALSE)</f>
        <v>40536.655555555553</v>
      </c>
      <c r="N4847" s="7">
        <f>Table1[[#This Row],[Hui Reply?]]*(Table1[[#This Row],[post_time]]-Table1[[#This Row],[timestamp of previous reply]])</f>
        <v>0</v>
      </c>
      <c r="O4847" s="3">
        <f>O4846+Table1[[#This Row],[Hui Reply?]]</f>
        <v>1187</v>
      </c>
      <c r="P4847" s="19">
        <f>INT(Table1[[#This Row],[post_time]])</f>
        <v>40536</v>
      </c>
      <c r="Q4847" s="3">
        <f>IF(Table1[[#This Row],[Hui Reply?]],VLOOKUP(Table1[[#This Row],[topic_id]],'All Topics Data'!$A$2:$E$1243,5,FALSE),0)</f>
        <v>0</v>
      </c>
      <c r="R4847" s="8">
        <f>Table1[[#This Row],[post_time]]+8/24</f>
        <v>40536.994456018518</v>
      </c>
      <c r="S4847" s="3">
        <f>IF(Table1[[#This Row],[post_position]]=1,0,SUMIFS($F$2:F4847,$H$2:H4847,Table1[[#This Row],[post_position]]-1,$C$2:C4847,Table1[[#This Row],[topic_id]]))</f>
        <v>40536.656145833331</v>
      </c>
    </row>
    <row r="4848" spans="1:19" x14ac:dyDescent="0.25">
      <c r="A4848" s="7">
        <v>4939</v>
      </c>
      <c r="B4848" s="7">
        <v>1</v>
      </c>
      <c r="C4848" s="7">
        <v>1174</v>
      </c>
      <c r="D4848" s="7">
        <v>6821</v>
      </c>
      <c r="F4848" s="8">
        <v>40536.95521990741</v>
      </c>
      <c r="G4848" s="7">
        <v>0</v>
      </c>
      <c r="H4848" s="7">
        <v>4</v>
      </c>
      <c r="I4848" s="7" t="b">
        <f t="shared" si="225"/>
        <v>0</v>
      </c>
      <c r="J4848" s="7" t="b">
        <f t="shared" si="226"/>
        <v>1</v>
      </c>
      <c r="K4848" s="7">
        <f t="shared" si="227"/>
        <v>0</v>
      </c>
      <c r="L4848" s="7">
        <f>WEEKDAY(Table1[[#This Row],[post_time]])</f>
        <v>6</v>
      </c>
      <c r="M4848" s="7">
        <f>VLOOKUP(Table1[[#This Row],[topic_id]],'All Topics Data'!$A$2:$I$1243,8,FALSE)</f>
        <v>40535.272222222222</v>
      </c>
      <c r="N4848" s="7">
        <f>Table1[[#This Row],[Hui Reply?]]*(Table1[[#This Row],[post_time]]-Table1[[#This Row],[timestamp of previous reply]])</f>
        <v>0</v>
      </c>
      <c r="O4848" s="3">
        <f>O4847+Table1[[#This Row],[Hui Reply?]]</f>
        <v>1187</v>
      </c>
      <c r="P4848" s="19">
        <f>INT(Table1[[#This Row],[post_time]])</f>
        <v>40536</v>
      </c>
      <c r="Q4848" s="3">
        <f>IF(Table1[[#This Row],[Hui Reply?]],VLOOKUP(Table1[[#This Row],[topic_id]],'All Topics Data'!$A$2:$E$1243,5,FALSE),0)</f>
        <v>0</v>
      </c>
      <c r="R4848" s="8">
        <f>Table1[[#This Row],[post_time]]+8/24</f>
        <v>40537.288553240745</v>
      </c>
      <c r="S4848" s="3">
        <f>IF(Table1[[#This Row],[post_position]]=1,0,SUMIFS($F$2:F4848,$H$2:H4848,Table1[[#This Row],[post_position]]-1,$C$2:C4848,Table1[[#This Row],[topic_id]]))</f>
        <v>40535.909351851849</v>
      </c>
    </row>
    <row r="4849" spans="1:19" x14ac:dyDescent="0.25">
      <c r="A4849" s="7">
        <v>4940</v>
      </c>
      <c r="B4849" s="7">
        <v>1</v>
      </c>
      <c r="C4849" s="7">
        <v>1180</v>
      </c>
      <c r="D4849" s="7">
        <v>6821</v>
      </c>
      <c r="F4849" s="8">
        <v>40536.955590277779</v>
      </c>
      <c r="G4849" s="7">
        <v>0</v>
      </c>
      <c r="H4849" s="7">
        <v>6</v>
      </c>
      <c r="I4849" s="7" t="b">
        <f t="shared" si="225"/>
        <v>0</v>
      </c>
      <c r="J4849" s="7" t="b">
        <f t="shared" si="226"/>
        <v>1</v>
      </c>
      <c r="K4849" s="7">
        <f t="shared" si="227"/>
        <v>0</v>
      </c>
      <c r="L4849" s="7">
        <f>WEEKDAY(Table1[[#This Row],[post_time]])</f>
        <v>6</v>
      </c>
      <c r="M4849" s="7">
        <f>VLOOKUP(Table1[[#This Row],[topic_id]],'All Topics Data'!$A$2:$I$1243,8,FALSE)</f>
        <v>40535.909722222219</v>
      </c>
      <c r="N4849" s="7">
        <f>Table1[[#This Row],[Hui Reply?]]*(Table1[[#This Row],[post_time]]-Table1[[#This Row],[timestamp of previous reply]])</f>
        <v>0</v>
      </c>
      <c r="O4849" s="3">
        <f>O4848+Table1[[#This Row],[Hui Reply?]]</f>
        <v>1187</v>
      </c>
      <c r="P4849" s="19">
        <f>INT(Table1[[#This Row],[post_time]])</f>
        <v>40536</v>
      </c>
      <c r="Q4849" s="3">
        <f>IF(Table1[[#This Row],[Hui Reply?]],VLOOKUP(Table1[[#This Row],[topic_id]],'All Topics Data'!$A$2:$E$1243,5,FALSE),0)</f>
        <v>0</v>
      </c>
      <c r="R4849" s="8">
        <f>Table1[[#This Row],[post_time]]+8/24</f>
        <v>40537.288923611115</v>
      </c>
      <c r="S4849" s="3">
        <f>IF(Table1[[#This Row],[post_position]]=1,0,SUMIFS($F$2:F4849,$H$2:H4849,Table1[[#This Row],[post_position]]-1,$C$2:C4849,Table1[[#This Row],[topic_id]]))</f>
        <v>40536.097951388889</v>
      </c>
    </row>
    <row r="4850" spans="1:19" x14ac:dyDescent="0.25">
      <c r="A4850" s="7">
        <v>4941</v>
      </c>
      <c r="B4850" s="7">
        <v>1</v>
      </c>
      <c r="C4850" s="7">
        <v>1183</v>
      </c>
      <c r="D4850" s="7">
        <v>6851</v>
      </c>
      <c r="F4850" s="8">
        <v>40536.991608796299</v>
      </c>
      <c r="G4850" s="7">
        <v>0</v>
      </c>
      <c r="H4850" s="7">
        <v>3</v>
      </c>
      <c r="I4850" s="7" t="b">
        <f t="shared" si="225"/>
        <v>0</v>
      </c>
      <c r="J4850" s="7" t="b">
        <f t="shared" si="226"/>
        <v>1</v>
      </c>
      <c r="K4850" s="7">
        <f t="shared" si="227"/>
        <v>0</v>
      </c>
      <c r="L4850" s="7">
        <f>WEEKDAY(Table1[[#This Row],[post_time]])</f>
        <v>6</v>
      </c>
      <c r="M4850" s="7">
        <f>VLOOKUP(Table1[[#This Row],[topic_id]],'All Topics Data'!$A$2:$I$1243,8,FALSE)</f>
        <v>40536.655555555553</v>
      </c>
      <c r="N4850" s="7">
        <f>Table1[[#This Row],[Hui Reply?]]*(Table1[[#This Row],[post_time]]-Table1[[#This Row],[timestamp of previous reply]])</f>
        <v>0</v>
      </c>
      <c r="O4850" s="3">
        <f>O4849+Table1[[#This Row],[Hui Reply?]]</f>
        <v>1187</v>
      </c>
      <c r="P4850" s="19">
        <f>INT(Table1[[#This Row],[post_time]])</f>
        <v>40536</v>
      </c>
      <c r="Q4850" s="3">
        <f>IF(Table1[[#This Row],[Hui Reply?]],VLOOKUP(Table1[[#This Row],[topic_id]],'All Topics Data'!$A$2:$E$1243,5,FALSE),0)</f>
        <v>0</v>
      </c>
      <c r="R4850" s="8">
        <f>Table1[[#This Row],[post_time]]+8/24</f>
        <v>40537.324942129635</v>
      </c>
      <c r="S4850" s="3">
        <f>IF(Table1[[#This Row],[post_position]]=1,0,SUMIFS($F$2:F4850,$H$2:H4850,Table1[[#This Row],[post_position]]-1,$C$2:C4850,Table1[[#This Row],[topic_id]]))</f>
        <v>40536.661122685182</v>
      </c>
    </row>
    <row r="4851" spans="1:19" x14ac:dyDescent="0.25">
      <c r="A4851" s="7">
        <v>4942</v>
      </c>
      <c r="B4851" s="7">
        <v>1</v>
      </c>
      <c r="C4851" s="7">
        <v>1183</v>
      </c>
      <c r="D4851" s="7">
        <v>6851</v>
      </c>
      <c r="F4851" s="8">
        <v>40537.026504629626</v>
      </c>
      <c r="G4851" s="7">
        <v>0</v>
      </c>
      <c r="H4851" s="7">
        <v>4</v>
      </c>
      <c r="I4851" s="7" t="b">
        <f t="shared" si="225"/>
        <v>0</v>
      </c>
      <c r="J4851" s="7" t="b">
        <f t="shared" si="226"/>
        <v>1</v>
      </c>
      <c r="K4851" s="7">
        <f t="shared" si="227"/>
        <v>0</v>
      </c>
      <c r="L4851" s="7">
        <f>WEEKDAY(Table1[[#This Row],[post_time]])</f>
        <v>7</v>
      </c>
      <c r="M4851" s="7">
        <f>VLOOKUP(Table1[[#This Row],[topic_id]],'All Topics Data'!$A$2:$I$1243,8,FALSE)</f>
        <v>40536.655555555553</v>
      </c>
      <c r="N4851" s="7">
        <f>Table1[[#This Row],[Hui Reply?]]*(Table1[[#This Row],[post_time]]-Table1[[#This Row],[timestamp of previous reply]])</f>
        <v>0</v>
      </c>
      <c r="O4851" s="3">
        <f>O4850+Table1[[#This Row],[Hui Reply?]]</f>
        <v>1187</v>
      </c>
      <c r="P4851" s="19">
        <f>INT(Table1[[#This Row],[post_time]])</f>
        <v>40537</v>
      </c>
      <c r="Q4851" s="3">
        <f>IF(Table1[[#This Row],[Hui Reply?]],VLOOKUP(Table1[[#This Row],[topic_id]],'All Topics Data'!$A$2:$E$1243,5,FALSE),0)</f>
        <v>0</v>
      </c>
      <c r="R4851" s="8">
        <f>Table1[[#This Row],[post_time]]+8/24</f>
        <v>40537.359837962962</v>
      </c>
      <c r="S4851" s="3">
        <f>IF(Table1[[#This Row],[post_position]]=1,0,SUMIFS($F$2:F4851,$H$2:H4851,Table1[[#This Row],[post_position]]-1,$C$2:C4851,Table1[[#This Row],[topic_id]]))</f>
        <v>40536.991608796299</v>
      </c>
    </row>
    <row r="4852" spans="1:19" x14ac:dyDescent="0.25">
      <c r="A4852" s="7">
        <v>4943</v>
      </c>
      <c r="B4852" s="7">
        <v>1</v>
      </c>
      <c r="C4852" s="7">
        <v>1184</v>
      </c>
      <c r="D4852" s="7">
        <v>6821</v>
      </c>
      <c r="E4852" s="2"/>
      <c r="F4852" s="8">
        <v>40537.13548611111</v>
      </c>
      <c r="G4852" s="7">
        <v>0</v>
      </c>
      <c r="H4852" s="7">
        <v>1</v>
      </c>
      <c r="I4852" s="7" t="b">
        <f t="shared" si="225"/>
        <v>0</v>
      </c>
      <c r="J4852" s="7" t="b">
        <f t="shared" si="226"/>
        <v>0</v>
      </c>
      <c r="K4852" s="7">
        <f t="shared" si="227"/>
        <v>0</v>
      </c>
      <c r="L4852" s="7">
        <f>WEEKDAY(Table1[[#This Row],[post_time]])</f>
        <v>7</v>
      </c>
      <c r="M4852" s="7">
        <f>VLOOKUP(Table1[[#This Row],[topic_id]],'All Topics Data'!$A$2:$I$1243,8,FALSE)</f>
        <v>40537.135416666664</v>
      </c>
      <c r="N4852" s="7">
        <f>Table1[[#This Row],[Hui Reply?]]*(Table1[[#This Row],[post_time]]-Table1[[#This Row],[timestamp of previous reply]])</f>
        <v>0</v>
      </c>
      <c r="O4852" s="3">
        <f>O4851+Table1[[#This Row],[Hui Reply?]]</f>
        <v>1187</v>
      </c>
      <c r="P4852" s="19">
        <f>INT(Table1[[#This Row],[post_time]])</f>
        <v>40537</v>
      </c>
      <c r="Q4852" s="3">
        <f>IF(Table1[[#This Row],[Hui Reply?]],VLOOKUP(Table1[[#This Row],[topic_id]],'All Topics Data'!$A$2:$E$1243,5,FALSE),0)</f>
        <v>0</v>
      </c>
      <c r="R4852" s="8">
        <f>Table1[[#This Row],[post_time]]+8/24</f>
        <v>40537.468819444446</v>
      </c>
      <c r="S4852" s="3">
        <f>IF(Table1[[#This Row],[post_position]]=1,0,SUMIFS($F$2:F4852,$H$2:H4852,Table1[[#This Row],[post_position]]-1,$C$2:C4852,Table1[[#This Row],[topic_id]]))</f>
        <v>0</v>
      </c>
    </row>
    <row r="4853" spans="1:19" x14ac:dyDescent="0.25">
      <c r="A4853" s="7">
        <v>4944</v>
      </c>
      <c r="B4853" s="7">
        <v>1</v>
      </c>
      <c r="C4853" s="7">
        <v>1162</v>
      </c>
      <c r="D4853" s="7">
        <v>7209</v>
      </c>
      <c r="E4853" s="2"/>
      <c r="F4853" s="8">
        <v>40537.17255787037</v>
      </c>
      <c r="G4853" s="7">
        <v>0</v>
      </c>
      <c r="H4853" s="7">
        <v>6</v>
      </c>
      <c r="I4853" s="7" t="b">
        <f t="shared" si="225"/>
        <v>0</v>
      </c>
      <c r="J4853" s="7" t="b">
        <f t="shared" si="226"/>
        <v>1</v>
      </c>
      <c r="K4853" s="7">
        <f t="shared" si="227"/>
        <v>0</v>
      </c>
      <c r="L4853" s="7">
        <f>WEEKDAY(Table1[[#This Row],[post_time]])</f>
        <v>7</v>
      </c>
      <c r="M4853" s="7">
        <f>VLOOKUP(Table1[[#This Row],[topic_id]],'All Topics Data'!$A$2:$I$1243,8,FALSE)</f>
        <v>40533.320138888892</v>
      </c>
      <c r="N4853" s="7">
        <f>Table1[[#This Row],[Hui Reply?]]*(Table1[[#This Row],[post_time]]-Table1[[#This Row],[timestamp of previous reply]])</f>
        <v>0</v>
      </c>
      <c r="O4853" s="3">
        <f>O4852+Table1[[#This Row],[Hui Reply?]]</f>
        <v>1187</v>
      </c>
      <c r="P4853" s="19">
        <f>INT(Table1[[#This Row],[post_time]])</f>
        <v>40537</v>
      </c>
      <c r="Q4853" s="3">
        <f>IF(Table1[[#This Row],[Hui Reply?]],VLOOKUP(Table1[[#This Row],[topic_id]],'All Topics Data'!$A$2:$E$1243,5,FALSE),0)</f>
        <v>0</v>
      </c>
      <c r="R4853" s="8">
        <f>Table1[[#This Row],[post_time]]+8/24</f>
        <v>40537.505891203706</v>
      </c>
      <c r="S4853" s="3">
        <f>IF(Table1[[#This Row],[post_position]]=1,0,SUMIFS($F$2:F4853,$H$2:H4853,Table1[[#This Row],[post_position]]-1,$C$2:C4853,Table1[[#This Row],[topic_id]]))</f>
        <v>40536.382303240738</v>
      </c>
    </row>
    <row r="4854" spans="1:19" x14ac:dyDescent="0.25">
      <c r="A4854" s="7">
        <v>4945</v>
      </c>
      <c r="B4854" s="7">
        <v>1</v>
      </c>
      <c r="C4854" s="7">
        <v>1185</v>
      </c>
      <c r="D4854" s="7">
        <v>7239</v>
      </c>
      <c r="E4854" s="2"/>
      <c r="F4854" s="8">
        <v>40537.336898148147</v>
      </c>
      <c r="G4854" s="7">
        <v>0</v>
      </c>
      <c r="H4854" s="7">
        <v>1</v>
      </c>
      <c r="I4854" s="7" t="b">
        <f t="shared" si="225"/>
        <v>0</v>
      </c>
      <c r="J4854" s="7" t="b">
        <f t="shared" si="226"/>
        <v>0</v>
      </c>
      <c r="K4854" s="7">
        <f t="shared" si="227"/>
        <v>0</v>
      </c>
      <c r="L4854" s="7">
        <f>WEEKDAY(Table1[[#This Row],[post_time]])</f>
        <v>7</v>
      </c>
      <c r="M4854" s="7">
        <f>VLOOKUP(Table1[[#This Row],[topic_id]],'All Topics Data'!$A$2:$I$1243,8,FALSE)</f>
        <v>40537.336805555555</v>
      </c>
      <c r="N4854" s="7">
        <f>Table1[[#This Row],[Hui Reply?]]*(Table1[[#This Row],[post_time]]-Table1[[#This Row],[timestamp of previous reply]])</f>
        <v>0</v>
      </c>
      <c r="O4854" s="3">
        <f>O4853+Table1[[#This Row],[Hui Reply?]]</f>
        <v>1187</v>
      </c>
      <c r="P4854" s="19">
        <f>INT(Table1[[#This Row],[post_time]])</f>
        <v>40537</v>
      </c>
      <c r="Q4854" s="3">
        <f>IF(Table1[[#This Row],[Hui Reply?]],VLOOKUP(Table1[[#This Row],[topic_id]],'All Topics Data'!$A$2:$E$1243,5,FALSE),0)</f>
        <v>0</v>
      </c>
      <c r="R4854" s="8">
        <f>Table1[[#This Row],[post_time]]+8/24</f>
        <v>40537.670231481483</v>
      </c>
      <c r="S4854" s="3">
        <f>IF(Table1[[#This Row],[post_position]]=1,0,SUMIFS($F$2:F4854,$H$2:H4854,Table1[[#This Row],[post_position]]-1,$C$2:C4854,Table1[[#This Row],[topic_id]]))</f>
        <v>0</v>
      </c>
    </row>
    <row r="4855" spans="1:19" x14ac:dyDescent="0.25">
      <c r="A4855" s="7">
        <v>4946</v>
      </c>
      <c r="B4855" s="7">
        <v>1</v>
      </c>
      <c r="C4855" s="7">
        <v>1182</v>
      </c>
      <c r="D4855" s="7">
        <v>7238</v>
      </c>
      <c r="F4855" s="8">
        <v>40537.378055555557</v>
      </c>
      <c r="G4855" s="7">
        <v>0</v>
      </c>
      <c r="H4855" s="7">
        <v>3</v>
      </c>
      <c r="I4855" s="7" t="b">
        <f t="shared" si="225"/>
        <v>0</v>
      </c>
      <c r="J4855" s="7" t="b">
        <f t="shared" si="226"/>
        <v>1</v>
      </c>
      <c r="K4855" s="7">
        <f t="shared" si="227"/>
        <v>0</v>
      </c>
      <c r="L4855" s="7">
        <f>WEEKDAY(Table1[[#This Row],[post_time]])</f>
        <v>7</v>
      </c>
      <c r="M4855" s="7">
        <f>VLOOKUP(Table1[[#This Row],[topic_id]],'All Topics Data'!$A$2:$I$1243,8,FALSE)</f>
        <v>40536.351388888892</v>
      </c>
      <c r="N4855" s="7">
        <f>Table1[[#This Row],[Hui Reply?]]*(Table1[[#This Row],[post_time]]-Table1[[#This Row],[timestamp of previous reply]])</f>
        <v>0</v>
      </c>
      <c r="O4855" s="3">
        <f>O4854+Table1[[#This Row],[Hui Reply?]]</f>
        <v>1187</v>
      </c>
      <c r="P4855" s="19">
        <f>INT(Table1[[#This Row],[post_time]])</f>
        <v>40537</v>
      </c>
      <c r="Q4855" s="3">
        <f>IF(Table1[[#This Row],[Hui Reply?]],VLOOKUP(Table1[[#This Row],[topic_id]],'All Topics Data'!$A$2:$E$1243,5,FALSE),0)</f>
        <v>0</v>
      </c>
      <c r="R4855" s="8">
        <f>Table1[[#This Row],[post_time]]+8/24</f>
        <v>40537.711388888893</v>
      </c>
      <c r="S4855" s="3">
        <f>IF(Table1[[#This Row],[post_position]]=1,0,SUMIFS($F$2:F4855,$H$2:H4855,Table1[[#This Row],[post_position]]-1,$C$2:C4855,Table1[[#This Row],[topic_id]]))</f>
        <v>40536.507280092592</v>
      </c>
    </row>
    <row r="4856" spans="1:19" x14ac:dyDescent="0.25">
      <c r="A4856" s="7">
        <v>4947</v>
      </c>
      <c r="B4856" s="7">
        <v>1</v>
      </c>
      <c r="C4856" s="7">
        <v>1185</v>
      </c>
      <c r="D4856" s="7">
        <v>24</v>
      </c>
      <c r="E4856" s="2"/>
      <c r="F4856" s="8">
        <v>40537.512731481482</v>
      </c>
      <c r="G4856" s="7">
        <v>0</v>
      </c>
      <c r="H4856" s="7">
        <v>2</v>
      </c>
      <c r="I4856" s="7" t="b">
        <f t="shared" si="225"/>
        <v>1</v>
      </c>
      <c r="J4856" s="7" t="b">
        <f t="shared" si="226"/>
        <v>1</v>
      </c>
      <c r="K4856" s="7">
        <f t="shared" si="227"/>
        <v>1</v>
      </c>
      <c r="L4856" s="7">
        <f>WEEKDAY(Table1[[#This Row],[post_time]])</f>
        <v>7</v>
      </c>
      <c r="M4856" s="7">
        <f>VLOOKUP(Table1[[#This Row],[topic_id]],'All Topics Data'!$A$2:$I$1243,8,FALSE)</f>
        <v>40537.336805555555</v>
      </c>
      <c r="N4856" s="7">
        <f>Table1[[#This Row],[Hui Reply?]]*(Table1[[#This Row],[post_time]]-Table1[[#This Row],[timestamp of previous reply]])</f>
        <v>0.1758333333345945</v>
      </c>
      <c r="O4856" s="3">
        <f>O4855+Table1[[#This Row],[Hui Reply?]]</f>
        <v>1188</v>
      </c>
      <c r="P4856" s="19">
        <f>INT(Table1[[#This Row],[post_time]])</f>
        <v>40537</v>
      </c>
      <c r="Q4856" s="3" t="str">
        <f>IF(Table1[[#This Row],[Hui Reply?]],VLOOKUP(Table1[[#This Row],[topic_id]],'All Topics Data'!$A$2:$E$1243,5,FALSE),0)</f>
        <v>exceladdict</v>
      </c>
      <c r="R4856" s="8">
        <f>Table1[[#This Row],[post_time]]+8/24</f>
        <v>40537.846064814818</v>
      </c>
      <c r="S4856" s="3">
        <f>IF(Table1[[#This Row],[post_position]]=1,0,SUMIFS($F$2:F4856,$H$2:H4856,Table1[[#This Row],[post_position]]-1,$C$2:C4856,Table1[[#This Row],[topic_id]]))</f>
        <v>40537.336898148147</v>
      </c>
    </row>
    <row r="4857" spans="1:19" x14ac:dyDescent="0.25">
      <c r="A4857" s="7">
        <v>4948</v>
      </c>
      <c r="B4857" s="7">
        <v>1</v>
      </c>
      <c r="C4857" s="7">
        <v>1180</v>
      </c>
      <c r="D4857" s="7">
        <v>24</v>
      </c>
      <c r="F4857" s="8">
        <v>40537.57953703704</v>
      </c>
      <c r="G4857" s="7">
        <v>0</v>
      </c>
      <c r="H4857" s="7">
        <v>7</v>
      </c>
      <c r="I4857" s="7" t="b">
        <f t="shared" si="225"/>
        <v>1</v>
      </c>
      <c r="J4857" s="7" t="b">
        <f t="shared" si="226"/>
        <v>1</v>
      </c>
      <c r="K4857" s="7">
        <f t="shared" si="227"/>
        <v>1</v>
      </c>
      <c r="L4857" s="7">
        <f>WEEKDAY(Table1[[#This Row],[post_time]])</f>
        <v>7</v>
      </c>
      <c r="M4857" s="7">
        <f>VLOOKUP(Table1[[#This Row],[topic_id]],'All Topics Data'!$A$2:$I$1243,8,FALSE)</f>
        <v>40535.909722222219</v>
      </c>
      <c r="N4857" s="7">
        <f>Table1[[#This Row],[Hui Reply?]]*(Table1[[#This Row],[post_time]]-Table1[[#This Row],[timestamp of previous reply]])</f>
        <v>0.62394675926043419</v>
      </c>
      <c r="O4857" s="3">
        <f>O4856+Table1[[#This Row],[Hui Reply?]]</f>
        <v>1189</v>
      </c>
      <c r="P4857" s="19">
        <f>INT(Table1[[#This Row],[post_time]])</f>
        <v>40537</v>
      </c>
      <c r="Q4857" s="3" t="str">
        <f>IF(Table1[[#This Row],[Hui Reply?]],VLOOKUP(Table1[[#This Row],[topic_id]],'All Topics Data'!$A$2:$E$1243,5,FALSE),0)</f>
        <v>indi visual</v>
      </c>
      <c r="R4857" s="8">
        <f>Table1[[#This Row],[post_time]]+8/24</f>
        <v>40537.912870370375</v>
      </c>
      <c r="S4857" s="3">
        <f>IF(Table1[[#This Row],[post_position]]=1,0,SUMIFS($F$2:F4857,$H$2:H4857,Table1[[#This Row],[post_position]]-1,$C$2:C4857,Table1[[#This Row],[topic_id]]))</f>
        <v>40536.955590277779</v>
      </c>
    </row>
    <row r="4858" spans="1:19" x14ac:dyDescent="0.25">
      <c r="A4858" s="7">
        <v>4949</v>
      </c>
      <c r="B4858" s="7">
        <v>1</v>
      </c>
      <c r="C4858" s="7">
        <v>1186</v>
      </c>
      <c r="D4858" s="7">
        <v>7240</v>
      </c>
      <c r="F4858" s="8">
        <v>40537.883564814816</v>
      </c>
      <c r="G4858" s="7">
        <v>0</v>
      </c>
      <c r="H4858" s="7">
        <v>1</v>
      </c>
      <c r="I4858" s="7" t="b">
        <f t="shared" si="225"/>
        <v>0</v>
      </c>
      <c r="J4858" s="7" t="b">
        <f t="shared" si="226"/>
        <v>0</v>
      </c>
      <c r="K4858" s="7">
        <f t="shared" si="227"/>
        <v>0</v>
      </c>
      <c r="L4858" s="7">
        <f>WEEKDAY(Table1[[#This Row],[post_time]])</f>
        <v>7</v>
      </c>
      <c r="M4858" s="7">
        <f>VLOOKUP(Table1[[#This Row],[topic_id]],'All Topics Data'!$A$2:$I$1243,8,FALSE)</f>
        <v>40537.883333333331</v>
      </c>
      <c r="N4858" s="7">
        <f>Table1[[#This Row],[Hui Reply?]]*(Table1[[#This Row],[post_time]]-Table1[[#This Row],[timestamp of previous reply]])</f>
        <v>0</v>
      </c>
      <c r="O4858" s="3">
        <f>O4857+Table1[[#This Row],[Hui Reply?]]</f>
        <v>1189</v>
      </c>
      <c r="P4858" s="19">
        <f>INT(Table1[[#This Row],[post_time]])</f>
        <v>40537</v>
      </c>
      <c r="Q4858" s="3">
        <f>IF(Table1[[#This Row],[Hui Reply?]],VLOOKUP(Table1[[#This Row],[topic_id]],'All Topics Data'!$A$2:$E$1243,5,FALSE),0)</f>
        <v>0</v>
      </c>
      <c r="R4858" s="8">
        <f>Table1[[#This Row],[post_time]]+8/24</f>
        <v>40538.216898148152</v>
      </c>
      <c r="S4858" s="3">
        <f>IF(Table1[[#This Row],[post_position]]=1,0,SUMIFS($F$2:F4858,$H$2:H4858,Table1[[#This Row],[post_position]]-1,$C$2:C4858,Table1[[#This Row],[topic_id]]))</f>
        <v>0</v>
      </c>
    </row>
    <row r="4859" spans="1:19" x14ac:dyDescent="0.25">
      <c r="A4859" s="7">
        <v>4950</v>
      </c>
      <c r="B4859" s="7">
        <v>1</v>
      </c>
      <c r="C4859" s="7">
        <v>1186</v>
      </c>
      <c r="D4859" s="7">
        <v>5408</v>
      </c>
      <c r="F4859" s="8">
        <v>40537.923993055556</v>
      </c>
      <c r="G4859" s="7">
        <v>0</v>
      </c>
      <c r="H4859" s="7">
        <v>2</v>
      </c>
      <c r="I4859" s="7" t="b">
        <f t="shared" si="225"/>
        <v>0</v>
      </c>
      <c r="J4859" s="7" t="b">
        <f t="shared" si="226"/>
        <v>1</v>
      </c>
      <c r="K4859" s="7">
        <f t="shared" si="227"/>
        <v>0</v>
      </c>
      <c r="L4859" s="7">
        <f>WEEKDAY(Table1[[#This Row],[post_time]])</f>
        <v>7</v>
      </c>
      <c r="M4859" s="7">
        <f>VLOOKUP(Table1[[#This Row],[topic_id]],'All Topics Data'!$A$2:$I$1243,8,FALSE)</f>
        <v>40537.883333333331</v>
      </c>
      <c r="N4859" s="7">
        <f>Table1[[#This Row],[Hui Reply?]]*(Table1[[#This Row],[post_time]]-Table1[[#This Row],[timestamp of previous reply]])</f>
        <v>0</v>
      </c>
      <c r="O4859" s="3">
        <f>O4858+Table1[[#This Row],[Hui Reply?]]</f>
        <v>1189</v>
      </c>
      <c r="P4859" s="19">
        <f>INT(Table1[[#This Row],[post_time]])</f>
        <v>40537</v>
      </c>
      <c r="Q4859" s="3">
        <f>IF(Table1[[#This Row],[Hui Reply?]],VLOOKUP(Table1[[#This Row],[topic_id]],'All Topics Data'!$A$2:$E$1243,5,FALSE),0)</f>
        <v>0</v>
      </c>
      <c r="R4859" s="8">
        <f>Table1[[#This Row],[post_time]]+8/24</f>
        <v>40538.257326388892</v>
      </c>
      <c r="S4859" s="3">
        <f>IF(Table1[[#This Row],[post_position]]=1,0,SUMIFS($F$2:F4859,$H$2:H4859,Table1[[#This Row],[post_position]]-1,$C$2:C4859,Table1[[#This Row],[topic_id]]))</f>
        <v>40537.883564814816</v>
      </c>
    </row>
    <row r="4860" spans="1:19" x14ac:dyDescent="0.25">
      <c r="A4860" s="7">
        <v>4951</v>
      </c>
      <c r="B4860" s="7">
        <v>1</v>
      </c>
      <c r="C4860" s="7">
        <v>1186</v>
      </c>
      <c r="D4860" s="7">
        <v>7240</v>
      </c>
      <c r="F4860" s="8">
        <v>40537.99863425926</v>
      </c>
      <c r="G4860" s="7">
        <v>0</v>
      </c>
      <c r="H4860" s="7">
        <v>3</v>
      </c>
      <c r="I4860" s="7" t="b">
        <f t="shared" si="225"/>
        <v>0</v>
      </c>
      <c r="J4860" s="7" t="b">
        <f t="shared" si="226"/>
        <v>1</v>
      </c>
      <c r="K4860" s="7">
        <f t="shared" si="227"/>
        <v>0</v>
      </c>
      <c r="L4860" s="7">
        <f>WEEKDAY(Table1[[#This Row],[post_time]])</f>
        <v>7</v>
      </c>
      <c r="M4860" s="7">
        <f>VLOOKUP(Table1[[#This Row],[topic_id]],'All Topics Data'!$A$2:$I$1243,8,FALSE)</f>
        <v>40537.883333333331</v>
      </c>
      <c r="N4860" s="7">
        <f>Table1[[#This Row],[Hui Reply?]]*(Table1[[#This Row],[post_time]]-Table1[[#This Row],[timestamp of previous reply]])</f>
        <v>0</v>
      </c>
      <c r="O4860" s="3">
        <f>O4859+Table1[[#This Row],[Hui Reply?]]</f>
        <v>1189</v>
      </c>
      <c r="P4860" s="19">
        <f>INT(Table1[[#This Row],[post_time]])</f>
        <v>40537</v>
      </c>
      <c r="Q4860" s="3">
        <f>IF(Table1[[#This Row],[Hui Reply?]],VLOOKUP(Table1[[#This Row],[topic_id]],'All Topics Data'!$A$2:$E$1243,5,FALSE),0)</f>
        <v>0</v>
      </c>
      <c r="R4860" s="8">
        <f>Table1[[#This Row],[post_time]]+8/24</f>
        <v>40538.331967592596</v>
      </c>
      <c r="S4860" s="3">
        <f>IF(Table1[[#This Row],[post_position]]=1,0,SUMIFS($F$2:F4860,$H$2:H4860,Table1[[#This Row],[post_position]]-1,$C$2:C4860,Table1[[#This Row],[topic_id]]))</f>
        <v>40537.923993055556</v>
      </c>
    </row>
    <row r="4861" spans="1:19" x14ac:dyDescent="0.25">
      <c r="A4861" s="7">
        <v>4952</v>
      </c>
      <c r="B4861" s="7">
        <v>1</v>
      </c>
      <c r="C4861" s="7">
        <v>1185</v>
      </c>
      <c r="D4861" s="7">
        <v>7239</v>
      </c>
      <c r="F4861" s="8">
        <v>40538.336585648147</v>
      </c>
      <c r="G4861" s="7">
        <v>0</v>
      </c>
      <c r="H4861" s="7">
        <v>3</v>
      </c>
      <c r="I4861" s="7" t="b">
        <f t="shared" si="225"/>
        <v>0</v>
      </c>
      <c r="J4861" s="7" t="b">
        <f t="shared" si="226"/>
        <v>1</v>
      </c>
      <c r="K4861" s="7">
        <f t="shared" si="227"/>
        <v>0</v>
      </c>
      <c r="L4861" s="7">
        <f>WEEKDAY(Table1[[#This Row],[post_time]])</f>
        <v>1</v>
      </c>
      <c r="M4861" s="7">
        <f>VLOOKUP(Table1[[#This Row],[topic_id]],'All Topics Data'!$A$2:$I$1243,8,FALSE)</f>
        <v>40537.336805555555</v>
      </c>
      <c r="N4861" s="7">
        <f>Table1[[#This Row],[Hui Reply?]]*(Table1[[#This Row],[post_time]]-Table1[[#This Row],[timestamp of previous reply]])</f>
        <v>0</v>
      </c>
      <c r="O4861" s="3">
        <f>O4860+Table1[[#This Row],[Hui Reply?]]</f>
        <v>1189</v>
      </c>
      <c r="P4861" s="19">
        <f>INT(Table1[[#This Row],[post_time]])</f>
        <v>40538</v>
      </c>
      <c r="Q4861" s="3">
        <f>IF(Table1[[#This Row],[Hui Reply?]],VLOOKUP(Table1[[#This Row],[topic_id]],'All Topics Data'!$A$2:$E$1243,5,FALSE),0)</f>
        <v>0</v>
      </c>
      <c r="R4861" s="8">
        <f>Table1[[#This Row],[post_time]]+8/24</f>
        <v>40538.669918981483</v>
      </c>
      <c r="S4861" s="3">
        <f>IF(Table1[[#This Row],[post_position]]=1,0,SUMIFS($F$2:F4861,$H$2:H4861,Table1[[#This Row],[post_position]]-1,$C$2:C4861,Table1[[#This Row],[topic_id]]))</f>
        <v>40537.512731481482</v>
      </c>
    </row>
    <row r="4862" spans="1:19" x14ac:dyDescent="0.25">
      <c r="A4862" s="7">
        <v>4955</v>
      </c>
      <c r="B4862" s="7">
        <v>1</v>
      </c>
      <c r="C4862" s="7">
        <v>1185</v>
      </c>
      <c r="D4862" s="7">
        <v>7239</v>
      </c>
      <c r="F4862" s="8">
        <v>40538.395810185182</v>
      </c>
      <c r="G4862" s="7">
        <v>0</v>
      </c>
      <c r="H4862" s="7">
        <v>4</v>
      </c>
      <c r="I4862" s="7" t="b">
        <f t="shared" si="225"/>
        <v>0</v>
      </c>
      <c r="J4862" s="7" t="b">
        <f t="shared" si="226"/>
        <v>1</v>
      </c>
      <c r="K4862" s="7">
        <f t="shared" si="227"/>
        <v>0</v>
      </c>
      <c r="L4862" s="7">
        <f>WEEKDAY(Table1[[#This Row],[post_time]])</f>
        <v>1</v>
      </c>
      <c r="M4862" s="7">
        <f>VLOOKUP(Table1[[#This Row],[topic_id]],'All Topics Data'!$A$2:$I$1243,8,FALSE)</f>
        <v>40537.336805555555</v>
      </c>
      <c r="N4862" s="7">
        <f>Table1[[#This Row],[Hui Reply?]]*(Table1[[#This Row],[post_time]]-Table1[[#This Row],[timestamp of previous reply]])</f>
        <v>0</v>
      </c>
      <c r="O4862" s="3">
        <f>O4861+Table1[[#This Row],[Hui Reply?]]</f>
        <v>1189</v>
      </c>
      <c r="P4862" s="19">
        <f>INT(Table1[[#This Row],[post_time]])</f>
        <v>40538</v>
      </c>
      <c r="Q4862" s="3">
        <f>IF(Table1[[#This Row],[Hui Reply?]],VLOOKUP(Table1[[#This Row],[topic_id]],'All Topics Data'!$A$2:$E$1243,5,FALSE),0)</f>
        <v>0</v>
      </c>
      <c r="R4862" s="8">
        <f>Table1[[#This Row],[post_time]]+8/24</f>
        <v>40538.729143518518</v>
      </c>
      <c r="S4862" s="3">
        <f>IF(Table1[[#This Row],[post_position]]=1,0,SUMIFS($F$2:F4862,$H$2:H4862,Table1[[#This Row],[post_position]]-1,$C$2:C4862,Table1[[#This Row],[topic_id]]))</f>
        <v>40538.336585648147</v>
      </c>
    </row>
    <row r="4863" spans="1:19" x14ac:dyDescent="0.25">
      <c r="A4863" s="7">
        <v>4956</v>
      </c>
      <c r="B4863" s="7">
        <v>1</v>
      </c>
      <c r="C4863" s="7">
        <v>1185</v>
      </c>
      <c r="D4863" s="7">
        <v>24</v>
      </c>
      <c r="F4863" s="8">
        <v>40538.454826388886</v>
      </c>
      <c r="G4863" s="7">
        <v>0</v>
      </c>
      <c r="H4863" s="7">
        <v>5</v>
      </c>
      <c r="I4863" s="7" t="b">
        <f t="shared" si="225"/>
        <v>1</v>
      </c>
      <c r="J4863" s="7" t="b">
        <f t="shared" si="226"/>
        <v>1</v>
      </c>
      <c r="K4863" s="7">
        <f t="shared" si="227"/>
        <v>1</v>
      </c>
      <c r="L4863" s="7">
        <f>WEEKDAY(Table1[[#This Row],[post_time]])</f>
        <v>1</v>
      </c>
      <c r="M4863" s="7">
        <f>VLOOKUP(Table1[[#This Row],[topic_id]],'All Topics Data'!$A$2:$I$1243,8,FALSE)</f>
        <v>40537.336805555555</v>
      </c>
      <c r="N4863" s="7">
        <f>Table1[[#This Row],[Hui Reply?]]*(Table1[[#This Row],[post_time]]-Table1[[#This Row],[timestamp of previous reply]])</f>
        <v>5.9016203704231884E-2</v>
      </c>
      <c r="O4863" s="3">
        <f>O4862+Table1[[#This Row],[Hui Reply?]]</f>
        <v>1190</v>
      </c>
      <c r="P4863" s="19">
        <f>INT(Table1[[#This Row],[post_time]])</f>
        <v>40538</v>
      </c>
      <c r="Q4863" s="3" t="str">
        <f>IF(Table1[[#This Row],[Hui Reply?]],VLOOKUP(Table1[[#This Row],[topic_id]],'All Topics Data'!$A$2:$E$1243,5,FALSE),0)</f>
        <v>exceladdict</v>
      </c>
      <c r="R4863" s="8">
        <f>Table1[[#This Row],[post_time]]+8/24</f>
        <v>40538.788159722222</v>
      </c>
      <c r="S4863" s="3">
        <f>IF(Table1[[#This Row],[post_position]]=1,0,SUMIFS($F$2:F4863,$H$2:H4863,Table1[[#This Row],[post_position]]-1,$C$2:C4863,Table1[[#This Row],[topic_id]]))</f>
        <v>40538.395810185182</v>
      </c>
    </row>
    <row r="4864" spans="1:19" x14ac:dyDescent="0.25">
      <c r="A4864" s="7">
        <v>4957</v>
      </c>
      <c r="B4864" s="7">
        <v>1</v>
      </c>
      <c r="C4864" s="7">
        <v>1187</v>
      </c>
      <c r="D4864" s="7">
        <v>7224</v>
      </c>
      <c r="E4864" s="2"/>
      <c r="F4864" s="8">
        <v>40538.474618055552</v>
      </c>
      <c r="G4864" s="7">
        <v>0</v>
      </c>
      <c r="H4864" s="7">
        <v>1</v>
      </c>
      <c r="I4864" s="7" t="b">
        <f t="shared" si="225"/>
        <v>0</v>
      </c>
      <c r="J4864" s="7" t="b">
        <f t="shared" si="226"/>
        <v>0</v>
      </c>
      <c r="K4864" s="7">
        <f t="shared" si="227"/>
        <v>0</v>
      </c>
      <c r="L4864" s="7">
        <f>WEEKDAY(Table1[[#This Row],[post_time]])</f>
        <v>1</v>
      </c>
      <c r="M4864" s="7">
        <f>VLOOKUP(Table1[[#This Row],[topic_id]],'All Topics Data'!$A$2:$I$1243,8,FALSE)</f>
        <v>40538.474305555559</v>
      </c>
      <c r="N4864" s="7">
        <f>Table1[[#This Row],[Hui Reply?]]*(Table1[[#This Row],[post_time]]-Table1[[#This Row],[timestamp of previous reply]])</f>
        <v>0</v>
      </c>
      <c r="O4864" s="3">
        <f>O4863+Table1[[#This Row],[Hui Reply?]]</f>
        <v>1190</v>
      </c>
      <c r="P4864" s="19">
        <f>INT(Table1[[#This Row],[post_time]])</f>
        <v>40538</v>
      </c>
      <c r="Q4864" s="3">
        <f>IF(Table1[[#This Row],[Hui Reply?]],VLOOKUP(Table1[[#This Row],[topic_id]],'All Topics Data'!$A$2:$E$1243,5,FALSE),0)</f>
        <v>0</v>
      </c>
      <c r="R4864" s="8">
        <f>Table1[[#This Row],[post_time]]+8/24</f>
        <v>40538.807951388888</v>
      </c>
      <c r="S4864" s="3">
        <f>IF(Table1[[#This Row],[post_position]]=1,0,SUMIFS($F$2:F4864,$H$2:H4864,Table1[[#This Row],[post_position]]-1,$C$2:C4864,Table1[[#This Row],[topic_id]]))</f>
        <v>0</v>
      </c>
    </row>
    <row r="4865" spans="1:19" x14ac:dyDescent="0.25">
      <c r="A4865" s="7">
        <v>4958</v>
      </c>
      <c r="B4865" s="7">
        <v>1</v>
      </c>
      <c r="C4865" s="7">
        <v>1187</v>
      </c>
      <c r="D4865" s="7">
        <v>24</v>
      </c>
      <c r="F4865" s="8">
        <v>40538.481469907405</v>
      </c>
      <c r="G4865" s="7">
        <v>0</v>
      </c>
      <c r="H4865" s="7">
        <v>2</v>
      </c>
      <c r="I4865" s="7" t="b">
        <f t="shared" si="225"/>
        <v>1</v>
      </c>
      <c r="J4865" s="7" t="b">
        <f t="shared" si="226"/>
        <v>1</v>
      </c>
      <c r="K4865" s="7">
        <f t="shared" si="227"/>
        <v>1</v>
      </c>
      <c r="L4865" s="7">
        <f>WEEKDAY(Table1[[#This Row],[post_time]])</f>
        <v>1</v>
      </c>
      <c r="M4865" s="7">
        <f>VLOOKUP(Table1[[#This Row],[topic_id]],'All Topics Data'!$A$2:$I$1243,8,FALSE)</f>
        <v>40538.474305555559</v>
      </c>
      <c r="N4865" s="7">
        <f>Table1[[#This Row],[Hui Reply?]]*(Table1[[#This Row],[post_time]]-Table1[[#This Row],[timestamp of previous reply]])</f>
        <v>6.8518518528435379E-3</v>
      </c>
      <c r="O4865" s="3">
        <f>O4864+Table1[[#This Row],[Hui Reply?]]</f>
        <v>1191</v>
      </c>
      <c r="P4865" s="19">
        <f>INT(Table1[[#This Row],[post_time]])</f>
        <v>40538</v>
      </c>
      <c r="Q4865" s="3" t="str">
        <f>IF(Table1[[#This Row],[Hui Reply?]],VLOOKUP(Table1[[#This Row],[topic_id]],'All Topics Data'!$A$2:$E$1243,5,FALSE),0)</f>
        <v>alamgiritbd</v>
      </c>
      <c r="R4865" s="8">
        <f>Table1[[#This Row],[post_time]]+8/24</f>
        <v>40538.814803240741</v>
      </c>
      <c r="S4865" s="3">
        <f>IF(Table1[[#This Row],[post_position]]=1,0,SUMIFS($F$2:F4865,$H$2:H4865,Table1[[#This Row],[post_position]]-1,$C$2:C4865,Table1[[#This Row],[topic_id]]))</f>
        <v>40538.474618055552</v>
      </c>
    </row>
    <row r="4866" spans="1:19" x14ac:dyDescent="0.25">
      <c r="A4866" s="7">
        <v>4959</v>
      </c>
      <c r="B4866" s="7">
        <v>1</v>
      </c>
      <c r="C4866" s="7">
        <v>1187</v>
      </c>
      <c r="D4866" s="7">
        <v>7224</v>
      </c>
      <c r="F4866" s="8">
        <v>40538.488067129627</v>
      </c>
      <c r="G4866" s="7">
        <v>0</v>
      </c>
      <c r="H4866" s="7">
        <v>3</v>
      </c>
      <c r="I4866" s="7" t="b">
        <f t="shared" si="225"/>
        <v>0</v>
      </c>
      <c r="J4866" s="7" t="b">
        <f t="shared" si="226"/>
        <v>1</v>
      </c>
      <c r="K4866" s="7">
        <f t="shared" si="227"/>
        <v>0</v>
      </c>
      <c r="L4866" s="7">
        <f>WEEKDAY(Table1[[#This Row],[post_time]])</f>
        <v>1</v>
      </c>
      <c r="M4866" s="7">
        <f>VLOOKUP(Table1[[#This Row],[topic_id]],'All Topics Data'!$A$2:$I$1243,8,FALSE)</f>
        <v>40538.474305555559</v>
      </c>
      <c r="N4866" s="7">
        <f>Table1[[#This Row],[Hui Reply?]]*(Table1[[#This Row],[post_time]]-Table1[[#This Row],[timestamp of previous reply]])</f>
        <v>0</v>
      </c>
      <c r="O4866" s="3">
        <f>O4865+Table1[[#This Row],[Hui Reply?]]</f>
        <v>1191</v>
      </c>
      <c r="P4866" s="19">
        <f>INT(Table1[[#This Row],[post_time]])</f>
        <v>40538</v>
      </c>
      <c r="Q4866" s="3">
        <f>IF(Table1[[#This Row],[Hui Reply?]],VLOOKUP(Table1[[#This Row],[topic_id]],'All Topics Data'!$A$2:$E$1243,5,FALSE),0)</f>
        <v>0</v>
      </c>
      <c r="R4866" s="8">
        <f>Table1[[#This Row],[post_time]]+8/24</f>
        <v>40538.821400462963</v>
      </c>
      <c r="S4866" s="3">
        <f>IF(Table1[[#This Row],[post_position]]=1,0,SUMIFS($F$2:F4866,$H$2:H4866,Table1[[#This Row],[post_position]]-1,$C$2:C4866,Table1[[#This Row],[topic_id]]))</f>
        <v>40538.481469907405</v>
      </c>
    </row>
    <row r="4867" spans="1:19" x14ac:dyDescent="0.25">
      <c r="A4867" s="7">
        <v>4960</v>
      </c>
      <c r="B4867" s="7">
        <v>1</v>
      </c>
      <c r="C4867" s="7">
        <v>1187</v>
      </c>
      <c r="D4867" s="7">
        <v>24</v>
      </c>
      <c r="F4867" s="8">
        <v>40538.493194444447</v>
      </c>
      <c r="G4867" s="7">
        <v>0</v>
      </c>
      <c r="H4867" s="7">
        <v>4</v>
      </c>
      <c r="I4867" s="7" t="b">
        <f t="shared" ref="I4867:I4930" si="228">(D4867=24)</f>
        <v>1</v>
      </c>
      <c r="J4867" s="7" t="b">
        <f t="shared" ref="J4867:J4930" si="229">H4867&gt;1</f>
        <v>1</v>
      </c>
      <c r="K4867" s="7">
        <f t="shared" ref="K4867:K4930" si="230">I4867*J4867</f>
        <v>1</v>
      </c>
      <c r="L4867" s="7">
        <f>WEEKDAY(Table1[[#This Row],[post_time]])</f>
        <v>1</v>
      </c>
      <c r="M4867" s="7">
        <f>VLOOKUP(Table1[[#This Row],[topic_id]],'All Topics Data'!$A$2:$I$1243,8,FALSE)</f>
        <v>40538.474305555559</v>
      </c>
      <c r="N4867" s="7">
        <f>Table1[[#This Row],[Hui Reply?]]*(Table1[[#This Row],[post_time]]-Table1[[#This Row],[timestamp of previous reply]])</f>
        <v>5.1273148201289587E-3</v>
      </c>
      <c r="O4867" s="3">
        <f>O4866+Table1[[#This Row],[Hui Reply?]]</f>
        <v>1192</v>
      </c>
      <c r="P4867" s="19">
        <f>INT(Table1[[#This Row],[post_time]])</f>
        <v>40538</v>
      </c>
      <c r="Q4867" s="3" t="str">
        <f>IF(Table1[[#This Row],[Hui Reply?]],VLOOKUP(Table1[[#This Row],[topic_id]],'All Topics Data'!$A$2:$E$1243,5,FALSE),0)</f>
        <v>alamgiritbd</v>
      </c>
      <c r="R4867" s="8">
        <f>Table1[[#This Row],[post_time]]+8/24</f>
        <v>40538.826527777783</v>
      </c>
      <c r="S4867" s="3">
        <f>IF(Table1[[#This Row],[post_position]]=1,0,SUMIFS($F$2:F4867,$H$2:H4867,Table1[[#This Row],[post_position]]-1,$C$2:C4867,Table1[[#This Row],[topic_id]]))</f>
        <v>40538.488067129627</v>
      </c>
    </row>
    <row r="4868" spans="1:19" x14ac:dyDescent="0.25">
      <c r="A4868" s="7">
        <v>4961</v>
      </c>
      <c r="B4868" s="7">
        <v>1</v>
      </c>
      <c r="C4868" s="7">
        <v>1187</v>
      </c>
      <c r="D4868" s="7">
        <v>7224</v>
      </c>
      <c r="F4868" s="8">
        <v>40538.504710648151</v>
      </c>
      <c r="G4868" s="7">
        <v>0</v>
      </c>
      <c r="H4868" s="7">
        <v>5</v>
      </c>
      <c r="I4868" s="7" t="b">
        <f t="shared" si="228"/>
        <v>0</v>
      </c>
      <c r="J4868" s="7" t="b">
        <f t="shared" si="229"/>
        <v>1</v>
      </c>
      <c r="K4868" s="7">
        <f t="shared" si="230"/>
        <v>0</v>
      </c>
      <c r="L4868" s="7">
        <f>WEEKDAY(Table1[[#This Row],[post_time]])</f>
        <v>1</v>
      </c>
      <c r="M4868" s="7">
        <f>VLOOKUP(Table1[[#This Row],[topic_id]],'All Topics Data'!$A$2:$I$1243,8,FALSE)</f>
        <v>40538.474305555559</v>
      </c>
      <c r="N4868" s="7">
        <f>Table1[[#This Row],[Hui Reply?]]*(Table1[[#This Row],[post_time]]-Table1[[#This Row],[timestamp of previous reply]])</f>
        <v>0</v>
      </c>
      <c r="O4868" s="3">
        <f>O4867+Table1[[#This Row],[Hui Reply?]]</f>
        <v>1192</v>
      </c>
      <c r="P4868" s="19">
        <f>INT(Table1[[#This Row],[post_time]])</f>
        <v>40538</v>
      </c>
      <c r="Q4868" s="3">
        <f>IF(Table1[[#This Row],[Hui Reply?]],VLOOKUP(Table1[[#This Row],[topic_id]],'All Topics Data'!$A$2:$E$1243,5,FALSE),0)</f>
        <v>0</v>
      </c>
      <c r="R4868" s="8">
        <f>Table1[[#This Row],[post_time]]+8/24</f>
        <v>40538.838043981486</v>
      </c>
      <c r="S4868" s="3">
        <f>IF(Table1[[#This Row],[post_position]]=1,0,SUMIFS($F$2:F4868,$H$2:H4868,Table1[[#This Row],[post_position]]-1,$C$2:C4868,Table1[[#This Row],[topic_id]]))</f>
        <v>40538.493194444447</v>
      </c>
    </row>
    <row r="4869" spans="1:19" x14ac:dyDescent="0.25">
      <c r="A4869" s="7">
        <v>4962</v>
      </c>
      <c r="B4869" s="7">
        <v>1</v>
      </c>
      <c r="C4869" s="7">
        <v>1187</v>
      </c>
      <c r="D4869" s="7">
        <v>24</v>
      </c>
      <c r="F4869" s="8">
        <v>40538.542986111112</v>
      </c>
      <c r="G4869" s="7">
        <v>0</v>
      </c>
      <c r="H4869" s="7">
        <v>6</v>
      </c>
      <c r="I4869" s="7" t="b">
        <f t="shared" si="228"/>
        <v>1</v>
      </c>
      <c r="J4869" s="7" t="b">
        <f t="shared" si="229"/>
        <v>1</v>
      </c>
      <c r="K4869" s="7">
        <f t="shared" si="230"/>
        <v>1</v>
      </c>
      <c r="L4869" s="7">
        <f>WEEKDAY(Table1[[#This Row],[post_time]])</f>
        <v>1</v>
      </c>
      <c r="M4869" s="7">
        <f>VLOOKUP(Table1[[#This Row],[topic_id]],'All Topics Data'!$A$2:$I$1243,8,FALSE)</f>
        <v>40538.474305555559</v>
      </c>
      <c r="N4869" s="7">
        <f>Table1[[#This Row],[Hui Reply?]]*(Table1[[#This Row],[post_time]]-Table1[[#This Row],[timestamp of previous reply]])</f>
        <v>3.8275462960882578E-2</v>
      </c>
      <c r="O4869" s="3">
        <f>O4868+Table1[[#This Row],[Hui Reply?]]</f>
        <v>1193</v>
      </c>
      <c r="P4869" s="19">
        <f>INT(Table1[[#This Row],[post_time]])</f>
        <v>40538</v>
      </c>
      <c r="Q4869" s="3" t="str">
        <f>IF(Table1[[#This Row],[Hui Reply?]],VLOOKUP(Table1[[#This Row],[topic_id]],'All Topics Data'!$A$2:$E$1243,5,FALSE),0)</f>
        <v>alamgiritbd</v>
      </c>
      <c r="R4869" s="8">
        <f>Table1[[#This Row],[post_time]]+8/24</f>
        <v>40538.876319444447</v>
      </c>
      <c r="S4869" s="3">
        <f>IF(Table1[[#This Row],[post_position]]=1,0,SUMIFS($F$2:F4869,$H$2:H4869,Table1[[#This Row],[post_position]]-1,$C$2:C4869,Table1[[#This Row],[topic_id]]))</f>
        <v>40538.504710648151</v>
      </c>
    </row>
    <row r="4870" spans="1:19" x14ac:dyDescent="0.25">
      <c r="A4870" s="7">
        <v>4963</v>
      </c>
      <c r="B4870" s="7">
        <v>1</v>
      </c>
      <c r="C4870" s="7">
        <v>1187</v>
      </c>
      <c r="D4870" s="7">
        <v>7224</v>
      </c>
      <c r="E4870" s="2"/>
      <c r="F4870" s="8">
        <v>40538.66909722222</v>
      </c>
      <c r="G4870" s="7">
        <v>0</v>
      </c>
      <c r="H4870" s="7">
        <v>7</v>
      </c>
      <c r="I4870" s="7" t="b">
        <f t="shared" si="228"/>
        <v>0</v>
      </c>
      <c r="J4870" s="7" t="b">
        <f t="shared" si="229"/>
        <v>1</v>
      </c>
      <c r="K4870" s="7">
        <f t="shared" si="230"/>
        <v>0</v>
      </c>
      <c r="L4870" s="7">
        <f>WEEKDAY(Table1[[#This Row],[post_time]])</f>
        <v>1</v>
      </c>
      <c r="M4870" s="7">
        <f>VLOOKUP(Table1[[#This Row],[topic_id]],'All Topics Data'!$A$2:$I$1243,8,FALSE)</f>
        <v>40538.474305555559</v>
      </c>
      <c r="N4870" s="7">
        <f>Table1[[#This Row],[Hui Reply?]]*(Table1[[#This Row],[post_time]]-Table1[[#This Row],[timestamp of previous reply]])</f>
        <v>0</v>
      </c>
      <c r="O4870" s="3">
        <f>O4869+Table1[[#This Row],[Hui Reply?]]</f>
        <v>1193</v>
      </c>
      <c r="P4870" s="19">
        <f>INT(Table1[[#This Row],[post_time]])</f>
        <v>40538</v>
      </c>
      <c r="Q4870" s="3">
        <f>IF(Table1[[#This Row],[Hui Reply?]],VLOOKUP(Table1[[#This Row],[topic_id]],'All Topics Data'!$A$2:$E$1243,5,FALSE),0)</f>
        <v>0</v>
      </c>
      <c r="R4870" s="8">
        <f>Table1[[#This Row],[post_time]]+8/24</f>
        <v>40539.002430555556</v>
      </c>
      <c r="S4870" s="3">
        <f>IF(Table1[[#This Row],[post_position]]=1,0,SUMIFS($F$2:F4870,$H$2:H4870,Table1[[#This Row],[post_position]]-1,$C$2:C4870,Table1[[#This Row],[topic_id]]))</f>
        <v>40538.542986111112</v>
      </c>
    </row>
    <row r="4871" spans="1:19" x14ac:dyDescent="0.25">
      <c r="A4871" s="7">
        <v>4964</v>
      </c>
      <c r="B4871" s="7">
        <v>1</v>
      </c>
      <c r="C4871" s="7">
        <v>1187</v>
      </c>
      <c r="D4871" s="7">
        <v>7224</v>
      </c>
      <c r="E4871" s="2"/>
      <c r="F4871" s="8">
        <v>40538.716122685182</v>
      </c>
      <c r="G4871" s="7">
        <v>0</v>
      </c>
      <c r="H4871" s="7">
        <v>8</v>
      </c>
      <c r="I4871" s="7" t="b">
        <f t="shared" si="228"/>
        <v>0</v>
      </c>
      <c r="J4871" s="7" t="b">
        <f t="shared" si="229"/>
        <v>1</v>
      </c>
      <c r="K4871" s="7">
        <f t="shared" si="230"/>
        <v>0</v>
      </c>
      <c r="L4871" s="7">
        <f>WEEKDAY(Table1[[#This Row],[post_time]])</f>
        <v>1</v>
      </c>
      <c r="M4871" s="7">
        <f>VLOOKUP(Table1[[#This Row],[topic_id]],'All Topics Data'!$A$2:$I$1243,8,FALSE)</f>
        <v>40538.474305555559</v>
      </c>
      <c r="N4871" s="7">
        <f>Table1[[#This Row],[Hui Reply?]]*(Table1[[#This Row],[post_time]]-Table1[[#This Row],[timestamp of previous reply]])</f>
        <v>0</v>
      </c>
      <c r="O4871" s="3">
        <f>O4870+Table1[[#This Row],[Hui Reply?]]</f>
        <v>1193</v>
      </c>
      <c r="P4871" s="19">
        <f>INT(Table1[[#This Row],[post_time]])</f>
        <v>40538</v>
      </c>
      <c r="Q4871" s="3">
        <f>IF(Table1[[#This Row],[Hui Reply?]],VLOOKUP(Table1[[#This Row],[topic_id]],'All Topics Data'!$A$2:$E$1243,5,FALSE),0)</f>
        <v>0</v>
      </c>
      <c r="R4871" s="8">
        <f>Table1[[#This Row],[post_time]]+8/24</f>
        <v>40539.049456018518</v>
      </c>
      <c r="S4871" s="3">
        <f>IF(Table1[[#This Row],[post_position]]=1,0,SUMIFS($F$2:F4871,$H$2:H4871,Table1[[#This Row],[post_position]]-1,$C$2:C4871,Table1[[#This Row],[topic_id]]))</f>
        <v>40538.66909722222</v>
      </c>
    </row>
    <row r="4872" spans="1:19" x14ac:dyDescent="0.25">
      <c r="A4872" s="7">
        <v>4965</v>
      </c>
      <c r="B4872" s="7">
        <v>4</v>
      </c>
      <c r="C4872" s="7">
        <v>2</v>
      </c>
      <c r="D4872" s="7">
        <v>7236</v>
      </c>
      <c r="E4872" s="2"/>
      <c r="F4872" s="8">
        <v>40538.727233796293</v>
      </c>
      <c r="G4872" s="7">
        <v>0</v>
      </c>
      <c r="H4872" s="7">
        <v>94</v>
      </c>
      <c r="I4872" s="7" t="b">
        <f t="shared" si="228"/>
        <v>0</v>
      </c>
      <c r="J4872" s="7" t="b">
        <f t="shared" si="229"/>
        <v>1</v>
      </c>
      <c r="K4872" s="7">
        <f t="shared" si="230"/>
        <v>0</v>
      </c>
      <c r="L4872" s="7">
        <f>WEEKDAY(Table1[[#This Row],[post_time]])</f>
        <v>1</v>
      </c>
      <c r="M4872" s="7">
        <f>VLOOKUP(Table1[[#This Row],[topic_id]],'All Topics Data'!$A$2:$I$1243,8,FALSE)</f>
        <v>40019.929861111108</v>
      </c>
      <c r="N4872" s="7">
        <f>Table1[[#This Row],[Hui Reply?]]*(Table1[[#This Row],[post_time]]-Table1[[#This Row],[timestamp of previous reply]])</f>
        <v>0</v>
      </c>
      <c r="O4872" s="3">
        <f>O4871+Table1[[#This Row],[Hui Reply?]]</f>
        <v>1193</v>
      </c>
      <c r="P4872" s="19">
        <f>INT(Table1[[#This Row],[post_time]])</f>
        <v>40538</v>
      </c>
      <c r="Q4872" s="3">
        <f>IF(Table1[[#This Row],[Hui Reply?]],VLOOKUP(Table1[[#This Row],[topic_id]],'All Topics Data'!$A$2:$E$1243,5,FALSE),0)</f>
        <v>0</v>
      </c>
      <c r="R4872" s="8">
        <f>Table1[[#This Row],[post_time]]+8/24</f>
        <v>40539.060567129629</v>
      </c>
      <c r="S4872" s="3">
        <f>IF(Table1[[#This Row],[post_position]]=1,0,SUMIFS($F$2:F4872,$H$2:H4872,Table1[[#This Row],[post_position]]-1,$C$2:C4872,Table1[[#This Row],[topic_id]]))</f>
        <v>40535.210972222223</v>
      </c>
    </row>
    <row r="4873" spans="1:19" x14ac:dyDescent="0.25">
      <c r="A4873" s="7">
        <v>4966</v>
      </c>
      <c r="B4873" s="7">
        <v>1</v>
      </c>
      <c r="C4873" s="7">
        <v>1187</v>
      </c>
      <c r="D4873" s="7">
        <v>1</v>
      </c>
      <c r="F4873" s="8">
        <v>40539.036539351851</v>
      </c>
      <c r="G4873" s="7">
        <v>0</v>
      </c>
      <c r="H4873" s="7">
        <v>9</v>
      </c>
      <c r="I4873" s="7" t="b">
        <f t="shared" si="228"/>
        <v>0</v>
      </c>
      <c r="J4873" s="7" t="b">
        <f t="shared" si="229"/>
        <v>1</v>
      </c>
      <c r="K4873" s="7">
        <f t="shared" si="230"/>
        <v>0</v>
      </c>
      <c r="L4873" s="7">
        <f>WEEKDAY(Table1[[#This Row],[post_time]])</f>
        <v>2</v>
      </c>
      <c r="M4873" s="7">
        <f>VLOOKUP(Table1[[#This Row],[topic_id]],'All Topics Data'!$A$2:$I$1243,8,FALSE)</f>
        <v>40538.474305555559</v>
      </c>
      <c r="N4873" s="7">
        <f>Table1[[#This Row],[Hui Reply?]]*(Table1[[#This Row],[post_time]]-Table1[[#This Row],[timestamp of previous reply]])</f>
        <v>0</v>
      </c>
      <c r="O4873" s="3">
        <f>O4872+Table1[[#This Row],[Hui Reply?]]</f>
        <v>1193</v>
      </c>
      <c r="P4873" s="19">
        <f>INT(Table1[[#This Row],[post_time]])</f>
        <v>40539</v>
      </c>
      <c r="Q4873" s="3">
        <f>IF(Table1[[#This Row],[Hui Reply?]],VLOOKUP(Table1[[#This Row],[topic_id]],'All Topics Data'!$A$2:$E$1243,5,FALSE),0)</f>
        <v>0</v>
      </c>
      <c r="R4873" s="8">
        <f>Table1[[#This Row],[post_time]]+8/24</f>
        <v>40539.369872685187</v>
      </c>
      <c r="S4873" s="3">
        <f>IF(Table1[[#This Row],[post_position]]=1,0,SUMIFS($F$2:F4873,$H$2:H4873,Table1[[#This Row],[post_position]]-1,$C$2:C4873,Table1[[#This Row],[topic_id]]))</f>
        <v>40538.716122685182</v>
      </c>
    </row>
    <row r="4874" spans="1:19" x14ac:dyDescent="0.25">
      <c r="A4874" s="7">
        <v>4967</v>
      </c>
      <c r="B4874" s="7">
        <v>1</v>
      </c>
      <c r="C4874" s="7">
        <v>1185</v>
      </c>
      <c r="D4874" s="7">
        <v>7239</v>
      </c>
      <c r="F4874" s="8">
        <v>40539.057847222219</v>
      </c>
      <c r="G4874" s="7">
        <v>0</v>
      </c>
      <c r="H4874" s="7">
        <v>6</v>
      </c>
      <c r="I4874" s="7" t="b">
        <f t="shared" si="228"/>
        <v>0</v>
      </c>
      <c r="J4874" s="7" t="b">
        <f t="shared" si="229"/>
        <v>1</v>
      </c>
      <c r="K4874" s="7">
        <f t="shared" si="230"/>
        <v>0</v>
      </c>
      <c r="L4874" s="7">
        <f>WEEKDAY(Table1[[#This Row],[post_time]])</f>
        <v>2</v>
      </c>
      <c r="M4874" s="7">
        <f>VLOOKUP(Table1[[#This Row],[topic_id]],'All Topics Data'!$A$2:$I$1243,8,FALSE)</f>
        <v>40537.336805555555</v>
      </c>
      <c r="N4874" s="7">
        <f>Table1[[#This Row],[Hui Reply?]]*(Table1[[#This Row],[post_time]]-Table1[[#This Row],[timestamp of previous reply]])</f>
        <v>0</v>
      </c>
      <c r="O4874" s="3">
        <f>O4873+Table1[[#This Row],[Hui Reply?]]</f>
        <v>1193</v>
      </c>
      <c r="P4874" s="19">
        <f>INT(Table1[[#This Row],[post_time]])</f>
        <v>40539</v>
      </c>
      <c r="Q4874" s="3">
        <f>IF(Table1[[#This Row],[Hui Reply?]],VLOOKUP(Table1[[#This Row],[topic_id]],'All Topics Data'!$A$2:$E$1243,5,FALSE),0)</f>
        <v>0</v>
      </c>
      <c r="R4874" s="8">
        <f>Table1[[#This Row],[post_time]]+8/24</f>
        <v>40539.391180555554</v>
      </c>
      <c r="S4874" s="3">
        <f>IF(Table1[[#This Row],[post_position]]=1,0,SUMIFS($F$2:F4874,$H$2:H4874,Table1[[#This Row],[post_position]]-1,$C$2:C4874,Table1[[#This Row],[topic_id]]))</f>
        <v>40538.454826388886</v>
      </c>
    </row>
    <row r="4875" spans="1:19" x14ac:dyDescent="0.25">
      <c r="A4875" s="7">
        <v>4968</v>
      </c>
      <c r="B4875" s="7">
        <v>1</v>
      </c>
      <c r="C4875" s="7">
        <v>1187</v>
      </c>
      <c r="D4875" s="7">
        <v>7224</v>
      </c>
      <c r="F4875" s="8">
        <v>40539.14025462963</v>
      </c>
      <c r="G4875" s="7">
        <v>0</v>
      </c>
      <c r="H4875" s="7">
        <v>10</v>
      </c>
      <c r="I4875" s="7" t="b">
        <f t="shared" si="228"/>
        <v>0</v>
      </c>
      <c r="J4875" s="7" t="b">
        <f t="shared" si="229"/>
        <v>1</v>
      </c>
      <c r="K4875" s="7">
        <f t="shared" si="230"/>
        <v>0</v>
      </c>
      <c r="L4875" s="7">
        <f>WEEKDAY(Table1[[#This Row],[post_time]])</f>
        <v>2</v>
      </c>
      <c r="M4875" s="7">
        <f>VLOOKUP(Table1[[#This Row],[topic_id]],'All Topics Data'!$A$2:$I$1243,8,FALSE)</f>
        <v>40538.474305555559</v>
      </c>
      <c r="N4875" s="7">
        <f>Table1[[#This Row],[Hui Reply?]]*(Table1[[#This Row],[post_time]]-Table1[[#This Row],[timestamp of previous reply]])</f>
        <v>0</v>
      </c>
      <c r="O4875" s="3">
        <f>O4874+Table1[[#This Row],[Hui Reply?]]</f>
        <v>1193</v>
      </c>
      <c r="P4875" s="19">
        <f>INT(Table1[[#This Row],[post_time]])</f>
        <v>40539</v>
      </c>
      <c r="Q4875" s="3">
        <f>IF(Table1[[#This Row],[Hui Reply?]],VLOOKUP(Table1[[#This Row],[topic_id]],'All Topics Data'!$A$2:$E$1243,5,FALSE),0)</f>
        <v>0</v>
      </c>
      <c r="R4875" s="8">
        <f>Table1[[#This Row],[post_time]]+8/24</f>
        <v>40539.473587962966</v>
      </c>
      <c r="S4875" s="3">
        <f>IF(Table1[[#This Row],[post_position]]=1,0,SUMIFS($F$2:F4875,$H$2:H4875,Table1[[#This Row],[post_position]]-1,$C$2:C4875,Table1[[#This Row],[topic_id]]))</f>
        <v>40539.036539351851</v>
      </c>
    </row>
    <row r="4876" spans="1:19" x14ac:dyDescent="0.25">
      <c r="A4876" s="7">
        <v>4969</v>
      </c>
      <c r="B4876" s="7">
        <v>1</v>
      </c>
      <c r="C4876" s="7">
        <v>1188</v>
      </c>
      <c r="D4876" s="7">
        <v>7242</v>
      </c>
      <c r="E4876" s="2"/>
      <c r="F4876" s="8">
        <v>40539.188888888886</v>
      </c>
      <c r="G4876" s="7">
        <v>0</v>
      </c>
      <c r="H4876" s="7">
        <v>1</v>
      </c>
      <c r="I4876" s="7" t="b">
        <f t="shared" si="228"/>
        <v>0</v>
      </c>
      <c r="J4876" s="7" t="b">
        <f t="shared" si="229"/>
        <v>0</v>
      </c>
      <c r="K4876" s="7">
        <f t="shared" si="230"/>
        <v>0</v>
      </c>
      <c r="L4876" s="7">
        <f>WEEKDAY(Table1[[#This Row],[post_time]])</f>
        <v>2</v>
      </c>
      <c r="M4876" s="7">
        <f>VLOOKUP(Table1[[#This Row],[topic_id]],'All Topics Data'!$A$2:$I$1243,8,FALSE)</f>
        <v>40539.188888888886</v>
      </c>
      <c r="N4876" s="7">
        <f>Table1[[#This Row],[Hui Reply?]]*(Table1[[#This Row],[post_time]]-Table1[[#This Row],[timestamp of previous reply]])</f>
        <v>0</v>
      </c>
      <c r="O4876" s="3">
        <f>O4875+Table1[[#This Row],[Hui Reply?]]</f>
        <v>1193</v>
      </c>
      <c r="P4876" s="19">
        <f>INT(Table1[[#This Row],[post_time]])</f>
        <v>40539</v>
      </c>
      <c r="Q4876" s="3">
        <f>IF(Table1[[#This Row],[Hui Reply?]],VLOOKUP(Table1[[#This Row],[topic_id]],'All Topics Data'!$A$2:$E$1243,5,FALSE),0)</f>
        <v>0</v>
      </c>
      <c r="R4876" s="8">
        <f>Table1[[#This Row],[post_time]]+8/24</f>
        <v>40539.522222222222</v>
      </c>
      <c r="S4876" s="3">
        <f>IF(Table1[[#This Row],[post_position]]=1,0,SUMIFS($F$2:F4876,$H$2:H4876,Table1[[#This Row],[post_position]]-1,$C$2:C4876,Table1[[#This Row],[topic_id]]))</f>
        <v>0</v>
      </c>
    </row>
    <row r="4877" spans="1:19" x14ac:dyDescent="0.25">
      <c r="A4877" s="7">
        <v>4970</v>
      </c>
      <c r="B4877" s="7">
        <v>1</v>
      </c>
      <c r="C4877" s="7">
        <v>1185</v>
      </c>
      <c r="D4877" s="7">
        <v>24</v>
      </c>
      <c r="F4877" s="8">
        <v>40539.219710648147</v>
      </c>
      <c r="G4877" s="7">
        <v>0</v>
      </c>
      <c r="H4877" s="7">
        <v>7</v>
      </c>
      <c r="I4877" s="7" t="b">
        <f t="shared" si="228"/>
        <v>1</v>
      </c>
      <c r="J4877" s="7" t="b">
        <f t="shared" si="229"/>
        <v>1</v>
      </c>
      <c r="K4877" s="7">
        <f t="shared" si="230"/>
        <v>1</v>
      </c>
      <c r="L4877" s="7">
        <f>WEEKDAY(Table1[[#This Row],[post_time]])</f>
        <v>2</v>
      </c>
      <c r="M4877" s="7">
        <f>VLOOKUP(Table1[[#This Row],[topic_id]],'All Topics Data'!$A$2:$I$1243,8,FALSE)</f>
        <v>40537.336805555555</v>
      </c>
      <c r="N4877" s="7">
        <f>Table1[[#This Row],[Hui Reply?]]*(Table1[[#This Row],[post_time]]-Table1[[#This Row],[timestamp of previous reply]])</f>
        <v>0.16186342592845904</v>
      </c>
      <c r="O4877" s="3">
        <f>O4876+Table1[[#This Row],[Hui Reply?]]</f>
        <v>1194</v>
      </c>
      <c r="P4877" s="19">
        <f>INT(Table1[[#This Row],[post_time]])</f>
        <v>40539</v>
      </c>
      <c r="Q4877" s="3" t="str">
        <f>IF(Table1[[#This Row],[Hui Reply?]],VLOOKUP(Table1[[#This Row],[topic_id]],'All Topics Data'!$A$2:$E$1243,5,FALSE),0)</f>
        <v>exceladdict</v>
      </c>
      <c r="R4877" s="8">
        <f>Table1[[#This Row],[post_time]]+8/24</f>
        <v>40539.553043981483</v>
      </c>
      <c r="S4877" s="3">
        <f>IF(Table1[[#This Row],[post_position]]=1,0,SUMIFS($F$2:F4877,$H$2:H4877,Table1[[#This Row],[post_position]]-1,$C$2:C4877,Table1[[#This Row],[topic_id]]))</f>
        <v>40539.057847222219</v>
      </c>
    </row>
    <row r="4878" spans="1:19" x14ac:dyDescent="0.25">
      <c r="A4878" s="7">
        <v>4971</v>
      </c>
      <c r="B4878" s="7">
        <v>1</v>
      </c>
      <c r="C4878" s="7">
        <v>1188</v>
      </c>
      <c r="D4878" s="7">
        <v>24</v>
      </c>
      <c r="F4878" s="8">
        <v>40539.222719907404</v>
      </c>
      <c r="G4878" s="7">
        <v>0</v>
      </c>
      <c r="H4878" s="7">
        <v>2</v>
      </c>
      <c r="I4878" s="7" t="b">
        <f t="shared" si="228"/>
        <v>1</v>
      </c>
      <c r="J4878" s="7" t="b">
        <f t="shared" si="229"/>
        <v>1</v>
      </c>
      <c r="K4878" s="7">
        <f t="shared" si="230"/>
        <v>1</v>
      </c>
      <c r="L4878" s="7">
        <f>WEEKDAY(Table1[[#This Row],[post_time]])</f>
        <v>2</v>
      </c>
      <c r="M4878" s="7">
        <f>VLOOKUP(Table1[[#This Row],[topic_id]],'All Topics Data'!$A$2:$I$1243,8,FALSE)</f>
        <v>40539.188888888886</v>
      </c>
      <c r="N4878" s="7">
        <f>Table1[[#This Row],[Hui Reply?]]*(Table1[[#This Row],[post_time]]-Table1[[#This Row],[timestamp of previous reply]])</f>
        <v>3.3831018517958E-2</v>
      </c>
      <c r="O4878" s="3">
        <f>O4877+Table1[[#This Row],[Hui Reply?]]</f>
        <v>1195</v>
      </c>
      <c r="P4878" s="19">
        <f>INT(Table1[[#This Row],[post_time]])</f>
        <v>40539</v>
      </c>
      <c r="Q4878" s="3" t="str">
        <f>IF(Table1[[#This Row],[Hui Reply?]],VLOOKUP(Table1[[#This Row],[topic_id]],'All Topics Data'!$A$2:$E$1243,5,FALSE),0)</f>
        <v>tvignesh</v>
      </c>
      <c r="R4878" s="8">
        <f>Table1[[#This Row],[post_time]]+8/24</f>
        <v>40539.55605324074</v>
      </c>
      <c r="S4878" s="3">
        <f>IF(Table1[[#This Row],[post_position]]=1,0,SUMIFS($F$2:F4878,$H$2:H4878,Table1[[#This Row],[post_position]]-1,$C$2:C4878,Table1[[#This Row],[topic_id]]))</f>
        <v>40539.188888888886</v>
      </c>
    </row>
    <row r="4879" spans="1:19" x14ac:dyDescent="0.25">
      <c r="A4879" s="7">
        <v>4972</v>
      </c>
      <c r="B4879" s="7">
        <v>1</v>
      </c>
      <c r="C4879" s="7">
        <v>1189</v>
      </c>
      <c r="D4879" s="7">
        <v>7244</v>
      </c>
      <c r="E4879" s="2"/>
      <c r="F4879" s="8">
        <v>40539.370312500003</v>
      </c>
      <c r="G4879" s="7">
        <v>0</v>
      </c>
      <c r="H4879" s="7">
        <v>1</v>
      </c>
      <c r="I4879" s="7" t="b">
        <f t="shared" si="228"/>
        <v>0</v>
      </c>
      <c r="J4879" s="7" t="b">
        <f t="shared" si="229"/>
        <v>0</v>
      </c>
      <c r="K4879" s="7">
        <f t="shared" si="230"/>
        <v>0</v>
      </c>
      <c r="L4879" s="7">
        <f>WEEKDAY(Table1[[#This Row],[post_time]])</f>
        <v>2</v>
      </c>
      <c r="M4879" s="7">
        <f>VLOOKUP(Table1[[#This Row],[topic_id]],'All Topics Data'!$A$2:$I$1243,8,FALSE)</f>
        <v>40539.370138888888</v>
      </c>
      <c r="N4879" s="7">
        <f>Table1[[#This Row],[Hui Reply?]]*(Table1[[#This Row],[post_time]]-Table1[[#This Row],[timestamp of previous reply]])</f>
        <v>0</v>
      </c>
      <c r="O4879" s="3">
        <f>O4878+Table1[[#This Row],[Hui Reply?]]</f>
        <v>1195</v>
      </c>
      <c r="P4879" s="19">
        <f>INT(Table1[[#This Row],[post_time]])</f>
        <v>40539</v>
      </c>
      <c r="Q4879" s="3">
        <f>IF(Table1[[#This Row],[Hui Reply?]],VLOOKUP(Table1[[#This Row],[topic_id]],'All Topics Data'!$A$2:$E$1243,5,FALSE),0)</f>
        <v>0</v>
      </c>
      <c r="R4879" s="8">
        <f>Table1[[#This Row],[post_time]]+8/24</f>
        <v>40539.703645833339</v>
      </c>
      <c r="S4879" s="3">
        <f>IF(Table1[[#This Row],[post_position]]=1,0,SUMIFS($F$2:F4879,$H$2:H4879,Table1[[#This Row],[post_position]]-1,$C$2:C4879,Table1[[#This Row],[topic_id]]))</f>
        <v>0</v>
      </c>
    </row>
    <row r="4880" spans="1:19" x14ac:dyDescent="0.25">
      <c r="A4880" s="7">
        <v>4974</v>
      </c>
      <c r="B4880" s="7">
        <v>1</v>
      </c>
      <c r="C4880" s="7">
        <v>1189</v>
      </c>
      <c r="D4880" s="7">
        <v>1</v>
      </c>
      <c r="F4880" s="8">
        <v>40539.537812499999</v>
      </c>
      <c r="G4880" s="7">
        <v>0</v>
      </c>
      <c r="H4880" s="7">
        <v>2</v>
      </c>
      <c r="I4880" s="7" t="b">
        <f t="shared" si="228"/>
        <v>0</v>
      </c>
      <c r="J4880" s="7" t="b">
        <f t="shared" si="229"/>
        <v>1</v>
      </c>
      <c r="K4880" s="7">
        <f t="shared" si="230"/>
        <v>0</v>
      </c>
      <c r="L4880" s="7">
        <f>WEEKDAY(Table1[[#This Row],[post_time]])</f>
        <v>2</v>
      </c>
      <c r="M4880" s="7">
        <f>VLOOKUP(Table1[[#This Row],[topic_id]],'All Topics Data'!$A$2:$I$1243,8,FALSE)</f>
        <v>40539.370138888888</v>
      </c>
      <c r="N4880" s="7">
        <f>Table1[[#This Row],[Hui Reply?]]*(Table1[[#This Row],[post_time]]-Table1[[#This Row],[timestamp of previous reply]])</f>
        <v>0</v>
      </c>
      <c r="O4880" s="3">
        <f>O4879+Table1[[#This Row],[Hui Reply?]]</f>
        <v>1195</v>
      </c>
      <c r="P4880" s="19">
        <f>INT(Table1[[#This Row],[post_time]])</f>
        <v>40539</v>
      </c>
      <c r="Q4880" s="3">
        <f>IF(Table1[[#This Row],[Hui Reply?]],VLOOKUP(Table1[[#This Row],[topic_id]],'All Topics Data'!$A$2:$E$1243,5,FALSE),0)</f>
        <v>0</v>
      </c>
      <c r="R4880" s="8">
        <f>Table1[[#This Row],[post_time]]+8/24</f>
        <v>40539.871145833335</v>
      </c>
      <c r="S4880" s="3">
        <f>IF(Table1[[#This Row],[post_position]]=1,0,SUMIFS($F$2:F4880,$H$2:H4880,Table1[[#This Row],[post_position]]-1,$C$2:C4880,Table1[[#This Row],[topic_id]]))</f>
        <v>40539.370312500003</v>
      </c>
    </row>
    <row r="4881" spans="1:19" x14ac:dyDescent="0.25">
      <c r="A4881" s="7">
        <v>4975</v>
      </c>
      <c r="B4881" s="7">
        <v>1</v>
      </c>
      <c r="C4881" s="7">
        <v>1189</v>
      </c>
      <c r="D4881" s="7">
        <v>7244</v>
      </c>
      <c r="F4881" s="8">
        <v>40539.540289351855</v>
      </c>
      <c r="G4881" s="7">
        <v>0</v>
      </c>
      <c r="H4881" s="7">
        <v>3</v>
      </c>
      <c r="I4881" s="7" t="b">
        <f t="shared" si="228"/>
        <v>0</v>
      </c>
      <c r="J4881" s="7" t="b">
        <f t="shared" si="229"/>
        <v>1</v>
      </c>
      <c r="K4881" s="7">
        <f t="shared" si="230"/>
        <v>0</v>
      </c>
      <c r="L4881" s="7">
        <f>WEEKDAY(Table1[[#This Row],[post_time]])</f>
        <v>2</v>
      </c>
      <c r="M4881" s="7">
        <f>VLOOKUP(Table1[[#This Row],[topic_id]],'All Topics Data'!$A$2:$I$1243,8,FALSE)</f>
        <v>40539.370138888888</v>
      </c>
      <c r="N4881" s="7">
        <f>Table1[[#This Row],[Hui Reply?]]*(Table1[[#This Row],[post_time]]-Table1[[#This Row],[timestamp of previous reply]])</f>
        <v>0</v>
      </c>
      <c r="O4881" s="3">
        <f>O4880+Table1[[#This Row],[Hui Reply?]]</f>
        <v>1195</v>
      </c>
      <c r="P4881" s="19">
        <f>INT(Table1[[#This Row],[post_time]])</f>
        <v>40539</v>
      </c>
      <c r="Q4881" s="3">
        <f>IF(Table1[[#This Row],[Hui Reply?]],VLOOKUP(Table1[[#This Row],[topic_id]],'All Topics Data'!$A$2:$E$1243,5,FALSE),0)</f>
        <v>0</v>
      </c>
      <c r="R4881" s="8">
        <f>Table1[[#This Row],[post_time]]+8/24</f>
        <v>40539.873622685191</v>
      </c>
      <c r="S4881" s="3">
        <f>IF(Table1[[#This Row],[post_position]]=1,0,SUMIFS($F$2:F4881,$H$2:H4881,Table1[[#This Row],[post_position]]-1,$C$2:C4881,Table1[[#This Row],[topic_id]]))</f>
        <v>40539.537812499999</v>
      </c>
    </row>
    <row r="4882" spans="1:19" x14ac:dyDescent="0.25">
      <c r="A4882" s="7">
        <v>4976</v>
      </c>
      <c r="B4882" s="7">
        <v>1</v>
      </c>
      <c r="C4882" s="7">
        <v>1191</v>
      </c>
      <c r="D4882" s="7">
        <v>7238</v>
      </c>
      <c r="E4882" s="2"/>
      <c r="F4882" s="8">
        <v>40539.558182870373</v>
      </c>
      <c r="G4882" s="7">
        <v>0</v>
      </c>
      <c r="H4882" s="7">
        <v>1</v>
      </c>
      <c r="I4882" s="7" t="b">
        <f t="shared" si="228"/>
        <v>0</v>
      </c>
      <c r="J4882" s="7" t="b">
        <f t="shared" si="229"/>
        <v>0</v>
      </c>
      <c r="K4882" s="7">
        <f t="shared" si="230"/>
        <v>0</v>
      </c>
      <c r="L4882" s="7">
        <f>WEEKDAY(Table1[[#This Row],[post_time]])</f>
        <v>2</v>
      </c>
      <c r="M4882" s="7">
        <f>VLOOKUP(Table1[[#This Row],[topic_id]],'All Topics Data'!$A$2:$I$1243,8,FALSE)</f>
        <v>40539.557638888888</v>
      </c>
      <c r="N4882" s="7">
        <f>Table1[[#This Row],[Hui Reply?]]*(Table1[[#This Row],[post_time]]-Table1[[#This Row],[timestamp of previous reply]])</f>
        <v>0</v>
      </c>
      <c r="O4882" s="3">
        <f>O4881+Table1[[#This Row],[Hui Reply?]]</f>
        <v>1195</v>
      </c>
      <c r="P4882" s="19">
        <f>INT(Table1[[#This Row],[post_time]])</f>
        <v>40539</v>
      </c>
      <c r="Q4882" s="3">
        <f>IF(Table1[[#This Row],[Hui Reply?]],VLOOKUP(Table1[[#This Row],[topic_id]],'All Topics Data'!$A$2:$E$1243,5,FALSE),0)</f>
        <v>0</v>
      </c>
      <c r="R4882" s="8">
        <f>Table1[[#This Row],[post_time]]+8/24</f>
        <v>40539.891516203708</v>
      </c>
      <c r="S4882" s="3">
        <f>IF(Table1[[#This Row],[post_position]]=1,0,SUMIFS($F$2:F4882,$H$2:H4882,Table1[[#This Row],[post_position]]-1,$C$2:C4882,Table1[[#This Row],[topic_id]]))</f>
        <v>0</v>
      </c>
    </row>
    <row r="4883" spans="1:19" x14ac:dyDescent="0.25">
      <c r="A4883" s="7">
        <v>4977</v>
      </c>
      <c r="B4883" s="7">
        <v>1</v>
      </c>
      <c r="C4883" s="7">
        <v>1191</v>
      </c>
      <c r="D4883" s="7">
        <v>24</v>
      </c>
      <c r="F4883" s="8">
        <v>40539.612696759257</v>
      </c>
      <c r="G4883" s="7">
        <v>0</v>
      </c>
      <c r="H4883" s="7">
        <v>2</v>
      </c>
      <c r="I4883" s="7" t="b">
        <f t="shared" si="228"/>
        <v>1</v>
      </c>
      <c r="J4883" s="7" t="b">
        <f t="shared" si="229"/>
        <v>1</v>
      </c>
      <c r="K4883" s="7">
        <f t="shared" si="230"/>
        <v>1</v>
      </c>
      <c r="L4883" s="7">
        <f>WEEKDAY(Table1[[#This Row],[post_time]])</f>
        <v>2</v>
      </c>
      <c r="M4883" s="7">
        <f>VLOOKUP(Table1[[#This Row],[topic_id]],'All Topics Data'!$A$2:$I$1243,8,FALSE)</f>
        <v>40539.557638888888</v>
      </c>
      <c r="N4883" s="7">
        <f>Table1[[#This Row],[Hui Reply?]]*(Table1[[#This Row],[post_time]]-Table1[[#This Row],[timestamp of previous reply]])</f>
        <v>5.4513888884685002E-2</v>
      </c>
      <c r="O4883" s="3">
        <f>O4882+Table1[[#This Row],[Hui Reply?]]</f>
        <v>1196</v>
      </c>
      <c r="P4883" s="19">
        <f>INT(Table1[[#This Row],[post_time]])</f>
        <v>40539</v>
      </c>
      <c r="Q4883" s="3" t="str">
        <f>IF(Table1[[#This Row],[Hui Reply?]],VLOOKUP(Table1[[#This Row],[topic_id]],'All Topics Data'!$A$2:$E$1243,5,FALSE),0)</f>
        <v>Ajain</v>
      </c>
      <c r="R4883" s="8">
        <f>Table1[[#This Row],[post_time]]+8/24</f>
        <v>40539.946030092593</v>
      </c>
      <c r="S4883" s="3">
        <f>IF(Table1[[#This Row],[post_position]]=1,0,SUMIFS($F$2:F4883,$H$2:H4883,Table1[[#This Row],[post_position]]-1,$C$2:C4883,Table1[[#This Row],[topic_id]]))</f>
        <v>40539.558182870373</v>
      </c>
    </row>
    <row r="4884" spans="1:19" x14ac:dyDescent="0.25">
      <c r="A4884" s="7">
        <v>4978</v>
      </c>
      <c r="B4884" s="7">
        <v>1</v>
      </c>
      <c r="C4884" s="7">
        <v>1189</v>
      </c>
      <c r="D4884" s="7">
        <v>24</v>
      </c>
      <c r="E4884" s="2"/>
      <c r="F4884" s="8">
        <v>40539.61451388889</v>
      </c>
      <c r="G4884" s="7">
        <v>0</v>
      </c>
      <c r="H4884" s="7">
        <v>4</v>
      </c>
      <c r="I4884" s="7" t="b">
        <f t="shared" si="228"/>
        <v>1</v>
      </c>
      <c r="J4884" s="7" t="b">
        <f t="shared" si="229"/>
        <v>1</v>
      </c>
      <c r="K4884" s="7">
        <f t="shared" si="230"/>
        <v>1</v>
      </c>
      <c r="L4884" s="7">
        <f>WEEKDAY(Table1[[#This Row],[post_time]])</f>
        <v>2</v>
      </c>
      <c r="M4884" s="7">
        <f>VLOOKUP(Table1[[#This Row],[topic_id]],'All Topics Data'!$A$2:$I$1243,8,FALSE)</f>
        <v>40539.370138888888</v>
      </c>
      <c r="N4884" s="7">
        <f>Table1[[#This Row],[Hui Reply?]]*(Table1[[#This Row],[post_time]]-Table1[[#This Row],[timestamp of previous reply]])</f>
        <v>7.4224537034751847E-2</v>
      </c>
      <c r="O4884" s="3">
        <f>O4883+Table1[[#This Row],[Hui Reply?]]</f>
        <v>1197</v>
      </c>
      <c r="P4884" s="19">
        <f>INT(Table1[[#This Row],[post_time]])</f>
        <v>40539</v>
      </c>
      <c r="Q4884" s="3" t="str">
        <f>IF(Table1[[#This Row],[Hui Reply?]],VLOOKUP(Table1[[#This Row],[topic_id]],'All Topics Data'!$A$2:$E$1243,5,FALSE),0)</f>
        <v>kanika</v>
      </c>
      <c r="R4884" s="8">
        <f>Table1[[#This Row],[post_time]]+8/24</f>
        <v>40539.947847222225</v>
      </c>
      <c r="S4884" s="3">
        <f>IF(Table1[[#This Row],[post_position]]=1,0,SUMIFS($F$2:F4884,$H$2:H4884,Table1[[#This Row],[post_position]]-1,$C$2:C4884,Table1[[#This Row],[topic_id]]))</f>
        <v>40539.540289351855</v>
      </c>
    </row>
    <row r="4885" spans="1:19" x14ac:dyDescent="0.25">
      <c r="A4885" s="7">
        <v>4979</v>
      </c>
      <c r="B4885" s="7">
        <v>1</v>
      </c>
      <c r="C4885" s="7">
        <v>1139</v>
      </c>
      <c r="D4885" s="7">
        <v>6719</v>
      </c>
      <c r="F4885" s="8">
        <v>40539.789953703701</v>
      </c>
      <c r="G4885" s="7">
        <v>0</v>
      </c>
      <c r="H4885" s="7">
        <v>3</v>
      </c>
      <c r="I4885" s="7" t="b">
        <f t="shared" si="228"/>
        <v>0</v>
      </c>
      <c r="J4885" s="7" t="b">
        <f t="shared" si="229"/>
        <v>1</v>
      </c>
      <c r="K4885" s="7">
        <f t="shared" si="230"/>
        <v>0</v>
      </c>
      <c r="L4885" s="7">
        <f>WEEKDAY(Table1[[#This Row],[post_time]])</f>
        <v>2</v>
      </c>
      <c r="M4885" s="7">
        <f>VLOOKUP(Table1[[#This Row],[topic_id]],'All Topics Data'!$A$2:$I$1243,8,FALSE)</f>
        <v>40527.833333333336</v>
      </c>
      <c r="N4885" s="7">
        <f>Table1[[#This Row],[Hui Reply?]]*(Table1[[#This Row],[post_time]]-Table1[[#This Row],[timestamp of previous reply]])</f>
        <v>0</v>
      </c>
      <c r="O4885" s="3">
        <f>O4884+Table1[[#This Row],[Hui Reply?]]</f>
        <v>1197</v>
      </c>
      <c r="P4885" s="19">
        <f>INT(Table1[[#This Row],[post_time]])</f>
        <v>40539</v>
      </c>
      <c r="Q4885" s="3">
        <f>IF(Table1[[#This Row],[Hui Reply?]],VLOOKUP(Table1[[#This Row],[topic_id]],'All Topics Data'!$A$2:$E$1243,5,FALSE),0)</f>
        <v>0</v>
      </c>
      <c r="R4885" s="8">
        <f>Table1[[#This Row],[post_time]]+8/24</f>
        <v>40540.123287037037</v>
      </c>
      <c r="S4885" s="3">
        <f>IF(Table1[[#This Row],[post_position]]=1,0,SUMIFS($F$2:F4885,$H$2:H4885,Table1[[#This Row],[post_position]]-1,$C$2:C4885,Table1[[#This Row],[topic_id]]))</f>
        <v>40527.836331018516</v>
      </c>
    </row>
    <row r="4886" spans="1:19" x14ac:dyDescent="0.25">
      <c r="A4886" s="7">
        <v>4980</v>
      </c>
      <c r="B4886" s="7">
        <v>1</v>
      </c>
      <c r="C4886" s="7">
        <v>1191</v>
      </c>
      <c r="D4886" s="7">
        <v>7238</v>
      </c>
      <c r="E4886" s="2"/>
      <c r="F4886" s="8">
        <v>40539.797164351854</v>
      </c>
      <c r="G4886" s="7">
        <v>0</v>
      </c>
      <c r="H4886" s="7">
        <v>3</v>
      </c>
      <c r="I4886" s="7" t="b">
        <f t="shared" si="228"/>
        <v>0</v>
      </c>
      <c r="J4886" s="7" t="b">
        <f t="shared" si="229"/>
        <v>1</v>
      </c>
      <c r="K4886" s="7">
        <f t="shared" si="230"/>
        <v>0</v>
      </c>
      <c r="L4886" s="7">
        <f>WEEKDAY(Table1[[#This Row],[post_time]])</f>
        <v>2</v>
      </c>
      <c r="M4886" s="7">
        <f>VLOOKUP(Table1[[#This Row],[topic_id]],'All Topics Data'!$A$2:$I$1243,8,FALSE)</f>
        <v>40539.557638888888</v>
      </c>
      <c r="N4886" s="7">
        <f>Table1[[#This Row],[Hui Reply?]]*(Table1[[#This Row],[post_time]]-Table1[[#This Row],[timestamp of previous reply]])</f>
        <v>0</v>
      </c>
      <c r="O4886" s="3">
        <f>O4885+Table1[[#This Row],[Hui Reply?]]</f>
        <v>1197</v>
      </c>
      <c r="P4886" s="19">
        <f>INT(Table1[[#This Row],[post_time]])</f>
        <v>40539</v>
      </c>
      <c r="Q4886" s="3">
        <f>IF(Table1[[#This Row],[Hui Reply?]],VLOOKUP(Table1[[#This Row],[topic_id]],'All Topics Data'!$A$2:$E$1243,5,FALSE),0)</f>
        <v>0</v>
      </c>
      <c r="R4886" s="8">
        <f>Table1[[#This Row],[post_time]]+8/24</f>
        <v>40540.13049768519</v>
      </c>
      <c r="S4886" s="3">
        <f>IF(Table1[[#This Row],[post_position]]=1,0,SUMIFS($F$2:F4886,$H$2:H4886,Table1[[#This Row],[post_position]]-1,$C$2:C4886,Table1[[#This Row],[topic_id]]))</f>
        <v>40539.612696759257</v>
      </c>
    </row>
    <row r="4887" spans="1:19" x14ac:dyDescent="0.25">
      <c r="A4887" s="7">
        <v>4981</v>
      </c>
      <c r="B4887" s="7">
        <v>1</v>
      </c>
      <c r="C4887" s="7">
        <v>1192</v>
      </c>
      <c r="D4887" s="7">
        <v>7118</v>
      </c>
      <c r="E4887" s="2"/>
      <c r="F4887" s="8">
        <v>40540.04</v>
      </c>
      <c r="G4887" s="7">
        <v>0</v>
      </c>
      <c r="H4887" s="7">
        <v>1</v>
      </c>
      <c r="I4887" s="7" t="b">
        <f t="shared" si="228"/>
        <v>0</v>
      </c>
      <c r="J4887" s="7" t="b">
        <f t="shared" si="229"/>
        <v>0</v>
      </c>
      <c r="K4887" s="7">
        <f t="shared" si="230"/>
        <v>0</v>
      </c>
      <c r="L4887" s="7">
        <f>WEEKDAY(Table1[[#This Row],[post_time]])</f>
        <v>3</v>
      </c>
      <c r="M4887" s="7">
        <f>VLOOKUP(Table1[[#This Row],[topic_id]],'All Topics Data'!$A$2:$I$1243,8,FALSE)</f>
        <v>40540.039583333331</v>
      </c>
      <c r="N4887" s="7">
        <f>Table1[[#This Row],[Hui Reply?]]*(Table1[[#This Row],[post_time]]-Table1[[#This Row],[timestamp of previous reply]])</f>
        <v>0</v>
      </c>
      <c r="O4887" s="3">
        <f>O4886+Table1[[#This Row],[Hui Reply?]]</f>
        <v>1197</v>
      </c>
      <c r="P4887" s="19">
        <f>INT(Table1[[#This Row],[post_time]])</f>
        <v>40540</v>
      </c>
      <c r="Q4887" s="3">
        <f>IF(Table1[[#This Row],[Hui Reply?]],VLOOKUP(Table1[[#This Row],[topic_id]],'All Topics Data'!$A$2:$E$1243,5,FALSE),0)</f>
        <v>0</v>
      </c>
      <c r="R4887" s="8">
        <f>Table1[[#This Row],[post_time]]+8/24</f>
        <v>40540.373333333337</v>
      </c>
      <c r="S4887" s="3">
        <f>IF(Table1[[#This Row],[post_position]]=1,0,SUMIFS($F$2:F4887,$H$2:H4887,Table1[[#This Row],[post_position]]-1,$C$2:C4887,Table1[[#This Row],[topic_id]]))</f>
        <v>0</v>
      </c>
    </row>
    <row r="4888" spans="1:19" x14ac:dyDescent="0.25">
      <c r="A4888" s="7">
        <v>4982</v>
      </c>
      <c r="B4888" s="7">
        <v>1</v>
      </c>
      <c r="C4888" s="7">
        <v>1189</v>
      </c>
      <c r="D4888" s="7">
        <v>1</v>
      </c>
      <c r="F4888" s="8">
        <v>40540.071863425925</v>
      </c>
      <c r="G4888" s="7">
        <v>0</v>
      </c>
      <c r="H4888" s="7">
        <v>5</v>
      </c>
      <c r="I4888" s="7" t="b">
        <f t="shared" si="228"/>
        <v>0</v>
      </c>
      <c r="J4888" s="7" t="b">
        <f t="shared" si="229"/>
        <v>1</v>
      </c>
      <c r="K4888" s="7">
        <f t="shared" si="230"/>
        <v>0</v>
      </c>
      <c r="L4888" s="7">
        <f>WEEKDAY(Table1[[#This Row],[post_time]])</f>
        <v>3</v>
      </c>
      <c r="M4888" s="7">
        <f>VLOOKUP(Table1[[#This Row],[topic_id]],'All Topics Data'!$A$2:$I$1243,8,FALSE)</f>
        <v>40539.370138888888</v>
      </c>
      <c r="N4888" s="7">
        <f>Table1[[#This Row],[Hui Reply?]]*(Table1[[#This Row],[post_time]]-Table1[[#This Row],[timestamp of previous reply]])</f>
        <v>0</v>
      </c>
      <c r="O4888" s="3">
        <f>O4887+Table1[[#This Row],[Hui Reply?]]</f>
        <v>1197</v>
      </c>
      <c r="P4888" s="19">
        <f>INT(Table1[[#This Row],[post_time]])</f>
        <v>40540</v>
      </c>
      <c r="Q4888" s="3">
        <f>IF(Table1[[#This Row],[Hui Reply?]],VLOOKUP(Table1[[#This Row],[topic_id]],'All Topics Data'!$A$2:$E$1243,5,FALSE),0)</f>
        <v>0</v>
      </c>
      <c r="R4888" s="8">
        <f>Table1[[#This Row],[post_time]]+8/24</f>
        <v>40540.40519675926</v>
      </c>
      <c r="S4888" s="3">
        <f>IF(Table1[[#This Row],[post_position]]=1,0,SUMIFS($F$2:F4888,$H$2:H4888,Table1[[#This Row],[post_position]]-1,$C$2:C4888,Table1[[#This Row],[topic_id]]))</f>
        <v>40539.61451388889</v>
      </c>
    </row>
    <row r="4889" spans="1:19" x14ac:dyDescent="0.25">
      <c r="A4889" s="7">
        <v>4983</v>
      </c>
      <c r="B4889" s="7">
        <v>1</v>
      </c>
      <c r="C4889" s="7">
        <v>1192</v>
      </c>
      <c r="D4889" s="7">
        <v>1</v>
      </c>
      <c r="E4889" s="2"/>
      <c r="F4889" s="8">
        <v>40540.075335648151</v>
      </c>
      <c r="G4889" s="7">
        <v>0</v>
      </c>
      <c r="H4889" s="7">
        <v>2</v>
      </c>
      <c r="I4889" s="7" t="b">
        <f t="shared" si="228"/>
        <v>0</v>
      </c>
      <c r="J4889" s="7" t="b">
        <f t="shared" si="229"/>
        <v>1</v>
      </c>
      <c r="K4889" s="7">
        <f t="shared" si="230"/>
        <v>0</v>
      </c>
      <c r="L4889" s="7">
        <f>WEEKDAY(Table1[[#This Row],[post_time]])</f>
        <v>3</v>
      </c>
      <c r="M4889" s="7">
        <f>VLOOKUP(Table1[[#This Row],[topic_id]],'All Topics Data'!$A$2:$I$1243,8,FALSE)</f>
        <v>40540.039583333331</v>
      </c>
      <c r="N4889" s="7">
        <f>Table1[[#This Row],[Hui Reply?]]*(Table1[[#This Row],[post_time]]-Table1[[#This Row],[timestamp of previous reply]])</f>
        <v>0</v>
      </c>
      <c r="O4889" s="3">
        <f>O4888+Table1[[#This Row],[Hui Reply?]]</f>
        <v>1197</v>
      </c>
      <c r="P4889" s="19">
        <f>INT(Table1[[#This Row],[post_time]])</f>
        <v>40540</v>
      </c>
      <c r="Q4889" s="3">
        <f>IF(Table1[[#This Row],[Hui Reply?]],VLOOKUP(Table1[[#This Row],[topic_id]],'All Topics Data'!$A$2:$E$1243,5,FALSE),0)</f>
        <v>0</v>
      </c>
      <c r="R4889" s="8">
        <f>Table1[[#This Row],[post_time]]+8/24</f>
        <v>40540.408668981487</v>
      </c>
      <c r="S4889" s="3">
        <f>IF(Table1[[#This Row],[post_position]]=1,0,SUMIFS($F$2:F4889,$H$2:H4889,Table1[[#This Row],[post_position]]-1,$C$2:C4889,Table1[[#This Row],[topic_id]]))</f>
        <v>40540.04</v>
      </c>
    </row>
    <row r="4890" spans="1:19" x14ac:dyDescent="0.25">
      <c r="A4890" s="7">
        <v>4984</v>
      </c>
      <c r="B4890" s="7">
        <v>1</v>
      </c>
      <c r="C4890" s="7">
        <v>1189</v>
      </c>
      <c r="D4890" s="7">
        <v>7244</v>
      </c>
      <c r="E4890" s="2"/>
      <c r="F4890" s="8">
        <v>40540.196655092594</v>
      </c>
      <c r="G4890" s="7">
        <v>0</v>
      </c>
      <c r="H4890" s="7">
        <v>6</v>
      </c>
      <c r="I4890" s="7" t="b">
        <f t="shared" si="228"/>
        <v>0</v>
      </c>
      <c r="J4890" s="7" t="b">
        <f t="shared" si="229"/>
        <v>1</v>
      </c>
      <c r="K4890" s="7">
        <f t="shared" si="230"/>
        <v>0</v>
      </c>
      <c r="L4890" s="7">
        <f>WEEKDAY(Table1[[#This Row],[post_time]])</f>
        <v>3</v>
      </c>
      <c r="M4890" s="7">
        <f>VLOOKUP(Table1[[#This Row],[topic_id]],'All Topics Data'!$A$2:$I$1243,8,FALSE)</f>
        <v>40539.370138888888</v>
      </c>
      <c r="N4890" s="7">
        <f>Table1[[#This Row],[Hui Reply?]]*(Table1[[#This Row],[post_time]]-Table1[[#This Row],[timestamp of previous reply]])</f>
        <v>0</v>
      </c>
      <c r="O4890" s="3">
        <f>O4889+Table1[[#This Row],[Hui Reply?]]</f>
        <v>1197</v>
      </c>
      <c r="P4890" s="19">
        <f>INT(Table1[[#This Row],[post_time]])</f>
        <v>40540</v>
      </c>
      <c r="Q4890" s="3">
        <f>IF(Table1[[#This Row],[Hui Reply?]],VLOOKUP(Table1[[#This Row],[topic_id]],'All Topics Data'!$A$2:$E$1243,5,FALSE),0)</f>
        <v>0</v>
      </c>
      <c r="R4890" s="8">
        <f>Table1[[#This Row],[post_time]]+8/24</f>
        <v>40540.529988425929</v>
      </c>
      <c r="S4890" s="3">
        <f>IF(Table1[[#This Row],[post_position]]=1,0,SUMIFS($F$2:F4890,$H$2:H4890,Table1[[#This Row],[post_position]]-1,$C$2:C4890,Table1[[#This Row],[topic_id]]))</f>
        <v>40540.071863425925</v>
      </c>
    </row>
    <row r="4891" spans="1:19" x14ac:dyDescent="0.25">
      <c r="A4891" s="7">
        <v>4985</v>
      </c>
      <c r="B4891" s="7">
        <v>1</v>
      </c>
      <c r="C4891" s="7">
        <v>1189</v>
      </c>
      <c r="D4891" s="7">
        <v>24</v>
      </c>
      <c r="E4891" s="2"/>
      <c r="F4891" s="8">
        <v>40540.199525462966</v>
      </c>
      <c r="G4891" s="7">
        <v>0</v>
      </c>
      <c r="H4891" s="7">
        <v>7</v>
      </c>
      <c r="I4891" s="7" t="b">
        <f t="shared" si="228"/>
        <v>1</v>
      </c>
      <c r="J4891" s="7" t="b">
        <f t="shared" si="229"/>
        <v>1</v>
      </c>
      <c r="K4891" s="7">
        <f t="shared" si="230"/>
        <v>1</v>
      </c>
      <c r="L4891" s="7">
        <f>WEEKDAY(Table1[[#This Row],[post_time]])</f>
        <v>3</v>
      </c>
      <c r="M4891" s="7">
        <f>VLOOKUP(Table1[[#This Row],[topic_id]],'All Topics Data'!$A$2:$I$1243,8,FALSE)</f>
        <v>40539.370138888888</v>
      </c>
      <c r="N4891" s="7">
        <f>Table1[[#This Row],[Hui Reply?]]*(Table1[[#This Row],[post_time]]-Table1[[#This Row],[timestamp of previous reply]])</f>
        <v>2.8703703719656914E-3</v>
      </c>
      <c r="O4891" s="3">
        <f>O4890+Table1[[#This Row],[Hui Reply?]]</f>
        <v>1198</v>
      </c>
      <c r="P4891" s="19">
        <f>INT(Table1[[#This Row],[post_time]])</f>
        <v>40540</v>
      </c>
      <c r="Q4891" s="3" t="str">
        <f>IF(Table1[[#This Row],[Hui Reply?]],VLOOKUP(Table1[[#This Row],[topic_id]],'All Topics Data'!$A$2:$E$1243,5,FALSE),0)</f>
        <v>kanika</v>
      </c>
      <c r="R4891" s="8">
        <f>Table1[[#This Row],[post_time]]+8/24</f>
        <v>40540.532858796301</v>
      </c>
      <c r="S4891" s="3">
        <f>IF(Table1[[#This Row],[post_position]]=1,0,SUMIFS($F$2:F4891,$H$2:H4891,Table1[[#This Row],[post_position]]-1,$C$2:C4891,Table1[[#This Row],[topic_id]]))</f>
        <v>40540.196655092594</v>
      </c>
    </row>
    <row r="4892" spans="1:19" x14ac:dyDescent="0.25">
      <c r="A4892" s="7">
        <v>4986</v>
      </c>
      <c r="B4892" s="7">
        <v>1</v>
      </c>
      <c r="C4892" s="7">
        <v>1185</v>
      </c>
      <c r="D4892" s="7">
        <v>7239</v>
      </c>
      <c r="F4892" s="8">
        <v>40540.287280092591</v>
      </c>
      <c r="G4892" s="7">
        <v>0</v>
      </c>
      <c r="H4892" s="7">
        <v>8</v>
      </c>
      <c r="I4892" s="7" t="b">
        <f t="shared" si="228"/>
        <v>0</v>
      </c>
      <c r="J4892" s="7" t="b">
        <f t="shared" si="229"/>
        <v>1</v>
      </c>
      <c r="K4892" s="7">
        <f t="shared" si="230"/>
        <v>0</v>
      </c>
      <c r="L4892" s="7">
        <f>WEEKDAY(Table1[[#This Row],[post_time]])</f>
        <v>3</v>
      </c>
      <c r="M4892" s="7">
        <f>VLOOKUP(Table1[[#This Row],[topic_id]],'All Topics Data'!$A$2:$I$1243,8,FALSE)</f>
        <v>40537.336805555555</v>
      </c>
      <c r="N4892" s="7">
        <f>Table1[[#This Row],[Hui Reply?]]*(Table1[[#This Row],[post_time]]-Table1[[#This Row],[timestamp of previous reply]])</f>
        <v>0</v>
      </c>
      <c r="O4892" s="3">
        <f>O4891+Table1[[#This Row],[Hui Reply?]]</f>
        <v>1198</v>
      </c>
      <c r="P4892" s="19">
        <f>INT(Table1[[#This Row],[post_time]])</f>
        <v>40540</v>
      </c>
      <c r="Q4892" s="3">
        <f>IF(Table1[[#This Row],[Hui Reply?]],VLOOKUP(Table1[[#This Row],[topic_id]],'All Topics Data'!$A$2:$E$1243,5,FALSE),0)</f>
        <v>0</v>
      </c>
      <c r="R4892" s="8">
        <f>Table1[[#This Row],[post_time]]+8/24</f>
        <v>40540.620613425926</v>
      </c>
      <c r="S4892" s="3">
        <f>IF(Table1[[#This Row],[post_position]]=1,0,SUMIFS($F$2:F4892,$H$2:H4892,Table1[[#This Row],[post_position]]-1,$C$2:C4892,Table1[[#This Row],[topic_id]]))</f>
        <v>40539.219710648147</v>
      </c>
    </row>
    <row r="4893" spans="1:19" x14ac:dyDescent="0.25">
      <c r="A4893" s="7">
        <v>4987</v>
      </c>
      <c r="B4893" s="7">
        <v>1</v>
      </c>
      <c r="C4893" s="7">
        <v>1193</v>
      </c>
      <c r="D4893" s="7">
        <v>6720</v>
      </c>
      <c r="E4893" s="2"/>
      <c r="F4893" s="8">
        <v>40540.621527777781</v>
      </c>
      <c r="G4893" s="7">
        <v>0</v>
      </c>
      <c r="H4893" s="7">
        <v>1</v>
      </c>
      <c r="I4893" s="7" t="b">
        <f t="shared" si="228"/>
        <v>0</v>
      </c>
      <c r="J4893" s="7" t="b">
        <f t="shared" si="229"/>
        <v>0</v>
      </c>
      <c r="K4893" s="7">
        <f t="shared" si="230"/>
        <v>0</v>
      </c>
      <c r="L4893" s="7">
        <f>WEEKDAY(Table1[[#This Row],[post_time]])</f>
        <v>3</v>
      </c>
      <c r="M4893" s="7">
        <f>VLOOKUP(Table1[[#This Row],[topic_id]],'All Topics Data'!$A$2:$I$1243,8,FALSE)</f>
        <v>40540.621527777781</v>
      </c>
      <c r="N4893" s="7">
        <f>Table1[[#This Row],[Hui Reply?]]*(Table1[[#This Row],[post_time]]-Table1[[#This Row],[timestamp of previous reply]])</f>
        <v>0</v>
      </c>
      <c r="O4893" s="3">
        <f>O4892+Table1[[#This Row],[Hui Reply?]]</f>
        <v>1198</v>
      </c>
      <c r="P4893" s="19">
        <f>INT(Table1[[#This Row],[post_time]])</f>
        <v>40540</v>
      </c>
      <c r="Q4893" s="3">
        <f>IF(Table1[[#This Row],[Hui Reply?]],VLOOKUP(Table1[[#This Row],[topic_id]],'All Topics Data'!$A$2:$E$1243,5,FALSE),0)</f>
        <v>0</v>
      </c>
      <c r="R4893" s="8">
        <f>Table1[[#This Row],[post_time]]+8/24</f>
        <v>40540.954861111117</v>
      </c>
      <c r="S4893" s="3">
        <f>IF(Table1[[#This Row],[post_position]]=1,0,SUMIFS($F$2:F4893,$H$2:H4893,Table1[[#This Row],[post_position]]-1,$C$2:C4893,Table1[[#This Row],[topic_id]]))</f>
        <v>0</v>
      </c>
    </row>
    <row r="4894" spans="1:19" x14ac:dyDescent="0.25">
      <c r="A4894" s="7">
        <v>4988</v>
      </c>
      <c r="B4894" s="7">
        <v>1</v>
      </c>
      <c r="C4894" s="7">
        <v>1185</v>
      </c>
      <c r="D4894" s="7">
        <v>24</v>
      </c>
      <c r="E4894" s="2"/>
      <c r="F4894" s="8">
        <v>40540.631712962961</v>
      </c>
      <c r="G4894" s="7">
        <v>0</v>
      </c>
      <c r="H4894" s="7">
        <v>9</v>
      </c>
      <c r="I4894" s="7" t="b">
        <f t="shared" si="228"/>
        <v>1</v>
      </c>
      <c r="J4894" s="7" t="b">
        <f t="shared" si="229"/>
        <v>1</v>
      </c>
      <c r="K4894" s="7">
        <f t="shared" si="230"/>
        <v>1</v>
      </c>
      <c r="L4894" s="7">
        <f>WEEKDAY(Table1[[#This Row],[post_time]])</f>
        <v>3</v>
      </c>
      <c r="M4894" s="7">
        <f>VLOOKUP(Table1[[#This Row],[topic_id]],'All Topics Data'!$A$2:$I$1243,8,FALSE)</f>
        <v>40537.336805555555</v>
      </c>
      <c r="N4894" s="7">
        <f>Table1[[#This Row],[Hui Reply?]]*(Table1[[#This Row],[post_time]]-Table1[[#This Row],[timestamp of previous reply]])</f>
        <v>0.34443287036992842</v>
      </c>
      <c r="O4894" s="3">
        <f>O4893+Table1[[#This Row],[Hui Reply?]]</f>
        <v>1199</v>
      </c>
      <c r="P4894" s="19">
        <f>INT(Table1[[#This Row],[post_time]])</f>
        <v>40540</v>
      </c>
      <c r="Q4894" s="3" t="str">
        <f>IF(Table1[[#This Row],[Hui Reply?]],VLOOKUP(Table1[[#This Row],[topic_id]],'All Topics Data'!$A$2:$E$1243,5,FALSE),0)</f>
        <v>exceladdict</v>
      </c>
      <c r="R4894" s="8">
        <f>Table1[[#This Row],[post_time]]+8/24</f>
        <v>40540.965046296296</v>
      </c>
      <c r="S4894" s="3">
        <f>IF(Table1[[#This Row],[post_position]]=1,0,SUMIFS($F$2:F4894,$H$2:H4894,Table1[[#This Row],[post_position]]-1,$C$2:C4894,Table1[[#This Row],[topic_id]]))</f>
        <v>40540.287280092591</v>
      </c>
    </row>
    <row r="4895" spans="1:19" x14ac:dyDescent="0.25">
      <c r="A4895" s="7">
        <v>4989</v>
      </c>
      <c r="B4895" s="7">
        <v>1</v>
      </c>
      <c r="C4895" s="7">
        <v>1193</v>
      </c>
      <c r="D4895" s="7">
        <v>6713</v>
      </c>
      <c r="F4895" s="8">
        <v>40540.645254629628</v>
      </c>
      <c r="G4895" s="7">
        <v>0</v>
      </c>
      <c r="H4895" s="7">
        <v>2</v>
      </c>
      <c r="I4895" s="7" t="b">
        <f t="shared" si="228"/>
        <v>0</v>
      </c>
      <c r="J4895" s="7" t="b">
        <f t="shared" si="229"/>
        <v>1</v>
      </c>
      <c r="K4895" s="7">
        <f t="shared" si="230"/>
        <v>0</v>
      </c>
      <c r="L4895" s="7">
        <f>WEEKDAY(Table1[[#This Row],[post_time]])</f>
        <v>3</v>
      </c>
      <c r="M4895" s="7">
        <f>VLOOKUP(Table1[[#This Row],[topic_id]],'All Topics Data'!$A$2:$I$1243,8,FALSE)</f>
        <v>40540.621527777781</v>
      </c>
      <c r="N4895" s="7">
        <f>Table1[[#This Row],[Hui Reply?]]*(Table1[[#This Row],[post_time]]-Table1[[#This Row],[timestamp of previous reply]])</f>
        <v>0</v>
      </c>
      <c r="O4895" s="3">
        <f>O4894+Table1[[#This Row],[Hui Reply?]]</f>
        <v>1199</v>
      </c>
      <c r="P4895" s="19">
        <f>INT(Table1[[#This Row],[post_time]])</f>
        <v>40540</v>
      </c>
      <c r="Q4895" s="3">
        <f>IF(Table1[[#This Row],[Hui Reply?]],VLOOKUP(Table1[[#This Row],[topic_id]],'All Topics Data'!$A$2:$E$1243,5,FALSE),0)</f>
        <v>0</v>
      </c>
      <c r="R4895" s="8">
        <f>Table1[[#This Row],[post_time]]+8/24</f>
        <v>40540.978587962964</v>
      </c>
      <c r="S4895" s="3">
        <f>IF(Table1[[#This Row],[post_position]]=1,0,SUMIFS($F$2:F4895,$H$2:H4895,Table1[[#This Row],[post_position]]-1,$C$2:C4895,Table1[[#This Row],[topic_id]]))</f>
        <v>40540.621527777781</v>
      </c>
    </row>
    <row r="4896" spans="1:19" x14ac:dyDescent="0.25">
      <c r="A4896" s="7">
        <v>4990</v>
      </c>
      <c r="B4896" s="7">
        <v>1</v>
      </c>
      <c r="C4896" s="7">
        <v>1193</v>
      </c>
      <c r="D4896" s="7">
        <v>6720</v>
      </c>
      <c r="F4896" s="8">
        <v>40540.648472222223</v>
      </c>
      <c r="G4896" s="7">
        <v>0</v>
      </c>
      <c r="H4896" s="7">
        <v>3</v>
      </c>
      <c r="I4896" s="7" t="b">
        <f t="shared" si="228"/>
        <v>0</v>
      </c>
      <c r="J4896" s="7" t="b">
        <f t="shared" si="229"/>
        <v>1</v>
      </c>
      <c r="K4896" s="7">
        <f t="shared" si="230"/>
        <v>0</v>
      </c>
      <c r="L4896" s="7">
        <f>WEEKDAY(Table1[[#This Row],[post_time]])</f>
        <v>3</v>
      </c>
      <c r="M4896" s="7">
        <f>VLOOKUP(Table1[[#This Row],[topic_id]],'All Topics Data'!$A$2:$I$1243,8,FALSE)</f>
        <v>40540.621527777781</v>
      </c>
      <c r="N4896" s="7">
        <f>Table1[[#This Row],[Hui Reply?]]*(Table1[[#This Row],[post_time]]-Table1[[#This Row],[timestamp of previous reply]])</f>
        <v>0</v>
      </c>
      <c r="O4896" s="3">
        <f>O4895+Table1[[#This Row],[Hui Reply?]]</f>
        <v>1199</v>
      </c>
      <c r="P4896" s="19">
        <f>INT(Table1[[#This Row],[post_time]])</f>
        <v>40540</v>
      </c>
      <c r="Q4896" s="3">
        <f>IF(Table1[[#This Row],[Hui Reply?]],VLOOKUP(Table1[[#This Row],[topic_id]],'All Topics Data'!$A$2:$E$1243,5,FALSE),0)</f>
        <v>0</v>
      </c>
      <c r="R4896" s="8">
        <f>Table1[[#This Row],[post_time]]+8/24</f>
        <v>40540.981805555559</v>
      </c>
      <c r="S4896" s="3">
        <f>IF(Table1[[#This Row],[post_position]]=1,0,SUMIFS($F$2:F4896,$H$2:H4896,Table1[[#This Row],[post_position]]-1,$C$2:C4896,Table1[[#This Row],[topic_id]]))</f>
        <v>40540.645254629628</v>
      </c>
    </row>
    <row r="4897" spans="1:19" x14ac:dyDescent="0.25">
      <c r="A4897" s="7">
        <v>4991</v>
      </c>
      <c r="B4897" s="7">
        <v>1</v>
      </c>
      <c r="C4897" s="7">
        <v>1194</v>
      </c>
      <c r="D4897" s="7">
        <v>5246</v>
      </c>
      <c r="E4897" s="2"/>
      <c r="F4897" s="8">
        <v>40540.692418981482</v>
      </c>
      <c r="G4897" s="7">
        <v>0</v>
      </c>
      <c r="H4897" s="7">
        <v>1</v>
      </c>
      <c r="I4897" s="7" t="b">
        <f t="shared" si="228"/>
        <v>0</v>
      </c>
      <c r="J4897" s="7" t="b">
        <f t="shared" si="229"/>
        <v>0</v>
      </c>
      <c r="K4897" s="7">
        <f t="shared" si="230"/>
        <v>0</v>
      </c>
      <c r="L4897" s="7">
        <f>WEEKDAY(Table1[[#This Row],[post_time]])</f>
        <v>3</v>
      </c>
      <c r="M4897" s="7">
        <f>VLOOKUP(Table1[[#This Row],[topic_id]],'All Topics Data'!$A$2:$I$1243,8,FALSE)</f>
        <v>40540.692361111112</v>
      </c>
      <c r="N4897" s="7">
        <f>Table1[[#This Row],[Hui Reply?]]*(Table1[[#This Row],[post_time]]-Table1[[#This Row],[timestamp of previous reply]])</f>
        <v>0</v>
      </c>
      <c r="O4897" s="3">
        <f>O4896+Table1[[#This Row],[Hui Reply?]]</f>
        <v>1199</v>
      </c>
      <c r="P4897" s="19">
        <f>INT(Table1[[#This Row],[post_time]])</f>
        <v>40540</v>
      </c>
      <c r="Q4897" s="3">
        <f>IF(Table1[[#This Row],[Hui Reply?]],VLOOKUP(Table1[[#This Row],[topic_id]],'All Topics Data'!$A$2:$E$1243,5,FALSE),0)</f>
        <v>0</v>
      </c>
      <c r="R4897" s="8">
        <f>Table1[[#This Row],[post_time]]+8/24</f>
        <v>40541.025752314818</v>
      </c>
      <c r="S4897" s="3">
        <f>IF(Table1[[#This Row],[post_position]]=1,0,SUMIFS($F$2:F4897,$H$2:H4897,Table1[[#This Row],[post_position]]-1,$C$2:C4897,Table1[[#This Row],[topic_id]]))</f>
        <v>0</v>
      </c>
    </row>
    <row r="4898" spans="1:19" x14ac:dyDescent="0.25">
      <c r="A4898" s="7">
        <v>4992</v>
      </c>
      <c r="B4898" s="7">
        <v>1</v>
      </c>
      <c r="C4898" s="7">
        <v>1193</v>
      </c>
      <c r="D4898" s="7">
        <v>6713</v>
      </c>
      <c r="F4898" s="8">
        <v>40540.716527777775</v>
      </c>
      <c r="G4898" s="7">
        <v>0</v>
      </c>
      <c r="H4898" s="7">
        <v>4</v>
      </c>
      <c r="I4898" s="7" t="b">
        <f t="shared" si="228"/>
        <v>0</v>
      </c>
      <c r="J4898" s="7" t="b">
        <f t="shared" si="229"/>
        <v>1</v>
      </c>
      <c r="K4898" s="7">
        <f t="shared" si="230"/>
        <v>0</v>
      </c>
      <c r="L4898" s="7">
        <f>WEEKDAY(Table1[[#This Row],[post_time]])</f>
        <v>3</v>
      </c>
      <c r="M4898" s="7">
        <f>VLOOKUP(Table1[[#This Row],[topic_id]],'All Topics Data'!$A$2:$I$1243,8,FALSE)</f>
        <v>40540.621527777781</v>
      </c>
      <c r="N4898" s="7">
        <f>Table1[[#This Row],[Hui Reply?]]*(Table1[[#This Row],[post_time]]-Table1[[#This Row],[timestamp of previous reply]])</f>
        <v>0</v>
      </c>
      <c r="O4898" s="3">
        <f>O4897+Table1[[#This Row],[Hui Reply?]]</f>
        <v>1199</v>
      </c>
      <c r="P4898" s="19">
        <f>INT(Table1[[#This Row],[post_time]])</f>
        <v>40540</v>
      </c>
      <c r="Q4898" s="3">
        <f>IF(Table1[[#This Row],[Hui Reply?]],VLOOKUP(Table1[[#This Row],[topic_id]],'All Topics Data'!$A$2:$E$1243,5,FALSE),0)</f>
        <v>0</v>
      </c>
      <c r="R4898" s="8">
        <f>Table1[[#This Row],[post_time]]+8/24</f>
        <v>40541.049861111111</v>
      </c>
      <c r="S4898" s="3">
        <f>IF(Table1[[#This Row],[post_position]]=1,0,SUMIFS($F$2:F4898,$H$2:H4898,Table1[[#This Row],[post_position]]-1,$C$2:C4898,Table1[[#This Row],[topic_id]]))</f>
        <v>40540.648472222223</v>
      </c>
    </row>
    <row r="4899" spans="1:19" x14ac:dyDescent="0.25">
      <c r="A4899" s="7">
        <v>4993</v>
      </c>
      <c r="B4899" s="7">
        <v>1</v>
      </c>
      <c r="C4899" s="7">
        <v>1193</v>
      </c>
      <c r="D4899" s="7">
        <v>5408</v>
      </c>
      <c r="F4899" s="8">
        <v>40540.743993055556</v>
      </c>
      <c r="G4899" s="7">
        <v>0</v>
      </c>
      <c r="H4899" s="7">
        <v>5</v>
      </c>
      <c r="I4899" s="7" t="b">
        <f t="shared" si="228"/>
        <v>0</v>
      </c>
      <c r="J4899" s="7" t="b">
        <f t="shared" si="229"/>
        <v>1</v>
      </c>
      <c r="K4899" s="7">
        <f t="shared" si="230"/>
        <v>0</v>
      </c>
      <c r="L4899" s="7">
        <f>WEEKDAY(Table1[[#This Row],[post_time]])</f>
        <v>3</v>
      </c>
      <c r="M4899" s="7">
        <f>VLOOKUP(Table1[[#This Row],[topic_id]],'All Topics Data'!$A$2:$I$1243,8,FALSE)</f>
        <v>40540.621527777781</v>
      </c>
      <c r="N4899" s="7">
        <f>Table1[[#This Row],[Hui Reply?]]*(Table1[[#This Row],[post_time]]-Table1[[#This Row],[timestamp of previous reply]])</f>
        <v>0</v>
      </c>
      <c r="O4899" s="3">
        <f>O4898+Table1[[#This Row],[Hui Reply?]]</f>
        <v>1199</v>
      </c>
      <c r="P4899" s="19">
        <f>INT(Table1[[#This Row],[post_time]])</f>
        <v>40540</v>
      </c>
      <c r="Q4899" s="3">
        <f>IF(Table1[[#This Row],[Hui Reply?]],VLOOKUP(Table1[[#This Row],[topic_id]],'All Topics Data'!$A$2:$E$1243,5,FALSE),0)</f>
        <v>0</v>
      </c>
      <c r="R4899" s="8">
        <f>Table1[[#This Row],[post_time]]+8/24</f>
        <v>40541.077326388891</v>
      </c>
      <c r="S4899" s="3">
        <f>IF(Table1[[#This Row],[post_position]]=1,0,SUMIFS($F$2:F4899,$H$2:H4899,Table1[[#This Row],[post_position]]-1,$C$2:C4899,Table1[[#This Row],[topic_id]]))</f>
        <v>40540.716527777775</v>
      </c>
    </row>
    <row r="4900" spans="1:19" x14ac:dyDescent="0.25">
      <c r="A4900" s="7">
        <v>4994</v>
      </c>
      <c r="B4900" s="7">
        <v>1</v>
      </c>
      <c r="C4900" s="7">
        <v>1194</v>
      </c>
      <c r="D4900" s="7">
        <v>6662</v>
      </c>
      <c r="E4900" s="2"/>
      <c r="F4900" s="8">
        <v>40540.816886574074</v>
      </c>
      <c r="G4900" s="7">
        <v>0</v>
      </c>
      <c r="H4900" s="7">
        <v>2</v>
      </c>
      <c r="I4900" s="7" t="b">
        <f t="shared" si="228"/>
        <v>0</v>
      </c>
      <c r="J4900" s="7" t="b">
        <f t="shared" si="229"/>
        <v>1</v>
      </c>
      <c r="K4900" s="7">
        <f t="shared" si="230"/>
        <v>0</v>
      </c>
      <c r="L4900" s="7">
        <f>WEEKDAY(Table1[[#This Row],[post_time]])</f>
        <v>3</v>
      </c>
      <c r="M4900" s="7">
        <f>VLOOKUP(Table1[[#This Row],[topic_id]],'All Topics Data'!$A$2:$I$1243,8,FALSE)</f>
        <v>40540.692361111112</v>
      </c>
      <c r="N4900" s="7">
        <f>Table1[[#This Row],[Hui Reply?]]*(Table1[[#This Row],[post_time]]-Table1[[#This Row],[timestamp of previous reply]])</f>
        <v>0</v>
      </c>
      <c r="O4900" s="3">
        <f>O4899+Table1[[#This Row],[Hui Reply?]]</f>
        <v>1199</v>
      </c>
      <c r="P4900" s="19">
        <f>INT(Table1[[#This Row],[post_time]])</f>
        <v>40540</v>
      </c>
      <c r="Q4900" s="3">
        <f>IF(Table1[[#This Row],[Hui Reply?]],VLOOKUP(Table1[[#This Row],[topic_id]],'All Topics Data'!$A$2:$E$1243,5,FALSE),0)</f>
        <v>0</v>
      </c>
      <c r="R4900" s="8">
        <f>Table1[[#This Row],[post_time]]+8/24</f>
        <v>40541.150219907409</v>
      </c>
      <c r="S4900" s="3">
        <f>IF(Table1[[#This Row],[post_position]]=1,0,SUMIFS($F$2:F4900,$H$2:H4900,Table1[[#This Row],[post_position]]-1,$C$2:C4900,Table1[[#This Row],[topic_id]]))</f>
        <v>40540.692418981482</v>
      </c>
    </row>
    <row r="4901" spans="1:19" x14ac:dyDescent="0.25">
      <c r="A4901" s="7">
        <v>4995</v>
      </c>
      <c r="B4901" s="7">
        <v>1</v>
      </c>
      <c r="C4901" s="7">
        <v>1195</v>
      </c>
      <c r="D4901" s="7">
        <v>7247</v>
      </c>
      <c r="E4901" s="2"/>
      <c r="F4901" s="8">
        <v>40540.847245370373</v>
      </c>
      <c r="G4901" s="7">
        <v>0</v>
      </c>
      <c r="H4901" s="7">
        <v>1</v>
      </c>
      <c r="I4901" s="7" t="b">
        <f t="shared" si="228"/>
        <v>0</v>
      </c>
      <c r="J4901" s="7" t="b">
        <f t="shared" si="229"/>
        <v>0</v>
      </c>
      <c r="K4901" s="7">
        <f t="shared" si="230"/>
        <v>0</v>
      </c>
      <c r="L4901" s="7">
        <f>WEEKDAY(Table1[[#This Row],[post_time]])</f>
        <v>3</v>
      </c>
      <c r="M4901" s="7">
        <f>VLOOKUP(Table1[[#This Row],[topic_id]],'All Topics Data'!$A$2:$I$1243,8,FALSE)</f>
        <v>40540.847222222219</v>
      </c>
      <c r="N4901" s="7">
        <f>Table1[[#This Row],[Hui Reply?]]*(Table1[[#This Row],[post_time]]-Table1[[#This Row],[timestamp of previous reply]])</f>
        <v>0</v>
      </c>
      <c r="O4901" s="3">
        <f>O4900+Table1[[#This Row],[Hui Reply?]]</f>
        <v>1199</v>
      </c>
      <c r="P4901" s="19">
        <f>INT(Table1[[#This Row],[post_time]])</f>
        <v>40540</v>
      </c>
      <c r="Q4901" s="3">
        <f>IF(Table1[[#This Row],[Hui Reply?]],VLOOKUP(Table1[[#This Row],[topic_id]],'All Topics Data'!$A$2:$E$1243,5,FALSE),0)</f>
        <v>0</v>
      </c>
      <c r="R4901" s="8">
        <f>Table1[[#This Row],[post_time]]+8/24</f>
        <v>40541.180578703708</v>
      </c>
      <c r="S4901" s="3">
        <f>IF(Table1[[#This Row],[post_position]]=1,0,SUMIFS($F$2:F4901,$H$2:H4901,Table1[[#This Row],[post_position]]-1,$C$2:C4901,Table1[[#This Row],[topic_id]]))</f>
        <v>0</v>
      </c>
    </row>
    <row r="4902" spans="1:19" x14ac:dyDescent="0.25">
      <c r="A4902" s="7">
        <v>4996</v>
      </c>
      <c r="B4902" s="7">
        <v>1</v>
      </c>
      <c r="C4902" s="7">
        <v>1196</v>
      </c>
      <c r="D4902" s="7">
        <v>7248</v>
      </c>
      <c r="E4902" s="2"/>
      <c r="F4902" s="8">
        <v>40540.886250000003</v>
      </c>
      <c r="G4902" s="7">
        <v>0</v>
      </c>
      <c r="H4902" s="7">
        <v>1</v>
      </c>
      <c r="I4902" s="7" t="b">
        <f t="shared" si="228"/>
        <v>0</v>
      </c>
      <c r="J4902" s="7" t="b">
        <f t="shared" si="229"/>
        <v>0</v>
      </c>
      <c r="K4902" s="7">
        <f t="shared" si="230"/>
        <v>0</v>
      </c>
      <c r="L4902" s="7">
        <f>WEEKDAY(Table1[[#This Row],[post_time]])</f>
        <v>3</v>
      </c>
      <c r="M4902" s="7">
        <f>VLOOKUP(Table1[[#This Row],[topic_id]],'All Topics Data'!$A$2:$I$1243,8,FALSE)</f>
        <v>40540.886111111111</v>
      </c>
      <c r="N4902" s="7">
        <f>Table1[[#This Row],[Hui Reply?]]*(Table1[[#This Row],[post_time]]-Table1[[#This Row],[timestamp of previous reply]])</f>
        <v>0</v>
      </c>
      <c r="O4902" s="3">
        <f>O4901+Table1[[#This Row],[Hui Reply?]]</f>
        <v>1199</v>
      </c>
      <c r="P4902" s="19">
        <f>INT(Table1[[#This Row],[post_time]])</f>
        <v>40540</v>
      </c>
      <c r="Q4902" s="3">
        <f>IF(Table1[[#This Row],[Hui Reply?]],VLOOKUP(Table1[[#This Row],[topic_id]],'All Topics Data'!$A$2:$E$1243,5,FALSE),0)</f>
        <v>0</v>
      </c>
      <c r="R4902" s="8">
        <f>Table1[[#This Row],[post_time]]+8/24</f>
        <v>40541.219583333339</v>
      </c>
      <c r="S4902" s="3">
        <f>IF(Table1[[#This Row],[post_position]]=1,0,SUMIFS($F$2:F4902,$H$2:H4902,Table1[[#This Row],[post_position]]-1,$C$2:C4902,Table1[[#This Row],[topic_id]]))</f>
        <v>0</v>
      </c>
    </row>
    <row r="4903" spans="1:19" x14ac:dyDescent="0.25">
      <c r="A4903" s="7">
        <v>4997</v>
      </c>
      <c r="B4903" s="7">
        <v>1</v>
      </c>
      <c r="C4903" s="7">
        <v>1197</v>
      </c>
      <c r="D4903" s="7">
        <v>6821</v>
      </c>
      <c r="F4903" s="8">
        <v>40540.953356481485</v>
      </c>
      <c r="G4903" s="7">
        <v>0</v>
      </c>
      <c r="H4903" s="7">
        <v>1</v>
      </c>
      <c r="I4903" s="7" t="b">
        <f t="shared" si="228"/>
        <v>0</v>
      </c>
      <c r="J4903" s="7" t="b">
        <f t="shared" si="229"/>
        <v>0</v>
      </c>
      <c r="K4903" s="7">
        <f t="shared" si="230"/>
        <v>0</v>
      </c>
      <c r="L4903" s="7">
        <f>WEEKDAY(Table1[[#This Row],[post_time]])</f>
        <v>3</v>
      </c>
      <c r="M4903" s="7">
        <f>VLOOKUP(Table1[[#This Row],[topic_id]],'All Topics Data'!$A$2:$I$1243,8,FALSE)</f>
        <v>40540.952777777777</v>
      </c>
      <c r="N4903" s="7">
        <f>Table1[[#This Row],[Hui Reply?]]*(Table1[[#This Row],[post_time]]-Table1[[#This Row],[timestamp of previous reply]])</f>
        <v>0</v>
      </c>
      <c r="O4903" s="3">
        <f>O4902+Table1[[#This Row],[Hui Reply?]]</f>
        <v>1199</v>
      </c>
      <c r="P4903" s="19">
        <f>INT(Table1[[#This Row],[post_time]])</f>
        <v>40540</v>
      </c>
      <c r="Q4903" s="3">
        <f>IF(Table1[[#This Row],[Hui Reply?]],VLOOKUP(Table1[[#This Row],[topic_id]],'All Topics Data'!$A$2:$E$1243,5,FALSE),0)</f>
        <v>0</v>
      </c>
      <c r="R4903" s="8">
        <f>Table1[[#This Row],[post_time]]+8/24</f>
        <v>40541.28668981482</v>
      </c>
      <c r="S4903" s="3">
        <f>IF(Table1[[#This Row],[post_position]]=1,0,SUMIFS($F$2:F4903,$H$2:H4903,Table1[[#This Row],[post_position]]-1,$C$2:C4903,Table1[[#This Row],[topic_id]]))</f>
        <v>0</v>
      </c>
    </row>
    <row r="4904" spans="1:19" x14ac:dyDescent="0.25">
      <c r="A4904" s="7">
        <v>4998</v>
      </c>
      <c r="B4904" s="7">
        <v>1</v>
      </c>
      <c r="C4904" s="7">
        <v>1192</v>
      </c>
      <c r="D4904" s="7">
        <v>7118</v>
      </c>
      <c r="F4904" s="8">
        <v>40541.081574074073</v>
      </c>
      <c r="G4904" s="7">
        <v>0</v>
      </c>
      <c r="H4904" s="7">
        <v>3</v>
      </c>
      <c r="I4904" s="7" t="b">
        <f t="shared" si="228"/>
        <v>0</v>
      </c>
      <c r="J4904" s="7" t="b">
        <f t="shared" si="229"/>
        <v>1</v>
      </c>
      <c r="K4904" s="7">
        <f t="shared" si="230"/>
        <v>0</v>
      </c>
      <c r="L4904" s="7">
        <f>WEEKDAY(Table1[[#This Row],[post_time]])</f>
        <v>4</v>
      </c>
      <c r="M4904" s="7">
        <f>VLOOKUP(Table1[[#This Row],[topic_id]],'All Topics Data'!$A$2:$I$1243,8,FALSE)</f>
        <v>40540.039583333331</v>
      </c>
      <c r="N4904" s="7">
        <f>Table1[[#This Row],[Hui Reply?]]*(Table1[[#This Row],[post_time]]-Table1[[#This Row],[timestamp of previous reply]])</f>
        <v>0</v>
      </c>
      <c r="O4904" s="3">
        <f>O4903+Table1[[#This Row],[Hui Reply?]]</f>
        <v>1199</v>
      </c>
      <c r="P4904" s="19">
        <f>INT(Table1[[#This Row],[post_time]])</f>
        <v>40541</v>
      </c>
      <c r="Q4904" s="3">
        <f>IF(Table1[[#This Row],[Hui Reply?]],VLOOKUP(Table1[[#This Row],[topic_id]],'All Topics Data'!$A$2:$E$1243,5,FALSE),0)</f>
        <v>0</v>
      </c>
      <c r="R4904" s="8">
        <f>Table1[[#This Row],[post_time]]+8/24</f>
        <v>40541.414907407408</v>
      </c>
      <c r="S4904" s="3">
        <f>IF(Table1[[#This Row],[post_position]]=1,0,SUMIFS($F$2:F4904,$H$2:H4904,Table1[[#This Row],[post_position]]-1,$C$2:C4904,Table1[[#This Row],[topic_id]]))</f>
        <v>40540.075335648151</v>
      </c>
    </row>
    <row r="4905" spans="1:19" x14ac:dyDescent="0.25">
      <c r="A4905" s="7">
        <v>4999</v>
      </c>
      <c r="B4905" s="7">
        <v>1</v>
      </c>
      <c r="C4905" s="7">
        <v>1193</v>
      </c>
      <c r="D4905" s="7">
        <v>6720</v>
      </c>
      <c r="E4905" s="2"/>
      <c r="F4905" s="8">
        <v>40541.106874999998</v>
      </c>
      <c r="G4905" s="7">
        <v>0</v>
      </c>
      <c r="H4905" s="7">
        <v>6</v>
      </c>
      <c r="I4905" s="7" t="b">
        <f t="shared" si="228"/>
        <v>0</v>
      </c>
      <c r="J4905" s="7" t="b">
        <f t="shared" si="229"/>
        <v>1</v>
      </c>
      <c r="K4905" s="7">
        <f t="shared" si="230"/>
        <v>0</v>
      </c>
      <c r="L4905" s="7">
        <f>WEEKDAY(Table1[[#This Row],[post_time]])</f>
        <v>4</v>
      </c>
      <c r="M4905" s="7">
        <f>VLOOKUP(Table1[[#This Row],[topic_id]],'All Topics Data'!$A$2:$I$1243,8,FALSE)</f>
        <v>40540.621527777781</v>
      </c>
      <c r="N4905" s="7">
        <f>Table1[[#This Row],[Hui Reply?]]*(Table1[[#This Row],[post_time]]-Table1[[#This Row],[timestamp of previous reply]])</f>
        <v>0</v>
      </c>
      <c r="O4905" s="3">
        <f>O4904+Table1[[#This Row],[Hui Reply?]]</f>
        <v>1199</v>
      </c>
      <c r="P4905" s="19">
        <f>INT(Table1[[#This Row],[post_time]])</f>
        <v>40541</v>
      </c>
      <c r="Q4905" s="3">
        <f>IF(Table1[[#This Row],[Hui Reply?]],VLOOKUP(Table1[[#This Row],[topic_id]],'All Topics Data'!$A$2:$E$1243,5,FALSE),0)</f>
        <v>0</v>
      </c>
      <c r="R4905" s="8">
        <f>Table1[[#This Row],[post_time]]+8/24</f>
        <v>40541.440208333333</v>
      </c>
      <c r="S4905" s="3">
        <f>IF(Table1[[#This Row],[post_position]]=1,0,SUMIFS($F$2:F4905,$H$2:H4905,Table1[[#This Row],[post_position]]-1,$C$2:C4905,Table1[[#This Row],[topic_id]]))</f>
        <v>40540.743993055556</v>
      </c>
    </row>
    <row r="4906" spans="1:19" x14ac:dyDescent="0.25">
      <c r="A4906" s="7">
        <v>5000</v>
      </c>
      <c r="B4906" s="7">
        <v>1</v>
      </c>
      <c r="C4906" s="7">
        <v>1193</v>
      </c>
      <c r="D4906" s="7">
        <v>6720</v>
      </c>
      <c r="E4906" s="2"/>
      <c r="F4906" s="8">
        <v>40541.114618055559</v>
      </c>
      <c r="G4906" s="7">
        <v>0</v>
      </c>
      <c r="H4906" s="7">
        <v>7</v>
      </c>
      <c r="I4906" s="7" t="b">
        <f t="shared" si="228"/>
        <v>0</v>
      </c>
      <c r="J4906" s="7" t="b">
        <f t="shared" si="229"/>
        <v>1</v>
      </c>
      <c r="K4906" s="7">
        <f t="shared" si="230"/>
        <v>0</v>
      </c>
      <c r="L4906" s="7">
        <f>WEEKDAY(Table1[[#This Row],[post_time]])</f>
        <v>4</v>
      </c>
      <c r="M4906" s="7">
        <f>VLOOKUP(Table1[[#This Row],[topic_id]],'All Topics Data'!$A$2:$I$1243,8,FALSE)</f>
        <v>40540.621527777781</v>
      </c>
      <c r="N4906" s="7">
        <f>Table1[[#This Row],[Hui Reply?]]*(Table1[[#This Row],[post_time]]-Table1[[#This Row],[timestamp of previous reply]])</f>
        <v>0</v>
      </c>
      <c r="O4906" s="3">
        <f>O4905+Table1[[#This Row],[Hui Reply?]]</f>
        <v>1199</v>
      </c>
      <c r="P4906" s="19">
        <f>INT(Table1[[#This Row],[post_time]])</f>
        <v>40541</v>
      </c>
      <c r="Q4906" s="3">
        <f>IF(Table1[[#This Row],[Hui Reply?]],VLOOKUP(Table1[[#This Row],[topic_id]],'All Topics Data'!$A$2:$E$1243,5,FALSE),0)</f>
        <v>0</v>
      </c>
      <c r="R4906" s="8">
        <f>Table1[[#This Row],[post_time]]+8/24</f>
        <v>40541.447951388895</v>
      </c>
      <c r="S4906" s="3">
        <f>IF(Table1[[#This Row],[post_position]]=1,0,SUMIFS($F$2:F4906,$H$2:H4906,Table1[[#This Row],[post_position]]-1,$C$2:C4906,Table1[[#This Row],[topic_id]]))</f>
        <v>40541.106874999998</v>
      </c>
    </row>
    <row r="4907" spans="1:19" x14ac:dyDescent="0.25">
      <c r="A4907" s="7">
        <v>5001</v>
      </c>
      <c r="B4907" s="7">
        <v>1</v>
      </c>
      <c r="C4907" s="7">
        <v>1197</v>
      </c>
      <c r="D4907" s="7">
        <v>1</v>
      </c>
      <c r="F4907" s="8">
        <v>40541.14261574074</v>
      </c>
      <c r="G4907" s="7">
        <v>0</v>
      </c>
      <c r="H4907" s="7">
        <v>2</v>
      </c>
      <c r="I4907" s="7" t="b">
        <f t="shared" si="228"/>
        <v>0</v>
      </c>
      <c r="J4907" s="7" t="b">
        <f t="shared" si="229"/>
        <v>1</v>
      </c>
      <c r="K4907" s="7">
        <f t="shared" si="230"/>
        <v>0</v>
      </c>
      <c r="L4907" s="7">
        <f>WEEKDAY(Table1[[#This Row],[post_time]])</f>
        <v>4</v>
      </c>
      <c r="M4907" s="7">
        <f>VLOOKUP(Table1[[#This Row],[topic_id]],'All Topics Data'!$A$2:$I$1243,8,FALSE)</f>
        <v>40540.952777777777</v>
      </c>
      <c r="N4907" s="7">
        <f>Table1[[#This Row],[Hui Reply?]]*(Table1[[#This Row],[post_time]]-Table1[[#This Row],[timestamp of previous reply]])</f>
        <v>0</v>
      </c>
      <c r="O4907" s="3">
        <f>O4906+Table1[[#This Row],[Hui Reply?]]</f>
        <v>1199</v>
      </c>
      <c r="P4907" s="19">
        <f>INT(Table1[[#This Row],[post_time]])</f>
        <v>40541</v>
      </c>
      <c r="Q4907" s="3">
        <f>IF(Table1[[#This Row],[Hui Reply?]],VLOOKUP(Table1[[#This Row],[topic_id]],'All Topics Data'!$A$2:$E$1243,5,FALSE),0)</f>
        <v>0</v>
      </c>
      <c r="R4907" s="8">
        <f>Table1[[#This Row],[post_time]]+8/24</f>
        <v>40541.475949074076</v>
      </c>
      <c r="S4907" s="3">
        <f>IF(Table1[[#This Row],[post_position]]=1,0,SUMIFS($F$2:F4907,$H$2:H4907,Table1[[#This Row],[post_position]]-1,$C$2:C4907,Table1[[#This Row],[topic_id]]))</f>
        <v>40540.953356481485</v>
      </c>
    </row>
    <row r="4908" spans="1:19" x14ac:dyDescent="0.25">
      <c r="A4908" s="7">
        <v>5002</v>
      </c>
      <c r="B4908" s="7">
        <v>1</v>
      </c>
      <c r="C4908" s="7">
        <v>1195</v>
      </c>
      <c r="D4908" s="7">
        <v>1</v>
      </c>
      <c r="F4908" s="8">
        <v>40541.159108796295</v>
      </c>
      <c r="G4908" s="7">
        <v>0</v>
      </c>
      <c r="H4908" s="7">
        <v>2</v>
      </c>
      <c r="I4908" s="7" t="b">
        <f t="shared" si="228"/>
        <v>0</v>
      </c>
      <c r="J4908" s="7" t="b">
        <f t="shared" si="229"/>
        <v>1</v>
      </c>
      <c r="K4908" s="7">
        <f t="shared" si="230"/>
        <v>0</v>
      </c>
      <c r="L4908" s="7">
        <f>WEEKDAY(Table1[[#This Row],[post_time]])</f>
        <v>4</v>
      </c>
      <c r="M4908" s="7">
        <f>VLOOKUP(Table1[[#This Row],[topic_id]],'All Topics Data'!$A$2:$I$1243,8,FALSE)</f>
        <v>40540.847222222219</v>
      </c>
      <c r="N4908" s="7">
        <f>Table1[[#This Row],[Hui Reply?]]*(Table1[[#This Row],[post_time]]-Table1[[#This Row],[timestamp of previous reply]])</f>
        <v>0</v>
      </c>
      <c r="O4908" s="3">
        <f>O4907+Table1[[#This Row],[Hui Reply?]]</f>
        <v>1199</v>
      </c>
      <c r="P4908" s="19">
        <f>INT(Table1[[#This Row],[post_time]])</f>
        <v>40541</v>
      </c>
      <c r="Q4908" s="3">
        <f>IF(Table1[[#This Row],[Hui Reply?]],VLOOKUP(Table1[[#This Row],[topic_id]],'All Topics Data'!$A$2:$E$1243,5,FALSE),0)</f>
        <v>0</v>
      </c>
      <c r="R4908" s="8">
        <f>Table1[[#This Row],[post_time]]+8/24</f>
        <v>40541.492442129631</v>
      </c>
      <c r="S4908" s="3">
        <f>IF(Table1[[#This Row],[post_position]]=1,0,SUMIFS($F$2:F4908,$H$2:H4908,Table1[[#This Row],[post_position]]-1,$C$2:C4908,Table1[[#This Row],[topic_id]]))</f>
        <v>40540.847245370373</v>
      </c>
    </row>
    <row r="4909" spans="1:19" x14ac:dyDescent="0.25">
      <c r="A4909" s="7">
        <v>5003</v>
      </c>
      <c r="B4909" s="7">
        <v>1</v>
      </c>
      <c r="C4909" s="7">
        <v>1189</v>
      </c>
      <c r="D4909" s="7">
        <v>7244</v>
      </c>
      <c r="F4909" s="8">
        <v>40541.17324074074</v>
      </c>
      <c r="G4909" s="7">
        <v>0</v>
      </c>
      <c r="H4909" s="7">
        <v>8</v>
      </c>
      <c r="I4909" s="7" t="b">
        <f t="shared" si="228"/>
        <v>0</v>
      </c>
      <c r="J4909" s="7" t="b">
        <f t="shared" si="229"/>
        <v>1</v>
      </c>
      <c r="K4909" s="7">
        <f t="shared" si="230"/>
        <v>0</v>
      </c>
      <c r="L4909" s="7">
        <f>WEEKDAY(Table1[[#This Row],[post_time]])</f>
        <v>4</v>
      </c>
      <c r="M4909" s="7">
        <f>VLOOKUP(Table1[[#This Row],[topic_id]],'All Topics Data'!$A$2:$I$1243,8,FALSE)</f>
        <v>40539.370138888888</v>
      </c>
      <c r="N4909" s="7">
        <f>Table1[[#This Row],[Hui Reply?]]*(Table1[[#This Row],[post_time]]-Table1[[#This Row],[timestamp of previous reply]])</f>
        <v>0</v>
      </c>
      <c r="O4909" s="3">
        <f>O4908+Table1[[#This Row],[Hui Reply?]]</f>
        <v>1199</v>
      </c>
      <c r="P4909" s="19">
        <f>INT(Table1[[#This Row],[post_time]])</f>
        <v>40541</v>
      </c>
      <c r="Q4909" s="3">
        <f>IF(Table1[[#This Row],[Hui Reply?]],VLOOKUP(Table1[[#This Row],[topic_id]],'All Topics Data'!$A$2:$E$1243,5,FALSE),0)</f>
        <v>0</v>
      </c>
      <c r="R4909" s="8">
        <f>Table1[[#This Row],[post_time]]+8/24</f>
        <v>40541.506574074076</v>
      </c>
      <c r="S4909" s="3">
        <f>IF(Table1[[#This Row],[post_position]]=1,0,SUMIFS($F$2:F4909,$H$2:H4909,Table1[[#This Row],[post_position]]-1,$C$2:C4909,Table1[[#This Row],[topic_id]]))</f>
        <v>40540.199525462966</v>
      </c>
    </row>
    <row r="4910" spans="1:19" x14ac:dyDescent="0.25">
      <c r="A4910" s="7">
        <v>5004</v>
      </c>
      <c r="B4910" s="7">
        <v>1</v>
      </c>
      <c r="C4910" s="7">
        <v>1189</v>
      </c>
      <c r="D4910" s="7">
        <v>24</v>
      </c>
      <c r="F4910" s="8">
        <v>40541.270370370374</v>
      </c>
      <c r="G4910" s="7">
        <v>0</v>
      </c>
      <c r="H4910" s="7">
        <v>9</v>
      </c>
      <c r="I4910" s="7" t="b">
        <f t="shared" si="228"/>
        <v>1</v>
      </c>
      <c r="J4910" s="7" t="b">
        <f t="shared" si="229"/>
        <v>1</v>
      </c>
      <c r="K4910" s="7">
        <f t="shared" si="230"/>
        <v>1</v>
      </c>
      <c r="L4910" s="7">
        <f>WEEKDAY(Table1[[#This Row],[post_time]])</f>
        <v>4</v>
      </c>
      <c r="M4910" s="7">
        <f>VLOOKUP(Table1[[#This Row],[topic_id]],'All Topics Data'!$A$2:$I$1243,8,FALSE)</f>
        <v>40539.370138888888</v>
      </c>
      <c r="N4910" s="7">
        <f>Table1[[#This Row],[Hui Reply?]]*(Table1[[#This Row],[post_time]]-Table1[[#This Row],[timestamp of previous reply]])</f>
        <v>9.7129629633855075E-2</v>
      </c>
      <c r="O4910" s="3">
        <f>O4909+Table1[[#This Row],[Hui Reply?]]</f>
        <v>1200</v>
      </c>
      <c r="P4910" s="19">
        <f>INT(Table1[[#This Row],[post_time]])</f>
        <v>40541</v>
      </c>
      <c r="Q4910" s="3" t="str">
        <f>IF(Table1[[#This Row],[Hui Reply?]],VLOOKUP(Table1[[#This Row],[topic_id]],'All Topics Data'!$A$2:$E$1243,5,FALSE),0)</f>
        <v>kanika</v>
      </c>
      <c r="R4910" s="8">
        <f>Table1[[#This Row],[post_time]]+8/24</f>
        <v>40541.603703703709</v>
      </c>
      <c r="S4910" s="3">
        <f>IF(Table1[[#This Row],[post_position]]=1,0,SUMIFS($F$2:F4910,$H$2:H4910,Table1[[#This Row],[post_position]]-1,$C$2:C4910,Table1[[#This Row],[topic_id]]))</f>
        <v>40541.17324074074</v>
      </c>
    </row>
    <row r="4911" spans="1:19" x14ac:dyDescent="0.25">
      <c r="A4911" s="7">
        <v>5005</v>
      </c>
      <c r="B4911" s="7">
        <v>1</v>
      </c>
      <c r="C4911" s="7">
        <v>1195</v>
      </c>
      <c r="D4911" s="7">
        <v>24</v>
      </c>
      <c r="F4911" s="8">
        <v>40541.271909722222</v>
      </c>
      <c r="G4911" s="7">
        <v>0</v>
      </c>
      <c r="H4911" s="7">
        <v>3</v>
      </c>
      <c r="I4911" s="7" t="b">
        <f t="shared" si="228"/>
        <v>1</v>
      </c>
      <c r="J4911" s="7" t="b">
        <f t="shared" si="229"/>
        <v>1</v>
      </c>
      <c r="K4911" s="7">
        <f t="shared" si="230"/>
        <v>1</v>
      </c>
      <c r="L4911" s="7">
        <f>WEEKDAY(Table1[[#This Row],[post_time]])</f>
        <v>4</v>
      </c>
      <c r="M4911" s="7">
        <f>VLOOKUP(Table1[[#This Row],[topic_id]],'All Topics Data'!$A$2:$I$1243,8,FALSE)</f>
        <v>40540.847222222219</v>
      </c>
      <c r="N4911" s="7">
        <f>Table1[[#This Row],[Hui Reply?]]*(Table1[[#This Row],[post_time]]-Table1[[#This Row],[timestamp of previous reply]])</f>
        <v>0.11280092592642177</v>
      </c>
      <c r="O4911" s="3">
        <f>O4910+Table1[[#This Row],[Hui Reply?]]</f>
        <v>1201</v>
      </c>
      <c r="P4911" s="19">
        <f>INT(Table1[[#This Row],[post_time]])</f>
        <v>40541</v>
      </c>
      <c r="Q4911" s="3" t="str">
        <f>IF(Table1[[#This Row],[Hui Reply?]],VLOOKUP(Table1[[#This Row],[topic_id]],'All Topics Data'!$A$2:$E$1243,5,FALSE),0)</f>
        <v>Mr M</v>
      </c>
      <c r="R4911" s="8">
        <f>Table1[[#This Row],[post_time]]+8/24</f>
        <v>40541.605243055557</v>
      </c>
      <c r="S4911" s="3">
        <f>IF(Table1[[#This Row],[post_position]]=1,0,SUMIFS($F$2:F4911,$H$2:H4911,Table1[[#This Row],[post_position]]-1,$C$2:C4911,Table1[[#This Row],[topic_id]]))</f>
        <v>40541.159108796295</v>
      </c>
    </row>
    <row r="4912" spans="1:19" x14ac:dyDescent="0.25">
      <c r="A4912" s="7">
        <v>5006</v>
      </c>
      <c r="B4912" s="7">
        <v>1</v>
      </c>
      <c r="C4912" s="7">
        <v>1198</v>
      </c>
      <c r="D4912" s="7">
        <v>7067</v>
      </c>
      <c r="E4912" s="2"/>
      <c r="F4912" s="8">
        <v>40541.333020833335</v>
      </c>
      <c r="G4912" s="7">
        <v>0</v>
      </c>
      <c r="H4912" s="7">
        <v>1</v>
      </c>
      <c r="I4912" s="7" t="b">
        <f t="shared" si="228"/>
        <v>0</v>
      </c>
      <c r="J4912" s="7" t="b">
        <f t="shared" si="229"/>
        <v>0</v>
      </c>
      <c r="K4912" s="7">
        <f t="shared" si="230"/>
        <v>0</v>
      </c>
      <c r="L4912" s="7">
        <f>WEEKDAY(Table1[[#This Row],[post_time]])</f>
        <v>4</v>
      </c>
      <c r="M4912" s="7">
        <f>VLOOKUP(Table1[[#This Row],[topic_id]],'All Topics Data'!$A$2:$I$1243,8,FALSE)</f>
        <v>40541.332638888889</v>
      </c>
      <c r="N4912" s="7">
        <f>Table1[[#This Row],[Hui Reply?]]*(Table1[[#This Row],[post_time]]-Table1[[#This Row],[timestamp of previous reply]])</f>
        <v>0</v>
      </c>
      <c r="O4912" s="3">
        <f>O4911+Table1[[#This Row],[Hui Reply?]]</f>
        <v>1201</v>
      </c>
      <c r="P4912" s="19">
        <f>INT(Table1[[#This Row],[post_time]])</f>
        <v>40541</v>
      </c>
      <c r="Q4912" s="3">
        <f>IF(Table1[[#This Row],[Hui Reply?]],VLOOKUP(Table1[[#This Row],[topic_id]],'All Topics Data'!$A$2:$E$1243,5,FALSE),0)</f>
        <v>0</v>
      </c>
      <c r="R4912" s="8">
        <f>Table1[[#This Row],[post_time]]+8/24</f>
        <v>40541.666354166671</v>
      </c>
      <c r="S4912" s="3">
        <f>IF(Table1[[#This Row],[post_position]]=1,0,SUMIFS($F$2:F4912,$H$2:H4912,Table1[[#This Row],[post_position]]-1,$C$2:C4912,Table1[[#This Row],[topic_id]]))</f>
        <v>0</v>
      </c>
    </row>
    <row r="4913" spans="1:19" x14ac:dyDescent="0.25">
      <c r="A4913" s="7">
        <v>5007</v>
      </c>
      <c r="B4913" s="7">
        <v>1</v>
      </c>
      <c r="C4913" s="7">
        <v>1198</v>
      </c>
      <c r="D4913" s="7">
        <v>24</v>
      </c>
      <c r="F4913" s="8">
        <v>40541.412627314814</v>
      </c>
      <c r="G4913" s="7">
        <v>0</v>
      </c>
      <c r="H4913" s="7">
        <v>2</v>
      </c>
      <c r="I4913" s="7" t="b">
        <f t="shared" si="228"/>
        <v>1</v>
      </c>
      <c r="J4913" s="7" t="b">
        <f t="shared" si="229"/>
        <v>1</v>
      </c>
      <c r="K4913" s="7">
        <f t="shared" si="230"/>
        <v>1</v>
      </c>
      <c r="L4913" s="7">
        <f>WEEKDAY(Table1[[#This Row],[post_time]])</f>
        <v>4</v>
      </c>
      <c r="M4913" s="7">
        <f>VLOOKUP(Table1[[#This Row],[topic_id]],'All Topics Data'!$A$2:$I$1243,8,FALSE)</f>
        <v>40541.332638888889</v>
      </c>
      <c r="N4913" s="7">
        <f>Table1[[#This Row],[Hui Reply?]]*(Table1[[#This Row],[post_time]]-Table1[[#This Row],[timestamp of previous reply]])</f>
        <v>7.960648147854954E-2</v>
      </c>
      <c r="O4913" s="3">
        <f>O4912+Table1[[#This Row],[Hui Reply?]]</f>
        <v>1202</v>
      </c>
      <c r="P4913" s="19">
        <f>INT(Table1[[#This Row],[post_time]])</f>
        <v>40541</v>
      </c>
      <c r="Q4913" s="3" t="str">
        <f>IF(Table1[[#This Row],[Hui Reply?]],VLOOKUP(Table1[[#This Row],[topic_id]],'All Topics Data'!$A$2:$E$1243,5,FALSE),0)</f>
        <v>chandra.pamidi</v>
      </c>
      <c r="R4913" s="8">
        <f>Table1[[#This Row],[post_time]]+8/24</f>
        <v>40541.74596064815</v>
      </c>
      <c r="S4913" s="3">
        <f>IF(Table1[[#This Row],[post_position]]=1,0,SUMIFS($F$2:F4913,$H$2:H4913,Table1[[#This Row],[post_position]]-1,$C$2:C4913,Table1[[#This Row],[topic_id]]))</f>
        <v>40541.333020833335</v>
      </c>
    </row>
    <row r="4914" spans="1:19" x14ac:dyDescent="0.25">
      <c r="A4914" s="7">
        <v>5008</v>
      </c>
      <c r="B4914" s="7">
        <v>1</v>
      </c>
      <c r="C4914" s="7">
        <v>1199</v>
      </c>
      <c r="D4914" s="7">
        <v>7251</v>
      </c>
      <c r="F4914" s="8">
        <v>40541.510601851849</v>
      </c>
      <c r="G4914" s="7">
        <v>0</v>
      </c>
      <c r="H4914" s="7">
        <v>1</v>
      </c>
      <c r="I4914" s="7" t="b">
        <f t="shared" si="228"/>
        <v>0</v>
      </c>
      <c r="J4914" s="7" t="b">
        <f t="shared" si="229"/>
        <v>0</v>
      </c>
      <c r="K4914" s="7">
        <f t="shared" si="230"/>
        <v>0</v>
      </c>
      <c r="L4914" s="7">
        <f>WEEKDAY(Table1[[#This Row],[post_time]])</f>
        <v>4</v>
      </c>
      <c r="M4914" s="7">
        <f>VLOOKUP(Table1[[#This Row],[topic_id]],'All Topics Data'!$A$2:$I$1243,8,FALSE)</f>
        <v>40541.510416666664</v>
      </c>
      <c r="N4914" s="7">
        <f>Table1[[#This Row],[Hui Reply?]]*(Table1[[#This Row],[post_time]]-Table1[[#This Row],[timestamp of previous reply]])</f>
        <v>0</v>
      </c>
      <c r="O4914" s="3">
        <f>O4913+Table1[[#This Row],[Hui Reply?]]</f>
        <v>1202</v>
      </c>
      <c r="P4914" s="19">
        <f>INT(Table1[[#This Row],[post_time]])</f>
        <v>40541</v>
      </c>
      <c r="Q4914" s="3">
        <f>IF(Table1[[#This Row],[Hui Reply?]],VLOOKUP(Table1[[#This Row],[topic_id]],'All Topics Data'!$A$2:$E$1243,5,FALSE),0)</f>
        <v>0</v>
      </c>
      <c r="R4914" s="8">
        <f>Table1[[#This Row],[post_time]]+8/24</f>
        <v>40541.843935185185</v>
      </c>
      <c r="S4914" s="3">
        <f>IF(Table1[[#This Row],[post_position]]=1,0,SUMIFS($F$2:F4914,$H$2:H4914,Table1[[#This Row],[post_position]]-1,$C$2:C4914,Table1[[#This Row],[topic_id]]))</f>
        <v>0</v>
      </c>
    </row>
    <row r="4915" spans="1:19" x14ac:dyDescent="0.25">
      <c r="A4915" s="7">
        <v>5009</v>
      </c>
      <c r="B4915" s="7">
        <v>1</v>
      </c>
      <c r="C4915" s="7">
        <v>1197</v>
      </c>
      <c r="D4915" s="7">
        <v>6821</v>
      </c>
      <c r="E4915" s="2"/>
      <c r="F4915" s="8">
        <v>40541.563923611109</v>
      </c>
      <c r="G4915" s="7">
        <v>0</v>
      </c>
      <c r="H4915" s="7">
        <v>3</v>
      </c>
      <c r="I4915" s="7" t="b">
        <f t="shared" si="228"/>
        <v>0</v>
      </c>
      <c r="J4915" s="7" t="b">
        <f t="shared" si="229"/>
        <v>1</v>
      </c>
      <c r="K4915" s="7">
        <f t="shared" si="230"/>
        <v>0</v>
      </c>
      <c r="L4915" s="7">
        <f>WEEKDAY(Table1[[#This Row],[post_time]])</f>
        <v>4</v>
      </c>
      <c r="M4915" s="7">
        <f>VLOOKUP(Table1[[#This Row],[topic_id]],'All Topics Data'!$A$2:$I$1243,8,FALSE)</f>
        <v>40540.952777777777</v>
      </c>
      <c r="N4915" s="7">
        <f>Table1[[#This Row],[Hui Reply?]]*(Table1[[#This Row],[post_time]]-Table1[[#This Row],[timestamp of previous reply]])</f>
        <v>0</v>
      </c>
      <c r="O4915" s="3">
        <f>O4914+Table1[[#This Row],[Hui Reply?]]</f>
        <v>1202</v>
      </c>
      <c r="P4915" s="19">
        <f>INT(Table1[[#This Row],[post_time]])</f>
        <v>40541</v>
      </c>
      <c r="Q4915" s="3">
        <f>IF(Table1[[#This Row],[Hui Reply?]],VLOOKUP(Table1[[#This Row],[topic_id]],'All Topics Data'!$A$2:$E$1243,5,FALSE),0)</f>
        <v>0</v>
      </c>
      <c r="R4915" s="8">
        <f>Table1[[#This Row],[post_time]]+8/24</f>
        <v>40541.897256944445</v>
      </c>
      <c r="S4915" s="3">
        <f>IF(Table1[[#This Row],[post_position]]=1,0,SUMIFS($F$2:F4915,$H$2:H4915,Table1[[#This Row],[post_position]]-1,$C$2:C4915,Table1[[#This Row],[topic_id]]))</f>
        <v>40541.14261574074</v>
      </c>
    </row>
    <row r="4916" spans="1:19" x14ac:dyDescent="0.25">
      <c r="A4916" s="7">
        <v>5010</v>
      </c>
      <c r="B4916" s="7">
        <v>1</v>
      </c>
      <c r="C4916" s="7">
        <v>1197</v>
      </c>
      <c r="D4916" s="7">
        <v>6713</v>
      </c>
      <c r="E4916" s="2"/>
      <c r="F4916" s="8">
        <v>40541.645057870373</v>
      </c>
      <c r="G4916" s="7">
        <v>0</v>
      </c>
      <c r="H4916" s="7">
        <v>4</v>
      </c>
      <c r="I4916" s="7" t="b">
        <f t="shared" si="228"/>
        <v>0</v>
      </c>
      <c r="J4916" s="7" t="b">
        <f t="shared" si="229"/>
        <v>1</v>
      </c>
      <c r="K4916" s="7">
        <f t="shared" si="230"/>
        <v>0</v>
      </c>
      <c r="L4916" s="7">
        <f>WEEKDAY(Table1[[#This Row],[post_time]])</f>
        <v>4</v>
      </c>
      <c r="M4916" s="7">
        <f>VLOOKUP(Table1[[#This Row],[topic_id]],'All Topics Data'!$A$2:$I$1243,8,FALSE)</f>
        <v>40540.952777777777</v>
      </c>
      <c r="N4916" s="7">
        <f>Table1[[#This Row],[Hui Reply?]]*(Table1[[#This Row],[post_time]]-Table1[[#This Row],[timestamp of previous reply]])</f>
        <v>0</v>
      </c>
      <c r="O4916" s="3">
        <f>O4915+Table1[[#This Row],[Hui Reply?]]</f>
        <v>1202</v>
      </c>
      <c r="P4916" s="19">
        <f>INT(Table1[[#This Row],[post_time]])</f>
        <v>40541</v>
      </c>
      <c r="Q4916" s="3">
        <f>IF(Table1[[#This Row],[Hui Reply?]],VLOOKUP(Table1[[#This Row],[topic_id]],'All Topics Data'!$A$2:$E$1243,5,FALSE),0)</f>
        <v>0</v>
      </c>
      <c r="R4916" s="8">
        <f>Table1[[#This Row],[post_time]]+8/24</f>
        <v>40541.978391203709</v>
      </c>
      <c r="S4916" s="3">
        <f>IF(Table1[[#This Row],[post_position]]=1,0,SUMIFS($F$2:F4916,$H$2:H4916,Table1[[#This Row],[post_position]]-1,$C$2:C4916,Table1[[#This Row],[topic_id]]))</f>
        <v>40541.563923611109</v>
      </c>
    </row>
    <row r="4917" spans="1:19" x14ac:dyDescent="0.25">
      <c r="A4917" s="7">
        <v>5011</v>
      </c>
      <c r="B4917" s="7">
        <v>1</v>
      </c>
      <c r="C4917" s="7">
        <v>1200</v>
      </c>
      <c r="D4917" s="7">
        <v>7252</v>
      </c>
      <c r="E4917" s="2"/>
      <c r="F4917" s="8">
        <v>40541.774525462963</v>
      </c>
      <c r="G4917" s="7">
        <v>0</v>
      </c>
      <c r="H4917" s="7">
        <v>1</v>
      </c>
      <c r="I4917" s="7" t="b">
        <f t="shared" si="228"/>
        <v>0</v>
      </c>
      <c r="J4917" s="7" t="b">
        <f t="shared" si="229"/>
        <v>0</v>
      </c>
      <c r="K4917" s="7">
        <f t="shared" si="230"/>
        <v>0</v>
      </c>
      <c r="L4917" s="7">
        <f>WEEKDAY(Table1[[#This Row],[post_time]])</f>
        <v>4</v>
      </c>
      <c r="M4917" s="7">
        <f>VLOOKUP(Table1[[#This Row],[topic_id]],'All Topics Data'!$A$2:$I$1243,8,FALSE)</f>
        <v>40541.774305555555</v>
      </c>
      <c r="N4917" s="7">
        <f>Table1[[#This Row],[Hui Reply?]]*(Table1[[#This Row],[post_time]]-Table1[[#This Row],[timestamp of previous reply]])</f>
        <v>0</v>
      </c>
      <c r="O4917" s="3">
        <f>O4916+Table1[[#This Row],[Hui Reply?]]</f>
        <v>1202</v>
      </c>
      <c r="P4917" s="19">
        <f>INT(Table1[[#This Row],[post_time]])</f>
        <v>40541</v>
      </c>
      <c r="Q4917" s="3">
        <f>IF(Table1[[#This Row],[Hui Reply?]],VLOOKUP(Table1[[#This Row],[topic_id]],'All Topics Data'!$A$2:$E$1243,5,FALSE),0)</f>
        <v>0</v>
      </c>
      <c r="R4917" s="8">
        <f>Table1[[#This Row],[post_time]]+8/24</f>
        <v>40542.107858796298</v>
      </c>
      <c r="S4917" s="3">
        <f>IF(Table1[[#This Row],[post_position]]=1,0,SUMIFS($F$2:F4917,$H$2:H4917,Table1[[#This Row],[post_position]]-1,$C$2:C4917,Table1[[#This Row],[topic_id]]))</f>
        <v>0</v>
      </c>
    </row>
    <row r="4918" spans="1:19" x14ac:dyDescent="0.25">
      <c r="A4918" s="7">
        <v>5012</v>
      </c>
      <c r="B4918" s="7">
        <v>1</v>
      </c>
      <c r="C4918" s="7">
        <v>1201</v>
      </c>
      <c r="D4918" s="7">
        <v>7253</v>
      </c>
      <c r="F4918" s="8">
        <v>40542.021863425929</v>
      </c>
      <c r="G4918" s="7">
        <v>0</v>
      </c>
      <c r="H4918" s="7">
        <v>1</v>
      </c>
      <c r="I4918" s="7" t="b">
        <f t="shared" si="228"/>
        <v>0</v>
      </c>
      <c r="J4918" s="7" t="b">
        <f t="shared" si="229"/>
        <v>0</v>
      </c>
      <c r="K4918" s="7">
        <f t="shared" si="230"/>
        <v>0</v>
      </c>
      <c r="L4918" s="7">
        <f>WEEKDAY(Table1[[#This Row],[post_time]])</f>
        <v>5</v>
      </c>
      <c r="M4918" s="7">
        <f>VLOOKUP(Table1[[#This Row],[topic_id]],'All Topics Data'!$A$2:$I$1243,8,FALSE)</f>
        <v>40542.021527777775</v>
      </c>
      <c r="N4918" s="7">
        <f>Table1[[#This Row],[Hui Reply?]]*(Table1[[#This Row],[post_time]]-Table1[[#This Row],[timestamp of previous reply]])</f>
        <v>0</v>
      </c>
      <c r="O4918" s="3">
        <f>O4917+Table1[[#This Row],[Hui Reply?]]</f>
        <v>1202</v>
      </c>
      <c r="P4918" s="19">
        <f>INT(Table1[[#This Row],[post_time]])</f>
        <v>40542</v>
      </c>
      <c r="Q4918" s="3">
        <f>IF(Table1[[#This Row],[Hui Reply?]],VLOOKUP(Table1[[#This Row],[topic_id]],'All Topics Data'!$A$2:$E$1243,5,FALSE),0)</f>
        <v>0</v>
      </c>
      <c r="R4918" s="8">
        <f>Table1[[#This Row],[post_time]]+8/24</f>
        <v>40542.355196759265</v>
      </c>
      <c r="S4918" s="3">
        <f>IF(Table1[[#This Row],[post_position]]=1,0,SUMIFS($F$2:F4918,$H$2:H4918,Table1[[#This Row],[post_position]]-1,$C$2:C4918,Table1[[#This Row],[topic_id]]))</f>
        <v>0</v>
      </c>
    </row>
    <row r="4919" spans="1:19" x14ac:dyDescent="0.25">
      <c r="A4919" s="7">
        <v>5013</v>
      </c>
      <c r="B4919" s="7">
        <v>1</v>
      </c>
      <c r="C4919" s="7">
        <v>1201</v>
      </c>
      <c r="D4919" s="7">
        <v>5408</v>
      </c>
      <c r="F4919" s="8">
        <v>40542.19390046296</v>
      </c>
      <c r="G4919" s="7">
        <v>0</v>
      </c>
      <c r="H4919" s="7">
        <v>2</v>
      </c>
      <c r="I4919" s="7" t="b">
        <f t="shared" si="228"/>
        <v>0</v>
      </c>
      <c r="J4919" s="7" t="b">
        <f t="shared" si="229"/>
        <v>1</v>
      </c>
      <c r="K4919" s="7">
        <f t="shared" si="230"/>
        <v>0</v>
      </c>
      <c r="L4919" s="7">
        <f>WEEKDAY(Table1[[#This Row],[post_time]])</f>
        <v>5</v>
      </c>
      <c r="M4919" s="7">
        <f>VLOOKUP(Table1[[#This Row],[topic_id]],'All Topics Data'!$A$2:$I$1243,8,FALSE)</f>
        <v>40542.021527777775</v>
      </c>
      <c r="N4919" s="7">
        <f>Table1[[#This Row],[Hui Reply?]]*(Table1[[#This Row],[post_time]]-Table1[[#This Row],[timestamp of previous reply]])</f>
        <v>0</v>
      </c>
      <c r="O4919" s="3">
        <f>O4918+Table1[[#This Row],[Hui Reply?]]</f>
        <v>1202</v>
      </c>
      <c r="P4919" s="19">
        <f>INT(Table1[[#This Row],[post_time]])</f>
        <v>40542</v>
      </c>
      <c r="Q4919" s="3">
        <f>IF(Table1[[#This Row],[Hui Reply?]],VLOOKUP(Table1[[#This Row],[topic_id]],'All Topics Data'!$A$2:$E$1243,5,FALSE),0)</f>
        <v>0</v>
      </c>
      <c r="R4919" s="8">
        <f>Table1[[#This Row],[post_time]]+8/24</f>
        <v>40542.527233796296</v>
      </c>
      <c r="S4919" s="3">
        <f>IF(Table1[[#This Row],[post_position]]=1,0,SUMIFS($F$2:F4919,$H$2:H4919,Table1[[#This Row],[post_position]]-1,$C$2:C4919,Table1[[#This Row],[topic_id]]))</f>
        <v>40542.021863425929</v>
      </c>
    </row>
    <row r="4920" spans="1:19" x14ac:dyDescent="0.25">
      <c r="A4920" s="7">
        <v>5014</v>
      </c>
      <c r="B4920" s="7">
        <v>1</v>
      </c>
      <c r="C4920" s="7">
        <v>1200</v>
      </c>
      <c r="D4920" s="7">
        <v>24</v>
      </c>
      <c r="F4920" s="8">
        <v>40542.200277777774</v>
      </c>
      <c r="G4920" s="7">
        <v>0</v>
      </c>
      <c r="H4920" s="7">
        <v>2</v>
      </c>
      <c r="I4920" s="7" t="b">
        <f t="shared" si="228"/>
        <v>1</v>
      </c>
      <c r="J4920" s="7" t="b">
        <f t="shared" si="229"/>
        <v>1</v>
      </c>
      <c r="K4920" s="7">
        <f t="shared" si="230"/>
        <v>1</v>
      </c>
      <c r="L4920" s="7">
        <f>WEEKDAY(Table1[[#This Row],[post_time]])</f>
        <v>5</v>
      </c>
      <c r="M4920" s="7">
        <f>VLOOKUP(Table1[[#This Row],[topic_id]],'All Topics Data'!$A$2:$I$1243,8,FALSE)</f>
        <v>40541.774305555555</v>
      </c>
      <c r="N4920" s="7">
        <f>Table1[[#This Row],[Hui Reply?]]*(Table1[[#This Row],[post_time]]-Table1[[#This Row],[timestamp of previous reply]])</f>
        <v>0.42575231481168885</v>
      </c>
      <c r="O4920" s="3">
        <f>O4919+Table1[[#This Row],[Hui Reply?]]</f>
        <v>1203</v>
      </c>
      <c r="P4920" s="19">
        <f>INT(Table1[[#This Row],[post_time]])</f>
        <v>40542</v>
      </c>
      <c r="Q4920" s="3" t="str">
        <f>IF(Table1[[#This Row],[Hui Reply?]],VLOOKUP(Table1[[#This Row],[topic_id]],'All Topics Data'!$A$2:$E$1243,5,FALSE),0)</f>
        <v>mech.sidd@gmail.com</v>
      </c>
      <c r="R4920" s="8">
        <f>Table1[[#This Row],[post_time]]+8/24</f>
        <v>40542.53361111111</v>
      </c>
      <c r="S4920" s="3">
        <f>IF(Table1[[#This Row],[post_position]]=1,0,SUMIFS($F$2:F4920,$H$2:H4920,Table1[[#This Row],[post_position]]-1,$C$2:C4920,Table1[[#This Row],[topic_id]]))</f>
        <v>40541.774525462963</v>
      </c>
    </row>
    <row r="4921" spans="1:19" x14ac:dyDescent="0.25">
      <c r="A4921" s="7">
        <v>5015</v>
      </c>
      <c r="B4921" s="7">
        <v>1</v>
      </c>
      <c r="C4921" s="7">
        <v>1197</v>
      </c>
      <c r="D4921" s="7">
        <v>6821</v>
      </c>
      <c r="F4921" s="8">
        <v>40542.225891203707</v>
      </c>
      <c r="G4921" s="7">
        <v>0</v>
      </c>
      <c r="H4921" s="7">
        <v>5</v>
      </c>
      <c r="I4921" s="7" t="b">
        <f t="shared" si="228"/>
        <v>0</v>
      </c>
      <c r="J4921" s="7" t="b">
        <f t="shared" si="229"/>
        <v>1</v>
      </c>
      <c r="K4921" s="7">
        <f t="shared" si="230"/>
        <v>0</v>
      </c>
      <c r="L4921" s="7">
        <f>WEEKDAY(Table1[[#This Row],[post_time]])</f>
        <v>5</v>
      </c>
      <c r="M4921" s="7">
        <f>VLOOKUP(Table1[[#This Row],[topic_id]],'All Topics Data'!$A$2:$I$1243,8,FALSE)</f>
        <v>40540.952777777777</v>
      </c>
      <c r="N4921" s="7">
        <f>Table1[[#This Row],[Hui Reply?]]*(Table1[[#This Row],[post_time]]-Table1[[#This Row],[timestamp of previous reply]])</f>
        <v>0</v>
      </c>
      <c r="O4921" s="3">
        <f>O4920+Table1[[#This Row],[Hui Reply?]]</f>
        <v>1203</v>
      </c>
      <c r="P4921" s="19">
        <f>INT(Table1[[#This Row],[post_time]])</f>
        <v>40542</v>
      </c>
      <c r="Q4921" s="3">
        <f>IF(Table1[[#This Row],[Hui Reply?]],VLOOKUP(Table1[[#This Row],[topic_id]],'All Topics Data'!$A$2:$E$1243,5,FALSE),0)</f>
        <v>0</v>
      </c>
      <c r="R4921" s="8">
        <f>Table1[[#This Row],[post_time]]+8/24</f>
        <v>40542.559224537043</v>
      </c>
      <c r="S4921" s="3">
        <f>IF(Table1[[#This Row],[post_position]]=1,0,SUMIFS($F$2:F4921,$H$2:H4921,Table1[[#This Row],[post_position]]-1,$C$2:C4921,Table1[[#This Row],[topic_id]]))</f>
        <v>40541.645057870373</v>
      </c>
    </row>
    <row r="4922" spans="1:19" x14ac:dyDescent="0.25">
      <c r="A4922" s="7">
        <v>5016</v>
      </c>
      <c r="B4922" s="7">
        <v>1</v>
      </c>
      <c r="C4922" s="7">
        <v>1194</v>
      </c>
      <c r="D4922" s="7">
        <v>5246</v>
      </c>
      <c r="F4922" s="8">
        <v>40542.329953703702</v>
      </c>
      <c r="G4922" s="7">
        <v>0</v>
      </c>
      <c r="H4922" s="7">
        <v>3</v>
      </c>
      <c r="I4922" s="7" t="b">
        <f t="shared" si="228"/>
        <v>0</v>
      </c>
      <c r="J4922" s="7" t="b">
        <f t="shared" si="229"/>
        <v>1</v>
      </c>
      <c r="K4922" s="7">
        <f t="shared" si="230"/>
        <v>0</v>
      </c>
      <c r="L4922" s="7">
        <f>WEEKDAY(Table1[[#This Row],[post_time]])</f>
        <v>5</v>
      </c>
      <c r="M4922" s="7">
        <f>VLOOKUP(Table1[[#This Row],[topic_id]],'All Topics Data'!$A$2:$I$1243,8,FALSE)</f>
        <v>40540.692361111112</v>
      </c>
      <c r="N4922" s="7">
        <f>Table1[[#This Row],[Hui Reply?]]*(Table1[[#This Row],[post_time]]-Table1[[#This Row],[timestamp of previous reply]])</f>
        <v>0</v>
      </c>
      <c r="O4922" s="3">
        <f>O4921+Table1[[#This Row],[Hui Reply?]]</f>
        <v>1203</v>
      </c>
      <c r="P4922" s="19">
        <f>INT(Table1[[#This Row],[post_time]])</f>
        <v>40542</v>
      </c>
      <c r="Q4922" s="3">
        <f>IF(Table1[[#This Row],[Hui Reply?]],VLOOKUP(Table1[[#This Row],[topic_id]],'All Topics Data'!$A$2:$E$1243,5,FALSE),0)</f>
        <v>0</v>
      </c>
      <c r="R4922" s="8">
        <f>Table1[[#This Row],[post_time]]+8/24</f>
        <v>40542.663287037038</v>
      </c>
      <c r="S4922" s="3">
        <f>IF(Table1[[#This Row],[post_position]]=1,0,SUMIFS($F$2:F4922,$H$2:H4922,Table1[[#This Row],[post_position]]-1,$C$2:C4922,Table1[[#This Row],[topic_id]]))</f>
        <v>40540.816886574074</v>
      </c>
    </row>
    <row r="4923" spans="1:19" x14ac:dyDescent="0.25">
      <c r="A4923" s="7">
        <v>5017</v>
      </c>
      <c r="B4923" s="7">
        <v>1</v>
      </c>
      <c r="C4923" s="7">
        <v>1202</v>
      </c>
      <c r="D4923" s="7">
        <v>6542</v>
      </c>
      <c r="E4923" s="2"/>
      <c r="F4923" s="8">
        <v>40542.391944444447</v>
      </c>
      <c r="G4923" s="7">
        <v>0</v>
      </c>
      <c r="H4923" s="7">
        <v>1</v>
      </c>
      <c r="I4923" s="7" t="b">
        <f t="shared" si="228"/>
        <v>0</v>
      </c>
      <c r="J4923" s="7" t="b">
        <f t="shared" si="229"/>
        <v>0</v>
      </c>
      <c r="K4923" s="7">
        <f t="shared" si="230"/>
        <v>0</v>
      </c>
      <c r="L4923" s="7">
        <f>WEEKDAY(Table1[[#This Row],[post_time]])</f>
        <v>5</v>
      </c>
      <c r="M4923" s="7">
        <f>VLOOKUP(Table1[[#This Row],[topic_id]],'All Topics Data'!$A$2:$I$1243,8,FALSE)</f>
        <v>40542.39166666667</v>
      </c>
      <c r="N4923" s="7">
        <f>Table1[[#This Row],[Hui Reply?]]*(Table1[[#This Row],[post_time]]-Table1[[#This Row],[timestamp of previous reply]])</f>
        <v>0</v>
      </c>
      <c r="O4923" s="3">
        <f>O4922+Table1[[#This Row],[Hui Reply?]]</f>
        <v>1203</v>
      </c>
      <c r="P4923" s="19">
        <f>INT(Table1[[#This Row],[post_time]])</f>
        <v>40542</v>
      </c>
      <c r="Q4923" s="3">
        <f>IF(Table1[[#This Row],[Hui Reply?]],VLOOKUP(Table1[[#This Row],[topic_id]],'All Topics Data'!$A$2:$E$1243,5,FALSE),0)</f>
        <v>0</v>
      </c>
      <c r="R4923" s="8">
        <f>Table1[[#This Row],[post_time]]+8/24</f>
        <v>40542.725277777783</v>
      </c>
      <c r="S4923" s="3">
        <f>IF(Table1[[#This Row],[post_position]]=1,0,SUMIFS($F$2:F4923,$H$2:H4923,Table1[[#This Row],[post_position]]-1,$C$2:C4923,Table1[[#This Row],[topic_id]]))</f>
        <v>0</v>
      </c>
    </row>
    <row r="4924" spans="1:19" x14ac:dyDescent="0.25">
      <c r="A4924" s="7">
        <v>5018</v>
      </c>
      <c r="B4924" s="7">
        <v>1</v>
      </c>
      <c r="C4924" s="7">
        <v>1202</v>
      </c>
      <c r="D4924" s="7">
        <v>24</v>
      </c>
      <c r="E4924" s="2"/>
      <c r="F4924" s="8">
        <v>40542.426030092596</v>
      </c>
      <c r="G4924" s="7">
        <v>0</v>
      </c>
      <c r="H4924" s="7">
        <v>2</v>
      </c>
      <c r="I4924" s="7" t="b">
        <f t="shared" si="228"/>
        <v>1</v>
      </c>
      <c r="J4924" s="7" t="b">
        <f t="shared" si="229"/>
        <v>1</v>
      </c>
      <c r="K4924" s="7">
        <f t="shared" si="230"/>
        <v>1</v>
      </c>
      <c r="L4924" s="7">
        <f>WEEKDAY(Table1[[#This Row],[post_time]])</f>
        <v>5</v>
      </c>
      <c r="M4924" s="7">
        <f>VLOOKUP(Table1[[#This Row],[topic_id]],'All Topics Data'!$A$2:$I$1243,8,FALSE)</f>
        <v>40542.39166666667</v>
      </c>
      <c r="N4924" s="7">
        <f>Table1[[#This Row],[Hui Reply?]]*(Table1[[#This Row],[post_time]]-Table1[[#This Row],[timestamp of previous reply]])</f>
        <v>3.4085648148902692E-2</v>
      </c>
      <c r="O4924" s="3">
        <f>O4923+Table1[[#This Row],[Hui Reply?]]</f>
        <v>1204</v>
      </c>
      <c r="P4924" s="19">
        <f>INT(Table1[[#This Row],[post_time]])</f>
        <v>40542</v>
      </c>
      <c r="Q4924" s="3" t="str">
        <f>IF(Table1[[#This Row],[Hui Reply?]],VLOOKUP(Table1[[#This Row],[topic_id]],'All Topics Data'!$A$2:$E$1243,5,FALSE),0)</f>
        <v>srinidhi</v>
      </c>
      <c r="R4924" s="8">
        <f>Table1[[#This Row],[post_time]]+8/24</f>
        <v>40542.759363425932</v>
      </c>
      <c r="S4924" s="3">
        <f>IF(Table1[[#This Row],[post_position]]=1,0,SUMIFS($F$2:F4924,$H$2:H4924,Table1[[#This Row],[post_position]]-1,$C$2:C4924,Table1[[#This Row],[topic_id]]))</f>
        <v>40542.391944444447</v>
      </c>
    </row>
    <row r="4925" spans="1:19" x14ac:dyDescent="0.25">
      <c r="A4925" s="7">
        <v>5019</v>
      </c>
      <c r="B4925" s="7">
        <v>1</v>
      </c>
      <c r="C4925" s="7">
        <v>1197</v>
      </c>
      <c r="D4925" s="7">
        <v>6713</v>
      </c>
      <c r="F4925" s="8">
        <v>40542.446747685186</v>
      </c>
      <c r="G4925" s="7">
        <v>0</v>
      </c>
      <c r="H4925" s="7">
        <v>6</v>
      </c>
      <c r="I4925" s="7" t="b">
        <f t="shared" si="228"/>
        <v>0</v>
      </c>
      <c r="J4925" s="7" t="b">
        <f t="shared" si="229"/>
        <v>1</v>
      </c>
      <c r="K4925" s="7">
        <f t="shared" si="230"/>
        <v>0</v>
      </c>
      <c r="L4925" s="7">
        <f>WEEKDAY(Table1[[#This Row],[post_time]])</f>
        <v>5</v>
      </c>
      <c r="M4925" s="7">
        <f>VLOOKUP(Table1[[#This Row],[topic_id]],'All Topics Data'!$A$2:$I$1243,8,FALSE)</f>
        <v>40540.952777777777</v>
      </c>
      <c r="N4925" s="7">
        <f>Table1[[#This Row],[Hui Reply?]]*(Table1[[#This Row],[post_time]]-Table1[[#This Row],[timestamp of previous reply]])</f>
        <v>0</v>
      </c>
      <c r="O4925" s="3">
        <f>O4924+Table1[[#This Row],[Hui Reply?]]</f>
        <v>1204</v>
      </c>
      <c r="P4925" s="19">
        <f>INT(Table1[[#This Row],[post_time]])</f>
        <v>40542</v>
      </c>
      <c r="Q4925" s="3">
        <f>IF(Table1[[#This Row],[Hui Reply?]],VLOOKUP(Table1[[#This Row],[topic_id]],'All Topics Data'!$A$2:$E$1243,5,FALSE),0)</f>
        <v>0</v>
      </c>
      <c r="R4925" s="8">
        <f>Table1[[#This Row],[post_time]]+8/24</f>
        <v>40542.780081018522</v>
      </c>
      <c r="S4925" s="3">
        <f>IF(Table1[[#This Row],[post_position]]=1,0,SUMIFS($F$2:F4925,$H$2:H4925,Table1[[#This Row],[post_position]]-1,$C$2:C4925,Table1[[#This Row],[topic_id]]))</f>
        <v>40542.225891203707</v>
      </c>
    </row>
    <row r="4926" spans="1:19" x14ac:dyDescent="0.25">
      <c r="A4926" s="7">
        <v>5020</v>
      </c>
      <c r="B4926" s="7">
        <v>1</v>
      </c>
      <c r="C4926" s="7">
        <v>1202</v>
      </c>
      <c r="D4926" s="7">
        <v>6542</v>
      </c>
      <c r="F4926" s="8">
        <v>40542.451770833337</v>
      </c>
      <c r="G4926" s="7">
        <v>0</v>
      </c>
      <c r="H4926" s="7">
        <v>3</v>
      </c>
      <c r="I4926" s="7" t="b">
        <f t="shared" si="228"/>
        <v>0</v>
      </c>
      <c r="J4926" s="7" t="b">
        <f t="shared" si="229"/>
        <v>1</v>
      </c>
      <c r="K4926" s="7">
        <f t="shared" si="230"/>
        <v>0</v>
      </c>
      <c r="L4926" s="7">
        <f>WEEKDAY(Table1[[#This Row],[post_time]])</f>
        <v>5</v>
      </c>
      <c r="M4926" s="7">
        <f>VLOOKUP(Table1[[#This Row],[topic_id]],'All Topics Data'!$A$2:$I$1243,8,FALSE)</f>
        <v>40542.39166666667</v>
      </c>
      <c r="N4926" s="7">
        <f>Table1[[#This Row],[Hui Reply?]]*(Table1[[#This Row],[post_time]]-Table1[[#This Row],[timestamp of previous reply]])</f>
        <v>0</v>
      </c>
      <c r="O4926" s="3">
        <f>O4925+Table1[[#This Row],[Hui Reply?]]</f>
        <v>1204</v>
      </c>
      <c r="P4926" s="19">
        <f>INT(Table1[[#This Row],[post_time]])</f>
        <v>40542</v>
      </c>
      <c r="Q4926" s="3">
        <f>IF(Table1[[#This Row],[Hui Reply?]],VLOOKUP(Table1[[#This Row],[topic_id]],'All Topics Data'!$A$2:$E$1243,5,FALSE),0)</f>
        <v>0</v>
      </c>
      <c r="R4926" s="8">
        <f>Table1[[#This Row],[post_time]]+8/24</f>
        <v>40542.785104166673</v>
      </c>
      <c r="S4926" s="3">
        <f>IF(Table1[[#This Row],[post_position]]=1,0,SUMIFS($F$2:F4926,$H$2:H4926,Table1[[#This Row],[post_position]]-1,$C$2:C4926,Table1[[#This Row],[topic_id]]))</f>
        <v>40542.426030092596</v>
      </c>
    </row>
    <row r="4927" spans="1:19" x14ac:dyDescent="0.25">
      <c r="A4927" s="7">
        <v>5021</v>
      </c>
      <c r="B4927" s="7">
        <v>6</v>
      </c>
      <c r="C4927" s="7">
        <v>1203</v>
      </c>
      <c r="D4927" s="7">
        <v>7251</v>
      </c>
      <c r="E4927" s="2"/>
      <c r="F4927" s="8">
        <v>40542.453611111108</v>
      </c>
      <c r="G4927" s="7">
        <v>0</v>
      </c>
      <c r="H4927" s="7">
        <v>1</v>
      </c>
      <c r="I4927" s="7" t="b">
        <f t="shared" si="228"/>
        <v>0</v>
      </c>
      <c r="J4927" s="7" t="b">
        <f t="shared" si="229"/>
        <v>0</v>
      </c>
      <c r="K4927" s="7">
        <f t="shared" si="230"/>
        <v>0</v>
      </c>
      <c r="L4927" s="7">
        <f>WEEKDAY(Table1[[#This Row],[post_time]])</f>
        <v>5</v>
      </c>
      <c r="M4927" s="7">
        <f>VLOOKUP(Table1[[#This Row],[topic_id]],'All Topics Data'!$A$2:$I$1243,8,FALSE)</f>
        <v>40542.453472222223</v>
      </c>
      <c r="N4927" s="7">
        <f>Table1[[#This Row],[Hui Reply?]]*(Table1[[#This Row],[post_time]]-Table1[[#This Row],[timestamp of previous reply]])</f>
        <v>0</v>
      </c>
      <c r="O4927" s="3">
        <f>O4926+Table1[[#This Row],[Hui Reply?]]</f>
        <v>1204</v>
      </c>
      <c r="P4927" s="19">
        <f>INT(Table1[[#This Row],[post_time]])</f>
        <v>40542</v>
      </c>
      <c r="Q4927" s="3">
        <f>IF(Table1[[#This Row],[Hui Reply?]],VLOOKUP(Table1[[#This Row],[topic_id]],'All Topics Data'!$A$2:$E$1243,5,FALSE),0)</f>
        <v>0</v>
      </c>
      <c r="R4927" s="8">
        <f>Table1[[#This Row],[post_time]]+8/24</f>
        <v>40542.786944444444</v>
      </c>
      <c r="S4927" s="3">
        <f>IF(Table1[[#This Row],[post_position]]=1,0,SUMIFS($F$2:F4927,$H$2:H4927,Table1[[#This Row],[post_position]]-1,$C$2:C4927,Table1[[#This Row],[topic_id]]))</f>
        <v>0</v>
      </c>
    </row>
    <row r="4928" spans="1:19" x14ac:dyDescent="0.25">
      <c r="A4928" s="7">
        <v>5022</v>
      </c>
      <c r="B4928" s="7">
        <v>1</v>
      </c>
      <c r="C4928" s="7">
        <v>1197</v>
      </c>
      <c r="D4928" s="7">
        <v>6821</v>
      </c>
      <c r="F4928" s="8">
        <v>40542.574201388888</v>
      </c>
      <c r="G4928" s="7">
        <v>0</v>
      </c>
      <c r="H4928" s="7">
        <v>7</v>
      </c>
      <c r="I4928" s="7" t="b">
        <f t="shared" si="228"/>
        <v>0</v>
      </c>
      <c r="J4928" s="7" t="b">
        <f t="shared" si="229"/>
        <v>1</v>
      </c>
      <c r="K4928" s="7">
        <f t="shared" si="230"/>
        <v>0</v>
      </c>
      <c r="L4928" s="7">
        <f>WEEKDAY(Table1[[#This Row],[post_time]])</f>
        <v>5</v>
      </c>
      <c r="M4928" s="7">
        <f>VLOOKUP(Table1[[#This Row],[topic_id]],'All Topics Data'!$A$2:$I$1243,8,FALSE)</f>
        <v>40540.952777777777</v>
      </c>
      <c r="N4928" s="7">
        <f>Table1[[#This Row],[Hui Reply?]]*(Table1[[#This Row],[post_time]]-Table1[[#This Row],[timestamp of previous reply]])</f>
        <v>0</v>
      </c>
      <c r="O4928" s="3">
        <f>O4927+Table1[[#This Row],[Hui Reply?]]</f>
        <v>1204</v>
      </c>
      <c r="P4928" s="19">
        <f>INT(Table1[[#This Row],[post_time]])</f>
        <v>40542</v>
      </c>
      <c r="Q4928" s="3">
        <f>IF(Table1[[#This Row],[Hui Reply?]],VLOOKUP(Table1[[#This Row],[topic_id]],'All Topics Data'!$A$2:$E$1243,5,FALSE),0)</f>
        <v>0</v>
      </c>
      <c r="R4928" s="8">
        <f>Table1[[#This Row],[post_time]]+8/24</f>
        <v>40542.907534722224</v>
      </c>
      <c r="S4928" s="3">
        <f>IF(Table1[[#This Row],[post_position]]=1,0,SUMIFS($F$2:F4928,$H$2:H4928,Table1[[#This Row],[post_position]]-1,$C$2:C4928,Table1[[#This Row],[topic_id]]))</f>
        <v>40542.446747685186</v>
      </c>
    </row>
    <row r="4929" spans="1:19" x14ac:dyDescent="0.25">
      <c r="A4929" s="7">
        <v>5023</v>
      </c>
      <c r="B4929" s="7">
        <v>1</v>
      </c>
      <c r="C4929" s="7">
        <v>1204</v>
      </c>
      <c r="D4929" s="7">
        <v>6821</v>
      </c>
      <c r="E4929" s="2"/>
      <c r="F4929" s="8">
        <v>40542.576273148145</v>
      </c>
      <c r="G4929" s="7">
        <v>0</v>
      </c>
      <c r="H4929" s="7">
        <v>1</v>
      </c>
      <c r="I4929" s="7" t="b">
        <f t="shared" si="228"/>
        <v>0</v>
      </c>
      <c r="J4929" s="7" t="b">
        <f t="shared" si="229"/>
        <v>0</v>
      </c>
      <c r="K4929" s="7">
        <f t="shared" si="230"/>
        <v>0</v>
      </c>
      <c r="L4929" s="7">
        <f>WEEKDAY(Table1[[#This Row],[post_time]])</f>
        <v>5</v>
      </c>
      <c r="M4929" s="7">
        <f>VLOOKUP(Table1[[#This Row],[topic_id]],'All Topics Data'!$A$2:$I$1243,8,FALSE)</f>
        <v>40542.575694444444</v>
      </c>
      <c r="N4929" s="7">
        <f>Table1[[#This Row],[Hui Reply?]]*(Table1[[#This Row],[post_time]]-Table1[[#This Row],[timestamp of previous reply]])</f>
        <v>0</v>
      </c>
      <c r="O4929" s="3">
        <f>O4928+Table1[[#This Row],[Hui Reply?]]</f>
        <v>1204</v>
      </c>
      <c r="P4929" s="19">
        <f>INT(Table1[[#This Row],[post_time]])</f>
        <v>40542</v>
      </c>
      <c r="Q4929" s="3">
        <f>IF(Table1[[#This Row],[Hui Reply?]],VLOOKUP(Table1[[#This Row],[topic_id]],'All Topics Data'!$A$2:$E$1243,5,FALSE),0)</f>
        <v>0</v>
      </c>
      <c r="R4929" s="8">
        <f>Table1[[#This Row],[post_time]]+8/24</f>
        <v>40542.90960648148</v>
      </c>
      <c r="S4929" s="3">
        <f>IF(Table1[[#This Row],[post_position]]=1,0,SUMIFS($F$2:F4929,$H$2:H4929,Table1[[#This Row],[post_position]]-1,$C$2:C4929,Table1[[#This Row],[topic_id]]))</f>
        <v>0</v>
      </c>
    </row>
    <row r="4930" spans="1:19" x14ac:dyDescent="0.25">
      <c r="A4930" s="7">
        <v>5024</v>
      </c>
      <c r="B4930" s="7">
        <v>1</v>
      </c>
      <c r="C4930" s="7">
        <v>1204</v>
      </c>
      <c r="D4930" s="7">
        <v>5408</v>
      </c>
      <c r="F4930" s="8">
        <v>40542.596412037034</v>
      </c>
      <c r="G4930" s="7">
        <v>0</v>
      </c>
      <c r="H4930" s="7">
        <v>2</v>
      </c>
      <c r="I4930" s="7" t="b">
        <f t="shared" si="228"/>
        <v>0</v>
      </c>
      <c r="J4930" s="7" t="b">
        <f t="shared" si="229"/>
        <v>1</v>
      </c>
      <c r="K4930" s="7">
        <f t="shared" si="230"/>
        <v>0</v>
      </c>
      <c r="L4930" s="7">
        <f>WEEKDAY(Table1[[#This Row],[post_time]])</f>
        <v>5</v>
      </c>
      <c r="M4930" s="7">
        <f>VLOOKUP(Table1[[#This Row],[topic_id]],'All Topics Data'!$A$2:$I$1243,8,FALSE)</f>
        <v>40542.575694444444</v>
      </c>
      <c r="N4930" s="7">
        <f>Table1[[#This Row],[Hui Reply?]]*(Table1[[#This Row],[post_time]]-Table1[[#This Row],[timestamp of previous reply]])</f>
        <v>0</v>
      </c>
      <c r="O4930" s="3">
        <f>O4929+Table1[[#This Row],[Hui Reply?]]</f>
        <v>1204</v>
      </c>
      <c r="P4930" s="19">
        <f>INT(Table1[[#This Row],[post_time]])</f>
        <v>40542</v>
      </c>
      <c r="Q4930" s="3">
        <f>IF(Table1[[#This Row],[Hui Reply?]],VLOOKUP(Table1[[#This Row],[topic_id]],'All Topics Data'!$A$2:$E$1243,5,FALSE),0)</f>
        <v>0</v>
      </c>
      <c r="R4930" s="8">
        <f>Table1[[#This Row],[post_time]]+8/24</f>
        <v>40542.929745370369</v>
      </c>
      <c r="S4930" s="3">
        <f>IF(Table1[[#This Row],[post_position]]=1,0,SUMIFS($F$2:F4930,$H$2:H4930,Table1[[#This Row],[post_position]]-1,$C$2:C4930,Table1[[#This Row],[topic_id]]))</f>
        <v>40542.576273148145</v>
      </c>
    </row>
    <row r="4931" spans="1:19" x14ac:dyDescent="0.25">
      <c r="A4931" s="7">
        <v>5025</v>
      </c>
      <c r="B4931" s="7">
        <v>6</v>
      </c>
      <c r="C4931" s="7">
        <v>1203</v>
      </c>
      <c r="D4931" s="7">
        <v>5408</v>
      </c>
      <c r="F4931" s="8">
        <v>40542.604826388888</v>
      </c>
      <c r="G4931" s="7">
        <v>0</v>
      </c>
      <c r="H4931" s="7">
        <v>2</v>
      </c>
      <c r="I4931" s="7" t="b">
        <f t="shared" ref="I4931:I4994" si="231">(D4931=24)</f>
        <v>0</v>
      </c>
      <c r="J4931" s="7" t="b">
        <f t="shared" ref="J4931:J4994" si="232">H4931&gt;1</f>
        <v>1</v>
      </c>
      <c r="K4931" s="7">
        <f t="shared" ref="K4931:K4994" si="233">I4931*J4931</f>
        <v>0</v>
      </c>
      <c r="L4931" s="7">
        <f>WEEKDAY(Table1[[#This Row],[post_time]])</f>
        <v>5</v>
      </c>
      <c r="M4931" s="7">
        <f>VLOOKUP(Table1[[#This Row],[topic_id]],'All Topics Data'!$A$2:$I$1243,8,FALSE)</f>
        <v>40542.453472222223</v>
      </c>
      <c r="N4931" s="7">
        <f>Table1[[#This Row],[Hui Reply?]]*(Table1[[#This Row],[post_time]]-Table1[[#This Row],[timestamp of previous reply]])</f>
        <v>0</v>
      </c>
      <c r="O4931" s="3">
        <f>O4930+Table1[[#This Row],[Hui Reply?]]</f>
        <v>1204</v>
      </c>
      <c r="P4931" s="19">
        <f>INT(Table1[[#This Row],[post_time]])</f>
        <v>40542</v>
      </c>
      <c r="Q4931" s="3">
        <f>IF(Table1[[#This Row],[Hui Reply?]],VLOOKUP(Table1[[#This Row],[topic_id]],'All Topics Data'!$A$2:$E$1243,5,FALSE),0)</f>
        <v>0</v>
      </c>
      <c r="R4931" s="8">
        <f>Table1[[#This Row],[post_time]]+8/24</f>
        <v>40542.938159722224</v>
      </c>
      <c r="S4931" s="3">
        <f>IF(Table1[[#This Row],[post_position]]=1,0,SUMIFS($F$2:F4931,$H$2:H4931,Table1[[#This Row],[post_position]]-1,$C$2:C4931,Table1[[#This Row],[topic_id]]))</f>
        <v>40542.453611111108</v>
      </c>
    </row>
    <row r="4932" spans="1:19" x14ac:dyDescent="0.25">
      <c r="A4932" s="7">
        <v>5026</v>
      </c>
      <c r="B4932" s="7">
        <v>1</v>
      </c>
      <c r="C4932" s="7">
        <v>1204</v>
      </c>
      <c r="D4932" s="7">
        <v>6821</v>
      </c>
      <c r="F4932" s="8">
        <v>40542.616006944445</v>
      </c>
      <c r="G4932" s="7">
        <v>0</v>
      </c>
      <c r="H4932" s="7">
        <v>3</v>
      </c>
      <c r="I4932" s="7" t="b">
        <f t="shared" si="231"/>
        <v>0</v>
      </c>
      <c r="J4932" s="7" t="b">
        <f t="shared" si="232"/>
        <v>1</v>
      </c>
      <c r="K4932" s="7">
        <f t="shared" si="233"/>
        <v>0</v>
      </c>
      <c r="L4932" s="7">
        <f>WEEKDAY(Table1[[#This Row],[post_time]])</f>
        <v>5</v>
      </c>
      <c r="M4932" s="7">
        <f>VLOOKUP(Table1[[#This Row],[topic_id]],'All Topics Data'!$A$2:$I$1243,8,FALSE)</f>
        <v>40542.575694444444</v>
      </c>
      <c r="N4932" s="7">
        <f>Table1[[#This Row],[Hui Reply?]]*(Table1[[#This Row],[post_time]]-Table1[[#This Row],[timestamp of previous reply]])</f>
        <v>0</v>
      </c>
      <c r="O4932" s="3">
        <f>O4931+Table1[[#This Row],[Hui Reply?]]</f>
        <v>1204</v>
      </c>
      <c r="P4932" s="19">
        <f>INT(Table1[[#This Row],[post_time]])</f>
        <v>40542</v>
      </c>
      <c r="Q4932" s="3">
        <f>IF(Table1[[#This Row],[Hui Reply?]],VLOOKUP(Table1[[#This Row],[topic_id]],'All Topics Data'!$A$2:$E$1243,5,FALSE),0)</f>
        <v>0</v>
      </c>
      <c r="R4932" s="8">
        <f>Table1[[#This Row],[post_time]]+8/24</f>
        <v>40542.949340277781</v>
      </c>
      <c r="S4932" s="3">
        <f>IF(Table1[[#This Row],[post_position]]=1,0,SUMIFS($F$2:F4932,$H$2:H4932,Table1[[#This Row],[post_position]]-1,$C$2:C4932,Table1[[#This Row],[topic_id]]))</f>
        <v>40542.596412037034</v>
      </c>
    </row>
    <row r="4933" spans="1:19" x14ac:dyDescent="0.25">
      <c r="A4933" s="7">
        <v>5027</v>
      </c>
      <c r="B4933" s="7">
        <v>1</v>
      </c>
      <c r="C4933" s="7">
        <v>1202</v>
      </c>
      <c r="D4933" s="7">
        <v>24</v>
      </c>
      <c r="F4933" s="8">
        <v>40542.619733796295</v>
      </c>
      <c r="G4933" s="7">
        <v>0</v>
      </c>
      <c r="H4933" s="7">
        <v>4</v>
      </c>
      <c r="I4933" s="7" t="b">
        <f t="shared" si="231"/>
        <v>1</v>
      </c>
      <c r="J4933" s="7" t="b">
        <f t="shared" si="232"/>
        <v>1</v>
      </c>
      <c r="K4933" s="7">
        <f t="shared" si="233"/>
        <v>1</v>
      </c>
      <c r="L4933" s="7">
        <f>WEEKDAY(Table1[[#This Row],[post_time]])</f>
        <v>5</v>
      </c>
      <c r="M4933" s="7">
        <f>VLOOKUP(Table1[[#This Row],[topic_id]],'All Topics Data'!$A$2:$I$1243,8,FALSE)</f>
        <v>40542.39166666667</v>
      </c>
      <c r="N4933" s="7">
        <f>Table1[[#This Row],[Hui Reply?]]*(Table1[[#This Row],[post_time]]-Table1[[#This Row],[timestamp of previous reply]])</f>
        <v>0.16796296295797219</v>
      </c>
      <c r="O4933" s="3">
        <f>O4932+Table1[[#This Row],[Hui Reply?]]</f>
        <v>1205</v>
      </c>
      <c r="P4933" s="19">
        <f>INT(Table1[[#This Row],[post_time]])</f>
        <v>40542</v>
      </c>
      <c r="Q4933" s="3" t="str">
        <f>IF(Table1[[#This Row],[Hui Reply?]],VLOOKUP(Table1[[#This Row],[topic_id]],'All Topics Data'!$A$2:$E$1243,5,FALSE),0)</f>
        <v>srinidhi</v>
      </c>
      <c r="R4933" s="8">
        <f>Table1[[#This Row],[post_time]]+8/24</f>
        <v>40542.953067129631</v>
      </c>
      <c r="S4933" s="3">
        <f>IF(Table1[[#This Row],[post_position]]=1,0,SUMIFS($F$2:F4933,$H$2:H4933,Table1[[#This Row],[post_position]]-1,$C$2:C4933,Table1[[#This Row],[topic_id]]))</f>
        <v>40542.451770833337</v>
      </c>
    </row>
    <row r="4934" spans="1:19" x14ac:dyDescent="0.25">
      <c r="A4934" s="7">
        <v>5028</v>
      </c>
      <c r="B4934" s="7">
        <v>1</v>
      </c>
      <c r="C4934" s="7">
        <v>1204</v>
      </c>
      <c r="D4934" s="7">
        <v>24</v>
      </c>
      <c r="F4934" s="8">
        <v>40542.620578703703</v>
      </c>
      <c r="G4934" s="7">
        <v>0</v>
      </c>
      <c r="H4934" s="7">
        <v>4</v>
      </c>
      <c r="I4934" s="7" t="b">
        <f t="shared" si="231"/>
        <v>1</v>
      </c>
      <c r="J4934" s="7" t="b">
        <f t="shared" si="232"/>
        <v>1</v>
      </c>
      <c r="K4934" s="7">
        <f t="shared" si="233"/>
        <v>1</v>
      </c>
      <c r="L4934" s="7">
        <f>WEEKDAY(Table1[[#This Row],[post_time]])</f>
        <v>5</v>
      </c>
      <c r="M4934" s="7">
        <f>VLOOKUP(Table1[[#This Row],[topic_id]],'All Topics Data'!$A$2:$I$1243,8,FALSE)</f>
        <v>40542.575694444444</v>
      </c>
      <c r="N4934" s="7">
        <f>Table1[[#This Row],[Hui Reply?]]*(Table1[[#This Row],[post_time]]-Table1[[#This Row],[timestamp of previous reply]])</f>
        <v>4.5717592583969235E-3</v>
      </c>
      <c r="O4934" s="3">
        <f>O4933+Table1[[#This Row],[Hui Reply?]]</f>
        <v>1206</v>
      </c>
      <c r="P4934" s="19">
        <f>INT(Table1[[#This Row],[post_time]])</f>
        <v>40542</v>
      </c>
      <c r="Q4934" s="3" t="str">
        <f>IF(Table1[[#This Row],[Hui Reply?]],VLOOKUP(Table1[[#This Row],[topic_id]],'All Topics Data'!$A$2:$E$1243,5,FALSE),0)</f>
        <v>indi visual</v>
      </c>
      <c r="R4934" s="8">
        <f>Table1[[#This Row],[post_time]]+8/24</f>
        <v>40542.953912037039</v>
      </c>
      <c r="S4934" s="3">
        <f>IF(Table1[[#This Row],[post_position]]=1,0,SUMIFS($F$2:F4934,$H$2:H4934,Table1[[#This Row],[post_position]]-1,$C$2:C4934,Table1[[#This Row],[topic_id]]))</f>
        <v>40542.616006944445</v>
      </c>
    </row>
    <row r="4935" spans="1:19" x14ac:dyDescent="0.25">
      <c r="A4935" s="7">
        <v>5029</v>
      </c>
      <c r="B4935" s="7">
        <v>1</v>
      </c>
      <c r="C4935" s="7">
        <v>1204</v>
      </c>
      <c r="D4935" s="7">
        <v>5408</v>
      </c>
      <c r="F4935" s="8">
        <v>40542.6565625</v>
      </c>
      <c r="G4935" s="7">
        <v>0</v>
      </c>
      <c r="H4935" s="7">
        <v>5</v>
      </c>
      <c r="I4935" s="7" t="b">
        <f t="shared" si="231"/>
        <v>0</v>
      </c>
      <c r="J4935" s="7" t="b">
        <f t="shared" si="232"/>
        <v>1</v>
      </c>
      <c r="K4935" s="7">
        <f t="shared" si="233"/>
        <v>0</v>
      </c>
      <c r="L4935" s="7">
        <f>WEEKDAY(Table1[[#This Row],[post_time]])</f>
        <v>5</v>
      </c>
      <c r="M4935" s="7">
        <f>VLOOKUP(Table1[[#This Row],[topic_id]],'All Topics Data'!$A$2:$I$1243,8,FALSE)</f>
        <v>40542.575694444444</v>
      </c>
      <c r="N4935" s="7">
        <f>Table1[[#This Row],[Hui Reply?]]*(Table1[[#This Row],[post_time]]-Table1[[#This Row],[timestamp of previous reply]])</f>
        <v>0</v>
      </c>
      <c r="O4935" s="3">
        <f>O4934+Table1[[#This Row],[Hui Reply?]]</f>
        <v>1206</v>
      </c>
      <c r="P4935" s="19">
        <f>INT(Table1[[#This Row],[post_time]])</f>
        <v>40542</v>
      </c>
      <c r="Q4935" s="3">
        <f>IF(Table1[[#This Row],[Hui Reply?]],VLOOKUP(Table1[[#This Row],[topic_id]],'All Topics Data'!$A$2:$E$1243,5,FALSE),0)</f>
        <v>0</v>
      </c>
      <c r="R4935" s="8">
        <f>Table1[[#This Row],[post_time]]+8/24</f>
        <v>40542.989895833336</v>
      </c>
      <c r="S4935" s="3">
        <f>IF(Table1[[#This Row],[post_position]]=1,0,SUMIFS($F$2:F4935,$H$2:H4935,Table1[[#This Row],[post_position]]-1,$C$2:C4935,Table1[[#This Row],[topic_id]]))</f>
        <v>40542.620578703703</v>
      </c>
    </row>
    <row r="4936" spans="1:19" x14ac:dyDescent="0.25">
      <c r="A4936" s="7">
        <v>5030</v>
      </c>
      <c r="B4936" s="7">
        <v>1</v>
      </c>
      <c r="C4936" s="7">
        <v>1121</v>
      </c>
      <c r="D4936" s="7">
        <v>7187</v>
      </c>
      <c r="E4936" s="2"/>
      <c r="F4936" s="8">
        <v>40542.72550925926</v>
      </c>
      <c r="G4936" s="7">
        <v>0</v>
      </c>
      <c r="H4936" s="7">
        <v>5</v>
      </c>
      <c r="I4936" s="7" t="b">
        <f t="shared" si="231"/>
        <v>0</v>
      </c>
      <c r="J4936" s="7" t="b">
        <f t="shared" si="232"/>
        <v>1</v>
      </c>
      <c r="K4936" s="7">
        <f t="shared" si="233"/>
        <v>0</v>
      </c>
      <c r="L4936" s="7">
        <f>WEEKDAY(Table1[[#This Row],[post_time]])</f>
        <v>5</v>
      </c>
      <c r="M4936" s="7">
        <f>VLOOKUP(Table1[[#This Row],[topic_id]],'All Topics Data'!$A$2:$I$1243,8,FALSE)</f>
        <v>40524.878472222219</v>
      </c>
      <c r="N4936" s="7">
        <f>Table1[[#This Row],[Hui Reply?]]*(Table1[[#This Row],[post_time]]-Table1[[#This Row],[timestamp of previous reply]])</f>
        <v>0</v>
      </c>
      <c r="O4936" s="3">
        <f>O4935+Table1[[#This Row],[Hui Reply?]]</f>
        <v>1206</v>
      </c>
      <c r="P4936" s="19">
        <f>INT(Table1[[#This Row],[post_time]])</f>
        <v>40542</v>
      </c>
      <c r="Q4936" s="3">
        <f>IF(Table1[[#This Row],[Hui Reply?]],VLOOKUP(Table1[[#This Row],[topic_id]],'All Topics Data'!$A$2:$E$1243,5,FALSE),0)</f>
        <v>0</v>
      </c>
      <c r="R4936" s="8">
        <f>Table1[[#This Row],[post_time]]+8/24</f>
        <v>40543.058842592596</v>
      </c>
      <c r="S4936" s="3">
        <f>IF(Table1[[#This Row],[post_position]]=1,0,SUMIFS($F$2:F4936,$H$2:H4936,Table1[[#This Row],[post_position]]-1,$C$2:C4936,Table1[[#This Row],[topic_id]]))</f>
        <v>40525.904513888891</v>
      </c>
    </row>
    <row r="4937" spans="1:19" x14ac:dyDescent="0.25">
      <c r="A4937" s="7">
        <v>5031</v>
      </c>
      <c r="B4937" s="7">
        <v>1</v>
      </c>
      <c r="C4937" s="7">
        <v>1204</v>
      </c>
      <c r="D4937" s="7">
        <v>6821</v>
      </c>
      <c r="E4937" s="2"/>
      <c r="F4937" s="8">
        <v>40542.739432870374</v>
      </c>
      <c r="G4937" s="7">
        <v>0</v>
      </c>
      <c r="H4937" s="7">
        <v>6</v>
      </c>
      <c r="I4937" s="7" t="b">
        <f t="shared" si="231"/>
        <v>0</v>
      </c>
      <c r="J4937" s="7" t="b">
        <f t="shared" si="232"/>
        <v>1</v>
      </c>
      <c r="K4937" s="7">
        <f t="shared" si="233"/>
        <v>0</v>
      </c>
      <c r="L4937" s="7">
        <f>WEEKDAY(Table1[[#This Row],[post_time]])</f>
        <v>5</v>
      </c>
      <c r="M4937" s="7">
        <f>VLOOKUP(Table1[[#This Row],[topic_id]],'All Topics Data'!$A$2:$I$1243,8,FALSE)</f>
        <v>40542.575694444444</v>
      </c>
      <c r="N4937" s="7">
        <f>Table1[[#This Row],[Hui Reply?]]*(Table1[[#This Row],[post_time]]-Table1[[#This Row],[timestamp of previous reply]])</f>
        <v>0</v>
      </c>
      <c r="O4937" s="3">
        <f>O4936+Table1[[#This Row],[Hui Reply?]]</f>
        <v>1206</v>
      </c>
      <c r="P4937" s="19">
        <f>INT(Table1[[#This Row],[post_time]])</f>
        <v>40542</v>
      </c>
      <c r="Q4937" s="3">
        <f>IF(Table1[[#This Row],[Hui Reply?]],VLOOKUP(Table1[[#This Row],[topic_id]],'All Topics Data'!$A$2:$E$1243,5,FALSE),0)</f>
        <v>0</v>
      </c>
      <c r="R4937" s="8">
        <f>Table1[[#This Row],[post_time]]+8/24</f>
        <v>40543.07276620371</v>
      </c>
      <c r="S4937" s="3">
        <f>IF(Table1[[#This Row],[post_position]]=1,0,SUMIFS($F$2:F4937,$H$2:H4937,Table1[[#This Row],[post_position]]-1,$C$2:C4937,Table1[[#This Row],[topic_id]]))</f>
        <v>40542.6565625</v>
      </c>
    </row>
    <row r="4938" spans="1:19" x14ac:dyDescent="0.25">
      <c r="A4938" s="7">
        <v>5032</v>
      </c>
      <c r="B4938" s="7">
        <v>4</v>
      </c>
      <c r="C4938" s="7">
        <v>1205</v>
      </c>
      <c r="D4938" s="7">
        <v>6925</v>
      </c>
      <c r="E4938" s="2"/>
      <c r="F4938" s="8">
        <v>40542.778055555558</v>
      </c>
      <c r="G4938" s="7">
        <v>0</v>
      </c>
      <c r="H4938" s="7">
        <v>1</v>
      </c>
      <c r="I4938" s="7" t="b">
        <f t="shared" si="231"/>
        <v>0</v>
      </c>
      <c r="J4938" s="7" t="b">
        <f t="shared" si="232"/>
        <v>0</v>
      </c>
      <c r="K4938" s="7">
        <f t="shared" si="233"/>
        <v>0</v>
      </c>
      <c r="L4938" s="7">
        <f>WEEKDAY(Table1[[#This Row],[post_time]])</f>
        <v>5</v>
      </c>
      <c r="M4938" s="7">
        <f>VLOOKUP(Table1[[#This Row],[topic_id]],'All Topics Data'!$A$2:$I$1243,8,FALSE)</f>
        <v>40542.777777777781</v>
      </c>
      <c r="N4938" s="7">
        <f>Table1[[#This Row],[Hui Reply?]]*(Table1[[#This Row],[post_time]]-Table1[[#This Row],[timestamp of previous reply]])</f>
        <v>0</v>
      </c>
      <c r="O4938" s="3">
        <f>O4937+Table1[[#This Row],[Hui Reply?]]</f>
        <v>1206</v>
      </c>
      <c r="P4938" s="19">
        <f>INT(Table1[[#This Row],[post_time]])</f>
        <v>40542</v>
      </c>
      <c r="Q4938" s="3">
        <f>IF(Table1[[#This Row],[Hui Reply?]],VLOOKUP(Table1[[#This Row],[topic_id]],'All Topics Data'!$A$2:$E$1243,5,FALSE),0)</f>
        <v>0</v>
      </c>
      <c r="R4938" s="8">
        <f>Table1[[#This Row],[post_time]]+8/24</f>
        <v>40543.111388888894</v>
      </c>
      <c r="S4938" s="3">
        <f>IF(Table1[[#This Row],[post_position]]=1,0,SUMIFS($F$2:F4938,$H$2:H4938,Table1[[#This Row],[post_position]]-1,$C$2:C4938,Table1[[#This Row],[topic_id]]))</f>
        <v>0</v>
      </c>
    </row>
    <row r="4939" spans="1:19" x14ac:dyDescent="0.25">
      <c r="A4939" s="7">
        <v>5033</v>
      </c>
      <c r="B4939" s="7">
        <v>1</v>
      </c>
      <c r="C4939" s="7">
        <v>1206</v>
      </c>
      <c r="D4939" s="7">
        <v>6318</v>
      </c>
      <c r="E4939" s="2"/>
      <c r="F4939" s="8">
        <v>40542.793344907404</v>
      </c>
      <c r="G4939" s="7">
        <v>0</v>
      </c>
      <c r="H4939" s="7">
        <v>1</v>
      </c>
      <c r="I4939" s="7" t="b">
        <f t="shared" si="231"/>
        <v>0</v>
      </c>
      <c r="J4939" s="7" t="b">
        <f t="shared" si="232"/>
        <v>0</v>
      </c>
      <c r="K4939" s="7">
        <f t="shared" si="233"/>
        <v>0</v>
      </c>
      <c r="L4939" s="7">
        <f>WEEKDAY(Table1[[#This Row],[post_time]])</f>
        <v>5</v>
      </c>
      <c r="M4939" s="7">
        <f>VLOOKUP(Table1[[#This Row],[topic_id]],'All Topics Data'!$A$2:$I$1243,8,FALSE)</f>
        <v>40542.793055555558</v>
      </c>
      <c r="N4939" s="7">
        <f>Table1[[#This Row],[Hui Reply?]]*(Table1[[#This Row],[post_time]]-Table1[[#This Row],[timestamp of previous reply]])</f>
        <v>0</v>
      </c>
      <c r="O4939" s="3">
        <f>O4938+Table1[[#This Row],[Hui Reply?]]</f>
        <v>1206</v>
      </c>
      <c r="P4939" s="19">
        <f>INT(Table1[[#This Row],[post_time]])</f>
        <v>40542</v>
      </c>
      <c r="Q4939" s="3">
        <f>IF(Table1[[#This Row],[Hui Reply?]],VLOOKUP(Table1[[#This Row],[topic_id]],'All Topics Data'!$A$2:$E$1243,5,FALSE),0)</f>
        <v>0</v>
      </c>
      <c r="R4939" s="8">
        <f>Table1[[#This Row],[post_time]]+8/24</f>
        <v>40543.12667824074</v>
      </c>
      <c r="S4939" s="3">
        <f>IF(Table1[[#This Row],[post_position]]=1,0,SUMIFS($F$2:F4939,$H$2:H4939,Table1[[#This Row],[post_position]]-1,$C$2:C4939,Table1[[#This Row],[topic_id]]))</f>
        <v>0</v>
      </c>
    </row>
    <row r="4940" spans="1:19" x14ac:dyDescent="0.25">
      <c r="A4940" s="7">
        <v>5034</v>
      </c>
      <c r="B4940" s="7">
        <v>1</v>
      </c>
      <c r="C4940" s="7">
        <v>1207</v>
      </c>
      <c r="D4940" s="7">
        <v>6671</v>
      </c>
      <c r="E4940" s="2"/>
      <c r="F4940" s="8">
        <v>40542.824131944442</v>
      </c>
      <c r="G4940" s="7">
        <v>0</v>
      </c>
      <c r="H4940" s="7">
        <v>1</v>
      </c>
      <c r="I4940" s="7" t="b">
        <f t="shared" si="231"/>
        <v>0</v>
      </c>
      <c r="J4940" s="7" t="b">
        <f t="shared" si="232"/>
        <v>0</v>
      </c>
      <c r="K4940" s="7">
        <f t="shared" si="233"/>
        <v>0</v>
      </c>
      <c r="L4940" s="7">
        <f>WEEKDAY(Table1[[#This Row],[post_time]])</f>
        <v>5</v>
      </c>
      <c r="M4940" s="7">
        <f>VLOOKUP(Table1[[#This Row],[topic_id]],'All Topics Data'!$A$2:$I$1243,8,FALSE)</f>
        <v>40542.823611111111</v>
      </c>
      <c r="N4940" s="7">
        <f>Table1[[#This Row],[Hui Reply?]]*(Table1[[#This Row],[post_time]]-Table1[[#This Row],[timestamp of previous reply]])</f>
        <v>0</v>
      </c>
      <c r="O4940" s="3">
        <f>O4939+Table1[[#This Row],[Hui Reply?]]</f>
        <v>1206</v>
      </c>
      <c r="P4940" s="19">
        <f>INT(Table1[[#This Row],[post_time]])</f>
        <v>40542</v>
      </c>
      <c r="Q4940" s="3">
        <f>IF(Table1[[#This Row],[Hui Reply?]],VLOOKUP(Table1[[#This Row],[topic_id]],'All Topics Data'!$A$2:$E$1243,5,FALSE),0)</f>
        <v>0</v>
      </c>
      <c r="R4940" s="8">
        <f>Table1[[#This Row],[post_time]]+8/24</f>
        <v>40543.157465277778</v>
      </c>
      <c r="S4940" s="3">
        <f>IF(Table1[[#This Row],[post_position]]=1,0,SUMIFS($F$2:F4940,$H$2:H4940,Table1[[#This Row],[post_position]]-1,$C$2:C4940,Table1[[#This Row],[topic_id]]))</f>
        <v>0</v>
      </c>
    </row>
    <row r="4941" spans="1:19" x14ac:dyDescent="0.25">
      <c r="A4941" s="7">
        <v>5035</v>
      </c>
      <c r="B4941" s="7">
        <v>1</v>
      </c>
      <c r="C4941" s="7">
        <v>1204</v>
      </c>
      <c r="D4941" s="7">
        <v>6318</v>
      </c>
      <c r="E4941" s="2"/>
      <c r="F4941" s="8">
        <v>40542.825810185182</v>
      </c>
      <c r="G4941" s="7">
        <v>0</v>
      </c>
      <c r="H4941" s="7">
        <v>7</v>
      </c>
      <c r="I4941" s="7" t="b">
        <f t="shared" si="231"/>
        <v>0</v>
      </c>
      <c r="J4941" s="7" t="b">
        <f t="shared" si="232"/>
        <v>1</v>
      </c>
      <c r="K4941" s="7">
        <f t="shared" si="233"/>
        <v>0</v>
      </c>
      <c r="L4941" s="7">
        <f>WEEKDAY(Table1[[#This Row],[post_time]])</f>
        <v>5</v>
      </c>
      <c r="M4941" s="7">
        <f>VLOOKUP(Table1[[#This Row],[topic_id]],'All Topics Data'!$A$2:$I$1243,8,FALSE)</f>
        <v>40542.575694444444</v>
      </c>
      <c r="N4941" s="7">
        <f>Table1[[#This Row],[Hui Reply?]]*(Table1[[#This Row],[post_time]]-Table1[[#This Row],[timestamp of previous reply]])</f>
        <v>0</v>
      </c>
      <c r="O4941" s="3">
        <f>O4940+Table1[[#This Row],[Hui Reply?]]</f>
        <v>1206</v>
      </c>
      <c r="P4941" s="19">
        <f>INT(Table1[[#This Row],[post_time]])</f>
        <v>40542</v>
      </c>
      <c r="Q4941" s="3">
        <f>IF(Table1[[#This Row],[Hui Reply?]],VLOOKUP(Table1[[#This Row],[topic_id]],'All Topics Data'!$A$2:$E$1243,5,FALSE),0)</f>
        <v>0</v>
      </c>
      <c r="R4941" s="8">
        <f>Table1[[#This Row],[post_time]]+8/24</f>
        <v>40543.159143518518</v>
      </c>
      <c r="S4941" s="3">
        <f>IF(Table1[[#This Row],[post_position]]=1,0,SUMIFS($F$2:F4941,$H$2:H4941,Table1[[#This Row],[post_position]]-1,$C$2:C4941,Table1[[#This Row],[topic_id]]))</f>
        <v>40542.739432870374</v>
      </c>
    </row>
    <row r="4942" spans="1:19" x14ac:dyDescent="0.25">
      <c r="A4942" s="7">
        <v>5036</v>
      </c>
      <c r="B4942" s="7">
        <v>4</v>
      </c>
      <c r="C4942" s="7">
        <v>1205</v>
      </c>
      <c r="D4942" s="7">
        <v>6318</v>
      </c>
      <c r="F4942" s="8">
        <v>40542.826296296298</v>
      </c>
      <c r="G4942" s="7">
        <v>0</v>
      </c>
      <c r="H4942" s="7">
        <v>2</v>
      </c>
      <c r="I4942" s="7" t="b">
        <f t="shared" si="231"/>
        <v>0</v>
      </c>
      <c r="J4942" s="7" t="b">
        <f t="shared" si="232"/>
        <v>1</v>
      </c>
      <c r="K4942" s="7">
        <f t="shared" si="233"/>
        <v>0</v>
      </c>
      <c r="L4942" s="7">
        <f>WEEKDAY(Table1[[#This Row],[post_time]])</f>
        <v>5</v>
      </c>
      <c r="M4942" s="7">
        <f>VLOOKUP(Table1[[#This Row],[topic_id]],'All Topics Data'!$A$2:$I$1243,8,FALSE)</f>
        <v>40542.777777777781</v>
      </c>
      <c r="N4942" s="7">
        <f>Table1[[#This Row],[Hui Reply?]]*(Table1[[#This Row],[post_time]]-Table1[[#This Row],[timestamp of previous reply]])</f>
        <v>0</v>
      </c>
      <c r="O4942" s="3">
        <f>O4941+Table1[[#This Row],[Hui Reply?]]</f>
        <v>1206</v>
      </c>
      <c r="P4942" s="19">
        <f>INT(Table1[[#This Row],[post_time]])</f>
        <v>40542</v>
      </c>
      <c r="Q4942" s="3">
        <f>IF(Table1[[#This Row],[Hui Reply?]],VLOOKUP(Table1[[#This Row],[topic_id]],'All Topics Data'!$A$2:$E$1243,5,FALSE),0)</f>
        <v>0</v>
      </c>
      <c r="R4942" s="8">
        <f>Table1[[#This Row],[post_time]]+8/24</f>
        <v>40543.159629629634</v>
      </c>
      <c r="S4942" s="3">
        <f>IF(Table1[[#This Row],[post_position]]=1,0,SUMIFS($F$2:F4942,$H$2:H4942,Table1[[#This Row],[post_position]]-1,$C$2:C4942,Table1[[#This Row],[topic_id]]))</f>
        <v>40542.778055555558</v>
      </c>
    </row>
    <row r="4943" spans="1:19" x14ac:dyDescent="0.25">
      <c r="A4943" s="7">
        <v>5037</v>
      </c>
      <c r="B4943" s="7">
        <v>1</v>
      </c>
      <c r="C4943" s="7">
        <v>1206</v>
      </c>
      <c r="D4943" s="7">
        <v>6713</v>
      </c>
      <c r="E4943" s="2"/>
      <c r="F4943" s="8">
        <v>40542.826539351852</v>
      </c>
      <c r="G4943" s="7">
        <v>0</v>
      </c>
      <c r="H4943" s="7">
        <v>2</v>
      </c>
      <c r="I4943" s="7" t="b">
        <f t="shared" si="231"/>
        <v>0</v>
      </c>
      <c r="J4943" s="7" t="b">
        <f t="shared" si="232"/>
        <v>1</v>
      </c>
      <c r="K4943" s="7">
        <f t="shared" si="233"/>
        <v>0</v>
      </c>
      <c r="L4943" s="7">
        <f>WEEKDAY(Table1[[#This Row],[post_time]])</f>
        <v>5</v>
      </c>
      <c r="M4943" s="7">
        <f>VLOOKUP(Table1[[#This Row],[topic_id]],'All Topics Data'!$A$2:$I$1243,8,FALSE)</f>
        <v>40542.793055555558</v>
      </c>
      <c r="N4943" s="7">
        <f>Table1[[#This Row],[Hui Reply?]]*(Table1[[#This Row],[post_time]]-Table1[[#This Row],[timestamp of previous reply]])</f>
        <v>0</v>
      </c>
      <c r="O4943" s="3">
        <f>O4942+Table1[[#This Row],[Hui Reply?]]</f>
        <v>1206</v>
      </c>
      <c r="P4943" s="19">
        <f>INT(Table1[[#This Row],[post_time]])</f>
        <v>40542</v>
      </c>
      <c r="Q4943" s="3">
        <f>IF(Table1[[#This Row],[Hui Reply?]],VLOOKUP(Table1[[#This Row],[topic_id]],'All Topics Data'!$A$2:$E$1243,5,FALSE),0)</f>
        <v>0</v>
      </c>
      <c r="R4943" s="8">
        <f>Table1[[#This Row],[post_time]]+8/24</f>
        <v>40543.159872685188</v>
      </c>
      <c r="S4943" s="3">
        <f>IF(Table1[[#This Row],[post_position]]=1,0,SUMIFS($F$2:F4943,$H$2:H4943,Table1[[#This Row],[post_position]]-1,$C$2:C4943,Table1[[#This Row],[topic_id]]))</f>
        <v>40542.793344907404</v>
      </c>
    </row>
    <row r="4944" spans="1:19" x14ac:dyDescent="0.25">
      <c r="A4944" s="7">
        <v>5038</v>
      </c>
      <c r="B4944" s="7">
        <v>4</v>
      </c>
      <c r="C4944" s="7">
        <v>1205</v>
      </c>
      <c r="D4944" s="7">
        <v>6713</v>
      </c>
      <c r="F4944" s="8">
        <v>40542.827002314814</v>
      </c>
      <c r="G4944" s="7">
        <v>0</v>
      </c>
      <c r="H4944" s="7">
        <v>3</v>
      </c>
      <c r="I4944" s="7" t="b">
        <f t="shared" si="231"/>
        <v>0</v>
      </c>
      <c r="J4944" s="7" t="b">
        <f t="shared" si="232"/>
        <v>1</v>
      </c>
      <c r="K4944" s="7">
        <f t="shared" si="233"/>
        <v>0</v>
      </c>
      <c r="L4944" s="7">
        <f>WEEKDAY(Table1[[#This Row],[post_time]])</f>
        <v>5</v>
      </c>
      <c r="M4944" s="7">
        <f>VLOOKUP(Table1[[#This Row],[topic_id]],'All Topics Data'!$A$2:$I$1243,8,FALSE)</f>
        <v>40542.777777777781</v>
      </c>
      <c r="N4944" s="7">
        <f>Table1[[#This Row],[Hui Reply?]]*(Table1[[#This Row],[post_time]]-Table1[[#This Row],[timestamp of previous reply]])</f>
        <v>0</v>
      </c>
      <c r="O4944" s="3">
        <f>O4943+Table1[[#This Row],[Hui Reply?]]</f>
        <v>1206</v>
      </c>
      <c r="P4944" s="19">
        <f>INT(Table1[[#This Row],[post_time]])</f>
        <v>40542</v>
      </c>
      <c r="Q4944" s="3">
        <f>IF(Table1[[#This Row],[Hui Reply?]],VLOOKUP(Table1[[#This Row],[topic_id]],'All Topics Data'!$A$2:$E$1243,5,FALSE),0)</f>
        <v>0</v>
      </c>
      <c r="R4944" s="8">
        <f>Table1[[#This Row],[post_time]]+8/24</f>
        <v>40543.16033564815</v>
      </c>
      <c r="S4944" s="3">
        <f>IF(Table1[[#This Row],[post_position]]=1,0,SUMIFS($F$2:F4944,$H$2:H4944,Table1[[#This Row],[post_position]]-1,$C$2:C4944,Table1[[#This Row],[topic_id]]))</f>
        <v>40542.826296296298</v>
      </c>
    </row>
    <row r="4945" spans="1:19" x14ac:dyDescent="0.25">
      <c r="A4945" s="7">
        <v>5039</v>
      </c>
      <c r="B4945" s="7">
        <v>1</v>
      </c>
      <c r="C4945" s="7">
        <v>1207</v>
      </c>
      <c r="D4945" s="7">
        <v>6713</v>
      </c>
      <c r="F4945" s="8">
        <v>40542.82849537037</v>
      </c>
      <c r="G4945" s="7">
        <v>0</v>
      </c>
      <c r="H4945" s="7">
        <v>2</v>
      </c>
      <c r="I4945" s="7" t="b">
        <f t="shared" si="231"/>
        <v>0</v>
      </c>
      <c r="J4945" s="7" t="b">
        <f t="shared" si="232"/>
        <v>1</v>
      </c>
      <c r="K4945" s="7">
        <f t="shared" si="233"/>
        <v>0</v>
      </c>
      <c r="L4945" s="7">
        <f>WEEKDAY(Table1[[#This Row],[post_time]])</f>
        <v>5</v>
      </c>
      <c r="M4945" s="7">
        <f>VLOOKUP(Table1[[#This Row],[topic_id]],'All Topics Data'!$A$2:$I$1243,8,FALSE)</f>
        <v>40542.823611111111</v>
      </c>
      <c r="N4945" s="7">
        <f>Table1[[#This Row],[Hui Reply?]]*(Table1[[#This Row],[post_time]]-Table1[[#This Row],[timestamp of previous reply]])</f>
        <v>0</v>
      </c>
      <c r="O4945" s="3">
        <f>O4944+Table1[[#This Row],[Hui Reply?]]</f>
        <v>1206</v>
      </c>
      <c r="P4945" s="19">
        <f>INT(Table1[[#This Row],[post_time]])</f>
        <v>40542</v>
      </c>
      <c r="Q4945" s="3">
        <f>IF(Table1[[#This Row],[Hui Reply?]],VLOOKUP(Table1[[#This Row],[topic_id]],'All Topics Data'!$A$2:$E$1243,5,FALSE),0)</f>
        <v>0</v>
      </c>
      <c r="R4945" s="8">
        <f>Table1[[#This Row],[post_time]]+8/24</f>
        <v>40543.161828703705</v>
      </c>
      <c r="S4945" s="3">
        <f>IF(Table1[[#This Row],[post_position]]=1,0,SUMIFS($F$2:F4945,$H$2:H4945,Table1[[#This Row],[post_position]]-1,$C$2:C4945,Table1[[#This Row],[topic_id]]))</f>
        <v>40542.824131944442</v>
      </c>
    </row>
    <row r="4946" spans="1:19" x14ac:dyDescent="0.25">
      <c r="A4946" s="7">
        <v>5040</v>
      </c>
      <c r="B4946" s="7">
        <v>4</v>
      </c>
      <c r="C4946" s="7">
        <v>1205</v>
      </c>
      <c r="D4946" s="7">
        <v>1</v>
      </c>
      <c r="F4946" s="8">
        <v>40542.982777777775</v>
      </c>
      <c r="G4946" s="7">
        <v>0</v>
      </c>
      <c r="H4946" s="7">
        <v>4</v>
      </c>
      <c r="I4946" s="7" t="b">
        <f t="shared" si="231"/>
        <v>0</v>
      </c>
      <c r="J4946" s="7" t="b">
        <f t="shared" si="232"/>
        <v>1</v>
      </c>
      <c r="K4946" s="7">
        <f t="shared" si="233"/>
        <v>0</v>
      </c>
      <c r="L4946" s="7">
        <f>WEEKDAY(Table1[[#This Row],[post_time]])</f>
        <v>5</v>
      </c>
      <c r="M4946" s="7">
        <f>VLOOKUP(Table1[[#This Row],[topic_id]],'All Topics Data'!$A$2:$I$1243,8,FALSE)</f>
        <v>40542.777777777781</v>
      </c>
      <c r="N4946" s="7">
        <f>Table1[[#This Row],[Hui Reply?]]*(Table1[[#This Row],[post_time]]-Table1[[#This Row],[timestamp of previous reply]])</f>
        <v>0</v>
      </c>
      <c r="O4946" s="3">
        <f>O4945+Table1[[#This Row],[Hui Reply?]]</f>
        <v>1206</v>
      </c>
      <c r="P4946" s="19">
        <f>INT(Table1[[#This Row],[post_time]])</f>
        <v>40542</v>
      </c>
      <c r="Q4946" s="3">
        <f>IF(Table1[[#This Row],[Hui Reply?]],VLOOKUP(Table1[[#This Row],[topic_id]],'All Topics Data'!$A$2:$E$1243,5,FALSE),0)</f>
        <v>0</v>
      </c>
      <c r="R4946" s="8">
        <f>Table1[[#This Row],[post_time]]+8/24</f>
        <v>40543.316111111111</v>
      </c>
      <c r="S4946" s="3">
        <f>IF(Table1[[#This Row],[post_position]]=1,0,SUMIFS($F$2:F4946,$H$2:H4946,Table1[[#This Row],[post_position]]-1,$C$2:C4946,Table1[[#This Row],[topic_id]]))</f>
        <v>40542.827002314814</v>
      </c>
    </row>
    <row r="4947" spans="1:19" x14ac:dyDescent="0.25">
      <c r="A4947" s="7">
        <v>5041</v>
      </c>
      <c r="B4947" s="7">
        <v>1</v>
      </c>
      <c r="C4947" s="7">
        <v>1208</v>
      </c>
      <c r="D4947" s="7">
        <v>6925</v>
      </c>
      <c r="E4947" s="2"/>
      <c r="F4947" s="8">
        <v>40543.019999999997</v>
      </c>
      <c r="G4947" s="7">
        <v>0</v>
      </c>
      <c r="H4947" s="7">
        <v>1</v>
      </c>
      <c r="I4947" s="7" t="b">
        <f t="shared" si="231"/>
        <v>0</v>
      </c>
      <c r="J4947" s="7" t="b">
        <f t="shared" si="232"/>
        <v>0</v>
      </c>
      <c r="K4947" s="7">
        <f t="shared" si="233"/>
        <v>0</v>
      </c>
      <c r="L4947" s="7">
        <f>WEEKDAY(Table1[[#This Row],[post_time]])</f>
        <v>6</v>
      </c>
      <c r="M4947" s="7">
        <f>VLOOKUP(Table1[[#This Row],[topic_id]],'All Topics Data'!$A$2:$I$1243,8,FALSE)</f>
        <v>40543.019444444442</v>
      </c>
      <c r="N4947" s="7">
        <f>Table1[[#This Row],[Hui Reply?]]*(Table1[[#This Row],[post_time]]-Table1[[#This Row],[timestamp of previous reply]])</f>
        <v>0</v>
      </c>
      <c r="O4947" s="3">
        <f>O4946+Table1[[#This Row],[Hui Reply?]]</f>
        <v>1206</v>
      </c>
      <c r="P4947" s="19">
        <f>INT(Table1[[#This Row],[post_time]])</f>
        <v>40543</v>
      </c>
      <c r="Q4947" s="3">
        <f>IF(Table1[[#This Row],[Hui Reply?]],VLOOKUP(Table1[[#This Row],[topic_id]],'All Topics Data'!$A$2:$E$1243,5,FALSE),0)</f>
        <v>0</v>
      </c>
      <c r="R4947" s="8">
        <f>Table1[[#This Row],[post_time]]+8/24</f>
        <v>40543.353333333333</v>
      </c>
      <c r="S4947" s="3">
        <f>IF(Table1[[#This Row],[post_position]]=1,0,SUMIFS($F$2:F4947,$H$2:H4947,Table1[[#This Row],[post_position]]-1,$C$2:C4947,Table1[[#This Row],[topic_id]]))</f>
        <v>0</v>
      </c>
    </row>
    <row r="4948" spans="1:19" x14ac:dyDescent="0.25">
      <c r="A4948" s="7">
        <v>5042</v>
      </c>
      <c r="B4948" s="7">
        <v>1</v>
      </c>
      <c r="C4948" s="7">
        <v>1208</v>
      </c>
      <c r="D4948" s="7">
        <v>24</v>
      </c>
      <c r="F4948" s="8">
        <v>40543.066979166666</v>
      </c>
      <c r="G4948" s="7">
        <v>0</v>
      </c>
      <c r="H4948" s="7">
        <v>2</v>
      </c>
      <c r="I4948" s="7" t="b">
        <f t="shared" si="231"/>
        <v>1</v>
      </c>
      <c r="J4948" s="7" t="b">
        <f t="shared" si="232"/>
        <v>1</v>
      </c>
      <c r="K4948" s="7">
        <f t="shared" si="233"/>
        <v>1</v>
      </c>
      <c r="L4948" s="7">
        <f>WEEKDAY(Table1[[#This Row],[post_time]])</f>
        <v>6</v>
      </c>
      <c r="M4948" s="7">
        <f>VLOOKUP(Table1[[#This Row],[topic_id]],'All Topics Data'!$A$2:$I$1243,8,FALSE)</f>
        <v>40543.019444444442</v>
      </c>
      <c r="N4948" s="7">
        <f>Table1[[#This Row],[Hui Reply?]]*(Table1[[#This Row],[post_time]]-Table1[[#This Row],[timestamp of previous reply]])</f>
        <v>4.6979166669188999E-2</v>
      </c>
      <c r="O4948" s="3">
        <f>O4947+Table1[[#This Row],[Hui Reply?]]</f>
        <v>1207</v>
      </c>
      <c r="P4948" s="19">
        <f>INT(Table1[[#This Row],[post_time]])</f>
        <v>40543</v>
      </c>
      <c r="Q4948" s="3" t="str">
        <f>IF(Table1[[#This Row],[Hui Reply?]],VLOOKUP(Table1[[#This Row],[topic_id]],'All Topics Data'!$A$2:$E$1243,5,FALSE),0)</f>
        <v>fred</v>
      </c>
      <c r="R4948" s="8">
        <f>Table1[[#This Row],[post_time]]+8/24</f>
        <v>40543.400312500002</v>
      </c>
      <c r="S4948" s="3">
        <f>IF(Table1[[#This Row],[post_position]]=1,0,SUMIFS($F$2:F4948,$H$2:H4948,Table1[[#This Row],[post_position]]-1,$C$2:C4948,Table1[[#This Row],[topic_id]]))</f>
        <v>40543.019999999997</v>
      </c>
    </row>
    <row r="4949" spans="1:19" x14ac:dyDescent="0.25">
      <c r="A4949" s="7">
        <v>5043</v>
      </c>
      <c r="B4949" s="7">
        <v>1</v>
      </c>
      <c r="C4949" s="7">
        <v>1121</v>
      </c>
      <c r="D4949" s="7">
        <v>24</v>
      </c>
      <c r="E4949" s="2"/>
      <c r="F4949" s="8">
        <v>40543.072708333333</v>
      </c>
      <c r="G4949" s="7">
        <v>0</v>
      </c>
      <c r="H4949" s="7">
        <v>6</v>
      </c>
      <c r="I4949" s="7" t="b">
        <f t="shared" si="231"/>
        <v>1</v>
      </c>
      <c r="J4949" s="7" t="b">
        <f t="shared" si="232"/>
        <v>1</v>
      </c>
      <c r="K4949" s="7">
        <f t="shared" si="233"/>
        <v>1</v>
      </c>
      <c r="L4949" s="7">
        <f>WEEKDAY(Table1[[#This Row],[post_time]])</f>
        <v>6</v>
      </c>
      <c r="M4949" s="7">
        <f>VLOOKUP(Table1[[#This Row],[topic_id]],'All Topics Data'!$A$2:$I$1243,8,FALSE)</f>
        <v>40524.878472222219</v>
      </c>
      <c r="N4949" s="7">
        <f>Table1[[#This Row],[Hui Reply?]]*(Table1[[#This Row],[post_time]]-Table1[[#This Row],[timestamp of previous reply]])</f>
        <v>0.34719907407270512</v>
      </c>
      <c r="O4949" s="3">
        <f>O4948+Table1[[#This Row],[Hui Reply?]]</f>
        <v>1208</v>
      </c>
      <c r="P4949" s="19">
        <f>INT(Table1[[#This Row],[post_time]])</f>
        <v>40543</v>
      </c>
      <c r="Q4949" s="3" t="str">
        <f>IF(Table1[[#This Row],[Hui Reply?]],VLOOKUP(Table1[[#This Row],[topic_id]],'All Topics Data'!$A$2:$E$1243,5,FALSE),0)</f>
        <v>hilcom</v>
      </c>
      <c r="R4949" s="8">
        <f>Table1[[#This Row],[post_time]]+8/24</f>
        <v>40543.406041666669</v>
      </c>
      <c r="S4949" s="3">
        <f>IF(Table1[[#This Row],[post_position]]=1,0,SUMIFS($F$2:F4949,$H$2:H4949,Table1[[#This Row],[post_position]]-1,$C$2:C4949,Table1[[#This Row],[topic_id]]))</f>
        <v>40542.72550925926</v>
      </c>
    </row>
    <row r="4950" spans="1:19" x14ac:dyDescent="0.25">
      <c r="A4950" s="7">
        <v>5044</v>
      </c>
      <c r="B4950" s="7">
        <v>1</v>
      </c>
      <c r="C4950" s="7">
        <v>1209</v>
      </c>
      <c r="D4950" s="7">
        <v>7262</v>
      </c>
      <c r="E4950" s="2"/>
      <c r="F4950" s="8">
        <v>40543.098935185182</v>
      </c>
      <c r="G4950" s="7">
        <v>0</v>
      </c>
      <c r="H4950" s="7">
        <v>1</v>
      </c>
      <c r="I4950" s="7" t="b">
        <f t="shared" si="231"/>
        <v>0</v>
      </c>
      <c r="J4950" s="7" t="b">
        <f t="shared" si="232"/>
        <v>0</v>
      </c>
      <c r="K4950" s="7">
        <f t="shared" si="233"/>
        <v>0</v>
      </c>
      <c r="L4950" s="7">
        <f>WEEKDAY(Table1[[#This Row],[post_time]])</f>
        <v>6</v>
      </c>
      <c r="M4950" s="7">
        <f>VLOOKUP(Table1[[#This Row],[topic_id]],'All Topics Data'!$A$2:$I$1243,8,FALSE)</f>
        <v>40543.098611111112</v>
      </c>
      <c r="N4950" s="7">
        <f>Table1[[#This Row],[Hui Reply?]]*(Table1[[#This Row],[post_time]]-Table1[[#This Row],[timestamp of previous reply]])</f>
        <v>0</v>
      </c>
      <c r="O4950" s="3">
        <f>O4949+Table1[[#This Row],[Hui Reply?]]</f>
        <v>1208</v>
      </c>
      <c r="P4950" s="19">
        <f>INT(Table1[[#This Row],[post_time]])</f>
        <v>40543</v>
      </c>
      <c r="Q4950" s="3">
        <f>IF(Table1[[#This Row],[Hui Reply?]],VLOOKUP(Table1[[#This Row],[topic_id]],'All Topics Data'!$A$2:$E$1243,5,FALSE),0)</f>
        <v>0</v>
      </c>
      <c r="R4950" s="8">
        <f>Table1[[#This Row],[post_time]]+8/24</f>
        <v>40543.432268518518</v>
      </c>
      <c r="S4950" s="3">
        <f>IF(Table1[[#This Row],[post_position]]=1,0,SUMIFS($F$2:F4950,$H$2:H4950,Table1[[#This Row],[post_position]]-1,$C$2:C4950,Table1[[#This Row],[topic_id]]))</f>
        <v>0</v>
      </c>
    </row>
    <row r="4951" spans="1:19" x14ac:dyDescent="0.25">
      <c r="A4951" s="7">
        <v>5045</v>
      </c>
      <c r="B4951" s="7">
        <v>4</v>
      </c>
      <c r="C4951" s="7">
        <v>1205</v>
      </c>
      <c r="D4951" s="7">
        <v>5408</v>
      </c>
      <c r="F4951" s="8">
        <v>40543.131076388891</v>
      </c>
      <c r="G4951" s="7">
        <v>0</v>
      </c>
      <c r="H4951" s="7">
        <v>5</v>
      </c>
      <c r="I4951" s="7" t="b">
        <f t="shared" si="231"/>
        <v>0</v>
      </c>
      <c r="J4951" s="7" t="b">
        <f t="shared" si="232"/>
        <v>1</v>
      </c>
      <c r="K4951" s="7">
        <f t="shared" si="233"/>
        <v>0</v>
      </c>
      <c r="L4951" s="7">
        <f>WEEKDAY(Table1[[#This Row],[post_time]])</f>
        <v>6</v>
      </c>
      <c r="M4951" s="7">
        <f>VLOOKUP(Table1[[#This Row],[topic_id]],'All Topics Data'!$A$2:$I$1243,8,FALSE)</f>
        <v>40542.777777777781</v>
      </c>
      <c r="N4951" s="7">
        <f>Table1[[#This Row],[Hui Reply?]]*(Table1[[#This Row],[post_time]]-Table1[[#This Row],[timestamp of previous reply]])</f>
        <v>0</v>
      </c>
      <c r="O4951" s="3">
        <f>O4950+Table1[[#This Row],[Hui Reply?]]</f>
        <v>1208</v>
      </c>
      <c r="P4951" s="19">
        <f>INT(Table1[[#This Row],[post_time]])</f>
        <v>40543</v>
      </c>
      <c r="Q4951" s="3">
        <f>IF(Table1[[#This Row],[Hui Reply?]],VLOOKUP(Table1[[#This Row],[topic_id]],'All Topics Data'!$A$2:$E$1243,5,FALSE),0)</f>
        <v>0</v>
      </c>
      <c r="R4951" s="8">
        <f>Table1[[#This Row],[post_time]]+8/24</f>
        <v>40543.464409722226</v>
      </c>
      <c r="S4951" s="3">
        <f>IF(Table1[[#This Row],[post_position]]=1,0,SUMIFS($F$2:F4951,$H$2:H4951,Table1[[#This Row],[post_position]]-1,$C$2:C4951,Table1[[#This Row],[topic_id]]))</f>
        <v>40542.982777777775</v>
      </c>
    </row>
    <row r="4952" spans="1:19" x14ac:dyDescent="0.25">
      <c r="A4952" s="7">
        <v>5046</v>
      </c>
      <c r="B4952" s="7">
        <v>1</v>
      </c>
      <c r="C4952" s="7">
        <v>1210</v>
      </c>
      <c r="D4952" s="7">
        <v>5408</v>
      </c>
      <c r="E4952" s="2"/>
      <c r="F4952" s="8">
        <v>40543.137013888889</v>
      </c>
      <c r="G4952" s="7">
        <v>0</v>
      </c>
      <c r="H4952" s="7">
        <v>1</v>
      </c>
      <c r="I4952" s="7" t="b">
        <f t="shared" si="231"/>
        <v>0</v>
      </c>
      <c r="J4952" s="7" t="b">
        <f t="shared" si="232"/>
        <v>0</v>
      </c>
      <c r="K4952" s="7">
        <f t="shared" si="233"/>
        <v>0</v>
      </c>
      <c r="L4952" s="7">
        <f>WEEKDAY(Table1[[#This Row],[post_time]])</f>
        <v>6</v>
      </c>
      <c r="M4952" s="7">
        <f>VLOOKUP(Table1[[#This Row],[topic_id]],'All Topics Data'!$A$2:$I$1243,8,FALSE)</f>
        <v>40543.136805555558</v>
      </c>
      <c r="N4952" s="7">
        <f>Table1[[#This Row],[Hui Reply?]]*(Table1[[#This Row],[post_time]]-Table1[[#This Row],[timestamp of previous reply]])</f>
        <v>0</v>
      </c>
      <c r="O4952" s="3">
        <f>O4951+Table1[[#This Row],[Hui Reply?]]</f>
        <v>1208</v>
      </c>
      <c r="P4952" s="19">
        <f>INT(Table1[[#This Row],[post_time]])</f>
        <v>40543</v>
      </c>
      <c r="Q4952" s="3">
        <f>IF(Table1[[#This Row],[Hui Reply?]],VLOOKUP(Table1[[#This Row],[topic_id]],'All Topics Data'!$A$2:$E$1243,5,FALSE),0)</f>
        <v>0</v>
      </c>
      <c r="R4952" s="8">
        <f>Table1[[#This Row],[post_time]]+8/24</f>
        <v>40543.470347222225</v>
      </c>
      <c r="S4952" s="3">
        <f>IF(Table1[[#This Row],[post_position]]=1,0,SUMIFS($F$2:F4952,$H$2:H4952,Table1[[#This Row],[post_position]]-1,$C$2:C4952,Table1[[#This Row],[topic_id]]))</f>
        <v>0</v>
      </c>
    </row>
    <row r="4953" spans="1:19" x14ac:dyDescent="0.25">
      <c r="A4953" s="7">
        <v>5047</v>
      </c>
      <c r="B4953" s="7">
        <v>4</v>
      </c>
      <c r="C4953" s="7">
        <v>1205</v>
      </c>
      <c r="D4953" s="7">
        <v>24</v>
      </c>
      <c r="F4953" s="8">
        <v>40543.137337962966</v>
      </c>
      <c r="G4953" s="7">
        <v>0</v>
      </c>
      <c r="H4953" s="7">
        <v>6</v>
      </c>
      <c r="I4953" s="7" t="b">
        <f t="shared" si="231"/>
        <v>1</v>
      </c>
      <c r="J4953" s="7" t="b">
        <f t="shared" si="232"/>
        <v>1</v>
      </c>
      <c r="K4953" s="7">
        <f t="shared" si="233"/>
        <v>1</v>
      </c>
      <c r="L4953" s="7">
        <f>WEEKDAY(Table1[[#This Row],[post_time]])</f>
        <v>6</v>
      </c>
      <c r="M4953" s="7">
        <f>VLOOKUP(Table1[[#This Row],[topic_id]],'All Topics Data'!$A$2:$I$1243,8,FALSE)</f>
        <v>40542.777777777781</v>
      </c>
      <c r="N4953" s="7">
        <f>Table1[[#This Row],[Hui Reply?]]*(Table1[[#This Row],[post_time]]-Table1[[#This Row],[timestamp of previous reply]])</f>
        <v>6.2615740753244609E-3</v>
      </c>
      <c r="O4953" s="3">
        <f>O4952+Table1[[#This Row],[Hui Reply?]]</f>
        <v>1209</v>
      </c>
      <c r="P4953" s="19">
        <f>INT(Table1[[#This Row],[post_time]])</f>
        <v>40543</v>
      </c>
      <c r="Q4953" s="3" t="str">
        <f>IF(Table1[[#This Row],[Hui Reply?]],VLOOKUP(Table1[[#This Row],[topic_id]],'All Topics Data'!$A$2:$E$1243,5,FALSE),0)</f>
        <v>fred</v>
      </c>
      <c r="R4953" s="8">
        <f>Table1[[#This Row],[post_time]]+8/24</f>
        <v>40543.470671296302</v>
      </c>
      <c r="S4953" s="3">
        <f>IF(Table1[[#This Row],[post_position]]=1,0,SUMIFS($F$2:F4953,$H$2:H4953,Table1[[#This Row],[post_position]]-1,$C$2:C4953,Table1[[#This Row],[topic_id]]))</f>
        <v>40543.131076388891</v>
      </c>
    </row>
    <row r="4954" spans="1:19" x14ac:dyDescent="0.25">
      <c r="A4954" s="7">
        <v>5048</v>
      </c>
      <c r="B4954" s="7">
        <v>1</v>
      </c>
      <c r="C4954" s="7">
        <v>1210</v>
      </c>
      <c r="D4954" s="7">
        <v>24</v>
      </c>
      <c r="E4954" s="2"/>
      <c r="F4954" s="8">
        <v>40543.149965277778</v>
      </c>
      <c r="G4954" s="7">
        <v>0</v>
      </c>
      <c r="H4954" s="7">
        <v>2</v>
      </c>
      <c r="I4954" s="7" t="b">
        <f t="shared" si="231"/>
        <v>1</v>
      </c>
      <c r="J4954" s="7" t="b">
        <f t="shared" si="232"/>
        <v>1</v>
      </c>
      <c r="K4954" s="7">
        <f t="shared" si="233"/>
        <v>1</v>
      </c>
      <c r="L4954" s="7">
        <f>WEEKDAY(Table1[[#This Row],[post_time]])</f>
        <v>6</v>
      </c>
      <c r="M4954" s="7">
        <f>VLOOKUP(Table1[[#This Row],[topic_id]],'All Topics Data'!$A$2:$I$1243,8,FALSE)</f>
        <v>40543.136805555558</v>
      </c>
      <c r="N4954" s="7">
        <f>Table1[[#This Row],[Hui Reply?]]*(Table1[[#This Row],[post_time]]-Table1[[#This Row],[timestamp of previous reply]])</f>
        <v>1.2951388889632653E-2</v>
      </c>
      <c r="O4954" s="3">
        <f>O4953+Table1[[#This Row],[Hui Reply?]]</f>
        <v>1210</v>
      </c>
      <c r="P4954" s="19">
        <f>INT(Table1[[#This Row],[post_time]])</f>
        <v>40543</v>
      </c>
      <c r="Q4954" s="3" t="str">
        <f>IF(Table1[[#This Row],[Hui Reply?]],VLOOKUP(Table1[[#This Row],[topic_id]],'All Topics Data'!$A$2:$E$1243,5,FALSE),0)</f>
        <v>dan_l</v>
      </c>
      <c r="R4954" s="8">
        <f>Table1[[#This Row],[post_time]]+8/24</f>
        <v>40543.483298611114</v>
      </c>
      <c r="S4954" s="3">
        <f>IF(Table1[[#This Row],[post_position]]=1,0,SUMIFS($F$2:F4954,$H$2:H4954,Table1[[#This Row],[post_position]]-1,$C$2:C4954,Table1[[#This Row],[topic_id]]))</f>
        <v>40543.137013888889</v>
      </c>
    </row>
    <row r="4955" spans="1:19" x14ac:dyDescent="0.25">
      <c r="A4955" s="7">
        <v>5049</v>
      </c>
      <c r="B4955" s="7">
        <v>1</v>
      </c>
      <c r="C4955" s="7">
        <v>1209</v>
      </c>
      <c r="D4955" s="7">
        <v>24</v>
      </c>
      <c r="F4955" s="8">
        <v>40543.151284722226</v>
      </c>
      <c r="G4955" s="7">
        <v>0</v>
      </c>
      <c r="H4955" s="7">
        <v>2</v>
      </c>
      <c r="I4955" s="7" t="b">
        <f t="shared" si="231"/>
        <v>1</v>
      </c>
      <c r="J4955" s="7" t="b">
        <f t="shared" si="232"/>
        <v>1</v>
      </c>
      <c r="K4955" s="7">
        <f t="shared" si="233"/>
        <v>1</v>
      </c>
      <c r="L4955" s="7">
        <f>WEEKDAY(Table1[[#This Row],[post_time]])</f>
        <v>6</v>
      </c>
      <c r="M4955" s="7">
        <f>VLOOKUP(Table1[[#This Row],[topic_id]],'All Topics Data'!$A$2:$I$1243,8,FALSE)</f>
        <v>40543.098611111112</v>
      </c>
      <c r="N4955" s="7">
        <f>Table1[[#This Row],[Hui Reply?]]*(Table1[[#This Row],[post_time]]-Table1[[#This Row],[timestamp of previous reply]])</f>
        <v>5.2349537043482997E-2</v>
      </c>
      <c r="O4955" s="3">
        <f>O4954+Table1[[#This Row],[Hui Reply?]]</f>
        <v>1211</v>
      </c>
      <c r="P4955" s="19">
        <f>INT(Table1[[#This Row],[post_time]])</f>
        <v>40543</v>
      </c>
      <c r="Q4955" s="3" t="str">
        <f>IF(Table1[[#This Row],[Hui Reply?]],VLOOKUP(Table1[[#This Row],[topic_id]],'All Topics Data'!$A$2:$E$1243,5,FALSE),0)</f>
        <v>becha</v>
      </c>
      <c r="R4955" s="8">
        <f>Table1[[#This Row],[post_time]]+8/24</f>
        <v>40543.484618055561</v>
      </c>
      <c r="S4955" s="3">
        <f>IF(Table1[[#This Row],[post_position]]=1,0,SUMIFS($F$2:F4955,$H$2:H4955,Table1[[#This Row],[post_position]]-1,$C$2:C4955,Table1[[#This Row],[topic_id]]))</f>
        <v>40543.098935185182</v>
      </c>
    </row>
    <row r="4956" spans="1:19" x14ac:dyDescent="0.25">
      <c r="A4956" s="7">
        <v>5050</v>
      </c>
      <c r="B4956" s="7">
        <v>1</v>
      </c>
      <c r="C4956" s="7">
        <v>1210</v>
      </c>
      <c r="D4956" s="7">
        <v>5408</v>
      </c>
      <c r="F4956" s="8">
        <v>40543.153726851851</v>
      </c>
      <c r="G4956" s="7">
        <v>0</v>
      </c>
      <c r="H4956" s="7">
        <v>3</v>
      </c>
      <c r="I4956" s="7" t="b">
        <f t="shared" si="231"/>
        <v>0</v>
      </c>
      <c r="J4956" s="7" t="b">
        <f t="shared" si="232"/>
        <v>1</v>
      </c>
      <c r="K4956" s="7">
        <f t="shared" si="233"/>
        <v>0</v>
      </c>
      <c r="L4956" s="7">
        <f>WEEKDAY(Table1[[#This Row],[post_time]])</f>
        <v>6</v>
      </c>
      <c r="M4956" s="7">
        <f>VLOOKUP(Table1[[#This Row],[topic_id]],'All Topics Data'!$A$2:$I$1243,8,FALSE)</f>
        <v>40543.136805555558</v>
      </c>
      <c r="N4956" s="7">
        <f>Table1[[#This Row],[Hui Reply?]]*(Table1[[#This Row],[post_time]]-Table1[[#This Row],[timestamp of previous reply]])</f>
        <v>0</v>
      </c>
      <c r="O4956" s="3">
        <f>O4955+Table1[[#This Row],[Hui Reply?]]</f>
        <v>1211</v>
      </c>
      <c r="P4956" s="19">
        <f>INT(Table1[[#This Row],[post_time]])</f>
        <v>40543</v>
      </c>
      <c r="Q4956" s="3">
        <f>IF(Table1[[#This Row],[Hui Reply?]],VLOOKUP(Table1[[#This Row],[topic_id]],'All Topics Data'!$A$2:$E$1243,5,FALSE),0)</f>
        <v>0</v>
      </c>
      <c r="R4956" s="8">
        <f>Table1[[#This Row],[post_time]]+8/24</f>
        <v>40543.487060185187</v>
      </c>
      <c r="S4956" s="3">
        <f>IF(Table1[[#This Row],[post_position]]=1,0,SUMIFS($F$2:F4956,$H$2:H4956,Table1[[#This Row],[post_position]]-1,$C$2:C4956,Table1[[#This Row],[topic_id]]))</f>
        <v>40543.149965277778</v>
      </c>
    </row>
    <row r="4957" spans="1:19" x14ac:dyDescent="0.25">
      <c r="A4957" s="7">
        <v>5051</v>
      </c>
      <c r="B4957" s="7">
        <v>1</v>
      </c>
      <c r="C4957" s="7">
        <v>1210</v>
      </c>
      <c r="D4957" s="7">
        <v>24</v>
      </c>
      <c r="F4957" s="8">
        <v>40543.1565625</v>
      </c>
      <c r="G4957" s="7">
        <v>0</v>
      </c>
      <c r="H4957" s="7">
        <v>4</v>
      </c>
      <c r="I4957" s="7" t="b">
        <f t="shared" si="231"/>
        <v>1</v>
      </c>
      <c r="J4957" s="7" t="b">
        <f t="shared" si="232"/>
        <v>1</v>
      </c>
      <c r="K4957" s="7">
        <f t="shared" si="233"/>
        <v>1</v>
      </c>
      <c r="L4957" s="7">
        <f>WEEKDAY(Table1[[#This Row],[post_time]])</f>
        <v>6</v>
      </c>
      <c r="M4957" s="7">
        <f>VLOOKUP(Table1[[#This Row],[topic_id]],'All Topics Data'!$A$2:$I$1243,8,FALSE)</f>
        <v>40543.136805555558</v>
      </c>
      <c r="N4957" s="7">
        <f>Table1[[#This Row],[Hui Reply?]]*(Table1[[#This Row],[post_time]]-Table1[[#This Row],[timestamp of previous reply]])</f>
        <v>2.8356481489026919E-3</v>
      </c>
      <c r="O4957" s="3">
        <f>O4956+Table1[[#This Row],[Hui Reply?]]</f>
        <v>1212</v>
      </c>
      <c r="P4957" s="19">
        <f>INT(Table1[[#This Row],[post_time]])</f>
        <v>40543</v>
      </c>
      <c r="Q4957" s="3" t="str">
        <f>IF(Table1[[#This Row],[Hui Reply?]],VLOOKUP(Table1[[#This Row],[topic_id]],'All Topics Data'!$A$2:$E$1243,5,FALSE),0)</f>
        <v>dan_l</v>
      </c>
      <c r="R4957" s="8">
        <f>Table1[[#This Row],[post_time]]+8/24</f>
        <v>40543.489895833336</v>
      </c>
      <c r="S4957" s="3">
        <f>IF(Table1[[#This Row],[post_position]]=1,0,SUMIFS($F$2:F4957,$H$2:H4957,Table1[[#This Row],[post_position]]-1,$C$2:C4957,Table1[[#This Row],[topic_id]]))</f>
        <v>40543.153726851851</v>
      </c>
    </row>
    <row r="4958" spans="1:19" x14ac:dyDescent="0.25">
      <c r="A4958" s="7">
        <v>5052</v>
      </c>
      <c r="B4958" s="7">
        <v>4</v>
      </c>
      <c r="C4958" s="7">
        <v>1211</v>
      </c>
      <c r="D4958" s="7">
        <v>7224</v>
      </c>
      <c r="E4958" s="2"/>
      <c r="F4958" s="8">
        <v>40543.216689814813</v>
      </c>
      <c r="G4958" s="7">
        <v>0</v>
      </c>
      <c r="H4958" s="7">
        <v>1</v>
      </c>
      <c r="I4958" s="7" t="b">
        <f t="shared" si="231"/>
        <v>0</v>
      </c>
      <c r="J4958" s="7" t="b">
        <f t="shared" si="232"/>
        <v>0</v>
      </c>
      <c r="K4958" s="7">
        <f t="shared" si="233"/>
        <v>0</v>
      </c>
      <c r="L4958" s="7">
        <f>WEEKDAY(Table1[[#This Row],[post_time]])</f>
        <v>6</v>
      </c>
      <c r="M4958" s="7">
        <f>VLOOKUP(Table1[[#This Row],[topic_id]],'All Topics Data'!$A$2:$I$1243,8,FALSE)</f>
        <v>40543.216666666667</v>
      </c>
      <c r="N4958" s="7">
        <f>Table1[[#This Row],[Hui Reply?]]*(Table1[[#This Row],[post_time]]-Table1[[#This Row],[timestamp of previous reply]])</f>
        <v>0</v>
      </c>
      <c r="O4958" s="3">
        <f>O4957+Table1[[#This Row],[Hui Reply?]]</f>
        <v>1212</v>
      </c>
      <c r="P4958" s="19">
        <f>INT(Table1[[#This Row],[post_time]])</f>
        <v>40543</v>
      </c>
      <c r="Q4958" s="3">
        <f>IF(Table1[[#This Row],[Hui Reply?]],VLOOKUP(Table1[[#This Row],[topic_id]],'All Topics Data'!$A$2:$E$1243,5,FALSE),0)</f>
        <v>0</v>
      </c>
      <c r="R4958" s="8">
        <f>Table1[[#This Row],[post_time]]+8/24</f>
        <v>40543.550023148149</v>
      </c>
      <c r="S4958" s="3">
        <f>IF(Table1[[#This Row],[post_position]]=1,0,SUMIFS($F$2:F4958,$H$2:H4958,Table1[[#This Row],[post_position]]-1,$C$2:C4958,Table1[[#This Row],[topic_id]]))</f>
        <v>0</v>
      </c>
    </row>
    <row r="4959" spans="1:19" x14ac:dyDescent="0.25">
      <c r="A4959" s="7">
        <v>5053</v>
      </c>
      <c r="B4959" s="7">
        <v>4</v>
      </c>
      <c r="C4959" s="7">
        <v>1205</v>
      </c>
      <c r="D4959" s="7">
        <v>7224</v>
      </c>
      <c r="F4959" s="8">
        <v>40543.22084490741</v>
      </c>
      <c r="G4959" s="7">
        <v>0</v>
      </c>
      <c r="H4959" s="7">
        <v>7</v>
      </c>
      <c r="I4959" s="7" t="b">
        <f t="shared" si="231"/>
        <v>0</v>
      </c>
      <c r="J4959" s="7" t="b">
        <f t="shared" si="232"/>
        <v>1</v>
      </c>
      <c r="K4959" s="7">
        <f t="shared" si="233"/>
        <v>0</v>
      </c>
      <c r="L4959" s="7">
        <f>WEEKDAY(Table1[[#This Row],[post_time]])</f>
        <v>6</v>
      </c>
      <c r="M4959" s="7">
        <f>VLOOKUP(Table1[[#This Row],[topic_id]],'All Topics Data'!$A$2:$I$1243,8,FALSE)</f>
        <v>40542.777777777781</v>
      </c>
      <c r="N4959" s="7">
        <f>Table1[[#This Row],[Hui Reply?]]*(Table1[[#This Row],[post_time]]-Table1[[#This Row],[timestamp of previous reply]])</f>
        <v>0</v>
      </c>
      <c r="O4959" s="3">
        <f>O4958+Table1[[#This Row],[Hui Reply?]]</f>
        <v>1212</v>
      </c>
      <c r="P4959" s="19">
        <f>INT(Table1[[#This Row],[post_time]])</f>
        <v>40543</v>
      </c>
      <c r="Q4959" s="3">
        <f>IF(Table1[[#This Row],[Hui Reply?]],VLOOKUP(Table1[[#This Row],[topic_id]],'All Topics Data'!$A$2:$E$1243,5,FALSE),0)</f>
        <v>0</v>
      </c>
      <c r="R4959" s="8">
        <f>Table1[[#This Row],[post_time]]+8/24</f>
        <v>40543.554178240745</v>
      </c>
      <c r="S4959" s="3">
        <f>IF(Table1[[#This Row],[post_position]]=1,0,SUMIFS($F$2:F4959,$H$2:H4959,Table1[[#This Row],[post_position]]-1,$C$2:C4959,Table1[[#This Row],[topic_id]]))</f>
        <v>40543.137337962966</v>
      </c>
    </row>
    <row r="4960" spans="1:19" x14ac:dyDescent="0.25">
      <c r="A4960" s="7">
        <v>5054</v>
      </c>
      <c r="B4960" s="7">
        <v>1</v>
      </c>
      <c r="C4960" s="7">
        <v>1209</v>
      </c>
      <c r="D4960" s="7">
        <v>7262</v>
      </c>
      <c r="E4960" s="2"/>
      <c r="F4960" s="8">
        <v>40543.222175925926</v>
      </c>
      <c r="G4960" s="7">
        <v>0</v>
      </c>
      <c r="H4960" s="7">
        <v>3</v>
      </c>
      <c r="I4960" s="7" t="b">
        <f t="shared" si="231"/>
        <v>0</v>
      </c>
      <c r="J4960" s="7" t="b">
        <f t="shared" si="232"/>
        <v>1</v>
      </c>
      <c r="K4960" s="7">
        <f t="shared" si="233"/>
        <v>0</v>
      </c>
      <c r="L4960" s="7">
        <f>WEEKDAY(Table1[[#This Row],[post_time]])</f>
        <v>6</v>
      </c>
      <c r="M4960" s="7">
        <f>VLOOKUP(Table1[[#This Row],[topic_id]],'All Topics Data'!$A$2:$I$1243,8,FALSE)</f>
        <v>40543.098611111112</v>
      </c>
      <c r="N4960" s="7">
        <f>Table1[[#This Row],[Hui Reply?]]*(Table1[[#This Row],[post_time]]-Table1[[#This Row],[timestamp of previous reply]])</f>
        <v>0</v>
      </c>
      <c r="O4960" s="3">
        <f>O4959+Table1[[#This Row],[Hui Reply?]]</f>
        <v>1212</v>
      </c>
      <c r="P4960" s="19">
        <f>INT(Table1[[#This Row],[post_time]])</f>
        <v>40543</v>
      </c>
      <c r="Q4960" s="3">
        <f>IF(Table1[[#This Row],[Hui Reply?]],VLOOKUP(Table1[[#This Row],[topic_id]],'All Topics Data'!$A$2:$E$1243,5,FALSE),0)</f>
        <v>0</v>
      </c>
      <c r="R4960" s="8">
        <f>Table1[[#This Row],[post_time]]+8/24</f>
        <v>40543.555509259262</v>
      </c>
      <c r="S4960" s="3">
        <f>IF(Table1[[#This Row],[post_position]]=1,0,SUMIFS($F$2:F4960,$H$2:H4960,Table1[[#This Row],[post_position]]-1,$C$2:C4960,Table1[[#This Row],[topic_id]]))</f>
        <v>40543.151284722226</v>
      </c>
    </row>
    <row r="4961" spans="1:19" x14ac:dyDescent="0.25">
      <c r="A4961" s="7">
        <v>5055</v>
      </c>
      <c r="B4961" s="7">
        <v>1</v>
      </c>
      <c r="C4961" s="7">
        <v>1209</v>
      </c>
      <c r="D4961" s="7">
        <v>24</v>
      </c>
      <c r="F4961" s="8">
        <v>40543.348530092589</v>
      </c>
      <c r="G4961" s="7">
        <v>0</v>
      </c>
      <c r="H4961" s="7">
        <v>4</v>
      </c>
      <c r="I4961" s="7" t="b">
        <f t="shared" si="231"/>
        <v>1</v>
      </c>
      <c r="J4961" s="7" t="b">
        <f t="shared" si="232"/>
        <v>1</v>
      </c>
      <c r="K4961" s="7">
        <f t="shared" si="233"/>
        <v>1</v>
      </c>
      <c r="L4961" s="7">
        <f>WEEKDAY(Table1[[#This Row],[post_time]])</f>
        <v>6</v>
      </c>
      <c r="M4961" s="7">
        <f>VLOOKUP(Table1[[#This Row],[topic_id]],'All Topics Data'!$A$2:$I$1243,8,FALSE)</f>
        <v>40543.098611111112</v>
      </c>
      <c r="N4961" s="7">
        <f>Table1[[#This Row],[Hui Reply?]]*(Table1[[#This Row],[post_time]]-Table1[[#This Row],[timestamp of previous reply]])</f>
        <v>0.12635416666307719</v>
      </c>
      <c r="O4961" s="3">
        <f>O4960+Table1[[#This Row],[Hui Reply?]]</f>
        <v>1213</v>
      </c>
      <c r="P4961" s="19">
        <f>INT(Table1[[#This Row],[post_time]])</f>
        <v>40543</v>
      </c>
      <c r="Q4961" s="3" t="str">
        <f>IF(Table1[[#This Row],[Hui Reply?]],VLOOKUP(Table1[[#This Row],[topic_id]],'All Topics Data'!$A$2:$E$1243,5,FALSE),0)</f>
        <v>becha</v>
      </c>
      <c r="R4961" s="8">
        <f>Table1[[#This Row],[post_time]]+8/24</f>
        <v>40543.681863425925</v>
      </c>
      <c r="S4961" s="3">
        <f>IF(Table1[[#This Row],[post_position]]=1,0,SUMIFS($F$2:F4961,$H$2:H4961,Table1[[#This Row],[post_position]]-1,$C$2:C4961,Table1[[#This Row],[topic_id]]))</f>
        <v>40543.222175925926</v>
      </c>
    </row>
    <row r="4962" spans="1:19" x14ac:dyDescent="0.25">
      <c r="A4962" s="7">
        <v>5056</v>
      </c>
      <c r="B4962" s="7">
        <v>4</v>
      </c>
      <c r="C4962" s="7">
        <v>1211</v>
      </c>
      <c r="D4962" s="7">
        <v>1</v>
      </c>
      <c r="F4962" s="8">
        <v>40543.368333333332</v>
      </c>
      <c r="G4962" s="7">
        <v>0</v>
      </c>
      <c r="H4962" s="7">
        <v>2</v>
      </c>
      <c r="I4962" s="7" t="b">
        <f t="shared" si="231"/>
        <v>0</v>
      </c>
      <c r="J4962" s="7" t="b">
        <f t="shared" si="232"/>
        <v>1</v>
      </c>
      <c r="K4962" s="7">
        <f t="shared" si="233"/>
        <v>0</v>
      </c>
      <c r="L4962" s="7">
        <f>WEEKDAY(Table1[[#This Row],[post_time]])</f>
        <v>6</v>
      </c>
      <c r="M4962" s="7">
        <f>VLOOKUP(Table1[[#This Row],[topic_id]],'All Topics Data'!$A$2:$I$1243,8,FALSE)</f>
        <v>40543.216666666667</v>
      </c>
      <c r="N4962" s="7">
        <f>Table1[[#This Row],[Hui Reply?]]*(Table1[[#This Row],[post_time]]-Table1[[#This Row],[timestamp of previous reply]])</f>
        <v>0</v>
      </c>
      <c r="O4962" s="3">
        <f>O4961+Table1[[#This Row],[Hui Reply?]]</f>
        <v>1213</v>
      </c>
      <c r="P4962" s="19">
        <f>INT(Table1[[#This Row],[post_time]])</f>
        <v>40543</v>
      </c>
      <c r="Q4962" s="3">
        <f>IF(Table1[[#This Row],[Hui Reply?]],VLOOKUP(Table1[[#This Row],[topic_id]],'All Topics Data'!$A$2:$E$1243,5,FALSE),0)</f>
        <v>0</v>
      </c>
      <c r="R4962" s="8">
        <f>Table1[[#This Row],[post_time]]+8/24</f>
        <v>40543.701666666668</v>
      </c>
      <c r="S4962" s="3">
        <f>IF(Table1[[#This Row],[post_position]]=1,0,SUMIFS($F$2:F4962,$H$2:H4962,Table1[[#This Row],[post_position]]-1,$C$2:C4962,Table1[[#This Row],[topic_id]]))</f>
        <v>40543.216689814813</v>
      </c>
    </row>
    <row r="4963" spans="1:19" x14ac:dyDescent="0.25">
      <c r="A4963" s="7">
        <v>5057</v>
      </c>
      <c r="B4963" s="7">
        <v>4</v>
      </c>
      <c r="C4963" s="7">
        <v>1205</v>
      </c>
      <c r="D4963" s="7">
        <v>1</v>
      </c>
      <c r="F4963" s="8">
        <v>40543.369305555556</v>
      </c>
      <c r="G4963" s="7">
        <v>0</v>
      </c>
      <c r="H4963" s="7">
        <v>8</v>
      </c>
      <c r="I4963" s="7" t="b">
        <f t="shared" si="231"/>
        <v>0</v>
      </c>
      <c r="J4963" s="7" t="b">
        <f t="shared" si="232"/>
        <v>1</v>
      </c>
      <c r="K4963" s="7">
        <f t="shared" si="233"/>
        <v>0</v>
      </c>
      <c r="L4963" s="7">
        <f>WEEKDAY(Table1[[#This Row],[post_time]])</f>
        <v>6</v>
      </c>
      <c r="M4963" s="7">
        <f>VLOOKUP(Table1[[#This Row],[topic_id]],'All Topics Data'!$A$2:$I$1243,8,FALSE)</f>
        <v>40542.777777777781</v>
      </c>
      <c r="N4963" s="7">
        <f>Table1[[#This Row],[Hui Reply?]]*(Table1[[#This Row],[post_time]]-Table1[[#This Row],[timestamp of previous reply]])</f>
        <v>0</v>
      </c>
      <c r="O4963" s="3">
        <f>O4962+Table1[[#This Row],[Hui Reply?]]</f>
        <v>1213</v>
      </c>
      <c r="P4963" s="19">
        <f>INT(Table1[[#This Row],[post_time]])</f>
        <v>40543</v>
      </c>
      <c r="Q4963" s="3">
        <f>IF(Table1[[#This Row],[Hui Reply?]],VLOOKUP(Table1[[#This Row],[topic_id]],'All Topics Data'!$A$2:$E$1243,5,FALSE),0)</f>
        <v>0</v>
      </c>
      <c r="R4963" s="8">
        <f>Table1[[#This Row],[post_time]]+8/24</f>
        <v>40543.702638888892</v>
      </c>
      <c r="S4963" s="3">
        <f>IF(Table1[[#This Row],[post_position]]=1,0,SUMIFS($F$2:F4963,$H$2:H4963,Table1[[#This Row],[post_position]]-1,$C$2:C4963,Table1[[#This Row],[topic_id]]))</f>
        <v>40543.22084490741</v>
      </c>
    </row>
    <row r="4964" spans="1:19" x14ac:dyDescent="0.25">
      <c r="A4964" s="7">
        <v>5058</v>
      </c>
      <c r="B4964" s="7">
        <v>1</v>
      </c>
      <c r="C4964" s="7">
        <v>1210</v>
      </c>
      <c r="D4964" s="7">
        <v>6713</v>
      </c>
      <c r="F4964" s="8">
        <v>40543.483981481484</v>
      </c>
      <c r="G4964" s="7">
        <v>0</v>
      </c>
      <c r="H4964" s="7">
        <v>5</v>
      </c>
      <c r="I4964" s="7" t="b">
        <f t="shared" si="231"/>
        <v>0</v>
      </c>
      <c r="J4964" s="7" t="b">
        <f t="shared" si="232"/>
        <v>1</v>
      </c>
      <c r="K4964" s="7">
        <f t="shared" si="233"/>
        <v>0</v>
      </c>
      <c r="L4964" s="7">
        <f>WEEKDAY(Table1[[#This Row],[post_time]])</f>
        <v>6</v>
      </c>
      <c r="M4964" s="7">
        <f>VLOOKUP(Table1[[#This Row],[topic_id]],'All Topics Data'!$A$2:$I$1243,8,FALSE)</f>
        <v>40543.136805555558</v>
      </c>
      <c r="N4964" s="7">
        <f>Table1[[#This Row],[Hui Reply?]]*(Table1[[#This Row],[post_time]]-Table1[[#This Row],[timestamp of previous reply]])</f>
        <v>0</v>
      </c>
      <c r="O4964" s="3">
        <f>O4963+Table1[[#This Row],[Hui Reply?]]</f>
        <v>1213</v>
      </c>
      <c r="P4964" s="19">
        <f>INT(Table1[[#This Row],[post_time]])</f>
        <v>40543</v>
      </c>
      <c r="Q4964" s="3">
        <f>IF(Table1[[#This Row],[Hui Reply?]],VLOOKUP(Table1[[#This Row],[topic_id]],'All Topics Data'!$A$2:$E$1243,5,FALSE),0)</f>
        <v>0</v>
      </c>
      <c r="R4964" s="8">
        <f>Table1[[#This Row],[post_time]]+8/24</f>
        <v>40543.81731481482</v>
      </c>
      <c r="S4964" s="3">
        <f>IF(Table1[[#This Row],[post_position]]=1,0,SUMIFS($F$2:F4964,$H$2:H4964,Table1[[#This Row],[post_position]]-1,$C$2:C4964,Table1[[#This Row],[topic_id]]))</f>
        <v>40543.1565625</v>
      </c>
    </row>
    <row r="4965" spans="1:19" x14ac:dyDescent="0.25">
      <c r="A4965" s="7">
        <v>5059</v>
      </c>
      <c r="B4965" s="7">
        <v>4</v>
      </c>
      <c r="C4965" s="7">
        <v>1205</v>
      </c>
      <c r="D4965" s="7">
        <v>7265</v>
      </c>
      <c r="F4965" s="8">
        <v>40543.511817129627</v>
      </c>
      <c r="G4965" s="7">
        <v>0</v>
      </c>
      <c r="H4965" s="7">
        <v>9</v>
      </c>
      <c r="I4965" s="7" t="b">
        <f t="shared" si="231"/>
        <v>0</v>
      </c>
      <c r="J4965" s="7" t="b">
        <f t="shared" si="232"/>
        <v>1</v>
      </c>
      <c r="K4965" s="7">
        <f t="shared" si="233"/>
        <v>0</v>
      </c>
      <c r="L4965" s="7">
        <f>WEEKDAY(Table1[[#This Row],[post_time]])</f>
        <v>6</v>
      </c>
      <c r="M4965" s="7">
        <f>VLOOKUP(Table1[[#This Row],[topic_id]],'All Topics Data'!$A$2:$I$1243,8,FALSE)</f>
        <v>40542.777777777781</v>
      </c>
      <c r="N4965" s="7">
        <f>Table1[[#This Row],[Hui Reply?]]*(Table1[[#This Row],[post_time]]-Table1[[#This Row],[timestamp of previous reply]])</f>
        <v>0</v>
      </c>
      <c r="O4965" s="3">
        <f>O4964+Table1[[#This Row],[Hui Reply?]]</f>
        <v>1213</v>
      </c>
      <c r="P4965" s="19">
        <f>INT(Table1[[#This Row],[post_time]])</f>
        <v>40543</v>
      </c>
      <c r="Q4965" s="3">
        <f>IF(Table1[[#This Row],[Hui Reply?]],VLOOKUP(Table1[[#This Row],[topic_id]],'All Topics Data'!$A$2:$E$1243,5,FALSE),0)</f>
        <v>0</v>
      </c>
      <c r="R4965" s="8">
        <f>Table1[[#This Row],[post_time]]+8/24</f>
        <v>40543.845150462963</v>
      </c>
      <c r="S4965" s="3">
        <f>IF(Table1[[#This Row],[post_position]]=1,0,SUMIFS($F$2:F4965,$H$2:H4965,Table1[[#This Row],[post_position]]-1,$C$2:C4965,Table1[[#This Row],[topic_id]]))</f>
        <v>40543.369305555556</v>
      </c>
    </row>
    <row r="4966" spans="1:19" x14ac:dyDescent="0.25">
      <c r="A4966" s="7">
        <v>5060</v>
      </c>
      <c r="B4966" s="7">
        <v>1</v>
      </c>
      <c r="C4966" s="7">
        <v>493</v>
      </c>
      <c r="D4966" s="7">
        <v>7265</v>
      </c>
      <c r="E4966" s="2"/>
      <c r="F4966" s="8">
        <v>40543.543449074074</v>
      </c>
      <c r="G4966" s="7">
        <v>0</v>
      </c>
      <c r="H4966" s="7">
        <v>6</v>
      </c>
      <c r="I4966" s="7" t="b">
        <f t="shared" si="231"/>
        <v>0</v>
      </c>
      <c r="J4966" s="7" t="b">
        <f t="shared" si="232"/>
        <v>1</v>
      </c>
      <c r="K4966" s="7">
        <f t="shared" si="233"/>
        <v>0</v>
      </c>
      <c r="L4966" s="7">
        <f>WEEKDAY(Table1[[#This Row],[post_time]])</f>
        <v>6</v>
      </c>
      <c r="M4966" s="7">
        <f>VLOOKUP(Table1[[#This Row],[topic_id]],'All Topics Data'!$A$2:$I$1243,8,FALSE)</f>
        <v>40328.29791666667</v>
      </c>
      <c r="N4966" s="7">
        <f>Table1[[#This Row],[Hui Reply?]]*(Table1[[#This Row],[post_time]]-Table1[[#This Row],[timestamp of previous reply]])</f>
        <v>0</v>
      </c>
      <c r="O4966" s="3">
        <f>O4965+Table1[[#This Row],[Hui Reply?]]</f>
        <v>1213</v>
      </c>
      <c r="P4966" s="19">
        <f>INT(Table1[[#This Row],[post_time]])</f>
        <v>40543</v>
      </c>
      <c r="Q4966" s="3">
        <f>IF(Table1[[#This Row],[Hui Reply?]],VLOOKUP(Table1[[#This Row],[topic_id]],'All Topics Data'!$A$2:$E$1243,5,FALSE),0)</f>
        <v>0</v>
      </c>
      <c r="R4966" s="8">
        <f>Table1[[#This Row],[post_time]]+8/24</f>
        <v>40543.876782407409</v>
      </c>
      <c r="S4966" s="3">
        <f>IF(Table1[[#This Row],[post_position]]=1,0,SUMIFS($F$2:F4966,$H$2:H4966,Table1[[#This Row],[post_position]]-1,$C$2:C4966,Table1[[#This Row],[topic_id]]))</f>
        <v>40331.243206018517</v>
      </c>
    </row>
    <row r="4967" spans="1:19" x14ac:dyDescent="0.25">
      <c r="A4967" s="7">
        <v>5061</v>
      </c>
      <c r="B4967" s="7">
        <v>1</v>
      </c>
      <c r="C4967" s="7">
        <v>1204</v>
      </c>
      <c r="D4967" s="7">
        <v>6821</v>
      </c>
      <c r="F4967" s="8">
        <v>40543.589722222219</v>
      </c>
      <c r="G4967" s="7">
        <v>0</v>
      </c>
      <c r="H4967" s="7">
        <v>8</v>
      </c>
      <c r="I4967" s="7" t="b">
        <f t="shared" si="231"/>
        <v>0</v>
      </c>
      <c r="J4967" s="7" t="b">
        <f t="shared" si="232"/>
        <v>1</v>
      </c>
      <c r="K4967" s="7">
        <f t="shared" si="233"/>
        <v>0</v>
      </c>
      <c r="L4967" s="7">
        <f>WEEKDAY(Table1[[#This Row],[post_time]])</f>
        <v>6</v>
      </c>
      <c r="M4967" s="7">
        <f>VLOOKUP(Table1[[#This Row],[topic_id]],'All Topics Data'!$A$2:$I$1243,8,FALSE)</f>
        <v>40542.575694444444</v>
      </c>
      <c r="N4967" s="7">
        <f>Table1[[#This Row],[Hui Reply?]]*(Table1[[#This Row],[post_time]]-Table1[[#This Row],[timestamp of previous reply]])</f>
        <v>0</v>
      </c>
      <c r="O4967" s="3">
        <f>O4966+Table1[[#This Row],[Hui Reply?]]</f>
        <v>1213</v>
      </c>
      <c r="P4967" s="19">
        <f>INT(Table1[[#This Row],[post_time]])</f>
        <v>40543</v>
      </c>
      <c r="Q4967" s="3">
        <f>IF(Table1[[#This Row],[Hui Reply?]],VLOOKUP(Table1[[#This Row],[topic_id]],'All Topics Data'!$A$2:$E$1243,5,FALSE),0)</f>
        <v>0</v>
      </c>
      <c r="R4967" s="8">
        <f>Table1[[#This Row],[post_time]]+8/24</f>
        <v>40543.923055555555</v>
      </c>
      <c r="S4967" s="3">
        <f>IF(Table1[[#This Row],[post_position]]=1,0,SUMIFS($F$2:F4967,$H$2:H4967,Table1[[#This Row],[post_position]]-1,$C$2:C4967,Table1[[#This Row],[topic_id]]))</f>
        <v>40542.825810185182</v>
      </c>
    </row>
    <row r="4968" spans="1:19" x14ac:dyDescent="0.25">
      <c r="A4968" s="7">
        <v>5062</v>
      </c>
      <c r="B4968" s="7">
        <v>1</v>
      </c>
      <c r="C4968" s="7">
        <v>1209</v>
      </c>
      <c r="D4968" s="7">
        <v>7262</v>
      </c>
      <c r="E4968" s="2"/>
      <c r="F4968" s="8">
        <v>40543.653831018521</v>
      </c>
      <c r="G4968" s="7">
        <v>0</v>
      </c>
      <c r="H4968" s="7">
        <v>5</v>
      </c>
      <c r="I4968" s="7" t="b">
        <f t="shared" si="231"/>
        <v>0</v>
      </c>
      <c r="J4968" s="7" t="b">
        <f t="shared" si="232"/>
        <v>1</v>
      </c>
      <c r="K4968" s="7">
        <f t="shared" si="233"/>
        <v>0</v>
      </c>
      <c r="L4968" s="7">
        <f>WEEKDAY(Table1[[#This Row],[post_time]])</f>
        <v>6</v>
      </c>
      <c r="M4968" s="7">
        <f>VLOOKUP(Table1[[#This Row],[topic_id]],'All Topics Data'!$A$2:$I$1243,8,FALSE)</f>
        <v>40543.098611111112</v>
      </c>
      <c r="N4968" s="7">
        <f>Table1[[#This Row],[Hui Reply?]]*(Table1[[#This Row],[post_time]]-Table1[[#This Row],[timestamp of previous reply]])</f>
        <v>0</v>
      </c>
      <c r="O4968" s="3">
        <f>O4967+Table1[[#This Row],[Hui Reply?]]</f>
        <v>1213</v>
      </c>
      <c r="P4968" s="19">
        <f>INT(Table1[[#This Row],[post_time]])</f>
        <v>40543</v>
      </c>
      <c r="Q4968" s="3">
        <f>IF(Table1[[#This Row],[Hui Reply?]],VLOOKUP(Table1[[#This Row],[topic_id]],'All Topics Data'!$A$2:$E$1243,5,FALSE),0)</f>
        <v>0</v>
      </c>
      <c r="R4968" s="8">
        <f>Table1[[#This Row],[post_time]]+8/24</f>
        <v>40543.987164351856</v>
      </c>
      <c r="S4968" s="3">
        <f>IF(Table1[[#This Row],[post_position]]=1,0,SUMIFS($F$2:F4968,$H$2:H4968,Table1[[#This Row],[post_position]]-1,$C$2:C4968,Table1[[#This Row],[topic_id]]))</f>
        <v>40543.348530092589</v>
      </c>
    </row>
    <row r="4969" spans="1:19" x14ac:dyDescent="0.25">
      <c r="A4969" s="7">
        <v>5063</v>
      </c>
      <c r="B4969" s="7">
        <v>1</v>
      </c>
      <c r="C4969" s="7">
        <v>1212</v>
      </c>
      <c r="D4969" s="7">
        <v>6867</v>
      </c>
      <c r="E4969" s="2"/>
      <c r="F4969" s="8">
        <v>40543.66028935185</v>
      </c>
      <c r="G4969" s="7">
        <v>0</v>
      </c>
      <c r="H4969" s="7">
        <v>1</v>
      </c>
      <c r="I4969" s="7" t="b">
        <f t="shared" si="231"/>
        <v>0</v>
      </c>
      <c r="J4969" s="7" t="b">
        <f t="shared" si="232"/>
        <v>0</v>
      </c>
      <c r="K4969" s="7">
        <f t="shared" si="233"/>
        <v>0</v>
      </c>
      <c r="L4969" s="7">
        <f>WEEKDAY(Table1[[#This Row],[post_time]])</f>
        <v>6</v>
      </c>
      <c r="M4969" s="7">
        <f>VLOOKUP(Table1[[#This Row],[topic_id]],'All Topics Data'!$A$2:$I$1243,8,FALSE)</f>
        <v>40543.659722222219</v>
      </c>
      <c r="N4969" s="7">
        <f>Table1[[#This Row],[Hui Reply?]]*(Table1[[#This Row],[post_time]]-Table1[[#This Row],[timestamp of previous reply]])</f>
        <v>0</v>
      </c>
      <c r="O4969" s="3">
        <f>O4968+Table1[[#This Row],[Hui Reply?]]</f>
        <v>1213</v>
      </c>
      <c r="P4969" s="19">
        <f>INT(Table1[[#This Row],[post_time]])</f>
        <v>40543</v>
      </c>
      <c r="Q4969" s="3">
        <f>IF(Table1[[#This Row],[Hui Reply?]],VLOOKUP(Table1[[#This Row],[topic_id]],'All Topics Data'!$A$2:$E$1243,5,FALSE),0)</f>
        <v>0</v>
      </c>
      <c r="R4969" s="8">
        <f>Table1[[#This Row],[post_time]]+8/24</f>
        <v>40543.993622685186</v>
      </c>
      <c r="S4969" s="3">
        <f>IF(Table1[[#This Row],[post_position]]=1,0,SUMIFS($F$2:F4969,$H$2:H4969,Table1[[#This Row],[post_position]]-1,$C$2:C4969,Table1[[#This Row],[topic_id]]))</f>
        <v>0</v>
      </c>
    </row>
    <row r="4970" spans="1:19" x14ac:dyDescent="0.25">
      <c r="A4970" s="7">
        <v>5064</v>
      </c>
      <c r="B4970" s="7">
        <v>1</v>
      </c>
      <c r="C4970" s="7">
        <v>1207</v>
      </c>
      <c r="D4970" s="7">
        <v>6671</v>
      </c>
      <c r="E4970" s="2"/>
      <c r="F4970" s="8">
        <v>40543.674791666665</v>
      </c>
      <c r="G4970" s="7">
        <v>0</v>
      </c>
      <c r="H4970" s="7">
        <v>3</v>
      </c>
      <c r="I4970" s="7" t="b">
        <f t="shared" si="231"/>
        <v>0</v>
      </c>
      <c r="J4970" s="7" t="b">
        <f t="shared" si="232"/>
        <v>1</v>
      </c>
      <c r="K4970" s="7">
        <f t="shared" si="233"/>
        <v>0</v>
      </c>
      <c r="L4970" s="7">
        <f>WEEKDAY(Table1[[#This Row],[post_time]])</f>
        <v>6</v>
      </c>
      <c r="M4970" s="7">
        <f>VLOOKUP(Table1[[#This Row],[topic_id]],'All Topics Data'!$A$2:$I$1243,8,FALSE)</f>
        <v>40542.823611111111</v>
      </c>
      <c r="N4970" s="7">
        <f>Table1[[#This Row],[Hui Reply?]]*(Table1[[#This Row],[post_time]]-Table1[[#This Row],[timestamp of previous reply]])</f>
        <v>0</v>
      </c>
      <c r="O4970" s="3">
        <f>O4969+Table1[[#This Row],[Hui Reply?]]</f>
        <v>1213</v>
      </c>
      <c r="P4970" s="19">
        <f>INT(Table1[[#This Row],[post_time]])</f>
        <v>40543</v>
      </c>
      <c r="Q4970" s="3">
        <f>IF(Table1[[#This Row],[Hui Reply?]],VLOOKUP(Table1[[#This Row],[topic_id]],'All Topics Data'!$A$2:$E$1243,5,FALSE),0)</f>
        <v>0</v>
      </c>
      <c r="R4970" s="8">
        <f>Table1[[#This Row],[post_time]]+8/24</f>
        <v>40544.008125</v>
      </c>
      <c r="S4970" s="3">
        <f>IF(Table1[[#This Row],[post_position]]=1,0,SUMIFS($F$2:F4970,$H$2:H4970,Table1[[#This Row],[post_position]]-1,$C$2:C4970,Table1[[#This Row],[topic_id]]))</f>
        <v>40542.82849537037</v>
      </c>
    </row>
    <row r="4971" spans="1:19" x14ac:dyDescent="0.25">
      <c r="A4971" s="7">
        <v>5065</v>
      </c>
      <c r="B4971" s="7">
        <v>1</v>
      </c>
      <c r="C4971" s="7">
        <v>1212</v>
      </c>
      <c r="D4971" s="7">
        <v>24</v>
      </c>
      <c r="F4971" s="8">
        <v>40543.680694444447</v>
      </c>
      <c r="G4971" s="7">
        <v>0</v>
      </c>
      <c r="H4971" s="7">
        <v>2</v>
      </c>
      <c r="I4971" s="7" t="b">
        <f t="shared" si="231"/>
        <v>1</v>
      </c>
      <c r="J4971" s="7" t="b">
        <f t="shared" si="232"/>
        <v>1</v>
      </c>
      <c r="K4971" s="7">
        <f t="shared" si="233"/>
        <v>1</v>
      </c>
      <c r="L4971" s="7">
        <f>WEEKDAY(Table1[[#This Row],[post_time]])</f>
        <v>6</v>
      </c>
      <c r="M4971" s="7">
        <f>VLOOKUP(Table1[[#This Row],[topic_id]],'All Topics Data'!$A$2:$I$1243,8,FALSE)</f>
        <v>40543.659722222219</v>
      </c>
      <c r="N4971" s="7">
        <f>Table1[[#This Row],[Hui Reply?]]*(Table1[[#This Row],[post_time]]-Table1[[#This Row],[timestamp of previous reply]])</f>
        <v>2.0405092596774921E-2</v>
      </c>
      <c r="O4971" s="3">
        <f>O4970+Table1[[#This Row],[Hui Reply?]]</f>
        <v>1214</v>
      </c>
      <c r="P4971" s="19">
        <f>INT(Table1[[#This Row],[post_time]])</f>
        <v>40543</v>
      </c>
      <c r="Q4971" s="3" t="str">
        <f>IF(Table1[[#This Row],[Hui Reply?]],VLOOKUP(Table1[[#This Row],[topic_id]],'All Topics Data'!$A$2:$E$1243,5,FALSE),0)</f>
        <v>niting</v>
      </c>
      <c r="R4971" s="8">
        <f>Table1[[#This Row],[post_time]]+8/24</f>
        <v>40544.014027777783</v>
      </c>
      <c r="S4971" s="3">
        <f>IF(Table1[[#This Row],[post_position]]=1,0,SUMIFS($F$2:F4971,$H$2:H4971,Table1[[#This Row],[post_position]]-1,$C$2:C4971,Table1[[#This Row],[topic_id]]))</f>
        <v>40543.66028935185</v>
      </c>
    </row>
    <row r="4972" spans="1:19" x14ac:dyDescent="0.25">
      <c r="A4972" s="7">
        <v>5066</v>
      </c>
      <c r="B4972" s="7">
        <v>1</v>
      </c>
      <c r="C4972" s="7">
        <v>1212</v>
      </c>
      <c r="D4972" s="7">
        <v>6867</v>
      </c>
      <c r="E4972" s="2"/>
      <c r="F4972" s="8">
        <v>40543.706747685188</v>
      </c>
      <c r="G4972" s="7">
        <v>0</v>
      </c>
      <c r="H4972" s="7">
        <v>3</v>
      </c>
      <c r="I4972" s="7" t="b">
        <f t="shared" si="231"/>
        <v>0</v>
      </c>
      <c r="J4972" s="7" t="b">
        <f t="shared" si="232"/>
        <v>1</v>
      </c>
      <c r="K4972" s="7">
        <f t="shared" si="233"/>
        <v>0</v>
      </c>
      <c r="L4972" s="7">
        <f>WEEKDAY(Table1[[#This Row],[post_time]])</f>
        <v>6</v>
      </c>
      <c r="M4972" s="7">
        <f>VLOOKUP(Table1[[#This Row],[topic_id]],'All Topics Data'!$A$2:$I$1243,8,FALSE)</f>
        <v>40543.659722222219</v>
      </c>
      <c r="N4972" s="7">
        <f>Table1[[#This Row],[Hui Reply?]]*(Table1[[#This Row],[post_time]]-Table1[[#This Row],[timestamp of previous reply]])</f>
        <v>0</v>
      </c>
      <c r="O4972" s="3">
        <f>O4971+Table1[[#This Row],[Hui Reply?]]</f>
        <v>1214</v>
      </c>
      <c r="P4972" s="19">
        <f>INT(Table1[[#This Row],[post_time]])</f>
        <v>40543</v>
      </c>
      <c r="Q4972" s="3">
        <f>IF(Table1[[#This Row],[Hui Reply?]],VLOOKUP(Table1[[#This Row],[topic_id]],'All Topics Data'!$A$2:$E$1243,5,FALSE),0)</f>
        <v>0</v>
      </c>
      <c r="R4972" s="8">
        <f>Table1[[#This Row],[post_time]]+8/24</f>
        <v>40544.040081018524</v>
      </c>
      <c r="S4972" s="3">
        <f>IF(Table1[[#This Row],[post_position]]=1,0,SUMIFS($F$2:F4972,$H$2:H4972,Table1[[#This Row],[post_position]]-1,$C$2:C4972,Table1[[#This Row],[topic_id]]))</f>
        <v>40543.680694444447</v>
      </c>
    </row>
    <row r="4973" spans="1:19" x14ac:dyDescent="0.25">
      <c r="A4973" s="7">
        <v>5067</v>
      </c>
      <c r="B4973" s="7">
        <v>1</v>
      </c>
      <c r="C4973" s="7">
        <v>1213</v>
      </c>
      <c r="D4973" s="7">
        <v>7267</v>
      </c>
      <c r="F4973" s="8">
        <v>40543.782268518517</v>
      </c>
      <c r="G4973" s="7">
        <v>0</v>
      </c>
      <c r="H4973" s="7">
        <v>1</v>
      </c>
      <c r="I4973" s="7" t="b">
        <f t="shared" si="231"/>
        <v>0</v>
      </c>
      <c r="J4973" s="7" t="b">
        <f t="shared" si="232"/>
        <v>0</v>
      </c>
      <c r="K4973" s="7">
        <f t="shared" si="233"/>
        <v>0</v>
      </c>
      <c r="L4973" s="7">
        <f>WEEKDAY(Table1[[#This Row],[post_time]])</f>
        <v>6</v>
      </c>
      <c r="M4973" s="7">
        <f>VLOOKUP(Table1[[#This Row],[topic_id]],'All Topics Data'!$A$2:$I$1243,8,FALSE)</f>
        <v>40543.781944444447</v>
      </c>
      <c r="N4973" s="7">
        <f>Table1[[#This Row],[Hui Reply?]]*(Table1[[#This Row],[post_time]]-Table1[[#This Row],[timestamp of previous reply]])</f>
        <v>0</v>
      </c>
      <c r="O4973" s="3">
        <f>O4972+Table1[[#This Row],[Hui Reply?]]</f>
        <v>1214</v>
      </c>
      <c r="P4973" s="19">
        <f>INT(Table1[[#This Row],[post_time]])</f>
        <v>40543</v>
      </c>
      <c r="Q4973" s="3">
        <f>IF(Table1[[#This Row],[Hui Reply?]],VLOOKUP(Table1[[#This Row],[topic_id]],'All Topics Data'!$A$2:$E$1243,5,FALSE),0)</f>
        <v>0</v>
      </c>
      <c r="R4973" s="8">
        <f>Table1[[#This Row],[post_time]]+8/24</f>
        <v>40544.115601851852</v>
      </c>
      <c r="S4973" s="3">
        <f>IF(Table1[[#This Row],[post_position]]=1,0,SUMIFS($F$2:F4973,$H$2:H4973,Table1[[#This Row],[post_position]]-1,$C$2:C4973,Table1[[#This Row],[topic_id]]))</f>
        <v>0</v>
      </c>
    </row>
    <row r="4974" spans="1:19" x14ac:dyDescent="0.25">
      <c r="A4974" s="7">
        <v>5068</v>
      </c>
      <c r="B4974" s="7">
        <v>4</v>
      </c>
      <c r="C4974" s="7">
        <v>1205</v>
      </c>
      <c r="D4974" s="7">
        <v>6925</v>
      </c>
      <c r="F4974" s="8">
        <v>40543.860717592594</v>
      </c>
      <c r="G4974" s="7">
        <v>0</v>
      </c>
      <c r="H4974" s="7">
        <v>10</v>
      </c>
      <c r="I4974" s="7" t="b">
        <f t="shared" si="231"/>
        <v>0</v>
      </c>
      <c r="J4974" s="7" t="b">
        <f t="shared" si="232"/>
        <v>1</v>
      </c>
      <c r="K4974" s="7">
        <f t="shared" si="233"/>
        <v>0</v>
      </c>
      <c r="L4974" s="7">
        <f>WEEKDAY(Table1[[#This Row],[post_time]])</f>
        <v>6</v>
      </c>
      <c r="M4974" s="7">
        <f>VLOOKUP(Table1[[#This Row],[topic_id]],'All Topics Data'!$A$2:$I$1243,8,FALSE)</f>
        <v>40542.777777777781</v>
      </c>
      <c r="N4974" s="7">
        <f>Table1[[#This Row],[Hui Reply?]]*(Table1[[#This Row],[post_time]]-Table1[[#This Row],[timestamp of previous reply]])</f>
        <v>0</v>
      </c>
      <c r="O4974" s="3">
        <f>O4973+Table1[[#This Row],[Hui Reply?]]</f>
        <v>1214</v>
      </c>
      <c r="P4974" s="19">
        <f>INT(Table1[[#This Row],[post_time]])</f>
        <v>40543</v>
      </c>
      <c r="Q4974" s="3">
        <f>IF(Table1[[#This Row],[Hui Reply?]],VLOOKUP(Table1[[#This Row],[topic_id]],'All Topics Data'!$A$2:$E$1243,5,FALSE),0)</f>
        <v>0</v>
      </c>
      <c r="R4974" s="8">
        <f>Table1[[#This Row],[post_time]]+8/24</f>
        <v>40544.194050925929</v>
      </c>
      <c r="S4974" s="3">
        <f>IF(Table1[[#This Row],[post_position]]=1,0,SUMIFS($F$2:F4974,$H$2:H4974,Table1[[#This Row],[post_position]]-1,$C$2:C4974,Table1[[#This Row],[topic_id]]))</f>
        <v>40543.511817129627</v>
      </c>
    </row>
    <row r="4975" spans="1:19" x14ac:dyDescent="0.25">
      <c r="A4975" s="7">
        <v>5069</v>
      </c>
      <c r="B4975" s="7">
        <v>1</v>
      </c>
      <c r="C4975" s="7">
        <v>1208</v>
      </c>
      <c r="D4975" s="7">
        <v>6925</v>
      </c>
      <c r="F4975" s="8">
        <v>40543.911608796298</v>
      </c>
      <c r="G4975" s="7">
        <v>0</v>
      </c>
      <c r="H4975" s="7">
        <v>3</v>
      </c>
      <c r="I4975" s="7" t="b">
        <f t="shared" si="231"/>
        <v>0</v>
      </c>
      <c r="J4975" s="7" t="b">
        <f t="shared" si="232"/>
        <v>1</v>
      </c>
      <c r="K4975" s="7">
        <f t="shared" si="233"/>
        <v>0</v>
      </c>
      <c r="L4975" s="7">
        <f>WEEKDAY(Table1[[#This Row],[post_time]])</f>
        <v>6</v>
      </c>
      <c r="M4975" s="7">
        <f>VLOOKUP(Table1[[#This Row],[topic_id]],'All Topics Data'!$A$2:$I$1243,8,FALSE)</f>
        <v>40543.019444444442</v>
      </c>
      <c r="N4975" s="7">
        <f>Table1[[#This Row],[Hui Reply?]]*(Table1[[#This Row],[post_time]]-Table1[[#This Row],[timestamp of previous reply]])</f>
        <v>0</v>
      </c>
      <c r="O4975" s="3">
        <f>O4974+Table1[[#This Row],[Hui Reply?]]</f>
        <v>1214</v>
      </c>
      <c r="P4975" s="19">
        <f>INT(Table1[[#This Row],[post_time]])</f>
        <v>40543</v>
      </c>
      <c r="Q4975" s="3">
        <f>IF(Table1[[#This Row],[Hui Reply?]],VLOOKUP(Table1[[#This Row],[topic_id]],'All Topics Data'!$A$2:$E$1243,5,FALSE),0)</f>
        <v>0</v>
      </c>
      <c r="R4975" s="8">
        <f>Table1[[#This Row],[post_time]]+8/24</f>
        <v>40544.244942129633</v>
      </c>
      <c r="S4975" s="3">
        <f>IF(Table1[[#This Row],[post_position]]=1,0,SUMIFS($F$2:F4975,$H$2:H4975,Table1[[#This Row],[post_position]]-1,$C$2:C4975,Table1[[#This Row],[topic_id]]))</f>
        <v>40543.066979166666</v>
      </c>
    </row>
    <row r="4976" spans="1:19" x14ac:dyDescent="0.25">
      <c r="A4976" s="7">
        <v>5070</v>
      </c>
      <c r="B4976" s="7">
        <v>1</v>
      </c>
      <c r="C4976" s="7">
        <v>1212</v>
      </c>
      <c r="D4976" s="7">
        <v>24</v>
      </c>
      <c r="F4976" s="8">
        <v>40544.034305555557</v>
      </c>
      <c r="G4976" s="7">
        <v>0</v>
      </c>
      <c r="H4976" s="7">
        <v>4</v>
      </c>
      <c r="I4976" s="7" t="b">
        <f t="shared" si="231"/>
        <v>1</v>
      </c>
      <c r="J4976" s="7" t="b">
        <f t="shared" si="232"/>
        <v>1</v>
      </c>
      <c r="K4976" s="7">
        <f t="shared" si="233"/>
        <v>1</v>
      </c>
      <c r="L4976" s="7">
        <f>WEEKDAY(Table1[[#This Row],[post_time]])</f>
        <v>7</v>
      </c>
      <c r="M4976" s="7">
        <f>VLOOKUP(Table1[[#This Row],[topic_id]],'All Topics Data'!$A$2:$I$1243,8,FALSE)</f>
        <v>40543.659722222219</v>
      </c>
      <c r="N4976" s="7">
        <f>Table1[[#This Row],[Hui Reply?]]*(Table1[[#This Row],[post_time]]-Table1[[#This Row],[timestamp of previous reply]])</f>
        <v>0.32755787036876427</v>
      </c>
      <c r="O4976" s="3">
        <f>O4975+Table1[[#This Row],[Hui Reply?]]</f>
        <v>1215</v>
      </c>
      <c r="P4976" s="19">
        <f>INT(Table1[[#This Row],[post_time]])</f>
        <v>40544</v>
      </c>
      <c r="Q4976" s="3" t="str">
        <f>IF(Table1[[#This Row],[Hui Reply?]],VLOOKUP(Table1[[#This Row],[topic_id]],'All Topics Data'!$A$2:$E$1243,5,FALSE),0)</f>
        <v>niting</v>
      </c>
      <c r="R4976" s="8">
        <f>Table1[[#This Row],[post_time]]+8/24</f>
        <v>40544.367638888893</v>
      </c>
      <c r="S4976" s="3">
        <f>IF(Table1[[#This Row],[post_position]]=1,0,SUMIFS($F$2:F4976,$H$2:H4976,Table1[[#This Row],[post_position]]-1,$C$2:C4976,Table1[[#This Row],[topic_id]]))</f>
        <v>40543.706747685188</v>
      </c>
    </row>
    <row r="4977" spans="1:19" x14ac:dyDescent="0.25">
      <c r="A4977" s="7">
        <v>5071</v>
      </c>
      <c r="B4977" s="7">
        <v>1</v>
      </c>
      <c r="C4977" s="7">
        <v>1213</v>
      </c>
      <c r="D4977" s="7">
        <v>24</v>
      </c>
      <c r="F4977" s="8">
        <v>40544.03533564815</v>
      </c>
      <c r="G4977" s="7">
        <v>0</v>
      </c>
      <c r="H4977" s="7">
        <v>2</v>
      </c>
      <c r="I4977" s="7" t="b">
        <f t="shared" si="231"/>
        <v>1</v>
      </c>
      <c r="J4977" s="7" t="b">
        <f t="shared" si="232"/>
        <v>1</v>
      </c>
      <c r="K4977" s="7">
        <f t="shared" si="233"/>
        <v>1</v>
      </c>
      <c r="L4977" s="7">
        <f>WEEKDAY(Table1[[#This Row],[post_time]])</f>
        <v>7</v>
      </c>
      <c r="M4977" s="7">
        <f>VLOOKUP(Table1[[#This Row],[topic_id]],'All Topics Data'!$A$2:$I$1243,8,FALSE)</f>
        <v>40543.781944444447</v>
      </c>
      <c r="N4977" s="7">
        <f>Table1[[#This Row],[Hui Reply?]]*(Table1[[#This Row],[post_time]]-Table1[[#This Row],[timestamp of previous reply]])</f>
        <v>0.25306712963356404</v>
      </c>
      <c r="O4977" s="3">
        <f>O4976+Table1[[#This Row],[Hui Reply?]]</f>
        <v>1216</v>
      </c>
      <c r="P4977" s="19">
        <f>INT(Table1[[#This Row],[post_time]])</f>
        <v>40544</v>
      </c>
      <c r="Q4977" s="3" t="str">
        <f>IF(Table1[[#This Row],[Hui Reply?]],VLOOKUP(Table1[[#This Row],[topic_id]],'All Topics Data'!$A$2:$E$1243,5,FALSE),0)</f>
        <v>Rob M</v>
      </c>
      <c r="R4977" s="8">
        <f>Table1[[#This Row],[post_time]]+8/24</f>
        <v>40544.368668981486</v>
      </c>
      <c r="S4977" s="3">
        <f>IF(Table1[[#This Row],[post_position]]=1,0,SUMIFS($F$2:F4977,$H$2:H4977,Table1[[#This Row],[post_position]]-1,$C$2:C4977,Table1[[#This Row],[topic_id]]))</f>
        <v>40543.782268518517</v>
      </c>
    </row>
    <row r="4978" spans="1:19" x14ac:dyDescent="0.25">
      <c r="A4978" s="7">
        <v>5072</v>
      </c>
      <c r="B4978" s="7">
        <v>1</v>
      </c>
      <c r="C4978" s="7">
        <v>1213</v>
      </c>
      <c r="D4978" s="7">
        <v>7267</v>
      </c>
      <c r="F4978" s="8">
        <v>40544.191979166666</v>
      </c>
      <c r="G4978" s="7">
        <v>0</v>
      </c>
      <c r="H4978" s="7">
        <v>3</v>
      </c>
      <c r="I4978" s="7" t="b">
        <f t="shared" si="231"/>
        <v>0</v>
      </c>
      <c r="J4978" s="7" t="b">
        <f t="shared" si="232"/>
        <v>1</v>
      </c>
      <c r="K4978" s="7">
        <f t="shared" si="233"/>
        <v>0</v>
      </c>
      <c r="L4978" s="7">
        <f>WEEKDAY(Table1[[#This Row],[post_time]])</f>
        <v>7</v>
      </c>
      <c r="M4978" s="7">
        <f>VLOOKUP(Table1[[#This Row],[topic_id]],'All Topics Data'!$A$2:$I$1243,8,FALSE)</f>
        <v>40543.781944444447</v>
      </c>
      <c r="N4978" s="7">
        <f>Table1[[#This Row],[Hui Reply?]]*(Table1[[#This Row],[post_time]]-Table1[[#This Row],[timestamp of previous reply]])</f>
        <v>0</v>
      </c>
      <c r="O4978" s="3">
        <f>O4977+Table1[[#This Row],[Hui Reply?]]</f>
        <v>1216</v>
      </c>
      <c r="P4978" s="19">
        <f>INT(Table1[[#This Row],[post_time]])</f>
        <v>40544</v>
      </c>
      <c r="Q4978" s="3">
        <f>IF(Table1[[#This Row],[Hui Reply?]],VLOOKUP(Table1[[#This Row],[topic_id]],'All Topics Data'!$A$2:$E$1243,5,FALSE),0)</f>
        <v>0</v>
      </c>
      <c r="R4978" s="8">
        <f>Table1[[#This Row],[post_time]]+8/24</f>
        <v>40544.525312500002</v>
      </c>
      <c r="S4978" s="3">
        <f>IF(Table1[[#This Row],[post_position]]=1,0,SUMIFS($F$2:F4978,$H$2:H4978,Table1[[#This Row],[post_position]]-1,$C$2:C4978,Table1[[#This Row],[topic_id]]))</f>
        <v>40544.03533564815</v>
      </c>
    </row>
    <row r="4979" spans="1:19" x14ac:dyDescent="0.25">
      <c r="A4979" s="7">
        <v>5073</v>
      </c>
      <c r="B4979" s="7">
        <v>1</v>
      </c>
      <c r="C4979" s="7">
        <v>1213</v>
      </c>
      <c r="D4979" s="7">
        <v>24</v>
      </c>
      <c r="E4979" s="2"/>
      <c r="F4979" s="8">
        <v>40544.276516203703</v>
      </c>
      <c r="G4979" s="7">
        <v>0</v>
      </c>
      <c r="H4979" s="7">
        <v>4</v>
      </c>
      <c r="I4979" s="7" t="b">
        <f t="shared" si="231"/>
        <v>1</v>
      </c>
      <c r="J4979" s="7" t="b">
        <f t="shared" si="232"/>
        <v>1</v>
      </c>
      <c r="K4979" s="7">
        <f t="shared" si="233"/>
        <v>1</v>
      </c>
      <c r="L4979" s="7">
        <f>WEEKDAY(Table1[[#This Row],[post_time]])</f>
        <v>7</v>
      </c>
      <c r="M4979" s="7">
        <f>VLOOKUP(Table1[[#This Row],[topic_id]],'All Topics Data'!$A$2:$I$1243,8,FALSE)</f>
        <v>40543.781944444447</v>
      </c>
      <c r="N4979" s="7">
        <f>Table1[[#This Row],[Hui Reply?]]*(Table1[[#This Row],[post_time]]-Table1[[#This Row],[timestamp of previous reply]])</f>
        <v>8.4537037037080154E-2</v>
      </c>
      <c r="O4979" s="3">
        <f>O4978+Table1[[#This Row],[Hui Reply?]]</f>
        <v>1217</v>
      </c>
      <c r="P4979" s="19">
        <f>INT(Table1[[#This Row],[post_time]])</f>
        <v>40544</v>
      </c>
      <c r="Q4979" s="3" t="str">
        <f>IF(Table1[[#This Row],[Hui Reply?]],VLOOKUP(Table1[[#This Row],[topic_id]],'All Topics Data'!$A$2:$E$1243,5,FALSE),0)</f>
        <v>Rob M</v>
      </c>
      <c r="R4979" s="8">
        <f>Table1[[#This Row],[post_time]]+8/24</f>
        <v>40544.609849537039</v>
      </c>
      <c r="S4979" s="3">
        <f>IF(Table1[[#This Row],[post_position]]=1,0,SUMIFS($F$2:F4979,$H$2:H4979,Table1[[#This Row],[post_position]]-1,$C$2:C4979,Table1[[#This Row],[topic_id]]))</f>
        <v>40544.191979166666</v>
      </c>
    </row>
    <row r="4980" spans="1:19" x14ac:dyDescent="0.25">
      <c r="A4980" s="7">
        <v>5074</v>
      </c>
      <c r="B4980" s="7">
        <v>1</v>
      </c>
      <c r="C4980" s="7">
        <v>1212</v>
      </c>
      <c r="D4980" s="7">
        <v>6867</v>
      </c>
      <c r="E4980" s="2"/>
      <c r="F4980" s="8">
        <v>40544.308495370373</v>
      </c>
      <c r="G4980" s="7">
        <v>0</v>
      </c>
      <c r="H4980" s="7">
        <v>5</v>
      </c>
      <c r="I4980" s="7" t="b">
        <f t="shared" si="231"/>
        <v>0</v>
      </c>
      <c r="J4980" s="7" t="b">
        <f t="shared" si="232"/>
        <v>1</v>
      </c>
      <c r="K4980" s="7">
        <f t="shared" si="233"/>
        <v>0</v>
      </c>
      <c r="L4980" s="7">
        <f>WEEKDAY(Table1[[#This Row],[post_time]])</f>
        <v>7</v>
      </c>
      <c r="M4980" s="7">
        <f>VLOOKUP(Table1[[#This Row],[topic_id]],'All Topics Data'!$A$2:$I$1243,8,FALSE)</f>
        <v>40543.659722222219</v>
      </c>
      <c r="N4980" s="7">
        <f>Table1[[#This Row],[Hui Reply?]]*(Table1[[#This Row],[post_time]]-Table1[[#This Row],[timestamp of previous reply]])</f>
        <v>0</v>
      </c>
      <c r="O4980" s="3">
        <f>O4979+Table1[[#This Row],[Hui Reply?]]</f>
        <v>1217</v>
      </c>
      <c r="P4980" s="19">
        <f>INT(Table1[[#This Row],[post_time]])</f>
        <v>40544</v>
      </c>
      <c r="Q4980" s="3">
        <f>IF(Table1[[#This Row],[Hui Reply?]],VLOOKUP(Table1[[#This Row],[topic_id]],'All Topics Data'!$A$2:$E$1243,5,FALSE),0)</f>
        <v>0</v>
      </c>
      <c r="R4980" s="8">
        <f>Table1[[#This Row],[post_time]]+8/24</f>
        <v>40544.641828703709</v>
      </c>
      <c r="S4980" s="3">
        <f>IF(Table1[[#This Row],[post_position]]=1,0,SUMIFS($F$2:F4980,$H$2:H4980,Table1[[#This Row],[post_position]]-1,$C$2:C4980,Table1[[#This Row],[topic_id]]))</f>
        <v>40544.034305555557</v>
      </c>
    </row>
    <row r="4981" spans="1:19" x14ac:dyDescent="0.25">
      <c r="A4981" s="7">
        <v>5075</v>
      </c>
      <c r="B4981" s="7">
        <v>1</v>
      </c>
      <c r="C4981" s="7">
        <v>1214</v>
      </c>
      <c r="D4981" s="7">
        <v>6821</v>
      </c>
      <c r="E4981" s="2"/>
      <c r="F4981" s="8">
        <v>40544.328668981485</v>
      </c>
      <c r="G4981" s="7">
        <v>0</v>
      </c>
      <c r="H4981" s="7">
        <v>1</v>
      </c>
      <c r="I4981" s="7" t="b">
        <f t="shared" si="231"/>
        <v>0</v>
      </c>
      <c r="J4981" s="7" t="b">
        <f t="shared" si="232"/>
        <v>0</v>
      </c>
      <c r="K4981" s="7">
        <f t="shared" si="233"/>
        <v>0</v>
      </c>
      <c r="L4981" s="7">
        <f>WEEKDAY(Table1[[#This Row],[post_time]])</f>
        <v>7</v>
      </c>
      <c r="M4981" s="7">
        <f>VLOOKUP(Table1[[#This Row],[topic_id]],'All Topics Data'!$A$2:$I$1243,8,FALSE)</f>
        <v>40544.328472222223</v>
      </c>
      <c r="N4981" s="7">
        <f>Table1[[#This Row],[Hui Reply?]]*(Table1[[#This Row],[post_time]]-Table1[[#This Row],[timestamp of previous reply]])</f>
        <v>0</v>
      </c>
      <c r="O4981" s="3">
        <f>O4980+Table1[[#This Row],[Hui Reply?]]</f>
        <v>1217</v>
      </c>
      <c r="P4981" s="19">
        <f>INT(Table1[[#This Row],[post_time]])</f>
        <v>40544</v>
      </c>
      <c r="Q4981" s="3">
        <f>IF(Table1[[#This Row],[Hui Reply?]],VLOOKUP(Table1[[#This Row],[topic_id]],'All Topics Data'!$A$2:$E$1243,5,FALSE),0)</f>
        <v>0</v>
      </c>
      <c r="R4981" s="8">
        <f>Table1[[#This Row],[post_time]]+8/24</f>
        <v>40544.662002314821</v>
      </c>
      <c r="S4981" s="3">
        <f>IF(Table1[[#This Row],[post_position]]=1,0,SUMIFS($F$2:F4981,$H$2:H4981,Table1[[#This Row],[post_position]]-1,$C$2:C4981,Table1[[#This Row],[topic_id]]))</f>
        <v>0</v>
      </c>
    </row>
    <row r="4982" spans="1:19" x14ac:dyDescent="0.25">
      <c r="A4982" s="7">
        <v>5076</v>
      </c>
      <c r="B4982" s="7">
        <v>1</v>
      </c>
      <c r="C4982" s="7">
        <v>1212</v>
      </c>
      <c r="D4982" s="7">
        <v>24</v>
      </c>
      <c r="E4982" s="2"/>
      <c r="F4982" s="8">
        <v>40544.349976851852</v>
      </c>
      <c r="G4982" s="7">
        <v>0</v>
      </c>
      <c r="H4982" s="7">
        <v>6</v>
      </c>
      <c r="I4982" s="7" t="b">
        <f t="shared" si="231"/>
        <v>1</v>
      </c>
      <c r="J4982" s="7" t="b">
        <f t="shared" si="232"/>
        <v>1</v>
      </c>
      <c r="K4982" s="7">
        <f t="shared" si="233"/>
        <v>1</v>
      </c>
      <c r="L4982" s="7">
        <f>WEEKDAY(Table1[[#This Row],[post_time]])</f>
        <v>7</v>
      </c>
      <c r="M4982" s="7">
        <f>VLOOKUP(Table1[[#This Row],[topic_id]],'All Topics Data'!$A$2:$I$1243,8,FALSE)</f>
        <v>40543.659722222219</v>
      </c>
      <c r="N4982" s="7">
        <f>Table1[[#This Row],[Hui Reply?]]*(Table1[[#This Row],[post_time]]-Table1[[#This Row],[timestamp of previous reply]])</f>
        <v>4.1481481479422655E-2</v>
      </c>
      <c r="O4982" s="3">
        <f>O4981+Table1[[#This Row],[Hui Reply?]]</f>
        <v>1218</v>
      </c>
      <c r="P4982" s="19">
        <f>INT(Table1[[#This Row],[post_time]])</f>
        <v>40544</v>
      </c>
      <c r="Q4982" s="3" t="str">
        <f>IF(Table1[[#This Row],[Hui Reply?]],VLOOKUP(Table1[[#This Row],[topic_id]],'All Topics Data'!$A$2:$E$1243,5,FALSE),0)</f>
        <v>niting</v>
      </c>
      <c r="R4982" s="8">
        <f>Table1[[#This Row],[post_time]]+8/24</f>
        <v>40544.683310185188</v>
      </c>
      <c r="S4982" s="3">
        <f>IF(Table1[[#This Row],[post_position]]=1,0,SUMIFS($F$2:F4982,$H$2:H4982,Table1[[#This Row],[post_position]]-1,$C$2:C4982,Table1[[#This Row],[topic_id]]))</f>
        <v>40544.308495370373</v>
      </c>
    </row>
    <row r="4983" spans="1:19" x14ac:dyDescent="0.25">
      <c r="A4983" s="7">
        <v>5077</v>
      </c>
      <c r="B4983" s="7">
        <v>1</v>
      </c>
      <c r="C4983" s="7">
        <v>1214</v>
      </c>
      <c r="D4983" s="7">
        <v>24</v>
      </c>
      <c r="E4983" s="2"/>
      <c r="F4983" s="8">
        <v>40544.358958333331</v>
      </c>
      <c r="G4983" s="7">
        <v>0</v>
      </c>
      <c r="H4983" s="7">
        <v>2</v>
      </c>
      <c r="I4983" s="7" t="b">
        <f t="shared" si="231"/>
        <v>1</v>
      </c>
      <c r="J4983" s="7" t="b">
        <f t="shared" si="232"/>
        <v>1</v>
      </c>
      <c r="K4983" s="7">
        <f t="shared" si="233"/>
        <v>1</v>
      </c>
      <c r="L4983" s="7">
        <f>WEEKDAY(Table1[[#This Row],[post_time]])</f>
        <v>7</v>
      </c>
      <c r="M4983" s="7">
        <f>VLOOKUP(Table1[[#This Row],[topic_id]],'All Topics Data'!$A$2:$I$1243,8,FALSE)</f>
        <v>40544.328472222223</v>
      </c>
      <c r="N4983" s="7">
        <f>Table1[[#This Row],[Hui Reply?]]*(Table1[[#This Row],[post_time]]-Table1[[#This Row],[timestamp of previous reply]])</f>
        <v>3.028935184556758E-2</v>
      </c>
      <c r="O4983" s="3">
        <f>O4982+Table1[[#This Row],[Hui Reply?]]</f>
        <v>1219</v>
      </c>
      <c r="P4983" s="19">
        <f>INT(Table1[[#This Row],[post_time]])</f>
        <v>40544</v>
      </c>
      <c r="Q4983" s="3" t="str">
        <f>IF(Table1[[#This Row],[Hui Reply?]],VLOOKUP(Table1[[#This Row],[topic_id]],'All Topics Data'!$A$2:$E$1243,5,FALSE),0)</f>
        <v>indi visual</v>
      </c>
      <c r="R4983" s="8">
        <f>Table1[[#This Row],[post_time]]+8/24</f>
        <v>40544.692291666666</v>
      </c>
      <c r="S4983" s="3">
        <f>IF(Table1[[#This Row],[post_position]]=1,0,SUMIFS($F$2:F4983,$H$2:H4983,Table1[[#This Row],[post_position]]-1,$C$2:C4983,Table1[[#This Row],[topic_id]]))</f>
        <v>40544.328668981485</v>
      </c>
    </row>
    <row r="4984" spans="1:19" x14ac:dyDescent="0.25">
      <c r="A4984" s="7">
        <v>5078</v>
      </c>
      <c r="B4984" s="7">
        <v>1</v>
      </c>
      <c r="C4984" s="7">
        <v>1214</v>
      </c>
      <c r="D4984" s="7">
        <v>6821</v>
      </c>
      <c r="F4984" s="8">
        <v>40544.364502314813</v>
      </c>
      <c r="G4984" s="7">
        <v>0</v>
      </c>
      <c r="H4984" s="7">
        <v>3</v>
      </c>
      <c r="I4984" s="7" t="b">
        <f t="shared" si="231"/>
        <v>0</v>
      </c>
      <c r="J4984" s="7" t="b">
        <f t="shared" si="232"/>
        <v>1</v>
      </c>
      <c r="K4984" s="7">
        <f t="shared" si="233"/>
        <v>0</v>
      </c>
      <c r="L4984" s="7">
        <f>WEEKDAY(Table1[[#This Row],[post_time]])</f>
        <v>7</v>
      </c>
      <c r="M4984" s="7">
        <f>VLOOKUP(Table1[[#This Row],[topic_id]],'All Topics Data'!$A$2:$I$1243,8,FALSE)</f>
        <v>40544.328472222223</v>
      </c>
      <c r="N4984" s="7">
        <f>Table1[[#This Row],[Hui Reply?]]*(Table1[[#This Row],[post_time]]-Table1[[#This Row],[timestamp of previous reply]])</f>
        <v>0</v>
      </c>
      <c r="O4984" s="3">
        <f>O4983+Table1[[#This Row],[Hui Reply?]]</f>
        <v>1219</v>
      </c>
      <c r="P4984" s="19">
        <f>INT(Table1[[#This Row],[post_time]])</f>
        <v>40544</v>
      </c>
      <c r="Q4984" s="3">
        <f>IF(Table1[[#This Row],[Hui Reply?]],VLOOKUP(Table1[[#This Row],[topic_id]],'All Topics Data'!$A$2:$E$1243,5,FALSE),0)</f>
        <v>0</v>
      </c>
      <c r="R4984" s="8">
        <f>Table1[[#This Row],[post_time]]+8/24</f>
        <v>40544.697835648149</v>
      </c>
      <c r="S4984" s="3">
        <f>IF(Table1[[#This Row],[post_position]]=1,0,SUMIFS($F$2:F4984,$H$2:H4984,Table1[[#This Row],[post_position]]-1,$C$2:C4984,Table1[[#This Row],[topic_id]]))</f>
        <v>40544.358958333331</v>
      </c>
    </row>
    <row r="4985" spans="1:19" x14ac:dyDescent="0.25">
      <c r="A4985" s="7">
        <v>5079</v>
      </c>
      <c r="B4985" s="7">
        <v>1</v>
      </c>
      <c r="C4985" s="7">
        <v>1215</v>
      </c>
      <c r="D4985" s="7">
        <v>6851</v>
      </c>
      <c r="E4985" s="2"/>
      <c r="F4985" s="8">
        <v>40544.724791666667</v>
      </c>
      <c r="G4985" s="7">
        <v>0</v>
      </c>
      <c r="H4985" s="7">
        <v>1</v>
      </c>
      <c r="I4985" s="7" t="b">
        <f t="shared" si="231"/>
        <v>0</v>
      </c>
      <c r="J4985" s="7" t="b">
        <f t="shared" si="232"/>
        <v>0</v>
      </c>
      <c r="K4985" s="7">
        <f t="shared" si="233"/>
        <v>0</v>
      </c>
      <c r="L4985" s="7">
        <f>WEEKDAY(Table1[[#This Row],[post_time]])</f>
        <v>7</v>
      </c>
      <c r="M4985" s="7">
        <f>VLOOKUP(Table1[[#This Row],[topic_id]],'All Topics Data'!$A$2:$I$1243,8,FALSE)</f>
        <v>40544.724305555559</v>
      </c>
      <c r="N4985" s="7">
        <f>Table1[[#This Row],[Hui Reply?]]*(Table1[[#This Row],[post_time]]-Table1[[#This Row],[timestamp of previous reply]])</f>
        <v>0</v>
      </c>
      <c r="O4985" s="3">
        <f>O4984+Table1[[#This Row],[Hui Reply?]]</f>
        <v>1219</v>
      </c>
      <c r="P4985" s="19">
        <f>INT(Table1[[#This Row],[post_time]])</f>
        <v>40544</v>
      </c>
      <c r="Q4985" s="3">
        <f>IF(Table1[[#This Row],[Hui Reply?]],VLOOKUP(Table1[[#This Row],[topic_id]],'All Topics Data'!$A$2:$E$1243,5,FALSE),0)</f>
        <v>0</v>
      </c>
      <c r="R4985" s="8">
        <f>Table1[[#This Row],[post_time]]+8/24</f>
        <v>40545.058125000003</v>
      </c>
      <c r="S4985" s="3">
        <f>IF(Table1[[#This Row],[post_position]]=1,0,SUMIFS($F$2:F4985,$H$2:H4985,Table1[[#This Row],[post_position]]-1,$C$2:C4985,Table1[[#This Row],[topic_id]]))</f>
        <v>0</v>
      </c>
    </row>
    <row r="4986" spans="1:19" x14ac:dyDescent="0.25">
      <c r="A4986" s="7">
        <v>5080</v>
      </c>
      <c r="B4986" s="7">
        <v>1</v>
      </c>
      <c r="C4986" s="7">
        <v>1215</v>
      </c>
      <c r="D4986" s="7">
        <v>5408</v>
      </c>
      <c r="F4986" s="8">
        <v>40544.90289351852</v>
      </c>
      <c r="G4986" s="7">
        <v>0</v>
      </c>
      <c r="H4986" s="7">
        <v>2</v>
      </c>
      <c r="I4986" s="7" t="b">
        <f t="shared" si="231"/>
        <v>0</v>
      </c>
      <c r="J4986" s="7" t="b">
        <f t="shared" si="232"/>
        <v>1</v>
      </c>
      <c r="K4986" s="7">
        <f t="shared" si="233"/>
        <v>0</v>
      </c>
      <c r="L4986" s="7">
        <f>WEEKDAY(Table1[[#This Row],[post_time]])</f>
        <v>7</v>
      </c>
      <c r="M4986" s="7">
        <f>VLOOKUP(Table1[[#This Row],[topic_id]],'All Topics Data'!$A$2:$I$1243,8,FALSE)</f>
        <v>40544.724305555559</v>
      </c>
      <c r="N4986" s="7">
        <f>Table1[[#This Row],[Hui Reply?]]*(Table1[[#This Row],[post_time]]-Table1[[#This Row],[timestamp of previous reply]])</f>
        <v>0</v>
      </c>
      <c r="O4986" s="3">
        <f>O4985+Table1[[#This Row],[Hui Reply?]]</f>
        <v>1219</v>
      </c>
      <c r="P4986" s="19">
        <f>INT(Table1[[#This Row],[post_time]])</f>
        <v>40544</v>
      </c>
      <c r="Q4986" s="3">
        <f>IF(Table1[[#This Row],[Hui Reply?]],VLOOKUP(Table1[[#This Row],[topic_id]],'All Topics Data'!$A$2:$E$1243,5,FALSE),0)</f>
        <v>0</v>
      </c>
      <c r="R4986" s="8">
        <f>Table1[[#This Row],[post_time]]+8/24</f>
        <v>40545.236226851855</v>
      </c>
      <c r="S4986" s="3">
        <f>IF(Table1[[#This Row],[post_position]]=1,0,SUMIFS($F$2:F4986,$H$2:H4986,Table1[[#This Row],[post_position]]-1,$C$2:C4986,Table1[[#This Row],[topic_id]]))</f>
        <v>40544.724791666667</v>
      </c>
    </row>
    <row r="4987" spans="1:19" x14ac:dyDescent="0.25">
      <c r="A4987" s="7">
        <v>5081</v>
      </c>
      <c r="B4987" s="7">
        <v>1</v>
      </c>
      <c r="C4987" s="7">
        <v>1215</v>
      </c>
      <c r="D4987" s="7">
        <v>24</v>
      </c>
      <c r="F4987" s="8">
        <v>40545.235567129632</v>
      </c>
      <c r="G4987" s="7">
        <v>0</v>
      </c>
      <c r="H4987" s="7">
        <v>3</v>
      </c>
      <c r="I4987" s="7" t="b">
        <f t="shared" si="231"/>
        <v>1</v>
      </c>
      <c r="J4987" s="7" t="b">
        <f t="shared" si="232"/>
        <v>1</v>
      </c>
      <c r="K4987" s="7">
        <f t="shared" si="233"/>
        <v>1</v>
      </c>
      <c r="L4987" s="7">
        <f>WEEKDAY(Table1[[#This Row],[post_time]])</f>
        <v>1</v>
      </c>
      <c r="M4987" s="7">
        <f>VLOOKUP(Table1[[#This Row],[topic_id]],'All Topics Data'!$A$2:$I$1243,8,FALSE)</f>
        <v>40544.724305555559</v>
      </c>
      <c r="N4987" s="7">
        <f>Table1[[#This Row],[Hui Reply?]]*(Table1[[#This Row],[post_time]]-Table1[[#This Row],[timestamp of previous reply]])</f>
        <v>0.33267361111211358</v>
      </c>
      <c r="O4987" s="3">
        <f>O4986+Table1[[#This Row],[Hui Reply?]]</f>
        <v>1220</v>
      </c>
      <c r="P4987" s="19">
        <f>INT(Table1[[#This Row],[post_time]])</f>
        <v>40545</v>
      </c>
      <c r="Q4987" s="3" t="str">
        <f>IF(Table1[[#This Row],[Hui Reply?]],VLOOKUP(Table1[[#This Row],[topic_id]],'All Topics Data'!$A$2:$E$1243,5,FALSE),0)</f>
        <v>will31</v>
      </c>
      <c r="R4987" s="8">
        <f>Table1[[#This Row],[post_time]]+8/24</f>
        <v>40545.568900462968</v>
      </c>
      <c r="S4987" s="3">
        <f>IF(Table1[[#This Row],[post_position]]=1,0,SUMIFS($F$2:F4987,$H$2:H4987,Table1[[#This Row],[post_position]]-1,$C$2:C4987,Table1[[#This Row],[topic_id]]))</f>
        <v>40544.90289351852</v>
      </c>
    </row>
    <row r="4988" spans="1:19" x14ac:dyDescent="0.25">
      <c r="A4988" s="7">
        <v>5082</v>
      </c>
      <c r="B4988" s="7">
        <v>1</v>
      </c>
      <c r="C4988" s="7">
        <v>1216</v>
      </c>
      <c r="D4988" s="7">
        <v>6821</v>
      </c>
      <c r="E4988" s="2"/>
      <c r="F4988" s="8">
        <v>40545.351724537039</v>
      </c>
      <c r="G4988" s="7">
        <v>0</v>
      </c>
      <c r="H4988" s="7">
        <v>1</v>
      </c>
      <c r="I4988" s="7" t="b">
        <f t="shared" si="231"/>
        <v>0</v>
      </c>
      <c r="J4988" s="7" t="b">
        <f t="shared" si="232"/>
        <v>0</v>
      </c>
      <c r="K4988" s="7">
        <f t="shared" si="233"/>
        <v>0</v>
      </c>
      <c r="L4988" s="7">
        <f>WEEKDAY(Table1[[#This Row],[post_time]])</f>
        <v>1</v>
      </c>
      <c r="M4988" s="7">
        <f>VLOOKUP(Table1[[#This Row],[topic_id]],'All Topics Data'!$A$2:$I$1243,8,FALSE)</f>
        <v>40545.351388888892</v>
      </c>
      <c r="N4988" s="7">
        <f>Table1[[#This Row],[Hui Reply?]]*(Table1[[#This Row],[post_time]]-Table1[[#This Row],[timestamp of previous reply]])</f>
        <v>0</v>
      </c>
      <c r="O4988" s="3">
        <f>O4987+Table1[[#This Row],[Hui Reply?]]</f>
        <v>1220</v>
      </c>
      <c r="P4988" s="19">
        <f>INT(Table1[[#This Row],[post_time]])</f>
        <v>40545</v>
      </c>
      <c r="Q4988" s="3">
        <f>IF(Table1[[#This Row],[Hui Reply?]],VLOOKUP(Table1[[#This Row],[topic_id]],'All Topics Data'!$A$2:$E$1243,5,FALSE),0)</f>
        <v>0</v>
      </c>
      <c r="R4988" s="8">
        <f>Table1[[#This Row],[post_time]]+8/24</f>
        <v>40545.685057870374</v>
      </c>
      <c r="S4988" s="3">
        <f>IF(Table1[[#This Row],[post_position]]=1,0,SUMIFS($F$2:F4988,$H$2:H4988,Table1[[#This Row],[post_position]]-1,$C$2:C4988,Table1[[#This Row],[topic_id]]))</f>
        <v>0</v>
      </c>
    </row>
    <row r="4989" spans="1:19" x14ac:dyDescent="0.25">
      <c r="A4989" s="7">
        <v>5083</v>
      </c>
      <c r="B4989" s="7">
        <v>1</v>
      </c>
      <c r="C4989" s="7">
        <v>1217</v>
      </c>
      <c r="D4989" s="7">
        <v>7224</v>
      </c>
      <c r="E4989" s="2"/>
      <c r="F4989" s="8">
        <v>40545.706307870372</v>
      </c>
      <c r="G4989" s="7">
        <v>0</v>
      </c>
      <c r="H4989" s="7">
        <v>1</v>
      </c>
      <c r="I4989" s="7" t="b">
        <f t="shared" si="231"/>
        <v>0</v>
      </c>
      <c r="J4989" s="7" t="b">
        <f t="shared" si="232"/>
        <v>0</v>
      </c>
      <c r="K4989" s="7">
        <f t="shared" si="233"/>
        <v>0</v>
      </c>
      <c r="L4989" s="7">
        <f>WEEKDAY(Table1[[#This Row],[post_time]])</f>
        <v>1</v>
      </c>
      <c r="M4989" s="7">
        <f>VLOOKUP(Table1[[#This Row],[topic_id]],'All Topics Data'!$A$2:$I$1243,8,FALSE)</f>
        <v>40545.706250000003</v>
      </c>
      <c r="N4989" s="7">
        <f>Table1[[#This Row],[Hui Reply?]]*(Table1[[#This Row],[post_time]]-Table1[[#This Row],[timestamp of previous reply]])</f>
        <v>0</v>
      </c>
      <c r="O4989" s="3">
        <f>O4988+Table1[[#This Row],[Hui Reply?]]</f>
        <v>1220</v>
      </c>
      <c r="P4989" s="19">
        <f>INT(Table1[[#This Row],[post_time]])</f>
        <v>40545</v>
      </c>
      <c r="Q4989" s="3">
        <f>IF(Table1[[#This Row],[Hui Reply?]],VLOOKUP(Table1[[#This Row],[topic_id]],'All Topics Data'!$A$2:$E$1243,5,FALSE),0)</f>
        <v>0</v>
      </c>
      <c r="R4989" s="8">
        <f>Table1[[#This Row],[post_time]]+8/24</f>
        <v>40546.039641203708</v>
      </c>
      <c r="S4989" s="3">
        <f>IF(Table1[[#This Row],[post_position]]=1,0,SUMIFS($F$2:F4989,$H$2:H4989,Table1[[#This Row],[post_position]]-1,$C$2:C4989,Table1[[#This Row],[topic_id]]))</f>
        <v>0</v>
      </c>
    </row>
    <row r="4990" spans="1:19" x14ac:dyDescent="0.25">
      <c r="A4990" s="7">
        <v>5084</v>
      </c>
      <c r="B4990" s="7">
        <v>1</v>
      </c>
      <c r="C4990" s="7">
        <v>1217</v>
      </c>
      <c r="D4990" s="7">
        <v>1</v>
      </c>
      <c r="E4990" s="2"/>
      <c r="F4990" s="8">
        <v>40546.026273148149</v>
      </c>
      <c r="G4990" s="7">
        <v>0</v>
      </c>
      <c r="H4990" s="7">
        <v>2</v>
      </c>
      <c r="I4990" s="7" t="b">
        <f t="shared" si="231"/>
        <v>0</v>
      </c>
      <c r="J4990" s="7" t="b">
        <f t="shared" si="232"/>
        <v>1</v>
      </c>
      <c r="K4990" s="7">
        <f t="shared" si="233"/>
        <v>0</v>
      </c>
      <c r="L4990" s="7">
        <f>WEEKDAY(Table1[[#This Row],[post_time]])</f>
        <v>2</v>
      </c>
      <c r="M4990" s="7">
        <f>VLOOKUP(Table1[[#This Row],[topic_id]],'All Topics Data'!$A$2:$I$1243,8,FALSE)</f>
        <v>40545.706250000003</v>
      </c>
      <c r="N4990" s="7">
        <f>Table1[[#This Row],[Hui Reply?]]*(Table1[[#This Row],[post_time]]-Table1[[#This Row],[timestamp of previous reply]])</f>
        <v>0</v>
      </c>
      <c r="O4990" s="3">
        <f>O4989+Table1[[#This Row],[Hui Reply?]]</f>
        <v>1220</v>
      </c>
      <c r="P4990" s="19">
        <f>INT(Table1[[#This Row],[post_time]])</f>
        <v>40546</v>
      </c>
      <c r="Q4990" s="3">
        <f>IF(Table1[[#This Row],[Hui Reply?]],VLOOKUP(Table1[[#This Row],[topic_id]],'All Topics Data'!$A$2:$E$1243,5,FALSE),0)</f>
        <v>0</v>
      </c>
      <c r="R4990" s="8">
        <f>Table1[[#This Row],[post_time]]+8/24</f>
        <v>40546.359606481485</v>
      </c>
      <c r="S4990" s="3">
        <f>IF(Table1[[#This Row],[post_position]]=1,0,SUMIFS($F$2:F4990,$H$2:H4990,Table1[[#This Row],[post_position]]-1,$C$2:C4990,Table1[[#This Row],[topic_id]]))</f>
        <v>40545.706307870372</v>
      </c>
    </row>
    <row r="4991" spans="1:19" x14ac:dyDescent="0.25">
      <c r="A4991" s="7">
        <v>5085</v>
      </c>
      <c r="B4991" s="7">
        <v>1</v>
      </c>
      <c r="C4991" s="7">
        <v>1217</v>
      </c>
      <c r="D4991" s="7">
        <v>7224</v>
      </c>
      <c r="F4991" s="8">
        <v>40546.153194444443</v>
      </c>
      <c r="G4991" s="7">
        <v>0</v>
      </c>
      <c r="H4991" s="7">
        <v>3</v>
      </c>
      <c r="I4991" s="7" t="b">
        <f t="shared" si="231"/>
        <v>0</v>
      </c>
      <c r="J4991" s="7" t="b">
        <f t="shared" si="232"/>
        <v>1</v>
      </c>
      <c r="K4991" s="7">
        <f t="shared" si="233"/>
        <v>0</v>
      </c>
      <c r="L4991" s="7">
        <f>WEEKDAY(Table1[[#This Row],[post_time]])</f>
        <v>2</v>
      </c>
      <c r="M4991" s="7">
        <f>VLOOKUP(Table1[[#This Row],[topic_id]],'All Topics Data'!$A$2:$I$1243,8,FALSE)</f>
        <v>40545.706250000003</v>
      </c>
      <c r="N4991" s="7">
        <f>Table1[[#This Row],[Hui Reply?]]*(Table1[[#This Row],[post_time]]-Table1[[#This Row],[timestamp of previous reply]])</f>
        <v>0</v>
      </c>
      <c r="O4991" s="3">
        <f>O4990+Table1[[#This Row],[Hui Reply?]]</f>
        <v>1220</v>
      </c>
      <c r="P4991" s="19">
        <f>INT(Table1[[#This Row],[post_time]])</f>
        <v>40546</v>
      </c>
      <c r="Q4991" s="3">
        <f>IF(Table1[[#This Row],[Hui Reply?]],VLOOKUP(Table1[[#This Row],[topic_id]],'All Topics Data'!$A$2:$E$1243,5,FALSE),0)</f>
        <v>0</v>
      </c>
      <c r="R4991" s="8">
        <f>Table1[[#This Row],[post_time]]+8/24</f>
        <v>40546.486527777779</v>
      </c>
      <c r="S4991" s="3">
        <f>IF(Table1[[#This Row],[post_position]]=1,0,SUMIFS($F$2:F4991,$H$2:H4991,Table1[[#This Row],[post_position]]-1,$C$2:C4991,Table1[[#This Row],[topic_id]]))</f>
        <v>40546.026273148149</v>
      </c>
    </row>
    <row r="4992" spans="1:19" x14ac:dyDescent="0.25">
      <c r="A4992" s="7">
        <v>5086</v>
      </c>
      <c r="B4992" s="7">
        <v>1</v>
      </c>
      <c r="C4992" s="7">
        <v>1175</v>
      </c>
      <c r="D4992" s="7">
        <v>7146</v>
      </c>
      <c r="F4992" s="8">
        <v>40546.178483796299</v>
      </c>
      <c r="G4992" s="7">
        <v>0</v>
      </c>
      <c r="H4992" s="7">
        <v>2</v>
      </c>
      <c r="I4992" s="7" t="b">
        <f t="shared" si="231"/>
        <v>0</v>
      </c>
      <c r="J4992" s="7" t="b">
        <f t="shared" si="232"/>
        <v>1</v>
      </c>
      <c r="K4992" s="7">
        <f t="shared" si="233"/>
        <v>0</v>
      </c>
      <c r="L4992" s="7">
        <f>WEEKDAY(Table1[[#This Row],[post_time]])</f>
        <v>2</v>
      </c>
      <c r="M4992" s="7">
        <f>VLOOKUP(Table1[[#This Row],[topic_id]],'All Topics Data'!$A$2:$I$1243,8,FALSE)</f>
        <v>40535.30972222222</v>
      </c>
      <c r="N4992" s="7">
        <f>Table1[[#This Row],[Hui Reply?]]*(Table1[[#This Row],[post_time]]-Table1[[#This Row],[timestamp of previous reply]])</f>
        <v>0</v>
      </c>
      <c r="O4992" s="3">
        <f>O4991+Table1[[#This Row],[Hui Reply?]]</f>
        <v>1220</v>
      </c>
      <c r="P4992" s="19">
        <f>INT(Table1[[#This Row],[post_time]])</f>
        <v>40546</v>
      </c>
      <c r="Q4992" s="3">
        <f>IF(Table1[[#This Row],[Hui Reply?]],VLOOKUP(Table1[[#This Row],[topic_id]],'All Topics Data'!$A$2:$E$1243,5,FALSE),0)</f>
        <v>0</v>
      </c>
      <c r="R4992" s="8">
        <f>Table1[[#This Row],[post_time]]+8/24</f>
        <v>40546.511817129634</v>
      </c>
      <c r="S4992" s="3">
        <f>IF(Table1[[#This Row],[post_position]]=1,0,SUMIFS($F$2:F4992,$H$2:H4992,Table1[[#This Row],[post_position]]-1,$C$2:C4992,Table1[[#This Row],[topic_id]]))</f>
        <v>40535.31040509259</v>
      </c>
    </row>
    <row r="4993" spans="1:19" x14ac:dyDescent="0.25">
      <c r="A4993" s="7">
        <v>5087</v>
      </c>
      <c r="B4993" s="7">
        <v>1</v>
      </c>
      <c r="C4993" s="7">
        <v>1218</v>
      </c>
      <c r="D4993" s="7">
        <v>6821</v>
      </c>
      <c r="E4993" s="2"/>
      <c r="F4993" s="8">
        <v>40546.246180555558</v>
      </c>
      <c r="G4993" s="7">
        <v>0</v>
      </c>
      <c r="H4993" s="7">
        <v>1</v>
      </c>
      <c r="I4993" s="7" t="b">
        <f t="shared" si="231"/>
        <v>0</v>
      </c>
      <c r="J4993" s="7" t="b">
        <f t="shared" si="232"/>
        <v>0</v>
      </c>
      <c r="K4993" s="7">
        <f t="shared" si="233"/>
        <v>0</v>
      </c>
      <c r="L4993" s="7">
        <f>WEEKDAY(Table1[[#This Row],[post_time]])</f>
        <v>2</v>
      </c>
      <c r="M4993" s="7">
        <f>VLOOKUP(Table1[[#This Row],[topic_id]],'All Topics Data'!$A$2:$I$1243,8,FALSE)</f>
        <v>40546.245833333334</v>
      </c>
      <c r="N4993" s="7">
        <f>Table1[[#This Row],[Hui Reply?]]*(Table1[[#This Row],[post_time]]-Table1[[#This Row],[timestamp of previous reply]])</f>
        <v>0</v>
      </c>
      <c r="O4993" s="3">
        <f>O4992+Table1[[#This Row],[Hui Reply?]]</f>
        <v>1220</v>
      </c>
      <c r="P4993" s="19">
        <f>INT(Table1[[#This Row],[post_time]])</f>
        <v>40546</v>
      </c>
      <c r="Q4993" s="3">
        <f>IF(Table1[[#This Row],[Hui Reply?]],VLOOKUP(Table1[[#This Row],[topic_id]],'All Topics Data'!$A$2:$E$1243,5,FALSE),0)</f>
        <v>0</v>
      </c>
      <c r="R4993" s="8">
        <f>Table1[[#This Row],[post_time]]+8/24</f>
        <v>40546.579513888893</v>
      </c>
      <c r="S4993" s="3">
        <f>IF(Table1[[#This Row],[post_position]]=1,0,SUMIFS($F$2:F4993,$H$2:H4993,Table1[[#This Row],[post_position]]-1,$C$2:C4993,Table1[[#This Row],[topic_id]]))</f>
        <v>0</v>
      </c>
    </row>
    <row r="4994" spans="1:19" x14ac:dyDescent="0.25">
      <c r="A4994" s="7">
        <v>5088</v>
      </c>
      <c r="B4994" s="7">
        <v>1</v>
      </c>
      <c r="C4994" s="7">
        <v>1218</v>
      </c>
      <c r="D4994" s="7">
        <v>24</v>
      </c>
      <c r="F4994" s="8">
        <v>40546.333611111113</v>
      </c>
      <c r="G4994" s="7">
        <v>0</v>
      </c>
      <c r="H4994" s="7">
        <v>2</v>
      </c>
      <c r="I4994" s="7" t="b">
        <f t="shared" si="231"/>
        <v>1</v>
      </c>
      <c r="J4994" s="7" t="b">
        <f t="shared" si="232"/>
        <v>1</v>
      </c>
      <c r="K4994" s="7">
        <f t="shared" si="233"/>
        <v>1</v>
      </c>
      <c r="L4994" s="7">
        <f>WEEKDAY(Table1[[#This Row],[post_time]])</f>
        <v>2</v>
      </c>
      <c r="M4994" s="7">
        <f>VLOOKUP(Table1[[#This Row],[topic_id]],'All Topics Data'!$A$2:$I$1243,8,FALSE)</f>
        <v>40546.245833333334</v>
      </c>
      <c r="N4994" s="7">
        <f>Table1[[#This Row],[Hui Reply?]]*(Table1[[#This Row],[post_time]]-Table1[[#This Row],[timestamp of previous reply]])</f>
        <v>8.7430555555329192E-2</v>
      </c>
      <c r="O4994" s="3">
        <f>O4993+Table1[[#This Row],[Hui Reply?]]</f>
        <v>1221</v>
      </c>
      <c r="P4994" s="19">
        <f>INT(Table1[[#This Row],[post_time]])</f>
        <v>40546</v>
      </c>
      <c r="Q4994" s="3" t="str">
        <f>IF(Table1[[#This Row],[Hui Reply?]],VLOOKUP(Table1[[#This Row],[topic_id]],'All Topics Data'!$A$2:$E$1243,5,FALSE),0)</f>
        <v>indi visual</v>
      </c>
      <c r="R4994" s="8">
        <f>Table1[[#This Row],[post_time]]+8/24</f>
        <v>40546.666944444449</v>
      </c>
      <c r="S4994" s="3">
        <f>IF(Table1[[#This Row],[post_position]]=1,0,SUMIFS($F$2:F4994,$H$2:H4994,Table1[[#This Row],[post_position]]-1,$C$2:C4994,Table1[[#This Row],[topic_id]]))</f>
        <v>40546.246180555558</v>
      </c>
    </row>
    <row r="4995" spans="1:19" x14ac:dyDescent="0.25">
      <c r="A4995" s="7">
        <v>5089</v>
      </c>
      <c r="B4995" s="7">
        <v>1</v>
      </c>
      <c r="C4995" s="7">
        <v>1218</v>
      </c>
      <c r="D4995" s="7">
        <v>6821</v>
      </c>
      <c r="F4995" s="8">
        <v>40546.337071759262</v>
      </c>
      <c r="G4995" s="7">
        <v>0</v>
      </c>
      <c r="H4995" s="7">
        <v>3</v>
      </c>
      <c r="I4995" s="7" t="b">
        <f t="shared" ref="I4995:I5058" si="234">(D4995=24)</f>
        <v>0</v>
      </c>
      <c r="J4995" s="7" t="b">
        <f t="shared" ref="J4995:J5058" si="235">H4995&gt;1</f>
        <v>1</v>
      </c>
      <c r="K4995" s="7">
        <f t="shared" ref="K4995:K5058" si="236">I4995*J4995</f>
        <v>0</v>
      </c>
      <c r="L4995" s="7">
        <f>WEEKDAY(Table1[[#This Row],[post_time]])</f>
        <v>2</v>
      </c>
      <c r="M4995" s="7">
        <f>VLOOKUP(Table1[[#This Row],[topic_id]],'All Topics Data'!$A$2:$I$1243,8,FALSE)</f>
        <v>40546.245833333334</v>
      </c>
      <c r="N4995" s="7">
        <f>Table1[[#This Row],[Hui Reply?]]*(Table1[[#This Row],[post_time]]-Table1[[#This Row],[timestamp of previous reply]])</f>
        <v>0</v>
      </c>
      <c r="O4995" s="3">
        <f>O4994+Table1[[#This Row],[Hui Reply?]]</f>
        <v>1221</v>
      </c>
      <c r="P4995" s="19">
        <f>INT(Table1[[#This Row],[post_time]])</f>
        <v>40546</v>
      </c>
      <c r="Q4995" s="3">
        <f>IF(Table1[[#This Row],[Hui Reply?]],VLOOKUP(Table1[[#This Row],[topic_id]],'All Topics Data'!$A$2:$E$1243,5,FALSE),0)</f>
        <v>0</v>
      </c>
      <c r="R4995" s="8">
        <f>Table1[[#This Row],[post_time]]+8/24</f>
        <v>40546.670405092598</v>
      </c>
      <c r="S4995" s="3">
        <f>IF(Table1[[#This Row],[post_position]]=1,0,SUMIFS($F$2:F4995,$H$2:H4995,Table1[[#This Row],[post_position]]-1,$C$2:C4995,Table1[[#This Row],[topic_id]]))</f>
        <v>40546.333611111113</v>
      </c>
    </row>
    <row r="4996" spans="1:19" x14ac:dyDescent="0.25">
      <c r="A4996" s="7">
        <v>5090</v>
      </c>
      <c r="B4996" s="7">
        <v>1</v>
      </c>
      <c r="C4996" s="7">
        <v>1216</v>
      </c>
      <c r="D4996" s="7">
        <v>6821</v>
      </c>
      <c r="E4996" s="2"/>
      <c r="F4996" s="8">
        <v>40546.342395833337</v>
      </c>
      <c r="G4996" s="7">
        <v>0</v>
      </c>
      <c r="H4996" s="7">
        <v>2</v>
      </c>
      <c r="I4996" s="7" t="b">
        <f t="shared" si="234"/>
        <v>0</v>
      </c>
      <c r="J4996" s="7" t="b">
        <f t="shared" si="235"/>
        <v>1</v>
      </c>
      <c r="K4996" s="7">
        <f t="shared" si="236"/>
        <v>0</v>
      </c>
      <c r="L4996" s="7">
        <f>WEEKDAY(Table1[[#This Row],[post_time]])</f>
        <v>2</v>
      </c>
      <c r="M4996" s="7">
        <f>VLOOKUP(Table1[[#This Row],[topic_id]],'All Topics Data'!$A$2:$I$1243,8,FALSE)</f>
        <v>40545.351388888892</v>
      </c>
      <c r="N4996" s="7">
        <f>Table1[[#This Row],[Hui Reply?]]*(Table1[[#This Row],[post_time]]-Table1[[#This Row],[timestamp of previous reply]])</f>
        <v>0</v>
      </c>
      <c r="O4996" s="3">
        <f>O4995+Table1[[#This Row],[Hui Reply?]]</f>
        <v>1221</v>
      </c>
      <c r="P4996" s="19">
        <f>INT(Table1[[#This Row],[post_time]])</f>
        <v>40546</v>
      </c>
      <c r="Q4996" s="3">
        <f>IF(Table1[[#This Row],[Hui Reply?]],VLOOKUP(Table1[[#This Row],[topic_id]],'All Topics Data'!$A$2:$E$1243,5,FALSE),0)</f>
        <v>0</v>
      </c>
      <c r="R4996" s="8">
        <f>Table1[[#This Row],[post_time]]+8/24</f>
        <v>40546.675729166673</v>
      </c>
      <c r="S4996" s="3">
        <f>IF(Table1[[#This Row],[post_position]]=1,0,SUMIFS($F$2:F4996,$H$2:H4996,Table1[[#This Row],[post_position]]-1,$C$2:C4996,Table1[[#This Row],[topic_id]]))</f>
        <v>40545.351724537039</v>
      </c>
    </row>
    <row r="4997" spans="1:19" x14ac:dyDescent="0.25">
      <c r="A4997" s="7">
        <v>5091</v>
      </c>
      <c r="B4997" s="7">
        <v>1</v>
      </c>
      <c r="C4997" s="7">
        <v>1175</v>
      </c>
      <c r="D4997" s="7">
        <v>24</v>
      </c>
      <c r="E4997" s="2"/>
      <c r="F4997" s="8">
        <v>40546.372708333336</v>
      </c>
      <c r="G4997" s="7">
        <v>0</v>
      </c>
      <c r="H4997" s="7">
        <v>3</v>
      </c>
      <c r="I4997" s="7" t="b">
        <f t="shared" si="234"/>
        <v>1</v>
      </c>
      <c r="J4997" s="7" t="b">
        <f t="shared" si="235"/>
        <v>1</v>
      </c>
      <c r="K4997" s="7">
        <f t="shared" si="236"/>
        <v>1</v>
      </c>
      <c r="L4997" s="7">
        <f>WEEKDAY(Table1[[#This Row],[post_time]])</f>
        <v>2</v>
      </c>
      <c r="M4997" s="7">
        <f>VLOOKUP(Table1[[#This Row],[topic_id]],'All Topics Data'!$A$2:$I$1243,8,FALSE)</f>
        <v>40535.30972222222</v>
      </c>
      <c r="N4997" s="7">
        <f>Table1[[#This Row],[Hui Reply?]]*(Table1[[#This Row],[post_time]]-Table1[[#This Row],[timestamp of previous reply]])</f>
        <v>0.19422453703737119</v>
      </c>
      <c r="O4997" s="3">
        <f>O4996+Table1[[#This Row],[Hui Reply?]]</f>
        <v>1222</v>
      </c>
      <c r="P4997" s="19">
        <f>INT(Table1[[#This Row],[post_time]])</f>
        <v>40546</v>
      </c>
      <c r="Q4997" s="3" t="str">
        <f>IF(Table1[[#This Row],[Hui Reply?]],VLOOKUP(Table1[[#This Row],[topic_id]],'All Topics Data'!$A$2:$E$1243,5,FALSE),0)</f>
        <v>Jo4x4</v>
      </c>
      <c r="R4997" s="8">
        <f>Table1[[#This Row],[post_time]]+8/24</f>
        <v>40546.706041666672</v>
      </c>
      <c r="S4997" s="3">
        <f>IF(Table1[[#This Row],[post_position]]=1,0,SUMIFS($F$2:F4997,$H$2:H4997,Table1[[#This Row],[post_position]]-1,$C$2:C4997,Table1[[#This Row],[topic_id]]))</f>
        <v>40546.178483796299</v>
      </c>
    </row>
    <row r="4998" spans="1:19" x14ac:dyDescent="0.25">
      <c r="A4998" s="7">
        <v>5092</v>
      </c>
      <c r="B4998" s="7">
        <v>1</v>
      </c>
      <c r="C4998" s="7">
        <v>1218</v>
      </c>
      <c r="D4998" s="7">
        <v>24</v>
      </c>
      <c r="F4998" s="8">
        <v>40546.408483796295</v>
      </c>
      <c r="G4998" s="7">
        <v>0</v>
      </c>
      <c r="H4998" s="7">
        <v>4</v>
      </c>
      <c r="I4998" s="7" t="b">
        <f t="shared" si="234"/>
        <v>1</v>
      </c>
      <c r="J4998" s="7" t="b">
        <f t="shared" si="235"/>
        <v>1</v>
      </c>
      <c r="K4998" s="7">
        <f t="shared" si="236"/>
        <v>1</v>
      </c>
      <c r="L4998" s="7">
        <f>WEEKDAY(Table1[[#This Row],[post_time]])</f>
        <v>2</v>
      </c>
      <c r="M4998" s="7">
        <f>VLOOKUP(Table1[[#This Row],[topic_id]],'All Topics Data'!$A$2:$I$1243,8,FALSE)</f>
        <v>40546.245833333334</v>
      </c>
      <c r="N4998" s="7">
        <f>Table1[[#This Row],[Hui Reply?]]*(Table1[[#This Row],[post_time]]-Table1[[#This Row],[timestamp of previous reply]])</f>
        <v>7.1412037032132503E-2</v>
      </c>
      <c r="O4998" s="3">
        <f>O4997+Table1[[#This Row],[Hui Reply?]]</f>
        <v>1223</v>
      </c>
      <c r="P4998" s="19">
        <f>INT(Table1[[#This Row],[post_time]])</f>
        <v>40546</v>
      </c>
      <c r="Q4998" s="3" t="str">
        <f>IF(Table1[[#This Row],[Hui Reply?]],VLOOKUP(Table1[[#This Row],[topic_id]],'All Topics Data'!$A$2:$E$1243,5,FALSE),0)</f>
        <v>indi visual</v>
      </c>
      <c r="R4998" s="8">
        <f>Table1[[#This Row],[post_time]]+8/24</f>
        <v>40546.74181712963</v>
      </c>
      <c r="S4998" s="3">
        <f>IF(Table1[[#This Row],[post_position]]=1,0,SUMIFS($F$2:F4998,$H$2:H4998,Table1[[#This Row],[post_position]]-1,$C$2:C4998,Table1[[#This Row],[topic_id]]))</f>
        <v>40546.337071759262</v>
      </c>
    </row>
    <row r="4999" spans="1:19" x14ac:dyDescent="0.25">
      <c r="A4999" s="7">
        <v>5093</v>
      </c>
      <c r="B4999" s="7">
        <v>1</v>
      </c>
      <c r="C4999" s="7">
        <v>1219</v>
      </c>
      <c r="D4999" s="7">
        <v>7272</v>
      </c>
      <c r="F4999" s="8">
        <v>40546.707662037035</v>
      </c>
      <c r="G4999" s="7">
        <v>0</v>
      </c>
      <c r="H4999" s="7">
        <v>1</v>
      </c>
      <c r="I4999" s="7" t="b">
        <f t="shared" si="234"/>
        <v>0</v>
      </c>
      <c r="J4999" s="7" t="b">
        <f t="shared" si="235"/>
        <v>0</v>
      </c>
      <c r="K4999" s="7">
        <f t="shared" si="236"/>
        <v>0</v>
      </c>
      <c r="L4999" s="7">
        <f>WEEKDAY(Table1[[#This Row],[post_time]])</f>
        <v>2</v>
      </c>
      <c r="M4999" s="7">
        <f>VLOOKUP(Table1[[#This Row],[topic_id]],'All Topics Data'!$A$2:$I$1243,8,FALSE)</f>
        <v>40546.707638888889</v>
      </c>
      <c r="N4999" s="7">
        <f>Table1[[#This Row],[Hui Reply?]]*(Table1[[#This Row],[post_time]]-Table1[[#This Row],[timestamp of previous reply]])</f>
        <v>0</v>
      </c>
      <c r="O4999" s="3">
        <f>O4998+Table1[[#This Row],[Hui Reply?]]</f>
        <v>1223</v>
      </c>
      <c r="P4999" s="19">
        <f>INT(Table1[[#This Row],[post_time]])</f>
        <v>40546</v>
      </c>
      <c r="Q4999" s="3">
        <f>IF(Table1[[#This Row],[Hui Reply?]],VLOOKUP(Table1[[#This Row],[topic_id]],'All Topics Data'!$A$2:$E$1243,5,FALSE),0)</f>
        <v>0</v>
      </c>
      <c r="R4999" s="8">
        <f>Table1[[#This Row],[post_time]]+8/24</f>
        <v>40547.040995370371</v>
      </c>
      <c r="S4999" s="3">
        <f>IF(Table1[[#This Row],[post_position]]=1,0,SUMIFS($F$2:F4999,$H$2:H4999,Table1[[#This Row],[post_position]]-1,$C$2:C4999,Table1[[#This Row],[topic_id]]))</f>
        <v>0</v>
      </c>
    </row>
    <row r="5000" spans="1:19" x14ac:dyDescent="0.25">
      <c r="A5000" s="7">
        <v>5094</v>
      </c>
      <c r="B5000" s="7">
        <v>1</v>
      </c>
      <c r="C5000" s="7">
        <v>1219</v>
      </c>
      <c r="D5000" s="7">
        <v>6713</v>
      </c>
      <c r="E5000" s="2"/>
      <c r="F5000" s="8">
        <v>40546.758252314816</v>
      </c>
      <c r="G5000" s="7">
        <v>0</v>
      </c>
      <c r="H5000" s="7">
        <v>2</v>
      </c>
      <c r="I5000" s="7" t="b">
        <f t="shared" si="234"/>
        <v>0</v>
      </c>
      <c r="J5000" s="7" t="b">
        <f t="shared" si="235"/>
        <v>1</v>
      </c>
      <c r="K5000" s="7">
        <f t="shared" si="236"/>
        <v>0</v>
      </c>
      <c r="L5000" s="7">
        <f>WEEKDAY(Table1[[#This Row],[post_time]])</f>
        <v>2</v>
      </c>
      <c r="M5000" s="7">
        <f>VLOOKUP(Table1[[#This Row],[topic_id]],'All Topics Data'!$A$2:$I$1243,8,FALSE)</f>
        <v>40546.707638888889</v>
      </c>
      <c r="N5000" s="7">
        <f>Table1[[#This Row],[Hui Reply?]]*(Table1[[#This Row],[post_time]]-Table1[[#This Row],[timestamp of previous reply]])</f>
        <v>0</v>
      </c>
      <c r="O5000" s="3">
        <f>O4999+Table1[[#This Row],[Hui Reply?]]</f>
        <v>1223</v>
      </c>
      <c r="P5000" s="19">
        <f>INT(Table1[[#This Row],[post_time]])</f>
        <v>40546</v>
      </c>
      <c r="Q5000" s="3">
        <f>IF(Table1[[#This Row],[Hui Reply?]],VLOOKUP(Table1[[#This Row],[topic_id]],'All Topics Data'!$A$2:$E$1243,5,FALSE),0)</f>
        <v>0</v>
      </c>
      <c r="R5000" s="8">
        <f>Table1[[#This Row],[post_time]]+8/24</f>
        <v>40547.091585648152</v>
      </c>
      <c r="S5000" s="3">
        <f>IF(Table1[[#This Row],[post_position]]=1,0,SUMIFS($F$2:F5000,$H$2:H5000,Table1[[#This Row],[post_position]]-1,$C$2:C5000,Table1[[#This Row],[topic_id]]))</f>
        <v>40546.707662037035</v>
      </c>
    </row>
    <row r="5001" spans="1:19" x14ac:dyDescent="0.25">
      <c r="A5001" s="7">
        <v>5095</v>
      </c>
      <c r="B5001" s="7">
        <v>1</v>
      </c>
      <c r="C5001" s="7">
        <v>1220</v>
      </c>
      <c r="D5001" s="7">
        <v>7274</v>
      </c>
      <c r="E5001" s="2"/>
      <c r="F5001" s="8">
        <v>40546.830069444448</v>
      </c>
      <c r="G5001" s="7">
        <v>0</v>
      </c>
      <c r="H5001" s="7">
        <v>1</v>
      </c>
      <c r="I5001" s="7" t="b">
        <f t="shared" si="234"/>
        <v>0</v>
      </c>
      <c r="J5001" s="7" t="b">
        <f t="shared" si="235"/>
        <v>0</v>
      </c>
      <c r="K5001" s="7">
        <f t="shared" si="236"/>
        <v>0</v>
      </c>
      <c r="L5001" s="7">
        <f>WEEKDAY(Table1[[#This Row],[post_time]])</f>
        <v>2</v>
      </c>
      <c r="M5001" s="7">
        <f>VLOOKUP(Table1[[#This Row],[topic_id]],'All Topics Data'!$A$2:$I$1243,8,FALSE)</f>
        <v>40546.829861111109</v>
      </c>
      <c r="N5001" s="7">
        <f>Table1[[#This Row],[Hui Reply?]]*(Table1[[#This Row],[post_time]]-Table1[[#This Row],[timestamp of previous reply]])</f>
        <v>0</v>
      </c>
      <c r="O5001" s="3">
        <f>O5000+Table1[[#This Row],[Hui Reply?]]</f>
        <v>1223</v>
      </c>
      <c r="P5001" s="19">
        <f>INT(Table1[[#This Row],[post_time]])</f>
        <v>40546</v>
      </c>
      <c r="Q5001" s="3">
        <f>IF(Table1[[#This Row],[Hui Reply?]],VLOOKUP(Table1[[#This Row],[topic_id]],'All Topics Data'!$A$2:$E$1243,5,FALSE),0)</f>
        <v>0</v>
      </c>
      <c r="R5001" s="8">
        <f>Table1[[#This Row],[post_time]]+8/24</f>
        <v>40547.163402777784</v>
      </c>
      <c r="S5001" s="3">
        <f>IF(Table1[[#This Row],[post_position]]=1,0,SUMIFS($F$2:F5001,$H$2:H5001,Table1[[#This Row],[post_position]]-1,$C$2:C5001,Table1[[#This Row],[topic_id]]))</f>
        <v>0</v>
      </c>
    </row>
    <row r="5002" spans="1:19" x14ac:dyDescent="0.25">
      <c r="A5002" s="7">
        <v>5096</v>
      </c>
      <c r="B5002" s="7">
        <v>1</v>
      </c>
      <c r="C5002" s="7">
        <v>1220</v>
      </c>
      <c r="D5002" s="7">
        <v>6713</v>
      </c>
      <c r="F5002" s="8">
        <v>40546.845231481479</v>
      </c>
      <c r="G5002" s="7">
        <v>0</v>
      </c>
      <c r="H5002" s="7">
        <v>2</v>
      </c>
      <c r="I5002" s="7" t="b">
        <f t="shared" si="234"/>
        <v>0</v>
      </c>
      <c r="J5002" s="7" t="b">
        <f t="shared" si="235"/>
        <v>1</v>
      </c>
      <c r="K5002" s="7">
        <f t="shared" si="236"/>
        <v>0</v>
      </c>
      <c r="L5002" s="7">
        <f>WEEKDAY(Table1[[#This Row],[post_time]])</f>
        <v>2</v>
      </c>
      <c r="M5002" s="7">
        <f>VLOOKUP(Table1[[#This Row],[topic_id]],'All Topics Data'!$A$2:$I$1243,8,FALSE)</f>
        <v>40546.829861111109</v>
      </c>
      <c r="N5002" s="7">
        <f>Table1[[#This Row],[Hui Reply?]]*(Table1[[#This Row],[post_time]]-Table1[[#This Row],[timestamp of previous reply]])</f>
        <v>0</v>
      </c>
      <c r="O5002" s="3">
        <f>O5001+Table1[[#This Row],[Hui Reply?]]</f>
        <v>1223</v>
      </c>
      <c r="P5002" s="19">
        <f>INT(Table1[[#This Row],[post_time]])</f>
        <v>40546</v>
      </c>
      <c r="Q5002" s="3">
        <f>IF(Table1[[#This Row],[Hui Reply?]],VLOOKUP(Table1[[#This Row],[topic_id]],'All Topics Data'!$A$2:$E$1243,5,FALSE),0)</f>
        <v>0</v>
      </c>
      <c r="R5002" s="8">
        <f>Table1[[#This Row],[post_time]]+8/24</f>
        <v>40547.178564814814</v>
      </c>
      <c r="S5002" s="3">
        <f>IF(Table1[[#This Row],[post_position]]=1,0,SUMIFS($F$2:F5002,$H$2:H5002,Table1[[#This Row],[post_position]]-1,$C$2:C5002,Table1[[#This Row],[topic_id]]))</f>
        <v>40546.830069444448</v>
      </c>
    </row>
    <row r="5003" spans="1:19" x14ac:dyDescent="0.25">
      <c r="A5003" s="7">
        <v>5097</v>
      </c>
      <c r="B5003" s="7">
        <v>1</v>
      </c>
      <c r="C5003" s="7">
        <v>1221</v>
      </c>
      <c r="D5003" s="7">
        <v>7276</v>
      </c>
      <c r="E5003" s="2"/>
      <c r="F5003" s="8">
        <v>40546.892071759263</v>
      </c>
      <c r="G5003" s="7">
        <v>0</v>
      </c>
      <c r="H5003" s="7">
        <v>1</v>
      </c>
      <c r="I5003" s="7" t="b">
        <f t="shared" si="234"/>
        <v>0</v>
      </c>
      <c r="J5003" s="7" t="b">
        <f t="shared" si="235"/>
        <v>0</v>
      </c>
      <c r="K5003" s="7">
        <f t="shared" si="236"/>
        <v>0</v>
      </c>
      <c r="L5003" s="7">
        <f>WEEKDAY(Table1[[#This Row],[post_time]])</f>
        <v>2</v>
      </c>
      <c r="M5003" s="7">
        <f>VLOOKUP(Table1[[#This Row],[topic_id]],'All Topics Data'!$A$2:$I$1243,8,FALSE)</f>
        <v>40546.89166666667</v>
      </c>
      <c r="N5003" s="7">
        <f>Table1[[#This Row],[Hui Reply?]]*(Table1[[#This Row],[post_time]]-Table1[[#This Row],[timestamp of previous reply]])</f>
        <v>0</v>
      </c>
      <c r="O5003" s="3">
        <f>O5002+Table1[[#This Row],[Hui Reply?]]</f>
        <v>1223</v>
      </c>
      <c r="P5003" s="19">
        <f>INT(Table1[[#This Row],[post_time]])</f>
        <v>40546</v>
      </c>
      <c r="Q5003" s="3">
        <f>IF(Table1[[#This Row],[Hui Reply?]],VLOOKUP(Table1[[#This Row],[topic_id]],'All Topics Data'!$A$2:$E$1243,5,FALSE),0)</f>
        <v>0</v>
      </c>
      <c r="R5003" s="8">
        <f>Table1[[#This Row],[post_time]]+8/24</f>
        <v>40547.225405092599</v>
      </c>
      <c r="S5003" s="3">
        <f>IF(Table1[[#This Row],[post_position]]=1,0,SUMIFS($F$2:F5003,$H$2:H5003,Table1[[#This Row],[post_position]]-1,$C$2:C5003,Table1[[#This Row],[topic_id]]))</f>
        <v>0</v>
      </c>
    </row>
    <row r="5004" spans="1:19" x14ac:dyDescent="0.25">
      <c r="A5004" s="7">
        <v>5098</v>
      </c>
      <c r="B5004" s="7">
        <v>1</v>
      </c>
      <c r="C5004" s="7">
        <v>1218</v>
      </c>
      <c r="D5004" s="7">
        <v>6821</v>
      </c>
      <c r="F5004" s="8">
        <v>40546.993807870371</v>
      </c>
      <c r="G5004" s="7">
        <v>0</v>
      </c>
      <c r="H5004" s="7">
        <v>5</v>
      </c>
      <c r="I5004" s="7" t="b">
        <f t="shared" si="234"/>
        <v>0</v>
      </c>
      <c r="J5004" s="7" t="b">
        <f t="shared" si="235"/>
        <v>1</v>
      </c>
      <c r="K5004" s="7">
        <f t="shared" si="236"/>
        <v>0</v>
      </c>
      <c r="L5004" s="7">
        <f>WEEKDAY(Table1[[#This Row],[post_time]])</f>
        <v>2</v>
      </c>
      <c r="M5004" s="7">
        <f>VLOOKUP(Table1[[#This Row],[topic_id]],'All Topics Data'!$A$2:$I$1243,8,FALSE)</f>
        <v>40546.245833333334</v>
      </c>
      <c r="N5004" s="7">
        <f>Table1[[#This Row],[Hui Reply?]]*(Table1[[#This Row],[post_time]]-Table1[[#This Row],[timestamp of previous reply]])</f>
        <v>0</v>
      </c>
      <c r="O5004" s="3">
        <f>O5003+Table1[[#This Row],[Hui Reply?]]</f>
        <v>1223</v>
      </c>
      <c r="P5004" s="19">
        <f>INT(Table1[[#This Row],[post_time]])</f>
        <v>40546</v>
      </c>
      <c r="Q5004" s="3">
        <f>IF(Table1[[#This Row],[Hui Reply?]],VLOOKUP(Table1[[#This Row],[topic_id]],'All Topics Data'!$A$2:$E$1243,5,FALSE),0)</f>
        <v>0</v>
      </c>
      <c r="R5004" s="8">
        <f>Table1[[#This Row],[post_time]]+8/24</f>
        <v>40547.327141203707</v>
      </c>
      <c r="S5004" s="3">
        <f>IF(Table1[[#This Row],[post_position]]=1,0,SUMIFS($F$2:F5004,$H$2:H5004,Table1[[#This Row],[post_position]]-1,$C$2:C5004,Table1[[#This Row],[topic_id]]))</f>
        <v>40546.408483796295</v>
      </c>
    </row>
    <row r="5005" spans="1:19" x14ac:dyDescent="0.25">
      <c r="A5005" s="7">
        <v>5099</v>
      </c>
      <c r="B5005" s="7">
        <v>1</v>
      </c>
      <c r="C5005" s="7">
        <v>1222</v>
      </c>
      <c r="D5005" s="7">
        <v>7277</v>
      </c>
      <c r="F5005" s="8">
        <v>40547.074247685188</v>
      </c>
      <c r="G5005" s="7">
        <v>0</v>
      </c>
      <c r="H5005" s="7">
        <v>1</v>
      </c>
      <c r="I5005" s="7" t="b">
        <f t="shared" si="234"/>
        <v>0</v>
      </c>
      <c r="J5005" s="7" t="b">
        <f t="shared" si="235"/>
        <v>0</v>
      </c>
      <c r="K5005" s="7">
        <f t="shared" si="236"/>
        <v>0</v>
      </c>
      <c r="L5005" s="7">
        <f>WEEKDAY(Table1[[#This Row],[post_time]])</f>
        <v>3</v>
      </c>
      <c r="M5005" s="7">
        <f>VLOOKUP(Table1[[#This Row],[topic_id]],'All Topics Data'!$A$2:$I$1243,8,FALSE)</f>
        <v>40547.073611111111</v>
      </c>
      <c r="N5005" s="7">
        <f>Table1[[#This Row],[Hui Reply?]]*(Table1[[#This Row],[post_time]]-Table1[[#This Row],[timestamp of previous reply]])</f>
        <v>0</v>
      </c>
      <c r="O5005" s="3">
        <f>O5004+Table1[[#This Row],[Hui Reply?]]</f>
        <v>1223</v>
      </c>
      <c r="P5005" s="19">
        <f>INT(Table1[[#This Row],[post_time]])</f>
        <v>40547</v>
      </c>
      <c r="Q5005" s="3">
        <f>IF(Table1[[#This Row],[Hui Reply?]],VLOOKUP(Table1[[#This Row],[topic_id]],'All Topics Data'!$A$2:$E$1243,5,FALSE),0)</f>
        <v>0</v>
      </c>
      <c r="R5005" s="8">
        <f>Table1[[#This Row],[post_time]]+8/24</f>
        <v>40547.407581018524</v>
      </c>
      <c r="S5005" s="3">
        <f>IF(Table1[[#This Row],[post_position]]=1,0,SUMIFS($F$2:F5005,$H$2:H5005,Table1[[#This Row],[post_position]]-1,$C$2:C5005,Table1[[#This Row],[topic_id]]))</f>
        <v>0</v>
      </c>
    </row>
    <row r="5006" spans="1:19" x14ac:dyDescent="0.25">
      <c r="A5006" s="7">
        <v>5100</v>
      </c>
      <c r="B5006" s="7">
        <v>1</v>
      </c>
      <c r="C5006" s="7">
        <v>1209</v>
      </c>
      <c r="D5006" s="7">
        <v>7278</v>
      </c>
      <c r="F5006" s="8">
        <v>40547.075104166666</v>
      </c>
      <c r="G5006" s="7">
        <v>0</v>
      </c>
      <c r="H5006" s="7">
        <v>6</v>
      </c>
      <c r="I5006" s="7" t="b">
        <f t="shared" si="234"/>
        <v>0</v>
      </c>
      <c r="J5006" s="7" t="b">
        <f t="shared" si="235"/>
        <v>1</v>
      </c>
      <c r="K5006" s="7">
        <f t="shared" si="236"/>
        <v>0</v>
      </c>
      <c r="L5006" s="7">
        <f>WEEKDAY(Table1[[#This Row],[post_time]])</f>
        <v>3</v>
      </c>
      <c r="M5006" s="7">
        <f>VLOOKUP(Table1[[#This Row],[topic_id]],'All Topics Data'!$A$2:$I$1243,8,FALSE)</f>
        <v>40543.098611111112</v>
      </c>
      <c r="N5006" s="7">
        <f>Table1[[#This Row],[Hui Reply?]]*(Table1[[#This Row],[post_time]]-Table1[[#This Row],[timestamp of previous reply]])</f>
        <v>0</v>
      </c>
      <c r="O5006" s="3">
        <f>O5005+Table1[[#This Row],[Hui Reply?]]</f>
        <v>1223</v>
      </c>
      <c r="P5006" s="19">
        <f>INT(Table1[[#This Row],[post_time]])</f>
        <v>40547</v>
      </c>
      <c r="Q5006" s="3">
        <f>IF(Table1[[#This Row],[Hui Reply?]],VLOOKUP(Table1[[#This Row],[topic_id]],'All Topics Data'!$A$2:$E$1243,5,FALSE),0)</f>
        <v>0</v>
      </c>
      <c r="R5006" s="8">
        <f>Table1[[#This Row],[post_time]]+8/24</f>
        <v>40547.408437500002</v>
      </c>
      <c r="S5006" s="3">
        <f>IF(Table1[[#This Row],[post_position]]=1,0,SUMIFS($F$2:F5006,$H$2:H5006,Table1[[#This Row],[post_position]]-1,$C$2:C5006,Table1[[#This Row],[topic_id]]))</f>
        <v>40543.653831018521</v>
      </c>
    </row>
    <row r="5007" spans="1:19" x14ac:dyDescent="0.25">
      <c r="A5007" s="7">
        <v>5101</v>
      </c>
      <c r="B5007" s="7">
        <v>1</v>
      </c>
      <c r="C5007" s="7">
        <v>1222</v>
      </c>
      <c r="D5007" s="7">
        <v>24</v>
      </c>
      <c r="F5007" s="8">
        <v>40547.108298611114</v>
      </c>
      <c r="G5007" s="7">
        <v>0</v>
      </c>
      <c r="H5007" s="7">
        <v>2</v>
      </c>
      <c r="I5007" s="7" t="b">
        <f t="shared" si="234"/>
        <v>1</v>
      </c>
      <c r="J5007" s="7" t="b">
        <f t="shared" si="235"/>
        <v>1</v>
      </c>
      <c r="K5007" s="7">
        <f t="shared" si="236"/>
        <v>1</v>
      </c>
      <c r="L5007" s="7">
        <f>WEEKDAY(Table1[[#This Row],[post_time]])</f>
        <v>3</v>
      </c>
      <c r="M5007" s="7">
        <f>VLOOKUP(Table1[[#This Row],[topic_id]],'All Topics Data'!$A$2:$I$1243,8,FALSE)</f>
        <v>40547.073611111111</v>
      </c>
      <c r="N5007" s="7">
        <f>Table1[[#This Row],[Hui Reply?]]*(Table1[[#This Row],[post_time]]-Table1[[#This Row],[timestamp of previous reply]])</f>
        <v>3.4050925925839692E-2</v>
      </c>
      <c r="O5007" s="3">
        <f>O5006+Table1[[#This Row],[Hui Reply?]]</f>
        <v>1224</v>
      </c>
      <c r="P5007" s="19">
        <f>INT(Table1[[#This Row],[post_time]])</f>
        <v>40547</v>
      </c>
      <c r="Q5007" s="3" t="str">
        <f>IF(Table1[[#This Row],[Hui Reply?]],VLOOKUP(Table1[[#This Row],[topic_id]],'All Topics Data'!$A$2:$E$1243,5,FALSE),0)</f>
        <v>Yot</v>
      </c>
      <c r="R5007" s="8">
        <f>Table1[[#This Row],[post_time]]+8/24</f>
        <v>40547.44163194445</v>
      </c>
      <c r="S5007" s="3">
        <f>IF(Table1[[#This Row],[post_position]]=1,0,SUMIFS($F$2:F5007,$H$2:H5007,Table1[[#This Row],[post_position]]-1,$C$2:C5007,Table1[[#This Row],[topic_id]]))</f>
        <v>40547.074247685188</v>
      </c>
    </row>
    <row r="5008" spans="1:19" x14ac:dyDescent="0.25">
      <c r="A5008" s="7">
        <v>5102</v>
      </c>
      <c r="B5008" s="7">
        <v>1</v>
      </c>
      <c r="C5008" s="7">
        <v>1175</v>
      </c>
      <c r="D5008" s="7">
        <v>7146</v>
      </c>
      <c r="E5008" s="2"/>
      <c r="F5008" s="8">
        <v>40547.184965277775</v>
      </c>
      <c r="G5008" s="7">
        <v>0</v>
      </c>
      <c r="H5008" s="7">
        <v>4</v>
      </c>
      <c r="I5008" s="7" t="b">
        <f t="shared" si="234"/>
        <v>0</v>
      </c>
      <c r="J5008" s="7" t="b">
        <f t="shared" si="235"/>
        <v>1</v>
      </c>
      <c r="K5008" s="7">
        <f t="shared" si="236"/>
        <v>0</v>
      </c>
      <c r="L5008" s="7">
        <f>WEEKDAY(Table1[[#This Row],[post_time]])</f>
        <v>3</v>
      </c>
      <c r="M5008" s="7">
        <f>VLOOKUP(Table1[[#This Row],[topic_id]],'All Topics Data'!$A$2:$I$1243,8,FALSE)</f>
        <v>40535.30972222222</v>
      </c>
      <c r="N5008" s="7">
        <f>Table1[[#This Row],[Hui Reply?]]*(Table1[[#This Row],[post_time]]-Table1[[#This Row],[timestamp of previous reply]])</f>
        <v>0</v>
      </c>
      <c r="O5008" s="3">
        <f>O5007+Table1[[#This Row],[Hui Reply?]]</f>
        <v>1224</v>
      </c>
      <c r="P5008" s="19">
        <f>INT(Table1[[#This Row],[post_time]])</f>
        <v>40547</v>
      </c>
      <c r="Q5008" s="3">
        <f>IF(Table1[[#This Row],[Hui Reply?]],VLOOKUP(Table1[[#This Row],[topic_id]],'All Topics Data'!$A$2:$E$1243,5,FALSE),0)</f>
        <v>0</v>
      </c>
      <c r="R5008" s="8">
        <f>Table1[[#This Row],[post_time]]+8/24</f>
        <v>40547.51829861111</v>
      </c>
      <c r="S5008" s="3">
        <f>IF(Table1[[#This Row],[post_position]]=1,0,SUMIFS($F$2:F5008,$H$2:H5008,Table1[[#This Row],[post_position]]-1,$C$2:C5008,Table1[[#This Row],[topic_id]]))</f>
        <v>40546.372708333336</v>
      </c>
    </row>
    <row r="5009" spans="1:19" x14ac:dyDescent="0.25">
      <c r="A5009" s="7">
        <v>5103</v>
      </c>
      <c r="B5009" s="7">
        <v>1</v>
      </c>
      <c r="C5009" s="7">
        <v>1175</v>
      </c>
      <c r="D5009" s="7">
        <v>24</v>
      </c>
      <c r="E5009" s="2"/>
      <c r="F5009" s="8">
        <v>40547.24894675926</v>
      </c>
      <c r="G5009" s="7">
        <v>0</v>
      </c>
      <c r="H5009" s="7">
        <v>5</v>
      </c>
      <c r="I5009" s="7" t="b">
        <f t="shared" si="234"/>
        <v>1</v>
      </c>
      <c r="J5009" s="7" t="b">
        <f t="shared" si="235"/>
        <v>1</v>
      </c>
      <c r="K5009" s="7">
        <f t="shared" si="236"/>
        <v>1</v>
      </c>
      <c r="L5009" s="7">
        <f>WEEKDAY(Table1[[#This Row],[post_time]])</f>
        <v>3</v>
      </c>
      <c r="M5009" s="7">
        <f>VLOOKUP(Table1[[#This Row],[topic_id]],'All Topics Data'!$A$2:$I$1243,8,FALSE)</f>
        <v>40535.30972222222</v>
      </c>
      <c r="N5009" s="7">
        <f>Table1[[#This Row],[Hui Reply?]]*(Table1[[#This Row],[post_time]]-Table1[[#This Row],[timestamp of previous reply]])</f>
        <v>6.3981481485825498E-2</v>
      </c>
      <c r="O5009" s="3">
        <f>O5008+Table1[[#This Row],[Hui Reply?]]</f>
        <v>1225</v>
      </c>
      <c r="P5009" s="19">
        <f>INT(Table1[[#This Row],[post_time]])</f>
        <v>40547</v>
      </c>
      <c r="Q5009" s="3" t="str">
        <f>IF(Table1[[#This Row],[Hui Reply?]],VLOOKUP(Table1[[#This Row],[topic_id]],'All Topics Data'!$A$2:$E$1243,5,FALSE),0)</f>
        <v>Jo4x4</v>
      </c>
      <c r="R5009" s="8">
        <f>Table1[[#This Row],[post_time]]+8/24</f>
        <v>40547.582280092596</v>
      </c>
      <c r="S5009" s="3">
        <f>IF(Table1[[#This Row],[post_position]]=1,0,SUMIFS($F$2:F5009,$H$2:H5009,Table1[[#This Row],[post_position]]-1,$C$2:C5009,Table1[[#This Row],[topic_id]]))</f>
        <v>40547.184965277775</v>
      </c>
    </row>
    <row r="5010" spans="1:19" x14ac:dyDescent="0.25">
      <c r="A5010" s="7">
        <v>5104</v>
      </c>
      <c r="B5010" s="7">
        <v>1</v>
      </c>
      <c r="C5010" s="7">
        <v>1175</v>
      </c>
      <c r="D5010" s="7">
        <v>7146</v>
      </c>
      <c r="F5010" s="8">
        <v>40547.285775462966</v>
      </c>
      <c r="G5010" s="7">
        <v>0</v>
      </c>
      <c r="H5010" s="7">
        <v>6</v>
      </c>
      <c r="I5010" s="7" t="b">
        <f t="shared" si="234"/>
        <v>0</v>
      </c>
      <c r="J5010" s="7" t="b">
        <f t="shared" si="235"/>
        <v>1</v>
      </c>
      <c r="K5010" s="7">
        <f t="shared" si="236"/>
        <v>0</v>
      </c>
      <c r="L5010" s="7">
        <f>WEEKDAY(Table1[[#This Row],[post_time]])</f>
        <v>3</v>
      </c>
      <c r="M5010" s="7">
        <f>VLOOKUP(Table1[[#This Row],[topic_id]],'All Topics Data'!$A$2:$I$1243,8,FALSE)</f>
        <v>40535.30972222222</v>
      </c>
      <c r="N5010" s="7">
        <f>Table1[[#This Row],[Hui Reply?]]*(Table1[[#This Row],[post_time]]-Table1[[#This Row],[timestamp of previous reply]])</f>
        <v>0</v>
      </c>
      <c r="O5010" s="3">
        <f>O5009+Table1[[#This Row],[Hui Reply?]]</f>
        <v>1225</v>
      </c>
      <c r="P5010" s="19">
        <f>INT(Table1[[#This Row],[post_time]])</f>
        <v>40547</v>
      </c>
      <c r="Q5010" s="3">
        <f>IF(Table1[[#This Row],[Hui Reply?]],VLOOKUP(Table1[[#This Row],[topic_id]],'All Topics Data'!$A$2:$E$1243,5,FALSE),0)</f>
        <v>0</v>
      </c>
      <c r="R5010" s="8">
        <f>Table1[[#This Row],[post_time]]+8/24</f>
        <v>40547.619108796302</v>
      </c>
      <c r="S5010" s="3">
        <f>IF(Table1[[#This Row],[post_position]]=1,0,SUMIFS($F$2:F5010,$H$2:H5010,Table1[[#This Row],[post_position]]-1,$C$2:C5010,Table1[[#This Row],[topic_id]]))</f>
        <v>40547.24894675926</v>
      </c>
    </row>
    <row r="5011" spans="1:19" x14ac:dyDescent="0.25">
      <c r="A5011" s="7">
        <v>5105</v>
      </c>
      <c r="B5011" s="7">
        <v>1</v>
      </c>
      <c r="C5011" s="7">
        <v>899</v>
      </c>
      <c r="D5011" s="7">
        <v>7279</v>
      </c>
      <c r="E5011" s="2"/>
      <c r="F5011" s="8">
        <v>40547.415219907409</v>
      </c>
      <c r="G5011" s="7">
        <v>0</v>
      </c>
      <c r="H5011" s="7">
        <v>4</v>
      </c>
      <c r="I5011" s="7" t="b">
        <f t="shared" si="234"/>
        <v>0</v>
      </c>
      <c r="J5011" s="7" t="b">
        <f t="shared" si="235"/>
        <v>1</v>
      </c>
      <c r="K5011" s="7">
        <f t="shared" si="236"/>
        <v>0</v>
      </c>
      <c r="L5011" s="7">
        <f>WEEKDAY(Table1[[#This Row],[post_time]])</f>
        <v>3</v>
      </c>
      <c r="M5011" s="7">
        <f>VLOOKUP(Table1[[#This Row],[topic_id]],'All Topics Data'!$A$2:$I$1243,8,FALSE)</f>
        <v>40479.064583333333</v>
      </c>
      <c r="N5011" s="7">
        <f>Table1[[#This Row],[Hui Reply?]]*(Table1[[#This Row],[post_time]]-Table1[[#This Row],[timestamp of previous reply]])</f>
        <v>0</v>
      </c>
      <c r="O5011" s="3">
        <f>O5010+Table1[[#This Row],[Hui Reply?]]</f>
        <v>1225</v>
      </c>
      <c r="P5011" s="19">
        <f>INT(Table1[[#This Row],[post_time]])</f>
        <v>40547</v>
      </c>
      <c r="Q5011" s="3">
        <f>IF(Table1[[#This Row],[Hui Reply?]],VLOOKUP(Table1[[#This Row],[topic_id]],'All Topics Data'!$A$2:$E$1243,5,FALSE),0)</f>
        <v>0</v>
      </c>
      <c r="R5011" s="8">
        <f>Table1[[#This Row],[post_time]]+8/24</f>
        <v>40547.748553240745</v>
      </c>
      <c r="S5011" s="3">
        <f>IF(Table1[[#This Row],[post_position]]=1,0,SUMIFS($F$2:F5011,$H$2:H5011,Table1[[#This Row],[post_position]]-1,$C$2:C5011,Table1[[#This Row],[topic_id]]))</f>
        <v>40480.462453703702</v>
      </c>
    </row>
    <row r="5012" spans="1:19" x14ac:dyDescent="0.25">
      <c r="A5012" s="7">
        <v>5106</v>
      </c>
      <c r="B5012" s="7">
        <v>1</v>
      </c>
      <c r="C5012" s="7">
        <v>1223</v>
      </c>
      <c r="D5012" s="7">
        <v>6709</v>
      </c>
      <c r="E5012" s="2"/>
      <c r="F5012" s="8">
        <v>40547.418773148151</v>
      </c>
      <c r="G5012" s="7">
        <v>0</v>
      </c>
      <c r="H5012" s="7">
        <v>1</v>
      </c>
      <c r="I5012" s="7" t="b">
        <f t="shared" si="234"/>
        <v>0</v>
      </c>
      <c r="J5012" s="7" t="b">
        <f t="shared" si="235"/>
        <v>0</v>
      </c>
      <c r="K5012" s="7">
        <f t="shared" si="236"/>
        <v>0</v>
      </c>
      <c r="L5012" s="7">
        <f>WEEKDAY(Table1[[#This Row],[post_time]])</f>
        <v>3</v>
      </c>
      <c r="M5012" s="7">
        <f>VLOOKUP(Table1[[#This Row],[topic_id]],'All Topics Data'!$A$2:$I$1243,8,FALSE)</f>
        <v>40547.418749999997</v>
      </c>
      <c r="N5012" s="7">
        <f>Table1[[#This Row],[Hui Reply?]]*(Table1[[#This Row],[post_time]]-Table1[[#This Row],[timestamp of previous reply]])</f>
        <v>0</v>
      </c>
      <c r="O5012" s="3">
        <f>O5011+Table1[[#This Row],[Hui Reply?]]</f>
        <v>1225</v>
      </c>
      <c r="P5012" s="19">
        <f>INT(Table1[[#This Row],[post_time]])</f>
        <v>40547</v>
      </c>
      <c r="Q5012" s="3">
        <f>IF(Table1[[#This Row],[Hui Reply?]],VLOOKUP(Table1[[#This Row],[topic_id]],'All Topics Data'!$A$2:$E$1243,5,FALSE),0)</f>
        <v>0</v>
      </c>
      <c r="R5012" s="8">
        <f>Table1[[#This Row],[post_time]]+8/24</f>
        <v>40547.752106481486</v>
      </c>
      <c r="S5012" s="3">
        <f>IF(Table1[[#This Row],[post_position]]=1,0,SUMIFS($F$2:F5012,$H$2:H5012,Table1[[#This Row],[post_position]]-1,$C$2:C5012,Table1[[#This Row],[topic_id]]))</f>
        <v>0</v>
      </c>
    </row>
    <row r="5013" spans="1:19" x14ac:dyDescent="0.25">
      <c r="A5013" s="7">
        <v>5107</v>
      </c>
      <c r="B5013" s="7">
        <v>1</v>
      </c>
      <c r="C5013" s="7">
        <v>1223</v>
      </c>
      <c r="D5013" s="7">
        <v>24</v>
      </c>
      <c r="F5013" s="8">
        <v>40547.511481481481</v>
      </c>
      <c r="G5013" s="7">
        <v>0</v>
      </c>
      <c r="H5013" s="7">
        <v>2</v>
      </c>
      <c r="I5013" s="7" t="b">
        <f t="shared" si="234"/>
        <v>1</v>
      </c>
      <c r="J5013" s="7" t="b">
        <f t="shared" si="235"/>
        <v>1</v>
      </c>
      <c r="K5013" s="7">
        <f t="shared" si="236"/>
        <v>1</v>
      </c>
      <c r="L5013" s="7">
        <f>WEEKDAY(Table1[[#This Row],[post_time]])</f>
        <v>3</v>
      </c>
      <c r="M5013" s="7">
        <f>VLOOKUP(Table1[[#This Row],[topic_id]],'All Topics Data'!$A$2:$I$1243,8,FALSE)</f>
        <v>40547.418749999997</v>
      </c>
      <c r="N5013" s="7">
        <f>Table1[[#This Row],[Hui Reply?]]*(Table1[[#This Row],[post_time]]-Table1[[#This Row],[timestamp of previous reply]])</f>
        <v>9.2708333329937886E-2</v>
      </c>
      <c r="O5013" s="3">
        <f>O5012+Table1[[#This Row],[Hui Reply?]]</f>
        <v>1226</v>
      </c>
      <c r="P5013" s="19">
        <f>INT(Table1[[#This Row],[post_time]])</f>
        <v>40547</v>
      </c>
      <c r="Q5013" s="3" t="str">
        <f>IF(Table1[[#This Row],[Hui Reply?]],VLOOKUP(Table1[[#This Row],[topic_id]],'All Topics Data'!$A$2:$E$1243,5,FALSE),0)</f>
        <v>akashbest@gmail.com</v>
      </c>
      <c r="R5013" s="8">
        <f>Table1[[#This Row],[post_time]]+8/24</f>
        <v>40547.844814814816</v>
      </c>
      <c r="S5013" s="3">
        <f>IF(Table1[[#This Row],[post_position]]=1,0,SUMIFS($F$2:F5013,$H$2:H5013,Table1[[#This Row],[post_position]]-1,$C$2:C5013,Table1[[#This Row],[topic_id]]))</f>
        <v>40547.418773148151</v>
      </c>
    </row>
    <row r="5014" spans="1:19" x14ac:dyDescent="0.25">
      <c r="A5014" s="7">
        <v>5108</v>
      </c>
      <c r="B5014" s="7">
        <v>1</v>
      </c>
      <c r="C5014" s="7">
        <v>1224</v>
      </c>
      <c r="D5014" s="7">
        <v>6821</v>
      </c>
      <c r="E5014" s="2"/>
      <c r="F5014" s="8">
        <v>40547.583541666667</v>
      </c>
      <c r="G5014" s="7">
        <v>0</v>
      </c>
      <c r="H5014" s="7">
        <v>1</v>
      </c>
      <c r="I5014" s="7" t="b">
        <f t="shared" si="234"/>
        <v>0</v>
      </c>
      <c r="J5014" s="7" t="b">
        <f t="shared" si="235"/>
        <v>0</v>
      </c>
      <c r="K5014" s="7">
        <f t="shared" si="236"/>
        <v>0</v>
      </c>
      <c r="L5014" s="7">
        <f>WEEKDAY(Table1[[#This Row],[post_time]])</f>
        <v>3</v>
      </c>
      <c r="M5014" s="7">
        <f>VLOOKUP(Table1[[#This Row],[topic_id]],'All Topics Data'!$A$2:$I$1243,8,FALSE)</f>
        <v>40547.583333333336</v>
      </c>
      <c r="N5014" s="7">
        <f>Table1[[#This Row],[Hui Reply?]]*(Table1[[#This Row],[post_time]]-Table1[[#This Row],[timestamp of previous reply]])</f>
        <v>0</v>
      </c>
      <c r="O5014" s="3">
        <f>O5013+Table1[[#This Row],[Hui Reply?]]</f>
        <v>1226</v>
      </c>
      <c r="P5014" s="19">
        <f>INT(Table1[[#This Row],[post_time]])</f>
        <v>40547</v>
      </c>
      <c r="Q5014" s="3">
        <f>IF(Table1[[#This Row],[Hui Reply?]],VLOOKUP(Table1[[#This Row],[topic_id]],'All Topics Data'!$A$2:$E$1243,5,FALSE),0)</f>
        <v>0</v>
      </c>
      <c r="R5014" s="8">
        <f>Table1[[#This Row],[post_time]]+8/24</f>
        <v>40547.916875000003</v>
      </c>
      <c r="S5014" s="3">
        <f>IF(Table1[[#This Row],[post_position]]=1,0,SUMIFS($F$2:F5014,$H$2:H5014,Table1[[#This Row],[post_position]]-1,$C$2:C5014,Table1[[#This Row],[topic_id]]))</f>
        <v>0</v>
      </c>
    </row>
    <row r="5015" spans="1:19" x14ac:dyDescent="0.25">
      <c r="A5015" s="7">
        <v>5109</v>
      </c>
      <c r="B5015" s="7">
        <v>1</v>
      </c>
      <c r="C5015" s="7">
        <v>1225</v>
      </c>
      <c r="D5015" s="7">
        <v>6866</v>
      </c>
      <c r="F5015" s="8">
        <v>40547.584872685184</v>
      </c>
      <c r="G5015" s="7">
        <v>0</v>
      </c>
      <c r="H5015" s="7">
        <v>1</v>
      </c>
      <c r="I5015" s="7" t="b">
        <f t="shared" si="234"/>
        <v>0</v>
      </c>
      <c r="J5015" s="7" t="b">
        <f t="shared" si="235"/>
        <v>0</v>
      </c>
      <c r="K5015" s="7">
        <f t="shared" si="236"/>
        <v>0</v>
      </c>
      <c r="L5015" s="7">
        <f>WEEKDAY(Table1[[#This Row],[post_time]])</f>
        <v>3</v>
      </c>
      <c r="M5015" s="7">
        <f>VLOOKUP(Table1[[#This Row],[topic_id]],'All Topics Data'!$A$2:$I$1243,8,FALSE)</f>
        <v>40547.584722222222</v>
      </c>
      <c r="N5015" s="7">
        <f>Table1[[#This Row],[Hui Reply?]]*(Table1[[#This Row],[post_time]]-Table1[[#This Row],[timestamp of previous reply]])</f>
        <v>0</v>
      </c>
      <c r="O5015" s="3">
        <f>O5014+Table1[[#This Row],[Hui Reply?]]</f>
        <v>1226</v>
      </c>
      <c r="P5015" s="19">
        <f>INT(Table1[[#This Row],[post_time]])</f>
        <v>40547</v>
      </c>
      <c r="Q5015" s="3">
        <f>IF(Table1[[#This Row],[Hui Reply?]],VLOOKUP(Table1[[#This Row],[topic_id]],'All Topics Data'!$A$2:$E$1243,5,FALSE),0)</f>
        <v>0</v>
      </c>
      <c r="R5015" s="8">
        <f>Table1[[#This Row],[post_time]]+8/24</f>
        <v>40547.918206018519</v>
      </c>
      <c r="S5015" s="3">
        <f>IF(Table1[[#This Row],[post_position]]=1,0,SUMIFS($F$2:F5015,$H$2:H5015,Table1[[#This Row],[post_position]]-1,$C$2:C5015,Table1[[#This Row],[topic_id]]))</f>
        <v>0</v>
      </c>
    </row>
    <row r="5016" spans="1:19" x14ac:dyDescent="0.25">
      <c r="A5016" s="7">
        <v>5110</v>
      </c>
      <c r="B5016" s="7">
        <v>1</v>
      </c>
      <c r="C5016" s="7">
        <v>1224</v>
      </c>
      <c r="D5016" s="7">
        <v>5408</v>
      </c>
      <c r="F5016" s="8">
        <v>40547.585335648146</v>
      </c>
      <c r="G5016" s="7">
        <v>0</v>
      </c>
      <c r="H5016" s="7">
        <v>2</v>
      </c>
      <c r="I5016" s="7" t="b">
        <f t="shared" si="234"/>
        <v>0</v>
      </c>
      <c r="J5016" s="7" t="b">
        <f t="shared" si="235"/>
        <v>1</v>
      </c>
      <c r="K5016" s="7">
        <f t="shared" si="236"/>
        <v>0</v>
      </c>
      <c r="L5016" s="7">
        <f>WEEKDAY(Table1[[#This Row],[post_time]])</f>
        <v>3</v>
      </c>
      <c r="M5016" s="7">
        <f>VLOOKUP(Table1[[#This Row],[topic_id]],'All Topics Data'!$A$2:$I$1243,8,FALSE)</f>
        <v>40547.583333333336</v>
      </c>
      <c r="N5016" s="7">
        <f>Table1[[#This Row],[Hui Reply?]]*(Table1[[#This Row],[post_time]]-Table1[[#This Row],[timestamp of previous reply]])</f>
        <v>0</v>
      </c>
      <c r="O5016" s="3">
        <f>O5015+Table1[[#This Row],[Hui Reply?]]</f>
        <v>1226</v>
      </c>
      <c r="P5016" s="19">
        <f>INT(Table1[[#This Row],[post_time]])</f>
        <v>40547</v>
      </c>
      <c r="Q5016" s="3">
        <f>IF(Table1[[#This Row],[Hui Reply?]],VLOOKUP(Table1[[#This Row],[topic_id]],'All Topics Data'!$A$2:$E$1243,5,FALSE),0)</f>
        <v>0</v>
      </c>
      <c r="R5016" s="8">
        <f>Table1[[#This Row],[post_time]]+8/24</f>
        <v>40547.918668981481</v>
      </c>
      <c r="S5016" s="3">
        <f>IF(Table1[[#This Row],[post_position]]=1,0,SUMIFS($F$2:F5016,$H$2:H5016,Table1[[#This Row],[post_position]]-1,$C$2:C5016,Table1[[#This Row],[topic_id]]))</f>
        <v>40547.583541666667</v>
      </c>
    </row>
    <row r="5017" spans="1:19" x14ac:dyDescent="0.25">
      <c r="A5017" s="7">
        <v>5111</v>
      </c>
      <c r="B5017" s="7">
        <v>1</v>
      </c>
      <c r="C5017" s="7">
        <v>1223</v>
      </c>
      <c r="D5017" s="7">
        <v>5408</v>
      </c>
      <c r="F5017" s="8">
        <v>40547.586469907408</v>
      </c>
      <c r="G5017" s="7">
        <v>0</v>
      </c>
      <c r="H5017" s="7">
        <v>3</v>
      </c>
      <c r="I5017" s="7" t="b">
        <f t="shared" si="234"/>
        <v>0</v>
      </c>
      <c r="J5017" s="7" t="b">
        <f t="shared" si="235"/>
        <v>1</v>
      </c>
      <c r="K5017" s="7">
        <f t="shared" si="236"/>
        <v>0</v>
      </c>
      <c r="L5017" s="7">
        <f>WEEKDAY(Table1[[#This Row],[post_time]])</f>
        <v>3</v>
      </c>
      <c r="M5017" s="7">
        <f>VLOOKUP(Table1[[#This Row],[topic_id]],'All Topics Data'!$A$2:$I$1243,8,FALSE)</f>
        <v>40547.418749999997</v>
      </c>
      <c r="N5017" s="7">
        <f>Table1[[#This Row],[Hui Reply?]]*(Table1[[#This Row],[post_time]]-Table1[[#This Row],[timestamp of previous reply]])</f>
        <v>0</v>
      </c>
      <c r="O5017" s="3">
        <f>O5016+Table1[[#This Row],[Hui Reply?]]</f>
        <v>1226</v>
      </c>
      <c r="P5017" s="19">
        <f>INT(Table1[[#This Row],[post_time]])</f>
        <v>40547</v>
      </c>
      <c r="Q5017" s="3">
        <f>IF(Table1[[#This Row],[Hui Reply?]],VLOOKUP(Table1[[#This Row],[topic_id]],'All Topics Data'!$A$2:$E$1243,5,FALSE),0)</f>
        <v>0</v>
      </c>
      <c r="R5017" s="8">
        <f>Table1[[#This Row],[post_time]]+8/24</f>
        <v>40547.919803240744</v>
      </c>
      <c r="S5017" s="3">
        <f>IF(Table1[[#This Row],[post_position]]=1,0,SUMIFS($F$2:F5017,$H$2:H5017,Table1[[#This Row],[post_position]]-1,$C$2:C5017,Table1[[#This Row],[topic_id]]))</f>
        <v>40547.511481481481</v>
      </c>
    </row>
    <row r="5018" spans="1:19" x14ac:dyDescent="0.25">
      <c r="A5018" s="7">
        <v>5112</v>
      </c>
      <c r="B5018" s="7">
        <v>1</v>
      </c>
      <c r="C5018" s="7">
        <v>1224</v>
      </c>
      <c r="D5018" s="7">
        <v>6821</v>
      </c>
      <c r="F5018" s="8">
        <v>40547.587407407409</v>
      </c>
      <c r="G5018" s="7">
        <v>0</v>
      </c>
      <c r="H5018" s="7">
        <v>3</v>
      </c>
      <c r="I5018" s="7" t="b">
        <f t="shared" si="234"/>
        <v>0</v>
      </c>
      <c r="J5018" s="7" t="b">
        <f t="shared" si="235"/>
        <v>1</v>
      </c>
      <c r="K5018" s="7">
        <f t="shared" si="236"/>
        <v>0</v>
      </c>
      <c r="L5018" s="7">
        <f>WEEKDAY(Table1[[#This Row],[post_time]])</f>
        <v>3</v>
      </c>
      <c r="M5018" s="7">
        <f>VLOOKUP(Table1[[#This Row],[topic_id]],'All Topics Data'!$A$2:$I$1243,8,FALSE)</f>
        <v>40547.583333333336</v>
      </c>
      <c r="N5018" s="7">
        <f>Table1[[#This Row],[Hui Reply?]]*(Table1[[#This Row],[post_time]]-Table1[[#This Row],[timestamp of previous reply]])</f>
        <v>0</v>
      </c>
      <c r="O5018" s="3">
        <f>O5017+Table1[[#This Row],[Hui Reply?]]</f>
        <v>1226</v>
      </c>
      <c r="P5018" s="19">
        <f>INT(Table1[[#This Row],[post_time]])</f>
        <v>40547</v>
      </c>
      <c r="Q5018" s="3">
        <f>IF(Table1[[#This Row],[Hui Reply?]],VLOOKUP(Table1[[#This Row],[topic_id]],'All Topics Data'!$A$2:$E$1243,5,FALSE),0)</f>
        <v>0</v>
      </c>
      <c r="R5018" s="8">
        <f>Table1[[#This Row],[post_time]]+8/24</f>
        <v>40547.920740740745</v>
      </c>
      <c r="S5018" s="3">
        <f>IF(Table1[[#This Row],[post_position]]=1,0,SUMIFS($F$2:F5018,$H$2:H5018,Table1[[#This Row],[post_position]]-1,$C$2:C5018,Table1[[#This Row],[topic_id]]))</f>
        <v>40547.585335648146</v>
      </c>
    </row>
    <row r="5019" spans="1:19" x14ac:dyDescent="0.25">
      <c r="A5019" s="7">
        <v>5113</v>
      </c>
      <c r="B5019" s="7">
        <v>1</v>
      </c>
      <c r="C5019" s="7">
        <v>899</v>
      </c>
      <c r="D5019" s="7">
        <v>24</v>
      </c>
      <c r="E5019" s="2"/>
      <c r="F5019" s="8">
        <v>40547.608796296299</v>
      </c>
      <c r="G5019" s="7">
        <v>0</v>
      </c>
      <c r="H5019" s="7">
        <v>5</v>
      </c>
      <c r="I5019" s="7" t="b">
        <f t="shared" si="234"/>
        <v>1</v>
      </c>
      <c r="J5019" s="7" t="b">
        <f t="shared" si="235"/>
        <v>1</v>
      </c>
      <c r="K5019" s="7">
        <f t="shared" si="236"/>
        <v>1</v>
      </c>
      <c r="L5019" s="7">
        <f>WEEKDAY(Table1[[#This Row],[post_time]])</f>
        <v>3</v>
      </c>
      <c r="M5019" s="7">
        <f>VLOOKUP(Table1[[#This Row],[topic_id]],'All Topics Data'!$A$2:$I$1243,8,FALSE)</f>
        <v>40479.064583333333</v>
      </c>
      <c r="N5019" s="7">
        <f>Table1[[#This Row],[Hui Reply?]]*(Table1[[#This Row],[post_time]]-Table1[[#This Row],[timestamp of previous reply]])</f>
        <v>0.19357638889050577</v>
      </c>
      <c r="O5019" s="3">
        <f>O5018+Table1[[#This Row],[Hui Reply?]]</f>
        <v>1227</v>
      </c>
      <c r="P5019" s="19">
        <f>INT(Table1[[#This Row],[post_time]])</f>
        <v>40547</v>
      </c>
      <c r="Q5019" s="3" t="str">
        <f>IF(Table1[[#This Row],[Hui Reply?]],VLOOKUP(Table1[[#This Row],[topic_id]],'All Topics Data'!$A$2:$E$1243,5,FALSE),0)</f>
        <v>michrome23</v>
      </c>
      <c r="R5019" s="8">
        <f>Table1[[#This Row],[post_time]]+8/24</f>
        <v>40547.942129629635</v>
      </c>
      <c r="S5019" s="3">
        <f>IF(Table1[[#This Row],[post_position]]=1,0,SUMIFS($F$2:F5019,$H$2:H5019,Table1[[#This Row],[post_position]]-1,$C$2:C5019,Table1[[#This Row],[topic_id]]))</f>
        <v>40547.415219907409</v>
      </c>
    </row>
    <row r="5020" spans="1:19" x14ac:dyDescent="0.25">
      <c r="A5020" s="7">
        <v>5114</v>
      </c>
      <c r="B5020" s="7">
        <v>1</v>
      </c>
      <c r="C5020" s="7">
        <v>1225</v>
      </c>
      <c r="D5020" s="7">
        <v>24</v>
      </c>
      <c r="F5020" s="8">
        <v>40547.610833333332</v>
      </c>
      <c r="G5020" s="7">
        <v>0</v>
      </c>
      <c r="H5020" s="7">
        <v>2</v>
      </c>
      <c r="I5020" s="7" t="b">
        <f t="shared" si="234"/>
        <v>1</v>
      </c>
      <c r="J5020" s="7" t="b">
        <f t="shared" si="235"/>
        <v>1</v>
      </c>
      <c r="K5020" s="7">
        <f t="shared" si="236"/>
        <v>1</v>
      </c>
      <c r="L5020" s="7">
        <f>WEEKDAY(Table1[[#This Row],[post_time]])</f>
        <v>3</v>
      </c>
      <c r="M5020" s="7">
        <f>VLOOKUP(Table1[[#This Row],[topic_id]],'All Topics Data'!$A$2:$I$1243,8,FALSE)</f>
        <v>40547.584722222222</v>
      </c>
      <c r="N5020" s="7">
        <f>Table1[[#This Row],[Hui Reply?]]*(Table1[[#This Row],[post_time]]-Table1[[#This Row],[timestamp of previous reply]])</f>
        <v>2.5960648148611654E-2</v>
      </c>
      <c r="O5020" s="3">
        <f>O5019+Table1[[#This Row],[Hui Reply?]]</f>
        <v>1228</v>
      </c>
      <c r="P5020" s="19">
        <f>INT(Table1[[#This Row],[post_time]])</f>
        <v>40547</v>
      </c>
      <c r="Q5020" s="3" t="str">
        <f>IF(Table1[[#This Row],[Hui Reply?]],VLOOKUP(Table1[[#This Row],[topic_id]],'All Topics Data'!$A$2:$E$1243,5,FALSE),0)</f>
        <v>ellistyle</v>
      </c>
      <c r="R5020" s="8">
        <f>Table1[[#This Row],[post_time]]+8/24</f>
        <v>40547.944166666668</v>
      </c>
      <c r="S5020" s="3">
        <f>IF(Table1[[#This Row],[post_position]]=1,0,SUMIFS($F$2:F5020,$H$2:H5020,Table1[[#This Row],[post_position]]-1,$C$2:C5020,Table1[[#This Row],[topic_id]]))</f>
        <v>40547.584872685184</v>
      </c>
    </row>
    <row r="5021" spans="1:19" x14ac:dyDescent="0.25">
      <c r="A5021" s="7">
        <v>5115</v>
      </c>
      <c r="B5021" s="7">
        <v>1</v>
      </c>
      <c r="C5021" s="7">
        <v>1224</v>
      </c>
      <c r="D5021" s="7">
        <v>5408</v>
      </c>
      <c r="F5021" s="8">
        <v>40547.614895833336</v>
      </c>
      <c r="G5021" s="7">
        <v>0</v>
      </c>
      <c r="H5021" s="7">
        <v>4</v>
      </c>
      <c r="I5021" s="7" t="b">
        <f t="shared" si="234"/>
        <v>0</v>
      </c>
      <c r="J5021" s="7" t="b">
        <f t="shared" si="235"/>
        <v>1</v>
      </c>
      <c r="K5021" s="7">
        <f t="shared" si="236"/>
        <v>0</v>
      </c>
      <c r="L5021" s="7">
        <f>WEEKDAY(Table1[[#This Row],[post_time]])</f>
        <v>3</v>
      </c>
      <c r="M5021" s="7">
        <f>VLOOKUP(Table1[[#This Row],[topic_id]],'All Topics Data'!$A$2:$I$1243,8,FALSE)</f>
        <v>40547.583333333336</v>
      </c>
      <c r="N5021" s="7">
        <f>Table1[[#This Row],[Hui Reply?]]*(Table1[[#This Row],[post_time]]-Table1[[#This Row],[timestamp of previous reply]])</f>
        <v>0</v>
      </c>
      <c r="O5021" s="3">
        <f>O5020+Table1[[#This Row],[Hui Reply?]]</f>
        <v>1228</v>
      </c>
      <c r="P5021" s="19">
        <f>INT(Table1[[#This Row],[post_time]])</f>
        <v>40547</v>
      </c>
      <c r="Q5021" s="3">
        <f>IF(Table1[[#This Row],[Hui Reply?]],VLOOKUP(Table1[[#This Row],[topic_id]],'All Topics Data'!$A$2:$E$1243,5,FALSE),0)</f>
        <v>0</v>
      </c>
      <c r="R5021" s="8">
        <f>Table1[[#This Row],[post_time]]+8/24</f>
        <v>40547.948229166672</v>
      </c>
      <c r="S5021" s="3">
        <f>IF(Table1[[#This Row],[post_position]]=1,0,SUMIFS($F$2:F5021,$H$2:H5021,Table1[[#This Row],[post_position]]-1,$C$2:C5021,Table1[[#This Row],[topic_id]]))</f>
        <v>40547.587407407409</v>
      </c>
    </row>
    <row r="5022" spans="1:19" x14ac:dyDescent="0.25">
      <c r="A5022" s="7">
        <v>5116</v>
      </c>
      <c r="B5022" s="7">
        <v>1</v>
      </c>
      <c r="C5022" s="7">
        <v>1226</v>
      </c>
      <c r="D5022" s="7">
        <v>7100</v>
      </c>
      <c r="E5022" s="2"/>
      <c r="F5022" s="8">
        <v>40547.618622685186</v>
      </c>
      <c r="G5022" s="7">
        <v>0</v>
      </c>
      <c r="H5022" s="7">
        <v>1</v>
      </c>
      <c r="I5022" s="7" t="b">
        <f t="shared" si="234"/>
        <v>0</v>
      </c>
      <c r="J5022" s="7" t="b">
        <f t="shared" si="235"/>
        <v>0</v>
      </c>
      <c r="K5022" s="7">
        <f t="shared" si="236"/>
        <v>0</v>
      </c>
      <c r="L5022" s="7">
        <f>WEEKDAY(Table1[[#This Row],[post_time]])</f>
        <v>3</v>
      </c>
      <c r="M5022" s="7">
        <f>VLOOKUP(Table1[[#This Row],[topic_id]],'All Topics Data'!$A$2:$I$1243,8,FALSE)</f>
        <v>40547.618055555555</v>
      </c>
      <c r="N5022" s="7">
        <f>Table1[[#This Row],[Hui Reply?]]*(Table1[[#This Row],[post_time]]-Table1[[#This Row],[timestamp of previous reply]])</f>
        <v>0</v>
      </c>
      <c r="O5022" s="3">
        <f>O5021+Table1[[#This Row],[Hui Reply?]]</f>
        <v>1228</v>
      </c>
      <c r="P5022" s="19">
        <f>INT(Table1[[#This Row],[post_time]])</f>
        <v>40547</v>
      </c>
      <c r="Q5022" s="3">
        <f>IF(Table1[[#This Row],[Hui Reply?]],VLOOKUP(Table1[[#This Row],[topic_id]],'All Topics Data'!$A$2:$E$1243,5,FALSE),0)</f>
        <v>0</v>
      </c>
      <c r="R5022" s="8">
        <f>Table1[[#This Row],[post_time]]+8/24</f>
        <v>40547.951956018522</v>
      </c>
      <c r="S5022" s="3">
        <f>IF(Table1[[#This Row],[post_position]]=1,0,SUMIFS($F$2:F5022,$H$2:H5022,Table1[[#This Row],[post_position]]-1,$C$2:C5022,Table1[[#This Row],[topic_id]]))</f>
        <v>0</v>
      </c>
    </row>
    <row r="5023" spans="1:19" x14ac:dyDescent="0.25">
      <c r="A5023" s="7">
        <v>5117</v>
      </c>
      <c r="B5023" s="7">
        <v>1</v>
      </c>
      <c r="C5023" s="7">
        <v>1227</v>
      </c>
      <c r="D5023" s="7">
        <v>6671</v>
      </c>
      <c r="E5023" s="2"/>
      <c r="F5023" s="8">
        <v>40547.619560185187</v>
      </c>
      <c r="G5023" s="7">
        <v>0</v>
      </c>
      <c r="H5023" s="7">
        <v>1</v>
      </c>
      <c r="I5023" s="7" t="b">
        <f t="shared" si="234"/>
        <v>0</v>
      </c>
      <c r="J5023" s="7" t="b">
        <f t="shared" si="235"/>
        <v>0</v>
      </c>
      <c r="K5023" s="7">
        <f t="shared" si="236"/>
        <v>0</v>
      </c>
      <c r="L5023" s="7">
        <f>WEEKDAY(Table1[[#This Row],[post_time]])</f>
        <v>3</v>
      </c>
      <c r="M5023" s="7">
        <f>VLOOKUP(Table1[[#This Row],[topic_id]],'All Topics Data'!$A$2:$I$1243,8,FALSE)</f>
        <v>40547.619444444441</v>
      </c>
      <c r="N5023" s="7">
        <f>Table1[[#This Row],[Hui Reply?]]*(Table1[[#This Row],[post_time]]-Table1[[#This Row],[timestamp of previous reply]])</f>
        <v>0</v>
      </c>
      <c r="O5023" s="3">
        <f>O5022+Table1[[#This Row],[Hui Reply?]]</f>
        <v>1228</v>
      </c>
      <c r="P5023" s="19">
        <f>INT(Table1[[#This Row],[post_time]])</f>
        <v>40547</v>
      </c>
      <c r="Q5023" s="3">
        <f>IF(Table1[[#This Row],[Hui Reply?]],VLOOKUP(Table1[[#This Row],[topic_id]],'All Topics Data'!$A$2:$E$1243,5,FALSE),0)</f>
        <v>0</v>
      </c>
      <c r="R5023" s="8">
        <f>Table1[[#This Row],[post_time]]+8/24</f>
        <v>40547.952893518523</v>
      </c>
      <c r="S5023" s="3">
        <f>IF(Table1[[#This Row],[post_position]]=1,0,SUMIFS($F$2:F5023,$H$2:H5023,Table1[[#This Row],[post_position]]-1,$C$2:C5023,Table1[[#This Row],[topic_id]]))</f>
        <v>0</v>
      </c>
    </row>
    <row r="5024" spans="1:19" x14ac:dyDescent="0.25">
      <c r="A5024" s="7">
        <v>5118</v>
      </c>
      <c r="B5024" s="7">
        <v>1</v>
      </c>
      <c r="C5024" s="7">
        <v>1226</v>
      </c>
      <c r="D5024" s="7">
        <v>24</v>
      </c>
      <c r="E5024" s="2"/>
      <c r="F5024" s="8">
        <v>40547.623784722222</v>
      </c>
      <c r="G5024" s="7">
        <v>0</v>
      </c>
      <c r="H5024" s="7">
        <v>2</v>
      </c>
      <c r="I5024" s="7" t="b">
        <f t="shared" si="234"/>
        <v>1</v>
      </c>
      <c r="J5024" s="7" t="b">
        <f t="shared" si="235"/>
        <v>1</v>
      </c>
      <c r="K5024" s="7">
        <f t="shared" si="236"/>
        <v>1</v>
      </c>
      <c r="L5024" s="7">
        <f>WEEKDAY(Table1[[#This Row],[post_time]])</f>
        <v>3</v>
      </c>
      <c r="M5024" s="7">
        <f>VLOOKUP(Table1[[#This Row],[topic_id]],'All Topics Data'!$A$2:$I$1243,8,FALSE)</f>
        <v>40547.618055555555</v>
      </c>
      <c r="N5024" s="7">
        <f>Table1[[#This Row],[Hui Reply?]]*(Table1[[#This Row],[post_time]]-Table1[[#This Row],[timestamp of previous reply]])</f>
        <v>5.1620370359160006E-3</v>
      </c>
      <c r="O5024" s="3">
        <f>O5023+Table1[[#This Row],[Hui Reply?]]</f>
        <v>1229</v>
      </c>
      <c r="P5024" s="19">
        <f>INT(Table1[[#This Row],[post_time]])</f>
        <v>40547</v>
      </c>
      <c r="Q5024" s="3" t="str">
        <f>IF(Table1[[#This Row],[Hui Reply?]],VLOOKUP(Table1[[#This Row],[topic_id]],'All Topics Data'!$A$2:$E$1243,5,FALSE),0)</f>
        <v>GODZILLA</v>
      </c>
      <c r="R5024" s="8">
        <f>Table1[[#This Row],[post_time]]+8/24</f>
        <v>40547.957118055558</v>
      </c>
      <c r="S5024" s="3">
        <f>IF(Table1[[#This Row],[post_position]]=1,0,SUMIFS($F$2:F5024,$H$2:H5024,Table1[[#This Row],[post_position]]-1,$C$2:C5024,Table1[[#This Row],[topic_id]]))</f>
        <v>40547.618622685186</v>
      </c>
    </row>
    <row r="5025" spans="1:19" x14ac:dyDescent="0.25">
      <c r="A5025" s="7">
        <v>5119</v>
      </c>
      <c r="B5025" s="7">
        <v>1</v>
      </c>
      <c r="C5025" s="7">
        <v>1209</v>
      </c>
      <c r="D5025" s="7">
        <v>7262</v>
      </c>
      <c r="F5025" s="8">
        <v>40547.629224537035</v>
      </c>
      <c r="G5025" s="7">
        <v>0</v>
      </c>
      <c r="H5025" s="7">
        <v>7</v>
      </c>
      <c r="I5025" s="7" t="b">
        <f t="shared" si="234"/>
        <v>0</v>
      </c>
      <c r="J5025" s="7" t="b">
        <f t="shared" si="235"/>
        <v>1</v>
      </c>
      <c r="K5025" s="7">
        <f t="shared" si="236"/>
        <v>0</v>
      </c>
      <c r="L5025" s="7">
        <f>WEEKDAY(Table1[[#This Row],[post_time]])</f>
        <v>3</v>
      </c>
      <c r="M5025" s="7">
        <f>VLOOKUP(Table1[[#This Row],[topic_id]],'All Topics Data'!$A$2:$I$1243,8,FALSE)</f>
        <v>40543.098611111112</v>
      </c>
      <c r="N5025" s="7">
        <f>Table1[[#This Row],[Hui Reply?]]*(Table1[[#This Row],[post_time]]-Table1[[#This Row],[timestamp of previous reply]])</f>
        <v>0</v>
      </c>
      <c r="O5025" s="3">
        <f>O5024+Table1[[#This Row],[Hui Reply?]]</f>
        <v>1229</v>
      </c>
      <c r="P5025" s="19">
        <f>INT(Table1[[#This Row],[post_time]])</f>
        <v>40547</v>
      </c>
      <c r="Q5025" s="3">
        <f>IF(Table1[[#This Row],[Hui Reply?]],VLOOKUP(Table1[[#This Row],[topic_id]],'All Topics Data'!$A$2:$E$1243,5,FALSE),0)</f>
        <v>0</v>
      </c>
      <c r="R5025" s="8">
        <f>Table1[[#This Row],[post_time]]+8/24</f>
        <v>40547.962557870371</v>
      </c>
      <c r="S5025" s="3">
        <f>IF(Table1[[#This Row],[post_position]]=1,0,SUMIFS($F$2:F5025,$H$2:H5025,Table1[[#This Row],[post_position]]-1,$C$2:C5025,Table1[[#This Row],[topic_id]]))</f>
        <v>40547.075104166666</v>
      </c>
    </row>
    <row r="5026" spans="1:19" x14ac:dyDescent="0.25">
      <c r="A5026" s="7">
        <v>5120</v>
      </c>
      <c r="B5026" s="7">
        <v>1</v>
      </c>
      <c r="C5026" s="7">
        <v>1226</v>
      </c>
      <c r="D5026" s="7">
        <v>7100</v>
      </c>
      <c r="F5026" s="8">
        <v>40547.637916666667</v>
      </c>
      <c r="G5026" s="7">
        <v>0</v>
      </c>
      <c r="H5026" s="7">
        <v>3</v>
      </c>
      <c r="I5026" s="7" t="b">
        <f t="shared" si="234"/>
        <v>0</v>
      </c>
      <c r="J5026" s="7" t="b">
        <f t="shared" si="235"/>
        <v>1</v>
      </c>
      <c r="K5026" s="7">
        <f t="shared" si="236"/>
        <v>0</v>
      </c>
      <c r="L5026" s="7">
        <f>WEEKDAY(Table1[[#This Row],[post_time]])</f>
        <v>3</v>
      </c>
      <c r="M5026" s="7">
        <f>VLOOKUP(Table1[[#This Row],[topic_id]],'All Topics Data'!$A$2:$I$1243,8,FALSE)</f>
        <v>40547.618055555555</v>
      </c>
      <c r="N5026" s="7">
        <f>Table1[[#This Row],[Hui Reply?]]*(Table1[[#This Row],[post_time]]-Table1[[#This Row],[timestamp of previous reply]])</f>
        <v>0</v>
      </c>
      <c r="O5026" s="3">
        <f>O5025+Table1[[#This Row],[Hui Reply?]]</f>
        <v>1229</v>
      </c>
      <c r="P5026" s="19">
        <f>INT(Table1[[#This Row],[post_time]])</f>
        <v>40547</v>
      </c>
      <c r="Q5026" s="3">
        <f>IF(Table1[[#This Row],[Hui Reply?]],VLOOKUP(Table1[[#This Row],[topic_id]],'All Topics Data'!$A$2:$E$1243,5,FALSE),0)</f>
        <v>0</v>
      </c>
      <c r="R5026" s="8">
        <f>Table1[[#This Row],[post_time]]+8/24</f>
        <v>40547.971250000002</v>
      </c>
      <c r="S5026" s="3">
        <f>IF(Table1[[#This Row],[post_position]]=1,0,SUMIFS($F$2:F5026,$H$2:H5026,Table1[[#This Row],[post_position]]-1,$C$2:C5026,Table1[[#This Row],[topic_id]]))</f>
        <v>40547.623784722222</v>
      </c>
    </row>
    <row r="5027" spans="1:19" x14ac:dyDescent="0.25">
      <c r="A5027" s="7">
        <v>5121</v>
      </c>
      <c r="B5027" s="7">
        <v>1</v>
      </c>
      <c r="C5027" s="7">
        <v>1220</v>
      </c>
      <c r="D5027" s="7">
        <v>7274</v>
      </c>
      <c r="F5027" s="8">
        <v>40547.653356481482</v>
      </c>
      <c r="G5027" s="7">
        <v>0</v>
      </c>
      <c r="H5027" s="7">
        <v>3</v>
      </c>
      <c r="I5027" s="7" t="b">
        <f t="shared" si="234"/>
        <v>0</v>
      </c>
      <c r="J5027" s="7" t="b">
        <f t="shared" si="235"/>
        <v>1</v>
      </c>
      <c r="K5027" s="7">
        <f t="shared" si="236"/>
        <v>0</v>
      </c>
      <c r="L5027" s="7">
        <f>WEEKDAY(Table1[[#This Row],[post_time]])</f>
        <v>3</v>
      </c>
      <c r="M5027" s="7">
        <f>VLOOKUP(Table1[[#This Row],[topic_id]],'All Topics Data'!$A$2:$I$1243,8,FALSE)</f>
        <v>40546.829861111109</v>
      </c>
      <c r="N5027" s="7">
        <f>Table1[[#This Row],[Hui Reply?]]*(Table1[[#This Row],[post_time]]-Table1[[#This Row],[timestamp of previous reply]])</f>
        <v>0</v>
      </c>
      <c r="O5027" s="3">
        <f>O5026+Table1[[#This Row],[Hui Reply?]]</f>
        <v>1229</v>
      </c>
      <c r="P5027" s="19">
        <f>INT(Table1[[#This Row],[post_time]])</f>
        <v>40547</v>
      </c>
      <c r="Q5027" s="3">
        <f>IF(Table1[[#This Row],[Hui Reply?]],VLOOKUP(Table1[[#This Row],[topic_id]],'All Topics Data'!$A$2:$E$1243,5,FALSE),0)</f>
        <v>0</v>
      </c>
      <c r="R5027" s="8">
        <f>Table1[[#This Row],[post_time]]+8/24</f>
        <v>40547.986689814818</v>
      </c>
      <c r="S5027" s="3">
        <f>IF(Table1[[#This Row],[post_position]]=1,0,SUMIFS($F$2:F5027,$H$2:H5027,Table1[[#This Row],[post_position]]-1,$C$2:C5027,Table1[[#This Row],[topic_id]]))</f>
        <v>40546.845231481479</v>
      </c>
    </row>
    <row r="5028" spans="1:19" x14ac:dyDescent="0.25">
      <c r="A5028" s="7">
        <v>5122</v>
      </c>
      <c r="B5028" s="7">
        <v>1</v>
      </c>
      <c r="C5028" s="7">
        <v>1227</v>
      </c>
      <c r="D5028" s="7">
        <v>5408</v>
      </c>
      <c r="F5028" s="8">
        <v>40547.653599537036</v>
      </c>
      <c r="G5028" s="7">
        <v>0</v>
      </c>
      <c r="H5028" s="7">
        <v>2</v>
      </c>
      <c r="I5028" s="7" t="b">
        <f t="shared" si="234"/>
        <v>0</v>
      </c>
      <c r="J5028" s="7" t="b">
        <f t="shared" si="235"/>
        <v>1</v>
      </c>
      <c r="K5028" s="7">
        <f t="shared" si="236"/>
        <v>0</v>
      </c>
      <c r="L5028" s="7">
        <f>WEEKDAY(Table1[[#This Row],[post_time]])</f>
        <v>3</v>
      </c>
      <c r="M5028" s="7">
        <f>VLOOKUP(Table1[[#This Row],[topic_id]],'All Topics Data'!$A$2:$I$1243,8,FALSE)</f>
        <v>40547.619444444441</v>
      </c>
      <c r="N5028" s="7">
        <f>Table1[[#This Row],[Hui Reply?]]*(Table1[[#This Row],[post_time]]-Table1[[#This Row],[timestamp of previous reply]])</f>
        <v>0</v>
      </c>
      <c r="O5028" s="3">
        <f>O5027+Table1[[#This Row],[Hui Reply?]]</f>
        <v>1229</v>
      </c>
      <c r="P5028" s="19">
        <f>INT(Table1[[#This Row],[post_time]])</f>
        <v>40547</v>
      </c>
      <c r="Q5028" s="3">
        <f>IF(Table1[[#This Row],[Hui Reply?]],VLOOKUP(Table1[[#This Row],[topic_id]],'All Topics Data'!$A$2:$E$1243,5,FALSE),0)</f>
        <v>0</v>
      </c>
      <c r="R5028" s="8">
        <f>Table1[[#This Row],[post_time]]+8/24</f>
        <v>40547.986932870372</v>
      </c>
      <c r="S5028" s="3">
        <f>IF(Table1[[#This Row],[post_position]]=1,0,SUMIFS($F$2:F5028,$H$2:H5028,Table1[[#This Row],[post_position]]-1,$C$2:C5028,Table1[[#This Row],[topic_id]]))</f>
        <v>40547.619560185187</v>
      </c>
    </row>
    <row r="5029" spans="1:19" x14ac:dyDescent="0.25">
      <c r="A5029" s="7">
        <v>5123</v>
      </c>
      <c r="B5029" s="7">
        <v>1</v>
      </c>
      <c r="C5029" s="7">
        <v>1221</v>
      </c>
      <c r="D5029" s="7">
        <v>6998</v>
      </c>
      <c r="E5029" s="2"/>
      <c r="F5029" s="8">
        <v>40547.779594907406</v>
      </c>
      <c r="G5029" s="7">
        <v>0</v>
      </c>
      <c r="H5029" s="7">
        <v>2</v>
      </c>
      <c r="I5029" s="7" t="b">
        <f t="shared" si="234"/>
        <v>0</v>
      </c>
      <c r="J5029" s="7" t="b">
        <f t="shared" si="235"/>
        <v>1</v>
      </c>
      <c r="K5029" s="7">
        <f t="shared" si="236"/>
        <v>0</v>
      </c>
      <c r="L5029" s="7">
        <f>WEEKDAY(Table1[[#This Row],[post_time]])</f>
        <v>3</v>
      </c>
      <c r="M5029" s="7">
        <f>VLOOKUP(Table1[[#This Row],[topic_id]],'All Topics Data'!$A$2:$I$1243,8,FALSE)</f>
        <v>40546.89166666667</v>
      </c>
      <c r="N5029" s="7">
        <f>Table1[[#This Row],[Hui Reply?]]*(Table1[[#This Row],[post_time]]-Table1[[#This Row],[timestamp of previous reply]])</f>
        <v>0</v>
      </c>
      <c r="O5029" s="3">
        <f>O5028+Table1[[#This Row],[Hui Reply?]]</f>
        <v>1229</v>
      </c>
      <c r="P5029" s="19">
        <f>INT(Table1[[#This Row],[post_time]])</f>
        <v>40547</v>
      </c>
      <c r="Q5029" s="3">
        <f>IF(Table1[[#This Row],[Hui Reply?]],VLOOKUP(Table1[[#This Row],[topic_id]],'All Topics Data'!$A$2:$E$1243,5,FALSE),0)</f>
        <v>0</v>
      </c>
      <c r="R5029" s="8">
        <f>Table1[[#This Row],[post_time]]+8/24</f>
        <v>40548.112928240742</v>
      </c>
      <c r="S5029" s="3">
        <f>IF(Table1[[#This Row],[post_position]]=1,0,SUMIFS($F$2:F5029,$H$2:H5029,Table1[[#This Row],[post_position]]-1,$C$2:C5029,Table1[[#This Row],[topic_id]]))</f>
        <v>40546.892071759263</v>
      </c>
    </row>
    <row r="5030" spans="1:19" x14ac:dyDescent="0.25">
      <c r="A5030" s="7">
        <v>5124</v>
      </c>
      <c r="B5030" s="7">
        <v>1</v>
      </c>
      <c r="C5030" s="7">
        <v>1227</v>
      </c>
      <c r="D5030" s="7">
        <v>6998</v>
      </c>
      <c r="E5030" s="2"/>
      <c r="F5030" s="8">
        <v>40547.781678240739</v>
      </c>
      <c r="G5030" s="7">
        <v>0</v>
      </c>
      <c r="H5030" s="7">
        <v>3</v>
      </c>
      <c r="I5030" s="7" t="b">
        <f t="shared" si="234"/>
        <v>0</v>
      </c>
      <c r="J5030" s="7" t="b">
        <f t="shared" si="235"/>
        <v>1</v>
      </c>
      <c r="K5030" s="7">
        <f t="shared" si="236"/>
        <v>0</v>
      </c>
      <c r="L5030" s="7">
        <f>WEEKDAY(Table1[[#This Row],[post_time]])</f>
        <v>3</v>
      </c>
      <c r="M5030" s="7">
        <f>VLOOKUP(Table1[[#This Row],[topic_id]],'All Topics Data'!$A$2:$I$1243,8,FALSE)</f>
        <v>40547.619444444441</v>
      </c>
      <c r="N5030" s="7">
        <f>Table1[[#This Row],[Hui Reply?]]*(Table1[[#This Row],[post_time]]-Table1[[#This Row],[timestamp of previous reply]])</f>
        <v>0</v>
      </c>
      <c r="O5030" s="3">
        <f>O5029+Table1[[#This Row],[Hui Reply?]]</f>
        <v>1229</v>
      </c>
      <c r="P5030" s="19">
        <f>INT(Table1[[#This Row],[post_time]])</f>
        <v>40547</v>
      </c>
      <c r="Q5030" s="3">
        <f>IF(Table1[[#This Row],[Hui Reply?]],VLOOKUP(Table1[[#This Row],[topic_id]],'All Topics Data'!$A$2:$E$1243,5,FALSE),0)</f>
        <v>0</v>
      </c>
      <c r="R5030" s="8">
        <f>Table1[[#This Row],[post_time]]+8/24</f>
        <v>40548.115011574075</v>
      </c>
      <c r="S5030" s="3">
        <f>IF(Table1[[#This Row],[post_position]]=1,0,SUMIFS($F$2:F5030,$H$2:H5030,Table1[[#This Row],[post_position]]-1,$C$2:C5030,Table1[[#This Row],[topic_id]]))</f>
        <v>40547.653599537036</v>
      </c>
    </row>
    <row r="5031" spans="1:19" x14ac:dyDescent="0.25">
      <c r="A5031" s="7">
        <v>5125</v>
      </c>
      <c r="B5031" s="7">
        <v>1</v>
      </c>
      <c r="C5031" s="7">
        <v>1221</v>
      </c>
      <c r="D5031" s="7">
        <v>7276</v>
      </c>
      <c r="E5031" s="2"/>
      <c r="F5031" s="8">
        <v>40547.820659722223</v>
      </c>
      <c r="G5031" s="7">
        <v>0</v>
      </c>
      <c r="H5031" s="7">
        <v>3</v>
      </c>
      <c r="I5031" s="7" t="b">
        <f t="shared" si="234"/>
        <v>0</v>
      </c>
      <c r="J5031" s="7" t="b">
        <f t="shared" si="235"/>
        <v>1</v>
      </c>
      <c r="K5031" s="7">
        <f t="shared" si="236"/>
        <v>0</v>
      </c>
      <c r="L5031" s="7">
        <f>WEEKDAY(Table1[[#This Row],[post_time]])</f>
        <v>3</v>
      </c>
      <c r="M5031" s="7">
        <f>VLOOKUP(Table1[[#This Row],[topic_id]],'All Topics Data'!$A$2:$I$1243,8,FALSE)</f>
        <v>40546.89166666667</v>
      </c>
      <c r="N5031" s="7">
        <f>Table1[[#This Row],[Hui Reply?]]*(Table1[[#This Row],[post_time]]-Table1[[#This Row],[timestamp of previous reply]])</f>
        <v>0</v>
      </c>
      <c r="O5031" s="3">
        <f>O5030+Table1[[#This Row],[Hui Reply?]]</f>
        <v>1229</v>
      </c>
      <c r="P5031" s="19">
        <f>INT(Table1[[#This Row],[post_time]])</f>
        <v>40547</v>
      </c>
      <c r="Q5031" s="3">
        <f>IF(Table1[[#This Row],[Hui Reply?]],VLOOKUP(Table1[[#This Row],[topic_id]],'All Topics Data'!$A$2:$E$1243,5,FALSE),0)</f>
        <v>0</v>
      </c>
      <c r="R5031" s="8">
        <f>Table1[[#This Row],[post_time]]+8/24</f>
        <v>40548.153993055559</v>
      </c>
      <c r="S5031" s="3">
        <f>IF(Table1[[#This Row],[post_position]]=1,0,SUMIFS($F$2:F5031,$H$2:H5031,Table1[[#This Row],[post_position]]-1,$C$2:C5031,Table1[[#This Row],[topic_id]]))</f>
        <v>40547.779594907406</v>
      </c>
    </row>
    <row r="5032" spans="1:19" x14ac:dyDescent="0.25">
      <c r="A5032" s="7">
        <v>5126</v>
      </c>
      <c r="B5032" s="7">
        <v>1</v>
      </c>
      <c r="C5032" s="7">
        <v>1228</v>
      </c>
      <c r="D5032" s="7">
        <v>6779</v>
      </c>
      <c r="E5032" s="2"/>
      <c r="F5032" s="8">
        <v>40547.828576388885</v>
      </c>
      <c r="G5032" s="7">
        <v>0</v>
      </c>
      <c r="H5032" s="7">
        <v>1</v>
      </c>
      <c r="I5032" s="7" t="b">
        <f t="shared" si="234"/>
        <v>0</v>
      </c>
      <c r="J5032" s="7" t="b">
        <f t="shared" si="235"/>
        <v>0</v>
      </c>
      <c r="K5032" s="7">
        <f t="shared" si="236"/>
        <v>0</v>
      </c>
      <c r="L5032" s="7">
        <f>WEEKDAY(Table1[[#This Row],[post_time]])</f>
        <v>3</v>
      </c>
      <c r="M5032" s="7">
        <f>VLOOKUP(Table1[[#This Row],[topic_id]],'All Topics Data'!$A$2:$I$1243,8,FALSE)</f>
        <v>40547.828472222223</v>
      </c>
      <c r="N5032" s="7">
        <f>Table1[[#This Row],[Hui Reply?]]*(Table1[[#This Row],[post_time]]-Table1[[#This Row],[timestamp of previous reply]])</f>
        <v>0</v>
      </c>
      <c r="O5032" s="3">
        <f>O5031+Table1[[#This Row],[Hui Reply?]]</f>
        <v>1229</v>
      </c>
      <c r="P5032" s="19">
        <f>INT(Table1[[#This Row],[post_time]])</f>
        <v>40547</v>
      </c>
      <c r="Q5032" s="3">
        <f>IF(Table1[[#This Row],[Hui Reply?]],VLOOKUP(Table1[[#This Row],[topic_id]],'All Topics Data'!$A$2:$E$1243,5,FALSE),0)</f>
        <v>0</v>
      </c>
      <c r="R5032" s="8">
        <f>Table1[[#This Row],[post_time]]+8/24</f>
        <v>40548.161909722221</v>
      </c>
      <c r="S5032" s="3">
        <f>IF(Table1[[#This Row],[post_position]]=1,0,SUMIFS($F$2:F5032,$H$2:H5032,Table1[[#This Row],[post_position]]-1,$C$2:C5032,Table1[[#This Row],[topic_id]]))</f>
        <v>0</v>
      </c>
    </row>
    <row r="5033" spans="1:19" x14ac:dyDescent="0.25">
      <c r="A5033" s="7">
        <v>5130</v>
      </c>
      <c r="B5033" s="7">
        <v>1</v>
      </c>
      <c r="C5033" s="7">
        <v>1228</v>
      </c>
      <c r="D5033" s="7">
        <v>6998</v>
      </c>
      <c r="E5033" s="2"/>
      <c r="F5033" s="8">
        <v>40547.846851851849</v>
      </c>
      <c r="G5033" s="7">
        <v>0</v>
      </c>
      <c r="H5033" s="7">
        <v>2</v>
      </c>
      <c r="I5033" s="7" t="b">
        <f t="shared" si="234"/>
        <v>0</v>
      </c>
      <c r="J5033" s="7" t="b">
        <f t="shared" si="235"/>
        <v>1</v>
      </c>
      <c r="K5033" s="7">
        <f t="shared" si="236"/>
        <v>0</v>
      </c>
      <c r="L5033" s="7">
        <f>WEEKDAY(Table1[[#This Row],[post_time]])</f>
        <v>3</v>
      </c>
      <c r="M5033" s="7">
        <f>VLOOKUP(Table1[[#This Row],[topic_id]],'All Topics Data'!$A$2:$I$1243,8,FALSE)</f>
        <v>40547.828472222223</v>
      </c>
      <c r="N5033" s="7">
        <f>Table1[[#This Row],[Hui Reply?]]*(Table1[[#This Row],[post_time]]-Table1[[#This Row],[timestamp of previous reply]])</f>
        <v>0</v>
      </c>
      <c r="O5033" s="3">
        <f>O5032+Table1[[#This Row],[Hui Reply?]]</f>
        <v>1229</v>
      </c>
      <c r="P5033" s="19">
        <f>INT(Table1[[#This Row],[post_time]])</f>
        <v>40547</v>
      </c>
      <c r="Q5033" s="3">
        <f>IF(Table1[[#This Row],[Hui Reply?]],VLOOKUP(Table1[[#This Row],[topic_id]],'All Topics Data'!$A$2:$E$1243,5,FALSE),0)</f>
        <v>0</v>
      </c>
      <c r="R5033" s="8">
        <f>Table1[[#This Row],[post_time]]+8/24</f>
        <v>40548.180185185185</v>
      </c>
      <c r="S5033" s="3">
        <f>IF(Table1[[#This Row],[post_position]]=1,0,SUMIFS($F$2:F5033,$H$2:H5033,Table1[[#This Row],[post_position]]-1,$C$2:C5033,Table1[[#This Row],[topic_id]]))</f>
        <v>40547.828576388885</v>
      </c>
    </row>
    <row r="5034" spans="1:19" x14ac:dyDescent="0.25">
      <c r="A5034" s="7">
        <v>5131</v>
      </c>
      <c r="B5034" s="7">
        <v>1</v>
      </c>
      <c r="C5034" s="7">
        <v>1221</v>
      </c>
      <c r="D5034" s="7">
        <v>6998</v>
      </c>
      <c r="E5034" s="2"/>
      <c r="F5034" s="8">
        <v>40547.84946759259</v>
      </c>
      <c r="G5034" s="7">
        <v>0</v>
      </c>
      <c r="H5034" s="7">
        <v>4</v>
      </c>
      <c r="I5034" s="7" t="b">
        <f t="shared" si="234"/>
        <v>0</v>
      </c>
      <c r="J5034" s="7" t="b">
        <f t="shared" si="235"/>
        <v>1</v>
      </c>
      <c r="K5034" s="7">
        <f t="shared" si="236"/>
        <v>0</v>
      </c>
      <c r="L5034" s="7">
        <f>WEEKDAY(Table1[[#This Row],[post_time]])</f>
        <v>3</v>
      </c>
      <c r="M5034" s="7">
        <f>VLOOKUP(Table1[[#This Row],[topic_id]],'All Topics Data'!$A$2:$I$1243,8,FALSE)</f>
        <v>40546.89166666667</v>
      </c>
      <c r="N5034" s="7">
        <f>Table1[[#This Row],[Hui Reply?]]*(Table1[[#This Row],[post_time]]-Table1[[#This Row],[timestamp of previous reply]])</f>
        <v>0</v>
      </c>
      <c r="O5034" s="3">
        <f>O5033+Table1[[#This Row],[Hui Reply?]]</f>
        <v>1229</v>
      </c>
      <c r="P5034" s="19">
        <f>INT(Table1[[#This Row],[post_time]])</f>
        <v>40547</v>
      </c>
      <c r="Q5034" s="3">
        <f>IF(Table1[[#This Row],[Hui Reply?]],VLOOKUP(Table1[[#This Row],[topic_id]],'All Topics Data'!$A$2:$E$1243,5,FALSE),0)</f>
        <v>0</v>
      </c>
      <c r="R5034" s="8">
        <f>Table1[[#This Row],[post_time]]+8/24</f>
        <v>40548.182800925926</v>
      </c>
      <c r="S5034" s="3">
        <f>IF(Table1[[#This Row],[post_position]]=1,0,SUMIFS($F$2:F5034,$H$2:H5034,Table1[[#This Row],[post_position]]-1,$C$2:C5034,Table1[[#This Row],[topic_id]]))</f>
        <v>40547.820659722223</v>
      </c>
    </row>
    <row r="5035" spans="1:19" x14ac:dyDescent="0.25">
      <c r="A5035" s="7">
        <v>5132</v>
      </c>
      <c r="B5035" s="7">
        <v>1</v>
      </c>
      <c r="C5035" s="7">
        <v>1221</v>
      </c>
      <c r="D5035" s="7">
        <v>7276</v>
      </c>
      <c r="F5035" s="8">
        <v>40547.858043981483</v>
      </c>
      <c r="G5035" s="7">
        <v>0</v>
      </c>
      <c r="H5035" s="7">
        <v>5</v>
      </c>
      <c r="I5035" s="7" t="b">
        <f t="shared" si="234"/>
        <v>0</v>
      </c>
      <c r="J5035" s="7" t="b">
        <f t="shared" si="235"/>
        <v>1</v>
      </c>
      <c r="K5035" s="7">
        <f t="shared" si="236"/>
        <v>0</v>
      </c>
      <c r="L5035" s="7">
        <f>WEEKDAY(Table1[[#This Row],[post_time]])</f>
        <v>3</v>
      </c>
      <c r="M5035" s="7">
        <f>VLOOKUP(Table1[[#This Row],[topic_id]],'All Topics Data'!$A$2:$I$1243,8,FALSE)</f>
        <v>40546.89166666667</v>
      </c>
      <c r="N5035" s="7">
        <f>Table1[[#This Row],[Hui Reply?]]*(Table1[[#This Row],[post_time]]-Table1[[#This Row],[timestamp of previous reply]])</f>
        <v>0</v>
      </c>
      <c r="O5035" s="3">
        <f>O5034+Table1[[#This Row],[Hui Reply?]]</f>
        <v>1229</v>
      </c>
      <c r="P5035" s="19">
        <f>INT(Table1[[#This Row],[post_time]])</f>
        <v>40547</v>
      </c>
      <c r="Q5035" s="3">
        <f>IF(Table1[[#This Row],[Hui Reply?]],VLOOKUP(Table1[[#This Row],[topic_id]],'All Topics Data'!$A$2:$E$1243,5,FALSE),0)</f>
        <v>0</v>
      </c>
      <c r="R5035" s="8">
        <f>Table1[[#This Row],[post_time]]+8/24</f>
        <v>40548.191377314819</v>
      </c>
      <c r="S5035" s="3">
        <f>IF(Table1[[#This Row],[post_position]]=1,0,SUMIFS($F$2:F5035,$H$2:H5035,Table1[[#This Row],[post_position]]-1,$C$2:C5035,Table1[[#This Row],[topic_id]]))</f>
        <v>40547.84946759259</v>
      </c>
    </row>
    <row r="5036" spans="1:19" x14ac:dyDescent="0.25">
      <c r="A5036" s="7">
        <v>5133</v>
      </c>
      <c r="B5036" s="7">
        <v>1</v>
      </c>
      <c r="C5036" s="7">
        <v>1232</v>
      </c>
      <c r="D5036" s="7">
        <v>6821</v>
      </c>
      <c r="E5036" s="2"/>
      <c r="F5036" s="8">
        <v>40547.894861111112</v>
      </c>
      <c r="G5036" s="7">
        <v>0</v>
      </c>
      <c r="H5036" s="7">
        <v>1</v>
      </c>
      <c r="I5036" s="7" t="b">
        <f t="shared" si="234"/>
        <v>0</v>
      </c>
      <c r="J5036" s="7" t="b">
        <f t="shared" si="235"/>
        <v>0</v>
      </c>
      <c r="K5036" s="7">
        <f t="shared" si="236"/>
        <v>0</v>
      </c>
      <c r="L5036" s="7">
        <f>WEEKDAY(Table1[[#This Row],[post_time]])</f>
        <v>3</v>
      </c>
      <c r="M5036" s="7">
        <f>VLOOKUP(Table1[[#This Row],[topic_id]],'All Topics Data'!$A$2:$I$1243,8,FALSE)</f>
        <v>40547.894444444442</v>
      </c>
      <c r="N5036" s="7">
        <f>Table1[[#This Row],[Hui Reply?]]*(Table1[[#This Row],[post_time]]-Table1[[#This Row],[timestamp of previous reply]])</f>
        <v>0</v>
      </c>
      <c r="O5036" s="3">
        <f>O5035+Table1[[#This Row],[Hui Reply?]]</f>
        <v>1229</v>
      </c>
      <c r="P5036" s="19">
        <f>INT(Table1[[#This Row],[post_time]])</f>
        <v>40547</v>
      </c>
      <c r="Q5036" s="3">
        <f>IF(Table1[[#This Row],[Hui Reply?]],VLOOKUP(Table1[[#This Row],[topic_id]],'All Topics Data'!$A$2:$E$1243,5,FALSE),0)</f>
        <v>0</v>
      </c>
      <c r="R5036" s="8">
        <f>Table1[[#This Row],[post_time]]+8/24</f>
        <v>40548.228194444448</v>
      </c>
      <c r="S5036" s="3">
        <f>IF(Table1[[#This Row],[post_position]]=1,0,SUMIFS($F$2:F5036,$H$2:H5036,Table1[[#This Row],[post_position]]-1,$C$2:C5036,Table1[[#This Row],[topic_id]]))</f>
        <v>0</v>
      </c>
    </row>
    <row r="5037" spans="1:19" x14ac:dyDescent="0.25">
      <c r="A5037" s="7">
        <v>5134</v>
      </c>
      <c r="B5037" s="7">
        <v>1</v>
      </c>
      <c r="C5037" s="7">
        <v>1232</v>
      </c>
      <c r="D5037" s="7">
        <v>6998</v>
      </c>
      <c r="F5037" s="8">
        <v>40547.898599537039</v>
      </c>
      <c r="G5037" s="7">
        <v>0</v>
      </c>
      <c r="H5037" s="7">
        <v>2</v>
      </c>
      <c r="I5037" s="7" t="b">
        <f t="shared" si="234"/>
        <v>0</v>
      </c>
      <c r="J5037" s="7" t="b">
        <f t="shared" si="235"/>
        <v>1</v>
      </c>
      <c r="K5037" s="7">
        <f t="shared" si="236"/>
        <v>0</v>
      </c>
      <c r="L5037" s="7">
        <f>WEEKDAY(Table1[[#This Row],[post_time]])</f>
        <v>3</v>
      </c>
      <c r="M5037" s="7">
        <f>VLOOKUP(Table1[[#This Row],[topic_id]],'All Topics Data'!$A$2:$I$1243,8,FALSE)</f>
        <v>40547.894444444442</v>
      </c>
      <c r="N5037" s="7">
        <f>Table1[[#This Row],[Hui Reply?]]*(Table1[[#This Row],[post_time]]-Table1[[#This Row],[timestamp of previous reply]])</f>
        <v>0</v>
      </c>
      <c r="O5037" s="3">
        <f>O5036+Table1[[#This Row],[Hui Reply?]]</f>
        <v>1229</v>
      </c>
      <c r="P5037" s="19">
        <f>INT(Table1[[#This Row],[post_time]])</f>
        <v>40547</v>
      </c>
      <c r="Q5037" s="3">
        <f>IF(Table1[[#This Row],[Hui Reply?]],VLOOKUP(Table1[[#This Row],[topic_id]],'All Topics Data'!$A$2:$E$1243,5,FALSE),0)</f>
        <v>0</v>
      </c>
      <c r="R5037" s="8">
        <f>Table1[[#This Row],[post_time]]+8/24</f>
        <v>40548.231932870374</v>
      </c>
      <c r="S5037" s="3">
        <f>IF(Table1[[#This Row],[post_position]]=1,0,SUMIFS($F$2:F5037,$H$2:H5037,Table1[[#This Row],[post_position]]-1,$C$2:C5037,Table1[[#This Row],[topic_id]]))</f>
        <v>40547.894861111112</v>
      </c>
    </row>
    <row r="5038" spans="1:19" x14ac:dyDescent="0.25">
      <c r="A5038" s="7">
        <v>5135</v>
      </c>
      <c r="B5038" s="7">
        <v>1</v>
      </c>
      <c r="C5038" s="7">
        <v>1221</v>
      </c>
      <c r="D5038" s="7">
        <v>7276</v>
      </c>
      <c r="E5038" s="2"/>
      <c r="F5038" s="8">
        <v>40547.964247685188</v>
      </c>
      <c r="G5038" s="7">
        <v>0</v>
      </c>
      <c r="H5038" s="7">
        <v>6</v>
      </c>
      <c r="I5038" s="7" t="b">
        <f t="shared" si="234"/>
        <v>0</v>
      </c>
      <c r="J5038" s="7" t="b">
        <f t="shared" si="235"/>
        <v>1</v>
      </c>
      <c r="K5038" s="7">
        <f t="shared" si="236"/>
        <v>0</v>
      </c>
      <c r="L5038" s="7">
        <f>WEEKDAY(Table1[[#This Row],[post_time]])</f>
        <v>3</v>
      </c>
      <c r="M5038" s="7">
        <f>VLOOKUP(Table1[[#This Row],[topic_id]],'All Topics Data'!$A$2:$I$1243,8,FALSE)</f>
        <v>40546.89166666667</v>
      </c>
      <c r="N5038" s="7">
        <f>Table1[[#This Row],[Hui Reply?]]*(Table1[[#This Row],[post_time]]-Table1[[#This Row],[timestamp of previous reply]])</f>
        <v>0</v>
      </c>
      <c r="O5038" s="3">
        <f>O5037+Table1[[#This Row],[Hui Reply?]]</f>
        <v>1229</v>
      </c>
      <c r="P5038" s="19">
        <f>INT(Table1[[#This Row],[post_time]])</f>
        <v>40547</v>
      </c>
      <c r="Q5038" s="3">
        <f>IF(Table1[[#This Row],[Hui Reply?]],VLOOKUP(Table1[[#This Row],[topic_id]],'All Topics Data'!$A$2:$E$1243,5,FALSE),0)</f>
        <v>0</v>
      </c>
      <c r="R5038" s="8">
        <f>Table1[[#This Row],[post_time]]+8/24</f>
        <v>40548.297581018523</v>
      </c>
      <c r="S5038" s="3">
        <f>IF(Table1[[#This Row],[post_position]]=1,0,SUMIFS($F$2:F5038,$H$2:H5038,Table1[[#This Row],[post_position]]-1,$C$2:C5038,Table1[[#This Row],[topic_id]]))</f>
        <v>40547.858043981483</v>
      </c>
    </row>
    <row r="5039" spans="1:19" x14ac:dyDescent="0.25">
      <c r="A5039" s="7">
        <v>5136</v>
      </c>
      <c r="B5039" s="7">
        <v>1</v>
      </c>
      <c r="C5039" s="7">
        <v>1233</v>
      </c>
      <c r="D5039" s="7">
        <v>7285</v>
      </c>
      <c r="E5039" s="2"/>
      <c r="F5039" s="8">
        <v>40547.973923611113</v>
      </c>
      <c r="G5039" s="7">
        <v>0</v>
      </c>
      <c r="H5039" s="7">
        <v>1</v>
      </c>
      <c r="I5039" s="7" t="b">
        <f t="shared" si="234"/>
        <v>0</v>
      </c>
      <c r="J5039" s="7" t="b">
        <f t="shared" si="235"/>
        <v>0</v>
      </c>
      <c r="K5039" s="7">
        <f t="shared" si="236"/>
        <v>0</v>
      </c>
      <c r="L5039" s="7">
        <f>WEEKDAY(Table1[[#This Row],[post_time]])</f>
        <v>3</v>
      </c>
      <c r="M5039" s="7">
        <f>VLOOKUP(Table1[[#This Row],[topic_id]],'All Topics Data'!$A$2:$I$1243,8,FALSE)</f>
        <v>40547.973611111112</v>
      </c>
      <c r="N5039" s="7">
        <f>Table1[[#This Row],[Hui Reply?]]*(Table1[[#This Row],[post_time]]-Table1[[#This Row],[timestamp of previous reply]])</f>
        <v>0</v>
      </c>
      <c r="O5039" s="3">
        <f>O5038+Table1[[#This Row],[Hui Reply?]]</f>
        <v>1229</v>
      </c>
      <c r="P5039" s="19">
        <f>INT(Table1[[#This Row],[post_time]])</f>
        <v>40547</v>
      </c>
      <c r="Q5039" s="3">
        <f>IF(Table1[[#This Row],[Hui Reply?]],VLOOKUP(Table1[[#This Row],[topic_id]],'All Topics Data'!$A$2:$E$1243,5,FALSE),0)</f>
        <v>0</v>
      </c>
      <c r="R5039" s="8">
        <f>Table1[[#This Row],[post_time]]+8/24</f>
        <v>40548.307256944448</v>
      </c>
      <c r="S5039" s="3">
        <f>IF(Table1[[#This Row],[post_position]]=1,0,SUMIFS($F$2:F5039,$H$2:H5039,Table1[[#This Row],[post_position]]-1,$C$2:C5039,Table1[[#This Row],[topic_id]]))</f>
        <v>0</v>
      </c>
    </row>
    <row r="5040" spans="1:19" x14ac:dyDescent="0.25">
      <c r="A5040" s="7">
        <v>5138</v>
      </c>
      <c r="B5040" s="7">
        <v>1</v>
      </c>
      <c r="C5040" s="7">
        <v>1233</v>
      </c>
      <c r="D5040" s="7">
        <v>24</v>
      </c>
      <c r="E5040" s="2"/>
      <c r="F5040" s="8">
        <v>40548.041886574072</v>
      </c>
      <c r="G5040" s="7">
        <v>0</v>
      </c>
      <c r="H5040" s="7">
        <v>2</v>
      </c>
      <c r="I5040" s="7" t="b">
        <f t="shared" si="234"/>
        <v>1</v>
      </c>
      <c r="J5040" s="7" t="b">
        <f t="shared" si="235"/>
        <v>1</v>
      </c>
      <c r="K5040" s="7">
        <f t="shared" si="236"/>
        <v>1</v>
      </c>
      <c r="L5040" s="7">
        <f>WEEKDAY(Table1[[#This Row],[post_time]])</f>
        <v>4</v>
      </c>
      <c r="M5040" s="7">
        <f>VLOOKUP(Table1[[#This Row],[topic_id]],'All Topics Data'!$A$2:$I$1243,8,FALSE)</f>
        <v>40547.973611111112</v>
      </c>
      <c r="N5040" s="7">
        <f>Table1[[#This Row],[Hui Reply?]]*(Table1[[#This Row],[post_time]]-Table1[[#This Row],[timestamp of previous reply]])</f>
        <v>6.7962962959427387E-2</v>
      </c>
      <c r="O5040" s="3">
        <f>O5039+Table1[[#This Row],[Hui Reply?]]</f>
        <v>1230</v>
      </c>
      <c r="P5040" s="19">
        <f>INT(Table1[[#This Row],[post_time]])</f>
        <v>40548</v>
      </c>
      <c r="Q5040" s="3" t="str">
        <f>IF(Table1[[#This Row],[Hui Reply?]],VLOOKUP(Table1[[#This Row],[topic_id]],'All Topics Data'!$A$2:$E$1243,5,FALSE),0)</f>
        <v>Celia</v>
      </c>
      <c r="R5040" s="8">
        <f>Table1[[#This Row],[post_time]]+8/24</f>
        <v>40548.375219907408</v>
      </c>
      <c r="S5040" s="3">
        <f>IF(Table1[[#This Row],[post_position]]=1,0,SUMIFS($F$2:F5040,$H$2:H5040,Table1[[#This Row],[post_position]]-1,$C$2:C5040,Table1[[#This Row],[topic_id]]))</f>
        <v>40547.973923611113</v>
      </c>
    </row>
    <row r="5041" spans="1:19" x14ac:dyDescent="0.25">
      <c r="A5041" s="7">
        <v>5139</v>
      </c>
      <c r="B5041" s="7">
        <v>1</v>
      </c>
      <c r="C5041" s="7">
        <v>1222</v>
      </c>
      <c r="D5041" s="7">
        <v>7277</v>
      </c>
      <c r="F5041" s="8">
        <v>40548.076956018522</v>
      </c>
      <c r="G5041" s="7">
        <v>0</v>
      </c>
      <c r="H5041" s="7">
        <v>3</v>
      </c>
      <c r="I5041" s="7" t="b">
        <f t="shared" si="234"/>
        <v>0</v>
      </c>
      <c r="J5041" s="7" t="b">
        <f t="shared" si="235"/>
        <v>1</v>
      </c>
      <c r="K5041" s="7">
        <f t="shared" si="236"/>
        <v>0</v>
      </c>
      <c r="L5041" s="7">
        <f>WEEKDAY(Table1[[#This Row],[post_time]])</f>
        <v>4</v>
      </c>
      <c r="M5041" s="7">
        <f>VLOOKUP(Table1[[#This Row],[topic_id]],'All Topics Data'!$A$2:$I$1243,8,FALSE)</f>
        <v>40547.073611111111</v>
      </c>
      <c r="N5041" s="7">
        <f>Table1[[#This Row],[Hui Reply?]]*(Table1[[#This Row],[post_time]]-Table1[[#This Row],[timestamp of previous reply]])</f>
        <v>0</v>
      </c>
      <c r="O5041" s="3">
        <f>O5040+Table1[[#This Row],[Hui Reply?]]</f>
        <v>1230</v>
      </c>
      <c r="P5041" s="19">
        <f>INT(Table1[[#This Row],[post_time]])</f>
        <v>40548</v>
      </c>
      <c r="Q5041" s="3">
        <f>IF(Table1[[#This Row],[Hui Reply?]],VLOOKUP(Table1[[#This Row],[topic_id]],'All Topics Data'!$A$2:$E$1243,5,FALSE),0)</f>
        <v>0</v>
      </c>
      <c r="R5041" s="8">
        <f>Table1[[#This Row],[post_time]]+8/24</f>
        <v>40548.410289351858</v>
      </c>
      <c r="S5041" s="3">
        <f>IF(Table1[[#This Row],[post_position]]=1,0,SUMIFS($F$2:F5041,$H$2:H5041,Table1[[#This Row],[post_position]]-1,$C$2:C5041,Table1[[#This Row],[topic_id]]))</f>
        <v>40547.108298611114</v>
      </c>
    </row>
    <row r="5042" spans="1:19" x14ac:dyDescent="0.25">
      <c r="A5042" s="7">
        <v>5140</v>
      </c>
      <c r="B5042" s="7">
        <v>1</v>
      </c>
      <c r="C5042" s="7">
        <v>1233</v>
      </c>
      <c r="D5042" s="7">
        <v>7285</v>
      </c>
      <c r="E5042" s="2"/>
      <c r="F5042" s="8">
        <v>40548.123437499999</v>
      </c>
      <c r="G5042" s="7">
        <v>0</v>
      </c>
      <c r="H5042" s="7">
        <v>3</v>
      </c>
      <c r="I5042" s="7" t="b">
        <f t="shared" si="234"/>
        <v>0</v>
      </c>
      <c r="J5042" s="7" t="b">
        <f t="shared" si="235"/>
        <v>1</v>
      </c>
      <c r="K5042" s="7">
        <f t="shared" si="236"/>
        <v>0</v>
      </c>
      <c r="L5042" s="7">
        <f>WEEKDAY(Table1[[#This Row],[post_time]])</f>
        <v>4</v>
      </c>
      <c r="M5042" s="7">
        <f>VLOOKUP(Table1[[#This Row],[topic_id]],'All Topics Data'!$A$2:$I$1243,8,FALSE)</f>
        <v>40547.973611111112</v>
      </c>
      <c r="N5042" s="7">
        <f>Table1[[#This Row],[Hui Reply?]]*(Table1[[#This Row],[post_time]]-Table1[[#This Row],[timestamp of previous reply]])</f>
        <v>0</v>
      </c>
      <c r="O5042" s="3">
        <f>O5041+Table1[[#This Row],[Hui Reply?]]</f>
        <v>1230</v>
      </c>
      <c r="P5042" s="19">
        <f>INT(Table1[[#This Row],[post_time]])</f>
        <v>40548</v>
      </c>
      <c r="Q5042" s="3">
        <f>IF(Table1[[#This Row],[Hui Reply?]],VLOOKUP(Table1[[#This Row],[topic_id]],'All Topics Data'!$A$2:$E$1243,5,FALSE),0)</f>
        <v>0</v>
      </c>
      <c r="R5042" s="8">
        <f>Table1[[#This Row],[post_time]]+8/24</f>
        <v>40548.456770833334</v>
      </c>
      <c r="S5042" s="3">
        <f>IF(Table1[[#This Row],[post_position]]=1,0,SUMIFS($F$2:F5042,$H$2:H5042,Table1[[#This Row],[post_position]]-1,$C$2:C5042,Table1[[#This Row],[topic_id]]))</f>
        <v>40548.041886574072</v>
      </c>
    </row>
    <row r="5043" spans="1:19" x14ac:dyDescent="0.25">
      <c r="A5043" s="7">
        <v>5141</v>
      </c>
      <c r="B5043" s="7">
        <v>1</v>
      </c>
      <c r="C5043" s="7">
        <v>1233</v>
      </c>
      <c r="D5043" s="7">
        <v>6458</v>
      </c>
      <c r="F5043" s="8">
        <v>40548.1565162037</v>
      </c>
      <c r="G5043" s="7">
        <v>0</v>
      </c>
      <c r="H5043" s="7">
        <v>4</v>
      </c>
      <c r="I5043" s="7" t="b">
        <f t="shared" si="234"/>
        <v>0</v>
      </c>
      <c r="J5043" s="7" t="b">
        <f t="shared" si="235"/>
        <v>1</v>
      </c>
      <c r="K5043" s="7">
        <f t="shared" si="236"/>
        <v>0</v>
      </c>
      <c r="L5043" s="7">
        <f>WEEKDAY(Table1[[#This Row],[post_time]])</f>
        <v>4</v>
      </c>
      <c r="M5043" s="7">
        <f>VLOOKUP(Table1[[#This Row],[topic_id]],'All Topics Data'!$A$2:$I$1243,8,FALSE)</f>
        <v>40547.973611111112</v>
      </c>
      <c r="N5043" s="7">
        <f>Table1[[#This Row],[Hui Reply?]]*(Table1[[#This Row],[post_time]]-Table1[[#This Row],[timestamp of previous reply]])</f>
        <v>0</v>
      </c>
      <c r="O5043" s="3">
        <f>O5042+Table1[[#This Row],[Hui Reply?]]</f>
        <v>1230</v>
      </c>
      <c r="P5043" s="19">
        <f>INT(Table1[[#This Row],[post_time]])</f>
        <v>40548</v>
      </c>
      <c r="Q5043" s="3">
        <f>IF(Table1[[#This Row],[Hui Reply?]],VLOOKUP(Table1[[#This Row],[topic_id]],'All Topics Data'!$A$2:$E$1243,5,FALSE),0)</f>
        <v>0</v>
      </c>
      <c r="R5043" s="8">
        <f>Table1[[#This Row],[post_time]]+8/24</f>
        <v>40548.489849537036</v>
      </c>
      <c r="S5043" s="3">
        <f>IF(Table1[[#This Row],[post_position]]=1,0,SUMIFS($F$2:F5043,$H$2:H5043,Table1[[#This Row],[post_position]]-1,$C$2:C5043,Table1[[#This Row],[topic_id]]))</f>
        <v>40548.123437499999</v>
      </c>
    </row>
    <row r="5044" spans="1:19" x14ac:dyDescent="0.25">
      <c r="A5044" s="7">
        <v>5142</v>
      </c>
      <c r="B5044" s="7">
        <v>1</v>
      </c>
      <c r="C5044" s="7">
        <v>1233</v>
      </c>
      <c r="D5044" s="7">
        <v>24</v>
      </c>
      <c r="E5044" s="2"/>
      <c r="F5044" s="8">
        <v>40548.168240740742</v>
      </c>
      <c r="G5044" s="7">
        <v>0</v>
      </c>
      <c r="H5044" s="7">
        <v>5</v>
      </c>
      <c r="I5044" s="7" t="b">
        <f t="shared" si="234"/>
        <v>1</v>
      </c>
      <c r="J5044" s="7" t="b">
        <f t="shared" si="235"/>
        <v>1</v>
      </c>
      <c r="K5044" s="7">
        <f t="shared" si="236"/>
        <v>1</v>
      </c>
      <c r="L5044" s="7">
        <f>WEEKDAY(Table1[[#This Row],[post_time]])</f>
        <v>4</v>
      </c>
      <c r="M5044" s="7">
        <f>VLOOKUP(Table1[[#This Row],[topic_id]],'All Topics Data'!$A$2:$I$1243,8,FALSE)</f>
        <v>40547.973611111112</v>
      </c>
      <c r="N5044" s="7">
        <f>Table1[[#This Row],[Hui Reply?]]*(Table1[[#This Row],[post_time]]-Table1[[#This Row],[timestamp of previous reply]])</f>
        <v>1.1724537042027805E-2</v>
      </c>
      <c r="O5044" s="3">
        <f>O5043+Table1[[#This Row],[Hui Reply?]]</f>
        <v>1231</v>
      </c>
      <c r="P5044" s="19">
        <f>INT(Table1[[#This Row],[post_time]])</f>
        <v>40548</v>
      </c>
      <c r="Q5044" s="3" t="str">
        <f>IF(Table1[[#This Row],[Hui Reply?]],VLOOKUP(Table1[[#This Row],[topic_id]],'All Topics Data'!$A$2:$E$1243,5,FALSE),0)</f>
        <v>Celia</v>
      </c>
      <c r="R5044" s="8">
        <f>Table1[[#This Row],[post_time]]+8/24</f>
        <v>40548.501574074078</v>
      </c>
      <c r="S5044" s="3">
        <f>IF(Table1[[#This Row],[post_position]]=1,0,SUMIFS($F$2:F5044,$H$2:H5044,Table1[[#This Row],[post_position]]-1,$C$2:C5044,Table1[[#This Row],[topic_id]]))</f>
        <v>40548.1565162037</v>
      </c>
    </row>
    <row r="5045" spans="1:19" x14ac:dyDescent="0.25">
      <c r="A5045" s="7">
        <v>5143</v>
      </c>
      <c r="B5045" s="7">
        <v>1</v>
      </c>
      <c r="C5045" s="7">
        <v>1228</v>
      </c>
      <c r="D5045" s="7">
        <v>6779</v>
      </c>
      <c r="E5045" s="2"/>
      <c r="F5045" s="8">
        <v>40548.26525462963</v>
      </c>
      <c r="G5045" s="7">
        <v>0</v>
      </c>
      <c r="H5045" s="7">
        <v>3</v>
      </c>
      <c r="I5045" s="7" t="b">
        <f t="shared" si="234"/>
        <v>0</v>
      </c>
      <c r="J5045" s="7" t="b">
        <f t="shared" si="235"/>
        <v>1</v>
      </c>
      <c r="K5045" s="7">
        <f t="shared" si="236"/>
        <v>0</v>
      </c>
      <c r="L5045" s="7">
        <f>WEEKDAY(Table1[[#This Row],[post_time]])</f>
        <v>4</v>
      </c>
      <c r="M5045" s="7">
        <f>VLOOKUP(Table1[[#This Row],[topic_id]],'All Topics Data'!$A$2:$I$1243,8,FALSE)</f>
        <v>40547.828472222223</v>
      </c>
      <c r="N5045" s="7">
        <f>Table1[[#This Row],[Hui Reply?]]*(Table1[[#This Row],[post_time]]-Table1[[#This Row],[timestamp of previous reply]])</f>
        <v>0</v>
      </c>
      <c r="O5045" s="3">
        <f>O5044+Table1[[#This Row],[Hui Reply?]]</f>
        <v>1231</v>
      </c>
      <c r="P5045" s="19">
        <f>INT(Table1[[#This Row],[post_time]])</f>
        <v>40548</v>
      </c>
      <c r="Q5045" s="3">
        <f>IF(Table1[[#This Row],[Hui Reply?]],VLOOKUP(Table1[[#This Row],[topic_id]],'All Topics Data'!$A$2:$E$1243,5,FALSE),0)</f>
        <v>0</v>
      </c>
      <c r="R5045" s="8">
        <f>Table1[[#This Row],[post_time]]+8/24</f>
        <v>40548.598587962966</v>
      </c>
      <c r="S5045" s="3">
        <f>IF(Table1[[#This Row],[post_position]]=1,0,SUMIFS($F$2:F5045,$H$2:H5045,Table1[[#This Row],[post_position]]-1,$C$2:C5045,Table1[[#This Row],[topic_id]]))</f>
        <v>40547.846851851849</v>
      </c>
    </row>
    <row r="5046" spans="1:19" x14ac:dyDescent="0.25">
      <c r="A5046" s="7">
        <v>5144</v>
      </c>
      <c r="B5046" s="7">
        <v>1</v>
      </c>
      <c r="C5046" s="7">
        <v>1175</v>
      </c>
      <c r="D5046" s="7">
        <v>7146</v>
      </c>
      <c r="E5046" s="2"/>
      <c r="F5046" s="8">
        <v>40548.280648148146</v>
      </c>
      <c r="G5046" s="7">
        <v>0</v>
      </c>
      <c r="H5046" s="7">
        <v>7</v>
      </c>
      <c r="I5046" s="7" t="b">
        <f t="shared" si="234"/>
        <v>0</v>
      </c>
      <c r="J5046" s="7" t="b">
        <f t="shared" si="235"/>
        <v>1</v>
      </c>
      <c r="K5046" s="7">
        <f t="shared" si="236"/>
        <v>0</v>
      </c>
      <c r="L5046" s="7">
        <f>WEEKDAY(Table1[[#This Row],[post_time]])</f>
        <v>4</v>
      </c>
      <c r="M5046" s="7">
        <f>VLOOKUP(Table1[[#This Row],[topic_id]],'All Topics Data'!$A$2:$I$1243,8,FALSE)</f>
        <v>40535.30972222222</v>
      </c>
      <c r="N5046" s="7">
        <f>Table1[[#This Row],[Hui Reply?]]*(Table1[[#This Row],[post_time]]-Table1[[#This Row],[timestamp of previous reply]])</f>
        <v>0</v>
      </c>
      <c r="O5046" s="3">
        <f>O5045+Table1[[#This Row],[Hui Reply?]]</f>
        <v>1231</v>
      </c>
      <c r="P5046" s="19">
        <f>INT(Table1[[#This Row],[post_time]])</f>
        <v>40548</v>
      </c>
      <c r="Q5046" s="3">
        <f>IF(Table1[[#This Row],[Hui Reply?]],VLOOKUP(Table1[[#This Row],[topic_id]],'All Topics Data'!$A$2:$E$1243,5,FALSE),0)</f>
        <v>0</v>
      </c>
      <c r="R5046" s="8">
        <f>Table1[[#This Row],[post_time]]+8/24</f>
        <v>40548.613981481481</v>
      </c>
      <c r="S5046" s="3">
        <f>IF(Table1[[#This Row],[post_position]]=1,0,SUMIFS($F$2:F5046,$H$2:H5046,Table1[[#This Row],[post_position]]-1,$C$2:C5046,Table1[[#This Row],[topic_id]]))</f>
        <v>40547.285775462966</v>
      </c>
    </row>
    <row r="5047" spans="1:19" x14ac:dyDescent="0.25">
      <c r="A5047" s="7">
        <v>5148</v>
      </c>
      <c r="B5047" s="7">
        <v>1</v>
      </c>
      <c r="C5047" s="7">
        <v>1228</v>
      </c>
      <c r="D5047" s="7">
        <v>178</v>
      </c>
      <c r="E5047" s="2"/>
      <c r="F5047" s="8">
        <v>40548.32539351852</v>
      </c>
      <c r="G5047" s="7">
        <v>0</v>
      </c>
      <c r="H5047" s="7">
        <v>4</v>
      </c>
      <c r="I5047" s="7" t="b">
        <f t="shared" si="234"/>
        <v>0</v>
      </c>
      <c r="J5047" s="7" t="b">
        <f t="shared" si="235"/>
        <v>1</v>
      </c>
      <c r="K5047" s="7">
        <f t="shared" si="236"/>
        <v>0</v>
      </c>
      <c r="L5047" s="7">
        <f>WEEKDAY(Table1[[#This Row],[post_time]])</f>
        <v>4</v>
      </c>
      <c r="M5047" s="7">
        <f>VLOOKUP(Table1[[#This Row],[topic_id]],'All Topics Data'!$A$2:$I$1243,8,FALSE)</f>
        <v>40547.828472222223</v>
      </c>
      <c r="N5047" s="7">
        <f>Table1[[#This Row],[Hui Reply?]]*(Table1[[#This Row],[post_time]]-Table1[[#This Row],[timestamp of previous reply]])</f>
        <v>0</v>
      </c>
      <c r="O5047" s="3">
        <f>O5046+Table1[[#This Row],[Hui Reply?]]</f>
        <v>1231</v>
      </c>
      <c r="P5047" s="19">
        <f>INT(Table1[[#This Row],[post_time]])</f>
        <v>40548</v>
      </c>
      <c r="Q5047" s="3">
        <f>IF(Table1[[#This Row],[Hui Reply?]],VLOOKUP(Table1[[#This Row],[topic_id]],'All Topics Data'!$A$2:$E$1243,5,FALSE),0)</f>
        <v>0</v>
      </c>
      <c r="R5047" s="8">
        <f>Table1[[#This Row],[post_time]]+8/24</f>
        <v>40548.658726851856</v>
      </c>
      <c r="S5047" s="3">
        <f>IF(Table1[[#This Row],[post_position]]=1,0,SUMIFS($F$2:F5047,$H$2:H5047,Table1[[#This Row],[post_position]]-1,$C$2:C5047,Table1[[#This Row],[topic_id]]))</f>
        <v>40548.26525462963</v>
      </c>
    </row>
    <row r="5048" spans="1:19" x14ac:dyDescent="0.25">
      <c r="A5048" s="7">
        <v>5150</v>
      </c>
      <c r="B5048" s="7">
        <v>1</v>
      </c>
      <c r="C5048" s="7">
        <v>1228</v>
      </c>
      <c r="D5048" s="7">
        <v>6779</v>
      </c>
      <c r="F5048" s="8">
        <v>40548.400335648148</v>
      </c>
      <c r="G5048" s="7">
        <v>0</v>
      </c>
      <c r="H5048" s="7">
        <v>5</v>
      </c>
      <c r="I5048" s="7" t="b">
        <f t="shared" si="234"/>
        <v>0</v>
      </c>
      <c r="J5048" s="7" t="b">
        <f t="shared" si="235"/>
        <v>1</v>
      </c>
      <c r="K5048" s="7">
        <f t="shared" si="236"/>
        <v>0</v>
      </c>
      <c r="L5048" s="7">
        <f>WEEKDAY(Table1[[#This Row],[post_time]])</f>
        <v>4</v>
      </c>
      <c r="M5048" s="7">
        <f>VLOOKUP(Table1[[#This Row],[topic_id]],'All Topics Data'!$A$2:$I$1243,8,FALSE)</f>
        <v>40547.828472222223</v>
      </c>
      <c r="N5048" s="7">
        <f>Table1[[#This Row],[Hui Reply?]]*(Table1[[#This Row],[post_time]]-Table1[[#This Row],[timestamp of previous reply]])</f>
        <v>0</v>
      </c>
      <c r="O5048" s="3">
        <f>O5047+Table1[[#This Row],[Hui Reply?]]</f>
        <v>1231</v>
      </c>
      <c r="P5048" s="19">
        <f>INT(Table1[[#This Row],[post_time]])</f>
        <v>40548</v>
      </c>
      <c r="Q5048" s="3">
        <f>IF(Table1[[#This Row],[Hui Reply?]],VLOOKUP(Table1[[#This Row],[topic_id]],'All Topics Data'!$A$2:$E$1243,5,FALSE),0)</f>
        <v>0</v>
      </c>
      <c r="R5048" s="8">
        <f>Table1[[#This Row],[post_time]]+8/24</f>
        <v>40548.733668981484</v>
      </c>
      <c r="S5048" s="3">
        <f>IF(Table1[[#This Row],[post_position]]=1,0,SUMIFS($F$2:F5048,$H$2:H5048,Table1[[#This Row],[post_position]]-1,$C$2:C5048,Table1[[#This Row],[topic_id]]))</f>
        <v>40548.32539351852</v>
      </c>
    </row>
    <row r="5049" spans="1:19" x14ac:dyDescent="0.25">
      <c r="A5049" s="7">
        <v>5151</v>
      </c>
      <c r="B5049" s="7">
        <v>1</v>
      </c>
      <c r="C5049" s="7">
        <v>1228</v>
      </c>
      <c r="D5049" s="7">
        <v>178</v>
      </c>
      <c r="E5049" s="2"/>
      <c r="F5049" s="8">
        <v>40548.481759259259</v>
      </c>
      <c r="G5049" s="7">
        <v>0</v>
      </c>
      <c r="H5049" s="7">
        <v>6</v>
      </c>
      <c r="I5049" s="7" t="b">
        <f t="shared" si="234"/>
        <v>0</v>
      </c>
      <c r="J5049" s="7" t="b">
        <f t="shared" si="235"/>
        <v>1</v>
      </c>
      <c r="K5049" s="7">
        <f t="shared" si="236"/>
        <v>0</v>
      </c>
      <c r="L5049" s="7">
        <f>WEEKDAY(Table1[[#This Row],[post_time]])</f>
        <v>4</v>
      </c>
      <c r="M5049" s="7">
        <f>VLOOKUP(Table1[[#This Row],[topic_id]],'All Topics Data'!$A$2:$I$1243,8,FALSE)</f>
        <v>40547.828472222223</v>
      </c>
      <c r="N5049" s="7">
        <f>Table1[[#This Row],[Hui Reply?]]*(Table1[[#This Row],[post_time]]-Table1[[#This Row],[timestamp of previous reply]])</f>
        <v>0</v>
      </c>
      <c r="O5049" s="3">
        <f>O5048+Table1[[#This Row],[Hui Reply?]]</f>
        <v>1231</v>
      </c>
      <c r="P5049" s="19">
        <f>INT(Table1[[#This Row],[post_time]])</f>
        <v>40548</v>
      </c>
      <c r="Q5049" s="3">
        <f>IF(Table1[[#This Row],[Hui Reply?]],VLOOKUP(Table1[[#This Row],[topic_id]],'All Topics Data'!$A$2:$E$1243,5,FALSE),0)</f>
        <v>0</v>
      </c>
      <c r="R5049" s="8">
        <f>Table1[[#This Row],[post_time]]+8/24</f>
        <v>40548.815092592595</v>
      </c>
      <c r="S5049" s="3">
        <f>IF(Table1[[#This Row],[post_position]]=1,0,SUMIFS($F$2:F5049,$H$2:H5049,Table1[[#This Row],[post_position]]-1,$C$2:C5049,Table1[[#This Row],[topic_id]]))</f>
        <v>40548.400335648148</v>
      </c>
    </row>
    <row r="5050" spans="1:19" x14ac:dyDescent="0.25">
      <c r="A5050" s="7">
        <v>5152</v>
      </c>
      <c r="B5050" s="7">
        <v>1</v>
      </c>
      <c r="C5050" s="7">
        <v>1234</v>
      </c>
      <c r="D5050" s="7">
        <v>7224</v>
      </c>
      <c r="E5050" s="2"/>
      <c r="F5050" s="8">
        <v>40548.492337962962</v>
      </c>
      <c r="G5050" s="7">
        <v>0</v>
      </c>
      <c r="H5050" s="7">
        <v>1</v>
      </c>
      <c r="I5050" s="7" t="b">
        <f t="shared" si="234"/>
        <v>0</v>
      </c>
      <c r="J5050" s="7" t="b">
        <f t="shared" si="235"/>
        <v>0</v>
      </c>
      <c r="K5050" s="7">
        <f t="shared" si="236"/>
        <v>0</v>
      </c>
      <c r="L5050" s="7">
        <f>WEEKDAY(Table1[[#This Row],[post_time]])</f>
        <v>4</v>
      </c>
      <c r="M5050" s="7">
        <f>VLOOKUP(Table1[[#This Row],[topic_id]],'All Topics Data'!$A$2:$I$1243,8,FALSE)</f>
        <v>40548.491666666669</v>
      </c>
      <c r="N5050" s="7">
        <f>Table1[[#This Row],[Hui Reply?]]*(Table1[[#This Row],[post_time]]-Table1[[#This Row],[timestamp of previous reply]])</f>
        <v>0</v>
      </c>
      <c r="O5050" s="3">
        <f>O5049+Table1[[#This Row],[Hui Reply?]]</f>
        <v>1231</v>
      </c>
      <c r="P5050" s="19">
        <f>INT(Table1[[#This Row],[post_time]])</f>
        <v>40548</v>
      </c>
      <c r="Q5050" s="3">
        <f>IF(Table1[[#This Row],[Hui Reply?]],VLOOKUP(Table1[[#This Row],[topic_id]],'All Topics Data'!$A$2:$E$1243,5,FALSE),0)</f>
        <v>0</v>
      </c>
      <c r="R5050" s="8">
        <f>Table1[[#This Row],[post_time]]+8/24</f>
        <v>40548.825671296298</v>
      </c>
      <c r="S5050" s="3">
        <f>IF(Table1[[#This Row],[post_position]]=1,0,SUMIFS($F$2:F5050,$H$2:H5050,Table1[[#This Row],[post_position]]-1,$C$2:C5050,Table1[[#This Row],[topic_id]]))</f>
        <v>0</v>
      </c>
    </row>
    <row r="5051" spans="1:19" x14ac:dyDescent="0.25">
      <c r="A5051" s="7">
        <v>5153</v>
      </c>
      <c r="B5051" s="7">
        <v>1</v>
      </c>
      <c r="C5051" s="7">
        <v>1234</v>
      </c>
      <c r="D5051" s="7">
        <v>24</v>
      </c>
      <c r="E5051" s="2"/>
      <c r="F5051" s="8">
        <v>40548.542199074072</v>
      </c>
      <c r="G5051" s="7">
        <v>0</v>
      </c>
      <c r="H5051" s="7">
        <v>2</v>
      </c>
      <c r="I5051" s="7" t="b">
        <f t="shared" si="234"/>
        <v>1</v>
      </c>
      <c r="J5051" s="7" t="b">
        <f t="shared" si="235"/>
        <v>1</v>
      </c>
      <c r="K5051" s="7">
        <f t="shared" si="236"/>
        <v>1</v>
      </c>
      <c r="L5051" s="7">
        <f>WEEKDAY(Table1[[#This Row],[post_time]])</f>
        <v>4</v>
      </c>
      <c r="M5051" s="7">
        <f>VLOOKUP(Table1[[#This Row],[topic_id]],'All Topics Data'!$A$2:$I$1243,8,FALSE)</f>
        <v>40548.491666666669</v>
      </c>
      <c r="N5051" s="7">
        <f>Table1[[#This Row],[Hui Reply?]]*(Table1[[#This Row],[post_time]]-Table1[[#This Row],[timestamp of previous reply]])</f>
        <v>4.9861111110658385E-2</v>
      </c>
      <c r="O5051" s="3">
        <f>O5050+Table1[[#This Row],[Hui Reply?]]</f>
        <v>1232</v>
      </c>
      <c r="P5051" s="19">
        <f>INT(Table1[[#This Row],[post_time]])</f>
        <v>40548</v>
      </c>
      <c r="Q5051" s="3" t="str">
        <f>IF(Table1[[#This Row],[Hui Reply?]],VLOOKUP(Table1[[#This Row],[topic_id]],'All Topics Data'!$A$2:$E$1243,5,FALSE),0)</f>
        <v>alamgiritbd</v>
      </c>
      <c r="R5051" s="8">
        <f>Table1[[#This Row],[post_time]]+8/24</f>
        <v>40548.875532407408</v>
      </c>
      <c r="S5051" s="3">
        <f>IF(Table1[[#This Row],[post_position]]=1,0,SUMIFS($F$2:F5051,$H$2:H5051,Table1[[#This Row],[post_position]]-1,$C$2:C5051,Table1[[#This Row],[topic_id]]))</f>
        <v>40548.492337962962</v>
      </c>
    </row>
    <row r="5052" spans="1:19" x14ac:dyDescent="0.25">
      <c r="A5052" s="7">
        <v>5154</v>
      </c>
      <c r="B5052" s="7">
        <v>1</v>
      </c>
      <c r="C5052" s="7">
        <v>1234</v>
      </c>
      <c r="D5052" s="7">
        <v>6998</v>
      </c>
      <c r="E5052" s="2"/>
      <c r="F5052" s="8">
        <v>40548.566458333335</v>
      </c>
      <c r="G5052" s="7">
        <v>0</v>
      </c>
      <c r="H5052" s="7">
        <v>3</v>
      </c>
      <c r="I5052" s="7" t="b">
        <f t="shared" si="234"/>
        <v>0</v>
      </c>
      <c r="J5052" s="7" t="b">
        <f t="shared" si="235"/>
        <v>1</v>
      </c>
      <c r="K5052" s="7">
        <f t="shared" si="236"/>
        <v>0</v>
      </c>
      <c r="L5052" s="7">
        <f>WEEKDAY(Table1[[#This Row],[post_time]])</f>
        <v>4</v>
      </c>
      <c r="M5052" s="7">
        <f>VLOOKUP(Table1[[#This Row],[topic_id]],'All Topics Data'!$A$2:$I$1243,8,FALSE)</f>
        <v>40548.491666666669</v>
      </c>
      <c r="N5052" s="7">
        <f>Table1[[#This Row],[Hui Reply?]]*(Table1[[#This Row],[post_time]]-Table1[[#This Row],[timestamp of previous reply]])</f>
        <v>0</v>
      </c>
      <c r="O5052" s="3">
        <f>O5051+Table1[[#This Row],[Hui Reply?]]</f>
        <v>1232</v>
      </c>
      <c r="P5052" s="19">
        <f>INT(Table1[[#This Row],[post_time]])</f>
        <v>40548</v>
      </c>
      <c r="Q5052" s="3">
        <f>IF(Table1[[#This Row],[Hui Reply?]],VLOOKUP(Table1[[#This Row],[topic_id]],'All Topics Data'!$A$2:$E$1243,5,FALSE),0)</f>
        <v>0</v>
      </c>
      <c r="R5052" s="8">
        <f>Table1[[#This Row],[post_time]]+8/24</f>
        <v>40548.89979166667</v>
      </c>
      <c r="S5052" s="3">
        <f>IF(Table1[[#This Row],[post_position]]=1,0,SUMIFS($F$2:F5052,$H$2:H5052,Table1[[#This Row],[post_position]]-1,$C$2:C5052,Table1[[#This Row],[topic_id]]))</f>
        <v>40548.542199074072</v>
      </c>
    </row>
    <row r="5053" spans="1:19" x14ac:dyDescent="0.25">
      <c r="A5053" s="7">
        <v>5155</v>
      </c>
      <c r="B5053" s="7">
        <v>1</v>
      </c>
      <c r="C5053" s="7">
        <v>1234</v>
      </c>
      <c r="D5053" s="7">
        <v>6713</v>
      </c>
      <c r="F5053" s="8">
        <v>40548.589074074072</v>
      </c>
      <c r="G5053" s="7">
        <v>0</v>
      </c>
      <c r="H5053" s="7">
        <v>4</v>
      </c>
      <c r="I5053" s="7" t="b">
        <f t="shared" si="234"/>
        <v>0</v>
      </c>
      <c r="J5053" s="7" t="b">
        <f t="shared" si="235"/>
        <v>1</v>
      </c>
      <c r="K5053" s="7">
        <f t="shared" si="236"/>
        <v>0</v>
      </c>
      <c r="L5053" s="7">
        <f>WEEKDAY(Table1[[#This Row],[post_time]])</f>
        <v>4</v>
      </c>
      <c r="M5053" s="7">
        <f>VLOOKUP(Table1[[#This Row],[topic_id]],'All Topics Data'!$A$2:$I$1243,8,FALSE)</f>
        <v>40548.491666666669</v>
      </c>
      <c r="N5053" s="7">
        <f>Table1[[#This Row],[Hui Reply?]]*(Table1[[#This Row],[post_time]]-Table1[[#This Row],[timestamp of previous reply]])</f>
        <v>0</v>
      </c>
      <c r="O5053" s="3">
        <f>O5052+Table1[[#This Row],[Hui Reply?]]</f>
        <v>1232</v>
      </c>
      <c r="P5053" s="19">
        <f>INT(Table1[[#This Row],[post_time]])</f>
        <v>40548</v>
      </c>
      <c r="Q5053" s="3">
        <f>IF(Table1[[#This Row],[Hui Reply?]],VLOOKUP(Table1[[#This Row],[topic_id]],'All Topics Data'!$A$2:$E$1243,5,FALSE),0)</f>
        <v>0</v>
      </c>
      <c r="R5053" s="8">
        <f>Table1[[#This Row],[post_time]]+8/24</f>
        <v>40548.922407407408</v>
      </c>
      <c r="S5053" s="3">
        <f>IF(Table1[[#This Row],[post_position]]=1,0,SUMIFS($F$2:F5053,$H$2:H5053,Table1[[#This Row],[post_position]]-1,$C$2:C5053,Table1[[#This Row],[topic_id]]))</f>
        <v>40548.566458333335</v>
      </c>
    </row>
    <row r="5054" spans="1:19" x14ac:dyDescent="0.25">
      <c r="A5054" s="7">
        <v>5157</v>
      </c>
      <c r="B5054" s="7">
        <v>1</v>
      </c>
      <c r="C5054" s="7">
        <v>1234</v>
      </c>
      <c r="D5054" s="7">
        <v>24</v>
      </c>
      <c r="F5054" s="8">
        <v>40548.60633101852</v>
      </c>
      <c r="G5054" s="7">
        <v>0</v>
      </c>
      <c r="H5054" s="7">
        <v>5</v>
      </c>
      <c r="I5054" s="7" t="b">
        <f t="shared" si="234"/>
        <v>1</v>
      </c>
      <c r="J5054" s="7" t="b">
        <f t="shared" si="235"/>
        <v>1</v>
      </c>
      <c r="K5054" s="7">
        <f t="shared" si="236"/>
        <v>1</v>
      </c>
      <c r="L5054" s="7">
        <f>WEEKDAY(Table1[[#This Row],[post_time]])</f>
        <v>4</v>
      </c>
      <c r="M5054" s="7">
        <f>VLOOKUP(Table1[[#This Row],[topic_id]],'All Topics Data'!$A$2:$I$1243,8,FALSE)</f>
        <v>40548.491666666669</v>
      </c>
      <c r="N5054" s="7">
        <f>Table1[[#This Row],[Hui Reply?]]*(Table1[[#This Row],[post_time]]-Table1[[#This Row],[timestamp of previous reply]])</f>
        <v>1.7256944447581191E-2</v>
      </c>
      <c r="O5054" s="3">
        <f>O5053+Table1[[#This Row],[Hui Reply?]]</f>
        <v>1233</v>
      </c>
      <c r="P5054" s="19">
        <f>INT(Table1[[#This Row],[post_time]])</f>
        <v>40548</v>
      </c>
      <c r="Q5054" s="3" t="str">
        <f>IF(Table1[[#This Row],[Hui Reply?]],VLOOKUP(Table1[[#This Row],[topic_id]],'All Topics Data'!$A$2:$E$1243,5,FALSE),0)</f>
        <v>alamgiritbd</v>
      </c>
      <c r="R5054" s="8">
        <f>Table1[[#This Row],[post_time]]+8/24</f>
        <v>40548.939664351856</v>
      </c>
      <c r="S5054" s="3">
        <f>IF(Table1[[#This Row],[post_position]]=1,0,SUMIFS($F$2:F5054,$H$2:H5054,Table1[[#This Row],[post_position]]-1,$C$2:C5054,Table1[[#This Row],[topic_id]]))</f>
        <v>40548.589074074072</v>
      </c>
    </row>
    <row r="5055" spans="1:19" x14ac:dyDescent="0.25">
      <c r="A5055" s="7">
        <v>5158</v>
      </c>
      <c r="B5055" s="7">
        <v>1</v>
      </c>
      <c r="C5055" s="7">
        <v>1175</v>
      </c>
      <c r="D5055" s="7">
        <v>7146</v>
      </c>
      <c r="F5055" s="8">
        <v>40548.616284722222</v>
      </c>
      <c r="G5055" s="7">
        <v>0</v>
      </c>
      <c r="H5055" s="7">
        <v>8</v>
      </c>
      <c r="I5055" s="7" t="b">
        <f t="shared" si="234"/>
        <v>0</v>
      </c>
      <c r="J5055" s="7" t="b">
        <f t="shared" si="235"/>
        <v>1</v>
      </c>
      <c r="K5055" s="7">
        <f t="shared" si="236"/>
        <v>0</v>
      </c>
      <c r="L5055" s="7">
        <f>WEEKDAY(Table1[[#This Row],[post_time]])</f>
        <v>4</v>
      </c>
      <c r="M5055" s="7">
        <f>VLOOKUP(Table1[[#This Row],[topic_id]],'All Topics Data'!$A$2:$I$1243,8,FALSE)</f>
        <v>40535.30972222222</v>
      </c>
      <c r="N5055" s="7">
        <f>Table1[[#This Row],[Hui Reply?]]*(Table1[[#This Row],[post_time]]-Table1[[#This Row],[timestamp of previous reply]])</f>
        <v>0</v>
      </c>
      <c r="O5055" s="3">
        <f>O5054+Table1[[#This Row],[Hui Reply?]]</f>
        <v>1233</v>
      </c>
      <c r="P5055" s="19">
        <f>INT(Table1[[#This Row],[post_time]])</f>
        <v>40548</v>
      </c>
      <c r="Q5055" s="3">
        <f>IF(Table1[[#This Row],[Hui Reply?]],VLOOKUP(Table1[[#This Row],[topic_id]],'All Topics Data'!$A$2:$E$1243,5,FALSE),0)</f>
        <v>0</v>
      </c>
      <c r="R5055" s="8">
        <f>Table1[[#This Row],[post_time]]+8/24</f>
        <v>40548.949618055558</v>
      </c>
      <c r="S5055" s="3">
        <f>IF(Table1[[#This Row],[post_position]]=1,0,SUMIFS($F$2:F5055,$H$2:H5055,Table1[[#This Row],[post_position]]-1,$C$2:C5055,Table1[[#This Row],[topic_id]]))</f>
        <v>40548.280648148146</v>
      </c>
    </row>
    <row r="5056" spans="1:19" x14ac:dyDescent="0.25">
      <c r="A5056" s="7">
        <v>5159</v>
      </c>
      <c r="B5056" s="7">
        <v>1</v>
      </c>
      <c r="C5056" s="7">
        <v>1234</v>
      </c>
      <c r="D5056" s="7">
        <v>7224</v>
      </c>
      <c r="F5056" s="8">
        <v>40548.638831018521</v>
      </c>
      <c r="G5056" s="7">
        <v>0</v>
      </c>
      <c r="H5056" s="7">
        <v>6</v>
      </c>
      <c r="I5056" s="7" t="b">
        <f t="shared" si="234"/>
        <v>0</v>
      </c>
      <c r="J5056" s="7" t="b">
        <f t="shared" si="235"/>
        <v>1</v>
      </c>
      <c r="K5056" s="7">
        <f t="shared" si="236"/>
        <v>0</v>
      </c>
      <c r="L5056" s="7">
        <f>WEEKDAY(Table1[[#This Row],[post_time]])</f>
        <v>4</v>
      </c>
      <c r="M5056" s="7">
        <f>VLOOKUP(Table1[[#This Row],[topic_id]],'All Topics Data'!$A$2:$I$1243,8,FALSE)</f>
        <v>40548.491666666669</v>
      </c>
      <c r="N5056" s="7">
        <f>Table1[[#This Row],[Hui Reply?]]*(Table1[[#This Row],[post_time]]-Table1[[#This Row],[timestamp of previous reply]])</f>
        <v>0</v>
      </c>
      <c r="O5056" s="3">
        <f>O5055+Table1[[#This Row],[Hui Reply?]]</f>
        <v>1233</v>
      </c>
      <c r="P5056" s="19">
        <f>INT(Table1[[#This Row],[post_time]])</f>
        <v>40548</v>
      </c>
      <c r="Q5056" s="3">
        <f>IF(Table1[[#This Row],[Hui Reply?]],VLOOKUP(Table1[[#This Row],[topic_id]],'All Topics Data'!$A$2:$E$1243,5,FALSE),0)</f>
        <v>0</v>
      </c>
      <c r="R5056" s="8">
        <f>Table1[[#This Row],[post_time]]+8/24</f>
        <v>40548.972164351857</v>
      </c>
      <c r="S5056" s="3">
        <f>IF(Table1[[#This Row],[post_position]]=1,0,SUMIFS($F$2:F5056,$H$2:H5056,Table1[[#This Row],[post_position]]-1,$C$2:C5056,Table1[[#This Row],[topic_id]]))</f>
        <v>40548.60633101852</v>
      </c>
    </row>
    <row r="5057" spans="1:19" x14ac:dyDescent="0.25">
      <c r="A5057" s="7">
        <v>5160</v>
      </c>
      <c r="B5057" s="7">
        <v>1</v>
      </c>
      <c r="C5057" s="7">
        <v>1209</v>
      </c>
      <c r="D5057" s="7">
        <v>7262</v>
      </c>
      <c r="F5057" s="8">
        <v>40548.782719907409</v>
      </c>
      <c r="G5057" s="7">
        <v>0</v>
      </c>
      <c r="H5057" s="7">
        <v>8</v>
      </c>
      <c r="I5057" s="7" t="b">
        <f t="shared" si="234"/>
        <v>0</v>
      </c>
      <c r="J5057" s="7" t="b">
        <f t="shared" si="235"/>
        <v>1</v>
      </c>
      <c r="K5057" s="7">
        <f t="shared" si="236"/>
        <v>0</v>
      </c>
      <c r="L5057" s="7">
        <f>WEEKDAY(Table1[[#This Row],[post_time]])</f>
        <v>4</v>
      </c>
      <c r="M5057" s="7">
        <f>VLOOKUP(Table1[[#This Row],[topic_id]],'All Topics Data'!$A$2:$I$1243,8,FALSE)</f>
        <v>40543.098611111112</v>
      </c>
      <c r="N5057" s="7">
        <f>Table1[[#This Row],[Hui Reply?]]*(Table1[[#This Row],[post_time]]-Table1[[#This Row],[timestamp of previous reply]])</f>
        <v>0</v>
      </c>
      <c r="O5057" s="3">
        <f>O5056+Table1[[#This Row],[Hui Reply?]]</f>
        <v>1233</v>
      </c>
      <c r="P5057" s="19">
        <f>INT(Table1[[#This Row],[post_time]])</f>
        <v>40548</v>
      </c>
      <c r="Q5057" s="3">
        <f>IF(Table1[[#This Row],[Hui Reply?]],VLOOKUP(Table1[[#This Row],[topic_id]],'All Topics Data'!$A$2:$E$1243,5,FALSE),0)</f>
        <v>0</v>
      </c>
      <c r="R5057" s="8">
        <f>Table1[[#This Row],[post_time]]+8/24</f>
        <v>40549.116053240745</v>
      </c>
      <c r="S5057" s="3">
        <f>IF(Table1[[#This Row],[post_position]]=1,0,SUMIFS($F$2:F5057,$H$2:H5057,Table1[[#This Row],[post_position]]-1,$C$2:C5057,Table1[[#This Row],[topic_id]]))</f>
        <v>40547.629224537035</v>
      </c>
    </row>
    <row r="5058" spans="1:19" x14ac:dyDescent="0.25">
      <c r="A5058" s="7">
        <v>5161</v>
      </c>
      <c r="B5058" s="7">
        <v>1</v>
      </c>
      <c r="C5058" s="7">
        <v>1209</v>
      </c>
      <c r="D5058" s="7">
        <v>7262</v>
      </c>
      <c r="E5058" s="2"/>
      <c r="F5058" s="8">
        <v>40548.793229166666</v>
      </c>
      <c r="G5058" s="7">
        <v>0</v>
      </c>
      <c r="H5058" s="7">
        <v>9</v>
      </c>
      <c r="I5058" s="7" t="b">
        <f t="shared" si="234"/>
        <v>0</v>
      </c>
      <c r="J5058" s="7" t="b">
        <f t="shared" si="235"/>
        <v>1</v>
      </c>
      <c r="K5058" s="7">
        <f t="shared" si="236"/>
        <v>0</v>
      </c>
      <c r="L5058" s="7">
        <f>WEEKDAY(Table1[[#This Row],[post_time]])</f>
        <v>4</v>
      </c>
      <c r="M5058" s="7">
        <f>VLOOKUP(Table1[[#This Row],[topic_id]],'All Topics Data'!$A$2:$I$1243,8,FALSE)</f>
        <v>40543.098611111112</v>
      </c>
      <c r="N5058" s="7">
        <f>Table1[[#This Row],[Hui Reply?]]*(Table1[[#This Row],[post_time]]-Table1[[#This Row],[timestamp of previous reply]])</f>
        <v>0</v>
      </c>
      <c r="O5058" s="3">
        <f>O5057+Table1[[#This Row],[Hui Reply?]]</f>
        <v>1233</v>
      </c>
      <c r="P5058" s="19">
        <f>INT(Table1[[#This Row],[post_time]])</f>
        <v>40548</v>
      </c>
      <c r="Q5058" s="3">
        <f>IF(Table1[[#This Row],[Hui Reply?]],VLOOKUP(Table1[[#This Row],[topic_id]],'All Topics Data'!$A$2:$E$1243,5,FALSE),0)</f>
        <v>0</v>
      </c>
      <c r="R5058" s="8">
        <f>Table1[[#This Row],[post_time]]+8/24</f>
        <v>40549.126562500001</v>
      </c>
      <c r="S5058" s="3">
        <f>IF(Table1[[#This Row],[post_position]]=1,0,SUMIFS($F$2:F5058,$H$2:H5058,Table1[[#This Row],[post_position]]-1,$C$2:C5058,Table1[[#This Row],[topic_id]]))</f>
        <v>40548.782719907409</v>
      </c>
    </row>
    <row r="5059" spans="1:19" x14ac:dyDescent="0.25">
      <c r="A5059" s="7">
        <v>5162</v>
      </c>
      <c r="B5059" s="7">
        <v>1</v>
      </c>
      <c r="C5059" s="7">
        <v>1228</v>
      </c>
      <c r="D5059" s="7">
        <v>6779</v>
      </c>
      <c r="E5059" s="2"/>
      <c r="F5059" s="8">
        <v>40548.873263888891</v>
      </c>
      <c r="G5059" s="7">
        <v>0</v>
      </c>
      <c r="H5059" s="7">
        <v>7</v>
      </c>
      <c r="I5059" s="7" t="b">
        <f t="shared" ref="I5059:I5122" si="237">(D5059=24)</f>
        <v>0</v>
      </c>
      <c r="J5059" s="7" t="b">
        <f t="shared" ref="J5059:J5122" si="238">H5059&gt;1</f>
        <v>1</v>
      </c>
      <c r="K5059" s="7">
        <f t="shared" ref="K5059:K5122" si="239">I5059*J5059</f>
        <v>0</v>
      </c>
      <c r="L5059" s="7">
        <f>WEEKDAY(Table1[[#This Row],[post_time]])</f>
        <v>4</v>
      </c>
      <c r="M5059" s="7">
        <f>VLOOKUP(Table1[[#This Row],[topic_id]],'All Topics Data'!$A$2:$I$1243,8,FALSE)</f>
        <v>40547.828472222223</v>
      </c>
      <c r="N5059" s="7">
        <f>Table1[[#This Row],[Hui Reply?]]*(Table1[[#This Row],[post_time]]-Table1[[#This Row],[timestamp of previous reply]])</f>
        <v>0</v>
      </c>
      <c r="O5059" s="3">
        <f>O5058+Table1[[#This Row],[Hui Reply?]]</f>
        <v>1233</v>
      </c>
      <c r="P5059" s="19">
        <f>INT(Table1[[#This Row],[post_time]])</f>
        <v>40548</v>
      </c>
      <c r="Q5059" s="3">
        <f>IF(Table1[[#This Row],[Hui Reply?]],VLOOKUP(Table1[[#This Row],[topic_id]],'All Topics Data'!$A$2:$E$1243,5,FALSE),0)</f>
        <v>0</v>
      </c>
      <c r="R5059" s="8">
        <f>Table1[[#This Row],[post_time]]+8/24</f>
        <v>40549.206597222226</v>
      </c>
      <c r="S5059" s="3">
        <f>IF(Table1[[#This Row],[post_position]]=1,0,SUMIFS($F$2:F5059,$H$2:H5059,Table1[[#This Row],[post_position]]-1,$C$2:C5059,Table1[[#This Row],[topic_id]]))</f>
        <v>40548.481759259259</v>
      </c>
    </row>
    <row r="5060" spans="1:19" x14ac:dyDescent="0.25">
      <c r="A5060" s="7">
        <v>5163</v>
      </c>
      <c r="B5060" s="7">
        <v>4</v>
      </c>
      <c r="C5060" s="7">
        <v>2</v>
      </c>
      <c r="D5060" s="7">
        <v>7290</v>
      </c>
      <c r="E5060" s="2"/>
      <c r="F5060" s="8">
        <v>40548.901458333334</v>
      </c>
      <c r="G5060" s="7">
        <v>0</v>
      </c>
      <c r="H5060" s="7">
        <v>95</v>
      </c>
      <c r="I5060" s="7" t="b">
        <f t="shared" si="237"/>
        <v>0</v>
      </c>
      <c r="J5060" s="7" t="b">
        <f t="shared" si="238"/>
        <v>1</v>
      </c>
      <c r="K5060" s="7">
        <f t="shared" si="239"/>
        <v>0</v>
      </c>
      <c r="L5060" s="7">
        <f>WEEKDAY(Table1[[#This Row],[post_time]])</f>
        <v>4</v>
      </c>
      <c r="M5060" s="7">
        <f>VLOOKUP(Table1[[#This Row],[topic_id]],'All Topics Data'!$A$2:$I$1243,8,FALSE)</f>
        <v>40019.929861111108</v>
      </c>
      <c r="N5060" s="7">
        <f>Table1[[#This Row],[Hui Reply?]]*(Table1[[#This Row],[post_time]]-Table1[[#This Row],[timestamp of previous reply]])</f>
        <v>0</v>
      </c>
      <c r="O5060" s="3">
        <f>O5059+Table1[[#This Row],[Hui Reply?]]</f>
        <v>1233</v>
      </c>
      <c r="P5060" s="19">
        <f>INT(Table1[[#This Row],[post_time]])</f>
        <v>40548</v>
      </c>
      <c r="Q5060" s="3">
        <f>IF(Table1[[#This Row],[Hui Reply?]],VLOOKUP(Table1[[#This Row],[topic_id]],'All Topics Data'!$A$2:$E$1243,5,FALSE),0)</f>
        <v>0</v>
      </c>
      <c r="R5060" s="8">
        <f>Table1[[#This Row],[post_time]]+8/24</f>
        <v>40549.234791666669</v>
      </c>
      <c r="S5060" s="3">
        <f>IF(Table1[[#This Row],[post_position]]=1,0,SUMIFS($F$2:F5060,$H$2:H5060,Table1[[#This Row],[post_position]]-1,$C$2:C5060,Table1[[#This Row],[topic_id]]))</f>
        <v>40538.727233796293</v>
      </c>
    </row>
    <row r="5061" spans="1:19" x14ac:dyDescent="0.25">
      <c r="A5061" s="7">
        <v>5164</v>
      </c>
      <c r="B5061" s="7">
        <v>1</v>
      </c>
      <c r="C5061" s="7">
        <v>1175</v>
      </c>
      <c r="D5061" s="7">
        <v>24</v>
      </c>
      <c r="F5061" s="8">
        <v>40549.054710648146</v>
      </c>
      <c r="G5061" s="7">
        <v>0</v>
      </c>
      <c r="H5061" s="7">
        <v>9</v>
      </c>
      <c r="I5061" s="7" t="b">
        <f t="shared" si="237"/>
        <v>1</v>
      </c>
      <c r="J5061" s="7" t="b">
        <f t="shared" si="238"/>
        <v>1</v>
      </c>
      <c r="K5061" s="7">
        <f t="shared" si="239"/>
        <v>1</v>
      </c>
      <c r="L5061" s="7">
        <f>WEEKDAY(Table1[[#This Row],[post_time]])</f>
        <v>5</v>
      </c>
      <c r="M5061" s="7">
        <f>VLOOKUP(Table1[[#This Row],[topic_id]],'All Topics Data'!$A$2:$I$1243,8,FALSE)</f>
        <v>40535.30972222222</v>
      </c>
      <c r="N5061" s="7">
        <f>Table1[[#This Row],[Hui Reply?]]*(Table1[[#This Row],[post_time]]-Table1[[#This Row],[timestamp of previous reply]])</f>
        <v>0.43842592592409346</v>
      </c>
      <c r="O5061" s="3">
        <f>O5060+Table1[[#This Row],[Hui Reply?]]</f>
        <v>1234</v>
      </c>
      <c r="P5061" s="19">
        <f>INT(Table1[[#This Row],[post_time]])</f>
        <v>40549</v>
      </c>
      <c r="Q5061" s="3" t="str">
        <f>IF(Table1[[#This Row],[Hui Reply?]],VLOOKUP(Table1[[#This Row],[topic_id]],'All Topics Data'!$A$2:$E$1243,5,FALSE),0)</f>
        <v>Jo4x4</v>
      </c>
      <c r="R5061" s="8">
        <f>Table1[[#This Row],[post_time]]+8/24</f>
        <v>40549.388043981482</v>
      </c>
      <c r="S5061" s="3">
        <f>IF(Table1[[#This Row],[post_position]]=1,0,SUMIFS($F$2:F5061,$H$2:H5061,Table1[[#This Row],[post_position]]-1,$C$2:C5061,Table1[[#This Row],[topic_id]]))</f>
        <v>40548.616284722222</v>
      </c>
    </row>
    <row r="5062" spans="1:19" x14ac:dyDescent="0.25">
      <c r="A5062" s="7">
        <v>5165</v>
      </c>
      <c r="B5062" s="7">
        <v>1</v>
      </c>
      <c r="C5062" s="7">
        <v>1188</v>
      </c>
      <c r="D5062" s="7">
        <v>7242</v>
      </c>
      <c r="F5062" s="8">
        <v>40549.175532407404</v>
      </c>
      <c r="G5062" s="7">
        <v>0</v>
      </c>
      <c r="H5062" s="7">
        <v>3</v>
      </c>
      <c r="I5062" s="7" t="b">
        <f t="shared" si="237"/>
        <v>0</v>
      </c>
      <c r="J5062" s="7" t="b">
        <f t="shared" si="238"/>
        <v>1</v>
      </c>
      <c r="K5062" s="7">
        <f t="shared" si="239"/>
        <v>0</v>
      </c>
      <c r="L5062" s="7">
        <f>WEEKDAY(Table1[[#This Row],[post_time]])</f>
        <v>5</v>
      </c>
      <c r="M5062" s="7">
        <f>VLOOKUP(Table1[[#This Row],[topic_id]],'All Topics Data'!$A$2:$I$1243,8,FALSE)</f>
        <v>40539.188888888886</v>
      </c>
      <c r="N5062" s="7">
        <f>Table1[[#This Row],[Hui Reply?]]*(Table1[[#This Row],[post_time]]-Table1[[#This Row],[timestamp of previous reply]])</f>
        <v>0</v>
      </c>
      <c r="O5062" s="3">
        <f>O5061+Table1[[#This Row],[Hui Reply?]]</f>
        <v>1234</v>
      </c>
      <c r="P5062" s="19">
        <f>INT(Table1[[#This Row],[post_time]])</f>
        <v>40549</v>
      </c>
      <c r="Q5062" s="3">
        <f>IF(Table1[[#This Row],[Hui Reply?]],VLOOKUP(Table1[[#This Row],[topic_id]],'All Topics Data'!$A$2:$E$1243,5,FALSE),0)</f>
        <v>0</v>
      </c>
      <c r="R5062" s="8">
        <f>Table1[[#This Row],[post_time]]+8/24</f>
        <v>40549.50886574074</v>
      </c>
      <c r="S5062" s="3">
        <f>IF(Table1[[#This Row],[post_position]]=1,0,SUMIFS($F$2:F5062,$H$2:H5062,Table1[[#This Row],[post_position]]-1,$C$2:C5062,Table1[[#This Row],[topic_id]]))</f>
        <v>40539.222719907404</v>
      </c>
    </row>
    <row r="5063" spans="1:19" x14ac:dyDescent="0.25">
      <c r="A5063" s="7">
        <v>5166</v>
      </c>
      <c r="B5063" s="7">
        <v>1</v>
      </c>
      <c r="C5063" s="7">
        <v>1235</v>
      </c>
      <c r="D5063" s="7">
        <v>6821</v>
      </c>
      <c r="F5063" s="8">
        <v>40549.231053240743</v>
      </c>
      <c r="G5063" s="7">
        <v>0</v>
      </c>
      <c r="H5063" s="7">
        <v>1</v>
      </c>
      <c r="I5063" s="7" t="b">
        <f t="shared" si="237"/>
        <v>0</v>
      </c>
      <c r="J5063" s="7" t="b">
        <f t="shared" si="238"/>
        <v>0</v>
      </c>
      <c r="K5063" s="7">
        <f t="shared" si="239"/>
        <v>0</v>
      </c>
      <c r="L5063" s="7">
        <f>WEEKDAY(Table1[[#This Row],[post_time]])</f>
        <v>5</v>
      </c>
      <c r="M5063" s="7">
        <f>VLOOKUP(Table1[[#This Row],[topic_id]],'All Topics Data'!$A$2:$I$1243,8,FALSE)</f>
        <v>40549.230555555558</v>
      </c>
      <c r="N5063" s="7">
        <f>Table1[[#This Row],[Hui Reply?]]*(Table1[[#This Row],[post_time]]-Table1[[#This Row],[timestamp of previous reply]])</f>
        <v>0</v>
      </c>
      <c r="O5063" s="3">
        <f>O5062+Table1[[#This Row],[Hui Reply?]]</f>
        <v>1234</v>
      </c>
      <c r="P5063" s="19">
        <f>INT(Table1[[#This Row],[post_time]])</f>
        <v>40549</v>
      </c>
      <c r="Q5063" s="3">
        <f>IF(Table1[[#This Row],[Hui Reply?]],VLOOKUP(Table1[[#This Row],[topic_id]],'All Topics Data'!$A$2:$E$1243,5,FALSE),0)</f>
        <v>0</v>
      </c>
      <c r="R5063" s="8">
        <f>Table1[[#This Row],[post_time]]+8/24</f>
        <v>40549.564386574079</v>
      </c>
      <c r="S5063" s="3">
        <f>IF(Table1[[#This Row],[post_position]]=1,0,SUMIFS($F$2:F5063,$H$2:H5063,Table1[[#This Row],[post_position]]-1,$C$2:C5063,Table1[[#This Row],[topic_id]]))</f>
        <v>0</v>
      </c>
    </row>
    <row r="5064" spans="1:19" x14ac:dyDescent="0.25">
      <c r="A5064" s="7">
        <v>5167</v>
      </c>
      <c r="B5064" s="7">
        <v>1</v>
      </c>
      <c r="C5064" s="7">
        <v>1175</v>
      </c>
      <c r="D5064" s="7">
        <v>7146</v>
      </c>
      <c r="E5064" s="2"/>
      <c r="F5064" s="8">
        <v>40549.24355324074</v>
      </c>
      <c r="G5064" s="7">
        <v>0</v>
      </c>
      <c r="H5064" s="7">
        <v>10</v>
      </c>
      <c r="I5064" s="7" t="b">
        <f t="shared" si="237"/>
        <v>0</v>
      </c>
      <c r="J5064" s="7" t="b">
        <f t="shared" si="238"/>
        <v>1</v>
      </c>
      <c r="K5064" s="7">
        <f t="shared" si="239"/>
        <v>0</v>
      </c>
      <c r="L5064" s="7">
        <f>WEEKDAY(Table1[[#This Row],[post_time]])</f>
        <v>5</v>
      </c>
      <c r="M5064" s="7">
        <f>VLOOKUP(Table1[[#This Row],[topic_id]],'All Topics Data'!$A$2:$I$1243,8,FALSE)</f>
        <v>40535.30972222222</v>
      </c>
      <c r="N5064" s="7">
        <f>Table1[[#This Row],[Hui Reply?]]*(Table1[[#This Row],[post_time]]-Table1[[#This Row],[timestamp of previous reply]])</f>
        <v>0</v>
      </c>
      <c r="O5064" s="3">
        <f>O5063+Table1[[#This Row],[Hui Reply?]]</f>
        <v>1234</v>
      </c>
      <c r="P5064" s="19">
        <f>INT(Table1[[#This Row],[post_time]])</f>
        <v>40549</v>
      </c>
      <c r="Q5064" s="3">
        <f>IF(Table1[[#This Row],[Hui Reply?]],VLOOKUP(Table1[[#This Row],[topic_id]],'All Topics Data'!$A$2:$E$1243,5,FALSE),0)</f>
        <v>0</v>
      </c>
      <c r="R5064" s="8">
        <f>Table1[[#This Row],[post_time]]+8/24</f>
        <v>40549.576886574076</v>
      </c>
      <c r="S5064" s="3">
        <f>IF(Table1[[#This Row],[post_position]]=1,0,SUMIFS($F$2:F5064,$H$2:H5064,Table1[[#This Row],[post_position]]-1,$C$2:C5064,Table1[[#This Row],[topic_id]]))</f>
        <v>40549.054710648146</v>
      </c>
    </row>
    <row r="5065" spans="1:19" x14ac:dyDescent="0.25">
      <c r="A5065" s="7">
        <v>5168</v>
      </c>
      <c r="B5065" s="7">
        <v>1</v>
      </c>
      <c r="C5065" s="7">
        <v>1235</v>
      </c>
      <c r="D5065" s="7">
        <v>24</v>
      </c>
      <c r="F5065" s="8">
        <v>40549.251712962963</v>
      </c>
      <c r="G5065" s="7">
        <v>0</v>
      </c>
      <c r="H5065" s="7">
        <v>2</v>
      </c>
      <c r="I5065" s="7" t="b">
        <f t="shared" si="237"/>
        <v>1</v>
      </c>
      <c r="J5065" s="7" t="b">
        <f t="shared" si="238"/>
        <v>1</v>
      </c>
      <c r="K5065" s="7">
        <f t="shared" si="239"/>
        <v>1</v>
      </c>
      <c r="L5065" s="7">
        <f>WEEKDAY(Table1[[#This Row],[post_time]])</f>
        <v>5</v>
      </c>
      <c r="M5065" s="7">
        <f>VLOOKUP(Table1[[#This Row],[topic_id]],'All Topics Data'!$A$2:$I$1243,8,FALSE)</f>
        <v>40549.230555555558</v>
      </c>
      <c r="N5065" s="7">
        <f>Table1[[#This Row],[Hui Reply?]]*(Table1[[#This Row],[post_time]]-Table1[[#This Row],[timestamp of previous reply]])</f>
        <v>2.0659722220443655E-2</v>
      </c>
      <c r="O5065" s="3">
        <f>O5064+Table1[[#This Row],[Hui Reply?]]</f>
        <v>1235</v>
      </c>
      <c r="P5065" s="19">
        <f>INT(Table1[[#This Row],[post_time]])</f>
        <v>40549</v>
      </c>
      <c r="Q5065" s="3" t="str">
        <f>IF(Table1[[#This Row],[Hui Reply?]],VLOOKUP(Table1[[#This Row],[topic_id]],'All Topics Data'!$A$2:$E$1243,5,FALSE),0)</f>
        <v>indi visual</v>
      </c>
      <c r="R5065" s="8">
        <f>Table1[[#This Row],[post_time]]+8/24</f>
        <v>40549.585046296299</v>
      </c>
      <c r="S5065" s="3">
        <f>IF(Table1[[#This Row],[post_position]]=1,0,SUMIFS($F$2:F5065,$H$2:H5065,Table1[[#This Row],[post_position]]-1,$C$2:C5065,Table1[[#This Row],[topic_id]]))</f>
        <v>40549.231053240743</v>
      </c>
    </row>
    <row r="5066" spans="1:19" x14ac:dyDescent="0.25">
      <c r="A5066" s="7">
        <v>5169</v>
      </c>
      <c r="B5066" s="7">
        <v>1</v>
      </c>
      <c r="C5066" s="7">
        <v>1188</v>
      </c>
      <c r="D5066" s="7">
        <v>24</v>
      </c>
      <c r="F5066" s="8">
        <v>40549.252824074072</v>
      </c>
      <c r="G5066" s="7">
        <v>0</v>
      </c>
      <c r="H5066" s="7">
        <v>4</v>
      </c>
      <c r="I5066" s="7" t="b">
        <f t="shared" si="237"/>
        <v>1</v>
      </c>
      <c r="J5066" s="7" t="b">
        <f t="shared" si="238"/>
        <v>1</v>
      </c>
      <c r="K5066" s="7">
        <f t="shared" si="239"/>
        <v>1</v>
      </c>
      <c r="L5066" s="7">
        <f>WEEKDAY(Table1[[#This Row],[post_time]])</f>
        <v>5</v>
      </c>
      <c r="M5066" s="7">
        <f>VLOOKUP(Table1[[#This Row],[topic_id]],'All Topics Data'!$A$2:$I$1243,8,FALSE)</f>
        <v>40539.188888888886</v>
      </c>
      <c r="N5066" s="7">
        <f>Table1[[#This Row],[Hui Reply?]]*(Table1[[#This Row],[post_time]]-Table1[[#This Row],[timestamp of previous reply]])</f>
        <v>7.7291666668315884E-2</v>
      </c>
      <c r="O5066" s="3">
        <f>O5065+Table1[[#This Row],[Hui Reply?]]</f>
        <v>1236</v>
      </c>
      <c r="P5066" s="19">
        <f>INT(Table1[[#This Row],[post_time]])</f>
        <v>40549</v>
      </c>
      <c r="Q5066" s="3" t="str">
        <f>IF(Table1[[#This Row],[Hui Reply?]],VLOOKUP(Table1[[#This Row],[topic_id]],'All Topics Data'!$A$2:$E$1243,5,FALSE),0)</f>
        <v>tvignesh</v>
      </c>
      <c r="R5066" s="8">
        <f>Table1[[#This Row],[post_time]]+8/24</f>
        <v>40549.586157407408</v>
      </c>
      <c r="S5066" s="3">
        <f>IF(Table1[[#This Row],[post_position]]=1,0,SUMIFS($F$2:F5066,$H$2:H5066,Table1[[#This Row],[post_position]]-1,$C$2:C5066,Table1[[#This Row],[topic_id]]))</f>
        <v>40549.175532407404</v>
      </c>
    </row>
    <row r="5067" spans="1:19" x14ac:dyDescent="0.25">
      <c r="A5067" s="7">
        <v>5170</v>
      </c>
      <c r="B5067" s="7">
        <v>1</v>
      </c>
      <c r="C5067" s="7">
        <v>1236</v>
      </c>
      <c r="D5067" s="7">
        <v>1886</v>
      </c>
      <c r="E5067" s="2"/>
      <c r="F5067" s="8">
        <v>40549.279849537037</v>
      </c>
      <c r="G5067" s="7">
        <v>0</v>
      </c>
      <c r="H5067" s="7">
        <v>1</v>
      </c>
      <c r="I5067" s="7" t="b">
        <f t="shared" si="237"/>
        <v>0</v>
      </c>
      <c r="J5067" s="7" t="b">
        <f t="shared" si="238"/>
        <v>0</v>
      </c>
      <c r="K5067" s="7">
        <f t="shared" si="239"/>
        <v>0</v>
      </c>
      <c r="L5067" s="7">
        <f>WEEKDAY(Table1[[#This Row],[post_time]])</f>
        <v>5</v>
      </c>
      <c r="M5067" s="7">
        <f>VLOOKUP(Table1[[#This Row],[topic_id]],'All Topics Data'!$A$2:$I$1243,8,FALSE)</f>
        <v>40549.279166666667</v>
      </c>
      <c r="N5067" s="7">
        <f>Table1[[#This Row],[Hui Reply?]]*(Table1[[#This Row],[post_time]]-Table1[[#This Row],[timestamp of previous reply]])</f>
        <v>0</v>
      </c>
      <c r="O5067" s="3">
        <f>O5066+Table1[[#This Row],[Hui Reply?]]</f>
        <v>1236</v>
      </c>
      <c r="P5067" s="19">
        <f>INT(Table1[[#This Row],[post_time]])</f>
        <v>40549</v>
      </c>
      <c r="Q5067" s="3">
        <f>IF(Table1[[#This Row],[Hui Reply?]],VLOOKUP(Table1[[#This Row],[topic_id]],'All Topics Data'!$A$2:$E$1243,5,FALSE),0)</f>
        <v>0</v>
      </c>
      <c r="R5067" s="8">
        <f>Table1[[#This Row],[post_time]]+8/24</f>
        <v>40549.613182870373</v>
      </c>
      <c r="S5067" s="3">
        <f>IF(Table1[[#This Row],[post_position]]=1,0,SUMIFS($F$2:F5067,$H$2:H5067,Table1[[#This Row],[post_position]]-1,$C$2:C5067,Table1[[#This Row],[topic_id]]))</f>
        <v>0</v>
      </c>
    </row>
    <row r="5068" spans="1:19" x14ac:dyDescent="0.25">
      <c r="A5068" s="7">
        <v>5171</v>
      </c>
      <c r="B5068" s="7">
        <v>1</v>
      </c>
      <c r="C5068" s="7">
        <v>1175</v>
      </c>
      <c r="D5068" s="7">
        <v>7146</v>
      </c>
      <c r="F5068" s="8">
        <v>40549.288472222222</v>
      </c>
      <c r="G5068" s="7">
        <v>0</v>
      </c>
      <c r="H5068" s="7">
        <v>11</v>
      </c>
      <c r="I5068" s="7" t="b">
        <f t="shared" si="237"/>
        <v>0</v>
      </c>
      <c r="J5068" s="7" t="b">
        <f t="shared" si="238"/>
        <v>1</v>
      </c>
      <c r="K5068" s="7">
        <f t="shared" si="239"/>
        <v>0</v>
      </c>
      <c r="L5068" s="7">
        <f>WEEKDAY(Table1[[#This Row],[post_time]])</f>
        <v>5</v>
      </c>
      <c r="M5068" s="7">
        <f>VLOOKUP(Table1[[#This Row],[topic_id]],'All Topics Data'!$A$2:$I$1243,8,FALSE)</f>
        <v>40535.30972222222</v>
      </c>
      <c r="N5068" s="7">
        <f>Table1[[#This Row],[Hui Reply?]]*(Table1[[#This Row],[post_time]]-Table1[[#This Row],[timestamp of previous reply]])</f>
        <v>0</v>
      </c>
      <c r="O5068" s="3">
        <f>O5067+Table1[[#This Row],[Hui Reply?]]</f>
        <v>1236</v>
      </c>
      <c r="P5068" s="19">
        <f>INT(Table1[[#This Row],[post_time]])</f>
        <v>40549</v>
      </c>
      <c r="Q5068" s="3">
        <f>IF(Table1[[#This Row],[Hui Reply?]],VLOOKUP(Table1[[#This Row],[topic_id]],'All Topics Data'!$A$2:$E$1243,5,FALSE),0)</f>
        <v>0</v>
      </c>
      <c r="R5068" s="8">
        <f>Table1[[#This Row],[post_time]]+8/24</f>
        <v>40549.621805555558</v>
      </c>
      <c r="S5068" s="3">
        <f>IF(Table1[[#This Row],[post_position]]=1,0,SUMIFS($F$2:F5068,$H$2:H5068,Table1[[#This Row],[post_position]]-1,$C$2:C5068,Table1[[#This Row],[topic_id]]))</f>
        <v>40549.24355324074</v>
      </c>
    </row>
    <row r="5069" spans="1:19" x14ac:dyDescent="0.25">
      <c r="A5069" s="7">
        <v>5172</v>
      </c>
      <c r="B5069" s="7">
        <v>1</v>
      </c>
      <c r="C5069" s="7">
        <v>1237</v>
      </c>
      <c r="D5069" s="7">
        <v>7269</v>
      </c>
      <c r="E5069" s="2"/>
      <c r="F5069" s="8">
        <v>40549.294166666667</v>
      </c>
      <c r="G5069" s="7">
        <v>0</v>
      </c>
      <c r="H5069" s="7">
        <v>1</v>
      </c>
      <c r="I5069" s="7" t="b">
        <f t="shared" si="237"/>
        <v>0</v>
      </c>
      <c r="J5069" s="7" t="b">
        <f t="shared" si="238"/>
        <v>0</v>
      </c>
      <c r="K5069" s="7">
        <f t="shared" si="239"/>
        <v>0</v>
      </c>
      <c r="L5069" s="7">
        <f>WEEKDAY(Table1[[#This Row],[post_time]])</f>
        <v>5</v>
      </c>
      <c r="M5069" s="7">
        <f>VLOOKUP(Table1[[#This Row],[topic_id]],'All Topics Data'!$A$2:$I$1243,8,FALSE)</f>
        <v>40549.293749999997</v>
      </c>
      <c r="N5069" s="7">
        <f>Table1[[#This Row],[Hui Reply?]]*(Table1[[#This Row],[post_time]]-Table1[[#This Row],[timestamp of previous reply]])</f>
        <v>0</v>
      </c>
      <c r="O5069" s="3">
        <f>O5068+Table1[[#This Row],[Hui Reply?]]</f>
        <v>1236</v>
      </c>
      <c r="P5069" s="19">
        <f>INT(Table1[[#This Row],[post_time]])</f>
        <v>40549</v>
      </c>
      <c r="Q5069" s="3">
        <f>IF(Table1[[#This Row],[Hui Reply?]],VLOOKUP(Table1[[#This Row],[topic_id]],'All Topics Data'!$A$2:$E$1243,5,FALSE),0)</f>
        <v>0</v>
      </c>
      <c r="R5069" s="8">
        <f>Table1[[#This Row],[post_time]]+8/24</f>
        <v>40549.627500000002</v>
      </c>
      <c r="S5069" s="3">
        <f>IF(Table1[[#This Row],[post_position]]=1,0,SUMIFS($F$2:F5069,$H$2:H5069,Table1[[#This Row],[post_position]]-1,$C$2:C5069,Table1[[#This Row],[topic_id]]))</f>
        <v>0</v>
      </c>
    </row>
    <row r="5070" spans="1:19" x14ac:dyDescent="0.25">
      <c r="A5070" s="7">
        <v>5173</v>
      </c>
      <c r="B5070" s="7">
        <v>1</v>
      </c>
      <c r="C5070" s="7">
        <v>1175</v>
      </c>
      <c r="D5070" s="7">
        <v>24</v>
      </c>
      <c r="F5070" s="8">
        <v>40549.308298611111</v>
      </c>
      <c r="G5070" s="7">
        <v>0</v>
      </c>
      <c r="H5070" s="7">
        <v>12</v>
      </c>
      <c r="I5070" s="7" t="b">
        <f t="shared" si="237"/>
        <v>1</v>
      </c>
      <c r="J5070" s="7" t="b">
        <f t="shared" si="238"/>
        <v>1</v>
      </c>
      <c r="K5070" s="7">
        <f t="shared" si="239"/>
        <v>1</v>
      </c>
      <c r="L5070" s="7">
        <f>WEEKDAY(Table1[[#This Row],[post_time]])</f>
        <v>5</v>
      </c>
      <c r="M5070" s="7">
        <f>VLOOKUP(Table1[[#This Row],[topic_id]],'All Topics Data'!$A$2:$I$1243,8,FALSE)</f>
        <v>40535.30972222222</v>
      </c>
      <c r="N5070" s="7">
        <f>Table1[[#This Row],[Hui Reply?]]*(Table1[[#This Row],[post_time]]-Table1[[#This Row],[timestamp of previous reply]])</f>
        <v>1.9826388888759539E-2</v>
      </c>
      <c r="O5070" s="3">
        <f>O5069+Table1[[#This Row],[Hui Reply?]]</f>
        <v>1237</v>
      </c>
      <c r="P5070" s="19">
        <f>INT(Table1[[#This Row],[post_time]])</f>
        <v>40549</v>
      </c>
      <c r="Q5070" s="3" t="str">
        <f>IF(Table1[[#This Row],[Hui Reply?]],VLOOKUP(Table1[[#This Row],[topic_id]],'All Topics Data'!$A$2:$E$1243,5,FALSE),0)</f>
        <v>Jo4x4</v>
      </c>
      <c r="R5070" s="8">
        <f>Table1[[#This Row],[post_time]]+8/24</f>
        <v>40549.641631944447</v>
      </c>
      <c r="S5070" s="3">
        <f>IF(Table1[[#This Row],[post_position]]=1,0,SUMIFS($F$2:F5070,$H$2:H5070,Table1[[#This Row],[post_position]]-1,$C$2:C5070,Table1[[#This Row],[topic_id]]))</f>
        <v>40549.288472222222</v>
      </c>
    </row>
    <row r="5071" spans="1:19" x14ac:dyDescent="0.25">
      <c r="A5071" s="7">
        <v>5174</v>
      </c>
      <c r="B5071" s="7">
        <v>1</v>
      </c>
      <c r="C5071" s="7">
        <v>1237</v>
      </c>
      <c r="D5071" s="7">
        <v>24</v>
      </c>
      <c r="E5071" s="2"/>
      <c r="F5071" s="8">
        <v>40549.3121875</v>
      </c>
      <c r="G5071" s="7">
        <v>0</v>
      </c>
      <c r="H5071" s="7">
        <v>2</v>
      </c>
      <c r="I5071" s="7" t="b">
        <f t="shared" si="237"/>
        <v>1</v>
      </c>
      <c r="J5071" s="7" t="b">
        <f t="shared" si="238"/>
        <v>1</v>
      </c>
      <c r="K5071" s="7">
        <f t="shared" si="239"/>
        <v>1</v>
      </c>
      <c r="L5071" s="7">
        <f>WEEKDAY(Table1[[#This Row],[post_time]])</f>
        <v>5</v>
      </c>
      <c r="M5071" s="7">
        <f>VLOOKUP(Table1[[#This Row],[topic_id]],'All Topics Data'!$A$2:$I$1243,8,FALSE)</f>
        <v>40549.293749999997</v>
      </c>
      <c r="N5071" s="7">
        <f>Table1[[#This Row],[Hui Reply?]]*(Table1[[#This Row],[post_time]]-Table1[[#This Row],[timestamp of previous reply]])</f>
        <v>1.8020833333139308E-2</v>
      </c>
      <c r="O5071" s="3">
        <f>O5070+Table1[[#This Row],[Hui Reply?]]</f>
        <v>1238</v>
      </c>
      <c r="P5071" s="19">
        <f>INT(Table1[[#This Row],[post_time]])</f>
        <v>40549</v>
      </c>
      <c r="Q5071" s="3" t="str">
        <f>IF(Table1[[#This Row],[Hui Reply?]],VLOOKUP(Table1[[#This Row],[topic_id]],'All Topics Data'!$A$2:$E$1243,5,FALSE),0)</f>
        <v>sifar786</v>
      </c>
      <c r="R5071" s="8">
        <f>Table1[[#This Row],[post_time]]+8/24</f>
        <v>40549.645520833335</v>
      </c>
      <c r="S5071" s="3">
        <f>IF(Table1[[#This Row],[post_position]]=1,0,SUMIFS($F$2:F5071,$H$2:H5071,Table1[[#This Row],[post_position]]-1,$C$2:C5071,Table1[[#This Row],[topic_id]]))</f>
        <v>40549.294166666667</v>
      </c>
    </row>
    <row r="5072" spans="1:19" x14ac:dyDescent="0.25">
      <c r="A5072" s="7">
        <v>5175</v>
      </c>
      <c r="B5072" s="7">
        <v>1</v>
      </c>
      <c r="C5072" s="7">
        <v>1228</v>
      </c>
      <c r="D5072" s="7">
        <v>178</v>
      </c>
      <c r="F5072" s="8">
        <v>40549.419328703705</v>
      </c>
      <c r="G5072" s="7">
        <v>0</v>
      </c>
      <c r="H5072" s="7">
        <v>8</v>
      </c>
      <c r="I5072" s="7" t="b">
        <f t="shared" si="237"/>
        <v>0</v>
      </c>
      <c r="J5072" s="7" t="b">
        <f t="shared" si="238"/>
        <v>1</v>
      </c>
      <c r="K5072" s="7">
        <f t="shared" si="239"/>
        <v>0</v>
      </c>
      <c r="L5072" s="7">
        <f>WEEKDAY(Table1[[#This Row],[post_time]])</f>
        <v>5</v>
      </c>
      <c r="M5072" s="7">
        <f>VLOOKUP(Table1[[#This Row],[topic_id]],'All Topics Data'!$A$2:$I$1243,8,FALSE)</f>
        <v>40547.828472222223</v>
      </c>
      <c r="N5072" s="7">
        <f>Table1[[#This Row],[Hui Reply?]]*(Table1[[#This Row],[post_time]]-Table1[[#This Row],[timestamp of previous reply]])</f>
        <v>0</v>
      </c>
      <c r="O5072" s="3">
        <f>O5071+Table1[[#This Row],[Hui Reply?]]</f>
        <v>1238</v>
      </c>
      <c r="P5072" s="19">
        <f>INT(Table1[[#This Row],[post_time]])</f>
        <v>40549</v>
      </c>
      <c r="Q5072" s="3">
        <f>IF(Table1[[#This Row],[Hui Reply?]],VLOOKUP(Table1[[#This Row],[topic_id]],'All Topics Data'!$A$2:$E$1243,5,FALSE),0)</f>
        <v>0</v>
      </c>
      <c r="R5072" s="8">
        <f>Table1[[#This Row],[post_time]]+8/24</f>
        <v>40549.752662037041</v>
      </c>
      <c r="S5072" s="3">
        <f>IF(Table1[[#This Row],[post_position]]=1,0,SUMIFS($F$2:F5072,$H$2:H5072,Table1[[#This Row],[post_position]]-1,$C$2:C5072,Table1[[#This Row],[topic_id]]))</f>
        <v>40548.873263888891</v>
      </c>
    </row>
    <row r="5073" spans="1:19" x14ac:dyDescent="0.25">
      <c r="A5073" s="7">
        <v>5176</v>
      </c>
      <c r="B5073" s="7">
        <v>1</v>
      </c>
      <c r="C5073" s="7">
        <v>1236</v>
      </c>
      <c r="D5073" s="7">
        <v>5408</v>
      </c>
      <c r="F5073" s="8">
        <v>40549.648078703707</v>
      </c>
      <c r="G5073" s="7">
        <v>0</v>
      </c>
      <c r="H5073" s="7">
        <v>2</v>
      </c>
      <c r="I5073" s="7" t="b">
        <f t="shared" si="237"/>
        <v>0</v>
      </c>
      <c r="J5073" s="7" t="b">
        <f t="shared" si="238"/>
        <v>1</v>
      </c>
      <c r="K5073" s="7">
        <f t="shared" si="239"/>
        <v>0</v>
      </c>
      <c r="L5073" s="7">
        <f>WEEKDAY(Table1[[#This Row],[post_time]])</f>
        <v>5</v>
      </c>
      <c r="M5073" s="7">
        <f>VLOOKUP(Table1[[#This Row],[topic_id]],'All Topics Data'!$A$2:$I$1243,8,FALSE)</f>
        <v>40549.279166666667</v>
      </c>
      <c r="N5073" s="7">
        <f>Table1[[#This Row],[Hui Reply?]]*(Table1[[#This Row],[post_time]]-Table1[[#This Row],[timestamp of previous reply]])</f>
        <v>0</v>
      </c>
      <c r="O5073" s="3">
        <f>O5072+Table1[[#This Row],[Hui Reply?]]</f>
        <v>1238</v>
      </c>
      <c r="P5073" s="19">
        <f>INT(Table1[[#This Row],[post_time]])</f>
        <v>40549</v>
      </c>
      <c r="Q5073" s="3">
        <f>IF(Table1[[#This Row],[Hui Reply?]],VLOOKUP(Table1[[#This Row],[topic_id]],'All Topics Data'!$A$2:$E$1243,5,FALSE),0)</f>
        <v>0</v>
      </c>
      <c r="R5073" s="8">
        <f>Table1[[#This Row],[post_time]]+8/24</f>
        <v>40549.981412037043</v>
      </c>
      <c r="S5073" s="3">
        <f>IF(Table1[[#This Row],[post_position]]=1,0,SUMIFS($F$2:F5073,$H$2:H5073,Table1[[#This Row],[post_position]]-1,$C$2:C5073,Table1[[#This Row],[topic_id]]))</f>
        <v>40549.279849537037</v>
      </c>
    </row>
    <row r="5074" spans="1:19" x14ac:dyDescent="0.25">
      <c r="A5074" s="7">
        <v>5177</v>
      </c>
      <c r="B5074" s="7">
        <v>1</v>
      </c>
      <c r="C5074" s="7">
        <v>1238</v>
      </c>
      <c r="D5074" s="7">
        <v>7262</v>
      </c>
      <c r="E5074" s="2"/>
      <c r="F5074" s="8">
        <v>40549.710648148146</v>
      </c>
      <c r="G5074" s="7">
        <v>0</v>
      </c>
      <c r="H5074" s="7">
        <v>1</v>
      </c>
      <c r="I5074" s="7" t="b">
        <f t="shared" si="237"/>
        <v>0</v>
      </c>
      <c r="J5074" s="7" t="b">
        <f t="shared" si="238"/>
        <v>0</v>
      </c>
      <c r="K5074" s="7">
        <f t="shared" si="239"/>
        <v>0</v>
      </c>
      <c r="L5074" s="7">
        <f>WEEKDAY(Table1[[#This Row],[post_time]])</f>
        <v>5</v>
      </c>
      <c r="M5074" s="7">
        <f>VLOOKUP(Table1[[#This Row],[topic_id]],'All Topics Data'!$A$2:$I$1243,8,FALSE)</f>
        <v>40549.710416666669</v>
      </c>
      <c r="N5074" s="7">
        <f>Table1[[#This Row],[Hui Reply?]]*(Table1[[#This Row],[post_time]]-Table1[[#This Row],[timestamp of previous reply]])</f>
        <v>0</v>
      </c>
      <c r="O5074" s="3">
        <f>O5073+Table1[[#This Row],[Hui Reply?]]</f>
        <v>1238</v>
      </c>
      <c r="P5074" s="19">
        <f>INT(Table1[[#This Row],[post_time]])</f>
        <v>40549</v>
      </c>
      <c r="Q5074" s="3">
        <f>IF(Table1[[#This Row],[Hui Reply?]],VLOOKUP(Table1[[#This Row],[topic_id]],'All Topics Data'!$A$2:$E$1243,5,FALSE),0)</f>
        <v>0</v>
      </c>
      <c r="R5074" s="8">
        <f>Table1[[#This Row],[post_time]]+8/24</f>
        <v>40550.043981481482</v>
      </c>
      <c r="S5074" s="3">
        <f>IF(Table1[[#This Row],[post_position]]=1,0,SUMIFS($F$2:F5074,$H$2:H5074,Table1[[#This Row],[post_position]]-1,$C$2:C5074,Table1[[#This Row],[topic_id]]))</f>
        <v>0</v>
      </c>
    </row>
    <row r="5075" spans="1:19" x14ac:dyDescent="0.25">
      <c r="A5075" s="7">
        <v>5178</v>
      </c>
      <c r="B5075" s="7">
        <v>1</v>
      </c>
      <c r="C5075" s="7">
        <v>1237</v>
      </c>
      <c r="D5075" s="7">
        <v>7269</v>
      </c>
      <c r="E5075" s="2"/>
      <c r="F5075" s="8">
        <v>40549.762754629628</v>
      </c>
      <c r="G5075" s="7">
        <v>0</v>
      </c>
      <c r="H5075" s="7">
        <v>3</v>
      </c>
      <c r="I5075" s="7" t="b">
        <f t="shared" si="237"/>
        <v>0</v>
      </c>
      <c r="J5075" s="7" t="b">
        <f t="shared" si="238"/>
        <v>1</v>
      </c>
      <c r="K5075" s="7">
        <f t="shared" si="239"/>
        <v>0</v>
      </c>
      <c r="L5075" s="7">
        <f>WEEKDAY(Table1[[#This Row],[post_time]])</f>
        <v>5</v>
      </c>
      <c r="M5075" s="7">
        <f>VLOOKUP(Table1[[#This Row],[topic_id]],'All Topics Data'!$A$2:$I$1243,8,FALSE)</f>
        <v>40549.293749999997</v>
      </c>
      <c r="N5075" s="7">
        <f>Table1[[#This Row],[Hui Reply?]]*(Table1[[#This Row],[post_time]]-Table1[[#This Row],[timestamp of previous reply]])</f>
        <v>0</v>
      </c>
      <c r="O5075" s="3">
        <f>O5074+Table1[[#This Row],[Hui Reply?]]</f>
        <v>1238</v>
      </c>
      <c r="P5075" s="19">
        <f>INT(Table1[[#This Row],[post_time]])</f>
        <v>40549</v>
      </c>
      <c r="Q5075" s="3">
        <f>IF(Table1[[#This Row],[Hui Reply?]],VLOOKUP(Table1[[#This Row],[topic_id]],'All Topics Data'!$A$2:$E$1243,5,FALSE),0)</f>
        <v>0</v>
      </c>
      <c r="R5075" s="8">
        <f>Table1[[#This Row],[post_time]]+8/24</f>
        <v>40550.096087962964</v>
      </c>
      <c r="S5075" s="3">
        <f>IF(Table1[[#This Row],[post_position]]=1,0,SUMIFS($F$2:F5075,$H$2:H5075,Table1[[#This Row],[post_position]]-1,$C$2:C5075,Table1[[#This Row],[topic_id]]))</f>
        <v>40549.3121875</v>
      </c>
    </row>
    <row r="5076" spans="1:19" x14ac:dyDescent="0.25">
      <c r="A5076" s="7">
        <v>5179</v>
      </c>
      <c r="B5076" s="7">
        <v>2</v>
      </c>
      <c r="C5076" s="7">
        <v>1239</v>
      </c>
      <c r="D5076" s="7">
        <v>7292</v>
      </c>
      <c r="E5076" s="2"/>
      <c r="F5076" s="8">
        <v>40549.772268518522</v>
      </c>
      <c r="G5076" s="7">
        <v>0</v>
      </c>
      <c r="H5076" s="7">
        <v>1</v>
      </c>
      <c r="I5076" s="7" t="b">
        <f t="shared" si="237"/>
        <v>0</v>
      </c>
      <c r="J5076" s="7" t="b">
        <f t="shared" si="238"/>
        <v>0</v>
      </c>
      <c r="K5076" s="7">
        <f t="shared" si="239"/>
        <v>0</v>
      </c>
      <c r="L5076" s="7">
        <f>WEEKDAY(Table1[[#This Row],[post_time]])</f>
        <v>5</v>
      </c>
      <c r="M5076" s="7">
        <f>VLOOKUP(Table1[[#This Row],[topic_id]],'All Topics Data'!$A$2:$I$1243,8,FALSE)</f>
        <v>40549.772222222222</v>
      </c>
      <c r="N5076" s="7">
        <f>Table1[[#This Row],[Hui Reply?]]*(Table1[[#This Row],[post_time]]-Table1[[#This Row],[timestamp of previous reply]])</f>
        <v>0</v>
      </c>
      <c r="O5076" s="3">
        <f>O5075+Table1[[#This Row],[Hui Reply?]]</f>
        <v>1238</v>
      </c>
      <c r="P5076" s="19">
        <f>INT(Table1[[#This Row],[post_time]])</f>
        <v>40549</v>
      </c>
      <c r="Q5076" s="3">
        <f>IF(Table1[[#This Row],[Hui Reply?]],VLOOKUP(Table1[[#This Row],[topic_id]],'All Topics Data'!$A$2:$E$1243,5,FALSE),0)</f>
        <v>0</v>
      </c>
      <c r="R5076" s="8">
        <f>Table1[[#This Row],[post_time]]+8/24</f>
        <v>40550.105601851858</v>
      </c>
      <c r="S5076" s="3">
        <f>IF(Table1[[#This Row],[post_position]]=1,0,SUMIFS($F$2:F5076,$H$2:H5076,Table1[[#This Row],[post_position]]-1,$C$2:C5076,Table1[[#This Row],[topic_id]]))</f>
        <v>0</v>
      </c>
    </row>
    <row r="5077" spans="1:19" x14ac:dyDescent="0.25">
      <c r="A5077" s="7">
        <v>5180</v>
      </c>
      <c r="B5077" s="7">
        <v>1</v>
      </c>
      <c r="C5077" s="7">
        <v>1240</v>
      </c>
      <c r="D5077" s="7">
        <v>7293</v>
      </c>
      <c r="F5077" s="8">
        <v>40549.77921296296</v>
      </c>
      <c r="G5077" s="7">
        <v>0</v>
      </c>
      <c r="H5077" s="7">
        <v>1</v>
      </c>
      <c r="I5077" s="7" t="b">
        <f t="shared" si="237"/>
        <v>0</v>
      </c>
      <c r="J5077" s="7" t="b">
        <f t="shared" si="238"/>
        <v>0</v>
      </c>
      <c r="K5077" s="7">
        <f t="shared" si="239"/>
        <v>0</v>
      </c>
      <c r="L5077" s="7">
        <f>WEEKDAY(Table1[[#This Row],[post_time]])</f>
        <v>5</v>
      </c>
      <c r="M5077" s="7">
        <f>VLOOKUP(Table1[[#This Row],[topic_id]],'All Topics Data'!$A$2:$I$1243,8,FALSE)</f>
        <v>40549.779166666667</v>
      </c>
      <c r="N5077" s="7">
        <f>Table1[[#This Row],[Hui Reply?]]*(Table1[[#This Row],[post_time]]-Table1[[#This Row],[timestamp of previous reply]])</f>
        <v>0</v>
      </c>
      <c r="O5077" s="3">
        <f>O5076+Table1[[#This Row],[Hui Reply?]]</f>
        <v>1238</v>
      </c>
      <c r="P5077" s="19">
        <f>INT(Table1[[#This Row],[post_time]])</f>
        <v>40549</v>
      </c>
      <c r="Q5077" s="3">
        <f>IF(Table1[[#This Row],[Hui Reply?]],VLOOKUP(Table1[[#This Row],[topic_id]],'All Topics Data'!$A$2:$E$1243,5,FALSE),0)</f>
        <v>0</v>
      </c>
      <c r="R5077" s="8">
        <f>Table1[[#This Row],[post_time]]+8/24</f>
        <v>40550.112546296295</v>
      </c>
      <c r="S5077" s="3">
        <f>IF(Table1[[#This Row],[post_position]]=1,0,SUMIFS($F$2:F5077,$H$2:H5077,Table1[[#This Row],[post_position]]-1,$C$2:C5077,Table1[[#This Row],[topic_id]]))</f>
        <v>0</v>
      </c>
    </row>
    <row r="5078" spans="1:19" x14ac:dyDescent="0.25">
      <c r="A5078" s="7">
        <v>5181</v>
      </c>
      <c r="B5078" s="7">
        <v>1</v>
      </c>
      <c r="C5078" s="7">
        <v>1241</v>
      </c>
      <c r="D5078" s="7">
        <v>6866</v>
      </c>
      <c r="E5078" s="2"/>
      <c r="F5078" s="8">
        <v>40549.784814814811</v>
      </c>
      <c r="G5078" s="7">
        <v>0</v>
      </c>
      <c r="H5078" s="7">
        <v>1</v>
      </c>
      <c r="I5078" s="7" t="b">
        <f t="shared" si="237"/>
        <v>0</v>
      </c>
      <c r="J5078" s="7" t="b">
        <f t="shared" si="238"/>
        <v>0</v>
      </c>
      <c r="K5078" s="7">
        <f t="shared" si="239"/>
        <v>0</v>
      </c>
      <c r="L5078" s="7">
        <f>WEEKDAY(Table1[[#This Row],[post_time]])</f>
        <v>5</v>
      </c>
      <c r="M5078" s="7">
        <f>VLOOKUP(Table1[[#This Row],[topic_id]],'All Topics Data'!$A$2:$I$1243,8,FALSE)</f>
        <v>40549.784722222219</v>
      </c>
      <c r="N5078" s="7">
        <f>Table1[[#This Row],[Hui Reply?]]*(Table1[[#This Row],[post_time]]-Table1[[#This Row],[timestamp of previous reply]])</f>
        <v>0</v>
      </c>
      <c r="O5078" s="3">
        <f>O5077+Table1[[#This Row],[Hui Reply?]]</f>
        <v>1238</v>
      </c>
      <c r="P5078" s="19">
        <f>INT(Table1[[#This Row],[post_time]])</f>
        <v>40549</v>
      </c>
      <c r="Q5078" s="3">
        <f>IF(Table1[[#This Row],[Hui Reply?]],VLOOKUP(Table1[[#This Row],[topic_id]],'All Topics Data'!$A$2:$E$1243,5,FALSE),0)</f>
        <v>0</v>
      </c>
      <c r="R5078" s="8">
        <f>Table1[[#This Row],[post_time]]+8/24</f>
        <v>40550.118148148147</v>
      </c>
      <c r="S5078" s="3">
        <f>IF(Table1[[#This Row],[post_position]]=1,0,SUMIFS($F$2:F5078,$H$2:H5078,Table1[[#This Row],[post_position]]-1,$C$2:C5078,Table1[[#This Row],[topic_id]]))</f>
        <v>0</v>
      </c>
    </row>
    <row r="5079" spans="1:19" x14ac:dyDescent="0.25">
      <c r="A5079" s="7">
        <v>5182</v>
      </c>
      <c r="B5079" s="7">
        <v>1</v>
      </c>
      <c r="C5079" s="7">
        <v>1241</v>
      </c>
      <c r="D5079" s="7">
        <v>5408</v>
      </c>
      <c r="E5079" s="2"/>
      <c r="F5079" s="8">
        <v>40549.856041666666</v>
      </c>
      <c r="G5079" s="7">
        <v>0</v>
      </c>
      <c r="H5079" s="7">
        <v>2</v>
      </c>
      <c r="I5079" s="7" t="b">
        <f t="shared" si="237"/>
        <v>0</v>
      </c>
      <c r="J5079" s="7" t="b">
        <f t="shared" si="238"/>
        <v>1</v>
      </c>
      <c r="K5079" s="7">
        <f t="shared" si="239"/>
        <v>0</v>
      </c>
      <c r="L5079" s="7">
        <f>WEEKDAY(Table1[[#This Row],[post_time]])</f>
        <v>5</v>
      </c>
      <c r="M5079" s="7">
        <f>VLOOKUP(Table1[[#This Row],[topic_id]],'All Topics Data'!$A$2:$I$1243,8,FALSE)</f>
        <v>40549.784722222219</v>
      </c>
      <c r="N5079" s="7">
        <f>Table1[[#This Row],[Hui Reply?]]*(Table1[[#This Row],[post_time]]-Table1[[#This Row],[timestamp of previous reply]])</f>
        <v>0</v>
      </c>
      <c r="O5079" s="3">
        <f>O5078+Table1[[#This Row],[Hui Reply?]]</f>
        <v>1238</v>
      </c>
      <c r="P5079" s="19">
        <f>INT(Table1[[#This Row],[post_time]])</f>
        <v>40549</v>
      </c>
      <c r="Q5079" s="3">
        <f>IF(Table1[[#This Row],[Hui Reply?]],VLOOKUP(Table1[[#This Row],[topic_id]],'All Topics Data'!$A$2:$E$1243,5,FALSE),0)</f>
        <v>0</v>
      </c>
      <c r="R5079" s="8">
        <f>Table1[[#This Row],[post_time]]+8/24</f>
        <v>40550.189375000002</v>
      </c>
      <c r="S5079" s="3">
        <f>IF(Table1[[#This Row],[post_position]]=1,0,SUMIFS($F$2:F5079,$H$2:H5079,Table1[[#This Row],[post_position]]-1,$C$2:C5079,Table1[[#This Row],[topic_id]]))</f>
        <v>40549.784814814811</v>
      </c>
    </row>
    <row r="5080" spans="1:19" x14ac:dyDescent="0.25">
      <c r="A5080" s="7">
        <v>5183</v>
      </c>
      <c r="B5080" s="7">
        <v>1</v>
      </c>
      <c r="C5080" s="7">
        <v>732</v>
      </c>
      <c r="D5080" s="7">
        <v>7294</v>
      </c>
      <c r="E5080" s="2"/>
      <c r="F5080" s="8">
        <v>40549.895497685182</v>
      </c>
      <c r="G5080" s="7">
        <v>0</v>
      </c>
      <c r="H5080" s="7">
        <v>4</v>
      </c>
      <c r="I5080" s="7" t="b">
        <f t="shared" si="237"/>
        <v>0</v>
      </c>
      <c r="J5080" s="7" t="b">
        <f t="shared" si="238"/>
        <v>1</v>
      </c>
      <c r="K5080" s="7">
        <f t="shared" si="239"/>
        <v>0</v>
      </c>
      <c r="L5080" s="7">
        <f>WEEKDAY(Table1[[#This Row],[post_time]])</f>
        <v>5</v>
      </c>
      <c r="M5080" s="7">
        <f>VLOOKUP(Table1[[#This Row],[topic_id]],'All Topics Data'!$A$2:$I$1243,8,FALSE)</f>
        <v>40420.450694444444</v>
      </c>
      <c r="N5080" s="7">
        <f>Table1[[#This Row],[Hui Reply?]]*(Table1[[#This Row],[post_time]]-Table1[[#This Row],[timestamp of previous reply]])</f>
        <v>0</v>
      </c>
      <c r="O5080" s="3">
        <f>O5079+Table1[[#This Row],[Hui Reply?]]</f>
        <v>1238</v>
      </c>
      <c r="P5080" s="19">
        <f>INT(Table1[[#This Row],[post_time]])</f>
        <v>40549</v>
      </c>
      <c r="Q5080" s="3">
        <f>IF(Table1[[#This Row],[Hui Reply?]],VLOOKUP(Table1[[#This Row],[topic_id]],'All Topics Data'!$A$2:$E$1243,5,FALSE),0)</f>
        <v>0</v>
      </c>
      <c r="R5080" s="8">
        <f>Table1[[#This Row],[post_time]]+8/24</f>
        <v>40550.228831018518</v>
      </c>
      <c r="S5080" s="3">
        <f>IF(Table1[[#This Row],[post_position]]=1,0,SUMIFS($F$2:F5080,$H$2:H5080,Table1[[#This Row],[post_position]]-1,$C$2:C5080,Table1[[#This Row],[topic_id]]))</f>
        <v>40422.712395833332</v>
      </c>
    </row>
    <row r="5081" spans="1:19" x14ac:dyDescent="0.25">
      <c r="A5081" s="7">
        <v>5184</v>
      </c>
      <c r="B5081" s="7">
        <v>1</v>
      </c>
      <c r="C5081" s="7">
        <v>732</v>
      </c>
      <c r="D5081" s="7">
        <v>7294</v>
      </c>
      <c r="E5081" s="2"/>
      <c r="F5081" s="8">
        <v>40549.898912037039</v>
      </c>
      <c r="G5081" s="7">
        <v>0</v>
      </c>
      <c r="H5081" s="7">
        <v>5</v>
      </c>
      <c r="I5081" s="7" t="b">
        <f t="shared" si="237"/>
        <v>0</v>
      </c>
      <c r="J5081" s="7" t="b">
        <f t="shared" si="238"/>
        <v>1</v>
      </c>
      <c r="K5081" s="7">
        <f t="shared" si="239"/>
        <v>0</v>
      </c>
      <c r="L5081" s="7">
        <f>WEEKDAY(Table1[[#This Row],[post_time]])</f>
        <v>5</v>
      </c>
      <c r="M5081" s="7">
        <f>VLOOKUP(Table1[[#This Row],[topic_id]],'All Topics Data'!$A$2:$I$1243,8,FALSE)</f>
        <v>40420.450694444444</v>
      </c>
      <c r="N5081" s="7">
        <f>Table1[[#This Row],[Hui Reply?]]*(Table1[[#This Row],[post_time]]-Table1[[#This Row],[timestamp of previous reply]])</f>
        <v>0</v>
      </c>
      <c r="O5081" s="3">
        <f>O5080+Table1[[#This Row],[Hui Reply?]]</f>
        <v>1238</v>
      </c>
      <c r="P5081" s="19">
        <f>INT(Table1[[#This Row],[post_time]])</f>
        <v>40549</v>
      </c>
      <c r="Q5081" s="3">
        <f>IF(Table1[[#This Row],[Hui Reply?]],VLOOKUP(Table1[[#This Row],[topic_id]],'All Topics Data'!$A$2:$E$1243,5,FALSE),0)</f>
        <v>0</v>
      </c>
      <c r="R5081" s="8">
        <f>Table1[[#This Row],[post_time]]+8/24</f>
        <v>40550.232245370375</v>
      </c>
      <c r="S5081" s="3">
        <f>IF(Table1[[#This Row],[post_position]]=1,0,SUMIFS($F$2:F5081,$H$2:H5081,Table1[[#This Row],[post_position]]-1,$C$2:C5081,Table1[[#This Row],[topic_id]]))</f>
        <v>40549.895497685182</v>
      </c>
    </row>
    <row r="5082" spans="1:19" x14ac:dyDescent="0.25">
      <c r="A5082" s="7">
        <v>5185</v>
      </c>
      <c r="B5082" s="7">
        <v>6</v>
      </c>
      <c r="C5082" s="7">
        <v>1242</v>
      </c>
      <c r="D5082" s="7">
        <v>6671</v>
      </c>
      <c r="F5082" s="8">
        <v>40549.922199074077</v>
      </c>
      <c r="G5082" s="7">
        <v>0</v>
      </c>
      <c r="H5082" s="7">
        <v>1</v>
      </c>
      <c r="I5082" s="7" t="b">
        <f t="shared" si="237"/>
        <v>0</v>
      </c>
      <c r="J5082" s="7" t="b">
        <f t="shared" si="238"/>
        <v>0</v>
      </c>
      <c r="K5082" s="7">
        <f t="shared" si="239"/>
        <v>0</v>
      </c>
      <c r="L5082" s="7">
        <f>WEEKDAY(Table1[[#This Row],[post_time]])</f>
        <v>5</v>
      </c>
      <c r="M5082" s="7">
        <f>VLOOKUP(Table1[[#This Row],[topic_id]],'All Topics Data'!$A$2:$I$1243,8,FALSE)</f>
        <v>40549.921527777777</v>
      </c>
      <c r="N5082" s="7">
        <f>Table1[[#This Row],[Hui Reply?]]*(Table1[[#This Row],[post_time]]-Table1[[#This Row],[timestamp of previous reply]])</f>
        <v>0</v>
      </c>
      <c r="O5082" s="3">
        <f>O5081+Table1[[#This Row],[Hui Reply?]]</f>
        <v>1238</v>
      </c>
      <c r="P5082" s="19">
        <f>INT(Table1[[#This Row],[post_time]])</f>
        <v>40549</v>
      </c>
      <c r="Q5082" s="3">
        <f>IF(Table1[[#This Row],[Hui Reply?]],VLOOKUP(Table1[[#This Row],[topic_id]],'All Topics Data'!$A$2:$E$1243,5,FALSE),0)</f>
        <v>0</v>
      </c>
      <c r="R5082" s="8">
        <f>Table1[[#This Row],[post_time]]+8/24</f>
        <v>40550.255532407413</v>
      </c>
      <c r="S5082" s="3">
        <f>IF(Table1[[#This Row],[post_position]]=1,0,SUMIFS($F$2:F5082,$H$2:H5082,Table1[[#This Row],[post_position]]-1,$C$2:C5082,Table1[[#This Row],[topic_id]]))</f>
        <v>0</v>
      </c>
    </row>
    <row r="5083" spans="1:19" x14ac:dyDescent="0.25">
      <c r="A5083" s="7">
        <v>5186</v>
      </c>
      <c r="B5083" s="7">
        <v>1</v>
      </c>
      <c r="C5083" s="7">
        <v>1243</v>
      </c>
      <c r="D5083" s="7">
        <v>6925</v>
      </c>
      <c r="E5083" s="2"/>
      <c r="F5083" s="8">
        <v>40549.95753472222</v>
      </c>
      <c r="G5083" s="7">
        <v>0</v>
      </c>
      <c r="H5083" s="7">
        <v>1</v>
      </c>
      <c r="I5083" s="7" t="b">
        <f t="shared" si="237"/>
        <v>0</v>
      </c>
      <c r="J5083" s="7" t="b">
        <f t="shared" si="238"/>
        <v>0</v>
      </c>
      <c r="K5083" s="7">
        <f t="shared" si="239"/>
        <v>0</v>
      </c>
      <c r="L5083" s="7">
        <f>WEEKDAY(Table1[[#This Row],[post_time]])</f>
        <v>5</v>
      </c>
      <c r="M5083" s="7">
        <f>VLOOKUP(Table1[[#This Row],[topic_id]],'All Topics Data'!$A$2:$I$1243,8,FALSE)</f>
        <v>40549.956944444442</v>
      </c>
      <c r="N5083" s="7">
        <f>Table1[[#This Row],[Hui Reply?]]*(Table1[[#This Row],[post_time]]-Table1[[#This Row],[timestamp of previous reply]])</f>
        <v>0</v>
      </c>
      <c r="O5083" s="3">
        <f>O5082+Table1[[#This Row],[Hui Reply?]]</f>
        <v>1238</v>
      </c>
      <c r="P5083" s="19">
        <f>INT(Table1[[#This Row],[post_time]])</f>
        <v>40549</v>
      </c>
      <c r="Q5083" s="3">
        <f>IF(Table1[[#This Row],[Hui Reply?]],VLOOKUP(Table1[[#This Row],[topic_id]],'All Topics Data'!$A$2:$E$1243,5,FALSE),0)</f>
        <v>0</v>
      </c>
      <c r="R5083" s="8">
        <f>Table1[[#This Row],[post_time]]+8/24</f>
        <v>40550.290868055556</v>
      </c>
      <c r="S5083" s="3">
        <f>IF(Table1[[#This Row],[post_position]]=1,0,SUMIFS($F$2:F5083,$H$2:H5083,Table1[[#This Row],[post_position]]-1,$C$2:C5083,Table1[[#This Row],[topic_id]]))</f>
        <v>0</v>
      </c>
    </row>
    <row r="5084" spans="1:19" x14ac:dyDescent="0.25">
      <c r="A5084" s="7">
        <v>5187</v>
      </c>
      <c r="B5084" s="7">
        <v>1</v>
      </c>
      <c r="C5084" s="7">
        <v>1237</v>
      </c>
      <c r="D5084" s="7">
        <v>24</v>
      </c>
      <c r="E5084" s="2"/>
      <c r="F5084" s="8">
        <v>40550.017280092594</v>
      </c>
      <c r="G5084" s="7">
        <v>0</v>
      </c>
      <c r="H5084" s="7">
        <v>4</v>
      </c>
      <c r="I5084" s="7" t="b">
        <f t="shared" si="237"/>
        <v>1</v>
      </c>
      <c r="J5084" s="7" t="b">
        <f t="shared" si="238"/>
        <v>1</v>
      </c>
      <c r="K5084" s="7">
        <f t="shared" si="239"/>
        <v>1</v>
      </c>
      <c r="L5084" s="7">
        <f>WEEKDAY(Table1[[#This Row],[post_time]])</f>
        <v>6</v>
      </c>
      <c r="M5084" s="7">
        <f>VLOOKUP(Table1[[#This Row],[topic_id]],'All Topics Data'!$A$2:$I$1243,8,FALSE)</f>
        <v>40549.293749999997</v>
      </c>
      <c r="N5084" s="7">
        <f>Table1[[#This Row],[Hui Reply?]]*(Table1[[#This Row],[post_time]]-Table1[[#This Row],[timestamp of previous reply]])</f>
        <v>0.25452546296583023</v>
      </c>
      <c r="O5084" s="3">
        <f>O5083+Table1[[#This Row],[Hui Reply?]]</f>
        <v>1239</v>
      </c>
      <c r="P5084" s="19">
        <f>INT(Table1[[#This Row],[post_time]])</f>
        <v>40550</v>
      </c>
      <c r="Q5084" s="3" t="str">
        <f>IF(Table1[[#This Row],[Hui Reply?]],VLOOKUP(Table1[[#This Row],[topic_id]],'All Topics Data'!$A$2:$E$1243,5,FALSE),0)</f>
        <v>sifar786</v>
      </c>
      <c r="R5084" s="8">
        <f>Table1[[#This Row],[post_time]]+8/24</f>
        <v>40550.35061342593</v>
      </c>
      <c r="S5084" s="3">
        <f>IF(Table1[[#This Row],[post_position]]=1,0,SUMIFS($F$2:F5084,$H$2:H5084,Table1[[#This Row],[post_position]]-1,$C$2:C5084,Table1[[#This Row],[topic_id]]))</f>
        <v>40549.762754629628</v>
      </c>
    </row>
    <row r="5085" spans="1:19" x14ac:dyDescent="0.25">
      <c r="A5085" s="7">
        <v>5188</v>
      </c>
      <c r="B5085" s="7">
        <v>1</v>
      </c>
      <c r="C5085" s="7">
        <v>1243</v>
      </c>
      <c r="D5085" s="7">
        <v>24</v>
      </c>
      <c r="F5085" s="8">
        <v>40550.021828703706</v>
      </c>
      <c r="G5085" s="7">
        <v>0</v>
      </c>
      <c r="H5085" s="7">
        <v>2</v>
      </c>
      <c r="I5085" s="7" t="b">
        <f t="shared" si="237"/>
        <v>1</v>
      </c>
      <c r="J5085" s="7" t="b">
        <f t="shared" si="238"/>
        <v>1</v>
      </c>
      <c r="K5085" s="7">
        <f t="shared" si="239"/>
        <v>1</v>
      </c>
      <c r="L5085" s="7">
        <f>WEEKDAY(Table1[[#This Row],[post_time]])</f>
        <v>6</v>
      </c>
      <c r="M5085" s="7">
        <f>VLOOKUP(Table1[[#This Row],[topic_id]],'All Topics Data'!$A$2:$I$1243,8,FALSE)</f>
        <v>40549.956944444442</v>
      </c>
      <c r="N5085" s="7">
        <f>Table1[[#This Row],[Hui Reply?]]*(Table1[[#This Row],[post_time]]-Table1[[#This Row],[timestamp of previous reply]])</f>
        <v>6.4293981486116536E-2</v>
      </c>
      <c r="O5085" s="3">
        <f>O5084+Table1[[#This Row],[Hui Reply?]]</f>
        <v>1240</v>
      </c>
      <c r="P5085" s="19">
        <f>INT(Table1[[#This Row],[post_time]])</f>
        <v>40550</v>
      </c>
      <c r="Q5085" s="3" t="str">
        <f>IF(Table1[[#This Row],[Hui Reply?]],VLOOKUP(Table1[[#This Row],[topic_id]],'All Topics Data'!$A$2:$E$1243,5,FALSE),0)</f>
        <v>fred</v>
      </c>
      <c r="R5085" s="8">
        <f>Table1[[#This Row],[post_time]]+8/24</f>
        <v>40550.355162037042</v>
      </c>
      <c r="S5085" s="3">
        <f>IF(Table1[[#This Row],[post_position]]=1,0,SUMIFS($F$2:F5085,$H$2:H5085,Table1[[#This Row],[post_position]]-1,$C$2:C5085,Table1[[#This Row],[topic_id]]))</f>
        <v>40549.95753472222</v>
      </c>
    </row>
    <row r="5086" spans="1:19" x14ac:dyDescent="0.25">
      <c r="A5086" s="7">
        <v>5189</v>
      </c>
      <c r="B5086" s="7">
        <v>1</v>
      </c>
      <c r="C5086" s="7">
        <v>1243</v>
      </c>
      <c r="D5086" s="7">
        <v>6925</v>
      </c>
      <c r="E5086" s="2"/>
      <c r="F5086" s="8">
        <v>40550.041967592595</v>
      </c>
      <c r="G5086" s="7">
        <v>0</v>
      </c>
      <c r="H5086" s="7">
        <v>3</v>
      </c>
      <c r="I5086" s="7" t="b">
        <f t="shared" si="237"/>
        <v>0</v>
      </c>
      <c r="J5086" s="7" t="b">
        <f t="shared" si="238"/>
        <v>1</v>
      </c>
      <c r="K5086" s="7">
        <f t="shared" si="239"/>
        <v>0</v>
      </c>
      <c r="L5086" s="7">
        <f>WEEKDAY(Table1[[#This Row],[post_time]])</f>
        <v>6</v>
      </c>
      <c r="M5086" s="7">
        <f>VLOOKUP(Table1[[#This Row],[topic_id]],'All Topics Data'!$A$2:$I$1243,8,FALSE)</f>
        <v>40549.956944444442</v>
      </c>
      <c r="N5086" s="7">
        <f>Table1[[#This Row],[Hui Reply?]]*(Table1[[#This Row],[post_time]]-Table1[[#This Row],[timestamp of previous reply]])</f>
        <v>0</v>
      </c>
      <c r="O5086" s="3">
        <f>O5085+Table1[[#This Row],[Hui Reply?]]</f>
        <v>1240</v>
      </c>
      <c r="P5086" s="19">
        <f>INT(Table1[[#This Row],[post_time]])</f>
        <v>40550</v>
      </c>
      <c r="Q5086" s="3">
        <f>IF(Table1[[#This Row],[Hui Reply?]],VLOOKUP(Table1[[#This Row],[topic_id]],'All Topics Data'!$A$2:$E$1243,5,FALSE),0)</f>
        <v>0</v>
      </c>
      <c r="R5086" s="8">
        <f>Table1[[#This Row],[post_time]]+8/24</f>
        <v>40550.375300925931</v>
      </c>
      <c r="S5086" s="3">
        <f>IF(Table1[[#This Row],[post_position]]=1,0,SUMIFS($F$2:F5086,$H$2:H5086,Table1[[#This Row],[post_position]]-1,$C$2:C5086,Table1[[#This Row],[topic_id]]))</f>
        <v>40550.021828703706</v>
      </c>
    </row>
    <row r="5087" spans="1:19" x14ac:dyDescent="0.25">
      <c r="A5087" s="7">
        <v>5190</v>
      </c>
      <c r="B5087" s="7">
        <v>1</v>
      </c>
      <c r="C5087" s="7">
        <v>1244</v>
      </c>
      <c r="D5087" s="7">
        <v>7291</v>
      </c>
      <c r="E5087" s="2"/>
      <c r="F5087" s="8">
        <v>40550.105578703704</v>
      </c>
      <c r="G5087" s="7">
        <v>0</v>
      </c>
      <c r="H5087" s="7">
        <v>1</v>
      </c>
      <c r="I5087" s="7" t="b">
        <f t="shared" si="237"/>
        <v>0</v>
      </c>
      <c r="J5087" s="7" t="b">
        <f t="shared" si="238"/>
        <v>0</v>
      </c>
      <c r="K5087" s="7">
        <f t="shared" si="239"/>
        <v>0</v>
      </c>
      <c r="L5087" s="7">
        <f>WEEKDAY(Table1[[#This Row],[post_time]])</f>
        <v>6</v>
      </c>
      <c r="M5087" s="7">
        <f>VLOOKUP(Table1[[#This Row],[topic_id]],'All Topics Data'!$A$2:$I$1243,8,FALSE)</f>
        <v>40550.105555555558</v>
      </c>
      <c r="N5087" s="7">
        <f>Table1[[#This Row],[Hui Reply?]]*(Table1[[#This Row],[post_time]]-Table1[[#This Row],[timestamp of previous reply]])</f>
        <v>0</v>
      </c>
      <c r="O5087" s="3">
        <f>O5086+Table1[[#This Row],[Hui Reply?]]</f>
        <v>1240</v>
      </c>
      <c r="P5087" s="19">
        <f>INT(Table1[[#This Row],[post_time]])</f>
        <v>40550</v>
      </c>
      <c r="Q5087" s="3">
        <f>IF(Table1[[#This Row],[Hui Reply?]],VLOOKUP(Table1[[#This Row],[topic_id]],'All Topics Data'!$A$2:$E$1243,5,FALSE),0)</f>
        <v>0</v>
      </c>
      <c r="R5087" s="8">
        <f>Table1[[#This Row],[post_time]]+8/24</f>
        <v>40550.43891203704</v>
      </c>
      <c r="S5087" s="3">
        <f>IF(Table1[[#This Row],[post_position]]=1,0,SUMIFS($F$2:F5087,$H$2:H5087,Table1[[#This Row],[post_position]]-1,$C$2:C5087,Table1[[#This Row],[topic_id]]))</f>
        <v>0</v>
      </c>
    </row>
    <row r="5088" spans="1:19" x14ac:dyDescent="0.25">
      <c r="A5088" s="7">
        <v>5191</v>
      </c>
      <c r="B5088" s="7">
        <v>1</v>
      </c>
      <c r="C5088" s="7">
        <v>1245</v>
      </c>
      <c r="D5088" s="7">
        <v>6821</v>
      </c>
      <c r="F5088" s="8">
        <v>40550.158391203702</v>
      </c>
      <c r="G5088" s="7">
        <v>0</v>
      </c>
      <c r="H5088" s="7">
        <v>1</v>
      </c>
      <c r="I5088" s="7" t="b">
        <f t="shared" si="237"/>
        <v>0</v>
      </c>
      <c r="J5088" s="7" t="b">
        <f t="shared" si="238"/>
        <v>0</v>
      </c>
      <c r="K5088" s="7">
        <f t="shared" si="239"/>
        <v>0</v>
      </c>
      <c r="L5088" s="7">
        <f>WEEKDAY(Table1[[#This Row],[post_time]])</f>
        <v>6</v>
      </c>
      <c r="M5088" s="7">
        <f>VLOOKUP(Table1[[#This Row],[topic_id]],'All Topics Data'!$A$2:$I$1243,8,FALSE)</f>
        <v>40550.158333333333</v>
      </c>
      <c r="N5088" s="7">
        <f>Table1[[#This Row],[Hui Reply?]]*(Table1[[#This Row],[post_time]]-Table1[[#This Row],[timestamp of previous reply]])</f>
        <v>0</v>
      </c>
      <c r="O5088" s="3">
        <f>O5087+Table1[[#This Row],[Hui Reply?]]</f>
        <v>1240</v>
      </c>
      <c r="P5088" s="19">
        <f>INT(Table1[[#This Row],[post_time]])</f>
        <v>40550</v>
      </c>
      <c r="Q5088" s="3">
        <f>IF(Table1[[#This Row],[Hui Reply?]],VLOOKUP(Table1[[#This Row],[topic_id]],'All Topics Data'!$A$2:$E$1243,5,FALSE),0)</f>
        <v>0</v>
      </c>
      <c r="R5088" s="8">
        <f>Table1[[#This Row],[post_time]]+8/24</f>
        <v>40550.491724537038</v>
      </c>
      <c r="S5088" s="3">
        <f>IF(Table1[[#This Row],[post_position]]=1,0,SUMIFS($F$2:F5088,$H$2:H5088,Table1[[#This Row],[post_position]]-1,$C$2:C5088,Table1[[#This Row],[topic_id]]))</f>
        <v>0</v>
      </c>
    </row>
    <row r="5089" spans="1:19" x14ac:dyDescent="0.25">
      <c r="A5089" s="7">
        <v>5192</v>
      </c>
      <c r="B5089" s="7">
        <v>1</v>
      </c>
      <c r="C5089" s="7">
        <v>1243</v>
      </c>
      <c r="D5089" s="7">
        <v>24</v>
      </c>
      <c r="E5089" s="2"/>
      <c r="F5089" s="8">
        <v>40550.161539351851</v>
      </c>
      <c r="G5089" s="7">
        <v>0</v>
      </c>
      <c r="H5089" s="7">
        <v>4</v>
      </c>
      <c r="I5089" s="7" t="b">
        <f t="shared" si="237"/>
        <v>1</v>
      </c>
      <c r="J5089" s="7" t="b">
        <f t="shared" si="238"/>
        <v>1</v>
      </c>
      <c r="K5089" s="7">
        <f t="shared" si="239"/>
        <v>1</v>
      </c>
      <c r="L5089" s="7">
        <f>WEEKDAY(Table1[[#This Row],[post_time]])</f>
        <v>6</v>
      </c>
      <c r="M5089" s="7">
        <f>VLOOKUP(Table1[[#This Row],[topic_id]],'All Topics Data'!$A$2:$I$1243,8,FALSE)</f>
        <v>40549.956944444442</v>
      </c>
      <c r="N5089" s="7">
        <f>Table1[[#This Row],[Hui Reply?]]*(Table1[[#This Row],[post_time]]-Table1[[#This Row],[timestamp of previous reply]])</f>
        <v>0.11957175925635966</v>
      </c>
      <c r="O5089" s="3">
        <f>O5088+Table1[[#This Row],[Hui Reply?]]</f>
        <v>1241</v>
      </c>
      <c r="P5089" s="19">
        <f>INT(Table1[[#This Row],[post_time]])</f>
        <v>40550</v>
      </c>
      <c r="Q5089" s="3" t="str">
        <f>IF(Table1[[#This Row],[Hui Reply?]],VLOOKUP(Table1[[#This Row],[topic_id]],'All Topics Data'!$A$2:$E$1243,5,FALSE),0)</f>
        <v>fred</v>
      </c>
      <c r="R5089" s="8">
        <f>Table1[[#This Row],[post_time]]+8/24</f>
        <v>40550.494872685187</v>
      </c>
      <c r="S5089" s="3">
        <f>IF(Table1[[#This Row],[post_position]]=1,0,SUMIFS($F$2:F5089,$H$2:H5089,Table1[[#This Row],[post_position]]-1,$C$2:C5089,Table1[[#This Row],[topic_id]]))</f>
        <v>40550.041967592595</v>
      </c>
    </row>
    <row r="5090" spans="1:19" x14ac:dyDescent="0.25">
      <c r="A5090" s="7">
        <v>5193</v>
      </c>
      <c r="B5090" s="7">
        <v>1</v>
      </c>
      <c r="C5090" s="7">
        <v>1244</v>
      </c>
      <c r="D5090" s="7">
        <v>24</v>
      </c>
      <c r="F5090" s="8">
        <v>40550.165312500001</v>
      </c>
      <c r="G5090" s="7">
        <v>0</v>
      </c>
      <c r="H5090" s="7">
        <v>2</v>
      </c>
      <c r="I5090" s="7" t="b">
        <f t="shared" si="237"/>
        <v>1</v>
      </c>
      <c r="J5090" s="7" t="b">
        <f t="shared" si="238"/>
        <v>1</v>
      </c>
      <c r="K5090" s="7">
        <f t="shared" si="239"/>
        <v>1</v>
      </c>
      <c r="L5090" s="7">
        <f>WEEKDAY(Table1[[#This Row],[post_time]])</f>
        <v>6</v>
      </c>
      <c r="M5090" s="7">
        <f>VLOOKUP(Table1[[#This Row],[topic_id]],'All Topics Data'!$A$2:$I$1243,8,FALSE)</f>
        <v>40550.105555555558</v>
      </c>
      <c r="N5090" s="7">
        <f>Table1[[#This Row],[Hui Reply?]]*(Table1[[#This Row],[post_time]]-Table1[[#This Row],[timestamp of previous reply]])</f>
        <v>5.9733796297223307E-2</v>
      </c>
      <c r="O5090" s="3">
        <f>O5089+Table1[[#This Row],[Hui Reply?]]</f>
        <v>1242</v>
      </c>
      <c r="P5090" s="19">
        <f>INT(Table1[[#This Row],[post_time]])</f>
        <v>40550</v>
      </c>
      <c r="Q5090" s="3" t="str">
        <f>IF(Table1[[#This Row],[Hui Reply?]],VLOOKUP(Table1[[#This Row],[topic_id]],'All Topics Data'!$A$2:$E$1243,5,FALSE),0)</f>
        <v>doosam2000</v>
      </c>
      <c r="R5090" s="8">
        <f>Table1[[#This Row],[post_time]]+8/24</f>
        <v>40550.498645833337</v>
      </c>
      <c r="S5090" s="3">
        <f>IF(Table1[[#This Row],[post_position]]=1,0,SUMIFS($F$2:F5090,$H$2:H5090,Table1[[#This Row],[post_position]]-1,$C$2:C5090,Table1[[#This Row],[topic_id]]))</f>
        <v>40550.105578703704</v>
      </c>
    </row>
    <row r="5091" spans="1:19" x14ac:dyDescent="0.25">
      <c r="A5091" s="7">
        <v>5194</v>
      </c>
      <c r="B5091" s="7">
        <v>1</v>
      </c>
      <c r="C5091" s="7">
        <v>1237</v>
      </c>
      <c r="D5091" s="7">
        <v>7269</v>
      </c>
      <c r="E5091" s="2"/>
      <c r="F5091" s="8">
        <v>40550.17082175926</v>
      </c>
      <c r="G5091" s="7">
        <v>0</v>
      </c>
      <c r="H5091" s="7">
        <v>5</v>
      </c>
      <c r="I5091" s="7" t="b">
        <f t="shared" si="237"/>
        <v>0</v>
      </c>
      <c r="J5091" s="7" t="b">
        <f t="shared" si="238"/>
        <v>1</v>
      </c>
      <c r="K5091" s="7">
        <f t="shared" si="239"/>
        <v>0</v>
      </c>
      <c r="L5091" s="7">
        <f>WEEKDAY(Table1[[#This Row],[post_time]])</f>
        <v>6</v>
      </c>
      <c r="M5091" s="7">
        <f>VLOOKUP(Table1[[#This Row],[topic_id]],'All Topics Data'!$A$2:$I$1243,8,FALSE)</f>
        <v>40549.293749999997</v>
      </c>
      <c r="N5091" s="7">
        <f>Table1[[#This Row],[Hui Reply?]]*(Table1[[#This Row],[post_time]]-Table1[[#This Row],[timestamp of previous reply]])</f>
        <v>0</v>
      </c>
      <c r="O5091" s="3">
        <f>O5090+Table1[[#This Row],[Hui Reply?]]</f>
        <v>1242</v>
      </c>
      <c r="P5091" s="19">
        <f>INT(Table1[[#This Row],[post_time]])</f>
        <v>40550</v>
      </c>
      <c r="Q5091" s="3">
        <f>IF(Table1[[#This Row],[Hui Reply?]],VLOOKUP(Table1[[#This Row],[topic_id]],'All Topics Data'!$A$2:$E$1243,5,FALSE),0)</f>
        <v>0</v>
      </c>
      <c r="R5091" s="8">
        <f>Table1[[#This Row],[post_time]]+8/24</f>
        <v>40550.504155092596</v>
      </c>
      <c r="S5091" s="3">
        <f>IF(Table1[[#This Row],[post_position]]=1,0,SUMIFS($F$2:F5091,$H$2:H5091,Table1[[#This Row],[post_position]]-1,$C$2:C5091,Table1[[#This Row],[topic_id]]))</f>
        <v>40550.017280092594</v>
      </c>
    </row>
    <row r="5092" spans="1:19" x14ac:dyDescent="0.25">
      <c r="A5092" s="7">
        <v>5195</v>
      </c>
      <c r="B5092" s="7">
        <v>1</v>
      </c>
      <c r="C5092" s="7">
        <v>1245</v>
      </c>
      <c r="D5092" s="7">
        <v>24</v>
      </c>
      <c r="F5092" s="8">
        <v>40550.171215277776</v>
      </c>
      <c r="G5092" s="7">
        <v>0</v>
      </c>
      <c r="H5092" s="7">
        <v>2</v>
      </c>
      <c r="I5092" s="7" t="b">
        <f t="shared" si="237"/>
        <v>1</v>
      </c>
      <c r="J5092" s="7" t="b">
        <f t="shared" si="238"/>
        <v>1</v>
      </c>
      <c r="K5092" s="7">
        <f t="shared" si="239"/>
        <v>1</v>
      </c>
      <c r="L5092" s="7">
        <f>WEEKDAY(Table1[[#This Row],[post_time]])</f>
        <v>6</v>
      </c>
      <c r="M5092" s="7">
        <f>VLOOKUP(Table1[[#This Row],[topic_id]],'All Topics Data'!$A$2:$I$1243,8,FALSE)</f>
        <v>40550.158333333333</v>
      </c>
      <c r="N5092" s="7">
        <f>Table1[[#This Row],[Hui Reply?]]*(Table1[[#This Row],[post_time]]-Table1[[#This Row],[timestamp of previous reply]])</f>
        <v>1.2824074074160308E-2</v>
      </c>
      <c r="O5092" s="3">
        <f>O5091+Table1[[#This Row],[Hui Reply?]]</f>
        <v>1243</v>
      </c>
      <c r="P5092" s="19">
        <f>INT(Table1[[#This Row],[post_time]])</f>
        <v>40550</v>
      </c>
      <c r="Q5092" s="3" t="str">
        <f>IF(Table1[[#This Row],[Hui Reply?]],VLOOKUP(Table1[[#This Row],[topic_id]],'All Topics Data'!$A$2:$E$1243,5,FALSE),0)</f>
        <v>indi visual</v>
      </c>
      <c r="R5092" s="8">
        <f>Table1[[#This Row],[post_time]]+8/24</f>
        <v>40550.504548611112</v>
      </c>
      <c r="S5092" s="3">
        <f>IF(Table1[[#This Row],[post_position]]=1,0,SUMIFS($F$2:F5092,$H$2:H5092,Table1[[#This Row],[post_position]]-1,$C$2:C5092,Table1[[#This Row],[topic_id]]))</f>
        <v>40550.158391203702</v>
      </c>
    </row>
    <row r="5093" spans="1:19" x14ac:dyDescent="0.25">
      <c r="A5093" s="7">
        <v>5196</v>
      </c>
      <c r="B5093" s="7">
        <v>1</v>
      </c>
      <c r="C5093" s="7">
        <v>1237</v>
      </c>
      <c r="D5093" s="7">
        <v>24</v>
      </c>
      <c r="E5093" s="2"/>
      <c r="F5093" s="8">
        <v>40550.176504629628</v>
      </c>
      <c r="G5093" s="7">
        <v>0</v>
      </c>
      <c r="H5093" s="7">
        <v>6</v>
      </c>
      <c r="I5093" s="7" t="b">
        <f t="shared" si="237"/>
        <v>1</v>
      </c>
      <c r="J5093" s="7" t="b">
        <f t="shared" si="238"/>
        <v>1</v>
      </c>
      <c r="K5093" s="7">
        <f t="shared" si="239"/>
        <v>1</v>
      </c>
      <c r="L5093" s="7">
        <f>WEEKDAY(Table1[[#This Row],[post_time]])</f>
        <v>6</v>
      </c>
      <c r="M5093" s="7">
        <f>VLOOKUP(Table1[[#This Row],[topic_id]],'All Topics Data'!$A$2:$I$1243,8,FALSE)</f>
        <v>40549.293749999997</v>
      </c>
      <c r="N5093" s="7">
        <f>Table1[[#This Row],[Hui Reply?]]*(Table1[[#This Row],[post_time]]-Table1[[#This Row],[timestamp of previous reply]])</f>
        <v>5.6828703673090786E-3</v>
      </c>
      <c r="O5093" s="3">
        <f>O5092+Table1[[#This Row],[Hui Reply?]]</f>
        <v>1244</v>
      </c>
      <c r="P5093" s="19">
        <f>INT(Table1[[#This Row],[post_time]])</f>
        <v>40550</v>
      </c>
      <c r="Q5093" s="3" t="str">
        <f>IF(Table1[[#This Row],[Hui Reply?]],VLOOKUP(Table1[[#This Row],[topic_id]],'All Topics Data'!$A$2:$E$1243,5,FALSE),0)</f>
        <v>sifar786</v>
      </c>
      <c r="R5093" s="8">
        <f>Table1[[#This Row],[post_time]]+8/24</f>
        <v>40550.509837962964</v>
      </c>
      <c r="S5093" s="3">
        <f>IF(Table1[[#This Row],[post_position]]=1,0,SUMIFS($F$2:F5093,$H$2:H5093,Table1[[#This Row],[post_position]]-1,$C$2:C5093,Table1[[#This Row],[topic_id]]))</f>
        <v>40550.17082175926</v>
      </c>
    </row>
    <row r="5094" spans="1:19" x14ac:dyDescent="0.25">
      <c r="A5094" s="7">
        <v>5197</v>
      </c>
      <c r="B5094" s="7">
        <v>2</v>
      </c>
      <c r="C5094" s="7">
        <v>1239</v>
      </c>
      <c r="D5094" s="7">
        <v>24</v>
      </c>
      <c r="E5094" s="2"/>
      <c r="F5094" s="8">
        <v>40550.193368055552</v>
      </c>
      <c r="G5094" s="7">
        <v>0</v>
      </c>
      <c r="H5094" s="7">
        <v>2</v>
      </c>
      <c r="I5094" s="7" t="b">
        <f t="shared" si="237"/>
        <v>1</v>
      </c>
      <c r="J5094" s="7" t="b">
        <f t="shared" si="238"/>
        <v>1</v>
      </c>
      <c r="K5094" s="7">
        <f t="shared" si="239"/>
        <v>1</v>
      </c>
      <c r="L5094" s="7">
        <f>WEEKDAY(Table1[[#This Row],[post_time]])</f>
        <v>6</v>
      </c>
      <c r="M5094" s="7">
        <f>VLOOKUP(Table1[[#This Row],[topic_id]],'All Topics Data'!$A$2:$I$1243,8,FALSE)</f>
        <v>40549.772222222222</v>
      </c>
      <c r="N5094" s="7">
        <f>Table1[[#This Row],[Hui Reply?]]*(Table1[[#This Row],[post_time]]-Table1[[#This Row],[timestamp of previous reply]])</f>
        <v>0.42109953703038627</v>
      </c>
      <c r="O5094" s="3">
        <f>O5093+Table1[[#This Row],[Hui Reply?]]</f>
        <v>1245</v>
      </c>
      <c r="P5094" s="19">
        <f>INT(Table1[[#This Row],[post_time]])</f>
        <v>40550</v>
      </c>
      <c r="Q5094" s="3" t="str">
        <f>IF(Table1[[#This Row],[Hui Reply?]],VLOOKUP(Table1[[#This Row],[topic_id]],'All Topics Data'!$A$2:$E$1243,5,FALSE),0)</f>
        <v>mcalabrese</v>
      </c>
      <c r="R5094" s="8">
        <f>Table1[[#This Row],[post_time]]+8/24</f>
        <v>40550.526701388888</v>
      </c>
      <c r="S5094" s="3">
        <f>IF(Table1[[#This Row],[post_position]]=1,0,SUMIFS($F$2:F5094,$H$2:H5094,Table1[[#This Row],[post_position]]-1,$C$2:C5094,Table1[[#This Row],[topic_id]]))</f>
        <v>40549.772268518522</v>
      </c>
    </row>
    <row r="5095" spans="1:19" x14ac:dyDescent="0.25">
      <c r="A5095" s="7">
        <v>5198</v>
      </c>
      <c r="B5095" s="7">
        <v>1</v>
      </c>
      <c r="C5095" s="7">
        <v>1175</v>
      </c>
      <c r="D5095" s="7">
        <v>7146</v>
      </c>
      <c r="F5095" s="8">
        <v>40550.200949074075</v>
      </c>
      <c r="G5095" s="7">
        <v>0</v>
      </c>
      <c r="H5095" s="7">
        <v>13</v>
      </c>
      <c r="I5095" s="7" t="b">
        <f t="shared" si="237"/>
        <v>0</v>
      </c>
      <c r="J5095" s="7" t="b">
        <f t="shared" si="238"/>
        <v>1</v>
      </c>
      <c r="K5095" s="7">
        <f t="shared" si="239"/>
        <v>0</v>
      </c>
      <c r="L5095" s="7">
        <f>WEEKDAY(Table1[[#This Row],[post_time]])</f>
        <v>6</v>
      </c>
      <c r="M5095" s="7">
        <f>VLOOKUP(Table1[[#This Row],[topic_id]],'All Topics Data'!$A$2:$I$1243,8,FALSE)</f>
        <v>40535.30972222222</v>
      </c>
      <c r="N5095" s="7">
        <f>Table1[[#This Row],[Hui Reply?]]*(Table1[[#This Row],[post_time]]-Table1[[#This Row],[timestamp of previous reply]])</f>
        <v>0</v>
      </c>
      <c r="O5095" s="3">
        <f>O5094+Table1[[#This Row],[Hui Reply?]]</f>
        <v>1245</v>
      </c>
      <c r="P5095" s="19">
        <f>INT(Table1[[#This Row],[post_time]])</f>
        <v>40550</v>
      </c>
      <c r="Q5095" s="3">
        <f>IF(Table1[[#This Row],[Hui Reply?]],VLOOKUP(Table1[[#This Row],[topic_id]],'All Topics Data'!$A$2:$E$1243,5,FALSE),0)</f>
        <v>0</v>
      </c>
      <c r="R5095" s="8">
        <f>Table1[[#This Row],[post_time]]+8/24</f>
        <v>40550.534282407411</v>
      </c>
      <c r="S5095" s="3">
        <f>IF(Table1[[#This Row],[post_position]]=1,0,SUMIFS($F$2:F5095,$H$2:H5095,Table1[[#This Row],[post_position]]-1,$C$2:C5095,Table1[[#This Row],[topic_id]]))</f>
        <v>40549.308298611111</v>
      </c>
    </row>
    <row r="5096" spans="1:19" x14ac:dyDescent="0.25">
      <c r="A5096" s="7">
        <v>5199</v>
      </c>
      <c r="B5096" s="7">
        <v>1</v>
      </c>
      <c r="C5096" s="7">
        <v>1237</v>
      </c>
      <c r="D5096" s="7">
        <v>7269</v>
      </c>
      <c r="E5096" s="2"/>
      <c r="F5096" s="8">
        <v>40550.268483796295</v>
      </c>
      <c r="G5096" s="7">
        <v>0</v>
      </c>
      <c r="H5096" s="7">
        <v>7</v>
      </c>
      <c r="I5096" s="7" t="b">
        <f t="shared" si="237"/>
        <v>0</v>
      </c>
      <c r="J5096" s="7" t="b">
        <f t="shared" si="238"/>
        <v>1</v>
      </c>
      <c r="K5096" s="7">
        <f t="shared" si="239"/>
        <v>0</v>
      </c>
      <c r="L5096" s="7">
        <f>WEEKDAY(Table1[[#This Row],[post_time]])</f>
        <v>6</v>
      </c>
      <c r="M5096" s="7">
        <f>VLOOKUP(Table1[[#This Row],[topic_id]],'All Topics Data'!$A$2:$I$1243,8,FALSE)</f>
        <v>40549.293749999997</v>
      </c>
      <c r="N5096" s="7">
        <f>Table1[[#This Row],[Hui Reply?]]*(Table1[[#This Row],[post_time]]-Table1[[#This Row],[timestamp of previous reply]])</f>
        <v>0</v>
      </c>
      <c r="O5096" s="3">
        <f>O5095+Table1[[#This Row],[Hui Reply?]]</f>
        <v>1245</v>
      </c>
      <c r="P5096" s="19">
        <f>INT(Table1[[#This Row],[post_time]])</f>
        <v>40550</v>
      </c>
      <c r="Q5096" s="3">
        <f>IF(Table1[[#This Row],[Hui Reply?]],VLOOKUP(Table1[[#This Row],[topic_id]],'All Topics Data'!$A$2:$E$1243,5,FALSE),0)</f>
        <v>0</v>
      </c>
      <c r="R5096" s="8">
        <f>Table1[[#This Row],[post_time]]+8/24</f>
        <v>40550.601817129631</v>
      </c>
      <c r="S5096" s="3">
        <f>IF(Table1[[#This Row],[post_position]]=1,0,SUMIFS($F$2:F5096,$H$2:H5096,Table1[[#This Row],[post_position]]-1,$C$2:C5096,Table1[[#This Row],[topic_id]]))</f>
        <v>40550.176504629628</v>
      </c>
    </row>
    <row r="5097" spans="1:19" x14ac:dyDescent="0.25">
      <c r="A5097" s="7">
        <v>5200</v>
      </c>
      <c r="B5097" s="7">
        <v>1</v>
      </c>
      <c r="C5097" s="7">
        <v>1237</v>
      </c>
      <c r="D5097" s="7">
        <v>7269</v>
      </c>
      <c r="E5097" s="2"/>
      <c r="F5097" s="8">
        <v>40550.298391203702</v>
      </c>
      <c r="G5097" s="7">
        <v>0</v>
      </c>
      <c r="H5097" s="7">
        <v>8</v>
      </c>
      <c r="I5097" s="7" t="b">
        <f t="shared" si="237"/>
        <v>0</v>
      </c>
      <c r="J5097" s="7" t="b">
        <f t="shared" si="238"/>
        <v>1</v>
      </c>
      <c r="K5097" s="7">
        <f t="shared" si="239"/>
        <v>0</v>
      </c>
      <c r="L5097" s="7">
        <f>WEEKDAY(Table1[[#This Row],[post_time]])</f>
        <v>6</v>
      </c>
      <c r="M5097" s="7">
        <f>VLOOKUP(Table1[[#This Row],[topic_id]],'All Topics Data'!$A$2:$I$1243,8,FALSE)</f>
        <v>40549.293749999997</v>
      </c>
      <c r="N5097" s="7">
        <f>Table1[[#This Row],[Hui Reply?]]*(Table1[[#This Row],[post_time]]-Table1[[#This Row],[timestamp of previous reply]])</f>
        <v>0</v>
      </c>
      <c r="O5097" s="3">
        <f>O5096+Table1[[#This Row],[Hui Reply?]]</f>
        <v>1245</v>
      </c>
      <c r="P5097" s="19">
        <f>INT(Table1[[#This Row],[post_time]])</f>
        <v>40550</v>
      </c>
      <c r="Q5097" s="3">
        <f>IF(Table1[[#This Row],[Hui Reply?]],VLOOKUP(Table1[[#This Row],[topic_id]],'All Topics Data'!$A$2:$E$1243,5,FALSE),0)</f>
        <v>0</v>
      </c>
      <c r="R5097" s="8">
        <f>Table1[[#This Row],[post_time]]+8/24</f>
        <v>40550.631724537037</v>
      </c>
      <c r="S5097" s="3">
        <f>IF(Table1[[#This Row],[post_position]]=1,0,SUMIFS($F$2:F5097,$H$2:H5097,Table1[[#This Row],[post_position]]-1,$C$2:C5097,Table1[[#This Row],[topic_id]]))</f>
        <v>40550.268483796295</v>
      </c>
    </row>
    <row r="5098" spans="1:19" x14ac:dyDescent="0.25">
      <c r="A5098" s="7">
        <v>5201</v>
      </c>
      <c r="B5098" s="7">
        <v>1</v>
      </c>
      <c r="C5098" s="7">
        <v>1228</v>
      </c>
      <c r="D5098" s="7">
        <v>6779</v>
      </c>
      <c r="E5098" s="2"/>
      <c r="F5098" s="8">
        <v>40550.315497685187</v>
      </c>
      <c r="G5098" s="7">
        <v>0</v>
      </c>
      <c r="H5098" s="7">
        <v>9</v>
      </c>
      <c r="I5098" s="7" t="b">
        <f t="shared" si="237"/>
        <v>0</v>
      </c>
      <c r="J5098" s="7" t="b">
        <f t="shared" si="238"/>
        <v>1</v>
      </c>
      <c r="K5098" s="7">
        <f t="shared" si="239"/>
        <v>0</v>
      </c>
      <c r="L5098" s="7">
        <f>WEEKDAY(Table1[[#This Row],[post_time]])</f>
        <v>6</v>
      </c>
      <c r="M5098" s="7">
        <f>VLOOKUP(Table1[[#This Row],[topic_id]],'All Topics Data'!$A$2:$I$1243,8,FALSE)</f>
        <v>40547.828472222223</v>
      </c>
      <c r="N5098" s="7">
        <f>Table1[[#This Row],[Hui Reply?]]*(Table1[[#This Row],[post_time]]-Table1[[#This Row],[timestamp of previous reply]])</f>
        <v>0</v>
      </c>
      <c r="O5098" s="3">
        <f>O5097+Table1[[#This Row],[Hui Reply?]]</f>
        <v>1245</v>
      </c>
      <c r="P5098" s="19">
        <f>INT(Table1[[#This Row],[post_time]])</f>
        <v>40550</v>
      </c>
      <c r="Q5098" s="3">
        <f>IF(Table1[[#This Row],[Hui Reply?]],VLOOKUP(Table1[[#This Row],[topic_id]],'All Topics Data'!$A$2:$E$1243,5,FALSE),0)</f>
        <v>0</v>
      </c>
      <c r="R5098" s="8">
        <f>Table1[[#This Row],[post_time]]+8/24</f>
        <v>40550.648831018523</v>
      </c>
      <c r="S5098" s="3">
        <f>IF(Table1[[#This Row],[post_position]]=1,0,SUMIFS($F$2:F5098,$H$2:H5098,Table1[[#This Row],[post_position]]-1,$C$2:C5098,Table1[[#This Row],[topic_id]]))</f>
        <v>40549.419328703705</v>
      </c>
    </row>
    <row r="5099" spans="1:19" x14ac:dyDescent="0.25">
      <c r="A5099" s="7">
        <v>5202</v>
      </c>
      <c r="B5099" s="7">
        <v>1</v>
      </c>
      <c r="C5099" s="7">
        <v>1244</v>
      </c>
      <c r="D5099" s="7">
        <v>7291</v>
      </c>
      <c r="F5099" s="8">
        <v>40550.316365740742</v>
      </c>
      <c r="G5099" s="7">
        <v>0</v>
      </c>
      <c r="H5099" s="7">
        <v>3</v>
      </c>
      <c r="I5099" s="7" t="b">
        <f t="shared" si="237"/>
        <v>0</v>
      </c>
      <c r="J5099" s="7" t="b">
        <f t="shared" si="238"/>
        <v>1</v>
      </c>
      <c r="K5099" s="7">
        <f t="shared" si="239"/>
        <v>0</v>
      </c>
      <c r="L5099" s="7">
        <f>WEEKDAY(Table1[[#This Row],[post_time]])</f>
        <v>6</v>
      </c>
      <c r="M5099" s="7">
        <f>VLOOKUP(Table1[[#This Row],[topic_id]],'All Topics Data'!$A$2:$I$1243,8,FALSE)</f>
        <v>40550.105555555558</v>
      </c>
      <c r="N5099" s="7">
        <f>Table1[[#This Row],[Hui Reply?]]*(Table1[[#This Row],[post_time]]-Table1[[#This Row],[timestamp of previous reply]])</f>
        <v>0</v>
      </c>
      <c r="O5099" s="3">
        <f>O5098+Table1[[#This Row],[Hui Reply?]]</f>
        <v>1245</v>
      </c>
      <c r="P5099" s="19">
        <f>INT(Table1[[#This Row],[post_time]])</f>
        <v>40550</v>
      </c>
      <c r="Q5099" s="3">
        <f>IF(Table1[[#This Row],[Hui Reply?]],VLOOKUP(Table1[[#This Row],[topic_id]],'All Topics Data'!$A$2:$E$1243,5,FALSE),0)</f>
        <v>0</v>
      </c>
      <c r="R5099" s="8">
        <f>Table1[[#This Row],[post_time]]+8/24</f>
        <v>40550.649699074078</v>
      </c>
      <c r="S5099" s="3">
        <f>IF(Table1[[#This Row],[post_position]]=1,0,SUMIFS($F$2:F5099,$H$2:H5099,Table1[[#This Row],[post_position]]-1,$C$2:C5099,Table1[[#This Row],[topic_id]]))</f>
        <v>40550.165312500001</v>
      </c>
    </row>
    <row r="5100" spans="1:19" x14ac:dyDescent="0.25">
      <c r="A5100" s="7">
        <v>5203</v>
      </c>
      <c r="B5100" s="7">
        <v>1</v>
      </c>
      <c r="C5100" s="7">
        <v>1237</v>
      </c>
      <c r="D5100" s="7">
        <v>7269</v>
      </c>
      <c r="E5100" s="2"/>
      <c r="F5100" s="8">
        <v>40550.405694444446</v>
      </c>
      <c r="G5100" s="7">
        <v>0</v>
      </c>
      <c r="H5100" s="7">
        <v>9</v>
      </c>
      <c r="I5100" s="7" t="b">
        <f t="shared" si="237"/>
        <v>0</v>
      </c>
      <c r="J5100" s="7" t="b">
        <f t="shared" si="238"/>
        <v>1</v>
      </c>
      <c r="K5100" s="7">
        <f t="shared" si="239"/>
        <v>0</v>
      </c>
      <c r="L5100" s="7">
        <f>WEEKDAY(Table1[[#This Row],[post_time]])</f>
        <v>6</v>
      </c>
      <c r="M5100" s="7">
        <f>VLOOKUP(Table1[[#This Row],[topic_id]],'All Topics Data'!$A$2:$I$1243,8,FALSE)</f>
        <v>40549.293749999997</v>
      </c>
      <c r="N5100" s="7">
        <f>Table1[[#This Row],[Hui Reply?]]*(Table1[[#This Row],[post_time]]-Table1[[#This Row],[timestamp of previous reply]])</f>
        <v>0</v>
      </c>
      <c r="O5100" s="3">
        <f>O5099+Table1[[#This Row],[Hui Reply?]]</f>
        <v>1245</v>
      </c>
      <c r="P5100" s="19">
        <f>INT(Table1[[#This Row],[post_time]])</f>
        <v>40550</v>
      </c>
      <c r="Q5100" s="3">
        <f>IF(Table1[[#This Row],[Hui Reply?]],VLOOKUP(Table1[[#This Row],[topic_id]],'All Topics Data'!$A$2:$E$1243,5,FALSE),0)</f>
        <v>0</v>
      </c>
      <c r="R5100" s="8">
        <f>Table1[[#This Row],[post_time]]+8/24</f>
        <v>40550.739027777781</v>
      </c>
      <c r="S5100" s="3">
        <f>IF(Table1[[#This Row],[post_position]]=1,0,SUMIFS($F$2:F5100,$H$2:H5100,Table1[[#This Row],[post_position]]-1,$C$2:C5100,Table1[[#This Row],[topic_id]]))</f>
        <v>40550.298391203702</v>
      </c>
    </row>
    <row r="5101" spans="1:19" x14ac:dyDescent="0.25">
      <c r="A5101" s="7">
        <v>5204</v>
      </c>
      <c r="B5101" s="7">
        <v>1</v>
      </c>
      <c r="C5101" s="7">
        <v>1228</v>
      </c>
      <c r="D5101" s="7">
        <v>178</v>
      </c>
      <c r="F5101" s="8">
        <v>40550.483518518522</v>
      </c>
      <c r="G5101" s="7">
        <v>0</v>
      </c>
      <c r="H5101" s="7">
        <v>10</v>
      </c>
      <c r="I5101" s="7" t="b">
        <f t="shared" si="237"/>
        <v>0</v>
      </c>
      <c r="J5101" s="7" t="b">
        <f t="shared" si="238"/>
        <v>1</v>
      </c>
      <c r="K5101" s="7">
        <f t="shared" si="239"/>
        <v>0</v>
      </c>
      <c r="L5101" s="7">
        <f>WEEKDAY(Table1[[#This Row],[post_time]])</f>
        <v>6</v>
      </c>
      <c r="M5101" s="7">
        <f>VLOOKUP(Table1[[#This Row],[topic_id]],'All Topics Data'!$A$2:$I$1243,8,FALSE)</f>
        <v>40547.828472222223</v>
      </c>
      <c r="N5101" s="7">
        <f>Table1[[#This Row],[Hui Reply?]]*(Table1[[#This Row],[post_time]]-Table1[[#This Row],[timestamp of previous reply]])</f>
        <v>0</v>
      </c>
      <c r="O5101" s="3">
        <f>O5100+Table1[[#This Row],[Hui Reply?]]</f>
        <v>1245</v>
      </c>
      <c r="P5101" s="19">
        <f>INT(Table1[[#This Row],[post_time]])</f>
        <v>40550</v>
      </c>
      <c r="Q5101" s="3">
        <f>IF(Table1[[#This Row],[Hui Reply?]],VLOOKUP(Table1[[#This Row],[topic_id]],'All Topics Data'!$A$2:$E$1243,5,FALSE),0)</f>
        <v>0</v>
      </c>
      <c r="R5101" s="8">
        <f>Table1[[#This Row],[post_time]]+8/24</f>
        <v>40550.816851851858</v>
      </c>
      <c r="S5101" s="3">
        <f>IF(Table1[[#This Row],[post_position]]=1,0,SUMIFS($F$2:F5101,$H$2:H5101,Table1[[#This Row],[post_position]]-1,$C$2:C5101,Table1[[#This Row],[topic_id]]))</f>
        <v>40550.315497685187</v>
      </c>
    </row>
    <row r="5102" spans="1:19" x14ac:dyDescent="0.25">
      <c r="A5102" s="7">
        <v>5205</v>
      </c>
      <c r="B5102" s="7">
        <v>1</v>
      </c>
      <c r="C5102" s="7">
        <v>1244</v>
      </c>
      <c r="D5102" s="7">
        <v>24</v>
      </c>
      <c r="F5102" s="8">
        <v>40550.495474537034</v>
      </c>
      <c r="G5102" s="7">
        <v>0</v>
      </c>
      <c r="H5102" s="7">
        <v>4</v>
      </c>
      <c r="I5102" s="7" t="b">
        <f t="shared" si="237"/>
        <v>1</v>
      </c>
      <c r="J5102" s="7" t="b">
        <f t="shared" si="238"/>
        <v>1</v>
      </c>
      <c r="K5102" s="7">
        <f t="shared" si="239"/>
        <v>1</v>
      </c>
      <c r="L5102" s="7">
        <f>WEEKDAY(Table1[[#This Row],[post_time]])</f>
        <v>6</v>
      </c>
      <c r="M5102" s="7">
        <f>VLOOKUP(Table1[[#This Row],[topic_id]],'All Topics Data'!$A$2:$I$1243,8,FALSE)</f>
        <v>40550.105555555558</v>
      </c>
      <c r="N5102" s="7">
        <f>Table1[[#This Row],[Hui Reply?]]*(Table1[[#This Row],[post_time]]-Table1[[#This Row],[timestamp of previous reply]])</f>
        <v>0.17910879629198462</v>
      </c>
      <c r="O5102" s="3">
        <f>O5101+Table1[[#This Row],[Hui Reply?]]</f>
        <v>1246</v>
      </c>
      <c r="P5102" s="19">
        <f>INT(Table1[[#This Row],[post_time]])</f>
        <v>40550</v>
      </c>
      <c r="Q5102" s="3" t="str">
        <f>IF(Table1[[#This Row],[Hui Reply?]],VLOOKUP(Table1[[#This Row],[topic_id]],'All Topics Data'!$A$2:$E$1243,5,FALSE),0)</f>
        <v>doosam2000</v>
      </c>
      <c r="R5102" s="8">
        <f>Table1[[#This Row],[post_time]]+8/24</f>
        <v>40550.82880787037</v>
      </c>
      <c r="S5102" s="3">
        <f>IF(Table1[[#This Row],[post_position]]=1,0,SUMIFS($F$2:F5102,$H$2:H5102,Table1[[#This Row],[post_position]]-1,$C$2:C5102,Table1[[#This Row],[topic_id]]))</f>
        <v>40550.316365740742</v>
      </c>
    </row>
    <row r="5103" spans="1:19" x14ac:dyDescent="0.25">
      <c r="A5103" s="7">
        <v>5206</v>
      </c>
      <c r="B5103" s="7">
        <v>1</v>
      </c>
      <c r="C5103" s="7">
        <v>1244</v>
      </c>
      <c r="D5103" s="7">
        <v>7291</v>
      </c>
      <c r="F5103" s="8">
        <v>40550.546967592592</v>
      </c>
      <c r="G5103" s="7">
        <v>0</v>
      </c>
      <c r="H5103" s="7">
        <v>5</v>
      </c>
      <c r="I5103" s="7" t="b">
        <f t="shared" si="237"/>
        <v>0</v>
      </c>
      <c r="J5103" s="7" t="b">
        <f t="shared" si="238"/>
        <v>1</v>
      </c>
      <c r="K5103" s="7">
        <f t="shared" si="239"/>
        <v>0</v>
      </c>
      <c r="L5103" s="7">
        <f>WEEKDAY(Table1[[#This Row],[post_time]])</f>
        <v>6</v>
      </c>
      <c r="M5103" s="7">
        <f>VLOOKUP(Table1[[#This Row],[topic_id]],'All Topics Data'!$A$2:$I$1243,8,FALSE)</f>
        <v>40550.105555555558</v>
      </c>
      <c r="N5103" s="7">
        <f>Table1[[#This Row],[Hui Reply?]]*(Table1[[#This Row],[post_time]]-Table1[[#This Row],[timestamp of previous reply]])</f>
        <v>0</v>
      </c>
      <c r="O5103" s="3">
        <f>O5102+Table1[[#This Row],[Hui Reply?]]</f>
        <v>1246</v>
      </c>
      <c r="P5103" s="19">
        <f>INT(Table1[[#This Row],[post_time]])</f>
        <v>40550</v>
      </c>
      <c r="Q5103" s="3">
        <f>IF(Table1[[#This Row],[Hui Reply?]],VLOOKUP(Table1[[#This Row],[topic_id]],'All Topics Data'!$A$2:$E$1243,5,FALSE),0)</f>
        <v>0</v>
      </c>
      <c r="R5103" s="8">
        <f>Table1[[#This Row],[post_time]]+8/24</f>
        <v>40550.880300925928</v>
      </c>
      <c r="S5103" s="3">
        <f>IF(Table1[[#This Row],[post_position]]=1,0,SUMIFS($F$2:F5103,$H$2:H5103,Table1[[#This Row],[post_position]]-1,$C$2:C5103,Table1[[#This Row],[topic_id]]))</f>
        <v>40550.495474537034</v>
      </c>
    </row>
    <row r="5104" spans="1:19" x14ac:dyDescent="0.25">
      <c r="A5104" s="7">
        <v>5207</v>
      </c>
      <c r="B5104" s="7">
        <v>1</v>
      </c>
      <c r="C5104" s="7">
        <v>1245</v>
      </c>
      <c r="D5104" s="7">
        <v>6821</v>
      </c>
      <c r="F5104" s="8">
        <v>40550.566504629627</v>
      </c>
      <c r="G5104" s="7">
        <v>0</v>
      </c>
      <c r="H5104" s="7">
        <v>3</v>
      </c>
      <c r="I5104" s="7" t="b">
        <f t="shared" si="237"/>
        <v>0</v>
      </c>
      <c r="J5104" s="7" t="b">
        <f t="shared" si="238"/>
        <v>1</v>
      </c>
      <c r="K5104" s="7">
        <f t="shared" si="239"/>
        <v>0</v>
      </c>
      <c r="L5104" s="7">
        <f>WEEKDAY(Table1[[#This Row],[post_time]])</f>
        <v>6</v>
      </c>
      <c r="M5104" s="7">
        <f>VLOOKUP(Table1[[#This Row],[topic_id]],'All Topics Data'!$A$2:$I$1243,8,FALSE)</f>
        <v>40550.158333333333</v>
      </c>
      <c r="N5104" s="7">
        <f>Table1[[#This Row],[Hui Reply?]]*(Table1[[#This Row],[post_time]]-Table1[[#This Row],[timestamp of previous reply]])</f>
        <v>0</v>
      </c>
      <c r="O5104" s="3">
        <f>O5103+Table1[[#This Row],[Hui Reply?]]</f>
        <v>1246</v>
      </c>
      <c r="P5104" s="19">
        <f>INT(Table1[[#This Row],[post_time]])</f>
        <v>40550</v>
      </c>
      <c r="Q5104" s="3">
        <f>IF(Table1[[#This Row],[Hui Reply?]],VLOOKUP(Table1[[#This Row],[topic_id]],'All Topics Data'!$A$2:$E$1243,5,FALSE),0)</f>
        <v>0</v>
      </c>
      <c r="R5104" s="8">
        <f>Table1[[#This Row],[post_time]]+8/24</f>
        <v>40550.899837962963</v>
      </c>
      <c r="S5104" s="3">
        <f>IF(Table1[[#This Row],[post_position]]=1,0,SUMIFS($F$2:F5104,$H$2:H5104,Table1[[#This Row],[post_position]]-1,$C$2:C5104,Table1[[#This Row],[topic_id]]))</f>
        <v>40550.171215277776</v>
      </c>
    </row>
    <row r="5105" spans="1:19" x14ac:dyDescent="0.25">
      <c r="A5105" s="7">
        <v>5208</v>
      </c>
      <c r="B5105" s="7">
        <v>1</v>
      </c>
      <c r="C5105" s="7">
        <v>1244</v>
      </c>
      <c r="D5105" s="7">
        <v>24</v>
      </c>
      <c r="F5105" s="8">
        <v>40550.599814814814</v>
      </c>
      <c r="G5105" s="7">
        <v>0</v>
      </c>
      <c r="H5105" s="7">
        <v>6</v>
      </c>
      <c r="I5105" s="7" t="b">
        <f t="shared" si="237"/>
        <v>1</v>
      </c>
      <c r="J5105" s="7" t="b">
        <f t="shared" si="238"/>
        <v>1</v>
      </c>
      <c r="K5105" s="7">
        <f t="shared" si="239"/>
        <v>1</v>
      </c>
      <c r="L5105" s="7">
        <f>WEEKDAY(Table1[[#This Row],[post_time]])</f>
        <v>6</v>
      </c>
      <c r="M5105" s="7">
        <f>VLOOKUP(Table1[[#This Row],[topic_id]],'All Topics Data'!$A$2:$I$1243,8,FALSE)</f>
        <v>40550.105555555558</v>
      </c>
      <c r="N5105" s="7">
        <f>Table1[[#This Row],[Hui Reply?]]*(Table1[[#This Row],[post_time]]-Table1[[#This Row],[timestamp of previous reply]])</f>
        <v>5.284722222131677E-2</v>
      </c>
      <c r="O5105" s="3">
        <f>O5104+Table1[[#This Row],[Hui Reply?]]</f>
        <v>1247</v>
      </c>
      <c r="P5105" s="19">
        <f>INT(Table1[[#This Row],[post_time]])</f>
        <v>40550</v>
      </c>
      <c r="Q5105" s="3" t="str">
        <f>IF(Table1[[#This Row],[Hui Reply?]],VLOOKUP(Table1[[#This Row],[topic_id]],'All Topics Data'!$A$2:$E$1243,5,FALSE),0)</f>
        <v>doosam2000</v>
      </c>
      <c r="R5105" s="8">
        <f>Table1[[#This Row],[post_time]]+8/24</f>
        <v>40550.933148148149</v>
      </c>
      <c r="S5105" s="3">
        <f>IF(Table1[[#This Row],[post_position]]=1,0,SUMIFS($F$2:F5105,$H$2:H5105,Table1[[#This Row],[post_position]]-1,$C$2:C5105,Table1[[#This Row],[topic_id]]))</f>
        <v>40550.546967592592</v>
      </c>
    </row>
    <row r="5106" spans="1:19" x14ac:dyDescent="0.25">
      <c r="A5106" s="7">
        <v>5209</v>
      </c>
      <c r="B5106" s="7">
        <v>1</v>
      </c>
      <c r="C5106" s="7">
        <v>1237</v>
      </c>
      <c r="D5106" s="7">
        <v>7269</v>
      </c>
      <c r="F5106" s="8">
        <v>40550.7190625</v>
      </c>
      <c r="G5106" s="7">
        <v>0</v>
      </c>
      <c r="H5106" s="7">
        <v>10</v>
      </c>
      <c r="I5106" s="7" t="b">
        <f t="shared" si="237"/>
        <v>0</v>
      </c>
      <c r="J5106" s="7" t="b">
        <f t="shared" si="238"/>
        <v>1</v>
      </c>
      <c r="K5106" s="7">
        <f t="shared" si="239"/>
        <v>0</v>
      </c>
      <c r="L5106" s="7">
        <f>WEEKDAY(Table1[[#This Row],[post_time]])</f>
        <v>6</v>
      </c>
      <c r="M5106" s="7">
        <f>VLOOKUP(Table1[[#This Row],[topic_id]],'All Topics Data'!$A$2:$I$1243,8,FALSE)</f>
        <v>40549.293749999997</v>
      </c>
      <c r="N5106" s="7">
        <f>Table1[[#This Row],[Hui Reply?]]*(Table1[[#This Row],[post_time]]-Table1[[#This Row],[timestamp of previous reply]])</f>
        <v>0</v>
      </c>
      <c r="O5106" s="3">
        <f>O5105+Table1[[#This Row],[Hui Reply?]]</f>
        <v>1247</v>
      </c>
      <c r="P5106" s="19">
        <f>INT(Table1[[#This Row],[post_time]])</f>
        <v>40550</v>
      </c>
      <c r="Q5106" s="3">
        <f>IF(Table1[[#This Row],[Hui Reply?]],VLOOKUP(Table1[[#This Row],[topic_id]],'All Topics Data'!$A$2:$E$1243,5,FALSE),0)</f>
        <v>0</v>
      </c>
      <c r="R5106" s="8">
        <f>Table1[[#This Row],[post_time]]+8/24</f>
        <v>40551.052395833336</v>
      </c>
      <c r="S5106" s="3">
        <f>IF(Table1[[#This Row],[post_position]]=1,0,SUMIFS($F$2:F5106,$H$2:H5106,Table1[[#This Row],[post_position]]-1,$C$2:C5106,Table1[[#This Row],[topic_id]]))</f>
        <v>40550.405694444446</v>
      </c>
    </row>
    <row r="5107" spans="1:19" x14ac:dyDescent="0.25">
      <c r="A5107" s="7">
        <v>5210</v>
      </c>
      <c r="B5107" s="7">
        <v>1</v>
      </c>
      <c r="C5107" s="7">
        <v>1243</v>
      </c>
      <c r="D5107" s="7">
        <v>6925</v>
      </c>
      <c r="F5107" s="8">
        <v>40550.740300925929</v>
      </c>
      <c r="G5107" s="7">
        <v>0</v>
      </c>
      <c r="H5107" s="7">
        <v>5</v>
      </c>
      <c r="I5107" s="7" t="b">
        <f t="shared" si="237"/>
        <v>0</v>
      </c>
      <c r="J5107" s="7" t="b">
        <f t="shared" si="238"/>
        <v>1</v>
      </c>
      <c r="K5107" s="7">
        <f t="shared" si="239"/>
        <v>0</v>
      </c>
      <c r="L5107" s="7">
        <f>WEEKDAY(Table1[[#This Row],[post_time]])</f>
        <v>6</v>
      </c>
      <c r="M5107" s="7">
        <f>VLOOKUP(Table1[[#This Row],[topic_id]],'All Topics Data'!$A$2:$I$1243,8,FALSE)</f>
        <v>40549.956944444442</v>
      </c>
      <c r="N5107" s="7">
        <f>Table1[[#This Row],[Hui Reply?]]*(Table1[[#This Row],[post_time]]-Table1[[#This Row],[timestamp of previous reply]])</f>
        <v>0</v>
      </c>
      <c r="O5107" s="3">
        <f>O5106+Table1[[#This Row],[Hui Reply?]]</f>
        <v>1247</v>
      </c>
      <c r="P5107" s="19">
        <f>INT(Table1[[#This Row],[post_time]])</f>
        <v>40550</v>
      </c>
      <c r="Q5107" s="3">
        <f>IF(Table1[[#This Row],[Hui Reply?]],VLOOKUP(Table1[[#This Row],[topic_id]],'All Topics Data'!$A$2:$E$1243,5,FALSE),0)</f>
        <v>0</v>
      </c>
      <c r="R5107" s="8">
        <f>Table1[[#This Row],[post_time]]+8/24</f>
        <v>40551.073634259265</v>
      </c>
      <c r="S5107" s="3">
        <f>IF(Table1[[#This Row],[post_position]]=1,0,SUMIFS($F$2:F5107,$H$2:H5107,Table1[[#This Row],[post_position]]-1,$C$2:C5107,Table1[[#This Row],[topic_id]]))</f>
        <v>40550.161539351851</v>
      </c>
    </row>
    <row r="5108" spans="1:19" x14ac:dyDescent="0.25">
      <c r="A5108" s="7">
        <v>5211</v>
      </c>
      <c r="B5108" s="7">
        <v>1</v>
      </c>
      <c r="C5108" s="7">
        <v>1221</v>
      </c>
      <c r="D5108" s="7">
        <v>7276</v>
      </c>
      <c r="E5108" s="2"/>
      <c r="F5108" s="8">
        <v>40550.757303240738</v>
      </c>
      <c r="G5108" s="7">
        <v>0</v>
      </c>
      <c r="H5108" s="7">
        <v>7</v>
      </c>
      <c r="I5108" s="7" t="b">
        <f t="shared" si="237"/>
        <v>0</v>
      </c>
      <c r="J5108" s="7" t="b">
        <f t="shared" si="238"/>
        <v>1</v>
      </c>
      <c r="K5108" s="7">
        <f t="shared" si="239"/>
        <v>0</v>
      </c>
      <c r="L5108" s="7">
        <f>WEEKDAY(Table1[[#This Row],[post_time]])</f>
        <v>6</v>
      </c>
      <c r="M5108" s="7">
        <f>VLOOKUP(Table1[[#This Row],[topic_id]],'All Topics Data'!$A$2:$I$1243,8,FALSE)</f>
        <v>40546.89166666667</v>
      </c>
      <c r="N5108" s="7">
        <f>Table1[[#This Row],[Hui Reply?]]*(Table1[[#This Row],[post_time]]-Table1[[#This Row],[timestamp of previous reply]])</f>
        <v>0</v>
      </c>
      <c r="O5108" s="3">
        <f>O5107+Table1[[#This Row],[Hui Reply?]]</f>
        <v>1247</v>
      </c>
      <c r="P5108" s="19">
        <f>INT(Table1[[#This Row],[post_time]])</f>
        <v>40550</v>
      </c>
      <c r="Q5108" s="3">
        <f>IF(Table1[[#This Row],[Hui Reply?]],VLOOKUP(Table1[[#This Row],[topic_id]],'All Topics Data'!$A$2:$E$1243,5,FALSE),0)</f>
        <v>0</v>
      </c>
      <c r="R5108" s="8">
        <f>Table1[[#This Row],[post_time]]+8/24</f>
        <v>40551.090636574074</v>
      </c>
      <c r="S5108" s="3">
        <f>IF(Table1[[#This Row],[post_position]]=1,0,SUMIFS($F$2:F5108,$H$2:H5108,Table1[[#This Row],[post_position]]-1,$C$2:C5108,Table1[[#This Row],[topic_id]]))</f>
        <v>40547.964247685188</v>
      </c>
    </row>
    <row r="5109" spans="1:19" x14ac:dyDescent="0.25">
      <c r="A5109" s="7">
        <v>5212</v>
      </c>
      <c r="B5109" s="7">
        <v>1</v>
      </c>
      <c r="C5109" s="7">
        <v>1246</v>
      </c>
      <c r="D5109" s="7">
        <v>7301</v>
      </c>
      <c r="F5109" s="8">
        <v>40550.851747685185</v>
      </c>
      <c r="G5109" s="7">
        <v>0</v>
      </c>
      <c r="H5109" s="7">
        <v>1</v>
      </c>
      <c r="I5109" s="7" t="b">
        <f t="shared" si="237"/>
        <v>0</v>
      </c>
      <c r="J5109" s="7" t="b">
        <f t="shared" si="238"/>
        <v>0</v>
      </c>
      <c r="K5109" s="7">
        <f t="shared" si="239"/>
        <v>0</v>
      </c>
      <c r="L5109" s="7">
        <f>WEEKDAY(Table1[[#This Row],[post_time]])</f>
        <v>6</v>
      </c>
      <c r="M5109" s="7">
        <f>VLOOKUP(Table1[[#This Row],[topic_id]],'All Topics Data'!$A$2:$I$1243,8,FALSE)</f>
        <v>40550.851388888892</v>
      </c>
      <c r="N5109" s="7">
        <f>Table1[[#This Row],[Hui Reply?]]*(Table1[[#This Row],[post_time]]-Table1[[#This Row],[timestamp of previous reply]])</f>
        <v>0</v>
      </c>
      <c r="O5109" s="3">
        <f>O5108+Table1[[#This Row],[Hui Reply?]]</f>
        <v>1247</v>
      </c>
      <c r="P5109" s="19">
        <f>INT(Table1[[#This Row],[post_time]])</f>
        <v>40550</v>
      </c>
      <c r="Q5109" s="3">
        <f>IF(Table1[[#This Row],[Hui Reply?]],VLOOKUP(Table1[[#This Row],[topic_id]],'All Topics Data'!$A$2:$E$1243,5,FALSE),0)</f>
        <v>0</v>
      </c>
      <c r="R5109" s="8">
        <f>Table1[[#This Row],[post_time]]+8/24</f>
        <v>40551.185081018521</v>
      </c>
      <c r="S5109" s="3">
        <f>IF(Table1[[#This Row],[post_position]]=1,0,SUMIFS($F$2:F5109,$H$2:H5109,Table1[[#This Row],[post_position]]-1,$C$2:C5109,Table1[[#This Row],[topic_id]]))</f>
        <v>0</v>
      </c>
    </row>
    <row r="5110" spans="1:19" x14ac:dyDescent="0.25">
      <c r="A5110" s="7">
        <v>5213</v>
      </c>
      <c r="B5110" s="7">
        <v>1</v>
      </c>
      <c r="C5110" s="7">
        <v>1246</v>
      </c>
      <c r="D5110" s="7">
        <v>24</v>
      </c>
      <c r="F5110" s="8">
        <v>40550.90488425926</v>
      </c>
      <c r="G5110" s="7">
        <v>0</v>
      </c>
      <c r="H5110" s="7">
        <v>2</v>
      </c>
      <c r="I5110" s="7" t="b">
        <f t="shared" si="237"/>
        <v>1</v>
      </c>
      <c r="J5110" s="7" t="b">
        <f t="shared" si="238"/>
        <v>1</v>
      </c>
      <c r="K5110" s="7">
        <f t="shared" si="239"/>
        <v>1</v>
      </c>
      <c r="L5110" s="7">
        <f>WEEKDAY(Table1[[#This Row],[post_time]])</f>
        <v>6</v>
      </c>
      <c r="M5110" s="7">
        <f>VLOOKUP(Table1[[#This Row],[topic_id]],'All Topics Data'!$A$2:$I$1243,8,FALSE)</f>
        <v>40550.851388888892</v>
      </c>
      <c r="N5110" s="7">
        <f>Table1[[#This Row],[Hui Reply?]]*(Table1[[#This Row],[post_time]]-Table1[[#This Row],[timestamp of previous reply]])</f>
        <v>5.3136574075324461E-2</v>
      </c>
      <c r="O5110" s="3">
        <f>O5109+Table1[[#This Row],[Hui Reply?]]</f>
        <v>1248</v>
      </c>
      <c r="P5110" s="19">
        <f>INT(Table1[[#This Row],[post_time]])</f>
        <v>40550</v>
      </c>
      <c r="Q5110" s="3" t="str">
        <f>IF(Table1[[#This Row],[Hui Reply?]],VLOOKUP(Table1[[#This Row],[topic_id]],'All Topics Data'!$A$2:$E$1243,5,FALSE),0)</f>
        <v>jm23014</v>
      </c>
      <c r="R5110" s="8">
        <f>Table1[[#This Row],[post_time]]+8/24</f>
        <v>40551.238217592596</v>
      </c>
      <c r="S5110" s="3">
        <f>IF(Table1[[#This Row],[post_position]]=1,0,SUMIFS($F$2:F5110,$H$2:H5110,Table1[[#This Row],[post_position]]-1,$C$2:C5110,Table1[[#This Row],[topic_id]]))</f>
        <v>40550.851747685185</v>
      </c>
    </row>
    <row r="5111" spans="1:19" x14ac:dyDescent="0.25">
      <c r="A5111" s="7">
        <v>5214</v>
      </c>
      <c r="B5111" s="7">
        <v>1</v>
      </c>
      <c r="C5111" s="7">
        <v>1247</v>
      </c>
      <c r="D5111" s="7">
        <v>6821</v>
      </c>
      <c r="E5111" s="2"/>
      <c r="F5111" s="8">
        <v>40550.921886574077</v>
      </c>
      <c r="G5111" s="7">
        <v>0</v>
      </c>
      <c r="H5111" s="7">
        <v>1</v>
      </c>
      <c r="I5111" s="7" t="b">
        <f t="shared" si="237"/>
        <v>0</v>
      </c>
      <c r="J5111" s="7" t="b">
        <f t="shared" si="238"/>
        <v>0</v>
      </c>
      <c r="K5111" s="7">
        <f t="shared" si="239"/>
        <v>0</v>
      </c>
      <c r="L5111" s="7">
        <f>WEEKDAY(Table1[[#This Row],[post_time]])</f>
        <v>6</v>
      </c>
      <c r="M5111" s="7">
        <f>VLOOKUP(Table1[[#This Row],[topic_id]],'All Topics Data'!$A$2:$I$1243,8,FALSE)</f>
        <v>40550.921527777777</v>
      </c>
      <c r="N5111" s="7">
        <f>Table1[[#This Row],[Hui Reply?]]*(Table1[[#This Row],[post_time]]-Table1[[#This Row],[timestamp of previous reply]])</f>
        <v>0</v>
      </c>
      <c r="O5111" s="3">
        <f>O5110+Table1[[#This Row],[Hui Reply?]]</f>
        <v>1248</v>
      </c>
      <c r="P5111" s="19">
        <f>INT(Table1[[#This Row],[post_time]])</f>
        <v>40550</v>
      </c>
      <c r="Q5111" s="3">
        <f>IF(Table1[[#This Row],[Hui Reply?]],VLOOKUP(Table1[[#This Row],[topic_id]],'All Topics Data'!$A$2:$E$1243,5,FALSE),0)</f>
        <v>0</v>
      </c>
      <c r="R5111" s="8">
        <f>Table1[[#This Row],[post_time]]+8/24</f>
        <v>40551.255219907413</v>
      </c>
      <c r="S5111" s="3">
        <f>IF(Table1[[#This Row],[post_position]]=1,0,SUMIFS($F$2:F5111,$H$2:H5111,Table1[[#This Row],[post_position]]-1,$C$2:C5111,Table1[[#This Row],[topic_id]]))</f>
        <v>0</v>
      </c>
    </row>
    <row r="5112" spans="1:19" x14ac:dyDescent="0.25">
      <c r="A5112" s="7">
        <v>5215</v>
      </c>
      <c r="B5112" s="7">
        <v>2</v>
      </c>
      <c r="C5112" s="7">
        <v>1239</v>
      </c>
      <c r="D5112" s="7">
        <v>7292</v>
      </c>
      <c r="E5112" s="2"/>
      <c r="F5112" s="8">
        <v>40551.043009259258</v>
      </c>
      <c r="G5112" s="7">
        <v>0</v>
      </c>
      <c r="H5112" s="7">
        <v>3</v>
      </c>
      <c r="I5112" s="7" t="b">
        <f t="shared" si="237"/>
        <v>0</v>
      </c>
      <c r="J5112" s="7" t="b">
        <f t="shared" si="238"/>
        <v>1</v>
      </c>
      <c r="K5112" s="7">
        <f t="shared" si="239"/>
        <v>0</v>
      </c>
      <c r="L5112" s="7">
        <f>WEEKDAY(Table1[[#This Row],[post_time]])</f>
        <v>7</v>
      </c>
      <c r="M5112" s="7">
        <f>VLOOKUP(Table1[[#This Row],[topic_id]],'All Topics Data'!$A$2:$I$1243,8,FALSE)</f>
        <v>40549.772222222222</v>
      </c>
      <c r="N5112" s="7">
        <f>Table1[[#This Row],[Hui Reply?]]*(Table1[[#This Row],[post_time]]-Table1[[#This Row],[timestamp of previous reply]])</f>
        <v>0</v>
      </c>
      <c r="O5112" s="3">
        <f>O5111+Table1[[#This Row],[Hui Reply?]]</f>
        <v>1248</v>
      </c>
      <c r="P5112" s="19">
        <f>INT(Table1[[#This Row],[post_time]])</f>
        <v>40551</v>
      </c>
      <c r="Q5112" s="3">
        <f>IF(Table1[[#This Row],[Hui Reply?]],VLOOKUP(Table1[[#This Row],[topic_id]],'All Topics Data'!$A$2:$E$1243,5,FALSE),0)</f>
        <v>0</v>
      </c>
      <c r="R5112" s="8">
        <f>Table1[[#This Row],[post_time]]+8/24</f>
        <v>40551.376342592594</v>
      </c>
      <c r="S5112" s="3">
        <f>IF(Table1[[#This Row],[post_position]]=1,0,SUMIFS($F$2:F5112,$H$2:H5112,Table1[[#This Row],[post_position]]-1,$C$2:C5112,Table1[[#This Row],[topic_id]]))</f>
        <v>40550.193368055552</v>
      </c>
    </row>
    <row r="5113" spans="1:19" x14ac:dyDescent="0.25">
      <c r="A5113" s="7">
        <v>5216</v>
      </c>
      <c r="B5113" s="7">
        <v>1</v>
      </c>
      <c r="C5113" s="7">
        <v>1237</v>
      </c>
      <c r="D5113" s="7">
        <v>24</v>
      </c>
      <c r="E5113" s="2"/>
      <c r="F5113" s="8">
        <v>40551.048171296294</v>
      </c>
      <c r="G5113" s="7">
        <v>0</v>
      </c>
      <c r="H5113" s="7">
        <v>11</v>
      </c>
      <c r="I5113" s="7" t="b">
        <f t="shared" si="237"/>
        <v>1</v>
      </c>
      <c r="J5113" s="7" t="b">
        <f t="shared" si="238"/>
        <v>1</v>
      </c>
      <c r="K5113" s="7">
        <f t="shared" si="239"/>
        <v>1</v>
      </c>
      <c r="L5113" s="7">
        <f>WEEKDAY(Table1[[#This Row],[post_time]])</f>
        <v>7</v>
      </c>
      <c r="M5113" s="7">
        <f>VLOOKUP(Table1[[#This Row],[topic_id]],'All Topics Data'!$A$2:$I$1243,8,FALSE)</f>
        <v>40549.293749999997</v>
      </c>
      <c r="N5113" s="7">
        <f>Table1[[#This Row],[Hui Reply?]]*(Table1[[#This Row],[post_time]]-Table1[[#This Row],[timestamp of previous reply]])</f>
        <v>0.32910879629343981</v>
      </c>
      <c r="O5113" s="3">
        <f>O5112+Table1[[#This Row],[Hui Reply?]]</f>
        <v>1249</v>
      </c>
      <c r="P5113" s="19">
        <f>INT(Table1[[#This Row],[post_time]])</f>
        <v>40551</v>
      </c>
      <c r="Q5113" s="3" t="str">
        <f>IF(Table1[[#This Row],[Hui Reply?]],VLOOKUP(Table1[[#This Row],[topic_id]],'All Topics Data'!$A$2:$E$1243,5,FALSE),0)</f>
        <v>sifar786</v>
      </c>
      <c r="R5113" s="8">
        <f>Table1[[#This Row],[post_time]]+8/24</f>
        <v>40551.381504629629</v>
      </c>
      <c r="S5113" s="3">
        <f>IF(Table1[[#This Row],[post_position]]=1,0,SUMIFS($F$2:F5113,$H$2:H5113,Table1[[#This Row],[post_position]]-1,$C$2:C5113,Table1[[#This Row],[topic_id]]))</f>
        <v>40550.7190625</v>
      </c>
    </row>
    <row r="5114" spans="1:19" x14ac:dyDescent="0.25">
      <c r="A5114" s="7">
        <v>5217</v>
      </c>
      <c r="B5114" s="7">
        <v>1</v>
      </c>
      <c r="C5114" s="7">
        <v>1237</v>
      </c>
      <c r="D5114" s="7">
        <v>24</v>
      </c>
      <c r="E5114" s="2"/>
      <c r="F5114" s="8">
        <v>40551.057708333334</v>
      </c>
      <c r="G5114" s="7">
        <v>0</v>
      </c>
      <c r="H5114" s="7">
        <v>12</v>
      </c>
      <c r="I5114" s="7" t="b">
        <f t="shared" si="237"/>
        <v>1</v>
      </c>
      <c r="J5114" s="7" t="b">
        <f t="shared" si="238"/>
        <v>1</v>
      </c>
      <c r="K5114" s="7">
        <f t="shared" si="239"/>
        <v>1</v>
      </c>
      <c r="L5114" s="7">
        <f>WEEKDAY(Table1[[#This Row],[post_time]])</f>
        <v>7</v>
      </c>
      <c r="M5114" s="7">
        <f>VLOOKUP(Table1[[#This Row],[topic_id]],'All Topics Data'!$A$2:$I$1243,8,FALSE)</f>
        <v>40549.293749999997</v>
      </c>
      <c r="N5114" s="7">
        <f>Table1[[#This Row],[Hui Reply?]]*(Table1[[#This Row],[post_time]]-Table1[[#This Row],[timestamp of previous reply]])</f>
        <v>9.5370370399905369E-3</v>
      </c>
      <c r="O5114" s="3">
        <f>O5113+Table1[[#This Row],[Hui Reply?]]</f>
        <v>1250</v>
      </c>
      <c r="P5114" s="19">
        <f>INT(Table1[[#This Row],[post_time]])</f>
        <v>40551</v>
      </c>
      <c r="Q5114" s="3" t="str">
        <f>IF(Table1[[#This Row],[Hui Reply?]],VLOOKUP(Table1[[#This Row],[topic_id]],'All Topics Data'!$A$2:$E$1243,5,FALSE),0)</f>
        <v>sifar786</v>
      </c>
      <c r="R5114" s="8">
        <f>Table1[[#This Row],[post_time]]+8/24</f>
        <v>40551.391041666669</v>
      </c>
      <c r="S5114" s="3">
        <f>IF(Table1[[#This Row],[post_position]]=1,0,SUMIFS($F$2:F5114,$H$2:H5114,Table1[[#This Row],[post_position]]-1,$C$2:C5114,Table1[[#This Row],[topic_id]]))</f>
        <v>40551.048171296294</v>
      </c>
    </row>
    <row r="5115" spans="1:19" x14ac:dyDescent="0.25">
      <c r="A5115" s="7">
        <v>5218</v>
      </c>
      <c r="B5115" s="7">
        <v>1</v>
      </c>
      <c r="C5115" s="7">
        <v>1248</v>
      </c>
      <c r="D5115" s="7">
        <v>7300</v>
      </c>
      <c r="E5115" s="2"/>
      <c r="F5115" s="8">
        <v>40551.267164351855</v>
      </c>
      <c r="G5115" s="7">
        <v>0</v>
      </c>
      <c r="H5115" s="7">
        <v>1</v>
      </c>
      <c r="I5115" s="7" t="b">
        <f t="shared" si="237"/>
        <v>0</v>
      </c>
      <c r="J5115" s="7" t="b">
        <f t="shared" si="238"/>
        <v>0</v>
      </c>
      <c r="K5115" s="7">
        <f t="shared" si="239"/>
        <v>0</v>
      </c>
      <c r="L5115" s="7">
        <f>WEEKDAY(Table1[[#This Row],[post_time]])</f>
        <v>7</v>
      </c>
      <c r="M5115" s="7">
        <f>VLOOKUP(Table1[[#This Row],[topic_id]],'All Topics Data'!$A$2:$I$1243,8,FALSE)</f>
        <v>40551.26666666667</v>
      </c>
      <c r="N5115" s="7">
        <f>Table1[[#This Row],[Hui Reply?]]*(Table1[[#This Row],[post_time]]-Table1[[#This Row],[timestamp of previous reply]])</f>
        <v>0</v>
      </c>
      <c r="O5115" s="3">
        <f>O5114+Table1[[#This Row],[Hui Reply?]]</f>
        <v>1250</v>
      </c>
      <c r="P5115" s="19">
        <f>INT(Table1[[#This Row],[post_time]])</f>
        <v>40551</v>
      </c>
      <c r="Q5115" s="3">
        <f>IF(Table1[[#This Row],[Hui Reply?]],VLOOKUP(Table1[[#This Row],[topic_id]],'All Topics Data'!$A$2:$E$1243,5,FALSE),0)</f>
        <v>0</v>
      </c>
      <c r="R5115" s="8">
        <f>Table1[[#This Row],[post_time]]+8/24</f>
        <v>40551.600497685191</v>
      </c>
      <c r="S5115" s="3">
        <f>IF(Table1[[#This Row],[post_position]]=1,0,SUMIFS($F$2:F5115,$H$2:H5115,Table1[[#This Row],[post_position]]-1,$C$2:C5115,Table1[[#This Row],[topic_id]]))</f>
        <v>0</v>
      </c>
    </row>
    <row r="5116" spans="1:19" x14ac:dyDescent="0.25">
      <c r="A5116" s="7">
        <v>5219</v>
      </c>
      <c r="B5116" s="7">
        <v>1</v>
      </c>
      <c r="C5116" s="7">
        <v>1237</v>
      </c>
      <c r="D5116" s="7">
        <v>7269</v>
      </c>
      <c r="E5116" s="2"/>
      <c r="F5116" s="8">
        <v>40551.299710648149</v>
      </c>
      <c r="G5116" s="7">
        <v>0</v>
      </c>
      <c r="H5116" s="7">
        <v>13</v>
      </c>
      <c r="I5116" s="7" t="b">
        <f t="shared" si="237"/>
        <v>0</v>
      </c>
      <c r="J5116" s="7" t="b">
        <f t="shared" si="238"/>
        <v>1</v>
      </c>
      <c r="K5116" s="7">
        <f t="shared" si="239"/>
        <v>0</v>
      </c>
      <c r="L5116" s="7">
        <f>WEEKDAY(Table1[[#This Row],[post_time]])</f>
        <v>7</v>
      </c>
      <c r="M5116" s="7">
        <f>VLOOKUP(Table1[[#This Row],[topic_id]],'All Topics Data'!$A$2:$I$1243,8,FALSE)</f>
        <v>40549.293749999997</v>
      </c>
      <c r="N5116" s="7">
        <f>Table1[[#This Row],[Hui Reply?]]*(Table1[[#This Row],[post_time]]-Table1[[#This Row],[timestamp of previous reply]])</f>
        <v>0</v>
      </c>
      <c r="O5116" s="3">
        <f>O5115+Table1[[#This Row],[Hui Reply?]]</f>
        <v>1250</v>
      </c>
      <c r="P5116" s="19">
        <f>INT(Table1[[#This Row],[post_time]])</f>
        <v>40551</v>
      </c>
      <c r="Q5116" s="3">
        <f>IF(Table1[[#This Row],[Hui Reply?]],VLOOKUP(Table1[[#This Row],[topic_id]],'All Topics Data'!$A$2:$E$1243,5,FALSE),0)</f>
        <v>0</v>
      </c>
      <c r="R5116" s="8">
        <f>Table1[[#This Row],[post_time]]+8/24</f>
        <v>40551.633043981485</v>
      </c>
      <c r="S5116" s="3">
        <f>IF(Table1[[#This Row],[post_position]]=1,0,SUMIFS($F$2:F5116,$H$2:H5116,Table1[[#This Row],[post_position]]-1,$C$2:C5116,Table1[[#This Row],[topic_id]]))</f>
        <v>40551.057708333334</v>
      </c>
    </row>
    <row r="5117" spans="1:19" x14ac:dyDescent="0.25">
      <c r="A5117" s="7">
        <v>5220</v>
      </c>
      <c r="B5117" s="7">
        <v>1</v>
      </c>
      <c r="C5117" s="7">
        <v>1249</v>
      </c>
      <c r="D5117" s="7">
        <v>7304</v>
      </c>
      <c r="F5117" s="8">
        <v>40551.384375000001</v>
      </c>
      <c r="G5117" s="7">
        <v>0</v>
      </c>
      <c r="H5117" s="7">
        <v>1</v>
      </c>
      <c r="I5117" s="7" t="b">
        <f t="shared" si="237"/>
        <v>0</v>
      </c>
      <c r="J5117" s="7" t="b">
        <f t="shared" si="238"/>
        <v>0</v>
      </c>
      <c r="K5117" s="7">
        <f t="shared" si="239"/>
        <v>0</v>
      </c>
      <c r="L5117" s="7">
        <f>WEEKDAY(Table1[[#This Row],[post_time]])</f>
        <v>7</v>
      </c>
      <c r="M5117" s="7">
        <f>VLOOKUP(Table1[[#This Row],[topic_id]],'All Topics Data'!$A$2:$I$1243,8,FALSE)</f>
        <v>40551.384027777778</v>
      </c>
      <c r="N5117" s="7">
        <f>Table1[[#This Row],[Hui Reply?]]*(Table1[[#This Row],[post_time]]-Table1[[#This Row],[timestamp of previous reply]])</f>
        <v>0</v>
      </c>
      <c r="O5117" s="3">
        <f>O5116+Table1[[#This Row],[Hui Reply?]]</f>
        <v>1250</v>
      </c>
      <c r="P5117" s="19">
        <f>INT(Table1[[#This Row],[post_time]])</f>
        <v>40551</v>
      </c>
      <c r="Q5117" s="3">
        <f>IF(Table1[[#This Row],[Hui Reply?]],VLOOKUP(Table1[[#This Row],[topic_id]],'All Topics Data'!$A$2:$E$1243,5,FALSE),0)</f>
        <v>0</v>
      </c>
      <c r="R5117" s="8">
        <f>Table1[[#This Row],[post_time]]+8/24</f>
        <v>40551.717708333337</v>
      </c>
      <c r="S5117" s="3">
        <f>IF(Table1[[#This Row],[post_position]]=1,0,SUMIFS($F$2:F5117,$H$2:H5117,Table1[[#This Row],[post_position]]-1,$C$2:C5117,Table1[[#This Row],[topic_id]]))</f>
        <v>0</v>
      </c>
    </row>
    <row r="5118" spans="1:19" x14ac:dyDescent="0.25">
      <c r="A5118" s="7">
        <v>5221</v>
      </c>
      <c r="B5118" s="7">
        <v>1</v>
      </c>
      <c r="C5118" s="7">
        <v>1248</v>
      </c>
      <c r="D5118" s="7">
        <v>24</v>
      </c>
      <c r="F5118" s="8">
        <v>40551.485833333332</v>
      </c>
      <c r="G5118" s="7">
        <v>0</v>
      </c>
      <c r="H5118" s="7">
        <v>2</v>
      </c>
      <c r="I5118" s="7" t="b">
        <f t="shared" si="237"/>
        <v>1</v>
      </c>
      <c r="J5118" s="7" t="b">
        <f t="shared" si="238"/>
        <v>1</v>
      </c>
      <c r="K5118" s="7">
        <f t="shared" si="239"/>
        <v>1</v>
      </c>
      <c r="L5118" s="7">
        <f>WEEKDAY(Table1[[#This Row],[post_time]])</f>
        <v>7</v>
      </c>
      <c r="M5118" s="7">
        <f>VLOOKUP(Table1[[#This Row],[topic_id]],'All Topics Data'!$A$2:$I$1243,8,FALSE)</f>
        <v>40551.26666666667</v>
      </c>
      <c r="N5118" s="7">
        <f>Table1[[#This Row],[Hui Reply?]]*(Table1[[#This Row],[post_time]]-Table1[[#This Row],[timestamp of previous reply]])</f>
        <v>0.21866898147709435</v>
      </c>
      <c r="O5118" s="3">
        <f>O5117+Table1[[#This Row],[Hui Reply?]]</f>
        <v>1251</v>
      </c>
      <c r="P5118" s="19">
        <f>INT(Table1[[#This Row],[post_time]])</f>
        <v>40551</v>
      </c>
      <c r="Q5118" s="3" t="str">
        <f>IF(Table1[[#This Row],[Hui Reply?]],VLOOKUP(Table1[[#This Row],[topic_id]],'All Topics Data'!$A$2:$E$1243,5,FALSE),0)</f>
        <v>Kassie</v>
      </c>
      <c r="R5118" s="8">
        <f>Table1[[#This Row],[post_time]]+8/24</f>
        <v>40551.819166666668</v>
      </c>
      <c r="S5118" s="3">
        <f>IF(Table1[[#This Row],[post_position]]=1,0,SUMIFS($F$2:F5118,$H$2:H5118,Table1[[#This Row],[post_position]]-1,$C$2:C5118,Table1[[#This Row],[topic_id]]))</f>
        <v>40551.267164351855</v>
      </c>
    </row>
    <row r="5119" spans="1:19" x14ac:dyDescent="0.25">
      <c r="A5119" s="7">
        <v>5222</v>
      </c>
      <c r="B5119" s="7">
        <v>1</v>
      </c>
      <c r="C5119" s="7">
        <v>1249</v>
      </c>
      <c r="D5119" s="7">
        <v>24</v>
      </c>
      <c r="E5119" s="2"/>
      <c r="F5119" s="8">
        <v>40551.489652777775</v>
      </c>
      <c r="G5119" s="7">
        <v>0</v>
      </c>
      <c r="H5119" s="7">
        <v>2</v>
      </c>
      <c r="I5119" s="7" t="b">
        <f t="shared" si="237"/>
        <v>1</v>
      </c>
      <c r="J5119" s="7" t="b">
        <f t="shared" si="238"/>
        <v>1</v>
      </c>
      <c r="K5119" s="7">
        <f t="shared" si="239"/>
        <v>1</v>
      </c>
      <c r="L5119" s="7">
        <f>WEEKDAY(Table1[[#This Row],[post_time]])</f>
        <v>7</v>
      </c>
      <c r="M5119" s="7">
        <f>VLOOKUP(Table1[[#This Row],[topic_id]],'All Topics Data'!$A$2:$I$1243,8,FALSE)</f>
        <v>40551.384027777778</v>
      </c>
      <c r="N5119" s="7">
        <f>Table1[[#This Row],[Hui Reply?]]*(Table1[[#This Row],[post_time]]-Table1[[#This Row],[timestamp of previous reply]])</f>
        <v>0.1052777777731535</v>
      </c>
      <c r="O5119" s="3">
        <f>O5118+Table1[[#This Row],[Hui Reply?]]</f>
        <v>1252</v>
      </c>
      <c r="P5119" s="19">
        <f>INT(Table1[[#This Row],[post_time]])</f>
        <v>40551</v>
      </c>
      <c r="Q5119" s="3" t="str">
        <f>IF(Table1[[#This Row],[Hui Reply?]],VLOOKUP(Table1[[#This Row],[topic_id]],'All Topics Data'!$A$2:$E$1243,5,FALSE),0)</f>
        <v>kalooriprasad</v>
      </c>
      <c r="R5119" s="8">
        <f>Table1[[#This Row],[post_time]]+8/24</f>
        <v>40551.82298611111</v>
      </c>
      <c r="S5119" s="3">
        <f>IF(Table1[[#This Row],[post_position]]=1,0,SUMIFS($F$2:F5119,$H$2:H5119,Table1[[#This Row],[post_position]]-1,$C$2:C5119,Table1[[#This Row],[topic_id]]))</f>
        <v>40551.384375000001</v>
      </c>
    </row>
    <row r="5120" spans="1:19" x14ac:dyDescent="0.25">
      <c r="A5120" s="7">
        <v>5223</v>
      </c>
      <c r="B5120" s="7">
        <v>1</v>
      </c>
      <c r="C5120" s="7">
        <v>1248</v>
      </c>
      <c r="D5120" s="7">
        <v>7300</v>
      </c>
      <c r="E5120" s="2"/>
      <c r="F5120" s="8">
        <v>40551.573634259257</v>
      </c>
      <c r="G5120" s="7">
        <v>0</v>
      </c>
      <c r="H5120" s="7">
        <v>3</v>
      </c>
      <c r="I5120" s="7" t="b">
        <f t="shared" si="237"/>
        <v>0</v>
      </c>
      <c r="J5120" s="7" t="b">
        <f t="shared" si="238"/>
        <v>1</v>
      </c>
      <c r="K5120" s="7">
        <f t="shared" si="239"/>
        <v>0</v>
      </c>
      <c r="L5120" s="7">
        <f>WEEKDAY(Table1[[#This Row],[post_time]])</f>
        <v>7</v>
      </c>
      <c r="M5120" s="7">
        <f>VLOOKUP(Table1[[#This Row],[topic_id]],'All Topics Data'!$A$2:$I$1243,8,FALSE)</f>
        <v>40551.26666666667</v>
      </c>
      <c r="N5120" s="7">
        <f>Table1[[#This Row],[Hui Reply?]]*(Table1[[#This Row],[post_time]]-Table1[[#This Row],[timestamp of previous reply]])</f>
        <v>0</v>
      </c>
      <c r="O5120" s="3">
        <f>O5119+Table1[[#This Row],[Hui Reply?]]</f>
        <v>1252</v>
      </c>
      <c r="P5120" s="19">
        <f>INT(Table1[[#This Row],[post_time]])</f>
        <v>40551</v>
      </c>
      <c r="Q5120" s="3">
        <f>IF(Table1[[#This Row],[Hui Reply?]],VLOOKUP(Table1[[#This Row],[topic_id]],'All Topics Data'!$A$2:$E$1243,5,FALSE),0)</f>
        <v>0</v>
      </c>
      <c r="R5120" s="8">
        <f>Table1[[#This Row],[post_time]]+8/24</f>
        <v>40551.906967592593</v>
      </c>
      <c r="S5120" s="3">
        <f>IF(Table1[[#This Row],[post_position]]=1,0,SUMIFS($F$2:F5120,$H$2:H5120,Table1[[#This Row],[post_position]]-1,$C$2:C5120,Table1[[#This Row],[topic_id]]))</f>
        <v>40551.485833333332</v>
      </c>
    </row>
    <row r="5121" spans="1:19" x14ac:dyDescent="0.25">
      <c r="A5121" s="7">
        <v>5224</v>
      </c>
      <c r="B5121" s="7">
        <v>1</v>
      </c>
      <c r="C5121" s="7">
        <v>1250</v>
      </c>
      <c r="D5121" s="7">
        <v>7306</v>
      </c>
      <c r="E5121" s="2"/>
      <c r="F5121" s="8">
        <v>40551.574745370373</v>
      </c>
      <c r="G5121" s="7">
        <v>0</v>
      </c>
      <c r="H5121" s="7">
        <v>1</v>
      </c>
      <c r="I5121" s="7" t="b">
        <f t="shared" si="237"/>
        <v>0</v>
      </c>
      <c r="J5121" s="7" t="b">
        <f t="shared" si="238"/>
        <v>0</v>
      </c>
      <c r="K5121" s="7">
        <f t="shared" si="239"/>
        <v>0</v>
      </c>
      <c r="L5121" s="7">
        <f>WEEKDAY(Table1[[#This Row],[post_time]])</f>
        <v>7</v>
      </c>
      <c r="M5121" s="7">
        <f>VLOOKUP(Table1[[#This Row],[topic_id]],'All Topics Data'!$A$2:$I$1243,8,FALSE)</f>
        <v>40551.574305555558</v>
      </c>
      <c r="N5121" s="7">
        <f>Table1[[#This Row],[Hui Reply?]]*(Table1[[#This Row],[post_time]]-Table1[[#This Row],[timestamp of previous reply]])</f>
        <v>0</v>
      </c>
      <c r="O5121" s="3">
        <f>O5120+Table1[[#This Row],[Hui Reply?]]</f>
        <v>1252</v>
      </c>
      <c r="P5121" s="19">
        <f>INT(Table1[[#This Row],[post_time]])</f>
        <v>40551</v>
      </c>
      <c r="Q5121" s="3">
        <f>IF(Table1[[#This Row],[Hui Reply?]],VLOOKUP(Table1[[#This Row],[topic_id]],'All Topics Data'!$A$2:$E$1243,5,FALSE),0)</f>
        <v>0</v>
      </c>
      <c r="R5121" s="8">
        <f>Table1[[#This Row],[post_time]]+8/24</f>
        <v>40551.908078703709</v>
      </c>
      <c r="S5121" s="3">
        <f>IF(Table1[[#This Row],[post_position]]=1,0,SUMIFS($F$2:F5121,$H$2:H5121,Table1[[#This Row],[post_position]]-1,$C$2:C5121,Table1[[#This Row],[topic_id]]))</f>
        <v>0</v>
      </c>
    </row>
    <row r="5122" spans="1:19" x14ac:dyDescent="0.25">
      <c r="A5122" s="7">
        <v>5225</v>
      </c>
      <c r="B5122" s="7">
        <v>1</v>
      </c>
      <c r="C5122" s="7">
        <v>1248</v>
      </c>
      <c r="D5122" s="7">
        <v>7300</v>
      </c>
      <c r="F5122" s="8">
        <v>40551.580891203703</v>
      </c>
      <c r="G5122" s="7">
        <v>0</v>
      </c>
      <c r="H5122" s="7">
        <v>4</v>
      </c>
      <c r="I5122" s="7" t="b">
        <f t="shared" si="237"/>
        <v>0</v>
      </c>
      <c r="J5122" s="7" t="b">
        <f t="shared" si="238"/>
        <v>1</v>
      </c>
      <c r="K5122" s="7">
        <f t="shared" si="239"/>
        <v>0</v>
      </c>
      <c r="L5122" s="7">
        <f>WEEKDAY(Table1[[#This Row],[post_time]])</f>
        <v>7</v>
      </c>
      <c r="M5122" s="7">
        <f>VLOOKUP(Table1[[#This Row],[topic_id]],'All Topics Data'!$A$2:$I$1243,8,FALSE)</f>
        <v>40551.26666666667</v>
      </c>
      <c r="N5122" s="7">
        <f>Table1[[#This Row],[Hui Reply?]]*(Table1[[#This Row],[post_time]]-Table1[[#This Row],[timestamp of previous reply]])</f>
        <v>0</v>
      </c>
      <c r="O5122" s="3">
        <f>O5121+Table1[[#This Row],[Hui Reply?]]</f>
        <v>1252</v>
      </c>
      <c r="P5122" s="19">
        <f>INT(Table1[[#This Row],[post_time]])</f>
        <v>40551</v>
      </c>
      <c r="Q5122" s="3">
        <f>IF(Table1[[#This Row],[Hui Reply?]],VLOOKUP(Table1[[#This Row],[topic_id]],'All Topics Data'!$A$2:$E$1243,5,FALSE),0)</f>
        <v>0</v>
      </c>
      <c r="R5122" s="8">
        <f>Table1[[#This Row],[post_time]]+8/24</f>
        <v>40551.914224537039</v>
      </c>
      <c r="S5122" s="3">
        <f>IF(Table1[[#This Row],[post_position]]=1,0,SUMIFS($F$2:F5122,$H$2:H5122,Table1[[#This Row],[post_position]]-1,$C$2:C5122,Table1[[#This Row],[topic_id]]))</f>
        <v>40551.573634259257</v>
      </c>
    </row>
    <row r="5123" spans="1:19" x14ac:dyDescent="0.25">
      <c r="A5123" s="7">
        <v>5226</v>
      </c>
      <c r="B5123" s="7">
        <v>1</v>
      </c>
      <c r="C5123" s="7">
        <v>1248</v>
      </c>
      <c r="D5123" s="7">
        <v>7300</v>
      </c>
      <c r="F5123" s="8">
        <v>40551.581365740742</v>
      </c>
      <c r="G5123" s="7">
        <v>0</v>
      </c>
      <c r="H5123" s="7">
        <v>5</v>
      </c>
      <c r="I5123" s="7" t="b">
        <f t="shared" ref="I5123:I5186" si="240">(D5123=24)</f>
        <v>0</v>
      </c>
      <c r="J5123" s="7" t="b">
        <f t="shared" ref="J5123:J5186" si="241">H5123&gt;1</f>
        <v>1</v>
      </c>
      <c r="K5123" s="7">
        <f t="shared" ref="K5123:K5186" si="242">I5123*J5123</f>
        <v>0</v>
      </c>
      <c r="L5123" s="7">
        <f>WEEKDAY(Table1[[#This Row],[post_time]])</f>
        <v>7</v>
      </c>
      <c r="M5123" s="7">
        <f>VLOOKUP(Table1[[#This Row],[topic_id]],'All Topics Data'!$A$2:$I$1243,8,FALSE)</f>
        <v>40551.26666666667</v>
      </c>
      <c r="N5123" s="7">
        <f>Table1[[#This Row],[Hui Reply?]]*(Table1[[#This Row],[post_time]]-Table1[[#This Row],[timestamp of previous reply]])</f>
        <v>0</v>
      </c>
      <c r="O5123" s="3">
        <f>O5122+Table1[[#This Row],[Hui Reply?]]</f>
        <v>1252</v>
      </c>
      <c r="P5123" s="19">
        <f>INT(Table1[[#This Row],[post_time]])</f>
        <v>40551</v>
      </c>
      <c r="Q5123" s="3">
        <f>IF(Table1[[#This Row],[Hui Reply?]],VLOOKUP(Table1[[#This Row],[topic_id]],'All Topics Data'!$A$2:$E$1243,5,FALSE),0)</f>
        <v>0</v>
      </c>
      <c r="R5123" s="8">
        <f>Table1[[#This Row],[post_time]]+8/24</f>
        <v>40551.914699074077</v>
      </c>
      <c r="S5123" s="3">
        <f>IF(Table1[[#This Row],[post_position]]=1,0,SUMIFS($F$2:F5123,$H$2:H5123,Table1[[#This Row],[post_position]]-1,$C$2:C5123,Table1[[#This Row],[topic_id]]))</f>
        <v>40551.580891203703</v>
      </c>
    </row>
    <row r="5124" spans="1:19" x14ac:dyDescent="0.25">
      <c r="A5124" s="7">
        <v>5227</v>
      </c>
      <c r="B5124" s="7">
        <v>1</v>
      </c>
      <c r="C5124" s="7">
        <v>1248</v>
      </c>
      <c r="D5124" s="7">
        <v>24</v>
      </c>
      <c r="F5124" s="8">
        <v>40551.597650462965</v>
      </c>
      <c r="G5124" s="7">
        <v>0</v>
      </c>
      <c r="H5124" s="7">
        <v>6</v>
      </c>
      <c r="I5124" s="7" t="b">
        <f t="shared" si="240"/>
        <v>1</v>
      </c>
      <c r="J5124" s="7" t="b">
        <f t="shared" si="241"/>
        <v>1</v>
      </c>
      <c r="K5124" s="7">
        <f t="shared" si="242"/>
        <v>1</v>
      </c>
      <c r="L5124" s="7">
        <f>WEEKDAY(Table1[[#This Row],[post_time]])</f>
        <v>7</v>
      </c>
      <c r="M5124" s="7">
        <f>VLOOKUP(Table1[[#This Row],[topic_id]],'All Topics Data'!$A$2:$I$1243,8,FALSE)</f>
        <v>40551.26666666667</v>
      </c>
      <c r="N5124" s="7">
        <f>Table1[[#This Row],[Hui Reply?]]*(Table1[[#This Row],[post_time]]-Table1[[#This Row],[timestamp of previous reply]])</f>
        <v>1.6284722223645076E-2</v>
      </c>
      <c r="O5124" s="3">
        <f>O5123+Table1[[#This Row],[Hui Reply?]]</f>
        <v>1253</v>
      </c>
      <c r="P5124" s="19">
        <f>INT(Table1[[#This Row],[post_time]])</f>
        <v>40551</v>
      </c>
      <c r="Q5124" s="3" t="str">
        <f>IF(Table1[[#This Row],[Hui Reply?]],VLOOKUP(Table1[[#This Row],[topic_id]],'All Topics Data'!$A$2:$E$1243,5,FALSE),0)</f>
        <v>Kassie</v>
      </c>
      <c r="R5124" s="8">
        <f>Table1[[#This Row],[post_time]]+8/24</f>
        <v>40551.930983796301</v>
      </c>
      <c r="S5124" s="3">
        <f>IF(Table1[[#This Row],[post_position]]=1,0,SUMIFS($F$2:F5124,$H$2:H5124,Table1[[#This Row],[post_position]]-1,$C$2:C5124,Table1[[#This Row],[topic_id]]))</f>
        <v>40551.581365740742</v>
      </c>
    </row>
    <row r="5125" spans="1:19" x14ac:dyDescent="0.25">
      <c r="A5125" s="7">
        <v>5228</v>
      </c>
      <c r="B5125" s="7">
        <v>1</v>
      </c>
      <c r="C5125" s="7">
        <v>1248</v>
      </c>
      <c r="D5125" s="7">
        <v>7300</v>
      </c>
      <c r="E5125" s="2"/>
      <c r="F5125" s="8">
        <v>40551.600381944445</v>
      </c>
      <c r="G5125" s="7">
        <v>0</v>
      </c>
      <c r="H5125" s="7">
        <v>7</v>
      </c>
      <c r="I5125" s="7" t="b">
        <f t="shared" si="240"/>
        <v>0</v>
      </c>
      <c r="J5125" s="7" t="b">
        <f t="shared" si="241"/>
        <v>1</v>
      </c>
      <c r="K5125" s="7">
        <f t="shared" si="242"/>
        <v>0</v>
      </c>
      <c r="L5125" s="7">
        <f>WEEKDAY(Table1[[#This Row],[post_time]])</f>
        <v>7</v>
      </c>
      <c r="M5125" s="7">
        <f>VLOOKUP(Table1[[#This Row],[topic_id]],'All Topics Data'!$A$2:$I$1243,8,FALSE)</f>
        <v>40551.26666666667</v>
      </c>
      <c r="N5125" s="7">
        <f>Table1[[#This Row],[Hui Reply?]]*(Table1[[#This Row],[post_time]]-Table1[[#This Row],[timestamp of previous reply]])</f>
        <v>0</v>
      </c>
      <c r="O5125" s="3">
        <f>O5124+Table1[[#This Row],[Hui Reply?]]</f>
        <v>1253</v>
      </c>
      <c r="P5125" s="19">
        <f>INT(Table1[[#This Row],[post_time]])</f>
        <v>40551</v>
      </c>
      <c r="Q5125" s="3">
        <f>IF(Table1[[#This Row],[Hui Reply?]],VLOOKUP(Table1[[#This Row],[topic_id]],'All Topics Data'!$A$2:$E$1243,5,FALSE),0)</f>
        <v>0</v>
      </c>
      <c r="R5125" s="8">
        <f>Table1[[#This Row],[post_time]]+8/24</f>
        <v>40551.933715277781</v>
      </c>
      <c r="S5125" s="3">
        <f>IF(Table1[[#This Row],[post_position]]=1,0,SUMIFS($F$2:F5125,$H$2:H5125,Table1[[#This Row],[post_position]]-1,$C$2:C5125,Table1[[#This Row],[topic_id]]))</f>
        <v>40551.597650462965</v>
      </c>
    </row>
    <row r="5126" spans="1:19" x14ac:dyDescent="0.25">
      <c r="A5126" s="7">
        <v>5229</v>
      </c>
      <c r="B5126" s="7">
        <v>4</v>
      </c>
      <c r="C5126" s="7">
        <v>2</v>
      </c>
      <c r="D5126" s="7">
        <v>7300</v>
      </c>
      <c r="E5126" s="2"/>
      <c r="F5126" s="8">
        <v>40551.612650462965</v>
      </c>
      <c r="G5126" s="7">
        <v>0</v>
      </c>
      <c r="H5126" s="7">
        <v>96</v>
      </c>
      <c r="I5126" s="7" t="b">
        <f t="shared" si="240"/>
        <v>0</v>
      </c>
      <c r="J5126" s="7" t="b">
        <f t="shared" si="241"/>
        <v>1</v>
      </c>
      <c r="K5126" s="7">
        <f t="shared" si="242"/>
        <v>0</v>
      </c>
      <c r="L5126" s="7">
        <f>WEEKDAY(Table1[[#This Row],[post_time]])</f>
        <v>7</v>
      </c>
      <c r="M5126" s="7">
        <f>VLOOKUP(Table1[[#This Row],[topic_id]],'All Topics Data'!$A$2:$I$1243,8,FALSE)</f>
        <v>40019.929861111108</v>
      </c>
      <c r="N5126" s="7">
        <f>Table1[[#This Row],[Hui Reply?]]*(Table1[[#This Row],[post_time]]-Table1[[#This Row],[timestamp of previous reply]])</f>
        <v>0</v>
      </c>
      <c r="O5126" s="3">
        <f>O5125+Table1[[#This Row],[Hui Reply?]]</f>
        <v>1253</v>
      </c>
      <c r="P5126" s="19">
        <f>INT(Table1[[#This Row],[post_time]])</f>
        <v>40551</v>
      </c>
      <c r="Q5126" s="3">
        <f>IF(Table1[[#This Row],[Hui Reply?]],VLOOKUP(Table1[[#This Row],[topic_id]],'All Topics Data'!$A$2:$E$1243,5,FALSE),0)</f>
        <v>0</v>
      </c>
      <c r="R5126" s="8">
        <f>Table1[[#This Row],[post_time]]+8/24</f>
        <v>40551.9459837963</v>
      </c>
      <c r="S5126" s="3">
        <f>IF(Table1[[#This Row],[post_position]]=1,0,SUMIFS($F$2:F5126,$H$2:H5126,Table1[[#This Row],[post_position]]-1,$C$2:C5126,Table1[[#This Row],[topic_id]]))</f>
        <v>40548.901458333334</v>
      </c>
    </row>
    <row r="5127" spans="1:19" x14ac:dyDescent="0.25">
      <c r="A5127" s="7">
        <v>5230</v>
      </c>
      <c r="B5127" s="7">
        <v>1</v>
      </c>
      <c r="C5127" s="7">
        <v>1251</v>
      </c>
      <c r="D5127" s="7">
        <v>6867</v>
      </c>
      <c r="F5127" s="8">
        <v>40551.648495370369</v>
      </c>
      <c r="G5127" s="7">
        <v>0</v>
      </c>
      <c r="H5127" s="7">
        <v>1</v>
      </c>
      <c r="I5127" s="7" t="b">
        <f t="shared" si="240"/>
        <v>0</v>
      </c>
      <c r="J5127" s="7" t="b">
        <f t="shared" si="241"/>
        <v>0</v>
      </c>
      <c r="K5127" s="7">
        <f t="shared" si="242"/>
        <v>0</v>
      </c>
      <c r="L5127" s="7">
        <f>WEEKDAY(Table1[[#This Row],[post_time]])</f>
        <v>7</v>
      </c>
      <c r="M5127" s="7">
        <f>VLOOKUP(Table1[[#This Row],[topic_id]],'All Topics Data'!$A$2:$I$1243,8,FALSE)</f>
        <v>40551.647916666669</v>
      </c>
      <c r="N5127" s="7">
        <f>Table1[[#This Row],[Hui Reply?]]*(Table1[[#This Row],[post_time]]-Table1[[#This Row],[timestamp of previous reply]])</f>
        <v>0</v>
      </c>
      <c r="O5127" s="3">
        <f>O5126+Table1[[#This Row],[Hui Reply?]]</f>
        <v>1253</v>
      </c>
      <c r="P5127" s="19">
        <f>INT(Table1[[#This Row],[post_time]])</f>
        <v>40551</v>
      </c>
      <c r="Q5127" s="3">
        <f>IF(Table1[[#This Row],[Hui Reply?]],VLOOKUP(Table1[[#This Row],[topic_id]],'All Topics Data'!$A$2:$E$1243,5,FALSE),0)</f>
        <v>0</v>
      </c>
      <c r="R5127" s="8">
        <f>Table1[[#This Row],[post_time]]+8/24</f>
        <v>40551.981828703705</v>
      </c>
      <c r="S5127" s="3">
        <f>IF(Table1[[#This Row],[post_position]]=1,0,SUMIFS($F$2:F5127,$H$2:H5127,Table1[[#This Row],[post_position]]-1,$C$2:C5127,Table1[[#This Row],[topic_id]]))</f>
        <v>0</v>
      </c>
    </row>
    <row r="5128" spans="1:19" x14ac:dyDescent="0.25">
      <c r="A5128" s="7">
        <v>5231</v>
      </c>
      <c r="B5128" s="7">
        <v>1</v>
      </c>
      <c r="C5128" s="7">
        <v>1247</v>
      </c>
      <c r="D5128" s="7">
        <v>6713</v>
      </c>
      <c r="E5128" s="2"/>
      <c r="F5128" s="8">
        <v>40551.648912037039</v>
      </c>
      <c r="G5128" s="7">
        <v>0</v>
      </c>
      <c r="H5128" s="7">
        <v>2</v>
      </c>
      <c r="I5128" s="7" t="b">
        <f t="shared" si="240"/>
        <v>0</v>
      </c>
      <c r="J5128" s="7" t="b">
        <f t="shared" si="241"/>
        <v>1</v>
      </c>
      <c r="K5128" s="7">
        <f t="shared" si="242"/>
        <v>0</v>
      </c>
      <c r="L5128" s="7">
        <f>WEEKDAY(Table1[[#This Row],[post_time]])</f>
        <v>7</v>
      </c>
      <c r="M5128" s="7">
        <f>VLOOKUP(Table1[[#This Row],[topic_id]],'All Topics Data'!$A$2:$I$1243,8,FALSE)</f>
        <v>40550.921527777777</v>
      </c>
      <c r="N5128" s="7">
        <f>Table1[[#This Row],[Hui Reply?]]*(Table1[[#This Row],[post_time]]-Table1[[#This Row],[timestamp of previous reply]])</f>
        <v>0</v>
      </c>
      <c r="O5128" s="3">
        <f>O5127+Table1[[#This Row],[Hui Reply?]]</f>
        <v>1253</v>
      </c>
      <c r="P5128" s="19">
        <f>INT(Table1[[#This Row],[post_time]])</f>
        <v>40551</v>
      </c>
      <c r="Q5128" s="3">
        <f>IF(Table1[[#This Row],[Hui Reply?]],VLOOKUP(Table1[[#This Row],[topic_id]],'All Topics Data'!$A$2:$E$1243,5,FALSE),0)</f>
        <v>0</v>
      </c>
      <c r="R5128" s="8">
        <f>Table1[[#This Row],[post_time]]+8/24</f>
        <v>40551.982245370375</v>
      </c>
      <c r="S5128" s="3">
        <f>IF(Table1[[#This Row],[post_position]]=1,0,SUMIFS($F$2:F5128,$H$2:H5128,Table1[[#This Row],[post_position]]-1,$C$2:C5128,Table1[[#This Row],[topic_id]]))</f>
        <v>40550.921886574077</v>
      </c>
    </row>
    <row r="5129" spans="1:19" x14ac:dyDescent="0.25">
      <c r="A5129" s="7">
        <v>5232</v>
      </c>
      <c r="B5129" s="7">
        <v>1</v>
      </c>
      <c r="C5129" s="7">
        <v>1252</v>
      </c>
      <c r="D5129" s="7">
        <v>7196</v>
      </c>
      <c r="E5129" s="2"/>
      <c r="F5129" s="8">
        <v>40551.734050925923</v>
      </c>
      <c r="G5129" s="7">
        <v>0</v>
      </c>
      <c r="H5129" s="7">
        <v>1</v>
      </c>
      <c r="I5129" s="7" t="b">
        <f t="shared" si="240"/>
        <v>0</v>
      </c>
      <c r="J5129" s="7" t="b">
        <f t="shared" si="241"/>
        <v>0</v>
      </c>
      <c r="K5129" s="7">
        <f t="shared" si="242"/>
        <v>0</v>
      </c>
      <c r="L5129" s="7">
        <f>WEEKDAY(Table1[[#This Row],[post_time]])</f>
        <v>7</v>
      </c>
      <c r="M5129" s="7">
        <f>VLOOKUP(Table1[[#This Row],[topic_id]],'All Topics Data'!$A$2:$I$1243,8,FALSE)</f>
        <v>40551.734027777777</v>
      </c>
      <c r="N5129" s="7">
        <f>Table1[[#This Row],[Hui Reply?]]*(Table1[[#This Row],[post_time]]-Table1[[#This Row],[timestamp of previous reply]])</f>
        <v>0</v>
      </c>
      <c r="O5129" s="3">
        <f>O5128+Table1[[#This Row],[Hui Reply?]]</f>
        <v>1253</v>
      </c>
      <c r="P5129" s="19">
        <f>INT(Table1[[#This Row],[post_time]])</f>
        <v>40551</v>
      </c>
      <c r="Q5129" s="3">
        <f>IF(Table1[[#This Row],[Hui Reply?]],VLOOKUP(Table1[[#This Row],[topic_id]],'All Topics Data'!$A$2:$E$1243,5,FALSE),0)</f>
        <v>0</v>
      </c>
      <c r="R5129" s="8">
        <f>Table1[[#This Row],[post_time]]+8/24</f>
        <v>40552.067384259259</v>
      </c>
      <c r="S5129" s="3">
        <f>IF(Table1[[#This Row],[post_position]]=1,0,SUMIFS($F$2:F5129,$H$2:H5129,Table1[[#This Row],[post_position]]-1,$C$2:C5129,Table1[[#This Row],[topic_id]]))</f>
        <v>0</v>
      </c>
    </row>
    <row r="5130" spans="1:19" x14ac:dyDescent="0.25">
      <c r="A5130" s="7">
        <v>5233</v>
      </c>
      <c r="B5130" s="7">
        <v>1</v>
      </c>
      <c r="C5130" s="7">
        <v>1253</v>
      </c>
      <c r="D5130" s="7">
        <v>7307</v>
      </c>
      <c r="E5130" s="2"/>
      <c r="F5130" s="8">
        <v>40551.765266203707</v>
      </c>
      <c r="G5130" s="7">
        <v>0</v>
      </c>
      <c r="H5130" s="7">
        <v>1</v>
      </c>
      <c r="I5130" s="7" t="b">
        <f t="shared" si="240"/>
        <v>0</v>
      </c>
      <c r="J5130" s="7" t="b">
        <f t="shared" si="241"/>
        <v>0</v>
      </c>
      <c r="K5130" s="7">
        <f t="shared" si="242"/>
        <v>0</v>
      </c>
      <c r="L5130" s="7">
        <f>WEEKDAY(Table1[[#This Row],[post_time]])</f>
        <v>7</v>
      </c>
      <c r="M5130" s="7">
        <f>VLOOKUP(Table1[[#This Row],[topic_id]],'All Topics Data'!$A$2:$I$1243,8,FALSE)</f>
        <v>40551.76458333333</v>
      </c>
      <c r="N5130" s="7">
        <f>Table1[[#This Row],[Hui Reply?]]*(Table1[[#This Row],[post_time]]-Table1[[#This Row],[timestamp of previous reply]])</f>
        <v>0</v>
      </c>
      <c r="O5130" s="3">
        <f>O5129+Table1[[#This Row],[Hui Reply?]]</f>
        <v>1253</v>
      </c>
      <c r="P5130" s="19">
        <f>INT(Table1[[#This Row],[post_time]])</f>
        <v>40551</v>
      </c>
      <c r="Q5130" s="3">
        <f>IF(Table1[[#This Row],[Hui Reply?]],VLOOKUP(Table1[[#This Row],[topic_id]],'All Topics Data'!$A$2:$E$1243,5,FALSE),0)</f>
        <v>0</v>
      </c>
      <c r="R5130" s="8">
        <f>Table1[[#This Row],[post_time]]+8/24</f>
        <v>40552.098599537043</v>
      </c>
      <c r="S5130" s="3">
        <f>IF(Table1[[#This Row],[post_position]]=1,0,SUMIFS($F$2:F5130,$H$2:H5130,Table1[[#This Row],[post_position]]-1,$C$2:C5130,Table1[[#This Row],[topic_id]]))</f>
        <v>0</v>
      </c>
    </row>
    <row r="5131" spans="1:19" x14ac:dyDescent="0.25">
      <c r="A5131" s="7">
        <v>5234</v>
      </c>
      <c r="B5131" s="7">
        <v>1</v>
      </c>
      <c r="C5131" s="7">
        <v>1253</v>
      </c>
      <c r="D5131" s="7">
        <v>24</v>
      </c>
      <c r="F5131" s="8">
        <v>40551.879131944443</v>
      </c>
      <c r="G5131" s="7">
        <v>0</v>
      </c>
      <c r="H5131" s="7">
        <v>2</v>
      </c>
      <c r="I5131" s="7" t="b">
        <f t="shared" si="240"/>
        <v>1</v>
      </c>
      <c r="J5131" s="7" t="b">
        <f t="shared" si="241"/>
        <v>1</v>
      </c>
      <c r="K5131" s="7">
        <f t="shared" si="242"/>
        <v>1</v>
      </c>
      <c r="L5131" s="7">
        <f>WEEKDAY(Table1[[#This Row],[post_time]])</f>
        <v>7</v>
      </c>
      <c r="M5131" s="7">
        <f>VLOOKUP(Table1[[#This Row],[topic_id]],'All Topics Data'!$A$2:$I$1243,8,FALSE)</f>
        <v>40551.76458333333</v>
      </c>
      <c r="N5131" s="7">
        <f>Table1[[#This Row],[Hui Reply?]]*(Table1[[#This Row],[post_time]]-Table1[[#This Row],[timestamp of previous reply]])</f>
        <v>0.11386574073549127</v>
      </c>
      <c r="O5131" s="3">
        <f>O5130+Table1[[#This Row],[Hui Reply?]]</f>
        <v>1254</v>
      </c>
      <c r="P5131" s="19">
        <f>INT(Table1[[#This Row],[post_time]])</f>
        <v>40551</v>
      </c>
      <c r="Q5131" s="3" t="str">
        <f>IF(Table1[[#This Row],[Hui Reply?]],VLOOKUP(Table1[[#This Row],[topic_id]],'All Topics Data'!$A$2:$E$1243,5,FALSE),0)</f>
        <v>Jennlynn1993</v>
      </c>
      <c r="R5131" s="8">
        <f>Table1[[#This Row],[post_time]]+8/24</f>
        <v>40552.212465277778</v>
      </c>
      <c r="S5131" s="3">
        <f>IF(Table1[[#This Row],[post_position]]=1,0,SUMIFS($F$2:F5131,$H$2:H5131,Table1[[#This Row],[post_position]]-1,$C$2:C5131,Table1[[#This Row],[topic_id]]))</f>
        <v>40551.765266203707</v>
      </c>
    </row>
    <row r="5132" spans="1:19" x14ac:dyDescent="0.25">
      <c r="A5132" s="7">
        <v>5236</v>
      </c>
      <c r="B5132" s="7">
        <v>1</v>
      </c>
      <c r="C5132" s="7">
        <v>1254</v>
      </c>
      <c r="D5132" s="7">
        <v>6821</v>
      </c>
      <c r="E5132" s="2"/>
      <c r="F5132" s="8">
        <v>40551.889733796299</v>
      </c>
      <c r="G5132" s="7">
        <v>0</v>
      </c>
      <c r="H5132" s="7">
        <v>1</v>
      </c>
      <c r="I5132" s="7" t="b">
        <f t="shared" si="240"/>
        <v>0</v>
      </c>
      <c r="J5132" s="7" t="b">
        <f t="shared" si="241"/>
        <v>0</v>
      </c>
      <c r="K5132" s="7">
        <f t="shared" si="242"/>
        <v>0</v>
      </c>
      <c r="L5132" s="7">
        <f>WEEKDAY(Table1[[#This Row],[post_time]])</f>
        <v>7</v>
      </c>
      <c r="M5132" s="7">
        <f>VLOOKUP(Table1[[#This Row],[topic_id]],'All Topics Data'!$A$2:$I$1243,8,FALSE)</f>
        <v>40551.88958333333</v>
      </c>
      <c r="N5132" s="7">
        <f>Table1[[#This Row],[Hui Reply?]]*(Table1[[#This Row],[post_time]]-Table1[[#This Row],[timestamp of previous reply]])</f>
        <v>0</v>
      </c>
      <c r="O5132" s="3">
        <f>O5131+Table1[[#This Row],[Hui Reply?]]</f>
        <v>1254</v>
      </c>
      <c r="P5132" s="19">
        <f>INT(Table1[[#This Row],[post_time]])</f>
        <v>40551</v>
      </c>
      <c r="Q5132" s="3">
        <f>IF(Table1[[#This Row],[Hui Reply?]],VLOOKUP(Table1[[#This Row],[topic_id]],'All Topics Data'!$A$2:$E$1243,5,FALSE),0)</f>
        <v>0</v>
      </c>
      <c r="R5132" s="8">
        <f>Table1[[#This Row],[post_time]]+8/24</f>
        <v>40552.223067129635</v>
      </c>
      <c r="S5132" s="3">
        <f>IF(Table1[[#This Row],[post_position]]=1,0,SUMIFS($F$2:F5132,$H$2:H5132,Table1[[#This Row],[post_position]]-1,$C$2:C5132,Table1[[#This Row],[topic_id]]))</f>
        <v>0</v>
      </c>
    </row>
    <row r="5133" spans="1:19" x14ac:dyDescent="0.25">
      <c r="A5133" s="7">
        <v>5237</v>
      </c>
      <c r="B5133" s="7">
        <v>1</v>
      </c>
      <c r="C5133" s="7">
        <v>1252</v>
      </c>
      <c r="D5133" s="7">
        <v>1</v>
      </c>
      <c r="F5133" s="8">
        <v>40552.006145833337</v>
      </c>
      <c r="G5133" s="7">
        <v>0</v>
      </c>
      <c r="H5133" s="7">
        <v>2</v>
      </c>
      <c r="I5133" s="7" t="b">
        <f t="shared" si="240"/>
        <v>0</v>
      </c>
      <c r="J5133" s="7" t="b">
        <f t="shared" si="241"/>
        <v>1</v>
      </c>
      <c r="K5133" s="7">
        <f t="shared" si="242"/>
        <v>0</v>
      </c>
      <c r="L5133" s="7">
        <f>WEEKDAY(Table1[[#This Row],[post_time]])</f>
        <v>1</v>
      </c>
      <c r="M5133" s="7">
        <f>VLOOKUP(Table1[[#This Row],[topic_id]],'All Topics Data'!$A$2:$I$1243,8,FALSE)</f>
        <v>40551.734027777777</v>
      </c>
      <c r="N5133" s="7">
        <f>Table1[[#This Row],[Hui Reply?]]*(Table1[[#This Row],[post_time]]-Table1[[#This Row],[timestamp of previous reply]])</f>
        <v>0</v>
      </c>
      <c r="O5133" s="3">
        <f>O5132+Table1[[#This Row],[Hui Reply?]]</f>
        <v>1254</v>
      </c>
      <c r="P5133" s="19">
        <f>INT(Table1[[#This Row],[post_time]])</f>
        <v>40552</v>
      </c>
      <c r="Q5133" s="3">
        <f>IF(Table1[[#This Row],[Hui Reply?]],VLOOKUP(Table1[[#This Row],[topic_id]],'All Topics Data'!$A$2:$E$1243,5,FALSE),0)</f>
        <v>0</v>
      </c>
      <c r="R5133" s="8">
        <f>Table1[[#This Row],[post_time]]+8/24</f>
        <v>40552.339479166672</v>
      </c>
      <c r="S5133" s="3">
        <f>IF(Table1[[#This Row],[post_position]]=1,0,SUMIFS($F$2:F5133,$H$2:H5133,Table1[[#This Row],[post_position]]-1,$C$2:C5133,Table1[[#This Row],[topic_id]]))</f>
        <v>40551.734050925923</v>
      </c>
    </row>
    <row r="5134" spans="1:19" x14ac:dyDescent="0.25">
      <c r="A5134" s="7">
        <v>5238</v>
      </c>
      <c r="B5134" s="7">
        <v>1</v>
      </c>
      <c r="C5134" s="7">
        <v>1248</v>
      </c>
      <c r="D5134" s="7">
        <v>24</v>
      </c>
      <c r="F5134" s="8">
        <v>40552.040011574078</v>
      </c>
      <c r="G5134" s="7">
        <v>0</v>
      </c>
      <c r="H5134" s="7">
        <v>8</v>
      </c>
      <c r="I5134" s="7" t="b">
        <f t="shared" si="240"/>
        <v>1</v>
      </c>
      <c r="J5134" s="7" t="b">
        <f t="shared" si="241"/>
        <v>1</v>
      </c>
      <c r="K5134" s="7">
        <f t="shared" si="242"/>
        <v>1</v>
      </c>
      <c r="L5134" s="7">
        <f>WEEKDAY(Table1[[#This Row],[post_time]])</f>
        <v>1</v>
      </c>
      <c r="M5134" s="7">
        <f>VLOOKUP(Table1[[#This Row],[topic_id]],'All Topics Data'!$A$2:$I$1243,8,FALSE)</f>
        <v>40551.26666666667</v>
      </c>
      <c r="N5134" s="7">
        <f>Table1[[#This Row],[Hui Reply?]]*(Table1[[#This Row],[post_time]]-Table1[[#This Row],[timestamp of previous reply]])</f>
        <v>0.43962962963269092</v>
      </c>
      <c r="O5134" s="3">
        <f>O5133+Table1[[#This Row],[Hui Reply?]]</f>
        <v>1255</v>
      </c>
      <c r="P5134" s="19">
        <f>INT(Table1[[#This Row],[post_time]])</f>
        <v>40552</v>
      </c>
      <c r="Q5134" s="3" t="str">
        <f>IF(Table1[[#This Row],[Hui Reply?]],VLOOKUP(Table1[[#This Row],[topic_id]],'All Topics Data'!$A$2:$E$1243,5,FALSE),0)</f>
        <v>Kassie</v>
      </c>
      <c r="R5134" s="8">
        <f>Table1[[#This Row],[post_time]]+8/24</f>
        <v>40552.373344907413</v>
      </c>
      <c r="S5134" s="3">
        <f>IF(Table1[[#This Row],[post_position]]=1,0,SUMIFS($F$2:F5134,$H$2:H5134,Table1[[#This Row],[post_position]]-1,$C$2:C5134,Table1[[#This Row],[topic_id]]))</f>
        <v>40551.600381944445</v>
      </c>
    </row>
    <row r="5135" spans="1:19" x14ac:dyDescent="0.25">
      <c r="A5135" s="7">
        <v>5239</v>
      </c>
      <c r="B5135" s="7">
        <v>1</v>
      </c>
      <c r="C5135" s="7">
        <v>1254</v>
      </c>
      <c r="D5135" s="7">
        <v>24</v>
      </c>
      <c r="E5135" s="2"/>
      <c r="F5135" s="8">
        <v>40552.042731481481</v>
      </c>
      <c r="G5135" s="7">
        <v>0</v>
      </c>
      <c r="H5135" s="7">
        <v>2</v>
      </c>
      <c r="I5135" s="7" t="b">
        <f t="shared" si="240"/>
        <v>1</v>
      </c>
      <c r="J5135" s="7" t="b">
        <f t="shared" si="241"/>
        <v>1</v>
      </c>
      <c r="K5135" s="7">
        <f t="shared" si="242"/>
        <v>1</v>
      </c>
      <c r="L5135" s="7">
        <f>WEEKDAY(Table1[[#This Row],[post_time]])</f>
        <v>1</v>
      </c>
      <c r="M5135" s="7">
        <f>VLOOKUP(Table1[[#This Row],[topic_id]],'All Topics Data'!$A$2:$I$1243,8,FALSE)</f>
        <v>40551.88958333333</v>
      </c>
      <c r="N5135" s="7">
        <f>Table1[[#This Row],[Hui Reply?]]*(Table1[[#This Row],[post_time]]-Table1[[#This Row],[timestamp of previous reply]])</f>
        <v>0.15299768518161727</v>
      </c>
      <c r="O5135" s="3">
        <f>O5134+Table1[[#This Row],[Hui Reply?]]</f>
        <v>1256</v>
      </c>
      <c r="P5135" s="19">
        <f>INT(Table1[[#This Row],[post_time]])</f>
        <v>40552</v>
      </c>
      <c r="Q5135" s="3" t="str">
        <f>IF(Table1[[#This Row],[Hui Reply?]],VLOOKUP(Table1[[#This Row],[topic_id]],'All Topics Data'!$A$2:$E$1243,5,FALSE),0)</f>
        <v>indi visual</v>
      </c>
      <c r="R5135" s="8">
        <f>Table1[[#This Row],[post_time]]+8/24</f>
        <v>40552.376064814816</v>
      </c>
      <c r="S5135" s="3">
        <f>IF(Table1[[#This Row],[post_position]]=1,0,SUMIFS($F$2:F5135,$H$2:H5135,Table1[[#This Row],[post_position]]-1,$C$2:C5135,Table1[[#This Row],[topic_id]]))</f>
        <v>40551.889733796299</v>
      </c>
    </row>
    <row r="5136" spans="1:19" x14ac:dyDescent="0.25">
      <c r="A5136" s="7">
        <v>5240</v>
      </c>
      <c r="B5136" s="7">
        <v>1</v>
      </c>
      <c r="C5136" s="7">
        <v>1250</v>
      </c>
      <c r="D5136" s="7">
        <v>24</v>
      </c>
      <c r="E5136" s="2"/>
      <c r="F5136" s="8">
        <v>40552.046226851853</v>
      </c>
      <c r="G5136" s="7">
        <v>0</v>
      </c>
      <c r="H5136" s="7">
        <v>2</v>
      </c>
      <c r="I5136" s="7" t="b">
        <f t="shared" si="240"/>
        <v>1</v>
      </c>
      <c r="J5136" s="7" t="b">
        <f t="shared" si="241"/>
        <v>1</v>
      </c>
      <c r="K5136" s="7">
        <f t="shared" si="242"/>
        <v>1</v>
      </c>
      <c r="L5136" s="7">
        <f>WEEKDAY(Table1[[#This Row],[post_time]])</f>
        <v>1</v>
      </c>
      <c r="M5136" s="7">
        <f>VLOOKUP(Table1[[#This Row],[topic_id]],'All Topics Data'!$A$2:$I$1243,8,FALSE)</f>
        <v>40551.574305555558</v>
      </c>
      <c r="N5136" s="7">
        <f>Table1[[#This Row],[Hui Reply?]]*(Table1[[#This Row],[post_time]]-Table1[[#This Row],[timestamp of previous reply]])</f>
        <v>0.47148148147971369</v>
      </c>
      <c r="O5136" s="3">
        <f>O5135+Table1[[#This Row],[Hui Reply?]]</f>
        <v>1257</v>
      </c>
      <c r="P5136" s="19">
        <f>INT(Table1[[#This Row],[post_time]])</f>
        <v>40552</v>
      </c>
      <c r="Q5136" s="3" t="str">
        <f>IF(Table1[[#This Row],[Hui Reply?]],VLOOKUP(Table1[[#This Row],[topic_id]],'All Topics Data'!$A$2:$E$1243,5,FALSE),0)</f>
        <v>Zard69</v>
      </c>
      <c r="R5136" s="8">
        <f>Table1[[#This Row],[post_time]]+8/24</f>
        <v>40552.379560185189</v>
      </c>
      <c r="S5136" s="3">
        <f>IF(Table1[[#This Row],[post_position]]=1,0,SUMIFS($F$2:F5136,$H$2:H5136,Table1[[#This Row],[post_position]]-1,$C$2:C5136,Table1[[#This Row],[topic_id]]))</f>
        <v>40551.574745370373</v>
      </c>
    </row>
    <row r="5137" spans="1:19" x14ac:dyDescent="0.25">
      <c r="A5137" s="7">
        <v>5241</v>
      </c>
      <c r="B5137" s="7">
        <v>1</v>
      </c>
      <c r="C5137" s="7">
        <v>1228</v>
      </c>
      <c r="D5137" s="7">
        <v>6779</v>
      </c>
      <c r="E5137" s="2"/>
      <c r="F5137" s="8">
        <v>40552.064837962964</v>
      </c>
      <c r="G5137" s="7">
        <v>0</v>
      </c>
      <c r="H5137" s="7">
        <v>11</v>
      </c>
      <c r="I5137" s="7" t="b">
        <f t="shared" si="240"/>
        <v>0</v>
      </c>
      <c r="J5137" s="7" t="b">
        <f t="shared" si="241"/>
        <v>1</v>
      </c>
      <c r="K5137" s="7">
        <f t="shared" si="242"/>
        <v>0</v>
      </c>
      <c r="L5137" s="7">
        <f>WEEKDAY(Table1[[#This Row],[post_time]])</f>
        <v>1</v>
      </c>
      <c r="M5137" s="7">
        <f>VLOOKUP(Table1[[#This Row],[topic_id]],'All Topics Data'!$A$2:$I$1243,8,FALSE)</f>
        <v>40547.828472222223</v>
      </c>
      <c r="N5137" s="7">
        <f>Table1[[#This Row],[Hui Reply?]]*(Table1[[#This Row],[post_time]]-Table1[[#This Row],[timestamp of previous reply]])</f>
        <v>0</v>
      </c>
      <c r="O5137" s="3">
        <f>O5136+Table1[[#This Row],[Hui Reply?]]</f>
        <v>1257</v>
      </c>
      <c r="P5137" s="19">
        <f>INT(Table1[[#This Row],[post_time]])</f>
        <v>40552</v>
      </c>
      <c r="Q5137" s="3">
        <f>IF(Table1[[#This Row],[Hui Reply?]],VLOOKUP(Table1[[#This Row],[topic_id]],'All Topics Data'!$A$2:$E$1243,5,FALSE),0)</f>
        <v>0</v>
      </c>
      <c r="R5137" s="8">
        <f>Table1[[#This Row],[post_time]]+8/24</f>
        <v>40552.3981712963</v>
      </c>
      <c r="S5137" s="3">
        <f>IF(Table1[[#This Row],[post_position]]=1,0,SUMIFS($F$2:F5137,$H$2:H5137,Table1[[#This Row],[post_position]]-1,$C$2:C5137,Table1[[#This Row],[topic_id]]))</f>
        <v>40550.483518518522</v>
      </c>
    </row>
    <row r="5138" spans="1:19" x14ac:dyDescent="0.25">
      <c r="A5138" s="7">
        <v>5242</v>
      </c>
      <c r="B5138" s="7">
        <v>1</v>
      </c>
      <c r="C5138" s="7">
        <v>1228</v>
      </c>
      <c r="D5138" s="7">
        <v>6779</v>
      </c>
      <c r="E5138" s="2"/>
      <c r="F5138" s="8">
        <v>40552.080509259256</v>
      </c>
      <c r="G5138" s="7">
        <v>0</v>
      </c>
      <c r="H5138" s="7">
        <v>12</v>
      </c>
      <c r="I5138" s="7" t="b">
        <f t="shared" si="240"/>
        <v>0</v>
      </c>
      <c r="J5138" s="7" t="b">
        <f t="shared" si="241"/>
        <v>1</v>
      </c>
      <c r="K5138" s="7">
        <f t="shared" si="242"/>
        <v>0</v>
      </c>
      <c r="L5138" s="7">
        <f>WEEKDAY(Table1[[#This Row],[post_time]])</f>
        <v>1</v>
      </c>
      <c r="M5138" s="7">
        <f>VLOOKUP(Table1[[#This Row],[topic_id]],'All Topics Data'!$A$2:$I$1243,8,FALSE)</f>
        <v>40547.828472222223</v>
      </c>
      <c r="N5138" s="7">
        <f>Table1[[#This Row],[Hui Reply?]]*(Table1[[#This Row],[post_time]]-Table1[[#This Row],[timestamp of previous reply]])</f>
        <v>0</v>
      </c>
      <c r="O5138" s="3">
        <f>O5137+Table1[[#This Row],[Hui Reply?]]</f>
        <v>1257</v>
      </c>
      <c r="P5138" s="19">
        <f>INT(Table1[[#This Row],[post_time]])</f>
        <v>40552</v>
      </c>
      <c r="Q5138" s="3">
        <f>IF(Table1[[#This Row],[Hui Reply?]],VLOOKUP(Table1[[#This Row],[topic_id]],'All Topics Data'!$A$2:$E$1243,5,FALSE),0)</f>
        <v>0</v>
      </c>
      <c r="R5138" s="8">
        <f>Table1[[#This Row],[post_time]]+8/24</f>
        <v>40552.413842592592</v>
      </c>
      <c r="S5138" s="3">
        <f>IF(Table1[[#This Row],[post_position]]=1,0,SUMIFS($F$2:F5138,$H$2:H5138,Table1[[#This Row],[post_position]]-1,$C$2:C5138,Table1[[#This Row],[topic_id]]))</f>
        <v>40552.064837962964</v>
      </c>
    </row>
    <row r="5139" spans="1:19" x14ac:dyDescent="0.25">
      <c r="A5139" s="7">
        <v>5243</v>
      </c>
      <c r="B5139" s="7">
        <v>1</v>
      </c>
      <c r="C5139" s="7">
        <v>1254</v>
      </c>
      <c r="D5139" s="7">
        <v>6821</v>
      </c>
      <c r="E5139" s="2"/>
      <c r="F5139" s="8">
        <v>40552.096701388888</v>
      </c>
      <c r="G5139" s="7">
        <v>0</v>
      </c>
      <c r="H5139" s="7">
        <v>3</v>
      </c>
      <c r="I5139" s="7" t="b">
        <f t="shared" si="240"/>
        <v>0</v>
      </c>
      <c r="J5139" s="7" t="b">
        <f t="shared" si="241"/>
        <v>1</v>
      </c>
      <c r="K5139" s="7">
        <f t="shared" si="242"/>
        <v>0</v>
      </c>
      <c r="L5139" s="7">
        <f>WEEKDAY(Table1[[#This Row],[post_time]])</f>
        <v>1</v>
      </c>
      <c r="M5139" s="7">
        <f>VLOOKUP(Table1[[#This Row],[topic_id]],'All Topics Data'!$A$2:$I$1243,8,FALSE)</f>
        <v>40551.88958333333</v>
      </c>
      <c r="N5139" s="7">
        <f>Table1[[#This Row],[Hui Reply?]]*(Table1[[#This Row],[post_time]]-Table1[[#This Row],[timestamp of previous reply]])</f>
        <v>0</v>
      </c>
      <c r="O5139" s="3">
        <f>O5138+Table1[[#This Row],[Hui Reply?]]</f>
        <v>1257</v>
      </c>
      <c r="P5139" s="19">
        <f>INT(Table1[[#This Row],[post_time]])</f>
        <v>40552</v>
      </c>
      <c r="Q5139" s="3">
        <f>IF(Table1[[#This Row],[Hui Reply?]],VLOOKUP(Table1[[#This Row],[topic_id]],'All Topics Data'!$A$2:$E$1243,5,FALSE),0)</f>
        <v>0</v>
      </c>
      <c r="R5139" s="8">
        <f>Table1[[#This Row],[post_time]]+8/24</f>
        <v>40552.430034722223</v>
      </c>
      <c r="S5139" s="3">
        <f>IF(Table1[[#This Row],[post_position]]=1,0,SUMIFS($F$2:F5139,$H$2:H5139,Table1[[#This Row],[post_position]]-1,$C$2:C5139,Table1[[#This Row],[topic_id]]))</f>
        <v>40552.042731481481</v>
      </c>
    </row>
    <row r="5140" spans="1:19" x14ac:dyDescent="0.25">
      <c r="A5140" s="7">
        <v>5244</v>
      </c>
      <c r="B5140" s="7">
        <v>1</v>
      </c>
      <c r="C5140" s="7">
        <v>1247</v>
      </c>
      <c r="D5140" s="7">
        <v>6821</v>
      </c>
      <c r="F5140" s="8">
        <v>40552.199513888889</v>
      </c>
      <c r="G5140" s="7">
        <v>0</v>
      </c>
      <c r="H5140" s="7">
        <v>3</v>
      </c>
      <c r="I5140" s="7" t="b">
        <f t="shared" si="240"/>
        <v>0</v>
      </c>
      <c r="J5140" s="7" t="b">
        <f t="shared" si="241"/>
        <v>1</v>
      </c>
      <c r="K5140" s="7">
        <f t="shared" si="242"/>
        <v>0</v>
      </c>
      <c r="L5140" s="7">
        <f>WEEKDAY(Table1[[#This Row],[post_time]])</f>
        <v>1</v>
      </c>
      <c r="M5140" s="7">
        <f>VLOOKUP(Table1[[#This Row],[topic_id]],'All Topics Data'!$A$2:$I$1243,8,FALSE)</f>
        <v>40550.921527777777</v>
      </c>
      <c r="N5140" s="7">
        <f>Table1[[#This Row],[Hui Reply?]]*(Table1[[#This Row],[post_time]]-Table1[[#This Row],[timestamp of previous reply]])</f>
        <v>0</v>
      </c>
      <c r="O5140" s="3">
        <f>O5139+Table1[[#This Row],[Hui Reply?]]</f>
        <v>1257</v>
      </c>
      <c r="P5140" s="19">
        <f>INT(Table1[[#This Row],[post_time]])</f>
        <v>40552</v>
      </c>
      <c r="Q5140" s="3">
        <f>IF(Table1[[#This Row],[Hui Reply?]],VLOOKUP(Table1[[#This Row],[topic_id]],'All Topics Data'!$A$2:$E$1243,5,FALSE),0)</f>
        <v>0</v>
      </c>
      <c r="R5140" s="8">
        <f>Table1[[#This Row],[post_time]]+8/24</f>
        <v>40552.532847222225</v>
      </c>
      <c r="S5140" s="3">
        <f>IF(Table1[[#This Row],[post_position]]=1,0,SUMIFS($F$2:F5140,$H$2:H5140,Table1[[#This Row],[post_position]]-1,$C$2:C5140,Table1[[#This Row],[topic_id]]))</f>
        <v>40551.648912037039</v>
      </c>
    </row>
    <row r="5141" spans="1:19" x14ac:dyDescent="0.25">
      <c r="A5141" s="7">
        <v>5245</v>
      </c>
      <c r="B5141" s="7">
        <v>1</v>
      </c>
      <c r="C5141" s="7">
        <v>1247</v>
      </c>
      <c r="D5141" s="7">
        <v>24</v>
      </c>
      <c r="E5141" s="2"/>
      <c r="F5141" s="8">
        <v>40552.238495370373</v>
      </c>
      <c r="G5141" s="7">
        <v>0</v>
      </c>
      <c r="H5141" s="7">
        <v>4</v>
      </c>
      <c r="I5141" s="7" t="b">
        <f t="shared" si="240"/>
        <v>1</v>
      </c>
      <c r="J5141" s="7" t="b">
        <f t="shared" si="241"/>
        <v>1</v>
      </c>
      <c r="K5141" s="7">
        <f t="shared" si="242"/>
        <v>1</v>
      </c>
      <c r="L5141" s="7">
        <f>WEEKDAY(Table1[[#This Row],[post_time]])</f>
        <v>1</v>
      </c>
      <c r="M5141" s="7">
        <f>VLOOKUP(Table1[[#This Row],[topic_id]],'All Topics Data'!$A$2:$I$1243,8,FALSE)</f>
        <v>40550.921527777777</v>
      </c>
      <c r="N5141" s="7">
        <f>Table1[[#This Row],[Hui Reply?]]*(Table1[[#This Row],[post_time]]-Table1[[#This Row],[timestamp of previous reply]])</f>
        <v>3.8981481484370306E-2</v>
      </c>
      <c r="O5141" s="3">
        <f>O5140+Table1[[#This Row],[Hui Reply?]]</f>
        <v>1258</v>
      </c>
      <c r="P5141" s="19">
        <f>INT(Table1[[#This Row],[post_time]])</f>
        <v>40552</v>
      </c>
      <c r="Q5141" s="3" t="str">
        <f>IF(Table1[[#This Row],[Hui Reply?]],VLOOKUP(Table1[[#This Row],[topic_id]],'All Topics Data'!$A$2:$E$1243,5,FALSE),0)</f>
        <v>indi visual</v>
      </c>
      <c r="R5141" s="8">
        <f>Table1[[#This Row],[post_time]]+8/24</f>
        <v>40552.571828703709</v>
      </c>
      <c r="S5141" s="3">
        <f>IF(Table1[[#This Row],[post_position]]=1,0,SUMIFS($F$2:F5141,$H$2:H5141,Table1[[#This Row],[post_position]]-1,$C$2:C5141,Table1[[#This Row],[topic_id]]))</f>
        <v>40552.199513888889</v>
      </c>
    </row>
    <row r="5142" spans="1:19" x14ac:dyDescent="0.25">
      <c r="A5142" s="7">
        <v>5246</v>
      </c>
      <c r="B5142" s="7">
        <v>1</v>
      </c>
      <c r="C5142" s="7">
        <v>1237</v>
      </c>
      <c r="D5142" s="7">
        <v>7269</v>
      </c>
      <c r="F5142" s="8">
        <v>40552.313472222224</v>
      </c>
      <c r="G5142" s="7">
        <v>0</v>
      </c>
      <c r="H5142" s="7">
        <v>14</v>
      </c>
      <c r="I5142" s="7" t="b">
        <f t="shared" si="240"/>
        <v>0</v>
      </c>
      <c r="J5142" s="7" t="b">
        <f t="shared" si="241"/>
        <v>1</v>
      </c>
      <c r="K5142" s="7">
        <f t="shared" si="242"/>
        <v>0</v>
      </c>
      <c r="L5142" s="7">
        <f>WEEKDAY(Table1[[#This Row],[post_time]])</f>
        <v>1</v>
      </c>
      <c r="M5142" s="7">
        <f>VLOOKUP(Table1[[#This Row],[topic_id]],'All Topics Data'!$A$2:$I$1243,8,FALSE)</f>
        <v>40549.293749999997</v>
      </c>
      <c r="N5142" s="7">
        <f>Table1[[#This Row],[Hui Reply?]]*(Table1[[#This Row],[post_time]]-Table1[[#This Row],[timestamp of previous reply]])</f>
        <v>0</v>
      </c>
      <c r="O5142" s="3">
        <f>O5141+Table1[[#This Row],[Hui Reply?]]</f>
        <v>1258</v>
      </c>
      <c r="P5142" s="19">
        <f>INT(Table1[[#This Row],[post_time]])</f>
        <v>40552</v>
      </c>
      <c r="Q5142" s="3">
        <f>IF(Table1[[#This Row],[Hui Reply?]],VLOOKUP(Table1[[#This Row],[topic_id]],'All Topics Data'!$A$2:$E$1243,5,FALSE),0)</f>
        <v>0</v>
      </c>
      <c r="R5142" s="8">
        <f>Table1[[#This Row],[post_time]]+8/24</f>
        <v>40552.64680555556</v>
      </c>
      <c r="S5142" s="3">
        <f>IF(Table1[[#This Row],[post_position]]=1,0,SUMIFS($F$2:F5142,$H$2:H5142,Table1[[#This Row],[post_position]]-1,$C$2:C5142,Table1[[#This Row],[topic_id]]))</f>
        <v>40551.299710648149</v>
      </c>
    </row>
    <row r="5143" spans="1:19" x14ac:dyDescent="0.25">
      <c r="A5143" s="7">
        <v>5247</v>
      </c>
      <c r="B5143" s="7">
        <v>1</v>
      </c>
      <c r="C5143" s="7">
        <v>1237</v>
      </c>
      <c r="D5143" s="7">
        <v>24</v>
      </c>
      <c r="E5143" s="2"/>
      <c r="F5143" s="8">
        <v>40552.454837962963</v>
      </c>
      <c r="G5143" s="7">
        <v>0</v>
      </c>
      <c r="H5143" s="7">
        <v>15</v>
      </c>
      <c r="I5143" s="7" t="b">
        <f t="shared" si="240"/>
        <v>1</v>
      </c>
      <c r="J5143" s="7" t="b">
        <f t="shared" si="241"/>
        <v>1</v>
      </c>
      <c r="K5143" s="7">
        <f t="shared" si="242"/>
        <v>1</v>
      </c>
      <c r="L5143" s="7">
        <f>WEEKDAY(Table1[[#This Row],[post_time]])</f>
        <v>1</v>
      </c>
      <c r="M5143" s="7">
        <f>VLOOKUP(Table1[[#This Row],[topic_id]],'All Topics Data'!$A$2:$I$1243,8,FALSE)</f>
        <v>40549.293749999997</v>
      </c>
      <c r="N5143" s="7">
        <f>Table1[[#This Row],[Hui Reply?]]*(Table1[[#This Row],[post_time]]-Table1[[#This Row],[timestamp of previous reply]])</f>
        <v>0.14136574073927477</v>
      </c>
      <c r="O5143" s="3">
        <f>O5142+Table1[[#This Row],[Hui Reply?]]</f>
        <v>1259</v>
      </c>
      <c r="P5143" s="19">
        <f>INT(Table1[[#This Row],[post_time]])</f>
        <v>40552</v>
      </c>
      <c r="Q5143" s="3" t="str">
        <f>IF(Table1[[#This Row],[Hui Reply?]],VLOOKUP(Table1[[#This Row],[topic_id]],'All Topics Data'!$A$2:$E$1243,5,FALSE),0)</f>
        <v>sifar786</v>
      </c>
      <c r="R5143" s="8">
        <f>Table1[[#This Row],[post_time]]+8/24</f>
        <v>40552.788171296299</v>
      </c>
      <c r="S5143" s="3">
        <f>IF(Table1[[#This Row],[post_position]]=1,0,SUMIFS($F$2:F5143,$H$2:H5143,Table1[[#This Row],[post_position]]-1,$C$2:C5143,Table1[[#This Row],[topic_id]]))</f>
        <v>40552.313472222224</v>
      </c>
    </row>
    <row r="5144" spans="1:19" x14ac:dyDescent="0.25">
      <c r="A5144" s="7">
        <v>5248</v>
      </c>
      <c r="B5144" s="7">
        <v>1</v>
      </c>
      <c r="C5144" s="7">
        <v>1251</v>
      </c>
      <c r="D5144" s="7">
        <v>6713</v>
      </c>
      <c r="F5144" s="8">
        <v>40552.466932870368</v>
      </c>
      <c r="G5144" s="7">
        <v>0</v>
      </c>
      <c r="H5144" s="7">
        <v>2</v>
      </c>
      <c r="I5144" s="7" t="b">
        <f t="shared" si="240"/>
        <v>0</v>
      </c>
      <c r="J5144" s="7" t="b">
        <f t="shared" si="241"/>
        <v>1</v>
      </c>
      <c r="K5144" s="7">
        <f t="shared" si="242"/>
        <v>0</v>
      </c>
      <c r="L5144" s="7">
        <f>WEEKDAY(Table1[[#This Row],[post_time]])</f>
        <v>1</v>
      </c>
      <c r="M5144" s="7">
        <f>VLOOKUP(Table1[[#This Row],[topic_id]],'All Topics Data'!$A$2:$I$1243,8,FALSE)</f>
        <v>40551.647916666669</v>
      </c>
      <c r="N5144" s="7">
        <f>Table1[[#This Row],[Hui Reply?]]*(Table1[[#This Row],[post_time]]-Table1[[#This Row],[timestamp of previous reply]])</f>
        <v>0</v>
      </c>
      <c r="O5144" s="3">
        <f>O5143+Table1[[#This Row],[Hui Reply?]]</f>
        <v>1259</v>
      </c>
      <c r="P5144" s="19">
        <f>INT(Table1[[#This Row],[post_time]])</f>
        <v>40552</v>
      </c>
      <c r="Q5144" s="3">
        <f>IF(Table1[[#This Row],[Hui Reply?]],VLOOKUP(Table1[[#This Row],[topic_id]],'All Topics Data'!$A$2:$E$1243,5,FALSE),0)</f>
        <v>0</v>
      </c>
      <c r="R5144" s="8">
        <f>Table1[[#This Row],[post_time]]+8/24</f>
        <v>40552.800266203703</v>
      </c>
      <c r="S5144" s="3">
        <f>IF(Table1[[#This Row],[post_position]]=1,0,SUMIFS($F$2:F5144,$H$2:H5144,Table1[[#This Row],[post_position]]-1,$C$2:C5144,Table1[[#This Row],[topic_id]]))</f>
        <v>40551.648495370369</v>
      </c>
    </row>
    <row r="5145" spans="1:19" x14ac:dyDescent="0.25">
      <c r="A5145" s="7">
        <v>5249</v>
      </c>
      <c r="B5145" s="7">
        <v>1</v>
      </c>
      <c r="C5145" s="7">
        <v>1255</v>
      </c>
      <c r="D5145" s="7">
        <v>5408</v>
      </c>
      <c r="E5145" s="2"/>
      <c r="F5145" s="8">
        <v>40552.642962962964</v>
      </c>
      <c r="G5145" s="7">
        <v>0</v>
      </c>
      <c r="H5145" s="7">
        <v>1</v>
      </c>
      <c r="I5145" s="7" t="b">
        <f t="shared" si="240"/>
        <v>0</v>
      </c>
      <c r="J5145" s="7" t="b">
        <f t="shared" si="241"/>
        <v>0</v>
      </c>
      <c r="K5145" s="7">
        <f t="shared" si="242"/>
        <v>0</v>
      </c>
      <c r="L5145" s="7">
        <f>WEEKDAY(Table1[[#This Row],[post_time]])</f>
        <v>1</v>
      </c>
      <c r="M5145" s="7">
        <f>VLOOKUP(Table1[[#This Row],[topic_id]],'All Topics Data'!$A$2:$I$1243,8,FALSE)</f>
        <v>40552.642361111109</v>
      </c>
      <c r="N5145" s="7">
        <f>Table1[[#This Row],[Hui Reply?]]*(Table1[[#This Row],[post_time]]-Table1[[#This Row],[timestamp of previous reply]])</f>
        <v>0</v>
      </c>
      <c r="O5145" s="3">
        <f>O5144+Table1[[#This Row],[Hui Reply?]]</f>
        <v>1259</v>
      </c>
      <c r="P5145" s="19">
        <f>INT(Table1[[#This Row],[post_time]])</f>
        <v>40552</v>
      </c>
      <c r="Q5145" s="3">
        <f>IF(Table1[[#This Row],[Hui Reply?]],VLOOKUP(Table1[[#This Row],[topic_id]],'All Topics Data'!$A$2:$E$1243,5,FALSE),0)</f>
        <v>0</v>
      </c>
      <c r="R5145" s="8">
        <f>Table1[[#This Row],[post_time]]+8/24</f>
        <v>40552.9762962963</v>
      </c>
      <c r="S5145" s="3">
        <f>IF(Table1[[#This Row],[post_position]]=1,0,SUMIFS($F$2:F5145,$H$2:H5145,Table1[[#This Row],[post_position]]-1,$C$2:C5145,Table1[[#This Row],[topic_id]]))</f>
        <v>0</v>
      </c>
    </row>
    <row r="5146" spans="1:19" x14ac:dyDescent="0.25">
      <c r="A5146" s="7">
        <v>5250</v>
      </c>
      <c r="B5146" s="7">
        <v>1</v>
      </c>
      <c r="C5146" s="7">
        <v>1255</v>
      </c>
      <c r="D5146" s="7">
        <v>5408</v>
      </c>
      <c r="F5146" s="8">
        <v>40552.643888888888</v>
      </c>
      <c r="G5146" s="7">
        <v>0</v>
      </c>
      <c r="H5146" s="7">
        <v>2</v>
      </c>
      <c r="I5146" s="7" t="b">
        <f t="shared" si="240"/>
        <v>0</v>
      </c>
      <c r="J5146" s="7" t="b">
        <f t="shared" si="241"/>
        <v>1</v>
      </c>
      <c r="K5146" s="7">
        <f t="shared" si="242"/>
        <v>0</v>
      </c>
      <c r="L5146" s="7">
        <f>WEEKDAY(Table1[[#This Row],[post_time]])</f>
        <v>1</v>
      </c>
      <c r="M5146" s="7">
        <f>VLOOKUP(Table1[[#This Row],[topic_id]],'All Topics Data'!$A$2:$I$1243,8,FALSE)</f>
        <v>40552.642361111109</v>
      </c>
      <c r="N5146" s="7">
        <f>Table1[[#This Row],[Hui Reply?]]*(Table1[[#This Row],[post_time]]-Table1[[#This Row],[timestamp of previous reply]])</f>
        <v>0</v>
      </c>
      <c r="O5146" s="3">
        <f>O5145+Table1[[#This Row],[Hui Reply?]]</f>
        <v>1259</v>
      </c>
      <c r="P5146" s="19">
        <f>INT(Table1[[#This Row],[post_time]])</f>
        <v>40552</v>
      </c>
      <c r="Q5146" s="3">
        <f>IF(Table1[[#This Row],[Hui Reply?]],VLOOKUP(Table1[[#This Row],[topic_id]],'All Topics Data'!$A$2:$E$1243,5,FALSE),0)</f>
        <v>0</v>
      </c>
      <c r="R5146" s="8">
        <f>Table1[[#This Row],[post_time]]+8/24</f>
        <v>40552.977222222224</v>
      </c>
      <c r="S5146" s="3">
        <f>IF(Table1[[#This Row],[post_position]]=1,0,SUMIFS($F$2:F5146,$H$2:H5146,Table1[[#This Row],[post_position]]-1,$C$2:C5146,Table1[[#This Row],[topic_id]]))</f>
        <v>40552.642962962964</v>
      </c>
    </row>
    <row r="5147" spans="1:19" x14ac:dyDescent="0.25">
      <c r="A5147" s="7">
        <v>5251</v>
      </c>
      <c r="B5147" s="7">
        <v>1</v>
      </c>
      <c r="C5147" s="7">
        <v>1250</v>
      </c>
      <c r="D5147" s="7">
        <v>7306</v>
      </c>
      <c r="F5147" s="8">
        <v>40552.673958333333</v>
      </c>
      <c r="G5147" s="7">
        <v>0</v>
      </c>
      <c r="H5147" s="7">
        <v>3</v>
      </c>
      <c r="I5147" s="7" t="b">
        <f t="shared" si="240"/>
        <v>0</v>
      </c>
      <c r="J5147" s="7" t="b">
        <f t="shared" si="241"/>
        <v>1</v>
      </c>
      <c r="K5147" s="7">
        <f t="shared" si="242"/>
        <v>0</v>
      </c>
      <c r="L5147" s="7">
        <f>WEEKDAY(Table1[[#This Row],[post_time]])</f>
        <v>1</v>
      </c>
      <c r="M5147" s="7">
        <f>VLOOKUP(Table1[[#This Row],[topic_id]],'All Topics Data'!$A$2:$I$1243,8,FALSE)</f>
        <v>40551.574305555558</v>
      </c>
      <c r="N5147" s="7">
        <f>Table1[[#This Row],[Hui Reply?]]*(Table1[[#This Row],[post_time]]-Table1[[#This Row],[timestamp of previous reply]])</f>
        <v>0</v>
      </c>
      <c r="O5147" s="3">
        <f>O5146+Table1[[#This Row],[Hui Reply?]]</f>
        <v>1259</v>
      </c>
      <c r="P5147" s="19">
        <f>INT(Table1[[#This Row],[post_time]])</f>
        <v>40552</v>
      </c>
      <c r="Q5147" s="3">
        <f>IF(Table1[[#This Row],[Hui Reply?]],VLOOKUP(Table1[[#This Row],[topic_id]],'All Topics Data'!$A$2:$E$1243,5,FALSE),0)</f>
        <v>0</v>
      </c>
      <c r="R5147" s="8">
        <f>Table1[[#This Row],[post_time]]+8/24</f>
        <v>40553.007291666669</v>
      </c>
      <c r="S5147" s="3">
        <f>IF(Table1[[#This Row],[post_position]]=1,0,SUMIFS($F$2:F5147,$H$2:H5147,Table1[[#This Row],[post_position]]-1,$C$2:C5147,Table1[[#This Row],[topic_id]]))</f>
        <v>40552.046226851853</v>
      </c>
    </row>
    <row r="5148" spans="1:19" x14ac:dyDescent="0.25">
      <c r="A5148" s="7">
        <v>5252</v>
      </c>
      <c r="B5148" s="7">
        <v>1</v>
      </c>
      <c r="C5148" s="7">
        <v>1256</v>
      </c>
      <c r="D5148" s="7">
        <v>7187</v>
      </c>
      <c r="E5148" s="2"/>
      <c r="F5148" s="8">
        <v>40552.68949074074</v>
      </c>
      <c r="G5148" s="7">
        <v>0</v>
      </c>
      <c r="H5148" s="7">
        <v>1</v>
      </c>
      <c r="I5148" s="7" t="b">
        <f t="shared" si="240"/>
        <v>0</v>
      </c>
      <c r="J5148" s="7" t="b">
        <f t="shared" si="241"/>
        <v>0</v>
      </c>
      <c r="K5148" s="7">
        <f t="shared" si="242"/>
        <v>0</v>
      </c>
      <c r="L5148" s="7">
        <f>WEEKDAY(Table1[[#This Row],[post_time]])</f>
        <v>1</v>
      </c>
      <c r="M5148" s="7">
        <f>VLOOKUP(Table1[[#This Row],[topic_id]],'All Topics Data'!$A$2:$I$1243,8,FALSE)</f>
        <v>40552.688888888886</v>
      </c>
      <c r="N5148" s="7">
        <f>Table1[[#This Row],[Hui Reply?]]*(Table1[[#This Row],[post_time]]-Table1[[#This Row],[timestamp of previous reply]])</f>
        <v>0</v>
      </c>
      <c r="O5148" s="3">
        <f>O5147+Table1[[#This Row],[Hui Reply?]]</f>
        <v>1259</v>
      </c>
      <c r="P5148" s="19">
        <f>INT(Table1[[#This Row],[post_time]])</f>
        <v>40552</v>
      </c>
      <c r="Q5148" s="3">
        <f>IF(Table1[[#This Row],[Hui Reply?]],VLOOKUP(Table1[[#This Row],[topic_id]],'All Topics Data'!$A$2:$E$1243,5,FALSE),0)</f>
        <v>0</v>
      </c>
      <c r="R5148" s="8">
        <f>Table1[[#This Row],[post_time]]+8/24</f>
        <v>40553.022824074076</v>
      </c>
      <c r="S5148" s="3">
        <f>IF(Table1[[#This Row],[post_position]]=1,0,SUMIFS($F$2:F5148,$H$2:H5148,Table1[[#This Row],[post_position]]-1,$C$2:C5148,Table1[[#This Row],[topic_id]]))</f>
        <v>0</v>
      </c>
    </row>
    <row r="5149" spans="1:19" x14ac:dyDescent="0.25">
      <c r="A5149" s="7">
        <v>5253</v>
      </c>
      <c r="B5149" s="7">
        <v>1</v>
      </c>
      <c r="C5149" s="7">
        <v>1256</v>
      </c>
      <c r="D5149" s="7">
        <v>5408</v>
      </c>
      <c r="F5149" s="8">
        <v>40552.693981481483</v>
      </c>
      <c r="G5149" s="7">
        <v>0</v>
      </c>
      <c r="H5149" s="7">
        <v>2</v>
      </c>
      <c r="I5149" s="7" t="b">
        <f t="shared" si="240"/>
        <v>0</v>
      </c>
      <c r="J5149" s="7" t="b">
        <f t="shared" si="241"/>
        <v>1</v>
      </c>
      <c r="K5149" s="7">
        <f t="shared" si="242"/>
        <v>0</v>
      </c>
      <c r="L5149" s="7">
        <f>WEEKDAY(Table1[[#This Row],[post_time]])</f>
        <v>1</v>
      </c>
      <c r="M5149" s="7">
        <f>VLOOKUP(Table1[[#This Row],[topic_id]],'All Topics Data'!$A$2:$I$1243,8,FALSE)</f>
        <v>40552.688888888886</v>
      </c>
      <c r="N5149" s="7">
        <f>Table1[[#This Row],[Hui Reply?]]*(Table1[[#This Row],[post_time]]-Table1[[#This Row],[timestamp of previous reply]])</f>
        <v>0</v>
      </c>
      <c r="O5149" s="3">
        <f>O5148+Table1[[#This Row],[Hui Reply?]]</f>
        <v>1259</v>
      </c>
      <c r="P5149" s="19">
        <f>INT(Table1[[#This Row],[post_time]])</f>
        <v>40552</v>
      </c>
      <c r="Q5149" s="3">
        <f>IF(Table1[[#This Row],[Hui Reply?]],VLOOKUP(Table1[[#This Row],[topic_id]],'All Topics Data'!$A$2:$E$1243,5,FALSE),0)</f>
        <v>0</v>
      </c>
      <c r="R5149" s="8">
        <f>Table1[[#This Row],[post_time]]+8/24</f>
        <v>40553.027314814819</v>
      </c>
      <c r="S5149" s="3">
        <f>IF(Table1[[#This Row],[post_position]]=1,0,SUMIFS($F$2:F5149,$H$2:H5149,Table1[[#This Row],[post_position]]-1,$C$2:C5149,Table1[[#This Row],[topic_id]]))</f>
        <v>40552.68949074074</v>
      </c>
    </row>
    <row r="5150" spans="1:19" x14ac:dyDescent="0.25">
      <c r="A5150" s="7">
        <v>5254</v>
      </c>
      <c r="B5150" s="7">
        <v>1</v>
      </c>
      <c r="C5150" s="7">
        <v>1250</v>
      </c>
      <c r="D5150" s="7">
        <v>5408</v>
      </c>
      <c r="F5150" s="8">
        <v>40552.694606481484</v>
      </c>
      <c r="G5150" s="7">
        <v>0</v>
      </c>
      <c r="H5150" s="7">
        <v>4</v>
      </c>
      <c r="I5150" s="7" t="b">
        <f t="shared" si="240"/>
        <v>0</v>
      </c>
      <c r="J5150" s="7" t="b">
        <f t="shared" si="241"/>
        <v>1</v>
      </c>
      <c r="K5150" s="7">
        <f t="shared" si="242"/>
        <v>0</v>
      </c>
      <c r="L5150" s="7">
        <f>WEEKDAY(Table1[[#This Row],[post_time]])</f>
        <v>1</v>
      </c>
      <c r="M5150" s="7">
        <f>VLOOKUP(Table1[[#This Row],[topic_id]],'All Topics Data'!$A$2:$I$1243,8,FALSE)</f>
        <v>40551.574305555558</v>
      </c>
      <c r="N5150" s="7">
        <f>Table1[[#This Row],[Hui Reply?]]*(Table1[[#This Row],[post_time]]-Table1[[#This Row],[timestamp of previous reply]])</f>
        <v>0</v>
      </c>
      <c r="O5150" s="3">
        <f>O5149+Table1[[#This Row],[Hui Reply?]]</f>
        <v>1259</v>
      </c>
      <c r="P5150" s="19">
        <f>INT(Table1[[#This Row],[post_time]])</f>
        <v>40552</v>
      </c>
      <c r="Q5150" s="3">
        <f>IF(Table1[[#This Row],[Hui Reply?]],VLOOKUP(Table1[[#This Row],[topic_id]],'All Topics Data'!$A$2:$E$1243,5,FALSE),0)</f>
        <v>0</v>
      </c>
      <c r="R5150" s="8">
        <f>Table1[[#This Row],[post_time]]+8/24</f>
        <v>40553.02793981482</v>
      </c>
      <c r="S5150" s="3">
        <f>IF(Table1[[#This Row],[post_position]]=1,0,SUMIFS($F$2:F5150,$H$2:H5150,Table1[[#This Row],[post_position]]-1,$C$2:C5150,Table1[[#This Row],[topic_id]]))</f>
        <v>40552.673958333333</v>
      </c>
    </row>
    <row r="5151" spans="1:19" x14ac:dyDescent="0.25">
      <c r="A5151" s="7">
        <v>5255</v>
      </c>
      <c r="B5151" s="7">
        <v>1</v>
      </c>
      <c r="C5151" s="7">
        <v>1247</v>
      </c>
      <c r="D5151" s="7">
        <v>6821</v>
      </c>
      <c r="F5151" s="8">
        <v>40552.717905092592</v>
      </c>
      <c r="G5151" s="7">
        <v>0</v>
      </c>
      <c r="H5151" s="7">
        <v>5</v>
      </c>
      <c r="I5151" s="7" t="b">
        <f t="shared" si="240"/>
        <v>0</v>
      </c>
      <c r="J5151" s="7" t="b">
        <f t="shared" si="241"/>
        <v>1</v>
      </c>
      <c r="K5151" s="7">
        <f t="shared" si="242"/>
        <v>0</v>
      </c>
      <c r="L5151" s="7">
        <f>WEEKDAY(Table1[[#This Row],[post_time]])</f>
        <v>1</v>
      </c>
      <c r="M5151" s="7">
        <f>VLOOKUP(Table1[[#This Row],[topic_id]],'All Topics Data'!$A$2:$I$1243,8,FALSE)</f>
        <v>40550.921527777777</v>
      </c>
      <c r="N5151" s="7">
        <f>Table1[[#This Row],[Hui Reply?]]*(Table1[[#This Row],[post_time]]-Table1[[#This Row],[timestamp of previous reply]])</f>
        <v>0</v>
      </c>
      <c r="O5151" s="3">
        <f>O5150+Table1[[#This Row],[Hui Reply?]]</f>
        <v>1259</v>
      </c>
      <c r="P5151" s="19">
        <f>INT(Table1[[#This Row],[post_time]])</f>
        <v>40552</v>
      </c>
      <c r="Q5151" s="3">
        <f>IF(Table1[[#This Row],[Hui Reply?]],VLOOKUP(Table1[[#This Row],[topic_id]],'All Topics Data'!$A$2:$E$1243,5,FALSE),0)</f>
        <v>0</v>
      </c>
      <c r="R5151" s="8">
        <f>Table1[[#This Row],[post_time]]+8/24</f>
        <v>40553.051238425927</v>
      </c>
      <c r="S5151" s="3">
        <f>IF(Table1[[#This Row],[post_position]]=1,0,SUMIFS($F$2:F5151,$H$2:H5151,Table1[[#This Row],[post_position]]-1,$C$2:C5151,Table1[[#This Row],[topic_id]]))</f>
        <v>40552.238495370373</v>
      </c>
    </row>
    <row r="5152" spans="1:19" x14ac:dyDescent="0.25">
      <c r="A5152" s="7">
        <v>5256</v>
      </c>
      <c r="B5152" s="7">
        <v>1</v>
      </c>
      <c r="C5152" s="7">
        <v>1256</v>
      </c>
      <c r="D5152" s="7">
        <v>5408</v>
      </c>
      <c r="E5152" s="2"/>
      <c r="F5152" s="8">
        <v>40552.719189814816</v>
      </c>
      <c r="G5152" s="7">
        <v>0</v>
      </c>
      <c r="H5152" s="7">
        <v>3</v>
      </c>
      <c r="I5152" s="7" t="b">
        <f t="shared" si="240"/>
        <v>0</v>
      </c>
      <c r="J5152" s="7" t="b">
        <f t="shared" si="241"/>
        <v>1</v>
      </c>
      <c r="K5152" s="7">
        <f t="shared" si="242"/>
        <v>0</v>
      </c>
      <c r="L5152" s="7">
        <f>WEEKDAY(Table1[[#This Row],[post_time]])</f>
        <v>1</v>
      </c>
      <c r="M5152" s="7">
        <f>VLOOKUP(Table1[[#This Row],[topic_id]],'All Topics Data'!$A$2:$I$1243,8,FALSE)</f>
        <v>40552.688888888886</v>
      </c>
      <c r="N5152" s="7">
        <f>Table1[[#This Row],[Hui Reply?]]*(Table1[[#This Row],[post_time]]-Table1[[#This Row],[timestamp of previous reply]])</f>
        <v>0</v>
      </c>
      <c r="O5152" s="3">
        <f>O5151+Table1[[#This Row],[Hui Reply?]]</f>
        <v>1259</v>
      </c>
      <c r="P5152" s="19">
        <f>INT(Table1[[#This Row],[post_time]])</f>
        <v>40552</v>
      </c>
      <c r="Q5152" s="3">
        <f>IF(Table1[[#This Row],[Hui Reply?]],VLOOKUP(Table1[[#This Row],[topic_id]],'All Topics Data'!$A$2:$E$1243,5,FALSE),0)</f>
        <v>0</v>
      </c>
      <c r="R5152" s="8">
        <f>Table1[[#This Row],[post_time]]+8/24</f>
        <v>40553.052523148152</v>
      </c>
      <c r="S5152" s="3">
        <f>IF(Table1[[#This Row],[post_position]]=1,0,SUMIFS($F$2:F5152,$H$2:H5152,Table1[[#This Row],[post_position]]-1,$C$2:C5152,Table1[[#This Row],[topic_id]]))</f>
        <v>40552.693981481483</v>
      </c>
    </row>
    <row r="5153" spans="1:19" x14ac:dyDescent="0.25">
      <c r="A5153" s="7">
        <v>5257</v>
      </c>
      <c r="B5153" s="7">
        <v>1</v>
      </c>
      <c r="C5153" s="7">
        <v>1256</v>
      </c>
      <c r="D5153" s="7">
        <v>7187</v>
      </c>
      <c r="F5153" s="8">
        <v>40552.736261574071</v>
      </c>
      <c r="G5153" s="7">
        <v>0</v>
      </c>
      <c r="H5153" s="7">
        <v>4</v>
      </c>
      <c r="I5153" s="7" t="b">
        <f t="shared" si="240"/>
        <v>0</v>
      </c>
      <c r="J5153" s="7" t="b">
        <f t="shared" si="241"/>
        <v>1</v>
      </c>
      <c r="K5153" s="7">
        <f t="shared" si="242"/>
        <v>0</v>
      </c>
      <c r="L5153" s="7">
        <f>WEEKDAY(Table1[[#This Row],[post_time]])</f>
        <v>1</v>
      </c>
      <c r="M5153" s="7">
        <f>VLOOKUP(Table1[[#This Row],[topic_id]],'All Topics Data'!$A$2:$I$1243,8,FALSE)</f>
        <v>40552.688888888886</v>
      </c>
      <c r="N5153" s="7">
        <f>Table1[[#This Row],[Hui Reply?]]*(Table1[[#This Row],[post_time]]-Table1[[#This Row],[timestamp of previous reply]])</f>
        <v>0</v>
      </c>
      <c r="O5153" s="3">
        <f>O5152+Table1[[#This Row],[Hui Reply?]]</f>
        <v>1259</v>
      </c>
      <c r="P5153" s="19">
        <f>INT(Table1[[#This Row],[post_time]])</f>
        <v>40552</v>
      </c>
      <c r="Q5153" s="3">
        <f>IF(Table1[[#This Row],[Hui Reply?]],VLOOKUP(Table1[[#This Row],[topic_id]],'All Topics Data'!$A$2:$E$1243,5,FALSE),0)</f>
        <v>0</v>
      </c>
      <c r="R5153" s="8">
        <f>Table1[[#This Row],[post_time]]+8/24</f>
        <v>40553.069594907407</v>
      </c>
      <c r="S5153" s="3">
        <f>IF(Table1[[#This Row],[post_position]]=1,0,SUMIFS($F$2:F5153,$H$2:H5153,Table1[[#This Row],[post_position]]-1,$C$2:C5153,Table1[[#This Row],[topic_id]]))</f>
        <v>40552.719189814816</v>
      </c>
    </row>
    <row r="5154" spans="1:19" x14ac:dyDescent="0.25">
      <c r="A5154" s="7">
        <v>5258</v>
      </c>
      <c r="B5154" s="7">
        <v>1</v>
      </c>
      <c r="C5154" s="7">
        <v>1256</v>
      </c>
      <c r="D5154" s="7">
        <v>5408</v>
      </c>
      <c r="E5154" s="2"/>
      <c r="F5154" s="8">
        <v>40552.869745370372</v>
      </c>
      <c r="G5154" s="7">
        <v>0</v>
      </c>
      <c r="H5154" s="7">
        <v>5</v>
      </c>
      <c r="I5154" s="7" t="b">
        <f t="shared" si="240"/>
        <v>0</v>
      </c>
      <c r="J5154" s="7" t="b">
        <f t="shared" si="241"/>
        <v>1</v>
      </c>
      <c r="K5154" s="7">
        <f t="shared" si="242"/>
        <v>0</v>
      </c>
      <c r="L5154" s="7">
        <f>WEEKDAY(Table1[[#This Row],[post_time]])</f>
        <v>1</v>
      </c>
      <c r="M5154" s="7">
        <f>VLOOKUP(Table1[[#This Row],[topic_id]],'All Topics Data'!$A$2:$I$1243,8,FALSE)</f>
        <v>40552.688888888886</v>
      </c>
      <c r="N5154" s="7">
        <f>Table1[[#This Row],[Hui Reply?]]*(Table1[[#This Row],[post_time]]-Table1[[#This Row],[timestamp of previous reply]])</f>
        <v>0</v>
      </c>
      <c r="O5154" s="3">
        <f>O5153+Table1[[#This Row],[Hui Reply?]]</f>
        <v>1259</v>
      </c>
      <c r="P5154" s="19">
        <f>INT(Table1[[#This Row],[post_time]])</f>
        <v>40552</v>
      </c>
      <c r="Q5154" s="3">
        <f>IF(Table1[[#This Row],[Hui Reply?]],VLOOKUP(Table1[[#This Row],[topic_id]],'All Topics Data'!$A$2:$E$1243,5,FALSE),0)</f>
        <v>0</v>
      </c>
      <c r="R5154" s="8">
        <f>Table1[[#This Row],[post_time]]+8/24</f>
        <v>40553.203078703707</v>
      </c>
      <c r="S5154" s="3">
        <f>IF(Table1[[#This Row],[post_position]]=1,0,SUMIFS($F$2:F5154,$H$2:H5154,Table1[[#This Row],[post_position]]-1,$C$2:C5154,Table1[[#This Row],[topic_id]]))</f>
        <v>40552.736261574071</v>
      </c>
    </row>
    <row r="5155" spans="1:19" x14ac:dyDescent="0.25">
      <c r="A5155" s="7">
        <v>5259</v>
      </c>
      <c r="B5155" s="7">
        <v>1</v>
      </c>
      <c r="C5155" s="7">
        <v>1257</v>
      </c>
      <c r="D5155" s="7">
        <v>7308</v>
      </c>
      <c r="E5155" s="2"/>
      <c r="F5155" s="8">
        <v>40552.980509259258</v>
      </c>
      <c r="G5155" s="7">
        <v>0</v>
      </c>
      <c r="H5155" s="7">
        <v>1</v>
      </c>
      <c r="I5155" s="7" t="b">
        <f t="shared" si="240"/>
        <v>0</v>
      </c>
      <c r="J5155" s="7" t="b">
        <f t="shared" si="241"/>
        <v>0</v>
      </c>
      <c r="K5155" s="7">
        <f t="shared" si="242"/>
        <v>0</v>
      </c>
      <c r="L5155" s="7">
        <f>WEEKDAY(Table1[[#This Row],[post_time]])</f>
        <v>1</v>
      </c>
      <c r="M5155" s="7">
        <f>VLOOKUP(Table1[[#This Row],[topic_id]],'All Topics Data'!$A$2:$I$1243,8,FALSE)</f>
        <v>40552.979861111111</v>
      </c>
      <c r="N5155" s="7">
        <f>Table1[[#This Row],[Hui Reply?]]*(Table1[[#This Row],[post_time]]-Table1[[#This Row],[timestamp of previous reply]])</f>
        <v>0</v>
      </c>
      <c r="O5155" s="3">
        <f>O5154+Table1[[#This Row],[Hui Reply?]]</f>
        <v>1259</v>
      </c>
      <c r="P5155" s="19">
        <f>INT(Table1[[#This Row],[post_time]])</f>
        <v>40552</v>
      </c>
      <c r="Q5155" s="3">
        <f>IF(Table1[[#This Row],[Hui Reply?]],VLOOKUP(Table1[[#This Row],[topic_id]],'All Topics Data'!$A$2:$E$1243,5,FALSE),0)</f>
        <v>0</v>
      </c>
      <c r="R5155" s="8">
        <f>Table1[[#This Row],[post_time]]+8/24</f>
        <v>40553.313842592594</v>
      </c>
      <c r="S5155" s="3">
        <f>IF(Table1[[#This Row],[post_position]]=1,0,SUMIFS($F$2:F5155,$H$2:H5155,Table1[[#This Row],[post_position]]-1,$C$2:C5155,Table1[[#This Row],[topic_id]]))</f>
        <v>0</v>
      </c>
    </row>
    <row r="5156" spans="1:19" x14ac:dyDescent="0.25">
      <c r="A5156" s="7">
        <v>5260</v>
      </c>
      <c r="B5156" s="7">
        <v>1</v>
      </c>
      <c r="C5156" s="7">
        <v>1257</v>
      </c>
      <c r="D5156" s="7">
        <v>24</v>
      </c>
      <c r="F5156" s="8">
        <v>40553.010787037034</v>
      </c>
      <c r="G5156" s="7">
        <v>0</v>
      </c>
      <c r="H5156" s="7">
        <v>2</v>
      </c>
      <c r="I5156" s="7" t="b">
        <f t="shared" si="240"/>
        <v>1</v>
      </c>
      <c r="J5156" s="7" t="b">
        <f t="shared" si="241"/>
        <v>1</v>
      </c>
      <c r="K5156" s="7">
        <f t="shared" si="242"/>
        <v>1</v>
      </c>
      <c r="L5156" s="7">
        <f>WEEKDAY(Table1[[#This Row],[post_time]])</f>
        <v>2</v>
      </c>
      <c r="M5156" s="7">
        <f>VLOOKUP(Table1[[#This Row],[topic_id]],'All Topics Data'!$A$2:$I$1243,8,FALSE)</f>
        <v>40552.979861111111</v>
      </c>
      <c r="N5156" s="7">
        <f>Table1[[#This Row],[Hui Reply?]]*(Table1[[#This Row],[post_time]]-Table1[[#This Row],[timestamp of previous reply]])</f>
        <v>3.0277777776063886E-2</v>
      </c>
      <c r="O5156" s="3">
        <f>O5155+Table1[[#This Row],[Hui Reply?]]</f>
        <v>1260</v>
      </c>
      <c r="P5156" s="19">
        <f>INT(Table1[[#This Row],[post_time]])</f>
        <v>40553</v>
      </c>
      <c r="Q5156" s="3" t="str">
        <f>IF(Table1[[#This Row],[Hui Reply?]],VLOOKUP(Table1[[#This Row],[topic_id]],'All Topics Data'!$A$2:$E$1243,5,FALSE),0)</f>
        <v>vsardinas</v>
      </c>
      <c r="R5156" s="8">
        <f>Table1[[#This Row],[post_time]]+8/24</f>
        <v>40553.34412037037</v>
      </c>
      <c r="S5156" s="3">
        <f>IF(Table1[[#This Row],[post_position]]=1,0,SUMIFS($F$2:F5156,$H$2:H5156,Table1[[#This Row],[post_position]]-1,$C$2:C5156,Table1[[#This Row],[topic_id]]))</f>
        <v>40552.980509259258</v>
      </c>
    </row>
    <row r="5157" spans="1:19" x14ac:dyDescent="0.25">
      <c r="A5157" s="7">
        <v>5261</v>
      </c>
      <c r="B5157" s="7">
        <v>1</v>
      </c>
      <c r="C5157" s="7">
        <v>1247</v>
      </c>
      <c r="D5157" s="7">
        <v>24</v>
      </c>
      <c r="F5157" s="8">
        <v>40553.142893518518</v>
      </c>
      <c r="G5157" s="7">
        <v>0</v>
      </c>
      <c r="H5157" s="7">
        <v>6</v>
      </c>
      <c r="I5157" s="7" t="b">
        <f t="shared" si="240"/>
        <v>1</v>
      </c>
      <c r="J5157" s="7" t="b">
        <f t="shared" si="241"/>
        <v>1</v>
      </c>
      <c r="K5157" s="7">
        <f t="shared" si="242"/>
        <v>1</v>
      </c>
      <c r="L5157" s="7">
        <f>WEEKDAY(Table1[[#This Row],[post_time]])</f>
        <v>2</v>
      </c>
      <c r="M5157" s="7">
        <f>VLOOKUP(Table1[[#This Row],[topic_id]],'All Topics Data'!$A$2:$I$1243,8,FALSE)</f>
        <v>40550.921527777777</v>
      </c>
      <c r="N5157" s="7">
        <f>Table1[[#This Row],[Hui Reply?]]*(Table1[[#This Row],[post_time]]-Table1[[#This Row],[timestamp of previous reply]])</f>
        <v>0.42498842592613073</v>
      </c>
      <c r="O5157" s="3">
        <f>O5156+Table1[[#This Row],[Hui Reply?]]</f>
        <v>1261</v>
      </c>
      <c r="P5157" s="19">
        <f>INT(Table1[[#This Row],[post_time]])</f>
        <v>40553</v>
      </c>
      <c r="Q5157" s="3" t="str">
        <f>IF(Table1[[#This Row],[Hui Reply?]],VLOOKUP(Table1[[#This Row],[topic_id]],'All Topics Data'!$A$2:$E$1243,5,FALSE),0)</f>
        <v>indi visual</v>
      </c>
      <c r="R5157" s="8">
        <f>Table1[[#This Row],[post_time]]+8/24</f>
        <v>40553.476226851853</v>
      </c>
      <c r="S5157" s="3">
        <f>IF(Table1[[#This Row],[post_position]]=1,0,SUMIFS($F$2:F5157,$H$2:H5157,Table1[[#This Row],[post_position]]-1,$C$2:C5157,Table1[[#This Row],[topic_id]]))</f>
        <v>40552.717905092592</v>
      </c>
    </row>
    <row r="5158" spans="1:19" x14ac:dyDescent="0.25">
      <c r="A5158" s="7">
        <v>5262</v>
      </c>
      <c r="B5158" s="7">
        <v>1</v>
      </c>
      <c r="C5158" s="7">
        <v>1248</v>
      </c>
      <c r="D5158" s="7">
        <v>7300</v>
      </c>
      <c r="F5158" s="8">
        <v>40553.153483796297</v>
      </c>
      <c r="G5158" s="7">
        <v>0</v>
      </c>
      <c r="H5158" s="7">
        <v>9</v>
      </c>
      <c r="I5158" s="7" t="b">
        <f t="shared" si="240"/>
        <v>0</v>
      </c>
      <c r="J5158" s="7" t="b">
        <f t="shared" si="241"/>
        <v>1</v>
      </c>
      <c r="K5158" s="7">
        <f t="shared" si="242"/>
        <v>0</v>
      </c>
      <c r="L5158" s="7">
        <f>WEEKDAY(Table1[[#This Row],[post_time]])</f>
        <v>2</v>
      </c>
      <c r="M5158" s="7">
        <f>VLOOKUP(Table1[[#This Row],[topic_id]],'All Topics Data'!$A$2:$I$1243,8,FALSE)</f>
        <v>40551.26666666667</v>
      </c>
      <c r="N5158" s="7">
        <f>Table1[[#This Row],[Hui Reply?]]*(Table1[[#This Row],[post_time]]-Table1[[#This Row],[timestamp of previous reply]])</f>
        <v>0</v>
      </c>
      <c r="O5158" s="3">
        <f>O5157+Table1[[#This Row],[Hui Reply?]]</f>
        <v>1261</v>
      </c>
      <c r="P5158" s="19">
        <f>INT(Table1[[#This Row],[post_time]])</f>
        <v>40553</v>
      </c>
      <c r="Q5158" s="3">
        <f>IF(Table1[[#This Row],[Hui Reply?]],VLOOKUP(Table1[[#This Row],[topic_id]],'All Topics Data'!$A$2:$E$1243,5,FALSE),0)</f>
        <v>0</v>
      </c>
      <c r="R5158" s="8">
        <f>Table1[[#This Row],[post_time]]+8/24</f>
        <v>40553.486817129633</v>
      </c>
      <c r="S5158" s="3">
        <f>IF(Table1[[#This Row],[post_position]]=1,0,SUMIFS($F$2:F5158,$H$2:H5158,Table1[[#This Row],[post_position]]-1,$C$2:C5158,Table1[[#This Row],[topic_id]]))</f>
        <v>40552.040011574078</v>
      </c>
    </row>
    <row r="5159" spans="1:19" x14ac:dyDescent="0.25">
      <c r="A5159" s="7">
        <v>5263</v>
      </c>
      <c r="B5159" s="7">
        <v>1</v>
      </c>
      <c r="C5159" s="7">
        <v>1258</v>
      </c>
      <c r="D5159" s="7">
        <v>7310</v>
      </c>
      <c r="E5159" s="2"/>
      <c r="F5159" s="8">
        <v>40553.181805555556</v>
      </c>
      <c r="G5159" s="7">
        <v>0</v>
      </c>
      <c r="H5159" s="7">
        <v>1</v>
      </c>
      <c r="I5159" s="7" t="b">
        <f t="shared" si="240"/>
        <v>0</v>
      </c>
      <c r="J5159" s="7" t="b">
        <f t="shared" si="241"/>
        <v>0</v>
      </c>
      <c r="K5159" s="7">
        <f t="shared" si="242"/>
        <v>0</v>
      </c>
      <c r="L5159" s="7">
        <f>WEEKDAY(Table1[[#This Row],[post_time]])</f>
        <v>2</v>
      </c>
      <c r="M5159" s="7">
        <f>VLOOKUP(Table1[[#This Row],[topic_id]],'All Topics Data'!$A$2:$I$1243,8,FALSE)</f>
        <v>40553.181250000001</v>
      </c>
      <c r="N5159" s="7">
        <f>Table1[[#This Row],[Hui Reply?]]*(Table1[[#This Row],[post_time]]-Table1[[#This Row],[timestamp of previous reply]])</f>
        <v>0</v>
      </c>
      <c r="O5159" s="3">
        <f>O5158+Table1[[#This Row],[Hui Reply?]]</f>
        <v>1261</v>
      </c>
      <c r="P5159" s="19">
        <f>INT(Table1[[#This Row],[post_time]])</f>
        <v>40553</v>
      </c>
      <c r="Q5159" s="3">
        <f>IF(Table1[[#This Row],[Hui Reply?]],VLOOKUP(Table1[[#This Row],[topic_id]],'All Topics Data'!$A$2:$E$1243,5,FALSE),0)</f>
        <v>0</v>
      </c>
      <c r="R5159" s="8">
        <f>Table1[[#This Row],[post_time]]+8/24</f>
        <v>40553.515138888892</v>
      </c>
      <c r="S5159" s="3">
        <f>IF(Table1[[#This Row],[post_position]]=1,0,SUMIFS($F$2:F5159,$H$2:H5159,Table1[[#This Row],[post_position]]-1,$C$2:C5159,Table1[[#This Row],[topic_id]]))</f>
        <v>0</v>
      </c>
    </row>
    <row r="5160" spans="1:19" x14ac:dyDescent="0.25">
      <c r="A5160" s="7">
        <v>5264</v>
      </c>
      <c r="B5160" s="7">
        <v>1</v>
      </c>
      <c r="C5160" s="7">
        <v>1250</v>
      </c>
      <c r="D5160" s="7">
        <v>24</v>
      </c>
      <c r="E5160" s="2"/>
      <c r="F5160" s="8">
        <v>40553.182291666664</v>
      </c>
      <c r="G5160" s="7">
        <v>0</v>
      </c>
      <c r="H5160" s="7">
        <v>5</v>
      </c>
      <c r="I5160" s="7" t="b">
        <f t="shared" si="240"/>
        <v>1</v>
      </c>
      <c r="J5160" s="7" t="b">
        <f t="shared" si="241"/>
        <v>1</v>
      </c>
      <c r="K5160" s="7">
        <f t="shared" si="242"/>
        <v>1</v>
      </c>
      <c r="L5160" s="7">
        <f>WEEKDAY(Table1[[#This Row],[post_time]])</f>
        <v>2</v>
      </c>
      <c r="M5160" s="7">
        <f>VLOOKUP(Table1[[#This Row],[topic_id]],'All Topics Data'!$A$2:$I$1243,8,FALSE)</f>
        <v>40551.574305555558</v>
      </c>
      <c r="N5160" s="7">
        <f>Table1[[#This Row],[Hui Reply?]]*(Table1[[#This Row],[post_time]]-Table1[[#This Row],[timestamp of previous reply]])</f>
        <v>0.48768518518045312</v>
      </c>
      <c r="O5160" s="3">
        <f>O5159+Table1[[#This Row],[Hui Reply?]]</f>
        <v>1262</v>
      </c>
      <c r="P5160" s="19">
        <f>INT(Table1[[#This Row],[post_time]])</f>
        <v>40553</v>
      </c>
      <c r="Q5160" s="3" t="str">
        <f>IF(Table1[[#This Row],[Hui Reply?]],VLOOKUP(Table1[[#This Row],[topic_id]],'All Topics Data'!$A$2:$E$1243,5,FALSE),0)</f>
        <v>Zard69</v>
      </c>
      <c r="R5160" s="8">
        <f>Table1[[#This Row],[post_time]]+8/24</f>
        <v>40553.515625</v>
      </c>
      <c r="S5160" s="3">
        <f>IF(Table1[[#This Row],[post_position]]=1,0,SUMIFS($F$2:F5160,$H$2:H5160,Table1[[#This Row],[post_position]]-1,$C$2:C5160,Table1[[#This Row],[topic_id]]))</f>
        <v>40552.694606481484</v>
      </c>
    </row>
    <row r="5161" spans="1:19" x14ac:dyDescent="0.25">
      <c r="A5161" s="7">
        <v>5265</v>
      </c>
      <c r="B5161" s="7">
        <v>1</v>
      </c>
      <c r="C5161" s="7">
        <v>1258</v>
      </c>
      <c r="D5161" s="7">
        <v>5408</v>
      </c>
      <c r="F5161" s="8">
        <v>40553.19767361111</v>
      </c>
      <c r="G5161" s="7">
        <v>0</v>
      </c>
      <c r="H5161" s="7">
        <v>2</v>
      </c>
      <c r="I5161" s="7" t="b">
        <f t="shared" si="240"/>
        <v>0</v>
      </c>
      <c r="J5161" s="7" t="b">
        <f t="shared" si="241"/>
        <v>1</v>
      </c>
      <c r="K5161" s="7">
        <f t="shared" si="242"/>
        <v>0</v>
      </c>
      <c r="L5161" s="7">
        <f>WEEKDAY(Table1[[#This Row],[post_time]])</f>
        <v>2</v>
      </c>
      <c r="M5161" s="7">
        <f>VLOOKUP(Table1[[#This Row],[topic_id]],'All Topics Data'!$A$2:$I$1243,8,FALSE)</f>
        <v>40553.181250000001</v>
      </c>
      <c r="N5161" s="7">
        <f>Table1[[#This Row],[Hui Reply?]]*(Table1[[#This Row],[post_time]]-Table1[[#This Row],[timestamp of previous reply]])</f>
        <v>0</v>
      </c>
      <c r="O5161" s="3">
        <f>O5160+Table1[[#This Row],[Hui Reply?]]</f>
        <v>1262</v>
      </c>
      <c r="P5161" s="19">
        <f>INT(Table1[[#This Row],[post_time]])</f>
        <v>40553</v>
      </c>
      <c r="Q5161" s="3">
        <f>IF(Table1[[#This Row],[Hui Reply?]],VLOOKUP(Table1[[#This Row],[topic_id]],'All Topics Data'!$A$2:$E$1243,5,FALSE),0)</f>
        <v>0</v>
      </c>
      <c r="R5161" s="8">
        <f>Table1[[#This Row],[post_time]]+8/24</f>
        <v>40553.531006944446</v>
      </c>
      <c r="S5161" s="3">
        <f>IF(Table1[[#This Row],[post_position]]=1,0,SUMIFS($F$2:F5161,$H$2:H5161,Table1[[#This Row],[post_position]]-1,$C$2:C5161,Table1[[#This Row],[topic_id]]))</f>
        <v>40553.181805555556</v>
      </c>
    </row>
    <row r="5162" spans="1:19" x14ac:dyDescent="0.25">
      <c r="A5162" s="7">
        <v>5266</v>
      </c>
      <c r="B5162" s="7">
        <v>1</v>
      </c>
      <c r="C5162" s="7">
        <v>1257</v>
      </c>
      <c r="D5162" s="7">
        <v>7308</v>
      </c>
      <c r="E5162" s="2"/>
      <c r="F5162" s="8">
        <v>40553.214444444442</v>
      </c>
      <c r="G5162" s="7">
        <v>0</v>
      </c>
      <c r="H5162" s="7">
        <v>3</v>
      </c>
      <c r="I5162" s="7" t="b">
        <f t="shared" si="240"/>
        <v>0</v>
      </c>
      <c r="J5162" s="7" t="b">
        <f t="shared" si="241"/>
        <v>1</v>
      </c>
      <c r="K5162" s="7">
        <f t="shared" si="242"/>
        <v>0</v>
      </c>
      <c r="L5162" s="7">
        <f>WEEKDAY(Table1[[#This Row],[post_time]])</f>
        <v>2</v>
      </c>
      <c r="M5162" s="7">
        <f>VLOOKUP(Table1[[#This Row],[topic_id]],'All Topics Data'!$A$2:$I$1243,8,FALSE)</f>
        <v>40552.979861111111</v>
      </c>
      <c r="N5162" s="7">
        <f>Table1[[#This Row],[Hui Reply?]]*(Table1[[#This Row],[post_time]]-Table1[[#This Row],[timestamp of previous reply]])</f>
        <v>0</v>
      </c>
      <c r="O5162" s="3">
        <f>O5161+Table1[[#This Row],[Hui Reply?]]</f>
        <v>1262</v>
      </c>
      <c r="P5162" s="19">
        <f>INT(Table1[[#This Row],[post_time]])</f>
        <v>40553</v>
      </c>
      <c r="Q5162" s="3">
        <f>IF(Table1[[#This Row],[Hui Reply?]],VLOOKUP(Table1[[#This Row],[topic_id]],'All Topics Data'!$A$2:$E$1243,5,FALSE),0)</f>
        <v>0</v>
      </c>
      <c r="R5162" s="8">
        <f>Table1[[#This Row],[post_time]]+8/24</f>
        <v>40553.547777777778</v>
      </c>
      <c r="S5162" s="3">
        <f>IF(Table1[[#This Row],[post_position]]=1,0,SUMIFS($F$2:F5162,$H$2:H5162,Table1[[#This Row],[post_position]]-1,$C$2:C5162,Table1[[#This Row],[topic_id]]))</f>
        <v>40553.010787037034</v>
      </c>
    </row>
    <row r="5163" spans="1:19" x14ac:dyDescent="0.25">
      <c r="A5163" s="7">
        <v>5267</v>
      </c>
      <c r="B5163" s="7">
        <v>1</v>
      </c>
      <c r="C5163" s="7">
        <v>1247</v>
      </c>
      <c r="D5163" s="7">
        <v>6821</v>
      </c>
      <c r="F5163" s="8">
        <v>40553.234884259262</v>
      </c>
      <c r="G5163" s="7">
        <v>0</v>
      </c>
      <c r="H5163" s="7">
        <v>7</v>
      </c>
      <c r="I5163" s="7" t="b">
        <f t="shared" si="240"/>
        <v>0</v>
      </c>
      <c r="J5163" s="7" t="b">
        <f t="shared" si="241"/>
        <v>1</v>
      </c>
      <c r="K5163" s="7">
        <f t="shared" si="242"/>
        <v>0</v>
      </c>
      <c r="L5163" s="7">
        <f>WEEKDAY(Table1[[#This Row],[post_time]])</f>
        <v>2</v>
      </c>
      <c r="M5163" s="7">
        <f>VLOOKUP(Table1[[#This Row],[topic_id]],'All Topics Data'!$A$2:$I$1243,8,FALSE)</f>
        <v>40550.921527777777</v>
      </c>
      <c r="N5163" s="7">
        <f>Table1[[#This Row],[Hui Reply?]]*(Table1[[#This Row],[post_time]]-Table1[[#This Row],[timestamp of previous reply]])</f>
        <v>0</v>
      </c>
      <c r="O5163" s="3">
        <f>O5162+Table1[[#This Row],[Hui Reply?]]</f>
        <v>1262</v>
      </c>
      <c r="P5163" s="19">
        <f>INT(Table1[[#This Row],[post_time]])</f>
        <v>40553</v>
      </c>
      <c r="Q5163" s="3">
        <f>IF(Table1[[#This Row],[Hui Reply?]],VLOOKUP(Table1[[#This Row],[topic_id]],'All Topics Data'!$A$2:$E$1243,5,FALSE),0)</f>
        <v>0</v>
      </c>
      <c r="R5163" s="8">
        <f>Table1[[#This Row],[post_time]]+8/24</f>
        <v>40553.568217592598</v>
      </c>
      <c r="S5163" s="3">
        <f>IF(Table1[[#This Row],[post_position]]=1,0,SUMIFS($F$2:F5163,$H$2:H5163,Table1[[#This Row],[post_position]]-1,$C$2:C5163,Table1[[#This Row],[topic_id]]))</f>
        <v>40553.142893518518</v>
      </c>
    </row>
    <row r="5164" spans="1:19" x14ac:dyDescent="0.25">
      <c r="A5164" s="7">
        <v>5268</v>
      </c>
      <c r="B5164" s="7">
        <v>1</v>
      </c>
      <c r="C5164" s="7">
        <v>1258</v>
      </c>
      <c r="D5164" s="7">
        <v>7310</v>
      </c>
      <c r="E5164" s="2"/>
      <c r="F5164" s="8">
        <v>40553.249583333331</v>
      </c>
      <c r="G5164" s="7">
        <v>0</v>
      </c>
      <c r="H5164" s="7">
        <v>3</v>
      </c>
      <c r="I5164" s="7" t="b">
        <f t="shared" si="240"/>
        <v>0</v>
      </c>
      <c r="J5164" s="7" t="b">
        <f t="shared" si="241"/>
        <v>1</v>
      </c>
      <c r="K5164" s="7">
        <f t="shared" si="242"/>
        <v>0</v>
      </c>
      <c r="L5164" s="7">
        <f>WEEKDAY(Table1[[#This Row],[post_time]])</f>
        <v>2</v>
      </c>
      <c r="M5164" s="7">
        <f>VLOOKUP(Table1[[#This Row],[topic_id]],'All Topics Data'!$A$2:$I$1243,8,FALSE)</f>
        <v>40553.181250000001</v>
      </c>
      <c r="N5164" s="7">
        <f>Table1[[#This Row],[Hui Reply?]]*(Table1[[#This Row],[post_time]]-Table1[[#This Row],[timestamp of previous reply]])</f>
        <v>0</v>
      </c>
      <c r="O5164" s="3">
        <f>O5163+Table1[[#This Row],[Hui Reply?]]</f>
        <v>1262</v>
      </c>
      <c r="P5164" s="19">
        <f>INT(Table1[[#This Row],[post_time]])</f>
        <v>40553</v>
      </c>
      <c r="Q5164" s="3">
        <f>IF(Table1[[#This Row],[Hui Reply?]],VLOOKUP(Table1[[#This Row],[topic_id]],'All Topics Data'!$A$2:$E$1243,5,FALSE),0)</f>
        <v>0</v>
      </c>
      <c r="R5164" s="8">
        <f>Table1[[#This Row],[post_time]]+8/24</f>
        <v>40553.582916666666</v>
      </c>
      <c r="S5164" s="3">
        <f>IF(Table1[[#This Row],[post_position]]=1,0,SUMIFS($F$2:F5164,$H$2:H5164,Table1[[#This Row],[post_position]]-1,$C$2:C5164,Table1[[#This Row],[topic_id]]))</f>
        <v>40553.19767361111</v>
      </c>
    </row>
    <row r="5165" spans="1:19" x14ac:dyDescent="0.25">
      <c r="A5165" s="7">
        <v>5269</v>
      </c>
      <c r="B5165" s="7">
        <v>1</v>
      </c>
      <c r="C5165" s="7">
        <v>1259</v>
      </c>
      <c r="D5165" s="7">
        <v>7262</v>
      </c>
      <c r="E5165" s="2"/>
      <c r="F5165" s="8">
        <v>40553.280601851853</v>
      </c>
      <c r="G5165" s="7">
        <v>0</v>
      </c>
      <c r="H5165" s="7">
        <v>1</v>
      </c>
      <c r="I5165" s="7" t="b">
        <f t="shared" si="240"/>
        <v>0</v>
      </c>
      <c r="J5165" s="7" t="b">
        <f t="shared" si="241"/>
        <v>0</v>
      </c>
      <c r="K5165" s="7">
        <f t="shared" si="242"/>
        <v>0</v>
      </c>
      <c r="L5165" s="7">
        <f>WEEKDAY(Table1[[#This Row],[post_time]])</f>
        <v>2</v>
      </c>
      <c r="M5165" s="7">
        <f>VLOOKUP(Table1[[#This Row],[topic_id]],'All Topics Data'!$A$2:$I$1243,8,FALSE)</f>
        <v>40553.280555555553</v>
      </c>
      <c r="N5165" s="7">
        <f>Table1[[#This Row],[Hui Reply?]]*(Table1[[#This Row],[post_time]]-Table1[[#This Row],[timestamp of previous reply]])</f>
        <v>0</v>
      </c>
      <c r="O5165" s="3">
        <f>O5164+Table1[[#This Row],[Hui Reply?]]</f>
        <v>1262</v>
      </c>
      <c r="P5165" s="19">
        <f>INT(Table1[[#This Row],[post_time]])</f>
        <v>40553</v>
      </c>
      <c r="Q5165" s="3">
        <f>IF(Table1[[#This Row],[Hui Reply?]],VLOOKUP(Table1[[#This Row],[topic_id]],'All Topics Data'!$A$2:$E$1243,5,FALSE),0)</f>
        <v>0</v>
      </c>
      <c r="R5165" s="8">
        <f>Table1[[#This Row],[post_time]]+8/24</f>
        <v>40553.613935185189</v>
      </c>
      <c r="S5165" s="3">
        <f>IF(Table1[[#This Row],[post_position]]=1,0,SUMIFS($F$2:F5165,$H$2:H5165,Table1[[#This Row],[post_position]]-1,$C$2:C5165,Table1[[#This Row],[topic_id]]))</f>
        <v>0</v>
      </c>
    </row>
    <row r="5166" spans="1:19" x14ac:dyDescent="0.25">
      <c r="A5166" s="7">
        <v>5270</v>
      </c>
      <c r="B5166" s="7">
        <v>1</v>
      </c>
      <c r="C5166" s="7">
        <v>1260</v>
      </c>
      <c r="D5166" s="7">
        <v>7269</v>
      </c>
      <c r="E5166" s="2"/>
      <c r="F5166" s="8">
        <v>40553.296817129631</v>
      </c>
      <c r="G5166" s="7">
        <v>0</v>
      </c>
      <c r="H5166" s="7">
        <v>1</v>
      </c>
      <c r="I5166" s="7" t="b">
        <f t="shared" si="240"/>
        <v>0</v>
      </c>
      <c r="J5166" s="7" t="b">
        <f t="shared" si="241"/>
        <v>0</v>
      </c>
      <c r="K5166" s="7">
        <f t="shared" si="242"/>
        <v>0</v>
      </c>
      <c r="L5166" s="7">
        <f>WEEKDAY(Table1[[#This Row],[post_time]])</f>
        <v>2</v>
      </c>
      <c r="M5166" s="7">
        <f>VLOOKUP(Table1[[#This Row],[topic_id]],'All Topics Data'!$A$2:$I$1243,8,FALSE)</f>
        <v>40553.296527777777</v>
      </c>
      <c r="N5166" s="7">
        <f>Table1[[#This Row],[Hui Reply?]]*(Table1[[#This Row],[post_time]]-Table1[[#This Row],[timestamp of previous reply]])</f>
        <v>0</v>
      </c>
      <c r="O5166" s="3">
        <f>O5165+Table1[[#This Row],[Hui Reply?]]</f>
        <v>1262</v>
      </c>
      <c r="P5166" s="19">
        <f>INT(Table1[[#This Row],[post_time]])</f>
        <v>40553</v>
      </c>
      <c r="Q5166" s="3">
        <f>IF(Table1[[#This Row],[Hui Reply?]],VLOOKUP(Table1[[#This Row],[topic_id]],'All Topics Data'!$A$2:$E$1243,5,FALSE),0)</f>
        <v>0</v>
      </c>
      <c r="R5166" s="8">
        <f>Table1[[#This Row],[post_time]]+8/24</f>
        <v>40553.630150462966</v>
      </c>
      <c r="S5166" s="3">
        <f>IF(Table1[[#This Row],[post_position]]=1,0,SUMIFS($F$2:F5166,$H$2:H5166,Table1[[#This Row],[post_position]]-1,$C$2:C5166,Table1[[#This Row],[topic_id]]))</f>
        <v>0</v>
      </c>
    </row>
    <row r="5167" spans="1:19" x14ac:dyDescent="0.25">
      <c r="A5167" s="7">
        <v>5271</v>
      </c>
      <c r="B5167" s="7">
        <v>1</v>
      </c>
      <c r="C5167" s="7">
        <v>1258</v>
      </c>
      <c r="D5167" s="7">
        <v>5408</v>
      </c>
      <c r="E5167" s="2"/>
      <c r="F5167" s="8">
        <v>40553.317442129628</v>
      </c>
      <c r="G5167" s="7">
        <v>0</v>
      </c>
      <c r="H5167" s="7">
        <v>4</v>
      </c>
      <c r="I5167" s="7" t="b">
        <f t="shared" si="240"/>
        <v>0</v>
      </c>
      <c r="J5167" s="7" t="b">
        <f t="shared" si="241"/>
        <v>1</v>
      </c>
      <c r="K5167" s="7">
        <f t="shared" si="242"/>
        <v>0</v>
      </c>
      <c r="L5167" s="7">
        <f>WEEKDAY(Table1[[#This Row],[post_time]])</f>
        <v>2</v>
      </c>
      <c r="M5167" s="7">
        <f>VLOOKUP(Table1[[#This Row],[topic_id]],'All Topics Data'!$A$2:$I$1243,8,FALSE)</f>
        <v>40553.181250000001</v>
      </c>
      <c r="N5167" s="7">
        <f>Table1[[#This Row],[Hui Reply?]]*(Table1[[#This Row],[post_time]]-Table1[[#This Row],[timestamp of previous reply]])</f>
        <v>0</v>
      </c>
      <c r="O5167" s="3">
        <f>O5166+Table1[[#This Row],[Hui Reply?]]</f>
        <v>1262</v>
      </c>
      <c r="P5167" s="19">
        <f>INT(Table1[[#This Row],[post_time]])</f>
        <v>40553</v>
      </c>
      <c r="Q5167" s="3">
        <f>IF(Table1[[#This Row],[Hui Reply?]],VLOOKUP(Table1[[#This Row],[topic_id]],'All Topics Data'!$A$2:$E$1243,5,FALSE),0)</f>
        <v>0</v>
      </c>
      <c r="R5167" s="8">
        <f>Table1[[#This Row],[post_time]]+8/24</f>
        <v>40553.650775462964</v>
      </c>
      <c r="S5167" s="3">
        <f>IF(Table1[[#This Row],[post_position]]=1,0,SUMIFS($F$2:F5167,$H$2:H5167,Table1[[#This Row],[post_position]]-1,$C$2:C5167,Table1[[#This Row],[topic_id]]))</f>
        <v>40553.249583333331</v>
      </c>
    </row>
    <row r="5168" spans="1:19" x14ac:dyDescent="0.25">
      <c r="A5168" s="7">
        <v>5272</v>
      </c>
      <c r="B5168" s="7">
        <v>1</v>
      </c>
      <c r="C5168" s="7">
        <v>1260</v>
      </c>
      <c r="D5168" s="7">
        <v>5408</v>
      </c>
      <c r="F5168" s="8">
        <v>40553.319212962961</v>
      </c>
      <c r="G5168" s="7">
        <v>0</v>
      </c>
      <c r="H5168" s="7">
        <v>2</v>
      </c>
      <c r="I5168" s="7" t="b">
        <f t="shared" si="240"/>
        <v>0</v>
      </c>
      <c r="J5168" s="7" t="b">
        <f t="shared" si="241"/>
        <v>1</v>
      </c>
      <c r="K5168" s="7">
        <f t="shared" si="242"/>
        <v>0</v>
      </c>
      <c r="L5168" s="7">
        <f>WEEKDAY(Table1[[#This Row],[post_time]])</f>
        <v>2</v>
      </c>
      <c r="M5168" s="7">
        <f>VLOOKUP(Table1[[#This Row],[topic_id]],'All Topics Data'!$A$2:$I$1243,8,FALSE)</f>
        <v>40553.296527777777</v>
      </c>
      <c r="N5168" s="7">
        <f>Table1[[#This Row],[Hui Reply?]]*(Table1[[#This Row],[post_time]]-Table1[[#This Row],[timestamp of previous reply]])</f>
        <v>0</v>
      </c>
      <c r="O5168" s="3">
        <f>O5167+Table1[[#This Row],[Hui Reply?]]</f>
        <v>1262</v>
      </c>
      <c r="P5168" s="19">
        <f>INT(Table1[[#This Row],[post_time]])</f>
        <v>40553</v>
      </c>
      <c r="Q5168" s="3">
        <f>IF(Table1[[#This Row],[Hui Reply?]],VLOOKUP(Table1[[#This Row],[topic_id]],'All Topics Data'!$A$2:$E$1243,5,FALSE),0)</f>
        <v>0</v>
      </c>
      <c r="R5168" s="8">
        <f>Table1[[#This Row],[post_time]]+8/24</f>
        <v>40553.652546296296</v>
      </c>
      <c r="S5168" s="3">
        <f>IF(Table1[[#This Row],[post_position]]=1,0,SUMIFS($F$2:F5168,$H$2:H5168,Table1[[#This Row],[post_position]]-1,$C$2:C5168,Table1[[#This Row],[topic_id]]))</f>
        <v>40553.296817129631</v>
      </c>
    </row>
    <row r="5169" spans="1:19" x14ac:dyDescent="0.25">
      <c r="A5169" s="7">
        <v>5273</v>
      </c>
      <c r="B5169" s="7">
        <v>1</v>
      </c>
      <c r="C5169" s="7">
        <v>1259</v>
      </c>
      <c r="D5169" s="7">
        <v>5408</v>
      </c>
      <c r="F5169" s="8">
        <v>40553.320486111108</v>
      </c>
      <c r="G5169" s="7">
        <v>0</v>
      </c>
      <c r="H5169" s="7">
        <v>2</v>
      </c>
      <c r="I5169" s="7" t="b">
        <f t="shared" si="240"/>
        <v>0</v>
      </c>
      <c r="J5169" s="7" t="b">
        <f t="shared" si="241"/>
        <v>1</v>
      </c>
      <c r="K5169" s="7">
        <f t="shared" si="242"/>
        <v>0</v>
      </c>
      <c r="L5169" s="7">
        <f>WEEKDAY(Table1[[#This Row],[post_time]])</f>
        <v>2</v>
      </c>
      <c r="M5169" s="7">
        <f>VLOOKUP(Table1[[#This Row],[topic_id]],'All Topics Data'!$A$2:$I$1243,8,FALSE)</f>
        <v>40553.280555555553</v>
      </c>
      <c r="N5169" s="7">
        <f>Table1[[#This Row],[Hui Reply?]]*(Table1[[#This Row],[post_time]]-Table1[[#This Row],[timestamp of previous reply]])</f>
        <v>0</v>
      </c>
      <c r="O5169" s="3">
        <f>O5168+Table1[[#This Row],[Hui Reply?]]</f>
        <v>1262</v>
      </c>
      <c r="P5169" s="19">
        <f>INT(Table1[[#This Row],[post_time]])</f>
        <v>40553</v>
      </c>
      <c r="Q5169" s="3">
        <f>IF(Table1[[#This Row],[Hui Reply?]],VLOOKUP(Table1[[#This Row],[topic_id]],'All Topics Data'!$A$2:$E$1243,5,FALSE),0)</f>
        <v>0</v>
      </c>
      <c r="R5169" s="8">
        <f>Table1[[#This Row],[post_time]]+8/24</f>
        <v>40553.653819444444</v>
      </c>
      <c r="S5169" s="3">
        <f>IF(Table1[[#This Row],[post_position]]=1,0,SUMIFS($F$2:F5169,$H$2:H5169,Table1[[#This Row],[post_position]]-1,$C$2:C5169,Table1[[#This Row],[topic_id]]))</f>
        <v>40553.280601851853</v>
      </c>
    </row>
    <row r="5170" spans="1:19" x14ac:dyDescent="0.25">
      <c r="A5170" s="7">
        <v>5274</v>
      </c>
      <c r="B5170" s="7">
        <v>1</v>
      </c>
      <c r="C5170" s="7">
        <v>1258</v>
      </c>
      <c r="D5170" s="7">
        <v>7310</v>
      </c>
      <c r="F5170" s="8">
        <v>40553.326990740738</v>
      </c>
      <c r="G5170" s="7">
        <v>0</v>
      </c>
      <c r="H5170" s="7">
        <v>5</v>
      </c>
      <c r="I5170" s="7" t="b">
        <f t="shared" si="240"/>
        <v>0</v>
      </c>
      <c r="J5170" s="7" t="b">
        <f t="shared" si="241"/>
        <v>1</v>
      </c>
      <c r="K5170" s="7">
        <f t="shared" si="242"/>
        <v>0</v>
      </c>
      <c r="L5170" s="7">
        <f>WEEKDAY(Table1[[#This Row],[post_time]])</f>
        <v>2</v>
      </c>
      <c r="M5170" s="7">
        <f>VLOOKUP(Table1[[#This Row],[topic_id]],'All Topics Data'!$A$2:$I$1243,8,FALSE)</f>
        <v>40553.181250000001</v>
      </c>
      <c r="N5170" s="7">
        <f>Table1[[#This Row],[Hui Reply?]]*(Table1[[#This Row],[post_time]]-Table1[[#This Row],[timestamp of previous reply]])</f>
        <v>0</v>
      </c>
      <c r="O5170" s="3">
        <f>O5169+Table1[[#This Row],[Hui Reply?]]</f>
        <v>1262</v>
      </c>
      <c r="P5170" s="19">
        <f>INT(Table1[[#This Row],[post_time]])</f>
        <v>40553</v>
      </c>
      <c r="Q5170" s="3">
        <f>IF(Table1[[#This Row],[Hui Reply?]],VLOOKUP(Table1[[#This Row],[topic_id]],'All Topics Data'!$A$2:$E$1243,5,FALSE),0)</f>
        <v>0</v>
      </c>
      <c r="R5170" s="8">
        <f>Table1[[#This Row],[post_time]]+8/24</f>
        <v>40553.660324074073</v>
      </c>
      <c r="S5170" s="3">
        <f>IF(Table1[[#This Row],[post_position]]=1,0,SUMIFS($F$2:F5170,$H$2:H5170,Table1[[#This Row],[post_position]]-1,$C$2:C5170,Table1[[#This Row],[topic_id]]))</f>
        <v>40553.317442129628</v>
      </c>
    </row>
    <row r="5171" spans="1:19" x14ac:dyDescent="0.25">
      <c r="A5171" s="7">
        <v>5275</v>
      </c>
      <c r="B5171" s="7">
        <v>1</v>
      </c>
      <c r="C5171" s="7">
        <v>1256</v>
      </c>
      <c r="D5171" s="7">
        <v>7187</v>
      </c>
      <c r="F5171" s="8">
        <v>40553.357511574075</v>
      </c>
      <c r="G5171" s="7">
        <v>0</v>
      </c>
      <c r="H5171" s="7">
        <v>6</v>
      </c>
      <c r="I5171" s="7" t="b">
        <f t="shared" si="240"/>
        <v>0</v>
      </c>
      <c r="J5171" s="7" t="b">
        <f t="shared" si="241"/>
        <v>1</v>
      </c>
      <c r="K5171" s="7">
        <f t="shared" si="242"/>
        <v>0</v>
      </c>
      <c r="L5171" s="7">
        <f>WEEKDAY(Table1[[#This Row],[post_time]])</f>
        <v>2</v>
      </c>
      <c r="M5171" s="7">
        <f>VLOOKUP(Table1[[#This Row],[topic_id]],'All Topics Data'!$A$2:$I$1243,8,FALSE)</f>
        <v>40552.688888888886</v>
      </c>
      <c r="N5171" s="7">
        <f>Table1[[#This Row],[Hui Reply?]]*(Table1[[#This Row],[post_time]]-Table1[[#This Row],[timestamp of previous reply]])</f>
        <v>0</v>
      </c>
      <c r="O5171" s="3">
        <f>O5170+Table1[[#This Row],[Hui Reply?]]</f>
        <v>1262</v>
      </c>
      <c r="P5171" s="19">
        <f>INT(Table1[[#This Row],[post_time]])</f>
        <v>40553</v>
      </c>
      <c r="Q5171" s="3">
        <f>IF(Table1[[#This Row],[Hui Reply?]],VLOOKUP(Table1[[#This Row],[topic_id]],'All Topics Data'!$A$2:$E$1243,5,FALSE),0)</f>
        <v>0</v>
      </c>
      <c r="R5171" s="8">
        <f>Table1[[#This Row],[post_time]]+8/24</f>
        <v>40553.690844907411</v>
      </c>
      <c r="S5171" s="3">
        <f>IF(Table1[[#This Row],[post_position]]=1,0,SUMIFS($F$2:F5171,$H$2:H5171,Table1[[#This Row],[post_position]]-1,$C$2:C5171,Table1[[#This Row],[topic_id]]))</f>
        <v>40552.869745370372</v>
      </c>
    </row>
    <row r="5172" spans="1:19" x14ac:dyDescent="0.25">
      <c r="A5172" s="7">
        <v>5276</v>
      </c>
      <c r="B5172" s="7">
        <v>1</v>
      </c>
      <c r="C5172" s="7">
        <v>1260</v>
      </c>
      <c r="D5172" s="7">
        <v>7269</v>
      </c>
      <c r="F5172" s="8">
        <v>40553.378668981481</v>
      </c>
      <c r="G5172" s="7">
        <v>0</v>
      </c>
      <c r="H5172" s="7">
        <v>3</v>
      </c>
      <c r="I5172" s="7" t="b">
        <f t="shared" si="240"/>
        <v>0</v>
      </c>
      <c r="J5172" s="7" t="b">
        <f t="shared" si="241"/>
        <v>1</v>
      </c>
      <c r="K5172" s="7">
        <f t="shared" si="242"/>
        <v>0</v>
      </c>
      <c r="L5172" s="7">
        <f>WEEKDAY(Table1[[#This Row],[post_time]])</f>
        <v>2</v>
      </c>
      <c r="M5172" s="7">
        <f>VLOOKUP(Table1[[#This Row],[topic_id]],'All Topics Data'!$A$2:$I$1243,8,FALSE)</f>
        <v>40553.296527777777</v>
      </c>
      <c r="N5172" s="7">
        <f>Table1[[#This Row],[Hui Reply?]]*(Table1[[#This Row],[post_time]]-Table1[[#This Row],[timestamp of previous reply]])</f>
        <v>0</v>
      </c>
      <c r="O5172" s="3">
        <f>O5171+Table1[[#This Row],[Hui Reply?]]</f>
        <v>1262</v>
      </c>
      <c r="P5172" s="19">
        <f>INT(Table1[[#This Row],[post_time]])</f>
        <v>40553</v>
      </c>
      <c r="Q5172" s="3">
        <f>IF(Table1[[#This Row],[Hui Reply?]],VLOOKUP(Table1[[#This Row],[topic_id]],'All Topics Data'!$A$2:$E$1243,5,FALSE),0)</f>
        <v>0</v>
      </c>
      <c r="R5172" s="8">
        <f>Table1[[#This Row],[post_time]]+8/24</f>
        <v>40553.712002314816</v>
      </c>
      <c r="S5172" s="3">
        <f>IF(Table1[[#This Row],[post_position]]=1,0,SUMIFS($F$2:F5172,$H$2:H5172,Table1[[#This Row],[post_position]]-1,$C$2:C5172,Table1[[#This Row],[topic_id]]))</f>
        <v>40553.319212962961</v>
      </c>
    </row>
    <row r="5173" spans="1:19" x14ac:dyDescent="0.25">
      <c r="A5173" s="7">
        <v>5277</v>
      </c>
      <c r="B5173" s="7">
        <v>1</v>
      </c>
      <c r="C5173" s="7">
        <v>1237</v>
      </c>
      <c r="D5173" s="7">
        <v>7269</v>
      </c>
      <c r="E5173" s="2"/>
      <c r="F5173" s="8">
        <v>40553.381863425922</v>
      </c>
      <c r="G5173" s="7">
        <v>0</v>
      </c>
      <c r="H5173" s="7">
        <v>16</v>
      </c>
      <c r="I5173" s="7" t="b">
        <f t="shared" si="240"/>
        <v>0</v>
      </c>
      <c r="J5173" s="7" t="b">
        <f t="shared" si="241"/>
        <v>1</v>
      </c>
      <c r="K5173" s="7">
        <f t="shared" si="242"/>
        <v>0</v>
      </c>
      <c r="L5173" s="7">
        <f>WEEKDAY(Table1[[#This Row],[post_time]])</f>
        <v>2</v>
      </c>
      <c r="M5173" s="7">
        <f>VLOOKUP(Table1[[#This Row],[topic_id]],'All Topics Data'!$A$2:$I$1243,8,FALSE)</f>
        <v>40549.293749999997</v>
      </c>
      <c r="N5173" s="7">
        <f>Table1[[#This Row],[Hui Reply?]]*(Table1[[#This Row],[post_time]]-Table1[[#This Row],[timestamp of previous reply]])</f>
        <v>0</v>
      </c>
      <c r="O5173" s="3">
        <f>O5172+Table1[[#This Row],[Hui Reply?]]</f>
        <v>1262</v>
      </c>
      <c r="P5173" s="19">
        <f>INT(Table1[[#This Row],[post_time]])</f>
        <v>40553</v>
      </c>
      <c r="Q5173" s="3">
        <f>IF(Table1[[#This Row],[Hui Reply?]],VLOOKUP(Table1[[#This Row],[topic_id]],'All Topics Data'!$A$2:$E$1243,5,FALSE),0)</f>
        <v>0</v>
      </c>
      <c r="R5173" s="8">
        <f>Table1[[#This Row],[post_time]]+8/24</f>
        <v>40553.715196759258</v>
      </c>
      <c r="S5173" s="3">
        <f>IF(Table1[[#This Row],[post_position]]=1,0,SUMIFS($F$2:F5173,$H$2:H5173,Table1[[#This Row],[post_position]]-1,$C$2:C5173,Table1[[#This Row],[topic_id]]))</f>
        <v>40552.454837962963</v>
      </c>
    </row>
    <row r="5174" spans="1:19" x14ac:dyDescent="0.25">
      <c r="A5174" s="7">
        <v>5278</v>
      </c>
      <c r="B5174" s="7">
        <v>1</v>
      </c>
      <c r="C5174" s="7">
        <v>1261</v>
      </c>
      <c r="D5174" s="7">
        <v>7269</v>
      </c>
      <c r="E5174" s="2"/>
      <c r="F5174" s="8">
        <v>40553.39707175926</v>
      </c>
      <c r="G5174" s="7">
        <v>0</v>
      </c>
      <c r="H5174" s="7">
        <v>1</v>
      </c>
      <c r="I5174" s="7" t="b">
        <f t="shared" si="240"/>
        <v>0</v>
      </c>
      <c r="J5174" s="7" t="b">
        <f t="shared" si="241"/>
        <v>0</v>
      </c>
      <c r="K5174" s="7">
        <f t="shared" si="242"/>
        <v>0</v>
      </c>
      <c r="L5174" s="7">
        <f>WEEKDAY(Table1[[#This Row],[post_time]])</f>
        <v>2</v>
      </c>
      <c r="M5174" s="7">
        <f>VLOOKUP(Table1[[#This Row],[topic_id]],'All Topics Data'!$A$2:$I$1243,8,FALSE)</f>
        <v>40553.396527777775</v>
      </c>
      <c r="N5174" s="7">
        <f>Table1[[#This Row],[Hui Reply?]]*(Table1[[#This Row],[post_time]]-Table1[[#This Row],[timestamp of previous reply]])</f>
        <v>0</v>
      </c>
      <c r="O5174" s="3">
        <f>O5173+Table1[[#This Row],[Hui Reply?]]</f>
        <v>1262</v>
      </c>
      <c r="P5174" s="19">
        <f>INT(Table1[[#This Row],[post_time]])</f>
        <v>40553</v>
      </c>
      <c r="Q5174" s="3">
        <f>IF(Table1[[#This Row],[Hui Reply?]],VLOOKUP(Table1[[#This Row],[topic_id]],'All Topics Data'!$A$2:$E$1243,5,FALSE),0)</f>
        <v>0</v>
      </c>
      <c r="R5174" s="8">
        <f>Table1[[#This Row],[post_time]]+8/24</f>
        <v>40553.730405092596</v>
      </c>
      <c r="S5174" s="3">
        <f>IF(Table1[[#This Row],[post_position]]=1,0,SUMIFS($F$2:F5174,$H$2:H5174,Table1[[#This Row],[post_position]]-1,$C$2:C5174,Table1[[#This Row],[topic_id]]))</f>
        <v>0</v>
      </c>
    </row>
    <row r="5175" spans="1:19" x14ac:dyDescent="0.25">
      <c r="A5175" s="7">
        <v>5280</v>
      </c>
      <c r="B5175" s="7">
        <v>1</v>
      </c>
      <c r="C5175" s="7">
        <v>1221</v>
      </c>
      <c r="D5175" s="7">
        <v>6998</v>
      </c>
      <c r="F5175" s="8">
        <v>40553.561365740738</v>
      </c>
      <c r="G5175" s="7">
        <v>0</v>
      </c>
      <c r="H5175" s="7">
        <v>8</v>
      </c>
      <c r="I5175" s="7" t="b">
        <f t="shared" si="240"/>
        <v>0</v>
      </c>
      <c r="J5175" s="7" t="b">
        <f t="shared" si="241"/>
        <v>1</v>
      </c>
      <c r="K5175" s="7">
        <f t="shared" si="242"/>
        <v>0</v>
      </c>
      <c r="L5175" s="7">
        <f>WEEKDAY(Table1[[#This Row],[post_time]])</f>
        <v>2</v>
      </c>
      <c r="M5175" s="7">
        <f>VLOOKUP(Table1[[#This Row],[topic_id]],'All Topics Data'!$A$2:$I$1243,8,FALSE)</f>
        <v>40546.89166666667</v>
      </c>
      <c r="N5175" s="7">
        <f>Table1[[#This Row],[Hui Reply?]]*(Table1[[#This Row],[post_time]]-Table1[[#This Row],[timestamp of previous reply]])</f>
        <v>0</v>
      </c>
      <c r="O5175" s="3">
        <f>O5174+Table1[[#This Row],[Hui Reply?]]</f>
        <v>1262</v>
      </c>
      <c r="P5175" s="19">
        <f>INT(Table1[[#This Row],[post_time]])</f>
        <v>40553</v>
      </c>
      <c r="Q5175" s="3">
        <f>IF(Table1[[#This Row],[Hui Reply?]],VLOOKUP(Table1[[#This Row],[topic_id]],'All Topics Data'!$A$2:$E$1243,5,FALSE),0)</f>
        <v>0</v>
      </c>
      <c r="R5175" s="8">
        <f>Table1[[#This Row],[post_time]]+8/24</f>
        <v>40553.894699074073</v>
      </c>
      <c r="S5175" s="3">
        <f>IF(Table1[[#This Row],[post_position]]=1,0,SUMIFS($F$2:F5175,$H$2:H5175,Table1[[#This Row],[post_position]]-1,$C$2:C5175,Table1[[#This Row],[topic_id]]))</f>
        <v>40550.757303240738</v>
      </c>
    </row>
    <row r="5176" spans="1:19" x14ac:dyDescent="0.25">
      <c r="A5176" s="7">
        <v>5281</v>
      </c>
      <c r="B5176" s="7">
        <v>1</v>
      </c>
      <c r="C5176" s="7">
        <v>1261</v>
      </c>
      <c r="D5176" s="7">
        <v>24</v>
      </c>
      <c r="F5176" s="8">
        <v>40553.578761574077</v>
      </c>
      <c r="G5176" s="7">
        <v>0</v>
      </c>
      <c r="H5176" s="7">
        <v>2</v>
      </c>
      <c r="I5176" s="7" t="b">
        <f t="shared" si="240"/>
        <v>1</v>
      </c>
      <c r="J5176" s="7" t="b">
        <f t="shared" si="241"/>
        <v>1</v>
      </c>
      <c r="K5176" s="7">
        <f t="shared" si="242"/>
        <v>1</v>
      </c>
      <c r="L5176" s="7">
        <f>WEEKDAY(Table1[[#This Row],[post_time]])</f>
        <v>2</v>
      </c>
      <c r="M5176" s="7">
        <f>VLOOKUP(Table1[[#This Row],[topic_id]],'All Topics Data'!$A$2:$I$1243,8,FALSE)</f>
        <v>40553.396527777775</v>
      </c>
      <c r="N5176" s="7">
        <f>Table1[[#This Row],[Hui Reply?]]*(Table1[[#This Row],[post_time]]-Table1[[#This Row],[timestamp of previous reply]])</f>
        <v>0.18168981481721858</v>
      </c>
      <c r="O5176" s="3">
        <f>O5175+Table1[[#This Row],[Hui Reply?]]</f>
        <v>1263</v>
      </c>
      <c r="P5176" s="19">
        <f>INT(Table1[[#This Row],[post_time]])</f>
        <v>40553</v>
      </c>
      <c r="Q5176" s="3" t="str">
        <f>IF(Table1[[#This Row],[Hui Reply?]],VLOOKUP(Table1[[#This Row],[topic_id]],'All Topics Data'!$A$2:$E$1243,5,FALSE),0)</f>
        <v>sifar786</v>
      </c>
      <c r="R5176" s="8">
        <f>Table1[[#This Row],[post_time]]+8/24</f>
        <v>40553.912094907413</v>
      </c>
      <c r="S5176" s="3">
        <f>IF(Table1[[#This Row],[post_position]]=1,0,SUMIFS($F$2:F5176,$H$2:H5176,Table1[[#This Row],[post_position]]-1,$C$2:C5176,Table1[[#This Row],[topic_id]]))</f>
        <v>40553.39707175926</v>
      </c>
    </row>
    <row r="5177" spans="1:19" x14ac:dyDescent="0.25">
      <c r="A5177" s="7">
        <v>5282</v>
      </c>
      <c r="B5177" s="7">
        <v>1</v>
      </c>
      <c r="C5177" s="7">
        <v>1228</v>
      </c>
      <c r="D5177" s="7">
        <v>178</v>
      </c>
      <c r="E5177" s="2"/>
      <c r="F5177" s="8">
        <v>40553.594814814816</v>
      </c>
      <c r="G5177" s="7">
        <v>0</v>
      </c>
      <c r="H5177" s="7">
        <v>13</v>
      </c>
      <c r="I5177" s="7" t="b">
        <f t="shared" si="240"/>
        <v>0</v>
      </c>
      <c r="J5177" s="7" t="b">
        <f t="shared" si="241"/>
        <v>1</v>
      </c>
      <c r="K5177" s="7">
        <f t="shared" si="242"/>
        <v>0</v>
      </c>
      <c r="L5177" s="7">
        <f>WEEKDAY(Table1[[#This Row],[post_time]])</f>
        <v>2</v>
      </c>
      <c r="M5177" s="7">
        <f>VLOOKUP(Table1[[#This Row],[topic_id]],'All Topics Data'!$A$2:$I$1243,8,FALSE)</f>
        <v>40547.828472222223</v>
      </c>
      <c r="N5177" s="7">
        <f>Table1[[#This Row],[Hui Reply?]]*(Table1[[#This Row],[post_time]]-Table1[[#This Row],[timestamp of previous reply]])</f>
        <v>0</v>
      </c>
      <c r="O5177" s="3">
        <f>O5176+Table1[[#This Row],[Hui Reply?]]</f>
        <v>1263</v>
      </c>
      <c r="P5177" s="19">
        <f>INT(Table1[[#This Row],[post_time]])</f>
        <v>40553</v>
      </c>
      <c r="Q5177" s="3">
        <f>IF(Table1[[#This Row],[Hui Reply?]],VLOOKUP(Table1[[#This Row],[topic_id]],'All Topics Data'!$A$2:$E$1243,5,FALSE),0)</f>
        <v>0</v>
      </c>
      <c r="R5177" s="8">
        <f>Table1[[#This Row],[post_time]]+8/24</f>
        <v>40553.928148148152</v>
      </c>
      <c r="S5177" s="3">
        <f>IF(Table1[[#This Row],[post_position]]=1,0,SUMIFS($F$2:F5177,$H$2:H5177,Table1[[#This Row],[post_position]]-1,$C$2:C5177,Table1[[#This Row],[topic_id]]))</f>
        <v>40552.080509259256</v>
      </c>
    </row>
    <row r="5178" spans="1:19" x14ac:dyDescent="0.25">
      <c r="A5178" s="7">
        <v>5283</v>
      </c>
      <c r="B5178" s="7">
        <v>1</v>
      </c>
      <c r="C5178" s="7">
        <v>1258</v>
      </c>
      <c r="D5178" s="7">
        <v>5408</v>
      </c>
      <c r="E5178" s="2"/>
      <c r="F5178" s="8">
        <v>40553.648009259261</v>
      </c>
      <c r="G5178" s="7">
        <v>0</v>
      </c>
      <c r="H5178" s="7">
        <v>6</v>
      </c>
      <c r="I5178" s="7" t="b">
        <f t="shared" si="240"/>
        <v>0</v>
      </c>
      <c r="J5178" s="7" t="b">
        <f t="shared" si="241"/>
        <v>1</v>
      </c>
      <c r="K5178" s="7">
        <f t="shared" si="242"/>
        <v>0</v>
      </c>
      <c r="L5178" s="7">
        <f>WEEKDAY(Table1[[#This Row],[post_time]])</f>
        <v>2</v>
      </c>
      <c r="M5178" s="7">
        <f>VLOOKUP(Table1[[#This Row],[topic_id]],'All Topics Data'!$A$2:$I$1243,8,FALSE)</f>
        <v>40553.181250000001</v>
      </c>
      <c r="N5178" s="7">
        <f>Table1[[#This Row],[Hui Reply?]]*(Table1[[#This Row],[post_time]]-Table1[[#This Row],[timestamp of previous reply]])</f>
        <v>0</v>
      </c>
      <c r="O5178" s="3">
        <f>O5177+Table1[[#This Row],[Hui Reply?]]</f>
        <v>1263</v>
      </c>
      <c r="P5178" s="19">
        <f>INT(Table1[[#This Row],[post_time]])</f>
        <v>40553</v>
      </c>
      <c r="Q5178" s="3">
        <f>IF(Table1[[#This Row],[Hui Reply?]],VLOOKUP(Table1[[#This Row],[topic_id]],'All Topics Data'!$A$2:$E$1243,5,FALSE),0)</f>
        <v>0</v>
      </c>
      <c r="R5178" s="8">
        <f>Table1[[#This Row],[post_time]]+8/24</f>
        <v>40553.981342592597</v>
      </c>
      <c r="S5178" s="3">
        <f>IF(Table1[[#This Row],[post_position]]=1,0,SUMIFS($F$2:F5178,$H$2:H5178,Table1[[#This Row],[post_position]]-1,$C$2:C5178,Table1[[#This Row],[topic_id]]))</f>
        <v>40553.326990740738</v>
      </c>
    </row>
    <row r="5179" spans="1:19" x14ac:dyDescent="0.25">
      <c r="A5179" s="7">
        <v>5284</v>
      </c>
      <c r="B5179" s="7">
        <v>1</v>
      </c>
      <c r="C5179" s="7">
        <v>1258</v>
      </c>
      <c r="D5179" s="7">
        <v>5408</v>
      </c>
      <c r="F5179" s="8">
        <v>40553.648449074077</v>
      </c>
      <c r="G5179" s="7">
        <v>0</v>
      </c>
      <c r="H5179" s="7">
        <v>7</v>
      </c>
      <c r="I5179" s="7" t="b">
        <f t="shared" si="240"/>
        <v>0</v>
      </c>
      <c r="J5179" s="7" t="b">
        <f t="shared" si="241"/>
        <v>1</v>
      </c>
      <c r="K5179" s="7">
        <f t="shared" si="242"/>
        <v>0</v>
      </c>
      <c r="L5179" s="7">
        <f>WEEKDAY(Table1[[#This Row],[post_time]])</f>
        <v>2</v>
      </c>
      <c r="M5179" s="7">
        <f>VLOOKUP(Table1[[#This Row],[topic_id]],'All Topics Data'!$A$2:$I$1243,8,FALSE)</f>
        <v>40553.181250000001</v>
      </c>
      <c r="N5179" s="7">
        <f>Table1[[#This Row],[Hui Reply?]]*(Table1[[#This Row],[post_time]]-Table1[[#This Row],[timestamp of previous reply]])</f>
        <v>0</v>
      </c>
      <c r="O5179" s="3">
        <f>O5178+Table1[[#This Row],[Hui Reply?]]</f>
        <v>1263</v>
      </c>
      <c r="P5179" s="19">
        <f>INT(Table1[[#This Row],[post_time]])</f>
        <v>40553</v>
      </c>
      <c r="Q5179" s="3">
        <f>IF(Table1[[#This Row],[Hui Reply?]],VLOOKUP(Table1[[#This Row],[topic_id]],'All Topics Data'!$A$2:$E$1243,5,FALSE),0)</f>
        <v>0</v>
      </c>
      <c r="R5179" s="8">
        <f>Table1[[#This Row],[post_time]]+8/24</f>
        <v>40553.981782407413</v>
      </c>
      <c r="S5179" s="3">
        <f>IF(Table1[[#This Row],[post_position]]=1,0,SUMIFS($F$2:F5179,$H$2:H5179,Table1[[#This Row],[post_position]]-1,$C$2:C5179,Table1[[#This Row],[topic_id]]))</f>
        <v>40553.648009259261</v>
      </c>
    </row>
    <row r="5180" spans="1:19" x14ac:dyDescent="0.25">
      <c r="A5180" s="7">
        <v>5285</v>
      </c>
      <c r="B5180" s="7">
        <v>1</v>
      </c>
      <c r="C5180" s="7">
        <v>1259</v>
      </c>
      <c r="D5180" s="7">
        <v>5408</v>
      </c>
      <c r="F5180" s="8">
        <v>40553.649895833332</v>
      </c>
      <c r="G5180" s="7">
        <v>0</v>
      </c>
      <c r="H5180" s="7">
        <v>3</v>
      </c>
      <c r="I5180" s="7" t="b">
        <f t="shared" si="240"/>
        <v>0</v>
      </c>
      <c r="J5180" s="7" t="b">
        <f t="shared" si="241"/>
        <v>1</v>
      </c>
      <c r="K5180" s="7">
        <f t="shared" si="242"/>
        <v>0</v>
      </c>
      <c r="L5180" s="7">
        <f>WEEKDAY(Table1[[#This Row],[post_time]])</f>
        <v>2</v>
      </c>
      <c r="M5180" s="7">
        <f>VLOOKUP(Table1[[#This Row],[topic_id]],'All Topics Data'!$A$2:$I$1243,8,FALSE)</f>
        <v>40553.280555555553</v>
      </c>
      <c r="N5180" s="7">
        <f>Table1[[#This Row],[Hui Reply?]]*(Table1[[#This Row],[post_time]]-Table1[[#This Row],[timestamp of previous reply]])</f>
        <v>0</v>
      </c>
      <c r="O5180" s="3">
        <f>O5179+Table1[[#This Row],[Hui Reply?]]</f>
        <v>1263</v>
      </c>
      <c r="P5180" s="19">
        <f>INT(Table1[[#This Row],[post_time]])</f>
        <v>40553</v>
      </c>
      <c r="Q5180" s="3">
        <f>IF(Table1[[#This Row],[Hui Reply?]],VLOOKUP(Table1[[#This Row],[topic_id]],'All Topics Data'!$A$2:$E$1243,5,FALSE),0)</f>
        <v>0</v>
      </c>
      <c r="R5180" s="8">
        <f>Table1[[#This Row],[post_time]]+8/24</f>
        <v>40553.983229166668</v>
      </c>
      <c r="S5180" s="3">
        <f>IF(Table1[[#This Row],[post_position]]=1,0,SUMIFS($F$2:F5180,$H$2:H5180,Table1[[#This Row],[post_position]]-1,$C$2:C5180,Table1[[#This Row],[topic_id]]))</f>
        <v>40553.320486111108</v>
      </c>
    </row>
    <row r="5181" spans="1:19" x14ac:dyDescent="0.25">
      <c r="A5181" s="7">
        <v>5286</v>
      </c>
      <c r="B5181" s="7">
        <v>1</v>
      </c>
      <c r="C5181" s="7">
        <v>1262</v>
      </c>
      <c r="D5181" s="7">
        <v>7182</v>
      </c>
      <c r="E5181" s="2"/>
      <c r="F5181" s="8">
        <v>40553.659988425927</v>
      </c>
      <c r="G5181" s="7">
        <v>0</v>
      </c>
      <c r="H5181" s="7">
        <v>1</v>
      </c>
      <c r="I5181" s="7" t="b">
        <f t="shared" si="240"/>
        <v>0</v>
      </c>
      <c r="J5181" s="7" t="b">
        <f t="shared" si="241"/>
        <v>0</v>
      </c>
      <c r="K5181" s="7">
        <f t="shared" si="242"/>
        <v>0</v>
      </c>
      <c r="L5181" s="7">
        <f>WEEKDAY(Table1[[#This Row],[post_time]])</f>
        <v>2</v>
      </c>
      <c r="M5181" s="7">
        <f>VLOOKUP(Table1[[#This Row],[topic_id]],'All Topics Data'!$A$2:$I$1243,8,FALSE)</f>
        <v>40553.659722222219</v>
      </c>
      <c r="N5181" s="7">
        <f>Table1[[#This Row],[Hui Reply?]]*(Table1[[#This Row],[post_time]]-Table1[[#This Row],[timestamp of previous reply]])</f>
        <v>0</v>
      </c>
      <c r="O5181" s="3">
        <f>O5180+Table1[[#This Row],[Hui Reply?]]</f>
        <v>1263</v>
      </c>
      <c r="P5181" s="19">
        <f>INT(Table1[[#This Row],[post_time]])</f>
        <v>40553</v>
      </c>
      <c r="Q5181" s="3">
        <f>IF(Table1[[#This Row],[Hui Reply?]],VLOOKUP(Table1[[#This Row],[topic_id]],'All Topics Data'!$A$2:$E$1243,5,FALSE),0)</f>
        <v>0</v>
      </c>
      <c r="R5181" s="8">
        <f>Table1[[#This Row],[post_time]]+8/24</f>
        <v>40553.993321759262</v>
      </c>
      <c r="S5181" s="3">
        <f>IF(Table1[[#This Row],[post_position]]=1,0,SUMIFS($F$2:F5181,$H$2:H5181,Table1[[#This Row],[post_position]]-1,$C$2:C5181,Table1[[#This Row],[topic_id]]))</f>
        <v>0</v>
      </c>
    </row>
    <row r="5182" spans="1:19" x14ac:dyDescent="0.25">
      <c r="A5182" s="7">
        <v>5287</v>
      </c>
      <c r="B5182" s="7">
        <v>1</v>
      </c>
      <c r="C5182" s="7">
        <v>1263</v>
      </c>
      <c r="D5182" s="7">
        <v>7314</v>
      </c>
      <c r="F5182" s="8">
        <v>40553.693333333336</v>
      </c>
      <c r="G5182" s="7">
        <v>0</v>
      </c>
      <c r="H5182" s="7">
        <v>1</v>
      </c>
      <c r="I5182" s="7" t="b">
        <f t="shared" si="240"/>
        <v>0</v>
      </c>
      <c r="J5182" s="7" t="b">
        <f t="shared" si="241"/>
        <v>0</v>
      </c>
      <c r="K5182" s="7">
        <f t="shared" si="242"/>
        <v>0</v>
      </c>
      <c r="L5182" s="7">
        <f>WEEKDAY(Table1[[#This Row],[post_time]])</f>
        <v>2</v>
      </c>
      <c r="M5182" s="7">
        <f>VLOOKUP(Table1[[#This Row],[topic_id]],'All Topics Data'!$A$2:$I$1243,8,FALSE)</f>
        <v>40553.693055555559</v>
      </c>
      <c r="N5182" s="7">
        <f>Table1[[#This Row],[Hui Reply?]]*(Table1[[#This Row],[post_time]]-Table1[[#This Row],[timestamp of previous reply]])</f>
        <v>0</v>
      </c>
      <c r="O5182" s="3">
        <f>O5181+Table1[[#This Row],[Hui Reply?]]</f>
        <v>1263</v>
      </c>
      <c r="P5182" s="19">
        <f>INT(Table1[[#This Row],[post_time]])</f>
        <v>40553</v>
      </c>
      <c r="Q5182" s="3">
        <f>IF(Table1[[#This Row],[Hui Reply?]],VLOOKUP(Table1[[#This Row],[topic_id]],'All Topics Data'!$A$2:$E$1243,5,FALSE),0)</f>
        <v>0</v>
      </c>
      <c r="R5182" s="8">
        <f>Table1[[#This Row],[post_time]]+8/24</f>
        <v>40554.026666666672</v>
      </c>
      <c r="S5182" s="3">
        <f>IF(Table1[[#This Row],[post_position]]=1,0,SUMIFS($F$2:F5182,$H$2:H5182,Table1[[#This Row],[post_position]]-1,$C$2:C5182,Table1[[#This Row],[topic_id]]))</f>
        <v>0</v>
      </c>
    </row>
    <row r="5183" spans="1:19" x14ac:dyDescent="0.25">
      <c r="A5183" s="7">
        <v>5288</v>
      </c>
      <c r="B5183" s="7">
        <v>1</v>
      </c>
      <c r="C5183" s="7">
        <v>1221</v>
      </c>
      <c r="D5183" s="7">
        <v>7276</v>
      </c>
      <c r="F5183" s="8">
        <v>40553.743148148147</v>
      </c>
      <c r="G5183" s="7">
        <v>0</v>
      </c>
      <c r="H5183" s="7">
        <v>9</v>
      </c>
      <c r="I5183" s="7" t="b">
        <f t="shared" si="240"/>
        <v>0</v>
      </c>
      <c r="J5183" s="7" t="b">
        <f t="shared" si="241"/>
        <v>1</v>
      </c>
      <c r="K5183" s="7">
        <f t="shared" si="242"/>
        <v>0</v>
      </c>
      <c r="L5183" s="7">
        <f>WEEKDAY(Table1[[#This Row],[post_time]])</f>
        <v>2</v>
      </c>
      <c r="M5183" s="7">
        <f>VLOOKUP(Table1[[#This Row],[topic_id]],'All Topics Data'!$A$2:$I$1243,8,FALSE)</f>
        <v>40546.89166666667</v>
      </c>
      <c r="N5183" s="7">
        <f>Table1[[#This Row],[Hui Reply?]]*(Table1[[#This Row],[post_time]]-Table1[[#This Row],[timestamp of previous reply]])</f>
        <v>0</v>
      </c>
      <c r="O5183" s="3">
        <f>O5182+Table1[[#This Row],[Hui Reply?]]</f>
        <v>1263</v>
      </c>
      <c r="P5183" s="19">
        <f>INT(Table1[[#This Row],[post_time]])</f>
        <v>40553</v>
      </c>
      <c r="Q5183" s="3">
        <f>IF(Table1[[#This Row],[Hui Reply?]],VLOOKUP(Table1[[#This Row],[topic_id]],'All Topics Data'!$A$2:$E$1243,5,FALSE),0)</f>
        <v>0</v>
      </c>
      <c r="R5183" s="8">
        <f>Table1[[#This Row],[post_time]]+8/24</f>
        <v>40554.076481481483</v>
      </c>
      <c r="S5183" s="3">
        <f>IF(Table1[[#This Row],[post_position]]=1,0,SUMIFS($F$2:F5183,$H$2:H5183,Table1[[#This Row],[post_position]]-1,$C$2:C5183,Table1[[#This Row],[topic_id]]))</f>
        <v>40553.561365740738</v>
      </c>
    </row>
    <row r="5184" spans="1:19" x14ac:dyDescent="0.25">
      <c r="A5184" s="7">
        <v>5289</v>
      </c>
      <c r="B5184" s="7">
        <v>1</v>
      </c>
      <c r="C5184" s="7">
        <v>1263</v>
      </c>
      <c r="D5184" s="7">
        <v>6998</v>
      </c>
      <c r="F5184" s="8">
        <v>40553.755706018521</v>
      </c>
      <c r="G5184" s="7">
        <v>0</v>
      </c>
      <c r="H5184" s="7">
        <v>2</v>
      </c>
      <c r="I5184" s="7" t="b">
        <f t="shared" si="240"/>
        <v>0</v>
      </c>
      <c r="J5184" s="7" t="b">
        <f t="shared" si="241"/>
        <v>1</v>
      </c>
      <c r="K5184" s="7">
        <f t="shared" si="242"/>
        <v>0</v>
      </c>
      <c r="L5184" s="7">
        <f>WEEKDAY(Table1[[#This Row],[post_time]])</f>
        <v>2</v>
      </c>
      <c r="M5184" s="7">
        <f>VLOOKUP(Table1[[#This Row],[topic_id]],'All Topics Data'!$A$2:$I$1243,8,FALSE)</f>
        <v>40553.693055555559</v>
      </c>
      <c r="N5184" s="7">
        <f>Table1[[#This Row],[Hui Reply?]]*(Table1[[#This Row],[post_time]]-Table1[[#This Row],[timestamp of previous reply]])</f>
        <v>0</v>
      </c>
      <c r="O5184" s="3">
        <f>O5183+Table1[[#This Row],[Hui Reply?]]</f>
        <v>1263</v>
      </c>
      <c r="P5184" s="19">
        <f>INT(Table1[[#This Row],[post_time]])</f>
        <v>40553</v>
      </c>
      <c r="Q5184" s="3">
        <f>IF(Table1[[#This Row],[Hui Reply?]],VLOOKUP(Table1[[#This Row],[topic_id]],'All Topics Data'!$A$2:$E$1243,5,FALSE),0)</f>
        <v>0</v>
      </c>
      <c r="R5184" s="8">
        <f>Table1[[#This Row],[post_time]]+8/24</f>
        <v>40554.089039351857</v>
      </c>
      <c r="S5184" s="3">
        <f>IF(Table1[[#This Row],[post_position]]=1,0,SUMIFS($F$2:F5184,$H$2:H5184,Table1[[#This Row],[post_position]]-1,$C$2:C5184,Table1[[#This Row],[topic_id]]))</f>
        <v>40553.693333333336</v>
      </c>
    </row>
    <row r="5185" spans="1:19" x14ac:dyDescent="0.25">
      <c r="A5185" s="7">
        <v>5290</v>
      </c>
      <c r="B5185" s="7">
        <v>1</v>
      </c>
      <c r="C5185" s="7">
        <v>1262</v>
      </c>
      <c r="D5185" s="7">
        <v>6998</v>
      </c>
      <c r="E5185" s="2"/>
      <c r="F5185" s="8">
        <v>40553.757569444446</v>
      </c>
      <c r="G5185" s="7">
        <v>0</v>
      </c>
      <c r="H5185" s="7">
        <v>2</v>
      </c>
      <c r="I5185" s="7" t="b">
        <f t="shared" si="240"/>
        <v>0</v>
      </c>
      <c r="J5185" s="7" t="b">
        <f t="shared" si="241"/>
        <v>1</v>
      </c>
      <c r="K5185" s="7">
        <f t="shared" si="242"/>
        <v>0</v>
      </c>
      <c r="L5185" s="7">
        <f>WEEKDAY(Table1[[#This Row],[post_time]])</f>
        <v>2</v>
      </c>
      <c r="M5185" s="7">
        <f>VLOOKUP(Table1[[#This Row],[topic_id]],'All Topics Data'!$A$2:$I$1243,8,FALSE)</f>
        <v>40553.659722222219</v>
      </c>
      <c r="N5185" s="7">
        <f>Table1[[#This Row],[Hui Reply?]]*(Table1[[#This Row],[post_time]]-Table1[[#This Row],[timestamp of previous reply]])</f>
        <v>0</v>
      </c>
      <c r="O5185" s="3">
        <f>O5184+Table1[[#This Row],[Hui Reply?]]</f>
        <v>1263</v>
      </c>
      <c r="P5185" s="19">
        <f>INT(Table1[[#This Row],[post_time]])</f>
        <v>40553</v>
      </c>
      <c r="Q5185" s="3">
        <f>IF(Table1[[#This Row],[Hui Reply?]],VLOOKUP(Table1[[#This Row],[topic_id]],'All Topics Data'!$A$2:$E$1243,5,FALSE),0)</f>
        <v>0</v>
      </c>
      <c r="R5185" s="8">
        <f>Table1[[#This Row],[post_time]]+8/24</f>
        <v>40554.090902777782</v>
      </c>
      <c r="S5185" s="3">
        <f>IF(Table1[[#This Row],[post_position]]=1,0,SUMIFS($F$2:F5185,$H$2:H5185,Table1[[#This Row],[post_position]]-1,$C$2:C5185,Table1[[#This Row],[topic_id]]))</f>
        <v>40553.659988425927</v>
      </c>
    </row>
    <row r="5186" spans="1:19" x14ac:dyDescent="0.25">
      <c r="A5186" s="7">
        <v>5291</v>
      </c>
      <c r="B5186" s="7">
        <v>1</v>
      </c>
      <c r="C5186" s="7">
        <v>1221</v>
      </c>
      <c r="D5186" s="7">
        <v>6998</v>
      </c>
      <c r="F5186" s="8">
        <v>40553.758553240739</v>
      </c>
      <c r="G5186" s="7">
        <v>0</v>
      </c>
      <c r="H5186" s="7">
        <v>10</v>
      </c>
      <c r="I5186" s="7" t="b">
        <f t="shared" si="240"/>
        <v>0</v>
      </c>
      <c r="J5186" s="7" t="b">
        <f t="shared" si="241"/>
        <v>1</v>
      </c>
      <c r="K5186" s="7">
        <f t="shared" si="242"/>
        <v>0</v>
      </c>
      <c r="L5186" s="7">
        <f>WEEKDAY(Table1[[#This Row],[post_time]])</f>
        <v>2</v>
      </c>
      <c r="M5186" s="7">
        <f>VLOOKUP(Table1[[#This Row],[topic_id]],'All Topics Data'!$A$2:$I$1243,8,FALSE)</f>
        <v>40546.89166666667</v>
      </c>
      <c r="N5186" s="7">
        <f>Table1[[#This Row],[Hui Reply?]]*(Table1[[#This Row],[post_time]]-Table1[[#This Row],[timestamp of previous reply]])</f>
        <v>0</v>
      </c>
      <c r="O5186" s="3">
        <f>O5185+Table1[[#This Row],[Hui Reply?]]</f>
        <v>1263</v>
      </c>
      <c r="P5186" s="19">
        <f>INT(Table1[[#This Row],[post_time]])</f>
        <v>40553</v>
      </c>
      <c r="Q5186" s="3">
        <f>IF(Table1[[#This Row],[Hui Reply?]],VLOOKUP(Table1[[#This Row],[topic_id]],'All Topics Data'!$A$2:$E$1243,5,FALSE),0)</f>
        <v>0</v>
      </c>
      <c r="R5186" s="8">
        <f>Table1[[#This Row],[post_time]]+8/24</f>
        <v>40554.091886574075</v>
      </c>
      <c r="S5186" s="3">
        <f>IF(Table1[[#This Row],[post_position]]=1,0,SUMIFS($F$2:F5186,$H$2:H5186,Table1[[#This Row],[post_position]]-1,$C$2:C5186,Table1[[#This Row],[topic_id]]))</f>
        <v>40553.743148148147</v>
      </c>
    </row>
    <row r="5187" spans="1:19" x14ac:dyDescent="0.25">
      <c r="A5187" s="7">
        <v>5292</v>
      </c>
      <c r="B5187" s="7">
        <v>1</v>
      </c>
      <c r="C5187" s="7">
        <v>1264</v>
      </c>
      <c r="D5187" s="7">
        <v>7315</v>
      </c>
      <c r="E5187" s="2"/>
      <c r="F5187" s="8">
        <v>40553.762233796297</v>
      </c>
      <c r="G5187" s="7">
        <v>0</v>
      </c>
      <c r="H5187" s="7">
        <v>1</v>
      </c>
      <c r="I5187" s="7" t="b">
        <f t="shared" ref="I5187:I5228" si="243">(D5187=24)</f>
        <v>0</v>
      </c>
      <c r="J5187" s="7" t="b">
        <f t="shared" ref="J5187:J5228" si="244">H5187&gt;1</f>
        <v>0</v>
      </c>
      <c r="K5187" s="7">
        <f t="shared" ref="K5187:K5228" si="245">I5187*J5187</f>
        <v>0</v>
      </c>
      <c r="L5187" s="7">
        <f>WEEKDAY(Table1[[#This Row],[post_time]])</f>
        <v>2</v>
      </c>
      <c r="M5187" s="7">
        <f>VLOOKUP(Table1[[#This Row],[topic_id]],'All Topics Data'!$A$2:$I$1243,8,FALSE)</f>
        <v>40553.761805555558</v>
      </c>
      <c r="N5187" s="7">
        <f>Table1[[#This Row],[Hui Reply?]]*(Table1[[#This Row],[post_time]]-Table1[[#This Row],[timestamp of previous reply]])</f>
        <v>0</v>
      </c>
      <c r="O5187" s="3">
        <f>O5186+Table1[[#This Row],[Hui Reply?]]</f>
        <v>1263</v>
      </c>
      <c r="P5187" s="19">
        <f>INT(Table1[[#This Row],[post_time]])</f>
        <v>40553</v>
      </c>
      <c r="Q5187" s="3">
        <f>IF(Table1[[#This Row],[Hui Reply?]],VLOOKUP(Table1[[#This Row],[topic_id]],'All Topics Data'!$A$2:$E$1243,5,FALSE),0)</f>
        <v>0</v>
      </c>
      <c r="R5187" s="8">
        <f>Table1[[#This Row],[post_time]]+8/24</f>
        <v>40554.095567129632</v>
      </c>
      <c r="S5187" s="3">
        <f>IF(Table1[[#This Row],[post_position]]=1,0,SUMIFS($F$2:F5187,$H$2:H5187,Table1[[#This Row],[post_position]]-1,$C$2:C5187,Table1[[#This Row],[topic_id]]))</f>
        <v>0</v>
      </c>
    </row>
    <row r="5188" spans="1:19" x14ac:dyDescent="0.25">
      <c r="A5188" s="7">
        <v>5293</v>
      </c>
      <c r="B5188" s="7">
        <v>1</v>
      </c>
      <c r="C5188" s="7">
        <v>1261</v>
      </c>
      <c r="D5188" s="7">
        <v>7269</v>
      </c>
      <c r="E5188" s="2"/>
      <c r="F5188" s="8">
        <v>40553.838449074072</v>
      </c>
      <c r="G5188" s="7">
        <v>0</v>
      </c>
      <c r="H5188" s="7">
        <v>3</v>
      </c>
      <c r="I5188" s="7" t="b">
        <f t="shared" si="243"/>
        <v>0</v>
      </c>
      <c r="J5188" s="7" t="b">
        <f t="shared" si="244"/>
        <v>1</v>
      </c>
      <c r="K5188" s="7">
        <f t="shared" si="245"/>
        <v>0</v>
      </c>
      <c r="L5188" s="7">
        <f>WEEKDAY(Table1[[#This Row],[post_time]])</f>
        <v>2</v>
      </c>
      <c r="M5188" s="7">
        <f>VLOOKUP(Table1[[#This Row],[topic_id]],'All Topics Data'!$A$2:$I$1243,8,FALSE)</f>
        <v>40553.396527777775</v>
      </c>
      <c r="N5188" s="7">
        <f>Table1[[#This Row],[Hui Reply?]]*(Table1[[#This Row],[post_time]]-Table1[[#This Row],[timestamp of previous reply]])</f>
        <v>0</v>
      </c>
      <c r="O5188" s="3">
        <f>O5187+Table1[[#This Row],[Hui Reply?]]</f>
        <v>1263</v>
      </c>
      <c r="P5188" s="19">
        <f>INT(Table1[[#This Row],[post_time]])</f>
        <v>40553</v>
      </c>
      <c r="Q5188" s="3">
        <f>IF(Table1[[#This Row],[Hui Reply?]],VLOOKUP(Table1[[#This Row],[topic_id]],'All Topics Data'!$A$2:$E$1243,5,FALSE),0)</f>
        <v>0</v>
      </c>
      <c r="R5188" s="8">
        <f>Table1[[#This Row],[post_time]]+8/24</f>
        <v>40554.171782407408</v>
      </c>
      <c r="S5188" s="3">
        <f>IF(Table1[[#This Row],[post_position]]=1,0,SUMIFS($F$2:F5188,$H$2:H5188,Table1[[#This Row],[post_position]]-1,$C$2:C5188,Table1[[#This Row],[topic_id]]))</f>
        <v>40553.578761574077</v>
      </c>
    </row>
    <row r="5189" spans="1:19" x14ac:dyDescent="0.25">
      <c r="A5189" s="7">
        <v>5294</v>
      </c>
      <c r="B5189" s="7">
        <v>1</v>
      </c>
      <c r="C5189" s="7">
        <v>1258</v>
      </c>
      <c r="D5189" s="7">
        <v>7310</v>
      </c>
      <c r="F5189" s="8">
        <v>40553.893796296295</v>
      </c>
      <c r="G5189" s="7">
        <v>0</v>
      </c>
      <c r="H5189" s="7">
        <v>8</v>
      </c>
      <c r="I5189" s="7" t="b">
        <f t="shared" si="243"/>
        <v>0</v>
      </c>
      <c r="J5189" s="7" t="b">
        <f t="shared" si="244"/>
        <v>1</v>
      </c>
      <c r="K5189" s="7">
        <f t="shared" si="245"/>
        <v>0</v>
      </c>
      <c r="L5189" s="7">
        <f>WEEKDAY(Table1[[#This Row],[post_time]])</f>
        <v>2</v>
      </c>
      <c r="M5189" s="7">
        <f>VLOOKUP(Table1[[#This Row],[topic_id]],'All Topics Data'!$A$2:$I$1243,8,FALSE)</f>
        <v>40553.181250000001</v>
      </c>
      <c r="N5189" s="7">
        <f>Table1[[#This Row],[Hui Reply?]]*(Table1[[#This Row],[post_time]]-Table1[[#This Row],[timestamp of previous reply]])</f>
        <v>0</v>
      </c>
      <c r="O5189" s="3">
        <f>O5188+Table1[[#This Row],[Hui Reply?]]</f>
        <v>1263</v>
      </c>
      <c r="P5189" s="19">
        <f>INT(Table1[[#This Row],[post_time]])</f>
        <v>40553</v>
      </c>
      <c r="Q5189" s="3">
        <f>IF(Table1[[#This Row],[Hui Reply?]],VLOOKUP(Table1[[#This Row],[topic_id]],'All Topics Data'!$A$2:$E$1243,5,FALSE),0)</f>
        <v>0</v>
      </c>
      <c r="R5189" s="8">
        <f>Table1[[#This Row],[post_time]]+8/24</f>
        <v>40554.227129629631</v>
      </c>
      <c r="S5189" s="3">
        <f>IF(Table1[[#This Row],[post_position]]=1,0,SUMIFS($F$2:F5189,$H$2:H5189,Table1[[#This Row],[post_position]]-1,$C$2:C5189,Table1[[#This Row],[topic_id]]))</f>
        <v>40553.648449074077</v>
      </c>
    </row>
    <row r="5190" spans="1:19" x14ac:dyDescent="0.25">
      <c r="A5190" s="7">
        <v>5295</v>
      </c>
      <c r="B5190" s="7">
        <v>1</v>
      </c>
      <c r="C5190" s="7">
        <v>1261</v>
      </c>
      <c r="D5190" s="7">
        <v>24</v>
      </c>
      <c r="E5190" s="2"/>
      <c r="F5190" s="8">
        <v>40553.991782407407</v>
      </c>
      <c r="G5190" s="7">
        <v>0</v>
      </c>
      <c r="H5190" s="7">
        <v>4</v>
      </c>
      <c r="I5190" s="7" t="b">
        <f t="shared" si="243"/>
        <v>1</v>
      </c>
      <c r="J5190" s="7" t="b">
        <f t="shared" si="244"/>
        <v>1</v>
      </c>
      <c r="K5190" s="7">
        <f t="shared" si="245"/>
        <v>1</v>
      </c>
      <c r="L5190" s="7">
        <f>WEEKDAY(Table1[[#This Row],[post_time]])</f>
        <v>2</v>
      </c>
      <c r="M5190" s="7">
        <f>VLOOKUP(Table1[[#This Row],[topic_id]],'All Topics Data'!$A$2:$I$1243,8,FALSE)</f>
        <v>40553.396527777775</v>
      </c>
      <c r="N5190" s="7">
        <f>Table1[[#This Row],[Hui Reply?]]*(Table1[[#This Row],[post_time]]-Table1[[#This Row],[timestamp of previous reply]])</f>
        <v>0.15333333333546761</v>
      </c>
      <c r="O5190" s="3">
        <f>O5189+Table1[[#This Row],[Hui Reply?]]</f>
        <v>1264</v>
      </c>
      <c r="P5190" s="19">
        <f>INT(Table1[[#This Row],[post_time]])</f>
        <v>40553</v>
      </c>
      <c r="Q5190" s="3" t="str">
        <f>IF(Table1[[#This Row],[Hui Reply?]],VLOOKUP(Table1[[#This Row],[topic_id]],'All Topics Data'!$A$2:$E$1243,5,FALSE),0)</f>
        <v>sifar786</v>
      </c>
      <c r="R5190" s="8">
        <f>Table1[[#This Row],[post_time]]+8/24</f>
        <v>40554.325115740743</v>
      </c>
      <c r="S5190" s="3">
        <f>IF(Table1[[#This Row],[post_position]]=1,0,SUMIFS($F$2:F5190,$H$2:H5190,Table1[[#This Row],[post_position]]-1,$C$2:C5190,Table1[[#This Row],[topic_id]]))</f>
        <v>40553.838449074072</v>
      </c>
    </row>
    <row r="5191" spans="1:19" x14ac:dyDescent="0.25">
      <c r="A5191" s="7">
        <v>5296</v>
      </c>
      <c r="B5191" s="7">
        <v>4</v>
      </c>
      <c r="C5191" s="7">
        <v>2</v>
      </c>
      <c r="D5191" s="7">
        <v>7309</v>
      </c>
      <c r="F5191" s="8">
        <v>40554.007870370369</v>
      </c>
      <c r="G5191" s="7">
        <v>0</v>
      </c>
      <c r="H5191" s="7">
        <v>97</v>
      </c>
      <c r="I5191" s="7" t="b">
        <f t="shared" si="243"/>
        <v>0</v>
      </c>
      <c r="J5191" s="7" t="b">
        <f t="shared" si="244"/>
        <v>1</v>
      </c>
      <c r="K5191" s="7">
        <f t="shared" si="245"/>
        <v>0</v>
      </c>
      <c r="L5191" s="7">
        <f>WEEKDAY(Table1[[#This Row],[post_time]])</f>
        <v>3</v>
      </c>
      <c r="M5191" s="7">
        <f>VLOOKUP(Table1[[#This Row],[topic_id]],'All Topics Data'!$A$2:$I$1243,8,FALSE)</f>
        <v>40019.929861111108</v>
      </c>
      <c r="N5191" s="7">
        <f>Table1[[#This Row],[Hui Reply?]]*(Table1[[#This Row],[post_time]]-Table1[[#This Row],[timestamp of previous reply]])</f>
        <v>0</v>
      </c>
      <c r="O5191" s="3">
        <f>O5190+Table1[[#This Row],[Hui Reply?]]</f>
        <v>1264</v>
      </c>
      <c r="P5191" s="19">
        <f>INT(Table1[[#This Row],[post_time]])</f>
        <v>40554</v>
      </c>
      <c r="Q5191" s="3">
        <f>IF(Table1[[#This Row],[Hui Reply?]],VLOOKUP(Table1[[#This Row],[topic_id]],'All Topics Data'!$A$2:$E$1243,5,FALSE),0)</f>
        <v>0</v>
      </c>
      <c r="R5191" s="8">
        <f>Table1[[#This Row],[post_time]]+8/24</f>
        <v>40554.341203703705</v>
      </c>
      <c r="S5191" s="3">
        <f>IF(Table1[[#This Row],[post_position]]=1,0,SUMIFS($F$2:F5191,$H$2:H5191,Table1[[#This Row],[post_position]]-1,$C$2:C5191,Table1[[#This Row],[topic_id]]))</f>
        <v>40551.612650462965</v>
      </c>
    </row>
    <row r="5192" spans="1:19" x14ac:dyDescent="0.25">
      <c r="A5192" s="7">
        <v>5297</v>
      </c>
      <c r="B5192" s="7">
        <v>1</v>
      </c>
      <c r="C5192" s="7">
        <v>1265</v>
      </c>
      <c r="D5192" s="7">
        <v>7309</v>
      </c>
      <c r="E5192" s="2"/>
      <c r="F5192" s="8">
        <v>40554.027118055557</v>
      </c>
      <c r="G5192" s="7">
        <v>0</v>
      </c>
      <c r="H5192" s="7">
        <v>1</v>
      </c>
      <c r="I5192" s="7" t="b">
        <f t="shared" si="243"/>
        <v>0</v>
      </c>
      <c r="J5192" s="7" t="b">
        <f t="shared" si="244"/>
        <v>0</v>
      </c>
      <c r="K5192" s="7">
        <f t="shared" si="245"/>
        <v>0</v>
      </c>
      <c r="L5192" s="7">
        <f>WEEKDAY(Table1[[#This Row],[post_time]])</f>
        <v>3</v>
      </c>
      <c r="M5192" s="7">
        <f>VLOOKUP(Table1[[#This Row],[topic_id]],'All Topics Data'!$A$2:$I$1243,8,FALSE)</f>
        <v>40554.027083333334</v>
      </c>
      <c r="N5192" s="7">
        <f>Table1[[#This Row],[Hui Reply?]]*(Table1[[#This Row],[post_time]]-Table1[[#This Row],[timestamp of previous reply]])</f>
        <v>0</v>
      </c>
      <c r="O5192" s="3">
        <f>O5191+Table1[[#This Row],[Hui Reply?]]</f>
        <v>1264</v>
      </c>
      <c r="P5192" s="19">
        <f>INT(Table1[[#This Row],[post_time]])</f>
        <v>40554</v>
      </c>
      <c r="Q5192" s="3">
        <f>IF(Table1[[#This Row],[Hui Reply?]],VLOOKUP(Table1[[#This Row],[topic_id]],'All Topics Data'!$A$2:$E$1243,5,FALSE),0)</f>
        <v>0</v>
      </c>
      <c r="R5192" s="8">
        <f>Table1[[#This Row],[post_time]]+8/24</f>
        <v>40554.360451388893</v>
      </c>
      <c r="S5192" s="3">
        <f>IF(Table1[[#This Row],[post_position]]=1,0,SUMIFS($F$2:F5192,$H$2:H5192,Table1[[#This Row],[post_position]]-1,$C$2:C5192,Table1[[#This Row],[topic_id]]))</f>
        <v>0</v>
      </c>
    </row>
    <row r="5193" spans="1:19" x14ac:dyDescent="0.25">
      <c r="A5193" s="7">
        <v>5298</v>
      </c>
      <c r="B5193" s="7">
        <v>1</v>
      </c>
      <c r="C5193" s="7">
        <v>1261</v>
      </c>
      <c r="D5193" s="7">
        <v>24</v>
      </c>
      <c r="E5193" s="2"/>
      <c r="F5193" s="8">
        <v>40554.033194444448</v>
      </c>
      <c r="G5193" s="7">
        <v>0</v>
      </c>
      <c r="H5193" s="7">
        <v>5</v>
      </c>
      <c r="I5193" s="7" t="b">
        <f t="shared" si="243"/>
        <v>1</v>
      </c>
      <c r="J5193" s="7" t="b">
        <f t="shared" si="244"/>
        <v>1</v>
      </c>
      <c r="K5193" s="7">
        <f t="shared" si="245"/>
        <v>1</v>
      </c>
      <c r="L5193" s="7">
        <f>WEEKDAY(Table1[[#This Row],[post_time]])</f>
        <v>3</v>
      </c>
      <c r="M5193" s="7">
        <f>VLOOKUP(Table1[[#This Row],[topic_id]],'All Topics Data'!$A$2:$I$1243,8,FALSE)</f>
        <v>40553.396527777775</v>
      </c>
      <c r="N5193" s="7">
        <f>Table1[[#This Row],[Hui Reply?]]*(Table1[[#This Row],[post_time]]-Table1[[#This Row],[timestamp of previous reply]])</f>
        <v>4.1412037040572613E-2</v>
      </c>
      <c r="O5193" s="3">
        <f>O5192+Table1[[#This Row],[Hui Reply?]]</f>
        <v>1265</v>
      </c>
      <c r="P5193" s="19">
        <f>INT(Table1[[#This Row],[post_time]])</f>
        <v>40554</v>
      </c>
      <c r="Q5193" s="3" t="str">
        <f>IF(Table1[[#This Row],[Hui Reply?]],VLOOKUP(Table1[[#This Row],[topic_id]],'All Topics Data'!$A$2:$E$1243,5,FALSE),0)</f>
        <v>sifar786</v>
      </c>
      <c r="R5193" s="8">
        <f>Table1[[#This Row],[post_time]]+8/24</f>
        <v>40554.366527777784</v>
      </c>
      <c r="S5193" s="3">
        <f>IF(Table1[[#This Row],[post_position]]=1,0,SUMIFS($F$2:F5193,$H$2:H5193,Table1[[#This Row],[post_position]]-1,$C$2:C5193,Table1[[#This Row],[topic_id]]))</f>
        <v>40553.991782407407</v>
      </c>
    </row>
    <row r="5194" spans="1:19" x14ac:dyDescent="0.25">
      <c r="A5194" s="7">
        <v>5299</v>
      </c>
      <c r="B5194" s="7">
        <v>4</v>
      </c>
      <c r="C5194" s="7">
        <v>1266</v>
      </c>
      <c r="D5194" s="7">
        <v>7236</v>
      </c>
      <c r="F5194" s="8">
        <v>40554.033738425926</v>
      </c>
      <c r="G5194" s="7">
        <v>0</v>
      </c>
      <c r="H5194" s="7">
        <v>1</v>
      </c>
      <c r="I5194" s="7" t="b">
        <f t="shared" si="243"/>
        <v>0</v>
      </c>
      <c r="J5194" s="7" t="b">
        <f t="shared" si="244"/>
        <v>0</v>
      </c>
      <c r="K5194" s="7">
        <f t="shared" si="245"/>
        <v>0</v>
      </c>
      <c r="L5194" s="7">
        <f>WEEKDAY(Table1[[#This Row],[post_time]])</f>
        <v>3</v>
      </c>
      <c r="M5194" s="7">
        <f>VLOOKUP(Table1[[#This Row],[topic_id]],'All Topics Data'!$A$2:$I$1243,8,FALSE)</f>
        <v>40554.033333333333</v>
      </c>
      <c r="N5194" s="7">
        <f>Table1[[#This Row],[Hui Reply?]]*(Table1[[#This Row],[post_time]]-Table1[[#This Row],[timestamp of previous reply]])</f>
        <v>0</v>
      </c>
      <c r="O5194" s="3">
        <f>O5193+Table1[[#This Row],[Hui Reply?]]</f>
        <v>1265</v>
      </c>
      <c r="P5194" s="19">
        <f>INT(Table1[[#This Row],[post_time]])</f>
        <v>40554</v>
      </c>
      <c r="Q5194" s="3">
        <f>IF(Table1[[#This Row],[Hui Reply?]],VLOOKUP(Table1[[#This Row],[topic_id]],'All Topics Data'!$A$2:$E$1243,5,FALSE),0)</f>
        <v>0</v>
      </c>
      <c r="R5194" s="8">
        <f>Table1[[#This Row],[post_time]]+8/24</f>
        <v>40554.367071759261</v>
      </c>
      <c r="S5194" s="3">
        <f>IF(Table1[[#This Row],[post_position]]=1,0,SUMIFS($F$2:F5194,$H$2:H5194,Table1[[#This Row],[post_position]]-1,$C$2:C5194,Table1[[#This Row],[topic_id]]))</f>
        <v>0</v>
      </c>
    </row>
    <row r="5195" spans="1:19" x14ac:dyDescent="0.25">
      <c r="A5195" s="7">
        <v>5300</v>
      </c>
      <c r="B5195" s="7">
        <v>1</v>
      </c>
      <c r="C5195" s="7">
        <v>1261</v>
      </c>
      <c r="D5195" s="7">
        <v>7269</v>
      </c>
      <c r="E5195" s="2"/>
      <c r="F5195" s="8">
        <v>40554.170729166668</v>
      </c>
      <c r="G5195" s="7">
        <v>0</v>
      </c>
      <c r="H5195" s="7">
        <v>6</v>
      </c>
      <c r="I5195" s="7" t="b">
        <f t="shared" si="243"/>
        <v>0</v>
      </c>
      <c r="J5195" s="7" t="b">
        <f t="shared" si="244"/>
        <v>1</v>
      </c>
      <c r="K5195" s="7">
        <f t="shared" si="245"/>
        <v>0</v>
      </c>
      <c r="L5195" s="7">
        <f>WEEKDAY(Table1[[#This Row],[post_time]])</f>
        <v>3</v>
      </c>
      <c r="M5195" s="7">
        <f>VLOOKUP(Table1[[#This Row],[topic_id]],'All Topics Data'!$A$2:$I$1243,8,FALSE)</f>
        <v>40553.396527777775</v>
      </c>
      <c r="N5195" s="7">
        <f>Table1[[#This Row],[Hui Reply?]]*(Table1[[#This Row],[post_time]]-Table1[[#This Row],[timestamp of previous reply]])</f>
        <v>0</v>
      </c>
      <c r="O5195" s="3">
        <f>O5194+Table1[[#This Row],[Hui Reply?]]</f>
        <v>1265</v>
      </c>
      <c r="P5195" s="19">
        <f>INT(Table1[[#This Row],[post_time]])</f>
        <v>40554</v>
      </c>
      <c r="Q5195" s="3">
        <f>IF(Table1[[#This Row],[Hui Reply?]],VLOOKUP(Table1[[#This Row],[topic_id]],'All Topics Data'!$A$2:$E$1243,5,FALSE),0)</f>
        <v>0</v>
      </c>
      <c r="R5195" s="8">
        <f>Table1[[#This Row],[post_time]]+8/24</f>
        <v>40554.504062500004</v>
      </c>
      <c r="S5195" s="3">
        <f>IF(Table1[[#This Row],[post_position]]=1,0,SUMIFS($F$2:F5195,$H$2:H5195,Table1[[#This Row],[post_position]]-1,$C$2:C5195,Table1[[#This Row],[topic_id]]))</f>
        <v>40554.033194444448</v>
      </c>
    </row>
    <row r="5196" spans="1:19" x14ac:dyDescent="0.25">
      <c r="A5196" s="7">
        <v>5301</v>
      </c>
      <c r="B5196" s="7">
        <v>4</v>
      </c>
      <c r="C5196" s="7">
        <v>1266</v>
      </c>
      <c r="D5196" s="7">
        <v>5408</v>
      </c>
      <c r="F5196" s="8">
        <v>40554.184525462966</v>
      </c>
      <c r="G5196" s="7">
        <v>0</v>
      </c>
      <c r="H5196" s="7">
        <v>2</v>
      </c>
      <c r="I5196" s="7" t="b">
        <f t="shared" si="243"/>
        <v>0</v>
      </c>
      <c r="J5196" s="7" t="b">
        <f t="shared" si="244"/>
        <v>1</v>
      </c>
      <c r="K5196" s="7">
        <f t="shared" si="245"/>
        <v>0</v>
      </c>
      <c r="L5196" s="7">
        <f>WEEKDAY(Table1[[#This Row],[post_time]])</f>
        <v>3</v>
      </c>
      <c r="M5196" s="7">
        <f>VLOOKUP(Table1[[#This Row],[topic_id]],'All Topics Data'!$A$2:$I$1243,8,FALSE)</f>
        <v>40554.033333333333</v>
      </c>
      <c r="N5196" s="7">
        <f>Table1[[#This Row],[Hui Reply?]]*(Table1[[#This Row],[post_time]]-Table1[[#This Row],[timestamp of previous reply]])</f>
        <v>0</v>
      </c>
      <c r="O5196" s="3">
        <f>O5195+Table1[[#This Row],[Hui Reply?]]</f>
        <v>1265</v>
      </c>
      <c r="P5196" s="19">
        <f>INT(Table1[[#This Row],[post_time]])</f>
        <v>40554</v>
      </c>
      <c r="Q5196" s="3">
        <f>IF(Table1[[#This Row],[Hui Reply?]],VLOOKUP(Table1[[#This Row],[topic_id]],'All Topics Data'!$A$2:$E$1243,5,FALSE),0)</f>
        <v>0</v>
      </c>
      <c r="R5196" s="8">
        <f>Table1[[#This Row],[post_time]]+8/24</f>
        <v>40554.517858796302</v>
      </c>
      <c r="S5196" s="3">
        <f>IF(Table1[[#This Row],[post_position]]=1,0,SUMIFS($F$2:F5196,$H$2:H5196,Table1[[#This Row],[post_position]]-1,$C$2:C5196,Table1[[#This Row],[topic_id]]))</f>
        <v>40554.033738425926</v>
      </c>
    </row>
    <row r="5197" spans="1:19" x14ac:dyDescent="0.25">
      <c r="A5197" s="7">
        <v>5302</v>
      </c>
      <c r="B5197" s="7">
        <v>1</v>
      </c>
      <c r="C5197" s="7">
        <v>1236</v>
      </c>
      <c r="D5197" s="7">
        <v>1886</v>
      </c>
      <c r="F5197" s="8">
        <v>40554.189560185187</v>
      </c>
      <c r="G5197" s="7">
        <v>0</v>
      </c>
      <c r="H5197" s="7">
        <v>3</v>
      </c>
      <c r="I5197" s="7" t="b">
        <f t="shared" si="243"/>
        <v>0</v>
      </c>
      <c r="J5197" s="7" t="b">
        <f t="shared" si="244"/>
        <v>1</v>
      </c>
      <c r="K5197" s="7">
        <f t="shared" si="245"/>
        <v>0</v>
      </c>
      <c r="L5197" s="7">
        <f>WEEKDAY(Table1[[#This Row],[post_time]])</f>
        <v>3</v>
      </c>
      <c r="M5197" s="7">
        <f>VLOOKUP(Table1[[#This Row],[topic_id]],'All Topics Data'!$A$2:$I$1243,8,FALSE)</f>
        <v>40549.279166666667</v>
      </c>
      <c r="N5197" s="7">
        <f>Table1[[#This Row],[Hui Reply?]]*(Table1[[#This Row],[post_time]]-Table1[[#This Row],[timestamp of previous reply]])</f>
        <v>0</v>
      </c>
      <c r="O5197" s="3">
        <f>O5196+Table1[[#This Row],[Hui Reply?]]</f>
        <v>1265</v>
      </c>
      <c r="P5197" s="19">
        <f>INT(Table1[[#This Row],[post_time]])</f>
        <v>40554</v>
      </c>
      <c r="Q5197" s="3">
        <f>IF(Table1[[#This Row],[Hui Reply?]],VLOOKUP(Table1[[#This Row],[topic_id]],'All Topics Data'!$A$2:$E$1243,5,FALSE),0)</f>
        <v>0</v>
      </c>
      <c r="R5197" s="8">
        <f>Table1[[#This Row],[post_time]]+8/24</f>
        <v>40554.522893518522</v>
      </c>
      <c r="S5197" s="3">
        <f>IF(Table1[[#This Row],[post_position]]=1,0,SUMIFS($F$2:F5197,$H$2:H5197,Table1[[#This Row],[post_position]]-1,$C$2:C5197,Table1[[#This Row],[topic_id]]))</f>
        <v>40549.648078703707</v>
      </c>
    </row>
    <row r="5198" spans="1:19" x14ac:dyDescent="0.25">
      <c r="A5198" s="7">
        <v>5303</v>
      </c>
      <c r="B5198" s="7">
        <v>1</v>
      </c>
      <c r="C5198" s="7">
        <v>1261</v>
      </c>
      <c r="D5198" s="7">
        <v>24</v>
      </c>
      <c r="E5198" s="2"/>
      <c r="F5198" s="8">
        <v>40554.215416666666</v>
      </c>
      <c r="G5198" s="7">
        <v>0</v>
      </c>
      <c r="H5198" s="7">
        <v>7</v>
      </c>
      <c r="I5198" s="7" t="b">
        <f t="shared" si="243"/>
        <v>1</v>
      </c>
      <c r="J5198" s="7" t="b">
        <f t="shared" si="244"/>
        <v>1</v>
      </c>
      <c r="K5198" s="7">
        <f t="shared" si="245"/>
        <v>1</v>
      </c>
      <c r="L5198" s="7">
        <f>WEEKDAY(Table1[[#This Row],[post_time]])</f>
        <v>3</v>
      </c>
      <c r="M5198" s="7">
        <f>VLOOKUP(Table1[[#This Row],[topic_id]],'All Topics Data'!$A$2:$I$1243,8,FALSE)</f>
        <v>40553.396527777775</v>
      </c>
      <c r="N5198" s="7">
        <f>Table1[[#This Row],[Hui Reply?]]*(Table1[[#This Row],[post_time]]-Table1[[#This Row],[timestamp of previous reply]])</f>
        <v>4.4687499997962732E-2</v>
      </c>
      <c r="O5198" s="3">
        <f>O5197+Table1[[#This Row],[Hui Reply?]]</f>
        <v>1266</v>
      </c>
      <c r="P5198" s="19">
        <f>INT(Table1[[#This Row],[post_time]])</f>
        <v>40554</v>
      </c>
      <c r="Q5198" s="3" t="str">
        <f>IF(Table1[[#This Row],[Hui Reply?]],VLOOKUP(Table1[[#This Row],[topic_id]],'All Topics Data'!$A$2:$E$1243,5,FALSE),0)</f>
        <v>sifar786</v>
      </c>
      <c r="R5198" s="8">
        <f>Table1[[#This Row],[post_time]]+8/24</f>
        <v>40554.548750000002</v>
      </c>
      <c r="S5198" s="3">
        <f>IF(Table1[[#This Row],[post_position]]=1,0,SUMIFS($F$2:F5198,$H$2:H5198,Table1[[#This Row],[post_position]]-1,$C$2:C5198,Table1[[#This Row],[topic_id]]))</f>
        <v>40554.170729166668</v>
      </c>
    </row>
    <row r="5199" spans="1:19" x14ac:dyDescent="0.25">
      <c r="A5199" s="7">
        <v>5304</v>
      </c>
      <c r="B5199" s="7">
        <v>1</v>
      </c>
      <c r="C5199" s="7">
        <v>1261</v>
      </c>
      <c r="D5199" s="7">
        <v>7269</v>
      </c>
      <c r="E5199" s="2"/>
      <c r="F5199" s="8">
        <v>40554.232858796298</v>
      </c>
      <c r="G5199" s="7">
        <v>0</v>
      </c>
      <c r="H5199" s="7">
        <v>8</v>
      </c>
      <c r="I5199" s="7" t="b">
        <f t="shared" si="243"/>
        <v>0</v>
      </c>
      <c r="J5199" s="7" t="b">
        <f t="shared" si="244"/>
        <v>1</v>
      </c>
      <c r="K5199" s="7">
        <f t="shared" si="245"/>
        <v>0</v>
      </c>
      <c r="L5199" s="7">
        <f>WEEKDAY(Table1[[#This Row],[post_time]])</f>
        <v>3</v>
      </c>
      <c r="M5199" s="7">
        <f>VLOOKUP(Table1[[#This Row],[topic_id]],'All Topics Data'!$A$2:$I$1243,8,FALSE)</f>
        <v>40553.396527777775</v>
      </c>
      <c r="N5199" s="7">
        <f>Table1[[#This Row],[Hui Reply?]]*(Table1[[#This Row],[post_time]]-Table1[[#This Row],[timestamp of previous reply]])</f>
        <v>0</v>
      </c>
      <c r="O5199" s="3">
        <f>O5198+Table1[[#This Row],[Hui Reply?]]</f>
        <v>1266</v>
      </c>
      <c r="P5199" s="19">
        <f>INT(Table1[[#This Row],[post_time]])</f>
        <v>40554</v>
      </c>
      <c r="Q5199" s="3">
        <f>IF(Table1[[#This Row],[Hui Reply?]],VLOOKUP(Table1[[#This Row],[topic_id]],'All Topics Data'!$A$2:$E$1243,5,FALSE),0)</f>
        <v>0</v>
      </c>
      <c r="R5199" s="8">
        <f>Table1[[#This Row],[post_time]]+8/24</f>
        <v>40554.566192129634</v>
      </c>
      <c r="S5199" s="3">
        <f>IF(Table1[[#This Row],[post_position]]=1,0,SUMIFS($F$2:F5199,$H$2:H5199,Table1[[#This Row],[post_position]]-1,$C$2:C5199,Table1[[#This Row],[topic_id]]))</f>
        <v>40554.215416666666</v>
      </c>
    </row>
    <row r="5200" spans="1:19" x14ac:dyDescent="0.25">
      <c r="A5200" s="7">
        <v>5305</v>
      </c>
      <c r="B5200" s="7">
        <v>1</v>
      </c>
      <c r="C5200" s="7">
        <v>1258</v>
      </c>
      <c r="D5200" s="7">
        <v>5408</v>
      </c>
      <c r="F5200" s="8">
        <v>40554.235393518517</v>
      </c>
      <c r="G5200" s="7">
        <v>0</v>
      </c>
      <c r="H5200" s="7">
        <v>9</v>
      </c>
      <c r="I5200" s="7" t="b">
        <f t="shared" si="243"/>
        <v>0</v>
      </c>
      <c r="J5200" s="7" t="b">
        <f t="shared" si="244"/>
        <v>1</v>
      </c>
      <c r="K5200" s="7">
        <f t="shared" si="245"/>
        <v>0</v>
      </c>
      <c r="L5200" s="7">
        <f>WEEKDAY(Table1[[#This Row],[post_time]])</f>
        <v>3</v>
      </c>
      <c r="M5200" s="7">
        <f>VLOOKUP(Table1[[#This Row],[topic_id]],'All Topics Data'!$A$2:$I$1243,8,FALSE)</f>
        <v>40553.181250000001</v>
      </c>
      <c r="N5200" s="7">
        <f>Table1[[#This Row],[Hui Reply?]]*(Table1[[#This Row],[post_time]]-Table1[[#This Row],[timestamp of previous reply]])</f>
        <v>0</v>
      </c>
      <c r="O5200" s="3">
        <f>O5199+Table1[[#This Row],[Hui Reply?]]</f>
        <v>1266</v>
      </c>
      <c r="P5200" s="19">
        <f>INT(Table1[[#This Row],[post_time]])</f>
        <v>40554</v>
      </c>
      <c r="Q5200" s="3">
        <f>IF(Table1[[#This Row],[Hui Reply?]],VLOOKUP(Table1[[#This Row],[topic_id]],'All Topics Data'!$A$2:$E$1243,5,FALSE),0)</f>
        <v>0</v>
      </c>
      <c r="R5200" s="8">
        <f>Table1[[#This Row],[post_time]]+8/24</f>
        <v>40554.568726851852</v>
      </c>
      <c r="S5200" s="3">
        <f>IF(Table1[[#This Row],[post_position]]=1,0,SUMIFS($F$2:F5200,$H$2:H5200,Table1[[#This Row],[post_position]]-1,$C$2:C5200,Table1[[#This Row],[topic_id]]))</f>
        <v>40553.893796296295</v>
      </c>
    </row>
    <row r="5201" spans="1:19" x14ac:dyDescent="0.25">
      <c r="A5201" s="7">
        <v>5306</v>
      </c>
      <c r="B5201" s="7">
        <v>1</v>
      </c>
      <c r="C5201" s="7">
        <v>1265</v>
      </c>
      <c r="D5201" s="7">
        <v>1</v>
      </c>
      <c r="E5201" s="2"/>
      <c r="F5201" s="8">
        <v>40554.244097222225</v>
      </c>
      <c r="G5201" s="7">
        <v>0</v>
      </c>
      <c r="H5201" s="7">
        <v>2</v>
      </c>
      <c r="I5201" s="7" t="b">
        <f t="shared" si="243"/>
        <v>0</v>
      </c>
      <c r="J5201" s="7" t="b">
        <f t="shared" si="244"/>
        <v>1</v>
      </c>
      <c r="K5201" s="7">
        <f t="shared" si="245"/>
        <v>0</v>
      </c>
      <c r="L5201" s="7">
        <f>WEEKDAY(Table1[[#This Row],[post_time]])</f>
        <v>3</v>
      </c>
      <c r="M5201" s="7">
        <f>VLOOKUP(Table1[[#This Row],[topic_id]],'All Topics Data'!$A$2:$I$1243,8,FALSE)</f>
        <v>40554.027083333334</v>
      </c>
      <c r="N5201" s="7">
        <f>Table1[[#This Row],[Hui Reply?]]*(Table1[[#This Row],[post_time]]-Table1[[#This Row],[timestamp of previous reply]])</f>
        <v>0</v>
      </c>
      <c r="O5201" s="3">
        <f>O5200+Table1[[#This Row],[Hui Reply?]]</f>
        <v>1266</v>
      </c>
      <c r="P5201" s="19">
        <f>INT(Table1[[#This Row],[post_time]])</f>
        <v>40554</v>
      </c>
      <c r="Q5201" s="3">
        <f>IF(Table1[[#This Row],[Hui Reply?]],VLOOKUP(Table1[[#This Row],[topic_id]],'All Topics Data'!$A$2:$E$1243,5,FALSE),0)</f>
        <v>0</v>
      </c>
      <c r="R5201" s="8">
        <f>Table1[[#This Row],[post_time]]+8/24</f>
        <v>40554.577430555561</v>
      </c>
      <c r="S5201" s="3">
        <f>IF(Table1[[#This Row],[post_position]]=1,0,SUMIFS($F$2:F5201,$H$2:H5201,Table1[[#This Row],[post_position]]-1,$C$2:C5201,Table1[[#This Row],[topic_id]]))</f>
        <v>40554.027118055557</v>
      </c>
    </row>
    <row r="5202" spans="1:19" x14ac:dyDescent="0.25">
      <c r="A5202" s="7">
        <v>5307</v>
      </c>
      <c r="B5202" s="7">
        <v>1</v>
      </c>
      <c r="C5202" s="7">
        <v>1251</v>
      </c>
      <c r="D5202" s="7">
        <v>6867</v>
      </c>
      <c r="F5202" s="8">
        <v>40554.248703703706</v>
      </c>
      <c r="G5202" s="7">
        <v>0</v>
      </c>
      <c r="H5202" s="7">
        <v>3</v>
      </c>
      <c r="I5202" s="7" t="b">
        <f t="shared" si="243"/>
        <v>0</v>
      </c>
      <c r="J5202" s="7" t="b">
        <f t="shared" si="244"/>
        <v>1</v>
      </c>
      <c r="K5202" s="7">
        <f t="shared" si="245"/>
        <v>0</v>
      </c>
      <c r="L5202" s="7">
        <f>WEEKDAY(Table1[[#This Row],[post_time]])</f>
        <v>3</v>
      </c>
      <c r="M5202" s="7">
        <f>VLOOKUP(Table1[[#This Row],[topic_id]],'All Topics Data'!$A$2:$I$1243,8,FALSE)</f>
        <v>40551.647916666669</v>
      </c>
      <c r="N5202" s="7">
        <f>Table1[[#This Row],[Hui Reply?]]*(Table1[[#This Row],[post_time]]-Table1[[#This Row],[timestamp of previous reply]])</f>
        <v>0</v>
      </c>
      <c r="O5202" s="3">
        <f>O5201+Table1[[#This Row],[Hui Reply?]]</f>
        <v>1266</v>
      </c>
      <c r="P5202" s="19">
        <f>INT(Table1[[#This Row],[post_time]])</f>
        <v>40554</v>
      </c>
      <c r="Q5202" s="3">
        <f>IF(Table1[[#This Row],[Hui Reply?]],VLOOKUP(Table1[[#This Row],[topic_id]],'All Topics Data'!$A$2:$E$1243,5,FALSE),0)</f>
        <v>0</v>
      </c>
      <c r="R5202" s="8">
        <f>Table1[[#This Row],[post_time]]+8/24</f>
        <v>40554.582037037042</v>
      </c>
      <c r="S5202" s="3">
        <f>IF(Table1[[#This Row],[post_position]]=1,0,SUMIFS($F$2:F5202,$H$2:H5202,Table1[[#This Row],[post_position]]-1,$C$2:C5202,Table1[[#This Row],[topic_id]]))</f>
        <v>40552.466932870368</v>
      </c>
    </row>
    <row r="5203" spans="1:19" x14ac:dyDescent="0.25">
      <c r="A5203" s="7">
        <v>5308</v>
      </c>
      <c r="B5203" s="7">
        <v>1</v>
      </c>
      <c r="C5203" s="7">
        <v>1251</v>
      </c>
      <c r="D5203" s="7">
        <v>24</v>
      </c>
      <c r="F5203" s="8">
        <v>40554.30028935185</v>
      </c>
      <c r="G5203" s="7">
        <v>0</v>
      </c>
      <c r="H5203" s="7">
        <v>4</v>
      </c>
      <c r="I5203" s="7" t="b">
        <f t="shared" si="243"/>
        <v>1</v>
      </c>
      <c r="J5203" s="7" t="b">
        <f t="shared" si="244"/>
        <v>1</v>
      </c>
      <c r="K5203" s="7">
        <f t="shared" si="245"/>
        <v>1</v>
      </c>
      <c r="L5203" s="7">
        <f>WEEKDAY(Table1[[#This Row],[post_time]])</f>
        <v>3</v>
      </c>
      <c r="M5203" s="7">
        <f>VLOOKUP(Table1[[#This Row],[topic_id]],'All Topics Data'!$A$2:$I$1243,8,FALSE)</f>
        <v>40551.647916666669</v>
      </c>
      <c r="N5203" s="7">
        <f>Table1[[#This Row],[Hui Reply?]]*(Table1[[#This Row],[post_time]]-Table1[[#This Row],[timestamp of previous reply]])</f>
        <v>5.1585648143372964E-2</v>
      </c>
      <c r="O5203" s="3">
        <f>O5202+Table1[[#This Row],[Hui Reply?]]</f>
        <v>1267</v>
      </c>
      <c r="P5203" s="19">
        <f>INT(Table1[[#This Row],[post_time]])</f>
        <v>40554</v>
      </c>
      <c r="Q5203" s="3" t="str">
        <f>IF(Table1[[#This Row],[Hui Reply?]],VLOOKUP(Table1[[#This Row],[topic_id]],'All Topics Data'!$A$2:$E$1243,5,FALSE),0)</f>
        <v>niting</v>
      </c>
      <c r="R5203" s="8">
        <f>Table1[[#This Row],[post_time]]+8/24</f>
        <v>40554.633622685185</v>
      </c>
      <c r="S5203" s="3">
        <f>IF(Table1[[#This Row],[post_position]]=1,0,SUMIFS($F$2:F5203,$H$2:H5203,Table1[[#This Row],[post_position]]-1,$C$2:C5203,Table1[[#This Row],[topic_id]]))</f>
        <v>40554.248703703706</v>
      </c>
    </row>
    <row r="5204" spans="1:19" x14ac:dyDescent="0.25">
      <c r="A5204" s="7">
        <v>5309</v>
      </c>
      <c r="B5204" s="7">
        <v>1</v>
      </c>
      <c r="C5204" s="7">
        <v>1267</v>
      </c>
      <c r="D5204" s="7">
        <v>6871</v>
      </c>
      <c r="F5204" s="8">
        <v>40554.314166666663</v>
      </c>
      <c r="G5204" s="7">
        <v>0</v>
      </c>
      <c r="H5204" s="7">
        <v>1</v>
      </c>
      <c r="I5204" s="7" t="b">
        <f t="shared" si="243"/>
        <v>0</v>
      </c>
      <c r="J5204" s="7" t="b">
        <f t="shared" si="244"/>
        <v>0</v>
      </c>
      <c r="K5204" s="7">
        <f t="shared" si="245"/>
        <v>0</v>
      </c>
      <c r="L5204" s="7">
        <f>WEEKDAY(Table1[[#This Row],[post_time]])</f>
        <v>3</v>
      </c>
      <c r="M5204" s="7">
        <f>VLOOKUP(Table1[[#This Row],[topic_id]],'All Topics Data'!$A$2:$I$1243,8,FALSE)</f>
        <v>40554.313888888886</v>
      </c>
      <c r="N5204" s="7">
        <f>Table1[[#This Row],[Hui Reply?]]*(Table1[[#This Row],[post_time]]-Table1[[#This Row],[timestamp of previous reply]])</f>
        <v>0</v>
      </c>
      <c r="O5204" s="3">
        <f>O5203+Table1[[#This Row],[Hui Reply?]]</f>
        <v>1267</v>
      </c>
      <c r="P5204" s="19">
        <f>INT(Table1[[#This Row],[post_time]])</f>
        <v>40554</v>
      </c>
      <c r="Q5204" s="3">
        <f>IF(Table1[[#This Row],[Hui Reply?]],VLOOKUP(Table1[[#This Row],[topic_id]],'All Topics Data'!$A$2:$E$1243,5,FALSE),0)</f>
        <v>0</v>
      </c>
      <c r="R5204" s="8">
        <f>Table1[[#This Row],[post_time]]+8/24</f>
        <v>40554.647499999999</v>
      </c>
      <c r="S5204" s="3">
        <f>IF(Table1[[#This Row],[post_position]]=1,0,SUMIFS($F$2:F5204,$H$2:H5204,Table1[[#This Row],[post_position]]-1,$C$2:C5204,Table1[[#This Row],[topic_id]]))</f>
        <v>0</v>
      </c>
    </row>
    <row r="5205" spans="1:19" x14ac:dyDescent="0.25">
      <c r="A5205" s="7">
        <v>5310</v>
      </c>
      <c r="B5205" s="7">
        <v>1</v>
      </c>
      <c r="C5205" s="7">
        <v>1267</v>
      </c>
      <c r="D5205" s="7">
        <v>1886</v>
      </c>
      <c r="F5205" s="8">
        <v>40554.334155092591</v>
      </c>
      <c r="G5205" s="7">
        <v>0</v>
      </c>
      <c r="H5205" s="7">
        <v>2</v>
      </c>
      <c r="I5205" s="7" t="b">
        <f t="shared" si="243"/>
        <v>0</v>
      </c>
      <c r="J5205" s="7" t="b">
        <f t="shared" si="244"/>
        <v>1</v>
      </c>
      <c r="K5205" s="7">
        <f t="shared" si="245"/>
        <v>0</v>
      </c>
      <c r="L5205" s="7">
        <f>WEEKDAY(Table1[[#This Row],[post_time]])</f>
        <v>3</v>
      </c>
      <c r="M5205" s="7">
        <f>VLOOKUP(Table1[[#This Row],[topic_id]],'All Topics Data'!$A$2:$I$1243,8,FALSE)</f>
        <v>40554.313888888886</v>
      </c>
      <c r="N5205" s="7">
        <f>Table1[[#This Row],[Hui Reply?]]*(Table1[[#This Row],[post_time]]-Table1[[#This Row],[timestamp of previous reply]])</f>
        <v>0</v>
      </c>
      <c r="O5205" s="3">
        <f>O5204+Table1[[#This Row],[Hui Reply?]]</f>
        <v>1267</v>
      </c>
      <c r="P5205" s="19">
        <f>INT(Table1[[#This Row],[post_time]])</f>
        <v>40554</v>
      </c>
      <c r="Q5205" s="3">
        <f>IF(Table1[[#This Row],[Hui Reply?]],VLOOKUP(Table1[[#This Row],[topic_id]],'All Topics Data'!$A$2:$E$1243,5,FALSE),0)</f>
        <v>0</v>
      </c>
      <c r="R5205" s="8">
        <f>Table1[[#This Row],[post_time]]+8/24</f>
        <v>40554.667488425926</v>
      </c>
      <c r="S5205" s="3">
        <f>IF(Table1[[#This Row],[post_position]]=1,0,SUMIFS($F$2:F5205,$H$2:H5205,Table1[[#This Row],[post_position]]-1,$C$2:C5205,Table1[[#This Row],[topic_id]]))</f>
        <v>40554.314166666663</v>
      </c>
    </row>
    <row r="5206" spans="1:19" x14ac:dyDescent="0.25">
      <c r="A5206" s="7">
        <v>5311</v>
      </c>
      <c r="B5206" s="7">
        <v>1</v>
      </c>
      <c r="C5206" s="7">
        <v>1261</v>
      </c>
      <c r="D5206" s="7">
        <v>7269</v>
      </c>
      <c r="E5206" s="2"/>
      <c r="F5206" s="8">
        <v>40554.337256944447</v>
      </c>
      <c r="G5206" s="7">
        <v>0</v>
      </c>
      <c r="H5206" s="7">
        <v>9</v>
      </c>
      <c r="I5206" s="7" t="b">
        <f t="shared" si="243"/>
        <v>0</v>
      </c>
      <c r="J5206" s="7" t="b">
        <f t="shared" si="244"/>
        <v>1</v>
      </c>
      <c r="K5206" s="7">
        <f t="shared" si="245"/>
        <v>0</v>
      </c>
      <c r="L5206" s="7">
        <f>WEEKDAY(Table1[[#This Row],[post_time]])</f>
        <v>3</v>
      </c>
      <c r="M5206" s="7">
        <f>VLOOKUP(Table1[[#This Row],[topic_id]],'All Topics Data'!$A$2:$I$1243,8,FALSE)</f>
        <v>40553.396527777775</v>
      </c>
      <c r="N5206" s="7">
        <f>Table1[[#This Row],[Hui Reply?]]*(Table1[[#This Row],[post_time]]-Table1[[#This Row],[timestamp of previous reply]])</f>
        <v>0</v>
      </c>
      <c r="O5206" s="3">
        <f>O5205+Table1[[#This Row],[Hui Reply?]]</f>
        <v>1267</v>
      </c>
      <c r="P5206" s="19">
        <f>INT(Table1[[#This Row],[post_time]])</f>
        <v>40554</v>
      </c>
      <c r="Q5206" s="3">
        <f>IF(Table1[[#This Row],[Hui Reply?]],VLOOKUP(Table1[[#This Row],[topic_id]],'All Topics Data'!$A$2:$E$1243,5,FALSE),0)</f>
        <v>0</v>
      </c>
      <c r="R5206" s="8">
        <f>Table1[[#This Row],[post_time]]+8/24</f>
        <v>40554.670590277783</v>
      </c>
      <c r="S5206" s="3">
        <f>IF(Table1[[#This Row],[post_position]]=1,0,SUMIFS($F$2:F5206,$H$2:H5206,Table1[[#This Row],[post_position]]-1,$C$2:C5206,Table1[[#This Row],[topic_id]]))</f>
        <v>40554.232858796298</v>
      </c>
    </row>
    <row r="5207" spans="1:19" x14ac:dyDescent="0.25">
      <c r="A5207" s="7">
        <v>5312</v>
      </c>
      <c r="B5207" s="7">
        <v>1</v>
      </c>
      <c r="C5207" s="7">
        <v>1263</v>
      </c>
      <c r="D5207" s="7">
        <v>1886</v>
      </c>
      <c r="F5207" s="8">
        <v>40554.338900462964</v>
      </c>
      <c r="G5207" s="7">
        <v>0</v>
      </c>
      <c r="H5207" s="7">
        <v>3</v>
      </c>
      <c r="I5207" s="7" t="b">
        <f t="shared" si="243"/>
        <v>0</v>
      </c>
      <c r="J5207" s="7" t="b">
        <f t="shared" si="244"/>
        <v>1</v>
      </c>
      <c r="K5207" s="7">
        <f t="shared" si="245"/>
        <v>0</v>
      </c>
      <c r="L5207" s="7">
        <f>WEEKDAY(Table1[[#This Row],[post_time]])</f>
        <v>3</v>
      </c>
      <c r="M5207" s="7">
        <f>VLOOKUP(Table1[[#This Row],[topic_id]],'All Topics Data'!$A$2:$I$1243,8,FALSE)</f>
        <v>40553.693055555559</v>
      </c>
      <c r="N5207" s="7">
        <f>Table1[[#This Row],[Hui Reply?]]*(Table1[[#This Row],[post_time]]-Table1[[#This Row],[timestamp of previous reply]])</f>
        <v>0</v>
      </c>
      <c r="O5207" s="3">
        <f>O5206+Table1[[#This Row],[Hui Reply?]]</f>
        <v>1267</v>
      </c>
      <c r="P5207" s="19">
        <f>INT(Table1[[#This Row],[post_time]])</f>
        <v>40554</v>
      </c>
      <c r="Q5207" s="3">
        <f>IF(Table1[[#This Row],[Hui Reply?]],VLOOKUP(Table1[[#This Row],[topic_id]],'All Topics Data'!$A$2:$E$1243,5,FALSE),0)</f>
        <v>0</v>
      </c>
      <c r="R5207" s="8">
        <f>Table1[[#This Row],[post_time]]+8/24</f>
        <v>40554.6722337963</v>
      </c>
      <c r="S5207" s="3">
        <f>IF(Table1[[#This Row],[post_position]]=1,0,SUMIFS($F$2:F5207,$H$2:H5207,Table1[[#This Row],[post_position]]-1,$C$2:C5207,Table1[[#This Row],[topic_id]]))</f>
        <v>40553.755706018521</v>
      </c>
    </row>
    <row r="5208" spans="1:19" x14ac:dyDescent="0.25">
      <c r="A5208" s="7">
        <v>5313</v>
      </c>
      <c r="B5208" s="7">
        <v>1</v>
      </c>
      <c r="C5208" s="7">
        <v>1268</v>
      </c>
      <c r="D5208" s="7">
        <v>6867</v>
      </c>
      <c r="E5208" s="2"/>
      <c r="F5208" s="8">
        <v>40554.383599537039</v>
      </c>
      <c r="G5208" s="7">
        <v>0</v>
      </c>
      <c r="H5208" s="7">
        <v>1</v>
      </c>
      <c r="I5208" s="7" t="b">
        <f t="shared" si="243"/>
        <v>0</v>
      </c>
      <c r="J5208" s="7" t="b">
        <f t="shared" si="244"/>
        <v>0</v>
      </c>
      <c r="K5208" s="7">
        <f t="shared" si="245"/>
        <v>0</v>
      </c>
      <c r="L5208" s="7">
        <f>WEEKDAY(Table1[[#This Row],[post_time]])</f>
        <v>3</v>
      </c>
      <c r="M5208" s="7">
        <f>VLOOKUP(Table1[[#This Row],[topic_id]],'All Topics Data'!$A$2:$I$1243,8,FALSE)</f>
        <v>40554.383333333331</v>
      </c>
      <c r="N5208" s="7">
        <f>Table1[[#This Row],[Hui Reply?]]*(Table1[[#This Row],[post_time]]-Table1[[#This Row],[timestamp of previous reply]])</f>
        <v>0</v>
      </c>
      <c r="O5208" s="3">
        <f>O5207+Table1[[#This Row],[Hui Reply?]]</f>
        <v>1267</v>
      </c>
      <c r="P5208" s="19">
        <f>INT(Table1[[#This Row],[post_time]])</f>
        <v>40554</v>
      </c>
      <c r="Q5208" s="3">
        <f>IF(Table1[[#This Row],[Hui Reply?]],VLOOKUP(Table1[[#This Row],[topic_id]],'All Topics Data'!$A$2:$E$1243,5,FALSE),0)</f>
        <v>0</v>
      </c>
      <c r="R5208" s="8">
        <f>Table1[[#This Row],[post_time]]+8/24</f>
        <v>40554.716932870375</v>
      </c>
      <c r="S5208" s="3">
        <f>IF(Table1[[#This Row],[post_position]]=1,0,SUMIFS($F$2:F5208,$H$2:H5208,Table1[[#This Row],[post_position]]-1,$C$2:C5208,Table1[[#This Row],[topic_id]]))</f>
        <v>0</v>
      </c>
    </row>
    <row r="5209" spans="1:19" x14ac:dyDescent="0.25">
      <c r="A5209" s="7">
        <v>5314</v>
      </c>
      <c r="B5209" s="7">
        <v>1</v>
      </c>
      <c r="C5209" s="7">
        <v>1261</v>
      </c>
      <c r="D5209" s="7">
        <v>24</v>
      </c>
      <c r="F5209" s="8">
        <v>40554.391817129632</v>
      </c>
      <c r="G5209" s="7">
        <v>0</v>
      </c>
      <c r="H5209" s="7">
        <v>10</v>
      </c>
      <c r="I5209" s="7" t="b">
        <f t="shared" si="243"/>
        <v>1</v>
      </c>
      <c r="J5209" s="7" t="b">
        <f t="shared" si="244"/>
        <v>1</v>
      </c>
      <c r="K5209" s="7">
        <f t="shared" si="245"/>
        <v>1</v>
      </c>
      <c r="L5209" s="7">
        <f>WEEKDAY(Table1[[#This Row],[post_time]])</f>
        <v>3</v>
      </c>
      <c r="M5209" s="7">
        <f>VLOOKUP(Table1[[#This Row],[topic_id]],'All Topics Data'!$A$2:$I$1243,8,FALSE)</f>
        <v>40553.396527777775</v>
      </c>
      <c r="N5209" s="7">
        <f>Table1[[#This Row],[Hui Reply?]]*(Table1[[#This Row],[post_time]]-Table1[[#This Row],[timestamp of previous reply]])</f>
        <v>5.4560185184527654E-2</v>
      </c>
      <c r="O5209" s="3">
        <f>O5208+Table1[[#This Row],[Hui Reply?]]</f>
        <v>1268</v>
      </c>
      <c r="P5209" s="19">
        <f>INT(Table1[[#This Row],[post_time]])</f>
        <v>40554</v>
      </c>
      <c r="Q5209" s="3" t="str">
        <f>IF(Table1[[#This Row],[Hui Reply?]],VLOOKUP(Table1[[#This Row],[topic_id]],'All Topics Data'!$A$2:$E$1243,5,FALSE),0)</f>
        <v>sifar786</v>
      </c>
      <c r="R5209" s="8">
        <f>Table1[[#This Row],[post_time]]+8/24</f>
        <v>40554.725150462968</v>
      </c>
      <c r="S5209" s="3">
        <f>IF(Table1[[#This Row],[post_position]]=1,0,SUMIFS($F$2:F5209,$H$2:H5209,Table1[[#This Row],[post_position]]-1,$C$2:C5209,Table1[[#This Row],[topic_id]]))</f>
        <v>40554.337256944447</v>
      </c>
    </row>
    <row r="5210" spans="1:19" x14ac:dyDescent="0.25">
      <c r="A5210" s="7">
        <v>5315</v>
      </c>
      <c r="B5210" s="7">
        <v>1</v>
      </c>
      <c r="C5210" s="7">
        <v>1268</v>
      </c>
      <c r="D5210" s="7">
        <v>24</v>
      </c>
      <c r="F5210" s="8">
        <v>40554.39366898148</v>
      </c>
      <c r="G5210" s="7">
        <v>0</v>
      </c>
      <c r="H5210" s="7">
        <v>2</v>
      </c>
      <c r="I5210" s="7" t="b">
        <f t="shared" si="243"/>
        <v>1</v>
      </c>
      <c r="J5210" s="7" t="b">
        <f t="shared" si="244"/>
        <v>1</v>
      </c>
      <c r="K5210" s="7">
        <f t="shared" si="245"/>
        <v>1</v>
      </c>
      <c r="L5210" s="7">
        <f>WEEKDAY(Table1[[#This Row],[post_time]])</f>
        <v>3</v>
      </c>
      <c r="M5210" s="7">
        <f>VLOOKUP(Table1[[#This Row],[topic_id]],'All Topics Data'!$A$2:$I$1243,8,FALSE)</f>
        <v>40554.383333333331</v>
      </c>
      <c r="N5210" s="7">
        <f>Table1[[#This Row],[Hui Reply?]]*(Table1[[#This Row],[post_time]]-Table1[[#This Row],[timestamp of previous reply]])</f>
        <v>1.006944444088731E-2</v>
      </c>
      <c r="O5210" s="3">
        <f>O5209+Table1[[#This Row],[Hui Reply?]]</f>
        <v>1269</v>
      </c>
      <c r="P5210" s="19">
        <f>INT(Table1[[#This Row],[post_time]])</f>
        <v>40554</v>
      </c>
      <c r="Q5210" s="3" t="str">
        <f>IF(Table1[[#This Row],[Hui Reply?]],VLOOKUP(Table1[[#This Row],[topic_id]],'All Topics Data'!$A$2:$E$1243,5,FALSE),0)</f>
        <v>niting</v>
      </c>
      <c r="R5210" s="8">
        <f>Table1[[#This Row],[post_time]]+8/24</f>
        <v>40554.727002314816</v>
      </c>
      <c r="S5210" s="3">
        <f>IF(Table1[[#This Row],[post_position]]=1,0,SUMIFS($F$2:F5210,$H$2:H5210,Table1[[#This Row],[post_position]]-1,$C$2:C5210,Table1[[#This Row],[topic_id]]))</f>
        <v>40554.383599537039</v>
      </c>
    </row>
    <row r="5211" spans="1:19" x14ac:dyDescent="0.25">
      <c r="A5211" s="7">
        <v>5316</v>
      </c>
      <c r="B5211" s="7">
        <v>1</v>
      </c>
      <c r="C5211" s="7">
        <v>1269</v>
      </c>
      <c r="D5211" s="7">
        <v>7319</v>
      </c>
      <c r="E5211" s="2"/>
      <c r="F5211" s="8">
        <v>40554.456875000003</v>
      </c>
      <c r="G5211" s="7">
        <v>0</v>
      </c>
      <c r="H5211" s="7">
        <v>1</v>
      </c>
      <c r="I5211" s="7" t="b">
        <f t="shared" si="243"/>
        <v>0</v>
      </c>
      <c r="J5211" s="7" t="b">
        <f t="shared" si="244"/>
        <v>0</v>
      </c>
      <c r="K5211" s="7">
        <f t="shared" si="245"/>
        <v>0</v>
      </c>
      <c r="L5211" s="7">
        <f>WEEKDAY(Table1[[#This Row],[post_time]])</f>
        <v>3</v>
      </c>
      <c r="M5211" s="7">
        <f>VLOOKUP(Table1[[#This Row],[topic_id]],'All Topics Data'!$A$2:$I$1243,8,FALSE)</f>
        <v>40554.456250000003</v>
      </c>
      <c r="N5211" s="7">
        <f>Table1[[#This Row],[Hui Reply?]]*(Table1[[#This Row],[post_time]]-Table1[[#This Row],[timestamp of previous reply]])</f>
        <v>0</v>
      </c>
      <c r="O5211" s="3">
        <f>O5210+Table1[[#This Row],[Hui Reply?]]</f>
        <v>1269</v>
      </c>
      <c r="P5211" s="19">
        <f>INT(Table1[[#This Row],[post_time]])</f>
        <v>40554</v>
      </c>
      <c r="Q5211" s="3">
        <f>IF(Table1[[#This Row],[Hui Reply?]],VLOOKUP(Table1[[#This Row],[topic_id]],'All Topics Data'!$A$2:$E$1243,5,FALSE),0)</f>
        <v>0</v>
      </c>
      <c r="R5211" s="8">
        <f>Table1[[#This Row],[post_time]]+8/24</f>
        <v>40554.790208333339</v>
      </c>
      <c r="S5211" s="3">
        <f>IF(Table1[[#This Row],[post_position]]=1,0,SUMIFS($F$2:F5211,$H$2:H5211,Table1[[#This Row],[post_position]]-1,$C$2:C5211,Table1[[#This Row],[topic_id]]))</f>
        <v>0</v>
      </c>
    </row>
    <row r="5212" spans="1:19" x14ac:dyDescent="0.25">
      <c r="A5212" s="7">
        <v>5317</v>
      </c>
      <c r="B5212" s="7">
        <v>1</v>
      </c>
      <c r="C5212" s="7">
        <v>1261</v>
      </c>
      <c r="D5212" s="7">
        <v>7269</v>
      </c>
      <c r="F5212" s="8">
        <v>40554.476076388892</v>
      </c>
      <c r="G5212" s="7">
        <v>0</v>
      </c>
      <c r="H5212" s="7">
        <v>11</v>
      </c>
      <c r="I5212" s="7" t="b">
        <f t="shared" si="243"/>
        <v>0</v>
      </c>
      <c r="J5212" s="7" t="b">
        <f t="shared" si="244"/>
        <v>1</v>
      </c>
      <c r="K5212" s="7">
        <f t="shared" si="245"/>
        <v>0</v>
      </c>
      <c r="L5212" s="7">
        <f>WEEKDAY(Table1[[#This Row],[post_time]])</f>
        <v>3</v>
      </c>
      <c r="M5212" s="7">
        <f>VLOOKUP(Table1[[#This Row],[topic_id]],'All Topics Data'!$A$2:$I$1243,8,FALSE)</f>
        <v>40553.396527777775</v>
      </c>
      <c r="N5212" s="7">
        <f>Table1[[#This Row],[Hui Reply?]]*(Table1[[#This Row],[post_time]]-Table1[[#This Row],[timestamp of previous reply]])</f>
        <v>0</v>
      </c>
      <c r="O5212" s="3">
        <f>O5211+Table1[[#This Row],[Hui Reply?]]</f>
        <v>1269</v>
      </c>
      <c r="P5212" s="19">
        <f>INT(Table1[[#This Row],[post_time]])</f>
        <v>40554</v>
      </c>
      <c r="Q5212" s="3">
        <f>IF(Table1[[#This Row],[Hui Reply?]],VLOOKUP(Table1[[#This Row],[topic_id]],'All Topics Data'!$A$2:$E$1243,5,FALSE),0)</f>
        <v>0</v>
      </c>
      <c r="R5212" s="8">
        <f>Table1[[#This Row],[post_time]]+8/24</f>
        <v>40554.809409722227</v>
      </c>
      <c r="S5212" s="3">
        <f>IF(Table1[[#This Row],[post_position]]=1,0,SUMIFS($F$2:F5212,$H$2:H5212,Table1[[#This Row],[post_position]]-1,$C$2:C5212,Table1[[#This Row],[topic_id]]))</f>
        <v>40554.391817129632</v>
      </c>
    </row>
    <row r="5213" spans="1:19" x14ac:dyDescent="0.25">
      <c r="A5213" s="7">
        <v>5318</v>
      </c>
      <c r="B5213" s="7">
        <v>1</v>
      </c>
      <c r="C5213" s="7">
        <v>1269</v>
      </c>
      <c r="D5213" s="7">
        <v>24</v>
      </c>
      <c r="E5213" s="2"/>
      <c r="F5213" s="8">
        <v>40554.547488425924</v>
      </c>
      <c r="G5213" s="7">
        <v>0</v>
      </c>
      <c r="H5213" s="7">
        <v>2</v>
      </c>
      <c r="I5213" s="7" t="b">
        <f t="shared" si="243"/>
        <v>1</v>
      </c>
      <c r="J5213" s="7" t="b">
        <f t="shared" si="244"/>
        <v>1</v>
      </c>
      <c r="K5213" s="7">
        <f t="shared" si="245"/>
        <v>1</v>
      </c>
      <c r="L5213" s="7">
        <f>WEEKDAY(Table1[[#This Row],[post_time]])</f>
        <v>3</v>
      </c>
      <c r="M5213" s="7">
        <f>VLOOKUP(Table1[[#This Row],[topic_id]],'All Topics Data'!$A$2:$I$1243,8,FALSE)</f>
        <v>40554.456250000003</v>
      </c>
      <c r="N5213" s="7">
        <f>Table1[[#This Row],[Hui Reply?]]*(Table1[[#This Row],[post_time]]-Table1[[#This Row],[timestamp of previous reply]])</f>
        <v>9.0613425920309965E-2</v>
      </c>
      <c r="O5213" s="3">
        <f>O5212+Table1[[#This Row],[Hui Reply?]]</f>
        <v>1270</v>
      </c>
      <c r="P5213" s="19">
        <f>INT(Table1[[#This Row],[post_time]])</f>
        <v>40554</v>
      </c>
      <c r="Q5213" s="3" t="str">
        <f>IF(Table1[[#This Row],[Hui Reply?]],VLOOKUP(Table1[[#This Row],[topic_id]],'All Topics Data'!$A$2:$E$1243,5,FALSE),0)</f>
        <v>twinkle jalan</v>
      </c>
      <c r="R5213" s="8">
        <f>Table1[[#This Row],[post_time]]+8/24</f>
        <v>40554.88082175926</v>
      </c>
      <c r="S5213" s="3">
        <f>IF(Table1[[#This Row],[post_position]]=1,0,SUMIFS($F$2:F5213,$H$2:H5213,Table1[[#This Row],[post_position]]-1,$C$2:C5213,Table1[[#This Row],[topic_id]]))</f>
        <v>40554.456875000003</v>
      </c>
    </row>
    <row r="5214" spans="1:19" x14ac:dyDescent="0.25">
      <c r="A5214" s="7">
        <v>5319</v>
      </c>
      <c r="B5214" s="7">
        <v>1</v>
      </c>
      <c r="C5214" s="7">
        <v>1261</v>
      </c>
      <c r="D5214" s="7">
        <v>24</v>
      </c>
      <c r="F5214" s="8">
        <v>40554.549513888887</v>
      </c>
      <c r="G5214" s="7">
        <v>0</v>
      </c>
      <c r="H5214" s="7">
        <v>12</v>
      </c>
      <c r="I5214" s="7" t="b">
        <f t="shared" si="243"/>
        <v>1</v>
      </c>
      <c r="J5214" s="7" t="b">
        <f t="shared" si="244"/>
        <v>1</v>
      </c>
      <c r="K5214" s="7">
        <f t="shared" si="245"/>
        <v>1</v>
      </c>
      <c r="L5214" s="7">
        <f>WEEKDAY(Table1[[#This Row],[post_time]])</f>
        <v>3</v>
      </c>
      <c r="M5214" s="7">
        <f>VLOOKUP(Table1[[#This Row],[topic_id]],'All Topics Data'!$A$2:$I$1243,8,FALSE)</f>
        <v>40553.396527777775</v>
      </c>
      <c r="N5214" s="7">
        <f>Table1[[#This Row],[Hui Reply?]]*(Table1[[#This Row],[post_time]]-Table1[[#This Row],[timestamp of previous reply]])</f>
        <v>7.3437499995634425E-2</v>
      </c>
      <c r="O5214" s="3">
        <f>O5213+Table1[[#This Row],[Hui Reply?]]</f>
        <v>1271</v>
      </c>
      <c r="P5214" s="19">
        <f>INT(Table1[[#This Row],[post_time]])</f>
        <v>40554</v>
      </c>
      <c r="Q5214" s="3" t="str">
        <f>IF(Table1[[#This Row],[Hui Reply?]],VLOOKUP(Table1[[#This Row],[topic_id]],'All Topics Data'!$A$2:$E$1243,5,FALSE),0)</f>
        <v>sifar786</v>
      </c>
      <c r="R5214" s="8">
        <f>Table1[[#This Row],[post_time]]+8/24</f>
        <v>40554.882847222223</v>
      </c>
      <c r="S5214" s="3">
        <f>IF(Table1[[#This Row],[post_position]]=1,0,SUMIFS($F$2:F5214,$H$2:H5214,Table1[[#This Row],[post_position]]-1,$C$2:C5214,Table1[[#This Row],[topic_id]]))</f>
        <v>40554.476076388892</v>
      </c>
    </row>
    <row r="5215" spans="1:19" x14ac:dyDescent="0.25">
      <c r="A5215" s="7">
        <v>5320</v>
      </c>
      <c r="B5215" s="7">
        <v>1</v>
      </c>
      <c r="C5215" s="7">
        <v>1265</v>
      </c>
      <c r="D5215" s="7">
        <v>24</v>
      </c>
      <c r="F5215" s="8">
        <v>40554.550625000003</v>
      </c>
      <c r="G5215" s="7">
        <v>0</v>
      </c>
      <c r="H5215" s="7">
        <v>3</v>
      </c>
      <c r="I5215" s="7" t="b">
        <f t="shared" si="243"/>
        <v>1</v>
      </c>
      <c r="J5215" s="7" t="b">
        <f t="shared" si="244"/>
        <v>1</v>
      </c>
      <c r="K5215" s="7">
        <f t="shared" si="245"/>
        <v>1</v>
      </c>
      <c r="L5215" s="7">
        <f>WEEKDAY(Table1[[#This Row],[post_time]])</f>
        <v>3</v>
      </c>
      <c r="M5215" s="7">
        <f>VLOOKUP(Table1[[#This Row],[topic_id]],'All Topics Data'!$A$2:$I$1243,8,FALSE)</f>
        <v>40554.027083333334</v>
      </c>
      <c r="N5215" s="7">
        <f>Table1[[#This Row],[Hui Reply?]]*(Table1[[#This Row],[post_time]]-Table1[[#This Row],[timestamp of previous reply]])</f>
        <v>0.30652777777868323</v>
      </c>
      <c r="O5215" s="3">
        <f>O5214+Table1[[#This Row],[Hui Reply?]]</f>
        <v>1272</v>
      </c>
      <c r="P5215" s="19">
        <f>INT(Table1[[#This Row],[post_time]])</f>
        <v>40554</v>
      </c>
      <c r="Q5215" s="3" t="str">
        <f>IF(Table1[[#This Row],[Hui Reply?]],VLOOKUP(Table1[[#This Row],[topic_id]],'All Topics Data'!$A$2:$E$1243,5,FALSE),0)</f>
        <v>manzoor</v>
      </c>
      <c r="R5215" s="8">
        <f>Table1[[#This Row],[post_time]]+8/24</f>
        <v>40554.883958333339</v>
      </c>
      <c r="S5215" s="3">
        <f>IF(Table1[[#This Row],[post_position]]=1,0,SUMIFS($F$2:F5215,$H$2:H5215,Table1[[#This Row],[post_position]]-1,$C$2:C5215,Table1[[#This Row],[topic_id]]))</f>
        <v>40554.244097222225</v>
      </c>
    </row>
    <row r="5216" spans="1:19" x14ac:dyDescent="0.25">
      <c r="A5216" s="7">
        <v>5321</v>
      </c>
      <c r="B5216" s="7">
        <v>1</v>
      </c>
      <c r="C5216" s="7">
        <v>1261</v>
      </c>
      <c r="D5216" s="7">
        <v>7269</v>
      </c>
      <c r="F5216" s="8">
        <v>40554.57403935185</v>
      </c>
      <c r="G5216" s="7">
        <v>0</v>
      </c>
      <c r="H5216" s="7">
        <v>13</v>
      </c>
      <c r="I5216" s="7" t="b">
        <f t="shared" si="243"/>
        <v>0</v>
      </c>
      <c r="J5216" s="7" t="b">
        <f t="shared" si="244"/>
        <v>1</v>
      </c>
      <c r="K5216" s="7">
        <f t="shared" si="245"/>
        <v>0</v>
      </c>
      <c r="L5216" s="7">
        <f>WEEKDAY(Table1[[#This Row],[post_time]])</f>
        <v>3</v>
      </c>
      <c r="M5216" s="7">
        <f>VLOOKUP(Table1[[#This Row],[topic_id]],'All Topics Data'!$A$2:$I$1243,8,FALSE)</f>
        <v>40553.396527777775</v>
      </c>
      <c r="N5216" s="7">
        <f>Table1[[#This Row],[Hui Reply?]]*(Table1[[#This Row],[post_time]]-Table1[[#This Row],[timestamp of previous reply]])</f>
        <v>0</v>
      </c>
      <c r="O5216" s="3">
        <f>O5215+Table1[[#This Row],[Hui Reply?]]</f>
        <v>1272</v>
      </c>
      <c r="P5216" s="19">
        <f>INT(Table1[[#This Row],[post_time]])</f>
        <v>40554</v>
      </c>
      <c r="Q5216" s="3">
        <f>IF(Table1[[#This Row],[Hui Reply?]],VLOOKUP(Table1[[#This Row],[topic_id]],'All Topics Data'!$A$2:$E$1243,5,FALSE),0)</f>
        <v>0</v>
      </c>
      <c r="R5216" s="8">
        <f>Table1[[#This Row],[post_time]]+8/24</f>
        <v>40554.907372685186</v>
      </c>
      <c r="S5216" s="3">
        <f>IF(Table1[[#This Row],[post_position]]=1,0,SUMIFS($F$2:F5216,$H$2:H5216,Table1[[#This Row],[post_position]]-1,$C$2:C5216,Table1[[#This Row],[topic_id]]))</f>
        <v>40554.549513888887</v>
      </c>
    </row>
    <row r="5217" spans="1:19" x14ac:dyDescent="0.25">
      <c r="A5217" s="7">
        <v>5322</v>
      </c>
      <c r="B5217" s="7">
        <v>1</v>
      </c>
      <c r="C5217" s="7">
        <v>1265</v>
      </c>
      <c r="D5217" s="7">
        <v>6998</v>
      </c>
      <c r="F5217" s="8">
        <v>40554.600104166668</v>
      </c>
      <c r="G5217" s="7">
        <v>0</v>
      </c>
      <c r="H5217" s="7">
        <v>4</v>
      </c>
      <c r="I5217" s="7" t="b">
        <f t="shared" si="243"/>
        <v>0</v>
      </c>
      <c r="J5217" s="7" t="b">
        <f t="shared" si="244"/>
        <v>1</v>
      </c>
      <c r="K5217" s="7">
        <f t="shared" si="245"/>
        <v>0</v>
      </c>
      <c r="L5217" s="7">
        <f>WEEKDAY(Table1[[#This Row],[post_time]])</f>
        <v>3</v>
      </c>
      <c r="M5217" s="7">
        <f>VLOOKUP(Table1[[#This Row],[topic_id]],'All Topics Data'!$A$2:$I$1243,8,FALSE)</f>
        <v>40554.027083333334</v>
      </c>
      <c r="N5217" s="7">
        <f>Table1[[#This Row],[Hui Reply?]]*(Table1[[#This Row],[post_time]]-Table1[[#This Row],[timestamp of previous reply]])</f>
        <v>0</v>
      </c>
      <c r="O5217" s="3">
        <f>O5216+Table1[[#This Row],[Hui Reply?]]</f>
        <v>1272</v>
      </c>
      <c r="P5217" s="19">
        <f>INT(Table1[[#This Row],[post_time]])</f>
        <v>40554</v>
      </c>
      <c r="Q5217" s="3">
        <f>IF(Table1[[#This Row],[Hui Reply?]],VLOOKUP(Table1[[#This Row],[topic_id]],'All Topics Data'!$A$2:$E$1243,5,FALSE),0)</f>
        <v>0</v>
      </c>
      <c r="R5217" s="8">
        <f>Table1[[#This Row],[post_time]]+8/24</f>
        <v>40554.933437500003</v>
      </c>
      <c r="S5217" s="3">
        <f>IF(Table1[[#This Row],[post_position]]=1,0,SUMIFS($F$2:F5217,$H$2:H5217,Table1[[#This Row],[post_position]]-1,$C$2:C5217,Table1[[#This Row],[topic_id]]))</f>
        <v>40554.550625000003</v>
      </c>
    </row>
    <row r="5218" spans="1:19" x14ac:dyDescent="0.25">
      <c r="A5218" s="7">
        <v>5323</v>
      </c>
      <c r="B5218" s="7">
        <v>1</v>
      </c>
      <c r="C5218" s="7">
        <v>1268</v>
      </c>
      <c r="D5218" s="7">
        <v>6998</v>
      </c>
      <c r="F5218" s="8">
        <v>40554.61822916667</v>
      </c>
      <c r="G5218" s="7">
        <v>0</v>
      </c>
      <c r="H5218" s="7">
        <v>3</v>
      </c>
      <c r="I5218" s="7" t="b">
        <f t="shared" si="243"/>
        <v>0</v>
      </c>
      <c r="J5218" s="7" t="b">
        <f t="shared" si="244"/>
        <v>1</v>
      </c>
      <c r="K5218" s="7">
        <f t="shared" si="245"/>
        <v>0</v>
      </c>
      <c r="L5218" s="7">
        <f>WEEKDAY(Table1[[#This Row],[post_time]])</f>
        <v>3</v>
      </c>
      <c r="M5218" s="7">
        <f>VLOOKUP(Table1[[#This Row],[topic_id]],'All Topics Data'!$A$2:$I$1243,8,FALSE)</f>
        <v>40554.383333333331</v>
      </c>
      <c r="N5218" s="7">
        <f>Table1[[#This Row],[Hui Reply?]]*(Table1[[#This Row],[post_time]]-Table1[[#This Row],[timestamp of previous reply]])</f>
        <v>0</v>
      </c>
      <c r="O5218" s="3">
        <f>O5217+Table1[[#This Row],[Hui Reply?]]</f>
        <v>1272</v>
      </c>
      <c r="P5218" s="19">
        <f>INT(Table1[[#This Row],[post_time]])</f>
        <v>40554</v>
      </c>
      <c r="Q5218" s="3">
        <f>IF(Table1[[#This Row],[Hui Reply?]],VLOOKUP(Table1[[#This Row],[topic_id]],'All Topics Data'!$A$2:$E$1243,5,FALSE),0)</f>
        <v>0</v>
      </c>
      <c r="R5218" s="8">
        <f>Table1[[#This Row],[post_time]]+8/24</f>
        <v>40554.951562500006</v>
      </c>
      <c r="S5218" s="3">
        <f>IF(Table1[[#This Row],[post_position]]=1,0,SUMIFS($F$2:F5218,$H$2:H5218,Table1[[#This Row],[post_position]]-1,$C$2:C5218,Table1[[#This Row],[topic_id]]))</f>
        <v>40554.39366898148</v>
      </c>
    </row>
    <row r="5219" spans="1:19" x14ac:dyDescent="0.25">
      <c r="A5219" s="7">
        <v>5324</v>
      </c>
      <c r="B5219" s="7">
        <v>1</v>
      </c>
      <c r="C5219" s="7">
        <v>1270</v>
      </c>
      <c r="D5219" s="7">
        <v>7247</v>
      </c>
      <c r="E5219" s="2"/>
      <c r="F5219" s="8">
        <v>40554.623356481483</v>
      </c>
      <c r="G5219" s="7">
        <v>0</v>
      </c>
      <c r="H5219" s="7">
        <v>1</v>
      </c>
      <c r="I5219" s="7" t="b">
        <f t="shared" si="243"/>
        <v>0</v>
      </c>
      <c r="J5219" s="7" t="b">
        <f t="shared" si="244"/>
        <v>0</v>
      </c>
      <c r="K5219" s="7">
        <f t="shared" si="245"/>
        <v>0</v>
      </c>
      <c r="L5219" s="7">
        <f>WEEKDAY(Table1[[#This Row],[post_time]])</f>
        <v>3</v>
      </c>
      <c r="M5219" s="7">
        <f>VLOOKUP(Table1[[#This Row],[topic_id]],'All Topics Data'!$A$2:$I$1243,8,FALSE)</f>
        <v>40554.622916666667</v>
      </c>
      <c r="N5219" s="7">
        <f>Table1[[#This Row],[Hui Reply?]]*(Table1[[#This Row],[post_time]]-Table1[[#This Row],[timestamp of previous reply]])</f>
        <v>0</v>
      </c>
      <c r="O5219" s="3">
        <f>O5218+Table1[[#This Row],[Hui Reply?]]</f>
        <v>1272</v>
      </c>
      <c r="P5219" s="19">
        <f>INT(Table1[[#This Row],[post_time]])</f>
        <v>40554</v>
      </c>
      <c r="Q5219" s="3">
        <f>IF(Table1[[#This Row],[Hui Reply?]],VLOOKUP(Table1[[#This Row],[topic_id]],'All Topics Data'!$A$2:$E$1243,5,FALSE),0)</f>
        <v>0</v>
      </c>
      <c r="R5219" s="8">
        <f>Table1[[#This Row],[post_time]]+8/24</f>
        <v>40554.956689814819</v>
      </c>
      <c r="S5219" s="3">
        <f>IF(Table1[[#This Row],[post_position]]=1,0,SUMIFS($F$2:F5219,$H$2:H5219,Table1[[#This Row],[post_position]]-1,$C$2:C5219,Table1[[#This Row],[topic_id]]))</f>
        <v>0</v>
      </c>
    </row>
    <row r="5220" spans="1:19" x14ac:dyDescent="0.25">
      <c r="A5220" s="7">
        <v>5325</v>
      </c>
      <c r="B5220" s="7">
        <v>1</v>
      </c>
      <c r="C5220" s="7">
        <v>1259</v>
      </c>
      <c r="D5220" s="7">
        <v>7262</v>
      </c>
      <c r="F5220" s="8">
        <v>40554.64230324074</v>
      </c>
      <c r="G5220" s="7">
        <v>0</v>
      </c>
      <c r="H5220" s="7">
        <v>4</v>
      </c>
      <c r="I5220" s="7" t="b">
        <f t="shared" si="243"/>
        <v>0</v>
      </c>
      <c r="J5220" s="7" t="b">
        <f t="shared" si="244"/>
        <v>1</v>
      </c>
      <c r="K5220" s="7">
        <f t="shared" si="245"/>
        <v>0</v>
      </c>
      <c r="L5220" s="7">
        <f>WEEKDAY(Table1[[#This Row],[post_time]])</f>
        <v>3</v>
      </c>
      <c r="M5220" s="7">
        <f>VLOOKUP(Table1[[#This Row],[topic_id]],'All Topics Data'!$A$2:$I$1243,8,FALSE)</f>
        <v>40553.280555555553</v>
      </c>
      <c r="N5220" s="7">
        <f>Table1[[#This Row],[Hui Reply?]]*(Table1[[#This Row],[post_time]]-Table1[[#This Row],[timestamp of previous reply]])</f>
        <v>0</v>
      </c>
      <c r="O5220" s="3">
        <f>O5219+Table1[[#This Row],[Hui Reply?]]</f>
        <v>1272</v>
      </c>
      <c r="P5220" s="19">
        <f>INT(Table1[[#This Row],[post_time]])</f>
        <v>40554</v>
      </c>
      <c r="Q5220" s="3">
        <f>IF(Table1[[#This Row],[Hui Reply?]],VLOOKUP(Table1[[#This Row],[topic_id]],'All Topics Data'!$A$2:$E$1243,5,FALSE),0)</f>
        <v>0</v>
      </c>
      <c r="R5220" s="8">
        <f>Table1[[#This Row],[post_time]]+8/24</f>
        <v>40554.975636574076</v>
      </c>
      <c r="S5220" s="3">
        <f>IF(Table1[[#This Row],[post_position]]=1,0,SUMIFS($F$2:F5220,$H$2:H5220,Table1[[#This Row],[post_position]]-1,$C$2:C5220,Table1[[#This Row],[topic_id]]))</f>
        <v>40553.649895833332</v>
      </c>
    </row>
    <row r="5221" spans="1:19" x14ac:dyDescent="0.25">
      <c r="A5221" s="7">
        <v>5326</v>
      </c>
      <c r="B5221" s="7">
        <v>1</v>
      </c>
      <c r="C5221" s="7">
        <v>1264</v>
      </c>
      <c r="D5221" s="7">
        <v>7262</v>
      </c>
      <c r="E5221" s="2"/>
      <c r="F5221" s="8">
        <v>40554.647106481483</v>
      </c>
      <c r="G5221" s="7">
        <v>0</v>
      </c>
      <c r="H5221" s="7">
        <v>2</v>
      </c>
      <c r="I5221" s="7" t="b">
        <f t="shared" si="243"/>
        <v>0</v>
      </c>
      <c r="J5221" s="7" t="b">
        <f t="shared" si="244"/>
        <v>1</v>
      </c>
      <c r="K5221" s="7">
        <f t="shared" si="245"/>
        <v>0</v>
      </c>
      <c r="L5221" s="7">
        <f>WEEKDAY(Table1[[#This Row],[post_time]])</f>
        <v>3</v>
      </c>
      <c r="M5221" s="7">
        <f>VLOOKUP(Table1[[#This Row],[topic_id]],'All Topics Data'!$A$2:$I$1243,8,FALSE)</f>
        <v>40553.761805555558</v>
      </c>
      <c r="N5221" s="7">
        <f>Table1[[#This Row],[Hui Reply?]]*(Table1[[#This Row],[post_time]]-Table1[[#This Row],[timestamp of previous reply]])</f>
        <v>0</v>
      </c>
      <c r="O5221" s="3">
        <f>O5220+Table1[[#This Row],[Hui Reply?]]</f>
        <v>1272</v>
      </c>
      <c r="P5221" s="19">
        <f>INT(Table1[[#This Row],[post_time]])</f>
        <v>40554</v>
      </c>
      <c r="Q5221" s="3">
        <f>IF(Table1[[#This Row],[Hui Reply?]],VLOOKUP(Table1[[#This Row],[topic_id]],'All Topics Data'!$A$2:$E$1243,5,FALSE),0)</f>
        <v>0</v>
      </c>
      <c r="R5221" s="8">
        <f>Table1[[#This Row],[post_time]]+8/24</f>
        <v>40554.980439814819</v>
      </c>
      <c r="S5221" s="3">
        <f>IF(Table1[[#This Row],[post_position]]=1,0,SUMIFS($F$2:F5221,$H$2:H5221,Table1[[#This Row],[post_position]]-1,$C$2:C5221,Table1[[#This Row],[topic_id]]))</f>
        <v>40553.762233796297</v>
      </c>
    </row>
    <row r="5222" spans="1:19" x14ac:dyDescent="0.25">
      <c r="A5222" s="7">
        <v>5327</v>
      </c>
      <c r="B5222" s="7">
        <v>1</v>
      </c>
      <c r="C5222" s="7">
        <v>1270</v>
      </c>
      <c r="D5222" s="7">
        <v>6998</v>
      </c>
      <c r="E5222" s="2"/>
      <c r="F5222" s="8">
        <v>40554.692199074074</v>
      </c>
      <c r="G5222" s="7">
        <v>0</v>
      </c>
      <c r="H5222" s="7">
        <v>2</v>
      </c>
      <c r="I5222" s="7" t="b">
        <f t="shared" si="243"/>
        <v>0</v>
      </c>
      <c r="J5222" s="7" t="b">
        <f t="shared" si="244"/>
        <v>1</v>
      </c>
      <c r="K5222" s="7">
        <f t="shared" si="245"/>
        <v>0</v>
      </c>
      <c r="L5222" s="7">
        <f>WEEKDAY(Table1[[#This Row],[post_time]])</f>
        <v>3</v>
      </c>
      <c r="M5222" s="7">
        <f>VLOOKUP(Table1[[#This Row],[topic_id]],'All Topics Data'!$A$2:$I$1243,8,FALSE)</f>
        <v>40554.622916666667</v>
      </c>
      <c r="N5222" s="7">
        <f>Table1[[#This Row],[Hui Reply?]]*(Table1[[#This Row],[post_time]]-Table1[[#This Row],[timestamp of previous reply]])</f>
        <v>0</v>
      </c>
      <c r="O5222" s="3">
        <f>O5221+Table1[[#This Row],[Hui Reply?]]</f>
        <v>1272</v>
      </c>
      <c r="P5222" s="19">
        <f>INT(Table1[[#This Row],[post_time]])</f>
        <v>40554</v>
      </c>
      <c r="Q5222" s="3">
        <f>IF(Table1[[#This Row],[Hui Reply?]],VLOOKUP(Table1[[#This Row],[topic_id]],'All Topics Data'!$A$2:$E$1243,5,FALSE),0)</f>
        <v>0</v>
      </c>
      <c r="R5222" s="8">
        <f>Table1[[#This Row],[post_time]]+8/24</f>
        <v>40555.02553240741</v>
      </c>
      <c r="S5222" s="3">
        <f>IF(Table1[[#This Row],[post_position]]=1,0,SUMIFS($F$2:F5222,$H$2:H5222,Table1[[#This Row],[post_position]]-1,$C$2:C5222,Table1[[#This Row],[topic_id]]))</f>
        <v>40554.623356481483</v>
      </c>
    </row>
    <row r="5223" spans="1:19" x14ac:dyDescent="0.25">
      <c r="A5223" s="7">
        <v>5328</v>
      </c>
      <c r="B5223" s="7">
        <v>1</v>
      </c>
      <c r="C5223" s="7">
        <v>1259</v>
      </c>
      <c r="D5223" s="7">
        <v>7262</v>
      </c>
      <c r="E5223" s="2"/>
      <c r="F5223" s="8">
        <v>40554.696168981478</v>
      </c>
      <c r="G5223" s="7">
        <v>0</v>
      </c>
      <c r="H5223" s="7">
        <v>5</v>
      </c>
      <c r="I5223" s="7" t="b">
        <f t="shared" si="243"/>
        <v>0</v>
      </c>
      <c r="J5223" s="7" t="b">
        <f t="shared" si="244"/>
        <v>1</v>
      </c>
      <c r="K5223" s="7">
        <f t="shared" si="245"/>
        <v>0</v>
      </c>
      <c r="L5223" s="7">
        <f>WEEKDAY(Table1[[#This Row],[post_time]])</f>
        <v>3</v>
      </c>
      <c r="M5223" s="7">
        <f>VLOOKUP(Table1[[#This Row],[topic_id]],'All Topics Data'!$A$2:$I$1243,8,FALSE)</f>
        <v>40553.280555555553</v>
      </c>
      <c r="N5223" s="7">
        <f>Table1[[#This Row],[Hui Reply?]]*(Table1[[#This Row],[post_time]]-Table1[[#This Row],[timestamp of previous reply]])</f>
        <v>0</v>
      </c>
      <c r="O5223" s="3">
        <f>O5222+Table1[[#This Row],[Hui Reply?]]</f>
        <v>1272</v>
      </c>
      <c r="P5223" s="19">
        <f>INT(Table1[[#This Row],[post_time]])</f>
        <v>40554</v>
      </c>
      <c r="Q5223" s="3">
        <f>IF(Table1[[#This Row],[Hui Reply?]],VLOOKUP(Table1[[#This Row],[topic_id]],'All Topics Data'!$A$2:$E$1243,5,FALSE),0)</f>
        <v>0</v>
      </c>
      <c r="R5223" s="8">
        <f>Table1[[#This Row],[post_time]]+8/24</f>
        <v>40555.029502314814</v>
      </c>
      <c r="S5223" s="3">
        <f>IF(Table1[[#This Row],[post_position]]=1,0,SUMIFS($F$2:F5223,$H$2:H5223,Table1[[#This Row],[post_position]]-1,$C$2:C5223,Table1[[#This Row],[topic_id]]))</f>
        <v>40554.64230324074</v>
      </c>
    </row>
    <row r="5224" spans="1:19" x14ac:dyDescent="0.25">
      <c r="A5224" s="7">
        <v>5329</v>
      </c>
      <c r="B5224" s="7">
        <v>1</v>
      </c>
      <c r="C5224" s="7">
        <v>1268</v>
      </c>
      <c r="D5224" s="7">
        <v>6867</v>
      </c>
      <c r="E5224" s="2"/>
      <c r="F5224" s="8">
        <v>40554.696909722225</v>
      </c>
      <c r="G5224" s="7">
        <v>0</v>
      </c>
      <c r="H5224" s="7">
        <v>4</v>
      </c>
      <c r="I5224" s="7" t="b">
        <f t="shared" si="243"/>
        <v>0</v>
      </c>
      <c r="J5224" s="7" t="b">
        <f t="shared" si="244"/>
        <v>1</v>
      </c>
      <c r="K5224" s="7">
        <f t="shared" si="245"/>
        <v>0</v>
      </c>
      <c r="L5224" s="7">
        <f>WEEKDAY(Table1[[#This Row],[post_time]])</f>
        <v>3</v>
      </c>
      <c r="M5224" s="7">
        <f>VLOOKUP(Table1[[#This Row],[topic_id]],'All Topics Data'!$A$2:$I$1243,8,FALSE)</f>
        <v>40554.383333333331</v>
      </c>
      <c r="N5224" s="7">
        <f>Table1[[#This Row],[Hui Reply?]]*(Table1[[#This Row],[post_time]]-Table1[[#This Row],[timestamp of previous reply]])</f>
        <v>0</v>
      </c>
      <c r="O5224" s="3">
        <f>O5223+Table1[[#This Row],[Hui Reply?]]</f>
        <v>1272</v>
      </c>
      <c r="P5224" s="19">
        <f>INT(Table1[[#This Row],[post_time]])</f>
        <v>40554</v>
      </c>
      <c r="Q5224" s="3">
        <f>IF(Table1[[#This Row],[Hui Reply?]],VLOOKUP(Table1[[#This Row],[topic_id]],'All Topics Data'!$A$2:$E$1243,5,FALSE),0)</f>
        <v>0</v>
      </c>
      <c r="R5224" s="8">
        <f>Table1[[#This Row],[post_time]]+8/24</f>
        <v>40555.03024305556</v>
      </c>
      <c r="S5224" s="3">
        <f>IF(Table1[[#This Row],[post_position]]=1,0,SUMIFS($F$2:F5224,$H$2:H5224,Table1[[#This Row],[post_position]]-1,$C$2:C5224,Table1[[#This Row],[topic_id]]))</f>
        <v>40554.61822916667</v>
      </c>
    </row>
    <row r="5225" spans="1:19" x14ac:dyDescent="0.25">
      <c r="A5225" s="7">
        <v>5330</v>
      </c>
      <c r="B5225" s="7">
        <v>1</v>
      </c>
      <c r="C5225" s="7">
        <v>1270</v>
      </c>
      <c r="D5225" s="7">
        <v>7247</v>
      </c>
      <c r="F5225" s="8">
        <v>40554.708275462966</v>
      </c>
      <c r="G5225" s="7">
        <v>0</v>
      </c>
      <c r="H5225" s="7">
        <v>3</v>
      </c>
      <c r="I5225" s="7" t="b">
        <f t="shared" si="243"/>
        <v>0</v>
      </c>
      <c r="J5225" s="7" t="b">
        <f t="shared" si="244"/>
        <v>1</v>
      </c>
      <c r="K5225" s="7">
        <f t="shared" si="245"/>
        <v>0</v>
      </c>
      <c r="L5225" s="7">
        <f>WEEKDAY(Table1[[#This Row],[post_time]])</f>
        <v>3</v>
      </c>
      <c r="M5225" s="7">
        <f>VLOOKUP(Table1[[#This Row],[topic_id]],'All Topics Data'!$A$2:$I$1243,8,FALSE)</f>
        <v>40554.622916666667</v>
      </c>
      <c r="N5225" s="7">
        <f>Table1[[#This Row],[Hui Reply?]]*(Table1[[#This Row],[post_time]]-Table1[[#This Row],[timestamp of previous reply]])</f>
        <v>0</v>
      </c>
      <c r="O5225" s="3">
        <f>O5224+Table1[[#This Row],[Hui Reply?]]</f>
        <v>1272</v>
      </c>
      <c r="P5225" s="19">
        <f>INT(Table1[[#This Row],[post_time]])</f>
        <v>40554</v>
      </c>
      <c r="Q5225" s="3">
        <f>IF(Table1[[#This Row],[Hui Reply?]],VLOOKUP(Table1[[#This Row],[topic_id]],'All Topics Data'!$A$2:$E$1243,5,FALSE),0)</f>
        <v>0</v>
      </c>
      <c r="R5225" s="8">
        <f>Table1[[#This Row],[post_time]]+8/24</f>
        <v>40555.041608796302</v>
      </c>
      <c r="S5225" s="3">
        <f>IF(Table1[[#This Row],[post_position]]=1,0,SUMIFS($F$2:F5225,$H$2:H5225,Table1[[#This Row],[post_position]]-1,$C$2:C5225,Table1[[#This Row],[topic_id]]))</f>
        <v>40554.692199074074</v>
      </c>
    </row>
    <row r="5226" spans="1:19" x14ac:dyDescent="0.25">
      <c r="A5226" s="7">
        <v>5331</v>
      </c>
      <c r="B5226" s="7">
        <v>1</v>
      </c>
      <c r="C5226" s="7">
        <v>1268</v>
      </c>
      <c r="D5226" s="7">
        <v>6867</v>
      </c>
      <c r="E5226" s="2"/>
      <c r="F5226" s="8">
        <v>40554.715856481482</v>
      </c>
      <c r="G5226" s="7">
        <v>0</v>
      </c>
      <c r="H5226" s="7">
        <v>5</v>
      </c>
      <c r="I5226" s="7" t="b">
        <f t="shared" si="243"/>
        <v>0</v>
      </c>
      <c r="J5226" s="7" t="b">
        <f t="shared" si="244"/>
        <v>1</v>
      </c>
      <c r="K5226" s="7">
        <f t="shared" si="245"/>
        <v>0</v>
      </c>
      <c r="L5226" s="7">
        <f>WEEKDAY(Table1[[#This Row],[post_time]])</f>
        <v>3</v>
      </c>
      <c r="M5226" s="7">
        <f>VLOOKUP(Table1[[#This Row],[topic_id]],'All Topics Data'!$A$2:$I$1243,8,FALSE)</f>
        <v>40554.383333333331</v>
      </c>
      <c r="N5226" s="7">
        <f>Table1[[#This Row],[Hui Reply?]]*(Table1[[#This Row],[post_time]]-Table1[[#This Row],[timestamp of previous reply]])</f>
        <v>0</v>
      </c>
      <c r="O5226" s="3">
        <f>O5225+Table1[[#This Row],[Hui Reply?]]</f>
        <v>1272</v>
      </c>
      <c r="P5226" s="19">
        <f>INT(Table1[[#This Row],[post_time]])</f>
        <v>40554</v>
      </c>
      <c r="Q5226" s="3">
        <f>IF(Table1[[#This Row],[Hui Reply?]],VLOOKUP(Table1[[#This Row],[topic_id]],'All Topics Data'!$A$2:$E$1243,5,FALSE),0)</f>
        <v>0</v>
      </c>
      <c r="R5226" s="8">
        <f>Table1[[#This Row],[post_time]]+8/24</f>
        <v>40555.049189814818</v>
      </c>
      <c r="S5226" s="3">
        <f>IF(Table1[[#This Row],[post_position]]=1,0,SUMIFS($F$2:F5226,$H$2:H5226,Table1[[#This Row],[post_position]]-1,$C$2:C5226,Table1[[#This Row],[topic_id]]))</f>
        <v>40554.696909722225</v>
      </c>
    </row>
    <row r="5227" spans="1:19" x14ac:dyDescent="0.25">
      <c r="A5227" s="7">
        <v>5332</v>
      </c>
      <c r="B5227" s="7">
        <v>1</v>
      </c>
      <c r="C5227" s="7">
        <v>1268</v>
      </c>
      <c r="D5227" s="7">
        <v>6998</v>
      </c>
      <c r="E5227" s="2"/>
      <c r="F5227" s="8">
        <v>40554.824050925927</v>
      </c>
      <c r="G5227" s="7">
        <v>0</v>
      </c>
      <c r="H5227" s="7">
        <v>6</v>
      </c>
      <c r="I5227" s="7" t="b">
        <f t="shared" si="243"/>
        <v>0</v>
      </c>
      <c r="J5227" s="7" t="b">
        <f t="shared" si="244"/>
        <v>1</v>
      </c>
      <c r="K5227" s="7">
        <f t="shared" si="245"/>
        <v>0</v>
      </c>
      <c r="L5227" s="7">
        <f>WEEKDAY(Table1[[#This Row],[post_time]])</f>
        <v>3</v>
      </c>
      <c r="M5227" s="7">
        <f>VLOOKUP(Table1[[#This Row],[topic_id]],'All Topics Data'!$A$2:$I$1243,8,FALSE)</f>
        <v>40554.383333333331</v>
      </c>
      <c r="N5227" s="7">
        <f>Table1[[#This Row],[Hui Reply?]]*(Table1[[#This Row],[post_time]]-Table1[[#This Row],[timestamp of previous reply]])</f>
        <v>0</v>
      </c>
      <c r="O5227" s="3">
        <f>O5226+Table1[[#This Row],[Hui Reply?]]</f>
        <v>1272</v>
      </c>
      <c r="P5227" s="19">
        <f>INT(Table1[[#This Row],[post_time]])</f>
        <v>40554</v>
      </c>
      <c r="Q5227" s="3">
        <f>IF(Table1[[#This Row],[Hui Reply?]],VLOOKUP(Table1[[#This Row],[topic_id]],'All Topics Data'!$A$2:$E$1243,5,FALSE),0)</f>
        <v>0</v>
      </c>
      <c r="R5227" s="8">
        <f>Table1[[#This Row],[post_time]]+8/24</f>
        <v>40555.157384259262</v>
      </c>
      <c r="S5227" s="3">
        <f>IF(Table1[[#This Row],[post_position]]=1,0,SUMIFS($F$2:F5227,$H$2:H5227,Table1[[#This Row],[post_position]]-1,$C$2:C5227,Table1[[#This Row],[topic_id]]))</f>
        <v>40554.715856481482</v>
      </c>
    </row>
    <row r="5228" spans="1:19" x14ac:dyDescent="0.25">
      <c r="A5228" s="7">
        <v>5333</v>
      </c>
      <c r="B5228" s="7">
        <v>1</v>
      </c>
      <c r="C5228" s="7">
        <v>1268</v>
      </c>
      <c r="D5228" s="7">
        <v>24</v>
      </c>
      <c r="F5228" s="8">
        <v>40554.996203703704</v>
      </c>
      <c r="G5228" s="7">
        <v>0</v>
      </c>
      <c r="H5228" s="7">
        <v>7</v>
      </c>
      <c r="I5228" s="7" t="b">
        <f t="shared" si="243"/>
        <v>1</v>
      </c>
      <c r="J5228" s="7" t="b">
        <f t="shared" si="244"/>
        <v>1</v>
      </c>
      <c r="K5228" s="7">
        <f t="shared" si="245"/>
        <v>1</v>
      </c>
      <c r="L5228" s="7">
        <f>WEEKDAY(Table1[[#This Row],[post_time]])</f>
        <v>3</v>
      </c>
      <c r="M5228" s="7">
        <f>VLOOKUP(Table1[[#This Row],[topic_id]],'All Topics Data'!$A$2:$I$1243,8,FALSE)</f>
        <v>40554.383333333331</v>
      </c>
      <c r="N5228" s="7">
        <f>Table1[[#This Row],[Hui Reply?]]*(Table1[[#This Row],[post_time]]-Table1[[#This Row],[timestamp of previous reply]])</f>
        <v>0.17215277777722804</v>
      </c>
      <c r="O5228" s="3">
        <f>O5227+Table1[[#This Row],[Hui Reply?]]</f>
        <v>1273</v>
      </c>
      <c r="P5228" s="19">
        <f>INT(Table1[[#This Row],[post_time]])</f>
        <v>40554</v>
      </c>
      <c r="Q5228" s="3" t="str">
        <f>IF(Table1[[#This Row],[Hui Reply?]],VLOOKUP(Table1[[#This Row],[topic_id]],'All Topics Data'!$A$2:$E$1243,5,FALSE),0)</f>
        <v>niting</v>
      </c>
      <c r="R5228" s="8">
        <f>Table1[[#This Row],[post_time]]+8/24</f>
        <v>40555.32953703704</v>
      </c>
      <c r="S5228" s="3">
        <f>IF(Table1[[#This Row],[post_position]]=1,0,SUMIFS($F$2:F5228,$H$2:H5228,Table1[[#This Row],[post_position]]-1,$C$2:C5228,Table1[[#This Row],[topic_id]]))</f>
        <v>40554.824050925927</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P1243"/>
  <sheetViews>
    <sheetView topLeftCell="G1" workbookViewId="0">
      <selection activeCell="N1" sqref="N1"/>
    </sheetView>
  </sheetViews>
  <sheetFormatPr defaultRowHeight="15" x14ac:dyDescent="0.25"/>
  <cols>
    <col min="1" max="1" width="8.140625" bestFit="1" customWidth="1"/>
    <col min="2" max="3" width="21.42578125" customWidth="1"/>
    <col min="4" max="4" width="12.140625" bestFit="1" customWidth="1"/>
    <col min="5" max="5" width="23.140625" bestFit="1" customWidth="1"/>
    <col min="6" max="6" width="16.42578125" bestFit="1" customWidth="1"/>
    <col min="7" max="7" width="22.7109375" bestFit="1" customWidth="1"/>
    <col min="8" max="9" width="15.85546875" bestFit="1" customWidth="1"/>
    <col min="11" max="11" width="11.7109375" bestFit="1" customWidth="1"/>
    <col min="12" max="12" width="11" bestFit="1" customWidth="1"/>
    <col min="13" max="13" width="17.42578125" bestFit="1" customWidth="1"/>
    <col min="14" max="14" width="11.42578125" bestFit="1" customWidth="1"/>
    <col min="15" max="15" width="11.140625" bestFit="1" customWidth="1"/>
    <col min="16" max="16" width="9.7109375" bestFit="1" customWidth="1"/>
  </cols>
  <sheetData>
    <row r="1" spans="1:16" x14ac:dyDescent="0.25">
      <c r="A1" t="s">
        <v>2</v>
      </c>
      <c r="B1" t="s">
        <v>22</v>
      </c>
      <c r="C1" t="s">
        <v>23</v>
      </c>
      <c r="D1" t="s">
        <v>24</v>
      </c>
      <c r="E1" t="s">
        <v>25</v>
      </c>
      <c r="F1" t="s">
        <v>26</v>
      </c>
      <c r="G1" t="s">
        <v>27</v>
      </c>
      <c r="H1" t="s">
        <v>28</v>
      </c>
      <c r="I1" t="s">
        <v>29</v>
      </c>
      <c r="J1" t="s">
        <v>1</v>
      </c>
      <c r="K1" t="s">
        <v>30</v>
      </c>
      <c r="L1" t="s">
        <v>31</v>
      </c>
      <c r="M1" t="s">
        <v>32</v>
      </c>
      <c r="N1" t="s">
        <v>33</v>
      </c>
      <c r="O1" t="s">
        <v>34</v>
      </c>
      <c r="P1" t="s">
        <v>35</v>
      </c>
    </row>
    <row r="2" spans="1:16" x14ac:dyDescent="0.25">
      <c r="A2">
        <v>2</v>
      </c>
      <c r="B2" t="s">
        <v>36</v>
      </c>
      <c r="C2" t="s">
        <v>37</v>
      </c>
      <c r="D2">
        <v>1</v>
      </c>
      <c r="E2" t="s">
        <v>38</v>
      </c>
      <c r="F2">
        <v>7309</v>
      </c>
      <c r="G2" t="s">
        <v>39</v>
      </c>
      <c r="H2" s="8">
        <v>40019.929861111108</v>
      </c>
      <c r="I2" s="8">
        <v>40554.007638888892</v>
      </c>
      <c r="J2">
        <v>4</v>
      </c>
    </row>
    <row r="3" spans="1:16" x14ac:dyDescent="0.25">
      <c r="A3">
        <v>3</v>
      </c>
      <c r="B3" t="s">
        <v>40</v>
      </c>
      <c r="C3" t="s">
        <v>41</v>
      </c>
      <c r="D3">
        <v>7</v>
      </c>
      <c r="E3" t="s">
        <v>42</v>
      </c>
      <c r="F3">
        <v>3622</v>
      </c>
      <c r="G3" t="s">
        <v>43</v>
      </c>
      <c r="H3" s="8">
        <v>40020.296527777777</v>
      </c>
      <c r="I3" s="8">
        <v>40314.230555555558</v>
      </c>
      <c r="J3">
        <v>1</v>
      </c>
    </row>
    <row r="4" spans="1:16" x14ac:dyDescent="0.25">
      <c r="A4">
        <v>4</v>
      </c>
      <c r="B4" t="s">
        <v>44</v>
      </c>
      <c r="C4" t="s">
        <v>45</v>
      </c>
      <c r="D4">
        <v>1</v>
      </c>
      <c r="E4" t="s">
        <v>38</v>
      </c>
      <c r="F4">
        <v>5248</v>
      </c>
      <c r="G4" t="s">
        <v>46</v>
      </c>
      <c r="H4" s="8">
        <v>40020.511805555558</v>
      </c>
      <c r="I4" s="8">
        <v>40280.371527777781</v>
      </c>
      <c r="J4">
        <v>2</v>
      </c>
    </row>
    <row r="5" spans="1:16" x14ac:dyDescent="0.25">
      <c r="A5">
        <v>7</v>
      </c>
      <c r="B5" t="s">
        <v>47</v>
      </c>
      <c r="C5" t="s">
        <v>48</v>
      </c>
      <c r="D5">
        <v>55</v>
      </c>
      <c r="E5" t="s">
        <v>49</v>
      </c>
      <c r="F5">
        <v>109</v>
      </c>
      <c r="G5" t="s">
        <v>50</v>
      </c>
      <c r="H5" s="8">
        <v>40021.995833333334</v>
      </c>
      <c r="I5" s="8">
        <v>40024.215277777781</v>
      </c>
      <c r="J5">
        <v>1</v>
      </c>
    </row>
    <row r="6" spans="1:16" x14ac:dyDescent="0.25">
      <c r="A6">
        <v>5</v>
      </c>
      <c r="B6" t="s">
        <v>51</v>
      </c>
      <c r="C6" t="s">
        <v>52</v>
      </c>
      <c r="D6">
        <v>28</v>
      </c>
      <c r="E6" t="s">
        <v>53</v>
      </c>
      <c r="F6">
        <v>28</v>
      </c>
      <c r="G6" t="s">
        <v>53</v>
      </c>
      <c r="H6" s="8">
        <v>40021.518750000003</v>
      </c>
      <c r="I6" s="8">
        <v>40035.625</v>
      </c>
      <c r="J6">
        <v>1</v>
      </c>
    </row>
    <row r="7" spans="1:16" x14ac:dyDescent="0.25">
      <c r="A7">
        <v>6</v>
      </c>
      <c r="B7" t="s">
        <v>54</v>
      </c>
      <c r="C7" t="s">
        <v>55</v>
      </c>
      <c r="D7">
        <v>35</v>
      </c>
      <c r="E7" t="s">
        <v>56</v>
      </c>
      <c r="F7">
        <v>35</v>
      </c>
      <c r="G7" t="s">
        <v>56</v>
      </c>
      <c r="H7" s="8">
        <v>40021.640277777777</v>
      </c>
      <c r="I7" s="8">
        <v>40021.700694444444</v>
      </c>
      <c r="J7">
        <v>1</v>
      </c>
    </row>
    <row r="8" spans="1:16" x14ac:dyDescent="0.25">
      <c r="A8">
        <v>8</v>
      </c>
      <c r="B8" t="s">
        <v>57</v>
      </c>
      <c r="C8" t="s">
        <v>58</v>
      </c>
      <c r="D8">
        <v>55</v>
      </c>
      <c r="E8" t="s">
        <v>49</v>
      </c>
      <c r="F8">
        <v>55</v>
      </c>
      <c r="H8" s="8">
        <v>40022.000694444447</v>
      </c>
      <c r="I8" s="8">
        <v>40044.093055555553</v>
      </c>
      <c r="J8">
        <v>1</v>
      </c>
    </row>
    <row r="9" spans="1:16" x14ac:dyDescent="0.25">
      <c r="A9">
        <v>18</v>
      </c>
      <c r="B9" t="s">
        <v>59</v>
      </c>
      <c r="C9" t="s">
        <v>60</v>
      </c>
      <c r="D9">
        <v>1</v>
      </c>
      <c r="E9" t="s">
        <v>38</v>
      </c>
      <c r="F9">
        <v>1</v>
      </c>
      <c r="G9" t="s">
        <v>38</v>
      </c>
      <c r="H9" s="8">
        <v>40028.324305555558</v>
      </c>
      <c r="I9" s="8">
        <v>40029.452777777777</v>
      </c>
      <c r="J9">
        <v>4</v>
      </c>
    </row>
    <row r="10" spans="1:16" x14ac:dyDescent="0.25">
      <c r="A10">
        <v>9</v>
      </c>
      <c r="B10" t="s">
        <v>61</v>
      </c>
      <c r="C10" t="s">
        <v>62</v>
      </c>
      <c r="D10">
        <v>59</v>
      </c>
      <c r="E10" t="s">
        <v>63</v>
      </c>
      <c r="F10">
        <v>29</v>
      </c>
      <c r="G10" t="s">
        <v>64</v>
      </c>
      <c r="H10" s="8">
        <v>40022.077777777777</v>
      </c>
      <c r="I10" s="8">
        <v>40042.906944444447</v>
      </c>
      <c r="J10">
        <v>2</v>
      </c>
    </row>
    <row r="11" spans="1:16" x14ac:dyDescent="0.25">
      <c r="A11">
        <v>10</v>
      </c>
      <c r="B11" t="s">
        <v>65</v>
      </c>
      <c r="C11" t="s">
        <v>66</v>
      </c>
      <c r="D11">
        <v>67</v>
      </c>
      <c r="E11" t="s">
        <v>67</v>
      </c>
      <c r="F11">
        <v>1</v>
      </c>
      <c r="G11" t="s">
        <v>38</v>
      </c>
      <c r="H11" s="8">
        <v>40022.304861111108</v>
      </c>
      <c r="I11" s="8">
        <v>40022.451388888891</v>
      </c>
      <c r="J11">
        <v>1</v>
      </c>
    </row>
    <row r="12" spans="1:16" x14ac:dyDescent="0.25">
      <c r="A12">
        <v>11</v>
      </c>
      <c r="B12" t="s">
        <v>68</v>
      </c>
      <c r="C12" t="s">
        <v>69</v>
      </c>
      <c r="D12">
        <v>73</v>
      </c>
      <c r="E12" t="s">
        <v>70</v>
      </c>
      <c r="F12">
        <v>73</v>
      </c>
      <c r="G12" t="s">
        <v>70</v>
      </c>
      <c r="H12" s="8">
        <v>40022.502083333333</v>
      </c>
      <c r="I12" s="8">
        <v>40023.449999999997</v>
      </c>
      <c r="J12">
        <v>1</v>
      </c>
    </row>
    <row r="13" spans="1:16" x14ac:dyDescent="0.25">
      <c r="A13">
        <v>14</v>
      </c>
      <c r="B13" t="s">
        <v>71</v>
      </c>
      <c r="C13" t="s">
        <v>72</v>
      </c>
      <c r="D13">
        <v>109</v>
      </c>
      <c r="E13" t="s">
        <v>50</v>
      </c>
      <c r="F13">
        <v>1</v>
      </c>
      <c r="G13" t="s">
        <v>38</v>
      </c>
      <c r="H13" s="8">
        <v>40024.229166666664</v>
      </c>
      <c r="I13" s="8">
        <v>40024.656944444447</v>
      </c>
      <c r="J13">
        <v>1</v>
      </c>
    </row>
    <row r="14" spans="1:16" x14ac:dyDescent="0.25">
      <c r="A14">
        <v>12</v>
      </c>
      <c r="B14" t="s">
        <v>73</v>
      </c>
      <c r="C14" t="s">
        <v>74</v>
      </c>
      <c r="D14">
        <v>1</v>
      </c>
      <c r="E14" t="s">
        <v>38</v>
      </c>
      <c r="F14">
        <v>1165</v>
      </c>
      <c r="G14" t="s">
        <v>75</v>
      </c>
      <c r="H14" s="8">
        <v>40022.571527777778</v>
      </c>
      <c r="I14" s="8">
        <v>40081.811805555553</v>
      </c>
      <c r="J14">
        <v>4</v>
      </c>
    </row>
    <row r="15" spans="1:16" x14ac:dyDescent="0.25">
      <c r="A15">
        <v>13</v>
      </c>
      <c r="B15" t="s">
        <v>76</v>
      </c>
      <c r="C15" t="s">
        <v>77</v>
      </c>
      <c r="D15">
        <v>27</v>
      </c>
      <c r="E15" t="s">
        <v>78</v>
      </c>
      <c r="F15">
        <v>376</v>
      </c>
      <c r="G15" t="s">
        <v>79</v>
      </c>
      <c r="H15" s="8">
        <v>40023.375</v>
      </c>
      <c r="I15" s="8">
        <v>40052.539583333331</v>
      </c>
      <c r="J15">
        <v>4</v>
      </c>
    </row>
    <row r="16" spans="1:16" x14ac:dyDescent="0.25">
      <c r="A16">
        <v>15</v>
      </c>
      <c r="B16" t="s">
        <v>80</v>
      </c>
      <c r="C16" t="s">
        <v>81</v>
      </c>
      <c r="D16">
        <v>114</v>
      </c>
      <c r="E16" t="s">
        <v>82</v>
      </c>
      <c r="F16">
        <v>114</v>
      </c>
      <c r="G16" t="s">
        <v>82</v>
      </c>
      <c r="H16" s="8">
        <v>40024.354166666664</v>
      </c>
      <c r="I16" s="8">
        <v>40024.354166666664</v>
      </c>
      <c r="J16">
        <v>4</v>
      </c>
    </row>
    <row r="17" spans="1:10" x14ac:dyDescent="0.25">
      <c r="A17">
        <v>16</v>
      </c>
      <c r="B17" t="s">
        <v>83</v>
      </c>
      <c r="C17" t="s">
        <v>84</v>
      </c>
      <c r="D17">
        <v>78</v>
      </c>
      <c r="E17" t="s">
        <v>85</v>
      </c>
      <c r="F17">
        <v>78</v>
      </c>
      <c r="G17" t="s">
        <v>85</v>
      </c>
      <c r="H17" s="8">
        <v>40024.761805555558</v>
      </c>
      <c r="I17" s="8">
        <v>40028.76666666667</v>
      </c>
      <c r="J17">
        <v>1</v>
      </c>
    </row>
    <row r="18" spans="1:10" x14ac:dyDescent="0.25">
      <c r="A18">
        <v>17</v>
      </c>
      <c r="B18" t="s">
        <v>86</v>
      </c>
      <c r="C18" t="s">
        <v>87</v>
      </c>
      <c r="D18">
        <v>127</v>
      </c>
      <c r="E18" t="s">
        <v>88</v>
      </c>
      <c r="F18">
        <v>1</v>
      </c>
      <c r="G18" t="s">
        <v>38</v>
      </c>
      <c r="H18" s="8">
        <v>40025.256249999999</v>
      </c>
      <c r="I18" s="8">
        <v>40025.289583333331</v>
      </c>
      <c r="J18">
        <v>1</v>
      </c>
    </row>
    <row r="19" spans="1:10" x14ac:dyDescent="0.25">
      <c r="A19">
        <v>19</v>
      </c>
      <c r="B19" t="s">
        <v>89</v>
      </c>
      <c r="C19" t="s">
        <v>90</v>
      </c>
      <c r="D19">
        <v>1</v>
      </c>
      <c r="E19" t="s">
        <v>38</v>
      </c>
      <c r="F19">
        <v>60</v>
      </c>
      <c r="G19" t="s">
        <v>91</v>
      </c>
      <c r="H19" s="8">
        <v>40028.32708333333</v>
      </c>
      <c r="I19" s="8">
        <v>40029.032638888886</v>
      </c>
      <c r="J19">
        <v>3</v>
      </c>
    </row>
    <row r="20" spans="1:10" x14ac:dyDescent="0.25">
      <c r="A20">
        <v>20</v>
      </c>
      <c r="B20" t="s">
        <v>92</v>
      </c>
      <c r="C20" t="s">
        <v>93</v>
      </c>
      <c r="D20">
        <v>184</v>
      </c>
      <c r="E20" t="s">
        <v>94</v>
      </c>
      <c r="F20">
        <v>1</v>
      </c>
      <c r="G20" t="s">
        <v>38</v>
      </c>
      <c r="H20" s="8">
        <v>40028.550694444442</v>
      </c>
      <c r="I20" s="8">
        <v>40029.457638888889</v>
      </c>
      <c r="J20">
        <v>1</v>
      </c>
    </row>
    <row r="21" spans="1:10" x14ac:dyDescent="0.25">
      <c r="A21">
        <v>21</v>
      </c>
      <c r="B21" t="s">
        <v>95</v>
      </c>
      <c r="C21" t="s">
        <v>96</v>
      </c>
      <c r="D21">
        <v>67</v>
      </c>
      <c r="E21" t="s">
        <v>67</v>
      </c>
      <c r="F21">
        <v>27</v>
      </c>
      <c r="G21" t="s">
        <v>78</v>
      </c>
      <c r="H21" s="8">
        <v>40029.212500000001</v>
      </c>
      <c r="I21" s="8">
        <v>40031.296527777777</v>
      </c>
      <c r="J21">
        <v>1</v>
      </c>
    </row>
    <row r="22" spans="1:10" x14ac:dyDescent="0.25">
      <c r="A22">
        <v>22</v>
      </c>
      <c r="B22" t="s">
        <v>97</v>
      </c>
      <c r="C22" t="s">
        <v>98</v>
      </c>
      <c r="D22">
        <v>1</v>
      </c>
      <c r="E22" t="s">
        <v>38</v>
      </c>
      <c r="F22">
        <v>1</v>
      </c>
      <c r="G22" t="s">
        <v>38</v>
      </c>
      <c r="H22" s="8">
        <v>40029.459027777775</v>
      </c>
      <c r="I22" s="8">
        <v>40030.367361111108</v>
      </c>
      <c r="J22">
        <v>2</v>
      </c>
    </row>
    <row r="23" spans="1:10" x14ac:dyDescent="0.25">
      <c r="A23">
        <v>28</v>
      </c>
      <c r="B23" t="s">
        <v>99</v>
      </c>
      <c r="C23" t="s">
        <v>100</v>
      </c>
      <c r="D23">
        <v>338</v>
      </c>
      <c r="E23" t="s">
        <v>101</v>
      </c>
      <c r="F23">
        <v>1</v>
      </c>
      <c r="G23" t="s">
        <v>38</v>
      </c>
      <c r="H23" s="8">
        <v>40037.720833333333</v>
      </c>
      <c r="I23" s="8">
        <v>40038.324999999997</v>
      </c>
      <c r="J23">
        <v>1</v>
      </c>
    </row>
    <row r="24" spans="1:10" x14ac:dyDescent="0.25">
      <c r="A24">
        <v>23</v>
      </c>
      <c r="B24" t="s">
        <v>102</v>
      </c>
      <c r="C24" t="s">
        <v>103</v>
      </c>
      <c r="D24">
        <v>205</v>
      </c>
      <c r="E24" t="s">
        <v>104</v>
      </c>
      <c r="F24">
        <v>205</v>
      </c>
      <c r="G24" t="s">
        <v>104</v>
      </c>
      <c r="H24" s="8">
        <v>40029.547222222223</v>
      </c>
      <c r="I24" s="8">
        <v>40031.552777777775</v>
      </c>
      <c r="J24">
        <v>1</v>
      </c>
    </row>
    <row r="25" spans="1:10" x14ac:dyDescent="0.25">
      <c r="A25">
        <v>24</v>
      </c>
      <c r="B25" t="s">
        <v>105</v>
      </c>
      <c r="C25" t="s">
        <v>106</v>
      </c>
      <c r="D25">
        <v>28</v>
      </c>
      <c r="E25" t="s">
        <v>53</v>
      </c>
      <c r="F25">
        <v>1</v>
      </c>
      <c r="G25" t="s">
        <v>38</v>
      </c>
      <c r="H25" s="8">
        <v>40030.590277777781</v>
      </c>
      <c r="I25" s="8">
        <v>40030.63958333333</v>
      </c>
      <c r="J25">
        <v>2</v>
      </c>
    </row>
    <row r="26" spans="1:10" x14ac:dyDescent="0.25">
      <c r="A26">
        <v>25</v>
      </c>
      <c r="B26" t="s">
        <v>107</v>
      </c>
      <c r="C26" t="s">
        <v>108</v>
      </c>
      <c r="D26">
        <v>1</v>
      </c>
      <c r="E26" t="s">
        <v>38</v>
      </c>
      <c r="F26">
        <v>876</v>
      </c>
      <c r="G26" t="s">
        <v>109</v>
      </c>
      <c r="H26" s="8">
        <v>40032.370833333334</v>
      </c>
      <c r="I26" s="8">
        <v>40065.46597222222</v>
      </c>
      <c r="J26">
        <v>2</v>
      </c>
    </row>
    <row r="27" spans="1:10" x14ac:dyDescent="0.25">
      <c r="A27">
        <v>26</v>
      </c>
      <c r="B27" t="s">
        <v>110</v>
      </c>
      <c r="C27" t="s">
        <v>111</v>
      </c>
      <c r="D27">
        <v>294</v>
      </c>
      <c r="E27" t="s">
        <v>112</v>
      </c>
      <c r="F27">
        <v>1</v>
      </c>
      <c r="G27" t="s">
        <v>38</v>
      </c>
      <c r="H27" s="8">
        <v>40035.597916666666</v>
      </c>
      <c r="I27" s="8">
        <v>40036.43472222222</v>
      </c>
      <c r="J27">
        <v>1</v>
      </c>
    </row>
    <row r="28" spans="1:10" x14ac:dyDescent="0.25">
      <c r="A28">
        <v>27</v>
      </c>
      <c r="B28" t="s">
        <v>113</v>
      </c>
      <c r="C28" t="s">
        <v>114</v>
      </c>
      <c r="D28">
        <v>1</v>
      </c>
      <c r="E28" t="s">
        <v>38</v>
      </c>
      <c r="F28">
        <v>60</v>
      </c>
      <c r="G28" t="s">
        <v>91</v>
      </c>
      <c r="H28" s="8">
        <v>40037.327777777777</v>
      </c>
      <c r="I28" s="8">
        <v>40041.05972222222</v>
      </c>
      <c r="J28">
        <v>2</v>
      </c>
    </row>
    <row r="29" spans="1:10" x14ac:dyDescent="0.25">
      <c r="A29">
        <v>29</v>
      </c>
      <c r="B29" t="s">
        <v>115</v>
      </c>
      <c r="C29" t="s">
        <v>116</v>
      </c>
      <c r="D29">
        <v>352</v>
      </c>
      <c r="E29" t="s">
        <v>117</v>
      </c>
      <c r="F29">
        <v>454</v>
      </c>
      <c r="G29" t="s">
        <v>118</v>
      </c>
      <c r="H29" s="8">
        <v>40038.663194444445</v>
      </c>
      <c r="I29" s="8">
        <v>40044.679166666669</v>
      </c>
      <c r="J29">
        <v>1</v>
      </c>
    </row>
    <row r="30" spans="1:10" x14ac:dyDescent="0.25">
      <c r="A30">
        <v>30</v>
      </c>
      <c r="B30" t="s">
        <v>119</v>
      </c>
      <c r="C30" t="s">
        <v>120</v>
      </c>
      <c r="D30">
        <v>370</v>
      </c>
      <c r="E30" t="s">
        <v>121</v>
      </c>
      <c r="F30">
        <v>1</v>
      </c>
      <c r="G30" t="s">
        <v>38</v>
      </c>
      <c r="H30" s="8">
        <v>40039.670138888891</v>
      </c>
      <c r="I30" s="8">
        <v>40039.770138888889</v>
      </c>
      <c r="J30">
        <v>2</v>
      </c>
    </row>
    <row r="31" spans="1:10" x14ac:dyDescent="0.25">
      <c r="A31">
        <v>31</v>
      </c>
      <c r="B31" t="s">
        <v>122</v>
      </c>
      <c r="C31" t="s">
        <v>123</v>
      </c>
      <c r="D31">
        <v>373</v>
      </c>
      <c r="E31" t="s">
        <v>124</v>
      </c>
      <c r="F31">
        <v>373</v>
      </c>
      <c r="G31" t="s">
        <v>124</v>
      </c>
      <c r="H31" s="8">
        <v>40039.76666666667</v>
      </c>
      <c r="I31" s="8">
        <v>40042.605555555558</v>
      </c>
      <c r="J31">
        <v>1</v>
      </c>
    </row>
    <row r="32" spans="1:10" x14ac:dyDescent="0.25">
      <c r="A32">
        <v>32</v>
      </c>
      <c r="B32" t="s">
        <v>125</v>
      </c>
      <c r="C32" t="s">
        <v>126</v>
      </c>
      <c r="D32">
        <v>377</v>
      </c>
      <c r="E32" t="s">
        <v>127</v>
      </c>
      <c r="F32">
        <v>1</v>
      </c>
      <c r="G32" t="s">
        <v>38</v>
      </c>
      <c r="H32" s="8">
        <v>40039.861111111109</v>
      </c>
      <c r="I32" s="8">
        <v>40044.425694444442</v>
      </c>
      <c r="J32">
        <v>1</v>
      </c>
    </row>
    <row r="33" spans="1:10" x14ac:dyDescent="0.25">
      <c r="A33">
        <v>33</v>
      </c>
      <c r="B33" t="s">
        <v>128</v>
      </c>
      <c r="C33" t="s">
        <v>129</v>
      </c>
      <c r="D33">
        <v>378</v>
      </c>
      <c r="E33" t="s">
        <v>130</v>
      </c>
      <c r="F33">
        <v>29</v>
      </c>
      <c r="G33" t="s">
        <v>64</v>
      </c>
      <c r="H33" s="8">
        <v>40039.873611111114</v>
      </c>
      <c r="I33" s="8">
        <v>40042.888194444444</v>
      </c>
      <c r="J33">
        <v>1</v>
      </c>
    </row>
    <row r="34" spans="1:10" x14ac:dyDescent="0.25">
      <c r="A34">
        <v>35</v>
      </c>
      <c r="B34" t="s">
        <v>131</v>
      </c>
      <c r="C34" t="s">
        <v>132</v>
      </c>
      <c r="D34">
        <v>423</v>
      </c>
      <c r="E34" t="s">
        <v>133</v>
      </c>
      <c r="F34">
        <v>29</v>
      </c>
      <c r="G34" t="s">
        <v>64</v>
      </c>
      <c r="H34" s="8">
        <v>40042.797222222223</v>
      </c>
      <c r="I34" s="8">
        <v>40043.364583333336</v>
      </c>
      <c r="J34">
        <v>1</v>
      </c>
    </row>
    <row r="35" spans="1:10" x14ac:dyDescent="0.25">
      <c r="A35">
        <v>34</v>
      </c>
      <c r="B35" t="s">
        <v>134</v>
      </c>
      <c r="C35" t="s">
        <v>135</v>
      </c>
      <c r="D35">
        <v>409</v>
      </c>
      <c r="E35" t="s">
        <v>136</v>
      </c>
      <c r="F35">
        <v>1</v>
      </c>
      <c r="G35" t="s">
        <v>38</v>
      </c>
      <c r="H35" s="8">
        <v>40041.929861111108</v>
      </c>
      <c r="I35" s="8">
        <v>40042.402083333334</v>
      </c>
      <c r="J35">
        <v>1</v>
      </c>
    </row>
    <row r="36" spans="1:10" x14ac:dyDescent="0.25">
      <c r="A36">
        <v>36</v>
      </c>
      <c r="B36" t="s">
        <v>137</v>
      </c>
      <c r="C36" t="s">
        <v>138</v>
      </c>
      <c r="D36">
        <v>426</v>
      </c>
      <c r="E36" t="s">
        <v>139</v>
      </c>
      <c r="F36">
        <v>29</v>
      </c>
      <c r="G36" t="s">
        <v>64</v>
      </c>
      <c r="H36" s="8">
        <v>40042.862500000003</v>
      </c>
      <c r="I36" s="8">
        <v>40042.913888888892</v>
      </c>
      <c r="J36">
        <v>1</v>
      </c>
    </row>
    <row r="37" spans="1:10" x14ac:dyDescent="0.25">
      <c r="A37">
        <v>37</v>
      </c>
      <c r="B37" t="s">
        <v>140</v>
      </c>
      <c r="C37" t="s">
        <v>141</v>
      </c>
      <c r="D37">
        <v>29</v>
      </c>
      <c r="E37" t="s">
        <v>64</v>
      </c>
      <c r="F37">
        <v>29</v>
      </c>
      <c r="G37" t="s">
        <v>64</v>
      </c>
      <c r="H37" s="8">
        <v>40042.87777777778</v>
      </c>
      <c r="I37" s="8">
        <v>40043.363194444442</v>
      </c>
      <c r="J37">
        <v>1</v>
      </c>
    </row>
    <row r="38" spans="1:10" x14ac:dyDescent="0.25">
      <c r="A38">
        <v>38</v>
      </c>
      <c r="B38" t="s">
        <v>142</v>
      </c>
      <c r="C38" t="s">
        <v>143</v>
      </c>
      <c r="D38">
        <v>428</v>
      </c>
      <c r="E38" t="s">
        <v>144</v>
      </c>
      <c r="F38">
        <v>428</v>
      </c>
      <c r="G38" t="s">
        <v>144</v>
      </c>
      <c r="H38" s="8">
        <v>40043.041666666664</v>
      </c>
      <c r="I38" s="8">
        <v>40044.040972222225</v>
      </c>
      <c r="J38">
        <v>1</v>
      </c>
    </row>
    <row r="39" spans="1:10" x14ac:dyDescent="0.25">
      <c r="A39">
        <v>39</v>
      </c>
      <c r="B39" t="s">
        <v>145</v>
      </c>
      <c r="C39" t="s">
        <v>146</v>
      </c>
      <c r="D39">
        <v>432</v>
      </c>
      <c r="E39" t="s">
        <v>147</v>
      </c>
      <c r="F39">
        <v>1</v>
      </c>
      <c r="G39" t="s">
        <v>38</v>
      </c>
      <c r="H39" s="8">
        <v>40043.365972222222</v>
      </c>
      <c r="I39" s="8">
        <v>40043.568055555559</v>
      </c>
      <c r="J39">
        <v>1</v>
      </c>
    </row>
    <row r="40" spans="1:10" x14ac:dyDescent="0.25">
      <c r="A40">
        <v>41</v>
      </c>
      <c r="B40" t="s">
        <v>148</v>
      </c>
      <c r="C40" t="s">
        <v>149</v>
      </c>
      <c r="D40">
        <v>326</v>
      </c>
      <c r="E40" t="s">
        <v>150</v>
      </c>
      <c r="F40">
        <v>2163</v>
      </c>
      <c r="G40" t="s">
        <v>151</v>
      </c>
      <c r="H40" s="8">
        <v>40044.248611111114</v>
      </c>
      <c r="I40" s="8">
        <v>40137.388194444444</v>
      </c>
      <c r="J40">
        <v>1</v>
      </c>
    </row>
    <row r="41" spans="1:10" x14ac:dyDescent="0.25">
      <c r="A41">
        <v>40</v>
      </c>
      <c r="B41" t="s">
        <v>152</v>
      </c>
      <c r="C41" t="s">
        <v>153</v>
      </c>
      <c r="D41">
        <v>205</v>
      </c>
      <c r="E41" t="s">
        <v>104</v>
      </c>
      <c r="F41">
        <v>1</v>
      </c>
      <c r="G41" t="s">
        <v>38</v>
      </c>
      <c r="H41" s="8">
        <v>40043.872916666667</v>
      </c>
      <c r="I41" s="8">
        <v>40050.255555555559</v>
      </c>
      <c r="J41">
        <v>1</v>
      </c>
    </row>
    <row r="42" spans="1:10" x14ac:dyDescent="0.25">
      <c r="A42">
        <v>42</v>
      </c>
      <c r="B42" t="s">
        <v>154</v>
      </c>
      <c r="C42" t="s">
        <v>155</v>
      </c>
      <c r="D42">
        <v>376</v>
      </c>
      <c r="E42" t="s">
        <v>79</v>
      </c>
      <c r="F42">
        <v>376</v>
      </c>
      <c r="G42" t="s">
        <v>79</v>
      </c>
      <c r="H42" s="8">
        <v>40044.684027777781</v>
      </c>
      <c r="I42" s="8">
        <v>40044.684027777781</v>
      </c>
      <c r="J42">
        <v>2</v>
      </c>
    </row>
    <row r="43" spans="1:10" x14ac:dyDescent="0.25">
      <c r="A43">
        <v>43</v>
      </c>
      <c r="B43" t="s">
        <v>156</v>
      </c>
      <c r="C43" t="s">
        <v>157</v>
      </c>
      <c r="D43">
        <v>326</v>
      </c>
      <c r="E43" t="s">
        <v>150</v>
      </c>
      <c r="F43">
        <v>1</v>
      </c>
      <c r="G43" t="s">
        <v>38</v>
      </c>
      <c r="H43" s="8">
        <v>40045.13958333333</v>
      </c>
      <c r="I43" s="8">
        <v>40045.711805555555</v>
      </c>
      <c r="J43">
        <v>1</v>
      </c>
    </row>
    <row r="44" spans="1:10" x14ac:dyDescent="0.25">
      <c r="A44">
        <v>44</v>
      </c>
      <c r="B44" t="s">
        <v>158</v>
      </c>
      <c r="C44" t="s">
        <v>159</v>
      </c>
      <c r="D44">
        <v>477</v>
      </c>
      <c r="E44" t="s">
        <v>160</v>
      </c>
      <c r="F44">
        <v>1</v>
      </c>
      <c r="G44" t="s">
        <v>38</v>
      </c>
      <c r="H44" s="8">
        <v>40045.186111111114</v>
      </c>
      <c r="I44" s="8">
        <v>40045.638194444444</v>
      </c>
      <c r="J44">
        <v>1</v>
      </c>
    </row>
    <row r="45" spans="1:10" x14ac:dyDescent="0.25">
      <c r="A45">
        <v>45</v>
      </c>
      <c r="B45" t="s">
        <v>161</v>
      </c>
      <c r="C45" t="s">
        <v>162</v>
      </c>
      <c r="D45">
        <v>501</v>
      </c>
      <c r="E45" t="s">
        <v>163</v>
      </c>
      <c r="F45">
        <v>109</v>
      </c>
      <c r="G45" t="s">
        <v>50</v>
      </c>
      <c r="H45" s="8">
        <v>40046.1875</v>
      </c>
      <c r="I45" s="8">
        <v>40047.520138888889</v>
      </c>
      <c r="J45">
        <v>1</v>
      </c>
    </row>
    <row r="46" spans="1:10" x14ac:dyDescent="0.25">
      <c r="A46">
        <v>46</v>
      </c>
      <c r="B46" t="s">
        <v>164</v>
      </c>
      <c r="C46" t="s">
        <v>165</v>
      </c>
      <c r="D46">
        <v>60</v>
      </c>
      <c r="E46" t="s">
        <v>91</v>
      </c>
      <c r="F46">
        <v>1</v>
      </c>
      <c r="G46" t="s">
        <v>38</v>
      </c>
      <c r="H46" s="8">
        <v>40048.105555555558</v>
      </c>
      <c r="I46" s="8">
        <v>40049.513194444444</v>
      </c>
      <c r="J46">
        <v>1</v>
      </c>
    </row>
    <row r="47" spans="1:10" x14ac:dyDescent="0.25">
      <c r="A47">
        <v>47</v>
      </c>
      <c r="B47" t="s">
        <v>166</v>
      </c>
      <c r="C47" t="s">
        <v>167</v>
      </c>
      <c r="D47">
        <v>581</v>
      </c>
      <c r="E47" t="s">
        <v>168</v>
      </c>
      <c r="F47">
        <v>581</v>
      </c>
      <c r="G47" t="s">
        <v>168</v>
      </c>
      <c r="H47" s="8">
        <v>40049.46597222222</v>
      </c>
      <c r="I47" s="8">
        <v>40052.443749999999</v>
      </c>
      <c r="J47">
        <v>1</v>
      </c>
    </row>
    <row r="48" spans="1:10" x14ac:dyDescent="0.25">
      <c r="A48">
        <v>48</v>
      </c>
      <c r="B48" t="s">
        <v>169</v>
      </c>
      <c r="C48" t="s">
        <v>170</v>
      </c>
      <c r="D48">
        <v>628</v>
      </c>
      <c r="E48" t="s">
        <v>171</v>
      </c>
      <c r="F48">
        <v>1</v>
      </c>
      <c r="G48" t="s">
        <v>38</v>
      </c>
      <c r="H48" s="8">
        <v>40051.710416666669</v>
      </c>
      <c r="I48" s="8">
        <v>40052.711805555555</v>
      </c>
      <c r="J48">
        <v>1</v>
      </c>
    </row>
    <row r="49" spans="1:10" x14ac:dyDescent="0.25">
      <c r="A49">
        <v>49</v>
      </c>
      <c r="B49" t="s">
        <v>172</v>
      </c>
      <c r="C49" t="s">
        <v>173</v>
      </c>
      <c r="D49">
        <v>651</v>
      </c>
      <c r="E49" t="s">
        <v>174</v>
      </c>
      <c r="F49">
        <v>1</v>
      </c>
      <c r="H49" s="8">
        <v>40052.817361111112</v>
      </c>
      <c r="I49" s="8">
        <v>40053.246527777781</v>
      </c>
      <c r="J49">
        <v>1</v>
      </c>
    </row>
    <row r="50" spans="1:10" x14ac:dyDescent="0.25">
      <c r="A50">
        <v>50</v>
      </c>
      <c r="B50" t="s">
        <v>175</v>
      </c>
      <c r="C50" t="s">
        <v>176</v>
      </c>
      <c r="D50">
        <v>337</v>
      </c>
      <c r="E50" t="s">
        <v>177</v>
      </c>
      <c r="F50">
        <v>337</v>
      </c>
      <c r="G50" t="s">
        <v>177</v>
      </c>
      <c r="H50" s="8">
        <v>40053.618750000001</v>
      </c>
      <c r="I50" s="8">
        <v>40057.64166666667</v>
      </c>
      <c r="J50">
        <v>1</v>
      </c>
    </row>
    <row r="51" spans="1:10" x14ac:dyDescent="0.25">
      <c r="A51">
        <v>51</v>
      </c>
      <c r="B51" t="s">
        <v>178</v>
      </c>
      <c r="C51" t="s">
        <v>179</v>
      </c>
      <c r="D51">
        <v>666</v>
      </c>
      <c r="E51" t="s">
        <v>180</v>
      </c>
      <c r="F51">
        <v>666</v>
      </c>
      <c r="G51" t="s">
        <v>180</v>
      </c>
      <c r="H51" s="8">
        <v>40053.688194444447</v>
      </c>
      <c r="I51" s="8">
        <v>40053.688194444447</v>
      </c>
      <c r="J51">
        <v>1</v>
      </c>
    </row>
    <row r="52" spans="1:10" x14ac:dyDescent="0.25">
      <c r="A52">
        <v>55</v>
      </c>
      <c r="B52" t="s">
        <v>181</v>
      </c>
      <c r="C52" t="s">
        <v>182</v>
      </c>
      <c r="D52">
        <v>205</v>
      </c>
      <c r="E52" t="s">
        <v>104</v>
      </c>
      <c r="F52">
        <v>1934</v>
      </c>
      <c r="G52" t="s">
        <v>183</v>
      </c>
      <c r="H52" s="8">
        <v>40057.710416666669</v>
      </c>
      <c r="I52" s="8">
        <v>40124.813888888886</v>
      </c>
      <c r="J52">
        <v>1</v>
      </c>
    </row>
    <row r="53" spans="1:10" x14ac:dyDescent="0.25">
      <c r="A53">
        <v>52</v>
      </c>
      <c r="B53" t="s">
        <v>184</v>
      </c>
      <c r="C53" t="s">
        <v>185</v>
      </c>
      <c r="D53">
        <v>716</v>
      </c>
      <c r="E53" t="s">
        <v>186</v>
      </c>
      <c r="F53">
        <v>24</v>
      </c>
      <c r="G53" t="s">
        <v>187</v>
      </c>
      <c r="H53" s="8">
        <v>40056.954861111109</v>
      </c>
      <c r="I53" s="8">
        <v>40210.990277777775</v>
      </c>
      <c r="J53">
        <v>1</v>
      </c>
    </row>
    <row r="54" spans="1:10" x14ac:dyDescent="0.25">
      <c r="A54">
        <v>53</v>
      </c>
      <c r="B54" t="s">
        <v>188</v>
      </c>
      <c r="C54" t="s">
        <v>189</v>
      </c>
      <c r="D54">
        <v>724</v>
      </c>
      <c r="E54" t="s">
        <v>190</v>
      </c>
      <c r="F54">
        <v>724</v>
      </c>
      <c r="G54" t="s">
        <v>190</v>
      </c>
      <c r="H54" s="8">
        <v>40057.365277777775</v>
      </c>
      <c r="I54" s="8">
        <v>40059.40902777778</v>
      </c>
      <c r="J54">
        <v>1</v>
      </c>
    </row>
    <row r="55" spans="1:10" x14ac:dyDescent="0.25">
      <c r="A55">
        <v>54</v>
      </c>
      <c r="B55" t="s">
        <v>191</v>
      </c>
      <c r="C55" t="s">
        <v>192</v>
      </c>
      <c r="D55">
        <v>81</v>
      </c>
      <c r="E55" t="s">
        <v>193</v>
      </c>
      <c r="F55">
        <v>748</v>
      </c>
      <c r="G55" t="s">
        <v>194</v>
      </c>
      <c r="H55" s="8">
        <v>40057.571527777778</v>
      </c>
      <c r="I55" s="8">
        <v>40059.238194444442</v>
      </c>
      <c r="J55">
        <v>1</v>
      </c>
    </row>
    <row r="56" spans="1:10" x14ac:dyDescent="0.25">
      <c r="A56">
        <v>56</v>
      </c>
      <c r="B56" t="s">
        <v>195</v>
      </c>
      <c r="C56" t="s">
        <v>196</v>
      </c>
      <c r="D56">
        <v>771</v>
      </c>
      <c r="E56" t="s">
        <v>197</v>
      </c>
      <c r="F56">
        <v>771</v>
      </c>
      <c r="G56" t="s">
        <v>197</v>
      </c>
      <c r="H56" s="8">
        <v>40060.447916666664</v>
      </c>
      <c r="I56" s="8">
        <v>40063.555555555555</v>
      </c>
      <c r="J56">
        <v>1</v>
      </c>
    </row>
    <row r="57" spans="1:10" x14ac:dyDescent="0.25">
      <c r="A57">
        <v>57</v>
      </c>
      <c r="B57" t="s">
        <v>198</v>
      </c>
      <c r="C57" t="s">
        <v>199</v>
      </c>
      <c r="D57">
        <v>666</v>
      </c>
      <c r="E57" t="s">
        <v>180</v>
      </c>
      <c r="F57">
        <v>1</v>
      </c>
      <c r="G57" t="s">
        <v>38</v>
      </c>
      <c r="H57" s="8">
        <v>40062.039583333331</v>
      </c>
      <c r="I57" s="8">
        <v>40062.362500000003</v>
      </c>
      <c r="J57">
        <v>1</v>
      </c>
    </row>
    <row r="58" spans="1:10" x14ac:dyDescent="0.25">
      <c r="A58">
        <v>58</v>
      </c>
      <c r="B58" t="s">
        <v>200</v>
      </c>
      <c r="C58" t="s">
        <v>201</v>
      </c>
      <c r="D58">
        <v>809</v>
      </c>
      <c r="E58" t="s">
        <v>202</v>
      </c>
      <c r="F58">
        <v>1</v>
      </c>
      <c r="G58" t="s">
        <v>38</v>
      </c>
      <c r="H58" s="8">
        <v>40062.618055555555</v>
      </c>
      <c r="I58" s="8">
        <v>40062.747916666667</v>
      </c>
      <c r="J58">
        <v>1</v>
      </c>
    </row>
    <row r="59" spans="1:10" x14ac:dyDescent="0.25">
      <c r="A59">
        <v>59</v>
      </c>
      <c r="B59" t="s">
        <v>203</v>
      </c>
      <c r="C59" t="s">
        <v>204</v>
      </c>
      <c r="D59">
        <v>27</v>
      </c>
      <c r="E59" t="s">
        <v>78</v>
      </c>
      <c r="F59">
        <v>27</v>
      </c>
      <c r="G59" t="s">
        <v>78</v>
      </c>
      <c r="H59" s="8">
        <v>40063.801388888889</v>
      </c>
      <c r="I59" s="8">
        <v>40155.369444444441</v>
      </c>
      <c r="J59">
        <v>2</v>
      </c>
    </row>
    <row r="60" spans="1:10" x14ac:dyDescent="0.25">
      <c r="A60">
        <v>60</v>
      </c>
      <c r="B60" t="s">
        <v>205</v>
      </c>
      <c r="C60" t="s">
        <v>206</v>
      </c>
      <c r="D60">
        <v>843</v>
      </c>
      <c r="E60" t="s">
        <v>207</v>
      </c>
      <c r="F60">
        <v>843</v>
      </c>
      <c r="G60" t="s">
        <v>207</v>
      </c>
      <c r="H60" s="8">
        <v>40063.861805555556</v>
      </c>
      <c r="I60" s="8">
        <v>40065.40347222222</v>
      </c>
      <c r="J60">
        <v>2</v>
      </c>
    </row>
    <row r="61" spans="1:10" x14ac:dyDescent="0.25">
      <c r="A61">
        <v>61</v>
      </c>
      <c r="B61" t="s">
        <v>208</v>
      </c>
      <c r="C61" t="s">
        <v>209</v>
      </c>
      <c r="D61">
        <v>855</v>
      </c>
      <c r="E61" t="s">
        <v>210</v>
      </c>
      <c r="F61">
        <v>1</v>
      </c>
      <c r="G61" t="s">
        <v>38</v>
      </c>
      <c r="H61" s="8">
        <v>40064.736111111109</v>
      </c>
      <c r="I61" s="8">
        <v>40100.50277777778</v>
      </c>
      <c r="J61">
        <v>1</v>
      </c>
    </row>
    <row r="62" spans="1:10" x14ac:dyDescent="0.25">
      <c r="A62">
        <v>62</v>
      </c>
      <c r="B62" t="s">
        <v>211</v>
      </c>
      <c r="C62" t="s">
        <v>212</v>
      </c>
      <c r="D62">
        <v>114</v>
      </c>
      <c r="E62" t="s">
        <v>82</v>
      </c>
      <c r="F62">
        <v>1</v>
      </c>
      <c r="G62" t="s">
        <v>38</v>
      </c>
      <c r="H62" s="8">
        <v>40065.32708333333</v>
      </c>
      <c r="I62" s="8">
        <v>40065.45416666667</v>
      </c>
      <c r="J62">
        <v>2</v>
      </c>
    </row>
    <row r="63" spans="1:10" x14ac:dyDescent="0.25">
      <c r="A63">
        <v>63</v>
      </c>
      <c r="B63" t="s">
        <v>213</v>
      </c>
      <c r="C63" t="s">
        <v>214</v>
      </c>
      <c r="D63">
        <v>843</v>
      </c>
      <c r="E63" t="s">
        <v>207</v>
      </c>
      <c r="F63">
        <v>843</v>
      </c>
      <c r="G63" t="s">
        <v>207</v>
      </c>
      <c r="H63" s="8">
        <v>40065.381249999999</v>
      </c>
      <c r="I63" s="8">
        <v>40066.488888888889</v>
      </c>
      <c r="J63">
        <v>1</v>
      </c>
    </row>
    <row r="64" spans="1:10" x14ac:dyDescent="0.25">
      <c r="A64">
        <v>64</v>
      </c>
      <c r="B64" t="s">
        <v>215</v>
      </c>
      <c r="C64" t="s">
        <v>216</v>
      </c>
      <c r="D64">
        <v>889</v>
      </c>
      <c r="E64" t="s">
        <v>217</v>
      </c>
      <c r="F64">
        <v>889</v>
      </c>
      <c r="G64" t="s">
        <v>217</v>
      </c>
      <c r="H64" s="8">
        <v>40066.750694444447</v>
      </c>
      <c r="I64" s="8">
        <v>40081.669444444444</v>
      </c>
      <c r="J64">
        <v>1</v>
      </c>
    </row>
    <row r="65" spans="1:10" x14ac:dyDescent="0.25">
      <c r="A65">
        <v>65</v>
      </c>
      <c r="B65" t="s">
        <v>218</v>
      </c>
      <c r="C65" t="s">
        <v>219</v>
      </c>
      <c r="D65">
        <v>326</v>
      </c>
      <c r="E65" t="s">
        <v>150</v>
      </c>
      <c r="F65">
        <v>326</v>
      </c>
      <c r="G65" t="s">
        <v>150</v>
      </c>
      <c r="H65" s="8">
        <v>40066.977083333331</v>
      </c>
      <c r="I65" s="8">
        <v>40068.032638888886</v>
      </c>
      <c r="J65">
        <v>4</v>
      </c>
    </row>
    <row r="66" spans="1:10" x14ac:dyDescent="0.25">
      <c r="A66">
        <v>66</v>
      </c>
      <c r="B66" t="s">
        <v>220</v>
      </c>
      <c r="C66" t="s">
        <v>221</v>
      </c>
      <c r="D66">
        <v>724</v>
      </c>
      <c r="E66" t="s">
        <v>190</v>
      </c>
      <c r="F66">
        <v>109</v>
      </c>
      <c r="G66" t="s">
        <v>50</v>
      </c>
      <c r="H66" s="8">
        <v>40067.554861111108</v>
      </c>
      <c r="I66" s="8">
        <v>40068.321527777778</v>
      </c>
      <c r="J66">
        <v>1</v>
      </c>
    </row>
    <row r="67" spans="1:10" x14ac:dyDescent="0.25">
      <c r="A67">
        <v>67</v>
      </c>
      <c r="B67" t="s">
        <v>222</v>
      </c>
      <c r="C67" t="s">
        <v>223</v>
      </c>
      <c r="D67">
        <v>948</v>
      </c>
      <c r="E67" t="s">
        <v>224</v>
      </c>
      <c r="F67">
        <v>1</v>
      </c>
      <c r="G67" t="s">
        <v>38</v>
      </c>
      <c r="H67" s="8">
        <v>40070.671527777777</v>
      </c>
      <c r="I67" s="8">
        <v>40071.55972222222</v>
      </c>
      <c r="J67">
        <v>1</v>
      </c>
    </row>
    <row r="68" spans="1:10" x14ac:dyDescent="0.25">
      <c r="A68">
        <v>88</v>
      </c>
      <c r="B68" t="s">
        <v>225</v>
      </c>
      <c r="C68" t="s">
        <v>226</v>
      </c>
      <c r="D68">
        <v>1218</v>
      </c>
      <c r="E68" t="s">
        <v>227</v>
      </c>
      <c r="F68">
        <v>1218</v>
      </c>
      <c r="G68" t="s">
        <v>227</v>
      </c>
      <c r="H68" s="8">
        <v>40084.636111111111</v>
      </c>
      <c r="I68" s="8">
        <v>40086.62222222222</v>
      </c>
      <c r="J68">
        <v>1</v>
      </c>
    </row>
    <row r="69" spans="1:10" x14ac:dyDescent="0.25">
      <c r="A69">
        <v>68</v>
      </c>
      <c r="B69" t="s">
        <v>228</v>
      </c>
      <c r="C69" t="s">
        <v>229</v>
      </c>
      <c r="D69">
        <v>967</v>
      </c>
      <c r="E69" t="s">
        <v>230</v>
      </c>
      <c r="F69">
        <v>24</v>
      </c>
      <c r="G69" t="s">
        <v>187</v>
      </c>
      <c r="H69" s="8">
        <v>40071.408333333333</v>
      </c>
      <c r="I69" s="8">
        <v>40256.210416666669</v>
      </c>
      <c r="J69">
        <v>1</v>
      </c>
    </row>
    <row r="70" spans="1:10" x14ac:dyDescent="0.25">
      <c r="A70">
        <v>69</v>
      </c>
      <c r="B70" t="s">
        <v>231</v>
      </c>
      <c r="C70" t="s">
        <v>232</v>
      </c>
      <c r="D70">
        <v>65</v>
      </c>
      <c r="E70" t="s">
        <v>233</v>
      </c>
      <c r="F70">
        <v>1</v>
      </c>
      <c r="G70" t="s">
        <v>38</v>
      </c>
      <c r="H70" s="8">
        <v>40071.44027777778</v>
      </c>
      <c r="I70" s="8">
        <v>40072.508333333331</v>
      </c>
      <c r="J70">
        <v>1</v>
      </c>
    </row>
    <row r="71" spans="1:10" x14ac:dyDescent="0.25">
      <c r="A71">
        <v>70</v>
      </c>
      <c r="B71" t="s">
        <v>234</v>
      </c>
      <c r="C71" t="s">
        <v>235</v>
      </c>
      <c r="D71">
        <v>978</v>
      </c>
      <c r="E71" t="s">
        <v>236</v>
      </c>
      <c r="F71">
        <v>24</v>
      </c>
      <c r="G71" t="s">
        <v>187</v>
      </c>
      <c r="H71" s="8">
        <v>40071.931250000001</v>
      </c>
      <c r="I71" s="8">
        <v>40198.575694444444</v>
      </c>
      <c r="J71">
        <v>1</v>
      </c>
    </row>
    <row r="72" spans="1:10" x14ac:dyDescent="0.25">
      <c r="A72">
        <v>71</v>
      </c>
      <c r="B72" t="s">
        <v>237</v>
      </c>
      <c r="C72" t="s">
        <v>238</v>
      </c>
      <c r="D72">
        <v>986</v>
      </c>
      <c r="E72" t="s">
        <v>239</v>
      </c>
      <c r="F72">
        <v>1</v>
      </c>
      <c r="G72" t="s">
        <v>38</v>
      </c>
      <c r="H72" s="8">
        <v>40072.044444444444</v>
      </c>
      <c r="I72" s="8">
        <v>40072.5</v>
      </c>
      <c r="J72">
        <v>1</v>
      </c>
    </row>
    <row r="73" spans="1:10" x14ac:dyDescent="0.25">
      <c r="A73">
        <v>72</v>
      </c>
      <c r="B73" t="s">
        <v>240</v>
      </c>
      <c r="C73" t="s">
        <v>241</v>
      </c>
      <c r="D73">
        <v>998</v>
      </c>
      <c r="E73" t="s">
        <v>242</v>
      </c>
      <c r="F73">
        <v>1378</v>
      </c>
      <c r="G73" t="s">
        <v>243</v>
      </c>
      <c r="H73" s="8">
        <v>40072.72152777778</v>
      </c>
      <c r="I73" s="8">
        <v>40093.822222222225</v>
      </c>
      <c r="J73">
        <v>1</v>
      </c>
    </row>
    <row r="74" spans="1:10" x14ac:dyDescent="0.25">
      <c r="A74">
        <v>73</v>
      </c>
      <c r="B74" t="s">
        <v>244</v>
      </c>
      <c r="C74" t="s">
        <v>245</v>
      </c>
      <c r="D74">
        <v>986</v>
      </c>
      <c r="E74" t="s">
        <v>239</v>
      </c>
      <c r="F74">
        <v>1165</v>
      </c>
      <c r="G74" t="s">
        <v>75</v>
      </c>
      <c r="H74" s="8">
        <v>40073.655555555553</v>
      </c>
      <c r="I74" s="8">
        <v>40081.80972222222</v>
      </c>
      <c r="J74">
        <v>1</v>
      </c>
    </row>
    <row r="75" spans="1:10" x14ac:dyDescent="0.25">
      <c r="A75">
        <v>74</v>
      </c>
      <c r="B75" t="s">
        <v>246</v>
      </c>
      <c r="C75" t="s">
        <v>247</v>
      </c>
      <c r="D75">
        <v>986</v>
      </c>
      <c r="E75" t="s">
        <v>239</v>
      </c>
      <c r="F75">
        <v>1165</v>
      </c>
      <c r="G75" t="s">
        <v>75</v>
      </c>
      <c r="H75" s="8">
        <v>40073.674305555556</v>
      </c>
      <c r="I75" s="8">
        <v>40081.804166666669</v>
      </c>
      <c r="J75">
        <v>1</v>
      </c>
    </row>
    <row r="76" spans="1:10" x14ac:dyDescent="0.25">
      <c r="A76">
        <v>75</v>
      </c>
      <c r="B76" t="s">
        <v>248</v>
      </c>
      <c r="C76" t="s">
        <v>249</v>
      </c>
      <c r="D76">
        <v>27</v>
      </c>
      <c r="E76" t="s">
        <v>78</v>
      </c>
      <c r="F76">
        <v>948</v>
      </c>
      <c r="G76" t="s">
        <v>224</v>
      </c>
      <c r="H76" s="8">
        <v>40073.734027777777</v>
      </c>
      <c r="I76" s="8">
        <v>40081.606944444444</v>
      </c>
      <c r="J76">
        <v>2</v>
      </c>
    </row>
    <row r="77" spans="1:10" x14ac:dyDescent="0.25">
      <c r="A77">
        <v>85</v>
      </c>
      <c r="B77" t="s">
        <v>250</v>
      </c>
      <c r="C77" t="s">
        <v>251</v>
      </c>
      <c r="D77">
        <v>889</v>
      </c>
      <c r="E77" t="s">
        <v>217</v>
      </c>
      <c r="F77">
        <v>1</v>
      </c>
      <c r="G77" t="s">
        <v>38</v>
      </c>
      <c r="H77" s="8">
        <v>40081.671527777777</v>
      </c>
      <c r="I77" s="8">
        <v>40082.076388888891</v>
      </c>
      <c r="J77">
        <v>1</v>
      </c>
    </row>
    <row r="78" spans="1:10" x14ac:dyDescent="0.25">
      <c r="A78">
        <v>76</v>
      </c>
      <c r="B78" t="s">
        <v>252</v>
      </c>
      <c r="C78" t="s">
        <v>253</v>
      </c>
      <c r="D78">
        <v>1041</v>
      </c>
      <c r="E78" t="s">
        <v>254</v>
      </c>
      <c r="F78">
        <v>1</v>
      </c>
      <c r="G78" t="s">
        <v>38</v>
      </c>
      <c r="H78" s="8">
        <v>40074.811111111114</v>
      </c>
      <c r="I78" s="8">
        <v>40100.503472222219</v>
      </c>
      <c r="J78">
        <v>1</v>
      </c>
    </row>
    <row r="79" spans="1:10" x14ac:dyDescent="0.25">
      <c r="A79">
        <v>77</v>
      </c>
      <c r="B79" t="s">
        <v>255</v>
      </c>
      <c r="C79" t="s">
        <v>256</v>
      </c>
      <c r="D79">
        <v>55</v>
      </c>
      <c r="E79" t="s">
        <v>49</v>
      </c>
      <c r="F79">
        <v>1229</v>
      </c>
      <c r="G79" t="s">
        <v>257</v>
      </c>
      <c r="H79" s="8">
        <v>40075.631249999999</v>
      </c>
      <c r="I79" s="8">
        <v>40085.163194444445</v>
      </c>
      <c r="J79">
        <v>1</v>
      </c>
    </row>
    <row r="80" spans="1:10" x14ac:dyDescent="0.25">
      <c r="A80">
        <v>78</v>
      </c>
      <c r="B80" t="s">
        <v>258</v>
      </c>
      <c r="C80" t="s">
        <v>259</v>
      </c>
      <c r="D80">
        <v>1077</v>
      </c>
      <c r="E80" t="s">
        <v>260</v>
      </c>
      <c r="F80">
        <v>1</v>
      </c>
      <c r="G80" t="s">
        <v>38</v>
      </c>
      <c r="H80" s="8">
        <v>40076.941666666666</v>
      </c>
      <c r="I80" s="8">
        <v>40100.512499999997</v>
      </c>
      <c r="J80">
        <v>1</v>
      </c>
    </row>
    <row r="81" spans="1:10" x14ac:dyDescent="0.25">
      <c r="A81">
        <v>79</v>
      </c>
      <c r="B81" t="s">
        <v>261</v>
      </c>
      <c r="C81" t="s">
        <v>262</v>
      </c>
      <c r="D81">
        <v>581</v>
      </c>
      <c r="E81" t="s">
        <v>168</v>
      </c>
      <c r="F81">
        <v>1</v>
      </c>
      <c r="G81" t="s">
        <v>38</v>
      </c>
      <c r="H81" s="8">
        <v>40077.286805555559</v>
      </c>
      <c r="I81" s="8">
        <v>40080.081250000003</v>
      </c>
      <c r="J81">
        <v>1</v>
      </c>
    </row>
    <row r="82" spans="1:10" x14ac:dyDescent="0.25">
      <c r="A82">
        <v>80</v>
      </c>
      <c r="B82" t="s">
        <v>263</v>
      </c>
      <c r="C82" t="s">
        <v>264</v>
      </c>
      <c r="D82">
        <v>1088</v>
      </c>
      <c r="E82" t="s">
        <v>265</v>
      </c>
      <c r="F82">
        <v>1096</v>
      </c>
      <c r="G82" t="s">
        <v>266</v>
      </c>
      <c r="H82" s="8">
        <v>40077.700694444444</v>
      </c>
      <c r="I82" s="8">
        <v>40078.168055555558</v>
      </c>
      <c r="J82">
        <v>1</v>
      </c>
    </row>
    <row r="83" spans="1:10" x14ac:dyDescent="0.25">
      <c r="A83">
        <v>81</v>
      </c>
      <c r="B83" t="s">
        <v>267</v>
      </c>
      <c r="C83" t="s">
        <v>268</v>
      </c>
      <c r="D83">
        <v>326</v>
      </c>
      <c r="E83" t="s">
        <v>150</v>
      </c>
      <c r="F83">
        <v>326</v>
      </c>
      <c r="G83" t="s">
        <v>150</v>
      </c>
      <c r="H83" s="8">
        <v>40078.017361111109</v>
      </c>
      <c r="I83" s="8">
        <v>40080.231944444444</v>
      </c>
      <c r="J83">
        <v>1</v>
      </c>
    </row>
    <row r="84" spans="1:10" x14ac:dyDescent="0.25">
      <c r="A84">
        <v>82</v>
      </c>
      <c r="B84" t="s">
        <v>269</v>
      </c>
      <c r="C84" t="s">
        <v>270</v>
      </c>
      <c r="D84">
        <v>1113</v>
      </c>
      <c r="E84" t="s">
        <v>271</v>
      </c>
      <c r="F84">
        <v>1113</v>
      </c>
      <c r="G84" t="s">
        <v>271</v>
      </c>
      <c r="H84" s="8">
        <v>40078.994444444441</v>
      </c>
      <c r="I84" s="8">
        <v>40083.079861111109</v>
      </c>
      <c r="J84">
        <v>1</v>
      </c>
    </row>
    <row r="85" spans="1:10" x14ac:dyDescent="0.25">
      <c r="A85">
        <v>83</v>
      </c>
      <c r="B85" t="s">
        <v>272</v>
      </c>
      <c r="C85" t="s">
        <v>273</v>
      </c>
      <c r="D85">
        <v>1144</v>
      </c>
      <c r="E85" t="s">
        <v>274</v>
      </c>
      <c r="F85">
        <v>1</v>
      </c>
      <c r="G85" t="s">
        <v>38</v>
      </c>
      <c r="H85" s="8">
        <v>40080.613888888889</v>
      </c>
      <c r="I85" s="8">
        <v>40081.232638888891</v>
      </c>
      <c r="J85">
        <v>1</v>
      </c>
    </row>
    <row r="86" spans="1:10" x14ac:dyDescent="0.25">
      <c r="A86">
        <v>84</v>
      </c>
      <c r="B86" t="s">
        <v>275</v>
      </c>
      <c r="C86" t="s">
        <v>276</v>
      </c>
      <c r="D86">
        <v>1159</v>
      </c>
      <c r="E86" t="s">
        <v>277</v>
      </c>
      <c r="F86">
        <v>1378</v>
      </c>
      <c r="G86" t="s">
        <v>243</v>
      </c>
      <c r="H86" s="8">
        <v>40081.570833333331</v>
      </c>
      <c r="I86" s="8">
        <v>40093.831944444442</v>
      </c>
      <c r="J86">
        <v>1</v>
      </c>
    </row>
    <row r="87" spans="1:10" x14ac:dyDescent="0.25">
      <c r="A87">
        <v>86</v>
      </c>
      <c r="B87" t="s">
        <v>278</v>
      </c>
      <c r="C87" t="s">
        <v>279</v>
      </c>
      <c r="D87">
        <v>1165</v>
      </c>
      <c r="E87" t="s">
        <v>75</v>
      </c>
      <c r="F87">
        <v>1165</v>
      </c>
      <c r="G87" t="s">
        <v>75</v>
      </c>
      <c r="H87" s="8">
        <v>40081.86041666667</v>
      </c>
      <c r="I87" s="8">
        <v>40082.23333333333</v>
      </c>
      <c r="J87">
        <v>1</v>
      </c>
    </row>
    <row r="88" spans="1:10" x14ac:dyDescent="0.25">
      <c r="A88">
        <v>87</v>
      </c>
      <c r="B88" t="s">
        <v>280</v>
      </c>
      <c r="C88" t="s">
        <v>281</v>
      </c>
      <c r="D88">
        <v>1172</v>
      </c>
      <c r="E88" t="s">
        <v>282</v>
      </c>
      <c r="F88">
        <v>24</v>
      </c>
      <c r="G88" t="s">
        <v>187</v>
      </c>
      <c r="H88" s="8">
        <v>40082.482638888891</v>
      </c>
      <c r="I88" s="8">
        <v>40198.568749999999</v>
      </c>
      <c r="J88">
        <v>1</v>
      </c>
    </row>
    <row r="89" spans="1:10" x14ac:dyDescent="0.25">
      <c r="A89">
        <v>89</v>
      </c>
      <c r="B89" t="s">
        <v>283</v>
      </c>
      <c r="C89" t="s">
        <v>284</v>
      </c>
      <c r="D89">
        <v>1226</v>
      </c>
      <c r="E89" t="s">
        <v>285</v>
      </c>
      <c r="F89">
        <v>1</v>
      </c>
      <c r="G89" t="s">
        <v>38</v>
      </c>
      <c r="H89" s="8">
        <v>40085.065972222219</v>
      </c>
      <c r="I89" s="8">
        <v>40085.259027777778</v>
      </c>
      <c r="J89">
        <v>1</v>
      </c>
    </row>
    <row r="90" spans="1:10" x14ac:dyDescent="0.25">
      <c r="A90">
        <v>90</v>
      </c>
      <c r="B90" t="s">
        <v>286</v>
      </c>
      <c r="C90" t="s">
        <v>287</v>
      </c>
      <c r="D90">
        <v>376</v>
      </c>
      <c r="E90" t="s">
        <v>79</v>
      </c>
      <c r="F90">
        <v>376</v>
      </c>
      <c r="G90" t="s">
        <v>79</v>
      </c>
      <c r="H90" s="8">
        <v>40086.633333333331</v>
      </c>
      <c r="I90" s="8">
        <v>40086.633333333331</v>
      </c>
      <c r="J90">
        <v>1</v>
      </c>
    </row>
    <row r="91" spans="1:10" x14ac:dyDescent="0.25">
      <c r="A91">
        <v>91</v>
      </c>
      <c r="B91" t="s">
        <v>288</v>
      </c>
      <c r="C91" t="s">
        <v>289</v>
      </c>
      <c r="D91">
        <v>1312</v>
      </c>
      <c r="E91" t="s">
        <v>290</v>
      </c>
      <c r="F91">
        <v>24</v>
      </c>
      <c r="G91" t="s">
        <v>187</v>
      </c>
      <c r="H91" s="8">
        <v>40089.948611111111</v>
      </c>
      <c r="I91" s="8">
        <v>40101.542361111111</v>
      </c>
      <c r="J91">
        <v>2</v>
      </c>
    </row>
    <row r="92" spans="1:10" x14ac:dyDescent="0.25">
      <c r="A92">
        <v>92</v>
      </c>
      <c r="B92" t="s">
        <v>291</v>
      </c>
      <c r="C92" t="s">
        <v>292</v>
      </c>
      <c r="D92">
        <v>1370</v>
      </c>
      <c r="E92" t="s">
        <v>293</v>
      </c>
      <c r="F92">
        <v>1370</v>
      </c>
      <c r="G92" t="s">
        <v>293</v>
      </c>
      <c r="H92" s="8">
        <v>40093.446527777778</v>
      </c>
      <c r="I92" s="8">
        <v>40094.300000000003</v>
      </c>
      <c r="J92">
        <v>1</v>
      </c>
    </row>
    <row r="93" spans="1:10" x14ac:dyDescent="0.25">
      <c r="A93">
        <v>93</v>
      </c>
      <c r="B93" t="s">
        <v>294</v>
      </c>
      <c r="C93" t="s">
        <v>295</v>
      </c>
      <c r="D93">
        <v>1373</v>
      </c>
      <c r="E93" t="s">
        <v>296</v>
      </c>
      <c r="F93">
        <v>1373</v>
      </c>
      <c r="G93" t="s">
        <v>296</v>
      </c>
      <c r="H93" s="8">
        <v>40093.53125</v>
      </c>
      <c r="I93" s="8">
        <v>40093.53125</v>
      </c>
      <c r="J93">
        <v>1</v>
      </c>
    </row>
    <row r="94" spans="1:10" x14ac:dyDescent="0.25">
      <c r="A94">
        <v>94</v>
      </c>
      <c r="B94" t="s">
        <v>297</v>
      </c>
      <c r="C94" t="s">
        <v>298</v>
      </c>
      <c r="D94">
        <v>1431</v>
      </c>
      <c r="E94" t="s">
        <v>299</v>
      </c>
      <c r="F94">
        <v>1431</v>
      </c>
      <c r="G94" t="s">
        <v>299</v>
      </c>
      <c r="H94" s="8">
        <v>40097.112500000003</v>
      </c>
      <c r="I94" s="8">
        <v>40098.852083333331</v>
      </c>
      <c r="J94">
        <v>1</v>
      </c>
    </row>
    <row r="95" spans="1:10" x14ac:dyDescent="0.25">
      <c r="A95">
        <v>95</v>
      </c>
      <c r="B95" t="s">
        <v>300</v>
      </c>
      <c r="C95" t="s">
        <v>301</v>
      </c>
      <c r="D95">
        <v>1</v>
      </c>
      <c r="E95" t="s">
        <v>38</v>
      </c>
      <c r="F95">
        <v>6071</v>
      </c>
      <c r="G95" t="s">
        <v>302</v>
      </c>
      <c r="H95" s="8">
        <v>40100.3125</v>
      </c>
      <c r="I95" s="8">
        <v>40311.868750000001</v>
      </c>
      <c r="J95">
        <v>5</v>
      </c>
    </row>
    <row r="96" spans="1:10" x14ac:dyDescent="0.25">
      <c r="A96">
        <v>96</v>
      </c>
      <c r="B96" t="s">
        <v>303</v>
      </c>
      <c r="C96" t="s">
        <v>304</v>
      </c>
      <c r="D96">
        <v>1480</v>
      </c>
      <c r="E96" t="s">
        <v>305</v>
      </c>
      <c r="F96">
        <v>24</v>
      </c>
      <c r="G96" t="s">
        <v>187</v>
      </c>
      <c r="H96" s="8">
        <v>40100.574999999997</v>
      </c>
      <c r="I96" s="8">
        <v>40101.527083333334</v>
      </c>
      <c r="J96">
        <v>1</v>
      </c>
    </row>
    <row r="97" spans="1:10" x14ac:dyDescent="0.25">
      <c r="A97">
        <v>97</v>
      </c>
      <c r="B97" t="s">
        <v>306</v>
      </c>
      <c r="C97" t="s">
        <v>307</v>
      </c>
      <c r="D97">
        <v>326</v>
      </c>
      <c r="E97" t="s">
        <v>150</v>
      </c>
      <c r="F97">
        <v>1165</v>
      </c>
      <c r="G97" t="s">
        <v>75</v>
      </c>
      <c r="H97" s="8">
        <v>40101.30972222222</v>
      </c>
      <c r="I97" s="8">
        <v>40106.820138888892</v>
      </c>
      <c r="J97">
        <v>1</v>
      </c>
    </row>
    <row r="98" spans="1:10" x14ac:dyDescent="0.25">
      <c r="A98">
        <v>98</v>
      </c>
      <c r="B98" t="s">
        <v>308</v>
      </c>
      <c r="C98" t="s">
        <v>309</v>
      </c>
      <c r="D98">
        <v>1572</v>
      </c>
      <c r="E98" t="s">
        <v>310</v>
      </c>
      <c r="F98">
        <v>1</v>
      </c>
      <c r="G98" t="s">
        <v>38</v>
      </c>
      <c r="H98" s="8">
        <v>40105.710416666669</v>
      </c>
      <c r="I98" s="8">
        <v>40107.742361111108</v>
      </c>
      <c r="J98">
        <v>5</v>
      </c>
    </row>
    <row r="99" spans="1:10" x14ac:dyDescent="0.25">
      <c r="A99">
        <v>99</v>
      </c>
      <c r="B99" t="s">
        <v>311</v>
      </c>
      <c r="C99" t="s">
        <v>312</v>
      </c>
      <c r="D99">
        <v>1573</v>
      </c>
      <c r="E99" t="s">
        <v>313</v>
      </c>
      <c r="F99">
        <v>1573</v>
      </c>
      <c r="G99" t="s">
        <v>313</v>
      </c>
      <c r="H99" s="8">
        <v>40105.713888888888</v>
      </c>
      <c r="I99" s="8">
        <v>40105.727777777778</v>
      </c>
      <c r="J99">
        <v>1</v>
      </c>
    </row>
    <row r="100" spans="1:10" x14ac:dyDescent="0.25">
      <c r="A100">
        <v>100</v>
      </c>
      <c r="B100" t="s">
        <v>314</v>
      </c>
      <c r="C100" t="s">
        <v>315</v>
      </c>
      <c r="D100">
        <v>1590</v>
      </c>
      <c r="E100" t="s">
        <v>316</v>
      </c>
      <c r="F100">
        <v>24</v>
      </c>
      <c r="G100" t="s">
        <v>187</v>
      </c>
      <c r="H100" s="8">
        <v>40106.488194444442</v>
      </c>
      <c r="I100" s="8">
        <v>40106.513888888891</v>
      </c>
      <c r="J100">
        <v>1</v>
      </c>
    </row>
    <row r="101" spans="1:10" x14ac:dyDescent="0.25">
      <c r="A101">
        <v>101</v>
      </c>
      <c r="B101" t="s">
        <v>317</v>
      </c>
      <c r="C101" t="s">
        <v>318</v>
      </c>
      <c r="D101">
        <v>1615</v>
      </c>
      <c r="E101" t="s">
        <v>319</v>
      </c>
      <c r="F101">
        <v>24</v>
      </c>
      <c r="G101" t="s">
        <v>187</v>
      </c>
      <c r="H101" s="8">
        <v>40107.911805555559</v>
      </c>
      <c r="I101" s="8">
        <v>40108.001388888886</v>
      </c>
      <c r="J101">
        <v>1</v>
      </c>
    </row>
    <row r="102" spans="1:10" x14ac:dyDescent="0.25">
      <c r="A102">
        <v>102</v>
      </c>
      <c r="B102" t="s">
        <v>320</v>
      </c>
      <c r="C102" t="s">
        <v>321</v>
      </c>
      <c r="D102">
        <v>1675</v>
      </c>
      <c r="E102" t="s">
        <v>322</v>
      </c>
      <c r="F102">
        <v>1675</v>
      </c>
      <c r="G102" t="s">
        <v>322</v>
      </c>
      <c r="H102" s="8">
        <v>40111.48541666667</v>
      </c>
      <c r="I102" s="8">
        <v>40111.48541666667</v>
      </c>
      <c r="J102">
        <v>1</v>
      </c>
    </row>
    <row r="103" spans="1:10" x14ac:dyDescent="0.25">
      <c r="A103">
        <v>103</v>
      </c>
      <c r="B103" t="s">
        <v>323</v>
      </c>
      <c r="C103" t="s">
        <v>324</v>
      </c>
      <c r="D103">
        <v>1694</v>
      </c>
      <c r="E103" t="s">
        <v>325</v>
      </c>
      <c r="F103">
        <v>5415</v>
      </c>
      <c r="G103" t="s">
        <v>326</v>
      </c>
      <c r="H103" s="8">
        <v>40112.429166666669</v>
      </c>
      <c r="I103" s="8">
        <v>40286.797222222223</v>
      </c>
      <c r="J103">
        <v>1</v>
      </c>
    </row>
    <row r="104" spans="1:10" x14ac:dyDescent="0.25">
      <c r="A104">
        <v>104</v>
      </c>
      <c r="B104" t="s">
        <v>327</v>
      </c>
      <c r="C104" t="s">
        <v>328</v>
      </c>
      <c r="D104">
        <v>1165</v>
      </c>
      <c r="E104" t="s">
        <v>75</v>
      </c>
      <c r="F104">
        <v>1165</v>
      </c>
      <c r="G104" t="s">
        <v>75</v>
      </c>
      <c r="H104" s="8">
        <v>40112.748611111114</v>
      </c>
      <c r="I104" s="8">
        <v>40123.809027777781</v>
      </c>
      <c r="J104">
        <v>1</v>
      </c>
    </row>
    <row r="105" spans="1:10" x14ac:dyDescent="0.25">
      <c r="A105">
        <v>105</v>
      </c>
      <c r="B105" t="s">
        <v>329</v>
      </c>
      <c r="C105" t="s">
        <v>330</v>
      </c>
      <c r="D105">
        <v>1728</v>
      </c>
      <c r="E105" t="s">
        <v>331</v>
      </c>
      <c r="F105">
        <v>78</v>
      </c>
      <c r="G105" t="s">
        <v>85</v>
      </c>
      <c r="H105" s="8">
        <v>40113.708333333336</v>
      </c>
      <c r="I105" s="8">
        <v>40150.042361111111</v>
      </c>
      <c r="J105">
        <v>1</v>
      </c>
    </row>
    <row r="106" spans="1:10" x14ac:dyDescent="0.25">
      <c r="A106">
        <v>106</v>
      </c>
      <c r="B106" t="s">
        <v>332</v>
      </c>
      <c r="C106" t="s">
        <v>333</v>
      </c>
      <c r="D106">
        <v>1789</v>
      </c>
      <c r="E106" t="s">
        <v>334</v>
      </c>
      <c r="F106">
        <v>1</v>
      </c>
      <c r="G106" t="s">
        <v>38</v>
      </c>
      <c r="H106" s="8">
        <v>40115.854861111111</v>
      </c>
      <c r="I106" s="8">
        <v>40116.354166666664</v>
      </c>
      <c r="J106">
        <v>2</v>
      </c>
    </row>
    <row r="107" spans="1:10" x14ac:dyDescent="0.25">
      <c r="A107">
        <v>107</v>
      </c>
      <c r="B107" t="s">
        <v>335</v>
      </c>
      <c r="C107" t="s">
        <v>336</v>
      </c>
      <c r="D107">
        <v>1791</v>
      </c>
      <c r="E107" t="s">
        <v>337</v>
      </c>
      <c r="F107">
        <v>1</v>
      </c>
      <c r="G107" t="s">
        <v>38</v>
      </c>
      <c r="H107" s="8">
        <v>40115.984027777777</v>
      </c>
      <c r="I107" s="8">
        <v>40143.246527777781</v>
      </c>
      <c r="J107">
        <v>1</v>
      </c>
    </row>
    <row r="108" spans="1:10" x14ac:dyDescent="0.25">
      <c r="A108">
        <v>108</v>
      </c>
      <c r="B108" t="s">
        <v>338</v>
      </c>
      <c r="C108" t="s">
        <v>339</v>
      </c>
      <c r="D108">
        <v>1802</v>
      </c>
      <c r="E108" t="s">
        <v>340</v>
      </c>
      <c r="F108">
        <v>1802</v>
      </c>
      <c r="G108" t="s">
        <v>340</v>
      </c>
      <c r="H108" s="8">
        <v>40116.731944444444</v>
      </c>
      <c r="I108" s="8">
        <v>40117.054166666669</v>
      </c>
      <c r="J108">
        <v>1</v>
      </c>
    </row>
    <row r="109" spans="1:10" x14ac:dyDescent="0.25">
      <c r="A109">
        <v>109</v>
      </c>
      <c r="B109" t="s">
        <v>341</v>
      </c>
      <c r="C109" t="s">
        <v>342</v>
      </c>
      <c r="D109">
        <v>1805</v>
      </c>
      <c r="E109" t="s">
        <v>343</v>
      </c>
      <c r="F109">
        <v>1805</v>
      </c>
      <c r="G109" t="s">
        <v>343</v>
      </c>
      <c r="H109" s="8">
        <v>40116.831944444442</v>
      </c>
      <c r="I109" s="8">
        <v>40118.558333333334</v>
      </c>
      <c r="J109">
        <v>1</v>
      </c>
    </row>
    <row r="110" spans="1:10" x14ac:dyDescent="0.25">
      <c r="A110">
        <v>110</v>
      </c>
      <c r="B110" t="s">
        <v>344</v>
      </c>
      <c r="C110" t="s">
        <v>345</v>
      </c>
      <c r="D110">
        <v>1810</v>
      </c>
      <c r="E110" t="s">
        <v>346</v>
      </c>
      <c r="F110">
        <v>24</v>
      </c>
      <c r="G110" t="s">
        <v>187</v>
      </c>
      <c r="H110" s="8">
        <v>40116.96597222222</v>
      </c>
      <c r="I110" s="8">
        <v>40125.063194444447</v>
      </c>
      <c r="J110">
        <v>1</v>
      </c>
    </row>
    <row r="111" spans="1:10" x14ac:dyDescent="0.25">
      <c r="A111">
        <v>111</v>
      </c>
      <c r="B111" t="s">
        <v>347</v>
      </c>
      <c r="C111" t="s">
        <v>348</v>
      </c>
      <c r="D111">
        <v>1838</v>
      </c>
      <c r="E111" t="s">
        <v>349</v>
      </c>
      <c r="F111">
        <v>24</v>
      </c>
      <c r="G111" t="s">
        <v>187</v>
      </c>
      <c r="H111" s="8">
        <v>40118.59097222222</v>
      </c>
      <c r="I111" s="8">
        <v>40119.03125</v>
      </c>
      <c r="J111">
        <v>1</v>
      </c>
    </row>
    <row r="112" spans="1:10" x14ac:dyDescent="0.25">
      <c r="A112">
        <v>112</v>
      </c>
      <c r="B112" t="s">
        <v>350</v>
      </c>
      <c r="C112" t="s">
        <v>351</v>
      </c>
      <c r="D112">
        <v>1144</v>
      </c>
      <c r="E112" t="s">
        <v>274</v>
      </c>
      <c r="F112">
        <v>1144</v>
      </c>
      <c r="G112" t="s">
        <v>274</v>
      </c>
      <c r="H112" s="8">
        <v>40119.850694444445</v>
      </c>
      <c r="I112" s="8">
        <v>40126.570138888892</v>
      </c>
      <c r="J112">
        <v>3</v>
      </c>
    </row>
    <row r="113" spans="1:10" x14ac:dyDescent="0.25">
      <c r="A113">
        <v>113</v>
      </c>
      <c r="B113" t="s">
        <v>352</v>
      </c>
      <c r="C113" t="s">
        <v>353</v>
      </c>
      <c r="D113">
        <v>1731</v>
      </c>
      <c r="E113" t="s">
        <v>354</v>
      </c>
      <c r="F113">
        <v>24</v>
      </c>
      <c r="G113" t="s">
        <v>187</v>
      </c>
      <c r="H113" s="8">
        <v>40120.371527777781</v>
      </c>
      <c r="I113" s="8">
        <v>40120.413888888892</v>
      </c>
      <c r="J113">
        <v>1</v>
      </c>
    </row>
    <row r="114" spans="1:10" x14ac:dyDescent="0.25">
      <c r="A114">
        <v>114</v>
      </c>
      <c r="B114" t="s">
        <v>355</v>
      </c>
      <c r="C114" t="s">
        <v>356</v>
      </c>
      <c r="D114">
        <v>1802</v>
      </c>
      <c r="E114" t="s">
        <v>340</v>
      </c>
      <c r="F114">
        <v>24</v>
      </c>
      <c r="G114" t="s">
        <v>187</v>
      </c>
      <c r="H114" s="8">
        <v>40120.621527777781</v>
      </c>
      <c r="I114" s="8">
        <v>40121.520833333336</v>
      </c>
      <c r="J114">
        <v>1</v>
      </c>
    </row>
    <row r="115" spans="1:10" x14ac:dyDescent="0.25">
      <c r="A115">
        <v>115</v>
      </c>
      <c r="B115" t="s">
        <v>357</v>
      </c>
      <c r="C115" t="s">
        <v>358</v>
      </c>
      <c r="D115">
        <v>67</v>
      </c>
      <c r="E115" t="s">
        <v>67</v>
      </c>
      <c r="F115">
        <v>67</v>
      </c>
      <c r="G115" t="s">
        <v>67</v>
      </c>
      <c r="H115" s="8">
        <v>40121.160416666666</v>
      </c>
      <c r="I115" s="8">
        <v>40121.276388888888</v>
      </c>
      <c r="J115">
        <v>1</v>
      </c>
    </row>
    <row r="116" spans="1:10" x14ac:dyDescent="0.25">
      <c r="A116">
        <v>116</v>
      </c>
      <c r="B116" t="s">
        <v>359</v>
      </c>
      <c r="C116" t="s">
        <v>360</v>
      </c>
      <c r="D116">
        <v>1896</v>
      </c>
      <c r="E116" t="s">
        <v>361</v>
      </c>
      <c r="F116">
        <v>24</v>
      </c>
      <c r="G116" t="s">
        <v>187</v>
      </c>
      <c r="H116" s="8">
        <v>40121.675000000003</v>
      </c>
      <c r="I116" s="8">
        <v>40198.583333333336</v>
      </c>
      <c r="J116">
        <v>1</v>
      </c>
    </row>
    <row r="117" spans="1:10" x14ac:dyDescent="0.25">
      <c r="A117">
        <v>117</v>
      </c>
      <c r="B117" t="s">
        <v>362</v>
      </c>
      <c r="C117" t="s">
        <v>363</v>
      </c>
      <c r="D117">
        <v>1915</v>
      </c>
      <c r="E117" t="s">
        <v>364</v>
      </c>
      <c r="F117">
        <v>1</v>
      </c>
      <c r="G117" t="s">
        <v>38</v>
      </c>
      <c r="H117" s="8">
        <v>40122.803472222222</v>
      </c>
      <c r="I117" s="8">
        <v>40123.545138888891</v>
      </c>
      <c r="J117">
        <v>1</v>
      </c>
    </row>
    <row r="118" spans="1:10" x14ac:dyDescent="0.25">
      <c r="A118">
        <v>118</v>
      </c>
      <c r="B118" t="s">
        <v>365</v>
      </c>
      <c r="C118" t="s">
        <v>366</v>
      </c>
      <c r="D118">
        <v>1912</v>
      </c>
      <c r="E118" t="s">
        <v>367</v>
      </c>
      <c r="F118">
        <v>1</v>
      </c>
      <c r="G118" t="s">
        <v>38</v>
      </c>
      <c r="H118" s="8">
        <v>40122.993750000001</v>
      </c>
      <c r="I118" s="8">
        <v>40123.353472222225</v>
      </c>
      <c r="J118">
        <v>5</v>
      </c>
    </row>
    <row r="119" spans="1:10" x14ac:dyDescent="0.25">
      <c r="A119">
        <v>119</v>
      </c>
      <c r="B119" t="s">
        <v>368</v>
      </c>
      <c r="C119" t="s">
        <v>369</v>
      </c>
      <c r="D119">
        <v>1886</v>
      </c>
      <c r="E119" t="s">
        <v>370</v>
      </c>
      <c r="F119">
        <v>1</v>
      </c>
      <c r="G119" t="s">
        <v>38</v>
      </c>
      <c r="H119" s="8">
        <v>40123.250694444447</v>
      </c>
      <c r="I119" s="8">
        <v>40130.525694444441</v>
      </c>
      <c r="J119">
        <v>1</v>
      </c>
    </row>
    <row r="120" spans="1:10" x14ac:dyDescent="0.25">
      <c r="A120">
        <v>120</v>
      </c>
      <c r="B120" t="s">
        <v>371</v>
      </c>
      <c r="C120" t="s">
        <v>372</v>
      </c>
      <c r="D120">
        <v>1926</v>
      </c>
      <c r="E120" t="s">
        <v>373</v>
      </c>
      <c r="F120">
        <v>24</v>
      </c>
      <c r="G120" t="s">
        <v>187</v>
      </c>
      <c r="H120" s="8">
        <v>40123.775694444441</v>
      </c>
      <c r="I120" s="8">
        <v>40128.492361111108</v>
      </c>
      <c r="J120">
        <v>1</v>
      </c>
    </row>
    <row r="121" spans="1:10" x14ac:dyDescent="0.25">
      <c r="A121">
        <v>121</v>
      </c>
      <c r="B121" t="s">
        <v>374</v>
      </c>
      <c r="C121" t="s">
        <v>375</v>
      </c>
      <c r="D121">
        <v>78</v>
      </c>
      <c r="E121" t="s">
        <v>85</v>
      </c>
      <c r="F121">
        <v>78</v>
      </c>
      <c r="G121" t="s">
        <v>85</v>
      </c>
      <c r="H121" s="8">
        <v>40126.742361111108</v>
      </c>
      <c r="I121" s="8">
        <v>40133.745833333334</v>
      </c>
      <c r="J121">
        <v>2</v>
      </c>
    </row>
    <row r="122" spans="1:10" x14ac:dyDescent="0.25">
      <c r="A122">
        <v>122</v>
      </c>
      <c r="B122" t="s">
        <v>376</v>
      </c>
      <c r="C122" t="s">
        <v>377</v>
      </c>
      <c r="D122">
        <v>1977</v>
      </c>
      <c r="E122" t="s">
        <v>378</v>
      </c>
      <c r="F122">
        <v>24</v>
      </c>
      <c r="G122" t="s">
        <v>187</v>
      </c>
      <c r="H122" s="8">
        <v>40127.133333333331</v>
      </c>
      <c r="I122" s="8">
        <v>40130.60833333333</v>
      </c>
      <c r="J122">
        <v>1</v>
      </c>
    </row>
    <row r="123" spans="1:10" x14ac:dyDescent="0.25">
      <c r="A123">
        <v>123</v>
      </c>
      <c r="B123" t="s">
        <v>379</v>
      </c>
      <c r="C123" t="s">
        <v>380</v>
      </c>
      <c r="D123">
        <v>1</v>
      </c>
      <c r="E123" t="s">
        <v>38</v>
      </c>
      <c r="F123">
        <v>27</v>
      </c>
      <c r="G123" t="s">
        <v>78</v>
      </c>
      <c r="H123" s="8">
        <v>40127.253472222219</v>
      </c>
      <c r="I123" s="8">
        <v>40127.651388888888</v>
      </c>
      <c r="J123">
        <v>2</v>
      </c>
    </row>
    <row r="124" spans="1:10" x14ac:dyDescent="0.25">
      <c r="A124">
        <v>124</v>
      </c>
      <c r="B124" t="s">
        <v>381</v>
      </c>
      <c r="C124" t="s">
        <v>382</v>
      </c>
      <c r="D124">
        <v>2003</v>
      </c>
      <c r="E124" t="s">
        <v>383</v>
      </c>
      <c r="F124">
        <v>24</v>
      </c>
      <c r="G124" t="s">
        <v>187</v>
      </c>
      <c r="H124" s="8">
        <v>40128.404166666667</v>
      </c>
      <c r="I124" s="8">
        <v>40128.480555555558</v>
      </c>
      <c r="J124">
        <v>1</v>
      </c>
    </row>
    <row r="125" spans="1:10" x14ac:dyDescent="0.25">
      <c r="A125">
        <v>125</v>
      </c>
      <c r="B125" t="s">
        <v>384</v>
      </c>
      <c r="C125" t="s">
        <v>385</v>
      </c>
      <c r="D125">
        <v>2005</v>
      </c>
      <c r="E125" t="s">
        <v>386</v>
      </c>
      <c r="F125">
        <v>1</v>
      </c>
      <c r="G125" t="s">
        <v>38</v>
      </c>
      <c r="H125" s="8">
        <v>40128.48333333333</v>
      </c>
      <c r="I125" s="8">
        <v>40128.834027777775</v>
      </c>
      <c r="J125">
        <v>1</v>
      </c>
    </row>
    <row r="126" spans="1:10" x14ac:dyDescent="0.25">
      <c r="A126">
        <v>126</v>
      </c>
      <c r="B126" t="s">
        <v>387</v>
      </c>
      <c r="C126" t="s">
        <v>388</v>
      </c>
      <c r="D126">
        <v>2006</v>
      </c>
      <c r="E126" t="s">
        <v>389</v>
      </c>
      <c r="F126">
        <v>1</v>
      </c>
      <c r="G126" t="s">
        <v>38</v>
      </c>
      <c r="H126" s="8">
        <v>40129.247916666667</v>
      </c>
      <c r="I126" s="8">
        <v>40130.524305555555</v>
      </c>
      <c r="J126">
        <v>1</v>
      </c>
    </row>
    <row r="127" spans="1:10" x14ac:dyDescent="0.25">
      <c r="A127">
        <v>127</v>
      </c>
      <c r="B127" t="s">
        <v>390</v>
      </c>
      <c r="C127" t="s">
        <v>391</v>
      </c>
      <c r="D127">
        <v>1886</v>
      </c>
      <c r="E127" t="s">
        <v>370</v>
      </c>
      <c r="F127">
        <v>24</v>
      </c>
      <c r="G127" t="s">
        <v>187</v>
      </c>
      <c r="H127" s="8">
        <v>40129.601388888892</v>
      </c>
      <c r="I127" s="8">
        <v>40130.436805555553</v>
      </c>
      <c r="J127">
        <v>1</v>
      </c>
    </row>
    <row r="128" spans="1:10" x14ac:dyDescent="0.25">
      <c r="A128">
        <v>128</v>
      </c>
      <c r="B128" t="e">
        <v>#NAME?</v>
      </c>
      <c r="C128" t="s">
        <v>392</v>
      </c>
      <c r="D128">
        <v>2028</v>
      </c>
      <c r="E128" t="s">
        <v>393</v>
      </c>
      <c r="F128">
        <v>24</v>
      </c>
      <c r="G128" t="s">
        <v>187</v>
      </c>
      <c r="H128" s="8">
        <v>40129.904861111114</v>
      </c>
      <c r="I128" s="8">
        <v>40134.382638888892</v>
      </c>
      <c r="J128">
        <v>1</v>
      </c>
    </row>
    <row r="129" spans="1:10" x14ac:dyDescent="0.25">
      <c r="A129">
        <v>129</v>
      </c>
      <c r="B129" t="s">
        <v>394</v>
      </c>
      <c r="C129" t="s">
        <v>395</v>
      </c>
      <c r="D129">
        <v>2032</v>
      </c>
      <c r="E129" t="s">
        <v>396</v>
      </c>
      <c r="F129">
        <v>2032</v>
      </c>
      <c r="G129" t="s">
        <v>396</v>
      </c>
      <c r="H129" s="8">
        <v>40129.984722222223</v>
      </c>
      <c r="I129" s="8">
        <v>40129.990277777775</v>
      </c>
      <c r="J129">
        <v>1</v>
      </c>
    </row>
    <row r="130" spans="1:10" x14ac:dyDescent="0.25">
      <c r="A130">
        <v>130</v>
      </c>
      <c r="B130" t="s">
        <v>397</v>
      </c>
      <c r="C130" t="s">
        <v>397</v>
      </c>
      <c r="D130">
        <v>2044</v>
      </c>
      <c r="E130" t="s">
        <v>398</v>
      </c>
      <c r="F130">
        <v>1165</v>
      </c>
      <c r="G130" t="s">
        <v>75</v>
      </c>
      <c r="H130" s="8">
        <v>40131.010416666664</v>
      </c>
      <c r="I130" s="8">
        <v>40138.048611111109</v>
      </c>
      <c r="J130">
        <v>1</v>
      </c>
    </row>
    <row r="131" spans="1:10" x14ac:dyDescent="0.25">
      <c r="A131">
        <v>131</v>
      </c>
      <c r="B131" t="s">
        <v>399</v>
      </c>
      <c r="C131" t="s">
        <v>400</v>
      </c>
      <c r="D131">
        <v>2079</v>
      </c>
      <c r="E131" t="s">
        <v>401</v>
      </c>
      <c r="F131">
        <v>1</v>
      </c>
      <c r="G131" t="s">
        <v>38</v>
      </c>
      <c r="H131" s="8">
        <v>40133.161805555559</v>
      </c>
      <c r="I131" s="8">
        <v>40133.373611111114</v>
      </c>
      <c r="J131">
        <v>1</v>
      </c>
    </row>
    <row r="132" spans="1:10" x14ac:dyDescent="0.25">
      <c r="A132">
        <v>132</v>
      </c>
      <c r="B132" t="s">
        <v>402</v>
      </c>
      <c r="C132" t="s">
        <v>403</v>
      </c>
      <c r="D132">
        <v>2079</v>
      </c>
      <c r="E132" t="s">
        <v>401</v>
      </c>
      <c r="F132">
        <v>2079</v>
      </c>
      <c r="G132" t="s">
        <v>401</v>
      </c>
      <c r="H132" s="8">
        <v>40133.26666666667</v>
      </c>
      <c r="I132" s="8">
        <v>40197.50277777778</v>
      </c>
      <c r="J132">
        <v>1</v>
      </c>
    </row>
    <row r="133" spans="1:10" x14ac:dyDescent="0.25">
      <c r="A133">
        <v>133</v>
      </c>
      <c r="B133" t="s">
        <v>404</v>
      </c>
      <c r="C133" t="s">
        <v>405</v>
      </c>
      <c r="D133">
        <v>2077</v>
      </c>
      <c r="E133" t="s">
        <v>406</v>
      </c>
      <c r="F133">
        <v>2077</v>
      </c>
      <c r="G133" t="s">
        <v>406</v>
      </c>
      <c r="H133" s="8">
        <v>40133.94027777778</v>
      </c>
      <c r="I133" s="8">
        <v>40134.867361111108</v>
      </c>
      <c r="J133">
        <v>1</v>
      </c>
    </row>
    <row r="134" spans="1:10" x14ac:dyDescent="0.25">
      <c r="A134">
        <v>134</v>
      </c>
      <c r="B134" t="s">
        <v>407</v>
      </c>
      <c r="C134" t="s">
        <v>408</v>
      </c>
      <c r="D134">
        <v>2101</v>
      </c>
      <c r="E134" t="s">
        <v>409</v>
      </c>
      <c r="F134">
        <v>1</v>
      </c>
      <c r="G134" t="s">
        <v>38</v>
      </c>
      <c r="H134" s="8">
        <v>40134.07708333333</v>
      </c>
      <c r="I134" s="8">
        <v>40134.464583333334</v>
      </c>
      <c r="J134">
        <v>1</v>
      </c>
    </row>
    <row r="135" spans="1:10" x14ac:dyDescent="0.25">
      <c r="A135">
        <v>135</v>
      </c>
      <c r="B135" t="s">
        <v>410</v>
      </c>
      <c r="C135" t="s">
        <v>411</v>
      </c>
      <c r="D135">
        <v>2110</v>
      </c>
      <c r="E135" t="s">
        <v>412</v>
      </c>
      <c r="F135">
        <v>24</v>
      </c>
      <c r="G135" t="s">
        <v>187</v>
      </c>
      <c r="H135" s="8">
        <v>40134.6</v>
      </c>
      <c r="I135" s="8">
        <v>40137.181250000001</v>
      </c>
      <c r="J135">
        <v>1</v>
      </c>
    </row>
    <row r="136" spans="1:10" x14ac:dyDescent="0.25">
      <c r="A136">
        <v>136</v>
      </c>
      <c r="B136" t="s">
        <v>413</v>
      </c>
      <c r="C136" t="s">
        <v>414</v>
      </c>
      <c r="D136">
        <v>2112</v>
      </c>
      <c r="E136" t="s">
        <v>415</v>
      </c>
      <c r="F136">
        <v>1</v>
      </c>
      <c r="G136" t="s">
        <v>38</v>
      </c>
      <c r="H136" s="8">
        <v>40134.60833333333</v>
      </c>
      <c r="I136" s="8">
        <v>40134.683333333334</v>
      </c>
      <c r="J136">
        <v>1</v>
      </c>
    </row>
    <row r="137" spans="1:10" x14ac:dyDescent="0.25">
      <c r="A137">
        <v>137</v>
      </c>
      <c r="B137" t="s">
        <v>416</v>
      </c>
      <c r="C137" t="s">
        <v>417</v>
      </c>
      <c r="D137">
        <v>1886</v>
      </c>
      <c r="E137" t="s">
        <v>370</v>
      </c>
      <c r="F137">
        <v>1886</v>
      </c>
      <c r="G137" t="s">
        <v>370</v>
      </c>
      <c r="H137" s="8">
        <v>40135.182638888888</v>
      </c>
      <c r="I137" s="8">
        <v>40135.182638888888</v>
      </c>
      <c r="J137">
        <v>4</v>
      </c>
    </row>
    <row r="138" spans="1:10" x14ac:dyDescent="0.25">
      <c r="A138">
        <v>138</v>
      </c>
      <c r="B138" t="s">
        <v>418</v>
      </c>
      <c r="C138" t="s">
        <v>419</v>
      </c>
      <c r="D138">
        <v>2005</v>
      </c>
      <c r="E138" t="s">
        <v>386</v>
      </c>
      <c r="F138">
        <v>24</v>
      </c>
      <c r="G138" t="s">
        <v>187</v>
      </c>
      <c r="H138" s="8">
        <v>40135.479861111111</v>
      </c>
      <c r="I138" s="8">
        <v>40137.566666666666</v>
      </c>
      <c r="J138">
        <v>1</v>
      </c>
    </row>
    <row r="139" spans="1:10" x14ac:dyDescent="0.25">
      <c r="A139">
        <v>139</v>
      </c>
      <c r="B139" t="s">
        <v>420</v>
      </c>
      <c r="C139" t="s">
        <v>421</v>
      </c>
      <c r="D139">
        <v>2005</v>
      </c>
      <c r="E139" t="s">
        <v>386</v>
      </c>
      <c r="F139">
        <v>1</v>
      </c>
      <c r="G139" t="s">
        <v>38</v>
      </c>
      <c r="H139" s="8">
        <v>40135.720833333333</v>
      </c>
      <c r="I139" s="8">
        <v>40136.50277777778</v>
      </c>
      <c r="J139">
        <v>1</v>
      </c>
    </row>
    <row r="140" spans="1:10" x14ac:dyDescent="0.25">
      <c r="A140">
        <v>142</v>
      </c>
      <c r="B140" t="s">
        <v>422</v>
      </c>
      <c r="C140" t="s">
        <v>423</v>
      </c>
      <c r="D140">
        <v>2167</v>
      </c>
      <c r="E140" t="s">
        <v>424</v>
      </c>
      <c r="F140">
        <v>24</v>
      </c>
      <c r="G140" t="s">
        <v>187</v>
      </c>
      <c r="H140" s="8">
        <v>40137.654861111114</v>
      </c>
      <c r="I140" s="8">
        <v>40139.180555555555</v>
      </c>
      <c r="J140">
        <v>1</v>
      </c>
    </row>
    <row r="141" spans="1:10" x14ac:dyDescent="0.25">
      <c r="A141">
        <v>143</v>
      </c>
      <c r="B141" t="s">
        <v>425</v>
      </c>
      <c r="C141" t="s">
        <v>426</v>
      </c>
      <c r="D141">
        <v>2176</v>
      </c>
      <c r="E141" t="s">
        <v>427</v>
      </c>
      <c r="F141">
        <v>2176</v>
      </c>
      <c r="G141" t="s">
        <v>427</v>
      </c>
      <c r="H141" s="8">
        <v>40138.652083333334</v>
      </c>
      <c r="I141" s="8">
        <v>40141.863194444442</v>
      </c>
      <c r="J141">
        <v>1</v>
      </c>
    </row>
    <row r="142" spans="1:10" x14ac:dyDescent="0.25">
      <c r="A142">
        <v>144</v>
      </c>
      <c r="B142" t="s">
        <v>428</v>
      </c>
      <c r="C142" t="s">
        <v>429</v>
      </c>
      <c r="D142">
        <v>2188</v>
      </c>
      <c r="E142" t="s">
        <v>430</v>
      </c>
      <c r="F142">
        <v>1</v>
      </c>
      <c r="G142" t="s">
        <v>38</v>
      </c>
      <c r="H142" s="8">
        <v>40139.65</v>
      </c>
      <c r="I142" s="8">
        <v>40139.73541666667</v>
      </c>
      <c r="J142">
        <v>1</v>
      </c>
    </row>
    <row r="143" spans="1:10" x14ac:dyDescent="0.25">
      <c r="A143">
        <v>145</v>
      </c>
      <c r="B143" t="s">
        <v>431</v>
      </c>
      <c r="C143" t="s">
        <v>432</v>
      </c>
      <c r="D143">
        <v>2213</v>
      </c>
      <c r="E143" t="s">
        <v>433</v>
      </c>
      <c r="F143">
        <v>2213</v>
      </c>
      <c r="G143" t="s">
        <v>433</v>
      </c>
      <c r="H143" s="8">
        <v>40140.427083333336</v>
      </c>
      <c r="I143" s="8">
        <v>40140.50277777778</v>
      </c>
      <c r="J143">
        <v>1</v>
      </c>
    </row>
    <row r="144" spans="1:10" x14ac:dyDescent="0.25">
      <c r="A144">
        <v>146</v>
      </c>
      <c r="B144" t="s">
        <v>434</v>
      </c>
      <c r="C144" t="s">
        <v>435</v>
      </c>
      <c r="D144">
        <v>2220</v>
      </c>
      <c r="E144" t="s">
        <v>436</v>
      </c>
      <c r="F144">
        <v>24</v>
      </c>
      <c r="G144" t="s">
        <v>187</v>
      </c>
      <c r="H144" s="8">
        <v>40141.776388888888</v>
      </c>
      <c r="I144" s="8">
        <v>40142.543055555558</v>
      </c>
      <c r="J144">
        <v>1</v>
      </c>
    </row>
    <row r="145" spans="1:10" x14ac:dyDescent="0.25">
      <c r="A145">
        <v>147</v>
      </c>
      <c r="B145" t="s">
        <v>437</v>
      </c>
      <c r="C145" t="s">
        <v>438</v>
      </c>
      <c r="D145">
        <v>376</v>
      </c>
      <c r="E145" t="s">
        <v>79</v>
      </c>
      <c r="F145">
        <v>376</v>
      </c>
      <c r="G145" t="s">
        <v>79</v>
      </c>
      <c r="H145" s="8">
        <v>40141.806250000001</v>
      </c>
      <c r="I145" s="8">
        <v>40156.659722222219</v>
      </c>
      <c r="J145">
        <v>1</v>
      </c>
    </row>
    <row r="146" spans="1:10" x14ac:dyDescent="0.25">
      <c r="A146">
        <v>158</v>
      </c>
      <c r="B146" t="s">
        <v>439</v>
      </c>
      <c r="C146" t="s">
        <v>440</v>
      </c>
      <c r="D146">
        <v>2531</v>
      </c>
      <c r="E146" t="s">
        <v>441</v>
      </c>
      <c r="F146">
        <v>24</v>
      </c>
      <c r="G146" t="s">
        <v>187</v>
      </c>
      <c r="H146" s="8">
        <v>40156.345138888886</v>
      </c>
      <c r="I146" s="8">
        <v>40156.393750000003</v>
      </c>
      <c r="J146">
        <v>1</v>
      </c>
    </row>
    <row r="147" spans="1:10" x14ac:dyDescent="0.25">
      <c r="A147">
        <v>148</v>
      </c>
      <c r="B147" t="s">
        <v>442</v>
      </c>
      <c r="C147" t="s">
        <v>443</v>
      </c>
      <c r="D147">
        <v>1615</v>
      </c>
      <c r="E147" t="s">
        <v>319</v>
      </c>
      <c r="F147">
        <v>1615</v>
      </c>
      <c r="G147" t="s">
        <v>319</v>
      </c>
      <c r="H147" s="8">
        <v>40144.587500000001</v>
      </c>
      <c r="I147" s="8">
        <v>40144.8125</v>
      </c>
      <c r="J147">
        <v>1</v>
      </c>
    </row>
    <row r="148" spans="1:10" x14ac:dyDescent="0.25">
      <c r="A148">
        <v>149</v>
      </c>
      <c r="B148" t="s">
        <v>444</v>
      </c>
      <c r="C148" t="s">
        <v>445</v>
      </c>
      <c r="D148">
        <v>2364</v>
      </c>
      <c r="E148" t="s">
        <v>446</v>
      </c>
      <c r="F148">
        <v>24</v>
      </c>
      <c r="G148" t="s">
        <v>187</v>
      </c>
      <c r="H148" s="8">
        <v>40148.032638888886</v>
      </c>
      <c r="I148" s="8">
        <v>40148.510416666664</v>
      </c>
      <c r="J148">
        <v>1</v>
      </c>
    </row>
    <row r="149" spans="1:10" x14ac:dyDescent="0.25">
      <c r="A149">
        <v>150</v>
      </c>
      <c r="B149" t="s">
        <v>447</v>
      </c>
      <c r="C149" t="s">
        <v>448</v>
      </c>
      <c r="D149">
        <v>2369</v>
      </c>
      <c r="E149" t="s">
        <v>449</v>
      </c>
      <c r="F149">
        <v>2369</v>
      </c>
      <c r="G149" t="s">
        <v>449</v>
      </c>
      <c r="H149" s="8">
        <v>40148.265277777777</v>
      </c>
      <c r="I149" s="8">
        <v>40148.987500000003</v>
      </c>
      <c r="J149">
        <v>1</v>
      </c>
    </row>
    <row r="150" spans="1:10" x14ac:dyDescent="0.25">
      <c r="A150">
        <v>151</v>
      </c>
      <c r="B150" t="s">
        <v>450</v>
      </c>
      <c r="C150" t="s">
        <v>451</v>
      </c>
      <c r="D150">
        <v>2376</v>
      </c>
      <c r="E150" t="s">
        <v>452</v>
      </c>
      <c r="F150">
        <v>24</v>
      </c>
      <c r="G150" t="s">
        <v>187</v>
      </c>
      <c r="H150" s="8">
        <v>40148.631249999999</v>
      </c>
      <c r="I150" s="8">
        <v>40149.236805555556</v>
      </c>
      <c r="J150">
        <v>1</v>
      </c>
    </row>
    <row r="151" spans="1:10" x14ac:dyDescent="0.25">
      <c r="A151">
        <v>152</v>
      </c>
      <c r="B151" t="s">
        <v>453</v>
      </c>
      <c r="C151" t="s">
        <v>454</v>
      </c>
      <c r="D151">
        <v>2424</v>
      </c>
      <c r="E151" t="s">
        <v>455</v>
      </c>
      <c r="F151">
        <v>24</v>
      </c>
      <c r="G151" t="s">
        <v>187</v>
      </c>
      <c r="H151" s="8">
        <v>40150.614583333336</v>
      </c>
      <c r="I151" s="8">
        <v>40150.845833333333</v>
      </c>
      <c r="J151">
        <v>1</v>
      </c>
    </row>
    <row r="152" spans="1:10" x14ac:dyDescent="0.25">
      <c r="A152">
        <v>153</v>
      </c>
      <c r="B152" t="s">
        <v>456</v>
      </c>
      <c r="C152" t="s">
        <v>457</v>
      </c>
      <c r="D152">
        <v>2429</v>
      </c>
      <c r="E152" t="s">
        <v>458</v>
      </c>
      <c r="F152">
        <v>78</v>
      </c>
      <c r="G152" t="s">
        <v>85</v>
      </c>
      <c r="H152" s="8">
        <v>40150.727777777778</v>
      </c>
      <c r="I152" s="8">
        <v>40154.926388888889</v>
      </c>
      <c r="J152">
        <v>1</v>
      </c>
    </row>
    <row r="153" spans="1:10" x14ac:dyDescent="0.25">
      <c r="A153">
        <v>154</v>
      </c>
      <c r="B153" t="s">
        <v>459</v>
      </c>
      <c r="C153" t="s">
        <v>460</v>
      </c>
      <c r="D153">
        <v>2369</v>
      </c>
      <c r="E153" t="s">
        <v>449</v>
      </c>
      <c r="F153">
        <v>24</v>
      </c>
      <c r="G153" t="s">
        <v>187</v>
      </c>
      <c r="H153" s="8">
        <v>40151.286111111112</v>
      </c>
      <c r="I153" s="8">
        <v>40151.369444444441</v>
      </c>
      <c r="J153">
        <v>1</v>
      </c>
    </row>
    <row r="154" spans="1:10" x14ac:dyDescent="0.25">
      <c r="A154">
        <v>155</v>
      </c>
      <c r="B154" t="s">
        <v>461</v>
      </c>
      <c r="C154" t="s">
        <v>462</v>
      </c>
      <c r="D154">
        <v>2456</v>
      </c>
      <c r="E154" t="s">
        <v>463</v>
      </c>
      <c r="F154">
        <v>24</v>
      </c>
      <c r="G154" t="s">
        <v>187</v>
      </c>
      <c r="H154" s="8">
        <v>40152.212500000001</v>
      </c>
      <c r="I154" s="8">
        <v>40152.25</v>
      </c>
      <c r="J154">
        <v>1</v>
      </c>
    </row>
    <row r="155" spans="1:10" x14ac:dyDescent="0.25">
      <c r="A155">
        <v>156</v>
      </c>
      <c r="B155" t="s">
        <v>464</v>
      </c>
      <c r="C155" t="s">
        <v>465</v>
      </c>
      <c r="D155">
        <v>1977</v>
      </c>
      <c r="E155" t="s">
        <v>378</v>
      </c>
      <c r="F155">
        <v>1977</v>
      </c>
      <c r="G155" t="s">
        <v>378</v>
      </c>
      <c r="H155" s="8">
        <v>40154.181250000001</v>
      </c>
      <c r="I155" s="8">
        <v>40160.099305555559</v>
      </c>
      <c r="J155">
        <v>1</v>
      </c>
    </row>
    <row r="156" spans="1:10" x14ac:dyDescent="0.25">
      <c r="A156">
        <v>157</v>
      </c>
      <c r="B156" t="s">
        <v>466</v>
      </c>
      <c r="C156" t="s">
        <v>467</v>
      </c>
      <c r="D156">
        <v>1886</v>
      </c>
      <c r="E156" t="s">
        <v>370</v>
      </c>
      <c r="F156">
        <v>1</v>
      </c>
      <c r="G156" t="s">
        <v>38</v>
      </c>
      <c r="H156" s="8">
        <v>40155.125</v>
      </c>
      <c r="I156" s="8">
        <v>40155.445138888892</v>
      </c>
      <c r="J156">
        <v>1</v>
      </c>
    </row>
    <row r="157" spans="1:10" x14ac:dyDescent="0.25">
      <c r="A157">
        <v>159</v>
      </c>
      <c r="B157" t="s">
        <v>468</v>
      </c>
      <c r="C157" t="s">
        <v>469</v>
      </c>
      <c r="D157">
        <v>950</v>
      </c>
      <c r="E157" t="s">
        <v>470</v>
      </c>
      <c r="F157">
        <v>24</v>
      </c>
      <c r="G157" t="s">
        <v>187</v>
      </c>
      <c r="H157" s="8">
        <v>40156.82916666667</v>
      </c>
      <c r="I157" s="8">
        <v>40161.62777777778</v>
      </c>
      <c r="J157">
        <v>1</v>
      </c>
    </row>
    <row r="158" spans="1:10" x14ac:dyDescent="0.25">
      <c r="A158">
        <v>160</v>
      </c>
      <c r="B158" t="s">
        <v>471</v>
      </c>
      <c r="C158" t="s">
        <v>472</v>
      </c>
      <c r="D158">
        <v>2553</v>
      </c>
      <c r="E158" t="s">
        <v>473</v>
      </c>
      <c r="F158">
        <v>24</v>
      </c>
      <c r="G158" t="s">
        <v>187</v>
      </c>
      <c r="H158" s="8">
        <v>40157.89166666667</v>
      </c>
      <c r="I158" s="8">
        <v>40158.148611111108</v>
      </c>
      <c r="J158">
        <v>1</v>
      </c>
    </row>
    <row r="159" spans="1:10" x14ac:dyDescent="0.25">
      <c r="A159">
        <v>161</v>
      </c>
      <c r="B159" t="s">
        <v>474</v>
      </c>
      <c r="C159" t="s">
        <v>475</v>
      </c>
      <c r="D159">
        <v>2554</v>
      </c>
      <c r="E159" t="s">
        <v>476</v>
      </c>
      <c r="F159">
        <v>2554</v>
      </c>
      <c r="G159" t="s">
        <v>476</v>
      </c>
      <c r="H159" s="8">
        <v>40158.035416666666</v>
      </c>
      <c r="I159" s="8">
        <v>40158.543749999997</v>
      </c>
      <c r="J159">
        <v>1</v>
      </c>
    </row>
    <row r="160" spans="1:10" x14ac:dyDescent="0.25">
      <c r="A160">
        <v>162</v>
      </c>
      <c r="B160" t="s">
        <v>477</v>
      </c>
      <c r="C160" t="s">
        <v>478</v>
      </c>
      <c r="D160">
        <v>2564</v>
      </c>
      <c r="E160" t="s">
        <v>479</v>
      </c>
      <c r="F160">
        <v>2564</v>
      </c>
      <c r="G160" t="s">
        <v>479</v>
      </c>
      <c r="H160" s="8">
        <v>40158.495138888888</v>
      </c>
      <c r="I160" s="8">
        <v>40158.584027777775</v>
      </c>
      <c r="J160">
        <v>1</v>
      </c>
    </row>
    <row r="161" spans="1:10" x14ac:dyDescent="0.25">
      <c r="A161">
        <v>163</v>
      </c>
      <c r="B161" t="s">
        <v>480</v>
      </c>
      <c r="C161" t="s">
        <v>481</v>
      </c>
      <c r="D161">
        <v>2581</v>
      </c>
      <c r="E161" t="s">
        <v>482</v>
      </c>
      <c r="F161">
        <v>2581</v>
      </c>
      <c r="G161" t="s">
        <v>482</v>
      </c>
      <c r="H161" s="8">
        <v>40159.131944444445</v>
      </c>
      <c r="I161" s="8">
        <v>40159.859722222223</v>
      </c>
      <c r="J161">
        <v>1</v>
      </c>
    </row>
    <row r="162" spans="1:10" x14ac:dyDescent="0.25">
      <c r="A162">
        <v>164</v>
      </c>
      <c r="B162" t="s">
        <v>483</v>
      </c>
      <c r="C162" t="s">
        <v>484</v>
      </c>
      <c r="D162">
        <v>2543</v>
      </c>
      <c r="E162" t="s">
        <v>485</v>
      </c>
      <c r="F162">
        <v>24</v>
      </c>
      <c r="G162" t="s">
        <v>187</v>
      </c>
      <c r="H162" s="8">
        <v>40159.245833333334</v>
      </c>
      <c r="I162" s="8">
        <v>40159.277083333334</v>
      </c>
      <c r="J162">
        <v>1</v>
      </c>
    </row>
    <row r="163" spans="1:10" x14ac:dyDescent="0.25">
      <c r="A163">
        <v>165</v>
      </c>
      <c r="B163" t="s">
        <v>486</v>
      </c>
      <c r="C163" t="s">
        <v>487</v>
      </c>
      <c r="D163">
        <v>2583</v>
      </c>
      <c r="E163" t="s">
        <v>488</v>
      </c>
      <c r="F163">
        <v>2583</v>
      </c>
      <c r="G163" t="s">
        <v>488</v>
      </c>
      <c r="H163" s="8">
        <v>40159.329861111109</v>
      </c>
      <c r="I163" s="8">
        <v>40159.445138888892</v>
      </c>
      <c r="J163">
        <v>1</v>
      </c>
    </row>
    <row r="164" spans="1:10" x14ac:dyDescent="0.25">
      <c r="A164">
        <v>166</v>
      </c>
      <c r="B164" t="s">
        <v>489</v>
      </c>
      <c r="C164" t="s">
        <v>490</v>
      </c>
      <c r="D164">
        <v>1977</v>
      </c>
      <c r="E164" t="s">
        <v>378</v>
      </c>
      <c r="F164">
        <v>24</v>
      </c>
      <c r="G164" t="s">
        <v>187</v>
      </c>
      <c r="H164" s="8">
        <v>40160.113888888889</v>
      </c>
      <c r="I164" s="8">
        <v>40160.324999999997</v>
      </c>
      <c r="J164">
        <v>1</v>
      </c>
    </row>
    <row r="165" spans="1:10" x14ac:dyDescent="0.25">
      <c r="A165">
        <v>167</v>
      </c>
      <c r="B165" t="s">
        <v>491</v>
      </c>
      <c r="C165" t="s">
        <v>492</v>
      </c>
      <c r="D165">
        <v>2554</v>
      </c>
      <c r="E165" t="s">
        <v>476</v>
      </c>
      <c r="F165">
        <v>2554</v>
      </c>
      <c r="G165" t="s">
        <v>476</v>
      </c>
      <c r="H165" s="8">
        <v>40161.113194444442</v>
      </c>
      <c r="I165" s="8">
        <v>40161.183333333334</v>
      </c>
      <c r="J165">
        <v>1</v>
      </c>
    </row>
    <row r="166" spans="1:10" x14ac:dyDescent="0.25">
      <c r="A166">
        <v>168</v>
      </c>
      <c r="B166" t="s">
        <v>493</v>
      </c>
      <c r="C166" t="s">
        <v>494</v>
      </c>
      <c r="D166">
        <v>2369</v>
      </c>
      <c r="E166" t="s">
        <v>449</v>
      </c>
      <c r="F166">
        <v>24</v>
      </c>
      <c r="G166" t="s">
        <v>187</v>
      </c>
      <c r="H166" s="8">
        <v>40161.963888888888</v>
      </c>
      <c r="I166" s="8">
        <v>40161.981944444444</v>
      </c>
      <c r="J166">
        <v>1</v>
      </c>
    </row>
    <row r="167" spans="1:10" x14ac:dyDescent="0.25">
      <c r="A167">
        <v>169</v>
      </c>
      <c r="B167" t="s">
        <v>495</v>
      </c>
      <c r="C167" t="s">
        <v>496</v>
      </c>
      <c r="D167">
        <v>2631</v>
      </c>
      <c r="E167" t="s">
        <v>497</v>
      </c>
      <c r="F167">
        <v>2631</v>
      </c>
      <c r="G167" t="s">
        <v>497</v>
      </c>
      <c r="H167" s="8">
        <v>40162.032638888886</v>
      </c>
      <c r="I167" s="8">
        <v>40162.250694444447</v>
      </c>
      <c r="J167">
        <v>1</v>
      </c>
    </row>
    <row r="168" spans="1:10" x14ac:dyDescent="0.25">
      <c r="A168">
        <v>170</v>
      </c>
      <c r="B168" t="s">
        <v>498</v>
      </c>
      <c r="C168" t="s">
        <v>499</v>
      </c>
      <c r="D168">
        <v>2643</v>
      </c>
      <c r="E168" t="s">
        <v>500</v>
      </c>
      <c r="F168">
        <v>1</v>
      </c>
      <c r="G168" t="s">
        <v>38</v>
      </c>
      <c r="H168" s="8">
        <v>40162.543055555558</v>
      </c>
      <c r="I168" s="8">
        <v>40163.414583333331</v>
      </c>
      <c r="J168">
        <v>1</v>
      </c>
    </row>
    <row r="169" spans="1:10" x14ac:dyDescent="0.25">
      <c r="A169">
        <v>171</v>
      </c>
      <c r="B169" t="s">
        <v>501</v>
      </c>
      <c r="C169" t="s">
        <v>502</v>
      </c>
      <c r="D169">
        <v>2649</v>
      </c>
      <c r="E169" t="s">
        <v>503</v>
      </c>
      <c r="F169">
        <v>2649</v>
      </c>
      <c r="G169" t="s">
        <v>503</v>
      </c>
      <c r="H169" s="8">
        <v>40162.87222222222</v>
      </c>
      <c r="I169" s="8">
        <v>40163.629861111112</v>
      </c>
      <c r="J169">
        <v>1</v>
      </c>
    </row>
    <row r="170" spans="1:10" x14ac:dyDescent="0.25">
      <c r="A170">
        <v>172</v>
      </c>
      <c r="B170" t="s">
        <v>504</v>
      </c>
      <c r="C170" t="s">
        <v>505</v>
      </c>
      <c r="D170">
        <v>2668</v>
      </c>
      <c r="E170" t="s">
        <v>506</v>
      </c>
      <c r="F170">
        <v>24</v>
      </c>
      <c r="G170" t="s">
        <v>187</v>
      </c>
      <c r="H170" s="8">
        <v>40163.686111111114</v>
      </c>
      <c r="I170" s="8">
        <v>40163.93472222222</v>
      </c>
      <c r="J170">
        <v>1</v>
      </c>
    </row>
    <row r="171" spans="1:10" x14ac:dyDescent="0.25">
      <c r="A171">
        <v>173</v>
      </c>
      <c r="B171" t="s">
        <v>507</v>
      </c>
      <c r="C171" t="s">
        <v>508</v>
      </c>
      <c r="D171">
        <v>2669</v>
      </c>
      <c r="E171" t="s">
        <v>509</v>
      </c>
      <c r="F171">
        <v>2669</v>
      </c>
      <c r="G171" t="s">
        <v>509</v>
      </c>
      <c r="H171" s="8">
        <v>40163.997916666667</v>
      </c>
      <c r="I171" s="8">
        <v>40186.644444444442</v>
      </c>
      <c r="J171">
        <v>1</v>
      </c>
    </row>
    <row r="172" spans="1:10" x14ac:dyDescent="0.25">
      <c r="A172">
        <v>174</v>
      </c>
      <c r="B172" t="s">
        <v>510</v>
      </c>
      <c r="C172" t="s">
        <v>511</v>
      </c>
      <c r="D172">
        <v>2673</v>
      </c>
      <c r="E172" t="s">
        <v>512</v>
      </c>
      <c r="F172">
        <v>24</v>
      </c>
      <c r="G172" t="s">
        <v>187</v>
      </c>
      <c r="H172" s="8">
        <v>40164.054166666669</v>
      </c>
      <c r="I172" s="8">
        <v>40169.553472222222</v>
      </c>
      <c r="J172">
        <v>1</v>
      </c>
    </row>
    <row r="173" spans="1:10" x14ac:dyDescent="0.25">
      <c r="A173">
        <v>175</v>
      </c>
      <c r="B173" t="s">
        <v>513</v>
      </c>
      <c r="C173" t="s">
        <v>514</v>
      </c>
      <c r="D173">
        <v>2683</v>
      </c>
      <c r="E173" t="s">
        <v>515</v>
      </c>
      <c r="F173">
        <v>2683</v>
      </c>
      <c r="G173" t="s">
        <v>515</v>
      </c>
      <c r="H173" s="8">
        <v>40164.572222222225</v>
      </c>
      <c r="I173" s="8">
        <v>40168.592361111114</v>
      </c>
      <c r="J173">
        <v>1</v>
      </c>
    </row>
    <row r="174" spans="1:10" x14ac:dyDescent="0.25">
      <c r="A174">
        <v>176</v>
      </c>
      <c r="B174" t="s">
        <v>516</v>
      </c>
      <c r="C174" t="s">
        <v>517</v>
      </c>
      <c r="D174">
        <v>1886</v>
      </c>
      <c r="E174" t="s">
        <v>370</v>
      </c>
      <c r="F174">
        <v>24</v>
      </c>
      <c r="G174" t="s">
        <v>187</v>
      </c>
      <c r="H174" s="8">
        <v>40165.194444444445</v>
      </c>
      <c r="I174" s="8">
        <v>40165.256944444445</v>
      </c>
      <c r="J174">
        <v>1</v>
      </c>
    </row>
    <row r="175" spans="1:10" x14ac:dyDescent="0.25">
      <c r="A175">
        <v>177</v>
      </c>
      <c r="B175" t="s">
        <v>518</v>
      </c>
      <c r="C175" t="s">
        <v>519</v>
      </c>
      <c r="D175">
        <v>78</v>
      </c>
      <c r="E175" t="s">
        <v>85</v>
      </c>
      <c r="F175">
        <v>1</v>
      </c>
      <c r="G175" t="s">
        <v>38</v>
      </c>
      <c r="H175" s="8">
        <v>40165.802083333336</v>
      </c>
      <c r="I175" s="8">
        <v>40169.536805555559</v>
      </c>
      <c r="J175">
        <v>4</v>
      </c>
    </row>
    <row r="176" spans="1:10" x14ac:dyDescent="0.25">
      <c r="A176">
        <v>178</v>
      </c>
      <c r="B176" t="s">
        <v>520</v>
      </c>
      <c r="C176" t="s">
        <v>521</v>
      </c>
      <c r="D176">
        <v>2752</v>
      </c>
      <c r="E176" t="s">
        <v>522</v>
      </c>
      <c r="F176">
        <v>2752</v>
      </c>
      <c r="G176" t="s">
        <v>522</v>
      </c>
      <c r="H176" s="8">
        <v>40168.512499999997</v>
      </c>
      <c r="I176" s="8">
        <v>40168.59375</v>
      </c>
      <c r="J176">
        <v>1</v>
      </c>
    </row>
    <row r="177" spans="1:10" x14ac:dyDescent="0.25">
      <c r="A177">
        <v>179</v>
      </c>
      <c r="B177" t="s">
        <v>523</v>
      </c>
      <c r="C177" t="s">
        <v>524</v>
      </c>
      <c r="D177">
        <v>2774</v>
      </c>
      <c r="E177" t="s">
        <v>525</v>
      </c>
      <c r="F177">
        <v>2774</v>
      </c>
      <c r="G177" t="s">
        <v>525</v>
      </c>
      <c r="H177" s="8">
        <v>40169.740277777775</v>
      </c>
      <c r="I177" s="8">
        <v>40170.1875</v>
      </c>
      <c r="J177">
        <v>1</v>
      </c>
    </row>
    <row r="178" spans="1:10" x14ac:dyDescent="0.25">
      <c r="A178">
        <v>180</v>
      </c>
      <c r="B178" t="s">
        <v>526</v>
      </c>
      <c r="C178" t="s">
        <v>527</v>
      </c>
      <c r="D178">
        <v>2364</v>
      </c>
      <c r="E178" t="s">
        <v>446</v>
      </c>
      <c r="F178">
        <v>1</v>
      </c>
      <c r="G178" t="s">
        <v>38</v>
      </c>
      <c r="H178" s="8">
        <v>40170.734722222223</v>
      </c>
      <c r="I178" s="8">
        <v>40170.807638888888</v>
      </c>
      <c r="J178">
        <v>1</v>
      </c>
    </row>
    <row r="179" spans="1:10" x14ac:dyDescent="0.25">
      <c r="A179">
        <v>181</v>
      </c>
      <c r="B179" t="s">
        <v>528</v>
      </c>
      <c r="C179" t="s">
        <v>529</v>
      </c>
      <c r="D179">
        <v>2832</v>
      </c>
      <c r="E179" t="s">
        <v>530</v>
      </c>
      <c r="F179">
        <v>2832</v>
      </c>
      <c r="G179" t="s">
        <v>530</v>
      </c>
      <c r="H179" s="8">
        <v>40173.288888888892</v>
      </c>
      <c r="I179" s="8">
        <v>40173.385416666664</v>
      </c>
      <c r="J179">
        <v>1</v>
      </c>
    </row>
    <row r="180" spans="1:10" x14ac:dyDescent="0.25">
      <c r="A180">
        <v>182</v>
      </c>
      <c r="B180" t="s">
        <v>531</v>
      </c>
      <c r="C180" t="s">
        <v>532</v>
      </c>
      <c r="D180">
        <v>2827</v>
      </c>
      <c r="E180" t="s">
        <v>533</v>
      </c>
      <c r="F180">
        <v>1</v>
      </c>
      <c r="G180" t="s">
        <v>38</v>
      </c>
      <c r="H180" s="8">
        <v>40173.303472222222</v>
      </c>
      <c r="I180" s="8">
        <v>40174.436111111114</v>
      </c>
      <c r="J180">
        <v>3</v>
      </c>
    </row>
    <row r="181" spans="1:10" x14ac:dyDescent="0.25">
      <c r="A181">
        <v>183</v>
      </c>
      <c r="B181" t="s">
        <v>534</v>
      </c>
      <c r="C181" t="s">
        <v>535</v>
      </c>
      <c r="D181">
        <v>2832</v>
      </c>
      <c r="E181" t="s">
        <v>530</v>
      </c>
      <c r="F181">
        <v>2832</v>
      </c>
      <c r="G181" t="s">
        <v>530</v>
      </c>
      <c r="H181" s="8">
        <v>40173.394444444442</v>
      </c>
      <c r="I181" s="8">
        <v>40174.570138888892</v>
      </c>
      <c r="J181">
        <v>1</v>
      </c>
    </row>
    <row r="182" spans="1:10" x14ac:dyDescent="0.25">
      <c r="A182">
        <v>184</v>
      </c>
      <c r="B182" t="s">
        <v>536</v>
      </c>
      <c r="C182" t="s">
        <v>537</v>
      </c>
      <c r="D182">
        <v>2835</v>
      </c>
      <c r="E182" t="s">
        <v>538</v>
      </c>
      <c r="F182">
        <v>2835</v>
      </c>
      <c r="G182" t="s">
        <v>538</v>
      </c>
      <c r="H182" s="8">
        <v>40173.462500000001</v>
      </c>
      <c r="I182" s="8">
        <v>40175.112500000003</v>
      </c>
      <c r="J182">
        <v>1</v>
      </c>
    </row>
    <row r="183" spans="1:10" x14ac:dyDescent="0.25">
      <c r="A183">
        <v>185</v>
      </c>
      <c r="B183" t="s">
        <v>539</v>
      </c>
      <c r="C183" t="s">
        <v>540</v>
      </c>
      <c r="D183">
        <v>176</v>
      </c>
      <c r="E183" t="s">
        <v>541</v>
      </c>
      <c r="F183">
        <v>176</v>
      </c>
      <c r="G183" t="s">
        <v>541</v>
      </c>
      <c r="H183" s="8">
        <v>40175.24722222222</v>
      </c>
      <c r="I183" s="8">
        <v>40175.366666666669</v>
      </c>
      <c r="J183">
        <v>1</v>
      </c>
    </row>
    <row r="184" spans="1:10" x14ac:dyDescent="0.25">
      <c r="A184">
        <v>186</v>
      </c>
      <c r="B184" t="s">
        <v>542</v>
      </c>
      <c r="C184" t="s">
        <v>543</v>
      </c>
      <c r="D184">
        <v>176</v>
      </c>
      <c r="E184" t="s">
        <v>541</v>
      </c>
      <c r="F184">
        <v>2758</v>
      </c>
      <c r="G184" t="s">
        <v>544</v>
      </c>
      <c r="H184" s="8">
        <v>40175.489583333336</v>
      </c>
      <c r="I184" s="8">
        <v>40185.56527777778</v>
      </c>
      <c r="J184">
        <v>1</v>
      </c>
    </row>
    <row r="185" spans="1:10" x14ac:dyDescent="0.25">
      <c r="A185">
        <v>187</v>
      </c>
      <c r="B185" t="s">
        <v>545</v>
      </c>
      <c r="C185" t="s">
        <v>546</v>
      </c>
      <c r="D185">
        <v>2867</v>
      </c>
      <c r="E185" t="s">
        <v>547</v>
      </c>
      <c r="F185">
        <v>1165</v>
      </c>
      <c r="G185" t="s">
        <v>75</v>
      </c>
      <c r="H185" s="8">
        <v>40175.570138888892</v>
      </c>
      <c r="I185" s="8">
        <v>40178.536111111112</v>
      </c>
      <c r="J185">
        <v>1</v>
      </c>
    </row>
    <row r="186" spans="1:10" x14ac:dyDescent="0.25">
      <c r="A186">
        <v>188</v>
      </c>
      <c r="B186" t="s">
        <v>548</v>
      </c>
      <c r="C186" t="s">
        <v>549</v>
      </c>
      <c r="D186">
        <v>176</v>
      </c>
      <c r="E186" t="s">
        <v>541</v>
      </c>
      <c r="F186">
        <v>176</v>
      </c>
      <c r="G186" t="s">
        <v>541</v>
      </c>
      <c r="H186" s="8">
        <v>40176.290277777778</v>
      </c>
      <c r="I186" s="8">
        <v>40176.290277777778</v>
      </c>
      <c r="J186">
        <v>1</v>
      </c>
    </row>
    <row r="187" spans="1:10" x14ac:dyDescent="0.25">
      <c r="A187">
        <v>189</v>
      </c>
      <c r="B187" t="s">
        <v>550</v>
      </c>
      <c r="C187" t="s">
        <v>551</v>
      </c>
      <c r="D187">
        <v>2883</v>
      </c>
      <c r="E187" t="s">
        <v>552</v>
      </c>
      <c r="F187">
        <v>2865</v>
      </c>
      <c r="G187" t="s">
        <v>553</v>
      </c>
      <c r="H187" s="8">
        <v>40177.650694444441</v>
      </c>
      <c r="I187" s="8">
        <v>40178.467361111114</v>
      </c>
      <c r="J187">
        <v>1</v>
      </c>
    </row>
    <row r="188" spans="1:10" x14ac:dyDescent="0.25">
      <c r="A188">
        <v>190</v>
      </c>
      <c r="B188" t="s">
        <v>554</v>
      </c>
      <c r="C188" t="s">
        <v>555</v>
      </c>
      <c r="D188">
        <v>2938</v>
      </c>
      <c r="E188" t="s">
        <v>556</v>
      </c>
      <c r="F188">
        <v>24</v>
      </c>
      <c r="H188" s="8">
        <v>40182.297222222223</v>
      </c>
      <c r="I188" s="8">
        <v>40194.109027777777</v>
      </c>
      <c r="J188">
        <v>1</v>
      </c>
    </row>
    <row r="189" spans="1:10" x14ac:dyDescent="0.25">
      <c r="A189">
        <v>191</v>
      </c>
      <c r="B189" t="s">
        <v>557</v>
      </c>
      <c r="C189" t="s">
        <v>558</v>
      </c>
      <c r="D189">
        <v>1886</v>
      </c>
      <c r="E189" t="s">
        <v>370</v>
      </c>
      <c r="F189">
        <v>24</v>
      </c>
      <c r="G189" t="s">
        <v>187</v>
      </c>
      <c r="H189" s="8">
        <v>40183.222916666666</v>
      </c>
      <c r="I189" s="8">
        <v>40183.28402777778</v>
      </c>
      <c r="J189">
        <v>1</v>
      </c>
    </row>
    <row r="190" spans="1:10" x14ac:dyDescent="0.25">
      <c r="A190">
        <v>192</v>
      </c>
      <c r="B190" t="s">
        <v>559</v>
      </c>
      <c r="C190" t="s">
        <v>560</v>
      </c>
      <c r="D190">
        <v>28</v>
      </c>
      <c r="E190" t="s">
        <v>53</v>
      </c>
      <c r="F190">
        <v>1</v>
      </c>
      <c r="G190" t="s">
        <v>38</v>
      </c>
      <c r="H190" s="8">
        <v>40183.448611111111</v>
      </c>
      <c r="I190" s="8">
        <v>40183.652777777781</v>
      </c>
      <c r="J190">
        <v>1</v>
      </c>
    </row>
    <row r="191" spans="1:10" x14ac:dyDescent="0.25">
      <c r="A191">
        <v>193</v>
      </c>
      <c r="B191" t="s">
        <v>561</v>
      </c>
      <c r="C191" t="s">
        <v>562</v>
      </c>
      <c r="D191">
        <v>2964</v>
      </c>
      <c r="E191" t="s">
        <v>563</v>
      </c>
      <c r="F191">
        <v>2964</v>
      </c>
      <c r="G191" t="s">
        <v>563</v>
      </c>
      <c r="H191" s="8">
        <v>40183.791666666664</v>
      </c>
      <c r="I191" s="8">
        <v>40183.902777777781</v>
      </c>
      <c r="J191">
        <v>1</v>
      </c>
    </row>
    <row r="192" spans="1:10" x14ac:dyDescent="0.25">
      <c r="A192">
        <v>194</v>
      </c>
      <c r="B192" t="s">
        <v>564</v>
      </c>
      <c r="C192" t="s">
        <v>565</v>
      </c>
      <c r="D192">
        <v>2976</v>
      </c>
      <c r="E192" t="s">
        <v>566</v>
      </c>
      <c r="F192">
        <v>1</v>
      </c>
      <c r="G192" t="s">
        <v>38</v>
      </c>
      <c r="H192" s="8">
        <v>40184.491666666669</v>
      </c>
      <c r="I192" s="8">
        <v>40184.55972222222</v>
      </c>
      <c r="J192">
        <v>1</v>
      </c>
    </row>
    <row r="193" spans="1:10" x14ac:dyDescent="0.25">
      <c r="A193">
        <v>195</v>
      </c>
      <c r="B193" t="s">
        <v>567</v>
      </c>
      <c r="C193" t="s">
        <v>568</v>
      </c>
      <c r="D193">
        <v>2982</v>
      </c>
      <c r="E193" t="s">
        <v>569</v>
      </c>
      <c r="F193">
        <v>1</v>
      </c>
      <c r="G193" t="s">
        <v>38</v>
      </c>
      <c r="H193" s="8">
        <v>40184.817361111112</v>
      </c>
      <c r="I193" s="8">
        <v>40185.879166666666</v>
      </c>
      <c r="J193">
        <v>1</v>
      </c>
    </row>
    <row r="194" spans="1:10" x14ac:dyDescent="0.25">
      <c r="A194">
        <v>196</v>
      </c>
      <c r="B194" t="s">
        <v>570</v>
      </c>
      <c r="C194" t="s">
        <v>571</v>
      </c>
      <c r="D194">
        <v>2669</v>
      </c>
      <c r="E194" t="s">
        <v>509</v>
      </c>
      <c r="F194">
        <v>2669</v>
      </c>
      <c r="G194" t="s">
        <v>509</v>
      </c>
      <c r="H194" s="8">
        <v>40184.993750000001</v>
      </c>
      <c r="I194" s="8">
        <v>40186.645138888889</v>
      </c>
      <c r="J194">
        <v>1</v>
      </c>
    </row>
    <row r="195" spans="1:10" x14ac:dyDescent="0.25">
      <c r="A195">
        <v>197</v>
      </c>
      <c r="B195" t="s">
        <v>572</v>
      </c>
      <c r="C195" t="s">
        <v>573</v>
      </c>
      <c r="D195">
        <v>2998</v>
      </c>
      <c r="E195" t="s">
        <v>574</v>
      </c>
      <c r="F195">
        <v>24</v>
      </c>
      <c r="G195" t="s">
        <v>187</v>
      </c>
      <c r="H195" s="8">
        <v>40185.780555555553</v>
      </c>
      <c r="I195" s="8">
        <v>40186.580555555556</v>
      </c>
      <c r="J195">
        <v>1</v>
      </c>
    </row>
    <row r="196" spans="1:10" x14ac:dyDescent="0.25">
      <c r="A196">
        <v>198</v>
      </c>
      <c r="B196" t="s">
        <v>575</v>
      </c>
      <c r="C196" t="s">
        <v>576</v>
      </c>
      <c r="D196">
        <v>3005</v>
      </c>
      <c r="E196" t="s">
        <v>577</v>
      </c>
      <c r="F196">
        <v>3005</v>
      </c>
      <c r="G196" t="s">
        <v>577</v>
      </c>
      <c r="H196" s="8">
        <v>40186.311111111114</v>
      </c>
      <c r="I196" s="8">
        <v>40199.661805555559</v>
      </c>
      <c r="J196">
        <v>1</v>
      </c>
    </row>
    <row r="197" spans="1:10" x14ac:dyDescent="0.25">
      <c r="A197">
        <v>199</v>
      </c>
      <c r="B197" t="s">
        <v>578</v>
      </c>
      <c r="C197" t="s">
        <v>579</v>
      </c>
      <c r="D197">
        <v>3008</v>
      </c>
      <c r="E197" t="s">
        <v>580</v>
      </c>
      <c r="F197">
        <v>24</v>
      </c>
      <c r="G197" t="s">
        <v>187</v>
      </c>
      <c r="H197" s="8">
        <v>40186.442361111112</v>
      </c>
      <c r="I197" s="8">
        <v>40186.467361111114</v>
      </c>
      <c r="J197">
        <v>1</v>
      </c>
    </row>
    <row r="198" spans="1:10" x14ac:dyDescent="0.25">
      <c r="A198">
        <v>200</v>
      </c>
      <c r="B198" t="s">
        <v>581</v>
      </c>
      <c r="C198" t="s">
        <v>582</v>
      </c>
      <c r="D198">
        <v>2758</v>
      </c>
      <c r="E198" t="s">
        <v>544</v>
      </c>
      <c r="F198">
        <v>24</v>
      </c>
      <c r="G198" t="s">
        <v>187</v>
      </c>
      <c r="H198" s="8">
        <v>40186.526388888888</v>
      </c>
      <c r="I198" s="8">
        <v>40186.568749999999</v>
      </c>
      <c r="J198">
        <v>1</v>
      </c>
    </row>
    <row r="199" spans="1:10" x14ac:dyDescent="0.25">
      <c r="A199">
        <v>201</v>
      </c>
      <c r="B199" t="s">
        <v>583</v>
      </c>
      <c r="C199" t="s">
        <v>584</v>
      </c>
      <c r="D199">
        <v>3017</v>
      </c>
      <c r="E199" t="s">
        <v>585</v>
      </c>
      <c r="F199">
        <v>24</v>
      </c>
      <c r="G199" t="s">
        <v>187</v>
      </c>
      <c r="H199" s="8">
        <v>40186.882638888892</v>
      </c>
      <c r="I199" s="8">
        <v>40187.081250000003</v>
      </c>
      <c r="J199">
        <v>1</v>
      </c>
    </row>
    <row r="200" spans="1:10" x14ac:dyDescent="0.25">
      <c r="A200">
        <v>202</v>
      </c>
      <c r="B200" t="s">
        <v>586</v>
      </c>
      <c r="C200" t="s">
        <v>587</v>
      </c>
      <c r="D200">
        <v>2938</v>
      </c>
      <c r="E200" t="s">
        <v>556</v>
      </c>
      <c r="F200">
        <v>2865</v>
      </c>
      <c r="G200" t="s">
        <v>553</v>
      </c>
      <c r="H200" s="8">
        <v>40188.295138888891</v>
      </c>
      <c r="I200" s="8">
        <v>40188.436111111114</v>
      </c>
      <c r="J200">
        <v>1</v>
      </c>
    </row>
    <row r="201" spans="1:10" x14ac:dyDescent="0.25">
      <c r="A201">
        <v>231</v>
      </c>
      <c r="B201" t="s">
        <v>588</v>
      </c>
      <c r="C201" t="s">
        <v>589</v>
      </c>
      <c r="D201">
        <v>3235</v>
      </c>
      <c r="E201" t="s">
        <v>590</v>
      </c>
      <c r="F201">
        <v>3235</v>
      </c>
      <c r="G201" t="s">
        <v>590</v>
      </c>
      <c r="H201" s="8">
        <v>40198.383333333331</v>
      </c>
      <c r="I201" s="8">
        <v>40212.366666666669</v>
      </c>
      <c r="J201">
        <v>1</v>
      </c>
    </row>
    <row r="202" spans="1:10" x14ac:dyDescent="0.25">
      <c r="A202">
        <v>203</v>
      </c>
      <c r="B202" t="s">
        <v>591</v>
      </c>
      <c r="C202" t="s">
        <v>592</v>
      </c>
      <c r="D202">
        <v>2936</v>
      </c>
      <c r="E202" t="s">
        <v>593</v>
      </c>
      <c r="F202">
        <v>2936</v>
      </c>
      <c r="G202" t="s">
        <v>593</v>
      </c>
      <c r="H202" s="8">
        <v>40188.993055555555</v>
      </c>
      <c r="I202" s="8">
        <v>40189.556250000001</v>
      </c>
      <c r="J202">
        <v>1</v>
      </c>
    </row>
    <row r="203" spans="1:10" x14ac:dyDescent="0.25">
      <c r="A203">
        <v>204</v>
      </c>
      <c r="B203" t="s">
        <v>594</v>
      </c>
      <c r="C203" t="s">
        <v>595</v>
      </c>
      <c r="D203">
        <v>77</v>
      </c>
      <c r="E203" t="s">
        <v>596</v>
      </c>
      <c r="F203">
        <v>1</v>
      </c>
      <c r="G203" t="s">
        <v>38</v>
      </c>
      <c r="H203" s="8">
        <v>40189.818055555559</v>
      </c>
      <c r="I203" s="8">
        <v>40189.917361111111</v>
      </c>
      <c r="J203">
        <v>1</v>
      </c>
    </row>
    <row r="204" spans="1:10" x14ac:dyDescent="0.25">
      <c r="A204">
        <v>205</v>
      </c>
      <c r="B204" t="s">
        <v>597</v>
      </c>
      <c r="C204" t="s">
        <v>598</v>
      </c>
      <c r="D204">
        <v>3072</v>
      </c>
      <c r="E204" t="s">
        <v>599</v>
      </c>
      <c r="F204">
        <v>24</v>
      </c>
      <c r="G204" t="s">
        <v>187</v>
      </c>
      <c r="H204" s="8">
        <v>40189.9</v>
      </c>
      <c r="I204" s="8">
        <v>40190.622916666667</v>
      </c>
      <c r="J204">
        <v>1</v>
      </c>
    </row>
    <row r="205" spans="1:10" x14ac:dyDescent="0.25">
      <c r="A205">
        <v>206</v>
      </c>
      <c r="B205" t="s">
        <v>600</v>
      </c>
      <c r="C205" t="s">
        <v>601</v>
      </c>
      <c r="D205">
        <v>3078</v>
      </c>
      <c r="E205" t="s">
        <v>602</v>
      </c>
      <c r="F205">
        <v>1</v>
      </c>
      <c r="G205" t="s">
        <v>38</v>
      </c>
      <c r="H205" s="8">
        <v>40190.009722222225</v>
      </c>
      <c r="I205" s="8">
        <v>40190.292361111111</v>
      </c>
      <c r="J205">
        <v>5</v>
      </c>
    </row>
    <row r="206" spans="1:10" x14ac:dyDescent="0.25">
      <c r="A206">
        <v>207</v>
      </c>
      <c r="B206" t="s">
        <v>603</v>
      </c>
      <c r="C206" t="s">
        <v>604</v>
      </c>
      <c r="D206">
        <v>3080</v>
      </c>
      <c r="E206" t="s">
        <v>605</v>
      </c>
      <c r="F206">
        <v>3080</v>
      </c>
      <c r="G206" t="s">
        <v>605</v>
      </c>
      <c r="H206" s="8">
        <v>40190.17291666667</v>
      </c>
      <c r="I206" s="8">
        <v>40190.975694444445</v>
      </c>
      <c r="J206">
        <v>1</v>
      </c>
    </row>
    <row r="207" spans="1:10" x14ac:dyDescent="0.25">
      <c r="A207">
        <v>211</v>
      </c>
      <c r="B207" t="s">
        <v>606</v>
      </c>
      <c r="C207" t="s">
        <v>607</v>
      </c>
      <c r="D207">
        <v>27</v>
      </c>
      <c r="E207" t="s">
        <v>78</v>
      </c>
      <c r="F207">
        <v>2758</v>
      </c>
      <c r="G207" t="s">
        <v>544</v>
      </c>
      <c r="H207" s="8">
        <v>40191.354166666664</v>
      </c>
      <c r="I207" s="8">
        <v>40199.554861111108</v>
      </c>
      <c r="J207">
        <v>1</v>
      </c>
    </row>
    <row r="208" spans="1:10" x14ac:dyDescent="0.25">
      <c r="A208">
        <v>208</v>
      </c>
      <c r="B208" t="s">
        <v>608</v>
      </c>
      <c r="C208" t="s">
        <v>609</v>
      </c>
      <c r="D208">
        <v>3086</v>
      </c>
      <c r="E208" t="s">
        <v>610</v>
      </c>
      <c r="F208">
        <v>1</v>
      </c>
      <c r="G208" t="s">
        <v>38</v>
      </c>
      <c r="H208" s="8">
        <v>40190.665277777778</v>
      </c>
      <c r="I208" s="8">
        <v>40190.862500000003</v>
      </c>
      <c r="J208">
        <v>1</v>
      </c>
    </row>
    <row r="209" spans="1:10" x14ac:dyDescent="0.25">
      <c r="A209">
        <v>209</v>
      </c>
      <c r="B209" t="s">
        <v>611</v>
      </c>
      <c r="C209" t="s">
        <v>612</v>
      </c>
      <c r="D209">
        <v>3085</v>
      </c>
      <c r="E209" t="s">
        <v>613</v>
      </c>
      <c r="F209">
        <v>2865</v>
      </c>
      <c r="G209" t="s">
        <v>553</v>
      </c>
      <c r="H209" s="8">
        <v>40190.665972222225</v>
      </c>
      <c r="I209" s="8">
        <v>40190.722916666666</v>
      </c>
      <c r="J209">
        <v>1</v>
      </c>
    </row>
    <row r="210" spans="1:10" x14ac:dyDescent="0.25">
      <c r="A210">
        <v>224</v>
      </c>
      <c r="B210" t="s">
        <v>614</v>
      </c>
      <c r="C210" t="s">
        <v>615</v>
      </c>
      <c r="D210">
        <v>3078</v>
      </c>
      <c r="E210" t="s">
        <v>602</v>
      </c>
      <c r="F210">
        <v>24</v>
      </c>
      <c r="G210" t="s">
        <v>187</v>
      </c>
      <c r="H210" s="8">
        <v>40195.522222222222</v>
      </c>
      <c r="I210" s="8">
        <v>40195.52847222222</v>
      </c>
      <c r="J210">
        <v>1</v>
      </c>
    </row>
    <row r="211" spans="1:10" x14ac:dyDescent="0.25">
      <c r="A211">
        <v>210</v>
      </c>
      <c r="B211" t="s">
        <v>616</v>
      </c>
      <c r="C211" t="s">
        <v>617</v>
      </c>
      <c r="D211">
        <v>3091</v>
      </c>
      <c r="E211" t="s">
        <v>618</v>
      </c>
      <c r="F211">
        <v>3091</v>
      </c>
      <c r="G211" t="s">
        <v>618</v>
      </c>
      <c r="H211" s="8">
        <v>40190.945833333331</v>
      </c>
      <c r="I211" s="8">
        <v>40191.006249999999</v>
      </c>
      <c r="J211">
        <v>1</v>
      </c>
    </row>
    <row r="212" spans="1:10" x14ac:dyDescent="0.25">
      <c r="A212">
        <v>212</v>
      </c>
      <c r="B212" t="s">
        <v>619</v>
      </c>
      <c r="C212" t="s">
        <v>620</v>
      </c>
      <c r="D212">
        <v>2683</v>
      </c>
      <c r="E212" t="s">
        <v>515</v>
      </c>
      <c r="F212">
        <v>2683</v>
      </c>
      <c r="G212" t="s">
        <v>515</v>
      </c>
      <c r="H212" s="8">
        <v>40191.586111111108</v>
      </c>
      <c r="I212" s="8">
        <v>40199.37777777778</v>
      </c>
      <c r="J212">
        <v>1</v>
      </c>
    </row>
    <row r="213" spans="1:10" x14ac:dyDescent="0.25">
      <c r="A213">
        <v>213</v>
      </c>
      <c r="B213" t="s">
        <v>621</v>
      </c>
      <c r="C213" t="s">
        <v>622</v>
      </c>
      <c r="D213">
        <v>3108</v>
      </c>
      <c r="E213" t="s">
        <v>623</v>
      </c>
      <c r="F213">
        <v>24</v>
      </c>
      <c r="G213" t="s">
        <v>187</v>
      </c>
      <c r="H213" s="8">
        <v>40191.927777777775</v>
      </c>
      <c r="I213" s="8">
        <v>40202.117361111108</v>
      </c>
      <c r="J213">
        <v>1</v>
      </c>
    </row>
    <row r="214" spans="1:10" x14ac:dyDescent="0.25">
      <c r="A214">
        <v>214</v>
      </c>
      <c r="B214" t="s">
        <v>624</v>
      </c>
      <c r="C214" t="s">
        <v>625</v>
      </c>
      <c r="D214">
        <v>3114</v>
      </c>
      <c r="E214" t="s">
        <v>626</v>
      </c>
      <c r="F214">
        <v>24</v>
      </c>
      <c r="G214" t="s">
        <v>187</v>
      </c>
      <c r="H214" s="8">
        <v>40192.170138888891</v>
      </c>
      <c r="I214" s="8">
        <v>40192.197222222225</v>
      </c>
      <c r="J214">
        <v>1</v>
      </c>
    </row>
    <row r="215" spans="1:10" x14ac:dyDescent="0.25">
      <c r="A215">
        <v>236</v>
      </c>
      <c r="B215" t="s">
        <v>627</v>
      </c>
      <c r="C215" t="s">
        <v>628</v>
      </c>
      <c r="D215">
        <v>1886</v>
      </c>
      <c r="E215" t="s">
        <v>370</v>
      </c>
      <c r="F215">
        <v>24</v>
      </c>
      <c r="G215" t="s">
        <v>187</v>
      </c>
      <c r="H215" s="8">
        <v>40199.430555555555</v>
      </c>
      <c r="I215" s="8">
        <v>40202.45416666667</v>
      </c>
      <c r="J215">
        <v>1</v>
      </c>
    </row>
    <row r="216" spans="1:10" x14ac:dyDescent="0.25">
      <c r="A216">
        <v>215</v>
      </c>
      <c r="B216" t="s">
        <v>629</v>
      </c>
      <c r="C216" t="s">
        <v>630</v>
      </c>
      <c r="D216">
        <v>2835</v>
      </c>
      <c r="E216" t="s">
        <v>538</v>
      </c>
      <c r="F216">
        <v>1</v>
      </c>
      <c r="G216" t="s">
        <v>38</v>
      </c>
      <c r="H216" s="8">
        <v>40192.397916666669</v>
      </c>
      <c r="I216" s="8">
        <v>40192.535416666666</v>
      </c>
      <c r="J216">
        <v>1</v>
      </c>
    </row>
    <row r="217" spans="1:10" x14ac:dyDescent="0.25">
      <c r="A217">
        <v>216</v>
      </c>
      <c r="B217" t="s">
        <v>631</v>
      </c>
      <c r="C217" t="s">
        <v>632</v>
      </c>
      <c r="D217">
        <v>3078</v>
      </c>
      <c r="E217" t="s">
        <v>602</v>
      </c>
      <c r="F217">
        <v>2758</v>
      </c>
      <c r="G217" t="s">
        <v>544</v>
      </c>
      <c r="H217" s="8">
        <v>40192.500694444447</v>
      </c>
      <c r="I217" s="8">
        <v>40192.512499999997</v>
      </c>
      <c r="J217">
        <v>1</v>
      </c>
    </row>
    <row r="218" spans="1:10" x14ac:dyDescent="0.25">
      <c r="A218">
        <v>217</v>
      </c>
      <c r="B218" t="s">
        <v>633</v>
      </c>
      <c r="C218" t="s">
        <v>634</v>
      </c>
      <c r="D218">
        <v>3090</v>
      </c>
      <c r="E218" t="s">
        <v>635</v>
      </c>
      <c r="F218">
        <v>24</v>
      </c>
      <c r="G218" t="s">
        <v>187</v>
      </c>
      <c r="H218" s="8">
        <v>40192.82916666667</v>
      </c>
      <c r="I218" s="8">
        <v>40192.993750000001</v>
      </c>
      <c r="J218">
        <v>1</v>
      </c>
    </row>
    <row r="219" spans="1:10" x14ac:dyDescent="0.25">
      <c r="A219">
        <v>218</v>
      </c>
      <c r="B219" t="s">
        <v>636</v>
      </c>
      <c r="C219" t="s">
        <v>637</v>
      </c>
      <c r="D219">
        <v>3130</v>
      </c>
      <c r="E219" t="s">
        <v>638</v>
      </c>
      <c r="F219">
        <v>3130</v>
      </c>
      <c r="G219" t="s">
        <v>638</v>
      </c>
      <c r="H219" s="8">
        <v>40193.334027777775</v>
      </c>
      <c r="I219" s="8">
        <v>40198.064583333333</v>
      </c>
      <c r="J219">
        <v>1</v>
      </c>
    </row>
    <row r="220" spans="1:10" x14ac:dyDescent="0.25">
      <c r="A220">
        <v>219</v>
      </c>
      <c r="B220" t="s">
        <v>639</v>
      </c>
      <c r="C220" t="s">
        <v>640</v>
      </c>
      <c r="D220">
        <v>876</v>
      </c>
      <c r="E220" t="s">
        <v>109</v>
      </c>
      <c r="F220">
        <v>2018</v>
      </c>
      <c r="G220" t="s">
        <v>641</v>
      </c>
      <c r="H220" s="8">
        <v>40193.348611111112</v>
      </c>
      <c r="I220" s="8">
        <v>40193.44027777778</v>
      </c>
      <c r="J220">
        <v>1</v>
      </c>
    </row>
    <row r="221" spans="1:10" x14ac:dyDescent="0.25">
      <c r="A221">
        <v>220</v>
      </c>
      <c r="B221" t="s">
        <v>642</v>
      </c>
      <c r="C221" t="s">
        <v>643</v>
      </c>
      <c r="D221">
        <v>3008</v>
      </c>
      <c r="E221" t="s">
        <v>580</v>
      </c>
      <c r="F221">
        <v>24</v>
      </c>
      <c r="G221" t="s">
        <v>187</v>
      </c>
      <c r="H221" s="8">
        <v>40193.353472222225</v>
      </c>
      <c r="I221" s="8">
        <v>40193.40347222222</v>
      </c>
      <c r="J221">
        <v>1</v>
      </c>
    </row>
    <row r="222" spans="1:10" x14ac:dyDescent="0.25">
      <c r="A222">
        <v>221</v>
      </c>
      <c r="B222" t="s">
        <v>644</v>
      </c>
      <c r="C222" t="s">
        <v>645</v>
      </c>
      <c r="D222">
        <v>3131</v>
      </c>
      <c r="E222" t="s">
        <v>646</v>
      </c>
      <c r="F222">
        <v>24</v>
      </c>
      <c r="G222" t="s">
        <v>187</v>
      </c>
      <c r="H222" s="8">
        <v>40193.408333333333</v>
      </c>
      <c r="I222" s="8">
        <v>40195.617361111108</v>
      </c>
      <c r="J222">
        <v>1</v>
      </c>
    </row>
    <row r="223" spans="1:10" x14ac:dyDescent="0.25">
      <c r="A223">
        <v>222</v>
      </c>
      <c r="B223" t="s">
        <v>381</v>
      </c>
      <c r="C223" t="s">
        <v>647</v>
      </c>
      <c r="D223">
        <v>3116</v>
      </c>
      <c r="E223" t="s">
        <v>648</v>
      </c>
      <c r="F223">
        <v>24</v>
      </c>
      <c r="G223" t="s">
        <v>187</v>
      </c>
      <c r="H223" s="8">
        <v>40193.476388888892</v>
      </c>
      <c r="I223" s="8">
        <v>40194.115972222222</v>
      </c>
      <c r="J223">
        <v>1</v>
      </c>
    </row>
    <row r="224" spans="1:10" x14ac:dyDescent="0.25">
      <c r="A224">
        <v>223</v>
      </c>
      <c r="B224" t="s">
        <v>649</v>
      </c>
      <c r="C224" t="s">
        <v>650</v>
      </c>
      <c r="D224">
        <v>3143</v>
      </c>
      <c r="E224" t="s">
        <v>651</v>
      </c>
      <c r="F224">
        <v>24</v>
      </c>
      <c r="G224" t="s">
        <v>187</v>
      </c>
      <c r="H224" s="8">
        <v>40193.963888888888</v>
      </c>
      <c r="I224" s="8">
        <v>40195.344444444447</v>
      </c>
      <c r="J224">
        <v>1</v>
      </c>
    </row>
    <row r="225" spans="1:10" x14ac:dyDescent="0.25">
      <c r="A225">
        <v>225</v>
      </c>
      <c r="B225" t="s">
        <v>652</v>
      </c>
      <c r="C225" t="s">
        <v>653</v>
      </c>
      <c r="D225">
        <v>3008</v>
      </c>
      <c r="E225" t="s">
        <v>580</v>
      </c>
      <c r="F225">
        <v>3008</v>
      </c>
      <c r="G225" t="s">
        <v>580</v>
      </c>
      <c r="H225" s="8">
        <v>40196.245833333334</v>
      </c>
      <c r="I225" s="8">
        <v>40197.188194444447</v>
      </c>
      <c r="J225">
        <v>1</v>
      </c>
    </row>
    <row r="226" spans="1:10" x14ac:dyDescent="0.25">
      <c r="A226">
        <v>226</v>
      </c>
      <c r="B226" t="s">
        <v>654</v>
      </c>
      <c r="C226" t="s">
        <v>655</v>
      </c>
      <c r="D226">
        <v>3191</v>
      </c>
      <c r="E226" t="s">
        <v>656</v>
      </c>
      <c r="F226">
        <v>3191</v>
      </c>
      <c r="G226" t="s">
        <v>656</v>
      </c>
      <c r="H226" s="8">
        <v>40196.365277777775</v>
      </c>
      <c r="I226" s="8">
        <v>40197.050000000003</v>
      </c>
      <c r="J226">
        <v>1</v>
      </c>
    </row>
    <row r="227" spans="1:10" x14ac:dyDescent="0.25">
      <c r="A227">
        <v>227</v>
      </c>
      <c r="B227" t="s">
        <v>657</v>
      </c>
      <c r="C227" t="s">
        <v>658</v>
      </c>
      <c r="D227">
        <v>3185</v>
      </c>
      <c r="E227" s="13">
        <v>26604</v>
      </c>
      <c r="F227">
        <v>24</v>
      </c>
      <c r="G227" t="s">
        <v>187</v>
      </c>
      <c r="H227" s="8">
        <v>40196.689583333333</v>
      </c>
      <c r="I227" s="8">
        <v>40196.994444444441</v>
      </c>
      <c r="J227">
        <v>1</v>
      </c>
    </row>
    <row r="228" spans="1:10" x14ac:dyDescent="0.25">
      <c r="A228">
        <v>228</v>
      </c>
      <c r="B228" t="s">
        <v>659</v>
      </c>
      <c r="C228" t="s">
        <v>660</v>
      </c>
      <c r="D228">
        <v>2835</v>
      </c>
      <c r="E228" t="s">
        <v>538</v>
      </c>
      <c r="F228">
        <v>2835</v>
      </c>
      <c r="G228" t="s">
        <v>538</v>
      </c>
      <c r="H228" s="8">
        <v>40197.117361111108</v>
      </c>
      <c r="I228" s="8">
        <v>40197.456944444442</v>
      </c>
      <c r="J228">
        <v>1</v>
      </c>
    </row>
    <row r="229" spans="1:10" x14ac:dyDescent="0.25">
      <c r="A229">
        <v>229</v>
      </c>
      <c r="B229" t="s">
        <v>661</v>
      </c>
      <c r="C229" t="s">
        <v>662</v>
      </c>
      <c r="D229">
        <v>2079</v>
      </c>
      <c r="E229" t="s">
        <v>401</v>
      </c>
      <c r="F229">
        <v>24</v>
      </c>
      <c r="G229" t="s">
        <v>187</v>
      </c>
      <c r="H229" s="8">
        <v>40197.385416666664</v>
      </c>
      <c r="I229" s="8">
        <v>40198.334722222222</v>
      </c>
      <c r="J229">
        <v>1</v>
      </c>
    </row>
    <row r="230" spans="1:10" x14ac:dyDescent="0.25">
      <c r="A230">
        <v>230</v>
      </c>
      <c r="B230" t="s">
        <v>663</v>
      </c>
      <c r="C230" t="s">
        <v>664</v>
      </c>
      <c r="D230">
        <v>3226</v>
      </c>
      <c r="E230" t="s">
        <v>665</v>
      </c>
      <c r="F230">
        <v>3249</v>
      </c>
      <c r="G230" t="s">
        <v>666</v>
      </c>
      <c r="H230" s="8">
        <v>40197.834027777775</v>
      </c>
      <c r="I230" s="8">
        <v>40198.924305555556</v>
      </c>
      <c r="J230">
        <v>1</v>
      </c>
    </row>
    <row r="231" spans="1:10" x14ac:dyDescent="0.25">
      <c r="A231">
        <v>232</v>
      </c>
      <c r="B231" t="s">
        <v>667</v>
      </c>
      <c r="C231" t="s">
        <v>668</v>
      </c>
      <c r="D231">
        <v>376</v>
      </c>
      <c r="E231" t="s">
        <v>79</v>
      </c>
      <c r="F231">
        <v>24</v>
      </c>
      <c r="G231" t="s">
        <v>187</v>
      </c>
      <c r="H231" s="8">
        <v>40198.626388888886</v>
      </c>
      <c r="I231" s="8">
        <v>40198.656944444447</v>
      </c>
      <c r="J231">
        <v>1</v>
      </c>
    </row>
    <row r="232" spans="1:10" x14ac:dyDescent="0.25">
      <c r="A232">
        <v>233</v>
      </c>
      <c r="B232" t="s">
        <v>669</v>
      </c>
      <c r="C232" t="s">
        <v>670</v>
      </c>
      <c r="D232">
        <v>3256</v>
      </c>
      <c r="E232" t="s">
        <v>671</v>
      </c>
      <c r="F232">
        <v>1</v>
      </c>
      <c r="G232" t="s">
        <v>38</v>
      </c>
      <c r="H232" s="8">
        <v>40198.988194444442</v>
      </c>
      <c r="I232" s="8">
        <v>40199.4</v>
      </c>
      <c r="J232">
        <v>1</v>
      </c>
    </row>
    <row r="233" spans="1:10" x14ac:dyDescent="0.25">
      <c r="A233">
        <v>234</v>
      </c>
      <c r="B233" t="s">
        <v>672</v>
      </c>
      <c r="C233" t="s">
        <v>673</v>
      </c>
      <c r="D233">
        <v>3008</v>
      </c>
      <c r="E233" t="s">
        <v>580</v>
      </c>
      <c r="F233">
        <v>24</v>
      </c>
      <c r="G233" t="s">
        <v>187</v>
      </c>
      <c r="H233" s="8">
        <v>40199.186111111114</v>
      </c>
      <c r="I233" s="8">
        <v>40199.230555555558</v>
      </c>
      <c r="J233">
        <v>1</v>
      </c>
    </row>
    <row r="234" spans="1:10" x14ac:dyDescent="0.25">
      <c r="A234">
        <v>235</v>
      </c>
      <c r="B234" t="s">
        <v>674</v>
      </c>
      <c r="C234" t="s">
        <v>675</v>
      </c>
      <c r="D234">
        <v>27</v>
      </c>
      <c r="E234" t="s">
        <v>78</v>
      </c>
      <c r="F234">
        <v>27</v>
      </c>
      <c r="G234" t="s">
        <v>78</v>
      </c>
      <c r="H234" s="8">
        <v>40199.401388888888</v>
      </c>
      <c r="I234" s="8">
        <v>40199.401388888888</v>
      </c>
      <c r="J234">
        <v>1</v>
      </c>
    </row>
    <row r="235" spans="1:10" x14ac:dyDescent="0.25">
      <c r="A235">
        <v>237</v>
      </c>
      <c r="B235" t="s">
        <v>676</v>
      </c>
      <c r="C235" t="s">
        <v>677</v>
      </c>
      <c r="D235">
        <v>3287</v>
      </c>
      <c r="E235" t="s">
        <v>678</v>
      </c>
      <c r="F235">
        <v>24</v>
      </c>
      <c r="G235" t="s">
        <v>187</v>
      </c>
      <c r="H235" s="8">
        <v>40200.520833333336</v>
      </c>
      <c r="I235" s="8">
        <v>40200.60833333333</v>
      </c>
      <c r="J235">
        <v>1</v>
      </c>
    </row>
    <row r="236" spans="1:10" x14ac:dyDescent="0.25">
      <c r="A236">
        <v>238</v>
      </c>
      <c r="B236" t="s">
        <v>679</v>
      </c>
      <c r="C236" t="s">
        <v>680</v>
      </c>
      <c r="D236">
        <v>3290</v>
      </c>
      <c r="E236" t="s">
        <v>681</v>
      </c>
      <c r="F236">
        <v>1</v>
      </c>
      <c r="G236" t="s">
        <v>38</v>
      </c>
      <c r="H236" s="8">
        <v>40200.728472222225</v>
      </c>
      <c r="I236" s="8">
        <v>40204.386111111111</v>
      </c>
      <c r="J236">
        <v>1</v>
      </c>
    </row>
    <row r="237" spans="1:10" x14ac:dyDescent="0.25">
      <c r="A237">
        <v>239</v>
      </c>
      <c r="B237" t="s">
        <v>682</v>
      </c>
      <c r="C237" t="s">
        <v>683</v>
      </c>
      <c r="D237">
        <v>3307</v>
      </c>
      <c r="E237" t="s">
        <v>684</v>
      </c>
      <c r="F237">
        <v>24</v>
      </c>
      <c r="G237" t="s">
        <v>187</v>
      </c>
      <c r="H237" s="8">
        <v>40201.59652777778</v>
      </c>
      <c r="I237" s="8">
        <v>40202.120833333334</v>
      </c>
      <c r="J237">
        <v>1</v>
      </c>
    </row>
    <row r="238" spans="1:10" x14ac:dyDescent="0.25">
      <c r="A238">
        <v>240</v>
      </c>
      <c r="B238" t="s">
        <v>685</v>
      </c>
      <c r="C238" t="s">
        <v>686</v>
      </c>
      <c r="D238">
        <v>3346</v>
      </c>
      <c r="E238" t="s">
        <v>687</v>
      </c>
      <c r="F238">
        <v>2758</v>
      </c>
      <c r="G238" t="s">
        <v>544</v>
      </c>
      <c r="H238" s="8">
        <v>40203.513888888891</v>
      </c>
      <c r="I238" s="8">
        <v>40203.538194444445</v>
      </c>
      <c r="J238">
        <v>1</v>
      </c>
    </row>
    <row r="239" spans="1:10" x14ac:dyDescent="0.25">
      <c r="A239">
        <v>241</v>
      </c>
      <c r="B239" t="s">
        <v>688</v>
      </c>
      <c r="C239" t="s">
        <v>689</v>
      </c>
      <c r="D239">
        <v>3371</v>
      </c>
      <c r="E239" t="s">
        <v>690</v>
      </c>
      <c r="F239">
        <v>3249</v>
      </c>
      <c r="G239" t="s">
        <v>666</v>
      </c>
      <c r="H239" s="8">
        <v>40204.689583333333</v>
      </c>
      <c r="I239" s="8">
        <v>40206.53125</v>
      </c>
      <c r="J239">
        <v>1</v>
      </c>
    </row>
    <row r="240" spans="1:10" x14ac:dyDescent="0.25">
      <c r="A240">
        <v>242</v>
      </c>
      <c r="B240" t="s">
        <v>691</v>
      </c>
      <c r="C240" t="s">
        <v>692</v>
      </c>
      <c r="D240">
        <v>3378</v>
      </c>
      <c r="E240" t="s">
        <v>693</v>
      </c>
      <c r="F240">
        <v>1</v>
      </c>
      <c r="G240" t="s">
        <v>38</v>
      </c>
      <c r="H240" s="8">
        <v>40204.941666666666</v>
      </c>
      <c r="I240" s="8">
        <v>40206.495138888888</v>
      </c>
      <c r="J240">
        <v>2</v>
      </c>
    </row>
    <row r="241" spans="1:10" x14ac:dyDescent="0.25">
      <c r="A241">
        <v>243</v>
      </c>
      <c r="B241" t="s">
        <v>694</v>
      </c>
      <c r="C241" t="s">
        <v>695</v>
      </c>
      <c r="D241">
        <v>3385</v>
      </c>
      <c r="E241" t="s">
        <v>696</v>
      </c>
      <c r="F241">
        <v>3385</v>
      </c>
      <c r="G241" t="s">
        <v>696</v>
      </c>
      <c r="H241" s="8">
        <v>40205.244444444441</v>
      </c>
      <c r="I241" s="8">
        <v>40205.244444444441</v>
      </c>
      <c r="J241">
        <v>1</v>
      </c>
    </row>
    <row r="242" spans="1:10" x14ac:dyDescent="0.25">
      <c r="A242">
        <v>244</v>
      </c>
      <c r="B242" t="s">
        <v>697</v>
      </c>
      <c r="C242" t="s">
        <v>698</v>
      </c>
      <c r="D242">
        <v>2683</v>
      </c>
      <c r="E242" t="s">
        <v>515</v>
      </c>
      <c r="F242">
        <v>24</v>
      </c>
      <c r="G242" t="s">
        <v>187</v>
      </c>
      <c r="H242" s="8">
        <v>40205.436111111114</v>
      </c>
      <c r="I242" s="8">
        <v>40205.493055555555</v>
      </c>
      <c r="J242">
        <v>1</v>
      </c>
    </row>
    <row r="243" spans="1:10" x14ac:dyDescent="0.25">
      <c r="A243">
        <v>245</v>
      </c>
      <c r="B243" t="s">
        <v>699</v>
      </c>
      <c r="C243" t="s">
        <v>700</v>
      </c>
      <c r="D243">
        <v>1573</v>
      </c>
      <c r="E243" t="s">
        <v>313</v>
      </c>
      <c r="F243">
        <v>24</v>
      </c>
      <c r="G243" t="s">
        <v>187</v>
      </c>
      <c r="H243" s="8">
        <v>40205.552083333336</v>
      </c>
      <c r="I243" s="8">
        <v>40205.56527777778</v>
      </c>
      <c r="J243">
        <v>1</v>
      </c>
    </row>
    <row r="244" spans="1:10" x14ac:dyDescent="0.25">
      <c r="A244">
        <v>246</v>
      </c>
      <c r="B244" t="s">
        <v>701</v>
      </c>
      <c r="C244" t="s">
        <v>702</v>
      </c>
      <c r="D244">
        <v>3108</v>
      </c>
      <c r="E244" t="s">
        <v>623</v>
      </c>
      <c r="F244">
        <v>3249</v>
      </c>
      <c r="G244" t="s">
        <v>666</v>
      </c>
      <c r="H244" s="8">
        <v>40206.702777777777</v>
      </c>
      <c r="I244" s="8">
        <v>40206.790277777778</v>
      </c>
      <c r="J244">
        <v>1</v>
      </c>
    </row>
    <row r="245" spans="1:10" x14ac:dyDescent="0.25">
      <c r="A245">
        <v>247</v>
      </c>
      <c r="B245" t="s">
        <v>703</v>
      </c>
      <c r="C245" t="s">
        <v>704</v>
      </c>
      <c r="D245">
        <v>3008</v>
      </c>
      <c r="E245" t="s">
        <v>580</v>
      </c>
      <c r="F245">
        <v>24</v>
      </c>
      <c r="G245" t="s">
        <v>187</v>
      </c>
      <c r="H245" s="8">
        <v>40207.215277777781</v>
      </c>
      <c r="I245" s="8">
        <v>40207.224305555559</v>
      </c>
      <c r="J245">
        <v>1</v>
      </c>
    </row>
    <row r="246" spans="1:10" x14ac:dyDescent="0.25">
      <c r="A246">
        <v>248</v>
      </c>
      <c r="B246" t="s">
        <v>705</v>
      </c>
      <c r="C246" t="s">
        <v>706</v>
      </c>
      <c r="D246">
        <v>3434</v>
      </c>
      <c r="E246" t="s">
        <v>707</v>
      </c>
      <c r="F246">
        <v>3434</v>
      </c>
      <c r="G246" t="s">
        <v>707</v>
      </c>
      <c r="H246" s="8">
        <v>40208.271527777775</v>
      </c>
      <c r="I246" s="8">
        <v>40219.720833333333</v>
      </c>
      <c r="J246">
        <v>3</v>
      </c>
    </row>
    <row r="247" spans="1:10" x14ac:dyDescent="0.25">
      <c r="A247">
        <v>250</v>
      </c>
      <c r="B247" t="s">
        <v>708</v>
      </c>
      <c r="C247" t="s">
        <v>709</v>
      </c>
      <c r="D247">
        <v>3143</v>
      </c>
      <c r="E247" t="s">
        <v>651</v>
      </c>
      <c r="F247">
        <v>3546</v>
      </c>
      <c r="G247" t="s">
        <v>710</v>
      </c>
      <c r="H247" s="8">
        <v>40210.831944444442</v>
      </c>
      <c r="I247" s="8">
        <v>40215.345138888886</v>
      </c>
      <c r="J247">
        <v>1</v>
      </c>
    </row>
    <row r="248" spans="1:10" x14ac:dyDescent="0.25">
      <c r="A248">
        <v>251</v>
      </c>
      <c r="B248" t="s">
        <v>711</v>
      </c>
      <c r="C248" t="s">
        <v>712</v>
      </c>
      <c r="D248">
        <v>2369</v>
      </c>
      <c r="E248" t="s">
        <v>449</v>
      </c>
      <c r="F248">
        <v>3249</v>
      </c>
      <c r="G248" t="s">
        <v>666</v>
      </c>
      <c r="H248" s="8">
        <v>40210.978472222225</v>
      </c>
      <c r="I248" s="8">
        <v>40211.732638888891</v>
      </c>
      <c r="J248">
        <v>1</v>
      </c>
    </row>
    <row r="249" spans="1:10" x14ac:dyDescent="0.25">
      <c r="A249">
        <v>252</v>
      </c>
      <c r="B249" t="s">
        <v>713</v>
      </c>
      <c r="C249" t="s">
        <v>714</v>
      </c>
      <c r="D249">
        <v>3501</v>
      </c>
      <c r="E249" t="s">
        <v>715</v>
      </c>
      <c r="F249">
        <v>24</v>
      </c>
      <c r="G249" t="s">
        <v>187</v>
      </c>
      <c r="H249" s="8">
        <v>40212.056250000001</v>
      </c>
      <c r="I249" s="8">
        <v>40212.255555555559</v>
      </c>
      <c r="J249">
        <v>1</v>
      </c>
    </row>
    <row r="250" spans="1:10" x14ac:dyDescent="0.25">
      <c r="A250">
        <v>253</v>
      </c>
      <c r="B250" t="s">
        <v>716</v>
      </c>
      <c r="C250" t="s">
        <v>717</v>
      </c>
      <c r="D250">
        <v>3235</v>
      </c>
      <c r="E250" t="s">
        <v>590</v>
      </c>
      <c r="F250">
        <v>3235</v>
      </c>
      <c r="G250" t="s">
        <v>590</v>
      </c>
      <c r="H250" s="8">
        <v>40212.375</v>
      </c>
      <c r="I250" s="8">
        <v>40212.469444444447</v>
      </c>
      <c r="J250">
        <v>1</v>
      </c>
    </row>
    <row r="251" spans="1:10" x14ac:dyDescent="0.25">
      <c r="A251">
        <v>254</v>
      </c>
      <c r="B251" t="s">
        <v>718</v>
      </c>
      <c r="C251" t="s">
        <v>719</v>
      </c>
      <c r="D251">
        <v>3496</v>
      </c>
      <c r="E251" t="s">
        <v>720</v>
      </c>
      <c r="F251">
        <v>3496</v>
      </c>
      <c r="G251" t="s">
        <v>720</v>
      </c>
      <c r="H251" s="8">
        <v>40212.880555555559</v>
      </c>
      <c r="I251" s="8">
        <v>40218.833333333336</v>
      </c>
      <c r="J251">
        <v>1</v>
      </c>
    </row>
    <row r="252" spans="1:10" x14ac:dyDescent="0.25">
      <c r="A252">
        <v>255</v>
      </c>
      <c r="B252" t="s">
        <v>721</v>
      </c>
      <c r="C252" t="s">
        <v>722</v>
      </c>
      <c r="D252">
        <v>3535</v>
      </c>
      <c r="E252" t="s">
        <v>723</v>
      </c>
      <c r="F252">
        <v>24</v>
      </c>
      <c r="G252" t="s">
        <v>187</v>
      </c>
      <c r="H252" s="8">
        <v>40213.822916666664</v>
      </c>
      <c r="I252" s="8">
        <v>40214.272916666669</v>
      </c>
      <c r="J252">
        <v>1</v>
      </c>
    </row>
    <row r="253" spans="1:10" x14ac:dyDescent="0.25">
      <c r="A253">
        <v>256</v>
      </c>
      <c r="B253" t="s">
        <v>724</v>
      </c>
      <c r="C253" t="s">
        <v>725</v>
      </c>
      <c r="D253">
        <v>1802</v>
      </c>
      <c r="E253" t="s">
        <v>340</v>
      </c>
      <c r="F253">
        <v>1802</v>
      </c>
      <c r="G253" t="s">
        <v>340</v>
      </c>
      <c r="H253" s="8">
        <v>40213.886111111111</v>
      </c>
      <c r="I253" s="8">
        <v>40213.886111111111</v>
      </c>
      <c r="J253">
        <v>1</v>
      </c>
    </row>
    <row r="254" spans="1:10" x14ac:dyDescent="0.25">
      <c r="A254">
        <v>257</v>
      </c>
      <c r="B254" t="s">
        <v>726</v>
      </c>
      <c r="C254" t="s">
        <v>727</v>
      </c>
      <c r="D254">
        <v>1880</v>
      </c>
      <c r="E254" t="s">
        <v>728</v>
      </c>
      <c r="F254">
        <v>24</v>
      </c>
      <c r="G254" t="s">
        <v>187</v>
      </c>
      <c r="H254" s="8">
        <v>40214.404166666667</v>
      </c>
      <c r="I254" s="8">
        <v>40214.470138888886</v>
      </c>
      <c r="J254">
        <v>1</v>
      </c>
    </row>
    <row r="255" spans="1:10" x14ac:dyDescent="0.25">
      <c r="A255">
        <v>258</v>
      </c>
      <c r="B255" t="s">
        <v>729</v>
      </c>
      <c r="C255" t="s">
        <v>730</v>
      </c>
      <c r="D255">
        <v>3569</v>
      </c>
      <c r="E255" t="s">
        <v>731</v>
      </c>
      <c r="F255">
        <v>24</v>
      </c>
      <c r="G255" t="s">
        <v>187</v>
      </c>
      <c r="H255" s="8">
        <v>40216.17083333333</v>
      </c>
      <c r="I255" s="8">
        <v>40216.472222222219</v>
      </c>
      <c r="J255">
        <v>1</v>
      </c>
    </row>
    <row r="256" spans="1:10" x14ac:dyDescent="0.25">
      <c r="A256">
        <v>259</v>
      </c>
      <c r="B256" t="s">
        <v>732</v>
      </c>
      <c r="C256" t="s">
        <v>733</v>
      </c>
      <c r="D256">
        <v>3575</v>
      </c>
      <c r="E256" t="s">
        <v>734</v>
      </c>
      <c r="F256">
        <v>3575</v>
      </c>
      <c r="H256" s="8">
        <v>40216.341666666667</v>
      </c>
      <c r="I256" s="8">
        <v>40216.607638888891</v>
      </c>
      <c r="J256">
        <v>3</v>
      </c>
    </row>
    <row r="257" spans="1:10" x14ac:dyDescent="0.25">
      <c r="A257">
        <v>260</v>
      </c>
      <c r="B257" t="s">
        <v>735</v>
      </c>
      <c r="C257" t="s">
        <v>736</v>
      </c>
      <c r="D257">
        <v>1886</v>
      </c>
      <c r="E257" t="s">
        <v>370</v>
      </c>
      <c r="F257">
        <v>1886</v>
      </c>
      <c r="G257" t="s">
        <v>370</v>
      </c>
      <c r="H257" s="8">
        <v>40218.352083333331</v>
      </c>
      <c r="I257" s="8">
        <v>40219.648611111108</v>
      </c>
      <c r="J257">
        <v>1</v>
      </c>
    </row>
    <row r="258" spans="1:10" x14ac:dyDescent="0.25">
      <c r="A258">
        <v>261</v>
      </c>
      <c r="B258" t="s">
        <v>737</v>
      </c>
      <c r="C258" t="s">
        <v>738</v>
      </c>
      <c r="D258">
        <v>3621</v>
      </c>
      <c r="E258" t="s">
        <v>739</v>
      </c>
      <c r="F258">
        <v>3621</v>
      </c>
      <c r="G258" t="s">
        <v>739</v>
      </c>
      <c r="H258" s="8">
        <v>40219.737500000003</v>
      </c>
      <c r="I258" s="8">
        <v>40226.219444444447</v>
      </c>
      <c r="J258">
        <v>1</v>
      </c>
    </row>
    <row r="259" spans="1:10" x14ac:dyDescent="0.25">
      <c r="A259">
        <v>262</v>
      </c>
      <c r="B259" t="s">
        <v>740</v>
      </c>
      <c r="C259" t="s">
        <v>741</v>
      </c>
      <c r="D259">
        <v>3632</v>
      </c>
      <c r="E259" t="s">
        <v>742</v>
      </c>
      <c r="F259">
        <v>24</v>
      </c>
      <c r="G259" t="s">
        <v>187</v>
      </c>
      <c r="H259" s="8">
        <v>40220.290277777778</v>
      </c>
      <c r="I259" s="8">
        <v>40223.402083333334</v>
      </c>
      <c r="J259">
        <v>1</v>
      </c>
    </row>
    <row r="260" spans="1:10" x14ac:dyDescent="0.25">
      <c r="A260">
        <v>263</v>
      </c>
      <c r="B260" t="s">
        <v>743</v>
      </c>
      <c r="C260" t="s">
        <v>744</v>
      </c>
      <c r="D260">
        <v>3633</v>
      </c>
      <c r="E260" t="s">
        <v>745</v>
      </c>
      <c r="F260">
        <v>24</v>
      </c>
      <c r="G260" t="s">
        <v>187</v>
      </c>
      <c r="H260" s="8">
        <v>40220.324305555558</v>
      </c>
      <c r="I260" s="8">
        <v>40221.463888888888</v>
      </c>
      <c r="J260">
        <v>1</v>
      </c>
    </row>
    <row r="261" spans="1:10" x14ac:dyDescent="0.25">
      <c r="A261">
        <v>264</v>
      </c>
      <c r="B261" t="s">
        <v>746</v>
      </c>
      <c r="C261" t="s">
        <v>747</v>
      </c>
      <c r="D261">
        <v>1886</v>
      </c>
      <c r="E261" t="s">
        <v>370</v>
      </c>
      <c r="F261">
        <v>24</v>
      </c>
      <c r="G261" t="s">
        <v>187</v>
      </c>
      <c r="H261" s="8">
        <v>40220.501388888886</v>
      </c>
      <c r="I261" s="8">
        <v>40220.568749999999</v>
      </c>
      <c r="J261">
        <v>1</v>
      </c>
    </row>
    <row r="262" spans="1:10" x14ac:dyDescent="0.25">
      <c r="A262">
        <v>265</v>
      </c>
      <c r="B262" t="s">
        <v>748</v>
      </c>
      <c r="C262" t="s">
        <v>749</v>
      </c>
      <c r="D262">
        <v>3646</v>
      </c>
      <c r="E262" t="s">
        <v>750</v>
      </c>
      <c r="F262">
        <v>3646</v>
      </c>
      <c r="G262" t="s">
        <v>750</v>
      </c>
      <c r="H262" s="8">
        <v>40221.379166666666</v>
      </c>
      <c r="I262" s="8">
        <v>40222.371527777781</v>
      </c>
      <c r="J262">
        <v>1</v>
      </c>
    </row>
    <row r="263" spans="1:10" x14ac:dyDescent="0.25">
      <c r="A263">
        <v>266</v>
      </c>
      <c r="B263" t="s">
        <v>751</v>
      </c>
      <c r="C263" t="s">
        <v>752</v>
      </c>
      <c r="D263">
        <v>1573</v>
      </c>
      <c r="E263" t="s">
        <v>313</v>
      </c>
      <c r="F263">
        <v>24</v>
      </c>
      <c r="G263" t="s">
        <v>187</v>
      </c>
      <c r="H263" s="8">
        <v>40221.573611111111</v>
      </c>
      <c r="I263" s="8">
        <v>40221.631249999999</v>
      </c>
      <c r="J263">
        <v>1</v>
      </c>
    </row>
    <row r="264" spans="1:10" x14ac:dyDescent="0.25">
      <c r="A264">
        <v>267</v>
      </c>
      <c r="B264" t="s">
        <v>753</v>
      </c>
      <c r="C264" t="s">
        <v>754</v>
      </c>
      <c r="D264">
        <v>3713</v>
      </c>
      <c r="E264" t="s">
        <v>755</v>
      </c>
      <c r="F264">
        <v>24</v>
      </c>
      <c r="G264" t="s">
        <v>187</v>
      </c>
      <c r="H264" s="8">
        <v>40224.419444444444</v>
      </c>
      <c r="I264" s="8">
        <v>40225.59652777778</v>
      </c>
      <c r="J264">
        <v>1</v>
      </c>
    </row>
    <row r="265" spans="1:10" x14ac:dyDescent="0.25">
      <c r="A265">
        <v>268</v>
      </c>
      <c r="B265" t="s">
        <v>756</v>
      </c>
      <c r="C265" t="s">
        <v>757</v>
      </c>
      <c r="D265">
        <v>2369</v>
      </c>
      <c r="E265" t="s">
        <v>449</v>
      </c>
      <c r="F265">
        <v>2369</v>
      </c>
      <c r="G265" t="s">
        <v>449</v>
      </c>
      <c r="H265" s="8">
        <v>40224.835416666669</v>
      </c>
      <c r="I265" s="8">
        <v>40224.896527777775</v>
      </c>
      <c r="J265">
        <v>1</v>
      </c>
    </row>
    <row r="266" spans="1:10" x14ac:dyDescent="0.25">
      <c r="A266">
        <v>269</v>
      </c>
      <c r="B266" t="s">
        <v>758</v>
      </c>
      <c r="C266" t="s">
        <v>759</v>
      </c>
      <c r="D266">
        <v>1159</v>
      </c>
      <c r="E266" t="s">
        <v>277</v>
      </c>
      <c r="F266">
        <v>1159</v>
      </c>
      <c r="G266" t="s">
        <v>277</v>
      </c>
      <c r="H266" s="8">
        <v>40225.074305555558</v>
      </c>
      <c r="I266" s="8">
        <v>40225.232638888891</v>
      </c>
      <c r="J266">
        <v>1</v>
      </c>
    </row>
    <row r="267" spans="1:10" x14ac:dyDescent="0.25">
      <c r="A267">
        <v>270</v>
      </c>
      <c r="B267" t="s">
        <v>760</v>
      </c>
      <c r="C267" t="s">
        <v>761</v>
      </c>
      <c r="D267">
        <v>1886</v>
      </c>
      <c r="E267" t="s">
        <v>370</v>
      </c>
      <c r="F267">
        <v>178</v>
      </c>
      <c r="G267" t="s">
        <v>762</v>
      </c>
      <c r="H267" s="8">
        <v>40225.281944444447</v>
      </c>
      <c r="I267" s="8">
        <v>40225.30972222222</v>
      </c>
      <c r="J267">
        <v>1</v>
      </c>
    </row>
    <row r="268" spans="1:10" x14ac:dyDescent="0.25">
      <c r="A268">
        <v>271</v>
      </c>
      <c r="B268" t="s">
        <v>763</v>
      </c>
      <c r="C268" t="s">
        <v>764</v>
      </c>
      <c r="D268">
        <v>3713</v>
      </c>
      <c r="E268" t="s">
        <v>755</v>
      </c>
      <c r="F268">
        <v>3713</v>
      </c>
      <c r="G268" t="s">
        <v>755</v>
      </c>
      <c r="H268" s="8">
        <v>40225.445138888892</v>
      </c>
      <c r="I268" s="8">
        <v>40226.368750000001</v>
      </c>
      <c r="J268">
        <v>1</v>
      </c>
    </row>
    <row r="269" spans="1:10" x14ac:dyDescent="0.25">
      <c r="A269">
        <v>275</v>
      </c>
      <c r="B269" t="s">
        <v>765</v>
      </c>
      <c r="C269" t="s">
        <v>766</v>
      </c>
      <c r="D269">
        <v>3713</v>
      </c>
      <c r="E269" t="s">
        <v>755</v>
      </c>
      <c r="F269">
        <v>3713</v>
      </c>
      <c r="G269" t="s">
        <v>755</v>
      </c>
      <c r="H269" s="8">
        <v>40226.378472222219</v>
      </c>
      <c r="I269" s="8">
        <v>40226.525694444441</v>
      </c>
      <c r="J269">
        <v>1</v>
      </c>
    </row>
    <row r="270" spans="1:10" x14ac:dyDescent="0.25">
      <c r="A270">
        <v>272</v>
      </c>
      <c r="B270" t="s">
        <v>767</v>
      </c>
      <c r="C270" t="s">
        <v>768</v>
      </c>
      <c r="D270">
        <v>3752</v>
      </c>
      <c r="E270" t="s">
        <v>769</v>
      </c>
      <c r="F270">
        <v>3752</v>
      </c>
      <c r="G270" t="s">
        <v>769</v>
      </c>
      <c r="H270" s="8">
        <v>40225.746527777781</v>
      </c>
      <c r="I270" s="8">
        <v>40225.746527777781</v>
      </c>
      <c r="J270">
        <v>1</v>
      </c>
    </row>
    <row r="271" spans="1:10" x14ac:dyDescent="0.25">
      <c r="A271">
        <v>273</v>
      </c>
      <c r="B271" t="s">
        <v>770</v>
      </c>
      <c r="C271" t="s">
        <v>771</v>
      </c>
      <c r="D271">
        <v>3756</v>
      </c>
      <c r="E271" t="s">
        <v>772</v>
      </c>
      <c r="F271">
        <v>1</v>
      </c>
      <c r="G271" t="s">
        <v>38</v>
      </c>
      <c r="H271" s="8">
        <v>40225.818055555559</v>
      </c>
      <c r="I271" s="8">
        <v>40225.877083333333</v>
      </c>
      <c r="J271">
        <v>1</v>
      </c>
    </row>
    <row r="272" spans="1:10" x14ac:dyDescent="0.25">
      <c r="A272">
        <v>274</v>
      </c>
      <c r="B272" t="s">
        <v>773</v>
      </c>
      <c r="C272" t="s">
        <v>774</v>
      </c>
      <c r="D272">
        <v>3757</v>
      </c>
      <c r="E272" t="s">
        <v>775</v>
      </c>
      <c r="F272">
        <v>1</v>
      </c>
      <c r="G272" t="s">
        <v>38</v>
      </c>
      <c r="H272" s="8">
        <v>40225.829861111109</v>
      </c>
      <c r="I272" s="8">
        <v>40225.879166666666</v>
      </c>
      <c r="J272">
        <v>1</v>
      </c>
    </row>
    <row r="273" spans="1:10" x14ac:dyDescent="0.25">
      <c r="A273">
        <v>276</v>
      </c>
      <c r="B273" t="s">
        <v>776</v>
      </c>
      <c r="C273" t="s">
        <v>777</v>
      </c>
      <c r="D273">
        <v>3773</v>
      </c>
      <c r="E273" t="s">
        <v>778</v>
      </c>
      <c r="F273">
        <v>3773</v>
      </c>
      <c r="G273" t="s">
        <v>778</v>
      </c>
      <c r="H273" s="8">
        <v>40226.395833333336</v>
      </c>
      <c r="I273" s="8">
        <v>40227.320833333331</v>
      </c>
      <c r="J273">
        <v>2</v>
      </c>
    </row>
    <row r="274" spans="1:10" x14ac:dyDescent="0.25">
      <c r="A274">
        <v>277</v>
      </c>
      <c r="B274" t="s">
        <v>779</v>
      </c>
      <c r="C274" t="s">
        <v>780</v>
      </c>
      <c r="D274">
        <v>3713</v>
      </c>
      <c r="E274" t="s">
        <v>755</v>
      </c>
      <c r="F274">
        <v>3713</v>
      </c>
      <c r="G274" t="s">
        <v>755</v>
      </c>
      <c r="H274" s="8">
        <v>40226.462500000001</v>
      </c>
      <c r="I274" s="8">
        <v>40226.462500000001</v>
      </c>
      <c r="J274">
        <v>1</v>
      </c>
    </row>
    <row r="275" spans="1:10" x14ac:dyDescent="0.25">
      <c r="A275">
        <v>278</v>
      </c>
      <c r="B275" t="s">
        <v>781</v>
      </c>
      <c r="C275" t="s">
        <v>782</v>
      </c>
      <c r="D275">
        <v>3687</v>
      </c>
      <c r="E275" t="s">
        <v>783</v>
      </c>
      <c r="F275">
        <v>3687</v>
      </c>
      <c r="G275" t="s">
        <v>783</v>
      </c>
      <c r="H275" s="8">
        <v>40226.523611111108</v>
      </c>
      <c r="I275" s="8">
        <v>40227.459722222222</v>
      </c>
      <c r="J275">
        <v>1</v>
      </c>
    </row>
    <row r="276" spans="1:10" x14ac:dyDescent="0.25">
      <c r="A276">
        <v>280</v>
      </c>
      <c r="B276" t="s">
        <v>784</v>
      </c>
      <c r="C276" t="s">
        <v>785</v>
      </c>
      <c r="D276">
        <v>3793</v>
      </c>
      <c r="E276" t="s">
        <v>786</v>
      </c>
      <c r="F276">
        <v>24</v>
      </c>
      <c r="G276" t="s">
        <v>187</v>
      </c>
      <c r="H276" s="8">
        <v>40227.61041666667</v>
      </c>
      <c r="I276" s="8">
        <v>40227.972222222219</v>
      </c>
      <c r="J276">
        <v>1</v>
      </c>
    </row>
    <row r="277" spans="1:10" x14ac:dyDescent="0.25">
      <c r="A277">
        <v>279</v>
      </c>
      <c r="B277" t="s">
        <v>787</v>
      </c>
      <c r="C277" t="s">
        <v>788</v>
      </c>
      <c r="D277">
        <v>1</v>
      </c>
      <c r="E277" t="s">
        <v>38</v>
      </c>
      <c r="F277">
        <v>1</v>
      </c>
      <c r="H277" s="8">
        <v>40227.251388888886</v>
      </c>
      <c r="I277" s="8">
        <v>40227.251388888886</v>
      </c>
      <c r="J277">
        <v>1</v>
      </c>
    </row>
    <row r="278" spans="1:10" x14ac:dyDescent="0.25">
      <c r="A278">
        <v>281</v>
      </c>
      <c r="B278" t="s">
        <v>789</v>
      </c>
      <c r="C278" t="s">
        <v>790</v>
      </c>
      <c r="D278">
        <v>3773</v>
      </c>
      <c r="E278" t="s">
        <v>778</v>
      </c>
      <c r="F278">
        <v>3773</v>
      </c>
      <c r="G278" t="s">
        <v>778</v>
      </c>
      <c r="H278" s="8">
        <v>40228.505555555559</v>
      </c>
      <c r="I278" s="8">
        <v>40231.396527777775</v>
      </c>
      <c r="J278">
        <v>1</v>
      </c>
    </row>
    <row r="279" spans="1:10" x14ac:dyDescent="0.25">
      <c r="A279">
        <v>284</v>
      </c>
      <c r="B279" t="s">
        <v>791</v>
      </c>
      <c r="C279" t="s">
        <v>792</v>
      </c>
      <c r="D279">
        <v>3855</v>
      </c>
      <c r="E279" t="s">
        <v>793</v>
      </c>
      <c r="F279">
        <v>3855</v>
      </c>
      <c r="G279" t="s">
        <v>793</v>
      </c>
      <c r="H279" s="8">
        <v>40230.410416666666</v>
      </c>
      <c r="I279" s="8">
        <v>40238.211805555555</v>
      </c>
      <c r="J279">
        <v>1</v>
      </c>
    </row>
    <row r="280" spans="1:10" x14ac:dyDescent="0.25">
      <c r="A280">
        <v>285</v>
      </c>
      <c r="B280" t="s">
        <v>794</v>
      </c>
      <c r="C280" t="s">
        <v>795</v>
      </c>
      <c r="D280">
        <v>3863</v>
      </c>
      <c r="E280" t="s">
        <v>796</v>
      </c>
      <c r="F280">
        <v>24</v>
      </c>
      <c r="G280" t="s">
        <v>187</v>
      </c>
      <c r="H280" s="8">
        <v>40230.753472222219</v>
      </c>
      <c r="I280" s="8">
        <v>40231.002083333333</v>
      </c>
      <c r="J280">
        <v>1</v>
      </c>
    </row>
    <row r="281" spans="1:10" x14ac:dyDescent="0.25">
      <c r="A281">
        <v>286</v>
      </c>
      <c r="B281" t="s">
        <v>797</v>
      </c>
      <c r="C281" t="s">
        <v>798</v>
      </c>
      <c r="D281">
        <v>3886</v>
      </c>
      <c r="E281" t="s">
        <v>799</v>
      </c>
      <c r="F281">
        <v>28</v>
      </c>
      <c r="G281" t="s">
        <v>53</v>
      </c>
      <c r="H281" s="8">
        <v>40231.915277777778</v>
      </c>
      <c r="I281" s="8">
        <v>40240.412499999999</v>
      </c>
      <c r="J281">
        <v>1</v>
      </c>
    </row>
    <row r="282" spans="1:10" x14ac:dyDescent="0.25">
      <c r="A282">
        <v>287</v>
      </c>
      <c r="B282" t="s">
        <v>800</v>
      </c>
      <c r="C282" t="s">
        <v>801</v>
      </c>
      <c r="D282">
        <v>3883</v>
      </c>
      <c r="E282" t="s">
        <v>802</v>
      </c>
      <c r="F282">
        <v>24</v>
      </c>
      <c r="G282" t="s">
        <v>187</v>
      </c>
      <c r="H282" s="8">
        <v>40232.534722222219</v>
      </c>
      <c r="I282" s="8">
        <v>40233.168055555558</v>
      </c>
      <c r="J282">
        <v>1</v>
      </c>
    </row>
    <row r="283" spans="1:10" x14ac:dyDescent="0.25">
      <c r="A283">
        <v>288</v>
      </c>
      <c r="B283" t="s">
        <v>803</v>
      </c>
      <c r="C283" t="s">
        <v>804</v>
      </c>
      <c r="D283">
        <v>3911</v>
      </c>
      <c r="E283" t="s">
        <v>805</v>
      </c>
      <c r="F283">
        <v>3911</v>
      </c>
      <c r="G283" t="s">
        <v>805</v>
      </c>
      <c r="H283" s="8">
        <v>40232.800000000003</v>
      </c>
      <c r="I283" s="8">
        <v>40233.686805555553</v>
      </c>
      <c r="J283">
        <v>3</v>
      </c>
    </row>
    <row r="284" spans="1:10" x14ac:dyDescent="0.25">
      <c r="A284">
        <v>289</v>
      </c>
      <c r="B284" t="s">
        <v>806</v>
      </c>
      <c r="C284" t="s">
        <v>807</v>
      </c>
      <c r="D284">
        <v>2079</v>
      </c>
      <c r="E284" t="s">
        <v>401</v>
      </c>
      <c r="F284">
        <v>24</v>
      </c>
      <c r="G284" t="s">
        <v>187</v>
      </c>
      <c r="H284" s="8">
        <v>40233.26458333333</v>
      </c>
      <c r="I284" s="8">
        <v>40233.334722222222</v>
      </c>
      <c r="J284">
        <v>1</v>
      </c>
    </row>
    <row r="285" spans="1:10" x14ac:dyDescent="0.25">
      <c r="A285">
        <v>290</v>
      </c>
      <c r="B285" t="s">
        <v>808</v>
      </c>
      <c r="C285" t="s">
        <v>809</v>
      </c>
      <c r="D285">
        <v>28</v>
      </c>
      <c r="E285" t="s">
        <v>53</v>
      </c>
      <c r="F285">
        <v>28</v>
      </c>
      <c r="G285" t="s">
        <v>53</v>
      </c>
      <c r="H285" s="8">
        <v>40233.679861111108</v>
      </c>
      <c r="I285" s="8">
        <v>40239.447916666664</v>
      </c>
      <c r="J285">
        <v>1</v>
      </c>
    </row>
    <row r="286" spans="1:10" x14ac:dyDescent="0.25">
      <c r="A286">
        <v>291</v>
      </c>
      <c r="B286" t="s">
        <v>810</v>
      </c>
      <c r="C286" t="s">
        <v>811</v>
      </c>
      <c r="D286">
        <v>28</v>
      </c>
      <c r="E286" t="s">
        <v>53</v>
      </c>
      <c r="F286">
        <v>24</v>
      </c>
      <c r="G286" t="s">
        <v>187</v>
      </c>
      <c r="H286" s="8">
        <v>40233.684027777781</v>
      </c>
      <c r="I286" s="8">
        <v>40234.964583333334</v>
      </c>
      <c r="J286">
        <v>1</v>
      </c>
    </row>
    <row r="287" spans="1:10" x14ac:dyDescent="0.25">
      <c r="A287">
        <v>292</v>
      </c>
      <c r="B287" t="s">
        <v>812</v>
      </c>
      <c r="C287" t="s">
        <v>813</v>
      </c>
      <c r="D287">
        <v>3924</v>
      </c>
      <c r="E287" t="s">
        <v>814</v>
      </c>
      <c r="F287">
        <v>24</v>
      </c>
      <c r="G287" t="s">
        <v>187</v>
      </c>
      <c r="H287" s="8">
        <v>40233.743055555555</v>
      </c>
      <c r="I287" s="8">
        <v>40233.988194444442</v>
      </c>
      <c r="J287">
        <v>1</v>
      </c>
    </row>
    <row r="288" spans="1:10" x14ac:dyDescent="0.25">
      <c r="A288">
        <v>293</v>
      </c>
      <c r="B288" t="s">
        <v>815</v>
      </c>
      <c r="C288" t="s">
        <v>816</v>
      </c>
      <c r="D288">
        <v>1573</v>
      </c>
      <c r="E288" t="s">
        <v>313</v>
      </c>
      <c r="F288">
        <v>2865</v>
      </c>
      <c r="G288" t="s">
        <v>553</v>
      </c>
      <c r="H288" s="8">
        <v>40233.82916666667</v>
      </c>
      <c r="I288" s="8">
        <v>40233.980555555558</v>
      </c>
      <c r="J288">
        <v>1</v>
      </c>
    </row>
    <row r="289" spans="1:10" x14ac:dyDescent="0.25">
      <c r="A289">
        <v>294</v>
      </c>
      <c r="B289" t="s">
        <v>817</v>
      </c>
      <c r="C289" t="s">
        <v>818</v>
      </c>
      <c r="D289">
        <v>3108</v>
      </c>
      <c r="E289" t="s">
        <v>623</v>
      </c>
      <c r="F289">
        <v>3108</v>
      </c>
      <c r="G289" t="s">
        <v>623</v>
      </c>
      <c r="H289" s="8">
        <v>40234.633333333331</v>
      </c>
      <c r="I289" s="8">
        <v>40240.625</v>
      </c>
      <c r="J289">
        <v>1</v>
      </c>
    </row>
    <row r="290" spans="1:10" x14ac:dyDescent="0.25">
      <c r="A290">
        <v>295</v>
      </c>
      <c r="B290" t="s">
        <v>819</v>
      </c>
      <c r="C290" t="s">
        <v>820</v>
      </c>
      <c r="D290">
        <v>3958</v>
      </c>
      <c r="E290" t="s">
        <v>821</v>
      </c>
      <c r="F290">
        <v>24</v>
      </c>
      <c r="G290" t="s">
        <v>187</v>
      </c>
      <c r="H290" s="8">
        <v>40235.081944444442</v>
      </c>
      <c r="I290" s="8">
        <v>40238.265972222223</v>
      </c>
      <c r="J290">
        <v>1</v>
      </c>
    </row>
    <row r="291" spans="1:10" x14ac:dyDescent="0.25">
      <c r="A291">
        <v>296</v>
      </c>
      <c r="B291" t="s">
        <v>822</v>
      </c>
      <c r="C291" t="s">
        <v>823</v>
      </c>
      <c r="D291">
        <v>2369</v>
      </c>
      <c r="E291" t="s">
        <v>449</v>
      </c>
      <c r="F291">
        <v>2865</v>
      </c>
      <c r="G291" t="s">
        <v>553</v>
      </c>
      <c r="H291" s="8">
        <v>40235.203472222223</v>
      </c>
      <c r="I291" s="8">
        <v>40235.407638888886</v>
      </c>
      <c r="J291">
        <v>1</v>
      </c>
    </row>
    <row r="292" spans="1:10" x14ac:dyDescent="0.25">
      <c r="A292">
        <v>297</v>
      </c>
      <c r="B292" t="s">
        <v>824</v>
      </c>
      <c r="C292" t="s">
        <v>825</v>
      </c>
      <c r="D292">
        <v>3924</v>
      </c>
      <c r="E292" t="s">
        <v>814</v>
      </c>
      <c r="F292">
        <v>3924</v>
      </c>
      <c r="G292" t="s">
        <v>814</v>
      </c>
      <c r="H292" s="8">
        <v>40235.852777777778</v>
      </c>
      <c r="I292" s="8">
        <v>40263.600694444445</v>
      </c>
      <c r="J292">
        <v>1</v>
      </c>
    </row>
    <row r="293" spans="1:10" x14ac:dyDescent="0.25">
      <c r="A293">
        <v>298</v>
      </c>
      <c r="B293" t="s">
        <v>826</v>
      </c>
      <c r="C293" t="s">
        <v>827</v>
      </c>
      <c r="D293">
        <v>2543</v>
      </c>
      <c r="E293" t="s">
        <v>485</v>
      </c>
      <c r="F293">
        <v>2543</v>
      </c>
      <c r="G293" t="s">
        <v>485</v>
      </c>
      <c r="H293" s="8">
        <v>40236.401388888888</v>
      </c>
      <c r="I293" s="8">
        <v>40376.467361111114</v>
      </c>
      <c r="J293">
        <v>1</v>
      </c>
    </row>
    <row r="294" spans="1:10" x14ac:dyDescent="0.25">
      <c r="A294">
        <v>299</v>
      </c>
      <c r="B294" t="s">
        <v>828</v>
      </c>
      <c r="C294" t="s">
        <v>829</v>
      </c>
      <c r="D294">
        <v>3983</v>
      </c>
      <c r="E294" t="s">
        <v>830</v>
      </c>
      <c r="F294">
        <v>2865</v>
      </c>
      <c r="G294" t="s">
        <v>553</v>
      </c>
      <c r="H294" s="8">
        <v>40236.48541666667</v>
      </c>
      <c r="I294" s="8">
        <v>40236.736805555556</v>
      </c>
      <c r="J294">
        <v>1</v>
      </c>
    </row>
    <row r="295" spans="1:10" x14ac:dyDescent="0.25">
      <c r="A295">
        <v>300</v>
      </c>
      <c r="B295" t="s">
        <v>831</v>
      </c>
      <c r="C295" t="s">
        <v>832</v>
      </c>
      <c r="D295">
        <v>4009</v>
      </c>
      <c r="E295" t="s">
        <v>833</v>
      </c>
      <c r="F295">
        <v>24</v>
      </c>
      <c r="G295" t="s">
        <v>187</v>
      </c>
      <c r="H295" s="8">
        <v>40237.803472222222</v>
      </c>
      <c r="I295" s="8">
        <v>40238.093055555553</v>
      </c>
      <c r="J295">
        <v>1</v>
      </c>
    </row>
    <row r="296" spans="1:10" x14ac:dyDescent="0.25">
      <c r="A296">
        <v>301</v>
      </c>
      <c r="B296" t="s">
        <v>834</v>
      </c>
      <c r="C296" t="s">
        <v>835</v>
      </c>
      <c r="D296">
        <v>1886</v>
      </c>
      <c r="E296" t="s">
        <v>370</v>
      </c>
      <c r="F296">
        <v>5489</v>
      </c>
      <c r="G296" t="s">
        <v>836</v>
      </c>
      <c r="H296" s="8">
        <v>40238.213888888888</v>
      </c>
      <c r="I296" s="8">
        <v>40289.531944444447</v>
      </c>
      <c r="J296">
        <v>1</v>
      </c>
    </row>
    <row r="297" spans="1:10" x14ac:dyDescent="0.25">
      <c r="A297">
        <v>302</v>
      </c>
      <c r="B297" t="s">
        <v>837</v>
      </c>
      <c r="C297" t="s">
        <v>838</v>
      </c>
      <c r="D297">
        <v>109</v>
      </c>
      <c r="E297" t="s">
        <v>50</v>
      </c>
      <c r="F297">
        <v>2758</v>
      </c>
      <c r="G297" t="s">
        <v>544</v>
      </c>
      <c r="H297" s="8">
        <v>40238.955555555556</v>
      </c>
      <c r="I297" s="8">
        <v>40241.550694444442</v>
      </c>
      <c r="J297">
        <v>1</v>
      </c>
    </row>
    <row r="298" spans="1:10" x14ac:dyDescent="0.25">
      <c r="A298">
        <v>303</v>
      </c>
      <c r="B298" t="s">
        <v>839</v>
      </c>
      <c r="C298" t="s">
        <v>840</v>
      </c>
      <c r="D298">
        <v>4048</v>
      </c>
      <c r="E298" t="s">
        <v>841</v>
      </c>
      <c r="F298">
        <v>4048</v>
      </c>
      <c r="G298" t="s">
        <v>841</v>
      </c>
      <c r="H298" s="8">
        <v>40239.388194444444</v>
      </c>
      <c r="I298" s="8">
        <v>40245.478472222225</v>
      </c>
      <c r="J298">
        <v>1</v>
      </c>
    </row>
    <row r="299" spans="1:10" x14ac:dyDescent="0.25">
      <c r="A299">
        <v>304</v>
      </c>
      <c r="B299" t="s">
        <v>842</v>
      </c>
      <c r="C299" t="s">
        <v>843</v>
      </c>
      <c r="D299">
        <v>2683</v>
      </c>
      <c r="E299" t="s">
        <v>515</v>
      </c>
      <c r="F299">
        <v>2683</v>
      </c>
      <c r="G299" t="s">
        <v>515</v>
      </c>
      <c r="H299" s="8">
        <v>40239.486805555556</v>
      </c>
      <c r="I299" s="8">
        <v>40245.488888888889</v>
      </c>
      <c r="J299">
        <v>1</v>
      </c>
    </row>
    <row r="300" spans="1:10" x14ac:dyDescent="0.25">
      <c r="A300">
        <v>305</v>
      </c>
      <c r="B300" t="s">
        <v>844</v>
      </c>
      <c r="C300" t="s">
        <v>845</v>
      </c>
      <c r="D300">
        <v>4057</v>
      </c>
      <c r="E300" t="s">
        <v>846</v>
      </c>
      <c r="F300">
        <v>4057</v>
      </c>
      <c r="G300" t="s">
        <v>846</v>
      </c>
      <c r="H300" s="8">
        <v>40239.632638888892</v>
      </c>
      <c r="I300" s="8">
        <v>40241.418749999997</v>
      </c>
      <c r="J300">
        <v>1</v>
      </c>
    </row>
    <row r="301" spans="1:10" x14ac:dyDescent="0.25">
      <c r="A301">
        <v>306</v>
      </c>
      <c r="B301" t="s">
        <v>847</v>
      </c>
      <c r="C301" t="s">
        <v>848</v>
      </c>
      <c r="D301">
        <v>4061</v>
      </c>
      <c r="E301" t="s">
        <v>849</v>
      </c>
      <c r="F301">
        <v>4061</v>
      </c>
      <c r="G301" t="s">
        <v>849</v>
      </c>
      <c r="H301" s="8">
        <v>40239.677083333336</v>
      </c>
      <c r="I301" s="8">
        <v>40284.868750000001</v>
      </c>
      <c r="J301">
        <v>1</v>
      </c>
    </row>
    <row r="302" spans="1:10" x14ac:dyDescent="0.25">
      <c r="A302">
        <v>307</v>
      </c>
      <c r="B302" t="s">
        <v>850</v>
      </c>
      <c r="C302" t="s">
        <v>851</v>
      </c>
      <c r="D302">
        <v>4068</v>
      </c>
      <c r="E302" t="s">
        <v>852</v>
      </c>
      <c r="F302">
        <v>24</v>
      </c>
      <c r="G302" t="s">
        <v>187</v>
      </c>
      <c r="H302" s="8">
        <v>40239.945833333331</v>
      </c>
      <c r="I302" s="8">
        <v>40239.98333333333</v>
      </c>
      <c r="J302">
        <v>1</v>
      </c>
    </row>
    <row r="303" spans="1:10" x14ac:dyDescent="0.25">
      <c r="A303">
        <v>308</v>
      </c>
      <c r="B303" t="s">
        <v>853</v>
      </c>
      <c r="C303" t="s">
        <v>854</v>
      </c>
      <c r="D303">
        <v>4092</v>
      </c>
      <c r="E303" t="s">
        <v>855</v>
      </c>
      <c r="F303">
        <v>4092</v>
      </c>
      <c r="G303" t="s">
        <v>855</v>
      </c>
      <c r="H303" s="8">
        <v>40240.863888888889</v>
      </c>
      <c r="I303" s="8">
        <v>40241.564583333333</v>
      </c>
      <c r="J303">
        <v>1</v>
      </c>
    </row>
    <row r="304" spans="1:10" x14ac:dyDescent="0.25">
      <c r="A304">
        <v>309</v>
      </c>
      <c r="B304" t="s">
        <v>856</v>
      </c>
      <c r="C304" t="s">
        <v>857</v>
      </c>
      <c r="D304">
        <v>178</v>
      </c>
      <c r="E304" t="s">
        <v>762</v>
      </c>
      <c r="F304">
        <v>178</v>
      </c>
      <c r="G304" t="s">
        <v>762</v>
      </c>
      <c r="H304" s="8">
        <v>40241.420138888891</v>
      </c>
      <c r="I304" s="8">
        <v>40241.550000000003</v>
      </c>
      <c r="J304">
        <v>1</v>
      </c>
    </row>
    <row r="305" spans="1:10" x14ac:dyDescent="0.25">
      <c r="A305">
        <v>310</v>
      </c>
      <c r="B305" t="s">
        <v>858</v>
      </c>
      <c r="C305" t="s">
        <v>859</v>
      </c>
      <c r="D305">
        <v>4108</v>
      </c>
      <c r="E305" t="s">
        <v>860</v>
      </c>
      <c r="F305">
        <v>4108</v>
      </c>
      <c r="G305" t="s">
        <v>860</v>
      </c>
      <c r="H305" s="8">
        <v>40241.518055555556</v>
      </c>
      <c r="I305" s="8">
        <v>40241.678472222222</v>
      </c>
      <c r="J305">
        <v>1</v>
      </c>
    </row>
    <row r="306" spans="1:10" x14ac:dyDescent="0.25">
      <c r="A306">
        <v>311</v>
      </c>
      <c r="B306" t="s">
        <v>861</v>
      </c>
      <c r="C306" t="s">
        <v>862</v>
      </c>
      <c r="D306">
        <v>1886</v>
      </c>
      <c r="E306" t="s">
        <v>370</v>
      </c>
      <c r="F306">
        <v>1886</v>
      </c>
      <c r="G306" t="s">
        <v>370</v>
      </c>
      <c r="H306" s="8">
        <v>40242.265972222223</v>
      </c>
      <c r="I306" s="8">
        <v>40242.442361111112</v>
      </c>
      <c r="J306">
        <v>1</v>
      </c>
    </row>
    <row r="307" spans="1:10" x14ac:dyDescent="0.25">
      <c r="A307">
        <v>312</v>
      </c>
      <c r="B307" t="s">
        <v>863</v>
      </c>
      <c r="C307" t="s">
        <v>864</v>
      </c>
      <c r="D307">
        <v>4134</v>
      </c>
      <c r="E307" t="s">
        <v>865</v>
      </c>
      <c r="F307">
        <v>4134</v>
      </c>
      <c r="G307" t="s">
        <v>865</v>
      </c>
      <c r="H307" s="8">
        <v>40242.520833333336</v>
      </c>
      <c r="I307" s="8">
        <v>40242.520833333336</v>
      </c>
      <c r="J307">
        <v>1</v>
      </c>
    </row>
    <row r="308" spans="1:10" x14ac:dyDescent="0.25">
      <c r="A308">
        <v>313</v>
      </c>
      <c r="B308" t="s">
        <v>866</v>
      </c>
      <c r="C308" t="s">
        <v>867</v>
      </c>
      <c r="D308">
        <v>4144</v>
      </c>
      <c r="E308" t="s">
        <v>868</v>
      </c>
      <c r="F308">
        <v>2758</v>
      </c>
      <c r="G308" t="s">
        <v>544</v>
      </c>
      <c r="H308" s="8">
        <v>40243.004861111112</v>
      </c>
      <c r="I308" s="8">
        <v>40244.443749999999</v>
      </c>
      <c r="J308">
        <v>1</v>
      </c>
    </row>
    <row r="309" spans="1:10" x14ac:dyDescent="0.25">
      <c r="A309">
        <v>314</v>
      </c>
      <c r="B309" t="s">
        <v>869</v>
      </c>
      <c r="C309" t="s">
        <v>870</v>
      </c>
      <c r="D309">
        <v>4175</v>
      </c>
      <c r="E309" t="s">
        <v>871</v>
      </c>
      <c r="F309">
        <v>2758</v>
      </c>
      <c r="G309" t="s">
        <v>544</v>
      </c>
      <c r="H309" s="8">
        <v>40244.304166666669</v>
      </c>
      <c r="I309" s="8">
        <v>40244.427777777775</v>
      </c>
      <c r="J309">
        <v>1</v>
      </c>
    </row>
    <row r="310" spans="1:10" x14ac:dyDescent="0.25">
      <c r="A310">
        <v>315</v>
      </c>
      <c r="B310" t="s">
        <v>872</v>
      </c>
      <c r="C310" t="s">
        <v>873</v>
      </c>
      <c r="D310">
        <v>3622</v>
      </c>
      <c r="E310" t="s">
        <v>43</v>
      </c>
      <c r="F310">
        <v>4675</v>
      </c>
      <c r="G310" t="s">
        <v>874</v>
      </c>
      <c r="H310" s="8">
        <v>40244.706944444442</v>
      </c>
      <c r="I310" s="8">
        <v>40260.625694444447</v>
      </c>
      <c r="J310">
        <v>1</v>
      </c>
    </row>
    <row r="311" spans="1:10" x14ac:dyDescent="0.25">
      <c r="A311">
        <v>316</v>
      </c>
      <c r="B311" t="s">
        <v>875</v>
      </c>
      <c r="C311" t="s">
        <v>876</v>
      </c>
      <c r="D311">
        <v>4048</v>
      </c>
      <c r="E311" t="s">
        <v>841</v>
      </c>
      <c r="F311">
        <v>4048</v>
      </c>
      <c r="G311" t="s">
        <v>841</v>
      </c>
      <c r="H311" s="8">
        <v>40245.477083333331</v>
      </c>
      <c r="I311" s="8">
        <v>40246.578472222223</v>
      </c>
      <c r="J311">
        <v>1</v>
      </c>
    </row>
    <row r="312" spans="1:10" x14ac:dyDescent="0.25">
      <c r="A312">
        <v>317</v>
      </c>
      <c r="B312" t="s">
        <v>877</v>
      </c>
      <c r="C312" t="s">
        <v>878</v>
      </c>
      <c r="D312">
        <v>3713</v>
      </c>
      <c r="E312" t="s">
        <v>755</v>
      </c>
      <c r="F312">
        <v>2758</v>
      </c>
      <c r="G312" t="s">
        <v>544</v>
      </c>
      <c r="H312" s="8">
        <v>40246.507638888892</v>
      </c>
      <c r="I312" s="8">
        <v>40247.511805555558</v>
      </c>
      <c r="J312">
        <v>1</v>
      </c>
    </row>
    <row r="313" spans="1:10" x14ac:dyDescent="0.25">
      <c r="A313">
        <v>318</v>
      </c>
      <c r="B313" t="s">
        <v>879</v>
      </c>
      <c r="C313" t="s">
        <v>880</v>
      </c>
      <c r="D313">
        <v>4251</v>
      </c>
      <c r="E313" t="s">
        <v>881</v>
      </c>
      <c r="F313">
        <v>4251</v>
      </c>
      <c r="G313" t="s">
        <v>881</v>
      </c>
      <c r="H313" s="8">
        <v>40247.600694444445</v>
      </c>
      <c r="I313" s="8">
        <v>40251.915972222225</v>
      </c>
      <c r="J313">
        <v>1</v>
      </c>
    </row>
    <row r="314" spans="1:10" x14ac:dyDescent="0.25">
      <c r="A314">
        <v>319</v>
      </c>
      <c r="B314" t="s">
        <v>882</v>
      </c>
      <c r="C314" t="s">
        <v>883</v>
      </c>
      <c r="D314">
        <v>3108</v>
      </c>
      <c r="E314" t="s">
        <v>623</v>
      </c>
      <c r="F314">
        <v>3108</v>
      </c>
      <c r="G314" t="s">
        <v>623</v>
      </c>
      <c r="H314" s="8">
        <v>40247.679861111108</v>
      </c>
      <c r="I314" s="8">
        <v>40248.617361111108</v>
      </c>
      <c r="J314">
        <v>1</v>
      </c>
    </row>
    <row r="315" spans="1:10" x14ac:dyDescent="0.25">
      <c r="A315">
        <v>320</v>
      </c>
      <c r="B315" t="s">
        <v>884</v>
      </c>
      <c r="C315" t="s">
        <v>885</v>
      </c>
      <c r="D315">
        <v>4257</v>
      </c>
      <c r="E315" t="s">
        <v>886</v>
      </c>
      <c r="F315">
        <v>24</v>
      </c>
      <c r="G315" t="s">
        <v>187</v>
      </c>
      <c r="H315" s="8">
        <v>40247.763888888891</v>
      </c>
      <c r="I315" s="8">
        <v>40248.033333333333</v>
      </c>
      <c r="J315">
        <v>1</v>
      </c>
    </row>
    <row r="316" spans="1:10" x14ac:dyDescent="0.25">
      <c r="A316">
        <v>321</v>
      </c>
      <c r="B316" t="s">
        <v>887</v>
      </c>
      <c r="C316" t="s">
        <v>888</v>
      </c>
      <c r="D316">
        <v>4288</v>
      </c>
      <c r="E316" t="s">
        <v>889</v>
      </c>
      <c r="F316">
        <v>4288</v>
      </c>
      <c r="G316" t="s">
        <v>889</v>
      </c>
      <c r="H316" s="8">
        <v>40248.699999999997</v>
      </c>
      <c r="I316" s="8">
        <v>40249.645833333336</v>
      </c>
      <c r="J316">
        <v>1</v>
      </c>
    </row>
    <row r="317" spans="1:10" x14ac:dyDescent="0.25">
      <c r="A317">
        <v>322</v>
      </c>
      <c r="B317" t="s">
        <v>890</v>
      </c>
      <c r="C317" t="s">
        <v>891</v>
      </c>
      <c r="D317">
        <v>4307</v>
      </c>
      <c r="E317" t="s">
        <v>892</v>
      </c>
      <c r="F317">
        <v>2865</v>
      </c>
      <c r="G317" t="s">
        <v>553</v>
      </c>
      <c r="H317" s="8">
        <v>40249.331250000003</v>
      </c>
      <c r="I317" s="8">
        <v>40249.587500000001</v>
      </c>
      <c r="J317">
        <v>1</v>
      </c>
    </row>
    <row r="318" spans="1:10" x14ac:dyDescent="0.25">
      <c r="A318">
        <v>323</v>
      </c>
      <c r="B318" t="s">
        <v>893</v>
      </c>
      <c r="C318" t="s">
        <v>894</v>
      </c>
      <c r="D318">
        <v>4307</v>
      </c>
      <c r="E318" t="s">
        <v>892</v>
      </c>
      <c r="F318">
        <v>4307</v>
      </c>
      <c r="G318" t="s">
        <v>892</v>
      </c>
      <c r="H318" s="8">
        <v>40249.35833333333</v>
      </c>
      <c r="I318" s="8">
        <v>40249.35833333333</v>
      </c>
      <c r="J318">
        <v>1</v>
      </c>
    </row>
    <row r="319" spans="1:10" x14ac:dyDescent="0.25">
      <c r="A319">
        <v>325</v>
      </c>
      <c r="B319" t="s">
        <v>895</v>
      </c>
      <c r="C319" t="s">
        <v>896</v>
      </c>
      <c r="D319">
        <v>4324</v>
      </c>
      <c r="E319" t="s">
        <v>897</v>
      </c>
      <c r="F319">
        <v>4324</v>
      </c>
      <c r="G319" t="s">
        <v>897</v>
      </c>
      <c r="H319" s="8">
        <v>40249.746527777781</v>
      </c>
      <c r="I319" s="8">
        <v>40249.746527777781</v>
      </c>
      <c r="J319">
        <v>1</v>
      </c>
    </row>
    <row r="320" spans="1:10" x14ac:dyDescent="0.25">
      <c r="A320">
        <v>324</v>
      </c>
      <c r="B320" t="s">
        <v>898</v>
      </c>
      <c r="C320" t="s">
        <v>899</v>
      </c>
      <c r="D320">
        <v>3108</v>
      </c>
      <c r="E320" t="s">
        <v>623</v>
      </c>
      <c r="F320">
        <v>2018</v>
      </c>
      <c r="G320" t="s">
        <v>641</v>
      </c>
      <c r="H320" s="8">
        <v>40249.412499999999</v>
      </c>
      <c r="I320" s="8">
        <v>40249.636805555558</v>
      </c>
      <c r="J320">
        <v>1</v>
      </c>
    </row>
    <row r="321" spans="1:10" x14ac:dyDescent="0.25">
      <c r="A321">
        <v>326</v>
      </c>
      <c r="B321" t="s">
        <v>900</v>
      </c>
      <c r="C321" t="s">
        <v>901</v>
      </c>
      <c r="D321">
        <v>4338</v>
      </c>
      <c r="E321" t="s">
        <v>902</v>
      </c>
      <c r="F321">
        <v>24</v>
      </c>
      <c r="G321" t="s">
        <v>187</v>
      </c>
      <c r="H321" s="8">
        <v>40250.357638888891</v>
      </c>
      <c r="I321" s="8">
        <v>40250.396527777775</v>
      </c>
      <c r="J321">
        <v>1</v>
      </c>
    </row>
    <row r="322" spans="1:10" x14ac:dyDescent="0.25">
      <c r="A322">
        <v>327</v>
      </c>
      <c r="B322" t="s">
        <v>903</v>
      </c>
      <c r="C322" t="s">
        <v>904</v>
      </c>
      <c r="D322">
        <v>4356</v>
      </c>
      <c r="E322" t="s">
        <v>905</v>
      </c>
      <c r="F322">
        <v>2758</v>
      </c>
      <c r="G322" t="s">
        <v>544</v>
      </c>
      <c r="H322" s="8">
        <v>40251.436805555553</v>
      </c>
      <c r="I322" s="8">
        <v>40252.506944444445</v>
      </c>
      <c r="J322">
        <v>1</v>
      </c>
    </row>
    <row r="323" spans="1:10" x14ac:dyDescent="0.25">
      <c r="A323">
        <v>328</v>
      </c>
      <c r="B323" t="s">
        <v>906</v>
      </c>
      <c r="C323" t="s">
        <v>907</v>
      </c>
      <c r="D323">
        <v>4360</v>
      </c>
      <c r="E323" t="s">
        <v>908</v>
      </c>
      <c r="F323">
        <v>4360</v>
      </c>
      <c r="H323" s="8">
        <v>40251.609027777777</v>
      </c>
      <c r="I323" s="8">
        <v>40255.529861111114</v>
      </c>
      <c r="J323">
        <v>1</v>
      </c>
    </row>
    <row r="324" spans="1:10" x14ac:dyDescent="0.25">
      <c r="A324">
        <v>329</v>
      </c>
      <c r="B324" t="s">
        <v>909</v>
      </c>
      <c r="C324" t="s">
        <v>910</v>
      </c>
      <c r="D324">
        <v>1886</v>
      </c>
      <c r="E324" t="s">
        <v>370</v>
      </c>
      <c r="F324">
        <v>24</v>
      </c>
      <c r="G324" t="s">
        <v>187</v>
      </c>
      <c r="H324" s="8">
        <v>40252.24722222222</v>
      </c>
      <c r="I324" s="8">
        <v>40252.486111111109</v>
      </c>
      <c r="J324">
        <v>1</v>
      </c>
    </row>
    <row r="325" spans="1:10" x14ac:dyDescent="0.25">
      <c r="A325">
        <v>330</v>
      </c>
      <c r="B325" t="s">
        <v>911</v>
      </c>
      <c r="C325" t="s">
        <v>912</v>
      </c>
      <c r="D325">
        <v>4390</v>
      </c>
      <c r="E325" t="s">
        <v>913</v>
      </c>
      <c r="F325">
        <v>2018</v>
      </c>
      <c r="G325" t="s">
        <v>641</v>
      </c>
      <c r="H325" s="8">
        <v>40252.431944444441</v>
      </c>
      <c r="I325" s="8">
        <v>40252.445138888892</v>
      </c>
      <c r="J325">
        <v>1</v>
      </c>
    </row>
    <row r="326" spans="1:10" x14ac:dyDescent="0.25">
      <c r="A326">
        <v>331</v>
      </c>
      <c r="B326" t="s">
        <v>914</v>
      </c>
      <c r="C326" t="s">
        <v>915</v>
      </c>
      <c r="D326">
        <v>4390</v>
      </c>
      <c r="E326" t="s">
        <v>913</v>
      </c>
      <c r="F326">
        <v>24</v>
      </c>
      <c r="G326" t="s">
        <v>187</v>
      </c>
      <c r="H326" s="8">
        <v>40252.53125</v>
      </c>
      <c r="I326" s="8">
        <v>40252.568055555559</v>
      </c>
      <c r="J326">
        <v>1</v>
      </c>
    </row>
    <row r="327" spans="1:10" x14ac:dyDescent="0.25">
      <c r="A327">
        <v>332</v>
      </c>
      <c r="B327" t="s">
        <v>916</v>
      </c>
      <c r="C327" t="s">
        <v>917</v>
      </c>
      <c r="D327">
        <v>4393</v>
      </c>
      <c r="E327" t="s">
        <v>918</v>
      </c>
      <c r="F327">
        <v>4393</v>
      </c>
      <c r="G327" t="s">
        <v>918</v>
      </c>
      <c r="H327" s="8">
        <v>40252.537499999999</v>
      </c>
      <c r="I327" s="8">
        <v>40253.369444444441</v>
      </c>
      <c r="J327">
        <v>1</v>
      </c>
    </row>
    <row r="328" spans="1:10" x14ac:dyDescent="0.25">
      <c r="A328">
        <v>333</v>
      </c>
      <c r="B328" t="s">
        <v>919</v>
      </c>
      <c r="C328" t="s">
        <v>920</v>
      </c>
      <c r="D328">
        <v>4409</v>
      </c>
      <c r="E328" t="s">
        <v>921</v>
      </c>
      <c r="F328">
        <v>4409</v>
      </c>
      <c r="G328" t="s">
        <v>921</v>
      </c>
      <c r="H328" s="8">
        <v>40252.935416666667</v>
      </c>
      <c r="I328" s="8">
        <v>40254.035416666666</v>
      </c>
      <c r="J328">
        <v>1</v>
      </c>
    </row>
    <row r="329" spans="1:10" x14ac:dyDescent="0.25">
      <c r="A329">
        <v>334</v>
      </c>
      <c r="B329" t="s">
        <v>922</v>
      </c>
      <c r="C329" t="s">
        <v>923</v>
      </c>
      <c r="D329">
        <v>4393</v>
      </c>
      <c r="E329" t="s">
        <v>918</v>
      </c>
      <c r="F329">
        <v>4393</v>
      </c>
      <c r="G329" t="s">
        <v>918</v>
      </c>
      <c r="H329" s="8">
        <v>40253.438888888886</v>
      </c>
      <c r="I329" s="8">
        <v>40253.492361111108</v>
      </c>
      <c r="J329">
        <v>1</v>
      </c>
    </row>
    <row r="330" spans="1:10" x14ac:dyDescent="0.25">
      <c r="A330">
        <v>335</v>
      </c>
      <c r="B330" t="s">
        <v>924</v>
      </c>
      <c r="C330" t="s">
        <v>925</v>
      </c>
      <c r="D330">
        <v>4390</v>
      </c>
      <c r="E330" t="s">
        <v>913</v>
      </c>
      <c r="F330">
        <v>2865</v>
      </c>
      <c r="G330" t="s">
        <v>553</v>
      </c>
      <c r="H330" s="8">
        <v>40254.588888888888</v>
      </c>
      <c r="I330" s="8">
        <v>40254.704861111109</v>
      </c>
      <c r="J330">
        <v>1</v>
      </c>
    </row>
    <row r="331" spans="1:10" x14ac:dyDescent="0.25">
      <c r="A331">
        <v>336</v>
      </c>
      <c r="B331" t="s">
        <v>926</v>
      </c>
      <c r="C331" t="s">
        <v>927</v>
      </c>
      <c r="D331">
        <v>4475</v>
      </c>
      <c r="E331" t="s">
        <v>928</v>
      </c>
      <c r="F331">
        <v>2865</v>
      </c>
      <c r="G331" t="s">
        <v>553</v>
      </c>
      <c r="H331" s="8">
        <v>40254.670138888891</v>
      </c>
      <c r="I331" s="8">
        <v>40254.712500000001</v>
      </c>
      <c r="J331">
        <v>1</v>
      </c>
    </row>
    <row r="332" spans="1:10" x14ac:dyDescent="0.25">
      <c r="A332">
        <v>337</v>
      </c>
      <c r="B332" t="s">
        <v>929</v>
      </c>
      <c r="C332" t="s">
        <v>930</v>
      </c>
      <c r="D332">
        <v>4476</v>
      </c>
      <c r="E332" t="s">
        <v>931</v>
      </c>
      <c r="F332">
        <v>4476</v>
      </c>
      <c r="G332" t="s">
        <v>931</v>
      </c>
      <c r="H332" s="8">
        <v>40254.708333333336</v>
      </c>
      <c r="I332" s="8">
        <v>40254.841666666667</v>
      </c>
      <c r="J332">
        <v>1</v>
      </c>
    </row>
    <row r="333" spans="1:10" x14ac:dyDescent="0.25">
      <c r="A333">
        <v>338</v>
      </c>
      <c r="B333" t="s">
        <v>932</v>
      </c>
      <c r="C333" t="s">
        <v>933</v>
      </c>
      <c r="D333">
        <v>4498</v>
      </c>
      <c r="E333" t="s">
        <v>934</v>
      </c>
      <c r="F333">
        <v>24</v>
      </c>
      <c r="G333" t="s">
        <v>187</v>
      </c>
      <c r="H333" s="8">
        <v>40255.166666666664</v>
      </c>
      <c r="I333" s="8">
        <v>40256.060416666667</v>
      </c>
      <c r="J333">
        <v>1</v>
      </c>
    </row>
    <row r="334" spans="1:10" x14ac:dyDescent="0.25">
      <c r="A334">
        <v>339</v>
      </c>
      <c r="B334" t="s">
        <v>935</v>
      </c>
      <c r="C334" t="s">
        <v>936</v>
      </c>
      <c r="D334">
        <v>4530</v>
      </c>
      <c r="E334" t="s">
        <v>937</v>
      </c>
      <c r="F334">
        <v>24</v>
      </c>
      <c r="G334" t="s">
        <v>187</v>
      </c>
      <c r="H334" s="8">
        <v>40256.021527777775</v>
      </c>
      <c r="I334" s="8">
        <v>40256.216666666667</v>
      </c>
      <c r="J334">
        <v>1</v>
      </c>
    </row>
    <row r="335" spans="1:10" x14ac:dyDescent="0.25">
      <c r="A335">
        <v>340</v>
      </c>
      <c r="B335" t="s">
        <v>938</v>
      </c>
      <c r="C335" t="s">
        <v>939</v>
      </c>
      <c r="D335">
        <v>4536</v>
      </c>
      <c r="E335" t="s">
        <v>940</v>
      </c>
      <c r="F335">
        <v>4536</v>
      </c>
      <c r="G335" t="s">
        <v>940</v>
      </c>
      <c r="H335" s="8">
        <v>40256.138888888891</v>
      </c>
      <c r="I335" s="8">
        <v>40256.138888888891</v>
      </c>
      <c r="J335">
        <v>1</v>
      </c>
    </row>
    <row r="336" spans="1:10" x14ac:dyDescent="0.25">
      <c r="A336">
        <v>341</v>
      </c>
      <c r="B336" t="s">
        <v>941</v>
      </c>
      <c r="C336" t="s">
        <v>942</v>
      </c>
      <c r="D336">
        <v>1886</v>
      </c>
      <c r="E336" t="s">
        <v>370</v>
      </c>
      <c r="F336">
        <v>1886</v>
      </c>
      <c r="G336" t="s">
        <v>370</v>
      </c>
      <c r="H336" s="8">
        <v>40256.309027777781</v>
      </c>
      <c r="I336" s="8">
        <v>40261.319444444445</v>
      </c>
      <c r="J336">
        <v>1</v>
      </c>
    </row>
    <row r="337" spans="1:10" x14ac:dyDescent="0.25">
      <c r="A337">
        <v>342</v>
      </c>
      <c r="B337" t="s">
        <v>943</v>
      </c>
      <c r="C337" t="s">
        <v>944</v>
      </c>
      <c r="D337">
        <v>4551</v>
      </c>
      <c r="E337" t="s">
        <v>945</v>
      </c>
      <c r="F337">
        <v>24</v>
      </c>
      <c r="G337" t="s">
        <v>187</v>
      </c>
      <c r="H337" s="8">
        <v>40256.697222222225</v>
      </c>
      <c r="I337" s="8">
        <v>40257.020833333336</v>
      </c>
      <c r="J337">
        <v>1</v>
      </c>
    </row>
    <row r="338" spans="1:10" x14ac:dyDescent="0.25">
      <c r="A338">
        <v>343</v>
      </c>
      <c r="B338" t="s">
        <v>946</v>
      </c>
      <c r="C338" t="s">
        <v>947</v>
      </c>
      <c r="D338">
        <v>4544</v>
      </c>
      <c r="E338" t="s">
        <v>948</v>
      </c>
      <c r="F338">
        <v>24</v>
      </c>
      <c r="G338" t="s">
        <v>187</v>
      </c>
      <c r="H338" s="8">
        <v>40256.828472222223</v>
      </c>
      <c r="I338" s="8">
        <v>40262.947916666664</v>
      </c>
      <c r="J338">
        <v>1</v>
      </c>
    </row>
    <row r="339" spans="1:10" x14ac:dyDescent="0.25">
      <c r="A339">
        <v>344</v>
      </c>
      <c r="B339" t="s">
        <v>949</v>
      </c>
      <c r="C339" t="s">
        <v>950</v>
      </c>
      <c r="D339">
        <v>4557</v>
      </c>
      <c r="E339" t="s">
        <v>951</v>
      </c>
      <c r="F339">
        <v>4557</v>
      </c>
      <c r="G339" t="s">
        <v>951</v>
      </c>
      <c r="H339" s="8">
        <v>40256.881944444445</v>
      </c>
      <c r="I339" s="8">
        <v>40261.847916666666</v>
      </c>
      <c r="J339">
        <v>1</v>
      </c>
    </row>
    <row r="340" spans="1:10" x14ac:dyDescent="0.25">
      <c r="A340">
        <v>345</v>
      </c>
      <c r="B340" t="s">
        <v>952</v>
      </c>
      <c r="C340" t="s">
        <v>953</v>
      </c>
      <c r="D340">
        <v>4530</v>
      </c>
      <c r="E340" t="s">
        <v>937</v>
      </c>
      <c r="F340">
        <v>4530</v>
      </c>
      <c r="G340" t="s">
        <v>937</v>
      </c>
      <c r="H340" s="8">
        <v>40258.986111111109</v>
      </c>
      <c r="I340" s="8">
        <v>40261.624305555553</v>
      </c>
      <c r="J340">
        <v>1</v>
      </c>
    </row>
    <row r="341" spans="1:10" x14ac:dyDescent="0.25">
      <c r="A341">
        <v>346</v>
      </c>
      <c r="B341" t="s">
        <v>954</v>
      </c>
      <c r="C341" t="s">
        <v>955</v>
      </c>
      <c r="D341">
        <v>4632</v>
      </c>
      <c r="E341" t="s">
        <v>956</v>
      </c>
      <c r="F341">
        <v>24</v>
      </c>
      <c r="H341" s="8">
        <v>40259.054861111108</v>
      </c>
      <c r="I341" s="8">
        <v>40259.077777777777</v>
      </c>
      <c r="J341">
        <v>1</v>
      </c>
    </row>
    <row r="342" spans="1:10" x14ac:dyDescent="0.25">
      <c r="A342">
        <v>347</v>
      </c>
      <c r="B342" t="s">
        <v>957</v>
      </c>
      <c r="C342" t="s">
        <v>958</v>
      </c>
      <c r="D342">
        <v>2758</v>
      </c>
      <c r="E342" t="s">
        <v>544</v>
      </c>
      <c r="F342">
        <v>2758</v>
      </c>
      <c r="G342" t="s">
        <v>544</v>
      </c>
      <c r="H342" s="8">
        <v>40259.484722222223</v>
      </c>
      <c r="I342" s="8">
        <v>40259.484722222223</v>
      </c>
      <c r="J342">
        <v>1</v>
      </c>
    </row>
    <row r="343" spans="1:10" x14ac:dyDescent="0.25">
      <c r="A343">
        <v>348</v>
      </c>
      <c r="B343" t="s">
        <v>959</v>
      </c>
      <c r="C343" t="s">
        <v>960</v>
      </c>
      <c r="D343">
        <v>4661</v>
      </c>
      <c r="E343" t="s">
        <v>961</v>
      </c>
      <c r="F343">
        <v>4661</v>
      </c>
      <c r="G343" t="s">
        <v>961</v>
      </c>
      <c r="H343" s="8">
        <v>40260.006249999999</v>
      </c>
      <c r="I343" s="8">
        <v>40262.865972222222</v>
      </c>
      <c r="J343">
        <v>1</v>
      </c>
    </row>
    <row r="344" spans="1:10" x14ac:dyDescent="0.25">
      <c r="A344">
        <v>349</v>
      </c>
      <c r="B344" t="s">
        <v>962</v>
      </c>
      <c r="C344" t="s">
        <v>963</v>
      </c>
      <c r="D344">
        <v>2369</v>
      </c>
      <c r="E344" t="s">
        <v>449</v>
      </c>
      <c r="F344">
        <v>24</v>
      </c>
      <c r="G344" t="s">
        <v>187</v>
      </c>
      <c r="H344" s="8">
        <v>40260.136111111111</v>
      </c>
      <c r="I344" s="8">
        <v>40263.225694444445</v>
      </c>
      <c r="J344">
        <v>1</v>
      </c>
    </row>
    <row r="345" spans="1:10" x14ac:dyDescent="0.25">
      <c r="A345">
        <v>350</v>
      </c>
      <c r="B345" t="s">
        <v>964</v>
      </c>
      <c r="C345" t="s">
        <v>965</v>
      </c>
      <c r="D345">
        <v>4530</v>
      </c>
      <c r="E345" t="s">
        <v>937</v>
      </c>
      <c r="F345">
        <v>24</v>
      </c>
      <c r="G345" t="s">
        <v>187</v>
      </c>
      <c r="H345" s="8">
        <v>40260.822222222225</v>
      </c>
      <c r="I345" s="8">
        <v>40262.586805555555</v>
      </c>
      <c r="J345">
        <v>1</v>
      </c>
    </row>
    <row r="346" spans="1:10" x14ac:dyDescent="0.25">
      <c r="A346">
        <v>351</v>
      </c>
      <c r="B346" t="s">
        <v>966</v>
      </c>
      <c r="C346" t="s">
        <v>967</v>
      </c>
      <c r="D346">
        <v>4687</v>
      </c>
      <c r="E346" t="s">
        <v>968</v>
      </c>
      <c r="F346">
        <v>24</v>
      </c>
      <c r="G346" t="s">
        <v>187</v>
      </c>
      <c r="H346" s="8">
        <v>40260.853472222225</v>
      </c>
      <c r="I346" s="8">
        <v>40263.461111111108</v>
      </c>
      <c r="J346">
        <v>1</v>
      </c>
    </row>
    <row r="347" spans="1:10" x14ac:dyDescent="0.25">
      <c r="A347">
        <v>352</v>
      </c>
      <c r="B347" t="s">
        <v>969</v>
      </c>
      <c r="C347" t="s">
        <v>970</v>
      </c>
      <c r="D347">
        <v>4699</v>
      </c>
      <c r="E347" t="s">
        <v>971</v>
      </c>
      <c r="F347">
        <v>24</v>
      </c>
      <c r="G347" t="s">
        <v>187</v>
      </c>
      <c r="H347" s="8">
        <v>40261.095138888886</v>
      </c>
      <c r="I347" s="8">
        <v>40261.171527777777</v>
      </c>
      <c r="J347">
        <v>1</v>
      </c>
    </row>
    <row r="348" spans="1:10" x14ac:dyDescent="0.25">
      <c r="A348">
        <v>353</v>
      </c>
      <c r="B348" t="s">
        <v>972</v>
      </c>
      <c r="C348" t="s">
        <v>973</v>
      </c>
      <c r="D348">
        <v>4712</v>
      </c>
      <c r="E348" t="s">
        <v>974</v>
      </c>
      <c r="F348">
        <v>4712</v>
      </c>
      <c r="G348" t="s">
        <v>974</v>
      </c>
      <c r="H348" s="8">
        <v>40261.333333333336</v>
      </c>
      <c r="I348" s="8">
        <v>40261.530555555553</v>
      </c>
      <c r="J348">
        <v>3</v>
      </c>
    </row>
    <row r="349" spans="1:10" x14ac:dyDescent="0.25">
      <c r="A349">
        <v>354</v>
      </c>
      <c r="B349" t="s">
        <v>975</v>
      </c>
      <c r="C349" t="s">
        <v>976</v>
      </c>
      <c r="D349">
        <v>4725</v>
      </c>
      <c r="E349" t="s">
        <v>977</v>
      </c>
      <c r="F349">
        <v>2865</v>
      </c>
      <c r="G349" t="s">
        <v>553</v>
      </c>
      <c r="H349" s="8">
        <v>40261.643055555556</v>
      </c>
      <c r="I349" s="8">
        <v>40261.694444444445</v>
      </c>
      <c r="J349">
        <v>1</v>
      </c>
    </row>
    <row r="350" spans="1:10" x14ac:dyDescent="0.25">
      <c r="A350">
        <v>355</v>
      </c>
      <c r="B350" t="s">
        <v>978</v>
      </c>
      <c r="C350" t="s">
        <v>979</v>
      </c>
      <c r="D350">
        <v>4742</v>
      </c>
      <c r="E350" t="s">
        <v>980</v>
      </c>
      <c r="F350">
        <v>24</v>
      </c>
      <c r="G350" t="s">
        <v>187</v>
      </c>
      <c r="H350" s="8">
        <v>40262.052083333336</v>
      </c>
      <c r="I350" s="8">
        <v>40262.308333333334</v>
      </c>
      <c r="J350">
        <v>1</v>
      </c>
    </row>
    <row r="351" spans="1:10" x14ac:dyDescent="0.25">
      <c r="A351">
        <v>356</v>
      </c>
      <c r="B351" t="s">
        <v>981</v>
      </c>
      <c r="C351" t="s">
        <v>982</v>
      </c>
      <c r="D351">
        <v>2369</v>
      </c>
      <c r="E351" t="s">
        <v>449</v>
      </c>
      <c r="F351">
        <v>24</v>
      </c>
      <c r="G351" t="s">
        <v>187</v>
      </c>
      <c r="H351" s="8">
        <v>40263.20208333333</v>
      </c>
      <c r="I351" s="8">
        <v>40264.036805555559</v>
      </c>
      <c r="J351">
        <v>1</v>
      </c>
    </row>
    <row r="352" spans="1:10" x14ac:dyDescent="0.25">
      <c r="A352">
        <v>357</v>
      </c>
      <c r="B352" t="s">
        <v>983</v>
      </c>
      <c r="C352" t="s">
        <v>984</v>
      </c>
      <c r="D352">
        <v>4775</v>
      </c>
      <c r="E352" t="s">
        <v>985</v>
      </c>
      <c r="F352">
        <v>24</v>
      </c>
      <c r="G352" t="s">
        <v>187</v>
      </c>
      <c r="H352" s="8">
        <v>40263.370138888888</v>
      </c>
      <c r="I352" s="8">
        <v>40263.395833333336</v>
      </c>
      <c r="J352">
        <v>1</v>
      </c>
    </row>
    <row r="353" spans="1:10" x14ac:dyDescent="0.25">
      <c r="A353">
        <v>358</v>
      </c>
      <c r="B353" t="s">
        <v>986</v>
      </c>
      <c r="C353" t="s">
        <v>987</v>
      </c>
      <c r="D353">
        <v>4787</v>
      </c>
      <c r="E353" t="s">
        <v>988</v>
      </c>
      <c r="F353">
        <v>4787</v>
      </c>
      <c r="G353" t="s">
        <v>988</v>
      </c>
      <c r="H353" s="8">
        <v>40263.617361111108</v>
      </c>
      <c r="I353" s="8">
        <v>40266.563194444447</v>
      </c>
      <c r="J353">
        <v>1</v>
      </c>
    </row>
    <row r="354" spans="1:10" x14ac:dyDescent="0.25">
      <c r="A354">
        <v>359</v>
      </c>
      <c r="B354" t="s">
        <v>989</v>
      </c>
      <c r="C354" t="s">
        <v>990</v>
      </c>
      <c r="D354">
        <v>4789</v>
      </c>
      <c r="E354" t="s">
        <v>991</v>
      </c>
      <c r="F354">
        <v>4789</v>
      </c>
      <c r="G354" t="s">
        <v>991</v>
      </c>
      <c r="H354" s="8">
        <v>40263.644444444442</v>
      </c>
      <c r="I354" s="8">
        <v>40267.638194444444</v>
      </c>
      <c r="J354">
        <v>1</v>
      </c>
    </row>
    <row r="355" spans="1:10" x14ac:dyDescent="0.25">
      <c r="A355">
        <v>360</v>
      </c>
      <c r="B355" t="s">
        <v>992</v>
      </c>
      <c r="C355" t="s">
        <v>993</v>
      </c>
      <c r="D355">
        <v>4792</v>
      </c>
      <c r="E355" t="s">
        <v>994</v>
      </c>
      <c r="F355">
        <v>24</v>
      </c>
      <c r="G355" t="s">
        <v>187</v>
      </c>
      <c r="H355" s="8">
        <v>40263.706944444442</v>
      </c>
      <c r="I355" s="8">
        <v>40264.324305555558</v>
      </c>
      <c r="J355">
        <v>1</v>
      </c>
    </row>
    <row r="356" spans="1:10" x14ac:dyDescent="0.25">
      <c r="A356">
        <v>361</v>
      </c>
      <c r="B356" t="s">
        <v>995</v>
      </c>
      <c r="C356" t="s">
        <v>996</v>
      </c>
      <c r="D356">
        <v>4797</v>
      </c>
      <c r="E356" t="s">
        <v>997</v>
      </c>
      <c r="F356">
        <v>24</v>
      </c>
      <c r="H356" s="8">
        <v>40263.793055555558</v>
      </c>
      <c r="I356" s="8">
        <v>40265.635416666664</v>
      </c>
      <c r="J356">
        <v>1</v>
      </c>
    </row>
    <row r="357" spans="1:10" x14ac:dyDescent="0.25">
      <c r="A357">
        <v>362</v>
      </c>
      <c r="B357" t="s">
        <v>998</v>
      </c>
      <c r="C357" t="s">
        <v>998</v>
      </c>
      <c r="D357">
        <v>4856</v>
      </c>
      <c r="E357" t="s">
        <v>999</v>
      </c>
      <c r="F357">
        <v>2865</v>
      </c>
      <c r="G357" t="s">
        <v>553</v>
      </c>
      <c r="H357" s="8">
        <v>40265.374305555553</v>
      </c>
      <c r="I357" s="8">
        <v>40265.423611111109</v>
      </c>
      <c r="J357">
        <v>1</v>
      </c>
    </row>
    <row r="358" spans="1:10" x14ac:dyDescent="0.25">
      <c r="A358">
        <v>403</v>
      </c>
      <c r="B358" t="s">
        <v>1000</v>
      </c>
      <c r="C358" t="s">
        <v>1001</v>
      </c>
      <c r="D358">
        <v>4910</v>
      </c>
      <c r="E358" t="s">
        <v>1002</v>
      </c>
      <c r="F358">
        <v>4910</v>
      </c>
      <c r="G358" t="s">
        <v>1002</v>
      </c>
      <c r="H358" s="8">
        <v>40283.277083333334</v>
      </c>
      <c r="I358" s="8">
        <v>40283.411805555559</v>
      </c>
      <c r="J358">
        <v>1</v>
      </c>
    </row>
    <row r="359" spans="1:10" x14ac:dyDescent="0.25">
      <c r="A359">
        <v>365</v>
      </c>
      <c r="B359" t="s">
        <v>1003</v>
      </c>
      <c r="C359" t="s">
        <v>1004</v>
      </c>
      <c r="D359">
        <v>4896</v>
      </c>
      <c r="E359" t="s">
        <v>1005</v>
      </c>
      <c r="F359">
        <v>4896</v>
      </c>
      <c r="G359" t="s">
        <v>1005</v>
      </c>
      <c r="H359" s="8">
        <v>40266.740277777775</v>
      </c>
      <c r="I359" s="8">
        <v>40266.844444444447</v>
      </c>
      <c r="J359">
        <v>1</v>
      </c>
    </row>
    <row r="360" spans="1:10" x14ac:dyDescent="0.25">
      <c r="A360">
        <v>366</v>
      </c>
      <c r="B360" t="s">
        <v>1006</v>
      </c>
      <c r="C360" t="s">
        <v>1007</v>
      </c>
      <c r="D360">
        <v>4898</v>
      </c>
      <c r="E360" t="s">
        <v>1008</v>
      </c>
      <c r="F360">
        <v>2865</v>
      </c>
      <c r="G360" t="s">
        <v>553</v>
      </c>
      <c r="H360" s="8">
        <v>40266.741666666669</v>
      </c>
      <c r="I360" s="8">
        <v>40266.824999999997</v>
      </c>
      <c r="J360">
        <v>1</v>
      </c>
    </row>
    <row r="361" spans="1:10" x14ac:dyDescent="0.25">
      <c r="A361">
        <v>367</v>
      </c>
      <c r="B361" t="s">
        <v>1009</v>
      </c>
      <c r="C361" t="s">
        <v>1010</v>
      </c>
      <c r="D361">
        <v>4899</v>
      </c>
      <c r="E361" t="s">
        <v>1011</v>
      </c>
      <c r="F361">
        <v>4899</v>
      </c>
      <c r="G361" t="s">
        <v>1011</v>
      </c>
      <c r="H361" s="8">
        <v>40266.755555555559</v>
      </c>
      <c r="I361" s="8">
        <v>40267.533333333333</v>
      </c>
      <c r="J361">
        <v>1</v>
      </c>
    </row>
    <row r="362" spans="1:10" x14ac:dyDescent="0.25">
      <c r="A362">
        <v>368</v>
      </c>
      <c r="B362" t="s">
        <v>1012</v>
      </c>
      <c r="C362" t="s">
        <v>1013</v>
      </c>
      <c r="D362">
        <v>4900</v>
      </c>
      <c r="E362" t="s">
        <v>1014</v>
      </c>
      <c r="F362">
        <v>4900</v>
      </c>
      <c r="G362" t="s">
        <v>1014</v>
      </c>
      <c r="H362" s="8">
        <v>40266.959722222222</v>
      </c>
      <c r="I362" s="8">
        <v>40267.649305555555</v>
      </c>
      <c r="J362">
        <v>1</v>
      </c>
    </row>
    <row r="363" spans="1:10" x14ac:dyDescent="0.25">
      <c r="A363">
        <v>369</v>
      </c>
      <c r="B363" t="s">
        <v>1015</v>
      </c>
      <c r="C363" t="s">
        <v>1016</v>
      </c>
      <c r="D363">
        <v>4903</v>
      </c>
      <c r="E363" t="s">
        <v>1017</v>
      </c>
      <c r="F363">
        <v>4903</v>
      </c>
      <c r="G363" t="s">
        <v>1017</v>
      </c>
      <c r="H363" s="8">
        <v>40267.12777777778</v>
      </c>
      <c r="I363" s="8">
        <v>40267.645138888889</v>
      </c>
      <c r="J363">
        <v>1</v>
      </c>
    </row>
    <row r="364" spans="1:10" x14ac:dyDescent="0.25">
      <c r="A364">
        <v>370</v>
      </c>
      <c r="B364" t="s">
        <v>1018</v>
      </c>
      <c r="C364" t="s">
        <v>1019</v>
      </c>
      <c r="D364">
        <v>4910</v>
      </c>
      <c r="E364" t="s">
        <v>1002</v>
      </c>
      <c r="F364">
        <v>2865</v>
      </c>
      <c r="G364" t="s">
        <v>553</v>
      </c>
      <c r="H364" s="8">
        <v>40267.31527777778</v>
      </c>
      <c r="I364" s="8">
        <v>40267.387499999997</v>
      </c>
      <c r="J364">
        <v>1</v>
      </c>
    </row>
    <row r="365" spans="1:10" x14ac:dyDescent="0.25">
      <c r="A365">
        <v>371</v>
      </c>
      <c r="B365" t="s">
        <v>1020</v>
      </c>
      <c r="C365" t="s">
        <v>1021</v>
      </c>
      <c r="D365">
        <v>4896</v>
      </c>
      <c r="E365" t="s">
        <v>1005</v>
      </c>
      <c r="F365">
        <v>4896</v>
      </c>
      <c r="G365" t="s">
        <v>1005</v>
      </c>
      <c r="H365" s="8">
        <v>40267.531944444447</v>
      </c>
      <c r="I365" s="8">
        <v>40267.831944444442</v>
      </c>
      <c r="J365">
        <v>1</v>
      </c>
    </row>
    <row r="366" spans="1:10" x14ac:dyDescent="0.25">
      <c r="A366">
        <v>372</v>
      </c>
      <c r="B366" t="s">
        <v>1022</v>
      </c>
      <c r="C366" t="s">
        <v>1023</v>
      </c>
      <c r="D366">
        <v>4068</v>
      </c>
      <c r="E366" t="s">
        <v>852</v>
      </c>
      <c r="F366">
        <v>1</v>
      </c>
      <c r="G366" t="s">
        <v>38</v>
      </c>
      <c r="H366" s="8">
        <v>40267.771527777775</v>
      </c>
      <c r="I366" s="8">
        <v>40269.652777777781</v>
      </c>
      <c r="J366">
        <v>1</v>
      </c>
    </row>
    <row r="367" spans="1:10" x14ac:dyDescent="0.25">
      <c r="A367">
        <v>373</v>
      </c>
      <c r="B367" t="s">
        <v>1024</v>
      </c>
      <c r="C367" t="s">
        <v>1025</v>
      </c>
      <c r="D367">
        <v>376</v>
      </c>
      <c r="E367" t="s">
        <v>79</v>
      </c>
      <c r="F367">
        <v>2865</v>
      </c>
      <c r="G367" t="s">
        <v>553</v>
      </c>
      <c r="H367" s="8">
        <v>40267.811805555553</v>
      </c>
      <c r="I367" s="8">
        <v>40290.730555555558</v>
      </c>
      <c r="J367">
        <v>1</v>
      </c>
    </row>
    <row r="368" spans="1:10" x14ac:dyDescent="0.25">
      <c r="A368">
        <v>375</v>
      </c>
      <c r="B368" t="s">
        <v>1026</v>
      </c>
      <c r="C368" t="s">
        <v>1027</v>
      </c>
      <c r="D368">
        <v>4557</v>
      </c>
      <c r="E368" t="s">
        <v>951</v>
      </c>
      <c r="F368">
        <v>4557</v>
      </c>
      <c r="G368" t="s">
        <v>951</v>
      </c>
      <c r="H368" s="8">
        <v>40268.816666666666</v>
      </c>
      <c r="I368" s="8">
        <v>40272.579861111109</v>
      </c>
      <c r="J368">
        <v>1</v>
      </c>
    </row>
    <row r="369" spans="1:10" x14ac:dyDescent="0.25">
      <c r="A369">
        <v>376</v>
      </c>
      <c r="B369" t="s">
        <v>1028</v>
      </c>
      <c r="C369" t="s">
        <v>1029</v>
      </c>
      <c r="D369">
        <v>4927</v>
      </c>
      <c r="E369" t="s">
        <v>1030</v>
      </c>
      <c r="F369">
        <v>24</v>
      </c>
      <c r="G369" t="s">
        <v>187</v>
      </c>
      <c r="H369" s="8">
        <v>40268.92291666667</v>
      </c>
      <c r="I369" s="8">
        <v>40269.243055555555</v>
      </c>
      <c r="J369">
        <v>1</v>
      </c>
    </row>
    <row r="370" spans="1:10" x14ac:dyDescent="0.25">
      <c r="A370">
        <v>377</v>
      </c>
      <c r="B370" t="s">
        <v>1031</v>
      </c>
      <c r="C370" t="s">
        <v>1032</v>
      </c>
      <c r="D370">
        <v>4753</v>
      </c>
      <c r="E370" t="s">
        <v>1033</v>
      </c>
      <c r="F370">
        <v>1</v>
      </c>
      <c r="G370" t="s">
        <v>38</v>
      </c>
      <c r="H370" s="8">
        <v>40269.609027777777</v>
      </c>
      <c r="I370" s="8">
        <v>40269.654861111114</v>
      </c>
      <c r="J370">
        <v>1</v>
      </c>
    </row>
    <row r="371" spans="1:10" x14ac:dyDescent="0.25">
      <c r="A371">
        <v>378</v>
      </c>
      <c r="B371" t="s">
        <v>1034</v>
      </c>
      <c r="C371" t="s">
        <v>1035</v>
      </c>
      <c r="D371">
        <v>4983</v>
      </c>
      <c r="E371" t="s">
        <v>1036</v>
      </c>
      <c r="F371">
        <v>4983</v>
      </c>
      <c r="G371" t="s">
        <v>1036</v>
      </c>
      <c r="H371" s="8">
        <v>40269.868055555555</v>
      </c>
      <c r="I371" s="8">
        <v>40270.628472222219</v>
      </c>
      <c r="J371">
        <v>1</v>
      </c>
    </row>
    <row r="372" spans="1:10" x14ac:dyDescent="0.25">
      <c r="A372">
        <v>379</v>
      </c>
      <c r="B372" t="s">
        <v>1037</v>
      </c>
      <c r="C372" t="s">
        <v>1038</v>
      </c>
      <c r="D372">
        <v>4557</v>
      </c>
      <c r="E372" t="s">
        <v>951</v>
      </c>
      <c r="F372">
        <v>4557</v>
      </c>
      <c r="G372" t="s">
        <v>951</v>
      </c>
      <c r="H372" s="8">
        <v>40272.592361111114</v>
      </c>
      <c r="I372" s="8">
        <v>40289.774305555555</v>
      </c>
      <c r="J372">
        <v>1</v>
      </c>
    </row>
    <row r="373" spans="1:10" x14ac:dyDescent="0.25">
      <c r="A373">
        <v>380</v>
      </c>
      <c r="B373" t="s">
        <v>1039</v>
      </c>
      <c r="C373" t="s">
        <v>1040</v>
      </c>
      <c r="D373">
        <v>5054</v>
      </c>
      <c r="E373" t="s">
        <v>1041</v>
      </c>
      <c r="F373">
        <v>24</v>
      </c>
      <c r="G373" t="s">
        <v>187</v>
      </c>
      <c r="H373" s="8">
        <v>40272.694444444445</v>
      </c>
      <c r="I373" s="8">
        <v>40273.056944444441</v>
      </c>
      <c r="J373">
        <v>1</v>
      </c>
    </row>
    <row r="374" spans="1:10" x14ac:dyDescent="0.25">
      <c r="A374">
        <v>381</v>
      </c>
      <c r="B374" t="s">
        <v>1042</v>
      </c>
      <c r="C374" t="s">
        <v>1043</v>
      </c>
      <c r="D374">
        <v>5054</v>
      </c>
      <c r="E374" t="s">
        <v>1041</v>
      </c>
      <c r="F374">
        <v>2865</v>
      </c>
      <c r="G374" t="s">
        <v>553</v>
      </c>
      <c r="H374" s="8">
        <v>40272.704861111109</v>
      </c>
      <c r="I374" s="8">
        <v>40272.922222222223</v>
      </c>
      <c r="J374">
        <v>1</v>
      </c>
    </row>
    <row r="375" spans="1:10" x14ac:dyDescent="0.25">
      <c r="A375">
        <v>382</v>
      </c>
      <c r="B375" t="s">
        <v>1044</v>
      </c>
      <c r="C375" t="s">
        <v>1045</v>
      </c>
      <c r="D375">
        <v>3017</v>
      </c>
      <c r="E375" t="s">
        <v>585</v>
      </c>
      <c r="F375">
        <v>24</v>
      </c>
      <c r="G375" t="s">
        <v>187</v>
      </c>
      <c r="H375" s="8">
        <v>40273.84097222222</v>
      </c>
      <c r="I375" s="8">
        <v>40273.991666666669</v>
      </c>
      <c r="J375">
        <v>1</v>
      </c>
    </row>
    <row r="376" spans="1:10" x14ac:dyDescent="0.25">
      <c r="A376">
        <v>383</v>
      </c>
      <c r="B376" t="s">
        <v>1046</v>
      </c>
      <c r="C376" t="s">
        <v>1047</v>
      </c>
      <c r="D376">
        <v>4900</v>
      </c>
      <c r="E376" t="s">
        <v>1014</v>
      </c>
      <c r="F376">
        <v>24</v>
      </c>
      <c r="G376" t="s">
        <v>187</v>
      </c>
      <c r="H376" s="8">
        <v>40273.895138888889</v>
      </c>
      <c r="I376" s="8">
        <v>40275.018055555556</v>
      </c>
      <c r="J376">
        <v>1</v>
      </c>
    </row>
    <row r="377" spans="1:10" x14ac:dyDescent="0.25">
      <c r="A377">
        <v>384</v>
      </c>
      <c r="B377" t="s">
        <v>1048</v>
      </c>
      <c r="C377" t="s">
        <v>1049</v>
      </c>
      <c r="D377">
        <v>5088</v>
      </c>
      <c r="E377" t="s">
        <v>1050</v>
      </c>
      <c r="F377">
        <v>5088</v>
      </c>
      <c r="G377" t="s">
        <v>1050</v>
      </c>
      <c r="H377" s="8">
        <v>40274.053472222222</v>
      </c>
      <c r="I377" s="8">
        <v>40274.495138888888</v>
      </c>
      <c r="J377">
        <v>1</v>
      </c>
    </row>
    <row r="378" spans="1:10" x14ac:dyDescent="0.25">
      <c r="A378">
        <v>385</v>
      </c>
      <c r="B378" t="s">
        <v>1051</v>
      </c>
      <c r="C378" t="s">
        <v>1052</v>
      </c>
      <c r="D378">
        <v>2369</v>
      </c>
      <c r="E378" t="s">
        <v>449</v>
      </c>
      <c r="F378">
        <v>24</v>
      </c>
      <c r="G378" t="s">
        <v>187</v>
      </c>
      <c r="H378" s="8">
        <v>40274.923611111109</v>
      </c>
      <c r="I378" s="8">
        <v>40275.008333333331</v>
      </c>
      <c r="J378">
        <v>1</v>
      </c>
    </row>
    <row r="379" spans="1:10" x14ac:dyDescent="0.25">
      <c r="A379">
        <v>386</v>
      </c>
      <c r="B379" t="s">
        <v>1053</v>
      </c>
      <c r="C379" t="s">
        <v>1054</v>
      </c>
      <c r="D379">
        <v>4900</v>
      </c>
      <c r="E379" t="s">
        <v>1014</v>
      </c>
      <c r="F379">
        <v>4900</v>
      </c>
      <c r="G379" t="s">
        <v>1014</v>
      </c>
      <c r="H379" s="8">
        <v>40274.929166666669</v>
      </c>
      <c r="I379" s="8">
        <v>40277.775000000001</v>
      </c>
      <c r="J379">
        <v>1</v>
      </c>
    </row>
    <row r="380" spans="1:10" x14ac:dyDescent="0.25">
      <c r="A380">
        <v>387</v>
      </c>
      <c r="B380" t="s">
        <v>1055</v>
      </c>
      <c r="C380" t="s">
        <v>1056</v>
      </c>
      <c r="D380">
        <v>5114</v>
      </c>
      <c r="E380" t="s">
        <v>1057</v>
      </c>
      <c r="F380">
        <v>5114</v>
      </c>
      <c r="G380" t="s">
        <v>1057</v>
      </c>
      <c r="H380" s="8">
        <v>40275.063888888886</v>
      </c>
      <c r="I380" s="8">
        <v>40276.554861111108</v>
      </c>
      <c r="J380">
        <v>1</v>
      </c>
    </row>
    <row r="381" spans="1:10" x14ac:dyDescent="0.25">
      <c r="A381">
        <v>388</v>
      </c>
      <c r="B381" t="s">
        <v>1058</v>
      </c>
      <c r="C381" t="s">
        <v>1059</v>
      </c>
      <c r="D381">
        <v>4390</v>
      </c>
      <c r="E381" t="s">
        <v>913</v>
      </c>
      <c r="F381">
        <v>1</v>
      </c>
      <c r="G381" t="s">
        <v>38</v>
      </c>
      <c r="H381" s="8">
        <v>40275.567361111112</v>
      </c>
      <c r="I381" s="8">
        <v>40276.112500000003</v>
      </c>
      <c r="J381">
        <v>1</v>
      </c>
    </row>
    <row r="382" spans="1:10" x14ac:dyDescent="0.25">
      <c r="A382">
        <v>389</v>
      </c>
      <c r="B382" t="s">
        <v>1060</v>
      </c>
      <c r="C382" t="s">
        <v>1061</v>
      </c>
      <c r="D382">
        <v>5125</v>
      </c>
      <c r="E382" t="s">
        <v>1062</v>
      </c>
      <c r="F382">
        <v>5125</v>
      </c>
      <c r="G382" t="s">
        <v>1062</v>
      </c>
      <c r="H382" s="8">
        <v>40275.619444444441</v>
      </c>
      <c r="I382" s="8">
        <v>40276.613194444442</v>
      </c>
      <c r="J382">
        <v>1</v>
      </c>
    </row>
    <row r="383" spans="1:10" x14ac:dyDescent="0.25">
      <c r="A383">
        <v>390</v>
      </c>
      <c r="B383" t="s">
        <v>1063</v>
      </c>
      <c r="C383" t="s">
        <v>1064</v>
      </c>
      <c r="D383">
        <v>5136</v>
      </c>
      <c r="E383" t="s">
        <v>1065</v>
      </c>
      <c r="F383">
        <v>178</v>
      </c>
      <c r="G383" t="s">
        <v>762</v>
      </c>
      <c r="H383" s="8">
        <v>40276.3125</v>
      </c>
      <c r="I383" s="8">
        <v>40276.40625</v>
      </c>
      <c r="J383">
        <v>1</v>
      </c>
    </row>
    <row r="384" spans="1:10" x14ac:dyDescent="0.25">
      <c r="A384">
        <v>391</v>
      </c>
      <c r="B384" t="s">
        <v>1066</v>
      </c>
      <c r="C384" t="s">
        <v>1067</v>
      </c>
      <c r="D384">
        <v>5114</v>
      </c>
      <c r="E384" t="s">
        <v>1057</v>
      </c>
      <c r="F384">
        <v>5114</v>
      </c>
      <c r="G384" t="s">
        <v>1057</v>
      </c>
      <c r="H384" s="8">
        <v>40276.55972222222</v>
      </c>
      <c r="I384" s="8">
        <v>40278.929166666669</v>
      </c>
      <c r="J384">
        <v>1</v>
      </c>
    </row>
    <row r="385" spans="1:10" x14ac:dyDescent="0.25">
      <c r="A385">
        <v>392</v>
      </c>
      <c r="B385" t="s">
        <v>1068</v>
      </c>
      <c r="C385" t="s">
        <v>1069</v>
      </c>
      <c r="D385">
        <v>3492</v>
      </c>
      <c r="E385" t="s">
        <v>1070</v>
      </c>
      <c r="F385">
        <v>2865</v>
      </c>
      <c r="G385" t="s">
        <v>553</v>
      </c>
      <c r="H385" s="8">
        <v>40277.39166666667</v>
      </c>
      <c r="I385" s="8">
        <v>40277.423611111109</v>
      </c>
      <c r="J385">
        <v>1</v>
      </c>
    </row>
    <row r="386" spans="1:10" x14ac:dyDescent="0.25">
      <c r="A386">
        <v>393</v>
      </c>
      <c r="B386" t="s">
        <v>1071</v>
      </c>
      <c r="C386" t="s">
        <v>1072</v>
      </c>
      <c r="D386">
        <v>5182</v>
      </c>
      <c r="E386" t="s">
        <v>1073</v>
      </c>
      <c r="F386">
        <v>2865</v>
      </c>
      <c r="G386" t="s">
        <v>553</v>
      </c>
      <c r="H386" s="8">
        <v>40277.677777777775</v>
      </c>
      <c r="I386" s="8">
        <v>40277.70416666667</v>
      </c>
      <c r="J386">
        <v>1</v>
      </c>
    </row>
    <row r="387" spans="1:10" x14ac:dyDescent="0.25">
      <c r="A387">
        <v>394</v>
      </c>
      <c r="B387" t="s">
        <v>1074</v>
      </c>
      <c r="C387" t="s">
        <v>1075</v>
      </c>
      <c r="D387">
        <v>3983</v>
      </c>
      <c r="E387" t="s">
        <v>830</v>
      </c>
      <c r="F387">
        <v>3983</v>
      </c>
      <c r="G387" t="s">
        <v>830</v>
      </c>
      <c r="H387" s="8">
        <v>40277.759722222225</v>
      </c>
      <c r="I387" s="8">
        <v>40280.580555555556</v>
      </c>
      <c r="J387">
        <v>1</v>
      </c>
    </row>
    <row r="388" spans="1:10" x14ac:dyDescent="0.25">
      <c r="A388">
        <v>395</v>
      </c>
      <c r="B388" t="s">
        <v>1076</v>
      </c>
      <c r="C388" t="s">
        <v>1077</v>
      </c>
      <c r="D388">
        <v>4557</v>
      </c>
      <c r="E388" t="s">
        <v>951</v>
      </c>
      <c r="F388">
        <v>50</v>
      </c>
      <c r="G388" t="s">
        <v>1078</v>
      </c>
      <c r="H388" s="8">
        <v>40278.945833333331</v>
      </c>
      <c r="I388" s="8">
        <v>40284.041666666664</v>
      </c>
      <c r="J388">
        <v>1</v>
      </c>
    </row>
    <row r="389" spans="1:10" x14ac:dyDescent="0.25">
      <c r="A389">
        <v>396</v>
      </c>
      <c r="B389" t="s">
        <v>1079</v>
      </c>
      <c r="C389" t="s">
        <v>1080</v>
      </c>
      <c r="D389">
        <v>4557</v>
      </c>
      <c r="E389" t="s">
        <v>951</v>
      </c>
      <c r="F389">
        <v>4557</v>
      </c>
      <c r="G389" t="s">
        <v>951</v>
      </c>
      <c r="H389" s="8">
        <v>40278.965277777781</v>
      </c>
      <c r="I389" s="8">
        <v>40289.780555555553</v>
      </c>
      <c r="J389">
        <v>1</v>
      </c>
    </row>
    <row r="390" spans="1:10" x14ac:dyDescent="0.25">
      <c r="A390">
        <v>397</v>
      </c>
      <c r="B390" t="s">
        <v>1081</v>
      </c>
      <c r="C390" t="s">
        <v>1082</v>
      </c>
      <c r="D390">
        <v>5246</v>
      </c>
      <c r="E390" t="s">
        <v>1083</v>
      </c>
      <c r="F390">
        <v>24</v>
      </c>
      <c r="G390" t="s">
        <v>187</v>
      </c>
      <c r="H390" s="8">
        <v>40280.32708333333</v>
      </c>
      <c r="I390" s="8">
        <v>40280.354166666664</v>
      </c>
      <c r="J390">
        <v>1</v>
      </c>
    </row>
    <row r="391" spans="1:10" x14ac:dyDescent="0.25">
      <c r="A391">
        <v>398</v>
      </c>
      <c r="B391" t="s">
        <v>1084</v>
      </c>
      <c r="C391" t="s">
        <v>1085</v>
      </c>
      <c r="D391">
        <v>5267</v>
      </c>
      <c r="E391" t="s">
        <v>1086</v>
      </c>
      <c r="F391">
        <v>5267</v>
      </c>
      <c r="G391" t="s">
        <v>1086</v>
      </c>
      <c r="H391" s="8">
        <v>40280.948611111111</v>
      </c>
      <c r="I391" s="8">
        <v>40282.712500000001</v>
      </c>
      <c r="J391">
        <v>1</v>
      </c>
    </row>
    <row r="392" spans="1:10" x14ac:dyDescent="0.25">
      <c r="A392">
        <v>399</v>
      </c>
      <c r="B392" t="s">
        <v>1087</v>
      </c>
      <c r="C392" t="s">
        <v>1088</v>
      </c>
      <c r="D392">
        <v>28</v>
      </c>
      <c r="E392" t="s">
        <v>53</v>
      </c>
      <c r="F392">
        <v>1</v>
      </c>
      <c r="G392" t="s">
        <v>38</v>
      </c>
      <c r="H392" s="8">
        <v>40281.402777777781</v>
      </c>
      <c r="I392" s="8">
        <v>40281.693055555559</v>
      </c>
      <c r="J392">
        <v>1</v>
      </c>
    </row>
    <row r="393" spans="1:10" x14ac:dyDescent="0.25">
      <c r="A393">
        <v>400</v>
      </c>
      <c r="B393" t="s">
        <v>1089</v>
      </c>
      <c r="C393" t="s">
        <v>1090</v>
      </c>
      <c r="D393">
        <v>5297</v>
      </c>
      <c r="E393" t="s">
        <v>1091</v>
      </c>
      <c r="F393">
        <v>24</v>
      </c>
      <c r="G393" t="s">
        <v>187</v>
      </c>
      <c r="H393" s="8">
        <v>40281.995833333334</v>
      </c>
      <c r="I393" s="8">
        <v>40283.209722222222</v>
      </c>
      <c r="J393">
        <v>1</v>
      </c>
    </row>
    <row r="394" spans="1:10" x14ac:dyDescent="0.25">
      <c r="A394">
        <v>401</v>
      </c>
      <c r="B394" t="s">
        <v>1092</v>
      </c>
      <c r="C394" t="s">
        <v>1093</v>
      </c>
      <c r="D394">
        <v>5305</v>
      </c>
      <c r="E394" t="s">
        <v>1094</v>
      </c>
      <c r="F394">
        <v>5305</v>
      </c>
      <c r="G394" t="s">
        <v>1094</v>
      </c>
      <c r="H394" s="8">
        <v>40282.440972222219</v>
      </c>
      <c r="I394" s="8">
        <v>40283.520833333336</v>
      </c>
      <c r="J394">
        <v>1</v>
      </c>
    </row>
    <row r="395" spans="1:10" x14ac:dyDescent="0.25">
      <c r="A395">
        <v>402</v>
      </c>
      <c r="B395" t="s">
        <v>1095</v>
      </c>
      <c r="C395" t="s">
        <v>1096</v>
      </c>
      <c r="D395">
        <v>5310</v>
      </c>
      <c r="E395" t="s">
        <v>1097</v>
      </c>
      <c r="F395">
        <v>2758</v>
      </c>
      <c r="G395" t="s">
        <v>544</v>
      </c>
      <c r="H395" s="8">
        <v>40282.690972222219</v>
      </c>
      <c r="I395" s="8">
        <v>40282.746527777781</v>
      </c>
      <c r="J395">
        <v>1</v>
      </c>
    </row>
    <row r="396" spans="1:10" x14ac:dyDescent="0.25">
      <c r="A396">
        <v>404</v>
      </c>
      <c r="B396" t="s">
        <v>1098</v>
      </c>
      <c r="C396" t="s">
        <v>1099</v>
      </c>
      <c r="D396">
        <v>5337</v>
      </c>
      <c r="E396" t="s">
        <v>1100</v>
      </c>
      <c r="F396">
        <v>1</v>
      </c>
      <c r="G396" t="s">
        <v>38</v>
      </c>
      <c r="H396" s="8">
        <v>40283.575694444444</v>
      </c>
      <c r="I396" s="8">
        <v>40284.529166666667</v>
      </c>
      <c r="J396">
        <v>1</v>
      </c>
    </row>
    <row r="397" spans="1:10" x14ac:dyDescent="0.25">
      <c r="A397">
        <v>405</v>
      </c>
      <c r="B397" t="s">
        <v>1101</v>
      </c>
      <c r="C397" t="s">
        <v>1102</v>
      </c>
      <c r="D397">
        <v>3793</v>
      </c>
      <c r="E397" t="s">
        <v>786</v>
      </c>
      <c r="F397">
        <v>2865</v>
      </c>
      <c r="G397" t="s">
        <v>553</v>
      </c>
      <c r="H397" s="8">
        <v>40283.727777777778</v>
      </c>
      <c r="I397" s="8">
        <v>40284.270138888889</v>
      </c>
      <c r="J397">
        <v>1</v>
      </c>
    </row>
    <row r="398" spans="1:10" x14ac:dyDescent="0.25">
      <c r="A398">
        <v>406</v>
      </c>
      <c r="B398" t="s">
        <v>1103</v>
      </c>
      <c r="C398" t="s">
        <v>1104</v>
      </c>
      <c r="D398">
        <v>5341</v>
      </c>
      <c r="E398" t="s">
        <v>1105</v>
      </c>
      <c r="F398">
        <v>24</v>
      </c>
      <c r="G398" t="s">
        <v>187</v>
      </c>
      <c r="H398" s="8">
        <v>40283.765277777777</v>
      </c>
      <c r="I398" s="8">
        <v>40285.038194444445</v>
      </c>
      <c r="J398">
        <v>1</v>
      </c>
    </row>
    <row r="399" spans="1:10" x14ac:dyDescent="0.25">
      <c r="A399">
        <v>407</v>
      </c>
      <c r="B399" t="s">
        <v>1106</v>
      </c>
      <c r="C399" t="s">
        <v>1107</v>
      </c>
      <c r="D399">
        <v>4068</v>
      </c>
      <c r="E399" t="s">
        <v>852</v>
      </c>
      <c r="F399">
        <v>4068</v>
      </c>
      <c r="G399" t="s">
        <v>852</v>
      </c>
      <c r="H399" s="8">
        <v>40284.377083333333</v>
      </c>
      <c r="I399" s="8">
        <v>40288.941666666666</v>
      </c>
      <c r="J399">
        <v>1</v>
      </c>
    </row>
    <row r="400" spans="1:10" x14ac:dyDescent="0.25">
      <c r="A400">
        <v>408</v>
      </c>
      <c r="B400" t="s">
        <v>1108</v>
      </c>
      <c r="C400" t="s">
        <v>1109</v>
      </c>
      <c r="D400">
        <v>5365</v>
      </c>
      <c r="E400" t="s">
        <v>1110</v>
      </c>
      <c r="F400">
        <v>24</v>
      </c>
      <c r="G400" t="s">
        <v>187</v>
      </c>
      <c r="H400" s="8">
        <v>40284.768055555556</v>
      </c>
      <c r="I400" s="8">
        <v>40285.131944444445</v>
      </c>
      <c r="J400">
        <v>3</v>
      </c>
    </row>
    <row r="401" spans="1:10" x14ac:dyDescent="0.25">
      <c r="A401">
        <v>409</v>
      </c>
      <c r="B401" t="s">
        <v>1111</v>
      </c>
      <c r="C401" t="s">
        <v>1112</v>
      </c>
      <c r="D401">
        <v>5367</v>
      </c>
      <c r="E401" t="s">
        <v>1113</v>
      </c>
      <c r="F401">
        <v>2018</v>
      </c>
      <c r="G401" t="s">
        <v>641</v>
      </c>
      <c r="H401" s="8">
        <v>40284.837500000001</v>
      </c>
      <c r="I401" s="8">
        <v>40288.788194444445</v>
      </c>
      <c r="J401">
        <v>1</v>
      </c>
    </row>
    <row r="402" spans="1:10" x14ac:dyDescent="0.25">
      <c r="A402">
        <v>416</v>
      </c>
      <c r="B402" t="s">
        <v>1114</v>
      </c>
      <c r="C402" t="s">
        <v>1115</v>
      </c>
      <c r="D402">
        <v>5470</v>
      </c>
      <c r="E402" t="s">
        <v>1116</v>
      </c>
      <c r="F402">
        <v>24</v>
      </c>
      <c r="G402" t="s">
        <v>187</v>
      </c>
      <c r="H402" s="8">
        <v>40288.955555555556</v>
      </c>
      <c r="I402" s="8">
        <v>40289.128472222219</v>
      </c>
      <c r="J402">
        <v>1</v>
      </c>
    </row>
    <row r="403" spans="1:10" x14ac:dyDescent="0.25">
      <c r="A403">
        <v>410</v>
      </c>
      <c r="B403" t="s">
        <v>1117</v>
      </c>
      <c r="C403" t="s">
        <v>1118</v>
      </c>
      <c r="D403">
        <v>4061</v>
      </c>
      <c r="E403" t="s">
        <v>849</v>
      </c>
      <c r="F403">
        <v>4061</v>
      </c>
      <c r="G403" t="s">
        <v>849</v>
      </c>
      <c r="H403" s="8">
        <v>40284.864583333336</v>
      </c>
      <c r="I403" s="8">
        <v>40328.407638888886</v>
      </c>
      <c r="J403">
        <v>1</v>
      </c>
    </row>
    <row r="404" spans="1:10" x14ac:dyDescent="0.25">
      <c r="A404">
        <v>411</v>
      </c>
      <c r="B404" t="s">
        <v>1119</v>
      </c>
      <c r="C404" t="s">
        <v>1120</v>
      </c>
      <c r="D404">
        <v>5388</v>
      </c>
      <c r="E404" t="s">
        <v>1121</v>
      </c>
      <c r="F404">
        <v>5388</v>
      </c>
      <c r="G404" t="s">
        <v>1121</v>
      </c>
      <c r="H404" s="8">
        <v>40285.840277777781</v>
      </c>
      <c r="I404" s="8">
        <v>40287.621527777781</v>
      </c>
      <c r="J404">
        <v>1</v>
      </c>
    </row>
    <row r="405" spans="1:10" x14ac:dyDescent="0.25">
      <c r="A405">
        <v>412</v>
      </c>
      <c r="B405" t="s">
        <v>1122</v>
      </c>
      <c r="C405" t="s">
        <v>1123</v>
      </c>
      <c r="D405">
        <v>5365</v>
      </c>
      <c r="E405" t="s">
        <v>1110</v>
      </c>
      <c r="F405">
        <v>24</v>
      </c>
      <c r="G405" t="s">
        <v>187</v>
      </c>
      <c r="H405" s="8">
        <v>40286.747916666667</v>
      </c>
      <c r="I405" s="8">
        <v>40286.992361111108</v>
      </c>
      <c r="J405">
        <v>1</v>
      </c>
    </row>
    <row r="406" spans="1:10" x14ac:dyDescent="0.25">
      <c r="A406">
        <v>413</v>
      </c>
      <c r="B406" t="s">
        <v>1124</v>
      </c>
      <c r="C406" t="s">
        <v>1125</v>
      </c>
      <c r="D406">
        <v>5424</v>
      </c>
      <c r="E406" t="s">
        <v>1126</v>
      </c>
      <c r="F406">
        <v>5424</v>
      </c>
      <c r="G406" t="s">
        <v>1126</v>
      </c>
      <c r="H406" s="8">
        <v>40287.049305555556</v>
      </c>
      <c r="I406" s="8">
        <v>40290.261805555558</v>
      </c>
      <c r="J406">
        <v>1</v>
      </c>
    </row>
    <row r="407" spans="1:10" x14ac:dyDescent="0.25">
      <c r="A407">
        <v>414</v>
      </c>
      <c r="B407" t="s">
        <v>1127</v>
      </c>
      <c r="C407" t="s">
        <v>1128</v>
      </c>
      <c r="D407">
        <v>5437</v>
      </c>
      <c r="E407" t="s">
        <v>1129</v>
      </c>
      <c r="F407">
        <v>1</v>
      </c>
      <c r="G407" t="s">
        <v>38</v>
      </c>
      <c r="H407" s="8">
        <v>40287.70416666667</v>
      </c>
      <c r="I407" s="8">
        <v>40289.091666666667</v>
      </c>
      <c r="J407">
        <v>4</v>
      </c>
    </row>
    <row r="408" spans="1:10" x14ac:dyDescent="0.25">
      <c r="A408">
        <v>415</v>
      </c>
      <c r="B408" t="s">
        <v>1130</v>
      </c>
      <c r="C408" t="s">
        <v>1131</v>
      </c>
      <c r="D408">
        <v>5367</v>
      </c>
      <c r="E408" t="s">
        <v>1113</v>
      </c>
      <c r="F408">
        <v>5367</v>
      </c>
      <c r="G408" t="s">
        <v>1113</v>
      </c>
      <c r="H408" s="8">
        <v>40287.80972222222</v>
      </c>
      <c r="I408" s="8">
        <v>40289.676388888889</v>
      </c>
      <c r="J408">
        <v>1</v>
      </c>
    </row>
    <row r="409" spans="1:10" x14ac:dyDescent="0.25">
      <c r="A409">
        <v>417</v>
      </c>
      <c r="B409" t="s">
        <v>1132</v>
      </c>
      <c r="C409" t="s">
        <v>1133</v>
      </c>
      <c r="D409">
        <v>2079</v>
      </c>
      <c r="E409" t="s">
        <v>401</v>
      </c>
      <c r="F409">
        <v>24</v>
      </c>
      <c r="G409" t="s">
        <v>187</v>
      </c>
      <c r="H409" s="8">
        <v>40289.409722222219</v>
      </c>
      <c r="I409" s="8">
        <v>40289.568055555559</v>
      </c>
      <c r="J409">
        <v>1</v>
      </c>
    </row>
    <row r="410" spans="1:10" x14ac:dyDescent="0.25">
      <c r="A410">
        <v>418</v>
      </c>
      <c r="B410" t="s">
        <v>1134</v>
      </c>
      <c r="C410" t="s">
        <v>1135</v>
      </c>
      <c r="D410">
        <v>5499</v>
      </c>
      <c r="E410" t="s">
        <v>1136</v>
      </c>
      <c r="F410">
        <v>5499</v>
      </c>
      <c r="G410" t="s">
        <v>1136</v>
      </c>
      <c r="H410" s="8">
        <v>40289.907638888886</v>
      </c>
      <c r="I410" s="8">
        <v>40294.888888888891</v>
      </c>
      <c r="J410">
        <v>1</v>
      </c>
    </row>
    <row r="411" spans="1:10" x14ac:dyDescent="0.25">
      <c r="A411">
        <v>419</v>
      </c>
      <c r="B411" t="s">
        <v>1137</v>
      </c>
      <c r="C411" t="s">
        <v>1138</v>
      </c>
      <c r="D411">
        <v>176</v>
      </c>
      <c r="E411" t="s">
        <v>541</v>
      </c>
      <c r="F411">
        <v>176</v>
      </c>
      <c r="G411" t="s">
        <v>541</v>
      </c>
      <c r="H411" s="8">
        <v>40290.222222222219</v>
      </c>
      <c r="I411" s="8">
        <v>40290.484027777777</v>
      </c>
      <c r="J411">
        <v>1</v>
      </c>
    </row>
    <row r="412" spans="1:10" x14ac:dyDescent="0.25">
      <c r="A412">
        <v>420</v>
      </c>
      <c r="B412" t="s">
        <v>1139</v>
      </c>
      <c r="C412" t="s">
        <v>1140</v>
      </c>
      <c r="D412">
        <v>4048</v>
      </c>
      <c r="E412" t="s">
        <v>841</v>
      </c>
      <c r="F412">
        <v>24</v>
      </c>
      <c r="G412" t="s">
        <v>187</v>
      </c>
      <c r="H412" s="8">
        <v>40290.449305555558</v>
      </c>
      <c r="I412" s="8">
        <v>40331.533333333333</v>
      </c>
      <c r="J412">
        <v>1</v>
      </c>
    </row>
    <row r="413" spans="1:10" x14ac:dyDescent="0.25">
      <c r="A413">
        <v>421</v>
      </c>
      <c r="B413" t="s">
        <v>1141</v>
      </c>
      <c r="C413" t="s">
        <v>1142</v>
      </c>
      <c r="D413">
        <v>5246</v>
      </c>
      <c r="E413" t="s">
        <v>1083</v>
      </c>
      <c r="F413">
        <v>4048</v>
      </c>
      <c r="G413" t="s">
        <v>841</v>
      </c>
      <c r="H413" s="8">
        <v>40290.452777777777</v>
      </c>
      <c r="I413" s="8">
        <v>40290.56527777778</v>
      </c>
      <c r="J413">
        <v>1</v>
      </c>
    </row>
    <row r="414" spans="1:10" x14ac:dyDescent="0.25">
      <c r="A414">
        <v>422</v>
      </c>
      <c r="B414" t="s">
        <v>1143</v>
      </c>
      <c r="C414" t="s">
        <v>1144</v>
      </c>
      <c r="D414">
        <v>3983</v>
      </c>
      <c r="E414" t="s">
        <v>830</v>
      </c>
      <c r="F414">
        <v>24</v>
      </c>
      <c r="G414" t="s">
        <v>187</v>
      </c>
      <c r="H414" s="8">
        <v>40290.537499999999</v>
      </c>
      <c r="I414" s="8">
        <v>40295.504861111112</v>
      </c>
      <c r="J414">
        <v>1</v>
      </c>
    </row>
    <row r="415" spans="1:10" x14ac:dyDescent="0.25">
      <c r="A415">
        <v>423</v>
      </c>
      <c r="B415" t="s">
        <v>1145</v>
      </c>
      <c r="C415" t="s">
        <v>1146</v>
      </c>
      <c r="D415">
        <v>4712</v>
      </c>
      <c r="E415" t="s">
        <v>974</v>
      </c>
      <c r="F415">
        <v>4712</v>
      </c>
      <c r="G415" t="s">
        <v>974</v>
      </c>
      <c r="H415" s="8">
        <v>40290.581944444442</v>
      </c>
      <c r="I415" s="8">
        <v>40290.581944444442</v>
      </c>
      <c r="J415">
        <v>1</v>
      </c>
    </row>
    <row r="416" spans="1:10" x14ac:dyDescent="0.25">
      <c r="A416">
        <v>426</v>
      </c>
      <c r="B416" t="s">
        <v>1147</v>
      </c>
      <c r="C416" t="s">
        <v>1148</v>
      </c>
      <c r="D416">
        <v>4712</v>
      </c>
      <c r="E416" t="s">
        <v>974</v>
      </c>
      <c r="F416">
        <v>4712</v>
      </c>
      <c r="G416" t="s">
        <v>974</v>
      </c>
      <c r="H416" s="8">
        <v>40291.313888888886</v>
      </c>
      <c r="I416" s="8">
        <v>40291.470138888886</v>
      </c>
      <c r="J416">
        <v>1</v>
      </c>
    </row>
    <row r="417" spans="1:10" x14ac:dyDescent="0.25">
      <c r="A417">
        <v>424</v>
      </c>
      <c r="B417" t="s">
        <v>1149</v>
      </c>
      <c r="C417" t="s">
        <v>1150</v>
      </c>
      <c r="D417">
        <v>3983</v>
      </c>
      <c r="E417" t="s">
        <v>830</v>
      </c>
      <c r="F417">
        <v>3983</v>
      </c>
      <c r="G417" t="s">
        <v>830</v>
      </c>
      <c r="H417" s="8">
        <v>40290.74722222222</v>
      </c>
      <c r="I417" s="8">
        <v>40295.50277777778</v>
      </c>
      <c r="J417">
        <v>1</v>
      </c>
    </row>
    <row r="418" spans="1:10" x14ac:dyDescent="0.25">
      <c r="A418">
        <v>425</v>
      </c>
      <c r="B418" t="s">
        <v>1151</v>
      </c>
      <c r="C418" t="s">
        <v>1152</v>
      </c>
      <c r="D418">
        <v>1</v>
      </c>
      <c r="E418" t="s">
        <v>38</v>
      </c>
      <c r="F418">
        <v>6995</v>
      </c>
      <c r="G418" t="s">
        <v>1153</v>
      </c>
      <c r="H418" s="8">
        <v>40291.089583333334</v>
      </c>
      <c r="I418" s="8">
        <v>40500.356944444444</v>
      </c>
      <c r="J418">
        <v>6</v>
      </c>
    </row>
    <row r="419" spans="1:10" x14ac:dyDescent="0.25">
      <c r="A419">
        <v>427</v>
      </c>
      <c r="B419" t="s">
        <v>1154</v>
      </c>
      <c r="C419" t="s">
        <v>1155</v>
      </c>
      <c r="D419">
        <v>5559</v>
      </c>
      <c r="E419" t="s">
        <v>1156</v>
      </c>
      <c r="F419">
        <v>24</v>
      </c>
      <c r="G419" t="s">
        <v>187</v>
      </c>
      <c r="H419" s="8">
        <v>40291.506944444445</v>
      </c>
      <c r="I419" s="8">
        <v>40292.056250000001</v>
      </c>
      <c r="J419">
        <v>1</v>
      </c>
    </row>
    <row r="420" spans="1:10" x14ac:dyDescent="0.25">
      <c r="A420">
        <v>428</v>
      </c>
      <c r="B420" t="s">
        <v>1157</v>
      </c>
      <c r="C420" t="s">
        <v>1158</v>
      </c>
      <c r="D420">
        <v>5569</v>
      </c>
      <c r="E420" t="s">
        <v>1159</v>
      </c>
      <c r="F420">
        <v>24</v>
      </c>
      <c r="G420" t="s">
        <v>187</v>
      </c>
      <c r="H420" s="8">
        <v>40291.768055555556</v>
      </c>
      <c r="I420" s="8">
        <v>40294.522222222222</v>
      </c>
      <c r="J420">
        <v>1</v>
      </c>
    </row>
    <row r="421" spans="1:10" x14ac:dyDescent="0.25">
      <c r="A421">
        <v>430</v>
      </c>
      <c r="B421" t="s">
        <v>1160</v>
      </c>
      <c r="C421" t="s">
        <v>1161</v>
      </c>
      <c r="D421">
        <v>3983</v>
      </c>
      <c r="E421" t="s">
        <v>830</v>
      </c>
      <c r="F421">
        <v>3983</v>
      </c>
      <c r="G421" t="s">
        <v>830</v>
      </c>
      <c r="H421" s="8">
        <v>40291.904861111114</v>
      </c>
      <c r="I421" s="8">
        <v>40295.388194444444</v>
      </c>
      <c r="J421">
        <v>1</v>
      </c>
    </row>
    <row r="422" spans="1:10" x14ac:dyDescent="0.25">
      <c r="A422">
        <v>432</v>
      </c>
      <c r="B422" t="s">
        <v>1162</v>
      </c>
      <c r="C422" t="s">
        <v>1163</v>
      </c>
      <c r="D422">
        <v>5408</v>
      </c>
      <c r="E422" t="s">
        <v>1164</v>
      </c>
      <c r="F422">
        <v>5408</v>
      </c>
      <c r="G422" t="s">
        <v>1164</v>
      </c>
      <c r="H422" s="8">
        <v>40294.181250000001</v>
      </c>
      <c r="I422" s="8">
        <v>40294.54583333333</v>
      </c>
      <c r="J422">
        <v>1</v>
      </c>
    </row>
    <row r="423" spans="1:10" x14ac:dyDescent="0.25">
      <c r="A423">
        <v>431</v>
      </c>
      <c r="B423" t="s">
        <v>1165</v>
      </c>
      <c r="C423" t="s">
        <v>1166</v>
      </c>
      <c r="D423">
        <v>5584</v>
      </c>
      <c r="E423" t="s">
        <v>1167</v>
      </c>
      <c r="F423">
        <v>24</v>
      </c>
      <c r="G423" t="s">
        <v>187</v>
      </c>
      <c r="H423" s="8">
        <v>40292.040277777778</v>
      </c>
      <c r="I423" s="8">
        <v>40292.071527777778</v>
      </c>
      <c r="J423">
        <v>1</v>
      </c>
    </row>
    <row r="424" spans="1:10" x14ac:dyDescent="0.25">
      <c r="A424">
        <v>433</v>
      </c>
      <c r="B424" t="s">
        <v>1168</v>
      </c>
      <c r="C424" t="s">
        <v>1169</v>
      </c>
      <c r="D424">
        <v>5246</v>
      </c>
      <c r="E424" t="s">
        <v>1083</v>
      </c>
      <c r="F424">
        <v>1</v>
      </c>
      <c r="G424" t="s">
        <v>38</v>
      </c>
      <c r="H424" s="8">
        <v>40294.280555555553</v>
      </c>
      <c r="I424" s="8">
        <v>40295.272222222222</v>
      </c>
      <c r="J424">
        <v>1</v>
      </c>
    </row>
    <row r="425" spans="1:10" x14ac:dyDescent="0.25">
      <c r="A425">
        <v>434</v>
      </c>
      <c r="B425" t="s">
        <v>1170</v>
      </c>
      <c r="C425" t="s">
        <v>1171</v>
      </c>
      <c r="D425">
        <v>5628</v>
      </c>
      <c r="E425" t="s">
        <v>1172</v>
      </c>
      <c r="F425">
        <v>5628</v>
      </c>
      <c r="G425" t="s">
        <v>1172</v>
      </c>
      <c r="H425" s="8">
        <v>40294.438194444447</v>
      </c>
      <c r="I425" s="8">
        <v>40294.623611111114</v>
      </c>
      <c r="J425">
        <v>1</v>
      </c>
    </row>
    <row r="426" spans="1:10" x14ac:dyDescent="0.25">
      <c r="A426">
        <v>435</v>
      </c>
      <c r="B426" t="s">
        <v>1173</v>
      </c>
      <c r="C426" t="s">
        <v>1174</v>
      </c>
      <c r="D426">
        <v>5574</v>
      </c>
      <c r="E426" t="s">
        <v>1175</v>
      </c>
      <c r="F426">
        <v>5574</v>
      </c>
      <c r="G426" t="s">
        <v>1175</v>
      </c>
      <c r="H426" s="8">
        <v>40294.629861111112</v>
      </c>
      <c r="I426" s="8">
        <v>40295.656944444447</v>
      </c>
      <c r="J426">
        <v>1</v>
      </c>
    </row>
    <row r="427" spans="1:10" x14ac:dyDescent="0.25">
      <c r="A427">
        <v>436</v>
      </c>
      <c r="B427" t="s">
        <v>1176</v>
      </c>
      <c r="C427" t="s">
        <v>1177</v>
      </c>
      <c r="D427">
        <v>4530</v>
      </c>
      <c r="E427" t="s">
        <v>937</v>
      </c>
      <c r="F427">
        <v>24</v>
      </c>
      <c r="G427" t="s">
        <v>187</v>
      </c>
      <c r="H427" s="8">
        <v>40298.567361111112</v>
      </c>
      <c r="I427" s="8">
        <v>40301.976388888892</v>
      </c>
      <c r="J427">
        <v>1</v>
      </c>
    </row>
    <row r="428" spans="1:10" x14ac:dyDescent="0.25">
      <c r="A428">
        <v>437</v>
      </c>
      <c r="B428" t="s">
        <v>1178</v>
      </c>
      <c r="C428" t="s">
        <v>1179</v>
      </c>
      <c r="D428">
        <v>5408</v>
      </c>
      <c r="E428" t="s">
        <v>1164</v>
      </c>
      <c r="F428">
        <v>24</v>
      </c>
      <c r="G428" t="s">
        <v>187</v>
      </c>
      <c r="H428" s="8">
        <v>40298.762499999997</v>
      </c>
      <c r="I428" s="8">
        <v>40301.008333333331</v>
      </c>
      <c r="J428">
        <v>1</v>
      </c>
    </row>
    <row r="429" spans="1:10" x14ac:dyDescent="0.25">
      <c r="A429">
        <v>438</v>
      </c>
      <c r="B429" t="s">
        <v>1180</v>
      </c>
      <c r="C429" t="s">
        <v>1181</v>
      </c>
      <c r="D429">
        <v>3191</v>
      </c>
      <c r="E429" t="s">
        <v>656</v>
      </c>
      <c r="F429">
        <v>3191</v>
      </c>
      <c r="H429" s="8">
        <v>40301.453472222223</v>
      </c>
      <c r="I429" s="8">
        <v>40311.376388888886</v>
      </c>
      <c r="J429">
        <v>1</v>
      </c>
    </row>
    <row r="430" spans="1:10" x14ac:dyDescent="0.25">
      <c r="A430">
        <v>439</v>
      </c>
      <c r="B430" t="s">
        <v>1182</v>
      </c>
      <c r="C430" t="s">
        <v>1183</v>
      </c>
      <c r="D430">
        <v>178</v>
      </c>
      <c r="E430" t="s">
        <v>762</v>
      </c>
      <c r="F430">
        <v>178</v>
      </c>
      <c r="G430" t="s">
        <v>762</v>
      </c>
      <c r="H430" s="8">
        <v>40302.399305555555</v>
      </c>
      <c r="I430" s="8">
        <v>40302.503472222219</v>
      </c>
      <c r="J430">
        <v>1</v>
      </c>
    </row>
    <row r="431" spans="1:10" x14ac:dyDescent="0.25">
      <c r="A431">
        <v>440</v>
      </c>
      <c r="B431" t="s">
        <v>1184</v>
      </c>
      <c r="C431" t="s">
        <v>1185</v>
      </c>
      <c r="D431">
        <v>5837</v>
      </c>
      <c r="E431" t="s">
        <v>1186</v>
      </c>
      <c r="F431">
        <v>5837</v>
      </c>
      <c r="G431" t="s">
        <v>1186</v>
      </c>
      <c r="H431" s="8">
        <v>40302.536111111112</v>
      </c>
      <c r="I431" s="8">
        <v>40302.553472222222</v>
      </c>
      <c r="J431">
        <v>1</v>
      </c>
    </row>
    <row r="432" spans="1:10" x14ac:dyDescent="0.25">
      <c r="A432">
        <v>441</v>
      </c>
      <c r="B432" t="s">
        <v>1187</v>
      </c>
      <c r="C432" t="s">
        <v>1188</v>
      </c>
      <c r="D432">
        <v>5839</v>
      </c>
      <c r="E432" t="s">
        <v>1189</v>
      </c>
      <c r="F432">
        <v>24</v>
      </c>
      <c r="G432" t="s">
        <v>187</v>
      </c>
      <c r="H432" s="8">
        <v>40302.57708333333</v>
      </c>
      <c r="I432" s="8">
        <v>40302.82708333333</v>
      </c>
      <c r="J432">
        <v>1</v>
      </c>
    </row>
    <row r="433" spans="1:10" x14ac:dyDescent="0.25">
      <c r="A433">
        <v>442</v>
      </c>
      <c r="B433" t="s">
        <v>1190</v>
      </c>
      <c r="C433" t="s">
        <v>1191</v>
      </c>
      <c r="D433">
        <v>5841</v>
      </c>
      <c r="E433" t="s">
        <v>1192</v>
      </c>
      <c r="F433">
        <v>2865</v>
      </c>
      <c r="G433" t="s">
        <v>553</v>
      </c>
      <c r="H433" s="8">
        <v>40302.765277777777</v>
      </c>
      <c r="I433" s="8">
        <v>40302.831944444442</v>
      </c>
      <c r="J433">
        <v>1</v>
      </c>
    </row>
    <row r="434" spans="1:10" x14ac:dyDescent="0.25">
      <c r="A434">
        <v>443</v>
      </c>
      <c r="B434" t="s">
        <v>1193</v>
      </c>
      <c r="C434" t="s">
        <v>1194</v>
      </c>
      <c r="D434">
        <v>2865</v>
      </c>
      <c r="E434" t="s">
        <v>553</v>
      </c>
      <c r="F434">
        <v>2865</v>
      </c>
      <c r="H434" s="8">
        <v>40302.838194444441</v>
      </c>
      <c r="I434" s="8">
        <v>40302.838194444441</v>
      </c>
      <c r="J434">
        <v>4</v>
      </c>
    </row>
    <row r="435" spans="1:10" x14ac:dyDescent="0.25">
      <c r="A435">
        <v>444</v>
      </c>
      <c r="B435" t="s">
        <v>1195</v>
      </c>
      <c r="C435" t="s">
        <v>1196</v>
      </c>
      <c r="D435">
        <v>5839</v>
      </c>
      <c r="E435" t="s">
        <v>1189</v>
      </c>
      <c r="F435">
        <v>1</v>
      </c>
      <c r="G435" t="s">
        <v>38</v>
      </c>
      <c r="H435" s="8">
        <v>40302.859722222223</v>
      </c>
      <c r="I435" s="8">
        <v>40306.60833333333</v>
      </c>
      <c r="J435">
        <v>1</v>
      </c>
    </row>
    <row r="436" spans="1:10" x14ac:dyDescent="0.25">
      <c r="A436">
        <v>445</v>
      </c>
      <c r="B436" t="s">
        <v>1197</v>
      </c>
      <c r="C436" t="s">
        <v>1198</v>
      </c>
      <c r="D436">
        <v>5843</v>
      </c>
      <c r="E436" t="s">
        <v>1199</v>
      </c>
      <c r="F436">
        <v>5843</v>
      </c>
      <c r="G436" t="s">
        <v>1199</v>
      </c>
      <c r="H436" s="8">
        <v>40302.909722222219</v>
      </c>
      <c r="I436" s="8">
        <v>40303.723611111112</v>
      </c>
      <c r="J436">
        <v>1</v>
      </c>
    </row>
    <row r="437" spans="1:10" x14ac:dyDescent="0.25">
      <c r="A437">
        <v>446</v>
      </c>
      <c r="B437" t="s">
        <v>1200</v>
      </c>
      <c r="C437" t="s">
        <v>1201</v>
      </c>
      <c r="D437">
        <v>5857</v>
      </c>
      <c r="E437" t="s">
        <v>1202</v>
      </c>
      <c r="F437">
        <v>24</v>
      </c>
      <c r="G437" t="s">
        <v>187</v>
      </c>
      <c r="H437" s="8">
        <v>40303.395138888889</v>
      </c>
      <c r="I437" s="8">
        <v>40303.564583333333</v>
      </c>
      <c r="J437">
        <v>1</v>
      </c>
    </row>
    <row r="438" spans="1:10" x14ac:dyDescent="0.25">
      <c r="A438">
        <v>447</v>
      </c>
      <c r="B438" t="s">
        <v>1203</v>
      </c>
      <c r="C438" t="s">
        <v>1204</v>
      </c>
      <c r="D438">
        <v>5891</v>
      </c>
      <c r="E438" t="s">
        <v>1205</v>
      </c>
      <c r="F438">
        <v>24</v>
      </c>
      <c r="G438" t="s">
        <v>187</v>
      </c>
      <c r="H438" s="8">
        <v>40304.59097222222</v>
      </c>
      <c r="I438" s="8">
        <v>40308.988194444442</v>
      </c>
      <c r="J438">
        <v>1</v>
      </c>
    </row>
    <row r="439" spans="1:10" x14ac:dyDescent="0.25">
      <c r="A439">
        <v>448</v>
      </c>
      <c r="B439" t="s">
        <v>1206</v>
      </c>
      <c r="C439" t="s">
        <v>1207</v>
      </c>
      <c r="D439">
        <v>5905</v>
      </c>
      <c r="E439" t="s">
        <v>1208</v>
      </c>
      <c r="F439">
        <v>5905</v>
      </c>
      <c r="G439" t="s">
        <v>1208</v>
      </c>
      <c r="H439" s="8">
        <v>40305.020138888889</v>
      </c>
      <c r="I439" s="8">
        <v>40305.559027777781</v>
      </c>
      <c r="J439">
        <v>1</v>
      </c>
    </row>
    <row r="440" spans="1:10" x14ac:dyDescent="0.25">
      <c r="A440">
        <v>454</v>
      </c>
      <c r="B440" t="s">
        <v>1209</v>
      </c>
      <c r="C440" t="s">
        <v>1210</v>
      </c>
      <c r="D440">
        <v>5971</v>
      </c>
      <c r="E440" t="s">
        <v>1211</v>
      </c>
      <c r="F440">
        <v>2865</v>
      </c>
      <c r="G440" t="s">
        <v>553</v>
      </c>
      <c r="H440" s="8">
        <v>40308.78125</v>
      </c>
      <c r="I440" s="8">
        <v>40308.824305555558</v>
      </c>
      <c r="J440">
        <v>1</v>
      </c>
    </row>
    <row r="441" spans="1:10" x14ac:dyDescent="0.25">
      <c r="A441">
        <v>449</v>
      </c>
      <c r="B441" t="s">
        <v>1212</v>
      </c>
      <c r="C441" t="s">
        <v>1213</v>
      </c>
      <c r="D441">
        <v>3646</v>
      </c>
      <c r="E441" t="s">
        <v>750</v>
      </c>
      <c r="F441">
        <v>1</v>
      </c>
      <c r="G441" t="s">
        <v>38</v>
      </c>
      <c r="H441" s="8">
        <v>40305.21597222222</v>
      </c>
      <c r="I441" s="8">
        <v>40305.352777777778</v>
      </c>
      <c r="J441">
        <v>4</v>
      </c>
    </row>
    <row r="442" spans="1:10" x14ac:dyDescent="0.25">
      <c r="A442">
        <v>450</v>
      </c>
      <c r="B442" t="s">
        <v>1214</v>
      </c>
      <c r="C442" t="s">
        <v>1215</v>
      </c>
      <c r="D442">
        <v>5408</v>
      </c>
      <c r="E442" t="s">
        <v>1164</v>
      </c>
      <c r="F442">
        <v>5408</v>
      </c>
      <c r="G442" t="s">
        <v>1164</v>
      </c>
      <c r="H442" s="8">
        <v>40306.625694444447</v>
      </c>
      <c r="I442" s="8">
        <v>40309.584027777775</v>
      </c>
      <c r="J442">
        <v>1</v>
      </c>
    </row>
    <row r="443" spans="1:10" x14ac:dyDescent="0.25">
      <c r="A443">
        <v>451</v>
      </c>
      <c r="B443" t="s">
        <v>1216</v>
      </c>
      <c r="C443" t="s">
        <v>1217</v>
      </c>
      <c r="D443">
        <v>5971</v>
      </c>
      <c r="E443" t="s">
        <v>1211</v>
      </c>
      <c r="F443">
        <v>5971</v>
      </c>
      <c r="G443" t="s">
        <v>1211</v>
      </c>
      <c r="H443" s="8">
        <v>40308.059027777781</v>
      </c>
      <c r="I443" s="8">
        <v>40308.598611111112</v>
      </c>
      <c r="J443">
        <v>1</v>
      </c>
    </row>
    <row r="444" spans="1:10" x14ac:dyDescent="0.25">
      <c r="A444">
        <v>452</v>
      </c>
      <c r="B444" t="s">
        <v>1218</v>
      </c>
      <c r="C444" t="s">
        <v>1219</v>
      </c>
      <c r="D444">
        <v>5120</v>
      </c>
      <c r="E444" t="s">
        <v>1220</v>
      </c>
      <c r="F444">
        <v>24</v>
      </c>
      <c r="G444" t="s">
        <v>187</v>
      </c>
      <c r="H444" s="8">
        <v>40308.243750000001</v>
      </c>
      <c r="I444" s="8">
        <v>40308.306250000001</v>
      </c>
      <c r="J444">
        <v>1</v>
      </c>
    </row>
    <row r="445" spans="1:10" x14ac:dyDescent="0.25">
      <c r="A445">
        <v>453</v>
      </c>
      <c r="B445" t="s">
        <v>1221</v>
      </c>
      <c r="C445" t="s">
        <v>1222</v>
      </c>
      <c r="D445">
        <v>5991</v>
      </c>
      <c r="E445" t="s">
        <v>1223</v>
      </c>
      <c r="F445">
        <v>5991</v>
      </c>
      <c r="G445" t="s">
        <v>1223</v>
      </c>
      <c r="H445" s="8">
        <v>40308.67083333333</v>
      </c>
      <c r="I445" s="8">
        <v>40310.644444444442</v>
      </c>
      <c r="J445">
        <v>1</v>
      </c>
    </row>
    <row r="446" spans="1:10" x14ac:dyDescent="0.25">
      <c r="A446">
        <v>455</v>
      </c>
      <c r="B446" t="s">
        <v>1224</v>
      </c>
      <c r="C446" t="s">
        <v>1225</v>
      </c>
      <c r="D446">
        <v>3008</v>
      </c>
      <c r="E446" t="s">
        <v>580</v>
      </c>
      <c r="F446">
        <v>3008</v>
      </c>
      <c r="G446" t="s">
        <v>580</v>
      </c>
      <c r="H446" s="8">
        <v>40309.234027777777</v>
      </c>
      <c r="I446" s="8">
        <v>40323.225694444445</v>
      </c>
      <c r="J446">
        <v>1</v>
      </c>
    </row>
    <row r="447" spans="1:10" x14ac:dyDescent="0.25">
      <c r="A447">
        <v>456</v>
      </c>
      <c r="B447" t="s">
        <v>1226</v>
      </c>
      <c r="C447" t="s">
        <v>1227</v>
      </c>
      <c r="D447">
        <v>3983</v>
      </c>
      <c r="E447" t="s">
        <v>830</v>
      </c>
      <c r="F447">
        <v>3983</v>
      </c>
      <c r="G447" t="s">
        <v>830</v>
      </c>
      <c r="H447" s="8">
        <v>40309.418055555558</v>
      </c>
      <c r="I447" s="8">
        <v>40312.59097222222</v>
      </c>
      <c r="J447">
        <v>1</v>
      </c>
    </row>
    <row r="448" spans="1:10" x14ac:dyDescent="0.25">
      <c r="A448">
        <v>457</v>
      </c>
      <c r="B448" t="s">
        <v>1228</v>
      </c>
      <c r="C448" t="s">
        <v>1229</v>
      </c>
      <c r="D448">
        <v>35</v>
      </c>
      <c r="E448" t="s">
        <v>56</v>
      </c>
      <c r="F448">
        <v>24</v>
      </c>
      <c r="G448" t="s">
        <v>187</v>
      </c>
      <c r="H448" s="8">
        <v>40309.638194444444</v>
      </c>
      <c r="I448" s="8">
        <v>40311.001388888886</v>
      </c>
      <c r="J448">
        <v>1</v>
      </c>
    </row>
    <row r="449" spans="1:10" x14ac:dyDescent="0.25">
      <c r="A449">
        <v>458</v>
      </c>
      <c r="B449" t="s">
        <v>1230</v>
      </c>
      <c r="C449" t="s">
        <v>1231</v>
      </c>
      <c r="D449">
        <v>6061</v>
      </c>
      <c r="E449" t="s">
        <v>1232</v>
      </c>
      <c r="F449">
        <v>2758</v>
      </c>
      <c r="G449" t="s">
        <v>544</v>
      </c>
      <c r="H449" s="8">
        <v>40311.440972222219</v>
      </c>
      <c r="I449" s="8">
        <v>40311.512499999997</v>
      </c>
      <c r="J449">
        <v>1</v>
      </c>
    </row>
    <row r="450" spans="1:10" x14ac:dyDescent="0.25">
      <c r="A450">
        <v>459</v>
      </c>
      <c r="B450" t="s">
        <v>1233</v>
      </c>
      <c r="C450" t="s">
        <v>1234</v>
      </c>
      <c r="D450">
        <v>6066</v>
      </c>
      <c r="E450" t="s">
        <v>1235</v>
      </c>
      <c r="F450">
        <v>6066</v>
      </c>
      <c r="G450" t="s">
        <v>1235</v>
      </c>
      <c r="H450" s="8">
        <v>40311.559027777781</v>
      </c>
      <c r="I450" s="8">
        <v>40311.634722222225</v>
      </c>
      <c r="J450">
        <v>1</v>
      </c>
    </row>
    <row r="451" spans="1:10" x14ac:dyDescent="0.25">
      <c r="A451">
        <v>460</v>
      </c>
      <c r="B451" t="s">
        <v>1236</v>
      </c>
      <c r="C451" t="s">
        <v>1237</v>
      </c>
      <c r="D451">
        <v>6067</v>
      </c>
      <c r="E451" t="s">
        <v>1238</v>
      </c>
      <c r="F451">
        <v>24</v>
      </c>
      <c r="G451" t="s">
        <v>187</v>
      </c>
      <c r="H451" s="8">
        <v>40311.613888888889</v>
      </c>
      <c r="I451" s="8">
        <v>40318.041666666664</v>
      </c>
      <c r="J451">
        <v>1</v>
      </c>
    </row>
    <row r="452" spans="1:10" x14ac:dyDescent="0.25">
      <c r="A452">
        <v>461</v>
      </c>
      <c r="B452" t="s">
        <v>1239</v>
      </c>
      <c r="C452" t="s">
        <v>1240</v>
      </c>
      <c r="D452">
        <v>6071</v>
      </c>
      <c r="E452" t="s">
        <v>302</v>
      </c>
      <c r="F452">
        <v>6071</v>
      </c>
      <c r="G452" t="s">
        <v>302</v>
      </c>
      <c r="H452" s="8">
        <v>40311.813888888886</v>
      </c>
      <c r="I452" s="8">
        <v>40313.487500000003</v>
      </c>
      <c r="J452">
        <v>1</v>
      </c>
    </row>
    <row r="453" spans="1:10" x14ac:dyDescent="0.25">
      <c r="A453">
        <v>462</v>
      </c>
      <c r="B453" t="s">
        <v>1241</v>
      </c>
      <c r="C453" t="s">
        <v>1242</v>
      </c>
      <c r="D453">
        <v>6066</v>
      </c>
      <c r="E453" t="s">
        <v>1235</v>
      </c>
      <c r="F453">
        <v>24</v>
      </c>
      <c r="G453" t="s">
        <v>187</v>
      </c>
      <c r="H453" s="8">
        <v>40311.834027777775</v>
      </c>
      <c r="I453" s="8">
        <v>40311.994444444441</v>
      </c>
      <c r="J453">
        <v>1</v>
      </c>
    </row>
    <row r="454" spans="1:10" x14ac:dyDescent="0.25">
      <c r="A454">
        <v>463</v>
      </c>
      <c r="B454" t="s">
        <v>1243</v>
      </c>
      <c r="C454" t="s">
        <v>1244</v>
      </c>
      <c r="D454">
        <v>6090</v>
      </c>
      <c r="E454" t="s">
        <v>1245</v>
      </c>
      <c r="F454">
        <v>2865</v>
      </c>
      <c r="G454" t="s">
        <v>553</v>
      </c>
      <c r="H454" s="8">
        <v>40312.638194444444</v>
      </c>
      <c r="I454" s="8">
        <v>40312.759027777778</v>
      </c>
      <c r="J454">
        <v>1</v>
      </c>
    </row>
    <row r="455" spans="1:10" x14ac:dyDescent="0.25">
      <c r="A455">
        <v>464</v>
      </c>
      <c r="B455" t="s">
        <v>1246</v>
      </c>
      <c r="C455" t="s">
        <v>1247</v>
      </c>
      <c r="D455">
        <v>6092</v>
      </c>
      <c r="E455" t="s">
        <v>1248</v>
      </c>
      <c r="F455">
        <v>6092</v>
      </c>
      <c r="H455" s="8">
        <v>40312.809027777781</v>
      </c>
      <c r="I455" s="8">
        <v>40316.336805555555</v>
      </c>
      <c r="J455">
        <v>1</v>
      </c>
    </row>
    <row r="456" spans="1:10" x14ac:dyDescent="0.25">
      <c r="A456">
        <v>465</v>
      </c>
      <c r="B456" t="s">
        <v>1249</v>
      </c>
      <c r="C456" t="s">
        <v>1250</v>
      </c>
      <c r="D456">
        <v>6071</v>
      </c>
      <c r="E456" t="s">
        <v>302</v>
      </c>
      <c r="F456">
        <v>6071</v>
      </c>
      <c r="G456" t="s">
        <v>302</v>
      </c>
      <c r="H456" s="8">
        <v>40313.449999999997</v>
      </c>
      <c r="I456" s="8">
        <v>40315.695138888892</v>
      </c>
      <c r="J456">
        <v>1</v>
      </c>
    </row>
    <row r="457" spans="1:10" x14ac:dyDescent="0.25">
      <c r="A457">
        <v>466</v>
      </c>
      <c r="B457" t="s">
        <v>1251</v>
      </c>
      <c r="C457" t="s">
        <v>1252</v>
      </c>
      <c r="D457">
        <v>2369</v>
      </c>
      <c r="E457" t="s">
        <v>449</v>
      </c>
      <c r="F457">
        <v>2369</v>
      </c>
      <c r="G457" t="s">
        <v>449</v>
      </c>
      <c r="H457" s="8">
        <v>40315.208333333336</v>
      </c>
      <c r="I457" s="8">
        <v>40321.963888888888</v>
      </c>
      <c r="J457">
        <v>1</v>
      </c>
    </row>
    <row r="458" spans="1:10" x14ac:dyDescent="0.25">
      <c r="A458">
        <v>467</v>
      </c>
      <c r="B458" t="s">
        <v>1253</v>
      </c>
      <c r="C458" t="s">
        <v>1254</v>
      </c>
      <c r="D458">
        <v>2176</v>
      </c>
      <c r="E458" t="s">
        <v>427</v>
      </c>
      <c r="F458">
        <v>2176</v>
      </c>
      <c r="G458" t="s">
        <v>427</v>
      </c>
      <c r="H458" s="8">
        <v>40315.960416666669</v>
      </c>
      <c r="I458" s="8">
        <v>40316.97152777778</v>
      </c>
      <c r="J458">
        <v>1</v>
      </c>
    </row>
    <row r="459" spans="1:10" x14ac:dyDescent="0.25">
      <c r="A459">
        <v>468</v>
      </c>
      <c r="B459" t="s">
        <v>1255</v>
      </c>
      <c r="C459" t="s">
        <v>1256</v>
      </c>
      <c r="D459">
        <v>4409</v>
      </c>
      <c r="E459" t="s">
        <v>921</v>
      </c>
      <c r="F459">
        <v>4409</v>
      </c>
      <c r="G459" t="s">
        <v>921</v>
      </c>
      <c r="H459" s="8">
        <v>40315.990972222222</v>
      </c>
      <c r="I459" s="8">
        <v>40316.707638888889</v>
      </c>
      <c r="J459">
        <v>1</v>
      </c>
    </row>
    <row r="460" spans="1:10" x14ac:dyDescent="0.25">
      <c r="A460">
        <v>469</v>
      </c>
      <c r="B460" t="s">
        <v>1257</v>
      </c>
      <c r="C460" t="s">
        <v>1258</v>
      </c>
      <c r="D460">
        <v>6171</v>
      </c>
      <c r="E460" t="s">
        <v>1259</v>
      </c>
      <c r="F460">
        <v>6171</v>
      </c>
      <c r="G460" t="s">
        <v>1259</v>
      </c>
      <c r="H460" s="8">
        <v>40316.405555555553</v>
      </c>
      <c r="I460" s="8">
        <v>40317.409722222219</v>
      </c>
      <c r="J460">
        <v>1</v>
      </c>
    </row>
    <row r="461" spans="1:10" x14ac:dyDescent="0.25">
      <c r="A461">
        <v>470</v>
      </c>
      <c r="B461" t="s">
        <v>1260</v>
      </c>
      <c r="C461" t="s">
        <v>1261</v>
      </c>
      <c r="D461">
        <v>6175</v>
      </c>
      <c r="E461" t="s">
        <v>1262</v>
      </c>
      <c r="F461">
        <v>1</v>
      </c>
      <c r="G461" t="s">
        <v>38</v>
      </c>
      <c r="H461" s="8">
        <v>40316.577777777777</v>
      </c>
      <c r="I461" s="8">
        <v>40323.376388888886</v>
      </c>
      <c r="J461">
        <v>1</v>
      </c>
    </row>
    <row r="462" spans="1:10" x14ac:dyDescent="0.25">
      <c r="A462">
        <v>471</v>
      </c>
      <c r="B462" t="s">
        <v>1263</v>
      </c>
      <c r="C462" t="s">
        <v>1264</v>
      </c>
      <c r="D462">
        <v>2176</v>
      </c>
      <c r="E462" t="s">
        <v>427</v>
      </c>
      <c r="F462">
        <v>2176</v>
      </c>
      <c r="G462" t="s">
        <v>427</v>
      </c>
      <c r="H462" s="8">
        <v>40316.981944444444</v>
      </c>
      <c r="I462" s="8">
        <v>40317.087500000001</v>
      </c>
      <c r="J462">
        <v>1</v>
      </c>
    </row>
    <row r="463" spans="1:10" x14ac:dyDescent="0.25">
      <c r="A463">
        <v>472</v>
      </c>
      <c r="B463" t="s">
        <v>1265</v>
      </c>
      <c r="C463" t="s">
        <v>1266</v>
      </c>
      <c r="D463">
        <v>5837</v>
      </c>
      <c r="E463" t="s">
        <v>1186</v>
      </c>
      <c r="F463">
        <v>5837</v>
      </c>
      <c r="G463" t="s">
        <v>1186</v>
      </c>
      <c r="H463" s="8">
        <v>40317.541666666664</v>
      </c>
      <c r="I463" s="8">
        <v>40318.320833333331</v>
      </c>
      <c r="J463">
        <v>1</v>
      </c>
    </row>
    <row r="464" spans="1:10" x14ac:dyDescent="0.25">
      <c r="A464">
        <v>473</v>
      </c>
      <c r="B464" t="s">
        <v>1267</v>
      </c>
      <c r="C464" t="s">
        <v>1268</v>
      </c>
      <c r="D464">
        <v>843</v>
      </c>
      <c r="E464" t="s">
        <v>207</v>
      </c>
      <c r="F464">
        <v>843</v>
      </c>
      <c r="H464" s="8">
        <v>40317.630555555559</v>
      </c>
      <c r="I464" s="8">
        <v>40317.630555555559</v>
      </c>
      <c r="J464">
        <v>1</v>
      </c>
    </row>
    <row r="465" spans="1:10" x14ac:dyDescent="0.25">
      <c r="A465">
        <v>474</v>
      </c>
      <c r="B465" t="s">
        <v>1269</v>
      </c>
      <c r="C465" t="s">
        <v>1270</v>
      </c>
      <c r="D465">
        <v>6209</v>
      </c>
      <c r="E465" t="s">
        <v>1271</v>
      </c>
      <c r="F465">
        <v>24</v>
      </c>
      <c r="G465" t="s">
        <v>187</v>
      </c>
      <c r="H465" s="8">
        <v>40318.327777777777</v>
      </c>
      <c r="I465" s="8">
        <v>40318.520833333336</v>
      </c>
      <c r="J465">
        <v>1</v>
      </c>
    </row>
    <row r="466" spans="1:10" x14ac:dyDescent="0.25">
      <c r="A466">
        <v>475</v>
      </c>
      <c r="B466" t="s">
        <v>1272</v>
      </c>
      <c r="C466" t="s">
        <v>1273</v>
      </c>
      <c r="D466">
        <v>3496</v>
      </c>
      <c r="E466" t="s">
        <v>720</v>
      </c>
      <c r="F466">
        <v>2865</v>
      </c>
      <c r="G466" t="s">
        <v>553</v>
      </c>
      <c r="H466" s="8">
        <v>40318.847916666666</v>
      </c>
      <c r="I466" s="8">
        <v>40326.270833333336</v>
      </c>
      <c r="J466">
        <v>1</v>
      </c>
    </row>
    <row r="467" spans="1:10" x14ac:dyDescent="0.25">
      <c r="A467">
        <v>476</v>
      </c>
      <c r="B467" t="s">
        <v>1274</v>
      </c>
      <c r="C467" t="s">
        <v>1275</v>
      </c>
      <c r="D467">
        <v>6229</v>
      </c>
      <c r="E467" t="s">
        <v>1276</v>
      </c>
      <c r="F467">
        <v>6417</v>
      </c>
      <c r="G467" t="s">
        <v>1277</v>
      </c>
      <c r="H467" s="8">
        <v>40319.029861111114</v>
      </c>
      <c r="I467" s="8">
        <v>40329.866666666669</v>
      </c>
      <c r="J467">
        <v>1</v>
      </c>
    </row>
    <row r="468" spans="1:10" x14ac:dyDescent="0.25">
      <c r="A468">
        <v>477</v>
      </c>
      <c r="B468" t="s">
        <v>1278</v>
      </c>
      <c r="C468" t="s">
        <v>1279</v>
      </c>
      <c r="D468">
        <v>3983</v>
      </c>
      <c r="E468" t="s">
        <v>830</v>
      </c>
      <c r="F468">
        <v>3983</v>
      </c>
      <c r="G468" t="s">
        <v>830</v>
      </c>
      <c r="H468" s="8">
        <v>40319.539583333331</v>
      </c>
      <c r="I468" s="8">
        <v>40320.548611111109</v>
      </c>
      <c r="J468">
        <v>1</v>
      </c>
    </row>
    <row r="469" spans="1:10" x14ac:dyDescent="0.25">
      <c r="A469">
        <v>478</v>
      </c>
      <c r="B469" t="s">
        <v>1280</v>
      </c>
      <c r="C469" t="s">
        <v>1281</v>
      </c>
      <c r="D469">
        <v>3143</v>
      </c>
      <c r="E469" t="s">
        <v>651</v>
      </c>
      <c r="F469">
        <v>3143</v>
      </c>
      <c r="G469" t="s">
        <v>651</v>
      </c>
      <c r="H469" s="8">
        <v>40319.912499999999</v>
      </c>
      <c r="I469" s="8">
        <v>40422.17083333333</v>
      </c>
      <c r="J469">
        <v>1</v>
      </c>
    </row>
    <row r="470" spans="1:10" x14ac:dyDescent="0.25">
      <c r="A470">
        <v>479</v>
      </c>
      <c r="B470" t="s">
        <v>1282</v>
      </c>
      <c r="C470" t="s">
        <v>1283</v>
      </c>
      <c r="D470">
        <v>6267</v>
      </c>
      <c r="E470" t="s">
        <v>1284</v>
      </c>
      <c r="F470">
        <v>24</v>
      </c>
      <c r="G470" t="s">
        <v>187</v>
      </c>
      <c r="H470" s="8">
        <v>40322.089583333334</v>
      </c>
      <c r="I470" s="8">
        <v>40322.106249999997</v>
      </c>
      <c r="J470">
        <v>1</v>
      </c>
    </row>
    <row r="471" spans="1:10" x14ac:dyDescent="0.25">
      <c r="A471">
        <v>480</v>
      </c>
      <c r="B471" t="s">
        <v>1285</v>
      </c>
      <c r="C471" t="s">
        <v>1286</v>
      </c>
      <c r="D471">
        <v>5971</v>
      </c>
      <c r="E471" t="s">
        <v>1211</v>
      </c>
      <c r="F471">
        <v>24</v>
      </c>
      <c r="G471" t="s">
        <v>187</v>
      </c>
      <c r="H471" s="8">
        <v>40323.104861111111</v>
      </c>
      <c r="I471" s="8">
        <v>40323.645138888889</v>
      </c>
      <c r="J471">
        <v>1</v>
      </c>
    </row>
    <row r="472" spans="1:10" x14ac:dyDescent="0.25">
      <c r="A472">
        <v>481</v>
      </c>
      <c r="B472" t="s">
        <v>1287</v>
      </c>
      <c r="C472" t="s">
        <v>1288</v>
      </c>
      <c r="D472">
        <v>3008</v>
      </c>
      <c r="E472" t="s">
        <v>580</v>
      </c>
      <c r="F472">
        <v>3008</v>
      </c>
      <c r="G472" t="s">
        <v>580</v>
      </c>
      <c r="H472" s="8">
        <v>40323.224305555559</v>
      </c>
      <c r="I472" s="8">
        <v>40323.254861111112</v>
      </c>
      <c r="J472">
        <v>1</v>
      </c>
    </row>
    <row r="473" spans="1:10" x14ac:dyDescent="0.25">
      <c r="A473">
        <v>482</v>
      </c>
      <c r="B473" t="s">
        <v>1289</v>
      </c>
      <c r="C473" t="s">
        <v>1290</v>
      </c>
      <c r="D473">
        <v>6071</v>
      </c>
      <c r="E473" t="s">
        <v>302</v>
      </c>
      <c r="F473">
        <v>6071</v>
      </c>
      <c r="G473" t="s">
        <v>302</v>
      </c>
      <c r="H473" s="8">
        <v>40323.240972222222</v>
      </c>
      <c r="I473" s="8">
        <v>40324.373611111114</v>
      </c>
      <c r="J473">
        <v>1</v>
      </c>
    </row>
    <row r="474" spans="1:10" x14ac:dyDescent="0.25">
      <c r="A474">
        <v>483</v>
      </c>
      <c r="B474" t="s">
        <v>1291</v>
      </c>
      <c r="C474" t="s">
        <v>1292</v>
      </c>
      <c r="D474">
        <v>6317</v>
      </c>
      <c r="E474" t="s">
        <v>1293</v>
      </c>
      <c r="F474">
        <v>1</v>
      </c>
      <c r="G474" t="s">
        <v>38</v>
      </c>
      <c r="H474" s="8">
        <v>40323.856249999997</v>
      </c>
      <c r="I474" s="8">
        <v>40323.998611111114</v>
      </c>
      <c r="J474">
        <v>1</v>
      </c>
    </row>
    <row r="475" spans="1:10" x14ac:dyDescent="0.25">
      <c r="A475">
        <v>484</v>
      </c>
      <c r="B475" t="s">
        <v>1294</v>
      </c>
      <c r="C475" t="s">
        <v>1295</v>
      </c>
      <c r="D475">
        <v>6318</v>
      </c>
      <c r="E475" t="s">
        <v>1296</v>
      </c>
      <c r="F475">
        <v>6318</v>
      </c>
      <c r="G475" t="s">
        <v>1296</v>
      </c>
      <c r="H475" s="8">
        <v>40323.859027777777</v>
      </c>
      <c r="I475" s="8">
        <v>40324.956250000003</v>
      </c>
      <c r="J475">
        <v>1</v>
      </c>
    </row>
    <row r="476" spans="1:10" x14ac:dyDescent="0.25">
      <c r="A476">
        <v>485</v>
      </c>
      <c r="B476" t="s">
        <v>1297</v>
      </c>
      <c r="C476" t="s">
        <v>1298</v>
      </c>
      <c r="D476">
        <v>2079</v>
      </c>
      <c r="E476" t="s">
        <v>401</v>
      </c>
      <c r="F476">
        <v>24</v>
      </c>
      <c r="G476" t="s">
        <v>187</v>
      </c>
      <c r="H476" s="8">
        <v>40324.238194444442</v>
      </c>
      <c r="I476" s="8">
        <v>40329.075694444444</v>
      </c>
      <c r="J476">
        <v>1</v>
      </c>
    </row>
    <row r="477" spans="1:10" x14ac:dyDescent="0.25">
      <c r="A477">
        <v>486</v>
      </c>
      <c r="B477" t="s">
        <v>1299</v>
      </c>
      <c r="C477" t="s">
        <v>1300</v>
      </c>
      <c r="D477">
        <v>2176</v>
      </c>
      <c r="E477" t="s">
        <v>427</v>
      </c>
      <c r="F477">
        <v>2176</v>
      </c>
      <c r="G477" t="s">
        <v>427</v>
      </c>
      <c r="H477" s="8">
        <v>40324.749305555553</v>
      </c>
      <c r="I477" s="8">
        <v>40325.872916666667</v>
      </c>
      <c r="J477">
        <v>1</v>
      </c>
    </row>
    <row r="478" spans="1:10" x14ac:dyDescent="0.25">
      <c r="A478">
        <v>487</v>
      </c>
      <c r="B478" t="s">
        <v>1301</v>
      </c>
      <c r="C478" t="s">
        <v>1302</v>
      </c>
      <c r="D478">
        <v>4792</v>
      </c>
      <c r="E478" t="s">
        <v>994</v>
      </c>
      <c r="F478">
        <v>4792</v>
      </c>
      <c r="G478" t="s">
        <v>994</v>
      </c>
      <c r="H478" s="8">
        <v>40324.974999999999</v>
      </c>
      <c r="I478" s="8">
        <v>40325.161805555559</v>
      </c>
      <c r="J478">
        <v>1</v>
      </c>
    </row>
    <row r="479" spans="1:10" x14ac:dyDescent="0.25">
      <c r="A479">
        <v>488</v>
      </c>
      <c r="B479" t="s">
        <v>1303</v>
      </c>
      <c r="C479" t="s">
        <v>1304</v>
      </c>
      <c r="D479">
        <v>6367</v>
      </c>
      <c r="E479" t="s">
        <v>1305</v>
      </c>
      <c r="F479">
        <v>2865</v>
      </c>
      <c r="G479" t="s">
        <v>553</v>
      </c>
      <c r="H479" s="8">
        <v>40325.663194444445</v>
      </c>
      <c r="I479" s="8">
        <v>40325.849305555559</v>
      </c>
      <c r="J479">
        <v>1</v>
      </c>
    </row>
    <row r="480" spans="1:10" x14ac:dyDescent="0.25">
      <c r="A480">
        <v>494</v>
      </c>
      <c r="B480" t="s">
        <v>1306</v>
      </c>
      <c r="C480" t="s">
        <v>1307</v>
      </c>
      <c r="D480">
        <v>4061</v>
      </c>
      <c r="E480" t="s">
        <v>849</v>
      </c>
      <c r="F480">
        <v>4061</v>
      </c>
      <c r="G480" t="s">
        <v>849</v>
      </c>
      <c r="H480" s="8">
        <v>40328.412499999999</v>
      </c>
      <c r="I480" s="8">
        <v>40333.761111111111</v>
      </c>
      <c r="J480">
        <v>1</v>
      </c>
    </row>
    <row r="481" spans="1:10" x14ac:dyDescent="0.25">
      <c r="A481">
        <v>489</v>
      </c>
      <c r="B481" t="s">
        <v>1308</v>
      </c>
      <c r="C481" t="s">
        <v>1309</v>
      </c>
      <c r="D481">
        <v>6381</v>
      </c>
      <c r="E481" t="s">
        <v>1310</v>
      </c>
      <c r="F481">
        <v>6381</v>
      </c>
      <c r="G481" t="s">
        <v>1310</v>
      </c>
      <c r="H481" s="8">
        <v>40326.081944444442</v>
      </c>
      <c r="I481" s="8">
        <v>40326.996527777781</v>
      </c>
      <c r="J481">
        <v>1</v>
      </c>
    </row>
    <row r="482" spans="1:10" x14ac:dyDescent="0.25">
      <c r="A482">
        <v>490</v>
      </c>
      <c r="B482" t="s">
        <v>1311</v>
      </c>
      <c r="C482" t="s">
        <v>1312</v>
      </c>
      <c r="D482">
        <v>6389</v>
      </c>
      <c r="E482" t="s">
        <v>1313</v>
      </c>
      <c r="F482">
        <v>6389</v>
      </c>
      <c r="G482" t="s">
        <v>1313</v>
      </c>
      <c r="H482" s="8">
        <v>40326.323611111111</v>
      </c>
      <c r="I482" s="8">
        <v>40326.385416666664</v>
      </c>
      <c r="J482">
        <v>1</v>
      </c>
    </row>
    <row r="483" spans="1:10" x14ac:dyDescent="0.25">
      <c r="A483">
        <v>491</v>
      </c>
      <c r="B483" t="s">
        <v>1314</v>
      </c>
      <c r="C483" t="s">
        <v>1315</v>
      </c>
      <c r="D483">
        <v>6395</v>
      </c>
      <c r="E483" t="s">
        <v>1316</v>
      </c>
      <c r="F483">
        <v>6395</v>
      </c>
      <c r="G483" t="s">
        <v>1316</v>
      </c>
      <c r="H483" s="8">
        <v>40326.568055555559</v>
      </c>
      <c r="I483" s="8">
        <v>40326.626388888886</v>
      </c>
      <c r="J483">
        <v>2</v>
      </c>
    </row>
    <row r="484" spans="1:10" x14ac:dyDescent="0.25">
      <c r="A484">
        <v>492</v>
      </c>
      <c r="B484" t="s">
        <v>1317</v>
      </c>
      <c r="C484" t="s">
        <v>1318</v>
      </c>
      <c r="D484">
        <v>5297</v>
      </c>
      <c r="E484" t="s">
        <v>1091</v>
      </c>
      <c r="F484">
        <v>24</v>
      </c>
      <c r="G484" t="s">
        <v>187</v>
      </c>
      <c r="H484" s="8">
        <v>40328.078472222223</v>
      </c>
      <c r="I484" s="8">
        <v>40329.067361111112</v>
      </c>
      <c r="J484">
        <v>1</v>
      </c>
    </row>
    <row r="485" spans="1:10" x14ac:dyDescent="0.25">
      <c r="A485">
        <v>493</v>
      </c>
      <c r="B485" t="s">
        <v>1319</v>
      </c>
      <c r="C485" t="s">
        <v>1320</v>
      </c>
      <c r="D485">
        <v>6436</v>
      </c>
      <c r="E485" t="s">
        <v>1321</v>
      </c>
      <c r="F485">
        <v>7265</v>
      </c>
      <c r="G485" t="s">
        <v>1322</v>
      </c>
      <c r="H485" s="8">
        <v>40328.29791666667</v>
      </c>
      <c r="I485" s="8">
        <v>40543.543055555558</v>
      </c>
      <c r="J485">
        <v>1</v>
      </c>
    </row>
    <row r="486" spans="1:10" x14ac:dyDescent="0.25">
      <c r="A486">
        <v>495</v>
      </c>
      <c r="B486" t="s">
        <v>1323</v>
      </c>
      <c r="C486" t="s">
        <v>1324</v>
      </c>
      <c r="D486">
        <v>6455</v>
      </c>
      <c r="E486" t="s">
        <v>1325</v>
      </c>
      <c r="F486">
        <v>3622</v>
      </c>
      <c r="G486" t="s">
        <v>43</v>
      </c>
      <c r="H486" s="8">
        <v>40329.44027777778</v>
      </c>
      <c r="I486" s="8">
        <v>40330.742361111108</v>
      </c>
      <c r="J486">
        <v>1</v>
      </c>
    </row>
    <row r="487" spans="1:10" x14ac:dyDescent="0.25">
      <c r="A487">
        <v>496</v>
      </c>
      <c r="B487" t="s">
        <v>1326</v>
      </c>
      <c r="C487" t="s">
        <v>1327</v>
      </c>
      <c r="D487">
        <v>6473</v>
      </c>
      <c r="E487" t="s">
        <v>1328</v>
      </c>
      <c r="F487">
        <v>6473</v>
      </c>
      <c r="G487" t="s">
        <v>1328</v>
      </c>
      <c r="H487" s="8">
        <v>40330.203472222223</v>
      </c>
      <c r="I487" s="8">
        <v>40335.434027777781</v>
      </c>
      <c r="J487">
        <v>3</v>
      </c>
    </row>
    <row r="488" spans="1:10" x14ac:dyDescent="0.25">
      <c r="A488">
        <v>497</v>
      </c>
      <c r="B488" t="s">
        <v>1329</v>
      </c>
      <c r="C488" t="s">
        <v>1330</v>
      </c>
      <c r="D488">
        <v>6389</v>
      </c>
      <c r="E488" t="s">
        <v>1313</v>
      </c>
      <c r="F488">
        <v>2758</v>
      </c>
      <c r="G488" t="s">
        <v>544</v>
      </c>
      <c r="H488" s="8">
        <v>40330.367361111108</v>
      </c>
      <c r="I488" s="8">
        <v>40330.470138888886</v>
      </c>
      <c r="J488">
        <v>1</v>
      </c>
    </row>
    <row r="489" spans="1:10" x14ac:dyDescent="0.25">
      <c r="A489">
        <v>498</v>
      </c>
      <c r="B489" t="s">
        <v>1331</v>
      </c>
      <c r="C489" t="s">
        <v>1332</v>
      </c>
      <c r="D489">
        <v>6494</v>
      </c>
      <c r="E489" t="s">
        <v>1333</v>
      </c>
      <c r="F489">
        <v>6494</v>
      </c>
      <c r="G489" t="s">
        <v>1333</v>
      </c>
      <c r="H489" s="8">
        <v>40330.995138888888</v>
      </c>
      <c r="I489" s="8">
        <v>40331.807638888888</v>
      </c>
      <c r="J489">
        <v>1</v>
      </c>
    </row>
    <row r="490" spans="1:10" x14ac:dyDescent="0.25">
      <c r="A490">
        <v>499</v>
      </c>
      <c r="B490" t="s">
        <v>1334</v>
      </c>
      <c r="C490" t="s">
        <v>1335</v>
      </c>
      <c r="D490">
        <v>6498</v>
      </c>
      <c r="E490" t="s">
        <v>1336</v>
      </c>
      <c r="F490">
        <v>6458</v>
      </c>
      <c r="G490" t="s">
        <v>1337</v>
      </c>
      <c r="H490" s="8">
        <v>40331.086805555555</v>
      </c>
      <c r="I490" s="8">
        <v>40331.463194444441</v>
      </c>
      <c r="J490">
        <v>1</v>
      </c>
    </row>
    <row r="491" spans="1:10" x14ac:dyDescent="0.25">
      <c r="A491">
        <v>500</v>
      </c>
      <c r="B491" t="s">
        <v>1338</v>
      </c>
      <c r="C491" t="s">
        <v>1339</v>
      </c>
      <c r="D491">
        <v>6500</v>
      </c>
      <c r="E491" t="s">
        <v>1340</v>
      </c>
      <c r="F491">
        <v>24</v>
      </c>
      <c r="G491" t="s">
        <v>187</v>
      </c>
      <c r="H491" s="8">
        <v>40331.646527777775</v>
      </c>
      <c r="I491" s="8">
        <v>40332</v>
      </c>
      <c r="J491">
        <v>1</v>
      </c>
    </row>
    <row r="492" spans="1:10" x14ac:dyDescent="0.25">
      <c r="A492">
        <v>501</v>
      </c>
      <c r="B492" t="s">
        <v>1341</v>
      </c>
      <c r="C492" t="s">
        <v>1342</v>
      </c>
      <c r="D492">
        <v>6501</v>
      </c>
      <c r="E492" t="s">
        <v>1343</v>
      </c>
      <c r="F492">
        <v>6501</v>
      </c>
      <c r="G492" t="s">
        <v>1343</v>
      </c>
      <c r="H492" s="8">
        <v>40331.676388888889</v>
      </c>
      <c r="I492" s="8">
        <v>40332.331944444442</v>
      </c>
      <c r="J492">
        <v>1</v>
      </c>
    </row>
    <row r="493" spans="1:10" x14ac:dyDescent="0.25">
      <c r="A493">
        <v>502</v>
      </c>
      <c r="B493" t="s">
        <v>1344</v>
      </c>
      <c r="C493" t="s">
        <v>1345</v>
      </c>
      <c r="D493">
        <v>6066</v>
      </c>
      <c r="E493" t="s">
        <v>1235</v>
      </c>
      <c r="F493">
        <v>1</v>
      </c>
      <c r="G493" t="s">
        <v>38</v>
      </c>
      <c r="H493" s="8">
        <v>40331.702777777777</v>
      </c>
      <c r="I493" s="8">
        <v>40332.074305555558</v>
      </c>
      <c r="J493">
        <v>1</v>
      </c>
    </row>
    <row r="494" spans="1:10" x14ac:dyDescent="0.25">
      <c r="A494">
        <v>503</v>
      </c>
      <c r="B494" t="s">
        <v>1346</v>
      </c>
      <c r="C494" t="s">
        <v>1347</v>
      </c>
      <c r="D494">
        <v>6503</v>
      </c>
      <c r="E494" t="s">
        <v>1348</v>
      </c>
      <c r="F494">
        <v>24</v>
      </c>
      <c r="G494" t="s">
        <v>187</v>
      </c>
      <c r="H494" s="8">
        <v>40331.724999999999</v>
      </c>
      <c r="I494" s="8">
        <v>40331.993055555555</v>
      </c>
      <c r="J494">
        <v>1</v>
      </c>
    </row>
    <row r="495" spans="1:10" x14ac:dyDescent="0.25">
      <c r="A495">
        <v>504</v>
      </c>
      <c r="B495" t="s">
        <v>1349</v>
      </c>
      <c r="C495" t="s">
        <v>1350</v>
      </c>
      <c r="D495">
        <v>6504</v>
      </c>
      <c r="E495" t="s">
        <v>1351</v>
      </c>
      <c r="F495">
        <v>24</v>
      </c>
      <c r="G495" t="s">
        <v>187</v>
      </c>
      <c r="H495" s="8">
        <v>40331.897916666669</v>
      </c>
      <c r="I495" s="8">
        <v>40331.990277777775</v>
      </c>
      <c r="J495">
        <v>1</v>
      </c>
    </row>
    <row r="496" spans="1:10" x14ac:dyDescent="0.25">
      <c r="A496">
        <v>505</v>
      </c>
      <c r="B496" t="s">
        <v>1352</v>
      </c>
      <c r="C496" t="s">
        <v>1353</v>
      </c>
      <c r="D496">
        <v>5424</v>
      </c>
      <c r="E496" t="s">
        <v>1126</v>
      </c>
      <c r="F496">
        <v>24</v>
      </c>
      <c r="G496" t="s">
        <v>187</v>
      </c>
      <c r="H496" s="8">
        <v>40332.191666666666</v>
      </c>
      <c r="I496" s="8">
        <v>40332.247916666667</v>
      </c>
      <c r="J496">
        <v>1</v>
      </c>
    </row>
    <row r="497" spans="1:10" x14ac:dyDescent="0.25">
      <c r="A497">
        <v>506</v>
      </c>
      <c r="B497" t="s">
        <v>1354</v>
      </c>
      <c r="C497" t="s">
        <v>1355</v>
      </c>
      <c r="D497">
        <v>6505</v>
      </c>
      <c r="E497" t="s">
        <v>1356</v>
      </c>
      <c r="F497">
        <v>6458</v>
      </c>
      <c r="G497" t="s">
        <v>1337</v>
      </c>
      <c r="H497" s="8">
        <v>40332.411805555559</v>
      </c>
      <c r="I497" s="8">
        <v>40332.470138888886</v>
      </c>
      <c r="J497">
        <v>1</v>
      </c>
    </row>
    <row r="498" spans="1:10" x14ac:dyDescent="0.25">
      <c r="A498">
        <v>507</v>
      </c>
      <c r="B498" t="s">
        <v>1357</v>
      </c>
      <c r="C498" t="s">
        <v>1358</v>
      </c>
      <c r="D498">
        <v>6506</v>
      </c>
      <c r="E498" t="s">
        <v>1359</v>
      </c>
      <c r="F498">
        <v>6506</v>
      </c>
      <c r="G498" t="s">
        <v>1359</v>
      </c>
      <c r="H498" s="8">
        <v>40332.524305555555</v>
      </c>
      <c r="I498" s="8">
        <v>40333.398611111108</v>
      </c>
      <c r="J498">
        <v>1</v>
      </c>
    </row>
    <row r="499" spans="1:10" x14ac:dyDescent="0.25">
      <c r="A499">
        <v>508</v>
      </c>
      <c r="B499" t="s">
        <v>1360</v>
      </c>
      <c r="C499" t="s">
        <v>1361</v>
      </c>
      <c r="D499">
        <v>4409</v>
      </c>
      <c r="E499" t="s">
        <v>921</v>
      </c>
      <c r="F499">
        <v>24</v>
      </c>
      <c r="G499" t="s">
        <v>187</v>
      </c>
      <c r="H499" s="8">
        <v>40332.701388888891</v>
      </c>
      <c r="I499" s="8">
        <v>40332.986111111109</v>
      </c>
      <c r="J499">
        <v>1</v>
      </c>
    </row>
    <row r="500" spans="1:10" x14ac:dyDescent="0.25">
      <c r="A500">
        <v>509</v>
      </c>
      <c r="B500" t="s">
        <v>1362</v>
      </c>
      <c r="C500" t="s">
        <v>1363</v>
      </c>
      <c r="D500">
        <v>6506</v>
      </c>
      <c r="E500" t="s">
        <v>1359</v>
      </c>
      <c r="F500">
        <v>24</v>
      </c>
      <c r="G500" t="s">
        <v>187</v>
      </c>
      <c r="H500" s="8">
        <v>40333.420138888891</v>
      </c>
      <c r="I500" s="8">
        <v>40334.62222222222</v>
      </c>
      <c r="J500">
        <v>1</v>
      </c>
    </row>
    <row r="501" spans="1:10" x14ac:dyDescent="0.25">
      <c r="A501">
        <v>510</v>
      </c>
      <c r="B501" t="s">
        <v>1364</v>
      </c>
      <c r="C501" t="s">
        <v>1365</v>
      </c>
      <c r="D501">
        <v>6507</v>
      </c>
      <c r="E501" t="s">
        <v>1366</v>
      </c>
      <c r="F501">
        <v>3622</v>
      </c>
      <c r="G501" t="s">
        <v>43</v>
      </c>
      <c r="H501" s="8">
        <v>40333.643055555556</v>
      </c>
      <c r="I501" s="8">
        <v>40336.777777777781</v>
      </c>
      <c r="J501">
        <v>1</v>
      </c>
    </row>
    <row r="502" spans="1:10" x14ac:dyDescent="0.25">
      <c r="A502">
        <v>511</v>
      </c>
      <c r="B502" t="s">
        <v>1367</v>
      </c>
      <c r="C502" t="s">
        <v>1368</v>
      </c>
      <c r="D502">
        <v>27</v>
      </c>
      <c r="E502" t="s">
        <v>78</v>
      </c>
      <c r="F502">
        <v>27</v>
      </c>
      <c r="G502" t="s">
        <v>78</v>
      </c>
      <c r="H502" s="8">
        <v>40333.753472222219</v>
      </c>
      <c r="I502" s="8">
        <v>40338.327777777777</v>
      </c>
      <c r="J502">
        <v>3</v>
      </c>
    </row>
    <row r="503" spans="1:10" x14ac:dyDescent="0.25">
      <c r="A503">
        <v>512</v>
      </c>
      <c r="B503" t="s">
        <v>1369</v>
      </c>
      <c r="C503" t="s">
        <v>1370</v>
      </c>
      <c r="D503">
        <v>6508</v>
      </c>
      <c r="E503" t="s">
        <v>1371</v>
      </c>
      <c r="F503">
        <v>24</v>
      </c>
      <c r="G503" t="s">
        <v>187</v>
      </c>
      <c r="H503" s="8">
        <v>40333.836805555555</v>
      </c>
      <c r="I503" s="8">
        <v>40334.10833333333</v>
      </c>
      <c r="J503">
        <v>1</v>
      </c>
    </row>
    <row r="504" spans="1:10" x14ac:dyDescent="0.25">
      <c r="A504">
        <v>513</v>
      </c>
      <c r="B504" t="s">
        <v>1372</v>
      </c>
      <c r="C504" t="s">
        <v>1373</v>
      </c>
      <c r="D504">
        <v>2176</v>
      </c>
      <c r="E504" t="s">
        <v>427</v>
      </c>
      <c r="F504">
        <v>24</v>
      </c>
      <c r="G504" t="s">
        <v>187</v>
      </c>
      <c r="H504" s="8">
        <v>40333.853472222225</v>
      </c>
      <c r="I504" s="8">
        <v>40334.111111111109</v>
      </c>
      <c r="J504">
        <v>1</v>
      </c>
    </row>
    <row r="505" spans="1:10" x14ac:dyDescent="0.25">
      <c r="A505">
        <v>514</v>
      </c>
      <c r="B505" t="s">
        <v>1374</v>
      </c>
      <c r="C505" t="s">
        <v>1375</v>
      </c>
      <c r="D505">
        <v>6509</v>
      </c>
      <c r="E505" t="s">
        <v>1376</v>
      </c>
      <c r="F505">
        <v>24</v>
      </c>
      <c r="G505" t="s">
        <v>187</v>
      </c>
      <c r="H505" s="8">
        <v>40334.600694444445</v>
      </c>
      <c r="I505" s="8">
        <v>40334.645138888889</v>
      </c>
      <c r="J505">
        <v>1</v>
      </c>
    </row>
    <row r="506" spans="1:10" x14ac:dyDescent="0.25">
      <c r="A506">
        <v>515</v>
      </c>
      <c r="B506" t="s">
        <v>1377</v>
      </c>
      <c r="C506" t="s">
        <v>1378</v>
      </c>
      <c r="D506">
        <v>6510</v>
      </c>
      <c r="E506" t="s">
        <v>1379</v>
      </c>
      <c r="F506">
        <v>6510</v>
      </c>
      <c r="G506" t="s">
        <v>1379</v>
      </c>
      <c r="H506" s="8">
        <v>40335.918055555558</v>
      </c>
      <c r="I506" s="8">
        <v>40336.765972222223</v>
      </c>
      <c r="J506">
        <v>1</v>
      </c>
    </row>
    <row r="507" spans="1:10" x14ac:dyDescent="0.25">
      <c r="A507">
        <v>516</v>
      </c>
      <c r="B507" t="s">
        <v>1380</v>
      </c>
      <c r="C507" t="s">
        <v>1380</v>
      </c>
      <c r="D507">
        <v>6511</v>
      </c>
      <c r="E507" t="s">
        <v>1381</v>
      </c>
      <c r="F507">
        <v>24</v>
      </c>
      <c r="G507" t="s">
        <v>187</v>
      </c>
      <c r="H507" s="8">
        <v>40336.432638888888</v>
      </c>
      <c r="I507" s="8">
        <v>40336.451388888891</v>
      </c>
      <c r="J507">
        <v>1</v>
      </c>
    </row>
    <row r="508" spans="1:10" x14ac:dyDescent="0.25">
      <c r="A508">
        <v>517</v>
      </c>
      <c r="B508" t="s">
        <v>1382</v>
      </c>
      <c r="C508" t="s">
        <v>1383</v>
      </c>
      <c r="D508">
        <v>6512</v>
      </c>
      <c r="E508" t="s">
        <v>1384</v>
      </c>
      <c r="F508">
        <v>6512</v>
      </c>
      <c r="G508" t="s">
        <v>1384</v>
      </c>
      <c r="H508" s="8">
        <v>40336.527777777781</v>
      </c>
      <c r="I508" s="8">
        <v>40336.813194444447</v>
      </c>
      <c r="J508">
        <v>1</v>
      </c>
    </row>
    <row r="509" spans="1:10" x14ac:dyDescent="0.25">
      <c r="A509">
        <v>518</v>
      </c>
      <c r="B509" t="s">
        <v>1385</v>
      </c>
      <c r="C509" t="s">
        <v>1386</v>
      </c>
      <c r="D509">
        <v>5873</v>
      </c>
      <c r="E509" t="s">
        <v>1387</v>
      </c>
      <c r="F509">
        <v>24</v>
      </c>
      <c r="G509" t="s">
        <v>187</v>
      </c>
      <c r="H509" s="8">
        <v>40337.49722222222</v>
      </c>
      <c r="I509" s="8">
        <v>40339.289583333331</v>
      </c>
      <c r="J509">
        <v>1</v>
      </c>
    </row>
    <row r="510" spans="1:10" x14ac:dyDescent="0.25">
      <c r="A510">
        <v>519</v>
      </c>
      <c r="B510" t="s">
        <v>1388</v>
      </c>
      <c r="C510" t="s">
        <v>1389</v>
      </c>
      <c r="D510">
        <v>5437</v>
      </c>
      <c r="E510" t="s">
        <v>1129</v>
      </c>
      <c r="F510">
        <v>5437</v>
      </c>
      <c r="G510" t="s">
        <v>1129</v>
      </c>
      <c r="H510" s="8">
        <v>40337.55972222222</v>
      </c>
      <c r="I510" s="8">
        <v>40338.73541666667</v>
      </c>
      <c r="J510">
        <v>1</v>
      </c>
    </row>
    <row r="511" spans="1:10" x14ac:dyDescent="0.25">
      <c r="A511">
        <v>520</v>
      </c>
      <c r="B511" t="s">
        <v>1390</v>
      </c>
      <c r="C511" t="s">
        <v>1391</v>
      </c>
      <c r="D511">
        <v>843</v>
      </c>
      <c r="E511" t="s">
        <v>207</v>
      </c>
      <c r="F511">
        <v>1</v>
      </c>
      <c r="G511" t="s">
        <v>38</v>
      </c>
      <c r="H511" s="8">
        <v>40337.564583333333</v>
      </c>
      <c r="I511" s="8">
        <v>40339.1</v>
      </c>
      <c r="J511">
        <v>1</v>
      </c>
    </row>
    <row r="512" spans="1:10" x14ac:dyDescent="0.25">
      <c r="A512">
        <v>521</v>
      </c>
      <c r="B512" t="s">
        <v>1392</v>
      </c>
      <c r="C512" t="s">
        <v>1393</v>
      </c>
      <c r="D512">
        <v>4557</v>
      </c>
      <c r="E512" t="s">
        <v>951</v>
      </c>
      <c r="F512">
        <v>4557</v>
      </c>
      <c r="G512" t="s">
        <v>951</v>
      </c>
      <c r="H512" s="8">
        <v>40337.938194444447</v>
      </c>
      <c r="I512" s="8">
        <v>40344.8125</v>
      </c>
      <c r="J512">
        <v>1</v>
      </c>
    </row>
    <row r="513" spans="1:10" x14ac:dyDescent="0.25">
      <c r="A513">
        <v>522</v>
      </c>
      <c r="B513" t="s">
        <v>1394</v>
      </c>
      <c r="C513" t="s">
        <v>1395</v>
      </c>
      <c r="D513">
        <v>4557</v>
      </c>
      <c r="E513" t="s">
        <v>951</v>
      </c>
      <c r="F513">
        <v>4557</v>
      </c>
      <c r="G513" t="s">
        <v>951</v>
      </c>
      <c r="H513" s="8">
        <v>40337.943055555559</v>
      </c>
      <c r="I513" s="8">
        <v>40337.943055555559</v>
      </c>
      <c r="J513">
        <v>2</v>
      </c>
    </row>
    <row r="514" spans="1:10" x14ac:dyDescent="0.25">
      <c r="A514">
        <v>523</v>
      </c>
      <c r="B514" t="s">
        <v>1396</v>
      </c>
      <c r="C514" t="s">
        <v>1397</v>
      </c>
      <c r="D514">
        <v>28</v>
      </c>
      <c r="E514" t="s">
        <v>53</v>
      </c>
      <c r="F514">
        <v>28</v>
      </c>
      <c r="G514" t="s">
        <v>53</v>
      </c>
      <c r="H514" s="8">
        <v>40338.650694444441</v>
      </c>
      <c r="I514" s="8">
        <v>40345.379861111112</v>
      </c>
      <c r="J514">
        <v>1</v>
      </c>
    </row>
    <row r="515" spans="1:10" x14ac:dyDescent="0.25">
      <c r="A515">
        <v>525</v>
      </c>
      <c r="B515" t="s">
        <v>1398</v>
      </c>
      <c r="C515" t="s">
        <v>1399</v>
      </c>
      <c r="D515">
        <v>6431</v>
      </c>
      <c r="E515" t="s">
        <v>1400</v>
      </c>
      <c r="F515">
        <v>6431</v>
      </c>
      <c r="H515" s="8">
        <v>40338.98333333333</v>
      </c>
      <c r="I515" s="8">
        <v>40338.98333333333</v>
      </c>
      <c r="J515">
        <v>1</v>
      </c>
    </row>
    <row r="516" spans="1:10" x14ac:dyDescent="0.25">
      <c r="A516">
        <v>526</v>
      </c>
      <c r="B516" t="s">
        <v>1401</v>
      </c>
      <c r="C516" t="s">
        <v>1402</v>
      </c>
      <c r="D516">
        <v>28</v>
      </c>
      <c r="E516" t="s">
        <v>53</v>
      </c>
      <c r="F516">
        <v>28</v>
      </c>
      <c r="H516" s="8">
        <v>40339.65902777778</v>
      </c>
      <c r="I516" s="8">
        <v>40346.51666666667</v>
      </c>
      <c r="J516">
        <v>1</v>
      </c>
    </row>
    <row r="517" spans="1:10" x14ac:dyDescent="0.25">
      <c r="A517">
        <v>527</v>
      </c>
      <c r="B517" t="s">
        <v>1403</v>
      </c>
      <c r="C517" t="s">
        <v>1404</v>
      </c>
      <c r="D517">
        <v>6513</v>
      </c>
      <c r="E517" t="s">
        <v>1405</v>
      </c>
      <c r="F517">
        <v>3622</v>
      </c>
      <c r="G517" t="s">
        <v>43</v>
      </c>
      <c r="H517" s="8">
        <v>40339.738888888889</v>
      </c>
      <c r="I517" s="8">
        <v>40339.755555555559</v>
      </c>
      <c r="J517">
        <v>1</v>
      </c>
    </row>
    <row r="518" spans="1:10" x14ac:dyDescent="0.25">
      <c r="A518">
        <v>528</v>
      </c>
      <c r="B518" t="s">
        <v>1406</v>
      </c>
      <c r="C518" t="s">
        <v>1407</v>
      </c>
      <c r="D518">
        <v>6514</v>
      </c>
      <c r="E518" t="s">
        <v>1408</v>
      </c>
      <c r="F518">
        <v>6514</v>
      </c>
      <c r="G518" t="s">
        <v>1408</v>
      </c>
      <c r="H518" s="8">
        <v>40339.933333333334</v>
      </c>
      <c r="I518" s="8">
        <v>40340.025694444441</v>
      </c>
      <c r="J518">
        <v>1</v>
      </c>
    </row>
    <row r="519" spans="1:10" x14ac:dyDescent="0.25">
      <c r="A519">
        <v>529</v>
      </c>
      <c r="B519" t="s">
        <v>1409</v>
      </c>
      <c r="C519" t="s">
        <v>1410</v>
      </c>
      <c r="D519">
        <v>6517</v>
      </c>
      <c r="E519" t="s">
        <v>1411</v>
      </c>
      <c r="F519">
        <v>2865</v>
      </c>
      <c r="G519" t="s">
        <v>553</v>
      </c>
      <c r="H519" s="8">
        <v>40340.859027777777</v>
      </c>
      <c r="I519" s="8">
        <v>40340.884722222225</v>
      </c>
      <c r="J519">
        <v>1</v>
      </c>
    </row>
    <row r="520" spans="1:10" x14ac:dyDescent="0.25">
      <c r="A520">
        <v>530</v>
      </c>
      <c r="B520" t="s">
        <v>1412</v>
      </c>
      <c r="C520" t="s">
        <v>1413</v>
      </c>
      <c r="D520">
        <v>6518</v>
      </c>
      <c r="E520" t="s">
        <v>1414</v>
      </c>
      <c r="F520">
        <v>6518</v>
      </c>
      <c r="G520" t="s">
        <v>1414</v>
      </c>
      <c r="H520" s="8">
        <v>40342.026388888888</v>
      </c>
      <c r="I520" s="8">
        <v>40342.255555555559</v>
      </c>
      <c r="J520">
        <v>1</v>
      </c>
    </row>
    <row r="521" spans="1:10" x14ac:dyDescent="0.25">
      <c r="A521">
        <v>531</v>
      </c>
      <c r="B521" t="s">
        <v>1415</v>
      </c>
      <c r="C521" t="s">
        <v>1416</v>
      </c>
      <c r="D521">
        <v>6519</v>
      </c>
      <c r="E521" t="s">
        <v>1417</v>
      </c>
      <c r="F521">
        <v>24</v>
      </c>
      <c r="G521" t="s">
        <v>187</v>
      </c>
      <c r="H521" s="8">
        <v>40342.62777777778</v>
      </c>
      <c r="I521" s="8">
        <v>40343.00277777778</v>
      </c>
      <c r="J521">
        <v>1</v>
      </c>
    </row>
    <row r="522" spans="1:10" x14ac:dyDescent="0.25">
      <c r="A522">
        <v>532</v>
      </c>
      <c r="B522" t="s">
        <v>1418</v>
      </c>
      <c r="C522" t="s">
        <v>1419</v>
      </c>
      <c r="D522">
        <v>1</v>
      </c>
      <c r="E522" t="s">
        <v>38</v>
      </c>
      <c r="F522">
        <v>1</v>
      </c>
      <c r="G522" t="s">
        <v>38</v>
      </c>
      <c r="H522" s="8">
        <v>40343.318055555559</v>
      </c>
      <c r="I522" s="8">
        <v>40343.318055555559</v>
      </c>
      <c r="J522">
        <v>5</v>
      </c>
    </row>
    <row r="523" spans="1:10" x14ac:dyDescent="0.25">
      <c r="A523">
        <v>533</v>
      </c>
      <c r="B523" t="s">
        <v>1420</v>
      </c>
      <c r="C523" t="s">
        <v>1421</v>
      </c>
      <c r="D523">
        <v>3496</v>
      </c>
      <c r="E523" t="s">
        <v>720</v>
      </c>
      <c r="F523">
        <v>24</v>
      </c>
      <c r="G523" t="s">
        <v>187</v>
      </c>
      <c r="H523" s="8">
        <v>40343.956944444442</v>
      </c>
      <c r="I523" s="8">
        <v>40343.991666666669</v>
      </c>
      <c r="J523">
        <v>1</v>
      </c>
    </row>
    <row r="524" spans="1:10" x14ac:dyDescent="0.25">
      <c r="A524">
        <v>535</v>
      </c>
      <c r="B524" t="s">
        <v>1422</v>
      </c>
      <c r="C524" t="s">
        <v>1423</v>
      </c>
      <c r="D524">
        <v>6381</v>
      </c>
      <c r="E524" t="s">
        <v>1310</v>
      </c>
      <c r="F524">
        <v>2758</v>
      </c>
      <c r="G524" t="s">
        <v>544</v>
      </c>
      <c r="H524" s="8">
        <v>40344.424305555556</v>
      </c>
      <c r="I524" s="8">
        <v>40345.525694444441</v>
      </c>
      <c r="J524">
        <v>1</v>
      </c>
    </row>
    <row r="525" spans="1:10" x14ac:dyDescent="0.25">
      <c r="A525">
        <v>536</v>
      </c>
      <c r="B525" t="s">
        <v>1424</v>
      </c>
      <c r="C525" t="s">
        <v>1425</v>
      </c>
      <c r="D525">
        <v>3983</v>
      </c>
      <c r="E525" t="s">
        <v>830</v>
      </c>
      <c r="F525">
        <v>24</v>
      </c>
      <c r="G525" t="s">
        <v>187</v>
      </c>
      <c r="H525" s="8">
        <v>40344.56527777778</v>
      </c>
      <c r="I525" s="8">
        <v>40345.006249999999</v>
      </c>
      <c r="J525">
        <v>1</v>
      </c>
    </row>
    <row r="526" spans="1:10" x14ac:dyDescent="0.25">
      <c r="A526">
        <v>537</v>
      </c>
      <c r="B526" t="s">
        <v>1426</v>
      </c>
      <c r="C526" t="s">
        <v>1427</v>
      </c>
      <c r="D526">
        <v>5971</v>
      </c>
      <c r="E526" t="s">
        <v>1211</v>
      </c>
      <c r="F526">
        <v>24</v>
      </c>
      <c r="G526" t="s">
        <v>187</v>
      </c>
      <c r="H526" s="8">
        <v>40344.660416666666</v>
      </c>
      <c r="I526" s="8">
        <v>40344.991666666669</v>
      </c>
      <c r="J526">
        <v>1</v>
      </c>
    </row>
    <row r="527" spans="1:10" x14ac:dyDescent="0.25">
      <c r="A527">
        <v>538</v>
      </c>
      <c r="B527" t="s">
        <v>1428</v>
      </c>
      <c r="C527" t="s">
        <v>1429</v>
      </c>
      <c r="D527">
        <v>6522</v>
      </c>
      <c r="E527" t="s">
        <v>1430</v>
      </c>
      <c r="F527">
        <v>6522</v>
      </c>
      <c r="G527" t="s">
        <v>1430</v>
      </c>
      <c r="H527" s="8">
        <v>40344.681944444441</v>
      </c>
      <c r="I527" s="8">
        <v>40345.507638888892</v>
      </c>
      <c r="J527">
        <v>1</v>
      </c>
    </row>
    <row r="528" spans="1:10" x14ac:dyDescent="0.25">
      <c r="A528">
        <v>539</v>
      </c>
      <c r="B528" t="s">
        <v>1431</v>
      </c>
      <c r="C528" t="s">
        <v>1432</v>
      </c>
      <c r="D528">
        <v>2176</v>
      </c>
      <c r="E528" t="s">
        <v>427</v>
      </c>
      <c r="F528">
        <v>2176</v>
      </c>
      <c r="G528" t="s">
        <v>427</v>
      </c>
      <c r="H528" s="8">
        <v>40344.861111111109</v>
      </c>
      <c r="I528" s="8">
        <v>40345.826388888891</v>
      </c>
      <c r="J528">
        <v>1</v>
      </c>
    </row>
    <row r="529" spans="1:10" x14ac:dyDescent="0.25">
      <c r="A529">
        <v>540</v>
      </c>
      <c r="B529" t="s">
        <v>1433</v>
      </c>
      <c r="C529" t="s">
        <v>1434</v>
      </c>
      <c r="D529">
        <v>6524</v>
      </c>
      <c r="E529" t="s">
        <v>1435</v>
      </c>
      <c r="F529">
        <v>6524</v>
      </c>
      <c r="G529" t="s">
        <v>1435</v>
      </c>
      <c r="H529" s="8">
        <v>40345.736111111109</v>
      </c>
      <c r="I529" s="8">
        <v>40346.772916666669</v>
      </c>
      <c r="J529">
        <v>1</v>
      </c>
    </row>
    <row r="530" spans="1:10" x14ac:dyDescent="0.25">
      <c r="A530">
        <v>542</v>
      </c>
      <c r="B530" t="s">
        <v>1436</v>
      </c>
      <c r="C530" t="s">
        <v>1437</v>
      </c>
      <c r="D530">
        <v>2176</v>
      </c>
      <c r="E530" t="s">
        <v>427</v>
      </c>
      <c r="F530">
        <v>2176</v>
      </c>
      <c r="G530" t="s">
        <v>427</v>
      </c>
      <c r="H530" s="8">
        <v>40345.950694444444</v>
      </c>
      <c r="I530" s="8">
        <v>40346.526388888888</v>
      </c>
      <c r="J530">
        <v>1</v>
      </c>
    </row>
    <row r="531" spans="1:10" x14ac:dyDescent="0.25">
      <c r="A531">
        <v>543</v>
      </c>
      <c r="B531" t="s">
        <v>1438</v>
      </c>
      <c r="C531" t="s">
        <v>1439</v>
      </c>
      <c r="D531">
        <v>6071</v>
      </c>
      <c r="E531" t="s">
        <v>302</v>
      </c>
      <c r="F531">
        <v>28</v>
      </c>
      <c r="G531" t="s">
        <v>53</v>
      </c>
      <c r="H531" s="8">
        <v>40346.239583333336</v>
      </c>
      <c r="I531" s="8">
        <v>40346.588888888888</v>
      </c>
      <c r="J531">
        <v>1</v>
      </c>
    </row>
    <row r="532" spans="1:10" x14ac:dyDescent="0.25">
      <c r="A532">
        <v>544</v>
      </c>
      <c r="B532" t="s">
        <v>1440</v>
      </c>
      <c r="C532" t="s">
        <v>1441</v>
      </c>
      <c r="D532">
        <v>6520</v>
      </c>
      <c r="E532" t="s">
        <v>1442</v>
      </c>
      <c r="F532">
        <v>28</v>
      </c>
      <c r="G532" t="s">
        <v>53</v>
      </c>
      <c r="H532" s="8">
        <v>40346.32708333333</v>
      </c>
      <c r="I532" s="8">
        <v>40346.586805555555</v>
      </c>
      <c r="J532">
        <v>1</v>
      </c>
    </row>
    <row r="533" spans="1:10" x14ac:dyDescent="0.25">
      <c r="A533">
        <v>545</v>
      </c>
      <c r="B533" t="s">
        <v>1443</v>
      </c>
      <c r="C533" t="s">
        <v>1444</v>
      </c>
      <c r="D533">
        <v>1217</v>
      </c>
      <c r="E533" t="s">
        <v>1445</v>
      </c>
      <c r="F533">
        <v>24</v>
      </c>
      <c r="G533" t="s">
        <v>187</v>
      </c>
      <c r="H533" s="8">
        <v>40346.330555555556</v>
      </c>
      <c r="I533" s="8">
        <v>40346.496527777781</v>
      </c>
      <c r="J533">
        <v>1</v>
      </c>
    </row>
    <row r="534" spans="1:10" x14ac:dyDescent="0.25">
      <c r="A534">
        <v>546</v>
      </c>
      <c r="B534" t="s">
        <v>1446</v>
      </c>
      <c r="C534" t="s">
        <v>1447</v>
      </c>
      <c r="D534">
        <v>24</v>
      </c>
      <c r="E534" t="s">
        <v>187</v>
      </c>
      <c r="F534">
        <v>6925</v>
      </c>
      <c r="G534" t="s">
        <v>1448</v>
      </c>
      <c r="H534" s="8">
        <v>40346.998611111114</v>
      </c>
      <c r="I534" s="8">
        <v>40504.976388888892</v>
      </c>
      <c r="J534">
        <v>2</v>
      </c>
    </row>
    <row r="535" spans="1:10" x14ac:dyDescent="0.25">
      <c r="A535">
        <v>547</v>
      </c>
      <c r="B535" t="s">
        <v>1449</v>
      </c>
      <c r="C535" t="s">
        <v>1450</v>
      </c>
      <c r="D535">
        <v>2176</v>
      </c>
      <c r="E535" t="s">
        <v>427</v>
      </c>
      <c r="F535">
        <v>24</v>
      </c>
      <c r="G535" t="s">
        <v>187</v>
      </c>
      <c r="H535" s="8">
        <v>40347.01458333333</v>
      </c>
      <c r="I535" s="8">
        <v>40353.618055555555</v>
      </c>
      <c r="J535">
        <v>1</v>
      </c>
    </row>
    <row r="536" spans="1:10" x14ac:dyDescent="0.25">
      <c r="A536">
        <v>552</v>
      </c>
      <c r="B536" t="s">
        <v>1451</v>
      </c>
      <c r="C536" t="s">
        <v>1452</v>
      </c>
      <c r="D536">
        <v>6528</v>
      </c>
      <c r="E536" t="s">
        <v>1453</v>
      </c>
      <c r="F536">
        <v>1</v>
      </c>
      <c r="G536" t="s">
        <v>38</v>
      </c>
      <c r="H536" s="8">
        <v>40347.612500000003</v>
      </c>
      <c r="I536" s="8">
        <v>40348.074305555558</v>
      </c>
      <c r="J536">
        <v>1</v>
      </c>
    </row>
    <row r="537" spans="1:10" x14ac:dyDescent="0.25">
      <c r="A537">
        <v>548</v>
      </c>
      <c r="B537" t="s">
        <v>1454</v>
      </c>
      <c r="C537" t="s">
        <v>1455</v>
      </c>
      <c r="D537">
        <v>5873</v>
      </c>
      <c r="E537" t="s">
        <v>1387</v>
      </c>
      <c r="F537">
        <v>24</v>
      </c>
      <c r="G537" t="s">
        <v>187</v>
      </c>
      <c r="H537" s="8">
        <v>40347.047222222223</v>
      </c>
      <c r="I537" s="8">
        <v>40347.068749999999</v>
      </c>
      <c r="J537">
        <v>1</v>
      </c>
    </row>
    <row r="538" spans="1:10" x14ac:dyDescent="0.25">
      <c r="A538">
        <v>549</v>
      </c>
      <c r="B538" t="s">
        <v>1456</v>
      </c>
      <c r="C538" t="s">
        <v>1457</v>
      </c>
      <c r="D538">
        <v>6526</v>
      </c>
      <c r="E538" t="s">
        <v>1458</v>
      </c>
      <c r="F538">
        <v>6526</v>
      </c>
      <c r="G538" t="s">
        <v>1458</v>
      </c>
      <c r="H538" s="8">
        <v>40347.162499999999</v>
      </c>
      <c r="I538" s="8">
        <v>40351.158333333333</v>
      </c>
      <c r="J538">
        <v>1</v>
      </c>
    </row>
    <row r="539" spans="1:10" x14ac:dyDescent="0.25">
      <c r="A539">
        <v>550</v>
      </c>
      <c r="B539" t="s">
        <v>1459</v>
      </c>
      <c r="C539" t="s">
        <v>1460</v>
      </c>
      <c r="D539">
        <v>4661</v>
      </c>
      <c r="E539" t="s">
        <v>961</v>
      </c>
      <c r="F539">
        <v>3622</v>
      </c>
      <c r="G539" t="s">
        <v>43</v>
      </c>
      <c r="H539" s="8">
        <v>40347.590277777781</v>
      </c>
      <c r="I539" s="8">
        <v>40356.283333333333</v>
      </c>
      <c r="J539">
        <v>1</v>
      </c>
    </row>
    <row r="540" spans="1:10" x14ac:dyDescent="0.25">
      <c r="A540">
        <v>551</v>
      </c>
      <c r="B540" t="s">
        <v>1461</v>
      </c>
      <c r="C540" t="s">
        <v>1462</v>
      </c>
      <c r="D540">
        <v>28</v>
      </c>
      <c r="E540" t="s">
        <v>53</v>
      </c>
      <c r="F540">
        <v>28</v>
      </c>
      <c r="G540" t="s">
        <v>53</v>
      </c>
      <c r="H540" s="8">
        <v>40347.59652777778</v>
      </c>
      <c r="I540" s="8">
        <v>40350.522916666669</v>
      </c>
      <c r="J540">
        <v>1</v>
      </c>
    </row>
    <row r="541" spans="1:10" x14ac:dyDescent="0.25">
      <c r="A541">
        <v>553</v>
      </c>
      <c r="B541" t="s">
        <v>1463</v>
      </c>
      <c r="C541" t="s">
        <v>1464</v>
      </c>
      <c r="D541">
        <v>3983</v>
      </c>
      <c r="E541" t="s">
        <v>830</v>
      </c>
      <c r="F541">
        <v>3983</v>
      </c>
      <c r="G541" t="s">
        <v>830</v>
      </c>
      <c r="H541" s="8">
        <v>40349.394444444442</v>
      </c>
      <c r="I541" s="8">
        <v>40351.280555555553</v>
      </c>
      <c r="J541">
        <v>1</v>
      </c>
    </row>
    <row r="542" spans="1:10" x14ac:dyDescent="0.25">
      <c r="A542">
        <v>554</v>
      </c>
      <c r="B542" t="s">
        <v>1465</v>
      </c>
      <c r="C542" t="s">
        <v>1466</v>
      </c>
      <c r="D542">
        <v>6531</v>
      </c>
      <c r="E542" t="s">
        <v>1467</v>
      </c>
      <c r="F542">
        <v>6531</v>
      </c>
      <c r="G542" t="s">
        <v>1467</v>
      </c>
      <c r="H542" s="8">
        <v>40350.57708333333</v>
      </c>
      <c r="I542" s="8">
        <v>40367.54791666667</v>
      </c>
      <c r="J542">
        <v>1</v>
      </c>
    </row>
    <row r="543" spans="1:10" x14ac:dyDescent="0.25">
      <c r="A543">
        <v>555</v>
      </c>
      <c r="B543" t="s">
        <v>1468</v>
      </c>
      <c r="C543" t="s">
        <v>1469</v>
      </c>
      <c r="D543">
        <v>1159</v>
      </c>
      <c r="E543" t="s">
        <v>277</v>
      </c>
      <c r="F543">
        <v>3622</v>
      </c>
      <c r="G543" t="s">
        <v>43</v>
      </c>
      <c r="H543" s="8">
        <v>40350.895833333336</v>
      </c>
      <c r="I543" s="8">
        <v>40355.512499999997</v>
      </c>
      <c r="J543">
        <v>1</v>
      </c>
    </row>
    <row r="544" spans="1:10" x14ac:dyDescent="0.25">
      <c r="A544">
        <v>556</v>
      </c>
      <c r="B544" t="s">
        <v>493</v>
      </c>
      <c r="C544" t="s">
        <v>1470</v>
      </c>
      <c r="D544">
        <v>6533</v>
      </c>
      <c r="E544" t="s">
        <v>1471</v>
      </c>
      <c r="F544">
        <v>6547</v>
      </c>
      <c r="G544" t="s">
        <v>1472</v>
      </c>
      <c r="H544" s="8">
        <v>40351.229166666664</v>
      </c>
      <c r="I544" s="8">
        <v>40359.779166666667</v>
      </c>
      <c r="J544">
        <v>1</v>
      </c>
    </row>
    <row r="545" spans="1:10" x14ac:dyDescent="0.25">
      <c r="A545">
        <v>557</v>
      </c>
      <c r="B545" t="s">
        <v>1473</v>
      </c>
      <c r="C545" t="s">
        <v>1474</v>
      </c>
      <c r="D545">
        <v>6531</v>
      </c>
      <c r="E545" t="s">
        <v>1467</v>
      </c>
      <c r="F545">
        <v>6531</v>
      </c>
      <c r="G545" t="s">
        <v>1467</v>
      </c>
      <c r="H545" s="8">
        <v>40351.463194444441</v>
      </c>
      <c r="I545" s="8">
        <v>40354.474999999999</v>
      </c>
      <c r="J545">
        <v>1</v>
      </c>
    </row>
    <row r="546" spans="1:10" x14ac:dyDescent="0.25">
      <c r="A546">
        <v>558</v>
      </c>
      <c r="B546" t="s">
        <v>1475</v>
      </c>
      <c r="C546" t="s">
        <v>1476</v>
      </c>
      <c r="D546">
        <v>6534</v>
      </c>
      <c r="E546" t="s">
        <v>1477</v>
      </c>
      <c r="F546">
        <v>6534</v>
      </c>
      <c r="G546" t="s">
        <v>1477</v>
      </c>
      <c r="H546" s="8">
        <v>40351.588194444441</v>
      </c>
      <c r="I546" s="8">
        <v>40351.588194444441</v>
      </c>
      <c r="J546">
        <v>1</v>
      </c>
    </row>
    <row r="547" spans="1:10" x14ac:dyDescent="0.25">
      <c r="A547">
        <v>559</v>
      </c>
      <c r="B547" t="s">
        <v>1478</v>
      </c>
      <c r="C547" t="s">
        <v>1479</v>
      </c>
      <c r="D547">
        <v>6534</v>
      </c>
      <c r="E547" t="s">
        <v>1477</v>
      </c>
      <c r="F547">
        <v>6458</v>
      </c>
      <c r="G547" t="s">
        <v>1337</v>
      </c>
      <c r="H547" s="8">
        <v>40351.599305555559</v>
      </c>
      <c r="I547" s="8">
        <v>40351.999305555553</v>
      </c>
      <c r="J547">
        <v>1</v>
      </c>
    </row>
    <row r="548" spans="1:10" x14ac:dyDescent="0.25">
      <c r="A548">
        <v>560</v>
      </c>
      <c r="B548" t="s">
        <v>1480</v>
      </c>
      <c r="C548" t="s">
        <v>1481</v>
      </c>
      <c r="D548">
        <v>6061</v>
      </c>
      <c r="E548" t="s">
        <v>1232</v>
      </c>
      <c r="F548">
        <v>1</v>
      </c>
      <c r="G548" t="s">
        <v>38</v>
      </c>
      <c r="H548" s="8">
        <v>40351.695833333331</v>
      </c>
      <c r="I548" s="8">
        <v>40352.03402777778</v>
      </c>
      <c r="J548">
        <v>1</v>
      </c>
    </row>
    <row r="549" spans="1:10" x14ac:dyDescent="0.25">
      <c r="A549">
        <v>561</v>
      </c>
      <c r="B549" t="s">
        <v>1482</v>
      </c>
      <c r="C549" t="s">
        <v>1483</v>
      </c>
      <c r="D549">
        <v>6538</v>
      </c>
      <c r="E549" t="s">
        <v>1484</v>
      </c>
      <c r="F549">
        <v>2865</v>
      </c>
      <c r="G549" t="s">
        <v>553</v>
      </c>
      <c r="H549" s="8">
        <v>40352.729861111111</v>
      </c>
      <c r="I549" s="8">
        <v>40352.85833333333</v>
      </c>
      <c r="J549">
        <v>1</v>
      </c>
    </row>
    <row r="550" spans="1:10" x14ac:dyDescent="0.25">
      <c r="A550">
        <v>562</v>
      </c>
      <c r="B550" t="s">
        <v>1485</v>
      </c>
      <c r="C550" t="s">
        <v>1486</v>
      </c>
      <c r="D550">
        <v>6539</v>
      </c>
      <c r="E550" t="s">
        <v>1487</v>
      </c>
      <c r="F550">
        <v>6539</v>
      </c>
      <c r="G550" t="s">
        <v>1487</v>
      </c>
      <c r="H550" s="8">
        <v>40352.890277777777</v>
      </c>
      <c r="I550" s="8">
        <v>40360.352083333331</v>
      </c>
      <c r="J550">
        <v>1</v>
      </c>
    </row>
    <row r="551" spans="1:10" x14ac:dyDescent="0.25">
      <c r="A551">
        <v>563</v>
      </c>
      <c r="B551" t="s">
        <v>1488</v>
      </c>
      <c r="C551" t="s">
        <v>1489</v>
      </c>
      <c r="D551">
        <v>6071</v>
      </c>
      <c r="E551" t="s">
        <v>302</v>
      </c>
      <c r="F551">
        <v>24</v>
      </c>
      <c r="G551" t="s">
        <v>187</v>
      </c>
      <c r="H551" s="8">
        <v>40353.422222222223</v>
      </c>
      <c r="I551" s="8">
        <v>40440.518055555556</v>
      </c>
      <c r="J551">
        <v>1</v>
      </c>
    </row>
    <row r="552" spans="1:10" x14ac:dyDescent="0.25">
      <c r="A552">
        <v>564</v>
      </c>
      <c r="B552" t="s">
        <v>1490</v>
      </c>
      <c r="C552" t="s">
        <v>1491</v>
      </c>
      <c r="D552">
        <v>6540</v>
      </c>
      <c r="E552" t="s">
        <v>1492</v>
      </c>
      <c r="F552">
        <v>1</v>
      </c>
      <c r="G552" t="s">
        <v>38</v>
      </c>
      <c r="H552" s="8">
        <v>40353.775694444441</v>
      </c>
      <c r="I552" s="8">
        <v>40354.993055555555</v>
      </c>
      <c r="J552">
        <v>1</v>
      </c>
    </row>
    <row r="553" spans="1:10" x14ac:dyDescent="0.25">
      <c r="A553">
        <v>565</v>
      </c>
      <c r="B553" t="s">
        <v>1493</v>
      </c>
      <c r="C553" t="s">
        <v>1494</v>
      </c>
      <c r="D553">
        <v>6541</v>
      </c>
      <c r="E553" t="s">
        <v>1495</v>
      </c>
      <c r="F553">
        <v>6541</v>
      </c>
      <c r="G553" t="s">
        <v>1495</v>
      </c>
      <c r="H553" s="8">
        <v>40353.892361111109</v>
      </c>
      <c r="I553" s="8">
        <v>40353.892361111109</v>
      </c>
      <c r="J553">
        <v>3</v>
      </c>
    </row>
    <row r="554" spans="1:10" x14ac:dyDescent="0.25">
      <c r="A554">
        <v>566</v>
      </c>
      <c r="B554" t="s">
        <v>1496</v>
      </c>
      <c r="C554" t="s">
        <v>1497</v>
      </c>
      <c r="D554">
        <v>2176</v>
      </c>
      <c r="E554" t="s">
        <v>427</v>
      </c>
      <c r="F554">
        <v>24</v>
      </c>
      <c r="G554" t="s">
        <v>187</v>
      </c>
      <c r="H554" s="8">
        <v>40353.984027777777</v>
      </c>
      <c r="I554" s="8">
        <v>40357.01666666667</v>
      </c>
      <c r="J554">
        <v>1</v>
      </c>
    </row>
    <row r="555" spans="1:10" x14ac:dyDescent="0.25">
      <c r="A555">
        <v>567</v>
      </c>
      <c r="B555" t="s">
        <v>1498</v>
      </c>
      <c r="C555" t="s">
        <v>1499</v>
      </c>
      <c r="D555">
        <v>28</v>
      </c>
      <c r="E555" t="s">
        <v>53</v>
      </c>
      <c r="F555">
        <v>28</v>
      </c>
      <c r="G555" t="s">
        <v>53</v>
      </c>
      <c r="H555" s="8">
        <v>40354.647916666669</v>
      </c>
      <c r="I555" s="8">
        <v>40358.402777777781</v>
      </c>
      <c r="J555">
        <v>1</v>
      </c>
    </row>
    <row r="556" spans="1:10" x14ac:dyDescent="0.25">
      <c r="A556">
        <v>568</v>
      </c>
      <c r="B556" t="s">
        <v>1500</v>
      </c>
      <c r="C556" t="s">
        <v>1501</v>
      </c>
      <c r="D556">
        <v>6542</v>
      </c>
      <c r="E556" t="s">
        <v>1502</v>
      </c>
      <c r="F556">
        <v>6542</v>
      </c>
      <c r="G556" t="s">
        <v>1502</v>
      </c>
      <c r="H556" s="8">
        <v>40354.711111111108</v>
      </c>
      <c r="I556" s="8">
        <v>40355.42291666667</v>
      </c>
      <c r="J556">
        <v>1</v>
      </c>
    </row>
    <row r="557" spans="1:10" x14ac:dyDescent="0.25">
      <c r="A557">
        <v>569</v>
      </c>
      <c r="B557" t="s">
        <v>1503</v>
      </c>
      <c r="C557" t="s">
        <v>1504</v>
      </c>
      <c r="D557">
        <v>6030</v>
      </c>
      <c r="E557" t="s">
        <v>1505</v>
      </c>
      <c r="F557">
        <v>6030</v>
      </c>
      <c r="G557" t="s">
        <v>1505</v>
      </c>
      <c r="H557" s="8">
        <v>40357.362500000003</v>
      </c>
      <c r="I557" s="8">
        <v>40358.39166666667</v>
      </c>
      <c r="J557">
        <v>1</v>
      </c>
    </row>
    <row r="558" spans="1:10" x14ac:dyDescent="0.25">
      <c r="A558">
        <v>570</v>
      </c>
      <c r="B558" t="s">
        <v>1506</v>
      </c>
      <c r="C558" t="s">
        <v>1507</v>
      </c>
      <c r="D558">
        <v>6545</v>
      </c>
      <c r="E558" t="s">
        <v>1508</v>
      </c>
      <c r="F558">
        <v>2758</v>
      </c>
      <c r="G558" t="s">
        <v>544</v>
      </c>
      <c r="H558" s="8">
        <v>40357.404166666667</v>
      </c>
      <c r="I558" s="8">
        <v>40357.469444444447</v>
      </c>
      <c r="J558">
        <v>1</v>
      </c>
    </row>
    <row r="559" spans="1:10" x14ac:dyDescent="0.25">
      <c r="A559">
        <v>571</v>
      </c>
      <c r="B559" t="s">
        <v>1509</v>
      </c>
      <c r="C559" t="s">
        <v>1510</v>
      </c>
      <c r="D559">
        <v>6546</v>
      </c>
      <c r="E559" t="s">
        <v>1511</v>
      </c>
      <c r="F559">
        <v>6546</v>
      </c>
      <c r="G559" t="s">
        <v>1511</v>
      </c>
      <c r="H559" s="8">
        <v>40357.495833333334</v>
      </c>
      <c r="I559" s="8">
        <v>40359.457638888889</v>
      </c>
      <c r="J559">
        <v>1</v>
      </c>
    </row>
    <row r="560" spans="1:10" x14ac:dyDescent="0.25">
      <c r="A560">
        <v>572</v>
      </c>
      <c r="B560" t="s">
        <v>1512</v>
      </c>
      <c r="C560" t="s">
        <v>1513</v>
      </c>
      <c r="D560">
        <v>6549</v>
      </c>
      <c r="E560" t="s">
        <v>1514</v>
      </c>
      <c r="F560">
        <v>24</v>
      </c>
      <c r="G560" t="s">
        <v>187</v>
      </c>
      <c r="H560" s="8">
        <v>40357.928472222222</v>
      </c>
      <c r="I560" s="8">
        <v>40358.007638888892</v>
      </c>
      <c r="J560">
        <v>1</v>
      </c>
    </row>
    <row r="561" spans="1:10" x14ac:dyDescent="0.25">
      <c r="A561">
        <v>573</v>
      </c>
      <c r="B561" t="s">
        <v>1515</v>
      </c>
      <c r="C561" t="s">
        <v>1516</v>
      </c>
      <c r="D561">
        <v>5873</v>
      </c>
      <c r="E561" t="s">
        <v>1387</v>
      </c>
      <c r="F561">
        <v>6458</v>
      </c>
      <c r="G561" t="s">
        <v>1337</v>
      </c>
      <c r="H561" s="8">
        <v>40358.101388888892</v>
      </c>
      <c r="I561" s="8">
        <v>40358.129166666666</v>
      </c>
      <c r="J561">
        <v>1</v>
      </c>
    </row>
    <row r="562" spans="1:10" x14ac:dyDescent="0.25">
      <c r="A562">
        <v>574</v>
      </c>
      <c r="B562" t="s">
        <v>1517</v>
      </c>
      <c r="C562" t="s">
        <v>1518</v>
      </c>
      <c r="D562">
        <v>2683</v>
      </c>
      <c r="E562" t="s">
        <v>515</v>
      </c>
      <c r="F562">
        <v>24</v>
      </c>
      <c r="G562" t="s">
        <v>187</v>
      </c>
      <c r="H562" s="8">
        <v>40358.370138888888</v>
      </c>
      <c r="I562" s="8">
        <v>40385.552083333336</v>
      </c>
      <c r="J562">
        <v>1</v>
      </c>
    </row>
    <row r="563" spans="1:10" x14ac:dyDescent="0.25">
      <c r="A563">
        <v>575</v>
      </c>
      <c r="B563" t="s">
        <v>1519</v>
      </c>
      <c r="C563" t="s">
        <v>1520</v>
      </c>
      <c r="D563">
        <v>1880</v>
      </c>
      <c r="E563" t="s">
        <v>728</v>
      </c>
      <c r="F563">
        <v>1880</v>
      </c>
      <c r="G563" t="s">
        <v>728</v>
      </c>
      <c r="H563" s="8">
        <v>40358.781944444447</v>
      </c>
      <c r="I563" s="8">
        <v>40362.291666666664</v>
      </c>
      <c r="J563">
        <v>1</v>
      </c>
    </row>
    <row r="564" spans="1:10" x14ac:dyDescent="0.25">
      <c r="A564">
        <v>576</v>
      </c>
      <c r="B564" t="s">
        <v>1521</v>
      </c>
      <c r="C564" t="s">
        <v>1522</v>
      </c>
      <c r="D564">
        <v>5837</v>
      </c>
      <c r="E564" t="s">
        <v>1186</v>
      </c>
      <c r="F564">
        <v>24</v>
      </c>
      <c r="G564" t="s">
        <v>187</v>
      </c>
      <c r="H564" s="8">
        <v>40359.443055555559</v>
      </c>
      <c r="I564" s="8">
        <v>40360.517361111109</v>
      </c>
      <c r="J564">
        <v>1</v>
      </c>
    </row>
    <row r="565" spans="1:10" x14ac:dyDescent="0.25">
      <c r="A565">
        <v>577</v>
      </c>
      <c r="B565" t="s">
        <v>1523</v>
      </c>
      <c r="C565" t="s">
        <v>1524</v>
      </c>
      <c r="D565">
        <v>6389</v>
      </c>
      <c r="E565" t="s">
        <v>1313</v>
      </c>
      <c r="F565">
        <v>6389</v>
      </c>
      <c r="G565" t="s">
        <v>1313</v>
      </c>
      <c r="H565" s="8">
        <v>40359.554861111108</v>
      </c>
      <c r="I565" s="8">
        <v>40360.268055555556</v>
      </c>
      <c r="J565">
        <v>1</v>
      </c>
    </row>
    <row r="566" spans="1:10" x14ac:dyDescent="0.25">
      <c r="A566">
        <v>578</v>
      </c>
      <c r="B566" t="s">
        <v>1525</v>
      </c>
      <c r="C566" t="s">
        <v>1526</v>
      </c>
      <c r="D566">
        <v>2176</v>
      </c>
      <c r="E566" t="s">
        <v>427</v>
      </c>
      <c r="F566">
        <v>2176</v>
      </c>
      <c r="G566" t="s">
        <v>427</v>
      </c>
      <c r="H566" s="8">
        <v>40359.656944444447</v>
      </c>
      <c r="I566" s="8">
        <v>40360.604166666664</v>
      </c>
      <c r="J566">
        <v>1</v>
      </c>
    </row>
    <row r="567" spans="1:10" x14ac:dyDescent="0.25">
      <c r="A567">
        <v>579</v>
      </c>
      <c r="B567" t="s">
        <v>1527</v>
      </c>
      <c r="C567" t="s">
        <v>1528</v>
      </c>
      <c r="D567">
        <v>6551</v>
      </c>
      <c r="E567" t="s">
        <v>1529</v>
      </c>
      <c r="F567">
        <v>1</v>
      </c>
      <c r="G567" t="s">
        <v>38</v>
      </c>
      <c r="H567" s="8">
        <v>40359.661111111112</v>
      </c>
      <c r="I567" s="8">
        <v>40359.722916666666</v>
      </c>
      <c r="J567">
        <v>1</v>
      </c>
    </row>
    <row r="568" spans="1:10" x14ac:dyDescent="0.25">
      <c r="A568">
        <v>580</v>
      </c>
      <c r="B568" t="s">
        <v>1530</v>
      </c>
      <c r="C568" t="s">
        <v>1531</v>
      </c>
      <c r="D568">
        <v>6552</v>
      </c>
      <c r="E568" t="s">
        <v>1532</v>
      </c>
      <c r="F568">
        <v>2865</v>
      </c>
      <c r="G568" t="s">
        <v>553</v>
      </c>
      <c r="H568" s="8">
        <v>40359.825694444444</v>
      </c>
      <c r="I568" s="8">
        <v>40359.932638888888</v>
      </c>
      <c r="J568">
        <v>1</v>
      </c>
    </row>
    <row r="569" spans="1:10" x14ac:dyDescent="0.25">
      <c r="A569">
        <v>589</v>
      </c>
      <c r="B569" t="s">
        <v>1533</v>
      </c>
      <c r="C569" t="s">
        <v>1534</v>
      </c>
      <c r="D569">
        <v>1880</v>
      </c>
      <c r="E569" t="s">
        <v>728</v>
      </c>
      <c r="F569">
        <v>1880</v>
      </c>
      <c r="G569" t="s">
        <v>728</v>
      </c>
      <c r="H569" s="8">
        <v>40362.300694444442</v>
      </c>
      <c r="I569" s="8">
        <v>40373.717361111114</v>
      </c>
      <c r="J569">
        <v>1</v>
      </c>
    </row>
    <row r="570" spans="1:10" x14ac:dyDescent="0.25">
      <c r="A570">
        <v>581</v>
      </c>
      <c r="B570" t="s">
        <v>1535</v>
      </c>
      <c r="C570" t="s">
        <v>1536</v>
      </c>
      <c r="D570">
        <v>1159</v>
      </c>
      <c r="E570" t="s">
        <v>277</v>
      </c>
      <c r="F570">
        <v>24</v>
      </c>
      <c r="G570" t="s">
        <v>187</v>
      </c>
      <c r="H570" s="8">
        <v>40360.040277777778</v>
      </c>
      <c r="I570" s="8">
        <v>40360.103472222225</v>
      </c>
      <c r="J570">
        <v>1</v>
      </c>
    </row>
    <row r="571" spans="1:10" x14ac:dyDescent="0.25">
      <c r="A571">
        <v>582</v>
      </c>
      <c r="B571" t="s">
        <v>1537</v>
      </c>
      <c r="C571" t="s">
        <v>1538</v>
      </c>
      <c r="D571">
        <v>6389</v>
      </c>
      <c r="E571" t="s">
        <v>1313</v>
      </c>
      <c r="F571">
        <v>6389</v>
      </c>
      <c r="G571" t="s">
        <v>1313</v>
      </c>
      <c r="H571" s="8">
        <v>40360.432638888888</v>
      </c>
      <c r="I571" s="8">
        <v>40361.26666666667</v>
      </c>
      <c r="J571">
        <v>1</v>
      </c>
    </row>
    <row r="572" spans="1:10" x14ac:dyDescent="0.25">
      <c r="A572">
        <v>583</v>
      </c>
      <c r="B572" t="s">
        <v>1539</v>
      </c>
      <c r="C572" t="s">
        <v>1540</v>
      </c>
      <c r="D572">
        <v>4460</v>
      </c>
      <c r="E572" t="s">
        <v>1541</v>
      </c>
      <c r="F572">
        <v>24</v>
      </c>
      <c r="G572" t="s">
        <v>187</v>
      </c>
      <c r="H572" s="8">
        <v>40360.507638888892</v>
      </c>
      <c r="I572" s="8">
        <v>40360.53125</v>
      </c>
      <c r="J572">
        <v>1</v>
      </c>
    </row>
    <row r="573" spans="1:10" x14ac:dyDescent="0.25">
      <c r="A573">
        <v>584</v>
      </c>
      <c r="B573" t="s">
        <v>1542</v>
      </c>
      <c r="C573" t="s">
        <v>1543</v>
      </c>
      <c r="D573">
        <v>6554</v>
      </c>
      <c r="E573" t="s">
        <v>1544</v>
      </c>
      <c r="F573">
        <v>6554</v>
      </c>
      <c r="G573" t="s">
        <v>1544</v>
      </c>
      <c r="H573" s="8">
        <v>40360.864583333336</v>
      </c>
      <c r="I573" s="8">
        <v>40361.768750000003</v>
      </c>
      <c r="J573">
        <v>1</v>
      </c>
    </row>
    <row r="574" spans="1:10" x14ac:dyDescent="0.25">
      <c r="A574">
        <v>585</v>
      </c>
      <c r="B574" t="s">
        <v>1545</v>
      </c>
      <c r="C574" t="s">
        <v>1546</v>
      </c>
      <c r="D574">
        <v>6555</v>
      </c>
      <c r="E574" t="s">
        <v>1547</v>
      </c>
      <c r="F574">
        <v>1</v>
      </c>
      <c r="H574" s="8">
        <v>40360.995138888888</v>
      </c>
      <c r="I574" s="8">
        <v>40361.03125</v>
      </c>
      <c r="J574">
        <v>2</v>
      </c>
    </row>
    <row r="575" spans="1:10" x14ac:dyDescent="0.25">
      <c r="A575">
        <v>586</v>
      </c>
      <c r="B575" t="s">
        <v>1548</v>
      </c>
      <c r="C575" t="s">
        <v>1549</v>
      </c>
      <c r="D575">
        <v>5873</v>
      </c>
      <c r="E575" t="s">
        <v>1387</v>
      </c>
      <c r="F575">
        <v>5873</v>
      </c>
      <c r="G575" t="s">
        <v>1387</v>
      </c>
      <c r="H575" s="8">
        <v>40361.073611111111</v>
      </c>
      <c r="I575" s="8">
        <v>40362.484722222223</v>
      </c>
      <c r="J575">
        <v>1</v>
      </c>
    </row>
    <row r="576" spans="1:10" x14ac:dyDescent="0.25">
      <c r="A576">
        <v>587</v>
      </c>
      <c r="B576" t="s">
        <v>1550</v>
      </c>
      <c r="C576" t="s">
        <v>1551</v>
      </c>
      <c r="D576">
        <v>6030</v>
      </c>
      <c r="E576" t="s">
        <v>1505</v>
      </c>
      <c r="F576">
        <v>6030</v>
      </c>
      <c r="G576" t="s">
        <v>1505</v>
      </c>
      <c r="H576" s="8">
        <v>40361.23333333333</v>
      </c>
      <c r="I576" s="8">
        <v>40362.276388888888</v>
      </c>
      <c r="J576">
        <v>1</v>
      </c>
    </row>
    <row r="577" spans="1:10" x14ac:dyDescent="0.25">
      <c r="A577">
        <v>588</v>
      </c>
      <c r="B577" t="s">
        <v>1552</v>
      </c>
      <c r="C577" t="s">
        <v>1553</v>
      </c>
      <c r="D577">
        <v>6558</v>
      </c>
      <c r="E577" t="s">
        <v>1554</v>
      </c>
      <c r="F577">
        <v>6558</v>
      </c>
      <c r="G577" t="s">
        <v>1554</v>
      </c>
      <c r="H577" s="8">
        <v>40361.804861111108</v>
      </c>
      <c r="I577" s="8">
        <v>40363.761805555558</v>
      </c>
      <c r="J577">
        <v>1</v>
      </c>
    </row>
    <row r="578" spans="1:10" x14ac:dyDescent="0.25">
      <c r="A578">
        <v>592</v>
      </c>
      <c r="B578" t="s">
        <v>1555</v>
      </c>
      <c r="C578" t="s">
        <v>1556</v>
      </c>
      <c r="D578">
        <v>6558</v>
      </c>
      <c r="E578" t="s">
        <v>1554</v>
      </c>
      <c r="F578">
        <v>6664</v>
      </c>
      <c r="G578" t="s">
        <v>1557</v>
      </c>
      <c r="H578" s="8">
        <v>40363.822916666664</v>
      </c>
      <c r="I578" s="8">
        <v>40409.573611111111</v>
      </c>
      <c r="J578">
        <v>1</v>
      </c>
    </row>
    <row r="579" spans="1:10" x14ac:dyDescent="0.25">
      <c r="A579">
        <v>590</v>
      </c>
      <c r="B579" t="s">
        <v>1558</v>
      </c>
      <c r="C579" t="s">
        <v>1559</v>
      </c>
      <c r="D579">
        <v>6542</v>
      </c>
      <c r="E579" t="s">
        <v>1502</v>
      </c>
      <c r="F579">
        <v>6542</v>
      </c>
      <c r="G579" t="s">
        <v>1502</v>
      </c>
      <c r="H579" s="8">
        <v>40362.551388888889</v>
      </c>
      <c r="I579" s="8">
        <v>40364.218055555553</v>
      </c>
      <c r="J579">
        <v>1</v>
      </c>
    </row>
    <row r="580" spans="1:10" x14ac:dyDescent="0.25">
      <c r="A580">
        <v>591</v>
      </c>
      <c r="B580" t="s">
        <v>1560</v>
      </c>
      <c r="C580" t="s">
        <v>1561</v>
      </c>
      <c r="D580">
        <v>6509</v>
      </c>
      <c r="E580" t="s">
        <v>1376</v>
      </c>
      <c r="F580">
        <v>6509</v>
      </c>
      <c r="G580" t="s">
        <v>1376</v>
      </c>
      <c r="H580" s="8">
        <v>40363.174305555556</v>
      </c>
      <c r="I580" s="8">
        <v>40371.180555555555</v>
      </c>
      <c r="J580">
        <v>1</v>
      </c>
    </row>
    <row r="581" spans="1:10" x14ac:dyDescent="0.25">
      <c r="A581">
        <v>593</v>
      </c>
      <c r="B581" t="s">
        <v>1562</v>
      </c>
      <c r="C581" t="s">
        <v>1563</v>
      </c>
      <c r="D581">
        <v>6520</v>
      </c>
      <c r="E581" t="s">
        <v>1442</v>
      </c>
      <c r="F581">
        <v>6520</v>
      </c>
      <c r="G581" t="s">
        <v>1442</v>
      </c>
      <c r="H581" s="8">
        <v>40364.584027777775</v>
      </c>
      <c r="I581" s="8">
        <v>40372.628472222219</v>
      </c>
      <c r="J581">
        <v>1</v>
      </c>
    </row>
    <row r="582" spans="1:10" x14ac:dyDescent="0.25">
      <c r="A582">
        <v>594</v>
      </c>
      <c r="B582" t="s">
        <v>1564</v>
      </c>
      <c r="C582" t="s">
        <v>1565</v>
      </c>
      <c r="D582">
        <v>6539</v>
      </c>
      <c r="E582" t="s">
        <v>1487</v>
      </c>
      <c r="F582">
        <v>24</v>
      </c>
      <c r="G582" t="s">
        <v>187</v>
      </c>
      <c r="H582" s="8">
        <v>40364.82916666667</v>
      </c>
      <c r="I582" s="8">
        <v>40365.055555555555</v>
      </c>
      <c r="J582">
        <v>1</v>
      </c>
    </row>
    <row r="583" spans="1:10" x14ac:dyDescent="0.25">
      <c r="A583">
        <v>595</v>
      </c>
      <c r="B583" t="s">
        <v>1566</v>
      </c>
      <c r="C583" t="s">
        <v>1567</v>
      </c>
      <c r="D583">
        <v>6561</v>
      </c>
      <c r="E583" t="s">
        <v>1568</v>
      </c>
      <c r="F583">
        <v>2865</v>
      </c>
      <c r="G583" t="s">
        <v>553</v>
      </c>
      <c r="H583" s="8">
        <v>40364.90902777778</v>
      </c>
      <c r="I583" s="8">
        <v>40365.305555555555</v>
      </c>
      <c r="J583">
        <v>1</v>
      </c>
    </row>
    <row r="584" spans="1:10" x14ac:dyDescent="0.25">
      <c r="A584">
        <v>596</v>
      </c>
      <c r="B584" t="s">
        <v>1569</v>
      </c>
      <c r="C584" t="s">
        <v>1570</v>
      </c>
      <c r="D584">
        <v>6562</v>
      </c>
      <c r="E584" t="s">
        <v>1571</v>
      </c>
      <c r="F584">
        <v>24</v>
      </c>
      <c r="G584" t="s">
        <v>187</v>
      </c>
      <c r="H584" s="8">
        <v>40365.467361111114</v>
      </c>
      <c r="I584" s="8">
        <v>40373.546527777777</v>
      </c>
      <c r="J584">
        <v>1</v>
      </c>
    </row>
    <row r="585" spans="1:10" x14ac:dyDescent="0.25">
      <c r="A585">
        <v>597</v>
      </c>
      <c r="B585" t="s">
        <v>1572</v>
      </c>
      <c r="C585" t="s">
        <v>1573</v>
      </c>
      <c r="D585">
        <v>5971</v>
      </c>
      <c r="E585" t="s">
        <v>1211</v>
      </c>
      <c r="F585">
        <v>24</v>
      </c>
      <c r="G585" t="s">
        <v>187</v>
      </c>
      <c r="H585" s="8">
        <v>40365.50277777778</v>
      </c>
      <c r="I585" s="8">
        <v>40365.623611111114</v>
      </c>
      <c r="J585">
        <v>1</v>
      </c>
    </row>
    <row r="586" spans="1:10" x14ac:dyDescent="0.25">
      <c r="A586">
        <v>598</v>
      </c>
      <c r="B586" t="s">
        <v>1574</v>
      </c>
      <c r="C586" t="s">
        <v>1575</v>
      </c>
      <c r="D586">
        <v>6563</v>
      </c>
      <c r="E586" t="s">
        <v>1576</v>
      </c>
      <c r="F586">
        <v>24</v>
      </c>
      <c r="G586" t="s">
        <v>187</v>
      </c>
      <c r="H586" s="8">
        <v>40365.564583333333</v>
      </c>
      <c r="I586" s="8">
        <v>40366.442361111112</v>
      </c>
      <c r="J586">
        <v>1</v>
      </c>
    </row>
    <row r="587" spans="1:10" x14ac:dyDescent="0.25">
      <c r="A587">
        <v>599</v>
      </c>
      <c r="B587" t="s">
        <v>1577</v>
      </c>
      <c r="C587" t="s">
        <v>1578</v>
      </c>
      <c r="D587">
        <v>6565</v>
      </c>
      <c r="E587" t="s">
        <v>1579</v>
      </c>
      <c r="F587">
        <v>24</v>
      </c>
      <c r="G587" t="s">
        <v>187</v>
      </c>
      <c r="H587" s="8">
        <v>40365.703472222223</v>
      </c>
      <c r="I587" s="8">
        <v>40379.009027777778</v>
      </c>
      <c r="J587">
        <v>1</v>
      </c>
    </row>
    <row r="588" spans="1:10" x14ac:dyDescent="0.25">
      <c r="A588">
        <v>600</v>
      </c>
      <c r="B588" t="s">
        <v>1580</v>
      </c>
      <c r="C588" t="s">
        <v>1581</v>
      </c>
      <c r="D588">
        <v>6564</v>
      </c>
      <c r="E588" t="s">
        <v>1582</v>
      </c>
      <c r="F588">
        <v>1</v>
      </c>
      <c r="G588" t="s">
        <v>38</v>
      </c>
      <c r="H588" s="8">
        <v>40365.722222222219</v>
      </c>
      <c r="I588" s="8">
        <v>40366.029166666667</v>
      </c>
      <c r="J588">
        <v>1</v>
      </c>
    </row>
    <row r="589" spans="1:10" x14ac:dyDescent="0.25">
      <c r="A589">
        <v>601</v>
      </c>
      <c r="B589" t="s">
        <v>1583</v>
      </c>
      <c r="C589" t="s">
        <v>1584</v>
      </c>
      <c r="D589">
        <v>6566</v>
      </c>
      <c r="E589" t="s">
        <v>1585</v>
      </c>
      <c r="F589">
        <v>6566</v>
      </c>
      <c r="G589" t="s">
        <v>1585</v>
      </c>
      <c r="H589" s="8">
        <v>40366.488888888889</v>
      </c>
      <c r="I589" s="8">
        <v>40366.509027777778</v>
      </c>
      <c r="J589">
        <v>1</v>
      </c>
    </row>
    <row r="590" spans="1:10" x14ac:dyDescent="0.25">
      <c r="A590">
        <v>602</v>
      </c>
      <c r="B590" t="s">
        <v>1586</v>
      </c>
      <c r="C590" t="s">
        <v>1587</v>
      </c>
      <c r="D590">
        <v>6568</v>
      </c>
      <c r="E590" t="s">
        <v>1588</v>
      </c>
      <c r="F590">
        <v>6458</v>
      </c>
      <c r="G590" t="s">
        <v>1337</v>
      </c>
      <c r="H590" s="8">
        <v>40366.845833333333</v>
      </c>
      <c r="I590" s="8">
        <v>40367.913888888892</v>
      </c>
      <c r="J590">
        <v>1</v>
      </c>
    </row>
    <row r="591" spans="1:10" x14ac:dyDescent="0.25">
      <c r="A591">
        <v>603</v>
      </c>
      <c r="B591" t="s">
        <v>1589</v>
      </c>
      <c r="C591" t="s">
        <v>1590</v>
      </c>
      <c r="D591">
        <v>6569</v>
      </c>
      <c r="E591" t="s">
        <v>1591</v>
      </c>
      <c r="F591">
        <v>24</v>
      </c>
      <c r="G591" t="s">
        <v>187</v>
      </c>
      <c r="H591" s="8">
        <v>40366.890277777777</v>
      </c>
      <c r="I591" s="8">
        <v>40370.113194444442</v>
      </c>
      <c r="J591">
        <v>1</v>
      </c>
    </row>
    <row r="592" spans="1:10" x14ac:dyDescent="0.25">
      <c r="A592">
        <v>604</v>
      </c>
      <c r="B592" t="s">
        <v>1592</v>
      </c>
      <c r="C592" t="s">
        <v>1593</v>
      </c>
      <c r="D592">
        <v>3757</v>
      </c>
      <c r="E592" t="s">
        <v>775</v>
      </c>
      <c r="F592">
        <v>24</v>
      </c>
      <c r="G592" t="s">
        <v>187</v>
      </c>
      <c r="H592" s="8">
        <v>40367.592361111114</v>
      </c>
      <c r="I592" s="8">
        <v>40368.400000000001</v>
      </c>
      <c r="J592">
        <v>1</v>
      </c>
    </row>
    <row r="593" spans="1:10" x14ac:dyDescent="0.25">
      <c r="A593">
        <v>605</v>
      </c>
      <c r="B593" t="s">
        <v>1594</v>
      </c>
      <c r="C593" t="s">
        <v>1595</v>
      </c>
      <c r="D593">
        <v>65</v>
      </c>
      <c r="E593" t="s">
        <v>233</v>
      </c>
      <c r="F593">
        <v>24</v>
      </c>
      <c r="G593" t="s">
        <v>187</v>
      </c>
      <c r="H593" s="8">
        <v>40368.125</v>
      </c>
      <c r="I593" s="8">
        <v>40368.25277777778</v>
      </c>
      <c r="J593">
        <v>1</v>
      </c>
    </row>
    <row r="594" spans="1:10" x14ac:dyDescent="0.25">
      <c r="A594">
        <v>606</v>
      </c>
      <c r="B594" t="s">
        <v>1596</v>
      </c>
      <c r="C594" t="s">
        <v>1597</v>
      </c>
      <c r="D594">
        <v>6574</v>
      </c>
      <c r="E594" t="s">
        <v>1598</v>
      </c>
      <c r="F594">
        <v>24</v>
      </c>
      <c r="G594" t="s">
        <v>187</v>
      </c>
      <c r="H594" s="8">
        <v>40368.892361111109</v>
      </c>
      <c r="I594" s="8">
        <v>40368.986111111109</v>
      </c>
      <c r="J594">
        <v>1</v>
      </c>
    </row>
    <row r="595" spans="1:10" x14ac:dyDescent="0.25">
      <c r="A595">
        <v>607</v>
      </c>
      <c r="B595" t="s">
        <v>1599</v>
      </c>
      <c r="C595" t="s">
        <v>1600</v>
      </c>
      <c r="D595">
        <v>6560</v>
      </c>
      <c r="E595" t="s">
        <v>1601</v>
      </c>
      <c r="F595">
        <v>2865</v>
      </c>
      <c r="G595" t="s">
        <v>553</v>
      </c>
      <c r="H595" s="8">
        <v>40370.27847222222</v>
      </c>
      <c r="I595" s="8">
        <v>40370.863194444442</v>
      </c>
      <c r="J595">
        <v>1</v>
      </c>
    </row>
    <row r="596" spans="1:10" x14ac:dyDescent="0.25">
      <c r="A596">
        <v>608</v>
      </c>
      <c r="B596" t="s">
        <v>1602</v>
      </c>
      <c r="C596" t="s">
        <v>1603</v>
      </c>
      <c r="D596">
        <v>6520</v>
      </c>
      <c r="E596" t="s">
        <v>1442</v>
      </c>
      <c r="F596">
        <v>6520</v>
      </c>
      <c r="G596" t="s">
        <v>1442</v>
      </c>
      <c r="H596" s="8">
        <v>40371.522222222222</v>
      </c>
      <c r="I596" s="8">
        <v>40372.631944444445</v>
      </c>
      <c r="J596">
        <v>1</v>
      </c>
    </row>
    <row r="597" spans="1:10" x14ac:dyDescent="0.25">
      <c r="A597">
        <v>609</v>
      </c>
      <c r="B597" t="s">
        <v>1604</v>
      </c>
      <c r="C597" t="s">
        <v>1605</v>
      </c>
      <c r="D597">
        <v>6542</v>
      </c>
      <c r="E597" t="s">
        <v>1502</v>
      </c>
      <c r="F597">
        <v>24</v>
      </c>
      <c r="G597" t="s">
        <v>187</v>
      </c>
      <c r="H597" s="8">
        <v>40371.671527777777</v>
      </c>
      <c r="I597" s="8">
        <v>40371.990277777775</v>
      </c>
      <c r="J597">
        <v>1</v>
      </c>
    </row>
    <row r="598" spans="1:10" x14ac:dyDescent="0.25">
      <c r="A598">
        <v>610</v>
      </c>
      <c r="B598" t="s">
        <v>1606</v>
      </c>
      <c r="C598" t="s">
        <v>1607</v>
      </c>
      <c r="D598">
        <v>6576</v>
      </c>
      <c r="E598" t="s">
        <v>1608</v>
      </c>
      <c r="F598">
        <v>6576</v>
      </c>
      <c r="G598" t="s">
        <v>1608</v>
      </c>
      <c r="H598" s="8">
        <v>40372.181250000001</v>
      </c>
      <c r="I598" s="8">
        <v>40373.240277777775</v>
      </c>
      <c r="J598">
        <v>1</v>
      </c>
    </row>
    <row r="599" spans="1:10" x14ac:dyDescent="0.25">
      <c r="A599">
        <v>611</v>
      </c>
      <c r="B599" t="s">
        <v>1609</v>
      </c>
      <c r="C599" t="s">
        <v>1610</v>
      </c>
      <c r="D599">
        <v>6556</v>
      </c>
      <c r="E599" t="s">
        <v>1611</v>
      </c>
      <c r="F599">
        <v>6556</v>
      </c>
      <c r="G599" t="s">
        <v>1611</v>
      </c>
      <c r="H599" s="8">
        <v>40372.588194444441</v>
      </c>
      <c r="I599" s="8">
        <v>40379.637499999997</v>
      </c>
      <c r="J599">
        <v>1</v>
      </c>
    </row>
    <row r="600" spans="1:10" x14ac:dyDescent="0.25">
      <c r="A600">
        <v>612</v>
      </c>
      <c r="B600" t="s">
        <v>1612</v>
      </c>
      <c r="C600" t="s">
        <v>1613</v>
      </c>
      <c r="D600">
        <v>6581</v>
      </c>
      <c r="E600" t="s">
        <v>1614</v>
      </c>
      <c r="F600">
        <v>6615</v>
      </c>
      <c r="G600" t="s">
        <v>1615</v>
      </c>
      <c r="H600" s="8">
        <v>40373.236111111109</v>
      </c>
      <c r="I600" s="8">
        <v>40388.088888888888</v>
      </c>
      <c r="J600">
        <v>1</v>
      </c>
    </row>
    <row r="601" spans="1:10" x14ac:dyDescent="0.25">
      <c r="A601">
        <v>613</v>
      </c>
      <c r="B601" t="s">
        <v>1616</v>
      </c>
      <c r="C601" t="s">
        <v>1617</v>
      </c>
      <c r="D601">
        <v>5837</v>
      </c>
      <c r="E601" t="s">
        <v>1186</v>
      </c>
      <c r="F601">
        <v>5837</v>
      </c>
      <c r="G601" t="s">
        <v>1186</v>
      </c>
      <c r="H601" s="8">
        <v>40373.383333333331</v>
      </c>
      <c r="I601" s="8">
        <v>40373.447222222225</v>
      </c>
      <c r="J601">
        <v>1</v>
      </c>
    </row>
    <row r="602" spans="1:10" x14ac:dyDescent="0.25">
      <c r="A602">
        <v>614</v>
      </c>
      <c r="B602" t="s">
        <v>1618</v>
      </c>
      <c r="C602" t="s">
        <v>1619</v>
      </c>
      <c r="D602">
        <v>6566</v>
      </c>
      <c r="E602" t="s">
        <v>1585</v>
      </c>
      <c r="F602">
        <v>24</v>
      </c>
      <c r="G602" t="s">
        <v>187</v>
      </c>
      <c r="H602" s="8">
        <v>40374.280555555553</v>
      </c>
      <c r="I602" s="8">
        <v>40376.281944444447</v>
      </c>
      <c r="J602">
        <v>1</v>
      </c>
    </row>
    <row r="603" spans="1:10" x14ac:dyDescent="0.25">
      <c r="A603">
        <v>615</v>
      </c>
      <c r="B603" t="s">
        <v>1620</v>
      </c>
      <c r="C603" t="s">
        <v>1621</v>
      </c>
      <c r="D603">
        <v>6566</v>
      </c>
      <c r="E603" t="s">
        <v>1585</v>
      </c>
      <c r="F603">
        <v>24</v>
      </c>
      <c r="G603" t="s">
        <v>187</v>
      </c>
      <c r="H603" s="8">
        <v>40374.286805555559</v>
      </c>
      <c r="I603" s="8">
        <v>40374.570138888892</v>
      </c>
      <c r="J603">
        <v>1</v>
      </c>
    </row>
    <row r="604" spans="1:10" x14ac:dyDescent="0.25">
      <c r="A604">
        <v>616</v>
      </c>
      <c r="B604" t="s">
        <v>1622</v>
      </c>
      <c r="C604" t="s">
        <v>1623</v>
      </c>
      <c r="D604">
        <v>6583</v>
      </c>
      <c r="E604" t="s">
        <v>1624</v>
      </c>
      <c r="F604">
        <v>6583</v>
      </c>
      <c r="G604" t="s">
        <v>1624</v>
      </c>
      <c r="H604" s="8">
        <v>40374.614583333336</v>
      </c>
      <c r="I604" s="8">
        <v>40375.584027777775</v>
      </c>
      <c r="J604">
        <v>1</v>
      </c>
    </row>
    <row r="605" spans="1:10" x14ac:dyDescent="0.25">
      <c r="A605">
        <v>617</v>
      </c>
      <c r="B605" t="s">
        <v>1625</v>
      </c>
      <c r="C605" t="s">
        <v>1626</v>
      </c>
      <c r="D605">
        <v>6520</v>
      </c>
      <c r="E605" t="s">
        <v>1442</v>
      </c>
      <c r="F605">
        <v>6611</v>
      </c>
      <c r="G605" t="s">
        <v>1627</v>
      </c>
      <c r="H605" s="8">
        <v>40375.540277777778</v>
      </c>
      <c r="I605" s="8">
        <v>40388.234027777777</v>
      </c>
      <c r="J605">
        <v>1</v>
      </c>
    </row>
    <row r="606" spans="1:10" x14ac:dyDescent="0.25">
      <c r="A606">
        <v>618</v>
      </c>
      <c r="B606" t="s">
        <v>1628</v>
      </c>
      <c r="C606" t="s">
        <v>1629</v>
      </c>
      <c r="D606">
        <v>5114</v>
      </c>
      <c r="E606" t="s">
        <v>1057</v>
      </c>
      <c r="F606">
        <v>5114</v>
      </c>
      <c r="G606" t="s">
        <v>1057</v>
      </c>
      <c r="H606" s="8">
        <v>40375.921527777777</v>
      </c>
      <c r="I606" s="8">
        <v>40382.57708333333</v>
      </c>
      <c r="J606">
        <v>1</v>
      </c>
    </row>
    <row r="607" spans="1:10" x14ac:dyDescent="0.25">
      <c r="A607">
        <v>619</v>
      </c>
      <c r="B607" t="s">
        <v>1630</v>
      </c>
      <c r="C607" t="s">
        <v>1631</v>
      </c>
      <c r="D607">
        <v>6520</v>
      </c>
      <c r="E607" t="s">
        <v>1442</v>
      </c>
      <c r="F607">
        <v>6520</v>
      </c>
      <c r="G607" t="s">
        <v>1442</v>
      </c>
      <c r="H607" s="8">
        <v>40378.400694444441</v>
      </c>
      <c r="I607" s="8">
        <v>40378.484027777777</v>
      </c>
      <c r="J607">
        <v>1</v>
      </c>
    </row>
    <row r="608" spans="1:10" x14ac:dyDescent="0.25">
      <c r="A608">
        <v>620</v>
      </c>
      <c r="B608" t="s">
        <v>1632</v>
      </c>
      <c r="C608" t="s">
        <v>1633</v>
      </c>
      <c r="D608">
        <v>6520</v>
      </c>
      <c r="E608" t="s">
        <v>1442</v>
      </c>
      <c r="F608">
        <v>24</v>
      </c>
      <c r="G608" t="s">
        <v>187</v>
      </c>
      <c r="H608" s="8">
        <v>40378.418749999997</v>
      </c>
      <c r="I608" s="8">
        <v>40378.506944444445</v>
      </c>
      <c r="J608">
        <v>1</v>
      </c>
    </row>
    <row r="609" spans="1:10" x14ac:dyDescent="0.25">
      <c r="A609">
        <v>621</v>
      </c>
      <c r="B609" t="s">
        <v>1634</v>
      </c>
      <c r="C609" t="s">
        <v>1635</v>
      </c>
      <c r="D609">
        <v>6531</v>
      </c>
      <c r="E609" t="s">
        <v>1467</v>
      </c>
      <c r="F609">
        <v>6531</v>
      </c>
      <c r="G609" t="s">
        <v>1467</v>
      </c>
      <c r="H609" s="8">
        <v>40378.458333333336</v>
      </c>
      <c r="I609" s="8">
        <v>40379.533333333333</v>
      </c>
      <c r="J609">
        <v>1</v>
      </c>
    </row>
    <row r="610" spans="1:10" x14ac:dyDescent="0.25">
      <c r="A610">
        <v>622</v>
      </c>
      <c r="B610" t="s">
        <v>1636</v>
      </c>
      <c r="C610" t="s">
        <v>1637</v>
      </c>
      <c r="D610">
        <v>6517</v>
      </c>
      <c r="E610" t="s">
        <v>1411</v>
      </c>
      <c r="F610">
        <v>24</v>
      </c>
      <c r="G610" t="s">
        <v>187</v>
      </c>
      <c r="H610" s="8">
        <v>40378.57708333333</v>
      </c>
      <c r="I610" s="8">
        <v>40378.591666666667</v>
      </c>
      <c r="J610">
        <v>1</v>
      </c>
    </row>
    <row r="611" spans="1:10" x14ac:dyDescent="0.25">
      <c r="A611">
        <v>623</v>
      </c>
      <c r="B611" t="s">
        <v>1638</v>
      </c>
      <c r="C611" t="s">
        <v>1639</v>
      </c>
      <c r="D611">
        <v>6588</v>
      </c>
      <c r="E611" t="s">
        <v>1640</v>
      </c>
      <c r="F611">
        <v>24</v>
      </c>
      <c r="G611" t="s">
        <v>187</v>
      </c>
      <c r="H611" s="8">
        <v>40378.654166666667</v>
      </c>
      <c r="I611" s="8">
        <v>40378.990972222222</v>
      </c>
      <c r="J611">
        <v>1</v>
      </c>
    </row>
    <row r="612" spans="1:10" x14ac:dyDescent="0.25">
      <c r="A612">
        <v>624</v>
      </c>
      <c r="B612" t="s">
        <v>1641</v>
      </c>
      <c r="C612" t="s">
        <v>1642</v>
      </c>
      <c r="D612">
        <v>6591</v>
      </c>
      <c r="E612" t="s">
        <v>1643</v>
      </c>
      <c r="F612">
        <v>1</v>
      </c>
      <c r="G612" t="s">
        <v>38</v>
      </c>
      <c r="H612" s="8">
        <v>40379.589583333334</v>
      </c>
      <c r="I612" s="8">
        <v>40380.094444444447</v>
      </c>
      <c r="J612">
        <v>1</v>
      </c>
    </row>
    <row r="613" spans="1:10" x14ac:dyDescent="0.25">
      <c r="A613">
        <v>625</v>
      </c>
      <c r="B613" t="s">
        <v>1644</v>
      </c>
      <c r="C613" t="s">
        <v>1645</v>
      </c>
      <c r="D613">
        <v>6556</v>
      </c>
      <c r="E613" t="s">
        <v>1611</v>
      </c>
      <c r="F613">
        <v>6556</v>
      </c>
      <c r="G613" t="s">
        <v>1611</v>
      </c>
      <c r="H613" s="8">
        <v>40379.643750000003</v>
      </c>
      <c r="I613" s="8">
        <v>40380.594444444447</v>
      </c>
      <c r="J613">
        <v>1</v>
      </c>
    </row>
    <row r="614" spans="1:10" x14ac:dyDescent="0.25">
      <c r="A614">
        <v>626</v>
      </c>
      <c r="B614" t="s">
        <v>1646</v>
      </c>
      <c r="C614" t="s">
        <v>1647</v>
      </c>
      <c r="D614">
        <v>6592</v>
      </c>
      <c r="E614" t="s">
        <v>1648</v>
      </c>
      <c r="F614">
        <v>6592</v>
      </c>
      <c r="H614" s="8">
        <v>40380.592361111114</v>
      </c>
      <c r="I614" s="8">
        <v>40381.62222222222</v>
      </c>
      <c r="J614">
        <v>2</v>
      </c>
    </row>
    <row r="615" spans="1:10" x14ac:dyDescent="0.25">
      <c r="A615">
        <v>627</v>
      </c>
      <c r="B615" t="s">
        <v>1649</v>
      </c>
      <c r="C615" t="s">
        <v>1650</v>
      </c>
      <c r="D615">
        <v>5843</v>
      </c>
      <c r="E615" t="s">
        <v>1199</v>
      </c>
      <c r="F615">
        <v>24</v>
      </c>
      <c r="G615" t="s">
        <v>187</v>
      </c>
      <c r="H615" s="8">
        <v>40380.703472222223</v>
      </c>
      <c r="I615" s="8">
        <v>40381.049305555556</v>
      </c>
      <c r="J615">
        <v>1</v>
      </c>
    </row>
    <row r="616" spans="1:10" x14ac:dyDescent="0.25">
      <c r="A616">
        <v>628</v>
      </c>
      <c r="B616" t="s">
        <v>1651</v>
      </c>
      <c r="C616" t="s">
        <v>1652</v>
      </c>
      <c r="D616">
        <v>4896</v>
      </c>
      <c r="E616" t="s">
        <v>1005</v>
      </c>
      <c r="F616">
        <v>24</v>
      </c>
      <c r="G616" t="s">
        <v>187</v>
      </c>
      <c r="H616" s="8">
        <v>40380.824999999997</v>
      </c>
      <c r="I616" s="8">
        <v>40381.005555555559</v>
      </c>
      <c r="J616">
        <v>1</v>
      </c>
    </row>
    <row r="617" spans="1:10" x14ac:dyDescent="0.25">
      <c r="A617">
        <v>629</v>
      </c>
      <c r="B617" t="s">
        <v>1653</v>
      </c>
      <c r="C617" t="s">
        <v>1654</v>
      </c>
      <c r="D617">
        <v>176</v>
      </c>
      <c r="E617" t="s">
        <v>541</v>
      </c>
      <c r="F617">
        <v>2865</v>
      </c>
      <c r="H617" s="8">
        <v>40381.32708333333</v>
      </c>
      <c r="I617" s="8">
        <v>40381.555555555555</v>
      </c>
      <c r="J617">
        <v>1</v>
      </c>
    </row>
    <row r="618" spans="1:10" x14ac:dyDescent="0.25">
      <c r="A618">
        <v>630</v>
      </c>
      <c r="B618" t="s">
        <v>1655</v>
      </c>
      <c r="C618" t="s">
        <v>1656</v>
      </c>
      <c r="D618">
        <v>6592</v>
      </c>
      <c r="E618" t="s">
        <v>1648</v>
      </c>
      <c r="F618">
        <v>24</v>
      </c>
      <c r="G618" t="s">
        <v>187</v>
      </c>
      <c r="H618" s="8">
        <v>40382.534722222219</v>
      </c>
      <c r="I618" s="8">
        <v>40384.35833333333</v>
      </c>
      <c r="J618">
        <v>2</v>
      </c>
    </row>
    <row r="619" spans="1:10" x14ac:dyDescent="0.25">
      <c r="A619">
        <v>631</v>
      </c>
      <c r="B619" t="s">
        <v>1657</v>
      </c>
      <c r="C619" t="s">
        <v>1658</v>
      </c>
      <c r="D619">
        <v>6596</v>
      </c>
      <c r="E619" t="s">
        <v>1659</v>
      </c>
      <c r="F619">
        <v>6596</v>
      </c>
      <c r="G619" t="s">
        <v>1659</v>
      </c>
      <c r="H619" s="8">
        <v>40382.584027777775</v>
      </c>
      <c r="I619" s="8">
        <v>40429.574305555558</v>
      </c>
      <c r="J619">
        <v>1</v>
      </c>
    </row>
    <row r="620" spans="1:10" x14ac:dyDescent="0.25">
      <c r="A620">
        <v>632</v>
      </c>
      <c r="B620" t="s">
        <v>1660</v>
      </c>
      <c r="C620" t="s">
        <v>1661</v>
      </c>
      <c r="D620">
        <v>6542</v>
      </c>
      <c r="E620" t="s">
        <v>1502</v>
      </c>
      <c r="F620">
        <v>6611</v>
      </c>
      <c r="G620" t="s">
        <v>1627</v>
      </c>
      <c r="H620" s="8">
        <v>40382.633333333331</v>
      </c>
      <c r="I620" s="8">
        <v>40386.46875</v>
      </c>
      <c r="J620">
        <v>1</v>
      </c>
    </row>
    <row r="621" spans="1:10" x14ac:dyDescent="0.25">
      <c r="A621">
        <v>633</v>
      </c>
      <c r="B621" t="s">
        <v>1662</v>
      </c>
      <c r="C621" t="s">
        <v>1663</v>
      </c>
      <c r="D621">
        <v>5114</v>
      </c>
      <c r="E621" t="s">
        <v>1057</v>
      </c>
      <c r="F621">
        <v>5114</v>
      </c>
      <c r="G621" t="s">
        <v>1057</v>
      </c>
      <c r="H621" s="8">
        <v>40382.845833333333</v>
      </c>
      <c r="I621" s="8">
        <v>40383.21597222222</v>
      </c>
      <c r="J621">
        <v>1</v>
      </c>
    </row>
    <row r="622" spans="1:10" x14ac:dyDescent="0.25">
      <c r="A622">
        <v>634</v>
      </c>
      <c r="B622" t="s">
        <v>1664</v>
      </c>
      <c r="C622" t="s">
        <v>1665</v>
      </c>
      <c r="D622">
        <v>2369</v>
      </c>
      <c r="E622" t="s">
        <v>449</v>
      </c>
      <c r="F622">
        <v>2369</v>
      </c>
      <c r="G622" t="s">
        <v>449</v>
      </c>
      <c r="H622" s="8">
        <v>40383.086805555555</v>
      </c>
      <c r="I622" s="8">
        <v>40383.724305555559</v>
      </c>
      <c r="J622">
        <v>1</v>
      </c>
    </row>
    <row r="623" spans="1:10" x14ac:dyDescent="0.25">
      <c r="A623">
        <v>635</v>
      </c>
      <c r="B623" t="s">
        <v>1666</v>
      </c>
      <c r="C623" t="s">
        <v>1667</v>
      </c>
      <c r="D623">
        <v>6599</v>
      </c>
      <c r="E623" t="s">
        <v>1668</v>
      </c>
      <c r="F623">
        <v>6628</v>
      </c>
      <c r="G623" t="s">
        <v>1669</v>
      </c>
      <c r="H623" s="8">
        <v>40383.675000000003</v>
      </c>
      <c r="I623" s="8">
        <v>40393.90902777778</v>
      </c>
      <c r="J623">
        <v>1</v>
      </c>
    </row>
    <row r="624" spans="1:10" x14ac:dyDescent="0.25">
      <c r="A624">
        <v>636</v>
      </c>
      <c r="B624" t="s">
        <v>1670</v>
      </c>
      <c r="C624" t="s">
        <v>1671</v>
      </c>
      <c r="D624">
        <v>6600</v>
      </c>
      <c r="E624" t="s">
        <v>1672</v>
      </c>
      <c r="F624">
        <v>6600</v>
      </c>
      <c r="G624" t="s">
        <v>1672</v>
      </c>
      <c r="H624" s="8">
        <v>40383.814583333333</v>
      </c>
      <c r="I624" s="8">
        <v>40386.784722222219</v>
      </c>
      <c r="J624">
        <v>1</v>
      </c>
    </row>
    <row r="625" spans="1:10" x14ac:dyDescent="0.25">
      <c r="A625">
        <v>637</v>
      </c>
      <c r="B625" t="s">
        <v>1673</v>
      </c>
      <c r="C625" t="s">
        <v>1674</v>
      </c>
      <c r="D625">
        <v>6542</v>
      </c>
      <c r="E625" t="s">
        <v>1502</v>
      </c>
      <c r="F625">
        <v>24</v>
      </c>
      <c r="G625" t="s">
        <v>187</v>
      </c>
      <c r="H625" s="8">
        <v>40384.438888888886</v>
      </c>
      <c r="I625" s="8">
        <v>40384.551388888889</v>
      </c>
      <c r="J625">
        <v>1</v>
      </c>
    </row>
    <row r="626" spans="1:10" x14ac:dyDescent="0.25">
      <c r="A626">
        <v>638</v>
      </c>
      <c r="B626" t="s">
        <v>1675</v>
      </c>
      <c r="C626" t="s">
        <v>1676</v>
      </c>
      <c r="D626">
        <v>6604</v>
      </c>
      <c r="E626" t="s">
        <v>1677</v>
      </c>
      <c r="F626">
        <v>6604</v>
      </c>
      <c r="G626" t="s">
        <v>1677</v>
      </c>
      <c r="H626" s="8">
        <v>40384.982638888891</v>
      </c>
      <c r="I626" s="8">
        <v>40386.130555555559</v>
      </c>
      <c r="J626">
        <v>1</v>
      </c>
    </row>
    <row r="627" spans="1:10" x14ac:dyDescent="0.25">
      <c r="A627">
        <v>640</v>
      </c>
      <c r="B627" t="s">
        <v>1678</v>
      </c>
      <c r="C627" t="s">
        <v>1679</v>
      </c>
      <c r="D627">
        <v>6609</v>
      </c>
      <c r="E627" t="s">
        <v>1680</v>
      </c>
      <c r="F627">
        <v>6609</v>
      </c>
      <c r="G627" t="s">
        <v>1680</v>
      </c>
      <c r="H627" s="8">
        <v>40386.269444444442</v>
      </c>
      <c r="I627" s="8">
        <v>40386.289583333331</v>
      </c>
      <c r="J627">
        <v>1</v>
      </c>
    </row>
    <row r="628" spans="1:10" x14ac:dyDescent="0.25">
      <c r="A628">
        <v>639</v>
      </c>
      <c r="B628" t="s">
        <v>1681</v>
      </c>
      <c r="C628" t="s">
        <v>1682</v>
      </c>
      <c r="D628">
        <v>6607</v>
      </c>
      <c r="E628" t="s">
        <v>1683</v>
      </c>
      <c r="F628">
        <v>6607</v>
      </c>
      <c r="G628" t="s">
        <v>1683</v>
      </c>
      <c r="H628" s="8">
        <v>40386.085416666669</v>
      </c>
      <c r="I628" s="8">
        <v>40390.035416666666</v>
      </c>
      <c r="J628">
        <v>1</v>
      </c>
    </row>
    <row r="629" spans="1:10" x14ac:dyDescent="0.25">
      <c r="A629">
        <v>641</v>
      </c>
      <c r="B629" t="s">
        <v>1684</v>
      </c>
      <c r="C629" t="s">
        <v>1685</v>
      </c>
      <c r="D629">
        <v>3713</v>
      </c>
      <c r="E629" t="s">
        <v>755</v>
      </c>
      <c r="F629">
        <v>3713</v>
      </c>
      <c r="G629" t="s">
        <v>755</v>
      </c>
      <c r="H629" s="8">
        <v>40386.282638888886</v>
      </c>
      <c r="I629" s="8">
        <v>40393.341666666667</v>
      </c>
      <c r="J629">
        <v>1</v>
      </c>
    </row>
    <row r="630" spans="1:10" x14ac:dyDescent="0.25">
      <c r="A630">
        <v>642</v>
      </c>
      <c r="B630" t="s">
        <v>1686</v>
      </c>
      <c r="C630" t="s">
        <v>1687</v>
      </c>
      <c r="D630">
        <v>6592</v>
      </c>
      <c r="E630" t="s">
        <v>1648</v>
      </c>
      <c r="F630">
        <v>24</v>
      </c>
      <c r="G630" t="s">
        <v>187</v>
      </c>
      <c r="H630" s="8">
        <v>40386.3125</v>
      </c>
      <c r="I630" s="8">
        <v>40386.530555555553</v>
      </c>
      <c r="J630">
        <v>1</v>
      </c>
    </row>
    <row r="631" spans="1:10" x14ac:dyDescent="0.25">
      <c r="A631">
        <v>643</v>
      </c>
      <c r="B631" t="s">
        <v>1688</v>
      </c>
      <c r="C631" t="s">
        <v>1689</v>
      </c>
      <c r="D631">
        <v>3108</v>
      </c>
      <c r="E631" t="s">
        <v>623</v>
      </c>
      <c r="F631">
        <v>24</v>
      </c>
      <c r="G631" t="s">
        <v>187</v>
      </c>
      <c r="H631" s="8">
        <v>40387.959722222222</v>
      </c>
      <c r="I631" s="8">
        <v>40395.005555555559</v>
      </c>
      <c r="J631">
        <v>1</v>
      </c>
    </row>
    <row r="632" spans="1:10" x14ac:dyDescent="0.25">
      <c r="A632">
        <v>644</v>
      </c>
      <c r="B632" t="s">
        <v>1690</v>
      </c>
      <c r="C632" t="s">
        <v>1691</v>
      </c>
      <c r="D632">
        <v>6616</v>
      </c>
      <c r="E632" t="s">
        <v>1692</v>
      </c>
      <c r="F632">
        <v>24</v>
      </c>
      <c r="G632" t="s">
        <v>187</v>
      </c>
      <c r="H632" s="8">
        <v>40388.046527777777</v>
      </c>
      <c r="I632" s="8">
        <v>40388.399305555555</v>
      </c>
      <c r="J632">
        <v>1</v>
      </c>
    </row>
    <row r="633" spans="1:10" x14ac:dyDescent="0.25">
      <c r="A633">
        <v>645</v>
      </c>
      <c r="B633" t="s">
        <v>1693</v>
      </c>
      <c r="C633" t="s">
        <v>1694</v>
      </c>
      <c r="D633">
        <v>6615</v>
      </c>
      <c r="E633" t="s">
        <v>1615</v>
      </c>
      <c r="F633">
        <v>6615</v>
      </c>
      <c r="G633" t="s">
        <v>1615</v>
      </c>
      <c r="H633" s="8">
        <v>40388.053472222222</v>
      </c>
      <c r="I633" s="8">
        <v>40388.126388888886</v>
      </c>
      <c r="J633">
        <v>1</v>
      </c>
    </row>
    <row r="634" spans="1:10" x14ac:dyDescent="0.25">
      <c r="A634">
        <v>646</v>
      </c>
      <c r="B634" t="s">
        <v>1695</v>
      </c>
      <c r="C634" t="s">
        <v>1696</v>
      </c>
      <c r="D634">
        <v>6616</v>
      </c>
      <c r="E634" t="s">
        <v>1692</v>
      </c>
      <c r="F634">
        <v>24</v>
      </c>
      <c r="G634" t="s">
        <v>187</v>
      </c>
      <c r="H634" s="8">
        <v>40388.288888888892</v>
      </c>
      <c r="I634" s="8">
        <v>40388.304166666669</v>
      </c>
      <c r="J634">
        <v>1</v>
      </c>
    </row>
    <row r="635" spans="1:10" x14ac:dyDescent="0.25">
      <c r="A635">
        <v>647</v>
      </c>
      <c r="B635" t="s">
        <v>1697</v>
      </c>
      <c r="C635" t="s">
        <v>1698</v>
      </c>
      <c r="D635">
        <v>6612</v>
      </c>
      <c r="E635" t="s">
        <v>1699</v>
      </c>
      <c r="F635">
        <v>6612</v>
      </c>
      <c r="G635" t="s">
        <v>1699</v>
      </c>
      <c r="H635" s="8">
        <v>40388.427083333336</v>
      </c>
      <c r="I635" s="8">
        <v>40388.567361111112</v>
      </c>
      <c r="J635">
        <v>1</v>
      </c>
    </row>
    <row r="636" spans="1:10" x14ac:dyDescent="0.25">
      <c r="A636">
        <v>648</v>
      </c>
      <c r="B636" t="s">
        <v>1700</v>
      </c>
      <c r="C636" t="s">
        <v>1701</v>
      </c>
      <c r="D636">
        <v>6561</v>
      </c>
      <c r="E636" t="s">
        <v>1568</v>
      </c>
      <c r="F636">
        <v>6561</v>
      </c>
      <c r="G636" t="s">
        <v>1568</v>
      </c>
      <c r="H636" s="8">
        <v>40388.664583333331</v>
      </c>
      <c r="I636" s="8">
        <v>40389.574305555558</v>
      </c>
      <c r="J636">
        <v>1</v>
      </c>
    </row>
    <row r="637" spans="1:10" x14ac:dyDescent="0.25">
      <c r="A637">
        <v>649</v>
      </c>
      <c r="B637" t="s">
        <v>1702</v>
      </c>
      <c r="C637" t="s">
        <v>1703</v>
      </c>
      <c r="D637">
        <v>6617</v>
      </c>
      <c r="E637" t="s">
        <v>1704</v>
      </c>
      <c r="F637">
        <v>24</v>
      </c>
      <c r="G637" t="s">
        <v>187</v>
      </c>
      <c r="H637" s="8">
        <v>40389.303472222222</v>
      </c>
      <c r="I637" s="8">
        <v>40389.371527777781</v>
      </c>
      <c r="J637">
        <v>1</v>
      </c>
    </row>
    <row r="638" spans="1:10" x14ac:dyDescent="0.25">
      <c r="A638">
        <v>650</v>
      </c>
      <c r="B638" t="s">
        <v>1705</v>
      </c>
      <c r="C638" t="s">
        <v>1706</v>
      </c>
      <c r="D638">
        <v>6612</v>
      </c>
      <c r="E638" t="s">
        <v>1699</v>
      </c>
      <c r="F638">
        <v>6612</v>
      </c>
      <c r="G638" t="s">
        <v>1699</v>
      </c>
      <c r="H638" s="8">
        <v>40389.443749999999</v>
      </c>
      <c r="I638" s="8">
        <v>40390.408333333333</v>
      </c>
      <c r="J638">
        <v>1</v>
      </c>
    </row>
    <row r="639" spans="1:10" x14ac:dyDescent="0.25">
      <c r="A639">
        <v>651</v>
      </c>
      <c r="B639" t="s">
        <v>1707</v>
      </c>
      <c r="C639" t="s">
        <v>1708</v>
      </c>
      <c r="D639">
        <v>28</v>
      </c>
      <c r="E639" t="s">
        <v>53</v>
      </c>
      <c r="F639">
        <v>28</v>
      </c>
      <c r="G639" t="s">
        <v>53</v>
      </c>
      <c r="H639" s="8">
        <v>40389.557638888888</v>
      </c>
      <c r="I639" s="8">
        <v>40399.339583333334</v>
      </c>
      <c r="J639">
        <v>1</v>
      </c>
    </row>
    <row r="640" spans="1:10" x14ac:dyDescent="0.25">
      <c r="A640">
        <v>658</v>
      </c>
      <c r="B640" t="s">
        <v>1709</v>
      </c>
      <c r="C640" t="s">
        <v>1710</v>
      </c>
      <c r="D640">
        <v>5408</v>
      </c>
      <c r="E640" t="s">
        <v>1164</v>
      </c>
      <c r="F640">
        <v>5408</v>
      </c>
      <c r="G640" t="s">
        <v>1164</v>
      </c>
      <c r="H640" s="8">
        <v>40392.543055555558</v>
      </c>
      <c r="I640" s="8">
        <v>40394.56527777778</v>
      </c>
      <c r="J640">
        <v>1</v>
      </c>
    </row>
    <row r="641" spans="1:10" x14ac:dyDescent="0.25">
      <c r="A641">
        <v>652</v>
      </c>
      <c r="B641" t="s">
        <v>1711</v>
      </c>
      <c r="C641" t="s">
        <v>1712</v>
      </c>
      <c r="D641">
        <v>6620</v>
      </c>
      <c r="E641" t="s">
        <v>1713</v>
      </c>
      <c r="F641">
        <v>24</v>
      </c>
      <c r="G641" t="s">
        <v>187</v>
      </c>
      <c r="H641" s="8">
        <v>40389.776388888888</v>
      </c>
      <c r="I641" s="8">
        <v>40394.396527777775</v>
      </c>
      <c r="J641">
        <v>3</v>
      </c>
    </row>
    <row r="642" spans="1:10" x14ac:dyDescent="0.25">
      <c r="A642">
        <v>653</v>
      </c>
      <c r="B642" t="s">
        <v>1714</v>
      </c>
      <c r="C642" t="s">
        <v>1715</v>
      </c>
      <c r="D642">
        <v>6622</v>
      </c>
      <c r="E642" t="s">
        <v>1716</v>
      </c>
      <c r="F642">
        <v>6611</v>
      </c>
      <c r="G642" t="s">
        <v>1627</v>
      </c>
      <c r="H642" s="8">
        <v>40389.813888888886</v>
      </c>
      <c r="I642" s="8">
        <v>40392.224999999999</v>
      </c>
      <c r="J642">
        <v>1</v>
      </c>
    </row>
    <row r="643" spans="1:10" x14ac:dyDescent="0.25">
      <c r="A643">
        <v>657</v>
      </c>
      <c r="B643" t="s">
        <v>1717</v>
      </c>
      <c r="C643" t="s">
        <v>1718</v>
      </c>
      <c r="D643">
        <v>6626</v>
      </c>
      <c r="E643" t="s">
        <v>1719</v>
      </c>
      <c r="F643">
        <v>6626</v>
      </c>
      <c r="G643" t="s">
        <v>1719</v>
      </c>
      <c r="H643" s="8">
        <v>40392.513194444444</v>
      </c>
      <c r="I643" s="8">
        <v>40392.553472222222</v>
      </c>
      <c r="J643">
        <v>1</v>
      </c>
    </row>
    <row r="644" spans="1:10" x14ac:dyDescent="0.25">
      <c r="A644">
        <v>654</v>
      </c>
      <c r="B644" t="s">
        <v>1720</v>
      </c>
      <c r="C644" t="s">
        <v>1721</v>
      </c>
      <c r="D644">
        <v>6614</v>
      </c>
      <c r="E644" t="s">
        <v>1722</v>
      </c>
      <c r="F644">
        <v>6612</v>
      </c>
      <c r="G644" t="s">
        <v>1699</v>
      </c>
      <c r="H644" s="8">
        <v>40390.442361111112</v>
      </c>
      <c r="I644" s="8">
        <v>40391.602777777778</v>
      </c>
      <c r="J644">
        <v>5</v>
      </c>
    </row>
    <row r="645" spans="1:10" x14ac:dyDescent="0.25">
      <c r="A645">
        <v>655</v>
      </c>
      <c r="B645" t="s">
        <v>1723</v>
      </c>
      <c r="C645" t="s">
        <v>1724</v>
      </c>
      <c r="D645">
        <v>6623</v>
      </c>
      <c r="E645" t="s">
        <v>1725</v>
      </c>
      <c r="F645">
        <v>6623</v>
      </c>
      <c r="G645" t="s">
        <v>1725</v>
      </c>
      <c r="H645" s="8">
        <v>40390.594444444447</v>
      </c>
      <c r="I645" s="8">
        <v>40392.420138888891</v>
      </c>
      <c r="J645">
        <v>1</v>
      </c>
    </row>
    <row r="646" spans="1:10" x14ac:dyDescent="0.25">
      <c r="A646">
        <v>656</v>
      </c>
      <c r="B646" t="s">
        <v>1726</v>
      </c>
      <c r="C646" t="s">
        <v>1727</v>
      </c>
      <c r="D646">
        <v>6625</v>
      </c>
      <c r="E646" t="s">
        <v>1728</v>
      </c>
      <c r="F646">
        <v>24</v>
      </c>
      <c r="G646" t="s">
        <v>187</v>
      </c>
      <c r="H646" s="8">
        <v>40392.388194444444</v>
      </c>
      <c r="I646" s="8">
        <v>40392.398611111108</v>
      </c>
      <c r="J646">
        <v>1</v>
      </c>
    </row>
    <row r="647" spans="1:10" x14ac:dyDescent="0.25">
      <c r="A647">
        <v>659</v>
      </c>
      <c r="B647" t="s">
        <v>1729</v>
      </c>
      <c r="C647" t="s">
        <v>1730</v>
      </c>
      <c r="D647">
        <v>6627</v>
      </c>
      <c r="E647" t="s">
        <v>1731</v>
      </c>
      <c r="F647">
        <v>6627</v>
      </c>
      <c r="G647" t="s">
        <v>1731</v>
      </c>
      <c r="H647" s="8">
        <v>40392.838194444441</v>
      </c>
      <c r="I647" s="8">
        <v>40393.796527777777</v>
      </c>
      <c r="J647">
        <v>1</v>
      </c>
    </row>
    <row r="648" spans="1:10" x14ac:dyDescent="0.25">
      <c r="A648">
        <v>662</v>
      </c>
      <c r="B648" t="s">
        <v>1732</v>
      </c>
      <c r="C648" t="s">
        <v>1733</v>
      </c>
      <c r="D648">
        <v>6540</v>
      </c>
      <c r="E648" t="s">
        <v>1492</v>
      </c>
      <c r="F648">
        <v>6540</v>
      </c>
      <c r="G648" t="s">
        <v>1492</v>
      </c>
      <c r="H648" s="8">
        <v>40393.79583333333</v>
      </c>
      <c r="I648" s="8">
        <v>40394.754166666666</v>
      </c>
      <c r="J648">
        <v>1</v>
      </c>
    </row>
    <row r="649" spans="1:10" x14ac:dyDescent="0.25">
      <c r="A649">
        <v>660</v>
      </c>
      <c r="B649" t="s">
        <v>1734</v>
      </c>
      <c r="C649" t="s">
        <v>1735</v>
      </c>
      <c r="D649">
        <v>3713</v>
      </c>
      <c r="E649" t="s">
        <v>755</v>
      </c>
      <c r="F649">
        <v>3713</v>
      </c>
      <c r="G649" t="s">
        <v>755</v>
      </c>
      <c r="H649" s="8">
        <v>40393.347222222219</v>
      </c>
      <c r="I649" s="8">
        <v>40393.347222222219</v>
      </c>
      <c r="J649">
        <v>1</v>
      </c>
    </row>
    <row r="650" spans="1:10" x14ac:dyDescent="0.25">
      <c r="A650">
        <v>661</v>
      </c>
      <c r="B650" t="s">
        <v>1736</v>
      </c>
      <c r="C650" t="s">
        <v>1737</v>
      </c>
      <c r="D650">
        <v>6629</v>
      </c>
      <c r="E650" t="s">
        <v>1738</v>
      </c>
      <c r="F650">
        <v>6629</v>
      </c>
      <c r="G650" t="s">
        <v>1738</v>
      </c>
      <c r="H650" s="8">
        <v>40393.595138888886</v>
      </c>
      <c r="I650" s="8">
        <v>40394.727777777778</v>
      </c>
      <c r="J650">
        <v>1</v>
      </c>
    </row>
    <row r="651" spans="1:10" x14ac:dyDescent="0.25">
      <c r="A651">
        <v>663</v>
      </c>
      <c r="B651" t="s">
        <v>1739</v>
      </c>
      <c r="C651" t="s">
        <v>1740</v>
      </c>
      <c r="D651">
        <v>6631</v>
      </c>
      <c r="E651" t="s">
        <v>1741</v>
      </c>
      <c r="F651">
        <v>2865</v>
      </c>
      <c r="G651" t="s">
        <v>553</v>
      </c>
      <c r="H651" s="8">
        <v>40394.260416666664</v>
      </c>
      <c r="I651" s="8">
        <v>40394.280555555553</v>
      </c>
      <c r="J651">
        <v>1</v>
      </c>
    </row>
    <row r="652" spans="1:10" x14ac:dyDescent="0.25">
      <c r="A652">
        <v>664</v>
      </c>
      <c r="B652" t="s">
        <v>1742</v>
      </c>
      <c r="C652" t="s">
        <v>1743</v>
      </c>
      <c r="D652">
        <v>5408</v>
      </c>
      <c r="E652" t="s">
        <v>1164</v>
      </c>
      <c r="F652">
        <v>5408</v>
      </c>
      <c r="G652" t="s">
        <v>1164</v>
      </c>
      <c r="H652" s="8">
        <v>40394.57916666667</v>
      </c>
      <c r="I652" s="8">
        <v>40410.169444444444</v>
      </c>
      <c r="J652">
        <v>1</v>
      </c>
    </row>
    <row r="653" spans="1:10" x14ac:dyDescent="0.25">
      <c r="A653">
        <v>665</v>
      </c>
      <c r="B653" t="s">
        <v>1744</v>
      </c>
      <c r="C653" t="s">
        <v>1745</v>
      </c>
      <c r="D653">
        <v>6632</v>
      </c>
      <c r="E653" t="s">
        <v>1746</v>
      </c>
      <c r="F653">
        <v>2865</v>
      </c>
      <c r="G653" t="s">
        <v>553</v>
      </c>
      <c r="H653" s="8">
        <v>40394.816666666666</v>
      </c>
      <c r="I653" s="8">
        <v>40395.274305555555</v>
      </c>
      <c r="J653">
        <v>1</v>
      </c>
    </row>
    <row r="654" spans="1:10" x14ac:dyDescent="0.25">
      <c r="A654">
        <v>666</v>
      </c>
      <c r="B654" t="s">
        <v>1747</v>
      </c>
      <c r="C654" t="s">
        <v>1748</v>
      </c>
      <c r="D654">
        <v>6528</v>
      </c>
      <c r="E654" t="s">
        <v>1453</v>
      </c>
      <c r="F654">
        <v>24</v>
      </c>
      <c r="G654" t="s">
        <v>187</v>
      </c>
      <c r="H654" s="8">
        <v>40395.331250000003</v>
      </c>
      <c r="I654" s="8">
        <v>40395.373611111114</v>
      </c>
      <c r="J654">
        <v>1</v>
      </c>
    </row>
    <row r="655" spans="1:10" x14ac:dyDescent="0.25">
      <c r="A655">
        <v>667</v>
      </c>
      <c r="B655" t="s">
        <v>1749</v>
      </c>
      <c r="C655" t="s">
        <v>1750</v>
      </c>
      <c r="D655">
        <v>6634</v>
      </c>
      <c r="E655" t="s">
        <v>1751</v>
      </c>
      <c r="F655">
        <v>6634</v>
      </c>
      <c r="G655" t="s">
        <v>1751</v>
      </c>
      <c r="H655" s="8">
        <v>40395.515277777777</v>
      </c>
      <c r="I655" s="8">
        <v>40395.607638888891</v>
      </c>
      <c r="J655">
        <v>1</v>
      </c>
    </row>
    <row r="656" spans="1:10" x14ac:dyDescent="0.25">
      <c r="A656">
        <v>668</v>
      </c>
      <c r="B656" t="s">
        <v>1752</v>
      </c>
      <c r="C656" t="s">
        <v>1753</v>
      </c>
      <c r="D656">
        <v>6556</v>
      </c>
      <c r="E656" t="s">
        <v>1611</v>
      </c>
      <c r="F656">
        <v>6556</v>
      </c>
      <c r="G656" t="s">
        <v>1611</v>
      </c>
      <c r="H656" s="8">
        <v>40395.60833333333</v>
      </c>
      <c r="I656" s="8">
        <v>40396.554166666669</v>
      </c>
      <c r="J656">
        <v>1</v>
      </c>
    </row>
    <row r="657" spans="1:10" x14ac:dyDescent="0.25">
      <c r="A657">
        <v>669</v>
      </c>
      <c r="B657" t="s">
        <v>1754</v>
      </c>
      <c r="C657" t="s">
        <v>1755</v>
      </c>
      <c r="D657">
        <v>6634</v>
      </c>
      <c r="E657" t="s">
        <v>1751</v>
      </c>
      <c r="F657">
        <v>6636</v>
      </c>
      <c r="G657" t="s">
        <v>1756</v>
      </c>
      <c r="H657" s="8">
        <v>40395.793749999997</v>
      </c>
      <c r="I657" s="8">
        <v>40396.217361111114</v>
      </c>
      <c r="J657">
        <v>1</v>
      </c>
    </row>
    <row r="658" spans="1:10" x14ac:dyDescent="0.25">
      <c r="A658">
        <v>670</v>
      </c>
      <c r="B658" t="s">
        <v>1757</v>
      </c>
      <c r="C658" t="s">
        <v>1758</v>
      </c>
      <c r="D658">
        <v>6631</v>
      </c>
      <c r="E658" t="s">
        <v>1741</v>
      </c>
      <c r="F658">
        <v>24</v>
      </c>
      <c r="G658" t="s">
        <v>187</v>
      </c>
      <c r="H658" s="8">
        <v>40396.282638888886</v>
      </c>
      <c r="I658" s="8">
        <v>40396.332638888889</v>
      </c>
      <c r="J658">
        <v>1</v>
      </c>
    </row>
    <row r="659" spans="1:10" x14ac:dyDescent="0.25">
      <c r="A659">
        <v>671</v>
      </c>
      <c r="B659" t="s">
        <v>1759</v>
      </c>
      <c r="C659" t="s">
        <v>1760</v>
      </c>
      <c r="D659">
        <v>6637</v>
      </c>
      <c r="E659" t="s">
        <v>1761</v>
      </c>
      <c r="F659">
        <v>6637</v>
      </c>
      <c r="G659" t="s">
        <v>1761</v>
      </c>
      <c r="H659" s="8">
        <v>40396.399305555555</v>
      </c>
      <c r="I659" s="8">
        <v>40396.511805555558</v>
      </c>
      <c r="J659">
        <v>1</v>
      </c>
    </row>
    <row r="660" spans="1:10" x14ac:dyDescent="0.25">
      <c r="A660">
        <v>672</v>
      </c>
      <c r="B660" t="s">
        <v>1762</v>
      </c>
      <c r="C660" t="s">
        <v>1763</v>
      </c>
      <c r="D660">
        <v>6556</v>
      </c>
      <c r="E660" t="s">
        <v>1611</v>
      </c>
      <c r="F660">
        <v>6556</v>
      </c>
      <c r="G660" t="s">
        <v>1611</v>
      </c>
      <c r="H660" s="8">
        <v>40396.548611111109</v>
      </c>
      <c r="I660" s="8">
        <v>40396.656944444447</v>
      </c>
      <c r="J660">
        <v>1</v>
      </c>
    </row>
    <row r="661" spans="1:10" x14ac:dyDescent="0.25">
      <c r="A661">
        <v>673</v>
      </c>
      <c r="B661" t="s">
        <v>1764</v>
      </c>
      <c r="C661" t="s">
        <v>1765</v>
      </c>
      <c r="D661">
        <v>6640</v>
      </c>
      <c r="E661" t="s">
        <v>1766</v>
      </c>
      <c r="F661">
        <v>6640</v>
      </c>
      <c r="G661" t="s">
        <v>1766</v>
      </c>
      <c r="H661" s="8">
        <v>40396.69027777778</v>
      </c>
      <c r="I661" s="8">
        <v>40396.69027777778</v>
      </c>
      <c r="J661">
        <v>1</v>
      </c>
    </row>
    <row r="662" spans="1:10" x14ac:dyDescent="0.25">
      <c r="A662">
        <v>674</v>
      </c>
      <c r="B662" t="s">
        <v>1767</v>
      </c>
      <c r="C662" t="s">
        <v>1768</v>
      </c>
      <c r="D662">
        <v>6634</v>
      </c>
      <c r="E662" t="s">
        <v>1751</v>
      </c>
      <c r="F662">
        <v>6634</v>
      </c>
      <c r="G662" t="s">
        <v>1751</v>
      </c>
      <c r="H662" s="8">
        <v>40396.81527777778</v>
      </c>
      <c r="I662" s="8">
        <v>40416.779861111114</v>
      </c>
      <c r="J662">
        <v>1</v>
      </c>
    </row>
    <row r="663" spans="1:10" x14ac:dyDescent="0.25">
      <c r="A663">
        <v>675</v>
      </c>
      <c r="B663" t="s">
        <v>1769</v>
      </c>
      <c r="C663" t="s">
        <v>1770</v>
      </c>
      <c r="D663">
        <v>6631</v>
      </c>
      <c r="E663" t="s">
        <v>1741</v>
      </c>
      <c r="F663">
        <v>2865</v>
      </c>
      <c r="G663" t="s">
        <v>553</v>
      </c>
      <c r="H663" s="8">
        <v>40398.28402777778</v>
      </c>
      <c r="I663" s="8">
        <v>40398.361805555556</v>
      </c>
      <c r="J663">
        <v>1</v>
      </c>
    </row>
    <row r="664" spans="1:10" x14ac:dyDescent="0.25">
      <c r="A664">
        <v>676</v>
      </c>
      <c r="B664" t="s">
        <v>1771</v>
      </c>
      <c r="C664" t="s">
        <v>1772</v>
      </c>
      <c r="D664">
        <v>6642</v>
      </c>
      <c r="E664" t="s">
        <v>1773</v>
      </c>
      <c r="F664">
        <v>4068</v>
      </c>
      <c r="H664" s="8">
        <v>40398.574999999997</v>
      </c>
      <c r="I664" s="8">
        <v>40452.854166666664</v>
      </c>
      <c r="J664">
        <v>1</v>
      </c>
    </row>
    <row r="665" spans="1:10" x14ac:dyDescent="0.25">
      <c r="A665">
        <v>677</v>
      </c>
      <c r="B665" t="s">
        <v>1774</v>
      </c>
      <c r="C665" t="s">
        <v>1775</v>
      </c>
      <c r="D665">
        <v>6645</v>
      </c>
      <c r="E665" t="s">
        <v>1776</v>
      </c>
      <c r="F665">
        <v>6645</v>
      </c>
      <c r="G665" t="s">
        <v>1776</v>
      </c>
      <c r="H665" s="8">
        <v>40399.428472222222</v>
      </c>
      <c r="I665" s="8">
        <v>40399.592361111114</v>
      </c>
      <c r="J665">
        <v>1</v>
      </c>
    </row>
    <row r="666" spans="1:10" x14ac:dyDescent="0.25">
      <c r="A666">
        <v>678</v>
      </c>
      <c r="B666" t="s">
        <v>1777</v>
      </c>
      <c r="C666" t="s">
        <v>1778</v>
      </c>
      <c r="D666">
        <v>6644</v>
      </c>
      <c r="E666" t="s">
        <v>1779</v>
      </c>
      <c r="F666">
        <v>6644</v>
      </c>
      <c r="G666" t="s">
        <v>1779</v>
      </c>
      <c r="H666" s="8">
        <v>40399.509722222225</v>
      </c>
      <c r="I666" s="8">
        <v>40405.365972222222</v>
      </c>
      <c r="J666">
        <v>1</v>
      </c>
    </row>
    <row r="667" spans="1:10" x14ac:dyDescent="0.25">
      <c r="A667">
        <v>679</v>
      </c>
      <c r="B667" t="s">
        <v>1780</v>
      </c>
      <c r="C667" t="s">
        <v>1781</v>
      </c>
      <c r="D667">
        <v>6556</v>
      </c>
      <c r="E667" t="s">
        <v>1611</v>
      </c>
      <c r="F667">
        <v>6556</v>
      </c>
      <c r="G667" t="s">
        <v>1611</v>
      </c>
      <c r="H667" s="8">
        <v>40400.54583333333</v>
      </c>
      <c r="I667" s="8">
        <v>40400.667361111111</v>
      </c>
      <c r="J667">
        <v>1</v>
      </c>
    </row>
    <row r="668" spans="1:10" x14ac:dyDescent="0.25">
      <c r="A668">
        <v>681</v>
      </c>
      <c r="B668" t="s">
        <v>1782</v>
      </c>
      <c r="C668" t="s">
        <v>1783</v>
      </c>
      <c r="D668">
        <v>6569</v>
      </c>
      <c r="E668" t="s">
        <v>1591</v>
      </c>
      <c r="F668">
        <v>24</v>
      </c>
      <c r="G668" t="s">
        <v>187</v>
      </c>
      <c r="H668" s="8">
        <v>40400.862500000003</v>
      </c>
      <c r="I668" s="8">
        <v>40402.165277777778</v>
      </c>
      <c r="J668">
        <v>1</v>
      </c>
    </row>
    <row r="669" spans="1:10" x14ac:dyDescent="0.25">
      <c r="A669">
        <v>680</v>
      </c>
      <c r="B669" t="s">
        <v>1784</v>
      </c>
      <c r="C669" t="s">
        <v>1785</v>
      </c>
      <c r="D669">
        <v>347</v>
      </c>
      <c r="E669" t="s">
        <v>1786</v>
      </c>
      <c r="F669">
        <v>347</v>
      </c>
      <c r="G669" t="s">
        <v>1786</v>
      </c>
      <c r="H669" s="8">
        <v>40400.57916666667</v>
      </c>
      <c r="I669" s="8">
        <v>40400.592361111114</v>
      </c>
      <c r="J669">
        <v>1</v>
      </c>
    </row>
    <row r="670" spans="1:10" x14ac:dyDescent="0.25">
      <c r="A670">
        <v>685</v>
      </c>
      <c r="B670" t="s">
        <v>1787</v>
      </c>
      <c r="C670" t="s">
        <v>1788</v>
      </c>
      <c r="D670">
        <v>6647</v>
      </c>
      <c r="E670" t="s">
        <v>1789</v>
      </c>
      <c r="F670">
        <v>6647</v>
      </c>
      <c r="G670" t="s">
        <v>1789</v>
      </c>
      <c r="H670" s="8">
        <v>40402.776388888888</v>
      </c>
      <c r="I670" s="8">
        <v>40403.8125</v>
      </c>
      <c r="J670">
        <v>1</v>
      </c>
    </row>
    <row r="671" spans="1:10" x14ac:dyDescent="0.25">
      <c r="A671">
        <v>682</v>
      </c>
      <c r="B671" t="s">
        <v>1790</v>
      </c>
      <c r="C671" t="s">
        <v>1791</v>
      </c>
      <c r="D671">
        <v>5408</v>
      </c>
      <c r="E671" t="s">
        <v>1164</v>
      </c>
      <c r="F671">
        <v>24</v>
      </c>
      <c r="G671" t="s">
        <v>187</v>
      </c>
      <c r="H671" s="8">
        <v>40401.543749999997</v>
      </c>
      <c r="I671" s="8">
        <v>40402.134722222225</v>
      </c>
      <c r="J671">
        <v>1</v>
      </c>
    </row>
    <row r="672" spans="1:10" x14ac:dyDescent="0.25">
      <c r="A672">
        <v>683</v>
      </c>
      <c r="B672" t="s">
        <v>1792</v>
      </c>
      <c r="C672" t="s">
        <v>1793</v>
      </c>
      <c r="D672">
        <v>6509</v>
      </c>
      <c r="E672" t="s">
        <v>1376</v>
      </c>
      <c r="F672">
        <v>6509</v>
      </c>
      <c r="G672" t="s">
        <v>1376</v>
      </c>
      <c r="H672" s="8">
        <v>40401.694444444445</v>
      </c>
      <c r="I672" s="8">
        <v>40402.606944444444</v>
      </c>
      <c r="J672">
        <v>1</v>
      </c>
    </row>
    <row r="673" spans="1:10" x14ac:dyDescent="0.25">
      <c r="A673">
        <v>686</v>
      </c>
      <c r="B673" t="s">
        <v>1794</v>
      </c>
      <c r="C673" t="s">
        <v>1795</v>
      </c>
      <c r="D673">
        <v>4983</v>
      </c>
      <c r="E673" t="s">
        <v>1036</v>
      </c>
      <c r="F673">
        <v>5408</v>
      </c>
      <c r="G673" t="s">
        <v>1164</v>
      </c>
      <c r="H673" s="8">
        <v>40403.863194444442</v>
      </c>
      <c r="I673" s="8">
        <v>40404.638888888891</v>
      </c>
      <c r="J673">
        <v>1</v>
      </c>
    </row>
    <row r="674" spans="1:10" x14ac:dyDescent="0.25">
      <c r="A674">
        <v>684</v>
      </c>
      <c r="B674" t="s">
        <v>1796</v>
      </c>
      <c r="C674" t="s">
        <v>1797</v>
      </c>
      <c r="D674">
        <v>6632</v>
      </c>
      <c r="E674" t="s">
        <v>1746</v>
      </c>
      <c r="F674">
        <v>24</v>
      </c>
      <c r="G674" t="s">
        <v>187</v>
      </c>
      <c r="H674" s="8">
        <v>40401.86041666667</v>
      </c>
      <c r="I674" s="8">
        <v>40409.986805555556</v>
      </c>
      <c r="J674">
        <v>1</v>
      </c>
    </row>
    <row r="675" spans="1:10" x14ac:dyDescent="0.25">
      <c r="A675">
        <v>687</v>
      </c>
      <c r="B675" t="s">
        <v>1798</v>
      </c>
      <c r="C675" t="s">
        <v>1799</v>
      </c>
      <c r="D675">
        <v>4061</v>
      </c>
      <c r="E675" t="s">
        <v>849</v>
      </c>
      <c r="F675">
        <v>4061</v>
      </c>
      <c r="G675" t="s">
        <v>849</v>
      </c>
      <c r="H675" s="8">
        <v>40404.513888888891</v>
      </c>
      <c r="I675" s="8">
        <v>40404.513888888891</v>
      </c>
      <c r="J675">
        <v>3</v>
      </c>
    </row>
    <row r="676" spans="1:10" x14ac:dyDescent="0.25">
      <c r="A676">
        <v>688</v>
      </c>
      <c r="B676" t="s">
        <v>1800</v>
      </c>
      <c r="C676" t="s">
        <v>1801</v>
      </c>
      <c r="D676">
        <v>6648</v>
      </c>
      <c r="E676" t="s">
        <v>1802</v>
      </c>
      <c r="F676">
        <v>6648</v>
      </c>
      <c r="G676" t="s">
        <v>1802</v>
      </c>
      <c r="H676" s="8">
        <v>40404.592361111114</v>
      </c>
      <c r="I676" s="8">
        <v>40407.597222222219</v>
      </c>
      <c r="J676">
        <v>1</v>
      </c>
    </row>
    <row r="677" spans="1:10" x14ac:dyDescent="0.25">
      <c r="A677">
        <v>689</v>
      </c>
      <c r="B677" t="s">
        <v>1803</v>
      </c>
      <c r="C677" t="s">
        <v>1804</v>
      </c>
      <c r="D677">
        <v>6652</v>
      </c>
      <c r="E677" t="s">
        <v>1805</v>
      </c>
      <c r="F677">
        <v>6652</v>
      </c>
      <c r="G677" t="s">
        <v>1805</v>
      </c>
      <c r="H677" s="8">
        <v>40405.188194444447</v>
      </c>
      <c r="I677" s="8">
        <v>40414.35</v>
      </c>
      <c r="J677">
        <v>1</v>
      </c>
    </row>
    <row r="678" spans="1:10" x14ac:dyDescent="0.25">
      <c r="A678">
        <v>690</v>
      </c>
      <c r="B678" t="s">
        <v>1806</v>
      </c>
      <c r="C678" t="s">
        <v>1807</v>
      </c>
      <c r="D678">
        <v>6654</v>
      </c>
      <c r="E678" t="s">
        <v>1808</v>
      </c>
      <c r="F678">
        <v>6654</v>
      </c>
      <c r="G678" t="s">
        <v>1808</v>
      </c>
      <c r="H678" s="8">
        <v>40405.62777777778</v>
      </c>
      <c r="I678" s="8">
        <v>40405.62777777778</v>
      </c>
      <c r="J678">
        <v>3</v>
      </c>
    </row>
    <row r="679" spans="1:10" x14ac:dyDescent="0.25">
      <c r="A679">
        <v>691</v>
      </c>
      <c r="B679" t="s">
        <v>1809</v>
      </c>
      <c r="C679" t="s">
        <v>1810</v>
      </c>
      <c r="D679">
        <v>6653</v>
      </c>
      <c r="E679" t="s">
        <v>1811</v>
      </c>
      <c r="F679">
        <v>5408</v>
      </c>
      <c r="G679" t="s">
        <v>1164</v>
      </c>
      <c r="H679" s="8">
        <v>40406.194444444445</v>
      </c>
      <c r="I679" s="8">
        <v>40406.52847222222</v>
      </c>
      <c r="J679">
        <v>1</v>
      </c>
    </row>
    <row r="680" spans="1:10" x14ac:dyDescent="0.25">
      <c r="A680">
        <v>692</v>
      </c>
      <c r="B680" t="s">
        <v>1812</v>
      </c>
      <c r="C680" t="s">
        <v>1813</v>
      </c>
      <c r="D680">
        <v>5408</v>
      </c>
      <c r="E680" t="s">
        <v>1164</v>
      </c>
      <c r="F680">
        <v>5408</v>
      </c>
      <c r="G680" t="s">
        <v>1164</v>
      </c>
      <c r="H680" s="8">
        <v>40406.21597222222</v>
      </c>
      <c r="I680" s="8">
        <v>40407.527083333334</v>
      </c>
      <c r="J680">
        <v>1</v>
      </c>
    </row>
    <row r="681" spans="1:10" x14ac:dyDescent="0.25">
      <c r="A681">
        <v>693</v>
      </c>
      <c r="B681" t="s">
        <v>1814</v>
      </c>
      <c r="C681" t="s">
        <v>1815</v>
      </c>
      <c r="D681">
        <v>6655</v>
      </c>
      <c r="E681" t="s">
        <v>1816</v>
      </c>
      <c r="F681">
        <v>6655</v>
      </c>
      <c r="G681" t="s">
        <v>1816</v>
      </c>
      <c r="H681" s="8">
        <v>40406.270833333336</v>
      </c>
      <c r="I681" s="8">
        <v>40406.270833333336</v>
      </c>
      <c r="J681">
        <v>1</v>
      </c>
    </row>
    <row r="682" spans="1:10" x14ac:dyDescent="0.25">
      <c r="A682">
        <v>694</v>
      </c>
      <c r="B682" t="s">
        <v>1817</v>
      </c>
      <c r="C682" t="s">
        <v>1818</v>
      </c>
      <c r="D682">
        <v>5971</v>
      </c>
      <c r="E682" t="s">
        <v>1211</v>
      </c>
      <c r="F682">
        <v>1</v>
      </c>
      <c r="G682" t="s">
        <v>38</v>
      </c>
      <c r="H682" s="8">
        <v>40407.120138888888</v>
      </c>
      <c r="I682" s="8">
        <v>40407.270138888889</v>
      </c>
      <c r="J682">
        <v>1</v>
      </c>
    </row>
    <row r="683" spans="1:10" x14ac:dyDescent="0.25">
      <c r="A683">
        <v>695</v>
      </c>
      <c r="B683" t="s">
        <v>1819</v>
      </c>
      <c r="C683" t="s">
        <v>1820</v>
      </c>
      <c r="D683">
        <v>6658</v>
      </c>
      <c r="E683" t="s">
        <v>1821</v>
      </c>
      <c r="F683">
        <v>6658</v>
      </c>
      <c r="G683" t="s">
        <v>1821</v>
      </c>
      <c r="H683" s="8">
        <v>40407.692361111112</v>
      </c>
      <c r="I683" s="8">
        <v>40416.67083333333</v>
      </c>
      <c r="J683">
        <v>1</v>
      </c>
    </row>
    <row r="684" spans="1:10" x14ac:dyDescent="0.25">
      <c r="A684">
        <v>696</v>
      </c>
      <c r="B684" t="s">
        <v>1822</v>
      </c>
      <c r="C684" t="s">
        <v>1823</v>
      </c>
      <c r="D684">
        <v>6658</v>
      </c>
      <c r="E684" t="s">
        <v>1821</v>
      </c>
      <c r="F684">
        <v>6658</v>
      </c>
      <c r="G684" t="s">
        <v>1821</v>
      </c>
      <c r="H684" s="8">
        <v>40407.712500000001</v>
      </c>
      <c r="I684" s="8">
        <v>40415.29791666667</v>
      </c>
      <c r="J684">
        <v>1</v>
      </c>
    </row>
    <row r="685" spans="1:10" x14ac:dyDescent="0.25">
      <c r="A685">
        <v>697</v>
      </c>
      <c r="B685" t="s">
        <v>1824</v>
      </c>
      <c r="C685" t="s">
        <v>1825</v>
      </c>
      <c r="D685">
        <v>6656</v>
      </c>
      <c r="E685" t="s">
        <v>1826</v>
      </c>
      <c r="F685">
        <v>6458</v>
      </c>
      <c r="G685" t="s">
        <v>1337</v>
      </c>
      <c r="H685" s="8">
        <v>40407.724999999999</v>
      </c>
      <c r="I685" s="8">
        <v>40408.011805555558</v>
      </c>
      <c r="J685">
        <v>1</v>
      </c>
    </row>
    <row r="686" spans="1:10" x14ac:dyDescent="0.25">
      <c r="A686">
        <v>698</v>
      </c>
      <c r="B686" t="s">
        <v>1827</v>
      </c>
      <c r="C686" t="s">
        <v>1828</v>
      </c>
      <c r="D686">
        <v>6071</v>
      </c>
      <c r="E686" t="s">
        <v>302</v>
      </c>
      <c r="F686">
        <v>24</v>
      </c>
      <c r="G686" t="s">
        <v>187</v>
      </c>
      <c r="H686" s="8">
        <v>40407.755555555559</v>
      </c>
      <c r="I686" s="8">
        <v>40407.990277777775</v>
      </c>
      <c r="J686">
        <v>1</v>
      </c>
    </row>
    <row r="687" spans="1:10" x14ac:dyDescent="0.25">
      <c r="A687">
        <v>699</v>
      </c>
      <c r="B687" t="s">
        <v>1829</v>
      </c>
      <c r="C687" t="s">
        <v>1830</v>
      </c>
      <c r="D687">
        <v>6616</v>
      </c>
      <c r="E687" t="s">
        <v>1692</v>
      </c>
      <c r="F687">
        <v>24</v>
      </c>
      <c r="G687" t="s">
        <v>187</v>
      </c>
      <c r="H687" s="8">
        <v>40407.938888888886</v>
      </c>
      <c r="I687" s="8">
        <v>40409.115277777775</v>
      </c>
      <c r="J687">
        <v>1</v>
      </c>
    </row>
    <row r="688" spans="1:10" x14ac:dyDescent="0.25">
      <c r="A688">
        <v>700</v>
      </c>
      <c r="B688" t="s">
        <v>1831</v>
      </c>
      <c r="C688" t="s">
        <v>1832</v>
      </c>
      <c r="D688">
        <v>6660</v>
      </c>
      <c r="E688" t="s">
        <v>1833</v>
      </c>
      <c r="F688">
        <v>24</v>
      </c>
      <c r="G688" t="s">
        <v>187</v>
      </c>
      <c r="H688" s="8">
        <v>40408.084027777775</v>
      </c>
      <c r="I688" s="8">
        <v>40408.140972222223</v>
      </c>
      <c r="J688">
        <v>1</v>
      </c>
    </row>
    <row r="689" spans="1:10" x14ac:dyDescent="0.25">
      <c r="A689">
        <v>701</v>
      </c>
      <c r="B689" t="s">
        <v>1834</v>
      </c>
      <c r="C689" t="s">
        <v>1835</v>
      </c>
      <c r="D689">
        <v>6653</v>
      </c>
      <c r="E689" t="s">
        <v>1811</v>
      </c>
      <c r="F689">
        <v>6653</v>
      </c>
      <c r="G689" t="s">
        <v>1811</v>
      </c>
      <c r="H689" s="8">
        <v>40408.259722222225</v>
      </c>
      <c r="I689" s="8">
        <v>40415.224999999999</v>
      </c>
      <c r="J689">
        <v>1</v>
      </c>
    </row>
    <row r="690" spans="1:10" x14ac:dyDescent="0.25">
      <c r="A690">
        <v>702</v>
      </c>
      <c r="B690" t="s">
        <v>1836</v>
      </c>
      <c r="C690" t="s">
        <v>1837</v>
      </c>
      <c r="D690">
        <v>6520</v>
      </c>
      <c r="E690" t="s">
        <v>1442</v>
      </c>
      <c r="F690">
        <v>6520</v>
      </c>
      <c r="G690" t="s">
        <v>1442</v>
      </c>
      <c r="H690" s="8">
        <v>40408.337500000001</v>
      </c>
      <c r="I690" s="8">
        <v>40408.426388888889</v>
      </c>
      <c r="J690">
        <v>1</v>
      </c>
    </row>
    <row r="691" spans="1:10" x14ac:dyDescent="0.25">
      <c r="A691">
        <v>703</v>
      </c>
      <c r="B691" t="s">
        <v>1838</v>
      </c>
      <c r="C691" t="s">
        <v>1839</v>
      </c>
      <c r="D691">
        <v>1</v>
      </c>
      <c r="E691" t="s">
        <v>38</v>
      </c>
      <c r="F691">
        <v>1</v>
      </c>
      <c r="G691" t="s">
        <v>38</v>
      </c>
      <c r="H691" s="8">
        <v>40408.443055555559</v>
      </c>
      <c r="I691" s="8">
        <v>40428.651388888888</v>
      </c>
      <c r="J691">
        <v>5</v>
      </c>
    </row>
    <row r="692" spans="1:10" x14ac:dyDescent="0.25">
      <c r="A692">
        <v>704</v>
      </c>
      <c r="B692" t="s">
        <v>1840</v>
      </c>
      <c r="C692" t="s">
        <v>1841</v>
      </c>
      <c r="D692">
        <v>6520</v>
      </c>
      <c r="E692" t="s">
        <v>1442</v>
      </c>
      <c r="F692">
        <v>6670</v>
      </c>
      <c r="G692" t="s">
        <v>1842</v>
      </c>
      <c r="H692" s="8">
        <v>40408.62777777778</v>
      </c>
      <c r="I692" s="8">
        <v>40410.961111111108</v>
      </c>
      <c r="J692">
        <v>1</v>
      </c>
    </row>
    <row r="693" spans="1:10" x14ac:dyDescent="0.25">
      <c r="A693">
        <v>705</v>
      </c>
      <c r="B693" t="s">
        <v>1843</v>
      </c>
      <c r="C693" t="s">
        <v>1844</v>
      </c>
      <c r="D693">
        <v>6517</v>
      </c>
      <c r="E693" t="s">
        <v>1411</v>
      </c>
      <c r="F693">
        <v>6632</v>
      </c>
      <c r="G693" t="s">
        <v>1746</v>
      </c>
      <c r="H693" s="8">
        <v>40408.747916666667</v>
      </c>
      <c r="I693" s="8">
        <v>40409.877083333333</v>
      </c>
      <c r="J693">
        <v>1</v>
      </c>
    </row>
    <row r="694" spans="1:10" x14ac:dyDescent="0.25">
      <c r="A694">
        <v>706</v>
      </c>
      <c r="B694" t="s">
        <v>1845</v>
      </c>
      <c r="C694" t="s">
        <v>1846</v>
      </c>
      <c r="D694">
        <v>6663</v>
      </c>
      <c r="E694" t="s">
        <v>1847</v>
      </c>
      <c r="F694">
        <v>24</v>
      </c>
      <c r="G694" t="s">
        <v>187</v>
      </c>
      <c r="H694" s="8">
        <v>40408.834027777775</v>
      </c>
      <c r="I694" s="8">
        <v>40409.002083333333</v>
      </c>
      <c r="J694">
        <v>1</v>
      </c>
    </row>
    <row r="695" spans="1:10" x14ac:dyDescent="0.25">
      <c r="A695">
        <v>707</v>
      </c>
      <c r="B695" t="s">
        <v>1848</v>
      </c>
      <c r="C695" t="s">
        <v>1849</v>
      </c>
      <c r="D695">
        <v>3008</v>
      </c>
      <c r="E695" t="s">
        <v>580</v>
      </c>
      <c r="F695">
        <v>6662</v>
      </c>
      <c r="G695" t="s">
        <v>1850</v>
      </c>
      <c r="H695" s="8">
        <v>40409.290277777778</v>
      </c>
      <c r="I695" s="8">
        <v>40425.040277777778</v>
      </c>
      <c r="J695">
        <v>1</v>
      </c>
    </row>
    <row r="696" spans="1:10" x14ac:dyDescent="0.25">
      <c r="A696">
        <v>708</v>
      </c>
      <c r="B696" t="s">
        <v>1851</v>
      </c>
      <c r="C696" t="s">
        <v>1852</v>
      </c>
      <c r="D696">
        <v>5971</v>
      </c>
      <c r="E696" t="s">
        <v>1211</v>
      </c>
      <c r="F696">
        <v>24</v>
      </c>
      <c r="G696" t="s">
        <v>187</v>
      </c>
      <c r="H696" s="8">
        <v>40409.474305555559</v>
      </c>
      <c r="I696" s="8">
        <v>40409.534722222219</v>
      </c>
      <c r="J696">
        <v>1</v>
      </c>
    </row>
    <row r="697" spans="1:10" x14ac:dyDescent="0.25">
      <c r="A697">
        <v>709</v>
      </c>
      <c r="B697" t="s">
        <v>1853</v>
      </c>
      <c r="C697" t="s">
        <v>1854</v>
      </c>
      <c r="D697">
        <v>5408</v>
      </c>
      <c r="E697" t="s">
        <v>1164</v>
      </c>
      <c r="F697">
        <v>5408</v>
      </c>
      <c r="G697" t="s">
        <v>1164</v>
      </c>
      <c r="H697" s="8">
        <v>40409.602777777778</v>
      </c>
      <c r="I697" s="8">
        <v>40409.602777777778</v>
      </c>
      <c r="J697">
        <v>1</v>
      </c>
    </row>
    <row r="698" spans="1:10" x14ac:dyDescent="0.25">
      <c r="A698">
        <v>710</v>
      </c>
      <c r="B698" t="s">
        <v>1855</v>
      </c>
      <c r="C698" t="s">
        <v>1856</v>
      </c>
      <c r="D698">
        <v>6667</v>
      </c>
      <c r="E698" t="s">
        <v>1857</v>
      </c>
      <c r="F698">
        <v>6667</v>
      </c>
      <c r="G698" t="s">
        <v>1857</v>
      </c>
      <c r="H698" s="8">
        <v>40409.800000000003</v>
      </c>
      <c r="I698" s="8">
        <v>40414.751388888886</v>
      </c>
      <c r="J698">
        <v>1</v>
      </c>
    </row>
    <row r="699" spans="1:10" x14ac:dyDescent="0.25">
      <c r="A699">
        <v>714</v>
      </c>
      <c r="B699" t="s">
        <v>1858</v>
      </c>
      <c r="C699" t="s">
        <v>1859</v>
      </c>
      <c r="D699">
        <v>6669</v>
      </c>
      <c r="E699" t="s">
        <v>1860</v>
      </c>
      <c r="F699">
        <v>6669</v>
      </c>
      <c r="G699" t="s">
        <v>1860</v>
      </c>
      <c r="H699" s="8">
        <v>40413.563888888886</v>
      </c>
      <c r="I699" s="8">
        <v>40414.613888888889</v>
      </c>
      <c r="J699">
        <v>1</v>
      </c>
    </row>
    <row r="700" spans="1:10" x14ac:dyDescent="0.25">
      <c r="A700">
        <v>711</v>
      </c>
      <c r="B700" t="s">
        <v>1861</v>
      </c>
      <c r="C700" t="s">
        <v>1862</v>
      </c>
      <c r="D700">
        <v>6668</v>
      </c>
      <c r="E700" t="s">
        <v>1863</v>
      </c>
      <c r="F700">
        <v>2865</v>
      </c>
      <c r="H700" s="8">
        <v>40410.293749999997</v>
      </c>
      <c r="I700" s="8">
        <v>40410.46597222222</v>
      </c>
      <c r="J700">
        <v>1</v>
      </c>
    </row>
    <row r="701" spans="1:10" x14ac:dyDescent="0.25">
      <c r="A701">
        <v>712</v>
      </c>
      <c r="B701" t="s">
        <v>1864</v>
      </c>
      <c r="C701" t="s">
        <v>1865</v>
      </c>
      <c r="D701">
        <v>6669</v>
      </c>
      <c r="E701" t="s">
        <v>1860</v>
      </c>
      <c r="F701">
        <v>24</v>
      </c>
      <c r="G701" t="s">
        <v>187</v>
      </c>
      <c r="H701" s="8">
        <v>40410.487500000003</v>
      </c>
      <c r="I701" s="8">
        <v>40411.318055555559</v>
      </c>
      <c r="J701">
        <v>1</v>
      </c>
    </row>
    <row r="702" spans="1:10" x14ac:dyDescent="0.25">
      <c r="A702">
        <v>713</v>
      </c>
      <c r="B702" t="s">
        <v>1866</v>
      </c>
      <c r="C702" t="s">
        <v>1867</v>
      </c>
      <c r="D702">
        <v>1573</v>
      </c>
      <c r="E702" t="s">
        <v>313</v>
      </c>
      <c r="F702">
        <v>24</v>
      </c>
      <c r="G702" t="s">
        <v>187</v>
      </c>
      <c r="H702" s="8">
        <v>40410.598611111112</v>
      </c>
      <c r="I702" s="8">
        <v>40411.302777777775</v>
      </c>
      <c r="J702">
        <v>1</v>
      </c>
    </row>
    <row r="703" spans="1:10" x14ac:dyDescent="0.25">
      <c r="A703">
        <v>715</v>
      </c>
      <c r="B703" t="s">
        <v>1868</v>
      </c>
      <c r="C703" t="s">
        <v>1869</v>
      </c>
      <c r="D703">
        <v>6672</v>
      </c>
      <c r="E703" t="s">
        <v>1870</v>
      </c>
      <c r="F703">
        <v>6672</v>
      </c>
      <c r="G703" t="s">
        <v>1870</v>
      </c>
      <c r="H703" s="8">
        <v>40413.927777777775</v>
      </c>
      <c r="I703" s="8">
        <v>40413.927777777775</v>
      </c>
      <c r="J703">
        <v>1</v>
      </c>
    </row>
    <row r="704" spans="1:10" x14ac:dyDescent="0.25">
      <c r="A704">
        <v>716</v>
      </c>
      <c r="B704" t="s">
        <v>1871</v>
      </c>
      <c r="C704" t="s">
        <v>1872</v>
      </c>
      <c r="D704">
        <v>6673</v>
      </c>
      <c r="E704" t="s">
        <v>1873</v>
      </c>
      <c r="F704">
        <v>24</v>
      </c>
      <c r="G704" t="s">
        <v>187</v>
      </c>
      <c r="H704" s="8">
        <v>40415.162499999999</v>
      </c>
      <c r="I704" s="8">
        <v>40415.431250000001</v>
      </c>
      <c r="J704">
        <v>1</v>
      </c>
    </row>
    <row r="705" spans="1:10" x14ac:dyDescent="0.25">
      <c r="A705">
        <v>717</v>
      </c>
      <c r="B705" t="s">
        <v>1874</v>
      </c>
      <c r="C705" t="s">
        <v>1875</v>
      </c>
      <c r="D705">
        <v>6674</v>
      </c>
      <c r="E705" t="s">
        <v>1876</v>
      </c>
      <c r="F705">
        <v>24</v>
      </c>
      <c r="G705" t="s">
        <v>187</v>
      </c>
      <c r="H705" s="8">
        <v>40415.702777777777</v>
      </c>
      <c r="I705" s="8">
        <v>40416.38958333333</v>
      </c>
      <c r="J705">
        <v>1</v>
      </c>
    </row>
    <row r="706" spans="1:10" x14ac:dyDescent="0.25">
      <c r="A706">
        <v>718</v>
      </c>
      <c r="B706" t="s">
        <v>1877</v>
      </c>
      <c r="C706" t="s">
        <v>1878</v>
      </c>
      <c r="D706">
        <v>6675</v>
      </c>
      <c r="E706" t="s">
        <v>1879</v>
      </c>
      <c r="F706">
        <v>6675</v>
      </c>
      <c r="G706" t="s">
        <v>1879</v>
      </c>
      <c r="H706" s="8">
        <v>40415.848611111112</v>
      </c>
      <c r="I706" s="8">
        <v>40416.529166666667</v>
      </c>
      <c r="J706">
        <v>1</v>
      </c>
    </row>
    <row r="707" spans="1:10" x14ac:dyDescent="0.25">
      <c r="A707">
        <v>719</v>
      </c>
      <c r="B707" t="s">
        <v>1880</v>
      </c>
      <c r="C707" t="s">
        <v>1881</v>
      </c>
      <c r="D707">
        <v>6677</v>
      </c>
      <c r="E707" t="s">
        <v>1882</v>
      </c>
      <c r="F707">
        <v>24</v>
      </c>
      <c r="G707" t="s">
        <v>187</v>
      </c>
      <c r="H707" s="8">
        <v>40416.412499999999</v>
      </c>
      <c r="I707" s="8">
        <v>40417.015277777777</v>
      </c>
      <c r="J707">
        <v>1</v>
      </c>
    </row>
    <row r="708" spans="1:10" x14ac:dyDescent="0.25">
      <c r="A708">
        <v>720</v>
      </c>
      <c r="B708" t="s">
        <v>1883</v>
      </c>
      <c r="C708" t="s">
        <v>1884</v>
      </c>
      <c r="D708">
        <v>6389</v>
      </c>
      <c r="E708" t="s">
        <v>1313</v>
      </c>
      <c r="F708">
        <v>6389</v>
      </c>
      <c r="G708" t="s">
        <v>1313</v>
      </c>
      <c r="H708" s="8">
        <v>40416.424305555556</v>
      </c>
      <c r="I708" s="8">
        <v>40427.29583333333</v>
      </c>
      <c r="J708">
        <v>1</v>
      </c>
    </row>
    <row r="709" spans="1:10" x14ac:dyDescent="0.25">
      <c r="A709">
        <v>721</v>
      </c>
      <c r="B709" t="s">
        <v>1885</v>
      </c>
      <c r="C709" t="s">
        <v>1886</v>
      </c>
      <c r="D709">
        <v>6678</v>
      </c>
      <c r="E709" t="s">
        <v>1887</v>
      </c>
      <c r="F709">
        <v>6678</v>
      </c>
      <c r="G709" t="s">
        <v>1887</v>
      </c>
      <c r="H709" s="8">
        <v>40416.481249999997</v>
      </c>
      <c r="I709" s="8">
        <v>40416.490972222222</v>
      </c>
      <c r="J709">
        <v>1</v>
      </c>
    </row>
    <row r="710" spans="1:10" x14ac:dyDescent="0.25">
      <c r="A710">
        <v>722</v>
      </c>
      <c r="B710" t="s">
        <v>1888</v>
      </c>
      <c r="C710" t="s">
        <v>1889</v>
      </c>
      <c r="D710">
        <v>1159</v>
      </c>
      <c r="E710" t="s">
        <v>277</v>
      </c>
      <c r="F710">
        <v>1159</v>
      </c>
      <c r="H710" s="8">
        <v>40416.930555555555</v>
      </c>
      <c r="I710" s="8">
        <v>40420.85833333333</v>
      </c>
      <c r="J710">
        <v>1</v>
      </c>
    </row>
    <row r="711" spans="1:10" x14ac:dyDescent="0.25">
      <c r="A711">
        <v>723</v>
      </c>
      <c r="B711" t="s">
        <v>1890</v>
      </c>
      <c r="C711" t="s">
        <v>1891</v>
      </c>
      <c r="D711">
        <v>6679</v>
      </c>
      <c r="E711" t="s">
        <v>1892</v>
      </c>
      <c r="F711">
        <v>6679</v>
      </c>
      <c r="G711" t="s">
        <v>1892</v>
      </c>
      <c r="H711" s="8">
        <v>40417.056944444441</v>
      </c>
      <c r="I711" s="8">
        <v>40417.506944444445</v>
      </c>
      <c r="J711">
        <v>1</v>
      </c>
    </row>
    <row r="712" spans="1:10" x14ac:dyDescent="0.25">
      <c r="A712">
        <v>724</v>
      </c>
      <c r="B712" t="s">
        <v>1893</v>
      </c>
      <c r="C712" t="s">
        <v>1894</v>
      </c>
      <c r="D712">
        <v>5284</v>
      </c>
      <c r="E712" t="s">
        <v>1895</v>
      </c>
      <c r="F712">
        <v>5284</v>
      </c>
      <c r="H712" s="8">
        <v>40417.125</v>
      </c>
      <c r="I712" s="8">
        <v>40418.729166666664</v>
      </c>
      <c r="J712">
        <v>1</v>
      </c>
    </row>
    <row r="713" spans="1:10" x14ac:dyDescent="0.25">
      <c r="A713">
        <v>725</v>
      </c>
      <c r="B713" t="s">
        <v>1896</v>
      </c>
      <c r="C713" t="s">
        <v>1897</v>
      </c>
      <c r="D713">
        <v>6680</v>
      </c>
      <c r="E713" t="s">
        <v>1898</v>
      </c>
      <c r="F713">
        <v>24</v>
      </c>
      <c r="G713" t="s">
        <v>187</v>
      </c>
      <c r="H713" s="8">
        <v>40417.5625</v>
      </c>
      <c r="I713" s="8">
        <v>40418.086111111108</v>
      </c>
      <c r="J713">
        <v>1</v>
      </c>
    </row>
    <row r="714" spans="1:10" x14ac:dyDescent="0.25">
      <c r="A714">
        <v>726</v>
      </c>
      <c r="B714" t="s">
        <v>1899</v>
      </c>
      <c r="C714" t="s">
        <v>1900</v>
      </c>
      <c r="D714">
        <v>5114</v>
      </c>
      <c r="E714" t="s">
        <v>1057</v>
      </c>
      <c r="F714">
        <v>5114</v>
      </c>
      <c r="G714" t="s">
        <v>1057</v>
      </c>
      <c r="H714" s="8">
        <v>40418.506249999999</v>
      </c>
      <c r="I714" s="8">
        <v>40418.781944444447</v>
      </c>
      <c r="J714">
        <v>1</v>
      </c>
    </row>
    <row r="715" spans="1:10" x14ac:dyDescent="0.25">
      <c r="A715">
        <v>727</v>
      </c>
      <c r="B715" t="s">
        <v>1901</v>
      </c>
      <c r="C715" t="s">
        <v>1902</v>
      </c>
      <c r="D715">
        <v>3575</v>
      </c>
      <c r="E715" t="s">
        <v>734</v>
      </c>
      <c r="F715">
        <v>5408</v>
      </c>
      <c r="G715" t="s">
        <v>1164</v>
      </c>
      <c r="H715" s="8">
        <v>40418.588888888888</v>
      </c>
      <c r="I715" s="8">
        <v>40420.180555555555</v>
      </c>
      <c r="J715">
        <v>3</v>
      </c>
    </row>
    <row r="716" spans="1:10" x14ac:dyDescent="0.25">
      <c r="A716">
        <v>728</v>
      </c>
      <c r="B716" t="s">
        <v>1903</v>
      </c>
      <c r="C716" t="s">
        <v>1904</v>
      </c>
      <c r="D716">
        <v>6667</v>
      </c>
      <c r="E716" t="s">
        <v>1857</v>
      </c>
      <c r="F716">
        <v>6667</v>
      </c>
      <c r="G716" t="s">
        <v>1857</v>
      </c>
      <c r="H716" s="8">
        <v>40418.831250000003</v>
      </c>
      <c r="I716" s="8">
        <v>40421.854861111111</v>
      </c>
      <c r="J716">
        <v>3</v>
      </c>
    </row>
    <row r="717" spans="1:10" x14ac:dyDescent="0.25">
      <c r="A717">
        <v>729</v>
      </c>
      <c r="B717" t="s">
        <v>1905</v>
      </c>
      <c r="C717" t="s">
        <v>1906</v>
      </c>
      <c r="D717">
        <v>5408</v>
      </c>
      <c r="E717" t="s">
        <v>1164</v>
      </c>
      <c r="F717">
        <v>5408</v>
      </c>
      <c r="G717" t="s">
        <v>1164</v>
      </c>
      <c r="H717" s="8">
        <v>40419.597916666666</v>
      </c>
      <c r="I717" s="8">
        <v>40420.17291666667</v>
      </c>
      <c r="J717">
        <v>1</v>
      </c>
    </row>
    <row r="718" spans="1:10" x14ac:dyDescent="0.25">
      <c r="A718">
        <v>730</v>
      </c>
      <c r="B718" t="s">
        <v>1907</v>
      </c>
      <c r="C718" t="s">
        <v>1907</v>
      </c>
      <c r="D718">
        <v>5408</v>
      </c>
      <c r="E718" t="s">
        <v>1164</v>
      </c>
      <c r="F718">
        <v>24</v>
      </c>
      <c r="G718" t="s">
        <v>187</v>
      </c>
      <c r="H718" s="8">
        <v>40419.662499999999</v>
      </c>
      <c r="I718" s="8">
        <v>40421.5625</v>
      </c>
      <c r="J718">
        <v>4</v>
      </c>
    </row>
    <row r="719" spans="1:10" x14ac:dyDescent="0.25">
      <c r="A719">
        <v>731</v>
      </c>
      <c r="B719" t="s">
        <v>1908</v>
      </c>
      <c r="C719" t="s">
        <v>1909</v>
      </c>
      <c r="D719">
        <v>6682</v>
      </c>
      <c r="E719" t="s">
        <v>1910</v>
      </c>
      <c r="F719">
        <v>24</v>
      </c>
      <c r="G719" t="s">
        <v>187</v>
      </c>
      <c r="H719" s="8">
        <v>40419.684027777781</v>
      </c>
      <c r="I719" s="8">
        <v>40419.990277777775</v>
      </c>
      <c r="J719">
        <v>1</v>
      </c>
    </row>
    <row r="720" spans="1:10" x14ac:dyDescent="0.25">
      <c r="A720">
        <v>736</v>
      </c>
      <c r="B720" t="s">
        <v>1911</v>
      </c>
      <c r="C720" t="s">
        <v>1912</v>
      </c>
      <c r="D720">
        <v>5408</v>
      </c>
      <c r="E720" t="s">
        <v>1164</v>
      </c>
      <c r="F720">
        <v>5408</v>
      </c>
      <c r="G720" t="s">
        <v>1164</v>
      </c>
      <c r="H720" s="8">
        <v>40421.569444444445</v>
      </c>
      <c r="I720" s="8">
        <v>40421.569444444445</v>
      </c>
      <c r="J720">
        <v>1</v>
      </c>
    </row>
    <row r="721" spans="1:10" x14ac:dyDescent="0.25">
      <c r="A721">
        <v>732</v>
      </c>
      <c r="B721" t="s">
        <v>1913</v>
      </c>
      <c r="C721" t="s">
        <v>1914</v>
      </c>
      <c r="D721">
        <v>6667</v>
      </c>
      <c r="E721" t="s">
        <v>1857</v>
      </c>
      <c r="F721">
        <v>7294</v>
      </c>
      <c r="G721" t="s">
        <v>1915</v>
      </c>
      <c r="H721" s="8">
        <v>40420.450694444444</v>
      </c>
      <c r="I721" s="8">
        <v>40549.898611111108</v>
      </c>
      <c r="J721">
        <v>1</v>
      </c>
    </row>
    <row r="722" spans="1:10" x14ac:dyDescent="0.25">
      <c r="A722">
        <v>733</v>
      </c>
      <c r="B722" t="s">
        <v>1916</v>
      </c>
      <c r="C722" t="s">
        <v>1917</v>
      </c>
      <c r="D722">
        <v>1159</v>
      </c>
      <c r="E722" t="s">
        <v>277</v>
      </c>
      <c r="F722">
        <v>1159</v>
      </c>
      <c r="G722" t="s">
        <v>277</v>
      </c>
      <c r="H722" s="8">
        <v>40420.868750000001</v>
      </c>
      <c r="I722" s="8">
        <v>40421.622916666667</v>
      </c>
      <c r="J722">
        <v>1</v>
      </c>
    </row>
    <row r="723" spans="1:10" x14ac:dyDescent="0.25">
      <c r="A723">
        <v>735</v>
      </c>
      <c r="B723" t="s">
        <v>1918</v>
      </c>
      <c r="C723" t="s">
        <v>1919</v>
      </c>
      <c r="D723">
        <v>6684</v>
      </c>
      <c r="E723" t="s">
        <v>1920</v>
      </c>
      <c r="F723">
        <v>24</v>
      </c>
      <c r="G723" t="s">
        <v>187</v>
      </c>
      <c r="H723" s="8">
        <v>40421.090277777781</v>
      </c>
      <c r="I723" s="8">
        <v>40421.19027777778</v>
      </c>
      <c r="J723">
        <v>1</v>
      </c>
    </row>
    <row r="724" spans="1:10" x14ac:dyDescent="0.25">
      <c r="A724">
        <v>734</v>
      </c>
      <c r="B724" t="s">
        <v>1921</v>
      </c>
      <c r="C724" t="s">
        <v>1922</v>
      </c>
      <c r="D724">
        <v>6607</v>
      </c>
      <c r="E724" t="s">
        <v>1683</v>
      </c>
      <c r="F724">
        <v>6607</v>
      </c>
      <c r="G724" t="s">
        <v>1683</v>
      </c>
      <c r="H724" s="8">
        <v>40421.07708333333</v>
      </c>
      <c r="I724" s="8">
        <v>40422.099305555559</v>
      </c>
      <c r="J724">
        <v>1</v>
      </c>
    </row>
    <row r="725" spans="1:10" x14ac:dyDescent="0.25">
      <c r="A725">
        <v>737</v>
      </c>
      <c r="B725" t="s">
        <v>1923</v>
      </c>
      <c r="C725" t="s">
        <v>1924</v>
      </c>
      <c r="D725">
        <v>6669</v>
      </c>
      <c r="E725" t="s">
        <v>1860</v>
      </c>
      <c r="F725">
        <v>6669</v>
      </c>
      <c r="G725" t="s">
        <v>1860</v>
      </c>
      <c r="H725" s="8">
        <v>40421.580555555556</v>
      </c>
      <c r="I725" s="8">
        <v>40421.628472222219</v>
      </c>
      <c r="J725">
        <v>1</v>
      </c>
    </row>
    <row r="726" spans="1:10" x14ac:dyDescent="0.25">
      <c r="A726">
        <v>738</v>
      </c>
      <c r="B726" t="s">
        <v>1925</v>
      </c>
      <c r="C726" t="s">
        <v>1926</v>
      </c>
      <c r="D726">
        <v>6675</v>
      </c>
      <c r="E726" t="s">
        <v>1879</v>
      </c>
      <c r="F726">
        <v>24</v>
      </c>
      <c r="G726" t="s">
        <v>187</v>
      </c>
      <c r="H726" s="8">
        <v>40421.60833333333</v>
      </c>
      <c r="I726" s="8">
        <v>40422.561111111114</v>
      </c>
      <c r="J726">
        <v>1</v>
      </c>
    </row>
    <row r="727" spans="1:10" x14ac:dyDescent="0.25">
      <c r="A727">
        <v>743</v>
      </c>
      <c r="B727" t="s">
        <v>1927</v>
      </c>
      <c r="C727" t="s">
        <v>1928</v>
      </c>
      <c r="D727">
        <v>6689</v>
      </c>
      <c r="E727" t="s">
        <v>1929</v>
      </c>
      <c r="F727">
        <v>1</v>
      </c>
      <c r="G727" t="s">
        <v>38</v>
      </c>
      <c r="H727" s="8">
        <v>40423.572222222225</v>
      </c>
      <c r="I727" s="8">
        <v>40423.656944444447</v>
      </c>
      <c r="J727">
        <v>1</v>
      </c>
    </row>
    <row r="728" spans="1:10" x14ac:dyDescent="0.25">
      <c r="A728">
        <v>739</v>
      </c>
      <c r="B728" t="s">
        <v>1930</v>
      </c>
      <c r="C728" t="s">
        <v>1931</v>
      </c>
      <c r="D728">
        <v>6687</v>
      </c>
      <c r="E728" t="s">
        <v>1932</v>
      </c>
      <c r="F728">
        <v>1</v>
      </c>
      <c r="G728" t="s">
        <v>38</v>
      </c>
      <c r="H728" s="8">
        <v>40422.145833333336</v>
      </c>
      <c r="I728" s="8">
        <v>40423.013194444444</v>
      </c>
      <c r="J728">
        <v>1</v>
      </c>
    </row>
    <row r="729" spans="1:10" x14ac:dyDescent="0.25">
      <c r="A729">
        <v>740</v>
      </c>
      <c r="B729" t="s">
        <v>1933</v>
      </c>
      <c r="C729" t="s">
        <v>1934</v>
      </c>
      <c r="D729">
        <v>3143</v>
      </c>
      <c r="E729" t="s">
        <v>651</v>
      </c>
      <c r="F729">
        <v>24</v>
      </c>
      <c r="G729" t="s">
        <v>187</v>
      </c>
      <c r="H729" s="8">
        <v>40422.18472222222</v>
      </c>
      <c r="I729" s="8">
        <v>40424.261111111111</v>
      </c>
      <c r="J729">
        <v>1</v>
      </c>
    </row>
    <row r="730" spans="1:10" x14ac:dyDescent="0.25">
      <c r="A730">
        <v>741</v>
      </c>
      <c r="B730" t="s">
        <v>1935</v>
      </c>
      <c r="C730" t="s">
        <v>1936</v>
      </c>
      <c r="D730">
        <v>4048</v>
      </c>
      <c r="E730" t="s">
        <v>841</v>
      </c>
      <c r="F730">
        <v>24</v>
      </c>
      <c r="G730" t="s">
        <v>187</v>
      </c>
      <c r="H730" s="8">
        <v>40422.247916666667</v>
      </c>
      <c r="I730" s="8">
        <v>40422.362500000003</v>
      </c>
      <c r="J730">
        <v>1</v>
      </c>
    </row>
    <row r="731" spans="1:10" x14ac:dyDescent="0.25">
      <c r="A731">
        <v>742</v>
      </c>
      <c r="B731" t="s">
        <v>1937</v>
      </c>
      <c r="C731" t="s">
        <v>1938</v>
      </c>
      <c r="D731">
        <v>6688</v>
      </c>
      <c r="E731" t="s">
        <v>1939</v>
      </c>
      <c r="F731">
        <v>6688</v>
      </c>
      <c r="G731" t="s">
        <v>1939</v>
      </c>
      <c r="H731" s="8">
        <v>40422.551388888889</v>
      </c>
      <c r="I731" s="8">
        <v>40434.384027777778</v>
      </c>
      <c r="J731">
        <v>1</v>
      </c>
    </row>
    <row r="732" spans="1:10" x14ac:dyDescent="0.25">
      <c r="A732">
        <v>744</v>
      </c>
      <c r="B732" t="s">
        <v>1940</v>
      </c>
      <c r="C732" t="s">
        <v>1941</v>
      </c>
      <c r="D732">
        <v>377</v>
      </c>
      <c r="E732" t="s">
        <v>127</v>
      </c>
      <c r="F732">
        <v>377</v>
      </c>
      <c r="G732" t="s">
        <v>127</v>
      </c>
      <c r="H732" s="8">
        <v>40423.622916666667</v>
      </c>
      <c r="I732" s="8">
        <v>40424.029166666667</v>
      </c>
      <c r="J732">
        <v>1</v>
      </c>
    </row>
    <row r="733" spans="1:10" x14ac:dyDescent="0.25">
      <c r="A733">
        <v>745</v>
      </c>
      <c r="B733" t="s">
        <v>1942</v>
      </c>
      <c r="C733" t="s">
        <v>1943</v>
      </c>
      <c r="D733">
        <v>6672</v>
      </c>
      <c r="E733" t="s">
        <v>1870</v>
      </c>
      <c r="F733">
        <v>24</v>
      </c>
      <c r="G733" t="s">
        <v>187</v>
      </c>
      <c r="H733" s="8">
        <v>40424.736805555556</v>
      </c>
      <c r="I733" s="8">
        <v>40424.782638888886</v>
      </c>
      <c r="J733">
        <v>2</v>
      </c>
    </row>
    <row r="734" spans="1:10" x14ac:dyDescent="0.25">
      <c r="A734">
        <v>746</v>
      </c>
      <c r="B734" t="s">
        <v>1944</v>
      </c>
      <c r="C734" t="s">
        <v>1945</v>
      </c>
      <c r="D734">
        <v>6691</v>
      </c>
      <c r="E734" t="s">
        <v>1946</v>
      </c>
      <c r="F734">
        <v>24</v>
      </c>
      <c r="G734" t="s">
        <v>187</v>
      </c>
      <c r="H734" s="8">
        <v>40425.17291666667</v>
      </c>
      <c r="I734" s="8">
        <v>40426.19027777778</v>
      </c>
      <c r="J734">
        <v>1</v>
      </c>
    </row>
    <row r="735" spans="1:10" x14ac:dyDescent="0.25">
      <c r="A735">
        <v>747</v>
      </c>
      <c r="B735" t="s">
        <v>1947</v>
      </c>
      <c r="C735" t="s">
        <v>1948</v>
      </c>
      <c r="D735">
        <v>6542</v>
      </c>
      <c r="E735" t="s">
        <v>1502</v>
      </c>
      <c r="F735">
        <v>6542</v>
      </c>
      <c r="H735" s="8">
        <v>40425.664583333331</v>
      </c>
      <c r="I735" s="8">
        <v>40428.425000000003</v>
      </c>
      <c r="J735">
        <v>1</v>
      </c>
    </row>
    <row r="736" spans="1:10" x14ac:dyDescent="0.25">
      <c r="A736">
        <v>748</v>
      </c>
      <c r="B736" t="s">
        <v>1949</v>
      </c>
      <c r="C736" t="s">
        <v>1950</v>
      </c>
      <c r="D736">
        <v>6693</v>
      </c>
      <c r="E736" t="s">
        <v>1951</v>
      </c>
      <c r="F736">
        <v>24</v>
      </c>
      <c r="G736" t="s">
        <v>187</v>
      </c>
      <c r="H736" s="8">
        <v>40426.112500000003</v>
      </c>
      <c r="I736" s="8">
        <v>40427.991666666669</v>
      </c>
      <c r="J736">
        <v>1</v>
      </c>
    </row>
    <row r="737" spans="1:10" x14ac:dyDescent="0.25">
      <c r="A737">
        <v>750</v>
      </c>
      <c r="B737" t="s">
        <v>1952</v>
      </c>
      <c r="C737" t="s">
        <v>1953</v>
      </c>
      <c r="D737">
        <v>5114</v>
      </c>
      <c r="E737" t="s">
        <v>1057</v>
      </c>
      <c r="F737">
        <v>24</v>
      </c>
      <c r="G737" t="s">
        <v>187</v>
      </c>
      <c r="H737" s="8">
        <v>40428.852777777778</v>
      </c>
      <c r="I737" s="8">
        <v>40433.27847222222</v>
      </c>
      <c r="J737">
        <v>1</v>
      </c>
    </row>
    <row r="738" spans="1:10" x14ac:dyDescent="0.25">
      <c r="A738">
        <v>749</v>
      </c>
      <c r="B738" t="s">
        <v>1954</v>
      </c>
      <c r="C738" t="s">
        <v>1955</v>
      </c>
      <c r="D738">
        <v>6604</v>
      </c>
      <c r="E738" t="s">
        <v>1677</v>
      </c>
      <c r="F738">
        <v>6604</v>
      </c>
      <c r="G738" t="s">
        <v>1677</v>
      </c>
      <c r="H738" s="8">
        <v>40427.950694444444</v>
      </c>
      <c r="I738" s="8">
        <v>40428.571527777778</v>
      </c>
      <c r="J738">
        <v>1</v>
      </c>
    </row>
    <row r="739" spans="1:10" x14ac:dyDescent="0.25">
      <c r="A739">
        <v>751</v>
      </c>
      <c r="B739" t="s">
        <v>1956</v>
      </c>
      <c r="C739" t="s">
        <v>1957</v>
      </c>
      <c r="D739">
        <v>6628</v>
      </c>
      <c r="E739" t="s">
        <v>1669</v>
      </c>
      <c r="F739">
        <v>6628</v>
      </c>
      <c r="G739" t="s">
        <v>1669</v>
      </c>
      <c r="H739" s="8">
        <v>40428.939583333333</v>
      </c>
      <c r="I739" s="8">
        <v>40430.988194444442</v>
      </c>
      <c r="J739">
        <v>1</v>
      </c>
    </row>
    <row r="740" spans="1:10" x14ac:dyDescent="0.25">
      <c r="A740">
        <v>752</v>
      </c>
      <c r="B740" t="s">
        <v>1958</v>
      </c>
      <c r="C740" t="s">
        <v>1959</v>
      </c>
      <c r="D740">
        <v>6700</v>
      </c>
      <c r="E740" t="s">
        <v>1960</v>
      </c>
      <c r="F740">
        <v>24</v>
      </c>
      <c r="G740" t="s">
        <v>187</v>
      </c>
      <c r="H740" s="8">
        <v>40429.006944444445</v>
      </c>
      <c r="I740" s="8">
        <v>40429.041666666664</v>
      </c>
      <c r="J740">
        <v>1</v>
      </c>
    </row>
    <row r="741" spans="1:10" x14ac:dyDescent="0.25">
      <c r="A741">
        <v>753</v>
      </c>
      <c r="B741" t="s">
        <v>1961</v>
      </c>
      <c r="C741" t="s">
        <v>1962</v>
      </c>
      <c r="D741">
        <v>6645</v>
      </c>
      <c r="E741" t="s">
        <v>1776</v>
      </c>
      <c r="F741">
        <v>6645</v>
      </c>
      <c r="G741" t="s">
        <v>1776</v>
      </c>
      <c r="H741" s="8">
        <v>40429.361111111109</v>
      </c>
      <c r="I741" s="8">
        <v>40429.522222222222</v>
      </c>
      <c r="J741">
        <v>1</v>
      </c>
    </row>
    <row r="742" spans="1:10" x14ac:dyDescent="0.25">
      <c r="A742">
        <v>754</v>
      </c>
      <c r="B742" t="s">
        <v>1963</v>
      </c>
      <c r="C742" t="s">
        <v>1964</v>
      </c>
      <c r="D742">
        <v>6634</v>
      </c>
      <c r="E742" t="s">
        <v>1751</v>
      </c>
      <c r="F742">
        <v>24</v>
      </c>
      <c r="G742" t="s">
        <v>187</v>
      </c>
      <c r="H742" s="8">
        <v>40429.79583333333</v>
      </c>
      <c r="I742" s="8">
        <v>40430.011805555558</v>
      </c>
      <c r="J742">
        <v>1</v>
      </c>
    </row>
    <row r="743" spans="1:10" x14ac:dyDescent="0.25">
      <c r="A743">
        <v>755</v>
      </c>
      <c r="B743" t="s">
        <v>1965</v>
      </c>
      <c r="C743" t="s">
        <v>1966</v>
      </c>
      <c r="D743">
        <v>6703</v>
      </c>
      <c r="E743" t="s">
        <v>1967</v>
      </c>
      <c r="F743">
        <v>6703</v>
      </c>
      <c r="G743" t="s">
        <v>1967</v>
      </c>
      <c r="H743" s="8">
        <v>40430.318055555559</v>
      </c>
      <c r="I743" s="8">
        <v>40430.438888888886</v>
      </c>
      <c r="J743">
        <v>1</v>
      </c>
    </row>
    <row r="744" spans="1:10" x14ac:dyDescent="0.25">
      <c r="A744">
        <v>756</v>
      </c>
      <c r="B744" t="s">
        <v>1968</v>
      </c>
      <c r="C744" t="s">
        <v>1969</v>
      </c>
      <c r="D744">
        <v>5971</v>
      </c>
      <c r="E744" t="s">
        <v>1211</v>
      </c>
      <c r="F744">
        <v>24</v>
      </c>
      <c r="G744" t="s">
        <v>187</v>
      </c>
      <c r="H744" s="8">
        <v>40430.538888888892</v>
      </c>
      <c r="I744" s="8">
        <v>40430.57916666667</v>
      </c>
      <c r="J744">
        <v>1</v>
      </c>
    </row>
    <row r="745" spans="1:10" x14ac:dyDescent="0.25">
      <c r="A745">
        <v>757</v>
      </c>
      <c r="B745" t="s">
        <v>1970</v>
      </c>
      <c r="C745" t="s">
        <v>1971</v>
      </c>
      <c r="D745">
        <v>6704</v>
      </c>
      <c r="E745" t="s">
        <v>1972</v>
      </c>
      <c r="F745">
        <v>24</v>
      </c>
      <c r="G745" t="s">
        <v>187</v>
      </c>
      <c r="H745" s="8">
        <v>40430.553472222222</v>
      </c>
      <c r="I745" s="8">
        <v>40430.570833333331</v>
      </c>
      <c r="J745">
        <v>1</v>
      </c>
    </row>
    <row r="746" spans="1:10" x14ac:dyDescent="0.25">
      <c r="A746">
        <v>758</v>
      </c>
      <c r="B746" t="s">
        <v>1973</v>
      </c>
      <c r="C746" t="s">
        <v>1974</v>
      </c>
      <c r="D746">
        <v>6705</v>
      </c>
      <c r="E746" t="s">
        <v>1975</v>
      </c>
      <c r="F746">
        <v>24</v>
      </c>
      <c r="G746" t="s">
        <v>187</v>
      </c>
      <c r="H746" s="8">
        <v>40431.091666666667</v>
      </c>
      <c r="I746" s="8">
        <v>40431.168055555558</v>
      </c>
      <c r="J746">
        <v>1</v>
      </c>
    </row>
    <row r="747" spans="1:10" x14ac:dyDescent="0.25">
      <c r="A747">
        <v>759</v>
      </c>
      <c r="B747" t="s">
        <v>1976</v>
      </c>
      <c r="C747" t="s">
        <v>1977</v>
      </c>
      <c r="D747">
        <v>3757</v>
      </c>
      <c r="E747" t="s">
        <v>775</v>
      </c>
      <c r="F747">
        <v>24</v>
      </c>
      <c r="G747" t="s">
        <v>187</v>
      </c>
      <c r="H747" s="8">
        <v>40431.647222222222</v>
      </c>
      <c r="I747" s="8">
        <v>40432.105555555558</v>
      </c>
      <c r="J747">
        <v>1</v>
      </c>
    </row>
    <row r="748" spans="1:10" x14ac:dyDescent="0.25">
      <c r="A748">
        <v>760</v>
      </c>
      <c r="B748" t="s">
        <v>1978</v>
      </c>
      <c r="C748" t="s">
        <v>1979</v>
      </c>
      <c r="D748">
        <v>6706</v>
      </c>
      <c r="E748" t="s">
        <v>1980</v>
      </c>
      <c r="F748">
        <v>24</v>
      </c>
      <c r="G748" t="s">
        <v>187</v>
      </c>
      <c r="H748" s="8">
        <v>40431.660416666666</v>
      </c>
      <c r="I748" s="8">
        <v>40432.081250000003</v>
      </c>
      <c r="J748">
        <v>1</v>
      </c>
    </row>
    <row r="749" spans="1:10" x14ac:dyDescent="0.25">
      <c r="A749">
        <v>761</v>
      </c>
      <c r="B749" t="s">
        <v>1981</v>
      </c>
      <c r="C749" t="s">
        <v>1982</v>
      </c>
      <c r="D749">
        <v>6667</v>
      </c>
      <c r="E749" t="s">
        <v>1857</v>
      </c>
      <c r="F749">
        <v>6667</v>
      </c>
      <c r="G749" t="s">
        <v>1857</v>
      </c>
      <c r="H749" s="8">
        <v>40432.698611111111</v>
      </c>
      <c r="I749" s="8">
        <v>40433.637499999997</v>
      </c>
      <c r="J749">
        <v>1</v>
      </c>
    </row>
    <row r="750" spans="1:10" x14ac:dyDescent="0.25">
      <c r="A750">
        <v>762</v>
      </c>
      <c r="B750" t="s">
        <v>1983</v>
      </c>
      <c r="C750" t="s">
        <v>1984</v>
      </c>
      <c r="D750">
        <v>6693</v>
      </c>
      <c r="E750" t="s">
        <v>1951</v>
      </c>
      <c r="F750">
        <v>24</v>
      </c>
      <c r="G750" t="s">
        <v>187</v>
      </c>
      <c r="H750" s="8">
        <v>40433.547222222223</v>
      </c>
      <c r="I750" s="8">
        <v>40433.582638888889</v>
      </c>
      <c r="J750">
        <v>1</v>
      </c>
    </row>
    <row r="751" spans="1:10" x14ac:dyDescent="0.25">
      <c r="A751">
        <v>763</v>
      </c>
      <c r="B751" t="s">
        <v>1985</v>
      </c>
      <c r="C751" t="s">
        <v>1986</v>
      </c>
      <c r="D751">
        <v>6708</v>
      </c>
      <c r="E751" t="s">
        <v>1987</v>
      </c>
      <c r="F751">
        <v>24</v>
      </c>
      <c r="G751" t="s">
        <v>187</v>
      </c>
      <c r="H751" s="8">
        <v>40433.583333333336</v>
      </c>
      <c r="I751" s="8">
        <v>40433.999305555553</v>
      </c>
      <c r="J751">
        <v>1</v>
      </c>
    </row>
    <row r="752" spans="1:10" x14ac:dyDescent="0.25">
      <c r="A752">
        <v>764</v>
      </c>
      <c r="B752" t="s">
        <v>1988</v>
      </c>
      <c r="C752" t="s">
        <v>1989</v>
      </c>
      <c r="D752">
        <v>5408</v>
      </c>
      <c r="E752" t="s">
        <v>1164</v>
      </c>
      <c r="F752">
        <v>5408</v>
      </c>
      <c r="G752" t="s">
        <v>1164</v>
      </c>
      <c r="H752" s="8">
        <v>40433.683333333334</v>
      </c>
      <c r="I752" s="8">
        <v>40435.28402777778</v>
      </c>
      <c r="J752">
        <v>1</v>
      </c>
    </row>
    <row r="753" spans="1:10" x14ac:dyDescent="0.25">
      <c r="A753">
        <v>765</v>
      </c>
      <c r="B753" t="s">
        <v>1990</v>
      </c>
      <c r="C753" t="s">
        <v>1991</v>
      </c>
      <c r="D753">
        <v>6709</v>
      </c>
      <c r="E753" t="s">
        <v>1992</v>
      </c>
      <c r="F753">
        <v>6709</v>
      </c>
      <c r="G753" t="s">
        <v>1992</v>
      </c>
      <c r="H753" s="8">
        <v>40434.296527777777</v>
      </c>
      <c r="I753" s="8">
        <v>40434.296527777777</v>
      </c>
      <c r="J753">
        <v>2</v>
      </c>
    </row>
    <row r="754" spans="1:10" x14ac:dyDescent="0.25">
      <c r="A754">
        <v>766</v>
      </c>
      <c r="B754" t="s">
        <v>1993</v>
      </c>
      <c r="C754" t="s">
        <v>1994</v>
      </c>
      <c r="D754">
        <v>6710</v>
      </c>
      <c r="E754" t="s">
        <v>1995</v>
      </c>
      <c r="F754">
        <v>6714</v>
      </c>
      <c r="G754" t="s">
        <v>1996</v>
      </c>
      <c r="H754" s="8">
        <v>40434.487500000003</v>
      </c>
      <c r="I754" s="8">
        <v>40434.691666666666</v>
      </c>
      <c r="J754">
        <v>1</v>
      </c>
    </row>
    <row r="755" spans="1:10" x14ac:dyDescent="0.25">
      <c r="A755">
        <v>767</v>
      </c>
      <c r="B755" t="s">
        <v>1997</v>
      </c>
      <c r="C755" t="s">
        <v>1998</v>
      </c>
      <c r="D755">
        <v>6717</v>
      </c>
      <c r="E755" t="s">
        <v>1999</v>
      </c>
      <c r="F755">
        <v>6717</v>
      </c>
      <c r="G755" t="s">
        <v>1999</v>
      </c>
      <c r="H755" s="8">
        <v>40435.338888888888</v>
      </c>
      <c r="I755" s="8">
        <v>40435.671527777777</v>
      </c>
      <c r="J755">
        <v>1</v>
      </c>
    </row>
    <row r="756" spans="1:10" x14ac:dyDescent="0.25">
      <c r="A756">
        <v>768</v>
      </c>
      <c r="B756" t="s">
        <v>2000</v>
      </c>
      <c r="C756" t="s">
        <v>2001</v>
      </c>
      <c r="D756">
        <v>6520</v>
      </c>
      <c r="E756" t="s">
        <v>1442</v>
      </c>
      <c r="F756">
        <v>6520</v>
      </c>
      <c r="G756" t="s">
        <v>1442</v>
      </c>
      <c r="H756" s="8">
        <v>40435.418055555558</v>
      </c>
      <c r="I756" s="8">
        <v>40435.42291666667</v>
      </c>
      <c r="J756">
        <v>1</v>
      </c>
    </row>
    <row r="757" spans="1:10" x14ac:dyDescent="0.25">
      <c r="A757">
        <v>769</v>
      </c>
      <c r="B757" t="s">
        <v>2002</v>
      </c>
      <c r="C757" t="s">
        <v>2003</v>
      </c>
      <c r="D757">
        <v>6634</v>
      </c>
      <c r="E757" t="s">
        <v>1751</v>
      </c>
      <c r="F757">
        <v>24</v>
      </c>
      <c r="G757" t="s">
        <v>187</v>
      </c>
      <c r="H757" s="8">
        <v>40435.664583333331</v>
      </c>
      <c r="I757" s="8">
        <v>40435.78402777778</v>
      </c>
      <c r="J757">
        <v>1</v>
      </c>
    </row>
    <row r="758" spans="1:10" x14ac:dyDescent="0.25">
      <c r="A758">
        <v>770</v>
      </c>
      <c r="B758" t="s">
        <v>2004</v>
      </c>
      <c r="C758" t="s">
        <v>2005</v>
      </c>
      <c r="D758">
        <v>6719</v>
      </c>
      <c r="E758" t="s">
        <v>2006</v>
      </c>
      <c r="F758">
        <v>6719</v>
      </c>
      <c r="G758" t="s">
        <v>2006</v>
      </c>
      <c r="H758" s="8">
        <v>40435.824999999997</v>
      </c>
      <c r="I758" s="8">
        <v>40436.584027777775</v>
      </c>
      <c r="J758">
        <v>1</v>
      </c>
    </row>
    <row r="759" spans="1:10" x14ac:dyDescent="0.25">
      <c r="A759">
        <v>771</v>
      </c>
      <c r="B759" t="s">
        <v>2007</v>
      </c>
      <c r="C759" t="s">
        <v>2008</v>
      </c>
      <c r="D759">
        <v>6720</v>
      </c>
      <c r="E759" t="s">
        <v>2009</v>
      </c>
      <c r="F759">
        <v>6720</v>
      </c>
      <c r="G759" t="s">
        <v>2009</v>
      </c>
      <c r="H759" s="8">
        <v>40436.206944444442</v>
      </c>
      <c r="I759" s="8">
        <v>40448.802777777775</v>
      </c>
      <c r="J759">
        <v>1</v>
      </c>
    </row>
    <row r="760" spans="1:10" x14ac:dyDescent="0.25">
      <c r="A760">
        <v>772</v>
      </c>
      <c r="B760" t="s">
        <v>2010</v>
      </c>
      <c r="C760" t="s">
        <v>2011</v>
      </c>
      <c r="D760">
        <v>6717</v>
      </c>
      <c r="E760" t="s">
        <v>1999</v>
      </c>
      <c r="F760">
        <v>24</v>
      </c>
      <c r="G760" t="s">
        <v>187</v>
      </c>
      <c r="H760" s="8">
        <v>40436.441666666666</v>
      </c>
      <c r="I760" s="8">
        <v>40436.495833333334</v>
      </c>
      <c r="J760">
        <v>1</v>
      </c>
    </row>
    <row r="761" spans="1:10" x14ac:dyDescent="0.25">
      <c r="A761">
        <v>773</v>
      </c>
      <c r="B761" t="s">
        <v>2012</v>
      </c>
      <c r="C761" t="s">
        <v>2013</v>
      </c>
      <c r="D761">
        <v>6721</v>
      </c>
      <c r="E761" t="s">
        <v>2014</v>
      </c>
      <c r="F761">
        <v>6721</v>
      </c>
      <c r="G761" t="s">
        <v>2014</v>
      </c>
      <c r="H761" s="8">
        <v>40436.509027777778</v>
      </c>
      <c r="I761" s="8">
        <v>40437.621527777781</v>
      </c>
      <c r="J761">
        <v>1</v>
      </c>
    </row>
    <row r="762" spans="1:10" x14ac:dyDescent="0.25">
      <c r="A762">
        <v>774</v>
      </c>
      <c r="B762" t="s">
        <v>2015</v>
      </c>
      <c r="C762" t="s">
        <v>2016</v>
      </c>
      <c r="D762">
        <v>6723</v>
      </c>
      <c r="E762" t="s">
        <v>2017</v>
      </c>
      <c r="F762">
        <v>24</v>
      </c>
      <c r="G762" t="s">
        <v>187</v>
      </c>
      <c r="H762" s="8">
        <v>40436.929166666669</v>
      </c>
      <c r="I762" s="8">
        <v>40436.976388888892</v>
      </c>
      <c r="J762">
        <v>1</v>
      </c>
    </row>
    <row r="763" spans="1:10" x14ac:dyDescent="0.25">
      <c r="A763">
        <v>775</v>
      </c>
      <c r="B763" t="s">
        <v>2018</v>
      </c>
      <c r="C763" t="s">
        <v>2019</v>
      </c>
      <c r="D763">
        <v>1</v>
      </c>
      <c r="E763" t="s">
        <v>38</v>
      </c>
      <c r="F763">
        <v>1</v>
      </c>
      <c r="G763" t="s">
        <v>38</v>
      </c>
      <c r="H763" s="8">
        <v>40437.104861111111</v>
      </c>
      <c r="I763" s="8">
        <v>40438.283333333333</v>
      </c>
      <c r="J763">
        <v>5</v>
      </c>
    </row>
    <row r="764" spans="1:10" x14ac:dyDescent="0.25">
      <c r="A764">
        <v>776</v>
      </c>
      <c r="B764" t="s">
        <v>2020</v>
      </c>
      <c r="C764" t="s">
        <v>2021</v>
      </c>
      <c r="D764">
        <v>6724</v>
      </c>
      <c r="E764" t="s">
        <v>2022</v>
      </c>
      <c r="F764">
        <v>6458</v>
      </c>
      <c r="G764" t="s">
        <v>1337</v>
      </c>
      <c r="H764" s="8">
        <v>40437.365277777775</v>
      </c>
      <c r="I764" s="8">
        <v>40438.068055555559</v>
      </c>
      <c r="J764">
        <v>1</v>
      </c>
    </row>
    <row r="765" spans="1:10" x14ac:dyDescent="0.25">
      <c r="A765">
        <v>777</v>
      </c>
      <c r="B765" t="s">
        <v>2023</v>
      </c>
      <c r="C765" t="s">
        <v>2024</v>
      </c>
      <c r="D765">
        <v>6030</v>
      </c>
      <c r="E765" t="s">
        <v>1505</v>
      </c>
      <c r="F765">
        <v>24</v>
      </c>
      <c r="G765" t="s">
        <v>187</v>
      </c>
      <c r="H765" s="8">
        <v>40437.43472222222</v>
      </c>
      <c r="I765" s="8">
        <v>40437.463194444441</v>
      </c>
      <c r="J765">
        <v>1</v>
      </c>
    </row>
    <row r="766" spans="1:10" x14ac:dyDescent="0.25">
      <c r="A766">
        <v>778</v>
      </c>
      <c r="B766" t="s">
        <v>2025</v>
      </c>
      <c r="C766" t="s">
        <v>2026</v>
      </c>
      <c r="D766">
        <v>2369</v>
      </c>
      <c r="E766" t="s">
        <v>449</v>
      </c>
      <c r="F766">
        <v>7218</v>
      </c>
      <c r="G766" t="s">
        <v>2027</v>
      </c>
      <c r="H766" s="8">
        <v>40438.267361111109</v>
      </c>
      <c r="I766" s="8">
        <v>40530.634722222225</v>
      </c>
      <c r="J766">
        <v>1</v>
      </c>
    </row>
    <row r="767" spans="1:10" x14ac:dyDescent="0.25">
      <c r="A767">
        <v>779</v>
      </c>
      <c r="B767" t="s">
        <v>2028</v>
      </c>
      <c r="C767" t="s">
        <v>2029</v>
      </c>
      <c r="D767">
        <v>6717</v>
      </c>
      <c r="E767" t="s">
        <v>1999</v>
      </c>
      <c r="F767">
        <v>24</v>
      </c>
      <c r="G767" t="s">
        <v>187</v>
      </c>
      <c r="H767" s="8">
        <v>40438.269444444442</v>
      </c>
      <c r="I767" s="8">
        <v>40438.31527777778</v>
      </c>
      <c r="J767">
        <v>1</v>
      </c>
    </row>
    <row r="768" spans="1:10" x14ac:dyDescent="0.25">
      <c r="A768">
        <v>780</v>
      </c>
      <c r="B768" t="s">
        <v>2030</v>
      </c>
      <c r="C768" t="s">
        <v>2031</v>
      </c>
      <c r="D768">
        <v>6730</v>
      </c>
      <c r="E768" t="s">
        <v>2032</v>
      </c>
      <c r="F768">
        <v>24</v>
      </c>
      <c r="G768" t="s">
        <v>187</v>
      </c>
      <c r="H768" s="8">
        <v>40438.767361111109</v>
      </c>
      <c r="I768" s="8">
        <v>40438.949999999997</v>
      </c>
      <c r="J768">
        <v>1</v>
      </c>
    </row>
    <row r="769" spans="1:10" x14ac:dyDescent="0.25">
      <c r="A769">
        <v>781</v>
      </c>
      <c r="B769" t="s">
        <v>2033</v>
      </c>
      <c r="C769" t="s">
        <v>2034</v>
      </c>
      <c r="D769">
        <v>6436</v>
      </c>
      <c r="E769" t="s">
        <v>1321</v>
      </c>
      <c r="F769">
        <v>24</v>
      </c>
      <c r="G769" t="s">
        <v>187</v>
      </c>
      <c r="H769" s="8">
        <v>40439.509027777778</v>
      </c>
      <c r="I769" s="8">
        <v>40439.607638888891</v>
      </c>
      <c r="J769">
        <v>1</v>
      </c>
    </row>
    <row r="770" spans="1:10" x14ac:dyDescent="0.25">
      <c r="A770">
        <v>782</v>
      </c>
      <c r="B770" t="s">
        <v>2035</v>
      </c>
      <c r="C770" t="s">
        <v>2036</v>
      </c>
      <c r="D770">
        <v>6683</v>
      </c>
      <c r="E770" t="s">
        <v>2037</v>
      </c>
      <c r="F770">
        <v>6683</v>
      </c>
      <c r="G770" t="s">
        <v>2037</v>
      </c>
      <c r="H770" s="8">
        <v>40439.554166666669</v>
      </c>
      <c r="I770" s="8">
        <v>40443.625694444447</v>
      </c>
      <c r="J770">
        <v>1</v>
      </c>
    </row>
    <row r="771" spans="1:10" x14ac:dyDescent="0.25">
      <c r="A771">
        <v>783</v>
      </c>
      <c r="B771" t="s">
        <v>2038</v>
      </c>
      <c r="C771" t="s">
        <v>2039</v>
      </c>
      <c r="D771">
        <v>6731</v>
      </c>
      <c r="E771" t="s">
        <v>2040</v>
      </c>
      <c r="F771">
        <v>6731</v>
      </c>
      <c r="G771" t="s">
        <v>2040</v>
      </c>
      <c r="H771" s="8">
        <v>40441.15902777778</v>
      </c>
      <c r="I771" s="8">
        <v>40441.615277777775</v>
      </c>
      <c r="J771">
        <v>1</v>
      </c>
    </row>
    <row r="772" spans="1:10" x14ac:dyDescent="0.25">
      <c r="A772">
        <v>784</v>
      </c>
      <c r="B772" t="s">
        <v>2041</v>
      </c>
      <c r="C772" t="s">
        <v>2042</v>
      </c>
      <c r="D772">
        <v>6734</v>
      </c>
      <c r="E772" t="s">
        <v>2043</v>
      </c>
      <c r="F772">
        <v>1</v>
      </c>
      <c r="G772" t="s">
        <v>38</v>
      </c>
      <c r="H772" s="8">
        <v>40441.311805555553</v>
      </c>
      <c r="I772" s="8">
        <v>40441.568749999999</v>
      </c>
      <c r="J772">
        <v>3</v>
      </c>
    </row>
    <row r="773" spans="1:10" x14ac:dyDescent="0.25">
      <c r="A773">
        <v>785</v>
      </c>
      <c r="B773" t="s">
        <v>2044</v>
      </c>
      <c r="C773" t="s">
        <v>2045</v>
      </c>
      <c r="D773">
        <v>5408</v>
      </c>
      <c r="E773" t="s">
        <v>1164</v>
      </c>
      <c r="F773">
        <v>24</v>
      </c>
      <c r="G773" t="s">
        <v>187</v>
      </c>
      <c r="H773" s="8">
        <v>40441.600694444445</v>
      </c>
      <c r="I773" s="8">
        <v>40441.611805555556</v>
      </c>
      <c r="J773">
        <v>1</v>
      </c>
    </row>
    <row r="774" spans="1:10" x14ac:dyDescent="0.25">
      <c r="A774">
        <v>786</v>
      </c>
      <c r="B774" t="s">
        <v>2046</v>
      </c>
      <c r="C774" t="s">
        <v>2047</v>
      </c>
      <c r="D774">
        <v>6738</v>
      </c>
      <c r="E774" t="s">
        <v>2048</v>
      </c>
      <c r="F774">
        <v>1</v>
      </c>
      <c r="G774" t="s">
        <v>38</v>
      </c>
      <c r="H774" s="8">
        <v>40442.847916666666</v>
      </c>
      <c r="I774" s="8">
        <v>40450.265277777777</v>
      </c>
      <c r="J774">
        <v>1</v>
      </c>
    </row>
    <row r="775" spans="1:10" x14ac:dyDescent="0.25">
      <c r="A775">
        <v>787</v>
      </c>
      <c r="B775" t="s">
        <v>2049</v>
      </c>
      <c r="C775" t="s">
        <v>2050</v>
      </c>
      <c r="D775">
        <v>1159</v>
      </c>
      <c r="E775" t="s">
        <v>277</v>
      </c>
      <c r="F775">
        <v>1159</v>
      </c>
      <c r="G775" t="s">
        <v>277</v>
      </c>
      <c r="H775" s="8">
        <v>40442.909722222219</v>
      </c>
      <c r="I775" s="8">
        <v>40444.747916666667</v>
      </c>
      <c r="J775">
        <v>1</v>
      </c>
    </row>
    <row r="776" spans="1:10" x14ac:dyDescent="0.25">
      <c r="A776">
        <v>788</v>
      </c>
      <c r="B776" t="s">
        <v>2051</v>
      </c>
      <c r="C776" t="s">
        <v>2052</v>
      </c>
      <c r="D776">
        <v>6740</v>
      </c>
      <c r="E776" t="s">
        <v>2053</v>
      </c>
      <c r="F776">
        <v>1</v>
      </c>
      <c r="G776" t="s">
        <v>38</v>
      </c>
      <c r="H776" s="8">
        <v>40443.450694444444</v>
      </c>
      <c r="I776" s="8">
        <v>40445.015972222223</v>
      </c>
      <c r="J776">
        <v>1</v>
      </c>
    </row>
    <row r="777" spans="1:10" x14ac:dyDescent="0.25">
      <c r="A777">
        <v>789</v>
      </c>
      <c r="B777" t="s">
        <v>2054</v>
      </c>
      <c r="C777" t="s">
        <v>2055</v>
      </c>
      <c r="D777">
        <v>2369</v>
      </c>
      <c r="E777" t="s">
        <v>449</v>
      </c>
      <c r="F777">
        <v>2369</v>
      </c>
      <c r="G777" t="s">
        <v>449</v>
      </c>
      <c r="H777" s="8">
        <v>40444.172222222223</v>
      </c>
      <c r="I777" s="8">
        <v>40444.217361111114</v>
      </c>
      <c r="J777">
        <v>1</v>
      </c>
    </row>
    <row r="778" spans="1:10" x14ac:dyDescent="0.25">
      <c r="A778">
        <v>790</v>
      </c>
      <c r="B778" t="s">
        <v>2056</v>
      </c>
      <c r="C778" t="s">
        <v>2057</v>
      </c>
      <c r="D778">
        <v>6745</v>
      </c>
      <c r="E778" t="s">
        <v>2058</v>
      </c>
      <c r="F778">
        <v>24</v>
      </c>
      <c r="G778" t="s">
        <v>187</v>
      </c>
      <c r="H778" s="8">
        <v>40444.176388888889</v>
      </c>
      <c r="I778" s="8">
        <v>40452.197916666664</v>
      </c>
      <c r="J778">
        <v>1</v>
      </c>
    </row>
    <row r="779" spans="1:10" x14ac:dyDescent="0.25">
      <c r="A779">
        <v>791</v>
      </c>
      <c r="B779" t="s">
        <v>2059</v>
      </c>
      <c r="C779" t="s">
        <v>2060</v>
      </c>
      <c r="D779">
        <v>6746</v>
      </c>
      <c r="E779" t="s">
        <v>2061</v>
      </c>
      <c r="F779">
        <v>6746</v>
      </c>
      <c r="G779" t="s">
        <v>2061</v>
      </c>
      <c r="H779" s="8">
        <v>40444.399305555555</v>
      </c>
      <c r="I779" s="8">
        <v>40444.493055555555</v>
      </c>
      <c r="J779">
        <v>1</v>
      </c>
    </row>
    <row r="780" spans="1:10" x14ac:dyDescent="0.25">
      <c r="A780">
        <v>792</v>
      </c>
      <c r="B780" t="s">
        <v>2062</v>
      </c>
      <c r="C780" t="s">
        <v>2063</v>
      </c>
      <c r="D780">
        <v>27</v>
      </c>
      <c r="E780" t="s">
        <v>78</v>
      </c>
      <c r="F780">
        <v>27</v>
      </c>
      <c r="G780" t="s">
        <v>78</v>
      </c>
      <c r="H780" s="8">
        <v>40444.407638888886</v>
      </c>
      <c r="I780" s="8">
        <v>40444.517361111109</v>
      </c>
      <c r="J780">
        <v>1</v>
      </c>
    </row>
    <row r="781" spans="1:10" x14ac:dyDescent="0.25">
      <c r="A781">
        <v>793</v>
      </c>
      <c r="B781" t="s">
        <v>2064</v>
      </c>
      <c r="C781" t="s">
        <v>2065</v>
      </c>
      <c r="D781">
        <v>5971</v>
      </c>
      <c r="E781" t="s">
        <v>1211</v>
      </c>
      <c r="F781">
        <v>1</v>
      </c>
      <c r="G781" t="s">
        <v>38</v>
      </c>
      <c r="H781" s="8">
        <v>40445.002083333333</v>
      </c>
      <c r="I781" s="8">
        <v>40445.06527777778</v>
      </c>
      <c r="J781">
        <v>1</v>
      </c>
    </row>
    <row r="782" spans="1:10" x14ac:dyDescent="0.25">
      <c r="A782">
        <v>794</v>
      </c>
      <c r="B782" t="s">
        <v>2066</v>
      </c>
      <c r="C782" t="s">
        <v>2067</v>
      </c>
      <c r="D782">
        <v>6669</v>
      </c>
      <c r="E782" t="s">
        <v>1860</v>
      </c>
      <c r="F782">
        <v>6669</v>
      </c>
      <c r="G782" t="s">
        <v>1860</v>
      </c>
      <c r="H782" s="8">
        <v>40445.5625</v>
      </c>
      <c r="I782" s="8">
        <v>40445.62777777778</v>
      </c>
      <c r="J782">
        <v>1</v>
      </c>
    </row>
    <row r="783" spans="1:10" x14ac:dyDescent="0.25">
      <c r="A783">
        <v>795</v>
      </c>
      <c r="B783" t="s">
        <v>2068</v>
      </c>
      <c r="C783" t="s">
        <v>2069</v>
      </c>
      <c r="D783">
        <v>4324</v>
      </c>
      <c r="E783" t="s">
        <v>897</v>
      </c>
      <c r="F783">
        <v>5408</v>
      </c>
      <c r="G783" t="s">
        <v>1164</v>
      </c>
      <c r="H783" s="8">
        <v>40445.614583333336</v>
      </c>
      <c r="I783" s="8">
        <v>40446.229861111111</v>
      </c>
      <c r="J783">
        <v>1</v>
      </c>
    </row>
    <row r="784" spans="1:10" x14ac:dyDescent="0.25">
      <c r="A784">
        <v>796</v>
      </c>
      <c r="B784" t="s">
        <v>2070</v>
      </c>
      <c r="C784" t="s">
        <v>2071</v>
      </c>
      <c r="D784">
        <v>6751</v>
      </c>
      <c r="E784" t="s">
        <v>2072</v>
      </c>
      <c r="F784">
        <v>24</v>
      </c>
      <c r="G784" t="s">
        <v>187</v>
      </c>
      <c r="H784" s="8">
        <v>40445.640972222223</v>
      </c>
      <c r="I784" s="8">
        <v>40449.025694444441</v>
      </c>
      <c r="J784">
        <v>2</v>
      </c>
    </row>
    <row r="785" spans="1:10" x14ac:dyDescent="0.25">
      <c r="A785">
        <v>797</v>
      </c>
      <c r="B785" t="s">
        <v>2073</v>
      </c>
      <c r="C785" t="s">
        <v>2074</v>
      </c>
      <c r="D785">
        <v>6750</v>
      </c>
      <c r="E785" t="s">
        <v>2075</v>
      </c>
      <c r="F785">
        <v>6750</v>
      </c>
      <c r="G785" t="s">
        <v>2075</v>
      </c>
      <c r="H785" s="8">
        <v>40445.672222222223</v>
      </c>
      <c r="I785" s="8">
        <v>40447.82708333333</v>
      </c>
      <c r="J785">
        <v>1</v>
      </c>
    </row>
    <row r="786" spans="1:10" x14ac:dyDescent="0.25">
      <c r="A786">
        <v>798</v>
      </c>
      <c r="B786" t="s">
        <v>2076</v>
      </c>
      <c r="C786" t="s">
        <v>2077</v>
      </c>
      <c r="D786">
        <v>6754</v>
      </c>
      <c r="E786" t="s">
        <v>2078</v>
      </c>
      <c r="F786">
        <v>24</v>
      </c>
      <c r="G786" t="s">
        <v>187</v>
      </c>
      <c r="H786" s="8">
        <v>40445.74722222222</v>
      </c>
      <c r="I786" s="8">
        <v>40446.045138888891</v>
      </c>
      <c r="J786">
        <v>1</v>
      </c>
    </row>
    <row r="787" spans="1:10" x14ac:dyDescent="0.25">
      <c r="A787">
        <v>799</v>
      </c>
      <c r="B787" t="s">
        <v>2079</v>
      </c>
      <c r="C787" t="s">
        <v>2080</v>
      </c>
      <c r="D787">
        <v>6675</v>
      </c>
      <c r="E787" t="s">
        <v>1879</v>
      </c>
      <c r="F787">
        <v>24</v>
      </c>
      <c r="G787" t="s">
        <v>187</v>
      </c>
      <c r="H787" s="8">
        <v>40445.941666666666</v>
      </c>
      <c r="I787" s="8">
        <v>40451.97152777778</v>
      </c>
      <c r="J787">
        <v>1</v>
      </c>
    </row>
    <row r="788" spans="1:10" x14ac:dyDescent="0.25">
      <c r="A788">
        <v>800</v>
      </c>
      <c r="B788" t="s">
        <v>2081</v>
      </c>
      <c r="C788" t="s">
        <v>2082</v>
      </c>
      <c r="D788">
        <v>6755</v>
      </c>
      <c r="E788" t="s">
        <v>2083</v>
      </c>
      <c r="F788">
        <v>5408</v>
      </c>
      <c r="G788" t="s">
        <v>1164</v>
      </c>
      <c r="H788" s="8">
        <v>40446.459722222222</v>
      </c>
      <c r="I788" s="8">
        <v>40446.98541666667</v>
      </c>
      <c r="J788">
        <v>1</v>
      </c>
    </row>
    <row r="789" spans="1:10" x14ac:dyDescent="0.25">
      <c r="A789">
        <v>801</v>
      </c>
      <c r="B789" t="s">
        <v>2084</v>
      </c>
      <c r="C789" t="s">
        <v>2085</v>
      </c>
      <c r="D789">
        <v>6756</v>
      </c>
      <c r="E789" t="s">
        <v>2086</v>
      </c>
      <c r="F789">
        <v>5408</v>
      </c>
      <c r="G789" t="s">
        <v>1164</v>
      </c>
      <c r="H789" s="8">
        <v>40446.512499999997</v>
      </c>
      <c r="I789" s="8">
        <v>40446.625</v>
      </c>
      <c r="J789">
        <v>1</v>
      </c>
    </row>
    <row r="790" spans="1:10" x14ac:dyDescent="0.25">
      <c r="A790">
        <v>802</v>
      </c>
      <c r="B790" t="s">
        <v>2087</v>
      </c>
      <c r="C790" t="s">
        <v>2088</v>
      </c>
      <c r="D790">
        <v>6755</v>
      </c>
      <c r="E790" t="s">
        <v>2083</v>
      </c>
      <c r="F790">
        <v>5408</v>
      </c>
      <c r="G790" t="s">
        <v>1164</v>
      </c>
      <c r="H790" s="8">
        <v>40447.436805555553</v>
      </c>
      <c r="I790" s="8">
        <v>40447.638888888891</v>
      </c>
      <c r="J790">
        <v>1</v>
      </c>
    </row>
    <row r="791" spans="1:10" x14ac:dyDescent="0.25">
      <c r="A791">
        <v>803</v>
      </c>
      <c r="B791" t="s">
        <v>2089</v>
      </c>
      <c r="C791" t="s">
        <v>2090</v>
      </c>
      <c r="D791">
        <v>6758</v>
      </c>
      <c r="E791" t="s">
        <v>2091</v>
      </c>
      <c r="F791">
        <v>6758</v>
      </c>
      <c r="G791" t="s">
        <v>2091</v>
      </c>
      <c r="H791" s="8">
        <v>40448.567361111112</v>
      </c>
      <c r="I791" s="8">
        <v>40459.335416666669</v>
      </c>
      <c r="J791">
        <v>1</v>
      </c>
    </row>
    <row r="792" spans="1:10" x14ac:dyDescent="0.25">
      <c r="A792">
        <v>804</v>
      </c>
      <c r="B792" t="s">
        <v>2092</v>
      </c>
      <c r="C792" t="s">
        <v>2093</v>
      </c>
      <c r="D792">
        <v>6759</v>
      </c>
      <c r="E792" t="s">
        <v>2094</v>
      </c>
      <c r="F792">
        <v>6759</v>
      </c>
      <c r="G792" t="s">
        <v>2094</v>
      </c>
      <c r="H792" s="8">
        <v>40448.576388888891</v>
      </c>
      <c r="I792" s="8">
        <v>40450.664583333331</v>
      </c>
      <c r="J792">
        <v>1</v>
      </c>
    </row>
    <row r="793" spans="1:10" x14ac:dyDescent="0.25">
      <c r="A793">
        <v>805</v>
      </c>
      <c r="B793" t="s">
        <v>2095</v>
      </c>
      <c r="C793" t="s">
        <v>2096</v>
      </c>
      <c r="D793">
        <v>6720</v>
      </c>
      <c r="E793" t="s">
        <v>2009</v>
      </c>
      <c r="F793">
        <v>6720</v>
      </c>
      <c r="G793" t="s">
        <v>2009</v>
      </c>
      <c r="H793" s="8">
        <v>40448.80972222222</v>
      </c>
      <c r="I793" s="8">
        <v>40448.80972222222</v>
      </c>
      <c r="J793">
        <v>1</v>
      </c>
    </row>
    <row r="794" spans="1:10" x14ac:dyDescent="0.25">
      <c r="A794">
        <v>806</v>
      </c>
      <c r="B794" t="s">
        <v>2097</v>
      </c>
      <c r="C794" t="s">
        <v>2098</v>
      </c>
      <c r="D794">
        <v>6730</v>
      </c>
      <c r="E794" t="s">
        <v>2032</v>
      </c>
      <c r="F794">
        <v>24</v>
      </c>
      <c r="G794" t="s">
        <v>187</v>
      </c>
      <c r="H794" s="8">
        <v>40448.856944444444</v>
      </c>
      <c r="I794" s="8">
        <v>40448.916666666664</v>
      </c>
      <c r="J794">
        <v>1</v>
      </c>
    </row>
    <row r="795" spans="1:10" x14ac:dyDescent="0.25">
      <c r="A795">
        <v>807</v>
      </c>
      <c r="B795" t="s">
        <v>2099</v>
      </c>
      <c r="C795" t="s">
        <v>2100</v>
      </c>
      <c r="D795">
        <v>1159</v>
      </c>
      <c r="E795" t="s">
        <v>277</v>
      </c>
      <c r="F795">
        <v>1159</v>
      </c>
      <c r="G795" t="s">
        <v>277</v>
      </c>
      <c r="H795" s="8">
        <v>40449.730555555558</v>
      </c>
      <c r="I795" s="8">
        <v>40450.796527777777</v>
      </c>
      <c r="J795">
        <v>1</v>
      </c>
    </row>
    <row r="796" spans="1:10" x14ac:dyDescent="0.25">
      <c r="A796">
        <v>808</v>
      </c>
      <c r="B796" t="s">
        <v>2101</v>
      </c>
      <c r="C796" t="s">
        <v>2102</v>
      </c>
      <c r="D796">
        <v>6760</v>
      </c>
      <c r="E796" t="s">
        <v>2103</v>
      </c>
      <c r="F796">
        <v>1</v>
      </c>
      <c r="G796" t="s">
        <v>38</v>
      </c>
      <c r="H796" s="8">
        <v>40450.556944444441</v>
      </c>
      <c r="I796" s="8">
        <v>40451.220138888886</v>
      </c>
      <c r="J796">
        <v>1</v>
      </c>
    </row>
    <row r="797" spans="1:10" x14ac:dyDescent="0.25">
      <c r="A797">
        <v>809</v>
      </c>
      <c r="B797" t="s">
        <v>2104</v>
      </c>
      <c r="C797" t="s">
        <v>2105</v>
      </c>
      <c r="D797">
        <v>6539</v>
      </c>
      <c r="E797" t="s">
        <v>1487</v>
      </c>
      <c r="F797">
        <v>6539</v>
      </c>
      <c r="G797" t="s">
        <v>1487</v>
      </c>
      <c r="H797" s="8">
        <v>40451.615277777775</v>
      </c>
      <c r="I797" s="8">
        <v>40451.615277777775</v>
      </c>
      <c r="J797">
        <v>3</v>
      </c>
    </row>
    <row r="798" spans="1:10" x14ac:dyDescent="0.25">
      <c r="A798">
        <v>810</v>
      </c>
      <c r="B798" t="s">
        <v>2106</v>
      </c>
      <c r="C798" t="s">
        <v>2107</v>
      </c>
      <c r="D798">
        <v>6770</v>
      </c>
      <c r="E798" t="s">
        <v>2108</v>
      </c>
      <c r="F798">
        <v>6539</v>
      </c>
      <c r="G798" t="s">
        <v>1487</v>
      </c>
      <c r="H798" s="8">
        <v>40452.118750000001</v>
      </c>
      <c r="I798" s="8">
        <v>40463.876388888886</v>
      </c>
      <c r="J798">
        <v>1</v>
      </c>
    </row>
    <row r="799" spans="1:10" x14ac:dyDescent="0.25">
      <c r="A799">
        <v>811</v>
      </c>
      <c r="B799" t="s">
        <v>2109</v>
      </c>
      <c r="C799" t="s">
        <v>2110</v>
      </c>
      <c r="D799">
        <v>6745</v>
      </c>
      <c r="E799" t="s">
        <v>2058</v>
      </c>
      <c r="F799">
        <v>24</v>
      </c>
      <c r="G799" t="s">
        <v>187</v>
      </c>
      <c r="H799" s="8">
        <v>40452.209027777775</v>
      </c>
      <c r="I799" s="8">
        <v>40452.309027777781</v>
      </c>
      <c r="J799">
        <v>1</v>
      </c>
    </row>
    <row r="800" spans="1:10" x14ac:dyDescent="0.25">
      <c r="A800">
        <v>812</v>
      </c>
      <c r="B800" t="s">
        <v>2111</v>
      </c>
      <c r="C800" t="s">
        <v>2112</v>
      </c>
      <c r="D800">
        <v>5408</v>
      </c>
      <c r="E800" t="s">
        <v>1164</v>
      </c>
      <c r="F800">
        <v>5408</v>
      </c>
      <c r="G800" t="s">
        <v>1164</v>
      </c>
      <c r="H800" s="8">
        <v>40452.539583333331</v>
      </c>
      <c r="I800" s="8">
        <v>40452.539583333331</v>
      </c>
      <c r="J800">
        <v>1</v>
      </c>
    </row>
    <row r="801" spans="1:10" x14ac:dyDescent="0.25">
      <c r="A801">
        <v>813</v>
      </c>
      <c r="B801" t="s">
        <v>2113</v>
      </c>
      <c r="C801" t="s">
        <v>2114</v>
      </c>
      <c r="D801">
        <v>6774</v>
      </c>
      <c r="E801" t="s">
        <v>2115</v>
      </c>
      <c r="F801">
        <v>6061</v>
      </c>
      <c r="G801" t="s">
        <v>1232</v>
      </c>
      <c r="H801" s="8">
        <v>40452.695138888892</v>
      </c>
      <c r="I801" s="8">
        <v>40458.82916666667</v>
      </c>
      <c r="J801">
        <v>1</v>
      </c>
    </row>
    <row r="802" spans="1:10" x14ac:dyDescent="0.25">
      <c r="A802">
        <v>814</v>
      </c>
      <c r="B802" t="s">
        <v>2116</v>
      </c>
      <c r="C802" t="s">
        <v>2117</v>
      </c>
      <c r="D802">
        <v>6647</v>
      </c>
      <c r="E802" t="s">
        <v>1789</v>
      </c>
      <c r="F802">
        <v>24</v>
      </c>
      <c r="G802" t="s">
        <v>187</v>
      </c>
      <c r="H802" s="8">
        <v>40452.765277777777</v>
      </c>
      <c r="I802" s="8">
        <v>40457.550694444442</v>
      </c>
      <c r="J802">
        <v>1</v>
      </c>
    </row>
    <row r="803" spans="1:10" x14ac:dyDescent="0.25">
      <c r="A803">
        <v>815</v>
      </c>
      <c r="B803" t="s">
        <v>2118</v>
      </c>
      <c r="C803" t="s">
        <v>2119</v>
      </c>
      <c r="D803">
        <v>6776</v>
      </c>
      <c r="E803" t="s">
        <v>2120</v>
      </c>
      <c r="F803">
        <v>6776</v>
      </c>
      <c r="G803" t="s">
        <v>2120</v>
      </c>
      <c r="H803" s="8">
        <v>40452.86041666667</v>
      </c>
      <c r="I803" s="8">
        <v>40453.909722222219</v>
      </c>
      <c r="J803">
        <v>1</v>
      </c>
    </row>
    <row r="804" spans="1:10" x14ac:dyDescent="0.25">
      <c r="A804">
        <v>816</v>
      </c>
      <c r="B804" t="s">
        <v>2121</v>
      </c>
      <c r="C804" t="s">
        <v>2122</v>
      </c>
      <c r="D804">
        <v>4068</v>
      </c>
      <c r="E804" t="s">
        <v>852</v>
      </c>
      <c r="F804">
        <v>4068</v>
      </c>
      <c r="G804" t="s">
        <v>852</v>
      </c>
      <c r="H804" s="8">
        <v>40452.875694444447</v>
      </c>
      <c r="I804" s="8">
        <v>40455.879861111112</v>
      </c>
      <c r="J804">
        <v>1</v>
      </c>
    </row>
    <row r="805" spans="1:10" x14ac:dyDescent="0.25">
      <c r="A805">
        <v>817</v>
      </c>
      <c r="B805" t="s">
        <v>2123</v>
      </c>
      <c r="C805" t="s">
        <v>2124</v>
      </c>
      <c r="D805">
        <v>6777</v>
      </c>
      <c r="E805" t="s">
        <v>2125</v>
      </c>
      <c r="F805">
        <v>5408</v>
      </c>
      <c r="G805" t="s">
        <v>1164</v>
      </c>
      <c r="H805" s="8">
        <v>40453.311111111114</v>
      </c>
      <c r="I805" s="8">
        <v>40453.551388888889</v>
      </c>
      <c r="J805">
        <v>1</v>
      </c>
    </row>
    <row r="806" spans="1:10" x14ac:dyDescent="0.25">
      <c r="A806">
        <v>818</v>
      </c>
      <c r="B806" t="s">
        <v>2126</v>
      </c>
      <c r="C806" t="s">
        <v>2127</v>
      </c>
      <c r="D806">
        <v>6779</v>
      </c>
      <c r="E806" t="s">
        <v>2128</v>
      </c>
      <c r="F806">
        <v>6779</v>
      </c>
      <c r="G806" t="s">
        <v>2128</v>
      </c>
      <c r="H806" s="8">
        <v>40454.268750000003</v>
      </c>
      <c r="I806" s="8">
        <v>40455.881944444445</v>
      </c>
      <c r="J806">
        <v>1</v>
      </c>
    </row>
    <row r="807" spans="1:10" x14ac:dyDescent="0.25">
      <c r="A807">
        <v>823</v>
      </c>
      <c r="B807" t="s">
        <v>2129</v>
      </c>
      <c r="C807" t="s">
        <v>2130</v>
      </c>
      <c r="D807">
        <v>4068</v>
      </c>
      <c r="E807" t="s">
        <v>852</v>
      </c>
      <c r="F807">
        <v>4068</v>
      </c>
      <c r="G807" t="s">
        <v>852</v>
      </c>
      <c r="H807" s="8">
        <v>40456.756249999999</v>
      </c>
      <c r="I807" s="8">
        <v>40457.643750000003</v>
      </c>
      <c r="J807">
        <v>1</v>
      </c>
    </row>
    <row r="808" spans="1:10" x14ac:dyDescent="0.25">
      <c r="A808">
        <v>819</v>
      </c>
      <c r="B808" t="s">
        <v>2131</v>
      </c>
      <c r="C808" t="s">
        <v>2132</v>
      </c>
      <c r="D808">
        <v>6781</v>
      </c>
      <c r="E808" t="s">
        <v>2133</v>
      </c>
      <c r="F808">
        <v>6781</v>
      </c>
      <c r="G808" t="s">
        <v>2133</v>
      </c>
      <c r="H808" s="8">
        <v>40454.688888888886</v>
      </c>
      <c r="I808" s="8">
        <v>40455.204861111109</v>
      </c>
      <c r="J808">
        <v>1</v>
      </c>
    </row>
    <row r="809" spans="1:10" x14ac:dyDescent="0.25">
      <c r="A809">
        <v>820</v>
      </c>
      <c r="B809" t="s">
        <v>2134</v>
      </c>
      <c r="C809" t="s">
        <v>2135</v>
      </c>
      <c r="D809">
        <v>6783</v>
      </c>
      <c r="E809" t="s">
        <v>2136</v>
      </c>
      <c r="F809">
        <v>6801</v>
      </c>
      <c r="G809" t="s">
        <v>2137</v>
      </c>
      <c r="H809" s="8">
        <v>40455.602083333331</v>
      </c>
      <c r="I809" s="8">
        <v>40461.115972222222</v>
      </c>
      <c r="J809">
        <v>1</v>
      </c>
    </row>
    <row r="810" spans="1:10" x14ac:dyDescent="0.25">
      <c r="A810">
        <v>821</v>
      </c>
      <c r="B810" t="s">
        <v>2138</v>
      </c>
      <c r="C810" t="s">
        <v>2139</v>
      </c>
      <c r="D810">
        <v>6784</v>
      </c>
      <c r="E810" t="s">
        <v>2140</v>
      </c>
      <c r="F810">
        <v>24</v>
      </c>
      <c r="G810" t="s">
        <v>187</v>
      </c>
      <c r="H810" s="8">
        <v>40455.847222222219</v>
      </c>
      <c r="I810" s="8">
        <v>40463.049305555556</v>
      </c>
      <c r="J810">
        <v>1</v>
      </c>
    </row>
    <row r="811" spans="1:10" x14ac:dyDescent="0.25">
      <c r="A811">
        <v>822</v>
      </c>
      <c r="B811" t="s">
        <v>2141</v>
      </c>
      <c r="C811" t="s">
        <v>2142</v>
      </c>
      <c r="D811">
        <v>1886</v>
      </c>
      <c r="E811" t="s">
        <v>370</v>
      </c>
      <c r="F811">
        <v>1886</v>
      </c>
      <c r="G811" t="s">
        <v>370</v>
      </c>
      <c r="H811" s="8">
        <v>40456.336111111108</v>
      </c>
      <c r="I811" s="8">
        <v>40457.267361111109</v>
      </c>
      <c r="J811">
        <v>1</v>
      </c>
    </row>
    <row r="812" spans="1:10" x14ac:dyDescent="0.25">
      <c r="A812">
        <v>824</v>
      </c>
      <c r="B812" t="s">
        <v>2143</v>
      </c>
      <c r="C812" t="s">
        <v>2144</v>
      </c>
      <c r="D812">
        <v>6720</v>
      </c>
      <c r="E812" t="s">
        <v>2009</v>
      </c>
      <c r="F812">
        <v>24</v>
      </c>
      <c r="G812" t="s">
        <v>187</v>
      </c>
      <c r="H812" s="8">
        <v>40457.423611111109</v>
      </c>
      <c r="I812" s="8">
        <v>40457.996527777781</v>
      </c>
      <c r="J812">
        <v>1</v>
      </c>
    </row>
    <row r="813" spans="1:10" x14ac:dyDescent="0.25">
      <c r="A813">
        <v>825</v>
      </c>
      <c r="B813" t="s">
        <v>2145</v>
      </c>
      <c r="C813" t="s">
        <v>2146</v>
      </c>
      <c r="D813">
        <v>6791</v>
      </c>
      <c r="E813" t="s">
        <v>2147</v>
      </c>
      <c r="F813">
        <v>24</v>
      </c>
      <c r="G813" t="s">
        <v>187</v>
      </c>
      <c r="H813" s="8">
        <v>40457.697916666664</v>
      </c>
      <c r="I813" s="8">
        <v>40458.605555555558</v>
      </c>
      <c r="J813">
        <v>1</v>
      </c>
    </row>
    <row r="814" spans="1:10" x14ac:dyDescent="0.25">
      <c r="A814">
        <v>826</v>
      </c>
      <c r="B814" t="s">
        <v>2148</v>
      </c>
      <c r="C814" t="s">
        <v>2149</v>
      </c>
      <c r="D814">
        <v>3713</v>
      </c>
      <c r="E814" t="s">
        <v>755</v>
      </c>
      <c r="F814">
        <v>5408</v>
      </c>
      <c r="G814" t="s">
        <v>1164</v>
      </c>
      <c r="H814" s="8">
        <v>40458.447222222225</v>
      </c>
      <c r="I814" s="8">
        <v>40459.498611111114</v>
      </c>
      <c r="J814">
        <v>1</v>
      </c>
    </row>
    <row r="815" spans="1:10" x14ac:dyDescent="0.25">
      <c r="A815">
        <v>827</v>
      </c>
      <c r="B815" t="s">
        <v>2150</v>
      </c>
      <c r="C815" t="s">
        <v>2151</v>
      </c>
      <c r="D815">
        <v>28</v>
      </c>
      <c r="E815" t="s">
        <v>53</v>
      </c>
      <c r="F815">
        <v>28</v>
      </c>
      <c r="G815" t="s">
        <v>53</v>
      </c>
      <c r="H815" s="8">
        <v>40458.520138888889</v>
      </c>
      <c r="I815" s="8">
        <v>40458.571527777778</v>
      </c>
      <c r="J815">
        <v>1</v>
      </c>
    </row>
    <row r="816" spans="1:10" x14ac:dyDescent="0.25">
      <c r="A816">
        <v>828</v>
      </c>
      <c r="B816" t="s">
        <v>2152</v>
      </c>
      <c r="C816" t="s">
        <v>2153</v>
      </c>
      <c r="D816">
        <v>6720</v>
      </c>
      <c r="E816" t="s">
        <v>2009</v>
      </c>
      <c r="F816">
        <v>6720</v>
      </c>
      <c r="G816" t="s">
        <v>2009</v>
      </c>
      <c r="H816" s="8">
        <v>40458.606249999997</v>
      </c>
      <c r="I816" s="8">
        <v>40458.61041666667</v>
      </c>
      <c r="J816">
        <v>1</v>
      </c>
    </row>
    <row r="817" spans="1:10" x14ac:dyDescent="0.25">
      <c r="A817">
        <v>829</v>
      </c>
      <c r="B817" t="s">
        <v>2154</v>
      </c>
      <c r="C817" t="s">
        <v>2155</v>
      </c>
      <c r="D817">
        <v>4068</v>
      </c>
      <c r="E817" t="s">
        <v>852</v>
      </c>
      <c r="F817">
        <v>24</v>
      </c>
      <c r="G817" t="s">
        <v>187</v>
      </c>
      <c r="H817" s="8">
        <v>40458.675000000003</v>
      </c>
      <c r="I817" s="8">
        <v>40466.06527777778</v>
      </c>
      <c r="J817">
        <v>1</v>
      </c>
    </row>
    <row r="818" spans="1:10" x14ac:dyDescent="0.25">
      <c r="A818">
        <v>830</v>
      </c>
      <c r="B818" t="s">
        <v>2156</v>
      </c>
      <c r="C818" t="s">
        <v>2157</v>
      </c>
      <c r="D818">
        <v>6792</v>
      </c>
      <c r="E818" t="s">
        <v>2158</v>
      </c>
      <c r="F818">
        <v>24</v>
      </c>
      <c r="G818" t="s">
        <v>187</v>
      </c>
      <c r="H818" s="8">
        <v>40458.925000000003</v>
      </c>
      <c r="I818" s="8">
        <v>40463.021527777775</v>
      </c>
      <c r="J818">
        <v>1</v>
      </c>
    </row>
    <row r="819" spans="1:10" x14ac:dyDescent="0.25">
      <c r="A819">
        <v>842</v>
      </c>
      <c r="B819" t="s">
        <v>2159</v>
      </c>
      <c r="C819" t="s">
        <v>2160</v>
      </c>
      <c r="D819">
        <v>6542</v>
      </c>
      <c r="E819" t="s">
        <v>1502</v>
      </c>
      <c r="F819">
        <v>1</v>
      </c>
      <c r="H819" s="8">
        <v>40463.295138888891</v>
      </c>
      <c r="I819" s="8">
        <v>40463.99722222222</v>
      </c>
      <c r="J819">
        <v>1</v>
      </c>
    </row>
    <row r="820" spans="1:10" x14ac:dyDescent="0.25">
      <c r="A820">
        <v>831</v>
      </c>
      <c r="B820" t="s">
        <v>2161</v>
      </c>
      <c r="C820" t="s">
        <v>2162</v>
      </c>
      <c r="D820">
        <v>6795</v>
      </c>
      <c r="E820" t="s">
        <v>2163</v>
      </c>
      <c r="F820">
        <v>5408</v>
      </c>
      <c r="G820" t="s">
        <v>1164</v>
      </c>
      <c r="H820" s="8">
        <v>40459.484722222223</v>
      </c>
      <c r="I820" s="8">
        <v>40462.507638888892</v>
      </c>
      <c r="J820">
        <v>1</v>
      </c>
    </row>
    <row r="821" spans="1:10" x14ac:dyDescent="0.25">
      <c r="A821">
        <v>832</v>
      </c>
      <c r="B821" t="s">
        <v>2164</v>
      </c>
      <c r="C821" t="s">
        <v>2165</v>
      </c>
      <c r="D821">
        <v>2543</v>
      </c>
      <c r="E821" t="s">
        <v>485</v>
      </c>
      <c r="F821">
        <v>24</v>
      </c>
      <c r="G821" t="s">
        <v>187</v>
      </c>
      <c r="H821" s="8">
        <v>40459.693749999999</v>
      </c>
      <c r="I821" s="8">
        <v>40460.074999999997</v>
      </c>
      <c r="J821">
        <v>1</v>
      </c>
    </row>
    <row r="822" spans="1:10" x14ac:dyDescent="0.25">
      <c r="A822">
        <v>833</v>
      </c>
      <c r="B822" t="s">
        <v>2166</v>
      </c>
      <c r="C822" t="s">
        <v>2167</v>
      </c>
      <c r="D822">
        <v>6796</v>
      </c>
      <c r="E822" t="s">
        <v>2168</v>
      </c>
      <c r="F822">
        <v>6796</v>
      </c>
      <c r="G822" t="s">
        <v>2168</v>
      </c>
      <c r="H822" s="8">
        <v>40459.711111111108</v>
      </c>
      <c r="I822" s="8">
        <v>40459.711111111108</v>
      </c>
      <c r="J822">
        <v>1</v>
      </c>
    </row>
    <row r="823" spans="1:10" x14ac:dyDescent="0.25">
      <c r="A823">
        <v>834</v>
      </c>
      <c r="B823" t="s">
        <v>2169</v>
      </c>
      <c r="C823" t="s">
        <v>2170</v>
      </c>
      <c r="D823">
        <v>6799</v>
      </c>
      <c r="E823" t="s">
        <v>2171</v>
      </c>
      <c r="F823">
        <v>24</v>
      </c>
      <c r="G823" t="s">
        <v>187</v>
      </c>
      <c r="H823" s="8">
        <v>40459.85833333333</v>
      </c>
      <c r="I823" s="8">
        <v>40460.199305555558</v>
      </c>
      <c r="J823">
        <v>1</v>
      </c>
    </row>
    <row r="824" spans="1:10" x14ac:dyDescent="0.25">
      <c r="A824">
        <v>835</v>
      </c>
      <c r="B824" t="s">
        <v>2172</v>
      </c>
      <c r="C824" t="s">
        <v>2173</v>
      </c>
      <c r="D824">
        <v>6647</v>
      </c>
      <c r="E824" t="s">
        <v>1789</v>
      </c>
      <c r="F824">
        <v>24</v>
      </c>
      <c r="G824" t="s">
        <v>187</v>
      </c>
      <c r="H824" s="8">
        <v>40459.870833333334</v>
      </c>
      <c r="I824" s="8">
        <v>40460.067361111112</v>
      </c>
      <c r="J824">
        <v>1</v>
      </c>
    </row>
    <row r="825" spans="1:10" x14ac:dyDescent="0.25">
      <c r="A825">
        <v>836</v>
      </c>
      <c r="B825" t="s">
        <v>2174</v>
      </c>
      <c r="C825" t="s">
        <v>2175</v>
      </c>
      <c r="D825">
        <v>6769</v>
      </c>
      <c r="E825" t="s">
        <v>2176</v>
      </c>
      <c r="F825">
        <v>5408</v>
      </c>
      <c r="G825" t="s">
        <v>1164</v>
      </c>
      <c r="H825" s="8">
        <v>40460.061111111114</v>
      </c>
      <c r="I825" s="8">
        <v>40460.19027777778</v>
      </c>
      <c r="J825">
        <v>1</v>
      </c>
    </row>
    <row r="826" spans="1:10" x14ac:dyDescent="0.25">
      <c r="A826">
        <v>837</v>
      </c>
      <c r="B826" t="s">
        <v>2177</v>
      </c>
      <c r="C826" t="s">
        <v>2178</v>
      </c>
      <c r="D826">
        <v>6499</v>
      </c>
      <c r="E826" t="s">
        <v>2179</v>
      </c>
      <c r="F826">
        <v>6499</v>
      </c>
      <c r="G826" t="s">
        <v>2179</v>
      </c>
      <c r="H826" s="8">
        <v>40460.254166666666</v>
      </c>
      <c r="I826" s="8">
        <v>40463.716666666667</v>
      </c>
      <c r="J826">
        <v>1</v>
      </c>
    </row>
    <row r="827" spans="1:10" x14ac:dyDescent="0.25">
      <c r="A827">
        <v>838</v>
      </c>
      <c r="B827" t="s">
        <v>2180</v>
      </c>
      <c r="C827" t="s">
        <v>2181</v>
      </c>
      <c r="D827">
        <v>6801</v>
      </c>
      <c r="E827" t="s">
        <v>2137</v>
      </c>
      <c r="F827">
        <v>24</v>
      </c>
      <c r="G827" t="s">
        <v>187</v>
      </c>
      <c r="H827" s="8">
        <v>40461.068749999999</v>
      </c>
      <c r="I827" s="8">
        <v>40461.38958333333</v>
      </c>
      <c r="J827">
        <v>1</v>
      </c>
    </row>
    <row r="828" spans="1:10" x14ac:dyDescent="0.25">
      <c r="A828">
        <v>839</v>
      </c>
      <c r="B828" t="s">
        <v>2182</v>
      </c>
      <c r="C828" t="s">
        <v>2183</v>
      </c>
      <c r="D828">
        <v>6802</v>
      </c>
      <c r="E828" t="s">
        <v>2184</v>
      </c>
      <c r="F828">
        <v>24</v>
      </c>
      <c r="G828" t="s">
        <v>187</v>
      </c>
      <c r="H828" s="8">
        <v>40461.338888888888</v>
      </c>
      <c r="I828" s="8">
        <v>40463.357638888891</v>
      </c>
      <c r="J828">
        <v>1</v>
      </c>
    </row>
    <row r="829" spans="1:10" x14ac:dyDescent="0.25">
      <c r="A829">
        <v>840</v>
      </c>
      <c r="B829" t="s">
        <v>2185</v>
      </c>
      <c r="C829" t="s">
        <v>2186</v>
      </c>
      <c r="D829">
        <v>6779</v>
      </c>
      <c r="E829" t="s">
        <v>2128</v>
      </c>
      <c r="F829">
        <v>6779</v>
      </c>
      <c r="G829" t="s">
        <v>2128</v>
      </c>
      <c r="H829" s="8">
        <v>40461.857638888891</v>
      </c>
      <c r="I829" s="8">
        <v>40462.175000000003</v>
      </c>
      <c r="J829">
        <v>1</v>
      </c>
    </row>
    <row r="830" spans="1:10" x14ac:dyDescent="0.25">
      <c r="A830">
        <v>841</v>
      </c>
      <c r="B830" t="s">
        <v>2187</v>
      </c>
      <c r="C830" t="s">
        <v>2188</v>
      </c>
      <c r="D830">
        <v>6806</v>
      </c>
      <c r="E830" t="s">
        <v>2189</v>
      </c>
      <c r="F830">
        <v>6806</v>
      </c>
      <c r="G830" t="s">
        <v>2189</v>
      </c>
      <c r="H830" s="8">
        <v>40462.540277777778</v>
      </c>
      <c r="I830" s="8">
        <v>40463.375</v>
      </c>
      <c r="J830">
        <v>1</v>
      </c>
    </row>
    <row r="831" spans="1:10" x14ac:dyDescent="0.25">
      <c r="A831">
        <v>844</v>
      </c>
      <c r="B831" t="s">
        <v>2190</v>
      </c>
      <c r="C831" t="s">
        <v>2191</v>
      </c>
      <c r="D831">
        <v>6779</v>
      </c>
      <c r="E831" t="s">
        <v>2128</v>
      </c>
      <c r="F831">
        <v>6779</v>
      </c>
      <c r="H831" s="8">
        <v>40463.851388888892</v>
      </c>
      <c r="I831" s="8">
        <v>40466.137499999997</v>
      </c>
      <c r="J831">
        <v>1</v>
      </c>
    </row>
    <row r="832" spans="1:10" x14ac:dyDescent="0.25">
      <c r="A832">
        <v>845</v>
      </c>
      <c r="B832" t="s">
        <v>2192</v>
      </c>
      <c r="C832" t="s">
        <v>2193</v>
      </c>
      <c r="D832">
        <v>1886</v>
      </c>
      <c r="E832" t="s">
        <v>370</v>
      </c>
      <c r="F832">
        <v>24</v>
      </c>
      <c r="G832" t="s">
        <v>187</v>
      </c>
      <c r="H832" s="8">
        <v>40464.284722222219</v>
      </c>
      <c r="I832" s="8">
        <v>40464.493055555555</v>
      </c>
      <c r="J832">
        <v>1</v>
      </c>
    </row>
    <row r="833" spans="1:10" x14ac:dyDescent="0.25">
      <c r="A833">
        <v>847</v>
      </c>
      <c r="B833" t="s">
        <v>2194</v>
      </c>
      <c r="C833" t="s">
        <v>2195</v>
      </c>
      <c r="D833">
        <v>28</v>
      </c>
      <c r="E833" t="s">
        <v>53</v>
      </c>
      <c r="F833">
        <v>28</v>
      </c>
      <c r="G833" t="s">
        <v>53</v>
      </c>
      <c r="H833" s="8">
        <v>40464.556944444441</v>
      </c>
      <c r="I833" s="8">
        <v>40464.570138888892</v>
      </c>
      <c r="J833">
        <v>1</v>
      </c>
    </row>
    <row r="834" spans="1:10" x14ac:dyDescent="0.25">
      <c r="A834">
        <v>846</v>
      </c>
      <c r="B834" t="s">
        <v>2196</v>
      </c>
      <c r="C834" t="s">
        <v>2197</v>
      </c>
      <c r="D834">
        <v>6811</v>
      </c>
      <c r="E834" t="s">
        <v>2198</v>
      </c>
      <c r="F834">
        <v>6811</v>
      </c>
      <c r="G834" t="s">
        <v>2198</v>
      </c>
      <c r="H834" s="8">
        <v>40464.440972222219</v>
      </c>
      <c r="I834" s="8">
        <v>40464.540972222225</v>
      </c>
      <c r="J834">
        <v>1</v>
      </c>
    </row>
    <row r="835" spans="1:10" x14ac:dyDescent="0.25">
      <c r="A835">
        <v>848</v>
      </c>
      <c r="B835" t="s">
        <v>2199</v>
      </c>
      <c r="C835" t="s">
        <v>2200</v>
      </c>
      <c r="D835">
        <v>6812</v>
      </c>
      <c r="E835" t="s">
        <v>2201</v>
      </c>
      <c r="F835">
        <v>6812</v>
      </c>
      <c r="G835" t="s">
        <v>2201</v>
      </c>
      <c r="H835" s="8">
        <v>40464.740277777775</v>
      </c>
      <c r="I835" s="8">
        <v>40465.84097222222</v>
      </c>
      <c r="J835">
        <v>1</v>
      </c>
    </row>
    <row r="836" spans="1:10" x14ac:dyDescent="0.25">
      <c r="A836">
        <v>849</v>
      </c>
      <c r="B836" t="s">
        <v>2202</v>
      </c>
      <c r="C836" t="s">
        <v>2203</v>
      </c>
      <c r="D836">
        <v>6813</v>
      </c>
      <c r="E836" t="s">
        <v>2204</v>
      </c>
      <c r="F836">
        <v>24</v>
      </c>
      <c r="G836" t="s">
        <v>187</v>
      </c>
      <c r="H836" s="8">
        <v>40464.933333333334</v>
      </c>
      <c r="I836" s="8">
        <v>40465.060416666667</v>
      </c>
      <c r="J836">
        <v>1</v>
      </c>
    </row>
    <row r="837" spans="1:10" x14ac:dyDescent="0.25">
      <c r="A837">
        <v>850</v>
      </c>
      <c r="B837" t="s">
        <v>2205</v>
      </c>
      <c r="C837" t="s">
        <v>2206</v>
      </c>
      <c r="D837">
        <v>6814</v>
      </c>
      <c r="E837" t="s">
        <v>2207</v>
      </c>
      <c r="F837">
        <v>6814</v>
      </c>
      <c r="G837" t="s">
        <v>2207</v>
      </c>
      <c r="H837" s="8">
        <v>40465.47152777778</v>
      </c>
      <c r="I837" s="8">
        <v>40465.606944444444</v>
      </c>
      <c r="J837">
        <v>1</v>
      </c>
    </row>
    <row r="838" spans="1:10" x14ac:dyDescent="0.25">
      <c r="A838">
        <v>851</v>
      </c>
      <c r="B838" t="s">
        <v>2208</v>
      </c>
      <c r="C838" t="s">
        <v>2209</v>
      </c>
      <c r="D838">
        <v>6709</v>
      </c>
      <c r="E838" t="s">
        <v>1992</v>
      </c>
      <c r="F838">
        <v>24</v>
      </c>
      <c r="G838" t="s">
        <v>187</v>
      </c>
      <c r="H838" s="8">
        <v>40465.540277777778</v>
      </c>
      <c r="I838" s="8">
        <v>40512.519444444442</v>
      </c>
      <c r="J838">
        <v>1</v>
      </c>
    </row>
    <row r="839" spans="1:10" x14ac:dyDescent="0.25">
      <c r="A839">
        <v>852</v>
      </c>
      <c r="B839" t="s">
        <v>2210</v>
      </c>
      <c r="C839" t="s">
        <v>2211</v>
      </c>
      <c r="D839">
        <v>6816</v>
      </c>
      <c r="E839" t="s">
        <v>2212</v>
      </c>
      <c r="F839">
        <v>6816</v>
      </c>
      <c r="G839" t="s">
        <v>2212</v>
      </c>
      <c r="H839" s="8">
        <v>40465.98333333333</v>
      </c>
      <c r="I839" s="8">
        <v>40475.038888888892</v>
      </c>
      <c r="J839">
        <v>1</v>
      </c>
    </row>
    <row r="840" spans="1:10" x14ac:dyDescent="0.25">
      <c r="A840">
        <v>853</v>
      </c>
      <c r="B840" t="s">
        <v>2213</v>
      </c>
      <c r="C840" t="s">
        <v>2214</v>
      </c>
      <c r="D840">
        <v>6817</v>
      </c>
      <c r="E840" t="s">
        <v>2215</v>
      </c>
      <c r="F840">
        <v>24</v>
      </c>
      <c r="G840" t="s">
        <v>187</v>
      </c>
      <c r="H840" s="8">
        <v>40466.402777777781</v>
      </c>
      <c r="I840" s="8">
        <v>40466.614583333336</v>
      </c>
      <c r="J840">
        <v>1</v>
      </c>
    </row>
    <row r="841" spans="1:10" x14ac:dyDescent="0.25">
      <c r="A841">
        <v>854</v>
      </c>
      <c r="B841" t="s">
        <v>2216</v>
      </c>
      <c r="C841" t="s">
        <v>2217</v>
      </c>
      <c r="D841">
        <v>6820</v>
      </c>
      <c r="E841" t="s">
        <v>2218</v>
      </c>
      <c r="F841">
        <v>6820</v>
      </c>
      <c r="G841" t="s">
        <v>2218</v>
      </c>
      <c r="H841" s="8">
        <v>40466.961805555555</v>
      </c>
      <c r="I841" s="8">
        <v>40467.168055555558</v>
      </c>
      <c r="J841">
        <v>1</v>
      </c>
    </row>
    <row r="842" spans="1:10" x14ac:dyDescent="0.25">
      <c r="A842">
        <v>855</v>
      </c>
      <c r="B842" t="s">
        <v>2219</v>
      </c>
      <c r="C842" t="s">
        <v>2220</v>
      </c>
      <c r="D842">
        <v>6821</v>
      </c>
      <c r="E842" t="s">
        <v>2221</v>
      </c>
      <c r="F842">
        <v>6821</v>
      </c>
      <c r="G842" t="s">
        <v>2221</v>
      </c>
      <c r="H842" s="8">
        <v>40467.088194444441</v>
      </c>
      <c r="I842" s="8">
        <v>40474.809027777781</v>
      </c>
      <c r="J842">
        <v>1</v>
      </c>
    </row>
    <row r="843" spans="1:10" x14ac:dyDescent="0.25">
      <c r="A843">
        <v>856</v>
      </c>
      <c r="B843" t="s">
        <v>2222</v>
      </c>
      <c r="C843" t="s">
        <v>2223</v>
      </c>
      <c r="D843">
        <v>3479</v>
      </c>
      <c r="E843" t="s">
        <v>2224</v>
      </c>
      <c r="F843">
        <v>5408</v>
      </c>
      <c r="G843" t="s">
        <v>1164</v>
      </c>
      <c r="H843" s="8">
        <v>40467.506944444445</v>
      </c>
      <c r="I843" s="8">
        <v>40467.525694444441</v>
      </c>
      <c r="J843">
        <v>1</v>
      </c>
    </row>
    <row r="844" spans="1:10" x14ac:dyDescent="0.25">
      <c r="A844">
        <v>857</v>
      </c>
      <c r="B844" t="s">
        <v>2225</v>
      </c>
      <c r="C844" t="s">
        <v>2226</v>
      </c>
      <c r="D844">
        <v>6821</v>
      </c>
      <c r="E844" t="s">
        <v>2221</v>
      </c>
      <c r="F844">
        <v>6821</v>
      </c>
      <c r="G844" t="s">
        <v>2221</v>
      </c>
      <c r="H844" s="8">
        <v>40467.892361111109</v>
      </c>
      <c r="I844" s="8">
        <v>40474.807638888888</v>
      </c>
      <c r="J844">
        <v>1</v>
      </c>
    </row>
    <row r="845" spans="1:10" x14ac:dyDescent="0.25">
      <c r="A845">
        <v>858</v>
      </c>
      <c r="B845" t="s">
        <v>2227</v>
      </c>
      <c r="C845" t="s">
        <v>2228</v>
      </c>
      <c r="D845">
        <v>6821</v>
      </c>
      <c r="E845" t="s">
        <v>2221</v>
      </c>
      <c r="F845">
        <v>24</v>
      </c>
      <c r="G845" t="s">
        <v>187</v>
      </c>
      <c r="H845" s="8">
        <v>40467.904166666667</v>
      </c>
      <c r="I845" s="8">
        <v>40479.04791666667</v>
      </c>
      <c r="J845">
        <v>1</v>
      </c>
    </row>
    <row r="846" spans="1:10" x14ac:dyDescent="0.25">
      <c r="A846">
        <v>859</v>
      </c>
      <c r="B846" t="s">
        <v>2229</v>
      </c>
      <c r="C846" t="s">
        <v>2230</v>
      </c>
      <c r="D846">
        <v>6821</v>
      </c>
      <c r="E846" t="s">
        <v>2221</v>
      </c>
      <c r="F846">
        <v>6821</v>
      </c>
      <c r="G846" t="s">
        <v>2221</v>
      </c>
      <c r="H846" s="8">
        <v>40468.986805555556</v>
      </c>
      <c r="I846" s="8">
        <v>40474.805555555555</v>
      </c>
      <c r="J846">
        <v>1</v>
      </c>
    </row>
    <row r="847" spans="1:10" x14ac:dyDescent="0.25">
      <c r="A847">
        <v>860</v>
      </c>
      <c r="B847" t="s">
        <v>2231</v>
      </c>
      <c r="C847" t="s">
        <v>2232</v>
      </c>
      <c r="D847">
        <v>6821</v>
      </c>
      <c r="E847" t="s">
        <v>2221</v>
      </c>
      <c r="F847">
        <v>6821</v>
      </c>
      <c r="G847" t="s">
        <v>2221</v>
      </c>
      <c r="H847" s="8">
        <v>40469.152777777781</v>
      </c>
      <c r="I847" s="8">
        <v>40474.806944444441</v>
      </c>
      <c r="J847">
        <v>1</v>
      </c>
    </row>
    <row r="848" spans="1:10" x14ac:dyDescent="0.25">
      <c r="A848">
        <v>861</v>
      </c>
      <c r="B848" t="s">
        <v>2233</v>
      </c>
      <c r="C848" t="s">
        <v>2234</v>
      </c>
      <c r="D848">
        <v>6828</v>
      </c>
      <c r="E848" t="s">
        <v>2235</v>
      </c>
      <c r="F848">
        <v>24</v>
      </c>
      <c r="G848" t="s">
        <v>187</v>
      </c>
      <c r="H848" s="8">
        <v>40469.748611111114</v>
      </c>
      <c r="I848" s="8">
        <v>40471.506249999999</v>
      </c>
      <c r="J848">
        <v>1</v>
      </c>
    </row>
    <row r="849" spans="1:10" x14ac:dyDescent="0.25">
      <c r="A849">
        <v>864</v>
      </c>
      <c r="B849" t="s">
        <v>2236</v>
      </c>
      <c r="C849" t="s">
        <v>2237</v>
      </c>
      <c r="D849">
        <v>3008</v>
      </c>
      <c r="E849" t="s">
        <v>580</v>
      </c>
      <c r="F849">
        <v>3008</v>
      </c>
      <c r="G849" t="s">
        <v>580</v>
      </c>
      <c r="H849" s="8">
        <v>40470.410416666666</v>
      </c>
      <c r="I849" s="8">
        <v>40470.410416666666</v>
      </c>
      <c r="J849">
        <v>1</v>
      </c>
    </row>
    <row r="850" spans="1:10" x14ac:dyDescent="0.25">
      <c r="A850">
        <v>865</v>
      </c>
      <c r="B850" t="s">
        <v>2238</v>
      </c>
      <c r="C850" t="s">
        <v>2239</v>
      </c>
      <c r="D850">
        <v>6833</v>
      </c>
      <c r="E850" t="s">
        <v>2240</v>
      </c>
      <c r="F850">
        <v>2865</v>
      </c>
      <c r="G850" t="s">
        <v>553</v>
      </c>
      <c r="H850" s="8">
        <v>40470.752083333333</v>
      </c>
      <c r="I850" s="8">
        <v>40470.885416666664</v>
      </c>
      <c r="J850">
        <v>1</v>
      </c>
    </row>
    <row r="851" spans="1:10" x14ac:dyDescent="0.25">
      <c r="A851">
        <v>866</v>
      </c>
      <c r="B851" t="s">
        <v>2241</v>
      </c>
      <c r="C851" t="s">
        <v>2242</v>
      </c>
      <c r="D851">
        <v>6821</v>
      </c>
      <c r="E851" t="s">
        <v>2221</v>
      </c>
      <c r="F851">
        <v>6821</v>
      </c>
      <c r="G851" t="s">
        <v>2221</v>
      </c>
      <c r="H851" s="8">
        <v>40471.137499999997</v>
      </c>
      <c r="I851" s="8">
        <v>40474.790972222225</v>
      </c>
      <c r="J851">
        <v>1</v>
      </c>
    </row>
    <row r="852" spans="1:10" x14ac:dyDescent="0.25">
      <c r="A852">
        <v>867</v>
      </c>
      <c r="B852" t="s">
        <v>2243</v>
      </c>
      <c r="C852" t="s">
        <v>2244</v>
      </c>
      <c r="D852">
        <v>6835</v>
      </c>
      <c r="E852" t="s">
        <v>2245</v>
      </c>
      <c r="F852">
        <v>24</v>
      </c>
      <c r="G852" t="s">
        <v>187</v>
      </c>
      <c r="H852" s="8">
        <v>40471.34652777778</v>
      </c>
      <c r="I852" s="8">
        <v>40471.385416666664</v>
      </c>
      <c r="J852">
        <v>1</v>
      </c>
    </row>
    <row r="853" spans="1:10" x14ac:dyDescent="0.25">
      <c r="A853">
        <v>868</v>
      </c>
      <c r="B853" t="s">
        <v>2246</v>
      </c>
      <c r="C853" t="s">
        <v>2247</v>
      </c>
      <c r="D853">
        <v>6838</v>
      </c>
      <c r="E853" t="s">
        <v>2248</v>
      </c>
      <c r="F853">
        <v>6838</v>
      </c>
      <c r="H853" s="8">
        <v>40471.861805555556</v>
      </c>
      <c r="I853" s="8">
        <v>40473.855555555558</v>
      </c>
      <c r="J853">
        <v>1</v>
      </c>
    </row>
    <row r="854" spans="1:10" x14ac:dyDescent="0.25">
      <c r="A854">
        <v>884</v>
      </c>
      <c r="B854" t="s">
        <v>2249</v>
      </c>
      <c r="C854" t="s">
        <v>2250</v>
      </c>
      <c r="D854">
        <v>6850</v>
      </c>
      <c r="E854" t="s">
        <v>2251</v>
      </c>
      <c r="F854">
        <v>6850</v>
      </c>
      <c r="G854" t="s">
        <v>2251</v>
      </c>
      <c r="H854" s="8">
        <v>40475.231249999997</v>
      </c>
      <c r="I854" s="8">
        <v>40481.341666666667</v>
      </c>
      <c r="J854">
        <v>1</v>
      </c>
    </row>
    <row r="855" spans="1:10" x14ac:dyDescent="0.25">
      <c r="A855">
        <v>869</v>
      </c>
      <c r="B855" t="s">
        <v>2252</v>
      </c>
      <c r="C855" t="s">
        <v>2253</v>
      </c>
      <c r="D855">
        <v>1886</v>
      </c>
      <c r="E855" t="s">
        <v>370</v>
      </c>
      <c r="F855">
        <v>24</v>
      </c>
      <c r="G855" t="s">
        <v>187</v>
      </c>
      <c r="H855" s="8">
        <v>40472.400694444441</v>
      </c>
      <c r="I855" s="8">
        <v>40472.604861111111</v>
      </c>
      <c r="J855">
        <v>1</v>
      </c>
    </row>
    <row r="856" spans="1:10" x14ac:dyDescent="0.25">
      <c r="A856">
        <v>870</v>
      </c>
      <c r="B856" t="s">
        <v>1493</v>
      </c>
      <c r="C856" t="s">
        <v>2254</v>
      </c>
      <c r="D856">
        <v>6839</v>
      </c>
      <c r="E856" t="s">
        <v>2255</v>
      </c>
      <c r="F856">
        <v>24</v>
      </c>
      <c r="G856" t="s">
        <v>187</v>
      </c>
      <c r="H856" s="8">
        <v>40472.428472222222</v>
      </c>
      <c r="I856" s="8">
        <v>40472.595833333333</v>
      </c>
      <c r="J856">
        <v>3</v>
      </c>
    </row>
    <row r="857" spans="1:10" x14ac:dyDescent="0.25">
      <c r="A857">
        <v>871</v>
      </c>
      <c r="B857" t="s">
        <v>2256</v>
      </c>
      <c r="C857" t="s">
        <v>2257</v>
      </c>
      <c r="D857">
        <v>6821</v>
      </c>
      <c r="E857" t="s">
        <v>2221</v>
      </c>
      <c r="F857">
        <v>6821</v>
      </c>
      <c r="G857" t="s">
        <v>2221</v>
      </c>
      <c r="H857" s="8">
        <v>40472.540972222225</v>
      </c>
      <c r="I857" s="8">
        <v>40474.804166666669</v>
      </c>
      <c r="J857">
        <v>1</v>
      </c>
    </row>
    <row r="858" spans="1:10" x14ac:dyDescent="0.25">
      <c r="A858">
        <v>872</v>
      </c>
      <c r="B858" t="s">
        <v>2258</v>
      </c>
      <c r="C858" t="s">
        <v>2259</v>
      </c>
      <c r="D858">
        <v>6840</v>
      </c>
      <c r="E858" t="s">
        <v>2260</v>
      </c>
      <c r="F858">
        <v>2865</v>
      </c>
      <c r="G858" t="s">
        <v>553</v>
      </c>
      <c r="H858" s="8">
        <v>40472.65902777778</v>
      </c>
      <c r="I858" s="8">
        <v>40472.663888888892</v>
      </c>
      <c r="J858">
        <v>1</v>
      </c>
    </row>
    <row r="859" spans="1:10" x14ac:dyDescent="0.25">
      <c r="A859">
        <v>873</v>
      </c>
      <c r="B859" t="s">
        <v>2261</v>
      </c>
      <c r="C859" t="s">
        <v>2262</v>
      </c>
      <c r="D859">
        <v>6841</v>
      </c>
      <c r="E859" t="s">
        <v>2263</v>
      </c>
      <c r="F859">
        <v>6841</v>
      </c>
      <c r="G859" t="s">
        <v>2263</v>
      </c>
      <c r="H859" s="8">
        <v>40472.698611111111</v>
      </c>
      <c r="I859" s="8">
        <v>40473.800694444442</v>
      </c>
      <c r="J859">
        <v>1</v>
      </c>
    </row>
    <row r="860" spans="1:10" x14ac:dyDescent="0.25">
      <c r="A860">
        <v>874</v>
      </c>
      <c r="B860" t="s">
        <v>2264</v>
      </c>
      <c r="C860" t="s">
        <v>2265</v>
      </c>
      <c r="D860">
        <v>6844</v>
      </c>
      <c r="E860" t="s">
        <v>2266</v>
      </c>
      <c r="F860">
        <v>6844</v>
      </c>
      <c r="G860" t="s">
        <v>2266</v>
      </c>
      <c r="H860" s="8">
        <v>40473.061805555553</v>
      </c>
      <c r="I860" s="8">
        <v>40476.865972222222</v>
      </c>
      <c r="J860">
        <v>1</v>
      </c>
    </row>
    <row r="861" spans="1:10" x14ac:dyDescent="0.25">
      <c r="A861">
        <v>875</v>
      </c>
      <c r="B861" t="s">
        <v>2267</v>
      </c>
      <c r="C861" t="s">
        <v>2268</v>
      </c>
      <c r="D861">
        <v>5114</v>
      </c>
      <c r="E861" t="s">
        <v>1057</v>
      </c>
      <c r="F861">
        <v>5114</v>
      </c>
      <c r="G861" t="s">
        <v>1057</v>
      </c>
      <c r="H861" s="8">
        <v>40473.652083333334</v>
      </c>
      <c r="I861" s="8">
        <v>40474.46597222222</v>
      </c>
      <c r="J861">
        <v>1</v>
      </c>
    </row>
    <row r="862" spans="1:10" x14ac:dyDescent="0.25">
      <c r="A862">
        <v>876</v>
      </c>
      <c r="B862" t="s">
        <v>2269</v>
      </c>
      <c r="C862" t="s">
        <v>2270</v>
      </c>
      <c r="D862">
        <v>6846</v>
      </c>
      <c r="E862" t="s">
        <v>2271</v>
      </c>
      <c r="F862">
        <v>24</v>
      </c>
      <c r="G862" t="s">
        <v>187</v>
      </c>
      <c r="H862" s="8">
        <v>40473.697222222225</v>
      </c>
      <c r="I862" s="8">
        <v>40485.990277777775</v>
      </c>
      <c r="J862">
        <v>1</v>
      </c>
    </row>
    <row r="863" spans="1:10" x14ac:dyDescent="0.25">
      <c r="A863">
        <v>877</v>
      </c>
      <c r="B863" t="s">
        <v>2272</v>
      </c>
      <c r="C863" t="s">
        <v>2273</v>
      </c>
      <c r="D863">
        <v>6847</v>
      </c>
      <c r="E863" t="s">
        <v>2274</v>
      </c>
      <c r="F863">
        <v>6847</v>
      </c>
      <c r="G863" t="s">
        <v>2274</v>
      </c>
      <c r="H863" s="8">
        <v>40473.712500000001</v>
      </c>
      <c r="I863" s="8">
        <v>40473.712500000001</v>
      </c>
      <c r="J863">
        <v>1</v>
      </c>
    </row>
    <row r="864" spans="1:10" x14ac:dyDescent="0.25">
      <c r="A864">
        <v>878</v>
      </c>
      <c r="B864" t="s">
        <v>2275</v>
      </c>
      <c r="C864" t="s">
        <v>2276</v>
      </c>
      <c r="D864">
        <v>6791</v>
      </c>
      <c r="E864" t="s">
        <v>2147</v>
      </c>
      <c r="F864">
        <v>24</v>
      </c>
      <c r="G864" t="s">
        <v>187</v>
      </c>
      <c r="H864" s="8">
        <v>40473.712500000001</v>
      </c>
      <c r="I864" s="8">
        <v>40479.070138888892</v>
      </c>
      <c r="J864">
        <v>1</v>
      </c>
    </row>
    <row r="865" spans="1:10" x14ac:dyDescent="0.25">
      <c r="A865">
        <v>879</v>
      </c>
      <c r="B865" t="s">
        <v>2277</v>
      </c>
      <c r="C865" t="s">
        <v>2278</v>
      </c>
      <c r="D865">
        <v>6847</v>
      </c>
      <c r="E865" t="s">
        <v>2274</v>
      </c>
      <c r="F865">
        <v>24</v>
      </c>
      <c r="G865" t="s">
        <v>187</v>
      </c>
      <c r="H865" s="8">
        <v>40473.714583333334</v>
      </c>
      <c r="I865" s="8">
        <v>40474.041666666664</v>
      </c>
      <c r="J865">
        <v>1</v>
      </c>
    </row>
    <row r="866" spans="1:10" x14ac:dyDescent="0.25">
      <c r="A866">
        <v>880</v>
      </c>
      <c r="B866" t="s">
        <v>2279</v>
      </c>
      <c r="C866" t="s">
        <v>2280</v>
      </c>
      <c r="D866">
        <v>5971</v>
      </c>
      <c r="E866" t="s">
        <v>1211</v>
      </c>
      <c r="F866">
        <v>24</v>
      </c>
      <c r="G866" t="s">
        <v>187</v>
      </c>
      <c r="H866" s="8">
        <v>40473.96597222222</v>
      </c>
      <c r="I866" s="8">
        <v>40474.048611111109</v>
      </c>
      <c r="J866">
        <v>1</v>
      </c>
    </row>
    <row r="867" spans="1:10" x14ac:dyDescent="0.25">
      <c r="A867">
        <v>882</v>
      </c>
      <c r="B867" t="s">
        <v>2281</v>
      </c>
      <c r="C867" t="s">
        <v>2282</v>
      </c>
      <c r="D867">
        <v>6821</v>
      </c>
      <c r="E867" t="s">
        <v>2221</v>
      </c>
      <c r="F867">
        <v>6821</v>
      </c>
      <c r="G867" t="s">
        <v>2221</v>
      </c>
      <c r="H867" s="8">
        <v>40474.786805555559</v>
      </c>
      <c r="I867" s="8">
        <v>40475.163888888892</v>
      </c>
      <c r="J867">
        <v>1</v>
      </c>
    </row>
    <row r="868" spans="1:10" x14ac:dyDescent="0.25">
      <c r="A868">
        <v>883</v>
      </c>
      <c r="B868" t="s">
        <v>2283</v>
      </c>
      <c r="C868" t="s">
        <v>2284</v>
      </c>
      <c r="D868">
        <v>4061</v>
      </c>
      <c r="E868" t="s">
        <v>849</v>
      </c>
      <c r="F868">
        <v>24</v>
      </c>
      <c r="G868" t="s">
        <v>187</v>
      </c>
      <c r="H868" s="8">
        <v>40474.877083333333</v>
      </c>
      <c r="I868" s="8">
        <v>40512.451388888891</v>
      </c>
      <c r="J868">
        <v>1</v>
      </c>
    </row>
    <row r="869" spans="1:10" x14ac:dyDescent="0.25">
      <c r="A869">
        <v>887</v>
      </c>
      <c r="B869" t="s">
        <v>2285</v>
      </c>
      <c r="C869" t="s">
        <v>2286</v>
      </c>
      <c r="D869">
        <v>6779</v>
      </c>
      <c r="E869" t="s">
        <v>2128</v>
      </c>
      <c r="F869">
        <v>6779</v>
      </c>
      <c r="G869" t="s">
        <v>2128</v>
      </c>
      <c r="H869" s="8">
        <v>40475.865972222222</v>
      </c>
      <c r="I869" s="8">
        <v>40491.208333333336</v>
      </c>
      <c r="J869">
        <v>1</v>
      </c>
    </row>
    <row r="870" spans="1:10" x14ac:dyDescent="0.25">
      <c r="A870">
        <v>885</v>
      </c>
      <c r="B870" t="s">
        <v>2287</v>
      </c>
      <c r="C870" t="s">
        <v>2288</v>
      </c>
      <c r="D870">
        <v>6821</v>
      </c>
      <c r="E870" t="s">
        <v>2221</v>
      </c>
      <c r="F870">
        <v>6821</v>
      </c>
      <c r="G870" t="s">
        <v>2221</v>
      </c>
      <c r="H870" s="8">
        <v>40475.305555555555</v>
      </c>
      <c r="I870" s="8">
        <v>40476.170138888891</v>
      </c>
      <c r="J870">
        <v>1</v>
      </c>
    </row>
    <row r="871" spans="1:10" x14ac:dyDescent="0.25">
      <c r="A871">
        <v>886</v>
      </c>
      <c r="B871" t="s">
        <v>2289</v>
      </c>
      <c r="C871" t="s">
        <v>2290</v>
      </c>
      <c r="D871">
        <v>6851</v>
      </c>
      <c r="E871" t="s">
        <v>2291</v>
      </c>
      <c r="F871">
        <v>24</v>
      </c>
      <c r="G871" t="s">
        <v>187</v>
      </c>
      <c r="H871" s="8">
        <v>40475.443749999999</v>
      </c>
      <c r="I871" s="8">
        <v>40477.988888888889</v>
      </c>
      <c r="J871">
        <v>1</v>
      </c>
    </row>
    <row r="872" spans="1:10" x14ac:dyDescent="0.25">
      <c r="A872">
        <v>888</v>
      </c>
      <c r="B872" t="s">
        <v>2292</v>
      </c>
      <c r="C872" t="s">
        <v>2293</v>
      </c>
      <c r="D872">
        <v>6821</v>
      </c>
      <c r="E872" t="s">
        <v>2221</v>
      </c>
      <c r="F872">
        <v>6821</v>
      </c>
      <c r="G872" t="s">
        <v>2221</v>
      </c>
      <c r="H872" s="8">
        <v>40475.975694444445</v>
      </c>
      <c r="I872" s="8">
        <v>40476.005555555559</v>
      </c>
      <c r="J872">
        <v>1</v>
      </c>
    </row>
    <row r="873" spans="1:10" x14ac:dyDescent="0.25">
      <c r="A873">
        <v>889</v>
      </c>
      <c r="B873" t="s">
        <v>2294</v>
      </c>
      <c r="C873" t="s">
        <v>2295</v>
      </c>
      <c r="D873">
        <v>6852</v>
      </c>
      <c r="E873" t="s">
        <v>2296</v>
      </c>
      <c r="F873">
        <v>6458</v>
      </c>
      <c r="G873" t="s">
        <v>1337</v>
      </c>
      <c r="H873" s="8">
        <v>40476.188194444447</v>
      </c>
      <c r="I873" s="8">
        <v>40483.104861111111</v>
      </c>
      <c r="J873">
        <v>1</v>
      </c>
    </row>
    <row r="874" spans="1:10" x14ac:dyDescent="0.25">
      <c r="A874">
        <v>890</v>
      </c>
      <c r="B874" t="s">
        <v>2297</v>
      </c>
      <c r="C874" t="s">
        <v>2298</v>
      </c>
      <c r="D874">
        <v>6801</v>
      </c>
      <c r="E874" t="s">
        <v>2137</v>
      </c>
      <c r="F874">
        <v>24</v>
      </c>
      <c r="G874" t="s">
        <v>187</v>
      </c>
      <c r="H874" s="8">
        <v>40476.275000000001</v>
      </c>
      <c r="I874" s="8">
        <v>40476.386805555558</v>
      </c>
      <c r="J874">
        <v>1</v>
      </c>
    </row>
    <row r="875" spans="1:10" x14ac:dyDescent="0.25">
      <c r="A875">
        <v>891</v>
      </c>
      <c r="B875" t="s">
        <v>2299</v>
      </c>
      <c r="C875" t="s">
        <v>2300</v>
      </c>
      <c r="D875">
        <v>176</v>
      </c>
      <c r="E875" t="s">
        <v>541</v>
      </c>
      <c r="F875">
        <v>176</v>
      </c>
      <c r="G875" t="s">
        <v>541</v>
      </c>
      <c r="H875" s="8">
        <v>40476.331250000003</v>
      </c>
      <c r="I875" s="8">
        <v>40476.393750000003</v>
      </c>
      <c r="J875">
        <v>1</v>
      </c>
    </row>
    <row r="876" spans="1:10" x14ac:dyDescent="0.25">
      <c r="A876">
        <v>892</v>
      </c>
      <c r="B876" t="s">
        <v>2301</v>
      </c>
      <c r="C876" t="s">
        <v>2302</v>
      </c>
      <c r="D876">
        <v>6071</v>
      </c>
      <c r="E876" t="s">
        <v>302</v>
      </c>
      <c r="F876">
        <v>6071</v>
      </c>
      <c r="G876" t="s">
        <v>302</v>
      </c>
      <c r="H876" s="8">
        <v>40476.590277777781</v>
      </c>
      <c r="I876" s="8">
        <v>40476.590277777781</v>
      </c>
      <c r="J876">
        <v>1</v>
      </c>
    </row>
    <row r="877" spans="1:10" x14ac:dyDescent="0.25">
      <c r="A877">
        <v>893</v>
      </c>
      <c r="B877" t="s">
        <v>2303</v>
      </c>
      <c r="C877" t="s">
        <v>2304</v>
      </c>
      <c r="D877">
        <v>6821</v>
      </c>
      <c r="E877" t="s">
        <v>2221</v>
      </c>
      <c r="F877">
        <v>6713</v>
      </c>
      <c r="G877" t="s">
        <v>2305</v>
      </c>
      <c r="H877" s="8">
        <v>40476.660416666666</v>
      </c>
      <c r="I877" s="8">
        <v>40477.332638888889</v>
      </c>
      <c r="J877">
        <v>1</v>
      </c>
    </row>
    <row r="878" spans="1:10" x14ac:dyDescent="0.25">
      <c r="A878">
        <v>894</v>
      </c>
      <c r="B878" t="s">
        <v>2306</v>
      </c>
      <c r="C878" t="s">
        <v>2307</v>
      </c>
      <c r="D878">
        <v>6853</v>
      </c>
      <c r="E878" t="s">
        <v>2308</v>
      </c>
      <c r="F878">
        <v>24</v>
      </c>
      <c r="G878" t="s">
        <v>187</v>
      </c>
      <c r="H878" s="8">
        <v>40476.692361111112</v>
      </c>
      <c r="I878" s="8">
        <v>40476.943055555559</v>
      </c>
      <c r="J878">
        <v>1</v>
      </c>
    </row>
    <row r="879" spans="1:10" x14ac:dyDescent="0.25">
      <c r="A879">
        <v>895</v>
      </c>
      <c r="B879" t="s">
        <v>2309</v>
      </c>
      <c r="C879" t="s">
        <v>2310</v>
      </c>
      <c r="D879">
        <v>6821</v>
      </c>
      <c r="E879" t="s">
        <v>2221</v>
      </c>
      <c r="F879">
        <v>6458</v>
      </c>
      <c r="G879" t="s">
        <v>1337</v>
      </c>
      <c r="H879" s="8">
        <v>40476.970138888886</v>
      </c>
      <c r="I879" s="8">
        <v>40477.049305555556</v>
      </c>
      <c r="J879">
        <v>1</v>
      </c>
    </row>
    <row r="880" spans="1:10" x14ac:dyDescent="0.25">
      <c r="A880">
        <v>896</v>
      </c>
      <c r="B880" t="s">
        <v>2311</v>
      </c>
      <c r="C880" t="s">
        <v>2312</v>
      </c>
      <c r="D880">
        <v>6802</v>
      </c>
      <c r="E880" t="s">
        <v>2184</v>
      </c>
      <c r="F880">
        <v>24</v>
      </c>
      <c r="G880" t="s">
        <v>187</v>
      </c>
      <c r="H880" s="8">
        <v>40477.52847222222</v>
      </c>
      <c r="I880" s="8">
        <v>40477.556250000001</v>
      </c>
      <c r="J880">
        <v>1</v>
      </c>
    </row>
    <row r="881" spans="1:10" x14ac:dyDescent="0.25">
      <c r="A881">
        <v>897</v>
      </c>
      <c r="B881" t="s">
        <v>2313</v>
      </c>
      <c r="C881" t="s">
        <v>2314</v>
      </c>
      <c r="D881">
        <v>6671</v>
      </c>
      <c r="E881" t="s">
        <v>2315</v>
      </c>
      <c r="F881">
        <v>6671</v>
      </c>
      <c r="G881" t="s">
        <v>2315</v>
      </c>
      <c r="H881" s="8">
        <v>40478.740277777775</v>
      </c>
      <c r="I881" s="8">
        <v>40493.603472222225</v>
      </c>
      <c r="J881">
        <v>1</v>
      </c>
    </row>
    <row r="882" spans="1:10" x14ac:dyDescent="0.25">
      <c r="A882">
        <v>898</v>
      </c>
      <c r="B882" t="s">
        <v>2316</v>
      </c>
      <c r="C882" t="s">
        <v>2317</v>
      </c>
      <c r="D882">
        <v>3108</v>
      </c>
      <c r="E882" t="s">
        <v>623</v>
      </c>
      <c r="F882">
        <v>24</v>
      </c>
      <c r="G882" t="s">
        <v>187</v>
      </c>
      <c r="H882" s="8">
        <v>40478.836111111108</v>
      </c>
      <c r="I882" s="8">
        <v>40480.854166666664</v>
      </c>
      <c r="J882">
        <v>1</v>
      </c>
    </row>
    <row r="883" spans="1:10" x14ac:dyDescent="0.25">
      <c r="A883">
        <v>899</v>
      </c>
      <c r="B883" t="s">
        <v>2318</v>
      </c>
      <c r="C883" t="s">
        <v>2319</v>
      </c>
      <c r="D883">
        <v>6857</v>
      </c>
      <c r="E883" t="s">
        <v>2320</v>
      </c>
      <c r="F883">
        <v>24</v>
      </c>
      <c r="G883" t="s">
        <v>187</v>
      </c>
      <c r="H883" s="8">
        <v>40479.064583333333</v>
      </c>
      <c r="I883" s="8">
        <v>40547.60833333333</v>
      </c>
      <c r="J883">
        <v>1</v>
      </c>
    </row>
    <row r="884" spans="1:10" x14ac:dyDescent="0.25">
      <c r="A884">
        <v>900</v>
      </c>
      <c r="B884" t="s">
        <v>2321</v>
      </c>
      <c r="C884" t="s">
        <v>2322</v>
      </c>
      <c r="D884">
        <v>6821</v>
      </c>
      <c r="E884" t="s">
        <v>2221</v>
      </c>
      <c r="F884">
        <v>24</v>
      </c>
      <c r="G884" t="s">
        <v>187</v>
      </c>
      <c r="H884" s="8">
        <v>40479.066666666666</v>
      </c>
      <c r="I884" s="8">
        <v>40479.243750000001</v>
      </c>
      <c r="J884">
        <v>1</v>
      </c>
    </row>
    <row r="885" spans="1:10" x14ac:dyDescent="0.25">
      <c r="A885">
        <v>901</v>
      </c>
      <c r="B885" t="s">
        <v>2323</v>
      </c>
      <c r="C885" t="s">
        <v>2324</v>
      </c>
      <c r="D885">
        <v>6858</v>
      </c>
      <c r="E885" t="s">
        <v>2325</v>
      </c>
      <c r="F885">
        <v>24</v>
      </c>
      <c r="G885" t="s">
        <v>187</v>
      </c>
      <c r="H885" s="8">
        <v>40479.324305555558</v>
      </c>
      <c r="I885" s="8">
        <v>40480</v>
      </c>
      <c r="J885">
        <v>1</v>
      </c>
    </row>
    <row r="886" spans="1:10" x14ac:dyDescent="0.25">
      <c r="A886">
        <v>902</v>
      </c>
      <c r="B886" t="s">
        <v>2326</v>
      </c>
      <c r="C886" t="s">
        <v>2327</v>
      </c>
      <c r="D886">
        <v>1</v>
      </c>
      <c r="E886" t="s">
        <v>38</v>
      </c>
      <c r="F886">
        <v>24</v>
      </c>
      <c r="G886" t="s">
        <v>187</v>
      </c>
      <c r="H886" s="8">
        <v>40480.042361111111</v>
      </c>
      <c r="I886" s="8">
        <v>40486.006249999999</v>
      </c>
      <c r="J886">
        <v>4</v>
      </c>
    </row>
    <row r="887" spans="1:10" x14ac:dyDescent="0.25">
      <c r="A887">
        <v>903</v>
      </c>
      <c r="B887" t="s">
        <v>2328</v>
      </c>
      <c r="C887" t="s">
        <v>2329</v>
      </c>
      <c r="D887">
        <v>6862</v>
      </c>
      <c r="E887" t="s">
        <v>2330</v>
      </c>
      <c r="F887">
        <v>6862</v>
      </c>
      <c r="G887" t="s">
        <v>2330</v>
      </c>
      <c r="H887" s="8">
        <v>40480.078472222223</v>
      </c>
      <c r="I887" s="8">
        <v>40480.542361111111</v>
      </c>
      <c r="J887">
        <v>1</v>
      </c>
    </row>
    <row r="888" spans="1:10" x14ac:dyDescent="0.25">
      <c r="A888">
        <v>904</v>
      </c>
      <c r="B888" t="s">
        <v>2331</v>
      </c>
      <c r="C888" t="s">
        <v>2332</v>
      </c>
      <c r="D888">
        <v>2369</v>
      </c>
      <c r="E888" t="s">
        <v>449</v>
      </c>
      <c r="F888">
        <v>24</v>
      </c>
      <c r="G888" t="s">
        <v>187</v>
      </c>
      <c r="H888" s="8">
        <v>40480.12222222222</v>
      </c>
      <c r="I888" s="8">
        <v>40480.597222222219</v>
      </c>
      <c r="J888">
        <v>1</v>
      </c>
    </row>
    <row r="889" spans="1:10" x14ac:dyDescent="0.25">
      <c r="A889">
        <v>905</v>
      </c>
      <c r="B889" t="s">
        <v>2333</v>
      </c>
      <c r="C889" t="s">
        <v>2334</v>
      </c>
      <c r="D889">
        <v>4068</v>
      </c>
      <c r="E889" t="s">
        <v>852</v>
      </c>
      <c r="F889">
        <v>24</v>
      </c>
      <c r="G889" t="s">
        <v>187</v>
      </c>
      <c r="H889" s="8">
        <v>40480.636111111111</v>
      </c>
      <c r="I889" s="8">
        <v>40481.302083333336</v>
      </c>
      <c r="J889">
        <v>1</v>
      </c>
    </row>
    <row r="890" spans="1:10" x14ac:dyDescent="0.25">
      <c r="A890">
        <v>906</v>
      </c>
      <c r="B890" t="s">
        <v>2335</v>
      </c>
      <c r="C890" t="s">
        <v>2336</v>
      </c>
      <c r="D890">
        <v>6776</v>
      </c>
      <c r="E890" t="s">
        <v>2120</v>
      </c>
      <c r="F890">
        <v>6776</v>
      </c>
      <c r="G890" t="s">
        <v>2120</v>
      </c>
      <c r="H890" s="8">
        <v>40480.944444444445</v>
      </c>
      <c r="I890" s="8">
        <v>40488.867361111108</v>
      </c>
      <c r="J890">
        <v>1</v>
      </c>
    </row>
    <row r="891" spans="1:10" x14ac:dyDescent="0.25">
      <c r="A891">
        <v>907</v>
      </c>
      <c r="B891" t="s">
        <v>2337</v>
      </c>
      <c r="C891" t="s">
        <v>2338</v>
      </c>
      <c r="D891">
        <v>6071</v>
      </c>
      <c r="E891" t="s">
        <v>302</v>
      </c>
      <c r="F891">
        <v>6071</v>
      </c>
      <c r="H891" s="8">
        <v>40481.435416666667</v>
      </c>
      <c r="I891" s="8">
        <v>40481.494444444441</v>
      </c>
      <c r="J891">
        <v>1</v>
      </c>
    </row>
    <row r="892" spans="1:10" x14ac:dyDescent="0.25">
      <c r="A892">
        <v>908</v>
      </c>
      <c r="B892" t="s">
        <v>2339</v>
      </c>
      <c r="C892" t="s">
        <v>2340</v>
      </c>
      <c r="D892">
        <v>6821</v>
      </c>
      <c r="E892" t="s">
        <v>2221</v>
      </c>
      <c r="F892">
        <v>6821</v>
      </c>
      <c r="G892" t="s">
        <v>2221</v>
      </c>
      <c r="H892" s="8">
        <v>40481.704861111109</v>
      </c>
      <c r="I892" s="8">
        <v>40486.104166666664</v>
      </c>
      <c r="J892">
        <v>1</v>
      </c>
    </row>
    <row r="893" spans="1:10" x14ac:dyDescent="0.25">
      <c r="A893">
        <v>909</v>
      </c>
      <c r="B893" t="s">
        <v>2341</v>
      </c>
      <c r="C893" t="s">
        <v>2342</v>
      </c>
      <c r="D893">
        <v>6652</v>
      </c>
      <c r="E893" t="s">
        <v>1805</v>
      </c>
      <c r="F893">
        <v>24</v>
      </c>
      <c r="G893" t="s">
        <v>187</v>
      </c>
      <c r="H893" s="8">
        <v>40482.051388888889</v>
      </c>
      <c r="I893" s="8">
        <v>40482.084027777775</v>
      </c>
      <c r="J893">
        <v>1</v>
      </c>
    </row>
    <row r="894" spans="1:10" x14ac:dyDescent="0.25">
      <c r="A894">
        <v>910</v>
      </c>
      <c r="B894" t="s">
        <v>2343</v>
      </c>
      <c r="C894" t="s">
        <v>2344</v>
      </c>
      <c r="D894">
        <v>6566</v>
      </c>
      <c r="E894" t="s">
        <v>1585</v>
      </c>
      <c r="F894">
        <v>24</v>
      </c>
      <c r="G894" t="s">
        <v>187</v>
      </c>
      <c r="H894" s="8">
        <v>40482.275000000001</v>
      </c>
      <c r="I894" s="8">
        <v>40482.411111111112</v>
      </c>
      <c r="J894">
        <v>1</v>
      </c>
    </row>
    <row r="895" spans="1:10" x14ac:dyDescent="0.25">
      <c r="A895">
        <v>911</v>
      </c>
      <c r="B895" t="s">
        <v>2345</v>
      </c>
      <c r="C895" t="s">
        <v>2346</v>
      </c>
      <c r="D895">
        <v>6071</v>
      </c>
      <c r="E895" t="s">
        <v>302</v>
      </c>
      <c r="F895">
        <v>24</v>
      </c>
      <c r="G895" t="s">
        <v>187</v>
      </c>
      <c r="H895" s="8">
        <v>40482.50277777778</v>
      </c>
      <c r="I895" s="8">
        <v>40482.536111111112</v>
      </c>
      <c r="J895">
        <v>2</v>
      </c>
    </row>
    <row r="896" spans="1:10" x14ac:dyDescent="0.25">
      <c r="A896">
        <v>912</v>
      </c>
      <c r="B896" t="s">
        <v>2347</v>
      </c>
      <c r="C896" t="s">
        <v>2348</v>
      </c>
      <c r="D896">
        <v>6866</v>
      </c>
      <c r="E896" t="s">
        <v>2349</v>
      </c>
      <c r="F896">
        <v>24</v>
      </c>
      <c r="G896" t="s">
        <v>187</v>
      </c>
      <c r="H896" s="8">
        <v>40482.990972222222</v>
      </c>
      <c r="I896" s="8">
        <v>40482.997916666667</v>
      </c>
      <c r="J896">
        <v>1</v>
      </c>
    </row>
    <row r="897" spans="1:10" x14ac:dyDescent="0.25">
      <c r="A897">
        <v>913</v>
      </c>
      <c r="B897" t="s">
        <v>2350</v>
      </c>
      <c r="C897" t="s">
        <v>2351</v>
      </c>
      <c r="D897">
        <v>6867</v>
      </c>
      <c r="E897" t="s">
        <v>2352</v>
      </c>
      <c r="F897">
        <v>24</v>
      </c>
      <c r="G897" t="s">
        <v>187</v>
      </c>
      <c r="H897" s="8">
        <v>40483.240972222222</v>
      </c>
      <c r="I897" s="8">
        <v>40483.98333333333</v>
      </c>
      <c r="J897">
        <v>1</v>
      </c>
    </row>
    <row r="898" spans="1:10" x14ac:dyDescent="0.25">
      <c r="A898">
        <v>914</v>
      </c>
      <c r="B898" t="s">
        <v>2353</v>
      </c>
      <c r="C898" t="s">
        <v>2354</v>
      </c>
      <c r="D898">
        <v>6867</v>
      </c>
      <c r="E898" t="s">
        <v>2352</v>
      </c>
      <c r="F898">
        <v>24</v>
      </c>
      <c r="G898" t="s">
        <v>187</v>
      </c>
      <c r="H898" s="8">
        <v>40484.289583333331</v>
      </c>
      <c r="I898" s="8">
        <v>40501.413888888892</v>
      </c>
      <c r="J898">
        <v>1</v>
      </c>
    </row>
    <row r="899" spans="1:10" x14ac:dyDescent="0.25">
      <c r="A899">
        <v>915</v>
      </c>
      <c r="B899" t="s">
        <v>2355</v>
      </c>
      <c r="C899" t="s">
        <v>2356</v>
      </c>
      <c r="D899">
        <v>6708</v>
      </c>
      <c r="E899" t="s">
        <v>1987</v>
      </c>
      <c r="F899">
        <v>6889</v>
      </c>
      <c r="H899" s="8">
        <v>40484.438888888886</v>
      </c>
      <c r="I899" s="8">
        <v>40489.604166666664</v>
      </c>
      <c r="J899">
        <v>1</v>
      </c>
    </row>
    <row r="900" spans="1:10" x14ac:dyDescent="0.25">
      <c r="A900">
        <v>916</v>
      </c>
      <c r="B900" t="s">
        <v>782</v>
      </c>
      <c r="C900" t="s">
        <v>2357</v>
      </c>
      <c r="D900">
        <v>6717</v>
      </c>
      <c r="E900" t="s">
        <v>1999</v>
      </c>
      <c r="F900">
        <v>6717</v>
      </c>
      <c r="G900" t="s">
        <v>1999</v>
      </c>
      <c r="H900" s="8">
        <v>40484.61041666667</v>
      </c>
      <c r="I900" s="8">
        <v>40485.378472222219</v>
      </c>
      <c r="J900">
        <v>1</v>
      </c>
    </row>
    <row r="901" spans="1:10" x14ac:dyDescent="0.25">
      <c r="A901">
        <v>917</v>
      </c>
      <c r="B901" t="s">
        <v>2358</v>
      </c>
      <c r="C901" t="s">
        <v>2359</v>
      </c>
      <c r="D901">
        <v>6872</v>
      </c>
      <c r="E901" t="s">
        <v>2360</v>
      </c>
      <c r="F901">
        <v>6713</v>
      </c>
      <c r="G901" t="s">
        <v>2305</v>
      </c>
      <c r="H901" s="8">
        <v>40484.93472222222</v>
      </c>
      <c r="I901" s="8">
        <v>40486.657638888886</v>
      </c>
      <c r="J901">
        <v>1</v>
      </c>
    </row>
    <row r="902" spans="1:10" x14ac:dyDescent="0.25">
      <c r="A902">
        <v>918</v>
      </c>
      <c r="B902" t="s">
        <v>2361</v>
      </c>
      <c r="C902" t="s">
        <v>2362</v>
      </c>
      <c r="D902">
        <v>6873</v>
      </c>
      <c r="E902" t="s">
        <v>2363</v>
      </c>
      <c r="F902">
        <v>6873</v>
      </c>
      <c r="G902" t="s">
        <v>2363</v>
      </c>
      <c r="H902" s="8">
        <v>40485.095833333333</v>
      </c>
      <c r="I902" s="8">
        <v>40485.749305555553</v>
      </c>
      <c r="J902">
        <v>1</v>
      </c>
    </row>
    <row r="903" spans="1:10" x14ac:dyDescent="0.25">
      <c r="A903">
        <v>919</v>
      </c>
      <c r="B903" t="s">
        <v>2364</v>
      </c>
      <c r="C903" t="s">
        <v>2365</v>
      </c>
      <c r="D903">
        <v>6871</v>
      </c>
      <c r="E903" t="s">
        <v>2366</v>
      </c>
      <c r="F903">
        <v>6871</v>
      </c>
      <c r="G903" t="s">
        <v>2366</v>
      </c>
      <c r="H903" s="8">
        <v>40485.197222222225</v>
      </c>
      <c r="I903" s="8">
        <v>40486.148611111108</v>
      </c>
      <c r="J903">
        <v>1</v>
      </c>
    </row>
    <row r="904" spans="1:10" x14ac:dyDescent="0.25">
      <c r="A904">
        <v>920</v>
      </c>
      <c r="B904" t="s">
        <v>2367</v>
      </c>
      <c r="C904" t="s">
        <v>2368</v>
      </c>
      <c r="D904">
        <v>6867</v>
      </c>
      <c r="E904" t="s">
        <v>2352</v>
      </c>
      <c r="F904">
        <v>24</v>
      </c>
      <c r="G904" t="s">
        <v>187</v>
      </c>
      <c r="H904" s="8">
        <v>40485.225694444445</v>
      </c>
      <c r="I904" s="8">
        <v>40485.581944444442</v>
      </c>
      <c r="J904">
        <v>1</v>
      </c>
    </row>
    <row r="905" spans="1:10" x14ac:dyDescent="0.25">
      <c r="A905">
        <v>921</v>
      </c>
      <c r="B905" t="s">
        <v>2369</v>
      </c>
      <c r="C905" t="s">
        <v>2370</v>
      </c>
      <c r="D905">
        <v>6876</v>
      </c>
      <c r="E905" t="s">
        <v>2371</v>
      </c>
      <c r="F905">
        <v>6876</v>
      </c>
      <c r="G905" t="s">
        <v>2371</v>
      </c>
      <c r="H905" s="8">
        <v>40486.291666666664</v>
      </c>
      <c r="I905" s="8">
        <v>40490.995138888888</v>
      </c>
      <c r="J905">
        <v>1</v>
      </c>
    </row>
    <row r="906" spans="1:10" x14ac:dyDescent="0.25">
      <c r="A906">
        <v>922</v>
      </c>
      <c r="B906" t="s">
        <v>2372</v>
      </c>
      <c r="C906" t="s">
        <v>2373</v>
      </c>
      <c r="D906">
        <v>6530</v>
      </c>
      <c r="E906" t="s">
        <v>2374</v>
      </c>
      <c r="F906">
        <v>6530</v>
      </c>
      <c r="G906" t="s">
        <v>2374</v>
      </c>
      <c r="H906" s="8">
        <v>40486.692361111112</v>
      </c>
      <c r="I906" s="8">
        <v>40486.960416666669</v>
      </c>
      <c r="J906">
        <v>1</v>
      </c>
    </row>
    <row r="907" spans="1:10" x14ac:dyDescent="0.25">
      <c r="A907">
        <v>923</v>
      </c>
      <c r="B907" t="s">
        <v>2375</v>
      </c>
      <c r="C907" t="s">
        <v>2376</v>
      </c>
      <c r="D907">
        <v>6879</v>
      </c>
      <c r="E907" t="s">
        <v>2377</v>
      </c>
      <c r="F907">
        <v>1</v>
      </c>
      <c r="G907" t="s">
        <v>38</v>
      </c>
      <c r="H907" s="8">
        <v>40486.790972222225</v>
      </c>
      <c r="I907" s="8">
        <v>40487.337500000001</v>
      </c>
      <c r="J907">
        <v>1</v>
      </c>
    </row>
    <row r="908" spans="1:10" x14ac:dyDescent="0.25">
      <c r="A908">
        <v>924</v>
      </c>
      <c r="B908" t="s">
        <v>2378</v>
      </c>
      <c r="C908" t="s">
        <v>2379</v>
      </c>
      <c r="D908">
        <v>6880</v>
      </c>
      <c r="E908" t="s">
        <v>2380</v>
      </c>
      <c r="F908">
        <v>24</v>
      </c>
      <c r="G908" t="s">
        <v>187</v>
      </c>
      <c r="H908" s="8">
        <v>40486.825694444444</v>
      </c>
      <c r="I908" s="8">
        <v>40486.98541666667</v>
      </c>
      <c r="J908">
        <v>1</v>
      </c>
    </row>
    <row r="909" spans="1:10" x14ac:dyDescent="0.25">
      <c r="A909">
        <v>925</v>
      </c>
      <c r="B909" t="s">
        <v>2381</v>
      </c>
      <c r="C909" t="s">
        <v>2382</v>
      </c>
      <c r="D909">
        <v>6882</v>
      </c>
      <c r="E909" t="s">
        <v>2383</v>
      </c>
      <c r="F909">
        <v>6458</v>
      </c>
      <c r="G909" t="s">
        <v>1337</v>
      </c>
      <c r="H909" s="8">
        <v>40486.935416666667</v>
      </c>
      <c r="I909" s="8">
        <v>40487.001388888886</v>
      </c>
      <c r="J909">
        <v>1</v>
      </c>
    </row>
    <row r="910" spans="1:10" x14ac:dyDescent="0.25">
      <c r="A910">
        <v>927</v>
      </c>
      <c r="B910" t="s">
        <v>2384</v>
      </c>
      <c r="C910" t="s">
        <v>2385</v>
      </c>
      <c r="D910">
        <v>6850</v>
      </c>
      <c r="E910" t="s">
        <v>2251</v>
      </c>
      <c r="F910">
        <v>24</v>
      </c>
      <c r="G910" t="s">
        <v>187</v>
      </c>
      <c r="H910" s="8">
        <v>40487.494444444441</v>
      </c>
      <c r="I910" s="8">
        <v>40488.098611111112</v>
      </c>
      <c r="J910">
        <v>1</v>
      </c>
    </row>
    <row r="911" spans="1:10" x14ac:dyDescent="0.25">
      <c r="A911">
        <v>928</v>
      </c>
      <c r="B911" t="s">
        <v>2386</v>
      </c>
      <c r="C911" t="s">
        <v>2387</v>
      </c>
      <c r="D911">
        <v>6886</v>
      </c>
      <c r="E911" t="s">
        <v>2388</v>
      </c>
      <c r="F911">
        <v>6886</v>
      </c>
      <c r="G911" t="s">
        <v>2388</v>
      </c>
      <c r="H911" s="8">
        <v>40487.752083333333</v>
      </c>
      <c r="I911" s="8">
        <v>40489.695138888892</v>
      </c>
      <c r="J911">
        <v>1</v>
      </c>
    </row>
    <row r="912" spans="1:10" x14ac:dyDescent="0.25">
      <c r="A912">
        <v>929</v>
      </c>
      <c r="B912" t="s">
        <v>2389</v>
      </c>
      <c r="C912" t="s">
        <v>2390</v>
      </c>
      <c r="D912">
        <v>6887</v>
      </c>
      <c r="E912" t="s">
        <v>2391</v>
      </c>
      <c r="F912">
        <v>6887</v>
      </c>
      <c r="G912" t="s">
        <v>2391</v>
      </c>
      <c r="H912" s="8">
        <v>40487.780555555553</v>
      </c>
      <c r="I912" s="8">
        <v>40489.706944444442</v>
      </c>
      <c r="J912">
        <v>2</v>
      </c>
    </row>
    <row r="913" spans="1:10" x14ac:dyDescent="0.25">
      <c r="A913">
        <v>930</v>
      </c>
      <c r="B913" t="s">
        <v>2392</v>
      </c>
      <c r="C913" t="s">
        <v>2393</v>
      </c>
      <c r="D913">
        <v>1</v>
      </c>
      <c r="E913" t="s">
        <v>38</v>
      </c>
      <c r="F913">
        <v>2865</v>
      </c>
      <c r="G913" t="s">
        <v>553</v>
      </c>
      <c r="H913" s="8">
        <v>40490.027083333334</v>
      </c>
      <c r="I913" s="8">
        <v>40490.552083333336</v>
      </c>
      <c r="J913">
        <v>4</v>
      </c>
    </row>
    <row r="914" spans="1:10" x14ac:dyDescent="0.25">
      <c r="A914">
        <v>931</v>
      </c>
      <c r="B914" t="s">
        <v>2394</v>
      </c>
      <c r="C914" t="s">
        <v>2395</v>
      </c>
      <c r="D914">
        <v>6891</v>
      </c>
      <c r="E914" t="s">
        <v>2396</v>
      </c>
      <c r="F914">
        <v>6995</v>
      </c>
      <c r="G914" t="s">
        <v>1153</v>
      </c>
      <c r="H914" s="8">
        <v>40490.529861111114</v>
      </c>
      <c r="I914" s="8">
        <v>40499.668055555558</v>
      </c>
      <c r="J914">
        <v>1</v>
      </c>
    </row>
    <row r="915" spans="1:10" x14ac:dyDescent="0.25">
      <c r="A915">
        <v>932</v>
      </c>
      <c r="B915" t="s">
        <v>2397</v>
      </c>
      <c r="C915" t="s">
        <v>2398</v>
      </c>
      <c r="D915">
        <v>4557</v>
      </c>
      <c r="E915" t="s">
        <v>951</v>
      </c>
      <c r="F915">
        <v>6713</v>
      </c>
      <c r="G915" t="s">
        <v>2305</v>
      </c>
      <c r="H915" s="8">
        <v>40490.678472222222</v>
      </c>
      <c r="I915" s="8">
        <v>40490.875</v>
      </c>
      <c r="J915">
        <v>1</v>
      </c>
    </row>
    <row r="916" spans="1:10" x14ac:dyDescent="0.25">
      <c r="A916">
        <v>933</v>
      </c>
      <c r="B916" t="s">
        <v>2399</v>
      </c>
      <c r="C916" t="s">
        <v>2400</v>
      </c>
      <c r="D916">
        <v>843</v>
      </c>
      <c r="E916" t="s">
        <v>207</v>
      </c>
      <c r="F916">
        <v>843</v>
      </c>
      <c r="G916" t="s">
        <v>207</v>
      </c>
      <c r="H916" s="8">
        <v>40490.695138888892</v>
      </c>
      <c r="I916" s="8">
        <v>40492.625</v>
      </c>
      <c r="J916">
        <v>1</v>
      </c>
    </row>
    <row r="917" spans="1:10" x14ac:dyDescent="0.25">
      <c r="A917">
        <v>934</v>
      </c>
      <c r="B917" t="s">
        <v>2401</v>
      </c>
      <c r="C917" t="s">
        <v>2402</v>
      </c>
      <c r="D917">
        <v>5365</v>
      </c>
      <c r="E917" t="s">
        <v>1110</v>
      </c>
      <c r="F917">
        <v>6458</v>
      </c>
      <c r="G917" t="s">
        <v>1337</v>
      </c>
      <c r="H917" s="8">
        <v>40490.709027777775</v>
      </c>
      <c r="I917" s="8">
        <v>40491.928472222222</v>
      </c>
      <c r="J917">
        <v>1</v>
      </c>
    </row>
    <row r="918" spans="1:10" x14ac:dyDescent="0.25">
      <c r="A918">
        <v>935</v>
      </c>
      <c r="B918" t="s">
        <v>2403</v>
      </c>
      <c r="C918" t="s">
        <v>2404</v>
      </c>
      <c r="D918">
        <v>6893</v>
      </c>
      <c r="E918" t="s">
        <v>2405</v>
      </c>
      <c r="F918">
        <v>6893</v>
      </c>
      <c r="G918" t="s">
        <v>2405</v>
      </c>
      <c r="H918" s="8">
        <v>40490.720138888886</v>
      </c>
      <c r="I918" s="8">
        <v>40490.720138888886</v>
      </c>
      <c r="J918">
        <v>2</v>
      </c>
    </row>
    <row r="919" spans="1:10" x14ac:dyDescent="0.25">
      <c r="A919">
        <v>936</v>
      </c>
      <c r="B919" t="s">
        <v>2406</v>
      </c>
      <c r="C919" t="s">
        <v>2407</v>
      </c>
      <c r="D919">
        <v>6894</v>
      </c>
      <c r="E919" t="s">
        <v>2408</v>
      </c>
      <c r="F919">
        <v>6713</v>
      </c>
      <c r="G919" t="s">
        <v>2305</v>
      </c>
      <c r="H919" s="8">
        <v>40490.835416666669</v>
      </c>
      <c r="I919" s="8">
        <v>40492.48541666667</v>
      </c>
      <c r="J919">
        <v>1</v>
      </c>
    </row>
    <row r="920" spans="1:10" x14ac:dyDescent="0.25">
      <c r="A920">
        <v>937</v>
      </c>
      <c r="B920" t="s">
        <v>2409</v>
      </c>
      <c r="C920" t="s">
        <v>2410</v>
      </c>
      <c r="D920">
        <v>1159</v>
      </c>
      <c r="E920" t="s">
        <v>277</v>
      </c>
      <c r="F920">
        <v>1159</v>
      </c>
      <c r="G920" t="s">
        <v>277</v>
      </c>
      <c r="H920" s="8">
        <v>40492.027083333334</v>
      </c>
      <c r="I920" s="8">
        <v>40497.898611111108</v>
      </c>
      <c r="J920">
        <v>1</v>
      </c>
    </row>
    <row r="921" spans="1:10" x14ac:dyDescent="0.25">
      <c r="A921">
        <v>938</v>
      </c>
      <c r="B921" t="s">
        <v>2411</v>
      </c>
      <c r="C921" t="s">
        <v>2412</v>
      </c>
      <c r="D921">
        <v>6894</v>
      </c>
      <c r="E921" t="s">
        <v>2408</v>
      </c>
      <c r="F921">
        <v>24</v>
      </c>
      <c r="G921" t="s">
        <v>187</v>
      </c>
      <c r="H921" s="8">
        <v>40492.046527777777</v>
      </c>
      <c r="I921" s="8">
        <v>40492.079861111109</v>
      </c>
      <c r="J921">
        <v>1</v>
      </c>
    </row>
    <row r="922" spans="1:10" x14ac:dyDescent="0.25">
      <c r="A922">
        <v>963</v>
      </c>
      <c r="B922" t="s">
        <v>2413</v>
      </c>
      <c r="C922" t="s">
        <v>2414</v>
      </c>
      <c r="D922">
        <v>6924</v>
      </c>
      <c r="E922" t="s">
        <v>2415</v>
      </c>
      <c r="F922">
        <v>6713</v>
      </c>
      <c r="G922" t="s">
        <v>2305</v>
      </c>
      <c r="H922" s="8">
        <v>40497.715277777781</v>
      </c>
      <c r="I922" s="8">
        <v>40498.416666666664</v>
      </c>
      <c r="J922">
        <v>1</v>
      </c>
    </row>
    <row r="923" spans="1:10" x14ac:dyDescent="0.25">
      <c r="A923">
        <v>939</v>
      </c>
      <c r="B923" t="s">
        <v>2416</v>
      </c>
      <c r="C923" t="s">
        <v>2417</v>
      </c>
      <c r="D923">
        <v>6821</v>
      </c>
      <c r="E923" t="s">
        <v>2221</v>
      </c>
      <c r="F923">
        <v>6821</v>
      </c>
      <c r="G923" t="s">
        <v>2221</v>
      </c>
      <c r="H923" s="8">
        <v>40492.209027777775</v>
      </c>
      <c r="I923" s="8">
        <v>40496.350694444445</v>
      </c>
      <c r="J923">
        <v>1</v>
      </c>
    </row>
    <row r="924" spans="1:10" x14ac:dyDescent="0.25">
      <c r="A924">
        <v>940</v>
      </c>
      <c r="B924" t="s">
        <v>2418</v>
      </c>
      <c r="C924" t="s">
        <v>2419</v>
      </c>
      <c r="D924">
        <v>6902</v>
      </c>
      <c r="E924" t="s">
        <v>2420</v>
      </c>
      <c r="F924">
        <v>6902</v>
      </c>
      <c r="G924" t="s">
        <v>2420</v>
      </c>
      <c r="H924" s="8">
        <v>40492.487500000003</v>
      </c>
      <c r="I924" s="8">
        <v>40497.504166666666</v>
      </c>
      <c r="J924">
        <v>1</v>
      </c>
    </row>
    <row r="925" spans="1:10" x14ac:dyDescent="0.25">
      <c r="A925">
        <v>941</v>
      </c>
      <c r="B925" t="s">
        <v>2421</v>
      </c>
      <c r="C925" t="s">
        <v>2422</v>
      </c>
      <c r="D925">
        <v>6904</v>
      </c>
      <c r="E925" t="s">
        <v>2423</v>
      </c>
      <c r="F925">
        <v>5408</v>
      </c>
      <c r="G925" t="s">
        <v>1164</v>
      </c>
      <c r="H925" s="8">
        <v>40492.679166666669</v>
      </c>
      <c r="I925" s="8">
        <v>40493.175000000003</v>
      </c>
      <c r="J925">
        <v>1</v>
      </c>
    </row>
    <row r="926" spans="1:10" x14ac:dyDescent="0.25">
      <c r="A926">
        <v>942</v>
      </c>
      <c r="B926" t="s">
        <v>2424</v>
      </c>
      <c r="C926" t="s">
        <v>2425</v>
      </c>
      <c r="D926">
        <v>6851</v>
      </c>
      <c r="E926" t="s">
        <v>2291</v>
      </c>
      <c r="F926">
        <v>24</v>
      </c>
      <c r="G926" t="s">
        <v>187</v>
      </c>
      <c r="H926" s="8">
        <v>40492.836805555555</v>
      </c>
      <c r="I926" s="8">
        <v>40492.990972222222</v>
      </c>
      <c r="J926">
        <v>1</v>
      </c>
    </row>
    <row r="927" spans="1:10" x14ac:dyDescent="0.25">
      <c r="A927">
        <v>943</v>
      </c>
      <c r="B927" t="s">
        <v>2426</v>
      </c>
      <c r="C927" t="s">
        <v>2427</v>
      </c>
      <c r="D927">
        <v>6675</v>
      </c>
      <c r="E927" t="s">
        <v>1879</v>
      </c>
      <c r="F927">
        <v>6675</v>
      </c>
      <c r="G927" t="s">
        <v>1879</v>
      </c>
      <c r="H927" s="8">
        <v>40492.982638888891</v>
      </c>
      <c r="I927" s="8">
        <v>40492.982638888891</v>
      </c>
      <c r="J927">
        <v>1</v>
      </c>
    </row>
    <row r="928" spans="1:10" x14ac:dyDescent="0.25">
      <c r="A928">
        <v>944</v>
      </c>
      <c r="B928" t="s">
        <v>2428</v>
      </c>
      <c r="C928" t="s">
        <v>2429</v>
      </c>
      <c r="D928">
        <v>6903</v>
      </c>
      <c r="E928" t="s">
        <v>2430</v>
      </c>
      <c r="F928">
        <v>6903</v>
      </c>
      <c r="G928" t="s">
        <v>2430</v>
      </c>
      <c r="H928" s="8">
        <v>40493.017361111109</v>
      </c>
      <c r="I928" s="8">
        <v>40493.123611111114</v>
      </c>
      <c r="J928">
        <v>1</v>
      </c>
    </row>
    <row r="929" spans="1:10" x14ac:dyDescent="0.25">
      <c r="A929">
        <v>945</v>
      </c>
      <c r="B929" t="s">
        <v>2431</v>
      </c>
      <c r="C929" t="s">
        <v>2432</v>
      </c>
      <c r="D929">
        <v>5114</v>
      </c>
      <c r="E929" t="s">
        <v>1057</v>
      </c>
      <c r="F929">
        <v>5114</v>
      </c>
      <c r="G929" t="s">
        <v>1057</v>
      </c>
      <c r="H929" s="8">
        <v>40493.044444444444</v>
      </c>
      <c r="I929" s="8">
        <v>40493.930555555555</v>
      </c>
      <c r="J929">
        <v>1</v>
      </c>
    </row>
    <row r="930" spans="1:10" x14ac:dyDescent="0.25">
      <c r="A930">
        <v>946</v>
      </c>
      <c r="B930" t="s">
        <v>2433</v>
      </c>
      <c r="C930" t="s">
        <v>2434</v>
      </c>
      <c r="D930">
        <v>6894</v>
      </c>
      <c r="E930" t="s">
        <v>2408</v>
      </c>
      <c r="F930">
        <v>1</v>
      </c>
      <c r="G930" t="s">
        <v>38</v>
      </c>
      <c r="H930" s="8">
        <v>40493.147222222222</v>
      </c>
      <c r="I930" s="8">
        <v>40493.40902777778</v>
      </c>
      <c r="J930">
        <v>1</v>
      </c>
    </row>
    <row r="931" spans="1:10" x14ac:dyDescent="0.25">
      <c r="A931">
        <v>964</v>
      </c>
      <c r="B931" t="s">
        <v>2435</v>
      </c>
      <c r="C931" t="s">
        <v>2436</v>
      </c>
      <c r="D931">
        <v>6821</v>
      </c>
      <c r="E931" t="s">
        <v>2221</v>
      </c>
      <c r="F931">
        <v>24</v>
      </c>
      <c r="G931" t="s">
        <v>187</v>
      </c>
      <c r="H931" s="8">
        <v>40497.833333333336</v>
      </c>
      <c r="I931" s="8">
        <v>40498.078472222223</v>
      </c>
      <c r="J931">
        <v>1</v>
      </c>
    </row>
    <row r="932" spans="1:10" x14ac:dyDescent="0.25">
      <c r="A932">
        <v>947</v>
      </c>
      <c r="B932" t="s">
        <v>2437</v>
      </c>
      <c r="C932" t="s">
        <v>2438</v>
      </c>
      <c r="D932">
        <v>6894</v>
      </c>
      <c r="E932" t="s">
        <v>2408</v>
      </c>
      <c r="F932">
        <v>24</v>
      </c>
      <c r="G932" t="s">
        <v>187</v>
      </c>
      <c r="H932" s="8">
        <v>40493.856944444444</v>
      </c>
      <c r="I932" s="8">
        <v>40497.991666666669</v>
      </c>
      <c r="J932">
        <v>1</v>
      </c>
    </row>
    <row r="933" spans="1:10" x14ac:dyDescent="0.25">
      <c r="A933">
        <v>948</v>
      </c>
      <c r="B933" t="s">
        <v>2439</v>
      </c>
      <c r="C933" t="s">
        <v>2440</v>
      </c>
      <c r="D933">
        <v>6908</v>
      </c>
      <c r="E933" t="s">
        <v>2441</v>
      </c>
      <c r="F933">
        <v>6908</v>
      </c>
      <c r="G933" t="s">
        <v>2441</v>
      </c>
      <c r="H933" s="8">
        <v>40493.953472222223</v>
      </c>
      <c r="I933" s="8">
        <v>40496.961805555555</v>
      </c>
      <c r="J933">
        <v>1</v>
      </c>
    </row>
    <row r="934" spans="1:10" x14ac:dyDescent="0.25">
      <c r="A934">
        <v>949</v>
      </c>
      <c r="B934" t="s">
        <v>2442</v>
      </c>
      <c r="C934" t="s">
        <v>2443</v>
      </c>
      <c r="D934">
        <v>6909</v>
      </c>
      <c r="E934" t="s">
        <v>2444</v>
      </c>
      <c r="F934">
        <v>6909</v>
      </c>
      <c r="G934" t="s">
        <v>2444</v>
      </c>
      <c r="H934" s="8">
        <v>40494.007638888892</v>
      </c>
      <c r="I934" s="8">
        <v>40494.049305555556</v>
      </c>
      <c r="J934">
        <v>1</v>
      </c>
    </row>
    <row r="935" spans="1:10" x14ac:dyDescent="0.25">
      <c r="A935">
        <v>950</v>
      </c>
      <c r="B935" t="s">
        <v>2445</v>
      </c>
      <c r="C935" t="s">
        <v>2446</v>
      </c>
      <c r="D935">
        <v>6910</v>
      </c>
      <c r="E935" t="s">
        <v>2447</v>
      </c>
      <c r="F935">
        <v>24</v>
      </c>
      <c r="G935" t="s">
        <v>187</v>
      </c>
      <c r="H935" s="8">
        <v>40494.14166666667</v>
      </c>
      <c r="I935" s="8">
        <v>40495.611805555556</v>
      </c>
      <c r="J935">
        <v>1</v>
      </c>
    </row>
    <row r="936" spans="1:10" x14ac:dyDescent="0.25">
      <c r="A936">
        <v>951</v>
      </c>
      <c r="B936" t="s">
        <v>2448</v>
      </c>
      <c r="C936" t="s">
        <v>2449</v>
      </c>
      <c r="D936">
        <v>6912</v>
      </c>
      <c r="E936" t="s">
        <v>2450</v>
      </c>
      <c r="F936">
        <v>6912</v>
      </c>
      <c r="G936" t="s">
        <v>2450</v>
      </c>
      <c r="H936" s="8">
        <v>40494.71597222222</v>
      </c>
      <c r="I936" s="8">
        <v>40495.677777777775</v>
      </c>
      <c r="J936">
        <v>1</v>
      </c>
    </row>
    <row r="937" spans="1:10" x14ac:dyDescent="0.25">
      <c r="A937">
        <v>952</v>
      </c>
      <c r="B937" t="s">
        <v>2451</v>
      </c>
      <c r="C937" t="s">
        <v>2452</v>
      </c>
      <c r="D937">
        <v>6894</v>
      </c>
      <c r="E937" t="s">
        <v>2408</v>
      </c>
      <c r="F937">
        <v>24</v>
      </c>
      <c r="G937" t="s">
        <v>187</v>
      </c>
      <c r="H937" s="8">
        <v>40494.787499999999</v>
      </c>
      <c r="I937" s="8">
        <v>40494.979861111111</v>
      </c>
      <c r="J937">
        <v>1</v>
      </c>
    </row>
    <row r="938" spans="1:10" x14ac:dyDescent="0.25">
      <c r="A938">
        <v>953</v>
      </c>
      <c r="B938" t="s">
        <v>2453</v>
      </c>
      <c r="C938" t="s">
        <v>2454</v>
      </c>
      <c r="D938">
        <v>6913</v>
      </c>
      <c r="E938" t="s">
        <v>2455</v>
      </c>
      <c r="F938">
        <v>24</v>
      </c>
      <c r="G938" t="s">
        <v>187</v>
      </c>
      <c r="H938" s="8">
        <v>40494.809027777781</v>
      </c>
      <c r="I938" s="8">
        <v>40495.006249999999</v>
      </c>
      <c r="J938">
        <v>2</v>
      </c>
    </row>
    <row r="939" spans="1:10" x14ac:dyDescent="0.25">
      <c r="A939">
        <v>954</v>
      </c>
      <c r="B939" t="s">
        <v>2456</v>
      </c>
      <c r="C939" t="s">
        <v>2457</v>
      </c>
      <c r="D939">
        <v>6851</v>
      </c>
      <c r="E939" t="s">
        <v>2291</v>
      </c>
      <c r="F939">
        <v>24</v>
      </c>
      <c r="G939" t="s">
        <v>187</v>
      </c>
      <c r="H939" s="8">
        <v>40495.374305555553</v>
      </c>
      <c r="I939" s="8">
        <v>40495.588888888888</v>
      </c>
      <c r="J939">
        <v>1</v>
      </c>
    </row>
    <row r="940" spans="1:10" x14ac:dyDescent="0.25">
      <c r="A940">
        <v>955</v>
      </c>
      <c r="B940" t="s">
        <v>2458</v>
      </c>
      <c r="C940" t="s">
        <v>2459</v>
      </c>
      <c r="D940">
        <v>6499</v>
      </c>
      <c r="E940" t="s">
        <v>2179</v>
      </c>
      <c r="F940">
        <v>6713</v>
      </c>
      <c r="G940" t="s">
        <v>2305</v>
      </c>
      <c r="H940" s="8">
        <v>40495.525694444441</v>
      </c>
      <c r="I940" s="8">
        <v>40496.006944444445</v>
      </c>
      <c r="J940">
        <v>1</v>
      </c>
    </row>
    <row r="941" spans="1:10" x14ac:dyDescent="0.25">
      <c r="A941">
        <v>956</v>
      </c>
      <c r="B941" t="s">
        <v>2460</v>
      </c>
      <c r="C941" t="s">
        <v>2461</v>
      </c>
      <c r="D941">
        <v>6917</v>
      </c>
      <c r="E941" t="s">
        <v>2462</v>
      </c>
      <c r="F941">
        <v>6713</v>
      </c>
      <c r="G941" t="s">
        <v>2305</v>
      </c>
      <c r="H941" s="8">
        <v>40495.82708333333</v>
      </c>
      <c r="I941" s="8">
        <v>40496.018055555556</v>
      </c>
      <c r="J941">
        <v>1</v>
      </c>
    </row>
    <row r="942" spans="1:10" x14ac:dyDescent="0.25">
      <c r="A942">
        <v>957</v>
      </c>
      <c r="B942" t="s">
        <v>2463</v>
      </c>
      <c r="C942" t="s">
        <v>2464</v>
      </c>
      <c r="D942">
        <v>6916</v>
      </c>
      <c r="E942" t="s">
        <v>2465</v>
      </c>
      <c r="F942">
        <v>1</v>
      </c>
      <c r="G942" t="s">
        <v>38</v>
      </c>
      <c r="H942" s="8">
        <v>40496.256249999999</v>
      </c>
      <c r="I942" s="8">
        <v>40497.015277777777</v>
      </c>
      <c r="J942">
        <v>1</v>
      </c>
    </row>
    <row r="943" spans="1:10" x14ac:dyDescent="0.25">
      <c r="A943">
        <v>958</v>
      </c>
      <c r="B943" t="s">
        <v>2466</v>
      </c>
      <c r="C943" t="s">
        <v>2467</v>
      </c>
      <c r="D943">
        <v>6821</v>
      </c>
      <c r="E943" t="s">
        <v>2221</v>
      </c>
      <c r="F943">
        <v>24</v>
      </c>
      <c r="G943" t="s">
        <v>187</v>
      </c>
      <c r="H943" s="8">
        <v>40496.353472222225</v>
      </c>
      <c r="I943" s="8">
        <v>40498.024305555555</v>
      </c>
      <c r="J943">
        <v>1</v>
      </c>
    </row>
    <row r="944" spans="1:10" x14ac:dyDescent="0.25">
      <c r="A944">
        <v>959</v>
      </c>
      <c r="B944" t="s">
        <v>2468</v>
      </c>
      <c r="C944" t="s">
        <v>2469</v>
      </c>
      <c r="D944">
        <v>6920</v>
      </c>
      <c r="E944" t="s">
        <v>2470</v>
      </c>
      <c r="F944">
        <v>6920</v>
      </c>
      <c r="G944" t="s">
        <v>2470</v>
      </c>
      <c r="H944" s="8">
        <v>40496.679861111108</v>
      </c>
      <c r="I944" s="8">
        <v>40499.539583333331</v>
      </c>
      <c r="J944">
        <v>1</v>
      </c>
    </row>
    <row r="945" spans="1:10" x14ac:dyDescent="0.25">
      <c r="A945">
        <v>960</v>
      </c>
      <c r="B945" t="s">
        <v>2471</v>
      </c>
      <c r="C945" t="s">
        <v>2472</v>
      </c>
      <c r="D945">
        <v>6779</v>
      </c>
      <c r="E945" t="s">
        <v>2128</v>
      </c>
      <c r="F945">
        <v>6779</v>
      </c>
      <c r="G945" t="s">
        <v>2128</v>
      </c>
      <c r="H945" s="8">
        <v>40497.1</v>
      </c>
      <c r="I945" s="8">
        <v>40513.29791666667</v>
      </c>
      <c r="J945">
        <v>1</v>
      </c>
    </row>
    <row r="946" spans="1:10" x14ac:dyDescent="0.25">
      <c r="A946">
        <v>961</v>
      </c>
      <c r="B946" t="s">
        <v>2473</v>
      </c>
      <c r="C946" t="s">
        <v>2474</v>
      </c>
      <c r="D946">
        <v>6922</v>
      </c>
      <c r="E946" t="s">
        <v>2475</v>
      </c>
      <c r="F946">
        <v>6713</v>
      </c>
      <c r="G946" t="s">
        <v>2305</v>
      </c>
      <c r="H946" s="8">
        <v>40497.212500000001</v>
      </c>
      <c r="I946" s="8">
        <v>40497.397222222222</v>
      </c>
      <c r="J946">
        <v>1</v>
      </c>
    </row>
    <row r="947" spans="1:10" x14ac:dyDescent="0.25">
      <c r="A947">
        <v>962</v>
      </c>
      <c r="B947" t="s">
        <v>2476</v>
      </c>
      <c r="C947" t="s">
        <v>2477</v>
      </c>
      <c r="D947">
        <v>6923</v>
      </c>
      <c r="E947" t="s">
        <v>2478</v>
      </c>
      <c r="F947">
        <v>6923</v>
      </c>
      <c r="G947" t="s">
        <v>2478</v>
      </c>
      <c r="H947" s="8">
        <v>40497.460416666669</v>
      </c>
      <c r="I947" s="8">
        <v>40499.598611111112</v>
      </c>
      <c r="J947">
        <v>1</v>
      </c>
    </row>
    <row r="948" spans="1:10" x14ac:dyDescent="0.25">
      <c r="A948">
        <v>965</v>
      </c>
      <c r="B948" t="s">
        <v>2479</v>
      </c>
      <c r="C948" t="s">
        <v>2480</v>
      </c>
      <c r="D948">
        <v>6934</v>
      </c>
      <c r="E948" t="s">
        <v>2481</v>
      </c>
      <c r="F948">
        <v>24</v>
      </c>
      <c r="G948" t="s">
        <v>187</v>
      </c>
      <c r="H948" s="8">
        <v>40498.445833333331</v>
      </c>
      <c r="I948" s="8">
        <v>40498.515972222223</v>
      </c>
      <c r="J948">
        <v>1</v>
      </c>
    </row>
    <row r="949" spans="1:10" x14ac:dyDescent="0.25">
      <c r="A949">
        <v>966</v>
      </c>
      <c r="B949" t="s">
        <v>2482</v>
      </c>
      <c r="C949" t="s">
        <v>2483</v>
      </c>
      <c r="D949">
        <v>6938</v>
      </c>
      <c r="E949" t="s">
        <v>2484</v>
      </c>
      <c r="F949">
        <v>24</v>
      </c>
      <c r="H949" s="8">
        <v>40498.589583333334</v>
      </c>
      <c r="I949" s="8">
        <v>40498.615277777775</v>
      </c>
      <c r="J949">
        <v>1</v>
      </c>
    </row>
    <row r="950" spans="1:10" x14ac:dyDescent="0.25">
      <c r="A950">
        <v>967</v>
      </c>
      <c r="B950" t="s">
        <v>2485</v>
      </c>
      <c r="C950" t="s">
        <v>2486</v>
      </c>
      <c r="D950">
        <v>6742</v>
      </c>
      <c r="E950" t="s">
        <v>2487</v>
      </c>
      <c r="F950">
        <v>6742</v>
      </c>
      <c r="G950" t="s">
        <v>2487</v>
      </c>
      <c r="H950" s="8">
        <v>40498.631944444445</v>
      </c>
      <c r="I950" s="8">
        <v>40498.791666666664</v>
      </c>
      <c r="J950">
        <v>1</v>
      </c>
    </row>
    <row r="951" spans="1:10" x14ac:dyDescent="0.25">
      <c r="A951">
        <v>968</v>
      </c>
      <c r="B951" t="s">
        <v>2488</v>
      </c>
      <c r="C951" t="s">
        <v>2489</v>
      </c>
      <c r="D951">
        <v>6926</v>
      </c>
      <c r="E951" t="s">
        <v>2490</v>
      </c>
      <c r="F951">
        <v>6713</v>
      </c>
      <c r="G951" t="s">
        <v>2305</v>
      </c>
      <c r="H951" s="8">
        <v>40498.663888888892</v>
      </c>
      <c r="I951" s="8">
        <v>40499.347222222219</v>
      </c>
      <c r="J951">
        <v>1</v>
      </c>
    </row>
    <row r="952" spans="1:10" x14ac:dyDescent="0.25">
      <c r="A952">
        <v>969</v>
      </c>
      <c r="B952" t="s">
        <v>2491</v>
      </c>
      <c r="C952" t="s">
        <v>2492</v>
      </c>
      <c r="D952">
        <v>6939</v>
      </c>
      <c r="E952" t="s">
        <v>2493</v>
      </c>
      <c r="F952">
        <v>6939</v>
      </c>
      <c r="H952" s="8">
        <v>40498.672222222223</v>
      </c>
      <c r="I952" s="8">
        <v>40499.520833333336</v>
      </c>
      <c r="J952">
        <v>1</v>
      </c>
    </row>
    <row r="953" spans="1:10" x14ac:dyDescent="0.25">
      <c r="A953">
        <v>970</v>
      </c>
      <c r="B953" t="s">
        <v>2494</v>
      </c>
      <c r="C953" t="s">
        <v>2495</v>
      </c>
      <c r="D953">
        <v>6941</v>
      </c>
      <c r="E953" t="s">
        <v>2496</v>
      </c>
      <c r="F953">
        <v>24</v>
      </c>
      <c r="G953" t="s">
        <v>187</v>
      </c>
      <c r="H953" s="8">
        <v>40498.69027777778</v>
      </c>
      <c r="I953" s="8">
        <v>40498.911805555559</v>
      </c>
      <c r="J953">
        <v>1</v>
      </c>
    </row>
    <row r="954" spans="1:10" x14ac:dyDescent="0.25">
      <c r="A954">
        <v>971</v>
      </c>
      <c r="B954" t="s">
        <v>2497</v>
      </c>
      <c r="C954" t="s">
        <v>2498</v>
      </c>
      <c r="D954">
        <v>6942</v>
      </c>
      <c r="E954" t="s">
        <v>2499</v>
      </c>
      <c r="F954">
        <v>6942</v>
      </c>
      <c r="G954" t="s">
        <v>2499</v>
      </c>
      <c r="H954" s="8">
        <v>40498.709027777775</v>
      </c>
      <c r="I954" s="8">
        <v>40498.709027777775</v>
      </c>
      <c r="J954">
        <v>1</v>
      </c>
    </row>
    <row r="955" spans="1:10" x14ac:dyDescent="0.25">
      <c r="A955">
        <v>972</v>
      </c>
      <c r="B955" t="s">
        <v>2500</v>
      </c>
      <c r="C955" t="s">
        <v>2501</v>
      </c>
      <c r="D955">
        <v>6939</v>
      </c>
      <c r="E955" t="s">
        <v>2493</v>
      </c>
      <c r="F955">
        <v>24</v>
      </c>
      <c r="G955" t="s">
        <v>187</v>
      </c>
      <c r="H955" s="8">
        <v>40498.727083333331</v>
      </c>
      <c r="I955" s="8">
        <v>40499.003472222219</v>
      </c>
      <c r="J955">
        <v>1</v>
      </c>
    </row>
    <row r="956" spans="1:10" x14ac:dyDescent="0.25">
      <c r="A956">
        <v>973</v>
      </c>
      <c r="B956" t="s">
        <v>2502</v>
      </c>
      <c r="C956" t="s">
        <v>2503</v>
      </c>
      <c r="D956">
        <v>6925</v>
      </c>
      <c r="E956" t="s">
        <v>1448</v>
      </c>
      <c r="F956">
        <v>6925</v>
      </c>
      <c r="G956" t="s">
        <v>1448</v>
      </c>
      <c r="H956" s="8">
        <v>40498.880555555559</v>
      </c>
      <c r="I956" s="8">
        <v>40501.74722222222</v>
      </c>
      <c r="J956">
        <v>1</v>
      </c>
    </row>
    <row r="957" spans="1:10" x14ac:dyDescent="0.25">
      <c r="A957">
        <v>974</v>
      </c>
      <c r="B957" t="s">
        <v>2504</v>
      </c>
      <c r="C957" t="s">
        <v>2505</v>
      </c>
      <c r="D957">
        <v>6928</v>
      </c>
      <c r="E957" t="s">
        <v>2506</v>
      </c>
      <c r="F957">
        <v>6928</v>
      </c>
      <c r="G957" t="s">
        <v>2506</v>
      </c>
      <c r="H957" s="8">
        <v>40498.98333333333</v>
      </c>
      <c r="I957" s="8">
        <v>40498.98333333333</v>
      </c>
      <c r="J957">
        <v>1</v>
      </c>
    </row>
    <row r="958" spans="1:10" x14ac:dyDescent="0.25">
      <c r="A958">
        <v>975</v>
      </c>
      <c r="B958" t="s">
        <v>2507</v>
      </c>
      <c r="C958" t="s">
        <v>2508</v>
      </c>
      <c r="D958">
        <v>3713</v>
      </c>
      <c r="E958" t="s">
        <v>755</v>
      </c>
      <c r="F958">
        <v>3713</v>
      </c>
      <c r="G958" t="s">
        <v>755</v>
      </c>
      <c r="H958" s="8">
        <v>40499.355555555558</v>
      </c>
      <c r="I958" s="8">
        <v>40499.355555555558</v>
      </c>
      <c r="J958">
        <v>1</v>
      </c>
    </row>
    <row r="959" spans="1:10" x14ac:dyDescent="0.25">
      <c r="A959">
        <v>976</v>
      </c>
      <c r="B959" t="s">
        <v>2509</v>
      </c>
      <c r="C959" t="s">
        <v>2510</v>
      </c>
      <c r="D959">
        <v>6963</v>
      </c>
      <c r="E959" t="s">
        <v>2511</v>
      </c>
      <c r="F959">
        <v>6963</v>
      </c>
      <c r="G959" t="s">
        <v>2511</v>
      </c>
      <c r="H959" s="8">
        <v>40499.399305555555</v>
      </c>
      <c r="I959" s="8">
        <v>40499.399305555555</v>
      </c>
      <c r="J959">
        <v>1</v>
      </c>
    </row>
    <row r="960" spans="1:10" x14ac:dyDescent="0.25">
      <c r="A960">
        <v>977</v>
      </c>
      <c r="B960" t="s">
        <v>2512</v>
      </c>
      <c r="C960" t="s">
        <v>2513</v>
      </c>
      <c r="D960">
        <v>3312</v>
      </c>
      <c r="E960" t="s">
        <v>2514</v>
      </c>
      <c r="F960">
        <v>24</v>
      </c>
      <c r="G960" t="s">
        <v>187</v>
      </c>
      <c r="H960" s="8">
        <v>40499.427777777775</v>
      </c>
      <c r="I960" s="8">
        <v>40499.476388888892</v>
      </c>
      <c r="J960">
        <v>1</v>
      </c>
    </row>
    <row r="961" spans="1:10" x14ac:dyDescent="0.25">
      <c r="A961">
        <v>978</v>
      </c>
      <c r="B961" t="s">
        <v>2515</v>
      </c>
      <c r="C961" t="s">
        <v>2516</v>
      </c>
      <c r="D961">
        <v>6967</v>
      </c>
      <c r="E961" t="s">
        <v>2517</v>
      </c>
      <c r="F961">
        <v>2758</v>
      </c>
      <c r="G961" t="s">
        <v>544</v>
      </c>
      <c r="H961" s="8">
        <v>40499.434027777781</v>
      </c>
      <c r="I961" s="8">
        <v>40499.508333333331</v>
      </c>
      <c r="J961">
        <v>1</v>
      </c>
    </row>
    <row r="962" spans="1:10" x14ac:dyDescent="0.25">
      <c r="A962">
        <v>979</v>
      </c>
      <c r="B962" t="s">
        <v>2518</v>
      </c>
      <c r="C962" t="s">
        <v>2519</v>
      </c>
      <c r="D962">
        <v>6987</v>
      </c>
      <c r="E962" t="s">
        <v>2520</v>
      </c>
      <c r="F962">
        <v>6987</v>
      </c>
      <c r="G962" t="s">
        <v>2520</v>
      </c>
      <c r="H962" s="8">
        <v>40499.488194444442</v>
      </c>
      <c r="I962" s="8">
        <v>40500.625694444447</v>
      </c>
      <c r="J962">
        <v>1</v>
      </c>
    </row>
    <row r="963" spans="1:10" x14ac:dyDescent="0.25">
      <c r="A963">
        <v>980</v>
      </c>
      <c r="B963" t="s">
        <v>2521</v>
      </c>
      <c r="C963" t="s">
        <v>2522</v>
      </c>
      <c r="D963">
        <v>6851</v>
      </c>
      <c r="E963" t="s">
        <v>2291</v>
      </c>
      <c r="F963">
        <v>24</v>
      </c>
      <c r="G963" t="s">
        <v>187</v>
      </c>
      <c r="H963" s="8">
        <v>40499.501388888886</v>
      </c>
      <c r="I963" s="8">
        <v>40502.977777777778</v>
      </c>
      <c r="J963">
        <v>1</v>
      </c>
    </row>
    <row r="964" spans="1:10" x14ac:dyDescent="0.25">
      <c r="A964">
        <v>981</v>
      </c>
      <c r="B964" t="s">
        <v>2523</v>
      </c>
      <c r="C964" t="s">
        <v>2524</v>
      </c>
      <c r="D964">
        <v>6991</v>
      </c>
      <c r="E964" t="s">
        <v>2525</v>
      </c>
      <c r="F964">
        <v>24</v>
      </c>
      <c r="G964" t="s">
        <v>187</v>
      </c>
      <c r="H964" s="8">
        <v>40499.54791666667</v>
      </c>
      <c r="I964" s="8">
        <v>40499.55972222222</v>
      </c>
      <c r="J964">
        <v>1</v>
      </c>
    </row>
    <row r="965" spans="1:10" x14ac:dyDescent="0.25">
      <c r="A965">
        <v>982</v>
      </c>
      <c r="B965" t="s">
        <v>2526</v>
      </c>
      <c r="C965" t="s">
        <v>2527</v>
      </c>
      <c r="D965">
        <v>6960</v>
      </c>
      <c r="E965" t="s">
        <v>2528</v>
      </c>
      <c r="F965">
        <v>7033</v>
      </c>
      <c r="G965" t="s">
        <v>2529</v>
      </c>
      <c r="H965" s="8">
        <v>40499.613194444442</v>
      </c>
      <c r="I965" s="8">
        <v>40501.699999999997</v>
      </c>
      <c r="J965">
        <v>1</v>
      </c>
    </row>
    <row r="966" spans="1:10" x14ac:dyDescent="0.25">
      <c r="A966">
        <v>983</v>
      </c>
      <c r="B966" t="s">
        <v>2530</v>
      </c>
      <c r="C966" t="s">
        <v>2531</v>
      </c>
      <c r="D966">
        <v>6950</v>
      </c>
      <c r="E966" t="s">
        <v>2532</v>
      </c>
      <c r="F966">
        <v>6950</v>
      </c>
      <c r="G966" t="s">
        <v>2532</v>
      </c>
      <c r="H966" s="8">
        <v>40499.645833333336</v>
      </c>
      <c r="I966" s="8">
        <v>40500.640972222223</v>
      </c>
      <c r="J966">
        <v>1</v>
      </c>
    </row>
    <row r="967" spans="1:10" x14ac:dyDescent="0.25">
      <c r="A967">
        <v>984</v>
      </c>
      <c r="B967" t="s">
        <v>2533</v>
      </c>
      <c r="C967" t="s">
        <v>2534</v>
      </c>
      <c r="D967">
        <v>3108</v>
      </c>
      <c r="E967" t="s">
        <v>623</v>
      </c>
      <c r="F967">
        <v>24</v>
      </c>
      <c r="G967" t="s">
        <v>187</v>
      </c>
      <c r="H967" s="8">
        <v>40499.692361111112</v>
      </c>
      <c r="I967" s="8">
        <v>40505.996527777781</v>
      </c>
      <c r="J967">
        <v>1</v>
      </c>
    </row>
    <row r="968" spans="1:10" x14ac:dyDescent="0.25">
      <c r="A968">
        <v>985</v>
      </c>
      <c r="B968" t="s">
        <v>2535</v>
      </c>
      <c r="C968" t="s">
        <v>2536</v>
      </c>
      <c r="D968">
        <v>6894</v>
      </c>
      <c r="E968" t="s">
        <v>2408</v>
      </c>
      <c r="F968">
        <v>6894</v>
      </c>
      <c r="G968" t="s">
        <v>2408</v>
      </c>
      <c r="H968" s="8">
        <v>40499.730555555558</v>
      </c>
      <c r="I968" s="8">
        <v>40499.840277777781</v>
      </c>
      <c r="J968">
        <v>1</v>
      </c>
    </row>
    <row r="969" spans="1:10" x14ac:dyDescent="0.25">
      <c r="A969">
        <v>986</v>
      </c>
      <c r="B969" t="s">
        <v>2537</v>
      </c>
      <c r="C969" t="s">
        <v>2538</v>
      </c>
      <c r="D969">
        <v>7002</v>
      </c>
      <c r="E969" t="s">
        <v>2539</v>
      </c>
      <c r="F969">
        <v>6713</v>
      </c>
      <c r="G969" t="s">
        <v>2305</v>
      </c>
      <c r="H969" s="8">
        <v>40499.78125</v>
      </c>
      <c r="I969" s="8">
        <v>40499.957638888889</v>
      </c>
      <c r="J969">
        <v>1</v>
      </c>
    </row>
    <row r="970" spans="1:10" x14ac:dyDescent="0.25">
      <c r="A970">
        <v>987</v>
      </c>
      <c r="B970" t="s">
        <v>2540</v>
      </c>
      <c r="C970" t="s">
        <v>2541</v>
      </c>
      <c r="D970">
        <v>6942</v>
      </c>
      <c r="E970" t="s">
        <v>2499</v>
      </c>
      <c r="F970">
        <v>6942</v>
      </c>
      <c r="G970" t="s">
        <v>2499</v>
      </c>
      <c r="H970" s="8">
        <v>40499.829861111109</v>
      </c>
      <c r="I970" s="8">
        <v>40499.829861111109</v>
      </c>
      <c r="J970">
        <v>1</v>
      </c>
    </row>
    <row r="971" spans="1:10" x14ac:dyDescent="0.25">
      <c r="A971">
        <v>988</v>
      </c>
      <c r="B971" t="s">
        <v>2542</v>
      </c>
      <c r="C971" t="s">
        <v>2543</v>
      </c>
      <c r="D971">
        <v>7003</v>
      </c>
      <c r="E971" t="s">
        <v>2544</v>
      </c>
      <c r="F971">
        <v>7003</v>
      </c>
      <c r="G971" t="s">
        <v>2544</v>
      </c>
      <c r="H971" s="8">
        <v>40499.883333333331</v>
      </c>
      <c r="I971" s="8">
        <v>40500.647916666669</v>
      </c>
      <c r="J971">
        <v>1</v>
      </c>
    </row>
    <row r="972" spans="1:10" x14ac:dyDescent="0.25">
      <c r="A972">
        <v>989</v>
      </c>
      <c r="B972" t="s">
        <v>2545</v>
      </c>
      <c r="C972" t="s">
        <v>2546</v>
      </c>
      <c r="D972">
        <v>6993</v>
      </c>
      <c r="E972" t="s">
        <v>2547</v>
      </c>
      <c r="F972">
        <v>6458</v>
      </c>
      <c r="G972" t="s">
        <v>1337</v>
      </c>
      <c r="H972" s="8">
        <v>40500.120138888888</v>
      </c>
      <c r="I972" s="8">
        <v>40501.206944444442</v>
      </c>
      <c r="J972">
        <v>1</v>
      </c>
    </row>
    <row r="973" spans="1:10" x14ac:dyDescent="0.25">
      <c r="A973">
        <v>990</v>
      </c>
      <c r="B973" t="s">
        <v>2548</v>
      </c>
      <c r="C973" t="s">
        <v>2549</v>
      </c>
      <c r="D973">
        <v>7006</v>
      </c>
      <c r="E973" t="s">
        <v>2550</v>
      </c>
      <c r="F973">
        <v>7006</v>
      </c>
      <c r="G973" t="s">
        <v>2550</v>
      </c>
      <c r="H973" s="8">
        <v>40500.152083333334</v>
      </c>
      <c r="I973" s="8">
        <v>40500.176388888889</v>
      </c>
      <c r="J973">
        <v>1</v>
      </c>
    </row>
    <row r="974" spans="1:10" x14ac:dyDescent="0.25">
      <c r="A974">
        <v>992</v>
      </c>
      <c r="B974" t="s">
        <v>2551</v>
      </c>
      <c r="C974" t="s">
        <v>2552</v>
      </c>
      <c r="D974">
        <v>6871</v>
      </c>
      <c r="E974" t="s">
        <v>2366</v>
      </c>
      <c r="F974">
        <v>24</v>
      </c>
      <c r="G974" t="s">
        <v>187</v>
      </c>
      <c r="H974" s="8">
        <v>40500.381249999999</v>
      </c>
      <c r="I974" s="8">
        <v>40500.395138888889</v>
      </c>
      <c r="J974">
        <v>1</v>
      </c>
    </row>
    <row r="975" spans="1:10" x14ac:dyDescent="0.25">
      <c r="A975">
        <v>991</v>
      </c>
      <c r="B975" t="s">
        <v>2553</v>
      </c>
      <c r="C975" t="s">
        <v>2554</v>
      </c>
      <c r="D975">
        <v>1886</v>
      </c>
      <c r="E975" t="s">
        <v>370</v>
      </c>
      <c r="F975">
        <v>6995</v>
      </c>
      <c r="G975" t="s">
        <v>1153</v>
      </c>
      <c r="H975" s="8">
        <v>40500.288888888892</v>
      </c>
      <c r="I975" s="8">
        <v>40500.34652777778</v>
      </c>
      <c r="J975">
        <v>1</v>
      </c>
    </row>
    <row r="976" spans="1:10" x14ac:dyDescent="0.25">
      <c r="A976">
        <v>993</v>
      </c>
      <c r="B976" t="s">
        <v>2555</v>
      </c>
      <c r="C976" t="s">
        <v>2556</v>
      </c>
      <c r="D976">
        <v>7016</v>
      </c>
      <c r="E976" t="s">
        <v>2557</v>
      </c>
      <c r="F976">
        <v>7016</v>
      </c>
      <c r="G976" t="s">
        <v>2557</v>
      </c>
      <c r="H976" s="8">
        <v>40500.449999999997</v>
      </c>
      <c r="I976" s="8">
        <v>40500.550694444442</v>
      </c>
      <c r="J976">
        <v>1</v>
      </c>
    </row>
    <row r="977" spans="1:10" x14ac:dyDescent="0.25">
      <c r="A977">
        <v>994</v>
      </c>
      <c r="B977" t="s">
        <v>2558</v>
      </c>
      <c r="C977" t="s">
        <v>2559</v>
      </c>
      <c r="D977">
        <v>7017</v>
      </c>
      <c r="E977" t="s">
        <v>2560</v>
      </c>
      <c r="F977">
        <v>24</v>
      </c>
      <c r="G977" t="s">
        <v>187</v>
      </c>
      <c r="H977" s="8">
        <v>40500.470138888886</v>
      </c>
      <c r="I977" s="8">
        <v>40500.501388888886</v>
      </c>
      <c r="J977">
        <v>1</v>
      </c>
    </row>
    <row r="978" spans="1:10" x14ac:dyDescent="0.25">
      <c r="A978">
        <v>995</v>
      </c>
      <c r="B978" t="s">
        <v>2561</v>
      </c>
      <c r="C978" t="s">
        <v>2562</v>
      </c>
      <c r="D978">
        <v>7018</v>
      </c>
      <c r="E978" t="s">
        <v>2563</v>
      </c>
      <c r="F978">
        <v>24</v>
      </c>
      <c r="G978" t="s">
        <v>187</v>
      </c>
      <c r="H978" s="8">
        <v>40500.47152777778</v>
      </c>
      <c r="I978" s="8">
        <v>40500.536111111112</v>
      </c>
      <c r="J978">
        <v>1</v>
      </c>
    </row>
    <row r="979" spans="1:10" x14ac:dyDescent="0.25">
      <c r="A979">
        <v>996</v>
      </c>
      <c r="B979" t="s">
        <v>2564</v>
      </c>
      <c r="C979" t="s">
        <v>2565</v>
      </c>
      <c r="D979">
        <v>7021</v>
      </c>
      <c r="E979" t="s">
        <v>2566</v>
      </c>
      <c r="F979">
        <v>6998</v>
      </c>
      <c r="G979" t="s">
        <v>2567</v>
      </c>
      <c r="H979" s="8">
        <v>40500.625694444447</v>
      </c>
      <c r="I979" s="8">
        <v>40500.663194444445</v>
      </c>
      <c r="J979">
        <v>1</v>
      </c>
    </row>
    <row r="980" spans="1:10" x14ac:dyDescent="0.25">
      <c r="A980">
        <v>997</v>
      </c>
      <c r="B980" t="s">
        <v>2568</v>
      </c>
      <c r="C980" t="s">
        <v>2569</v>
      </c>
      <c r="D980">
        <v>6950</v>
      </c>
      <c r="E980" t="s">
        <v>2532</v>
      </c>
      <c r="F980">
        <v>6950</v>
      </c>
      <c r="G980" t="s">
        <v>2532</v>
      </c>
      <c r="H980" s="8">
        <v>40500.65</v>
      </c>
      <c r="I980" s="8">
        <v>40501.611111111109</v>
      </c>
      <c r="J980">
        <v>1</v>
      </c>
    </row>
    <row r="981" spans="1:10" x14ac:dyDescent="0.25">
      <c r="A981">
        <v>998</v>
      </c>
      <c r="B981" t="s">
        <v>2570</v>
      </c>
      <c r="C981" t="s">
        <v>2571</v>
      </c>
      <c r="D981">
        <v>7020</v>
      </c>
      <c r="E981" t="s">
        <v>2572</v>
      </c>
      <c r="F981">
        <v>7020</v>
      </c>
      <c r="G981" t="s">
        <v>2572</v>
      </c>
      <c r="H981" s="8">
        <v>40500.652083333334</v>
      </c>
      <c r="I981" s="8">
        <v>40501.725694444445</v>
      </c>
      <c r="J981">
        <v>1</v>
      </c>
    </row>
    <row r="982" spans="1:10" x14ac:dyDescent="0.25">
      <c r="A982">
        <v>999</v>
      </c>
      <c r="B982" t="s">
        <v>2573</v>
      </c>
      <c r="C982" t="s">
        <v>2574</v>
      </c>
      <c r="D982">
        <v>7004</v>
      </c>
      <c r="E982" t="s">
        <v>2575</v>
      </c>
      <c r="F982">
        <v>24</v>
      </c>
      <c r="G982" t="s">
        <v>187</v>
      </c>
      <c r="H982" s="8">
        <v>40501.008333333331</v>
      </c>
      <c r="I982" s="8">
        <v>40501.025000000001</v>
      </c>
      <c r="J982">
        <v>1</v>
      </c>
    </row>
    <row r="983" spans="1:10" x14ac:dyDescent="0.25">
      <c r="A983">
        <v>1000</v>
      </c>
      <c r="B983" t="s">
        <v>2576</v>
      </c>
      <c r="C983" t="s">
        <v>2577</v>
      </c>
      <c r="D983">
        <v>7027</v>
      </c>
      <c r="E983" t="s">
        <v>2578</v>
      </c>
      <c r="F983">
        <v>7027</v>
      </c>
      <c r="G983" t="s">
        <v>2578</v>
      </c>
      <c r="H983" s="8">
        <v>40501.186111111114</v>
      </c>
      <c r="I983" s="8">
        <v>40501.223611111112</v>
      </c>
      <c r="J983">
        <v>1</v>
      </c>
    </row>
    <row r="984" spans="1:10" x14ac:dyDescent="0.25">
      <c r="A984">
        <v>1002</v>
      </c>
      <c r="B984" t="s">
        <v>2579</v>
      </c>
      <c r="C984" t="s">
        <v>2580</v>
      </c>
      <c r="D984">
        <v>7033</v>
      </c>
      <c r="E984" t="s">
        <v>2529</v>
      </c>
      <c r="F984">
        <v>7033</v>
      </c>
      <c r="G984" t="s">
        <v>2529</v>
      </c>
      <c r="H984" s="8">
        <v>40501.670138888891</v>
      </c>
      <c r="I984" s="8">
        <v>40506.703472222223</v>
      </c>
      <c r="J984">
        <v>1</v>
      </c>
    </row>
    <row r="985" spans="1:10" x14ac:dyDescent="0.25">
      <c r="A985">
        <v>1003</v>
      </c>
      <c r="B985" t="s">
        <v>2581</v>
      </c>
      <c r="C985" t="s">
        <v>2582</v>
      </c>
      <c r="D985">
        <v>7025</v>
      </c>
      <c r="E985" t="s">
        <v>2583</v>
      </c>
      <c r="F985">
        <v>24</v>
      </c>
      <c r="G985" t="s">
        <v>187</v>
      </c>
      <c r="H985" s="8">
        <v>40501.671527777777</v>
      </c>
      <c r="I985" s="8">
        <v>40502.04791666667</v>
      </c>
      <c r="J985">
        <v>1</v>
      </c>
    </row>
    <row r="986" spans="1:10" x14ac:dyDescent="0.25">
      <c r="A986">
        <v>1004</v>
      </c>
      <c r="B986" t="s">
        <v>2584</v>
      </c>
      <c r="C986" t="s">
        <v>2585</v>
      </c>
      <c r="D986">
        <v>6894</v>
      </c>
      <c r="E986" t="s">
        <v>2408</v>
      </c>
      <c r="F986">
        <v>6458</v>
      </c>
      <c r="G986" t="s">
        <v>1337</v>
      </c>
      <c r="H986" s="8">
        <v>40501.725694444445</v>
      </c>
      <c r="I986" s="8">
        <v>40502.380555555559</v>
      </c>
      <c r="J986">
        <v>1</v>
      </c>
    </row>
    <row r="987" spans="1:10" x14ac:dyDescent="0.25">
      <c r="A987">
        <v>1005</v>
      </c>
      <c r="B987" t="s">
        <v>2586</v>
      </c>
      <c r="C987" t="s">
        <v>2587</v>
      </c>
      <c r="D987">
        <v>7020</v>
      </c>
      <c r="E987" t="s">
        <v>2572</v>
      </c>
      <c r="F987">
        <v>7020</v>
      </c>
      <c r="G987" t="s">
        <v>2572</v>
      </c>
      <c r="H987" s="8">
        <v>40501.734027777777</v>
      </c>
      <c r="I987" s="8">
        <v>40518.773611111108</v>
      </c>
      <c r="J987">
        <v>1</v>
      </c>
    </row>
    <row r="988" spans="1:10" x14ac:dyDescent="0.25">
      <c r="A988">
        <v>1006</v>
      </c>
      <c r="B988" t="s">
        <v>2588</v>
      </c>
      <c r="C988" t="s">
        <v>2589</v>
      </c>
      <c r="D988">
        <v>6894</v>
      </c>
      <c r="E988" t="s">
        <v>2408</v>
      </c>
      <c r="F988">
        <v>24</v>
      </c>
      <c r="G988" t="s">
        <v>187</v>
      </c>
      <c r="H988" s="8">
        <v>40501.865972222222</v>
      </c>
      <c r="I988" s="8">
        <v>40501.963888888888</v>
      </c>
      <c r="J988">
        <v>1</v>
      </c>
    </row>
    <row r="989" spans="1:10" x14ac:dyDescent="0.25">
      <c r="A989">
        <v>1007</v>
      </c>
      <c r="B989" t="s">
        <v>2590</v>
      </c>
      <c r="C989" t="s">
        <v>2591</v>
      </c>
      <c r="D989">
        <v>6894</v>
      </c>
      <c r="E989" t="s">
        <v>2408</v>
      </c>
      <c r="F989">
        <v>6894</v>
      </c>
      <c r="G989" t="s">
        <v>2408</v>
      </c>
      <c r="H989" s="8">
        <v>40502.101388888892</v>
      </c>
      <c r="I989" s="8">
        <v>40503.160416666666</v>
      </c>
      <c r="J989">
        <v>1</v>
      </c>
    </row>
    <row r="990" spans="1:10" x14ac:dyDescent="0.25">
      <c r="A990">
        <v>1008</v>
      </c>
      <c r="B990" t="s">
        <v>2592</v>
      </c>
      <c r="C990" t="s">
        <v>2593</v>
      </c>
      <c r="D990">
        <v>7013</v>
      </c>
      <c r="E990" t="s">
        <v>2594</v>
      </c>
      <c r="F990">
        <v>6925</v>
      </c>
      <c r="G990" t="s">
        <v>1448</v>
      </c>
      <c r="H990" s="8">
        <v>40502.21597222222</v>
      </c>
      <c r="I990" s="8">
        <v>40504.958333333336</v>
      </c>
      <c r="J990">
        <v>5</v>
      </c>
    </row>
    <row r="991" spans="1:10" x14ac:dyDescent="0.25">
      <c r="A991">
        <v>1026</v>
      </c>
      <c r="B991" t="s">
        <v>2595</v>
      </c>
      <c r="C991" t="s">
        <v>2596</v>
      </c>
      <c r="D991">
        <v>6925</v>
      </c>
      <c r="E991" t="s">
        <v>1448</v>
      </c>
      <c r="F991">
        <v>1</v>
      </c>
      <c r="G991" t="s">
        <v>38</v>
      </c>
      <c r="H991" s="8">
        <v>40504.954861111109</v>
      </c>
      <c r="I991" s="8">
        <v>40506.060416666667</v>
      </c>
      <c r="J991">
        <v>1</v>
      </c>
    </row>
    <row r="992" spans="1:10" x14ac:dyDescent="0.25">
      <c r="A992">
        <v>1009</v>
      </c>
      <c r="B992" t="s">
        <v>2597</v>
      </c>
      <c r="C992" t="s">
        <v>2598</v>
      </c>
      <c r="D992">
        <v>7038</v>
      </c>
      <c r="E992" t="s">
        <v>2599</v>
      </c>
      <c r="F992">
        <v>7038</v>
      </c>
      <c r="G992" t="s">
        <v>2599</v>
      </c>
      <c r="H992" s="8">
        <v>40502.743750000001</v>
      </c>
      <c r="I992" s="8">
        <v>40503.376388888886</v>
      </c>
      <c r="J992">
        <v>1</v>
      </c>
    </row>
    <row r="993" spans="1:10" x14ac:dyDescent="0.25">
      <c r="A993">
        <v>1010</v>
      </c>
      <c r="B993" t="s">
        <v>2600</v>
      </c>
      <c r="C993" t="s">
        <v>2601</v>
      </c>
      <c r="D993">
        <v>1159</v>
      </c>
      <c r="E993" t="s">
        <v>277</v>
      </c>
      <c r="F993">
        <v>1159</v>
      </c>
      <c r="G993" t="s">
        <v>277</v>
      </c>
      <c r="H993" s="8">
        <v>40502.777083333334</v>
      </c>
      <c r="I993" s="8">
        <v>40502.777083333334</v>
      </c>
      <c r="J993">
        <v>1</v>
      </c>
    </row>
    <row r="994" spans="1:10" x14ac:dyDescent="0.25">
      <c r="A994">
        <v>1011</v>
      </c>
      <c r="B994" t="s">
        <v>2602</v>
      </c>
      <c r="C994" t="s">
        <v>2603</v>
      </c>
      <c r="D994">
        <v>7039</v>
      </c>
      <c r="E994" t="s">
        <v>2604</v>
      </c>
      <c r="F994">
        <v>5408</v>
      </c>
      <c r="G994" t="s">
        <v>1164</v>
      </c>
      <c r="H994" s="8">
        <v>40502.793055555558</v>
      </c>
      <c r="I994" s="8">
        <v>40503.175694444442</v>
      </c>
      <c r="J994">
        <v>1</v>
      </c>
    </row>
    <row r="995" spans="1:10" x14ac:dyDescent="0.25">
      <c r="A995">
        <v>1012</v>
      </c>
      <c r="B995" t="s">
        <v>2605</v>
      </c>
      <c r="C995" t="s">
        <v>2606</v>
      </c>
      <c r="D995">
        <v>7050</v>
      </c>
      <c r="E995" t="s">
        <v>2607</v>
      </c>
      <c r="F995">
        <v>6713</v>
      </c>
      <c r="G995" t="s">
        <v>2305</v>
      </c>
      <c r="H995" s="8">
        <v>40503.375</v>
      </c>
      <c r="I995" s="8">
        <v>40503.492361111108</v>
      </c>
      <c r="J995">
        <v>1</v>
      </c>
    </row>
    <row r="996" spans="1:10" x14ac:dyDescent="0.25">
      <c r="A996">
        <v>1013</v>
      </c>
      <c r="B996" t="s">
        <v>2608</v>
      </c>
      <c r="C996" t="s">
        <v>2609</v>
      </c>
      <c r="D996">
        <v>6720</v>
      </c>
      <c r="E996" t="s">
        <v>2009</v>
      </c>
      <c r="F996">
        <v>6720</v>
      </c>
      <c r="G996" t="s">
        <v>2009</v>
      </c>
      <c r="H996" s="8">
        <v>40503.380555555559</v>
      </c>
      <c r="I996" s="8">
        <v>40504.319444444445</v>
      </c>
      <c r="J996">
        <v>1</v>
      </c>
    </row>
    <row r="997" spans="1:10" x14ac:dyDescent="0.25">
      <c r="A997">
        <v>1014</v>
      </c>
      <c r="B997" t="s">
        <v>2610</v>
      </c>
      <c r="C997" t="s">
        <v>2611</v>
      </c>
      <c r="D997">
        <v>7052</v>
      </c>
      <c r="E997" t="s">
        <v>2612</v>
      </c>
      <c r="F997">
        <v>24</v>
      </c>
      <c r="G997" t="s">
        <v>187</v>
      </c>
      <c r="H997" s="8">
        <v>40503.441666666666</v>
      </c>
      <c r="I997" s="8">
        <v>40503.488194444442</v>
      </c>
      <c r="J997">
        <v>1</v>
      </c>
    </row>
    <row r="998" spans="1:10" x14ac:dyDescent="0.25">
      <c r="A998">
        <v>1015</v>
      </c>
      <c r="B998" t="s">
        <v>2613</v>
      </c>
      <c r="C998" t="s">
        <v>2614</v>
      </c>
      <c r="D998">
        <v>7047</v>
      </c>
      <c r="E998" t="s">
        <v>2615</v>
      </c>
      <c r="F998">
        <v>6713</v>
      </c>
      <c r="G998" t="s">
        <v>2305</v>
      </c>
      <c r="H998" s="8">
        <v>40503.450694444444</v>
      </c>
      <c r="I998" s="8">
        <v>40503.494444444441</v>
      </c>
      <c r="J998">
        <v>1</v>
      </c>
    </row>
    <row r="999" spans="1:10" x14ac:dyDescent="0.25">
      <c r="A999">
        <v>1016</v>
      </c>
      <c r="B999" t="s">
        <v>2616</v>
      </c>
      <c r="C999" t="s">
        <v>2617</v>
      </c>
      <c r="D999">
        <v>6942</v>
      </c>
      <c r="E999" t="s">
        <v>2499</v>
      </c>
      <c r="F999">
        <v>6942</v>
      </c>
      <c r="G999" t="s">
        <v>2499</v>
      </c>
      <c r="H999" s="8">
        <v>40504.188888888886</v>
      </c>
      <c r="I999" s="8">
        <v>40504.61041666667</v>
      </c>
      <c r="J999">
        <v>1</v>
      </c>
    </row>
    <row r="1000" spans="1:10" x14ac:dyDescent="0.25">
      <c r="A1000">
        <v>1017</v>
      </c>
      <c r="B1000" t="s">
        <v>2618</v>
      </c>
      <c r="C1000" t="s">
        <v>2619</v>
      </c>
      <c r="D1000">
        <v>7060</v>
      </c>
      <c r="E1000" t="s">
        <v>2620</v>
      </c>
      <c r="F1000">
        <v>7013</v>
      </c>
      <c r="G1000" t="s">
        <v>2594</v>
      </c>
      <c r="H1000" s="8">
        <v>40504.259027777778</v>
      </c>
      <c r="I1000" s="8">
        <v>40504.344444444447</v>
      </c>
      <c r="J1000">
        <v>1</v>
      </c>
    </row>
    <row r="1001" spans="1:10" x14ac:dyDescent="0.25">
      <c r="A1001">
        <v>1018</v>
      </c>
      <c r="B1001" t="s">
        <v>2621</v>
      </c>
      <c r="C1001" t="s">
        <v>2622</v>
      </c>
      <c r="D1001">
        <v>6720</v>
      </c>
      <c r="E1001" t="s">
        <v>2009</v>
      </c>
      <c r="F1001">
        <v>24</v>
      </c>
      <c r="G1001" t="s">
        <v>187</v>
      </c>
      <c r="H1001" s="8">
        <v>40504.315972222219</v>
      </c>
      <c r="I1001" s="8">
        <v>40504.527777777781</v>
      </c>
      <c r="J1001">
        <v>1</v>
      </c>
    </row>
    <row r="1002" spans="1:10" x14ac:dyDescent="0.25">
      <c r="A1002">
        <v>1019</v>
      </c>
      <c r="B1002" t="s">
        <v>2623</v>
      </c>
      <c r="C1002" t="s">
        <v>2624</v>
      </c>
      <c r="D1002">
        <v>3008</v>
      </c>
      <c r="E1002" t="s">
        <v>580</v>
      </c>
      <c r="F1002">
        <v>6713</v>
      </c>
      <c r="G1002" t="s">
        <v>2305</v>
      </c>
      <c r="H1002" s="8">
        <v>40504.422222222223</v>
      </c>
      <c r="I1002" s="8">
        <v>40504.45416666667</v>
      </c>
      <c r="J1002">
        <v>1</v>
      </c>
    </row>
    <row r="1003" spans="1:10" x14ac:dyDescent="0.25">
      <c r="A1003">
        <v>1020</v>
      </c>
      <c r="B1003" t="s">
        <v>2625</v>
      </c>
      <c r="C1003" t="s">
        <v>2626</v>
      </c>
      <c r="D1003">
        <v>7065</v>
      </c>
      <c r="E1003" t="s">
        <v>2627</v>
      </c>
      <c r="F1003">
        <v>24</v>
      </c>
      <c r="G1003" t="s">
        <v>187</v>
      </c>
      <c r="H1003" s="8">
        <v>40504.54791666667</v>
      </c>
      <c r="I1003" s="8">
        <v>40504.572222222225</v>
      </c>
      <c r="J1003">
        <v>1</v>
      </c>
    </row>
    <row r="1004" spans="1:10" x14ac:dyDescent="0.25">
      <c r="A1004">
        <v>1021</v>
      </c>
      <c r="B1004" t="s">
        <v>2628</v>
      </c>
      <c r="C1004" t="s">
        <v>2629</v>
      </c>
      <c r="D1004">
        <v>6897</v>
      </c>
      <c r="E1004" t="s">
        <v>2630</v>
      </c>
      <c r="F1004">
        <v>6897</v>
      </c>
      <c r="G1004" t="s">
        <v>2630</v>
      </c>
      <c r="H1004" s="8">
        <v>40504.574999999997</v>
      </c>
      <c r="I1004" s="8">
        <v>40512.896527777775</v>
      </c>
      <c r="J1004">
        <v>1</v>
      </c>
    </row>
    <row r="1005" spans="1:10" x14ac:dyDescent="0.25">
      <c r="A1005">
        <v>1022</v>
      </c>
      <c r="B1005" t="s">
        <v>2631</v>
      </c>
      <c r="C1005" t="s">
        <v>2632</v>
      </c>
      <c r="D1005">
        <v>7069</v>
      </c>
      <c r="E1005" t="s">
        <v>2633</v>
      </c>
      <c r="F1005">
        <v>7069</v>
      </c>
      <c r="G1005" t="s">
        <v>2633</v>
      </c>
      <c r="H1005" s="8">
        <v>40504.70416666667</v>
      </c>
      <c r="I1005" s="8">
        <v>40513.602083333331</v>
      </c>
      <c r="J1005">
        <v>1</v>
      </c>
    </row>
    <row r="1006" spans="1:10" x14ac:dyDescent="0.25">
      <c r="A1006">
        <v>1023</v>
      </c>
      <c r="B1006" t="s">
        <v>2634</v>
      </c>
      <c r="C1006" t="s">
        <v>2635</v>
      </c>
      <c r="D1006">
        <v>7063</v>
      </c>
      <c r="E1006" t="s">
        <v>2636</v>
      </c>
      <c r="F1006">
        <v>7063</v>
      </c>
      <c r="G1006" t="s">
        <v>2636</v>
      </c>
      <c r="H1006" s="8">
        <v>40504.741666666669</v>
      </c>
      <c r="I1006" s="8">
        <v>40505.073611111111</v>
      </c>
      <c r="J1006">
        <v>1</v>
      </c>
    </row>
    <row r="1007" spans="1:10" x14ac:dyDescent="0.25">
      <c r="A1007">
        <v>1024</v>
      </c>
      <c r="B1007" t="s">
        <v>2637</v>
      </c>
      <c r="C1007" t="s">
        <v>2638</v>
      </c>
      <c r="D1007">
        <v>6071</v>
      </c>
      <c r="E1007" t="s">
        <v>302</v>
      </c>
      <c r="F1007">
        <v>6998</v>
      </c>
      <c r="G1007" t="s">
        <v>2567</v>
      </c>
      <c r="H1007" s="8">
        <v>40504.748611111114</v>
      </c>
      <c r="I1007" s="8">
        <v>40511.748611111114</v>
      </c>
      <c r="J1007">
        <v>1</v>
      </c>
    </row>
    <row r="1008" spans="1:10" x14ac:dyDescent="0.25">
      <c r="A1008">
        <v>1025</v>
      </c>
      <c r="B1008" t="s">
        <v>2639</v>
      </c>
      <c r="C1008" t="s">
        <v>2640</v>
      </c>
      <c r="D1008">
        <v>7070</v>
      </c>
      <c r="E1008" t="s">
        <v>2641</v>
      </c>
      <c r="F1008">
        <v>6998</v>
      </c>
      <c r="G1008" t="s">
        <v>2567</v>
      </c>
      <c r="H1008" s="8">
        <v>40504.767361111109</v>
      </c>
      <c r="I1008" s="8">
        <v>40505.567361111112</v>
      </c>
      <c r="J1008">
        <v>1</v>
      </c>
    </row>
    <row r="1009" spans="1:10" x14ac:dyDescent="0.25">
      <c r="A1009">
        <v>1027</v>
      </c>
      <c r="B1009" t="s">
        <v>2642</v>
      </c>
      <c r="C1009" t="s">
        <v>2643</v>
      </c>
      <c r="D1009">
        <v>6909</v>
      </c>
      <c r="E1009" t="s">
        <v>2444</v>
      </c>
      <c r="F1009">
        <v>6909</v>
      </c>
      <c r="G1009" t="s">
        <v>2444</v>
      </c>
      <c r="H1009" s="8">
        <v>40504.995833333334</v>
      </c>
      <c r="I1009" s="8">
        <v>40505.249305555553</v>
      </c>
      <c r="J1009">
        <v>1</v>
      </c>
    </row>
    <row r="1010" spans="1:10" x14ac:dyDescent="0.25">
      <c r="A1010">
        <v>1028</v>
      </c>
      <c r="B1010" t="s">
        <v>2644</v>
      </c>
      <c r="C1010" t="s">
        <v>2645</v>
      </c>
      <c r="D1010">
        <v>1886</v>
      </c>
      <c r="E1010" t="s">
        <v>370</v>
      </c>
      <c r="F1010">
        <v>1886</v>
      </c>
      <c r="G1010" t="s">
        <v>370</v>
      </c>
      <c r="H1010" s="8">
        <v>40505.216666666667</v>
      </c>
      <c r="I1010" s="8">
        <v>40505.462500000001</v>
      </c>
      <c r="J1010">
        <v>1</v>
      </c>
    </row>
    <row r="1011" spans="1:10" x14ac:dyDescent="0.25">
      <c r="A1011">
        <v>1029</v>
      </c>
      <c r="B1011" t="s">
        <v>2646</v>
      </c>
      <c r="C1011" t="s">
        <v>2647</v>
      </c>
      <c r="D1011">
        <v>7071</v>
      </c>
      <c r="E1011" t="s">
        <v>2648</v>
      </c>
      <c r="F1011">
        <v>24</v>
      </c>
      <c r="G1011" t="s">
        <v>187</v>
      </c>
      <c r="H1011" s="8">
        <v>40505.217361111114</v>
      </c>
      <c r="I1011" s="8">
        <v>40505.332638888889</v>
      </c>
      <c r="J1011">
        <v>1</v>
      </c>
    </row>
    <row r="1012" spans="1:10" x14ac:dyDescent="0.25">
      <c r="A1012">
        <v>1030</v>
      </c>
      <c r="B1012" t="s">
        <v>2649</v>
      </c>
      <c r="C1012" t="s">
        <v>2650</v>
      </c>
      <c r="D1012">
        <v>7074</v>
      </c>
      <c r="E1012" t="s">
        <v>2651</v>
      </c>
      <c r="F1012">
        <v>7074</v>
      </c>
      <c r="G1012" t="s">
        <v>2651</v>
      </c>
      <c r="H1012" s="8">
        <v>40505.411111111112</v>
      </c>
      <c r="I1012" s="8">
        <v>40519.359722222223</v>
      </c>
      <c r="J1012">
        <v>1</v>
      </c>
    </row>
    <row r="1013" spans="1:10" x14ac:dyDescent="0.25">
      <c r="A1013">
        <v>1031</v>
      </c>
      <c r="B1013" t="s">
        <v>2652</v>
      </c>
      <c r="C1013" t="s">
        <v>2653</v>
      </c>
      <c r="D1013">
        <v>7076</v>
      </c>
      <c r="E1013" t="s">
        <v>2654</v>
      </c>
      <c r="F1013">
        <v>24</v>
      </c>
      <c r="G1013" t="s">
        <v>187</v>
      </c>
      <c r="H1013" s="8">
        <v>40505.432638888888</v>
      </c>
      <c r="I1013" s="8">
        <v>40505.444444444445</v>
      </c>
      <c r="J1013">
        <v>1</v>
      </c>
    </row>
    <row r="1014" spans="1:10" x14ac:dyDescent="0.25">
      <c r="A1014">
        <v>1032</v>
      </c>
      <c r="B1014" t="s">
        <v>2655</v>
      </c>
      <c r="C1014" t="s">
        <v>2656</v>
      </c>
      <c r="D1014">
        <v>7079</v>
      </c>
      <c r="E1014" t="s">
        <v>2657</v>
      </c>
      <c r="F1014">
        <v>7079</v>
      </c>
      <c r="G1014" t="s">
        <v>2657</v>
      </c>
      <c r="H1014" s="8">
        <v>40505.588888888888</v>
      </c>
      <c r="I1014" s="8">
        <v>40506.305555555555</v>
      </c>
      <c r="J1014">
        <v>1</v>
      </c>
    </row>
    <row r="1015" spans="1:10" x14ac:dyDescent="0.25">
      <c r="A1015">
        <v>1033</v>
      </c>
      <c r="B1015" t="s">
        <v>2658</v>
      </c>
      <c r="C1015" t="s">
        <v>2659</v>
      </c>
      <c r="D1015">
        <v>6791</v>
      </c>
      <c r="E1015" t="s">
        <v>2147</v>
      </c>
      <c r="F1015">
        <v>6998</v>
      </c>
      <c r="G1015" t="s">
        <v>2567</v>
      </c>
      <c r="H1015" s="8">
        <v>40505.784722222219</v>
      </c>
      <c r="I1015" s="8">
        <v>40505.813888888886</v>
      </c>
      <c r="J1015">
        <v>1</v>
      </c>
    </row>
    <row r="1016" spans="1:10" x14ac:dyDescent="0.25">
      <c r="A1016">
        <v>1034</v>
      </c>
      <c r="B1016" t="s">
        <v>2660</v>
      </c>
      <c r="C1016" t="s">
        <v>2661</v>
      </c>
      <c r="D1016">
        <v>6925</v>
      </c>
      <c r="E1016" t="s">
        <v>1448</v>
      </c>
      <c r="F1016">
        <v>6713</v>
      </c>
      <c r="G1016" t="s">
        <v>2305</v>
      </c>
      <c r="H1016" s="8">
        <v>40505.834722222222</v>
      </c>
      <c r="I1016" s="8">
        <v>40506.341666666667</v>
      </c>
      <c r="J1016">
        <v>1</v>
      </c>
    </row>
    <row r="1017" spans="1:10" x14ac:dyDescent="0.25">
      <c r="A1017">
        <v>1036</v>
      </c>
      <c r="B1017" t="s">
        <v>2662</v>
      </c>
      <c r="C1017" t="s">
        <v>2663</v>
      </c>
      <c r="D1017">
        <v>1886</v>
      </c>
      <c r="E1017" t="s">
        <v>370</v>
      </c>
      <c r="F1017">
        <v>7150</v>
      </c>
      <c r="G1017" t="s">
        <v>2664</v>
      </c>
      <c r="H1017" s="8">
        <v>40506.347916666666</v>
      </c>
      <c r="I1017" s="8">
        <v>40517.236111111109</v>
      </c>
      <c r="J1017">
        <v>1</v>
      </c>
    </row>
    <row r="1018" spans="1:10" x14ac:dyDescent="0.25">
      <c r="A1018">
        <v>1035</v>
      </c>
      <c r="B1018" t="s">
        <v>2665</v>
      </c>
      <c r="C1018" t="s">
        <v>2666</v>
      </c>
      <c r="D1018">
        <v>7082</v>
      </c>
      <c r="E1018" t="s">
        <v>2667</v>
      </c>
      <c r="F1018">
        <v>1</v>
      </c>
      <c r="G1018" t="s">
        <v>38</v>
      </c>
      <c r="H1018" s="8">
        <v>40506.223611111112</v>
      </c>
      <c r="I1018" s="8">
        <v>40506.46597222222</v>
      </c>
      <c r="J1018">
        <v>1</v>
      </c>
    </row>
    <row r="1019" spans="1:10" x14ac:dyDescent="0.25">
      <c r="A1019">
        <v>1037</v>
      </c>
      <c r="B1019" t="s">
        <v>2668</v>
      </c>
      <c r="C1019" t="s">
        <v>2669</v>
      </c>
      <c r="D1019">
        <v>7086</v>
      </c>
      <c r="E1019" t="s">
        <v>2670</v>
      </c>
      <c r="F1019">
        <v>1</v>
      </c>
      <c r="G1019" t="s">
        <v>38</v>
      </c>
      <c r="H1019" s="8">
        <v>40506.613194444442</v>
      </c>
      <c r="I1019" s="8">
        <v>40507.146527777775</v>
      </c>
      <c r="J1019">
        <v>1</v>
      </c>
    </row>
    <row r="1020" spans="1:10" x14ac:dyDescent="0.25">
      <c r="A1020">
        <v>1038</v>
      </c>
      <c r="B1020" t="s">
        <v>2671</v>
      </c>
      <c r="C1020" t="s">
        <v>2672</v>
      </c>
      <c r="D1020">
        <v>7079</v>
      </c>
      <c r="E1020" t="s">
        <v>2657</v>
      </c>
      <c r="F1020">
        <v>5408</v>
      </c>
      <c r="G1020" t="s">
        <v>1164</v>
      </c>
      <c r="H1020" s="8">
        <v>40506.613888888889</v>
      </c>
      <c r="I1020" s="8">
        <v>40507.280555555553</v>
      </c>
      <c r="J1020">
        <v>1</v>
      </c>
    </row>
    <row r="1021" spans="1:10" x14ac:dyDescent="0.25">
      <c r="A1021">
        <v>1039</v>
      </c>
      <c r="B1021" t="s">
        <v>2673</v>
      </c>
      <c r="C1021" t="s">
        <v>2674</v>
      </c>
      <c r="D1021">
        <v>7087</v>
      </c>
      <c r="E1021" t="s">
        <v>2675</v>
      </c>
      <c r="F1021">
        <v>24</v>
      </c>
      <c r="G1021" t="s">
        <v>187</v>
      </c>
      <c r="H1021" s="8">
        <v>40506.618750000001</v>
      </c>
      <c r="I1021" s="8">
        <v>40508.04583333333</v>
      </c>
      <c r="J1021">
        <v>1</v>
      </c>
    </row>
    <row r="1022" spans="1:10" x14ac:dyDescent="0.25">
      <c r="A1022">
        <v>1040</v>
      </c>
      <c r="B1022" t="s">
        <v>2676</v>
      </c>
      <c r="C1022" t="s">
        <v>2677</v>
      </c>
      <c r="D1022">
        <v>7089</v>
      </c>
      <c r="E1022" t="s">
        <v>2678</v>
      </c>
      <c r="F1022">
        <v>7089</v>
      </c>
      <c r="G1022" t="s">
        <v>2678</v>
      </c>
      <c r="H1022" s="8">
        <v>40506.784722222219</v>
      </c>
      <c r="I1022" s="8">
        <v>40511.592361111114</v>
      </c>
      <c r="J1022">
        <v>1</v>
      </c>
    </row>
    <row r="1023" spans="1:10" x14ac:dyDescent="0.25">
      <c r="A1023">
        <v>1041</v>
      </c>
      <c r="B1023" t="s">
        <v>2679</v>
      </c>
      <c r="C1023" t="s">
        <v>2680</v>
      </c>
      <c r="D1023">
        <v>6632</v>
      </c>
      <c r="E1023" t="s">
        <v>1746</v>
      </c>
      <c r="F1023">
        <v>6632</v>
      </c>
      <c r="G1023" t="s">
        <v>1746</v>
      </c>
      <c r="H1023" s="8">
        <v>40506.800000000003</v>
      </c>
      <c r="I1023" s="8">
        <v>40514.679166666669</v>
      </c>
      <c r="J1023">
        <v>1</v>
      </c>
    </row>
    <row r="1024" spans="1:10" x14ac:dyDescent="0.25">
      <c r="A1024">
        <v>1042</v>
      </c>
      <c r="B1024" t="s">
        <v>2681</v>
      </c>
      <c r="C1024" t="s">
        <v>2682</v>
      </c>
      <c r="D1024">
        <v>7091</v>
      </c>
      <c r="E1024" t="s">
        <v>2683</v>
      </c>
      <c r="F1024">
        <v>24</v>
      </c>
      <c r="G1024" t="s">
        <v>187</v>
      </c>
      <c r="H1024" s="8">
        <v>40507.29583333333</v>
      </c>
      <c r="I1024" s="8">
        <v>40507.318749999999</v>
      </c>
      <c r="J1024">
        <v>1</v>
      </c>
    </row>
    <row r="1025" spans="1:10" x14ac:dyDescent="0.25">
      <c r="A1025">
        <v>1043</v>
      </c>
      <c r="B1025" t="s">
        <v>2684</v>
      </c>
      <c r="C1025" t="s">
        <v>2685</v>
      </c>
      <c r="D1025">
        <v>1886</v>
      </c>
      <c r="E1025" t="s">
        <v>370</v>
      </c>
      <c r="F1025">
        <v>6713</v>
      </c>
      <c r="G1025" t="s">
        <v>2305</v>
      </c>
      <c r="H1025" s="8">
        <v>40507.366666666669</v>
      </c>
      <c r="I1025" s="8">
        <v>40508.424305555556</v>
      </c>
      <c r="J1025">
        <v>1</v>
      </c>
    </row>
    <row r="1026" spans="1:10" x14ac:dyDescent="0.25">
      <c r="A1026">
        <v>1044</v>
      </c>
      <c r="B1026" t="s">
        <v>2686</v>
      </c>
      <c r="C1026" t="s">
        <v>2687</v>
      </c>
      <c r="D1026">
        <v>7094</v>
      </c>
      <c r="E1026" t="s">
        <v>2688</v>
      </c>
      <c r="F1026">
        <v>7094</v>
      </c>
      <c r="H1026" s="8">
        <v>40507.549305555556</v>
      </c>
      <c r="I1026" s="8">
        <v>40509.353472222225</v>
      </c>
      <c r="J1026">
        <v>1</v>
      </c>
    </row>
    <row r="1027" spans="1:10" x14ac:dyDescent="0.25">
      <c r="A1027">
        <v>1045</v>
      </c>
      <c r="B1027" t="s">
        <v>2689</v>
      </c>
      <c r="C1027" t="s">
        <v>2690</v>
      </c>
      <c r="D1027">
        <v>7095</v>
      </c>
      <c r="E1027" t="s">
        <v>2691</v>
      </c>
      <c r="F1027">
        <v>6458</v>
      </c>
      <c r="G1027" t="s">
        <v>1337</v>
      </c>
      <c r="H1027" s="8">
        <v>40507.572222222225</v>
      </c>
      <c r="I1027" s="8">
        <v>40508.220138888886</v>
      </c>
      <c r="J1027">
        <v>1</v>
      </c>
    </row>
    <row r="1028" spans="1:10" x14ac:dyDescent="0.25">
      <c r="A1028">
        <v>1046</v>
      </c>
      <c r="B1028" t="s">
        <v>2692</v>
      </c>
      <c r="C1028" t="s">
        <v>2693</v>
      </c>
      <c r="D1028">
        <v>6927</v>
      </c>
      <c r="E1028" t="s">
        <v>2694</v>
      </c>
      <c r="F1028">
        <v>6927</v>
      </c>
      <c r="G1028" t="s">
        <v>2694</v>
      </c>
      <c r="H1028" s="8">
        <v>40507.684027777781</v>
      </c>
      <c r="I1028" s="8">
        <v>40507.684027777781</v>
      </c>
      <c r="J1028">
        <v>1</v>
      </c>
    </row>
    <row r="1029" spans="1:10" x14ac:dyDescent="0.25">
      <c r="A1029">
        <v>1047</v>
      </c>
      <c r="B1029" t="s">
        <v>2695</v>
      </c>
      <c r="C1029" t="s">
        <v>2696</v>
      </c>
      <c r="D1029">
        <v>6897</v>
      </c>
      <c r="E1029" t="s">
        <v>2630</v>
      </c>
      <c r="F1029">
        <v>5408</v>
      </c>
      <c r="H1029" s="8">
        <v>40507.697222222225</v>
      </c>
      <c r="I1029" s="8">
        <v>40507.924305555556</v>
      </c>
      <c r="J1029">
        <v>1</v>
      </c>
    </row>
    <row r="1030" spans="1:10" x14ac:dyDescent="0.25">
      <c r="A1030">
        <v>1048</v>
      </c>
      <c r="B1030" t="s">
        <v>2697</v>
      </c>
      <c r="C1030" t="s">
        <v>2698</v>
      </c>
      <c r="D1030">
        <v>7060</v>
      </c>
      <c r="E1030" t="s">
        <v>2620</v>
      </c>
      <c r="F1030">
        <v>6458</v>
      </c>
      <c r="G1030" t="s">
        <v>1337</v>
      </c>
      <c r="H1030" s="8">
        <v>40508.206250000003</v>
      </c>
      <c r="I1030" s="8">
        <v>40508.21597222222</v>
      </c>
      <c r="J1030">
        <v>1</v>
      </c>
    </row>
    <row r="1031" spans="1:10" x14ac:dyDescent="0.25">
      <c r="A1031">
        <v>1051</v>
      </c>
      <c r="B1031" t="s">
        <v>2699</v>
      </c>
      <c r="C1031" t="s">
        <v>2700</v>
      </c>
      <c r="D1031">
        <v>7099</v>
      </c>
      <c r="E1031" t="s">
        <v>2701</v>
      </c>
      <c r="F1031">
        <v>6713</v>
      </c>
      <c r="G1031" t="s">
        <v>2305</v>
      </c>
      <c r="H1031" s="8">
        <v>40508.29791666667</v>
      </c>
      <c r="I1031" s="8">
        <v>40508.425000000003</v>
      </c>
      <c r="J1031">
        <v>1</v>
      </c>
    </row>
    <row r="1032" spans="1:10" x14ac:dyDescent="0.25">
      <c r="A1032">
        <v>1052</v>
      </c>
      <c r="B1032" t="s">
        <v>2702</v>
      </c>
      <c r="C1032" t="s">
        <v>2703</v>
      </c>
      <c r="D1032">
        <v>7016</v>
      </c>
      <c r="E1032" t="s">
        <v>2557</v>
      </c>
      <c r="F1032">
        <v>6713</v>
      </c>
      <c r="G1032" t="s">
        <v>2305</v>
      </c>
      <c r="H1032" s="8">
        <v>40508.447222222225</v>
      </c>
      <c r="I1032" s="8">
        <v>40508.534722222219</v>
      </c>
      <c r="J1032">
        <v>1</v>
      </c>
    </row>
    <row r="1033" spans="1:10" x14ac:dyDescent="0.25">
      <c r="A1033">
        <v>1053</v>
      </c>
      <c r="B1033" t="s">
        <v>2704</v>
      </c>
      <c r="C1033" t="s">
        <v>2705</v>
      </c>
      <c r="D1033">
        <v>7100</v>
      </c>
      <c r="E1033" t="s">
        <v>2706</v>
      </c>
      <c r="F1033">
        <v>7100</v>
      </c>
      <c r="G1033" t="s">
        <v>2706</v>
      </c>
      <c r="H1033" s="8">
        <v>40508.467361111114</v>
      </c>
      <c r="I1033" s="8">
        <v>40511.37777777778</v>
      </c>
      <c r="J1033">
        <v>2</v>
      </c>
    </row>
    <row r="1034" spans="1:10" x14ac:dyDescent="0.25">
      <c r="A1034">
        <v>1054</v>
      </c>
      <c r="B1034" t="s">
        <v>2707</v>
      </c>
      <c r="C1034" t="s">
        <v>2708</v>
      </c>
      <c r="D1034">
        <v>7100</v>
      </c>
      <c r="E1034" t="s">
        <v>2706</v>
      </c>
      <c r="F1034">
        <v>24</v>
      </c>
      <c r="G1034" t="s">
        <v>187</v>
      </c>
      <c r="H1034" s="8">
        <v>40508.577777777777</v>
      </c>
      <c r="I1034" s="8">
        <v>40512.081250000003</v>
      </c>
      <c r="J1034">
        <v>1</v>
      </c>
    </row>
    <row r="1035" spans="1:10" x14ac:dyDescent="0.25">
      <c r="A1035">
        <v>1055</v>
      </c>
      <c r="B1035" t="s">
        <v>2709</v>
      </c>
      <c r="C1035" t="s">
        <v>2710</v>
      </c>
      <c r="D1035">
        <v>7101</v>
      </c>
      <c r="E1035" t="s">
        <v>2711</v>
      </c>
      <c r="F1035">
        <v>6713</v>
      </c>
      <c r="G1035" t="s">
        <v>2305</v>
      </c>
      <c r="H1035" s="8">
        <v>40508.675000000003</v>
      </c>
      <c r="I1035" s="8">
        <v>40508.681944444441</v>
      </c>
      <c r="J1035">
        <v>1</v>
      </c>
    </row>
    <row r="1036" spans="1:10" x14ac:dyDescent="0.25">
      <c r="A1036">
        <v>1056</v>
      </c>
      <c r="B1036" t="s">
        <v>2712</v>
      </c>
      <c r="C1036" t="s">
        <v>2713</v>
      </c>
      <c r="D1036">
        <v>6779</v>
      </c>
      <c r="E1036" t="s">
        <v>2128</v>
      </c>
      <c r="F1036">
        <v>6779</v>
      </c>
      <c r="G1036" t="s">
        <v>2128</v>
      </c>
      <c r="H1036" s="8">
        <v>40509.234027777777</v>
      </c>
      <c r="I1036" s="8">
        <v>40512.114583333336</v>
      </c>
      <c r="J1036">
        <v>1</v>
      </c>
    </row>
    <row r="1037" spans="1:10" x14ac:dyDescent="0.25">
      <c r="A1037">
        <v>1057</v>
      </c>
      <c r="B1037" t="s">
        <v>2714</v>
      </c>
      <c r="C1037" t="s">
        <v>2715</v>
      </c>
      <c r="D1037">
        <v>7089</v>
      </c>
      <c r="E1037" t="s">
        <v>2678</v>
      </c>
      <c r="F1037">
        <v>24</v>
      </c>
      <c r="G1037" t="s">
        <v>187</v>
      </c>
      <c r="H1037" s="8">
        <v>40510.001388888886</v>
      </c>
      <c r="I1037" s="8">
        <v>40511.23333333333</v>
      </c>
      <c r="J1037">
        <v>1</v>
      </c>
    </row>
    <row r="1038" spans="1:10" x14ac:dyDescent="0.25">
      <c r="A1038">
        <v>1058</v>
      </c>
      <c r="B1038" t="s">
        <v>2716</v>
      </c>
      <c r="C1038" t="s">
        <v>2717</v>
      </c>
      <c r="D1038">
        <v>7108</v>
      </c>
      <c r="E1038" t="s">
        <v>2718</v>
      </c>
      <c r="F1038">
        <v>7108</v>
      </c>
      <c r="G1038" t="s">
        <v>2718</v>
      </c>
      <c r="H1038" s="8">
        <v>40511.093055555553</v>
      </c>
      <c r="I1038" s="8">
        <v>40511.159722222219</v>
      </c>
      <c r="J1038">
        <v>1</v>
      </c>
    </row>
    <row r="1039" spans="1:10" x14ac:dyDescent="0.25">
      <c r="A1039">
        <v>1059</v>
      </c>
      <c r="B1039" t="s">
        <v>2719</v>
      </c>
      <c r="C1039" t="s">
        <v>2720</v>
      </c>
      <c r="D1039">
        <v>7113</v>
      </c>
      <c r="E1039" t="s">
        <v>2721</v>
      </c>
      <c r="F1039">
        <v>7113</v>
      </c>
      <c r="G1039" t="s">
        <v>2721</v>
      </c>
      <c r="H1039" s="8">
        <v>40511.440972222219</v>
      </c>
      <c r="I1039" s="8">
        <v>40511.440972222219</v>
      </c>
      <c r="J1039">
        <v>1</v>
      </c>
    </row>
    <row r="1040" spans="1:10" x14ac:dyDescent="0.25">
      <c r="A1040">
        <v>1060</v>
      </c>
      <c r="B1040" t="s">
        <v>2722</v>
      </c>
      <c r="C1040" t="s">
        <v>2723</v>
      </c>
      <c r="D1040">
        <v>6542</v>
      </c>
      <c r="E1040" t="s">
        <v>1502</v>
      </c>
      <c r="F1040">
        <v>6542</v>
      </c>
      <c r="G1040" t="s">
        <v>1502</v>
      </c>
      <c r="H1040" s="8">
        <v>40511.536111111112</v>
      </c>
      <c r="I1040" s="8">
        <v>40518.35833333333</v>
      </c>
      <c r="J1040">
        <v>1</v>
      </c>
    </row>
    <row r="1041" spans="1:10" x14ac:dyDescent="0.25">
      <c r="A1041">
        <v>1061</v>
      </c>
      <c r="B1041" t="s">
        <v>2724</v>
      </c>
      <c r="C1041" t="s">
        <v>2725</v>
      </c>
      <c r="D1041">
        <v>6634</v>
      </c>
      <c r="E1041" t="s">
        <v>1751</v>
      </c>
      <c r="F1041">
        <v>6713</v>
      </c>
      <c r="G1041" t="s">
        <v>2305</v>
      </c>
      <c r="H1041" s="8">
        <v>40511.773611111108</v>
      </c>
      <c r="I1041" s="8">
        <v>40511.882638888892</v>
      </c>
      <c r="J1041">
        <v>1</v>
      </c>
    </row>
    <row r="1042" spans="1:10" x14ac:dyDescent="0.25">
      <c r="A1042">
        <v>1062</v>
      </c>
      <c r="B1042" t="s">
        <v>2726</v>
      </c>
      <c r="C1042" t="s">
        <v>2727</v>
      </c>
      <c r="D1042">
        <v>7116</v>
      </c>
      <c r="E1042" t="s">
        <v>2728</v>
      </c>
      <c r="F1042">
        <v>24</v>
      </c>
      <c r="G1042" t="s">
        <v>187</v>
      </c>
      <c r="H1042" s="8">
        <v>40511.892361111109</v>
      </c>
      <c r="I1042" s="8">
        <v>40512.595138888886</v>
      </c>
      <c r="J1042">
        <v>2</v>
      </c>
    </row>
    <row r="1043" spans="1:10" x14ac:dyDescent="0.25">
      <c r="A1043">
        <v>1063</v>
      </c>
      <c r="B1043" t="s">
        <v>2729</v>
      </c>
      <c r="C1043" t="s">
        <v>2730</v>
      </c>
      <c r="D1043">
        <v>7117</v>
      </c>
      <c r="E1043" t="s">
        <v>2731</v>
      </c>
      <c r="F1043">
        <v>6713</v>
      </c>
      <c r="G1043" t="s">
        <v>2305</v>
      </c>
      <c r="H1043" s="8">
        <v>40511.93472222222</v>
      </c>
      <c r="I1043" s="8">
        <v>40512.393055555556</v>
      </c>
      <c r="J1043">
        <v>1</v>
      </c>
    </row>
    <row r="1044" spans="1:10" x14ac:dyDescent="0.25">
      <c r="A1044">
        <v>1064</v>
      </c>
      <c r="B1044" t="s">
        <v>2732</v>
      </c>
      <c r="C1044" t="s">
        <v>2733</v>
      </c>
      <c r="D1044">
        <v>3008</v>
      </c>
      <c r="E1044" t="s">
        <v>580</v>
      </c>
      <c r="F1044">
        <v>3008</v>
      </c>
      <c r="G1044" t="s">
        <v>580</v>
      </c>
      <c r="H1044" s="8">
        <v>40512.181250000001</v>
      </c>
      <c r="I1044" s="8">
        <v>40512.240972222222</v>
      </c>
      <c r="J1044">
        <v>1</v>
      </c>
    </row>
    <row r="1045" spans="1:10" x14ac:dyDescent="0.25">
      <c r="A1045">
        <v>1066</v>
      </c>
      <c r="B1045" t="s">
        <v>2734</v>
      </c>
      <c r="C1045" t="s">
        <v>2735</v>
      </c>
      <c r="D1045">
        <v>7120</v>
      </c>
      <c r="E1045" t="s">
        <v>2736</v>
      </c>
      <c r="F1045">
        <v>6925</v>
      </c>
      <c r="G1045" t="s">
        <v>1448</v>
      </c>
      <c r="H1045" s="8">
        <v>40512.436805555553</v>
      </c>
      <c r="I1045" s="8">
        <v>40514.96875</v>
      </c>
      <c r="J1045">
        <v>1</v>
      </c>
    </row>
    <row r="1046" spans="1:10" x14ac:dyDescent="0.25">
      <c r="A1046">
        <v>1065</v>
      </c>
      <c r="B1046" t="s">
        <v>2737</v>
      </c>
      <c r="C1046" t="s">
        <v>2738</v>
      </c>
      <c r="D1046">
        <v>7119</v>
      </c>
      <c r="E1046" t="s">
        <v>2739</v>
      </c>
      <c r="F1046">
        <v>24</v>
      </c>
      <c r="G1046" t="s">
        <v>187</v>
      </c>
      <c r="H1046" s="8">
        <v>40512.274305555555</v>
      </c>
      <c r="I1046" s="8">
        <v>40514.301388888889</v>
      </c>
      <c r="J1046">
        <v>1</v>
      </c>
    </row>
    <row r="1047" spans="1:10" x14ac:dyDescent="0.25">
      <c r="A1047">
        <v>1068</v>
      </c>
      <c r="B1047" t="s">
        <v>2740</v>
      </c>
      <c r="C1047" t="s">
        <v>2741</v>
      </c>
      <c r="D1047">
        <v>3924</v>
      </c>
      <c r="E1047" t="s">
        <v>814</v>
      </c>
      <c r="F1047">
        <v>6998</v>
      </c>
      <c r="G1047" t="s">
        <v>2567</v>
      </c>
      <c r="H1047" s="8">
        <v>40512.624305555553</v>
      </c>
      <c r="I1047" s="8">
        <v>40512.668749999997</v>
      </c>
      <c r="J1047">
        <v>1</v>
      </c>
    </row>
    <row r="1048" spans="1:10" x14ac:dyDescent="0.25">
      <c r="A1048">
        <v>1069</v>
      </c>
      <c r="B1048" t="s">
        <v>2742</v>
      </c>
      <c r="C1048" t="s">
        <v>2743</v>
      </c>
      <c r="D1048">
        <v>7101</v>
      </c>
      <c r="E1048" t="s">
        <v>2711</v>
      </c>
      <c r="F1048">
        <v>7101</v>
      </c>
      <c r="G1048" t="s">
        <v>2711</v>
      </c>
      <c r="H1048" s="8">
        <v>40512.628472222219</v>
      </c>
      <c r="I1048" s="8">
        <v>40513.622916666667</v>
      </c>
      <c r="J1048">
        <v>1</v>
      </c>
    </row>
    <row r="1049" spans="1:10" x14ac:dyDescent="0.25">
      <c r="A1049">
        <v>1070</v>
      </c>
      <c r="B1049" t="s">
        <v>2744</v>
      </c>
      <c r="C1049" t="s">
        <v>2745</v>
      </c>
      <c r="D1049">
        <v>7123</v>
      </c>
      <c r="E1049" t="s">
        <v>2746</v>
      </c>
      <c r="F1049">
        <v>6458</v>
      </c>
      <c r="G1049" t="s">
        <v>1337</v>
      </c>
      <c r="H1049" s="8">
        <v>40512.691666666666</v>
      </c>
      <c r="I1049" s="8">
        <v>40513.913888888892</v>
      </c>
      <c r="J1049">
        <v>1</v>
      </c>
    </row>
    <row r="1050" spans="1:10" x14ac:dyDescent="0.25">
      <c r="A1050">
        <v>1071</v>
      </c>
      <c r="B1050" t="s">
        <v>2747</v>
      </c>
      <c r="C1050" t="s">
        <v>2748</v>
      </c>
      <c r="D1050">
        <v>7101</v>
      </c>
      <c r="E1050" t="s">
        <v>2711</v>
      </c>
      <c r="F1050">
        <v>7101</v>
      </c>
      <c r="G1050" t="s">
        <v>2711</v>
      </c>
      <c r="H1050" s="8">
        <v>40513.558333333334</v>
      </c>
      <c r="I1050" s="8">
        <v>40513.629166666666</v>
      </c>
      <c r="J1050">
        <v>1</v>
      </c>
    </row>
    <row r="1051" spans="1:10" x14ac:dyDescent="0.25">
      <c r="A1051">
        <v>1072</v>
      </c>
      <c r="B1051" t="s">
        <v>2749</v>
      </c>
      <c r="C1051" t="s">
        <v>2750</v>
      </c>
      <c r="D1051">
        <v>6634</v>
      </c>
      <c r="E1051" t="s">
        <v>1751</v>
      </c>
      <c r="F1051">
        <v>1</v>
      </c>
      <c r="G1051" t="s">
        <v>38</v>
      </c>
      <c r="H1051" s="8">
        <v>40513.638194444444</v>
      </c>
      <c r="I1051" s="8">
        <v>40514.179166666669</v>
      </c>
      <c r="J1051">
        <v>1</v>
      </c>
    </row>
    <row r="1052" spans="1:10" x14ac:dyDescent="0.25">
      <c r="A1052">
        <v>1073</v>
      </c>
      <c r="B1052" t="s">
        <v>2751</v>
      </c>
      <c r="C1052" t="s">
        <v>2752</v>
      </c>
      <c r="D1052">
        <v>7125</v>
      </c>
      <c r="E1052" t="s">
        <v>2753</v>
      </c>
      <c r="F1052">
        <v>6998</v>
      </c>
      <c r="G1052" t="s">
        <v>2567</v>
      </c>
      <c r="H1052" s="8">
        <v>40513.663888888892</v>
      </c>
      <c r="I1052" s="8">
        <v>40514.538888888892</v>
      </c>
      <c r="J1052">
        <v>1</v>
      </c>
    </row>
    <row r="1053" spans="1:10" x14ac:dyDescent="0.25">
      <c r="A1053">
        <v>1075</v>
      </c>
      <c r="B1053" t="s">
        <v>2754</v>
      </c>
      <c r="C1053" t="s">
        <v>2755</v>
      </c>
      <c r="D1053">
        <v>6925</v>
      </c>
      <c r="E1053" t="s">
        <v>1448</v>
      </c>
      <c r="F1053">
        <v>6925</v>
      </c>
      <c r="G1053" t="s">
        <v>1448</v>
      </c>
      <c r="H1053" s="8">
        <v>40514.024305555555</v>
      </c>
      <c r="I1053" s="8">
        <v>40514.98541666667</v>
      </c>
      <c r="J1053">
        <v>1</v>
      </c>
    </row>
    <row r="1054" spans="1:10" x14ac:dyDescent="0.25">
      <c r="A1054">
        <v>1074</v>
      </c>
      <c r="B1054" t="s">
        <v>2756</v>
      </c>
      <c r="C1054" t="s">
        <v>2757</v>
      </c>
      <c r="D1054">
        <v>6925</v>
      </c>
      <c r="E1054" t="s">
        <v>1448</v>
      </c>
      <c r="F1054">
        <v>1</v>
      </c>
      <c r="G1054" t="s">
        <v>38</v>
      </c>
      <c r="H1054" s="8">
        <v>40513.829861111109</v>
      </c>
      <c r="I1054" s="8">
        <v>40514.179861111108</v>
      </c>
      <c r="J1054">
        <v>1</v>
      </c>
    </row>
    <row r="1055" spans="1:10" x14ac:dyDescent="0.25">
      <c r="A1055">
        <v>1076</v>
      </c>
      <c r="B1055" t="s">
        <v>2758</v>
      </c>
      <c r="C1055" t="s">
        <v>2759</v>
      </c>
      <c r="D1055">
        <v>7131</v>
      </c>
      <c r="E1055" t="s">
        <v>2760</v>
      </c>
      <c r="F1055">
        <v>24</v>
      </c>
      <c r="G1055" t="s">
        <v>187</v>
      </c>
      <c r="H1055" s="8">
        <v>40514.585416666669</v>
      </c>
      <c r="I1055" s="8">
        <v>40514.844444444447</v>
      </c>
      <c r="J1055">
        <v>1</v>
      </c>
    </row>
    <row r="1056" spans="1:10" x14ac:dyDescent="0.25">
      <c r="A1056">
        <v>1077</v>
      </c>
      <c r="B1056" t="s">
        <v>2761</v>
      </c>
      <c r="C1056" t="s">
        <v>2762</v>
      </c>
      <c r="D1056">
        <v>6632</v>
      </c>
      <c r="E1056" t="s">
        <v>1746</v>
      </c>
      <c r="F1056">
        <v>24</v>
      </c>
      <c r="G1056" t="s">
        <v>187</v>
      </c>
      <c r="H1056" s="8">
        <v>40514.665277777778</v>
      </c>
      <c r="I1056" s="8">
        <v>40514.845833333333</v>
      </c>
      <c r="J1056">
        <v>1</v>
      </c>
    </row>
    <row r="1057" spans="1:10" x14ac:dyDescent="0.25">
      <c r="A1057">
        <v>1079</v>
      </c>
      <c r="B1057" t="s">
        <v>2763</v>
      </c>
      <c r="C1057" t="s">
        <v>2764</v>
      </c>
      <c r="D1057">
        <v>7137</v>
      </c>
      <c r="E1057" t="s">
        <v>2765</v>
      </c>
      <c r="F1057">
        <v>24</v>
      </c>
      <c r="G1057" t="s">
        <v>187</v>
      </c>
      <c r="H1057" s="8">
        <v>40514.904166666667</v>
      </c>
      <c r="I1057" s="8">
        <v>40515.00277777778</v>
      </c>
      <c r="J1057">
        <v>1</v>
      </c>
    </row>
    <row r="1058" spans="1:10" x14ac:dyDescent="0.25">
      <c r="A1058">
        <v>1080</v>
      </c>
      <c r="B1058" t="s">
        <v>2766</v>
      </c>
      <c r="C1058" t="s">
        <v>2767</v>
      </c>
      <c r="D1058">
        <v>6954</v>
      </c>
      <c r="E1058" t="s">
        <v>2768</v>
      </c>
      <c r="F1058">
        <v>6954</v>
      </c>
      <c r="G1058" t="s">
        <v>2768</v>
      </c>
      <c r="H1058" s="8">
        <v>40515.175694444442</v>
      </c>
      <c r="I1058" s="8">
        <v>40519.984722222223</v>
      </c>
      <c r="J1058">
        <v>1</v>
      </c>
    </row>
    <row r="1059" spans="1:10" x14ac:dyDescent="0.25">
      <c r="A1059">
        <v>1081</v>
      </c>
      <c r="B1059" t="s">
        <v>2769</v>
      </c>
      <c r="C1059" t="s">
        <v>2770</v>
      </c>
      <c r="D1059">
        <v>7140</v>
      </c>
      <c r="E1059" t="s">
        <v>2771</v>
      </c>
      <c r="F1059">
        <v>24</v>
      </c>
      <c r="G1059" t="s">
        <v>187</v>
      </c>
      <c r="H1059" s="8">
        <v>40515.32916666667</v>
      </c>
      <c r="I1059" s="8">
        <v>40515.379166666666</v>
      </c>
      <c r="J1059">
        <v>1</v>
      </c>
    </row>
    <row r="1060" spans="1:10" x14ac:dyDescent="0.25">
      <c r="A1060">
        <v>1082</v>
      </c>
      <c r="B1060" t="s">
        <v>2772</v>
      </c>
      <c r="C1060" t="s">
        <v>2773</v>
      </c>
      <c r="D1060">
        <v>7142</v>
      </c>
      <c r="E1060" t="s">
        <v>2774</v>
      </c>
      <c r="F1060">
        <v>7142</v>
      </c>
      <c r="G1060" t="s">
        <v>2774</v>
      </c>
      <c r="H1060" s="8">
        <v>40515.438888888886</v>
      </c>
      <c r="I1060" s="8">
        <v>40518.595138888886</v>
      </c>
      <c r="J1060">
        <v>1</v>
      </c>
    </row>
    <row r="1061" spans="1:10" x14ac:dyDescent="0.25">
      <c r="A1061">
        <v>1083</v>
      </c>
      <c r="B1061" t="s">
        <v>2775</v>
      </c>
      <c r="C1061" t="s">
        <v>2776</v>
      </c>
      <c r="D1061">
        <v>6938</v>
      </c>
      <c r="E1061" t="s">
        <v>2484</v>
      </c>
      <c r="F1061">
        <v>6998</v>
      </c>
      <c r="G1061" t="s">
        <v>2567</v>
      </c>
      <c r="H1061" s="8">
        <v>40515.631249999999</v>
      </c>
      <c r="I1061" s="8">
        <v>40515.690972222219</v>
      </c>
      <c r="J1061">
        <v>1</v>
      </c>
    </row>
    <row r="1062" spans="1:10" x14ac:dyDescent="0.25">
      <c r="A1062">
        <v>1084</v>
      </c>
      <c r="B1062" t="s">
        <v>2777</v>
      </c>
      <c r="C1062" t="s">
        <v>2778</v>
      </c>
      <c r="D1062">
        <v>7146</v>
      </c>
      <c r="E1062" t="s">
        <v>2779</v>
      </c>
      <c r="F1062">
        <v>7146</v>
      </c>
      <c r="G1062" t="s">
        <v>2779</v>
      </c>
      <c r="H1062" s="8">
        <v>40516.439583333333</v>
      </c>
      <c r="I1062" s="8">
        <v>40518.199305555558</v>
      </c>
      <c r="J1062">
        <v>1</v>
      </c>
    </row>
    <row r="1063" spans="1:10" x14ac:dyDescent="0.25">
      <c r="A1063">
        <v>1085</v>
      </c>
      <c r="B1063" t="s">
        <v>2780</v>
      </c>
      <c r="C1063" t="s">
        <v>2781</v>
      </c>
      <c r="D1063">
        <v>6678</v>
      </c>
      <c r="E1063" t="s">
        <v>1887</v>
      </c>
      <c r="F1063">
        <v>24</v>
      </c>
      <c r="G1063" t="s">
        <v>187</v>
      </c>
      <c r="H1063" s="8">
        <v>40516.808333333334</v>
      </c>
      <c r="I1063" s="8">
        <v>40518.126388888886</v>
      </c>
      <c r="J1063">
        <v>1</v>
      </c>
    </row>
    <row r="1064" spans="1:10" x14ac:dyDescent="0.25">
      <c r="A1064">
        <v>1086</v>
      </c>
      <c r="B1064" t="s">
        <v>2782</v>
      </c>
      <c r="C1064" t="s">
        <v>2783</v>
      </c>
      <c r="D1064">
        <v>7149</v>
      </c>
      <c r="E1064" t="s">
        <v>2784</v>
      </c>
      <c r="F1064">
        <v>5408</v>
      </c>
      <c r="G1064" t="s">
        <v>1164</v>
      </c>
      <c r="H1064" s="8">
        <v>40517.057638888888</v>
      </c>
      <c r="I1064" s="8">
        <v>40517.269444444442</v>
      </c>
      <c r="J1064">
        <v>1</v>
      </c>
    </row>
    <row r="1065" spans="1:10" x14ac:dyDescent="0.25">
      <c r="A1065">
        <v>1087</v>
      </c>
      <c r="B1065" t="s">
        <v>2785</v>
      </c>
      <c r="C1065" t="s">
        <v>2786</v>
      </c>
      <c r="D1065">
        <v>7150</v>
      </c>
      <c r="E1065" t="s">
        <v>2664</v>
      </c>
      <c r="F1065">
        <v>7150</v>
      </c>
      <c r="G1065" t="s">
        <v>2664</v>
      </c>
      <c r="H1065" s="8">
        <v>40517.241666666669</v>
      </c>
      <c r="I1065" s="8">
        <v>40519.796527777777</v>
      </c>
      <c r="J1065">
        <v>1</v>
      </c>
    </row>
    <row r="1066" spans="1:10" x14ac:dyDescent="0.25">
      <c r="A1066">
        <v>1088</v>
      </c>
      <c r="B1066" t="s">
        <v>2787</v>
      </c>
      <c r="C1066" t="s">
        <v>2788</v>
      </c>
      <c r="D1066">
        <v>7132</v>
      </c>
      <c r="E1066" t="s">
        <v>2789</v>
      </c>
      <c r="F1066">
        <v>7132</v>
      </c>
      <c r="G1066" t="s">
        <v>2789</v>
      </c>
      <c r="H1066" s="8">
        <v>40517.866666666669</v>
      </c>
      <c r="I1066" s="8">
        <v>40518.99722222222</v>
      </c>
      <c r="J1066">
        <v>1</v>
      </c>
    </row>
    <row r="1067" spans="1:10" x14ac:dyDescent="0.25">
      <c r="A1067">
        <v>1089</v>
      </c>
      <c r="B1067" t="s">
        <v>2790</v>
      </c>
      <c r="C1067" t="s">
        <v>2791</v>
      </c>
      <c r="D1067">
        <v>6779</v>
      </c>
      <c r="E1067" t="s">
        <v>2128</v>
      </c>
      <c r="F1067">
        <v>6998</v>
      </c>
      <c r="G1067" t="s">
        <v>2567</v>
      </c>
      <c r="H1067" s="8">
        <v>40517.915972222225</v>
      </c>
      <c r="I1067" s="8">
        <v>40521.794444444444</v>
      </c>
      <c r="J1067">
        <v>1</v>
      </c>
    </row>
    <row r="1068" spans="1:10" x14ac:dyDescent="0.25">
      <c r="A1068">
        <v>1090</v>
      </c>
      <c r="B1068" t="s">
        <v>2792</v>
      </c>
      <c r="C1068" t="s">
        <v>2793</v>
      </c>
      <c r="D1068">
        <v>7153</v>
      </c>
      <c r="E1068" t="s">
        <v>2794</v>
      </c>
      <c r="F1068">
        <v>24</v>
      </c>
      <c r="G1068" t="s">
        <v>187</v>
      </c>
      <c r="H1068" s="8">
        <v>40518.203472222223</v>
      </c>
      <c r="I1068" s="8">
        <v>40520.095833333333</v>
      </c>
      <c r="J1068">
        <v>1</v>
      </c>
    </row>
    <row r="1069" spans="1:10" x14ac:dyDescent="0.25">
      <c r="A1069">
        <v>1091</v>
      </c>
      <c r="B1069" t="s">
        <v>2795</v>
      </c>
      <c r="C1069" t="s">
        <v>2796</v>
      </c>
      <c r="D1069">
        <v>7100</v>
      </c>
      <c r="E1069" t="s">
        <v>2706</v>
      </c>
      <c r="F1069">
        <v>7100</v>
      </c>
      <c r="G1069" t="s">
        <v>2706</v>
      </c>
      <c r="H1069" s="8">
        <v>40518.363888888889</v>
      </c>
      <c r="I1069" s="8">
        <v>40518.407638888886</v>
      </c>
      <c r="J1069">
        <v>1</v>
      </c>
    </row>
    <row r="1070" spans="1:10" x14ac:dyDescent="0.25">
      <c r="A1070">
        <v>1092</v>
      </c>
      <c r="B1070" t="s">
        <v>2797</v>
      </c>
      <c r="C1070" t="s">
        <v>2798</v>
      </c>
      <c r="D1070">
        <v>3008</v>
      </c>
      <c r="E1070" t="s">
        <v>580</v>
      </c>
      <c r="F1070">
        <v>3008</v>
      </c>
      <c r="G1070" t="s">
        <v>580</v>
      </c>
      <c r="H1070" s="8">
        <v>40518.475694444445</v>
      </c>
      <c r="I1070" s="8">
        <v>40519.490972222222</v>
      </c>
      <c r="J1070">
        <v>1</v>
      </c>
    </row>
    <row r="1071" spans="1:10" x14ac:dyDescent="0.25">
      <c r="A1071">
        <v>1093</v>
      </c>
      <c r="B1071" t="s">
        <v>2799</v>
      </c>
      <c r="C1071" t="s">
        <v>2800</v>
      </c>
      <c r="D1071">
        <v>6925</v>
      </c>
      <c r="E1071" t="s">
        <v>1448</v>
      </c>
      <c r="F1071">
        <v>24</v>
      </c>
      <c r="G1071" t="s">
        <v>187</v>
      </c>
      <c r="H1071" s="8">
        <v>40518.822916666664</v>
      </c>
      <c r="I1071" s="8">
        <v>40518.990277777775</v>
      </c>
      <c r="J1071">
        <v>1</v>
      </c>
    </row>
    <row r="1072" spans="1:10" x14ac:dyDescent="0.25">
      <c r="A1072">
        <v>1094</v>
      </c>
      <c r="B1072" t="s">
        <v>2801</v>
      </c>
      <c r="C1072" t="s">
        <v>2802</v>
      </c>
      <c r="D1072">
        <v>7156</v>
      </c>
      <c r="E1072" t="s">
        <v>2803</v>
      </c>
      <c r="F1072">
        <v>1</v>
      </c>
      <c r="G1072" t="s">
        <v>38</v>
      </c>
      <c r="H1072" s="8">
        <v>40518.873611111114</v>
      </c>
      <c r="I1072" s="8">
        <v>40519.188194444447</v>
      </c>
      <c r="J1072">
        <v>1</v>
      </c>
    </row>
    <row r="1073" spans="1:10" x14ac:dyDescent="0.25">
      <c r="A1073">
        <v>1095</v>
      </c>
      <c r="B1073" t="s">
        <v>2804</v>
      </c>
      <c r="C1073" t="s">
        <v>2805</v>
      </c>
      <c r="D1073">
        <v>7158</v>
      </c>
      <c r="E1073" t="s">
        <v>2806</v>
      </c>
      <c r="F1073">
        <v>6458</v>
      </c>
      <c r="G1073" t="s">
        <v>1337</v>
      </c>
      <c r="H1073" s="8">
        <v>40519.060416666667</v>
      </c>
      <c r="I1073" s="8">
        <v>40519.09652777778</v>
      </c>
      <c r="J1073">
        <v>1</v>
      </c>
    </row>
    <row r="1074" spans="1:10" x14ac:dyDescent="0.25">
      <c r="A1074">
        <v>1096</v>
      </c>
      <c r="B1074" t="s">
        <v>2807</v>
      </c>
      <c r="C1074" t="s">
        <v>2808</v>
      </c>
      <c r="D1074">
        <v>7098</v>
      </c>
      <c r="E1074" t="s">
        <v>2809</v>
      </c>
      <c r="F1074">
        <v>5408</v>
      </c>
      <c r="G1074" t="s">
        <v>1164</v>
      </c>
      <c r="H1074" s="8">
        <v>40519.25</v>
      </c>
      <c r="I1074" s="8">
        <v>40519.573611111111</v>
      </c>
      <c r="J1074">
        <v>1</v>
      </c>
    </row>
    <row r="1075" spans="1:10" x14ac:dyDescent="0.25">
      <c r="A1075">
        <v>1097</v>
      </c>
      <c r="B1075" t="s">
        <v>2810</v>
      </c>
      <c r="C1075" t="s">
        <v>2811</v>
      </c>
      <c r="D1075">
        <v>7121</v>
      </c>
      <c r="E1075" t="s">
        <v>2812</v>
      </c>
      <c r="F1075">
        <v>24</v>
      </c>
      <c r="G1075" t="s">
        <v>187</v>
      </c>
      <c r="H1075" s="8">
        <v>40519.348611111112</v>
      </c>
      <c r="I1075" s="8">
        <v>40519.468055555553</v>
      </c>
      <c r="J1075">
        <v>1</v>
      </c>
    </row>
    <row r="1076" spans="1:10" x14ac:dyDescent="0.25">
      <c r="A1076">
        <v>1098</v>
      </c>
      <c r="B1076" t="s">
        <v>2813</v>
      </c>
      <c r="C1076" t="s">
        <v>2814</v>
      </c>
      <c r="D1076">
        <v>7100</v>
      </c>
      <c r="E1076" t="s">
        <v>2706</v>
      </c>
      <c r="F1076">
        <v>6713</v>
      </c>
      <c r="G1076" t="s">
        <v>2305</v>
      </c>
      <c r="H1076" s="8">
        <v>40519.449305555558</v>
      </c>
      <c r="I1076" s="8">
        <v>40519.729166666664</v>
      </c>
      <c r="J1076">
        <v>1</v>
      </c>
    </row>
    <row r="1077" spans="1:10" x14ac:dyDescent="0.25">
      <c r="A1077">
        <v>1099</v>
      </c>
      <c r="B1077" t="s">
        <v>2815</v>
      </c>
      <c r="C1077" t="s">
        <v>2816</v>
      </c>
      <c r="D1077">
        <v>6779</v>
      </c>
      <c r="E1077" t="s">
        <v>2128</v>
      </c>
      <c r="F1077">
        <v>6779</v>
      </c>
      <c r="G1077" t="s">
        <v>2128</v>
      </c>
      <c r="H1077" s="8">
        <v>40519.702777777777</v>
      </c>
      <c r="I1077" s="8">
        <v>40520.918749999997</v>
      </c>
      <c r="J1077">
        <v>1</v>
      </c>
    </row>
    <row r="1078" spans="1:10" x14ac:dyDescent="0.25">
      <c r="A1078">
        <v>1100</v>
      </c>
      <c r="B1078" t="s">
        <v>2817</v>
      </c>
      <c r="C1078" t="s">
        <v>2818</v>
      </c>
      <c r="D1078">
        <v>6071</v>
      </c>
      <c r="E1078" t="s">
        <v>302</v>
      </c>
      <c r="F1078">
        <v>24</v>
      </c>
      <c r="G1078" t="s">
        <v>187</v>
      </c>
      <c r="H1078" s="8">
        <v>40519.761805555558</v>
      </c>
      <c r="I1078" s="8">
        <v>40520.018055555556</v>
      </c>
      <c r="J1078">
        <v>1</v>
      </c>
    </row>
    <row r="1079" spans="1:10" x14ac:dyDescent="0.25">
      <c r="A1079">
        <v>1101</v>
      </c>
      <c r="B1079" t="s">
        <v>2819</v>
      </c>
      <c r="C1079" t="s">
        <v>2820</v>
      </c>
      <c r="D1079">
        <v>6925</v>
      </c>
      <c r="E1079" t="s">
        <v>1448</v>
      </c>
      <c r="F1079">
        <v>6998</v>
      </c>
      <c r="G1079" t="s">
        <v>2567</v>
      </c>
      <c r="H1079" s="8">
        <v>40519.786111111112</v>
      </c>
      <c r="I1079" s="8">
        <v>40520.85833333333</v>
      </c>
      <c r="J1079">
        <v>1</v>
      </c>
    </row>
    <row r="1080" spans="1:10" x14ac:dyDescent="0.25">
      <c r="A1080">
        <v>1102</v>
      </c>
      <c r="B1080" t="s">
        <v>2821</v>
      </c>
      <c r="C1080" t="s">
        <v>2822</v>
      </c>
      <c r="D1080">
        <v>7162</v>
      </c>
      <c r="E1080" t="s">
        <v>2823</v>
      </c>
      <c r="F1080">
        <v>7162</v>
      </c>
      <c r="G1080" t="s">
        <v>2823</v>
      </c>
      <c r="H1080" s="8">
        <v>40519.859027777777</v>
      </c>
      <c r="I1080" s="8">
        <v>40522.643750000003</v>
      </c>
      <c r="J1080">
        <v>1</v>
      </c>
    </row>
    <row r="1081" spans="1:10" x14ac:dyDescent="0.25">
      <c r="A1081">
        <v>1103</v>
      </c>
      <c r="B1081" t="s">
        <v>2824</v>
      </c>
      <c r="C1081" t="s">
        <v>2825</v>
      </c>
      <c r="D1081">
        <v>6779</v>
      </c>
      <c r="E1081" t="s">
        <v>2128</v>
      </c>
      <c r="F1081">
        <v>6779</v>
      </c>
      <c r="G1081" t="s">
        <v>2128</v>
      </c>
      <c r="H1081" s="8">
        <v>40519.899305555555</v>
      </c>
      <c r="I1081" s="8">
        <v>40520.92291666667</v>
      </c>
      <c r="J1081">
        <v>1</v>
      </c>
    </row>
    <row r="1082" spans="1:10" x14ac:dyDescent="0.25">
      <c r="A1082">
        <v>1104</v>
      </c>
      <c r="B1082" t="s">
        <v>2826</v>
      </c>
      <c r="C1082" t="s">
        <v>2827</v>
      </c>
      <c r="D1082">
        <v>7164</v>
      </c>
      <c r="E1082" t="s">
        <v>2828</v>
      </c>
      <c r="F1082">
        <v>6458</v>
      </c>
      <c r="G1082" t="s">
        <v>1337</v>
      </c>
      <c r="H1082" s="8">
        <v>40520.14166666667</v>
      </c>
      <c r="I1082" s="8">
        <v>40520.22152777778</v>
      </c>
      <c r="J1082">
        <v>1</v>
      </c>
    </row>
    <row r="1083" spans="1:10" x14ac:dyDescent="0.25">
      <c r="A1083">
        <v>1105</v>
      </c>
      <c r="B1083" t="s">
        <v>2829</v>
      </c>
      <c r="C1083" t="s">
        <v>2830</v>
      </c>
      <c r="D1083">
        <v>6458</v>
      </c>
      <c r="E1083" t="s">
        <v>1337</v>
      </c>
      <c r="F1083">
        <v>6458</v>
      </c>
      <c r="G1083" t="s">
        <v>1337</v>
      </c>
      <c r="H1083" s="8">
        <v>40520.147222222222</v>
      </c>
      <c r="I1083" s="8">
        <v>40525.029166666667</v>
      </c>
      <c r="J1083">
        <v>1</v>
      </c>
    </row>
    <row r="1084" spans="1:10" x14ac:dyDescent="0.25">
      <c r="A1084">
        <v>1106</v>
      </c>
      <c r="B1084" t="s">
        <v>2831</v>
      </c>
      <c r="C1084" t="s">
        <v>2832</v>
      </c>
      <c r="D1084">
        <v>6632</v>
      </c>
      <c r="E1084" t="s">
        <v>1746</v>
      </c>
      <c r="F1084">
        <v>6632</v>
      </c>
      <c r="G1084" t="s">
        <v>1746</v>
      </c>
      <c r="H1084" s="8">
        <v>40520.642361111109</v>
      </c>
      <c r="I1084" s="8">
        <v>40522.835416666669</v>
      </c>
      <c r="J1084">
        <v>1</v>
      </c>
    </row>
    <row r="1085" spans="1:10" x14ac:dyDescent="0.25">
      <c r="A1085">
        <v>1107</v>
      </c>
      <c r="B1085" t="s">
        <v>2833</v>
      </c>
      <c r="C1085" t="s">
        <v>2834</v>
      </c>
      <c r="D1085">
        <v>7101</v>
      </c>
      <c r="E1085" t="s">
        <v>2711</v>
      </c>
      <c r="F1085">
        <v>6713</v>
      </c>
      <c r="G1085" t="s">
        <v>2305</v>
      </c>
      <c r="H1085" s="8">
        <v>40520.65347222222</v>
      </c>
      <c r="I1085" s="8">
        <v>40520.657638888886</v>
      </c>
      <c r="J1085">
        <v>1</v>
      </c>
    </row>
    <row r="1086" spans="1:10" x14ac:dyDescent="0.25">
      <c r="A1086">
        <v>1108</v>
      </c>
      <c r="B1086" t="s">
        <v>2835</v>
      </c>
      <c r="C1086" t="s">
        <v>2836</v>
      </c>
      <c r="D1086">
        <v>7129</v>
      </c>
      <c r="E1086" t="s">
        <v>2837</v>
      </c>
      <c r="F1086">
        <v>7129</v>
      </c>
      <c r="G1086" t="s">
        <v>2837</v>
      </c>
      <c r="H1086" s="8">
        <v>40520.941666666666</v>
      </c>
      <c r="I1086" s="8">
        <v>40521.943749999999</v>
      </c>
      <c r="J1086">
        <v>1</v>
      </c>
    </row>
    <row r="1087" spans="1:10" x14ac:dyDescent="0.25">
      <c r="A1087">
        <v>1109</v>
      </c>
      <c r="B1087" t="s">
        <v>2838</v>
      </c>
      <c r="C1087" t="s">
        <v>2839</v>
      </c>
      <c r="D1087">
        <v>7172</v>
      </c>
      <c r="E1087" t="s">
        <v>2840</v>
      </c>
      <c r="F1087">
        <v>6713</v>
      </c>
      <c r="G1087" t="s">
        <v>2305</v>
      </c>
      <c r="H1087" s="8">
        <v>40521.455555555556</v>
      </c>
      <c r="I1087" s="8">
        <v>40521.490277777775</v>
      </c>
      <c r="J1087">
        <v>1</v>
      </c>
    </row>
    <row r="1088" spans="1:10" x14ac:dyDescent="0.25">
      <c r="A1088">
        <v>1110</v>
      </c>
      <c r="B1088" t="s">
        <v>2841</v>
      </c>
      <c r="C1088" t="s">
        <v>2842</v>
      </c>
      <c r="D1088">
        <v>6675</v>
      </c>
      <c r="E1088" t="s">
        <v>1879</v>
      </c>
      <c r="F1088">
        <v>6675</v>
      </c>
      <c r="G1088" t="s">
        <v>1879</v>
      </c>
      <c r="H1088" s="8">
        <v>40521.877083333333</v>
      </c>
      <c r="I1088" s="8">
        <v>40522.654861111114</v>
      </c>
      <c r="J1088">
        <v>1</v>
      </c>
    </row>
    <row r="1089" spans="1:10" x14ac:dyDescent="0.25">
      <c r="A1089">
        <v>1111</v>
      </c>
      <c r="B1089" t="s">
        <v>2843</v>
      </c>
      <c r="C1089" t="s">
        <v>2844</v>
      </c>
      <c r="D1089">
        <v>7176</v>
      </c>
      <c r="E1089" t="s">
        <v>2845</v>
      </c>
      <c r="F1089">
        <v>6458</v>
      </c>
      <c r="G1089" t="s">
        <v>1337</v>
      </c>
      <c r="H1089" s="8">
        <v>40521.975694444445</v>
      </c>
      <c r="I1089" s="8">
        <v>40521.984027777777</v>
      </c>
      <c r="J1089">
        <v>1</v>
      </c>
    </row>
    <row r="1090" spans="1:10" x14ac:dyDescent="0.25">
      <c r="A1090">
        <v>1112</v>
      </c>
      <c r="B1090" t="s">
        <v>2846</v>
      </c>
      <c r="C1090" t="s">
        <v>2847</v>
      </c>
      <c r="D1090">
        <v>1728</v>
      </c>
      <c r="E1090" t="s">
        <v>331</v>
      </c>
      <c r="F1090">
        <v>24</v>
      </c>
      <c r="G1090" t="s">
        <v>187</v>
      </c>
      <c r="H1090" s="8">
        <v>40522.240277777775</v>
      </c>
      <c r="I1090" s="8">
        <v>40522.267361111109</v>
      </c>
      <c r="J1090">
        <v>1</v>
      </c>
    </row>
    <row r="1091" spans="1:10" x14ac:dyDescent="0.25">
      <c r="A1091">
        <v>1113</v>
      </c>
      <c r="B1091" t="s">
        <v>2848</v>
      </c>
      <c r="C1091" t="s">
        <v>2849</v>
      </c>
      <c r="D1091">
        <v>7177</v>
      </c>
      <c r="E1091" t="s">
        <v>2850</v>
      </c>
      <c r="F1091">
        <v>24</v>
      </c>
      <c r="G1091" t="s">
        <v>187</v>
      </c>
      <c r="H1091" s="8">
        <v>40522.269444444442</v>
      </c>
      <c r="I1091" s="8">
        <v>40522.429861111108</v>
      </c>
      <c r="J1091">
        <v>1</v>
      </c>
    </row>
    <row r="1092" spans="1:10" x14ac:dyDescent="0.25">
      <c r="A1092">
        <v>1114</v>
      </c>
      <c r="B1092" t="s">
        <v>2851</v>
      </c>
      <c r="C1092" t="s">
        <v>2852</v>
      </c>
      <c r="D1092">
        <v>7178</v>
      </c>
      <c r="E1092" t="s">
        <v>2853</v>
      </c>
      <c r="F1092">
        <v>7178</v>
      </c>
      <c r="G1092" t="s">
        <v>2853</v>
      </c>
      <c r="H1092" s="8">
        <v>40522.632638888892</v>
      </c>
      <c r="I1092" s="8">
        <v>40523.27847222222</v>
      </c>
      <c r="J1092">
        <v>1</v>
      </c>
    </row>
    <row r="1093" spans="1:10" x14ac:dyDescent="0.25">
      <c r="A1093">
        <v>1115</v>
      </c>
      <c r="B1093" t="s">
        <v>2854</v>
      </c>
      <c r="C1093" t="s">
        <v>2855</v>
      </c>
      <c r="D1093">
        <v>7181</v>
      </c>
      <c r="E1093" t="s">
        <v>2856</v>
      </c>
      <c r="F1093">
        <v>7181</v>
      </c>
      <c r="G1093" t="s">
        <v>2856</v>
      </c>
      <c r="H1093" s="8">
        <v>40522.963888888888</v>
      </c>
      <c r="I1093" s="8">
        <v>40523.462500000001</v>
      </c>
      <c r="J1093">
        <v>1</v>
      </c>
    </row>
    <row r="1094" spans="1:10" x14ac:dyDescent="0.25">
      <c r="A1094">
        <v>1116</v>
      </c>
      <c r="B1094" t="s">
        <v>2857</v>
      </c>
      <c r="C1094" t="s">
        <v>2858</v>
      </c>
      <c r="D1094">
        <v>7182</v>
      </c>
      <c r="E1094" t="s">
        <v>2859</v>
      </c>
      <c r="F1094">
        <v>5408</v>
      </c>
      <c r="G1094" t="s">
        <v>1164</v>
      </c>
      <c r="H1094" s="8">
        <v>40523.663888888892</v>
      </c>
      <c r="I1094" s="8">
        <v>40523.727777777778</v>
      </c>
      <c r="J1094">
        <v>1</v>
      </c>
    </row>
    <row r="1095" spans="1:10" x14ac:dyDescent="0.25">
      <c r="A1095">
        <v>1117</v>
      </c>
      <c r="B1095" t="s">
        <v>2860</v>
      </c>
      <c r="C1095" t="s">
        <v>2861</v>
      </c>
      <c r="D1095">
        <v>7182</v>
      </c>
      <c r="E1095" t="s">
        <v>2859</v>
      </c>
      <c r="F1095">
        <v>24</v>
      </c>
      <c r="G1095" t="s">
        <v>187</v>
      </c>
      <c r="H1095" s="8">
        <v>40523.670138888891</v>
      </c>
      <c r="I1095" s="8">
        <v>40524.988194444442</v>
      </c>
      <c r="J1095">
        <v>1</v>
      </c>
    </row>
    <row r="1096" spans="1:10" x14ac:dyDescent="0.25">
      <c r="A1096">
        <v>1118</v>
      </c>
      <c r="B1096" t="s">
        <v>2862</v>
      </c>
      <c r="C1096" t="s">
        <v>2863</v>
      </c>
      <c r="D1096">
        <v>6821</v>
      </c>
      <c r="E1096" t="s">
        <v>2221</v>
      </c>
      <c r="F1096">
        <v>6821</v>
      </c>
      <c r="G1096" t="s">
        <v>2221</v>
      </c>
      <c r="H1096" s="8">
        <v>40523.711805555555</v>
      </c>
      <c r="I1096" s="8">
        <v>40523.978472222225</v>
      </c>
      <c r="J1096">
        <v>1</v>
      </c>
    </row>
    <row r="1097" spans="1:10" x14ac:dyDescent="0.25">
      <c r="A1097">
        <v>1119</v>
      </c>
      <c r="B1097" t="s">
        <v>2864</v>
      </c>
      <c r="C1097" t="s">
        <v>2865</v>
      </c>
      <c r="D1097">
        <v>6436</v>
      </c>
      <c r="E1097" t="s">
        <v>1321</v>
      </c>
      <c r="F1097">
        <v>24</v>
      </c>
      <c r="G1097" t="s">
        <v>187</v>
      </c>
      <c r="H1097" s="8">
        <v>40524.270138888889</v>
      </c>
      <c r="I1097" s="8">
        <v>40524.503472222219</v>
      </c>
      <c r="J1097">
        <v>1</v>
      </c>
    </row>
    <row r="1098" spans="1:10" x14ac:dyDescent="0.25">
      <c r="A1098">
        <v>1120</v>
      </c>
      <c r="B1098" t="s">
        <v>2866</v>
      </c>
      <c r="C1098" t="s">
        <v>2867</v>
      </c>
      <c r="D1098">
        <v>7186</v>
      </c>
      <c r="E1098" t="s">
        <v>2868</v>
      </c>
      <c r="F1098">
        <v>24</v>
      </c>
      <c r="G1098" t="s">
        <v>187</v>
      </c>
      <c r="H1098" s="8">
        <v>40524.809027777781</v>
      </c>
      <c r="I1098" s="8">
        <v>40524.990277777775</v>
      </c>
      <c r="J1098">
        <v>1</v>
      </c>
    </row>
    <row r="1099" spans="1:10" x14ac:dyDescent="0.25">
      <c r="A1099">
        <v>1121</v>
      </c>
      <c r="B1099" t="s">
        <v>2869</v>
      </c>
      <c r="C1099" t="s">
        <v>2870</v>
      </c>
      <c r="D1099">
        <v>7187</v>
      </c>
      <c r="E1099" t="s">
        <v>2871</v>
      </c>
      <c r="F1099">
        <v>24</v>
      </c>
      <c r="G1099" t="s">
        <v>187</v>
      </c>
      <c r="H1099" s="8">
        <v>40524.878472222219</v>
      </c>
      <c r="I1099" s="8">
        <v>40543.072222222225</v>
      </c>
      <c r="J1099">
        <v>1</v>
      </c>
    </row>
    <row r="1100" spans="1:10" x14ac:dyDescent="0.25">
      <c r="A1100">
        <v>1122</v>
      </c>
      <c r="B1100" t="s">
        <v>2872</v>
      </c>
      <c r="C1100" t="s">
        <v>2873</v>
      </c>
      <c r="D1100">
        <v>6821</v>
      </c>
      <c r="E1100" t="s">
        <v>2221</v>
      </c>
      <c r="F1100">
        <v>6821</v>
      </c>
      <c r="G1100" t="s">
        <v>2221</v>
      </c>
      <c r="H1100" s="8">
        <v>40525.068055555559</v>
      </c>
      <c r="I1100" s="8">
        <v>40525.206250000003</v>
      </c>
      <c r="J1100">
        <v>1</v>
      </c>
    </row>
    <row r="1101" spans="1:10" x14ac:dyDescent="0.25">
      <c r="A1101">
        <v>1123</v>
      </c>
      <c r="B1101" t="s">
        <v>2874</v>
      </c>
      <c r="C1101" t="s">
        <v>2875</v>
      </c>
      <c r="D1101">
        <v>7190</v>
      </c>
      <c r="E1101" t="s">
        <v>2876</v>
      </c>
      <c r="F1101">
        <v>6458</v>
      </c>
      <c r="G1101" t="s">
        <v>1337</v>
      </c>
      <c r="H1101" s="8">
        <v>40525.165972222225</v>
      </c>
      <c r="I1101" s="8">
        <v>40525.247916666667</v>
      </c>
      <c r="J1101">
        <v>1</v>
      </c>
    </row>
    <row r="1102" spans="1:10" x14ac:dyDescent="0.25">
      <c r="A1102">
        <v>1124</v>
      </c>
      <c r="B1102" t="s">
        <v>2877</v>
      </c>
      <c r="C1102" t="s">
        <v>2878</v>
      </c>
      <c r="D1102">
        <v>7182</v>
      </c>
      <c r="E1102" t="s">
        <v>2859</v>
      </c>
      <c r="F1102">
        <v>24</v>
      </c>
      <c r="G1102" t="s">
        <v>187</v>
      </c>
      <c r="H1102" s="8">
        <v>40525.289583333331</v>
      </c>
      <c r="I1102" s="8">
        <v>40525.536805555559</v>
      </c>
      <c r="J1102">
        <v>1</v>
      </c>
    </row>
    <row r="1103" spans="1:10" x14ac:dyDescent="0.25">
      <c r="A1103">
        <v>1125</v>
      </c>
      <c r="B1103" t="s">
        <v>2879</v>
      </c>
      <c r="C1103" t="s">
        <v>2880</v>
      </c>
      <c r="D1103">
        <v>6942</v>
      </c>
      <c r="E1103" t="s">
        <v>2499</v>
      </c>
      <c r="F1103">
        <v>5408</v>
      </c>
      <c r="G1103" t="s">
        <v>1164</v>
      </c>
      <c r="H1103" s="8">
        <v>40525.296527777777</v>
      </c>
      <c r="I1103" s="8">
        <v>40525.57916666667</v>
      </c>
      <c r="J1103">
        <v>1</v>
      </c>
    </row>
    <row r="1104" spans="1:10" x14ac:dyDescent="0.25">
      <c r="A1104">
        <v>1126</v>
      </c>
      <c r="B1104" t="s">
        <v>2881</v>
      </c>
      <c r="C1104" t="s">
        <v>2882</v>
      </c>
      <c r="D1104">
        <v>6871</v>
      </c>
      <c r="E1104" t="s">
        <v>2366</v>
      </c>
      <c r="F1104">
        <v>6871</v>
      </c>
      <c r="G1104" t="s">
        <v>2366</v>
      </c>
      <c r="H1104" s="8">
        <v>40525.394444444442</v>
      </c>
      <c r="I1104" s="8">
        <v>40527.234722222223</v>
      </c>
      <c r="J1104">
        <v>1</v>
      </c>
    </row>
    <row r="1105" spans="1:10" x14ac:dyDescent="0.25">
      <c r="A1105">
        <v>1127</v>
      </c>
      <c r="B1105" t="s">
        <v>2883</v>
      </c>
      <c r="C1105" t="s">
        <v>2884</v>
      </c>
      <c r="D1105">
        <v>6871</v>
      </c>
      <c r="E1105" t="s">
        <v>2366</v>
      </c>
      <c r="F1105">
        <v>178</v>
      </c>
      <c r="G1105" t="s">
        <v>762</v>
      </c>
      <c r="H1105" s="8">
        <v>40525.397916666669</v>
      </c>
      <c r="I1105" s="8">
        <v>40525.517361111109</v>
      </c>
      <c r="J1105">
        <v>1</v>
      </c>
    </row>
    <row r="1106" spans="1:10" x14ac:dyDescent="0.25">
      <c r="A1106">
        <v>1128</v>
      </c>
      <c r="B1106" t="s">
        <v>2885</v>
      </c>
      <c r="C1106" t="s">
        <v>2886</v>
      </c>
      <c r="D1106">
        <v>7195</v>
      </c>
      <c r="E1106" t="s">
        <v>2887</v>
      </c>
      <c r="F1106">
        <v>7195</v>
      </c>
      <c r="G1106" t="s">
        <v>2887</v>
      </c>
      <c r="H1106" s="8">
        <v>40525.606944444444</v>
      </c>
      <c r="I1106" s="8">
        <v>40529.478472222225</v>
      </c>
      <c r="J1106">
        <v>1</v>
      </c>
    </row>
    <row r="1107" spans="1:10" x14ac:dyDescent="0.25">
      <c r="A1107">
        <v>1129</v>
      </c>
      <c r="B1107" t="s">
        <v>2888</v>
      </c>
      <c r="C1107" t="s">
        <v>2889</v>
      </c>
      <c r="D1107">
        <v>7136</v>
      </c>
      <c r="E1107" t="s">
        <v>2890</v>
      </c>
      <c r="F1107">
        <v>6458</v>
      </c>
      <c r="G1107" t="s">
        <v>1337</v>
      </c>
      <c r="H1107" s="8">
        <v>40525.877083333333</v>
      </c>
      <c r="I1107" s="8">
        <v>40525.993055555555</v>
      </c>
      <c r="J1107">
        <v>1</v>
      </c>
    </row>
    <row r="1108" spans="1:10" x14ac:dyDescent="0.25">
      <c r="A1108">
        <v>1130</v>
      </c>
      <c r="B1108" t="s">
        <v>2891</v>
      </c>
      <c r="C1108" t="s">
        <v>2892</v>
      </c>
      <c r="D1108">
        <v>6779</v>
      </c>
      <c r="E1108" t="s">
        <v>2128</v>
      </c>
      <c r="F1108">
        <v>6779</v>
      </c>
      <c r="G1108" t="s">
        <v>2128</v>
      </c>
      <c r="H1108" s="8">
        <v>40526.227777777778</v>
      </c>
      <c r="I1108" s="8">
        <v>40526.75277777778</v>
      </c>
      <c r="J1108">
        <v>1</v>
      </c>
    </row>
    <row r="1109" spans="1:10" x14ac:dyDescent="0.25">
      <c r="A1109">
        <v>1131</v>
      </c>
      <c r="B1109" t="s">
        <v>2893</v>
      </c>
      <c r="C1109" t="s">
        <v>2894</v>
      </c>
      <c r="D1109">
        <v>5408</v>
      </c>
      <c r="E1109" t="s">
        <v>1164</v>
      </c>
      <c r="F1109">
        <v>6998</v>
      </c>
      <c r="G1109" t="s">
        <v>2567</v>
      </c>
      <c r="H1109" s="8">
        <v>40526.265972222223</v>
      </c>
      <c r="I1109" s="8">
        <v>40527.743750000001</v>
      </c>
      <c r="J1109">
        <v>1</v>
      </c>
    </row>
    <row r="1110" spans="1:10" x14ac:dyDescent="0.25">
      <c r="A1110">
        <v>1132</v>
      </c>
      <c r="B1110" t="s">
        <v>2895</v>
      </c>
      <c r="C1110" t="s">
        <v>2896</v>
      </c>
      <c r="D1110">
        <v>7146</v>
      </c>
      <c r="E1110" t="s">
        <v>2779</v>
      </c>
      <c r="F1110">
        <v>7146</v>
      </c>
      <c r="G1110" t="s">
        <v>2779</v>
      </c>
      <c r="H1110" s="8">
        <v>40526.349305555559</v>
      </c>
      <c r="I1110" s="8">
        <v>40526.627083333333</v>
      </c>
      <c r="J1110">
        <v>1</v>
      </c>
    </row>
    <row r="1111" spans="1:10" x14ac:dyDescent="0.25">
      <c r="A1111">
        <v>1133</v>
      </c>
      <c r="B1111" t="s">
        <v>2897</v>
      </c>
      <c r="C1111" t="s">
        <v>2898</v>
      </c>
      <c r="D1111">
        <v>7200</v>
      </c>
      <c r="E1111" t="s">
        <v>2899</v>
      </c>
      <c r="F1111">
        <v>7200</v>
      </c>
      <c r="G1111" t="s">
        <v>2899</v>
      </c>
      <c r="H1111" s="8">
        <v>40526.477083333331</v>
      </c>
      <c r="I1111" s="8">
        <v>40526.477083333331</v>
      </c>
      <c r="J1111">
        <v>1</v>
      </c>
    </row>
    <row r="1112" spans="1:10" x14ac:dyDescent="0.25">
      <c r="A1112">
        <v>1134</v>
      </c>
      <c r="B1112" t="s">
        <v>2900</v>
      </c>
      <c r="C1112" t="s">
        <v>2901</v>
      </c>
      <c r="D1112">
        <v>7196</v>
      </c>
      <c r="E1112" t="s">
        <v>2902</v>
      </c>
      <c r="F1112">
        <v>6998</v>
      </c>
      <c r="G1112" t="s">
        <v>2567</v>
      </c>
      <c r="H1112" s="8">
        <v>40526.732638888891</v>
      </c>
      <c r="I1112" s="8">
        <v>40527.550694444442</v>
      </c>
      <c r="J1112">
        <v>1</v>
      </c>
    </row>
    <row r="1113" spans="1:10" x14ac:dyDescent="0.25">
      <c r="A1113">
        <v>1135</v>
      </c>
      <c r="B1113" t="s">
        <v>2903</v>
      </c>
      <c r="C1113" t="s">
        <v>2904</v>
      </c>
      <c r="D1113">
        <v>6925</v>
      </c>
      <c r="E1113" t="s">
        <v>1448</v>
      </c>
      <c r="F1113">
        <v>6925</v>
      </c>
      <c r="G1113" t="s">
        <v>1448</v>
      </c>
      <c r="H1113" s="8">
        <v>40526.854861111111</v>
      </c>
      <c r="I1113" s="8">
        <v>40527.07708333333</v>
      </c>
      <c r="J1113">
        <v>1</v>
      </c>
    </row>
    <row r="1114" spans="1:10" x14ac:dyDescent="0.25">
      <c r="A1114">
        <v>1136</v>
      </c>
      <c r="B1114" t="s">
        <v>2905</v>
      </c>
      <c r="C1114" t="s">
        <v>2906</v>
      </c>
      <c r="D1114">
        <v>7204</v>
      </c>
      <c r="E1114" t="s">
        <v>2907</v>
      </c>
      <c r="F1114">
        <v>7204</v>
      </c>
      <c r="G1114" t="s">
        <v>2907</v>
      </c>
      <c r="H1114" s="8">
        <v>40527.424305555556</v>
      </c>
      <c r="I1114" s="8">
        <v>40528.613888888889</v>
      </c>
      <c r="J1114">
        <v>1</v>
      </c>
    </row>
    <row r="1115" spans="1:10" x14ac:dyDescent="0.25">
      <c r="A1115">
        <v>1137</v>
      </c>
      <c r="B1115" t="s">
        <v>2908</v>
      </c>
      <c r="C1115" t="s">
        <v>2909</v>
      </c>
      <c r="D1115">
        <v>7205</v>
      </c>
      <c r="E1115" t="s">
        <v>2910</v>
      </c>
      <c r="F1115">
        <v>6998</v>
      </c>
      <c r="G1115" t="s">
        <v>2567</v>
      </c>
      <c r="H1115" s="8">
        <v>40527.513194444444</v>
      </c>
      <c r="I1115" s="8">
        <v>40527.736111111109</v>
      </c>
      <c r="J1115">
        <v>1</v>
      </c>
    </row>
    <row r="1116" spans="1:10" x14ac:dyDescent="0.25">
      <c r="A1116">
        <v>1138</v>
      </c>
      <c r="B1116" t="s">
        <v>2911</v>
      </c>
      <c r="C1116" t="s">
        <v>2912</v>
      </c>
      <c r="D1116">
        <v>7196</v>
      </c>
      <c r="E1116" t="s">
        <v>2902</v>
      </c>
      <c r="F1116">
        <v>6998</v>
      </c>
      <c r="G1116" t="s">
        <v>2567</v>
      </c>
      <c r="H1116" s="8">
        <v>40527.759027777778</v>
      </c>
      <c r="I1116" s="8">
        <v>40532.572222222225</v>
      </c>
      <c r="J1116">
        <v>1</v>
      </c>
    </row>
    <row r="1117" spans="1:10" x14ac:dyDescent="0.25">
      <c r="A1117">
        <v>1139</v>
      </c>
      <c r="B1117" t="s">
        <v>2913</v>
      </c>
      <c r="C1117" t="s">
        <v>2914</v>
      </c>
      <c r="D1117">
        <v>6719</v>
      </c>
      <c r="E1117" t="s">
        <v>2006</v>
      </c>
      <c r="F1117">
        <v>6719</v>
      </c>
      <c r="G1117" t="s">
        <v>2006</v>
      </c>
      <c r="H1117" s="8">
        <v>40527.833333333336</v>
      </c>
      <c r="I1117" s="8">
        <v>40539.789583333331</v>
      </c>
      <c r="J1117">
        <v>1</v>
      </c>
    </row>
    <row r="1118" spans="1:10" x14ac:dyDescent="0.25">
      <c r="A1118">
        <v>1140</v>
      </c>
      <c r="B1118" t="s">
        <v>2915</v>
      </c>
      <c r="C1118" t="s">
        <v>2916</v>
      </c>
      <c r="D1118">
        <v>6871</v>
      </c>
      <c r="E1118" t="s">
        <v>2366</v>
      </c>
      <c r="F1118">
        <v>6458</v>
      </c>
      <c r="G1118" t="s">
        <v>1337</v>
      </c>
      <c r="H1118" s="8">
        <v>40528.136111111111</v>
      </c>
      <c r="I1118" s="8">
        <v>40528.163194444445</v>
      </c>
      <c r="J1118">
        <v>1</v>
      </c>
    </row>
    <row r="1119" spans="1:10" x14ac:dyDescent="0.25">
      <c r="A1119">
        <v>1141</v>
      </c>
      <c r="B1119" t="s">
        <v>2917</v>
      </c>
      <c r="C1119" t="s">
        <v>2918</v>
      </c>
      <c r="D1119">
        <v>6871</v>
      </c>
      <c r="E1119" t="s">
        <v>2366</v>
      </c>
      <c r="F1119">
        <v>5408</v>
      </c>
      <c r="G1119" t="s">
        <v>1164</v>
      </c>
      <c r="H1119" s="8">
        <v>40528.143055555556</v>
      </c>
      <c r="I1119" s="8">
        <v>40528.262499999997</v>
      </c>
      <c r="J1119">
        <v>2</v>
      </c>
    </row>
    <row r="1120" spans="1:10" x14ac:dyDescent="0.25">
      <c r="A1120">
        <v>1142</v>
      </c>
      <c r="B1120" t="s">
        <v>2919</v>
      </c>
      <c r="C1120" t="s">
        <v>2920</v>
      </c>
      <c r="D1120">
        <v>7209</v>
      </c>
      <c r="E1120" t="s">
        <v>2921</v>
      </c>
      <c r="F1120">
        <v>7209</v>
      </c>
      <c r="G1120" t="s">
        <v>2921</v>
      </c>
      <c r="H1120" s="8">
        <v>40528.36041666667</v>
      </c>
      <c r="I1120" s="8">
        <v>40530.452777777777</v>
      </c>
      <c r="J1120">
        <v>1</v>
      </c>
    </row>
    <row r="1121" spans="1:10" x14ac:dyDescent="0.25">
      <c r="A1121">
        <v>1143</v>
      </c>
      <c r="B1121" t="s">
        <v>2922</v>
      </c>
      <c r="C1121" t="s">
        <v>2923</v>
      </c>
      <c r="D1121">
        <v>7212</v>
      </c>
      <c r="E1121" t="s">
        <v>2924</v>
      </c>
      <c r="F1121">
        <v>6998</v>
      </c>
      <c r="G1121" t="s">
        <v>2567</v>
      </c>
      <c r="H1121" s="8">
        <v>40528.669444444444</v>
      </c>
      <c r="I1121" s="8">
        <v>40528.705555555556</v>
      </c>
      <c r="J1121">
        <v>1</v>
      </c>
    </row>
    <row r="1122" spans="1:10" x14ac:dyDescent="0.25">
      <c r="A1122">
        <v>1144</v>
      </c>
      <c r="B1122" t="s">
        <v>2925</v>
      </c>
      <c r="C1122" t="s">
        <v>2926</v>
      </c>
      <c r="D1122">
        <v>7213</v>
      </c>
      <c r="E1122" t="s">
        <v>2927</v>
      </c>
      <c r="F1122">
        <v>1</v>
      </c>
      <c r="G1122" t="s">
        <v>38</v>
      </c>
      <c r="H1122" s="8">
        <v>40528.719444444447</v>
      </c>
      <c r="I1122" s="8">
        <v>40532.147222222222</v>
      </c>
      <c r="J1122">
        <v>1</v>
      </c>
    </row>
    <row r="1123" spans="1:10" x14ac:dyDescent="0.25">
      <c r="A1123">
        <v>1145</v>
      </c>
      <c r="B1123" t="s">
        <v>2928</v>
      </c>
      <c r="C1123" t="s">
        <v>2929</v>
      </c>
      <c r="D1123">
        <v>6925</v>
      </c>
      <c r="E1123" t="s">
        <v>1448</v>
      </c>
      <c r="F1123">
        <v>24</v>
      </c>
      <c r="G1123" t="s">
        <v>187</v>
      </c>
      <c r="H1123" s="8">
        <v>40528.790972222225</v>
      </c>
      <c r="I1123" s="8">
        <v>40529.271527777775</v>
      </c>
      <c r="J1123">
        <v>1</v>
      </c>
    </row>
    <row r="1124" spans="1:10" x14ac:dyDescent="0.25">
      <c r="A1124">
        <v>1146</v>
      </c>
      <c r="B1124" t="s">
        <v>2930</v>
      </c>
      <c r="C1124" t="s">
        <v>2931</v>
      </c>
      <c r="D1124">
        <v>7207</v>
      </c>
      <c r="E1124" t="s">
        <v>2932</v>
      </c>
      <c r="F1124">
        <v>7207</v>
      </c>
      <c r="G1124" t="s">
        <v>2932</v>
      </c>
      <c r="H1124" s="8">
        <v>40528.870833333334</v>
      </c>
      <c r="I1124" s="8">
        <v>40532.006249999999</v>
      </c>
      <c r="J1124">
        <v>1</v>
      </c>
    </row>
    <row r="1125" spans="1:10" x14ac:dyDescent="0.25">
      <c r="A1125">
        <v>1148</v>
      </c>
      <c r="B1125" t="s">
        <v>2933</v>
      </c>
      <c r="C1125" t="s">
        <v>2934</v>
      </c>
      <c r="D1125">
        <v>7101</v>
      </c>
      <c r="E1125" t="s">
        <v>2711</v>
      </c>
      <c r="F1125">
        <v>6998</v>
      </c>
      <c r="G1125" t="s">
        <v>2567</v>
      </c>
      <c r="H1125" s="8">
        <v>40529.406944444447</v>
      </c>
      <c r="I1125" s="8">
        <v>40529.553472222222</v>
      </c>
      <c r="J1125">
        <v>1</v>
      </c>
    </row>
    <row r="1126" spans="1:10" x14ac:dyDescent="0.25">
      <c r="A1126">
        <v>1147</v>
      </c>
      <c r="B1126" t="s">
        <v>2935</v>
      </c>
      <c r="C1126" t="s">
        <v>2936</v>
      </c>
      <c r="D1126">
        <v>3008</v>
      </c>
      <c r="E1126" t="s">
        <v>580</v>
      </c>
      <c r="F1126">
        <v>24</v>
      </c>
      <c r="G1126" t="s">
        <v>187</v>
      </c>
      <c r="H1126" s="8">
        <v>40529.234722222223</v>
      </c>
      <c r="I1126" s="8">
        <v>40529.267361111109</v>
      </c>
      <c r="J1126">
        <v>1</v>
      </c>
    </row>
    <row r="1127" spans="1:10" x14ac:dyDescent="0.25">
      <c r="A1127">
        <v>1149</v>
      </c>
      <c r="B1127" t="s">
        <v>2937</v>
      </c>
      <c r="C1127" t="s">
        <v>2938</v>
      </c>
      <c r="D1127">
        <v>7101</v>
      </c>
      <c r="E1127" t="s">
        <v>2711</v>
      </c>
      <c r="F1127">
        <v>6713</v>
      </c>
      <c r="G1127" t="s">
        <v>2305</v>
      </c>
      <c r="H1127" s="8">
        <v>40529.600694444445</v>
      </c>
      <c r="I1127" s="8">
        <v>40529.62777777778</v>
      </c>
      <c r="J1127">
        <v>1</v>
      </c>
    </row>
    <row r="1128" spans="1:10" x14ac:dyDescent="0.25">
      <c r="A1128">
        <v>1150</v>
      </c>
      <c r="B1128" t="s">
        <v>2939</v>
      </c>
      <c r="C1128" t="s">
        <v>2940</v>
      </c>
      <c r="D1128">
        <v>7025</v>
      </c>
      <c r="E1128" t="s">
        <v>2583</v>
      </c>
      <c r="F1128">
        <v>6998</v>
      </c>
      <c r="G1128" t="s">
        <v>2567</v>
      </c>
      <c r="H1128" s="8">
        <v>40529.913194444445</v>
      </c>
      <c r="I1128" s="8">
        <v>40532.874305555553</v>
      </c>
      <c r="J1128">
        <v>1</v>
      </c>
    </row>
    <row r="1129" spans="1:10" x14ac:dyDescent="0.25">
      <c r="A1129">
        <v>1151</v>
      </c>
      <c r="B1129" t="s">
        <v>2941</v>
      </c>
      <c r="C1129" t="s">
        <v>2942</v>
      </c>
      <c r="D1129">
        <v>7025</v>
      </c>
      <c r="E1129" t="s">
        <v>2583</v>
      </c>
      <c r="F1129">
        <v>7025</v>
      </c>
      <c r="G1129" t="s">
        <v>2583</v>
      </c>
      <c r="H1129" s="8">
        <v>40529.932638888888</v>
      </c>
      <c r="I1129" s="8">
        <v>40533.930555555555</v>
      </c>
      <c r="J1129">
        <v>1</v>
      </c>
    </row>
    <row r="1130" spans="1:10" x14ac:dyDescent="0.25">
      <c r="A1130">
        <v>1152</v>
      </c>
      <c r="B1130" t="s">
        <v>2943</v>
      </c>
      <c r="C1130" t="s">
        <v>2944</v>
      </c>
      <c r="D1130">
        <v>7209</v>
      </c>
      <c r="E1130" t="s">
        <v>2921</v>
      </c>
      <c r="F1130">
        <v>7209</v>
      </c>
      <c r="G1130" t="s">
        <v>2921</v>
      </c>
      <c r="H1130" s="8">
        <v>40530.209722222222</v>
      </c>
      <c r="I1130" s="8">
        <v>40530.431944444441</v>
      </c>
      <c r="J1130">
        <v>1</v>
      </c>
    </row>
    <row r="1131" spans="1:10" x14ac:dyDescent="0.25">
      <c r="A1131">
        <v>1158</v>
      </c>
      <c r="B1131" t="s">
        <v>2945</v>
      </c>
      <c r="C1131" t="s">
        <v>2946</v>
      </c>
      <c r="D1131">
        <v>6779</v>
      </c>
      <c r="E1131" t="s">
        <v>2128</v>
      </c>
      <c r="F1131">
        <v>6779</v>
      </c>
      <c r="G1131" t="s">
        <v>2128</v>
      </c>
      <c r="H1131" s="8">
        <v>40532.870833333334</v>
      </c>
      <c r="I1131" s="8">
        <v>40533.785416666666</v>
      </c>
      <c r="J1131">
        <v>1</v>
      </c>
    </row>
    <row r="1132" spans="1:10" x14ac:dyDescent="0.25">
      <c r="A1132">
        <v>1153</v>
      </c>
      <c r="B1132" t="s">
        <v>2947</v>
      </c>
      <c r="C1132" t="s">
        <v>2948</v>
      </c>
      <c r="D1132">
        <v>7196</v>
      </c>
      <c r="E1132" t="s">
        <v>2902</v>
      </c>
      <c r="F1132">
        <v>6998</v>
      </c>
      <c r="G1132" t="s">
        <v>2567</v>
      </c>
      <c r="H1132" s="8">
        <v>40530.6875</v>
      </c>
      <c r="I1132" s="8">
        <v>40532.706944444442</v>
      </c>
      <c r="J1132">
        <v>1</v>
      </c>
    </row>
    <row r="1133" spans="1:10" x14ac:dyDescent="0.25">
      <c r="A1133">
        <v>1156</v>
      </c>
      <c r="B1133" t="s">
        <v>2949</v>
      </c>
      <c r="C1133" t="s">
        <v>2950</v>
      </c>
      <c r="D1133">
        <v>7222</v>
      </c>
      <c r="E1133" t="s">
        <v>2951</v>
      </c>
      <c r="F1133">
        <v>6998</v>
      </c>
      <c r="G1133" t="s">
        <v>2567</v>
      </c>
      <c r="H1133" s="8">
        <v>40532.167361111111</v>
      </c>
      <c r="I1133" s="8">
        <v>40535.654861111114</v>
      </c>
      <c r="J1133">
        <v>1</v>
      </c>
    </row>
    <row r="1134" spans="1:10" x14ac:dyDescent="0.25">
      <c r="A1134">
        <v>1154</v>
      </c>
      <c r="B1134" t="s">
        <v>2952</v>
      </c>
      <c r="C1134" t="s">
        <v>2953</v>
      </c>
      <c r="D1134">
        <v>7196</v>
      </c>
      <c r="E1134" t="s">
        <v>2902</v>
      </c>
      <c r="F1134">
        <v>7196</v>
      </c>
      <c r="G1134" t="s">
        <v>2902</v>
      </c>
      <c r="H1134" s="8">
        <v>40530.977083333331</v>
      </c>
      <c r="I1134" s="8">
        <v>40530.977083333331</v>
      </c>
      <c r="J1134">
        <v>2</v>
      </c>
    </row>
    <row r="1135" spans="1:10" x14ac:dyDescent="0.25">
      <c r="A1135">
        <v>1155</v>
      </c>
      <c r="B1135" t="s">
        <v>2954</v>
      </c>
      <c r="C1135" t="s">
        <v>2955</v>
      </c>
      <c r="D1135">
        <v>6821</v>
      </c>
      <c r="E1135" t="s">
        <v>2221</v>
      </c>
      <c r="F1135">
        <v>6821</v>
      </c>
      <c r="G1135" t="s">
        <v>2221</v>
      </c>
      <c r="H1135" s="8">
        <v>40531.047222222223</v>
      </c>
      <c r="I1135" s="8">
        <v>40531.271527777775</v>
      </c>
      <c r="J1135">
        <v>1</v>
      </c>
    </row>
    <row r="1136" spans="1:10" x14ac:dyDescent="0.25">
      <c r="A1136">
        <v>1157</v>
      </c>
      <c r="B1136" t="s">
        <v>2956</v>
      </c>
      <c r="C1136" t="s">
        <v>2957</v>
      </c>
      <c r="D1136">
        <v>5408</v>
      </c>
      <c r="E1136" t="s">
        <v>1164</v>
      </c>
      <c r="F1136">
        <v>5408</v>
      </c>
      <c r="G1136" t="s">
        <v>1164</v>
      </c>
      <c r="H1136" s="8">
        <v>40532.252083333333</v>
      </c>
      <c r="I1136" s="8">
        <v>40534.240277777775</v>
      </c>
      <c r="J1136">
        <v>1</v>
      </c>
    </row>
    <row r="1137" spans="1:10" x14ac:dyDescent="0.25">
      <c r="A1137">
        <v>1159</v>
      </c>
      <c r="B1137" t="s">
        <v>1233</v>
      </c>
      <c r="C1137" t="s">
        <v>2958</v>
      </c>
      <c r="D1137">
        <v>6779</v>
      </c>
      <c r="E1137" t="s">
        <v>2128</v>
      </c>
      <c r="F1137">
        <v>6779</v>
      </c>
      <c r="G1137" t="s">
        <v>2128</v>
      </c>
      <c r="H1137" s="8">
        <v>40532.886111111111</v>
      </c>
      <c r="I1137" s="8">
        <v>40533.774305555555</v>
      </c>
      <c r="J1137">
        <v>1</v>
      </c>
    </row>
    <row r="1138" spans="1:10" x14ac:dyDescent="0.25">
      <c r="A1138">
        <v>1160</v>
      </c>
      <c r="B1138" t="s">
        <v>2959</v>
      </c>
      <c r="C1138" t="s">
        <v>2960</v>
      </c>
      <c r="D1138">
        <v>6894</v>
      </c>
      <c r="E1138" t="s">
        <v>2408</v>
      </c>
      <c r="F1138">
        <v>6458</v>
      </c>
      <c r="G1138" t="s">
        <v>1337</v>
      </c>
      <c r="H1138" s="8">
        <v>40532.986805555556</v>
      </c>
      <c r="I1138" s="8">
        <v>40533.068749999999</v>
      </c>
      <c r="J1138">
        <v>1</v>
      </c>
    </row>
    <row r="1139" spans="1:10" x14ac:dyDescent="0.25">
      <c r="A1139">
        <v>1161</v>
      </c>
      <c r="B1139" t="s">
        <v>2961</v>
      </c>
      <c r="C1139" t="s">
        <v>2962</v>
      </c>
      <c r="D1139">
        <v>7224</v>
      </c>
      <c r="E1139" t="s">
        <v>2963</v>
      </c>
      <c r="F1139">
        <v>7224</v>
      </c>
      <c r="G1139" t="s">
        <v>2963</v>
      </c>
      <c r="H1139" s="8">
        <v>40533.277777777781</v>
      </c>
      <c r="I1139" s="8">
        <v>40534.127083333333</v>
      </c>
      <c r="J1139">
        <v>1</v>
      </c>
    </row>
    <row r="1140" spans="1:10" x14ac:dyDescent="0.25">
      <c r="A1140">
        <v>1162</v>
      </c>
      <c r="B1140" t="s">
        <v>2964</v>
      </c>
      <c r="C1140" t="s">
        <v>2965</v>
      </c>
      <c r="D1140">
        <v>7209</v>
      </c>
      <c r="E1140" t="s">
        <v>2921</v>
      </c>
      <c r="F1140">
        <v>7209</v>
      </c>
      <c r="G1140" t="s">
        <v>2921</v>
      </c>
      <c r="H1140" s="8">
        <v>40533.320138888892</v>
      </c>
      <c r="I1140" s="8">
        <v>40537.172222222223</v>
      </c>
      <c r="J1140">
        <v>1</v>
      </c>
    </row>
    <row r="1141" spans="1:10" x14ac:dyDescent="0.25">
      <c r="A1141">
        <v>1164</v>
      </c>
      <c r="B1141" t="s">
        <v>2966</v>
      </c>
      <c r="C1141" t="s">
        <v>2967</v>
      </c>
      <c r="D1141">
        <v>1886</v>
      </c>
      <c r="E1141" t="s">
        <v>370</v>
      </c>
      <c r="F1141">
        <v>24</v>
      </c>
      <c r="G1141" t="s">
        <v>187</v>
      </c>
      <c r="H1141" s="8">
        <v>40533.451388888891</v>
      </c>
      <c r="I1141" s="8">
        <v>40533.498611111114</v>
      </c>
      <c r="J1141">
        <v>1</v>
      </c>
    </row>
    <row r="1142" spans="1:10" x14ac:dyDescent="0.25">
      <c r="A1142">
        <v>1165</v>
      </c>
      <c r="B1142" t="s">
        <v>2968</v>
      </c>
      <c r="C1142" t="s">
        <v>2969</v>
      </c>
      <c r="D1142">
        <v>7225</v>
      </c>
      <c r="E1142" t="s">
        <v>2970</v>
      </c>
      <c r="F1142">
        <v>7235</v>
      </c>
      <c r="G1142" t="s">
        <v>2971</v>
      </c>
      <c r="H1142" s="8">
        <v>40533.699305555558</v>
      </c>
      <c r="I1142" s="8">
        <v>40535.810416666667</v>
      </c>
      <c r="J1142">
        <v>1</v>
      </c>
    </row>
    <row r="1143" spans="1:10" x14ac:dyDescent="0.25">
      <c r="A1143">
        <v>1166</v>
      </c>
      <c r="B1143" t="s">
        <v>2972</v>
      </c>
      <c r="C1143" t="s">
        <v>2973</v>
      </c>
      <c r="D1143">
        <v>7227</v>
      </c>
      <c r="E1143" t="s">
        <v>2974</v>
      </c>
      <c r="F1143">
        <v>1</v>
      </c>
      <c r="G1143" t="s">
        <v>38</v>
      </c>
      <c r="H1143" s="8">
        <v>40533.913888888892</v>
      </c>
      <c r="I1143" s="8">
        <v>40534.088194444441</v>
      </c>
      <c r="J1143">
        <v>1</v>
      </c>
    </row>
    <row r="1144" spans="1:10" x14ac:dyDescent="0.25">
      <c r="A1144">
        <v>1170</v>
      </c>
      <c r="B1144" t="s">
        <v>2975</v>
      </c>
      <c r="C1144" t="s">
        <v>2976</v>
      </c>
      <c r="D1144">
        <v>7025</v>
      </c>
      <c r="E1144" t="s">
        <v>2583</v>
      </c>
      <c r="F1144">
        <v>7025</v>
      </c>
      <c r="G1144" t="s">
        <v>2583</v>
      </c>
      <c r="H1144" s="8">
        <v>40534.775694444441</v>
      </c>
      <c r="I1144" s="8">
        <v>40535.936111111114</v>
      </c>
      <c r="J1144">
        <v>1</v>
      </c>
    </row>
    <row r="1145" spans="1:10" x14ac:dyDescent="0.25">
      <c r="A1145">
        <v>1168</v>
      </c>
      <c r="B1145" t="s">
        <v>2977</v>
      </c>
      <c r="C1145" t="s">
        <v>2978</v>
      </c>
      <c r="D1145">
        <v>7228</v>
      </c>
      <c r="E1145" t="s">
        <v>2979</v>
      </c>
      <c r="F1145">
        <v>1</v>
      </c>
      <c r="G1145" t="s">
        <v>38</v>
      </c>
      <c r="H1145" s="8">
        <v>40534.581250000003</v>
      </c>
      <c r="I1145" s="8">
        <v>40535.054861111108</v>
      </c>
      <c r="J1145">
        <v>3</v>
      </c>
    </row>
    <row r="1146" spans="1:10" x14ac:dyDescent="0.25">
      <c r="A1146">
        <v>1167</v>
      </c>
      <c r="B1146" t="s">
        <v>2980</v>
      </c>
      <c r="C1146" t="s">
        <v>2981</v>
      </c>
      <c r="D1146">
        <v>7224</v>
      </c>
      <c r="E1146" t="s">
        <v>2963</v>
      </c>
      <c r="F1146">
        <v>7224</v>
      </c>
      <c r="G1146" t="s">
        <v>2963</v>
      </c>
      <c r="H1146" s="8">
        <v>40534.386805555558</v>
      </c>
      <c r="I1146" s="8">
        <v>40534.638194444444</v>
      </c>
      <c r="J1146">
        <v>1</v>
      </c>
    </row>
    <row r="1147" spans="1:10" x14ac:dyDescent="0.25">
      <c r="A1147">
        <v>1169</v>
      </c>
      <c r="B1147" t="s">
        <v>2982</v>
      </c>
      <c r="C1147" t="s">
        <v>2983</v>
      </c>
      <c r="D1147">
        <v>5408</v>
      </c>
      <c r="E1147" t="s">
        <v>1164</v>
      </c>
      <c r="F1147">
        <v>5408</v>
      </c>
      <c r="G1147" t="s">
        <v>1164</v>
      </c>
      <c r="H1147" s="8">
        <v>40534.603472222225</v>
      </c>
      <c r="I1147" s="8">
        <v>40535.51458333333</v>
      </c>
      <c r="J1147">
        <v>1</v>
      </c>
    </row>
    <row r="1148" spans="1:10" x14ac:dyDescent="0.25">
      <c r="A1148">
        <v>1171</v>
      </c>
      <c r="B1148" t="s">
        <v>2984</v>
      </c>
      <c r="C1148" t="s">
        <v>2985</v>
      </c>
      <c r="D1148">
        <v>7229</v>
      </c>
      <c r="E1148" t="s">
        <v>2986</v>
      </c>
      <c r="F1148">
        <v>1</v>
      </c>
      <c r="G1148" t="s">
        <v>38</v>
      </c>
      <c r="H1148" s="8">
        <v>40534.886805555558</v>
      </c>
      <c r="I1148" s="8">
        <v>40535.053472222222</v>
      </c>
      <c r="J1148">
        <v>1</v>
      </c>
    </row>
    <row r="1149" spans="1:10" x14ac:dyDescent="0.25">
      <c r="A1149">
        <v>1172</v>
      </c>
      <c r="B1149" t="s">
        <v>2987</v>
      </c>
      <c r="C1149" t="s">
        <v>2988</v>
      </c>
      <c r="D1149">
        <v>7231</v>
      </c>
      <c r="E1149" t="s">
        <v>2989</v>
      </c>
      <c r="F1149">
        <v>7231</v>
      </c>
      <c r="G1149" t="s">
        <v>2989</v>
      </c>
      <c r="H1149" s="8">
        <v>40535.203472222223</v>
      </c>
      <c r="I1149" s="8">
        <v>40536.161805555559</v>
      </c>
      <c r="J1149">
        <v>1</v>
      </c>
    </row>
    <row r="1150" spans="1:10" x14ac:dyDescent="0.25">
      <c r="A1150">
        <v>1173</v>
      </c>
      <c r="B1150" t="s">
        <v>2990</v>
      </c>
      <c r="C1150" t="s">
        <v>2991</v>
      </c>
      <c r="D1150">
        <v>7224</v>
      </c>
      <c r="E1150" t="s">
        <v>2963</v>
      </c>
      <c r="F1150">
        <v>7224</v>
      </c>
      <c r="G1150" t="s">
        <v>2963</v>
      </c>
      <c r="H1150" s="8">
        <v>40535.231249999997</v>
      </c>
      <c r="I1150" s="8">
        <v>40535.439583333333</v>
      </c>
      <c r="J1150">
        <v>1</v>
      </c>
    </row>
    <row r="1151" spans="1:10" x14ac:dyDescent="0.25">
      <c r="A1151">
        <v>1174</v>
      </c>
      <c r="B1151" t="s">
        <v>2992</v>
      </c>
      <c r="C1151" t="s">
        <v>2993</v>
      </c>
      <c r="D1151">
        <v>6821</v>
      </c>
      <c r="E1151" t="s">
        <v>2221</v>
      </c>
      <c r="F1151">
        <v>6821</v>
      </c>
      <c r="G1151" t="s">
        <v>2221</v>
      </c>
      <c r="H1151" s="8">
        <v>40535.272222222222</v>
      </c>
      <c r="I1151" s="8">
        <v>40536.954861111109</v>
      </c>
      <c r="J1151">
        <v>1</v>
      </c>
    </row>
    <row r="1152" spans="1:10" x14ac:dyDescent="0.25">
      <c r="A1152">
        <v>1179</v>
      </c>
      <c r="B1152" t="s">
        <v>2994</v>
      </c>
      <c r="C1152" t="s">
        <v>2995</v>
      </c>
      <c r="D1152">
        <v>6851</v>
      </c>
      <c r="E1152" t="s">
        <v>2291</v>
      </c>
      <c r="F1152">
        <v>6851</v>
      </c>
      <c r="G1152" t="s">
        <v>2291</v>
      </c>
      <c r="H1152" s="8">
        <v>40535.825694444444</v>
      </c>
      <c r="I1152" s="8">
        <v>40536.650694444441</v>
      </c>
      <c r="J1152">
        <v>1</v>
      </c>
    </row>
    <row r="1153" spans="1:10" x14ac:dyDescent="0.25">
      <c r="A1153">
        <v>1175</v>
      </c>
      <c r="B1153" t="s">
        <v>2996</v>
      </c>
      <c r="C1153" t="s">
        <v>2997</v>
      </c>
      <c r="D1153">
        <v>7146</v>
      </c>
      <c r="E1153" t="s">
        <v>2779</v>
      </c>
      <c r="F1153">
        <v>7146</v>
      </c>
      <c r="G1153" t="s">
        <v>2779</v>
      </c>
      <c r="H1153" s="8">
        <v>40535.30972222222</v>
      </c>
      <c r="I1153" s="8">
        <v>40550.200694444444</v>
      </c>
      <c r="J1153">
        <v>1</v>
      </c>
    </row>
    <row r="1154" spans="1:10" x14ac:dyDescent="0.25">
      <c r="A1154">
        <v>1176</v>
      </c>
      <c r="B1154" t="s">
        <v>2998</v>
      </c>
      <c r="C1154" t="s">
        <v>2999</v>
      </c>
      <c r="D1154">
        <v>7232</v>
      </c>
      <c r="E1154" t="s">
        <v>3000</v>
      </c>
      <c r="F1154">
        <v>7232</v>
      </c>
      <c r="G1154" t="s">
        <v>3000</v>
      </c>
      <c r="H1154" s="8">
        <v>40535.318749999999</v>
      </c>
      <c r="I1154" s="8">
        <v>40535.318749999999</v>
      </c>
      <c r="J1154">
        <v>1</v>
      </c>
    </row>
    <row r="1155" spans="1:10" x14ac:dyDescent="0.25">
      <c r="A1155">
        <v>1177</v>
      </c>
      <c r="B1155" t="s">
        <v>3001</v>
      </c>
      <c r="C1155" t="s">
        <v>3002</v>
      </c>
      <c r="D1155">
        <v>7168</v>
      </c>
      <c r="E1155" t="s">
        <v>3003</v>
      </c>
      <c r="F1155">
        <v>7168</v>
      </c>
      <c r="G1155" t="s">
        <v>3003</v>
      </c>
      <c r="H1155" s="8">
        <v>40535.366666666669</v>
      </c>
      <c r="I1155" s="8">
        <v>40535.57916666667</v>
      </c>
      <c r="J1155">
        <v>1</v>
      </c>
    </row>
    <row r="1156" spans="1:10" x14ac:dyDescent="0.25">
      <c r="A1156">
        <v>1178</v>
      </c>
      <c r="B1156" t="s">
        <v>3004</v>
      </c>
      <c r="C1156" t="s">
        <v>3005</v>
      </c>
      <c r="D1156">
        <v>7182</v>
      </c>
      <c r="E1156" t="s">
        <v>2859</v>
      </c>
      <c r="F1156">
        <v>7182</v>
      </c>
      <c r="G1156" t="s">
        <v>2859</v>
      </c>
      <c r="H1156" s="8">
        <v>40535.544444444444</v>
      </c>
      <c r="I1156" s="8">
        <v>40535.54583333333</v>
      </c>
      <c r="J1156">
        <v>1</v>
      </c>
    </row>
    <row r="1157" spans="1:10" x14ac:dyDescent="0.25">
      <c r="A1157">
        <v>1180</v>
      </c>
      <c r="B1157" t="s">
        <v>3006</v>
      </c>
      <c r="C1157" t="s">
        <v>3007</v>
      </c>
      <c r="D1157">
        <v>6821</v>
      </c>
      <c r="E1157" t="s">
        <v>2221</v>
      </c>
      <c r="F1157">
        <v>24</v>
      </c>
      <c r="G1157" t="s">
        <v>187</v>
      </c>
      <c r="H1157" s="8">
        <v>40535.909722222219</v>
      </c>
      <c r="I1157" s="8">
        <v>40537.57916666667</v>
      </c>
      <c r="J1157">
        <v>1</v>
      </c>
    </row>
    <row r="1158" spans="1:10" x14ac:dyDescent="0.25">
      <c r="A1158">
        <v>1181</v>
      </c>
      <c r="B1158" t="s">
        <v>3008</v>
      </c>
      <c r="C1158" t="s">
        <v>3009</v>
      </c>
      <c r="D1158">
        <v>7236</v>
      </c>
      <c r="E1158" t="s">
        <v>3010</v>
      </c>
      <c r="F1158">
        <v>7236</v>
      </c>
      <c r="G1158" t="s">
        <v>3010</v>
      </c>
      <c r="H1158" s="8">
        <v>40536.072222222225</v>
      </c>
      <c r="I1158" s="8">
        <v>40536.597222222219</v>
      </c>
      <c r="J1158">
        <v>1</v>
      </c>
    </row>
    <row r="1159" spans="1:10" x14ac:dyDescent="0.25">
      <c r="A1159">
        <v>1182</v>
      </c>
      <c r="B1159" t="s">
        <v>3011</v>
      </c>
      <c r="C1159" t="s">
        <v>3012</v>
      </c>
      <c r="D1159">
        <v>7238</v>
      </c>
      <c r="E1159" t="s">
        <v>3013</v>
      </c>
      <c r="F1159">
        <v>7238</v>
      </c>
      <c r="G1159" t="s">
        <v>3013</v>
      </c>
      <c r="H1159" s="8">
        <v>40536.351388888892</v>
      </c>
      <c r="I1159" s="8">
        <v>40537.37777777778</v>
      </c>
      <c r="J1159">
        <v>1</v>
      </c>
    </row>
    <row r="1160" spans="1:10" x14ac:dyDescent="0.25">
      <c r="A1160">
        <v>1185</v>
      </c>
      <c r="B1160" t="s">
        <v>3014</v>
      </c>
      <c r="C1160" t="s">
        <v>3015</v>
      </c>
      <c r="D1160">
        <v>7239</v>
      </c>
      <c r="E1160" t="s">
        <v>3016</v>
      </c>
      <c r="F1160">
        <v>24</v>
      </c>
      <c r="G1160" t="s">
        <v>187</v>
      </c>
      <c r="H1160" s="8">
        <v>40537.336805555555</v>
      </c>
      <c r="I1160" s="8">
        <v>40540.631249999999</v>
      </c>
      <c r="J1160">
        <v>1</v>
      </c>
    </row>
    <row r="1161" spans="1:10" x14ac:dyDescent="0.25">
      <c r="A1161">
        <v>1183</v>
      </c>
      <c r="B1161" t="s">
        <v>3017</v>
      </c>
      <c r="C1161" t="s">
        <v>3018</v>
      </c>
      <c r="D1161">
        <v>6851</v>
      </c>
      <c r="E1161" t="s">
        <v>2291</v>
      </c>
      <c r="F1161">
        <v>6851</v>
      </c>
      <c r="G1161" t="s">
        <v>2291</v>
      </c>
      <c r="H1161" s="8">
        <v>40536.655555555553</v>
      </c>
      <c r="I1161" s="8">
        <v>40537.026388888888</v>
      </c>
      <c r="J1161">
        <v>1</v>
      </c>
    </row>
    <row r="1162" spans="1:10" x14ac:dyDescent="0.25">
      <c r="A1162">
        <v>1184</v>
      </c>
      <c r="B1162" t="s">
        <v>3019</v>
      </c>
      <c r="C1162" t="s">
        <v>3020</v>
      </c>
      <c r="D1162">
        <v>6821</v>
      </c>
      <c r="E1162" t="s">
        <v>2221</v>
      </c>
      <c r="F1162">
        <v>6821</v>
      </c>
      <c r="G1162" t="s">
        <v>2221</v>
      </c>
      <c r="H1162" s="8">
        <v>40537.135416666664</v>
      </c>
      <c r="I1162" s="8">
        <v>40537.135416666664</v>
      </c>
      <c r="J1162">
        <v>1</v>
      </c>
    </row>
    <row r="1163" spans="1:10" x14ac:dyDescent="0.25">
      <c r="A1163">
        <v>1186</v>
      </c>
      <c r="B1163" t="s">
        <v>3021</v>
      </c>
      <c r="C1163" t="s">
        <v>3022</v>
      </c>
      <c r="D1163">
        <v>7240</v>
      </c>
      <c r="E1163" t="s">
        <v>3023</v>
      </c>
      <c r="F1163">
        <v>7240</v>
      </c>
      <c r="G1163" t="s">
        <v>3023</v>
      </c>
      <c r="H1163" s="8">
        <v>40537.883333333331</v>
      </c>
      <c r="I1163" s="8">
        <v>40537.998611111114</v>
      </c>
      <c r="J1163">
        <v>1</v>
      </c>
    </row>
    <row r="1164" spans="1:10" x14ac:dyDescent="0.25">
      <c r="A1164">
        <v>1187</v>
      </c>
      <c r="B1164" t="s">
        <v>3024</v>
      </c>
      <c r="C1164" t="s">
        <v>3025</v>
      </c>
      <c r="D1164">
        <v>7224</v>
      </c>
      <c r="E1164" t="s">
        <v>2963</v>
      </c>
      <c r="F1164">
        <v>7224</v>
      </c>
      <c r="G1164" t="s">
        <v>2963</v>
      </c>
      <c r="H1164" s="8">
        <v>40538.474305555559</v>
      </c>
      <c r="I1164" s="8">
        <v>40539.13958333333</v>
      </c>
      <c r="J1164">
        <v>1</v>
      </c>
    </row>
    <row r="1165" spans="1:10" x14ac:dyDescent="0.25">
      <c r="A1165">
        <v>1188</v>
      </c>
      <c r="B1165" t="s">
        <v>3026</v>
      </c>
      <c r="C1165" t="s">
        <v>3027</v>
      </c>
      <c r="D1165">
        <v>7242</v>
      </c>
      <c r="E1165" t="s">
        <v>3028</v>
      </c>
      <c r="F1165">
        <v>24</v>
      </c>
      <c r="G1165" t="s">
        <v>187</v>
      </c>
      <c r="H1165" s="8">
        <v>40539.188888888886</v>
      </c>
      <c r="I1165" s="8">
        <v>40549.25277777778</v>
      </c>
      <c r="J1165">
        <v>1</v>
      </c>
    </row>
    <row r="1166" spans="1:10" x14ac:dyDescent="0.25">
      <c r="A1166">
        <v>1189</v>
      </c>
      <c r="B1166" t="s">
        <v>3029</v>
      </c>
      <c r="C1166" t="s">
        <v>3030</v>
      </c>
      <c r="D1166">
        <v>7244</v>
      </c>
      <c r="E1166" t="s">
        <v>3031</v>
      </c>
      <c r="F1166">
        <v>24</v>
      </c>
      <c r="G1166" t="s">
        <v>187</v>
      </c>
      <c r="H1166" s="8">
        <v>40539.370138888888</v>
      </c>
      <c r="I1166" s="8">
        <v>40541.270138888889</v>
      </c>
      <c r="J1166">
        <v>1</v>
      </c>
    </row>
    <row r="1167" spans="1:10" x14ac:dyDescent="0.25">
      <c r="A1167">
        <v>1191</v>
      </c>
      <c r="B1167" t="s">
        <v>3032</v>
      </c>
      <c r="C1167" t="s">
        <v>3033</v>
      </c>
      <c r="D1167">
        <v>7238</v>
      </c>
      <c r="E1167" t="s">
        <v>3013</v>
      </c>
      <c r="F1167">
        <v>7238</v>
      </c>
      <c r="G1167" t="s">
        <v>3013</v>
      </c>
      <c r="H1167" s="8">
        <v>40539.557638888888</v>
      </c>
      <c r="I1167" s="8">
        <v>40539.796527777777</v>
      </c>
      <c r="J1167">
        <v>1</v>
      </c>
    </row>
    <row r="1168" spans="1:10" x14ac:dyDescent="0.25">
      <c r="A1168">
        <v>1192</v>
      </c>
      <c r="B1168" t="s">
        <v>3034</v>
      </c>
      <c r="C1168" t="s">
        <v>3035</v>
      </c>
      <c r="D1168">
        <v>7118</v>
      </c>
      <c r="E1168" t="s">
        <v>3036</v>
      </c>
      <c r="F1168">
        <v>7118</v>
      </c>
      <c r="G1168" t="s">
        <v>3036</v>
      </c>
      <c r="H1168" s="8">
        <v>40540.039583333331</v>
      </c>
      <c r="I1168" s="8">
        <v>40541.081250000003</v>
      </c>
      <c r="J1168">
        <v>1</v>
      </c>
    </row>
    <row r="1169" spans="1:10" x14ac:dyDescent="0.25">
      <c r="A1169">
        <v>1193</v>
      </c>
      <c r="B1169" t="s">
        <v>3037</v>
      </c>
      <c r="C1169" t="s">
        <v>3038</v>
      </c>
      <c r="D1169">
        <v>6720</v>
      </c>
      <c r="E1169" t="s">
        <v>2009</v>
      </c>
      <c r="F1169">
        <v>6720</v>
      </c>
      <c r="G1169" t="s">
        <v>2009</v>
      </c>
      <c r="H1169" s="8">
        <v>40540.621527777781</v>
      </c>
      <c r="I1169" s="8">
        <v>40541.114583333336</v>
      </c>
      <c r="J1169">
        <v>1</v>
      </c>
    </row>
    <row r="1170" spans="1:10" x14ac:dyDescent="0.25">
      <c r="A1170">
        <v>1194</v>
      </c>
      <c r="B1170" t="s">
        <v>3039</v>
      </c>
      <c r="C1170" t="s">
        <v>3040</v>
      </c>
      <c r="D1170">
        <v>5246</v>
      </c>
      <c r="E1170" t="s">
        <v>1083</v>
      </c>
      <c r="F1170">
        <v>5246</v>
      </c>
      <c r="G1170" t="s">
        <v>1083</v>
      </c>
      <c r="H1170" s="8">
        <v>40540.692361111112</v>
      </c>
      <c r="I1170" s="8">
        <v>40542.329861111109</v>
      </c>
      <c r="J1170">
        <v>1</v>
      </c>
    </row>
    <row r="1171" spans="1:10" x14ac:dyDescent="0.25">
      <c r="A1171">
        <v>1195</v>
      </c>
      <c r="B1171" t="s">
        <v>3041</v>
      </c>
      <c r="C1171" t="s">
        <v>3042</v>
      </c>
      <c r="D1171">
        <v>7247</v>
      </c>
      <c r="E1171" t="s">
        <v>3043</v>
      </c>
      <c r="F1171">
        <v>24</v>
      </c>
      <c r="G1171" t="s">
        <v>187</v>
      </c>
      <c r="H1171" s="8">
        <v>40540.847222222219</v>
      </c>
      <c r="I1171" s="8">
        <v>40541.271527777775</v>
      </c>
      <c r="J1171">
        <v>1</v>
      </c>
    </row>
    <row r="1172" spans="1:10" x14ac:dyDescent="0.25">
      <c r="A1172">
        <v>1196</v>
      </c>
      <c r="B1172" t="s">
        <v>3044</v>
      </c>
      <c r="C1172" t="s">
        <v>3045</v>
      </c>
      <c r="D1172">
        <v>7248</v>
      </c>
      <c r="E1172" t="s">
        <v>3046</v>
      </c>
      <c r="F1172">
        <v>7248</v>
      </c>
      <c r="G1172" t="s">
        <v>3046</v>
      </c>
      <c r="H1172" s="8">
        <v>40540.886111111111</v>
      </c>
      <c r="I1172" s="8">
        <v>40540.886111111111</v>
      </c>
      <c r="J1172">
        <v>1</v>
      </c>
    </row>
    <row r="1173" spans="1:10" x14ac:dyDescent="0.25">
      <c r="A1173">
        <v>1197</v>
      </c>
      <c r="B1173" t="s">
        <v>3047</v>
      </c>
      <c r="C1173" t="s">
        <v>3048</v>
      </c>
      <c r="D1173">
        <v>6821</v>
      </c>
      <c r="E1173" t="s">
        <v>2221</v>
      </c>
      <c r="F1173">
        <v>6821</v>
      </c>
      <c r="G1173" t="s">
        <v>2221</v>
      </c>
      <c r="H1173" s="8">
        <v>40540.952777777777</v>
      </c>
      <c r="I1173" s="8">
        <v>40542.573611111111</v>
      </c>
      <c r="J1173">
        <v>1</v>
      </c>
    </row>
    <row r="1174" spans="1:10" x14ac:dyDescent="0.25">
      <c r="A1174">
        <v>1198</v>
      </c>
      <c r="B1174" t="s">
        <v>3049</v>
      </c>
      <c r="C1174" t="s">
        <v>3050</v>
      </c>
      <c r="D1174">
        <v>7067</v>
      </c>
      <c r="E1174" t="s">
        <v>3051</v>
      </c>
      <c r="F1174">
        <v>24</v>
      </c>
      <c r="G1174" t="s">
        <v>187</v>
      </c>
      <c r="H1174" s="8">
        <v>40541.332638888889</v>
      </c>
      <c r="I1174" s="8">
        <v>40541.412499999999</v>
      </c>
      <c r="J1174">
        <v>1</v>
      </c>
    </row>
    <row r="1175" spans="1:10" x14ac:dyDescent="0.25">
      <c r="A1175">
        <v>1199</v>
      </c>
      <c r="B1175" t="s">
        <v>3052</v>
      </c>
      <c r="C1175" t="s">
        <v>3053</v>
      </c>
      <c r="D1175">
        <v>7251</v>
      </c>
      <c r="E1175" t="s">
        <v>3054</v>
      </c>
      <c r="F1175">
        <v>7251</v>
      </c>
      <c r="G1175" t="s">
        <v>3054</v>
      </c>
      <c r="H1175" s="8">
        <v>40541.510416666664</v>
      </c>
      <c r="I1175" s="8">
        <v>40541.510416666664</v>
      </c>
      <c r="J1175">
        <v>1</v>
      </c>
    </row>
    <row r="1176" spans="1:10" x14ac:dyDescent="0.25">
      <c r="A1176">
        <v>1200</v>
      </c>
      <c r="B1176" t="s">
        <v>3055</v>
      </c>
      <c r="C1176" t="s">
        <v>3056</v>
      </c>
      <c r="D1176">
        <v>7252</v>
      </c>
      <c r="E1176" t="s">
        <v>3057</v>
      </c>
      <c r="F1176">
        <v>24</v>
      </c>
      <c r="G1176" t="s">
        <v>187</v>
      </c>
      <c r="H1176" s="8">
        <v>40541.774305555555</v>
      </c>
      <c r="I1176" s="8">
        <v>40542.199999999997</v>
      </c>
      <c r="J1176">
        <v>1</v>
      </c>
    </row>
    <row r="1177" spans="1:10" x14ac:dyDescent="0.25">
      <c r="A1177">
        <v>1201</v>
      </c>
      <c r="B1177" t="s">
        <v>3058</v>
      </c>
      <c r="C1177" t="s">
        <v>3059</v>
      </c>
      <c r="D1177">
        <v>7253</v>
      </c>
      <c r="E1177" t="s">
        <v>3060</v>
      </c>
      <c r="F1177">
        <v>5408</v>
      </c>
      <c r="G1177" t="s">
        <v>1164</v>
      </c>
      <c r="H1177" s="8">
        <v>40542.021527777775</v>
      </c>
      <c r="I1177" s="8">
        <v>40542.193749999999</v>
      </c>
      <c r="J1177">
        <v>1</v>
      </c>
    </row>
    <row r="1178" spans="1:10" x14ac:dyDescent="0.25">
      <c r="A1178">
        <v>1202</v>
      </c>
      <c r="B1178" t="s">
        <v>3061</v>
      </c>
      <c r="C1178" t="s">
        <v>3062</v>
      </c>
      <c r="D1178">
        <v>6542</v>
      </c>
      <c r="E1178" t="s">
        <v>1502</v>
      </c>
      <c r="F1178">
        <v>24</v>
      </c>
      <c r="G1178" t="s">
        <v>187</v>
      </c>
      <c r="H1178" s="8">
        <v>40542.39166666667</v>
      </c>
      <c r="I1178" s="8">
        <v>40542.619444444441</v>
      </c>
      <c r="J1178">
        <v>1</v>
      </c>
    </row>
    <row r="1179" spans="1:10" x14ac:dyDescent="0.25">
      <c r="A1179">
        <v>1203</v>
      </c>
      <c r="B1179" t="s">
        <v>3063</v>
      </c>
      <c r="C1179" t="s">
        <v>3064</v>
      </c>
      <c r="D1179">
        <v>7251</v>
      </c>
      <c r="E1179" t="s">
        <v>3054</v>
      </c>
      <c r="F1179">
        <v>5408</v>
      </c>
      <c r="G1179" t="s">
        <v>1164</v>
      </c>
      <c r="H1179" s="8">
        <v>40542.453472222223</v>
      </c>
      <c r="I1179" s="8">
        <v>40542.604166666664</v>
      </c>
      <c r="J1179">
        <v>6</v>
      </c>
    </row>
    <row r="1180" spans="1:10" x14ac:dyDescent="0.25">
      <c r="A1180">
        <v>1204</v>
      </c>
      <c r="B1180" t="s">
        <v>3065</v>
      </c>
      <c r="C1180" t="s">
        <v>3066</v>
      </c>
      <c r="D1180">
        <v>6821</v>
      </c>
      <c r="E1180" t="s">
        <v>2221</v>
      </c>
      <c r="F1180">
        <v>6821</v>
      </c>
      <c r="G1180" t="s">
        <v>2221</v>
      </c>
      <c r="H1180" s="8">
        <v>40542.575694444444</v>
      </c>
      <c r="I1180" s="8">
        <v>40543.589583333334</v>
      </c>
      <c r="J1180">
        <v>1</v>
      </c>
    </row>
    <row r="1181" spans="1:10" x14ac:dyDescent="0.25">
      <c r="A1181">
        <v>1205</v>
      </c>
      <c r="B1181" t="s">
        <v>3067</v>
      </c>
      <c r="C1181" t="s">
        <v>3068</v>
      </c>
      <c r="D1181">
        <v>6925</v>
      </c>
      <c r="E1181" t="s">
        <v>1448</v>
      </c>
      <c r="F1181">
        <v>6925</v>
      </c>
      <c r="G1181" t="s">
        <v>1448</v>
      </c>
      <c r="H1181" s="8">
        <v>40542.777777777781</v>
      </c>
      <c r="I1181" s="8">
        <v>40543.86041666667</v>
      </c>
      <c r="J1181">
        <v>4</v>
      </c>
    </row>
    <row r="1182" spans="1:10" x14ac:dyDescent="0.25">
      <c r="A1182">
        <v>1206</v>
      </c>
      <c r="B1182" t="s">
        <v>3069</v>
      </c>
      <c r="C1182" t="s">
        <v>3070</v>
      </c>
      <c r="D1182">
        <v>6318</v>
      </c>
      <c r="E1182" t="s">
        <v>1296</v>
      </c>
      <c r="F1182">
        <v>6713</v>
      </c>
      <c r="G1182" t="s">
        <v>2305</v>
      </c>
      <c r="H1182" s="8">
        <v>40542.793055555558</v>
      </c>
      <c r="I1182" s="8">
        <v>40542.826388888891</v>
      </c>
      <c r="J1182">
        <v>1</v>
      </c>
    </row>
    <row r="1183" spans="1:10" x14ac:dyDescent="0.25">
      <c r="A1183">
        <v>1207</v>
      </c>
      <c r="B1183" t="s">
        <v>3071</v>
      </c>
      <c r="C1183" t="s">
        <v>3072</v>
      </c>
      <c r="D1183">
        <v>6671</v>
      </c>
      <c r="E1183" t="s">
        <v>2315</v>
      </c>
      <c r="F1183">
        <v>6671</v>
      </c>
      <c r="G1183" t="s">
        <v>2315</v>
      </c>
      <c r="H1183" s="8">
        <v>40542.823611111111</v>
      </c>
      <c r="I1183" s="8">
        <v>40543.674305555556</v>
      </c>
      <c r="J1183">
        <v>1</v>
      </c>
    </row>
    <row r="1184" spans="1:10" x14ac:dyDescent="0.25">
      <c r="A1184">
        <v>1210</v>
      </c>
      <c r="B1184" t="s">
        <v>3073</v>
      </c>
      <c r="C1184" t="s">
        <v>3074</v>
      </c>
      <c r="D1184">
        <v>5408</v>
      </c>
      <c r="E1184" t="s">
        <v>1164</v>
      </c>
      <c r="F1184">
        <v>6713</v>
      </c>
      <c r="G1184" t="s">
        <v>2305</v>
      </c>
      <c r="H1184" s="8">
        <v>40543.136805555558</v>
      </c>
      <c r="I1184" s="8">
        <v>40543.48333333333</v>
      </c>
      <c r="J1184">
        <v>1</v>
      </c>
    </row>
    <row r="1185" spans="1:10" x14ac:dyDescent="0.25">
      <c r="A1185">
        <v>1208</v>
      </c>
      <c r="B1185" t="s">
        <v>3075</v>
      </c>
      <c r="C1185" t="s">
        <v>3076</v>
      </c>
      <c r="D1185">
        <v>6925</v>
      </c>
      <c r="E1185" t="s">
        <v>1448</v>
      </c>
      <c r="F1185">
        <v>6925</v>
      </c>
      <c r="G1185" t="s">
        <v>1448</v>
      </c>
      <c r="H1185" s="8">
        <v>40543.019444444442</v>
      </c>
      <c r="I1185" s="8">
        <v>40543.911111111112</v>
      </c>
      <c r="J1185">
        <v>1</v>
      </c>
    </row>
    <row r="1186" spans="1:10" x14ac:dyDescent="0.25">
      <c r="A1186">
        <v>1209</v>
      </c>
      <c r="B1186" t="s">
        <v>3077</v>
      </c>
      <c r="C1186" t="s">
        <v>3078</v>
      </c>
      <c r="D1186">
        <v>7262</v>
      </c>
      <c r="E1186" t="s">
        <v>3079</v>
      </c>
      <c r="F1186">
        <v>7262</v>
      </c>
      <c r="G1186" t="s">
        <v>3079</v>
      </c>
      <c r="H1186" s="8">
        <v>40543.098611111112</v>
      </c>
      <c r="I1186" s="8">
        <v>40548.793055555558</v>
      </c>
      <c r="J1186">
        <v>1</v>
      </c>
    </row>
    <row r="1187" spans="1:10" x14ac:dyDescent="0.25">
      <c r="A1187">
        <v>1211</v>
      </c>
      <c r="B1187" t="s">
        <v>3080</v>
      </c>
      <c r="C1187" t="s">
        <v>3081</v>
      </c>
      <c r="D1187">
        <v>7224</v>
      </c>
      <c r="E1187" t="s">
        <v>2963</v>
      </c>
      <c r="F1187">
        <v>1</v>
      </c>
      <c r="G1187" t="s">
        <v>38</v>
      </c>
      <c r="H1187" s="8">
        <v>40543.216666666667</v>
      </c>
      <c r="I1187" s="8">
        <v>40543.368055555555</v>
      </c>
      <c r="J1187">
        <v>4</v>
      </c>
    </row>
    <row r="1188" spans="1:10" x14ac:dyDescent="0.25">
      <c r="A1188">
        <v>1212</v>
      </c>
      <c r="B1188" t="s">
        <v>3082</v>
      </c>
      <c r="C1188" t="s">
        <v>3083</v>
      </c>
      <c r="D1188">
        <v>6867</v>
      </c>
      <c r="E1188" t="s">
        <v>2352</v>
      </c>
      <c r="F1188">
        <v>24</v>
      </c>
      <c r="G1188" t="s">
        <v>187</v>
      </c>
      <c r="H1188" s="8">
        <v>40543.659722222219</v>
      </c>
      <c r="I1188" s="8">
        <v>40544.349305555559</v>
      </c>
      <c r="J1188">
        <v>1</v>
      </c>
    </row>
    <row r="1189" spans="1:10" x14ac:dyDescent="0.25">
      <c r="A1189">
        <v>1213</v>
      </c>
      <c r="B1189" t="s">
        <v>3084</v>
      </c>
      <c r="C1189" t="s">
        <v>3085</v>
      </c>
      <c r="D1189">
        <v>7267</v>
      </c>
      <c r="E1189" t="s">
        <v>3086</v>
      </c>
      <c r="F1189">
        <v>24</v>
      </c>
      <c r="G1189" t="s">
        <v>187</v>
      </c>
      <c r="H1189" s="8">
        <v>40543.781944444447</v>
      </c>
      <c r="I1189" s="8">
        <v>40544.276388888888</v>
      </c>
      <c r="J1189">
        <v>1</v>
      </c>
    </row>
    <row r="1190" spans="1:10" x14ac:dyDescent="0.25">
      <c r="A1190">
        <v>1214</v>
      </c>
      <c r="B1190" t="s">
        <v>3087</v>
      </c>
      <c r="C1190" t="s">
        <v>3088</v>
      </c>
      <c r="D1190">
        <v>6821</v>
      </c>
      <c r="E1190" t="s">
        <v>2221</v>
      </c>
      <c r="F1190">
        <v>6821</v>
      </c>
      <c r="G1190" t="s">
        <v>2221</v>
      </c>
      <c r="H1190" s="8">
        <v>40544.328472222223</v>
      </c>
      <c r="I1190" s="8">
        <v>40544.363888888889</v>
      </c>
      <c r="J1190">
        <v>1</v>
      </c>
    </row>
    <row r="1191" spans="1:10" x14ac:dyDescent="0.25">
      <c r="A1191">
        <v>1215</v>
      </c>
      <c r="B1191" t="s">
        <v>3089</v>
      </c>
      <c r="C1191" t="s">
        <v>3090</v>
      </c>
      <c r="D1191">
        <v>6851</v>
      </c>
      <c r="E1191" t="s">
        <v>2291</v>
      </c>
      <c r="F1191">
        <v>24</v>
      </c>
      <c r="G1191" t="s">
        <v>187</v>
      </c>
      <c r="H1191" s="8">
        <v>40544.724305555559</v>
      </c>
      <c r="I1191" s="8">
        <v>40545.23541666667</v>
      </c>
      <c r="J1191">
        <v>1</v>
      </c>
    </row>
    <row r="1192" spans="1:10" x14ac:dyDescent="0.25">
      <c r="A1192">
        <v>1216</v>
      </c>
      <c r="B1192" t="s">
        <v>3091</v>
      </c>
      <c r="C1192" t="s">
        <v>3092</v>
      </c>
      <c r="D1192">
        <v>6821</v>
      </c>
      <c r="E1192" t="s">
        <v>2221</v>
      </c>
      <c r="F1192">
        <v>6821</v>
      </c>
      <c r="G1192" t="s">
        <v>2221</v>
      </c>
      <c r="H1192" s="8">
        <v>40545.351388888892</v>
      </c>
      <c r="I1192" s="8">
        <v>40546.342361111114</v>
      </c>
      <c r="J1192">
        <v>1</v>
      </c>
    </row>
    <row r="1193" spans="1:10" x14ac:dyDescent="0.25">
      <c r="A1193">
        <v>1217</v>
      </c>
      <c r="B1193" t="s">
        <v>3093</v>
      </c>
      <c r="C1193" t="s">
        <v>3094</v>
      </c>
      <c r="D1193">
        <v>7224</v>
      </c>
      <c r="E1193" t="s">
        <v>2963</v>
      </c>
      <c r="F1193">
        <v>7224</v>
      </c>
      <c r="G1193" t="s">
        <v>2963</v>
      </c>
      <c r="H1193" s="8">
        <v>40545.706250000003</v>
      </c>
      <c r="I1193" s="8">
        <v>40546.152777777781</v>
      </c>
      <c r="J1193">
        <v>1</v>
      </c>
    </row>
    <row r="1194" spans="1:10" x14ac:dyDescent="0.25">
      <c r="A1194">
        <v>1218</v>
      </c>
      <c r="B1194" t="s">
        <v>3095</v>
      </c>
      <c r="C1194" t="s">
        <v>3096</v>
      </c>
      <c r="D1194">
        <v>6821</v>
      </c>
      <c r="E1194" t="s">
        <v>2221</v>
      </c>
      <c r="F1194">
        <v>6821</v>
      </c>
      <c r="G1194" t="s">
        <v>2221</v>
      </c>
      <c r="H1194" s="8">
        <v>40546.245833333334</v>
      </c>
      <c r="I1194" s="8">
        <v>40546.993750000001</v>
      </c>
      <c r="J1194">
        <v>1</v>
      </c>
    </row>
    <row r="1195" spans="1:10" x14ac:dyDescent="0.25">
      <c r="A1195">
        <v>1219</v>
      </c>
      <c r="B1195" t="s">
        <v>3097</v>
      </c>
      <c r="C1195" t="s">
        <v>3098</v>
      </c>
      <c r="D1195">
        <v>7272</v>
      </c>
      <c r="E1195" t="s">
        <v>3099</v>
      </c>
      <c r="F1195">
        <v>6713</v>
      </c>
      <c r="G1195" t="s">
        <v>2305</v>
      </c>
      <c r="H1195" s="8">
        <v>40546.707638888889</v>
      </c>
      <c r="I1195" s="8">
        <v>40546.757638888892</v>
      </c>
      <c r="J1195">
        <v>1</v>
      </c>
    </row>
    <row r="1196" spans="1:10" x14ac:dyDescent="0.25">
      <c r="A1196">
        <v>1220</v>
      </c>
      <c r="B1196" t="s">
        <v>3100</v>
      </c>
      <c r="C1196" t="s">
        <v>3101</v>
      </c>
      <c r="D1196">
        <v>7274</v>
      </c>
      <c r="E1196" t="s">
        <v>3102</v>
      </c>
      <c r="F1196">
        <v>7274</v>
      </c>
      <c r="G1196" t="s">
        <v>3102</v>
      </c>
      <c r="H1196" s="8">
        <v>40546.829861111109</v>
      </c>
      <c r="I1196" s="8">
        <v>40547.652777777781</v>
      </c>
      <c r="J1196">
        <v>1</v>
      </c>
    </row>
    <row r="1197" spans="1:10" x14ac:dyDescent="0.25">
      <c r="A1197">
        <v>1221</v>
      </c>
      <c r="B1197" t="s">
        <v>3103</v>
      </c>
      <c r="C1197" t="s">
        <v>3104</v>
      </c>
      <c r="D1197">
        <v>7276</v>
      </c>
      <c r="E1197" t="s">
        <v>3105</v>
      </c>
      <c r="F1197">
        <v>6998</v>
      </c>
      <c r="G1197" t="s">
        <v>2567</v>
      </c>
      <c r="H1197" s="8">
        <v>40546.89166666667</v>
      </c>
      <c r="I1197" s="8">
        <v>40553.758333333331</v>
      </c>
      <c r="J1197">
        <v>1</v>
      </c>
    </row>
    <row r="1198" spans="1:10" x14ac:dyDescent="0.25">
      <c r="A1198">
        <v>1222</v>
      </c>
      <c r="B1198" t="s">
        <v>3106</v>
      </c>
      <c r="C1198" t="s">
        <v>3107</v>
      </c>
      <c r="D1198">
        <v>7277</v>
      </c>
      <c r="E1198" t="s">
        <v>3108</v>
      </c>
      <c r="F1198">
        <v>7277</v>
      </c>
      <c r="G1198" t="s">
        <v>3108</v>
      </c>
      <c r="H1198" s="8">
        <v>40547.073611111111</v>
      </c>
      <c r="I1198" s="8">
        <v>40548.076388888891</v>
      </c>
      <c r="J1198">
        <v>1</v>
      </c>
    </row>
    <row r="1199" spans="1:10" x14ac:dyDescent="0.25">
      <c r="A1199">
        <v>1228</v>
      </c>
      <c r="B1199" t="s">
        <v>3109</v>
      </c>
      <c r="C1199" t="s">
        <v>3110</v>
      </c>
      <c r="D1199">
        <v>6779</v>
      </c>
      <c r="E1199" t="s">
        <v>2128</v>
      </c>
      <c r="F1199">
        <v>178</v>
      </c>
      <c r="G1199" t="s">
        <v>762</v>
      </c>
      <c r="H1199" s="8">
        <v>40547.828472222223</v>
      </c>
      <c r="I1199" s="8">
        <v>40553.594444444447</v>
      </c>
      <c r="J1199">
        <v>1</v>
      </c>
    </row>
    <row r="1200" spans="1:10" x14ac:dyDescent="0.25">
      <c r="A1200">
        <v>1223</v>
      </c>
      <c r="B1200" t="s">
        <v>3111</v>
      </c>
      <c r="C1200" t="s">
        <v>3112</v>
      </c>
      <c r="D1200">
        <v>6709</v>
      </c>
      <c r="E1200" t="s">
        <v>1992</v>
      </c>
      <c r="F1200">
        <v>5408</v>
      </c>
      <c r="G1200" t="s">
        <v>1164</v>
      </c>
      <c r="H1200" s="8">
        <v>40547.418749999997</v>
      </c>
      <c r="I1200" s="8">
        <v>40547.586111111108</v>
      </c>
      <c r="J1200">
        <v>1</v>
      </c>
    </row>
    <row r="1201" spans="1:10" x14ac:dyDescent="0.25">
      <c r="A1201">
        <v>1224</v>
      </c>
      <c r="B1201" t="s">
        <v>3113</v>
      </c>
      <c r="C1201" t="s">
        <v>3114</v>
      </c>
      <c r="D1201">
        <v>6821</v>
      </c>
      <c r="E1201" t="s">
        <v>2221</v>
      </c>
      <c r="F1201">
        <v>5408</v>
      </c>
      <c r="G1201" t="s">
        <v>1164</v>
      </c>
      <c r="H1201" s="8">
        <v>40547.583333333336</v>
      </c>
      <c r="I1201" s="8">
        <v>40547.614583333336</v>
      </c>
      <c r="J1201">
        <v>1</v>
      </c>
    </row>
    <row r="1202" spans="1:10" x14ac:dyDescent="0.25">
      <c r="A1202">
        <v>1225</v>
      </c>
      <c r="B1202" t="s">
        <v>3115</v>
      </c>
      <c r="C1202" t="s">
        <v>3116</v>
      </c>
      <c r="D1202">
        <v>6866</v>
      </c>
      <c r="E1202" t="s">
        <v>2349</v>
      </c>
      <c r="F1202">
        <v>24</v>
      </c>
      <c r="G1202" t="s">
        <v>187</v>
      </c>
      <c r="H1202" s="8">
        <v>40547.584722222222</v>
      </c>
      <c r="I1202" s="8">
        <v>40547.61041666667</v>
      </c>
      <c r="J1202">
        <v>1</v>
      </c>
    </row>
    <row r="1203" spans="1:10" x14ac:dyDescent="0.25">
      <c r="A1203">
        <v>1226</v>
      </c>
      <c r="B1203" t="s">
        <v>3117</v>
      </c>
      <c r="C1203" t="s">
        <v>3118</v>
      </c>
      <c r="D1203">
        <v>7100</v>
      </c>
      <c r="E1203" t="s">
        <v>2706</v>
      </c>
      <c r="F1203">
        <v>7100</v>
      </c>
      <c r="G1203" t="s">
        <v>2706</v>
      </c>
      <c r="H1203" s="8">
        <v>40547.618055555555</v>
      </c>
      <c r="I1203" s="8">
        <v>40547.637499999997</v>
      </c>
      <c r="J1203">
        <v>1</v>
      </c>
    </row>
    <row r="1204" spans="1:10" x14ac:dyDescent="0.25">
      <c r="A1204">
        <v>1227</v>
      </c>
      <c r="B1204" t="s">
        <v>3119</v>
      </c>
      <c r="C1204" t="s">
        <v>3120</v>
      </c>
      <c r="D1204">
        <v>6671</v>
      </c>
      <c r="E1204" t="s">
        <v>2315</v>
      </c>
      <c r="F1204">
        <v>6998</v>
      </c>
      <c r="G1204" t="s">
        <v>2567</v>
      </c>
      <c r="H1204" s="8">
        <v>40547.619444444441</v>
      </c>
      <c r="I1204" s="8">
        <v>40547.78125</v>
      </c>
      <c r="J1204">
        <v>1</v>
      </c>
    </row>
    <row r="1205" spans="1:10" x14ac:dyDescent="0.25">
      <c r="A1205">
        <v>1232</v>
      </c>
      <c r="B1205" t="s">
        <v>3121</v>
      </c>
      <c r="C1205" t="s">
        <v>3122</v>
      </c>
      <c r="D1205">
        <v>6821</v>
      </c>
      <c r="E1205" t="s">
        <v>2221</v>
      </c>
      <c r="F1205">
        <v>6998</v>
      </c>
      <c r="G1205" t="s">
        <v>2567</v>
      </c>
      <c r="H1205" s="8">
        <v>40547.894444444442</v>
      </c>
      <c r="I1205" s="8">
        <v>40547.897916666669</v>
      </c>
      <c r="J1205">
        <v>1</v>
      </c>
    </row>
    <row r="1206" spans="1:10" x14ac:dyDescent="0.25">
      <c r="A1206">
        <v>1233</v>
      </c>
      <c r="B1206" t="s">
        <v>3123</v>
      </c>
      <c r="C1206" t="s">
        <v>3124</v>
      </c>
      <c r="D1206">
        <v>7285</v>
      </c>
      <c r="E1206" t="s">
        <v>3125</v>
      </c>
      <c r="F1206">
        <v>24</v>
      </c>
      <c r="G1206" t="s">
        <v>187</v>
      </c>
      <c r="H1206" s="8">
        <v>40547.973611111112</v>
      </c>
      <c r="I1206" s="8">
        <v>40548.168055555558</v>
      </c>
      <c r="J1206">
        <v>1</v>
      </c>
    </row>
    <row r="1207" spans="1:10" x14ac:dyDescent="0.25">
      <c r="A1207">
        <v>1234</v>
      </c>
      <c r="B1207" t="s">
        <v>3126</v>
      </c>
      <c r="C1207" t="s">
        <v>3127</v>
      </c>
      <c r="D1207">
        <v>7224</v>
      </c>
      <c r="E1207" t="s">
        <v>2963</v>
      </c>
      <c r="F1207">
        <v>7224</v>
      </c>
      <c r="G1207" t="s">
        <v>2963</v>
      </c>
      <c r="H1207" s="8">
        <v>40548.491666666669</v>
      </c>
      <c r="I1207" s="8">
        <v>40548.638194444444</v>
      </c>
      <c r="J1207">
        <v>1</v>
      </c>
    </row>
    <row r="1208" spans="1:10" x14ac:dyDescent="0.25">
      <c r="A1208">
        <v>1267</v>
      </c>
      <c r="B1208" t="s">
        <v>3128</v>
      </c>
      <c r="C1208" t="s">
        <v>3129</v>
      </c>
      <c r="D1208">
        <v>6871</v>
      </c>
      <c r="E1208" t="s">
        <v>2366</v>
      </c>
      <c r="F1208">
        <v>1886</v>
      </c>
      <c r="G1208" t="s">
        <v>370</v>
      </c>
      <c r="H1208" s="8">
        <v>40554.313888888886</v>
      </c>
      <c r="I1208" s="8">
        <v>40554.334027777775</v>
      </c>
      <c r="J1208">
        <v>1</v>
      </c>
    </row>
    <row r="1209" spans="1:10" x14ac:dyDescent="0.25">
      <c r="A1209">
        <v>1236</v>
      </c>
      <c r="B1209" t="s">
        <v>3130</v>
      </c>
      <c r="C1209" t="s">
        <v>3131</v>
      </c>
      <c r="D1209">
        <v>1886</v>
      </c>
      <c r="E1209" t="s">
        <v>370</v>
      </c>
      <c r="F1209">
        <v>1886</v>
      </c>
      <c r="G1209" t="s">
        <v>370</v>
      </c>
      <c r="H1209" s="8">
        <v>40549.279166666667</v>
      </c>
      <c r="I1209" s="8">
        <v>40554.188888888886</v>
      </c>
      <c r="J1209">
        <v>1</v>
      </c>
    </row>
    <row r="1210" spans="1:10" x14ac:dyDescent="0.25">
      <c r="A1210">
        <v>1235</v>
      </c>
      <c r="B1210" t="s">
        <v>3132</v>
      </c>
      <c r="C1210" t="s">
        <v>3133</v>
      </c>
      <c r="D1210">
        <v>6821</v>
      </c>
      <c r="E1210" t="s">
        <v>2221</v>
      </c>
      <c r="F1210">
        <v>24</v>
      </c>
      <c r="G1210" t="s">
        <v>187</v>
      </c>
      <c r="H1210" s="8">
        <v>40549.230555555558</v>
      </c>
      <c r="I1210" s="8">
        <v>40549.251388888886</v>
      </c>
      <c r="J1210">
        <v>1</v>
      </c>
    </row>
    <row r="1211" spans="1:10" x14ac:dyDescent="0.25">
      <c r="A1211">
        <v>1237</v>
      </c>
      <c r="B1211" t="s">
        <v>3134</v>
      </c>
      <c r="C1211" t="s">
        <v>3135</v>
      </c>
      <c r="D1211">
        <v>7269</v>
      </c>
      <c r="E1211" t="s">
        <v>3136</v>
      </c>
      <c r="F1211">
        <v>7269</v>
      </c>
      <c r="G1211" t="s">
        <v>3136</v>
      </c>
      <c r="H1211" s="8">
        <v>40549.293749999997</v>
      </c>
      <c r="I1211" s="8">
        <v>40553.381249999999</v>
      </c>
      <c r="J1211">
        <v>1</v>
      </c>
    </row>
    <row r="1212" spans="1:10" x14ac:dyDescent="0.25">
      <c r="A1212">
        <v>1238</v>
      </c>
      <c r="B1212" t="s">
        <v>3137</v>
      </c>
      <c r="C1212" t="s">
        <v>3138</v>
      </c>
      <c r="D1212">
        <v>7262</v>
      </c>
      <c r="E1212" t="s">
        <v>3079</v>
      </c>
      <c r="F1212">
        <v>7262</v>
      </c>
      <c r="G1212" t="s">
        <v>3079</v>
      </c>
      <c r="H1212" s="8">
        <v>40549.710416666669</v>
      </c>
      <c r="I1212" s="8">
        <v>40549.710416666669</v>
      </c>
      <c r="J1212">
        <v>1</v>
      </c>
    </row>
    <row r="1213" spans="1:10" x14ac:dyDescent="0.25">
      <c r="A1213">
        <v>1239</v>
      </c>
      <c r="B1213" t="s">
        <v>3139</v>
      </c>
      <c r="C1213" t="s">
        <v>3140</v>
      </c>
      <c r="D1213">
        <v>7292</v>
      </c>
      <c r="E1213" t="s">
        <v>3141</v>
      </c>
      <c r="F1213">
        <v>7292</v>
      </c>
      <c r="G1213" t="s">
        <v>3141</v>
      </c>
      <c r="H1213" s="8">
        <v>40549.772222222222</v>
      </c>
      <c r="I1213" s="8">
        <v>40551.042361111111</v>
      </c>
      <c r="J1213">
        <v>2</v>
      </c>
    </row>
    <row r="1214" spans="1:10" x14ac:dyDescent="0.25">
      <c r="A1214">
        <v>1240</v>
      </c>
      <c r="B1214" t="s">
        <v>3142</v>
      </c>
      <c r="C1214" t="s">
        <v>3143</v>
      </c>
      <c r="D1214">
        <v>7293</v>
      </c>
      <c r="E1214" t="s">
        <v>3144</v>
      </c>
      <c r="F1214">
        <v>7293</v>
      </c>
      <c r="G1214" t="s">
        <v>3144</v>
      </c>
      <c r="H1214" s="8">
        <v>40549.779166666667</v>
      </c>
      <c r="I1214" s="8">
        <v>40549.779166666667</v>
      </c>
      <c r="J1214">
        <v>1</v>
      </c>
    </row>
    <row r="1215" spans="1:10" x14ac:dyDescent="0.25">
      <c r="A1215">
        <v>1241</v>
      </c>
      <c r="B1215" t="s">
        <v>3145</v>
      </c>
      <c r="C1215" t="s">
        <v>3146</v>
      </c>
      <c r="D1215">
        <v>6866</v>
      </c>
      <c r="E1215" t="s">
        <v>2349</v>
      </c>
      <c r="F1215">
        <v>5408</v>
      </c>
      <c r="G1215" t="s">
        <v>1164</v>
      </c>
      <c r="H1215" s="8">
        <v>40549.784722222219</v>
      </c>
      <c r="I1215" s="8">
        <v>40549.855555555558</v>
      </c>
      <c r="J1215">
        <v>1</v>
      </c>
    </row>
    <row r="1216" spans="1:10" x14ac:dyDescent="0.25">
      <c r="A1216">
        <v>1242</v>
      </c>
      <c r="B1216" t="s">
        <v>3147</v>
      </c>
      <c r="C1216" t="s">
        <v>3148</v>
      </c>
      <c r="D1216">
        <v>6671</v>
      </c>
      <c r="E1216" t="s">
        <v>2315</v>
      </c>
      <c r="F1216">
        <v>6671</v>
      </c>
      <c r="G1216" t="s">
        <v>2315</v>
      </c>
      <c r="H1216" s="8">
        <v>40549.921527777777</v>
      </c>
      <c r="I1216" s="8">
        <v>40549.921527777777</v>
      </c>
      <c r="J1216">
        <v>6</v>
      </c>
    </row>
    <row r="1217" spans="1:10" x14ac:dyDescent="0.25">
      <c r="A1217">
        <v>1243</v>
      </c>
      <c r="B1217" t="s">
        <v>3149</v>
      </c>
      <c r="C1217" t="s">
        <v>3150</v>
      </c>
      <c r="D1217">
        <v>6925</v>
      </c>
      <c r="E1217" t="s">
        <v>1448</v>
      </c>
      <c r="F1217">
        <v>6925</v>
      </c>
      <c r="G1217" t="s">
        <v>1448</v>
      </c>
      <c r="H1217" s="8">
        <v>40549.956944444442</v>
      </c>
      <c r="I1217" s="8">
        <v>40550.740277777775</v>
      </c>
      <c r="J1217">
        <v>1</v>
      </c>
    </row>
    <row r="1218" spans="1:10" x14ac:dyDescent="0.25">
      <c r="A1218">
        <v>1244</v>
      </c>
      <c r="B1218" t="s">
        <v>3151</v>
      </c>
      <c r="C1218" t="s">
        <v>3152</v>
      </c>
      <c r="D1218">
        <v>7291</v>
      </c>
      <c r="E1218" t="s">
        <v>3153</v>
      </c>
      <c r="F1218">
        <v>24</v>
      </c>
      <c r="G1218" t="s">
        <v>187</v>
      </c>
      <c r="H1218" s="8">
        <v>40550.105555555558</v>
      </c>
      <c r="I1218" s="8">
        <v>40550.599305555559</v>
      </c>
      <c r="J1218">
        <v>1</v>
      </c>
    </row>
    <row r="1219" spans="1:10" x14ac:dyDescent="0.25">
      <c r="A1219">
        <v>1245</v>
      </c>
      <c r="B1219" t="s">
        <v>3154</v>
      </c>
      <c r="C1219" t="s">
        <v>3155</v>
      </c>
      <c r="D1219">
        <v>6821</v>
      </c>
      <c r="E1219" t="s">
        <v>2221</v>
      </c>
      <c r="F1219">
        <v>6821</v>
      </c>
      <c r="G1219" t="s">
        <v>2221</v>
      </c>
      <c r="H1219" s="8">
        <v>40550.158333333333</v>
      </c>
      <c r="I1219" s="8">
        <v>40550.565972222219</v>
      </c>
      <c r="J1219">
        <v>1</v>
      </c>
    </row>
    <row r="1220" spans="1:10" x14ac:dyDescent="0.25">
      <c r="A1220">
        <v>1246</v>
      </c>
      <c r="B1220" t="s">
        <v>3156</v>
      </c>
      <c r="C1220" t="s">
        <v>3157</v>
      </c>
      <c r="D1220">
        <v>7301</v>
      </c>
      <c r="E1220" t="s">
        <v>3158</v>
      </c>
      <c r="F1220">
        <v>24</v>
      </c>
      <c r="G1220" t="s">
        <v>187</v>
      </c>
      <c r="H1220" s="8">
        <v>40550.851388888892</v>
      </c>
      <c r="I1220" s="8">
        <v>40550.904861111114</v>
      </c>
      <c r="J1220">
        <v>1</v>
      </c>
    </row>
    <row r="1221" spans="1:10" x14ac:dyDescent="0.25">
      <c r="A1221">
        <v>1247</v>
      </c>
      <c r="B1221" t="s">
        <v>3159</v>
      </c>
      <c r="C1221" t="s">
        <v>3160</v>
      </c>
      <c r="D1221">
        <v>6821</v>
      </c>
      <c r="E1221" t="s">
        <v>2221</v>
      </c>
      <c r="F1221">
        <v>6821</v>
      </c>
      <c r="G1221" t="s">
        <v>2221</v>
      </c>
      <c r="H1221" s="8">
        <v>40550.921527777777</v>
      </c>
      <c r="I1221" s="8">
        <v>40553.234722222223</v>
      </c>
      <c r="J1221">
        <v>1</v>
      </c>
    </row>
    <row r="1222" spans="1:10" x14ac:dyDescent="0.25">
      <c r="A1222">
        <v>1248</v>
      </c>
      <c r="B1222" t="s">
        <v>3161</v>
      </c>
      <c r="C1222" t="s">
        <v>3162</v>
      </c>
      <c r="D1222">
        <v>7300</v>
      </c>
      <c r="E1222" t="s">
        <v>3163</v>
      </c>
      <c r="F1222">
        <v>7300</v>
      </c>
      <c r="G1222" t="s">
        <v>3163</v>
      </c>
      <c r="H1222" s="8">
        <v>40551.26666666667</v>
      </c>
      <c r="I1222" s="8">
        <v>40553.15347222222</v>
      </c>
      <c r="J1222">
        <v>1</v>
      </c>
    </row>
    <row r="1223" spans="1:10" x14ac:dyDescent="0.25">
      <c r="A1223">
        <v>1249</v>
      </c>
      <c r="B1223" t="s">
        <v>3164</v>
      </c>
      <c r="C1223" t="s">
        <v>3165</v>
      </c>
      <c r="D1223">
        <v>7304</v>
      </c>
      <c r="E1223" t="s">
        <v>3166</v>
      </c>
      <c r="F1223">
        <v>24</v>
      </c>
      <c r="G1223" t="s">
        <v>187</v>
      </c>
      <c r="H1223" s="8">
        <v>40551.384027777778</v>
      </c>
      <c r="I1223" s="8">
        <v>40551.489583333336</v>
      </c>
      <c r="J1223">
        <v>1</v>
      </c>
    </row>
    <row r="1224" spans="1:10" x14ac:dyDescent="0.25">
      <c r="A1224">
        <v>1250</v>
      </c>
      <c r="B1224" t="s">
        <v>3167</v>
      </c>
      <c r="C1224" t="s">
        <v>3168</v>
      </c>
      <c r="D1224">
        <v>7306</v>
      </c>
      <c r="E1224" t="s">
        <v>3169</v>
      </c>
      <c r="F1224">
        <v>24</v>
      </c>
      <c r="G1224" t="s">
        <v>187</v>
      </c>
      <c r="H1224" s="8">
        <v>40551.574305555558</v>
      </c>
      <c r="I1224" s="8">
        <v>40553.181944444441</v>
      </c>
      <c r="J1224">
        <v>1</v>
      </c>
    </row>
    <row r="1225" spans="1:10" x14ac:dyDescent="0.25">
      <c r="A1225">
        <v>1251</v>
      </c>
      <c r="B1225" t="s">
        <v>3170</v>
      </c>
      <c r="C1225" t="s">
        <v>3171</v>
      </c>
      <c r="D1225">
        <v>6867</v>
      </c>
      <c r="E1225" t="s">
        <v>2352</v>
      </c>
      <c r="F1225">
        <v>24</v>
      </c>
      <c r="G1225" t="s">
        <v>187</v>
      </c>
      <c r="H1225" s="8">
        <v>40551.647916666669</v>
      </c>
      <c r="I1225" s="8">
        <v>40554.300000000003</v>
      </c>
      <c r="J1225">
        <v>1</v>
      </c>
    </row>
    <row r="1226" spans="1:10" x14ac:dyDescent="0.25">
      <c r="A1226">
        <v>1252</v>
      </c>
      <c r="B1226" t="s">
        <v>3172</v>
      </c>
      <c r="C1226" t="s">
        <v>3173</v>
      </c>
      <c r="D1226">
        <v>7196</v>
      </c>
      <c r="E1226" t="s">
        <v>2902</v>
      </c>
      <c r="F1226">
        <v>1</v>
      </c>
      <c r="G1226" t="s">
        <v>38</v>
      </c>
      <c r="H1226" s="8">
        <v>40551.734027777777</v>
      </c>
      <c r="I1226" s="8">
        <v>40552.005555555559</v>
      </c>
      <c r="J1226">
        <v>1</v>
      </c>
    </row>
    <row r="1227" spans="1:10" x14ac:dyDescent="0.25">
      <c r="A1227">
        <v>1253</v>
      </c>
      <c r="B1227" t="s">
        <v>3174</v>
      </c>
      <c r="C1227" t="s">
        <v>3175</v>
      </c>
      <c r="D1227">
        <v>7307</v>
      </c>
      <c r="E1227" t="s">
        <v>3176</v>
      </c>
      <c r="F1227">
        <v>24</v>
      </c>
      <c r="G1227" t="s">
        <v>187</v>
      </c>
      <c r="H1227" s="8">
        <v>40551.76458333333</v>
      </c>
      <c r="I1227" s="8">
        <v>40551.878472222219</v>
      </c>
      <c r="J1227">
        <v>1</v>
      </c>
    </row>
    <row r="1228" spans="1:10" x14ac:dyDescent="0.25">
      <c r="A1228">
        <v>1254</v>
      </c>
      <c r="B1228" t="s">
        <v>3177</v>
      </c>
      <c r="C1228" t="s">
        <v>3178</v>
      </c>
      <c r="D1228">
        <v>6821</v>
      </c>
      <c r="E1228" t="s">
        <v>2221</v>
      </c>
      <c r="F1228">
        <v>6821</v>
      </c>
      <c r="G1228" t="s">
        <v>2221</v>
      </c>
      <c r="H1228" s="8">
        <v>40551.88958333333</v>
      </c>
      <c r="I1228" s="8">
        <v>40552.09652777778</v>
      </c>
      <c r="J1228">
        <v>1</v>
      </c>
    </row>
    <row r="1229" spans="1:10" x14ac:dyDescent="0.25">
      <c r="A1229">
        <v>1255</v>
      </c>
      <c r="B1229" t="s">
        <v>3179</v>
      </c>
      <c r="C1229" t="s">
        <v>3180</v>
      </c>
      <c r="D1229">
        <v>5408</v>
      </c>
      <c r="E1229" t="s">
        <v>1164</v>
      </c>
      <c r="F1229">
        <v>5408</v>
      </c>
      <c r="G1229" t="s">
        <v>1164</v>
      </c>
      <c r="H1229" s="8">
        <v>40552.642361111109</v>
      </c>
      <c r="I1229" s="8">
        <v>40552.643750000003</v>
      </c>
      <c r="J1229">
        <v>1</v>
      </c>
    </row>
    <row r="1230" spans="1:10" x14ac:dyDescent="0.25">
      <c r="A1230">
        <v>1256</v>
      </c>
      <c r="B1230" t="s">
        <v>3181</v>
      </c>
      <c r="C1230" t="s">
        <v>3182</v>
      </c>
      <c r="D1230">
        <v>7187</v>
      </c>
      <c r="E1230" t="s">
        <v>2871</v>
      </c>
      <c r="F1230">
        <v>7187</v>
      </c>
      <c r="G1230" t="s">
        <v>2871</v>
      </c>
      <c r="H1230" s="8">
        <v>40552.688888888886</v>
      </c>
      <c r="I1230" s="8">
        <v>40553.356944444444</v>
      </c>
      <c r="J1230">
        <v>1</v>
      </c>
    </row>
    <row r="1231" spans="1:10" x14ac:dyDescent="0.25">
      <c r="A1231">
        <v>1257</v>
      </c>
      <c r="B1231" t="s">
        <v>3183</v>
      </c>
      <c r="C1231" t="s">
        <v>3184</v>
      </c>
      <c r="D1231">
        <v>7308</v>
      </c>
      <c r="E1231" t="s">
        <v>3185</v>
      </c>
      <c r="F1231">
        <v>7308</v>
      </c>
      <c r="G1231" t="s">
        <v>3185</v>
      </c>
      <c r="H1231" s="8">
        <v>40552.979861111111</v>
      </c>
      <c r="I1231" s="8">
        <v>40553.213888888888</v>
      </c>
      <c r="J1231">
        <v>1</v>
      </c>
    </row>
    <row r="1232" spans="1:10" x14ac:dyDescent="0.25">
      <c r="A1232">
        <v>1258</v>
      </c>
      <c r="B1232" t="s">
        <v>3186</v>
      </c>
      <c r="C1232" t="s">
        <v>3187</v>
      </c>
      <c r="D1232">
        <v>7310</v>
      </c>
      <c r="E1232" t="s">
        <v>3188</v>
      </c>
      <c r="F1232">
        <v>5408</v>
      </c>
      <c r="G1232" t="s">
        <v>1164</v>
      </c>
      <c r="H1232" s="8">
        <v>40553.181250000001</v>
      </c>
      <c r="I1232" s="8">
        <v>40554.234722222223</v>
      </c>
      <c r="J1232">
        <v>1</v>
      </c>
    </row>
    <row r="1233" spans="1:10" x14ac:dyDescent="0.25">
      <c r="A1233">
        <v>1259</v>
      </c>
      <c r="B1233" t="s">
        <v>3189</v>
      </c>
      <c r="C1233" t="s">
        <v>3190</v>
      </c>
      <c r="D1233">
        <v>7262</v>
      </c>
      <c r="E1233" t="s">
        <v>3079</v>
      </c>
      <c r="F1233">
        <v>7262</v>
      </c>
      <c r="G1233" t="s">
        <v>3079</v>
      </c>
      <c r="H1233" s="8">
        <v>40553.280555555553</v>
      </c>
      <c r="I1233" s="8">
        <v>40554.695833333331</v>
      </c>
      <c r="J1233">
        <v>1</v>
      </c>
    </row>
    <row r="1234" spans="1:10" x14ac:dyDescent="0.25">
      <c r="A1234">
        <v>1260</v>
      </c>
      <c r="B1234" t="s">
        <v>3191</v>
      </c>
      <c r="C1234" t="s">
        <v>3192</v>
      </c>
      <c r="D1234">
        <v>7269</v>
      </c>
      <c r="E1234" t="s">
        <v>3136</v>
      </c>
      <c r="F1234">
        <v>7269</v>
      </c>
      <c r="G1234" t="s">
        <v>3136</v>
      </c>
      <c r="H1234" s="8">
        <v>40553.296527777777</v>
      </c>
      <c r="I1234" s="8">
        <v>40553.378472222219</v>
      </c>
      <c r="J1234">
        <v>1</v>
      </c>
    </row>
    <row r="1235" spans="1:10" x14ac:dyDescent="0.25">
      <c r="A1235">
        <v>1261</v>
      </c>
      <c r="B1235" t="s">
        <v>3193</v>
      </c>
      <c r="C1235" t="s">
        <v>3194</v>
      </c>
      <c r="D1235">
        <v>7269</v>
      </c>
      <c r="E1235" t="s">
        <v>3136</v>
      </c>
      <c r="F1235">
        <v>7269</v>
      </c>
      <c r="G1235" t="s">
        <v>3136</v>
      </c>
      <c r="H1235" s="8">
        <v>40553.396527777775</v>
      </c>
      <c r="I1235" s="8">
        <v>40554.573611111111</v>
      </c>
      <c r="J1235">
        <v>1</v>
      </c>
    </row>
    <row r="1236" spans="1:10" x14ac:dyDescent="0.25">
      <c r="A1236">
        <v>1262</v>
      </c>
      <c r="B1236" t="s">
        <v>3195</v>
      </c>
      <c r="C1236" t="s">
        <v>3196</v>
      </c>
      <c r="D1236">
        <v>7182</v>
      </c>
      <c r="E1236" t="s">
        <v>2859</v>
      </c>
      <c r="F1236">
        <v>6998</v>
      </c>
      <c r="G1236" t="s">
        <v>2567</v>
      </c>
      <c r="H1236" s="8">
        <v>40553.659722222219</v>
      </c>
      <c r="I1236" s="8">
        <v>40553.756944444445</v>
      </c>
      <c r="J1236">
        <v>1</v>
      </c>
    </row>
    <row r="1237" spans="1:10" x14ac:dyDescent="0.25">
      <c r="A1237">
        <v>1263</v>
      </c>
      <c r="B1237" t="s">
        <v>3197</v>
      </c>
      <c r="C1237" t="s">
        <v>3198</v>
      </c>
      <c r="D1237">
        <v>7314</v>
      </c>
      <c r="E1237" t="s">
        <v>3199</v>
      </c>
      <c r="F1237">
        <v>1886</v>
      </c>
      <c r="G1237" t="s">
        <v>370</v>
      </c>
      <c r="H1237" s="8">
        <v>40553.693055555559</v>
      </c>
      <c r="I1237" s="8">
        <v>40554.338888888888</v>
      </c>
      <c r="J1237">
        <v>1</v>
      </c>
    </row>
    <row r="1238" spans="1:10" x14ac:dyDescent="0.25">
      <c r="A1238">
        <v>1264</v>
      </c>
      <c r="B1238" t="s">
        <v>3200</v>
      </c>
      <c r="C1238" t="s">
        <v>3201</v>
      </c>
      <c r="D1238">
        <v>7315</v>
      </c>
      <c r="E1238" t="s">
        <v>3202</v>
      </c>
      <c r="F1238">
        <v>7262</v>
      </c>
      <c r="G1238" t="s">
        <v>3079</v>
      </c>
      <c r="H1238" s="8">
        <v>40553.761805555558</v>
      </c>
      <c r="I1238" s="8">
        <v>40554.646527777775</v>
      </c>
      <c r="J1238">
        <v>1</v>
      </c>
    </row>
    <row r="1239" spans="1:10" x14ac:dyDescent="0.25">
      <c r="A1239">
        <v>1265</v>
      </c>
      <c r="B1239" t="s">
        <v>3203</v>
      </c>
      <c r="C1239" t="s">
        <v>3204</v>
      </c>
      <c r="D1239">
        <v>7309</v>
      </c>
      <c r="E1239" t="s">
        <v>39</v>
      </c>
      <c r="F1239">
        <v>6998</v>
      </c>
      <c r="G1239" t="s">
        <v>2567</v>
      </c>
      <c r="H1239" s="8">
        <v>40554.027083333334</v>
      </c>
      <c r="I1239" s="8">
        <v>40554.6</v>
      </c>
      <c r="J1239">
        <v>1</v>
      </c>
    </row>
    <row r="1240" spans="1:10" x14ac:dyDescent="0.25">
      <c r="A1240">
        <v>1266</v>
      </c>
      <c r="B1240" t="s">
        <v>3205</v>
      </c>
      <c r="C1240" t="s">
        <v>3206</v>
      </c>
      <c r="D1240">
        <v>7236</v>
      </c>
      <c r="E1240" t="s">
        <v>3010</v>
      </c>
      <c r="F1240">
        <v>5408</v>
      </c>
      <c r="G1240" t="s">
        <v>1164</v>
      </c>
      <c r="H1240" s="8">
        <v>40554.033333333333</v>
      </c>
      <c r="I1240" s="8">
        <v>40554.184027777781</v>
      </c>
      <c r="J1240">
        <v>4</v>
      </c>
    </row>
    <row r="1241" spans="1:10" x14ac:dyDescent="0.25">
      <c r="A1241">
        <v>1268</v>
      </c>
      <c r="B1241" t="s">
        <v>3207</v>
      </c>
      <c r="C1241" t="s">
        <v>3208</v>
      </c>
      <c r="D1241">
        <v>6867</v>
      </c>
      <c r="E1241" t="s">
        <v>2352</v>
      </c>
      <c r="F1241">
        <v>24</v>
      </c>
      <c r="G1241" t="s">
        <v>187</v>
      </c>
      <c r="H1241" s="8">
        <v>40554.383333333331</v>
      </c>
      <c r="I1241" s="8">
        <v>40554.995833333334</v>
      </c>
      <c r="J1241">
        <v>1</v>
      </c>
    </row>
    <row r="1242" spans="1:10" x14ac:dyDescent="0.25">
      <c r="A1242">
        <v>1269</v>
      </c>
      <c r="B1242" t="s">
        <v>3209</v>
      </c>
      <c r="C1242" t="s">
        <v>3210</v>
      </c>
      <c r="D1242">
        <v>7319</v>
      </c>
      <c r="E1242" t="s">
        <v>3211</v>
      </c>
      <c r="F1242">
        <v>24</v>
      </c>
      <c r="G1242" t="s">
        <v>187</v>
      </c>
      <c r="H1242" s="8">
        <v>40554.456250000003</v>
      </c>
      <c r="I1242" s="8">
        <v>40554.547222222223</v>
      </c>
      <c r="J1242">
        <v>1</v>
      </c>
    </row>
    <row r="1243" spans="1:10" x14ac:dyDescent="0.25">
      <c r="A1243">
        <v>1270</v>
      </c>
      <c r="B1243" t="s">
        <v>3212</v>
      </c>
      <c r="C1243" t="s">
        <v>3213</v>
      </c>
      <c r="D1243">
        <v>7247</v>
      </c>
      <c r="E1243" t="s">
        <v>3043</v>
      </c>
      <c r="F1243">
        <v>7247</v>
      </c>
      <c r="G1243" t="s">
        <v>3043</v>
      </c>
      <c r="H1243" s="8">
        <v>40554.622916666667</v>
      </c>
      <c r="I1243" s="8">
        <v>40554.707638888889</v>
      </c>
      <c r="J1243">
        <v>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2:BZ780"/>
  <sheetViews>
    <sheetView showGridLines="0" workbookViewId="0">
      <selection activeCell="N1" sqref="N1"/>
    </sheetView>
  </sheetViews>
  <sheetFormatPr defaultRowHeight="15" x14ac:dyDescent="0.25"/>
  <cols>
    <col min="1" max="1" width="17.28515625" bestFit="1" customWidth="1"/>
    <col min="2" max="2" width="16.28515625" customWidth="1"/>
    <col min="3" max="5" width="4" bestFit="1" customWidth="1"/>
    <col min="6" max="31" width="3" bestFit="1" customWidth="1"/>
    <col min="32" max="32" width="11.28515625" bestFit="1" customWidth="1"/>
    <col min="35" max="35" width="9.140625" style="7"/>
    <col min="36" max="36" width="45.85546875" style="7" bestFit="1" customWidth="1"/>
    <col min="37" max="78" width="1.140625" customWidth="1"/>
  </cols>
  <sheetData>
    <row r="2" spans="1:78" x14ac:dyDescent="0.25">
      <c r="A2" s="5" t="s">
        <v>8</v>
      </c>
      <c r="B2" s="7" t="s">
        <v>11</v>
      </c>
      <c r="AH2" s="4" t="s">
        <v>18</v>
      </c>
      <c r="AI2" s="15" t="s">
        <v>3214</v>
      </c>
      <c r="AJ2" s="15"/>
    </row>
    <row r="3" spans="1:78" x14ac:dyDescent="0.25">
      <c r="AH3" s="4" t="s">
        <v>19</v>
      </c>
      <c r="AI3" s="4"/>
      <c r="AJ3" s="4"/>
    </row>
    <row r="4" spans="1:78" x14ac:dyDescent="0.25">
      <c r="A4" s="5" t="s">
        <v>15</v>
      </c>
      <c r="B4" s="5" t="s">
        <v>14</v>
      </c>
      <c r="AK4">
        <v>1</v>
      </c>
      <c r="AL4">
        <v>2</v>
      </c>
      <c r="AM4" s="7">
        <v>3</v>
      </c>
      <c r="AN4" s="7">
        <v>4</v>
      </c>
      <c r="AO4" s="7">
        <v>5</v>
      </c>
      <c r="AP4" s="7">
        <v>6</v>
      </c>
      <c r="AQ4" s="7">
        <v>7</v>
      </c>
      <c r="AR4" s="7">
        <v>8</v>
      </c>
      <c r="AS4" s="7">
        <v>9</v>
      </c>
      <c r="AT4" s="7">
        <v>10</v>
      </c>
      <c r="AU4" s="7">
        <v>11</v>
      </c>
      <c r="AV4" s="7">
        <v>12</v>
      </c>
      <c r="AW4" s="7">
        <v>13</v>
      </c>
      <c r="AX4" s="7">
        <v>14</v>
      </c>
      <c r="AY4" s="7">
        <v>15</v>
      </c>
      <c r="AZ4" s="7">
        <v>16</v>
      </c>
      <c r="BA4" s="7">
        <v>17</v>
      </c>
      <c r="BB4" s="7">
        <v>18</v>
      </c>
      <c r="BC4" s="7">
        <v>19</v>
      </c>
      <c r="BD4" s="7">
        <v>20</v>
      </c>
      <c r="BE4" s="7">
        <v>21</v>
      </c>
      <c r="BF4" s="7">
        <v>22</v>
      </c>
      <c r="BG4" s="7">
        <v>23</v>
      </c>
      <c r="BH4" s="7">
        <v>24</v>
      </c>
      <c r="BI4" s="7">
        <v>25</v>
      </c>
      <c r="BJ4" s="7">
        <v>26</v>
      </c>
      <c r="BK4" s="7">
        <v>27</v>
      </c>
      <c r="BL4" s="7">
        <v>28</v>
      </c>
      <c r="BM4" s="7">
        <v>29</v>
      </c>
      <c r="BN4" s="7">
        <v>30</v>
      </c>
      <c r="BO4" s="7">
        <v>31</v>
      </c>
      <c r="BP4" s="7">
        <v>32</v>
      </c>
      <c r="BQ4" s="7">
        <v>33</v>
      </c>
      <c r="BR4" s="7">
        <v>34</v>
      </c>
      <c r="BS4" s="7">
        <v>35</v>
      </c>
      <c r="BT4" s="7">
        <v>36</v>
      </c>
      <c r="BU4" s="7">
        <v>37</v>
      </c>
      <c r="BV4" s="7">
        <v>38</v>
      </c>
      <c r="BW4" s="7">
        <v>39</v>
      </c>
      <c r="BX4" s="7">
        <v>40</v>
      </c>
      <c r="BY4" s="7">
        <v>41</v>
      </c>
      <c r="BZ4" s="7">
        <v>42</v>
      </c>
    </row>
    <row r="5" spans="1:78" x14ac:dyDescent="0.25">
      <c r="A5" s="5" t="s">
        <v>12</v>
      </c>
      <c r="B5" s="7">
        <v>1</v>
      </c>
      <c r="C5" s="7">
        <v>2</v>
      </c>
      <c r="D5" s="7">
        <v>3</v>
      </c>
      <c r="E5" s="7">
        <v>4</v>
      </c>
      <c r="F5" s="7">
        <v>5</v>
      </c>
      <c r="G5" s="7">
        <v>6</v>
      </c>
      <c r="H5" s="7">
        <v>7</v>
      </c>
      <c r="I5" s="7">
        <v>8</v>
      </c>
      <c r="J5" s="7">
        <v>9</v>
      </c>
      <c r="K5" s="7">
        <v>10</v>
      </c>
      <c r="L5" s="7">
        <v>11</v>
      </c>
      <c r="M5" s="7">
        <v>12</v>
      </c>
      <c r="N5" s="7">
        <v>13</v>
      </c>
      <c r="O5" s="7">
        <v>14</v>
      </c>
      <c r="P5" s="7">
        <v>15</v>
      </c>
      <c r="Q5" s="7">
        <v>16</v>
      </c>
      <c r="R5" s="7">
        <v>17</v>
      </c>
      <c r="S5" s="7">
        <v>18</v>
      </c>
      <c r="T5" s="7">
        <v>19</v>
      </c>
      <c r="U5" s="7">
        <v>20</v>
      </c>
      <c r="V5" s="7">
        <v>23</v>
      </c>
      <c r="W5" s="7">
        <v>25</v>
      </c>
      <c r="X5" s="7">
        <v>27</v>
      </c>
      <c r="Y5" s="7">
        <v>29</v>
      </c>
      <c r="Z5" s="7">
        <v>31</v>
      </c>
      <c r="AA5" s="7">
        <v>33</v>
      </c>
      <c r="AB5" s="7">
        <v>35</v>
      </c>
      <c r="AC5" s="7">
        <v>38</v>
      </c>
      <c r="AD5" s="7">
        <v>40</v>
      </c>
      <c r="AE5" s="7">
        <v>42</v>
      </c>
      <c r="AF5" s="7" t="s">
        <v>13</v>
      </c>
      <c r="AH5" t="s">
        <v>16</v>
      </c>
      <c r="AI5" s="7" t="s">
        <v>21</v>
      </c>
      <c r="AJ5" s="7" t="s">
        <v>4072</v>
      </c>
      <c r="AK5" t="s">
        <v>17</v>
      </c>
    </row>
    <row r="6" spans="1:78" x14ac:dyDescent="0.25">
      <c r="A6" s="6">
        <v>3</v>
      </c>
      <c r="B6" s="3"/>
      <c r="C6" s="3"/>
      <c r="D6" s="3">
        <v>1</v>
      </c>
      <c r="E6" s="3"/>
      <c r="F6" s="3"/>
      <c r="G6" s="3"/>
      <c r="H6" s="3"/>
      <c r="I6" s="3"/>
      <c r="J6" s="3"/>
      <c r="K6" s="3"/>
      <c r="L6" s="3"/>
      <c r="M6" s="3"/>
      <c r="N6" s="3"/>
      <c r="O6" s="3"/>
      <c r="P6" s="3"/>
      <c r="Q6" s="3"/>
      <c r="R6" s="3"/>
      <c r="S6" s="3"/>
      <c r="T6" s="3"/>
      <c r="U6" s="3"/>
      <c r="V6" s="3"/>
      <c r="W6" s="3"/>
      <c r="X6" s="3"/>
      <c r="Y6" s="3"/>
      <c r="Z6" s="3"/>
      <c r="AA6" s="3"/>
      <c r="AB6" s="3"/>
      <c r="AC6" s="3"/>
      <c r="AD6" s="3"/>
      <c r="AE6" s="3"/>
      <c r="AF6" s="3">
        <v>1</v>
      </c>
      <c r="AH6" s="7">
        <f>SUMPRODUCT(MAX((Table1[post_position])*(Table1[topic_id]=$A6)))</f>
        <v>9</v>
      </c>
      <c r="AI6" s="7" t="str">
        <f>"http://chandoo.org/forums/topic/"&amp;VLOOKUP(A6,'All Topics Data'!$A$2:$C$1243,3,FALSE)</f>
        <v>http://chandoo.org/forums/topic/custom-type-to-show-currency-in-indian-format-in-excel-2003</v>
      </c>
      <c r="AJ6" s="7" t="str">
        <f>LEFT(VLOOKUP(A6,'All Topics Data'!$A$2:$C$1243,2,FALSE),40)&amp;REPT("…",LEN(VLOOKUP(A6,'All Topics Data'!$A$2:$C$1243,2,FALSE))&gt;40)</f>
        <v>Custom Type to show Currency in Indian f…</v>
      </c>
      <c r="AK6" s="9">
        <f t="shared" ref="AK6:AK36" si="0">IF(AK$4&lt;=$AH6,IFERROR(GETPIVOTDATA("Hui Reply?",$A$4,"topic_id",$A6,"post_position",AK$4),0),"")</f>
        <v>0</v>
      </c>
      <c r="AL6" s="9">
        <f t="shared" ref="AL6:BZ12" si="1">IF(AL$4&lt;=$AH6,IFERROR(GETPIVOTDATA("Hui Reply?",$A$4,"topic_id",$A6,"post_position",AL$4),0),"")</f>
        <v>0</v>
      </c>
      <c r="AM6" s="9">
        <f t="shared" si="1"/>
        <v>1</v>
      </c>
      <c r="AN6" s="9">
        <f t="shared" si="1"/>
        <v>0</v>
      </c>
      <c r="AO6" s="9">
        <f t="shared" si="1"/>
        <v>0</v>
      </c>
      <c r="AP6" s="9">
        <f t="shared" si="1"/>
        <v>0</v>
      </c>
      <c r="AQ6" s="9">
        <f t="shared" si="1"/>
        <v>0</v>
      </c>
      <c r="AR6" s="9">
        <f t="shared" si="1"/>
        <v>0</v>
      </c>
      <c r="AS6" s="9">
        <f t="shared" si="1"/>
        <v>0</v>
      </c>
      <c r="AT6" s="9" t="str">
        <f t="shared" si="1"/>
        <v/>
      </c>
      <c r="AU6" s="9" t="str">
        <f t="shared" si="1"/>
        <v/>
      </c>
      <c r="AV6" s="9" t="str">
        <f t="shared" si="1"/>
        <v/>
      </c>
      <c r="AW6" s="9" t="str">
        <f t="shared" si="1"/>
        <v/>
      </c>
      <c r="AX6" s="9" t="str">
        <f t="shared" si="1"/>
        <v/>
      </c>
      <c r="AY6" s="9" t="str">
        <f t="shared" si="1"/>
        <v/>
      </c>
      <c r="AZ6" s="9" t="str">
        <f t="shared" si="1"/>
        <v/>
      </c>
      <c r="BA6" s="9" t="str">
        <f t="shared" si="1"/>
        <v/>
      </c>
      <c r="BB6" s="9" t="str">
        <f t="shared" si="1"/>
        <v/>
      </c>
      <c r="BC6" s="9" t="str">
        <f t="shared" si="1"/>
        <v/>
      </c>
      <c r="BD6" s="9" t="str">
        <f t="shared" si="1"/>
        <v/>
      </c>
      <c r="BE6" s="9" t="str">
        <f t="shared" si="1"/>
        <v/>
      </c>
      <c r="BF6" s="9" t="str">
        <f t="shared" si="1"/>
        <v/>
      </c>
      <c r="BG6" s="9" t="str">
        <f t="shared" si="1"/>
        <v/>
      </c>
      <c r="BH6" s="9" t="str">
        <f t="shared" si="1"/>
        <v/>
      </c>
      <c r="BI6" s="9" t="str">
        <f t="shared" si="1"/>
        <v/>
      </c>
      <c r="BJ6" s="9" t="str">
        <f t="shared" si="1"/>
        <v/>
      </c>
      <c r="BK6" s="9" t="str">
        <f t="shared" si="1"/>
        <v/>
      </c>
      <c r="BL6" s="9" t="str">
        <f t="shared" si="1"/>
        <v/>
      </c>
      <c r="BM6" s="9" t="str">
        <f t="shared" si="1"/>
        <v/>
      </c>
      <c r="BN6" s="9" t="str">
        <f t="shared" si="1"/>
        <v/>
      </c>
      <c r="BO6" s="9" t="str">
        <f t="shared" si="1"/>
        <v/>
      </c>
      <c r="BP6" s="9" t="str">
        <f t="shared" si="1"/>
        <v/>
      </c>
      <c r="BQ6" s="9" t="str">
        <f t="shared" si="1"/>
        <v/>
      </c>
      <c r="BR6" s="9" t="str">
        <f t="shared" si="1"/>
        <v/>
      </c>
      <c r="BS6" s="9" t="str">
        <f t="shared" si="1"/>
        <v/>
      </c>
      <c r="BT6" s="9" t="str">
        <f t="shared" si="1"/>
        <v/>
      </c>
      <c r="BU6" s="9" t="str">
        <f t="shared" si="1"/>
        <v/>
      </c>
      <c r="BV6" s="9" t="str">
        <f t="shared" si="1"/>
        <v/>
      </c>
      <c r="BW6" s="9" t="str">
        <f t="shared" si="1"/>
        <v/>
      </c>
      <c r="BX6" s="9" t="str">
        <f t="shared" si="1"/>
        <v/>
      </c>
      <c r="BY6" s="9" t="str">
        <f t="shared" si="1"/>
        <v/>
      </c>
      <c r="BZ6" s="9" t="str">
        <f t="shared" si="1"/>
        <v/>
      </c>
    </row>
    <row r="7" spans="1:78" x14ac:dyDescent="0.25">
      <c r="A7" s="6">
        <v>52</v>
      </c>
      <c r="B7" s="3"/>
      <c r="C7" s="3"/>
      <c r="D7" s="3"/>
      <c r="E7" s="3"/>
      <c r="F7" s="3"/>
      <c r="G7" s="3">
        <v>1</v>
      </c>
      <c r="H7" s="3"/>
      <c r="I7" s="3"/>
      <c r="J7" s="3"/>
      <c r="K7" s="3"/>
      <c r="L7" s="3"/>
      <c r="M7" s="3"/>
      <c r="N7" s="3"/>
      <c r="O7" s="3"/>
      <c r="P7" s="3"/>
      <c r="Q7" s="3"/>
      <c r="R7" s="3"/>
      <c r="S7" s="3"/>
      <c r="T7" s="3"/>
      <c r="U7" s="3"/>
      <c r="V7" s="3"/>
      <c r="W7" s="3"/>
      <c r="X7" s="3"/>
      <c r="Y7" s="3"/>
      <c r="Z7" s="3"/>
      <c r="AA7" s="3"/>
      <c r="AB7" s="3"/>
      <c r="AC7" s="3"/>
      <c r="AD7" s="3"/>
      <c r="AE7" s="3"/>
      <c r="AF7" s="3">
        <v>1</v>
      </c>
      <c r="AH7" s="7">
        <f>SUMPRODUCT(MAX((Table1[post_position])*(Table1[topic_id]=$A7)))</f>
        <v>6</v>
      </c>
      <c r="AI7" s="7" t="str">
        <f>"http://chandoo.org/forums/topic/"&amp;VLOOKUP(A7,'All Topics Data'!$A$2:$C$1243,3,FALSE)</f>
        <v>http://chandoo.org/forums/topic/conditional-formating-based-on-dynamic-cell</v>
      </c>
      <c r="AJ7" s="7" t="str">
        <f>LEFT(VLOOKUP(A7,'All Topics Data'!$A$2:$C$1243,2,FALSE),40)&amp;REPT("…",LEN(VLOOKUP(A7,'All Topics Data'!$A$2:$C$1243,2,FALSE))&gt;40)</f>
        <v>Conditional formating based on dynamic c…</v>
      </c>
      <c r="AK7" s="9">
        <f t="shared" si="0"/>
        <v>0</v>
      </c>
      <c r="AL7" s="9">
        <f t="shared" si="1"/>
        <v>0</v>
      </c>
      <c r="AM7" s="9">
        <f t="shared" si="1"/>
        <v>0</v>
      </c>
      <c r="AN7" s="9">
        <f t="shared" si="1"/>
        <v>0</v>
      </c>
      <c r="AO7" s="9">
        <f t="shared" si="1"/>
        <v>0</v>
      </c>
      <c r="AP7" s="9">
        <f t="shared" si="1"/>
        <v>1</v>
      </c>
      <c r="AQ7" s="9" t="str">
        <f t="shared" si="1"/>
        <v/>
      </c>
      <c r="AR7" s="9" t="str">
        <f t="shared" si="1"/>
        <v/>
      </c>
      <c r="AS7" s="9" t="str">
        <f t="shared" si="1"/>
        <v/>
      </c>
      <c r="AT7" s="9" t="str">
        <f t="shared" si="1"/>
        <v/>
      </c>
      <c r="AU7" s="9" t="str">
        <f t="shared" si="1"/>
        <v/>
      </c>
      <c r="AV7" s="9" t="str">
        <f t="shared" si="1"/>
        <v/>
      </c>
      <c r="AW7" s="9" t="str">
        <f t="shared" si="1"/>
        <v/>
      </c>
      <c r="AX7" s="9" t="str">
        <f t="shared" si="1"/>
        <v/>
      </c>
      <c r="AY7" s="9" t="str">
        <f t="shared" si="1"/>
        <v/>
      </c>
      <c r="AZ7" s="9" t="str">
        <f t="shared" si="1"/>
        <v/>
      </c>
      <c r="BA7" s="9" t="str">
        <f t="shared" si="1"/>
        <v/>
      </c>
      <c r="BB7" s="9" t="str">
        <f t="shared" si="1"/>
        <v/>
      </c>
      <c r="BC7" s="9" t="str">
        <f t="shared" si="1"/>
        <v/>
      </c>
      <c r="BD7" s="9" t="str">
        <f t="shared" si="1"/>
        <v/>
      </c>
      <c r="BE7" s="9" t="str">
        <f t="shared" si="1"/>
        <v/>
      </c>
      <c r="BF7" s="9" t="str">
        <f t="shared" si="1"/>
        <v/>
      </c>
      <c r="BG7" s="9" t="str">
        <f t="shared" si="1"/>
        <v/>
      </c>
      <c r="BH7" s="9" t="str">
        <f t="shared" si="1"/>
        <v/>
      </c>
      <c r="BI7" s="9" t="str">
        <f t="shared" si="1"/>
        <v/>
      </c>
      <c r="BJ7" s="9" t="str">
        <f t="shared" si="1"/>
        <v/>
      </c>
      <c r="BK7" s="9" t="str">
        <f t="shared" si="1"/>
        <v/>
      </c>
      <c r="BL7" s="9" t="str">
        <f t="shared" si="1"/>
        <v/>
      </c>
      <c r="BM7" s="9" t="str">
        <f t="shared" si="1"/>
        <v/>
      </c>
      <c r="BN7" s="9" t="str">
        <f t="shared" si="1"/>
        <v/>
      </c>
      <c r="BO7" s="9" t="str">
        <f t="shared" si="1"/>
        <v/>
      </c>
      <c r="BP7" s="9" t="str">
        <f t="shared" si="1"/>
        <v/>
      </c>
      <c r="BQ7" s="9" t="str">
        <f t="shared" si="1"/>
        <v/>
      </c>
      <c r="BR7" s="9" t="str">
        <f t="shared" si="1"/>
        <v/>
      </c>
      <c r="BS7" s="9" t="str">
        <f t="shared" si="1"/>
        <v/>
      </c>
      <c r="BT7" s="9" t="str">
        <f t="shared" si="1"/>
        <v/>
      </c>
      <c r="BU7" s="9" t="str">
        <f t="shared" si="1"/>
        <v/>
      </c>
      <c r="BV7" s="9" t="str">
        <f t="shared" si="1"/>
        <v/>
      </c>
      <c r="BW7" s="9" t="str">
        <f t="shared" si="1"/>
        <v/>
      </c>
      <c r="BX7" s="9" t="str">
        <f t="shared" si="1"/>
        <v/>
      </c>
      <c r="BY7" s="9" t="str">
        <f t="shared" si="1"/>
        <v/>
      </c>
      <c r="BZ7" s="9" t="str">
        <f t="shared" si="1"/>
        <v/>
      </c>
    </row>
    <row r="8" spans="1:78" x14ac:dyDescent="0.25">
      <c r="A8" s="6">
        <v>61</v>
      </c>
      <c r="B8" s="3"/>
      <c r="C8" s="3">
        <v>1</v>
      </c>
      <c r="D8" s="3"/>
      <c r="E8" s="3"/>
      <c r="F8" s="3"/>
      <c r="G8" s="3"/>
      <c r="H8" s="3"/>
      <c r="I8" s="3"/>
      <c r="J8" s="3"/>
      <c r="K8" s="3"/>
      <c r="L8" s="3"/>
      <c r="M8" s="3"/>
      <c r="N8" s="3"/>
      <c r="O8" s="3"/>
      <c r="P8" s="3"/>
      <c r="Q8" s="3"/>
      <c r="R8" s="3"/>
      <c r="S8" s="3"/>
      <c r="T8" s="3"/>
      <c r="U8" s="3"/>
      <c r="V8" s="3"/>
      <c r="W8" s="3"/>
      <c r="X8" s="3"/>
      <c r="Y8" s="3"/>
      <c r="Z8" s="3"/>
      <c r="AA8" s="3"/>
      <c r="AB8" s="3"/>
      <c r="AC8" s="3"/>
      <c r="AD8" s="3"/>
      <c r="AE8" s="3"/>
      <c r="AF8" s="3">
        <v>1</v>
      </c>
      <c r="AH8" s="7">
        <f>SUMPRODUCT(MAX((Table1[post_position])*(Table1[topic_id]=$A8)))</f>
        <v>3</v>
      </c>
      <c r="AI8" s="7" t="str">
        <f>"http://chandoo.org/forums/topic/"&amp;VLOOKUP(A8,'All Topics Data'!$A$2:$C$1243,3,FALSE)</f>
        <v>http://chandoo.org/forums/topic/is-there-any-way-to-show-the-percentage-value-in-a-100-stacked-column-chart</v>
      </c>
      <c r="AJ8" s="7" t="str">
        <f>LEFT(VLOOKUP(A8,'All Topics Data'!$A$2:$C$1243,2,FALSE),40)&amp;REPT("…",LEN(VLOOKUP(A8,'All Topics Data'!$A$2:$C$1243,2,FALSE))&gt;40)</f>
        <v>Is there any way to show the percentage …</v>
      </c>
      <c r="AK8" s="9">
        <f t="shared" si="0"/>
        <v>0</v>
      </c>
      <c r="AL8" s="9">
        <f t="shared" si="1"/>
        <v>1</v>
      </c>
      <c r="AM8" s="9">
        <f t="shared" si="1"/>
        <v>0</v>
      </c>
      <c r="AN8" s="9" t="str">
        <f t="shared" si="1"/>
        <v/>
      </c>
      <c r="AO8" s="9" t="str">
        <f t="shared" si="1"/>
        <v/>
      </c>
      <c r="AP8" s="9" t="str">
        <f t="shared" si="1"/>
        <v/>
      </c>
      <c r="AQ8" s="9" t="str">
        <f t="shared" si="1"/>
        <v/>
      </c>
      <c r="AR8" s="9" t="str">
        <f t="shared" si="1"/>
        <v/>
      </c>
      <c r="AS8" s="9" t="str">
        <f t="shared" si="1"/>
        <v/>
      </c>
      <c r="AT8" s="9" t="str">
        <f t="shared" si="1"/>
        <v/>
      </c>
      <c r="AU8" s="9" t="str">
        <f t="shared" si="1"/>
        <v/>
      </c>
      <c r="AV8" s="9" t="str">
        <f t="shared" si="1"/>
        <v/>
      </c>
      <c r="AW8" s="9" t="str">
        <f t="shared" si="1"/>
        <v/>
      </c>
      <c r="AX8" s="9" t="str">
        <f t="shared" si="1"/>
        <v/>
      </c>
      <c r="AY8" s="9" t="str">
        <f t="shared" si="1"/>
        <v/>
      </c>
      <c r="AZ8" s="9" t="str">
        <f t="shared" si="1"/>
        <v/>
      </c>
      <c r="BA8" s="9" t="str">
        <f t="shared" si="1"/>
        <v/>
      </c>
      <c r="BB8" s="9" t="str">
        <f t="shared" si="1"/>
        <v/>
      </c>
      <c r="BC8" s="9" t="str">
        <f t="shared" si="1"/>
        <v/>
      </c>
      <c r="BD8" s="9" t="str">
        <f t="shared" si="1"/>
        <v/>
      </c>
      <c r="BE8" s="9" t="str">
        <f t="shared" si="1"/>
        <v/>
      </c>
      <c r="BF8" s="9" t="str">
        <f t="shared" si="1"/>
        <v/>
      </c>
      <c r="BG8" s="9" t="str">
        <f t="shared" si="1"/>
        <v/>
      </c>
      <c r="BH8" s="9" t="str">
        <f t="shared" si="1"/>
        <v/>
      </c>
      <c r="BI8" s="9" t="str">
        <f t="shared" si="1"/>
        <v/>
      </c>
      <c r="BJ8" s="9" t="str">
        <f t="shared" si="1"/>
        <v/>
      </c>
      <c r="BK8" s="9" t="str">
        <f t="shared" si="1"/>
        <v/>
      </c>
      <c r="BL8" s="9" t="str">
        <f t="shared" si="1"/>
        <v/>
      </c>
      <c r="BM8" s="9" t="str">
        <f t="shared" si="1"/>
        <v/>
      </c>
      <c r="BN8" s="9" t="str">
        <f t="shared" si="1"/>
        <v/>
      </c>
      <c r="BO8" s="9" t="str">
        <f t="shared" si="1"/>
        <v/>
      </c>
      <c r="BP8" s="9" t="str">
        <f t="shared" si="1"/>
        <v/>
      </c>
      <c r="BQ8" s="9" t="str">
        <f t="shared" si="1"/>
        <v/>
      </c>
      <c r="BR8" s="9" t="str">
        <f t="shared" si="1"/>
        <v/>
      </c>
      <c r="BS8" s="9" t="str">
        <f t="shared" si="1"/>
        <v/>
      </c>
      <c r="BT8" s="9" t="str">
        <f t="shared" si="1"/>
        <v/>
      </c>
      <c r="BU8" s="9" t="str">
        <f t="shared" si="1"/>
        <v/>
      </c>
      <c r="BV8" s="9" t="str">
        <f t="shared" si="1"/>
        <v/>
      </c>
      <c r="BW8" s="9" t="str">
        <f t="shared" si="1"/>
        <v/>
      </c>
      <c r="BX8" s="9" t="str">
        <f t="shared" si="1"/>
        <v/>
      </c>
      <c r="BY8" s="9" t="str">
        <f t="shared" si="1"/>
        <v/>
      </c>
      <c r="BZ8" s="9" t="str">
        <f t="shared" si="1"/>
        <v/>
      </c>
    </row>
    <row r="9" spans="1:78" x14ac:dyDescent="0.25">
      <c r="A9" s="6">
        <v>68</v>
      </c>
      <c r="B9" s="3"/>
      <c r="C9" s="3"/>
      <c r="D9" s="3"/>
      <c r="E9" s="3"/>
      <c r="F9" s="3">
        <v>1</v>
      </c>
      <c r="G9" s="3"/>
      <c r="H9" s="3"/>
      <c r="I9" s="3"/>
      <c r="J9" s="3"/>
      <c r="K9" s="3"/>
      <c r="L9" s="3"/>
      <c r="M9" s="3"/>
      <c r="N9" s="3"/>
      <c r="O9" s="3"/>
      <c r="P9" s="3"/>
      <c r="Q9" s="3"/>
      <c r="R9" s="3"/>
      <c r="S9" s="3"/>
      <c r="T9" s="3"/>
      <c r="U9" s="3"/>
      <c r="V9" s="3"/>
      <c r="W9" s="3"/>
      <c r="X9" s="3"/>
      <c r="Y9" s="3"/>
      <c r="Z9" s="3"/>
      <c r="AA9" s="3"/>
      <c r="AB9" s="3"/>
      <c r="AC9" s="3"/>
      <c r="AD9" s="3"/>
      <c r="AE9" s="3"/>
      <c r="AF9" s="3">
        <v>1</v>
      </c>
      <c r="AH9" s="7">
        <f>SUMPRODUCT(MAX((Table1[post_position])*(Table1[topic_id]=$A9)))</f>
        <v>5</v>
      </c>
      <c r="AI9" s="7" t="str">
        <f>"http://chandoo.org/forums/topic/"&amp;VLOOKUP(A9,'All Topics Data'!$A$2:$C$1243,3,FALSE)</f>
        <v>http://chandoo.org/forums/topic/chart-color-link-to-data</v>
      </c>
      <c r="AJ9" s="7" t="str">
        <f>LEFT(VLOOKUP(A9,'All Topics Data'!$A$2:$C$1243,2,FALSE),40)&amp;REPT("…",LEN(VLOOKUP(A9,'All Topics Data'!$A$2:$C$1243,2,FALSE))&gt;40)</f>
        <v>Chart color link to data</v>
      </c>
      <c r="AK9" s="9">
        <f t="shared" si="0"/>
        <v>0</v>
      </c>
      <c r="AL9" s="9">
        <f t="shared" si="1"/>
        <v>0</v>
      </c>
      <c r="AM9" s="9">
        <f t="shared" si="1"/>
        <v>0</v>
      </c>
      <c r="AN9" s="9">
        <f t="shared" si="1"/>
        <v>0</v>
      </c>
      <c r="AO9" s="9">
        <f t="shared" si="1"/>
        <v>1</v>
      </c>
      <c r="AP9" s="9" t="str">
        <f t="shared" si="1"/>
        <v/>
      </c>
      <c r="AQ9" s="9" t="str">
        <f t="shared" si="1"/>
        <v/>
      </c>
      <c r="AR9" s="9" t="str">
        <f t="shared" si="1"/>
        <v/>
      </c>
      <c r="AS9" s="9" t="str">
        <f t="shared" si="1"/>
        <v/>
      </c>
      <c r="AT9" s="9" t="str">
        <f t="shared" si="1"/>
        <v/>
      </c>
      <c r="AU9" s="9" t="str">
        <f t="shared" si="1"/>
        <v/>
      </c>
      <c r="AV9" s="9" t="str">
        <f t="shared" si="1"/>
        <v/>
      </c>
      <c r="AW9" s="9" t="str">
        <f t="shared" si="1"/>
        <v/>
      </c>
      <c r="AX9" s="9" t="str">
        <f t="shared" si="1"/>
        <v/>
      </c>
      <c r="AY9" s="9" t="str">
        <f t="shared" si="1"/>
        <v/>
      </c>
      <c r="AZ9" s="9" t="str">
        <f t="shared" si="1"/>
        <v/>
      </c>
      <c r="BA9" s="9" t="str">
        <f t="shared" si="1"/>
        <v/>
      </c>
      <c r="BB9" s="9" t="str">
        <f t="shared" si="1"/>
        <v/>
      </c>
      <c r="BC9" s="9" t="str">
        <f t="shared" si="1"/>
        <v/>
      </c>
      <c r="BD9" s="9" t="str">
        <f t="shared" si="1"/>
        <v/>
      </c>
      <c r="BE9" s="9" t="str">
        <f t="shared" si="1"/>
        <v/>
      </c>
      <c r="BF9" s="9" t="str">
        <f t="shared" si="1"/>
        <v/>
      </c>
      <c r="BG9" s="9" t="str">
        <f t="shared" si="1"/>
        <v/>
      </c>
      <c r="BH9" s="9" t="str">
        <f t="shared" si="1"/>
        <v/>
      </c>
      <c r="BI9" s="9" t="str">
        <f t="shared" si="1"/>
        <v/>
      </c>
      <c r="BJ9" s="9" t="str">
        <f t="shared" si="1"/>
        <v/>
      </c>
      <c r="BK9" s="9" t="str">
        <f t="shared" si="1"/>
        <v/>
      </c>
      <c r="BL9" s="9" t="str">
        <f t="shared" si="1"/>
        <v/>
      </c>
      <c r="BM9" s="9" t="str">
        <f t="shared" si="1"/>
        <v/>
      </c>
      <c r="BN9" s="9" t="str">
        <f t="shared" si="1"/>
        <v/>
      </c>
      <c r="BO9" s="9" t="str">
        <f t="shared" si="1"/>
        <v/>
      </c>
      <c r="BP9" s="9" t="str">
        <f t="shared" si="1"/>
        <v/>
      </c>
      <c r="BQ9" s="9" t="str">
        <f t="shared" si="1"/>
        <v/>
      </c>
      <c r="BR9" s="9" t="str">
        <f t="shared" si="1"/>
        <v/>
      </c>
      <c r="BS9" s="9" t="str">
        <f t="shared" si="1"/>
        <v/>
      </c>
      <c r="BT9" s="9" t="str">
        <f t="shared" si="1"/>
        <v/>
      </c>
      <c r="BU9" s="9" t="str">
        <f t="shared" si="1"/>
        <v/>
      </c>
      <c r="BV9" s="9" t="str">
        <f t="shared" si="1"/>
        <v/>
      </c>
      <c r="BW9" s="9" t="str">
        <f t="shared" si="1"/>
        <v/>
      </c>
      <c r="BX9" s="9" t="str">
        <f t="shared" si="1"/>
        <v/>
      </c>
      <c r="BY9" s="9" t="str">
        <f t="shared" si="1"/>
        <v/>
      </c>
      <c r="BZ9" s="9" t="str">
        <f t="shared" si="1"/>
        <v/>
      </c>
    </row>
    <row r="10" spans="1:78" x14ac:dyDescent="0.25">
      <c r="A10" s="6">
        <v>70</v>
      </c>
      <c r="B10" s="3"/>
      <c r="C10" s="3">
        <v>1</v>
      </c>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v>1</v>
      </c>
      <c r="AH10" s="7">
        <f>SUMPRODUCT(MAX((Table1[post_position])*(Table1[topic_id]=$A10)))</f>
        <v>2</v>
      </c>
      <c r="AI10" s="7" t="str">
        <f>"http://chandoo.org/forums/topic/"&amp;VLOOKUP(A10,'All Topics Data'!$A$2:$C$1243,3,FALSE)</f>
        <v>http://chandoo.org/forums/topic/custom-views</v>
      </c>
      <c r="AJ10" s="7" t="str">
        <f>LEFT(VLOOKUP(A10,'All Topics Data'!$A$2:$C$1243,2,FALSE),40)&amp;REPT("…",LEN(VLOOKUP(A10,'All Topics Data'!$A$2:$C$1243,2,FALSE))&gt;40)</f>
        <v>Custom views</v>
      </c>
      <c r="AK10" s="9">
        <f t="shared" si="0"/>
        <v>0</v>
      </c>
      <c r="AL10" s="9">
        <f t="shared" si="1"/>
        <v>1</v>
      </c>
      <c r="AM10" s="9" t="str">
        <f t="shared" si="1"/>
        <v/>
      </c>
      <c r="AN10" s="9" t="str">
        <f t="shared" si="1"/>
        <v/>
      </c>
      <c r="AO10" s="9" t="str">
        <f t="shared" si="1"/>
        <v/>
      </c>
      <c r="AP10" s="9" t="str">
        <f t="shared" si="1"/>
        <v/>
      </c>
      <c r="AQ10" s="9" t="str">
        <f t="shared" si="1"/>
        <v/>
      </c>
      <c r="AR10" s="9" t="str">
        <f t="shared" si="1"/>
        <v/>
      </c>
      <c r="AS10" s="9" t="str">
        <f t="shared" si="1"/>
        <v/>
      </c>
      <c r="AT10" s="9" t="str">
        <f t="shared" si="1"/>
        <v/>
      </c>
      <c r="AU10" s="9" t="str">
        <f t="shared" si="1"/>
        <v/>
      </c>
      <c r="AV10" s="9" t="str">
        <f t="shared" si="1"/>
        <v/>
      </c>
      <c r="AW10" s="9" t="str">
        <f t="shared" si="1"/>
        <v/>
      </c>
      <c r="AX10" s="9" t="str">
        <f t="shared" si="1"/>
        <v/>
      </c>
      <c r="AY10" s="9" t="str">
        <f t="shared" si="1"/>
        <v/>
      </c>
      <c r="AZ10" s="9" t="str">
        <f t="shared" si="1"/>
        <v/>
      </c>
      <c r="BA10" s="9" t="str">
        <f t="shared" si="1"/>
        <v/>
      </c>
      <c r="BB10" s="9" t="str">
        <f t="shared" si="1"/>
        <v/>
      </c>
      <c r="BC10" s="9" t="str">
        <f t="shared" si="1"/>
        <v/>
      </c>
      <c r="BD10" s="9" t="str">
        <f t="shared" si="1"/>
        <v/>
      </c>
      <c r="BE10" s="9" t="str">
        <f t="shared" si="1"/>
        <v/>
      </c>
      <c r="BF10" s="9" t="str">
        <f t="shared" si="1"/>
        <v/>
      </c>
      <c r="BG10" s="9" t="str">
        <f t="shared" si="1"/>
        <v/>
      </c>
      <c r="BH10" s="9" t="str">
        <f t="shared" si="1"/>
        <v/>
      </c>
      <c r="BI10" s="9" t="str">
        <f t="shared" si="1"/>
        <v/>
      </c>
      <c r="BJ10" s="9" t="str">
        <f t="shared" si="1"/>
        <v/>
      </c>
      <c r="BK10" s="9" t="str">
        <f t="shared" si="1"/>
        <v/>
      </c>
      <c r="BL10" s="9" t="str">
        <f t="shared" si="1"/>
        <v/>
      </c>
      <c r="BM10" s="9" t="str">
        <f t="shared" si="1"/>
        <v/>
      </c>
      <c r="BN10" s="9" t="str">
        <f t="shared" si="1"/>
        <v/>
      </c>
      <c r="BO10" s="9" t="str">
        <f t="shared" si="1"/>
        <v/>
      </c>
      <c r="BP10" s="9" t="str">
        <f t="shared" si="1"/>
        <v/>
      </c>
      <c r="BQ10" s="9" t="str">
        <f t="shared" si="1"/>
        <v/>
      </c>
      <c r="BR10" s="9" t="str">
        <f t="shared" si="1"/>
        <v/>
      </c>
      <c r="BS10" s="9" t="str">
        <f t="shared" si="1"/>
        <v/>
      </c>
      <c r="BT10" s="9" t="str">
        <f t="shared" si="1"/>
        <v/>
      </c>
      <c r="BU10" s="9" t="str">
        <f t="shared" si="1"/>
        <v/>
      </c>
      <c r="BV10" s="9" t="str">
        <f t="shared" si="1"/>
        <v/>
      </c>
      <c r="BW10" s="9" t="str">
        <f t="shared" si="1"/>
        <v/>
      </c>
      <c r="BX10" s="9" t="str">
        <f t="shared" si="1"/>
        <v/>
      </c>
      <c r="BY10" s="9" t="str">
        <f t="shared" si="1"/>
        <v/>
      </c>
      <c r="BZ10" s="9" t="str">
        <f t="shared" si="1"/>
        <v/>
      </c>
    </row>
    <row r="11" spans="1:78" x14ac:dyDescent="0.25">
      <c r="A11" s="6">
        <v>76</v>
      </c>
      <c r="B11" s="3"/>
      <c r="C11" s="3">
        <v>1</v>
      </c>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v>1</v>
      </c>
      <c r="AH11" s="7">
        <f>SUMPRODUCT(MAX((Table1[post_position])*(Table1[topic_id]=$A11)))</f>
        <v>3</v>
      </c>
      <c r="AI11" s="7" t="str">
        <f>"http://chandoo.org/forums/topic/"&amp;VLOOKUP(A11,'All Topics Data'!$A$2:$C$1243,3,FALSE)</f>
        <v>http://chandoo.org/forums/topic/how-to-eliminate-cell-views-across-multiple-columns</v>
      </c>
      <c r="AJ11" s="7" t="str">
        <f>LEFT(VLOOKUP(A11,'All Topics Data'!$A$2:$C$1243,2,FALSE),40)&amp;REPT("…",LEN(VLOOKUP(A11,'All Topics Data'!$A$2:$C$1243,2,FALSE))&gt;40)</f>
        <v>How to eliminate cell views across multi…</v>
      </c>
      <c r="AK11" s="9">
        <f t="shared" si="0"/>
        <v>0</v>
      </c>
      <c r="AL11" s="9">
        <f t="shared" si="1"/>
        <v>1</v>
      </c>
      <c r="AM11" s="9">
        <f t="shared" si="1"/>
        <v>0</v>
      </c>
      <c r="AN11" s="9" t="str">
        <f t="shared" si="1"/>
        <v/>
      </c>
      <c r="AO11" s="9" t="str">
        <f t="shared" si="1"/>
        <v/>
      </c>
      <c r="AP11" s="9" t="str">
        <f t="shared" si="1"/>
        <v/>
      </c>
      <c r="AQ11" s="9" t="str">
        <f t="shared" si="1"/>
        <v/>
      </c>
      <c r="AR11" s="9" t="str">
        <f t="shared" si="1"/>
        <v/>
      </c>
      <c r="AS11" s="9" t="str">
        <f t="shared" si="1"/>
        <v/>
      </c>
      <c r="AT11" s="9" t="str">
        <f t="shared" si="1"/>
        <v/>
      </c>
      <c r="AU11" s="9" t="str">
        <f t="shared" si="1"/>
        <v/>
      </c>
      <c r="AV11" s="9" t="str">
        <f t="shared" si="1"/>
        <v/>
      </c>
      <c r="AW11" s="9" t="str">
        <f t="shared" si="1"/>
        <v/>
      </c>
      <c r="AX11" s="9" t="str">
        <f t="shared" si="1"/>
        <v/>
      </c>
      <c r="AY11" s="9" t="str">
        <f t="shared" si="1"/>
        <v/>
      </c>
      <c r="AZ11" s="9" t="str">
        <f t="shared" si="1"/>
        <v/>
      </c>
      <c r="BA11" s="9" t="str">
        <f t="shared" si="1"/>
        <v/>
      </c>
      <c r="BB11" s="9" t="str">
        <f t="shared" si="1"/>
        <v/>
      </c>
      <c r="BC11" s="9" t="str">
        <f t="shared" si="1"/>
        <v/>
      </c>
      <c r="BD11" s="9" t="str">
        <f t="shared" si="1"/>
        <v/>
      </c>
      <c r="BE11" s="9" t="str">
        <f t="shared" si="1"/>
        <v/>
      </c>
      <c r="BF11" s="9" t="str">
        <f t="shared" si="1"/>
        <v/>
      </c>
      <c r="BG11" s="9" t="str">
        <f t="shared" si="1"/>
        <v/>
      </c>
      <c r="BH11" s="9" t="str">
        <f t="shared" si="1"/>
        <v/>
      </c>
      <c r="BI11" s="9" t="str">
        <f t="shared" si="1"/>
        <v/>
      </c>
      <c r="BJ11" s="9" t="str">
        <f t="shared" si="1"/>
        <v/>
      </c>
      <c r="BK11" s="9" t="str">
        <f t="shared" si="1"/>
        <v/>
      </c>
      <c r="BL11" s="9" t="str">
        <f t="shared" si="1"/>
        <v/>
      </c>
      <c r="BM11" s="9" t="str">
        <f t="shared" si="1"/>
        <v/>
      </c>
      <c r="BN11" s="9" t="str">
        <f t="shared" si="1"/>
        <v/>
      </c>
      <c r="BO11" s="9" t="str">
        <f t="shared" si="1"/>
        <v/>
      </c>
      <c r="BP11" s="9" t="str">
        <f t="shared" si="1"/>
        <v/>
      </c>
      <c r="BQ11" s="9" t="str">
        <f t="shared" si="1"/>
        <v/>
      </c>
      <c r="BR11" s="9" t="str">
        <f t="shared" si="1"/>
        <v/>
      </c>
      <c r="BS11" s="9" t="str">
        <f t="shared" si="1"/>
        <v/>
      </c>
      <c r="BT11" s="9" t="str">
        <f t="shared" si="1"/>
        <v/>
      </c>
      <c r="BU11" s="9" t="str">
        <f t="shared" si="1"/>
        <v/>
      </c>
      <c r="BV11" s="9" t="str">
        <f t="shared" si="1"/>
        <v/>
      </c>
      <c r="BW11" s="9" t="str">
        <f t="shared" si="1"/>
        <v/>
      </c>
      <c r="BX11" s="9" t="str">
        <f t="shared" si="1"/>
        <v/>
      </c>
      <c r="BY11" s="9" t="str">
        <f t="shared" si="1"/>
        <v/>
      </c>
      <c r="BZ11" s="9" t="str">
        <f t="shared" si="1"/>
        <v/>
      </c>
    </row>
    <row r="12" spans="1:78" x14ac:dyDescent="0.25">
      <c r="A12" s="6">
        <v>78</v>
      </c>
      <c r="B12" s="3"/>
      <c r="C12" s="3">
        <v>1</v>
      </c>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v>1</v>
      </c>
      <c r="AH12" s="7">
        <f>SUMPRODUCT(MAX((Table1[post_position])*(Table1[topic_id]=$A12)))</f>
        <v>3</v>
      </c>
      <c r="AI12" s="7" t="str">
        <f>"http://chandoo.org/forums/topic/"&amp;VLOOKUP(A12,'All Topics Data'!$A$2:$C$1243,3,FALSE)</f>
        <v>http://chandoo.org/forums/topic/rotate-letters-in-excel</v>
      </c>
      <c r="AJ12" s="7" t="str">
        <f>LEFT(VLOOKUP(A12,'All Topics Data'!$A$2:$C$1243,2,FALSE),40)&amp;REPT("…",LEN(VLOOKUP(A12,'All Topics Data'!$A$2:$C$1243,2,FALSE))&gt;40)</f>
        <v>Rotate letters in Excel</v>
      </c>
      <c r="AK12" s="9">
        <f t="shared" si="0"/>
        <v>0</v>
      </c>
      <c r="AL12" s="9">
        <f t="shared" si="1"/>
        <v>1</v>
      </c>
      <c r="AM12" s="9">
        <f t="shared" si="1"/>
        <v>0</v>
      </c>
      <c r="AN12" s="9" t="str">
        <f t="shared" si="1"/>
        <v/>
      </c>
      <c r="AO12" s="9" t="str">
        <f t="shared" si="1"/>
        <v/>
      </c>
      <c r="AP12" s="9" t="str">
        <f t="shared" si="1"/>
        <v/>
      </c>
      <c r="AQ12" s="9" t="str">
        <f t="shared" si="1"/>
        <v/>
      </c>
      <c r="AR12" s="9" t="str">
        <f t="shared" si="1"/>
        <v/>
      </c>
      <c r="AS12" s="9" t="str">
        <f t="shared" si="1"/>
        <v/>
      </c>
      <c r="AT12" s="9" t="str">
        <f t="shared" si="1"/>
        <v/>
      </c>
      <c r="AU12" s="9" t="str">
        <f t="shared" ref="AU12:BD21" si="2">IF(AU$4&lt;=$AH12,IFERROR(GETPIVOTDATA("Hui Reply?",$A$4,"topic_id",$A12,"post_position",AU$4),0),"")</f>
        <v/>
      </c>
      <c r="AV12" s="9" t="str">
        <f t="shared" si="2"/>
        <v/>
      </c>
      <c r="AW12" s="9" t="str">
        <f t="shared" si="2"/>
        <v/>
      </c>
      <c r="AX12" s="9" t="str">
        <f t="shared" si="2"/>
        <v/>
      </c>
      <c r="AY12" s="9" t="str">
        <f t="shared" si="2"/>
        <v/>
      </c>
      <c r="AZ12" s="9" t="str">
        <f t="shared" si="2"/>
        <v/>
      </c>
      <c r="BA12" s="9" t="str">
        <f t="shared" si="2"/>
        <v/>
      </c>
      <c r="BB12" s="9" t="str">
        <f t="shared" si="2"/>
        <v/>
      </c>
      <c r="BC12" s="9" t="str">
        <f t="shared" si="2"/>
        <v/>
      </c>
      <c r="BD12" s="9" t="str">
        <f t="shared" si="2"/>
        <v/>
      </c>
      <c r="BE12" s="9" t="str">
        <f t="shared" ref="BE12:BN21" si="3">IF(BE$4&lt;=$AH12,IFERROR(GETPIVOTDATA("Hui Reply?",$A$4,"topic_id",$A12,"post_position",BE$4),0),"")</f>
        <v/>
      </c>
      <c r="BF12" s="9" t="str">
        <f t="shared" si="3"/>
        <v/>
      </c>
      <c r="BG12" s="9" t="str">
        <f t="shared" si="3"/>
        <v/>
      </c>
      <c r="BH12" s="9" t="str">
        <f t="shared" si="3"/>
        <v/>
      </c>
      <c r="BI12" s="9" t="str">
        <f t="shared" si="3"/>
        <v/>
      </c>
      <c r="BJ12" s="9" t="str">
        <f t="shared" si="3"/>
        <v/>
      </c>
      <c r="BK12" s="9" t="str">
        <f t="shared" si="3"/>
        <v/>
      </c>
      <c r="BL12" s="9" t="str">
        <f t="shared" si="3"/>
        <v/>
      </c>
      <c r="BM12" s="9" t="str">
        <f t="shared" si="3"/>
        <v/>
      </c>
      <c r="BN12" s="9" t="str">
        <f t="shared" si="3"/>
        <v/>
      </c>
      <c r="BO12" s="9" t="str">
        <f t="shared" ref="BO12:BZ21" si="4">IF(BO$4&lt;=$AH12,IFERROR(GETPIVOTDATA("Hui Reply?",$A$4,"topic_id",$A12,"post_position",BO$4),0),"")</f>
        <v/>
      </c>
      <c r="BP12" s="9" t="str">
        <f t="shared" si="4"/>
        <v/>
      </c>
      <c r="BQ12" s="9" t="str">
        <f t="shared" si="4"/>
        <v/>
      </c>
      <c r="BR12" s="9" t="str">
        <f t="shared" si="4"/>
        <v/>
      </c>
      <c r="BS12" s="9" t="str">
        <f t="shared" si="4"/>
        <v/>
      </c>
      <c r="BT12" s="9" t="str">
        <f t="shared" si="4"/>
        <v/>
      </c>
      <c r="BU12" s="9" t="str">
        <f t="shared" si="4"/>
        <v/>
      </c>
      <c r="BV12" s="9" t="str">
        <f t="shared" si="4"/>
        <v/>
      </c>
      <c r="BW12" s="9" t="str">
        <f t="shared" si="4"/>
        <v/>
      </c>
      <c r="BX12" s="9" t="str">
        <f t="shared" si="4"/>
        <v/>
      </c>
      <c r="BY12" s="9" t="str">
        <f t="shared" si="4"/>
        <v/>
      </c>
      <c r="BZ12" s="9" t="str">
        <f t="shared" si="4"/>
        <v/>
      </c>
    </row>
    <row r="13" spans="1:78" x14ac:dyDescent="0.25">
      <c r="A13" s="6">
        <v>87</v>
      </c>
      <c r="B13" s="3"/>
      <c r="C13" s="3">
        <v>1</v>
      </c>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v>1</v>
      </c>
      <c r="AH13" s="7">
        <f>SUMPRODUCT(MAX((Table1[post_position])*(Table1[topic_id]=$A13)))</f>
        <v>2</v>
      </c>
      <c r="AI13" s="7" t="str">
        <f>"http://chandoo.org/forums/topic/"&amp;VLOOKUP(A13,'All Topics Data'!$A$2:$C$1243,3,FALSE)</f>
        <v>http://chandoo.org/forums/topic/list-pivot-table-page-field-dropdown-list</v>
      </c>
      <c r="AJ13" s="7" t="str">
        <f>LEFT(VLOOKUP(A13,'All Topics Data'!$A$2:$C$1243,2,FALSE),40)&amp;REPT("…",LEN(VLOOKUP(A13,'All Topics Data'!$A$2:$C$1243,2,FALSE))&gt;40)</f>
        <v>List pivot table page field dropdown lis…</v>
      </c>
      <c r="AK13" s="9">
        <f t="shared" si="0"/>
        <v>0</v>
      </c>
      <c r="AL13" s="9">
        <f t="shared" ref="AL13:AT22" si="5">IF(AL$4&lt;=$AH13,IFERROR(GETPIVOTDATA("Hui Reply?",$A$4,"topic_id",$A13,"post_position",AL$4),0),"")</f>
        <v>1</v>
      </c>
      <c r="AM13" s="9" t="str">
        <f t="shared" si="5"/>
        <v/>
      </c>
      <c r="AN13" s="9" t="str">
        <f t="shared" si="5"/>
        <v/>
      </c>
      <c r="AO13" s="9" t="str">
        <f t="shared" si="5"/>
        <v/>
      </c>
      <c r="AP13" s="9" t="str">
        <f t="shared" si="5"/>
        <v/>
      </c>
      <c r="AQ13" s="9" t="str">
        <f t="shared" si="5"/>
        <v/>
      </c>
      <c r="AR13" s="9" t="str">
        <f t="shared" si="5"/>
        <v/>
      </c>
      <c r="AS13" s="9" t="str">
        <f t="shared" si="5"/>
        <v/>
      </c>
      <c r="AT13" s="9" t="str">
        <f t="shared" si="5"/>
        <v/>
      </c>
      <c r="AU13" s="9" t="str">
        <f t="shared" si="2"/>
        <v/>
      </c>
      <c r="AV13" s="9" t="str">
        <f t="shared" si="2"/>
        <v/>
      </c>
      <c r="AW13" s="9" t="str">
        <f t="shared" si="2"/>
        <v/>
      </c>
      <c r="AX13" s="9" t="str">
        <f t="shared" si="2"/>
        <v/>
      </c>
      <c r="AY13" s="9" t="str">
        <f t="shared" si="2"/>
        <v/>
      </c>
      <c r="AZ13" s="9" t="str">
        <f t="shared" si="2"/>
        <v/>
      </c>
      <c r="BA13" s="9" t="str">
        <f t="shared" si="2"/>
        <v/>
      </c>
      <c r="BB13" s="9" t="str">
        <f t="shared" si="2"/>
        <v/>
      </c>
      <c r="BC13" s="9" t="str">
        <f t="shared" si="2"/>
        <v/>
      </c>
      <c r="BD13" s="9" t="str">
        <f t="shared" si="2"/>
        <v/>
      </c>
      <c r="BE13" s="9" t="str">
        <f t="shared" si="3"/>
        <v/>
      </c>
      <c r="BF13" s="9" t="str">
        <f t="shared" si="3"/>
        <v/>
      </c>
      <c r="BG13" s="9" t="str">
        <f t="shared" si="3"/>
        <v/>
      </c>
      <c r="BH13" s="9" t="str">
        <f t="shared" si="3"/>
        <v/>
      </c>
      <c r="BI13" s="9" t="str">
        <f t="shared" si="3"/>
        <v/>
      </c>
      <c r="BJ13" s="9" t="str">
        <f t="shared" si="3"/>
        <v/>
      </c>
      <c r="BK13" s="9" t="str">
        <f t="shared" si="3"/>
        <v/>
      </c>
      <c r="BL13" s="9" t="str">
        <f t="shared" si="3"/>
        <v/>
      </c>
      <c r="BM13" s="9" t="str">
        <f t="shared" si="3"/>
        <v/>
      </c>
      <c r="BN13" s="9" t="str">
        <f t="shared" si="3"/>
        <v/>
      </c>
      <c r="BO13" s="9" t="str">
        <f t="shared" si="4"/>
        <v/>
      </c>
      <c r="BP13" s="9" t="str">
        <f t="shared" si="4"/>
        <v/>
      </c>
      <c r="BQ13" s="9" t="str">
        <f t="shared" si="4"/>
        <v/>
      </c>
      <c r="BR13" s="9" t="str">
        <f t="shared" si="4"/>
        <v/>
      </c>
      <c r="BS13" s="9" t="str">
        <f t="shared" si="4"/>
        <v/>
      </c>
      <c r="BT13" s="9" t="str">
        <f t="shared" si="4"/>
        <v/>
      </c>
      <c r="BU13" s="9" t="str">
        <f t="shared" si="4"/>
        <v/>
      </c>
      <c r="BV13" s="9" t="str">
        <f t="shared" si="4"/>
        <v/>
      </c>
      <c r="BW13" s="9" t="str">
        <f t="shared" si="4"/>
        <v/>
      </c>
      <c r="BX13" s="9" t="str">
        <f t="shared" si="4"/>
        <v/>
      </c>
      <c r="BY13" s="9" t="str">
        <f t="shared" si="4"/>
        <v/>
      </c>
      <c r="BZ13" s="9" t="str">
        <f t="shared" si="4"/>
        <v/>
      </c>
    </row>
    <row r="14" spans="1:78" x14ac:dyDescent="0.25">
      <c r="A14" s="6">
        <v>91</v>
      </c>
      <c r="B14" s="3"/>
      <c r="C14" s="3">
        <v>1</v>
      </c>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v>1</v>
      </c>
      <c r="AH14" s="7">
        <f>SUMPRODUCT(MAX((Table1[post_position])*(Table1[topic_id]=$A14)))</f>
        <v>2</v>
      </c>
      <c r="AI14" s="7" t="str">
        <f>"http://chandoo.org/forums/topic/"&amp;VLOOKUP(A14,'All Topics Data'!$A$2:$C$1243,3,FALSE)</f>
        <v>http://chandoo.org/forums/topic/aircraft-positioning-plots</v>
      </c>
      <c r="AJ14" s="7" t="str">
        <f>LEFT(VLOOKUP(A14,'All Topics Data'!$A$2:$C$1243,2,FALSE),40)&amp;REPT("…",LEN(VLOOKUP(A14,'All Topics Data'!$A$2:$C$1243,2,FALSE))&gt;40)</f>
        <v>Aircraft Positioning Plots</v>
      </c>
      <c r="AK14" s="9">
        <f t="shared" si="0"/>
        <v>0</v>
      </c>
      <c r="AL14" s="9">
        <f t="shared" si="5"/>
        <v>1</v>
      </c>
      <c r="AM14" s="9" t="str">
        <f t="shared" si="5"/>
        <v/>
      </c>
      <c r="AN14" s="9" t="str">
        <f t="shared" si="5"/>
        <v/>
      </c>
      <c r="AO14" s="9" t="str">
        <f t="shared" si="5"/>
        <v/>
      </c>
      <c r="AP14" s="9" t="str">
        <f t="shared" si="5"/>
        <v/>
      </c>
      <c r="AQ14" s="9" t="str">
        <f t="shared" si="5"/>
        <v/>
      </c>
      <c r="AR14" s="9" t="str">
        <f t="shared" si="5"/>
        <v/>
      </c>
      <c r="AS14" s="9" t="str">
        <f t="shared" si="5"/>
        <v/>
      </c>
      <c r="AT14" s="9" t="str">
        <f t="shared" si="5"/>
        <v/>
      </c>
      <c r="AU14" s="9" t="str">
        <f t="shared" si="2"/>
        <v/>
      </c>
      <c r="AV14" s="9" t="str">
        <f t="shared" si="2"/>
        <v/>
      </c>
      <c r="AW14" s="9" t="str">
        <f t="shared" si="2"/>
        <v/>
      </c>
      <c r="AX14" s="9" t="str">
        <f t="shared" si="2"/>
        <v/>
      </c>
      <c r="AY14" s="9" t="str">
        <f t="shared" si="2"/>
        <v/>
      </c>
      <c r="AZ14" s="9" t="str">
        <f t="shared" si="2"/>
        <v/>
      </c>
      <c r="BA14" s="9" t="str">
        <f t="shared" si="2"/>
        <v/>
      </c>
      <c r="BB14" s="9" t="str">
        <f t="shared" si="2"/>
        <v/>
      </c>
      <c r="BC14" s="9" t="str">
        <f t="shared" si="2"/>
        <v/>
      </c>
      <c r="BD14" s="9" t="str">
        <f t="shared" si="2"/>
        <v/>
      </c>
      <c r="BE14" s="9" t="str">
        <f t="shared" si="3"/>
        <v/>
      </c>
      <c r="BF14" s="9" t="str">
        <f t="shared" si="3"/>
        <v/>
      </c>
      <c r="BG14" s="9" t="str">
        <f t="shared" si="3"/>
        <v/>
      </c>
      <c r="BH14" s="9" t="str">
        <f t="shared" si="3"/>
        <v/>
      </c>
      <c r="BI14" s="9" t="str">
        <f t="shared" si="3"/>
        <v/>
      </c>
      <c r="BJ14" s="9" t="str">
        <f t="shared" si="3"/>
        <v/>
      </c>
      <c r="BK14" s="9" t="str">
        <f t="shared" si="3"/>
        <v/>
      </c>
      <c r="BL14" s="9" t="str">
        <f t="shared" si="3"/>
        <v/>
      </c>
      <c r="BM14" s="9" t="str">
        <f t="shared" si="3"/>
        <v/>
      </c>
      <c r="BN14" s="9" t="str">
        <f t="shared" si="3"/>
        <v/>
      </c>
      <c r="BO14" s="9" t="str">
        <f t="shared" si="4"/>
        <v/>
      </c>
      <c r="BP14" s="9" t="str">
        <f t="shared" si="4"/>
        <v/>
      </c>
      <c r="BQ14" s="9" t="str">
        <f t="shared" si="4"/>
        <v/>
      </c>
      <c r="BR14" s="9" t="str">
        <f t="shared" si="4"/>
        <v/>
      </c>
      <c r="BS14" s="9" t="str">
        <f t="shared" si="4"/>
        <v/>
      </c>
      <c r="BT14" s="9" t="str">
        <f t="shared" si="4"/>
        <v/>
      </c>
      <c r="BU14" s="9" t="str">
        <f t="shared" si="4"/>
        <v/>
      </c>
      <c r="BV14" s="9" t="str">
        <f t="shared" si="4"/>
        <v/>
      </c>
      <c r="BW14" s="9" t="str">
        <f t="shared" si="4"/>
        <v/>
      </c>
      <c r="BX14" s="9" t="str">
        <f t="shared" si="4"/>
        <v/>
      </c>
      <c r="BY14" s="9" t="str">
        <f t="shared" si="4"/>
        <v/>
      </c>
      <c r="BZ14" s="9" t="str">
        <f t="shared" si="4"/>
        <v/>
      </c>
    </row>
    <row r="15" spans="1:78" x14ac:dyDescent="0.25">
      <c r="A15" s="6">
        <v>96</v>
      </c>
      <c r="B15" s="3"/>
      <c r="C15" s="3">
        <v>1</v>
      </c>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v>1</v>
      </c>
      <c r="AH15" s="7">
        <f>SUMPRODUCT(MAX((Table1[post_position])*(Table1[topic_id]=$A15)))</f>
        <v>2</v>
      </c>
      <c r="AI15" s="7" t="str">
        <f>"http://chandoo.org/forums/topic/"&amp;VLOOKUP(A15,'All Topics Data'!$A$2:$C$1243,3,FALSE)</f>
        <v>http://chandoo.org/forums/topic/smooth-sliders</v>
      </c>
      <c r="AJ15" s="7" t="str">
        <f>LEFT(VLOOKUP(A15,'All Topics Data'!$A$2:$C$1243,2,FALSE),40)&amp;REPT("…",LEN(VLOOKUP(A15,'All Topics Data'!$A$2:$C$1243,2,FALSE))&gt;40)</f>
        <v>Smooth Sliders</v>
      </c>
      <c r="AK15" s="9">
        <f t="shared" si="0"/>
        <v>0</v>
      </c>
      <c r="AL15" s="9">
        <f t="shared" si="5"/>
        <v>1</v>
      </c>
      <c r="AM15" s="9" t="str">
        <f t="shared" si="5"/>
        <v/>
      </c>
      <c r="AN15" s="9" t="str">
        <f t="shared" si="5"/>
        <v/>
      </c>
      <c r="AO15" s="9" t="str">
        <f t="shared" si="5"/>
        <v/>
      </c>
      <c r="AP15" s="9" t="str">
        <f t="shared" si="5"/>
        <v/>
      </c>
      <c r="AQ15" s="9" t="str">
        <f t="shared" si="5"/>
        <v/>
      </c>
      <c r="AR15" s="9" t="str">
        <f t="shared" si="5"/>
        <v/>
      </c>
      <c r="AS15" s="9" t="str">
        <f t="shared" si="5"/>
        <v/>
      </c>
      <c r="AT15" s="9" t="str">
        <f t="shared" si="5"/>
        <v/>
      </c>
      <c r="AU15" s="9" t="str">
        <f t="shared" si="2"/>
        <v/>
      </c>
      <c r="AV15" s="9" t="str">
        <f t="shared" si="2"/>
        <v/>
      </c>
      <c r="AW15" s="9" t="str">
        <f t="shared" si="2"/>
        <v/>
      </c>
      <c r="AX15" s="9" t="str">
        <f t="shared" si="2"/>
        <v/>
      </c>
      <c r="AY15" s="9" t="str">
        <f t="shared" si="2"/>
        <v/>
      </c>
      <c r="AZ15" s="9" t="str">
        <f t="shared" si="2"/>
        <v/>
      </c>
      <c r="BA15" s="9" t="str">
        <f t="shared" si="2"/>
        <v/>
      </c>
      <c r="BB15" s="9" t="str">
        <f t="shared" si="2"/>
        <v/>
      </c>
      <c r="BC15" s="9" t="str">
        <f t="shared" si="2"/>
        <v/>
      </c>
      <c r="BD15" s="9" t="str">
        <f t="shared" si="2"/>
        <v/>
      </c>
      <c r="BE15" s="9" t="str">
        <f t="shared" si="3"/>
        <v/>
      </c>
      <c r="BF15" s="9" t="str">
        <f t="shared" si="3"/>
        <v/>
      </c>
      <c r="BG15" s="9" t="str">
        <f t="shared" si="3"/>
        <v/>
      </c>
      <c r="BH15" s="9" t="str">
        <f t="shared" si="3"/>
        <v/>
      </c>
      <c r="BI15" s="9" t="str">
        <f t="shared" si="3"/>
        <v/>
      </c>
      <c r="BJ15" s="9" t="str">
        <f t="shared" si="3"/>
        <v/>
      </c>
      <c r="BK15" s="9" t="str">
        <f t="shared" si="3"/>
        <v/>
      </c>
      <c r="BL15" s="9" t="str">
        <f t="shared" si="3"/>
        <v/>
      </c>
      <c r="BM15" s="9" t="str">
        <f t="shared" si="3"/>
        <v/>
      </c>
      <c r="BN15" s="9" t="str">
        <f t="shared" si="3"/>
        <v/>
      </c>
      <c r="BO15" s="9" t="str">
        <f t="shared" si="4"/>
        <v/>
      </c>
      <c r="BP15" s="9" t="str">
        <f t="shared" si="4"/>
        <v/>
      </c>
      <c r="BQ15" s="9" t="str">
        <f t="shared" si="4"/>
        <v/>
      </c>
      <c r="BR15" s="9" t="str">
        <f t="shared" si="4"/>
        <v/>
      </c>
      <c r="BS15" s="9" t="str">
        <f t="shared" si="4"/>
        <v/>
      </c>
      <c r="BT15" s="9" t="str">
        <f t="shared" si="4"/>
        <v/>
      </c>
      <c r="BU15" s="9" t="str">
        <f t="shared" si="4"/>
        <v/>
      </c>
      <c r="BV15" s="9" t="str">
        <f t="shared" si="4"/>
        <v/>
      </c>
      <c r="BW15" s="9" t="str">
        <f t="shared" si="4"/>
        <v/>
      </c>
      <c r="BX15" s="9" t="str">
        <f t="shared" si="4"/>
        <v/>
      </c>
      <c r="BY15" s="9" t="str">
        <f t="shared" si="4"/>
        <v/>
      </c>
      <c r="BZ15" s="9" t="str">
        <f t="shared" si="4"/>
        <v/>
      </c>
    </row>
    <row r="16" spans="1:78" x14ac:dyDescent="0.25">
      <c r="A16" s="6">
        <v>100</v>
      </c>
      <c r="B16" s="3"/>
      <c r="C16" s="3">
        <v>1</v>
      </c>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v>1</v>
      </c>
      <c r="AH16" s="7">
        <f>SUMPRODUCT(MAX((Table1[post_position])*(Table1[topic_id]=$A16)))</f>
        <v>2</v>
      </c>
      <c r="AI16" s="7" t="str">
        <f>"http://chandoo.org/forums/topic/"&amp;VLOOKUP(A16,'All Topics Data'!$A$2:$C$1243,3,FALSE)</f>
        <v>http://chandoo.org/forums/topic/removing-spaces-from-string</v>
      </c>
      <c r="AJ16" s="7" t="str">
        <f>LEFT(VLOOKUP(A16,'All Topics Data'!$A$2:$C$1243,2,FALSE),40)&amp;REPT("…",LEN(VLOOKUP(A16,'All Topics Data'!$A$2:$C$1243,2,FALSE))&gt;40)</f>
        <v>removing spaces from string?</v>
      </c>
      <c r="AK16" s="9">
        <f t="shared" si="0"/>
        <v>0</v>
      </c>
      <c r="AL16" s="9">
        <f t="shared" si="5"/>
        <v>1</v>
      </c>
      <c r="AM16" s="9" t="str">
        <f t="shared" si="5"/>
        <v/>
      </c>
      <c r="AN16" s="9" t="str">
        <f t="shared" si="5"/>
        <v/>
      </c>
      <c r="AO16" s="9" t="str">
        <f t="shared" si="5"/>
        <v/>
      </c>
      <c r="AP16" s="9" t="str">
        <f t="shared" si="5"/>
        <v/>
      </c>
      <c r="AQ16" s="9" t="str">
        <f t="shared" si="5"/>
        <v/>
      </c>
      <c r="AR16" s="9" t="str">
        <f t="shared" si="5"/>
        <v/>
      </c>
      <c r="AS16" s="9" t="str">
        <f t="shared" si="5"/>
        <v/>
      </c>
      <c r="AT16" s="9" t="str">
        <f t="shared" si="5"/>
        <v/>
      </c>
      <c r="AU16" s="9" t="str">
        <f t="shared" si="2"/>
        <v/>
      </c>
      <c r="AV16" s="9" t="str">
        <f t="shared" si="2"/>
        <v/>
      </c>
      <c r="AW16" s="9" t="str">
        <f t="shared" si="2"/>
        <v/>
      </c>
      <c r="AX16" s="9" t="str">
        <f t="shared" si="2"/>
        <v/>
      </c>
      <c r="AY16" s="9" t="str">
        <f t="shared" si="2"/>
        <v/>
      </c>
      <c r="AZ16" s="9" t="str">
        <f t="shared" si="2"/>
        <v/>
      </c>
      <c r="BA16" s="9" t="str">
        <f t="shared" si="2"/>
        <v/>
      </c>
      <c r="BB16" s="9" t="str">
        <f t="shared" si="2"/>
        <v/>
      </c>
      <c r="BC16" s="9" t="str">
        <f t="shared" si="2"/>
        <v/>
      </c>
      <c r="BD16" s="9" t="str">
        <f t="shared" si="2"/>
        <v/>
      </c>
      <c r="BE16" s="9" t="str">
        <f t="shared" si="3"/>
        <v/>
      </c>
      <c r="BF16" s="9" t="str">
        <f t="shared" si="3"/>
        <v/>
      </c>
      <c r="BG16" s="9" t="str">
        <f t="shared" si="3"/>
        <v/>
      </c>
      <c r="BH16" s="9" t="str">
        <f t="shared" si="3"/>
        <v/>
      </c>
      <c r="BI16" s="9" t="str">
        <f t="shared" si="3"/>
        <v/>
      </c>
      <c r="BJ16" s="9" t="str">
        <f t="shared" si="3"/>
        <v/>
      </c>
      <c r="BK16" s="9" t="str">
        <f t="shared" si="3"/>
        <v/>
      </c>
      <c r="BL16" s="9" t="str">
        <f t="shared" si="3"/>
        <v/>
      </c>
      <c r="BM16" s="9" t="str">
        <f t="shared" si="3"/>
        <v/>
      </c>
      <c r="BN16" s="9" t="str">
        <f t="shared" si="3"/>
        <v/>
      </c>
      <c r="BO16" s="9" t="str">
        <f t="shared" si="4"/>
        <v/>
      </c>
      <c r="BP16" s="9" t="str">
        <f t="shared" si="4"/>
        <v/>
      </c>
      <c r="BQ16" s="9" t="str">
        <f t="shared" si="4"/>
        <v/>
      </c>
      <c r="BR16" s="9" t="str">
        <f t="shared" si="4"/>
        <v/>
      </c>
      <c r="BS16" s="9" t="str">
        <f t="shared" si="4"/>
        <v/>
      </c>
      <c r="BT16" s="9" t="str">
        <f t="shared" si="4"/>
        <v/>
      </c>
      <c r="BU16" s="9" t="str">
        <f t="shared" si="4"/>
        <v/>
      </c>
      <c r="BV16" s="9" t="str">
        <f t="shared" si="4"/>
        <v/>
      </c>
      <c r="BW16" s="9" t="str">
        <f t="shared" si="4"/>
        <v/>
      </c>
      <c r="BX16" s="9" t="str">
        <f t="shared" si="4"/>
        <v/>
      </c>
      <c r="BY16" s="9" t="str">
        <f t="shared" si="4"/>
        <v/>
      </c>
      <c r="BZ16" s="9" t="str">
        <f t="shared" si="4"/>
        <v/>
      </c>
    </row>
    <row r="17" spans="1:78" x14ac:dyDescent="0.25">
      <c r="A17" s="6">
        <v>101</v>
      </c>
      <c r="B17" s="3"/>
      <c r="C17" s="3">
        <v>1</v>
      </c>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v>1</v>
      </c>
      <c r="AH17" s="7">
        <f>SUMPRODUCT(MAX((Table1[post_position])*(Table1[topic_id]=$A17)))</f>
        <v>2</v>
      </c>
      <c r="AI17" s="7" t="str">
        <f>"http://chandoo.org/forums/topic/"&amp;VLOOKUP(A17,'All Topics Data'!$A$2:$C$1243,3,FALSE)</f>
        <v>http://chandoo.org/forums/topic/avoid-using-structured-references-in-excel-2007-tables</v>
      </c>
      <c r="AJ17" s="7" t="str">
        <f>LEFT(VLOOKUP(A17,'All Topics Data'!$A$2:$C$1243,2,FALSE),40)&amp;REPT("…",LEN(VLOOKUP(A17,'All Topics Data'!$A$2:$C$1243,2,FALSE))&gt;40)</f>
        <v>Avoid using Structured References in Exc…</v>
      </c>
      <c r="AK17" s="9">
        <f t="shared" si="0"/>
        <v>0</v>
      </c>
      <c r="AL17" s="9">
        <f t="shared" si="5"/>
        <v>1</v>
      </c>
      <c r="AM17" s="9" t="str">
        <f t="shared" si="5"/>
        <v/>
      </c>
      <c r="AN17" s="9" t="str">
        <f t="shared" si="5"/>
        <v/>
      </c>
      <c r="AO17" s="9" t="str">
        <f t="shared" si="5"/>
        <v/>
      </c>
      <c r="AP17" s="9" t="str">
        <f t="shared" si="5"/>
        <v/>
      </c>
      <c r="AQ17" s="9" t="str">
        <f t="shared" si="5"/>
        <v/>
      </c>
      <c r="AR17" s="9" t="str">
        <f t="shared" si="5"/>
        <v/>
      </c>
      <c r="AS17" s="9" t="str">
        <f t="shared" si="5"/>
        <v/>
      </c>
      <c r="AT17" s="9" t="str">
        <f t="shared" si="5"/>
        <v/>
      </c>
      <c r="AU17" s="9" t="str">
        <f t="shared" si="2"/>
        <v/>
      </c>
      <c r="AV17" s="9" t="str">
        <f t="shared" si="2"/>
        <v/>
      </c>
      <c r="AW17" s="9" t="str">
        <f t="shared" si="2"/>
        <v/>
      </c>
      <c r="AX17" s="9" t="str">
        <f t="shared" si="2"/>
        <v/>
      </c>
      <c r="AY17" s="9" t="str">
        <f t="shared" si="2"/>
        <v/>
      </c>
      <c r="AZ17" s="9" t="str">
        <f t="shared" si="2"/>
        <v/>
      </c>
      <c r="BA17" s="9" t="str">
        <f t="shared" si="2"/>
        <v/>
      </c>
      <c r="BB17" s="9" t="str">
        <f t="shared" si="2"/>
        <v/>
      </c>
      <c r="BC17" s="9" t="str">
        <f t="shared" si="2"/>
        <v/>
      </c>
      <c r="BD17" s="9" t="str">
        <f t="shared" si="2"/>
        <v/>
      </c>
      <c r="BE17" s="9" t="str">
        <f t="shared" si="3"/>
        <v/>
      </c>
      <c r="BF17" s="9" t="str">
        <f t="shared" si="3"/>
        <v/>
      </c>
      <c r="BG17" s="9" t="str">
        <f t="shared" si="3"/>
        <v/>
      </c>
      <c r="BH17" s="9" t="str">
        <f t="shared" si="3"/>
        <v/>
      </c>
      <c r="BI17" s="9" t="str">
        <f t="shared" si="3"/>
        <v/>
      </c>
      <c r="BJ17" s="9" t="str">
        <f t="shared" si="3"/>
        <v/>
      </c>
      <c r="BK17" s="9" t="str">
        <f t="shared" si="3"/>
        <v/>
      </c>
      <c r="BL17" s="9" t="str">
        <f t="shared" si="3"/>
        <v/>
      </c>
      <c r="BM17" s="9" t="str">
        <f t="shared" si="3"/>
        <v/>
      </c>
      <c r="BN17" s="9" t="str">
        <f t="shared" si="3"/>
        <v/>
      </c>
      <c r="BO17" s="9" t="str">
        <f t="shared" si="4"/>
        <v/>
      </c>
      <c r="BP17" s="9" t="str">
        <f t="shared" si="4"/>
        <v/>
      </c>
      <c r="BQ17" s="9" t="str">
        <f t="shared" si="4"/>
        <v/>
      </c>
      <c r="BR17" s="9" t="str">
        <f t="shared" si="4"/>
        <v/>
      </c>
      <c r="BS17" s="9" t="str">
        <f t="shared" si="4"/>
        <v/>
      </c>
      <c r="BT17" s="9" t="str">
        <f t="shared" si="4"/>
        <v/>
      </c>
      <c r="BU17" s="9" t="str">
        <f t="shared" si="4"/>
        <v/>
      </c>
      <c r="BV17" s="9" t="str">
        <f t="shared" si="4"/>
        <v/>
      </c>
      <c r="BW17" s="9" t="str">
        <f t="shared" si="4"/>
        <v/>
      </c>
      <c r="BX17" s="9" t="str">
        <f t="shared" si="4"/>
        <v/>
      </c>
      <c r="BY17" s="9" t="str">
        <f t="shared" si="4"/>
        <v/>
      </c>
      <c r="BZ17" s="9" t="str">
        <f t="shared" si="4"/>
        <v/>
      </c>
    </row>
    <row r="18" spans="1:78" x14ac:dyDescent="0.25">
      <c r="A18" s="6">
        <v>103</v>
      </c>
      <c r="B18" s="3"/>
      <c r="C18" s="3">
        <v>1</v>
      </c>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v>1</v>
      </c>
      <c r="AH18" s="7">
        <f>SUMPRODUCT(MAX((Table1[post_position])*(Table1[topic_id]=$A18)))</f>
        <v>3</v>
      </c>
      <c r="AI18" s="7" t="str">
        <f>"http://chandoo.org/forums/topic/"&amp;VLOOKUP(A18,'All Topics Data'!$A$2:$C$1243,3,FALSE)</f>
        <v>http://chandoo.org/forums/topic/need-help-to-make-catalog-in-excel</v>
      </c>
      <c r="AJ18" s="7" t="str">
        <f>LEFT(VLOOKUP(A18,'All Topics Data'!$A$2:$C$1243,2,FALSE),40)&amp;REPT("…",LEN(VLOOKUP(A18,'All Topics Data'!$A$2:$C$1243,2,FALSE))&gt;40)</f>
        <v>need help to make catalog in excel</v>
      </c>
      <c r="AK18" s="9">
        <f t="shared" si="0"/>
        <v>0</v>
      </c>
      <c r="AL18" s="9">
        <f t="shared" si="5"/>
        <v>1</v>
      </c>
      <c r="AM18" s="9">
        <f t="shared" si="5"/>
        <v>0</v>
      </c>
      <c r="AN18" s="9" t="str">
        <f t="shared" si="5"/>
        <v/>
      </c>
      <c r="AO18" s="9" t="str">
        <f t="shared" si="5"/>
        <v/>
      </c>
      <c r="AP18" s="9" t="str">
        <f t="shared" si="5"/>
        <v/>
      </c>
      <c r="AQ18" s="9" t="str">
        <f t="shared" si="5"/>
        <v/>
      </c>
      <c r="AR18" s="9" t="str">
        <f t="shared" si="5"/>
        <v/>
      </c>
      <c r="AS18" s="9" t="str">
        <f t="shared" si="5"/>
        <v/>
      </c>
      <c r="AT18" s="9" t="str">
        <f t="shared" si="5"/>
        <v/>
      </c>
      <c r="AU18" s="9" t="str">
        <f t="shared" si="2"/>
        <v/>
      </c>
      <c r="AV18" s="9" t="str">
        <f t="shared" si="2"/>
        <v/>
      </c>
      <c r="AW18" s="9" t="str">
        <f t="shared" si="2"/>
        <v/>
      </c>
      <c r="AX18" s="9" t="str">
        <f t="shared" si="2"/>
        <v/>
      </c>
      <c r="AY18" s="9" t="str">
        <f t="shared" si="2"/>
        <v/>
      </c>
      <c r="AZ18" s="9" t="str">
        <f t="shared" si="2"/>
        <v/>
      </c>
      <c r="BA18" s="9" t="str">
        <f t="shared" si="2"/>
        <v/>
      </c>
      <c r="BB18" s="9" t="str">
        <f t="shared" si="2"/>
        <v/>
      </c>
      <c r="BC18" s="9" t="str">
        <f t="shared" si="2"/>
        <v/>
      </c>
      <c r="BD18" s="9" t="str">
        <f t="shared" si="2"/>
        <v/>
      </c>
      <c r="BE18" s="9" t="str">
        <f t="shared" si="3"/>
        <v/>
      </c>
      <c r="BF18" s="9" t="str">
        <f t="shared" si="3"/>
        <v/>
      </c>
      <c r="BG18" s="9" t="str">
        <f t="shared" si="3"/>
        <v/>
      </c>
      <c r="BH18" s="9" t="str">
        <f t="shared" si="3"/>
        <v/>
      </c>
      <c r="BI18" s="9" t="str">
        <f t="shared" si="3"/>
        <v/>
      </c>
      <c r="BJ18" s="9" t="str">
        <f t="shared" si="3"/>
        <v/>
      </c>
      <c r="BK18" s="9" t="str">
        <f t="shared" si="3"/>
        <v/>
      </c>
      <c r="BL18" s="9" t="str">
        <f t="shared" si="3"/>
        <v/>
      </c>
      <c r="BM18" s="9" t="str">
        <f t="shared" si="3"/>
        <v/>
      </c>
      <c r="BN18" s="9" t="str">
        <f t="shared" si="3"/>
        <v/>
      </c>
      <c r="BO18" s="9" t="str">
        <f t="shared" si="4"/>
        <v/>
      </c>
      <c r="BP18" s="9" t="str">
        <f t="shared" si="4"/>
        <v/>
      </c>
      <c r="BQ18" s="9" t="str">
        <f t="shared" si="4"/>
        <v/>
      </c>
      <c r="BR18" s="9" t="str">
        <f t="shared" si="4"/>
        <v/>
      </c>
      <c r="BS18" s="9" t="str">
        <f t="shared" si="4"/>
        <v/>
      </c>
      <c r="BT18" s="9" t="str">
        <f t="shared" si="4"/>
        <v/>
      </c>
      <c r="BU18" s="9" t="str">
        <f t="shared" si="4"/>
        <v/>
      </c>
      <c r="BV18" s="9" t="str">
        <f t="shared" si="4"/>
        <v/>
      </c>
      <c r="BW18" s="9" t="str">
        <f t="shared" si="4"/>
        <v/>
      </c>
      <c r="BX18" s="9" t="str">
        <f t="shared" si="4"/>
        <v/>
      </c>
      <c r="BY18" s="9" t="str">
        <f t="shared" si="4"/>
        <v/>
      </c>
      <c r="BZ18" s="9" t="str">
        <f t="shared" si="4"/>
        <v/>
      </c>
    </row>
    <row r="19" spans="1:78" x14ac:dyDescent="0.25">
      <c r="A19" s="6">
        <v>106</v>
      </c>
      <c r="B19" s="3"/>
      <c r="C19" s="3">
        <v>1</v>
      </c>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v>1</v>
      </c>
      <c r="AH19" s="7">
        <f>SUMPRODUCT(MAX((Table1[post_position])*(Table1[topic_id]=$A19)))</f>
        <v>3</v>
      </c>
      <c r="AI19" s="7" t="str">
        <f>"http://chandoo.org/forums/topic/"&amp;VLOOKUP(A19,'All Topics Data'!$A$2:$C$1243,3,FALSE)</f>
        <v>http://chandoo.org/forums/topic/circumplex-chart</v>
      </c>
      <c r="AJ19" s="7" t="str">
        <f>LEFT(VLOOKUP(A19,'All Topics Data'!$A$2:$C$1243,2,FALSE),40)&amp;REPT("…",LEN(VLOOKUP(A19,'All Topics Data'!$A$2:$C$1243,2,FALSE))&gt;40)</f>
        <v>circumplex chart</v>
      </c>
      <c r="AK19" s="9">
        <f t="shared" si="0"/>
        <v>0</v>
      </c>
      <c r="AL19" s="9">
        <f t="shared" si="5"/>
        <v>1</v>
      </c>
      <c r="AM19" s="9">
        <f t="shared" si="5"/>
        <v>0</v>
      </c>
      <c r="AN19" s="9" t="str">
        <f t="shared" si="5"/>
        <v/>
      </c>
      <c r="AO19" s="9" t="str">
        <f t="shared" si="5"/>
        <v/>
      </c>
      <c r="AP19" s="9" t="str">
        <f t="shared" si="5"/>
        <v/>
      </c>
      <c r="AQ19" s="9" t="str">
        <f t="shared" si="5"/>
        <v/>
      </c>
      <c r="AR19" s="9" t="str">
        <f t="shared" si="5"/>
        <v/>
      </c>
      <c r="AS19" s="9" t="str">
        <f t="shared" si="5"/>
        <v/>
      </c>
      <c r="AT19" s="9" t="str">
        <f t="shared" si="5"/>
        <v/>
      </c>
      <c r="AU19" s="9" t="str">
        <f t="shared" si="2"/>
        <v/>
      </c>
      <c r="AV19" s="9" t="str">
        <f t="shared" si="2"/>
        <v/>
      </c>
      <c r="AW19" s="9" t="str">
        <f t="shared" si="2"/>
        <v/>
      </c>
      <c r="AX19" s="9" t="str">
        <f t="shared" si="2"/>
        <v/>
      </c>
      <c r="AY19" s="9" t="str">
        <f t="shared" si="2"/>
        <v/>
      </c>
      <c r="AZ19" s="9" t="str">
        <f t="shared" si="2"/>
        <v/>
      </c>
      <c r="BA19" s="9" t="str">
        <f t="shared" si="2"/>
        <v/>
      </c>
      <c r="BB19" s="9" t="str">
        <f t="shared" si="2"/>
        <v/>
      </c>
      <c r="BC19" s="9" t="str">
        <f t="shared" si="2"/>
        <v/>
      </c>
      <c r="BD19" s="9" t="str">
        <f t="shared" si="2"/>
        <v/>
      </c>
      <c r="BE19" s="9" t="str">
        <f t="shared" si="3"/>
        <v/>
      </c>
      <c r="BF19" s="9" t="str">
        <f t="shared" si="3"/>
        <v/>
      </c>
      <c r="BG19" s="9" t="str">
        <f t="shared" si="3"/>
        <v/>
      </c>
      <c r="BH19" s="9" t="str">
        <f t="shared" si="3"/>
        <v/>
      </c>
      <c r="BI19" s="9" t="str">
        <f t="shared" si="3"/>
        <v/>
      </c>
      <c r="BJ19" s="9" t="str">
        <f t="shared" si="3"/>
        <v/>
      </c>
      <c r="BK19" s="9" t="str">
        <f t="shared" si="3"/>
        <v/>
      </c>
      <c r="BL19" s="9" t="str">
        <f t="shared" si="3"/>
        <v/>
      </c>
      <c r="BM19" s="9" t="str">
        <f t="shared" si="3"/>
        <v/>
      </c>
      <c r="BN19" s="9" t="str">
        <f t="shared" si="3"/>
        <v/>
      </c>
      <c r="BO19" s="9" t="str">
        <f t="shared" si="4"/>
        <v/>
      </c>
      <c r="BP19" s="9" t="str">
        <f t="shared" si="4"/>
        <v/>
      </c>
      <c r="BQ19" s="9" t="str">
        <f t="shared" si="4"/>
        <v/>
      </c>
      <c r="BR19" s="9" t="str">
        <f t="shared" si="4"/>
        <v/>
      </c>
      <c r="BS19" s="9" t="str">
        <f t="shared" si="4"/>
        <v/>
      </c>
      <c r="BT19" s="9" t="str">
        <f t="shared" si="4"/>
        <v/>
      </c>
      <c r="BU19" s="9" t="str">
        <f t="shared" si="4"/>
        <v/>
      </c>
      <c r="BV19" s="9" t="str">
        <f t="shared" si="4"/>
        <v/>
      </c>
      <c r="BW19" s="9" t="str">
        <f t="shared" si="4"/>
        <v/>
      </c>
      <c r="BX19" s="9" t="str">
        <f t="shared" si="4"/>
        <v/>
      </c>
      <c r="BY19" s="9" t="str">
        <f t="shared" si="4"/>
        <v/>
      </c>
      <c r="BZ19" s="9" t="str">
        <f t="shared" si="4"/>
        <v/>
      </c>
    </row>
    <row r="20" spans="1:78" x14ac:dyDescent="0.25">
      <c r="A20" s="6">
        <v>107</v>
      </c>
      <c r="B20" s="3"/>
      <c r="C20" s="3">
        <v>1</v>
      </c>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v>1</v>
      </c>
      <c r="AH20" s="7">
        <f>SUMPRODUCT(MAX((Table1[post_position])*(Table1[topic_id]=$A20)))</f>
        <v>4</v>
      </c>
      <c r="AI20" s="7" t="str">
        <f>"http://chandoo.org/forums/topic/"&amp;VLOOKUP(A20,'All Topics Data'!$A$2:$C$1243,3,FALSE)</f>
        <v>http://chandoo.org/forums/topic/pivot-tables-excel-2003</v>
      </c>
      <c r="AJ20" s="7" t="str">
        <f>LEFT(VLOOKUP(A20,'All Topics Data'!$A$2:$C$1243,2,FALSE),40)&amp;REPT("…",LEN(VLOOKUP(A20,'All Topics Data'!$A$2:$C$1243,2,FALSE))&gt;40)</f>
        <v>pivot tables - excel 2003</v>
      </c>
      <c r="AK20" s="9">
        <f t="shared" si="0"/>
        <v>0</v>
      </c>
      <c r="AL20" s="9">
        <f t="shared" si="5"/>
        <v>1</v>
      </c>
      <c r="AM20" s="9">
        <f t="shared" si="5"/>
        <v>0</v>
      </c>
      <c r="AN20" s="9">
        <f t="shared" si="5"/>
        <v>0</v>
      </c>
      <c r="AO20" s="9" t="str">
        <f t="shared" si="5"/>
        <v/>
      </c>
      <c r="AP20" s="9" t="str">
        <f t="shared" si="5"/>
        <v/>
      </c>
      <c r="AQ20" s="9" t="str">
        <f t="shared" si="5"/>
        <v/>
      </c>
      <c r="AR20" s="9" t="str">
        <f t="shared" si="5"/>
        <v/>
      </c>
      <c r="AS20" s="9" t="str">
        <f t="shared" si="5"/>
        <v/>
      </c>
      <c r="AT20" s="9" t="str">
        <f t="shared" si="5"/>
        <v/>
      </c>
      <c r="AU20" s="9" t="str">
        <f t="shared" si="2"/>
        <v/>
      </c>
      <c r="AV20" s="9" t="str">
        <f t="shared" si="2"/>
        <v/>
      </c>
      <c r="AW20" s="9" t="str">
        <f t="shared" si="2"/>
        <v/>
      </c>
      <c r="AX20" s="9" t="str">
        <f t="shared" si="2"/>
        <v/>
      </c>
      <c r="AY20" s="9" t="str">
        <f t="shared" si="2"/>
        <v/>
      </c>
      <c r="AZ20" s="9" t="str">
        <f t="shared" si="2"/>
        <v/>
      </c>
      <c r="BA20" s="9" t="str">
        <f t="shared" si="2"/>
        <v/>
      </c>
      <c r="BB20" s="9" t="str">
        <f t="shared" si="2"/>
        <v/>
      </c>
      <c r="BC20" s="9" t="str">
        <f t="shared" si="2"/>
        <v/>
      </c>
      <c r="BD20" s="9" t="str">
        <f t="shared" si="2"/>
        <v/>
      </c>
      <c r="BE20" s="9" t="str">
        <f t="shared" si="3"/>
        <v/>
      </c>
      <c r="BF20" s="9" t="str">
        <f t="shared" si="3"/>
        <v/>
      </c>
      <c r="BG20" s="9" t="str">
        <f t="shared" si="3"/>
        <v/>
      </c>
      <c r="BH20" s="9" t="str">
        <f t="shared" si="3"/>
        <v/>
      </c>
      <c r="BI20" s="9" t="str">
        <f t="shared" si="3"/>
        <v/>
      </c>
      <c r="BJ20" s="9" t="str">
        <f t="shared" si="3"/>
        <v/>
      </c>
      <c r="BK20" s="9" t="str">
        <f t="shared" si="3"/>
        <v/>
      </c>
      <c r="BL20" s="9" t="str">
        <f t="shared" si="3"/>
        <v/>
      </c>
      <c r="BM20" s="9" t="str">
        <f t="shared" si="3"/>
        <v/>
      </c>
      <c r="BN20" s="9" t="str">
        <f t="shared" si="3"/>
        <v/>
      </c>
      <c r="BO20" s="9" t="str">
        <f t="shared" si="4"/>
        <v/>
      </c>
      <c r="BP20" s="9" t="str">
        <f t="shared" si="4"/>
        <v/>
      </c>
      <c r="BQ20" s="9" t="str">
        <f t="shared" si="4"/>
        <v/>
      </c>
      <c r="BR20" s="9" t="str">
        <f t="shared" si="4"/>
        <v/>
      </c>
      <c r="BS20" s="9" t="str">
        <f t="shared" si="4"/>
        <v/>
      </c>
      <c r="BT20" s="9" t="str">
        <f t="shared" si="4"/>
        <v/>
      </c>
      <c r="BU20" s="9" t="str">
        <f t="shared" si="4"/>
        <v/>
      </c>
      <c r="BV20" s="9" t="str">
        <f t="shared" si="4"/>
        <v/>
      </c>
      <c r="BW20" s="9" t="str">
        <f t="shared" si="4"/>
        <v/>
      </c>
      <c r="BX20" s="9" t="str">
        <f t="shared" si="4"/>
        <v/>
      </c>
      <c r="BY20" s="9" t="str">
        <f t="shared" si="4"/>
        <v/>
      </c>
      <c r="BZ20" s="9" t="str">
        <f t="shared" si="4"/>
        <v/>
      </c>
    </row>
    <row r="21" spans="1:78" x14ac:dyDescent="0.25">
      <c r="A21" s="6">
        <v>108</v>
      </c>
      <c r="B21" s="3"/>
      <c r="C21" s="3">
        <v>1</v>
      </c>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v>1</v>
      </c>
      <c r="AH21" s="7">
        <f>SUMPRODUCT(MAX((Table1[post_position])*(Table1[topic_id]=$A21)))</f>
        <v>3</v>
      </c>
      <c r="AI21" s="7" t="str">
        <f>"http://chandoo.org/forums/topic/"&amp;VLOOKUP(A21,'All Topics Data'!$A$2:$C$1243,3,FALSE)</f>
        <v>http://chandoo.org/forums/topic/extracting-text</v>
      </c>
      <c r="AJ21" s="7" t="str">
        <f>LEFT(VLOOKUP(A21,'All Topics Data'!$A$2:$C$1243,2,FALSE),40)&amp;REPT("…",LEN(VLOOKUP(A21,'All Topics Data'!$A$2:$C$1243,2,FALSE))&gt;40)</f>
        <v>Extracting text</v>
      </c>
      <c r="AK21" s="9">
        <f t="shared" si="0"/>
        <v>0</v>
      </c>
      <c r="AL21" s="9">
        <f t="shared" si="5"/>
        <v>1</v>
      </c>
      <c r="AM21" s="9">
        <f t="shared" si="5"/>
        <v>0</v>
      </c>
      <c r="AN21" s="9" t="str">
        <f t="shared" si="5"/>
        <v/>
      </c>
      <c r="AO21" s="9" t="str">
        <f t="shared" si="5"/>
        <v/>
      </c>
      <c r="AP21" s="9" t="str">
        <f t="shared" si="5"/>
        <v/>
      </c>
      <c r="AQ21" s="9" t="str">
        <f t="shared" si="5"/>
        <v/>
      </c>
      <c r="AR21" s="9" t="str">
        <f t="shared" si="5"/>
        <v/>
      </c>
      <c r="AS21" s="9" t="str">
        <f t="shared" si="5"/>
        <v/>
      </c>
      <c r="AT21" s="9" t="str">
        <f t="shared" si="5"/>
        <v/>
      </c>
      <c r="AU21" s="9" t="str">
        <f t="shared" si="2"/>
        <v/>
      </c>
      <c r="AV21" s="9" t="str">
        <f t="shared" si="2"/>
        <v/>
      </c>
      <c r="AW21" s="9" t="str">
        <f t="shared" si="2"/>
        <v/>
      </c>
      <c r="AX21" s="9" t="str">
        <f t="shared" si="2"/>
        <v/>
      </c>
      <c r="AY21" s="9" t="str">
        <f t="shared" si="2"/>
        <v/>
      </c>
      <c r="AZ21" s="9" t="str">
        <f t="shared" si="2"/>
        <v/>
      </c>
      <c r="BA21" s="9" t="str">
        <f t="shared" si="2"/>
        <v/>
      </c>
      <c r="BB21" s="9" t="str">
        <f t="shared" si="2"/>
        <v/>
      </c>
      <c r="BC21" s="9" t="str">
        <f t="shared" si="2"/>
        <v/>
      </c>
      <c r="BD21" s="9" t="str">
        <f t="shared" si="2"/>
        <v/>
      </c>
      <c r="BE21" s="9" t="str">
        <f t="shared" si="3"/>
        <v/>
      </c>
      <c r="BF21" s="9" t="str">
        <f t="shared" si="3"/>
        <v/>
      </c>
      <c r="BG21" s="9" t="str">
        <f t="shared" si="3"/>
        <v/>
      </c>
      <c r="BH21" s="9" t="str">
        <f t="shared" si="3"/>
        <v/>
      </c>
      <c r="BI21" s="9" t="str">
        <f t="shared" si="3"/>
        <v/>
      </c>
      <c r="BJ21" s="9" t="str">
        <f t="shared" si="3"/>
        <v/>
      </c>
      <c r="BK21" s="9" t="str">
        <f t="shared" si="3"/>
        <v/>
      </c>
      <c r="BL21" s="9" t="str">
        <f t="shared" si="3"/>
        <v/>
      </c>
      <c r="BM21" s="9" t="str">
        <f t="shared" si="3"/>
        <v/>
      </c>
      <c r="BN21" s="9" t="str">
        <f t="shared" si="3"/>
        <v/>
      </c>
      <c r="BO21" s="9" t="str">
        <f t="shared" si="4"/>
        <v/>
      </c>
      <c r="BP21" s="9" t="str">
        <f t="shared" si="4"/>
        <v/>
      </c>
      <c r="BQ21" s="9" t="str">
        <f t="shared" si="4"/>
        <v/>
      </c>
      <c r="BR21" s="9" t="str">
        <f t="shared" si="4"/>
        <v/>
      </c>
      <c r="BS21" s="9" t="str">
        <f t="shared" si="4"/>
        <v/>
      </c>
      <c r="BT21" s="9" t="str">
        <f t="shared" si="4"/>
        <v/>
      </c>
      <c r="BU21" s="9" t="str">
        <f t="shared" si="4"/>
        <v/>
      </c>
      <c r="BV21" s="9" t="str">
        <f t="shared" si="4"/>
        <v/>
      </c>
      <c r="BW21" s="9" t="str">
        <f t="shared" si="4"/>
        <v/>
      </c>
      <c r="BX21" s="9" t="str">
        <f t="shared" si="4"/>
        <v/>
      </c>
      <c r="BY21" s="9" t="str">
        <f t="shared" si="4"/>
        <v/>
      </c>
      <c r="BZ21" s="9" t="str">
        <f t="shared" si="4"/>
        <v/>
      </c>
    </row>
    <row r="22" spans="1:78" x14ac:dyDescent="0.25">
      <c r="A22" s="6">
        <v>109</v>
      </c>
      <c r="B22" s="3"/>
      <c r="C22" s="3">
        <v>1</v>
      </c>
      <c r="D22" s="3">
        <v>1</v>
      </c>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v>2</v>
      </c>
      <c r="AH22" s="7">
        <f>SUMPRODUCT(MAX((Table1[post_position])*(Table1[topic_id]=$A22)))</f>
        <v>4</v>
      </c>
      <c r="AI22" s="7" t="str">
        <f>"http://chandoo.org/forums/topic/"&amp;VLOOKUP(A22,'All Topics Data'!$A$2:$C$1243,3,FALSE)</f>
        <v>http://chandoo.org/forums/topic/adding-months-to-a-date</v>
      </c>
      <c r="AJ22" s="7" t="str">
        <f>LEFT(VLOOKUP(A22,'All Topics Data'!$A$2:$C$1243,2,FALSE),40)&amp;REPT("…",LEN(VLOOKUP(A22,'All Topics Data'!$A$2:$C$1243,2,FALSE))&gt;40)</f>
        <v>Adding months to a date</v>
      </c>
      <c r="AK22" s="9">
        <f t="shared" si="0"/>
        <v>0</v>
      </c>
      <c r="AL22" s="9">
        <f t="shared" si="5"/>
        <v>1</v>
      </c>
      <c r="AM22" s="9">
        <f t="shared" si="5"/>
        <v>1</v>
      </c>
      <c r="AN22" s="9">
        <f t="shared" si="5"/>
        <v>0</v>
      </c>
      <c r="AO22" s="9" t="str">
        <f t="shared" si="5"/>
        <v/>
      </c>
      <c r="AP22" s="9" t="str">
        <f t="shared" si="5"/>
        <v/>
      </c>
      <c r="AQ22" s="9" t="str">
        <f t="shared" si="5"/>
        <v/>
      </c>
      <c r="AR22" s="9" t="str">
        <f t="shared" si="5"/>
        <v/>
      </c>
      <c r="AS22" s="9" t="str">
        <f t="shared" si="5"/>
        <v/>
      </c>
      <c r="AT22" s="9" t="str">
        <f t="shared" si="5"/>
        <v/>
      </c>
      <c r="AU22" s="9" t="str">
        <f t="shared" ref="AU22:BD31" si="6">IF(AU$4&lt;=$AH22,IFERROR(GETPIVOTDATA("Hui Reply?",$A$4,"topic_id",$A22,"post_position",AU$4),0),"")</f>
        <v/>
      </c>
      <c r="AV22" s="9" t="str">
        <f t="shared" si="6"/>
        <v/>
      </c>
      <c r="AW22" s="9" t="str">
        <f t="shared" si="6"/>
        <v/>
      </c>
      <c r="AX22" s="9" t="str">
        <f t="shared" si="6"/>
        <v/>
      </c>
      <c r="AY22" s="9" t="str">
        <f t="shared" si="6"/>
        <v/>
      </c>
      <c r="AZ22" s="9" t="str">
        <f t="shared" si="6"/>
        <v/>
      </c>
      <c r="BA22" s="9" t="str">
        <f t="shared" si="6"/>
        <v/>
      </c>
      <c r="BB22" s="9" t="str">
        <f t="shared" si="6"/>
        <v/>
      </c>
      <c r="BC22" s="9" t="str">
        <f t="shared" si="6"/>
        <v/>
      </c>
      <c r="BD22" s="9" t="str">
        <f t="shared" si="6"/>
        <v/>
      </c>
      <c r="BE22" s="9" t="str">
        <f t="shared" ref="BE22:BN31" si="7">IF(BE$4&lt;=$AH22,IFERROR(GETPIVOTDATA("Hui Reply?",$A$4,"topic_id",$A22,"post_position",BE$4),0),"")</f>
        <v/>
      </c>
      <c r="BF22" s="9" t="str">
        <f t="shared" si="7"/>
        <v/>
      </c>
      <c r="BG22" s="9" t="str">
        <f t="shared" si="7"/>
        <v/>
      </c>
      <c r="BH22" s="9" t="str">
        <f t="shared" si="7"/>
        <v/>
      </c>
      <c r="BI22" s="9" t="str">
        <f t="shared" si="7"/>
        <v/>
      </c>
      <c r="BJ22" s="9" t="str">
        <f t="shared" si="7"/>
        <v/>
      </c>
      <c r="BK22" s="9" t="str">
        <f t="shared" si="7"/>
        <v/>
      </c>
      <c r="BL22" s="9" t="str">
        <f t="shared" si="7"/>
        <v/>
      </c>
      <c r="BM22" s="9" t="str">
        <f t="shared" si="7"/>
        <v/>
      </c>
      <c r="BN22" s="9" t="str">
        <f t="shared" si="7"/>
        <v/>
      </c>
      <c r="BO22" s="9" t="str">
        <f t="shared" ref="BO22:BZ31" si="8">IF(BO$4&lt;=$AH22,IFERROR(GETPIVOTDATA("Hui Reply?",$A$4,"topic_id",$A22,"post_position",BO$4),0),"")</f>
        <v/>
      </c>
      <c r="BP22" s="9" t="str">
        <f t="shared" si="8"/>
        <v/>
      </c>
      <c r="BQ22" s="9" t="str">
        <f t="shared" si="8"/>
        <v/>
      </c>
      <c r="BR22" s="9" t="str">
        <f t="shared" si="8"/>
        <v/>
      </c>
      <c r="BS22" s="9" t="str">
        <f t="shared" si="8"/>
        <v/>
      </c>
      <c r="BT22" s="9" t="str">
        <f t="shared" si="8"/>
        <v/>
      </c>
      <c r="BU22" s="9" t="str">
        <f t="shared" si="8"/>
        <v/>
      </c>
      <c r="BV22" s="9" t="str">
        <f t="shared" si="8"/>
        <v/>
      </c>
      <c r="BW22" s="9" t="str">
        <f t="shared" si="8"/>
        <v/>
      </c>
      <c r="BX22" s="9" t="str">
        <f t="shared" si="8"/>
        <v/>
      </c>
      <c r="BY22" s="9" t="str">
        <f t="shared" si="8"/>
        <v/>
      </c>
      <c r="BZ22" s="9" t="str">
        <f t="shared" si="8"/>
        <v/>
      </c>
    </row>
    <row r="23" spans="1:78" x14ac:dyDescent="0.25">
      <c r="A23" s="6">
        <v>110</v>
      </c>
      <c r="B23" s="3"/>
      <c r="C23" s="3">
        <v>1</v>
      </c>
      <c r="D23" s="3"/>
      <c r="E23" s="3"/>
      <c r="F23" s="3">
        <v>1</v>
      </c>
      <c r="G23" s="3"/>
      <c r="H23" s="3"/>
      <c r="I23" s="3"/>
      <c r="J23" s="3"/>
      <c r="K23" s="3"/>
      <c r="L23" s="3"/>
      <c r="M23" s="3"/>
      <c r="N23" s="3"/>
      <c r="O23" s="3"/>
      <c r="P23" s="3"/>
      <c r="Q23" s="3"/>
      <c r="R23" s="3"/>
      <c r="S23" s="3"/>
      <c r="T23" s="3"/>
      <c r="U23" s="3"/>
      <c r="V23" s="3"/>
      <c r="W23" s="3"/>
      <c r="X23" s="3"/>
      <c r="Y23" s="3"/>
      <c r="Z23" s="3"/>
      <c r="AA23" s="3"/>
      <c r="AB23" s="3"/>
      <c r="AC23" s="3"/>
      <c r="AD23" s="3"/>
      <c r="AE23" s="3"/>
      <c r="AF23" s="3">
        <v>2</v>
      </c>
      <c r="AH23" s="7">
        <f>SUMPRODUCT(MAX((Table1[post_position])*(Table1[topic_id]=$A23)))</f>
        <v>5</v>
      </c>
      <c r="AI23" s="7" t="str">
        <f>"http://chandoo.org/forums/topic/"&amp;VLOOKUP(A23,'All Topics Data'!$A$2:$C$1243,3,FALSE)</f>
        <v>http://chandoo.org/forums/topic/counting-duplicates</v>
      </c>
      <c r="AJ23" s="7" t="str">
        <f>LEFT(VLOOKUP(A23,'All Topics Data'!$A$2:$C$1243,2,FALSE),40)&amp;REPT("…",LEN(VLOOKUP(A23,'All Topics Data'!$A$2:$C$1243,2,FALSE))&gt;40)</f>
        <v>COUNTING NON-DUPLICATES</v>
      </c>
      <c r="AK23" s="9">
        <f t="shared" si="0"/>
        <v>0</v>
      </c>
      <c r="AL23" s="9">
        <f t="shared" ref="AL23:AT32" si="9">IF(AL$4&lt;=$AH23,IFERROR(GETPIVOTDATA("Hui Reply?",$A$4,"topic_id",$A23,"post_position",AL$4),0),"")</f>
        <v>1</v>
      </c>
      <c r="AM23" s="9">
        <f t="shared" si="9"/>
        <v>0</v>
      </c>
      <c r="AN23" s="9">
        <f t="shared" si="9"/>
        <v>0</v>
      </c>
      <c r="AO23" s="9">
        <f t="shared" si="9"/>
        <v>1</v>
      </c>
      <c r="AP23" s="9" t="str">
        <f t="shared" si="9"/>
        <v/>
      </c>
      <c r="AQ23" s="9" t="str">
        <f t="shared" si="9"/>
        <v/>
      </c>
      <c r="AR23" s="9" t="str">
        <f t="shared" si="9"/>
        <v/>
      </c>
      <c r="AS23" s="9" t="str">
        <f t="shared" si="9"/>
        <v/>
      </c>
      <c r="AT23" s="9" t="str">
        <f t="shared" si="9"/>
        <v/>
      </c>
      <c r="AU23" s="9" t="str">
        <f t="shared" si="6"/>
        <v/>
      </c>
      <c r="AV23" s="9" t="str">
        <f t="shared" si="6"/>
        <v/>
      </c>
      <c r="AW23" s="9" t="str">
        <f t="shared" si="6"/>
        <v/>
      </c>
      <c r="AX23" s="9" t="str">
        <f t="shared" si="6"/>
        <v/>
      </c>
      <c r="AY23" s="9" t="str">
        <f t="shared" si="6"/>
        <v/>
      </c>
      <c r="AZ23" s="9" t="str">
        <f t="shared" si="6"/>
        <v/>
      </c>
      <c r="BA23" s="9" t="str">
        <f t="shared" si="6"/>
        <v/>
      </c>
      <c r="BB23" s="9" t="str">
        <f t="shared" si="6"/>
        <v/>
      </c>
      <c r="BC23" s="9" t="str">
        <f t="shared" si="6"/>
        <v/>
      </c>
      <c r="BD23" s="9" t="str">
        <f t="shared" si="6"/>
        <v/>
      </c>
      <c r="BE23" s="9" t="str">
        <f t="shared" si="7"/>
        <v/>
      </c>
      <c r="BF23" s="9" t="str">
        <f t="shared" si="7"/>
        <v/>
      </c>
      <c r="BG23" s="9" t="str">
        <f t="shared" si="7"/>
        <v/>
      </c>
      <c r="BH23" s="9" t="str">
        <f t="shared" si="7"/>
        <v/>
      </c>
      <c r="BI23" s="9" t="str">
        <f t="shared" si="7"/>
        <v/>
      </c>
      <c r="BJ23" s="9" t="str">
        <f t="shared" si="7"/>
        <v/>
      </c>
      <c r="BK23" s="9" t="str">
        <f t="shared" si="7"/>
        <v/>
      </c>
      <c r="BL23" s="9" t="str">
        <f t="shared" si="7"/>
        <v/>
      </c>
      <c r="BM23" s="9" t="str">
        <f t="shared" si="7"/>
        <v/>
      </c>
      <c r="BN23" s="9" t="str">
        <f t="shared" si="7"/>
        <v/>
      </c>
      <c r="BO23" s="9" t="str">
        <f t="shared" si="8"/>
        <v/>
      </c>
      <c r="BP23" s="9" t="str">
        <f t="shared" si="8"/>
        <v/>
      </c>
      <c r="BQ23" s="9" t="str">
        <f t="shared" si="8"/>
        <v/>
      </c>
      <c r="BR23" s="9" t="str">
        <f t="shared" si="8"/>
        <v/>
      </c>
      <c r="BS23" s="9" t="str">
        <f t="shared" si="8"/>
        <v/>
      </c>
      <c r="BT23" s="9" t="str">
        <f t="shared" si="8"/>
        <v/>
      </c>
      <c r="BU23" s="9" t="str">
        <f t="shared" si="8"/>
        <v/>
      </c>
      <c r="BV23" s="9" t="str">
        <f t="shared" si="8"/>
        <v/>
      </c>
      <c r="BW23" s="9" t="str">
        <f t="shared" si="8"/>
        <v/>
      </c>
      <c r="BX23" s="9" t="str">
        <f t="shared" si="8"/>
        <v/>
      </c>
      <c r="BY23" s="9" t="str">
        <f t="shared" si="8"/>
        <v/>
      </c>
      <c r="BZ23" s="9" t="str">
        <f t="shared" si="8"/>
        <v/>
      </c>
    </row>
    <row r="24" spans="1:78" x14ac:dyDescent="0.25">
      <c r="A24" s="6">
        <v>111</v>
      </c>
      <c r="B24" s="3"/>
      <c r="C24" s="3"/>
      <c r="D24" s="3">
        <v>1</v>
      </c>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v>1</v>
      </c>
      <c r="AH24" s="7">
        <f>SUMPRODUCT(MAX((Table1[post_position])*(Table1[topic_id]=$A24)))</f>
        <v>3</v>
      </c>
      <c r="AI24" s="7" t="str">
        <f>"http://chandoo.org/forums/topic/"&amp;VLOOKUP(A24,'All Topics Data'!$A$2:$C$1243,3,FALSE)</f>
        <v>http://chandoo.org/forums/topic/count-rows-after-using-autofilter</v>
      </c>
      <c r="AJ24" s="7" t="str">
        <f>LEFT(VLOOKUP(A24,'All Topics Data'!$A$2:$C$1243,2,FALSE),40)&amp;REPT("…",LEN(VLOOKUP(A24,'All Topics Data'!$A$2:$C$1243,2,FALSE))&gt;40)</f>
        <v>Count rows after using autofilter?</v>
      </c>
      <c r="AK24" s="9">
        <f t="shared" si="0"/>
        <v>0</v>
      </c>
      <c r="AL24" s="9">
        <f t="shared" si="9"/>
        <v>0</v>
      </c>
      <c r="AM24" s="9">
        <f t="shared" si="9"/>
        <v>1</v>
      </c>
      <c r="AN24" s="9" t="str">
        <f t="shared" si="9"/>
        <v/>
      </c>
      <c r="AO24" s="9" t="str">
        <f t="shared" si="9"/>
        <v/>
      </c>
      <c r="AP24" s="9" t="str">
        <f t="shared" si="9"/>
        <v/>
      </c>
      <c r="AQ24" s="9" t="str">
        <f t="shared" si="9"/>
        <v/>
      </c>
      <c r="AR24" s="9" t="str">
        <f t="shared" si="9"/>
        <v/>
      </c>
      <c r="AS24" s="9" t="str">
        <f t="shared" si="9"/>
        <v/>
      </c>
      <c r="AT24" s="9" t="str">
        <f t="shared" si="9"/>
        <v/>
      </c>
      <c r="AU24" s="9" t="str">
        <f t="shared" si="6"/>
        <v/>
      </c>
      <c r="AV24" s="9" t="str">
        <f t="shared" si="6"/>
        <v/>
      </c>
      <c r="AW24" s="9" t="str">
        <f t="shared" si="6"/>
        <v/>
      </c>
      <c r="AX24" s="9" t="str">
        <f t="shared" si="6"/>
        <v/>
      </c>
      <c r="AY24" s="9" t="str">
        <f t="shared" si="6"/>
        <v/>
      </c>
      <c r="AZ24" s="9" t="str">
        <f t="shared" si="6"/>
        <v/>
      </c>
      <c r="BA24" s="9" t="str">
        <f t="shared" si="6"/>
        <v/>
      </c>
      <c r="BB24" s="9" t="str">
        <f t="shared" si="6"/>
        <v/>
      </c>
      <c r="BC24" s="9" t="str">
        <f t="shared" si="6"/>
        <v/>
      </c>
      <c r="BD24" s="9" t="str">
        <f t="shared" si="6"/>
        <v/>
      </c>
      <c r="BE24" s="9" t="str">
        <f t="shared" si="7"/>
        <v/>
      </c>
      <c r="BF24" s="9" t="str">
        <f t="shared" si="7"/>
        <v/>
      </c>
      <c r="BG24" s="9" t="str">
        <f t="shared" si="7"/>
        <v/>
      </c>
      <c r="BH24" s="9" t="str">
        <f t="shared" si="7"/>
        <v/>
      </c>
      <c r="BI24" s="9" t="str">
        <f t="shared" si="7"/>
        <v/>
      </c>
      <c r="BJ24" s="9" t="str">
        <f t="shared" si="7"/>
        <v/>
      </c>
      <c r="BK24" s="9" t="str">
        <f t="shared" si="7"/>
        <v/>
      </c>
      <c r="BL24" s="9" t="str">
        <f t="shared" si="7"/>
        <v/>
      </c>
      <c r="BM24" s="9" t="str">
        <f t="shared" si="7"/>
        <v/>
      </c>
      <c r="BN24" s="9" t="str">
        <f t="shared" si="7"/>
        <v/>
      </c>
      <c r="BO24" s="9" t="str">
        <f t="shared" si="8"/>
        <v/>
      </c>
      <c r="BP24" s="9" t="str">
        <f t="shared" si="8"/>
        <v/>
      </c>
      <c r="BQ24" s="9" t="str">
        <f t="shared" si="8"/>
        <v/>
      </c>
      <c r="BR24" s="9" t="str">
        <f t="shared" si="8"/>
        <v/>
      </c>
      <c r="BS24" s="9" t="str">
        <f t="shared" si="8"/>
        <v/>
      </c>
      <c r="BT24" s="9" t="str">
        <f t="shared" si="8"/>
        <v/>
      </c>
      <c r="BU24" s="9" t="str">
        <f t="shared" si="8"/>
        <v/>
      </c>
      <c r="BV24" s="9" t="str">
        <f t="shared" si="8"/>
        <v/>
      </c>
      <c r="BW24" s="9" t="str">
        <f t="shared" si="8"/>
        <v/>
      </c>
      <c r="BX24" s="9" t="str">
        <f t="shared" si="8"/>
        <v/>
      </c>
      <c r="BY24" s="9" t="str">
        <f t="shared" si="8"/>
        <v/>
      </c>
      <c r="BZ24" s="9" t="str">
        <f t="shared" si="8"/>
        <v/>
      </c>
    </row>
    <row r="25" spans="1:78" x14ac:dyDescent="0.25">
      <c r="A25" s="6">
        <v>112</v>
      </c>
      <c r="B25" s="3"/>
      <c r="C25" s="3">
        <v>1</v>
      </c>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v>1</v>
      </c>
      <c r="AH25" s="7">
        <f>SUMPRODUCT(MAX((Table1[post_position])*(Table1[topic_id]=$A25)))</f>
        <v>4</v>
      </c>
      <c r="AI25" s="7" t="str">
        <f>"http://chandoo.org/forums/topic/"&amp;VLOOKUP(A25,'All Topics Data'!$A$2:$C$1243,3,FALSE)</f>
        <v>http://chandoo.org/forums/topic/dashboard-to-monitor-weight-and-exercise</v>
      </c>
      <c r="AJ25" s="7" t="str">
        <f>LEFT(VLOOKUP(A25,'All Topics Data'!$A$2:$C$1243,2,FALSE),40)&amp;REPT("…",LEN(VLOOKUP(A25,'All Topics Data'!$A$2:$C$1243,2,FALSE))&gt;40)</f>
        <v>Dashboard to monitor weight and exercise</v>
      </c>
      <c r="AK25" s="9">
        <f t="shared" si="0"/>
        <v>0</v>
      </c>
      <c r="AL25" s="9">
        <f t="shared" si="9"/>
        <v>1</v>
      </c>
      <c r="AM25" s="9">
        <f t="shared" si="9"/>
        <v>0</v>
      </c>
      <c r="AN25" s="9">
        <f t="shared" si="9"/>
        <v>0</v>
      </c>
      <c r="AO25" s="9" t="str">
        <f t="shared" si="9"/>
        <v/>
      </c>
      <c r="AP25" s="9" t="str">
        <f t="shared" si="9"/>
        <v/>
      </c>
      <c r="AQ25" s="9" t="str">
        <f t="shared" si="9"/>
        <v/>
      </c>
      <c r="AR25" s="9" t="str">
        <f t="shared" si="9"/>
        <v/>
      </c>
      <c r="AS25" s="9" t="str">
        <f t="shared" si="9"/>
        <v/>
      </c>
      <c r="AT25" s="9" t="str">
        <f t="shared" si="9"/>
        <v/>
      </c>
      <c r="AU25" s="9" t="str">
        <f t="shared" si="6"/>
        <v/>
      </c>
      <c r="AV25" s="9" t="str">
        <f t="shared" si="6"/>
        <v/>
      </c>
      <c r="AW25" s="9" t="str">
        <f t="shared" si="6"/>
        <v/>
      </c>
      <c r="AX25" s="9" t="str">
        <f t="shared" si="6"/>
        <v/>
      </c>
      <c r="AY25" s="9" t="str">
        <f t="shared" si="6"/>
        <v/>
      </c>
      <c r="AZ25" s="9" t="str">
        <f t="shared" si="6"/>
        <v/>
      </c>
      <c r="BA25" s="9" t="str">
        <f t="shared" si="6"/>
        <v/>
      </c>
      <c r="BB25" s="9" t="str">
        <f t="shared" si="6"/>
        <v/>
      </c>
      <c r="BC25" s="9" t="str">
        <f t="shared" si="6"/>
        <v/>
      </c>
      <c r="BD25" s="9" t="str">
        <f t="shared" si="6"/>
        <v/>
      </c>
      <c r="BE25" s="9" t="str">
        <f t="shared" si="7"/>
        <v/>
      </c>
      <c r="BF25" s="9" t="str">
        <f t="shared" si="7"/>
        <v/>
      </c>
      <c r="BG25" s="9" t="str">
        <f t="shared" si="7"/>
        <v/>
      </c>
      <c r="BH25" s="9" t="str">
        <f t="shared" si="7"/>
        <v/>
      </c>
      <c r="BI25" s="9" t="str">
        <f t="shared" si="7"/>
        <v/>
      </c>
      <c r="BJ25" s="9" t="str">
        <f t="shared" si="7"/>
        <v/>
      </c>
      <c r="BK25" s="9" t="str">
        <f t="shared" si="7"/>
        <v/>
      </c>
      <c r="BL25" s="9" t="str">
        <f t="shared" si="7"/>
        <v/>
      </c>
      <c r="BM25" s="9" t="str">
        <f t="shared" si="7"/>
        <v/>
      </c>
      <c r="BN25" s="9" t="str">
        <f t="shared" si="7"/>
        <v/>
      </c>
      <c r="BO25" s="9" t="str">
        <f t="shared" si="8"/>
        <v/>
      </c>
      <c r="BP25" s="9" t="str">
        <f t="shared" si="8"/>
        <v/>
      </c>
      <c r="BQ25" s="9" t="str">
        <f t="shared" si="8"/>
        <v/>
      </c>
      <c r="BR25" s="9" t="str">
        <f t="shared" si="8"/>
        <v/>
      </c>
      <c r="BS25" s="9" t="str">
        <f t="shared" si="8"/>
        <v/>
      </c>
      <c r="BT25" s="9" t="str">
        <f t="shared" si="8"/>
        <v/>
      </c>
      <c r="BU25" s="9" t="str">
        <f t="shared" si="8"/>
        <v/>
      </c>
      <c r="BV25" s="9" t="str">
        <f t="shared" si="8"/>
        <v/>
      </c>
      <c r="BW25" s="9" t="str">
        <f t="shared" si="8"/>
        <v/>
      </c>
      <c r="BX25" s="9" t="str">
        <f t="shared" si="8"/>
        <v/>
      </c>
      <c r="BY25" s="9" t="str">
        <f t="shared" si="8"/>
        <v/>
      </c>
      <c r="BZ25" s="9" t="str">
        <f t="shared" si="8"/>
        <v/>
      </c>
    </row>
    <row r="26" spans="1:78" x14ac:dyDescent="0.25">
      <c r="A26" s="6">
        <v>113</v>
      </c>
      <c r="B26" s="3"/>
      <c r="C26" s="3">
        <v>1</v>
      </c>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v>1</v>
      </c>
      <c r="AH26" s="7">
        <f>SUMPRODUCT(MAX((Table1[post_position])*(Table1[topic_id]=$A26)))</f>
        <v>2</v>
      </c>
      <c r="AI26" s="7" t="str">
        <f>"http://chandoo.org/forums/topic/"&amp;VLOOKUP(A26,'All Topics Data'!$A$2:$C$1243,3,FALSE)</f>
        <v>http://chandoo.org/forums/topic/change-colour-of-spreadsheet-tabs-when-autofilter-is-on</v>
      </c>
      <c r="AJ26" s="7" t="str">
        <f>LEFT(VLOOKUP(A26,'All Topics Data'!$A$2:$C$1243,2,FALSE),40)&amp;REPT("…",LEN(VLOOKUP(A26,'All Topics Data'!$A$2:$C$1243,2,FALSE))&gt;40)</f>
        <v>change colour of spreadsheet tabs when a…</v>
      </c>
      <c r="AK26" s="9">
        <f t="shared" si="0"/>
        <v>0</v>
      </c>
      <c r="AL26" s="9">
        <f t="shared" si="9"/>
        <v>1</v>
      </c>
      <c r="AM26" s="9" t="str">
        <f t="shared" si="9"/>
        <v/>
      </c>
      <c r="AN26" s="9" t="str">
        <f t="shared" si="9"/>
        <v/>
      </c>
      <c r="AO26" s="9" t="str">
        <f t="shared" si="9"/>
        <v/>
      </c>
      <c r="AP26" s="9" t="str">
        <f t="shared" si="9"/>
        <v/>
      </c>
      <c r="AQ26" s="9" t="str">
        <f t="shared" si="9"/>
        <v/>
      </c>
      <c r="AR26" s="9" t="str">
        <f t="shared" si="9"/>
        <v/>
      </c>
      <c r="AS26" s="9" t="str">
        <f t="shared" si="9"/>
        <v/>
      </c>
      <c r="AT26" s="9" t="str">
        <f t="shared" si="9"/>
        <v/>
      </c>
      <c r="AU26" s="9" t="str">
        <f t="shared" si="6"/>
        <v/>
      </c>
      <c r="AV26" s="9" t="str">
        <f t="shared" si="6"/>
        <v/>
      </c>
      <c r="AW26" s="9" t="str">
        <f t="shared" si="6"/>
        <v/>
      </c>
      <c r="AX26" s="9" t="str">
        <f t="shared" si="6"/>
        <v/>
      </c>
      <c r="AY26" s="9" t="str">
        <f t="shared" si="6"/>
        <v/>
      </c>
      <c r="AZ26" s="9" t="str">
        <f t="shared" si="6"/>
        <v/>
      </c>
      <c r="BA26" s="9" t="str">
        <f t="shared" si="6"/>
        <v/>
      </c>
      <c r="BB26" s="9" t="str">
        <f t="shared" si="6"/>
        <v/>
      </c>
      <c r="BC26" s="9" t="str">
        <f t="shared" si="6"/>
        <v/>
      </c>
      <c r="BD26" s="9" t="str">
        <f t="shared" si="6"/>
        <v/>
      </c>
      <c r="BE26" s="9" t="str">
        <f t="shared" si="7"/>
        <v/>
      </c>
      <c r="BF26" s="9" t="str">
        <f t="shared" si="7"/>
        <v/>
      </c>
      <c r="BG26" s="9" t="str">
        <f t="shared" si="7"/>
        <v/>
      </c>
      <c r="BH26" s="9" t="str">
        <f t="shared" si="7"/>
        <v/>
      </c>
      <c r="BI26" s="9" t="str">
        <f t="shared" si="7"/>
        <v/>
      </c>
      <c r="BJ26" s="9" t="str">
        <f t="shared" si="7"/>
        <v/>
      </c>
      <c r="BK26" s="9" t="str">
        <f t="shared" si="7"/>
        <v/>
      </c>
      <c r="BL26" s="9" t="str">
        <f t="shared" si="7"/>
        <v/>
      </c>
      <c r="BM26" s="9" t="str">
        <f t="shared" si="7"/>
        <v/>
      </c>
      <c r="BN26" s="9" t="str">
        <f t="shared" si="7"/>
        <v/>
      </c>
      <c r="BO26" s="9" t="str">
        <f t="shared" si="8"/>
        <v/>
      </c>
      <c r="BP26" s="9" t="str">
        <f t="shared" si="8"/>
        <v/>
      </c>
      <c r="BQ26" s="9" t="str">
        <f t="shared" si="8"/>
        <v/>
      </c>
      <c r="BR26" s="9" t="str">
        <f t="shared" si="8"/>
        <v/>
      </c>
      <c r="BS26" s="9" t="str">
        <f t="shared" si="8"/>
        <v/>
      </c>
      <c r="BT26" s="9" t="str">
        <f t="shared" si="8"/>
        <v/>
      </c>
      <c r="BU26" s="9" t="str">
        <f t="shared" si="8"/>
        <v/>
      </c>
      <c r="BV26" s="9" t="str">
        <f t="shared" si="8"/>
        <v/>
      </c>
      <c r="BW26" s="9" t="str">
        <f t="shared" si="8"/>
        <v/>
      </c>
      <c r="BX26" s="9" t="str">
        <f t="shared" si="8"/>
        <v/>
      </c>
      <c r="BY26" s="9" t="str">
        <f t="shared" si="8"/>
        <v/>
      </c>
      <c r="BZ26" s="9" t="str">
        <f t="shared" si="8"/>
        <v/>
      </c>
    </row>
    <row r="27" spans="1:78" x14ac:dyDescent="0.25">
      <c r="A27" s="6">
        <v>114</v>
      </c>
      <c r="B27" s="3"/>
      <c r="C27" s="3">
        <v>1</v>
      </c>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v>1</v>
      </c>
      <c r="AH27" s="7">
        <f>SUMPRODUCT(MAX((Table1[post_position])*(Table1[topic_id]=$A27)))</f>
        <v>2</v>
      </c>
      <c r="AI27" s="7" t="str">
        <f>"http://chandoo.org/forums/topic/"&amp;VLOOKUP(A27,'All Topics Data'!$A$2:$C$1243,3,FALSE)</f>
        <v>http://chandoo.org/forums/topic/excel-2007-crashes-when-changing-data-source-in-pivots</v>
      </c>
      <c r="AJ27" s="7" t="str">
        <f>LEFT(VLOOKUP(A27,'All Topics Data'!$A$2:$C$1243,2,FALSE),40)&amp;REPT("…",LEN(VLOOKUP(A27,'All Topics Data'!$A$2:$C$1243,2,FALSE))&gt;40)</f>
        <v>Excel 2007 crashes when changing data so…</v>
      </c>
      <c r="AK27" s="9">
        <f t="shared" si="0"/>
        <v>0</v>
      </c>
      <c r="AL27" s="9">
        <f t="shared" si="9"/>
        <v>1</v>
      </c>
      <c r="AM27" s="9" t="str">
        <f t="shared" si="9"/>
        <v/>
      </c>
      <c r="AN27" s="9" t="str">
        <f t="shared" si="9"/>
        <v/>
      </c>
      <c r="AO27" s="9" t="str">
        <f t="shared" si="9"/>
        <v/>
      </c>
      <c r="AP27" s="9" t="str">
        <f t="shared" si="9"/>
        <v/>
      </c>
      <c r="AQ27" s="9" t="str">
        <f t="shared" si="9"/>
        <v/>
      </c>
      <c r="AR27" s="9" t="str">
        <f t="shared" si="9"/>
        <v/>
      </c>
      <c r="AS27" s="9" t="str">
        <f t="shared" si="9"/>
        <v/>
      </c>
      <c r="AT27" s="9" t="str">
        <f t="shared" si="9"/>
        <v/>
      </c>
      <c r="AU27" s="9" t="str">
        <f t="shared" si="6"/>
        <v/>
      </c>
      <c r="AV27" s="9" t="str">
        <f t="shared" si="6"/>
        <v/>
      </c>
      <c r="AW27" s="9" t="str">
        <f t="shared" si="6"/>
        <v/>
      </c>
      <c r="AX27" s="9" t="str">
        <f t="shared" si="6"/>
        <v/>
      </c>
      <c r="AY27" s="9" t="str">
        <f t="shared" si="6"/>
        <v/>
      </c>
      <c r="AZ27" s="9" t="str">
        <f t="shared" si="6"/>
        <v/>
      </c>
      <c r="BA27" s="9" t="str">
        <f t="shared" si="6"/>
        <v/>
      </c>
      <c r="BB27" s="9" t="str">
        <f t="shared" si="6"/>
        <v/>
      </c>
      <c r="BC27" s="9" t="str">
        <f t="shared" si="6"/>
        <v/>
      </c>
      <c r="BD27" s="9" t="str">
        <f t="shared" si="6"/>
        <v/>
      </c>
      <c r="BE27" s="9" t="str">
        <f t="shared" si="7"/>
        <v/>
      </c>
      <c r="BF27" s="9" t="str">
        <f t="shared" si="7"/>
        <v/>
      </c>
      <c r="BG27" s="9" t="str">
        <f t="shared" si="7"/>
        <v/>
      </c>
      <c r="BH27" s="9" t="str">
        <f t="shared" si="7"/>
        <v/>
      </c>
      <c r="BI27" s="9" t="str">
        <f t="shared" si="7"/>
        <v/>
      </c>
      <c r="BJ27" s="9" t="str">
        <f t="shared" si="7"/>
        <v/>
      </c>
      <c r="BK27" s="9" t="str">
        <f t="shared" si="7"/>
        <v/>
      </c>
      <c r="BL27" s="9" t="str">
        <f t="shared" si="7"/>
        <v/>
      </c>
      <c r="BM27" s="9" t="str">
        <f t="shared" si="7"/>
        <v/>
      </c>
      <c r="BN27" s="9" t="str">
        <f t="shared" si="7"/>
        <v/>
      </c>
      <c r="BO27" s="9" t="str">
        <f t="shared" si="8"/>
        <v/>
      </c>
      <c r="BP27" s="9" t="str">
        <f t="shared" si="8"/>
        <v/>
      </c>
      <c r="BQ27" s="9" t="str">
        <f t="shared" si="8"/>
        <v/>
      </c>
      <c r="BR27" s="9" t="str">
        <f t="shared" si="8"/>
        <v/>
      </c>
      <c r="BS27" s="9" t="str">
        <f t="shared" si="8"/>
        <v/>
      </c>
      <c r="BT27" s="9" t="str">
        <f t="shared" si="8"/>
        <v/>
      </c>
      <c r="BU27" s="9" t="str">
        <f t="shared" si="8"/>
        <v/>
      </c>
      <c r="BV27" s="9" t="str">
        <f t="shared" si="8"/>
        <v/>
      </c>
      <c r="BW27" s="9" t="str">
        <f t="shared" si="8"/>
        <v/>
      </c>
      <c r="BX27" s="9" t="str">
        <f t="shared" si="8"/>
        <v/>
      </c>
      <c r="BY27" s="9" t="str">
        <f t="shared" si="8"/>
        <v/>
      </c>
      <c r="BZ27" s="9" t="str">
        <f t="shared" si="8"/>
        <v/>
      </c>
    </row>
    <row r="28" spans="1:78" x14ac:dyDescent="0.25">
      <c r="A28" s="6">
        <v>115</v>
      </c>
      <c r="B28" s="3"/>
      <c r="C28" s="3">
        <v>1</v>
      </c>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v>1</v>
      </c>
      <c r="AH28" s="7">
        <f>SUMPRODUCT(MAX((Table1[post_position])*(Table1[topic_id]=$A28)))</f>
        <v>3</v>
      </c>
      <c r="AI28" s="7" t="str">
        <f>"http://chandoo.org/forums/topic/"&amp;VLOOKUP(A28,'All Topics Data'!$A$2:$C$1243,3,FALSE)</f>
        <v>http://chandoo.org/forums/topic/inactivating-rows-columns</v>
      </c>
      <c r="AJ28" s="7" t="str">
        <f>LEFT(VLOOKUP(A28,'All Topics Data'!$A$2:$C$1243,2,FALSE),40)&amp;REPT("…",LEN(VLOOKUP(A28,'All Topics Data'!$A$2:$C$1243,2,FALSE))&gt;40)</f>
        <v>inactivating rows &amp;amp; columns</v>
      </c>
      <c r="AK28" s="9">
        <f t="shared" si="0"/>
        <v>0</v>
      </c>
      <c r="AL28" s="9">
        <f t="shared" si="9"/>
        <v>1</v>
      </c>
      <c r="AM28" s="9">
        <f t="shared" si="9"/>
        <v>0</v>
      </c>
      <c r="AN28" s="9" t="str">
        <f t="shared" si="9"/>
        <v/>
      </c>
      <c r="AO28" s="9" t="str">
        <f t="shared" si="9"/>
        <v/>
      </c>
      <c r="AP28" s="9" t="str">
        <f t="shared" si="9"/>
        <v/>
      </c>
      <c r="AQ28" s="9" t="str">
        <f t="shared" si="9"/>
        <v/>
      </c>
      <c r="AR28" s="9" t="str">
        <f t="shared" si="9"/>
        <v/>
      </c>
      <c r="AS28" s="9" t="str">
        <f t="shared" si="9"/>
        <v/>
      </c>
      <c r="AT28" s="9" t="str">
        <f t="shared" si="9"/>
        <v/>
      </c>
      <c r="AU28" s="9" t="str">
        <f t="shared" si="6"/>
        <v/>
      </c>
      <c r="AV28" s="9" t="str">
        <f t="shared" si="6"/>
        <v/>
      </c>
      <c r="AW28" s="9" t="str">
        <f t="shared" si="6"/>
        <v/>
      </c>
      <c r="AX28" s="9" t="str">
        <f t="shared" si="6"/>
        <v/>
      </c>
      <c r="AY28" s="9" t="str">
        <f t="shared" si="6"/>
        <v/>
      </c>
      <c r="AZ28" s="9" t="str">
        <f t="shared" si="6"/>
        <v/>
      </c>
      <c r="BA28" s="9" t="str">
        <f t="shared" si="6"/>
        <v/>
      </c>
      <c r="BB28" s="9" t="str">
        <f t="shared" si="6"/>
        <v/>
      </c>
      <c r="BC28" s="9" t="str">
        <f t="shared" si="6"/>
        <v/>
      </c>
      <c r="BD28" s="9" t="str">
        <f t="shared" si="6"/>
        <v/>
      </c>
      <c r="BE28" s="9" t="str">
        <f t="shared" si="7"/>
        <v/>
      </c>
      <c r="BF28" s="9" t="str">
        <f t="shared" si="7"/>
        <v/>
      </c>
      <c r="BG28" s="9" t="str">
        <f t="shared" si="7"/>
        <v/>
      </c>
      <c r="BH28" s="9" t="str">
        <f t="shared" si="7"/>
        <v/>
      </c>
      <c r="BI28" s="9" t="str">
        <f t="shared" si="7"/>
        <v/>
      </c>
      <c r="BJ28" s="9" t="str">
        <f t="shared" si="7"/>
        <v/>
      </c>
      <c r="BK28" s="9" t="str">
        <f t="shared" si="7"/>
        <v/>
      </c>
      <c r="BL28" s="9" t="str">
        <f t="shared" si="7"/>
        <v/>
      </c>
      <c r="BM28" s="9" t="str">
        <f t="shared" si="7"/>
        <v/>
      </c>
      <c r="BN28" s="9" t="str">
        <f t="shared" si="7"/>
        <v/>
      </c>
      <c r="BO28" s="9" t="str">
        <f t="shared" si="8"/>
        <v/>
      </c>
      <c r="BP28" s="9" t="str">
        <f t="shared" si="8"/>
        <v/>
      </c>
      <c r="BQ28" s="9" t="str">
        <f t="shared" si="8"/>
        <v/>
      </c>
      <c r="BR28" s="9" t="str">
        <f t="shared" si="8"/>
        <v/>
      </c>
      <c r="BS28" s="9" t="str">
        <f t="shared" si="8"/>
        <v/>
      </c>
      <c r="BT28" s="9" t="str">
        <f t="shared" si="8"/>
        <v/>
      </c>
      <c r="BU28" s="9" t="str">
        <f t="shared" si="8"/>
        <v/>
      </c>
      <c r="BV28" s="9" t="str">
        <f t="shared" si="8"/>
        <v/>
      </c>
      <c r="BW28" s="9" t="str">
        <f t="shared" si="8"/>
        <v/>
      </c>
      <c r="BX28" s="9" t="str">
        <f t="shared" si="8"/>
        <v/>
      </c>
      <c r="BY28" s="9" t="str">
        <f t="shared" si="8"/>
        <v/>
      </c>
      <c r="BZ28" s="9" t="str">
        <f t="shared" si="8"/>
        <v/>
      </c>
    </row>
    <row r="29" spans="1:78" x14ac:dyDescent="0.25">
      <c r="A29" s="6">
        <v>116</v>
      </c>
      <c r="B29" s="3"/>
      <c r="C29" s="3">
        <v>1</v>
      </c>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v>1</v>
      </c>
      <c r="AH29" s="7">
        <f>SUMPRODUCT(MAX((Table1[post_position])*(Table1[topic_id]=$A29)))</f>
        <v>2</v>
      </c>
      <c r="AI29" s="7" t="str">
        <f>"http://chandoo.org/forums/topic/"&amp;VLOOKUP(A29,'All Topics Data'!$A$2:$C$1243,3,FALSE)</f>
        <v>http://chandoo.org/forums/topic/checkboxes-in-excel-2007</v>
      </c>
      <c r="AJ29" s="7" t="str">
        <f>LEFT(VLOOKUP(A29,'All Topics Data'!$A$2:$C$1243,2,FALSE),40)&amp;REPT("…",LEN(VLOOKUP(A29,'All Topics Data'!$A$2:$C$1243,2,FALSE))&gt;40)</f>
        <v>Checkboxes in Excel 2007</v>
      </c>
      <c r="AK29" s="9">
        <f t="shared" si="0"/>
        <v>0</v>
      </c>
      <c r="AL29" s="9">
        <f t="shared" si="9"/>
        <v>1</v>
      </c>
      <c r="AM29" s="9" t="str">
        <f t="shared" si="9"/>
        <v/>
      </c>
      <c r="AN29" s="9" t="str">
        <f t="shared" si="9"/>
        <v/>
      </c>
      <c r="AO29" s="9" t="str">
        <f t="shared" si="9"/>
        <v/>
      </c>
      <c r="AP29" s="9" t="str">
        <f t="shared" si="9"/>
        <v/>
      </c>
      <c r="AQ29" s="9" t="str">
        <f t="shared" si="9"/>
        <v/>
      </c>
      <c r="AR29" s="9" t="str">
        <f t="shared" si="9"/>
        <v/>
      </c>
      <c r="AS29" s="9" t="str">
        <f t="shared" si="9"/>
        <v/>
      </c>
      <c r="AT29" s="9" t="str">
        <f t="shared" si="9"/>
        <v/>
      </c>
      <c r="AU29" s="9" t="str">
        <f t="shared" si="6"/>
        <v/>
      </c>
      <c r="AV29" s="9" t="str">
        <f t="shared" si="6"/>
        <v/>
      </c>
      <c r="AW29" s="9" t="str">
        <f t="shared" si="6"/>
        <v/>
      </c>
      <c r="AX29" s="9" t="str">
        <f t="shared" si="6"/>
        <v/>
      </c>
      <c r="AY29" s="9" t="str">
        <f t="shared" si="6"/>
        <v/>
      </c>
      <c r="AZ29" s="9" t="str">
        <f t="shared" si="6"/>
        <v/>
      </c>
      <c r="BA29" s="9" t="str">
        <f t="shared" si="6"/>
        <v/>
      </c>
      <c r="BB29" s="9" t="str">
        <f t="shared" si="6"/>
        <v/>
      </c>
      <c r="BC29" s="9" t="str">
        <f t="shared" si="6"/>
        <v/>
      </c>
      <c r="BD29" s="9" t="str">
        <f t="shared" si="6"/>
        <v/>
      </c>
      <c r="BE29" s="9" t="str">
        <f t="shared" si="7"/>
        <v/>
      </c>
      <c r="BF29" s="9" t="str">
        <f t="shared" si="7"/>
        <v/>
      </c>
      <c r="BG29" s="9" t="str">
        <f t="shared" si="7"/>
        <v/>
      </c>
      <c r="BH29" s="9" t="str">
        <f t="shared" si="7"/>
        <v/>
      </c>
      <c r="BI29" s="9" t="str">
        <f t="shared" si="7"/>
        <v/>
      </c>
      <c r="BJ29" s="9" t="str">
        <f t="shared" si="7"/>
        <v/>
      </c>
      <c r="BK29" s="9" t="str">
        <f t="shared" si="7"/>
        <v/>
      </c>
      <c r="BL29" s="9" t="str">
        <f t="shared" si="7"/>
        <v/>
      </c>
      <c r="BM29" s="9" t="str">
        <f t="shared" si="7"/>
        <v/>
      </c>
      <c r="BN29" s="9" t="str">
        <f t="shared" si="7"/>
        <v/>
      </c>
      <c r="BO29" s="9" t="str">
        <f t="shared" si="8"/>
        <v/>
      </c>
      <c r="BP29" s="9" t="str">
        <f t="shared" si="8"/>
        <v/>
      </c>
      <c r="BQ29" s="9" t="str">
        <f t="shared" si="8"/>
        <v/>
      </c>
      <c r="BR29" s="9" t="str">
        <f t="shared" si="8"/>
        <v/>
      </c>
      <c r="BS29" s="9" t="str">
        <f t="shared" si="8"/>
        <v/>
      </c>
      <c r="BT29" s="9" t="str">
        <f t="shared" si="8"/>
        <v/>
      </c>
      <c r="BU29" s="9" t="str">
        <f t="shared" si="8"/>
        <v/>
      </c>
      <c r="BV29" s="9" t="str">
        <f t="shared" si="8"/>
        <v/>
      </c>
      <c r="BW29" s="9" t="str">
        <f t="shared" si="8"/>
        <v/>
      </c>
      <c r="BX29" s="9" t="str">
        <f t="shared" si="8"/>
        <v/>
      </c>
      <c r="BY29" s="9" t="str">
        <f t="shared" si="8"/>
        <v/>
      </c>
      <c r="BZ29" s="9" t="str">
        <f t="shared" si="8"/>
        <v/>
      </c>
    </row>
    <row r="30" spans="1:78" x14ac:dyDescent="0.25">
      <c r="A30" s="6">
        <v>120</v>
      </c>
      <c r="B30" s="3"/>
      <c r="C30" s="3">
        <v>1</v>
      </c>
      <c r="D30" s="3"/>
      <c r="E30" s="3"/>
      <c r="F30" s="3">
        <v>1</v>
      </c>
      <c r="G30" s="3"/>
      <c r="H30" s="3"/>
      <c r="I30" s="3"/>
      <c r="J30" s="3"/>
      <c r="K30" s="3"/>
      <c r="L30" s="3"/>
      <c r="M30" s="3"/>
      <c r="N30" s="3"/>
      <c r="O30" s="3"/>
      <c r="P30" s="3"/>
      <c r="Q30" s="3"/>
      <c r="R30" s="3"/>
      <c r="S30" s="3"/>
      <c r="T30" s="3"/>
      <c r="U30" s="3"/>
      <c r="V30" s="3"/>
      <c r="W30" s="3"/>
      <c r="X30" s="3"/>
      <c r="Y30" s="3"/>
      <c r="Z30" s="3"/>
      <c r="AA30" s="3"/>
      <c r="AB30" s="3"/>
      <c r="AC30" s="3"/>
      <c r="AD30" s="3"/>
      <c r="AE30" s="3"/>
      <c r="AF30" s="3">
        <v>2</v>
      </c>
      <c r="AH30" s="7">
        <f>SUMPRODUCT(MAX((Table1[post_position])*(Table1[topic_id]=$A30)))</f>
        <v>5</v>
      </c>
      <c r="AI30" s="7" t="str">
        <f>"http://chandoo.org/forums/topic/"&amp;VLOOKUP(A30,'All Topics Data'!$A$2:$C$1243,3,FALSE)</f>
        <v>http://chandoo.org/forums/topic/list-people-with-balance-due</v>
      </c>
      <c r="AJ30" s="7" t="str">
        <f>LEFT(VLOOKUP(A30,'All Topics Data'!$A$2:$C$1243,2,FALSE),40)&amp;REPT("…",LEN(VLOOKUP(A30,'All Topics Data'!$A$2:$C$1243,2,FALSE))&gt;40)</f>
        <v>List people with Balance Due</v>
      </c>
      <c r="AK30" s="9">
        <f t="shared" si="0"/>
        <v>0</v>
      </c>
      <c r="AL30" s="9">
        <f t="shared" si="9"/>
        <v>1</v>
      </c>
      <c r="AM30" s="9">
        <f t="shared" si="9"/>
        <v>0</v>
      </c>
      <c r="AN30" s="9">
        <f t="shared" si="9"/>
        <v>0</v>
      </c>
      <c r="AO30" s="9">
        <f t="shared" si="9"/>
        <v>1</v>
      </c>
      <c r="AP30" s="9" t="str">
        <f t="shared" si="9"/>
        <v/>
      </c>
      <c r="AQ30" s="9" t="str">
        <f t="shared" si="9"/>
        <v/>
      </c>
      <c r="AR30" s="9" t="str">
        <f t="shared" si="9"/>
        <v/>
      </c>
      <c r="AS30" s="9" t="str">
        <f t="shared" si="9"/>
        <v/>
      </c>
      <c r="AT30" s="9" t="str">
        <f t="shared" si="9"/>
        <v/>
      </c>
      <c r="AU30" s="9" t="str">
        <f t="shared" si="6"/>
        <v/>
      </c>
      <c r="AV30" s="9" t="str">
        <f t="shared" si="6"/>
        <v/>
      </c>
      <c r="AW30" s="9" t="str">
        <f t="shared" si="6"/>
        <v/>
      </c>
      <c r="AX30" s="9" t="str">
        <f t="shared" si="6"/>
        <v/>
      </c>
      <c r="AY30" s="9" t="str">
        <f t="shared" si="6"/>
        <v/>
      </c>
      <c r="AZ30" s="9" t="str">
        <f t="shared" si="6"/>
        <v/>
      </c>
      <c r="BA30" s="9" t="str">
        <f t="shared" si="6"/>
        <v/>
      </c>
      <c r="BB30" s="9" t="str">
        <f t="shared" si="6"/>
        <v/>
      </c>
      <c r="BC30" s="9" t="str">
        <f t="shared" si="6"/>
        <v/>
      </c>
      <c r="BD30" s="9" t="str">
        <f t="shared" si="6"/>
        <v/>
      </c>
      <c r="BE30" s="9" t="str">
        <f t="shared" si="7"/>
        <v/>
      </c>
      <c r="BF30" s="9" t="str">
        <f t="shared" si="7"/>
        <v/>
      </c>
      <c r="BG30" s="9" t="str">
        <f t="shared" si="7"/>
        <v/>
      </c>
      <c r="BH30" s="9" t="str">
        <f t="shared" si="7"/>
        <v/>
      </c>
      <c r="BI30" s="9" t="str">
        <f t="shared" si="7"/>
        <v/>
      </c>
      <c r="BJ30" s="9" t="str">
        <f t="shared" si="7"/>
        <v/>
      </c>
      <c r="BK30" s="9" t="str">
        <f t="shared" si="7"/>
        <v/>
      </c>
      <c r="BL30" s="9" t="str">
        <f t="shared" si="7"/>
        <v/>
      </c>
      <c r="BM30" s="9" t="str">
        <f t="shared" si="7"/>
        <v/>
      </c>
      <c r="BN30" s="9" t="str">
        <f t="shared" si="7"/>
        <v/>
      </c>
      <c r="BO30" s="9" t="str">
        <f t="shared" si="8"/>
        <v/>
      </c>
      <c r="BP30" s="9" t="str">
        <f t="shared" si="8"/>
        <v/>
      </c>
      <c r="BQ30" s="9" t="str">
        <f t="shared" si="8"/>
        <v/>
      </c>
      <c r="BR30" s="9" t="str">
        <f t="shared" si="8"/>
        <v/>
      </c>
      <c r="BS30" s="9" t="str">
        <f t="shared" si="8"/>
        <v/>
      </c>
      <c r="BT30" s="9" t="str">
        <f t="shared" si="8"/>
        <v/>
      </c>
      <c r="BU30" s="9" t="str">
        <f t="shared" si="8"/>
        <v/>
      </c>
      <c r="BV30" s="9" t="str">
        <f t="shared" si="8"/>
        <v/>
      </c>
      <c r="BW30" s="9" t="str">
        <f t="shared" si="8"/>
        <v/>
      </c>
      <c r="BX30" s="9" t="str">
        <f t="shared" si="8"/>
        <v/>
      </c>
      <c r="BY30" s="9" t="str">
        <f t="shared" si="8"/>
        <v/>
      </c>
      <c r="BZ30" s="9" t="str">
        <f t="shared" si="8"/>
        <v/>
      </c>
    </row>
    <row r="31" spans="1:78" x14ac:dyDescent="0.25">
      <c r="A31" s="6">
        <v>122</v>
      </c>
      <c r="B31" s="3"/>
      <c r="C31" s="3">
        <v>1</v>
      </c>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v>1</v>
      </c>
      <c r="AH31" s="7">
        <f>SUMPRODUCT(MAX((Table1[post_position])*(Table1[topic_id]=$A31)))</f>
        <v>2</v>
      </c>
      <c r="AI31" s="7" t="str">
        <f>"http://chandoo.org/forums/topic/"&amp;VLOOKUP(A31,'All Topics Data'!$A$2:$C$1243,3,FALSE)</f>
        <v>http://chandoo.org/forums/topic/displaying-a-chart-based-on-multiple-drop-downs</v>
      </c>
      <c r="AJ31" s="7" t="str">
        <f>LEFT(VLOOKUP(A31,'All Topics Data'!$A$2:$C$1243,2,FALSE),40)&amp;REPT("…",LEN(VLOOKUP(A31,'All Topics Data'!$A$2:$C$1243,2,FALSE))&gt;40)</f>
        <v>Displaying a chart based on multiple dro…</v>
      </c>
      <c r="AK31" s="9">
        <f t="shared" si="0"/>
        <v>0</v>
      </c>
      <c r="AL31" s="9">
        <f t="shared" si="9"/>
        <v>1</v>
      </c>
      <c r="AM31" s="9" t="str">
        <f t="shared" si="9"/>
        <v/>
      </c>
      <c r="AN31" s="9" t="str">
        <f t="shared" si="9"/>
        <v/>
      </c>
      <c r="AO31" s="9" t="str">
        <f t="shared" si="9"/>
        <v/>
      </c>
      <c r="AP31" s="9" t="str">
        <f t="shared" si="9"/>
        <v/>
      </c>
      <c r="AQ31" s="9" t="str">
        <f t="shared" si="9"/>
        <v/>
      </c>
      <c r="AR31" s="9" t="str">
        <f t="shared" si="9"/>
        <v/>
      </c>
      <c r="AS31" s="9" t="str">
        <f t="shared" si="9"/>
        <v/>
      </c>
      <c r="AT31" s="9" t="str">
        <f t="shared" si="9"/>
        <v/>
      </c>
      <c r="AU31" s="9" t="str">
        <f t="shared" si="6"/>
        <v/>
      </c>
      <c r="AV31" s="9" t="str">
        <f t="shared" si="6"/>
        <v/>
      </c>
      <c r="AW31" s="9" t="str">
        <f t="shared" si="6"/>
        <v/>
      </c>
      <c r="AX31" s="9" t="str">
        <f t="shared" si="6"/>
        <v/>
      </c>
      <c r="AY31" s="9" t="str">
        <f t="shared" si="6"/>
        <v/>
      </c>
      <c r="AZ31" s="9" t="str">
        <f t="shared" si="6"/>
        <v/>
      </c>
      <c r="BA31" s="9" t="str">
        <f t="shared" si="6"/>
        <v/>
      </c>
      <c r="BB31" s="9" t="str">
        <f t="shared" si="6"/>
        <v/>
      </c>
      <c r="BC31" s="9" t="str">
        <f t="shared" si="6"/>
        <v/>
      </c>
      <c r="BD31" s="9" t="str">
        <f t="shared" si="6"/>
        <v/>
      </c>
      <c r="BE31" s="9" t="str">
        <f t="shared" si="7"/>
        <v/>
      </c>
      <c r="BF31" s="9" t="str">
        <f t="shared" si="7"/>
        <v/>
      </c>
      <c r="BG31" s="9" t="str">
        <f t="shared" si="7"/>
        <v/>
      </c>
      <c r="BH31" s="9" t="str">
        <f t="shared" si="7"/>
        <v/>
      </c>
      <c r="BI31" s="9" t="str">
        <f t="shared" si="7"/>
        <v/>
      </c>
      <c r="BJ31" s="9" t="str">
        <f t="shared" si="7"/>
        <v/>
      </c>
      <c r="BK31" s="9" t="str">
        <f t="shared" si="7"/>
        <v/>
      </c>
      <c r="BL31" s="9" t="str">
        <f t="shared" si="7"/>
        <v/>
      </c>
      <c r="BM31" s="9" t="str">
        <f t="shared" si="7"/>
        <v/>
      </c>
      <c r="BN31" s="9" t="str">
        <f t="shared" si="7"/>
        <v/>
      </c>
      <c r="BO31" s="9" t="str">
        <f t="shared" si="8"/>
        <v/>
      </c>
      <c r="BP31" s="9" t="str">
        <f t="shared" si="8"/>
        <v/>
      </c>
      <c r="BQ31" s="9" t="str">
        <f t="shared" si="8"/>
        <v/>
      </c>
      <c r="BR31" s="9" t="str">
        <f t="shared" si="8"/>
        <v/>
      </c>
      <c r="BS31" s="9" t="str">
        <f t="shared" si="8"/>
        <v/>
      </c>
      <c r="BT31" s="9" t="str">
        <f t="shared" si="8"/>
        <v/>
      </c>
      <c r="BU31" s="9" t="str">
        <f t="shared" si="8"/>
        <v/>
      </c>
      <c r="BV31" s="9" t="str">
        <f t="shared" si="8"/>
        <v/>
      </c>
      <c r="BW31" s="9" t="str">
        <f t="shared" si="8"/>
        <v/>
      </c>
      <c r="BX31" s="9" t="str">
        <f t="shared" si="8"/>
        <v/>
      </c>
      <c r="BY31" s="9" t="str">
        <f t="shared" si="8"/>
        <v/>
      </c>
      <c r="BZ31" s="9" t="str">
        <f t="shared" si="8"/>
        <v/>
      </c>
    </row>
    <row r="32" spans="1:78" x14ac:dyDescent="0.25">
      <c r="A32" s="6">
        <v>124</v>
      </c>
      <c r="B32" s="3"/>
      <c r="C32" s="3">
        <v>1</v>
      </c>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v>1</v>
      </c>
      <c r="AH32" s="7">
        <f>SUMPRODUCT(MAX((Table1[post_position])*(Table1[topic_id]=$A32)))</f>
        <v>2</v>
      </c>
      <c r="AI32" s="7" t="str">
        <f>"http://chandoo.org/forums/topic/"&amp;VLOOKUP(A32,'All Topics Data'!$A$2:$C$1243,3,FALSE)</f>
        <v>http://chandoo.org/forums/topic/data-validation</v>
      </c>
      <c r="AJ32" s="7" t="str">
        <f>LEFT(VLOOKUP(A32,'All Topics Data'!$A$2:$C$1243,2,FALSE),40)&amp;REPT("…",LEN(VLOOKUP(A32,'All Topics Data'!$A$2:$C$1243,2,FALSE))&gt;40)</f>
        <v>Data validation</v>
      </c>
      <c r="AK32" s="9">
        <f t="shared" si="0"/>
        <v>0</v>
      </c>
      <c r="AL32" s="9">
        <f t="shared" si="9"/>
        <v>1</v>
      </c>
      <c r="AM32" s="9" t="str">
        <f t="shared" si="9"/>
        <v/>
      </c>
      <c r="AN32" s="9" t="str">
        <f t="shared" si="9"/>
        <v/>
      </c>
      <c r="AO32" s="9" t="str">
        <f t="shared" si="9"/>
        <v/>
      </c>
      <c r="AP32" s="9" t="str">
        <f t="shared" si="9"/>
        <v/>
      </c>
      <c r="AQ32" s="9" t="str">
        <f t="shared" si="9"/>
        <v/>
      </c>
      <c r="AR32" s="9" t="str">
        <f t="shared" si="9"/>
        <v/>
      </c>
      <c r="AS32" s="9" t="str">
        <f t="shared" si="9"/>
        <v/>
      </c>
      <c r="AT32" s="9" t="str">
        <f t="shared" si="9"/>
        <v/>
      </c>
      <c r="AU32" s="9" t="str">
        <f t="shared" ref="AU32:BD41" si="10">IF(AU$4&lt;=$AH32,IFERROR(GETPIVOTDATA("Hui Reply?",$A$4,"topic_id",$A32,"post_position",AU$4),0),"")</f>
        <v/>
      </c>
      <c r="AV32" s="9" t="str">
        <f t="shared" si="10"/>
        <v/>
      </c>
      <c r="AW32" s="9" t="str">
        <f t="shared" si="10"/>
        <v/>
      </c>
      <c r="AX32" s="9" t="str">
        <f t="shared" si="10"/>
        <v/>
      </c>
      <c r="AY32" s="9" t="str">
        <f t="shared" si="10"/>
        <v/>
      </c>
      <c r="AZ32" s="9" t="str">
        <f t="shared" si="10"/>
        <v/>
      </c>
      <c r="BA32" s="9" t="str">
        <f t="shared" si="10"/>
        <v/>
      </c>
      <c r="BB32" s="9" t="str">
        <f t="shared" si="10"/>
        <v/>
      </c>
      <c r="BC32" s="9" t="str">
        <f t="shared" si="10"/>
        <v/>
      </c>
      <c r="BD32" s="9" t="str">
        <f t="shared" si="10"/>
        <v/>
      </c>
      <c r="BE32" s="9" t="str">
        <f t="shared" ref="BE32:BN41" si="11">IF(BE$4&lt;=$AH32,IFERROR(GETPIVOTDATA("Hui Reply?",$A$4,"topic_id",$A32,"post_position",BE$4),0),"")</f>
        <v/>
      </c>
      <c r="BF32" s="9" t="str">
        <f t="shared" si="11"/>
        <v/>
      </c>
      <c r="BG32" s="9" t="str">
        <f t="shared" si="11"/>
        <v/>
      </c>
      <c r="BH32" s="9" t="str">
        <f t="shared" si="11"/>
        <v/>
      </c>
      <c r="BI32" s="9" t="str">
        <f t="shared" si="11"/>
        <v/>
      </c>
      <c r="BJ32" s="9" t="str">
        <f t="shared" si="11"/>
        <v/>
      </c>
      <c r="BK32" s="9" t="str">
        <f t="shared" si="11"/>
        <v/>
      </c>
      <c r="BL32" s="9" t="str">
        <f t="shared" si="11"/>
        <v/>
      </c>
      <c r="BM32" s="9" t="str">
        <f t="shared" si="11"/>
        <v/>
      </c>
      <c r="BN32" s="9" t="str">
        <f t="shared" si="11"/>
        <v/>
      </c>
      <c r="BO32" s="9" t="str">
        <f t="shared" ref="BO32:BZ41" si="12">IF(BO$4&lt;=$AH32,IFERROR(GETPIVOTDATA("Hui Reply?",$A$4,"topic_id",$A32,"post_position",BO$4),0),"")</f>
        <v/>
      </c>
      <c r="BP32" s="9" t="str">
        <f t="shared" si="12"/>
        <v/>
      </c>
      <c r="BQ32" s="9" t="str">
        <f t="shared" si="12"/>
        <v/>
      </c>
      <c r="BR32" s="9" t="str">
        <f t="shared" si="12"/>
        <v/>
      </c>
      <c r="BS32" s="9" t="str">
        <f t="shared" si="12"/>
        <v/>
      </c>
      <c r="BT32" s="9" t="str">
        <f t="shared" si="12"/>
        <v/>
      </c>
      <c r="BU32" s="9" t="str">
        <f t="shared" si="12"/>
        <v/>
      </c>
      <c r="BV32" s="9" t="str">
        <f t="shared" si="12"/>
        <v/>
      </c>
      <c r="BW32" s="9" t="str">
        <f t="shared" si="12"/>
        <v/>
      </c>
      <c r="BX32" s="9" t="str">
        <f t="shared" si="12"/>
        <v/>
      </c>
      <c r="BY32" s="9" t="str">
        <f t="shared" si="12"/>
        <v/>
      </c>
      <c r="BZ32" s="9" t="str">
        <f t="shared" si="12"/>
        <v/>
      </c>
    </row>
    <row r="33" spans="1:78" x14ac:dyDescent="0.25">
      <c r="A33" s="6">
        <v>127</v>
      </c>
      <c r="B33" s="3"/>
      <c r="C33" s="3">
        <v>1</v>
      </c>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v>1</v>
      </c>
      <c r="AH33" s="7">
        <f>SUMPRODUCT(MAX((Table1[post_position])*(Table1[topic_id]=$A33)))</f>
        <v>2</v>
      </c>
      <c r="AI33" s="7" t="str">
        <f>"http://chandoo.org/forums/topic/"&amp;VLOOKUP(A33,'All Topics Data'!$A$2:$C$1243,3,FALSE)</f>
        <v>http://chandoo.org/forums/topic/if-function-in-getting-qtr-wise-sales</v>
      </c>
      <c r="AJ33" s="7" t="str">
        <f>LEFT(VLOOKUP(A33,'All Topics Data'!$A$2:$C$1243,2,FALSE),40)&amp;REPT("…",LEN(VLOOKUP(A33,'All Topics Data'!$A$2:$C$1243,2,FALSE))&gt;40)</f>
        <v>If function in getting Qtr wise sales</v>
      </c>
      <c r="AK33" s="9">
        <f t="shared" si="0"/>
        <v>0</v>
      </c>
      <c r="AL33" s="9">
        <f t="shared" ref="AL33:AT42" si="13">IF(AL$4&lt;=$AH33,IFERROR(GETPIVOTDATA("Hui Reply?",$A$4,"topic_id",$A33,"post_position",AL$4),0),"")</f>
        <v>1</v>
      </c>
      <c r="AM33" s="9" t="str">
        <f t="shared" si="13"/>
        <v/>
      </c>
      <c r="AN33" s="9" t="str">
        <f t="shared" si="13"/>
        <v/>
      </c>
      <c r="AO33" s="9" t="str">
        <f t="shared" si="13"/>
        <v/>
      </c>
      <c r="AP33" s="9" t="str">
        <f t="shared" si="13"/>
        <v/>
      </c>
      <c r="AQ33" s="9" t="str">
        <f t="shared" si="13"/>
        <v/>
      </c>
      <c r="AR33" s="9" t="str">
        <f t="shared" si="13"/>
        <v/>
      </c>
      <c r="AS33" s="9" t="str">
        <f t="shared" si="13"/>
        <v/>
      </c>
      <c r="AT33" s="9" t="str">
        <f t="shared" si="13"/>
        <v/>
      </c>
      <c r="AU33" s="9" t="str">
        <f t="shared" si="10"/>
        <v/>
      </c>
      <c r="AV33" s="9" t="str">
        <f t="shared" si="10"/>
        <v/>
      </c>
      <c r="AW33" s="9" t="str">
        <f t="shared" si="10"/>
        <v/>
      </c>
      <c r="AX33" s="9" t="str">
        <f t="shared" si="10"/>
        <v/>
      </c>
      <c r="AY33" s="9" t="str">
        <f t="shared" si="10"/>
        <v/>
      </c>
      <c r="AZ33" s="9" t="str">
        <f t="shared" si="10"/>
        <v/>
      </c>
      <c r="BA33" s="9" t="str">
        <f t="shared" si="10"/>
        <v/>
      </c>
      <c r="BB33" s="9" t="str">
        <f t="shared" si="10"/>
        <v/>
      </c>
      <c r="BC33" s="9" t="str">
        <f t="shared" si="10"/>
        <v/>
      </c>
      <c r="BD33" s="9" t="str">
        <f t="shared" si="10"/>
        <v/>
      </c>
      <c r="BE33" s="9" t="str">
        <f t="shared" si="11"/>
        <v/>
      </c>
      <c r="BF33" s="9" t="str">
        <f t="shared" si="11"/>
        <v/>
      </c>
      <c r="BG33" s="9" t="str">
        <f t="shared" si="11"/>
        <v/>
      </c>
      <c r="BH33" s="9" t="str">
        <f t="shared" si="11"/>
        <v/>
      </c>
      <c r="BI33" s="9" t="str">
        <f t="shared" si="11"/>
        <v/>
      </c>
      <c r="BJ33" s="9" t="str">
        <f t="shared" si="11"/>
        <v/>
      </c>
      <c r="BK33" s="9" t="str">
        <f t="shared" si="11"/>
        <v/>
      </c>
      <c r="BL33" s="9" t="str">
        <f t="shared" si="11"/>
        <v/>
      </c>
      <c r="BM33" s="9" t="str">
        <f t="shared" si="11"/>
        <v/>
      </c>
      <c r="BN33" s="9" t="str">
        <f t="shared" si="11"/>
        <v/>
      </c>
      <c r="BO33" s="9" t="str">
        <f t="shared" si="12"/>
        <v/>
      </c>
      <c r="BP33" s="9" t="str">
        <f t="shared" si="12"/>
        <v/>
      </c>
      <c r="BQ33" s="9" t="str">
        <f t="shared" si="12"/>
        <v/>
      </c>
      <c r="BR33" s="9" t="str">
        <f t="shared" si="12"/>
        <v/>
      </c>
      <c r="BS33" s="9" t="str">
        <f t="shared" si="12"/>
        <v/>
      </c>
      <c r="BT33" s="9" t="str">
        <f t="shared" si="12"/>
        <v/>
      </c>
      <c r="BU33" s="9" t="str">
        <f t="shared" si="12"/>
        <v/>
      </c>
      <c r="BV33" s="9" t="str">
        <f t="shared" si="12"/>
        <v/>
      </c>
      <c r="BW33" s="9" t="str">
        <f t="shared" si="12"/>
        <v/>
      </c>
      <c r="BX33" s="9" t="str">
        <f t="shared" si="12"/>
        <v/>
      </c>
      <c r="BY33" s="9" t="str">
        <f t="shared" si="12"/>
        <v/>
      </c>
      <c r="BZ33" s="9" t="str">
        <f t="shared" si="12"/>
        <v/>
      </c>
    </row>
    <row r="34" spans="1:78" x14ac:dyDescent="0.25">
      <c r="A34" s="6">
        <v>128</v>
      </c>
      <c r="B34" s="3"/>
      <c r="C34" s="3"/>
      <c r="D34" s="3"/>
      <c r="E34" s="3">
        <v>1</v>
      </c>
      <c r="F34" s="3"/>
      <c r="G34" s="3"/>
      <c r="H34" s="3"/>
      <c r="I34" s="3"/>
      <c r="J34" s="3">
        <v>1</v>
      </c>
      <c r="K34" s="3"/>
      <c r="L34" s="3"/>
      <c r="M34" s="3"/>
      <c r="N34" s="3"/>
      <c r="O34" s="3"/>
      <c r="P34" s="3"/>
      <c r="Q34" s="3"/>
      <c r="R34" s="3"/>
      <c r="S34" s="3"/>
      <c r="T34" s="3"/>
      <c r="U34" s="3"/>
      <c r="V34" s="3"/>
      <c r="W34" s="3"/>
      <c r="X34" s="3"/>
      <c r="Y34" s="3"/>
      <c r="Z34" s="3"/>
      <c r="AA34" s="3"/>
      <c r="AB34" s="3"/>
      <c r="AC34" s="3"/>
      <c r="AD34" s="3"/>
      <c r="AE34" s="3"/>
      <c r="AF34" s="3">
        <v>2</v>
      </c>
      <c r="AH34" s="7">
        <f>SUMPRODUCT(MAX((Table1[post_position])*(Table1[topic_id]=$A34)))</f>
        <v>9</v>
      </c>
      <c r="AI34" s="7" t="str">
        <f>"http://chandoo.org/forums/topic/"&amp;VLOOKUP(A34,'All Topics Data'!$A$2:$C$1243,3,FALSE)</f>
        <v>http://chandoo.org/forums/topic/choice-as-replacement-for-if</v>
      </c>
      <c r="AJ34" s="7" t="e">
        <f>LEFT(VLOOKUP(A34,'All Topics Data'!$A$2:$C$1243,2,FALSE),40)&amp;REPT("…",LEN(VLOOKUP(A34,'All Topics Data'!$A$2:$C$1243,2,FALSE))&gt;40)</f>
        <v>#NAME?</v>
      </c>
      <c r="AK34" s="9">
        <f t="shared" si="0"/>
        <v>0</v>
      </c>
      <c r="AL34" s="9">
        <f t="shared" si="13"/>
        <v>0</v>
      </c>
      <c r="AM34" s="9">
        <f t="shared" si="13"/>
        <v>0</v>
      </c>
      <c r="AN34" s="9">
        <f t="shared" si="13"/>
        <v>1</v>
      </c>
      <c r="AO34" s="9">
        <f t="shared" si="13"/>
        <v>0</v>
      </c>
      <c r="AP34" s="9">
        <f t="shared" si="13"/>
        <v>0</v>
      </c>
      <c r="AQ34" s="9">
        <f t="shared" si="13"/>
        <v>0</v>
      </c>
      <c r="AR34" s="9">
        <f t="shared" si="13"/>
        <v>0</v>
      </c>
      <c r="AS34" s="9">
        <f t="shared" si="13"/>
        <v>1</v>
      </c>
      <c r="AT34" s="9" t="str">
        <f t="shared" si="13"/>
        <v/>
      </c>
      <c r="AU34" s="9" t="str">
        <f t="shared" si="10"/>
        <v/>
      </c>
      <c r="AV34" s="9" t="str">
        <f t="shared" si="10"/>
        <v/>
      </c>
      <c r="AW34" s="9" t="str">
        <f t="shared" si="10"/>
        <v/>
      </c>
      <c r="AX34" s="9" t="str">
        <f t="shared" si="10"/>
        <v/>
      </c>
      <c r="AY34" s="9" t="str">
        <f t="shared" si="10"/>
        <v/>
      </c>
      <c r="AZ34" s="9" t="str">
        <f t="shared" si="10"/>
        <v/>
      </c>
      <c r="BA34" s="9" t="str">
        <f t="shared" si="10"/>
        <v/>
      </c>
      <c r="BB34" s="9" t="str">
        <f t="shared" si="10"/>
        <v/>
      </c>
      <c r="BC34" s="9" t="str">
        <f t="shared" si="10"/>
        <v/>
      </c>
      <c r="BD34" s="9" t="str">
        <f t="shared" si="10"/>
        <v/>
      </c>
      <c r="BE34" s="9" t="str">
        <f t="shared" si="11"/>
        <v/>
      </c>
      <c r="BF34" s="9" t="str">
        <f t="shared" si="11"/>
        <v/>
      </c>
      <c r="BG34" s="9" t="str">
        <f t="shared" si="11"/>
        <v/>
      </c>
      <c r="BH34" s="9" t="str">
        <f t="shared" si="11"/>
        <v/>
      </c>
      <c r="BI34" s="9" t="str">
        <f t="shared" si="11"/>
        <v/>
      </c>
      <c r="BJ34" s="9" t="str">
        <f t="shared" si="11"/>
        <v/>
      </c>
      <c r="BK34" s="9" t="str">
        <f t="shared" si="11"/>
        <v/>
      </c>
      <c r="BL34" s="9" t="str">
        <f t="shared" si="11"/>
        <v/>
      </c>
      <c r="BM34" s="9" t="str">
        <f t="shared" si="11"/>
        <v/>
      </c>
      <c r="BN34" s="9" t="str">
        <f t="shared" si="11"/>
        <v/>
      </c>
      <c r="BO34" s="9" t="str">
        <f t="shared" si="12"/>
        <v/>
      </c>
      <c r="BP34" s="9" t="str">
        <f t="shared" si="12"/>
        <v/>
      </c>
      <c r="BQ34" s="9" t="str">
        <f t="shared" si="12"/>
        <v/>
      </c>
      <c r="BR34" s="9" t="str">
        <f t="shared" si="12"/>
        <v/>
      </c>
      <c r="BS34" s="9" t="str">
        <f t="shared" si="12"/>
        <v/>
      </c>
      <c r="BT34" s="9" t="str">
        <f t="shared" si="12"/>
        <v/>
      </c>
      <c r="BU34" s="9" t="str">
        <f t="shared" si="12"/>
        <v/>
      </c>
      <c r="BV34" s="9" t="str">
        <f t="shared" si="12"/>
        <v/>
      </c>
      <c r="BW34" s="9" t="str">
        <f t="shared" si="12"/>
        <v/>
      </c>
      <c r="BX34" s="9" t="str">
        <f t="shared" si="12"/>
        <v/>
      </c>
      <c r="BY34" s="9" t="str">
        <f t="shared" si="12"/>
        <v/>
      </c>
      <c r="BZ34" s="9" t="str">
        <f t="shared" si="12"/>
        <v/>
      </c>
    </row>
    <row r="35" spans="1:78" x14ac:dyDescent="0.25">
      <c r="A35" s="6">
        <v>131</v>
      </c>
      <c r="B35" s="3"/>
      <c r="C35" s="3">
        <v>1</v>
      </c>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v>1</v>
      </c>
      <c r="AH35" s="7">
        <f>SUMPRODUCT(MAX((Table1[post_position])*(Table1[topic_id]=$A35)))</f>
        <v>4</v>
      </c>
      <c r="AI35" s="7" t="str">
        <f>"http://chandoo.org/forums/topic/"&amp;VLOOKUP(A35,'All Topics Data'!$A$2:$C$1243,3,FALSE)</f>
        <v>http://chandoo.org/forums/topic/excel-chart-background-image</v>
      </c>
      <c r="AJ35" s="7" t="str">
        <f>LEFT(VLOOKUP(A35,'All Topics Data'!$A$2:$C$1243,2,FALSE),40)&amp;REPT("…",LEN(VLOOKUP(A35,'All Topics Data'!$A$2:$C$1243,2,FALSE))&gt;40)</f>
        <v>Excel Chart Background Image</v>
      </c>
      <c r="AK35" s="9">
        <f t="shared" si="0"/>
        <v>0</v>
      </c>
      <c r="AL35" s="9">
        <f t="shared" si="13"/>
        <v>1</v>
      </c>
      <c r="AM35" s="9">
        <f t="shared" si="13"/>
        <v>0</v>
      </c>
      <c r="AN35" s="9">
        <f t="shared" si="13"/>
        <v>0</v>
      </c>
      <c r="AO35" s="9" t="str">
        <f t="shared" si="13"/>
        <v/>
      </c>
      <c r="AP35" s="9" t="str">
        <f t="shared" si="13"/>
        <v/>
      </c>
      <c r="AQ35" s="9" t="str">
        <f t="shared" si="13"/>
        <v/>
      </c>
      <c r="AR35" s="9" t="str">
        <f t="shared" si="13"/>
        <v/>
      </c>
      <c r="AS35" s="9" t="str">
        <f t="shared" si="13"/>
        <v/>
      </c>
      <c r="AT35" s="9" t="str">
        <f t="shared" si="13"/>
        <v/>
      </c>
      <c r="AU35" s="9" t="str">
        <f t="shared" si="10"/>
        <v/>
      </c>
      <c r="AV35" s="9" t="str">
        <f t="shared" si="10"/>
        <v/>
      </c>
      <c r="AW35" s="9" t="str">
        <f t="shared" si="10"/>
        <v/>
      </c>
      <c r="AX35" s="9" t="str">
        <f t="shared" si="10"/>
        <v/>
      </c>
      <c r="AY35" s="9" t="str">
        <f t="shared" si="10"/>
        <v/>
      </c>
      <c r="AZ35" s="9" t="str">
        <f t="shared" si="10"/>
        <v/>
      </c>
      <c r="BA35" s="9" t="str">
        <f t="shared" si="10"/>
        <v/>
      </c>
      <c r="BB35" s="9" t="str">
        <f t="shared" si="10"/>
        <v/>
      </c>
      <c r="BC35" s="9" t="str">
        <f t="shared" si="10"/>
        <v/>
      </c>
      <c r="BD35" s="9" t="str">
        <f t="shared" si="10"/>
        <v/>
      </c>
      <c r="BE35" s="9" t="str">
        <f t="shared" si="11"/>
        <v/>
      </c>
      <c r="BF35" s="9" t="str">
        <f t="shared" si="11"/>
        <v/>
      </c>
      <c r="BG35" s="9" t="str">
        <f t="shared" si="11"/>
        <v/>
      </c>
      <c r="BH35" s="9" t="str">
        <f t="shared" si="11"/>
        <v/>
      </c>
      <c r="BI35" s="9" t="str">
        <f t="shared" si="11"/>
        <v/>
      </c>
      <c r="BJ35" s="9" t="str">
        <f t="shared" si="11"/>
        <v/>
      </c>
      <c r="BK35" s="9" t="str">
        <f t="shared" si="11"/>
        <v/>
      </c>
      <c r="BL35" s="9" t="str">
        <f t="shared" si="11"/>
        <v/>
      </c>
      <c r="BM35" s="9" t="str">
        <f t="shared" si="11"/>
        <v/>
      </c>
      <c r="BN35" s="9" t="str">
        <f t="shared" si="11"/>
        <v/>
      </c>
      <c r="BO35" s="9" t="str">
        <f t="shared" si="12"/>
        <v/>
      </c>
      <c r="BP35" s="9" t="str">
        <f t="shared" si="12"/>
        <v/>
      </c>
      <c r="BQ35" s="9" t="str">
        <f t="shared" si="12"/>
        <v/>
      </c>
      <c r="BR35" s="9" t="str">
        <f t="shared" si="12"/>
        <v/>
      </c>
      <c r="BS35" s="9" t="str">
        <f t="shared" si="12"/>
        <v/>
      </c>
      <c r="BT35" s="9" t="str">
        <f t="shared" si="12"/>
        <v/>
      </c>
      <c r="BU35" s="9" t="str">
        <f t="shared" si="12"/>
        <v/>
      </c>
      <c r="BV35" s="9" t="str">
        <f t="shared" si="12"/>
        <v/>
      </c>
      <c r="BW35" s="9" t="str">
        <f t="shared" si="12"/>
        <v/>
      </c>
      <c r="BX35" s="9" t="str">
        <f t="shared" si="12"/>
        <v/>
      </c>
      <c r="BY35" s="9" t="str">
        <f t="shared" si="12"/>
        <v/>
      </c>
      <c r="BZ35" s="9" t="str">
        <f t="shared" si="12"/>
        <v/>
      </c>
    </row>
    <row r="36" spans="1:78" x14ac:dyDescent="0.25">
      <c r="A36" s="6">
        <v>133</v>
      </c>
      <c r="B36" s="3"/>
      <c r="C36" s="3">
        <v>1</v>
      </c>
      <c r="D36" s="3">
        <v>1</v>
      </c>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v>2</v>
      </c>
      <c r="AH36" s="7">
        <f>SUMPRODUCT(MAX((Table1[post_position])*(Table1[topic_id]=$A36)))</f>
        <v>5</v>
      </c>
      <c r="AI36" s="7" t="str">
        <f>"http://chandoo.org/forums/topic/"&amp;VLOOKUP(A36,'All Topics Data'!$A$2:$C$1243,3,FALSE)</f>
        <v>http://chandoo.org/forums/topic/help-please</v>
      </c>
      <c r="AJ36" s="7" t="str">
        <f>LEFT(VLOOKUP(A36,'All Topics Data'!$A$2:$C$1243,2,FALSE),40)&amp;REPT("…",LEN(VLOOKUP(A36,'All Topics Data'!$A$2:$C$1243,2,FALSE))&gt;40)</f>
        <v>Help please</v>
      </c>
      <c r="AK36" s="9">
        <f t="shared" si="0"/>
        <v>0</v>
      </c>
      <c r="AL36" s="9">
        <f t="shared" si="13"/>
        <v>1</v>
      </c>
      <c r="AM36" s="9">
        <f t="shared" si="13"/>
        <v>1</v>
      </c>
      <c r="AN36" s="9">
        <f t="shared" si="13"/>
        <v>0</v>
      </c>
      <c r="AO36" s="9">
        <f t="shared" si="13"/>
        <v>0</v>
      </c>
      <c r="AP36" s="9" t="str">
        <f t="shared" si="13"/>
        <v/>
      </c>
      <c r="AQ36" s="9" t="str">
        <f t="shared" si="13"/>
        <v/>
      </c>
      <c r="AR36" s="9" t="str">
        <f t="shared" si="13"/>
        <v/>
      </c>
      <c r="AS36" s="9" t="str">
        <f t="shared" si="13"/>
        <v/>
      </c>
      <c r="AT36" s="9" t="str">
        <f t="shared" si="13"/>
        <v/>
      </c>
      <c r="AU36" s="9" t="str">
        <f t="shared" si="10"/>
        <v/>
      </c>
      <c r="AV36" s="9" t="str">
        <f t="shared" si="10"/>
        <v/>
      </c>
      <c r="AW36" s="9" t="str">
        <f t="shared" si="10"/>
        <v/>
      </c>
      <c r="AX36" s="9" t="str">
        <f t="shared" si="10"/>
        <v/>
      </c>
      <c r="AY36" s="9" t="str">
        <f t="shared" si="10"/>
        <v/>
      </c>
      <c r="AZ36" s="9" t="str">
        <f t="shared" si="10"/>
        <v/>
      </c>
      <c r="BA36" s="9" t="str">
        <f t="shared" si="10"/>
        <v/>
      </c>
      <c r="BB36" s="9" t="str">
        <f t="shared" si="10"/>
        <v/>
      </c>
      <c r="BC36" s="9" t="str">
        <f t="shared" si="10"/>
        <v/>
      </c>
      <c r="BD36" s="9" t="str">
        <f t="shared" si="10"/>
        <v/>
      </c>
      <c r="BE36" s="9" t="str">
        <f t="shared" si="11"/>
        <v/>
      </c>
      <c r="BF36" s="9" t="str">
        <f t="shared" si="11"/>
        <v/>
      </c>
      <c r="BG36" s="9" t="str">
        <f t="shared" si="11"/>
        <v/>
      </c>
      <c r="BH36" s="9" t="str">
        <f t="shared" si="11"/>
        <v/>
      </c>
      <c r="BI36" s="9" t="str">
        <f t="shared" si="11"/>
        <v/>
      </c>
      <c r="BJ36" s="9" t="str">
        <f t="shared" si="11"/>
        <v/>
      </c>
      <c r="BK36" s="9" t="str">
        <f t="shared" si="11"/>
        <v/>
      </c>
      <c r="BL36" s="9" t="str">
        <f t="shared" si="11"/>
        <v/>
      </c>
      <c r="BM36" s="9" t="str">
        <f t="shared" si="11"/>
        <v/>
      </c>
      <c r="BN36" s="9" t="str">
        <f t="shared" si="11"/>
        <v/>
      </c>
      <c r="BO36" s="9" t="str">
        <f t="shared" si="12"/>
        <v/>
      </c>
      <c r="BP36" s="9" t="str">
        <f t="shared" si="12"/>
        <v/>
      </c>
      <c r="BQ36" s="9" t="str">
        <f t="shared" si="12"/>
        <v/>
      </c>
      <c r="BR36" s="9" t="str">
        <f t="shared" si="12"/>
        <v/>
      </c>
      <c r="BS36" s="9" t="str">
        <f t="shared" si="12"/>
        <v/>
      </c>
      <c r="BT36" s="9" t="str">
        <f t="shared" si="12"/>
        <v/>
      </c>
      <c r="BU36" s="9" t="str">
        <f t="shared" si="12"/>
        <v/>
      </c>
      <c r="BV36" s="9" t="str">
        <f t="shared" si="12"/>
        <v/>
      </c>
      <c r="BW36" s="9" t="str">
        <f t="shared" si="12"/>
        <v/>
      </c>
      <c r="BX36" s="9" t="str">
        <f t="shared" si="12"/>
        <v/>
      </c>
      <c r="BY36" s="9" t="str">
        <f t="shared" si="12"/>
        <v/>
      </c>
      <c r="BZ36" s="9" t="str">
        <f t="shared" si="12"/>
        <v/>
      </c>
    </row>
    <row r="37" spans="1:78" x14ac:dyDescent="0.25">
      <c r="A37" s="6">
        <v>135</v>
      </c>
      <c r="B37" s="3"/>
      <c r="C37" s="3">
        <v>1</v>
      </c>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v>1</v>
      </c>
      <c r="AH37" s="7">
        <f>SUMPRODUCT(MAX((Table1[post_position])*(Table1[topic_id]=$A37)))</f>
        <v>2</v>
      </c>
      <c r="AI37" s="7" t="str">
        <f>"http://chandoo.org/forums/topic/"&amp;VLOOKUP(A37,'All Topics Data'!$A$2:$C$1243,3,FALSE)</f>
        <v>http://chandoo.org/forums/topic/hello-and-a-question-actually-lots-of-questions-i-think</v>
      </c>
      <c r="AJ37" s="7" t="str">
        <f>LEFT(VLOOKUP(A37,'All Topics Data'!$A$2:$C$1243,2,FALSE),40)&amp;REPT("…",LEN(VLOOKUP(A37,'All Topics Data'!$A$2:$C$1243,2,FALSE))&gt;40)</f>
        <v>Hello, and a question, actually lots of …</v>
      </c>
      <c r="AK37" s="9">
        <f t="shared" ref="AK37:AK100" si="14">IF(AK$4&lt;=$AH37,IFERROR(GETPIVOTDATA("Hui Reply?",$A$4,"topic_id",$A37,"post_position",AK$4),0),"")</f>
        <v>0</v>
      </c>
      <c r="AL37" s="9">
        <f t="shared" si="13"/>
        <v>1</v>
      </c>
      <c r="AM37" s="9" t="str">
        <f t="shared" si="13"/>
        <v/>
      </c>
      <c r="AN37" s="9" t="str">
        <f t="shared" si="13"/>
        <v/>
      </c>
      <c r="AO37" s="9" t="str">
        <f t="shared" si="13"/>
        <v/>
      </c>
      <c r="AP37" s="9" t="str">
        <f t="shared" si="13"/>
        <v/>
      </c>
      <c r="AQ37" s="9" t="str">
        <f t="shared" si="13"/>
        <v/>
      </c>
      <c r="AR37" s="9" t="str">
        <f t="shared" si="13"/>
        <v/>
      </c>
      <c r="AS37" s="9" t="str">
        <f t="shared" si="13"/>
        <v/>
      </c>
      <c r="AT37" s="9" t="str">
        <f t="shared" si="13"/>
        <v/>
      </c>
      <c r="AU37" s="9" t="str">
        <f t="shared" si="10"/>
        <v/>
      </c>
      <c r="AV37" s="9" t="str">
        <f t="shared" si="10"/>
        <v/>
      </c>
      <c r="AW37" s="9" t="str">
        <f t="shared" si="10"/>
        <v/>
      </c>
      <c r="AX37" s="9" t="str">
        <f t="shared" si="10"/>
        <v/>
      </c>
      <c r="AY37" s="9" t="str">
        <f t="shared" si="10"/>
        <v/>
      </c>
      <c r="AZ37" s="9" t="str">
        <f t="shared" si="10"/>
        <v/>
      </c>
      <c r="BA37" s="9" t="str">
        <f t="shared" si="10"/>
        <v/>
      </c>
      <c r="BB37" s="9" t="str">
        <f t="shared" si="10"/>
        <v/>
      </c>
      <c r="BC37" s="9" t="str">
        <f t="shared" si="10"/>
        <v/>
      </c>
      <c r="BD37" s="9" t="str">
        <f t="shared" si="10"/>
        <v/>
      </c>
      <c r="BE37" s="9" t="str">
        <f t="shared" si="11"/>
        <v/>
      </c>
      <c r="BF37" s="9" t="str">
        <f t="shared" si="11"/>
        <v/>
      </c>
      <c r="BG37" s="9" t="str">
        <f t="shared" si="11"/>
        <v/>
      </c>
      <c r="BH37" s="9" t="str">
        <f t="shared" si="11"/>
        <v/>
      </c>
      <c r="BI37" s="9" t="str">
        <f t="shared" si="11"/>
        <v/>
      </c>
      <c r="BJ37" s="9" t="str">
        <f t="shared" si="11"/>
        <v/>
      </c>
      <c r="BK37" s="9" t="str">
        <f t="shared" si="11"/>
        <v/>
      </c>
      <c r="BL37" s="9" t="str">
        <f t="shared" si="11"/>
        <v/>
      </c>
      <c r="BM37" s="9" t="str">
        <f t="shared" si="11"/>
        <v/>
      </c>
      <c r="BN37" s="9" t="str">
        <f t="shared" si="11"/>
        <v/>
      </c>
      <c r="BO37" s="9" t="str">
        <f t="shared" si="12"/>
        <v/>
      </c>
      <c r="BP37" s="9" t="str">
        <f t="shared" si="12"/>
        <v/>
      </c>
      <c r="BQ37" s="9" t="str">
        <f t="shared" si="12"/>
        <v/>
      </c>
      <c r="BR37" s="9" t="str">
        <f t="shared" si="12"/>
        <v/>
      </c>
      <c r="BS37" s="9" t="str">
        <f t="shared" si="12"/>
        <v/>
      </c>
      <c r="BT37" s="9" t="str">
        <f t="shared" si="12"/>
        <v/>
      </c>
      <c r="BU37" s="9" t="str">
        <f t="shared" si="12"/>
        <v/>
      </c>
      <c r="BV37" s="9" t="str">
        <f t="shared" si="12"/>
        <v/>
      </c>
      <c r="BW37" s="9" t="str">
        <f t="shared" si="12"/>
        <v/>
      </c>
      <c r="BX37" s="9" t="str">
        <f t="shared" si="12"/>
        <v/>
      </c>
      <c r="BY37" s="9" t="str">
        <f t="shared" si="12"/>
        <v/>
      </c>
      <c r="BZ37" s="9" t="str">
        <f t="shared" si="12"/>
        <v/>
      </c>
    </row>
    <row r="38" spans="1:78" x14ac:dyDescent="0.25">
      <c r="A38" s="6">
        <v>138</v>
      </c>
      <c r="B38" s="3"/>
      <c r="C38" s="3">
        <v>1</v>
      </c>
      <c r="D38" s="3"/>
      <c r="E38" s="3"/>
      <c r="F38" s="3">
        <v>1</v>
      </c>
      <c r="G38" s="3"/>
      <c r="H38" s="3">
        <v>1</v>
      </c>
      <c r="I38" s="3"/>
      <c r="J38" s="3">
        <v>1</v>
      </c>
      <c r="K38" s="3"/>
      <c r="L38" s="3">
        <v>1</v>
      </c>
      <c r="M38" s="3"/>
      <c r="N38" s="3"/>
      <c r="O38" s="3"/>
      <c r="P38" s="3"/>
      <c r="Q38" s="3"/>
      <c r="R38" s="3"/>
      <c r="S38" s="3"/>
      <c r="T38" s="3"/>
      <c r="U38" s="3"/>
      <c r="V38" s="3"/>
      <c r="W38" s="3"/>
      <c r="X38" s="3"/>
      <c r="Y38" s="3"/>
      <c r="Z38" s="3"/>
      <c r="AA38" s="3"/>
      <c r="AB38" s="3"/>
      <c r="AC38" s="3"/>
      <c r="AD38" s="3"/>
      <c r="AE38" s="3"/>
      <c r="AF38" s="3">
        <v>5</v>
      </c>
      <c r="AH38" s="7">
        <f>SUMPRODUCT(MAX((Table1[post_position])*(Table1[topic_id]=$A38)))</f>
        <v>11</v>
      </c>
      <c r="AI38" s="7" t="str">
        <f>"http://chandoo.org/forums/topic/"&amp;VLOOKUP(A38,'All Topics Data'!$A$2:$C$1243,3,FALSE)</f>
        <v>http://chandoo.org/forums/topic/closing-filedialogue-box</v>
      </c>
      <c r="AJ38" s="7" t="str">
        <f>LEFT(VLOOKUP(A38,'All Topics Data'!$A$2:$C$1243,2,FALSE),40)&amp;REPT("…",LEN(VLOOKUP(A38,'All Topics Data'!$A$2:$C$1243,2,FALSE))&gt;40)</f>
        <v>closing filedialogue box</v>
      </c>
      <c r="AK38" s="9">
        <f t="shared" si="14"/>
        <v>0</v>
      </c>
      <c r="AL38" s="9">
        <f t="shared" si="13"/>
        <v>1</v>
      </c>
      <c r="AM38" s="9">
        <f t="shared" si="13"/>
        <v>0</v>
      </c>
      <c r="AN38" s="9">
        <f t="shared" si="13"/>
        <v>0</v>
      </c>
      <c r="AO38" s="9">
        <f t="shared" si="13"/>
        <v>1</v>
      </c>
      <c r="AP38" s="9">
        <f t="shared" si="13"/>
        <v>0</v>
      </c>
      <c r="AQ38" s="9">
        <f t="shared" si="13"/>
        <v>1</v>
      </c>
      <c r="AR38" s="9">
        <f t="shared" si="13"/>
        <v>0</v>
      </c>
      <c r="AS38" s="9">
        <f t="shared" si="13"/>
        <v>1</v>
      </c>
      <c r="AT38" s="9">
        <f t="shared" si="13"/>
        <v>0</v>
      </c>
      <c r="AU38" s="9">
        <f t="shared" si="10"/>
        <v>1</v>
      </c>
      <c r="AV38" s="9" t="str">
        <f t="shared" si="10"/>
        <v/>
      </c>
      <c r="AW38" s="9" t="str">
        <f t="shared" si="10"/>
        <v/>
      </c>
      <c r="AX38" s="9" t="str">
        <f t="shared" si="10"/>
        <v/>
      </c>
      <c r="AY38" s="9" t="str">
        <f t="shared" si="10"/>
        <v/>
      </c>
      <c r="AZ38" s="9" t="str">
        <f t="shared" si="10"/>
        <v/>
      </c>
      <c r="BA38" s="9" t="str">
        <f t="shared" si="10"/>
        <v/>
      </c>
      <c r="BB38" s="9" t="str">
        <f t="shared" si="10"/>
        <v/>
      </c>
      <c r="BC38" s="9" t="str">
        <f t="shared" si="10"/>
        <v/>
      </c>
      <c r="BD38" s="9" t="str">
        <f t="shared" si="10"/>
        <v/>
      </c>
      <c r="BE38" s="9" t="str">
        <f t="shared" si="11"/>
        <v/>
      </c>
      <c r="BF38" s="9" t="str">
        <f t="shared" si="11"/>
        <v/>
      </c>
      <c r="BG38" s="9" t="str">
        <f t="shared" si="11"/>
        <v/>
      </c>
      <c r="BH38" s="9" t="str">
        <f t="shared" si="11"/>
        <v/>
      </c>
      <c r="BI38" s="9" t="str">
        <f t="shared" si="11"/>
        <v/>
      </c>
      <c r="BJ38" s="9" t="str">
        <f t="shared" si="11"/>
        <v/>
      </c>
      <c r="BK38" s="9" t="str">
        <f t="shared" si="11"/>
        <v/>
      </c>
      <c r="BL38" s="9" t="str">
        <f t="shared" si="11"/>
        <v/>
      </c>
      <c r="BM38" s="9" t="str">
        <f t="shared" si="11"/>
        <v/>
      </c>
      <c r="BN38" s="9" t="str">
        <f t="shared" si="11"/>
        <v/>
      </c>
      <c r="BO38" s="9" t="str">
        <f t="shared" si="12"/>
        <v/>
      </c>
      <c r="BP38" s="9" t="str">
        <f t="shared" si="12"/>
        <v/>
      </c>
      <c r="BQ38" s="9" t="str">
        <f t="shared" si="12"/>
        <v/>
      </c>
      <c r="BR38" s="9" t="str">
        <f t="shared" si="12"/>
        <v/>
      </c>
      <c r="BS38" s="9" t="str">
        <f t="shared" si="12"/>
        <v/>
      </c>
      <c r="BT38" s="9" t="str">
        <f t="shared" si="12"/>
        <v/>
      </c>
      <c r="BU38" s="9" t="str">
        <f t="shared" si="12"/>
        <v/>
      </c>
      <c r="BV38" s="9" t="str">
        <f t="shared" si="12"/>
        <v/>
      </c>
      <c r="BW38" s="9" t="str">
        <f t="shared" si="12"/>
        <v/>
      </c>
      <c r="BX38" s="9" t="str">
        <f t="shared" si="12"/>
        <v/>
      </c>
      <c r="BY38" s="9" t="str">
        <f t="shared" si="12"/>
        <v/>
      </c>
      <c r="BZ38" s="9" t="str">
        <f t="shared" si="12"/>
        <v/>
      </c>
    </row>
    <row r="39" spans="1:78" x14ac:dyDescent="0.25">
      <c r="A39" s="6">
        <v>142</v>
      </c>
      <c r="B39" s="3"/>
      <c r="C39" s="3">
        <v>1</v>
      </c>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v>1</v>
      </c>
      <c r="AH39" s="7">
        <f>SUMPRODUCT(MAX((Table1[post_position])*(Table1[topic_id]=$A39)))</f>
        <v>2</v>
      </c>
      <c r="AI39" s="7" t="str">
        <f>"http://chandoo.org/forums/topic/"&amp;VLOOKUP(A39,'All Topics Data'!$A$2:$C$1243,3,FALSE)</f>
        <v>http://chandoo.org/forums/topic/need-help-creating-a-product-catalog-in-excel</v>
      </c>
      <c r="AJ39" s="7" t="str">
        <f>LEFT(VLOOKUP(A39,'All Topics Data'!$A$2:$C$1243,2,FALSE),40)&amp;REPT("…",LEN(VLOOKUP(A39,'All Topics Data'!$A$2:$C$1243,2,FALSE))&gt;40)</f>
        <v>need help creating a product catalog in …</v>
      </c>
      <c r="AK39" s="9">
        <f t="shared" si="14"/>
        <v>0</v>
      </c>
      <c r="AL39" s="9">
        <f t="shared" si="13"/>
        <v>1</v>
      </c>
      <c r="AM39" s="9" t="str">
        <f t="shared" si="13"/>
        <v/>
      </c>
      <c r="AN39" s="9" t="str">
        <f t="shared" si="13"/>
        <v/>
      </c>
      <c r="AO39" s="9" t="str">
        <f t="shared" si="13"/>
        <v/>
      </c>
      <c r="AP39" s="9" t="str">
        <f t="shared" si="13"/>
        <v/>
      </c>
      <c r="AQ39" s="9" t="str">
        <f t="shared" si="13"/>
        <v/>
      </c>
      <c r="AR39" s="9" t="str">
        <f t="shared" si="13"/>
        <v/>
      </c>
      <c r="AS39" s="9" t="str">
        <f t="shared" si="13"/>
        <v/>
      </c>
      <c r="AT39" s="9" t="str">
        <f t="shared" si="13"/>
        <v/>
      </c>
      <c r="AU39" s="9" t="str">
        <f t="shared" si="10"/>
        <v/>
      </c>
      <c r="AV39" s="9" t="str">
        <f t="shared" si="10"/>
        <v/>
      </c>
      <c r="AW39" s="9" t="str">
        <f t="shared" si="10"/>
        <v/>
      </c>
      <c r="AX39" s="9" t="str">
        <f t="shared" si="10"/>
        <v/>
      </c>
      <c r="AY39" s="9" t="str">
        <f t="shared" si="10"/>
        <v/>
      </c>
      <c r="AZ39" s="9" t="str">
        <f t="shared" si="10"/>
        <v/>
      </c>
      <c r="BA39" s="9" t="str">
        <f t="shared" si="10"/>
        <v/>
      </c>
      <c r="BB39" s="9" t="str">
        <f t="shared" si="10"/>
        <v/>
      </c>
      <c r="BC39" s="9" t="str">
        <f t="shared" si="10"/>
        <v/>
      </c>
      <c r="BD39" s="9" t="str">
        <f t="shared" si="10"/>
        <v/>
      </c>
      <c r="BE39" s="9" t="str">
        <f t="shared" si="11"/>
        <v/>
      </c>
      <c r="BF39" s="9" t="str">
        <f t="shared" si="11"/>
        <v/>
      </c>
      <c r="BG39" s="9" t="str">
        <f t="shared" si="11"/>
        <v/>
      </c>
      <c r="BH39" s="9" t="str">
        <f t="shared" si="11"/>
        <v/>
      </c>
      <c r="BI39" s="9" t="str">
        <f t="shared" si="11"/>
        <v/>
      </c>
      <c r="BJ39" s="9" t="str">
        <f t="shared" si="11"/>
        <v/>
      </c>
      <c r="BK39" s="9" t="str">
        <f t="shared" si="11"/>
        <v/>
      </c>
      <c r="BL39" s="9" t="str">
        <f t="shared" si="11"/>
        <v/>
      </c>
      <c r="BM39" s="9" t="str">
        <f t="shared" si="11"/>
        <v/>
      </c>
      <c r="BN39" s="9" t="str">
        <f t="shared" si="11"/>
        <v/>
      </c>
      <c r="BO39" s="9" t="str">
        <f t="shared" si="12"/>
        <v/>
      </c>
      <c r="BP39" s="9" t="str">
        <f t="shared" si="12"/>
        <v/>
      </c>
      <c r="BQ39" s="9" t="str">
        <f t="shared" si="12"/>
        <v/>
      </c>
      <c r="BR39" s="9" t="str">
        <f t="shared" si="12"/>
        <v/>
      </c>
      <c r="BS39" s="9" t="str">
        <f t="shared" si="12"/>
        <v/>
      </c>
      <c r="BT39" s="9" t="str">
        <f t="shared" si="12"/>
        <v/>
      </c>
      <c r="BU39" s="9" t="str">
        <f t="shared" si="12"/>
        <v/>
      </c>
      <c r="BV39" s="9" t="str">
        <f t="shared" si="12"/>
        <v/>
      </c>
      <c r="BW39" s="9" t="str">
        <f t="shared" si="12"/>
        <v/>
      </c>
      <c r="BX39" s="9" t="str">
        <f t="shared" si="12"/>
        <v/>
      </c>
      <c r="BY39" s="9" t="str">
        <f t="shared" si="12"/>
        <v/>
      </c>
      <c r="BZ39" s="9" t="str">
        <f t="shared" si="12"/>
        <v/>
      </c>
    </row>
    <row r="40" spans="1:78" x14ac:dyDescent="0.25">
      <c r="A40" s="6">
        <v>143</v>
      </c>
      <c r="B40" s="3"/>
      <c r="C40" s="3">
        <v>1</v>
      </c>
      <c r="D40" s="3"/>
      <c r="E40" s="3">
        <v>1</v>
      </c>
      <c r="F40" s="3"/>
      <c r="G40" s="3"/>
      <c r="H40" s="3"/>
      <c r="I40" s="3"/>
      <c r="J40" s="3"/>
      <c r="K40" s="3"/>
      <c r="L40" s="3"/>
      <c r="M40" s="3"/>
      <c r="N40" s="3"/>
      <c r="O40" s="3"/>
      <c r="P40" s="3"/>
      <c r="Q40" s="3"/>
      <c r="R40" s="3"/>
      <c r="S40" s="3"/>
      <c r="T40" s="3"/>
      <c r="U40" s="3"/>
      <c r="V40" s="3"/>
      <c r="W40" s="3"/>
      <c r="X40" s="3"/>
      <c r="Y40" s="3"/>
      <c r="Z40" s="3"/>
      <c r="AA40" s="3"/>
      <c r="AB40" s="3"/>
      <c r="AC40" s="3"/>
      <c r="AD40" s="3"/>
      <c r="AE40" s="3"/>
      <c r="AF40" s="3">
        <v>2</v>
      </c>
      <c r="AH40" s="7">
        <f>SUMPRODUCT(MAX((Table1[post_position])*(Table1[topic_id]=$A40)))</f>
        <v>8</v>
      </c>
      <c r="AI40" s="7" t="str">
        <f>"http://chandoo.org/forums/topic/"&amp;VLOOKUP(A40,'All Topics Data'!$A$2:$C$1243,3,FALSE)</f>
        <v>http://chandoo.org/forums/topic/sales-dashboard-tutorial</v>
      </c>
      <c r="AJ40" s="7" t="str">
        <f>LEFT(VLOOKUP(A40,'All Topics Data'!$A$2:$C$1243,2,FALSE),40)&amp;REPT("…",LEN(VLOOKUP(A40,'All Topics Data'!$A$2:$C$1243,2,FALSE))&gt;40)</f>
        <v>Sales Dashboard Tutorial</v>
      </c>
      <c r="AK40" s="9">
        <f t="shared" si="14"/>
        <v>0</v>
      </c>
      <c r="AL40" s="9">
        <f t="shared" si="13"/>
        <v>1</v>
      </c>
      <c r="AM40" s="9">
        <f t="shared" si="13"/>
        <v>0</v>
      </c>
      <c r="AN40" s="9">
        <f t="shared" si="13"/>
        <v>1</v>
      </c>
      <c r="AO40" s="9">
        <f t="shared" si="13"/>
        <v>0</v>
      </c>
      <c r="AP40" s="9">
        <f t="shared" si="13"/>
        <v>0</v>
      </c>
      <c r="AQ40" s="9">
        <f t="shared" si="13"/>
        <v>0</v>
      </c>
      <c r="AR40" s="9">
        <f t="shared" si="13"/>
        <v>0</v>
      </c>
      <c r="AS40" s="9" t="str">
        <f t="shared" si="13"/>
        <v/>
      </c>
      <c r="AT40" s="9" t="str">
        <f t="shared" si="13"/>
        <v/>
      </c>
      <c r="AU40" s="9" t="str">
        <f t="shared" si="10"/>
        <v/>
      </c>
      <c r="AV40" s="9" t="str">
        <f t="shared" si="10"/>
        <v/>
      </c>
      <c r="AW40" s="9" t="str">
        <f t="shared" si="10"/>
        <v/>
      </c>
      <c r="AX40" s="9" t="str">
        <f t="shared" si="10"/>
        <v/>
      </c>
      <c r="AY40" s="9" t="str">
        <f t="shared" si="10"/>
        <v/>
      </c>
      <c r="AZ40" s="9" t="str">
        <f t="shared" si="10"/>
        <v/>
      </c>
      <c r="BA40" s="9" t="str">
        <f t="shared" si="10"/>
        <v/>
      </c>
      <c r="BB40" s="9" t="str">
        <f t="shared" si="10"/>
        <v/>
      </c>
      <c r="BC40" s="9" t="str">
        <f t="shared" si="10"/>
        <v/>
      </c>
      <c r="BD40" s="9" t="str">
        <f t="shared" si="10"/>
        <v/>
      </c>
      <c r="BE40" s="9" t="str">
        <f t="shared" si="11"/>
        <v/>
      </c>
      <c r="BF40" s="9" t="str">
        <f t="shared" si="11"/>
        <v/>
      </c>
      <c r="BG40" s="9" t="str">
        <f t="shared" si="11"/>
        <v/>
      </c>
      <c r="BH40" s="9" t="str">
        <f t="shared" si="11"/>
        <v/>
      </c>
      <c r="BI40" s="9" t="str">
        <f t="shared" si="11"/>
        <v/>
      </c>
      <c r="BJ40" s="9" t="str">
        <f t="shared" si="11"/>
        <v/>
      </c>
      <c r="BK40" s="9" t="str">
        <f t="shared" si="11"/>
        <v/>
      </c>
      <c r="BL40" s="9" t="str">
        <f t="shared" si="11"/>
        <v/>
      </c>
      <c r="BM40" s="9" t="str">
        <f t="shared" si="11"/>
        <v/>
      </c>
      <c r="BN40" s="9" t="str">
        <f t="shared" si="11"/>
        <v/>
      </c>
      <c r="BO40" s="9" t="str">
        <f t="shared" si="12"/>
        <v/>
      </c>
      <c r="BP40" s="9" t="str">
        <f t="shared" si="12"/>
        <v/>
      </c>
      <c r="BQ40" s="9" t="str">
        <f t="shared" si="12"/>
        <v/>
      </c>
      <c r="BR40" s="9" t="str">
        <f t="shared" si="12"/>
        <v/>
      </c>
      <c r="BS40" s="9" t="str">
        <f t="shared" si="12"/>
        <v/>
      </c>
      <c r="BT40" s="9" t="str">
        <f t="shared" si="12"/>
        <v/>
      </c>
      <c r="BU40" s="9" t="str">
        <f t="shared" si="12"/>
        <v/>
      </c>
      <c r="BV40" s="9" t="str">
        <f t="shared" si="12"/>
        <v/>
      </c>
      <c r="BW40" s="9" t="str">
        <f t="shared" si="12"/>
        <v/>
      </c>
      <c r="BX40" s="9" t="str">
        <f t="shared" si="12"/>
        <v/>
      </c>
      <c r="BY40" s="9" t="str">
        <f t="shared" si="12"/>
        <v/>
      </c>
      <c r="BZ40" s="9" t="str">
        <f t="shared" si="12"/>
        <v/>
      </c>
    </row>
    <row r="41" spans="1:78" x14ac:dyDescent="0.25">
      <c r="A41" s="6">
        <v>145</v>
      </c>
      <c r="B41" s="3"/>
      <c r="C41" s="3">
        <v>1</v>
      </c>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v>1</v>
      </c>
      <c r="AH41" s="7">
        <f>SUMPRODUCT(MAX((Table1[post_position])*(Table1[topic_id]=$A41)))</f>
        <v>3</v>
      </c>
      <c r="AI41" s="7" t="str">
        <f>"http://chandoo.org/forums/topic/"&amp;VLOOKUP(A41,'All Topics Data'!$A$2:$C$1243,3,FALSE)</f>
        <v>http://chandoo.org/forums/topic/bar-and-line-in-one-chart-on-2007</v>
      </c>
      <c r="AJ41" s="7" t="str">
        <f>LEFT(VLOOKUP(A41,'All Topics Data'!$A$2:$C$1243,2,FALSE),40)&amp;REPT("…",LEN(VLOOKUP(A41,'All Topics Data'!$A$2:$C$1243,2,FALSE))&gt;40)</f>
        <v>Bar and Line in one chart on 2007</v>
      </c>
      <c r="AK41" s="9">
        <f t="shared" si="14"/>
        <v>0</v>
      </c>
      <c r="AL41" s="9">
        <f t="shared" si="13"/>
        <v>1</v>
      </c>
      <c r="AM41" s="9">
        <f t="shared" si="13"/>
        <v>0</v>
      </c>
      <c r="AN41" s="9" t="str">
        <f t="shared" si="13"/>
        <v/>
      </c>
      <c r="AO41" s="9" t="str">
        <f t="shared" si="13"/>
        <v/>
      </c>
      <c r="AP41" s="9" t="str">
        <f t="shared" si="13"/>
        <v/>
      </c>
      <c r="AQ41" s="9" t="str">
        <f t="shared" si="13"/>
        <v/>
      </c>
      <c r="AR41" s="9" t="str">
        <f t="shared" si="13"/>
        <v/>
      </c>
      <c r="AS41" s="9" t="str">
        <f t="shared" si="13"/>
        <v/>
      </c>
      <c r="AT41" s="9" t="str">
        <f t="shared" si="13"/>
        <v/>
      </c>
      <c r="AU41" s="9" t="str">
        <f t="shared" si="10"/>
        <v/>
      </c>
      <c r="AV41" s="9" t="str">
        <f t="shared" si="10"/>
        <v/>
      </c>
      <c r="AW41" s="9" t="str">
        <f t="shared" si="10"/>
        <v/>
      </c>
      <c r="AX41" s="9" t="str">
        <f t="shared" si="10"/>
        <v/>
      </c>
      <c r="AY41" s="9" t="str">
        <f t="shared" si="10"/>
        <v/>
      </c>
      <c r="AZ41" s="9" t="str">
        <f t="shared" si="10"/>
        <v/>
      </c>
      <c r="BA41" s="9" t="str">
        <f t="shared" si="10"/>
        <v/>
      </c>
      <c r="BB41" s="9" t="str">
        <f t="shared" si="10"/>
        <v/>
      </c>
      <c r="BC41" s="9" t="str">
        <f t="shared" si="10"/>
        <v/>
      </c>
      <c r="BD41" s="9" t="str">
        <f t="shared" si="10"/>
        <v/>
      </c>
      <c r="BE41" s="9" t="str">
        <f t="shared" si="11"/>
        <v/>
      </c>
      <c r="BF41" s="9" t="str">
        <f t="shared" si="11"/>
        <v/>
      </c>
      <c r="BG41" s="9" t="str">
        <f t="shared" si="11"/>
        <v/>
      </c>
      <c r="BH41" s="9" t="str">
        <f t="shared" si="11"/>
        <v/>
      </c>
      <c r="BI41" s="9" t="str">
        <f t="shared" si="11"/>
        <v/>
      </c>
      <c r="BJ41" s="9" t="str">
        <f t="shared" si="11"/>
        <v/>
      </c>
      <c r="BK41" s="9" t="str">
        <f t="shared" si="11"/>
        <v/>
      </c>
      <c r="BL41" s="9" t="str">
        <f t="shared" si="11"/>
        <v/>
      </c>
      <c r="BM41" s="9" t="str">
        <f t="shared" si="11"/>
        <v/>
      </c>
      <c r="BN41" s="9" t="str">
        <f t="shared" si="11"/>
        <v/>
      </c>
      <c r="BO41" s="9" t="str">
        <f t="shared" si="12"/>
        <v/>
      </c>
      <c r="BP41" s="9" t="str">
        <f t="shared" si="12"/>
        <v/>
      </c>
      <c r="BQ41" s="9" t="str">
        <f t="shared" si="12"/>
        <v/>
      </c>
      <c r="BR41" s="9" t="str">
        <f t="shared" si="12"/>
        <v/>
      </c>
      <c r="BS41" s="9" t="str">
        <f t="shared" si="12"/>
        <v/>
      </c>
      <c r="BT41" s="9" t="str">
        <f t="shared" si="12"/>
        <v/>
      </c>
      <c r="BU41" s="9" t="str">
        <f t="shared" si="12"/>
        <v/>
      </c>
      <c r="BV41" s="9" t="str">
        <f t="shared" si="12"/>
        <v/>
      </c>
      <c r="BW41" s="9" t="str">
        <f t="shared" si="12"/>
        <v/>
      </c>
      <c r="BX41" s="9" t="str">
        <f t="shared" si="12"/>
        <v/>
      </c>
      <c r="BY41" s="9" t="str">
        <f t="shared" si="12"/>
        <v/>
      </c>
      <c r="BZ41" s="9" t="str">
        <f t="shared" si="12"/>
        <v/>
      </c>
    </row>
    <row r="42" spans="1:78" x14ac:dyDescent="0.25">
      <c r="A42" s="6">
        <v>146</v>
      </c>
      <c r="B42" s="3"/>
      <c r="C42" s="3">
        <v>1</v>
      </c>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v>1</v>
      </c>
      <c r="AH42" s="7">
        <f>SUMPRODUCT(MAX((Table1[post_position])*(Table1[topic_id]=$A42)))</f>
        <v>2</v>
      </c>
      <c r="AI42" s="7" t="str">
        <f>"http://chandoo.org/forums/topic/"&amp;VLOOKUP(A42,'All Topics Data'!$A$2:$C$1243,3,FALSE)</f>
        <v>http://chandoo.org/forums/topic/can-i-do-this-in-excel</v>
      </c>
      <c r="AJ42" s="7" t="str">
        <f>LEFT(VLOOKUP(A42,'All Topics Data'!$A$2:$C$1243,2,FALSE),40)&amp;REPT("…",LEN(VLOOKUP(A42,'All Topics Data'!$A$2:$C$1243,2,FALSE))&gt;40)</f>
        <v>Can I do this in Excel?</v>
      </c>
      <c r="AK42" s="9">
        <f t="shared" si="14"/>
        <v>0</v>
      </c>
      <c r="AL42" s="9">
        <f t="shared" si="13"/>
        <v>1</v>
      </c>
      <c r="AM42" s="9" t="str">
        <f t="shared" si="13"/>
        <v/>
      </c>
      <c r="AN42" s="9" t="str">
        <f t="shared" si="13"/>
        <v/>
      </c>
      <c r="AO42" s="9" t="str">
        <f t="shared" si="13"/>
        <v/>
      </c>
      <c r="AP42" s="9" t="str">
        <f t="shared" si="13"/>
        <v/>
      </c>
      <c r="AQ42" s="9" t="str">
        <f t="shared" si="13"/>
        <v/>
      </c>
      <c r="AR42" s="9" t="str">
        <f t="shared" si="13"/>
        <v/>
      </c>
      <c r="AS42" s="9" t="str">
        <f t="shared" si="13"/>
        <v/>
      </c>
      <c r="AT42" s="9" t="str">
        <f t="shared" si="13"/>
        <v/>
      </c>
      <c r="AU42" s="9" t="str">
        <f t="shared" ref="AU42:BD51" si="15">IF(AU$4&lt;=$AH42,IFERROR(GETPIVOTDATA("Hui Reply?",$A$4,"topic_id",$A42,"post_position",AU$4),0),"")</f>
        <v/>
      </c>
      <c r="AV42" s="9" t="str">
        <f t="shared" si="15"/>
        <v/>
      </c>
      <c r="AW42" s="9" t="str">
        <f t="shared" si="15"/>
        <v/>
      </c>
      <c r="AX42" s="9" t="str">
        <f t="shared" si="15"/>
        <v/>
      </c>
      <c r="AY42" s="9" t="str">
        <f t="shared" si="15"/>
        <v/>
      </c>
      <c r="AZ42" s="9" t="str">
        <f t="shared" si="15"/>
        <v/>
      </c>
      <c r="BA42" s="9" t="str">
        <f t="shared" si="15"/>
        <v/>
      </c>
      <c r="BB42" s="9" t="str">
        <f t="shared" si="15"/>
        <v/>
      </c>
      <c r="BC42" s="9" t="str">
        <f t="shared" si="15"/>
        <v/>
      </c>
      <c r="BD42" s="9" t="str">
        <f t="shared" si="15"/>
        <v/>
      </c>
      <c r="BE42" s="9" t="str">
        <f t="shared" ref="BE42:BN51" si="16">IF(BE$4&lt;=$AH42,IFERROR(GETPIVOTDATA("Hui Reply?",$A$4,"topic_id",$A42,"post_position",BE$4),0),"")</f>
        <v/>
      </c>
      <c r="BF42" s="9" t="str">
        <f t="shared" si="16"/>
        <v/>
      </c>
      <c r="BG42" s="9" t="str">
        <f t="shared" si="16"/>
        <v/>
      </c>
      <c r="BH42" s="9" t="str">
        <f t="shared" si="16"/>
        <v/>
      </c>
      <c r="BI42" s="9" t="str">
        <f t="shared" si="16"/>
        <v/>
      </c>
      <c r="BJ42" s="9" t="str">
        <f t="shared" si="16"/>
        <v/>
      </c>
      <c r="BK42" s="9" t="str">
        <f t="shared" si="16"/>
        <v/>
      </c>
      <c r="BL42" s="9" t="str">
        <f t="shared" si="16"/>
        <v/>
      </c>
      <c r="BM42" s="9" t="str">
        <f t="shared" si="16"/>
        <v/>
      </c>
      <c r="BN42" s="9" t="str">
        <f t="shared" si="16"/>
        <v/>
      </c>
      <c r="BO42" s="9" t="str">
        <f t="shared" ref="BO42:BZ51" si="17">IF(BO$4&lt;=$AH42,IFERROR(GETPIVOTDATA("Hui Reply?",$A$4,"topic_id",$A42,"post_position",BO$4),0),"")</f>
        <v/>
      </c>
      <c r="BP42" s="9" t="str">
        <f t="shared" si="17"/>
        <v/>
      </c>
      <c r="BQ42" s="9" t="str">
        <f t="shared" si="17"/>
        <v/>
      </c>
      <c r="BR42" s="9" t="str">
        <f t="shared" si="17"/>
        <v/>
      </c>
      <c r="BS42" s="9" t="str">
        <f t="shared" si="17"/>
        <v/>
      </c>
      <c r="BT42" s="9" t="str">
        <f t="shared" si="17"/>
        <v/>
      </c>
      <c r="BU42" s="9" t="str">
        <f t="shared" si="17"/>
        <v/>
      </c>
      <c r="BV42" s="9" t="str">
        <f t="shared" si="17"/>
        <v/>
      </c>
      <c r="BW42" s="9" t="str">
        <f t="shared" si="17"/>
        <v/>
      </c>
      <c r="BX42" s="9" t="str">
        <f t="shared" si="17"/>
        <v/>
      </c>
      <c r="BY42" s="9" t="str">
        <f t="shared" si="17"/>
        <v/>
      </c>
      <c r="BZ42" s="9" t="str">
        <f t="shared" si="17"/>
        <v/>
      </c>
    </row>
    <row r="43" spans="1:78" x14ac:dyDescent="0.25">
      <c r="A43" s="6">
        <v>147</v>
      </c>
      <c r="B43" s="3"/>
      <c r="C43" s="3"/>
      <c r="D43" s="3"/>
      <c r="E43" s="3"/>
      <c r="F43" s="3">
        <v>1</v>
      </c>
      <c r="G43" s="3"/>
      <c r="H43" s="3"/>
      <c r="I43" s="3"/>
      <c r="J43" s="3"/>
      <c r="K43" s="3"/>
      <c r="L43" s="3"/>
      <c r="M43" s="3"/>
      <c r="N43" s="3"/>
      <c r="O43" s="3"/>
      <c r="P43" s="3"/>
      <c r="Q43" s="3"/>
      <c r="R43" s="3"/>
      <c r="S43" s="3"/>
      <c r="T43" s="3"/>
      <c r="U43" s="3"/>
      <c r="V43" s="3"/>
      <c r="W43" s="3"/>
      <c r="X43" s="3"/>
      <c r="Y43" s="3"/>
      <c r="Z43" s="3"/>
      <c r="AA43" s="3"/>
      <c r="AB43" s="3"/>
      <c r="AC43" s="3"/>
      <c r="AD43" s="3"/>
      <c r="AE43" s="3"/>
      <c r="AF43" s="3">
        <v>1</v>
      </c>
      <c r="AH43" s="7">
        <f>SUMPRODUCT(MAX((Table1[post_position])*(Table1[topic_id]=$A43)))</f>
        <v>7</v>
      </c>
      <c r="AI43" s="7" t="str">
        <f>"http://chandoo.org/forums/topic/"&amp;VLOOKUP(A43,'All Topics Data'!$A$2:$C$1243,3,FALSE)</f>
        <v>http://chandoo.org/forums/topic/how-to-debug-an-udf</v>
      </c>
      <c r="AJ43" s="7" t="str">
        <f>LEFT(VLOOKUP(A43,'All Topics Data'!$A$2:$C$1243,2,FALSE),40)&amp;REPT("…",LEN(VLOOKUP(A43,'All Topics Data'!$A$2:$C$1243,2,FALSE))&gt;40)</f>
        <v>How to debug an UDF?</v>
      </c>
      <c r="AK43" s="9">
        <f t="shared" si="14"/>
        <v>0</v>
      </c>
      <c r="AL43" s="9">
        <f t="shared" ref="AL43:AT52" si="18">IF(AL$4&lt;=$AH43,IFERROR(GETPIVOTDATA("Hui Reply?",$A$4,"topic_id",$A43,"post_position",AL$4),0),"")</f>
        <v>0</v>
      </c>
      <c r="AM43" s="9">
        <f t="shared" si="18"/>
        <v>0</v>
      </c>
      <c r="AN43" s="9">
        <f t="shared" si="18"/>
        <v>0</v>
      </c>
      <c r="AO43" s="9">
        <f t="shared" si="18"/>
        <v>1</v>
      </c>
      <c r="AP43" s="9">
        <f t="shared" si="18"/>
        <v>0</v>
      </c>
      <c r="AQ43" s="9">
        <f t="shared" si="18"/>
        <v>0</v>
      </c>
      <c r="AR43" s="9" t="str">
        <f t="shared" si="18"/>
        <v/>
      </c>
      <c r="AS43" s="9" t="str">
        <f t="shared" si="18"/>
        <v/>
      </c>
      <c r="AT43" s="9" t="str">
        <f t="shared" si="18"/>
        <v/>
      </c>
      <c r="AU43" s="9" t="str">
        <f t="shared" si="15"/>
        <v/>
      </c>
      <c r="AV43" s="9" t="str">
        <f t="shared" si="15"/>
        <v/>
      </c>
      <c r="AW43" s="9" t="str">
        <f t="shared" si="15"/>
        <v/>
      </c>
      <c r="AX43" s="9" t="str">
        <f t="shared" si="15"/>
        <v/>
      </c>
      <c r="AY43" s="9" t="str">
        <f t="shared" si="15"/>
        <v/>
      </c>
      <c r="AZ43" s="9" t="str">
        <f t="shared" si="15"/>
        <v/>
      </c>
      <c r="BA43" s="9" t="str">
        <f t="shared" si="15"/>
        <v/>
      </c>
      <c r="BB43" s="9" t="str">
        <f t="shared" si="15"/>
        <v/>
      </c>
      <c r="BC43" s="9" t="str">
        <f t="shared" si="15"/>
        <v/>
      </c>
      <c r="BD43" s="9" t="str">
        <f t="shared" si="15"/>
        <v/>
      </c>
      <c r="BE43" s="9" t="str">
        <f t="shared" si="16"/>
        <v/>
      </c>
      <c r="BF43" s="9" t="str">
        <f t="shared" si="16"/>
        <v/>
      </c>
      <c r="BG43" s="9" t="str">
        <f t="shared" si="16"/>
        <v/>
      </c>
      <c r="BH43" s="9" t="str">
        <f t="shared" si="16"/>
        <v/>
      </c>
      <c r="BI43" s="9" t="str">
        <f t="shared" si="16"/>
        <v/>
      </c>
      <c r="BJ43" s="9" t="str">
        <f t="shared" si="16"/>
        <v/>
      </c>
      <c r="BK43" s="9" t="str">
        <f t="shared" si="16"/>
        <v/>
      </c>
      <c r="BL43" s="9" t="str">
        <f t="shared" si="16"/>
        <v/>
      </c>
      <c r="BM43" s="9" t="str">
        <f t="shared" si="16"/>
        <v/>
      </c>
      <c r="BN43" s="9" t="str">
        <f t="shared" si="16"/>
        <v/>
      </c>
      <c r="BO43" s="9" t="str">
        <f t="shared" si="17"/>
        <v/>
      </c>
      <c r="BP43" s="9" t="str">
        <f t="shared" si="17"/>
        <v/>
      </c>
      <c r="BQ43" s="9" t="str">
        <f t="shared" si="17"/>
        <v/>
      </c>
      <c r="BR43" s="9" t="str">
        <f t="shared" si="17"/>
        <v/>
      </c>
      <c r="BS43" s="9" t="str">
        <f t="shared" si="17"/>
        <v/>
      </c>
      <c r="BT43" s="9" t="str">
        <f t="shared" si="17"/>
        <v/>
      </c>
      <c r="BU43" s="9" t="str">
        <f t="shared" si="17"/>
        <v/>
      </c>
      <c r="BV43" s="9" t="str">
        <f t="shared" si="17"/>
        <v/>
      </c>
      <c r="BW43" s="9" t="str">
        <f t="shared" si="17"/>
        <v/>
      </c>
      <c r="BX43" s="9" t="str">
        <f t="shared" si="17"/>
        <v/>
      </c>
      <c r="BY43" s="9" t="str">
        <f t="shared" si="17"/>
        <v/>
      </c>
      <c r="BZ43" s="9" t="str">
        <f t="shared" si="17"/>
        <v/>
      </c>
    </row>
    <row r="44" spans="1:78" x14ac:dyDescent="0.25">
      <c r="A44" s="6">
        <v>148</v>
      </c>
      <c r="B44" s="3"/>
      <c r="C44" s="3"/>
      <c r="D44" s="3">
        <v>1</v>
      </c>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v>1</v>
      </c>
      <c r="AH44" s="7">
        <f>SUMPRODUCT(MAX((Table1[post_position])*(Table1[topic_id]=$A44)))</f>
        <v>5</v>
      </c>
      <c r="AI44" s="7" t="str">
        <f>"http://chandoo.org/forums/topic/"&amp;VLOOKUP(A44,'All Topics Data'!$A$2:$C$1243,3,FALSE)</f>
        <v>http://chandoo.org/forums/topic/employee-photo-that-changes-depending-of-list-validation</v>
      </c>
      <c r="AJ44" s="7" t="str">
        <f>LEFT(VLOOKUP(A44,'All Topics Data'!$A$2:$C$1243,2,FALSE),40)&amp;REPT("…",LEN(VLOOKUP(A44,'All Topics Data'!$A$2:$C$1243,2,FALSE))&gt;40)</f>
        <v>Employee Photo that changes depending of…</v>
      </c>
      <c r="AK44" s="9">
        <f t="shared" si="14"/>
        <v>0</v>
      </c>
      <c r="AL44" s="9">
        <f t="shared" si="18"/>
        <v>0</v>
      </c>
      <c r="AM44" s="9">
        <f t="shared" si="18"/>
        <v>1</v>
      </c>
      <c r="AN44" s="9">
        <f t="shared" si="18"/>
        <v>0</v>
      </c>
      <c r="AO44" s="9">
        <f t="shared" si="18"/>
        <v>0</v>
      </c>
      <c r="AP44" s="9" t="str">
        <f t="shared" si="18"/>
        <v/>
      </c>
      <c r="AQ44" s="9" t="str">
        <f t="shared" si="18"/>
        <v/>
      </c>
      <c r="AR44" s="9" t="str">
        <f t="shared" si="18"/>
        <v/>
      </c>
      <c r="AS44" s="9" t="str">
        <f t="shared" si="18"/>
        <v/>
      </c>
      <c r="AT44" s="9" t="str">
        <f t="shared" si="18"/>
        <v/>
      </c>
      <c r="AU44" s="9" t="str">
        <f t="shared" si="15"/>
        <v/>
      </c>
      <c r="AV44" s="9" t="str">
        <f t="shared" si="15"/>
        <v/>
      </c>
      <c r="AW44" s="9" t="str">
        <f t="shared" si="15"/>
        <v/>
      </c>
      <c r="AX44" s="9" t="str">
        <f t="shared" si="15"/>
        <v/>
      </c>
      <c r="AY44" s="9" t="str">
        <f t="shared" si="15"/>
        <v/>
      </c>
      <c r="AZ44" s="9" t="str">
        <f t="shared" si="15"/>
        <v/>
      </c>
      <c r="BA44" s="9" t="str">
        <f t="shared" si="15"/>
        <v/>
      </c>
      <c r="BB44" s="9" t="str">
        <f t="shared" si="15"/>
        <v/>
      </c>
      <c r="BC44" s="9" t="str">
        <f t="shared" si="15"/>
        <v/>
      </c>
      <c r="BD44" s="9" t="str">
        <f t="shared" si="15"/>
        <v/>
      </c>
      <c r="BE44" s="9" t="str">
        <f t="shared" si="16"/>
        <v/>
      </c>
      <c r="BF44" s="9" t="str">
        <f t="shared" si="16"/>
        <v/>
      </c>
      <c r="BG44" s="9" t="str">
        <f t="shared" si="16"/>
        <v/>
      </c>
      <c r="BH44" s="9" t="str">
        <f t="shared" si="16"/>
        <v/>
      </c>
      <c r="BI44" s="9" t="str">
        <f t="shared" si="16"/>
        <v/>
      </c>
      <c r="BJ44" s="9" t="str">
        <f t="shared" si="16"/>
        <v/>
      </c>
      <c r="BK44" s="9" t="str">
        <f t="shared" si="16"/>
        <v/>
      </c>
      <c r="BL44" s="9" t="str">
        <f t="shared" si="16"/>
        <v/>
      </c>
      <c r="BM44" s="9" t="str">
        <f t="shared" si="16"/>
        <v/>
      </c>
      <c r="BN44" s="9" t="str">
        <f t="shared" si="16"/>
        <v/>
      </c>
      <c r="BO44" s="9" t="str">
        <f t="shared" si="17"/>
        <v/>
      </c>
      <c r="BP44" s="9" t="str">
        <f t="shared" si="17"/>
        <v/>
      </c>
      <c r="BQ44" s="9" t="str">
        <f t="shared" si="17"/>
        <v/>
      </c>
      <c r="BR44" s="9" t="str">
        <f t="shared" si="17"/>
        <v/>
      </c>
      <c r="BS44" s="9" t="str">
        <f t="shared" si="17"/>
        <v/>
      </c>
      <c r="BT44" s="9" t="str">
        <f t="shared" si="17"/>
        <v/>
      </c>
      <c r="BU44" s="9" t="str">
        <f t="shared" si="17"/>
        <v/>
      </c>
      <c r="BV44" s="9" t="str">
        <f t="shared" si="17"/>
        <v/>
      </c>
      <c r="BW44" s="9" t="str">
        <f t="shared" si="17"/>
        <v/>
      </c>
      <c r="BX44" s="9" t="str">
        <f t="shared" si="17"/>
        <v/>
      </c>
      <c r="BY44" s="9" t="str">
        <f t="shared" si="17"/>
        <v/>
      </c>
      <c r="BZ44" s="9" t="str">
        <f t="shared" si="17"/>
        <v/>
      </c>
    </row>
    <row r="45" spans="1:78" x14ac:dyDescent="0.25">
      <c r="A45" s="6">
        <v>149</v>
      </c>
      <c r="B45" s="3"/>
      <c r="C45" s="3">
        <v>1</v>
      </c>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v>1</v>
      </c>
      <c r="AH45" s="7">
        <f>SUMPRODUCT(MAX((Table1[post_position])*(Table1[topic_id]=$A45)))</f>
        <v>2</v>
      </c>
      <c r="AI45" s="7" t="str">
        <f>"http://chandoo.org/forums/topic/"&amp;VLOOKUP(A45,'All Topics Data'!$A$2:$C$1243,3,FALSE)</f>
        <v>http://chandoo.org/forums/topic/doing-a-lookup-from-table-with-a-value-range</v>
      </c>
      <c r="AJ45" s="7" t="str">
        <f>LEFT(VLOOKUP(A45,'All Topics Data'!$A$2:$C$1243,2,FALSE),40)&amp;REPT("…",LEN(VLOOKUP(A45,'All Topics Data'!$A$2:$C$1243,2,FALSE))&gt;40)</f>
        <v>Doing a lookup from table with a value r…</v>
      </c>
      <c r="AK45" s="9">
        <f t="shared" si="14"/>
        <v>0</v>
      </c>
      <c r="AL45" s="9">
        <f t="shared" si="18"/>
        <v>1</v>
      </c>
      <c r="AM45" s="9" t="str">
        <f t="shared" si="18"/>
        <v/>
      </c>
      <c r="AN45" s="9" t="str">
        <f t="shared" si="18"/>
        <v/>
      </c>
      <c r="AO45" s="9" t="str">
        <f t="shared" si="18"/>
        <v/>
      </c>
      <c r="AP45" s="9" t="str">
        <f t="shared" si="18"/>
        <v/>
      </c>
      <c r="AQ45" s="9" t="str">
        <f t="shared" si="18"/>
        <v/>
      </c>
      <c r="AR45" s="9" t="str">
        <f t="shared" si="18"/>
        <v/>
      </c>
      <c r="AS45" s="9" t="str">
        <f t="shared" si="18"/>
        <v/>
      </c>
      <c r="AT45" s="9" t="str">
        <f t="shared" si="18"/>
        <v/>
      </c>
      <c r="AU45" s="9" t="str">
        <f t="shared" si="15"/>
        <v/>
      </c>
      <c r="AV45" s="9" t="str">
        <f t="shared" si="15"/>
        <v/>
      </c>
      <c r="AW45" s="9" t="str">
        <f t="shared" si="15"/>
        <v/>
      </c>
      <c r="AX45" s="9" t="str">
        <f t="shared" si="15"/>
        <v/>
      </c>
      <c r="AY45" s="9" t="str">
        <f t="shared" si="15"/>
        <v/>
      </c>
      <c r="AZ45" s="9" t="str">
        <f t="shared" si="15"/>
        <v/>
      </c>
      <c r="BA45" s="9" t="str">
        <f t="shared" si="15"/>
        <v/>
      </c>
      <c r="BB45" s="9" t="str">
        <f t="shared" si="15"/>
        <v/>
      </c>
      <c r="BC45" s="9" t="str">
        <f t="shared" si="15"/>
        <v/>
      </c>
      <c r="BD45" s="9" t="str">
        <f t="shared" si="15"/>
        <v/>
      </c>
      <c r="BE45" s="9" t="str">
        <f t="shared" si="16"/>
        <v/>
      </c>
      <c r="BF45" s="9" t="str">
        <f t="shared" si="16"/>
        <v/>
      </c>
      <c r="BG45" s="9" t="str">
        <f t="shared" si="16"/>
        <v/>
      </c>
      <c r="BH45" s="9" t="str">
        <f t="shared" si="16"/>
        <v/>
      </c>
      <c r="BI45" s="9" t="str">
        <f t="shared" si="16"/>
        <v/>
      </c>
      <c r="BJ45" s="9" t="str">
        <f t="shared" si="16"/>
        <v/>
      </c>
      <c r="BK45" s="9" t="str">
        <f t="shared" si="16"/>
        <v/>
      </c>
      <c r="BL45" s="9" t="str">
        <f t="shared" si="16"/>
        <v/>
      </c>
      <c r="BM45" s="9" t="str">
        <f t="shared" si="16"/>
        <v/>
      </c>
      <c r="BN45" s="9" t="str">
        <f t="shared" si="16"/>
        <v/>
      </c>
      <c r="BO45" s="9" t="str">
        <f t="shared" si="17"/>
        <v/>
      </c>
      <c r="BP45" s="9" t="str">
        <f t="shared" si="17"/>
        <v/>
      </c>
      <c r="BQ45" s="9" t="str">
        <f t="shared" si="17"/>
        <v/>
      </c>
      <c r="BR45" s="9" t="str">
        <f t="shared" si="17"/>
        <v/>
      </c>
      <c r="BS45" s="9" t="str">
        <f t="shared" si="17"/>
        <v/>
      </c>
      <c r="BT45" s="9" t="str">
        <f t="shared" si="17"/>
        <v/>
      </c>
      <c r="BU45" s="9" t="str">
        <f t="shared" si="17"/>
        <v/>
      </c>
      <c r="BV45" s="9" t="str">
        <f t="shared" si="17"/>
        <v/>
      </c>
      <c r="BW45" s="9" t="str">
        <f t="shared" si="17"/>
        <v/>
      </c>
      <c r="BX45" s="9" t="str">
        <f t="shared" si="17"/>
        <v/>
      </c>
      <c r="BY45" s="9" t="str">
        <f t="shared" si="17"/>
        <v/>
      </c>
      <c r="BZ45" s="9" t="str">
        <f t="shared" si="17"/>
        <v/>
      </c>
    </row>
    <row r="46" spans="1:78" x14ac:dyDescent="0.25">
      <c r="A46" s="6">
        <v>150</v>
      </c>
      <c r="B46" s="3"/>
      <c r="C46" s="3">
        <v>1</v>
      </c>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v>1</v>
      </c>
      <c r="AH46" s="7">
        <f>SUMPRODUCT(MAX((Table1[post_position])*(Table1[topic_id]=$A46)))</f>
        <v>3</v>
      </c>
      <c r="AI46" s="7" t="str">
        <f>"http://chandoo.org/forums/topic/"&amp;VLOOKUP(A46,'All Topics Data'!$A$2:$C$1243,3,FALSE)</f>
        <v>http://chandoo.org/forums/topic/easier-to-do-in-excel-or-something-else</v>
      </c>
      <c r="AJ46" s="7" t="str">
        <f>LEFT(VLOOKUP(A46,'All Topics Data'!$A$2:$C$1243,2,FALSE),40)&amp;REPT("…",LEN(VLOOKUP(A46,'All Topics Data'!$A$2:$C$1243,2,FALSE))&gt;40)</f>
        <v>Easier to do in Excel or something else?</v>
      </c>
      <c r="AK46" s="9">
        <f t="shared" si="14"/>
        <v>0</v>
      </c>
      <c r="AL46" s="9">
        <f t="shared" si="18"/>
        <v>1</v>
      </c>
      <c r="AM46" s="9">
        <f t="shared" si="18"/>
        <v>0</v>
      </c>
      <c r="AN46" s="9" t="str">
        <f t="shared" si="18"/>
        <v/>
      </c>
      <c r="AO46" s="9" t="str">
        <f t="shared" si="18"/>
        <v/>
      </c>
      <c r="AP46" s="9" t="str">
        <f t="shared" si="18"/>
        <v/>
      </c>
      <c r="AQ46" s="9" t="str">
        <f t="shared" si="18"/>
        <v/>
      </c>
      <c r="AR46" s="9" t="str">
        <f t="shared" si="18"/>
        <v/>
      </c>
      <c r="AS46" s="9" t="str">
        <f t="shared" si="18"/>
        <v/>
      </c>
      <c r="AT46" s="9" t="str">
        <f t="shared" si="18"/>
        <v/>
      </c>
      <c r="AU46" s="9" t="str">
        <f t="shared" si="15"/>
        <v/>
      </c>
      <c r="AV46" s="9" t="str">
        <f t="shared" si="15"/>
        <v/>
      </c>
      <c r="AW46" s="9" t="str">
        <f t="shared" si="15"/>
        <v/>
      </c>
      <c r="AX46" s="9" t="str">
        <f t="shared" si="15"/>
        <v/>
      </c>
      <c r="AY46" s="9" t="str">
        <f t="shared" si="15"/>
        <v/>
      </c>
      <c r="AZ46" s="9" t="str">
        <f t="shared" si="15"/>
        <v/>
      </c>
      <c r="BA46" s="9" t="str">
        <f t="shared" si="15"/>
        <v/>
      </c>
      <c r="BB46" s="9" t="str">
        <f t="shared" si="15"/>
        <v/>
      </c>
      <c r="BC46" s="9" t="str">
        <f t="shared" si="15"/>
        <v/>
      </c>
      <c r="BD46" s="9" t="str">
        <f t="shared" si="15"/>
        <v/>
      </c>
      <c r="BE46" s="9" t="str">
        <f t="shared" si="16"/>
        <v/>
      </c>
      <c r="BF46" s="9" t="str">
        <f t="shared" si="16"/>
        <v/>
      </c>
      <c r="BG46" s="9" t="str">
        <f t="shared" si="16"/>
        <v/>
      </c>
      <c r="BH46" s="9" t="str">
        <f t="shared" si="16"/>
        <v/>
      </c>
      <c r="BI46" s="9" t="str">
        <f t="shared" si="16"/>
        <v/>
      </c>
      <c r="BJ46" s="9" t="str">
        <f t="shared" si="16"/>
        <v/>
      </c>
      <c r="BK46" s="9" t="str">
        <f t="shared" si="16"/>
        <v/>
      </c>
      <c r="BL46" s="9" t="str">
        <f t="shared" si="16"/>
        <v/>
      </c>
      <c r="BM46" s="9" t="str">
        <f t="shared" si="16"/>
        <v/>
      </c>
      <c r="BN46" s="9" t="str">
        <f t="shared" si="16"/>
        <v/>
      </c>
      <c r="BO46" s="9" t="str">
        <f t="shared" si="17"/>
        <v/>
      </c>
      <c r="BP46" s="9" t="str">
        <f t="shared" si="17"/>
        <v/>
      </c>
      <c r="BQ46" s="9" t="str">
        <f t="shared" si="17"/>
        <v/>
      </c>
      <c r="BR46" s="9" t="str">
        <f t="shared" si="17"/>
        <v/>
      </c>
      <c r="BS46" s="9" t="str">
        <f t="shared" si="17"/>
        <v/>
      </c>
      <c r="BT46" s="9" t="str">
        <f t="shared" si="17"/>
        <v/>
      </c>
      <c r="BU46" s="9" t="str">
        <f t="shared" si="17"/>
        <v/>
      </c>
      <c r="BV46" s="9" t="str">
        <f t="shared" si="17"/>
        <v/>
      </c>
      <c r="BW46" s="9" t="str">
        <f t="shared" si="17"/>
        <v/>
      </c>
      <c r="BX46" s="9" t="str">
        <f t="shared" si="17"/>
        <v/>
      </c>
      <c r="BY46" s="9" t="str">
        <f t="shared" si="17"/>
        <v/>
      </c>
      <c r="BZ46" s="9" t="str">
        <f t="shared" si="17"/>
        <v/>
      </c>
    </row>
    <row r="47" spans="1:78" x14ac:dyDescent="0.25">
      <c r="A47" s="6">
        <v>151</v>
      </c>
      <c r="B47" s="3"/>
      <c r="C47" s="3">
        <v>1</v>
      </c>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v>1</v>
      </c>
      <c r="AH47" s="7">
        <f>SUMPRODUCT(MAX((Table1[post_position])*(Table1[topic_id]=$A47)))</f>
        <v>2</v>
      </c>
      <c r="AI47" s="7" t="str">
        <f>"http://chandoo.org/forums/topic/"&amp;VLOOKUP(A47,'All Topics Data'!$A$2:$C$1243,3,FALSE)</f>
        <v>http://chandoo.org/forums/topic/y2k38</v>
      </c>
      <c r="AJ47" s="7" t="str">
        <f>LEFT(VLOOKUP(A47,'All Topics Data'!$A$2:$C$1243,2,FALSE),40)&amp;REPT("…",LEN(VLOOKUP(A47,'All Topics Data'!$A$2:$C$1243,2,FALSE))&gt;40)</f>
        <v>Y2K38</v>
      </c>
      <c r="AK47" s="9">
        <f t="shared" si="14"/>
        <v>0</v>
      </c>
      <c r="AL47" s="9">
        <f t="shared" si="18"/>
        <v>1</v>
      </c>
      <c r="AM47" s="9" t="str">
        <f t="shared" si="18"/>
        <v/>
      </c>
      <c r="AN47" s="9" t="str">
        <f t="shared" si="18"/>
        <v/>
      </c>
      <c r="AO47" s="9" t="str">
        <f t="shared" si="18"/>
        <v/>
      </c>
      <c r="AP47" s="9" t="str">
        <f t="shared" si="18"/>
        <v/>
      </c>
      <c r="AQ47" s="9" t="str">
        <f t="shared" si="18"/>
        <v/>
      </c>
      <c r="AR47" s="9" t="str">
        <f t="shared" si="18"/>
        <v/>
      </c>
      <c r="AS47" s="9" t="str">
        <f t="shared" si="18"/>
        <v/>
      </c>
      <c r="AT47" s="9" t="str">
        <f t="shared" si="18"/>
        <v/>
      </c>
      <c r="AU47" s="9" t="str">
        <f t="shared" si="15"/>
        <v/>
      </c>
      <c r="AV47" s="9" t="str">
        <f t="shared" si="15"/>
        <v/>
      </c>
      <c r="AW47" s="9" t="str">
        <f t="shared" si="15"/>
        <v/>
      </c>
      <c r="AX47" s="9" t="str">
        <f t="shared" si="15"/>
        <v/>
      </c>
      <c r="AY47" s="9" t="str">
        <f t="shared" si="15"/>
        <v/>
      </c>
      <c r="AZ47" s="9" t="str">
        <f t="shared" si="15"/>
        <v/>
      </c>
      <c r="BA47" s="9" t="str">
        <f t="shared" si="15"/>
        <v/>
      </c>
      <c r="BB47" s="9" t="str">
        <f t="shared" si="15"/>
        <v/>
      </c>
      <c r="BC47" s="9" t="str">
        <f t="shared" si="15"/>
        <v/>
      </c>
      <c r="BD47" s="9" t="str">
        <f t="shared" si="15"/>
        <v/>
      </c>
      <c r="BE47" s="9" t="str">
        <f t="shared" si="16"/>
        <v/>
      </c>
      <c r="BF47" s="9" t="str">
        <f t="shared" si="16"/>
        <v/>
      </c>
      <c r="BG47" s="9" t="str">
        <f t="shared" si="16"/>
        <v/>
      </c>
      <c r="BH47" s="9" t="str">
        <f t="shared" si="16"/>
        <v/>
      </c>
      <c r="BI47" s="9" t="str">
        <f t="shared" si="16"/>
        <v/>
      </c>
      <c r="BJ47" s="9" t="str">
        <f t="shared" si="16"/>
        <v/>
      </c>
      <c r="BK47" s="9" t="str">
        <f t="shared" si="16"/>
        <v/>
      </c>
      <c r="BL47" s="9" t="str">
        <f t="shared" si="16"/>
        <v/>
      </c>
      <c r="BM47" s="9" t="str">
        <f t="shared" si="16"/>
        <v/>
      </c>
      <c r="BN47" s="9" t="str">
        <f t="shared" si="16"/>
        <v/>
      </c>
      <c r="BO47" s="9" t="str">
        <f t="shared" si="17"/>
        <v/>
      </c>
      <c r="BP47" s="9" t="str">
        <f t="shared" si="17"/>
        <v/>
      </c>
      <c r="BQ47" s="9" t="str">
        <f t="shared" si="17"/>
        <v/>
      </c>
      <c r="BR47" s="9" t="str">
        <f t="shared" si="17"/>
        <v/>
      </c>
      <c r="BS47" s="9" t="str">
        <f t="shared" si="17"/>
        <v/>
      </c>
      <c r="BT47" s="9" t="str">
        <f t="shared" si="17"/>
        <v/>
      </c>
      <c r="BU47" s="9" t="str">
        <f t="shared" si="17"/>
        <v/>
      </c>
      <c r="BV47" s="9" t="str">
        <f t="shared" si="17"/>
        <v/>
      </c>
      <c r="BW47" s="9" t="str">
        <f t="shared" si="17"/>
        <v/>
      </c>
      <c r="BX47" s="9" t="str">
        <f t="shared" si="17"/>
        <v/>
      </c>
      <c r="BY47" s="9" t="str">
        <f t="shared" si="17"/>
        <v/>
      </c>
      <c r="BZ47" s="9" t="str">
        <f t="shared" si="17"/>
        <v/>
      </c>
    </row>
    <row r="48" spans="1:78" x14ac:dyDescent="0.25">
      <c r="A48" s="6">
        <v>152</v>
      </c>
      <c r="B48" s="3"/>
      <c r="C48" s="3">
        <v>1</v>
      </c>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v>1</v>
      </c>
      <c r="AH48" s="7">
        <f>SUMPRODUCT(MAX((Table1[post_position])*(Table1[topic_id]=$A48)))</f>
        <v>2</v>
      </c>
      <c r="AI48" s="7" t="str">
        <f>"http://chandoo.org/forums/topic/"&amp;VLOOKUP(A48,'All Topics Data'!$A$2:$C$1243,3,FALSE)</f>
        <v>http://chandoo.org/forums/topic/hiding-rows-error</v>
      </c>
      <c r="AJ48" s="7" t="str">
        <f>LEFT(VLOOKUP(A48,'All Topics Data'!$A$2:$C$1243,2,FALSE),40)&amp;REPT("…",LEN(VLOOKUP(A48,'All Topics Data'!$A$2:$C$1243,2,FALSE))&gt;40)</f>
        <v>Hiding Rows error</v>
      </c>
      <c r="AK48" s="9">
        <f t="shared" si="14"/>
        <v>0</v>
      </c>
      <c r="AL48" s="9">
        <f t="shared" si="18"/>
        <v>1</v>
      </c>
      <c r="AM48" s="9" t="str">
        <f t="shared" si="18"/>
        <v/>
      </c>
      <c r="AN48" s="9" t="str">
        <f t="shared" si="18"/>
        <v/>
      </c>
      <c r="AO48" s="9" t="str">
        <f t="shared" si="18"/>
        <v/>
      </c>
      <c r="AP48" s="9" t="str">
        <f t="shared" si="18"/>
        <v/>
      </c>
      <c r="AQ48" s="9" t="str">
        <f t="shared" si="18"/>
        <v/>
      </c>
      <c r="AR48" s="9" t="str">
        <f t="shared" si="18"/>
        <v/>
      </c>
      <c r="AS48" s="9" t="str">
        <f t="shared" si="18"/>
        <v/>
      </c>
      <c r="AT48" s="9" t="str">
        <f t="shared" si="18"/>
        <v/>
      </c>
      <c r="AU48" s="9" t="str">
        <f t="shared" si="15"/>
        <v/>
      </c>
      <c r="AV48" s="9" t="str">
        <f t="shared" si="15"/>
        <v/>
      </c>
      <c r="AW48" s="9" t="str">
        <f t="shared" si="15"/>
        <v/>
      </c>
      <c r="AX48" s="9" t="str">
        <f t="shared" si="15"/>
        <v/>
      </c>
      <c r="AY48" s="9" t="str">
        <f t="shared" si="15"/>
        <v/>
      </c>
      <c r="AZ48" s="9" t="str">
        <f t="shared" si="15"/>
        <v/>
      </c>
      <c r="BA48" s="9" t="str">
        <f t="shared" si="15"/>
        <v/>
      </c>
      <c r="BB48" s="9" t="str">
        <f t="shared" si="15"/>
        <v/>
      </c>
      <c r="BC48" s="9" t="str">
        <f t="shared" si="15"/>
        <v/>
      </c>
      <c r="BD48" s="9" t="str">
        <f t="shared" si="15"/>
        <v/>
      </c>
      <c r="BE48" s="9" t="str">
        <f t="shared" si="16"/>
        <v/>
      </c>
      <c r="BF48" s="9" t="str">
        <f t="shared" si="16"/>
        <v/>
      </c>
      <c r="BG48" s="9" t="str">
        <f t="shared" si="16"/>
        <v/>
      </c>
      <c r="BH48" s="9" t="str">
        <f t="shared" si="16"/>
        <v/>
      </c>
      <c r="BI48" s="9" t="str">
        <f t="shared" si="16"/>
        <v/>
      </c>
      <c r="BJ48" s="9" t="str">
        <f t="shared" si="16"/>
        <v/>
      </c>
      <c r="BK48" s="9" t="str">
        <f t="shared" si="16"/>
        <v/>
      </c>
      <c r="BL48" s="9" t="str">
        <f t="shared" si="16"/>
        <v/>
      </c>
      <c r="BM48" s="9" t="str">
        <f t="shared" si="16"/>
        <v/>
      </c>
      <c r="BN48" s="9" t="str">
        <f t="shared" si="16"/>
        <v/>
      </c>
      <c r="BO48" s="9" t="str">
        <f t="shared" si="17"/>
        <v/>
      </c>
      <c r="BP48" s="9" t="str">
        <f t="shared" si="17"/>
        <v/>
      </c>
      <c r="BQ48" s="9" t="str">
        <f t="shared" si="17"/>
        <v/>
      </c>
      <c r="BR48" s="9" t="str">
        <f t="shared" si="17"/>
        <v/>
      </c>
      <c r="BS48" s="9" t="str">
        <f t="shared" si="17"/>
        <v/>
      </c>
      <c r="BT48" s="9" t="str">
        <f t="shared" si="17"/>
        <v/>
      </c>
      <c r="BU48" s="9" t="str">
        <f t="shared" si="17"/>
        <v/>
      </c>
      <c r="BV48" s="9" t="str">
        <f t="shared" si="17"/>
        <v/>
      </c>
      <c r="BW48" s="9" t="str">
        <f t="shared" si="17"/>
        <v/>
      </c>
      <c r="BX48" s="9" t="str">
        <f t="shared" si="17"/>
        <v/>
      </c>
      <c r="BY48" s="9" t="str">
        <f t="shared" si="17"/>
        <v/>
      </c>
      <c r="BZ48" s="9" t="str">
        <f t="shared" si="17"/>
        <v/>
      </c>
    </row>
    <row r="49" spans="1:78" x14ac:dyDescent="0.25">
      <c r="A49" s="6">
        <v>153</v>
      </c>
      <c r="B49" s="3"/>
      <c r="C49" s="3">
        <v>1</v>
      </c>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v>1</v>
      </c>
      <c r="AH49" s="7">
        <f>SUMPRODUCT(MAX((Table1[post_position])*(Table1[topic_id]=$A49)))</f>
        <v>3</v>
      </c>
      <c r="AI49" s="7" t="str">
        <f>"http://chandoo.org/forums/topic/"&amp;VLOOKUP(A49,'All Topics Data'!$A$2:$C$1243,3,FALSE)</f>
        <v>http://chandoo.org/forums/topic/links-not-working-when-i-open-up-a-2003-spreadsheet-in-excel-2007</v>
      </c>
      <c r="AJ49" s="7" t="str">
        <f>LEFT(VLOOKUP(A49,'All Topics Data'!$A$2:$C$1243,2,FALSE),40)&amp;REPT("…",LEN(VLOOKUP(A49,'All Topics Data'!$A$2:$C$1243,2,FALSE))&gt;40)</f>
        <v>Links not working when I open up a 2003 …</v>
      </c>
      <c r="AK49" s="9">
        <f t="shared" si="14"/>
        <v>0</v>
      </c>
      <c r="AL49" s="9">
        <f t="shared" si="18"/>
        <v>1</v>
      </c>
      <c r="AM49" s="9">
        <f t="shared" si="18"/>
        <v>0</v>
      </c>
      <c r="AN49" s="9" t="str">
        <f t="shared" si="18"/>
        <v/>
      </c>
      <c r="AO49" s="9" t="str">
        <f t="shared" si="18"/>
        <v/>
      </c>
      <c r="AP49" s="9" t="str">
        <f t="shared" si="18"/>
        <v/>
      </c>
      <c r="AQ49" s="9" t="str">
        <f t="shared" si="18"/>
        <v/>
      </c>
      <c r="AR49" s="9" t="str">
        <f t="shared" si="18"/>
        <v/>
      </c>
      <c r="AS49" s="9" t="str">
        <f t="shared" si="18"/>
        <v/>
      </c>
      <c r="AT49" s="9" t="str">
        <f t="shared" si="18"/>
        <v/>
      </c>
      <c r="AU49" s="9" t="str">
        <f t="shared" si="15"/>
        <v/>
      </c>
      <c r="AV49" s="9" t="str">
        <f t="shared" si="15"/>
        <v/>
      </c>
      <c r="AW49" s="9" t="str">
        <f t="shared" si="15"/>
        <v/>
      </c>
      <c r="AX49" s="9" t="str">
        <f t="shared" si="15"/>
        <v/>
      </c>
      <c r="AY49" s="9" t="str">
        <f t="shared" si="15"/>
        <v/>
      </c>
      <c r="AZ49" s="9" t="str">
        <f t="shared" si="15"/>
        <v/>
      </c>
      <c r="BA49" s="9" t="str">
        <f t="shared" si="15"/>
        <v/>
      </c>
      <c r="BB49" s="9" t="str">
        <f t="shared" si="15"/>
        <v/>
      </c>
      <c r="BC49" s="9" t="str">
        <f t="shared" si="15"/>
        <v/>
      </c>
      <c r="BD49" s="9" t="str">
        <f t="shared" si="15"/>
        <v/>
      </c>
      <c r="BE49" s="9" t="str">
        <f t="shared" si="16"/>
        <v/>
      </c>
      <c r="BF49" s="9" t="str">
        <f t="shared" si="16"/>
        <v/>
      </c>
      <c r="BG49" s="9" t="str">
        <f t="shared" si="16"/>
        <v/>
      </c>
      <c r="BH49" s="9" t="str">
        <f t="shared" si="16"/>
        <v/>
      </c>
      <c r="BI49" s="9" t="str">
        <f t="shared" si="16"/>
        <v/>
      </c>
      <c r="BJ49" s="9" t="str">
        <f t="shared" si="16"/>
        <v/>
      </c>
      <c r="BK49" s="9" t="str">
        <f t="shared" si="16"/>
        <v/>
      </c>
      <c r="BL49" s="9" t="str">
        <f t="shared" si="16"/>
        <v/>
      </c>
      <c r="BM49" s="9" t="str">
        <f t="shared" si="16"/>
        <v/>
      </c>
      <c r="BN49" s="9" t="str">
        <f t="shared" si="16"/>
        <v/>
      </c>
      <c r="BO49" s="9" t="str">
        <f t="shared" si="17"/>
        <v/>
      </c>
      <c r="BP49" s="9" t="str">
        <f t="shared" si="17"/>
        <v/>
      </c>
      <c r="BQ49" s="9" t="str">
        <f t="shared" si="17"/>
        <v/>
      </c>
      <c r="BR49" s="9" t="str">
        <f t="shared" si="17"/>
        <v/>
      </c>
      <c r="BS49" s="9" t="str">
        <f t="shared" si="17"/>
        <v/>
      </c>
      <c r="BT49" s="9" t="str">
        <f t="shared" si="17"/>
        <v/>
      </c>
      <c r="BU49" s="9" t="str">
        <f t="shared" si="17"/>
        <v/>
      </c>
      <c r="BV49" s="9" t="str">
        <f t="shared" si="17"/>
        <v/>
      </c>
      <c r="BW49" s="9" t="str">
        <f t="shared" si="17"/>
        <v/>
      </c>
      <c r="BX49" s="9" t="str">
        <f t="shared" si="17"/>
        <v/>
      </c>
      <c r="BY49" s="9" t="str">
        <f t="shared" si="17"/>
        <v/>
      </c>
      <c r="BZ49" s="9" t="str">
        <f t="shared" si="17"/>
        <v/>
      </c>
    </row>
    <row r="50" spans="1:78" x14ac:dyDescent="0.25">
      <c r="A50" s="6">
        <v>154</v>
      </c>
      <c r="B50" s="3"/>
      <c r="C50" s="3">
        <v>1</v>
      </c>
      <c r="D50" s="3"/>
      <c r="E50" s="3"/>
      <c r="F50" s="3">
        <v>1</v>
      </c>
      <c r="G50" s="3"/>
      <c r="H50" s="3"/>
      <c r="I50" s="3"/>
      <c r="J50" s="3"/>
      <c r="K50" s="3"/>
      <c r="L50" s="3"/>
      <c r="M50" s="3"/>
      <c r="N50" s="3"/>
      <c r="O50" s="3"/>
      <c r="P50" s="3"/>
      <c r="Q50" s="3"/>
      <c r="R50" s="3"/>
      <c r="S50" s="3"/>
      <c r="T50" s="3"/>
      <c r="U50" s="3"/>
      <c r="V50" s="3"/>
      <c r="W50" s="3"/>
      <c r="X50" s="3"/>
      <c r="Y50" s="3"/>
      <c r="Z50" s="3"/>
      <c r="AA50" s="3"/>
      <c r="AB50" s="3"/>
      <c r="AC50" s="3"/>
      <c r="AD50" s="3"/>
      <c r="AE50" s="3"/>
      <c r="AF50" s="3">
        <v>2</v>
      </c>
      <c r="AH50" s="7">
        <f>SUMPRODUCT(MAX((Table1[post_position])*(Table1[topic_id]=$A50)))</f>
        <v>5</v>
      </c>
      <c r="AI50" s="7" t="str">
        <f>"http://chandoo.org/forums/topic/"&amp;VLOOKUP(A50,'All Topics Data'!$A$2:$C$1243,3,FALSE)</f>
        <v>http://chandoo.org/forums/topic/nested-if-statements-with-istext</v>
      </c>
      <c r="AJ50" s="7" t="str">
        <f>LEFT(VLOOKUP(A50,'All Topics Data'!$A$2:$C$1243,2,FALSE),40)&amp;REPT("…",LEN(VLOOKUP(A50,'All Topics Data'!$A$2:$C$1243,2,FALSE))&gt;40)</f>
        <v>Nested IF Statements with ISTEXT</v>
      </c>
      <c r="AK50" s="9">
        <f t="shared" si="14"/>
        <v>0</v>
      </c>
      <c r="AL50" s="9">
        <f t="shared" si="18"/>
        <v>1</v>
      </c>
      <c r="AM50" s="9">
        <f t="shared" si="18"/>
        <v>0</v>
      </c>
      <c r="AN50" s="9">
        <f t="shared" si="18"/>
        <v>0</v>
      </c>
      <c r="AO50" s="9">
        <f t="shared" si="18"/>
        <v>1</v>
      </c>
      <c r="AP50" s="9" t="str">
        <f t="shared" si="18"/>
        <v/>
      </c>
      <c r="AQ50" s="9" t="str">
        <f t="shared" si="18"/>
        <v/>
      </c>
      <c r="AR50" s="9" t="str">
        <f t="shared" si="18"/>
        <v/>
      </c>
      <c r="AS50" s="9" t="str">
        <f t="shared" si="18"/>
        <v/>
      </c>
      <c r="AT50" s="9" t="str">
        <f t="shared" si="18"/>
        <v/>
      </c>
      <c r="AU50" s="9" t="str">
        <f t="shared" si="15"/>
        <v/>
      </c>
      <c r="AV50" s="9" t="str">
        <f t="shared" si="15"/>
        <v/>
      </c>
      <c r="AW50" s="9" t="str">
        <f t="shared" si="15"/>
        <v/>
      </c>
      <c r="AX50" s="9" t="str">
        <f t="shared" si="15"/>
        <v/>
      </c>
      <c r="AY50" s="9" t="str">
        <f t="shared" si="15"/>
        <v/>
      </c>
      <c r="AZ50" s="9" t="str">
        <f t="shared" si="15"/>
        <v/>
      </c>
      <c r="BA50" s="9" t="str">
        <f t="shared" si="15"/>
        <v/>
      </c>
      <c r="BB50" s="9" t="str">
        <f t="shared" si="15"/>
        <v/>
      </c>
      <c r="BC50" s="9" t="str">
        <f t="shared" si="15"/>
        <v/>
      </c>
      <c r="BD50" s="9" t="str">
        <f t="shared" si="15"/>
        <v/>
      </c>
      <c r="BE50" s="9" t="str">
        <f t="shared" si="16"/>
        <v/>
      </c>
      <c r="BF50" s="9" t="str">
        <f t="shared" si="16"/>
        <v/>
      </c>
      <c r="BG50" s="9" t="str">
        <f t="shared" si="16"/>
        <v/>
      </c>
      <c r="BH50" s="9" t="str">
        <f t="shared" si="16"/>
        <v/>
      </c>
      <c r="BI50" s="9" t="str">
        <f t="shared" si="16"/>
        <v/>
      </c>
      <c r="BJ50" s="9" t="str">
        <f t="shared" si="16"/>
        <v/>
      </c>
      <c r="BK50" s="9" t="str">
        <f t="shared" si="16"/>
        <v/>
      </c>
      <c r="BL50" s="9" t="str">
        <f t="shared" si="16"/>
        <v/>
      </c>
      <c r="BM50" s="9" t="str">
        <f t="shared" si="16"/>
        <v/>
      </c>
      <c r="BN50" s="9" t="str">
        <f t="shared" si="16"/>
        <v/>
      </c>
      <c r="BO50" s="9" t="str">
        <f t="shared" si="17"/>
        <v/>
      </c>
      <c r="BP50" s="9" t="str">
        <f t="shared" si="17"/>
        <v/>
      </c>
      <c r="BQ50" s="9" t="str">
        <f t="shared" si="17"/>
        <v/>
      </c>
      <c r="BR50" s="9" t="str">
        <f t="shared" si="17"/>
        <v/>
      </c>
      <c r="BS50" s="9" t="str">
        <f t="shared" si="17"/>
        <v/>
      </c>
      <c r="BT50" s="9" t="str">
        <f t="shared" si="17"/>
        <v/>
      </c>
      <c r="BU50" s="9" t="str">
        <f t="shared" si="17"/>
        <v/>
      </c>
      <c r="BV50" s="9" t="str">
        <f t="shared" si="17"/>
        <v/>
      </c>
      <c r="BW50" s="9" t="str">
        <f t="shared" si="17"/>
        <v/>
      </c>
      <c r="BX50" s="9" t="str">
        <f t="shared" si="17"/>
        <v/>
      </c>
      <c r="BY50" s="9" t="str">
        <f t="shared" si="17"/>
        <v/>
      </c>
      <c r="BZ50" s="9" t="str">
        <f t="shared" si="17"/>
        <v/>
      </c>
    </row>
    <row r="51" spans="1:78" x14ac:dyDescent="0.25">
      <c r="A51" s="6">
        <v>155</v>
      </c>
      <c r="B51" s="3"/>
      <c r="C51" s="3">
        <v>1</v>
      </c>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v>1</v>
      </c>
      <c r="AH51" s="7">
        <f>SUMPRODUCT(MAX((Table1[post_position])*(Table1[topic_id]=$A51)))</f>
        <v>2</v>
      </c>
      <c r="AI51" s="7" t="str">
        <f>"http://chandoo.org/forums/topic/"&amp;VLOOKUP(A51,'All Topics Data'!$A$2:$C$1243,3,FALSE)</f>
        <v>http://chandoo.org/forums/topic/how-to-refer-current-active-cells-address</v>
      </c>
      <c r="AJ51" s="7" t="str">
        <f>LEFT(VLOOKUP(A51,'All Topics Data'!$A$2:$C$1243,2,FALSE),40)&amp;REPT("…",LEN(VLOOKUP(A51,'All Topics Data'!$A$2:$C$1243,2,FALSE))&gt;40)</f>
        <v>How to refer current active cell&amp;#039;s …</v>
      </c>
      <c r="AK51" s="9">
        <f t="shared" si="14"/>
        <v>0</v>
      </c>
      <c r="AL51" s="9">
        <f t="shared" si="18"/>
        <v>1</v>
      </c>
      <c r="AM51" s="9" t="str">
        <f t="shared" si="18"/>
        <v/>
      </c>
      <c r="AN51" s="9" t="str">
        <f t="shared" si="18"/>
        <v/>
      </c>
      <c r="AO51" s="9" t="str">
        <f t="shared" si="18"/>
        <v/>
      </c>
      <c r="AP51" s="9" t="str">
        <f t="shared" si="18"/>
        <v/>
      </c>
      <c r="AQ51" s="9" t="str">
        <f t="shared" si="18"/>
        <v/>
      </c>
      <c r="AR51" s="9" t="str">
        <f t="shared" si="18"/>
        <v/>
      </c>
      <c r="AS51" s="9" t="str">
        <f t="shared" si="18"/>
        <v/>
      </c>
      <c r="AT51" s="9" t="str">
        <f t="shared" si="18"/>
        <v/>
      </c>
      <c r="AU51" s="9" t="str">
        <f t="shared" si="15"/>
        <v/>
      </c>
      <c r="AV51" s="9" t="str">
        <f t="shared" si="15"/>
        <v/>
      </c>
      <c r="AW51" s="9" t="str">
        <f t="shared" si="15"/>
        <v/>
      </c>
      <c r="AX51" s="9" t="str">
        <f t="shared" si="15"/>
        <v/>
      </c>
      <c r="AY51" s="9" t="str">
        <f t="shared" si="15"/>
        <v/>
      </c>
      <c r="AZ51" s="9" t="str">
        <f t="shared" si="15"/>
        <v/>
      </c>
      <c r="BA51" s="9" t="str">
        <f t="shared" si="15"/>
        <v/>
      </c>
      <c r="BB51" s="9" t="str">
        <f t="shared" si="15"/>
        <v/>
      </c>
      <c r="BC51" s="9" t="str">
        <f t="shared" si="15"/>
        <v/>
      </c>
      <c r="BD51" s="9" t="str">
        <f t="shared" si="15"/>
        <v/>
      </c>
      <c r="BE51" s="9" t="str">
        <f t="shared" si="16"/>
        <v/>
      </c>
      <c r="BF51" s="9" t="str">
        <f t="shared" si="16"/>
        <v/>
      </c>
      <c r="BG51" s="9" t="str">
        <f t="shared" si="16"/>
        <v/>
      </c>
      <c r="BH51" s="9" t="str">
        <f t="shared" si="16"/>
        <v/>
      </c>
      <c r="BI51" s="9" t="str">
        <f t="shared" si="16"/>
        <v/>
      </c>
      <c r="BJ51" s="9" t="str">
        <f t="shared" si="16"/>
        <v/>
      </c>
      <c r="BK51" s="9" t="str">
        <f t="shared" si="16"/>
        <v/>
      </c>
      <c r="BL51" s="9" t="str">
        <f t="shared" si="16"/>
        <v/>
      </c>
      <c r="BM51" s="9" t="str">
        <f t="shared" si="16"/>
        <v/>
      </c>
      <c r="BN51" s="9" t="str">
        <f t="shared" si="16"/>
        <v/>
      </c>
      <c r="BO51" s="9" t="str">
        <f t="shared" si="17"/>
        <v/>
      </c>
      <c r="BP51" s="9" t="str">
        <f t="shared" si="17"/>
        <v/>
      </c>
      <c r="BQ51" s="9" t="str">
        <f t="shared" si="17"/>
        <v/>
      </c>
      <c r="BR51" s="9" t="str">
        <f t="shared" si="17"/>
        <v/>
      </c>
      <c r="BS51" s="9" t="str">
        <f t="shared" si="17"/>
        <v/>
      </c>
      <c r="BT51" s="9" t="str">
        <f t="shared" si="17"/>
        <v/>
      </c>
      <c r="BU51" s="9" t="str">
        <f t="shared" si="17"/>
        <v/>
      </c>
      <c r="BV51" s="9" t="str">
        <f t="shared" si="17"/>
        <v/>
      </c>
      <c r="BW51" s="9" t="str">
        <f t="shared" si="17"/>
        <v/>
      </c>
      <c r="BX51" s="9" t="str">
        <f t="shared" si="17"/>
        <v/>
      </c>
      <c r="BY51" s="9" t="str">
        <f t="shared" si="17"/>
        <v/>
      </c>
      <c r="BZ51" s="9" t="str">
        <f t="shared" si="17"/>
        <v/>
      </c>
    </row>
    <row r="52" spans="1:78" x14ac:dyDescent="0.25">
      <c r="A52" s="6">
        <v>156</v>
      </c>
      <c r="B52" s="3"/>
      <c r="C52" s="3">
        <v>1</v>
      </c>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v>1</v>
      </c>
      <c r="AH52" s="7">
        <f>SUMPRODUCT(MAX((Table1[post_position])*(Table1[topic_id]=$A52)))</f>
        <v>3</v>
      </c>
      <c r="AI52" s="7" t="str">
        <f>"http://chandoo.org/forums/topic/"&amp;VLOOKUP(A52,'All Topics Data'!$A$2:$C$1243,3,FALSE)</f>
        <v>http://chandoo.org/forums/topic/ifthen-formula</v>
      </c>
      <c r="AJ52" s="7" t="str">
        <f>LEFT(VLOOKUP(A52,'All Topics Data'!$A$2:$C$1243,2,FALSE),40)&amp;REPT("…",LEN(VLOOKUP(A52,'All Topics Data'!$A$2:$C$1243,2,FALSE))&gt;40)</f>
        <v>If&amp;gt;Then formula</v>
      </c>
      <c r="AK52" s="9">
        <f t="shared" si="14"/>
        <v>0</v>
      </c>
      <c r="AL52" s="9">
        <f t="shared" si="18"/>
        <v>1</v>
      </c>
      <c r="AM52" s="9">
        <f t="shared" si="18"/>
        <v>0</v>
      </c>
      <c r="AN52" s="9" t="str">
        <f t="shared" si="18"/>
        <v/>
      </c>
      <c r="AO52" s="9" t="str">
        <f t="shared" si="18"/>
        <v/>
      </c>
      <c r="AP52" s="9" t="str">
        <f t="shared" si="18"/>
        <v/>
      </c>
      <c r="AQ52" s="9" t="str">
        <f t="shared" si="18"/>
        <v/>
      </c>
      <c r="AR52" s="9" t="str">
        <f t="shared" si="18"/>
        <v/>
      </c>
      <c r="AS52" s="9" t="str">
        <f t="shared" si="18"/>
        <v/>
      </c>
      <c r="AT52" s="9" t="str">
        <f t="shared" si="18"/>
        <v/>
      </c>
      <c r="AU52" s="9" t="str">
        <f t="shared" ref="AU52:BD61" si="19">IF(AU$4&lt;=$AH52,IFERROR(GETPIVOTDATA("Hui Reply?",$A$4,"topic_id",$A52,"post_position",AU$4),0),"")</f>
        <v/>
      </c>
      <c r="AV52" s="9" t="str">
        <f t="shared" si="19"/>
        <v/>
      </c>
      <c r="AW52" s="9" t="str">
        <f t="shared" si="19"/>
        <v/>
      </c>
      <c r="AX52" s="9" t="str">
        <f t="shared" si="19"/>
        <v/>
      </c>
      <c r="AY52" s="9" t="str">
        <f t="shared" si="19"/>
        <v/>
      </c>
      <c r="AZ52" s="9" t="str">
        <f t="shared" si="19"/>
        <v/>
      </c>
      <c r="BA52" s="9" t="str">
        <f t="shared" si="19"/>
        <v/>
      </c>
      <c r="BB52" s="9" t="str">
        <f t="shared" si="19"/>
        <v/>
      </c>
      <c r="BC52" s="9" t="str">
        <f t="shared" si="19"/>
        <v/>
      </c>
      <c r="BD52" s="9" t="str">
        <f t="shared" si="19"/>
        <v/>
      </c>
      <c r="BE52" s="9" t="str">
        <f t="shared" ref="BE52:BN61" si="20">IF(BE$4&lt;=$AH52,IFERROR(GETPIVOTDATA("Hui Reply?",$A$4,"topic_id",$A52,"post_position",BE$4),0),"")</f>
        <v/>
      </c>
      <c r="BF52" s="9" t="str">
        <f t="shared" si="20"/>
        <v/>
      </c>
      <c r="BG52" s="9" t="str">
        <f t="shared" si="20"/>
        <v/>
      </c>
      <c r="BH52" s="9" t="str">
        <f t="shared" si="20"/>
        <v/>
      </c>
      <c r="BI52" s="9" t="str">
        <f t="shared" si="20"/>
        <v/>
      </c>
      <c r="BJ52" s="9" t="str">
        <f t="shared" si="20"/>
        <v/>
      </c>
      <c r="BK52" s="9" t="str">
        <f t="shared" si="20"/>
        <v/>
      </c>
      <c r="BL52" s="9" t="str">
        <f t="shared" si="20"/>
        <v/>
      </c>
      <c r="BM52" s="9" t="str">
        <f t="shared" si="20"/>
        <v/>
      </c>
      <c r="BN52" s="9" t="str">
        <f t="shared" si="20"/>
        <v/>
      </c>
      <c r="BO52" s="9" t="str">
        <f t="shared" ref="BO52:BZ61" si="21">IF(BO$4&lt;=$AH52,IFERROR(GETPIVOTDATA("Hui Reply?",$A$4,"topic_id",$A52,"post_position",BO$4),0),"")</f>
        <v/>
      </c>
      <c r="BP52" s="9" t="str">
        <f t="shared" si="21"/>
        <v/>
      </c>
      <c r="BQ52" s="9" t="str">
        <f t="shared" si="21"/>
        <v/>
      </c>
      <c r="BR52" s="9" t="str">
        <f t="shared" si="21"/>
        <v/>
      </c>
      <c r="BS52" s="9" t="str">
        <f t="shared" si="21"/>
        <v/>
      </c>
      <c r="BT52" s="9" t="str">
        <f t="shared" si="21"/>
        <v/>
      </c>
      <c r="BU52" s="9" t="str">
        <f t="shared" si="21"/>
        <v/>
      </c>
      <c r="BV52" s="9" t="str">
        <f t="shared" si="21"/>
        <v/>
      </c>
      <c r="BW52" s="9" t="str">
        <f t="shared" si="21"/>
        <v/>
      </c>
      <c r="BX52" s="9" t="str">
        <f t="shared" si="21"/>
        <v/>
      </c>
      <c r="BY52" s="9" t="str">
        <f t="shared" si="21"/>
        <v/>
      </c>
      <c r="BZ52" s="9" t="str">
        <f t="shared" si="21"/>
        <v/>
      </c>
    </row>
    <row r="53" spans="1:78" x14ac:dyDescent="0.25">
      <c r="A53" s="6">
        <v>158</v>
      </c>
      <c r="B53" s="3"/>
      <c r="C53" s="3">
        <v>1</v>
      </c>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v>1</v>
      </c>
      <c r="AH53" s="7">
        <f>SUMPRODUCT(MAX((Table1[post_position])*(Table1[topic_id]=$A53)))</f>
        <v>2</v>
      </c>
      <c r="AI53" s="7" t="str">
        <f>"http://chandoo.org/forums/topic/"&amp;VLOOKUP(A53,'All Topics Data'!$A$2:$C$1243,3,FALSE)</f>
        <v>http://chandoo.org/forums/topic/multi-level-charting</v>
      </c>
      <c r="AJ53" s="7" t="str">
        <f>LEFT(VLOOKUP(A53,'All Topics Data'!$A$2:$C$1243,2,FALSE),40)&amp;REPT("…",LEN(VLOOKUP(A53,'All Topics Data'!$A$2:$C$1243,2,FALSE))&gt;40)</f>
        <v>Multi Level Charting</v>
      </c>
      <c r="AK53" s="9">
        <f t="shared" si="14"/>
        <v>0</v>
      </c>
      <c r="AL53" s="9">
        <f t="shared" ref="AL53:AT62" si="22">IF(AL$4&lt;=$AH53,IFERROR(GETPIVOTDATA("Hui Reply?",$A$4,"topic_id",$A53,"post_position",AL$4),0),"")</f>
        <v>1</v>
      </c>
      <c r="AM53" s="9" t="str">
        <f t="shared" si="22"/>
        <v/>
      </c>
      <c r="AN53" s="9" t="str">
        <f t="shared" si="22"/>
        <v/>
      </c>
      <c r="AO53" s="9" t="str">
        <f t="shared" si="22"/>
        <v/>
      </c>
      <c r="AP53" s="9" t="str">
        <f t="shared" si="22"/>
        <v/>
      </c>
      <c r="AQ53" s="9" t="str">
        <f t="shared" si="22"/>
        <v/>
      </c>
      <c r="AR53" s="9" t="str">
        <f t="shared" si="22"/>
        <v/>
      </c>
      <c r="AS53" s="9" t="str">
        <f t="shared" si="22"/>
        <v/>
      </c>
      <c r="AT53" s="9" t="str">
        <f t="shared" si="22"/>
        <v/>
      </c>
      <c r="AU53" s="9" t="str">
        <f t="shared" si="19"/>
        <v/>
      </c>
      <c r="AV53" s="9" t="str">
        <f t="shared" si="19"/>
        <v/>
      </c>
      <c r="AW53" s="9" t="str">
        <f t="shared" si="19"/>
        <v/>
      </c>
      <c r="AX53" s="9" t="str">
        <f t="shared" si="19"/>
        <v/>
      </c>
      <c r="AY53" s="9" t="str">
        <f t="shared" si="19"/>
        <v/>
      </c>
      <c r="AZ53" s="9" t="str">
        <f t="shared" si="19"/>
        <v/>
      </c>
      <c r="BA53" s="9" t="str">
        <f t="shared" si="19"/>
        <v/>
      </c>
      <c r="BB53" s="9" t="str">
        <f t="shared" si="19"/>
        <v/>
      </c>
      <c r="BC53" s="9" t="str">
        <f t="shared" si="19"/>
        <v/>
      </c>
      <c r="BD53" s="9" t="str">
        <f t="shared" si="19"/>
        <v/>
      </c>
      <c r="BE53" s="9" t="str">
        <f t="shared" si="20"/>
        <v/>
      </c>
      <c r="BF53" s="9" t="str">
        <f t="shared" si="20"/>
        <v/>
      </c>
      <c r="BG53" s="9" t="str">
        <f t="shared" si="20"/>
        <v/>
      </c>
      <c r="BH53" s="9" t="str">
        <f t="shared" si="20"/>
        <v/>
      </c>
      <c r="BI53" s="9" t="str">
        <f t="shared" si="20"/>
        <v/>
      </c>
      <c r="BJ53" s="9" t="str">
        <f t="shared" si="20"/>
        <v/>
      </c>
      <c r="BK53" s="9" t="str">
        <f t="shared" si="20"/>
        <v/>
      </c>
      <c r="BL53" s="9" t="str">
        <f t="shared" si="20"/>
        <v/>
      </c>
      <c r="BM53" s="9" t="str">
        <f t="shared" si="20"/>
        <v/>
      </c>
      <c r="BN53" s="9" t="str">
        <f t="shared" si="20"/>
        <v/>
      </c>
      <c r="BO53" s="9" t="str">
        <f t="shared" si="21"/>
        <v/>
      </c>
      <c r="BP53" s="9" t="str">
        <f t="shared" si="21"/>
        <v/>
      </c>
      <c r="BQ53" s="9" t="str">
        <f t="shared" si="21"/>
        <v/>
      </c>
      <c r="BR53" s="9" t="str">
        <f t="shared" si="21"/>
        <v/>
      </c>
      <c r="BS53" s="9" t="str">
        <f t="shared" si="21"/>
        <v/>
      </c>
      <c r="BT53" s="9" t="str">
        <f t="shared" si="21"/>
        <v/>
      </c>
      <c r="BU53" s="9" t="str">
        <f t="shared" si="21"/>
        <v/>
      </c>
      <c r="BV53" s="9" t="str">
        <f t="shared" si="21"/>
        <v/>
      </c>
      <c r="BW53" s="9" t="str">
        <f t="shared" si="21"/>
        <v/>
      </c>
      <c r="BX53" s="9" t="str">
        <f t="shared" si="21"/>
        <v/>
      </c>
      <c r="BY53" s="9" t="str">
        <f t="shared" si="21"/>
        <v/>
      </c>
      <c r="BZ53" s="9" t="str">
        <f t="shared" si="21"/>
        <v/>
      </c>
    </row>
    <row r="54" spans="1:78" x14ac:dyDescent="0.25">
      <c r="A54" s="6">
        <v>159</v>
      </c>
      <c r="B54" s="3"/>
      <c r="C54" s="3">
        <v>1</v>
      </c>
      <c r="D54" s="3"/>
      <c r="E54" s="3">
        <v>1</v>
      </c>
      <c r="F54" s="3"/>
      <c r="G54" s="3">
        <v>1</v>
      </c>
      <c r="H54" s="3"/>
      <c r="I54" s="3"/>
      <c r="J54" s="3"/>
      <c r="K54" s="3"/>
      <c r="L54" s="3"/>
      <c r="M54" s="3"/>
      <c r="N54" s="3"/>
      <c r="O54" s="3"/>
      <c r="P54" s="3"/>
      <c r="Q54" s="3"/>
      <c r="R54" s="3"/>
      <c r="S54" s="3"/>
      <c r="T54" s="3"/>
      <c r="U54" s="3"/>
      <c r="V54" s="3"/>
      <c r="W54" s="3"/>
      <c r="X54" s="3"/>
      <c r="Y54" s="3"/>
      <c r="Z54" s="3"/>
      <c r="AA54" s="3"/>
      <c r="AB54" s="3"/>
      <c r="AC54" s="3"/>
      <c r="AD54" s="3"/>
      <c r="AE54" s="3"/>
      <c r="AF54" s="3">
        <v>3</v>
      </c>
      <c r="AH54" s="7">
        <f>SUMPRODUCT(MAX((Table1[post_position])*(Table1[topic_id]=$A54)))</f>
        <v>6</v>
      </c>
      <c r="AI54" s="7" t="str">
        <f>"http://chandoo.org/forums/topic/"&amp;VLOOKUP(A54,'All Topics Data'!$A$2:$C$1243,3,FALSE)</f>
        <v>http://chandoo.org/forums/topic/selecting-on-figure-from-many-to-several-entries</v>
      </c>
      <c r="AJ54" s="7" t="str">
        <f>LEFT(VLOOKUP(A54,'All Topics Data'!$A$2:$C$1243,2,FALSE),40)&amp;REPT("…",LEN(VLOOKUP(A54,'All Topics Data'!$A$2:$C$1243,2,FALSE))&gt;40)</f>
        <v>Selecting on figure from many to several…</v>
      </c>
      <c r="AK54" s="9">
        <f t="shared" si="14"/>
        <v>0</v>
      </c>
      <c r="AL54" s="9">
        <f t="shared" si="22"/>
        <v>1</v>
      </c>
      <c r="AM54" s="9">
        <f t="shared" si="22"/>
        <v>0</v>
      </c>
      <c r="AN54" s="9">
        <f t="shared" si="22"/>
        <v>1</v>
      </c>
      <c r="AO54" s="9">
        <f t="shared" si="22"/>
        <v>0</v>
      </c>
      <c r="AP54" s="9">
        <f t="shared" si="22"/>
        <v>1</v>
      </c>
      <c r="AQ54" s="9" t="str">
        <f t="shared" si="22"/>
        <v/>
      </c>
      <c r="AR54" s="9" t="str">
        <f t="shared" si="22"/>
        <v/>
      </c>
      <c r="AS54" s="9" t="str">
        <f t="shared" si="22"/>
        <v/>
      </c>
      <c r="AT54" s="9" t="str">
        <f t="shared" si="22"/>
        <v/>
      </c>
      <c r="AU54" s="9" t="str">
        <f t="shared" si="19"/>
        <v/>
      </c>
      <c r="AV54" s="9" t="str">
        <f t="shared" si="19"/>
        <v/>
      </c>
      <c r="AW54" s="9" t="str">
        <f t="shared" si="19"/>
        <v/>
      </c>
      <c r="AX54" s="9" t="str">
        <f t="shared" si="19"/>
        <v/>
      </c>
      <c r="AY54" s="9" t="str">
        <f t="shared" si="19"/>
        <v/>
      </c>
      <c r="AZ54" s="9" t="str">
        <f t="shared" si="19"/>
        <v/>
      </c>
      <c r="BA54" s="9" t="str">
        <f t="shared" si="19"/>
        <v/>
      </c>
      <c r="BB54" s="9" t="str">
        <f t="shared" si="19"/>
        <v/>
      </c>
      <c r="BC54" s="9" t="str">
        <f t="shared" si="19"/>
        <v/>
      </c>
      <c r="BD54" s="9" t="str">
        <f t="shared" si="19"/>
        <v/>
      </c>
      <c r="BE54" s="9" t="str">
        <f t="shared" si="20"/>
        <v/>
      </c>
      <c r="BF54" s="9" t="str">
        <f t="shared" si="20"/>
        <v/>
      </c>
      <c r="BG54" s="9" t="str">
        <f t="shared" si="20"/>
        <v/>
      </c>
      <c r="BH54" s="9" t="str">
        <f t="shared" si="20"/>
        <v/>
      </c>
      <c r="BI54" s="9" t="str">
        <f t="shared" si="20"/>
        <v/>
      </c>
      <c r="BJ54" s="9" t="str">
        <f t="shared" si="20"/>
        <v/>
      </c>
      <c r="BK54" s="9" t="str">
        <f t="shared" si="20"/>
        <v/>
      </c>
      <c r="BL54" s="9" t="str">
        <f t="shared" si="20"/>
        <v/>
      </c>
      <c r="BM54" s="9" t="str">
        <f t="shared" si="20"/>
        <v/>
      </c>
      <c r="BN54" s="9" t="str">
        <f t="shared" si="20"/>
        <v/>
      </c>
      <c r="BO54" s="9" t="str">
        <f t="shared" si="21"/>
        <v/>
      </c>
      <c r="BP54" s="9" t="str">
        <f t="shared" si="21"/>
        <v/>
      </c>
      <c r="BQ54" s="9" t="str">
        <f t="shared" si="21"/>
        <v/>
      </c>
      <c r="BR54" s="9" t="str">
        <f t="shared" si="21"/>
        <v/>
      </c>
      <c r="BS54" s="9" t="str">
        <f t="shared" si="21"/>
        <v/>
      </c>
      <c r="BT54" s="9" t="str">
        <f t="shared" si="21"/>
        <v/>
      </c>
      <c r="BU54" s="9" t="str">
        <f t="shared" si="21"/>
        <v/>
      </c>
      <c r="BV54" s="9" t="str">
        <f t="shared" si="21"/>
        <v/>
      </c>
      <c r="BW54" s="9" t="str">
        <f t="shared" si="21"/>
        <v/>
      </c>
      <c r="BX54" s="9" t="str">
        <f t="shared" si="21"/>
        <v/>
      </c>
      <c r="BY54" s="9" t="str">
        <f t="shared" si="21"/>
        <v/>
      </c>
      <c r="BZ54" s="9" t="str">
        <f t="shared" si="21"/>
        <v/>
      </c>
    </row>
    <row r="55" spans="1:78" x14ac:dyDescent="0.25">
      <c r="A55" s="6">
        <v>160</v>
      </c>
      <c r="B55" s="3"/>
      <c r="C55" s="3">
        <v>1</v>
      </c>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v>1</v>
      </c>
      <c r="AH55" s="7">
        <f>SUMPRODUCT(MAX((Table1[post_position])*(Table1[topic_id]=$A55)))</f>
        <v>2</v>
      </c>
      <c r="AI55" s="7" t="str">
        <f>"http://chandoo.org/forums/topic/"&amp;VLOOKUP(A55,'All Topics Data'!$A$2:$C$1243,3,FALSE)</f>
        <v>http://chandoo.org/forums/topic/monthly-combination-of-active-spreadsheets-w-different-formats</v>
      </c>
      <c r="AJ55" s="7" t="str">
        <f>LEFT(VLOOKUP(A55,'All Topics Data'!$A$2:$C$1243,2,FALSE),40)&amp;REPT("…",LEN(VLOOKUP(A55,'All Topics Data'!$A$2:$C$1243,2,FALSE))&gt;40)</f>
        <v>Monthly combination of active spreadshee…</v>
      </c>
      <c r="AK55" s="9">
        <f t="shared" si="14"/>
        <v>0</v>
      </c>
      <c r="AL55" s="9">
        <f t="shared" si="22"/>
        <v>1</v>
      </c>
      <c r="AM55" s="9" t="str">
        <f t="shared" si="22"/>
        <v/>
      </c>
      <c r="AN55" s="9" t="str">
        <f t="shared" si="22"/>
        <v/>
      </c>
      <c r="AO55" s="9" t="str">
        <f t="shared" si="22"/>
        <v/>
      </c>
      <c r="AP55" s="9" t="str">
        <f t="shared" si="22"/>
        <v/>
      </c>
      <c r="AQ55" s="9" t="str">
        <f t="shared" si="22"/>
        <v/>
      </c>
      <c r="AR55" s="9" t="str">
        <f t="shared" si="22"/>
        <v/>
      </c>
      <c r="AS55" s="9" t="str">
        <f t="shared" si="22"/>
        <v/>
      </c>
      <c r="AT55" s="9" t="str">
        <f t="shared" si="22"/>
        <v/>
      </c>
      <c r="AU55" s="9" t="str">
        <f t="shared" si="19"/>
        <v/>
      </c>
      <c r="AV55" s="9" t="str">
        <f t="shared" si="19"/>
        <v/>
      </c>
      <c r="AW55" s="9" t="str">
        <f t="shared" si="19"/>
        <v/>
      </c>
      <c r="AX55" s="9" t="str">
        <f t="shared" si="19"/>
        <v/>
      </c>
      <c r="AY55" s="9" t="str">
        <f t="shared" si="19"/>
        <v/>
      </c>
      <c r="AZ55" s="9" t="str">
        <f t="shared" si="19"/>
        <v/>
      </c>
      <c r="BA55" s="9" t="str">
        <f t="shared" si="19"/>
        <v/>
      </c>
      <c r="BB55" s="9" t="str">
        <f t="shared" si="19"/>
        <v/>
      </c>
      <c r="BC55" s="9" t="str">
        <f t="shared" si="19"/>
        <v/>
      </c>
      <c r="BD55" s="9" t="str">
        <f t="shared" si="19"/>
        <v/>
      </c>
      <c r="BE55" s="9" t="str">
        <f t="shared" si="20"/>
        <v/>
      </c>
      <c r="BF55" s="9" t="str">
        <f t="shared" si="20"/>
        <v/>
      </c>
      <c r="BG55" s="9" t="str">
        <f t="shared" si="20"/>
        <v/>
      </c>
      <c r="BH55" s="9" t="str">
        <f t="shared" si="20"/>
        <v/>
      </c>
      <c r="BI55" s="9" t="str">
        <f t="shared" si="20"/>
        <v/>
      </c>
      <c r="BJ55" s="9" t="str">
        <f t="shared" si="20"/>
        <v/>
      </c>
      <c r="BK55" s="9" t="str">
        <f t="shared" si="20"/>
        <v/>
      </c>
      <c r="BL55" s="9" t="str">
        <f t="shared" si="20"/>
        <v/>
      </c>
      <c r="BM55" s="9" t="str">
        <f t="shared" si="20"/>
        <v/>
      </c>
      <c r="BN55" s="9" t="str">
        <f t="shared" si="20"/>
        <v/>
      </c>
      <c r="BO55" s="9" t="str">
        <f t="shared" si="21"/>
        <v/>
      </c>
      <c r="BP55" s="9" t="str">
        <f t="shared" si="21"/>
        <v/>
      </c>
      <c r="BQ55" s="9" t="str">
        <f t="shared" si="21"/>
        <v/>
      </c>
      <c r="BR55" s="9" t="str">
        <f t="shared" si="21"/>
        <v/>
      </c>
      <c r="BS55" s="9" t="str">
        <f t="shared" si="21"/>
        <v/>
      </c>
      <c r="BT55" s="9" t="str">
        <f t="shared" si="21"/>
        <v/>
      </c>
      <c r="BU55" s="9" t="str">
        <f t="shared" si="21"/>
        <v/>
      </c>
      <c r="BV55" s="9" t="str">
        <f t="shared" si="21"/>
        <v/>
      </c>
      <c r="BW55" s="9" t="str">
        <f t="shared" si="21"/>
        <v/>
      </c>
      <c r="BX55" s="9" t="str">
        <f t="shared" si="21"/>
        <v/>
      </c>
      <c r="BY55" s="9" t="str">
        <f t="shared" si="21"/>
        <v/>
      </c>
      <c r="BZ55" s="9" t="str">
        <f t="shared" si="21"/>
        <v/>
      </c>
    </row>
    <row r="56" spans="1:78" x14ac:dyDescent="0.25">
      <c r="A56" s="6">
        <v>161</v>
      </c>
      <c r="B56" s="3"/>
      <c r="C56" s="3">
        <v>1</v>
      </c>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v>1</v>
      </c>
      <c r="AH56" s="7">
        <f>SUMPRODUCT(MAX((Table1[post_position])*(Table1[topic_id]=$A56)))</f>
        <v>3</v>
      </c>
      <c r="AI56" s="7" t="str">
        <f>"http://chandoo.org/forums/topic/"&amp;VLOOKUP(A56,'All Topics Data'!$A$2:$C$1243,3,FALSE)</f>
        <v>http://chandoo.org/forums/topic/phone-number-formatting</v>
      </c>
      <c r="AJ56" s="7" t="str">
        <f>LEFT(VLOOKUP(A56,'All Topics Data'!$A$2:$C$1243,2,FALSE),40)&amp;REPT("…",LEN(VLOOKUP(A56,'All Topics Data'!$A$2:$C$1243,2,FALSE))&gt;40)</f>
        <v>Phone Number formatting</v>
      </c>
      <c r="AK56" s="9">
        <f t="shared" si="14"/>
        <v>0</v>
      </c>
      <c r="AL56" s="9">
        <f t="shared" si="22"/>
        <v>1</v>
      </c>
      <c r="AM56" s="9">
        <f t="shared" si="22"/>
        <v>0</v>
      </c>
      <c r="AN56" s="9" t="str">
        <f t="shared" si="22"/>
        <v/>
      </c>
      <c r="AO56" s="9" t="str">
        <f t="shared" si="22"/>
        <v/>
      </c>
      <c r="AP56" s="9" t="str">
        <f t="shared" si="22"/>
        <v/>
      </c>
      <c r="AQ56" s="9" t="str">
        <f t="shared" si="22"/>
        <v/>
      </c>
      <c r="AR56" s="9" t="str">
        <f t="shared" si="22"/>
        <v/>
      </c>
      <c r="AS56" s="9" t="str">
        <f t="shared" si="22"/>
        <v/>
      </c>
      <c r="AT56" s="9" t="str">
        <f t="shared" si="22"/>
        <v/>
      </c>
      <c r="AU56" s="9" t="str">
        <f t="shared" si="19"/>
        <v/>
      </c>
      <c r="AV56" s="9" t="str">
        <f t="shared" si="19"/>
        <v/>
      </c>
      <c r="AW56" s="9" t="str">
        <f t="shared" si="19"/>
        <v/>
      </c>
      <c r="AX56" s="9" t="str">
        <f t="shared" si="19"/>
        <v/>
      </c>
      <c r="AY56" s="9" t="str">
        <f t="shared" si="19"/>
        <v/>
      </c>
      <c r="AZ56" s="9" t="str">
        <f t="shared" si="19"/>
        <v/>
      </c>
      <c r="BA56" s="9" t="str">
        <f t="shared" si="19"/>
        <v/>
      </c>
      <c r="BB56" s="9" t="str">
        <f t="shared" si="19"/>
        <v/>
      </c>
      <c r="BC56" s="9" t="str">
        <f t="shared" si="19"/>
        <v/>
      </c>
      <c r="BD56" s="9" t="str">
        <f t="shared" si="19"/>
        <v/>
      </c>
      <c r="BE56" s="9" t="str">
        <f t="shared" si="20"/>
        <v/>
      </c>
      <c r="BF56" s="9" t="str">
        <f t="shared" si="20"/>
        <v/>
      </c>
      <c r="BG56" s="9" t="str">
        <f t="shared" si="20"/>
        <v/>
      </c>
      <c r="BH56" s="9" t="str">
        <f t="shared" si="20"/>
        <v/>
      </c>
      <c r="BI56" s="9" t="str">
        <f t="shared" si="20"/>
        <v/>
      </c>
      <c r="BJ56" s="9" t="str">
        <f t="shared" si="20"/>
        <v/>
      </c>
      <c r="BK56" s="9" t="str">
        <f t="shared" si="20"/>
        <v/>
      </c>
      <c r="BL56" s="9" t="str">
        <f t="shared" si="20"/>
        <v/>
      </c>
      <c r="BM56" s="9" t="str">
        <f t="shared" si="20"/>
        <v/>
      </c>
      <c r="BN56" s="9" t="str">
        <f t="shared" si="20"/>
        <v/>
      </c>
      <c r="BO56" s="9" t="str">
        <f t="shared" si="21"/>
        <v/>
      </c>
      <c r="BP56" s="9" t="str">
        <f t="shared" si="21"/>
        <v/>
      </c>
      <c r="BQ56" s="9" t="str">
        <f t="shared" si="21"/>
        <v/>
      </c>
      <c r="BR56" s="9" t="str">
        <f t="shared" si="21"/>
        <v/>
      </c>
      <c r="BS56" s="9" t="str">
        <f t="shared" si="21"/>
        <v/>
      </c>
      <c r="BT56" s="9" t="str">
        <f t="shared" si="21"/>
        <v/>
      </c>
      <c r="BU56" s="9" t="str">
        <f t="shared" si="21"/>
        <v/>
      </c>
      <c r="BV56" s="9" t="str">
        <f t="shared" si="21"/>
        <v/>
      </c>
      <c r="BW56" s="9" t="str">
        <f t="shared" si="21"/>
        <v/>
      </c>
      <c r="BX56" s="9" t="str">
        <f t="shared" si="21"/>
        <v/>
      </c>
      <c r="BY56" s="9" t="str">
        <f t="shared" si="21"/>
        <v/>
      </c>
      <c r="BZ56" s="9" t="str">
        <f t="shared" si="21"/>
        <v/>
      </c>
    </row>
    <row r="57" spans="1:78" x14ac:dyDescent="0.25">
      <c r="A57" s="6">
        <v>163</v>
      </c>
      <c r="B57" s="3"/>
      <c r="C57" s="3">
        <v>1</v>
      </c>
      <c r="D57" s="3"/>
      <c r="E57" s="3">
        <v>1</v>
      </c>
      <c r="F57" s="3"/>
      <c r="G57" s="3"/>
      <c r="H57" s="3"/>
      <c r="I57" s="3"/>
      <c r="J57" s="3"/>
      <c r="K57" s="3"/>
      <c r="L57" s="3"/>
      <c r="M57" s="3"/>
      <c r="N57" s="3"/>
      <c r="O57" s="3"/>
      <c r="P57" s="3"/>
      <c r="Q57" s="3"/>
      <c r="R57" s="3"/>
      <c r="S57" s="3"/>
      <c r="T57" s="3"/>
      <c r="U57" s="3"/>
      <c r="V57" s="3"/>
      <c r="W57" s="3"/>
      <c r="X57" s="3"/>
      <c r="Y57" s="3"/>
      <c r="Z57" s="3"/>
      <c r="AA57" s="3"/>
      <c r="AB57" s="3"/>
      <c r="AC57" s="3"/>
      <c r="AD57" s="3"/>
      <c r="AE57" s="3"/>
      <c r="AF57" s="3">
        <v>2</v>
      </c>
      <c r="AH57" s="7">
        <f>SUMPRODUCT(MAX((Table1[post_position])*(Table1[topic_id]=$A57)))</f>
        <v>5</v>
      </c>
      <c r="AI57" s="7" t="str">
        <f>"http://chandoo.org/forums/topic/"&amp;VLOOKUP(A57,'All Topics Data'!$A$2:$C$1243,3,FALSE)</f>
        <v>http://chandoo.org/forums/topic/need-help-with-a-conditional-formatting-formula</v>
      </c>
      <c r="AJ57" s="7" t="str">
        <f>LEFT(VLOOKUP(A57,'All Topics Data'!$A$2:$C$1243,2,FALSE),40)&amp;REPT("…",LEN(VLOOKUP(A57,'All Topics Data'!$A$2:$C$1243,2,FALSE))&gt;40)</f>
        <v>Need help with a conditional formatting …</v>
      </c>
      <c r="AK57" s="9">
        <f t="shared" si="14"/>
        <v>0</v>
      </c>
      <c r="AL57" s="9">
        <f t="shared" si="22"/>
        <v>1</v>
      </c>
      <c r="AM57" s="9">
        <f t="shared" si="22"/>
        <v>0</v>
      </c>
      <c r="AN57" s="9">
        <f t="shared" si="22"/>
        <v>1</v>
      </c>
      <c r="AO57" s="9">
        <f t="shared" si="22"/>
        <v>0</v>
      </c>
      <c r="AP57" s="9" t="str">
        <f t="shared" si="22"/>
        <v/>
      </c>
      <c r="AQ57" s="9" t="str">
        <f t="shared" si="22"/>
        <v/>
      </c>
      <c r="AR57" s="9" t="str">
        <f t="shared" si="22"/>
        <v/>
      </c>
      <c r="AS57" s="9" t="str">
        <f t="shared" si="22"/>
        <v/>
      </c>
      <c r="AT57" s="9" t="str">
        <f t="shared" si="22"/>
        <v/>
      </c>
      <c r="AU57" s="9" t="str">
        <f t="shared" si="19"/>
        <v/>
      </c>
      <c r="AV57" s="9" t="str">
        <f t="shared" si="19"/>
        <v/>
      </c>
      <c r="AW57" s="9" t="str">
        <f t="shared" si="19"/>
        <v/>
      </c>
      <c r="AX57" s="9" t="str">
        <f t="shared" si="19"/>
        <v/>
      </c>
      <c r="AY57" s="9" t="str">
        <f t="shared" si="19"/>
        <v/>
      </c>
      <c r="AZ57" s="9" t="str">
        <f t="shared" si="19"/>
        <v/>
      </c>
      <c r="BA57" s="9" t="str">
        <f t="shared" si="19"/>
        <v/>
      </c>
      <c r="BB57" s="9" t="str">
        <f t="shared" si="19"/>
        <v/>
      </c>
      <c r="BC57" s="9" t="str">
        <f t="shared" si="19"/>
        <v/>
      </c>
      <c r="BD57" s="9" t="str">
        <f t="shared" si="19"/>
        <v/>
      </c>
      <c r="BE57" s="9" t="str">
        <f t="shared" si="20"/>
        <v/>
      </c>
      <c r="BF57" s="9" t="str">
        <f t="shared" si="20"/>
        <v/>
      </c>
      <c r="BG57" s="9" t="str">
        <f t="shared" si="20"/>
        <v/>
      </c>
      <c r="BH57" s="9" t="str">
        <f t="shared" si="20"/>
        <v/>
      </c>
      <c r="BI57" s="9" t="str">
        <f t="shared" si="20"/>
        <v/>
      </c>
      <c r="BJ57" s="9" t="str">
        <f t="shared" si="20"/>
        <v/>
      </c>
      <c r="BK57" s="9" t="str">
        <f t="shared" si="20"/>
        <v/>
      </c>
      <c r="BL57" s="9" t="str">
        <f t="shared" si="20"/>
        <v/>
      </c>
      <c r="BM57" s="9" t="str">
        <f t="shared" si="20"/>
        <v/>
      </c>
      <c r="BN57" s="9" t="str">
        <f t="shared" si="20"/>
        <v/>
      </c>
      <c r="BO57" s="9" t="str">
        <f t="shared" si="21"/>
        <v/>
      </c>
      <c r="BP57" s="9" t="str">
        <f t="shared" si="21"/>
        <v/>
      </c>
      <c r="BQ57" s="9" t="str">
        <f t="shared" si="21"/>
        <v/>
      </c>
      <c r="BR57" s="9" t="str">
        <f t="shared" si="21"/>
        <v/>
      </c>
      <c r="BS57" s="9" t="str">
        <f t="shared" si="21"/>
        <v/>
      </c>
      <c r="BT57" s="9" t="str">
        <f t="shared" si="21"/>
        <v/>
      </c>
      <c r="BU57" s="9" t="str">
        <f t="shared" si="21"/>
        <v/>
      </c>
      <c r="BV57" s="9" t="str">
        <f t="shared" si="21"/>
        <v/>
      </c>
      <c r="BW57" s="9" t="str">
        <f t="shared" si="21"/>
        <v/>
      </c>
      <c r="BX57" s="9" t="str">
        <f t="shared" si="21"/>
        <v/>
      </c>
      <c r="BY57" s="9" t="str">
        <f t="shared" si="21"/>
        <v/>
      </c>
      <c r="BZ57" s="9" t="str">
        <f t="shared" si="21"/>
        <v/>
      </c>
    </row>
    <row r="58" spans="1:78" x14ac:dyDescent="0.25">
      <c r="A58" s="6">
        <v>164</v>
      </c>
      <c r="B58" s="3"/>
      <c r="C58" s="3">
        <v>1</v>
      </c>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v>1</v>
      </c>
      <c r="AH58" s="7">
        <f>SUMPRODUCT(MAX((Table1[post_position])*(Table1[topic_id]=$A58)))</f>
        <v>2</v>
      </c>
      <c r="AI58" s="7" t="str">
        <f>"http://chandoo.org/forums/topic/"&amp;VLOOKUP(A58,'All Topics Data'!$A$2:$C$1243,3,FALSE)</f>
        <v>http://chandoo.org/forums/topic/duplicate-values-in-a-list</v>
      </c>
      <c r="AJ58" s="7" t="str">
        <f>LEFT(VLOOKUP(A58,'All Topics Data'!$A$2:$C$1243,2,FALSE),40)&amp;REPT("…",LEN(VLOOKUP(A58,'All Topics Data'!$A$2:$C$1243,2,FALSE))&gt;40)</f>
        <v>Duplicate values in a list</v>
      </c>
      <c r="AK58" s="9">
        <f t="shared" si="14"/>
        <v>0</v>
      </c>
      <c r="AL58" s="9">
        <f t="shared" si="22"/>
        <v>1</v>
      </c>
      <c r="AM58" s="9" t="str">
        <f t="shared" si="22"/>
        <v/>
      </c>
      <c r="AN58" s="9" t="str">
        <f t="shared" si="22"/>
        <v/>
      </c>
      <c r="AO58" s="9" t="str">
        <f t="shared" si="22"/>
        <v/>
      </c>
      <c r="AP58" s="9" t="str">
        <f t="shared" si="22"/>
        <v/>
      </c>
      <c r="AQ58" s="9" t="str">
        <f t="shared" si="22"/>
        <v/>
      </c>
      <c r="AR58" s="9" t="str">
        <f t="shared" si="22"/>
        <v/>
      </c>
      <c r="AS58" s="9" t="str">
        <f t="shared" si="22"/>
        <v/>
      </c>
      <c r="AT58" s="9" t="str">
        <f t="shared" si="22"/>
        <v/>
      </c>
      <c r="AU58" s="9" t="str">
        <f t="shared" si="19"/>
        <v/>
      </c>
      <c r="AV58" s="9" t="str">
        <f t="shared" si="19"/>
        <v/>
      </c>
      <c r="AW58" s="9" t="str">
        <f t="shared" si="19"/>
        <v/>
      </c>
      <c r="AX58" s="9" t="str">
        <f t="shared" si="19"/>
        <v/>
      </c>
      <c r="AY58" s="9" t="str">
        <f t="shared" si="19"/>
        <v/>
      </c>
      <c r="AZ58" s="9" t="str">
        <f t="shared" si="19"/>
        <v/>
      </c>
      <c r="BA58" s="9" t="str">
        <f t="shared" si="19"/>
        <v/>
      </c>
      <c r="BB58" s="9" t="str">
        <f t="shared" si="19"/>
        <v/>
      </c>
      <c r="BC58" s="9" t="str">
        <f t="shared" si="19"/>
        <v/>
      </c>
      <c r="BD58" s="9" t="str">
        <f t="shared" si="19"/>
        <v/>
      </c>
      <c r="BE58" s="9" t="str">
        <f t="shared" si="20"/>
        <v/>
      </c>
      <c r="BF58" s="9" t="str">
        <f t="shared" si="20"/>
        <v/>
      </c>
      <c r="BG58" s="9" t="str">
        <f t="shared" si="20"/>
        <v/>
      </c>
      <c r="BH58" s="9" t="str">
        <f t="shared" si="20"/>
        <v/>
      </c>
      <c r="BI58" s="9" t="str">
        <f t="shared" si="20"/>
        <v/>
      </c>
      <c r="BJ58" s="9" t="str">
        <f t="shared" si="20"/>
        <v/>
      </c>
      <c r="BK58" s="9" t="str">
        <f t="shared" si="20"/>
        <v/>
      </c>
      <c r="BL58" s="9" t="str">
        <f t="shared" si="20"/>
        <v/>
      </c>
      <c r="BM58" s="9" t="str">
        <f t="shared" si="20"/>
        <v/>
      </c>
      <c r="BN58" s="9" t="str">
        <f t="shared" si="20"/>
        <v/>
      </c>
      <c r="BO58" s="9" t="str">
        <f t="shared" si="21"/>
        <v/>
      </c>
      <c r="BP58" s="9" t="str">
        <f t="shared" si="21"/>
        <v/>
      </c>
      <c r="BQ58" s="9" t="str">
        <f t="shared" si="21"/>
        <v/>
      </c>
      <c r="BR58" s="9" t="str">
        <f t="shared" si="21"/>
        <v/>
      </c>
      <c r="BS58" s="9" t="str">
        <f t="shared" si="21"/>
        <v/>
      </c>
      <c r="BT58" s="9" t="str">
        <f t="shared" si="21"/>
        <v/>
      </c>
      <c r="BU58" s="9" t="str">
        <f t="shared" si="21"/>
        <v/>
      </c>
      <c r="BV58" s="9" t="str">
        <f t="shared" si="21"/>
        <v/>
      </c>
      <c r="BW58" s="9" t="str">
        <f t="shared" si="21"/>
        <v/>
      </c>
      <c r="BX58" s="9" t="str">
        <f t="shared" si="21"/>
        <v/>
      </c>
      <c r="BY58" s="9" t="str">
        <f t="shared" si="21"/>
        <v/>
      </c>
      <c r="BZ58" s="9" t="str">
        <f t="shared" si="21"/>
        <v/>
      </c>
    </row>
    <row r="59" spans="1:78" x14ac:dyDescent="0.25">
      <c r="A59" s="6">
        <v>165</v>
      </c>
      <c r="B59" s="3"/>
      <c r="C59" s="3">
        <v>1</v>
      </c>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v>1</v>
      </c>
      <c r="AH59" s="7">
        <f>SUMPRODUCT(MAX((Table1[post_position])*(Table1[topic_id]=$A59)))</f>
        <v>3</v>
      </c>
      <c r="AI59" s="7" t="str">
        <f>"http://chandoo.org/forums/topic/"&amp;VLOOKUP(A59,'All Topics Data'!$A$2:$C$1243,3,FALSE)</f>
        <v>http://chandoo.org/forums/topic/a-question-about-the-sum-formula-i-think</v>
      </c>
      <c r="AJ59" s="7" t="str">
        <f>LEFT(VLOOKUP(A59,'All Topics Data'!$A$2:$C$1243,2,FALSE),40)&amp;REPT("…",LEN(VLOOKUP(A59,'All Topics Data'!$A$2:$C$1243,2,FALSE))&gt;40)</f>
        <v>A question about the SUM formula (I thin…</v>
      </c>
      <c r="AK59" s="9">
        <f t="shared" si="14"/>
        <v>0</v>
      </c>
      <c r="AL59" s="9">
        <f t="shared" si="22"/>
        <v>1</v>
      </c>
      <c r="AM59" s="9">
        <f t="shared" si="22"/>
        <v>0</v>
      </c>
      <c r="AN59" s="9" t="str">
        <f t="shared" si="22"/>
        <v/>
      </c>
      <c r="AO59" s="9" t="str">
        <f t="shared" si="22"/>
        <v/>
      </c>
      <c r="AP59" s="9" t="str">
        <f t="shared" si="22"/>
        <v/>
      </c>
      <c r="AQ59" s="9" t="str">
        <f t="shared" si="22"/>
        <v/>
      </c>
      <c r="AR59" s="9" t="str">
        <f t="shared" si="22"/>
        <v/>
      </c>
      <c r="AS59" s="9" t="str">
        <f t="shared" si="22"/>
        <v/>
      </c>
      <c r="AT59" s="9" t="str">
        <f t="shared" si="22"/>
        <v/>
      </c>
      <c r="AU59" s="9" t="str">
        <f t="shared" si="19"/>
        <v/>
      </c>
      <c r="AV59" s="9" t="str">
        <f t="shared" si="19"/>
        <v/>
      </c>
      <c r="AW59" s="9" t="str">
        <f t="shared" si="19"/>
        <v/>
      </c>
      <c r="AX59" s="9" t="str">
        <f t="shared" si="19"/>
        <v/>
      </c>
      <c r="AY59" s="9" t="str">
        <f t="shared" si="19"/>
        <v/>
      </c>
      <c r="AZ59" s="9" t="str">
        <f t="shared" si="19"/>
        <v/>
      </c>
      <c r="BA59" s="9" t="str">
        <f t="shared" si="19"/>
        <v/>
      </c>
      <c r="BB59" s="9" t="str">
        <f t="shared" si="19"/>
        <v/>
      </c>
      <c r="BC59" s="9" t="str">
        <f t="shared" si="19"/>
        <v/>
      </c>
      <c r="BD59" s="9" t="str">
        <f t="shared" si="19"/>
        <v/>
      </c>
      <c r="BE59" s="9" t="str">
        <f t="shared" si="20"/>
        <v/>
      </c>
      <c r="BF59" s="9" t="str">
        <f t="shared" si="20"/>
        <v/>
      </c>
      <c r="BG59" s="9" t="str">
        <f t="shared" si="20"/>
        <v/>
      </c>
      <c r="BH59" s="9" t="str">
        <f t="shared" si="20"/>
        <v/>
      </c>
      <c r="BI59" s="9" t="str">
        <f t="shared" si="20"/>
        <v/>
      </c>
      <c r="BJ59" s="9" t="str">
        <f t="shared" si="20"/>
        <v/>
      </c>
      <c r="BK59" s="9" t="str">
        <f t="shared" si="20"/>
        <v/>
      </c>
      <c r="BL59" s="9" t="str">
        <f t="shared" si="20"/>
        <v/>
      </c>
      <c r="BM59" s="9" t="str">
        <f t="shared" si="20"/>
        <v/>
      </c>
      <c r="BN59" s="9" t="str">
        <f t="shared" si="20"/>
        <v/>
      </c>
      <c r="BO59" s="9" t="str">
        <f t="shared" si="21"/>
        <v/>
      </c>
      <c r="BP59" s="9" t="str">
        <f t="shared" si="21"/>
        <v/>
      </c>
      <c r="BQ59" s="9" t="str">
        <f t="shared" si="21"/>
        <v/>
      </c>
      <c r="BR59" s="9" t="str">
        <f t="shared" si="21"/>
        <v/>
      </c>
      <c r="BS59" s="9" t="str">
        <f t="shared" si="21"/>
        <v/>
      </c>
      <c r="BT59" s="9" t="str">
        <f t="shared" si="21"/>
        <v/>
      </c>
      <c r="BU59" s="9" t="str">
        <f t="shared" si="21"/>
        <v/>
      </c>
      <c r="BV59" s="9" t="str">
        <f t="shared" si="21"/>
        <v/>
      </c>
      <c r="BW59" s="9" t="str">
        <f t="shared" si="21"/>
        <v/>
      </c>
      <c r="BX59" s="9" t="str">
        <f t="shared" si="21"/>
        <v/>
      </c>
      <c r="BY59" s="9" t="str">
        <f t="shared" si="21"/>
        <v/>
      </c>
      <c r="BZ59" s="9" t="str">
        <f t="shared" si="21"/>
        <v/>
      </c>
    </row>
    <row r="60" spans="1:78" x14ac:dyDescent="0.25">
      <c r="A60" s="6">
        <v>166</v>
      </c>
      <c r="B60" s="3"/>
      <c r="C60" s="3"/>
      <c r="D60" s="3">
        <v>1</v>
      </c>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v>1</v>
      </c>
      <c r="AH60" s="7">
        <f>SUMPRODUCT(MAX((Table1[post_position])*(Table1[topic_id]=$A60)))</f>
        <v>3</v>
      </c>
      <c r="AI60" s="7" t="str">
        <f>"http://chandoo.org/forums/topic/"&amp;VLOOKUP(A60,'All Topics Data'!$A$2:$C$1243,3,FALSE)</f>
        <v>http://chandoo.org/forums/topic/possibly-beyond-the-capabilities-of-excel</v>
      </c>
      <c r="AJ60" s="7" t="str">
        <f>LEFT(VLOOKUP(A60,'All Topics Data'!$A$2:$C$1243,2,FALSE),40)&amp;REPT("…",LEN(VLOOKUP(A60,'All Topics Data'!$A$2:$C$1243,2,FALSE))&gt;40)</f>
        <v>Possibly beyond the capabilities of exce…</v>
      </c>
      <c r="AK60" s="9">
        <f t="shared" si="14"/>
        <v>0</v>
      </c>
      <c r="AL60" s="9">
        <f t="shared" si="22"/>
        <v>0</v>
      </c>
      <c r="AM60" s="9">
        <f t="shared" si="22"/>
        <v>1</v>
      </c>
      <c r="AN60" s="9" t="str">
        <f t="shared" si="22"/>
        <v/>
      </c>
      <c r="AO60" s="9" t="str">
        <f t="shared" si="22"/>
        <v/>
      </c>
      <c r="AP60" s="9" t="str">
        <f t="shared" si="22"/>
        <v/>
      </c>
      <c r="AQ60" s="9" t="str">
        <f t="shared" si="22"/>
        <v/>
      </c>
      <c r="AR60" s="9" t="str">
        <f t="shared" si="22"/>
        <v/>
      </c>
      <c r="AS60" s="9" t="str">
        <f t="shared" si="22"/>
        <v/>
      </c>
      <c r="AT60" s="9" t="str">
        <f t="shared" si="22"/>
        <v/>
      </c>
      <c r="AU60" s="9" t="str">
        <f t="shared" si="19"/>
        <v/>
      </c>
      <c r="AV60" s="9" t="str">
        <f t="shared" si="19"/>
        <v/>
      </c>
      <c r="AW60" s="9" t="str">
        <f t="shared" si="19"/>
        <v/>
      </c>
      <c r="AX60" s="9" t="str">
        <f t="shared" si="19"/>
        <v/>
      </c>
      <c r="AY60" s="9" t="str">
        <f t="shared" si="19"/>
        <v/>
      </c>
      <c r="AZ60" s="9" t="str">
        <f t="shared" si="19"/>
        <v/>
      </c>
      <c r="BA60" s="9" t="str">
        <f t="shared" si="19"/>
        <v/>
      </c>
      <c r="BB60" s="9" t="str">
        <f t="shared" si="19"/>
        <v/>
      </c>
      <c r="BC60" s="9" t="str">
        <f t="shared" si="19"/>
        <v/>
      </c>
      <c r="BD60" s="9" t="str">
        <f t="shared" si="19"/>
        <v/>
      </c>
      <c r="BE60" s="9" t="str">
        <f t="shared" si="20"/>
        <v/>
      </c>
      <c r="BF60" s="9" t="str">
        <f t="shared" si="20"/>
        <v/>
      </c>
      <c r="BG60" s="9" t="str">
        <f t="shared" si="20"/>
        <v/>
      </c>
      <c r="BH60" s="9" t="str">
        <f t="shared" si="20"/>
        <v/>
      </c>
      <c r="BI60" s="9" t="str">
        <f t="shared" si="20"/>
        <v/>
      </c>
      <c r="BJ60" s="9" t="str">
        <f t="shared" si="20"/>
        <v/>
      </c>
      <c r="BK60" s="9" t="str">
        <f t="shared" si="20"/>
        <v/>
      </c>
      <c r="BL60" s="9" t="str">
        <f t="shared" si="20"/>
        <v/>
      </c>
      <c r="BM60" s="9" t="str">
        <f t="shared" si="20"/>
        <v/>
      </c>
      <c r="BN60" s="9" t="str">
        <f t="shared" si="20"/>
        <v/>
      </c>
      <c r="BO60" s="9" t="str">
        <f t="shared" si="21"/>
        <v/>
      </c>
      <c r="BP60" s="9" t="str">
        <f t="shared" si="21"/>
        <v/>
      </c>
      <c r="BQ60" s="9" t="str">
        <f t="shared" si="21"/>
        <v/>
      </c>
      <c r="BR60" s="9" t="str">
        <f t="shared" si="21"/>
        <v/>
      </c>
      <c r="BS60" s="9" t="str">
        <f t="shared" si="21"/>
        <v/>
      </c>
      <c r="BT60" s="9" t="str">
        <f t="shared" si="21"/>
        <v/>
      </c>
      <c r="BU60" s="9" t="str">
        <f t="shared" si="21"/>
        <v/>
      </c>
      <c r="BV60" s="9" t="str">
        <f t="shared" si="21"/>
        <v/>
      </c>
      <c r="BW60" s="9" t="str">
        <f t="shared" si="21"/>
        <v/>
      </c>
      <c r="BX60" s="9" t="str">
        <f t="shared" si="21"/>
        <v/>
      </c>
      <c r="BY60" s="9" t="str">
        <f t="shared" si="21"/>
        <v/>
      </c>
      <c r="BZ60" s="9" t="str">
        <f t="shared" si="21"/>
        <v/>
      </c>
    </row>
    <row r="61" spans="1:78" x14ac:dyDescent="0.25">
      <c r="A61" s="6">
        <v>167</v>
      </c>
      <c r="B61" s="3"/>
      <c r="C61" s="3">
        <v>1</v>
      </c>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v>1</v>
      </c>
      <c r="AH61" s="7">
        <f>SUMPRODUCT(MAX((Table1[post_position])*(Table1[topic_id]=$A61)))</f>
        <v>3</v>
      </c>
      <c r="AI61" s="7" t="str">
        <f>"http://chandoo.org/forums/topic/"&amp;VLOOKUP(A61,'All Topics Data'!$A$2:$C$1243,3,FALSE)</f>
        <v>http://chandoo.org/forums/topic/save-csv-without-headers</v>
      </c>
      <c r="AJ61" s="7" t="str">
        <f>LEFT(VLOOKUP(A61,'All Topics Data'!$A$2:$C$1243,2,FALSE),40)&amp;REPT("…",LEN(VLOOKUP(A61,'All Topics Data'!$A$2:$C$1243,2,FALSE))&gt;40)</f>
        <v>Save CSV without headers</v>
      </c>
      <c r="AK61" s="9">
        <f t="shared" si="14"/>
        <v>0</v>
      </c>
      <c r="AL61" s="9">
        <f t="shared" si="22"/>
        <v>1</v>
      </c>
      <c r="AM61" s="9">
        <f t="shared" si="22"/>
        <v>0</v>
      </c>
      <c r="AN61" s="9" t="str">
        <f t="shared" si="22"/>
        <v/>
      </c>
      <c r="AO61" s="9" t="str">
        <f t="shared" si="22"/>
        <v/>
      </c>
      <c r="AP61" s="9" t="str">
        <f t="shared" si="22"/>
        <v/>
      </c>
      <c r="AQ61" s="9" t="str">
        <f t="shared" si="22"/>
        <v/>
      </c>
      <c r="AR61" s="9" t="str">
        <f t="shared" si="22"/>
        <v/>
      </c>
      <c r="AS61" s="9" t="str">
        <f t="shared" si="22"/>
        <v/>
      </c>
      <c r="AT61" s="9" t="str">
        <f t="shared" si="22"/>
        <v/>
      </c>
      <c r="AU61" s="9" t="str">
        <f t="shared" si="19"/>
        <v/>
      </c>
      <c r="AV61" s="9" t="str">
        <f t="shared" si="19"/>
        <v/>
      </c>
      <c r="AW61" s="9" t="str">
        <f t="shared" si="19"/>
        <v/>
      </c>
      <c r="AX61" s="9" t="str">
        <f t="shared" si="19"/>
        <v/>
      </c>
      <c r="AY61" s="9" t="str">
        <f t="shared" si="19"/>
        <v/>
      </c>
      <c r="AZ61" s="9" t="str">
        <f t="shared" si="19"/>
        <v/>
      </c>
      <c r="BA61" s="9" t="str">
        <f t="shared" si="19"/>
        <v/>
      </c>
      <c r="BB61" s="9" t="str">
        <f t="shared" si="19"/>
        <v/>
      </c>
      <c r="BC61" s="9" t="str">
        <f t="shared" si="19"/>
        <v/>
      </c>
      <c r="BD61" s="9" t="str">
        <f t="shared" si="19"/>
        <v/>
      </c>
      <c r="BE61" s="9" t="str">
        <f t="shared" si="20"/>
        <v/>
      </c>
      <c r="BF61" s="9" t="str">
        <f t="shared" si="20"/>
        <v/>
      </c>
      <c r="BG61" s="9" t="str">
        <f t="shared" si="20"/>
        <v/>
      </c>
      <c r="BH61" s="9" t="str">
        <f t="shared" si="20"/>
        <v/>
      </c>
      <c r="BI61" s="9" t="str">
        <f t="shared" si="20"/>
        <v/>
      </c>
      <c r="BJ61" s="9" t="str">
        <f t="shared" si="20"/>
        <v/>
      </c>
      <c r="BK61" s="9" t="str">
        <f t="shared" si="20"/>
        <v/>
      </c>
      <c r="BL61" s="9" t="str">
        <f t="shared" si="20"/>
        <v/>
      </c>
      <c r="BM61" s="9" t="str">
        <f t="shared" si="20"/>
        <v/>
      </c>
      <c r="BN61" s="9" t="str">
        <f t="shared" si="20"/>
        <v/>
      </c>
      <c r="BO61" s="9" t="str">
        <f t="shared" si="21"/>
        <v/>
      </c>
      <c r="BP61" s="9" t="str">
        <f t="shared" si="21"/>
        <v/>
      </c>
      <c r="BQ61" s="9" t="str">
        <f t="shared" si="21"/>
        <v/>
      </c>
      <c r="BR61" s="9" t="str">
        <f t="shared" si="21"/>
        <v/>
      </c>
      <c r="BS61" s="9" t="str">
        <f t="shared" si="21"/>
        <v/>
      </c>
      <c r="BT61" s="9" t="str">
        <f t="shared" si="21"/>
        <v/>
      </c>
      <c r="BU61" s="9" t="str">
        <f t="shared" si="21"/>
        <v/>
      </c>
      <c r="BV61" s="9" t="str">
        <f t="shared" si="21"/>
        <v/>
      </c>
      <c r="BW61" s="9" t="str">
        <f t="shared" si="21"/>
        <v/>
      </c>
      <c r="BX61" s="9" t="str">
        <f t="shared" si="21"/>
        <v/>
      </c>
      <c r="BY61" s="9" t="str">
        <f t="shared" si="21"/>
        <v/>
      </c>
      <c r="BZ61" s="9" t="str">
        <f t="shared" si="21"/>
        <v/>
      </c>
    </row>
    <row r="62" spans="1:78" x14ac:dyDescent="0.25">
      <c r="A62" s="6">
        <v>168</v>
      </c>
      <c r="B62" s="3"/>
      <c r="C62" s="3">
        <v>1</v>
      </c>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v>1</v>
      </c>
      <c r="AH62" s="7">
        <f>SUMPRODUCT(MAX((Table1[post_position])*(Table1[topic_id]=$A62)))</f>
        <v>2</v>
      </c>
      <c r="AI62" s="7" t="str">
        <f>"http://chandoo.org/forums/topic/"&amp;VLOOKUP(A62,'All Topics Data'!$A$2:$C$1243,3,FALSE)</f>
        <v>http://chandoo.org/forums/topic/pivot-table</v>
      </c>
      <c r="AJ62" s="7" t="str">
        <f>LEFT(VLOOKUP(A62,'All Topics Data'!$A$2:$C$1243,2,FALSE),40)&amp;REPT("…",LEN(VLOOKUP(A62,'All Topics Data'!$A$2:$C$1243,2,FALSE))&gt;40)</f>
        <v>Pivot Table</v>
      </c>
      <c r="AK62" s="9">
        <f t="shared" si="14"/>
        <v>0</v>
      </c>
      <c r="AL62" s="9">
        <f t="shared" si="22"/>
        <v>1</v>
      </c>
      <c r="AM62" s="9" t="str">
        <f t="shared" si="22"/>
        <v/>
      </c>
      <c r="AN62" s="9" t="str">
        <f t="shared" si="22"/>
        <v/>
      </c>
      <c r="AO62" s="9" t="str">
        <f t="shared" si="22"/>
        <v/>
      </c>
      <c r="AP62" s="9" t="str">
        <f t="shared" si="22"/>
        <v/>
      </c>
      <c r="AQ62" s="9" t="str">
        <f t="shared" si="22"/>
        <v/>
      </c>
      <c r="AR62" s="9" t="str">
        <f t="shared" si="22"/>
        <v/>
      </c>
      <c r="AS62" s="9" t="str">
        <f t="shared" si="22"/>
        <v/>
      </c>
      <c r="AT62" s="9" t="str">
        <f t="shared" si="22"/>
        <v/>
      </c>
      <c r="AU62" s="9" t="str">
        <f t="shared" ref="AU62:BD71" si="23">IF(AU$4&lt;=$AH62,IFERROR(GETPIVOTDATA("Hui Reply?",$A$4,"topic_id",$A62,"post_position",AU$4),0),"")</f>
        <v/>
      </c>
      <c r="AV62" s="9" t="str">
        <f t="shared" si="23"/>
        <v/>
      </c>
      <c r="AW62" s="9" t="str">
        <f t="shared" si="23"/>
        <v/>
      </c>
      <c r="AX62" s="9" t="str">
        <f t="shared" si="23"/>
        <v/>
      </c>
      <c r="AY62" s="9" t="str">
        <f t="shared" si="23"/>
        <v/>
      </c>
      <c r="AZ62" s="9" t="str">
        <f t="shared" si="23"/>
        <v/>
      </c>
      <c r="BA62" s="9" t="str">
        <f t="shared" si="23"/>
        <v/>
      </c>
      <c r="BB62" s="9" t="str">
        <f t="shared" si="23"/>
        <v/>
      </c>
      <c r="BC62" s="9" t="str">
        <f t="shared" si="23"/>
        <v/>
      </c>
      <c r="BD62" s="9" t="str">
        <f t="shared" si="23"/>
        <v/>
      </c>
      <c r="BE62" s="9" t="str">
        <f t="shared" ref="BE62:BN71" si="24">IF(BE$4&lt;=$AH62,IFERROR(GETPIVOTDATA("Hui Reply?",$A$4,"topic_id",$A62,"post_position",BE$4),0),"")</f>
        <v/>
      </c>
      <c r="BF62" s="9" t="str">
        <f t="shared" si="24"/>
        <v/>
      </c>
      <c r="BG62" s="9" t="str">
        <f t="shared" si="24"/>
        <v/>
      </c>
      <c r="BH62" s="9" t="str">
        <f t="shared" si="24"/>
        <v/>
      </c>
      <c r="BI62" s="9" t="str">
        <f t="shared" si="24"/>
        <v/>
      </c>
      <c r="BJ62" s="9" t="str">
        <f t="shared" si="24"/>
        <v/>
      </c>
      <c r="BK62" s="9" t="str">
        <f t="shared" si="24"/>
        <v/>
      </c>
      <c r="BL62" s="9" t="str">
        <f t="shared" si="24"/>
        <v/>
      </c>
      <c r="BM62" s="9" t="str">
        <f t="shared" si="24"/>
        <v/>
      </c>
      <c r="BN62" s="9" t="str">
        <f t="shared" si="24"/>
        <v/>
      </c>
      <c r="BO62" s="9" t="str">
        <f t="shared" ref="BO62:BZ71" si="25">IF(BO$4&lt;=$AH62,IFERROR(GETPIVOTDATA("Hui Reply?",$A$4,"topic_id",$A62,"post_position",BO$4),0),"")</f>
        <v/>
      </c>
      <c r="BP62" s="9" t="str">
        <f t="shared" si="25"/>
        <v/>
      </c>
      <c r="BQ62" s="9" t="str">
        <f t="shared" si="25"/>
        <v/>
      </c>
      <c r="BR62" s="9" t="str">
        <f t="shared" si="25"/>
        <v/>
      </c>
      <c r="BS62" s="9" t="str">
        <f t="shared" si="25"/>
        <v/>
      </c>
      <c r="BT62" s="9" t="str">
        <f t="shared" si="25"/>
        <v/>
      </c>
      <c r="BU62" s="9" t="str">
        <f t="shared" si="25"/>
        <v/>
      </c>
      <c r="BV62" s="9" t="str">
        <f t="shared" si="25"/>
        <v/>
      </c>
      <c r="BW62" s="9" t="str">
        <f t="shared" si="25"/>
        <v/>
      </c>
      <c r="BX62" s="9" t="str">
        <f t="shared" si="25"/>
        <v/>
      </c>
      <c r="BY62" s="9" t="str">
        <f t="shared" si="25"/>
        <v/>
      </c>
      <c r="BZ62" s="9" t="str">
        <f t="shared" si="25"/>
        <v/>
      </c>
    </row>
    <row r="63" spans="1:78" x14ac:dyDescent="0.25">
      <c r="A63" s="6">
        <v>169</v>
      </c>
      <c r="B63" s="3"/>
      <c r="C63" s="3">
        <v>1</v>
      </c>
      <c r="D63" s="3"/>
      <c r="E63" s="3">
        <v>1</v>
      </c>
      <c r="F63" s="3"/>
      <c r="G63" s="3"/>
      <c r="H63" s="3"/>
      <c r="I63" s="3"/>
      <c r="J63" s="3"/>
      <c r="K63" s="3"/>
      <c r="L63" s="3"/>
      <c r="M63" s="3"/>
      <c r="N63" s="3"/>
      <c r="O63" s="3"/>
      <c r="P63" s="3"/>
      <c r="Q63" s="3"/>
      <c r="R63" s="3"/>
      <c r="S63" s="3"/>
      <c r="T63" s="3"/>
      <c r="U63" s="3"/>
      <c r="V63" s="3"/>
      <c r="W63" s="3"/>
      <c r="X63" s="3"/>
      <c r="Y63" s="3"/>
      <c r="Z63" s="3"/>
      <c r="AA63" s="3"/>
      <c r="AB63" s="3"/>
      <c r="AC63" s="3"/>
      <c r="AD63" s="3"/>
      <c r="AE63" s="3"/>
      <c r="AF63" s="3">
        <v>2</v>
      </c>
      <c r="AH63" s="7">
        <f>SUMPRODUCT(MAX((Table1[post_position])*(Table1[topic_id]=$A63)))</f>
        <v>5</v>
      </c>
      <c r="AI63" s="7" t="str">
        <f>"http://chandoo.org/forums/topic/"&amp;VLOOKUP(A63,'All Topics Data'!$A$2:$C$1243,3,FALSE)</f>
        <v>http://chandoo.org/forums/topic/please-help</v>
      </c>
      <c r="AJ63" s="7" t="str">
        <f>LEFT(VLOOKUP(A63,'All Topics Data'!$A$2:$C$1243,2,FALSE),40)&amp;REPT("…",LEN(VLOOKUP(A63,'All Topics Data'!$A$2:$C$1243,2,FALSE))&gt;40)</f>
        <v>Please help</v>
      </c>
      <c r="AK63" s="9">
        <f t="shared" si="14"/>
        <v>0</v>
      </c>
      <c r="AL63" s="9">
        <f t="shared" ref="AL63:AT72" si="26">IF(AL$4&lt;=$AH63,IFERROR(GETPIVOTDATA("Hui Reply?",$A$4,"topic_id",$A63,"post_position",AL$4),0),"")</f>
        <v>1</v>
      </c>
      <c r="AM63" s="9">
        <f t="shared" si="26"/>
        <v>0</v>
      </c>
      <c r="AN63" s="9">
        <f t="shared" si="26"/>
        <v>1</v>
      </c>
      <c r="AO63" s="9">
        <f t="shared" si="26"/>
        <v>0</v>
      </c>
      <c r="AP63" s="9" t="str">
        <f t="shared" si="26"/>
        <v/>
      </c>
      <c r="AQ63" s="9" t="str">
        <f t="shared" si="26"/>
        <v/>
      </c>
      <c r="AR63" s="9" t="str">
        <f t="shared" si="26"/>
        <v/>
      </c>
      <c r="AS63" s="9" t="str">
        <f t="shared" si="26"/>
        <v/>
      </c>
      <c r="AT63" s="9" t="str">
        <f t="shared" si="26"/>
        <v/>
      </c>
      <c r="AU63" s="9" t="str">
        <f t="shared" si="23"/>
        <v/>
      </c>
      <c r="AV63" s="9" t="str">
        <f t="shared" si="23"/>
        <v/>
      </c>
      <c r="AW63" s="9" t="str">
        <f t="shared" si="23"/>
        <v/>
      </c>
      <c r="AX63" s="9" t="str">
        <f t="shared" si="23"/>
        <v/>
      </c>
      <c r="AY63" s="9" t="str">
        <f t="shared" si="23"/>
        <v/>
      </c>
      <c r="AZ63" s="9" t="str">
        <f t="shared" si="23"/>
        <v/>
      </c>
      <c r="BA63" s="9" t="str">
        <f t="shared" si="23"/>
        <v/>
      </c>
      <c r="BB63" s="9" t="str">
        <f t="shared" si="23"/>
        <v/>
      </c>
      <c r="BC63" s="9" t="str">
        <f t="shared" si="23"/>
        <v/>
      </c>
      <c r="BD63" s="9" t="str">
        <f t="shared" si="23"/>
        <v/>
      </c>
      <c r="BE63" s="9" t="str">
        <f t="shared" si="24"/>
        <v/>
      </c>
      <c r="BF63" s="9" t="str">
        <f t="shared" si="24"/>
        <v/>
      </c>
      <c r="BG63" s="9" t="str">
        <f t="shared" si="24"/>
        <v/>
      </c>
      <c r="BH63" s="9" t="str">
        <f t="shared" si="24"/>
        <v/>
      </c>
      <c r="BI63" s="9" t="str">
        <f t="shared" si="24"/>
        <v/>
      </c>
      <c r="BJ63" s="9" t="str">
        <f t="shared" si="24"/>
        <v/>
      </c>
      <c r="BK63" s="9" t="str">
        <f t="shared" si="24"/>
        <v/>
      </c>
      <c r="BL63" s="9" t="str">
        <f t="shared" si="24"/>
        <v/>
      </c>
      <c r="BM63" s="9" t="str">
        <f t="shared" si="24"/>
        <v/>
      </c>
      <c r="BN63" s="9" t="str">
        <f t="shared" si="24"/>
        <v/>
      </c>
      <c r="BO63" s="9" t="str">
        <f t="shared" si="25"/>
        <v/>
      </c>
      <c r="BP63" s="9" t="str">
        <f t="shared" si="25"/>
        <v/>
      </c>
      <c r="BQ63" s="9" t="str">
        <f t="shared" si="25"/>
        <v/>
      </c>
      <c r="BR63" s="9" t="str">
        <f t="shared" si="25"/>
        <v/>
      </c>
      <c r="BS63" s="9" t="str">
        <f t="shared" si="25"/>
        <v/>
      </c>
      <c r="BT63" s="9" t="str">
        <f t="shared" si="25"/>
        <v/>
      </c>
      <c r="BU63" s="9" t="str">
        <f t="shared" si="25"/>
        <v/>
      </c>
      <c r="BV63" s="9" t="str">
        <f t="shared" si="25"/>
        <v/>
      </c>
      <c r="BW63" s="9" t="str">
        <f t="shared" si="25"/>
        <v/>
      </c>
      <c r="BX63" s="9" t="str">
        <f t="shared" si="25"/>
        <v/>
      </c>
      <c r="BY63" s="9" t="str">
        <f t="shared" si="25"/>
        <v/>
      </c>
      <c r="BZ63" s="9" t="str">
        <f t="shared" si="25"/>
        <v/>
      </c>
    </row>
    <row r="64" spans="1:78" x14ac:dyDescent="0.25">
      <c r="A64" s="6">
        <v>170</v>
      </c>
      <c r="B64" s="3"/>
      <c r="C64" s="3">
        <v>1</v>
      </c>
      <c r="D64" s="3">
        <v>1</v>
      </c>
      <c r="E64" s="3"/>
      <c r="F64" s="3">
        <v>1</v>
      </c>
      <c r="G64" s="3"/>
      <c r="H64" s="3"/>
      <c r="I64" s="3"/>
      <c r="J64" s="3"/>
      <c r="K64" s="3"/>
      <c r="L64" s="3"/>
      <c r="M64" s="3"/>
      <c r="N64" s="3"/>
      <c r="O64" s="3"/>
      <c r="P64" s="3"/>
      <c r="Q64" s="3"/>
      <c r="R64" s="3"/>
      <c r="S64" s="3"/>
      <c r="T64" s="3"/>
      <c r="U64" s="3"/>
      <c r="V64" s="3"/>
      <c r="W64" s="3"/>
      <c r="X64" s="3"/>
      <c r="Y64" s="3"/>
      <c r="Z64" s="3"/>
      <c r="AA64" s="3"/>
      <c r="AB64" s="3"/>
      <c r="AC64" s="3"/>
      <c r="AD64" s="3"/>
      <c r="AE64" s="3"/>
      <c r="AF64" s="3">
        <v>3</v>
      </c>
      <c r="AH64" s="7">
        <f>SUMPRODUCT(MAX((Table1[post_position])*(Table1[topic_id]=$A64)))</f>
        <v>6</v>
      </c>
      <c r="AI64" s="7" t="str">
        <f>"http://chandoo.org/forums/topic/"&amp;VLOOKUP(A64,'All Topics Data'!$A$2:$C$1243,3,FALSE)</f>
        <v>http://chandoo.org/forums/topic/conditionally-formatting-a-row</v>
      </c>
      <c r="AJ64" s="7" t="str">
        <f>LEFT(VLOOKUP(A64,'All Topics Data'!$A$2:$C$1243,2,FALSE),40)&amp;REPT("…",LEN(VLOOKUP(A64,'All Topics Data'!$A$2:$C$1243,2,FALSE))&gt;40)</f>
        <v>Conditionally formatting a row</v>
      </c>
      <c r="AK64" s="9">
        <f t="shared" si="14"/>
        <v>0</v>
      </c>
      <c r="AL64" s="9">
        <f t="shared" si="26"/>
        <v>1</v>
      </c>
      <c r="AM64" s="9">
        <f t="shared" si="26"/>
        <v>1</v>
      </c>
      <c r="AN64" s="9">
        <f t="shared" si="26"/>
        <v>0</v>
      </c>
      <c r="AO64" s="9">
        <f t="shared" si="26"/>
        <v>1</v>
      </c>
      <c r="AP64" s="9">
        <f t="shared" si="26"/>
        <v>0</v>
      </c>
      <c r="AQ64" s="9" t="str">
        <f t="shared" si="26"/>
        <v/>
      </c>
      <c r="AR64" s="9" t="str">
        <f t="shared" si="26"/>
        <v/>
      </c>
      <c r="AS64" s="9" t="str">
        <f t="shared" si="26"/>
        <v/>
      </c>
      <c r="AT64" s="9" t="str">
        <f t="shared" si="26"/>
        <v/>
      </c>
      <c r="AU64" s="9" t="str">
        <f t="shared" si="23"/>
        <v/>
      </c>
      <c r="AV64" s="9" t="str">
        <f t="shared" si="23"/>
        <v/>
      </c>
      <c r="AW64" s="9" t="str">
        <f t="shared" si="23"/>
        <v/>
      </c>
      <c r="AX64" s="9" t="str">
        <f t="shared" si="23"/>
        <v/>
      </c>
      <c r="AY64" s="9" t="str">
        <f t="shared" si="23"/>
        <v/>
      </c>
      <c r="AZ64" s="9" t="str">
        <f t="shared" si="23"/>
        <v/>
      </c>
      <c r="BA64" s="9" t="str">
        <f t="shared" si="23"/>
        <v/>
      </c>
      <c r="BB64" s="9" t="str">
        <f t="shared" si="23"/>
        <v/>
      </c>
      <c r="BC64" s="9" t="str">
        <f t="shared" si="23"/>
        <v/>
      </c>
      <c r="BD64" s="9" t="str">
        <f t="shared" si="23"/>
        <v/>
      </c>
      <c r="BE64" s="9" t="str">
        <f t="shared" si="24"/>
        <v/>
      </c>
      <c r="BF64" s="9" t="str">
        <f t="shared" si="24"/>
        <v/>
      </c>
      <c r="BG64" s="9" t="str">
        <f t="shared" si="24"/>
        <v/>
      </c>
      <c r="BH64" s="9" t="str">
        <f t="shared" si="24"/>
        <v/>
      </c>
      <c r="BI64" s="9" t="str">
        <f t="shared" si="24"/>
        <v/>
      </c>
      <c r="BJ64" s="9" t="str">
        <f t="shared" si="24"/>
        <v/>
      </c>
      <c r="BK64" s="9" t="str">
        <f t="shared" si="24"/>
        <v/>
      </c>
      <c r="BL64" s="9" t="str">
        <f t="shared" si="24"/>
        <v/>
      </c>
      <c r="BM64" s="9" t="str">
        <f t="shared" si="24"/>
        <v/>
      </c>
      <c r="BN64" s="9" t="str">
        <f t="shared" si="24"/>
        <v/>
      </c>
      <c r="BO64" s="9" t="str">
        <f t="shared" si="25"/>
        <v/>
      </c>
      <c r="BP64" s="9" t="str">
        <f t="shared" si="25"/>
        <v/>
      </c>
      <c r="BQ64" s="9" t="str">
        <f t="shared" si="25"/>
        <v/>
      </c>
      <c r="BR64" s="9" t="str">
        <f t="shared" si="25"/>
        <v/>
      </c>
      <c r="BS64" s="9" t="str">
        <f t="shared" si="25"/>
        <v/>
      </c>
      <c r="BT64" s="9" t="str">
        <f t="shared" si="25"/>
        <v/>
      </c>
      <c r="BU64" s="9" t="str">
        <f t="shared" si="25"/>
        <v/>
      </c>
      <c r="BV64" s="9" t="str">
        <f t="shared" si="25"/>
        <v/>
      </c>
      <c r="BW64" s="9" t="str">
        <f t="shared" si="25"/>
        <v/>
      </c>
      <c r="BX64" s="9" t="str">
        <f t="shared" si="25"/>
        <v/>
      </c>
      <c r="BY64" s="9" t="str">
        <f t="shared" si="25"/>
        <v/>
      </c>
      <c r="BZ64" s="9" t="str">
        <f t="shared" si="25"/>
        <v/>
      </c>
    </row>
    <row r="65" spans="1:78" x14ac:dyDescent="0.25">
      <c r="A65" s="6">
        <v>171</v>
      </c>
      <c r="B65" s="3"/>
      <c r="C65" s="3"/>
      <c r="D65" s="3"/>
      <c r="E65" s="3">
        <v>1</v>
      </c>
      <c r="F65" s="3"/>
      <c r="G65" s="3"/>
      <c r="H65" s="3"/>
      <c r="I65" s="3"/>
      <c r="J65" s="3"/>
      <c r="K65" s="3"/>
      <c r="L65" s="3"/>
      <c r="M65" s="3"/>
      <c r="N65" s="3"/>
      <c r="O65" s="3"/>
      <c r="P65" s="3"/>
      <c r="Q65" s="3"/>
      <c r="R65" s="3"/>
      <c r="S65" s="3"/>
      <c r="T65" s="3"/>
      <c r="U65" s="3"/>
      <c r="V65" s="3"/>
      <c r="W65" s="3"/>
      <c r="X65" s="3"/>
      <c r="Y65" s="3"/>
      <c r="Z65" s="3"/>
      <c r="AA65" s="3"/>
      <c r="AB65" s="3"/>
      <c r="AC65" s="3"/>
      <c r="AD65" s="3"/>
      <c r="AE65" s="3"/>
      <c r="AF65" s="3">
        <v>1</v>
      </c>
      <c r="AH65" s="7">
        <f>SUMPRODUCT(MAX((Table1[post_position])*(Table1[topic_id]=$A65)))</f>
        <v>5</v>
      </c>
      <c r="AI65" s="7" t="str">
        <f>"http://chandoo.org/forums/topic/"&amp;VLOOKUP(A65,'All Topics Data'!$A$2:$C$1243,3,FALSE)</f>
        <v>http://chandoo.org/forums/topic/populate-a-combo-box-using-external-data</v>
      </c>
      <c r="AJ65" s="7" t="str">
        <f>LEFT(VLOOKUP(A65,'All Topics Data'!$A$2:$C$1243,2,FALSE),40)&amp;REPT("…",LEN(VLOOKUP(A65,'All Topics Data'!$A$2:$C$1243,2,FALSE))&gt;40)</f>
        <v>Populate a Combo box using external data</v>
      </c>
      <c r="AK65" s="9">
        <f t="shared" si="14"/>
        <v>0</v>
      </c>
      <c r="AL65" s="9">
        <f t="shared" si="26"/>
        <v>0</v>
      </c>
      <c r="AM65" s="9">
        <f t="shared" si="26"/>
        <v>0</v>
      </c>
      <c r="AN65" s="9">
        <f t="shared" si="26"/>
        <v>1</v>
      </c>
      <c r="AO65" s="9">
        <f t="shared" si="26"/>
        <v>0</v>
      </c>
      <c r="AP65" s="9" t="str">
        <f t="shared" si="26"/>
        <v/>
      </c>
      <c r="AQ65" s="9" t="str">
        <f t="shared" si="26"/>
        <v/>
      </c>
      <c r="AR65" s="9" t="str">
        <f t="shared" si="26"/>
        <v/>
      </c>
      <c r="AS65" s="9" t="str">
        <f t="shared" si="26"/>
        <v/>
      </c>
      <c r="AT65" s="9" t="str">
        <f t="shared" si="26"/>
        <v/>
      </c>
      <c r="AU65" s="9" t="str">
        <f t="shared" si="23"/>
        <v/>
      </c>
      <c r="AV65" s="9" t="str">
        <f t="shared" si="23"/>
        <v/>
      </c>
      <c r="AW65" s="9" t="str">
        <f t="shared" si="23"/>
        <v/>
      </c>
      <c r="AX65" s="9" t="str">
        <f t="shared" si="23"/>
        <v/>
      </c>
      <c r="AY65" s="9" t="str">
        <f t="shared" si="23"/>
        <v/>
      </c>
      <c r="AZ65" s="9" t="str">
        <f t="shared" si="23"/>
        <v/>
      </c>
      <c r="BA65" s="9" t="str">
        <f t="shared" si="23"/>
        <v/>
      </c>
      <c r="BB65" s="9" t="str">
        <f t="shared" si="23"/>
        <v/>
      </c>
      <c r="BC65" s="9" t="str">
        <f t="shared" si="23"/>
        <v/>
      </c>
      <c r="BD65" s="9" t="str">
        <f t="shared" si="23"/>
        <v/>
      </c>
      <c r="BE65" s="9" t="str">
        <f t="shared" si="24"/>
        <v/>
      </c>
      <c r="BF65" s="9" t="str">
        <f t="shared" si="24"/>
        <v/>
      </c>
      <c r="BG65" s="9" t="str">
        <f t="shared" si="24"/>
        <v/>
      </c>
      <c r="BH65" s="9" t="str">
        <f t="shared" si="24"/>
        <v/>
      </c>
      <c r="BI65" s="9" t="str">
        <f t="shared" si="24"/>
        <v/>
      </c>
      <c r="BJ65" s="9" t="str">
        <f t="shared" si="24"/>
        <v/>
      </c>
      <c r="BK65" s="9" t="str">
        <f t="shared" si="24"/>
        <v/>
      </c>
      <c r="BL65" s="9" t="str">
        <f t="shared" si="24"/>
        <v/>
      </c>
      <c r="BM65" s="9" t="str">
        <f t="shared" si="24"/>
        <v/>
      </c>
      <c r="BN65" s="9" t="str">
        <f t="shared" si="24"/>
        <v/>
      </c>
      <c r="BO65" s="9" t="str">
        <f t="shared" si="25"/>
        <v/>
      </c>
      <c r="BP65" s="9" t="str">
        <f t="shared" si="25"/>
        <v/>
      </c>
      <c r="BQ65" s="9" t="str">
        <f t="shared" si="25"/>
        <v/>
      </c>
      <c r="BR65" s="9" t="str">
        <f t="shared" si="25"/>
        <v/>
      </c>
      <c r="BS65" s="9" t="str">
        <f t="shared" si="25"/>
        <v/>
      </c>
      <c r="BT65" s="9" t="str">
        <f t="shared" si="25"/>
        <v/>
      </c>
      <c r="BU65" s="9" t="str">
        <f t="shared" si="25"/>
        <v/>
      </c>
      <c r="BV65" s="9" t="str">
        <f t="shared" si="25"/>
        <v/>
      </c>
      <c r="BW65" s="9" t="str">
        <f t="shared" si="25"/>
        <v/>
      </c>
      <c r="BX65" s="9" t="str">
        <f t="shared" si="25"/>
        <v/>
      </c>
      <c r="BY65" s="9" t="str">
        <f t="shared" si="25"/>
        <v/>
      </c>
      <c r="BZ65" s="9" t="str">
        <f t="shared" si="25"/>
        <v/>
      </c>
    </row>
    <row r="66" spans="1:78" x14ac:dyDescent="0.25">
      <c r="A66" s="6">
        <v>172</v>
      </c>
      <c r="B66" s="3"/>
      <c r="C66" s="3">
        <v>1</v>
      </c>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v>1</v>
      </c>
      <c r="AH66" s="7">
        <f>SUMPRODUCT(MAX((Table1[post_position])*(Table1[topic_id]=$A66)))</f>
        <v>2</v>
      </c>
      <c r="AI66" s="7" t="str">
        <f>"http://chandoo.org/forums/topic/"&amp;VLOOKUP(A66,'All Topics Data'!$A$2:$C$1243,3,FALSE)</f>
        <v>http://chandoo.org/forums/topic/formula-does-not-always-pick-up-information-from-source</v>
      </c>
      <c r="AJ66" s="7" t="str">
        <f>LEFT(VLOOKUP(A66,'All Topics Data'!$A$2:$C$1243,2,FALSE),40)&amp;REPT("…",LEN(VLOOKUP(A66,'All Topics Data'!$A$2:$C$1243,2,FALSE))&gt;40)</f>
        <v>formula does not always pick up informat…</v>
      </c>
      <c r="AK66" s="9">
        <f t="shared" si="14"/>
        <v>0</v>
      </c>
      <c r="AL66" s="9">
        <f t="shared" si="26"/>
        <v>1</v>
      </c>
      <c r="AM66" s="9" t="str">
        <f t="shared" si="26"/>
        <v/>
      </c>
      <c r="AN66" s="9" t="str">
        <f t="shared" si="26"/>
        <v/>
      </c>
      <c r="AO66" s="9" t="str">
        <f t="shared" si="26"/>
        <v/>
      </c>
      <c r="AP66" s="9" t="str">
        <f t="shared" si="26"/>
        <v/>
      </c>
      <c r="AQ66" s="9" t="str">
        <f t="shared" si="26"/>
        <v/>
      </c>
      <c r="AR66" s="9" t="str">
        <f t="shared" si="26"/>
        <v/>
      </c>
      <c r="AS66" s="9" t="str">
        <f t="shared" si="26"/>
        <v/>
      </c>
      <c r="AT66" s="9" t="str">
        <f t="shared" si="26"/>
        <v/>
      </c>
      <c r="AU66" s="9" t="str">
        <f t="shared" si="23"/>
        <v/>
      </c>
      <c r="AV66" s="9" t="str">
        <f t="shared" si="23"/>
        <v/>
      </c>
      <c r="AW66" s="9" t="str">
        <f t="shared" si="23"/>
        <v/>
      </c>
      <c r="AX66" s="9" t="str">
        <f t="shared" si="23"/>
        <v/>
      </c>
      <c r="AY66" s="9" t="str">
        <f t="shared" si="23"/>
        <v/>
      </c>
      <c r="AZ66" s="9" t="str">
        <f t="shared" si="23"/>
        <v/>
      </c>
      <c r="BA66" s="9" t="str">
        <f t="shared" si="23"/>
        <v/>
      </c>
      <c r="BB66" s="9" t="str">
        <f t="shared" si="23"/>
        <v/>
      </c>
      <c r="BC66" s="9" t="str">
        <f t="shared" si="23"/>
        <v/>
      </c>
      <c r="BD66" s="9" t="str">
        <f t="shared" si="23"/>
        <v/>
      </c>
      <c r="BE66" s="9" t="str">
        <f t="shared" si="24"/>
        <v/>
      </c>
      <c r="BF66" s="9" t="str">
        <f t="shared" si="24"/>
        <v/>
      </c>
      <c r="BG66" s="9" t="str">
        <f t="shared" si="24"/>
        <v/>
      </c>
      <c r="BH66" s="9" t="str">
        <f t="shared" si="24"/>
        <v/>
      </c>
      <c r="BI66" s="9" t="str">
        <f t="shared" si="24"/>
        <v/>
      </c>
      <c r="BJ66" s="9" t="str">
        <f t="shared" si="24"/>
        <v/>
      </c>
      <c r="BK66" s="9" t="str">
        <f t="shared" si="24"/>
        <v/>
      </c>
      <c r="BL66" s="9" t="str">
        <f t="shared" si="24"/>
        <v/>
      </c>
      <c r="BM66" s="9" t="str">
        <f t="shared" si="24"/>
        <v/>
      </c>
      <c r="BN66" s="9" t="str">
        <f t="shared" si="24"/>
        <v/>
      </c>
      <c r="BO66" s="9" t="str">
        <f t="shared" si="25"/>
        <v/>
      </c>
      <c r="BP66" s="9" t="str">
        <f t="shared" si="25"/>
        <v/>
      </c>
      <c r="BQ66" s="9" t="str">
        <f t="shared" si="25"/>
        <v/>
      </c>
      <c r="BR66" s="9" t="str">
        <f t="shared" si="25"/>
        <v/>
      </c>
      <c r="BS66" s="9" t="str">
        <f t="shared" si="25"/>
        <v/>
      </c>
      <c r="BT66" s="9" t="str">
        <f t="shared" si="25"/>
        <v/>
      </c>
      <c r="BU66" s="9" t="str">
        <f t="shared" si="25"/>
        <v/>
      </c>
      <c r="BV66" s="9" t="str">
        <f t="shared" si="25"/>
        <v/>
      </c>
      <c r="BW66" s="9" t="str">
        <f t="shared" si="25"/>
        <v/>
      </c>
      <c r="BX66" s="9" t="str">
        <f t="shared" si="25"/>
        <v/>
      </c>
      <c r="BY66" s="9" t="str">
        <f t="shared" si="25"/>
        <v/>
      </c>
      <c r="BZ66" s="9" t="str">
        <f t="shared" si="25"/>
        <v/>
      </c>
    </row>
    <row r="67" spans="1:78" x14ac:dyDescent="0.25">
      <c r="A67" s="6">
        <v>173</v>
      </c>
      <c r="B67" s="3"/>
      <c r="C67" s="3">
        <v>1</v>
      </c>
      <c r="D67" s="3"/>
      <c r="E67" s="3">
        <v>1</v>
      </c>
      <c r="F67" s="3"/>
      <c r="G67" s="3"/>
      <c r="H67" s="3">
        <v>1</v>
      </c>
      <c r="I67" s="3"/>
      <c r="J67" s="3"/>
      <c r="K67" s="3"/>
      <c r="L67" s="3">
        <v>1</v>
      </c>
      <c r="M67" s="3"/>
      <c r="N67" s="3"/>
      <c r="O67" s="3"/>
      <c r="P67" s="3"/>
      <c r="Q67" s="3"/>
      <c r="R67" s="3"/>
      <c r="S67" s="3"/>
      <c r="T67" s="3"/>
      <c r="U67" s="3"/>
      <c r="V67" s="3"/>
      <c r="W67" s="3"/>
      <c r="X67" s="3"/>
      <c r="Y67" s="3"/>
      <c r="Z67" s="3"/>
      <c r="AA67" s="3"/>
      <c r="AB67" s="3"/>
      <c r="AC67" s="3"/>
      <c r="AD67" s="3"/>
      <c r="AE67" s="3"/>
      <c r="AF67" s="3">
        <v>4</v>
      </c>
      <c r="AH67" s="7">
        <f>SUMPRODUCT(MAX((Table1[post_position])*(Table1[topic_id]=$A67)))</f>
        <v>12</v>
      </c>
      <c r="AI67" s="7" t="str">
        <f>"http://chandoo.org/forums/topic/"&amp;VLOOKUP(A67,'All Topics Data'!$A$2:$C$1243,3,FALSE)</f>
        <v>http://chandoo.org/forums/topic/a-little-complicated-4-conditional-formatting</v>
      </c>
      <c r="AJ67" s="7" t="str">
        <f>LEFT(VLOOKUP(A67,'All Topics Data'!$A$2:$C$1243,2,FALSE),40)&amp;REPT("…",LEN(VLOOKUP(A67,'All Topics Data'!$A$2:$C$1243,2,FALSE))&gt;40)</f>
        <v>A Little Complicated 4 Conditional Forma…</v>
      </c>
      <c r="AK67" s="9">
        <f t="shared" si="14"/>
        <v>0</v>
      </c>
      <c r="AL67" s="9">
        <f t="shared" si="26"/>
        <v>1</v>
      </c>
      <c r="AM67" s="9">
        <f t="shared" si="26"/>
        <v>0</v>
      </c>
      <c r="AN67" s="9">
        <f t="shared" si="26"/>
        <v>1</v>
      </c>
      <c r="AO67" s="9">
        <f t="shared" si="26"/>
        <v>0</v>
      </c>
      <c r="AP67" s="9">
        <f t="shared" si="26"/>
        <v>0</v>
      </c>
      <c r="AQ67" s="9">
        <f t="shared" si="26"/>
        <v>1</v>
      </c>
      <c r="AR67" s="9">
        <f t="shared" si="26"/>
        <v>0</v>
      </c>
      <c r="AS67" s="9">
        <f t="shared" si="26"/>
        <v>0</v>
      </c>
      <c r="AT67" s="9">
        <f t="shared" si="26"/>
        <v>0</v>
      </c>
      <c r="AU67" s="9">
        <f t="shared" si="23"/>
        <v>1</v>
      </c>
      <c r="AV67" s="9">
        <f t="shared" si="23"/>
        <v>0</v>
      </c>
      <c r="AW67" s="9" t="str">
        <f t="shared" si="23"/>
        <v/>
      </c>
      <c r="AX67" s="9" t="str">
        <f t="shared" si="23"/>
        <v/>
      </c>
      <c r="AY67" s="9" t="str">
        <f t="shared" si="23"/>
        <v/>
      </c>
      <c r="AZ67" s="9" t="str">
        <f t="shared" si="23"/>
        <v/>
      </c>
      <c r="BA67" s="9" t="str">
        <f t="shared" si="23"/>
        <v/>
      </c>
      <c r="BB67" s="9" t="str">
        <f t="shared" si="23"/>
        <v/>
      </c>
      <c r="BC67" s="9" t="str">
        <f t="shared" si="23"/>
        <v/>
      </c>
      <c r="BD67" s="9" t="str">
        <f t="shared" si="23"/>
        <v/>
      </c>
      <c r="BE67" s="9" t="str">
        <f t="shared" si="24"/>
        <v/>
      </c>
      <c r="BF67" s="9" t="str">
        <f t="shared" si="24"/>
        <v/>
      </c>
      <c r="BG67" s="9" t="str">
        <f t="shared" si="24"/>
        <v/>
      </c>
      <c r="BH67" s="9" t="str">
        <f t="shared" si="24"/>
        <v/>
      </c>
      <c r="BI67" s="9" t="str">
        <f t="shared" si="24"/>
        <v/>
      </c>
      <c r="BJ67" s="9" t="str">
        <f t="shared" si="24"/>
        <v/>
      </c>
      <c r="BK67" s="9" t="str">
        <f t="shared" si="24"/>
        <v/>
      </c>
      <c r="BL67" s="9" t="str">
        <f t="shared" si="24"/>
        <v/>
      </c>
      <c r="BM67" s="9" t="str">
        <f t="shared" si="24"/>
        <v/>
      </c>
      <c r="BN67" s="9" t="str">
        <f t="shared" si="24"/>
        <v/>
      </c>
      <c r="BO67" s="9" t="str">
        <f t="shared" si="25"/>
        <v/>
      </c>
      <c r="BP67" s="9" t="str">
        <f t="shared" si="25"/>
        <v/>
      </c>
      <c r="BQ67" s="9" t="str">
        <f t="shared" si="25"/>
        <v/>
      </c>
      <c r="BR67" s="9" t="str">
        <f t="shared" si="25"/>
        <v/>
      </c>
      <c r="BS67" s="9" t="str">
        <f t="shared" si="25"/>
        <v/>
      </c>
      <c r="BT67" s="9" t="str">
        <f t="shared" si="25"/>
        <v/>
      </c>
      <c r="BU67" s="9" t="str">
        <f t="shared" si="25"/>
        <v/>
      </c>
      <c r="BV67" s="9" t="str">
        <f t="shared" si="25"/>
        <v/>
      </c>
      <c r="BW67" s="9" t="str">
        <f t="shared" si="25"/>
        <v/>
      </c>
      <c r="BX67" s="9" t="str">
        <f t="shared" si="25"/>
        <v/>
      </c>
      <c r="BY67" s="9" t="str">
        <f t="shared" si="25"/>
        <v/>
      </c>
      <c r="BZ67" s="9" t="str">
        <f t="shared" si="25"/>
        <v/>
      </c>
    </row>
    <row r="68" spans="1:78" x14ac:dyDescent="0.25">
      <c r="A68" s="6">
        <v>174</v>
      </c>
      <c r="B68" s="3"/>
      <c r="C68" s="3">
        <v>1</v>
      </c>
      <c r="D68" s="3"/>
      <c r="E68" s="3">
        <v>1</v>
      </c>
      <c r="F68" s="3"/>
      <c r="G68" s="3"/>
      <c r="H68" s="3"/>
      <c r="I68" s="3"/>
      <c r="J68" s="3"/>
      <c r="K68" s="3"/>
      <c r="L68" s="3"/>
      <c r="M68" s="3"/>
      <c r="N68" s="3"/>
      <c r="O68" s="3"/>
      <c r="P68" s="3"/>
      <c r="Q68" s="3"/>
      <c r="R68" s="3"/>
      <c r="S68" s="3"/>
      <c r="T68" s="3"/>
      <c r="U68" s="3"/>
      <c r="V68" s="3"/>
      <c r="W68" s="3"/>
      <c r="X68" s="3"/>
      <c r="Y68" s="3"/>
      <c r="Z68" s="3"/>
      <c r="AA68" s="3"/>
      <c r="AB68" s="3"/>
      <c r="AC68" s="3"/>
      <c r="AD68" s="3"/>
      <c r="AE68" s="3"/>
      <c r="AF68" s="3">
        <v>2</v>
      </c>
      <c r="AH68" s="7">
        <f>SUMPRODUCT(MAX((Table1[post_position])*(Table1[topic_id]=$A68)))</f>
        <v>4</v>
      </c>
      <c r="AI68" s="7" t="str">
        <f>"http://chandoo.org/forums/topic/"&amp;VLOOKUP(A68,'All Topics Data'!$A$2:$C$1243,3,FALSE)</f>
        <v>http://chandoo.org/forums/topic/custom-format-a-number</v>
      </c>
      <c r="AJ68" s="7" t="str">
        <f>LEFT(VLOOKUP(A68,'All Topics Data'!$A$2:$C$1243,2,FALSE),40)&amp;REPT("…",LEN(VLOOKUP(A68,'All Topics Data'!$A$2:$C$1243,2,FALSE))&gt;40)</f>
        <v>Custom Format a Number</v>
      </c>
      <c r="AK68" s="9">
        <f t="shared" si="14"/>
        <v>0</v>
      </c>
      <c r="AL68" s="9">
        <f t="shared" si="26"/>
        <v>1</v>
      </c>
      <c r="AM68" s="9">
        <f t="shared" si="26"/>
        <v>0</v>
      </c>
      <c r="AN68" s="9">
        <f t="shared" si="26"/>
        <v>1</v>
      </c>
      <c r="AO68" s="9" t="str">
        <f t="shared" si="26"/>
        <v/>
      </c>
      <c r="AP68" s="9" t="str">
        <f t="shared" si="26"/>
        <v/>
      </c>
      <c r="AQ68" s="9" t="str">
        <f t="shared" si="26"/>
        <v/>
      </c>
      <c r="AR68" s="9" t="str">
        <f t="shared" si="26"/>
        <v/>
      </c>
      <c r="AS68" s="9" t="str">
        <f t="shared" si="26"/>
        <v/>
      </c>
      <c r="AT68" s="9" t="str">
        <f t="shared" si="26"/>
        <v/>
      </c>
      <c r="AU68" s="9" t="str">
        <f t="shared" si="23"/>
        <v/>
      </c>
      <c r="AV68" s="9" t="str">
        <f t="shared" si="23"/>
        <v/>
      </c>
      <c r="AW68" s="9" t="str">
        <f t="shared" si="23"/>
        <v/>
      </c>
      <c r="AX68" s="9" t="str">
        <f t="shared" si="23"/>
        <v/>
      </c>
      <c r="AY68" s="9" t="str">
        <f t="shared" si="23"/>
        <v/>
      </c>
      <c r="AZ68" s="9" t="str">
        <f t="shared" si="23"/>
        <v/>
      </c>
      <c r="BA68" s="9" t="str">
        <f t="shared" si="23"/>
        <v/>
      </c>
      <c r="BB68" s="9" t="str">
        <f t="shared" si="23"/>
        <v/>
      </c>
      <c r="BC68" s="9" t="str">
        <f t="shared" si="23"/>
        <v/>
      </c>
      <c r="BD68" s="9" t="str">
        <f t="shared" si="23"/>
        <v/>
      </c>
      <c r="BE68" s="9" t="str">
        <f t="shared" si="24"/>
        <v/>
      </c>
      <c r="BF68" s="9" t="str">
        <f t="shared" si="24"/>
        <v/>
      </c>
      <c r="BG68" s="9" t="str">
        <f t="shared" si="24"/>
        <v/>
      </c>
      <c r="BH68" s="9" t="str">
        <f t="shared" si="24"/>
        <v/>
      </c>
      <c r="BI68" s="9" t="str">
        <f t="shared" si="24"/>
        <v/>
      </c>
      <c r="BJ68" s="9" t="str">
        <f t="shared" si="24"/>
        <v/>
      </c>
      <c r="BK68" s="9" t="str">
        <f t="shared" si="24"/>
        <v/>
      </c>
      <c r="BL68" s="9" t="str">
        <f t="shared" si="24"/>
        <v/>
      </c>
      <c r="BM68" s="9" t="str">
        <f t="shared" si="24"/>
        <v/>
      </c>
      <c r="BN68" s="9" t="str">
        <f t="shared" si="24"/>
        <v/>
      </c>
      <c r="BO68" s="9" t="str">
        <f t="shared" si="25"/>
        <v/>
      </c>
      <c r="BP68" s="9" t="str">
        <f t="shared" si="25"/>
        <v/>
      </c>
      <c r="BQ68" s="9" t="str">
        <f t="shared" si="25"/>
        <v/>
      </c>
      <c r="BR68" s="9" t="str">
        <f t="shared" si="25"/>
        <v/>
      </c>
      <c r="BS68" s="9" t="str">
        <f t="shared" si="25"/>
        <v/>
      </c>
      <c r="BT68" s="9" t="str">
        <f t="shared" si="25"/>
        <v/>
      </c>
      <c r="BU68" s="9" t="str">
        <f t="shared" si="25"/>
        <v/>
      </c>
      <c r="BV68" s="9" t="str">
        <f t="shared" si="25"/>
        <v/>
      </c>
      <c r="BW68" s="9" t="str">
        <f t="shared" si="25"/>
        <v/>
      </c>
      <c r="BX68" s="9" t="str">
        <f t="shared" si="25"/>
        <v/>
      </c>
      <c r="BY68" s="9" t="str">
        <f t="shared" si="25"/>
        <v/>
      </c>
      <c r="BZ68" s="9" t="str">
        <f t="shared" si="25"/>
        <v/>
      </c>
    </row>
    <row r="69" spans="1:78" x14ac:dyDescent="0.25">
      <c r="A69" s="6">
        <v>175</v>
      </c>
      <c r="B69" s="3"/>
      <c r="C69" s="3">
        <v>1</v>
      </c>
      <c r="D69" s="3"/>
      <c r="E69" s="3">
        <v>1</v>
      </c>
      <c r="F69" s="3"/>
      <c r="G69" s="3"/>
      <c r="H69" s="3"/>
      <c r="I69" s="3"/>
      <c r="J69" s="3"/>
      <c r="K69" s="3"/>
      <c r="L69" s="3"/>
      <c r="M69" s="3"/>
      <c r="N69" s="3"/>
      <c r="O69" s="3"/>
      <c r="P69" s="3"/>
      <c r="Q69" s="3"/>
      <c r="R69" s="3"/>
      <c r="S69" s="3"/>
      <c r="T69" s="3"/>
      <c r="U69" s="3"/>
      <c r="V69" s="3"/>
      <c r="W69" s="3"/>
      <c r="X69" s="3"/>
      <c r="Y69" s="3"/>
      <c r="Z69" s="3"/>
      <c r="AA69" s="3"/>
      <c r="AB69" s="3"/>
      <c r="AC69" s="3"/>
      <c r="AD69" s="3"/>
      <c r="AE69" s="3"/>
      <c r="AF69" s="3">
        <v>2</v>
      </c>
      <c r="AH69" s="7">
        <f>SUMPRODUCT(MAX((Table1[post_position])*(Table1[topic_id]=$A69)))</f>
        <v>6</v>
      </c>
      <c r="AI69" s="7" t="str">
        <f>"http://chandoo.org/forums/topic/"&amp;VLOOKUP(A69,'All Topics Data'!$A$2:$C$1243,3,FALSE)</f>
        <v>http://chandoo.org/forums/topic/protecting-worksheets</v>
      </c>
      <c r="AJ69" s="7" t="str">
        <f>LEFT(VLOOKUP(A69,'All Topics Data'!$A$2:$C$1243,2,FALSE),40)&amp;REPT("…",LEN(VLOOKUP(A69,'All Topics Data'!$A$2:$C$1243,2,FALSE))&gt;40)</f>
        <v>Protecting worksheets</v>
      </c>
      <c r="AK69" s="9">
        <f t="shared" si="14"/>
        <v>0</v>
      </c>
      <c r="AL69" s="9">
        <f t="shared" si="26"/>
        <v>1</v>
      </c>
      <c r="AM69" s="9">
        <f t="shared" si="26"/>
        <v>0</v>
      </c>
      <c r="AN69" s="9">
        <f t="shared" si="26"/>
        <v>1</v>
      </c>
      <c r="AO69" s="9">
        <f t="shared" si="26"/>
        <v>0</v>
      </c>
      <c r="AP69" s="9">
        <f t="shared" si="26"/>
        <v>0</v>
      </c>
      <c r="AQ69" s="9" t="str">
        <f t="shared" si="26"/>
        <v/>
      </c>
      <c r="AR69" s="9" t="str">
        <f t="shared" si="26"/>
        <v/>
      </c>
      <c r="AS69" s="9" t="str">
        <f t="shared" si="26"/>
        <v/>
      </c>
      <c r="AT69" s="9" t="str">
        <f t="shared" si="26"/>
        <v/>
      </c>
      <c r="AU69" s="9" t="str">
        <f t="shared" si="23"/>
        <v/>
      </c>
      <c r="AV69" s="9" t="str">
        <f t="shared" si="23"/>
        <v/>
      </c>
      <c r="AW69" s="9" t="str">
        <f t="shared" si="23"/>
        <v/>
      </c>
      <c r="AX69" s="9" t="str">
        <f t="shared" si="23"/>
        <v/>
      </c>
      <c r="AY69" s="9" t="str">
        <f t="shared" si="23"/>
        <v/>
      </c>
      <c r="AZ69" s="9" t="str">
        <f t="shared" si="23"/>
        <v/>
      </c>
      <c r="BA69" s="9" t="str">
        <f t="shared" si="23"/>
        <v/>
      </c>
      <c r="BB69" s="9" t="str">
        <f t="shared" si="23"/>
        <v/>
      </c>
      <c r="BC69" s="9" t="str">
        <f t="shared" si="23"/>
        <v/>
      </c>
      <c r="BD69" s="9" t="str">
        <f t="shared" si="23"/>
        <v/>
      </c>
      <c r="BE69" s="9" t="str">
        <f t="shared" si="24"/>
        <v/>
      </c>
      <c r="BF69" s="9" t="str">
        <f t="shared" si="24"/>
        <v/>
      </c>
      <c r="BG69" s="9" t="str">
        <f t="shared" si="24"/>
        <v/>
      </c>
      <c r="BH69" s="9" t="str">
        <f t="shared" si="24"/>
        <v/>
      </c>
      <c r="BI69" s="9" t="str">
        <f t="shared" si="24"/>
        <v/>
      </c>
      <c r="BJ69" s="9" t="str">
        <f t="shared" si="24"/>
        <v/>
      </c>
      <c r="BK69" s="9" t="str">
        <f t="shared" si="24"/>
        <v/>
      </c>
      <c r="BL69" s="9" t="str">
        <f t="shared" si="24"/>
        <v/>
      </c>
      <c r="BM69" s="9" t="str">
        <f t="shared" si="24"/>
        <v/>
      </c>
      <c r="BN69" s="9" t="str">
        <f t="shared" si="24"/>
        <v/>
      </c>
      <c r="BO69" s="9" t="str">
        <f t="shared" si="25"/>
        <v/>
      </c>
      <c r="BP69" s="9" t="str">
        <f t="shared" si="25"/>
        <v/>
      </c>
      <c r="BQ69" s="9" t="str">
        <f t="shared" si="25"/>
        <v/>
      </c>
      <c r="BR69" s="9" t="str">
        <f t="shared" si="25"/>
        <v/>
      </c>
      <c r="BS69" s="9" t="str">
        <f t="shared" si="25"/>
        <v/>
      </c>
      <c r="BT69" s="9" t="str">
        <f t="shared" si="25"/>
        <v/>
      </c>
      <c r="BU69" s="9" t="str">
        <f t="shared" si="25"/>
        <v/>
      </c>
      <c r="BV69" s="9" t="str">
        <f t="shared" si="25"/>
        <v/>
      </c>
      <c r="BW69" s="9" t="str">
        <f t="shared" si="25"/>
        <v/>
      </c>
      <c r="BX69" s="9" t="str">
        <f t="shared" si="25"/>
        <v/>
      </c>
      <c r="BY69" s="9" t="str">
        <f t="shared" si="25"/>
        <v/>
      </c>
      <c r="BZ69" s="9" t="str">
        <f t="shared" si="25"/>
        <v/>
      </c>
    </row>
    <row r="70" spans="1:78" x14ac:dyDescent="0.25">
      <c r="A70" s="6">
        <v>176</v>
      </c>
      <c r="B70" s="3"/>
      <c r="C70" s="3"/>
      <c r="D70" s="3">
        <v>1</v>
      </c>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v>1</v>
      </c>
      <c r="AH70" s="7">
        <f>SUMPRODUCT(MAX((Table1[post_position])*(Table1[topic_id]=$A70)))</f>
        <v>3</v>
      </c>
      <c r="AI70" s="7" t="str">
        <f>"http://chandoo.org/forums/topic/"&amp;VLOOKUP(A70,'All Topics Data'!$A$2:$C$1243,3,FALSE)</f>
        <v>http://chandoo.org/forums/topic/forgot-password</v>
      </c>
      <c r="AJ70" s="7" t="str">
        <f>LEFT(VLOOKUP(A70,'All Topics Data'!$A$2:$C$1243,2,FALSE),40)&amp;REPT("…",LEN(VLOOKUP(A70,'All Topics Data'!$A$2:$C$1243,2,FALSE))&gt;40)</f>
        <v>Forgot password :(</v>
      </c>
      <c r="AK70" s="9">
        <f t="shared" si="14"/>
        <v>0</v>
      </c>
      <c r="AL70" s="9">
        <f t="shared" si="26"/>
        <v>0</v>
      </c>
      <c r="AM70" s="9">
        <f t="shared" si="26"/>
        <v>1</v>
      </c>
      <c r="AN70" s="9" t="str">
        <f t="shared" si="26"/>
        <v/>
      </c>
      <c r="AO70" s="9" t="str">
        <f t="shared" si="26"/>
        <v/>
      </c>
      <c r="AP70" s="9" t="str">
        <f t="shared" si="26"/>
        <v/>
      </c>
      <c r="AQ70" s="9" t="str">
        <f t="shared" si="26"/>
        <v/>
      </c>
      <c r="AR70" s="9" t="str">
        <f t="shared" si="26"/>
        <v/>
      </c>
      <c r="AS70" s="9" t="str">
        <f t="shared" si="26"/>
        <v/>
      </c>
      <c r="AT70" s="9" t="str">
        <f t="shared" si="26"/>
        <v/>
      </c>
      <c r="AU70" s="9" t="str">
        <f t="shared" si="23"/>
        <v/>
      </c>
      <c r="AV70" s="9" t="str">
        <f t="shared" si="23"/>
        <v/>
      </c>
      <c r="AW70" s="9" t="str">
        <f t="shared" si="23"/>
        <v/>
      </c>
      <c r="AX70" s="9" t="str">
        <f t="shared" si="23"/>
        <v/>
      </c>
      <c r="AY70" s="9" t="str">
        <f t="shared" si="23"/>
        <v/>
      </c>
      <c r="AZ70" s="9" t="str">
        <f t="shared" si="23"/>
        <v/>
      </c>
      <c r="BA70" s="9" t="str">
        <f t="shared" si="23"/>
        <v/>
      </c>
      <c r="BB70" s="9" t="str">
        <f t="shared" si="23"/>
        <v/>
      </c>
      <c r="BC70" s="9" t="str">
        <f t="shared" si="23"/>
        <v/>
      </c>
      <c r="BD70" s="9" t="str">
        <f t="shared" si="23"/>
        <v/>
      </c>
      <c r="BE70" s="9" t="str">
        <f t="shared" si="24"/>
        <v/>
      </c>
      <c r="BF70" s="9" t="str">
        <f t="shared" si="24"/>
        <v/>
      </c>
      <c r="BG70" s="9" t="str">
        <f t="shared" si="24"/>
        <v/>
      </c>
      <c r="BH70" s="9" t="str">
        <f t="shared" si="24"/>
        <v/>
      </c>
      <c r="BI70" s="9" t="str">
        <f t="shared" si="24"/>
        <v/>
      </c>
      <c r="BJ70" s="9" t="str">
        <f t="shared" si="24"/>
        <v/>
      </c>
      <c r="BK70" s="9" t="str">
        <f t="shared" si="24"/>
        <v/>
      </c>
      <c r="BL70" s="9" t="str">
        <f t="shared" si="24"/>
        <v/>
      </c>
      <c r="BM70" s="9" t="str">
        <f t="shared" si="24"/>
        <v/>
      </c>
      <c r="BN70" s="9" t="str">
        <f t="shared" si="24"/>
        <v/>
      </c>
      <c r="BO70" s="9" t="str">
        <f t="shared" si="25"/>
        <v/>
      </c>
      <c r="BP70" s="9" t="str">
        <f t="shared" si="25"/>
        <v/>
      </c>
      <c r="BQ70" s="9" t="str">
        <f t="shared" si="25"/>
        <v/>
      </c>
      <c r="BR70" s="9" t="str">
        <f t="shared" si="25"/>
        <v/>
      </c>
      <c r="BS70" s="9" t="str">
        <f t="shared" si="25"/>
        <v/>
      </c>
      <c r="BT70" s="9" t="str">
        <f t="shared" si="25"/>
        <v/>
      </c>
      <c r="BU70" s="9" t="str">
        <f t="shared" si="25"/>
        <v/>
      </c>
      <c r="BV70" s="9" t="str">
        <f t="shared" si="25"/>
        <v/>
      </c>
      <c r="BW70" s="9" t="str">
        <f t="shared" si="25"/>
        <v/>
      </c>
      <c r="BX70" s="9" t="str">
        <f t="shared" si="25"/>
        <v/>
      </c>
      <c r="BY70" s="9" t="str">
        <f t="shared" si="25"/>
        <v/>
      </c>
      <c r="BZ70" s="9" t="str">
        <f t="shared" si="25"/>
        <v/>
      </c>
    </row>
    <row r="71" spans="1:78" x14ac:dyDescent="0.25">
      <c r="A71" s="6">
        <v>178</v>
      </c>
      <c r="B71" s="3"/>
      <c r="C71" s="3">
        <v>1</v>
      </c>
      <c r="D71" s="3"/>
      <c r="E71" s="3">
        <v>1</v>
      </c>
      <c r="F71" s="3"/>
      <c r="G71" s="3"/>
      <c r="H71" s="3"/>
      <c r="I71" s="3"/>
      <c r="J71" s="3"/>
      <c r="K71" s="3"/>
      <c r="L71" s="3"/>
      <c r="M71" s="3"/>
      <c r="N71" s="3"/>
      <c r="O71" s="3"/>
      <c r="P71" s="3"/>
      <c r="Q71" s="3"/>
      <c r="R71" s="3"/>
      <c r="S71" s="3"/>
      <c r="T71" s="3"/>
      <c r="U71" s="3"/>
      <c r="V71" s="3"/>
      <c r="W71" s="3"/>
      <c r="X71" s="3"/>
      <c r="Y71" s="3"/>
      <c r="Z71" s="3"/>
      <c r="AA71" s="3"/>
      <c r="AB71" s="3"/>
      <c r="AC71" s="3"/>
      <c r="AD71" s="3"/>
      <c r="AE71" s="3"/>
      <c r="AF71" s="3">
        <v>2</v>
      </c>
      <c r="AH71" s="7">
        <f>SUMPRODUCT(MAX((Table1[post_position])*(Table1[topic_id]=$A71)))</f>
        <v>5</v>
      </c>
      <c r="AI71" s="7" t="str">
        <f>"http://chandoo.org/forums/topic/"&amp;VLOOKUP(A71,'All Topics Data'!$A$2:$C$1243,3,FALSE)</f>
        <v>http://chandoo.org/forums/topic/adding-a-sequencial-number-to-a-non-unique-alphanumeric-cell</v>
      </c>
      <c r="AJ71" s="7" t="str">
        <f>LEFT(VLOOKUP(A71,'All Topics Data'!$A$2:$C$1243,2,FALSE),40)&amp;REPT("…",LEN(VLOOKUP(A71,'All Topics Data'!$A$2:$C$1243,2,FALSE))&gt;40)</f>
        <v>show value on first number, zero for all…</v>
      </c>
      <c r="AK71" s="9">
        <f t="shared" si="14"/>
        <v>0</v>
      </c>
      <c r="AL71" s="9">
        <f t="shared" si="26"/>
        <v>1</v>
      </c>
      <c r="AM71" s="9">
        <f t="shared" si="26"/>
        <v>0</v>
      </c>
      <c r="AN71" s="9">
        <f t="shared" si="26"/>
        <v>1</v>
      </c>
      <c r="AO71" s="9">
        <f t="shared" si="26"/>
        <v>0</v>
      </c>
      <c r="AP71" s="9" t="str">
        <f t="shared" si="26"/>
        <v/>
      </c>
      <c r="AQ71" s="9" t="str">
        <f t="shared" si="26"/>
        <v/>
      </c>
      <c r="AR71" s="9" t="str">
        <f t="shared" si="26"/>
        <v/>
      </c>
      <c r="AS71" s="9" t="str">
        <f t="shared" si="26"/>
        <v/>
      </c>
      <c r="AT71" s="9" t="str">
        <f t="shared" si="26"/>
        <v/>
      </c>
      <c r="AU71" s="9" t="str">
        <f t="shared" si="23"/>
        <v/>
      </c>
      <c r="AV71" s="9" t="str">
        <f t="shared" si="23"/>
        <v/>
      </c>
      <c r="AW71" s="9" t="str">
        <f t="shared" si="23"/>
        <v/>
      </c>
      <c r="AX71" s="9" t="str">
        <f t="shared" si="23"/>
        <v/>
      </c>
      <c r="AY71" s="9" t="str">
        <f t="shared" si="23"/>
        <v/>
      </c>
      <c r="AZ71" s="9" t="str">
        <f t="shared" si="23"/>
        <v/>
      </c>
      <c r="BA71" s="9" t="str">
        <f t="shared" si="23"/>
        <v/>
      </c>
      <c r="BB71" s="9" t="str">
        <f t="shared" si="23"/>
        <v/>
      </c>
      <c r="BC71" s="9" t="str">
        <f t="shared" si="23"/>
        <v/>
      </c>
      <c r="BD71" s="9" t="str">
        <f t="shared" si="23"/>
        <v/>
      </c>
      <c r="BE71" s="9" t="str">
        <f t="shared" si="24"/>
        <v/>
      </c>
      <c r="BF71" s="9" t="str">
        <f t="shared" si="24"/>
        <v/>
      </c>
      <c r="BG71" s="9" t="str">
        <f t="shared" si="24"/>
        <v/>
      </c>
      <c r="BH71" s="9" t="str">
        <f t="shared" si="24"/>
        <v/>
      </c>
      <c r="BI71" s="9" t="str">
        <f t="shared" si="24"/>
        <v/>
      </c>
      <c r="BJ71" s="9" t="str">
        <f t="shared" si="24"/>
        <v/>
      </c>
      <c r="BK71" s="9" t="str">
        <f t="shared" si="24"/>
        <v/>
      </c>
      <c r="BL71" s="9" t="str">
        <f t="shared" si="24"/>
        <v/>
      </c>
      <c r="BM71" s="9" t="str">
        <f t="shared" si="24"/>
        <v/>
      </c>
      <c r="BN71" s="9" t="str">
        <f t="shared" si="24"/>
        <v/>
      </c>
      <c r="BO71" s="9" t="str">
        <f t="shared" si="25"/>
        <v/>
      </c>
      <c r="BP71" s="9" t="str">
        <f t="shared" si="25"/>
        <v/>
      </c>
      <c r="BQ71" s="9" t="str">
        <f t="shared" si="25"/>
        <v/>
      </c>
      <c r="BR71" s="9" t="str">
        <f t="shared" si="25"/>
        <v/>
      </c>
      <c r="BS71" s="9" t="str">
        <f t="shared" si="25"/>
        <v/>
      </c>
      <c r="BT71" s="9" t="str">
        <f t="shared" si="25"/>
        <v/>
      </c>
      <c r="BU71" s="9" t="str">
        <f t="shared" si="25"/>
        <v/>
      </c>
      <c r="BV71" s="9" t="str">
        <f t="shared" si="25"/>
        <v/>
      </c>
      <c r="BW71" s="9" t="str">
        <f t="shared" si="25"/>
        <v/>
      </c>
      <c r="BX71" s="9" t="str">
        <f t="shared" si="25"/>
        <v/>
      </c>
      <c r="BY71" s="9" t="str">
        <f t="shared" si="25"/>
        <v/>
      </c>
      <c r="BZ71" s="9" t="str">
        <f t="shared" si="25"/>
        <v/>
      </c>
    </row>
    <row r="72" spans="1:78" x14ac:dyDescent="0.25">
      <c r="A72" s="6">
        <v>179</v>
      </c>
      <c r="B72" s="3"/>
      <c r="C72" s="3"/>
      <c r="D72" s="3">
        <v>1</v>
      </c>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v>1</v>
      </c>
      <c r="AH72" s="7">
        <f>SUMPRODUCT(MAX((Table1[post_position])*(Table1[topic_id]=$A72)))</f>
        <v>4</v>
      </c>
      <c r="AI72" s="7" t="str">
        <f>"http://chandoo.org/forums/topic/"&amp;VLOOKUP(A72,'All Topics Data'!$A$2:$C$1243,3,FALSE)</f>
        <v>http://chandoo.org/forums/topic/resource-loading</v>
      </c>
      <c r="AJ72" s="7" t="str">
        <f>LEFT(VLOOKUP(A72,'All Topics Data'!$A$2:$C$1243,2,FALSE),40)&amp;REPT("…",LEN(VLOOKUP(A72,'All Topics Data'!$A$2:$C$1243,2,FALSE))&gt;40)</f>
        <v>Resource loading</v>
      </c>
      <c r="AK72" s="9">
        <f t="shared" si="14"/>
        <v>0</v>
      </c>
      <c r="AL72" s="9">
        <f t="shared" si="26"/>
        <v>0</v>
      </c>
      <c r="AM72" s="9">
        <f t="shared" si="26"/>
        <v>1</v>
      </c>
      <c r="AN72" s="9">
        <f t="shared" si="26"/>
        <v>0</v>
      </c>
      <c r="AO72" s="9" t="str">
        <f t="shared" si="26"/>
        <v/>
      </c>
      <c r="AP72" s="9" t="str">
        <f t="shared" si="26"/>
        <v/>
      </c>
      <c r="AQ72" s="9" t="str">
        <f t="shared" si="26"/>
        <v/>
      </c>
      <c r="AR72" s="9" t="str">
        <f t="shared" si="26"/>
        <v/>
      </c>
      <c r="AS72" s="9" t="str">
        <f t="shared" si="26"/>
        <v/>
      </c>
      <c r="AT72" s="9" t="str">
        <f t="shared" si="26"/>
        <v/>
      </c>
      <c r="AU72" s="9" t="str">
        <f t="shared" ref="AU72:BD81" si="27">IF(AU$4&lt;=$AH72,IFERROR(GETPIVOTDATA("Hui Reply?",$A$4,"topic_id",$A72,"post_position",AU$4),0),"")</f>
        <v/>
      </c>
      <c r="AV72" s="9" t="str">
        <f t="shared" si="27"/>
        <v/>
      </c>
      <c r="AW72" s="9" t="str">
        <f t="shared" si="27"/>
        <v/>
      </c>
      <c r="AX72" s="9" t="str">
        <f t="shared" si="27"/>
        <v/>
      </c>
      <c r="AY72" s="9" t="str">
        <f t="shared" si="27"/>
        <v/>
      </c>
      <c r="AZ72" s="9" t="str">
        <f t="shared" si="27"/>
        <v/>
      </c>
      <c r="BA72" s="9" t="str">
        <f t="shared" si="27"/>
        <v/>
      </c>
      <c r="BB72" s="9" t="str">
        <f t="shared" si="27"/>
        <v/>
      </c>
      <c r="BC72" s="9" t="str">
        <f t="shared" si="27"/>
        <v/>
      </c>
      <c r="BD72" s="9" t="str">
        <f t="shared" si="27"/>
        <v/>
      </c>
      <c r="BE72" s="9" t="str">
        <f t="shared" ref="BE72:BN81" si="28">IF(BE$4&lt;=$AH72,IFERROR(GETPIVOTDATA("Hui Reply?",$A$4,"topic_id",$A72,"post_position",BE$4),0),"")</f>
        <v/>
      </c>
      <c r="BF72" s="9" t="str">
        <f t="shared" si="28"/>
        <v/>
      </c>
      <c r="BG72" s="9" t="str">
        <f t="shared" si="28"/>
        <v/>
      </c>
      <c r="BH72" s="9" t="str">
        <f t="shared" si="28"/>
        <v/>
      </c>
      <c r="BI72" s="9" t="str">
        <f t="shared" si="28"/>
        <v/>
      </c>
      <c r="BJ72" s="9" t="str">
        <f t="shared" si="28"/>
        <v/>
      </c>
      <c r="BK72" s="9" t="str">
        <f t="shared" si="28"/>
        <v/>
      </c>
      <c r="BL72" s="9" t="str">
        <f t="shared" si="28"/>
        <v/>
      </c>
      <c r="BM72" s="9" t="str">
        <f t="shared" si="28"/>
        <v/>
      </c>
      <c r="BN72" s="9" t="str">
        <f t="shared" si="28"/>
        <v/>
      </c>
      <c r="BO72" s="9" t="str">
        <f t="shared" ref="BO72:BZ81" si="29">IF(BO$4&lt;=$AH72,IFERROR(GETPIVOTDATA("Hui Reply?",$A$4,"topic_id",$A72,"post_position",BO$4),0),"")</f>
        <v/>
      </c>
      <c r="BP72" s="9" t="str">
        <f t="shared" si="29"/>
        <v/>
      </c>
      <c r="BQ72" s="9" t="str">
        <f t="shared" si="29"/>
        <v/>
      </c>
      <c r="BR72" s="9" t="str">
        <f t="shared" si="29"/>
        <v/>
      </c>
      <c r="BS72" s="9" t="str">
        <f t="shared" si="29"/>
        <v/>
      </c>
      <c r="BT72" s="9" t="str">
        <f t="shared" si="29"/>
        <v/>
      </c>
      <c r="BU72" s="9" t="str">
        <f t="shared" si="29"/>
        <v/>
      </c>
      <c r="BV72" s="9" t="str">
        <f t="shared" si="29"/>
        <v/>
      </c>
      <c r="BW72" s="9" t="str">
        <f t="shared" si="29"/>
        <v/>
      </c>
      <c r="BX72" s="9" t="str">
        <f t="shared" si="29"/>
        <v/>
      </c>
      <c r="BY72" s="9" t="str">
        <f t="shared" si="29"/>
        <v/>
      </c>
      <c r="BZ72" s="9" t="str">
        <f t="shared" si="29"/>
        <v/>
      </c>
    </row>
    <row r="73" spans="1:78" x14ac:dyDescent="0.25">
      <c r="A73" s="6">
        <v>181</v>
      </c>
      <c r="B73" s="3"/>
      <c r="C73" s="3">
        <v>1</v>
      </c>
      <c r="D73" s="3"/>
      <c r="E73" s="3">
        <v>1</v>
      </c>
      <c r="F73" s="3"/>
      <c r="G73" s="3"/>
      <c r="H73" s="3"/>
      <c r="I73" s="3"/>
      <c r="J73" s="3"/>
      <c r="K73" s="3"/>
      <c r="L73" s="3"/>
      <c r="M73" s="3"/>
      <c r="N73" s="3"/>
      <c r="O73" s="3"/>
      <c r="P73" s="3"/>
      <c r="Q73" s="3"/>
      <c r="R73" s="3"/>
      <c r="S73" s="3"/>
      <c r="T73" s="3"/>
      <c r="U73" s="3"/>
      <c r="V73" s="3"/>
      <c r="W73" s="3"/>
      <c r="X73" s="3"/>
      <c r="Y73" s="3"/>
      <c r="Z73" s="3"/>
      <c r="AA73" s="3"/>
      <c r="AB73" s="3"/>
      <c r="AC73" s="3"/>
      <c r="AD73" s="3"/>
      <c r="AE73" s="3"/>
      <c r="AF73" s="3">
        <v>2</v>
      </c>
      <c r="AH73" s="7">
        <f>SUMPRODUCT(MAX((Table1[post_position])*(Table1[topic_id]=$A73)))</f>
        <v>5</v>
      </c>
      <c r="AI73" s="7" t="str">
        <f>"http://chandoo.org/forums/topic/"&amp;VLOOKUP(A73,'All Topics Data'!$A$2:$C$1243,3,FALSE)</f>
        <v>http://chandoo.org/forums/topic/choose-function</v>
      </c>
      <c r="AJ73" s="7" t="str">
        <f>LEFT(VLOOKUP(A73,'All Topics Data'!$A$2:$C$1243,2,FALSE),40)&amp;REPT("…",LEN(VLOOKUP(A73,'All Topics Data'!$A$2:$C$1243,2,FALSE))&gt;40)</f>
        <v>Choose function</v>
      </c>
      <c r="AK73" s="9">
        <f t="shared" si="14"/>
        <v>0</v>
      </c>
      <c r="AL73" s="9">
        <f t="shared" ref="AL73:AT82" si="30">IF(AL$4&lt;=$AH73,IFERROR(GETPIVOTDATA("Hui Reply?",$A$4,"topic_id",$A73,"post_position",AL$4),0),"")</f>
        <v>1</v>
      </c>
      <c r="AM73" s="9">
        <f t="shared" si="30"/>
        <v>0</v>
      </c>
      <c r="AN73" s="9">
        <f t="shared" si="30"/>
        <v>1</v>
      </c>
      <c r="AO73" s="9">
        <f t="shared" si="30"/>
        <v>0</v>
      </c>
      <c r="AP73" s="9" t="str">
        <f t="shared" si="30"/>
        <v/>
      </c>
      <c r="AQ73" s="9" t="str">
        <f t="shared" si="30"/>
        <v/>
      </c>
      <c r="AR73" s="9" t="str">
        <f t="shared" si="30"/>
        <v/>
      </c>
      <c r="AS73" s="9" t="str">
        <f t="shared" si="30"/>
        <v/>
      </c>
      <c r="AT73" s="9" t="str">
        <f t="shared" si="30"/>
        <v/>
      </c>
      <c r="AU73" s="9" t="str">
        <f t="shared" si="27"/>
        <v/>
      </c>
      <c r="AV73" s="9" t="str">
        <f t="shared" si="27"/>
        <v/>
      </c>
      <c r="AW73" s="9" t="str">
        <f t="shared" si="27"/>
        <v/>
      </c>
      <c r="AX73" s="9" t="str">
        <f t="shared" si="27"/>
        <v/>
      </c>
      <c r="AY73" s="9" t="str">
        <f t="shared" si="27"/>
        <v/>
      </c>
      <c r="AZ73" s="9" t="str">
        <f t="shared" si="27"/>
        <v/>
      </c>
      <c r="BA73" s="9" t="str">
        <f t="shared" si="27"/>
        <v/>
      </c>
      <c r="BB73" s="9" t="str">
        <f t="shared" si="27"/>
        <v/>
      </c>
      <c r="BC73" s="9" t="str">
        <f t="shared" si="27"/>
        <v/>
      </c>
      <c r="BD73" s="9" t="str">
        <f t="shared" si="27"/>
        <v/>
      </c>
      <c r="BE73" s="9" t="str">
        <f t="shared" si="28"/>
        <v/>
      </c>
      <c r="BF73" s="9" t="str">
        <f t="shared" si="28"/>
        <v/>
      </c>
      <c r="BG73" s="9" t="str">
        <f t="shared" si="28"/>
        <v/>
      </c>
      <c r="BH73" s="9" t="str">
        <f t="shared" si="28"/>
        <v/>
      </c>
      <c r="BI73" s="9" t="str">
        <f t="shared" si="28"/>
        <v/>
      </c>
      <c r="BJ73" s="9" t="str">
        <f t="shared" si="28"/>
        <v/>
      </c>
      <c r="BK73" s="9" t="str">
        <f t="shared" si="28"/>
        <v/>
      </c>
      <c r="BL73" s="9" t="str">
        <f t="shared" si="28"/>
        <v/>
      </c>
      <c r="BM73" s="9" t="str">
        <f t="shared" si="28"/>
        <v/>
      </c>
      <c r="BN73" s="9" t="str">
        <f t="shared" si="28"/>
        <v/>
      </c>
      <c r="BO73" s="9" t="str">
        <f t="shared" si="29"/>
        <v/>
      </c>
      <c r="BP73" s="9" t="str">
        <f t="shared" si="29"/>
        <v/>
      </c>
      <c r="BQ73" s="9" t="str">
        <f t="shared" si="29"/>
        <v/>
      </c>
      <c r="BR73" s="9" t="str">
        <f t="shared" si="29"/>
        <v/>
      </c>
      <c r="BS73" s="9" t="str">
        <f t="shared" si="29"/>
        <v/>
      </c>
      <c r="BT73" s="9" t="str">
        <f t="shared" si="29"/>
        <v/>
      </c>
      <c r="BU73" s="9" t="str">
        <f t="shared" si="29"/>
        <v/>
      </c>
      <c r="BV73" s="9" t="str">
        <f t="shared" si="29"/>
        <v/>
      </c>
      <c r="BW73" s="9" t="str">
        <f t="shared" si="29"/>
        <v/>
      </c>
      <c r="BX73" s="9" t="str">
        <f t="shared" si="29"/>
        <v/>
      </c>
      <c r="BY73" s="9" t="str">
        <f t="shared" si="29"/>
        <v/>
      </c>
      <c r="BZ73" s="9" t="str">
        <f t="shared" si="29"/>
        <v/>
      </c>
    </row>
    <row r="74" spans="1:78" x14ac:dyDescent="0.25">
      <c r="A74" s="6">
        <v>183</v>
      </c>
      <c r="B74" s="3"/>
      <c r="C74" s="3">
        <v>1</v>
      </c>
      <c r="D74" s="3"/>
      <c r="E74" s="3">
        <v>1</v>
      </c>
      <c r="F74" s="3"/>
      <c r="G74" s="3">
        <v>1</v>
      </c>
      <c r="H74" s="3">
        <v>1</v>
      </c>
      <c r="I74" s="3"/>
      <c r="J74" s="3"/>
      <c r="K74" s="3"/>
      <c r="L74" s="3"/>
      <c r="M74" s="3"/>
      <c r="N74" s="3"/>
      <c r="O74" s="3"/>
      <c r="P74" s="3"/>
      <c r="Q74" s="3"/>
      <c r="R74" s="3"/>
      <c r="S74" s="3"/>
      <c r="T74" s="3"/>
      <c r="U74" s="3"/>
      <c r="V74" s="3"/>
      <c r="W74" s="3"/>
      <c r="X74" s="3"/>
      <c r="Y74" s="3"/>
      <c r="Z74" s="3"/>
      <c r="AA74" s="3"/>
      <c r="AB74" s="3"/>
      <c r="AC74" s="3"/>
      <c r="AD74" s="3"/>
      <c r="AE74" s="3"/>
      <c r="AF74" s="3">
        <v>4</v>
      </c>
      <c r="AH74" s="7">
        <f>SUMPRODUCT(MAX((Table1[post_position])*(Table1[topic_id]=$A74)))</f>
        <v>8</v>
      </c>
      <c r="AI74" s="7" t="str">
        <f>"http://chandoo.org/forums/topic/"&amp;VLOOKUP(A74,'All Topics Data'!$A$2:$C$1243,3,FALSE)</f>
        <v>http://chandoo.org/forums/topic/move-cells-to-same-column</v>
      </c>
      <c r="AJ74" s="7" t="str">
        <f>LEFT(VLOOKUP(A74,'All Topics Data'!$A$2:$C$1243,2,FALSE),40)&amp;REPT("…",LEN(VLOOKUP(A74,'All Topics Data'!$A$2:$C$1243,2,FALSE))&gt;40)</f>
        <v>Move cells to same column</v>
      </c>
      <c r="AK74" s="9">
        <f t="shared" si="14"/>
        <v>0</v>
      </c>
      <c r="AL74" s="9">
        <f t="shared" si="30"/>
        <v>1</v>
      </c>
      <c r="AM74" s="9">
        <f t="shared" si="30"/>
        <v>0</v>
      </c>
      <c r="AN74" s="9">
        <f t="shared" si="30"/>
        <v>1</v>
      </c>
      <c r="AO74" s="9">
        <f t="shared" si="30"/>
        <v>0</v>
      </c>
      <c r="AP74" s="9">
        <f t="shared" si="30"/>
        <v>1</v>
      </c>
      <c r="AQ74" s="9">
        <f t="shared" si="30"/>
        <v>1</v>
      </c>
      <c r="AR74" s="9">
        <f t="shared" si="30"/>
        <v>0</v>
      </c>
      <c r="AS74" s="9" t="str">
        <f t="shared" si="30"/>
        <v/>
      </c>
      <c r="AT74" s="9" t="str">
        <f t="shared" si="30"/>
        <v/>
      </c>
      <c r="AU74" s="9" t="str">
        <f t="shared" si="27"/>
        <v/>
      </c>
      <c r="AV74" s="9" t="str">
        <f t="shared" si="27"/>
        <v/>
      </c>
      <c r="AW74" s="9" t="str">
        <f t="shared" si="27"/>
        <v/>
      </c>
      <c r="AX74" s="9" t="str">
        <f t="shared" si="27"/>
        <v/>
      </c>
      <c r="AY74" s="9" t="str">
        <f t="shared" si="27"/>
        <v/>
      </c>
      <c r="AZ74" s="9" t="str">
        <f t="shared" si="27"/>
        <v/>
      </c>
      <c r="BA74" s="9" t="str">
        <f t="shared" si="27"/>
        <v/>
      </c>
      <c r="BB74" s="9" t="str">
        <f t="shared" si="27"/>
        <v/>
      </c>
      <c r="BC74" s="9" t="str">
        <f t="shared" si="27"/>
        <v/>
      </c>
      <c r="BD74" s="9" t="str">
        <f t="shared" si="27"/>
        <v/>
      </c>
      <c r="BE74" s="9" t="str">
        <f t="shared" si="28"/>
        <v/>
      </c>
      <c r="BF74" s="9" t="str">
        <f t="shared" si="28"/>
        <v/>
      </c>
      <c r="BG74" s="9" t="str">
        <f t="shared" si="28"/>
        <v/>
      </c>
      <c r="BH74" s="9" t="str">
        <f t="shared" si="28"/>
        <v/>
      </c>
      <c r="BI74" s="9" t="str">
        <f t="shared" si="28"/>
        <v/>
      </c>
      <c r="BJ74" s="9" t="str">
        <f t="shared" si="28"/>
        <v/>
      </c>
      <c r="BK74" s="9" t="str">
        <f t="shared" si="28"/>
        <v/>
      </c>
      <c r="BL74" s="9" t="str">
        <f t="shared" si="28"/>
        <v/>
      </c>
      <c r="BM74" s="9" t="str">
        <f t="shared" si="28"/>
        <v/>
      </c>
      <c r="BN74" s="9" t="str">
        <f t="shared" si="28"/>
        <v/>
      </c>
      <c r="BO74" s="9" t="str">
        <f t="shared" si="29"/>
        <v/>
      </c>
      <c r="BP74" s="9" t="str">
        <f t="shared" si="29"/>
        <v/>
      </c>
      <c r="BQ74" s="9" t="str">
        <f t="shared" si="29"/>
        <v/>
      </c>
      <c r="BR74" s="9" t="str">
        <f t="shared" si="29"/>
        <v/>
      </c>
      <c r="BS74" s="9" t="str">
        <f t="shared" si="29"/>
        <v/>
      </c>
      <c r="BT74" s="9" t="str">
        <f t="shared" si="29"/>
        <v/>
      </c>
      <c r="BU74" s="9" t="str">
        <f t="shared" si="29"/>
        <v/>
      </c>
      <c r="BV74" s="9" t="str">
        <f t="shared" si="29"/>
        <v/>
      </c>
      <c r="BW74" s="9" t="str">
        <f t="shared" si="29"/>
        <v/>
      </c>
      <c r="BX74" s="9" t="str">
        <f t="shared" si="29"/>
        <v/>
      </c>
      <c r="BY74" s="9" t="str">
        <f t="shared" si="29"/>
        <v/>
      </c>
      <c r="BZ74" s="9" t="str">
        <f t="shared" si="29"/>
        <v/>
      </c>
    </row>
    <row r="75" spans="1:78" x14ac:dyDescent="0.25">
      <c r="A75" s="6">
        <v>184</v>
      </c>
      <c r="B75" s="3"/>
      <c r="C75" s="3">
        <v>1</v>
      </c>
      <c r="D75" s="3"/>
      <c r="E75" s="3">
        <v>1</v>
      </c>
      <c r="F75" s="3"/>
      <c r="G75" s="3"/>
      <c r="H75" s="3"/>
      <c r="I75" s="3"/>
      <c r="J75" s="3"/>
      <c r="K75" s="3"/>
      <c r="L75" s="3"/>
      <c r="M75" s="3"/>
      <c r="N75" s="3"/>
      <c r="O75" s="3"/>
      <c r="P75" s="3"/>
      <c r="Q75" s="3"/>
      <c r="R75" s="3"/>
      <c r="S75" s="3"/>
      <c r="T75" s="3"/>
      <c r="U75" s="3"/>
      <c r="V75" s="3"/>
      <c r="W75" s="3"/>
      <c r="X75" s="3"/>
      <c r="Y75" s="3"/>
      <c r="Z75" s="3"/>
      <c r="AA75" s="3"/>
      <c r="AB75" s="3"/>
      <c r="AC75" s="3"/>
      <c r="AD75" s="3"/>
      <c r="AE75" s="3"/>
      <c r="AF75" s="3">
        <v>2</v>
      </c>
      <c r="AH75" s="7">
        <f>SUMPRODUCT(MAX((Table1[post_position])*(Table1[topic_id]=$A75)))</f>
        <v>5</v>
      </c>
      <c r="AI75" s="7" t="str">
        <f>"http://chandoo.org/forums/topic/"&amp;VLOOKUP(A75,'All Topics Data'!$A$2:$C$1243,3,FALSE)</f>
        <v>http://chandoo.org/forums/topic/how-to-identify-the-lastest-date-of-the-filled-cell</v>
      </c>
      <c r="AJ75" s="7" t="str">
        <f>LEFT(VLOOKUP(A75,'All Topics Data'!$A$2:$C$1243,2,FALSE),40)&amp;REPT("…",LEN(VLOOKUP(A75,'All Topics Data'!$A$2:$C$1243,2,FALSE))&gt;40)</f>
        <v>How to identify the lastest date of the …</v>
      </c>
      <c r="AK75" s="9">
        <f t="shared" si="14"/>
        <v>0</v>
      </c>
      <c r="AL75" s="9">
        <f t="shared" si="30"/>
        <v>1</v>
      </c>
      <c r="AM75" s="9">
        <f t="shared" si="30"/>
        <v>0</v>
      </c>
      <c r="AN75" s="9">
        <f t="shared" si="30"/>
        <v>1</v>
      </c>
      <c r="AO75" s="9">
        <f t="shared" si="30"/>
        <v>0</v>
      </c>
      <c r="AP75" s="9" t="str">
        <f t="shared" si="30"/>
        <v/>
      </c>
      <c r="AQ75" s="9" t="str">
        <f t="shared" si="30"/>
        <v/>
      </c>
      <c r="AR75" s="9" t="str">
        <f t="shared" si="30"/>
        <v/>
      </c>
      <c r="AS75" s="9" t="str">
        <f t="shared" si="30"/>
        <v/>
      </c>
      <c r="AT75" s="9" t="str">
        <f t="shared" si="30"/>
        <v/>
      </c>
      <c r="AU75" s="9" t="str">
        <f t="shared" si="27"/>
        <v/>
      </c>
      <c r="AV75" s="9" t="str">
        <f t="shared" si="27"/>
        <v/>
      </c>
      <c r="AW75" s="9" t="str">
        <f t="shared" si="27"/>
        <v/>
      </c>
      <c r="AX75" s="9" t="str">
        <f t="shared" si="27"/>
        <v/>
      </c>
      <c r="AY75" s="9" t="str">
        <f t="shared" si="27"/>
        <v/>
      </c>
      <c r="AZ75" s="9" t="str">
        <f t="shared" si="27"/>
        <v/>
      </c>
      <c r="BA75" s="9" t="str">
        <f t="shared" si="27"/>
        <v/>
      </c>
      <c r="BB75" s="9" t="str">
        <f t="shared" si="27"/>
        <v/>
      </c>
      <c r="BC75" s="9" t="str">
        <f t="shared" si="27"/>
        <v/>
      </c>
      <c r="BD75" s="9" t="str">
        <f t="shared" si="27"/>
        <v/>
      </c>
      <c r="BE75" s="9" t="str">
        <f t="shared" si="28"/>
        <v/>
      </c>
      <c r="BF75" s="9" t="str">
        <f t="shared" si="28"/>
        <v/>
      </c>
      <c r="BG75" s="9" t="str">
        <f t="shared" si="28"/>
        <v/>
      </c>
      <c r="BH75" s="9" t="str">
        <f t="shared" si="28"/>
        <v/>
      </c>
      <c r="BI75" s="9" t="str">
        <f t="shared" si="28"/>
        <v/>
      </c>
      <c r="BJ75" s="9" t="str">
        <f t="shared" si="28"/>
        <v/>
      </c>
      <c r="BK75" s="9" t="str">
        <f t="shared" si="28"/>
        <v/>
      </c>
      <c r="BL75" s="9" t="str">
        <f t="shared" si="28"/>
        <v/>
      </c>
      <c r="BM75" s="9" t="str">
        <f t="shared" si="28"/>
        <v/>
      </c>
      <c r="BN75" s="9" t="str">
        <f t="shared" si="28"/>
        <v/>
      </c>
      <c r="BO75" s="9" t="str">
        <f t="shared" si="29"/>
        <v/>
      </c>
      <c r="BP75" s="9" t="str">
        <f t="shared" si="29"/>
        <v/>
      </c>
      <c r="BQ75" s="9" t="str">
        <f t="shared" si="29"/>
        <v/>
      </c>
      <c r="BR75" s="9" t="str">
        <f t="shared" si="29"/>
        <v/>
      </c>
      <c r="BS75" s="9" t="str">
        <f t="shared" si="29"/>
        <v/>
      </c>
      <c r="BT75" s="9" t="str">
        <f t="shared" si="29"/>
        <v/>
      </c>
      <c r="BU75" s="9" t="str">
        <f t="shared" si="29"/>
        <v/>
      </c>
      <c r="BV75" s="9" t="str">
        <f t="shared" si="29"/>
        <v/>
      </c>
      <c r="BW75" s="9" t="str">
        <f t="shared" si="29"/>
        <v/>
      </c>
      <c r="BX75" s="9" t="str">
        <f t="shared" si="29"/>
        <v/>
      </c>
      <c r="BY75" s="9" t="str">
        <f t="shared" si="29"/>
        <v/>
      </c>
      <c r="BZ75" s="9" t="str">
        <f t="shared" si="29"/>
        <v/>
      </c>
    </row>
    <row r="76" spans="1:78" x14ac:dyDescent="0.25">
      <c r="A76" s="6">
        <v>185</v>
      </c>
      <c r="B76" s="3"/>
      <c r="C76" s="3">
        <v>1</v>
      </c>
      <c r="D76" s="3"/>
      <c r="E76" s="3">
        <v>1</v>
      </c>
      <c r="F76" s="3"/>
      <c r="G76" s="3"/>
      <c r="H76" s="3"/>
      <c r="I76" s="3"/>
      <c r="J76" s="3"/>
      <c r="K76" s="3"/>
      <c r="L76" s="3"/>
      <c r="M76" s="3"/>
      <c r="N76" s="3"/>
      <c r="O76" s="3"/>
      <c r="P76" s="3"/>
      <c r="Q76" s="3"/>
      <c r="R76" s="3"/>
      <c r="S76" s="3"/>
      <c r="T76" s="3"/>
      <c r="U76" s="3"/>
      <c r="V76" s="3"/>
      <c r="W76" s="3"/>
      <c r="X76" s="3"/>
      <c r="Y76" s="3"/>
      <c r="Z76" s="3"/>
      <c r="AA76" s="3"/>
      <c r="AB76" s="3"/>
      <c r="AC76" s="3"/>
      <c r="AD76" s="3"/>
      <c r="AE76" s="3"/>
      <c r="AF76" s="3">
        <v>2</v>
      </c>
      <c r="AH76" s="7">
        <f>SUMPRODUCT(MAX((Table1[post_position])*(Table1[topic_id]=$A76)))</f>
        <v>5</v>
      </c>
      <c r="AI76" s="7" t="str">
        <f>"http://chandoo.org/forums/topic/"&amp;VLOOKUP(A76,'All Topics Data'!$A$2:$C$1243,3,FALSE)</f>
        <v>http://chandoo.org/forums/topic/count-entires</v>
      </c>
      <c r="AJ76" s="7" t="str">
        <f>LEFT(VLOOKUP(A76,'All Topics Data'!$A$2:$C$1243,2,FALSE),40)&amp;REPT("…",LEN(VLOOKUP(A76,'All Topics Data'!$A$2:$C$1243,2,FALSE))&gt;40)</f>
        <v>Count entires</v>
      </c>
      <c r="AK76" s="9">
        <f t="shared" si="14"/>
        <v>0</v>
      </c>
      <c r="AL76" s="9">
        <f t="shared" si="30"/>
        <v>1</v>
      </c>
      <c r="AM76" s="9">
        <f t="shared" si="30"/>
        <v>0</v>
      </c>
      <c r="AN76" s="9">
        <f t="shared" si="30"/>
        <v>1</v>
      </c>
      <c r="AO76" s="9">
        <f t="shared" si="30"/>
        <v>0</v>
      </c>
      <c r="AP76" s="9" t="str">
        <f t="shared" si="30"/>
        <v/>
      </c>
      <c r="AQ76" s="9" t="str">
        <f t="shared" si="30"/>
        <v/>
      </c>
      <c r="AR76" s="9" t="str">
        <f t="shared" si="30"/>
        <v/>
      </c>
      <c r="AS76" s="9" t="str">
        <f t="shared" si="30"/>
        <v/>
      </c>
      <c r="AT76" s="9" t="str">
        <f t="shared" si="30"/>
        <v/>
      </c>
      <c r="AU76" s="9" t="str">
        <f t="shared" si="27"/>
        <v/>
      </c>
      <c r="AV76" s="9" t="str">
        <f t="shared" si="27"/>
        <v/>
      </c>
      <c r="AW76" s="9" t="str">
        <f t="shared" si="27"/>
        <v/>
      </c>
      <c r="AX76" s="9" t="str">
        <f t="shared" si="27"/>
        <v/>
      </c>
      <c r="AY76" s="9" t="str">
        <f t="shared" si="27"/>
        <v/>
      </c>
      <c r="AZ76" s="9" t="str">
        <f t="shared" si="27"/>
        <v/>
      </c>
      <c r="BA76" s="9" t="str">
        <f t="shared" si="27"/>
        <v/>
      </c>
      <c r="BB76" s="9" t="str">
        <f t="shared" si="27"/>
        <v/>
      </c>
      <c r="BC76" s="9" t="str">
        <f t="shared" si="27"/>
        <v/>
      </c>
      <c r="BD76" s="9" t="str">
        <f t="shared" si="27"/>
        <v/>
      </c>
      <c r="BE76" s="9" t="str">
        <f t="shared" si="28"/>
        <v/>
      </c>
      <c r="BF76" s="9" t="str">
        <f t="shared" si="28"/>
        <v/>
      </c>
      <c r="BG76" s="9" t="str">
        <f t="shared" si="28"/>
        <v/>
      </c>
      <c r="BH76" s="9" t="str">
        <f t="shared" si="28"/>
        <v/>
      </c>
      <c r="BI76" s="9" t="str">
        <f t="shared" si="28"/>
        <v/>
      </c>
      <c r="BJ76" s="9" t="str">
        <f t="shared" si="28"/>
        <v/>
      </c>
      <c r="BK76" s="9" t="str">
        <f t="shared" si="28"/>
        <v/>
      </c>
      <c r="BL76" s="9" t="str">
        <f t="shared" si="28"/>
        <v/>
      </c>
      <c r="BM76" s="9" t="str">
        <f t="shared" si="28"/>
        <v/>
      </c>
      <c r="BN76" s="9" t="str">
        <f t="shared" si="28"/>
        <v/>
      </c>
      <c r="BO76" s="9" t="str">
        <f t="shared" si="29"/>
        <v/>
      </c>
      <c r="BP76" s="9" t="str">
        <f t="shared" si="29"/>
        <v/>
      </c>
      <c r="BQ76" s="9" t="str">
        <f t="shared" si="29"/>
        <v/>
      </c>
      <c r="BR76" s="9" t="str">
        <f t="shared" si="29"/>
        <v/>
      </c>
      <c r="BS76" s="9" t="str">
        <f t="shared" si="29"/>
        <v/>
      </c>
      <c r="BT76" s="9" t="str">
        <f t="shared" si="29"/>
        <v/>
      </c>
      <c r="BU76" s="9" t="str">
        <f t="shared" si="29"/>
        <v/>
      </c>
      <c r="BV76" s="9" t="str">
        <f t="shared" si="29"/>
        <v/>
      </c>
      <c r="BW76" s="9" t="str">
        <f t="shared" si="29"/>
        <v/>
      </c>
      <c r="BX76" s="9" t="str">
        <f t="shared" si="29"/>
        <v/>
      </c>
      <c r="BY76" s="9" t="str">
        <f t="shared" si="29"/>
        <v/>
      </c>
      <c r="BZ76" s="9" t="str">
        <f t="shared" si="29"/>
        <v/>
      </c>
    </row>
    <row r="77" spans="1:78" x14ac:dyDescent="0.25">
      <c r="A77" s="6">
        <v>186</v>
      </c>
      <c r="B77" s="3"/>
      <c r="C77" s="3"/>
      <c r="D77" s="3"/>
      <c r="E77" s="3"/>
      <c r="F77" s="3">
        <v>1</v>
      </c>
      <c r="G77" s="3"/>
      <c r="H77" s="3"/>
      <c r="I77" s="3"/>
      <c r="J77" s="3"/>
      <c r="K77" s="3"/>
      <c r="L77" s="3"/>
      <c r="M77" s="3"/>
      <c r="N77" s="3"/>
      <c r="O77" s="3"/>
      <c r="P77" s="3"/>
      <c r="Q77" s="3"/>
      <c r="R77" s="3"/>
      <c r="S77" s="3"/>
      <c r="T77" s="3"/>
      <c r="U77" s="3"/>
      <c r="V77" s="3"/>
      <c r="W77" s="3"/>
      <c r="X77" s="3"/>
      <c r="Y77" s="3"/>
      <c r="Z77" s="3"/>
      <c r="AA77" s="3"/>
      <c r="AB77" s="3"/>
      <c r="AC77" s="3"/>
      <c r="AD77" s="3"/>
      <c r="AE77" s="3"/>
      <c r="AF77" s="3">
        <v>1</v>
      </c>
      <c r="AH77" s="7">
        <f>SUMPRODUCT(MAX((Table1[post_position])*(Table1[topic_id]=$A77)))</f>
        <v>6</v>
      </c>
      <c r="AI77" s="7" t="str">
        <f>"http://chandoo.org/forums/topic/"&amp;VLOOKUP(A77,'All Topics Data'!$A$2:$C$1243,3,FALSE)</f>
        <v>http://chandoo.org/forums/topic/conditional-numbering</v>
      </c>
      <c r="AJ77" s="7" t="str">
        <f>LEFT(VLOOKUP(A77,'All Topics Data'!$A$2:$C$1243,2,FALSE),40)&amp;REPT("…",LEN(VLOOKUP(A77,'All Topics Data'!$A$2:$C$1243,2,FALSE))&gt;40)</f>
        <v>Conditional numbering</v>
      </c>
      <c r="AK77" s="9">
        <f t="shared" si="14"/>
        <v>0</v>
      </c>
      <c r="AL77" s="9">
        <f t="shared" si="30"/>
        <v>0</v>
      </c>
      <c r="AM77" s="9">
        <f t="shared" si="30"/>
        <v>0</v>
      </c>
      <c r="AN77" s="9">
        <f t="shared" si="30"/>
        <v>0</v>
      </c>
      <c r="AO77" s="9">
        <f t="shared" si="30"/>
        <v>1</v>
      </c>
      <c r="AP77" s="9">
        <f t="shared" si="30"/>
        <v>0</v>
      </c>
      <c r="AQ77" s="9" t="str">
        <f t="shared" si="30"/>
        <v/>
      </c>
      <c r="AR77" s="9" t="str">
        <f t="shared" si="30"/>
        <v/>
      </c>
      <c r="AS77" s="9" t="str">
        <f t="shared" si="30"/>
        <v/>
      </c>
      <c r="AT77" s="9" t="str">
        <f t="shared" si="30"/>
        <v/>
      </c>
      <c r="AU77" s="9" t="str">
        <f t="shared" si="27"/>
        <v/>
      </c>
      <c r="AV77" s="9" t="str">
        <f t="shared" si="27"/>
        <v/>
      </c>
      <c r="AW77" s="9" t="str">
        <f t="shared" si="27"/>
        <v/>
      </c>
      <c r="AX77" s="9" t="str">
        <f t="shared" si="27"/>
        <v/>
      </c>
      <c r="AY77" s="9" t="str">
        <f t="shared" si="27"/>
        <v/>
      </c>
      <c r="AZ77" s="9" t="str">
        <f t="shared" si="27"/>
        <v/>
      </c>
      <c r="BA77" s="9" t="str">
        <f t="shared" si="27"/>
        <v/>
      </c>
      <c r="BB77" s="9" t="str">
        <f t="shared" si="27"/>
        <v/>
      </c>
      <c r="BC77" s="9" t="str">
        <f t="shared" si="27"/>
        <v/>
      </c>
      <c r="BD77" s="9" t="str">
        <f t="shared" si="27"/>
        <v/>
      </c>
      <c r="BE77" s="9" t="str">
        <f t="shared" si="28"/>
        <v/>
      </c>
      <c r="BF77" s="9" t="str">
        <f t="shared" si="28"/>
        <v/>
      </c>
      <c r="BG77" s="9" t="str">
        <f t="shared" si="28"/>
        <v/>
      </c>
      <c r="BH77" s="9" t="str">
        <f t="shared" si="28"/>
        <v/>
      </c>
      <c r="BI77" s="9" t="str">
        <f t="shared" si="28"/>
        <v/>
      </c>
      <c r="BJ77" s="9" t="str">
        <f t="shared" si="28"/>
        <v/>
      </c>
      <c r="BK77" s="9" t="str">
        <f t="shared" si="28"/>
        <v/>
      </c>
      <c r="BL77" s="9" t="str">
        <f t="shared" si="28"/>
        <v/>
      </c>
      <c r="BM77" s="9" t="str">
        <f t="shared" si="28"/>
        <v/>
      </c>
      <c r="BN77" s="9" t="str">
        <f t="shared" si="28"/>
        <v/>
      </c>
      <c r="BO77" s="9" t="str">
        <f t="shared" si="29"/>
        <v/>
      </c>
      <c r="BP77" s="9" t="str">
        <f t="shared" si="29"/>
        <v/>
      </c>
      <c r="BQ77" s="9" t="str">
        <f t="shared" si="29"/>
        <v/>
      </c>
      <c r="BR77" s="9" t="str">
        <f t="shared" si="29"/>
        <v/>
      </c>
      <c r="BS77" s="9" t="str">
        <f t="shared" si="29"/>
        <v/>
      </c>
      <c r="BT77" s="9" t="str">
        <f t="shared" si="29"/>
        <v/>
      </c>
      <c r="BU77" s="9" t="str">
        <f t="shared" si="29"/>
        <v/>
      </c>
      <c r="BV77" s="9" t="str">
        <f t="shared" si="29"/>
        <v/>
      </c>
      <c r="BW77" s="9" t="str">
        <f t="shared" si="29"/>
        <v/>
      </c>
      <c r="BX77" s="9" t="str">
        <f t="shared" si="29"/>
        <v/>
      </c>
      <c r="BY77" s="9" t="str">
        <f t="shared" si="29"/>
        <v/>
      </c>
      <c r="BZ77" s="9" t="str">
        <f t="shared" si="29"/>
        <v/>
      </c>
    </row>
    <row r="78" spans="1:78" x14ac:dyDescent="0.25">
      <c r="A78" s="6">
        <v>187</v>
      </c>
      <c r="B78" s="3"/>
      <c r="C78" s="3">
        <v>1</v>
      </c>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v>1</v>
      </c>
      <c r="AH78" s="7">
        <f>SUMPRODUCT(MAX((Table1[post_position])*(Table1[topic_id]=$A78)))</f>
        <v>3</v>
      </c>
      <c r="AI78" s="7" t="str">
        <f>"http://chandoo.org/forums/topic/"&amp;VLOOKUP(A78,'All Topics Data'!$A$2:$C$1243,3,FALSE)</f>
        <v>http://chandoo.org/forums/topic/frequency-distribution-of-text-data</v>
      </c>
      <c r="AJ78" s="7" t="str">
        <f>LEFT(VLOOKUP(A78,'All Topics Data'!$A$2:$C$1243,2,FALSE),40)&amp;REPT("…",LEN(VLOOKUP(A78,'All Topics Data'!$A$2:$C$1243,2,FALSE))&gt;40)</f>
        <v>Frequency Distribution of Text Data</v>
      </c>
      <c r="AK78" s="9">
        <f t="shared" si="14"/>
        <v>0</v>
      </c>
      <c r="AL78" s="9">
        <f t="shared" si="30"/>
        <v>1</v>
      </c>
      <c r="AM78" s="9">
        <f t="shared" si="30"/>
        <v>0</v>
      </c>
      <c r="AN78" s="9" t="str">
        <f t="shared" si="30"/>
        <v/>
      </c>
      <c r="AO78" s="9" t="str">
        <f t="shared" si="30"/>
        <v/>
      </c>
      <c r="AP78" s="9" t="str">
        <f t="shared" si="30"/>
        <v/>
      </c>
      <c r="AQ78" s="9" t="str">
        <f t="shared" si="30"/>
        <v/>
      </c>
      <c r="AR78" s="9" t="str">
        <f t="shared" si="30"/>
        <v/>
      </c>
      <c r="AS78" s="9" t="str">
        <f t="shared" si="30"/>
        <v/>
      </c>
      <c r="AT78" s="9" t="str">
        <f t="shared" si="30"/>
        <v/>
      </c>
      <c r="AU78" s="9" t="str">
        <f t="shared" si="27"/>
        <v/>
      </c>
      <c r="AV78" s="9" t="str">
        <f t="shared" si="27"/>
        <v/>
      </c>
      <c r="AW78" s="9" t="str">
        <f t="shared" si="27"/>
        <v/>
      </c>
      <c r="AX78" s="9" t="str">
        <f t="shared" si="27"/>
        <v/>
      </c>
      <c r="AY78" s="9" t="str">
        <f t="shared" si="27"/>
        <v/>
      </c>
      <c r="AZ78" s="9" t="str">
        <f t="shared" si="27"/>
        <v/>
      </c>
      <c r="BA78" s="9" t="str">
        <f t="shared" si="27"/>
        <v/>
      </c>
      <c r="BB78" s="9" t="str">
        <f t="shared" si="27"/>
        <v/>
      </c>
      <c r="BC78" s="9" t="str">
        <f t="shared" si="27"/>
        <v/>
      </c>
      <c r="BD78" s="9" t="str">
        <f t="shared" si="27"/>
        <v/>
      </c>
      <c r="BE78" s="9" t="str">
        <f t="shared" si="28"/>
        <v/>
      </c>
      <c r="BF78" s="9" t="str">
        <f t="shared" si="28"/>
        <v/>
      </c>
      <c r="BG78" s="9" t="str">
        <f t="shared" si="28"/>
        <v/>
      </c>
      <c r="BH78" s="9" t="str">
        <f t="shared" si="28"/>
        <v/>
      </c>
      <c r="BI78" s="9" t="str">
        <f t="shared" si="28"/>
        <v/>
      </c>
      <c r="BJ78" s="9" t="str">
        <f t="shared" si="28"/>
        <v/>
      </c>
      <c r="BK78" s="9" t="str">
        <f t="shared" si="28"/>
        <v/>
      </c>
      <c r="BL78" s="9" t="str">
        <f t="shared" si="28"/>
        <v/>
      </c>
      <c r="BM78" s="9" t="str">
        <f t="shared" si="28"/>
        <v/>
      </c>
      <c r="BN78" s="9" t="str">
        <f t="shared" si="28"/>
        <v/>
      </c>
      <c r="BO78" s="9" t="str">
        <f t="shared" si="29"/>
        <v/>
      </c>
      <c r="BP78" s="9" t="str">
        <f t="shared" si="29"/>
        <v/>
      </c>
      <c r="BQ78" s="9" t="str">
        <f t="shared" si="29"/>
        <v/>
      </c>
      <c r="BR78" s="9" t="str">
        <f t="shared" si="29"/>
        <v/>
      </c>
      <c r="BS78" s="9" t="str">
        <f t="shared" si="29"/>
        <v/>
      </c>
      <c r="BT78" s="9" t="str">
        <f t="shared" si="29"/>
        <v/>
      </c>
      <c r="BU78" s="9" t="str">
        <f t="shared" si="29"/>
        <v/>
      </c>
      <c r="BV78" s="9" t="str">
        <f t="shared" si="29"/>
        <v/>
      </c>
      <c r="BW78" s="9" t="str">
        <f t="shared" si="29"/>
        <v/>
      </c>
      <c r="BX78" s="9" t="str">
        <f t="shared" si="29"/>
        <v/>
      </c>
      <c r="BY78" s="9" t="str">
        <f t="shared" si="29"/>
        <v/>
      </c>
      <c r="BZ78" s="9" t="str">
        <f t="shared" si="29"/>
        <v/>
      </c>
    </row>
    <row r="79" spans="1:78" x14ac:dyDescent="0.25">
      <c r="A79" s="6">
        <v>189</v>
      </c>
      <c r="B79" s="3"/>
      <c r="C79" s="3">
        <v>1</v>
      </c>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v>1</v>
      </c>
      <c r="AH79" s="7">
        <f>SUMPRODUCT(MAX((Table1[post_position])*(Table1[topic_id]=$A79)))</f>
        <v>3</v>
      </c>
      <c r="AI79" s="7" t="str">
        <f>"http://chandoo.org/forums/topic/"&amp;VLOOKUP(A79,'All Topics Data'!$A$2:$C$1243,3,FALSE)</f>
        <v>http://chandoo.org/forums/topic/formatting-and-cell-reference</v>
      </c>
      <c r="AJ79" s="7" t="str">
        <f>LEFT(VLOOKUP(A79,'All Topics Data'!$A$2:$C$1243,2,FALSE),40)&amp;REPT("…",LEN(VLOOKUP(A79,'All Topics Data'!$A$2:$C$1243,2,FALSE))&gt;40)</f>
        <v>Formatting and = cell reference</v>
      </c>
      <c r="AK79" s="9">
        <f t="shared" si="14"/>
        <v>0</v>
      </c>
      <c r="AL79" s="9">
        <f t="shared" si="30"/>
        <v>1</v>
      </c>
      <c r="AM79" s="9">
        <f t="shared" si="30"/>
        <v>0</v>
      </c>
      <c r="AN79" s="9" t="str">
        <f t="shared" si="30"/>
        <v/>
      </c>
      <c r="AO79" s="9" t="str">
        <f t="shared" si="30"/>
        <v/>
      </c>
      <c r="AP79" s="9" t="str">
        <f t="shared" si="30"/>
        <v/>
      </c>
      <c r="AQ79" s="9" t="str">
        <f t="shared" si="30"/>
        <v/>
      </c>
      <c r="AR79" s="9" t="str">
        <f t="shared" si="30"/>
        <v/>
      </c>
      <c r="AS79" s="9" t="str">
        <f t="shared" si="30"/>
        <v/>
      </c>
      <c r="AT79" s="9" t="str">
        <f t="shared" si="30"/>
        <v/>
      </c>
      <c r="AU79" s="9" t="str">
        <f t="shared" si="27"/>
        <v/>
      </c>
      <c r="AV79" s="9" t="str">
        <f t="shared" si="27"/>
        <v/>
      </c>
      <c r="AW79" s="9" t="str">
        <f t="shared" si="27"/>
        <v/>
      </c>
      <c r="AX79" s="9" t="str">
        <f t="shared" si="27"/>
        <v/>
      </c>
      <c r="AY79" s="9" t="str">
        <f t="shared" si="27"/>
        <v/>
      </c>
      <c r="AZ79" s="9" t="str">
        <f t="shared" si="27"/>
        <v/>
      </c>
      <c r="BA79" s="9" t="str">
        <f t="shared" si="27"/>
        <v/>
      </c>
      <c r="BB79" s="9" t="str">
        <f t="shared" si="27"/>
        <v/>
      </c>
      <c r="BC79" s="9" t="str">
        <f t="shared" si="27"/>
        <v/>
      </c>
      <c r="BD79" s="9" t="str">
        <f t="shared" si="27"/>
        <v/>
      </c>
      <c r="BE79" s="9" t="str">
        <f t="shared" si="28"/>
        <v/>
      </c>
      <c r="BF79" s="9" t="str">
        <f t="shared" si="28"/>
        <v/>
      </c>
      <c r="BG79" s="9" t="str">
        <f t="shared" si="28"/>
        <v/>
      </c>
      <c r="BH79" s="9" t="str">
        <f t="shared" si="28"/>
        <v/>
      </c>
      <c r="BI79" s="9" t="str">
        <f t="shared" si="28"/>
        <v/>
      </c>
      <c r="BJ79" s="9" t="str">
        <f t="shared" si="28"/>
        <v/>
      </c>
      <c r="BK79" s="9" t="str">
        <f t="shared" si="28"/>
        <v/>
      </c>
      <c r="BL79" s="9" t="str">
        <f t="shared" si="28"/>
        <v/>
      </c>
      <c r="BM79" s="9" t="str">
        <f t="shared" si="28"/>
        <v/>
      </c>
      <c r="BN79" s="9" t="str">
        <f t="shared" si="28"/>
        <v/>
      </c>
      <c r="BO79" s="9" t="str">
        <f t="shared" si="29"/>
        <v/>
      </c>
      <c r="BP79" s="9" t="str">
        <f t="shared" si="29"/>
        <v/>
      </c>
      <c r="BQ79" s="9" t="str">
        <f t="shared" si="29"/>
        <v/>
      </c>
      <c r="BR79" s="9" t="str">
        <f t="shared" si="29"/>
        <v/>
      </c>
      <c r="BS79" s="9" t="str">
        <f t="shared" si="29"/>
        <v/>
      </c>
      <c r="BT79" s="9" t="str">
        <f t="shared" si="29"/>
        <v/>
      </c>
      <c r="BU79" s="9" t="str">
        <f t="shared" si="29"/>
        <v/>
      </c>
      <c r="BV79" s="9" t="str">
        <f t="shared" si="29"/>
        <v/>
      </c>
      <c r="BW79" s="9" t="str">
        <f t="shared" si="29"/>
        <v/>
      </c>
      <c r="BX79" s="9" t="str">
        <f t="shared" si="29"/>
        <v/>
      </c>
      <c r="BY79" s="9" t="str">
        <f t="shared" si="29"/>
        <v/>
      </c>
      <c r="BZ79" s="9" t="str">
        <f t="shared" si="29"/>
        <v/>
      </c>
    </row>
    <row r="80" spans="1:78" x14ac:dyDescent="0.25">
      <c r="A80" s="6">
        <v>190</v>
      </c>
      <c r="B80" s="3"/>
      <c r="C80" s="3">
        <v>1</v>
      </c>
      <c r="D80" s="3">
        <v>1</v>
      </c>
      <c r="E80" s="3"/>
      <c r="F80" s="3">
        <v>1</v>
      </c>
      <c r="G80" s="3"/>
      <c r="H80" s="3"/>
      <c r="I80" s="3"/>
      <c r="J80" s="3"/>
      <c r="K80" s="3">
        <v>1</v>
      </c>
      <c r="L80" s="3"/>
      <c r="M80" s="3">
        <v>1</v>
      </c>
      <c r="N80" s="3"/>
      <c r="O80" s="3">
        <v>1</v>
      </c>
      <c r="P80" s="3"/>
      <c r="Q80" s="3">
        <v>1</v>
      </c>
      <c r="R80" s="3"/>
      <c r="S80" s="3"/>
      <c r="T80" s="3">
        <v>1</v>
      </c>
      <c r="U80" s="3"/>
      <c r="V80" s="3"/>
      <c r="W80" s="3"/>
      <c r="X80" s="3"/>
      <c r="Y80" s="3"/>
      <c r="Z80" s="3"/>
      <c r="AA80" s="3"/>
      <c r="AB80" s="3"/>
      <c r="AC80" s="3"/>
      <c r="AD80" s="3"/>
      <c r="AE80" s="3"/>
      <c r="AF80" s="3">
        <v>8</v>
      </c>
      <c r="AH80" s="7">
        <f>SUMPRODUCT(MAX((Table1[post_position])*(Table1[topic_id]=$A80)))</f>
        <v>19</v>
      </c>
      <c r="AI80" s="7" t="str">
        <f>"http://chandoo.org/forums/topic/"&amp;VLOOKUP(A80,'All Topics Data'!$A$2:$C$1243,3,FALSE)</f>
        <v>http://chandoo.org/forums/topic/uni-assingment-help-matching-prices-for-shopping-items</v>
      </c>
      <c r="AJ80" s="7" t="str">
        <f>LEFT(VLOOKUP(A80,'All Topics Data'!$A$2:$C$1243,2,FALSE),40)&amp;REPT("…",LEN(VLOOKUP(A80,'All Topics Data'!$A$2:$C$1243,2,FALSE))&gt;40)</f>
        <v>Uni Assingment help - matching prices fo…</v>
      </c>
      <c r="AK80" s="9">
        <f t="shared" si="14"/>
        <v>0</v>
      </c>
      <c r="AL80" s="9">
        <f t="shared" si="30"/>
        <v>1</v>
      </c>
      <c r="AM80" s="9">
        <f t="shared" si="30"/>
        <v>1</v>
      </c>
      <c r="AN80" s="9">
        <f t="shared" si="30"/>
        <v>0</v>
      </c>
      <c r="AO80" s="9">
        <f t="shared" si="30"/>
        <v>1</v>
      </c>
      <c r="AP80" s="9">
        <f t="shared" si="30"/>
        <v>0</v>
      </c>
      <c r="AQ80" s="9">
        <f t="shared" si="30"/>
        <v>0</v>
      </c>
      <c r="AR80" s="9">
        <f t="shared" si="30"/>
        <v>0</v>
      </c>
      <c r="AS80" s="9">
        <f t="shared" si="30"/>
        <v>0</v>
      </c>
      <c r="AT80" s="9">
        <f t="shared" si="30"/>
        <v>1</v>
      </c>
      <c r="AU80" s="9">
        <f t="shared" si="27"/>
        <v>0</v>
      </c>
      <c r="AV80" s="9">
        <f t="shared" si="27"/>
        <v>1</v>
      </c>
      <c r="AW80" s="9">
        <f t="shared" si="27"/>
        <v>0</v>
      </c>
      <c r="AX80" s="9">
        <f t="shared" si="27"/>
        <v>1</v>
      </c>
      <c r="AY80" s="9">
        <f t="shared" si="27"/>
        <v>0</v>
      </c>
      <c r="AZ80" s="9">
        <f t="shared" si="27"/>
        <v>1</v>
      </c>
      <c r="BA80" s="9">
        <f t="shared" si="27"/>
        <v>0</v>
      </c>
      <c r="BB80" s="9">
        <f t="shared" si="27"/>
        <v>0</v>
      </c>
      <c r="BC80" s="9">
        <f t="shared" si="27"/>
        <v>1</v>
      </c>
      <c r="BD80" s="9" t="str">
        <f t="shared" si="27"/>
        <v/>
      </c>
      <c r="BE80" s="9" t="str">
        <f t="shared" si="28"/>
        <v/>
      </c>
      <c r="BF80" s="9" t="str">
        <f t="shared" si="28"/>
        <v/>
      </c>
      <c r="BG80" s="9" t="str">
        <f t="shared" si="28"/>
        <v/>
      </c>
      <c r="BH80" s="9" t="str">
        <f t="shared" si="28"/>
        <v/>
      </c>
      <c r="BI80" s="9" t="str">
        <f t="shared" si="28"/>
        <v/>
      </c>
      <c r="BJ80" s="9" t="str">
        <f t="shared" si="28"/>
        <v/>
      </c>
      <c r="BK80" s="9" t="str">
        <f t="shared" si="28"/>
        <v/>
      </c>
      <c r="BL80" s="9" t="str">
        <f t="shared" si="28"/>
        <v/>
      </c>
      <c r="BM80" s="9" t="str">
        <f t="shared" si="28"/>
        <v/>
      </c>
      <c r="BN80" s="9" t="str">
        <f t="shared" si="28"/>
        <v/>
      </c>
      <c r="BO80" s="9" t="str">
        <f t="shared" si="29"/>
        <v/>
      </c>
      <c r="BP80" s="9" t="str">
        <f t="shared" si="29"/>
        <v/>
      </c>
      <c r="BQ80" s="9" t="str">
        <f t="shared" si="29"/>
        <v/>
      </c>
      <c r="BR80" s="9" t="str">
        <f t="shared" si="29"/>
        <v/>
      </c>
      <c r="BS80" s="9" t="str">
        <f t="shared" si="29"/>
        <v/>
      </c>
      <c r="BT80" s="9" t="str">
        <f t="shared" si="29"/>
        <v/>
      </c>
      <c r="BU80" s="9" t="str">
        <f t="shared" si="29"/>
        <v/>
      </c>
      <c r="BV80" s="9" t="str">
        <f t="shared" si="29"/>
        <v/>
      </c>
      <c r="BW80" s="9" t="str">
        <f t="shared" si="29"/>
        <v/>
      </c>
      <c r="BX80" s="9" t="str">
        <f t="shared" si="29"/>
        <v/>
      </c>
      <c r="BY80" s="9" t="str">
        <f t="shared" si="29"/>
        <v/>
      </c>
      <c r="BZ80" s="9" t="str">
        <f t="shared" si="29"/>
        <v/>
      </c>
    </row>
    <row r="81" spans="1:78" x14ac:dyDescent="0.25">
      <c r="A81" s="6">
        <v>191</v>
      </c>
      <c r="B81" s="3"/>
      <c r="C81" s="3">
        <v>1</v>
      </c>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v>1</v>
      </c>
      <c r="AH81" s="7">
        <f>SUMPRODUCT(MAX((Table1[post_position])*(Table1[topic_id]=$A81)))</f>
        <v>2</v>
      </c>
      <c r="AI81" s="7" t="str">
        <f>"http://chandoo.org/forums/topic/"&amp;VLOOKUP(A81,'All Topics Data'!$A$2:$C$1243,3,FALSE)</f>
        <v>http://chandoo.org/forums/topic/pictures-are-messed-up-in-file-of-50-sheets</v>
      </c>
      <c r="AJ81" s="7" t="str">
        <f>LEFT(VLOOKUP(A81,'All Topics Data'!$A$2:$C$1243,2,FALSE),40)&amp;REPT("…",LEN(VLOOKUP(A81,'All Topics Data'!$A$2:$C$1243,2,FALSE))&gt;40)</f>
        <v>Pictures are messed up in file of 50 she…</v>
      </c>
      <c r="AK81" s="9">
        <f t="shared" si="14"/>
        <v>0</v>
      </c>
      <c r="AL81" s="9">
        <f t="shared" si="30"/>
        <v>1</v>
      </c>
      <c r="AM81" s="9" t="str">
        <f t="shared" si="30"/>
        <v/>
      </c>
      <c r="AN81" s="9" t="str">
        <f t="shared" si="30"/>
        <v/>
      </c>
      <c r="AO81" s="9" t="str">
        <f t="shared" si="30"/>
        <v/>
      </c>
      <c r="AP81" s="9" t="str">
        <f t="shared" si="30"/>
        <v/>
      </c>
      <c r="AQ81" s="9" t="str">
        <f t="shared" si="30"/>
        <v/>
      </c>
      <c r="AR81" s="9" t="str">
        <f t="shared" si="30"/>
        <v/>
      </c>
      <c r="AS81" s="9" t="str">
        <f t="shared" si="30"/>
        <v/>
      </c>
      <c r="AT81" s="9" t="str">
        <f t="shared" si="30"/>
        <v/>
      </c>
      <c r="AU81" s="9" t="str">
        <f t="shared" si="27"/>
        <v/>
      </c>
      <c r="AV81" s="9" t="str">
        <f t="shared" si="27"/>
        <v/>
      </c>
      <c r="AW81" s="9" t="str">
        <f t="shared" si="27"/>
        <v/>
      </c>
      <c r="AX81" s="9" t="str">
        <f t="shared" si="27"/>
        <v/>
      </c>
      <c r="AY81" s="9" t="str">
        <f t="shared" si="27"/>
        <v/>
      </c>
      <c r="AZ81" s="9" t="str">
        <f t="shared" si="27"/>
        <v/>
      </c>
      <c r="BA81" s="9" t="str">
        <f t="shared" si="27"/>
        <v/>
      </c>
      <c r="BB81" s="9" t="str">
        <f t="shared" si="27"/>
        <v/>
      </c>
      <c r="BC81" s="9" t="str">
        <f t="shared" si="27"/>
        <v/>
      </c>
      <c r="BD81" s="9" t="str">
        <f t="shared" si="27"/>
        <v/>
      </c>
      <c r="BE81" s="9" t="str">
        <f t="shared" si="28"/>
        <v/>
      </c>
      <c r="BF81" s="9" t="str">
        <f t="shared" si="28"/>
        <v/>
      </c>
      <c r="BG81" s="9" t="str">
        <f t="shared" si="28"/>
        <v/>
      </c>
      <c r="BH81" s="9" t="str">
        <f t="shared" si="28"/>
        <v/>
      </c>
      <c r="BI81" s="9" t="str">
        <f t="shared" si="28"/>
        <v/>
      </c>
      <c r="BJ81" s="9" t="str">
        <f t="shared" si="28"/>
        <v/>
      </c>
      <c r="BK81" s="9" t="str">
        <f t="shared" si="28"/>
        <v/>
      </c>
      <c r="BL81" s="9" t="str">
        <f t="shared" si="28"/>
        <v/>
      </c>
      <c r="BM81" s="9" t="str">
        <f t="shared" si="28"/>
        <v/>
      </c>
      <c r="BN81" s="9" t="str">
        <f t="shared" si="28"/>
        <v/>
      </c>
      <c r="BO81" s="9" t="str">
        <f t="shared" si="29"/>
        <v/>
      </c>
      <c r="BP81" s="9" t="str">
        <f t="shared" si="29"/>
        <v/>
      </c>
      <c r="BQ81" s="9" t="str">
        <f t="shared" si="29"/>
        <v/>
      </c>
      <c r="BR81" s="9" t="str">
        <f t="shared" si="29"/>
        <v/>
      </c>
      <c r="BS81" s="9" t="str">
        <f t="shared" si="29"/>
        <v/>
      </c>
      <c r="BT81" s="9" t="str">
        <f t="shared" si="29"/>
        <v/>
      </c>
      <c r="BU81" s="9" t="str">
        <f t="shared" si="29"/>
        <v/>
      </c>
      <c r="BV81" s="9" t="str">
        <f t="shared" si="29"/>
        <v/>
      </c>
      <c r="BW81" s="9" t="str">
        <f t="shared" si="29"/>
        <v/>
      </c>
      <c r="BX81" s="9" t="str">
        <f t="shared" si="29"/>
        <v/>
      </c>
      <c r="BY81" s="9" t="str">
        <f t="shared" si="29"/>
        <v/>
      </c>
      <c r="BZ81" s="9" t="str">
        <f t="shared" si="29"/>
        <v/>
      </c>
    </row>
    <row r="82" spans="1:78" x14ac:dyDescent="0.25">
      <c r="A82" s="6">
        <v>192</v>
      </c>
      <c r="B82" s="3"/>
      <c r="C82" s="3">
        <v>1</v>
      </c>
      <c r="D82" s="3"/>
      <c r="E82" s="3"/>
      <c r="F82" s="3"/>
      <c r="G82" s="3">
        <v>1</v>
      </c>
      <c r="H82" s="3"/>
      <c r="I82" s="3"/>
      <c r="J82" s="3"/>
      <c r="K82" s="3"/>
      <c r="L82" s="3"/>
      <c r="M82" s="3"/>
      <c r="N82" s="3"/>
      <c r="O82" s="3"/>
      <c r="P82" s="3"/>
      <c r="Q82" s="3"/>
      <c r="R82" s="3"/>
      <c r="S82" s="3"/>
      <c r="T82" s="3"/>
      <c r="U82" s="3"/>
      <c r="V82" s="3"/>
      <c r="W82" s="3"/>
      <c r="X82" s="3"/>
      <c r="Y82" s="3"/>
      <c r="Z82" s="3"/>
      <c r="AA82" s="3"/>
      <c r="AB82" s="3"/>
      <c r="AC82" s="3"/>
      <c r="AD82" s="3"/>
      <c r="AE82" s="3"/>
      <c r="AF82" s="3">
        <v>2</v>
      </c>
      <c r="AH82" s="7">
        <f>SUMPRODUCT(MAX((Table1[post_position])*(Table1[topic_id]=$A82)))</f>
        <v>10</v>
      </c>
      <c r="AI82" s="7" t="str">
        <f>"http://chandoo.org/forums/topic/"&amp;VLOOKUP(A82,'All Topics Data'!$A$2:$C$1243,3,FALSE)</f>
        <v>http://chandoo.org/forums/topic/validating-data-with-a-list-formatting-list-question</v>
      </c>
      <c r="AJ82" s="7" t="str">
        <f>LEFT(VLOOKUP(A82,'All Topics Data'!$A$2:$C$1243,2,FALSE),40)&amp;REPT("…",LEN(VLOOKUP(A82,'All Topics Data'!$A$2:$C$1243,2,FALSE))&gt;40)</f>
        <v>Validating data with a list (formatting …</v>
      </c>
      <c r="AK82" s="9">
        <f t="shared" si="14"/>
        <v>0</v>
      </c>
      <c r="AL82" s="9">
        <f t="shared" si="30"/>
        <v>1</v>
      </c>
      <c r="AM82" s="9">
        <f t="shared" si="30"/>
        <v>0</v>
      </c>
      <c r="AN82" s="9">
        <f t="shared" si="30"/>
        <v>0</v>
      </c>
      <c r="AO82" s="9">
        <f t="shared" si="30"/>
        <v>0</v>
      </c>
      <c r="AP82" s="9">
        <f t="shared" si="30"/>
        <v>1</v>
      </c>
      <c r="AQ82" s="9">
        <f t="shared" si="30"/>
        <v>0</v>
      </c>
      <c r="AR82" s="9">
        <f t="shared" si="30"/>
        <v>0</v>
      </c>
      <c r="AS82" s="9">
        <f t="shared" si="30"/>
        <v>0</v>
      </c>
      <c r="AT82" s="9">
        <f t="shared" si="30"/>
        <v>0</v>
      </c>
      <c r="AU82" s="9" t="str">
        <f t="shared" ref="AU82:BD91" si="31">IF(AU$4&lt;=$AH82,IFERROR(GETPIVOTDATA("Hui Reply?",$A$4,"topic_id",$A82,"post_position",AU$4),0),"")</f>
        <v/>
      </c>
      <c r="AV82" s="9" t="str">
        <f t="shared" si="31"/>
        <v/>
      </c>
      <c r="AW82" s="9" t="str">
        <f t="shared" si="31"/>
        <v/>
      </c>
      <c r="AX82" s="9" t="str">
        <f t="shared" si="31"/>
        <v/>
      </c>
      <c r="AY82" s="9" t="str">
        <f t="shared" si="31"/>
        <v/>
      </c>
      <c r="AZ82" s="9" t="str">
        <f t="shared" si="31"/>
        <v/>
      </c>
      <c r="BA82" s="9" t="str">
        <f t="shared" si="31"/>
        <v/>
      </c>
      <c r="BB82" s="9" t="str">
        <f t="shared" si="31"/>
        <v/>
      </c>
      <c r="BC82" s="9" t="str">
        <f t="shared" si="31"/>
        <v/>
      </c>
      <c r="BD82" s="9" t="str">
        <f t="shared" si="31"/>
        <v/>
      </c>
      <c r="BE82" s="9" t="str">
        <f t="shared" ref="BE82:BN91" si="32">IF(BE$4&lt;=$AH82,IFERROR(GETPIVOTDATA("Hui Reply?",$A$4,"topic_id",$A82,"post_position",BE$4),0),"")</f>
        <v/>
      </c>
      <c r="BF82" s="9" t="str">
        <f t="shared" si="32"/>
        <v/>
      </c>
      <c r="BG82" s="9" t="str">
        <f t="shared" si="32"/>
        <v/>
      </c>
      <c r="BH82" s="9" t="str">
        <f t="shared" si="32"/>
        <v/>
      </c>
      <c r="BI82" s="9" t="str">
        <f t="shared" si="32"/>
        <v/>
      </c>
      <c r="BJ82" s="9" t="str">
        <f t="shared" si="32"/>
        <v/>
      </c>
      <c r="BK82" s="9" t="str">
        <f t="shared" si="32"/>
        <v/>
      </c>
      <c r="BL82" s="9" t="str">
        <f t="shared" si="32"/>
        <v/>
      </c>
      <c r="BM82" s="9" t="str">
        <f t="shared" si="32"/>
        <v/>
      </c>
      <c r="BN82" s="9" t="str">
        <f t="shared" si="32"/>
        <v/>
      </c>
      <c r="BO82" s="9" t="str">
        <f t="shared" ref="BO82:BZ91" si="33">IF(BO$4&lt;=$AH82,IFERROR(GETPIVOTDATA("Hui Reply?",$A$4,"topic_id",$A82,"post_position",BO$4),0),"")</f>
        <v/>
      </c>
      <c r="BP82" s="9" t="str">
        <f t="shared" si="33"/>
        <v/>
      </c>
      <c r="BQ82" s="9" t="str">
        <f t="shared" si="33"/>
        <v/>
      </c>
      <c r="BR82" s="9" t="str">
        <f t="shared" si="33"/>
        <v/>
      </c>
      <c r="BS82" s="9" t="str">
        <f t="shared" si="33"/>
        <v/>
      </c>
      <c r="BT82" s="9" t="str">
        <f t="shared" si="33"/>
        <v/>
      </c>
      <c r="BU82" s="9" t="str">
        <f t="shared" si="33"/>
        <v/>
      </c>
      <c r="BV82" s="9" t="str">
        <f t="shared" si="33"/>
        <v/>
      </c>
      <c r="BW82" s="9" t="str">
        <f t="shared" si="33"/>
        <v/>
      </c>
      <c r="BX82" s="9" t="str">
        <f t="shared" si="33"/>
        <v/>
      </c>
      <c r="BY82" s="9" t="str">
        <f t="shared" si="33"/>
        <v/>
      </c>
      <c r="BZ82" s="9" t="str">
        <f t="shared" si="33"/>
        <v/>
      </c>
    </row>
    <row r="83" spans="1:78" x14ac:dyDescent="0.25">
      <c r="A83" s="6">
        <v>194</v>
      </c>
      <c r="B83" s="3"/>
      <c r="C83" s="3">
        <v>1</v>
      </c>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v>1</v>
      </c>
      <c r="AH83" s="7">
        <f>SUMPRODUCT(MAX((Table1[post_position])*(Table1[topic_id]=$A83)))</f>
        <v>3</v>
      </c>
      <c r="AI83" s="7" t="str">
        <f>"http://chandoo.org/forums/topic/"&amp;VLOOKUP(A83,'All Topics Data'!$A$2:$C$1243,3,FALSE)</f>
        <v>http://chandoo.org/forums/topic/bcg-matrix-in-excel</v>
      </c>
      <c r="AJ83" s="7" t="str">
        <f>LEFT(VLOOKUP(A83,'All Topics Data'!$A$2:$C$1243,2,FALSE),40)&amp;REPT("…",LEN(VLOOKUP(A83,'All Topics Data'!$A$2:$C$1243,2,FALSE))&gt;40)</f>
        <v>BCG Matrix in Excel</v>
      </c>
      <c r="AK83" s="9">
        <f t="shared" si="14"/>
        <v>0</v>
      </c>
      <c r="AL83" s="9">
        <f t="shared" ref="AL83:AT92" si="34">IF(AL$4&lt;=$AH83,IFERROR(GETPIVOTDATA("Hui Reply?",$A$4,"topic_id",$A83,"post_position",AL$4),0),"")</f>
        <v>1</v>
      </c>
      <c r="AM83" s="9">
        <f t="shared" si="34"/>
        <v>0</v>
      </c>
      <c r="AN83" s="9" t="str">
        <f t="shared" si="34"/>
        <v/>
      </c>
      <c r="AO83" s="9" t="str">
        <f t="shared" si="34"/>
        <v/>
      </c>
      <c r="AP83" s="9" t="str">
        <f t="shared" si="34"/>
        <v/>
      </c>
      <c r="AQ83" s="9" t="str">
        <f t="shared" si="34"/>
        <v/>
      </c>
      <c r="AR83" s="9" t="str">
        <f t="shared" si="34"/>
        <v/>
      </c>
      <c r="AS83" s="9" t="str">
        <f t="shared" si="34"/>
        <v/>
      </c>
      <c r="AT83" s="9" t="str">
        <f t="shared" si="34"/>
        <v/>
      </c>
      <c r="AU83" s="9" t="str">
        <f t="shared" si="31"/>
        <v/>
      </c>
      <c r="AV83" s="9" t="str">
        <f t="shared" si="31"/>
        <v/>
      </c>
      <c r="AW83" s="9" t="str">
        <f t="shared" si="31"/>
        <v/>
      </c>
      <c r="AX83" s="9" t="str">
        <f t="shared" si="31"/>
        <v/>
      </c>
      <c r="AY83" s="9" t="str">
        <f t="shared" si="31"/>
        <v/>
      </c>
      <c r="AZ83" s="9" t="str">
        <f t="shared" si="31"/>
        <v/>
      </c>
      <c r="BA83" s="9" t="str">
        <f t="shared" si="31"/>
        <v/>
      </c>
      <c r="BB83" s="9" t="str">
        <f t="shared" si="31"/>
        <v/>
      </c>
      <c r="BC83" s="9" t="str">
        <f t="shared" si="31"/>
        <v/>
      </c>
      <c r="BD83" s="9" t="str">
        <f t="shared" si="31"/>
        <v/>
      </c>
      <c r="BE83" s="9" t="str">
        <f t="shared" si="32"/>
        <v/>
      </c>
      <c r="BF83" s="9" t="str">
        <f t="shared" si="32"/>
        <v/>
      </c>
      <c r="BG83" s="9" t="str">
        <f t="shared" si="32"/>
        <v/>
      </c>
      <c r="BH83" s="9" t="str">
        <f t="shared" si="32"/>
        <v/>
      </c>
      <c r="BI83" s="9" t="str">
        <f t="shared" si="32"/>
        <v/>
      </c>
      <c r="BJ83" s="9" t="str">
        <f t="shared" si="32"/>
        <v/>
      </c>
      <c r="BK83" s="9" t="str">
        <f t="shared" si="32"/>
        <v/>
      </c>
      <c r="BL83" s="9" t="str">
        <f t="shared" si="32"/>
        <v/>
      </c>
      <c r="BM83" s="9" t="str">
        <f t="shared" si="32"/>
        <v/>
      </c>
      <c r="BN83" s="9" t="str">
        <f t="shared" si="32"/>
        <v/>
      </c>
      <c r="BO83" s="9" t="str">
        <f t="shared" si="33"/>
        <v/>
      </c>
      <c r="BP83" s="9" t="str">
        <f t="shared" si="33"/>
        <v/>
      </c>
      <c r="BQ83" s="9" t="str">
        <f t="shared" si="33"/>
        <v/>
      </c>
      <c r="BR83" s="9" t="str">
        <f t="shared" si="33"/>
        <v/>
      </c>
      <c r="BS83" s="9" t="str">
        <f t="shared" si="33"/>
        <v/>
      </c>
      <c r="BT83" s="9" t="str">
        <f t="shared" si="33"/>
        <v/>
      </c>
      <c r="BU83" s="9" t="str">
        <f t="shared" si="33"/>
        <v/>
      </c>
      <c r="BV83" s="9" t="str">
        <f t="shared" si="33"/>
        <v/>
      </c>
      <c r="BW83" s="9" t="str">
        <f t="shared" si="33"/>
        <v/>
      </c>
      <c r="BX83" s="9" t="str">
        <f t="shared" si="33"/>
        <v/>
      </c>
      <c r="BY83" s="9" t="str">
        <f t="shared" si="33"/>
        <v/>
      </c>
      <c r="BZ83" s="9" t="str">
        <f t="shared" si="33"/>
        <v/>
      </c>
    </row>
    <row r="84" spans="1:78" x14ac:dyDescent="0.25">
      <c r="A84" s="6">
        <v>195</v>
      </c>
      <c r="B84" s="3"/>
      <c r="C84" s="3">
        <v>1</v>
      </c>
      <c r="D84" s="3"/>
      <c r="E84" s="3">
        <v>1</v>
      </c>
      <c r="F84" s="3"/>
      <c r="G84" s="3">
        <v>1</v>
      </c>
      <c r="H84" s="3"/>
      <c r="I84" s="3"/>
      <c r="J84" s="3"/>
      <c r="K84" s="3"/>
      <c r="L84" s="3"/>
      <c r="M84" s="3"/>
      <c r="N84" s="3"/>
      <c r="O84" s="3"/>
      <c r="P84" s="3"/>
      <c r="Q84" s="3"/>
      <c r="R84" s="3"/>
      <c r="S84" s="3"/>
      <c r="T84" s="3"/>
      <c r="U84" s="3"/>
      <c r="V84" s="3"/>
      <c r="W84" s="3"/>
      <c r="X84" s="3"/>
      <c r="Y84" s="3"/>
      <c r="Z84" s="3"/>
      <c r="AA84" s="3"/>
      <c r="AB84" s="3"/>
      <c r="AC84" s="3"/>
      <c r="AD84" s="3"/>
      <c r="AE84" s="3"/>
      <c r="AF84" s="3">
        <v>3</v>
      </c>
      <c r="AH84" s="7">
        <f>SUMPRODUCT(MAX((Table1[post_position])*(Table1[topic_id]=$A84)))</f>
        <v>8</v>
      </c>
      <c r="AI84" s="7" t="str">
        <f>"http://chandoo.org/forums/topic/"&amp;VLOOKUP(A84,'All Topics Data'!$A$2:$C$1243,3,FALSE)</f>
        <v>http://chandoo.org/forums/topic/excel-axis-query-dynamic-oppose-to-static</v>
      </c>
      <c r="AJ84" s="7" t="str">
        <f>LEFT(VLOOKUP(A84,'All Topics Data'!$A$2:$C$1243,2,FALSE),40)&amp;REPT("…",LEN(VLOOKUP(A84,'All Topics Data'!$A$2:$C$1243,2,FALSE))&gt;40)</f>
        <v>excel axis query (dynamic oppose to stat…</v>
      </c>
      <c r="AK84" s="9">
        <f t="shared" si="14"/>
        <v>0</v>
      </c>
      <c r="AL84" s="9">
        <f t="shared" si="34"/>
        <v>1</v>
      </c>
      <c r="AM84" s="9">
        <f t="shared" si="34"/>
        <v>0</v>
      </c>
      <c r="AN84" s="9">
        <f t="shared" si="34"/>
        <v>1</v>
      </c>
      <c r="AO84" s="9">
        <f t="shared" si="34"/>
        <v>0</v>
      </c>
      <c r="AP84" s="9">
        <f t="shared" si="34"/>
        <v>1</v>
      </c>
      <c r="AQ84" s="9">
        <f t="shared" si="34"/>
        <v>0</v>
      </c>
      <c r="AR84" s="9">
        <f t="shared" si="34"/>
        <v>0</v>
      </c>
      <c r="AS84" s="9" t="str">
        <f t="shared" si="34"/>
        <v/>
      </c>
      <c r="AT84" s="9" t="str">
        <f t="shared" si="34"/>
        <v/>
      </c>
      <c r="AU84" s="9" t="str">
        <f t="shared" si="31"/>
        <v/>
      </c>
      <c r="AV84" s="9" t="str">
        <f t="shared" si="31"/>
        <v/>
      </c>
      <c r="AW84" s="9" t="str">
        <f t="shared" si="31"/>
        <v/>
      </c>
      <c r="AX84" s="9" t="str">
        <f t="shared" si="31"/>
        <v/>
      </c>
      <c r="AY84" s="9" t="str">
        <f t="shared" si="31"/>
        <v/>
      </c>
      <c r="AZ84" s="9" t="str">
        <f t="shared" si="31"/>
        <v/>
      </c>
      <c r="BA84" s="9" t="str">
        <f t="shared" si="31"/>
        <v/>
      </c>
      <c r="BB84" s="9" t="str">
        <f t="shared" si="31"/>
        <v/>
      </c>
      <c r="BC84" s="9" t="str">
        <f t="shared" si="31"/>
        <v/>
      </c>
      <c r="BD84" s="9" t="str">
        <f t="shared" si="31"/>
        <v/>
      </c>
      <c r="BE84" s="9" t="str">
        <f t="shared" si="32"/>
        <v/>
      </c>
      <c r="BF84" s="9" t="str">
        <f t="shared" si="32"/>
        <v/>
      </c>
      <c r="BG84" s="9" t="str">
        <f t="shared" si="32"/>
        <v/>
      </c>
      <c r="BH84" s="9" t="str">
        <f t="shared" si="32"/>
        <v/>
      </c>
      <c r="BI84" s="9" t="str">
        <f t="shared" si="32"/>
        <v/>
      </c>
      <c r="BJ84" s="9" t="str">
        <f t="shared" si="32"/>
        <v/>
      </c>
      <c r="BK84" s="9" t="str">
        <f t="shared" si="32"/>
        <v/>
      </c>
      <c r="BL84" s="9" t="str">
        <f t="shared" si="32"/>
        <v/>
      </c>
      <c r="BM84" s="9" t="str">
        <f t="shared" si="32"/>
        <v/>
      </c>
      <c r="BN84" s="9" t="str">
        <f t="shared" si="32"/>
        <v/>
      </c>
      <c r="BO84" s="9" t="str">
        <f t="shared" si="33"/>
        <v/>
      </c>
      <c r="BP84" s="9" t="str">
        <f t="shared" si="33"/>
        <v/>
      </c>
      <c r="BQ84" s="9" t="str">
        <f t="shared" si="33"/>
        <v/>
      </c>
      <c r="BR84" s="9" t="str">
        <f t="shared" si="33"/>
        <v/>
      </c>
      <c r="BS84" s="9" t="str">
        <f t="shared" si="33"/>
        <v/>
      </c>
      <c r="BT84" s="9" t="str">
        <f t="shared" si="33"/>
        <v/>
      </c>
      <c r="BU84" s="9" t="str">
        <f t="shared" si="33"/>
        <v/>
      </c>
      <c r="BV84" s="9" t="str">
        <f t="shared" si="33"/>
        <v/>
      </c>
      <c r="BW84" s="9" t="str">
        <f t="shared" si="33"/>
        <v/>
      </c>
      <c r="BX84" s="9" t="str">
        <f t="shared" si="33"/>
        <v/>
      </c>
      <c r="BY84" s="9" t="str">
        <f t="shared" si="33"/>
        <v/>
      </c>
      <c r="BZ84" s="9" t="str">
        <f t="shared" si="33"/>
        <v/>
      </c>
    </row>
    <row r="85" spans="1:78" x14ac:dyDescent="0.25">
      <c r="A85" s="6">
        <v>196</v>
      </c>
      <c r="B85" s="3"/>
      <c r="C85" s="3">
        <v>1</v>
      </c>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v>1</v>
      </c>
      <c r="AH85" s="7">
        <f>SUMPRODUCT(MAX((Table1[post_position])*(Table1[topic_id]=$A85)))</f>
        <v>3</v>
      </c>
      <c r="AI85" s="7" t="str">
        <f>"http://chandoo.org/forums/topic/"&amp;VLOOKUP(A85,'All Topics Data'!$A$2:$C$1243,3,FALSE)</f>
        <v>http://chandoo.org/forums/topic/multiple-conditional-formatting-with-allow-users-to-edit-ranges-feature</v>
      </c>
      <c r="AJ85" s="7" t="str">
        <f>LEFT(VLOOKUP(A85,'All Topics Data'!$A$2:$C$1243,2,FALSE),40)&amp;REPT("…",LEN(VLOOKUP(A85,'All Topics Data'!$A$2:$C$1243,2,FALSE))&gt;40)</f>
        <v>Multiple conditional formatting with &amp;qu…</v>
      </c>
      <c r="AK85" s="9">
        <f t="shared" si="14"/>
        <v>0</v>
      </c>
      <c r="AL85" s="9">
        <f t="shared" si="34"/>
        <v>1</v>
      </c>
      <c r="AM85" s="9">
        <f t="shared" si="34"/>
        <v>0</v>
      </c>
      <c r="AN85" s="9" t="str">
        <f t="shared" si="34"/>
        <v/>
      </c>
      <c r="AO85" s="9" t="str">
        <f t="shared" si="34"/>
        <v/>
      </c>
      <c r="AP85" s="9" t="str">
        <f t="shared" si="34"/>
        <v/>
      </c>
      <c r="AQ85" s="9" t="str">
        <f t="shared" si="34"/>
        <v/>
      </c>
      <c r="AR85" s="9" t="str">
        <f t="shared" si="34"/>
        <v/>
      </c>
      <c r="AS85" s="9" t="str">
        <f t="shared" si="34"/>
        <v/>
      </c>
      <c r="AT85" s="9" t="str">
        <f t="shared" si="34"/>
        <v/>
      </c>
      <c r="AU85" s="9" t="str">
        <f t="shared" si="31"/>
        <v/>
      </c>
      <c r="AV85" s="9" t="str">
        <f t="shared" si="31"/>
        <v/>
      </c>
      <c r="AW85" s="9" t="str">
        <f t="shared" si="31"/>
        <v/>
      </c>
      <c r="AX85" s="9" t="str">
        <f t="shared" si="31"/>
        <v/>
      </c>
      <c r="AY85" s="9" t="str">
        <f t="shared" si="31"/>
        <v/>
      </c>
      <c r="AZ85" s="9" t="str">
        <f t="shared" si="31"/>
        <v/>
      </c>
      <c r="BA85" s="9" t="str">
        <f t="shared" si="31"/>
        <v/>
      </c>
      <c r="BB85" s="9" t="str">
        <f t="shared" si="31"/>
        <v/>
      </c>
      <c r="BC85" s="9" t="str">
        <f t="shared" si="31"/>
        <v/>
      </c>
      <c r="BD85" s="9" t="str">
        <f t="shared" si="31"/>
        <v/>
      </c>
      <c r="BE85" s="9" t="str">
        <f t="shared" si="32"/>
        <v/>
      </c>
      <c r="BF85" s="9" t="str">
        <f t="shared" si="32"/>
        <v/>
      </c>
      <c r="BG85" s="9" t="str">
        <f t="shared" si="32"/>
        <v/>
      </c>
      <c r="BH85" s="9" t="str">
        <f t="shared" si="32"/>
        <v/>
      </c>
      <c r="BI85" s="9" t="str">
        <f t="shared" si="32"/>
        <v/>
      </c>
      <c r="BJ85" s="9" t="str">
        <f t="shared" si="32"/>
        <v/>
      </c>
      <c r="BK85" s="9" t="str">
        <f t="shared" si="32"/>
        <v/>
      </c>
      <c r="BL85" s="9" t="str">
        <f t="shared" si="32"/>
        <v/>
      </c>
      <c r="BM85" s="9" t="str">
        <f t="shared" si="32"/>
        <v/>
      </c>
      <c r="BN85" s="9" t="str">
        <f t="shared" si="32"/>
        <v/>
      </c>
      <c r="BO85" s="9" t="str">
        <f t="shared" si="33"/>
        <v/>
      </c>
      <c r="BP85" s="9" t="str">
        <f t="shared" si="33"/>
        <v/>
      </c>
      <c r="BQ85" s="9" t="str">
        <f t="shared" si="33"/>
        <v/>
      </c>
      <c r="BR85" s="9" t="str">
        <f t="shared" si="33"/>
        <v/>
      </c>
      <c r="BS85" s="9" t="str">
        <f t="shared" si="33"/>
        <v/>
      </c>
      <c r="BT85" s="9" t="str">
        <f t="shared" si="33"/>
        <v/>
      </c>
      <c r="BU85" s="9" t="str">
        <f t="shared" si="33"/>
        <v/>
      </c>
      <c r="BV85" s="9" t="str">
        <f t="shared" si="33"/>
        <v/>
      </c>
      <c r="BW85" s="9" t="str">
        <f t="shared" si="33"/>
        <v/>
      </c>
      <c r="BX85" s="9" t="str">
        <f t="shared" si="33"/>
        <v/>
      </c>
      <c r="BY85" s="9" t="str">
        <f t="shared" si="33"/>
        <v/>
      </c>
      <c r="BZ85" s="9" t="str">
        <f t="shared" si="33"/>
        <v/>
      </c>
    </row>
    <row r="86" spans="1:78" x14ac:dyDescent="0.25">
      <c r="A86" s="6">
        <v>197</v>
      </c>
      <c r="B86" s="3"/>
      <c r="C86" s="3"/>
      <c r="D86" s="3"/>
      <c r="E86" s="3"/>
      <c r="F86" s="3"/>
      <c r="G86" s="3"/>
      <c r="H86" s="3">
        <v>1</v>
      </c>
      <c r="I86" s="3"/>
      <c r="J86" s="3"/>
      <c r="K86" s="3"/>
      <c r="L86" s="3"/>
      <c r="M86" s="3"/>
      <c r="N86" s="3"/>
      <c r="O86" s="3"/>
      <c r="P86" s="3"/>
      <c r="Q86" s="3"/>
      <c r="R86" s="3"/>
      <c r="S86" s="3"/>
      <c r="T86" s="3"/>
      <c r="U86" s="3"/>
      <c r="V86" s="3"/>
      <c r="W86" s="3"/>
      <c r="X86" s="3"/>
      <c r="Y86" s="3"/>
      <c r="Z86" s="3"/>
      <c r="AA86" s="3"/>
      <c r="AB86" s="3"/>
      <c r="AC86" s="3"/>
      <c r="AD86" s="3"/>
      <c r="AE86" s="3"/>
      <c r="AF86" s="3">
        <v>1</v>
      </c>
      <c r="AH86" s="7">
        <f>SUMPRODUCT(MAX((Table1[post_position])*(Table1[topic_id]=$A86)))</f>
        <v>7</v>
      </c>
      <c r="AI86" s="7" t="str">
        <f>"http://chandoo.org/forums/topic/"&amp;VLOOKUP(A86,'All Topics Data'!$A$2:$C$1243,3,FALSE)</f>
        <v>http://chandoo.org/forums/topic/countifsumif-with-linked-workbook</v>
      </c>
      <c r="AJ86" s="7" t="str">
        <f>LEFT(VLOOKUP(A86,'All Topics Data'!$A$2:$C$1243,2,FALSE),40)&amp;REPT("…",LEN(VLOOKUP(A86,'All Topics Data'!$A$2:$C$1243,2,FALSE))&gt;40)</f>
        <v>Countif/Sumif with linked workbook</v>
      </c>
      <c r="AK86" s="9">
        <f t="shared" si="14"/>
        <v>0</v>
      </c>
      <c r="AL86" s="9">
        <f t="shared" si="34"/>
        <v>0</v>
      </c>
      <c r="AM86" s="9">
        <f t="shared" si="34"/>
        <v>0</v>
      </c>
      <c r="AN86" s="9">
        <f t="shared" si="34"/>
        <v>0</v>
      </c>
      <c r="AO86" s="9">
        <f t="shared" si="34"/>
        <v>0</v>
      </c>
      <c r="AP86" s="9">
        <f t="shared" si="34"/>
        <v>0</v>
      </c>
      <c r="AQ86" s="9">
        <f t="shared" si="34"/>
        <v>1</v>
      </c>
      <c r="AR86" s="9" t="str">
        <f t="shared" si="34"/>
        <v/>
      </c>
      <c r="AS86" s="9" t="str">
        <f t="shared" si="34"/>
        <v/>
      </c>
      <c r="AT86" s="9" t="str">
        <f t="shared" si="34"/>
        <v/>
      </c>
      <c r="AU86" s="9" t="str">
        <f t="shared" si="31"/>
        <v/>
      </c>
      <c r="AV86" s="9" t="str">
        <f t="shared" si="31"/>
        <v/>
      </c>
      <c r="AW86" s="9" t="str">
        <f t="shared" si="31"/>
        <v/>
      </c>
      <c r="AX86" s="9" t="str">
        <f t="shared" si="31"/>
        <v/>
      </c>
      <c r="AY86" s="9" t="str">
        <f t="shared" si="31"/>
        <v/>
      </c>
      <c r="AZ86" s="9" t="str">
        <f t="shared" si="31"/>
        <v/>
      </c>
      <c r="BA86" s="9" t="str">
        <f t="shared" si="31"/>
        <v/>
      </c>
      <c r="BB86" s="9" t="str">
        <f t="shared" si="31"/>
        <v/>
      </c>
      <c r="BC86" s="9" t="str">
        <f t="shared" si="31"/>
        <v/>
      </c>
      <c r="BD86" s="9" t="str">
        <f t="shared" si="31"/>
        <v/>
      </c>
      <c r="BE86" s="9" t="str">
        <f t="shared" si="32"/>
        <v/>
      </c>
      <c r="BF86" s="9" t="str">
        <f t="shared" si="32"/>
        <v/>
      </c>
      <c r="BG86" s="9" t="str">
        <f t="shared" si="32"/>
        <v/>
      </c>
      <c r="BH86" s="9" t="str">
        <f t="shared" si="32"/>
        <v/>
      </c>
      <c r="BI86" s="9" t="str">
        <f t="shared" si="32"/>
        <v/>
      </c>
      <c r="BJ86" s="9" t="str">
        <f t="shared" si="32"/>
        <v/>
      </c>
      <c r="BK86" s="9" t="str">
        <f t="shared" si="32"/>
        <v/>
      </c>
      <c r="BL86" s="9" t="str">
        <f t="shared" si="32"/>
        <v/>
      </c>
      <c r="BM86" s="9" t="str">
        <f t="shared" si="32"/>
        <v/>
      </c>
      <c r="BN86" s="9" t="str">
        <f t="shared" si="32"/>
        <v/>
      </c>
      <c r="BO86" s="9" t="str">
        <f t="shared" si="33"/>
        <v/>
      </c>
      <c r="BP86" s="9" t="str">
        <f t="shared" si="33"/>
        <v/>
      </c>
      <c r="BQ86" s="9" t="str">
        <f t="shared" si="33"/>
        <v/>
      </c>
      <c r="BR86" s="9" t="str">
        <f t="shared" si="33"/>
        <v/>
      </c>
      <c r="BS86" s="9" t="str">
        <f t="shared" si="33"/>
        <v/>
      </c>
      <c r="BT86" s="9" t="str">
        <f t="shared" si="33"/>
        <v/>
      </c>
      <c r="BU86" s="9" t="str">
        <f t="shared" si="33"/>
        <v/>
      </c>
      <c r="BV86" s="9" t="str">
        <f t="shared" si="33"/>
        <v/>
      </c>
      <c r="BW86" s="9" t="str">
        <f t="shared" si="33"/>
        <v/>
      </c>
      <c r="BX86" s="9" t="str">
        <f t="shared" si="33"/>
        <v/>
      </c>
      <c r="BY86" s="9" t="str">
        <f t="shared" si="33"/>
        <v/>
      </c>
      <c r="BZ86" s="9" t="str">
        <f t="shared" si="33"/>
        <v/>
      </c>
    </row>
    <row r="87" spans="1:78" x14ac:dyDescent="0.25">
      <c r="A87" s="6">
        <v>198</v>
      </c>
      <c r="B87" s="3"/>
      <c r="C87" s="3">
        <v>1</v>
      </c>
      <c r="D87" s="3">
        <v>1</v>
      </c>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v>2</v>
      </c>
      <c r="AH87" s="7">
        <f>SUMPRODUCT(MAX((Table1[post_position])*(Table1[topic_id]=$A87)))</f>
        <v>4</v>
      </c>
      <c r="AI87" s="7" t="str">
        <f>"http://chandoo.org/forums/topic/"&amp;VLOOKUP(A87,'All Topics Data'!$A$2:$C$1243,3,FALSE)</f>
        <v>http://chandoo.org/forums/topic/regarding-toc-mutiple-pages-no-of-a-work-book</v>
      </c>
      <c r="AJ87" s="7" t="str">
        <f>LEFT(VLOOKUP(A87,'All Topics Data'!$A$2:$C$1243,2,FALSE),40)&amp;REPT("…",LEN(VLOOKUP(A87,'All Topics Data'!$A$2:$C$1243,2,FALSE))&gt;40)</f>
        <v>regarding TOC &amp;amp; mutiple pages no of …</v>
      </c>
      <c r="AK87" s="9">
        <f t="shared" si="14"/>
        <v>0</v>
      </c>
      <c r="AL87" s="9">
        <f t="shared" si="34"/>
        <v>1</v>
      </c>
      <c r="AM87" s="9">
        <f t="shared" si="34"/>
        <v>1</v>
      </c>
      <c r="AN87" s="9">
        <f t="shared" si="34"/>
        <v>0</v>
      </c>
      <c r="AO87" s="9" t="str">
        <f t="shared" si="34"/>
        <v/>
      </c>
      <c r="AP87" s="9" t="str">
        <f t="shared" si="34"/>
        <v/>
      </c>
      <c r="AQ87" s="9" t="str">
        <f t="shared" si="34"/>
        <v/>
      </c>
      <c r="AR87" s="9" t="str">
        <f t="shared" si="34"/>
        <v/>
      </c>
      <c r="AS87" s="9" t="str">
        <f t="shared" si="34"/>
        <v/>
      </c>
      <c r="AT87" s="9" t="str">
        <f t="shared" si="34"/>
        <v/>
      </c>
      <c r="AU87" s="9" t="str">
        <f t="shared" si="31"/>
        <v/>
      </c>
      <c r="AV87" s="9" t="str">
        <f t="shared" si="31"/>
        <v/>
      </c>
      <c r="AW87" s="9" t="str">
        <f t="shared" si="31"/>
        <v/>
      </c>
      <c r="AX87" s="9" t="str">
        <f t="shared" si="31"/>
        <v/>
      </c>
      <c r="AY87" s="9" t="str">
        <f t="shared" si="31"/>
        <v/>
      </c>
      <c r="AZ87" s="9" t="str">
        <f t="shared" si="31"/>
        <v/>
      </c>
      <c r="BA87" s="9" t="str">
        <f t="shared" si="31"/>
        <v/>
      </c>
      <c r="BB87" s="9" t="str">
        <f t="shared" si="31"/>
        <v/>
      </c>
      <c r="BC87" s="9" t="str">
        <f t="shared" si="31"/>
        <v/>
      </c>
      <c r="BD87" s="9" t="str">
        <f t="shared" si="31"/>
        <v/>
      </c>
      <c r="BE87" s="9" t="str">
        <f t="shared" si="32"/>
        <v/>
      </c>
      <c r="BF87" s="9" t="str">
        <f t="shared" si="32"/>
        <v/>
      </c>
      <c r="BG87" s="9" t="str">
        <f t="shared" si="32"/>
        <v/>
      </c>
      <c r="BH87" s="9" t="str">
        <f t="shared" si="32"/>
        <v/>
      </c>
      <c r="BI87" s="9" t="str">
        <f t="shared" si="32"/>
        <v/>
      </c>
      <c r="BJ87" s="9" t="str">
        <f t="shared" si="32"/>
        <v/>
      </c>
      <c r="BK87" s="9" t="str">
        <f t="shared" si="32"/>
        <v/>
      </c>
      <c r="BL87" s="9" t="str">
        <f t="shared" si="32"/>
        <v/>
      </c>
      <c r="BM87" s="9" t="str">
        <f t="shared" si="32"/>
        <v/>
      </c>
      <c r="BN87" s="9" t="str">
        <f t="shared" si="32"/>
        <v/>
      </c>
      <c r="BO87" s="9" t="str">
        <f t="shared" si="33"/>
        <v/>
      </c>
      <c r="BP87" s="9" t="str">
        <f t="shared" si="33"/>
        <v/>
      </c>
      <c r="BQ87" s="9" t="str">
        <f t="shared" si="33"/>
        <v/>
      </c>
      <c r="BR87" s="9" t="str">
        <f t="shared" si="33"/>
        <v/>
      </c>
      <c r="BS87" s="9" t="str">
        <f t="shared" si="33"/>
        <v/>
      </c>
      <c r="BT87" s="9" t="str">
        <f t="shared" si="33"/>
        <v/>
      </c>
      <c r="BU87" s="9" t="str">
        <f t="shared" si="33"/>
        <v/>
      </c>
      <c r="BV87" s="9" t="str">
        <f t="shared" si="33"/>
        <v/>
      </c>
      <c r="BW87" s="9" t="str">
        <f t="shared" si="33"/>
        <v/>
      </c>
      <c r="BX87" s="9" t="str">
        <f t="shared" si="33"/>
        <v/>
      </c>
      <c r="BY87" s="9" t="str">
        <f t="shared" si="33"/>
        <v/>
      </c>
      <c r="BZ87" s="9" t="str">
        <f t="shared" si="33"/>
        <v/>
      </c>
    </row>
    <row r="88" spans="1:78" x14ac:dyDescent="0.25">
      <c r="A88" s="6">
        <v>199</v>
      </c>
      <c r="B88" s="3"/>
      <c r="C88" s="3">
        <v>1</v>
      </c>
      <c r="D88" s="3">
        <v>1</v>
      </c>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v>2</v>
      </c>
      <c r="AH88" s="7">
        <f>SUMPRODUCT(MAX((Table1[post_position])*(Table1[topic_id]=$A88)))</f>
        <v>3</v>
      </c>
      <c r="AI88" s="7" t="str">
        <f>"http://chandoo.org/forums/topic/"&amp;VLOOKUP(A88,'All Topics Data'!$A$2:$C$1243,3,FALSE)</f>
        <v>http://chandoo.org/forums/topic/concatenate-and-custom-format</v>
      </c>
      <c r="AJ88" s="7" t="str">
        <f>LEFT(VLOOKUP(A88,'All Topics Data'!$A$2:$C$1243,2,FALSE),40)&amp;REPT("…",LEN(VLOOKUP(A88,'All Topics Data'!$A$2:$C$1243,2,FALSE))&gt;40)</f>
        <v>Concatenate and Custom Format</v>
      </c>
      <c r="AK88" s="9">
        <f t="shared" si="14"/>
        <v>0</v>
      </c>
      <c r="AL88" s="9">
        <f t="shared" si="34"/>
        <v>1</v>
      </c>
      <c r="AM88" s="9">
        <f t="shared" si="34"/>
        <v>1</v>
      </c>
      <c r="AN88" s="9" t="str">
        <f t="shared" si="34"/>
        <v/>
      </c>
      <c r="AO88" s="9" t="str">
        <f t="shared" si="34"/>
        <v/>
      </c>
      <c r="AP88" s="9" t="str">
        <f t="shared" si="34"/>
        <v/>
      </c>
      <c r="AQ88" s="9" t="str">
        <f t="shared" si="34"/>
        <v/>
      </c>
      <c r="AR88" s="9" t="str">
        <f t="shared" si="34"/>
        <v/>
      </c>
      <c r="AS88" s="9" t="str">
        <f t="shared" si="34"/>
        <v/>
      </c>
      <c r="AT88" s="9" t="str">
        <f t="shared" si="34"/>
        <v/>
      </c>
      <c r="AU88" s="9" t="str">
        <f t="shared" si="31"/>
        <v/>
      </c>
      <c r="AV88" s="9" t="str">
        <f t="shared" si="31"/>
        <v/>
      </c>
      <c r="AW88" s="9" t="str">
        <f t="shared" si="31"/>
        <v/>
      </c>
      <c r="AX88" s="9" t="str">
        <f t="shared" si="31"/>
        <v/>
      </c>
      <c r="AY88" s="9" t="str">
        <f t="shared" si="31"/>
        <v/>
      </c>
      <c r="AZ88" s="9" t="str">
        <f t="shared" si="31"/>
        <v/>
      </c>
      <c r="BA88" s="9" t="str">
        <f t="shared" si="31"/>
        <v/>
      </c>
      <c r="BB88" s="9" t="str">
        <f t="shared" si="31"/>
        <v/>
      </c>
      <c r="BC88" s="9" t="str">
        <f t="shared" si="31"/>
        <v/>
      </c>
      <c r="BD88" s="9" t="str">
        <f t="shared" si="31"/>
        <v/>
      </c>
      <c r="BE88" s="9" t="str">
        <f t="shared" si="32"/>
        <v/>
      </c>
      <c r="BF88" s="9" t="str">
        <f t="shared" si="32"/>
        <v/>
      </c>
      <c r="BG88" s="9" t="str">
        <f t="shared" si="32"/>
        <v/>
      </c>
      <c r="BH88" s="9" t="str">
        <f t="shared" si="32"/>
        <v/>
      </c>
      <c r="BI88" s="9" t="str">
        <f t="shared" si="32"/>
        <v/>
      </c>
      <c r="BJ88" s="9" t="str">
        <f t="shared" si="32"/>
        <v/>
      </c>
      <c r="BK88" s="9" t="str">
        <f t="shared" si="32"/>
        <v/>
      </c>
      <c r="BL88" s="9" t="str">
        <f t="shared" si="32"/>
        <v/>
      </c>
      <c r="BM88" s="9" t="str">
        <f t="shared" si="32"/>
        <v/>
      </c>
      <c r="BN88" s="9" t="str">
        <f t="shared" si="32"/>
        <v/>
      </c>
      <c r="BO88" s="9" t="str">
        <f t="shared" si="33"/>
        <v/>
      </c>
      <c r="BP88" s="9" t="str">
        <f t="shared" si="33"/>
        <v/>
      </c>
      <c r="BQ88" s="9" t="str">
        <f t="shared" si="33"/>
        <v/>
      </c>
      <c r="BR88" s="9" t="str">
        <f t="shared" si="33"/>
        <v/>
      </c>
      <c r="BS88" s="9" t="str">
        <f t="shared" si="33"/>
        <v/>
      </c>
      <c r="BT88" s="9" t="str">
        <f t="shared" si="33"/>
        <v/>
      </c>
      <c r="BU88" s="9" t="str">
        <f t="shared" si="33"/>
        <v/>
      </c>
      <c r="BV88" s="9" t="str">
        <f t="shared" si="33"/>
        <v/>
      </c>
      <c r="BW88" s="9" t="str">
        <f t="shared" si="33"/>
        <v/>
      </c>
      <c r="BX88" s="9" t="str">
        <f t="shared" si="33"/>
        <v/>
      </c>
      <c r="BY88" s="9" t="str">
        <f t="shared" si="33"/>
        <v/>
      </c>
      <c r="BZ88" s="9" t="str">
        <f t="shared" si="33"/>
        <v/>
      </c>
    </row>
    <row r="89" spans="1:78" x14ac:dyDescent="0.25">
      <c r="A89" s="6">
        <v>200</v>
      </c>
      <c r="B89" s="3"/>
      <c r="C89" s="3">
        <v>1</v>
      </c>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v>1</v>
      </c>
      <c r="AH89" s="7">
        <f>SUMPRODUCT(MAX((Table1[post_position])*(Table1[topic_id]=$A89)))</f>
        <v>2</v>
      </c>
      <c r="AI89" s="7" t="str">
        <f>"http://chandoo.org/forums/topic/"&amp;VLOOKUP(A89,'All Topics Data'!$A$2:$C$1243,3,FALSE)</f>
        <v>http://chandoo.org/forums/topic/concatenate-or</v>
      </c>
      <c r="AJ89" s="7" t="str">
        <f>LEFT(VLOOKUP(A89,'All Topics Data'!$A$2:$C$1243,2,FALSE),40)&amp;REPT("…",LEN(VLOOKUP(A89,'All Topics Data'!$A$2:$C$1243,2,FALSE))&gt;40)</f>
        <v>Concatenate() or &amp;amp;</v>
      </c>
      <c r="AK89" s="9">
        <f t="shared" si="14"/>
        <v>0</v>
      </c>
      <c r="AL89" s="9">
        <f t="shared" si="34"/>
        <v>1</v>
      </c>
      <c r="AM89" s="9" t="str">
        <f t="shared" si="34"/>
        <v/>
      </c>
      <c r="AN89" s="9" t="str">
        <f t="shared" si="34"/>
        <v/>
      </c>
      <c r="AO89" s="9" t="str">
        <f t="shared" si="34"/>
        <v/>
      </c>
      <c r="AP89" s="9" t="str">
        <f t="shared" si="34"/>
        <v/>
      </c>
      <c r="AQ89" s="9" t="str">
        <f t="shared" si="34"/>
        <v/>
      </c>
      <c r="AR89" s="9" t="str">
        <f t="shared" si="34"/>
        <v/>
      </c>
      <c r="AS89" s="9" t="str">
        <f t="shared" si="34"/>
        <v/>
      </c>
      <c r="AT89" s="9" t="str">
        <f t="shared" si="34"/>
        <v/>
      </c>
      <c r="AU89" s="9" t="str">
        <f t="shared" si="31"/>
        <v/>
      </c>
      <c r="AV89" s="9" t="str">
        <f t="shared" si="31"/>
        <v/>
      </c>
      <c r="AW89" s="9" t="str">
        <f t="shared" si="31"/>
        <v/>
      </c>
      <c r="AX89" s="9" t="str">
        <f t="shared" si="31"/>
        <v/>
      </c>
      <c r="AY89" s="9" t="str">
        <f t="shared" si="31"/>
        <v/>
      </c>
      <c r="AZ89" s="9" t="str">
        <f t="shared" si="31"/>
        <v/>
      </c>
      <c r="BA89" s="9" t="str">
        <f t="shared" si="31"/>
        <v/>
      </c>
      <c r="BB89" s="9" t="str">
        <f t="shared" si="31"/>
        <v/>
      </c>
      <c r="BC89" s="9" t="str">
        <f t="shared" si="31"/>
        <v/>
      </c>
      <c r="BD89" s="9" t="str">
        <f t="shared" si="31"/>
        <v/>
      </c>
      <c r="BE89" s="9" t="str">
        <f t="shared" si="32"/>
        <v/>
      </c>
      <c r="BF89" s="9" t="str">
        <f t="shared" si="32"/>
        <v/>
      </c>
      <c r="BG89" s="9" t="str">
        <f t="shared" si="32"/>
        <v/>
      </c>
      <c r="BH89" s="9" t="str">
        <f t="shared" si="32"/>
        <v/>
      </c>
      <c r="BI89" s="9" t="str">
        <f t="shared" si="32"/>
        <v/>
      </c>
      <c r="BJ89" s="9" t="str">
        <f t="shared" si="32"/>
        <v/>
      </c>
      <c r="BK89" s="9" t="str">
        <f t="shared" si="32"/>
        <v/>
      </c>
      <c r="BL89" s="9" t="str">
        <f t="shared" si="32"/>
        <v/>
      </c>
      <c r="BM89" s="9" t="str">
        <f t="shared" si="32"/>
        <v/>
      </c>
      <c r="BN89" s="9" t="str">
        <f t="shared" si="32"/>
        <v/>
      </c>
      <c r="BO89" s="9" t="str">
        <f t="shared" si="33"/>
        <v/>
      </c>
      <c r="BP89" s="9" t="str">
        <f t="shared" si="33"/>
        <v/>
      </c>
      <c r="BQ89" s="9" t="str">
        <f t="shared" si="33"/>
        <v/>
      </c>
      <c r="BR89" s="9" t="str">
        <f t="shared" si="33"/>
        <v/>
      </c>
      <c r="BS89" s="9" t="str">
        <f t="shared" si="33"/>
        <v/>
      </c>
      <c r="BT89" s="9" t="str">
        <f t="shared" si="33"/>
        <v/>
      </c>
      <c r="BU89" s="9" t="str">
        <f t="shared" si="33"/>
        <v/>
      </c>
      <c r="BV89" s="9" t="str">
        <f t="shared" si="33"/>
        <v/>
      </c>
      <c r="BW89" s="9" t="str">
        <f t="shared" si="33"/>
        <v/>
      </c>
      <c r="BX89" s="9" t="str">
        <f t="shared" si="33"/>
        <v/>
      </c>
      <c r="BY89" s="9" t="str">
        <f t="shared" si="33"/>
        <v/>
      </c>
      <c r="BZ89" s="9" t="str">
        <f t="shared" si="33"/>
        <v/>
      </c>
    </row>
    <row r="90" spans="1:78" x14ac:dyDescent="0.25">
      <c r="A90" s="6">
        <v>201</v>
      </c>
      <c r="B90" s="3"/>
      <c r="C90" s="3">
        <v>1</v>
      </c>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v>1</v>
      </c>
      <c r="AH90" s="7">
        <f>SUMPRODUCT(MAX((Table1[post_position])*(Table1[topic_id]=$A90)))</f>
        <v>2</v>
      </c>
      <c r="AI90" s="7" t="str">
        <f>"http://chandoo.org/forums/topic/"&amp;VLOOKUP(A90,'All Topics Data'!$A$2:$C$1243,3,FALSE)</f>
        <v>http://chandoo.org/forums/topic/auto-update-a-pivot-table</v>
      </c>
      <c r="AJ90" s="7" t="str">
        <f>LEFT(VLOOKUP(A90,'All Topics Data'!$A$2:$C$1243,2,FALSE),40)&amp;REPT("…",LEN(VLOOKUP(A90,'All Topics Data'!$A$2:$C$1243,2,FALSE))&gt;40)</f>
        <v>Auto update a pivot table</v>
      </c>
      <c r="AK90" s="9">
        <f t="shared" si="14"/>
        <v>0</v>
      </c>
      <c r="AL90" s="9">
        <f t="shared" si="34"/>
        <v>1</v>
      </c>
      <c r="AM90" s="9" t="str">
        <f t="shared" si="34"/>
        <v/>
      </c>
      <c r="AN90" s="9" t="str">
        <f t="shared" si="34"/>
        <v/>
      </c>
      <c r="AO90" s="9" t="str">
        <f t="shared" si="34"/>
        <v/>
      </c>
      <c r="AP90" s="9" t="str">
        <f t="shared" si="34"/>
        <v/>
      </c>
      <c r="AQ90" s="9" t="str">
        <f t="shared" si="34"/>
        <v/>
      </c>
      <c r="AR90" s="9" t="str">
        <f t="shared" si="34"/>
        <v/>
      </c>
      <c r="AS90" s="9" t="str">
        <f t="shared" si="34"/>
        <v/>
      </c>
      <c r="AT90" s="9" t="str">
        <f t="shared" si="34"/>
        <v/>
      </c>
      <c r="AU90" s="9" t="str">
        <f t="shared" si="31"/>
        <v/>
      </c>
      <c r="AV90" s="9" t="str">
        <f t="shared" si="31"/>
        <v/>
      </c>
      <c r="AW90" s="9" t="str">
        <f t="shared" si="31"/>
        <v/>
      </c>
      <c r="AX90" s="9" t="str">
        <f t="shared" si="31"/>
        <v/>
      </c>
      <c r="AY90" s="9" t="str">
        <f t="shared" si="31"/>
        <v/>
      </c>
      <c r="AZ90" s="9" t="str">
        <f t="shared" si="31"/>
        <v/>
      </c>
      <c r="BA90" s="9" t="str">
        <f t="shared" si="31"/>
        <v/>
      </c>
      <c r="BB90" s="9" t="str">
        <f t="shared" si="31"/>
        <v/>
      </c>
      <c r="BC90" s="9" t="str">
        <f t="shared" si="31"/>
        <v/>
      </c>
      <c r="BD90" s="9" t="str">
        <f t="shared" si="31"/>
        <v/>
      </c>
      <c r="BE90" s="9" t="str">
        <f t="shared" si="32"/>
        <v/>
      </c>
      <c r="BF90" s="9" t="str">
        <f t="shared" si="32"/>
        <v/>
      </c>
      <c r="BG90" s="9" t="str">
        <f t="shared" si="32"/>
        <v/>
      </c>
      <c r="BH90" s="9" t="str">
        <f t="shared" si="32"/>
        <v/>
      </c>
      <c r="BI90" s="9" t="str">
        <f t="shared" si="32"/>
        <v/>
      </c>
      <c r="BJ90" s="9" t="str">
        <f t="shared" si="32"/>
        <v/>
      </c>
      <c r="BK90" s="9" t="str">
        <f t="shared" si="32"/>
        <v/>
      </c>
      <c r="BL90" s="9" t="str">
        <f t="shared" si="32"/>
        <v/>
      </c>
      <c r="BM90" s="9" t="str">
        <f t="shared" si="32"/>
        <v/>
      </c>
      <c r="BN90" s="9" t="str">
        <f t="shared" si="32"/>
        <v/>
      </c>
      <c r="BO90" s="9" t="str">
        <f t="shared" si="33"/>
        <v/>
      </c>
      <c r="BP90" s="9" t="str">
        <f t="shared" si="33"/>
        <v/>
      </c>
      <c r="BQ90" s="9" t="str">
        <f t="shared" si="33"/>
        <v/>
      </c>
      <c r="BR90" s="9" t="str">
        <f t="shared" si="33"/>
        <v/>
      </c>
      <c r="BS90" s="9" t="str">
        <f t="shared" si="33"/>
        <v/>
      </c>
      <c r="BT90" s="9" t="str">
        <f t="shared" si="33"/>
        <v/>
      </c>
      <c r="BU90" s="9" t="str">
        <f t="shared" si="33"/>
        <v/>
      </c>
      <c r="BV90" s="9" t="str">
        <f t="shared" si="33"/>
        <v/>
      </c>
      <c r="BW90" s="9" t="str">
        <f t="shared" si="33"/>
        <v/>
      </c>
      <c r="BX90" s="9" t="str">
        <f t="shared" si="33"/>
        <v/>
      </c>
      <c r="BY90" s="9" t="str">
        <f t="shared" si="33"/>
        <v/>
      </c>
      <c r="BZ90" s="9" t="str">
        <f t="shared" si="33"/>
        <v/>
      </c>
    </row>
    <row r="91" spans="1:78" x14ac:dyDescent="0.25">
      <c r="A91" s="6">
        <v>203</v>
      </c>
      <c r="B91" s="3"/>
      <c r="C91" s="3">
        <v>1</v>
      </c>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v>1</v>
      </c>
      <c r="AH91" s="7">
        <f>SUMPRODUCT(MAX((Table1[post_position])*(Table1[topic_id]=$A91)))</f>
        <v>3</v>
      </c>
      <c r="AI91" s="7" t="str">
        <f>"http://chandoo.org/forums/topic/"&amp;VLOOKUP(A91,'All Topics Data'!$A$2:$C$1243,3,FALSE)</f>
        <v>http://chandoo.org/forums/topic/getting-unique-values-text-from-a-list</v>
      </c>
      <c r="AJ91" s="7" t="str">
        <f>LEFT(VLOOKUP(A91,'All Topics Data'!$A$2:$C$1243,2,FALSE),40)&amp;REPT("…",LEN(VLOOKUP(A91,'All Topics Data'!$A$2:$C$1243,2,FALSE))&gt;40)</f>
        <v>Getting unique values (text) from a list</v>
      </c>
      <c r="AK91" s="9">
        <f t="shared" si="14"/>
        <v>0</v>
      </c>
      <c r="AL91" s="9">
        <f t="shared" si="34"/>
        <v>1</v>
      </c>
      <c r="AM91" s="9">
        <f t="shared" si="34"/>
        <v>0</v>
      </c>
      <c r="AN91" s="9" t="str">
        <f t="shared" si="34"/>
        <v/>
      </c>
      <c r="AO91" s="9" t="str">
        <f t="shared" si="34"/>
        <v/>
      </c>
      <c r="AP91" s="9" t="str">
        <f t="shared" si="34"/>
        <v/>
      </c>
      <c r="AQ91" s="9" t="str">
        <f t="shared" si="34"/>
        <v/>
      </c>
      <c r="AR91" s="9" t="str">
        <f t="shared" si="34"/>
        <v/>
      </c>
      <c r="AS91" s="9" t="str">
        <f t="shared" si="34"/>
        <v/>
      </c>
      <c r="AT91" s="9" t="str">
        <f t="shared" si="34"/>
        <v/>
      </c>
      <c r="AU91" s="9" t="str">
        <f t="shared" si="31"/>
        <v/>
      </c>
      <c r="AV91" s="9" t="str">
        <f t="shared" si="31"/>
        <v/>
      </c>
      <c r="AW91" s="9" t="str">
        <f t="shared" si="31"/>
        <v/>
      </c>
      <c r="AX91" s="9" t="str">
        <f t="shared" si="31"/>
        <v/>
      </c>
      <c r="AY91" s="9" t="str">
        <f t="shared" si="31"/>
        <v/>
      </c>
      <c r="AZ91" s="9" t="str">
        <f t="shared" si="31"/>
        <v/>
      </c>
      <c r="BA91" s="9" t="str">
        <f t="shared" si="31"/>
        <v/>
      </c>
      <c r="BB91" s="9" t="str">
        <f t="shared" si="31"/>
        <v/>
      </c>
      <c r="BC91" s="9" t="str">
        <f t="shared" si="31"/>
        <v/>
      </c>
      <c r="BD91" s="9" t="str">
        <f t="shared" si="31"/>
        <v/>
      </c>
      <c r="BE91" s="9" t="str">
        <f t="shared" si="32"/>
        <v/>
      </c>
      <c r="BF91" s="9" t="str">
        <f t="shared" si="32"/>
        <v/>
      </c>
      <c r="BG91" s="9" t="str">
        <f t="shared" si="32"/>
        <v/>
      </c>
      <c r="BH91" s="9" t="str">
        <f t="shared" si="32"/>
        <v/>
      </c>
      <c r="BI91" s="9" t="str">
        <f t="shared" si="32"/>
        <v/>
      </c>
      <c r="BJ91" s="9" t="str">
        <f t="shared" si="32"/>
        <v/>
      </c>
      <c r="BK91" s="9" t="str">
        <f t="shared" si="32"/>
        <v/>
      </c>
      <c r="BL91" s="9" t="str">
        <f t="shared" si="32"/>
        <v/>
      </c>
      <c r="BM91" s="9" t="str">
        <f t="shared" si="32"/>
        <v/>
      </c>
      <c r="BN91" s="9" t="str">
        <f t="shared" si="32"/>
        <v/>
      </c>
      <c r="BO91" s="9" t="str">
        <f t="shared" si="33"/>
        <v/>
      </c>
      <c r="BP91" s="9" t="str">
        <f t="shared" si="33"/>
        <v/>
      </c>
      <c r="BQ91" s="9" t="str">
        <f t="shared" si="33"/>
        <v/>
      </c>
      <c r="BR91" s="9" t="str">
        <f t="shared" si="33"/>
        <v/>
      </c>
      <c r="BS91" s="9" t="str">
        <f t="shared" si="33"/>
        <v/>
      </c>
      <c r="BT91" s="9" t="str">
        <f t="shared" si="33"/>
        <v/>
      </c>
      <c r="BU91" s="9" t="str">
        <f t="shared" si="33"/>
        <v/>
      </c>
      <c r="BV91" s="9" t="str">
        <f t="shared" si="33"/>
        <v/>
      </c>
      <c r="BW91" s="9" t="str">
        <f t="shared" si="33"/>
        <v/>
      </c>
      <c r="BX91" s="9" t="str">
        <f t="shared" si="33"/>
        <v/>
      </c>
      <c r="BY91" s="9" t="str">
        <f t="shared" si="33"/>
        <v/>
      </c>
      <c r="BZ91" s="9" t="str">
        <f t="shared" si="33"/>
        <v/>
      </c>
    </row>
    <row r="92" spans="1:78" x14ac:dyDescent="0.25">
      <c r="A92" s="6">
        <v>205</v>
      </c>
      <c r="B92" s="3"/>
      <c r="C92" s="3"/>
      <c r="D92" s="3">
        <v>1</v>
      </c>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v>1</v>
      </c>
      <c r="AH92" s="7">
        <f>SUMPRODUCT(MAX((Table1[post_position])*(Table1[topic_id]=$A92)))</f>
        <v>3</v>
      </c>
      <c r="AI92" s="7" t="str">
        <f>"http://chandoo.org/forums/topic/"&amp;VLOOKUP(A92,'All Topics Data'!$A$2:$C$1243,3,FALSE)</f>
        <v>http://chandoo.org/forums/topic/so-frustrated</v>
      </c>
      <c r="AJ92" s="7" t="str">
        <f>LEFT(VLOOKUP(A92,'All Topics Data'!$A$2:$C$1243,2,FALSE),40)&amp;REPT("…",LEN(VLOOKUP(A92,'All Topics Data'!$A$2:$C$1243,2,FALSE))&gt;40)</f>
        <v>Customer Statements using Excel Access I…</v>
      </c>
      <c r="AK92" s="9">
        <f t="shared" si="14"/>
        <v>0</v>
      </c>
      <c r="AL92" s="9">
        <f t="shared" si="34"/>
        <v>0</v>
      </c>
      <c r="AM92" s="9">
        <f t="shared" si="34"/>
        <v>1</v>
      </c>
      <c r="AN92" s="9" t="str">
        <f t="shared" si="34"/>
        <v/>
      </c>
      <c r="AO92" s="9" t="str">
        <f t="shared" si="34"/>
        <v/>
      </c>
      <c r="AP92" s="9" t="str">
        <f t="shared" si="34"/>
        <v/>
      </c>
      <c r="AQ92" s="9" t="str">
        <f t="shared" si="34"/>
        <v/>
      </c>
      <c r="AR92" s="9" t="str">
        <f t="shared" si="34"/>
        <v/>
      </c>
      <c r="AS92" s="9" t="str">
        <f t="shared" si="34"/>
        <v/>
      </c>
      <c r="AT92" s="9" t="str">
        <f t="shared" si="34"/>
        <v/>
      </c>
      <c r="AU92" s="9" t="str">
        <f t="shared" ref="AU92:BD101" si="35">IF(AU$4&lt;=$AH92,IFERROR(GETPIVOTDATA("Hui Reply?",$A$4,"topic_id",$A92,"post_position",AU$4),0),"")</f>
        <v/>
      </c>
      <c r="AV92" s="9" t="str">
        <f t="shared" si="35"/>
        <v/>
      </c>
      <c r="AW92" s="9" t="str">
        <f t="shared" si="35"/>
        <v/>
      </c>
      <c r="AX92" s="9" t="str">
        <f t="shared" si="35"/>
        <v/>
      </c>
      <c r="AY92" s="9" t="str">
        <f t="shared" si="35"/>
        <v/>
      </c>
      <c r="AZ92" s="9" t="str">
        <f t="shared" si="35"/>
        <v/>
      </c>
      <c r="BA92" s="9" t="str">
        <f t="shared" si="35"/>
        <v/>
      </c>
      <c r="BB92" s="9" t="str">
        <f t="shared" si="35"/>
        <v/>
      </c>
      <c r="BC92" s="9" t="str">
        <f t="shared" si="35"/>
        <v/>
      </c>
      <c r="BD92" s="9" t="str">
        <f t="shared" si="35"/>
        <v/>
      </c>
      <c r="BE92" s="9" t="str">
        <f t="shared" ref="BE92:BN101" si="36">IF(BE$4&lt;=$AH92,IFERROR(GETPIVOTDATA("Hui Reply?",$A$4,"topic_id",$A92,"post_position",BE$4),0),"")</f>
        <v/>
      </c>
      <c r="BF92" s="9" t="str">
        <f t="shared" si="36"/>
        <v/>
      </c>
      <c r="BG92" s="9" t="str">
        <f t="shared" si="36"/>
        <v/>
      </c>
      <c r="BH92" s="9" t="str">
        <f t="shared" si="36"/>
        <v/>
      </c>
      <c r="BI92" s="9" t="str">
        <f t="shared" si="36"/>
        <v/>
      </c>
      <c r="BJ92" s="9" t="str">
        <f t="shared" si="36"/>
        <v/>
      </c>
      <c r="BK92" s="9" t="str">
        <f t="shared" si="36"/>
        <v/>
      </c>
      <c r="BL92" s="9" t="str">
        <f t="shared" si="36"/>
        <v/>
      </c>
      <c r="BM92" s="9" t="str">
        <f t="shared" si="36"/>
        <v/>
      </c>
      <c r="BN92" s="9" t="str">
        <f t="shared" si="36"/>
        <v/>
      </c>
      <c r="BO92" s="9" t="str">
        <f t="shared" ref="BO92:BZ101" si="37">IF(BO$4&lt;=$AH92,IFERROR(GETPIVOTDATA("Hui Reply?",$A$4,"topic_id",$A92,"post_position",BO$4),0),"")</f>
        <v/>
      </c>
      <c r="BP92" s="9" t="str">
        <f t="shared" si="37"/>
        <v/>
      </c>
      <c r="BQ92" s="9" t="str">
        <f t="shared" si="37"/>
        <v/>
      </c>
      <c r="BR92" s="9" t="str">
        <f t="shared" si="37"/>
        <v/>
      </c>
      <c r="BS92" s="9" t="str">
        <f t="shared" si="37"/>
        <v/>
      </c>
      <c r="BT92" s="9" t="str">
        <f t="shared" si="37"/>
        <v/>
      </c>
      <c r="BU92" s="9" t="str">
        <f t="shared" si="37"/>
        <v/>
      </c>
      <c r="BV92" s="9" t="str">
        <f t="shared" si="37"/>
        <v/>
      </c>
      <c r="BW92" s="9" t="str">
        <f t="shared" si="37"/>
        <v/>
      </c>
      <c r="BX92" s="9" t="str">
        <f t="shared" si="37"/>
        <v/>
      </c>
      <c r="BY92" s="9" t="str">
        <f t="shared" si="37"/>
        <v/>
      </c>
      <c r="BZ92" s="9" t="str">
        <f t="shared" si="37"/>
        <v/>
      </c>
    </row>
    <row r="93" spans="1:78" x14ac:dyDescent="0.25">
      <c r="A93" s="6">
        <v>207</v>
      </c>
      <c r="B93" s="3"/>
      <c r="C93" s="3">
        <v>1</v>
      </c>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v>1</v>
      </c>
      <c r="AH93" s="7">
        <f>SUMPRODUCT(MAX((Table1[post_position])*(Table1[topic_id]=$A93)))</f>
        <v>4</v>
      </c>
      <c r="AI93" s="7" t="str">
        <f>"http://chandoo.org/forums/topic/"&amp;VLOOKUP(A93,'All Topics Data'!$A$2:$C$1243,3,FALSE)</f>
        <v>http://chandoo.org/forums/topic/combining-data-in-multiple-worksheets-into</v>
      </c>
      <c r="AJ93" s="7" t="str">
        <f>LEFT(VLOOKUP(A93,'All Topics Data'!$A$2:$C$1243,2,FALSE),40)&amp;REPT("…",LEN(VLOOKUP(A93,'All Topics Data'!$A$2:$C$1243,2,FALSE))&gt;40)</f>
        <v>Combining data in multiple worksheets in…</v>
      </c>
      <c r="AK93" s="9">
        <f t="shared" si="14"/>
        <v>0</v>
      </c>
      <c r="AL93" s="9">
        <f t="shared" ref="AL93:AT102" si="38">IF(AL$4&lt;=$AH93,IFERROR(GETPIVOTDATA("Hui Reply?",$A$4,"topic_id",$A93,"post_position",AL$4),0),"")</f>
        <v>1</v>
      </c>
      <c r="AM93" s="9">
        <f t="shared" si="38"/>
        <v>0</v>
      </c>
      <c r="AN93" s="9">
        <f t="shared" si="38"/>
        <v>0</v>
      </c>
      <c r="AO93" s="9" t="str">
        <f t="shared" si="38"/>
        <v/>
      </c>
      <c r="AP93" s="9" t="str">
        <f t="shared" si="38"/>
        <v/>
      </c>
      <c r="AQ93" s="9" t="str">
        <f t="shared" si="38"/>
        <v/>
      </c>
      <c r="AR93" s="9" t="str">
        <f t="shared" si="38"/>
        <v/>
      </c>
      <c r="AS93" s="9" t="str">
        <f t="shared" si="38"/>
        <v/>
      </c>
      <c r="AT93" s="9" t="str">
        <f t="shared" si="38"/>
        <v/>
      </c>
      <c r="AU93" s="9" t="str">
        <f t="shared" si="35"/>
        <v/>
      </c>
      <c r="AV93" s="9" t="str">
        <f t="shared" si="35"/>
        <v/>
      </c>
      <c r="AW93" s="9" t="str">
        <f t="shared" si="35"/>
        <v/>
      </c>
      <c r="AX93" s="9" t="str">
        <f t="shared" si="35"/>
        <v/>
      </c>
      <c r="AY93" s="9" t="str">
        <f t="shared" si="35"/>
        <v/>
      </c>
      <c r="AZ93" s="9" t="str">
        <f t="shared" si="35"/>
        <v/>
      </c>
      <c r="BA93" s="9" t="str">
        <f t="shared" si="35"/>
        <v/>
      </c>
      <c r="BB93" s="9" t="str">
        <f t="shared" si="35"/>
        <v/>
      </c>
      <c r="BC93" s="9" t="str">
        <f t="shared" si="35"/>
        <v/>
      </c>
      <c r="BD93" s="9" t="str">
        <f t="shared" si="35"/>
        <v/>
      </c>
      <c r="BE93" s="9" t="str">
        <f t="shared" si="36"/>
        <v/>
      </c>
      <c r="BF93" s="9" t="str">
        <f t="shared" si="36"/>
        <v/>
      </c>
      <c r="BG93" s="9" t="str">
        <f t="shared" si="36"/>
        <v/>
      </c>
      <c r="BH93" s="9" t="str">
        <f t="shared" si="36"/>
        <v/>
      </c>
      <c r="BI93" s="9" t="str">
        <f t="shared" si="36"/>
        <v/>
      </c>
      <c r="BJ93" s="9" t="str">
        <f t="shared" si="36"/>
        <v/>
      </c>
      <c r="BK93" s="9" t="str">
        <f t="shared" si="36"/>
        <v/>
      </c>
      <c r="BL93" s="9" t="str">
        <f t="shared" si="36"/>
        <v/>
      </c>
      <c r="BM93" s="9" t="str">
        <f t="shared" si="36"/>
        <v/>
      </c>
      <c r="BN93" s="9" t="str">
        <f t="shared" si="36"/>
        <v/>
      </c>
      <c r="BO93" s="9" t="str">
        <f t="shared" si="37"/>
        <v/>
      </c>
      <c r="BP93" s="9" t="str">
        <f t="shared" si="37"/>
        <v/>
      </c>
      <c r="BQ93" s="9" t="str">
        <f t="shared" si="37"/>
        <v/>
      </c>
      <c r="BR93" s="9" t="str">
        <f t="shared" si="37"/>
        <v/>
      </c>
      <c r="BS93" s="9" t="str">
        <f t="shared" si="37"/>
        <v/>
      </c>
      <c r="BT93" s="9" t="str">
        <f t="shared" si="37"/>
        <v/>
      </c>
      <c r="BU93" s="9" t="str">
        <f t="shared" si="37"/>
        <v/>
      </c>
      <c r="BV93" s="9" t="str">
        <f t="shared" si="37"/>
        <v/>
      </c>
      <c r="BW93" s="9" t="str">
        <f t="shared" si="37"/>
        <v/>
      </c>
      <c r="BX93" s="9" t="str">
        <f t="shared" si="37"/>
        <v/>
      </c>
      <c r="BY93" s="9" t="str">
        <f t="shared" si="37"/>
        <v/>
      </c>
      <c r="BZ93" s="9" t="str">
        <f t="shared" si="37"/>
        <v/>
      </c>
    </row>
    <row r="94" spans="1:78" x14ac:dyDescent="0.25">
      <c r="A94" s="6">
        <v>210</v>
      </c>
      <c r="B94" s="3"/>
      <c r="C94" s="3">
        <v>1</v>
      </c>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v>1</v>
      </c>
      <c r="AH94" s="7">
        <f>SUMPRODUCT(MAX((Table1[post_position])*(Table1[topic_id]=$A94)))</f>
        <v>3</v>
      </c>
      <c r="AI94" s="7" t="str">
        <f>"http://chandoo.org/forums/topic/"&amp;VLOOKUP(A94,'All Topics Data'!$A$2:$C$1243,3,FALSE)</f>
        <v>http://chandoo.org/forums/topic/nesting-sumproduct-with-posible-blank-values</v>
      </c>
      <c r="AJ94" s="7" t="str">
        <f>LEFT(VLOOKUP(A94,'All Topics Data'!$A$2:$C$1243,2,FALSE),40)&amp;REPT("…",LEN(VLOOKUP(A94,'All Topics Data'!$A$2:$C$1243,2,FALSE))&gt;40)</f>
        <v>nesting sumproduct with posible blank va…</v>
      </c>
      <c r="AK94" s="9">
        <f t="shared" si="14"/>
        <v>0</v>
      </c>
      <c r="AL94" s="9">
        <f t="shared" si="38"/>
        <v>1</v>
      </c>
      <c r="AM94" s="9">
        <f t="shared" si="38"/>
        <v>0</v>
      </c>
      <c r="AN94" s="9" t="str">
        <f t="shared" si="38"/>
        <v/>
      </c>
      <c r="AO94" s="9" t="str">
        <f t="shared" si="38"/>
        <v/>
      </c>
      <c r="AP94" s="9" t="str">
        <f t="shared" si="38"/>
        <v/>
      </c>
      <c r="AQ94" s="9" t="str">
        <f t="shared" si="38"/>
        <v/>
      </c>
      <c r="AR94" s="9" t="str">
        <f t="shared" si="38"/>
        <v/>
      </c>
      <c r="AS94" s="9" t="str">
        <f t="shared" si="38"/>
        <v/>
      </c>
      <c r="AT94" s="9" t="str">
        <f t="shared" si="38"/>
        <v/>
      </c>
      <c r="AU94" s="9" t="str">
        <f t="shared" si="35"/>
        <v/>
      </c>
      <c r="AV94" s="9" t="str">
        <f t="shared" si="35"/>
        <v/>
      </c>
      <c r="AW94" s="9" t="str">
        <f t="shared" si="35"/>
        <v/>
      </c>
      <c r="AX94" s="9" t="str">
        <f t="shared" si="35"/>
        <v/>
      </c>
      <c r="AY94" s="9" t="str">
        <f t="shared" si="35"/>
        <v/>
      </c>
      <c r="AZ94" s="9" t="str">
        <f t="shared" si="35"/>
        <v/>
      </c>
      <c r="BA94" s="9" t="str">
        <f t="shared" si="35"/>
        <v/>
      </c>
      <c r="BB94" s="9" t="str">
        <f t="shared" si="35"/>
        <v/>
      </c>
      <c r="BC94" s="9" t="str">
        <f t="shared" si="35"/>
        <v/>
      </c>
      <c r="BD94" s="9" t="str">
        <f t="shared" si="35"/>
        <v/>
      </c>
      <c r="BE94" s="9" t="str">
        <f t="shared" si="36"/>
        <v/>
      </c>
      <c r="BF94" s="9" t="str">
        <f t="shared" si="36"/>
        <v/>
      </c>
      <c r="BG94" s="9" t="str">
        <f t="shared" si="36"/>
        <v/>
      </c>
      <c r="BH94" s="9" t="str">
        <f t="shared" si="36"/>
        <v/>
      </c>
      <c r="BI94" s="9" t="str">
        <f t="shared" si="36"/>
        <v/>
      </c>
      <c r="BJ94" s="9" t="str">
        <f t="shared" si="36"/>
        <v/>
      </c>
      <c r="BK94" s="9" t="str">
        <f t="shared" si="36"/>
        <v/>
      </c>
      <c r="BL94" s="9" t="str">
        <f t="shared" si="36"/>
        <v/>
      </c>
      <c r="BM94" s="9" t="str">
        <f t="shared" si="36"/>
        <v/>
      </c>
      <c r="BN94" s="9" t="str">
        <f t="shared" si="36"/>
        <v/>
      </c>
      <c r="BO94" s="9" t="str">
        <f t="shared" si="37"/>
        <v/>
      </c>
      <c r="BP94" s="9" t="str">
        <f t="shared" si="37"/>
        <v/>
      </c>
      <c r="BQ94" s="9" t="str">
        <f t="shared" si="37"/>
        <v/>
      </c>
      <c r="BR94" s="9" t="str">
        <f t="shared" si="37"/>
        <v/>
      </c>
      <c r="BS94" s="9" t="str">
        <f t="shared" si="37"/>
        <v/>
      </c>
      <c r="BT94" s="9" t="str">
        <f t="shared" si="37"/>
        <v/>
      </c>
      <c r="BU94" s="9" t="str">
        <f t="shared" si="37"/>
        <v/>
      </c>
      <c r="BV94" s="9" t="str">
        <f t="shared" si="37"/>
        <v/>
      </c>
      <c r="BW94" s="9" t="str">
        <f t="shared" si="37"/>
        <v/>
      </c>
      <c r="BX94" s="9" t="str">
        <f t="shared" si="37"/>
        <v/>
      </c>
      <c r="BY94" s="9" t="str">
        <f t="shared" si="37"/>
        <v/>
      </c>
      <c r="BZ94" s="9" t="str">
        <f t="shared" si="37"/>
        <v/>
      </c>
    </row>
    <row r="95" spans="1:78" x14ac:dyDescent="0.25">
      <c r="A95" s="6">
        <v>212</v>
      </c>
      <c r="B95" s="3"/>
      <c r="C95" s="3">
        <v>1</v>
      </c>
      <c r="D95" s="3"/>
      <c r="E95" s="3">
        <v>1</v>
      </c>
      <c r="F95" s="3"/>
      <c r="G95" s="3">
        <v>1</v>
      </c>
      <c r="H95" s="3"/>
      <c r="I95" s="3">
        <v>1</v>
      </c>
      <c r="J95" s="3"/>
      <c r="K95" s="3"/>
      <c r="L95" s="3"/>
      <c r="M95" s="3"/>
      <c r="N95" s="3"/>
      <c r="O95" s="3"/>
      <c r="P95" s="3"/>
      <c r="Q95" s="3"/>
      <c r="R95" s="3"/>
      <c r="S95" s="3"/>
      <c r="T95" s="3"/>
      <c r="U95" s="3"/>
      <c r="V95" s="3"/>
      <c r="W95" s="3"/>
      <c r="X95" s="3"/>
      <c r="Y95" s="3"/>
      <c r="Z95" s="3"/>
      <c r="AA95" s="3"/>
      <c r="AB95" s="3"/>
      <c r="AC95" s="3"/>
      <c r="AD95" s="3"/>
      <c r="AE95" s="3"/>
      <c r="AF95" s="3">
        <v>4</v>
      </c>
      <c r="AH95" s="7">
        <f>SUMPRODUCT(MAX((Table1[post_position])*(Table1[topic_id]=$A95)))</f>
        <v>9</v>
      </c>
      <c r="AI95" s="7" t="str">
        <f>"http://chandoo.org/forums/topic/"&amp;VLOOKUP(A95,'All Topics Data'!$A$2:$C$1243,3,FALSE)</f>
        <v>http://chandoo.org/forums/topic/chart-type-which-doesnt-exist</v>
      </c>
      <c r="AJ95" s="7" t="str">
        <f>LEFT(VLOOKUP(A95,'All Topics Data'!$A$2:$C$1243,2,FALSE),40)&amp;REPT("…",LEN(VLOOKUP(A95,'All Topics Data'!$A$2:$C$1243,2,FALSE))&gt;40)</f>
        <v>Chart type which doesn&amp;#039;t exist</v>
      </c>
      <c r="AK95" s="9">
        <f t="shared" si="14"/>
        <v>0</v>
      </c>
      <c r="AL95" s="9">
        <f t="shared" si="38"/>
        <v>1</v>
      </c>
      <c r="AM95" s="9">
        <f t="shared" si="38"/>
        <v>0</v>
      </c>
      <c r="AN95" s="9">
        <f t="shared" si="38"/>
        <v>1</v>
      </c>
      <c r="AO95" s="9">
        <f t="shared" si="38"/>
        <v>0</v>
      </c>
      <c r="AP95" s="9">
        <f t="shared" si="38"/>
        <v>1</v>
      </c>
      <c r="AQ95" s="9">
        <f t="shared" si="38"/>
        <v>0</v>
      </c>
      <c r="AR95" s="9">
        <f t="shared" si="38"/>
        <v>1</v>
      </c>
      <c r="AS95" s="9">
        <f t="shared" si="38"/>
        <v>0</v>
      </c>
      <c r="AT95" s="9" t="str">
        <f t="shared" si="38"/>
        <v/>
      </c>
      <c r="AU95" s="9" t="str">
        <f t="shared" si="35"/>
        <v/>
      </c>
      <c r="AV95" s="9" t="str">
        <f t="shared" si="35"/>
        <v/>
      </c>
      <c r="AW95" s="9" t="str">
        <f t="shared" si="35"/>
        <v/>
      </c>
      <c r="AX95" s="9" t="str">
        <f t="shared" si="35"/>
        <v/>
      </c>
      <c r="AY95" s="9" t="str">
        <f t="shared" si="35"/>
        <v/>
      </c>
      <c r="AZ95" s="9" t="str">
        <f t="shared" si="35"/>
        <v/>
      </c>
      <c r="BA95" s="9" t="str">
        <f t="shared" si="35"/>
        <v/>
      </c>
      <c r="BB95" s="9" t="str">
        <f t="shared" si="35"/>
        <v/>
      </c>
      <c r="BC95" s="9" t="str">
        <f t="shared" si="35"/>
        <v/>
      </c>
      <c r="BD95" s="9" t="str">
        <f t="shared" si="35"/>
        <v/>
      </c>
      <c r="BE95" s="9" t="str">
        <f t="shared" si="36"/>
        <v/>
      </c>
      <c r="BF95" s="9" t="str">
        <f t="shared" si="36"/>
        <v/>
      </c>
      <c r="BG95" s="9" t="str">
        <f t="shared" si="36"/>
        <v/>
      </c>
      <c r="BH95" s="9" t="str">
        <f t="shared" si="36"/>
        <v/>
      </c>
      <c r="BI95" s="9" t="str">
        <f t="shared" si="36"/>
        <v/>
      </c>
      <c r="BJ95" s="9" t="str">
        <f t="shared" si="36"/>
        <v/>
      </c>
      <c r="BK95" s="9" t="str">
        <f t="shared" si="36"/>
        <v/>
      </c>
      <c r="BL95" s="9" t="str">
        <f t="shared" si="36"/>
        <v/>
      </c>
      <c r="BM95" s="9" t="str">
        <f t="shared" si="36"/>
        <v/>
      </c>
      <c r="BN95" s="9" t="str">
        <f t="shared" si="36"/>
        <v/>
      </c>
      <c r="BO95" s="9" t="str">
        <f t="shared" si="37"/>
        <v/>
      </c>
      <c r="BP95" s="9" t="str">
        <f t="shared" si="37"/>
        <v/>
      </c>
      <c r="BQ95" s="9" t="str">
        <f t="shared" si="37"/>
        <v/>
      </c>
      <c r="BR95" s="9" t="str">
        <f t="shared" si="37"/>
        <v/>
      </c>
      <c r="BS95" s="9" t="str">
        <f t="shared" si="37"/>
        <v/>
      </c>
      <c r="BT95" s="9" t="str">
        <f t="shared" si="37"/>
        <v/>
      </c>
      <c r="BU95" s="9" t="str">
        <f t="shared" si="37"/>
        <v/>
      </c>
      <c r="BV95" s="9" t="str">
        <f t="shared" si="37"/>
        <v/>
      </c>
      <c r="BW95" s="9" t="str">
        <f t="shared" si="37"/>
        <v/>
      </c>
      <c r="BX95" s="9" t="str">
        <f t="shared" si="37"/>
        <v/>
      </c>
      <c r="BY95" s="9" t="str">
        <f t="shared" si="37"/>
        <v/>
      </c>
      <c r="BZ95" s="9" t="str">
        <f t="shared" si="37"/>
        <v/>
      </c>
    </row>
    <row r="96" spans="1:78" x14ac:dyDescent="0.25">
      <c r="A96" s="6">
        <v>213</v>
      </c>
      <c r="B96" s="3"/>
      <c r="C96" s="3">
        <v>1</v>
      </c>
      <c r="D96" s="3"/>
      <c r="E96" s="3">
        <v>1</v>
      </c>
      <c r="F96" s="3"/>
      <c r="G96" s="3">
        <v>1</v>
      </c>
      <c r="H96" s="3"/>
      <c r="I96" s="3">
        <v>1</v>
      </c>
      <c r="J96" s="3"/>
      <c r="K96" s="3">
        <v>1</v>
      </c>
      <c r="L96" s="3"/>
      <c r="M96" s="3"/>
      <c r="N96" s="3"/>
      <c r="O96" s="3"/>
      <c r="P96" s="3"/>
      <c r="Q96" s="3"/>
      <c r="R96" s="3"/>
      <c r="S96" s="3"/>
      <c r="T96" s="3"/>
      <c r="U96" s="3"/>
      <c r="V96" s="3"/>
      <c r="W96" s="3"/>
      <c r="X96" s="3"/>
      <c r="Y96" s="3"/>
      <c r="Z96" s="3"/>
      <c r="AA96" s="3"/>
      <c r="AB96" s="3"/>
      <c r="AC96" s="3"/>
      <c r="AD96" s="3"/>
      <c r="AE96" s="3"/>
      <c r="AF96" s="3">
        <v>5</v>
      </c>
      <c r="AH96" s="7">
        <f>SUMPRODUCT(MAX((Table1[post_position])*(Table1[topic_id]=$A96)))</f>
        <v>10</v>
      </c>
      <c r="AI96" s="7" t="str">
        <f>"http://chandoo.org/forums/topic/"&amp;VLOOKUP(A96,'All Topics Data'!$A$2:$C$1243,3,FALSE)</f>
        <v>http://chandoo.org/forums/topic/dynamic-cutting-and-pasting-along-with-sorting</v>
      </c>
      <c r="AJ96" s="7" t="str">
        <f>LEFT(VLOOKUP(A96,'All Topics Data'!$A$2:$C$1243,2,FALSE),40)&amp;REPT("…",LEN(VLOOKUP(A96,'All Topics Data'!$A$2:$C$1243,2,FALSE))&gt;40)</f>
        <v>Dynamic Cutting and Pasting along with s…</v>
      </c>
      <c r="AK96" s="9">
        <f t="shared" si="14"/>
        <v>0</v>
      </c>
      <c r="AL96" s="9">
        <f t="shared" si="38"/>
        <v>1</v>
      </c>
      <c r="AM96" s="9">
        <f t="shared" si="38"/>
        <v>0</v>
      </c>
      <c r="AN96" s="9">
        <f t="shared" si="38"/>
        <v>1</v>
      </c>
      <c r="AO96" s="9">
        <f t="shared" si="38"/>
        <v>0</v>
      </c>
      <c r="AP96" s="9">
        <f t="shared" si="38"/>
        <v>1</v>
      </c>
      <c r="AQ96" s="9">
        <f t="shared" si="38"/>
        <v>0</v>
      </c>
      <c r="AR96" s="9">
        <f t="shared" si="38"/>
        <v>1</v>
      </c>
      <c r="AS96" s="9">
        <f t="shared" si="38"/>
        <v>0</v>
      </c>
      <c r="AT96" s="9">
        <f t="shared" si="38"/>
        <v>1</v>
      </c>
      <c r="AU96" s="9" t="str">
        <f t="shared" si="35"/>
        <v/>
      </c>
      <c r="AV96" s="9" t="str">
        <f t="shared" si="35"/>
        <v/>
      </c>
      <c r="AW96" s="9" t="str">
        <f t="shared" si="35"/>
        <v/>
      </c>
      <c r="AX96" s="9" t="str">
        <f t="shared" si="35"/>
        <v/>
      </c>
      <c r="AY96" s="9" t="str">
        <f t="shared" si="35"/>
        <v/>
      </c>
      <c r="AZ96" s="9" t="str">
        <f t="shared" si="35"/>
        <v/>
      </c>
      <c r="BA96" s="9" t="str">
        <f t="shared" si="35"/>
        <v/>
      </c>
      <c r="BB96" s="9" t="str">
        <f t="shared" si="35"/>
        <v/>
      </c>
      <c r="BC96" s="9" t="str">
        <f t="shared" si="35"/>
        <v/>
      </c>
      <c r="BD96" s="9" t="str">
        <f t="shared" si="35"/>
        <v/>
      </c>
      <c r="BE96" s="9" t="str">
        <f t="shared" si="36"/>
        <v/>
      </c>
      <c r="BF96" s="9" t="str">
        <f t="shared" si="36"/>
        <v/>
      </c>
      <c r="BG96" s="9" t="str">
        <f t="shared" si="36"/>
        <v/>
      </c>
      <c r="BH96" s="9" t="str">
        <f t="shared" si="36"/>
        <v/>
      </c>
      <c r="BI96" s="9" t="str">
        <f t="shared" si="36"/>
        <v/>
      </c>
      <c r="BJ96" s="9" t="str">
        <f t="shared" si="36"/>
        <v/>
      </c>
      <c r="BK96" s="9" t="str">
        <f t="shared" si="36"/>
        <v/>
      </c>
      <c r="BL96" s="9" t="str">
        <f t="shared" si="36"/>
        <v/>
      </c>
      <c r="BM96" s="9" t="str">
        <f t="shared" si="36"/>
        <v/>
      </c>
      <c r="BN96" s="9" t="str">
        <f t="shared" si="36"/>
        <v/>
      </c>
      <c r="BO96" s="9" t="str">
        <f t="shared" si="37"/>
        <v/>
      </c>
      <c r="BP96" s="9" t="str">
        <f t="shared" si="37"/>
        <v/>
      </c>
      <c r="BQ96" s="9" t="str">
        <f t="shared" si="37"/>
        <v/>
      </c>
      <c r="BR96" s="9" t="str">
        <f t="shared" si="37"/>
        <v/>
      </c>
      <c r="BS96" s="9" t="str">
        <f t="shared" si="37"/>
        <v/>
      </c>
      <c r="BT96" s="9" t="str">
        <f t="shared" si="37"/>
        <v/>
      </c>
      <c r="BU96" s="9" t="str">
        <f t="shared" si="37"/>
        <v/>
      </c>
      <c r="BV96" s="9" t="str">
        <f t="shared" si="37"/>
        <v/>
      </c>
      <c r="BW96" s="9" t="str">
        <f t="shared" si="37"/>
        <v/>
      </c>
      <c r="BX96" s="9" t="str">
        <f t="shared" si="37"/>
        <v/>
      </c>
      <c r="BY96" s="9" t="str">
        <f t="shared" si="37"/>
        <v/>
      </c>
      <c r="BZ96" s="9" t="str">
        <f t="shared" si="37"/>
        <v/>
      </c>
    </row>
    <row r="97" spans="1:78" x14ac:dyDescent="0.25">
      <c r="A97" s="6">
        <v>214</v>
      </c>
      <c r="B97" s="3"/>
      <c r="C97" s="3">
        <v>1</v>
      </c>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v>1</v>
      </c>
      <c r="AH97" s="7">
        <f>SUMPRODUCT(MAX((Table1[post_position])*(Table1[topic_id]=$A97)))</f>
        <v>2</v>
      </c>
      <c r="AI97" s="7" t="str">
        <f>"http://chandoo.org/forums/topic/"&amp;VLOOKUP(A97,'All Topics Data'!$A$2:$C$1243,3,FALSE)</f>
        <v>http://chandoo.org/forums/topic/need-a-formula-or-chart</v>
      </c>
      <c r="AJ97" s="7" t="str">
        <f>LEFT(VLOOKUP(A97,'All Topics Data'!$A$2:$C$1243,2,FALSE),40)&amp;REPT("…",LEN(VLOOKUP(A97,'All Topics Data'!$A$2:$C$1243,2,FALSE))&gt;40)</f>
        <v>Need a formula (or chart?)</v>
      </c>
      <c r="AK97" s="9">
        <f t="shared" si="14"/>
        <v>0</v>
      </c>
      <c r="AL97" s="9">
        <f t="shared" si="38"/>
        <v>1</v>
      </c>
      <c r="AM97" s="9" t="str">
        <f t="shared" si="38"/>
        <v/>
      </c>
      <c r="AN97" s="9" t="str">
        <f t="shared" si="38"/>
        <v/>
      </c>
      <c r="AO97" s="9" t="str">
        <f t="shared" si="38"/>
        <v/>
      </c>
      <c r="AP97" s="9" t="str">
        <f t="shared" si="38"/>
        <v/>
      </c>
      <c r="AQ97" s="9" t="str">
        <f t="shared" si="38"/>
        <v/>
      </c>
      <c r="AR97" s="9" t="str">
        <f t="shared" si="38"/>
        <v/>
      </c>
      <c r="AS97" s="9" t="str">
        <f t="shared" si="38"/>
        <v/>
      </c>
      <c r="AT97" s="9" t="str">
        <f t="shared" si="38"/>
        <v/>
      </c>
      <c r="AU97" s="9" t="str">
        <f t="shared" si="35"/>
        <v/>
      </c>
      <c r="AV97" s="9" t="str">
        <f t="shared" si="35"/>
        <v/>
      </c>
      <c r="AW97" s="9" t="str">
        <f t="shared" si="35"/>
        <v/>
      </c>
      <c r="AX97" s="9" t="str">
        <f t="shared" si="35"/>
        <v/>
      </c>
      <c r="AY97" s="9" t="str">
        <f t="shared" si="35"/>
        <v/>
      </c>
      <c r="AZ97" s="9" t="str">
        <f t="shared" si="35"/>
        <v/>
      </c>
      <c r="BA97" s="9" t="str">
        <f t="shared" si="35"/>
        <v/>
      </c>
      <c r="BB97" s="9" t="str">
        <f t="shared" si="35"/>
        <v/>
      </c>
      <c r="BC97" s="9" t="str">
        <f t="shared" si="35"/>
        <v/>
      </c>
      <c r="BD97" s="9" t="str">
        <f t="shared" si="35"/>
        <v/>
      </c>
      <c r="BE97" s="9" t="str">
        <f t="shared" si="36"/>
        <v/>
      </c>
      <c r="BF97" s="9" t="str">
        <f t="shared" si="36"/>
        <v/>
      </c>
      <c r="BG97" s="9" t="str">
        <f t="shared" si="36"/>
        <v/>
      </c>
      <c r="BH97" s="9" t="str">
        <f t="shared" si="36"/>
        <v/>
      </c>
      <c r="BI97" s="9" t="str">
        <f t="shared" si="36"/>
        <v/>
      </c>
      <c r="BJ97" s="9" t="str">
        <f t="shared" si="36"/>
        <v/>
      </c>
      <c r="BK97" s="9" t="str">
        <f t="shared" si="36"/>
        <v/>
      </c>
      <c r="BL97" s="9" t="str">
        <f t="shared" si="36"/>
        <v/>
      </c>
      <c r="BM97" s="9" t="str">
        <f t="shared" si="36"/>
        <v/>
      </c>
      <c r="BN97" s="9" t="str">
        <f t="shared" si="36"/>
        <v/>
      </c>
      <c r="BO97" s="9" t="str">
        <f t="shared" si="37"/>
        <v/>
      </c>
      <c r="BP97" s="9" t="str">
        <f t="shared" si="37"/>
        <v/>
      </c>
      <c r="BQ97" s="9" t="str">
        <f t="shared" si="37"/>
        <v/>
      </c>
      <c r="BR97" s="9" t="str">
        <f t="shared" si="37"/>
        <v/>
      </c>
      <c r="BS97" s="9" t="str">
        <f t="shared" si="37"/>
        <v/>
      </c>
      <c r="BT97" s="9" t="str">
        <f t="shared" si="37"/>
        <v/>
      </c>
      <c r="BU97" s="9" t="str">
        <f t="shared" si="37"/>
        <v/>
      </c>
      <c r="BV97" s="9" t="str">
        <f t="shared" si="37"/>
        <v/>
      </c>
      <c r="BW97" s="9" t="str">
        <f t="shared" si="37"/>
        <v/>
      </c>
      <c r="BX97" s="9" t="str">
        <f t="shared" si="37"/>
        <v/>
      </c>
      <c r="BY97" s="9" t="str">
        <f t="shared" si="37"/>
        <v/>
      </c>
      <c r="BZ97" s="9" t="str">
        <f t="shared" si="37"/>
        <v/>
      </c>
    </row>
    <row r="98" spans="1:78" x14ac:dyDescent="0.25">
      <c r="A98" s="6">
        <v>217</v>
      </c>
      <c r="B98" s="3"/>
      <c r="C98" s="3">
        <v>1</v>
      </c>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v>1</v>
      </c>
      <c r="AH98" s="7">
        <f>SUMPRODUCT(MAX((Table1[post_position])*(Table1[topic_id]=$A98)))</f>
        <v>2</v>
      </c>
      <c r="AI98" s="7" t="str">
        <f>"http://chandoo.org/forums/topic/"&amp;VLOOKUP(A98,'All Topics Data'!$A$2:$C$1243,3,FALSE)</f>
        <v>http://chandoo.org/forums/topic/how-to-match-text-strings-to-corresponding-data-to-create-a-calculation</v>
      </c>
      <c r="AJ98" s="7" t="str">
        <f>LEFT(VLOOKUP(A98,'All Topics Data'!$A$2:$C$1243,2,FALSE),40)&amp;REPT("…",LEN(VLOOKUP(A98,'All Topics Data'!$A$2:$C$1243,2,FALSE))&gt;40)</f>
        <v>How to match text strings to correspondi…</v>
      </c>
      <c r="AK98" s="9">
        <f t="shared" si="14"/>
        <v>0</v>
      </c>
      <c r="AL98" s="9">
        <f t="shared" si="38"/>
        <v>1</v>
      </c>
      <c r="AM98" s="9" t="str">
        <f t="shared" si="38"/>
        <v/>
      </c>
      <c r="AN98" s="9" t="str">
        <f t="shared" si="38"/>
        <v/>
      </c>
      <c r="AO98" s="9" t="str">
        <f t="shared" si="38"/>
        <v/>
      </c>
      <c r="AP98" s="9" t="str">
        <f t="shared" si="38"/>
        <v/>
      </c>
      <c r="AQ98" s="9" t="str">
        <f t="shared" si="38"/>
        <v/>
      </c>
      <c r="AR98" s="9" t="str">
        <f t="shared" si="38"/>
        <v/>
      </c>
      <c r="AS98" s="9" t="str">
        <f t="shared" si="38"/>
        <v/>
      </c>
      <c r="AT98" s="9" t="str">
        <f t="shared" si="38"/>
        <v/>
      </c>
      <c r="AU98" s="9" t="str">
        <f t="shared" si="35"/>
        <v/>
      </c>
      <c r="AV98" s="9" t="str">
        <f t="shared" si="35"/>
        <v/>
      </c>
      <c r="AW98" s="9" t="str">
        <f t="shared" si="35"/>
        <v/>
      </c>
      <c r="AX98" s="9" t="str">
        <f t="shared" si="35"/>
        <v/>
      </c>
      <c r="AY98" s="9" t="str">
        <f t="shared" si="35"/>
        <v/>
      </c>
      <c r="AZ98" s="9" t="str">
        <f t="shared" si="35"/>
        <v/>
      </c>
      <c r="BA98" s="9" t="str">
        <f t="shared" si="35"/>
        <v/>
      </c>
      <c r="BB98" s="9" t="str">
        <f t="shared" si="35"/>
        <v/>
      </c>
      <c r="BC98" s="9" t="str">
        <f t="shared" si="35"/>
        <v/>
      </c>
      <c r="BD98" s="9" t="str">
        <f t="shared" si="35"/>
        <v/>
      </c>
      <c r="BE98" s="9" t="str">
        <f t="shared" si="36"/>
        <v/>
      </c>
      <c r="BF98" s="9" t="str">
        <f t="shared" si="36"/>
        <v/>
      </c>
      <c r="BG98" s="9" t="str">
        <f t="shared" si="36"/>
        <v/>
      </c>
      <c r="BH98" s="9" t="str">
        <f t="shared" si="36"/>
        <v/>
      </c>
      <c r="BI98" s="9" t="str">
        <f t="shared" si="36"/>
        <v/>
      </c>
      <c r="BJ98" s="9" t="str">
        <f t="shared" si="36"/>
        <v/>
      </c>
      <c r="BK98" s="9" t="str">
        <f t="shared" si="36"/>
        <v/>
      </c>
      <c r="BL98" s="9" t="str">
        <f t="shared" si="36"/>
        <v/>
      </c>
      <c r="BM98" s="9" t="str">
        <f t="shared" si="36"/>
        <v/>
      </c>
      <c r="BN98" s="9" t="str">
        <f t="shared" si="36"/>
        <v/>
      </c>
      <c r="BO98" s="9" t="str">
        <f t="shared" si="37"/>
        <v/>
      </c>
      <c r="BP98" s="9" t="str">
        <f t="shared" si="37"/>
        <v/>
      </c>
      <c r="BQ98" s="9" t="str">
        <f t="shared" si="37"/>
        <v/>
      </c>
      <c r="BR98" s="9" t="str">
        <f t="shared" si="37"/>
        <v/>
      </c>
      <c r="BS98" s="9" t="str">
        <f t="shared" si="37"/>
        <v/>
      </c>
      <c r="BT98" s="9" t="str">
        <f t="shared" si="37"/>
        <v/>
      </c>
      <c r="BU98" s="9" t="str">
        <f t="shared" si="37"/>
        <v/>
      </c>
      <c r="BV98" s="9" t="str">
        <f t="shared" si="37"/>
        <v/>
      </c>
      <c r="BW98" s="9" t="str">
        <f t="shared" si="37"/>
        <v/>
      </c>
      <c r="BX98" s="9" t="str">
        <f t="shared" si="37"/>
        <v/>
      </c>
      <c r="BY98" s="9" t="str">
        <f t="shared" si="37"/>
        <v/>
      </c>
      <c r="BZ98" s="9" t="str">
        <f t="shared" si="37"/>
        <v/>
      </c>
    </row>
    <row r="99" spans="1:78" x14ac:dyDescent="0.25">
      <c r="A99" s="6">
        <v>218</v>
      </c>
      <c r="B99" s="3"/>
      <c r="C99" s="3">
        <v>1</v>
      </c>
      <c r="D99" s="3"/>
      <c r="E99" s="3"/>
      <c r="F99" s="3"/>
      <c r="G99" s="3"/>
      <c r="H99" s="3">
        <v>1</v>
      </c>
      <c r="I99" s="3"/>
      <c r="J99" s="3"/>
      <c r="K99" s="3">
        <v>1</v>
      </c>
      <c r="L99" s="3"/>
      <c r="M99" s="3"/>
      <c r="N99" s="3"/>
      <c r="O99" s="3"/>
      <c r="P99" s="3"/>
      <c r="Q99" s="3"/>
      <c r="R99" s="3"/>
      <c r="S99" s="3"/>
      <c r="T99" s="3"/>
      <c r="U99" s="3"/>
      <c r="V99" s="3"/>
      <c r="W99" s="3"/>
      <c r="X99" s="3"/>
      <c r="Y99" s="3"/>
      <c r="Z99" s="3"/>
      <c r="AA99" s="3"/>
      <c r="AB99" s="3"/>
      <c r="AC99" s="3"/>
      <c r="AD99" s="3"/>
      <c r="AE99" s="3"/>
      <c r="AF99" s="3">
        <v>3</v>
      </c>
      <c r="AH99" s="7">
        <f>SUMPRODUCT(MAX((Table1[post_position])*(Table1[topic_id]=$A99)))</f>
        <v>12</v>
      </c>
      <c r="AI99" s="7" t="str">
        <f>"http://chandoo.org/forums/topic/"&amp;VLOOKUP(A99,'All Topics Data'!$A$2:$C$1243,3,FALSE)</f>
        <v>http://chandoo.org/forums/topic/how-to-create-a-webpage-using-excel</v>
      </c>
      <c r="AJ99" s="7" t="str">
        <f>LEFT(VLOOKUP(A99,'All Topics Data'!$A$2:$C$1243,2,FALSE),40)&amp;REPT("…",LEN(VLOOKUP(A99,'All Topics Data'!$A$2:$C$1243,2,FALSE))&gt;40)</f>
        <v>How to create a webpage using excel?</v>
      </c>
      <c r="AK99" s="9">
        <f t="shared" si="14"/>
        <v>0</v>
      </c>
      <c r="AL99" s="9">
        <f t="shared" si="38"/>
        <v>1</v>
      </c>
      <c r="AM99" s="9">
        <f t="shared" si="38"/>
        <v>0</v>
      </c>
      <c r="AN99" s="9">
        <f t="shared" si="38"/>
        <v>0</v>
      </c>
      <c r="AO99" s="9">
        <f t="shared" si="38"/>
        <v>0</v>
      </c>
      <c r="AP99" s="9">
        <f t="shared" si="38"/>
        <v>0</v>
      </c>
      <c r="AQ99" s="9">
        <f t="shared" si="38"/>
        <v>1</v>
      </c>
      <c r="AR99" s="9">
        <f t="shared" si="38"/>
        <v>0</v>
      </c>
      <c r="AS99" s="9">
        <f t="shared" si="38"/>
        <v>0</v>
      </c>
      <c r="AT99" s="9">
        <f t="shared" si="38"/>
        <v>1</v>
      </c>
      <c r="AU99" s="9">
        <f t="shared" si="35"/>
        <v>0</v>
      </c>
      <c r="AV99" s="9">
        <f t="shared" si="35"/>
        <v>0</v>
      </c>
      <c r="AW99" s="9" t="str">
        <f t="shared" si="35"/>
        <v/>
      </c>
      <c r="AX99" s="9" t="str">
        <f t="shared" si="35"/>
        <v/>
      </c>
      <c r="AY99" s="9" t="str">
        <f t="shared" si="35"/>
        <v/>
      </c>
      <c r="AZ99" s="9" t="str">
        <f t="shared" si="35"/>
        <v/>
      </c>
      <c r="BA99" s="9" t="str">
        <f t="shared" si="35"/>
        <v/>
      </c>
      <c r="BB99" s="9" t="str">
        <f t="shared" si="35"/>
        <v/>
      </c>
      <c r="BC99" s="9" t="str">
        <f t="shared" si="35"/>
        <v/>
      </c>
      <c r="BD99" s="9" t="str">
        <f t="shared" si="35"/>
        <v/>
      </c>
      <c r="BE99" s="9" t="str">
        <f t="shared" si="36"/>
        <v/>
      </c>
      <c r="BF99" s="9" t="str">
        <f t="shared" si="36"/>
        <v/>
      </c>
      <c r="BG99" s="9" t="str">
        <f t="shared" si="36"/>
        <v/>
      </c>
      <c r="BH99" s="9" t="str">
        <f t="shared" si="36"/>
        <v/>
      </c>
      <c r="BI99" s="9" t="str">
        <f t="shared" si="36"/>
        <v/>
      </c>
      <c r="BJ99" s="9" t="str">
        <f t="shared" si="36"/>
        <v/>
      </c>
      <c r="BK99" s="9" t="str">
        <f t="shared" si="36"/>
        <v/>
      </c>
      <c r="BL99" s="9" t="str">
        <f t="shared" si="36"/>
        <v/>
      </c>
      <c r="BM99" s="9" t="str">
        <f t="shared" si="36"/>
        <v/>
      </c>
      <c r="BN99" s="9" t="str">
        <f t="shared" si="36"/>
        <v/>
      </c>
      <c r="BO99" s="9" t="str">
        <f t="shared" si="37"/>
        <v/>
      </c>
      <c r="BP99" s="9" t="str">
        <f t="shared" si="37"/>
        <v/>
      </c>
      <c r="BQ99" s="9" t="str">
        <f t="shared" si="37"/>
        <v/>
      </c>
      <c r="BR99" s="9" t="str">
        <f t="shared" si="37"/>
        <v/>
      </c>
      <c r="BS99" s="9" t="str">
        <f t="shared" si="37"/>
        <v/>
      </c>
      <c r="BT99" s="9" t="str">
        <f t="shared" si="37"/>
        <v/>
      </c>
      <c r="BU99" s="9" t="str">
        <f t="shared" si="37"/>
        <v/>
      </c>
      <c r="BV99" s="9" t="str">
        <f t="shared" si="37"/>
        <v/>
      </c>
      <c r="BW99" s="9" t="str">
        <f t="shared" si="37"/>
        <v/>
      </c>
      <c r="BX99" s="9" t="str">
        <f t="shared" si="37"/>
        <v/>
      </c>
      <c r="BY99" s="9" t="str">
        <f t="shared" si="37"/>
        <v/>
      </c>
      <c r="BZ99" s="9" t="str">
        <f t="shared" si="37"/>
        <v/>
      </c>
    </row>
    <row r="100" spans="1:78" x14ac:dyDescent="0.25">
      <c r="A100" s="6">
        <v>219</v>
      </c>
      <c r="B100" s="3"/>
      <c r="C100" s="3">
        <v>1</v>
      </c>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v>1</v>
      </c>
      <c r="AH100" s="7">
        <f>SUMPRODUCT(MAX((Table1[post_position])*(Table1[topic_id]=$A100)))</f>
        <v>3</v>
      </c>
      <c r="AI100" s="7" t="str">
        <f>"http://chandoo.org/forums/topic/"&amp;VLOOKUP(A100,'All Topics Data'!$A$2:$C$1243,3,FALSE)</f>
        <v>http://chandoo.org/forums/topic/help-with-stacked-bar-chart</v>
      </c>
      <c r="AJ100" s="7" t="str">
        <f>LEFT(VLOOKUP(A100,'All Topics Data'!$A$2:$C$1243,2,FALSE),40)&amp;REPT("…",LEN(VLOOKUP(A100,'All Topics Data'!$A$2:$C$1243,2,FALSE))&gt;40)</f>
        <v>Help with stacked bar chart</v>
      </c>
      <c r="AK100" s="9">
        <f t="shared" si="14"/>
        <v>0</v>
      </c>
      <c r="AL100" s="9">
        <f t="shared" si="38"/>
        <v>1</v>
      </c>
      <c r="AM100" s="9">
        <f t="shared" si="38"/>
        <v>0</v>
      </c>
      <c r="AN100" s="9" t="str">
        <f t="shared" si="38"/>
        <v/>
      </c>
      <c r="AO100" s="9" t="str">
        <f t="shared" si="38"/>
        <v/>
      </c>
      <c r="AP100" s="9" t="str">
        <f t="shared" si="38"/>
        <v/>
      </c>
      <c r="AQ100" s="9" t="str">
        <f t="shared" si="38"/>
        <v/>
      </c>
      <c r="AR100" s="9" t="str">
        <f t="shared" si="38"/>
        <v/>
      </c>
      <c r="AS100" s="9" t="str">
        <f t="shared" si="38"/>
        <v/>
      </c>
      <c r="AT100" s="9" t="str">
        <f t="shared" si="38"/>
        <v/>
      </c>
      <c r="AU100" s="9" t="str">
        <f t="shared" si="35"/>
        <v/>
      </c>
      <c r="AV100" s="9" t="str">
        <f t="shared" si="35"/>
        <v/>
      </c>
      <c r="AW100" s="9" t="str">
        <f t="shared" si="35"/>
        <v/>
      </c>
      <c r="AX100" s="9" t="str">
        <f t="shared" si="35"/>
        <v/>
      </c>
      <c r="AY100" s="9" t="str">
        <f t="shared" si="35"/>
        <v/>
      </c>
      <c r="AZ100" s="9" t="str">
        <f t="shared" si="35"/>
        <v/>
      </c>
      <c r="BA100" s="9" t="str">
        <f t="shared" si="35"/>
        <v/>
      </c>
      <c r="BB100" s="9" t="str">
        <f t="shared" si="35"/>
        <v/>
      </c>
      <c r="BC100" s="9" t="str">
        <f t="shared" si="35"/>
        <v/>
      </c>
      <c r="BD100" s="9" t="str">
        <f t="shared" si="35"/>
        <v/>
      </c>
      <c r="BE100" s="9" t="str">
        <f t="shared" si="36"/>
        <v/>
      </c>
      <c r="BF100" s="9" t="str">
        <f t="shared" si="36"/>
        <v/>
      </c>
      <c r="BG100" s="9" t="str">
        <f t="shared" si="36"/>
        <v/>
      </c>
      <c r="BH100" s="9" t="str">
        <f t="shared" si="36"/>
        <v/>
      </c>
      <c r="BI100" s="9" t="str">
        <f t="shared" si="36"/>
        <v/>
      </c>
      <c r="BJ100" s="9" t="str">
        <f t="shared" si="36"/>
        <v/>
      </c>
      <c r="BK100" s="9" t="str">
        <f t="shared" si="36"/>
        <v/>
      </c>
      <c r="BL100" s="9" t="str">
        <f t="shared" si="36"/>
        <v/>
      </c>
      <c r="BM100" s="9" t="str">
        <f t="shared" si="36"/>
        <v/>
      </c>
      <c r="BN100" s="9" t="str">
        <f t="shared" si="36"/>
        <v/>
      </c>
      <c r="BO100" s="9" t="str">
        <f t="shared" si="37"/>
        <v/>
      </c>
      <c r="BP100" s="9" t="str">
        <f t="shared" si="37"/>
        <v/>
      </c>
      <c r="BQ100" s="9" t="str">
        <f t="shared" si="37"/>
        <v/>
      </c>
      <c r="BR100" s="9" t="str">
        <f t="shared" si="37"/>
        <v/>
      </c>
      <c r="BS100" s="9" t="str">
        <f t="shared" si="37"/>
        <v/>
      </c>
      <c r="BT100" s="9" t="str">
        <f t="shared" si="37"/>
        <v/>
      </c>
      <c r="BU100" s="9" t="str">
        <f t="shared" si="37"/>
        <v/>
      </c>
      <c r="BV100" s="9" t="str">
        <f t="shared" si="37"/>
        <v/>
      </c>
      <c r="BW100" s="9" t="str">
        <f t="shared" si="37"/>
        <v/>
      </c>
      <c r="BX100" s="9" t="str">
        <f t="shared" si="37"/>
        <v/>
      </c>
      <c r="BY100" s="9" t="str">
        <f t="shared" si="37"/>
        <v/>
      </c>
      <c r="BZ100" s="9" t="str">
        <f t="shared" si="37"/>
        <v/>
      </c>
    </row>
    <row r="101" spans="1:78" x14ac:dyDescent="0.25">
      <c r="A101" s="6">
        <v>220</v>
      </c>
      <c r="B101" s="3"/>
      <c r="C101" s="3">
        <v>1</v>
      </c>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v>1</v>
      </c>
      <c r="AH101" s="7">
        <f>SUMPRODUCT(MAX((Table1[post_position])*(Table1[topic_id]=$A101)))</f>
        <v>2</v>
      </c>
      <c r="AI101" s="7" t="str">
        <f>"http://chandoo.org/forums/topic/"&amp;VLOOKUP(A101,'All Topics Data'!$A$2:$C$1243,3,FALSE)</f>
        <v>http://chandoo.org/forums/topic/calendar-pop-up-excel-2007</v>
      </c>
      <c r="AJ101" s="7" t="str">
        <f>LEFT(VLOOKUP(A101,'All Topics Data'!$A$2:$C$1243,2,FALSE),40)&amp;REPT("…",LEN(VLOOKUP(A101,'All Topics Data'!$A$2:$C$1243,2,FALSE))&gt;40)</f>
        <v>Calendar Pop Up Excel 2007</v>
      </c>
      <c r="AK101" s="9">
        <f t="shared" ref="AK101:AK164" si="39">IF(AK$4&lt;=$AH101,IFERROR(GETPIVOTDATA("Hui Reply?",$A$4,"topic_id",$A101,"post_position",AK$4),0),"")</f>
        <v>0</v>
      </c>
      <c r="AL101" s="9">
        <f t="shared" si="38"/>
        <v>1</v>
      </c>
      <c r="AM101" s="9" t="str">
        <f t="shared" si="38"/>
        <v/>
      </c>
      <c r="AN101" s="9" t="str">
        <f t="shared" si="38"/>
        <v/>
      </c>
      <c r="AO101" s="9" t="str">
        <f t="shared" si="38"/>
        <v/>
      </c>
      <c r="AP101" s="9" t="str">
        <f t="shared" si="38"/>
        <v/>
      </c>
      <c r="AQ101" s="9" t="str">
        <f t="shared" si="38"/>
        <v/>
      </c>
      <c r="AR101" s="9" t="str">
        <f t="shared" si="38"/>
        <v/>
      </c>
      <c r="AS101" s="9" t="str">
        <f t="shared" si="38"/>
        <v/>
      </c>
      <c r="AT101" s="9" t="str">
        <f t="shared" si="38"/>
        <v/>
      </c>
      <c r="AU101" s="9" t="str">
        <f t="shared" si="35"/>
        <v/>
      </c>
      <c r="AV101" s="9" t="str">
        <f t="shared" si="35"/>
        <v/>
      </c>
      <c r="AW101" s="9" t="str">
        <f t="shared" si="35"/>
        <v/>
      </c>
      <c r="AX101" s="9" t="str">
        <f t="shared" si="35"/>
        <v/>
      </c>
      <c r="AY101" s="9" t="str">
        <f t="shared" si="35"/>
        <v/>
      </c>
      <c r="AZ101" s="9" t="str">
        <f t="shared" si="35"/>
        <v/>
      </c>
      <c r="BA101" s="9" t="str">
        <f t="shared" si="35"/>
        <v/>
      </c>
      <c r="BB101" s="9" t="str">
        <f t="shared" si="35"/>
        <v/>
      </c>
      <c r="BC101" s="9" t="str">
        <f t="shared" si="35"/>
        <v/>
      </c>
      <c r="BD101" s="9" t="str">
        <f t="shared" si="35"/>
        <v/>
      </c>
      <c r="BE101" s="9" t="str">
        <f t="shared" si="36"/>
        <v/>
      </c>
      <c r="BF101" s="9" t="str">
        <f t="shared" si="36"/>
        <v/>
      </c>
      <c r="BG101" s="9" t="str">
        <f t="shared" si="36"/>
        <v/>
      </c>
      <c r="BH101" s="9" t="str">
        <f t="shared" si="36"/>
        <v/>
      </c>
      <c r="BI101" s="9" t="str">
        <f t="shared" si="36"/>
        <v/>
      </c>
      <c r="BJ101" s="9" t="str">
        <f t="shared" si="36"/>
        <v/>
      </c>
      <c r="BK101" s="9" t="str">
        <f t="shared" si="36"/>
        <v/>
      </c>
      <c r="BL101" s="9" t="str">
        <f t="shared" si="36"/>
        <v/>
      </c>
      <c r="BM101" s="9" t="str">
        <f t="shared" si="36"/>
        <v/>
      </c>
      <c r="BN101" s="9" t="str">
        <f t="shared" si="36"/>
        <v/>
      </c>
      <c r="BO101" s="9" t="str">
        <f t="shared" si="37"/>
        <v/>
      </c>
      <c r="BP101" s="9" t="str">
        <f t="shared" si="37"/>
        <v/>
      </c>
      <c r="BQ101" s="9" t="str">
        <f t="shared" si="37"/>
        <v/>
      </c>
      <c r="BR101" s="9" t="str">
        <f t="shared" si="37"/>
        <v/>
      </c>
      <c r="BS101" s="9" t="str">
        <f t="shared" si="37"/>
        <v/>
      </c>
      <c r="BT101" s="9" t="str">
        <f t="shared" si="37"/>
        <v/>
      </c>
      <c r="BU101" s="9" t="str">
        <f t="shared" si="37"/>
        <v/>
      </c>
      <c r="BV101" s="9" t="str">
        <f t="shared" si="37"/>
        <v/>
      </c>
      <c r="BW101" s="9" t="str">
        <f t="shared" si="37"/>
        <v/>
      </c>
      <c r="BX101" s="9" t="str">
        <f t="shared" si="37"/>
        <v/>
      </c>
      <c r="BY101" s="9" t="str">
        <f t="shared" si="37"/>
        <v/>
      </c>
      <c r="BZ101" s="9" t="str">
        <f t="shared" si="37"/>
        <v/>
      </c>
    </row>
    <row r="102" spans="1:78" x14ac:dyDescent="0.25">
      <c r="A102" s="6">
        <v>221</v>
      </c>
      <c r="B102" s="3"/>
      <c r="C102" s="3">
        <v>1</v>
      </c>
      <c r="D102" s="3"/>
      <c r="E102" s="3">
        <v>1</v>
      </c>
      <c r="F102" s="3"/>
      <c r="G102" s="3">
        <v>1</v>
      </c>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v>3</v>
      </c>
      <c r="AH102" s="7">
        <f>SUMPRODUCT(MAX((Table1[post_position])*(Table1[topic_id]=$A102)))</f>
        <v>6</v>
      </c>
      <c r="AI102" s="7" t="str">
        <f>"http://chandoo.org/forums/topic/"&amp;VLOOKUP(A102,'All Topics Data'!$A$2:$C$1243,3,FALSE)</f>
        <v>http://chandoo.org/forums/topic/how-to-calculate-number-of-working-days-excel-2003</v>
      </c>
      <c r="AJ102" s="7" t="str">
        <f>LEFT(VLOOKUP(A102,'All Topics Data'!$A$2:$C$1243,2,FALSE),40)&amp;REPT("…",LEN(VLOOKUP(A102,'All Topics Data'!$A$2:$C$1243,2,FALSE))&gt;40)</f>
        <v>How to calculate number of working days …</v>
      </c>
      <c r="AK102" s="9">
        <f t="shared" si="39"/>
        <v>0</v>
      </c>
      <c r="AL102" s="9">
        <f t="shared" si="38"/>
        <v>1</v>
      </c>
      <c r="AM102" s="9">
        <f t="shared" si="38"/>
        <v>0</v>
      </c>
      <c r="AN102" s="9">
        <f t="shared" si="38"/>
        <v>1</v>
      </c>
      <c r="AO102" s="9">
        <f t="shared" si="38"/>
        <v>0</v>
      </c>
      <c r="AP102" s="9">
        <f t="shared" si="38"/>
        <v>1</v>
      </c>
      <c r="AQ102" s="9" t="str">
        <f t="shared" si="38"/>
        <v/>
      </c>
      <c r="AR102" s="9" t="str">
        <f t="shared" si="38"/>
        <v/>
      </c>
      <c r="AS102" s="9" t="str">
        <f t="shared" si="38"/>
        <v/>
      </c>
      <c r="AT102" s="9" t="str">
        <f t="shared" si="38"/>
        <v/>
      </c>
      <c r="AU102" s="9" t="str">
        <f t="shared" ref="AU102:BD111" si="40">IF(AU$4&lt;=$AH102,IFERROR(GETPIVOTDATA("Hui Reply?",$A$4,"topic_id",$A102,"post_position",AU$4),0),"")</f>
        <v/>
      </c>
      <c r="AV102" s="9" t="str">
        <f t="shared" si="40"/>
        <v/>
      </c>
      <c r="AW102" s="9" t="str">
        <f t="shared" si="40"/>
        <v/>
      </c>
      <c r="AX102" s="9" t="str">
        <f t="shared" si="40"/>
        <v/>
      </c>
      <c r="AY102" s="9" t="str">
        <f t="shared" si="40"/>
        <v/>
      </c>
      <c r="AZ102" s="9" t="str">
        <f t="shared" si="40"/>
        <v/>
      </c>
      <c r="BA102" s="9" t="str">
        <f t="shared" si="40"/>
        <v/>
      </c>
      <c r="BB102" s="9" t="str">
        <f t="shared" si="40"/>
        <v/>
      </c>
      <c r="BC102" s="9" t="str">
        <f t="shared" si="40"/>
        <v/>
      </c>
      <c r="BD102" s="9" t="str">
        <f t="shared" si="40"/>
        <v/>
      </c>
      <c r="BE102" s="9" t="str">
        <f t="shared" ref="BE102:BN111" si="41">IF(BE$4&lt;=$AH102,IFERROR(GETPIVOTDATA("Hui Reply?",$A$4,"topic_id",$A102,"post_position",BE$4),0),"")</f>
        <v/>
      </c>
      <c r="BF102" s="9" t="str">
        <f t="shared" si="41"/>
        <v/>
      </c>
      <c r="BG102" s="9" t="str">
        <f t="shared" si="41"/>
        <v/>
      </c>
      <c r="BH102" s="9" t="str">
        <f t="shared" si="41"/>
        <v/>
      </c>
      <c r="BI102" s="9" t="str">
        <f t="shared" si="41"/>
        <v/>
      </c>
      <c r="BJ102" s="9" t="str">
        <f t="shared" si="41"/>
        <v/>
      </c>
      <c r="BK102" s="9" t="str">
        <f t="shared" si="41"/>
        <v/>
      </c>
      <c r="BL102" s="9" t="str">
        <f t="shared" si="41"/>
        <v/>
      </c>
      <c r="BM102" s="9" t="str">
        <f t="shared" si="41"/>
        <v/>
      </c>
      <c r="BN102" s="9" t="str">
        <f t="shared" si="41"/>
        <v/>
      </c>
      <c r="BO102" s="9" t="str">
        <f t="shared" ref="BO102:BZ111" si="42">IF(BO$4&lt;=$AH102,IFERROR(GETPIVOTDATA("Hui Reply?",$A$4,"topic_id",$A102,"post_position",BO$4),0),"")</f>
        <v/>
      </c>
      <c r="BP102" s="9" t="str">
        <f t="shared" si="42"/>
        <v/>
      </c>
      <c r="BQ102" s="9" t="str">
        <f t="shared" si="42"/>
        <v/>
      </c>
      <c r="BR102" s="9" t="str">
        <f t="shared" si="42"/>
        <v/>
      </c>
      <c r="BS102" s="9" t="str">
        <f t="shared" si="42"/>
        <v/>
      </c>
      <c r="BT102" s="9" t="str">
        <f t="shared" si="42"/>
        <v/>
      </c>
      <c r="BU102" s="9" t="str">
        <f t="shared" si="42"/>
        <v/>
      </c>
      <c r="BV102" s="9" t="str">
        <f t="shared" si="42"/>
        <v/>
      </c>
      <c r="BW102" s="9" t="str">
        <f t="shared" si="42"/>
        <v/>
      </c>
      <c r="BX102" s="9" t="str">
        <f t="shared" si="42"/>
        <v/>
      </c>
      <c r="BY102" s="9" t="str">
        <f t="shared" si="42"/>
        <v/>
      </c>
      <c r="BZ102" s="9" t="str">
        <f t="shared" si="42"/>
        <v/>
      </c>
    </row>
    <row r="103" spans="1:78" x14ac:dyDescent="0.25">
      <c r="A103" s="6">
        <v>222</v>
      </c>
      <c r="B103" s="3"/>
      <c r="C103" s="3"/>
      <c r="D103" s="3">
        <v>1</v>
      </c>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v>1</v>
      </c>
      <c r="AH103" s="7">
        <f>SUMPRODUCT(MAX((Table1[post_position])*(Table1[topic_id]=$A103)))</f>
        <v>3</v>
      </c>
      <c r="AI103" s="7" t="str">
        <f>"http://chandoo.org/forums/topic/"&amp;VLOOKUP(A103,'All Topics Data'!$A$2:$C$1243,3,FALSE)</f>
        <v>http://chandoo.org/forums/topic/data-validation-1</v>
      </c>
      <c r="AJ103" s="7" t="str">
        <f>LEFT(VLOOKUP(A103,'All Topics Data'!$A$2:$C$1243,2,FALSE),40)&amp;REPT("…",LEN(VLOOKUP(A103,'All Topics Data'!$A$2:$C$1243,2,FALSE))&gt;40)</f>
        <v>Data validation</v>
      </c>
      <c r="AK103" s="9">
        <f t="shared" si="39"/>
        <v>0</v>
      </c>
      <c r="AL103" s="9">
        <f t="shared" ref="AL103:AT112" si="43">IF(AL$4&lt;=$AH103,IFERROR(GETPIVOTDATA("Hui Reply?",$A$4,"topic_id",$A103,"post_position",AL$4),0),"")</f>
        <v>0</v>
      </c>
      <c r="AM103" s="9">
        <f t="shared" si="43"/>
        <v>1</v>
      </c>
      <c r="AN103" s="9" t="str">
        <f t="shared" si="43"/>
        <v/>
      </c>
      <c r="AO103" s="9" t="str">
        <f t="shared" si="43"/>
        <v/>
      </c>
      <c r="AP103" s="9" t="str">
        <f t="shared" si="43"/>
        <v/>
      </c>
      <c r="AQ103" s="9" t="str">
        <f t="shared" si="43"/>
        <v/>
      </c>
      <c r="AR103" s="9" t="str">
        <f t="shared" si="43"/>
        <v/>
      </c>
      <c r="AS103" s="9" t="str">
        <f t="shared" si="43"/>
        <v/>
      </c>
      <c r="AT103" s="9" t="str">
        <f t="shared" si="43"/>
        <v/>
      </c>
      <c r="AU103" s="9" t="str">
        <f t="shared" si="40"/>
        <v/>
      </c>
      <c r="AV103" s="9" t="str">
        <f t="shared" si="40"/>
        <v/>
      </c>
      <c r="AW103" s="9" t="str">
        <f t="shared" si="40"/>
        <v/>
      </c>
      <c r="AX103" s="9" t="str">
        <f t="shared" si="40"/>
        <v/>
      </c>
      <c r="AY103" s="9" t="str">
        <f t="shared" si="40"/>
        <v/>
      </c>
      <c r="AZ103" s="9" t="str">
        <f t="shared" si="40"/>
        <v/>
      </c>
      <c r="BA103" s="9" t="str">
        <f t="shared" si="40"/>
        <v/>
      </c>
      <c r="BB103" s="9" t="str">
        <f t="shared" si="40"/>
        <v/>
      </c>
      <c r="BC103" s="9" t="str">
        <f t="shared" si="40"/>
        <v/>
      </c>
      <c r="BD103" s="9" t="str">
        <f t="shared" si="40"/>
        <v/>
      </c>
      <c r="BE103" s="9" t="str">
        <f t="shared" si="41"/>
        <v/>
      </c>
      <c r="BF103" s="9" t="str">
        <f t="shared" si="41"/>
        <v/>
      </c>
      <c r="BG103" s="9" t="str">
        <f t="shared" si="41"/>
        <v/>
      </c>
      <c r="BH103" s="9" t="str">
        <f t="shared" si="41"/>
        <v/>
      </c>
      <c r="BI103" s="9" t="str">
        <f t="shared" si="41"/>
        <v/>
      </c>
      <c r="BJ103" s="9" t="str">
        <f t="shared" si="41"/>
        <v/>
      </c>
      <c r="BK103" s="9" t="str">
        <f t="shared" si="41"/>
        <v/>
      </c>
      <c r="BL103" s="9" t="str">
        <f t="shared" si="41"/>
        <v/>
      </c>
      <c r="BM103" s="9" t="str">
        <f t="shared" si="41"/>
        <v/>
      </c>
      <c r="BN103" s="9" t="str">
        <f t="shared" si="41"/>
        <v/>
      </c>
      <c r="BO103" s="9" t="str">
        <f t="shared" si="42"/>
        <v/>
      </c>
      <c r="BP103" s="9" t="str">
        <f t="shared" si="42"/>
        <v/>
      </c>
      <c r="BQ103" s="9" t="str">
        <f t="shared" si="42"/>
        <v/>
      </c>
      <c r="BR103" s="9" t="str">
        <f t="shared" si="42"/>
        <v/>
      </c>
      <c r="BS103" s="9" t="str">
        <f t="shared" si="42"/>
        <v/>
      </c>
      <c r="BT103" s="9" t="str">
        <f t="shared" si="42"/>
        <v/>
      </c>
      <c r="BU103" s="9" t="str">
        <f t="shared" si="42"/>
        <v/>
      </c>
      <c r="BV103" s="9" t="str">
        <f t="shared" si="42"/>
        <v/>
      </c>
      <c r="BW103" s="9" t="str">
        <f t="shared" si="42"/>
        <v/>
      </c>
      <c r="BX103" s="9" t="str">
        <f t="shared" si="42"/>
        <v/>
      </c>
      <c r="BY103" s="9" t="str">
        <f t="shared" si="42"/>
        <v/>
      </c>
      <c r="BZ103" s="9" t="str">
        <f t="shared" si="42"/>
        <v/>
      </c>
    </row>
    <row r="104" spans="1:78" x14ac:dyDescent="0.25">
      <c r="A104" s="6">
        <v>223</v>
      </c>
      <c r="B104" s="3"/>
      <c r="C104" s="3">
        <v>1</v>
      </c>
      <c r="D104" s="3"/>
      <c r="E104" s="3"/>
      <c r="F104" s="3">
        <v>1</v>
      </c>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v>2</v>
      </c>
      <c r="AH104" s="7">
        <f>SUMPRODUCT(MAX((Table1[post_position])*(Table1[topic_id]=$A104)))</f>
        <v>5</v>
      </c>
      <c r="AI104" s="7" t="str">
        <f>"http://chandoo.org/forums/topic/"&amp;VLOOKUP(A104,'All Topics Data'!$A$2:$C$1243,3,FALSE)</f>
        <v>http://chandoo.org/forums/topic/skip-logic-based-on-cell-entry</v>
      </c>
      <c r="AJ104" s="7" t="str">
        <f>LEFT(VLOOKUP(A104,'All Topics Data'!$A$2:$C$1243,2,FALSE),40)&amp;REPT("…",LEN(VLOOKUP(A104,'All Topics Data'!$A$2:$C$1243,2,FALSE))&gt;40)</f>
        <v>Skip logic based on cell entry</v>
      </c>
      <c r="AK104" s="9">
        <f t="shared" si="39"/>
        <v>0</v>
      </c>
      <c r="AL104" s="9">
        <f t="shared" si="43"/>
        <v>1</v>
      </c>
      <c r="AM104" s="9">
        <f t="shared" si="43"/>
        <v>0</v>
      </c>
      <c r="AN104" s="9">
        <f t="shared" si="43"/>
        <v>0</v>
      </c>
      <c r="AO104" s="9">
        <f t="shared" si="43"/>
        <v>1</v>
      </c>
      <c r="AP104" s="9" t="str">
        <f t="shared" si="43"/>
        <v/>
      </c>
      <c r="AQ104" s="9" t="str">
        <f t="shared" si="43"/>
        <v/>
      </c>
      <c r="AR104" s="9" t="str">
        <f t="shared" si="43"/>
        <v/>
      </c>
      <c r="AS104" s="9" t="str">
        <f t="shared" si="43"/>
        <v/>
      </c>
      <c r="AT104" s="9" t="str">
        <f t="shared" si="43"/>
        <v/>
      </c>
      <c r="AU104" s="9" t="str">
        <f t="shared" si="40"/>
        <v/>
      </c>
      <c r="AV104" s="9" t="str">
        <f t="shared" si="40"/>
        <v/>
      </c>
      <c r="AW104" s="9" t="str">
        <f t="shared" si="40"/>
        <v/>
      </c>
      <c r="AX104" s="9" t="str">
        <f t="shared" si="40"/>
        <v/>
      </c>
      <c r="AY104" s="9" t="str">
        <f t="shared" si="40"/>
        <v/>
      </c>
      <c r="AZ104" s="9" t="str">
        <f t="shared" si="40"/>
        <v/>
      </c>
      <c r="BA104" s="9" t="str">
        <f t="shared" si="40"/>
        <v/>
      </c>
      <c r="BB104" s="9" t="str">
        <f t="shared" si="40"/>
        <v/>
      </c>
      <c r="BC104" s="9" t="str">
        <f t="shared" si="40"/>
        <v/>
      </c>
      <c r="BD104" s="9" t="str">
        <f t="shared" si="40"/>
        <v/>
      </c>
      <c r="BE104" s="9" t="str">
        <f t="shared" si="41"/>
        <v/>
      </c>
      <c r="BF104" s="9" t="str">
        <f t="shared" si="41"/>
        <v/>
      </c>
      <c r="BG104" s="9" t="str">
        <f t="shared" si="41"/>
        <v/>
      </c>
      <c r="BH104" s="9" t="str">
        <f t="shared" si="41"/>
        <v/>
      </c>
      <c r="BI104" s="9" t="str">
        <f t="shared" si="41"/>
        <v/>
      </c>
      <c r="BJ104" s="9" t="str">
        <f t="shared" si="41"/>
        <v/>
      </c>
      <c r="BK104" s="9" t="str">
        <f t="shared" si="41"/>
        <v/>
      </c>
      <c r="BL104" s="9" t="str">
        <f t="shared" si="41"/>
        <v/>
      </c>
      <c r="BM104" s="9" t="str">
        <f t="shared" si="41"/>
        <v/>
      </c>
      <c r="BN104" s="9" t="str">
        <f t="shared" si="41"/>
        <v/>
      </c>
      <c r="BO104" s="9" t="str">
        <f t="shared" si="42"/>
        <v/>
      </c>
      <c r="BP104" s="9" t="str">
        <f t="shared" si="42"/>
        <v/>
      </c>
      <c r="BQ104" s="9" t="str">
        <f t="shared" si="42"/>
        <v/>
      </c>
      <c r="BR104" s="9" t="str">
        <f t="shared" si="42"/>
        <v/>
      </c>
      <c r="BS104" s="9" t="str">
        <f t="shared" si="42"/>
        <v/>
      </c>
      <c r="BT104" s="9" t="str">
        <f t="shared" si="42"/>
        <v/>
      </c>
      <c r="BU104" s="9" t="str">
        <f t="shared" si="42"/>
        <v/>
      </c>
      <c r="BV104" s="9" t="str">
        <f t="shared" si="42"/>
        <v/>
      </c>
      <c r="BW104" s="9" t="str">
        <f t="shared" si="42"/>
        <v/>
      </c>
      <c r="BX104" s="9" t="str">
        <f t="shared" si="42"/>
        <v/>
      </c>
      <c r="BY104" s="9" t="str">
        <f t="shared" si="42"/>
        <v/>
      </c>
      <c r="BZ104" s="9" t="str">
        <f t="shared" si="42"/>
        <v/>
      </c>
    </row>
    <row r="105" spans="1:78" x14ac:dyDescent="0.25">
      <c r="A105" s="6">
        <v>224</v>
      </c>
      <c r="B105" s="3"/>
      <c r="C105" s="3">
        <v>1</v>
      </c>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v>1</v>
      </c>
      <c r="AH105" s="7">
        <f>SUMPRODUCT(MAX((Table1[post_position])*(Table1[topic_id]=$A105)))</f>
        <v>2</v>
      </c>
      <c r="AI105" s="7" t="str">
        <f>"http://chandoo.org/forums/topic/"&amp;VLOOKUP(A105,'All Topics Data'!$A$2:$C$1243,3,FALSE)</f>
        <v>http://chandoo.org/forums/topic/how-to-include-holidays-to-networkdays-calculation</v>
      </c>
      <c r="AJ105" s="7" t="str">
        <f>LEFT(VLOOKUP(A105,'All Topics Data'!$A$2:$C$1243,2,FALSE),40)&amp;REPT("…",LEN(VLOOKUP(A105,'All Topics Data'!$A$2:$C$1243,2,FALSE))&gt;40)</f>
        <v>How to include holidays to NETWORKDAYS c…</v>
      </c>
      <c r="AK105" s="9">
        <f t="shared" si="39"/>
        <v>0</v>
      </c>
      <c r="AL105" s="9">
        <f t="shared" si="43"/>
        <v>1</v>
      </c>
      <c r="AM105" s="9" t="str">
        <f t="shared" si="43"/>
        <v/>
      </c>
      <c r="AN105" s="9" t="str">
        <f t="shared" si="43"/>
        <v/>
      </c>
      <c r="AO105" s="9" t="str">
        <f t="shared" si="43"/>
        <v/>
      </c>
      <c r="AP105" s="9" t="str">
        <f t="shared" si="43"/>
        <v/>
      </c>
      <c r="AQ105" s="9" t="str">
        <f t="shared" si="43"/>
        <v/>
      </c>
      <c r="AR105" s="9" t="str">
        <f t="shared" si="43"/>
        <v/>
      </c>
      <c r="AS105" s="9" t="str">
        <f t="shared" si="43"/>
        <v/>
      </c>
      <c r="AT105" s="9" t="str">
        <f t="shared" si="43"/>
        <v/>
      </c>
      <c r="AU105" s="9" t="str">
        <f t="shared" si="40"/>
        <v/>
      </c>
      <c r="AV105" s="9" t="str">
        <f t="shared" si="40"/>
        <v/>
      </c>
      <c r="AW105" s="9" t="str">
        <f t="shared" si="40"/>
        <v/>
      </c>
      <c r="AX105" s="9" t="str">
        <f t="shared" si="40"/>
        <v/>
      </c>
      <c r="AY105" s="9" t="str">
        <f t="shared" si="40"/>
        <v/>
      </c>
      <c r="AZ105" s="9" t="str">
        <f t="shared" si="40"/>
        <v/>
      </c>
      <c r="BA105" s="9" t="str">
        <f t="shared" si="40"/>
        <v/>
      </c>
      <c r="BB105" s="9" t="str">
        <f t="shared" si="40"/>
        <v/>
      </c>
      <c r="BC105" s="9" t="str">
        <f t="shared" si="40"/>
        <v/>
      </c>
      <c r="BD105" s="9" t="str">
        <f t="shared" si="40"/>
        <v/>
      </c>
      <c r="BE105" s="9" t="str">
        <f t="shared" si="41"/>
        <v/>
      </c>
      <c r="BF105" s="9" t="str">
        <f t="shared" si="41"/>
        <v/>
      </c>
      <c r="BG105" s="9" t="str">
        <f t="shared" si="41"/>
        <v/>
      </c>
      <c r="BH105" s="9" t="str">
        <f t="shared" si="41"/>
        <v/>
      </c>
      <c r="BI105" s="9" t="str">
        <f t="shared" si="41"/>
        <v/>
      </c>
      <c r="BJ105" s="9" t="str">
        <f t="shared" si="41"/>
        <v/>
      </c>
      <c r="BK105" s="9" t="str">
        <f t="shared" si="41"/>
        <v/>
      </c>
      <c r="BL105" s="9" t="str">
        <f t="shared" si="41"/>
        <v/>
      </c>
      <c r="BM105" s="9" t="str">
        <f t="shared" si="41"/>
        <v/>
      </c>
      <c r="BN105" s="9" t="str">
        <f t="shared" si="41"/>
        <v/>
      </c>
      <c r="BO105" s="9" t="str">
        <f t="shared" si="42"/>
        <v/>
      </c>
      <c r="BP105" s="9" t="str">
        <f t="shared" si="42"/>
        <v/>
      </c>
      <c r="BQ105" s="9" t="str">
        <f t="shared" si="42"/>
        <v/>
      </c>
      <c r="BR105" s="9" t="str">
        <f t="shared" si="42"/>
        <v/>
      </c>
      <c r="BS105" s="9" t="str">
        <f t="shared" si="42"/>
        <v/>
      </c>
      <c r="BT105" s="9" t="str">
        <f t="shared" si="42"/>
        <v/>
      </c>
      <c r="BU105" s="9" t="str">
        <f t="shared" si="42"/>
        <v/>
      </c>
      <c r="BV105" s="9" t="str">
        <f t="shared" si="42"/>
        <v/>
      </c>
      <c r="BW105" s="9" t="str">
        <f t="shared" si="42"/>
        <v/>
      </c>
      <c r="BX105" s="9" t="str">
        <f t="shared" si="42"/>
        <v/>
      </c>
      <c r="BY105" s="9" t="str">
        <f t="shared" si="42"/>
        <v/>
      </c>
      <c r="BZ105" s="9" t="str">
        <f t="shared" si="42"/>
        <v/>
      </c>
    </row>
    <row r="106" spans="1:78" x14ac:dyDescent="0.25">
      <c r="A106" s="6">
        <v>225</v>
      </c>
      <c r="B106" s="3"/>
      <c r="C106" s="3">
        <v>1</v>
      </c>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v>1</v>
      </c>
      <c r="AH106" s="7">
        <f>SUMPRODUCT(MAX((Table1[post_position])*(Table1[topic_id]=$A106)))</f>
        <v>3</v>
      </c>
      <c r="AI106" s="7" t="str">
        <f>"http://chandoo.org/forums/topic/"&amp;VLOOKUP(A106,'All Topics Data'!$A$2:$C$1243,3,FALSE)</f>
        <v>http://chandoo.org/forums/topic/total-elapsed-time-wdate-and-time-picker-60-sp4</v>
      </c>
      <c r="AJ106" s="7" t="str">
        <f>LEFT(VLOOKUP(A106,'All Topics Data'!$A$2:$C$1243,2,FALSE),40)&amp;REPT("…",LEN(VLOOKUP(A106,'All Topics Data'!$A$2:$C$1243,2,FALSE))&gt;40)</f>
        <v>Total elapsed time w/date and time picke…</v>
      </c>
      <c r="AK106" s="9">
        <f t="shared" si="39"/>
        <v>0</v>
      </c>
      <c r="AL106" s="9">
        <f t="shared" si="43"/>
        <v>1</v>
      </c>
      <c r="AM106" s="9">
        <f t="shared" si="43"/>
        <v>0</v>
      </c>
      <c r="AN106" s="9" t="str">
        <f t="shared" si="43"/>
        <v/>
      </c>
      <c r="AO106" s="9" t="str">
        <f t="shared" si="43"/>
        <v/>
      </c>
      <c r="AP106" s="9" t="str">
        <f t="shared" si="43"/>
        <v/>
      </c>
      <c r="AQ106" s="9" t="str">
        <f t="shared" si="43"/>
        <v/>
      </c>
      <c r="AR106" s="9" t="str">
        <f t="shared" si="43"/>
        <v/>
      </c>
      <c r="AS106" s="9" t="str">
        <f t="shared" si="43"/>
        <v/>
      </c>
      <c r="AT106" s="9" t="str">
        <f t="shared" si="43"/>
        <v/>
      </c>
      <c r="AU106" s="9" t="str">
        <f t="shared" si="40"/>
        <v/>
      </c>
      <c r="AV106" s="9" t="str">
        <f t="shared" si="40"/>
        <v/>
      </c>
      <c r="AW106" s="9" t="str">
        <f t="shared" si="40"/>
        <v/>
      </c>
      <c r="AX106" s="9" t="str">
        <f t="shared" si="40"/>
        <v/>
      </c>
      <c r="AY106" s="9" t="str">
        <f t="shared" si="40"/>
        <v/>
      </c>
      <c r="AZ106" s="9" t="str">
        <f t="shared" si="40"/>
        <v/>
      </c>
      <c r="BA106" s="9" t="str">
        <f t="shared" si="40"/>
        <v/>
      </c>
      <c r="BB106" s="9" t="str">
        <f t="shared" si="40"/>
        <v/>
      </c>
      <c r="BC106" s="9" t="str">
        <f t="shared" si="40"/>
        <v/>
      </c>
      <c r="BD106" s="9" t="str">
        <f t="shared" si="40"/>
        <v/>
      </c>
      <c r="BE106" s="9" t="str">
        <f t="shared" si="41"/>
        <v/>
      </c>
      <c r="BF106" s="9" t="str">
        <f t="shared" si="41"/>
        <v/>
      </c>
      <c r="BG106" s="9" t="str">
        <f t="shared" si="41"/>
        <v/>
      </c>
      <c r="BH106" s="9" t="str">
        <f t="shared" si="41"/>
        <v/>
      </c>
      <c r="BI106" s="9" t="str">
        <f t="shared" si="41"/>
        <v/>
      </c>
      <c r="BJ106" s="9" t="str">
        <f t="shared" si="41"/>
        <v/>
      </c>
      <c r="BK106" s="9" t="str">
        <f t="shared" si="41"/>
        <v/>
      </c>
      <c r="BL106" s="9" t="str">
        <f t="shared" si="41"/>
        <v/>
      </c>
      <c r="BM106" s="9" t="str">
        <f t="shared" si="41"/>
        <v/>
      </c>
      <c r="BN106" s="9" t="str">
        <f t="shared" si="41"/>
        <v/>
      </c>
      <c r="BO106" s="9" t="str">
        <f t="shared" si="42"/>
        <v/>
      </c>
      <c r="BP106" s="9" t="str">
        <f t="shared" si="42"/>
        <v/>
      </c>
      <c r="BQ106" s="9" t="str">
        <f t="shared" si="42"/>
        <v/>
      </c>
      <c r="BR106" s="9" t="str">
        <f t="shared" si="42"/>
        <v/>
      </c>
      <c r="BS106" s="9" t="str">
        <f t="shared" si="42"/>
        <v/>
      </c>
      <c r="BT106" s="9" t="str">
        <f t="shared" si="42"/>
        <v/>
      </c>
      <c r="BU106" s="9" t="str">
        <f t="shared" si="42"/>
        <v/>
      </c>
      <c r="BV106" s="9" t="str">
        <f t="shared" si="42"/>
        <v/>
      </c>
      <c r="BW106" s="9" t="str">
        <f t="shared" si="42"/>
        <v/>
      </c>
      <c r="BX106" s="9" t="str">
        <f t="shared" si="42"/>
        <v/>
      </c>
      <c r="BY106" s="9" t="str">
        <f t="shared" si="42"/>
        <v/>
      </c>
      <c r="BZ106" s="9" t="str">
        <f t="shared" si="42"/>
        <v/>
      </c>
    </row>
    <row r="107" spans="1:78" x14ac:dyDescent="0.25">
      <c r="A107" s="6">
        <v>226</v>
      </c>
      <c r="B107" s="3"/>
      <c r="C107" s="3">
        <v>1</v>
      </c>
      <c r="D107" s="3"/>
      <c r="E107" s="3"/>
      <c r="F107" s="3">
        <v>1</v>
      </c>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v>2</v>
      </c>
      <c r="AH107" s="7">
        <f>SUMPRODUCT(MAX((Table1[post_position])*(Table1[topic_id]=$A107)))</f>
        <v>6</v>
      </c>
      <c r="AI107" s="7" t="str">
        <f>"http://chandoo.org/forums/topic/"&amp;VLOOKUP(A107,'All Topics Data'!$A$2:$C$1243,3,FALSE)</f>
        <v>http://chandoo.org/forums/topic/compare-2-columns-highlight-duplicates</v>
      </c>
      <c r="AJ107" s="7" t="str">
        <f>LEFT(VLOOKUP(A107,'All Topics Data'!$A$2:$C$1243,2,FALSE),40)&amp;REPT("…",LEN(VLOOKUP(A107,'All Topics Data'!$A$2:$C$1243,2,FALSE))&gt;40)</f>
        <v>Compare 2 columns highlight duplicates .…</v>
      </c>
      <c r="AK107" s="9">
        <f t="shared" si="39"/>
        <v>0</v>
      </c>
      <c r="AL107" s="9">
        <f t="shared" si="43"/>
        <v>1</v>
      </c>
      <c r="AM107" s="9">
        <f t="shared" si="43"/>
        <v>0</v>
      </c>
      <c r="AN107" s="9">
        <f t="shared" si="43"/>
        <v>0</v>
      </c>
      <c r="AO107" s="9">
        <f t="shared" si="43"/>
        <v>1</v>
      </c>
      <c r="AP107" s="9">
        <f t="shared" si="43"/>
        <v>0</v>
      </c>
      <c r="AQ107" s="9" t="str">
        <f t="shared" si="43"/>
        <v/>
      </c>
      <c r="AR107" s="9" t="str">
        <f t="shared" si="43"/>
        <v/>
      </c>
      <c r="AS107" s="9" t="str">
        <f t="shared" si="43"/>
        <v/>
      </c>
      <c r="AT107" s="9" t="str">
        <f t="shared" si="43"/>
        <v/>
      </c>
      <c r="AU107" s="9" t="str">
        <f t="shared" si="40"/>
        <v/>
      </c>
      <c r="AV107" s="9" t="str">
        <f t="shared" si="40"/>
        <v/>
      </c>
      <c r="AW107" s="9" t="str">
        <f t="shared" si="40"/>
        <v/>
      </c>
      <c r="AX107" s="9" t="str">
        <f t="shared" si="40"/>
        <v/>
      </c>
      <c r="AY107" s="9" t="str">
        <f t="shared" si="40"/>
        <v/>
      </c>
      <c r="AZ107" s="9" t="str">
        <f t="shared" si="40"/>
        <v/>
      </c>
      <c r="BA107" s="9" t="str">
        <f t="shared" si="40"/>
        <v/>
      </c>
      <c r="BB107" s="9" t="str">
        <f t="shared" si="40"/>
        <v/>
      </c>
      <c r="BC107" s="9" t="str">
        <f t="shared" si="40"/>
        <v/>
      </c>
      <c r="BD107" s="9" t="str">
        <f t="shared" si="40"/>
        <v/>
      </c>
      <c r="BE107" s="9" t="str">
        <f t="shared" si="41"/>
        <v/>
      </c>
      <c r="BF107" s="9" t="str">
        <f t="shared" si="41"/>
        <v/>
      </c>
      <c r="BG107" s="9" t="str">
        <f t="shared" si="41"/>
        <v/>
      </c>
      <c r="BH107" s="9" t="str">
        <f t="shared" si="41"/>
        <v/>
      </c>
      <c r="BI107" s="9" t="str">
        <f t="shared" si="41"/>
        <v/>
      </c>
      <c r="BJ107" s="9" t="str">
        <f t="shared" si="41"/>
        <v/>
      </c>
      <c r="BK107" s="9" t="str">
        <f t="shared" si="41"/>
        <v/>
      </c>
      <c r="BL107" s="9" t="str">
        <f t="shared" si="41"/>
        <v/>
      </c>
      <c r="BM107" s="9" t="str">
        <f t="shared" si="41"/>
        <v/>
      </c>
      <c r="BN107" s="9" t="str">
        <f t="shared" si="41"/>
        <v/>
      </c>
      <c r="BO107" s="9" t="str">
        <f t="shared" si="42"/>
        <v/>
      </c>
      <c r="BP107" s="9" t="str">
        <f t="shared" si="42"/>
        <v/>
      </c>
      <c r="BQ107" s="9" t="str">
        <f t="shared" si="42"/>
        <v/>
      </c>
      <c r="BR107" s="9" t="str">
        <f t="shared" si="42"/>
        <v/>
      </c>
      <c r="BS107" s="9" t="str">
        <f t="shared" si="42"/>
        <v/>
      </c>
      <c r="BT107" s="9" t="str">
        <f t="shared" si="42"/>
        <v/>
      </c>
      <c r="BU107" s="9" t="str">
        <f t="shared" si="42"/>
        <v/>
      </c>
      <c r="BV107" s="9" t="str">
        <f t="shared" si="42"/>
        <v/>
      </c>
      <c r="BW107" s="9" t="str">
        <f t="shared" si="42"/>
        <v/>
      </c>
      <c r="BX107" s="9" t="str">
        <f t="shared" si="42"/>
        <v/>
      </c>
      <c r="BY107" s="9" t="str">
        <f t="shared" si="42"/>
        <v/>
      </c>
      <c r="BZ107" s="9" t="str">
        <f t="shared" si="42"/>
        <v/>
      </c>
    </row>
    <row r="108" spans="1:78" x14ac:dyDescent="0.25">
      <c r="A108" s="6">
        <v>227</v>
      </c>
      <c r="B108" s="3"/>
      <c r="C108" s="3"/>
      <c r="D108" s="3">
        <v>1</v>
      </c>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v>1</v>
      </c>
      <c r="AH108" s="7">
        <f>SUMPRODUCT(MAX((Table1[post_position])*(Table1[topic_id]=$A108)))</f>
        <v>3</v>
      </c>
      <c r="AI108" s="7" t="str">
        <f>"http://chandoo.org/forums/topic/"&amp;VLOOKUP(A108,'All Topics Data'!$A$2:$C$1243,3,FALSE)</f>
        <v>http://chandoo.org/forums/topic/trouble-with-a-date-formula</v>
      </c>
      <c r="AJ108" s="7" t="str">
        <f>LEFT(VLOOKUP(A108,'All Topics Data'!$A$2:$C$1243,2,FALSE),40)&amp;REPT("…",LEN(VLOOKUP(A108,'All Topics Data'!$A$2:$C$1243,2,FALSE))&gt;40)</f>
        <v>trouble with a date formula</v>
      </c>
      <c r="AK108" s="9">
        <f t="shared" si="39"/>
        <v>0</v>
      </c>
      <c r="AL108" s="9">
        <f t="shared" si="43"/>
        <v>0</v>
      </c>
      <c r="AM108" s="9">
        <f t="shared" si="43"/>
        <v>1</v>
      </c>
      <c r="AN108" s="9" t="str">
        <f t="shared" si="43"/>
        <v/>
      </c>
      <c r="AO108" s="9" t="str">
        <f t="shared" si="43"/>
        <v/>
      </c>
      <c r="AP108" s="9" t="str">
        <f t="shared" si="43"/>
        <v/>
      </c>
      <c r="AQ108" s="9" t="str">
        <f t="shared" si="43"/>
        <v/>
      </c>
      <c r="AR108" s="9" t="str">
        <f t="shared" si="43"/>
        <v/>
      </c>
      <c r="AS108" s="9" t="str">
        <f t="shared" si="43"/>
        <v/>
      </c>
      <c r="AT108" s="9" t="str">
        <f t="shared" si="43"/>
        <v/>
      </c>
      <c r="AU108" s="9" t="str">
        <f t="shared" si="40"/>
        <v/>
      </c>
      <c r="AV108" s="9" t="str">
        <f t="shared" si="40"/>
        <v/>
      </c>
      <c r="AW108" s="9" t="str">
        <f t="shared" si="40"/>
        <v/>
      </c>
      <c r="AX108" s="9" t="str">
        <f t="shared" si="40"/>
        <v/>
      </c>
      <c r="AY108" s="9" t="str">
        <f t="shared" si="40"/>
        <v/>
      </c>
      <c r="AZ108" s="9" t="str">
        <f t="shared" si="40"/>
        <v/>
      </c>
      <c r="BA108" s="9" t="str">
        <f t="shared" si="40"/>
        <v/>
      </c>
      <c r="BB108" s="9" t="str">
        <f t="shared" si="40"/>
        <v/>
      </c>
      <c r="BC108" s="9" t="str">
        <f t="shared" si="40"/>
        <v/>
      </c>
      <c r="BD108" s="9" t="str">
        <f t="shared" si="40"/>
        <v/>
      </c>
      <c r="BE108" s="9" t="str">
        <f t="shared" si="41"/>
        <v/>
      </c>
      <c r="BF108" s="9" t="str">
        <f t="shared" si="41"/>
        <v/>
      </c>
      <c r="BG108" s="9" t="str">
        <f t="shared" si="41"/>
        <v/>
      </c>
      <c r="BH108" s="9" t="str">
        <f t="shared" si="41"/>
        <v/>
      </c>
      <c r="BI108" s="9" t="str">
        <f t="shared" si="41"/>
        <v/>
      </c>
      <c r="BJ108" s="9" t="str">
        <f t="shared" si="41"/>
        <v/>
      </c>
      <c r="BK108" s="9" t="str">
        <f t="shared" si="41"/>
        <v/>
      </c>
      <c r="BL108" s="9" t="str">
        <f t="shared" si="41"/>
        <v/>
      </c>
      <c r="BM108" s="9" t="str">
        <f t="shared" si="41"/>
        <v/>
      </c>
      <c r="BN108" s="9" t="str">
        <f t="shared" si="41"/>
        <v/>
      </c>
      <c r="BO108" s="9" t="str">
        <f t="shared" si="42"/>
        <v/>
      </c>
      <c r="BP108" s="9" t="str">
        <f t="shared" si="42"/>
        <v/>
      </c>
      <c r="BQ108" s="9" t="str">
        <f t="shared" si="42"/>
        <v/>
      </c>
      <c r="BR108" s="9" t="str">
        <f t="shared" si="42"/>
        <v/>
      </c>
      <c r="BS108" s="9" t="str">
        <f t="shared" si="42"/>
        <v/>
      </c>
      <c r="BT108" s="9" t="str">
        <f t="shared" si="42"/>
        <v/>
      </c>
      <c r="BU108" s="9" t="str">
        <f t="shared" si="42"/>
        <v/>
      </c>
      <c r="BV108" s="9" t="str">
        <f t="shared" si="42"/>
        <v/>
      </c>
      <c r="BW108" s="9" t="str">
        <f t="shared" si="42"/>
        <v/>
      </c>
      <c r="BX108" s="9" t="str">
        <f t="shared" si="42"/>
        <v/>
      </c>
      <c r="BY108" s="9" t="str">
        <f t="shared" si="42"/>
        <v/>
      </c>
      <c r="BZ108" s="9" t="str">
        <f t="shared" si="42"/>
        <v/>
      </c>
    </row>
    <row r="109" spans="1:78" x14ac:dyDescent="0.25">
      <c r="A109" s="6">
        <v>228</v>
      </c>
      <c r="B109" s="3"/>
      <c r="C109" s="3">
        <v>1</v>
      </c>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v>1</v>
      </c>
      <c r="AH109" s="7">
        <f>SUMPRODUCT(MAX((Table1[post_position])*(Table1[topic_id]=$A109)))</f>
        <v>3</v>
      </c>
      <c r="AI109" s="7" t="str">
        <f>"http://chandoo.org/forums/topic/"&amp;VLOOKUP(A109,'All Topics Data'!$A$2:$C$1243,3,FALSE)</f>
        <v>http://chandoo.org/forums/topic/help-i-want-to-identify-the-latest-date-of-my-daily-series</v>
      </c>
      <c r="AJ109" s="7" t="str">
        <f>LEFT(VLOOKUP(A109,'All Topics Data'!$A$2:$C$1243,2,FALSE),40)&amp;REPT("…",LEN(VLOOKUP(A109,'All Topics Data'!$A$2:$C$1243,2,FALSE))&gt;40)</f>
        <v>Help: I want to identify the latest date…</v>
      </c>
      <c r="AK109" s="9">
        <f t="shared" si="39"/>
        <v>0</v>
      </c>
      <c r="AL109" s="9">
        <f t="shared" si="43"/>
        <v>1</v>
      </c>
      <c r="AM109" s="9">
        <f t="shared" si="43"/>
        <v>0</v>
      </c>
      <c r="AN109" s="9" t="str">
        <f t="shared" si="43"/>
        <v/>
      </c>
      <c r="AO109" s="9" t="str">
        <f t="shared" si="43"/>
        <v/>
      </c>
      <c r="AP109" s="9" t="str">
        <f t="shared" si="43"/>
        <v/>
      </c>
      <c r="AQ109" s="9" t="str">
        <f t="shared" si="43"/>
        <v/>
      </c>
      <c r="AR109" s="9" t="str">
        <f t="shared" si="43"/>
        <v/>
      </c>
      <c r="AS109" s="9" t="str">
        <f t="shared" si="43"/>
        <v/>
      </c>
      <c r="AT109" s="9" t="str">
        <f t="shared" si="43"/>
        <v/>
      </c>
      <c r="AU109" s="9" t="str">
        <f t="shared" si="40"/>
        <v/>
      </c>
      <c r="AV109" s="9" t="str">
        <f t="shared" si="40"/>
        <v/>
      </c>
      <c r="AW109" s="9" t="str">
        <f t="shared" si="40"/>
        <v/>
      </c>
      <c r="AX109" s="9" t="str">
        <f t="shared" si="40"/>
        <v/>
      </c>
      <c r="AY109" s="9" t="str">
        <f t="shared" si="40"/>
        <v/>
      </c>
      <c r="AZ109" s="9" t="str">
        <f t="shared" si="40"/>
        <v/>
      </c>
      <c r="BA109" s="9" t="str">
        <f t="shared" si="40"/>
        <v/>
      </c>
      <c r="BB109" s="9" t="str">
        <f t="shared" si="40"/>
        <v/>
      </c>
      <c r="BC109" s="9" t="str">
        <f t="shared" si="40"/>
        <v/>
      </c>
      <c r="BD109" s="9" t="str">
        <f t="shared" si="40"/>
        <v/>
      </c>
      <c r="BE109" s="9" t="str">
        <f t="shared" si="41"/>
        <v/>
      </c>
      <c r="BF109" s="9" t="str">
        <f t="shared" si="41"/>
        <v/>
      </c>
      <c r="BG109" s="9" t="str">
        <f t="shared" si="41"/>
        <v/>
      </c>
      <c r="BH109" s="9" t="str">
        <f t="shared" si="41"/>
        <v/>
      </c>
      <c r="BI109" s="9" t="str">
        <f t="shared" si="41"/>
        <v/>
      </c>
      <c r="BJ109" s="9" t="str">
        <f t="shared" si="41"/>
        <v/>
      </c>
      <c r="BK109" s="9" t="str">
        <f t="shared" si="41"/>
        <v/>
      </c>
      <c r="BL109" s="9" t="str">
        <f t="shared" si="41"/>
        <v/>
      </c>
      <c r="BM109" s="9" t="str">
        <f t="shared" si="41"/>
        <v/>
      </c>
      <c r="BN109" s="9" t="str">
        <f t="shared" si="41"/>
        <v/>
      </c>
      <c r="BO109" s="9" t="str">
        <f t="shared" si="42"/>
        <v/>
      </c>
      <c r="BP109" s="9" t="str">
        <f t="shared" si="42"/>
        <v/>
      </c>
      <c r="BQ109" s="9" t="str">
        <f t="shared" si="42"/>
        <v/>
      </c>
      <c r="BR109" s="9" t="str">
        <f t="shared" si="42"/>
        <v/>
      </c>
      <c r="BS109" s="9" t="str">
        <f t="shared" si="42"/>
        <v/>
      </c>
      <c r="BT109" s="9" t="str">
        <f t="shared" si="42"/>
        <v/>
      </c>
      <c r="BU109" s="9" t="str">
        <f t="shared" si="42"/>
        <v/>
      </c>
      <c r="BV109" s="9" t="str">
        <f t="shared" si="42"/>
        <v/>
      </c>
      <c r="BW109" s="9" t="str">
        <f t="shared" si="42"/>
        <v/>
      </c>
      <c r="BX109" s="9" t="str">
        <f t="shared" si="42"/>
        <v/>
      </c>
      <c r="BY109" s="9" t="str">
        <f t="shared" si="42"/>
        <v/>
      </c>
      <c r="BZ109" s="9" t="str">
        <f t="shared" si="42"/>
        <v/>
      </c>
    </row>
    <row r="110" spans="1:78" x14ac:dyDescent="0.25">
      <c r="A110" s="6">
        <v>229</v>
      </c>
      <c r="B110" s="3"/>
      <c r="C110" s="3">
        <v>1</v>
      </c>
      <c r="D110" s="3"/>
      <c r="E110" s="3"/>
      <c r="F110" s="3"/>
      <c r="G110" s="3"/>
      <c r="H110" s="3">
        <v>1</v>
      </c>
      <c r="I110" s="3"/>
      <c r="J110" s="3"/>
      <c r="K110" s="3"/>
      <c r="L110" s="3"/>
      <c r="M110" s="3"/>
      <c r="N110" s="3"/>
      <c r="O110" s="3"/>
      <c r="P110" s="3"/>
      <c r="Q110" s="3"/>
      <c r="R110" s="3"/>
      <c r="S110" s="3"/>
      <c r="T110" s="3"/>
      <c r="U110" s="3"/>
      <c r="V110" s="3"/>
      <c r="W110" s="3"/>
      <c r="X110" s="3"/>
      <c r="Y110" s="3"/>
      <c r="Z110" s="3"/>
      <c r="AA110" s="3"/>
      <c r="AB110" s="3"/>
      <c r="AC110" s="3"/>
      <c r="AD110" s="3"/>
      <c r="AE110" s="3"/>
      <c r="AF110" s="3">
        <v>2</v>
      </c>
      <c r="AH110" s="7">
        <f>SUMPRODUCT(MAX((Table1[post_position])*(Table1[topic_id]=$A110)))</f>
        <v>7</v>
      </c>
      <c r="AI110" s="7" t="str">
        <f>"http://chandoo.org/forums/topic/"&amp;VLOOKUP(A110,'All Topics Data'!$A$2:$C$1243,3,FALSE)</f>
        <v>http://chandoo.org/forums/topic/more-than-3-conditional-formating</v>
      </c>
      <c r="AJ110" s="7" t="str">
        <f>LEFT(VLOOKUP(A110,'All Topics Data'!$A$2:$C$1243,2,FALSE),40)&amp;REPT("…",LEN(VLOOKUP(A110,'All Topics Data'!$A$2:$C$1243,2,FALSE))&gt;40)</f>
        <v>More than 3 Conditional Formating</v>
      </c>
      <c r="AK110" s="9">
        <f t="shared" si="39"/>
        <v>0</v>
      </c>
      <c r="AL110" s="9">
        <f t="shared" si="43"/>
        <v>1</v>
      </c>
      <c r="AM110" s="9">
        <f t="shared" si="43"/>
        <v>0</v>
      </c>
      <c r="AN110" s="9">
        <f t="shared" si="43"/>
        <v>0</v>
      </c>
      <c r="AO110" s="9">
        <f t="shared" si="43"/>
        <v>0</v>
      </c>
      <c r="AP110" s="9">
        <f t="shared" si="43"/>
        <v>0</v>
      </c>
      <c r="AQ110" s="9">
        <f t="shared" si="43"/>
        <v>1</v>
      </c>
      <c r="AR110" s="9" t="str">
        <f t="shared" si="43"/>
        <v/>
      </c>
      <c r="AS110" s="9" t="str">
        <f t="shared" si="43"/>
        <v/>
      </c>
      <c r="AT110" s="9" t="str">
        <f t="shared" si="43"/>
        <v/>
      </c>
      <c r="AU110" s="9" t="str">
        <f t="shared" si="40"/>
        <v/>
      </c>
      <c r="AV110" s="9" t="str">
        <f t="shared" si="40"/>
        <v/>
      </c>
      <c r="AW110" s="9" t="str">
        <f t="shared" si="40"/>
        <v/>
      </c>
      <c r="AX110" s="9" t="str">
        <f t="shared" si="40"/>
        <v/>
      </c>
      <c r="AY110" s="9" t="str">
        <f t="shared" si="40"/>
        <v/>
      </c>
      <c r="AZ110" s="9" t="str">
        <f t="shared" si="40"/>
        <v/>
      </c>
      <c r="BA110" s="9" t="str">
        <f t="shared" si="40"/>
        <v/>
      </c>
      <c r="BB110" s="9" t="str">
        <f t="shared" si="40"/>
        <v/>
      </c>
      <c r="BC110" s="9" t="str">
        <f t="shared" si="40"/>
        <v/>
      </c>
      <c r="BD110" s="9" t="str">
        <f t="shared" si="40"/>
        <v/>
      </c>
      <c r="BE110" s="9" t="str">
        <f t="shared" si="41"/>
        <v/>
      </c>
      <c r="BF110" s="9" t="str">
        <f t="shared" si="41"/>
        <v/>
      </c>
      <c r="BG110" s="9" t="str">
        <f t="shared" si="41"/>
        <v/>
      </c>
      <c r="BH110" s="9" t="str">
        <f t="shared" si="41"/>
        <v/>
      </c>
      <c r="BI110" s="9" t="str">
        <f t="shared" si="41"/>
        <v/>
      </c>
      <c r="BJ110" s="9" t="str">
        <f t="shared" si="41"/>
        <v/>
      </c>
      <c r="BK110" s="9" t="str">
        <f t="shared" si="41"/>
        <v/>
      </c>
      <c r="BL110" s="9" t="str">
        <f t="shared" si="41"/>
        <v/>
      </c>
      <c r="BM110" s="9" t="str">
        <f t="shared" si="41"/>
        <v/>
      </c>
      <c r="BN110" s="9" t="str">
        <f t="shared" si="41"/>
        <v/>
      </c>
      <c r="BO110" s="9" t="str">
        <f t="shared" si="42"/>
        <v/>
      </c>
      <c r="BP110" s="9" t="str">
        <f t="shared" si="42"/>
        <v/>
      </c>
      <c r="BQ110" s="9" t="str">
        <f t="shared" si="42"/>
        <v/>
      </c>
      <c r="BR110" s="9" t="str">
        <f t="shared" si="42"/>
        <v/>
      </c>
      <c r="BS110" s="9" t="str">
        <f t="shared" si="42"/>
        <v/>
      </c>
      <c r="BT110" s="9" t="str">
        <f t="shared" si="42"/>
        <v/>
      </c>
      <c r="BU110" s="9" t="str">
        <f t="shared" si="42"/>
        <v/>
      </c>
      <c r="BV110" s="9" t="str">
        <f t="shared" si="42"/>
        <v/>
      </c>
      <c r="BW110" s="9" t="str">
        <f t="shared" si="42"/>
        <v/>
      </c>
      <c r="BX110" s="9" t="str">
        <f t="shared" si="42"/>
        <v/>
      </c>
      <c r="BY110" s="9" t="str">
        <f t="shared" si="42"/>
        <v/>
      </c>
      <c r="BZ110" s="9" t="str">
        <f t="shared" si="42"/>
        <v/>
      </c>
    </row>
    <row r="111" spans="1:78" x14ac:dyDescent="0.25">
      <c r="A111" s="6">
        <v>230</v>
      </c>
      <c r="B111" s="3"/>
      <c r="C111" s="3"/>
      <c r="D111" s="3">
        <v>1</v>
      </c>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v>1</v>
      </c>
      <c r="AH111" s="7">
        <f>SUMPRODUCT(MAX((Table1[post_position])*(Table1[topic_id]=$A111)))</f>
        <v>5</v>
      </c>
      <c r="AI111" s="7" t="str">
        <f>"http://chandoo.org/forums/topic/"&amp;VLOOKUP(A111,'All Topics Data'!$A$2:$C$1243,3,FALSE)</f>
        <v>http://chandoo.org/forums/topic/compare-two-columns-and-find-duplicate-and-unique-entries</v>
      </c>
      <c r="AJ111" s="7" t="str">
        <f>LEFT(VLOOKUP(A111,'All Topics Data'!$A$2:$C$1243,2,FALSE),40)&amp;REPT("…",LEN(VLOOKUP(A111,'All Topics Data'!$A$2:$C$1243,2,FALSE))&gt;40)</f>
        <v>Compare two columns and find duplicate a…</v>
      </c>
      <c r="AK111" s="9">
        <f t="shared" si="39"/>
        <v>0</v>
      </c>
      <c r="AL111" s="9">
        <f t="shared" si="43"/>
        <v>0</v>
      </c>
      <c r="AM111" s="9">
        <f t="shared" si="43"/>
        <v>1</v>
      </c>
      <c r="AN111" s="9">
        <f t="shared" si="43"/>
        <v>0</v>
      </c>
      <c r="AO111" s="9">
        <f t="shared" si="43"/>
        <v>0</v>
      </c>
      <c r="AP111" s="9" t="str">
        <f t="shared" si="43"/>
        <v/>
      </c>
      <c r="AQ111" s="9" t="str">
        <f t="shared" si="43"/>
        <v/>
      </c>
      <c r="AR111" s="9" t="str">
        <f t="shared" si="43"/>
        <v/>
      </c>
      <c r="AS111" s="9" t="str">
        <f t="shared" si="43"/>
        <v/>
      </c>
      <c r="AT111" s="9" t="str">
        <f t="shared" si="43"/>
        <v/>
      </c>
      <c r="AU111" s="9" t="str">
        <f t="shared" si="40"/>
        <v/>
      </c>
      <c r="AV111" s="9" t="str">
        <f t="shared" si="40"/>
        <v/>
      </c>
      <c r="AW111" s="9" t="str">
        <f t="shared" si="40"/>
        <v/>
      </c>
      <c r="AX111" s="9" t="str">
        <f t="shared" si="40"/>
        <v/>
      </c>
      <c r="AY111" s="9" t="str">
        <f t="shared" si="40"/>
        <v/>
      </c>
      <c r="AZ111" s="9" t="str">
        <f t="shared" si="40"/>
        <v/>
      </c>
      <c r="BA111" s="9" t="str">
        <f t="shared" si="40"/>
        <v/>
      </c>
      <c r="BB111" s="9" t="str">
        <f t="shared" si="40"/>
        <v/>
      </c>
      <c r="BC111" s="9" t="str">
        <f t="shared" si="40"/>
        <v/>
      </c>
      <c r="BD111" s="9" t="str">
        <f t="shared" si="40"/>
        <v/>
      </c>
      <c r="BE111" s="9" t="str">
        <f t="shared" si="41"/>
        <v/>
      </c>
      <c r="BF111" s="9" t="str">
        <f t="shared" si="41"/>
        <v/>
      </c>
      <c r="BG111" s="9" t="str">
        <f t="shared" si="41"/>
        <v/>
      </c>
      <c r="BH111" s="9" t="str">
        <f t="shared" si="41"/>
        <v/>
      </c>
      <c r="BI111" s="9" t="str">
        <f t="shared" si="41"/>
        <v/>
      </c>
      <c r="BJ111" s="9" t="str">
        <f t="shared" si="41"/>
        <v/>
      </c>
      <c r="BK111" s="9" t="str">
        <f t="shared" si="41"/>
        <v/>
      </c>
      <c r="BL111" s="9" t="str">
        <f t="shared" si="41"/>
        <v/>
      </c>
      <c r="BM111" s="9" t="str">
        <f t="shared" si="41"/>
        <v/>
      </c>
      <c r="BN111" s="9" t="str">
        <f t="shared" si="41"/>
        <v/>
      </c>
      <c r="BO111" s="9" t="str">
        <f t="shared" si="42"/>
        <v/>
      </c>
      <c r="BP111" s="9" t="str">
        <f t="shared" si="42"/>
        <v/>
      </c>
      <c r="BQ111" s="9" t="str">
        <f t="shared" si="42"/>
        <v/>
      </c>
      <c r="BR111" s="9" t="str">
        <f t="shared" si="42"/>
        <v/>
      </c>
      <c r="BS111" s="9" t="str">
        <f t="shared" si="42"/>
        <v/>
      </c>
      <c r="BT111" s="9" t="str">
        <f t="shared" si="42"/>
        <v/>
      </c>
      <c r="BU111" s="9" t="str">
        <f t="shared" si="42"/>
        <v/>
      </c>
      <c r="BV111" s="9" t="str">
        <f t="shared" si="42"/>
        <v/>
      </c>
      <c r="BW111" s="9" t="str">
        <f t="shared" si="42"/>
        <v/>
      </c>
      <c r="BX111" s="9" t="str">
        <f t="shared" si="42"/>
        <v/>
      </c>
      <c r="BY111" s="9" t="str">
        <f t="shared" si="42"/>
        <v/>
      </c>
      <c r="BZ111" s="9" t="str">
        <f t="shared" si="42"/>
        <v/>
      </c>
    </row>
    <row r="112" spans="1:78" x14ac:dyDescent="0.25">
      <c r="A112" s="6">
        <v>231</v>
      </c>
      <c r="B112" s="3"/>
      <c r="C112" s="3">
        <v>1</v>
      </c>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v>1</v>
      </c>
      <c r="AH112" s="7">
        <f>SUMPRODUCT(MAX((Table1[post_position])*(Table1[topic_id]=$A112)))</f>
        <v>4</v>
      </c>
      <c r="AI112" s="7" t="str">
        <f>"http://chandoo.org/forums/topic/"&amp;VLOOKUP(A112,'All Topics Data'!$A$2:$C$1243,3,FALSE)</f>
        <v>http://chandoo.org/forums/topic/calculation-speed-slows-down-with-sumproduct-formulas</v>
      </c>
      <c r="AJ112" s="7" t="str">
        <f>LEFT(VLOOKUP(A112,'All Topics Data'!$A$2:$C$1243,2,FALSE),40)&amp;REPT("…",LEN(VLOOKUP(A112,'All Topics Data'!$A$2:$C$1243,2,FALSE))&gt;40)</f>
        <v>Calculation speed slows down with SUMPRO…</v>
      </c>
      <c r="AK112" s="9">
        <f t="shared" si="39"/>
        <v>0</v>
      </c>
      <c r="AL112" s="9">
        <f t="shared" si="43"/>
        <v>1</v>
      </c>
      <c r="AM112" s="9">
        <f t="shared" si="43"/>
        <v>0</v>
      </c>
      <c r="AN112" s="9">
        <f t="shared" si="43"/>
        <v>0</v>
      </c>
      <c r="AO112" s="9" t="str">
        <f t="shared" si="43"/>
        <v/>
      </c>
      <c r="AP112" s="9" t="str">
        <f t="shared" si="43"/>
        <v/>
      </c>
      <c r="AQ112" s="9" t="str">
        <f t="shared" si="43"/>
        <v/>
      </c>
      <c r="AR112" s="9" t="str">
        <f t="shared" si="43"/>
        <v/>
      </c>
      <c r="AS112" s="9" t="str">
        <f t="shared" si="43"/>
        <v/>
      </c>
      <c r="AT112" s="9" t="str">
        <f t="shared" si="43"/>
        <v/>
      </c>
      <c r="AU112" s="9" t="str">
        <f t="shared" ref="AU112:BD121" si="44">IF(AU$4&lt;=$AH112,IFERROR(GETPIVOTDATA("Hui Reply?",$A$4,"topic_id",$A112,"post_position",AU$4),0),"")</f>
        <v/>
      </c>
      <c r="AV112" s="9" t="str">
        <f t="shared" si="44"/>
        <v/>
      </c>
      <c r="AW112" s="9" t="str">
        <f t="shared" si="44"/>
        <v/>
      </c>
      <c r="AX112" s="9" t="str">
        <f t="shared" si="44"/>
        <v/>
      </c>
      <c r="AY112" s="9" t="str">
        <f t="shared" si="44"/>
        <v/>
      </c>
      <c r="AZ112" s="9" t="str">
        <f t="shared" si="44"/>
        <v/>
      </c>
      <c r="BA112" s="9" t="str">
        <f t="shared" si="44"/>
        <v/>
      </c>
      <c r="BB112" s="9" t="str">
        <f t="shared" si="44"/>
        <v/>
      </c>
      <c r="BC112" s="9" t="str">
        <f t="shared" si="44"/>
        <v/>
      </c>
      <c r="BD112" s="9" t="str">
        <f t="shared" si="44"/>
        <v/>
      </c>
      <c r="BE112" s="9" t="str">
        <f t="shared" ref="BE112:BN121" si="45">IF(BE$4&lt;=$AH112,IFERROR(GETPIVOTDATA("Hui Reply?",$A$4,"topic_id",$A112,"post_position",BE$4),0),"")</f>
        <v/>
      </c>
      <c r="BF112" s="9" t="str">
        <f t="shared" si="45"/>
        <v/>
      </c>
      <c r="BG112" s="9" t="str">
        <f t="shared" si="45"/>
        <v/>
      </c>
      <c r="BH112" s="9" t="str">
        <f t="shared" si="45"/>
        <v/>
      </c>
      <c r="BI112" s="9" t="str">
        <f t="shared" si="45"/>
        <v/>
      </c>
      <c r="BJ112" s="9" t="str">
        <f t="shared" si="45"/>
        <v/>
      </c>
      <c r="BK112" s="9" t="str">
        <f t="shared" si="45"/>
        <v/>
      </c>
      <c r="BL112" s="9" t="str">
        <f t="shared" si="45"/>
        <v/>
      </c>
      <c r="BM112" s="9" t="str">
        <f t="shared" si="45"/>
        <v/>
      </c>
      <c r="BN112" s="9" t="str">
        <f t="shared" si="45"/>
        <v/>
      </c>
      <c r="BO112" s="9" t="str">
        <f t="shared" ref="BO112:BZ121" si="46">IF(BO$4&lt;=$AH112,IFERROR(GETPIVOTDATA("Hui Reply?",$A$4,"topic_id",$A112,"post_position",BO$4),0),"")</f>
        <v/>
      </c>
      <c r="BP112" s="9" t="str">
        <f t="shared" si="46"/>
        <v/>
      </c>
      <c r="BQ112" s="9" t="str">
        <f t="shared" si="46"/>
        <v/>
      </c>
      <c r="BR112" s="9" t="str">
        <f t="shared" si="46"/>
        <v/>
      </c>
      <c r="BS112" s="9" t="str">
        <f t="shared" si="46"/>
        <v/>
      </c>
      <c r="BT112" s="9" t="str">
        <f t="shared" si="46"/>
        <v/>
      </c>
      <c r="BU112" s="9" t="str">
        <f t="shared" si="46"/>
        <v/>
      </c>
      <c r="BV112" s="9" t="str">
        <f t="shared" si="46"/>
        <v/>
      </c>
      <c r="BW112" s="9" t="str">
        <f t="shared" si="46"/>
        <v/>
      </c>
      <c r="BX112" s="9" t="str">
        <f t="shared" si="46"/>
        <v/>
      </c>
      <c r="BY112" s="9" t="str">
        <f t="shared" si="46"/>
        <v/>
      </c>
      <c r="BZ112" s="9" t="str">
        <f t="shared" si="46"/>
        <v/>
      </c>
    </row>
    <row r="113" spans="1:78" x14ac:dyDescent="0.25">
      <c r="A113" s="6">
        <v>232</v>
      </c>
      <c r="B113" s="3"/>
      <c r="C113" s="3">
        <v>1</v>
      </c>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v>1</v>
      </c>
      <c r="AH113" s="7">
        <f>SUMPRODUCT(MAX((Table1[post_position])*(Table1[topic_id]=$A113)))</f>
        <v>2</v>
      </c>
      <c r="AI113" s="7" t="str">
        <f>"http://chandoo.org/forums/topic/"&amp;VLOOKUP(A113,'All Topics Data'!$A$2:$C$1243,3,FALSE)</f>
        <v>http://chandoo.org/forums/topic/icon-sets-in-excel-2010</v>
      </c>
      <c r="AJ113" s="7" t="str">
        <f>LEFT(VLOOKUP(A113,'All Topics Data'!$A$2:$C$1243,2,FALSE),40)&amp;REPT("…",LEN(VLOOKUP(A113,'All Topics Data'!$A$2:$C$1243,2,FALSE))&gt;40)</f>
        <v>icon sets in Excel 2010</v>
      </c>
      <c r="AK113" s="9">
        <f t="shared" si="39"/>
        <v>0</v>
      </c>
      <c r="AL113" s="9">
        <f t="shared" ref="AL113:AT122" si="47">IF(AL$4&lt;=$AH113,IFERROR(GETPIVOTDATA("Hui Reply?",$A$4,"topic_id",$A113,"post_position",AL$4),0),"")</f>
        <v>1</v>
      </c>
      <c r="AM113" s="9" t="str">
        <f t="shared" si="47"/>
        <v/>
      </c>
      <c r="AN113" s="9" t="str">
        <f t="shared" si="47"/>
        <v/>
      </c>
      <c r="AO113" s="9" t="str">
        <f t="shared" si="47"/>
        <v/>
      </c>
      <c r="AP113" s="9" t="str">
        <f t="shared" si="47"/>
        <v/>
      </c>
      <c r="AQ113" s="9" t="str">
        <f t="shared" si="47"/>
        <v/>
      </c>
      <c r="AR113" s="9" t="str">
        <f t="shared" si="47"/>
        <v/>
      </c>
      <c r="AS113" s="9" t="str">
        <f t="shared" si="47"/>
        <v/>
      </c>
      <c r="AT113" s="9" t="str">
        <f t="shared" si="47"/>
        <v/>
      </c>
      <c r="AU113" s="9" t="str">
        <f t="shared" si="44"/>
        <v/>
      </c>
      <c r="AV113" s="9" t="str">
        <f t="shared" si="44"/>
        <v/>
      </c>
      <c r="AW113" s="9" t="str">
        <f t="shared" si="44"/>
        <v/>
      </c>
      <c r="AX113" s="9" t="str">
        <f t="shared" si="44"/>
        <v/>
      </c>
      <c r="AY113" s="9" t="str">
        <f t="shared" si="44"/>
        <v/>
      </c>
      <c r="AZ113" s="9" t="str">
        <f t="shared" si="44"/>
        <v/>
      </c>
      <c r="BA113" s="9" t="str">
        <f t="shared" si="44"/>
        <v/>
      </c>
      <c r="BB113" s="9" t="str">
        <f t="shared" si="44"/>
        <v/>
      </c>
      <c r="BC113" s="9" t="str">
        <f t="shared" si="44"/>
        <v/>
      </c>
      <c r="BD113" s="9" t="str">
        <f t="shared" si="44"/>
        <v/>
      </c>
      <c r="BE113" s="9" t="str">
        <f t="shared" si="45"/>
        <v/>
      </c>
      <c r="BF113" s="9" t="str">
        <f t="shared" si="45"/>
        <v/>
      </c>
      <c r="BG113" s="9" t="str">
        <f t="shared" si="45"/>
        <v/>
      </c>
      <c r="BH113" s="9" t="str">
        <f t="shared" si="45"/>
        <v/>
      </c>
      <c r="BI113" s="9" t="str">
        <f t="shared" si="45"/>
        <v/>
      </c>
      <c r="BJ113" s="9" t="str">
        <f t="shared" si="45"/>
        <v/>
      </c>
      <c r="BK113" s="9" t="str">
        <f t="shared" si="45"/>
        <v/>
      </c>
      <c r="BL113" s="9" t="str">
        <f t="shared" si="45"/>
        <v/>
      </c>
      <c r="BM113" s="9" t="str">
        <f t="shared" si="45"/>
        <v/>
      </c>
      <c r="BN113" s="9" t="str">
        <f t="shared" si="45"/>
        <v/>
      </c>
      <c r="BO113" s="9" t="str">
        <f t="shared" si="46"/>
        <v/>
      </c>
      <c r="BP113" s="9" t="str">
        <f t="shared" si="46"/>
        <v/>
      </c>
      <c r="BQ113" s="9" t="str">
        <f t="shared" si="46"/>
        <v/>
      </c>
      <c r="BR113" s="9" t="str">
        <f t="shared" si="46"/>
        <v/>
      </c>
      <c r="BS113" s="9" t="str">
        <f t="shared" si="46"/>
        <v/>
      </c>
      <c r="BT113" s="9" t="str">
        <f t="shared" si="46"/>
        <v/>
      </c>
      <c r="BU113" s="9" t="str">
        <f t="shared" si="46"/>
        <v/>
      </c>
      <c r="BV113" s="9" t="str">
        <f t="shared" si="46"/>
        <v/>
      </c>
      <c r="BW113" s="9" t="str">
        <f t="shared" si="46"/>
        <v/>
      </c>
      <c r="BX113" s="9" t="str">
        <f t="shared" si="46"/>
        <v/>
      </c>
      <c r="BY113" s="9" t="str">
        <f t="shared" si="46"/>
        <v/>
      </c>
      <c r="BZ113" s="9" t="str">
        <f t="shared" si="46"/>
        <v/>
      </c>
    </row>
    <row r="114" spans="1:78" x14ac:dyDescent="0.25">
      <c r="A114" s="6">
        <v>233</v>
      </c>
      <c r="B114" s="3"/>
      <c r="C114" s="3">
        <v>1</v>
      </c>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v>1</v>
      </c>
      <c r="AH114" s="7">
        <f>SUMPRODUCT(MAX((Table1[post_position])*(Table1[topic_id]=$A114)))</f>
        <v>3</v>
      </c>
      <c r="AI114" s="7" t="str">
        <f>"http://chandoo.org/forums/topic/"&amp;VLOOKUP(A114,'All Topics Data'!$A$2:$C$1243,3,FALSE)</f>
        <v>http://chandoo.org/forums/topic/adding-specific-values-in-a-listhelp</v>
      </c>
      <c r="AJ114" s="7" t="str">
        <f>LEFT(VLOOKUP(A114,'All Topics Data'!$A$2:$C$1243,2,FALSE),40)&amp;REPT("…",LEN(VLOOKUP(A114,'All Topics Data'!$A$2:$C$1243,2,FALSE))&gt;40)</f>
        <v>Adding specific values in a list..HELP!</v>
      </c>
      <c r="AK114" s="9">
        <f t="shared" si="39"/>
        <v>0</v>
      </c>
      <c r="AL114" s="9">
        <f t="shared" si="47"/>
        <v>1</v>
      </c>
      <c r="AM114" s="9">
        <f t="shared" si="47"/>
        <v>0</v>
      </c>
      <c r="AN114" s="9" t="str">
        <f t="shared" si="47"/>
        <v/>
      </c>
      <c r="AO114" s="9" t="str">
        <f t="shared" si="47"/>
        <v/>
      </c>
      <c r="AP114" s="9" t="str">
        <f t="shared" si="47"/>
        <v/>
      </c>
      <c r="AQ114" s="9" t="str">
        <f t="shared" si="47"/>
        <v/>
      </c>
      <c r="AR114" s="9" t="str">
        <f t="shared" si="47"/>
        <v/>
      </c>
      <c r="AS114" s="9" t="str">
        <f t="shared" si="47"/>
        <v/>
      </c>
      <c r="AT114" s="9" t="str">
        <f t="shared" si="47"/>
        <v/>
      </c>
      <c r="AU114" s="9" t="str">
        <f t="shared" si="44"/>
        <v/>
      </c>
      <c r="AV114" s="9" t="str">
        <f t="shared" si="44"/>
        <v/>
      </c>
      <c r="AW114" s="9" t="str">
        <f t="shared" si="44"/>
        <v/>
      </c>
      <c r="AX114" s="9" t="str">
        <f t="shared" si="44"/>
        <v/>
      </c>
      <c r="AY114" s="9" t="str">
        <f t="shared" si="44"/>
        <v/>
      </c>
      <c r="AZ114" s="9" t="str">
        <f t="shared" si="44"/>
        <v/>
      </c>
      <c r="BA114" s="9" t="str">
        <f t="shared" si="44"/>
        <v/>
      </c>
      <c r="BB114" s="9" t="str">
        <f t="shared" si="44"/>
        <v/>
      </c>
      <c r="BC114" s="9" t="str">
        <f t="shared" si="44"/>
        <v/>
      </c>
      <c r="BD114" s="9" t="str">
        <f t="shared" si="44"/>
        <v/>
      </c>
      <c r="BE114" s="9" t="str">
        <f t="shared" si="45"/>
        <v/>
      </c>
      <c r="BF114" s="9" t="str">
        <f t="shared" si="45"/>
        <v/>
      </c>
      <c r="BG114" s="9" t="str">
        <f t="shared" si="45"/>
        <v/>
      </c>
      <c r="BH114" s="9" t="str">
        <f t="shared" si="45"/>
        <v/>
      </c>
      <c r="BI114" s="9" t="str">
        <f t="shared" si="45"/>
        <v/>
      </c>
      <c r="BJ114" s="9" t="str">
        <f t="shared" si="45"/>
        <v/>
      </c>
      <c r="BK114" s="9" t="str">
        <f t="shared" si="45"/>
        <v/>
      </c>
      <c r="BL114" s="9" t="str">
        <f t="shared" si="45"/>
        <v/>
      </c>
      <c r="BM114" s="9" t="str">
        <f t="shared" si="45"/>
        <v/>
      </c>
      <c r="BN114" s="9" t="str">
        <f t="shared" si="45"/>
        <v/>
      </c>
      <c r="BO114" s="9" t="str">
        <f t="shared" si="46"/>
        <v/>
      </c>
      <c r="BP114" s="9" t="str">
        <f t="shared" si="46"/>
        <v/>
      </c>
      <c r="BQ114" s="9" t="str">
        <f t="shared" si="46"/>
        <v/>
      </c>
      <c r="BR114" s="9" t="str">
        <f t="shared" si="46"/>
        <v/>
      </c>
      <c r="BS114" s="9" t="str">
        <f t="shared" si="46"/>
        <v/>
      </c>
      <c r="BT114" s="9" t="str">
        <f t="shared" si="46"/>
        <v/>
      </c>
      <c r="BU114" s="9" t="str">
        <f t="shared" si="46"/>
        <v/>
      </c>
      <c r="BV114" s="9" t="str">
        <f t="shared" si="46"/>
        <v/>
      </c>
      <c r="BW114" s="9" t="str">
        <f t="shared" si="46"/>
        <v/>
      </c>
      <c r="BX114" s="9" t="str">
        <f t="shared" si="46"/>
        <v/>
      </c>
      <c r="BY114" s="9" t="str">
        <f t="shared" si="46"/>
        <v/>
      </c>
      <c r="BZ114" s="9" t="str">
        <f t="shared" si="46"/>
        <v/>
      </c>
    </row>
    <row r="115" spans="1:78" x14ac:dyDescent="0.25">
      <c r="A115" s="6">
        <v>234</v>
      </c>
      <c r="B115" s="3"/>
      <c r="C115" s="3">
        <v>1</v>
      </c>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v>1</v>
      </c>
      <c r="AH115" s="7">
        <f>SUMPRODUCT(MAX((Table1[post_position])*(Table1[topic_id]=$A115)))</f>
        <v>2</v>
      </c>
      <c r="AI115" s="7" t="str">
        <f>"http://chandoo.org/forums/topic/"&amp;VLOOKUP(A115,'All Topics Data'!$A$2:$C$1243,3,FALSE)</f>
        <v>http://chandoo.org/forums/topic/excel-locking-up-macro-enabled</v>
      </c>
      <c r="AJ115" s="7" t="str">
        <f>LEFT(VLOOKUP(A115,'All Topics Data'!$A$2:$C$1243,2,FALSE),40)&amp;REPT("…",LEN(VLOOKUP(A115,'All Topics Data'!$A$2:$C$1243,2,FALSE))&gt;40)</f>
        <v>Excel locking up- macro enabled</v>
      </c>
      <c r="AK115" s="9">
        <f t="shared" si="39"/>
        <v>0</v>
      </c>
      <c r="AL115" s="9">
        <f t="shared" si="47"/>
        <v>1</v>
      </c>
      <c r="AM115" s="9" t="str">
        <f t="shared" si="47"/>
        <v/>
      </c>
      <c r="AN115" s="9" t="str">
        <f t="shared" si="47"/>
        <v/>
      </c>
      <c r="AO115" s="9" t="str">
        <f t="shared" si="47"/>
        <v/>
      </c>
      <c r="AP115" s="9" t="str">
        <f t="shared" si="47"/>
        <v/>
      </c>
      <c r="AQ115" s="9" t="str">
        <f t="shared" si="47"/>
        <v/>
      </c>
      <c r="AR115" s="9" t="str">
        <f t="shared" si="47"/>
        <v/>
      </c>
      <c r="AS115" s="9" t="str">
        <f t="shared" si="47"/>
        <v/>
      </c>
      <c r="AT115" s="9" t="str">
        <f t="shared" si="47"/>
        <v/>
      </c>
      <c r="AU115" s="9" t="str">
        <f t="shared" si="44"/>
        <v/>
      </c>
      <c r="AV115" s="9" t="str">
        <f t="shared" si="44"/>
        <v/>
      </c>
      <c r="AW115" s="9" t="str">
        <f t="shared" si="44"/>
        <v/>
      </c>
      <c r="AX115" s="9" t="str">
        <f t="shared" si="44"/>
        <v/>
      </c>
      <c r="AY115" s="9" t="str">
        <f t="shared" si="44"/>
        <v/>
      </c>
      <c r="AZ115" s="9" t="str">
        <f t="shared" si="44"/>
        <v/>
      </c>
      <c r="BA115" s="9" t="str">
        <f t="shared" si="44"/>
        <v/>
      </c>
      <c r="BB115" s="9" t="str">
        <f t="shared" si="44"/>
        <v/>
      </c>
      <c r="BC115" s="9" t="str">
        <f t="shared" si="44"/>
        <v/>
      </c>
      <c r="BD115" s="9" t="str">
        <f t="shared" si="44"/>
        <v/>
      </c>
      <c r="BE115" s="9" t="str">
        <f t="shared" si="45"/>
        <v/>
      </c>
      <c r="BF115" s="9" t="str">
        <f t="shared" si="45"/>
        <v/>
      </c>
      <c r="BG115" s="9" t="str">
        <f t="shared" si="45"/>
        <v/>
      </c>
      <c r="BH115" s="9" t="str">
        <f t="shared" si="45"/>
        <v/>
      </c>
      <c r="BI115" s="9" t="str">
        <f t="shared" si="45"/>
        <v/>
      </c>
      <c r="BJ115" s="9" t="str">
        <f t="shared" si="45"/>
        <v/>
      </c>
      <c r="BK115" s="9" t="str">
        <f t="shared" si="45"/>
        <v/>
      </c>
      <c r="BL115" s="9" t="str">
        <f t="shared" si="45"/>
        <v/>
      </c>
      <c r="BM115" s="9" t="str">
        <f t="shared" si="45"/>
        <v/>
      </c>
      <c r="BN115" s="9" t="str">
        <f t="shared" si="45"/>
        <v/>
      </c>
      <c r="BO115" s="9" t="str">
        <f t="shared" si="46"/>
        <v/>
      </c>
      <c r="BP115" s="9" t="str">
        <f t="shared" si="46"/>
        <v/>
      </c>
      <c r="BQ115" s="9" t="str">
        <f t="shared" si="46"/>
        <v/>
      </c>
      <c r="BR115" s="9" t="str">
        <f t="shared" si="46"/>
        <v/>
      </c>
      <c r="BS115" s="9" t="str">
        <f t="shared" si="46"/>
        <v/>
      </c>
      <c r="BT115" s="9" t="str">
        <f t="shared" si="46"/>
        <v/>
      </c>
      <c r="BU115" s="9" t="str">
        <f t="shared" si="46"/>
        <v/>
      </c>
      <c r="BV115" s="9" t="str">
        <f t="shared" si="46"/>
        <v/>
      </c>
      <c r="BW115" s="9" t="str">
        <f t="shared" si="46"/>
        <v/>
      </c>
      <c r="BX115" s="9" t="str">
        <f t="shared" si="46"/>
        <v/>
      </c>
      <c r="BY115" s="9" t="str">
        <f t="shared" si="46"/>
        <v/>
      </c>
      <c r="BZ115" s="9" t="str">
        <f t="shared" si="46"/>
        <v/>
      </c>
    </row>
    <row r="116" spans="1:78" x14ac:dyDescent="0.25">
      <c r="A116" s="6">
        <v>236</v>
      </c>
      <c r="B116" s="3"/>
      <c r="C116" s="3">
        <v>1</v>
      </c>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v>1</v>
      </c>
      <c r="AH116" s="7">
        <f>SUMPRODUCT(MAX((Table1[post_position])*(Table1[topic_id]=$A116)))</f>
        <v>2</v>
      </c>
      <c r="AI116" s="7" t="str">
        <f>"http://chandoo.org/forums/topic/"&amp;VLOOKUP(A116,'All Topics Data'!$A$2:$C$1243,3,FALSE)</f>
        <v>http://chandoo.org/forums/topic/help-in-dashboard</v>
      </c>
      <c r="AJ116" s="7" t="str">
        <f>LEFT(VLOOKUP(A116,'All Topics Data'!$A$2:$C$1243,2,FALSE),40)&amp;REPT("…",LEN(VLOOKUP(A116,'All Topics Data'!$A$2:$C$1243,2,FALSE))&gt;40)</f>
        <v>help in dashboard</v>
      </c>
      <c r="AK116" s="9">
        <f t="shared" si="39"/>
        <v>0</v>
      </c>
      <c r="AL116" s="9">
        <f t="shared" si="47"/>
        <v>1</v>
      </c>
      <c r="AM116" s="9" t="str">
        <f t="shared" si="47"/>
        <v/>
      </c>
      <c r="AN116" s="9" t="str">
        <f t="shared" si="47"/>
        <v/>
      </c>
      <c r="AO116" s="9" t="str">
        <f t="shared" si="47"/>
        <v/>
      </c>
      <c r="AP116" s="9" t="str">
        <f t="shared" si="47"/>
        <v/>
      </c>
      <c r="AQ116" s="9" t="str">
        <f t="shared" si="47"/>
        <v/>
      </c>
      <c r="AR116" s="9" t="str">
        <f t="shared" si="47"/>
        <v/>
      </c>
      <c r="AS116" s="9" t="str">
        <f t="shared" si="47"/>
        <v/>
      </c>
      <c r="AT116" s="9" t="str">
        <f t="shared" si="47"/>
        <v/>
      </c>
      <c r="AU116" s="9" t="str">
        <f t="shared" si="44"/>
        <v/>
      </c>
      <c r="AV116" s="9" t="str">
        <f t="shared" si="44"/>
        <v/>
      </c>
      <c r="AW116" s="9" t="str">
        <f t="shared" si="44"/>
        <v/>
      </c>
      <c r="AX116" s="9" t="str">
        <f t="shared" si="44"/>
        <v/>
      </c>
      <c r="AY116" s="9" t="str">
        <f t="shared" si="44"/>
        <v/>
      </c>
      <c r="AZ116" s="9" t="str">
        <f t="shared" si="44"/>
        <v/>
      </c>
      <c r="BA116" s="9" t="str">
        <f t="shared" si="44"/>
        <v/>
      </c>
      <c r="BB116" s="9" t="str">
        <f t="shared" si="44"/>
        <v/>
      </c>
      <c r="BC116" s="9" t="str">
        <f t="shared" si="44"/>
        <v/>
      </c>
      <c r="BD116" s="9" t="str">
        <f t="shared" si="44"/>
        <v/>
      </c>
      <c r="BE116" s="9" t="str">
        <f t="shared" si="45"/>
        <v/>
      </c>
      <c r="BF116" s="9" t="str">
        <f t="shared" si="45"/>
        <v/>
      </c>
      <c r="BG116" s="9" t="str">
        <f t="shared" si="45"/>
        <v/>
      </c>
      <c r="BH116" s="9" t="str">
        <f t="shared" si="45"/>
        <v/>
      </c>
      <c r="BI116" s="9" t="str">
        <f t="shared" si="45"/>
        <v/>
      </c>
      <c r="BJ116" s="9" t="str">
        <f t="shared" si="45"/>
        <v/>
      </c>
      <c r="BK116" s="9" t="str">
        <f t="shared" si="45"/>
        <v/>
      </c>
      <c r="BL116" s="9" t="str">
        <f t="shared" si="45"/>
        <v/>
      </c>
      <c r="BM116" s="9" t="str">
        <f t="shared" si="45"/>
        <v/>
      </c>
      <c r="BN116" s="9" t="str">
        <f t="shared" si="45"/>
        <v/>
      </c>
      <c r="BO116" s="9" t="str">
        <f t="shared" si="46"/>
        <v/>
      </c>
      <c r="BP116" s="9" t="str">
        <f t="shared" si="46"/>
        <v/>
      </c>
      <c r="BQ116" s="9" t="str">
        <f t="shared" si="46"/>
        <v/>
      </c>
      <c r="BR116" s="9" t="str">
        <f t="shared" si="46"/>
        <v/>
      </c>
      <c r="BS116" s="9" t="str">
        <f t="shared" si="46"/>
        <v/>
      </c>
      <c r="BT116" s="9" t="str">
        <f t="shared" si="46"/>
        <v/>
      </c>
      <c r="BU116" s="9" t="str">
        <f t="shared" si="46"/>
        <v/>
      </c>
      <c r="BV116" s="9" t="str">
        <f t="shared" si="46"/>
        <v/>
      </c>
      <c r="BW116" s="9" t="str">
        <f t="shared" si="46"/>
        <v/>
      </c>
      <c r="BX116" s="9" t="str">
        <f t="shared" si="46"/>
        <v/>
      </c>
      <c r="BY116" s="9" t="str">
        <f t="shared" si="46"/>
        <v/>
      </c>
      <c r="BZ116" s="9" t="str">
        <f t="shared" si="46"/>
        <v/>
      </c>
    </row>
    <row r="117" spans="1:78" x14ac:dyDescent="0.25">
      <c r="A117" s="6">
        <v>237</v>
      </c>
      <c r="B117" s="3"/>
      <c r="C117" s="3"/>
      <c r="D117" s="3">
        <v>1</v>
      </c>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v>1</v>
      </c>
      <c r="AH117" s="7">
        <f>SUMPRODUCT(MAX((Table1[post_position])*(Table1[topic_id]=$A117)))</f>
        <v>3</v>
      </c>
      <c r="AI117" s="7" t="str">
        <f>"http://chandoo.org/forums/topic/"&amp;VLOOKUP(A117,'All Topics Data'!$A$2:$C$1243,3,FALSE)</f>
        <v>http://chandoo.org/forums/topic/conditional-formatting</v>
      </c>
      <c r="AJ117" s="7" t="str">
        <f>LEFT(VLOOKUP(A117,'All Topics Data'!$A$2:$C$1243,2,FALSE),40)&amp;REPT("…",LEN(VLOOKUP(A117,'All Topics Data'!$A$2:$C$1243,2,FALSE))&gt;40)</f>
        <v>conditional formatting</v>
      </c>
      <c r="AK117" s="9">
        <f t="shared" si="39"/>
        <v>0</v>
      </c>
      <c r="AL117" s="9">
        <f t="shared" si="47"/>
        <v>0</v>
      </c>
      <c r="AM117" s="9">
        <f t="shared" si="47"/>
        <v>1</v>
      </c>
      <c r="AN117" s="9" t="str">
        <f t="shared" si="47"/>
        <v/>
      </c>
      <c r="AO117" s="9" t="str">
        <f t="shared" si="47"/>
        <v/>
      </c>
      <c r="AP117" s="9" t="str">
        <f t="shared" si="47"/>
        <v/>
      </c>
      <c r="AQ117" s="9" t="str">
        <f t="shared" si="47"/>
        <v/>
      </c>
      <c r="AR117" s="9" t="str">
        <f t="shared" si="47"/>
        <v/>
      </c>
      <c r="AS117" s="9" t="str">
        <f t="shared" si="47"/>
        <v/>
      </c>
      <c r="AT117" s="9" t="str">
        <f t="shared" si="47"/>
        <v/>
      </c>
      <c r="AU117" s="9" t="str">
        <f t="shared" si="44"/>
        <v/>
      </c>
      <c r="AV117" s="9" t="str">
        <f t="shared" si="44"/>
        <v/>
      </c>
      <c r="AW117" s="9" t="str">
        <f t="shared" si="44"/>
        <v/>
      </c>
      <c r="AX117" s="9" t="str">
        <f t="shared" si="44"/>
        <v/>
      </c>
      <c r="AY117" s="9" t="str">
        <f t="shared" si="44"/>
        <v/>
      </c>
      <c r="AZ117" s="9" t="str">
        <f t="shared" si="44"/>
        <v/>
      </c>
      <c r="BA117" s="9" t="str">
        <f t="shared" si="44"/>
        <v/>
      </c>
      <c r="BB117" s="9" t="str">
        <f t="shared" si="44"/>
        <v/>
      </c>
      <c r="BC117" s="9" t="str">
        <f t="shared" si="44"/>
        <v/>
      </c>
      <c r="BD117" s="9" t="str">
        <f t="shared" si="44"/>
        <v/>
      </c>
      <c r="BE117" s="9" t="str">
        <f t="shared" si="45"/>
        <v/>
      </c>
      <c r="BF117" s="9" t="str">
        <f t="shared" si="45"/>
        <v/>
      </c>
      <c r="BG117" s="9" t="str">
        <f t="shared" si="45"/>
        <v/>
      </c>
      <c r="BH117" s="9" t="str">
        <f t="shared" si="45"/>
        <v/>
      </c>
      <c r="BI117" s="9" t="str">
        <f t="shared" si="45"/>
        <v/>
      </c>
      <c r="BJ117" s="9" t="str">
        <f t="shared" si="45"/>
        <v/>
      </c>
      <c r="BK117" s="9" t="str">
        <f t="shared" si="45"/>
        <v/>
      </c>
      <c r="BL117" s="9" t="str">
        <f t="shared" si="45"/>
        <v/>
      </c>
      <c r="BM117" s="9" t="str">
        <f t="shared" si="45"/>
        <v/>
      </c>
      <c r="BN117" s="9" t="str">
        <f t="shared" si="45"/>
        <v/>
      </c>
      <c r="BO117" s="9" t="str">
        <f t="shared" si="46"/>
        <v/>
      </c>
      <c r="BP117" s="9" t="str">
        <f t="shared" si="46"/>
        <v/>
      </c>
      <c r="BQ117" s="9" t="str">
        <f t="shared" si="46"/>
        <v/>
      </c>
      <c r="BR117" s="9" t="str">
        <f t="shared" si="46"/>
        <v/>
      </c>
      <c r="BS117" s="9" t="str">
        <f t="shared" si="46"/>
        <v/>
      </c>
      <c r="BT117" s="9" t="str">
        <f t="shared" si="46"/>
        <v/>
      </c>
      <c r="BU117" s="9" t="str">
        <f t="shared" si="46"/>
        <v/>
      </c>
      <c r="BV117" s="9" t="str">
        <f t="shared" si="46"/>
        <v/>
      </c>
      <c r="BW117" s="9" t="str">
        <f t="shared" si="46"/>
        <v/>
      </c>
      <c r="BX117" s="9" t="str">
        <f t="shared" si="46"/>
        <v/>
      </c>
      <c r="BY117" s="9" t="str">
        <f t="shared" si="46"/>
        <v/>
      </c>
      <c r="BZ117" s="9" t="str">
        <f t="shared" si="46"/>
        <v/>
      </c>
    </row>
    <row r="118" spans="1:78" x14ac:dyDescent="0.25">
      <c r="A118" s="6">
        <v>239</v>
      </c>
      <c r="B118" s="3"/>
      <c r="C118" s="3">
        <v>1</v>
      </c>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v>1</v>
      </c>
      <c r="AH118" s="7">
        <f>SUMPRODUCT(MAX((Table1[post_position])*(Table1[topic_id]=$A118)))</f>
        <v>2</v>
      </c>
      <c r="AI118" s="7" t="str">
        <f>"http://chandoo.org/forums/topic/"&amp;VLOOKUP(A118,'All Topics Data'!$A$2:$C$1243,3,FALSE)</f>
        <v>http://chandoo.org/forums/topic/xl-07-charting-issues-with-dates-time</v>
      </c>
      <c r="AJ118" s="7" t="str">
        <f>LEFT(VLOOKUP(A118,'All Topics Data'!$A$2:$C$1243,2,FALSE),40)&amp;REPT("…",LEN(VLOOKUP(A118,'All Topics Data'!$A$2:$C$1243,2,FALSE))&gt;40)</f>
        <v>xl &amp;#039;07 charting issues with dates &amp;…</v>
      </c>
      <c r="AK118" s="9">
        <f t="shared" si="39"/>
        <v>0</v>
      </c>
      <c r="AL118" s="9">
        <f t="shared" si="47"/>
        <v>1</v>
      </c>
      <c r="AM118" s="9" t="str">
        <f t="shared" si="47"/>
        <v/>
      </c>
      <c r="AN118" s="9" t="str">
        <f t="shared" si="47"/>
        <v/>
      </c>
      <c r="AO118" s="9" t="str">
        <f t="shared" si="47"/>
        <v/>
      </c>
      <c r="AP118" s="9" t="str">
        <f t="shared" si="47"/>
        <v/>
      </c>
      <c r="AQ118" s="9" t="str">
        <f t="shared" si="47"/>
        <v/>
      </c>
      <c r="AR118" s="9" t="str">
        <f t="shared" si="47"/>
        <v/>
      </c>
      <c r="AS118" s="9" t="str">
        <f t="shared" si="47"/>
        <v/>
      </c>
      <c r="AT118" s="9" t="str">
        <f t="shared" si="47"/>
        <v/>
      </c>
      <c r="AU118" s="9" t="str">
        <f t="shared" si="44"/>
        <v/>
      </c>
      <c r="AV118" s="9" t="str">
        <f t="shared" si="44"/>
        <v/>
      </c>
      <c r="AW118" s="9" t="str">
        <f t="shared" si="44"/>
        <v/>
      </c>
      <c r="AX118" s="9" t="str">
        <f t="shared" si="44"/>
        <v/>
      </c>
      <c r="AY118" s="9" t="str">
        <f t="shared" si="44"/>
        <v/>
      </c>
      <c r="AZ118" s="9" t="str">
        <f t="shared" si="44"/>
        <v/>
      </c>
      <c r="BA118" s="9" t="str">
        <f t="shared" si="44"/>
        <v/>
      </c>
      <c r="BB118" s="9" t="str">
        <f t="shared" si="44"/>
        <v/>
      </c>
      <c r="BC118" s="9" t="str">
        <f t="shared" si="44"/>
        <v/>
      </c>
      <c r="BD118" s="9" t="str">
        <f t="shared" si="44"/>
        <v/>
      </c>
      <c r="BE118" s="9" t="str">
        <f t="shared" si="45"/>
        <v/>
      </c>
      <c r="BF118" s="9" t="str">
        <f t="shared" si="45"/>
        <v/>
      </c>
      <c r="BG118" s="9" t="str">
        <f t="shared" si="45"/>
        <v/>
      </c>
      <c r="BH118" s="9" t="str">
        <f t="shared" si="45"/>
        <v/>
      </c>
      <c r="BI118" s="9" t="str">
        <f t="shared" si="45"/>
        <v/>
      </c>
      <c r="BJ118" s="9" t="str">
        <f t="shared" si="45"/>
        <v/>
      </c>
      <c r="BK118" s="9" t="str">
        <f t="shared" si="45"/>
        <v/>
      </c>
      <c r="BL118" s="9" t="str">
        <f t="shared" si="45"/>
        <v/>
      </c>
      <c r="BM118" s="9" t="str">
        <f t="shared" si="45"/>
        <v/>
      </c>
      <c r="BN118" s="9" t="str">
        <f t="shared" si="45"/>
        <v/>
      </c>
      <c r="BO118" s="9" t="str">
        <f t="shared" si="46"/>
        <v/>
      </c>
      <c r="BP118" s="9" t="str">
        <f t="shared" si="46"/>
        <v/>
      </c>
      <c r="BQ118" s="9" t="str">
        <f t="shared" si="46"/>
        <v/>
      </c>
      <c r="BR118" s="9" t="str">
        <f t="shared" si="46"/>
        <v/>
      </c>
      <c r="BS118" s="9" t="str">
        <f t="shared" si="46"/>
        <v/>
      </c>
      <c r="BT118" s="9" t="str">
        <f t="shared" si="46"/>
        <v/>
      </c>
      <c r="BU118" s="9" t="str">
        <f t="shared" si="46"/>
        <v/>
      </c>
      <c r="BV118" s="9" t="str">
        <f t="shared" si="46"/>
        <v/>
      </c>
      <c r="BW118" s="9" t="str">
        <f t="shared" si="46"/>
        <v/>
      </c>
      <c r="BX118" s="9" t="str">
        <f t="shared" si="46"/>
        <v/>
      </c>
      <c r="BY118" s="9" t="str">
        <f t="shared" si="46"/>
        <v/>
      </c>
      <c r="BZ118" s="9" t="str">
        <f t="shared" si="46"/>
        <v/>
      </c>
    </row>
    <row r="119" spans="1:78" x14ac:dyDescent="0.25">
      <c r="A119" s="6">
        <v>241</v>
      </c>
      <c r="B119" s="3"/>
      <c r="C119" s="3"/>
      <c r="D119" s="3"/>
      <c r="E119" s="3"/>
      <c r="F119" s="3"/>
      <c r="G119" s="3"/>
      <c r="H119" s="3">
        <v>1</v>
      </c>
      <c r="I119" s="3"/>
      <c r="J119" s="3"/>
      <c r="K119" s="3"/>
      <c r="L119" s="3"/>
      <c r="M119" s="3"/>
      <c r="N119" s="3"/>
      <c r="O119" s="3"/>
      <c r="P119" s="3"/>
      <c r="Q119" s="3"/>
      <c r="R119" s="3"/>
      <c r="S119" s="3"/>
      <c r="T119" s="3"/>
      <c r="U119" s="3"/>
      <c r="V119" s="3"/>
      <c r="W119" s="3"/>
      <c r="X119" s="3"/>
      <c r="Y119" s="3"/>
      <c r="Z119" s="3"/>
      <c r="AA119" s="3"/>
      <c r="AB119" s="3"/>
      <c r="AC119" s="3"/>
      <c r="AD119" s="3"/>
      <c r="AE119" s="3"/>
      <c r="AF119" s="3">
        <v>1</v>
      </c>
      <c r="AH119" s="7">
        <f>SUMPRODUCT(MAX((Table1[post_position])*(Table1[topic_id]=$A119)))</f>
        <v>11</v>
      </c>
      <c r="AI119" s="7" t="str">
        <f>"http://chandoo.org/forums/topic/"&amp;VLOOKUP(A119,'All Topics Data'!$A$2:$C$1243,3,FALSE)</f>
        <v>http://chandoo.org/forums/topic/looking-for-a-fill-formula</v>
      </c>
      <c r="AJ119" s="7" t="str">
        <f>LEFT(VLOOKUP(A119,'All Topics Data'!$A$2:$C$1243,2,FALSE),40)&amp;REPT("…",LEN(VLOOKUP(A119,'All Topics Data'!$A$2:$C$1243,2,FALSE))&gt;40)</f>
        <v>looking for a fill formula....</v>
      </c>
      <c r="AK119" s="9">
        <f t="shared" si="39"/>
        <v>0</v>
      </c>
      <c r="AL119" s="9">
        <f t="shared" si="47"/>
        <v>0</v>
      </c>
      <c r="AM119" s="9">
        <f t="shared" si="47"/>
        <v>0</v>
      </c>
      <c r="AN119" s="9">
        <f t="shared" si="47"/>
        <v>0</v>
      </c>
      <c r="AO119" s="9">
        <f t="shared" si="47"/>
        <v>0</v>
      </c>
      <c r="AP119" s="9">
        <f t="shared" si="47"/>
        <v>0</v>
      </c>
      <c r="AQ119" s="9">
        <f t="shared" si="47"/>
        <v>1</v>
      </c>
      <c r="AR119" s="9">
        <f t="shared" si="47"/>
        <v>0</v>
      </c>
      <c r="AS119" s="9">
        <f t="shared" si="47"/>
        <v>0</v>
      </c>
      <c r="AT119" s="9">
        <f t="shared" si="47"/>
        <v>0</v>
      </c>
      <c r="AU119" s="9">
        <f t="shared" si="44"/>
        <v>0</v>
      </c>
      <c r="AV119" s="9" t="str">
        <f t="shared" si="44"/>
        <v/>
      </c>
      <c r="AW119" s="9" t="str">
        <f t="shared" si="44"/>
        <v/>
      </c>
      <c r="AX119" s="9" t="str">
        <f t="shared" si="44"/>
        <v/>
      </c>
      <c r="AY119" s="9" t="str">
        <f t="shared" si="44"/>
        <v/>
      </c>
      <c r="AZ119" s="9" t="str">
        <f t="shared" si="44"/>
        <v/>
      </c>
      <c r="BA119" s="9" t="str">
        <f t="shared" si="44"/>
        <v/>
      </c>
      <c r="BB119" s="9" t="str">
        <f t="shared" si="44"/>
        <v/>
      </c>
      <c r="BC119" s="9" t="str">
        <f t="shared" si="44"/>
        <v/>
      </c>
      <c r="BD119" s="9" t="str">
        <f t="shared" si="44"/>
        <v/>
      </c>
      <c r="BE119" s="9" t="str">
        <f t="shared" si="45"/>
        <v/>
      </c>
      <c r="BF119" s="9" t="str">
        <f t="shared" si="45"/>
        <v/>
      </c>
      <c r="BG119" s="9" t="str">
        <f t="shared" si="45"/>
        <v/>
      </c>
      <c r="BH119" s="9" t="str">
        <f t="shared" si="45"/>
        <v/>
      </c>
      <c r="BI119" s="9" t="str">
        <f t="shared" si="45"/>
        <v/>
      </c>
      <c r="BJ119" s="9" t="str">
        <f t="shared" si="45"/>
        <v/>
      </c>
      <c r="BK119" s="9" t="str">
        <f t="shared" si="45"/>
        <v/>
      </c>
      <c r="BL119" s="9" t="str">
        <f t="shared" si="45"/>
        <v/>
      </c>
      <c r="BM119" s="9" t="str">
        <f t="shared" si="45"/>
        <v/>
      </c>
      <c r="BN119" s="9" t="str">
        <f t="shared" si="45"/>
        <v/>
      </c>
      <c r="BO119" s="9" t="str">
        <f t="shared" si="46"/>
        <v/>
      </c>
      <c r="BP119" s="9" t="str">
        <f t="shared" si="46"/>
        <v/>
      </c>
      <c r="BQ119" s="9" t="str">
        <f t="shared" si="46"/>
        <v/>
      </c>
      <c r="BR119" s="9" t="str">
        <f t="shared" si="46"/>
        <v/>
      </c>
      <c r="BS119" s="9" t="str">
        <f t="shared" si="46"/>
        <v/>
      </c>
      <c r="BT119" s="9" t="str">
        <f t="shared" si="46"/>
        <v/>
      </c>
      <c r="BU119" s="9" t="str">
        <f t="shared" si="46"/>
        <v/>
      </c>
      <c r="BV119" s="9" t="str">
        <f t="shared" si="46"/>
        <v/>
      </c>
      <c r="BW119" s="9" t="str">
        <f t="shared" si="46"/>
        <v/>
      </c>
      <c r="BX119" s="9" t="str">
        <f t="shared" si="46"/>
        <v/>
      </c>
      <c r="BY119" s="9" t="str">
        <f t="shared" si="46"/>
        <v/>
      </c>
      <c r="BZ119" s="9" t="str">
        <f t="shared" si="46"/>
        <v/>
      </c>
    </row>
    <row r="120" spans="1:78" x14ac:dyDescent="0.25">
      <c r="A120" s="6">
        <v>244</v>
      </c>
      <c r="B120" s="3"/>
      <c r="C120" s="3">
        <v>1</v>
      </c>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v>1</v>
      </c>
      <c r="AH120" s="7">
        <f>SUMPRODUCT(MAX((Table1[post_position])*(Table1[topic_id]=$A120)))</f>
        <v>2</v>
      </c>
      <c r="AI120" s="7" t="str">
        <f>"http://chandoo.org/forums/topic/"&amp;VLOOKUP(A120,'All Topics Data'!$A$2:$C$1243,3,FALSE)</f>
        <v>http://chandoo.org/forums/topic/project-timing-chart</v>
      </c>
      <c r="AJ120" s="7" t="str">
        <f>LEFT(VLOOKUP(A120,'All Topics Data'!$A$2:$C$1243,2,FALSE),40)&amp;REPT("…",LEN(VLOOKUP(A120,'All Topics Data'!$A$2:$C$1243,2,FALSE))&gt;40)</f>
        <v>Project Timing chart</v>
      </c>
      <c r="AK120" s="9">
        <f t="shared" si="39"/>
        <v>0</v>
      </c>
      <c r="AL120" s="9">
        <f t="shared" si="47"/>
        <v>1</v>
      </c>
      <c r="AM120" s="9" t="str">
        <f t="shared" si="47"/>
        <v/>
      </c>
      <c r="AN120" s="9" t="str">
        <f t="shared" si="47"/>
        <v/>
      </c>
      <c r="AO120" s="9" t="str">
        <f t="shared" si="47"/>
        <v/>
      </c>
      <c r="AP120" s="9" t="str">
        <f t="shared" si="47"/>
        <v/>
      </c>
      <c r="AQ120" s="9" t="str">
        <f t="shared" si="47"/>
        <v/>
      </c>
      <c r="AR120" s="9" t="str">
        <f t="shared" si="47"/>
        <v/>
      </c>
      <c r="AS120" s="9" t="str">
        <f t="shared" si="47"/>
        <v/>
      </c>
      <c r="AT120" s="9" t="str">
        <f t="shared" si="47"/>
        <v/>
      </c>
      <c r="AU120" s="9" t="str">
        <f t="shared" si="44"/>
        <v/>
      </c>
      <c r="AV120" s="9" t="str">
        <f t="shared" si="44"/>
        <v/>
      </c>
      <c r="AW120" s="9" t="str">
        <f t="shared" si="44"/>
        <v/>
      </c>
      <c r="AX120" s="9" t="str">
        <f t="shared" si="44"/>
        <v/>
      </c>
      <c r="AY120" s="9" t="str">
        <f t="shared" si="44"/>
        <v/>
      </c>
      <c r="AZ120" s="9" t="str">
        <f t="shared" si="44"/>
        <v/>
      </c>
      <c r="BA120" s="9" t="str">
        <f t="shared" si="44"/>
        <v/>
      </c>
      <c r="BB120" s="9" t="str">
        <f t="shared" si="44"/>
        <v/>
      </c>
      <c r="BC120" s="9" t="str">
        <f t="shared" si="44"/>
        <v/>
      </c>
      <c r="BD120" s="9" t="str">
        <f t="shared" si="44"/>
        <v/>
      </c>
      <c r="BE120" s="9" t="str">
        <f t="shared" si="45"/>
        <v/>
      </c>
      <c r="BF120" s="9" t="str">
        <f t="shared" si="45"/>
        <v/>
      </c>
      <c r="BG120" s="9" t="str">
        <f t="shared" si="45"/>
        <v/>
      </c>
      <c r="BH120" s="9" t="str">
        <f t="shared" si="45"/>
        <v/>
      </c>
      <c r="BI120" s="9" t="str">
        <f t="shared" si="45"/>
        <v/>
      </c>
      <c r="BJ120" s="9" t="str">
        <f t="shared" si="45"/>
        <v/>
      </c>
      <c r="BK120" s="9" t="str">
        <f t="shared" si="45"/>
        <v/>
      </c>
      <c r="BL120" s="9" t="str">
        <f t="shared" si="45"/>
        <v/>
      </c>
      <c r="BM120" s="9" t="str">
        <f t="shared" si="45"/>
        <v/>
      </c>
      <c r="BN120" s="9" t="str">
        <f t="shared" si="45"/>
        <v/>
      </c>
      <c r="BO120" s="9" t="str">
        <f t="shared" si="46"/>
        <v/>
      </c>
      <c r="BP120" s="9" t="str">
        <f t="shared" si="46"/>
        <v/>
      </c>
      <c r="BQ120" s="9" t="str">
        <f t="shared" si="46"/>
        <v/>
      </c>
      <c r="BR120" s="9" t="str">
        <f t="shared" si="46"/>
        <v/>
      </c>
      <c r="BS120" s="9" t="str">
        <f t="shared" si="46"/>
        <v/>
      </c>
      <c r="BT120" s="9" t="str">
        <f t="shared" si="46"/>
        <v/>
      </c>
      <c r="BU120" s="9" t="str">
        <f t="shared" si="46"/>
        <v/>
      </c>
      <c r="BV120" s="9" t="str">
        <f t="shared" si="46"/>
        <v/>
      </c>
      <c r="BW120" s="9" t="str">
        <f t="shared" si="46"/>
        <v/>
      </c>
      <c r="BX120" s="9" t="str">
        <f t="shared" si="46"/>
        <v/>
      </c>
      <c r="BY120" s="9" t="str">
        <f t="shared" si="46"/>
        <v/>
      </c>
      <c r="BZ120" s="9" t="str">
        <f t="shared" si="46"/>
        <v/>
      </c>
    </row>
    <row r="121" spans="1:78" x14ac:dyDescent="0.25">
      <c r="A121" s="6">
        <v>245</v>
      </c>
      <c r="B121" s="3"/>
      <c r="C121" s="3">
        <v>1</v>
      </c>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v>1</v>
      </c>
      <c r="AH121" s="7">
        <f>SUMPRODUCT(MAX((Table1[post_position])*(Table1[topic_id]=$A121)))</f>
        <v>2</v>
      </c>
      <c r="AI121" s="7" t="str">
        <f>"http://chandoo.org/forums/topic/"&amp;VLOOKUP(A121,'All Topics Data'!$A$2:$C$1243,3,FALSE)</f>
        <v>http://chandoo.org/forums/topic/excel-dashboards-x-web</v>
      </c>
      <c r="AJ121" s="7" t="str">
        <f>LEFT(VLOOKUP(A121,'All Topics Data'!$A$2:$C$1243,2,FALSE),40)&amp;REPT("…",LEN(VLOOKUP(A121,'All Topics Data'!$A$2:$C$1243,2,FALSE))&gt;40)</f>
        <v>Excel DashBoards X Web</v>
      </c>
      <c r="AK121" s="9">
        <f t="shared" si="39"/>
        <v>0</v>
      </c>
      <c r="AL121" s="9">
        <f t="shared" si="47"/>
        <v>1</v>
      </c>
      <c r="AM121" s="9" t="str">
        <f t="shared" si="47"/>
        <v/>
      </c>
      <c r="AN121" s="9" t="str">
        <f t="shared" si="47"/>
        <v/>
      </c>
      <c r="AO121" s="9" t="str">
        <f t="shared" si="47"/>
        <v/>
      </c>
      <c r="AP121" s="9" t="str">
        <f t="shared" si="47"/>
        <v/>
      </c>
      <c r="AQ121" s="9" t="str">
        <f t="shared" si="47"/>
        <v/>
      </c>
      <c r="AR121" s="9" t="str">
        <f t="shared" si="47"/>
        <v/>
      </c>
      <c r="AS121" s="9" t="str">
        <f t="shared" si="47"/>
        <v/>
      </c>
      <c r="AT121" s="9" t="str">
        <f t="shared" si="47"/>
        <v/>
      </c>
      <c r="AU121" s="9" t="str">
        <f t="shared" si="44"/>
        <v/>
      </c>
      <c r="AV121" s="9" t="str">
        <f t="shared" si="44"/>
        <v/>
      </c>
      <c r="AW121" s="9" t="str">
        <f t="shared" si="44"/>
        <v/>
      </c>
      <c r="AX121" s="9" t="str">
        <f t="shared" si="44"/>
        <v/>
      </c>
      <c r="AY121" s="9" t="str">
        <f t="shared" si="44"/>
        <v/>
      </c>
      <c r="AZ121" s="9" t="str">
        <f t="shared" si="44"/>
        <v/>
      </c>
      <c r="BA121" s="9" t="str">
        <f t="shared" si="44"/>
        <v/>
      </c>
      <c r="BB121" s="9" t="str">
        <f t="shared" si="44"/>
        <v/>
      </c>
      <c r="BC121" s="9" t="str">
        <f t="shared" si="44"/>
        <v/>
      </c>
      <c r="BD121" s="9" t="str">
        <f t="shared" si="44"/>
        <v/>
      </c>
      <c r="BE121" s="9" t="str">
        <f t="shared" si="45"/>
        <v/>
      </c>
      <c r="BF121" s="9" t="str">
        <f t="shared" si="45"/>
        <v/>
      </c>
      <c r="BG121" s="9" t="str">
        <f t="shared" si="45"/>
        <v/>
      </c>
      <c r="BH121" s="9" t="str">
        <f t="shared" si="45"/>
        <v/>
      </c>
      <c r="BI121" s="9" t="str">
        <f t="shared" si="45"/>
        <v/>
      </c>
      <c r="BJ121" s="9" t="str">
        <f t="shared" si="45"/>
        <v/>
      </c>
      <c r="BK121" s="9" t="str">
        <f t="shared" si="45"/>
        <v/>
      </c>
      <c r="BL121" s="9" t="str">
        <f t="shared" si="45"/>
        <v/>
      </c>
      <c r="BM121" s="9" t="str">
        <f t="shared" si="45"/>
        <v/>
      </c>
      <c r="BN121" s="9" t="str">
        <f t="shared" si="45"/>
        <v/>
      </c>
      <c r="BO121" s="9" t="str">
        <f t="shared" si="46"/>
        <v/>
      </c>
      <c r="BP121" s="9" t="str">
        <f t="shared" si="46"/>
        <v/>
      </c>
      <c r="BQ121" s="9" t="str">
        <f t="shared" si="46"/>
        <v/>
      </c>
      <c r="BR121" s="9" t="str">
        <f t="shared" si="46"/>
        <v/>
      </c>
      <c r="BS121" s="9" t="str">
        <f t="shared" si="46"/>
        <v/>
      </c>
      <c r="BT121" s="9" t="str">
        <f t="shared" si="46"/>
        <v/>
      </c>
      <c r="BU121" s="9" t="str">
        <f t="shared" si="46"/>
        <v/>
      </c>
      <c r="BV121" s="9" t="str">
        <f t="shared" si="46"/>
        <v/>
      </c>
      <c r="BW121" s="9" t="str">
        <f t="shared" si="46"/>
        <v/>
      </c>
      <c r="BX121" s="9" t="str">
        <f t="shared" si="46"/>
        <v/>
      </c>
      <c r="BY121" s="9" t="str">
        <f t="shared" si="46"/>
        <v/>
      </c>
      <c r="BZ121" s="9" t="str">
        <f t="shared" si="46"/>
        <v/>
      </c>
    </row>
    <row r="122" spans="1:78" x14ac:dyDescent="0.25">
      <c r="A122" s="6">
        <v>247</v>
      </c>
      <c r="B122" s="3"/>
      <c r="C122" s="3">
        <v>1</v>
      </c>
      <c r="D122" s="3">
        <v>1</v>
      </c>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v>2</v>
      </c>
      <c r="AH122" s="7">
        <f>SUMPRODUCT(MAX((Table1[post_position])*(Table1[topic_id]=$A122)))</f>
        <v>3</v>
      </c>
      <c r="AI122" s="7" t="str">
        <f>"http://chandoo.org/forums/topic/"&amp;VLOOKUP(A122,'All Topics Data'!$A$2:$C$1243,3,FALSE)</f>
        <v>http://chandoo.org/forums/topic/simple-date-and-cell-formating-help</v>
      </c>
      <c r="AJ122" s="7" t="str">
        <f>LEFT(VLOOKUP(A122,'All Topics Data'!$A$2:$C$1243,2,FALSE),40)&amp;REPT("…",LEN(VLOOKUP(A122,'All Topics Data'!$A$2:$C$1243,2,FALSE))&gt;40)</f>
        <v>simple date and cell formating help</v>
      </c>
      <c r="AK122" s="9">
        <f t="shared" si="39"/>
        <v>0</v>
      </c>
      <c r="AL122" s="9">
        <f t="shared" si="47"/>
        <v>1</v>
      </c>
      <c r="AM122" s="9">
        <f t="shared" si="47"/>
        <v>1</v>
      </c>
      <c r="AN122" s="9" t="str">
        <f t="shared" si="47"/>
        <v/>
      </c>
      <c r="AO122" s="9" t="str">
        <f t="shared" si="47"/>
        <v/>
      </c>
      <c r="AP122" s="9" t="str">
        <f t="shared" si="47"/>
        <v/>
      </c>
      <c r="AQ122" s="9" t="str">
        <f t="shared" si="47"/>
        <v/>
      </c>
      <c r="AR122" s="9" t="str">
        <f t="shared" si="47"/>
        <v/>
      </c>
      <c r="AS122" s="9" t="str">
        <f t="shared" si="47"/>
        <v/>
      </c>
      <c r="AT122" s="9" t="str">
        <f t="shared" si="47"/>
        <v/>
      </c>
      <c r="AU122" s="9" t="str">
        <f t="shared" ref="AU122:BD131" si="48">IF(AU$4&lt;=$AH122,IFERROR(GETPIVOTDATA("Hui Reply?",$A$4,"topic_id",$A122,"post_position",AU$4),0),"")</f>
        <v/>
      </c>
      <c r="AV122" s="9" t="str">
        <f t="shared" si="48"/>
        <v/>
      </c>
      <c r="AW122" s="9" t="str">
        <f t="shared" si="48"/>
        <v/>
      </c>
      <c r="AX122" s="9" t="str">
        <f t="shared" si="48"/>
        <v/>
      </c>
      <c r="AY122" s="9" t="str">
        <f t="shared" si="48"/>
        <v/>
      </c>
      <c r="AZ122" s="9" t="str">
        <f t="shared" si="48"/>
        <v/>
      </c>
      <c r="BA122" s="9" t="str">
        <f t="shared" si="48"/>
        <v/>
      </c>
      <c r="BB122" s="9" t="str">
        <f t="shared" si="48"/>
        <v/>
      </c>
      <c r="BC122" s="9" t="str">
        <f t="shared" si="48"/>
        <v/>
      </c>
      <c r="BD122" s="9" t="str">
        <f t="shared" si="48"/>
        <v/>
      </c>
      <c r="BE122" s="9" t="str">
        <f t="shared" ref="BE122:BN131" si="49">IF(BE$4&lt;=$AH122,IFERROR(GETPIVOTDATA("Hui Reply?",$A$4,"topic_id",$A122,"post_position",BE$4),0),"")</f>
        <v/>
      </c>
      <c r="BF122" s="9" t="str">
        <f t="shared" si="49"/>
        <v/>
      </c>
      <c r="BG122" s="9" t="str">
        <f t="shared" si="49"/>
        <v/>
      </c>
      <c r="BH122" s="9" t="str">
        <f t="shared" si="49"/>
        <v/>
      </c>
      <c r="BI122" s="9" t="str">
        <f t="shared" si="49"/>
        <v/>
      </c>
      <c r="BJ122" s="9" t="str">
        <f t="shared" si="49"/>
        <v/>
      </c>
      <c r="BK122" s="9" t="str">
        <f t="shared" si="49"/>
        <v/>
      </c>
      <c r="BL122" s="9" t="str">
        <f t="shared" si="49"/>
        <v/>
      </c>
      <c r="BM122" s="9" t="str">
        <f t="shared" si="49"/>
        <v/>
      </c>
      <c r="BN122" s="9" t="str">
        <f t="shared" si="49"/>
        <v/>
      </c>
      <c r="BO122" s="9" t="str">
        <f t="shared" ref="BO122:BZ131" si="50">IF(BO$4&lt;=$AH122,IFERROR(GETPIVOTDATA("Hui Reply?",$A$4,"topic_id",$A122,"post_position",BO$4),0),"")</f>
        <v/>
      </c>
      <c r="BP122" s="9" t="str">
        <f t="shared" si="50"/>
        <v/>
      </c>
      <c r="BQ122" s="9" t="str">
        <f t="shared" si="50"/>
        <v/>
      </c>
      <c r="BR122" s="9" t="str">
        <f t="shared" si="50"/>
        <v/>
      </c>
      <c r="BS122" s="9" t="str">
        <f t="shared" si="50"/>
        <v/>
      </c>
      <c r="BT122" s="9" t="str">
        <f t="shared" si="50"/>
        <v/>
      </c>
      <c r="BU122" s="9" t="str">
        <f t="shared" si="50"/>
        <v/>
      </c>
      <c r="BV122" s="9" t="str">
        <f t="shared" si="50"/>
        <v/>
      </c>
      <c r="BW122" s="9" t="str">
        <f t="shared" si="50"/>
        <v/>
      </c>
      <c r="BX122" s="9" t="str">
        <f t="shared" si="50"/>
        <v/>
      </c>
      <c r="BY122" s="9" t="str">
        <f t="shared" si="50"/>
        <v/>
      </c>
      <c r="BZ122" s="9" t="str">
        <f t="shared" si="50"/>
        <v/>
      </c>
    </row>
    <row r="123" spans="1:78" x14ac:dyDescent="0.25">
      <c r="A123" s="6">
        <v>248</v>
      </c>
      <c r="B123" s="3"/>
      <c r="C123" s="3">
        <v>1</v>
      </c>
      <c r="D123" s="3"/>
      <c r="E123" s="3">
        <v>1</v>
      </c>
      <c r="F123" s="3"/>
      <c r="G123" s="3">
        <v>1</v>
      </c>
      <c r="H123" s="3"/>
      <c r="I123" s="3">
        <v>1</v>
      </c>
      <c r="J123" s="3"/>
      <c r="K123" s="3"/>
      <c r="L123" s="3"/>
      <c r="M123" s="3"/>
      <c r="N123" s="3"/>
      <c r="O123" s="3"/>
      <c r="P123" s="3"/>
      <c r="Q123" s="3"/>
      <c r="R123" s="3"/>
      <c r="S123" s="3"/>
      <c r="T123" s="3"/>
      <c r="U123" s="3"/>
      <c r="V123" s="3"/>
      <c r="W123" s="3"/>
      <c r="X123" s="3"/>
      <c r="Y123" s="3"/>
      <c r="Z123" s="3"/>
      <c r="AA123" s="3"/>
      <c r="AB123" s="3"/>
      <c r="AC123" s="3"/>
      <c r="AD123" s="3"/>
      <c r="AE123" s="3"/>
      <c r="AF123" s="3">
        <v>4</v>
      </c>
      <c r="AH123" s="7">
        <f>SUMPRODUCT(MAX((Table1[post_position])*(Table1[topic_id]=$A123)))</f>
        <v>9</v>
      </c>
      <c r="AI123" s="7" t="str">
        <f>"http://chandoo.org/forums/topic/"&amp;VLOOKUP(A123,'All Topics Data'!$A$2:$C$1243,3,FALSE)</f>
        <v>http://chandoo.org/forums/topic/milestone-tracking</v>
      </c>
      <c r="AJ123" s="7" t="str">
        <f>LEFT(VLOOKUP(A123,'All Topics Data'!$A$2:$C$1243,2,FALSE),40)&amp;REPT("…",LEN(VLOOKUP(A123,'All Topics Data'!$A$2:$C$1243,2,FALSE))&gt;40)</f>
        <v>Milestone Tracking</v>
      </c>
      <c r="AK123" s="9">
        <f t="shared" si="39"/>
        <v>0</v>
      </c>
      <c r="AL123" s="9">
        <f t="shared" ref="AL123:AT132" si="51">IF(AL$4&lt;=$AH123,IFERROR(GETPIVOTDATA("Hui Reply?",$A$4,"topic_id",$A123,"post_position",AL$4),0),"")</f>
        <v>1</v>
      </c>
      <c r="AM123" s="9">
        <f t="shared" si="51"/>
        <v>0</v>
      </c>
      <c r="AN123" s="9">
        <f t="shared" si="51"/>
        <v>1</v>
      </c>
      <c r="AO123" s="9">
        <f t="shared" si="51"/>
        <v>0</v>
      </c>
      <c r="AP123" s="9">
        <f t="shared" si="51"/>
        <v>1</v>
      </c>
      <c r="AQ123" s="9">
        <f t="shared" si="51"/>
        <v>0</v>
      </c>
      <c r="AR123" s="9">
        <f t="shared" si="51"/>
        <v>1</v>
      </c>
      <c r="AS123" s="9">
        <f t="shared" si="51"/>
        <v>0</v>
      </c>
      <c r="AT123" s="9" t="str">
        <f t="shared" si="51"/>
        <v/>
      </c>
      <c r="AU123" s="9" t="str">
        <f t="shared" si="48"/>
        <v/>
      </c>
      <c r="AV123" s="9" t="str">
        <f t="shared" si="48"/>
        <v/>
      </c>
      <c r="AW123" s="9" t="str">
        <f t="shared" si="48"/>
        <v/>
      </c>
      <c r="AX123" s="9" t="str">
        <f t="shared" si="48"/>
        <v/>
      </c>
      <c r="AY123" s="9" t="str">
        <f t="shared" si="48"/>
        <v/>
      </c>
      <c r="AZ123" s="9" t="str">
        <f t="shared" si="48"/>
        <v/>
      </c>
      <c r="BA123" s="9" t="str">
        <f t="shared" si="48"/>
        <v/>
      </c>
      <c r="BB123" s="9" t="str">
        <f t="shared" si="48"/>
        <v/>
      </c>
      <c r="BC123" s="9" t="str">
        <f t="shared" si="48"/>
        <v/>
      </c>
      <c r="BD123" s="9" t="str">
        <f t="shared" si="48"/>
        <v/>
      </c>
      <c r="BE123" s="9" t="str">
        <f t="shared" si="49"/>
        <v/>
      </c>
      <c r="BF123" s="9" t="str">
        <f t="shared" si="49"/>
        <v/>
      </c>
      <c r="BG123" s="9" t="str">
        <f t="shared" si="49"/>
        <v/>
      </c>
      <c r="BH123" s="9" t="str">
        <f t="shared" si="49"/>
        <v/>
      </c>
      <c r="BI123" s="9" t="str">
        <f t="shared" si="49"/>
        <v/>
      </c>
      <c r="BJ123" s="9" t="str">
        <f t="shared" si="49"/>
        <v/>
      </c>
      <c r="BK123" s="9" t="str">
        <f t="shared" si="49"/>
        <v/>
      </c>
      <c r="BL123" s="9" t="str">
        <f t="shared" si="49"/>
        <v/>
      </c>
      <c r="BM123" s="9" t="str">
        <f t="shared" si="49"/>
        <v/>
      </c>
      <c r="BN123" s="9" t="str">
        <f t="shared" si="49"/>
        <v/>
      </c>
      <c r="BO123" s="9" t="str">
        <f t="shared" si="50"/>
        <v/>
      </c>
      <c r="BP123" s="9" t="str">
        <f t="shared" si="50"/>
        <v/>
      </c>
      <c r="BQ123" s="9" t="str">
        <f t="shared" si="50"/>
        <v/>
      </c>
      <c r="BR123" s="9" t="str">
        <f t="shared" si="50"/>
        <v/>
      </c>
      <c r="BS123" s="9" t="str">
        <f t="shared" si="50"/>
        <v/>
      </c>
      <c r="BT123" s="9" t="str">
        <f t="shared" si="50"/>
        <v/>
      </c>
      <c r="BU123" s="9" t="str">
        <f t="shared" si="50"/>
        <v/>
      </c>
      <c r="BV123" s="9" t="str">
        <f t="shared" si="50"/>
        <v/>
      </c>
      <c r="BW123" s="9" t="str">
        <f t="shared" si="50"/>
        <v/>
      </c>
      <c r="BX123" s="9" t="str">
        <f t="shared" si="50"/>
        <v/>
      </c>
      <c r="BY123" s="9" t="str">
        <f t="shared" si="50"/>
        <v/>
      </c>
      <c r="BZ123" s="9" t="str">
        <f t="shared" si="50"/>
        <v/>
      </c>
    </row>
    <row r="124" spans="1:78" x14ac:dyDescent="0.25">
      <c r="A124" s="6">
        <v>250</v>
      </c>
      <c r="B124" s="3"/>
      <c r="C124" s="3">
        <v>1</v>
      </c>
      <c r="D124" s="3"/>
      <c r="E124" s="3"/>
      <c r="F124" s="3"/>
      <c r="G124" s="3">
        <v>1</v>
      </c>
      <c r="H124" s="3">
        <v>1</v>
      </c>
      <c r="I124" s="3"/>
      <c r="J124" s="3"/>
      <c r="K124" s="3"/>
      <c r="L124" s="3"/>
      <c r="M124" s="3"/>
      <c r="N124" s="3"/>
      <c r="O124" s="3"/>
      <c r="P124" s="3"/>
      <c r="Q124" s="3"/>
      <c r="R124" s="3"/>
      <c r="S124" s="3"/>
      <c r="T124" s="3"/>
      <c r="U124" s="3"/>
      <c r="V124" s="3"/>
      <c r="W124" s="3"/>
      <c r="X124" s="3"/>
      <c r="Y124" s="3"/>
      <c r="Z124" s="3"/>
      <c r="AA124" s="3"/>
      <c r="AB124" s="3"/>
      <c r="AC124" s="3"/>
      <c r="AD124" s="3"/>
      <c r="AE124" s="3"/>
      <c r="AF124" s="3">
        <v>3</v>
      </c>
      <c r="AH124" s="7">
        <f>SUMPRODUCT(MAX((Table1[post_position])*(Table1[topic_id]=$A124)))</f>
        <v>8</v>
      </c>
      <c r="AI124" s="7" t="str">
        <f>"http://chandoo.org/forums/topic/"&amp;VLOOKUP(A124,'All Topics Data'!$A$2:$C$1243,3,FALSE)</f>
        <v>http://chandoo.org/forums/topic/referencing-range-with-column-heading</v>
      </c>
      <c r="AJ124" s="7" t="str">
        <f>LEFT(VLOOKUP(A124,'All Topics Data'!$A$2:$C$1243,2,FALSE),40)&amp;REPT("…",LEN(VLOOKUP(A124,'All Topics Data'!$A$2:$C$1243,2,FALSE))&gt;40)</f>
        <v>Referencing range with column heading</v>
      </c>
      <c r="AK124" s="9">
        <f t="shared" si="39"/>
        <v>0</v>
      </c>
      <c r="AL124" s="9">
        <f t="shared" si="51"/>
        <v>1</v>
      </c>
      <c r="AM124" s="9">
        <f t="shared" si="51"/>
        <v>0</v>
      </c>
      <c r="AN124" s="9">
        <f t="shared" si="51"/>
        <v>0</v>
      </c>
      <c r="AO124" s="9">
        <f t="shared" si="51"/>
        <v>0</v>
      </c>
      <c r="AP124" s="9">
        <f t="shared" si="51"/>
        <v>1</v>
      </c>
      <c r="AQ124" s="9">
        <f t="shared" si="51"/>
        <v>1</v>
      </c>
      <c r="AR124" s="9">
        <f t="shared" si="51"/>
        <v>0</v>
      </c>
      <c r="AS124" s="9" t="str">
        <f t="shared" si="51"/>
        <v/>
      </c>
      <c r="AT124" s="9" t="str">
        <f t="shared" si="51"/>
        <v/>
      </c>
      <c r="AU124" s="9" t="str">
        <f t="shared" si="48"/>
        <v/>
      </c>
      <c r="AV124" s="9" t="str">
        <f t="shared" si="48"/>
        <v/>
      </c>
      <c r="AW124" s="9" t="str">
        <f t="shared" si="48"/>
        <v/>
      </c>
      <c r="AX124" s="9" t="str">
        <f t="shared" si="48"/>
        <v/>
      </c>
      <c r="AY124" s="9" t="str">
        <f t="shared" si="48"/>
        <v/>
      </c>
      <c r="AZ124" s="9" t="str">
        <f t="shared" si="48"/>
        <v/>
      </c>
      <c r="BA124" s="9" t="str">
        <f t="shared" si="48"/>
        <v/>
      </c>
      <c r="BB124" s="9" t="str">
        <f t="shared" si="48"/>
        <v/>
      </c>
      <c r="BC124" s="9" t="str">
        <f t="shared" si="48"/>
        <v/>
      </c>
      <c r="BD124" s="9" t="str">
        <f t="shared" si="48"/>
        <v/>
      </c>
      <c r="BE124" s="9" t="str">
        <f t="shared" si="49"/>
        <v/>
      </c>
      <c r="BF124" s="9" t="str">
        <f t="shared" si="49"/>
        <v/>
      </c>
      <c r="BG124" s="9" t="str">
        <f t="shared" si="49"/>
        <v/>
      </c>
      <c r="BH124" s="9" t="str">
        <f t="shared" si="49"/>
        <v/>
      </c>
      <c r="BI124" s="9" t="str">
        <f t="shared" si="49"/>
        <v/>
      </c>
      <c r="BJ124" s="9" t="str">
        <f t="shared" si="49"/>
        <v/>
      </c>
      <c r="BK124" s="9" t="str">
        <f t="shared" si="49"/>
        <v/>
      </c>
      <c r="BL124" s="9" t="str">
        <f t="shared" si="49"/>
        <v/>
      </c>
      <c r="BM124" s="9" t="str">
        <f t="shared" si="49"/>
        <v/>
      </c>
      <c r="BN124" s="9" t="str">
        <f t="shared" si="49"/>
        <v/>
      </c>
      <c r="BO124" s="9" t="str">
        <f t="shared" si="50"/>
        <v/>
      </c>
      <c r="BP124" s="9" t="str">
        <f t="shared" si="50"/>
        <v/>
      </c>
      <c r="BQ124" s="9" t="str">
        <f t="shared" si="50"/>
        <v/>
      </c>
      <c r="BR124" s="9" t="str">
        <f t="shared" si="50"/>
        <v/>
      </c>
      <c r="BS124" s="9" t="str">
        <f t="shared" si="50"/>
        <v/>
      </c>
      <c r="BT124" s="9" t="str">
        <f t="shared" si="50"/>
        <v/>
      </c>
      <c r="BU124" s="9" t="str">
        <f t="shared" si="50"/>
        <v/>
      </c>
      <c r="BV124" s="9" t="str">
        <f t="shared" si="50"/>
        <v/>
      </c>
      <c r="BW124" s="9" t="str">
        <f t="shared" si="50"/>
        <v/>
      </c>
      <c r="BX124" s="9" t="str">
        <f t="shared" si="50"/>
        <v/>
      </c>
      <c r="BY124" s="9" t="str">
        <f t="shared" si="50"/>
        <v/>
      </c>
      <c r="BZ124" s="9" t="str">
        <f t="shared" si="50"/>
        <v/>
      </c>
    </row>
    <row r="125" spans="1:78" x14ac:dyDescent="0.25">
      <c r="A125" s="6">
        <v>251</v>
      </c>
      <c r="B125" s="3"/>
      <c r="C125" s="3">
        <v>1</v>
      </c>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v>1</v>
      </c>
      <c r="AH125" s="7">
        <f>SUMPRODUCT(MAX((Table1[post_position])*(Table1[topic_id]=$A125)))</f>
        <v>6</v>
      </c>
      <c r="AI125" s="7" t="str">
        <f>"http://chandoo.org/forums/topic/"&amp;VLOOKUP(A125,'All Topics Data'!$A$2:$C$1243,3,FALSE)</f>
        <v>http://chandoo.org/forums/topic/separating-text-within-one-cell</v>
      </c>
      <c r="AJ125" s="7" t="str">
        <f>LEFT(VLOOKUP(A125,'All Topics Data'!$A$2:$C$1243,2,FALSE),40)&amp;REPT("…",LEN(VLOOKUP(A125,'All Topics Data'!$A$2:$C$1243,2,FALSE))&gt;40)</f>
        <v>separating text within one cell</v>
      </c>
      <c r="AK125" s="9">
        <f t="shared" si="39"/>
        <v>0</v>
      </c>
      <c r="AL125" s="9">
        <f t="shared" si="51"/>
        <v>1</v>
      </c>
      <c r="AM125" s="9">
        <f t="shared" si="51"/>
        <v>0</v>
      </c>
      <c r="AN125" s="9">
        <f t="shared" si="51"/>
        <v>0</v>
      </c>
      <c r="AO125" s="9">
        <f t="shared" si="51"/>
        <v>0</v>
      </c>
      <c r="AP125" s="9">
        <f t="shared" si="51"/>
        <v>0</v>
      </c>
      <c r="AQ125" s="9" t="str">
        <f t="shared" si="51"/>
        <v/>
      </c>
      <c r="AR125" s="9" t="str">
        <f t="shared" si="51"/>
        <v/>
      </c>
      <c r="AS125" s="9" t="str">
        <f t="shared" si="51"/>
        <v/>
      </c>
      <c r="AT125" s="9" t="str">
        <f t="shared" si="51"/>
        <v/>
      </c>
      <c r="AU125" s="9" t="str">
        <f t="shared" si="48"/>
        <v/>
      </c>
      <c r="AV125" s="9" t="str">
        <f t="shared" si="48"/>
        <v/>
      </c>
      <c r="AW125" s="9" t="str">
        <f t="shared" si="48"/>
        <v/>
      </c>
      <c r="AX125" s="9" t="str">
        <f t="shared" si="48"/>
        <v/>
      </c>
      <c r="AY125" s="9" t="str">
        <f t="shared" si="48"/>
        <v/>
      </c>
      <c r="AZ125" s="9" t="str">
        <f t="shared" si="48"/>
        <v/>
      </c>
      <c r="BA125" s="9" t="str">
        <f t="shared" si="48"/>
        <v/>
      </c>
      <c r="BB125" s="9" t="str">
        <f t="shared" si="48"/>
        <v/>
      </c>
      <c r="BC125" s="9" t="str">
        <f t="shared" si="48"/>
        <v/>
      </c>
      <c r="BD125" s="9" t="str">
        <f t="shared" si="48"/>
        <v/>
      </c>
      <c r="BE125" s="9" t="str">
        <f t="shared" si="49"/>
        <v/>
      </c>
      <c r="BF125" s="9" t="str">
        <f t="shared" si="49"/>
        <v/>
      </c>
      <c r="BG125" s="9" t="str">
        <f t="shared" si="49"/>
        <v/>
      </c>
      <c r="BH125" s="9" t="str">
        <f t="shared" si="49"/>
        <v/>
      </c>
      <c r="BI125" s="9" t="str">
        <f t="shared" si="49"/>
        <v/>
      </c>
      <c r="BJ125" s="9" t="str">
        <f t="shared" si="49"/>
        <v/>
      </c>
      <c r="BK125" s="9" t="str">
        <f t="shared" si="49"/>
        <v/>
      </c>
      <c r="BL125" s="9" t="str">
        <f t="shared" si="49"/>
        <v/>
      </c>
      <c r="BM125" s="9" t="str">
        <f t="shared" si="49"/>
        <v/>
      </c>
      <c r="BN125" s="9" t="str">
        <f t="shared" si="49"/>
        <v/>
      </c>
      <c r="BO125" s="9" t="str">
        <f t="shared" si="50"/>
        <v/>
      </c>
      <c r="BP125" s="9" t="str">
        <f t="shared" si="50"/>
        <v/>
      </c>
      <c r="BQ125" s="9" t="str">
        <f t="shared" si="50"/>
        <v/>
      </c>
      <c r="BR125" s="9" t="str">
        <f t="shared" si="50"/>
        <v/>
      </c>
      <c r="BS125" s="9" t="str">
        <f t="shared" si="50"/>
        <v/>
      </c>
      <c r="BT125" s="9" t="str">
        <f t="shared" si="50"/>
        <v/>
      </c>
      <c r="BU125" s="9" t="str">
        <f t="shared" si="50"/>
        <v/>
      </c>
      <c r="BV125" s="9" t="str">
        <f t="shared" si="50"/>
        <v/>
      </c>
      <c r="BW125" s="9" t="str">
        <f t="shared" si="50"/>
        <v/>
      </c>
      <c r="BX125" s="9" t="str">
        <f t="shared" si="50"/>
        <v/>
      </c>
      <c r="BY125" s="9" t="str">
        <f t="shared" si="50"/>
        <v/>
      </c>
      <c r="BZ125" s="9" t="str">
        <f t="shared" si="50"/>
        <v/>
      </c>
    </row>
    <row r="126" spans="1:78" x14ac:dyDescent="0.25">
      <c r="A126" s="6">
        <v>252</v>
      </c>
      <c r="B126" s="3"/>
      <c r="C126" s="3">
        <v>1</v>
      </c>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v>1</v>
      </c>
      <c r="AH126" s="7">
        <f>SUMPRODUCT(MAX((Table1[post_position])*(Table1[topic_id]=$A126)))</f>
        <v>2</v>
      </c>
      <c r="AI126" s="7" t="str">
        <f>"http://chandoo.org/forums/topic/"&amp;VLOOKUP(A126,'All Topics Data'!$A$2:$C$1243,3,FALSE)</f>
        <v>http://chandoo.org/forums/topic/format-of-worksheet-names</v>
      </c>
      <c r="AJ126" s="7" t="str">
        <f>LEFT(VLOOKUP(A126,'All Topics Data'!$A$2:$C$1243,2,FALSE),40)&amp;REPT("…",LEN(VLOOKUP(A126,'All Topics Data'!$A$2:$C$1243,2,FALSE))&gt;40)</f>
        <v>Format of  worksheet names</v>
      </c>
      <c r="AK126" s="9">
        <f t="shared" si="39"/>
        <v>0</v>
      </c>
      <c r="AL126" s="9">
        <f t="shared" si="51"/>
        <v>1</v>
      </c>
      <c r="AM126" s="9" t="str">
        <f t="shared" si="51"/>
        <v/>
      </c>
      <c r="AN126" s="9" t="str">
        <f t="shared" si="51"/>
        <v/>
      </c>
      <c r="AO126" s="9" t="str">
        <f t="shared" si="51"/>
        <v/>
      </c>
      <c r="AP126" s="9" t="str">
        <f t="shared" si="51"/>
        <v/>
      </c>
      <c r="AQ126" s="9" t="str">
        <f t="shared" si="51"/>
        <v/>
      </c>
      <c r="AR126" s="9" t="str">
        <f t="shared" si="51"/>
        <v/>
      </c>
      <c r="AS126" s="9" t="str">
        <f t="shared" si="51"/>
        <v/>
      </c>
      <c r="AT126" s="9" t="str">
        <f t="shared" si="51"/>
        <v/>
      </c>
      <c r="AU126" s="9" t="str">
        <f t="shared" si="48"/>
        <v/>
      </c>
      <c r="AV126" s="9" t="str">
        <f t="shared" si="48"/>
        <v/>
      </c>
      <c r="AW126" s="9" t="str">
        <f t="shared" si="48"/>
        <v/>
      </c>
      <c r="AX126" s="9" t="str">
        <f t="shared" si="48"/>
        <v/>
      </c>
      <c r="AY126" s="9" t="str">
        <f t="shared" si="48"/>
        <v/>
      </c>
      <c r="AZ126" s="9" t="str">
        <f t="shared" si="48"/>
        <v/>
      </c>
      <c r="BA126" s="9" t="str">
        <f t="shared" si="48"/>
        <v/>
      </c>
      <c r="BB126" s="9" t="str">
        <f t="shared" si="48"/>
        <v/>
      </c>
      <c r="BC126" s="9" t="str">
        <f t="shared" si="48"/>
        <v/>
      </c>
      <c r="BD126" s="9" t="str">
        <f t="shared" si="48"/>
        <v/>
      </c>
      <c r="BE126" s="9" t="str">
        <f t="shared" si="49"/>
        <v/>
      </c>
      <c r="BF126" s="9" t="str">
        <f t="shared" si="49"/>
        <v/>
      </c>
      <c r="BG126" s="9" t="str">
        <f t="shared" si="49"/>
        <v/>
      </c>
      <c r="BH126" s="9" t="str">
        <f t="shared" si="49"/>
        <v/>
      </c>
      <c r="BI126" s="9" t="str">
        <f t="shared" si="49"/>
        <v/>
      </c>
      <c r="BJ126" s="9" t="str">
        <f t="shared" si="49"/>
        <v/>
      </c>
      <c r="BK126" s="9" t="str">
        <f t="shared" si="49"/>
        <v/>
      </c>
      <c r="BL126" s="9" t="str">
        <f t="shared" si="49"/>
        <v/>
      </c>
      <c r="BM126" s="9" t="str">
        <f t="shared" si="49"/>
        <v/>
      </c>
      <c r="BN126" s="9" t="str">
        <f t="shared" si="49"/>
        <v/>
      </c>
      <c r="BO126" s="9" t="str">
        <f t="shared" si="50"/>
        <v/>
      </c>
      <c r="BP126" s="9" t="str">
        <f t="shared" si="50"/>
        <v/>
      </c>
      <c r="BQ126" s="9" t="str">
        <f t="shared" si="50"/>
        <v/>
      </c>
      <c r="BR126" s="9" t="str">
        <f t="shared" si="50"/>
        <v/>
      </c>
      <c r="BS126" s="9" t="str">
        <f t="shared" si="50"/>
        <v/>
      </c>
      <c r="BT126" s="9" t="str">
        <f t="shared" si="50"/>
        <v/>
      </c>
      <c r="BU126" s="9" t="str">
        <f t="shared" si="50"/>
        <v/>
      </c>
      <c r="BV126" s="9" t="str">
        <f t="shared" si="50"/>
        <v/>
      </c>
      <c r="BW126" s="9" t="str">
        <f t="shared" si="50"/>
        <v/>
      </c>
      <c r="BX126" s="9" t="str">
        <f t="shared" si="50"/>
        <v/>
      </c>
      <c r="BY126" s="9" t="str">
        <f t="shared" si="50"/>
        <v/>
      </c>
      <c r="BZ126" s="9" t="str">
        <f t="shared" si="50"/>
        <v/>
      </c>
    </row>
    <row r="127" spans="1:78" x14ac:dyDescent="0.25">
      <c r="A127" s="6">
        <v>254</v>
      </c>
      <c r="B127" s="3"/>
      <c r="C127" s="3"/>
      <c r="D127" s="3"/>
      <c r="E127" s="3">
        <v>1</v>
      </c>
      <c r="F127" s="3"/>
      <c r="G127" s="3"/>
      <c r="H127" s="3">
        <v>1</v>
      </c>
      <c r="I127" s="3"/>
      <c r="J127" s="3"/>
      <c r="K127" s="3"/>
      <c r="L127" s="3"/>
      <c r="M127" s="3"/>
      <c r="N127" s="3"/>
      <c r="O127" s="3"/>
      <c r="P127" s="3"/>
      <c r="Q127" s="3"/>
      <c r="R127" s="3"/>
      <c r="S127" s="3"/>
      <c r="T127" s="3"/>
      <c r="U127" s="3"/>
      <c r="V127" s="3"/>
      <c r="W127" s="3"/>
      <c r="X127" s="3"/>
      <c r="Y127" s="3"/>
      <c r="Z127" s="3"/>
      <c r="AA127" s="3"/>
      <c r="AB127" s="3"/>
      <c r="AC127" s="3"/>
      <c r="AD127" s="3"/>
      <c r="AE127" s="3"/>
      <c r="AF127" s="3">
        <v>2</v>
      </c>
      <c r="AH127" s="7">
        <f>SUMPRODUCT(MAX((Table1[post_position])*(Table1[topic_id]=$A127)))</f>
        <v>8</v>
      </c>
      <c r="AI127" s="7" t="str">
        <f>"http://chandoo.org/forums/topic/"&amp;VLOOKUP(A127,'All Topics Data'!$A$2:$C$1243,3,FALSE)</f>
        <v>http://chandoo.org/forums/topic/compare-columns-and-highlight-unique-values</v>
      </c>
      <c r="AJ127" s="7" t="str">
        <f>LEFT(VLOOKUP(A127,'All Topics Data'!$A$2:$C$1243,2,FALSE),40)&amp;REPT("…",LEN(VLOOKUP(A127,'All Topics Data'!$A$2:$C$1243,2,FALSE))&gt;40)</f>
        <v>Compare columns and highlight unique val…</v>
      </c>
      <c r="AK127" s="9">
        <f t="shared" si="39"/>
        <v>0</v>
      </c>
      <c r="AL127" s="9">
        <f t="shared" si="51"/>
        <v>0</v>
      </c>
      <c r="AM127" s="9">
        <f t="shared" si="51"/>
        <v>0</v>
      </c>
      <c r="AN127" s="9">
        <f t="shared" si="51"/>
        <v>1</v>
      </c>
      <c r="AO127" s="9">
        <f t="shared" si="51"/>
        <v>0</v>
      </c>
      <c r="AP127" s="9">
        <f t="shared" si="51"/>
        <v>0</v>
      </c>
      <c r="AQ127" s="9">
        <f t="shared" si="51"/>
        <v>1</v>
      </c>
      <c r="AR127" s="9">
        <f t="shared" si="51"/>
        <v>0</v>
      </c>
      <c r="AS127" s="9" t="str">
        <f t="shared" si="51"/>
        <v/>
      </c>
      <c r="AT127" s="9" t="str">
        <f t="shared" si="51"/>
        <v/>
      </c>
      <c r="AU127" s="9" t="str">
        <f t="shared" si="48"/>
        <v/>
      </c>
      <c r="AV127" s="9" t="str">
        <f t="shared" si="48"/>
        <v/>
      </c>
      <c r="AW127" s="9" t="str">
        <f t="shared" si="48"/>
        <v/>
      </c>
      <c r="AX127" s="9" t="str">
        <f t="shared" si="48"/>
        <v/>
      </c>
      <c r="AY127" s="9" t="str">
        <f t="shared" si="48"/>
        <v/>
      </c>
      <c r="AZ127" s="9" t="str">
        <f t="shared" si="48"/>
        <v/>
      </c>
      <c r="BA127" s="9" t="str">
        <f t="shared" si="48"/>
        <v/>
      </c>
      <c r="BB127" s="9" t="str">
        <f t="shared" si="48"/>
        <v/>
      </c>
      <c r="BC127" s="9" t="str">
        <f t="shared" si="48"/>
        <v/>
      </c>
      <c r="BD127" s="9" t="str">
        <f t="shared" si="48"/>
        <v/>
      </c>
      <c r="BE127" s="9" t="str">
        <f t="shared" si="49"/>
        <v/>
      </c>
      <c r="BF127" s="9" t="str">
        <f t="shared" si="49"/>
        <v/>
      </c>
      <c r="BG127" s="9" t="str">
        <f t="shared" si="49"/>
        <v/>
      </c>
      <c r="BH127" s="9" t="str">
        <f t="shared" si="49"/>
        <v/>
      </c>
      <c r="BI127" s="9" t="str">
        <f t="shared" si="49"/>
        <v/>
      </c>
      <c r="BJ127" s="9" t="str">
        <f t="shared" si="49"/>
        <v/>
      </c>
      <c r="BK127" s="9" t="str">
        <f t="shared" si="49"/>
        <v/>
      </c>
      <c r="BL127" s="9" t="str">
        <f t="shared" si="49"/>
        <v/>
      </c>
      <c r="BM127" s="9" t="str">
        <f t="shared" si="49"/>
        <v/>
      </c>
      <c r="BN127" s="9" t="str">
        <f t="shared" si="49"/>
        <v/>
      </c>
      <c r="BO127" s="9" t="str">
        <f t="shared" si="50"/>
        <v/>
      </c>
      <c r="BP127" s="9" t="str">
        <f t="shared" si="50"/>
        <v/>
      </c>
      <c r="BQ127" s="9" t="str">
        <f t="shared" si="50"/>
        <v/>
      </c>
      <c r="BR127" s="9" t="str">
        <f t="shared" si="50"/>
        <v/>
      </c>
      <c r="BS127" s="9" t="str">
        <f t="shared" si="50"/>
        <v/>
      </c>
      <c r="BT127" s="9" t="str">
        <f t="shared" si="50"/>
        <v/>
      </c>
      <c r="BU127" s="9" t="str">
        <f t="shared" si="50"/>
        <v/>
      </c>
      <c r="BV127" s="9" t="str">
        <f t="shared" si="50"/>
        <v/>
      </c>
      <c r="BW127" s="9" t="str">
        <f t="shared" si="50"/>
        <v/>
      </c>
      <c r="BX127" s="9" t="str">
        <f t="shared" si="50"/>
        <v/>
      </c>
      <c r="BY127" s="9" t="str">
        <f t="shared" si="50"/>
        <v/>
      </c>
      <c r="BZ127" s="9" t="str">
        <f t="shared" si="50"/>
        <v/>
      </c>
    </row>
    <row r="128" spans="1:78" x14ac:dyDescent="0.25">
      <c r="A128" s="6">
        <v>255</v>
      </c>
      <c r="B128" s="3"/>
      <c r="C128" s="3">
        <v>1</v>
      </c>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v>1</v>
      </c>
      <c r="AH128" s="7">
        <f>SUMPRODUCT(MAX((Table1[post_position])*(Table1[topic_id]=$A128)))</f>
        <v>2</v>
      </c>
      <c r="AI128" s="7" t="str">
        <f>"http://chandoo.org/forums/topic/"&amp;VLOOKUP(A128,'All Topics Data'!$A$2:$C$1243,3,FALSE)</f>
        <v>http://chandoo.org/forums/topic/20007-data-comparison-formula</v>
      </c>
      <c r="AJ128" s="7" t="str">
        <f>LEFT(VLOOKUP(A128,'All Topics Data'!$A$2:$C$1243,2,FALSE),40)&amp;REPT("…",LEN(VLOOKUP(A128,'All Topics Data'!$A$2:$C$1243,2,FALSE))&gt;40)</f>
        <v>20007 Data Comparison Formula</v>
      </c>
      <c r="AK128" s="9">
        <f t="shared" si="39"/>
        <v>0</v>
      </c>
      <c r="AL128" s="9">
        <f t="shared" si="51"/>
        <v>1</v>
      </c>
      <c r="AM128" s="9" t="str">
        <f t="shared" si="51"/>
        <v/>
      </c>
      <c r="AN128" s="9" t="str">
        <f t="shared" si="51"/>
        <v/>
      </c>
      <c r="AO128" s="9" t="str">
        <f t="shared" si="51"/>
        <v/>
      </c>
      <c r="AP128" s="9" t="str">
        <f t="shared" si="51"/>
        <v/>
      </c>
      <c r="AQ128" s="9" t="str">
        <f t="shared" si="51"/>
        <v/>
      </c>
      <c r="AR128" s="9" t="str">
        <f t="shared" si="51"/>
        <v/>
      </c>
      <c r="AS128" s="9" t="str">
        <f t="shared" si="51"/>
        <v/>
      </c>
      <c r="AT128" s="9" t="str">
        <f t="shared" si="51"/>
        <v/>
      </c>
      <c r="AU128" s="9" t="str">
        <f t="shared" si="48"/>
        <v/>
      </c>
      <c r="AV128" s="9" t="str">
        <f t="shared" si="48"/>
        <v/>
      </c>
      <c r="AW128" s="9" t="str">
        <f t="shared" si="48"/>
        <v/>
      </c>
      <c r="AX128" s="9" t="str">
        <f t="shared" si="48"/>
        <v/>
      </c>
      <c r="AY128" s="9" t="str">
        <f t="shared" si="48"/>
        <v/>
      </c>
      <c r="AZ128" s="9" t="str">
        <f t="shared" si="48"/>
        <v/>
      </c>
      <c r="BA128" s="9" t="str">
        <f t="shared" si="48"/>
        <v/>
      </c>
      <c r="BB128" s="9" t="str">
        <f t="shared" si="48"/>
        <v/>
      </c>
      <c r="BC128" s="9" t="str">
        <f t="shared" si="48"/>
        <v/>
      </c>
      <c r="BD128" s="9" t="str">
        <f t="shared" si="48"/>
        <v/>
      </c>
      <c r="BE128" s="9" t="str">
        <f t="shared" si="49"/>
        <v/>
      </c>
      <c r="BF128" s="9" t="str">
        <f t="shared" si="49"/>
        <v/>
      </c>
      <c r="BG128" s="9" t="str">
        <f t="shared" si="49"/>
        <v/>
      </c>
      <c r="BH128" s="9" t="str">
        <f t="shared" si="49"/>
        <v/>
      </c>
      <c r="BI128" s="9" t="str">
        <f t="shared" si="49"/>
        <v/>
      </c>
      <c r="BJ128" s="9" t="str">
        <f t="shared" si="49"/>
        <v/>
      </c>
      <c r="BK128" s="9" t="str">
        <f t="shared" si="49"/>
        <v/>
      </c>
      <c r="BL128" s="9" t="str">
        <f t="shared" si="49"/>
        <v/>
      </c>
      <c r="BM128" s="9" t="str">
        <f t="shared" si="49"/>
        <v/>
      </c>
      <c r="BN128" s="9" t="str">
        <f t="shared" si="49"/>
        <v/>
      </c>
      <c r="BO128" s="9" t="str">
        <f t="shared" si="50"/>
        <v/>
      </c>
      <c r="BP128" s="9" t="str">
        <f t="shared" si="50"/>
        <v/>
      </c>
      <c r="BQ128" s="9" t="str">
        <f t="shared" si="50"/>
        <v/>
      </c>
      <c r="BR128" s="9" t="str">
        <f t="shared" si="50"/>
        <v/>
      </c>
      <c r="BS128" s="9" t="str">
        <f t="shared" si="50"/>
        <v/>
      </c>
      <c r="BT128" s="9" t="str">
        <f t="shared" si="50"/>
        <v/>
      </c>
      <c r="BU128" s="9" t="str">
        <f t="shared" si="50"/>
        <v/>
      </c>
      <c r="BV128" s="9" t="str">
        <f t="shared" si="50"/>
        <v/>
      </c>
      <c r="BW128" s="9" t="str">
        <f t="shared" si="50"/>
        <v/>
      </c>
      <c r="BX128" s="9" t="str">
        <f t="shared" si="50"/>
        <v/>
      </c>
      <c r="BY128" s="9" t="str">
        <f t="shared" si="50"/>
        <v/>
      </c>
      <c r="BZ128" s="9" t="str">
        <f t="shared" si="50"/>
        <v/>
      </c>
    </row>
    <row r="129" spans="1:78" x14ac:dyDescent="0.25">
      <c r="A129" s="6">
        <v>257</v>
      </c>
      <c r="B129" s="3"/>
      <c r="C129" s="3">
        <v>1</v>
      </c>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v>1</v>
      </c>
      <c r="AH129" s="7">
        <f>SUMPRODUCT(MAX((Table1[post_position])*(Table1[topic_id]=$A129)))</f>
        <v>2</v>
      </c>
      <c r="AI129" s="7" t="str">
        <f>"http://chandoo.org/forums/topic/"&amp;VLOOKUP(A129,'All Topics Data'!$A$2:$C$1243,3,FALSE)</f>
        <v>http://chandoo.org/forums/topic/change-highlight-colour-of-cell-when-new-information-is-entered-into-the-cell</v>
      </c>
      <c r="AJ129" s="7" t="str">
        <f>LEFT(VLOOKUP(A129,'All Topics Data'!$A$2:$C$1243,2,FALSE),40)&amp;REPT("…",LEN(VLOOKUP(A129,'All Topics Data'!$A$2:$C$1243,2,FALSE))&gt;40)</f>
        <v>Change highlight colour of cell when new…</v>
      </c>
      <c r="AK129" s="9">
        <f t="shared" si="39"/>
        <v>0</v>
      </c>
      <c r="AL129" s="9">
        <f t="shared" si="51"/>
        <v>1</v>
      </c>
      <c r="AM129" s="9" t="str">
        <f t="shared" si="51"/>
        <v/>
      </c>
      <c r="AN129" s="9" t="str">
        <f t="shared" si="51"/>
        <v/>
      </c>
      <c r="AO129" s="9" t="str">
        <f t="shared" si="51"/>
        <v/>
      </c>
      <c r="AP129" s="9" t="str">
        <f t="shared" si="51"/>
        <v/>
      </c>
      <c r="AQ129" s="9" t="str">
        <f t="shared" si="51"/>
        <v/>
      </c>
      <c r="AR129" s="9" t="str">
        <f t="shared" si="51"/>
        <v/>
      </c>
      <c r="AS129" s="9" t="str">
        <f t="shared" si="51"/>
        <v/>
      </c>
      <c r="AT129" s="9" t="str">
        <f t="shared" si="51"/>
        <v/>
      </c>
      <c r="AU129" s="9" t="str">
        <f t="shared" si="48"/>
        <v/>
      </c>
      <c r="AV129" s="9" t="str">
        <f t="shared" si="48"/>
        <v/>
      </c>
      <c r="AW129" s="9" t="str">
        <f t="shared" si="48"/>
        <v/>
      </c>
      <c r="AX129" s="9" t="str">
        <f t="shared" si="48"/>
        <v/>
      </c>
      <c r="AY129" s="9" t="str">
        <f t="shared" si="48"/>
        <v/>
      </c>
      <c r="AZ129" s="9" t="str">
        <f t="shared" si="48"/>
        <v/>
      </c>
      <c r="BA129" s="9" t="str">
        <f t="shared" si="48"/>
        <v/>
      </c>
      <c r="BB129" s="9" t="str">
        <f t="shared" si="48"/>
        <v/>
      </c>
      <c r="BC129" s="9" t="str">
        <f t="shared" si="48"/>
        <v/>
      </c>
      <c r="BD129" s="9" t="str">
        <f t="shared" si="48"/>
        <v/>
      </c>
      <c r="BE129" s="9" t="str">
        <f t="shared" si="49"/>
        <v/>
      </c>
      <c r="BF129" s="9" t="str">
        <f t="shared" si="49"/>
        <v/>
      </c>
      <c r="BG129" s="9" t="str">
        <f t="shared" si="49"/>
        <v/>
      </c>
      <c r="BH129" s="9" t="str">
        <f t="shared" si="49"/>
        <v/>
      </c>
      <c r="BI129" s="9" t="str">
        <f t="shared" si="49"/>
        <v/>
      </c>
      <c r="BJ129" s="9" t="str">
        <f t="shared" si="49"/>
        <v/>
      </c>
      <c r="BK129" s="9" t="str">
        <f t="shared" si="49"/>
        <v/>
      </c>
      <c r="BL129" s="9" t="str">
        <f t="shared" si="49"/>
        <v/>
      </c>
      <c r="BM129" s="9" t="str">
        <f t="shared" si="49"/>
        <v/>
      </c>
      <c r="BN129" s="9" t="str">
        <f t="shared" si="49"/>
        <v/>
      </c>
      <c r="BO129" s="9" t="str">
        <f t="shared" si="50"/>
        <v/>
      </c>
      <c r="BP129" s="9" t="str">
        <f t="shared" si="50"/>
        <v/>
      </c>
      <c r="BQ129" s="9" t="str">
        <f t="shared" si="50"/>
        <v/>
      </c>
      <c r="BR129" s="9" t="str">
        <f t="shared" si="50"/>
        <v/>
      </c>
      <c r="BS129" s="9" t="str">
        <f t="shared" si="50"/>
        <v/>
      </c>
      <c r="BT129" s="9" t="str">
        <f t="shared" si="50"/>
        <v/>
      </c>
      <c r="BU129" s="9" t="str">
        <f t="shared" si="50"/>
        <v/>
      </c>
      <c r="BV129" s="9" t="str">
        <f t="shared" si="50"/>
        <v/>
      </c>
      <c r="BW129" s="9" t="str">
        <f t="shared" si="50"/>
        <v/>
      </c>
      <c r="BX129" s="9" t="str">
        <f t="shared" si="50"/>
        <v/>
      </c>
      <c r="BY129" s="9" t="str">
        <f t="shared" si="50"/>
        <v/>
      </c>
      <c r="BZ129" s="9" t="str">
        <f t="shared" si="50"/>
        <v/>
      </c>
    </row>
    <row r="130" spans="1:78" x14ac:dyDescent="0.25">
      <c r="A130" s="6">
        <v>258</v>
      </c>
      <c r="B130" s="3"/>
      <c r="C130" s="3">
        <v>1</v>
      </c>
      <c r="D130" s="3"/>
      <c r="E130" s="3">
        <v>1</v>
      </c>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v>2</v>
      </c>
      <c r="AH130" s="7">
        <f>SUMPRODUCT(MAX((Table1[post_position])*(Table1[topic_id]=$A130)))</f>
        <v>4</v>
      </c>
      <c r="AI130" s="7" t="str">
        <f>"http://chandoo.org/forums/topic/"&amp;VLOOKUP(A130,'All Topics Data'!$A$2:$C$1243,3,FALSE)</f>
        <v>http://chandoo.org/forums/topic/what-i-know-as-time-lapse</v>
      </c>
      <c r="AJ130" s="7" t="str">
        <f>LEFT(VLOOKUP(A130,'All Topics Data'!$A$2:$C$1243,2,FALSE),40)&amp;REPT("…",LEN(VLOOKUP(A130,'All Topics Data'!$A$2:$C$1243,2,FALSE))&gt;40)</f>
        <v>what i know as &amp;quot; Time Lapse&amp;quot;</v>
      </c>
      <c r="AK130" s="9">
        <f t="shared" si="39"/>
        <v>0</v>
      </c>
      <c r="AL130" s="9">
        <f t="shared" si="51"/>
        <v>1</v>
      </c>
      <c r="AM130" s="9">
        <f t="shared" si="51"/>
        <v>0</v>
      </c>
      <c r="AN130" s="9">
        <f t="shared" si="51"/>
        <v>1</v>
      </c>
      <c r="AO130" s="9" t="str">
        <f t="shared" si="51"/>
        <v/>
      </c>
      <c r="AP130" s="9" t="str">
        <f t="shared" si="51"/>
        <v/>
      </c>
      <c r="AQ130" s="9" t="str">
        <f t="shared" si="51"/>
        <v/>
      </c>
      <c r="AR130" s="9" t="str">
        <f t="shared" si="51"/>
        <v/>
      </c>
      <c r="AS130" s="9" t="str">
        <f t="shared" si="51"/>
        <v/>
      </c>
      <c r="AT130" s="9" t="str">
        <f t="shared" si="51"/>
        <v/>
      </c>
      <c r="AU130" s="9" t="str">
        <f t="shared" si="48"/>
        <v/>
      </c>
      <c r="AV130" s="9" t="str">
        <f t="shared" si="48"/>
        <v/>
      </c>
      <c r="AW130" s="9" t="str">
        <f t="shared" si="48"/>
        <v/>
      </c>
      <c r="AX130" s="9" t="str">
        <f t="shared" si="48"/>
        <v/>
      </c>
      <c r="AY130" s="9" t="str">
        <f t="shared" si="48"/>
        <v/>
      </c>
      <c r="AZ130" s="9" t="str">
        <f t="shared" si="48"/>
        <v/>
      </c>
      <c r="BA130" s="9" t="str">
        <f t="shared" si="48"/>
        <v/>
      </c>
      <c r="BB130" s="9" t="str">
        <f t="shared" si="48"/>
        <v/>
      </c>
      <c r="BC130" s="9" t="str">
        <f t="shared" si="48"/>
        <v/>
      </c>
      <c r="BD130" s="9" t="str">
        <f t="shared" si="48"/>
        <v/>
      </c>
      <c r="BE130" s="9" t="str">
        <f t="shared" si="49"/>
        <v/>
      </c>
      <c r="BF130" s="9" t="str">
        <f t="shared" si="49"/>
        <v/>
      </c>
      <c r="BG130" s="9" t="str">
        <f t="shared" si="49"/>
        <v/>
      </c>
      <c r="BH130" s="9" t="str">
        <f t="shared" si="49"/>
        <v/>
      </c>
      <c r="BI130" s="9" t="str">
        <f t="shared" si="49"/>
        <v/>
      </c>
      <c r="BJ130" s="9" t="str">
        <f t="shared" si="49"/>
        <v/>
      </c>
      <c r="BK130" s="9" t="str">
        <f t="shared" si="49"/>
        <v/>
      </c>
      <c r="BL130" s="9" t="str">
        <f t="shared" si="49"/>
        <v/>
      </c>
      <c r="BM130" s="9" t="str">
        <f t="shared" si="49"/>
        <v/>
      </c>
      <c r="BN130" s="9" t="str">
        <f t="shared" si="49"/>
        <v/>
      </c>
      <c r="BO130" s="9" t="str">
        <f t="shared" si="50"/>
        <v/>
      </c>
      <c r="BP130" s="9" t="str">
        <f t="shared" si="50"/>
        <v/>
      </c>
      <c r="BQ130" s="9" t="str">
        <f t="shared" si="50"/>
        <v/>
      </c>
      <c r="BR130" s="9" t="str">
        <f t="shared" si="50"/>
        <v/>
      </c>
      <c r="BS130" s="9" t="str">
        <f t="shared" si="50"/>
        <v/>
      </c>
      <c r="BT130" s="9" t="str">
        <f t="shared" si="50"/>
        <v/>
      </c>
      <c r="BU130" s="9" t="str">
        <f t="shared" si="50"/>
        <v/>
      </c>
      <c r="BV130" s="9" t="str">
        <f t="shared" si="50"/>
        <v/>
      </c>
      <c r="BW130" s="9" t="str">
        <f t="shared" si="50"/>
        <v/>
      </c>
      <c r="BX130" s="9" t="str">
        <f t="shared" si="50"/>
        <v/>
      </c>
      <c r="BY130" s="9" t="str">
        <f t="shared" si="50"/>
        <v/>
      </c>
      <c r="BZ130" s="9" t="str">
        <f t="shared" si="50"/>
        <v/>
      </c>
    </row>
    <row r="131" spans="1:78" x14ac:dyDescent="0.25">
      <c r="A131" s="6">
        <v>259</v>
      </c>
      <c r="B131" s="3"/>
      <c r="C131" s="3">
        <v>1</v>
      </c>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v>1</v>
      </c>
      <c r="AH131" s="7">
        <f>SUMPRODUCT(MAX((Table1[post_position])*(Table1[topic_id]=$A131)))</f>
        <v>3</v>
      </c>
      <c r="AI131" s="7" t="str">
        <f>"http://chandoo.org/forums/topic/"&amp;VLOOKUP(A131,'All Topics Data'!$A$2:$C$1243,3,FALSE)</f>
        <v>http://chandoo.org/forums/topic/sum-and</v>
      </c>
      <c r="AJ131" s="7" t="str">
        <f>LEFT(VLOOKUP(A131,'All Topics Data'!$A$2:$C$1243,2,FALSE),40)&amp;REPT("…",LEN(VLOOKUP(A131,'All Topics Data'!$A$2:$C$1243,2,FALSE))&gt;40)</f>
        <v>SUM and ...</v>
      </c>
      <c r="AK131" s="9">
        <f t="shared" si="39"/>
        <v>0</v>
      </c>
      <c r="AL131" s="9">
        <f t="shared" si="51"/>
        <v>1</v>
      </c>
      <c r="AM131" s="9">
        <f t="shared" si="51"/>
        <v>0</v>
      </c>
      <c r="AN131" s="9" t="str">
        <f t="shared" si="51"/>
        <v/>
      </c>
      <c r="AO131" s="9" t="str">
        <f t="shared" si="51"/>
        <v/>
      </c>
      <c r="AP131" s="9" t="str">
        <f t="shared" si="51"/>
        <v/>
      </c>
      <c r="AQ131" s="9" t="str">
        <f t="shared" si="51"/>
        <v/>
      </c>
      <c r="AR131" s="9" t="str">
        <f t="shared" si="51"/>
        <v/>
      </c>
      <c r="AS131" s="9" t="str">
        <f t="shared" si="51"/>
        <v/>
      </c>
      <c r="AT131" s="9" t="str">
        <f t="shared" si="51"/>
        <v/>
      </c>
      <c r="AU131" s="9" t="str">
        <f t="shared" si="48"/>
        <v/>
      </c>
      <c r="AV131" s="9" t="str">
        <f t="shared" si="48"/>
        <v/>
      </c>
      <c r="AW131" s="9" t="str">
        <f t="shared" si="48"/>
        <v/>
      </c>
      <c r="AX131" s="9" t="str">
        <f t="shared" si="48"/>
        <v/>
      </c>
      <c r="AY131" s="9" t="str">
        <f t="shared" si="48"/>
        <v/>
      </c>
      <c r="AZ131" s="9" t="str">
        <f t="shared" si="48"/>
        <v/>
      </c>
      <c r="BA131" s="9" t="str">
        <f t="shared" si="48"/>
        <v/>
      </c>
      <c r="BB131" s="9" t="str">
        <f t="shared" si="48"/>
        <v/>
      </c>
      <c r="BC131" s="9" t="str">
        <f t="shared" si="48"/>
        <v/>
      </c>
      <c r="BD131" s="9" t="str">
        <f t="shared" si="48"/>
        <v/>
      </c>
      <c r="BE131" s="9" t="str">
        <f t="shared" si="49"/>
        <v/>
      </c>
      <c r="BF131" s="9" t="str">
        <f t="shared" si="49"/>
        <v/>
      </c>
      <c r="BG131" s="9" t="str">
        <f t="shared" si="49"/>
        <v/>
      </c>
      <c r="BH131" s="9" t="str">
        <f t="shared" si="49"/>
        <v/>
      </c>
      <c r="BI131" s="9" t="str">
        <f t="shared" si="49"/>
        <v/>
      </c>
      <c r="BJ131" s="9" t="str">
        <f t="shared" si="49"/>
        <v/>
      </c>
      <c r="BK131" s="9" t="str">
        <f t="shared" si="49"/>
        <v/>
      </c>
      <c r="BL131" s="9" t="str">
        <f t="shared" si="49"/>
        <v/>
      </c>
      <c r="BM131" s="9" t="str">
        <f t="shared" si="49"/>
        <v/>
      </c>
      <c r="BN131" s="9" t="str">
        <f t="shared" si="49"/>
        <v/>
      </c>
      <c r="BO131" s="9" t="str">
        <f t="shared" si="50"/>
        <v/>
      </c>
      <c r="BP131" s="9" t="str">
        <f t="shared" si="50"/>
        <v/>
      </c>
      <c r="BQ131" s="9" t="str">
        <f t="shared" si="50"/>
        <v/>
      </c>
      <c r="BR131" s="9" t="str">
        <f t="shared" si="50"/>
        <v/>
      </c>
      <c r="BS131" s="9" t="str">
        <f t="shared" si="50"/>
        <v/>
      </c>
      <c r="BT131" s="9" t="str">
        <f t="shared" si="50"/>
        <v/>
      </c>
      <c r="BU131" s="9" t="str">
        <f t="shared" si="50"/>
        <v/>
      </c>
      <c r="BV131" s="9" t="str">
        <f t="shared" si="50"/>
        <v/>
      </c>
      <c r="BW131" s="9" t="str">
        <f t="shared" si="50"/>
        <v/>
      </c>
      <c r="BX131" s="9" t="str">
        <f t="shared" si="50"/>
        <v/>
      </c>
      <c r="BY131" s="9" t="str">
        <f t="shared" si="50"/>
        <v/>
      </c>
      <c r="BZ131" s="9" t="str">
        <f t="shared" si="50"/>
        <v/>
      </c>
    </row>
    <row r="132" spans="1:78" x14ac:dyDescent="0.25">
      <c r="A132" s="6">
        <v>262</v>
      </c>
      <c r="B132" s="3"/>
      <c r="C132" s="3">
        <v>1</v>
      </c>
      <c r="D132" s="3"/>
      <c r="E132" s="3">
        <v>1</v>
      </c>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v>2</v>
      </c>
      <c r="AH132" s="7">
        <f>SUMPRODUCT(MAX((Table1[post_position])*(Table1[topic_id]=$A132)))</f>
        <v>4</v>
      </c>
      <c r="AI132" s="7" t="str">
        <f>"http://chandoo.org/forums/topic/"&amp;VLOOKUP(A132,'All Topics Data'!$A$2:$C$1243,3,FALSE)</f>
        <v>http://chandoo.org/forums/topic/copy-cell-data-into-a-comment-box-of-another-cell</v>
      </c>
      <c r="AJ132" s="7" t="str">
        <f>LEFT(VLOOKUP(A132,'All Topics Data'!$A$2:$C$1243,2,FALSE),40)&amp;REPT("…",LEN(VLOOKUP(A132,'All Topics Data'!$A$2:$C$1243,2,FALSE))&gt;40)</f>
        <v>Copy cell data into a comment box of ano…</v>
      </c>
      <c r="AK132" s="9">
        <f t="shared" si="39"/>
        <v>0</v>
      </c>
      <c r="AL132" s="9">
        <f t="shared" si="51"/>
        <v>1</v>
      </c>
      <c r="AM132" s="9">
        <f t="shared" si="51"/>
        <v>0</v>
      </c>
      <c r="AN132" s="9">
        <f t="shared" si="51"/>
        <v>1</v>
      </c>
      <c r="AO132" s="9" t="str">
        <f t="shared" si="51"/>
        <v/>
      </c>
      <c r="AP132" s="9" t="str">
        <f t="shared" si="51"/>
        <v/>
      </c>
      <c r="AQ132" s="9" t="str">
        <f t="shared" si="51"/>
        <v/>
      </c>
      <c r="AR132" s="9" t="str">
        <f t="shared" si="51"/>
        <v/>
      </c>
      <c r="AS132" s="9" t="str">
        <f t="shared" si="51"/>
        <v/>
      </c>
      <c r="AT132" s="9" t="str">
        <f t="shared" si="51"/>
        <v/>
      </c>
      <c r="AU132" s="9" t="str">
        <f t="shared" ref="AU132:BD141" si="52">IF(AU$4&lt;=$AH132,IFERROR(GETPIVOTDATA("Hui Reply?",$A$4,"topic_id",$A132,"post_position",AU$4),0),"")</f>
        <v/>
      </c>
      <c r="AV132" s="9" t="str">
        <f t="shared" si="52"/>
        <v/>
      </c>
      <c r="AW132" s="9" t="str">
        <f t="shared" si="52"/>
        <v/>
      </c>
      <c r="AX132" s="9" t="str">
        <f t="shared" si="52"/>
        <v/>
      </c>
      <c r="AY132" s="9" t="str">
        <f t="shared" si="52"/>
        <v/>
      </c>
      <c r="AZ132" s="9" t="str">
        <f t="shared" si="52"/>
        <v/>
      </c>
      <c r="BA132" s="9" t="str">
        <f t="shared" si="52"/>
        <v/>
      </c>
      <c r="BB132" s="9" t="str">
        <f t="shared" si="52"/>
        <v/>
      </c>
      <c r="BC132" s="9" t="str">
        <f t="shared" si="52"/>
        <v/>
      </c>
      <c r="BD132" s="9" t="str">
        <f t="shared" si="52"/>
        <v/>
      </c>
      <c r="BE132" s="9" t="str">
        <f t="shared" ref="BE132:BN141" si="53">IF(BE$4&lt;=$AH132,IFERROR(GETPIVOTDATA("Hui Reply?",$A$4,"topic_id",$A132,"post_position",BE$4),0),"")</f>
        <v/>
      </c>
      <c r="BF132" s="9" t="str">
        <f t="shared" si="53"/>
        <v/>
      </c>
      <c r="BG132" s="9" t="str">
        <f t="shared" si="53"/>
        <v/>
      </c>
      <c r="BH132" s="9" t="str">
        <f t="shared" si="53"/>
        <v/>
      </c>
      <c r="BI132" s="9" t="str">
        <f t="shared" si="53"/>
        <v/>
      </c>
      <c r="BJ132" s="9" t="str">
        <f t="shared" si="53"/>
        <v/>
      </c>
      <c r="BK132" s="9" t="str">
        <f t="shared" si="53"/>
        <v/>
      </c>
      <c r="BL132" s="9" t="str">
        <f t="shared" si="53"/>
        <v/>
      </c>
      <c r="BM132" s="9" t="str">
        <f t="shared" si="53"/>
        <v/>
      </c>
      <c r="BN132" s="9" t="str">
        <f t="shared" si="53"/>
        <v/>
      </c>
      <c r="BO132" s="9" t="str">
        <f t="shared" ref="BO132:BZ141" si="54">IF(BO$4&lt;=$AH132,IFERROR(GETPIVOTDATA("Hui Reply?",$A$4,"topic_id",$A132,"post_position",BO$4),0),"")</f>
        <v/>
      </c>
      <c r="BP132" s="9" t="str">
        <f t="shared" si="54"/>
        <v/>
      </c>
      <c r="BQ132" s="9" t="str">
        <f t="shared" si="54"/>
        <v/>
      </c>
      <c r="BR132" s="9" t="str">
        <f t="shared" si="54"/>
        <v/>
      </c>
      <c r="BS132" s="9" t="str">
        <f t="shared" si="54"/>
        <v/>
      </c>
      <c r="BT132" s="9" t="str">
        <f t="shared" si="54"/>
        <v/>
      </c>
      <c r="BU132" s="9" t="str">
        <f t="shared" si="54"/>
        <v/>
      </c>
      <c r="BV132" s="9" t="str">
        <f t="shared" si="54"/>
        <v/>
      </c>
      <c r="BW132" s="9" t="str">
        <f t="shared" si="54"/>
        <v/>
      </c>
      <c r="BX132" s="9" t="str">
        <f t="shared" si="54"/>
        <v/>
      </c>
      <c r="BY132" s="9" t="str">
        <f t="shared" si="54"/>
        <v/>
      </c>
      <c r="BZ132" s="9" t="str">
        <f t="shared" si="54"/>
        <v/>
      </c>
    </row>
    <row r="133" spans="1:78" x14ac:dyDescent="0.25">
      <c r="A133" s="6">
        <v>263</v>
      </c>
      <c r="B133" s="3"/>
      <c r="C133" s="3">
        <v>1</v>
      </c>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v>1</v>
      </c>
      <c r="AH133" s="7">
        <f>SUMPRODUCT(MAX((Table1[post_position])*(Table1[topic_id]=$A133)))</f>
        <v>2</v>
      </c>
      <c r="AI133" s="7" t="str">
        <f>"http://chandoo.org/forums/topic/"&amp;VLOOKUP(A133,'All Topics Data'!$A$2:$C$1243,3,FALSE)</f>
        <v>http://chandoo.org/forums/topic/populating-a-row-based-on-a-date-entered</v>
      </c>
      <c r="AJ133" s="7" t="str">
        <f>LEFT(VLOOKUP(A133,'All Topics Data'!$A$2:$C$1243,2,FALSE),40)&amp;REPT("…",LEN(VLOOKUP(A133,'All Topics Data'!$A$2:$C$1243,2,FALSE))&gt;40)</f>
        <v>Populating a row, based on a date entere…</v>
      </c>
      <c r="AK133" s="9">
        <f t="shared" si="39"/>
        <v>0</v>
      </c>
      <c r="AL133" s="9">
        <f t="shared" ref="AL133:AT142" si="55">IF(AL$4&lt;=$AH133,IFERROR(GETPIVOTDATA("Hui Reply?",$A$4,"topic_id",$A133,"post_position",AL$4),0),"")</f>
        <v>1</v>
      </c>
      <c r="AM133" s="9" t="str">
        <f t="shared" si="55"/>
        <v/>
      </c>
      <c r="AN133" s="9" t="str">
        <f t="shared" si="55"/>
        <v/>
      </c>
      <c r="AO133" s="9" t="str">
        <f t="shared" si="55"/>
        <v/>
      </c>
      <c r="AP133" s="9" t="str">
        <f t="shared" si="55"/>
        <v/>
      </c>
      <c r="AQ133" s="9" t="str">
        <f t="shared" si="55"/>
        <v/>
      </c>
      <c r="AR133" s="9" t="str">
        <f t="shared" si="55"/>
        <v/>
      </c>
      <c r="AS133" s="9" t="str">
        <f t="shared" si="55"/>
        <v/>
      </c>
      <c r="AT133" s="9" t="str">
        <f t="shared" si="55"/>
        <v/>
      </c>
      <c r="AU133" s="9" t="str">
        <f t="shared" si="52"/>
        <v/>
      </c>
      <c r="AV133" s="9" t="str">
        <f t="shared" si="52"/>
        <v/>
      </c>
      <c r="AW133" s="9" t="str">
        <f t="shared" si="52"/>
        <v/>
      </c>
      <c r="AX133" s="9" t="str">
        <f t="shared" si="52"/>
        <v/>
      </c>
      <c r="AY133" s="9" t="str">
        <f t="shared" si="52"/>
        <v/>
      </c>
      <c r="AZ133" s="9" t="str">
        <f t="shared" si="52"/>
        <v/>
      </c>
      <c r="BA133" s="9" t="str">
        <f t="shared" si="52"/>
        <v/>
      </c>
      <c r="BB133" s="9" t="str">
        <f t="shared" si="52"/>
        <v/>
      </c>
      <c r="BC133" s="9" t="str">
        <f t="shared" si="52"/>
        <v/>
      </c>
      <c r="BD133" s="9" t="str">
        <f t="shared" si="52"/>
        <v/>
      </c>
      <c r="BE133" s="9" t="str">
        <f t="shared" si="53"/>
        <v/>
      </c>
      <c r="BF133" s="9" t="str">
        <f t="shared" si="53"/>
        <v/>
      </c>
      <c r="BG133" s="9" t="str">
        <f t="shared" si="53"/>
        <v/>
      </c>
      <c r="BH133" s="9" t="str">
        <f t="shared" si="53"/>
        <v/>
      </c>
      <c r="BI133" s="9" t="str">
        <f t="shared" si="53"/>
        <v/>
      </c>
      <c r="BJ133" s="9" t="str">
        <f t="shared" si="53"/>
        <v/>
      </c>
      <c r="BK133" s="9" t="str">
        <f t="shared" si="53"/>
        <v/>
      </c>
      <c r="BL133" s="9" t="str">
        <f t="shared" si="53"/>
        <v/>
      </c>
      <c r="BM133" s="9" t="str">
        <f t="shared" si="53"/>
        <v/>
      </c>
      <c r="BN133" s="9" t="str">
        <f t="shared" si="53"/>
        <v/>
      </c>
      <c r="BO133" s="9" t="str">
        <f t="shared" si="54"/>
        <v/>
      </c>
      <c r="BP133" s="9" t="str">
        <f t="shared" si="54"/>
        <v/>
      </c>
      <c r="BQ133" s="9" t="str">
        <f t="shared" si="54"/>
        <v/>
      </c>
      <c r="BR133" s="9" t="str">
        <f t="shared" si="54"/>
        <v/>
      </c>
      <c r="BS133" s="9" t="str">
        <f t="shared" si="54"/>
        <v/>
      </c>
      <c r="BT133" s="9" t="str">
        <f t="shared" si="54"/>
        <v/>
      </c>
      <c r="BU133" s="9" t="str">
        <f t="shared" si="54"/>
        <v/>
      </c>
      <c r="BV133" s="9" t="str">
        <f t="shared" si="54"/>
        <v/>
      </c>
      <c r="BW133" s="9" t="str">
        <f t="shared" si="54"/>
        <v/>
      </c>
      <c r="BX133" s="9" t="str">
        <f t="shared" si="54"/>
        <v/>
      </c>
      <c r="BY133" s="9" t="str">
        <f t="shared" si="54"/>
        <v/>
      </c>
      <c r="BZ133" s="9" t="str">
        <f t="shared" si="54"/>
        <v/>
      </c>
    </row>
    <row r="134" spans="1:78" x14ac:dyDescent="0.25">
      <c r="A134" s="6">
        <v>264</v>
      </c>
      <c r="B134" s="3"/>
      <c r="C134" s="3">
        <v>1</v>
      </c>
      <c r="D134" s="3">
        <v>1</v>
      </c>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v>2</v>
      </c>
      <c r="AH134" s="7">
        <f>SUMPRODUCT(MAX((Table1[post_position])*(Table1[topic_id]=$A134)))</f>
        <v>3</v>
      </c>
      <c r="AI134" s="7" t="str">
        <f>"http://chandoo.org/forums/topic/"&amp;VLOOKUP(A134,'All Topics Data'!$A$2:$C$1243,3,FALSE)</f>
        <v>http://chandoo.org/forums/topic/converting-text-into-macro</v>
      </c>
      <c r="AJ134" s="7" t="str">
        <f>LEFT(VLOOKUP(A134,'All Topics Data'!$A$2:$C$1243,2,FALSE),40)&amp;REPT("…",LEN(VLOOKUP(A134,'All Topics Data'!$A$2:$C$1243,2,FALSE))&gt;40)</f>
        <v>Converting text into macro</v>
      </c>
      <c r="AK134" s="9">
        <f t="shared" si="39"/>
        <v>0</v>
      </c>
      <c r="AL134" s="9">
        <f t="shared" si="55"/>
        <v>1</v>
      </c>
      <c r="AM134" s="9">
        <f t="shared" si="55"/>
        <v>1</v>
      </c>
      <c r="AN134" s="9" t="str">
        <f t="shared" si="55"/>
        <v/>
      </c>
      <c r="AO134" s="9" t="str">
        <f t="shared" si="55"/>
        <v/>
      </c>
      <c r="AP134" s="9" t="str">
        <f t="shared" si="55"/>
        <v/>
      </c>
      <c r="AQ134" s="9" t="str">
        <f t="shared" si="55"/>
        <v/>
      </c>
      <c r="AR134" s="9" t="str">
        <f t="shared" si="55"/>
        <v/>
      </c>
      <c r="AS134" s="9" t="str">
        <f t="shared" si="55"/>
        <v/>
      </c>
      <c r="AT134" s="9" t="str">
        <f t="shared" si="55"/>
        <v/>
      </c>
      <c r="AU134" s="9" t="str">
        <f t="shared" si="52"/>
        <v/>
      </c>
      <c r="AV134" s="9" t="str">
        <f t="shared" si="52"/>
        <v/>
      </c>
      <c r="AW134" s="9" t="str">
        <f t="shared" si="52"/>
        <v/>
      </c>
      <c r="AX134" s="9" t="str">
        <f t="shared" si="52"/>
        <v/>
      </c>
      <c r="AY134" s="9" t="str">
        <f t="shared" si="52"/>
        <v/>
      </c>
      <c r="AZ134" s="9" t="str">
        <f t="shared" si="52"/>
        <v/>
      </c>
      <c r="BA134" s="9" t="str">
        <f t="shared" si="52"/>
        <v/>
      </c>
      <c r="BB134" s="9" t="str">
        <f t="shared" si="52"/>
        <v/>
      </c>
      <c r="BC134" s="9" t="str">
        <f t="shared" si="52"/>
        <v/>
      </c>
      <c r="BD134" s="9" t="str">
        <f t="shared" si="52"/>
        <v/>
      </c>
      <c r="BE134" s="9" t="str">
        <f t="shared" si="53"/>
        <v/>
      </c>
      <c r="BF134" s="9" t="str">
        <f t="shared" si="53"/>
        <v/>
      </c>
      <c r="BG134" s="9" t="str">
        <f t="shared" si="53"/>
        <v/>
      </c>
      <c r="BH134" s="9" t="str">
        <f t="shared" si="53"/>
        <v/>
      </c>
      <c r="BI134" s="9" t="str">
        <f t="shared" si="53"/>
        <v/>
      </c>
      <c r="BJ134" s="9" t="str">
        <f t="shared" si="53"/>
        <v/>
      </c>
      <c r="BK134" s="9" t="str">
        <f t="shared" si="53"/>
        <v/>
      </c>
      <c r="BL134" s="9" t="str">
        <f t="shared" si="53"/>
        <v/>
      </c>
      <c r="BM134" s="9" t="str">
        <f t="shared" si="53"/>
        <v/>
      </c>
      <c r="BN134" s="9" t="str">
        <f t="shared" si="53"/>
        <v/>
      </c>
      <c r="BO134" s="9" t="str">
        <f t="shared" si="54"/>
        <v/>
      </c>
      <c r="BP134" s="9" t="str">
        <f t="shared" si="54"/>
        <v/>
      </c>
      <c r="BQ134" s="9" t="str">
        <f t="shared" si="54"/>
        <v/>
      </c>
      <c r="BR134" s="9" t="str">
        <f t="shared" si="54"/>
        <v/>
      </c>
      <c r="BS134" s="9" t="str">
        <f t="shared" si="54"/>
        <v/>
      </c>
      <c r="BT134" s="9" t="str">
        <f t="shared" si="54"/>
        <v/>
      </c>
      <c r="BU134" s="9" t="str">
        <f t="shared" si="54"/>
        <v/>
      </c>
      <c r="BV134" s="9" t="str">
        <f t="shared" si="54"/>
        <v/>
      </c>
      <c r="BW134" s="9" t="str">
        <f t="shared" si="54"/>
        <v/>
      </c>
      <c r="BX134" s="9" t="str">
        <f t="shared" si="54"/>
        <v/>
      </c>
      <c r="BY134" s="9" t="str">
        <f t="shared" si="54"/>
        <v/>
      </c>
      <c r="BZ134" s="9" t="str">
        <f t="shared" si="54"/>
        <v/>
      </c>
    </row>
    <row r="135" spans="1:78" x14ac:dyDescent="0.25">
      <c r="A135" s="6">
        <v>265</v>
      </c>
      <c r="B135" s="3"/>
      <c r="C135" s="3">
        <v>1</v>
      </c>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v>1</v>
      </c>
      <c r="AH135" s="7">
        <f>SUMPRODUCT(MAX((Table1[post_position])*(Table1[topic_id]=$A135)))</f>
        <v>4</v>
      </c>
      <c r="AI135" s="7" t="str">
        <f>"http://chandoo.org/forums/topic/"&amp;VLOOKUP(A135,'All Topics Data'!$A$2:$C$1243,3,FALSE)</f>
        <v>http://chandoo.org/forums/topic/hot-to-count-records-between-2-dates-and-a-condition</v>
      </c>
      <c r="AJ135" s="7" t="str">
        <f>LEFT(VLOOKUP(A135,'All Topics Data'!$A$2:$C$1243,2,FALSE),40)&amp;REPT("…",LEN(VLOOKUP(A135,'All Topics Data'!$A$2:$C$1243,2,FALSE))&gt;40)</f>
        <v>Hot to Count Records Between 2 Dates And…</v>
      </c>
      <c r="AK135" s="9">
        <f t="shared" si="39"/>
        <v>0</v>
      </c>
      <c r="AL135" s="9">
        <f t="shared" si="55"/>
        <v>1</v>
      </c>
      <c r="AM135" s="9">
        <f t="shared" si="55"/>
        <v>0</v>
      </c>
      <c r="AN135" s="9">
        <f t="shared" si="55"/>
        <v>0</v>
      </c>
      <c r="AO135" s="9" t="str">
        <f t="shared" si="55"/>
        <v/>
      </c>
      <c r="AP135" s="9" t="str">
        <f t="shared" si="55"/>
        <v/>
      </c>
      <c r="AQ135" s="9" t="str">
        <f t="shared" si="55"/>
        <v/>
      </c>
      <c r="AR135" s="9" t="str">
        <f t="shared" si="55"/>
        <v/>
      </c>
      <c r="AS135" s="9" t="str">
        <f t="shared" si="55"/>
        <v/>
      </c>
      <c r="AT135" s="9" t="str">
        <f t="shared" si="55"/>
        <v/>
      </c>
      <c r="AU135" s="9" t="str">
        <f t="shared" si="52"/>
        <v/>
      </c>
      <c r="AV135" s="9" t="str">
        <f t="shared" si="52"/>
        <v/>
      </c>
      <c r="AW135" s="9" t="str">
        <f t="shared" si="52"/>
        <v/>
      </c>
      <c r="AX135" s="9" t="str">
        <f t="shared" si="52"/>
        <v/>
      </c>
      <c r="AY135" s="9" t="str">
        <f t="shared" si="52"/>
        <v/>
      </c>
      <c r="AZ135" s="9" t="str">
        <f t="shared" si="52"/>
        <v/>
      </c>
      <c r="BA135" s="9" t="str">
        <f t="shared" si="52"/>
        <v/>
      </c>
      <c r="BB135" s="9" t="str">
        <f t="shared" si="52"/>
        <v/>
      </c>
      <c r="BC135" s="9" t="str">
        <f t="shared" si="52"/>
        <v/>
      </c>
      <c r="BD135" s="9" t="str">
        <f t="shared" si="52"/>
        <v/>
      </c>
      <c r="BE135" s="9" t="str">
        <f t="shared" si="53"/>
        <v/>
      </c>
      <c r="BF135" s="9" t="str">
        <f t="shared" si="53"/>
        <v/>
      </c>
      <c r="BG135" s="9" t="str">
        <f t="shared" si="53"/>
        <v/>
      </c>
      <c r="BH135" s="9" t="str">
        <f t="shared" si="53"/>
        <v/>
      </c>
      <c r="BI135" s="9" t="str">
        <f t="shared" si="53"/>
        <v/>
      </c>
      <c r="BJ135" s="9" t="str">
        <f t="shared" si="53"/>
        <v/>
      </c>
      <c r="BK135" s="9" t="str">
        <f t="shared" si="53"/>
        <v/>
      </c>
      <c r="BL135" s="9" t="str">
        <f t="shared" si="53"/>
        <v/>
      </c>
      <c r="BM135" s="9" t="str">
        <f t="shared" si="53"/>
        <v/>
      </c>
      <c r="BN135" s="9" t="str">
        <f t="shared" si="53"/>
        <v/>
      </c>
      <c r="BO135" s="9" t="str">
        <f t="shared" si="54"/>
        <v/>
      </c>
      <c r="BP135" s="9" t="str">
        <f t="shared" si="54"/>
        <v/>
      </c>
      <c r="BQ135" s="9" t="str">
        <f t="shared" si="54"/>
        <v/>
      </c>
      <c r="BR135" s="9" t="str">
        <f t="shared" si="54"/>
        <v/>
      </c>
      <c r="BS135" s="9" t="str">
        <f t="shared" si="54"/>
        <v/>
      </c>
      <c r="BT135" s="9" t="str">
        <f t="shared" si="54"/>
        <v/>
      </c>
      <c r="BU135" s="9" t="str">
        <f t="shared" si="54"/>
        <v/>
      </c>
      <c r="BV135" s="9" t="str">
        <f t="shared" si="54"/>
        <v/>
      </c>
      <c r="BW135" s="9" t="str">
        <f t="shared" si="54"/>
        <v/>
      </c>
      <c r="BX135" s="9" t="str">
        <f t="shared" si="54"/>
        <v/>
      </c>
      <c r="BY135" s="9" t="str">
        <f t="shared" si="54"/>
        <v/>
      </c>
      <c r="BZ135" s="9" t="str">
        <f t="shared" si="54"/>
        <v/>
      </c>
    </row>
    <row r="136" spans="1:78" x14ac:dyDescent="0.25">
      <c r="A136" s="6">
        <v>266</v>
      </c>
      <c r="B136" s="3"/>
      <c r="C136" s="3"/>
      <c r="D136" s="3">
        <v>1</v>
      </c>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v>1</v>
      </c>
      <c r="AH136" s="7">
        <f>SUMPRODUCT(MAX((Table1[post_position])*(Table1[topic_id]=$A136)))</f>
        <v>3</v>
      </c>
      <c r="AI136" s="7" t="str">
        <f>"http://chandoo.org/forums/topic/"&amp;VLOOKUP(A136,'All Topics Data'!$A$2:$C$1243,3,FALSE)</f>
        <v>http://chandoo.org/forums/topic/inserting-a-value-into-a-long-text</v>
      </c>
      <c r="AJ136" s="7" t="str">
        <f>LEFT(VLOOKUP(A136,'All Topics Data'!$A$2:$C$1243,2,FALSE),40)&amp;REPT("…",LEN(VLOOKUP(A136,'All Topics Data'!$A$2:$C$1243,2,FALSE))&gt;40)</f>
        <v>Inserting a value into a long text</v>
      </c>
      <c r="AK136" s="9">
        <f t="shared" si="39"/>
        <v>0</v>
      </c>
      <c r="AL136" s="9">
        <f t="shared" si="55"/>
        <v>0</v>
      </c>
      <c r="AM136" s="9">
        <f t="shared" si="55"/>
        <v>1</v>
      </c>
      <c r="AN136" s="9" t="str">
        <f t="shared" si="55"/>
        <v/>
      </c>
      <c r="AO136" s="9" t="str">
        <f t="shared" si="55"/>
        <v/>
      </c>
      <c r="AP136" s="9" t="str">
        <f t="shared" si="55"/>
        <v/>
      </c>
      <c r="AQ136" s="9" t="str">
        <f t="shared" si="55"/>
        <v/>
      </c>
      <c r="AR136" s="9" t="str">
        <f t="shared" si="55"/>
        <v/>
      </c>
      <c r="AS136" s="9" t="str">
        <f t="shared" si="55"/>
        <v/>
      </c>
      <c r="AT136" s="9" t="str">
        <f t="shared" si="55"/>
        <v/>
      </c>
      <c r="AU136" s="9" t="str">
        <f t="shared" si="52"/>
        <v/>
      </c>
      <c r="AV136" s="9" t="str">
        <f t="shared" si="52"/>
        <v/>
      </c>
      <c r="AW136" s="9" t="str">
        <f t="shared" si="52"/>
        <v/>
      </c>
      <c r="AX136" s="9" t="str">
        <f t="shared" si="52"/>
        <v/>
      </c>
      <c r="AY136" s="9" t="str">
        <f t="shared" si="52"/>
        <v/>
      </c>
      <c r="AZ136" s="9" t="str">
        <f t="shared" si="52"/>
        <v/>
      </c>
      <c r="BA136" s="9" t="str">
        <f t="shared" si="52"/>
        <v/>
      </c>
      <c r="BB136" s="9" t="str">
        <f t="shared" si="52"/>
        <v/>
      </c>
      <c r="BC136" s="9" t="str">
        <f t="shared" si="52"/>
        <v/>
      </c>
      <c r="BD136" s="9" t="str">
        <f t="shared" si="52"/>
        <v/>
      </c>
      <c r="BE136" s="9" t="str">
        <f t="shared" si="53"/>
        <v/>
      </c>
      <c r="BF136" s="9" t="str">
        <f t="shared" si="53"/>
        <v/>
      </c>
      <c r="BG136" s="9" t="str">
        <f t="shared" si="53"/>
        <v/>
      </c>
      <c r="BH136" s="9" t="str">
        <f t="shared" si="53"/>
        <v/>
      </c>
      <c r="BI136" s="9" t="str">
        <f t="shared" si="53"/>
        <v/>
      </c>
      <c r="BJ136" s="9" t="str">
        <f t="shared" si="53"/>
        <v/>
      </c>
      <c r="BK136" s="9" t="str">
        <f t="shared" si="53"/>
        <v/>
      </c>
      <c r="BL136" s="9" t="str">
        <f t="shared" si="53"/>
        <v/>
      </c>
      <c r="BM136" s="9" t="str">
        <f t="shared" si="53"/>
        <v/>
      </c>
      <c r="BN136" s="9" t="str">
        <f t="shared" si="53"/>
        <v/>
      </c>
      <c r="BO136" s="9" t="str">
        <f t="shared" si="54"/>
        <v/>
      </c>
      <c r="BP136" s="9" t="str">
        <f t="shared" si="54"/>
        <v/>
      </c>
      <c r="BQ136" s="9" t="str">
        <f t="shared" si="54"/>
        <v/>
      </c>
      <c r="BR136" s="9" t="str">
        <f t="shared" si="54"/>
        <v/>
      </c>
      <c r="BS136" s="9" t="str">
        <f t="shared" si="54"/>
        <v/>
      </c>
      <c r="BT136" s="9" t="str">
        <f t="shared" si="54"/>
        <v/>
      </c>
      <c r="BU136" s="9" t="str">
        <f t="shared" si="54"/>
        <v/>
      </c>
      <c r="BV136" s="9" t="str">
        <f t="shared" si="54"/>
        <v/>
      </c>
      <c r="BW136" s="9" t="str">
        <f t="shared" si="54"/>
        <v/>
      </c>
      <c r="BX136" s="9" t="str">
        <f t="shared" si="54"/>
        <v/>
      </c>
      <c r="BY136" s="9" t="str">
        <f t="shared" si="54"/>
        <v/>
      </c>
      <c r="BZ136" s="9" t="str">
        <f t="shared" si="54"/>
        <v/>
      </c>
    </row>
    <row r="137" spans="1:78" x14ac:dyDescent="0.25">
      <c r="A137" s="6">
        <v>267</v>
      </c>
      <c r="B137" s="3"/>
      <c r="C137" s="3">
        <v>1</v>
      </c>
      <c r="D137" s="3">
        <v>1</v>
      </c>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v>2</v>
      </c>
      <c r="AH137" s="7">
        <f>SUMPRODUCT(MAX((Table1[post_position])*(Table1[topic_id]=$A137)))</f>
        <v>3</v>
      </c>
      <c r="AI137" s="7" t="str">
        <f>"http://chandoo.org/forums/topic/"&amp;VLOOKUP(A137,'All Topics Data'!$A$2:$C$1243,3,FALSE)</f>
        <v>http://chandoo.org/forums/topic/data-validation-list</v>
      </c>
      <c r="AJ137" s="7" t="str">
        <f>LEFT(VLOOKUP(A137,'All Topics Data'!$A$2:$C$1243,2,FALSE),40)&amp;REPT("…",LEN(VLOOKUP(A137,'All Topics Data'!$A$2:$C$1243,2,FALSE))&gt;40)</f>
        <v>Data Validation List</v>
      </c>
      <c r="AK137" s="9">
        <f t="shared" si="39"/>
        <v>0</v>
      </c>
      <c r="AL137" s="9">
        <f t="shared" si="55"/>
        <v>1</v>
      </c>
      <c r="AM137" s="9">
        <f t="shared" si="55"/>
        <v>1</v>
      </c>
      <c r="AN137" s="9" t="str">
        <f t="shared" si="55"/>
        <v/>
      </c>
      <c r="AO137" s="9" t="str">
        <f t="shared" si="55"/>
        <v/>
      </c>
      <c r="AP137" s="9" t="str">
        <f t="shared" si="55"/>
        <v/>
      </c>
      <c r="AQ137" s="9" t="str">
        <f t="shared" si="55"/>
        <v/>
      </c>
      <c r="AR137" s="9" t="str">
        <f t="shared" si="55"/>
        <v/>
      </c>
      <c r="AS137" s="9" t="str">
        <f t="shared" si="55"/>
        <v/>
      </c>
      <c r="AT137" s="9" t="str">
        <f t="shared" si="55"/>
        <v/>
      </c>
      <c r="AU137" s="9" t="str">
        <f t="shared" si="52"/>
        <v/>
      </c>
      <c r="AV137" s="9" t="str">
        <f t="shared" si="52"/>
        <v/>
      </c>
      <c r="AW137" s="9" t="str">
        <f t="shared" si="52"/>
        <v/>
      </c>
      <c r="AX137" s="9" t="str">
        <f t="shared" si="52"/>
        <v/>
      </c>
      <c r="AY137" s="9" t="str">
        <f t="shared" si="52"/>
        <v/>
      </c>
      <c r="AZ137" s="9" t="str">
        <f t="shared" si="52"/>
        <v/>
      </c>
      <c r="BA137" s="9" t="str">
        <f t="shared" si="52"/>
        <v/>
      </c>
      <c r="BB137" s="9" t="str">
        <f t="shared" si="52"/>
        <v/>
      </c>
      <c r="BC137" s="9" t="str">
        <f t="shared" si="52"/>
        <v/>
      </c>
      <c r="BD137" s="9" t="str">
        <f t="shared" si="52"/>
        <v/>
      </c>
      <c r="BE137" s="9" t="str">
        <f t="shared" si="53"/>
        <v/>
      </c>
      <c r="BF137" s="9" t="str">
        <f t="shared" si="53"/>
        <v/>
      </c>
      <c r="BG137" s="9" t="str">
        <f t="shared" si="53"/>
        <v/>
      </c>
      <c r="BH137" s="9" t="str">
        <f t="shared" si="53"/>
        <v/>
      </c>
      <c r="BI137" s="9" t="str">
        <f t="shared" si="53"/>
        <v/>
      </c>
      <c r="BJ137" s="9" t="str">
        <f t="shared" si="53"/>
        <v/>
      </c>
      <c r="BK137" s="9" t="str">
        <f t="shared" si="53"/>
        <v/>
      </c>
      <c r="BL137" s="9" t="str">
        <f t="shared" si="53"/>
        <v/>
      </c>
      <c r="BM137" s="9" t="str">
        <f t="shared" si="53"/>
        <v/>
      </c>
      <c r="BN137" s="9" t="str">
        <f t="shared" si="53"/>
        <v/>
      </c>
      <c r="BO137" s="9" t="str">
        <f t="shared" si="54"/>
        <v/>
      </c>
      <c r="BP137" s="9" t="str">
        <f t="shared" si="54"/>
        <v/>
      </c>
      <c r="BQ137" s="9" t="str">
        <f t="shared" si="54"/>
        <v/>
      </c>
      <c r="BR137" s="9" t="str">
        <f t="shared" si="54"/>
        <v/>
      </c>
      <c r="BS137" s="9" t="str">
        <f t="shared" si="54"/>
        <v/>
      </c>
      <c r="BT137" s="9" t="str">
        <f t="shared" si="54"/>
        <v/>
      </c>
      <c r="BU137" s="9" t="str">
        <f t="shared" si="54"/>
        <v/>
      </c>
      <c r="BV137" s="9" t="str">
        <f t="shared" si="54"/>
        <v/>
      </c>
      <c r="BW137" s="9" t="str">
        <f t="shared" si="54"/>
        <v/>
      </c>
      <c r="BX137" s="9" t="str">
        <f t="shared" si="54"/>
        <v/>
      </c>
      <c r="BY137" s="9" t="str">
        <f t="shared" si="54"/>
        <v/>
      </c>
      <c r="BZ137" s="9" t="str">
        <f t="shared" si="54"/>
        <v/>
      </c>
    </row>
    <row r="138" spans="1:78" x14ac:dyDescent="0.25">
      <c r="A138" s="6">
        <v>269</v>
      </c>
      <c r="B138" s="3"/>
      <c r="C138" s="3">
        <v>1</v>
      </c>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v>1</v>
      </c>
      <c r="AH138" s="7">
        <f>SUMPRODUCT(MAX((Table1[post_position])*(Table1[topic_id]=$A138)))</f>
        <v>3</v>
      </c>
      <c r="AI138" s="7" t="str">
        <f>"http://chandoo.org/forums/topic/"&amp;VLOOKUP(A138,'All Topics Data'!$A$2:$C$1243,3,FALSE)</f>
        <v>http://chandoo.org/forums/topic/embarrassing-but-i-need-help-with-countif-with-muptiple-conditions</v>
      </c>
      <c r="AJ138" s="7" t="str">
        <f>LEFT(VLOOKUP(A138,'All Topics Data'!$A$2:$C$1243,2,FALSE),40)&amp;REPT("…",LEN(VLOOKUP(A138,'All Topics Data'!$A$2:$C$1243,2,FALSE))&gt;40)</f>
        <v>Embarrassing, but I need help with COUNT…</v>
      </c>
      <c r="AK138" s="9">
        <f t="shared" si="39"/>
        <v>0</v>
      </c>
      <c r="AL138" s="9">
        <f t="shared" si="55"/>
        <v>1</v>
      </c>
      <c r="AM138" s="9">
        <f t="shared" si="55"/>
        <v>0</v>
      </c>
      <c r="AN138" s="9" t="str">
        <f t="shared" si="55"/>
        <v/>
      </c>
      <c r="AO138" s="9" t="str">
        <f t="shared" si="55"/>
        <v/>
      </c>
      <c r="AP138" s="9" t="str">
        <f t="shared" si="55"/>
        <v/>
      </c>
      <c r="AQ138" s="9" t="str">
        <f t="shared" si="55"/>
        <v/>
      </c>
      <c r="AR138" s="9" t="str">
        <f t="shared" si="55"/>
        <v/>
      </c>
      <c r="AS138" s="9" t="str">
        <f t="shared" si="55"/>
        <v/>
      </c>
      <c r="AT138" s="9" t="str">
        <f t="shared" si="55"/>
        <v/>
      </c>
      <c r="AU138" s="9" t="str">
        <f t="shared" si="52"/>
        <v/>
      </c>
      <c r="AV138" s="9" t="str">
        <f t="shared" si="52"/>
        <v/>
      </c>
      <c r="AW138" s="9" t="str">
        <f t="shared" si="52"/>
        <v/>
      </c>
      <c r="AX138" s="9" t="str">
        <f t="shared" si="52"/>
        <v/>
      </c>
      <c r="AY138" s="9" t="str">
        <f t="shared" si="52"/>
        <v/>
      </c>
      <c r="AZ138" s="9" t="str">
        <f t="shared" si="52"/>
        <v/>
      </c>
      <c r="BA138" s="9" t="str">
        <f t="shared" si="52"/>
        <v/>
      </c>
      <c r="BB138" s="9" t="str">
        <f t="shared" si="52"/>
        <v/>
      </c>
      <c r="BC138" s="9" t="str">
        <f t="shared" si="52"/>
        <v/>
      </c>
      <c r="BD138" s="9" t="str">
        <f t="shared" si="52"/>
        <v/>
      </c>
      <c r="BE138" s="9" t="str">
        <f t="shared" si="53"/>
        <v/>
      </c>
      <c r="BF138" s="9" t="str">
        <f t="shared" si="53"/>
        <v/>
      </c>
      <c r="BG138" s="9" t="str">
        <f t="shared" si="53"/>
        <v/>
      </c>
      <c r="BH138" s="9" t="str">
        <f t="shared" si="53"/>
        <v/>
      </c>
      <c r="BI138" s="9" t="str">
        <f t="shared" si="53"/>
        <v/>
      </c>
      <c r="BJ138" s="9" t="str">
        <f t="shared" si="53"/>
        <v/>
      </c>
      <c r="BK138" s="9" t="str">
        <f t="shared" si="53"/>
        <v/>
      </c>
      <c r="BL138" s="9" t="str">
        <f t="shared" si="53"/>
        <v/>
      </c>
      <c r="BM138" s="9" t="str">
        <f t="shared" si="53"/>
        <v/>
      </c>
      <c r="BN138" s="9" t="str">
        <f t="shared" si="53"/>
        <v/>
      </c>
      <c r="BO138" s="9" t="str">
        <f t="shared" si="54"/>
        <v/>
      </c>
      <c r="BP138" s="9" t="str">
        <f t="shared" si="54"/>
        <v/>
      </c>
      <c r="BQ138" s="9" t="str">
        <f t="shared" si="54"/>
        <v/>
      </c>
      <c r="BR138" s="9" t="str">
        <f t="shared" si="54"/>
        <v/>
      </c>
      <c r="BS138" s="9" t="str">
        <f t="shared" si="54"/>
        <v/>
      </c>
      <c r="BT138" s="9" t="str">
        <f t="shared" si="54"/>
        <v/>
      </c>
      <c r="BU138" s="9" t="str">
        <f t="shared" si="54"/>
        <v/>
      </c>
      <c r="BV138" s="9" t="str">
        <f t="shared" si="54"/>
        <v/>
      </c>
      <c r="BW138" s="9" t="str">
        <f t="shared" si="54"/>
        <v/>
      </c>
      <c r="BX138" s="9" t="str">
        <f t="shared" si="54"/>
        <v/>
      </c>
      <c r="BY138" s="9" t="str">
        <f t="shared" si="54"/>
        <v/>
      </c>
      <c r="BZ138" s="9" t="str">
        <f t="shared" si="54"/>
        <v/>
      </c>
    </row>
    <row r="139" spans="1:78" x14ac:dyDescent="0.25">
      <c r="A139" s="6">
        <v>271</v>
      </c>
      <c r="B139" s="3"/>
      <c r="C139" s="3">
        <v>1</v>
      </c>
      <c r="D139" s="3">
        <v>1</v>
      </c>
      <c r="E139" s="3">
        <v>1</v>
      </c>
      <c r="F139" s="3"/>
      <c r="G139" s="3">
        <v>1</v>
      </c>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v>4</v>
      </c>
      <c r="AH139" s="7">
        <f>SUMPRODUCT(MAX((Table1[post_position])*(Table1[topic_id]=$A139)))</f>
        <v>8</v>
      </c>
      <c r="AI139" s="7" t="str">
        <f>"http://chandoo.org/forums/topic/"&amp;VLOOKUP(A139,'All Topics Data'!$A$2:$C$1243,3,FALSE)</f>
        <v>http://chandoo.org/forums/topic/logical-condition-in-if-statement</v>
      </c>
      <c r="AJ139" s="7" t="str">
        <f>LEFT(VLOOKUP(A139,'All Topics Data'!$A$2:$C$1243,2,FALSE),40)&amp;REPT("…",LEN(VLOOKUP(A139,'All Topics Data'!$A$2:$C$1243,2,FALSE))&gt;40)</f>
        <v>Logical condition in IF statement</v>
      </c>
      <c r="AK139" s="9">
        <f t="shared" si="39"/>
        <v>0</v>
      </c>
      <c r="AL139" s="9">
        <f t="shared" si="55"/>
        <v>1</v>
      </c>
      <c r="AM139" s="9">
        <f t="shared" si="55"/>
        <v>1</v>
      </c>
      <c r="AN139" s="9">
        <f t="shared" si="55"/>
        <v>1</v>
      </c>
      <c r="AO139" s="9">
        <f t="shared" si="55"/>
        <v>0</v>
      </c>
      <c r="AP139" s="9">
        <f t="shared" si="55"/>
        <v>1</v>
      </c>
      <c r="AQ139" s="9">
        <f t="shared" si="55"/>
        <v>0</v>
      </c>
      <c r="AR139" s="9">
        <f t="shared" si="55"/>
        <v>0</v>
      </c>
      <c r="AS139" s="9" t="str">
        <f t="shared" si="55"/>
        <v/>
      </c>
      <c r="AT139" s="9" t="str">
        <f t="shared" si="55"/>
        <v/>
      </c>
      <c r="AU139" s="9" t="str">
        <f t="shared" si="52"/>
        <v/>
      </c>
      <c r="AV139" s="9" t="str">
        <f t="shared" si="52"/>
        <v/>
      </c>
      <c r="AW139" s="9" t="str">
        <f t="shared" si="52"/>
        <v/>
      </c>
      <c r="AX139" s="9" t="str">
        <f t="shared" si="52"/>
        <v/>
      </c>
      <c r="AY139" s="9" t="str">
        <f t="shared" si="52"/>
        <v/>
      </c>
      <c r="AZ139" s="9" t="str">
        <f t="shared" si="52"/>
        <v/>
      </c>
      <c r="BA139" s="9" t="str">
        <f t="shared" si="52"/>
        <v/>
      </c>
      <c r="BB139" s="9" t="str">
        <f t="shared" si="52"/>
        <v/>
      </c>
      <c r="BC139" s="9" t="str">
        <f t="shared" si="52"/>
        <v/>
      </c>
      <c r="BD139" s="9" t="str">
        <f t="shared" si="52"/>
        <v/>
      </c>
      <c r="BE139" s="9" t="str">
        <f t="shared" si="53"/>
        <v/>
      </c>
      <c r="BF139" s="9" t="str">
        <f t="shared" si="53"/>
        <v/>
      </c>
      <c r="BG139" s="9" t="str">
        <f t="shared" si="53"/>
        <v/>
      </c>
      <c r="BH139" s="9" t="str">
        <f t="shared" si="53"/>
        <v/>
      </c>
      <c r="BI139" s="9" t="str">
        <f t="shared" si="53"/>
        <v/>
      </c>
      <c r="BJ139" s="9" t="str">
        <f t="shared" si="53"/>
        <v/>
      </c>
      <c r="BK139" s="9" t="str">
        <f t="shared" si="53"/>
        <v/>
      </c>
      <c r="BL139" s="9" t="str">
        <f t="shared" si="53"/>
        <v/>
      </c>
      <c r="BM139" s="9" t="str">
        <f t="shared" si="53"/>
        <v/>
      </c>
      <c r="BN139" s="9" t="str">
        <f t="shared" si="53"/>
        <v/>
      </c>
      <c r="BO139" s="9" t="str">
        <f t="shared" si="54"/>
        <v/>
      </c>
      <c r="BP139" s="9" t="str">
        <f t="shared" si="54"/>
        <v/>
      </c>
      <c r="BQ139" s="9" t="str">
        <f t="shared" si="54"/>
        <v/>
      </c>
      <c r="BR139" s="9" t="str">
        <f t="shared" si="54"/>
        <v/>
      </c>
      <c r="BS139" s="9" t="str">
        <f t="shared" si="54"/>
        <v/>
      </c>
      <c r="BT139" s="9" t="str">
        <f t="shared" si="54"/>
        <v/>
      </c>
      <c r="BU139" s="9" t="str">
        <f t="shared" si="54"/>
        <v/>
      </c>
      <c r="BV139" s="9" t="str">
        <f t="shared" si="54"/>
        <v/>
      </c>
      <c r="BW139" s="9" t="str">
        <f t="shared" si="54"/>
        <v/>
      </c>
      <c r="BX139" s="9" t="str">
        <f t="shared" si="54"/>
        <v/>
      </c>
      <c r="BY139" s="9" t="str">
        <f t="shared" si="54"/>
        <v/>
      </c>
      <c r="BZ139" s="9" t="str">
        <f t="shared" si="54"/>
        <v/>
      </c>
    </row>
    <row r="140" spans="1:78" x14ac:dyDescent="0.25">
      <c r="A140" s="6">
        <v>275</v>
      </c>
      <c r="B140" s="3"/>
      <c r="C140" s="3">
        <v>1</v>
      </c>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v>1</v>
      </c>
      <c r="AH140" s="7">
        <f>SUMPRODUCT(MAX((Table1[post_position])*(Table1[topic_id]=$A140)))</f>
        <v>3</v>
      </c>
      <c r="AI140" s="7" t="str">
        <f>"http://chandoo.org/forums/topic/"&amp;VLOOKUP(A140,'All Topics Data'!$A$2:$C$1243,3,FALSE)</f>
        <v>http://chandoo.org/forums/topic/usage-of-2-hyphens-in-formula</v>
      </c>
      <c r="AJ140" s="7" t="str">
        <f>LEFT(VLOOKUP(A140,'All Topics Data'!$A$2:$C$1243,2,FALSE),40)&amp;REPT("…",LEN(VLOOKUP(A140,'All Topics Data'!$A$2:$C$1243,2,FALSE))&gt;40)</f>
        <v>Usage of 2 hyphens in formula</v>
      </c>
      <c r="AK140" s="9">
        <f t="shared" si="39"/>
        <v>0</v>
      </c>
      <c r="AL140" s="9">
        <f t="shared" si="55"/>
        <v>1</v>
      </c>
      <c r="AM140" s="9">
        <f t="shared" si="55"/>
        <v>0</v>
      </c>
      <c r="AN140" s="9" t="str">
        <f t="shared" si="55"/>
        <v/>
      </c>
      <c r="AO140" s="9" t="str">
        <f t="shared" si="55"/>
        <v/>
      </c>
      <c r="AP140" s="9" t="str">
        <f t="shared" si="55"/>
        <v/>
      </c>
      <c r="AQ140" s="9" t="str">
        <f t="shared" si="55"/>
        <v/>
      </c>
      <c r="AR140" s="9" t="str">
        <f t="shared" si="55"/>
        <v/>
      </c>
      <c r="AS140" s="9" t="str">
        <f t="shared" si="55"/>
        <v/>
      </c>
      <c r="AT140" s="9" t="str">
        <f t="shared" si="55"/>
        <v/>
      </c>
      <c r="AU140" s="9" t="str">
        <f t="shared" si="52"/>
        <v/>
      </c>
      <c r="AV140" s="9" t="str">
        <f t="shared" si="52"/>
        <v/>
      </c>
      <c r="AW140" s="9" t="str">
        <f t="shared" si="52"/>
        <v/>
      </c>
      <c r="AX140" s="9" t="str">
        <f t="shared" si="52"/>
        <v/>
      </c>
      <c r="AY140" s="9" t="str">
        <f t="shared" si="52"/>
        <v/>
      </c>
      <c r="AZ140" s="9" t="str">
        <f t="shared" si="52"/>
        <v/>
      </c>
      <c r="BA140" s="9" t="str">
        <f t="shared" si="52"/>
        <v/>
      </c>
      <c r="BB140" s="9" t="str">
        <f t="shared" si="52"/>
        <v/>
      </c>
      <c r="BC140" s="9" t="str">
        <f t="shared" si="52"/>
        <v/>
      </c>
      <c r="BD140" s="9" t="str">
        <f t="shared" si="52"/>
        <v/>
      </c>
      <c r="BE140" s="9" t="str">
        <f t="shared" si="53"/>
        <v/>
      </c>
      <c r="BF140" s="9" t="str">
        <f t="shared" si="53"/>
        <v/>
      </c>
      <c r="BG140" s="9" t="str">
        <f t="shared" si="53"/>
        <v/>
      </c>
      <c r="BH140" s="9" t="str">
        <f t="shared" si="53"/>
        <v/>
      </c>
      <c r="BI140" s="9" t="str">
        <f t="shared" si="53"/>
        <v/>
      </c>
      <c r="BJ140" s="9" t="str">
        <f t="shared" si="53"/>
        <v/>
      </c>
      <c r="BK140" s="9" t="str">
        <f t="shared" si="53"/>
        <v/>
      </c>
      <c r="BL140" s="9" t="str">
        <f t="shared" si="53"/>
        <v/>
      </c>
      <c r="BM140" s="9" t="str">
        <f t="shared" si="53"/>
        <v/>
      </c>
      <c r="BN140" s="9" t="str">
        <f t="shared" si="53"/>
        <v/>
      </c>
      <c r="BO140" s="9" t="str">
        <f t="shared" si="54"/>
        <v/>
      </c>
      <c r="BP140" s="9" t="str">
        <f t="shared" si="54"/>
        <v/>
      </c>
      <c r="BQ140" s="9" t="str">
        <f t="shared" si="54"/>
        <v/>
      </c>
      <c r="BR140" s="9" t="str">
        <f t="shared" si="54"/>
        <v/>
      </c>
      <c r="BS140" s="9" t="str">
        <f t="shared" si="54"/>
        <v/>
      </c>
      <c r="BT140" s="9" t="str">
        <f t="shared" si="54"/>
        <v/>
      </c>
      <c r="BU140" s="9" t="str">
        <f t="shared" si="54"/>
        <v/>
      </c>
      <c r="BV140" s="9" t="str">
        <f t="shared" si="54"/>
        <v/>
      </c>
      <c r="BW140" s="9" t="str">
        <f t="shared" si="54"/>
        <v/>
      </c>
      <c r="BX140" s="9" t="str">
        <f t="shared" si="54"/>
        <v/>
      </c>
      <c r="BY140" s="9" t="str">
        <f t="shared" si="54"/>
        <v/>
      </c>
      <c r="BZ140" s="9" t="str">
        <f t="shared" si="54"/>
        <v/>
      </c>
    </row>
    <row r="141" spans="1:78" x14ac:dyDescent="0.25">
      <c r="A141" s="6">
        <v>276</v>
      </c>
      <c r="B141" s="3"/>
      <c r="C141" s="3">
        <v>1</v>
      </c>
      <c r="D141" s="3"/>
      <c r="E141" s="3">
        <v>1</v>
      </c>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v>2</v>
      </c>
      <c r="AH141" s="7">
        <f>SUMPRODUCT(MAX((Table1[post_position])*(Table1[topic_id]=$A141)))</f>
        <v>7</v>
      </c>
      <c r="AI141" s="7" t="str">
        <f>"http://chandoo.org/forums/topic/"&amp;VLOOKUP(A141,'All Topics Data'!$A$2:$C$1243,3,FALSE)</f>
        <v>http://chandoo.org/forums/topic/flexible-charts-urgent</v>
      </c>
      <c r="AJ141" s="7" t="str">
        <f>LEFT(VLOOKUP(A141,'All Topics Data'!$A$2:$C$1243,2,FALSE),40)&amp;REPT("…",LEN(VLOOKUP(A141,'All Topics Data'!$A$2:$C$1243,2,FALSE))&gt;40)</f>
        <v>Flexible charts - Urgent</v>
      </c>
      <c r="AK141" s="9">
        <f t="shared" si="39"/>
        <v>0</v>
      </c>
      <c r="AL141" s="9">
        <f t="shared" si="55"/>
        <v>1</v>
      </c>
      <c r="AM141" s="9">
        <f t="shared" si="55"/>
        <v>0</v>
      </c>
      <c r="AN141" s="9">
        <f t="shared" si="55"/>
        <v>1</v>
      </c>
      <c r="AO141" s="9">
        <f t="shared" si="55"/>
        <v>0</v>
      </c>
      <c r="AP141" s="9">
        <f t="shared" si="55"/>
        <v>0</v>
      </c>
      <c r="AQ141" s="9">
        <f t="shared" si="55"/>
        <v>0</v>
      </c>
      <c r="AR141" s="9" t="str">
        <f t="shared" si="55"/>
        <v/>
      </c>
      <c r="AS141" s="9" t="str">
        <f t="shared" si="55"/>
        <v/>
      </c>
      <c r="AT141" s="9" t="str">
        <f t="shared" si="55"/>
        <v/>
      </c>
      <c r="AU141" s="9" t="str">
        <f t="shared" si="52"/>
        <v/>
      </c>
      <c r="AV141" s="9" t="str">
        <f t="shared" si="52"/>
        <v/>
      </c>
      <c r="AW141" s="9" t="str">
        <f t="shared" si="52"/>
        <v/>
      </c>
      <c r="AX141" s="9" t="str">
        <f t="shared" si="52"/>
        <v/>
      </c>
      <c r="AY141" s="9" t="str">
        <f t="shared" si="52"/>
        <v/>
      </c>
      <c r="AZ141" s="9" t="str">
        <f t="shared" si="52"/>
        <v/>
      </c>
      <c r="BA141" s="9" t="str">
        <f t="shared" si="52"/>
        <v/>
      </c>
      <c r="BB141" s="9" t="str">
        <f t="shared" si="52"/>
        <v/>
      </c>
      <c r="BC141" s="9" t="str">
        <f t="shared" si="52"/>
        <v/>
      </c>
      <c r="BD141" s="9" t="str">
        <f t="shared" si="52"/>
        <v/>
      </c>
      <c r="BE141" s="9" t="str">
        <f t="shared" si="53"/>
        <v/>
      </c>
      <c r="BF141" s="9" t="str">
        <f t="shared" si="53"/>
        <v/>
      </c>
      <c r="BG141" s="9" t="str">
        <f t="shared" si="53"/>
        <v/>
      </c>
      <c r="BH141" s="9" t="str">
        <f t="shared" si="53"/>
        <v/>
      </c>
      <c r="BI141" s="9" t="str">
        <f t="shared" si="53"/>
        <v/>
      </c>
      <c r="BJ141" s="9" t="str">
        <f t="shared" si="53"/>
        <v/>
      </c>
      <c r="BK141" s="9" t="str">
        <f t="shared" si="53"/>
        <v/>
      </c>
      <c r="BL141" s="9" t="str">
        <f t="shared" si="53"/>
        <v/>
      </c>
      <c r="BM141" s="9" t="str">
        <f t="shared" si="53"/>
        <v/>
      </c>
      <c r="BN141" s="9" t="str">
        <f t="shared" si="53"/>
        <v/>
      </c>
      <c r="BO141" s="9" t="str">
        <f t="shared" si="54"/>
        <v/>
      </c>
      <c r="BP141" s="9" t="str">
        <f t="shared" si="54"/>
        <v/>
      </c>
      <c r="BQ141" s="9" t="str">
        <f t="shared" si="54"/>
        <v/>
      </c>
      <c r="BR141" s="9" t="str">
        <f t="shared" si="54"/>
        <v/>
      </c>
      <c r="BS141" s="9" t="str">
        <f t="shared" si="54"/>
        <v/>
      </c>
      <c r="BT141" s="9" t="str">
        <f t="shared" si="54"/>
        <v/>
      </c>
      <c r="BU141" s="9" t="str">
        <f t="shared" si="54"/>
        <v/>
      </c>
      <c r="BV141" s="9" t="str">
        <f t="shared" si="54"/>
        <v/>
      </c>
      <c r="BW141" s="9" t="str">
        <f t="shared" si="54"/>
        <v/>
      </c>
      <c r="BX141" s="9" t="str">
        <f t="shared" si="54"/>
        <v/>
      </c>
      <c r="BY141" s="9" t="str">
        <f t="shared" si="54"/>
        <v/>
      </c>
      <c r="BZ141" s="9" t="str">
        <f t="shared" si="54"/>
        <v/>
      </c>
    </row>
    <row r="142" spans="1:78" x14ac:dyDescent="0.25">
      <c r="A142" s="6">
        <v>278</v>
      </c>
      <c r="B142" s="3"/>
      <c r="C142" s="3">
        <v>1</v>
      </c>
      <c r="D142" s="3"/>
      <c r="E142" s="3">
        <v>1</v>
      </c>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v>2</v>
      </c>
      <c r="AH142" s="7">
        <f>SUMPRODUCT(MAX((Table1[post_position])*(Table1[topic_id]=$A142)))</f>
        <v>5</v>
      </c>
      <c r="AI142" s="7" t="str">
        <f>"http://chandoo.org/forums/topic/"&amp;VLOOKUP(A142,'All Topics Data'!$A$2:$C$1243,3,FALSE)</f>
        <v>http://chandoo.org/forums/topic/vlookup</v>
      </c>
      <c r="AJ142" s="7" t="str">
        <f>LEFT(VLOOKUP(A142,'All Topics Data'!$A$2:$C$1243,2,FALSE),40)&amp;REPT("…",LEN(VLOOKUP(A142,'All Topics Data'!$A$2:$C$1243,2,FALSE))&gt;40)</f>
        <v>Vlookup</v>
      </c>
      <c r="AK142" s="9">
        <f t="shared" si="39"/>
        <v>0</v>
      </c>
      <c r="AL142" s="9">
        <f t="shared" si="55"/>
        <v>1</v>
      </c>
      <c r="AM142" s="9">
        <f t="shared" si="55"/>
        <v>0</v>
      </c>
      <c r="AN142" s="9">
        <f t="shared" si="55"/>
        <v>1</v>
      </c>
      <c r="AO142" s="9">
        <f t="shared" si="55"/>
        <v>0</v>
      </c>
      <c r="AP142" s="9" t="str">
        <f t="shared" si="55"/>
        <v/>
      </c>
      <c r="AQ142" s="9" t="str">
        <f t="shared" si="55"/>
        <v/>
      </c>
      <c r="AR142" s="9" t="str">
        <f t="shared" si="55"/>
        <v/>
      </c>
      <c r="AS142" s="9" t="str">
        <f t="shared" si="55"/>
        <v/>
      </c>
      <c r="AT142" s="9" t="str">
        <f t="shared" si="55"/>
        <v/>
      </c>
      <c r="AU142" s="9" t="str">
        <f t="shared" ref="AU142:BD151" si="56">IF(AU$4&lt;=$AH142,IFERROR(GETPIVOTDATA("Hui Reply?",$A$4,"topic_id",$A142,"post_position",AU$4),0),"")</f>
        <v/>
      </c>
      <c r="AV142" s="9" t="str">
        <f t="shared" si="56"/>
        <v/>
      </c>
      <c r="AW142" s="9" t="str">
        <f t="shared" si="56"/>
        <v/>
      </c>
      <c r="AX142" s="9" t="str">
        <f t="shared" si="56"/>
        <v/>
      </c>
      <c r="AY142" s="9" t="str">
        <f t="shared" si="56"/>
        <v/>
      </c>
      <c r="AZ142" s="9" t="str">
        <f t="shared" si="56"/>
        <v/>
      </c>
      <c r="BA142" s="9" t="str">
        <f t="shared" si="56"/>
        <v/>
      </c>
      <c r="BB142" s="9" t="str">
        <f t="shared" si="56"/>
        <v/>
      </c>
      <c r="BC142" s="9" t="str">
        <f t="shared" si="56"/>
        <v/>
      </c>
      <c r="BD142" s="9" t="str">
        <f t="shared" si="56"/>
        <v/>
      </c>
      <c r="BE142" s="9" t="str">
        <f t="shared" ref="BE142:BN151" si="57">IF(BE$4&lt;=$AH142,IFERROR(GETPIVOTDATA("Hui Reply?",$A$4,"topic_id",$A142,"post_position",BE$4),0),"")</f>
        <v/>
      </c>
      <c r="BF142" s="9" t="str">
        <f t="shared" si="57"/>
        <v/>
      </c>
      <c r="BG142" s="9" t="str">
        <f t="shared" si="57"/>
        <v/>
      </c>
      <c r="BH142" s="9" t="str">
        <f t="shared" si="57"/>
        <v/>
      </c>
      <c r="BI142" s="9" t="str">
        <f t="shared" si="57"/>
        <v/>
      </c>
      <c r="BJ142" s="9" t="str">
        <f t="shared" si="57"/>
        <v/>
      </c>
      <c r="BK142" s="9" t="str">
        <f t="shared" si="57"/>
        <v/>
      </c>
      <c r="BL142" s="9" t="str">
        <f t="shared" si="57"/>
        <v/>
      </c>
      <c r="BM142" s="9" t="str">
        <f t="shared" si="57"/>
        <v/>
      </c>
      <c r="BN142" s="9" t="str">
        <f t="shared" si="57"/>
        <v/>
      </c>
      <c r="BO142" s="9" t="str">
        <f t="shared" ref="BO142:BZ151" si="58">IF(BO$4&lt;=$AH142,IFERROR(GETPIVOTDATA("Hui Reply?",$A$4,"topic_id",$A142,"post_position",BO$4),0),"")</f>
        <v/>
      </c>
      <c r="BP142" s="9" t="str">
        <f t="shared" si="58"/>
        <v/>
      </c>
      <c r="BQ142" s="9" t="str">
        <f t="shared" si="58"/>
        <v/>
      </c>
      <c r="BR142" s="9" t="str">
        <f t="shared" si="58"/>
        <v/>
      </c>
      <c r="BS142" s="9" t="str">
        <f t="shared" si="58"/>
        <v/>
      </c>
      <c r="BT142" s="9" t="str">
        <f t="shared" si="58"/>
        <v/>
      </c>
      <c r="BU142" s="9" t="str">
        <f t="shared" si="58"/>
        <v/>
      </c>
      <c r="BV142" s="9" t="str">
        <f t="shared" si="58"/>
        <v/>
      </c>
      <c r="BW142" s="9" t="str">
        <f t="shared" si="58"/>
        <v/>
      </c>
      <c r="BX142" s="9" t="str">
        <f t="shared" si="58"/>
        <v/>
      </c>
      <c r="BY142" s="9" t="str">
        <f t="shared" si="58"/>
        <v/>
      </c>
      <c r="BZ142" s="9" t="str">
        <f t="shared" si="58"/>
        <v/>
      </c>
    </row>
    <row r="143" spans="1:78" x14ac:dyDescent="0.25">
      <c r="A143" s="6">
        <v>280</v>
      </c>
      <c r="B143" s="3"/>
      <c r="C143" s="3">
        <v>1</v>
      </c>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v>1</v>
      </c>
      <c r="AH143" s="7">
        <f>SUMPRODUCT(MAX((Table1[post_position])*(Table1[topic_id]=$A143)))</f>
        <v>2</v>
      </c>
      <c r="AI143" s="7" t="str">
        <f>"http://chandoo.org/forums/topic/"&amp;VLOOKUP(A143,'All Topics Data'!$A$2:$C$1243,3,FALSE)</f>
        <v>http://chandoo.org/forums/topic/excel-2007-sp2-chart-titles</v>
      </c>
      <c r="AJ143" s="7" t="str">
        <f>LEFT(VLOOKUP(A143,'All Topics Data'!$A$2:$C$1243,2,FALSE),40)&amp;REPT("…",LEN(VLOOKUP(A143,'All Topics Data'!$A$2:$C$1243,2,FALSE))&gt;40)</f>
        <v>Excel 2007 SP2 Chart Titles</v>
      </c>
      <c r="AK143" s="9">
        <f t="shared" si="39"/>
        <v>0</v>
      </c>
      <c r="AL143" s="9">
        <f t="shared" ref="AL143:AT152" si="59">IF(AL$4&lt;=$AH143,IFERROR(GETPIVOTDATA("Hui Reply?",$A$4,"topic_id",$A143,"post_position",AL$4),0),"")</f>
        <v>1</v>
      </c>
      <c r="AM143" s="9" t="str">
        <f t="shared" si="59"/>
        <v/>
      </c>
      <c r="AN143" s="9" t="str">
        <f t="shared" si="59"/>
        <v/>
      </c>
      <c r="AO143" s="9" t="str">
        <f t="shared" si="59"/>
        <v/>
      </c>
      <c r="AP143" s="9" t="str">
        <f t="shared" si="59"/>
        <v/>
      </c>
      <c r="AQ143" s="9" t="str">
        <f t="shared" si="59"/>
        <v/>
      </c>
      <c r="AR143" s="9" t="str">
        <f t="shared" si="59"/>
        <v/>
      </c>
      <c r="AS143" s="9" t="str">
        <f t="shared" si="59"/>
        <v/>
      </c>
      <c r="AT143" s="9" t="str">
        <f t="shared" si="59"/>
        <v/>
      </c>
      <c r="AU143" s="9" t="str">
        <f t="shared" si="56"/>
        <v/>
      </c>
      <c r="AV143" s="9" t="str">
        <f t="shared" si="56"/>
        <v/>
      </c>
      <c r="AW143" s="9" t="str">
        <f t="shared" si="56"/>
        <v/>
      </c>
      <c r="AX143" s="9" t="str">
        <f t="shared" si="56"/>
        <v/>
      </c>
      <c r="AY143" s="9" t="str">
        <f t="shared" si="56"/>
        <v/>
      </c>
      <c r="AZ143" s="9" t="str">
        <f t="shared" si="56"/>
        <v/>
      </c>
      <c r="BA143" s="9" t="str">
        <f t="shared" si="56"/>
        <v/>
      </c>
      <c r="BB143" s="9" t="str">
        <f t="shared" si="56"/>
        <v/>
      </c>
      <c r="BC143" s="9" t="str">
        <f t="shared" si="56"/>
        <v/>
      </c>
      <c r="BD143" s="9" t="str">
        <f t="shared" si="56"/>
        <v/>
      </c>
      <c r="BE143" s="9" t="str">
        <f t="shared" si="57"/>
        <v/>
      </c>
      <c r="BF143" s="9" t="str">
        <f t="shared" si="57"/>
        <v/>
      </c>
      <c r="BG143" s="9" t="str">
        <f t="shared" si="57"/>
        <v/>
      </c>
      <c r="BH143" s="9" t="str">
        <f t="shared" si="57"/>
        <v/>
      </c>
      <c r="BI143" s="9" t="str">
        <f t="shared" si="57"/>
        <v/>
      </c>
      <c r="BJ143" s="9" t="str">
        <f t="shared" si="57"/>
        <v/>
      </c>
      <c r="BK143" s="9" t="str">
        <f t="shared" si="57"/>
        <v/>
      </c>
      <c r="BL143" s="9" t="str">
        <f t="shared" si="57"/>
        <v/>
      </c>
      <c r="BM143" s="9" t="str">
        <f t="shared" si="57"/>
        <v/>
      </c>
      <c r="BN143" s="9" t="str">
        <f t="shared" si="57"/>
        <v/>
      </c>
      <c r="BO143" s="9" t="str">
        <f t="shared" si="58"/>
        <v/>
      </c>
      <c r="BP143" s="9" t="str">
        <f t="shared" si="58"/>
        <v/>
      </c>
      <c r="BQ143" s="9" t="str">
        <f t="shared" si="58"/>
        <v/>
      </c>
      <c r="BR143" s="9" t="str">
        <f t="shared" si="58"/>
        <v/>
      </c>
      <c r="BS143" s="9" t="str">
        <f t="shared" si="58"/>
        <v/>
      </c>
      <c r="BT143" s="9" t="str">
        <f t="shared" si="58"/>
        <v/>
      </c>
      <c r="BU143" s="9" t="str">
        <f t="shared" si="58"/>
        <v/>
      </c>
      <c r="BV143" s="9" t="str">
        <f t="shared" si="58"/>
        <v/>
      </c>
      <c r="BW143" s="9" t="str">
        <f t="shared" si="58"/>
        <v/>
      </c>
      <c r="BX143" s="9" t="str">
        <f t="shared" si="58"/>
        <v/>
      </c>
      <c r="BY143" s="9" t="str">
        <f t="shared" si="58"/>
        <v/>
      </c>
      <c r="BZ143" s="9" t="str">
        <f t="shared" si="58"/>
        <v/>
      </c>
    </row>
    <row r="144" spans="1:78" x14ac:dyDescent="0.25">
      <c r="A144" s="6">
        <v>281</v>
      </c>
      <c r="B144" s="3"/>
      <c r="C144" s="3">
        <v>1</v>
      </c>
      <c r="D144" s="3"/>
      <c r="E144" s="3">
        <v>1</v>
      </c>
      <c r="F144" s="3"/>
      <c r="G144" s="3">
        <v>1</v>
      </c>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v>3</v>
      </c>
      <c r="AH144" s="7">
        <f>SUMPRODUCT(MAX((Table1[post_position])*(Table1[topic_id]=$A144)))</f>
        <v>7</v>
      </c>
      <c r="AI144" s="7" t="str">
        <f>"http://chandoo.org/forums/topic/"&amp;VLOOKUP(A144,'All Topics Data'!$A$2:$C$1243,3,FALSE)</f>
        <v>http://chandoo.org/forums/topic/rolling-13-wks-data-not-working-but-rolling-header-working</v>
      </c>
      <c r="AJ144" s="7" t="str">
        <f>LEFT(VLOOKUP(A144,'All Topics Data'!$A$2:$C$1243,2,FALSE),40)&amp;REPT("…",LEN(VLOOKUP(A144,'All Topics Data'!$A$2:$C$1243,2,FALSE))&gt;40)</f>
        <v>Rolling 13 wks data not working but roll…</v>
      </c>
      <c r="AK144" s="9">
        <f t="shared" si="39"/>
        <v>0</v>
      </c>
      <c r="AL144" s="9">
        <f t="shared" si="59"/>
        <v>1</v>
      </c>
      <c r="AM144" s="9">
        <f t="shared" si="59"/>
        <v>0</v>
      </c>
      <c r="AN144" s="9">
        <f t="shared" si="59"/>
        <v>1</v>
      </c>
      <c r="AO144" s="9">
        <f t="shared" si="59"/>
        <v>0</v>
      </c>
      <c r="AP144" s="9">
        <f t="shared" si="59"/>
        <v>1</v>
      </c>
      <c r="AQ144" s="9">
        <f t="shared" si="59"/>
        <v>0</v>
      </c>
      <c r="AR144" s="9" t="str">
        <f t="shared" si="59"/>
        <v/>
      </c>
      <c r="AS144" s="9" t="str">
        <f t="shared" si="59"/>
        <v/>
      </c>
      <c r="AT144" s="9" t="str">
        <f t="shared" si="59"/>
        <v/>
      </c>
      <c r="AU144" s="9" t="str">
        <f t="shared" si="56"/>
        <v/>
      </c>
      <c r="AV144" s="9" t="str">
        <f t="shared" si="56"/>
        <v/>
      </c>
      <c r="AW144" s="9" t="str">
        <f t="shared" si="56"/>
        <v/>
      </c>
      <c r="AX144" s="9" t="str">
        <f t="shared" si="56"/>
        <v/>
      </c>
      <c r="AY144" s="9" t="str">
        <f t="shared" si="56"/>
        <v/>
      </c>
      <c r="AZ144" s="9" t="str">
        <f t="shared" si="56"/>
        <v/>
      </c>
      <c r="BA144" s="9" t="str">
        <f t="shared" si="56"/>
        <v/>
      </c>
      <c r="BB144" s="9" t="str">
        <f t="shared" si="56"/>
        <v/>
      </c>
      <c r="BC144" s="9" t="str">
        <f t="shared" si="56"/>
        <v/>
      </c>
      <c r="BD144" s="9" t="str">
        <f t="shared" si="56"/>
        <v/>
      </c>
      <c r="BE144" s="9" t="str">
        <f t="shared" si="57"/>
        <v/>
      </c>
      <c r="BF144" s="9" t="str">
        <f t="shared" si="57"/>
        <v/>
      </c>
      <c r="BG144" s="9" t="str">
        <f t="shared" si="57"/>
        <v/>
      </c>
      <c r="BH144" s="9" t="str">
        <f t="shared" si="57"/>
        <v/>
      </c>
      <c r="BI144" s="9" t="str">
        <f t="shared" si="57"/>
        <v/>
      </c>
      <c r="BJ144" s="9" t="str">
        <f t="shared" si="57"/>
        <v/>
      </c>
      <c r="BK144" s="9" t="str">
        <f t="shared" si="57"/>
        <v/>
      </c>
      <c r="BL144" s="9" t="str">
        <f t="shared" si="57"/>
        <v/>
      </c>
      <c r="BM144" s="9" t="str">
        <f t="shared" si="57"/>
        <v/>
      </c>
      <c r="BN144" s="9" t="str">
        <f t="shared" si="57"/>
        <v/>
      </c>
      <c r="BO144" s="9" t="str">
        <f t="shared" si="58"/>
        <v/>
      </c>
      <c r="BP144" s="9" t="str">
        <f t="shared" si="58"/>
        <v/>
      </c>
      <c r="BQ144" s="9" t="str">
        <f t="shared" si="58"/>
        <v/>
      </c>
      <c r="BR144" s="9" t="str">
        <f t="shared" si="58"/>
        <v/>
      </c>
      <c r="BS144" s="9" t="str">
        <f t="shared" si="58"/>
        <v/>
      </c>
      <c r="BT144" s="9" t="str">
        <f t="shared" si="58"/>
        <v/>
      </c>
      <c r="BU144" s="9" t="str">
        <f t="shared" si="58"/>
        <v/>
      </c>
      <c r="BV144" s="9" t="str">
        <f t="shared" si="58"/>
        <v/>
      </c>
      <c r="BW144" s="9" t="str">
        <f t="shared" si="58"/>
        <v/>
      </c>
      <c r="BX144" s="9" t="str">
        <f t="shared" si="58"/>
        <v/>
      </c>
      <c r="BY144" s="9" t="str">
        <f t="shared" si="58"/>
        <v/>
      </c>
      <c r="BZ144" s="9" t="str">
        <f t="shared" si="58"/>
        <v/>
      </c>
    </row>
    <row r="145" spans="1:78" x14ac:dyDescent="0.25">
      <c r="A145" s="6">
        <v>284</v>
      </c>
      <c r="B145" s="3"/>
      <c r="C145" s="3">
        <v>1</v>
      </c>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v>1</v>
      </c>
      <c r="AH145" s="7">
        <f>SUMPRODUCT(MAX((Table1[post_position])*(Table1[topic_id]=$A145)))</f>
        <v>4</v>
      </c>
      <c r="AI145" s="7" t="str">
        <f>"http://chandoo.org/forums/topic/"&amp;VLOOKUP(A145,'All Topics Data'!$A$2:$C$1243,3,FALSE)</f>
        <v>http://chandoo.org/forums/topic/filtering-through-values</v>
      </c>
      <c r="AJ145" s="7" t="str">
        <f>LEFT(VLOOKUP(A145,'All Topics Data'!$A$2:$C$1243,2,FALSE),40)&amp;REPT("…",LEN(VLOOKUP(A145,'All Topics Data'!$A$2:$C$1243,2,FALSE))&gt;40)</f>
        <v>Filtering through Values</v>
      </c>
      <c r="AK145" s="9">
        <f t="shared" si="39"/>
        <v>0</v>
      </c>
      <c r="AL145" s="9">
        <f t="shared" si="59"/>
        <v>1</v>
      </c>
      <c r="AM145" s="9">
        <f t="shared" si="59"/>
        <v>0</v>
      </c>
      <c r="AN145" s="9">
        <f t="shared" si="59"/>
        <v>0</v>
      </c>
      <c r="AO145" s="9" t="str">
        <f t="shared" si="59"/>
        <v/>
      </c>
      <c r="AP145" s="9" t="str">
        <f t="shared" si="59"/>
        <v/>
      </c>
      <c r="AQ145" s="9" t="str">
        <f t="shared" si="59"/>
        <v/>
      </c>
      <c r="AR145" s="9" t="str">
        <f t="shared" si="59"/>
        <v/>
      </c>
      <c r="AS145" s="9" t="str">
        <f t="shared" si="59"/>
        <v/>
      </c>
      <c r="AT145" s="9" t="str">
        <f t="shared" si="59"/>
        <v/>
      </c>
      <c r="AU145" s="9" t="str">
        <f t="shared" si="56"/>
        <v/>
      </c>
      <c r="AV145" s="9" t="str">
        <f t="shared" si="56"/>
        <v/>
      </c>
      <c r="AW145" s="9" t="str">
        <f t="shared" si="56"/>
        <v/>
      </c>
      <c r="AX145" s="9" t="str">
        <f t="shared" si="56"/>
        <v/>
      </c>
      <c r="AY145" s="9" t="str">
        <f t="shared" si="56"/>
        <v/>
      </c>
      <c r="AZ145" s="9" t="str">
        <f t="shared" si="56"/>
        <v/>
      </c>
      <c r="BA145" s="9" t="str">
        <f t="shared" si="56"/>
        <v/>
      </c>
      <c r="BB145" s="9" t="str">
        <f t="shared" si="56"/>
        <v/>
      </c>
      <c r="BC145" s="9" t="str">
        <f t="shared" si="56"/>
        <v/>
      </c>
      <c r="BD145" s="9" t="str">
        <f t="shared" si="56"/>
        <v/>
      </c>
      <c r="BE145" s="9" t="str">
        <f t="shared" si="57"/>
        <v/>
      </c>
      <c r="BF145" s="9" t="str">
        <f t="shared" si="57"/>
        <v/>
      </c>
      <c r="BG145" s="9" t="str">
        <f t="shared" si="57"/>
        <v/>
      </c>
      <c r="BH145" s="9" t="str">
        <f t="shared" si="57"/>
        <v/>
      </c>
      <c r="BI145" s="9" t="str">
        <f t="shared" si="57"/>
        <v/>
      </c>
      <c r="BJ145" s="9" t="str">
        <f t="shared" si="57"/>
        <v/>
      </c>
      <c r="BK145" s="9" t="str">
        <f t="shared" si="57"/>
        <v/>
      </c>
      <c r="BL145" s="9" t="str">
        <f t="shared" si="57"/>
        <v/>
      </c>
      <c r="BM145" s="9" t="str">
        <f t="shared" si="57"/>
        <v/>
      </c>
      <c r="BN145" s="9" t="str">
        <f t="shared" si="57"/>
        <v/>
      </c>
      <c r="BO145" s="9" t="str">
        <f t="shared" si="58"/>
        <v/>
      </c>
      <c r="BP145" s="9" t="str">
        <f t="shared" si="58"/>
        <v/>
      </c>
      <c r="BQ145" s="9" t="str">
        <f t="shared" si="58"/>
        <v/>
      </c>
      <c r="BR145" s="9" t="str">
        <f t="shared" si="58"/>
        <v/>
      </c>
      <c r="BS145" s="9" t="str">
        <f t="shared" si="58"/>
        <v/>
      </c>
      <c r="BT145" s="9" t="str">
        <f t="shared" si="58"/>
        <v/>
      </c>
      <c r="BU145" s="9" t="str">
        <f t="shared" si="58"/>
        <v/>
      </c>
      <c r="BV145" s="9" t="str">
        <f t="shared" si="58"/>
        <v/>
      </c>
      <c r="BW145" s="9" t="str">
        <f t="shared" si="58"/>
        <v/>
      </c>
      <c r="BX145" s="9" t="str">
        <f t="shared" si="58"/>
        <v/>
      </c>
      <c r="BY145" s="9" t="str">
        <f t="shared" si="58"/>
        <v/>
      </c>
      <c r="BZ145" s="9" t="str">
        <f t="shared" si="58"/>
        <v/>
      </c>
    </row>
    <row r="146" spans="1:78" x14ac:dyDescent="0.25">
      <c r="A146" s="6">
        <v>285</v>
      </c>
      <c r="B146" s="3"/>
      <c r="C146" s="3">
        <v>1</v>
      </c>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v>1</v>
      </c>
      <c r="AH146" s="7">
        <f>SUMPRODUCT(MAX((Table1[post_position])*(Table1[topic_id]=$A146)))</f>
        <v>2</v>
      </c>
      <c r="AI146" s="7" t="str">
        <f>"http://chandoo.org/forums/topic/"&amp;VLOOKUP(A146,'All Topics Data'!$A$2:$C$1243,3,FALSE)</f>
        <v>http://chandoo.org/forums/topic/overlapping-rectangular-graphs</v>
      </c>
      <c r="AJ146" s="7" t="str">
        <f>LEFT(VLOOKUP(A146,'All Topics Data'!$A$2:$C$1243,2,FALSE),40)&amp;REPT("…",LEN(VLOOKUP(A146,'All Topics Data'!$A$2:$C$1243,2,FALSE))&gt;40)</f>
        <v>Overlapping Rectangular graphs</v>
      </c>
      <c r="AK146" s="9">
        <f t="shared" si="39"/>
        <v>0</v>
      </c>
      <c r="AL146" s="9">
        <f t="shared" si="59"/>
        <v>1</v>
      </c>
      <c r="AM146" s="9" t="str">
        <f t="shared" si="59"/>
        <v/>
      </c>
      <c r="AN146" s="9" t="str">
        <f t="shared" si="59"/>
        <v/>
      </c>
      <c r="AO146" s="9" t="str">
        <f t="shared" si="59"/>
        <v/>
      </c>
      <c r="AP146" s="9" t="str">
        <f t="shared" si="59"/>
        <v/>
      </c>
      <c r="AQ146" s="9" t="str">
        <f t="shared" si="59"/>
        <v/>
      </c>
      <c r="AR146" s="9" t="str">
        <f t="shared" si="59"/>
        <v/>
      </c>
      <c r="AS146" s="9" t="str">
        <f t="shared" si="59"/>
        <v/>
      </c>
      <c r="AT146" s="9" t="str">
        <f t="shared" si="59"/>
        <v/>
      </c>
      <c r="AU146" s="9" t="str">
        <f t="shared" si="56"/>
        <v/>
      </c>
      <c r="AV146" s="9" t="str">
        <f t="shared" si="56"/>
        <v/>
      </c>
      <c r="AW146" s="9" t="str">
        <f t="shared" si="56"/>
        <v/>
      </c>
      <c r="AX146" s="9" t="str">
        <f t="shared" si="56"/>
        <v/>
      </c>
      <c r="AY146" s="9" t="str">
        <f t="shared" si="56"/>
        <v/>
      </c>
      <c r="AZ146" s="9" t="str">
        <f t="shared" si="56"/>
        <v/>
      </c>
      <c r="BA146" s="9" t="str">
        <f t="shared" si="56"/>
        <v/>
      </c>
      <c r="BB146" s="9" t="str">
        <f t="shared" si="56"/>
        <v/>
      </c>
      <c r="BC146" s="9" t="str">
        <f t="shared" si="56"/>
        <v/>
      </c>
      <c r="BD146" s="9" t="str">
        <f t="shared" si="56"/>
        <v/>
      </c>
      <c r="BE146" s="9" t="str">
        <f t="shared" si="57"/>
        <v/>
      </c>
      <c r="BF146" s="9" t="str">
        <f t="shared" si="57"/>
        <v/>
      </c>
      <c r="BG146" s="9" t="str">
        <f t="shared" si="57"/>
        <v/>
      </c>
      <c r="BH146" s="9" t="str">
        <f t="shared" si="57"/>
        <v/>
      </c>
      <c r="BI146" s="9" t="str">
        <f t="shared" si="57"/>
        <v/>
      </c>
      <c r="BJ146" s="9" t="str">
        <f t="shared" si="57"/>
        <v/>
      </c>
      <c r="BK146" s="9" t="str">
        <f t="shared" si="57"/>
        <v/>
      </c>
      <c r="BL146" s="9" t="str">
        <f t="shared" si="57"/>
        <v/>
      </c>
      <c r="BM146" s="9" t="str">
        <f t="shared" si="57"/>
        <v/>
      </c>
      <c r="BN146" s="9" t="str">
        <f t="shared" si="57"/>
        <v/>
      </c>
      <c r="BO146" s="9" t="str">
        <f t="shared" si="58"/>
        <v/>
      </c>
      <c r="BP146" s="9" t="str">
        <f t="shared" si="58"/>
        <v/>
      </c>
      <c r="BQ146" s="9" t="str">
        <f t="shared" si="58"/>
        <v/>
      </c>
      <c r="BR146" s="9" t="str">
        <f t="shared" si="58"/>
        <v/>
      </c>
      <c r="BS146" s="9" t="str">
        <f t="shared" si="58"/>
        <v/>
      </c>
      <c r="BT146" s="9" t="str">
        <f t="shared" si="58"/>
        <v/>
      </c>
      <c r="BU146" s="9" t="str">
        <f t="shared" si="58"/>
        <v/>
      </c>
      <c r="BV146" s="9" t="str">
        <f t="shared" si="58"/>
        <v/>
      </c>
      <c r="BW146" s="9" t="str">
        <f t="shared" si="58"/>
        <v/>
      </c>
      <c r="BX146" s="9" t="str">
        <f t="shared" si="58"/>
        <v/>
      </c>
      <c r="BY146" s="9" t="str">
        <f t="shared" si="58"/>
        <v/>
      </c>
      <c r="BZ146" s="9" t="str">
        <f t="shared" si="58"/>
        <v/>
      </c>
    </row>
    <row r="147" spans="1:78" x14ac:dyDescent="0.25">
      <c r="A147" s="6">
        <v>286</v>
      </c>
      <c r="B147" s="3"/>
      <c r="C147" s="3">
        <v>1</v>
      </c>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v>1</v>
      </c>
      <c r="AH147" s="7">
        <f>SUMPRODUCT(MAX((Table1[post_position])*(Table1[topic_id]=$A147)))</f>
        <v>6</v>
      </c>
      <c r="AI147" s="7" t="str">
        <f>"http://chandoo.org/forums/topic/"&amp;VLOOKUP(A147,'All Topics Data'!$A$2:$C$1243,3,FALSE)</f>
        <v>http://chandoo.org/forums/topic/pivot-table-filtering-of-entire-total-not-just-filtered-values</v>
      </c>
      <c r="AJ147" s="7" t="str">
        <f>LEFT(VLOOKUP(A147,'All Topics Data'!$A$2:$C$1243,2,FALSE),40)&amp;REPT("…",LEN(VLOOKUP(A147,'All Topics Data'!$A$2:$C$1243,2,FALSE))&gt;40)</f>
        <v>Pivot table filtering - % of entire tota…</v>
      </c>
      <c r="AK147" s="9">
        <f t="shared" si="39"/>
        <v>0</v>
      </c>
      <c r="AL147" s="9">
        <f t="shared" si="59"/>
        <v>1</v>
      </c>
      <c r="AM147" s="9">
        <f t="shared" si="59"/>
        <v>0</v>
      </c>
      <c r="AN147" s="9">
        <f t="shared" si="59"/>
        <v>0</v>
      </c>
      <c r="AO147" s="9">
        <f t="shared" si="59"/>
        <v>0</v>
      </c>
      <c r="AP147" s="9">
        <f t="shared" si="59"/>
        <v>0</v>
      </c>
      <c r="AQ147" s="9" t="str">
        <f t="shared" si="59"/>
        <v/>
      </c>
      <c r="AR147" s="9" t="str">
        <f t="shared" si="59"/>
        <v/>
      </c>
      <c r="AS147" s="9" t="str">
        <f t="shared" si="59"/>
        <v/>
      </c>
      <c r="AT147" s="9" t="str">
        <f t="shared" si="59"/>
        <v/>
      </c>
      <c r="AU147" s="9" t="str">
        <f t="shared" si="56"/>
        <v/>
      </c>
      <c r="AV147" s="9" t="str">
        <f t="shared" si="56"/>
        <v/>
      </c>
      <c r="AW147" s="9" t="str">
        <f t="shared" si="56"/>
        <v/>
      </c>
      <c r="AX147" s="9" t="str">
        <f t="shared" si="56"/>
        <v/>
      </c>
      <c r="AY147" s="9" t="str">
        <f t="shared" si="56"/>
        <v/>
      </c>
      <c r="AZ147" s="9" t="str">
        <f t="shared" si="56"/>
        <v/>
      </c>
      <c r="BA147" s="9" t="str">
        <f t="shared" si="56"/>
        <v/>
      </c>
      <c r="BB147" s="9" t="str">
        <f t="shared" si="56"/>
        <v/>
      </c>
      <c r="BC147" s="9" t="str">
        <f t="shared" si="56"/>
        <v/>
      </c>
      <c r="BD147" s="9" t="str">
        <f t="shared" si="56"/>
        <v/>
      </c>
      <c r="BE147" s="9" t="str">
        <f t="shared" si="57"/>
        <v/>
      </c>
      <c r="BF147" s="9" t="str">
        <f t="shared" si="57"/>
        <v/>
      </c>
      <c r="BG147" s="9" t="str">
        <f t="shared" si="57"/>
        <v/>
      </c>
      <c r="BH147" s="9" t="str">
        <f t="shared" si="57"/>
        <v/>
      </c>
      <c r="BI147" s="9" t="str">
        <f t="shared" si="57"/>
        <v/>
      </c>
      <c r="BJ147" s="9" t="str">
        <f t="shared" si="57"/>
        <v/>
      </c>
      <c r="BK147" s="9" t="str">
        <f t="shared" si="57"/>
        <v/>
      </c>
      <c r="BL147" s="9" t="str">
        <f t="shared" si="57"/>
        <v/>
      </c>
      <c r="BM147" s="9" t="str">
        <f t="shared" si="57"/>
        <v/>
      </c>
      <c r="BN147" s="9" t="str">
        <f t="shared" si="57"/>
        <v/>
      </c>
      <c r="BO147" s="9" t="str">
        <f t="shared" si="58"/>
        <v/>
      </c>
      <c r="BP147" s="9" t="str">
        <f t="shared" si="58"/>
        <v/>
      </c>
      <c r="BQ147" s="9" t="str">
        <f t="shared" si="58"/>
        <v/>
      </c>
      <c r="BR147" s="9" t="str">
        <f t="shared" si="58"/>
        <v/>
      </c>
      <c r="BS147" s="9" t="str">
        <f t="shared" si="58"/>
        <v/>
      </c>
      <c r="BT147" s="9" t="str">
        <f t="shared" si="58"/>
        <v/>
      </c>
      <c r="BU147" s="9" t="str">
        <f t="shared" si="58"/>
        <v/>
      </c>
      <c r="BV147" s="9" t="str">
        <f t="shared" si="58"/>
        <v/>
      </c>
      <c r="BW147" s="9" t="str">
        <f t="shared" si="58"/>
        <v/>
      </c>
      <c r="BX147" s="9" t="str">
        <f t="shared" si="58"/>
        <v/>
      </c>
      <c r="BY147" s="9" t="str">
        <f t="shared" si="58"/>
        <v/>
      </c>
      <c r="BZ147" s="9" t="str">
        <f t="shared" si="58"/>
        <v/>
      </c>
    </row>
    <row r="148" spans="1:78" x14ac:dyDescent="0.25">
      <c r="A148" s="6">
        <v>287</v>
      </c>
      <c r="B148" s="3"/>
      <c r="C148" s="3">
        <v>1</v>
      </c>
      <c r="D148" s="3">
        <v>1</v>
      </c>
      <c r="E148" s="3"/>
      <c r="F148" s="3">
        <v>1</v>
      </c>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v>3</v>
      </c>
      <c r="AH148" s="7">
        <f>SUMPRODUCT(MAX((Table1[post_position])*(Table1[topic_id]=$A148)))</f>
        <v>5</v>
      </c>
      <c r="AI148" s="7" t="str">
        <f>"http://chandoo.org/forums/topic/"&amp;VLOOKUP(A148,'All Topics Data'!$A$2:$C$1243,3,FALSE)</f>
        <v>http://chandoo.org/forums/topic/how-to-return-a-text-cell-sorting-values-between-2-different-tables</v>
      </c>
      <c r="AJ148" s="7" t="str">
        <f>LEFT(VLOOKUP(A148,'All Topics Data'!$A$2:$C$1243,2,FALSE),40)&amp;REPT("…",LEN(VLOOKUP(A148,'All Topics Data'!$A$2:$C$1243,2,FALSE))&gt;40)</f>
        <v>How to return a text cell sorting values…</v>
      </c>
      <c r="AK148" s="9">
        <f t="shared" si="39"/>
        <v>0</v>
      </c>
      <c r="AL148" s="9">
        <f t="shared" si="59"/>
        <v>1</v>
      </c>
      <c r="AM148" s="9">
        <f t="shared" si="59"/>
        <v>1</v>
      </c>
      <c r="AN148" s="9">
        <f t="shared" si="59"/>
        <v>0</v>
      </c>
      <c r="AO148" s="9">
        <f t="shared" si="59"/>
        <v>1</v>
      </c>
      <c r="AP148" s="9" t="str">
        <f t="shared" si="59"/>
        <v/>
      </c>
      <c r="AQ148" s="9" t="str">
        <f t="shared" si="59"/>
        <v/>
      </c>
      <c r="AR148" s="9" t="str">
        <f t="shared" si="59"/>
        <v/>
      </c>
      <c r="AS148" s="9" t="str">
        <f t="shared" si="59"/>
        <v/>
      </c>
      <c r="AT148" s="9" t="str">
        <f t="shared" si="59"/>
        <v/>
      </c>
      <c r="AU148" s="9" t="str">
        <f t="shared" si="56"/>
        <v/>
      </c>
      <c r="AV148" s="9" t="str">
        <f t="shared" si="56"/>
        <v/>
      </c>
      <c r="AW148" s="9" t="str">
        <f t="shared" si="56"/>
        <v/>
      </c>
      <c r="AX148" s="9" t="str">
        <f t="shared" si="56"/>
        <v/>
      </c>
      <c r="AY148" s="9" t="str">
        <f t="shared" si="56"/>
        <v/>
      </c>
      <c r="AZ148" s="9" t="str">
        <f t="shared" si="56"/>
        <v/>
      </c>
      <c r="BA148" s="9" t="str">
        <f t="shared" si="56"/>
        <v/>
      </c>
      <c r="BB148" s="9" t="str">
        <f t="shared" si="56"/>
        <v/>
      </c>
      <c r="BC148" s="9" t="str">
        <f t="shared" si="56"/>
        <v/>
      </c>
      <c r="BD148" s="9" t="str">
        <f t="shared" si="56"/>
        <v/>
      </c>
      <c r="BE148" s="9" t="str">
        <f t="shared" si="57"/>
        <v/>
      </c>
      <c r="BF148" s="9" t="str">
        <f t="shared" si="57"/>
        <v/>
      </c>
      <c r="BG148" s="9" t="str">
        <f t="shared" si="57"/>
        <v/>
      </c>
      <c r="BH148" s="9" t="str">
        <f t="shared" si="57"/>
        <v/>
      </c>
      <c r="BI148" s="9" t="str">
        <f t="shared" si="57"/>
        <v/>
      </c>
      <c r="BJ148" s="9" t="str">
        <f t="shared" si="57"/>
        <v/>
      </c>
      <c r="BK148" s="9" t="str">
        <f t="shared" si="57"/>
        <v/>
      </c>
      <c r="BL148" s="9" t="str">
        <f t="shared" si="57"/>
        <v/>
      </c>
      <c r="BM148" s="9" t="str">
        <f t="shared" si="57"/>
        <v/>
      </c>
      <c r="BN148" s="9" t="str">
        <f t="shared" si="57"/>
        <v/>
      </c>
      <c r="BO148" s="9" t="str">
        <f t="shared" si="58"/>
        <v/>
      </c>
      <c r="BP148" s="9" t="str">
        <f t="shared" si="58"/>
        <v/>
      </c>
      <c r="BQ148" s="9" t="str">
        <f t="shared" si="58"/>
        <v/>
      </c>
      <c r="BR148" s="9" t="str">
        <f t="shared" si="58"/>
        <v/>
      </c>
      <c r="BS148" s="9" t="str">
        <f t="shared" si="58"/>
        <v/>
      </c>
      <c r="BT148" s="9" t="str">
        <f t="shared" si="58"/>
        <v/>
      </c>
      <c r="BU148" s="9" t="str">
        <f t="shared" si="58"/>
        <v/>
      </c>
      <c r="BV148" s="9" t="str">
        <f t="shared" si="58"/>
        <v/>
      </c>
      <c r="BW148" s="9" t="str">
        <f t="shared" si="58"/>
        <v/>
      </c>
      <c r="BX148" s="9" t="str">
        <f t="shared" si="58"/>
        <v/>
      </c>
      <c r="BY148" s="9" t="str">
        <f t="shared" si="58"/>
        <v/>
      </c>
      <c r="BZ148" s="9" t="str">
        <f t="shared" si="58"/>
        <v/>
      </c>
    </row>
    <row r="149" spans="1:78" x14ac:dyDescent="0.25">
      <c r="A149" s="6">
        <v>288</v>
      </c>
      <c r="B149" s="3"/>
      <c r="C149" s="3"/>
      <c r="D149" s="3"/>
      <c r="E149" s="3">
        <v>1</v>
      </c>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v>1</v>
      </c>
      <c r="AH149" s="7">
        <f>SUMPRODUCT(MAX((Table1[post_position])*(Table1[topic_id]=$A149)))</f>
        <v>5</v>
      </c>
      <c r="AI149" s="7" t="str">
        <f>"http://chandoo.org/forums/topic/"&amp;VLOOKUP(A149,'All Topics Data'!$A$2:$C$1243,3,FALSE)</f>
        <v>http://chandoo.org/forums/topic/gaugespeedometer-help</v>
      </c>
      <c r="AJ149" s="7" t="str">
        <f>LEFT(VLOOKUP(A149,'All Topics Data'!$A$2:$C$1243,2,FALSE),40)&amp;REPT("…",LEN(VLOOKUP(A149,'All Topics Data'!$A$2:$C$1243,2,FALSE))&gt;40)</f>
        <v>Gauge/Speedometer Help</v>
      </c>
      <c r="AK149" s="9">
        <f t="shared" si="39"/>
        <v>0</v>
      </c>
      <c r="AL149" s="9">
        <f t="shared" si="59"/>
        <v>0</v>
      </c>
      <c r="AM149" s="9">
        <f t="shared" si="59"/>
        <v>0</v>
      </c>
      <c r="AN149" s="9">
        <f t="shared" si="59"/>
        <v>1</v>
      </c>
      <c r="AO149" s="9">
        <f t="shared" si="59"/>
        <v>0</v>
      </c>
      <c r="AP149" s="9" t="str">
        <f t="shared" si="59"/>
        <v/>
      </c>
      <c r="AQ149" s="9" t="str">
        <f t="shared" si="59"/>
        <v/>
      </c>
      <c r="AR149" s="9" t="str">
        <f t="shared" si="59"/>
        <v/>
      </c>
      <c r="AS149" s="9" t="str">
        <f t="shared" si="59"/>
        <v/>
      </c>
      <c r="AT149" s="9" t="str">
        <f t="shared" si="59"/>
        <v/>
      </c>
      <c r="AU149" s="9" t="str">
        <f t="shared" si="56"/>
        <v/>
      </c>
      <c r="AV149" s="9" t="str">
        <f t="shared" si="56"/>
        <v/>
      </c>
      <c r="AW149" s="9" t="str">
        <f t="shared" si="56"/>
        <v/>
      </c>
      <c r="AX149" s="9" t="str">
        <f t="shared" si="56"/>
        <v/>
      </c>
      <c r="AY149" s="9" t="str">
        <f t="shared" si="56"/>
        <v/>
      </c>
      <c r="AZ149" s="9" t="str">
        <f t="shared" si="56"/>
        <v/>
      </c>
      <c r="BA149" s="9" t="str">
        <f t="shared" si="56"/>
        <v/>
      </c>
      <c r="BB149" s="9" t="str">
        <f t="shared" si="56"/>
        <v/>
      </c>
      <c r="BC149" s="9" t="str">
        <f t="shared" si="56"/>
        <v/>
      </c>
      <c r="BD149" s="9" t="str">
        <f t="shared" si="56"/>
        <v/>
      </c>
      <c r="BE149" s="9" t="str">
        <f t="shared" si="57"/>
        <v/>
      </c>
      <c r="BF149" s="9" t="str">
        <f t="shared" si="57"/>
        <v/>
      </c>
      <c r="BG149" s="9" t="str">
        <f t="shared" si="57"/>
        <v/>
      </c>
      <c r="BH149" s="9" t="str">
        <f t="shared" si="57"/>
        <v/>
      </c>
      <c r="BI149" s="9" t="str">
        <f t="shared" si="57"/>
        <v/>
      </c>
      <c r="BJ149" s="9" t="str">
        <f t="shared" si="57"/>
        <v/>
      </c>
      <c r="BK149" s="9" t="str">
        <f t="shared" si="57"/>
        <v/>
      </c>
      <c r="BL149" s="9" t="str">
        <f t="shared" si="57"/>
        <v/>
      </c>
      <c r="BM149" s="9" t="str">
        <f t="shared" si="57"/>
        <v/>
      </c>
      <c r="BN149" s="9" t="str">
        <f t="shared" si="57"/>
        <v/>
      </c>
      <c r="BO149" s="9" t="str">
        <f t="shared" si="58"/>
        <v/>
      </c>
      <c r="BP149" s="9" t="str">
        <f t="shared" si="58"/>
        <v/>
      </c>
      <c r="BQ149" s="9" t="str">
        <f t="shared" si="58"/>
        <v/>
      </c>
      <c r="BR149" s="9" t="str">
        <f t="shared" si="58"/>
        <v/>
      </c>
      <c r="BS149" s="9" t="str">
        <f t="shared" si="58"/>
        <v/>
      </c>
      <c r="BT149" s="9" t="str">
        <f t="shared" si="58"/>
        <v/>
      </c>
      <c r="BU149" s="9" t="str">
        <f t="shared" si="58"/>
        <v/>
      </c>
      <c r="BV149" s="9" t="str">
        <f t="shared" si="58"/>
        <v/>
      </c>
      <c r="BW149" s="9" t="str">
        <f t="shared" si="58"/>
        <v/>
      </c>
      <c r="BX149" s="9" t="str">
        <f t="shared" si="58"/>
        <v/>
      </c>
      <c r="BY149" s="9" t="str">
        <f t="shared" si="58"/>
        <v/>
      </c>
      <c r="BZ149" s="9" t="str">
        <f t="shared" si="58"/>
        <v/>
      </c>
    </row>
    <row r="150" spans="1:78" x14ac:dyDescent="0.25">
      <c r="A150" s="6">
        <v>289</v>
      </c>
      <c r="B150" s="3"/>
      <c r="C150" s="3"/>
      <c r="D150" s="3">
        <v>1</v>
      </c>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v>1</v>
      </c>
      <c r="AH150" s="7">
        <f>SUMPRODUCT(MAX((Table1[post_position])*(Table1[topic_id]=$A150)))</f>
        <v>3</v>
      </c>
      <c r="AI150" s="7" t="str">
        <f>"http://chandoo.org/forums/topic/"&amp;VLOOKUP(A150,'All Topics Data'!$A$2:$C$1243,3,FALSE)</f>
        <v>http://chandoo.org/forums/topic/formating-end-point-on-a-freeform-line</v>
      </c>
      <c r="AJ150" s="7" t="str">
        <f>LEFT(VLOOKUP(A150,'All Topics Data'!$A$2:$C$1243,2,FALSE),40)&amp;REPT("…",LEN(VLOOKUP(A150,'All Topics Data'!$A$2:$C$1243,2,FALSE))&gt;40)</f>
        <v>Formating End Point on a Freeform Line</v>
      </c>
      <c r="AK150" s="9">
        <f t="shared" si="39"/>
        <v>0</v>
      </c>
      <c r="AL150" s="9">
        <f t="shared" si="59"/>
        <v>0</v>
      </c>
      <c r="AM150" s="9">
        <f t="shared" si="59"/>
        <v>1</v>
      </c>
      <c r="AN150" s="9" t="str">
        <f t="shared" si="59"/>
        <v/>
      </c>
      <c r="AO150" s="9" t="str">
        <f t="shared" si="59"/>
        <v/>
      </c>
      <c r="AP150" s="9" t="str">
        <f t="shared" si="59"/>
        <v/>
      </c>
      <c r="AQ150" s="9" t="str">
        <f t="shared" si="59"/>
        <v/>
      </c>
      <c r="AR150" s="9" t="str">
        <f t="shared" si="59"/>
        <v/>
      </c>
      <c r="AS150" s="9" t="str">
        <f t="shared" si="59"/>
        <v/>
      </c>
      <c r="AT150" s="9" t="str">
        <f t="shared" si="59"/>
        <v/>
      </c>
      <c r="AU150" s="9" t="str">
        <f t="shared" si="56"/>
        <v/>
      </c>
      <c r="AV150" s="9" t="str">
        <f t="shared" si="56"/>
        <v/>
      </c>
      <c r="AW150" s="9" t="str">
        <f t="shared" si="56"/>
        <v/>
      </c>
      <c r="AX150" s="9" t="str">
        <f t="shared" si="56"/>
        <v/>
      </c>
      <c r="AY150" s="9" t="str">
        <f t="shared" si="56"/>
        <v/>
      </c>
      <c r="AZ150" s="9" t="str">
        <f t="shared" si="56"/>
        <v/>
      </c>
      <c r="BA150" s="9" t="str">
        <f t="shared" si="56"/>
        <v/>
      </c>
      <c r="BB150" s="9" t="str">
        <f t="shared" si="56"/>
        <v/>
      </c>
      <c r="BC150" s="9" t="str">
        <f t="shared" si="56"/>
        <v/>
      </c>
      <c r="BD150" s="9" t="str">
        <f t="shared" si="56"/>
        <v/>
      </c>
      <c r="BE150" s="9" t="str">
        <f t="shared" si="57"/>
        <v/>
      </c>
      <c r="BF150" s="9" t="str">
        <f t="shared" si="57"/>
        <v/>
      </c>
      <c r="BG150" s="9" t="str">
        <f t="shared" si="57"/>
        <v/>
      </c>
      <c r="BH150" s="9" t="str">
        <f t="shared" si="57"/>
        <v/>
      </c>
      <c r="BI150" s="9" t="str">
        <f t="shared" si="57"/>
        <v/>
      </c>
      <c r="BJ150" s="9" t="str">
        <f t="shared" si="57"/>
        <v/>
      </c>
      <c r="BK150" s="9" t="str">
        <f t="shared" si="57"/>
        <v/>
      </c>
      <c r="BL150" s="9" t="str">
        <f t="shared" si="57"/>
        <v/>
      </c>
      <c r="BM150" s="9" t="str">
        <f t="shared" si="57"/>
        <v/>
      </c>
      <c r="BN150" s="9" t="str">
        <f t="shared" si="57"/>
        <v/>
      </c>
      <c r="BO150" s="9" t="str">
        <f t="shared" si="58"/>
        <v/>
      </c>
      <c r="BP150" s="9" t="str">
        <f t="shared" si="58"/>
        <v/>
      </c>
      <c r="BQ150" s="9" t="str">
        <f t="shared" si="58"/>
        <v/>
      </c>
      <c r="BR150" s="9" t="str">
        <f t="shared" si="58"/>
        <v/>
      </c>
      <c r="BS150" s="9" t="str">
        <f t="shared" si="58"/>
        <v/>
      </c>
      <c r="BT150" s="9" t="str">
        <f t="shared" si="58"/>
        <v/>
      </c>
      <c r="BU150" s="9" t="str">
        <f t="shared" si="58"/>
        <v/>
      </c>
      <c r="BV150" s="9" t="str">
        <f t="shared" si="58"/>
        <v/>
      </c>
      <c r="BW150" s="9" t="str">
        <f t="shared" si="58"/>
        <v/>
      </c>
      <c r="BX150" s="9" t="str">
        <f t="shared" si="58"/>
        <v/>
      </c>
      <c r="BY150" s="9" t="str">
        <f t="shared" si="58"/>
        <v/>
      </c>
      <c r="BZ150" s="9" t="str">
        <f t="shared" si="58"/>
        <v/>
      </c>
    </row>
    <row r="151" spans="1:78" x14ac:dyDescent="0.25">
      <c r="A151" s="6">
        <v>290</v>
      </c>
      <c r="B151" s="3"/>
      <c r="C151" s="3">
        <v>1</v>
      </c>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v>1</v>
      </c>
      <c r="AH151" s="7">
        <f>SUMPRODUCT(MAX((Table1[post_position])*(Table1[topic_id]=$A151)))</f>
        <v>4</v>
      </c>
      <c r="AI151" s="7" t="str">
        <f>"http://chandoo.org/forums/topic/"&amp;VLOOKUP(A151,'All Topics Data'!$A$2:$C$1243,3,FALSE)</f>
        <v>http://chandoo.org/forums/topic/using-tables-with-formulaes</v>
      </c>
      <c r="AJ151" s="7" t="str">
        <f>LEFT(VLOOKUP(A151,'All Topics Data'!$A$2:$C$1243,2,FALSE),40)&amp;REPT("…",LEN(VLOOKUP(A151,'All Topics Data'!$A$2:$C$1243,2,FALSE))&gt;40)</f>
        <v>Using Tables with formulaes</v>
      </c>
      <c r="AK151" s="9">
        <f t="shared" si="39"/>
        <v>0</v>
      </c>
      <c r="AL151" s="9">
        <f t="shared" si="59"/>
        <v>1</v>
      </c>
      <c r="AM151" s="9">
        <f t="shared" si="59"/>
        <v>0</v>
      </c>
      <c r="AN151" s="9">
        <f t="shared" si="59"/>
        <v>0</v>
      </c>
      <c r="AO151" s="9" t="str">
        <f t="shared" si="59"/>
        <v/>
      </c>
      <c r="AP151" s="9" t="str">
        <f t="shared" si="59"/>
        <v/>
      </c>
      <c r="AQ151" s="9" t="str">
        <f t="shared" si="59"/>
        <v/>
      </c>
      <c r="AR151" s="9" t="str">
        <f t="shared" si="59"/>
        <v/>
      </c>
      <c r="AS151" s="9" t="str">
        <f t="shared" si="59"/>
        <v/>
      </c>
      <c r="AT151" s="9" t="str">
        <f t="shared" si="59"/>
        <v/>
      </c>
      <c r="AU151" s="9" t="str">
        <f t="shared" si="56"/>
        <v/>
      </c>
      <c r="AV151" s="9" t="str">
        <f t="shared" si="56"/>
        <v/>
      </c>
      <c r="AW151" s="9" t="str">
        <f t="shared" si="56"/>
        <v/>
      </c>
      <c r="AX151" s="9" t="str">
        <f t="shared" si="56"/>
        <v/>
      </c>
      <c r="AY151" s="9" t="str">
        <f t="shared" si="56"/>
        <v/>
      </c>
      <c r="AZ151" s="9" t="str">
        <f t="shared" si="56"/>
        <v/>
      </c>
      <c r="BA151" s="9" t="str">
        <f t="shared" si="56"/>
        <v/>
      </c>
      <c r="BB151" s="9" t="str">
        <f t="shared" si="56"/>
        <v/>
      </c>
      <c r="BC151" s="9" t="str">
        <f t="shared" si="56"/>
        <v/>
      </c>
      <c r="BD151" s="9" t="str">
        <f t="shared" si="56"/>
        <v/>
      </c>
      <c r="BE151" s="9" t="str">
        <f t="shared" si="57"/>
        <v/>
      </c>
      <c r="BF151" s="9" t="str">
        <f t="shared" si="57"/>
        <v/>
      </c>
      <c r="BG151" s="9" t="str">
        <f t="shared" si="57"/>
        <v/>
      </c>
      <c r="BH151" s="9" t="str">
        <f t="shared" si="57"/>
        <v/>
      </c>
      <c r="BI151" s="9" t="str">
        <f t="shared" si="57"/>
        <v/>
      </c>
      <c r="BJ151" s="9" t="str">
        <f t="shared" si="57"/>
        <v/>
      </c>
      <c r="BK151" s="9" t="str">
        <f t="shared" si="57"/>
        <v/>
      </c>
      <c r="BL151" s="9" t="str">
        <f t="shared" si="57"/>
        <v/>
      </c>
      <c r="BM151" s="9" t="str">
        <f t="shared" si="57"/>
        <v/>
      </c>
      <c r="BN151" s="9" t="str">
        <f t="shared" si="57"/>
        <v/>
      </c>
      <c r="BO151" s="9" t="str">
        <f t="shared" si="58"/>
        <v/>
      </c>
      <c r="BP151" s="9" t="str">
        <f t="shared" si="58"/>
        <v/>
      </c>
      <c r="BQ151" s="9" t="str">
        <f t="shared" si="58"/>
        <v/>
      </c>
      <c r="BR151" s="9" t="str">
        <f t="shared" si="58"/>
        <v/>
      </c>
      <c r="BS151" s="9" t="str">
        <f t="shared" si="58"/>
        <v/>
      </c>
      <c r="BT151" s="9" t="str">
        <f t="shared" si="58"/>
        <v/>
      </c>
      <c r="BU151" s="9" t="str">
        <f t="shared" si="58"/>
        <v/>
      </c>
      <c r="BV151" s="9" t="str">
        <f t="shared" si="58"/>
        <v/>
      </c>
      <c r="BW151" s="9" t="str">
        <f t="shared" si="58"/>
        <v/>
      </c>
      <c r="BX151" s="9" t="str">
        <f t="shared" si="58"/>
        <v/>
      </c>
      <c r="BY151" s="9" t="str">
        <f t="shared" si="58"/>
        <v/>
      </c>
      <c r="BZ151" s="9" t="str">
        <f t="shared" si="58"/>
        <v/>
      </c>
    </row>
    <row r="152" spans="1:78" x14ac:dyDescent="0.25">
      <c r="A152" s="6">
        <v>291</v>
      </c>
      <c r="B152" s="3"/>
      <c r="C152" s="3">
        <v>1</v>
      </c>
      <c r="D152" s="3"/>
      <c r="E152" s="3">
        <v>1</v>
      </c>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v>2</v>
      </c>
      <c r="AH152" s="7">
        <f>SUMPRODUCT(MAX((Table1[post_position])*(Table1[topic_id]=$A152)))</f>
        <v>4</v>
      </c>
      <c r="AI152" s="7" t="str">
        <f>"http://chandoo.org/forums/topic/"&amp;VLOOKUP(A152,'All Topics Data'!$A$2:$C$1243,3,FALSE)</f>
        <v>http://chandoo.org/forums/topic/extending-tables-with-formulae-another-topic</v>
      </c>
      <c r="AJ152" s="7" t="str">
        <f>LEFT(VLOOKUP(A152,'All Topics Data'!$A$2:$C$1243,2,FALSE),40)&amp;REPT("…",LEN(VLOOKUP(A152,'All Topics Data'!$A$2:$C$1243,2,FALSE))&gt;40)</f>
        <v>Extending tables with formulae (another …</v>
      </c>
      <c r="AK152" s="9">
        <f t="shared" si="39"/>
        <v>0</v>
      </c>
      <c r="AL152" s="9">
        <f t="shared" si="59"/>
        <v>1</v>
      </c>
      <c r="AM152" s="9">
        <f t="shared" si="59"/>
        <v>0</v>
      </c>
      <c r="AN152" s="9">
        <f t="shared" si="59"/>
        <v>1</v>
      </c>
      <c r="AO152" s="9" t="str">
        <f t="shared" si="59"/>
        <v/>
      </c>
      <c r="AP152" s="9" t="str">
        <f t="shared" si="59"/>
        <v/>
      </c>
      <c r="AQ152" s="9" t="str">
        <f t="shared" si="59"/>
        <v/>
      </c>
      <c r="AR152" s="9" t="str">
        <f t="shared" si="59"/>
        <v/>
      </c>
      <c r="AS152" s="9" t="str">
        <f t="shared" si="59"/>
        <v/>
      </c>
      <c r="AT152" s="9" t="str">
        <f t="shared" si="59"/>
        <v/>
      </c>
      <c r="AU152" s="9" t="str">
        <f t="shared" ref="AU152:BD161" si="60">IF(AU$4&lt;=$AH152,IFERROR(GETPIVOTDATA("Hui Reply?",$A$4,"topic_id",$A152,"post_position",AU$4),0),"")</f>
        <v/>
      </c>
      <c r="AV152" s="9" t="str">
        <f t="shared" si="60"/>
        <v/>
      </c>
      <c r="AW152" s="9" t="str">
        <f t="shared" si="60"/>
        <v/>
      </c>
      <c r="AX152" s="9" t="str">
        <f t="shared" si="60"/>
        <v/>
      </c>
      <c r="AY152" s="9" t="str">
        <f t="shared" si="60"/>
        <v/>
      </c>
      <c r="AZ152" s="9" t="str">
        <f t="shared" si="60"/>
        <v/>
      </c>
      <c r="BA152" s="9" t="str">
        <f t="shared" si="60"/>
        <v/>
      </c>
      <c r="BB152" s="9" t="str">
        <f t="shared" si="60"/>
        <v/>
      </c>
      <c r="BC152" s="9" t="str">
        <f t="shared" si="60"/>
        <v/>
      </c>
      <c r="BD152" s="9" t="str">
        <f t="shared" si="60"/>
        <v/>
      </c>
      <c r="BE152" s="9" t="str">
        <f t="shared" ref="BE152:BN161" si="61">IF(BE$4&lt;=$AH152,IFERROR(GETPIVOTDATA("Hui Reply?",$A$4,"topic_id",$A152,"post_position",BE$4),0),"")</f>
        <v/>
      </c>
      <c r="BF152" s="9" t="str">
        <f t="shared" si="61"/>
        <v/>
      </c>
      <c r="BG152" s="9" t="str">
        <f t="shared" si="61"/>
        <v/>
      </c>
      <c r="BH152" s="9" t="str">
        <f t="shared" si="61"/>
        <v/>
      </c>
      <c r="BI152" s="9" t="str">
        <f t="shared" si="61"/>
        <v/>
      </c>
      <c r="BJ152" s="9" t="str">
        <f t="shared" si="61"/>
        <v/>
      </c>
      <c r="BK152" s="9" t="str">
        <f t="shared" si="61"/>
        <v/>
      </c>
      <c r="BL152" s="9" t="str">
        <f t="shared" si="61"/>
        <v/>
      </c>
      <c r="BM152" s="9" t="str">
        <f t="shared" si="61"/>
        <v/>
      </c>
      <c r="BN152" s="9" t="str">
        <f t="shared" si="61"/>
        <v/>
      </c>
      <c r="BO152" s="9" t="str">
        <f t="shared" ref="BO152:BZ161" si="62">IF(BO$4&lt;=$AH152,IFERROR(GETPIVOTDATA("Hui Reply?",$A$4,"topic_id",$A152,"post_position",BO$4),0),"")</f>
        <v/>
      </c>
      <c r="BP152" s="9" t="str">
        <f t="shared" si="62"/>
        <v/>
      </c>
      <c r="BQ152" s="9" t="str">
        <f t="shared" si="62"/>
        <v/>
      </c>
      <c r="BR152" s="9" t="str">
        <f t="shared" si="62"/>
        <v/>
      </c>
      <c r="BS152" s="9" t="str">
        <f t="shared" si="62"/>
        <v/>
      </c>
      <c r="BT152" s="9" t="str">
        <f t="shared" si="62"/>
        <v/>
      </c>
      <c r="BU152" s="9" t="str">
        <f t="shared" si="62"/>
        <v/>
      </c>
      <c r="BV152" s="9" t="str">
        <f t="shared" si="62"/>
        <v/>
      </c>
      <c r="BW152" s="9" t="str">
        <f t="shared" si="62"/>
        <v/>
      </c>
      <c r="BX152" s="9" t="str">
        <f t="shared" si="62"/>
        <v/>
      </c>
      <c r="BY152" s="9" t="str">
        <f t="shared" si="62"/>
        <v/>
      </c>
      <c r="BZ152" s="9" t="str">
        <f t="shared" si="62"/>
        <v/>
      </c>
    </row>
    <row r="153" spans="1:78" x14ac:dyDescent="0.25">
      <c r="A153" s="6">
        <v>292</v>
      </c>
      <c r="B153" s="3"/>
      <c r="C153" s="3">
        <v>1</v>
      </c>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v>1</v>
      </c>
      <c r="AH153" s="7">
        <f>SUMPRODUCT(MAX((Table1[post_position])*(Table1[topic_id]=$A153)))</f>
        <v>2</v>
      </c>
      <c r="AI153" s="7" t="str">
        <f>"http://chandoo.org/forums/topic/"&amp;VLOOKUP(A153,'All Topics Data'!$A$2:$C$1243,3,FALSE)</f>
        <v>http://chandoo.org/forums/topic/conditional-formatting-i-think</v>
      </c>
      <c r="AJ153" s="7" t="str">
        <f>LEFT(VLOOKUP(A153,'All Topics Data'!$A$2:$C$1243,2,FALSE),40)&amp;REPT("…",LEN(VLOOKUP(A153,'All Topics Data'!$A$2:$C$1243,2,FALSE))&gt;40)</f>
        <v>Conditional Formatting I Think.</v>
      </c>
      <c r="AK153" s="9">
        <f t="shared" si="39"/>
        <v>0</v>
      </c>
      <c r="AL153" s="9">
        <f t="shared" ref="AL153:AT162" si="63">IF(AL$4&lt;=$AH153,IFERROR(GETPIVOTDATA("Hui Reply?",$A$4,"topic_id",$A153,"post_position",AL$4),0),"")</f>
        <v>1</v>
      </c>
      <c r="AM153" s="9" t="str">
        <f t="shared" si="63"/>
        <v/>
      </c>
      <c r="AN153" s="9" t="str">
        <f t="shared" si="63"/>
        <v/>
      </c>
      <c r="AO153" s="9" t="str">
        <f t="shared" si="63"/>
        <v/>
      </c>
      <c r="AP153" s="9" t="str">
        <f t="shared" si="63"/>
        <v/>
      </c>
      <c r="AQ153" s="9" t="str">
        <f t="shared" si="63"/>
        <v/>
      </c>
      <c r="AR153" s="9" t="str">
        <f t="shared" si="63"/>
        <v/>
      </c>
      <c r="AS153" s="9" t="str">
        <f t="shared" si="63"/>
        <v/>
      </c>
      <c r="AT153" s="9" t="str">
        <f t="shared" si="63"/>
        <v/>
      </c>
      <c r="AU153" s="9" t="str">
        <f t="shared" si="60"/>
        <v/>
      </c>
      <c r="AV153" s="9" t="str">
        <f t="shared" si="60"/>
        <v/>
      </c>
      <c r="AW153" s="9" t="str">
        <f t="shared" si="60"/>
        <v/>
      </c>
      <c r="AX153" s="9" t="str">
        <f t="shared" si="60"/>
        <v/>
      </c>
      <c r="AY153" s="9" t="str">
        <f t="shared" si="60"/>
        <v/>
      </c>
      <c r="AZ153" s="9" t="str">
        <f t="shared" si="60"/>
        <v/>
      </c>
      <c r="BA153" s="9" t="str">
        <f t="shared" si="60"/>
        <v/>
      </c>
      <c r="BB153" s="9" t="str">
        <f t="shared" si="60"/>
        <v/>
      </c>
      <c r="BC153" s="9" t="str">
        <f t="shared" si="60"/>
        <v/>
      </c>
      <c r="BD153" s="9" t="str">
        <f t="shared" si="60"/>
        <v/>
      </c>
      <c r="BE153" s="9" t="str">
        <f t="shared" si="61"/>
        <v/>
      </c>
      <c r="BF153" s="9" t="str">
        <f t="shared" si="61"/>
        <v/>
      </c>
      <c r="BG153" s="9" t="str">
        <f t="shared" si="61"/>
        <v/>
      </c>
      <c r="BH153" s="9" t="str">
        <f t="shared" si="61"/>
        <v/>
      </c>
      <c r="BI153" s="9" t="str">
        <f t="shared" si="61"/>
        <v/>
      </c>
      <c r="BJ153" s="9" t="str">
        <f t="shared" si="61"/>
        <v/>
      </c>
      <c r="BK153" s="9" t="str">
        <f t="shared" si="61"/>
        <v/>
      </c>
      <c r="BL153" s="9" t="str">
        <f t="shared" si="61"/>
        <v/>
      </c>
      <c r="BM153" s="9" t="str">
        <f t="shared" si="61"/>
        <v/>
      </c>
      <c r="BN153" s="9" t="str">
        <f t="shared" si="61"/>
        <v/>
      </c>
      <c r="BO153" s="9" t="str">
        <f t="shared" si="62"/>
        <v/>
      </c>
      <c r="BP153" s="9" t="str">
        <f t="shared" si="62"/>
        <v/>
      </c>
      <c r="BQ153" s="9" t="str">
        <f t="shared" si="62"/>
        <v/>
      </c>
      <c r="BR153" s="9" t="str">
        <f t="shared" si="62"/>
        <v/>
      </c>
      <c r="BS153" s="9" t="str">
        <f t="shared" si="62"/>
        <v/>
      </c>
      <c r="BT153" s="9" t="str">
        <f t="shared" si="62"/>
        <v/>
      </c>
      <c r="BU153" s="9" t="str">
        <f t="shared" si="62"/>
        <v/>
      </c>
      <c r="BV153" s="9" t="str">
        <f t="shared" si="62"/>
        <v/>
      </c>
      <c r="BW153" s="9" t="str">
        <f t="shared" si="62"/>
        <v/>
      </c>
      <c r="BX153" s="9" t="str">
        <f t="shared" si="62"/>
        <v/>
      </c>
      <c r="BY153" s="9" t="str">
        <f t="shared" si="62"/>
        <v/>
      </c>
      <c r="BZ153" s="9" t="str">
        <f t="shared" si="62"/>
        <v/>
      </c>
    </row>
    <row r="154" spans="1:78" x14ac:dyDescent="0.25">
      <c r="A154" s="6">
        <v>294</v>
      </c>
      <c r="B154" s="3"/>
      <c r="C154" s="3">
        <v>1</v>
      </c>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v>1</v>
      </c>
      <c r="AH154" s="7">
        <f>SUMPRODUCT(MAX((Table1[post_position])*(Table1[topic_id]=$A154)))</f>
        <v>4</v>
      </c>
      <c r="AI154" s="7" t="str">
        <f>"http://chandoo.org/forums/topic/"&amp;VLOOKUP(A154,'All Topics Data'!$A$2:$C$1243,3,FALSE)</f>
        <v>http://chandoo.org/forums/topic/credit-book-project-to-maintain-balances-of-multiple-users</v>
      </c>
      <c r="AJ154" s="7" t="str">
        <f>LEFT(VLOOKUP(A154,'All Topics Data'!$A$2:$C$1243,2,FALSE),40)&amp;REPT("…",LEN(VLOOKUP(A154,'All Topics Data'!$A$2:$C$1243,2,FALSE))&gt;40)</f>
        <v>Credit Book Project to maintain balances…</v>
      </c>
      <c r="AK154" s="9">
        <f t="shared" si="39"/>
        <v>0</v>
      </c>
      <c r="AL154" s="9">
        <f t="shared" si="63"/>
        <v>1</v>
      </c>
      <c r="AM154" s="9">
        <f t="shared" si="63"/>
        <v>0</v>
      </c>
      <c r="AN154" s="9">
        <f t="shared" si="63"/>
        <v>0</v>
      </c>
      <c r="AO154" s="9" t="str">
        <f t="shared" si="63"/>
        <v/>
      </c>
      <c r="AP154" s="9" t="str">
        <f t="shared" si="63"/>
        <v/>
      </c>
      <c r="AQ154" s="9" t="str">
        <f t="shared" si="63"/>
        <v/>
      </c>
      <c r="AR154" s="9" t="str">
        <f t="shared" si="63"/>
        <v/>
      </c>
      <c r="AS154" s="9" t="str">
        <f t="shared" si="63"/>
        <v/>
      </c>
      <c r="AT154" s="9" t="str">
        <f t="shared" si="63"/>
        <v/>
      </c>
      <c r="AU154" s="9" t="str">
        <f t="shared" si="60"/>
        <v/>
      </c>
      <c r="AV154" s="9" t="str">
        <f t="shared" si="60"/>
        <v/>
      </c>
      <c r="AW154" s="9" t="str">
        <f t="shared" si="60"/>
        <v/>
      </c>
      <c r="AX154" s="9" t="str">
        <f t="shared" si="60"/>
        <v/>
      </c>
      <c r="AY154" s="9" t="str">
        <f t="shared" si="60"/>
        <v/>
      </c>
      <c r="AZ154" s="9" t="str">
        <f t="shared" si="60"/>
        <v/>
      </c>
      <c r="BA154" s="9" t="str">
        <f t="shared" si="60"/>
        <v/>
      </c>
      <c r="BB154" s="9" t="str">
        <f t="shared" si="60"/>
        <v/>
      </c>
      <c r="BC154" s="9" t="str">
        <f t="shared" si="60"/>
        <v/>
      </c>
      <c r="BD154" s="9" t="str">
        <f t="shared" si="60"/>
        <v/>
      </c>
      <c r="BE154" s="9" t="str">
        <f t="shared" si="61"/>
        <v/>
      </c>
      <c r="BF154" s="9" t="str">
        <f t="shared" si="61"/>
        <v/>
      </c>
      <c r="BG154" s="9" t="str">
        <f t="shared" si="61"/>
        <v/>
      </c>
      <c r="BH154" s="9" t="str">
        <f t="shared" si="61"/>
        <v/>
      </c>
      <c r="BI154" s="9" t="str">
        <f t="shared" si="61"/>
        <v/>
      </c>
      <c r="BJ154" s="9" t="str">
        <f t="shared" si="61"/>
        <v/>
      </c>
      <c r="BK154" s="9" t="str">
        <f t="shared" si="61"/>
        <v/>
      </c>
      <c r="BL154" s="9" t="str">
        <f t="shared" si="61"/>
        <v/>
      </c>
      <c r="BM154" s="9" t="str">
        <f t="shared" si="61"/>
        <v/>
      </c>
      <c r="BN154" s="9" t="str">
        <f t="shared" si="61"/>
        <v/>
      </c>
      <c r="BO154" s="9" t="str">
        <f t="shared" si="62"/>
        <v/>
      </c>
      <c r="BP154" s="9" t="str">
        <f t="shared" si="62"/>
        <v/>
      </c>
      <c r="BQ154" s="9" t="str">
        <f t="shared" si="62"/>
        <v/>
      </c>
      <c r="BR154" s="9" t="str">
        <f t="shared" si="62"/>
        <v/>
      </c>
      <c r="BS154" s="9" t="str">
        <f t="shared" si="62"/>
        <v/>
      </c>
      <c r="BT154" s="9" t="str">
        <f t="shared" si="62"/>
        <v/>
      </c>
      <c r="BU154" s="9" t="str">
        <f t="shared" si="62"/>
        <v/>
      </c>
      <c r="BV154" s="9" t="str">
        <f t="shared" si="62"/>
        <v/>
      </c>
      <c r="BW154" s="9" t="str">
        <f t="shared" si="62"/>
        <v/>
      </c>
      <c r="BX154" s="9" t="str">
        <f t="shared" si="62"/>
        <v/>
      </c>
      <c r="BY154" s="9" t="str">
        <f t="shared" si="62"/>
        <v/>
      </c>
      <c r="BZ154" s="9" t="str">
        <f t="shared" si="62"/>
        <v/>
      </c>
    </row>
    <row r="155" spans="1:78" x14ac:dyDescent="0.25">
      <c r="A155" s="6">
        <v>295</v>
      </c>
      <c r="B155" s="3"/>
      <c r="C155" s="3">
        <v>1</v>
      </c>
      <c r="D155" s="3"/>
      <c r="E155" s="3">
        <v>1</v>
      </c>
      <c r="F155" s="3"/>
      <c r="G155" s="3">
        <v>1</v>
      </c>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v>3</v>
      </c>
      <c r="AH155" s="7">
        <f>SUMPRODUCT(MAX((Table1[post_position])*(Table1[topic_id]=$A155)))</f>
        <v>6</v>
      </c>
      <c r="AI155" s="7" t="str">
        <f>"http://chandoo.org/forums/topic/"&amp;VLOOKUP(A155,'All Topics Data'!$A$2:$C$1243,3,FALSE)</f>
        <v>http://chandoo.org/forums/topic/arrays-average-corresponding-values-for-each-occurance</v>
      </c>
      <c r="AJ155" s="7" t="str">
        <f>LEFT(VLOOKUP(A155,'All Topics Data'!$A$2:$C$1243,2,FALSE),40)&amp;REPT("…",LEN(VLOOKUP(A155,'All Topics Data'!$A$2:$C$1243,2,FALSE))&gt;40)</f>
        <v>Arrays - average corresponding values fo…</v>
      </c>
      <c r="AK155" s="9">
        <f t="shared" si="39"/>
        <v>0</v>
      </c>
      <c r="AL155" s="9">
        <f t="shared" si="63"/>
        <v>1</v>
      </c>
      <c r="AM155" s="9">
        <f t="shared" si="63"/>
        <v>0</v>
      </c>
      <c r="AN155" s="9">
        <f t="shared" si="63"/>
        <v>1</v>
      </c>
      <c r="AO155" s="9">
        <f t="shared" si="63"/>
        <v>0</v>
      </c>
      <c r="AP155" s="9">
        <f t="shared" si="63"/>
        <v>1</v>
      </c>
      <c r="AQ155" s="9" t="str">
        <f t="shared" si="63"/>
        <v/>
      </c>
      <c r="AR155" s="9" t="str">
        <f t="shared" si="63"/>
        <v/>
      </c>
      <c r="AS155" s="9" t="str">
        <f t="shared" si="63"/>
        <v/>
      </c>
      <c r="AT155" s="9" t="str">
        <f t="shared" si="63"/>
        <v/>
      </c>
      <c r="AU155" s="9" t="str">
        <f t="shared" si="60"/>
        <v/>
      </c>
      <c r="AV155" s="9" t="str">
        <f t="shared" si="60"/>
        <v/>
      </c>
      <c r="AW155" s="9" t="str">
        <f t="shared" si="60"/>
        <v/>
      </c>
      <c r="AX155" s="9" t="str">
        <f t="shared" si="60"/>
        <v/>
      </c>
      <c r="AY155" s="9" t="str">
        <f t="shared" si="60"/>
        <v/>
      </c>
      <c r="AZ155" s="9" t="str">
        <f t="shared" si="60"/>
        <v/>
      </c>
      <c r="BA155" s="9" t="str">
        <f t="shared" si="60"/>
        <v/>
      </c>
      <c r="BB155" s="9" t="str">
        <f t="shared" si="60"/>
        <v/>
      </c>
      <c r="BC155" s="9" t="str">
        <f t="shared" si="60"/>
        <v/>
      </c>
      <c r="BD155" s="9" t="str">
        <f t="shared" si="60"/>
        <v/>
      </c>
      <c r="BE155" s="9" t="str">
        <f t="shared" si="61"/>
        <v/>
      </c>
      <c r="BF155" s="9" t="str">
        <f t="shared" si="61"/>
        <v/>
      </c>
      <c r="BG155" s="9" t="str">
        <f t="shared" si="61"/>
        <v/>
      </c>
      <c r="BH155" s="9" t="str">
        <f t="shared" si="61"/>
        <v/>
      </c>
      <c r="BI155" s="9" t="str">
        <f t="shared" si="61"/>
        <v/>
      </c>
      <c r="BJ155" s="9" t="str">
        <f t="shared" si="61"/>
        <v/>
      </c>
      <c r="BK155" s="9" t="str">
        <f t="shared" si="61"/>
        <v/>
      </c>
      <c r="BL155" s="9" t="str">
        <f t="shared" si="61"/>
        <v/>
      </c>
      <c r="BM155" s="9" t="str">
        <f t="shared" si="61"/>
        <v/>
      </c>
      <c r="BN155" s="9" t="str">
        <f t="shared" si="61"/>
        <v/>
      </c>
      <c r="BO155" s="9" t="str">
        <f t="shared" si="62"/>
        <v/>
      </c>
      <c r="BP155" s="9" t="str">
        <f t="shared" si="62"/>
        <v/>
      </c>
      <c r="BQ155" s="9" t="str">
        <f t="shared" si="62"/>
        <v/>
      </c>
      <c r="BR155" s="9" t="str">
        <f t="shared" si="62"/>
        <v/>
      </c>
      <c r="BS155" s="9" t="str">
        <f t="shared" si="62"/>
        <v/>
      </c>
      <c r="BT155" s="9" t="str">
        <f t="shared" si="62"/>
        <v/>
      </c>
      <c r="BU155" s="9" t="str">
        <f t="shared" si="62"/>
        <v/>
      </c>
      <c r="BV155" s="9" t="str">
        <f t="shared" si="62"/>
        <v/>
      </c>
      <c r="BW155" s="9" t="str">
        <f t="shared" si="62"/>
        <v/>
      </c>
      <c r="BX155" s="9" t="str">
        <f t="shared" si="62"/>
        <v/>
      </c>
      <c r="BY155" s="9" t="str">
        <f t="shared" si="62"/>
        <v/>
      </c>
      <c r="BZ155" s="9" t="str">
        <f t="shared" si="62"/>
        <v/>
      </c>
    </row>
    <row r="156" spans="1:78" x14ac:dyDescent="0.25">
      <c r="A156" s="6">
        <v>296</v>
      </c>
      <c r="B156" s="3"/>
      <c r="C156" s="3">
        <v>1</v>
      </c>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v>1</v>
      </c>
      <c r="AH156" s="7">
        <f>SUMPRODUCT(MAX((Table1[post_position])*(Table1[topic_id]=$A156)))</f>
        <v>3</v>
      </c>
      <c r="AI156" s="7" t="str">
        <f>"http://chandoo.org/forums/topic/"&amp;VLOOKUP(A156,'All Topics Data'!$A$2:$C$1243,3,FALSE)</f>
        <v>http://chandoo.org/forums/topic/syntax-for-if-formula</v>
      </c>
      <c r="AJ156" s="7" t="str">
        <f>LEFT(VLOOKUP(A156,'All Topics Data'!$A$2:$C$1243,2,FALSE),40)&amp;REPT("…",LEN(VLOOKUP(A156,'All Topics Data'!$A$2:$C$1243,2,FALSE))&gt;40)</f>
        <v>syntax for IF formula</v>
      </c>
      <c r="AK156" s="9">
        <f t="shared" si="39"/>
        <v>0</v>
      </c>
      <c r="AL156" s="9">
        <f t="shared" si="63"/>
        <v>1</v>
      </c>
      <c r="AM156" s="9">
        <f t="shared" si="63"/>
        <v>0</v>
      </c>
      <c r="AN156" s="9" t="str">
        <f t="shared" si="63"/>
        <v/>
      </c>
      <c r="AO156" s="9" t="str">
        <f t="shared" si="63"/>
        <v/>
      </c>
      <c r="AP156" s="9" t="str">
        <f t="shared" si="63"/>
        <v/>
      </c>
      <c r="AQ156" s="9" t="str">
        <f t="shared" si="63"/>
        <v/>
      </c>
      <c r="AR156" s="9" t="str">
        <f t="shared" si="63"/>
        <v/>
      </c>
      <c r="AS156" s="9" t="str">
        <f t="shared" si="63"/>
        <v/>
      </c>
      <c r="AT156" s="9" t="str">
        <f t="shared" si="63"/>
        <v/>
      </c>
      <c r="AU156" s="9" t="str">
        <f t="shared" si="60"/>
        <v/>
      </c>
      <c r="AV156" s="9" t="str">
        <f t="shared" si="60"/>
        <v/>
      </c>
      <c r="AW156" s="9" t="str">
        <f t="shared" si="60"/>
        <v/>
      </c>
      <c r="AX156" s="9" t="str">
        <f t="shared" si="60"/>
        <v/>
      </c>
      <c r="AY156" s="9" t="str">
        <f t="shared" si="60"/>
        <v/>
      </c>
      <c r="AZ156" s="9" t="str">
        <f t="shared" si="60"/>
        <v/>
      </c>
      <c r="BA156" s="9" t="str">
        <f t="shared" si="60"/>
        <v/>
      </c>
      <c r="BB156" s="9" t="str">
        <f t="shared" si="60"/>
        <v/>
      </c>
      <c r="BC156" s="9" t="str">
        <f t="shared" si="60"/>
        <v/>
      </c>
      <c r="BD156" s="9" t="str">
        <f t="shared" si="60"/>
        <v/>
      </c>
      <c r="BE156" s="9" t="str">
        <f t="shared" si="61"/>
        <v/>
      </c>
      <c r="BF156" s="9" t="str">
        <f t="shared" si="61"/>
        <v/>
      </c>
      <c r="BG156" s="9" t="str">
        <f t="shared" si="61"/>
        <v/>
      </c>
      <c r="BH156" s="9" t="str">
        <f t="shared" si="61"/>
        <v/>
      </c>
      <c r="BI156" s="9" t="str">
        <f t="shared" si="61"/>
        <v/>
      </c>
      <c r="BJ156" s="9" t="str">
        <f t="shared" si="61"/>
        <v/>
      </c>
      <c r="BK156" s="9" t="str">
        <f t="shared" si="61"/>
        <v/>
      </c>
      <c r="BL156" s="9" t="str">
        <f t="shared" si="61"/>
        <v/>
      </c>
      <c r="BM156" s="9" t="str">
        <f t="shared" si="61"/>
        <v/>
      </c>
      <c r="BN156" s="9" t="str">
        <f t="shared" si="61"/>
        <v/>
      </c>
      <c r="BO156" s="9" t="str">
        <f t="shared" si="62"/>
        <v/>
      </c>
      <c r="BP156" s="9" t="str">
        <f t="shared" si="62"/>
        <v/>
      </c>
      <c r="BQ156" s="9" t="str">
        <f t="shared" si="62"/>
        <v/>
      </c>
      <c r="BR156" s="9" t="str">
        <f t="shared" si="62"/>
        <v/>
      </c>
      <c r="BS156" s="9" t="str">
        <f t="shared" si="62"/>
        <v/>
      </c>
      <c r="BT156" s="9" t="str">
        <f t="shared" si="62"/>
        <v/>
      </c>
      <c r="BU156" s="9" t="str">
        <f t="shared" si="62"/>
        <v/>
      </c>
      <c r="BV156" s="9" t="str">
        <f t="shared" si="62"/>
        <v/>
      </c>
      <c r="BW156" s="9" t="str">
        <f t="shared" si="62"/>
        <v/>
      </c>
      <c r="BX156" s="9" t="str">
        <f t="shared" si="62"/>
        <v/>
      </c>
      <c r="BY156" s="9" t="str">
        <f t="shared" si="62"/>
        <v/>
      </c>
      <c r="BZ156" s="9" t="str">
        <f t="shared" si="62"/>
        <v/>
      </c>
    </row>
    <row r="157" spans="1:78" x14ac:dyDescent="0.25">
      <c r="A157" s="6">
        <v>297</v>
      </c>
      <c r="B157" s="3"/>
      <c r="C157" s="3">
        <v>1</v>
      </c>
      <c r="D157" s="3"/>
      <c r="E157" s="3">
        <v>1</v>
      </c>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v>2</v>
      </c>
      <c r="AH157" s="7">
        <f>SUMPRODUCT(MAX((Table1[post_position])*(Table1[topic_id]=$A157)))</f>
        <v>5</v>
      </c>
      <c r="AI157" s="7" t="str">
        <f>"http://chandoo.org/forums/topic/"&amp;VLOOKUP(A157,'All Topics Data'!$A$2:$C$1243,3,FALSE)</f>
        <v>http://chandoo.org/forums/topic/splittind-worksheet-into-individual-workbooks</v>
      </c>
      <c r="AJ157" s="7" t="str">
        <f>LEFT(VLOOKUP(A157,'All Topics Data'!$A$2:$C$1243,2,FALSE),40)&amp;REPT("…",LEN(VLOOKUP(A157,'All Topics Data'!$A$2:$C$1243,2,FALSE))&gt;40)</f>
        <v>Splitting Worksheets into individual wor…</v>
      </c>
      <c r="AK157" s="9">
        <f t="shared" si="39"/>
        <v>0</v>
      </c>
      <c r="AL157" s="9">
        <f t="shared" si="63"/>
        <v>1</v>
      </c>
      <c r="AM157" s="9">
        <f t="shared" si="63"/>
        <v>0</v>
      </c>
      <c r="AN157" s="9">
        <f t="shared" si="63"/>
        <v>1</v>
      </c>
      <c r="AO157" s="9">
        <f t="shared" si="63"/>
        <v>0</v>
      </c>
      <c r="AP157" s="9" t="str">
        <f t="shared" si="63"/>
        <v/>
      </c>
      <c r="AQ157" s="9" t="str">
        <f t="shared" si="63"/>
        <v/>
      </c>
      <c r="AR157" s="9" t="str">
        <f t="shared" si="63"/>
        <v/>
      </c>
      <c r="AS157" s="9" t="str">
        <f t="shared" si="63"/>
        <v/>
      </c>
      <c r="AT157" s="9" t="str">
        <f t="shared" si="63"/>
        <v/>
      </c>
      <c r="AU157" s="9" t="str">
        <f t="shared" si="60"/>
        <v/>
      </c>
      <c r="AV157" s="9" t="str">
        <f t="shared" si="60"/>
        <v/>
      </c>
      <c r="AW157" s="9" t="str">
        <f t="shared" si="60"/>
        <v/>
      </c>
      <c r="AX157" s="9" t="str">
        <f t="shared" si="60"/>
        <v/>
      </c>
      <c r="AY157" s="9" t="str">
        <f t="shared" si="60"/>
        <v/>
      </c>
      <c r="AZ157" s="9" t="str">
        <f t="shared" si="60"/>
        <v/>
      </c>
      <c r="BA157" s="9" t="str">
        <f t="shared" si="60"/>
        <v/>
      </c>
      <c r="BB157" s="9" t="str">
        <f t="shared" si="60"/>
        <v/>
      </c>
      <c r="BC157" s="9" t="str">
        <f t="shared" si="60"/>
        <v/>
      </c>
      <c r="BD157" s="9" t="str">
        <f t="shared" si="60"/>
        <v/>
      </c>
      <c r="BE157" s="9" t="str">
        <f t="shared" si="61"/>
        <v/>
      </c>
      <c r="BF157" s="9" t="str">
        <f t="shared" si="61"/>
        <v/>
      </c>
      <c r="BG157" s="9" t="str">
        <f t="shared" si="61"/>
        <v/>
      </c>
      <c r="BH157" s="9" t="str">
        <f t="shared" si="61"/>
        <v/>
      </c>
      <c r="BI157" s="9" t="str">
        <f t="shared" si="61"/>
        <v/>
      </c>
      <c r="BJ157" s="9" t="str">
        <f t="shared" si="61"/>
        <v/>
      </c>
      <c r="BK157" s="9" t="str">
        <f t="shared" si="61"/>
        <v/>
      </c>
      <c r="BL157" s="9" t="str">
        <f t="shared" si="61"/>
        <v/>
      </c>
      <c r="BM157" s="9" t="str">
        <f t="shared" si="61"/>
        <v/>
      </c>
      <c r="BN157" s="9" t="str">
        <f t="shared" si="61"/>
        <v/>
      </c>
      <c r="BO157" s="9" t="str">
        <f t="shared" si="62"/>
        <v/>
      </c>
      <c r="BP157" s="9" t="str">
        <f t="shared" si="62"/>
        <v/>
      </c>
      <c r="BQ157" s="9" t="str">
        <f t="shared" si="62"/>
        <v/>
      </c>
      <c r="BR157" s="9" t="str">
        <f t="shared" si="62"/>
        <v/>
      </c>
      <c r="BS157" s="9" t="str">
        <f t="shared" si="62"/>
        <v/>
      </c>
      <c r="BT157" s="9" t="str">
        <f t="shared" si="62"/>
        <v/>
      </c>
      <c r="BU157" s="9" t="str">
        <f t="shared" si="62"/>
        <v/>
      </c>
      <c r="BV157" s="9" t="str">
        <f t="shared" si="62"/>
        <v/>
      </c>
      <c r="BW157" s="9" t="str">
        <f t="shared" si="62"/>
        <v/>
      </c>
      <c r="BX157" s="9" t="str">
        <f t="shared" si="62"/>
        <v/>
      </c>
      <c r="BY157" s="9" t="str">
        <f t="shared" si="62"/>
        <v/>
      </c>
      <c r="BZ157" s="9" t="str">
        <f t="shared" si="62"/>
        <v/>
      </c>
    </row>
    <row r="158" spans="1:78" x14ac:dyDescent="0.25">
      <c r="A158" s="6">
        <v>299</v>
      </c>
      <c r="B158" s="3"/>
      <c r="C158" s="3">
        <v>1</v>
      </c>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v>1</v>
      </c>
      <c r="AH158" s="7">
        <f>SUMPRODUCT(MAX((Table1[post_position])*(Table1[topic_id]=$A158)))</f>
        <v>3</v>
      </c>
      <c r="AI158" s="7" t="str">
        <f>"http://chandoo.org/forums/topic/"&amp;VLOOKUP(A158,'All Topics Data'!$A$2:$C$1243,3,FALSE)</f>
        <v>http://chandoo.org/forums/topic/please-guide-me-to-save-time</v>
      </c>
      <c r="AJ158" s="7" t="str">
        <f>LEFT(VLOOKUP(A158,'All Topics Data'!$A$2:$C$1243,2,FALSE),40)&amp;REPT("…",LEN(VLOOKUP(A158,'All Topics Data'!$A$2:$C$1243,2,FALSE))&gt;40)</f>
        <v>Please guide me to save time.</v>
      </c>
      <c r="AK158" s="9">
        <f t="shared" si="39"/>
        <v>0</v>
      </c>
      <c r="AL158" s="9">
        <f t="shared" si="63"/>
        <v>1</v>
      </c>
      <c r="AM158" s="9">
        <f t="shared" si="63"/>
        <v>0</v>
      </c>
      <c r="AN158" s="9" t="str">
        <f t="shared" si="63"/>
        <v/>
      </c>
      <c r="AO158" s="9" t="str">
        <f t="shared" si="63"/>
        <v/>
      </c>
      <c r="AP158" s="9" t="str">
        <f t="shared" si="63"/>
        <v/>
      </c>
      <c r="AQ158" s="9" t="str">
        <f t="shared" si="63"/>
        <v/>
      </c>
      <c r="AR158" s="9" t="str">
        <f t="shared" si="63"/>
        <v/>
      </c>
      <c r="AS158" s="9" t="str">
        <f t="shared" si="63"/>
        <v/>
      </c>
      <c r="AT158" s="9" t="str">
        <f t="shared" si="63"/>
        <v/>
      </c>
      <c r="AU158" s="9" t="str">
        <f t="shared" si="60"/>
        <v/>
      </c>
      <c r="AV158" s="9" t="str">
        <f t="shared" si="60"/>
        <v/>
      </c>
      <c r="AW158" s="9" t="str">
        <f t="shared" si="60"/>
        <v/>
      </c>
      <c r="AX158" s="9" t="str">
        <f t="shared" si="60"/>
        <v/>
      </c>
      <c r="AY158" s="9" t="str">
        <f t="shared" si="60"/>
        <v/>
      </c>
      <c r="AZ158" s="9" t="str">
        <f t="shared" si="60"/>
        <v/>
      </c>
      <c r="BA158" s="9" t="str">
        <f t="shared" si="60"/>
        <v/>
      </c>
      <c r="BB158" s="9" t="str">
        <f t="shared" si="60"/>
        <v/>
      </c>
      <c r="BC158" s="9" t="str">
        <f t="shared" si="60"/>
        <v/>
      </c>
      <c r="BD158" s="9" t="str">
        <f t="shared" si="60"/>
        <v/>
      </c>
      <c r="BE158" s="9" t="str">
        <f t="shared" si="61"/>
        <v/>
      </c>
      <c r="BF158" s="9" t="str">
        <f t="shared" si="61"/>
        <v/>
      </c>
      <c r="BG158" s="9" t="str">
        <f t="shared" si="61"/>
        <v/>
      </c>
      <c r="BH158" s="9" t="str">
        <f t="shared" si="61"/>
        <v/>
      </c>
      <c r="BI158" s="9" t="str">
        <f t="shared" si="61"/>
        <v/>
      </c>
      <c r="BJ158" s="9" t="str">
        <f t="shared" si="61"/>
        <v/>
      </c>
      <c r="BK158" s="9" t="str">
        <f t="shared" si="61"/>
        <v/>
      </c>
      <c r="BL158" s="9" t="str">
        <f t="shared" si="61"/>
        <v/>
      </c>
      <c r="BM158" s="9" t="str">
        <f t="shared" si="61"/>
        <v/>
      </c>
      <c r="BN158" s="9" t="str">
        <f t="shared" si="61"/>
        <v/>
      </c>
      <c r="BO158" s="9" t="str">
        <f t="shared" si="62"/>
        <v/>
      </c>
      <c r="BP158" s="9" t="str">
        <f t="shared" si="62"/>
        <v/>
      </c>
      <c r="BQ158" s="9" t="str">
        <f t="shared" si="62"/>
        <v/>
      </c>
      <c r="BR158" s="9" t="str">
        <f t="shared" si="62"/>
        <v/>
      </c>
      <c r="BS158" s="9" t="str">
        <f t="shared" si="62"/>
        <v/>
      </c>
      <c r="BT158" s="9" t="str">
        <f t="shared" si="62"/>
        <v/>
      </c>
      <c r="BU158" s="9" t="str">
        <f t="shared" si="62"/>
        <v/>
      </c>
      <c r="BV158" s="9" t="str">
        <f t="shared" si="62"/>
        <v/>
      </c>
      <c r="BW158" s="9" t="str">
        <f t="shared" si="62"/>
        <v/>
      </c>
      <c r="BX158" s="9" t="str">
        <f t="shared" si="62"/>
        <v/>
      </c>
      <c r="BY158" s="9" t="str">
        <f t="shared" si="62"/>
        <v/>
      </c>
      <c r="BZ158" s="9" t="str">
        <f t="shared" si="62"/>
        <v/>
      </c>
    </row>
    <row r="159" spans="1:78" x14ac:dyDescent="0.25">
      <c r="A159" s="6">
        <v>300</v>
      </c>
      <c r="B159" s="3"/>
      <c r="C159" s="3">
        <v>1</v>
      </c>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v>1</v>
      </c>
      <c r="AH159" s="7">
        <f>SUMPRODUCT(MAX((Table1[post_position])*(Table1[topic_id]=$A159)))</f>
        <v>2</v>
      </c>
      <c r="AI159" s="7" t="str">
        <f>"http://chandoo.org/forums/topic/"&amp;VLOOKUP(A159,'All Topics Data'!$A$2:$C$1243,3,FALSE)</f>
        <v>http://chandoo.org/forums/topic/excel-gantt-chart-timelines-how-can-you-do-month-timelines</v>
      </c>
      <c r="AJ159" s="7" t="str">
        <f>LEFT(VLOOKUP(A159,'All Topics Data'!$A$2:$C$1243,2,FALSE),40)&amp;REPT("…",LEN(VLOOKUP(A159,'All Topics Data'!$A$2:$C$1243,2,FALSE))&gt;40)</f>
        <v>excel gantt chart timelines - how can yo…</v>
      </c>
      <c r="AK159" s="9">
        <f t="shared" si="39"/>
        <v>0</v>
      </c>
      <c r="AL159" s="9">
        <f t="shared" si="63"/>
        <v>1</v>
      </c>
      <c r="AM159" s="9" t="str">
        <f t="shared" si="63"/>
        <v/>
      </c>
      <c r="AN159" s="9" t="str">
        <f t="shared" si="63"/>
        <v/>
      </c>
      <c r="AO159" s="9" t="str">
        <f t="shared" si="63"/>
        <v/>
      </c>
      <c r="AP159" s="9" t="str">
        <f t="shared" si="63"/>
        <v/>
      </c>
      <c r="AQ159" s="9" t="str">
        <f t="shared" si="63"/>
        <v/>
      </c>
      <c r="AR159" s="9" t="str">
        <f t="shared" si="63"/>
        <v/>
      </c>
      <c r="AS159" s="9" t="str">
        <f t="shared" si="63"/>
        <v/>
      </c>
      <c r="AT159" s="9" t="str">
        <f t="shared" si="63"/>
        <v/>
      </c>
      <c r="AU159" s="9" t="str">
        <f t="shared" si="60"/>
        <v/>
      </c>
      <c r="AV159" s="9" t="str">
        <f t="shared" si="60"/>
        <v/>
      </c>
      <c r="AW159" s="9" t="str">
        <f t="shared" si="60"/>
        <v/>
      </c>
      <c r="AX159" s="9" t="str">
        <f t="shared" si="60"/>
        <v/>
      </c>
      <c r="AY159" s="9" t="str">
        <f t="shared" si="60"/>
        <v/>
      </c>
      <c r="AZ159" s="9" t="str">
        <f t="shared" si="60"/>
        <v/>
      </c>
      <c r="BA159" s="9" t="str">
        <f t="shared" si="60"/>
        <v/>
      </c>
      <c r="BB159" s="9" t="str">
        <f t="shared" si="60"/>
        <v/>
      </c>
      <c r="BC159" s="9" t="str">
        <f t="shared" si="60"/>
        <v/>
      </c>
      <c r="BD159" s="9" t="str">
        <f t="shared" si="60"/>
        <v/>
      </c>
      <c r="BE159" s="9" t="str">
        <f t="shared" si="61"/>
        <v/>
      </c>
      <c r="BF159" s="9" t="str">
        <f t="shared" si="61"/>
        <v/>
      </c>
      <c r="BG159" s="9" t="str">
        <f t="shared" si="61"/>
        <v/>
      </c>
      <c r="BH159" s="9" t="str">
        <f t="shared" si="61"/>
        <v/>
      </c>
      <c r="BI159" s="9" t="str">
        <f t="shared" si="61"/>
        <v/>
      </c>
      <c r="BJ159" s="9" t="str">
        <f t="shared" si="61"/>
        <v/>
      </c>
      <c r="BK159" s="9" t="str">
        <f t="shared" si="61"/>
        <v/>
      </c>
      <c r="BL159" s="9" t="str">
        <f t="shared" si="61"/>
        <v/>
      </c>
      <c r="BM159" s="9" t="str">
        <f t="shared" si="61"/>
        <v/>
      </c>
      <c r="BN159" s="9" t="str">
        <f t="shared" si="61"/>
        <v/>
      </c>
      <c r="BO159" s="9" t="str">
        <f t="shared" si="62"/>
        <v/>
      </c>
      <c r="BP159" s="9" t="str">
        <f t="shared" si="62"/>
        <v/>
      </c>
      <c r="BQ159" s="9" t="str">
        <f t="shared" si="62"/>
        <v/>
      </c>
      <c r="BR159" s="9" t="str">
        <f t="shared" si="62"/>
        <v/>
      </c>
      <c r="BS159" s="9" t="str">
        <f t="shared" si="62"/>
        <v/>
      </c>
      <c r="BT159" s="9" t="str">
        <f t="shared" si="62"/>
        <v/>
      </c>
      <c r="BU159" s="9" t="str">
        <f t="shared" si="62"/>
        <v/>
      </c>
      <c r="BV159" s="9" t="str">
        <f t="shared" si="62"/>
        <v/>
      </c>
      <c r="BW159" s="9" t="str">
        <f t="shared" si="62"/>
        <v/>
      </c>
      <c r="BX159" s="9" t="str">
        <f t="shared" si="62"/>
        <v/>
      </c>
      <c r="BY159" s="9" t="str">
        <f t="shared" si="62"/>
        <v/>
      </c>
      <c r="BZ159" s="9" t="str">
        <f t="shared" si="62"/>
        <v/>
      </c>
    </row>
    <row r="160" spans="1:78" x14ac:dyDescent="0.25">
      <c r="A160" s="6">
        <v>304</v>
      </c>
      <c r="B160" s="3"/>
      <c r="C160" s="3"/>
      <c r="D160" s="3">
        <v>1</v>
      </c>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v>1</v>
      </c>
      <c r="AH160" s="7">
        <f>SUMPRODUCT(MAX((Table1[post_position])*(Table1[topic_id]=$A160)))</f>
        <v>5</v>
      </c>
      <c r="AI160" s="7" t="str">
        <f>"http://chandoo.org/forums/topic/"&amp;VLOOKUP(A160,'All Topics Data'!$A$2:$C$1243,3,FALSE)</f>
        <v>http://chandoo.org/forums/topic/updating-links</v>
      </c>
      <c r="AJ160" s="7" t="str">
        <f>LEFT(VLOOKUP(A160,'All Topics Data'!$A$2:$C$1243,2,FALSE),40)&amp;REPT("…",LEN(VLOOKUP(A160,'All Topics Data'!$A$2:$C$1243,2,FALSE))&gt;40)</f>
        <v>Updating links</v>
      </c>
      <c r="AK160" s="9">
        <f t="shared" si="39"/>
        <v>0</v>
      </c>
      <c r="AL160" s="9">
        <f t="shared" si="63"/>
        <v>0</v>
      </c>
      <c r="AM160" s="9">
        <f t="shared" si="63"/>
        <v>1</v>
      </c>
      <c r="AN160" s="9">
        <f t="shared" si="63"/>
        <v>0</v>
      </c>
      <c r="AO160" s="9">
        <f t="shared" si="63"/>
        <v>0</v>
      </c>
      <c r="AP160" s="9" t="str">
        <f t="shared" si="63"/>
        <v/>
      </c>
      <c r="AQ160" s="9" t="str">
        <f t="shared" si="63"/>
        <v/>
      </c>
      <c r="AR160" s="9" t="str">
        <f t="shared" si="63"/>
        <v/>
      </c>
      <c r="AS160" s="9" t="str">
        <f t="shared" si="63"/>
        <v/>
      </c>
      <c r="AT160" s="9" t="str">
        <f t="shared" si="63"/>
        <v/>
      </c>
      <c r="AU160" s="9" t="str">
        <f t="shared" si="60"/>
        <v/>
      </c>
      <c r="AV160" s="9" t="str">
        <f t="shared" si="60"/>
        <v/>
      </c>
      <c r="AW160" s="9" t="str">
        <f t="shared" si="60"/>
        <v/>
      </c>
      <c r="AX160" s="9" t="str">
        <f t="shared" si="60"/>
        <v/>
      </c>
      <c r="AY160" s="9" t="str">
        <f t="shared" si="60"/>
        <v/>
      </c>
      <c r="AZ160" s="9" t="str">
        <f t="shared" si="60"/>
        <v/>
      </c>
      <c r="BA160" s="9" t="str">
        <f t="shared" si="60"/>
        <v/>
      </c>
      <c r="BB160" s="9" t="str">
        <f t="shared" si="60"/>
        <v/>
      </c>
      <c r="BC160" s="9" t="str">
        <f t="shared" si="60"/>
        <v/>
      </c>
      <c r="BD160" s="9" t="str">
        <f t="shared" si="60"/>
        <v/>
      </c>
      <c r="BE160" s="9" t="str">
        <f t="shared" si="61"/>
        <v/>
      </c>
      <c r="BF160" s="9" t="str">
        <f t="shared" si="61"/>
        <v/>
      </c>
      <c r="BG160" s="9" t="str">
        <f t="shared" si="61"/>
        <v/>
      </c>
      <c r="BH160" s="9" t="str">
        <f t="shared" si="61"/>
        <v/>
      </c>
      <c r="BI160" s="9" t="str">
        <f t="shared" si="61"/>
        <v/>
      </c>
      <c r="BJ160" s="9" t="str">
        <f t="shared" si="61"/>
        <v/>
      </c>
      <c r="BK160" s="9" t="str">
        <f t="shared" si="61"/>
        <v/>
      </c>
      <c r="BL160" s="9" t="str">
        <f t="shared" si="61"/>
        <v/>
      </c>
      <c r="BM160" s="9" t="str">
        <f t="shared" si="61"/>
        <v/>
      </c>
      <c r="BN160" s="9" t="str">
        <f t="shared" si="61"/>
        <v/>
      </c>
      <c r="BO160" s="9" t="str">
        <f t="shared" si="62"/>
        <v/>
      </c>
      <c r="BP160" s="9" t="str">
        <f t="shared" si="62"/>
        <v/>
      </c>
      <c r="BQ160" s="9" t="str">
        <f t="shared" si="62"/>
        <v/>
      </c>
      <c r="BR160" s="9" t="str">
        <f t="shared" si="62"/>
        <v/>
      </c>
      <c r="BS160" s="9" t="str">
        <f t="shared" si="62"/>
        <v/>
      </c>
      <c r="BT160" s="9" t="str">
        <f t="shared" si="62"/>
        <v/>
      </c>
      <c r="BU160" s="9" t="str">
        <f t="shared" si="62"/>
        <v/>
      </c>
      <c r="BV160" s="9" t="str">
        <f t="shared" si="62"/>
        <v/>
      </c>
      <c r="BW160" s="9" t="str">
        <f t="shared" si="62"/>
        <v/>
      </c>
      <c r="BX160" s="9" t="str">
        <f t="shared" si="62"/>
        <v/>
      </c>
      <c r="BY160" s="9" t="str">
        <f t="shared" si="62"/>
        <v/>
      </c>
      <c r="BZ160" s="9" t="str">
        <f t="shared" si="62"/>
        <v/>
      </c>
    </row>
    <row r="161" spans="1:78" x14ac:dyDescent="0.25">
      <c r="A161" s="6">
        <v>307</v>
      </c>
      <c r="B161" s="3"/>
      <c r="C161" s="3">
        <v>1</v>
      </c>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v>1</v>
      </c>
      <c r="AH161" s="7">
        <f>SUMPRODUCT(MAX((Table1[post_position])*(Table1[topic_id]=$A161)))</f>
        <v>2</v>
      </c>
      <c r="AI161" s="7" t="str">
        <f>"http://chandoo.org/forums/topic/"&amp;VLOOKUP(A161,'All Topics Data'!$A$2:$C$1243,3,FALSE)</f>
        <v>http://chandoo.org/forums/topic/dynamic-charts</v>
      </c>
      <c r="AJ161" s="7" t="str">
        <f>LEFT(VLOOKUP(A161,'All Topics Data'!$A$2:$C$1243,2,FALSE),40)&amp;REPT("…",LEN(VLOOKUP(A161,'All Topics Data'!$A$2:$C$1243,2,FALSE))&gt;40)</f>
        <v>Dynamic Charts?</v>
      </c>
      <c r="AK161" s="9">
        <f t="shared" si="39"/>
        <v>0</v>
      </c>
      <c r="AL161" s="9">
        <f t="shared" si="63"/>
        <v>1</v>
      </c>
      <c r="AM161" s="9" t="str">
        <f t="shared" si="63"/>
        <v/>
      </c>
      <c r="AN161" s="9" t="str">
        <f t="shared" si="63"/>
        <v/>
      </c>
      <c r="AO161" s="9" t="str">
        <f t="shared" si="63"/>
        <v/>
      </c>
      <c r="AP161" s="9" t="str">
        <f t="shared" si="63"/>
        <v/>
      </c>
      <c r="AQ161" s="9" t="str">
        <f t="shared" si="63"/>
        <v/>
      </c>
      <c r="AR161" s="9" t="str">
        <f t="shared" si="63"/>
        <v/>
      </c>
      <c r="AS161" s="9" t="str">
        <f t="shared" si="63"/>
        <v/>
      </c>
      <c r="AT161" s="9" t="str">
        <f t="shared" si="63"/>
        <v/>
      </c>
      <c r="AU161" s="9" t="str">
        <f t="shared" si="60"/>
        <v/>
      </c>
      <c r="AV161" s="9" t="str">
        <f t="shared" si="60"/>
        <v/>
      </c>
      <c r="AW161" s="9" t="str">
        <f t="shared" si="60"/>
        <v/>
      </c>
      <c r="AX161" s="9" t="str">
        <f t="shared" si="60"/>
        <v/>
      </c>
      <c r="AY161" s="9" t="str">
        <f t="shared" si="60"/>
        <v/>
      </c>
      <c r="AZ161" s="9" t="str">
        <f t="shared" si="60"/>
        <v/>
      </c>
      <c r="BA161" s="9" t="str">
        <f t="shared" si="60"/>
        <v/>
      </c>
      <c r="BB161" s="9" t="str">
        <f t="shared" si="60"/>
        <v/>
      </c>
      <c r="BC161" s="9" t="str">
        <f t="shared" si="60"/>
        <v/>
      </c>
      <c r="BD161" s="9" t="str">
        <f t="shared" si="60"/>
        <v/>
      </c>
      <c r="BE161" s="9" t="str">
        <f t="shared" si="61"/>
        <v/>
      </c>
      <c r="BF161" s="9" t="str">
        <f t="shared" si="61"/>
        <v/>
      </c>
      <c r="BG161" s="9" t="str">
        <f t="shared" si="61"/>
        <v/>
      </c>
      <c r="BH161" s="9" t="str">
        <f t="shared" si="61"/>
        <v/>
      </c>
      <c r="BI161" s="9" t="str">
        <f t="shared" si="61"/>
        <v/>
      </c>
      <c r="BJ161" s="9" t="str">
        <f t="shared" si="61"/>
        <v/>
      </c>
      <c r="BK161" s="9" t="str">
        <f t="shared" si="61"/>
        <v/>
      </c>
      <c r="BL161" s="9" t="str">
        <f t="shared" si="61"/>
        <v/>
      </c>
      <c r="BM161" s="9" t="str">
        <f t="shared" si="61"/>
        <v/>
      </c>
      <c r="BN161" s="9" t="str">
        <f t="shared" si="61"/>
        <v/>
      </c>
      <c r="BO161" s="9" t="str">
        <f t="shared" si="62"/>
        <v/>
      </c>
      <c r="BP161" s="9" t="str">
        <f t="shared" si="62"/>
        <v/>
      </c>
      <c r="BQ161" s="9" t="str">
        <f t="shared" si="62"/>
        <v/>
      </c>
      <c r="BR161" s="9" t="str">
        <f t="shared" si="62"/>
        <v/>
      </c>
      <c r="BS161" s="9" t="str">
        <f t="shared" si="62"/>
        <v/>
      </c>
      <c r="BT161" s="9" t="str">
        <f t="shared" si="62"/>
        <v/>
      </c>
      <c r="BU161" s="9" t="str">
        <f t="shared" si="62"/>
        <v/>
      </c>
      <c r="BV161" s="9" t="str">
        <f t="shared" si="62"/>
        <v/>
      </c>
      <c r="BW161" s="9" t="str">
        <f t="shared" si="62"/>
        <v/>
      </c>
      <c r="BX161" s="9" t="str">
        <f t="shared" si="62"/>
        <v/>
      </c>
      <c r="BY161" s="9" t="str">
        <f t="shared" si="62"/>
        <v/>
      </c>
      <c r="BZ161" s="9" t="str">
        <f t="shared" si="62"/>
        <v/>
      </c>
    </row>
    <row r="162" spans="1:78" x14ac:dyDescent="0.25">
      <c r="A162" s="6">
        <v>309</v>
      </c>
      <c r="B162" s="3"/>
      <c r="C162" s="3">
        <v>1</v>
      </c>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v>1</v>
      </c>
      <c r="AH162" s="7">
        <f>SUMPRODUCT(MAX((Table1[post_position])*(Table1[topic_id]=$A162)))</f>
        <v>3</v>
      </c>
      <c r="AI162" s="7" t="str">
        <f>"http://chandoo.org/forums/topic/"&amp;VLOOKUP(A162,'All Topics Data'!$A$2:$C$1243,3,FALSE)</f>
        <v>http://chandoo.org/forums/topic/vba-question</v>
      </c>
      <c r="AJ162" s="7" t="str">
        <f>LEFT(VLOOKUP(A162,'All Topics Data'!$A$2:$C$1243,2,FALSE),40)&amp;REPT("…",LEN(VLOOKUP(A162,'All Topics Data'!$A$2:$C$1243,2,FALSE))&gt;40)</f>
        <v>VBA question</v>
      </c>
      <c r="AK162" s="9">
        <f t="shared" si="39"/>
        <v>0</v>
      </c>
      <c r="AL162" s="9">
        <f t="shared" si="63"/>
        <v>1</v>
      </c>
      <c r="AM162" s="9">
        <f t="shared" si="63"/>
        <v>0</v>
      </c>
      <c r="AN162" s="9" t="str">
        <f t="shared" si="63"/>
        <v/>
      </c>
      <c r="AO162" s="9" t="str">
        <f t="shared" si="63"/>
        <v/>
      </c>
      <c r="AP162" s="9" t="str">
        <f t="shared" si="63"/>
        <v/>
      </c>
      <c r="AQ162" s="9" t="str">
        <f t="shared" si="63"/>
        <v/>
      </c>
      <c r="AR162" s="9" t="str">
        <f t="shared" si="63"/>
        <v/>
      </c>
      <c r="AS162" s="9" t="str">
        <f t="shared" si="63"/>
        <v/>
      </c>
      <c r="AT162" s="9" t="str">
        <f t="shared" si="63"/>
        <v/>
      </c>
      <c r="AU162" s="9" t="str">
        <f t="shared" ref="AU162:BD171" si="64">IF(AU$4&lt;=$AH162,IFERROR(GETPIVOTDATA("Hui Reply?",$A$4,"topic_id",$A162,"post_position",AU$4),0),"")</f>
        <v/>
      </c>
      <c r="AV162" s="9" t="str">
        <f t="shared" si="64"/>
        <v/>
      </c>
      <c r="AW162" s="9" t="str">
        <f t="shared" si="64"/>
        <v/>
      </c>
      <c r="AX162" s="9" t="str">
        <f t="shared" si="64"/>
        <v/>
      </c>
      <c r="AY162" s="9" t="str">
        <f t="shared" si="64"/>
        <v/>
      </c>
      <c r="AZ162" s="9" t="str">
        <f t="shared" si="64"/>
        <v/>
      </c>
      <c r="BA162" s="9" t="str">
        <f t="shared" si="64"/>
        <v/>
      </c>
      <c r="BB162" s="9" t="str">
        <f t="shared" si="64"/>
        <v/>
      </c>
      <c r="BC162" s="9" t="str">
        <f t="shared" si="64"/>
        <v/>
      </c>
      <c r="BD162" s="9" t="str">
        <f t="shared" si="64"/>
        <v/>
      </c>
      <c r="BE162" s="9" t="str">
        <f t="shared" ref="BE162:BN171" si="65">IF(BE$4&lt;=$AH162,IFERROR(GETPIVOTDATA("Hui Reply?",$A$4,"topic_id",$A162,"post_position",BE$4),0),"")</f>
        <v/>
      </c>
      <c r="BF162" s="9" t="str">
        <f t="shared" si="65"/>
        <v/>
      </c>
      <c r="BG162" s="9" t="str">
        <f t="shared" si="65"/>
        <v/>
      </c>
      <c r="BH162" s="9" t="str">
        <f t="shared" si="65"/>
        <v/>
      </c>
      <c r="BI162" s="9" t="str">
        <f t="shared" si="65"/>
        <v/>
      </c>
      <c r="BJ162" s="9" t="str">
        <f t="shared" si="65"/>
        <v/>
      </c>
      <c r="BK162" s="9" t="str">
        <f t="shared" si="65"/>
        <v/>
      </c>
      <c r="BL162" s="9" t="str">
        <f t="shared" si="65"/>
        <v/>
      </c>
      <c r="BM162" s="9" t="str">
        <f t="shared" si="65"/>
        <v/>
      </c>
      <c r="BN162" s="9" t="str">
        <f t="shared" si="65"/>
        <v/>
      </c>
      <c r="BO162" s="9" t="str">
        <f t="shared" ref="BO162:BZ171" si="66">IF(BO$4&lt;=$AH162,IFERROR(GETPIVOTDATA("Hui Reply?",$A$4,"topic_id",$A162,"post_position",BO$4),0),"")</f>
        <v/>
      </c>
      <c r="BP162" s="9" t="str">
        <f t="shared" si="66"/>
        <v/>
      </c>
      <c r="BQ162" s="9" t="str">
        <f t="shared" si="66"/>
        <v/>
      </c>
      <c r="BR162" s="9" t="str">
        <f t="shared" si="66"/>
        <v/>
      </c>
      <c r="BS162" s="9" t="str">
        <f t="shared" si="66"/>
        <v/>
      </c>
      <c r="BT162" s="9" t="str">
        <f t="shared" si="66"/>
        <v/>
      </c>
      <c r="BU162" s="9" t="str">
        <f t="shared" si="66"/>
        <v/>
      </c>
      <c r="BV162" s="9" t="str">
        <f t="shared" si="66"/>
        <v/>
      </c>
      <c r="BW162" s="9" t="str">
        <f t="shared" si="66"/>
        <v/>
      </c>
      <c r="BX162" s="9" t="str">
        <f t="shared" si="66"/>
        <v/>
      </c>
      <c r="BY162" s="9" t="str">
        <f t="shared" si="66"/>
        <v/>
      </c>
      <c r="BZ162" s="9" t="str">
        <f t="shared" si="66"/>
        <v/>
      </c>
    </row>
    <row r="163" spans="1:78" x14ac:dyDescent="0.25">
      <c r="A163" s="6">
        <v>310</v>
      </c>
      <c r="B163" s="3"/>
      <c r="C163" s="3">
        <v>1</v>
      </c>
      <c r="D163" s="3">
        <v>1</v>
      </c>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v>2</v>
      </c>
      <c r="AH163" s="7">
        <f>SUMPRODUCT(MAX((Table1[post_position])*(Table1[topic_id]=$A163)))</f>
        <v>4</v>
      </c>
      <c r="AI163" s="7" t="str">
        <f>"http://chandoo.org/forums/topic/"&amp;VLOOKUP(A163,'All Topics Data'!$A$2:$C$1243,3,FALSE)</f>
        <v>http://chandoo.org/forums/topic/large-operation-error</v>
      </c>
      <c r="AJ163" s="7" t="str">
        <f>LEFT(VLOOKUP(A163,'All Topics Data'!$A$2:$C$1243,2,FALSE),40)&amp;REPT("…",LEN(VLOOKUP(A163,'All Topics Data'!$A$2:$C$1243,2,FALSE))&gt;40)</f>
        <v>Large Operation Error</v>
      </c>
      <c r="AK163" s="9">
        <f t="shared" si="39"/>
        <v>0</v>
      </c>
      <c r="AL163" s="9">
        <f t="shared" ref="AL163:AT172" si="67">IF(AL$4&lt;=$AH163,IFERROR(GETPIVOTDATA("Hui Reply?",$A$4,"topic_id",$A163,"post_position",AL$4),0),"")</f>
        <v>1</v>
      </c>
      <c r="AM163" s="9">
        <f t="shared" si="67"/>
        <v>1</v>
      </c>
      <c r="AN163" s="9">
        <f t="shared" si="67"/>
        <v>0</v>
      </c>
      <c r="AO163" s="9" t="str">
        <f t="shared" si="67"/>
        <v/>
      </c>
      <c r="AP163" s="9" t="str">
        <f t="shared" si="67"/>
        <v/>
      </c>
      <c r="AQ163" s="9" t="str">
        <f t="shared" si="67"/>
        <v/>
      </c>
      <c r="AR163" s="9" t="str">
        <f t="shared" si="67"/>
        <v/>
      </c>
      <c r="AS163" s="9" t="str">
        <f t="shared" si="67"/>
        <v/>
      </c>
      <c r="AT163" s="9" t="str">
        <f t="shared" si="67"/>
        <v/>
      </c>
      <c r="AU163" s="9" t="str">
        <f t="shared" si="64"/>
        <v/>
      </c>
      <c r="AV163" s="9" t="str">
        <f t="shared" si="64"/>
        <v/>
      </c>
      <c r="AW163" s="9" t="str">
        <f t="shared" si="64"/>
        <v/>
      </c>
      <c r="AX163" s="9" t="str">
        <f t="shared" si="64"/>
        <v/>
      </c>
      <c r="AY163" s="9" t="str">
        <f t="shared" si="64"/>
        <v/>
      </c>
      <c r="AZ163" s="9" t="str">
        <f t="shared" si="64"/>
        <v/>
      </c>
      <c r="BA163" s="9" t="str">
        <f t="shared" si="64"/>
        <v/>
      </c>
      <c r="BB163" s="9" t="str">
        <f t="shared" si="64"/>
        <v/>
      </c>
      <c r="BC163" s="9" t="str">
        <f t="shared" si="64"/>
        <v/>
      </c>
      <c r="BD163" s="9" t="str">
        <f t="shared" si="64"/>
        <v/>
      </c>
      <c r="BE163" s="9" t="str">
        <f t="shared" si="65"/>
        <v/>
      </c>
      <c r="BF163" s="9" t="str">
        <f t="shared" si="65"/>
        <v/>
      </c>
      <c r="BG163" s="9" t="str">
        <f t="shared" si="65"/>
        <v/>
      </c>
      <c r="BH163" s="9" t="str">
        <f t="shared" si="65"/>
        <v/>
      </c>
      <c r="BI163" s="9" t="str">
        <f t="shared" si="65"/>
        <v/>
      </c>
      <c r="BJ163" s="9" t="str">
        <f t="shared" si="65"/>
        <v/>
      </c>
      <c r="BK163" s="9" t="str">
        <f t="shared" si="65"/>
        <v/>
      </c>
      <c r="BL163" s="9" t="str">
        <f t="shared" si="65"/>
        <v/>
      </c>
      <c r="BM163" s="9" t="str">
        <f t="shared" si="65"/>
        <v/>
      </c>
      <c r="BN163" s="9" t="str">
        <f t="shared" si="65"/>
        <v/>
      </c>
      <c r="BO163" s="9" t="str">
        <f t="shared" si="66"/>
        <v/>
      </c>
      <c r="BP163" s="9" t="str">
        <f t="shared" si="66"/>
        <v/>
      </c>
      <c r="BQ163" s="9" t="str">
        <f t="shared" si="66"/>
        <v/>
      </c>
      <c r="BR163" s="9" t="str">
        <f t="shared" si="66"/>
        <v/>
      </c>
      <c r="BS163" s="9" t="str">
        <f t="shared" si="66"/>
        <v/>
      </c>
      <c r="BT163" s="9" t="str">
        <f t="shared" si="66"/>
        <v/>
      </c>
      <c r="BU163" s="9" t="str">
        <f t="shared" si="66"/>
        <v/>
      </c>
      <c r="BV163" s="9" t="str">
        <f t="shared" si="66"/>
        <v/>
      </c>
      <c r="BW163" s="9" t="str">
        <f t="shared" si="66"/>
        <v/>
      </c>
      <c r="BX163" s="9" t="str">
        <f t="shared" si="66"/>
        <v/>
      </c>
      <c r="BY163" s="9" t="str">
        <f t="shared" si="66"/>
        <v/>
      </c>
      <c r="BZ163" s="9" t="str">
        <f t="shared" si="66"/>
        <v/>
      </c>
    </row>
    <row r="164" spans="1:78" x14ac:dyDescent="0.25">
      <c r="A164" s="6">
        <v>317</v>
      </c>
      <c r="B164" s="3"/>
      <c r="C164" s="3">
        <v>1</v>
      </c>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v>1</v>
      </c>
      <c r="AH164" s="7">
        <f>SUMPRODUCT(MAX((Table1[post_position])*(Table1[topic_id]=$A164)))</f>
        <v>4</v>
      </c>
      <c r="AI164" s="7" t="str">
        <f>"http://chandoo.org/forums/topic/"&amp;VLOOKUP(A164,'All Topics Data'!$A$2:$C$1243,3,FALSE)</f>
        <v>http://chandoo.org/forums/topic/unique-values-from-an-unsorted-column-meeting-a-certain-criteria</v>
      </c>
      <c r="AJ164" s="7" t="str">
        <f>LEFT(VLOOKUP(A164,'All Topics Data'!$A$2:$C$1243,2,FALSE),40)&amp;REPT("…",LEN(VLOOKUP(A164,'All Topics Data'!$A$2:$C$1243,2,FALSE))&gt;40)</f>
        <v>Unique values from an unsorted column me…</v>
      </c>
      <c r="AK164" s="9">
        <f t="shared" si="39"/>
        <v>0</v>
      </c>
      <c r="AL164" s="9">
        <f t="shared" si="67"/>
        <v>1</v>
      </c>
      <c r="AM164" s="9">
        <f t="shared" si="67"/>
        <v>0</v>
      </c>
      <c r="AN164" s="9">
        <f t="shared" si="67"/>
        <v>0</v>
      </c>
      <c r="AO164" s="9" t="str">
        <f t="shared" si="67"/>
        <v/>
      </c>
      <c r="AP164" s="9" t="str">
        <f t="shared" si="67"/>
        <v/>
      </c>
      <c r="AQ164" s="9" t="str">
        <f t="shared" si="67"/>
        <v/>
      </c>
      <c r="AR164" s="9" t="str">
        <f t="shared" si="67"/>
        <v/>
      </c>
      <c r="AS164" s="9" t="str">
        <f t="shared" si="67"/>
        <v/>
      </c>
      <c r="AT164" s="9" t="str">
        <f t="shared" si="67"/>
        <v/>
      </c>
      <c r="AU164" s="9" t="str">
        <f t="shared" si="64"/>
        <v/>
      </c>
      <c r="AV164" s="9" t="str">
        <f t="shared" si="64"/>
        <v/>
      </c>
      <c r="AW164" s="9" t="str">
        <f t="shared" si="64"/>
        <v/>
      </c>
      <c r="AX164" s="9" t="str">
        <f t="shared" si="64"/>
        <v/>
      </c>
      <c r="AY164" s="9" t="str">
        <f t="shared" si="64"/>
        <v/>
      </c>
      <c r="AZ164" s="9" t="str">
        <f t="shared" si="64"/>
        <v/>
      </c>
      <c r="BA164" s="9" t="str">
        <f t="shared" si="64"/>
        <v/>
      </c>
      <c r="BB164" s="9" t="str">
        <f t="shared" si="64"/>
        <v/>
      </c>
      <c r="BC164" s="9" t="str">
        <f t="shared" si="64"/>
        <v/>
      </c>
      <c r="BD164" s="9" t="str">
        <f t="shared" si="64"/>
        <v/>
      </c>
      <c r="BE164" s="9" t="str">
        <f t="shared" si="65"/>
        <v/>
      </c>
      <c r="BF164" s="9" t="str">
        <f t="shared" si="65"/>
        <v/>
      </c>
      <c r="BG164" s="9" t="str">
        <f t="shared" si="65"/>
        <v/>
      </c>
      <c r="BH164" s="9" t="str">
        <f t="shared" si="65"/>
        <v/>
      </c>
      <c r="BI164" s="9" t="str">
        <f t="shared" si="65"/>
        <v/>
      </c>
      <c r="BJ164" s="9" t="str">
        <f t="shared" si="65"/>
        <v/>
      </c>
      <c r="BK164" s="9" t="str">
        <f t="shared" si="65"/>
        <v/>
      </c>
      <c r="BL164" s="9" t="str">
        <f t="shared" si="65"/>
        <v/>
      </c>
      <c r="BM164" s="9" t="str">
        <f t="shared" si="65"/>
        <v/>
      </c>
      <c r="BN164" s="9" t="str">
        <f t="shared" si="65"/>
        <v/>
      </c>
      <c r="BO164" s="9" t="str">
        <f t="shared" si="66"/>
        <v/>
      </c>
      <c r="BP164" s="9" t="str">
        <f t="shared" si="66"/>
        <v/>
      </c>
      <c r="BQ164" s="9" t="str">
        <f t="shared" si="66"/>
        <v/>
      </c>
      <c r="BR164" s="9" t="str">
        <f t="shared" si="66"/>
        <v/>
      </c>
      <c r="BS164" s="9" t="str">
        <f t="shared" si="66"/>
        <v/>
      </c>
      <c r="BT164" s="9" t="str">
        <f t="shared" si="66"/>
        <v/>
      </c>
      <c r="BU164" s="9" t="str">
        <f t="shared" si="66"/>
        <v/>
      </c>
      <c r="BV164" s="9" t="str">
        <f t="shared" si="66"/>
        <v/>
      </c>
      <c r="BW164" s="9" t="str">
        <f t="shared" si="66"/>
        <v/>
      </c>
      <c r="BX164" s="9" t="str">
        <f t="shared" si="66"/>
        <v/>
      </c>
      <c r="BY164" s="9" t="str">
        <f t="shared" si="66"/>
        <v/>
      </c>
      <c r="BZ164" s="9" t="str">
        <f t="shared" si="66"/>
        <v/>
      </c>
    </row>
    <row r="165" spans="1:78" x14ac:dyDescent="0.25">
      <c r="A165" s="6">
        <v>318</v>
      </c>
      <c r="B165" s="3"/>
      <c r="C165" s="3"/>
      <c r="D165" s="3"/>
      <c r="E165" s="3">
        <v>1</v>
      </c>
      <c r="F165" s="3"/>
      <c r="G165" s="3"/>
      <c r="H165" s="3">
        <v>1</v>
      </c>
      <c r="I165" s="3"/>
      <c r="J165" s="3"/>
      <c r="K165" s="3"/>
      <c r="L165" s="3"/>
      <c r="M165" s="3"/>
      <c r="N165" s="3"/>
      <c r="O165" s="3"/>
      <c r="P165" s="3"/>
      <c r="Q165" s="3"/>
      <c r="R165" s="3"/>
      <c r="S165" s="3"/>
      <c r="T165" s="3"/>
      <c r="U165" s="3"/>
      <c r="V165" s="3"/>
      <c r="W165" s="3"/>
      <c r="X165" s="3"/>
      <c r="Y165" s="3"/>
      <c r="Z165" s="3"/>
      <c r="AA165" s="3"/>
      <c r="AB165" s="3"/>
      <c r="AC165" s="3"/>
      <c r="AD165" s="3"/>
      <c r="AE165" s="3"/>
      <c r="AF165" s="3">
        <v>2</v>
      </c>
      <c r="AH165" s="7">
        <f>SUMPRODUCT(MAX((Table1[post_position])*(Table1[topic_id]=$A165)))</f>
        <v>8</v>
      </c>
      <c r="AI165" s="7" t="str">
        <f>"http://chandoo.org/forums/topic/"&amp;VLOOKUP(A165,'All Topics Data'!$A$2:$C$1243,3,FALSE)</f>
        <v>http://chandoo.org/forums/topic/extracting-whole-address-to-multiple-cells</v>
      </c>
      <c r="AJ165" s="7" t="str">
        <f>LEFT(VLOOKUP(A165,'All Topics Data'!$A$2:$C$1243,2,FALSE),40)&amp;REPT("…",LEN(VLOOKUP(A165,'All Topics Data'!$A$2:$C$1243,2,FALSE))&gt;40)</f>
        <v>Extracting Whole Address to Multiple Cel…</v>
      </c>
      <c r="AK165" s="9">
        <f t="shared" ref="AK165:AK228" si="68">IF(AK$4&lt;=$AH165,IFERROR(GETPIVOTDATA("Hui Reply?",$A$4,"topic_id",$A165,"post_position",AK$4),0),"")</f>
        <v>0</v>
      </c>
      <c r="AL165" s="9">
        <f t="shared" si="67"/>
        <v>0</v>
      </c>
      <c r="AM165" s="9">
        <f t="shared" si="67"/>
        <v>0</v>
      </c>
      <c r="AN165" s="9">
        <f t="shared" si="67"/>
        <v>1</v>
      </c>
      <c r="AO165" s="9">
        <f t="shared" si="67"/>
        <v>0</v>
      </c>
      <c r="AP165" s="9">
        <f t="shared" si="67"/>
        <v>0</v>
      </c>
      <c r="AQ165" s="9">
        <f t="shared" si="67"/>
        <v>1</v>
      </c>
      <c r="AR165" s="9">
        <f t="shared" si="67"/>
        <v>0</v>
      </c>
      <c r="AS165" s="9" t="str">
        <f t="shared" si="67"/>
        <v/>
      </c>
      <c r="AT165" s="9" t="str">
        <f t="shared" si="67"/>
        <v/>
      </c>
      <c r="AU165" s="9" t="str">
        <f t="shared" si="64"/>
        <v/>
      </c>
      <c r="AV165" s="9" t="str">
        <f t="shared" si="64"/>
        <v/>
      </c>
      <c r="AW165" s="9" t="str">
        <f t="shared" si="64"/>
        <v/>
      </c>
      <c r="AX165" s="9" t="str">
        <f t="shared" si="64"/>
        <v/>
      </c>
      <c r="AY165" s="9" t="str">
        <f t="shared" si="64"/>
        <v/>
      </c>
      <c r="AZ165" s="9" t="str">
        <f t="shared" si="64"/>
        <v/>
      </c>
      <c r="BA165" s="9" t="str">
        <f t="shared" si="64"/>
        <v/>
      </c>
      <c r="BB165" s="9" t="str">
        <f t="shared" si="64"/>
        <v/>
      </c>
      <c r="BC165" s="9" t="str">
        <f t="shared" si="64"/>
        <v/>
      </c>
      <c r="BD165" s="9" t="str">
        <f t="shared" si="64"/>
        <v/>
      </c>
      <c r="BE165" s="9" t="str">
        <f t="shared" si="65"/>
        <v/>
      </c>
      <c r="BF165" s="9" t="str">
        <f t="shared" si="65"/>
        <v/>
      </c>
      <c r="BG165" s="9" t="str">
        <f t="shared" si="65"/>
        <v/>
      </c>
      <c r="BH165" s="9" t="str">
        <f t="shared" si="65"/>
        <v/>
      </c>
      <c r="BI165" s="9" t="str">
        <f t="shared" si="65"/>
        <v/>
      </c>
      <c r="BJ165" s="9" t="str">
        <f t="shared" si="65"/>
        <v/>
      </c>
      <c r="BK165" s="9" t="str">
        <f t="shared" si="65"/>
        <v/>
      </c>
      <c r="BL165" s="9" t="str">
        <f t="shared" si="65"/>
        <v/>
      </c>
      <c r="BM165" s="9" t="str">
        <f t="shared" si="65"/>
        <v/>
      </c>
      <c r="BN165" s="9" t="str">
        <f t="shared" si="65"/>
        <v/>
      </c>
      <c r="BO165" s="9" t="str">
        <f t="shared" si="66"/>
        <v/>
      </c>
      <c r="BP165" s="9" t="str">
        <f t="shared" si="66"/>
        <v/>
      </c>
      <c r="BQ165" s="9" t="str">
        <f t="shared" si="66"/>
        <v/>
      </c>
      <c r="BR165" s="9" t="str">
        <f t="shared" si="66"/>
        <v/>
      </c>
      <c r="BS165" s="9" t="str">
        <f t="shared" si="66"/>
        <v/>
      </c>
      <c r="BT165" s="9" t="str">
        <f t="shared" si="66"/>
        <v/>
      </c>
      <c r="BU165" s="9" t="str">
        <f t="shared" si="66"/>
        <v/>
      </c>
      <c r="BV165" s="9" t="str">
        <f t="shared" si="66"/>
        <v/>
      </c>
      <c r="BW165" s="9" t="str">
        <f t="shared" si="66"/>
        <v/>
      </c>
      <c r="BX165" s="9" t="str">
        <f t="shared" si="66"/>
        <v/>
      </c>
      <c r="BY165" s="9" t="str">
        <f t="shared" si="66"/>
        <v/>
      </c>
      <c r="BZ165" s="9" t="str">
        <f t="shared" si="66"/>
        <v/>
      </c>
    </row>
    <row r="166" spans="1:78" x14ac:dyDescent="0.25">
      <c r="A166" s="6">
        <v>319</v>
      </c>
      <c r="B166" s="3"/>
      <c r="C166" s="3">
        <v>1</v>
      </c>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v>1</v>
      </c>
      <c r="AH166" s="7">
        <f>SUMPRODUCT(MAX((Table1[post_position])*(Table1[topic_id]=$A166)))</f>
        <v>3</v>
      </c>
      <c r="AI166" s="7" t="str">
        <f>"http://chandoo.org/forums/topic/"&amp;VLOOKUP(A166,'All Topics Data'!$A$2:$C$1243,3,FALSE)</f>
        <v>http://chandoo.org/forums/topic/using-the-indirect-function-on-multiple-spreadsheets</v>
      </c>
      <c r="AJ166" s="7" t="str">
        <f>LEFT(VLOOKUP(A166,'All Topics Data'!$A$2:$C$1243,2,FALSE),40)&amp;REPT("…",LEN(VLOOKUP(A166,'All Topics Data'!$A$2:$C$1243,2,FALSE))&gt;40)</f>
        <v>Using the INDIRECT function on multiple …</v>
      </c>
      <c r="AK166" s="9">
        <f t="shared" si="68"/>
        <v>0</v>
      </c>
      <c r="AL166" s="9">
        <f t="shared" si="67"/>
        <v>1</v>
      </c>
      <c r="AM166" s="9">
        <f t="shared" si="67"/>
        <v>0</v>
      </c>
      <c r="AN166" s="9" t="str">
        <f t="shared" si="67"/>
        <v/>
      </c>
      <c r="AO166" s="9" t="str">
        <f t="shared" si="67"/>
        <v/>
      </c>
      <c r="AP166" s="9" t="str">
        <f t="shared" si="67"/>
        <v/>
      </c>
      <c r="AQ166" s="9" t="str">
        <f t="shared" si="67"/>
        <v/>
      </c>
      <c r="AR166" s="9" t="str">
        <f t="shared" si="67"/>
        <v/>
      </c>
      <c r="AS166" s="9" t="str">
        <f t="shared" si="67"/>
        <v/>
      </c>
      <c r="AT166" s="9" t="str">
        <f t="shared" si="67"/>
        <v/>
      </c>
      <c r="AU166" s="9" t="str">
        <f t="shared" si="64"/>
        <v/>
      </c>
      <c r="AV166" s="9" t="str">
        <f t="shared" si="64"/>
        <v/>
      </c>
      <c r="AW166" s="9" t="str">
        <f t="shared" si="64"/>
        <v/>
      </c>
      <c r="AX166" s="9" t="str">
        <f t="shared" si="64"/>
        <v/>
      </c>
      <c r="AY166" s="9" t="str">
        <f t="shared" si="64"/>
        <v/>
      </c>
      <c r="AZ166" s="9" t="str">
        <f t="shared" si="64"/>
        <v/>
      </c>
      <c r="BA166" s="9" t="str">
        <f t="shared" si="64"/>
        <v/>
      </c>
      <c r="BB166" s="9" t="str">
        <f t="shared" si="64"/>
        <v/>
      </c>
      <c r="BC166" s="9" t="str">
        <f t="shared" si="64"/>
        <v/>
      </c>
      <c r="BD166" s="9" t="str">
        <f t="shared" si="64"/>
        <v/>
      </c>
      <c r="BE166" s="9" t="str">
        <f t="shared" si="65"/>
        <v/>
      </c>
      <c r="BF166" s="9" t="str">
        <f t="shared" si="65"/>
        <v/>
      </c>
      <c r="BG166" s="9" t="str">
        <f t="shared" si="65"/>
        <v/>
      </c>
      <c r="BH166" s="9" t="str">
        <f t="shared" si="65"/>
        <v/>
      </c>
      <c r="BI166" s="9" t="str">
        <f t="shared" si="65"/>
        <v/>
      </c>
      <c r="BJ166" s="9" t="str">
        <f t="shared" si="65"/>
        <v/>
      </c>
      <c r="BK166" s="9" t="str">
        <f t="shared" si="65"/>
        <v/>
      </c>
      <c r="BL166" s="9" t="str">
        <f t="shared" si="65"/>
        <v/>
      </c>
      <c r="BM166" s="9" t="str">
        <f t="shared" si="65"/>
        <v/>
      </c>
      <c r="BN166" s="9" t="str">
        <f t="shared" si="65"/>
        <v/>
      </c>
      <c r="BO166" s="9" t="str">
        <f t="shared" si="66"/>
        <v/>
      </c>
      <c r="BP166" s="9" t="str">
        <f t="shared" si="66"/>
        <v/>
      </c>
      <c r="BQ166" s="9" t="str">
        <f t="shared" si="66"/>
        <v/>
      </c>
      <c r="BR166" s="9" t="str">
        <f t="shared" si="66"/>
        <v/>
      </c>
      <c r="BS166" s="9" t="str">
        <f t="shared" si="66"/>
        <v/>
      </c>
      <c r="BT166" s="9" t="str">
        <f t="shared" si="66"/>
        <v/>
      </c>
      <c r="BU166" s="9" t="str">
        <f t="shared" si="66"/>
        <v/>
      </c>
      <c r="BV166" s="9" t="str">
        <f t="shared" si="66"/>
        <v/>
      </c>
      <c r="BW166" s="9" t="str">
        <f t="shared" si="66"/>
        <v/>
      </c>
      <c r="BX166" s="9" t="str">
        <f t="shared" si="66"/>
        <v/>
      </c>
      <c r="BY166" s="9" t="str">
        <f t="shared" si="66"/>
        <v/>
      </c>
      <c r="BZ166" s="9" t="str">
        <f t="shared" si="66"/>
        <v/>
      </c>
    </row>
    <row r="167" spans="1:78" x14ac:dyDescent="0.25">
      <c r="A167" s="6">
        <v>320</v>
      </c>
      <c r="B167" s="3"/>
      <c r="C167" s="3">
        <v>1</v>
      </c>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v>1</v>
      </c>
      <c r="AH167" s="7">
        <f>SUMPRODUCT(MAX((Table1[post_position])*(Table1[topic_id]=$A167)))</f>
        <v>2</v>
      </c>
      <c r="AI167" s="7" t="str">
        <f>"http://chandoo.org/forums/topic/"&amp;VLOOKUP(A167,'All Topics Data'!$A$2:$C$1243,3,FALSE)</f>
        <v>http://chandoo.org/forums/topic/rss-feed-list-in-excel-to-outlook</v>
      </c>
      <c r="AJ167" s="7" t="str">
        <f>LEFT(VLOOKUP(A167,'All Topics Data'!$A$2:$C$1243,2,FALSE),40)&amp;REPT("…",LEN(VLOOKUP(A167,'All Topics Data'!$A$2:$C$1243,2,FALSE))&gt;40)</f>
        <v>RSS Feed list in Excel to Outlook</v>
      </c>
      <c r="AK167" s="9">
        <f t="shared" si="68"/>
        <v>0</v>
      </c>
      <c r="AL167" s="9">
        <f t="shared" si="67"/>
        <v>1</v>
      </c>
      <c r="AM167" s="9" t="str">
        <f t="shared" si="67"/>
        <v/>
      </c>
      <c r="AN167" s="9" t="str">
        <f t="shared" si="67"/>
        <v/>
      </c>
      <c r="AO167" s="9" t="str">
        <f t="shared" si="67"/>
        <v/>
      </c>
      <c r="AP167" s="9" t="str">
        <f t="shared" si="67"/>
        <v/>
      </c>
      <c r="AQ167" s="9" t="str">
        <f t="shared" si="67"/>
        <v/>
      </c>
      <c r="AR167" s="9" t="str">
        <f t="shared" si="67"/>
        <v/>
      </c>
      <c r="AS167" s="9" t="str">
        <f t="shared" si="67"/>
        <v/>
      </c>
      <c r="AT167" s="9" t="str">
        <f t="shared" si="67"/>
        <v/>
      </c>
      <c r="AU167" s="9" t="str">
        <f t="shared" si="64"/>
        <v/>
      </c>
      <c r="AV167" s="9" t="str">
        <f t="shared" si="64"/>
        <v/>
      </c>
      <c r="AW167" s="9" t="str">
        <f t="shared" si="64"/>
        <v/>
      </c>
      <c r="AX167" s="9" t="str">
        <f t="shared" si="64"/>
        <v/>
      </c>
      <c r="AY167" s="9" t="str">
        <f t="shared" si="64"/>
        <v/>
      </c>
      <c r="AZ167" s="9" t="str">
        <f t="shared" si="64"/>
        <v/>
      </c>
      <c r="BA167" s="9" t="str">
        <f t="shared" si="64"/>
        <v/>
      </c>
      <c r="BB167" s="9" t="str">
        <f t="shared" si="64"/>
        <v/>
      </c>
      <c r="BC167" s="9" t="str">
        <f t="shared" si="64"/>
        <v/>
      </c>
      <c r="BD167" s="9" t="str">
        <f t="shared" si="64"/>
        <v/>
      </c>
      <c r="BE167" s="9" t="str">
        <f t="shared" si="65"/>
        <v/>
      </c>
      <c r="BF167" s="9" t="str">
        <f t="shared" si="65"/>
        <v/>
      </c>
      <c r="BG167" s="9" t="str">
        <f t="shared" si="65"/>
        <v/>
      </c>
      <c r="BH167" s="9" t="str">
        <f t="shared" si="65"/>
        <v/>
      </c>
      <c r="BI167" s="9" t="str">
        <f t="shared" si="65"/>
        <v/>
      </c>
      <c r="BJ167" s="9" t="str">
        <f t="shared" si="65"/>
        <v/>
      </c>
      <c r="BK167" s="9" t="str">
        <f t="shared" si="65"/>
        <v/>
      </c>
      <c r="BL167" s="9" t="str">
        <f t="shared" si="65"/>
        <v/>
      </c>
      <c r="BM167" s="9" t="str">
        <f t="shared" si="65"/>
        <v/>
      </c>
      <c r="BN167" s="9" t="str">
        <f t="shared" si="65"/>
        <v/>
      </c>
      <c r="BO167" s="9" t="str">
        <f t="shared" si="66"/>
        <v/>
      </c>
      <c r="BP167" s="9" t="str">
        <f t="shared" si="66"/>
        <v/>
      </c>
      <c r="BQ167" s="9" t="str">
        <f t="shared" si="66"/>
        <v/>
      </c>
      <c r="BR167" s="9" t="str">
        <f t="shared" si="66"/>
        <v/>
      </c>
      <c r="BS167" s="9" t="str">
        <f t="shared" si="66"/>
        <v/>
      </c>
      <c r="BT167" s="9" t="str">
        <f t="shared" si="66"/>
        <v/>
      </c>
      <c r="BU167" s="9" t="str">
        <f t="shared" si="66"/>
        <v/>
      </c>
      <c r="BV167" s="9" t="str">
        <f t="shared" si="66"/>
        <v/>
      </c>
      <c r="BW167" s="9" t="str">
        <f t="shared" si="66"/>
        <v/>
      </c>
      <c r="BX167" s="9" t="str">
        <f t="shared" si="66"/>
        <v/>
      </c>
      <c r="BY167" s="9" t="str">
        <f t="shared" si="66"/>
        <v/>
      </c>
      <c r="BZ167" s="9" t="str">
        <f t="shared" si="66"/>
        <v/>
      </c>
    </row>
    <row r="168" spans="1:78" x14ac:dyDescent="0.25">
      <c r="A168" s="6">
        <v>321</v>
      </c>
      <c r="B168" s="3"/>
      <c r="C168" s="3"/>
      <c r="D168" s="3">
        <v>1</v>
      </c>
      <c r="E168" s="3"/>
      <c r="F168" s="3"/>
      <c r="G168" s="3">
        <v>1</v>
      </c>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v>2</v>
      </c>
      <c r="AH168" s="7">
        <f>SUMPRODUCT(MAX((Table1[post_position])*(Table1[topic_id]=$A168)))</f>
        <v>12</v>
      </c>
      <c r="AI168" s="7" t="str">
        <f>"http://chandoo.org/forums/topic/"&amp;VLOOKUP(A168,'All Topics Data'!$A$2:$C$1243,3,FALSE)</f>
        <v>http://chandoo.org/forums/topic/date-remindersalerts</v>
      </c>
      <c r="AJ168" s="7" t="str">
        <f>LEFT(VLOOKUP(A168,'All Topics Data'!$A$2:$C$1243,2,FALSE),40)&amp;REPT("…",LEN(VLOOKUP(A168,'All Topics Data'!$A$2:$C$1243,2,FALSE))&gt;40)</f>
        <v>Date reminders/alerts</v>
      </c>
      <c r="AK168" s="9">
        <f t="shared" si="68"/>
        <v>0</v>
      </c>
      <c r="AL168" s="9">
        <f t="shared" si="67"/>
        <v>0</v>
      </c>
      <c r="AM168" s="9">
        <f t="shared" si="67"/>
        <v>1</v>
      </c>
      <c r="AN168" s="9">
        <f t="shared" si="67"/>
        <v>0</v>
      </c>
      <c r="AO168" s="9">
        <f t="shared" si="67"/>
        <v>0</v>
      </c>
      <c r="AP168" s="9">
        <f t="shared" si="67"/>
        <v>1</v>
      </c>
      <c r="AQ168" s="9">
        <f t="shared" si="67"/>
        <v>0</v>
      </c>
      <c r="AR168" s="9">
        <f t="shared" si="67"/>
        <v>0</v>
      </c>
      <c r="AS168" s="9">
        <f t="shared" si="67"/>
        <v>0</v>
      </c>
      <c r="AT168" s="9">
        <f t="shared" si="67"/>
        <v>0</v>
      </c>
      <c r="AU168" s="9">
        <f t="shared" si="64"/>
        <v>0</v>
      </c>
      <c r="AV168" s="9">
        <f t="shared" si="64"/>
        <v>0</v>
      </c>
      <c r="AW168" s="9" t="str">
        <f t="shared" si="64"/>
        <v/>
      </c>
      <c r="AX168" s="9" t="str">
        <f t="shared" si="64"/>
        <v/>
      </c>
      <c r="AY168" s="9" t="str">
        <f t="shared" si="64"/>
        <v/>
      </c>
      <c r="AZ168" s="9" t="str">
        <f t="shared" si="64"/>
        <v/>
      </c>
      <c r="BA168" s="9" t="str">
        <f t="shared" si="64"/>
        <v/>
      </c>
      <c r="BB168" s="9" t="str">
        <f t="shared" si="64"/>
        <v/>
      </c>
      <c r="BC168" s="9" t="str">
        <f t="shared" si="64"/>
        <v/>
      </c>
      <c r="BD168" s="9" t="str">
        <f t="shared" si="64"/>
        <v/>
      </c>
      <c r="BE168" s="9" t="str">
        <f t="shared" si="65"/>
        <v/>
      </c>
      <c r="BF168" s="9" t="str">
        <f t="shared" si="65"/>
        <v/>
      </c>
      <c r="BG168" s="9" t="str">
        <f t="shared" si="65"/>
        <v/>
      </c>
      <c r="BH168" s="9" t="str">
        <f t="shared" si="65"/>
        <v/>
      </c>
      <c r="BI168" s="9" t="str">
        <f t="shared" si="65"/>
        <v/>
      </c>
      <c r="BJ168" s="9" t="str">
        <f t="shared" si="65"/>
        <v/>
      </c>
      <c r="BK168" s="9" t="str">
        <f t="shared" si="65"/>
        <v/>
      </c>
      <c r="BL168" s="9" t="str">
        <f t="shared" si="65"/>
        <v/>
      </c>
      <c r="BM168" s="9" t="str">
        <f t="shared" si="65"/>
        <v/>
      </c>
      <c r="BN168" s="9" t="str">
        <f t="shared" si="65"/>
        <v/>
      </c>
      <c r="BO168" s="9" t="str">
        <f t="shared" si="66"/>
        <v/>
      </c>
      <c r="BP168" s="9" t="str">
        <f t="shared" si="66"/>
        <v/>
      </c>
      <c r="BQ168" s="9" t="str">
        <f t="shared" si="66"/>
        <v/>
      </c>
      <c r="BR168" s="9" t="str">
        <f t="shared" si="66"/>
        <v/>
      </c>
      <c r="BS168" s="9" t="str">
        <f t="shared" si="66"/>
        <v/>
      </c>
      <c r="BT168" s="9" t="str">
        <f t="shared" si="66"/>
        <v/>
      </c>
      <c r="BU168" s="9" t="str">
        <f t="shared" si="66"/>
        <v/>
      </c>
      <c r="BV168" s="9" t="str">
        <f t="shared" si="66"/>
        <v/>
      </c>
      <c r="BW168" s="9" t="str">
        <f t="shared" si="66"/>
        <v/>
      </c>
      <c r="BX168" s="9" t="str">
        <f t="shared" si="66"/>
        <v/>
      </c>
      <c r="BY168" s="9" t="str">
        <f t="shared" si="66"/>
        <v/>
      </c>
      <c r="BZ168" s="9" t="str">
        <f t="shared" si="66"/>
        <v/>
      </c>
    </row>
    <row r="169" spans="1:78" x14ac:dyDescent="0.25">
      <c r="A169" s="6">
        <v>326</v>
      </c>
      <c r="B169" s="3"/>
      <c r="C169" s="3">
        <v>1</v>
      </c>
      <c r="D169" s="3">
        <v>1</v>
      </c>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v>2</v>
      </c>
      <c r="AH169" s="7">
        <f>SUMPRODUCT(MAX((Table1[post_position])*(Table1[topic_id]=$A169)))</f>
        <v>3</v>
      </c>
      <c r="AI169" s="7" t="str">
        <f>"http://chandoo.org/forums/topic/"&amp;VLOOKUP(A169,'All Topics Data'!$A$2:$C$1243,3,FALSE)</f>
        <v>http://chandoo.org/forums/topic/linking-google-finance-stock-data-with-excel</v>
      </c>
      <c r="AJ169" s="7" t="str">
        <f>LEFT(VLOOKUP(A169,'All Topics Data'!$A$2:$C$1243,2,FALSE),40)&amp;REPT("…",LEN(VLOOKUP(A169,'All Topics Data'!$A$2:$C$1243,2,FALSE))&gt;40)</f>
        <v>Linking Google Finance stock data with E…</v>
      </c>
      <c r="AK169" s="9">
        <f t="shared" si="68"/>
        <v>0</v>
      </c>
      <c r="AL169" s="9">
        <f t="shared" si="67"/>
        <v>1</v>
      </c>
      <c r="AM169" s="9">
        <f t="shared" si="67"/>
        <v>1</v>
      </c>
      <c r="AN169" s="9" t="str">
        <f t="shared" si="67"/>
        <v/>
      </c>
      <c r="AO169" s="9" t="str">
        <f t="shared" si="67"/>
        <v/>
      </c>
      <c r="AP169" s="9" t="str">
        <f t="shared" si="67"/>
        <v/>
      </c>
      <c r="AQ169" s="9" t="str">
        <f t="shared" si="67"/>
        <v/>
      </c>
      <c r="AR169" s="9" t="str">
        <f t="shared" si="67"/>
        <v/>
      </c>
      <c r="AS169" s="9" t="str">
        <f t="shared" si="67"/>
        <v/>
      </c>
      <c r="AT169" s="9" t="str">
        <f t="shared" si="67"/>
        <v/>
      </c>
      <c r="AU169" s="9" t="str">
        <f t="shared" si="64"/>
        <v/>
      </c>
      <c r="AV169" s="9" t="str">
        <f t="shared" si="64"/>
        <v/>
      </c>
      <c r="AW169" s="9" t="str">
        <f t="shared" si="64"/>
        <v/>
      </c>
      <c r="AX169" s="9" t="str">
        <f t="shared" si="64"/>
        <v/>
      </c>
      <c r="AY169" s="9" t="str">
        <f t="shared" si="64"/>
        <v/>
      </c>
      <c r="AZ169" s="9" t="str">
        <f t="shared" si="64"/>
        <v/>
      </c>
      <c r="BA169" s="9" t="str">
        <f t="shared" si="64"/>
        <v/>
      </c>
      <c r="BB169" s="9" t="str">
        <f t="shared" si="64"/>
        <v/>
      </c>
      <c r="BC169" s="9" t="str">
        <f t="shared" si="64"/>
        <v/>
      </c>
      <c r="BD169" s="9" t="str">
        <f t="shared" si="64"/>
        <v/>
      </c>
      <c r="BE169" s="9" t="str">
        <f t="shared" si="65"/>
        <v/>
      </c>
      <c r="BF169" s="9" t="str">
        <f t="shared" si="65"/>
        <v/>
      </c>
      <c r="BG169" s="9" t="str">
        <f t="shared" si="65"/>
        <v/>
      </c>
      <c r="BH169" s="9" t="str">
        <f t="shared" si="65"/>
        <v/>
      </c>
      <c r="BI169" s="9" t="str">
        <f t="shared" si="65"/>
        <v/>
      </c>
      <c r="BJ169" s="9" t="str">
        <f t="shared" si="65"/>
        <v/>
      </c>
      <c r="BK169" s="9" t="str">
        <f t="shared" si="65"/>
        <v/>
      </c>
      <c r="BL169" s="9" t="str">
        <f t="shared" si="65"/>
        <v/>
      </c>
      <c r="BM169" s="9" t="str">
        <f t="shared" si="65"/>
        <v/>
      </c>
      <c r="BN169" s="9" t="str">
        <f t="shared" si="65"/>
        <v/>
      </c>
      <c r="BO169" s="9" t="str">
        <f t="shared" si="66"/>
        <v/>
      </c>
      <c r="BP169" s="9" t="str">
        <f t="shared" si="66"/>
        <v/>
      </c>
      <c r="BQ169" s="9" t="str">
        <f t="shared" si="66"/>
        <v/>
      </c>
      <c r="BR169" s="9" t="str">
        <f t="shared" si="66"/>
        <v/>
      </c>
      <c r="BS169" s="9" t="str">
        <f t="shared" si="66"/>
        <v/>
      </c>
      <c r="BT169" s="9" t="str">
        <f t="shared" si="66"/>
        <v/>
      </c>
      <c r="BU169" s="9" t="str">
        <f t="shared" si="66"/>
        <v/>
      </c>
      <c r="BV169" s="9" t="str">
        <f t="shared" si="66"/>
        <v/>
      </c>
      <c r="BW169" s="9" t="str">
        <f t="shared" si="66"/>
        <v/>
      </c>
      <c r="BX169" s="9" t="str">
        <f t="shared" si="66"/>
        <v/>
      </c>
      <c r="BY169" s="9" t="str">
        <f t="shared" si="66"/>
        <v/>
      </c>
      <c r="BZ169" s="9" t="str">
        <f t="shared" si="66"/>
        <v/>
      </c>
    </row>
    <row r="170" spans="1:78" x14ac:dyDescent="0.25">
      <c r="A170" s="6">
        <v>328</v>
      </c>
      <c r="B170" s="3"/>
      <c r="C170" s="3">
        <v>1</v>
      </c>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v>1</v>
      </c>
      <c r="AH170" s="7">
        <f>SUMPRODUCT(MAX((Table1[post_position])*(Table1[topic_id]=$A170)))</f>
        <v>4</v>
      </c>
      <c r="AI170" s="7" t="str">
        <f>"http://chandoo.org/forums/topic/"&amp;VLOOKUP(A170,'All Topics Data'!$A$2:$C$1243,3,FALSE)</f>
        <v>http://chandoo.org/forums/topic/what-does-conditional-formating-really-effect</v>
      </c>
      <c r="AJ170" s="7" t="str">
        <f>LEFT(VLOOKUP(A170,'All Topics Data'!$A$2:$C$1243,2,FALSE),40)&amp;REPT("…",LEN(VLOOKUP(A170,'All Topics Data'!$A$2:$C$1243,2,FALSE))&gt;40)</f>
        <v>What does Conditional Formating really e…</v>
      </c>
      <c r="AK170" s="9">
        <f t="shared" si="68"/>
        <v>0</v>
      </c>
      <c r="AL170" s="9">
        <f t="shared" si="67"/>
        <v>1</v>
      </c>
      <c r="AM170" s="9">
        <f t="shared" si="67"/>
        <v>0</v>
      </c>
      <c r="AN170" s="9">
        <f t="shared" si="67"/>
        <v>0</v>
      </c>
      <c r="AO170" s="9" t="str">
        <f t="shared" si="67"/>
        <v/>
      </c>
      <c r="AP170" s="9" t="str">
        <f t="shared" si="67"/>
        <v/>
      </c>
      <c r="AQ170" s="9" t="str">
        <f t="shared" si="67"/>
        <v/>
      </c>
      <c r="AR170" s="9" t="str">
        <f t="shared" si="67"/>
        <v/>
      </c>
      <c r="AS170" s="9" t="str">
        <f t="shared" si="67"/>
        <v/>
      </c>
      <c r="AT170" s="9" t="str">
        <f t="shared" si="67"/>
        <v/>
      </c>
      <c r="AU170" s="9" t="str">
        <f t="shared" si="64"/>
        <v/>
      </c>
      <c r="AV170" s="9" t="str">
        <f t="shared" si="64"/>
        <v/>
      </c>
      <c r="AW170" s="9" t="str">
        <f t="shared" si="64"/>
        <v/>
      </c>
      <c r="AX170" s="9" t="str">
        <f t="shared" si="64"/>
        <v/>
      </c>
      <c r="AY170" s="9" t="str">
        <f t="shared" si="64"/>
        <v/>
      </c>
      <c r="AZ170" s="9" t="str">
        <f t="shared" si="64"/>
        <v/>
      </c>
      <c r="BA170" s="9" t="str">
        <f t="shared" si="64"/>
        <v/>
      </c>
      <c r="BB170" s="9" t="str">
        <f t="shared" si="64"/>
        <v/>
      </c>
      <c r="BC170" s="9" t="str">
        <f t="shared" si="64"/>
        <v/>
      </c>
      <c r="BD170" s="9" t="str">
        <f t="shared" si="64"/>
        <v/>
      </c>
      <c r="BE170" s="9" t="str">
        <f t="shared" si="65"/>
        <v/>
      </c>
      <c r="BF170" s="9" t="str">
        <f t="shared" si="65"/>
        <v/>
      </c>
      <c r="BG170" s="9" t="str">
        <f t="shared" si="65"/>
        <v/>
      </c>
      <c r="BH170" s="9" t="str">
        <f t="shared" si="65"/>
        <v/>
      </c>
      <c r="BI170" s="9" t="str">
        <f t="shared" si="65"/>
        <v/>
      </c>
      <c r="BJ170" s="9" t="str">
        <f t="shared" si="65"/>
        <v/>
      </c>
      <c r="BK170" s="9" t="str">
        <f t="shared" si="65"/>
        <v/>
      </c>
      <c r="BL170" s="9" t="str">
        <f t="shared" si="65"/>
        <v/>
      </c>
      <c r="BM170" s="9" t="str">
        <f t="shared" si="65"/>
        <v/>
      </c>
      <c r="BN170" s="9" t="str">
        <f t="shared" si="65"/>
        <v/>
      </c>
      <c r="BO170" s="9" t="str">
        <f t="shared" si="66"/>
        <v/>
      </c>
      <c r="BP170" s="9" t="str">
        <f t="shared" si="66"/>
        <v/>
      </c>
      <c r="BQ170" s="9" t="str">
        <f t="shared" si="66"/>
        <v/>
      </c>
      <c r="BR170" s="9" t="str">
        <f t="shared" si="66"/>
        <v/>
      </c>
      <c r="BS170" s="9" t="str">
        <f t="shared" si="66"/>
        <v/>
      </c>
      <c r="BT170" s="9" t="str">
        <f t="shared" si="66"/>
        <v/>
      </c>
      <c r="BU170" s="9" t="str">
        <f t="shared" si="66"/>
        <v/>
      </c>
      <c r="BV170" s="9" t="str">
        <f t="shared" si="66"/>
        <v/>
      </c>
      <c r="BW170" s="9" t="str">
        <f t="shared" si="66"/>
        <v/>
      </c>
      <c r="BX170" s="9" t="str">
        <f t="shared" si="66"/>
        <v/>
      </c>
      <c r="BY170" s="9" t="str">
        <f t="shared" si="66"/>
        <v/>
      </c>
      <c r="BZ170" s="9" t="str">
        <f t="shared" si="66"/>
        <v/>
      </c>
    </row>
    <row r="171" spans="1:78" x14ac:dyDescent="0.25">
      <c r="A171" s="6">
        <v>329</v>
      </c>
      <c r="B171" s="3"/>
      <c r="C171" s="3"/>
      <c r="D171" s="3"/>
      <c r="E171" s="3"/>
      <c r="F171" s="3">
        <v>1</v>
      </c>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v>1</v>
      </c>
      <c r="AH171" s="7">
        <f>SUMPRODUCT(MAX((Table1[post_position])*(Table1[topic_id]=$A171)))</f>
        <v>5</v>
      </c>
      <c r="AI171" s="7" t="str">
        <f>"http://chandoo.org/forums/topic/"&amp;VLOOKUP(A171,'All Topics Data'!$A$2:$C$1243,3,FALSE)</f>
        <v>http://chandoo.org/forums/topic/error-in-macro-index-refers</v>
      </c>
      <c r="AJ171" s="7" t="str">
        <f>LEFT(VLOOKUP(A171,'All Topics Data'!$A$2:$C$1243,2,FALSE),40)&amp;REPT("…",LEN(VLOOKUP(A171,'All Topics Data'!$A$2:$C$1243,2,FALSE))&gt;40)</f>
        <v>Error in macro - Index refers</v>
      </c>
      <c r="AK171" s="9">
        <f t="shared" si="68"/>
        <v>0</v>
      </c>
      <c r="AL171" s="9">
        <f t="shared" si="67"/>
        <v>0</v>
      </c>
      <c r="AM171" s="9">
        <f t="shared" si="67"/>
        <v>0</v>
      </c>
      <c r="AN171" s="9">
        <f t="shared" si="67"/>
        <v>0</v>
      </c>
      <c r="AO171" s="9">
        <f t="shared" si="67"/>
        <v>1</v>
      </c>
      <c r="AP171" s="9" t="str">
        <f t="shared" si="67"/>
        <v/>
      </c>
      <c r="AQ171" s="9" t="str">
        <f t="shared" si="67"/>
        <v/>
      </c>
      <c r="AR171" s="9" t="str">
        <f t="shared" si="67"/>
        <v/>
      </c>
      <c r="AS171" s="9" t="str">
        <f t="shared" si="67"/>
        <v/>
      </c>
      <c r="AT171" s="9" t="str">
        <f t="shared" si="67"/>
        <v/>
      </c>
      <c r="AU171" s="9" t="str">
        <f t="shared" si="64"/>
        <v/>
      </c>
      <c r="AV171" s="9" t="str">
        <f t="shared" si="64"/>
        <v/>
      </c>
      <c r="AW171" s="9" t="str">
        <f t="shared" si="64"/>
        <v/>
      </c>
      <c r="AX171" s="9" t="str">
        <f t="shared" si="64"/>
        <v/>
      </c>
      <c r="AY171" s="9" t="str">
        <f t="shared" si="64"/>
        <v/>
      </c>
      <c r="AZ171" s="9" t="str">
        <f t="shared" si="64"/>
        <v/>
      </c>
      <c r="BA171" s="9" t="str">
        <f t="shared" si="64"/>
        <v/>
      </c>
      <c r="BB171" s="9" t="str">
        <f t="shared" si="64"/>
        <v/>
      </c>
      <c r="BC171" s="9" t="str">
        <f t="shared" si="64"/>
        <v/>
      </c>
      <c r="BD171" s="9" t="str">
        <f t="shared" si="64"/>
        <v/>
      </c>
      <c r="BE171" s="9" t="str">
        <f t="shared" si="65"/>
        <v/>
      </c>
      <c r="BF171" s="9" t="str">
        <f t="shared" si="65"/>
        <v/>
      </c>
      <c r="BG171" s="9" t="str">
        <f t="shared" si="65"/>
        <v/>
      </c>
      <c r="BH171" s="9" t="str">
        <f t="shared" si="65"/>
        <v/>
      </c>
      <c r="BI171" s="9" t="str">
        <f t="shared" si="65"/>
        <v/>
      </c>
      <c r="BJ171" s="9" t="str">
        <f t="shared" si="65"/>
        <v/>
      </c>
      <c r="BK171" s="9" t="str">
        <f t="shared" si="65"/>
        <v/>
      </c>
      <c r="BL171" s="9" t="str">
        <f t="shared" si="65"/>
        <v/>
      </c>
      <c r="BM171" s="9" t="str">
        <f t="shared" si="65"/>
        <v/>
      </c>
      <c r="BN171" s="9" t="str">
        <f t="shared" si="65"/>
        <v/>
      </c>
      <c r="BO171" s="9" t="str">
        <f t="shared" si="66"/>
        <v/>
      </c>
      <c r="BP171" s="9" t="str">
        <f t="shared" si="66"/>
        <v/>
      </c>
      <c r="BQ171" s="9" t="str">
        <f t="shared" si="66"/>
        <v/>
      </c>
      <c r="BR171" s="9" t="str">
        <f t="shared" si="66"/>
        <v/>
      </c>
      <c r="BS171" s="9" t="str">
        <f t="shared" si="66"/>
        <v/>
      </c>
      <c r="BT171" s="9" t="str">
        <f t="shared" si="66"/>
        <v/>
      </c>
      <c r="BU171" s="9" t="str">
        <f t="shared" si="66"/>
        <v/>
      </c>
      <c r="BV171" s="9" t="str">
        <f t="shared" si="66"/>
        <v/>
      </c>
      <c r="BW171" s="9" t="str">
        <f t="shared" si="66"/>
        <v/>
      </c>
      <c r="BX171" s="9" t="str">
        <f t="shared" si="66"/>
        <v/>
      </c>
      <c r="BY171" s="9" t="str">
        <f t="shared" si="66"/>
        <v/>
      </c>
      <c r="BZ171" s="9" t="str">
        <f t="shared" si="66"/>
        <v/>
      </c>
    </row>
    <row r="172" spans="1:78" x14ac:dyDescent="0.25">
      <c r="A172" s="6">
        <v>331</v>
      </c>
      <c r="B172" s="3"/>
      <c r="C172" s="3">
        <v>1</v>
      </c>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v>1</v>
      </c>
      <c r="AH172" s="7">
        <f>SUMPRODUCT(MAX((Table1[post_position])*(Table1[topic_id]=$A172)))</f>
        <v>2</v>
      </c>
      <c r="AI172" s="7" t="str">
        <f>"http://chandoo.org/forums/topic/"&amp;VLOOKUP(A172,'All Topics Data'!$A$2:$C$1243,3,FALSE)</f>
        <v>http://chandoo.org/forums/topic/chart-area</v>
      </c>
      <c r="AJ172" s="7" t="str">
        <f>LEFT(VLOOKUP(A172,'All Topics Data'!$A$2:$C$1243,2,FALSE),40)&amp;REPT("…",LEN(VLOOKUP(A172,'All Topics Data'!$A$2:$C$1243,2,FALSE))&gt;40)</f>
        <v>Chart Area</v>
      </c>
      <c r="AK172" s="9">
        <f t="shared" si="68"/>
        <v>0</v>
      </c>
      <c r="AL172" s="9">
        <f t="shared" si="67"/>
        <v>1</v>
      </c>
      <c r="AM172" s="9" t="str">
        <f t="shared" si="67"/>
        <v/>
      </c>
      <c r="AN172" s="9" t="str">
        <f t="shared" si="67"/>
        <v/>
      </c>
      <c r="AO172" s="9" t="str">
        <f t="shared" si="67"/>
        <v/>
      </c>
      <c r="AP172" s="9" t="str">
        <f t="shared" si="67"/>
        <v/>
      </c>
      <c r="AQ172" s="9" t="str">
        <f t="shared" si="67"/>
        <v/>
      </c>
      <c r="AR172" s="9" t="str">
        <f t="shared" si="67"/>
        <v/>
      </c>
      <c r="AS172" s="9" t="str">
        <f t="shared" si="67"/>
        <v/>
      </c>
      <c r="AT172" s="9" t="str">
        <f t="shared" si="67"/>
        <v/>
      </c>
      <c r="AU172" s="9" t="str">
        <f t="shared" ref="AU172:BD181" si="69">IF(AU$4&lt;=$AH172,IFERROR(GETPIVOTDATA("Hui Reply?",$A$4,"topic_id",$A172,"post_position",AU$4),0),"")</f>
        <v/>
      </c>
      <c r="AV172" s="9" t="str">
        <f t="shared" si="69"/>
        <v/>
      </c>
      <c r="AW172" s="9" t="str">
        <f t="shared" si="69"/>
        <v/>
      </c>
      <c r="AX172" s="9" t="str">
        <f t="shared" si="69"/>
        <v/>
      </c>
      <c r="AY172" s="9" t="str">
        <f t="shared" si="69"/>
        <v/>
      </c>
      <c r="AZ172" s="9" t="str">
        <f t="shared" si="69"/>
        <v/>
      </c>
      <c r="BA172" s="9" t="str">
        <f t="shared" si="69"/>
        <v/>
      </c>
      <c r="BB172" s="9" t="str">
        <f t="shared" si="69"/>
        <v/>
      </c>
      <c r="BC172" s="9" t="str">
        <f t="shared" si="69"/>
        <v/>
      </c>
      <c r="BD172" s="9" t="str">
        <f t="shared" si="69"/>
        <v/>
      </c>
      <c r="BE172" s="9" t="str">
        <f t="shared" ref="BE172:BN181" si="70">IF(BE$4&lt;=$AH172,IFERROR(GETPIVOTDATA("Hui Reply?",$A$4,"topic_id",$A172,"post_position",BE$4),0),"")</f>
        <v/>
      </c>
      <c r="BF172" s="9" t="str">
        <f t="shared" si="70"/>
        <v/>
      </c>
      <c r="BG172" s="9" t="str">
        <f t="shared" si="70"/>
        <v/>
      </c>
      <c r="BH172" s="9" t="str">
        <f t="shared" si="70"/>
        <v/>
      </c>
      <c r="BI172" s="9" t="str">
        <f t="shared" si="70"/>
        <v/>
      </c>
      <c r="BJ172" s="9" t="str">
        <f t="shared" si="70"/>
        <v/>
      </c>
      <c r="BK172" s="9" t="str">
        <f t="shared" si="70"/>
        <v/>
      </c>
      <c r="BL172" s="9" t="str">
        <f t="shared" si="70"/>
        <v/>
      </c>
      <c r="BM172" s="9" t="str">
        <f t="shared" si="70"/>
        <v/>
      </c>
      <c r="BN172" s="9" t="str">
        <f t="shared" si="70"/>
        <v/>
      </c>
      <c r="BO172" s="9" t="str">
        <f t="shared" ref="BO172:BZ181" si="71">IF(BO$4&lt;=$AH172,IFERROR(GETPIVOTDATA("Hui Reply?",$A$4,"topic_id",$A172,"post_position",BO$4),0),"")</f>
        <v/>
      </c>
      <c r="BP172" s="9" t="str">
        <f t="shared" si="71"/>
        <v/>
      </c>
      <c r="BQ172" s="9" t="str">
        <f t="shared" si="71"/>
        <v/>
      </c>
      <c r="BR172" s="9" t="str">
        <f t="shared" si="71"/>
        <v/>
      </c>
      <c r="BS172" s="9" t="str">
        <f t="shared" si="71"/>
        <v/>
      </c>
      <c r="BT172" s="9" t="str">
        <f t="shared" si="71"/>
        <v/>
      </c>
      <c r="BU172" s="9" t="str">
        <f t="shared" si="71"/>
        <v/>
      </c>
      <c r="BV172" s="9" t="str">
        <f t="shared" si="71"/>
        <v/>
      </c>
      <c r="BW172" s="9" t="str">
        <f t="shared" si="71"/>
        <v/>
      </c>
      <c r="BX172" s="9" t="str">
        <f t="shared" si="71"/>
        <v/>
      </c>
      <c r="BY172" s="9" t="str">
        <f t="shared" si="71"/>
        <v/>
      </c>
      <c r="BZ172" s="9" t="str">
        <f t="shared" si="71"/>
        <v/>
      </c>
    </row>
    <row r="173" spans="1:78" x14ac:dyDescent="0.25">
      <c r="A173" s="6">
        <v>332</v>
      </c>
      <c r="B173" s="3"/>
      <c r="C173" s="3">
        <v>1</v>
      </c>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v>1</v>
      </c>
      <c r="AH173" s="7">
        <f>SUMPRODUCT(MAX((Table1[post_position])*(Table1[topic_id]=$A173)))</f>
        <v>3</v>
      </c>
      <c r="AI173" s="7" t="str">
        <f>"http://chandoo.org/forums/topic/"&amp;VLOOKUP(A173,'All Topics Data'!$A$2:$C$1243,3,FALSE)</f>
        <v>http://chandoo.org/forums/topic/sorting-tables</v>
      </c>
      <c r="AJ173" s="7" t="str">
        <f>LEFT(VLOOKUP(A173,'All Topics Data'!$A$2:$C$1243,2,FALSE),40)&amp;REPT("…",LEN(VLOOKUP(A173,'All Topics Data'!$A$2:$C$1243,2,FALSE))&gt;40)</f>
        <v>Sorting Tables</v>
      </c>
      <c r="AK173" s="9">
        <f t="shared" si="68"/>
        <v>0</v>
      </c>
      <c r="AL173" s="9">
        <f t="shared" ref="AL173:AT182" si="72">IF(AL$4&lt;=$AH173,IFERROR(GETPIVOTDATA("Hui Reply?",$A$4,"topic_id",$A173,"post_position",AL$4),0),"")</f>
        <v>1</v>
      </c>
      <c r="AM173" s="9">
        <f t="shared" si="72"/>
        <v>0</v>
      </c>
      <c r="AN173" s="9" t="str">
        <f t="shared" si="72"/>
        <v/>
      </c>
      <c r="AO173" s="9" t="str">
        <f t="shared" si="72"/>
        <v/>
      </c>
      <c r="AP173" s="9" t="str">
        <f t="shared" si="72"/>
        <v/>
      </c>
      <c r="AQ173" s="9" t="str">
        <f t="shared" si="72"/>
        <v/>
      </c>
      <c r="AR173" s="9" t="str">
        <f t="shared" si="72"/>
        <v/>
      </c>
      <c r="AS173" s="9" t="str">
        <f t="shared" si="72"/>
        <v/>
      </c>
      <c r="AT173" s="9" t="str">
        <f t="shared" si="72"/>
        <v/>
      </c>
      <c r="AU173" s="9" t="str">
        <f t="shared" si="69"/>
        <v/>
      </c>
      <c r="AV173" s="9" t="str">
        <f t="shared" si="69"/>
        <v/>
      </c>
      <c r="AW173" s="9" t="str">
        <f t="shared" si="69"/>
        <v/>
      </c>
      <c r="AX173" s="9" t="str">
        <f t="shared" si="69"/>
        <v/>
      </c>
      <c r="AY173" s="9" t="str">
        <f t="shared" si="69"/>
        <v/>
      </c>
      <c r="AZ173" s="9" t="str">
        <f t="shared" si="69"/>
        <v/>
      </c>
      <c r="BA173" s="9" t="str">
        <f t="shared" si="69"/>
        <v/>
      </c>
      <c r="BB173" s="9" t="str">
        <f t="shared" si="69"/>
        <v/>
      </c>
      <c r="BC173" s="9" t="str">
        <f t="shared" si="69"/>
        <v/>
      </c>
      <c r="BD173" s="9" t="str">
        <f t="shared" si="69"/>
        <v/>
      </c>
      <c r="BE173" s="9" t="str">
        <f t="shared" si="70"/>
        <v/>
      </c>
      <c r="BF173" s="9" t="str">
        <f t="shared" si="70"/>
        <v/>
      </c>
      <c r="BG173" s="9" t="str">
        <f t="shared" si="70"/>
        <v/>
      </c>
      <c r="BH173" s="9" t="str">
        <f t="shared" si="70"/>
        <v/>
      </c>
      <c r="BI173" s="9" t="str">
        <f t="shared" si="70"/>
        <v/>
      </c>
      <c r="BJ173" s="9" t="str">
        <f t="shared" si="70"/>
        <v/>
      </c>
      <c r="BK173" s="9" t="str">
        <f t="shared" si="70"/>
        <v/>
      </c>
      <c r="BL173" s="9" t="str">
        <f t="shared" si="70"/>
        <v/>
      </c>
      <c r="BM173" s="9" t="str">
        <f t="shared" si="70"/>
        <v/>
      </c>
      <c r="BN173" s="9" t="str">
        <f t="shared" si="70"/>
        <v/>
      </c>
      <c r="BO173" s="9" t="str">
        <f t="shared" si="71"/>
        <v/>
      </c>
      <c r="BP173" s="9" t="str">
        <f t="shared" si="71"/>
        <v/>
      </c>
      <c r="BQ173" s="9" t="str">
        <f t="shared" si="71"/>
        <v/>
      </c>
      <c r="BR173" s="9" t="str">
        <f t="shared" si="71"/>
        <v/>
      </c>
      <c r="BS173" s="9" t="str">
        <f t="shared" si="71"/>
        <v/>
      </c>
      <c r="BT173" s="9" t="str">
        <f t="shared" si="71"/>
        <v/>
      </c>
      <c r="BU173" s="9" t="str">
        <f t="shared" si="71"/>
        <v/>
      </c>
      <c r="BV173" s="9" t="str">
        <f t="shared" si="71"/>
        <v/>
      </c>
      <c r="BW173" s="9" t="str">
        <f t="shared" si="71"/>
        <v/>
      </c>
      <c r="BX173" s="9" t="str">
        <f t="shared" si="71"/>
        <v/>
      </c>
      <c r="BY173" s="9" t="str">
        <f t="shared" si="71"/>
        <v/>
      </c>
      <c r="BZ173" s="9" t="str">
        <f t="shared" si="71"/>
        <v/>
      </c>
    </row>
    <row r="174" spans="1:78" x14ac:dyDescent="0.25">
      <c r="A174" s="6">
        <v>334</v>
      </c>
      <c r="B174" s="3"/>
      <c r="C174" s="3">
        <v>1</v>
      </c>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v>1</v>
      </c>
      <c r="AH174" s="7">
        <f>SUMPRODUCT(MAX((Table1[post_position])*(Table1[topic_id]=$A174)))</f>
        <v>3</v>
      </c>
      <c r="AI174" s="7" t="str">
        <f>"http://chandoo.org/forums/topic/"&amp;VLOOKUP(A174,'All Topics Data'!$A$2:$C$1243,3,FALSE)</f>
        <v>http://chandoo.org/forums/topic/embed-image-into-a-cell</v>
      </c>
      <c r="AJ174" s="7" t="str">
        <f>LEFT(VLOOKUP(A174,'All Topics Data'!$A$2:$C$1243,2,FALSE),40)&amp;REPT("…",LEN(VLOOKUP(A174,'All Topics Data'!$A$2:$C$1243,2,FALSE))&gt;40)</f>
        <v>Embed image into a cell</v>
      </c>
      <c r="AK174" s="9">
        <f t="shared" si="68"/>
        <v>0</v>
      </c>
      <c r="AL174" s="9">
        <f t="shared" si="72"/>
        <v>1</v>
      </c>
      <c r="AM174" s="9">
        <f t="shared" si="72"/>
        <v>0</v>
      </c>
      <c r="AN174" s="9" t="str">
        <f t="shared" si="72"/>
        <v/>
      </c>
      <c r="AO174" s="9" t="str">
        <f t="shared" si="72"/>
        <v/>
      </c>
      <c r="AP174" s="9" t="str">
        <f t="shared" si="72"/>
        <v/>
      </c>
      <c r="AQ174" s="9" t="str">
        <f t="shared" si="72"/>
        <v/>
      </c>
      <c r="AR174" s="9" t="str">
        <f t="shared" si="72"/>
        <v/>
      </c>
      <c r="AS174" s="9" t="str">
        <f t="shared" si="72"/>
        <v/>
      </c>
      <c r="AT174" s="9" t="str">
        <f t="shared" si="72"/>
        <v/>
      </c>
      <c r="AU174" s="9" t="str">
        <f t="shared" si="69"/>
        <v/>
      </c>
      <c r="AV174" s="9" t="str">
        <f t="shared" si="69"/>
        <v/>
      </c>
      <c r="AW174" s="9" t="str">
        <f t="shared" si="69"/>
        <v/>
      </c>
      <c r="AX174" s="9" t="str">
        <f t="shared" si="69"/>
        <v/>
      </c>
      <c r="AY174" s="9" t="str">
        <f t="shared" si="69"/>
        <v/>
      </c>
      <c r="AZ174" s="9" t="str">
        <f t="shared" si="69"/>
        <v/>
      </c>
      <c r="BA174" s="9" t="str">
        <f t="shared" si="69"/>
        <v/>
      </c>
      <c r="BB174" s="9" t="str">
        <f t="shared" si="69"/>
        <v/>
      </c>
      <c r="BC174" s="9" t="str">
        <f t="shared" si="69"/>
        <v/>
      </c>
      <c r="BD174" s="9" t="str">
        <f t="shared" si="69"/>
        <v/>
      </c>
      <c r="BE174" s="9" t="str">
        <f t="shared" si="70"/>
        <v/>
      </c>
      <c r="BF174" s="9" t="str">
        <f t="shared" si="70"/>
        <v/>
      </c>
      <c r="BG174" s="9" t="str">
        <f t="shared" si="70"/>
        <v/>
      </c>
      <c r="BH174" s="9" t="str">
        <f t="shared" si="70"/>
        <v/>
      </c>
      <c r="BI174" s="9" t="str">
        <f t="shared" si="70"/>
        <v/>
      </c>
      <c r="BJ174" s="9" t="str">
        <f t="shared" si="70"/>
        <v/>
      </c>
      <c r="BK174" s="9" t="str">
        <f t="shared" si="70"/>
        <v/>
      </c>
      <c r="BL174" s="9" t="str">
        <f t="shared" si="70"/>
        <v/>
      </c>
      <c r="BM174" s="9" t="str">
        <f t="shared" si="70"/>
        <v/>
      </c>
      <c r="BN174" s="9" t="str">
        <f t="shared" si="70"/>
        <v/>
      </c>
      <c r="BO174" s="9" t="str">
        <f t="shared" si="71"/>
        <v/>
      </c>
      <c r="BP174" s="9" t="str">
        <f t="shared" si="71"/>
        <v/>
      </c>
      <c r="BQ174" s="9" t="str">
        <f t="shared" si="71"/>
        <v/>
      </c>
      <c r="BR174" s="9" t="str">
        <f t="shared" si="71"/>
        <v/>
      </c>
      <c r="BS174" s="9" t="str">
        <f t="shared" si="71"/>
        <v/>
      </c>
      <c r="BT174" s="9" t="str">
        <f t="shared" si="71"/>
        <v/>
      </c>
      <c r="BU174" s="9" t="str">
        <f t="shared" si="71"/>
        <v/>
      </c>
      <c r="BV174" s="9" t="str">
        <f t="shared" si="71"/>
        <v/>
      </c>
      <c r="BW174" s="9" t="str">
        <f t="shared" si="71"/>
        <v/>
      </c>
      <c r="BX174" s="9" t="str">
        <f t="shared" si="71"/>
        <v/>
      </c>
      <c r="BY174" s="9" t="str">
        <f t="shared" si="71"/>
        <v/>
      </c>
      <c r="BZ174" s="9" t="str">
        <f t="shared" si="71"/>
        <v/>
      </c>
    </row>
    <row r="175" spans="1:78" x14ac:dyDescent="0.25">
      <c r="A175" s="6">
        <v>338</v>
      </c>
      <c r="B175" s="3"/>
      <c r="C175" s="3">
        <v>1</v>
      </c>
      <c r="D175" s="3"/>
      <c r="E175" s="3">
        <v>1</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v>2</v>
      </c>
      <c r="AH175" s="7">
        <f>SUMPRODUCT(MAX((Table1[post_position])*(Table1[topic_id]=$A175)))</f>
        <v>4</v>
      </c>
      <c r="AI175" s="7" t="str">
        <f>"http://chandoo.org/forums/topic/"&amp;VLOOKUP(A175,'All Topics Data'!$A$2:$C$1243,3,FALSE)</f>
        <v>http://chandoo.org/forums/topic/move-cells-from-one-sheet-to-another</v>
      </c>
      <c r="AJ175" s="7" t="str">
        <f>LEFT(VLOOKUP(A175,'All Topics Data'!$A$2:$C$1243,2,FALSE),40)&amp;REPT("…",LEN(VLOOKUP(A175,'All Topics Data'!$A$2:$C$1243,2,FALSE))&gt;40)</f>
        <v>Move Cells from one sheet to another</v>
      </c>
      <c r="AK175" s="9">
        <f t="shared" si="68"/>
        <v>0</v>
      </c>
      <c r="AL175" s="9">
        <f t="shared" si="72"/>
        <v>1</v>
      </c>
      <c r="AM175" s="9">
        <f t="shared" si="72"/>
        <v>0</v>
      </c>
      <c r="AN175" s="9">
        <f t="shared" si="72"/>
        <v>1</v>
      </c>
      <c r="AO175" s="9" t="str">
        <f t="shared" si="72"/>
        <v/>
      </c>
      <c r="AP175" s="9" t="str">
        <f t="shared" si="72"/>
        <v/>
      </c>
      <c r="AQ175" s="9" t="str">
        <f t="shared" si="72"/>
        <v/>
      </c>
      <c r="AR175" s="9" t="str">
        <f t="shared" si="72"/>
        <v/>
      </c>
      <c r="AS175" s="9" t="str">
        <f t="shared" si="72"/>
        <v/>
      </c>
      <c r="AT175" s="9" t="str">
        <f t="shared" si="72"/>
        <v/>
      </c>
      <c r="AU175" s="9" t="str">
        <f t="shared" si="69"/>
        <v/>
      </c>
      <c r="AV175" s="9" t="str">
        <f t="shared" si="69"/>
        <v/>
      </c>
      <c r="AW175" s="9" t="str">
        <f t="shared" si="69"/>
        <v/>
      </c>
      <c r="AX175" s="9" t="str">
        <f t="shared" si="69"/>
        <v/>
      </c>
      <c r="AY175" s="9" t="str">
        <f t="shared" si="69"/>
        <v/>
      </c>
      <c r="AZ175" s="9" t="str">
        <f t="shared" si="69"/>
        <v/>
      </c>
      <c r="BA175" s="9" t="str">
        <f t="shared" si="69"/>
        <v/>
      </c>
      <c r="BB175" s="9" t="str">
        <f t="shared" si="69"/>
        <v/>
      </c>
      <c r="BC175" s="9" t="str">
        <f t="shared" si="69"/>
        <v/>
      </c>
      <c r="BD175" s="9" t="str">
        <f t="shared" si="69"/>
        <v/>
      </c>
      <c r="BE175" s="9" t="str">
        <f t="shared" si="70"/>
        <v/>
      </c>
      <c r="BF175" s="9" t="str">
        <f t="shared" si="70"/>
        <v/>
      </c>
      <c r="BG175" s="9" t="str">
        <f t="shared" si="70"/>
        <v/>
      </c>
      <c r="BH175" s="9" t="str">
        <f t="shared" si="70"/>
        <v/>
      </c>
      <c r="BI175" s="9" t="str">
        <f t="shared" si="70"/>
        <v/>
      </c>
      <c r="BJ175" s="9" t="str">
        <f t="shared" si="70"/>
        <v/>
      </c>
      <c r="BK175" s="9" t="str">
        <f t="shared" si="70"/>
        <v/>
      </c>
      <c r="BL175" s="9" t="str">
        <f t="shared" si="70"/>
        <v/>
      </c>
      <c r="BM175" s="9" t="str">
        <f t="shared" si="70"/>
        <v/>
      </c>
      <c r="BN175" s="9" t="str">
        <f t="shared" si="70"/>
        <v/>
      </c>
      <c r="BO175" s="9" t="str">
        <f t="shared" si="71"/>
        <v/>
      </c>
      <c r="BP175" s="9" t="str">
        <f t="shared" si="71"/>
        <v/>
      </c>
      <c r="BQ175" s="9" t="str">
        <f t="shared" si="71"/>
        <v/>
      </c>
      <c r="BR175" s="9" t="str">
        <f t="shared" si="71"/>
        <v/>
      </c>
      <c r="BS175" s="9" t="str">
        <f t="shared" si="71"/>
        <v/>
      </c>
      <c r="BT175" s="9" t="str">
        <f t="shared" si="71"/>
        <v/>
      </c>
      <c r="BU175" s="9" t="str">
        <f t="shared" si="71"/>
        <v/>
      </c>
      <c r="BV175" s="9" t="str">
        <f t="shared" si="71"/>
        <v/>
      </c>
      <c r="BW175" s="9" t="str">
        <f t="shared" si="71"/>
        <v/>
      </c>
      <c r="BX175" s="9" t="str">
        <f t="shared" si="71"/>
        <v/>
      </c>
      <c r="BY175" s="9" t="str">
        <f t="shared" si="71"/>
        <v/>
      </c>
      <c r="BZ175" s="9" t="str">
        <f t="shared" si="71"/>
        <v/>
      </c>
    </row>
    <row r="176" spans="1:78" x14ac:dyDescent="0.25">
      <c r="A176" s="6">
        <v>339</v>
      </c>
      <c r="B176" s="3"/>
      <c r="C176" s="3">
        <v>1</v>
      </c>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v>1</v>
      </c>
      <c r="AH176" s="7">
        <f>SUMPRODUCT(MAX((Table1[post_position])*(Table1[topic_id]=$A176)))</f>
        <v>2</v>
      </c>
      <c r="AI176" s="7" t="str">
        <f>"http://chandoo.org/forums/topic/"&amp;VLOOKUP(A176,'All Topics Data'!$A$2:$C$1243,3,FALSE)</f>
        <v>http://chandoo.org/forums/topic/automatic-format-axis</v>
      </c>
      <c r="AJ176" s="7" t="str">
        <f>LEFT(VLOOKUP(A176,'All Topics Data'!$A$2:$C$1243,2,FALSE),40)&amp;REPT("…",LEN(VLOOKUP(A176,'All Topics Data'!$A$2:$C$1243,2,FALSE))&gt;40)</f>
        <v>Automatic Format Axis</v>
      </c>
      <c r="AK176" s="9">
        <f t="shared" si="68"/>
        <v>0</v>
      </c>
      <c r="AL176" s="9">
        <f t="shared" si="72"/>
        <v>1</v>
      </c>
      <c r="AM176" s="9" t="str">
        <f t="shared" si="72"/>
        <v/>
      </c>
      <c r="AN176" s="9" t="str">
        <f t="shared" si="72"/>
        <v/>
      </c>
      <c r="AO176" s="9" t="str">
        <f t="shared" si="72"/>
        <v/>
      </c>
      <c r="AP176" s="9" t="str">
        <f t="shared" si="72"/>
        <v/>
      </c>
      <c r="AQ176" s="9" t="str">
        <f t="shared" si="72"/>
        <v/>
      </c>
      <c r="AR176" s="9" t="str">
        <f t="shared" si="72"/>
        <v/>
      </c>
      <c r="AS176" s="9" t="str">
        <f t="shared" si="72"/>
        <v/>
      </c>
      <c r="AT176" s="9" t="str">
        <f t="shared" si="72"/>
        <v/>
      </c>
      <c r="AU176" s="9" t="str">
        <f t="shared" si="69"/>
        <v/>
      </c>
      <c r="AV176" s="9" t="str">
        <f t="shared" si="69"/>
        <v/>
      </c>
      <c r="AW176" s="9" t="str">
        <f t="shared" si="69"/>
        <v/>
      </c>
      <c r="AX176" s="9" t="str">
        <f t="shared" si="69"/>
        <v/>
      </c>
      <c r="AY176" s="9" t="str">
        <f t="shared" si="69"/>
        <v/>
      </c>
      <c r="AZ176" s="9" t="str">
        <f t="shared" si="69"/>
        <v/>
      </c>
      <c r="BA176" s="9" t="str">
        <f t="shared" si="69"/>
        <v/>
      </c>
      <c r="BB176" s="9" t="str">
        <f t="shared" si="69"/>
        <v/>
      </c>
      <c r="BC176" s="9" t="str">
        <f t="shared" si="69"/>
        <v/>
      </c>
      <c r="BD176" s="9" t="str">
        <f t="shared" si="69"/>
        <v/>
      </c>
      <c r="BE176" s="9" t="str">
        <f t="shared" si="70"/>
        <v/>
      </c>
      <c r="BF176" s="9" t="str">
        <f t="shared" si="70"/>
        <v/>
      </c>
      <c r="BG176" s="9" t="str">
        <f t="shared" si="70"/>
        <v/>
      </c>
      <c r="BH176" s="9" t="str">
        <f t="shared" si="70"/>
        <v/>
      </c>
      <c r="BI176" s="9" t="str">
        <f t="shared" si="70"/>
        <v/>
      </c>
      <c r="BJ176" s="9" t="str">
        <f t="shared" si="70"/>
        <v/>
      </c>
      <c r="BK176" s="9" t="str">
        <f t="shared" si="70"/>
        <v/>
      </c>
      <c r="BL176" s="9" t="str">
        <f t="shared" si="70"/>
        <v/>
      </c>
      <c r="BM176" s="9" t="str">
        <f t="shared" si="70"/>
        <v/>
      </c>
      <c r="BN176" s="9" t="str">
        <f t="shared" si="70"/>
        <v/>
      </c>
      <c r="BO176" s="9" t="str">
        <f t="shared" si="71"/>
        <v/>
      </c>
      <c r="BP176" s="9" t="str">
        <f t="shared" si="71"/>
        <v/>
      </c>
      <c r="BQ176" s="9" t="str">
        <f t="shared" si="71"/>
        <v/>
      </c>
      <c r="BR176" s="9" t="str">
        <f t="shared" si="71"/>
        <v/>
      </c>
      <c r="BS176" s="9" t="str">
        <f t="shared" si="71"/>
        <v/>
      </c>
      <c r="BT176" s="9" t="str">
        <f t="shared" si="71"/>
        <v/>
      </c>
      <c r="BU176" s="9" t="str">
        <f t="shared" si="71"/>
        <v/>
      </c>
      <c r="BV176" s="9" t="str">
        <f t="shared" si="71"/>
        <v/>
      </c>
      <c r="BW176" s="9" t="str">
        <f t="shared" si="71"/>
        <v/>
      </c>
      <c r="BX176" s="9" t="str">
        <f t="shared" si="71"/>
        <v/>
      </c>
      <c r="BY176" s="9" t="str">
        <f t="shared" si="71"/>
        <v/>
      </c>
      <c r="BZ176" s="9" t="str">
        <f t="shared" si="71"/>
        <v/>
      </c>
    </row>
    <row r="177" spans="1:78" x14ac:dyDescent="0.25">
      <c r="A177" s="6">
        <v>342</v>
      </c>
      <c r="B177" s="3"/>
      <c r="C177" s="3">
        <v>1</v>
      </c>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v>1</v>
      </c>
      <c r="AH177" s="7">
        <f>SUMPRODUCT(MAX((Table1[post_position])*(Table1[topic_id]=$A177)))</f>
        <v>2</v>
      </c>
      <c r="AI177" s="7" t="str">
        <f>"http://chandoo.org/forums/topic/"&amp;VLOOKUP(A177,'All Topics Data'!$A$2:$C$1243,3,FALSE)</f>
        <v>http://chandoo.org/forums/topic/formula-to-display-data-based-on-input</v>
      </c>
      <c r="AJ177" s="7" t="str">
        <f>LEFT(VLOOKUP(A177,'All Topics Data'!$A$2:$C$1243,2,FALSE),40)&amp;REPT("…",LEN(VLOOKUP(A177,'All Topics Data'!$A$2:$C$1243,2,FALSE))&gt;40)</f>
        <v>Formula to display data based on input</v>
      </c>
      <c r="AK177" s="9">
        <f t="shared" si="68"/>
        <v>0</v>
      </c>
      <c r="AL177" s="9">
        <f t="shared" si="72"/>
        <v>1</v>
      </c>
      <c r="AM177" s="9" t="str">
        <f t="shared" si="72"/>
        <v/>
      </c>
      <c r="AN177" s="9" t="str">
        <f t="shared" si="72"/>
        <v/>
      </c>
      <c r="AO177" s="9" t="str">
        <f t="shared" si="72"/>
        <v/>
      </c>
      <c r="AP177" s="9" t="str">
        <f t="shared" si="72"/>
        <v/>
      </c>
      <c r="AQ177" s="9" t="str">
        <f t="shared" si="72"/>
        <v/>
      </c>
      <c r="AR177" s="9" t="str">
        <f t="shared" si="72"/>
        <v/>
      </c>
      <c r="AS177" s="9" t="str">
        <f t="shared" si="72"/>
        <v/>
      </c>
      <c r="AT177" s="9" t="str">
        <f t="shared" si="72"/>
        <v/>
      </c>
      <c r="AU177" s="9" t="str">
        <f t="shared" si="69"/>
        <v/>
      </c>
      <c r="AV177" s="9" t="str">
        <f t="shared" si="69"/>
        <v/>
      </c>
      <c r="AW177" s="9" t="str">
        <f t="shared" si="69"/>
        <v/>
      </c>
      <c r="AX177" s="9" t="str">
        <f t="shared" si="69"/>
        <v/>
      </c>
      <c r="AY177" s="9" t="str">
        <f t="shared" si="69"/>
        <v/>
      </c>
      <c r="AZ177" s="9" t="str">
        <f t="shared" si="69"/>
        <v/>
      </c>
      <c r="BA177" s="9" t="str">
        <f t="shared" si="69"/>
        <v/>
      </c>
      <c r="BB177" s="9" t="str">
        <f t="shared" si="69"/>
        <v/>
      </c>
      <c r="BC177" s="9" t="str">
        <f t="shared" si="69"/>
        <v/>
      </c>
      <c r="BD177" s="9" t="str">
        <f t="shared" si="69"/>
        <v/>
      </c>
      <c r="BE177" s="9" t="str">
        <f t="shared" si="70"/>
        <v/>
      </c>
      <c r="BF177" s="9" t="str">
        <f t="shared" si="70"/>
        <v/>
      </c>
      <c r="BG177" s="9" t="str">
        <f t="shared" si="70"/>
        <v/>
      </c>
      <c r="BH177" s="9" t="str">
        <f t="shared" si="70"/>
        <v/>
      </c>
      <c r="BI177" s="9" t="str">
        <f t="shared" si="70"/>
        <v/>
      </c>
      <c r="BJ177" s="9" t="str">
        <f t="shared" si="70"/>
        <v/>
      </c>
      <c r="BK177" s="9" t="str">
        <f t="shared" si="70"/>
        <v/>
      </c>
      <c r="BL177" s="9" t="str">
        <f t="shared" si="70"/>
        <v/>
      </c>
      <c r="BM177" s="9" t="str">
        <f t="shared" si="70"/>
        <v/>
      </c>
      <c r="BN177" s="9" t="str">
        <f t="shared" si="70"/>
        <v/>
      </c>
      <c r="BO177" s="9" t="str">
        <f t="shared" si="71"/>
        <v/>
      </c>
      <c r="BP177" s="9" t="str">
        <f t="shared" si="71"/>
        <v/>
      </c>
      <c r="BQ177" s="9" t="str">
        <f t="shared" si="71"/>
        <v/>
      </c>
      <c r="BR177" s="9" t="str">
        <f t="shared" si="71"/>
        <v/>
      </c>
      <c r="BS177" s="9" t="str">
        <f t="shared" si="71"/>
        <v/>
      </c>
      <c r="BT177" s="9" t="str">
        <f t="shared" si="71"/>
        <v/>
      </c>
      <c r="BU177" s="9" t="str">
        <f t="shared" si="71"/>
        <v/>
      </c>
      <c r="BV177" s="9" t="str">
        <f t="shared" si="71"/>
        <v/>
      </c>
      <c r="BW177" s="9" t="str">
        <f t="shared" si="71"/>
        <v/>
      </c>
      <c r="BX177" s="9" t="str">
        <f t="shared" si="71"/>
        <v/>
      </c>
      <c r="BY177" s="9" t="str">
        <f t="shared" si="71"/>
        <v/>
      </c>
      <c r="BZ177" s="9" t="str">
        <f t="shared" si="71"/>
        <v/>
      </c>
    </row>
    <row r="178" spans="1:78" x14ac:dyDescent="0.25">
      <c r="A178" s="6">
        <v>343</v>
      </c>
      <c r="B178" s="3"/>
      <c r="C178" s="3">
        <v>1</v>
      </c>
      <c r="D178" s="3"/>
      <c r="E178" s="3">
        <v>1</v>
      </c>
      <c r="F178" s="3"/>
      <c r="G178" s="3"/>
      <c r="H178" s="3"/>
      <c r="I178" s="3"/>
      <c r="J178" s="3"/>
      <c r="K178" s="3"/>
      <c r="L178" s="3">
        <v>1</v>
      </c>
      <c r="M178" s="3"/>
      <c r="N178" s="3"/>
      <c r="O178" s="3"/>
      <c r="P178" s="3"/>
      <c r="Q178" s="3"/>
      <c r="R178" s="3"/>
      <c r="S178" s="3"/>
      <c r="T178" s="3"/>
      <c r="U178" s="3"/>
      <c r="V178" s="3"/>
      <c r="W178" s="3"/>
      <c r="X178" s="3"/>
      <c r="Y178" s="3"/>
      <c r="Z178" s="3"/>
      <c r="AA178" s="3"/>
      <c r="AB178" s="3"/>
      <c r="AC178" s="3"/>
      <c r="AD178" s="3"/>
      <c r="AE178" s="3"/>
      <c r="AF178" s="3">
        <v>3</v>
      </c>
      <c r="AH178" s="7">
        <f>SUMPRODUCT(MAX((Table1[post_position])*(Table1[topic_id]=$A178)))</f>
        <v>11</v>
      </c>
      <c r="AI178" s="7" t="str">
        <f>"http://chandoo.org/forums/topic/"&amp;VLOOKUP(A178,'All Topics Data'!$A$2:$C$1243,3,FALSE)</f>
        <v>http://chandoo.org/forums/topic/combine-two-dynamic-range-from-different-worksheet-into-a-third-worksheet</v>
      </c>
      <c r="AJ178" s="7" t="str">
        <f>LEFT(VLOOKUP(A178,'All Topics Data'!$A$2:$C$1243,2,FALSE),40)&amp;REPT("…",LEN(VLOOKUP(A178,'All Topics Data'!$A$2:$C$1243,2,FALSE))&gt;40)</f>
        <v>Combine two dynamic range from different…</v>
      </c>
      <c r="AK178" s="9">
        <f t="shared" si="68"/>
        <v>0</v>
      </c>
      <c r="AL178" s="9">
        <f t="shared" si="72"/>
        <v>1</v>
      </c>
      <c r="AM178" s="9">
        <f t="shared" si="72"/>
        <v>0</v>
      </c>
      <c r="AN178" s="9">
        <f t="shared" si="72"/>
        <v>1</v>
      </c>
      <c r="AO178" s="9">
        <f t="shared" si="72"/>
        <v>0</v>
      </c>
      <c r="AP178" s="9">
        <f t="shared" si="72"/>
        <v>0</v>
      </c>
      <c r="AQ178" s="9">
        <f t="shared" si="72"/>
        <v>0</v>
      </c>
      <c r="AR178" s="9">
        <f t="shared" si="72"/>
        <v>0</v>
      </c>
      <c r="AS178" s="9">
        <f t="shared" si="72"/>
        <v>0</v>
      </c>
      <c r="AT178" s="9">
        <f t="shared" si="72"/>
        <v>0</v>
      </c>
      <c r="AU178" s="9">
        <f t="shared" si="69"/>
        <v>1</v>
      </c>
      <c r="AV178" s="9" t="str">
        <f t="shared" si="69"/>
        <v/>
      </c>
      <c r="AW178" s="9" t="str">
        <f t="shared" si="69"/>
        <v/>
      </c>
      <c r="AX178" s="9" t="str">
        <f t="shared" si="69"/>
        <v/>
      </c>
      <c r="AY178" s="9" t="str">
        <f t="shared" si="69"/>
        <v/>
      </c>
      <c r="AZ178" s="9" t="str">
        <f t="shared" si="69"/>
        <v/>
      </c>
      <c r="BA178" s="9" t="str">
        <f t="shared" si="69"/>
        <v/>
      </c>
      <c r="BB178" s="9" t="str">
        <f t="shared" si="69"/>
        <v/>
      </c>
      <c r="BC178" s="9" t="str">
        <f t="shared" si="69"/>
        <v/>
      </c>
      <c r="BD178" s="9" t="str">
        <f t="shared" si="69"/>
        <v/>
      </c>
      <c r="BE178" s="9" t="str">
        <f t="shared" si="70"/>
        <v/>
      </c>
      <c r="BF178" s="9" t="str">
        <f t="shared" si="70"/>
        <v/>
      </c>
      <c r="BG178" s="9" t="str">
        <f t="shared" si="70"/>
        <v/>
      </c>
      <c r="BH178" s="9" t="str">
        <f t="shared" si="70"/>
        <v/>
      </c>
      <c r="BI178" s="9" t="str">
        <f t="shared" si="70"/>
        <v/>
      </c>
      <c r="BJ178" s="9" t="str">
        <f t="shared" si="70"/>
        <v/>
      </c>
      <c r="BK178" s="9" t="str">
        <f t="shared" si="70"/>
        <v/>
      </c>
      <c r="BL178" s="9" t="str">
        <f t="shared" si="70"/>
        <v/>
      </c>
      <c r="BM178" s="9" t="str">
        <f t="shared" si="70"/>
        <v/>
      </c>
      <c r="BN178" s="9" t="str">
        <f t="shared" si="70"/>
        <v/>
      </c>
      <c r="BO178" s="9" t="str">
        <f t="shared" si="71"/>
        <v/>
      </c>
      <c r="BP178" s="9" t="str">
        <f t="shared" si="71"/>
        <v/>
      </c>
      <c r="BQ178" s="9" t="str">
        <f t="shared" si="71"/>
        <v/>
      </c>
      <c r="BR178" s="9" t="str">
        <f t="shared" si="71"/>
        <v/>
      </c>
      <c r="BS178" s="9" t="str">
        <f t="shared" si="71"/>
        <v/>
      </c>
      <c r="BT178" s="9" t="str">
        <f t="shared" si="71"/>
        <v/>
      </c>
      <c r="BU178" s="9" t="str">
        <f t="shared" si="71"/>
        <v/>
      </c>
      <c r="BV178" s="9" t="str">
        <f t="shared" si="71"/>
        <v/>
      </c>
      <c r="BW178" s="9" t="str">
        <f t="shared" si="71"/>
        <v/>
      </c>
      <c r="BX178" s="9" t="str">
        <f t="shared" si="71"/>
        <v/>
      </c>
      <c r="BY178" s="9" t="str">
        <f t="shared" si="71"/>
        <v/>
      </c>
      <c r="BZ178" s="9" t="str">
        <f t="shared" si="71"/>
        <v/>
      </c>
    </row>
    <row r="179" spans="1:78" x14ac:dyDescent="0.25">
      <c r="A179" s="6">
        <v>344</v>
      </c>
      <c r="B179" s="3"/>
      <c r="C179" s="3">
        <v>1</v>
      </c>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v>1</v>
      </c>
      <c r="AH179" s="7">
        <f>SUMPRODUCT(MAX((Table1[post_position])*(Table1[topic_id]=$A179)))</f>
        <v>4</v>
      </c>
      <c r="AI179" s="7" t="str">
        <f>"http://chandoo.org/forums/topic/"&amp;VLOOKUP(A179,'All Topics Data'!$A$2:$C$1243,3,FALSE)</f>
        <v>http://chandoo.org/forums/topic/do-not-resize-page-footer-with-page-size-zoom</v>
      </c>
      <c r="AJ179" s="7" t="str">
        <f>LEFT(VLOOKUP(A179,'All Topics Data'!$A$2:$C$1243,2,FALSE),40)&amp;REPT("…",LEN(VLOOKUP(A179,'All Topics Data'!$A$2:$C$1243,2,FALSE))&gt;40)</f>
        <v>do not resize page footer with page size…</v>
      </c>
      <c r="AK179" s="9">
        <f t="shared" si="68"/>
        <v>0</v>
      </c>
      <c r="AL179" s="9">
        <f t="shared" si="72"/>
        <v>1</v>
      </c>
      <c r="AM179" s="9">
        <f t="shared" si="72"/>
        <v>0</v>
      </c>
      <c r="AN179" s="9">
        <f t="shared" si="72"/>
        <v>0</v>
      </c>
      <c r="AO179" s="9" t="str">
        <f t="shared" si="72"/>
        <v/>
      </c>
      <c r="AP179" s="9" t="str">
        <f t="shared" si="72"/>
        <v/>
      </c>
      <c r="AQ179" s="9" t="str">
        <f t="shared" si="72"/>
        <v/>
      </c>
      <c r="AR179" s="9" t="str">
        <f t="shared" si="72"/>
        <v/>
      </c>
      <c r="AS179" s="9" t="str">
        <f t="shared" si="72"/>
        <v/>
      </c>
      <c r="AT179" s="9" t="str">
        <f t="shared" si="72"/>
        <v/>
      </c>
      <c r="AU179" s="9" t="str">
        <f t="shared" si="69"/>
        <v/>
      </c>
      <c r="AV179" s="9" t="str">
        <f t="shared" si="69"/>
        <v/>
      </c>
      <c r="AW179" s="9" t="str">
        <f t="shared" si="69"/>
        <v/>
      </c>
      <c r="AX179" s="9" t="str">
        <f t="shared" si="69"/>
        <v/>
      </c>
      <c r="AY179" s="9" t="str">
        <f t="shared" si="69"/>
        <v/>
      </c>
      <c r="AZ179" s="9" t="str">
        <f t="shared" si="69"/>
        <v/>
      </c>
      <c r="BA179" s="9" t="str">
        <f t="shared" si="69"/>
        <v/>
      </c>
      <c r="BB179" s="9" t="str">
        <f t="shared" si="69"/>
        <v/>
      </c>
      <c r="BC179" s="9" t="str">
        <f t="shared" si="69"/>
        <v/>
      </c>
      <c r="BD179" s="9" t="str">
        <f t="shared" si="69"/>
        <v/>
      </c>
      <c r="BE179" s="9" t="str">
        <f t="shared" si="70"/>
        <v/>
      </c>
      <c r="BF179" s="9" t="str">
        <f t="shared" si="70"/>
        <v/>
      </c>
      <c r="BG179" s="9" t="str">
        <f t="shared" si="70"/>
        <v/>
      </c>
      <c r="BH179" s="9" t="str">
        <f t="shared" si="70"/>
        <v/>
      </c>
      <c r="BI179" s="9" t="str">
        <f t="shared" si="70"/>
        <v/>
      </c>
      <c r="BJ179" s="9" t="str">
        <f t="shared" si="70"/>
        <v/>
      </c>
      <c r="BK179" s="9" t="str">
        <f t="shared" si="70"/>
        <v/>
      </c>
      <c r="BL179" s="9" t="str">
        <f t="shared" si="70"/>
        <v/>
      </c>
      <c r="BM179" s="9" t="str">
        <f t="shared" si="70"/>
        <v/>
      </c>
      <c r="BN179" s="9" t="str">
        <f t="shared" si="70"/>
        <v/>
      </c>
      <c r="BO179" s="9" t="str">
        <f t="shared" si="71"/>
        <v/>
      </c>
      <c r="BP179" s="9" t="str">
        <f t="shared" si="71"/>
        <v/>
      </c>
      <c r="BQ179" s="9" t="str">
        <f t="shared" si="71"/>
        <v/>
      </c>
      <c r="BR179" s="9" t="str">
        <f t="shared" si="71"/>
        <v/>
      </c>
      <c r="BS179" s="9" t="str">
        <f t="shared" si="71"/>
        <v/>
      </c>
      <c r="BT179" s="9" t="str">
        <f t="shared" si="71"/>
        <v/>
      </c>
      <c r="BU179" s="9" t="str">
        <f t="shared" si="71"/>
        <v/>
      </c>
      <c r="BV179" s="9" t="str">
        <f t="shared" si="71"/>
        <v/>
      </c>
      <c r="BW179" s="9" t="str">
        <f t="shared" si="71"/>
        <v/>
      </c>
      <c r="BX179" s="9" t="str">
        <f t="shared" si="71"/>
        <v/>
      </c>
      <c r="BY179" s="9" t="str">
        <f t="shared" si="71"/>
        <v/>
      </c>
      <c r="BZ179" s="9" t="str">
        <f t="shared" si="71"/>
        <v/>
      </c>
    </row>
    <row r="180" spans="1:78" x14ac:dyDescent="0.25">
      <c r="A180" s="6">
        <v>345</v>
      </c>
      <c r="B180" s="3"/>
      <c r="C180" s="3">
        <v>1</v>
      </c>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v>1</v>
      </c>
      <c r="AH180" s="7">
        <f>SUMPRODUCT(MAX((Table1[post_position])*(Table1[topic_id]=$A180)))</f>
        <v>8</v>
      </c>
      <c r="AI180" s="7" t="str">
        <f>"http://chandoo.org/forums/topic/"&amp;VLOOKUP(A180,'All Topics Data'!$A$2:$C$1243,3,FALSE)</f>
        <v>http://chandoo.org/forums/topic/in-cell-pie-charts</v>
      </c>
      <c r="AJ180" s="7" t="str">
        <f>LEFT(VLOOKUP(A180,'All Topics Data'!$A$2:$C$1243,2,FALSE),40)&amp;REPT("…",LEN(VLOOKUP(A180,'All Topics Data'!$A$2:$C$1243,2,FALSE))&gt;40)</f>
        <v>In cell pie charts</v>
      </c>
      <c r="AK180" s="9">
        <f t="shared" si="68"/>
        <v>0</v>
      </c>
      <c r="AL180" s="9">
        <f t="shared" si="72"/>
        <v>1</v>
      </c>
      <c r="AM180" s="9">
        <f t="shared" si="72"/>
        <v>0</v>
      </c>
      <c r="AN180" s="9">
        <f t="shared" si="72"/>
        <v>0</v>
      </c>
      <c r="AO180" s="9">
        <f t="shared" si="72"/>
        <v>0</v>
      </c>
      <c r="AP180" s="9">
        <f t="shared" si="72"/>
        <v>0</v>
      </c>
      <c r="AQ180" s="9">
        <f t="shared" si="72"/>
        <v>0</v>
      </c>
      <c r="AR180" s="9">
        <f t="shared" si="72"/>
        <v>0</v>
      </c>
      <c r="AS180" s="9" t="str">
        <f t="shared" si="72"/>
        <v/>
      </c>
      <c r="AT180" s="9" t="str">
        <f t="shared" si="72"/>
        <v/>
      </c>
      <c r="AU180" s="9" t="str">
        <f t="shared" si="69"/>
        <v/>
      </c>
      <c r="AV180" s="9" t="str">
        <f t="shared" si="69"/>
        <v/>
      </c>
      <c r="AW180" s="9" t="str">
        <f t="shared" si="69"/>
        <v/>
      </c>
      <c r="AX180" s="9" t="str">
        <f t="shared" si="69"/>
        <v/>
      </c>
      <c r="AY180" s="9" t="str">
        <f t="shared" si="69"/>
        <v/>
      </c>
      <c r="AZ180" s="9" t="str">
        <f t="shared" si="69"/>
        <v/>
      </c>
      <c r="BA180" s="9" t="str">
        <f t="shared" si="69"/>
        <v/>
      </c>
      <c r="BB180" s="9" t="str">
        <f t="shared" si="69"/>
        <v/>
      </c>
      <c r="BC180" s="9" t="str">
        <f t="shared" si="69"/>
        <v/>
      </c>
      <c r="BD180" s="9" t="str">
        <f t="shared" si="69"/>
        <v/>
      </c>
      <c r="BE180" s="9" t="str">
        <f t="shared" si="70"/>
        <v/>
      </c>
      <c r="BF180" s="9" t="str">
        <f t="shared" si="70"/>
        <v/>
      </c>
      <c r="BG180" s="9" t="str">
        <f t="shared" si="70"/>
        <v/>
      </c>
      <c r="BH180" s="9" t="str">
        <f t="shared" si="70"/>
        <v/>
      </c>
      <c r="BI180" s="9" t="str">
        <f t="shared" si="70"/>
        <v/>
      </c>
      <c r="BJ180" s="9" t="str">
        <f t="shared" si="70"/>
        <v/>
      </c>
      <c r="BK180" s="9" t="str">
        <f t="shared" si="70"/>
        <v/>
      </c>
      <c r="BL180" s="9" t="str">
        <f t="shared" si="70"/>
        <v/>
      </c>
      <c r="BM180" s="9" t="str">
        <f t="shared" si="70"/>
        <v/>
      </c>
      <c r="BN180" s="9" t="str">
        <f t="shared" si="70"/>
        <v/>
      </c>
      <c r="BO180" s="9" t="str">
        <f t="shared" si="71"/>
        <v/>
      </c>
      <c r="BP180" s="9" t="str">
        <f t="shared" si="71"/>
        <v/>
      </c>
      <c r="BQ180" s="9" t="str">
        <f t="shared" si="71"/>
        <v/>
      </c>
      <c r="BR180" s="9" t="str">
        <f t="shared" si="71"/>
        <v/>
      </c>
      <c r="BS180" s="9" t="str">
        <f t="shared" si="71"/>
        <v/>
      </c>
      <c r="BT180" s="9" t="str">
        <f t="shared" si="71"/>
        <v/>
      </c>
      <c r="BU180" s="9" t="str">
        <f t="shared" si="71"/>
        <v/>
      </c>
      <c r="BV180" s="9" t="str">
        <f t="shared" si="71"/>
        <v/>
      </c>
      <c r="BW180" s="9" t="str">
        <f t="shared" si="71"/>
        <v/>
      </c>
      <c r="BX180" s="9" t="str">
        <f t="shared" si="71"/>
        <v/>
      </c>
      <c r="BY180" s="9" t="str">
        <f t="shared" si="71"/>
        <v/>
      </c>
      <c r="BZ180" s="9" t="str">
        <f t="shared" si="71"/>
        <v/>
      </c>
    </row>
    <row r="181" spans="1:78" x14ac:dyDescent="0.25">
      <c r="A181" s="6">
        <v>346</v>
      </c>
      <c r="B181" s="3"/>
      <c r="C181" s="3">
        <v>1</v>
      </c>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v>1</v>
      </c>
      <c r="AH181" s="7">
        <f>SUMPRODUCT(MAX((Table1[post_position])*(Table1[topic_id]=$A181)))</f>
        <v>2</v>
      </c>
      <c r="AI181" s="7" t="str">
        <f>"http://chandoo.org/forums/topic/"&amp;VLOOKUP(A181,'All Topics Data'!$A$2:$C$1243,3,FALSE)</f>
        <v>http://chandoo.org/forums/topic/conditional-max-or-min-to-find-larget-or-smallest-number-matching-criteria</v>
      </c>
      <c r="AJ181" s="7" t="str">
        <f>LEFT(VLOOKUP(A181,'All Topics Data'!$A$2:$C$1243,2,FALSE),40)&amp;REPT("…",LEN(VLOOKUP(A181,'All Topics Data'!$A$2:$C$1243,2,FALSE))&gt;40)</f>
        <v>Conditional Max or Min to find larget or…</v>
      </c>
      <c r="AK181" s="9">
        <f t="shared" si="68"/>
        <v>0</v>
      </c>
      <c r="AL181" s="9">
        <f t="shared" si="72"/>
        <v>1</v>
      </c>
      <c r="AM181" s="9" t="str">
        <f t="shared" si="72"/>
        <v/>
      </c>
      <c r="AN181" s="9" t="str">
        <f t="shared" si="72"/>
        <v/>
      </c>
      <c r="AO181" s="9" t="str">
        <f t="shared" si="72"/>
        <v/>
      </c>
      <c r="AP181" s="9" t="str">
        <f t="shared" si="72"/>
        <v/>
      </c>
      <c r="AQ181" s="9" t="str">
        <f t="shared" si="72"/>
        <v/>
      </c>
      <c r="AR181" s="9" t="str">
        <f t="shared" si="72"/>
        <v/>
      </c>
      <c r="AS181" s="9" t="str">
        <f t="shared" si="72"/>
        <v/>
      </c>
      <c r="AT181" s="9" t="str">
        <f t="shared" si="72"/>
        <v/>
      </c>
      <c r="AU181" s="9" t="str">
        <f t="shared" si="69"/>
        <v/>
      </c>
      <c r="AV181" s="9" t="str">
        <f t="shared" si="69"/>
        <v/>
      </c>
      <c r="AW181" s="9" t="str">
        <f t="shared" si="69"/>
        <v/>
      </c>
      <c r="AX181" s="9" t="str">
        <f t="shared" si="69"/>
        <v/>
      </c>
      <c r="AY181" s="9" t="str">
        <f t="shared" si="69"/>
        <v/>
      </c>
      <c r="AZ181" s="9" t="str">
        <f t="shared" si="69"/>
        <v/>
      </c>
      <c r="BA181" s="9" t="str">
        <f t="shared" si="69"/>
        <v/>
      </c>
      <c r="BB181" s="9" t="str">
        <f t="shared" si="69"/>
        <v/>
      </c>
      <c r="BC181" s="9" t="str">
        <f t="shared" si="69"/>
        <v/>
      </c>
      <c r="BD181" s="9" t="str">
        <f t="shared" si="69"/>
        <v/>
      </c>
      <c r="BE181" s="9" t="str">
        <f t="shared" si="70"/>
        <v/>
      </c>
      <c r="BF181" s="9" t="str">
        <f t="shared" si="70"/>
        <v/>
      </c>
      <c r="BG181" s="9" t="str">
        <f t="shared" si="70"/>
        <v/>
      </c>
      <c r="BH181" s="9" t="str">
        <f t="shared" si="70"/>
        <v/>
      </c>
      <c r="BI181" s="9" t="str">
        <f t="shared" si="70"/>
        <v/>
      </c>
      <c r="BJ181" s="9" t="str">
        <f t="shared" si="70"/>
        <v/>
      </c>
      <c r="BK181" s="9" t="str">
        <f t="shared" si="70"/>
        <v/>
      </c>
      <c r="BL181" s="9" t="str">
        <f t="shared" si="70"/>
        <v/>
      </c>
      <c r="BM181" s="9" t="str">
        <f t="shared" si="70"/>
        <v/>
      </c>
      <c r="BN181" s="9" t="str">
        <f t="shared" si="70"/>
        <v/>
      </c>
      <c r="BO181" s="9" t="str">
        <f t="shared" si="71"/>
        <v/>
      </c>
      <c r="BP181" s="9" t="str">
        <f t="shared" si="71"/>
        <v/>
      </c>
      <c r="BQ181" s="9" t="str">
        <f t="shared" si="71"/>
        <v/>
      </c>
      <c r="BR181" s="9" t="str">
        <f t="shared" si="71"/>
        <v/>
      </c>
      <c r="BS181" s="9" t="str">
        <f t="shared" si="71"/>
        <v/>
      </c>
      <c r="BT181" s="9" t="str">
        <f t="shared" si="71"/>
        <v/>
      </c>
      <c r="BU181" s="9" t="str">
        <f t="shared" si="71"/>
        <v/>
      </c>
      <c r="BV181" s="9" t="str">
        <f t="shared" si="71"/>
        <v/>
      </c>
      <c r="BW181" s="9" t="str">
        <f t="shared" si="71"/>
        <v/>
      </c>
      <c r="BX181" s="9" t="str">
        <f t="shared" si="71"/>
        <v/>
      </c>
      <c r="BY181" s="9" t="str">
        <f t="shared" si="71"/>
        <v/>
      </c>
      <c r="BZ181" s="9" t="str">
        <f t="shared" si="71"/>
        <v/>
      </c>
    </row>
    <row r="182" spans="1:78" x14ac:dyDescent="0.25">
      <c r="A182" s="6">
        <v>348</v>
      </c>
      <c r="B182" s="3"/>
      <c r="C182" s="3">
        <v>1</v>
      </c>
      <c r="D182" s="3"/>
      <c r="E182" s="3"/>
      <c r="F182" s="3">
        <v>1</v>
      </c>
      <c r="G182" s="3">
        <v>1</v>
      </c>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v>3</v>
      </c>
      <c r="AH182" s="7">
        <f>SUMPRODUCT(MAX((Table1[post_position])*(Table1[topic_id]=$A182)))</f>
        <v>7</v>
      </c>
      <c r="AI182" s="7" t="str">
        <f>"http://chandoo.org/forums/topic/"&amp;VLOOKUP(A182,'All Topics Data'!$A$2:$C$1243,3,FALSE)</f>
        <v>http://chandoo.org/forums/topic/sankey-charts-in-excel</v>
      </c>
      <c r="AJ182" s="7" t="str">
        <f>LEFT(VLOOKUP(A182,'All Topics Data'!$A$2:$C$1243,2,FALSE),40)&amp;REPT("…",LEN(VLOOKUP(A182,'All Topics Data'!$A$2:$C$1243,2,FALSE))&gt;40)</f>
        <v>Sankey charts in excel ?</v>
      </c>
      <c r="AK182" s="9">
        <f t="shared" si="68"/>
        <v>0</v>
      </c>
      <c r="AL182" s="9">
        <f t="shared" si="72"/>
        <v>1</v>
      </c>
      <c r="AM182" s="9">
        <f t="shared" si="72"/>
        <v>0</v>
      </c>
      <c r="AN182" s="9">
        <f t="shared" si="72"/>
        <v>0</v>
      </c>
      <c r="AO182" s="9">
        <f t="shared" si="72"/>
        <v>1</v>
      </c>
      <c r="AP182" s="9">
        <f t="shared" si="72"/>
        <v>1</v>
      </c>
      <c r="AQ182" s="9">
        <f t="shared" si="72"/>
        <v>0</v>
      </c>
      <c r="AR182" s="9" t="str">
        <f t="shared" si="72"/>
        <v/>
      </c>
      <c r="AS182" s="9" t="str">
        <f t="shared" si="72"/>
        <v/>
      </c>
      <c r="AT182" s="9" t="str">
        <f t="shared" si="72"/>
        <v/>
      </c>
      <c r="AU182" s="9" t="str">
        <f t="shared" ref="AU182:BD191" si="73">IF(AU$4&lt;=$AH182,IFERROR(GETPIVOTDATA("Hui Reply?",$A$4,"topic_id",$A182,"post_position",AU$4),0),"")</f>
        <v/>
      </c>
      <c r="AV182" s="9" t="str">
        <f t="shared" si="73"/>
        <v/>
      </c>
      <c r="AW182" s="9" t="str">
        <f t="shared" si="73"/>
        <v/>
      </c>
      <c r="AX182" s="9" t="str">
        <f t="shared" si="73"/>
        <v/>
      </c>
      <c r="AY182" s="9" t="str">
        <f t="shared" si="73"/>
        <v/>
      </c>
      <c r="AZ182" s="9" t="str">
        <f t="shared" si="73"/>
        <v/>
      </c>
      <c r="BA182" s="9" t="str">
        <f t="shared" si="73"/>
        <v/>
      </c>
      <c r="BB182" s="9" t="str">
        <f t="shared" si="73"/>
        <v/>
      </c>
      <c r="BC182" s="9" t="str">
        <f t="shared" si="73"/>
        <v/>
      </c>
      <c r="BD182" s="9" t="str">
        <f t="shared" si="73"/>
        <v/>
      </c>
      <c r="BE182" s="9" t="str">
        <f t="shared" ref="BE182:BN191" si="74">IF(BE$4&lt;=$AH182,IFERROR(GETPIVOTDATA("Hui Reply?",$A$4,"topic_id",$A182,"post_position",BE$4),0),"")</f>
        <v/>
      </c>
      <c r="BF182" s="9" t="str">
        <f t="shared" si="74"/>
        <v/>
      </c>
      <c r="BG182" s="9" t="str">
        <f t="shared" si="74"/>
        <v/>
      </c>
      <c r="BH182" s="9" t="str">
        <f t="shared" si="74"/>
        <v/>
      </c>
      <c r="BI182" s="9" t="str">
        <f t="shared" si="74"/>
        <v/>
      </c>
      <c r="BJ182" s="9" t="str">
        <f t="shared" si="74"/>
        <v/>
      </c>
      <c r="BK182" s="9" t="str">
        <f t="shared" si="74"/>
        <v/>
      </c>
      <c r="BL182" s="9" t="str">
        <f t="shared" si="74"/>
        <v/>
      </c>
      <c r="BM182" s="9" t="str">
        <f t="shared" si="74"/>
        <v/>
      </c>
      <c r="BN182" s="9" t="str">
        <f t="shared" si="74"/>
        <v/>
      </c>
      <c r="BO182" s="9" t="str">
        <f t="shared" ref="BO182:BZ191" si="75">IF(BO$4&lt;=$AH182,IFERROR(GETPIVOTDATA("Hui Reply?",$A$4,"topic_id",$A182,"post_position",BO$4),0),"")</f>
        <v/>
      </c>
      <c r="BP182" s="9" t="str">
        <f t="shared" si="75"/>
        <v/>
      </c>
      <c r="BQ182" s="9" t="str">
        <f t="shared" si="75"/>
        <v/>
      </c>
      <c r="BR182" s="9" t="str">
        <f t="shared" si="75"/>
        <v/>
      </c>
      <c r="BS182" s="9" t="str">
        <f t="shared" si="75"/>
        <v/>
      </c>
      <c r="BT182" s="9" t="str">
        <f t="shared" si="75"/>
        <v/>
      </c>
      <c r="BU182" s="9" t="str">
        <f t="shared" si="75"/>
        <v/>
      </c>
      <c r="BV182" s="9" t="str">
        <f t="shared" si="75"/>
        <v/>
      </c>
      <c r="BW182" s="9" t="str">
        <f t="shared" si="75"/>
        <v/>
      </c>
      <c r="BX182" s="9" t="str">
        <f t="shared" si="75"/>
        <v/>
      </c>
      <c r="BY182" s="9" t="str">
        <f t="shared" si="75"/>
        <v/>
      </c>
      <c r="BZ182" s="9" t="str">
        <f t="shared" si="75"/>
        <v/>
      </c>
    </row>
    <row r="183" spans="1:78" x14ac:dyDescent="0.25">
      <c r="A183" s="6">
        <v>349</v>
      </c>
      <c r="B183" s="3"/>
      <c r="C183" s="3">
        <v>1</v>
      </c>
      <c r="D183" s="3"/>
      <c r="E183" s="3">
        <v>1</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v>2</v>
      </c>
      <c r="AH183" s="7">
        <f>SUMPRODUCT(MAX((Table1[post_position])*(Table1[topic_id]=$A183)))</f>
        <v>4</v>
      </c>
      <c r="AI183" s="7" t="str">
        <f>"http://chandoo.org/forums/topic/"&amp;VLOOKUP(A183,'All Topics Data'!$A$2:$C$1243,3,FALSE)</f>
        <v>http://chandoo.org/forums/topic/tracking-reoccuring-things</v>
      </c>
      <c r="AJ183" s="7" t="str">
        <f>LEFT(VLOOKUP(A183,'All Topics Data'!$A$2:$C$1243,2,FALSE),40)&amp;REPT("…",LEN(VLOOKUP(A183,'All Topics Data'!$A$2:$C$1243,2,FALSE))&gt;40)</f>
        <v>tracking reoccuring things</v>
      </c>
      <c r="AK183" s="9">
        <f t="shared" si="68"/>
        <v>0</v>
      </c>
      <c r="AL183" s="9">
        <f t="shared" ref="AL183:AT192" si="76">IF(AL$4&lt;=$AH183,IFERROR(GETPIVOTDATA("Hui Reply?",$A$4,"topic_id",$A183,"post_position",AL$4),0),"")</f>
        <v>1</v>
      </c>
      <c r="AM183" s="9">
        <f t="shared" si="76"/>
        <v>0</v>
      </c>
      <c r="AN183" s="9">
        <f t="shared" si="76"/>
        <v>1</v>
      </c>
      <c r="AO183" s="9" t="str">
        <f t="shared" si="76"/>
        <v/>
      </c>
      <c r="AP183" s="9" t="str">
        <f t="shared" si="76"/>
        <v/>
      </c>
      <c r="AQ183" s="9" t="str">
        <f t="shared" si="76"/>
        <v/>
      </c>
      <c r="AR183" s="9" t="str">
        <f t="shared" si="76"/>
        <v/>
      </c>
      <c r="AS183" s="9" t="str">
        <f t="shared" si="76"/>
        <v/>
      </c>
      <c r="AT183" s="9" t="str">
        <f t="shared" si="76"/>
        <v/>
      </c>
      <c r="AU183" s="9" t="str">
        <f t="shared" si="73"/>
        <v/>
      </c>
      <c r="AV183" s="9" t="str">
        <f t="shared" si="73"/>
        <v/>
      </c>
      <c r="AW183" s="9" t="str">
        <f t="shared" si="73"/>
        <v/>
      </c>
      <c r="AX183" s="9" t="str">
        <f t="shared" si="73"/>
        <v/>
      </c>
      <c r="AY183" s="9" t="str">
        <f t="shared" si="73"/>
        <v/>
      </c>
      <c r="AZ183" s="9" t="str">
        <f t="shared" si="73"/>
        <v/>
      </c>
      <c r="BA183" s="9" t="str">
        <f t="shared" si="73"/>
        <v/>
      </c>
      <c r="BB183" s="9" t="str">
        <f t="shared" si="73"/>
        <v/>
      </c>
      <c r="BC183" s="9" t="str">
        <f t="shared" si="73"/>
        <v/>
      </c>
      <c r="BD183" s="9" t="str">
        <f t="shared" si="73"/>
        <v/>
      </c>
      <c r="BE183" s="9" t="str">
        <f t="shared" si="74"/>
        <v/>
      </c>
      <c r="BF183" s="9" t="str">
        <f t="shared" si="74"/>
        <v/>
      </c>
      <c r="BG183" s="9" t="str">
        <f t="shared" si="74"/>
        <v/>
      </c>
      <c r="BH183" s="9" t="str">
        <f t="shared" si="74"/>
        <v/>
      </c>
      <c r="BI183" s="9" t="str">
        <f t="shared" si="74"/>
        <v/>
      </c>
      <c r="BJ183" s="9" t="str">
        <f t="shared" si="74"/>
        <v/>
      </c>
      <c r="BK183" s="9" t="str">
        <f t="shared" si="74"/>
        <v/>
      </c>
      <c r="BL183" s="9" t="str">
        <f t="shared" si="74"/>
        <v/>
      </c>
      <c r="BM183" s="9" t="str">
        <f t="shared" si="74"/>
        <v/>
      </c>
      <c r="BN183" s="9" t="str">
        <f t="shared" si="74"/>
        <v/>
      </c>
      <c r="BO183" s="9" t="str">
        <f t="shared" si="75"/>
        <v/>
      </c>
      <c r="BP183" s="9" t="str">
        <f t="shared" si="75"/>
        <v/>
      </c>
      <c r="BQ183" s="9" t="str">
        <f t="shared" si="75"/>
        <v/>
      </c>
      <c r="BR183" s="9" t="str">
        <f t="shared" si="75"/>
        <v/>
      </c>
      <c r="BS183" s="9" t="str">
        <f t="shared" si="75"/>
        <v/>
      </c>
      <c r="BT183" s="9" t="str">
        <f t="shared" si="75"/>
        <v/>
      </c>
      <c r="BU183" s="9" t="str">
        <f t="shared" si="75"/>
        <v/>
      </c>
      <c r="BV183" s="9" t="str">
        <f t="shared" si="75"/>
        <v/>
      </c>
      <c r="BW183" s="9" t="str">
        <f t="shared" si="75"/>
        <v/>
      </c>
      <c r="BX183" s="9" t="str">
        <f t="shared" si="75"/>
        <v/>
      </c>
      <c r="BY183" s="9" t="str">
        <f t="shared" si="75"/>
        <v/>
      </c>
      <c r="BZ183" s="9" t="str">
        <f t="shared" si="75"/>
        <v/>
      </c>
    </row>
    <row r="184" spans="1:78" x14ac:dyDescent="0.25">
      <c r="A184" s="6">
        <v>350</v>
      </c>
      <c r="B184" s="3"/>
      <c r="C184" s="3">
        <v>1</v>
      </c>
      <c r="D184" s="3"/>
      <c r="E184" s="3">
        <v>1</v>
      </c>
      <c r="F184" s="3"/>
      <c r="G184" s="3">
        <v>1</v>
      </c>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v>3</v>
      </c>
      <c r="AH184" s="7">
        <f>SUMPRODUCT(MAX((Table1[post_position])*(Table1[topic_id]=$A184)))</f>
        <v>6</v>
      </c>
      <c r="AI184" s="7" t="str">
        <f>"http://chandoo.org/forums/topic/"&amp;VLOOKUP(A184,'All Topics Data'!$A$2:$C$1243,3,FALSE)</f>
        <v>http://chandoo.org/forums/topic/pivot-table-drop-data-here-option</v>
      </c>
      <c r="AJ184" s="7" t="str">
        <f>LEFT(VLOOKUP(A184,'All Topics Data'!$A$2:$C$1243,2,FALSE),40)&amp;REPT("…",LEN(VLOOKUP(A184,'All Topics Data'!$A$2:$C$1243,2,FALSE))&gt;40)</f>
        <v>Pivot Table Drop Data here Option</v>
      </c>
      <c r="AK184" s="9">
        <f t="shared" si="68"/>
        <v>0</v>
      </c>
      <c r="AL184" s="9">
        <f t="shared" si="76"/>
        <v>1</v>
      </c>
      <c r="AM184" s="9">
        <f t="shared" si="76"/>
        <v>0</v>
      </c>
      <c r="AN184" s="9">
        <f t="shared" si="76"/>
        <v>1</v>
      </c>
      <c r="AO184" s="9">
        <f t="shared" si="76"/>
        <v>0</v>
      </c>
      <c r="AP184" s="9">
        <f t="shared" si="76"/>
        <v>1</v>
      </c>
      <c r="AQ184" s="9" t="str">
        <f t="shared" si="76"/>
        <v/>
      </c>
      <c r="AR184" s="9" t="str">
        <f t="shared" si="76"/>
        <v/>
      </c>
      <c r="AS184" s="9" t="str">
        <f t="shared" si="76"/>
        <v/>
      </c>
      <c r="AT184" s="9" t="str">
        <f t="shared" si="76"/>
        <v/>
      </c>
      <c r="AU184" s="9" t="str">
        <f t="shared" si="73"/>
        <v/>
      </c>
      <c r="AV184" s="9" t="str">
        <f t="shared" si="73"/>
        <v/>
      </c>
      <c r="AW184" s="9" t="str">
        <f t="shared" si="73"/>
        <v/>
      </c>
      <c r="AX184" s="9" t="str">
        <f t="shared" si="73"/>
        <v/>
      </c>
      <c r="AY184" s="9" t="str">
        <f t="shared" si="73"/>
        <v/>
      </c>
      <c r="AZ184" s="9" t="str">
        <f t="shared" si="73"/>
        <v/>
      </c>
      <c r="BA184" s="9" t="str">
        <f t="shared" si="73"/>
        <v/>
      </c>
      <c r="BB184" s="9" t="str">
        <f t="shared" si="73"/>
        <v/>
      </c>
      <c r="BC184" s="9" t="str">
        <f t="shared" si="73"/>
        <v/>
      </c>
      <c r="BD184" s="9" t="str">
        <f t="shared" si="73"/>
        <v/>
      </c>
      <c r="BE184" s="9" t="str">
        <f t="shared" si="74"/>
        <v/>
      </c>
      <c r="BF184" s="9" t="str">
        <f t="shared" si="74"/>
        <v/>
      </c>
      <c r="BG184" s="9" t="str">
        <f t="shared" si="74"/>
        <v/>
      </c>
      <c r="BH184" s="9" t="str">
        <f t="shared" si="74"/>
        <v/>
      </c>
      <c r="BI184" s="9" t="str">
        <f t="shared" si="74"/>
        <v/>
      </c>
      <c r="BJ184" s="9" t="str">
        <f t="shared" si="74"/>
        <v/>
      </c>
      <c r="BK184" s="9" t="str">
        <f t="shared" si="74"/>
        <v/>
      </c>
      <c r="BL184" s="9" t="str">
        <f t="shared" si="74"/>
        <v/>
      </c>
      <c r="BM184" s="9" t="str">
        <f t="shared" si="74"/>
        <v/>
      </c>
      <c r="BN184" s="9" t="str">
        <f t="shared" si="74"/>
        <v/>
      </c>
      <c r="BO184" s="9" t="str">
        <f t="shared" si="75"/>
        <v/>
      </c>
      <c r="BP184" s="9" t="str">
        <f t="shared" si="75"/>
        <v/>
      </c>
      <c r="BQ184" s="9" t="str">
        <f t="shared" si="75"/>
        <v/>
      </c>
      <c r="BR184" s="9" t="str">
        <f t="shared" si="75"/>
        <v/>
      </c>
      <c r="BS184" s="9" t="str">
        <f t="shared" si="75"/>
        <v/>
      </c>
      <c r="BT184" s="9" t="str">
        <f t="shared" si="75"/>
        <v/>
      </c>
      <c r="BU184" s="9" t="str">
        <f t="shared" si="75"/>
        <v/>
      </c>
      <c r="BV184" s="9" t="str">
        <f t="shared" si="75"/>
        <v/>
      </c>
      <c r="BW184" s="9" t="str">
        <f t="shared" si="75"/>
        <v/>
      </c>
      <c r="BX184" s="9" t="str">
        <f t="shared" si="75"/>
        <v/>
      </c>
      <c r="BY184" s="9" t="str">
        <f t="shared" si="75"/>
        <v/>
      </c>
      <c r="BZ184" s="9" t="str">
        <f t="shared" si="75"/>
        <v/>
      </c>
    </row>
    <row r="185" spans="1:78" x14ac:dyDescent="0.25">
      <c r="A185" s="6">
        <v>351</v>
      </c>
      <c r="B185" s="3"/>
      <c r="C185" s="3">
        <v>1</v>
      </c>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v>1</v>
      </c>
      <c r="AH185" s="7">
        <f>SUMPRODUCT(MAX((Table1[post_position])*(Table1[topic_id]=$A185)))</f>
        <v>2</v>
      </c>
      <c r="AI185" s="7" t="str">
        <f>"http://chandoo.org/forums/topic/"&amp;VLOOKUP(A185,'All Topics Data'!$A$2:$C$1243,3,FALSE)</f>
        <v>http://chandoo.org/forums/topic/using-if-fx-in-datavalidationlist</v>
      </c>
      <c r="AJ185" s="7" t="str">
        <f>LEFT(VLOOKUP(A185,'All Topics Data'!$A$2:$C$1243,2,FALSE),40)&amp;REPT("…",LEN(VLOOKUP(A185,'All Topics Data'!$A$2:$C$1243,2,FALSE))&gt;40)</f>
        <v>Using If fx in Data/Validation/List</v>
      </c>
      <c r="AK185" s="9">
        <f t="shared" si="68"/>
        <v>0</v>
      </c>
      <c r="AL185" s="9">
        <f t="shared" si="76"/>
        <v>1</v>
      </c>
      <c r="AM185" s="9" t="str">
        <f t="shared" si="76"/>
        <v/>
      </c>
      <c r="AN185" s="9" t="str">
        <f t="shared" si="76"/>
        <v/>
      </c>
      <c r="AO185" s="9" t="str">
        <f t="shared" si="76"/>
        <v/>
      </c>
      <c r="AP185" s="9" t="str">
        <f t="shared" si="76"/>
        <v/>
      </c>
      <c r="AQ185" s="9" t="str">
        <f t="shared" si="76"/>
        <v/>
      </c>
      <c r="AR185" s="9" t="str">
        <f t="shared" si="76"/>
        <v/>
      </c>
      <c r="AS185" s="9" t="str">
        <f t="shared" si="76"/>
        <v/>
      </c>
      <c r="AT185" s="9" t="str">
        <f t="shared" si="76"/>
        <v/>
      </c>
      <c r="AU185" s="9" t="str">
        <f t="shared" si="73"/>
        <v/>
      </c>
      <c r="AV185" s="9" t="str">
        <f t="shared" si="73"/>
        <v/>
      </c>
      <c r="AW185" s="9" t="str">
        <f t="shared" si="73"/>
        <v/>
      </c>
      <c r="AX185" s="9" t="str">
        <f t="shared" si="73"/>
        <v/>
      </c>
      <c r="AY185" s="9" t="str">
        <f t="shared" si="73"/>
        <v/>
      </c>
      <c r="AZ185" s="9" t="str">
        <f t="shared" si="73"/>
        <v/>
      </c>
      <c r="BA185" s="9" t="str">
        <f t="shared" si="73"/>
        <v/>
      </c>
      <c r="BB185" s="9" t="str">
        <f t="shared" si="73"/>
        <v/>
      </c>
      <c r="BC185" s="9" t="str">
        <f t="shared" si="73"/>
        <v/>
      </c>
      <c r="BD185" s="9" t="str">
        <f t="shared" si="73"/>
        <v/>
      </c>
      <c r="BE185" s="9" t="str">
        <f t="shared" si="74"/>
        <v/>
      </c>
      <c r="BF185" s="9" t="str">
        <f t="shared" si="74"/>
        <v/>
      </c>
      <c r="BG185" s="9" t="str">
        <f t="shared" si="74"/>
        <v/>
      </c>
      <c r="BH185" s="9" t="str">
        <f t="shared" si="74"/>
        <v/>
      </c>
      <c r="BI185" s="9" t="str">
        <f t="shared" si="74"/>
        <v/>
      </c>
      <c r="BJ185" s="9" t="str">
        <f t="shared" si="74"/>
        <v/>
      </c>
      <c r="BK185" s="9" t="str">
        <f t="shared" si="74"/>
        <v/>
      </c>
      <c r="BL185" s="9" t="str">
        <f t="shared" si="74"/>
        <v/>
      </c>
      <c r="BM185" s="9" t="str">
        <f t="shared" si="74"/>
        <v/>
      </c>
      <c r="BN185" s="9" t="str">
        <f t="shared" si="74"/>
        <v/>
      </c>
      <c r="BO185" s="9" t="str">
        <f t="shared" si="75"/>
        <v/>
      </c>
      <c r="BP185" s="9" t="str">
        <f t="shared" si="75"/>
        <v/>
      </c>
      <c r="BQ185" s="9" t="str">
        <f t="shared" si="75"/>
        <v/>
      </c>
      <c r="BR185" s="9" t="str">
        <f t="shared" si="75"/>
        <v/>
      </c>
      <c r="BS185" s="9" t="str">
        <f t="shared" si="75"/>
        <v/>
      </c>
      <c r="BT185" s="9" t="str">
        <f t="shared" si="75"/>
        <v/>
      </c>
      <c r="BU185" s="9" t="str">
        <f t="shared" si="75"/>
        <v/>
      </c>
      <c r="BV185" s="9" t="str">
        <f t="shared" si="75"/>
        <v/>
      </c>
      <c r="BW185" s="9" t="str">
        <f t="shared" si="75"/>
        <v/>
      </c>
      <c r="BX185" s="9" t="str">
        <f t="shared" si="75"/>
        <v/>
      </c>
      <c r="BY185" s="9" t="str">
        <f t="shared" si="75"/>
        <v/>
      </c>
      <c r="BZ185" s="9" t="str">
        <f t="shared" si="75"/>
        <v/>
      </c>
    </row>
    <row r="186" spans="1:78" x14ac:dyDescent="0.25">
      <c r="A186" s="6">
        <v>352</v>
      </c>
      <c r="B186" s="3"/>
      <c r="C186" s="3">
        <v>1</v>
      </c>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v>1</v>
      </c>
      <c r="AH186" s="7">
        <f>SUMPRODUCT(MAX((Table1[post_position])*(Table1[topic_id]=$A186)))</f>
        <v>2</v>
      </c>
      <c r="AI186" s="7" t="str">
        <f>"http://chandoo.org/forums/topic/"&amp;VLOOKUP(A186,'All Topics Data'!$A$2:$C$1243,3,FALSE)</f>
        <v>http://chandoo.org/forums/topic/how-to-reference-onto-a-new-sheet-and-then-sort</v>
      </c>
      <c r="AJ186" s="7" t="str">
        <f>LEFT(VLOOKUP(A186,'All Topics Data'!$A$2:$C$1243,2,FALSE),40)&amp;REPT("…",LEN(VLOOKUP(A186,'All Topics Data'!$A$2:$C$1243,2,FALSE))&gt;40)</f>
        <v>How to reference onto a new sheet and TH…</v>
      </c>
      <c r="AK186" s="9">
        <f t="shared" si="68"/>
        <v>0</v>
      </c>
      <c r="AL186" s="9">
        <f t="shared" si="76"/>
        <v>1</v>
      </c>
      <c r="AM186" s="9" t="str">
        <f t="shared" si="76"/>
        <v/>
      </c>
      <c r="AN186" s="9" t="str">
        <f t="shared" si="76"/>
        <v/>
      </c>
      <c r="AO186" s="9" t="str">
        <f t="shared" si="76"/>
        <v/>
      </c>
      <c r="AP186" s="9" t="str">
        <f t="shared" si="76"/>
        <v/>
      </c>
      <c r="AQ186" s="9" t="str">
        <f t="shared" si="76"/>
        <v/>
      </c>
      <c r="AR186" s="9" t="str">
        <f t="shared" si="76"/>
        <v/>
      </c>
      <c r="AS186" s="9" t="str">
        <f t="shared" si="76"/>
        <v/>
      </c>
      <c r="AT186" s="9" t="str">
        <f t="shared" si="76"/>
        <v/>
      </c>
      <c r="AU186" s="9" t="str">
        <f t="shared" si="73"/>
        <v/>
      </c>
      <c r="AV186" s="9" t="str">
        <f t="shared" si="73"/>
        <v/>
      </c>
      <c r="AW186" s="9" t="str">
        <f t="shared" si="73"/>
        <v/>
      </c>
      <c r="AX186" s="9" t="str">
        <f t="shared" si="73"/>
        <v/>
      </c>
      <c r="AY186" s="9" t="str">
        <f t="shared" si="73"/>
        <v/>
      </c>
      <c r="AZ186" s="9" t="str">
        <f t="shared" si="73"/>
        <v/>
      </c>
      <c r="BA186" s="9" t="str">
        <f t="shared" si="73"/>
        <v/>
      </c>
      <c r="BB186" s="9" t="str">
        <f t="shared" si="73"/>
        <v/>
      </c>
      <c r="BC186" s="9" t="str">
        <f t="shared" si="73"/>
        <v/>
      </c>
      <c r="BD186" s="9" t="str">
        <f t="shared" si="73"/>
        <v/>
      </c>
      <c r="BE186" s="9" t="str">
        <f t="shared" si="74"/>
        <v/>
      </c>
      <c r="BF186" s="9" t="str">
        <f t="shared" si="74"/>
        <v/>
      </c>
      <c r="BG186" s="9" t="str">
        <f t="shared" si="74"/>
        <v/>
      </c>
      <c r="BH186" s="9" t="str">
        <f t="shared" si="74"/>
        <v/>
      </c>
      <c r="BI186" s="9" t="str">
        <f t="shared" si="74"/>
        <v/>
      </c>
      <c r="BJ186" s="9" t="str">
        <f t="shared" si="74"/>
        <v/>
      </c>
      <c r="BK186" s="9" t="str">
        <f t="shared" si="74"/>
        <v/>
      </c>
      <c r="BL186" s="9" t="str">
        <f t="shared" si="74"/>
        <v/>
      </c>
      <c r="BM186" s="9" t="str">
        <f t="shared" si="74"/>
        <v/>
      </c>
      <c r="BN186" s="9" t="str">
        <f t="shared" si="74"/>
        <v/>
      </c>
      <c r="BO186" s="9" t="str">
        <f t="shared" si="75"/>
        <v/>
      </c>
      <c r="BP186" s="9" t="str">
        <f t="shared" si="75"/>
        <v/>
      </c>
      <c r="BQ186" s="9" t="str">
        <f t="shared" si="75"/>
        <v/>
      </c>
      <c r="BR186" s="9" t="str">
        <f t="shared" si="75"/>
        <v/>
      </c>
      <c r="BS186" s="9" t="str">
        <f t="shared" si="75"/>
        <v/>
      </c>
      <c r="BT186" s="9" t="str">
        <f t="shared" si="75"/>
        <v/>
      </c>
      <c r="BU186" s="9" t="str">
        <f t="shared" si="75"/>
        <v/>
      </c>
      <c r="BV186" s="9" t="str">
        <f t="shared" si="75"/>
        <v/>
      </c>
      <c r="BW186" s="9" t="str">
        <f t="shared" si="75"/>
        <v/>
      </c>
      <c r="BX186" s="9" t="str">
        <f t="shared" si="75"/>
        <v/>
      </c>
      <c r="BY186" s="9" t="str">
        <f t="shared" si="75"/>
        <v/>
      </c>
      <c r="BZ186" s="9" t="str">
        <f t="shared" si="75"/>
        <v/>
      </c>
    </row>
    <row r="187" spans="1:78" x14ac:dyDescent="0.25">
      <c r="A187" s="6">
        <v>353</v>
      </c>
      <c r="B187" s="3"/>
      <c r="C187" s="3">
        <v>1</v>
      </c>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v>1</v>
      </c>
      <c r="AH187" s="7">
        <f>SUMPRODUCT(MAX((Table1[post_position])*(Table1[topic_id]=$A187)))</f>
        <v>4</v>
      </c>
      <c r="AI187" s="7" t="str">
        <f>"http://chandoo.org/forums/topic/"&amp;VLOOKUP(A187,'All Topics Data'!$A$2:$C$1243,3,FALSE)</f>
        <v>http://chandoo.org/forums/topic/macros-dont-work-before-refreshing-pivot-tables</v>
      </c>
      <c r="AJ187" s="7" t="str">
        <f>LEFT(VLOOKUP(A187,'All Topics Data'!$A$2:$C$1243,2,FALSE),40)&amp;REPT("…",LEN(VLOOKUP(A187,'All Topics Data'!$A$2:$C$1243,2,FALSE))&gt;40)</f>
        <v>Macros don&amp;#039;t work before refreshing…</v>
      </c>
      <c r="AK187" s="9">
        <f t="shared" si="68"/>
        <v>0</v>
      </c>
      <c r="AL187" s="9">
        <f t="shared" si="76"/>
        <v>1</v>
      </c>
      <c r="AM187" s="9">
        <f t="shared" si="76"/>
        <v>0</v>
      </c>
      <c r="AN187" s="9">
        <f t="shared" si="76"/>
        <v>0</v>
      </c>
      <c r="AO187" s="9" t="str">
        <f t="shared" si="76"/>
        <v/>
      </c>
      <c r="AP187" s="9" t="str">
        <f t="shared" si="76"/>
        <v/>
      </c>
      <c r="AQ187" s="9" t="str">
        <f t="shared" si="76"/>
        <v/>
      </c>
      <c r="AR187" s="9" t="str">
        <f t="shared" si="76"/>
        <v/>
      </c>
      <c r="AS187" s="9" t="str">
        <f t="shared" si="76"/>
        <v/>
      </c>
      <c r="AT187" s="9" t="str">
        <f t="shared" si="76"/>
        <v/>
      </c>
      <c r="AU187" s="9" t="str">
        <f t="shared" si="73"/>
        <v/>
      </c>
      <c r="AV187" s="9" t="str">
        <f t="shared" si="73"/>
        <v/>
      </c>
      <c r="AW187" s="9" t="str">
        <f t="shared" si="73"/>
        <v/>
      </c>
      <c r="AX187" s="9" t="str">
        <f t="shared" si="73"/>
        <v/>
      </c>
      <c r="AY187" s="9" t="str">
        <f t="shared" si="73"/>
        <v/>
      </c>
      <c r="AZ187" s="9" t="str">
        <f t="shared" si="73"/>
        <v/>
      </c>
      <c r="BA187" s="9" t="str">
        <f t="shared" si="73"/>
        <v/>
      </c>
      <c r="BB187" s="9" t="str">
        <f t="shared" si="73"/>
        <v/>
      </c>
      <c r="BC187" s="9" t="str">
        <f t="shared" si="73"/>
        <v/>
      </c>
      <c r="BD187" s="9" t="str">
        <f t="shared" si="73"/>
        <v/>
      </c>
      <c r="BE187" s="9" t="str">
        <f t="shared" si="74"/>
        <v/>
      </c>
      <c r="BF187" s="9" t="str">
        <f t="shared" si="74"/>
        <v/>
      </c>
      <c r="BG187" s="9" t="str">
        <f t="shared" si="74"/>
        <v/>
      </c>
      <c r="BH187" s="9" t="str">
        <f t="shared" si="74"/>
        <v/>
      </c>
      <c r="BI187" s="9" t="str">
        <f t="shared" si="74"/>
        <v/>
      </c>
      <c r="BJ187" s="9" t="str">
        <f t="shared" si="74"/>
        <v/>
      </c>
      <c r="BK187" s="9" t="str">
        <f t="shared" si="74"/>
        <v/>
      </c>
      <c r="BL187" s="9" t="str">
        <f t="shared" si="74"/>
        <v/>
      </c>
      <c r="BM187" s="9" t="str">
        <f t="shared" si="74"/>
        <v/>
      </c>
      <c r="BN187" s="9" t="str">
        <f t="shared" si="74"/>
        <v/>
      </c>
      <c r="BO187" s="9" t="str">
        <f t="shared" si="75"/>
        <v/>
      </c>
      <c r="BP187" s="9" t="str">
        <f t="shared" si="75"/>
        <v/>
      </c>
      <c r="BQ187" s="9" t="str">
        <f t="shared" si="75"/>
        <v/>
      </c>
      <c r="BR187" s="9" t="str">
        <f t="shared" si="75"/>
        <v/>
      </c>
      <c r="BS187" s="9" t="str">
        <f t="shared" si="75"/>
        <v/>
      </c>
      <c r="BT187" s="9" t="str">
        <f t="shared" si="75"/>
        <v/>
      </c>
      <c r="BU187" s="9" t="str">
        <f t="shared" si="75"/>
        <v/>
      </c>
      <c r="BV187" s="9" t="str">
        <f t="shared" si="75"/>
        <v/>
      </c>
      <c r="BW187" s="9" t="str">
        <f t="shared" si="75"/>
        <v/>
      </c>
      <c r="BX187" s="9" t="str">
        <f t="shared" si="75"/>
        <v/>
      </c>
      <c r="BY187" s="9" t="str">
        <f t="shared" si="75"/>
        <v/>
      </c>
      <c r="BZ187" s="9" t="str">
        <f t="shared" si="75"/>
        <v/>
      </c>
    </row>
    <row r="188" spans="1:78" x14ac:dyDescent="0.25">
      <c r="A188" s="6">
        <v>355</v>
      </c>
      <c r="B188" s="3"/>
      <c r="C188" s="3">
        <v>1</v>
      </c>
      <c r="D188" s="3"/>
      <c r="E188" s="3">
        <v>1</v>
      </c>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v>2</v>
      </c>
      <c r="AH188" s="7">
        <f>SUMPRODUCT(MAX((Table1[post_position])*(Table1[topic_id]=$A188)))</f>
        <v>4</v>
      </c>
      <c r="AI188" s="7" t="str">
        <f>"http://chandoo.org/forums/topic/"&amp;VLOOKUP(A188,'All Topics Data'!$A$2:$C$1243,3,FALSE)</f>
        <v>http://chandoo.org/forums/topic/multiple-cell-range-highlight-based-on-the-time-of-the-day-during-an-event</v>
      </c>
      <c r="AJ188" s="7" t="str">
        <f>LEFT(VLOOKUP(A188,'All Topics Data'!$A$2:$C$1243,2,FALSE),40)&amp;REPT("…",LEN(VLOOKUP(A188,'All Topics Data'!$A$2:$C$1243,2,FALSE))&gt;40)</f>
        <v>Multiple cell range highlight based on t…</v>
      </c>
      <c r="AK188" s="9">
        <f t="shared" si="68"/>
        <v>0</v>
      </c>
      <c r="AL188" s="9">
        <f t="shared" si="76"/>
        <v>1</v>
      </c>
      <c r="AM188" s="9">
        <f t="shared" si="76"/>
        <v>0</v>
      </c>
      <c r="AN188" s="9">
        <f t="shared" si="76"/>
        <v>1</v>
      </c>
      <c r="AO188" s="9" t="str">
        <f t="shared" si="76"/>
        <v/>
      </c>
      <c r="AP188" s="9" t="str">
        <f t="shared" si="76"/>
        <v/>
      </c>
      <c r="AQ188" s="9" t="str">
        <f t="shared" si="76"/>
        <v/>
      </c>
      <c r="AR188" s="9" t="str">
        <f t="shared" si="76"/>
        <v/>
      </c>
      <c r="AS188" s="9" t="str">
        <f t="shared" si="76"/>
        <v/>
      </c>
      <c r="AT188" s="9" t="str">
        <f t="shared" si="76"/>
        <v/>
      </c>
      <c r="AU188" s="9" t="str">
        <f t="shared" si="73"/>
        <v/>
      </c>
      <c r="AV188" s="9" t="str">
        <f t="shared" si="73"/>
        <v/>
      </c>
      <c r="AW188" s="9" t="str">
        <f t="shared" si="73"/>
        <v/>
      </c>
      <c r="AX188" s="9" t="str">
        <f t="shared" si="73"/>
        <v/>
      </c>
      <c r="AY188" s="9" t="str">
        <f t="shared" si="73"/>
        <v/>
      </c>
      <c r="AZ188" s="9" t="str">
        <f t="shared" si="73"/>
        <v/>
      </c>
      <c r="BA188" s="9" t="str">
        <f t="shared" si="73"/>
        <v/>
      </c>
      <c r="BB188" s="9" t="str">
        <f t="shared" si="73"/>
        <v/>
      </c>
      <c r="BC188" s="9" t="str">
        <f t="shared" si="73"/>
        <v/>
      </c>
      <c r="BD188" s="9" t="str">
        <f t="shared" si="73"/>
        <v/>
      </c>
      <c r="BE188" s="9" t="str">
        <f t="shared" si="74"/>
        <v/>
      </c>
      <c r="BF188" s="9" t="str">
        <f t="shared" si="74"/>
        <v/>
      </c>
      <c r="BG188" s="9" t="str">
        <f t="shared" si="74"/>
        <v/>
      </c>
      <c r="BH188" s="9" t="str">
        <f t="shared" si="74"/>
        <v/>
      </c>
      <c r="BI188" s="9" t="str">
        <f t="shared" si="74"/>
        <v/>
      </c>
      <c r="BJ188" s="9" t="str">
        <f t="shared" si="74"/>
        <v/>
      </c>
      <c r="BK188" s="9" t="str">
        <f t="shared" si="74"/>
        <v/>
      </c>
      <c r="BL188" s="9" t="str">
        <f t="shared" si="74"/>
        <v/>
      </c>
      <c r="BM188" s="9" t="str">
        <f t="shared" si="74"/>
        <v/>
      </c>
      <c r="BN188" s="9" t="str">
        <f t="shared" si="74"/>
        <v/>
      </c>
      <c r="BO188" s="9" t="str">
        <f t="shared" si="75"/>
        <v/>
      </c>
      <c r="BP188" s="9" t="str">
        <f t="shared" si="75"/>
        <v/>
      </c>
      <c r="BQ188" s="9" t="str">
        <f t="shared" si="75"/>
        <v/>
      </c>
      <c r="BR188" s="9" t="str">
        <f t="shared" si="75"/>
        <v/>
      </c>
      <c r="BS188" s="9" t="str">
        <f t="shared" si="75"/>
        <v/>
      </c>
      <c r="BT188" s="9" t="str">
        <f t="shared" si="75"/>
        <v/>
      </c>
      <c r="BU188" s="9" t="str">
        <f t="shared" si="75"/>
        <v/>
      </c>
      <c r="BV188" s="9" t="str">
        <f t="shared" si="75"/>
        <v/>
      </c>
      <c r="BW188" s="9" t="str">
        <f t="shared" si="75"/>
        <v/>
      </c>
      <c r="BX188" s="9" t="str">
        <f t="shared" si="75"/>
        <v/>
      </c>
      <c r="BY188" s="9" t="str">
        <f t="shared" si="75"/>
        <v/>
      </c>
      <c r="BZ188" s="9" t="str">
        <f t="shared" si="75"/>
        <v/>
      </c>
    </row>
    <row r="189" spans="1:78" x14ac:dyDescent="0.25">
      <c r="A189" s="6">
        <v>356</v>
      </c>
      <c r="B189" s="3"/>
      <c r="C189" s="3">
        <v>1</v>
      </c>
      <c r="D189" s="3"/>
      <c r="E189" s="3">
        <v>1</v>
      </c>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v>2</v>
      </c>
      <c r="AH189" s="7">
        <f>SUMPRODUCT(MAX((Table1[post_position])*(Table1[topic_id]=$A189)))</f>
        <v>4</v>
      </c>
      <c r="AI189" s="7" t="str">
        <f>"http://chandoo.org/forums/topic/"&amp;VLOOKUP(A189,'All Topics Data'!$A$2:$C$1243,3,FALSE)</f>
        <v>http://chandoo.org/forums/topic/budget-vs-actual-chart-april-2009-post</v>
      </c>
      <c r="AJ189" s="7" t="str">
        <f>LEFT(VLOOKUP(A189,'All Topics Data'!$A$2:$C$1243,2,FALSE),40)&amp;REPT("…",LEN(VLOOKUP(A189,'All Topics Data'!$A$2:$C$1243,2,FALSE))&gt;40)</f>
        <v>Budget vs Actual Chart--April 2009 post</v>
      </c>
      <c r="AK189" s="9">
        <f t="shared" si="68"/>
        <v>0</v>
      </c>
      <c r="AL189" s="9">
        <f t="shared" si="76"/>
        <v>1</v>
      </c>
      <c r="AM189" s="9">
        <f t="shared" si="76"/>
        <v>0</v>
      </c>
      <c r="AN189" s="9">
        <f t="shared" si="76"/>
        <v>1</v>
      </c>
      <c r="AO189" s="9" t="str">
        <f t="shared" si="76"/>
        <v/>
      </c>
      <c r="AP189" s="9" t="str">
        <f t="shared" si="76"/>
        <v/>
      </c>
      <c r="AQ189" s="9" t="str">
        <f t="shared" si="76"/>
        <v/>
      </c>
      <c r="AR189" s="9" t="str">
        <f t="shared" si="76"/>
        <v/>
      </c>
      <c r="AS189" s="9" t="str">
        <f t="shared" si="76"/>
        <v/>
      </c>
      <c r="AT189" s="9" t="str">
        <f t="shared" si="76"/>
        <v/>
      </c>
      <c r="AU189" s="9" t="str">
        <f t="shared" si="73"/>
        <v/>
      </c>
      <c r="AV189" s="9" t="str">
        <f t="shared" si="73"/>
        <v/>
      </c>
      <c r="AW189" s="9" t="str">
        <f t="shared" si="73"/>
        <v/>
      </c>
      <c r="AX189" s="9" t="str">
        <f t="shared" si="73"/>
        <v/>
      </c>
      <c r="AY189" s="9" t="str">
        <f t="shared" si="73"/>
        <v/>
      </c>
      <c r="AZ189" s="9" t="str">
        <f t="shared" si="73"/>
        <v/>
      </c>
      <c r="BA189" s="9" t="str">
        <f t="shared" si="73"/>
        <v/>
      </c>
      <c r="BB189" s="9" t="str">
        <f t="shared" si="73"/>
        <v/>
      </c>
      <c r="BC189" s="9" t="str">
        <f t="shared" si="73"/>
        <v/>
      </c>
      <c r="BD189" s="9" t="str">
        <f t="shared" si="73"/>
        <v/>
      </c>
      <c r="BE189" s="9" t="str">
        <f t="shared" si="74"/>
        <v/>
      </c>
      <c r="BF189" s="9" t="str">
        <f t="shared" si="74"/>
        <v/>
      </c>
      <c r="BG189" s="9" t="str">
        <f t="shared" si="74"/>
        <v/>
      </c>
      <c r="BH189" s="9" t="str">
        <f t="shared" si="74"/>
        <v/>
      </c>
      <c r="BI189" s="9" t="str">
        <f t="shared" si="74"/>
        <v/>
      </c>
      <c r="BJ189" s="9" t="str">
        <f t="shared" si="74"/>
        <v/>
      </c>
      <c r="BK189" s="9" t="str">
        <f t="shared" si="74"/>
        <v/>
      </c>
      <c r="BL189" s="9" t="str">
        <f t="shared" si="74"/>
        <v/>
      </c>
      <c r="BM189" s="9" t="str">
        <f t="shared" si="74"/>
        <v/>
      </c>
      <c r="BN189" s="9" t="str">
        <f t="shared" si="74"/>
        <v/>
      </c>
      <c r="BO189" s="9" t="str">
        <f t="shared" si="75"/>
        <v/>
      </c>
      <c r="BP189" s="9" t="str">
        <f t="shared" si="75"/>
        <v/>
      </c>
      <c r="BQ189" s="9" t="str">
        <f t="shared" si="75"/>
        <v/>
      </c>
      <c r="BR189" s="9" t="str">
        <f t="shared" si="75"/>
        <v/>
      </c>
      <c r="BS189" s="9" t="str">
        <f t="shared" si="75"/>
        <v/>
      </c>
      <c r="BT189" s="9" t="str">
        <f t="shared" si="75"/>
        <v/>
      </c>
      <c r="BU189" s="9" t="str">
        <f t="shared" si="75"/>
        <v/>
      </c>
      <c r="BV189" s="9" t="str">
        <f t="shared" si="75"/>
        <v/>
      </c>
      <c r="BW189" s="9" t="str">
        <f t="shared" si="75"/>
        <v/>
      </c>
      <c r="BX189" s="9" t="str">
        <f t="shared" si="75"/>
        <v/>
      </c>
      <c r="BY189" s="9" t="str">
        <f t="shared" si="75"/>
        <v/>
      </c>
      <c r="BZ189" s="9" t="str">
        <f t="shared" si="75"/>
        <v/>
      </c>
    </row>
    <row r="190" spans="1:78" x14ac:dyDescent="0.25">
      <c r="A190" s="6">
        <v>357</v>
      </c>
      <c r="B190" s="3"/>
      <c r="C190" s="3">
        <v>1</v>
      </c>
      <c r="D190" s="3">
        <v>1</v>
      </c>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v>2</v>
      </c>
      <c r="AH190" s="7">
        <f>SUMPRODUCT(MAX((Table1[post_position])*(Table1[topic_id]=$A190)))</f>
        <v>3</v>
      </c>
      <c r="AI190" s="7" t="str">
        <f>"http://chandoo.org/forums/topic/"&amp;VLOOKUP(A190,'All Topics Data'!$A$2:$C$1243,3,FALSE)</f>
        <v>http://chandoo.org/forums/topic/help-me-auto-sort-without-using-row-or-any-macros</v>
      </c>
      <c r="AJ190" s="7" t="str">
        <f>LEFT(VLOOKUP(A190,'All Topics Data'!$A$2:$C$1243,2,FALSE),40)&amp;REPT("…",LEN(VLOOKUP(A190,'All Topics Data'!$A$2:$C$1243,2,FALSE))&gt;40)</f>
        <v>!!! HELP ME!!! Auto Sort - (without usin…</v>
      </c>
      <c r="AK190" s="9">
        <f t="shared" si="68"/>
        <v>0</v>
      </c>
      <c r="AL190" s="9">
        <f t="shared" si="76"/>
        <v>1</v>
      </c>
      <c r="AM190" s="9">
        <f t="shared" si="76"/>
        <v>1</v>
      </c>
      <c r="AN190" s="9" t="str">
        <f t="shared" si="76"/>
        <v/>
      </c>
      <c r="AO190" s="9" t="str">
        <f t="shared" si="76"/>
        <v/>
      </c>
      <c r="AP190" s="9" t="str">
        <f t="shared" si="76"/>
        <v/>
      </c>
      <c r="AQ190" s="9" t="str">
        <f t="shared" si="76"/>
        <v/>
      </c>
      <c r="AR190" s="9" t="str">
        <f t="shared" si="76"/>
        <v/>
      </c>
      <c r="AS190" s="9" t="str">
        <f t="shared" si="76"/>
        <v/>
      </c>
      <c r="AT190" s="9" t="str">
        <f t="shared" si="76"/>
        <v/>
      </c>
      <c r="AU190" s="9" t="str">
        <f t="shared" si="73"/>
        <v/>
      </c>
      <c r="AV190" s="9" t="str">
        <f t="shared" si="73"/>
        <v/>
      </c>
      <c r="AW190" s="9" t="str">
        <f t="shared" si="73"/>
        <v/>
      </c>
      <c r="AX190" s="9" t="str">
        <f t="shared" si="73"/>
        <v/>
      </c>
      <c r="AY190" s="9" t="str">
        <f t="shared" si="73"/>
        <v/>
      </c>
      <c r="AZ190" s="9" t="str">
        <f t="shared" si="73"/>
        <v/>
      </c>
      <c r="BA190" s="9" t="str">
        <f t="shared" si="73"/>
        <v/>
      </c>
      <c r="BB190" s="9" t="str">
        <f t="shared" si="73"/>
        <v/>
      </c>
      <c r="BC190" s="9" t="str">
        <f t="shared" si="73"/>
        <v/>
      </c>
      <c r="BD190" s="9" t="str">
        <f t="shared" si="73"/>
        <v/>
      </c>
      <c r="BE190" s="9" t="str">
        <f t="shared" si="74"/>
        <v/>
      </c>
      <c r="BF190" s="9" t="str">
        <f t="shared" si="74"/>
        <v/>
      </c>
      <c r="BG190" s="9" t="str">
        <f t="shared" si="74"/>
        <v/>
      </c>
      <c r="BH190" s="9" t="str">
        <f t="shared" si="74"/>
        <v/>
      </c>
      <c r="BI190" s="9" t="str">
        <f t="shared" si="74"/>
        <v/>
      </c>
      <c r="BJ190" s="9" t="str">
        <f t="shared" si="74"/>
        <v/>
      </c>
      <c r="BK190" s="9" t="str">
        <f t="shared" si="74"/>
        <v/>
      </c>
      <c r="BL190" s="9" t="str">
        <f t="shared" si="74"/>
        <v/>
      </c>
      <c r="BM190" s="9" t="str">
        <f t="shared" si="74"/>
        <v/>
      </c>
      <c r="BN190" s="9" t="str">
        <f t="shared" si="74"/>
        <v/>
      </c>
      <c r="BO190" s="9" t="str">
        <f t="shared" si="75"/>
        <v/>
      </c>
      <c r="BP190" s="9" t="str">
        <f t="shared" si="75"/>
        <v/>
      </c>
      <c r="BQ190" s="9" t="str">
        <f t="shared" si="75"/>
        <v/>
      </c>
      <c r="BR190" s="9" t="str">
        <f t="shared" si="75"/>
        <v/>
      </c>
      <c r="BS190" s="9" t="str">
        <f t="shared" si="75"/>
        <v/>
      </c>
      <c r="BT190" s="9" t="str">
        <f t="shared" si="75"/>
        <v/>
      </c>
      <c r="BU190" s="9" t="str">
        <f t="shared" si="75"/>
        <v/>
      </c>
      <c r="BV190" s="9" t="str">
        <f t="shared" si="75"/>
        <v/>
      </c>
      <c r="BW190" s="9" t="str">
        <f t="shared" si="75"/>
        <v/>
      </c>
      <c r="BX190" s="9" t="str">
        <f t="shared" si="75"/>
        <v/>
      </c>
      <c r="BY190" s="9" t="str">
        <f t="shared" si="75"/>
        <v/>
      </c>
      <c r="BZ190" s="9" t="str">
        <f t="shared" si="75"/>
        <v/>
      </c>
    </row>
    <row r="191" spans="1:78" x14ac:dyDescent="0.25">
      <c r="A191" s="6">
        <v>358</v>
      </c>
      <c r="B191" s="3"/>
      <c r="C191" s="3"/>
      <c r="D191" s="3">
        <v>1</v>
      </c>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v>1</v>
      </c>
      <c r="AH191" s="7">
        <f>SUMPRODUCT(MAX((Table1[post_position])*(Table1[topic_id]=$A191)))</f>
        <v>4</v>
      </c>
      <c r="AI191" s="7" t="str">
        <f>"http://chandoo.org/forums/topic/"&amp;VLOOKUP(A191,'All Topics Data'!$A$2:$C$1243,3,FALSE)</f>
        <v>http://chandoo.org/forums/topic/colorfunction</v>
      </c>
      <c r="AJ191" s="7" t="str">
        <f>LEFT(VLOOKUP(A191,'All Topics Data'!$A$2:$C$1243,2,FALSE),40)&amp;REPT("…",LEN(VLOOKUP(A191,'All Topics Data'!$A$2:$C$1243,2,FALSE))&gt;40)</f>
        <v>ColorFunction</v>
      </c>
      <c r="AK191" s="9">
        <f t="shared" si="68"/>
        <v>0</v>
      </c>
      <c r="AL191" s="9">
        <f t="shared" si="76"/>
        <v>0</v>
      </c>
      <c r="AM191" s="9">
        <f t="shared" si="76"/>
        <v>1</v>
      </c>
      <c r="AN191" s="9">
        <f t="shared" si="76"/>
        <v>0</v>
      </c>
      <c r="AO191" s="9" t="str">
        <f t="shared" si="76"/>
        <v/>
      </c>
      <c r="AP191" s="9" t="str">
        <f t="shared" si="76"/>
        <v/>
      </c>
      <c r="AQ191" s="9" t="str">
        <f t="shared" si="76"/>
        <v/>
      </c>
      <c r="AR191" s="9" t="str">
        <f t="shared" si="76"/>
        <v/>
      </c>
      <c r="AS191" s="9" t="str">
        <f t="shared" si="76"/>
        <v/>
      </c>
      <c r="AT191" s="9" t="str">
        <f t="shared" si="76"/>
        <v/>
      </c>
      <c r="AU191" s="9" t="str">
        <f t="shared" si="73"/>
        <v/>
      </c>
      <c r="AV191" s="9" t="str">
        <f t="shared" si="73"/>
        <v/>
      </c>
      <c r="AW191" s="9" t="str">
        <f t="shared" si="73"/>
        <v/>
      </c>
      <c r="AX191" s="9" t="str">
        <f t="shared" si="73"/>
        <v/>
      </c>
      <c r="AY191" s="9" t="str">
        <f t="shared" si="73"/>
        <v/>
      </c>
      <c r="AZ191" s="9" t="str">
        <f t="shared" si="73"/>
        <v/>
      </c>
      <c r="BA191" s="9" t="str">
        <f t="shared" si="73"/>
        <v/>
      </c>
      <c r="BB191" s="9" t="str">
        <f t="shared" si="73"/>
        <v/>
      </c>
      <c r="BC191" s="9" t="str">
        <f t="shared" si="73"/>
        <v/>
      </c>
      <c r="BD191" s="9" t="str">
        <f t="shared" si="73"/>
        <v/>
      </c>
      <c r="BE191" s="9" t="str">
        <f t="shared" si="74"/>
        <v/>
      </c>
      <c r="BF191" s="9" t="str">
        <f t="shared" si="74"/>
        <v/>
      </c>
      <c r="BG191" s="9" t="str">
        <f t="shared" si="74"/>
        <v/>
      </c>
      <c r="BH191" s="9" t="str">
        <f t="shared" si="74"/>
        <v/>
      </c>
      <c r="BI191" s="9" t="str">
        <f t="shared" si="74"/>
        <v/>
      </c>
      <c r="BJ191" s="9" t="str">
        <f t="shared" si="74"/>
        <v/>
      </c>
      <c r="BK191" s="9" t="str">
        <f t="shared" si="74"/>
        <v/>
      </c>
      <c r="BL191" s="9" t="str">
        <f t="shared" si="74"/>
        <v/>
      </c>
      <c r="BM191" s="9" t="str">
        <f t="shared" si="74"/>
        <v/>
      </c>
      <c r="BN191" s="9" t="str">
        <f t="shared" si="74"/>
        <v/>
      </c>
      <c r="BO191" s="9" t="str">
        <f t="shared" si="75"/>
        <v/>
      </c>
      <c r="BP191" s="9" t="str">
        <f t="shared" si="75"/>
        <v/>
      </c>
      <c r="BQ191" s="9" t="str">
        <f t="shared" si="75"/>
        <v/>
      </c>
      <c r="BR191" s="9" t="str">
        <f t="shared" si="75"/>
        <v/>
      </c>
      <c r="BS191" s="9" t="str">
        <f t="shared" si="75"/>
        <v/>
      </c>
      <c r="BT191" s="9" t="str">
        <f t="shared" si="75"/>
        <v/>
      </c>
      <c r="BU191" s="9" t="str">
        <f t="shared" si="75"/>
        <v/>
      </c>
      <c r="BV191" s="9" t="str">
        <f t="shared" si="75"/>
        <v/>
      </c>
      <c r="BW191" s="9" t="str">
        <f t="shared" si="75"/>
        <v/>
      </c>
      <c r="BX191" s="9" t="str">
        <f t="shared" si="75"/>
        <v/>
      </c>
      <c r="BY191" s="9" t="str">
        <f t="shared" si="75"/>
        <v/>
      </c>
      <c r="BZ191" s="9" t="str">
        <f t="shared" si="75"/>
        <v/>
      </c>
    </row>
    <row r="192" spans="1:78" x14ac:dyDescent="0.25">
      <c r="A192" s="6">
        <v>359</v>
      </c>
      <c r="B192" s="3"/>
      <c r="C192" s="3">
        <v>1</v>
      </c>
      <c r="D192" s="3"/>
      <c r="E192" s="3">
        <v>1</v>
      </c>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v>2</v>
      </c>
      <c r="AH192" s="7">
        <f>SUMPRODUCT(MAX((Table1[post_position])*(Table1[topic_id]=$A192)))</f>
        <v>5</v>
      </c>
      <c r="AI192" s="7" t="str">
        <f>"http://chandoo.org/forums/topic/"&amp;VLOOKUP(A192,'All Topics Data'!$A$2:$C$1243,3,FALSE)</f>
        <v>http://chandoo.org/forums/topic/embedded-vlookup-with-division</v>
      </c>
      <c r="AJ192" s="7" t="str">
        <f>LEFT(VLOOKUP(A192,'All Topics Data'!$A$2:$C$1243,2,FALSE),40)&amp;REPT("…",LEN(VLOOKUP(A192,'All Topics Data'!$A$2:$C$1243,2,FALSE))&gt;40)</f>
        <v>embedded vlookup with division</v>
      </c>
      <c r="AK192" s="9">
        <f t="shared" si="68"/>
        <v>0</v>
      </c>
      <c r="AL192" s="9">
        <f t="shared" si="76"/>
        <v>1</v>
      </c>
      <c r="AM192" s="9">
        <f t="shared" si="76"/>
        <v>0</v>
      </c>
      <c r="AN192" s="9">
        <f t="shared" si="76"/>
        <v>1</v>
      </c>
      <c r="AO192" s="9">
        <f t="shared" si="76"/>
        <v>0</v>
      </c>
      <c r="AP192" s="9" t="str">
        <f t="shared" si="76"/>
        <v/>
      </c>
      <c r="AQ192" s="9" t="str">
        <f t="shared" si="76"/>
        <v/>
      </c>
      <c r="AR192" s="9" t="str">
        <f t="shared" si="76"/>
        <v/>
      </c>
      <c r="AS192" s="9" t="str">
        <f t="shared" si="76"/>
        <v/>
      </c>
      <c r="AT192" s="9" t="str">
        <f t="shared" si="76"/>
        <v/>
      </c>
      <c r="AU192" s="9" t="str">
        <f t="shared" ref="AU192:BD201" si="77">IF(AU$4&lt;=$AH192,IFERROR(GETPIVOTDATA("Hui Reply?",$A$4,"topic_id",$A192,"post_position",AU$4),0),"")</f>
        <v/>
      </c>
      <c r="AV192" s="9" t="str">
        <f t="shared" si="77"/>
        <v/>
      </c>
      <c r="AW192" s="9" t="str">
        <f t="shared" si="77"/>
        <v/>
      </c>
      <c r="AX192" s="9" t="str">
        <f t="shared" si="77"/>
        <v/>
      </c>
      <c r="AY192" s="9" t="str">
        <f t="shared" si="77"/>
        <v/>
      </c>
      <c r="AZ192" s="9" t="str">
        <f t="shared" si="77"/>
        <v/>
      </c>
      <c r="BA192" s="9" t="str">
        <f t="shared" si="77"/>
        <v/>
      </c>
      <c r="BB192" s="9" t="str">
        <f t="shared" si="77"/>
        <v/>
      </c>
      <c r="BC192" s="9" t="str">
        <f t="shared" si="77"/>
        <v/>
      </c>
      <c r="BD192" s="9" t="str">
        <f t="shared" si="77"/>
        <v/>
      </c>
      <c r="BE192" s="9" t="str">
        <f t="shared" ref="BE192:BN201" si="78">IF(BE$4&lt;=$AH192,IFERROR(GETPIVOTDATA("Hui Reply?",$A$4,"topic_id",$A192,"post_position",BE$4),0),"")</f>
        <v/>
      </c>
      <c r="BF192" s="9" t="str">
        <f t="shared" si="78"/>
        <v/>
      </c>
      <c r="BG192" s="9" t="str">
        <f t="shared" si="78"/>
        <v/>
      </c>
      <c r="BH192" s="9" t="str">
        <f t="shared" si="78"/>
        <v/>
      </c>
      <c r="BI192" s="9" t="str">
        <f t="shared" si="78"/>
        <v/>
      </c>
      <c r="BJ192" s="9" t="str">
        <f t="shared" si="78"/>
        <v/>
      </c>
      <c r="BK192" s="9" t="str">
        <f t="shared" si="78"/>
        <v/>
      </c>
      <c r="BL192" s="9" t="str">
        <f t="shared" si="78"/>
        <v/>
      </c>
      <c r="BM192" s="9" t="str">
        <f t="shared" si="78"/>
        <v/>
      </c>
      <c r="BN192" s="9" t="str">
        <f t="shared" si="78"/>
        <v/>
      </c>
      <c r="BO192" s="9" t="str">
        <f t="shared" ref="BO192:BZ201" si="79">IF(BO$4&lt;=$AH192,IFERROR(GETPIVOTDATA("Hui Reply?",$A$4,"topic_id",$A192,"post_position",BO$4),0),"")</f>
        <v/>
      </c>
      <c r="BP192" s="9" t="str">
        <f t="shared" si="79"/>
        <v/>
      </c>
      <c r="BQ192" s="9" t="str">
        <f t="shared" si="79"/>
        <v/>
      </c>
      <c r="BR192" s="9" t="str">
        <f t="shared" si="79"/>
        <v/>
      </c>
      <c r="BS192" s="9" t="str">
        <f t="shared" si="79"/>
        <v/>
      </c>
      <c r="BT192" s="9" t="str">
        <f t="shared" si="79"/>
        <v/>
      </c>
      <c r="BU192" s="9" t="str">
        <f t="shared" si="79"/>
        <v/>
      </c>
      <c r="BV192" s="9" t="str">
        <f t="shared" si="79"/>
        <v/>
      </c>
      <c r="BW192" s="9" t="str">
        <f t="shared" si="79"/>
        <v/>
      </c>
      <c r="BX192" s="9" t="str">
        <f t="shared" si="79"/>
        <v/>
      </c>
      <c r="BY192" s="9" t="str">
        <f t="shared" si="79"/>
        <v/>
      </c>
      <c r="BZ192" s="9" t="str">
        <f t="shared" si="79"/>
        <v/>
      </c>
    </row>
    <row r="193" spans="1:78" x14ac:dyDescent="0.25">
      <c r="A193" s="6">
        <v>360</v>
      </c>
      <c r="B193" s="3"/>
      <c r="C193" s="3">
        <v>1</v>
      </c>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v>1</v>
      </c>
      <c r="AH193" s="7">
        <f>SUMPRODUCT(MAX((Table1[post_position])*(Table1[topic_id]=$A193)))</f>
        <v>2</v>
      </c>
      <c r="AI193" s="7" t="str">
        <f>"http://chandoo.org/forums/topic/"&amp;VLOOKUP(A193,'All Topics Data'!$A$2:$C$1243,3,FALSE)</f>
        <v>http://chandoo.org/forums/topic/embed-wmv-file-in-vba-user-form-for-dashboard-application</v>
      </c>
      <c r="AJ193" s="7" t="str">
        <f>LEFT(VLOOKUP(A193,'All Topics Data'!$A$2:$C$1243,2,FALSE),40)&amp;REPT("…",LEN(VLOOKUP(A193,'All Topics Data'!$A$2:$C$1243,2,FALSE))&gt;40)</f>
        <v>Embed wmv file in VBA user form for dash…</v>
      </c>
      <c r="AK193" s="9">
        <f t="shared" si="68"/>
        <v>0</v>
      </c>
      <c r="AL193" s="9">
        <f t="shared" ref="AL193:AT202" si="80">IF(AL$4&lt;=$AH193,IFERROR(GETPIVOTDATA("Hui Reply?",$A$4,"topic_id",$A193,"post_position",AL$4),0),"")</f>
        <v>1</v>
      </c>
      <c r="AM193" s="9" t="str">
        <f t="shared" si="80"/>
        <v/>
      </c>
      <c r="AN193" s="9" t="str">
        <f t="shared" si="80"/>
        <v/>
      </c>
      <c r="AO193" s="9" t="str">
        <f t="shared" si="80"/>
        <v/>
      </c>
      <c r="AP193" s="9" t="str">
        <f t="shared" si="80"/>
        <v/>
      </c>
      <c r="AQ193" s="9" t="str">
        <f t="shared" si="80"/>
        <v/>
      </c>
      <c r="AR193" s="9" t="str">
        <f t="shared" si="80"/>
        <v/>
      </c>
      <c r="AS193" s="9" t="str">
        <f t="shared" si="80"/>
        <v/>
      </c>
      <c r="AT193" s="9" t="str">
        <f t="shared" si="80"/>
        <v/>
      </c>
      <c r="AU193" s="9" t="str">
        <f t="shared" si="77"/>
        <v/>
      </c>
      <c r="AV193" s="9" t="str">
        <f t="shared" si="77"/>
        <v/>
      </c>
      <c r="AW193" s="9" t="str">
        <f t="shared" si="77"/>
        <v/>
      </c>
      <c r="AX193" s="9" t="str">
        <f t="shared" si="77"/>
        <v/>
      </c>
      <c r="AY193" s="9" t="str">
        <f t="shared" si="77"/>
        <v/>
      </c>
      <c r="AZ193" s="9" t="str">
        <f t="shared" si="77"/>
        <v/>
      </c>
      <c r="BA193" s="9" t="str">
        <f t="shared" si="77"/>
        <v/>
      </c>
      <c r="BB193" s="9" t="str">
        <f t="shared" si="77"/>
        <v/>
      </c>
      <c r="BC193" s="9" t="str">
        <f t="shared" si="77"/>
        <v/>
      </c>
      <c r="BD193" s="9" t="str">
        <f t="shared" si="77"/>
        <v/>
      </c>
      <c r="BE193" s="9" t="str">
        <f t="shared" si="78"/>
        <v/>
      </c>
      <c r="BF193" s="9" t="str">
        <f t="shared" si="78"/>
        <v/>
      </c>
      <c r="BG193" s="9" t="str">
        <f t="shared" si="78"/>
        <v/>
      </c>
      <c r="BH193" s="9" t="str">
        <f t="shared" si="78"/>
        <v/>
      </c>
      <c r="BI193" s="9" t="str">
        <f t="shared" si="78"/>
        <v/>
      </c>
      <c r="BJ193" s="9" t="str">
        <f t="shared" si="78"/>
        <v/>
      </c>
      <c r="BK193" s="9" t="str">
        <f t="shared" si="78"/>
        <v/>
      </c>
      <c r="BL193" s="9" t="str">
        <f t="shared" si="78"/>
        <v/>
      </c>
      <c r="BM193" s="9" t="str">
        <f t="shared" si="78"/>
        <v/>
      </c>
      <c r="BN193" s="9" t="str">
        <f t="shared" si="78"/>
        <v/>
      </c>
      <c r="BO193" s="9" t="str">
        <f t="shared" si="79"/>
        <v/>
      </c>
      <c r="BP193" s="9" t="str">
        <f t="shared" si="79"/>
        <v/>
      </c>
      <c r="BQ193" s="9" t="str">
        <f t="shared" si="79"/>
        <v/>
      </c>
      <c r="BR193" s="9" t="str">
        <f t="shared" si="79"/>
        <v/>
      </c>
      <c r="BS193" s="9" t="str">
        <f t="shared" si="79"/>
        <v/>
      </c>
      <c r="BT193" s="9" t="str">
        <f t="shared" si="79"/>
        <v/>
      </c>
      <c r="BU193" s="9" t="str">
        <f t="shared" si="79"/>
        <v/>
      </c>
      <c r="BV193" s="9" t="str">
        <f t="shared" si="79"/>
        <v/>
      </c>
      <c r="BW193" s="9" t="str">
        <f t="shared" si="79"/>
        <v/>
      </c>
      <c r="BX193" s="9" t="str">
        <f t="shared" si="79"/>
        <v/>
      </c>
      <c r="BY193" s="9" t="str">
        <f t="shared" si="79"/>
        <v/>
      </c>
      <c r="BZ193" s="9" t="str">
        <f t="shared" si="79"/>
        <v/>
      </c>
    </row>
    <row r="194" spans="1:78" x14ac:dyDescent="0.25">
      <c r="A194" s="6">
        <v>361</v>
      </c>
      <c r="B194" s="3"/>
      <c r="C194" s="3">
        <v>1</v>
      </c>
      <c r="D194" s="3"/>
      <c r="E194" s="3">
        <v>1</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v>2</v>
      </c>
      <c r="AH194" s="7">
        <f>SUMPRODUCT(MAX((Table1[post_position])*(Table1[topic_id]=$A194)))</f>
        <v>4</v>
      </c>
      <c r="AI194" s="7" t="str">
        <f>"http://chandoo.org/forums/topic/"&amp;VLOOKUP(A194,'All Topics Data'!$A$2:$C$1243,3,FALSE)</f>
        <v>http://chandoo.org/forums/topic/applicationonkey</v>
      </c>
      <c r="AJ194" s="7" t="str">
        <f>LEFT(VLOOKUP(A194,'All Topics Data'!$A$2:$C$1243,2,FALSE),40)&amp;REPT("…",LEN(VLOOKUP(A194,'All Topics Data'!$A$2:$C$1243,2,FALSE))&gt;40)</f>
        <v>Application.OnKey</v>
      </c>
      <c r="AK194" s="9">
        <f t="shared" si="68"/>
        <v>0</v>
      </c>
      <c r="AL194" s="9">
        <f t="shared" si="80"/>
        <v>1</v>
      </c>
      <c r="AM194" s="9">
        <f t="shared" si="80"/>
        <v>0</v>
      </c>
      <c r="AN194" s="9">
        <f t="shared" si="80"/>
        <v>1</v>
      </c>
      <c r="AO194" s="9" t="str">
        <f t="shared" si="80"/>
        <v/>
      </c>
      <c r="AP194" s="9" t="str">
        <f t="shared" si="80"/>
        <v/>
      </c>
      <c r="AQ194" s="9" t="str">
        <f t="shared" si="80"/>
        <v/>
      </c>
      <c r="AR194" s="9" t="str">
        <f t="shared" si="80"/>
        <v/>
      </c>
      <c r="AS194" s="9" t="str">
        <f t="shared" si="80"/>
        <v/>
      </c>
      <c r="AT194" s="9" t="str">
        <f t="shared" si="80"/>
        <v/>
      </c>
      <c r="AU194" s="9" t="str">
        <f t="shared" si="77"/>
        <v/>
      </c>
      <c r="AV194" s="9" t="str">
        <f t="shared" si="77"/>
        <v/>
      </c>
      <c r="AW194" s="9" t="str">
        <f t="shared" si="77"/>
        <v/>
      </c>
      <c r="AX194" s="9" t="str">
        <f t="shared" si="77"/>
        <v/>
      </c>
      <c r="AY194" s="9" t="str">
        <f t="shared" si="77"/>
        <v/>
      </c>
      <c r="AZ194" s="9" t="str">
        <f t="shared" si="77"/>
        <v/>
      </c>
      <c r="BA194" s="9" t="str">
        <f t="shared" si="77"/>
        <v/>
      </c>
      <c r="BB194" s="9" t="str">
        <f t="shared" si="77"/>
        <v/>
      </c>
      <c r="BC194" s="9" t="str">
        <f t="shared" si="77"/>
        <v/>
      </c>
      <c r="BD194" s="9" t="str">
        <f t="shared" si="77"/>
        <v/>
      </c>
      <c r="BE194" s="9" t="str">
        <f t="shared" si="78"/>
        <v/>
      </c>
      <c r="BF194" s="9" t="str">
        <f t="shared" si="78"/>
        <v/>
      </c>
      <c r="BG194" s="9" t="str">
        <f t="shared" si="78"/>
        <v/>
      </c>
      <c r="BH194" s="9" t="str">
        <f t="shared" si="78"/>
        <v/>
      </c>
      <c r="BI194" s="9" t="str">
        <f t="shared" si="78"/>
        <v/>
      </c>
      <c r="BJ194" s="9" t="str">
        <f t="shared" si="78"/>
        <v/>
      </c>
      <c r="BK194" s="9" t="str">
        <f t="shared" si="78"/>
        <v/>
      </c>
      <c r="BL194" s="9" t="str">
        <f t="shared" si="78"/>
        <v/>
      </c>
      <c r="BM194" s="9" t="str">
        <f t="shared" si="78"/>
        <v/>
      </c>
      <c r="BN194" s="9" t="str">
        <f t="shared" si="78"/>
        <v/>
      </c>
      <c r="BO194" s="9" t="str">
        <f t="shared" si="79"/>
        <v/>
      </c>
      <c r="BP194" s="9" t="str">
        <f t="shared" si="79"/>
        <v/>
      </c>
      <c r="BQ194" s="9" t="str">
        <f t="shared" si="79"/>
        <v/>
      </c>
      <c r="BR194" s="9" t="str">
        <f t="shared" si="79"/>
        <v/>
      </c>
      <c r="BS194" s="9" t="str">
        <f t="shared" si="79"/>
        <v/>
      </c>
      <c r="BT194" s="9" t="str">
        <f t="shared" si="79"/>
        <v/>
      </c>
      <c r="BU194" s="9" t="str">
        <f t="shared" si="79"/>
        <v/>
      </c>
      <c r="BV194" s="9" t="str">
        <f t="shared" si="79"/>
        <v/>
      </c>
      <c r="BW194" s="9" t="str">
        <f t="shared" si="79"/>
        <v/>
      </c>
      <c r="BX194" s="9" t="str">
        <f t="shared" si="79"/>
        <v/>
      </c>
      <c r="BY194" s="9" t="str">
        <f t="shared" si="79"/>
        <v/>
      </c>
      <c r="BZ194" s="9" t="str">
        <f t="shared" si="79"/>
        <v/>
      </c>
    </row>
    <row r="195" spans="1:78" x14ac:dyDescent="0.25">
      <c r="A195" s="6">
        <v>368</v>
      </c>
      <c r="B195" s="3"/>
      <c r="C195" s="3">
        <v>1</v>
      </c>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v>1</v>
      </c>
      <c r="AH195" s="7">
        <f>SUMPRODUCT(MAX((Table1[post_position])*(Table1[topic_id]=$A195)))</f>
        <v>4</v>
      </c>
      <c r="AI195" s="7" t="str">
        <f>"http://chandoo.org/forums/topic/"&amp;VLOOKUP(A195,'All Topics Data'!$A$2:$C$1243,3,FALSE)</f>
        <v>http://chandoo.org/forums/topic/need-macro-to-reformat-cell-but-leave-value-alone</v>
      </c>
      <c r="AJ195" s="7" t="str">
        <f>LEFT(VLOOKUP(A195,'All Topics Data'!$A$2:$C$1243,2,FALSE),40)&amp;REPT("…",LEN(VLOOKUP(A195,'All Topics Data'!$A$2:$C$1243,2,FALSE))&gt;40)</f>
        <v>Need macro to reformat cell, but leave v…</v>
      </c>
      <c r="AK195" s="9">
        <f t="shared" si="68"/>
        <v>0</v>
      </c>
      <c r="AL195" s="9">
        <f t="shared" si="80"/>
        <v>1</v>
      </c>
      <c r="AM195" s="9">
        <f t="shared" si="80"/>
        <v>0</v>
      </c>
      <c r="AN195" s="9">
        <f t="shared" si="80"/>
        <v>0</v>
      </c>
      <c r="AO195" s="9" t="str">
        <f t="shared" si="80"/>
        <v/>
      </c>
      <c r="AP195" s="9" t="str">
        <f t="shared" si="80"/>
        <v/>
      </c>
      <c r="AQ195" s="9" t="str">
        <f t="shared" si="80"/>
        <v/>
      </c>
      <c r="AR195" s="9" t="str">
        <f t="shared" si="80"/>
        <v/>
      </c>
      <c r="AS195" s="9" t="str">
        <f t="shared" si="80"/>
        <v/>
      </c>
      <c r="AT195" s="9" t="str">
        <f t="shared" si="80"/>
        <v/>
      </c>
      <c r="AU195" s="9" t="str">
        <f t="shared" si="77"/>
        <v/>
      </c>
      <c r="AV195" s="9" t="str">
        <f t="shared" si="77"/>
        <v/>
      </c>
      <c r="AW195" s="9" t="str">
        <f t="shared" si="77"/>
        <v/>
      </c>
      <c r="AX195" s="9" t="str">
        <f t="shared" si="77"/>
        <v/>
      </c>
      <c r="AY195" s="9" t="str">
        <f t="shared" si="77"/>
        <v/>
      </c>
      <c r="AZ195" s="9" t="str">
        <f t="shared" si="77"/>
        <v/>
      </c>
      <c r="BA195" s="9" t="str">
        <f t="shared" si="77"/>
        <v/>
      </c>
      <c r="BB195" s="9" t="str">
        <f t="shared" si="77"/>
        <v/>
      </c>
      <c r="BC195" s="9" t="str">
        <f t="shared" si="77"/>
        <v/>
      </c>
      <c r="BD195" s="9" t="str">
        <f t="shared" si="77"/>
        <v/>
      </c>
      <c r="BE195" s="9" t="str">
        <f t="shared" si="78"/>
        <v/>
      </c>
      <c r="BF195" s="9" t="str">
        <f t="shared" si="78"/>
        <v/>
      </c>
      <c r="BG195" s="9" t="str">
        <f t="shared" si="78"/>
        <v/>
      </c>
      <c r="BH195" s="9" t="str">
        <f t="shared" si="78"/>
        <v/>
      </c>
      <c r="BI195" s="9" t="str">
        <f t="shared" si="78"/>
        <v/>
      </c>
      <c r="BJ195" s="9" t="str">
        <f t="shared" si="78"/>
        <v/>
      </c>
      <c r="BK195" s="9" t="str">
        <f t="shared" si="78"/>
        <v/>
      </c>
      <c r="BL195" s="9" t="str">
        <f t="shared" si="78"/>
        <v/>
      </c>
      <c r="BM195" s="9" t="str">
        <f t="shared" si="78"/>
        <v/>
      </c>
      <c r="BN195" s="9" t="str">
        <f t="shared" si="78"/>
        <v/>
      </c>
      <c r="BO195" s="9" t="str">
        <f t="shared" si="79"/>
        <v/>
      </c>
      <c r="BP195" s="9" t="str">
        <f t="shared" si="79"/>
        <v/>
      </c>
      <c r="BQ195" s="9" t="str">
        <f t="shared" si="79"/>
        <v/>
      </c>
      <c r="BR195" s="9" t="str">
        <f t="shared" si="79"/>
        <v/>
      </c>
      <c r="BS195" s="9" t="str">
        <f t="shared" si="79"/>
        <v/>
      </c>
      <c r="BT195" s="9" t="str">
        <f t="shared" si="79"/>
        <v/>
      </c>
      <c r="BU195" s="9" t="str">
        <f t="shared" si="79"/>
        <v/>
      </c>
      <c r="BV195" s="9" t="str">
        <f t="shared" si="79"/>
        <v/>
      </c>
      <c r="BW195" s="9" t="str">
        <f t="shared" si="79"/>
        <v/>
      </c>
      <c r="BX195" s="9" t="str">
        <f t="shared" si="79"/>
        <v/>
      </c>
      <c r="BY195" s="9" t="str">
        <f t="shared" si="79"/>
        <v/>
      </c>
      <c r="BZ195" s="9" t="str">
        <f t="shared" si="79"/>
        <v/>
      </c>
    </row>
    <row r="196" spans="1:78" x14ac:dyDescent="0.25">
      <c r="A196" s="6">
        <v>369</v>
      </c>
      <c r="B196" s="3"/>
      <c r="C196" s="3">
        <v>1</v>
      </c>
      <c r="D196" s="3"/>
      <c r="E196" s="3">
        <v>1</v>
      </c>
      <c r="F196" s="3">
        <v>1</v>
      </c>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v>3</v>
      </c>
      <c r="AH196" s="7">
        <f>SUMPRODUCT(MAX((Table1[post_position])*(Table1[topic_id]=$A196)))</f>
        <v>6</v>
      </c>
      <c r="AI196" s="7" t="str">
        <f>"http://chandoo.org/forums/topic/"&amp;VLOOKUP(A196,'All Topics Data'!$A$2:$C$1243,3,FALSE)</f>
        <v>http://chandoo.org/forums/topic/lookup-with-multiple-corresponding-value</v>
      </c>
      <c r="AJ196" s="7" t="str">
        <f>LEFT(VLOOKUP(A196,'All Topics Data'!$A$2:$C$1243,2,FALSE),40)&amp;REPT("…",LEN(VLOOKUP(A196,'All Topics Data'!$A$2:$C$1243,2,FALSE))&gt;40)</f>
        <v>lookup with multiple corresponding value</v>
      </c>
      <c r="AK196" s="9">
        <f t="shared" si="68"/>
        <v>0</v>
      </c>
      <c r="AL196" s="9">
        <f t="shared" si="80"/>
        <v>1</v>
      </c>
      <c r="AM196" s="9">
        <f t="shared" si="80"/>
        <v>0</v>
      </c>
      <c r="AN196" s="9">
        <f t="shared" si="80"/>
        <v>1</v>
      </c>
      <c r="AO196" s="9">
        <f t="shared" si="80"/>
        <v>1</v>
      </c>
      <c r="AP196" s="9">
        <f t="shared" si="80"/>
        <v>0</v>
      </c>
      <c r="AQ196" s="9" t="str">
        <f t="shared" si="80"/>
        <v/>
      </c>
      <c r="AR196" s="9" t="str">
        <f t="shared" si="80"/>
        <v/>
      </c>
      <c r="AS196" s="9" t="str">
        <f t="shared" si="80"/>
        <v/>
      </c>
      <c r="AT196" s="9" t="str">
        <f t="shared" si="80"/>
        <v/>
      </c>
      <c r="AU196" s="9" t="str">
        <f t="shared" si="77"/>
        <v/>
      </c>
      <c r="AV196" s="9" t="str">
        <f t="shared" si="77"/>
        <v/>
      </c>
      <c r="AW196" s="9" t="str">
        <f t="shared" si="77"/>
        <v/>
      </c>
      <c r="AX196" s="9" t="str">
        <f t="shared" si="77"/>
        <v/>
      </c>
      <c r="AY196" s="9" t="str">
        <f t="shared" si="77"/>
        <v/>
      </c>
      <c r="AZ196" s="9" t="str">
        <f t="shared" si="77"/>
        <v/>
      </c>
      <c r="BA196" s="9" t="str">
        <f t="shared" si="77"/>
        <v/>
      </c>
      <c r="BB196" s="9" t="str">
        <f t="shared" si="77"/>
        <v/>
      </c>
      <c r="BC196" s="9" t="str">
        <f t="shared" si="77"/>
        <v/>
      </c>
      <c r="BD196" s="9" t="str">
        <f t="shared" si="77"/>
        <v/>
      </c>
      <c r="BE196" s="9" t="str">
        <f t="shared" si="78"/>
        <v/>
      </c>
      <c r="BF196" s="9" t="str">
        <f t="shared" si="78"/>
        <v/>
      </c>
      <c r="BG196" s="9" t="str">
        <f t="shared" si="78"/>
        <v/>
      </c>
      <c r="BH196" s="9" t="str">
        <f t="shared" si="78"/>
        <v/>
      </c>
      <c r="BI196" s="9" t="str">
        <f t="shared" si="78"/>
        <v/>
      </c>
      <c r="BJ196" s="9" t="str">
        <f t="shared" si="78"/>
        <v/>
      </c>
      <c r="BK196" s="9" t="str">
        <f t="shared" si="78"/>
        <v/>
      </c>
      <c r="BL196" s="9" t="str">
        <f t="shared" si="78"/>
        <v/>
      </c>
      <c r="BM196" s="9" t="str">
        <f t="shared" si="78"/>
        <v/>
      </c>
      <c r="BN196" s="9" t="str">
        <f t="shared" si="78"/>
        <v/>
      </c>
      <c r="BO196" s="9" t="str">
        <f t="shared" si="79"/>
        <v/>
      </c>
      <c r="BP196" s="9" t="str">
        <f t="shared" si="79"/>
        <v/>
      </c>
      <c r="BQ196" s="9" t="str">
        <f t="shared" si="79"/>
        <v/>
      </c>
      <c r="BR196" s="9" t="str">
        <f t="shared" si="79"/>
        <v/>
      </c>
      <c r="BS196" s="9" t="str">
        <f t="shared" si="79"/>
        <v/>
      </c>
      <c r="BT196" s="9" t="str">
        <f t="shared" si="79"/>
        <v/>
      </c>
      <c r="BU196" s="9" t="str">
        <f t="shared" si="79"/>
        <v/>
      </c>
      <c r="BV196" s="9" t="str">
        <f t="shared" si="79"/>
        <v/>
      </c>
      <c r="BW196" s="9" t="str">
        <f t="shared" si="79"/>
        <v/>
      </c>
      <c r="BX196" s="9" t="str">
        <f t="shared" si="79"/>
        <v/>
      </c>
      <c r="BY196" s="9" t="str">
        <f t="shared" si="79"/>
        <v/>
      </c>
      <c r="BZ196" s="9" t="str">
        <f t="shared" si="79"/>
        <v/>
      </c>
    </row>
    <row r="197" spans="1:78" x14ac:dyDescent="0.25">
      <c r="A197" s="6">
        <v>371</v>
      </c>
      <c r="B197" s="3"/>
      <c r="C197" s="3">
        <v>1</v>
      </c>
      <c r="D197" s="3"/>
      <c r="E197" s="3"/>
      <c r="F197" s="3">
        <v>1</v>
      </c>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v>2</v>
      </c>
      <c r="AH197" s="7">
        <f>SUMPRODUCT(MAX((Table1[post_position])*(Table1[topic_id]=$A197)))</f>
        <v>7</v>
      </c>
      <c r="AI197" s="7" t="str">
        <f>"http://chandoo.org/forums/topic/"&amp;VLOOKUP(A197,'All Topics Data'!$A$2:$C$1243,3,FALSE)</f>
        <v>http://chandoo.org/forums/topic/production-schedule-breakouts</v>
      </c>
      <c r="AJ197" s="7" t="str">
        <f>LEFT(VLOOKUP(A197,'All Topics Data'!$A$2:$C$1243,2,FALSE),40)&amp;REPT("…",LEN(VLOOKUP(A197,'All Topics Data'!$A$2:$C$1243,2,FALSE))&gt;40)</f>
        <v>Production Schedule Breakouts</v>
      </c>
      <c r="AK197" s="9">
        <f t="shared" si="68"/>
        <v>0</v>
      </c>
      <c r="AL197" s="9">
        <f t="shared" si="80"/>
        <v>1</v>
      </c>
      <c r="AM197" s="9">
        <f t="shared" si="80"/>
        <v>0</v>
      </c>
      <c r="AN197" s="9">
        <f t="shared" si="80"/>
        <v>0</v>
      </c>
      <c r="AO197" s="9">
        <f t="shared" si="80"/>
        <v>1</v>
      </c>
      <c r="AP197" s="9">
        <f t="shared" si="80"/>
        <v>0</v>
      </c>
      <c r="AQ197" s="9">
        <f t="shared" si="80"/>
        <v>0</v>
      </c>
      <c r="AR197" s="9" t="str">
        <f t="shared" si="80"/>
        <v/>
      </c>
      <c r="AS197" s="9" t="str">
        <f t="shared" si="80"/>
        <v/>
      </c>
      <c r="AT197" s="9" t="str">
        <f t="shared" si="80"/>
        <v/>
      </c>
      <c r="AU197" s="9" t="str">
        <f t="shared" si="77"/>
        <v/>
      </c>
      <c r="AV197" s="9" t="str">
        <f t="shared" si="77"/>
        <v/>
      </c>
      <c r="AW197" s="9" t="str">
        <f t="shared" si="77"/>
        <v/>
      </c>
      <c r="AX197" s="9" t="str">
        <f t="shared" si="77"/>
        <v/>
      </c>
      <c r="AY197" s="9" t="str">
        <f t="shared" si="77"/>
        <v/>
      </c>
      <c r="AZ197" s="9" t="str">
        <f t="shared" si="77"/>
        <v/>
      </c>
      <c r="BA197" s="9" t="str">
        <f t="shared" si="77"/>
        <v/>
      </c>
      <c r="BB197" s="9" t="str">
        <f t="shared" si="77"/>
        <v/>
      </c>
      <c r="BC197" s="9" t="str">
        <f t="shared" si="77"/>
        <v/>
      </c>
      <c r="BD197" s="9" t="str">
        <f t="shared" si="77"/>
        <v/>
      </c>
      <c r="BE197" s="9" t="str">
        <f t="shared" si="78"/>
        <v/>
      </c>
      <c r="BF197" s="9" t="str">
        <f t="shared" si="78"/>
        <v/>
      </c>
      <c r="BG197" s="9" t="str">
        <f t="shared" si="78"/>
        <v/>
      </c>
      <c r="BH197" s="9" t="str">
        <f t="shared" si="78"/>
        <v/>
      </c>
      <c r="BI197" s="9" t="str">
        <f t="shared" si="78"/>
        <v/>
      </c>
      <c r="BJ197" s="9" t="str">
        <f t="shared" si="78"/>
        <v/>
      </c>
      <c r="BK197" s="9" t="str">
        <f t="shared" si="78"/>
        <v/>
      </c>
      <c r="BL197" s="9" t="str">
        <f t="shared" si="78"/>
        <v/>
      </c>
      <c r="BM197" s="9" t="str">
        <f t="shared" si="78"/>
        <v/>
      </c>
      <c r="BN197" s="9" t="str">
        <f t="shared" si="78"/>
        <v/>
      </c>
      <c r="BO197" s="9" t="str">
        <f t="shared" si="79"/>
        <v/>
      </c>
      <c r="BP197" s="9" t="str">
        <f t="shared" si="79"/>
        <v/>
      </c>
      <c r="BQ197" s="9" t="str">
        <f t="shared" si="79"/>
        <v/>
      </c>
      <c r="BR197" s="9" t="str">
        <f t="shared" si="79"/>
        <v/>
      </c>
      <c r="BS197" s="9" t="str">
        <f t="shared" si="79"/>
        <v/>
      </c>
      <c r="BT197" s="9" t="str">
        <f t="shared" si="79"/>
        <v/>
      </c>
      <c r="BU197" s="9" t="str">
        <f t="shared" si="79"/>
        <v/>
      </c>
      <c r="BV197" s="9" t="str">
        <f t="shared" si="79"/>
        <v/>
      </c>
      <c r="BW197" s="9" t="str">
        <f t="shared" si="79"/>
        <v/>
      </c>
      <c r="BX197" s="9" t="str">
        <f t="shared" si="79"/>
        <v/>
      </c>
      <c r="BY197" s="9" t="str">
        <f t="shared" si="79"/>
        <v/>
      </c>
      <c r="BZ197" s="9" t="str">
        <f t="shared" si="79"/>
        <v/>
      </c>
    </row>
    <row r="198" spans="1:78" x14ac:dyDescent="0.25">
      <c r="A198" s="6">
        <v>373</v>
      </c>
      <c r="B198" s="3"/>
      <c r="C198" s="3">
        <v>1</v>
      </c>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v>1</v>
      </c>
      <c r="AH198" s="7">
        <f>SUMPRODUCT(MAX((Table1[post_position])*(Table1[topic_id]=$A198)))</f>
        <v>5</v>
      </c>
      <c r="AI198" s="7" t="str">
        <f>"http://chandoo.org/forums/topic/"&amp;VLOOKUP(A198,'All Topics Data'!$A$2:$C$1243,3,FALSE)</f>
        <v>http://chandoo.org/forums/topic/averages-in-pivot-tables-2003</v>
      </c>
      <c r="AJ198" s="7" t="str">
        <f>LEFT(VLOOKUP(A198,'All Topics Data'!$A$2:$C$1243,2,FALSE),40)&amp;REPT("…",LEN(VLOOKUP(A198,'All Topics Data'!$A$2:$C$1243,2,FALSE))&gt;40)</f>
        <v>Averages in Pivot Tables 2003</v>
      </c>
      <c r="AK198" s="9">
        <f t="shared" si="68"/>
        <v>0</v>
      </c>
      <c r="AL198" s="9">
        <f t="shared" si="80"/>
        <v>1</v>
      </c>
      <c r="AM198" s="9">
        <f t="shared" si="80"/>
        <v>0</v>
      </c>
      <c r="AN198" s="9">
        <f t="shared" si="80"/>
        <v>0</v>
      </c>
      <c r="AO198" s="9">
        <f t="shared" si="80"/>
        <v>0</v>
      </c>
      <c r="AP198" s="9" t="str">
        <f t="shared" si="80"/>
        <v/>
      </c>
      <c r="AQ198" s="9" t="str">
        <f t="shared" si="80"/>
        <v/>
      </c>
      <c r="AR198" s="9" t="str">
        <f t="shared" si="80"/>
        <v/>
      </c>
      <c r="AS198" s="9" t="str">
        <f t="shared" si="80"/>
        <v/>
      </c>
      <c r="AT198" s="9" t="str">
        <f t="shared" si="80"/>
        <v/>
      </c>
      <c r="AU198" s="9" t="str">
        <f t="shared" si="77"/>
        <v/>
      </c>
      <c r="AV198" s="9" t="str">
        <f t="shared" si="77"/>
        <v/>
      </c>
      <c r="AW198" s="9" t="str">
        <f t="shared" si="77"/>
        <v/>
      </c>
      <c r="AX198" s="9" t="str">
        <f t="shared" si="77"/>
        <v/>
      </c>
      <c r="AY198" s="9" t="str">
        <f t="shared" si="77"/>
        <v/>
      </c>
      <c r="AZ198" s="9" t="str">
        <f t="shared" si="77"/>
        <v/>
      </c>
      <c r="BA198" s="9" t="str">
        <f t="shared" si="77"/>
        <v/>
      </c>
      <c r="BB198" s="9" t="str">
        <f t="shared" si="77"/>
        <v/>
      </c>
      <c r="BC198" s="9" t="str">
        <f t="shared" si="77"/>
        <v/>
      </c>
      <c r="BD198" s="9" t="str">
        <f t="shared" si="77"/>
        <v/>
      </c>
      <c r="BE198" s="9" t="str">
        <f t="shared" si="78"/>
        <v/>
      </c>
      <c r="BF198" s="9" t="str">
        <f t="shared" si="78"/>
        <v/>
      </c>
      <c r="BG198" s="9" t="str">
        <f t="shared" si="78"/>
        <v/>
      </c>
      <c r="BH198" s="9" t="str">
        <f t="shared" si="78"/>
        <v/>
      </c>
      <c r="BI198" s="9" t="str">
        <f t="shared" si="78"/>
        <v/>
      </c>
      <c r="BJ198" s="9" t="str">
        <f t="shared" si="78"/>
        <v/>
      </c>
      <c r="BK198" s="9" t="str">
        <f t="shared" si="78"/>
        <v/>
      </c>
      <c r="BL198" s="9" t="str">
        <f t="shared" si="78"/>
        <v/>
      </c>
      <c r="BM198" s="9" t="str">
        <f t="shared" si="78"/>
        <v/>
      </c>
      <c r="BN198" s="9" t="str">
        <f t="shared" si="78"/>
        <v/>
      </c>
      <c r="BO198" s="9" t="str">
        <f t="shared" si="79"/>
        <v/>
      </c>
      <c r="BP198" s="9" t="str">
        <f t="shared" si="79"/>
        <v/>
      </c>
      <c r="BQ198" s="9" t="str">
        <f t="shared" si="79"/>
        <v/>
      </c>
      <c r="BR198" s="9" t="str">
        <f t="shared" si="79"/>
        <v/>
      </c>
      <c r="BS198" s="9" t="str">
        <f t="shared" si="79"/>
        <v/>
      </c>
      <c r="BT198" s="9" t="str">
        <f t="shared" si="79"/>
        <v/>
      </c>
      <c r="BU198" s="9" t="str">
        <f t="shared" si="79"/>
        <v/>
      </c>
      <c r="BV198" s="9" t="str">
        <f t="shared" si="79"/>
        <v/>
      </c>
      <c r="BW198" s="9" t="str">
        <f t="shared" si="79"/>
        <v/>
      </c>
      <c r="BX198" s="9" t="str">
        <f t="shared" si="79"/>
        <v/>
      </c>
      <c r="BY198" s="9" t="str">
        <f t="shared" si="79"/>
        <v/>
      </c>
      <c r="BZ198" s="9" t="str">
        <f t="shared" si="79"/>
        <v/>
      </c>
    </row>
    <row r="199" spans="1:78" x14ac:dyDescent="0.25">
      <c r="A199" s="6">
        <v>375</v>
      </c>
      <c r="B199" s="3"/>
      <c r="C199" s="3">
        <v>1</v>
      </c>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v>1</v>
      </c>
      <c r="AH199" s="7">
        <f>SUMPRODUCT(MAX((Table1[post_position])*(Table1[topic_id]=$A199)))</f>
        <v>3</v>
      </c>
      <c r="AI199" s="7" t="str">
        <f>"http://chandoo.org/forums/topic/"&amp;VLOOKUP(A199,'All Topics Data'!$A$2:$C$1243,3,FALSE)</f>
        <v>http://chandoo.org/forums/topic/how-to-use-a-different-cell-format-per-country-report-generated-from-one-templat</v>
      </c>
      <c r="AJ199" s="7" t="str">
        <f>LEFT(VLOOKUP(A199,'All Topics Data'!$A$2:$C$1243,2,FALSE),40)&amp;REPT("…",LEN(VLOOKUP(A199,'All Topics Data'!$A$2:$C$1243,2,FALSE))&gt;40)</f>
        <v>How to use a different cell format per c…</v>
      </c>
      <c r="AK199" s="9">
        <f t="shared" si="68"/>
        <v>0</v>
      </c>
      <c r="AL199" s="9">
        <f t="shared" si="80"/>
        <v>1</v>
      </c>
      <c r="AM199" s="9">
        <f t="shared" si="80"/>
        <v>0</v>
      </c>
      <c r="AN199" s="9" t="str">
        <f t="shared" si="80"/>
        <v/>
      </c>
      <c r="AO199" s="9" t="str">
        <f t="shared" si="80"/>
        <v/>
      </c>
      <c r="AP199" s="9" t="str">
        <f t="shared" si="80"/>
        <v/>
      </c>
      <c r="AQ199" s="9" t="str">
        <f t="shared" si="80"/>
        <v/>
      </c>
      <c r="AR199" s="9" t="str">
        <f t="shared" si="80"/>
        <v/>
      </c>
      <c r="AS199" s="9" t="str">
        <f t="shared" si="80"/>
        <v/>
      </c>
      <c r="AT199" s="9" t="str">
        <f t="shared" si="80"/>
        <v/>
      </c>
      <c r="AU199" s="9" t="str">
        <f t="shared" si="77"/>
        <v/>
      </c>
      <c r="AV199" s="9" t="str">
        <f t="shared" si="77"/>
        <v/>
      </c>
      <c r="AW199" s="9" t="str">
        <f t="shared" si="77"/>
        <v/>
      </c>
      <c r="AX199" s="9" t="str">
        <f t="shared" si="77"/>
        <v/>
      </c>
      <c r="AY199" s="9" t="str">
        <f t="shared" si="77"/>
        <v/>
      </c>
      <c r="AZ199" s="9" t="str">
        <f t="shared" si="77"/>
        <v/>
      </c>
      <c r="BA199" s="9" t="str">
        <f t="shared" si="77"/>
        <v/>
      </c>
      <c r="BB199" s="9" t="str">
        <f t="shared" si="77"/>
        <v/>
      </c>
      <c r="BC199" s="9" t="str">
        <f t="shared" si="77"/>
        <v/>
      </c>
      <c r="BD199" s="9" t="str">
        <f t="shared" si="77"/>
        <v/>
      </c>
      <c r="BE199" s="9" t="str">
        <f t="shared" si="78"/>
        <v/>
      </c>
      <c r="BF199" s="9" t="str">
        <f t="shared" si="78"/>
        <v/>
      </c>
      <c r="BG199" s="9" t="str">
        <f t="shared" si="78"/>
        <v/>
      </c>
      <c r="BH199" s="9" t="str">
        <f t="shared" si="78"/>
        <v/>
      </c>
      <c r="BI199" s="9" t="str">
        <f t="shared" si="78"/>
        <v/>
      </c>
      <c r="BJ199" s="9" t="str">
        <f t="shared" si="78"/>
        <v/>
      </c>
      <c r="BK199" s="9" t="str">
        <f t="shared" si="78"/>
        <v/>
      </c>
      <c r="BL199" s="9" t="str">
        <f t="shared" si="78"/>
        <v/>
      </c>
      <c r="BM199" s="9" t="str">
        <f t="shared" si="78"/>
        <v/>
      </c>
      <c r="BN199" s="9" t="str">
        <f t="shared" si="78"/>
        <v/>
      </c>
      <c r="BO199" s="9" t="str">
        <f t="shared" si="79"/>
        <v/>
      </c>
      <c r="BP199" s="9" t="str">
        <f t="shared" si="79"/>
        <v/>
      </c>
      <c r="BQ199" s="9" t="str">
        <f t="shared" si="79"/>
        <v/>
      </c>
      <c r="BR199" s="9" t="str">
        <f t="shared" si="79"/>
        <v/>
      </c>
      <c r="BS199" s="9" t="str">
        <f t="shared" si="79"/>
        <v/>
      </c>
      <c r="BT199" s="9" t="str">
        <f t="shared" si="79"/>
        <v/>
      </c>
      <c r="BU199" s="9" t="str">
        <f t="shared" si="79"/>
        <v/>
      </c>
      <c r="BV199" s="9" t="str">
        <f t="shared" si="79"/>
        <v/>
      </c>
      <c r="BW199" s="9" t="str">
        <f t="shared" si="79"/>
        <v/>
      </c>
      <c r="BX199" s="9" t="str">
        <f t="shared" si="79"/>
        <v/>
      </c>
      <c r="BY199" s="9" t="str">
        <f t="shared" si="79"/>
        <v/>
      </c>
      <c r="BZ199" s="9" t="str">
        <f t="shared" si="79"/>
        <v/>
      </c>
    </row>
    <row r="200" spans="1:78" x14ac:dyDescent="0.25">
      <c r="A200" s="6">
        <v>376</v>
      </c>
      <c r="B200" s="3"/>
      <c r="C200" s="3">
        <v>1</v>
      </c>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v>1</v>
      </c>
      <c r="AH200" s="7">
        <f>SUMPRODUCT(MAX((Table1[post_position])*(Table1[topic_id]=$A200)))</f>
        <v>2</v>
      </c>
      <c r="AI200" s="7" t="str">
        <f>"http://chandoo.org/forums/topic/"&amp;VLOOKUP(A200,'All Topics Data'!$A$2:$C$1243,3,FALSE)</f>
        <v>http://chandoo.org/forums/topic/excel07-solution-to-automatically-copy-data-from-one-xls-and-paste-into-another</v>
      </c>
      <c r="AJ200" s="7" t="str">
        <f>LEFT(VLOOKUP(A200,'All Topics Data'!$A$2:$C$1243,2,FALSE),40)&amp;REPT("…",LEN(VLOOKUP(A200,'All Topics Data'!$A$2:$C$1243,2,FALSE))&gt;40)</f>
        <v>Excel07 Solution to automatically copy d…</v>
      </c>
      <c r="AK200" s="9">
        <f t="shared" si="68"/>
        <v>0</v>
      </c>
      <c r="AL200" s="9">
        <f t="shared" si="80"/>
        <v>1</v>
      </c>
      <c r="AM200" s="9" t="str">
        <f t="shared" si="80"/>
        <v/>
      </c>
      <c r="AN200" s="9" t="str">
        <f t="shared" si="80"/>
        <v/>
      </c>
      <c r="AO200" s="9" t="str">
        <f t="shared" si="80"/>
        <v/>
      </c>
      <c r="AP200" s="9" t="str">
        <f t="shared" si="80"/>
        <v/>
      </c>
      <c r="AQ200" s="9" t="str">
        <f t="shared" si="80"/>
        <v/>
      </c>
      <c r="AR200" s="9" t="str">
        <f t="shared" si="80"/>
        <v/>
      </c>
      <c r="AS200" s="9" t="str">
        <f t="shared" si="80"/>
        <v/>
      </c>
      <c r="AT200" s="9" t="str">
        <f t="shared" si="80"/>
        <v/>
      </c>
      <c r="AU200" s="9" t="str">
        <f t="shared" si="77"/>
        <v/>
      </c>
      <c r="AV200" s="9" t="str">
        <f t="shared" si="77"/>
        <v/>
      </c>
      <c r="AW200" s="9" t="str">
        <f t="shared" si="77"/>
        <v/>
      </c>
      <c r="AX200" s="9" t="str">
        <f t="shared" si="77"/>
        <v/>
      </c>
      <c r="AY200" s="9" t="str">
        <f t="shared" si="77"/>
        <v/>
      </c>
      <c r="AZ200" s="9" t="str">
        <f t="shared" si="77"/>
        <v/>
      </c>
      <c r="BA200" s="9" t="str">
        <f t="shared" si="77"/>
        <v/>
      </c>
      <c r="BB200" s="9" t="str">
        <f t="shared" si="77"/>
        <v/>
      </c>
      <c r="BC200" s="9" t="str">
        <f t="shared" si="77"/>
        <v/>
      </c>
      <c r="BD200" s="9" t="str">
        <f t="shared" si="77"/>
        <v/>
      </c>
      <c r="BE200" s="9" t="str">
        <f t="shared" si="78"/>
        <v/>
      </c>
      <c r="BF200" s="9" t="str">
        <f t="shared" si="78"/>
        <v/>
      </c>
      <c r="BG200" s="9" t="str">
        <f t="shared" si="78"/>
        <v/>
      </c>
      <c r="BH200" s="9" t="str">
        <f t="shared" si="78"/>
        <v/>
      </c>
      <c r="BI200" s="9" t="str">
        <f t="shared" si="78"/>
        <v/>
      </c>
      <c r="BJ200" s="9" t="str">
        <f t="shared" si="78"/>
        <v/>
      </c>
      <c r="BK200" s="9" t="str">
        <f t="shared" si="78"/>
        <v/>
      </c>
      <c r="BL200" s="9" t="str">
        <f t="shared" si="78"/>
        <v/>
      </c>
      <c r="BM200" s="9" t="str">
        <f t="shared" si="78"/>
        <v/>
      </c>
      <c r="BN200" s="9" t="str">
        <f t="shared" si="78"/>
        <v/>
      </c>
      <c r="BO200" s="9" t="str">
        <f t="shared" si="79"/>
        <v/>
      </c>
      <c r="BP200" s="9" t="str">
        <f t="shared" si="79"/>
        <v/>
      </c>
      <c r="BQ200" s="9" t="str">
        <f t="shared" si="79"/>
        <v/>
      </c>
      <c r="BR200" s="9" t="str">
        <f t="shared" si="79"/>
        <v/>
      </c>
      <c r="BS200" s="9" t="str">
        <f t="shared" si="79"/>
        <v/>
      </c>
      <c r="BT200" s="9" t="str">
        <f t="shared" si="79"/>
        <v/>
      </c>
      <c r="BU200" s="9" t="str">
        <f t="shared" si="79"/>
        <v/>
      </c>
      <c r="BV200" s="9" t="str">
        <f t="shared" si="79"/>
        <v/>
      </c>
      <c r="BW200" s="9" t="str">
        <f t="shared" si="79"/>
        <v/>
      </c>
      <c r="BX200" s="9" t="str">
        <f t="shared" si="79"/>
        <v/>
      </c>
      <c r="BY200" s="9" t="str">
        <f t="shared" si="79"/>
        <v/>
      </c>
      <c r="BZ200" s="9" t="str">
        <f t="shared" si="79"/>
        <v/>
      </c>
    </row>
    <row r="201" spans="1:78" x14ac:dyDescent="0.25">
      <c r="A201" s="6">
        <v>378</v>
      </c>
      <c r="B201" s="3"/>
      <c r="C201" s="3">
        <v>1</v>
      </c>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v>1</v>
      </c>
      <c r="AH201" s="7">
        <f>SUMPRODUCT(MAX((Table1[post_position])*(Table1[topic_id]=$A201)))</f>
        <v>3</v>
      </c>
      <c r="AI201" s="7" t="str">
        <f>"http://chandoo.org/forums/topic/"&amp;VLOOKUP(A201,'All Topics Data'!$A$2:$C$1243,3,FALSE)</f>
        <v>http://chandoo.org/forums/topic/need-help-with-ifthenresults-type-formula</v>
      </c>
      <c r="AJ201" s="7" t="str">
        <f>LEFT(VLOOKUP(A201,'All Topics Data'!$A$2:$C$1243,2,FALSE),40)&amp;REPT("…",LEN(VLOOKUP(A201,'All Topics Data'!$A$2:$C$1243,2,FALSE))&gt;40)</f>
        <v>Need help with If,Then,results type form…</v>
      </c>
      <c r="AK201" s="9">
        <f t="shared" si="68"/>
        <v>0</v>
      </c>
      <c r="AL201" s="9">
        <f t="shared" si="80"/>
        <v>1</v>
      </c>
      <c r="AM201" s="9">
        <f t="shared" si="80"/>
        <v>0</v>
      </c>
      <c r="AN201" s="9" t="str">
        <f t="shared" si="80"/>
        <v/>
      </c>
      <c r="AO201" s="9" t="str">
        <f t="shared" si="80"/>
        <v/>
      </c>
      <c r="AP201" s="9" t="str">
        <f t="shared" si="80"/>
        <v/>
      </c>
      <c r="AQ201" s="9" t="str">
        <f t="shared" si="80"/>
        <v/>
      </c>
      <c r="AR201" s="9" t="str">
        <f t="shared" si="80"/>
        <v/>
      </c>
      <c r="AS201" s="9" t="str">
        <f t="shared" si="80"/>
        <v/>
      </c>
      <c r="AT201" s="9" t="str">
        <f t="shared" si="80"/>
        <v/>
      </c>
      <c r="AU201" s="9" t="str">
        <f t="shared" si="77"/>
        <v/>
      </c>
      <c r="AV201" s="9" t="str">
        <f t="shared" si="77"/>
        <v/>
      </c>
      <c r="AW201" s="9" t="str">
        <f t="shared" si="77"/>
        <v/>
      </c>
      <c r="AX201" s="9" t="str">
        <f t="shared" si="77"/>
        <v/>
      </c>
      <c r="AY201" s="9" t="str">
        <f t="shared" si="77"/>
        <v/>
      </c>
      <c r="AZ201" s="9" t="str">
        <f t="shared" si="77"/>
        <v/>
      </c>
      <c r="BA201" s="9" t="str">
        <f t="shared" si="77"/>
        <v/>
      </c>
      <c r="BB201" s="9" t="str">
        <f t="shared" si="77"/>
        <v/>
      </c>
      <c r="BC201" s="9" t="str">
        <f t="shared" si="77"/>
        <v/>
      </c>
      <c r="BD201" s="9" t="str">
        <f t="shared" si="77"/>
        <v/>
      </c>
      <c r="BE201" s="9" t="str">
        <f t="shared" si="78"/>
        <v/>
      </c>
      <c r="BF201" s="9" t="str">
        <f t="shared" si="78"/>
        <v/>
      </c>
      <c r="BG201" s="9" t="str">
        <f t="shared" si="78"/>
        <v/>
      </c>
      <c r="BH201" s="9" t="str">
        <f t="shared" si="78"/>
        <v/>
      </c>
      <c r="BI201" s="9" t="str">
        <f t="shared" si="78"/>
        <v/>
      </c>
      <c r="BJ201" s="9" t="str">
        <f t="shared" si="78"/>
        <v/>
      </c>
      <c r="BK201" s="9" t="str">
        <f t="shared" si="78"/>
        <v/>
      </c>
      <c r="BL201" s="9" t="str">
        <f t="shared" si="78"/>
        <v/>
      </c>
      <c r="BM201" s="9" t="str">
        <f t="shared" si="78"/>
        <v/>
      </c>
      <c r="BN201" s="9" t="str">
        <f t="shared" si="78"/>
        <v/>
      </c>
      <c r="BO201" s="9" t="str">
        <f t="shared" si="79"/>
        <v/>
      </c>
      <c r="BP201" s="9" t="str">
        <f t="shared" si="79"/>
        <v/>
      </c>
      <c r="BQ201" s="9" t="str">
        <f t="shared" si="79"/>
        <v/>
      </c>
      <c r="BR201" s="9" t="str">
        <f t="shared" si="79"/>
        <v/>
      </c>
      <c r="BS201" s="9" t="str">
        <f t="shared" si="79"/>
        <v/>
      </c>
      <c r="BT201" s="9" t="str">
        <f t="shared" si="79"/>
        <v/>
      </c>
      <c r="BU201" s="9" t="str">
        <f t="shared" si="79"/>
        <v/>
      </c>
      <c r="BV201" s="9" t="str">
        <f t="shared" si="79"/>
        <v/>
      </c>
      <c r="BW201" s="9" t="str">
        <f t="shared" si="79"/>
        <v/>
      </c>
      <c r="BX201" s="9" t="str">
        <f t="shared" si="79"/>
        <v/>
      </c>
      <c r="BY201" s="9" t="str">
        <f t="shared" si="79"/>
        <v/>
      </c>
      <c r="BZ201" s="9" t="str">
        <f t="shared" si="79"/>
        <v/>
      </c>
    </row>
    <row r="202" spans="1:78" x14ac:dyDescent="0.25">
      <c r="A202" s="6">
        <v>380</v>
      </c>
      <c r="B202" s="3"/>
      <c r="C202" s="3">
        <v>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v>1</v>
      </c>
      <c r="AH202" s="7">
        <f>SUMPRODUCT(MAX((Table1[post_position])*(Table1[topic_id]=$A202)))</f>
        <v>2</v>
      </c>
      <c r="AI202" s="7" t="str">
        <f>"http://chandoo.org/forums/topic/"&amp;VLOOKUP(A202,'All Topics Data'!$A$2:$C$1243,3,FALSE)</f>
        <v>http://chandoo.org/forums/topic/date-and-time-formulas-for-a-log-book</v>
      </c>
      <c r="AJ202" s="7" t="str">
        <f>LEFT(VLOOKUP(A202,'All Topics Data'!$A$2:$C$1243,2,FALSE),40)&amp;REPT("…",LEN(VLOOKUP(A202,'All Topics Data'!$A$2:$C$1243,2,FALSE))&gt;40)</f>
        <v>Date and Time formulas for a log book</v>
      </c>
      <c r="AK202" s="9">
        <f t="shared" si="68"/>
        <v>0</v>
      </c>
      <c r="AL202" s="9">
        <f t="shared" si="80"/>
        <v>1</v>
      </c>
      <c r="AM202" s="9" t="str">
        <f t="shared" si="80"/>
        <v/>
      </c>
      <c r="AN202" s="9" t="str">
        <f t="shared" si="80"/>
        <v/>
      </c>
      <c r="AO202" s="9" t="str">
        <f t="shared" si="80"/>
        <v/>
      </c>
      <c r="AP202" s="9" t="str">
        <f t="shared" si="80"/>
        <v/>
      </c>
      <c r="AQ202" s="9" t="str">
        <f t="shared" si="80"/>
        <v/>
      </c>
      <c r="AR202" s="9" t="str">
        <f t="shared" si="80"/>
        <v/>
      </c>
      <c r="AS202" s="9" t="str">
        <f t="shared" si="80"/>
        <v/>
      </c>
      <c r="AT202" s="9" t="str">
        <f t="shared" si="80"/>
        <v/>
      </c>
      <c r="AU202" s="9" t="str">
        <f t="shared" ref="AU202:BD211" si="81">IF(AU$4&lt;=$AH202,IFERROR(GETPIVOTDATA("Hui Reply?",$A$4,"topic_id",$A202,"post_position",AU$4),0),"")</f>
        <v/>
      </c>
      <c r="AV202" s="9" t="str">
        <f t="shared" si="81"/>
        <v/>
      </c>
      <c r="AW202" s="9" t="str">
        <f t="shared" si="81"/>
        <v/>
      </c>
      <c r="AX202" s="9" t="str">
        <f t="shared" si="81"/>
        <v/>
      </c>
      <c r="AY202" s="9" t="str">
        <f t="shared" si="81"/>
        <v/>
      </c>
      <c r="AZ202" s="9" t="str">
        <f t="shared" si="81"/>
        <v/>
      </c>
      <c r="BA202" s="9" t="str">
        <f t="shared" si="81"/>
        <v/>
      </c>
      <c r="BB202" s="9" t="str">
        <f t="shared" si="81"/>
        <v/>
      </c>
      <c r="BC202" s="9" t="str">
        <f t="shared" si="81"/>
        <v/>
      </c>
      <c r="BD202" s="9" t="str">
        <f t="shared" si="81"/>
        <v/>
      </c>
      <c r="BE202" s="9" t="str">
        <f t="shared" ref="BE202:BN211" si="82">IF(BE$4&lt;=$AH202,IFERROR(GETPIVOTDATA("Hui Reply?",$A$4,"topic_id",$A202,"post_position",BE$4),0),"")</f>
        <v/>
      </c>
      <c r="BF202" s="9" t="str">
        <f t="shared" si="82"/>
        <v/>
      </c>
      <c r="BG202" s="9" t="str">
        <f t="shared" si="82"/>
        <v/>
      </c>
      <c r="BH202" s="9" t="str">
        <f t="shared" si="82"/>
        <v/>
      </c>
      <c r="BI202" s="9" t="str">
        <f t="shared" si="82"/>
        <v/>
      </c>
      <c r="BJ202" s="9" t="str">
        <f t="shared" si="82"/>
        <v/>
      </c>
      <c r="BK202" s="9" t="str">
        <f t="shared" si="82"/>
        <v/>
      </c>
      <c r="BL202" s="9" t="str">
        <f t="shared" si="82"/>
        <v/>
      </c>
      <c r="BM202" s="9" t="str">
        <f t="shared" si="82"/>
        <v/>
      </c>
      <c r="BN202" s="9" t="str">
        <f t="shared" si="82"/>
        <v/>
      </c>
      <c r="BO202" s="9" t="str">
        <f t="shared" ref="BO202:BZ211" si="83">IF(BO$4&lt;=$AH202,IFERROR(GETPIVOTDATA("Hui Reply?",$A$4,"topic_id",$A202,"post_position",BO$4),0),"")</f>
        <v/>
      </c>
      <c r="BP202" s="9" t="str">
        <f t="shared" si="83"/>
        <v/>
      </c>
      <c r="BQ202" s="9" t="str">
        <f t="shared" si="83"/>
        <v/>
      </c>
      <c r="BR202" s="9" t="str">
        <f t="shared" si="83"/>
        <v/>
      </c>
      <c r="BS202" s="9" t="str">
        <f t="shared" si="83"/>
        <v/>
      </c>
      <c r="BT202" s="9" t="str">
        <f t="shared" si="83"/>
        <v/>
      </c>
      <c r="BU202" s="9" t="str">
        <f t="shared" si="83"/>
        <v/>
      </c>
      <c r="BV202" s="9" t="str">
        <f t="shared" si="83"/>
        <v/>
      </c>
      <c r="BW202" s="9" t="str">
        <f t="shared" si="83"/>
        <v/>
      </c>
      <c r="BX202" s="9" t="str">
        <f t="shared" si="83"/>
        <v/>
      </c>
      <c r="BY202" s="9" t="str">
        <f t="shared" si="83"/>
        <v/>
      </c>
      <c r="BZ202" s="9" t="str">
        <f t="shared" si="83"/>
        <v/>
      </c>
    </row>
    <row r="203" spans="1:78" x14ac:dyDescent="0.25">
      <c r="A203" s="6">
        <v>382</v>
      </c>
      <c r="B203" s="3"/>
      <c r="C203" s="3">
        <v>1</v>
      </c>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v>1</v>
      </c>
      <c r="AH203" s="7">
        <f>SUMPRODUCT(MAX((Table1[post_position])*(Table1[topic_id]=$A203)))</f>
        <v>2</v>
      </c>
      <c r="AI203" s="7" t="str">
        <f>"http://chandoo.org/forums/topic/"&amp;VLOOKUP(A203,'All Topics Data'!$A$2:$C$1243,3,FALSE)</f>
        <v>http://chandoo.org/forums/topic/visualizing-fiscal-year-impact</v>
      </c>
      <c r="AJ203" s="7" t="str">
        <f>LEFT(VLOOKUP(A203,'All Topics Data'!$A$2:$C$1243,2,FALSE),40)&amp;REPT("…",LEN(VLOOKUP(A203,'All Topics Data'!$A$2:$C$1243,2,FALSE))&gt;40)</f>
        <v>Visualizing fiscal year impact</v>
      </c>
      <c r="AK203" s="9">
        <f t="shared" si="68"/>
        <v>0</v>
      </c>
      <c r="AL203" s="9">
        <f t="shared" ref="AL203:AT212" si="84">IF(AL$4&lt;=$AH203,IFERROR(GETPIVOTDATA("Hui Reply?",$A$4,"topic_id",$A203,"post_position",AL$4),0),"")</f>
        <v>1</v>
      </c>
      <c r="AM203" s="9" t="str">
        <f t="shared" si="84"/>
        <v/>
      </c>
      <c r="AN203" s="9" t="str">
        <f t="shared" si="84"/>
        <v/>
      </c>
      <c r="AO203" s="9" t="str">
        <f t="shared" si="84"/>
        <v/>
      </c>
      <c r="AP203" s="9" t="str">
        <f t="shared" si="84"/>
        <v/>
      </c>
      <c r="AQ203" s="9" t="str">
        <f t="shared" si="84"/>
        <v/>
      </c>
      <c r="AR203" s="9" t="str">
        <f t="shared" si="84"/>
        <v/>
      </c>
      <c r="AS203" s="9" t="str">
        <f t="shared" si="84"/>
        <v/>
      </c>
      <c r="AT203" s="9" t="str">
        <f t="shared" si="84"/>
        <v/>
      </c>
      <c r="AU203" s="9" t="str">
        <f t="shared" si="81"/>
        <v/>
      </c>
      <c r="AV203" s="9" t="str">
        <f t="shared" si="81"/>
        <v/>
      </c>
      <c r="AW203" s="9" t="str">
        <f t="shared" si="81"/>
        <v/>
      </c>
      <c r="AX203" s="9" t="str">
        <f t="shared" si="81"/>
        <v/>
      </c>
      <c r="AY203" s="9" t="str">
        <f t="shared" si="81"/>
        <v/>
      </c>
      <c r="AZ203" s="9" t="str">
        <f t="shared" si="81"/>
        <v/>
      </c>
      <c r="BA203" s="9" t="str">
        <f t="shared" si="81"/>
        <v/>
      </c>
      <c r="BB203" s="9" t="str">
        <f t="shared" si="81"/>
        <v/>
      </c>
      <c r="BC203" s="9" t="str">
        <f t="shared" si="81"/>
        <v/>
      </c>
      <c r="BD203" s="9" t="str">
        <f t="shared" si="81"/>
        <v/>
      </c>
      <c r="BE203" s="9" t="str">
        <f t="shared" si="82"/>
        <v/>
      </c>
      <c r="BF203" s="9" t="str">
        <f t="shared" si="82"/>
        <v/>
      </c>
      <c r="BG203" s="9" t="str">
        <f t="shared" si="82"/>
        <v/>
      </c>
      <c r="BH203" s="9" t="str">
        <f t="shared" si="82"/>
        <v/>
      </c>
      <c r="BI203" s="9" t="str">
        <f t="shared" si="82"/>
        <v/>
      </c>
      <c r="BJ203" s="9" t="str">
        <f t="shared" si="82"/>
        <v/>
      </c>
      <c r="BK203" s="9" t="str">
        <f t="shared" si="82"/>
        <v/>
      </c>
      <c r="BL203" s="9" t="str">
        <f t="shared" si="82"/>
        <v/>
      </c>
      <c r="BM203" s="9" t="str">
        <f t="shared" si="82"/>
        <v/>
      </c>
      <c r="BN203" s="9" t="str">
        <f t="shared" si="82"/>
        <v/>
      </c>
      <c r="BO203" s="9" t="str">
        <f t="shared" si="83"/>
        <v/>
      </c>
      <c r="BP203" s="9" t="str">
        <f t="shared" si="83"/>
        <v/>
      </c>
      <c r="BQ203" s="9" t="str">
        <f t="shared" si="83"/>
        <v/>
      </c>
      <c r="BR203" s="9" t="str">
        <f t="shared" si="83"/>
        <v/>
      </c>
      <c r="BS203" s="9" t="str">
        <f t="shared" si="83"/>
        <v/>
      </c>
      <c r="BT203" s="9" t="str">
        <f t="shared" si="83"/>
        <v/>
      </c>
      <c r="BU203" s="9" t="str">
        <f t="shared" si="83"/>
        <v/>
      </c>
      <c r="BV203" s="9" t="str">
        <f t="shared" si="83"/>
        <v/>
      </c>
      <c r="BW203" s="9" t="str">
        <f t="shared" si="83"/>
        <v/>
      </c>
      <c r="BX203" s="9" t="str">
        <f t="shared" si="83"/>
        <v/>
      </c>
      <c r="BY203" s="9" t="str">
        <f t="shared" si="83"/>
        <v/>
      </c>
      <c r="BZ203" s="9" t="str">
        <f t="shared" si="83"/>
        <v/>
      </c>
    </row>
    <row r="204" spans="1:78" x14ac:dyDescent="0.25">
      <c r="A204" s="6">
        <v>383</v>
      </c>
      <c r="B204" s="3"/>
      <c r="C204" s="3">
        <v>1</v>
      </c>
      <c r="D204" s="3"/>
      <c r="E204" s="3"/>
      <c r="F204" s="3">
        <v>1</v>
      </c>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v>2</v>
      </c>
      <c r="AH204" s="7">
        <f>SUMPRODUCT(MAX((Table1[post_position])*(Table1[topic_id]=$A204)))</f>
        <v>5</v>
      </c>
      <c r="AI204" s="7" t="str">
        <f>"http://chandoo.org/forums/topic/"&amp;VLOOKUP(A204,'All Topics Data'!$A$2:$C$1243,3,FALSE)</f>
        <v>http://chandoo.org/forums/topic/how-can-i-include-character-for-inches-in-vbamacro</v>
      </c>
      <c r="AJ204" s="7" t="str">
        <f>LEFT(VLOOKUP(A204,'All Topics Data'!$A$2:$C$1243,2,FALSE),40)&amp;REPT("…",LEN(VLOOKUP(A204,'All Topics Data'!$A$2:$C$1243,2,FALSE))&gt;40)</f>
        <v>How can I include character for inches i…</v>
      </c>
      <c r="AK204" s="9">
        <f t="shared" si="68"/>
        <v>0</v>
      </c>
      <c r="AL204" s="9">
        <f t="shared" si="84"/>
        <v>1</v>
      </c>
      <c r="AM204" s="9">
        <f t="shared" si="84"/>
        <v>0</v>
      </c>
      <c r="AN204" s="9">
        <f t="shared" si="84"/>
        <v>0</v>
      </c>
      <c r="AO204" s="9">
        <f t="shared" si="84"/>
        <v>1</v>
      </c>
      <c r="AP204" s="9" t="str">
        <f t="shared" si="84"/>
        <v/>
      </c>
      <c r="AQ204" s="9" t="str">
        <f t="shared" si="84"/>
        <v/>
      </c>
      <c r="AR204" s="9" t="str">
        <f t="shared" si="84"/>
        <v/>
      </c>
      <c r="AS204" s="9" t="str">
        <f t="shared" si="84"/>
        <v/>
      </c>
      <c r="AT204" s="9" t="str">
        <f t="shared" si="84"/>
        <v/>
      </c>
      <c r="AU204" s="9" t="str">
        <f t="shared" si="81"/>
        <v/>
      </c>
      <c r="AV204" s="9" t="str">
        <f t="shared" si="81"/>
        <v/>
      </c>
      <c r="AW204" s="9" t="str">
        <f t="shared" si="81"/>
        <v/>
      </c>
      <c r="AX204" s="9" t="str">
        <f t="shared" si="81"/>
        <v/>
      </c>
      <c r="AY204" s="9" t="str">
        <f t="shared" si="81"/>
        <v/>
      </c>
      <c r="AZ204" s="9" t="str">
        <f t="shared" si="81"/>
        <v/>
      </c>
      <c r="BA204" s="9" t="str">
        <f t="shared" si="81"/>
        <v/>
      </c>
      <c r="BB204" s="9" t="str">
        <f t="shared" si="81"/>
        <v/>
      </c>
      <c r="BC204" s="9" t="str">
        <f t="shared" si="81"/>
        <v/>
      </c>
      <c r="BD204" s="9" t="str">
        <f t="shared" si="81"/>
        <v/>
      </c>
      <c r="BE204" s="9" t="str">
        <f t="shared" si="82"/>
        <v/>
      </c>
      <c r="BF204" s="9" t="str">
        <f t="shared" si="82"/>
        <v/>
      </c>
      <c r="BG204" s="9" t="str">
        <f t="shared" si="82"/>
        <v/>
      </c>
      <c r="BH204" s="9" t="str">
        <f t="shared" si="82"/>
        <v/>
      </c>
      <c r="BI204" s="9" t="str">
        <f t="shared" si="82"/>
        <v/>
      </c>
      <c r="BJ204" s="9" t="str">
        <f t="shared" si="82"/>
        <v/>
      </c>
      <c r="BK204" s="9" t="str">
        <f t="shared" si="82"/>
        <v/>
      </c>
      <c r="BL204" s="9" t="str">
        <f t="shared" si="82"/>
        <v/>
      </c>
      <c r="BM204" s="9" t="str">
        <f t="shared" si="82"/>
        <v/>
      </c>
      <c r="BN204" s="9" t="str">
        <f t="shared" si="82"/>
        <v/>
      </c>
      <c r="BO204" s="9" t="str">
        <f t="shared" si="83"/>
        <v/>
      </c>
      <c r="BP204" s="9" t="str">
        <f t="shared" si="83"/>
        <v/>
      </c>
      <c r="BQ204" s="9" t="str">
        <f t="shared" si="83"/>
        <v/>
      </c>
      <c r="BR204" s="9" t="str">
        <f t="shared" si="83"/>
        <v/>
      </c>
      <c r="BS204" s="9" t="str">
        <f t="shared" si="83"/>
        <v/>
      </c>
      <c r="BT204" s="9" t="str">
        <f t="shared" si="83"/>
        <v/>
      </c>
      <c r="BU204" s="9" t="str">
        <f t="shared" si="83"/>
        <v/>
      </c>
      <c r="BV204" s="9" t="str">
        <f t="shared" si="83"/>
        <v/>
      </c>
      <c r="BW204" s="9" t="str">
        <f t="shared" si="83"/>
        <v/>
      </c>
      <c r="BX204" s="9" t="str">
        <f t="shared" si="83"/>
        <v/>
      </c>
      <c r="BY204" s="9" t="str">
        <f t="shared" si="83"/>
        <v/>
      </c>
      <c r="BZ204" s="9" t="str">
        <f t="shared" si="83"/>
        <v/>
      </c>
    </row>
    <row r="205" spans="1:78" x14ac:dyDescent="0.25">
      <c r="A205" s="6">
        <v>384</v>
      </c>
      <c r="B205" s="3"/>
      <c r="C205" s="3">
        <v>1</v>
      </c>
      <c r="D205" s="3">
        <v>1</v>
      </c>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v>2</v>
      </c>
      <c r="AH205" s="7">
        <f>SUMPRODUCT(MAX((Table1[post_position])*(Table1[topic_id]=$A205)))</f>
        <v>4</v>
      </c>
      <c r="AI205" s="7" t="str">
        <f>"http://chandoo.org/forums/topic/"&amp;VLOOKUP(A205,'All Topics Data'!$A$2:$C$1243,3,FALSE)</f>
        <v>http://chandoo.org/forums/topic/how-select-same-value-in-multiple-pivot-tables</v>
      </c>
      <c r="AJ205" s="7" t="str">
        <f>LEFT(VLOOKUP(A205,'All Topics Data'!$A$2:$C$1243,2,FALSE),40)&amp;REPT("…",LEN(VLOOKUP(A205,'All Topics Data'!$A$2:$C$1243,2,FALSE))&gt;40)</f>
        <v>How select same value in multiple pivot …</v>
      </c>
      <c r="AK205" s="9">
        <f t="shared" si="68"/>
        <v>0</v>
      </c>
      <c r="AL205" s="9">
        <f t="shared" si="84"/>
        <v>1</v>
      </c>
      <c r="AM205" s="9">
        <f t="shared" si="84"/>
        <v>1</v>
      </c>
      <c r="AN205" s="9">
        <f t="shared" si="84"/>
        <v>0</v>
      </c>
      <c r="AO205" s="9" t="str">
        <f t="shared" si="84"/>
        <v/>
      </c>
      <c r="AP205" s="9" t="str">
        <f t="shared" si="84"/>
        <v/>
      </c>
      <c r="AQ205" s="9" t="str">
        <f t="shared" si="84"/>
        <v/>
      </c>
      <c r="AR205" s="9" t="str">
        <f t="shared" si="84"/>
        <v/>
      </c>
      <c r="AS205" s="9" t="str">
        <f t="shared" si="84"/>
        <v/>
      </c>
      <c r="AT205" s="9" t="str">
        <f t="shared" si="84"/>
        <v/>
      </c>
      <c r="AU205" s="9" t="str">
        <f t="shared" si="81"/>
        <v/>
      </c>
      <c r="AV205" s="9" t="str">
        <f t="shared" si="81"/>
        <v/>
      </c>
      <c r="AW205" s="9" t="str">
        <f t="shared" si="81"/>
        <v/>
      </c>
      <c r="AX205" s="9" t="str">
        <f t="shared" si="81"/>
        <v/>
      </c>
      <c r="AY205" s="9" t="str">
        <f t="shared" si="81"/>
        <v/>
      </c>
      <c r="AZ205" s="9" t="str">
        <f t="shared" si="81"/>
        <v/>
      </c>
      <c r="BA205" s="9" t="str">
        <f t="shared" si="81"/>
        <v/>
      </c>
      <c r="BB205" s="9" t="str">
        <f t="shared" si="81"/>
        <v/>
      </c>
      <c r="BC205" s="9" t="str">
        <f t="shared" si="81"/>
        <v/>
      </c>
      <c r="BD205" s="9" t="str">
        <f t="shared" si="81"/>
        <v/>
      </c>
      <c r="BE205" s="9" t="str">
        <f t="shared" si="82"/>
        <v/>
      </c>
      <c r="BF205" s="9" t="str">
        <f t="shared" si="82"/>
        <v/>
      </c>
      <c r="BG205" s="9" t="str">
        <f t="shared" si="82"/>
        <v/>
      </c>
      <c r="BH205" s="9" t="str">
        <f t="shared" si="82"/>
        <v/>
      </c>
      <c r="BI205" s="9" t="str">
        <f t="shared" si="82"/>
        <v/>
      </c>
      <c r="BJ205" s="9" t="str">
        <f t="shared" si="82"/>
        <v/>
      </c>
      <c r="BK205" s="9" t="str">
        <f t="shared" si="82"/>
        <v/>
      </c>
      <c r="BL205" s="9" t="str">
        <f t="shared" si="82"/>
        <v/>
      </c>
      <c r="BM205" s="9" t="str">
        <f t="shared" si="82"/>
        <v/>
      </c>
      <c r="BN205" s="9" t="str">
        <f t="shared" si="82"/>
        <v/>
      </c>
      <c r="BO205" s="9" t="str">
        <f t="shared" si="83"/>
        <v/>
      </c>
      <c r="BP205" s="9" t="str">
        <f t="shared" si="83"/>
        <v/>
      </c>
      <c r="BQ205" s="9" t="str">
        <f t="shared" si="83"/>
        <v/>
      </c>
      <c r="BR205" s="9" t="str">
        <f t="shared" si="83"/>
        <v/>
      </c>
      <c r="BS205" s="9" t="str">
        <f t="shared" si="83"/>
        <v/>
      </c>
      <c r="BT205" s="9" t="str">
        <f t="shared" si="83"/>
        <v/>
      </c>
      <c r="BU205" s="9" t="str">
        <f t="shared" si="83"/>
        <v/>
      </c>
      <c r="BV205" s="9" t="str">
        <f t="shared" si="83"/>
        <v/>
      </c>
      <c r="BW205" s="9" t="str">
        <f t="shared" si="83"/>
        <v/>
      </c>
      <c r="BX205" s="9" t="str">
        <f t="shared" si="83"/>
        <v/>
      </c>
      <c r="BY205" s="9" t="str">
        <f t="shared" si="83"/>
        <v/>
      </c>
      <c r="BZ205" s="9" t="str">
        <f t="shared" si="83"/>
        <v/>
      </c>
    </row>
    <row r="206" spans="1:78" x14ac:dyDescent="0.25">
      <c r="A206" s="6">
        <v>385</v>
      </c>
      <c r="B206" s="3"/>
      <c r="C206" s="3">
        <v>1</v>
      </c>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v>1</v>
      </c>
      <c r="AH206" s="7">
        <f>SUMPRODUCT(MAX((Table1[post_position])*(Table1[topic_id]=$A206)))</f>
        <v>2</v>
      </c>
      <c r="AI206" s="7" t="str">
        <f>"http://chandoo.org/forums/topic/"&amp;VLOOKUP(A206,'All Topics Data'!$A$2:$C$1243,3,FALSE)</f>
        <v>http://chandoo.org/forums/topic/question-on-automatic-rolling-months-post</v>
      </c>
      <c r="AJ206" s="7" t="str">
        <f>LEFT(VLOOKUP(A206,'All Topics Data'!$A$2:$C$1243,2,FALSE),40)&amp;REPT("…",LEN(VLOOKUP(A206,'All Topics Data'!$A$2:$C$1243,2,FALSE))&gt;40)</f>
        <v>Question on Automatic Rolling Months Pos…</v>
      </c>
      <c r="AK206" s="9">
        <f t="shared" si="68"/>
        <v>0</v>
      </c>
      <c r="AL206" s="9">
        <f t="shared" si="84"/>
        <v>1</v>
      </c>
      <c r="AM206" s="9" t="str">
        <f t="shared" si="84"/>
        <v/>
      </c>
      <c r="AN206" s="9" t="str">
        <f t="shared" si="84"/>
        <v/>
      </c>
      <c r="AO206" s="9" t="str">
        <f t="shared" si="84"/>
        <v/>
      </c>
      <c r="AP206" s="9" t="str">
        <f t="shared" si="84"/>
        <v/>
      </c>
      <c r="AQ206" s="9" t="str">
        <f t="shared" si="84"/>
        <v/>
      </c>
      <c r="AR206" s="9" t="str">
        <f t="shared" si="84"/>
        <v/>
      </c>
      <c r="AS206" s="9" t="str">
        <f t="shared" si="84"/>
        <v/>
      </c>
      <c r="AT206" s="9" t="str">
        <f t="shared" si="84"/>
        <v/>
      </c>
      <c r="AU206" s="9" t="str">
        <f t="shared" si="81"/>
        <v/>
      </c>
      <c r="AV206" s="9" t="str">
        <f t="shared" si="81"/>
        <v/>
      </c>
      <c r="AW206" s="9" t="str">
        <f t="shared" si="81"/>
        <v/>
      </c>
      <c r="AX206" s="9" t="str">
        <f t="shared" si="81"/>
        <v/>
      </c>
      <c r="AY206" s="9" t="str">
        <f t="shared" si="81"/>
        <v/>
      </c>
      <c r="AZ206" s="9" t="str">
        <f t="shared" si="81"/>
        <v/>
      </c>
      <c r="BA206" s="9" t="str">
        <f t="shared" si="81"/>
        <v/>
      </c>
      <c r="BB206" s="9" t="str">
        <f t="shared" si="81"/>
        <v/>
      </c>
      <c r="BC206" s="9" t="str">
        <f t="shared" si="81"/>
        <v/>
      </c>
      <c r="BD206" s="9" t="str">
        <f t="shared" si="81"/>
        <v/>
      </c>
      <c r="BE206" s="9" t="str">
        <f t="shared" si="82"/>
        <v/>
      </c>
      <c r="BF206" s="9" t="str">
        <f t="shared" si="82"/>
        <v/>
      </c>
      <c r="BG206" s="9" t="str">
        <f t="shared" si="82"/>
        <v/>
      </c>
      <c r="BH206" s="9" t="str">
        <f t="shared" si="82"/>
        <v/>
      </c>
      <c r="BI206" s="9" t="str">
        <f t="shared" si="82"/>
        <v/>
      </c>
      <c r="BJ206" s="9" t="str">
        <f t="shared" si="82"/>
        <v/>
      </c>
      <c r="BK206" s="9" t="str">
        <f t="shared" si="82"/>
        <v/>
      </c>
      <c r="BL206" s="9" t="str">
        <f t="shared" si="82"/>
        <v/>
      </c>
      <c r="BM206" s="9" t="str">
        <f t="shared" si="82"/>
        <v/>
      </c>
      <c r="BN206" s="9" t="str">
        <f t="shared" si="82"/>
        <v/>
      </c>
      <c r="BO206" s="9" t="str">
        <f t="shared" si="83"/>
        <v/>
      </c>
      <c r="BP206" s="9" t="str">
        <f t="shared" si="83"/>
        <v/>
      </c>
      <c r="BQ206" s="9" t="str">
        <f t="shared" si="83"/>
        <v/>
      </c>
      <c r="BR206" s="9" t="str">
        <f t="shared" si="83"/>
        <v/>
      </c>
      <c r="BS206" s="9" t="str">
        <f t="shared" si="83"/>
        <v/>
      </c>
      <c r="BT206" s="9" t="str">
        <f t="shared" si="83"/>
        <v/>
      </c>
      <c r="BU206" s="9" t="str">
        <f t="shared" si="83"/>
        <v/>
      </c>
      <c r="BV206" s="9" t="str">
        <f t="shared" si="83"/>
        <v/>
      </c>
      <c r="BW206" s="9" t="str">
        <f t="shared" si="83"/>
        <v/>
      </c>
      <c r="BX206" s="9" t="str">
        <f t="shared" si="83"/>
        <v/>
      </c>
      <c r="BY206" s="9" t="str">
        <f t="shared" si="83"/>
        <v/>
      </c>
      <c r="BZ206" s="9" t="str">
        <f t="shared" si="83"/>
        <v/>
      </c>
    </row>
    <row r="207" spans="1:78" x14ac:dyDescent="0.25">
      <c r="A207" s="6">
        <v>386</v>
      </c>
      <c r="B207" s="3"/>
      <c r="C207" s="3">
        <v>1</v>
      </c>
      <c r="D207" s="3"/>
      <c r="E207" s="3">
        <v>1</v>
      </c>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v>2</v>
      </c>
      <c r="AH207" s="7">
        <f>SUMPRODUCT(MAX((Table1[post_position])*(Table1[topic_id]=$A207)))</f>
        <v>5</v>
      </c>
      <c r="AI207" s="7" t="str">
        <f>"http://chandoo.org/forums/topic/"&amp;VLOOKUP(A207,'All Topics Data'!$A$2:$C$1243,3,FALSE)</f>
        <v>http://chandoo.org/forums/topic/need-help-getting-select-case-subroutine-to-test-every-row</v>
      </c>
      <c r="AJ207" s="7" t="str">
        <f>LEFT(VLOOKUP(A207,'All Topics Data'!$A$2:$C$1243,2,FALSE),40)&amp;REPT("…",LEN(VLOOKUP(A207,'All Topics Data'!$A$2:$C$1243,2,FALSE))&gt;40)</f>
        <v>Need help getting SELECT CASE subroutine…</v>
      </c>
      <c r="AK207" s="9">
        <f t="shared" si="68"/>
        <v>0</v>
      </c>
      <c r="AL207" s="9">
        <f t="shared" si="84"/>
        <v>1</v>
      </c>
      <c r="AM207" s="9">
        <f t="shared" si="84"/>
        <v>0</v>
      </c>
      <c r="AN207" s="9">
        <f t="shared" si="84"/>
        <v>1</v>
      </c>
      <c r="AO207" s="9">
        <f t="shared" si="84"/>
        <v>0</v>
      </c>
      <c r="AP207" s="9" t="str">
        <f t="shared" si="84"/>
        <v/>
      </c>
      <c r="AQ207" s="9" t="str">
        <f t="shared" si="84"/>
        <v/>
      </c>
      <c r="AR207" s="9" t="str">
        <f t="shared" si="84"/>
        <v/>
      </c>
      <c r="AS207" s="9" t="str">
        <f t="shared" si="84"/>
        <v/>
      </c>
      <c r="AT207" s="9" t="str">
        <f t="shared" si="84"/>
        <v/>
      </c>
      <c r="AU207" s="9" t="str">
        <f t="shared" si="81"/>
        <v/>
      </c>
      <c r="AV207" s="9" t="str">
        <f t="shared" si="81"/>
        <v/>
      </c>
      <c r="AW207" s="9" t="str">
        <f t="shared" si="81"/>
        <v/>
      </c>
      <c r="AX207" s="9" t="str">
        <f t="shared" si="81"/>
        <v/>
      </c>
      <c r="AY207" s="9" t="str">
        <f t="shared" si="81"/>
        <v/>
      </c>
      <c r="AZ207" s="9" t="str">
        <f t="shared" si="81"/>
        <v/>
      </c>
      <c r="BA207" s="9" t="str">
        <f t="shared" si="81"/>
        <v/>
      </c>
      <c r="BB207" s="9" t="str">
        <f t="shared" si="81"/>
        <v/>
      </c>
      <c r="BC207" s="9" t="str">
        <f t="shared" si="81"/>
        <v/>
      </c>
      <c r="BD207" s="9" t="str">
        <f t="shared" si="81"/>
        <v/>
      </c>
      <c r="BE207" s="9" t="str">
        <f t="shared" si="82"/>
        <v/>
      </c>
      <c r="BF207" s="9" t="str">
        <f t="shared" si="82"/>
        <v/>
      </c>
      <c r="BG207" s="9" t="str">
        <f t="shared" si="82"/>
        <v/>
      </c>
      <c r="BH207" s="9" t="str">
        <f t="shared" si="82"/>
        <v/>
      </c>
      <c r="BI207" s="9" t="str">
        <f t="shared" si="82"/>
        <v/>
      </c>
      <c r="BJ207" s="9" t="str">
        <f t="shared" si="82"/>
        <v/>
      </c>
      <c r="BK207" s="9" t="str">
        <f t="shared" si="82"/>
        <v/>
      </c>
      <c r="BL207" s="9" t="str">
        <f t="shared" si="82"/>
        <v/>
      </c>
      <c r="BM207" s="9" t="str">
        <f t="shared" si="82"/>
        <v/>
      </c>
      <c r="BN207" s="9" t="str">
        <f t="shared" si="82"/>
        <v/>
      </c>
      <c r="BO207" s="9" t="str">
        <f t="shared" si="83"/>
        <v/>
      </c>
      <c r="BP207" s="9" t="str">
        <f t="shared" si="83"/>
        <v/>
      </c>
      <c r="BQ207" s="9" t="str">
        <f t="shared" si="83"/>
        <v/>
      </c>
      <c r="BR207" s="9" t="str">
        <f t="shared" si="83"/>
        <v/>
      </c>
      <c r="BS207" s="9" t="str">
        <f t="shared" si="83"/>
        <v/>
      </c>
      <c r="BT207" s="9" t="str">
        <f t="shared" si="83"/>
        <v/>
      </c>
      <c r="BU207" s="9" t="str">
        <f t="shared" si="83"/>
        <v/>
      </c>
      <c r="BV207" s="9" t="str">
        <f t="shared" si="83"/>
        <v/>
      </c>
      <c r="BW207" s="9" t="str">
        <f t="shared" si="83"/>
        <v/>
      </c>
      <c r="BX207" s="9" t="str">
        <f t="shared" si="83"/>
        <v/>
      </c>
      <c r="BY207" s="9" t="str">
        <f t="shared" si="83"/>
        <v/>
      </c>
      <c r="BZ207" s="9" t="str">
        <f t="shared" si="83"/>
        <v/>
      </c>
    </row>
    <row r="208" spans="1:78" x14ac:dyDescent="0.25">
      <c r="A208" s="6">
        <v>387</v>
      </c>
      <c r="B208" s="3"/>
      <c r="C208" s="3">
        <v>1</v>
      </c>
      <c r="D208" s="3"/>
      <c r="E208" s="3"/>
      <c r="F208" s="3">
        <v>1</v>
      </c>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v>2</v>
      </c>
      <c r="AH208" s="7">
        <f>SUMPRODUCT(MAX((Table1[post_position])*(Table1[topic_id]=$A208)))</f>
        <v>7</v>
      </c>
      <c r="AI208" s="7" t="str">
        <f>"http://chandoo.org/forums/topic/"&amp;VLOOKUP(A208,'All Topics Data'!$A$2:$C$1243,3,FALSE)</f>
        <v>http://chandoo.org/forums/topic/excel-v2003-an-alternative-formula-for-eomonth-v2007</v>
      </c>
      <c r="AJ208" s="7" t="str">
        <f>LEFT(VLOOKUP(A208,'All Topics Data'!$A$2:$C$1243,2,FALSE),40)&amp;REPT("…",LEN(VLOOKUP(A208,'All Topics Data'!$A$2:$C$1243,2,FALSE))&gt;40)</f>
        <v>Excel v.2003 - An alternative formula fo…</v>
      </c>
      <c r="AK208" s="9">
        <f t="shared" si="68"/>
        <v>0</v>
      </c>
      <c r="AL208" s="9">
        <f t="shared" si="84"/>
        <v>1</v>
      </c>
      <c r="AM208" s="9">
        <f t="shared" si="84"/>
        <v>0</v>
      </c>
      <c r="AN208" s="9">
        <f t="shared" si="84"/>
        <v>0</v>
      </c>
      <c r="AO208" s="9">
        <f t="shared" si="84"/>
        <v>1</v>
      </c>
      <c r="AP208" s="9">
        <f t="shared" si="84"/>
        <v>0</v>
      </c>
      <c r="AQ208" s="9">
        <f t="shared" si="84"/>
        <v>0</v>
      </c>
      <c r="AR208" s="9" t="str">
        <f t="shared" si="84"/>
        <v/>
      </c>
      <c r="AS208" s="9" t="str">
        <f t="shared" si="84"/>
        <v/>
      </c>
      <c r="AT208" s="9" t="str">
        <f t="shared" si="84"/>
        <v/>
      </c>
      <c r="AU208" s="9" t="str">
        <f t="shared" si="81"/>
        <v/>
      </c>
      <c r="AV208" s="9" t="str">
        <f t="shared" si="81"/>
        <v/>
      </c>
      <c r="AW208" s="9" t="str">
        <f t="shared" si="81"/>
        <v/>
      </c>
      <c r="AX208" s="9" t="str">
        <f t="shared" si="81"/>
        <v/>
      </c>
      <c r="AY208" s="9" t="str">
        <f t="shared" si="81"/>
        <v/>
      </c>
      <c r="AZ208" s="9" t="str">
        <f t="shared" si="81"/>
        <v/>
      </c>
      <c r="BA208" s="9" t="str">
        <f t="shared" si="81"/>
        <v/>
      </c>
      <c r="BB208" s="9" t="str">
        <f t="shared" si="81"/>
        <v/>
      </c>
      <c r="BC208" s="9" t="str">
        <f t="shared" si="81"/>
        <v/>
      </c>
      <c r="BD208" s="9" t="str">
        <f t="shared" si="81"/>
        <v/>
      </c>
      <c r="BE208" s="9" t="str">
        <f t="shared" si="82"/>
        <v/>
      </c>
      <c r="BF208" s="9" t="str">
        <f t="shared" si="82"/>
        <v/>
      </c>
      <c r="BG208" s="9" t="str">
        <f t="shared" si="82"/>
        <v/>
      </c>
      <c r="BH208" s="9" t="str">
        <f t="shared" si="82"/>
        <v/>
      </c>
      <c r="BI208" s="9" t="str">
        <f t="shared" si="82"/>
        <v/>
      </c>
      <c r="BJ208" s="9" t="str">
        <f t="shared" si="82"/>
        <v/>
      </c>
      <c r="BK208" s="9" t="str">
        <f t="shared" si="82"/>
        <v/>
      </c>
      <c r="BL208" s="9" t="str">
        <f t="shared" si="82"/>
        <v/>
      </c>
      <c r="BM208" s="9" t="str">
        <f t="shared" si="82"/>
        <v/>
      </c>
      <c r="BN208" s="9" t="str">
        <f t="shared" si="82"/>
        <v/>
      </c>
      <c r="BO208" s="9" t="str">
        <f t="shared" si="83"/>
        <v/>
      </c>
      <c r="BP208" s="9" t="str">
        <f t="shared" si="83"/>
        <v/>
      </c>
      <c r="BQ208" s="9" t="str">
        <f t="shared" si="83"/>
        <v/>
      </c>
      <c r="BR208" s="9" t="str">
        <f t="shared" si="83"/>
        <v/>
      </c>
      <c r="BS208" s="9" t="str">
        <f t="shared" si="83"/>
        <v/>
      </c>
      <c r="BT208" s="9" t="str">
        <f t="shared" si="83"/>
        <v/>
      </c>
      <c r="BU208" s="9" t="str">
        <f t="shared" si="83"/>
        <v/>
      </c>
      <c r="BV208" s="9" t="str">
        <f t="shared" si="83"/>
        <v/>
      </c>
      <c r="BW208" s="9" t="str">
        <f t="shared" si="83"/>
        <v/>
      </c>
      <c r="BX208" s="9" t="str">
        <f t="shared" si="83"/>
        <v/>
      </c>
      <c r="BY208" s="9" t="str">
        <f t="shared" si="83"/>
        <v/>
      </c>
      <c r="BZ208" s="9" t="str">
        <f t="shared" si="83"/>
        <v/>
      </c>
    </row>
    <row r="209" spans="1:78" x14ac:dyDescent="0.25">
      <c r="A209" s="6">
        <v>388</v>
      </c>
      <c r="B209" s="3"/>
      <c r="C209" s="3">
        <v>1</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v>1</v>
      </c>
      <c r="AH209" s="7">
        <f>SUMPRODUCT(MAX((Table1[post_position])*(Table1[topic_id]=$A209)))</f>
        <v>3</v>
      </c>
      <c r="AI209" s="7" t="str">
        <f>"http://chandoo.org/forums/topic/"&amp;VLOOKUP(A209,'All Topics Data'!$A$2:$C$1243,3,FALSE)</f>
        <v>http://chandoo.org/forums/topic/tricky-excel-problem</v>
      </c>
      <c r="AJ209" s="7" t="str">
        <f>LEFT(VLOOKUP(A209,'All Topics Data'!$A$2:$C$1243,2,FALSE),40)&amp;REPT("…",LEN(VLOOKUP(A209,'All Topics Data'!$A$2:$C$1243,2,FALSE))&gt;40)</f>
        <v>Tricky Excel Problem</v>
      </c>
      <c r="AK209" s="9">
        <f t="shared" si="68"/>
        <v>0</v>
      </c>
      <c r="AL209" s="9">
        <f t="shared" si="84"/>
        <v>1</v>
      </c>
      <c r="AM209" s="9">
        <f t="shared" si="84"/>
        <v>0</v>
      </c>
      <c r="AN209" s="9" t="str">
        <f t="shared" si="84"/>
        <v/>
      </c>
      <c r="AO209" s="9" t="str">
        <f t="shared" si="84"/>
        <v/>
      </c>
      <c r="AP209" s="9" t="str">
        <f t="shared" si="84"/>
        <v/>
      </c>
      <c r="AQ209" s="9" t="str">
        <f t="shared" si="84"/>
        <v/>
      </c>
      <c r="AR209" s="9" t="str">
        <f t="shared" si="84"/>
        <v/>
      </c>
      <c r="AS209" s="9" t="str">
        <f t="shared" si="84"/>
        <v/>
      </c>
      <c r="AT209" s="9" t="str">
        <f t="shared" si="84"/>
        <v/>
      </c>
      <c r="AU209" s="9" t="str">
        <f t="shared" si="81"/>
        <v/>
      </c>
      <c r="AV209" s="9" t="str">
        <f t="shared" si="81"/>
        <v/>
      </c>
      <c r="AW209" s="9" t="str">
        <f t="shared" si="81"/>
        <v/>
      </c>
      <c r="AX209" s="9" t="str">
        <f t="shared" si="81"/>
        <v/>
      </c>
      <c r="AY209" s="9" t="str">
        <f t="shared" si="81"/>
        <v/>
      </c>
      <c r="AZ209" s="9" t="str">
        <f t="shared" si="81"/>
        <v/>
      </c>
      <c r="BA209" s="9" t="str">
        <f t="shared" si="81"/>
        <v/>
      </c>
      <c r="BB209" s="9" t="str">
        <f t="shared" si="81"/>
        <v/>
      </c>
      <c r="BC209" s="9" t="str">
        <f t="shared" si="81"/>
        <v/>
      </c>
      <c r="BD209" s="9" t="str">
        <f t="shared" si="81"/>
        <v/>
      </c>
      <c r="BE209" s="9" t="str">
        <f t="shared" si="82"/>
        <v/>
      </c>
      <c r="BF209" s="9" t="str">
        <f t="shared" si="82"/>
        <v/>
      </c>
      <c r="BG209" s="9" t="str">
        <f t="shared" si="82"/>
        <v/>
      </c>
      <c r="BH209" s="9" t="str">
        <f t="shared" si="82"/>
        <v/>
      </c>
      <c r="BI209" s="9" t="str">
        <f t="shared" si="82"/>
        <v/>
      </c>
      <c r="BJ209" s="9" t="str">
        <f t="shared" si="82"/>
        <v/>
      </c>
      <c r="BK209" s="9" t="str">
        <f t="shared" si="82"/>
        <v/>
      </c>
      <c r="BL209" s="9" t="str">
        <f t="shared" si="82"/>
        <v/>
      </c>
      <c r="BM209" s="9" t="str">
        <f t="shared" si="82"/>
        <v/>
      </c>
      <c r="BN209" s="9" t="str">
        <f t="shared" si="82"/>
        <v/>
      </c>
      <c r="BO209" s="9" t="str">
        <f t="shared" si="83"/>
        <v/>
      </c>
      <c r="BP209" s="9" t="str">
        <f t="shared" si="83"/>
        <v/>
      </c>
      <c r="BQ209" s="9" t="str">
        <f t="shared" si="83"/>
        <v/>
      </c>
      <c r="BR209" s="9" t="str">
        <f t="shared" si="83"/>
        <v/>
      </c>
      <c r="BS209" s="9" t="str">
        <f t="shared" si="83"/>
        <v/>
      </c>
      <c r="BT209" s="9" t="str">
        <f t="shared" si="83"/>
        <v/>
      </c>
      <c r="BU209" s="9" t="str">
        <f t="shared" si="83"/>
        <v/>
      </c>
      <c r="BV209" s="9" t="str">
        <f t="shared" si="83"/>
        <v/>
      </c>
      <c r="BW209" s="9" t="str">
        <f t="shared" si="83"/>
        <v/>
      </c>
      <c r="BX209" s="9" t="str">
        <f t="shared" si="83"/>
        <v/>
      </c>
      <c r="BY209" s="9" t="str">
        <f t="shared" si="83"/>
        <v/>
      </c>
      <c r="BZ209" s="9" t="str">
        <f t="shared" si="83"/>
        <v/>
      </c>
    </row>
    <row r="210" spans="1:78" x14ac:dyDescent="0.25">
      <c r="A210" s="6">
        <v>389</v>
      </c>
      <c r="B210" s="3"/>
      <c r="C210" s="3">
        <v>1</v>
      </c>
      <c r="D210" s="3"/>
      <c r="E210" s="3">
        <v>1</v>
      </c>
      <c r="F210" s="3"/>
      <c r="G210" s="3">
        <v>1</v>
      </c>
      <c r="H210" s="3">
        <v>1</v>
      </c>
      <c r="I210" s="3"/>
      <c r="J210" s="3">
        <v>1</v>
      </c>
      <c r="K210" s="3"/>
      <c r="L210" s="3"/>
      <c r="M210" s="3"/>
      <c r="N210" s="3"/>
      <c r="O210" s="3"/>
      <c r="P210" s="3"/>
      <c r="Q210" s="3"/>
      <c r="R210" s="3"/>
      <c r="S210" s="3"/>
      <c r="T210" s="3"/>
      <c r="U210" s="3"/>
      <c r="V210" s="3"/>
      <c r="W210" s="3"/>
      <c r="X210" s="3"/>
      <c r="Y210" s="3"/>
      <c r="Z210" s="3"/>
      <c r="AA210" s="3"/>
      <c r="AB210" s="3"/>
      <c r="AC210" s="3"/>
      <c r="AD210" s="3"/>
      <c r="AE210" s="3"/>
      <c r="AF210" s="3">
        <v>5</v>
      </c>
      <c r="AH210" s="7">
        <f>SUMPRODUCT(MAX((Table1[post_position])*(Table1[topic_id]=$A210)))</f>
        <v>10</v>
      </c>
      <c r="AI210" s="7" t="str">
        <f>"http://chandoo.org/forums/topic/"&amp;VLOOKUP(A210,'All Topics Data'!$A$2:$C$1243,3,FALSE)</f>
        <v>http://chandoo.org/forums/topic/adding-time</v>
      </c>
      <c r="AJ210" s="7" t="str">
        <f>LEFT(VLOOKUP(A210,'All Topics Data'!$A$2:$C$1243,2,FALSE),40)&amp;REPT("…",LEN(VLOOKUP(A210,'All Topics Data'!$A$2:$C$1243,2,FALSE))&gt;40)</f>
        <v>adding time</v>
      </c>
      <c r="AK210" s="9">
        <f t="shared" si="68"/>
        <v>0</v>
      </c>
      <c r="AL210" s="9">
        <f t="shared" si="84"/>
        <v>1</v>
      </c>
      <c r="AM210" s="9">
        <f t="shared" si="84"/>
        <v>0</v>
      </c>
      <c r="AN210" s="9">
        <f t="shared" si="84"/>
        <v>1</v>
      </c>
      <c r="AO210" s="9">
        <f t="shared" si="84"/>
        <v>0</v>
      </c>
      <c r="AP210" s="9">
        <f t="shared" si="84"/>
        <v>1</v>
      </c>
      <c r="AQ210" s="9">
        <f t="shared" si="84"/>
        <v>1</v>
      </c>
      <c r="AR210" s="9">
        <f t="shared" si="84"/>
        <v>0</v>
      </c>
      <c r="AS210" s="9">
        <f t="shared" si="84"/>
        <v>1</v>
      </c>
      <c r="AT210" s="9">
        <f t="shared" si="84"/>
        <v>0</v>
      </c>
      <c r="AU210" s="9" t="str">
        <f t="shared" si="81"/>
        <v/>
      </c>
      <c r="AV210" s="9" t="str">
        <f t="shared" si="81"/>
        <v/>
      </c>
      <c r="AW210" s="9" t="str">
        <f t="shared" si="81"/>
        <v/>
      </c>
      <c r="AX210" s="9" t="str">
        <f t="shared" si="81"/>
        <v/>
      </c>
      <c r="AY210" s="9" t="str">
        <f t="shared" si="81"/>
        <v/>
      </c>
      <c r="AZ210" s="9" t="str">
        <f t="shared" si="81"/>
        <v/>
      </c>
      <c r="BA210" s="9" t="str">
        <f t="shared" si="81"/>
        <v/>
      </c>
      <c r="BB210" s="9" t="str">
        <f t="shared" si="81"/>
        <v/>
      </c>
      <c r="BC210" s="9" t="str">
        <f t="shared" si="81"/>
        <v/>
      </c>
      <c r="BD210" s="9" t="str">
        <f t="shared" si="81"/>
        <v/>
      </c>
      <c r="BE210" s="9" t="str">
        <f t="shared" si="82"/>
        <v/>
      </c>
      <c r="BF210" s="9" t="str">
        <f t="shared" si="82"/>
        <v/>
      </c>
      <c r="BG210" s="9" t="str">
        <f t="shared" si="82"/>
        <v/>
      </c>
      <c r="BH210" s="9" t="str">
        <f t="shared" si="82"/>
        <v/>
      </c>
      <c r="BI210" s="9" t="str">
        <f t="shared" si="82"/>
        <v/>
      </c>
      <c r="BJ210" s="9" t="str">
        <f t="shared" si="82"/>
        <v/>
      </c>
      <c r="BK210" s="9" t="str">
        <f t="shared" si="82"/>
        <v/>
      </c>
      <c r="BL210" s="9" t="str">
        <f t="shared" si="82"/>
        <v/>
      </c>
      <c r="BM210" s="9" t="str">
        <f t="shared" si="82"/>
        <v/>
      </c>
      <c r="BN210" s="9" t="str">
        <f t="shared" si="82"/>
        <v/>
      </c>
      <c r="BO210" s="9" t="str">
        <f t="shared" si="83"/>
        <v/>
      </c>
      <c r="BP210" s="9" t="str">
        <f t="shared" si="83"/>
        <v/>
      </c>
      <c r="BQ210" s="9" t="str">
        <f t="shared" si="83"/>
        <v/>
      </c>
      <c r="BR210" s="9" t="str">
        <f t="shared" si="83"/>
        <v/>
      </c>
      <c r="BS210" s="9" t="str">
        <f t="shared" si="83"/>
        <v/>
      </c>
      <c r="BT210" s="9" t="str">
        <f t="shared" si="83"/>
        <v/>
      </c>
      <c r="BU210" s="9" t="str">
        <f t="shared" si="83"/>
        <v/>
      </c>
      <c r="BV210" s="9" t="str">
        <f t="shared" si="83"/>
        <v/>
      </c>
      <c r="BW210" s="9" t="str">
        <f t="shared" si="83"/>
        <v/>
      </c>
      <c r="BX210" s="9" t="str">
        <f t="shared" si="83"/>
        <v/>
      </c>
      <c r="BY210" s="9" t="str">
        <f t="shared" si="83"/>
        <v/>
      </c>
      <c r="BZ210" s="9" t="str">
        <f t="shared" si="83"/>
        <v/>
      </c>
    </row>
    <row r="211" spans="1:78" x14ac:dyDescent="0.25">
      <c r="A211" s="6">
        <v>390</v>
      </c>
      <c r="B211" s="3"/>
      <c r="C211" s="3">
        <v>1</v>
      </c>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v>1</v>
      </c>
      <c r="AH211" s="7">
        <f>SUMPRODUCT(MAX((Table1[post_position])*(Table1[topic_id]=$A211)))</f>
        <v>3</v>
      </c>
      <c r="AI211" s="7" t="str">
        <f>"http://chandoo.org/forums/topic/"&amp;VLOOKUP(A211,'All Topics Data'!$A$2:$C$1243,3,FALSE)</f>
        <v>http://chandoo.org/forums/topic/vlookup-for-a-list-of-names-with-two-sets-of-values</v>
      </c>
      <c r="AJ211" s="7" t="str">
        <f>LEFT(VLOOKUP(A211,'All Topics Data'!$A$2:$C$1243,2,FALSE),40)&amp;REPT("…",LEN(VLOOKUP(A211,'All Topics Data'!$A$2:$C$1243,2,FALSE))&gt;40)</f>
        <v>VLookup for a list of names with two set…</v>
      </c>
      <c r="AK211" s="9">
        <f t="shared" si="68"/>
        <v>0</v>
      </c>
      <c r="AL211" s="9">
        <f t="shared" si="84"/>
        <v>1</v>
      </c>
      <c r="AM211" s="9">
        <f t="shared" si="84"/>
        <v>0</v>
      </c>
      <c r="AN211" s="9" t="str">
        <f t="shared" si="84"/>
        <v/>
      </c>
      <c r="AO211" s="9" t="str">
        <f t="shared" si="84"/>
        <v/>
      </c>
      <c r="AP211" s="9" t="str">
        <f t="shared" si="84"/>
        <v/>
      </c>
      <c r="AQ211" s="9" t="str">
        <f t="shared" si="84"/>
        <v/>
      </c>
      <c r="AR211" s="9" t="str">
        <f t="shared" si="84"/>
        <v/>
      </c>
      <c r="AS211" s="9" t="str">
        <f t="shared" si="84"/>
        <v/>
      </c>
      <c r="AT211" s="9" t="str">
        <f t="shared" si="84"/>
        <v/>
      </c>
      <c r="AU211" s="9" t="str">
        <f t="shared" si="81"/>
        <v/>
      </c>
      <c r="AV211" s="9" t="str">
        <f t="shared" si="81"/>
        <v/>
      </c>
      <c r="AW211" s="9" t="str">
        <f t="shared" si="81"/>
        <v/>
      </c>
      <c r="AX211" s="9" t="str">
        <f t="shared" si="81"/>
        <v/>
      </c>
      <c r="AY211" s="9" t="str">
        <f t="shared" si="81"/>
        <v/>
      </c>
      <c r="AZ211" s="9" t="str">
        <f t="shared" si="81"/>
        <v/>
      </c>
      <c r="BA211" s="9" t="str">
        <f t="shared" si="81"/>
        <v/>
      </c>
      <c r="BB211" s="9" t="str">
        <f t="shared" si="81"/>
        <v/>
      </c>
      <c r="BC211" s="9" t="str">
        <f t="shared" si="81"/>
        <v/>
      </c>
      <c r="BD211" s="9" t="str">
        <f t="shared" si="81"/>
        <v/>
      </c>
      <c r="BE211" s="9" t="str">
        <f t="shared" si="82"/>
        <v/>
      </c>
      <c r="BF211" s="9" t="str">
        <f t="shared" si="82"/>
        <v/>
      </c>
      <c r="BG211" s="9" t="str">
        <f t="shared" si="82"/>
        <v/>
      </c>
      <c r="BH211" s="9" t="str">
        <f t="shared" si="82"/>
        <v/>
      </c>
      <c r="BI211" s="9" t="str">
        <f t="shared" si="82"/>
        <v/>
      </c>
      <c r="BJ211" s="9" t="str">
        <f t="shared" si="82"/>
        <v/>
      </c>
      <c r="BK211" s="9" t="str">
        <f t="shared" si="82"/>
        <v/>
      </c>
      <c r="BL211" s="9" t="str">
        <f t="shared" si="82"/>
        <v/>
      </c>
      <c r="BM211" s="9" t="str">
        <f t="shared" si="82"/>
        <v/>
      </c>
      <c r="BN211" s="9" t="str">
        <f t="shared" si="82"/>
        <v/>
      </c>
      <c r="BO211" s="9" t="str">
        <f t="shared" si="83"/>
        <v/>
      </c>
      <c r="BP211" s="9" t="str">
        <f t="shared" si="83"/>
        <v/>
      </c>
      <c r="BQ211" s="9" t="str">
        <f t="shared" si="83"/>
        <v/>
      </c>
      <c r="BR211" s="9" t="str">
        <f t="shared" si="83"/>
        <v/>
      </c>
      <c r="BS211" s="9" t="str">
        <f t="shared" si="83"/>
        <v/>
      </c>
      <c r="BT211" s="9" t="str">
        <f t="shared" si="83"/>
        <v/>
      </c>
      <c r="BU211" s="9" t="str">
        <f t="shared" si="83"/>
        <v/>
      </c>
      <c r="BV211" s="9" t="str">
        <f t="shared" si="83"/>
        <v/>
      </c>
      <c r="BW211" s="9" t="str">
        <f t="shared" si="83"/>
        <v/>
      </c>
      <c r="BX211" s="9" t="str">
        <f t="shared" si="83"/>
        <v/>
      </c>
      <c r="BY211" s="9" t="str">
        <f t="shared" si="83"/>
        <v/>
      </c>
      <c r="BZ211" s="9" t="str">
        <f t="shared" si="83"/>
        <v/>
      </c>
    </row>
    <row r="212" spans="1:78" x14ac:dyDescent="0.25">
      <c r="A212" s="6">
        <v>391</v>
      </c>
      <c r="B212" s="3"/>
      <c r="C212" s="3">
        <v>1</v>
      </c>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v>1</v>
      </c>
      <c r="AH212" s="7">
        <f>SUMPRODUCT(MAX((Table1[post_position])*(Table1[topic_id]=$A212)))</f>
        <v>4</v>
      </c>
      <c r="AI212" s="7" t="str">
        <f>"http://chandoo.org/forums/topic/"&amp;VLOOKUP(A212,'All Topics Data'!$A$2:$C$1243,3,FALSE)</f>
        <v>http://chandoo.org/forums/topic/make-your-chart-legends-legendary-how-to-bold-part-of-the-text-inside-boxes</v>
      </c>
      <c r="AJ212" s="7" t="str">
        <f>LEFT(VLOOKUP(A212,'All Topics Data'!$A$2:$C$1243,2,FALSE),40)&amp;REPT("…",LEN(VLOOKUP(A212,'All Topics Data'!$A$2:$C$1243,2,FALSE))&gt;40)</f>
        <v>Make your Chart Legends Legendary - How …</v>
      </c>
      <c r="AK212" s="9">
        <f t="shared" si="68"/>
        <v>0</v>
      </c>
      <c r="AL212" s="9">
        <f t="shared" si="84"/>
        <v>1</v>
      </c>
      <c r="AM212" s="9">
        <f t="shared" si="84"/>
        <v>0</v>
      </c>
      <c r="AN212" s="9">
        <f t="shared" si="84"/>
        <v>0</v>
      </c>
      <c r="AO212" s="9" t="str">
        <f t="shared" si="84"/>
        <v/>
      </c>
      <c r="AP212" s="9" t="str">
        <f t="shared" si="84"/>
        <v/>
      </c>
      <c r="AQ212" s="9" t="str">
        <f t="shared" si="84"/>
        <v/>
      </c>
      <c r="AR212" s="9" t="str">
        <f t="shared" si="84"/>
        <v/>
      </c>
      <c r="AS212" s="9" t="str">
        <f t="shared" si="84"/>
        <v/>
      </c>
      <c r="AT212" s="9" t="str">
        <f t="shared" si="84"/>
        <v/>
      </c>
      <c r="AU212" s="9" t="str">
        <f t="shared" ref="AU212:BD221" si="85">IF(AU$4&lt;=$AH212,IFERROR(GETPIVOTDATA("Hui Reply?",$A$4,"topic_id",$A212,"post_position",AU$4),0),"")</f>
        <v/>
      </c>
      <c r="AV212" s="9" t="str">
        <f t="shared" si="85"/>
        <v/>
      </c>
      <c r="AW212" s="9" t="str">
        <f t="shared" si="85"/>
        <v/>
      </c>
      <c r="AX212" s="9" t="str">
        <f t="shared" si="85"/>
        <v/>
      </c>
      <c r="AY212" s="9" t="str">
        <f t="shared" si="85"/>
        <v/>
      </c>
      <c r="AZ212" s="9" t="str">
        <f t="shared" si="85"/>
        <v/>
      </c>
      <c r="BA212" s="9" t="str">
        <f t="shared" si="85"/>
        <v/>
      </c>
      <c r="BB212" s="9" t="str">
        <f t="shared" si="85"/>
        <v/>
      </c>
      <c r="BC212" s="9" t="str">
        <f t="shared" si="85"/>
        <v/>
      </c>
      <c r="BD212" s="9" t="str">
        <f t="shared" si="85"/>
        <v/>
      </c>
      <c r="BE212" s="9" t="str">
        <f t="shared" ref="BE212:BN221" si="86">IF(BE$4&lt;=$AH212,IFERROR(GETPIVOTDATA("Hui Reply?",$A$4,"topic_id",$A212,"post_position",BE$4),0),"")</f>
        <v/>
      </c>
      <c r="BF212" s="9" t="str">
        <f t="shared" si="86"/>
        <v/>
      </c>
      <c r="BG212" s="9" t="str">
        <f t="shared" si="86"/>
        <v/>
      </c>
      <c r="BH212" s="9" t="str">
        <f t="shared" si="86"/>
        <v/>
      </c>
      <c r="BI212" s="9" t="str">
        <f t="shared" si="86"/>
        <v/>
      </c>
      <c r="BJ212" s="9" t="str">
        <f t="shared" si="86"/>
        <v/>
      </c>
      <c r="BK212" s="9" t="str">
        <f t="shared" si="86"/>
        <v/>
      </c>
      <c r="BL212" s="9" t="str">
        <f t="shared" si="86"/>
        <v/>
      </c>
      <c r="BM212" s="9" t="str">
        <f t="shared" si="86"/>
        <v/>
      </c>
      <c r="BN212" s="9" t="str">
        <f t="shared" si="86"/>
        <v/>
      </c>
      <c r="BO212" s="9" t="str">
        <f t="shared" ref="BO212:BZ221" si="87">IF(BO$4&lt;=$AH212,IFERROR(GETPIVOTDATA("Hui Reply?",$A$4,"topic_id",$A212,"post_position",BO$4),0),"")</f>
        <v/>
      </c>
      <c r="BP212" s="9" t="str">
        <f t="shared" si="87"/>
        <v/>
      </c>
      <c r="BQ212" s="9" t="str">
        <f t="shared" si="87"/>
        <v/>
      </c>
      <c r="BR212" s="9" t="str">
        <f t="shared" si="87"/>
        <v/>
      </c>
      <c r="BS212" s="9" t="str">
        <f t="shared" si="87"/>
        <v/>
      </c>
      <c r="BT212" s="9" t="str">
        <f t="shared" si="87"/>
        <v/>
      </c>
      <c r="BU212" s="9" t="str">
        <f t="shared" si="87"/>
        <v/>
      </c>
      <c r="BV212" s="9" t="str">
        <f t="shared" si="87"/>
        <v/>
      </c>
      <c r="BW212" s="9" t="str">
        <f t="shared" si="87"/>
        <v/>
      </c>
      <c r="BX212" s="9" t="str">
        <f t="shared" si="87"/>
        <v/>
      </c>
      <c r="BY212" s="9" t="str">
        <f t="shared" si="87"/>
        <v/>
      </c>
      <c r="BZ212" s="9" t="str">
        <f t="shared" si="87"/>
        <v/>
      </c>
    </row>
    <row r="213" spans="1:78" x14ac:dyDescent="0.25">
      <c r="A213" s="6">
        <v>394</v>
      </c>
      <c r="B213" s="3"/>
      <c r="C213" s="3">
        <v>1</v>
      </c>
      <c r="D213" s="3">
        <v>1</v>
      </c>
      <c r="E213" s="3"/>
      <c r="F213" s="3">
        <v>1</v>
      </c>
      <c r="G213" s="3"/>
      <c r="H213" s="3">
        <v>1</v>
      </c>
      <c r="I213" s="3"/>
      <c r="J213" s="3"/>
      <c r="K213" s="3"/>
      <c r="L213" s="3"/>
      <c r="M213" s="3"/>
      <c r="N213" s="3"/>
      <c r="O213" s="3"/>
      <c r="P213" s="3"/>
      <c r="Q213" s="3"/>
      <c r="R213" s="3"/>
      <c r="S213" s="3"/>
      <c r="T213" s="3"/>
      <c r="U213" s="3"/>
      <c r="V213" s="3"/>
      <c r="W213" s="3"/>
      <c r="X213" s="3"/>
      <c r="Y213" s="3"/>
      <c r="Z213" s="3"/>
      <c r="AA213" s="3"/>
      <c r="AB213" s="3"/>
      <c r="AC213" s="3"/>
      <c r="AD213" s="3"/>
      <c r="AE213" s="3"/>
      <c r="AF213" s="3">
        <v>4</v>
      </c>
      <c r="AH213" s="7">
        <f>SUMPRODUCT(MAX((Table1[post_position])*(Table1[topic_id]=$A213)))</f>
        <v>8</v>
      </c>
      <c r="AI213" s="7" t="str">
        <f>"http://chandoo.org/forums/topic/"&amp;VLOOKUP(A213,'All Topics Data'!$A$2:$C$1243,3,FALSE)</f>
        <v>http://chandoo.org/forums/topic/please-help-to-me-to-get-the-data-by-using-lookup-formulas-or-macro</v>
      </c>
      <c r="AJ213" s="7" t="str">
        <f>LEFT(VLOOKUP(A213,'All Topics Data'!$A$2:$C$1243,2,FALSE),40)&amp;REPT("…",LEN(VLOOKUP(A213,'All Topics Data'!$A$2:$C$1243,2,FALSE))&gt;40)</f>
        <v>Please help to me to get the data by usi…</v>
      </c>
      <c r="AK213" s="9">
        <f t="shared" si="68"/>
        <v>0</v>
      </c>
      <c r="AL213" s="9">
        <f t="shared" ref="AL213:AT222" si="88">IF(AL$4&lt;=$AH213,IFERROR(GETPIVOTDATA("Hui Reply?",$A$4,"topic_id",$A213,"post_position",AL$4),0),"")</f>
        <v>1</v>
      </c>
      <c r="AM213" s="9">
        <f t="shared" si="88"/>
        <v>1</v>
      </c>
      <c r="AN213" s="9">
        <f t="shared" si="88"/>
        <v>0</v>
      </c>
      <c r="AO213" s="9">
        <f t="shared" si="88"/>
        <v>1</v>
      </c>
      <c r="AP213" s="9">
        <f t="shared" si="88"/>
        <v>0</v>
      </c>
      <c r="AQ213" s="9">
        <f t="shared" si="88"/>
        <v>1</v>
      </c>
      <c r="AR213" s="9">
        <f t="shared" si="88"/>
        <v>0</v>
      </c>
      <c r="AS213" s="9" t="str">
        <f t="shared" si="88"/>
        <v/>
      </c>
      <c r="AT213" s="9" t="str">
        <f t="shared" si="88"/>
        <v/>
      </c>
      <c r="AU213" s="9" t="str">
        <f t="shared" si="85"/>
        <v/>
      </c>
      <c r="AV213" s="9" t="str">
        <f t="shared" si="85"/>
        <v/>
      </c>
      <c r="AW213" s="9" t="str">
        <f t="shared" si="85"/>
        <v/>
      </c>
      <c r="AX213" s="9" t="str">
        <f t="shared" si="85"/>
        <v/>
      </c>
      <c r="AY213" s="9" t="str">
        <f t="shared" si="85"/>
        <v/>
      </c>
      <c r="AZ213" s="9" t="str">
        <f t="shared" si="85"/>
        <v/>
      </c>
      <c r="BA213" s="9" t="str">
        <f t="shared" si="85"/>
        <v/>
      </c>
      <c r="BB213" s="9" t="str">
        <f t="shared" si="85"/>
        <v/>
      </c>
      <c r="BC213" s="9" t="str">
        <f t="shared" si="85"/>
        <v/>
      </c>
      <c r="BD213" s="9" t="str">
        <f t="shared" si="85"/>
        <v/>
      </c>
      <c r="BE213" s="9" t="str">
        <f t="shared" si="86"/>
        <v/>
      </c>
      <c r="BF213" s="9" t="str">
        <f t="shared" si="86"/>
        <v/>
      </c>
      <c r="BG213" s="9" t="str">
        <f t="shared" si="86"/>
        <v/>
      </c>
      <c r="BH213" s="9" t="str">
        <f t="shared" si="86"/>
        <v/>
      </c>
      <c r="BI213" s="9" t="str">
        <f t="shared" si="86"/>
        <v/>
      </c>
      <c r="BJ213" s="9" t="str">
        <f t="shared" si="86"/>
        <v/>
      </c>
      <c r="BK213" s="9" t="str">
        <f t="shared" si="86"/>
        <v/>
      </c>
      <c r="BL213" s="9" t="str">
        <f t="shared" si="86"/>
        <v/>
      </c>
      <c r="BM213" s="9" t="str">
        <f t="shared" si="86"/>
        <v/>
      </c>
      <c r="BN213" s="9" t="str">
        <f t="shared" si="86"/>
        <v/>
      </c>
      <c r="BO213" s="9" t="str">
        <f t="shared" si="87"/>
        <v/>
      </c>
      <c r="BP213" s="9" t="str">
        <f t="shared" si="87"/>
        <v/>
      </c>
      <c r="BQ213" s="9" t="str">
        <f t="shared" si="87"/>
        <v/>
      </c>
      <c r="BR213" s="9" t="str">
        <f t="shared" si="87"/>
        <v/>
      </c>
      <c r="BS213" s="9" t="str">
        <f t="shared" si="87"/>
        <v/>
      </c>
      <c r="BT213" s="9" t="str">
        <f t="shared" si="87"/>
        <v/>
      </c>
      <c r="BU213" s="9" t="str">
        <f t="shared" si="87"/>
        <v/>
      </c>
      <c r="BV213" s="9" t="str">
        <f t="shared" si="87"/>
        <v/>
      </c>
      <c r="BW213" s="9" t="str">
        <f t="shared" si="87"/>
        <v/>
      </c>
      <c r="BX213" s="9" t="str">
        <f t="shared" si="87"/>
        <v/>
      </c>
      <c r="BY213" s="9" t="str">
        <f t="shared" si="87"/>
        <v/>
      </c>
      <c r="BZ213" s="9" t="str">
        <f t="shared" si="87"/>
        <v/>
      </c>
    </row>
    <row r="214" spans="1:78" x14ac:dyDescent="0.25">
      <c r="A214" s="6">
        <v>396</v>
      </c>
      <c r="B214" s="3"/>
      <c r="C214" s="3">
        <v>1</v>
      </c>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v>1</v>
      </c>
      <c r="AH214" s="7">
        <f>SUMPRODUCT(MAX((Table1[post_position])*(Table1[topic_id]=$A214)))</f>
        <v>3</v>
      </c>
      <c r="AI214" s="7" t="str">
        <f>"http://chandoo.org/forums/topic/"&amp;VLOOKUP(A214,'All Topics Data'!$A$2:$C$1243,3,FALSE)</f>
        <v>http://chandoo.org/forums/topic/excel-vba-code-needed-to-automate-essbase-query</v>
      </c>
      <c r="AJ214" s="7" t="str">
        <f>LEFT(VLOOKUP(A214,'All Topics Data'!$A$2:$C$1243,2,FALSE),40)&amp;REPT("…",LEN(VLOOKUP(A214,'All Topics Data'!$A$2:$C$1243,2,FALSE))&gt;40)</f>
        <v>Excel VBA code needed to automate Essbas…</v>
      </c>
      <c r="AK214" s="9">
        <f t="shared" si="68"/>
        <v>0</v>
      </c>
      <c r="AL214" s="9">
        <f t="shared" si="88"/>
        <v>1</v>
      </c>
      <c r="AM214" s="9">
        <f t="shared" si="88"/>
        <v>0</v>
      </c>
      <c r="AN214" s="9" t="str">
        <f t="shared" si="88"/>
        <v/>
      </c>
      <c r="AO214" s="9" t="str">
        <f t="shared" si="88"/>
        <v/>
      </c>
      <c r="AP214" s="9" t="str">
        <f t="shared" si="88"/>
        <v/>
      </c>
      <c r="AQ214" s="9" t="str">
        <f t="shared" si="88"/>
        <v/>
      </c>
      <c r="AR214" s="9" t="str">
        <f t="shared" si="88"/>
        <v/>
      </c>
      <c r="AS214" s="9" t="str">
        <f t="shared" si="88"/>
        <v/>
      </c>
      <c r="AT214" s="9" t="str">
        <f t="shared" si="88"/>
        <v/>
      </c>
      <c r="AU214" s="9" t="str">
        <f t="shared" si="85"/>
        <v/>
      </c>
      <c r="AV214" s="9" t="str">
        <f t="shared" si="85"/>
        <v/>
      </c>
      <c r="AW214" s="9" t="str">
        <f t="shared" si="85"/>
        <v/>
      </c>
      <c r="AX214" s="9" t="str">
        <f t="shared" si="85"/>
        <v/>
      </c>
      <c r="AY214" s="9" t="str">
        <f t="shared" si="85"/>
        <v/>
      </c>
      <c r="AZ214" s="9" t="str">
        <f t="shared" si="85"/>
        <v/>
      </c>
      <c r="BA214" s="9" t="str">
        <f t="shared" si="85"/>
        <v/>
      </c>
      <c r="BB214" s="9" t="str">
        <f t="shared" si="85"/>
        <v/>
      </c>
      <c r="BC214" s="9" t="str">
        <f t="shared" si="85"/>
        <v/>
      </c>
      <c r="BD214" s="9" t="str">
        <f t="shared" si="85"/>
        <v/>
      </c>
      <c r="BE214" s="9" t="str">
        <f t="shared" si="86"/>
        <v/>
      </c>
      <c r="BF214" s="9" t="str">
        <f t="shared" si="86"/>
        <v/>
      </c>
      <c r="BG214" s="9" t="str">
        <f t="shared" si="86"/>
        <v/>
      </c>
      <c r="BH214" s="9" t="str">
        <f t="shared" si="86"/>
        <v/>
      </c>
      <c r="BI214" s="9" t="str">
        <f t="shared" si="86"/>
        <v/>
      </c>
      <c r="BJ214" s="9" t="str">
        <f t="shared" si="86"/>
        <v/>
      </c>
      <c r="BK214" s="9" t="str">
        <f t="shared" si="86"/>
        <v/>
      </c>
      <c r="BL214" s="9" t="str">
        <f t="shared" si="86"/>
        <v/>
      </c>
      <c r="BM214" s="9" t="str">
        <f t="shared" si="86"/>
        <v/>
      </c>
      <c r="BN214" s="9" t="str">
        <f t="shared" si="86"/>
        <v/>
      </c>
      <c r="BO214" s="9" t="str">
        <f t="shared" si="87"/>
        <v/>
      </c>
      <c r="BP214" s="9" t="str">
        <f t="shared" si="87"/>
        <v/>
      </c>
      <c r="BQ214" s="9" t="str">
        <f t="shared" si="87"/>
        <v/>
      </c>
      <c r="BR214" s="9" t="str">
        <f t="shared" si="87"/>
        <v/>
      </c>
      <c r="BS214" s="9" t="str">
        <f t="shared" si="87"/>
        <v/>
      </c>
      <c r="BT214" s="9" t="str">
        <f t="shared" si="87"/>
        <v/>
      </c>
      <c r="BU214" s="9" t="str">
        <f t="shared" si="87"/>
        <v/>
      </c>
      <c r="BV214" s="9" t="str">
        <f t="shared" si="87"/>
        <v/>
      </c>
      <c r="BW214" s="9" t="str">
        <f t="shared" si="87"/>
        <v/>
      </c>
      <c r="BX214" s="9" t="str">
        <f t="shared" si="87"/>
        <v/>
      </c>
      <c r="BY214" s="9" t="str">
        <f t="shared" si="87"/>
        <v/>
      </c>
      <c r="BZ214" s="9" t="str">
        <f t="shared" si="87"/>
        <v/>
      </c>
    </row>
    <row r="215" spans="1:78" x14ac:dyDescent="0.25">
      <c r="A215" s="6">
        <v>397</v>
      </c>
      <c r="B215" s="3"/>
      <c r="C215" s="3">
        <v>1</v>
      </c>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v>1</v>
      </c>
      <c r="AH215" s="7">
        <f>SUMPRODUCT(MAX((Table1[post_position])*(Table1[topic_id]=$A215)))</f>
        <v>2</v>
      </c>
      <c r="AI215" s="7" t="str">
        <f>"http://chandoo.org/forums/topic/"&amp;VLOOKUP(A215,'All Topics Data'!$A$2:$C$1243,3,FALSE)</f>
        <v>http://chandoo.org/forums/topic/display-record-from-a-set-of-records-using-drop-down</v>
      </c>
      <c r="AJ215" s="7" t="str">
        <f>LEFT(VLOOKUP(A215,'All Topics Data'!$A$2:$C$1243,2,FALSE),40)&amp;REPT("…",LEN(VLOOKUP(A215,'All Topics Data'!$A$2:$C$1243,2,FALSE))&gt;40)</f>
        <v>Display record (from a set of records us…</v>
      </c>
      <c r="AK215" s="9">
        <f t="shared" si="68"/>
        <v>0</v>
      </c>
      <c r="AL215" s="9">
        <f t="shared" si="88"/>
        <v>1</v>
      </c>
      <c r="AM215" s="9" t="str">
        <f t="shared" si="88"/>
        <v/>
      </c>
      <c r="AN215" s="9" t="str">
        <f t="shared" si="88"/>
        <v/>
      </c>
      <c r="AO215" s="9" t="str">
        <f t="shared" si="88"/>
        <v/>
      </c>
      <c r="AP215" s="9" t="str">
        <f t="shared" si="88"/>
        <v/>
      </c>
      <c r="AQ215" s="9" t="str">
        <f t="shared" si="88"/>
        <v/>
      </c>
      <c r="AR215" s="9" t="str">
        <f t="shared" si="88"/>
        <v/>
      </c>
      <c r="AS215" s="9" t="str">
        <f t="shared" si="88"/>
        <v/>
      </c>
      <c r="AT215" s="9" t="str">
        <f t="shared" si="88"/>
        <v/>
      </c>
      <c r="AU215" s="9" t="str">
        <f t="shared" si="85"/>
        <v/>
      </c>
      <c r="AV215" s="9" t="str">
        <f t="shared" si="85"/>
        <v/>
      </c>
      <c r="AW215" s="9" t="str">
        <f t="shared" si="85"/>
        <v/>
      </c>
      <c r="AX215" s="9" t="str">
        <f t="shared" si="85"/>
        <v/>
      </c>
      <c r="AY215" s="9" t="str">
        <f t="shared" si="85"/>
        <v/>
      </c>
      <c r="AZ215" s="9" t="str">
        <f t="shared" si="85"/>
        <v/>
      </c>
      <c r="BA215" s="9" t="str">
        <f t="shared" si="85"/>
        <v/>
      </c>
      <c r="BB215" s="9" t="str">
        <f t="shared" si="85"/>
        <v/>
      </c>
      <c r="BC215" s="9" t="str">
        <f t="shared" si="85"/>
        <v/>
      </c>
      <c r="BD215" s="9" t="str">
        <f t="shared" si="85"/>
        <v/>
      </c>
      <c r="BE215" s="9" t="str">
        <f t="shared" si="86"/>
        <v/>
      </c>
      <c r="BF215" s="9" t="str">
        <f t="shared" si="86"/>
        <v/>
      </c>
      <c r="BG215" s="9" t="str">
        <f t="shared" si="86"/>
        <v/>
      </c>
      <c r="BH215" s="9" t="str">
        <f t="shared" si="86"/>
        <v/>
      </c>
      <c r="BI215" s="9" t="str">
        <f t="shared" si="86"/>
        <v/>
      </c>
      <c r="BJ215" s="9" t="str">
        <f t="shared" si="86"/>
        <v/>
      </c>
      <c r="BK215" s="9" t="str">
        <f t="shared" si="86"/>
        <v/>
      </c>
      <c r="BL215" s="9" t="str">
        <f t="shared" si="86"/>
        <v/>
      </c>
      <c r="BM215" s="9" t="str">
        <f t="shared" si="86"/>
        <v/>
      </c>
      <c r="BN215" s="9" t="str">
        <f t="shared" si="86"/>
        <v/>
      </c>
      <c r="BO215" s="9" t="str">
        <f t="shared" si="87"/>
        <v/>
      </c>
      <c r="BP215" s="9" t="str">
        <f t="shared" si="87"/>
        <v/>
      </c>
      <c r="BQ215" s="9" t="str">
        <f t="shared" si="87"/>
        <v/>
      </c>
      <c r="BR215" s="9" t="str">
        <f t="shared" si="87"/>
        <v/>
      </c>
      <c r="BS215" s="9" t="str">
        <f t="shared" si="87"/>
        <v/>
      </c>
      <c r="BT215" s="9" t="str">
        <f t="shared" si="87"/>
        <v/>
      </c>
      <c r="BU215" s="9" t="str">
        <f t="shared" si="87"/>
        <v/>
      </c>
      <c r="BV215" s="9" t="str">
        <f t="shared" si="87"/>
        <v/>
      </c>
      <c r="BW215" s="9" t="str">
        <f t="shared" si="87"/>
        <v/>
      </c>
      <c r="BX215" s="9" t="str">
        <f t="shared" si="87"/>
        <v/>
      </c>
      <c r="BY215" s="9" t="str">
        <f t="shared" si="87"/>
        <v/>
      </c>
      <c r="BZ215" s="9" t="str">
        <f t="shared" si="87"/>
        <v/>
      </c>
    </row>
    <row r="216" spans="1:78" x14ac:dyDescent="0.25">
      <c r="A216" s="6">
        <v>398</v>
      </c>
      <c r="B216" s="3"/>
      <c r="C216" s="3">
        <v>1</v>
      </c>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v>1</v>
      </c>
      <c r="AH216" s="7">
        <f>SUMPRODUCT(MAX((Table1[post_position])*(Table1[topic_id]=$A216)))</f>
        <v>3</v>
      </c>
      <c r="AI216" s="7" t="str">
        <f>"http://chandoo.org/forums/topic/"&amp;VLOOKUP(A216,'All Topics Data'!$A$2:$C$1243,3,FALSE)</f>
        <v>http://chandoo.org/forums/topic/defined-names-error</v>
      </c>
      <c r="AJ216" s="7" t="str">
        <f>LEFT(VLOOKUP(A216,'All Topics Data'!$A$2:$C$1243,2,FALSE),40)&amp;REPT("…",LEN(VLOOKUP(A216,'All Topics Data'!$A$2:$C$1243,2,FALSE))&gt;40)</f>
        <v>Defined Names Error</v>
      </c>
      <c r="AK216" s="9">
        <f t="shared" si="68"/>
        <v>0</v>
      </c>
      <c r="AL216" s="9">
        <f t="shared" si="88"/>
        <v>1</v>
      </c>
      <c r="AM216" s="9">
        <f t="shared" si="88"/>
        <v>0</v>
      </c>
      <c r="AN216" s="9" t="str">
        <f t="shared" si="88"/>
        <v/>
      </c>
      <c r="AO216" s="9" t="str">
        <f t="shared" si="88"/>
        <v/>
      </c>
      <c r="AP216" s="9" t="str">
        <f t="shared" si="88"/>
        <v/>
      </c>
      <c r="AQ216" s="9" t="str">
        <f t="shared" si="88"/>
        <v/>
      </c>
      <c r="AR216" s="9" t="str">
        <f t="shared" si="88"/>
        <v/>
      </c>
      <c r="AS216" s="9" t="str">
        <f t="shared" si="88"/>
        <v/>
      </c>
      <c r="AT216" s="9" t="str">
        <f t="shared" si="88"/>
        <v/>
      </c>
      <c r="AU216" s="9" t="str">
        <f t="shared" si="85"/>
        <v/>
      </c>
      <c r="AV216" s="9" t="str">
        <f t="shared" si="85"/>
        <v/>
      </c>
      <c r="AW216" s="9" t="str">
        <f t="shared" si="85"/>
        <v/>
      </c>
      <c r="AX216" s="9" t="str">
        <f t="shared" si="85"/>
        <v/>
      </c>
      <c r="AY216" s="9" t="str">
        <f t="shared" si="85"/>
        <v/>
      </c>
      <c r="AZ216" s="9" t="str">
        <f t="shared" si="85"/>
        <v/>
      </c>
      <c r="BA216" s="9" t="str">
        <f t="shared" si="85"/>
        <v/>
      </c>
      <c r="BB216" s="9" t="str">
        <f t="shared" si="85"/>
        <v/>
      </c>
      <c r="BC216" s="9" t="str">
        <f t="shared" si="85"/>
        <v/>
      </c>
      <c r="BD216" s="9" t="str">
        <f t="shared" si="85"/>
        <v/>
      </c>
      <c r="BE216" s="9" t="str">
        <f t="shared" si="86"/>
        <v/>
      </c>
      <c r="BF216" s="9" t="str">
        <f t="shared" si="86"/>
        <v/>
      </c>
      <c r="BG216" s="9" t="str">
        <f t="shared" si="86"/>
        <v/>
      </c>
      <c r="BH216" s="9" t="str">
        <f t="shared" si="86"/>
        <v/>
      </c>
      <c r="BI216" s="9" t="str">
        <f t="shared" si="86"/>
        <v/>
      </c>
      <c r="BJ216" s="9" t="str">
        <f t="shared" si="86"/>
        <v/>
      </c>
      <c r="BK216" s="9" t="str">
        <f t="shared" si="86"/>
        <v/>
      </c>
      <c r="BL216" s="9" t="str">
        <f t="shared" si="86"/>
        <v/>
      </c>
      <c r="BM216" s="9" t="str">
        <f t="shared" si="86"/>
        <v/>
      </c>
      <c r="BN216" s="9" t="str">
        <f t="shared" si="86"/>
        <v/>
      </c>
      <c r="BO216" s="9" t="str">
        <f t="shared" si="87"/>
        <v/>
      </c>
      <c r="BP216" s="9" t="str">
        <f t="shared" si="87"/>
        <v/>
      </c>
      <c r="BQ216" s="9" t="str">
        <f t="shared" si="87"/>
        <v/>
      </c>
      <c r="BR216" s="9" t="str">
        <f t="shared" si="87"/>
        <v/>
      </c>
      <c r="BS216" s="9" t="str">
        <f t="shared" si="87"/>
        <v/>
      </c>
      <c r="BT216" s="9" t="str">
        <f t="shared" si="87"/>
        <v/>
      </c>
      <c r="BU216" s="9" t="str">
        <f t="shared" si="87"/>
        <v/>
      </c>
      <c r="BV216" s="9" t="str">
        <f t="shared" si="87"/>
        <v/>
      </c>
      <c r="BW216" s="9" t="str">
        <f t="shared" si="87"/>
        <v/>
      </c>
      <c r="BX216" s="9" t="str">
        <f t="shared" si="87"/>
        <v/>
      </c>
      <c r="BY216" s="9" t="str">
        <f t="shared" si="87"/>
        <v/>
      </c>
      <c r="BZ216" s="9" t="str">
        <f t="shared" si="87"/>
        <v/>
      </c>
    </row>
    <row r="217" spans="1:78" x14ac:dyDescent="0.25">
      <c r="A217" s="6">
        <v>400</v>
      </c>
      <c r="B217" s="3"/>
      <c r="C217" s="3">
        <v>1</v>
      </c>
      <c r="D217" s="3">
        <v>1</v>
      </c>
      <c r="E217" s="3"/>
      <c r="F217" s="3">
        <v>1</v>
      </c>
      <c r="G217" s="3"/>
      <c r="H217" s="3">
        <v>1</v>
      </c>
      <c r="I217" s="3"/>
      <c r="J217" s="3"/>
      <c r="K217" s="3"/>
      <c r="L217" s="3"/>
      <c r="M217" s="3"/>
      <c r="N217" s="3"/>
      <c r="O217" s="3"/>
      <c r="P217" s="3"/>
      <c r="Q217" s="3"/>
      <c r="R217" s="3"/>
      <c r="S217" s="3"/>
      <c r="T217" s="3"/>
      <c r="U217" s="3"/>
      <c r="V217" s="3"/>
      <c r="W217" s="3"/>
      <c r="X217" s="3"/>
      <c r="Y217" s="3"/>
      <c r="Z217" s="3"/>
      <c r="AA217" s="3"/>
      <c r="AB217" s="3"/>
      <c r="AC217" s="3"/>
      <c r="AD217" s="3"/>
      <c r="AE217" s="3"/>
      <c r="AF217" s="3">
        <v>4</v>
      </c>
      <c r="AH217" s="7">
        <f>SUMPRODUCT(MAX((Table1[post_position])*(Table1[topic_id]=$A217)))</f>
        <v>7</v>
      </c>
      <c r="AI217" s="7" t="str">
        <f>"http://chandoo.org/forums/topic/"&amp;VLOOKUP(A217,'All Topics Data'!$A$2:$C$1243,3,FALSE)</f>
        <v>http://chandoo.org/forums/topic/boxplots</v>
      </c>
      <c r="AJ217" s="7" t="str">
        <f>LEFT(VLOOKUP(A217,'All Topics Data'!$A$2:$C$1243,2,FALSE),40)&amp;REPT("…",LEN(VLOOKUP(A217,'All Topics Data'!$A$2:$C$1243,2,FALSE))&gt;40)</f>
        <v>Boxplots?</v>
      </c>
      <c r="AK217" s="9">
        <f t="shared" si="68"/>
        <v>0</v>
      </c>
      <c r="AL217" s="9">
        <f t="shared" si="88"/>
        <v>1</v>
      </c>
      <c r="AM217" s="9">
        <f t="shared" si="88"/>
        <v>1</v>
      </c>
      <c r="AN217" s="9">
        <f t="shared" si="88"/>
        <v>0</v>
      </c>
      <c r="AO217" s="9">
        <f t="shared" si="88"/>
        <v>1</v>
      </c>
      <c r="AP217" s="9">
        <f t="shared" si="88"/>
        <v>0</v>
      </c>
      <c r="AQ217" s="9">
        <f t="shared" si="88"/>
        <v>1</v>
      </c>
      <c r="AR217" s="9" t="str">
        <f t="shared" si="88"/>
        <v/>
      </c>
      <c r="AS217" s="9" t="str">
        <f t="shared" si="88"/>
        <v/>
      </c>
      <c r="AT217" s="9" t="str">
        <f t="shared" si="88"/>
        <v/>
      </c>
      <c r="AU217" s="9" t="str">
        <f t="shared" si="85"/>
        <v/>
      </c>
      <c r="AV217" s="9" t="str">
        <f t="shared" si="85"/>
        <v/>
      </c>
      <c r="AW217" s="9" t="str">
        <f t="shared" si="85"/>
        <v/>
      </c>
      <c r="AX217" s="9" t="str">
        <f t="shared" si="85"/>
        <v/>
      </c>
      <c r="AY217" s="9" t="str">
        <f t="shared" si="85"/>
        <v/>
      </c>
      <c r="AZ217" s="9" t="str">
        <f t="shared" si="85"/>
        <v/>
      </c>
      <c r="BA217" s="9" t="str">
        <f t="shared" si="85"/>
        <v/>
      </c>
      <c r="BB217" s="9" t="str">
        <f t="shared" si="85"/>
        <v/>
      </c>
      <c r="BC217" s="9" t="str">
        <f t="shared" si="85"/>
        <v/>
      </c>
      <c r="BD217" s="9" t="str">
        <f t="shared" si="85"/>
        <v/>
      </c>
      <c r="BE217" s="9" t="str">
        <f t="shared" si="86"/>
        <v/>
      </c>
      <c r="BF217" s="9" t="str">
        <f t="shared" si="86"/>
        <v/>
      </c>
      <c r="BG217" s="9" t="str">
        <f t="shared" si="86"/>
        <v/>
      </c>
      <c r="BH217" s="9" t="str">
        <f t="shared" si="86"/>
        <v/>
      </c>
      <c r="BI217" s="9" t="str">
        <f t="shared" si="86"/>
        <v/>
      </c>
      <c r="BJ217" s="9" t="str">
        <f t="shared" si="86"/>
        <v/>
      </c>
      <c r="BK217" s="9" t="str">
        <f t="shared" si="86"/>
        <v/>
      </c>
      <c r="BL217" s="9" t="str">
        <f t="shared" si="86"/>
        <v/>
      </c>
      <c r="BM217" s="9" t="str">
        <f t="shared" si="86"/>
        <v/>
      </c>
      <c r="BN217" s="9" t="str">
        <f t="shared" si="86"/>
        <v/>
      </c>
      <c r="BO217" s="9" t="str">
        <f t="shared" si="87"/>
        <v/>
      </c>
      <c r="BP217" s="9" t="str">
        <f t="shared" si="87"/>
        <v/>
      </c>
      <c r="BQ217" s="9" t="str">
        <f t="shared" si="87"/>
        <v/>
      </c>
      <c r="BR217" s="9" t="str">
        <f t="shared" si="87"/>
        <v/>
      </c>
      <c r="BS217" s="9" t="str">
        <f t="shared" si="87"/>
        <v/>
      </c>
      <c r="BT217" s="9" t="str">
        <f t="shared" si="87"/>
        <v/>
      </c>
      <c r="BU217" s="9" t="str">
        <f t="shared" si="87"/>
        <v/>
      </c>
      <c r="BV217" s="9" t="str">
        <f t="shared" si="87"/>
        <v/>
      </c>
      <c r="BW217" s="9" t="str">
        <f t="shared" si="87"/>
        <v/>
      </c>
      <c r="BX217" s="9" t="str">
        <f t="shared" si="87"/>
        <v/>
      </c>
      <c r="BY217" s="9" t="str">
        <f t="shared" si="87"/>
        <v/>
      </c>
      <c r="BZ217" s="9" t="str">
        <f t="shared" si="87"/>
        <v/>
      </c>
    </row>
    <row r="218" spans="1:78" x14ac:dyDescent="0.25">
      <c r="A218" s="6">
        <v>403</v>
      </c>
      <c r="B218" s="3"/>
      <c r="C218" s="3"/>
      <c r="D218" s="3"/>
      <c r="E218" s="3">
        <v>1</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v>1</v>
      </c>
      <c r="AH218" s="7">
        <f>SUMPRODUCT(MAX((Table1[post_position])*(Table1[topic_id]=$A218)))</f>
        <v>5</v>
      </c>
      <c r="AI218" s="7" t="str">
        <f>"http://chandoo.org/forums/topic/"&amp;VLOOKUP(A218,'All Topics Data'!$A$2:$C$1243,3,FALSE)</f>
        <v>http://chandoo.org/forums/topic/count-formula</v>
      </c>
      <c r="AJ218" s="7" t="str">
        <f>LEFT(VLOOKUP(A218,'All Topics Data'!$A$2:$C$1243,2,FALSE),40)&amp;REPT("…",LEN(VLOOKUP(A218,'All Topics Data'!$A$2:$C$1243,2,FALSE))&gt;40)</f>
        <v>Count Formula</v>
      </c>
      <c r="AK218" s="9">
        <f t="shared" si="68"/>
        <v>0</v>
      </c>
      <c r="AL218" s="9">
        <f t="shared" si="88"/>
        <v>0</v>
      </c>
      <c r="AM218" s="9">
        <f t="shared" si="88"/>
        <v>0</v>
      </c>
      <c r="AN218" s="9">
        <f t="shared" si="88"/>
        <v>1</v>
      </c>
      <c r="AO218" s="9">
        <f t="shared" si="88"/>
        <v>0</v>
      </c>
      <c r="AP218" s="9" t="str">
        <f t="shared" si="88"/>
        <v/>
      </c>
      <c r="AQ218" s="9" t="str">
        <f t="shared" si="88"/>
        <v/>
      </c>
      <c r="AR218" s="9" t="str">
        <f t="shared" si="88"/>
        <v/>
      </c>
      <c r="AS218" s="9" t="str">
        <f t="shared" si="88"/>
        <v/>
      </c>
      <c r="AT218" s="9" t="str">
        <f t="shared" si="88"/>
        <v/>
      </c>
      <c r="AU218" s="9" t="str">
        <f t="shared" si="85"/>
        <v/>
      </c>
      <c r="AV218" s="9" t="str">
        <f t="shared" si="85"/>
        <v/>
      </c>
      <c r="AW218" s="9" t="str">
        <f t="shared" si="85"/>
        <v/>
      </c>
      <c r="AX218" s="9" t="str">
        <f t="shared" si="85"/>
        <v/>
      </c>
      <c r="AY218" s="9" t="str">
        <f t="shared" si="85"/>
        <v/>
      </c>
      <c r="AZ218" s="9" t="str">
        <f t="shared" si="85"/>
        <v/>
      </c>
      <c r="BA218" s="9" t="str">
        <f t="shared" si="85"/>
        <v/>
      </c>
      <c r="BB218" s="9" t="str">
        <f t="shared" si="85"/>
        <v/>
      </c>
      <c r="BC218" s="9" t="str">
        <f t="shared" si="85"/>
        <v/>
      </c>
      <c r="BD218" s="9" t="str">
        <f t="shared" si="85"/>
        <v/>
      </c>
      <c r="BE218" s="9" t="str">
        <f t="shared" si="86"/>
        <v/>
      </c>
      <c r="BF218" s="9" t="str">
        <f t="shared" si="86"/>
        <v/>
      </c>
      <c r="BG218" s="9" t="str">
        <f t="shared" si="86"/>
        <v/>
      </c>
      <c r="BH218" s="9" t="str">
        <f t="shared" si="86"/>
        <v/>
      </c>
      <c r="BI218" s="9" t="str">
        <f t="shared" si="86"/>
        <v/>
      </c>
      <c r="BJ218" s="9" t="str">
        <f t="shared" si="86"/>
        <v/>
      </c>
      <c r="BK218" s="9" t="str">
        <f t="shared" si="86"/>
        <v/>
      </c>
      <c r="BL218" s="9" t="str">
        <f t="shared" si="86"/>
        <v/>
      </c>
      <c r="BM218" s="9" t="str">
        <f t="shared" si="86"/>
        <v/>
      </c>
      <c r="BN218" s="9" t="str">
        <f t="shared" si="86"/>
        <v/>
      </c>
      <c r="BO218" s="9" t="str">
        <f t="shared" si="87"/>
        <v/>
      </c>
      <c r="BP218" s="9" t="str">
        <f t="shared" si="87"/>
        <v/>
      </c>
      <c r="BQ218" s="9" t="str">
        <f t="shared" si="87"/>
        <v/>
      </c>
      <c r="BR218" s="9" t="str">
        <f t="shared" si="87"/>
        <v/>
      </c>
      <c r="BS218" s="9" t="str">
        <f t="shared" si="87"/>
        <v/>
      </c>
      <c r="BT218" s="9" t="str">
        <f t="shared" si="87"/>
        <v/>
      </c>
      <c r="BU218" s="9" t="str">
        <f t="shared" si="87"/>
        <v/>
      </c>
      <c r="BV218" s="9" t="str">
        <f t="shared" si="87"/>
        <v/>
      </c>
      <c r="BW218" s="9" t="str">
        <f t="shared" si="87"/>
        <v/>
      </c>
      <c r="BX218" s="9" t="str">
        <f t="shared" si="87"/>
        <v/>
      </c>
      <c r="BY218" s="9" t="str">
        <f t="shared" si="87"/>
        <v/>
      </c>
      <c r="BZ218" s="9" t="str">
        <f t="shared" si="87"/>
        <v/>
      </c>
    </row>
    <row r="219" spans="1:78" x14ac:dyDescent="0.25">
      <c r="A219" s="6">
        <v>404</v>
      </c>
      <c r="B219" s="3"/>
      <c r="C219" s="3">
        <v>1</v>
      </c>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v>1</v>
      </c>
      <c r="AH219" s="7">
        <f>SUMPRODUCT(MAX((Table1[post_position])*(Table1[topic_id]=$A219)))</f>
        <v>3</v>
      </c>
      <c r="AI219" s="7" t="str">
        <f>"http://chandoo.org/forums/topic/"&amp;VLOOKUP(A219,'All Topics Data'!$A$2:$C$1243,3,FALSE)</f>
        <v>http://chandoo.org/forums/topic/conditional-formatting-and-gantt-chart-issues</v>
      </c>
      <c r="AJ219" s="7" t="str">
        <f>LEFT(VLOOKUP(A219,'All Topics Data'!$A$2:$C$1243,2,FALSE),40)&amp;REPT("…",LEN(VLOOKUP(A219,'All Topics Data'!$A$2:$C$1243,2,FALSE))&gt;40)</f>
        <v>Conditional Formatting and Gantt Chart i…</v>
      </c>
      <c r="AK219" s="9">
        <f t="shared" si="68"/>
        <v>0</v>
      </c>
      <c r="AL219" s="9">
        <f t="shared" si="88"/>
        <v>1</v>
      </c>
      <c r="AM219" s="9">
        <f t="shared" si="88"/>
        <v>0</v>
      </c>
      <c r="AN219" s="9" t="str">
        <f t="shared" si="88"/>
        <v/>
      </c>
      <c r="AO219" s="9" t="str">
        <f t="shared" si="88"/>
        <v/>
      </c>
      <c r="AP219" s="9" t="str">
        <f t="shared" si="88"/>
        <v/>
      </c>
      <c r="AQ219" s="9" t="str">
        <f t="shared" si="88"/>
        <v/>
      </c>
      <c r="AR219" s="9" t="str">
        <f t="shared" si="88"/>
        <v/>
      </c>
      <c r="AS219" s="9" t="str">
        <f t="shared" si="88"/>
        <v/>
      </c>
      <c r="AT219" s="9" t="str">
        <f t="shared" si="88"/>
        <v/>
      </c>
      <c r="AU219" s="9" t="str">
        <f t="shared" si="85"/>
        <v/>
      </c>
      <c r="AV219" s="9" t="str">
        <f t="shared" si="85"/>
        <v/>
      </c>
      <c r="AW219" s="9" t="str">
        <f t="shared" si="85"/>
        <v/>
      </c>
      <c r="AX219" s="9" t="str">
        <f t="shared" si="85"/>
        <v/>
      </c>
      <c r="AY219" s="9" t="str">
        <f t="shared" si="85"/>
        <v/>
      </c>
      <c r="AZ219" s="9" t="str">
        <f t="shared" si="85"/>
        <v/>
      </c>
      <c r="BA219" s="9" t="str">
        <f t="shared" si="85"/>
        <v/>
      </c>
      <c r="BB219" s="9" t="str">
        <f t="shared" si="85"/>
        <v/>
      </c>
      <c r="BC219" s="9" t="str">
        <f t="shared" si="85"/>
        <v/>
      </c>
      <c r="BD219" s="9" t="str">
        <f t="shared" si="85"/>
        <v/>
      </c>
      <c r="BE219" s="9" t="str">
        <f t="shared" si="86"/>
        <v/>
      </c>
      <c r="BF219" s="9" t="str">
        <f t="shared" si="86"/>
        <v/>
      </c>
      <c r="BG219" s="9" t="str">
        <f t="shared" si="86"/>
        <v/>
      </c>
      <c r="BH219" s="9" t="str">
        <f t="shared" si="86"/>
        <v/>
      </c>
      <c r="BI219" s="9" t="str">
        <f t="shared" si="86"/>
        <v/>
      </c>
      <c r="BJ219" s="9" t="str">
        <f t="shared" si="86"/>
        <v/>
      </c>
      <c r="BK219" s="9" t="str">
        <f t="shared" si="86"/>
        <v/>
      </c>
      <c r="BL219" s="9" t="str">
        <f t="shared" si="86"/>
        <v/>
      </c>
      <c r="BM219" s="9" t="str">
        <f t="shared" si="86"/>
        <v/>
      </c>
      <c r="BN219" s="9" t="str">
        <f t="shared" si="86"/>
        <v/>
      </c>
      <c r="BO219" s="9" t="str">
        <f t="shared" si="87"/>
        <v/>
      </c>
      <c r="BP219" s="9" t="str">
        <f t="shared" si="87"/>
        <v/>
      </c>
      <c r="BQ219" s="9" t="str">
        <f t="shared" si="87"/>
        <v/>
      </c>
      <c r="BR219" s="9" t="str">
        <f t="shared" si="87"/>
        <v/>
      </c>
      <c r="BS219" s="9" t="str">
        <f t="shared" si="87"/>
        <v/>
      </c>
      <c r="BT219" s="9" t="str">
        <f t="shared" si="87"/>
        <v/>
      </c>
      <c r="BU219" s="9" t="str">
        <f t="shared" si="87"/>
        <v/>
      </c>
      <c r="BV219" s="9" t="str">
        <f t="shared" si="87"/>
        <v/>
      </c>
      <c r="BW219" s="9" t="str">
        <f t="shared" si="87"/>
        <v/>
      </c>
      <c r="BX219" s="9" t="str">
        <f t="shared" si="87"/>
        <v/>
      </c>
      <c r="BY219" s="9" t="str">
        <f t="shared" si="87"/>
        <v/>
      </c>
      <c r="BZ219" s="9" t="str">
        <f t="shared" si="87"/>
        <v/>
      </c>
    </row>
    <row r="220" spans="1:78" x14ac:dyDescent="0.25">
      <c r="A220" s="6">
        <v>405</v>
      </c>
      <c r="B220" s="3"/>
      <c r="C220" s="3"/>
      <c r="D220" s="3">
        <v>1</v>
      </c>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v>1</v>
      </c>
      <c r="AH220" s="7">
        <f>SUMPRODUCT(MAX((Table1[post_position])*(Table1[topic_id]=$A220)))</f>
        <v>4</v>
      </c>
      <c r="AI220" s="7" t="str">
        <f>"http://chandoo.org/forums/topic/"&amp;VLOOKUP(A220,'All Topics Data'!$A$2:$C$1243,3,FALSE)</f>
        <v>http://chandoo.org/forums/topic/how-do-i-use-an-if-statement-to-find-string-of-text</v>
      </c>
      <c r="AJ220" s="7" t="str">
        <f>LEFT(VLOOKUP(A220,'All Topics Data'!$A$2:$C$1243,2,FALSE),40)&amp;REPT("…",LEN(VLOOKUP(A220,'All Topics Data'!$A$2:$C$1243,2,FALSE))&gt;40)</f>
        <v>How do I use an IF statement to find str…</v>
      </c>
      <c r="AK220" s="9">
        <f t="shared" si="68"/>
        <v>0</v>
      </c>
      <c r="AL220" s="9">
        <f t="shared" si="88"/>
        <v>0</v>
      </c>
      <c r="AM220" s="9">
        <f t="shared" si="88"/>
        <v>1</v>
      </c>
      <c r="AN220" s="9">
        <f t="shared" si="88"/>
        <v>0</v>
      </c>
      <c r="AO220" s="9" t="str">
        <f t="shared" si="88"/>
        <v/>
      </c>
      <c r="AP220" s="9" t="str">
        <f t="shared" si="88"/>
        <v/>
      </c>
      <c r="AQ220" s="9" t="str">
        <f t="shared" si="88"/>
        <v/>
      </c>
      <c r="AR220" s="9" t="str">
        <f t="shared" si="88"/>
        <v/>
      </c>
      <c r="AS220" s="9" t="str">
        <f t="shared" si="88"/>
        <v/>
      </c>
      <c r="AT220" s="9" t="str">
        <f t="shared" si="88"/>
        <v/>
      </c>
      <c r="AU220" s="9" t="str">
        <f t="shared" si="85"/>
        <v/>
      </c>
      <c r="AV220" s="9" t="str">
        <f t="shared" si="85"/>
        <v/>
      </c>
      <c r="AW220" s="9" t="str">
        <f t="shared" si="85"/>
        <v/>
      </c>
      <c r="AX220" s="9" t="str">
        <f t="shared" si="85"/>
        <v/>
      </c>
      <c r="AY220" s="9" t="str">
        <f t="shared" si="85"/>
        <v/>
      </c>
      <c r="AZ220" s="9" t="str">
        <f t="shared" si="85"/>
        <v/>
      </c>
      <c r="BA220" s="9" t="str">
        <f t="shared" si="85"/>
        <v/>
      </c>
      <c r="BB220" s="9" t="str">
        <f t="shared" si="85"/>
        <v/>
      </c>
      <c r="BC220" s="9" t="str">
        <f t="shared" si="85"/>
        <v/>
      </c>
      <c r="BD220" s="9" t="str">
        <f t="shared" si="85"/>
        <v/>
      </c>
      <c r="BE220" s="9" t="str">
        <f t="shared" si="86"/>
        <v/>
      </c>
      <c r="BF220" s="9" t="str">
        <f t="shared" si="86"/>
        <v/>
      </c>
      <c r="BG220" s="9" t="str">
        <f t="shared" si="86"/>
        <v/>
      </c>
      <c r="BH220" s="9" t="str">
        <f t="shared" si="86"/>
        <v/>
      </c>
      <c r="BI220" s="9" t="str">
        <f t="shared" si="86"/>
        <v/>
      </c>
      <c r="BJ220" s="9" t="str">
        <f t="shared" si="86"/>
        <v/>
      </c>
      <c r="BK220" s="9" t="str">
        <f t="shared" si="86"/>
        <v/>
      </c>
      <c r="BL220" s="9" t="str">
        <f t="shared" si="86"/>
        <v/>
      </c>
      <c r="BM220" s="9" t="str">
        <f t="shared" si="86"/>
        <v/>
      </c>
      <c r="BN220" s="9" t="str">
        <f t="shared" si="86"/>
        <v/>
      </c>
      <c r="BO220" s="9" t="str">
        <f t="shared" si="87"/>
        <v/>
      </c>
      <c r="BP220" s="9" t="str">
        <f t="shared" si="87"/>
        <v/>
      </c>
      <c r="BQ220" s="9" t="str">
        <f t="shared" si="87"/>
        <v/>
      </c>
      <c r="BR220" s="9" t="str">
        <f t="shared" si="87"/>
        <v/>
      </c>
      <c r="BS220" s="9" t="str">
        <f t="shared" si="87"/>
        <v/>
      </c>
      <c r="BT220" s="9" t="str">
        <f t="shared" si="87"/>
        <v/>
      </c>
      <c r="BU220" s="9" t="str">
        <f t="shared" si="87"/>
        <v/>
      </c>
      <c r="BV220" s="9" t="str">
        <f t="shared" si="87"/>
        <v/>
      </c>
      <c r="BW220" s="9" t="str">
        <f t="shared" si="87"/>
        <v/>
      </c>
      <c r="BX220" s="9" t="str">
        <f t="shared" si="87"/>
        <v/>
      </c>
      <c r="BY220" s="9" t="str">
        <f t="shared" si="87"/>
        <v/>
      </c>
      <c r="BZ220" s="9" t="str">
        <f t="shared" si="87"/>
        <v/>
      </c>
    </row>
    <row r="221" spans="1:78" x14ac:dyDescent="0.25">
      <c r="A221" s="6">
        <v>406</v>
      </c>
      <c r="B221" s="3"/>
      <c r="C221" s="3">
        <v>1</v>
      </c>
      <c r="D221" s="3"/>
      <c r="E221" s="3">
        <v>1</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v>2</v>
      </c>
      <c r="AH221" s="7">
        <f>SUMPRODUCT(MAX((Table1[post_position])*(Table1[topic_id]=$A221)))</f>
        <v>4</v>
      </c>
      <c r="AI221" s="7" t="str">
        <f>"http://chandoo.org/forums/topic/"&amp;VLOOKUP(A221,'All Topics Data'!$A$2:$C$1243,3,FALSE)</f>
        <v>http://chandoo.org/forums/topic/limitation-on-nesting-if-statements-in-the-name-manger-refers-to</v>
      </c>
      <c r="AJ221" s="7" t="str">
        <f>LEFT(VLOOKUP(A221,'All Topics Data'!$A$2:$C$1243,2,FALSE),40)&amp;REPT("…",LEN(VLOOKUP(A221,'All Topics Data'!$A$2:$C$1243,2,FALSE))&gt;40)</f>
        <v>limitation on nesting if statements in t…</v>
      </c>
      <c r="AK221" s="9">
        <f t="shared" si="68"/>
        <v>0</v>
      </c>
      <c r="AL221" s="9">
        <f t="shared" si="88"/>
        <v>1</v>
      </c>
      <c r="AM221" s="9">
        <f t="shared" si="88"/>
        <v>0</v>
      </c>
      <c r="AN221" s="9">
        <f t="shared" si="88"/>
        <v>1</v>
      </c>
      <c r="AO221" s="9" t="str">
        <f t="shared" si="88"/>
        <v/>
      </c>
      <c r="AP221" s="9" t="str">
        <f t="shared" si="88"/>
        <v/>
      </c>
      <c r="AQ221" s="9" t="str">
        <f t="shared" si="88"/>
        <v/>
      </c>
      <c r="AR221" s="9" t="str">
        <f t="shared" si="88"/>
        <v/>
      </c>
      <c r="AS221" s="9" t="str">
        <f t="shared" si="88"/>
        <v/>
      </c>
      <c r="AT221" s="9" t="str">
        <f t="shared" si="88"/>
        <v/>
      </c>
      <c r="AU221" s="9" t="str">
        <f t="shared" si="85"/>
        <v/>
      </c>
      <c r="AV221" s="9" t="str">
        <f t="shared" si="85"/>
        <v/>
      </c>
      <c r="AW221" s="9" t="str">
        <f t="shared" si="85"/>
        <v/>
      </c>
      <c r="AX221" s="9" t="str">
        <f t="shared" si="85"/>
        <v/>
      </c>
      <c r="AY221" s="9" t="str">
        <f t="shared" si="85"/>
        <v/>
      </c>
      <c r="AZ221" s="9" t="str">
        <f t="shared" si="85"/>
        <v/>
      </c>
      <c r="BA221" s="9" t="str">
        <f t="shared" si="85"/>
        <v/>
      </c>
      <c r="BB221" s="9" t="str">
        <f t="shared" si="85"/>
        <v/>
      </c>
      <c r="BC221" s="9" t="str">
        <f t="shared" si="85"/>
        <v/>
      </c>
      <c r="BD221" s="9" t="str">
        <f t="shared" si="85"/>
        <v/>
      </c>
      <c r="BE221" s="9" t="str">
        <f t="shared" si="86"/>
        <v/>
      </c>
      <c r="BF221" s="9" t="str">
        <f t="shared" si="86"/>
        <v/>
      </c>
      <c r="BG221" s="9" t="str">
        <f t="shared" si="86"/>
        <v/>
      </c>
      <c r="BH221" s="9" t="str">
        <f t="shared" si="86"/>
        <v/>
      </c>
      <c r="BI221" s="9" t="str">
        <f t="shared" si="86"/>
        <v/>
      </c>
      <c r="BJ221" s="9" t="str">
        <f t="shared" si="86"/>
        <v/>
      </c>
      <c r="BK221" s="9" t="str">
        <f t="shared" si="86"/>
        <v/>
      </c>
      <c r="BL221" s="9" t="str">
        <f t="shared" si="86"/>
        <v/>
      </c>
      <c r="BM221" s="9" t="str">
        <f t="shared" si="86"/>
        <v/>
      </c>
      <c r="BN221" s="9" t="str">
        <f t="shared" si="86"/>
        <v/>
      </c>
      <c r="BO221" s="9" t="str">
        <f t="shared" si="87"/>
        <v/>
      </c>
      <c r="BP221" s="9" t="str">
        <f t="shared" si="87"/>
        <v/>
      </c>
      <c r="BQ221" s="9" t="str">
        <f t="shared" si="87"/>
        <v/>
      </c>
      <c r="BR221" s="9" t="str">
        <f t="shared" si="87"/>
        <v/>
      </c>
      <c r="BS221" s="9" t="str">
        <f t="shared" si="87"/>
        <v/>
      </c>
      <c r="BT221" s="9" t="str">
        <f t="shared" si="87"/>
        <v/>
      </c>
      <c r="BU221" s="9" t="str">
        <f t="shared" si="87"/>
        <v/>
      </c>
      <c r="BV221" s="9" t="str">
        <f t="shared" si="87"/>
        <v/>
      </c>
      <c r="BW221" s="9" t="str">
        <f t="shared" si="87"/>
        <v/>
      </c>
      <c r="BX221" s="9" t="str">
        <f t="shared" si="87"/>
        <v/>
      </c>
      <c r="BY221" s="9" t="str">
        <f t="shared" si="87"/>
        <v/>
      </c>
      <c r="BZ221" s="9" t="str">
        <f t="shared" si="87"/>
        <v/>
      </c>
    </row>
    <row r="222" spans="1:78" x14ac:dyDescent="0.25">
      <c r="A222" s="6">
        <v>407</v>
      </c>
      <c r="B222" s="3"/>
      <c r="C222" s="3"/>
      <c r="D222" s="3"/>
      <c r="E222" s="3"/>
      <c r="F222" s="3">
        <v>1</v>
      </c>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v>1</v>
      </c>
      <c r="AH222" s="7">
        <f>SUMPRODUCT(MAX((Table1[post_position])*(Table1[topic_id]=$A222)))</f>
        <v>6</v>
      </c>
      <c r="AI222" s="7" t="str">
        <f>"http://chandoo.org/forums/topic/"&amp;VLOOKUP(A222,'All Topics Data'!$A$2:$C$1243,3,FALSE)</f>
        <v>http://chandoo.org/forums/topic/embed-chart-from-website</v>
      </c>
      <c r="AJ222" s="7" t="str">
        <f>LEFT(VLOOKUP(A222,'All Topics Data'!$A$2:$C$1243,2,FALSE),40)&amp;REPT("…",LEN(VLOOKUP(A222,'All Topics Data'!$A$2:$C$1243,2,FALSE))&gt;40)</f>
        <v>Embed chart from website</v>
      </c>
      <c r="AK222" s="9">
        <f t="shared" si="68"/>
        <v>0</v>
      </c>
      <c r="AL222" s="9">
        <f t="shared" si="88"/>
        <v>0</v>
      </c>
      <c r="AM222" s="9">
        <f t="shared" si="88"/>
        <v>0</v>
      </c>
      <c r="AN222" s="9">
        <f t="shared" si="88"/>
        <v>0</v>
      </c>
      <c r="AO222" s="9">
        <f t="shared" si="88"/>
        <v>1</v>
      </c>
      <c r="AP222" s="9">
        <f t="shared" si="88"/>
        <v>0</v>
      </c>
      <c r="AQ222" s="9" t="str">
        <f t="shared" si="88"/>
        <v/>
      </c>
      <c r="AR222" s="9" t="str">
        <f t="shared" si="88"/>
        <v/>
      </c>
      <c r="AS222" s="9" t="str">
        <f t="shared" si="88"/>
        <v/>
      </c>
      <c r="AT222" s="9" t="str">
        <f t="shared" si="88"/>
        <v/>
      </c>
      <c r="AU222" s="9" t="str">
        <f t="shared" ref="AU222:BD231" si="89">IF(AU$4&lt;=$AH222,IFERROR(GETPIVOTDATA("Hui Reply?",$A$4,"topic_id",$A222,"post_position",AU$4),0),"")</f>
        <v/>
      </c>
      <c r="AV222" s="9" t="str">
        <f t="shared" si="89"/>
        <v/>
      </c>
      <c r="AW222" s="9" t="str">
        <f t="shared" si="89"/>
        <v/>
      </c>
      <c r="AX222" s="9" t="str">
        <f t="shared" si="89"/>
        <v/>
      </c>
      <c r="AY222" s="9" t="str">
        <f t="shared" si="89"/>
        <v/>
      </c>
      <c r="AZ222" s="9" t="str">
        <f t="shared" si="89"/>
        <v/>
      </c>
      <c r="BA222" s="9" t="str">
        <f t="shared" si="89"/>
        <v/>
      </c>
      <c r="BB222" s="9" t="str">
        <f t="shared" si="89"/>
        <v/>
      </c>
      <c r="BC222" s="9" t="str">
        <f t="shared" si="89"/>
        <v/>
      </c>
      <c r="BD222" s="9" t="str">
        <f t="shared" si="89"/>
        <v/>
      </c>
      <c r="BE222" s="9" t="str">
        <f t="shared" ref="BE222:BN231" si="90">IF(BE$4&lt;=$AH222,IFERROR(GETPIVOTDATA("Hui Reply?",$A$4,"topic_id",$A222,"post_position",BE$4),0),"")</f>
        <v/>
      </c>
      <c r="BF222" s="9" t="str">
        <f t="shared" si="90"/>
        <v/>
      </c>
      <c r="BG222" s="9" t="str">
        <f t="shared" si="90"/>
        <v/>
      </c>
      <c r="BH222" s="9" t="str">
        <f t="shared" si="90"/>
        <v/>
      </c>
      <c r="BI222" s="9" t="str">
        <f t="shared" si="90"/>
        <v/>
      </c>
      <c r="BJ222" s="9" t="str">
        <f t="shared" si="90"/>
        <v/>
      </c>
      <c r="BK222" s="9" t="str">
        <f t="shared" si="90"/>
        <v/>
      </c>
      <c r="BL222" s="9" t="str">
        <f t="shared" si="90"/>
        <v/>
      </c>
      <c r="BM222" s="9" t="str">
        <f t="shared" si="90"/>
        <v/>
      </c>
      <c r="BN222" s="9" t="str">
        <f t="shared" si="90"/>
        <v/>
      </c>
      <c r="BO222" s="9" t="str">
        <f t="shared" ref="BO222:BZ231" si="91">IF(BO$4&lt;=$AH222,IFERROR(GETPIVOTDATA("Hui Reply?",$A$4,"topic_id",$A222,"post_position",BO$4),0),"")</f>
        <v/>
      </c>
      <c r="BP222" s="9" t="str">
        <f t="shared" si="91"/>
        <v/>
      </c>
      <c r="BQ222" s="9" t="str">
        <f t="shared" si="91"/>
        <v/>
      </c>
      <c r="BR222" s="9" t="str">
        <f t="shared" si="91"/>
        <v/>
      </c>
      <c r="BS222" s="9" t="str">
        <f t="shared" si="91"/>
        <v/>
      </c>
      <c r="BT222" s="9" t="str">
        <f t="shared" si="91"/>
        <v/>
      </c>
      <c r="BU222" s="9" t="str">
        <f t="shared" si="91"/>
        <v/>
      </c>
      <c r="BV222" s="9" t="str">
        <f t="shared" si="91"/>
        <v/>
      </c>
      <c r="BW222" s="9" t="str">
        <f t="shared" si="91"/>
        <v/>
      </c>
      <c r="BX222" s="9" t="str">
        <f t="shared" si="91"/>
        <v/>
      </c>
      <c r="BY222" s="9" t="str">
        <f t="shared" si="91"/>
        <v/>
      </c>
      <c r="BZ222" s="9" t="str">
        <f t="shared" si="91"/>
        <v/>
      </c>
    </row>
    <row r="223" spans="1:78" x14ac:dyDescent="0.25">
      <c r="A223" s="6">
        <v>408</v>
      </c>
      <c r="B223" s="3"/>
      <c r="C223" s="3">
        <v>1</v>
      </c>
      <c r="D223" s="3"/>
      <c r="E223" s="3">
        <v>1</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v>2</v>
      </c>
      <c r="AH223" s="7">
        <f>SUMPRODUCT(MAX((Table1[post_position])*(Table1[topic_id]=$A223)))</f>
        <v>4</v>
      </c>
      <c r="AI223" s="7" t="str">
        <f>"http://chandoo.org/forums/topic/"&amp;VLOOKUP(A223,'All Topics Data'!$A$2:$C$1243,3,FALSE)</f>
        <v>http://chandoo.org/forums/topic/best-chart-for-lots-of-data-series</v>
      </c>
      <c r="AJ223" s="7" t="str">
        <f>LEFT(VLOOKUP(A223,'All Topics Data'!$A$2:$C$1243,2,FALSE),40)&amp;REPT("…",LEN(VLOOKUP(A223,'All Topics Data'!$A$2:$C$1243,2,FALSE))&gt;40)</f>
        <v>Best chart for lots of data series</v>
      </c>
      <c r="AK223" s="9">
        <f t="shared" si="68"/>
        <v>0</v>
      </c>
      <c r="AL223" s="9">
        <f t="shared" ref="AL223:AT232" si="92">IF(AL$4&lt;=$AH223,IFERROR(GETPIVOTDATA("Hui Reply?",$A$4,"topic_id",$A223,"post_position",AL$4),0),"")</f>
        <v>1</v>
      </c>
      <c r="AM223" s="9">
        <f t="shared" si="92"/>
        <v>0</v>
      </c>
      <c r="AN223" s="9">
        <f t="shared" si="92"/>
        <v>1</v>
      </c>
      <c r="AO223" s="9" t="str">
        <f t="shared" si="92"/>
        <v/>
      </c>
      <c r="AP223" s="9" t="str">
        <f t="shared" si="92"/>
        <v/>
      </c>
      <c r="AQ223" s="9" t="str">
        <f t="shared" si="92"/>
        <v/>
      </c>
      <c r="AR223" s="9" t="str">
        <f t="shared" si="92"/>
        <v/>
      </c>
      <c r="AS223" s="9" t="str">
        <f t="shared" si="92"/>
        <v/>
      </c>
      <c r="AT223" s="9" t="str">
        <f t="shared" si="92"/>
        <v/>
      </c>
      <c r="AU223" s="9" t="str">
        <f t="shared" si="89"/>
        <v/>
      </c>
      <c r="AV223" s="9" t="str">
        <f t="shared" si="89"/>
        <v/>
      </c>
      <c r="AW223" s="9" t="str">
        <f t="shared" si="89"/>
        <v/>
      </c>
      <c r="AX223" s="9" t="str">
        <f t="shared" si="89"/>
        <v/>
      </c>
      <c r="AY223" s="9" t="str">
        <f t="shared" si="89"/>
        <v/>
      </c>
      <c r="AZ223" s="9" t="str">
        <f t="shared" si="89"/>
        <v/>
      </c>
      <c r="BA223" s="9" t="str">
        <f t="shared" si="89"/>
        <v/>
      </c>
      <c r="BB223" s="9" t="str">
        <f t="shared" si="89"/>
        <v/>
      </c>
      <c r="BC223" s="9" t="str">
        <f t="shared" si="89"/>
        <v/>
      </c>
      <c r="BD223" s="9" t="str">
        <f t="shared" si="89"/>
        <v/>
      </c>
      <c r="BE223" s="9" t="str">
        <f t="shared" si="90"/>
        <v/>
      </c>
      <c r="BF223" s="9" t="str">
        <f t="shared" si="90"/>
        <v/>
      </c>
      <c r="BG223" s="9" t="str">
        <f t="shared" si="90"/>
        <v/>
      </c>
      <c r="BH223" s="9" t="str">
        <f t="shared" si="90"/>
        <v/>
      </c>
      <c r="BI223" s="9" t="str">
        <f t="shared" si="90"/>
        <v/>
      </c>
      <c r="BJ223" s="9" t="str">
        <f t="shared" si="90"/>
        <v/>
      </c>
      <c r="BK223" s="9" t="str">
        <f t="shared" si="90"/>
        <v/>
      </c>
      <c r="BL223" s="9" t="str">
        <f t="shared" si="90"/>
        <v/>
      </c>
      <c r="BM223" s="9" t="str">
        <f t="shared" si="90"/>
        <v/>
      </c>
      <c r="BN223" s="9" t="str">
        <f t="shared" si="90"/>
        <v/>
      </c>
      <c r="BO223" s="9" t="str">
        <f t="shared" si="91"/>
        <v/>
      </c>
      <c r="BP223" s="9" t="str">
        <f t="shared" si="91"/>
        <v/>
      </c>
      <c r="BQ223" s="9" t="str">
        <f t="shared" si="91"/>
        <v/>
      </c>
      <c r="BR223" s="9" t="str">
        <f t="shared" si="91"/>
        <v/>
      </c>
      <c r="BS223" s="9" t="str">
        <f t="shared" si="91"/>
        <v/>
      </c>
      <c r="BT223" s="9" t="str">
        <f t="shared" si="91"/>
        <v/>
      </c>
      <c r="BU223" s="9" t="str">
        <f t="shared" si="91"/>
        <v/>
      </c>
      <c r="BV223" s="9" t="str">
        <f t="shared" si="91"/>
        <v/>
      </c>
      <c r="BW223" s="9" t="str">
        <f t="shared" si="91"/>
        <v/>
      </c>
      <c r="BX223" s="9" t="str">
        <f t="shared" si="91"/>
        <v/>
      </c>
      <c r="BY223" s="9" t="str">
        <f t="shared" si="91"/>
        <v/>
      </c>
      <c r="BZ223" s="9" t="str">
        <f t="shared" si="91"/>
        <v/>
      </c>
    </row>
    <row r="224" spans="1:78" x14ac:dyDescent="0.25">
      <c r="A224" s="6">
        <v>409</v>
      </c>
      <c r="B224" s="3"/>
      <c r="C224" s="3"/>
      <c r="D224" s="3"/>
      <c r="E224" s="3"/>
      <c r="F224" s="3"/>
      <c r="G224" s="3"/>
      <c r="H224" s="3"/>
      <c r="I224" s="3"/>
      <c r="J224" s="3"/>
      <c r="K224" s="3">
        <v>1</v>
      </c>
      <c r="L224" s="3"/>
      <c r="M224" s="3">
        <v>1</v>
      </c>
      <c r="N224" s="3"/>
      <c r="O224" s="3"/>
      <c r="P224" s="3"/>
      <c r="Q224" s="3"/>
      <c r="R224" s="3"/>
      <c r="S224" s="3"/>
      <c r="T224" s="3"/>
      <c r="U224" s="3"/>
      <c r="V224" s="3"/>
      <c r="W224" s="3"/>
      <c r="X224" s="3"/>
      <c r="Y224" s="3"/>
      <c r="Z224" s="3"/>
      <c r="AA224" s="3"/>
      <c r="AB224" s="3"/>
      <c r="AC224" s="3"/>
      <c r="AD224" s="3"/>
      <c r="AE224" s="3"/>
      <c r="AF224" s="3">
        <v>2</v>
      </c>
      <c r="AH224" s="7">
        <f>SUMPRODUCT(MAX((Table1[post_position])*(Table1[topic_id]=$A224)))</f>
        <v>14</v>
      </c>
      <c r="AI224" s="7" t="str">
        <f>"http://chandoo.org/forums/topic/"&amp;VLOOKUP(A224,'All Topics Data'!$A$2:$C$1243,3,FALSE)</f>
        <v>http://chandoo.org/forums/topic/create-formula-for-an-entire-column</v>
      </c>
      <c r="AJ224" s="7" t="str">
        <f>LEFT(VLOOKUP(A224,'All Topics Data'!$A$2:$C$1243,2,FALSE),40)&amp;REPT("…",LEN(VLOOKUP(A224,'All Topics Data'!$A$2:$C$1243,2,FALSE))&gt;40)</f>
        <v>Create formula for an entire column</v>
      </c>
      <c r="AK224" s="9">
        <f t="shared" si="68"/>
        <v>0</v>
      </c>
      <c r="AL224" s="9">
        <f t="shared" si="92"/>
        <v>0</v>
      </c>
      <c r="AM224" s="9">
        <f t="shared" si="92"/>
        <v>0</v>
      </c>
      <c r="AN224" s="9">
        <f t="shared" si="92"/>
        <v>0</v>
      </c>
      <c r="AO224" s="9">
        <f t="shared" si="92"/>
        <v>0</v>
      </c>
      <c r="AP224" s="9">
        <f t="shared" si="92"/>
        <v>0</v>
      </c>
      <c r="AQ224" s="9">
        <f t="shared" si="92"/>
        <v>0</v>
      </c>
      <c r="AR224" s="9">
        <f t="shared" si="92"/>
        <v>0</v>
      </c>
      <c r="AS224" s="9">
        <f t="shared" si="92"/>
        <v>0</v>
      </c>
      <c r="AT224" s="9">
        <f t="shared" si="92"/>
        <v>1</v>
      </c>
      <c r="AU224" s="9">
        <f t="shared" si="89"/>
        <v>0</v>
      </c>
      <c r="AV224" s="9">
        <f t="shared" si="89"/>
        <v>1</v>
      </c>
      <c r="AW224" s="9">
        <f t="shared" si="89"/>
        <v>0</v>
      </c>
      <c r="AX224" s="9">
        <f t="shared" si="89"/>
        <v>0</v>
      </c>
      <c r="AY224" s="9" t="str">
        <f t="shared" si="89"/>
        <v/>
      </c>
      <c r="AZ224" s="9" t="str">
        <f t="shared" si="89"/>
        <v/>
      </c>
      <c r="BA224" s="9" t="str">
        <f t="shared" si="89"/>
        <v/>
      </c>
      <c r="BB224" s="9" t="str">
        <f t="shared" si="89"/>
        <v/>
      </c>
      <c r="BC224" s="9" t="str">
        <f t="shared" si="89"/>
        <v/>
      </c>
      <c r="BD224" s="9" t="str">
        <f t="shared" si="89"/>
        <v/>
      </c>
      <c r="BE224" s="9" t="str">
        <f t="shared" si="90"/>
        <v/>
      </c>
      <c r="BF224" s="9" t="str">
        <f t="shared" si="90"/>
        <v/>
      </c>
      <c r="BG224" s="9" t="str">
        <f t="shared" si="90"/>
        <v/>
      </c>
      <c r="BH224" s="9" t="str">
        <f t="shared" si="90"/>
        <v/>
      </c>
      <c r="BI224" s="9" t="str">
        <f t="shared" si="90"/>
        <v/>
      </c>
      <c r="BJ224" s="9" t="str">
        <f t="shared" si="90"/>
        <v/>
      </c>
      <c r="BK224" s="9" t="str">
        <f t="shared" si="90"/>
        <v/>
      </c>
      <c r="BL224" s="9" t="str">
        <f t="shared" si="90"/>
        <v/>
      </c>
      <c r="BM224" s="9" t="str">
        <f t="shared" si="90"/>
        <v/>
      </c>
      <c r="BN224" s="9" t="str">
        <f t="shared" si="90"/>
        <v/>
      </c>
      <c r="BO224" s="9" t="str">
        <f t="shared" si="91"/>
        <v/>
      </c>
      <c r="BP224" s="9" t="str">
        <f t="shared" si="91"/>
        <v/>
      </c>
      <c r="BQ224" s="9" t="str">
        <f t="shared" si="91"/>
        <v/>
      </c>
      <c r="BR224" s="9" t="str">
        <f t="shared" si="91"/>
        <v/>
      </c>
      <c r="BS224" s="9" t="str">
        <f t="shared" si="91"/>
        <v/>
      </c>
      <c r="BT224" s="9" t="str">
        <f t="shared" si="91"/>
        <v/>
      </c>
      <c r="BU224" s="9" t="str">
        <f t="shared" si="91"/>
        <v/>
      </c>
      <c r="BV224" s="9" t="str">
        <f t="shared" si="91"/>
        <v/>
      </c>
      <c r="BW224" s="9" t="str">
        <f t="shared" si="91"/>
        <v/>
      </c>
      <c r="BX224" s="9" t="str">
        <f t="shared" si="91"/>
        <v/>
      </c>
      <c r="BY224" s="9" t="str">
        <f t="shared" si="91"/>
        <v/>
      </c>
      <c r="BZ224" s="9" t="str">
        <f t="shared" si="91"/>
        <v/>
      </c>
    </row>
    <row r="225" spans="1:78" x14ac:dyDescent="0.25">
      <c r="A225" s="6">
        <v>410</v>
      </c>
      <c r="B225" s="3"/>
      <c r="C225" s="3">
        <v>1</v>
      </c>
      <c r="D225" s="3"/>
      <c r="E225" s="3"/>
      <c r="F225" s="3"/>
      <c r="G225" s="3">
        <v>1</v>
      </c>
      <c r="H225" s="3"/>
      <c r="I225" s="3">
        <v>1</v>
      </c>
      <c r="J225" s="3"/>
      <c r="K225" s="3"/>
      <c r="L225" s="3">
        <v>1</v>
      </c>
      <c r="M225" s="3"/>
      <c r="N225" s="3"/>
      <c r="O225" s="3"/>
      <c r="P225" s="3"/>
      <c r="Q225" s="3"/>
      <c r="R225" s="3"/>
      <c r="S225" s="3"/>
      <c r="T225" s="3"/>
      <c r="U225" s="3"/>
      <c r="V225" s="3"/>
      <c r="W225" s="3"/>
      <c r="X225" s="3"/>
      <c r="Y225" s="3"/>
      <c r="Z225" s="3"/>
      <c r="AA225" s="3"/>
      <c r="AB225" s="3"/>
      <c r="AC225" s="3"/>
      <c r="AD225" s="3"/>
      <c r="AE225" s="3"/>
      <c r="AF225" s="3">
        <v>4</v>
      </c>
      <c r="AH225" s="7">
        <f>SUMPRODUCT(MAX((Table1[post_position])*(Table1[topic_id]=$A225)))</f>
        <v>13</v>
      </c>
      <c r="AI225" s="7" t="str">
        <f>"http://chandoo.org/forums/topic/"&amp;VLOOKUP(A225,'All Topics Data'!$A$2:$C$1243,3,FALSE)</f>
        <v>http://chandoo.org/forums/topic/adding-hours-to-date</v>
      </c>
      <c r="AJ225" s="7" t="str">
        <f>LEFT(VLOOKUP(A225,'All Topics Data'!$A$2:$C$1243,2,FALSE),40)&amp;REPT("…",LEN(VLOOKUP(A225,'All Topics Data'!$A$2:$C$1243,2,FALSE))&gt;40)</f>
        <v>Adding hours to date</v>
      </c>
      <c r="AK225" s="9">
        <f t="shared" si="68"/>
        <v>0</v>
      </c>
      <c r="AL225" s="9">
        <f t="shared" si="92"/>
        <v>1</v>
      </c>
      <c r="AM225" s="9">
        <f t="shared" si="92"/>
        <v>0</v>
      </c>
      <c r="AN225" s="9">
        <f t="shared" si="92"/>
        <v>0</v>
      </c>
      <c r="AO225" s="9">
        <f t="shared" si="92"/>
        <v>0</v>
      </c>
      <c r="AP225" s="9">
        <f t="shared" si="92"/>
        <v>1</v>
      </c>
      <c r="AQ225" s="9">
        <f t="shared" si="92"/>
        <v>0</v>
      </c>
      <c r="AR225" s="9">
        <f t="shared" si="92"/>
        <v>1</v>
      </c>
      <c r="AS225" s="9">
        <f t="shared" si="92"/>
        <v>0</v>
      </c>
      <c r="AT225" s="9">
        <f t="shared" si="92"/>
        <v>0</v>
      </c>
      <c r="AU225" s="9">
        <f t="shared" si="89"/>
        <v>1</v>
      </c>
      <c r="AV225" s="9">
        <f t="shared" si="89"/>
        <v>0</v>
      </c>
      <c r="AW225" s="9">
        <f t="shared" si="89"/>
        <v>0</v>
      </c>
      <c r="AX225" s="9" t="str">
        <f t="shared" si="89"/>
        <v/>
      </c>
      <c r="AY225" s="9" t="str">
        <f t="shared" si="89"/>
        <v/>
      </c>
      <c r="AZ225" s="9" t="str">
        <f t="shared" si="89"/>
        <v/>
      </c>
      <c r="BA225" s="9" t="str">
        <f t="shared" si="89"/>
        <v/>
      </c>
      <c r="BB225" s="9" t="str">
        <f t="shared" si="89"/>
        <v/>
      </c>
      <c r="BC225" s="9" t="str">
        <f t="shared" si="89"/>
        <v/>
      </c>
      <c r="BD225" s="9" t="str">
        <f t="shared" si="89"/>
        <v/>
      </c>
      <c r="BE225" s="9" t="str">
        <f t="shared" si="90"/>
        <v/>
      </c>
      <c r="BF225" s="9" t="str">
        <f t="shared" si="90"/>
        <v/>
      </c>
      <c r="BG225" s="9" t="str">
        <f t="shared" si="90"/>
        <v/>
      </c>
      <c r="BH225" s="9" t="str">
        <f t="shared" si="90"/>
        <v/>
      </c>
      <c r="BI225" s="9" t="str">
        <f t="shared" si="90"/>
        <v/>
      </c>
      <c r="BJ225" s="9" t="str">
        <f t="shared" si="90"/>
        <v/>
      </c>
      <c r="BK225" s="9" t="str">
        <f t="shared" si="90"/>
        <v/>
      </c>
      <c r="BL225" s="9" t="str">
        <f t="shared" si="90"/>
        <v/>
      </c>
      <c r="BM225" s="9" t="str">
        <f t="shared" si="90"/>
        <v/>
      </c>
      <c r="BN225" s="9" t="str">
        <f t="shared" si="90"/>
        <v/>
      </c>
      <c r="BO225" s="9" t="str">
        <f t="shared" si="91"/>
        <v/>
      </c>
      <c r="BP225" s="9" t="str">
        <f t="shared" si="91"/>
        <v/>
      </c>
      <c r="BQ225" s="9" t="str">
        <f t="shared" si="91"/>
        <v/>
      </c>
      <c r="BR225" s="9" t="str">
        <f t="shared" si="91"/>
        <v/>
      </c>
      <c r="BS225" s="9" t="str">
        <f t="shared" si="91"/>
        <v/>
      </c>
      <c r="BT225" s="9" t="str">
        <f t="shared" si="91"/>
        <v/>
      </c>
      <c r="BU225" s="9" t="str">
        <f t="shared" si="91"/>
        <v/>
      </c>
      <c r="BV225" s="9" t="str">
        <f t="shared" si="91"/>
        <v/>
      </c>
      <c r="BW225" s="9" t="str">
        <f t="shared" si="91"/>
        <v/>
      </c>
      <c r="BX225" s="9" t="str">
        <f t="shared" si="91"/>
        <v/>
      </c>
      <c r="BY225" s="9" t="str">
        <f t="shared" si="91"/>
        <v/>
      </c>
      <c r="BZ225" s="9" t="str">
        <f t="shared" si="91"/>
        <v/>
      </c>
    </row>
    <row r="226" spans="1:78" x14ac:dyDescent="0.25">
      <c r="A226" s="6">
        <v>412</v>
      </c>
      <c r="B226" s="3"/>
      <c r="C226" s="3">
        <v>1</v>
      </c>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v>1</v>
      </c>
      <c r="AH226" s="7">
        <f>SUMPRODUCT(MAX((Table1[post_position])*(Table1[topic_id]=$A226)))</f>
        <v>2</v>
      </c>
      <c r="AI226" s="7" t="str">
        <f>"http://chandoo.org/forums/topic/"&amp;VLOOKUP(A226,'All Topics Data'!$A$2:$C$1243,3,FALSE)</f>
        <v>http://chandoo.org/forums/topic/is-it-possible-to-have-2-levels-of-x-axis-labels-on-a-clustered-column-chart</v>
      </c>
      <c r="AJ226" s="7" t="str">
        <f>LEFT(VLOOKUP(A226,'All Topics Data'!$A$2:$C$1243,2,FALSE),40)&amp;REPT("…",LEN(VLOOKUP(A226,'All Topics Data'!$A$2:$C$1243,2,FALSE))&gt;40)</f>
        <v>Is it possible to have 2 levels of x-axi…</v>
      </c>
      <c r="AK226" s="9">
        <f t="shared" si="68"/>
        <v>0</v>
      </c>
      <c r="AL226" s="9">
        <f t="shared" si="92"/>
        <v>1</v>
      </c>
      <c r="AM226" s="9" t="str">
        <f t="shared" si="92"/>
        <v/>
      </c>
      <c r="AN226" s="9" t="str">
        <f t="shared" si="92"/>
        <v/>
      </c>
      <c r="AO226" s="9" t="str">
        <f t="shared" si="92"/>
        <v/>
      </c>
      <c r="AP226" s="9" t="str">
        <f t="shared" si="92"/>
        <v/>
      </c>
      <c r="AQ226" s="9" t="str">
        <f t="shared" si="92"/>
        <v/>
      </c>
      <c r="AR226" s="9" t="str">
        <f t="shared" si="92"/>
        <v/>
      </c>
      <c r="AS226" s="9" t="str">
        <f t="shared" si="92"/>
        <v/>
      </c>
      <c r="AT226" s="9" t="str">
        <f t="shared" si="92"/>
        <v/>
      </c>
      <c r="AU226" s="9" t="str">
        <f t="shared" si="89"/>
        <v/>
      </c>
      <c r="AV226" s="9" t="str">
        <f t="shared" si="89"/>
        <v/>
      </c>
      <c r="AW226" s="9" t="str">
        <f t="shared" si="89"/>
        <v/>
      </c>
      <c r="AX226" s="9" t="str">
        <f t="shared" si="89"/>
        <v/>
      </c>
      <c r="AY226" s="9" t="str">
        <f t="shared" si="89"/>
        <v/>
      </c>
      <c r="AZ226" s="9" t="str">
        <f t="shared" si="89"/>
        <v/>
      </c>
      <c r="BA226" s="9" t="str">
        <f t="shared" si="89"/>
        <v/>
      </c>
      <c r="BB226" s="9" t="str">
        <f t="shared" si="89"/>
        <v/>
      </c>
      <c r="BC226" s="9" t="str">
        <f t="shared" si="89"/>
        <v/>
      </c>
      <c r="BD226" s="9" t="str">
        <f t="shared" si="89"/>
        <v/>
      </c>
      <c r="BE226" s="9" t="str">
        <f t="shared" si="90"/>
        <v/>
      </c>
      <c r="BF226" s="9" t="str">
        <f t="shared" si="90"/>
        <v/>
      </c>
      <c r="BG226" s="9" t="str">
        <f t="shared" si="90"/>
        <v/>
      </c>
      <c r="BH226" s="9" t="str">
        <f t="shared" si="90"/>
        <v/>
      </c>
      <c r="BI226" s="9" t="str">
        <f t="shared" si="90"/>
        <v/>
      </c>
      <c r="BJ226" s="9" t="str">
        <f t="shared" si="90"/>
        <v/>
      </c>
      <c r="BK226" s="9" t="str">
        <f t="shared" si="90"/>
        <v/>
      </c>
      <c r="BL226" s="9" t="str">
        <f t="shared" si="90"/>
        <v/>
      </c>
      <c r="BM226" s="9" t="str">
        <f t="shared" si="90"/>
        <v/>
      </c>
      <c r="BN226" s="9" t="str">
        <f t="shared" si="90"/>
        <v/>
      </c>
      <c r="BO226" s="9" t="str">
        <f t="shared" si="91"/>
        <v/>
      </c>
      <c r="BP226" s="9" t="str">
        <f t="shared" si="91"/>
        <v/>
      </c>
      <c r="BQ226" s="9" t="str">
        <f t="shared" si="91"/>
        <v/>
      </c>
      <c r="BR226" s="9" t="str">
        <f t="shared" si="91"/>
        <v/>
      </c>
      <c r="BS226" s="9" t="str">
        <f t="shared" si="91"/>
        <v/>
      </c>
      <c r="BT226" s="9" t="str">
        <f t="shared" si="91"/>
        <v/>
      </c>
      <c r="BU226" s="9" t="str">
        <f t="shared" si="91"/>
        <v/>
      </c>
      <c r="BV226" s="9" t="str">
        <f t="shared" si="91"/>
        <v/>
      </c>
      <c r="BW226" s="9" t="str">
        <f t="shared" si="91"/>
        <v/>
      </c>
      <c r="BX226" s="9" t="str">
        <f t="shared" si="91"/>
        <v/>
      </c>
      <c r="BY226" s="9" t="str">
        <f t="shared" si="91"/>
        <v/>
      </c>
      <c r="BZ226" s="9" t="str">
        <f t="shared" si="91"/>
        <v/>
      </c>
    </row>
    <row r="227" spans="1:78" x14ac:dyDescent="0.25">
      <c r="A227" s="6">
        <v>413</v>
      </c>
      <c r="B227" s="3"/>
      <c r="C227" s="3">
        <v>1</v>
      </c>
      <c r="D227" s="3"/>
      <c r="E227" s="3"/>
      <c r="F227" s="3">
        <v>1</v>
      </c>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v>2</v>
      </c>
      <c r="AH227" s="7">
        <f>SUMPRODUCT(MAX((Table1[post_position])*(Table1[topic_id]=$A227)))</f>
        <v>6</v>
      </c>
      <c r="AI227" s="7" t="str">
        <f>"http://chandoo.org/forums/topic/"&amp;VLOOKUP(A227,'All Topics Data'!$A$2:$C$1243,3,FALSE)</f>
        <v>http://chandoo.org/forums/topic/question-about-budget-v-actual</v>
      </c>
      <c r="AJ227" s="7" t="str">
        <f>LEFT(VLOOKUP(A227,'All Topics Data'!$A$2:$C$1243,2,FALSE),40)&amp;REPT("…",LEN(VLOOKUP(A227,'All Topics Data'!$A$2:$C$1243,2,FALSE))&gt;40)</f>
        <v>Question About Budget v Actual</v>
      </c>
      <c r="AK227" s="9">
        <f t="shared" si="68"/>
        <v>0</v>
      </c>
      <c r="AL227" s="9">
        <f t="shared" si="92"/>
        <v>1</v>
      </c>
      <c r="AM227" s="9">
        <f t="shared" si="92"/>
        <v>0</v>
      </c>
      <c r="AN227" s="9">
        <f t="shared" si="92"/>
        <v>0</v>
      </c>
      <c r="AO227" s="9">
        <f t="shared" si="92"/>
        <v>1</v>
      </c>
      <c r="AP227" s="9">
        <f t="shared" si="92"/>
        <v>0</v>
      </c>
      <c r="AQ227" s="9" t="str">
        <f t="shared" si="92"/>
        <v/>
      </c>
      <c r="AR227" s="9" t="str">
        <f t="shared" si="92"/>
        <v/>
      </c>
      <c r="AS227" s="9" t="str">
        <f t="shared" si="92"/>
        <v/>
      </c>
      <c r="AT227" s="9" t="str">
        <f t="shared" si="92"/>
        <v/>
      </c>
      <c r="AU227" s="9" t="str">
        <f t="shared" si="89"/>
        <v/>
      </c>
      <c r="AV227" s="9" t="str">
        <f t="shared" si="89"/>
        <v/>
      </c>
      <c r="AW227" s="9" t="str">
        <f t="shared" si="89"/>
        <v/>
      </c>
      <c r="AX227" s="9" t="str">
        <f t="shared" si="89"/>
        <v/>
      </c>
      <c r="AY227" s="9" t="str">
        <f t="shared" si="89"/>
        <v/>
      </c>
      <c r="AZ227" s="9" t="str">
        <f t="shared" si="89"/>
        <v/>
      </c>
      <c r="BA227" s="9" t="str">
        <f t="shared" si="89"/>
        <v/>
      </c>
      <c r="BB227" s="9" t="str">
        <f t="shared" si="89"/>
        <v/>
      </c>
      <c r="BC227" s="9" t="str">
        <f t="shared" si="89"/>
        <v/>
      </c>
      <c r="BD227" s="9" t="str">
        <f t="shared" si="89"/>
        <v/>
      </c>
      <c r="BE227" s="9" t="str">
        <f t="shared" si="90"/>
        <v/>
      </c>
      <c r="BF227" s="9" t="str">
        <f t="shared" si="90"/>
        <v/>
      </c>
      <c r="BG227" s="9" t="str">
        <f t="shared" si="90"/>
        <v/>
      </c>
      <c r="BH227" s="9" t="str">
        <f t="shared" si="90"/>
        <v/>
      </c>
      <c r="BI227" s="9" t="str">
        <f t="shared" si="90"/>
        <v/>
      </c>
      <c r="BJ227" s="9" t="str">
        <f t="shared" si="90"/>
        <v/>
      </c>
      <c r="BK227" s="9" t="str">
        <f t="shared" si="90"/>
        <v/>
      </c>
      <c r="BL227" s="9" t="str">
        <f t="shared" si="90"/>
        <v/>
      </c>
      <c r="BM227" s="9" t="str">
        <f t="shared" si="90"/>
        <v/>
      </c>
      <c r="BN227" s="9" t="str">
        <f t="shared" si="90"/>
        <v/>
      </c>
      <c r="BO227" s="9" t="str">
        <f t="shared" si="91"/>
        <v/>
      </c>
      <c r="BP227" s="9" t="str">
        <f t="shared" si="91"/>
        <v/>
      </c>
      <c r="BQ227" s="9" t="str">
        <f t="shared" si="91"/>
        <v/>
      </c>
      <c r="BR227" s="9" t="str">
        <f t="shared" si="91"/>
        <v/>
      </c>
      <c r="BS227" s="9" t="str">
        <f t="shared" si="91"/>
        <v/>
      </c>
      <c r="BT227" s="9" t="str">
        <f t="shared" si="91"/>
        <v/>
      </c>
      <c r="BU227" s="9" t="str">
        <f t="shared" si="91"/>
        <v/>
      </c>
      <c r="BV227" s="9" t="str">
        <f t="shared" si="91"/>
        <v/>
      </c>
      <c r="BW227" s="9" t="str">
        <f t="shared" si="91"/>
        <v/>
      </c>
      <c r="BX227" s="9" t="str">
        <f t="shared" si="91"/>
        <v/>
      </c>
      <c r="BY227" s="9" t="str">
        <f t="shared" si="91"/>
        <v/>
      </c>
      <c r="BZ227" s="9" t="str">
        <f t="shared" si="91"/>
        <v/>
      </c>
    </row>
    <row r="228" spans="1:78" x14ac:dyDescent="0.25">
      <c r="A228" s="6">
        <v>414</v>
      </c>
      <c r="B228" s="3"/>
      <c r="C228" s="3"/>
      <c r="D228" s="3">
        <v>1</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v>1</v>
      </c>
      <c r="AH228" s="7">
        <f>SUMPRODUCT(MAX((Table1[post_position])*(Table1[topic_id]=$A228)))</f>
        <v>4</v>
      </c>
      <c r="AI228" s="7" t="str">
        <f>"http://chandoo.org/forums/topic/"&amp;VLOOKUP(A228,'All Topics Data'!$A$2:$C$1243,3,FALSE)</f>
        <v>http://chandoo.org/forums/topic/another-phd</v>
      </c>
      <c r="AJ228" s="7" t="str">
        <f>LEFT(VLOOKUP(A228,'All Topics Data'!$A$2:$C$1243,2,FALSE),40)&amp;REPT("…",LEN(VLOOKUP(A228,'All Topics Data'!$A$2:$C$1243,2,FALSE))&gt;40)</f>
        <v>Another PHD?</v>
      </c>
      <c r="AK228" s="9">
        <f t="shared" si="68"/>
        <v>0</v>
      </c>
      <c r="AL228" s="9">
        <f t="shared" si="92"/>
        <v>0</v>
      </c>
      <c r="AM228" s="9">
        <f t="shared" si="92"/>
        <v>1</v>
      </c>
      <c r="AN228" s="9">
        <f t="shared" si="92"/>
        <v>0</v>
      </c>
      <c r="AO228" s="9" t="str">
        <f t="shared" si="92"/>
        <v/>
      </c>
      <c r="AP228" s="9" t="str">
        <f t="shared" si="92"/>
        <v/>
      </c>
      <c r="AQ228" s="9" t="str">
        <f t="shared" si="92"/>
        <v/>
      </c>
      <c r="AR228" s="9" t="str">
        <f t="shared" si="92"/>
        <v/>
      </c>
      <c r="AS228" s="9" t="str">
        <f t="shared" si="92"/>
        <v/>
      </c>
      <c r="AT228" s="9" t="str">
        <f t="shared" si="92"/>
        <v/>
      </c>
      <c r="AU228" s="9" t="str">
        <f t="shared" si="89"/>
        <v/>
      </c>
      <c r="AV228" s="9" t="str">
        <f t="shared" si="89"/>
        <v/>
      </c>
      <c r="AW228" s="9" t="str">
        <f t="shared" si="89"/>
        <v/>
      </c>
      <c r="AX228" s="9" t="str">
        <f t="shared" si="89"/>
        <v/>
      </c>
      <c r="AY228" s="9" t="str">
        <f t="shared" si="89"/>
        <v/>
      </c>
      <c r="AZ228" s="9" t="str">
        <f t="shared" si="89"/>
        <v/>
      </c>
      <c r="BA228" s="9" t="str">
        <f t="shared" si="89"/>
        <v/>
      </c>
      <c r="BB228" s="9" t="str">
        <f t="shared" si="89"/>
        <v/>
      </c>
      <c r="BC228" s="9" t="str">
        <f t="shared" si="89"/>
        <v/>
      </c>
      <c r="BD228" s="9" t="str">
        <f t="shared" si="89"/>
        <v/>
      </c>
      <c r="BE228" s="9" t="str">
        <f t="shared" si="90"/>
        <v/>
      </c>
      <c r="BF228" s="9" t="str">
        <f t="shared" si="90"/>
        <v/>
      </c>
      <c r="BG228" s="9" t="str">
        <f t="shared" si="90"/>
        <v/>
      </c>
      <c r="BH228" s="9" t="str">
        <f t="shared" si="90"/>
        <v/>
      </c>
      <c r="BI228" s="9" t="str">
        <f t="shared" si="90"/>
        <v/>
      </c>
      <c r="BJ228" s="9" t="str">
        <f t="shared" si="90"/>
        <v/>
      </c>
      <c r="BK228" s="9" t="str">
        <f t="shared" si="90"/>
        <v/>
      </c>
      <c r="BL228" s="9" t="str">
        <f t="shared" si="90"/>
        <v/>
      </c>
      <c r="BM228" s="9" t="str">
        <f t="shared" si="90"/>
        <v/>
      </c>
      <c r="BN228" s="9" t="str">
        <f t="shared" si="90"/>
        <v/>
      </c>
      <c r="BO228" s="9" t="str">
        <f t="shared" si="91"/>
        <v/>
      </c>
      <c r="BP228" s="9" t="str">
        <f t="shared" si="91"/>
        <v/>
      </c>
      <c r="BQ228" s="9" t="str">
        <f t="shared" si="91"/>
        <v/>
      </c>
      <c r="BR228" s="9" t="str">
        <f t="shared" si="91"/>
        <v/>
      </c>
      <c r="BS228" s="9" t="str">
        <f t="shared" si="91"/>
        <v/>
      </c>
      <c r="BT228" s="9" t="str">
        <f t="shared" si="91"/>
        <v/>
      </c>
      <c r="BU228" s="9" t="str">
        <f t="shared" si="91"/>
        <v/>
      </c>
      <c r="BV228" s="9" t="str">
        <f t="shared" si="91"/>
        <v/>
      </c>
      <c r="BW228" s="9" t="str">
        <f t="shared" si="91"/>
        <v/>
      </c>
      <c r="BX228" s="9" t="str">
        <f t="shared" si="91"/>
        <v/>
      </c>
      <c r="BY228" s="9" t="str">
        <f t="shared" si="91"/>
        <v/>
      </c>
      <c r="BZ228" s="9" t="str">
        <f t="shared" si="91"/>
        <v/>
      </c>
    </row>
    <row r="229" spans="1:78" x14ac:dyDescent="0.25">
      <c r="A229" s="6">
        <v>416</v>
      </c>
      <c r="B229" s="3"/>
      <c r="C229" s="3">
        <v>1</v>
      </c>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v>1</v>
      </c>
      <c r="AH229" s="7">
        <f>SUMPRODUCT(MAX((Table1[post_position])*(Table1[topic_id]=$A229)))</f>
        <v>2</v>
      </c>
      <c r="AI229" s="7" t="str">
        <f>"http://chandoo.org/forums/topic/"&amp;VLOOKUP(A229,'All Topics Data'!$A$2:$C$1243,3,FALSE)</f>
        <v>http://chandoo.org/forums/topic/incorrect-duplicate-values</v>
      </c>
      <c r="AJ229" s="7" t="str">
        <f>LEFT(VLOOKUP(A229,'All Topics Data'!$A$2:$C$1243,2,FALSE),40)&amp;REPT("…",LEN(VLOOKUP(A229,'All Topics Data'!$A$2:$C$1243,2,FALSE))&gt;40)</f>
        <v>incorrect duplicate values</v>
      </c>
      <c r="AK229" s="9">
        <f t="shared" ref="AK229:AK292" si="93">IF(AK$4&lt;=$AH229,IFERROR(GETPIVOTDATA("Hui Reply?",$A$4,"topic_id",$A229,"post_position",AK$4),0),"")</f>
        <v>0</v>
      </c>
      <c r="AL229" s="9">
        <f t="shared" si="92"/>
        <v>1</v>
      </c>
      <c r="AM229" s="9" t="str">
        <f t="shared" si="92"/>
        <v/>
      </c>
      <c r="AN229" s="9" t="str">
        <f t="shared" si="92"/>
        <v/>
      </c>
      <c r="AO229" s="9" t="str">
        <f t="shared" si="92"/>
        <v/>
      </c>
      <c r="AP229" s="9" t="str">
        <f t="shared" si="92"/>
        <v/>
      </c>
      <c r="AQ229" s="9" t="str">
        <f t="shared" si="92"/>
        <v/>
      </c>
      <c r="AR229" s="9" t="str">
        <f t="shared" si="92"/>
        <v/>
      </c>
      <c r="AS229" s="9" t="str">
        <f t="shared" si="92"/>
        <v/>
      </c>
      <c r="AT229" s="9" t="str">
        <f t="shared" si="92"/>
        <v/>
      </c>
      <c r="AU229" s="9" t="str">
        <f t="shared" si="89"/>
        <v/>
      </c>
      <c r="AV229" s="9" t="str">
        <f t="shared" si="89"/>
        <v/>
      </c>
      <c r="AW229" s="9" t="str">
        <f t="shared" si="89"/>
        <v/>
      </c>
      <c r="AX229" s="9" t="str">
        <f t="shared" si="89"/>
        <v/>
      </c>
      <c r="AY229" s="9" t="str">
        <f t="shared" si="89"/>
        <v/>
      </c>
      <c r="AZ229" s="9" t="str">
        <f t="shared" si="89"/>
        <v/>
      </c>
      <c r="BA229" s="9" t="str">
        <f t="shared" si="89"/>
        <v/>
      </c>
      <c r="BB229" s="9" t="str">
        <f t="shared" si="89"/>
        <v/>
      </c>
      <c r="BC229" s="9" t="str">
        <f t="shared" si="89"/>
        <v/>
      </c>
      <c r="BD229" s="9" t="str">
        <f t="shared" si="89"/>
        <v/>
      </c>
      <c r="BE229" s="9" t="str">
        <f t="shared" si="90"/>
        <v/>
      </c>
      <c r="BF229" s="9" t="str">
        <f t="shared" si="90"/>
        <v/>
      </c>
      <c r="BG229" s="9" t="str">
        <f t="shared" si="90"/>
        <v/>
      </c>
      <c r="BH229" s="9" t="str">
        <f t="shared" si="90"/>
        <v/>
      </c>
      <c r="BI229" s="9" t="str">
        <f t="shared" si="90"/>
        <v/>
      </c>
      <c r="BJ229" s="9" t="str">
        <f t="shared" si="90"/>
        <v/>
      </c>
      <c r="BK229" s="9" t="str">
        <f t="shared" si="90"/>
        <v/>
      </c>
      <c r="BL229" s="9" t="str">
        <f t="shared" si="90"/>
        <v/>
      </c>
      <c r="BM229" s="9" t="str">
        <f t="shared" si="90"/>
        <v/>
      </c>
      <c r="BN229" s="9" t="str">
        <f t="shared" si="90"/>
        <v/>
      </c>
      <c r="BO229" s="9" t="str">
        <f t="shared" si="91"/>
        <v/>
      </c>
      <c r="BP229" s="9" t="str">
        <f t="shared" si="91"/>
        <v/>
      </c>
      <c r="BQ229" s="9" t="str">
        <f t="shared" si="91"/>
        <v/>
      </c>
      <c r="BR229" s="9" t="str">
        <f t="shared" si="91"/>
        <v/>
      </c>
      <c r="BS229" s="9" t="str">
        <f t="shared" si="91"/>
        <v/>
      </c>
      <c r="BT229" s="9" t="str">
        <f t="shared" si="91"/>
        <v/>
      </c>
      <c r="BU229" s="9" t="str">
        <f t="shared" si="91"/>
        <v/>
      </c>
      <c r="BV229" s="9" t="str">
        <f t="shared" si="91"/>
        <v/>
      </c>
      <c r="BW229" s="9" t="str">
        <f t="shared" si="91"/>
        <v/>
      </c>
      <c r="BX229" s="9" t="str">
        <f t="shared" si="91"/>
        <v/>
      </c>
      <c r="BY229" s="9" t="str">
        <f t="shared" si="91"/>
        <v/>
      </c>
      <c r="BZ229" s="9" t="str">
        <f t="shared" si="91"/>
        <v/>
      </c>
    </row>
    <row r="230" spans="1:78" x14ac:dyDescent="0.25">
      <c r="A230" s="6">
        <v>417</v>
      </c>
      <c r="B230" s="3"/>
      <c r="C230" s="3">
        <v>1</v>
      </c>
      <c r="D230" s="3"/>
      <c r="E230" s="3"/>
      <c r="F230" s="3">
        <v>1</v>
      </c>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v>2</v>
      </c>
      <c r="AH230" s="7">
        <f>SUMPRODUCT(MAX((Table1[post_position])*(Table1[topic_id]=$A230)))</f>
        <v>5</v>
      </c>
      <c r="AI230" s="7" t="str">
        <f>"http://chandoo.org/forums/topic/"&amp;VLOOKUP(A230,'All Topics Data'!$A$2:$C$1243,3,FALSE)</f>
        <v>http://chandoo.org/forums/topic/subtract-from-two-columns-and-total-the-difference</v>
      </c>
      <c r="AJ230" s="7" t="str">
        <f>LEFT(VLOOKUP(A230,'All Topics Data'!$A$2:$C$1243,2,FALSE),40)&amp;REPT("…",LEN(VLOOKUP(A230,'All Topics Data'!$A$2:$C$1243,2,FALSE))&gt;40)</f>
        <v>Subtract From two Columns and Total the …</v>
      </c>
      <c r="AK230" s="9">
        <f t="shared" si="93"/>
        <v>0</v>
      </c>
      <c r="AL230" s="9">
        <f t="shared" si="92"/>
        <v>1</v>
      </c>
      <c r="AM230" s="9">
        <f t="shared" si="92"/>
        <v>0</v>
      </c>
      <c r="AN230" s="9">
        <f t="shared" si="92"/>
        <v>0</v>
      </c>
      <c r="AO230" s="9">
        <f t="shared" si="92"/>
        <v>1</v>
      </c>
      <c r="AP230" s="9" t="str">
        <f t="shared" si="92"/>
        <v/>
      </c>
      <c r="AQ230" s="9" t="str">
        <f t="shared" si="92"/>
        <v/>
      </c>
      <c r="AR230" s="9" t="str">
        <f t="shared" si="92"/>
        <v/>
      </c>
      <c r="AS230" s="9" t="str">
        <f t="shared" si="92"/>
        <v/>
      </c>
      <c r="AT230" s="9" t="str">
        <f t="shared" si="92"/>
        <v/>
      </c>
      <c r="AU230" s="9" t="str">
        <f t="shared" si="89"/>
        <v/>
      </c>
      <c r="AV230" s="9" t="str">
        <f t="shared" si="89"/>
        <v/>
      </c>
      <c r="AW230" s="9" t="str">
        <f t="shared" si="89"/>
        <v/>
      </c>
      <c r="AX230" s="9" t="str">
        <f t="shared" si="89"/>
        <v/>
      </c>
      <c r="AY230" s="9" t="str">
        <f t="shared" si="89"/>
        <v/>
      </c>
      <c r="AZ230" s="9" t="str">
        <f t="shared" si="89"/>
        <v/>
      </c>
      <c r="BA230" s="9" t="str">
        <f t="shared" si="89"/>
        <v/>
      </c>
      <c r="BB230" s="9" t="str">
        <f t="shared" si="89"/>
        <v/>
      </c>
      <c r="BC230" s="9" t="str">
        <f t="shared" si="89"/>
        <v/>
      </c>
      <c r="BD230" s="9" t="str">
        <f t="shared" si="89"/>
        <v/>
      </c>
      <c r="BE230" s="9" t="str">
        <f t="shared" si="90"/>
        <v/>
      </c>
      <c r="BF230" s="9" t="str">
        <f t="shared" si="90"/>
        <v/>
      </c>
      <c r="BG230" s="9" t="str">
        <f t="shared" si="90"/>
        <v/>
      </c>
      <c r="BH230" s="9" t="str">
        <f t="shared" si="90"/>
        <v/>
      </c>
      <c r="BI230" s="9" t="str">
        <f t="shared" si="90"/>
        <v/>
      </c>
      <c r="BJ230" s="9" t="str">
        <f t="shared" si="90"/>
        <v/>
      </c>
      <c r="BK230" s="9" t="str">
        <f t="shared" si="90"/>
        <v/>
      </c>
      <c r="BL230" s="9" t="str">
        <f t="shared" si="90"/>
        <v/>
      </c>
      <c r="BM230" s="9" t="str">
        <f t="shared" si="90"/>
        <v/>
      </c>
      <c r="BN230" s="9" t="str">
        <f t="shared" si="90"/>
        <v/>
      </c>
      <c r="BO230" s="9" t="str">
        <f t="shared" si="91"/>
        <v/>
      </c>
      <c r="BP230" s="9" t="str">
        <f t="shared" si="91"/>
        <v/>
      </c>
      <c r="BQ230" s="9" t="str">
        <f t="shared" si="91"/>
        <v/>
      </c>
      <c r="BR230" s="9" t="str">
        <f t="shared" si="91"/>
        <v/>
      </c>
      <c r="BS230" s="9" t="str">
        <f t="shared" si="91"/>
        <v/>
      </c>
      <c r="BT230" s="9" t="str">
        <f t="shared" si="91"/>
        <v/>
      </c>
      <c r="BU230" s="9" t="str">
        <f t="shared" si="91"/>
        <v/>
      </c>
      <c r="BV230" s="9" t="str">
        <f t="shared" si="91"/>
        <v/>
      </c>
      <c r="BW230" s="9" t="str">
        <f t="shared" si="91"/>
        <v/>
      </c>
      <c r="BX230" s="9" t="str">
        <f t="shared" si="91"/>
        <v/>
      </c>
      <c r="BY230" s="9" t="str">
        <f t="shared" si="91"/>
        <v/>
      </c>
      <c r="BZ230" s="9" t="str">
        <f t="shared" si="91"/>
        <v/>
      </c>
    </row>
    <row r="231" spans="1:78" x14ac:dyDescent="0.25">
      <c r="A231" s="6">
        <v>418</v>
      </c>
      <c r="B231" s="3"/>
      <c r="C231" s="3">
        <v>1</v>
      </c>
      <c r="D231" s="3"/>
      <c r="E231" s="3">
        <v>1</v>
      </c>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v>2</v>
      </c>
      <c r="AH231" s="7">
        <f>SUMPRODUCT(MAX((Table1[post_position])*(Table1[topic_id]=$A231)))</f>
        <v>5</v>
      </c>
      <c r="AI231" s="7" t="str">
        <f>"http://chandoo.org/forums/topic/"&amp;VLOOKUP(A231,'All Topics Data'!$A$2:$C$1243,3,FALSE)</f>
        <v>http://chandoo.org/forums/topic/macro-to-print-out-different-dashboards-from-a-list-of-names</v>
      </c>
      <c r="AJ231" s="7" t="str">
        <f>LEFT(VLOOKUP(A231,'All Topics Data'!$A$2:$C$1243,2,FALSE),40)&amp;REPT("…",LEN(VLOOKUP(A231,'All Topics Data'!$A$2:$C$1243,2,FALSE))&gt;40)</f>
        <v>Macro to Print out Different Dashboards …</v>
      </c>
      <c r="AK231" s="9">
        <f t="shared" si="93"/>
        <v>0</v>
      </c>
      <c r="AL231" s="9">
        <f t="shared" si="92"/>
        <v>1</v>
      </c>
      <c r="AM231" s="9">
        <f t="shared" si="92"/>
        <v>0</v>
      </c>
      <c r="AN231" s="9">
        <f t="shared" si="92"/>
        <v>1</v>
      </c>
      <c r="AO231" s="9">
        <f t="shared" si="92"/>
        <v>0</v>
      </c>
      <c r="AP231" s="9" t="str">
        <f t="shared" si="92"/>
        <v/>
      </c>
      <c r="AQ231" s="9" t="str">
        <f t="shared" si="92"/>
        <v/>
      </c>
      <c r="AR231" s="9" t="str">
        <f t="shared" si="92"/>
        <v/>
      </c>
      <c r="AS231" s="9" t="str">
        <f t="shared" si="92"/>
        <v/>
      </c>
      <c r="AT231" s="9" t="str">
        <f t="shared" si="92"/>
        <v/>
      </c>
      <c r="AU231" s="9" t="str">
        <f t="shared" si="89"/>
        <v/>
      </c>
      <c r="AV231" s="9" t="str">
        <f t="shared" si="89"/>
        <v/>
      </c>
      <c r="AW231" s="9" t="str">
        <f t="shared" si="89"/>
        <v/>
      </c>
      <c r="AX231" s="9" t="str">
        <f t="shared" si="89"/>
        <v/>
      </c>
      <c r="AY231" s="9" t="str">
        <f t="shared" si="89"/>
        <v/>
      </c>
      <c r="AZ231" s="9" t="str">
        <f t="shared" si="89"/>
        <v/>
      </c>
      <c r="BA231" s="9" t="str">
        <f t="shared" si="89"/>
        <v/>
      </c>
      <c r="BB231" s="9" t="str">
        <f t="shared" si="89"/>
        <v/>
      </c>
      <c r="BC231" s="9" t="str">
        <f t="shared" si="89"/>
        <v/>
      </c>
      <c r="BD231" s="9" t="str">
        <f t="shared" si="89"/>
        <v/>
      </c>
      <c r="BE231" s="9" t="str">
        <f t="shared" si="90"/>
        <v/>
      </c>
      <c r="BF231" s="9" t="str">
        <f t="shared" si="90"/>
        <v/>
      </c>
      <c r="BG231" s="9" t="str">
        <f t="shared" si="90"/>
        <v/>
      </c>
      <c r="BH231" s="9" t="str">
        <f t="shared" si="90"/>
        <v/>
      </c>
      <c r="BI231" s="9" t="str">
        <f t="shared" si="90"/>
        <v/>
      </c>
      <c r="BJ231" s="9" t="str">
        <f t="shared" si="90"/>
        <v/>
      </c>
      <c r="BK231" s="9" t="str">
        <f t="shared" si="90"/>
        <v/>
      </c>
      <c r="BL231" s="9" t="str">
        <f t="shared" si="90"/>
        <v/>
      </c>
      <c r="BM231" s="9" t="str">
        <f t="shared" si="90"/>
        <v/>
      </c>
      <c r="BN231" s="9" t="str">
        <f t="shared" si="90"/>
        <v/>
      </c>
      <c r="BO231" s="9" t="str">
        <f t="shared" si="91"/>
        <v/>
      </c>
      <c r="BP231" s="9" t="str">
        <f t="shared" si="91"/>
        <v/>
      </c>
      <c r="BQ231" s="9" t="str">
        <f t="shared" si="91"/>
        <v/>
      </c>
      <c r="BR231" s="9" t="str">
        <f t="shared" si="91"/>
        <v/>
      </c>
      <c r="BS231" s="9" t="str">
        <f t="shared" si="91"/>
        <v/>
      </c>
      <c r="BT231" s="9" t="str">
        <f t="shared" si="91"/>
        <v/>
      </c>
      <c r="BU231" s="9" t="str">
        <f t="shared" si="91"/>
        <v/>
      </c>
      <c r="BV231" s="9" t="str">
        <f t="shared" si="91"/>
        <v/>
      </c>
      <c r="BW231" s="9" t="str">
        <f t="shared" si="91"/>
        <v/>
      </c>
      <c r="BX231" s="9" t="str">
        <f t="shared" si="91"/>
        <v/>
      </c>
      <c r="BY231" s="9" t="str">
        <f t="shared" si="91"/>
        <v/>
      </c>
      <c r="BZ231" s="9" t="str">
        <f t="shared" si="91"/>
        <v/>
      </c>
    </row>
    <row r="232" spans="1:78" x14ac:dyDescent="0.25">
      <c r="A232" s="6">
        <v>419</v>
      </c>
      <c r="B232" s="3"/>
      <c r="C232" s="3"/>
      <c r="D232" s="3"/>
      <c r="E232" s="3">
        <v>1</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v>1</v>
      </c>
      <c r="AH232" s="7">
        <f>SUMPRODUCT(MAX((Table1[post_position])*(Table1[topic_id]=$A232)))</f>
        <v>5</v>
      </c>
      <c r="AI232" s="7" t="str">
        <f>"http://chandoo.org/forums/topic/"&amp;VLOOKUP(A232,'All Topics Data'!$A$2:$C$1243,3,FALSE)</f>
        <v>http://chandoo.org/forums/topic/sumifs-formula</v>
      </c>
      <c r="AJ232" s="7" t="str">
        <f>LEFT(VLOOKUP(A232,'All Topics Data'!$A$2:$C$1243,2,FALSE),40)&amp;REPT("…",LEN(VLOOKUP(A232,'All Topics Data'!$A$2:$C$1243,2,FALSE))&gt;40)</f>
        <v>SUMIFS Formula</v>
      </c>
      <c r="AK232" s="9">
        <f t="shared" si="93"/>
        <v>0</v>
      </c>
      <c r="AL232" s="9">
        <f t="shared" si="92"/>
        <v>0</v>
      </c>
      <c r="AM232" s="9">
        <f t="shared" si="92"/>
        <v>0</v>
      </c>
      <c r="AN232" s="9">
        <f t="shared" si="92"/>
        <v>1</v>
      </c>
      <c r="AO232" s="9">
        <f t="shared" si="92"/>
        <v>0</v>
      </c>
      <c r="AP232" s="9" t="str">
        <f t="shared" si="92"/>
        <v/>
      </c>
      <c r="AQ232" s="9" t="str">
        <f t="shared" si="92"/>
        <v/>
      </c>
      <c r="AR232" s="9" t="str">
        <f t="shared" si="92"/>
        <v/>
      </c>
      <c r="AS232" s="9" t="str">
        <f t="shared" si="92"/>
        <v/>
      </c>
      <c r="AT232" s="9" t="str">
        <f t="shared" si="92"/>
        <v/>
      </c>
      <c r="AU232" s="9" t="str">
        <f t="shared" ref="AU232:BD241" si="94">IF(AU$4&lt;=$AH232,IFERROR(GETPIVOTDATA("Hui Reply?",$A$4,"topic_id",$A232,"post_position",AU$4),0),"")</f>
        <v/>
      </c>
      <c r="AV232" s="9" t="str">
        <f t="shared" si="94"/>
        <v/>
      </c>
      <c r="AW232" s="9" t="str">
        <f t="shared" si="94"/>
        <v/>
      </c>
      <c r="AX232" s="9" t="str">
        <f t="shared" si="94"/>
        <v/>
      </c>
      <c r="AY232" s="9" t="str">
        <f t="shared" si="94"/>
        <v/>
      </c>
      <c r="AZ232" s="9" t="str">
        <f t="shared" si="94"/>
        <v/>
      </c>
      <c r="BA232" s="9" t="str">
        <f t="shared" si="94"/>
        <v/>
      </c>
      <c r="BB232" s="9" t="str">
        <f t="shared" si="94"/>
        <v/>
      </c>
      <c r="BC232" s="9" t="str">
        <f t="shared" si="94"/>
        <v/>
      </c>
      <c r="BD232" s="9" t="str">
        <f t="shared" si="94"/>
        <v/>
      </c>
      <c r="BE232" s="9" t="str">
        <f t="shared" ref="BE232:BN241" si="95">IF(BE$4&lt;=$AH232,IFERROR(GETPIVOTDATA("Hui Reply?",$A$4,"topic_id",$A232,"post_position",BE$4),0),"")</f>
        <v/>
      </c>
      <c r="BF232" s="9" t="str">
        <f t="shared" si="95"/>
        <v/>
      </c>
      <c r="BG232" s="9" t="str">
        <f t="shared" si="95"/>
        <v/>
      </c>
      <c r="BH232" s="9" t="str">
        <f t="shared" si="95"/>
        <v/>
      </c>
      <c r="BI232" s="9" t="str">
        <f t="shared" si="95"/>
        <v/>
      </c>
      <c r="BJ232" s="9" t="str">
        <f t="shared" si="95"/>
        <v/>
      </c>
      <c r="BK232" s="9" t="str">
        <f t="shared" si="95"/>
        <v/>
      </c>
      <c r="BL232" s="9" t="str">
        <f t="shared" si="95"/>
        <v/>
      </c>
      <c r="BM232" s="9" t="str">
        <f t="shared" si="95"/>
        <v/>
      </c>
      <c r="BN232" s="9" t="str">
        <f t="shared" si="95"/>
        <v/>
      </c>
      <c r="BO232" s="9" t="str">
        <f t="shared" ref="BO232:BZ241" si="96">IF(BO$4&lt;=$AH232,IFERROR(GETPIVOTDATA("Hui Reply?",$A$4,"topic_id",$A232,"post_position",BO$4),0),"")</f>
        <v/>
      </c>
      <c r="BP232" s="9" t="str">
        <f t="shared" si="96"/>
        <v/>
      </c>
      <c r="BQ232" s="9" t="str">
        <f t="shared" si="96"/>
        <v/>
      </c>
      <c r="BR232" s="9" t="str">
        <f t="shared" si="96"/>
        <v/>
      </c>
      <c r="BS232" s="9" t="str">
        <f t="shared" si="96"/>
        <v/>
      </c>
      <c r="BT232" s="9" t="str">
        <f t="shared" si="96"/>
        <v/>
      </c>
      <c r="BU232" s="9" t="str">
        <f t="shared" si="96"/>
        <v/>
      </c>
      <c r="BV232" s="9" t="str">
        <f t="shared" si="96"/>
        <v/>
      </c>
      <c r="BW232" s="9" t="str">
        <f t="shared" si="96"/>
        <v/>
      </c>
      <c r="BX232" s="9" t="str">
        <f t="shared" si="96"/>
        <v/>
      </c>
      <c r="BY232" s="9" t="str">
        <f t="shared" si="96"/>
        <v/>
      </c>
      <c r="BZ232" s="9" t="str">
        <f t="shared" si="96"/>
        <v/>
      </c>
    </row>
    <row r="233" spans="1:78" x14ac:dyDescent="0.25">
      <c r="A233" s="6">
        <v>420</v>
      </c>
      <c r="B233" s="3"/>
      <c r="C233" s="3"/>
      <c r="D233" s="3"/>
      <c r="E233" s="3"/>
      <c r="F233" s="3">
        <v>1</v>
      </c>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v>1</v>
      </c>
      <c r="AH233" s="7">
        <f>SUMPRODUCT(MAX((Table1[post_position])*(Table1[topic_id]=$A233)))</f>
        <v>5</v>
      </c>
      <c r="AI233" s="7" t="str">
        <f>"http://chandoo.org/forums/topic/"&amp;VLOOKUP(A233,'All Topics Data'!$A$2:$C$1243,3,FALSE)</f>
        <v>http://chandoo.org/forums/topic/listing-names</v>
      </c>
      <c r="AJ233" s="7" t="str">
        <f>LEFT(VLOOKUP(A233,'All Topics Data'!$A$2:$C$1243,2,FALSE),40)&amp;REPT("…",LEN(VLOOKUP(A233,'All Topics Data'!$A$2:$C$1243,2,FALSE))&gt;40)</f>
        <v>listing names</v>
      </c>
      <c r="AK233" s="9">
        <f t="shared" si="93"/>
        <v>0</v>
      </c>
      <c r="AL233" s="9">
        <f t="shared" ref="AL233:AT242" si="97">IF(AL$4&lt;=$AH233,IFERROR(GETPIVOTDATA("Hui Reply?",$A$4,"topic_id",$A233,"post_position",AL$4),0),"")</f>
        <v>0</v>
      </c>
      <c r="AM233" s="9">
        <f t="shared" si="97"/>
        <v>0</v>
      </c>
      <c r="AN233" s="9">
        <f t="shared" si="97"/>
        <v>0</v>
      </c>
      <c r="AO233" s="9">
        <f t="shared" si="97"/>
        <v>1</v>
      </c>
      <c r="AP233" s="9" t="str">
        <f t="shared" si="97"/>
        <v/>
      </c>
      <c r="AQ233" s="9" t="str">
        <f t="shared" si="97"/>
        <v/>
      </c>
      <c r="AR233" s="9" t="str">
        <f t="shared" si="97"/>
        <v/>
      </c>
      <c r="AS233" s="9" t="str">
        <f t="shared" si="97"/>
        <v/>
      </c>
      <c r="AT233" s="9" t="str">
        <f t="shared" si="97"/>
        <v/>
      </c>
      <c r="AU233" s="9" t="str">
        <f t="shared" si="94"/>
        <v/>
      </c>
      <c r="AV233" s="9" t="str">
        <f t="shared" si="94"/>
        <v/>
      </c>
      <c r="AW233" s="9" t="str">
        <f t="shared" si="94"/>
        <v/>
      </c>
      <c r="AX233" s="9" t="str">
        <f t="shared" si="94"/>
        <v/>
      </c>
      <c r="AY233" s="9" t="str">
        <f t="shared" si="94"/>
        <v/>
      </c>
      <c r="AZ233" s="9" t="str">
        <f t="shared" si="94"/>
        <v/>
      </c>
      <c r="BA233" s="9" t="str">
        <f t="shared" si="94"/>
        <v/>
      </c>
      <c r="BB233" s="9" t="str">
        <f t="shared" si="94"/>
        <v/>
      </c>
      <c r="BC233" s="9" t="str">
        <f t="shared" si="94"/>
        <v/>
      </c>
      <c r="BD233" s="9" t="str">
        <f t="shared" si="94"/>
        <v/>
      </c>
      <c r="BE233" s="9" t="str">
        <f t="shared" si="95"/>
        <v/>
      </c>
      <c r="BF233" s="9" t="str">
        <f t="shared" si="95"/>
        <v/>
      </c>
      <c r="BG233" s="9" t="str">
        <f t="shared" si="95"/>
        <v/>
      </c>
      <c r="BH233" s="9" t="str">
        <f t="shared" si="95"/>
        <v/>
      </c>
      <c r="BI233" s="9" t="str">
        <f t="shared" si="95"/>
        <v/>
      </c>
      <c r="BJ233" s="9" t="str">
        <f t="shared" si="95"/>
        <v/>
      </c>
      <c r="BK233" s="9" t="str">
        <f t="shared" si="95"/>
        <v/>
      </c>
      <c r="BL233" s="9" t="str">
        <f t="shared" si="95"/>
        <v/>
      </c>
      <c r="BM233" s="9" t="str">
        <f t="shared" si="95"/>
        <v/>
      </c>
      <c r="BN233" s="9" t="str">
        <f t="shared" si="95"/>
        <v/>
      </c>
      <c r="BO233" s="9" t="str">
        <f t="shared" si="96"/>
        <v/>
      </c>
      <c r="BP233" s="9" t="str">
        <f t="shared" si="96"/>
        <v/>
      </c>
      <c r="BQ233" s="9" t="str">
        <f t="shared" si="96"/>
        <v/>
      </c>
      <c r="BR233" s="9" t="str">
        <f t="shared" si="96"/>
        <v/>
      </c>
      <c r="BS233" s="9" t="str">
        <f t="shared" si="96"/>
        <v/>
      </c>
      <c r="BT233" s="9" t="str">
        <f t="shared" si="96"/>
        <v/>
      </c>
      <c r="BU233" s="9" t="str">
        <f t="shared" si="96"/>
        <v/>
      </c>
      <c r="BV233" s="9" t="str">
        <f t="shared" si="96"/>
        <v/>
      </c>
      <c r="BW233" s="9" t="str">
        <f t="shared" si="96"/>
        <v/>
      </c>
      <c r="BX233" s="9" t="str">
        <f t="shared" si="96"/>
        <v/>
      </c>
      <c r="BY233" s="9" t="str">
        <f t="shared" si="96"/>
        <v/>
      </c>
      <c r="BZ233" s="9" t="str">
        <f t="shared" si="96"/>
        <v/>
      </c>
    </row>
    <row r="234" spans="1:78" x14ac:dyDescent="0.25">
      <c r="A234" s="6">
        <v>422</v>
      </c>
      <c r="B234" s="3"/>
      <c r="C234" s="3"/>
      <c r="D234" s="3">
        <v>1</v>
      </c>
      <c r="E234" s="3"/>
      <c r="F234" s="3">
        <v>1</v>
      </c>
      <c r="G234" s="3"/>
      <c r="H234" s="3">
        <v>1</v>
      </c>
      <c r="I234" s="3"/>
      <c r="J234" s="3"/>
      <c r="K234" s="3"/>
      <c r="L234" s="3"/>
      <c r="M234" s="3"/>
      <c r="N234" s="3"/>
      <c r="O234" s="3"/>
      <c r="P234" s="3"/>
      <c r="Q234" s="3"/>
      <c r="R234" s="3"/>
      <c r="S234" s="3"/>
      <c r="T234" s="3"/>
      <c r="U234" s="3"/>
      <c r="V234" s="3"/>
      <c r="W234" s="3"/>
      <c r="X234" s="3"/>
      <c r="Y234" s="3"/>
      <c r="Z234" s="3"/>
      <c r="AA234" s="3"/>
      <c r="AB234" s="3"/>
      <c r="AC234" s="3"/>
      <c r="AD234" s="3"/>
      <c r="AE234" s="3"/>
      <c r="AF234" s="3">
        <v>3</v>
      </c>
      <c r="AH234" s="7">
        <f>SUMPRODUCT(MAX((Table1[post_position])*(Table1[topic_id]=$A234)))</f>
        <v>7</v>
      </c>
      <c r="AI234" s="7" t="str">
        <f>"http://chandoo.org/forums/topic/"&amp;VLOOKUP(A234,'All Topics Data'!$A$2:$C$1243,3,FALSE)</f>
        <v>http://chandoo.org/forums/topic/need-vba-code-for-the-below</v>
      </c>
      <c r="AJ234" s="7" t="str">
        <f>LEFT(VLOOKUP(A234,'All Topics Data'!$A$2:$C$1243,2,FALSE),40)&amp;REPT("…",LEN(VLOOKUP(A234,'All Topics Data'!$A$2:$C$1243,2,FALSE))&gt;40)</f>
        <v>Need VBA code for the below..</v>
      </c>
      <c r="AK234" s="9">
        <f t="shared" si="93"/>
        <v>0</v>
      </c>
      <c r="AL234" s="9">
        <f t="shared" si="97"/>
        <v>0</v>
      </c>
      <c r="AM234" s="9">
        <f t="shared" si="97"/>
        <v>1</v>
      </c>
      <c r="AN234" s="9">
        <f t="shared" si="97"/>
        <v>0</v>
      </c>
      <c r="AO234" s="9">
        <f t="shared" si="97"/>
        <v>1</v>
      </c>
      <c r="AP234" s="9">
        <f t="shared" si="97"/>
        <v>0</v>
      </c>
      <c r="AQ234" s="9">
        <f t="shared" si="97"/>
        <v>1</v>
      </c>
      <c r="AR234" s="9" t="str">
        <f t="shared" si="97"/>
        <v/>
      </c>
      <c r="AS234" s="9" t="str">
        <f t="shared" si="97"/>
        <v/>
      </c>
      <c r="AT234" s="9" t="str">
        <f t="shared" si="97"/>
        <v/>
      </c>
      <c r="AU234" s="9" t="str">
        <f t="shared" si="94"/>
        <v/>
      </c>
      <c r="AV234" s="9" t="str">
        <f t="shared" si="94"/>
        <v/>
      </c>
      <c r="AW234" s="9" t="str">
        <f t="shared" si="94"/>
        <v/>
      </c>
      <c r="AX234" s="9" t="str">
        <f t="shared" si="94"/>
        <v/>
      </c>
      <c r="AY234" s="9" t="str">
        <f t="shared" si="94"/>
        <v/>
      </c>
      <c r="AZ234" s="9" t="str">
        <f t="shared" si="94"/>
        <v/>
      </c>
      <c r="BA234" s="9" t="str">
        <f t="shared" si="94"/>
        <v/>
      </c>
      <c r="BB234" s="9" t="str">
        <f t="shared" si="94"/>
        <v/>
      </c>
      <c r="BC234" s="9" t="str">
        <f t="shared" si="94"/>
        <v/>
      </c>
      <c r="BD234" s="9" t="str">
        <f t="shared" si="94"/>
        <v/>
      </c>
      <c r="BE234" s="9" t="str">
        <f t="shared" si="95"/>
        <v/>
      </c>
      <c r="BF234" s="9" t="str">
        <f t="shared" si="95"/>
        <v/>
      </c>
      <c r="BG234" s="9" t="str">
        <f t="shared" si="95"/>
        <v/>
      </c>
      <c r="BH234" s="9" t="str">
        <f t="shared" si="95"/>
        <v/>
      </c>
      <c r="BI234" s="9" t="str">
        <f t="shared" si="95"/>
        <v/>
      </c>
      <c r="BJ234" s="9" t="str">
        <f t="shared" si="95"/>
        <v/>
      </c>
      <c r="BK234" s="9" t="str">
        <f t="shared" si="95"/>
        <v/>
      </c>
      <c r="BL234" s="9" t="str">
        <f t="shared" si="95"/>
        <v/>
      </c>
      <c r="BM234" s="9" t="str">
        <f t="shared" si="95"/>
        <v/>
      </c>
      <c r="BN234" s="9" t="str">
        <f t="shared" si="95"/>
        <v/>
      </c>
      <c r="BO234" s="9" t="str">
        <f t="shared" si="96"/>
        <v/>
      </c>
      <c r="BP234" s="9" t="str">
        <f t="shared" si="96"/>
        <v/>
      </c>
      <c r="BQ234" s="9" t="str">
        <f t="shared" si="96"/>
        <v/>
      </c>
      <c r="BR234" s="9" t="str">
        <f t="shared" si="96"/>
        <v/>
      </c>
      <c r="BS234" s="9" t="str">
        <f t="shared" si="96"/>
        <v/>
      </c>
      <c r="BT234" s="9" t="str">
        <f t="shared" si="96"/>
        <v/>
      </c>
      <c r="BU234" s="9" t="str">
        <f t="shared" si="96"/>
        <v/>
      </c>
      <c r="BV234" s="9" t="str">
        <f t="shared" si="96"/>
        <v/>
      </c>
      <c r="BW234" s="9" t="str">
        <f t="shared" si="96"/>
        <v/>
      </c>
      <c r="BX234" s="9" t="str">
        <f t="shared" si="96"/>
        <v/>
      </c>
      <c r="BY234" s="9" t="str">
        <f t="shared" si="96"/>
        <v/>
      </c>
      <c r="BZ234" s="9" t="str">
        <f t="shared" si="96"/>
        <v/>
      </c>
    </row>
    <row r="235" spans="1:78" x14ac:dyDescent="0.25">
      <c r="A235" s="6">
        <v>424</v>
      </c>
      <c r="B235" s="3"/>
      <c r="C235" s="3"/>
      <c r="D235" s="3">
        <v>1</v>
      </c>
      <c r="E235" s="3"/>
      <c r="F235" s="3"/>
      <c r="G235" s="3">
        <v>1</v>
      </c>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v>2</v>
      </c>
      <c r="AH235" s="7">
        <f>SUMPRODUCT(MAX((Table1[post_position])*(Table1[topic_id]=$A235)))</f>
        <v>7</v>
      </c>
      <c r="AI235" s="7" t="str">
        <f>"http://chandoo.org/forums/topic/"&amp;VLOOKUP(A235,'All Topics Data'!$A$2:$C$1243,3,FALSE)</f>
        <v>http://chandoo.org/forums/topic/give-me-suggestion-for-the-below-vba-code-to-complete-excel-model</v>
      </c>
      <c r="AJ235" s="7" t="str">
        <f>LEFT(VLOOKUP(A235,'All Topics Data'!$A$2:$C$1243,2,FALSE),40)&amp;REPT("…",LEN(VLOOKUP(A235,'All Topics Data'!$A$2:$C$1243,2,FALSE))&gt;40)</f>
        <v>Give me suggestion for the below - (VBA …</v>
      </c>
      <c r="AK235" s="9">
        <f t="shared" si="93"/>
        <v>0</v>
      </c>
      <c r="AL235" s="9">
        <f t="shared" si="97"/>
        <v>0</v>
      </c>
      <c r="AM235" s="9">
        <f t="shared" si="97"/>
        <v>1</v>
      </c>
      <c r="AN235" s="9">
        <f t="shared" si="97"/>
        <v>0</v>
      </c>
      <c r="AO235" s="9">
        <f t="shared" si="97"/>
        <v>0</v>
      </c>
      <c r="AP235" s="9">
        <f t="shared" si="97"/>
        <v>1</v>
      </c>
      <c r="AQ235" s="9">
        <f t="shared" si="97"/>
        <v>0</v>
      </c>
      <c r="AR235" s="9" t="str">
        <f t="shared" si="97"/>
        <v/>
      </c>
      <c r="AS235" s="9" t="str">
        <f t="shared" si="97"/>
        <v/>
      </c>
      <c r="AT235" s="9" t="str">
        <f t="shared" si="97"/>
        <v/>
      </c>
      <c r="AU235" s="9" t="str">
        <f t="shared" si="94"/>
        <v/>
      </c>
      <c r="AV235" s="9" t="str">
        <f t="shared" si="94"/>
        <v/>
      </c>
      <c r="AW235" s="9" t="str">
        <f t="shared" si="94"/>
        <v/>
      </c>
      <c r="AX235" s="9" t="str">
        <f t="shared" si="94"/>
        <v/>
      </c>
      <c r="AY235" s="9" t="str">
        <f t="shared" si="94"/>
        <v/>
      </c>
      <c r="AZ235" s="9" t="str">
        <f t="shared" si="94"/>
        <v/>
      </c>
      <c r="BA235" s="9" t="str">
        <f t="shared" si="94"/>
        <v/>
      </c>
      <c r="BB235" s="9" t="str">
        <f t="shared" si="94"/>
        <v/>
      </c>
      <c r="BC235" s="9" t="str">
        <f t="shared" si="94"/>
        <v/>
      </c>
      <c r="BD235" s="9" t="str">
        <f t="shared" si="94"/>
        <v/>
      </c>
      <c r="BE235" s="9" t="str">
        <f t="shared" si="95"/>
        <v/>
      </c>
      <c r="BF235" s="9" t="str">
        <f t="shared" si="95"/>
        <v/>
      </c>
      <c r="BG235" s="9" t="str">
        <f t="shared" si="95"/>
        <v/>
      </c>
      <c r="BH235" s="9" t="str">
        <f t="shared" si="95"/>
        <v/>
      </c>
      <c r="BI235" s="9" t="str">
        <f t="shared" si="95"/>
        <v/>
      </c>
      <c r="BJ235" s="9" t="str">
        <f t="shared" si="95"/>
        <v/>
      </c>
      <c r="BK235" s="9" t="str">
        <f t="shared" si="95"/>
        <v/>
      </c>
      <c r="BL235" s="9" t="str">
        <f t="shared" si="95"/>
        <v/>
      </c>
      <c r="BM235" s="9" t="str">
        <f t="shared" si="95"/>
        <v/>
      </c>
      <c r="BN235" s="9" t="str">
        <f t="shared" si="95"/>
        <v/>
      </c>
      <c r="BO235" s="9" t="str">
        <f t="shared" si="96"/>
        <v/>
      </c>
      <c r="BP235" s="9" t="str">
        <f t="shared" si="96"/>
        <v/>
      </c>
      <c r="BQ235" s="9" t="str">
        <f t="shared" si="96"/>
        <v/>
      </c>
      <c r="BR235" s="9" t="str">
        <f t="shared" si="96"/>
        <v/>
      </c>
      <c r="BS235" s="9" t="str">
        <f t="shared" si="96"/>
        <v/>
      </c>
      <c r="BT235" s="9" t="str">
        <f t="shared" si="96"/>
        <v/>
      </c>
      <c r="BU235" s="9" t="str">
        <f t="shared" si="96"/>
        <v/>
      </c>
      <c r="BV235" s="9" t="str">
        <f t="shared" si="96"/>
        <v/>
      </c>
      <c r="BW235" s="9" t="str">
        <f t="shared" si="96"/>
        <v/>
      </c>
      <c r="BX235" s="9" t="str">
        <f t="shared" si="96"/>
        <v/>
      </c>
      <c r="BY235" s="9" t="str">
        <f t="shared" si="96"/>
        <v/>
      </c>
      <c r="BZ235" s="9" t="str">
        <f t="shared" si="96"/>
        <v/>
      </c>
    </row>
    <row r="236" spans="1:78" x14ac:dyDescent="0.25">
      <c r="A236" s="6">
        <v>427</v>
      </c>
      <c r="B236" s="3"/>
      <c r="C236" s="3"/>
      <c r="D236" s="3"/>
      <c r="E236" s="3"/>
      <c r="F236" s="3">
        <v>1</v>
      </c>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v>1</v>
      </c>
      <c r="AH236" s="7">
        <f>SUMPRODUCT(MAX((Table1[post_position])*(Table1[topic_id]=$A236)))</f>
        <v>5</v>
      </c>
      <c r="AI236" s="7" t="str">
        <f>"http://chandoo.org/forums/topic/"&amp;VLOOKUP(A236,'All Topics Data'!$A$2:$C$1243,3,FALSE)</f>
        <v>http://chandoo.org/forums/topic/converting-a-sumifs-formula-to-work-in-2003</v>
      </c>
      <c r="AJ236" s="7" t="str">
        <f>LEFT(VLOOKUP(A236,'All Topics Data'!$A$2:$C$1243,2,FALSE),40)&amp;REPT("…",LEN(VLOOKUP(A236,'All Topics Data'!$A$2:$C$1243,2,FALSE))&gt;40)</f>
        <v>converting a SUMIFS formula to work in 2…</v>
      </c>
      <c r="AK236" s="9">
        <f t="shared" si="93"/>
        <v>0</v>
      </c>
      <c r="AL236" s="9">
        <f t="shared" si="97"/>
        <v>0</v>
      </c>
      <c r="AM236" s="9">
        <f t="shared" si="97"/>
        <v>0</v>
      </c>
      <c r="AN236" s="9">
        <f t="shared" si="97"/>
        <v>0</v>
      </c>
      <c r="AO236" s="9">
        <f t="shared" si="97"/>
        <v>1</v>
      </c>
      <c r="AP236" s="9" t="str">
        <f t="shared" si="97"/>
        <v/>
      </c>
      <c r="AQ236" s="9" t="str">
        <f t="shared" si="97"/>
        <v/>
      </c>
      <c r="AR236" s="9" t="str">
        <f t="shared" si="97"/>
        <v/>
      </c>
      <c r="AS236" s="9" t="str">
        <f t="shared" si="97"/>
        <v/>
      </c>
      <c r="AT236" s="9" t="str">
        <f t="shared" si="97"/>
        <v/>
      </c>
      <c r="AU236" s="9" t="str">
        <f t="shared" si="94"/>
        <v/>
      </c>
      <c r="AV236" s="9" t="str">
        <f t="shared" si="94"/>
        <v/>
      </c>
      <c r="AW236" s="9" t="str">
        <f t="shared" si="94"/>
        <v/>
      </c>
      <c r="AX236" s="9" t="str">
        <f t="shared" si="94"/>
        <v/>
      </c>
      <c r="AY236" s="9" t="str">
        <f t="shared" si="94"/>
        <v/>
      </c>
      <c r="AZ236" s="9" t="str">
        <f t="shared" si="94"/>
        <v/>
      </c>
      <c r="BA236" s="9" t="str">
        <f t="shared" si="94"/>
        <v/>
      </c>
      <c r="BB236" s="9" t="str">
        <f t="shared" si="94"/>
        <v/>
      </c>
      <c r="BC236" s="9" t="str">
        <f t="shared" si="94"/>
        <v/>
      </c>
      <c r="BD236" s="9" t="str">
        <f t="shared" si="94"/>
        <v/>
      </c>
      <c r="BE236" s="9" t="str">
        <f t="shared" si="95"/>
        <v/>
      </c>
      <c r="BF236" s="9" t="str">
        <f t="shared" si="95"/>
        <v/>
      </c>
      <c r="BG236" s="9" t="str">
        <f t="shared" si="95"/>
        <v/>
      </c>
      <c r="BH236" s="9" t="str">
        <f t="shared" si="95"/>
        <v/>
      </c>
      <c r="BI236" s="9" t="str">
        <f t="shared" si="95"/>
        <v/>
      </c>
      <c r="BJ236" s="9" t="str">
        <f t="shared" si="95"/>
        <v/>
      </c>
      <c r="BK236" s="9" t="str">
        <f t="shared" si="95"/>
        <v/>
      </c>
      <c r="BL236" s="9" t="str">
        <f t="shared" si="95"/>
        <v/>
      </c>
      <c r="BM236" s="9" t="str">
        <f t="shared" si="95"/>
        <v/>
      </c>
      <c r="BN236" s="9" t="str">
        <f t="shared" si="95"/>
        <v/>
      </c>
      <c r="BO236" s="9" t="str">
        <f t="shared" si="96"/>
        <v/>
      </c>
      <c r="BP236" s="9" t="str">
        <f t="shared" si="96"/>
        <v/>
      </c>
      <c r="BQ236" s="9" t="str">
        <f t="shared" si="96"/>
        <v/>
      </c>
      <c r="BR236" s="9" t="str">
        <f t="shared" si="96"/>
        <v/>
      </c>
      <c r="BS236" s="9" t="str">
        <f t="shared" si="96"/>
        <v/>
      </c>
      <c r="BT236" s="9" t="str">
        <f t="shared" si="96"/>
        <v/>
      </c>
      <c r="BU236" s="9" t="str">
        <f t="shared" si="96"/>
        <v/>
      </c>
      <c r="BV236" s="9" t="str">
        <f t="shared" si="96"/>
        <v/>
      </c>
      <c r="BW236" s="9" t="str">
        <f t="shared" si="96"/>
        <v/>
      </c>
      <c r="BX236" s="9" t="str">
        <f t="shared" si="96"/>
        <v/>
      </c>
      <c r="BY236" s="9" t="str">
        <f t="shared" si="96"/>
        <v/>
      </c>
      <c r="BZ236" s="9" t="str">
        <f t="shared" si="96"/>
        <v/>
      </c>
    </row>
    <row r="237" spans="1:78" x14ac:dyDescent="0.25">
      <c r="A237" s="6">
        <v>428</v>
      </c>
      <c r="B237" s="3"/>
      <c r="C237" s="3">
        <v>1</v>
      </c>
      <c r="D237" s="3"/>
      <c r="E237" s="3"/>
      <c r="F237" s="3">
        <v>1</v>
      </c>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v>2</v>
      </c>
      <c r="AH237" s="7">
        <f>SUMPRODUCT(MAX((Table1[post_position])*(Table1[topic_id]=$A237)))</f>
        <v>5</v>
      </c>
      <c r="AI237" s="7" t="str">
        <f>"http://chandoo.org/forums/topic/"&amp;VLOOKUP(A237,'All Topics Data'!$A$2:$C$1243,3,FALSE)</f>
        <v>http://chandoo.org/forums/topic/column-chart-w-2-axes</v>
      </c>
      <c r="AJ237" s="7" t="str">
        <f>LEFT(VLOOKUP(A237,'All Topics Data'!$A$2:$C$1243,2,FALSE),40)&amp;REPT("…",LEN(VLOOKUP(A237,'All Topics Data'!$A$2:$C$1243,2,FALSE))&gt;40)</f>
        <v>column chart w/ 2 axes</v>
      </c>
      <c r="AK237" s="9">
        <f t="shared" si="93"/>
        <v>0</v>
      </c>
      <c r="AL237" s="9">
        <f t="shared" si="97"/>
        <v>1</v>
      </c>
      <c r="AM237" s="9">
        <f t="shared" si="97"/>
        <v>0</v>
      </c>
      <c r="AN237" s="9">
        <f t="shared" si="97"/>
        <v>0</v>
      </c>
      <c r="AO237" s="9">
        <f t="shared" si="97"/>
        <v>1</v>
      </c>
      <c r="AP237" s="9" t="str">
        <f t="shared" si="97"/>
        <v/>
      </c>
      <c r="AQ237" s="9" t="str">
        <f t="shared" si="97"/>
        <v/>
      </c>
      <c r="AR237" s="9" t="str">
        <f t="shared" si="97"/>
        <v/>
      </c>
      <c r="AS237" s="9" t="str">
        <f t="shared" si="97"/>
        <v/>
      </c>
      <c r="AT237" s="9" t="str">
        <f t="shared" si="97"/>
        <v/>
      </c>
      <c r="AU237" s="9" t="str">
        <f t="shared" si="94"/>
        <v/>
      </c>
      <c r="AV237" s="9" t="str">
        <f t="shared" si="94"/>
        <v/>
      </c>
      <c r="AW237" s="9" t="str">
        <f t="shared" si="94"/>
        <v/>
      </c>
      <c r="AX237" s="9" t="str">
        <f t="shared" si="94"/>
        <v/>
      </c>
      <c r="AY237" s="9" t="str">
        <f t="shared" si="94"/>
        <v/>
      </c>
      <c r="AZ237" s="9" t="str">
        <f t="shared" si="94"/>
        <v/>
      </c>
      <c r="BA237" s="9" t="str">
        <f t="shared" si="94"/>
        <v/>
      </c>
      <c r="BB237" s="9" t="str">
        <f t="shared" si="94"/>
        <v/>
      </c>
      <c r="BC237" s="9" t="str">
        <f t="shared" si="94"/>
        <v/>
      </c>
      <c r="BD237" s="9" t="str">
        <f t="shared" si="94"/>
        <v/>
      </c>
      <c r="BE237" s="9" t="str">
        <f t="shared" si="95"/>
        <v/>
      </c>
      <c r="BF237" s="9" t="str">
        <f t="shared" si="95"/>
        <v/>
      </c>
      <c r="BG237" s="9" t="str">
        <f t="shared" si="95"/>
        <v/>
      </c>
      <c r="BH237" s="9" t="str">
        <f t="shared" si="95"/>
        <v/>
      </c>
      <c r="BI237" s="9" t="str">
        <f t="shared" si="95"/>
        <v/>
      </c>
      <c r="BJ237" s="9" t="str">
        <f t="shared" si="95"/>
        <v/>
      </c>
      <c r="BK237" s="9" t="str">
        <f t="shared" si="95"/>
        <v/>
      </c>
      <c r="BL237" s="9" t="str">
        <f t="shared" si="95"/>
        <v/>
      </c>
      <c r="BM237" s="9" t="str">
        <f t="shared" si="95"/>
        <v/>
      </c>
      <c r="BN237" s="9" t="str">
        <f t="shared" si="95"/>
        <v/>
      </c>
      <c r="BO237" s="9" t="str">
        <f t="shared" si="96"/>
        <v/>
      </c>
      <c r="BP237" s="9" t="str">
        <f t="shared" si="96"/>
        <v/>
      </c>
      <c r="BQ237" s="9" t="str">
        <f t="shared" si="96"/>
        <v/>
      </c>
      <c r="BR237" s="9" t="str">
        <f t="shared" si="96"/>
        <v/>
      </c>
      <c r="BS237" s="9" t="str">
        <f t="shared" si="96"/>
        <v/>
      </c>
      <c r="BT237" s="9" t="str">
        <f t="shared" si="96"/>
        <v/>
      </c>
      <c r="BU237" s="9" t="str">
        <f t="shared" si="96"/>
        <v/>
      </c>
      <c r="BV237" s="9" t="str">
        <f t="shared" si="96"/>
        <v/>
      </c>
      <c r="BW237" s="9" t="str">
        <f t="shared" si="96"/>
        <v/>
      </c>
      <c r="BX237" s="9" t="str">
        <f t="shared" si="96"/>
        <v/>
      </c>
      <c r="BY237" s="9" t="str">
        <f t="shared" si="96"/>
        <v/>
      </c>
      <c r="BZ237" s="9" t="str">
        <f t="shared" si="96"/>
        <v/>
      </c>
    </row>
    <row r="238" spans="1:78" x14ac:dyDescent="0.25">
      <c r="A238" s="6">
        <v>430</v>
      </c>
      <c r="B238" s="3"/>
      <c r="C238" s="3">
        <v>1</v>
      </c>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v>1</v>
      </c>
      <c r="AH238" s="7">
        <f>SUMPRODUCT(MAX((Table1[post_position])*(Table1[topic_id]=$A238)))</f>
        <v>3</v>
      </c>
      <c r="AI238" s="7" t="str">
        <f>"http://chandoo.org/forums/topic/"&amp;VLOOKUP(A238,'All Topics Data'!$A$2:$C$1243,3,FALSE)</f>
        <v>http://chandoo.org/forums/topic/need-a-formula-to-count</v>
      </c>
      <c r="AJ238" s="7" t="str">
        <f>LEFT(VLOOKUP(A238,'All Topics Data'!$A$2:$C$1243,2,FALSE),40)&amp;REPT("…",LEN(VLOOKUP(A238,'All Topics Data'!$A$2:$C$1243,2,FALSE))&gt;40)</f>
        <v>Need a formula to count</v>
      </c>
      <c r="AK238" s="9">
        <f t="shared" si="93"/>
        <v>0</v>
      </c>
      <c r="AL238" s="9">
        <f t="shared" si="97"/>
        <v>1</v>
      </c>
      <c r="AM238" s="9">
        <f t="shared" si="97"/>
        <v>0</v>
      </c>
      <c r="AN238" s="9" t="str">
        <f t="shared" si="97"/>
        <v/>
      </c>
      <c r="AO238" s="9" t="str">
        <f t="shared" si="97"/>
        <v/>
      </c>
      <c r="AP238" s="9" t="str">
        <f t="shared" si="97"/>
        <v/>
      </c>
      <c r="AQ238" s="9" t="str">
        <f t="shared" si="97"/>
        <v/>
      </c>
      <c r="AR238" s="9" t="str">
        <f t="shared" si="97"/>
        <v/>
      </c>
      <c r="AS238" s="9" t="str">
        <f t="shared" si="97"/>
        <v/>
      </c>
      <c r="AT238" s="9" t="str">
        <f t="shared" si="97"/>
        <v/>
      </c>
      <c r="AU238" s="9" t="str">
        <f t="shared" si="94"/>
        <v/>
      </c>
      <c r="AV238" s="9" t="str">
        <f t="shared" si="94"/>
        <v/>
      </c>
      <c r="AW238" s="9" t="str">
        <f t="shared" si="94"/>
        <v/>
      </c>
      <c r="AX238" s="9" t="str">
        <f t="shared" si="94"/>
        <v/>
      </c>
      <c r="AY238" s="9" t="str">
        <f t="shared" si="94"/>
        <v/>
      </c>
      <c r="AZ238" s="9" t="str">
        <f t="shared" si="94"/>
        <v/>
      </c>
      <c r="BA238" s="9" t="str">
        <f t="shared" si="94"/>
        <v/>
      </c>
      <c r="BB238" s="9" t="str">
        <f t="shared" si="94"/>
        <v/>
      </c>
      <c r="BC238" s="9" t="str">
        <f t="shared" si="94"/>
        <v/>
      </c>
      <c r="BD238" s="9" t="str">
        <f t="shared" si="94"/>
        <v/>
      </c>
      <c r="BE238" s="9" t="str">
        <f t="shared" si="95"/>
        <v/>
      </c>
      <c r="BF238" s="9" t="str">
        <f t="shared" si="95"/>
        <v/>
      </c>
      <c r="BG238" s="9" t="str">
        <f t="shared" si="95"/>
        <v/>
      </c>
      <c r="BH238" s="9" t="str">
        <f t="shared" si="95"/>
        <v/>
      </c>
      <c r="BI238" s="9" t="str">
        <f t="shared" si="95"/>
        <v/>
      </c>
      <c r="BJ238" s="9" t="str">
        <f t="shared" si="95"/>
        <v/>
      </c>
      <c r="BK238" s="9" t="str">
        <f t="shared" si="95"/>
        <v/>
      </c>
      <c r="BL238" s="9" t="str">
        <f t="shared" si="95"/>
        <v/>
      </c>
      <c r="BM238" s="9" t="str">
        <f t="shared" si="95"/>
        <v/>
      </c>
      <c r="BN238" s="9" t="str">
        <f t="shared" si="95"/>
        <v/>
      </c>
      <c r="BO238" s="9" t="str">
        <f t="shared" si="96"/>
        <v/>
      </c>
      <c r="BP238" s="9" t="str">
        <f t="shared" si="96"/>
        <v/>
      </c>
      <c r="BQ238" s="9" t="str">
        <f t="shared" si="96"/>
        <v/>
      </c>
      <c r="BR238" s="9" t="str">
        <f t="shared" si="96"/>
        <v/>
      </c>
      <c r="BS238" s="9" t="str">
        <f t="shared" si="96"/>
        <v/>
      </c>
      <c r="BT238" s="9" t="str">
        <f t="shared" si="96"/>
        <v/>
      </c>
      <c r="BU238" s="9" t="str">
        <f t="shared" si="96"/>
        <v/>
      </c>
      <c r="BV238" s="9" t="str">
        <f t="shared" si="96"/>
        <v/>
      </c>
      <c r="BW238" s="9" t="str">
        <f t="shared" si="96"/>
        <v/>
      </c>
      <c r="BX238" s="9" t="str">
        <f t="shared" si="96"/>
        <v/>
      </c>
      <c r="BY238" s="9" t="str">
        <f t="shared" si="96"/>
        <v/>
      </c>
      <c r="BZ238" s="9" t="str">
        <f t="shared" si="96"/>
        <v/>
      </c>
    </row>
    <row r="239" spans="1:78" x14ac:dyDescent="0.25">
      <c r="A239" s="6">
        <v>431</v>
      </c>
      <c r="B239" s="3"/>
      <c r="C239" s="3">
        <v>1</v>
      </c>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v>1</v>
      </c>
      <c r="AH239" s="7">
        <f>SUMPRODUCT(MAX((Table1[post_position])*(Table1[topic_id]=$A239)))</f>
        <v>2</v>
      </c>
      <c r="AI239" s="7" t="str">
        <f>"http://chandoo.org/forums/topic/"&amp;VLOOKUP(A239,'All Topics Data'!$A$2:$C$1243,3,FALSE)</f>
        <v>http://chandoo.org/forums/topic/stock-hocl-chart-how-to-add-line-charts-to-the-ohlc-chart-chart</v>
      </c>
      <c r="AJ239" s="7" t="str">
        <f>LEFT(VLOOKUP(A239,'All Topics Data'!$A$2:$C$1243,2,FALSE),40)&amp;REPT("…",LEN(VLOOKUP(A239,'All Topics Data'!$A$2:$C$1243,2,FALSE))&gt;40)</f>
        <v>Stock HOCL Chart .. how to add line char…</v>
      </c>
      <c r="AK239" s="9">
        <f t="shared" si="93"/>
        <v>0</v>
      </c>
      <c r="AL239" s="9">
        <f t="shared" si="97"/>
        <v>1</v>
      </c>
      <c r="AM239" s="9" t="str">
        <f t="shared" si="97"/>
        <v/>
      </c>
      <c r="AN239" s="9" t="str">
        <f t="shared" si="97"/>
        <v/>
      </c>
      <c r="AO239" s="9" t="str">
        <f t="shared" si="97"/>
        <v/>
      </c>
      <c r="AP239" s="9" t="str">
        <f t="shared" si="97"/>
        <v/>
      </c>
      <c r="AQ239" s="9" t="str">
        <f t="shared" si="97"/>
        <v/>
      </c>
      <c r="AR239" s="9" t="str">
        <f t="shared" si="97"/>
        <v/>
      </c>
      <c r="AS239" s="9" t="str">
        <f t="shared" si="97"/>
        <v/>
      </c>
      <c r="AT239" s="9" t="str">
        <f t="shared" si="97"/>
        <v/>
      </c>
      <c r="AU239" s="9" t="str">
        <f t="shared" si="94"/>
        <v/>
      </c>
      <c r="AV239" s="9" t="str">
        <f t="shared" si="94"/>
        <v/>
      </c>
      <c r="AW239" s="9" t="str">
        <f t="shared" si="94"/>
        <v/>
      </c>
      <c r="AX239" s="9" t="str">
        <f t="shared" si="94"/>
        <v/>
      </c>
      <c r="AY239" s="9" t="str">
        <f t="shared" si="94"/>
        <v/>
      </c>
      <c r="AZ239" s="9" t="str">
        <f t="shared" si="94"/>
        <v/>
      </c>
      <c r="BA239" s="9" t="str">
        <f t="shared" si="94"/>
        <v/>
      </c>
      <c r="BB239" s="9" t="str">
        <f t="shared" si="94"/>
        <v/>
      </c>
      <c r="BC239" s="9" t="str">
        <f t="shared" si="94"/>
        <v/>
      </c>
      <c r="BD239" s="9" t="str">
        <f t="shared" si="94"/>
        <v/>
      </c>
      <c r="BE239" s="9" t="str">
        <f t="shared" si="95"/>
        <v/>
      </c>
      <c r="BF239" s="9" t="str">
        <f t="shared" si="95"/>
        <v/>
      </c>
      <c r="BG239" s="9" t="str">
        <f t="shared" si="95"/>
        <v/>
      </c>
      <c r="BH239" s="9" t="str">
        <f t="shared" si="95"/>
        <v/>
      </c>
      <c r="BI239" s="9" t="str">
        <f t="shared" si="95"/>
        <v/>
      </c>
      <c r="BJ239" s="9" t="str">
        <f t="shared" si="95"/>
        <v/>
      </c>
      <c r="BK239" s="9" t="str">
        <f t="shared" si="95"/>
        <v/>
      </c>
      <c r="BL239" s="9" t="str">
        <f t="shared" si="95"/>
        <v/>
      </c>
      <c r="BM239" s="9" t="str">
        <f t="shared" si="95"/>
        <v/>
      </c>
      <c r="BN239" s="9" t="str">
        <f t="shared" si="95"/>
        <v/>
      </c>
      <c r="BO239" s="9" t="str">
        <f t="shared" si="96"/>
        <v/>
      </c>
      <c r="BP239" s="9" t="str">
        <f t="shared" si="96"/>
        <v/>
      </c>
      <c r="BQ239" s="9" t="str">
        <f t="shared" si="96"/>
        <v/>
      </c>
      <c r="BR239" s="9" t="str">
        <f t="shared" si="96"/>
        <v/>
      </c>
      <c r="BS239" s="9" t="str">
        <f t="shared" si="96"/>
        <v/>
      </c>
      <c r="BT239" s="9" t="str">
        <f t="shared" si="96"/>
        <v/>
      </c>
      <c r="BU239" s="9" t="str">
        <f t="shared" si="96"/>
        <v/>
      </c>
      <c r="BV239" s="9" t="str">
        <f t="shared" si="96"/>
        <v/>
      </c>
      <c r="BW239" s="9" t="str">
        <f t="shared" si="96"/>
        <v/>
      </c>
      <c r="BX239" s="9" t="str">
        <f t="shared" si="96"/>
        <v/>
      </c>
      <c r="BY239" s="9" t="str">
        <f t="shared" si="96"/>
        <v/>
      </c>
      <c r="BZ239" s="9" t="str">
        <f t="shared" si="96"/>
        <v/>
      </c>
    </row>
    <row r="240" spans="1:78" x14ac:dyDescent="0.25">
      <c r="A240" s="6">
        <v>434</v>
      </c>
      <c r="B240" s="3"/>
      <c r="C240" s="3">
        <v>1</v>
      </c>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v>1</v>
      </c>
      <c r="AH240" s="7">
        <f>SUMPRODUCT(MAX((Table1[post_position])*(Table1[topic_id]=$A240)))</f>
        <v>3</v>
      </c>
      <c r="AI240" s="7" t="str">
        <f>"http://chandoo.org/forums/topic/"&amp;VLOOKUP(A240,'All Topics Data'!$A$2:$C$1243,3,FALSE)</f>
        <v>http://chandoo.org/forums/topic/offset-formulae</v>
      </c>
      <c r="AJ240" s="7" t="str">
        <f>LEFT(VLOOKUP(A240,'All Topics Data'!$A$2:$C$1243,2,FALSE),40)&amp;REPT("…",LEN(VLOOKUP(A240,'All Topics Data'!$A$2:$C$1243,2,FALSE))&gt;40)</f>
        <v>Offset formulae</v>
      </c>
      <c r="AK240" s="9">
        <f t="shared" si="93"/>
        <v>0</v>
      </c>
      <c r="AL240" s="9">
        <f t="shared" si="97"/>
        <v>1</v>
      </c>
      <c r="AM240" s="9">
        <f t="shared" si="97"/>
        <v>0</v>
      </c>
      <c r="AN240" s="9" t="str">
        <f t="shared" si="97"/>
        <v/>
      </c>
      <c r="AO240" s="9" t="str">
        <f t="shared" si="97"/>
        <v/>
      </c>
      <c r="AP240" s="9" t="str">
        <f t="shared" si="97"/>
        <v/>
      </c>
      <c r="AQ240" s="9" t="str">
        <f t="shared" si="97"/>
        <v/>
      </c>
      <c r="AR240" s="9" t="str">
        <f t="shared" si="97"/>
        <v/>
      </c>
      <c r="AS240" s="9" t="str">
        <f t="shared" si="97"/>
        <v/>
      </c>
      <c r="AT240" s="9" t="str">
        <f t="shared" si="97"/>
        <v/>
      </c>
      <c r="AU240" s="9" t="str">
        <f t="shared" si="94"/>
        <v/>
      </c>
      <c r="AV240" s="9" t="str">
        <f t="shared" si="94"/>
        <v/>
      </c>
      <c r="AW240" s="9" t="str">
        <f t="shared" si="94"/>
        <v/>
      </c>
      <c r="AX240" s="9" t="str">
        <f t="shared" si="94"/>
        <v/>
      </c>
      <c r="AY240" s="9" t="str">
        <f t="shared" si="94"/>
        <v/>
      </c>
      <c r="AZ240" s="9" t="str">
        <f t="shared" si="94"/>
        <v/>
      </c>
      <c r="BA240" s="9" t="str">
        <f t="shared" si="94"/>
        <v/>
      </c>
      <c r="BB240" s="9" t="str">
        <f t="shared" si="94"/>
        <v/>
      </c>
      <c r="BC240" s="9" t="str">
        <f t="shared" si="94"/>
        <v/>
      </c>
      <c r="BD240" s="9" t="str">
        <f t="shared" si="94"/>
        <v/>
      </c>
      <c r="BE240" s="9" t="str">
        <f t="shared" si="95"/>
        <v/>
      </c>
      <c r="BF240" s="9" t="str">
        <f t="shared" si="95"/>
        <v/>
      </c>
      <c r="BG240" s="9" t="str">
        <f t="shared" si="95"/>
        <v/>
      </c>
      <c r="BH240" s="9" t="str">
        <f t="shared" si="95"/>
        <v/>
      </c>
      <c r="BI240" s="9" t="str">
        <f t="shared" si="95"/>
        <v/>
      </c>
      <c r="BJ240" s="9" t="str">
        <f t="shared" si="95"/>
        <v/>
      </c>
      <c r="BK240" s="9" t="str">
        <f t="shared" si="95"/>
        <v/>
      </c>
      <c r="BL240" s="9" t="str">
        <f t="shared" si="95"/>
        <v/>
      </c>
      <c r="BM240" s="9" t="str">
        <f t="shared" si="95"/>
        <v/>
      </c>
      <c r="BN240" s="9" t="str">
        <f t="shared" si="95"/>
        <v/>
      </c>
      <c r="BO240" s="9" t="str">
        <f t="shared" si="96"/>
        <v/>
      </c>
      <c r="BP240" s="9" t="str">
        <f t="shared" si="96"/>
        <v/>
      </c>
      <c r="BQ240" s="9" t="str">
        <f t="shared" si="96"/>
        <v/>
      </c>
      <c r="BR240" s="9" t="str">
        <f t="shared" si="96"/>
        <v/>
      </c>
      <c r="BS240" s="9" t="str">
        <f t="shared" si="96"/>
        <v/>
      </c>
      <c r="BT240" s="9" t="str">
        <f t="shared" si="96"/>
        <v/>
      </c>
      <c r="BU240" s="9" t="str">
        <f t="shared" si="96"/>
        <v/>
      </c>
      <c r="BV240" s="9" t="str">
        <f t="shared" si="96"/>
        <v/>
      </c>
      <c r="BW240" s="9" t="str">
        <f t="shared" si="96"/>
        <v/>
      </c>
      <c r="BX240" s="9" t="str">
        <f t="shared" si="96"/>
        <v/>
      </c>
      <c r="BY240" s="9" t="str">
        <f t="shared" si="96"/>
        <v/>
      </c>
      <c r="BZ240" s="9" t="str">
        <f t="shared" si="96"/>
        <v/>
      </c>
    </row>
    <row r="241" spans="1:78" x14ac:dyDescent="0.25">
      <c r="A241" s="6">
        <v>435</v>
      </c>
      <c r="B241" s="3"/>
      <c r="C241" s="3"/>
      <c r="D241" s="3">
        <v>1</v>
      </c>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v>1</v>
      </c>
      <c r="AH241" s="7">
        <f>SUMPRODUCT(MAX((Table1[post_position])*(Table1[topic_id]=$A241)))</f>
        <v>4</v>
      </c>
      <c r="AI241" s="7" t="str">
        <f>"http://chandoo.org/forums/topic/"&amp;VLOOKUP(A241,'All Topics Data'!$A$2:$C$1243,3,FALSE)</f>
        <v>http://chandoo.org/forums/topic/formula-text-string-in-one-colomun-but-not-another-text-in-different-column</v>
      </c>
      <c r="AJ241" s="7" t="str">
        <f>LEFT(VLOOKUP(A241,'All Topics Data'!$A$2:$C$1243,2,FALSE),40)&amp;REPT("…",LEN(VLOOKUP(A241,'All Topics Data'!$A$2:$C$1243,2,FALSE))&gt;40)</f>
        <v>Formula = text string in one colomun but…</v>
      </c>
      <c r="AK241" s="9">
        <f t="shared" si="93"/>
        <v>0</v>
      </c>
      <c r="AL241" s="9">
        <f t="shared" si="97"/>
        <v>0</v>
      </c>
      <c r="AM241" s="9">
        <f t="shared" si="97"/>
        <v>1</v>
      </c>
      <c r="AN241" s="9">
        <f t="shared" si="97"/>
        <v>0</v>
      </c>
      <c r="AO241" s="9" t="str">
        <f t="shared" si="97"/>
        <v/>
      </c>
      <c r="AP241" s="9" t="str">
        <f t="shared" si="97"/>
        <v/>
      </c>
      <c r="AQ241" s="9" t="str">
        <f t="shared" si="97"/>
        <v/>
      </c>
      <c r="AR241" s="9" t="str">
        <f t="shared" si="97"/>
        <v/>
      </c>
      <c r="AS241" s="9" t="str">
        <f t="shared" si="97"/>
        <v/>
      </c>
      <c r="AT241" s="9" t="str">
        <f t="shared" si="97"/>
        <v/>
      </c>
      <c r="AU241" s="9" t="str">
        <f t="shared" si="94"/>
        <v/>
      </c>
      <c r="AV241" s="9" t="str">
        <f t="shared" si="94"/>
        <v/>
      </c>
      <c r="AW241" s="9" t="str">
        <f t="shared" si="94"/>
        <v/>
      </c>
      <c r="AX241" s="9" t="str">
        <f t="shared" si="94"/>
        <v/>
      </c>
      <c r="AY241" s="9" t="str">
        <f t="shared" si="94"/>
        <v/>
      </c>
      <c r="AZ241" s="9" t="str">
        <f t="shared" si="94"/>
        <v/>
      </c>
      <c r="BA241" s="9" t="str">
        <f t="shared" si="94"/>
        <v/>
      </c>
      <c r="BB241" s="9" t="str">
        <f t="shared" si="94"/>
        <v/>
      </c>
      <c r="BC241" s="9" t="str">
        <f t="shared" si="94"/>
        <v/>
      </c>
      <c r="BD241" s="9" t="str">
        <f t="shared" si="94"/>
        <v/>
      </c>
      <c r="BE241" s="9" t="str">
        <f t="shared" si="95"/>
        <v/>
      </c>
      <c r="BF241" s="9" t="str">
        <f t="shared" si="95"/>
        <v/>
      </c>
      <c r="BG241" s="9" t="str">
        <f t="shared" si="95"/>
        <v/>
      </c>
      <c r="BH241" s="9" t="str">
        <f t="shared" si="95"/>
        <v/>
      </c>
      <c r="BI241" s="9" t="str">
        <f t="shared" si="95"/>
        <v/>
      </c>
      <c r="BJ241" s="9" t="str">
        <f t="shared" si="95"/>
        <v/>
      </c>
      <c r="BK241" s="9" t="str">
        <f t="shared" si="95"/>
        <v/>
      </c>
      <c r="BL241" s="9" t="str">
        <f t="shared" si="95"/>
        <v/>
      </c>
      <c r="BM241" s="9" t="str">
        <f t="shared" si="95"/>
        <v/>
      </c>
      <c r="BN241" s="9" t="str">
        <f t="shared" si="95"/>
        <v/>
      </c>
      <c r="BO241" s="9" t="str">
        <f t="shared" si="96"/>
        <v/>
      </c>
      <c r="BP241" s="9" t="str">
        <f t="shared" si="96"/>
        <v/>
      </c>
      <c r="BQ241" s="9" t="str">
        <f t="shared" si="96"/>
        <v/>
      </c>
      <c r="BR241" s="9" t="str">
        <f t="shared" si="96"/>
        <v/>
      </c>
      <c r="BS241" s="9" t="str">
        <f t="shared" si="96"/>
        <v/>
      </c>
      <c r="BT241" s="9" t="str">
        <f t="shared" si="96"/>
        <v/>
      </c>
      <c r="BU241" s="9" t="str">
        <f t="shared" si="96"/>
        <v/>
      </c>
      <c r="BV241" s="9" t="str">
        <f t="shared" si="96"/>
        <v/>
      </c>
      <c r="BW241" s="9" t="str">
        <f t="shared" si="96"/>
        <v/>
      </c>
      <c r="BX241" s="9" t="str">
        <f t="shared" si="96"/>
        <v/>
      </c>
      <c r="BY241" s="9" t="str">
        <f t="shared" si="96"/>
        <v/>
      </c>
      <c r="BZ241" s="9" t="str">
        <f t="shared" si="96"/>
        <v/>
      </c>
    </row>
    <row r="242" spans="1:78" x14ac:dyDescent="0.25">
      <c r="A242" s="6">
        <v>436</v>
      </c>
      <c r="B242" s="3"/>
      <c r="C242" s="3"/>
      <c r="D242" s="3">
        <v>1</v>
      </c>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v>1</v>
      </c>
      <c r="AH242" s="7">
        <f>SUMPRODUCT(MAX((Table1[post_position])*(Table1[topic_id]=$A242)))</f>
        <v>3</v>
      </c>
      <c r="AI242" s="7" t="str">
        <f>"http://chandoo.org/forums/topic/"&amp;VLOOKUP(A242,'All Topics Data'!$A$2:$C$1243,3,FALSE)</f>
        <v>http://chandoo.org/forums/topic/pivot-table-trouble</v>
      </c>
      <c r="AJ242" s="7" t="str">
        <f>LEFT(VLOOKUP(A242,'All Topics Data'!$A$2:$C$1243,2,FALSE),40)&amp;REPT("…",LEN(VLOOKUP(A242,'All Topics Data'!$A$2:$C$1243,2,FALSE))&gt;40)</f>
        <v>Pivot Table Trouble</v>
      </c>
      <c r="AK242" s="9">
        <f t="shared" si="93"/>
        <v>0</v>
      </c>
      <c r="AL242" s="9">
        <f t="shared" si="97"/>
        <v>0</v>
      </c>
      <c r="AM242" s="9">
        <f t="shared" si="97"/>
        <v>1</v>
      </c>
      <c r="AN242" s="9" t="str">
        <f t="shared" si="97"/>
        <v/>
      </c>
      <c r="AO242" s="9" t="str">
        <f t="shared" si="97"/>
        <v/>
      </c>
      <c r="AP242" s="9" t="str">
        <f t="shared" si="97"/>
        <v/>
      </c>
      <c r="AQ242" s="9" t="str">
        <f t="shared" si="97"/>
        <v/>
      </c>
      <c r="AR242" s="9" t="str">
        <f t="shared" si="97"/>
        <v/>
      </c>
      <c r="AS242" s="9" t="str">
        <f t="shared" si="97"/>
        <v/>
      </c>
      <c r="AT242" s="9" t="str">
        <f t="shared" si="97"/>
        <v/>
      </c>
      <c r="AU242" s="9" t="str">
        <f t="shared" ref="AU242:BD251" si="98">IF(AU$4&lt;=$AH242,IFERROR(GETPIVOTDATA("Hui Reply?",$A$4,"topic_id",$A242,"post_position",AU$4),0),"")</f>
        <v/>
      </c>
      <c r="AV242" s="9" t="str">
        <f t="shared" si="98"/>
        <v/>
      </c>
      <c r="AW242" s="9" t="str">
        <f t="shared" si="98"/>
        <v/>
      </c>
      <c r="AX242" s="9" t="str">
        <f t="shared" si="98"/>
        <v/>
      </c>
      <c r="AY242" s="9" t="str">
        <f t="shared" si="98"/>
        <v/>
      </c>
      <c r="AZ242" s="9" t="str">
        <f t="shared" si="98"/>
        <v/>
      </c>
      <c r="BA242" s="9" t="str">
        <f t="shared" si="98"/>
        <v/>
      </c>
      <c r="BB242" s="9" t="str">
        <f t="shared" si="98"/>
        <v/>
      </c>
      <c r="BC242" s="9" t="str">
        <f t="shared" si="98"/>
        <v/>
      </c>
      <c r="BD242" s="9" t="str">
        <f t="shared" si="98"/>
        <v/>
      </c>
      <c r="BE242" s="9" t="str">
        <f t="shared" ref="BE242:BN251" si="99">IF(BE$4&lt;=$AH242,IFERROR(GETPIVOTDATA("Hui Reply?",$A$4,"topic_id",$A242,"post_position",BE$4),0),"")</f>
        <v/>
      </c>
      <c r="BF242" s="9" t="str">
        <f t="shared" si="99"/>
        <v/>
      </c>
      <c r="BG242" s="9" t="str">
        <f t="shared" si="99"/>
        <v/>
      </c>
      <c r="BH242" s="9" t="str">
        <f t="shared" si="99"/>
        <v/>
      </c>
      <c r="BI242" s="9" t="str">
        <f t="shared" si="99"/>
        <v/>
      </c>
      <c r="BJ242" s="9" t="str">
        <f t="shared" si="99"/>
        <v/>
      </c>
      <c r="BK242" s="9" t="str">
        <f t="shared" si="99"/>
        <v/>
      </c>
      <c r="BL242" s="9" t="str">
        <f t="shared" si="99"/>
        <v/>
      </c>
      <c r="BM242" s="9" t="str">
        <f t="shared" si="99"/>
        <v/>
      </c>
      <c r="BN242" s="9" t="str">
        <f t="shared" si="99"/>
        <v/>
      </c>
      <c r="BO242" s="9" t="str">
        <f t="shared" ref="BO242:BZ251" si="100">IF(BO$4&lt;=$AH242,IFERROR(GETPIVOTDATA("Hui Reply?",$A$4,"topic_id",$A242,"post_position",BO$4),0),"")</f>
        <v/>
      </c>
      <c r="BP242" s="9" t="str">
        <f t="shared" si="100"/>
        <v/>
      </c>
      <c r="BQ242" s="9" t="str">
        <f t="shared" si="100"/>
        <v/>
      </c>
      <c r="BR242" s="9" t="str">
        <f t="shared" si="100"/>
        <v/>
      </c>
      <c r="BS242" s="9" t="str">
        <f t="shared" si="100"/>
        <v/>
      </c>
      <c r="BT242" s="9" t="str">
        <f t="shared" si="100"/>
        <v/>
      </c>
      <c r="BU242" s="9" t="str">
        <f t="shared" si="100"/>
        <v/>
      </c>
      <c r="BV242" s="9" t="str">
        <f t="shared" si="100"/>
        <v/>
      </c>
      <c r="BW242" s="9" t="str">
        <f t="shared" si="100"/>
        <v/>
      </c>
      <c r="BX242" s="9" t="str">
        <f t="shared" si="100"/>
        <v/>
      </c>
      <c r="BY242" s="9" t="str">
        <f t="shared" si="100"/>
        <v/>
      </c>
      <c r="BZ242" s="9" t="str">
        <f t="shared" si="100"/>
        <v/>
      </c>
    </row>
    <row r="243" spans="1:78" x14ac:dyDescent="0.25">
      <c r="A243" s="6">
        <v>437</v>
      </c>
      <c r="B243" s="3"/>
      <c r="C243" s="3">
        <v>1</v>
      </c>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v>1</v>
      </c>
      <c r="AH243" s="7">
        <f>SUMPRODUCT(MAX((Table1[post_position])*(Table1[topic_id]=$A243)))</f>
        <v>2</v>
      </c>
      <c r="AI243" s="7" t="str">
        <f>"http://chandoo.org/forums/topic/"&amp;VLOOKUP(A243,'All Topics Data'!$A$2:$C$1243,3,FALSE)</f>
        <v>http://chandoo.org/forums/topic/noob-problem</v>
      </c>
      <c r="AJ243" s="7" t="str">
        <f>LEFT(VLOOKUP(A243,'All Topics Data'!$A$2:$C$1243,2,FALSE),40)&amp;REPT("…",LEN(VLOOKUP(A243,'All Topics Data'!$A$2:$C$1243,2,FALSE))&gt;40)</f>
        <v>Noob problem.....</v>
      </c>
      <c r="AK243" s="9">
        <f t="shared" si="93"/>
        <v>0</v>
      </c>
      <c r="AL243" s="9">
        <f t="shared" ref="AL243:AT252" si="101">IF(AL$4&lt;=$AH243,IFERROR(GETPIVOTDATA("Hui Reply?",$A$4,"topic_id",$A243,"post_position",AL$4),0),"")</f>
        <v>1</v>
      </c>
      <c r="AM243" s="9" t="str">
        <f t="shared" si="101"/>
        <v/>
      </c>
      <c r="AN243" s="9" t="str">
        <f t="shared" si="101"/>
        <v/>
      </c>
      <c r="AO243" s="9" t="str">
        <f t="shared" si="101"/>
        <v/>
      </c>
      <c r="AP243" s="9" t="str">
        <f t="shared" si="101"/>
        <v/>
      </c>
      <c r="AQ243" s="9" t="str">
        <f t="shared" si="101"/>
        <v/>
      </c>
      <c r="AR243" s="9" t="str">
        <f t="shared" si="101"/>
        <v/>
      </c>
      <c r="AS243" s="9" t="str">
        <f t="shared" si="101"/>
        <v/>
      </c>
      <c r="AT243" s="9" t="str">
        <f t="shared" si="101"/>
        <v/>
      </c>
      <c r="AU243" s="9" t="str">
        <f t="shared" si="98"/>
        <v/>
      </c>
      <c r="AV243" s="9" t="str">
        <f t="shared" si="98"/>
        <v/>
      </c>
      <c r="AW243" s="9" t="str">
        <f t="shared" si="98"/>
        <v/>
      </c>
      <c r="AX243" s="9" t="str">
        <f t="shared" si="98"/>
        <v/>
      </c>
      <c r="AY243" s="9" t="str">
        <f t="shared" si="98"/>
        <v/>
      </c>
      <c r="AZ243" s="9" t="str">
        <f t="shared" si="98"/>
        <v/>
      </c>
      <c r="BA243" s="9" t="str">
        <f t="shared" si="98"/>
        <v/>
      </c>
      <c r="BB243" s="9" t="str">
        <f t="shared" si="98"/>
        <v/>
      </c>
      <c r="BC243" s="9" t="str">
        <f t="shared" si="98"/>
        <v/>
      </c>
      <c r="BD243" s="9" t="str">
        <f t="shared" si="98"/>
        <v/>
      </c>
      <c r="BE243" s="9" t="str">
        <f t="shared" si="99"/>
        <v/>
      </c>
      <c r="BF243" s="9" t="str">
        <f t="shared" si="99"/>
        <v/>
      </c>
      <c r="BG243" s="9" t="str">
        <f t="shared" si="99"/>
        <v/>
      </c>
      <c r="BH243" s="9" t="str">
        <f t="shared" si="99"/>
        <v/>
      </c>
      <c r="BI243" s="9" t="str">
        <f t="shared" si="99"/>
        <v/>
      </c>
      <c r="BJ243" s="9" t="str">
        <f t="shared" si="99"/>
        <v/>
      </c>
      <c r="BK243" s="9" t="str">
        <f t="shared" si="99"/>
        <v/>
      </c>
      <c r="BL243" s="9" t="str">
        <f t="shared" si="99"/>
        <v/>
      </c>
      <c r="BM243" s="9" t="str">
        <f t="shared" si="99"/>
        <v/>
      </c>
      <c r="BN243" s="9" t="str">
        <f t="shared" si="99"/>
        <v/>
      </c>
      <c r="BO243" s="9" t="str">
        <f t="shared" si="100"/>
        <v/>
      </c>
      <c r="BP243" s="9" t="str">
        <f t="shared" si="100"/>
        <v/>
      </c>
      <c r="BQ243" s="9" t="str">
        <f t="shared" si="100"/>
        <v/>
      </c>
      <c r="BR243" s="9" t="str">
        <f t="shared" si="100"/>
        <v/>
      </c>
      <c r="BS243" s="9" t="str">
        <f t="shared" si="100"/>
        <v/>
      </c>
      <c r="BT243" s="9" t="str">
        <f t="shared" si="100"/>
        <v/>
      </c>
      <c r="BU243" s="9" t="str">
        <f t="shared" si="100"/>
        <v/>
      </c>
      <c r="BV243" s="9" t="str">
        <f t="shared" si="100"/>
        <v/>
      </c>
      <c r="BW243" s="9" t="str">
        <f t="shared" si="100"/>
        <v/>
      </c>
      <c r="BX243" s="9" t="str">
        <f t="shared" si="100"/>
        <v/>
      </c>
      <c r="BY243" s="9" t="str">
        <f t="shared" si="100"/>
        <v/>
      </c>
      <c r="BZ243" s="9" t="str">
        <f t="shared" si="100"/>
        <v/>
      </c>
    </row>
    <row r="244" spans="1:78" x14ac:dyDescent="0.25">
      <c r="A244" s="6">
        <v>438</v>
      </c>
      <c r="B244" s="3"/>
      <c r="C244" s="3">
        <v>1</v>
      </c>
      <c r="D244" s="3"/>
      <c r="E244" s="3"/>
      <c r="F244" s="3">
        <v>1</v>
      </c>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v>2</v>
      </c>
      <c r="AH244" s="7">
        <f>SUMPRODUCT(MAX((Table1[post_position])*(Table1[topic_id]=$A244)))</f>
        <v>7</v>
      </c>
      <c r="AI244" s="7" t="str">
        <f>"http://chandoo.org/forums/topic/"&amp;VLOOKUP(A244,'All Topics Data'!$A$2:$C$1243,3,FALSE)</f>
        <v>http://chandoo.org/forums/topic/pivot-table-external-data-sources-multiple-csv-files-any-help-appreciated</v>
      </c>
      <c r="AJ244" s="7" t="str">
        <f>LEFT(VLOOKUP(A244,'All Topics Data'!$A$2:$C$1243,2,FALSE),40)&amp;REPT("…",LEN(VLOOKUP(A244,'All Topics Data'!$A$2:$C$1243,2,FALSE))&gt;40)</f>
        <v>pivot table external data sources, multi…</v>
      </c>
      <c r="AK244" s="9">
        <f t="shared" si="93"/>
        <v>0</v>
      </c>
      <c r="AL244" s="9">
        <f t="shared" si="101"/>
        <v>1</v>
      </c>
      <c r="AM244" s="9">
        <f t="shared" si="101"/>
        <v>0</v>
      </c>
      <c r="AN244" s="9">
        <f t="shared" si="101"/>
        <v>0</v>
      </c>
      <c r="AO244" s="9">
        <f t="shared" si="101"/>
        <v>1</v>
      </c>
      <c r="AP244" s="9">
        <f t="shared" si="101"/>
        <v>0</v>
      </c>
      <c r="AQ244" s="9">
        <f t="shared" si="101"/>
        <v>0</v>
      </c>
      <c r="AR244" s="9" t="str">
        <f t="shared" si="101"/>
        <v/>
      </c>
      <c r="AS244" s="9" t="str">
        <f t="shared" si="101"/>
        <v/>
      </c>
      <c r="AT244" s="9" t="str">
        <f t="shared" si="101"/>
        <v/>
      </c>
      <c r="AU244" s="9" t="str">
        <f t="shared" si="98"/>
        <v/>
      </c>
      <c r="AV244" s="9" t="str">
        <f t="shared" si="98"/>
        <v/>
      </c>
      <c r="AW244" s="9" t="str">
        <f t="shared" si="98"/>
        <v/>
      </c>
      <c r="AX244" s="9" t="str">
        <f t="shared" si="98"/>
        <v/>
      </c>
      <c r="AY244" s="9" t="str">
        <f t="shared" si="98"/>
        <v/>
      </c>
      <c r="AZ244" s="9" t="str">
        <f t="shared" si="98"/>
        <v/>
      </c>
      <c r="BA244" s="9" t="str">
        <f t="shared" si="98"/>
        <v/>
      </c>
      <c r="BB244" s="9" t="str">
        <f t="shared" si="98"/>
        <v/>
      </c>
      <c r="BC244" s="9" t="str">
        <f t="shared" si="98"/>
        <v/>
      </c>
      <c r="BD244" s="9" t="str">
        <f t="shared" si="98"/>
        <v/>
      </c>
      <c r="BE244" s="9" t="str">
        <f t="shared" si="99"/>
        <v/>
      </c>
      <c r="BF244" s="9" t="str">
        <f t="shared" si="99"/>
        <v/>
      </c>
      <c r="BG244" s="9" t="str">
        <f t="shared" si="99"/>
        <v/>
      </c>
      <c r="BH244" s="9" t="str">
        <f t="shared" si="99"/>
        <v/>
      </c>
      <c r="BI244" s="9" t="str">
        <f t="shared" si="99"/>
        <v/>
      </c>
      <c r="BJ244" s="9" t="str">
        <f t="shared" si="99"/>
        <v/>
      </c>
      <c r="BK244" s="9" t="str">
        <f t="shared" si="99"/>
        <v/>
      </c>
      <c r="BL244" s="9" t="str">
        <f t="shared" si="99"/>
        <v/>
      </c>
      <c r="BM244" s="9" t="str">
        <f t="shared" si="99"/>
        <v/>
      </c>
      <c r="BN244" s="9" t="str">
        <f t="shared" si="99"/>
        <v/>
      </c>
      <c r="BO244" s="9" t="str">
        <f t="shared" si="100"/>
        <v/>
      </c>
      <c r="BP244" s="9" t="str">
        <f t="shared" si="100"/>
        <v/>
      </c>
      <c r="BQ244" s="9" t="str">
        <f t="shared" si="100"/>
        <v/>
      </c>
      <c r="BR244" s="9" t="str">
        <f t="shared" si="100"/>
        <v/>
      </c>
      <c r="BS244" s="9" t="str">
        <f t="shared" si="100"/>
        <v/>
      </c>
      <c r="BT244" s="9" t="str">
        <f t="shared" si="100"/>
        <v/>
      </c>
      <c r="BU244" s="9" t="str">
        <f t="shared" si="100"/>
        <v/>
      </c>
      <c r="BV244" s="9" t="str">
        <f t="shared" si="100"/>
        <v/>
      </c>
      <c r="BW244" s="9" t="str">
        <f t="shared" si="100"/>
        <v/>
      </c>
      <c r="BX244" s="9" t="str">
        <f t="shared" si="100"/>
        <v/>
      </c>
      <c r="BY244" s="9" t="str">
        <f t="shared" si="100"/>
        <v/>
      </c>
      <c r="BZ244" s="9" t="str">
        <f t="shared" si="100"/>
        <v/>
      </c>
    </row>
    <row r="245" spans="1:78" x14ac:dyDescent="0.25">
      <c r="A245" s="6">
        <v>439</v>
      </c>
      <c r="B245" s="3"/>
      <c r="C245" s="3">
        <v>1</v>
      </c>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v>1</v>
      </c>
      <c r="AH245" s="7">
        <f>SUMPRODUCT(MAX((Table1[post_position])*(Table1[topic_id]=$A245)))</f>
        <v>3</v>
      </c>
      <c r="AI245" s="7" t="str">
        <f>"http://chandoo.org/forums/topic/"&amp;VLOOKUP(A245,'All Topics Data'!$A$2:$C$1243,3,FALSE)</f>
        <v>http://chandoo.org/forums/topic/vba-to-filter-and-copy-actions-based-on-username</v>
      </c>
      <c r="AJ245" s="7" t="str">
        <f>LEFT(VLOOKUP(A245,'All Topics Data'!$A$2:$C$1243,2,FALSE),40)&amp;REPT("…",LEN(VLOOKUP(A245,'All Topics Data'!$A$2:$C$1243,2,FALSE))&gt;40)</f>
        <v>VBA to filter  and copy actions based on…</v>
      </c>
      <c r="AK245" s="9">
        <f t="shared" si="93"/>
        <v>0</v>
      </c>
      <c r="AL245" s="9">
        <f t="shared" si="101"/>
        <v>1</v>
      </c>
      <c r="AM245" s="9">
        <f t="shared" si="101"/>
        <v>0</v>
      </c>
      <c r="AN245" s="9" t="str">
        <f t="shared" si="101"/>
        <v/>
      </c>
      <c r="AO245" s="9" t="str">
        <f t="shared" si="101"/>
        <v/>
      </c>
      <c r="AP245" s="9" t="str">
        <f t="shared" si="101"/>
        <v/>
      </c>
      <c r="AQ245" s="9" t="str">
        <f t="shared" si="101"/>
        <v/>
      </c>
      <c r="AR245" s="9" t="str">
        <f t="shared" si="101"/>
        <v/>
      </c>
      <c r="AS245" s="9" t="str">
        <f t="shared" si="101"/>
        <v/>
      </c>
      <c r="AT245" s="9" t="str">
        <f t="shared" si="101"/>
        <v/>
      </c>
      <c r="AU245" s="9" t="str">
        <f t="shared" si="98"/>
        <v/>
      </c>
      <c r="AV245" s="9" t="str">
        <f t="shared" si="98"/>
        <v/>
      </c>
      <c r="AW245" s="9" t="str">
        <f t="shared" si="98"/>
        <v/>
      </c>
      <c r="AX245" s="9" t="str">
        <f t="shared" si="98"/>
        <v/>
      </c>
      <c r="AY245" s="9" t="str">
        <f t="shared" si="98"/>
        <v/>
      </c>
      <c r="AZ245" s="9" t="str">
        <f t="shared" si="98"/>
        <v/>
      </c>
      <c r="BA245" s="9" t="str">
        <f t="shared" si="98"/>
        <v/>
      </c>
      <c r="BB245" s="9" t="str">
        <f t="shared" si="98"/>
        <v/>
      </c>
      <c r="BC245" s="9" t="str">
        <f t="shared" si="98"/>
        <v/>
      </c>
      <c r="BD245" s="9" t="str">
        <f t="shared" si="98"/>
        <v/>
      </c>
      <c r="BE245" s="9" t="str">
        <f t="shared" si="99"/>
        <v/>
      </c>
      <c r="BF245" s="9" t="str">
        <f t="shared" si="99"/>
        <v/>
      </c>
      <c r="BG245" s="9" t="str">
        <f t="shared" si="99"/>
        <v/>
      </c>
      <c r="BH245" s="9" t="str">
        <f t="shared" si="99"/>
        <v/>
      </c>
      <c r="BI245" s="9" t="str">
        <f t="shared" si="99"/>
        <v/>
      </c>
      <c r="BJ245" s="9" t="str">
        <f t="shared" si="99"/>
        <v/>
      </c>
      <c r="BK245" s="9" t="str">
        <f t="shared" si="99"/>
        <v/>
      </c>
      <c r="BL245" s="9" t="str">
        <f t="shared" si="99"/>
        <v/>
      </c>
      <c r="BM245" s="9" t="str">
        <f t="shared" si="99"/>
        <v/>
      </c>
      <c r="BN245" s="9" t="str">
        <f t="shared" si="99"/>
        <v/>
      </c>
      <c r="BO245" s="9" t="str">
        <f t="shared" si="100"/>
        <v/>
      </c>
      <c r="BP245" s="9" t="str">
        <f t="shared" si="100"/>
        <v/>
      </c>
      <c r="BQ245" s="9" t="str">
        <f t="shared" si="100"/>
        <v/>
      </c>
      <c r="BR245" s="9" t="str">
        <f t="shared" si="100"/>
        <v/>
      </c>
      <c r="BS245" s="9" t="str">
        <f t="shared" si="100"/>
        <v/>
      </c>
      <c r="BT245" s="9" t="str">
        <f t="shared" si="100"/>
        <v/>
      </c>
      <c r="BU245" s="9" t="str">
        <f t="shared" si="100"/>
        <v/>
      </c>
      <c r="BV245" s="9" t="str">
        <f t="shared" si="100"/>
        <v/>
      </c>
      <c r="BW245" s="9" t="str">
        <f t="shared" si="100"/>
        <v/>
      </c>
      <c r="BX245" s="9" t="str">
        <f t="shared" si="100"/>
        <v/>
      </c>
      <c r="BY245" s="9" t="str">
        <f t="shared" si="100"/>
        <v/>
      </c>
      <c r="BZ245" s="9" t="str">
        <f t="shared" si="100"/>
        <v/>
      </c>
    </row>
    <row r="246" spans="1:78" x14ac:dyDescent="0.25">
      <c r="A246" s="6">
        <v>441</v>
      </c>
      <c r="B246" s="3"/>
      <c r="C246" s="3">
        <v>1</v>
      </c>
      <c r="D246" s="3"/>
      <c r="E246" s="3">
        <v>1</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v>2</v>
      </c>
      <c r="AH246" s="7">
        <f>SUMPRODUCT(MAX((Table1[post_position])*(Table1[topic_id]=$A246)))</f>
        <v>4</v>
      </c>
      <c r="AI246" s="7" t="str">
        <f>"http://chandoo.org/forums/topic/"&amp;VLOOKUP(A246,'All Topics Data'!$A$2:$C$1243,3,FALSE)</f>
        <v>http://chandoo.org/forums/topic/form-controls</v>
      </c>
      <c r="AJ246" s="7" t="str">
        <f>LEFT(VLOOKUP(A246,'All Topics Data'!$A$2:$C$1243,2,FALSE),40)&amp;REPT("…",LEN(VLOOKUP(A246,'All Topics Data'!$A$2:$C$1243,2,FALSE))&gt;40)</f>
        <v>Form Controls</v>
      </c>
      <c r="AK246" s="9">
        <f t="shared" si="93"/>
        <v>0</v>
      </c>
      <c r="AL246" s="9">
        <f t="shared" si="101"/>
        <v>1</v>
      </c>
      <c r="AM246" s="9">
        <f t="shared" si="101"/>
        <v>0</v>
      </c>
      <c r="AN246" s="9">
        <f t="shared" si="101"/>
        <v>1</v>
      </c>
      <c r="AO246" s="9" t="str">
        <f t="shared" si="101"/>
        <v/>
      </c>
      <c r="AP246" s="9" t="str">
        <f t="shared" si="101"/>
        <v/>
      </c>
      <c r="AQ246" s="9" t="str">
        <f t="shared" si="101"/>
        <v/>
      </c>
      <c r="AR246" s="9" t="str">
        <f t="shared" si="101"/>
        <v/>
      </c>
      <c r="AS246" s="9" t="str">
        <f t="shared" si="101"/>
        <v/>
      </c>
      <c r="AT246" s="9" t="str">
        <f t="shared" si="101"/>
        <v/>
      </c>
      <c r="AU246" s="9" t="str">
        <f t="shared" si="98"/>
        <v/>
      </c>
      <c r="AV246" s="9" t="str">
        <f t="shared" si="98"/>
        <v/>
      </c>
      <c r="AW246" s="9" t="str">
        <f t="shared" si="98"/>
        <v/>
      </c>
      <c r="AX246" s="9" t="str">
        <f t="shared" si="98"/>
        <v/>
      </c>
      <c r="AY246" s="9" t="str">
        <f t="shared" si="98"/>
        <v/>
      </c>
      <c r="AZ246" s="9" t="str">
        <f t="shared" si="98"/>
        <v/>
      </c>
      <c r="BA246" s="9" t="str">
        <f t="shared" si="98"/>
        <v/>
      </c>
      <c r="BB246" s="9" t="str">
        <f t="shared" si="98"/>
        <v/>
      </c>
      <c r="BC246" s="9" t="str">
        <f t="shared" si="98"/>
        <v/>
      </c>
      <c r="BD246" s="9" t="str">
        <f t="shared" si="98"/>
        <v/>
      </c>
      <c r="BE246" s="9" t="str">
        <f t="shared" si="99"/>
        <v/>
      </c>
      <c r="BF246" s="9" t="str">
        <f t="shared" si="99"/>
        <v/>
      </c>
      <c r="BG246" s="9" t="str">
        <f t="shared" si="99"/>
        <v/>
      </c>
      <c r="BH246" s="9" t="str">
        <f t="shared" si="99"/>
        <v/>
      </c>
      <c r="BI246" s="9" t="str">
        <f t="shared" si="99"/>
        <v/>
      </c>
      <c r="BJ246" s="9" t="str">
        <f t="shared" si="99"/>
        <v/>
      </c>
      <c r="BK246" s="9" t="str">
        <f t="shared" si="99"/>
        <v/>
      </c>
      <c r="BL246" s="9" t="str">
        <f t="shared" si="99"/>
        <v/>
      </c>
      <c r="BM246" s="9" t="str">
        <f t="shared" si="99"/>
        <v/>
      </c>
      <c r="BN246" s="9" t="str">
        <f t="shared" si="99"/>
        <v/>
      </c>
      <c r="BO246" s="9" t="str">
        <f t="shared" si="100"/>
        <v/>
      </c>
      <c r="BP246" s="9" t="str">
        <f t="shared" si="100"/>
        <v/>
      </c>
      <c r="BQ246" s="9" t="str">
        <f t="shared" si="100"/>
        <v/>
      </c>
      <c r="BR246" s="9" t="str">
        <f t="shared" si="100"/>
        <v/>
      </c>
      <c r="BS246" s="9" t="str">
        <f t="shared" si="100"/>
        <v/>
      </c>
      <c r="BT246" s="9" t="str">
        <f t="shared" si="100"/>
        <v/>
      </c>
      <c r="BU246" s="9" t="str">
        <f t="shared" si="100"/>
        <v/>
      </c>
      <c r="BV246" s="9" t="str">
        <f t="shared" si="100"/>
        <v/>
      </c>
      <c r="BW246" s="9" t="str">
        <f t="shared" si="100"/>
        <v/>
      </c>
      <c r="BX246" s="9" t="str">
        <f t="shared" si="100"/>
        <v/>
      </c>
      <c r="BY246" s="9" t="str">
        <f t="shared" si="100"/>
        <v/>
      </c>
      <c r="BZ246" s="9" t="str">
        <f t="shared" si="100"/>
        <v/>
      </c>
    </row>
    <row r="247" spans="1:78" x14ac:dyDescent="0.25">
      <c r="A247" s="6">
        <v>442</v>
      </c>
      <c r="B247" s="3"/>
      <c r="C247" s="3">
        <v>1</v>
      </c>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v>1</v>
      </c>
      <c r="AH247" s="7">
        <f>SUMPRODUCT(MAX((Table1[post_position])*(Table1[topic_id]=$A247)))</f>
        <v>3</v>
      </c>
      <c r="AI247" s="7" t="str">
        <f>"http://chandoo.org/forums/topic/"&amp;VLOOKUP(A247,'All Topics Data'!$A$2:$C$1243,3,FALSE)</f>
        <v>http://chandoo.org/forums/topic/notepad-to-excel</v>
      </c>
      <c r="AJ247" s="7" t="str">
        <f>LEFT(VLOOKUP(A247,'All Topics Data'!$A$2:$C$1243,2,FALSE),40)&amp;REPT("…",LEN(VLOOKUP(A247,'All Topics Data'!$A$2:$C$1243,2,FALSE))&gt;40)</f>
        <v>Notepad to Excel</v>
      </c>
      <c r="AK247" s="9">
        <f t="shared" si="93"/>
        <v>0</v>
      </c>
      <c r="AL247" s="9">
        <f t="shared" si="101"/>
        <v>1</v>
      </c>
      <c r="AM247" s="9">
        <f t="shared" si="101"/>
        <v>0</v>
      </c>
      <c r="AN247" s="9" t="str">
        <f t="shared" si="101"/>
        <v/>
      </c>
      <c r="AO247" s="9" t="str">
        <f t="shared" si="101"/>
        <v/>
      </c>
      <c r="AP247" s="9" t="str">
        <f t="shared" si="101"/>
        <v/>
      </c>
      <c r="AQ247" s="9" t="str">
        <f t="shared" si="101"/>
        <v/>
      </c>
      <c r="AR247" s="9" t="str">
        <f t="shared" si="101"/>
        <v/>
      </c>
      <c r="AS247" s="9" t="str">
        <f t="shared" si="101"/>
        <v/>
      </c>
      <c r="AT247" s="9" t="str">
        <f t="shared" si="101"/>
        <v/>
      </c>
      <c r="AU247" s="9" t="str">
        <f t="shared" si="98"/>
        <v/>
      </c>
      <c r="AV247" s="9" t="str">
        <f t="shared" si="98"/>
        <v/>
      </c>
      <c r="AW247" s="9" t="str">
        <f t="shared" si="98"/>
        <v/>
      </c>
      <c r="AX247" s="9" t="str">
        <f t="shared" si="98"/>
        <v/>
      </c>
      <c r="AY247" s="9" t="str">
        <f t="shared" si="98"/>
        <v/>
      </c>
      <c r="AZ247" s="9" t="str">
        <f t="shared" si="98"/>
        <v/>
      </c>
      <c r="BA247" s="9" t="str">
        <f t="shared" si="98"/>
        <v/>
      </c>
      <c r="BB247" s="9" t="str">
        <f t="shared" si="98"/>
        <v/>
      </c>
      <c r="BC247" s="9" t="str">
        <f t="shared" si="98"/>
        <v/>
      </c>
      <c r="BD247" s="9" t="str">
        <f t="shared" si="98"/>
        <v/>
      </c>
      <c r="BE247" s="9" t="str">
        <f t="shared" si="99"/>
        <v/>
      </c>
      <c r="BF247" s="9" t="str">
        <f t="shared" si="99"/>
        <v/>
      </c>
      <c r="BG247" s="9" t="str">
        <f t="shared" si="99"/>
        <v/>
      </c>
      <c r="BH247" s="9" t="str">
        <f t="shared" si="99"/>
        <v/>
      </c>
      <c r="BI247" s="9" t="str">
        <f t="shared" si="99"/>
        <v/>
      </c>
      <c r="BJ247" s="9" t="str">
        <f t="shared" si="99"/>
        <v/>
      </c>
      <c r="BK247" s="9" t="str">
        <f t="shared" si="99"/>
        <v/>
      </c>
      <c r="BL247" s="9" t="str">
        <f t="shared" si="99"/>
        <v/>
      </c>
      <c r="BM247" s="9" t="str">
        <f t="shared" si="99"/>
        <v/>
      </c>
      <c r="BN247" s="9" t="str">
        <f t="shared" si="99"/>
        <v/>
      </c>
      <c r="BO247" s="9" t="str">
        <f t="shared" si="100"/>
        <v/>
      </c>
      <c r="BP247" s="9" t="str">
        <f t="shared" si="100"/>
        <v/>
      </c>
      <c r="BQ247" s="9" t="str">
        <f t="shared" si="100"/>
        <v/>
      </c>
      <c r="BR247" s="9" t="str">
        <f t="shared" si="100"/>
        <v/>
      </c>
      <c r="BS247" s="9" t="str">
        <f t="shared" si="100"/>
        <v/>
      </c>
      <c r="BT247" s="9" t="str">
        <f t="shared" si="100"/>
        <v/>
      </c>
      <c r="BU247" s="9" t="str">
        <f t="shared" si="100"/>
        <v/>
      </c>
      <c r="BV247" s="9" t="str">
        <f t="shared" si="100"/>
        <v/>
      </c>
      <c r="BW247" s="9" t="str">
        <f t="shared" si="100"/>
        <v/>
      </c>
      <c r="BX247" s="9" t="str">
        <f t="shared" si="100"/>
        <v/>
      </c>
      <c r="BY247" s="9" t="str">
        <f t="shared" si="100"/>
        <v/>
      </c>
      <c r="BZ247" s="9" t="str">
        <f t="shared" si="100"/>
        <v/>
      </c>
    </row>
    <row r="248" spans="1:78" x14ac:dyDescent="0.25">
      <c r="A248" s="6">
        <v>446</v>
      </c>
      <c r="B248" s="3"/>
      <c r="C248" s="3">
        <v>1</v>
      </c>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v>1</v>
      </c>
      <c r="AH248" s="7">
        <f>SUMPRODUCT(MAX((Table1[post_position])*(Table1[topic_id]=$A248)))</f>
        <v>2</v>
      </c>
      <c r="AI248" s="7" t="str">
        <f>"http://chandoo.org/forums/topic/"&amp;VLOOKUP(A248,'All Topics Data'!$A$2:$C$1243,3,FALSE)</f>
        <v>http://chandoo.org/forums/topic/project-management-cost-to-complete-curves</v>
      </c>
      <c r="AJ248" s="7" t="str">
        <f>LEFT(VLOOKUP(A248,'All Topics Data'!$A$2:$C$1243,2,FALSE),40)&amp;REPT("…",LEN(VLOOKUP(A248,'All Topics Data'!$A$2:$C$1243,2,FALSE))&gt;40)</f>
        <v>Project Management Cost to Complete Curv…</v>
      </c>
      <c r="AK248" s="9">
        <f t="shared" si="93"/>
        <v>0</v>
      </c>
      <c r="AL248" s="9">
        <f t="shared" si="101"/>
        <v>1</v>
      </c>
      <c r="AM248" s="9" t="str">
        <f t="shared" si="101"/>
        <v/>
      </c>
      <c r="AN248" s="9" t="str">
        <f t="shared" si="101"/>
        <v/>
      </c>
      <c r="AO248" s="9" t="str">
        <f t="shared" si="101"/>
        <v/>
      </c>
      <c r="AP248" s="9" t="str">
        <f t="shared" si="101"/>
        <v/>
      </c>
      <c r="AQ248" s="9" t="str">
        <f t="shared" si="101"/>
        <v/>
      </c>
      <c r="AR248" s="9" t="str">
        <f t="shared" si="101"/>
        <v/>
      </c>
      <c r="AS248" s="9" t="str">
        <f t="shared" si="101"/>
        <v/>
      </c>
      <c r="AT248" s="9" t="str">
        <f t="shared" si="101"/>
        <v/>
      </c>
      <c r="AU248" s="9" t="str">
        <f t="shared" si="98"/>
        <v/>
      </c>
      <c r="AV248" s="9" t="str">
        <f t="shared" si="98"/>
        <v/>
      </c>
      <c r="AW248" s="9" t="str">
        <f t="shared" si="98"/>
        <v/>
      </c>
      <c r="AX248" s="9" t="str">
        <f t="shared" si="98"/>
        <v/>
      </c>
      <c r="AY248" s="9" t="str">
        <f t="shared" si="98"/>
        <v/>
      </c>
      <c r="AZ248" s="9" t="str">
        <f t="shared" si="98"/>
        <v/>
      </c>
      <c r="BA248" s="9" t="str">
        <f t="shared" si="98"/>
        <v/>
      </c>
      <c r="BB248" s="9" t="str">
        <f t="shared" si="98"/>
        <v/>
      </c>
      <c r="BC248" s="9" t="str">
        <f t="shared" si="98"/>
        <v/>
      </c>
      <c r="BD248" s="9" t="str">
        <f t="shared" si="98"/>
        <v/>
      </c>
      <c r="BE248" s="9" t="str">
        <f t="shared" si="99"/>
        <v/>
      </c>
      <c r="BF248" s="9" t="str">
        <f t="shared" si="99"/>
        <v/>
      </c>
      <c r="BG248" s="9" t="str">
        <f t="shared" si="99"/>
        <v/>
      </c>
      <c r="BH248" s="9" t="str">
        <f t="shared" si="99"/>
        <v/>
      </c>
      <c r="BI248" s="9" t="str">
        <f t="shared" si="99"/>
        <v/>
      </c>
      <c r="BJ248" s="9" t="str">
        <f t="shared" si="99"/>
        <v/>
      </c>
      <c r="BK248" s="9" t="str">
        <f t="shared" si="99"/>
        <v/>
      </c>
      <c r="BL248" s="9" t="str">
        <f t="shared" si="99"/>
        <v/>
      </c>
      <c r="BM248" s="9" t="str">
        <f t="shared" si="99"/>
        <v/>
      </c>
      <c r="BN248" s="9" t="str">
        <f t="shared" si="99"/>
        <v/>
      </c>
      <c r="BO248" s="9" t="str">
        <f t="shared" si="100"/>
        <v/>
      </c>
      <c r="BP248" s="9" t="str">
        <f t="shared" si="100"/>
        <v/>
      </c>
      <c r="BQ248" s="9" t="str">
        <f t="shared" si="100"/>
        <v/>
      </c>
      <c r="BR248" s="9" t="str">
        <f t="shared" si="100"/>
        <v/>
      </c>
      <c r="BS248" s="9" t="str">
        <f t="shared" si="100"/>
        <v/>
      </c>
      <c r="BT248" s="9" t="str">
        <f t="shared" si="100"/>
        <v/>
      </c>
      <c r="BU248" s="9" t="str">
        <f t="shared" si="100"/>
        <v/>
      </c>
      <c r="BV248" s="9" t="str">
        <f t="shared" si="100"/>
        <v/>
      </c>
      <c r="BW248" s="9" t="str">
        <f t="shared" si="100"/>
        <v/>
      </c>
      <c r="BX248" s="9" t="str">
        <f t="shared" si="100"/>
        <v/>
      </c>
      <c r="BY248" s="9" t="str">
        <f t="shared" si="100"/>
        <v/>
      </c>
      <c r="BZ248" s="9" t="str">
        <f t="shared" si="100"/>
        <v/>
      </c>
    </row>
    <row r="249" spans="1:78" x14ac:dyDescent="0.25">
      <c r="A249" s="6">
        <v>447</v>
      </c>
      <c r="B249" s="3"/>
      <c r="C249" s="3">
        <v>1</v>
      </c>
      <c r="D249" s="3"/>
      <c r="E249" s="3"/>
      <c r="F249" s="3">
        <v>1</v>
      </c>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v>2</v>
      </c>
      <c r="AH249" s="7">
        <f>SUMPRODUCT(MAX((Table1[post_position])*(Table1[topic_id]=$A249)))</f>
        <v>5</v>
      </c>
      <c r="AI249" s="7" t="str">
        <f>"http://chandoo.org/forums/topic/"&amp;VLOOKUP(A249,'All Topics Data'!$A$2:$C$1243,3,FALSE)</f>
        <v>http://chandoo.org/forums/topic/need-to-retrieve-data-from-3rd-column-based-upon-criteria-in-first-2-columns</v>
      </c>
      <c r="AJ249" s="7" t="str">
        <f>LEFT(VLOOKUP(A249,'All Topics Data'!$A$2:$C$1243,2,FALSE),40)&amp;REPT("…",LEN(VLOOKUP(A249,'All Topics Data'!$A$2:$C$1243,2,FALSE))&gt;40)</f>
        <v>Need to retrieve data from 3rd column ba…</v>
      </c>
      <c r="AK249" s="9">
        <f t="shared" si="93"/>
        <v>0</v>
      </c>
      <c r="AL249" s="9">
        <f t="shared" si="101"/>
        <v>1</v>
      </c>
      <c r="AM249" s="9">
        <f t="shared" si="101"/>
        <v>0</v>
      </c>
      <c r="AN249" s="9">
        <f t="shared" si="101"/>
        <v>0</v>
      </c>
      <c r="AO249" s="9">
        <f t="shared" si="101"/>
        <v>1</v>
      </c>
      <c r="AP249" s="9" t="str">
        <f t="shared" si="101"/>
        <v/>
      </c>
      <c r="AQ249" s="9" t="str">
        <f t="shared" si="101"/>
        <v/>
      </c>
      <c r="AR249" s="9" t="str">
        <f t="shared" si="101"/>
        <v/>
      </c>
      <c r="AS249" s="9" t="str">
        <f t="shared" si="101"/>
        <v/>
      </c>
      <c r="AT249" s="9" t="str">
        <f t="shared" si="101"/>
        <v/>
      </c>
      <c r="AU249" s="9" t="str">
        <f t="shared" si="98"/>
        <v/>
      </c>
      <c r="AV249" s="9" t="str">
        <f t="shared" si="98"/>
        <v/>
      </c>
      <c r="AW249" s="9" t="str">
        <f t="shared" si="98"/>
        <v/>
      </c>
      <c r="AX249" s="9" t="str">
        <f t="shared" si="98"/>
        <v/>
      </c>
      <c r="AY249" s="9" t="str">
        <f t="shared" si="98"/>
        <v/>
      </c>
      <c r="AZ249" s="9" t="str">
        <f t="shared" si="98"/>
        <v/>
      </c>
      <c r="BA249" s="9" t="str">
        <f t="shared" si="98"/>
        <v/>
      </c>
      <c r="BB249" s="9" t="str">
        <f t="shared" si="98"/>
        <v/>
      </c>
      <c r="BC249" s="9" t="str">
        <f t="shared" si="98"/>
        <v/>
      </c>
      <c r="BD249" s="9" t="str">
        <f t="shared" si="98"/>
        <v/>
      </c>
      <c r="BE249" s="9" t="str">
        <f t="shared" si="99"/>
        <v/>
      </c>
      <c r="BF249" s="9" t="str">
        <f t="shared" si="99"/>
        <v/>
      </c>
      <c r="BG249" s="9" t="str">
        <f t="shared" si="99"/>
        <v/>
      </c>
      <c r="BH249" s="9" t="str">
        <f t="shared" si="99"/>
        <v/>
      </c>
      <c r="BI249" s="9" t="str">
        <f t="shared" si="99"/>
        <v/>
      </c>
      <c r="BJ249" s="9" t="str">
        <f t="shared" si="99"/>
        <v/>
      </c>
      <c r="BK249" s="9" t="str">
        <f t="shared" si="99"/>
        <v/>
      </c>
      <c r="BL249" s="9" t="str">
        <f t="shared" si="99"/>
        <v/>
      </c>
      <c r="BM249" s="9" t="str">
        <f t="shared" si="99"/>
        <v/>
      </c>
      <c r="BN249" s="9" t="str">
        <f t="shared" si="99"/>
        <v/>
      </c>
      <c r="BO249" s="9" t="str">
        <f t="shared" si="100"/>
        <v/>
      </c>
      <c r="BP249" s="9" t="str">
        <f t="shared" si="100"/>
        <v/>
      </c>
      <c r="BQ249" s="9" t="str">
        <f t="shared" si="100"/>
        <v/>
      </c>
      <c r="BR249" s="9" t="str">
        <f t="shared" si="100"/>
        <v/>
      </c>
      <c r="BS249" s="9" t="str">
        <f t="shared" si="100"/>
        <v/>
      </c>
      <c r="BT249" s="9" t="str">
        <f t="shared" si="100"/>
        <v/>
      </c>
      <c r="BU249" s="9" t="str">
        <f t="shared" si="100"/>
        <v/>
      </c>
      <c r="BV249" s="9" t="str">
        <f t="shared" si="100"/>
        <v/>
      </c>
      <c r="BW249" s="9" t="str">
        <f t="shared" si="100"/>
        <v/>
      </c>
      <c r="BX249" s="9" t="str">
        <f t="shared" si="100"/>
        <v/>
      </c>
      <c r="BY249" s="9" t="str">
        <f t="shared" si="100"/>
        <v/>
      </c>
      <c r="BZ249" s="9" t="str">
        <f t="shared" si="100"/>
        <v/>
      </c>
    </row>
    <row r="250" spans="1:78" x14ac:dyDescent="0.25">
      <c r="A250" s="6">
        <v>448</v>
      </c>
      <c r="B250" s="3"/>
      <c r="C250" s="3">
        <v>1</v>
      </c>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v>1</v>
      </c>
      <c r="AH250" s="7">
        <f>SUMPRODUCT(MAX((Table1[post_position])*(Table1[topic_id]=$A250)))</f>
        <v>3</v>
      </c>
      <c r="AI250" s="7" t="str">
        <f>"http://chandoo.org/forums/topic/"&amp;VLOOKUP(A250,'All Topics Data'!$A$2:$C$1243,3,FALSE)</f>
        <v>http://chandoo.org/forums/topic/linking-workbooks-paste-link-na-randomly-appearing</v>
      </c>
      <c r="AJ250" s="7" t="str">
        <f>LEFT(VLOOKUP(A250,'All Topics Data'!$A$2:$C$1243,2,FALSE),40)&amp;REPT("…",LEN(VLOOKUP(A250,'All Topics Data'!$A$2:$C$1243,2,FALSE))&gt;40)</f>
        <v>linking workbooks (paste link): &amp;quot;#n…</v>
      </c>
      <c r="AK250" s="9">
        <f t="shared" si="93"/>
        <v>0</v>
      </c>
      <c r="AL250" s="9">
        <f t="shared" si="101"/>
        <v>1</v>
      </c>
      <c r="AM250" s="9">
        <f t="shared" si="101"/>
        <v>0</v>
      </c>
      <c r="AN250" s="9" t="str">
        <f t="shared" si="101"/>
        <v/>
      </c>
      <c r="AO250" s="9" t="str">
        <f t="shared" si="101"/>
        <v/>
      </c>
      <c r="AP250" s="9" t="str">
        <f t="shared" si="101"/>
        <v/>
      </c>
      <c r="AQ250" s="9" t="str">
        <f t="shared" si="101"/>
        <v/>
      </c>
      <c r="AR250" s="9" t="str">
        <f t="shared" si="101"/>
        <v/>
      </c>
      <c r="AS250" s="9" t="str">
        <f t="shared" si="101"/>
        <v/>
      </c>
      <c r="AT250" s="9" t="str">
        <f t="shared" si="101"/>
        <v/>
      </c>
      <c r="AU250" s="9" t="str">
        <f t="shared" si="98"/>
        <v/>
      </c>
      <c r="AV250" s="9" t="str">
        <f t="shared" si="98"/>
        <v/>
      </c>
      <c r="AW250" s="9" t="str">
        <f t="shared" si="98"/>
        <v/>
      </c>
      <c r="AX250" s="9" t="str">
        <f t="shared" si="98"/>
        <v/>
      </c>
      <c r="AY250" s="9" t="str">
        <f t="shared" si="98"/>
        <v/>
      </c>
      <c r="AZ250" s="9" t="str">
        <f t="shared" si="98"/>
        <v/>
      </c>
      <c r="BA250" s="9" t="str">
        <f t="shared" si="98"/>
        <v/>
      </c>
      <c r="BB250" s="9" t="str">
        <f t="shared" si="98"/>
        <v/>
      </c>
      <c r="BC250" s="9" t="str">
        <f t="shared" si="98"/>
        <v/>
      </c>
      <c r="BD250" s="9" t="str">
        <f t="shared" si="98"/>
        <v/>
      </c>
      <c r="BE250" s="9" t="str">
        <f t="shared" si="99"/>
        <v/>
      </c>
      <c r="BF250" s="9" t="str">
        <f t="shared" si="99"/>
        <v/>
      </c>
      <c r="BG250" s="9" t="str">
        <f t="shared" si="99"/>
        <v/>
      </c>
      <c r="BH250" s="9" t="str">
        <f t="shared" si="99"/>
        <v/>
      </c>
      <c r="BI250" s="9" t="str">
        <f t="shared" si="99"/>
        <v/>
      </c>
      <c r="BJ250" s="9" t="str">
        <f t="shared" si="99"/>
        <v/>
      </c>
      <c r="BK250" s="9" t="str">
        <f t="shared" si="99"/>
        <v/>
      </c>
      <c r="BL250" s="9" t="str">
        <f t="shared" si="99"/>
        <v/>
      </c>
      <c r="BM250" s="9" t="str">
        <f t="shared" si="99"/>
        <v/>
      </c>
      <c r="BN250" s="9" t="str">
        <f t="shared" si="99"/>
        <v/>
      </c>
      <c r="BO250" s="9" t="str">
        <f t="shared" si="100"/>
        <v/>
      </c>
      <c r="BP250" s="9" t="str">
        <f t="shared" si="100"/>
        <v/>
      </c>
      <c r="BQ250" s="9" t="str">
        <f t="shared" si="100"/>
        <v/>
      </c>
      <c r="BR250" s="9" t="str">
        <f t="shared" si="100"/>
        <v/>
      </c>
      <c r="BS250" s="9" t="str">
        <f t="shared" si="100"/>
        <v/>
      </c>
      <c r="BT250" s="9" t="str">
        <f t="shared" si="100"/>
        <v/>
      </c>
      <c r="BU250" s="9" t="str">
        <f t="shared" si="100"/>
        <v/>
      </c>
      <c r="BV250" s="9" t="str">
        <f t="shared" si="100"/>
        <v/>
      </c>
      <c r="BW250" s="9" t="str">
        <f t="shared" si="100"/>
        <v/>
      </c>
      <c r="BX250" s="9" t="str">
        <f t="shared" si="100"/>
        <v/>
      </c>
      <c r="BY250" s="9" t="str">
        <f t="shared" si="100"/>
        <v/>
      </c>
      <c r="BZ250" s="9" t="str">
        <f t="shared" si="100"/>
        <v/>
      </c>
    </row>
    <row r="251" spans="1:78" x14ac:dyDescent="0.25">
      <c r="A251" s="6">
        <v>451</v>
      </c>
      <c r="B251" s="3"/>
      <c r="C251" s="3">
        <v>1</v>
      </c>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v>1</v>
      </c>
      <c r="AH251" s="7">
        <f>SUMPRODUCT(MAX((Table1[post_position])*(Table1[topic_id]=$A251)))</f>
        <v>3</v>
      </c>
      <c r="AI251" s="7" t="str">
        <f>"http://chandoo.org/forums/topic/"&amp;VLOOKUP(A251,'All Topics Data'!$A$2:$C$1243,3,FALSE)</f>
        <v>http://chandoo.org/forums/topic/count-col-based-on-other-column</v>
      </c>
      <c r="AJ251" s="7" t="str">
        <f>LEFT(VLOOKUP(A251,'All Topics Data'!$A$2:$C$1243,2,FALSE),40)&amp;REPT("…",LEN(VLOOKUP(A251,'All Topics Data'!$A$2:$C$1243,2,FALSE))&gt;40)</f>
        <v>Count col based on other column</v>
      </c>
      <c r="AK251" s="9">
        <f t="shared" si="93"/>
        <v>0</v>
      </c>
      <c r="AL251" s="9">
        <f t="shared" si="101"/>
        <v>1</v>
      </c>
      <c r="AM251" s="9">
        <f t="shared" si="101"/>
        <v>0</v>
      </c>
      <c r="AN251" s="9" t="str">
        <f t="shared" si="101"/>
        <v/>
      </c>
      <c r="AO251" s="9" t="str">
        <f t="shared" si="101"/>
        <v/>
      </c>
      <c r="AP251" s="9" t="str">
        <f t="shared" si="101"/>
        <v/>
      </c>
      <c r="AQ251" s="9" t="str">
        <f t="shared" si="101"/>
        <v/>
      </c>
      <c r="AR251" s="9" t="str">
        <f t="shared" si="101"/>
        <v/>
      </c>
      <c r="AS251" s="9" t="str">
        <f t="shared" si="101"/>
        <v/>
      </c>
      <c r="AT251" s="9" t="str">
        <f t="shared" si="101"/>
        <v/>
      </c>
      <c r="AU251" s="9" t="str">
        <f t="shared" si="98"/>
        <v/>
      </c>
      <c r="AV251" s="9" t="str">
        <f t="shared" si="98"/>
        <v/>
      </c>
      <c r="AW251" s="9" t="str">
        <f t="shared" si="98"/>
        <v/>
      </c>
      <c r="AX251" s="9" t="str">
        <f t="shared" si="98"/>
        <v/>
      </c>
      <c r="AY251" s="9" t="str">
        <f t="shared" si="98"/>
        <v/>
      </c>
      <c r="AZ251" s="9" t="str">
        <f t="shared" si="98"/>
        <v/>
      </c>
      <c r="BA251" s="9" t="str">
        <f t="shared" si="98"/>
        <v/>
      </c>
      <c r="BB251" s="9" t="str">
        <f t="shared" si="98"/>
        <v/>
      </c>
      <c r="BC251" s="9" t="str">
        <f t="shared" si="98"/>
        <v/>
      </c>
      <c r="BD251" s="9" t="str">
        <f t="shared" si="98"/>
        <v/>
      </c>
      <c r="BE251" s="9" t="str">
        <f t="shared" si="99"/>
        <v/>
      </c>
      <c r="BF251" s="9" t="str">
        <f t="shared" si="99"/>
        <v/>
      </c>
      <c r="BG251" s="9" t="str">
        <f t="shared" si="99"/>
        <v/>
      </c>
      <c r="BH251" s="9" t="str">
        <f t="shared" si="99"/>
        <v/>
      </c>
      <c r="BI251" s="9" t="str">
        <f t="shared" si="99"/>
        <v/>
      </c>
      <c r="BJ251" s="9" t="str">
        <f t="shared" si="99"/>
        <v/>
      </c>
      <c r="BK251" s="9" t="str">
        <f t="shared" si="99"/>
        <v/>
      </c>
      <c r="BL251" s="9" t="str">
        <f t="shared" si="99"/>
        <v/>
      </c>
      <c r="BM251" s="9" t="str">
        <f t="shared" si="99"/>
        <v/>
      </c>
      <c r="BN251" s="9" t="str">
        <f t="shared" si="99"/>
        <v/>
      </c>
      <c r="BO251" s="9" t="str">
        <f t="shared" si="100"/>
        <v/>
      </c>
      <c r="BP251" s="9" t="str">
        <f t="shared" si="100"/>
        <v/>
      </c>
      <c r="BQ251" s="9" t="str">
        <f t="shared" si="100"/>
        <v/>
      </c>
      <c r="BR251" s="9" t="str">
        <f t="shared" si="100"/>
        <v/>
      </c>
      <c r="BS251" s="9" t="str">
        <f t="shared" si="100"/>
        <v/>
      </c>
      <c r="BT251" s="9" t="str">
        <f t="shared" si="100"/>
        <v/>
      </c>
      <c r="BU251" s="9" t="str">
        <f t="shared" si="100"/>
        <v/>
      </c>
      <c r="BV251" s="9" t="str">
        <f t="shared" si="100"/>
        <v/>
      </c>
      <c r="BW251" s="9" t="str">
        <f t="shared" si="100"/>
        <v/>
      </c>
      <c r="BX251" s="9" t="str">
        <f t="shared" si="100"/>
        <v/>
      </c>
      <c r="BY251" s="9" t="str">
        <f t="shared" si="100"/>
        <v/>
      </c>
      <c r="BZ251" s="9" t="str">
        <f t="shared" si="100"/>
        <v/>
      </c>
    </row>
    <row r="252" spans="1:78" x14ac:dyDescent="0.25">
      <c r="A252" s="6">
        <v>452</v>
      </c>
      <c r="B252" s="3"/>
      <c r="C252" s="3">
        <v>1</v>
      </c>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v>1</v>
      </c>
      <c r="AH252" s="7">
        <f>SUMPRODUCT(MAX((Table1[post_position])*(Table1[topic_id]=$A252)))</f>
        <v>2</v>
      </c>
      <c r="AI252" s="7" t="str">
        <f>"http://chandoo.org/forums/topic/"&amp;VLOOKUP(A252,'All Topics Data'!$A$2:$C$1243,3,FALSE)</f>
        <v>http://chandoo.org/forums/topic/printing-embedded-object-in-excel</v>
      </c>
      <c r="AJ252" s="7" t="str">
        <f>LEFT(VLOOKUP(A252,'All Topics Data'!$A$2:$C$1243,2,FALSE),40)&amp;REPT("…",LEN(VLOOKUP(A252,'All Topics Data'!$A$2:$C$1243,2,FALSE))&gt;40)</f>
        <v>Printing embedded object in excel</v>
      </c>
      <c r="AK252" s="9">
        <f t="shared" si="93"/>
        <v>0</v>
      </c>
      <c r="AL252" s="9">
        <f t="shared" si="101"/>
        <v>1</v>
      </c>
      <c r="AM252" s="9" t="str">
        <f t="shared" si="101"/>
        <v/>
      </c>
      <c r="AN252" s="9" t="str">
        <f t="shared" si="101"/>
        <v/>
      </c>
      <c r="AO252" s="9" t="str">
        <f t="shared" si="101"/>
        <v/>
      </c>
      <c r="AP252" s="9" t="str">
        <f t="shared" si="101"/>
        <v/>
      </c>
      <c r="AQ252" s="9" t="str">
        <f t="shared" si="101"/>
        <v/>
      </c>
      <c r="AR252" s="9" t="str">
        <f t="shared" si="101"/>
        <v/>
      </c>
      <c r="AS252" s="9" t="str">
        <f t="shared" si="101"/>
        <v/>
      </c>
      <c r="AT252" s="9" t="str">
        <f t="shared" si="101"/>
        <v/>
      </c>
      <c r="AU252" s="9" t="str">
        <f t="shared" ref="AU252:BD261" si="102">IF(AU$4&lt;=$AH252,IFERROR(GETPIVOTDATA("Hui Reply?",$A$4,"topic_id",$A252,"post_position",AU$4),0),"")</f>
        <v/>
      </c>
      <c r="AV252" s="9" t="str">
        <f t="shared" si="102"/>
        <v/>
      </c>
      <c r="AW252" s="9" t="str">
        <f t="shared" si="102"/>
        <v/>
      </c>
      <c r="AX252" s="9" t="str">
        <f t="shared" si="102"/>
        <v/>
      </c>
      <c r="AY252" s="9" t="str">
        <f t="shared" si="102"/>
        <v/>
      </c>
      <c r="AZ252" s="9" t="str">
        <f t="shared" si="102"/>
        <v/>
      </c>
      <c r="BA252" s="9" t="str">
        <f t="shared" si="102"/>
        <v/>
      </c>
      <c r="BB252" s="9" t="str">
        <f t="shared" si="102"/>
        <v/>
      </c>
      <c r="BC252" s="9" t="str">
        <f t="shared" si="102"/>
        <v/>
      </c>
      <c r="BD252" s="9" t="str">
        <f t="shared" si="102"/>
        <v/>
      </c>
      <c r="BE252" s="9" t="str">
        <f t="shared" ref="BE252:BN261" si="103">IF(BE$4&lt;=$AH252,IFERROR(GETPIVOTDATA("Hui Reply?",$A$4,"topic_id",$A252,"post_position",BE$4),0),"")</f>
        <v/>
      </c>
      <c r="BF252" s="9" t="str">
        <f t="shared" si="103"/>
        <v/>
      </c>
      <c r="BG252" s="9" t="str">
        <f t="shared" si="103"/>
        <v/>
      </c>
      <c r="BH252" s="9" t="str">
        <f t="shared" si="103"/>
        <v/>
      </c>
      <c r="BI252" s="9" t="str">
        <f t="shared" si="103"/>
        <v/>
      </c>
      <c r="BJ252" s="9" t="str">
        <f t="shared" si="103"/>
        <v/>
      </c>
      <c r="BK252" s="9" t="str">
        <f t="shared" si="103"/>
        <v/>
      </c>
      <c r="BL252" s="9" t="str">
        <f t="shared" si="103"/>
        <v/>
      </c>
      <c r="BM252" s="9" t="str">
        <f t="shared" si="103"/>
        <v/>
      </c>
      <c r="BN252" s="9" t="str">
        <f t="shared" si="103"/>
        <v/>
      </c>
      <c r="BO252" s="9" t="str">
        <f t="shared" ref="BO252:BZ261" si="104">IF(BO$4&lt;=$AH252,IFERROR(GETPIVOTDATA("Hui Reply?",$A$4,"topic_id",$A252,"post_position",BO$4),0),"")</f>
        <v/>
      </c>
      <c r="BP252" s="9" t="str">
        <f t="shared" si="104"/>
        <v/>
      </c>
      <c r="BQ252" s="9" t="str">
        <f t="shared" si="104"/>
        <v/>
      </c>
      <c r="BR252" s="9" t="str">
        <f t="shared" si="104"/>
        <v/>
      </c>
      <c r="BS252" s="9" t="str">
        <f t="shared" si="104"/>
        <v/>
      </c>
      <c r="BT252" s="9" t="str">
        <f t="shared" si="104"/>
        <v/>
      </c>
      <c r="BU252" s="9" t="str">
        <f t="shared" si="104"/>
        <v/>
      </c>
      <c r="BV252" s="9" t="str">
        <f t="shared" si="104"/>
        <v/>
      </c>
      <c r="BW252" s="9" t="str">
        <f t="shared" si="104"/>
        <v/>
      </c>
      <c r="BX252" s="9" t="str">
        <f t="shared" si="104"/>
        <v/>
      </c>
      <c r="BY252" s="9" t="str">
        <f t="shared" si="104"/>
        <v/>
      </c>
      <c r="BZ252" s="9" t="str">
        <f t="shared" si="104"/>
        <v/>
      </c>
    </row>
    <row r="253" spans="1:78" x14ac:dyDescent="0.25">
      <c r="A253" s="6">
        <v>453</v>
      </c>
      <c r="B253" s="3"/>
      <c r="C253" s="3"/>
      <c r="D253" s="3"/>
      <c r="E253" s="3"/>
      <c r="F253" s="3"/>
      <c r="G253" s="3"/>
      <c r="H253" s="3">
        <v>1</v>
      </c>
      <c r="I253" s="3"/>
      <c r="J253" s="3"/>
      <c r="K253" s="3"/>
      <c r="L253" s="3"/>
      <c r="M253" s="3"/>
      <c r="N253" s="3"/>
      <c r="O253" s="3"/>
      <c r="P253" s="3"/>
      <c r="Q253" s="3"/>
      <c r="R253" s="3"/>
      <c r="S253" s="3"/>
      <c r="T253" s="3"/>
      <c r="U253" s="3"/>
      <c r="V253" s="3"/>
      <c r="W253" s="3"/>
      <c r="X253" s="3"/>
      <c r="Y253" s="3"/>
      <c r="Z253" s="3"/>
      <c r="AA253" s="3"/>
      <c r="AB253" s="3"/>
      <c r="AC253" s="3"/>
      <c r="AD253" s="3"/>
      <c r="AE253" s="3"/>
      <c r="AF253" s="3">
        <v>1</v>
      </c>
      <c r="AH253" s="7">
        <f>SUMPRODUCT(MAX((Table1[post_position])*(Table1[topic_id]=$A253)))</f>
        <v>9</v>
      </c>
      <c r="AI253" s="7" t="str">
        <f>"http://chandoo.org/forums/topic/"&amp;VLOOKUP(A253,'All Topics Data'!$A$2:$C$1243,3,FALSE)</f>
        <v>http://chandoo.org/forums/topic/split-large-text-into-different-column</v>
      </c>
      <c r="AJ253" s="7" t="str">
        <f>LEFT(VLOOKUP(A253,'All Topics Data'!$A$2:$C$1243,2,FALSE),40)&amp;REPT("…",LEN(VLOOKUP(A253,'All Topics Data'!$A$2:$C$1243,2,FALSE))&gt;40)</f>
        <v>SPLIT LARGE TEXT INTO DIFFERENT COLUMN</v>
      </c>
      <c r="AK253" s="9">
        <f t="shared" si="93"/>
        <v>0</v>
      </c>
      <c r="AL253" s="9">
        <f t="shared" ref="AL253:AT262" si="105">IF(AL$4&lt;=$AH253,IFERROR(GETPIVOTDATA("Hui Reply?",$A$4,"topic_id",$A253,"post_position",AL$4),0),"")</f>
        <v>0</v>
      </c>
      <c r="AM253" s="9">
        <f t="shared" si="105"/>
        <v>0</v>
      </c>
      <c r="AN253" s="9">
        <f t="shared" si="105"/>
        <v>0</v>
      </c>
      <c r="AO253" s="9">
        <f t="shared" si="105"/>
        <v>0</v>
      </c>
      <c r="AP253" s="9">
        <f t="shared" si="105"/>
        <v>0</v>
      </c>
      <c r="AQ253" s="9">
        <f t="shared" si="105"/>
        <v>1</v>
      </c>
      <c r="AR253" s="9">
        <f t="shared" si="105"/>
        <v>0</v>
      </c>
      <c r="AS253" s="9">
        <f t="shared" si="105"/>
        <v>0</v>
      </c>
      <c r="AT253" s="9" t="str">
        <f t="shared" si="105"/>
        <v/>
      </c>
      <c r="AU253" s="9" t="str">
        <f t="shared" si="102"/>
        <v/>
      </c>
      <c r="AV253" s="9" t="str">
        <f t="shared" si="102"/>
        <v/>
      </c>
      <c r="AW253" s="9" t="str">
        <f t="shared" si="102"/>
        <v/>
      </c>
      <c r="AX253" s="9" t="str">
        <f t="shared" si="102"/>
        <v/>
      </c>
      <c r="AY253" s="9" t="str">
        <f t="shared" si="102"/>
        <v/>
      </c>
      <c r="AZ253" s="9" t="str">
        <f t="shared" si="102"/>
        <v/>
      </c>
      <c r="BA253" s="9" t="str">
        <f t="shared" si="102"/>
        <v/>
      </c>
      <c r="BB253" s="9" t="str">
        <f t="shared" si="102"/>
        <v/>
      </c>
      <c r="BC253" s="9" t="str">
        <f t="shared" si="102"/>
        <v/>
      </c>
      <c r="BD253" s="9" t="str">
        <f t="shared" si="102"/>
        <v/>
      </c>
      <c r="BE253" s="9" t="str">
        <f t="shared" si="103"/>
        <v/>
      </c>
      <c r="BF253" s="9" t="str">
        <f t="shared" si="103"/>
        <v/>
      </c>
      <c r="BG253" s="9" t="str">
        <f t="shared" si="103"/>
        <v/>
      </c>
      <c r="BH253" s="9" t="str">
        <f t="shared" si="103"/>
        <v/>
      </c>
      <c r="BI253" s="9" t="str">
        <f t="shared" si="103"/>
        <v/>
      </c>
      <c r="BJ253" s="9" t="str">
        <f t="shared" si="103"/>
        <v/>
      </c>
      <c r="BK253" s="9" t="str">
        <f t="shared" si="103"/>
        <v/>
      </c>
      <c r="BL253" s="9" t="str">
        <f t="shared" si="103"/>
        <v/>
      </c>
      <c r="BM253" s="9" t="str">
        <f t="shared" si="103"/>
        <v/>
      </c>
      <c r="BN253" s="9" t="str">
        <f t="shared" si="103"/>
        <v/>
      </c>
      <c r="BO253" s="9" t="str">
        <f t="shared" si="104"/>
        <v/>
      </c>
      <c r="BP253" s="9" t="str">
        <f t="shared" si="104"/>
        <v/>
      </c>
      <c r="BQ253" s="9" t="str">
        <f t="shared" si="104"/>
        <v/>
      </c>
      <c r="BR253" s="9" t="str">
        <f t="shared" si="104"/>
        <v/>
      </c>
      <c r="BS253" s="9" t="str">
        <f t="shared" si="104"/>
        <v/>
      </c>
      <c r="BT253" s="9" t="str">
        <f t="shared" si="104"/>
        <v/>
      </c>
      <c r="BU253" s="9" t="str">
        <f t="shared" si="104"/>
        <v/>
      </c>
      <c r="BV253" s="9" t="str">
        <f t="shared" si="104"/>
        <v/>
      </c>
      <c r="BW253" s="9" t="str">
        <f t="shared" si="104"/>
        <v/>
      </c>
      <c r="BX253" s="9" t="str">
        <f t="shared" si="104"/>
        <v/>
      </c>
      <c r="BY253" s="9" t="str">
        <f t="shared" si="104"/>
        <v/>
      </c>
      <c r="BZ253" s="9" t="str">
        <f t="shared" si="104"/>
        <v/>
      </c>
    </row>
    <row r="254" spans="1:78" x14ac:dyDescent="0.25">
      <c r="A254" s="6">
        <v>455</v>
      </c>
      <c r="B254" s="3"/>
      <c r="C254" s="3">
        <v>1</v>
      </c>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v>1</v>
      </c>
      <c r="AH254" s="7">
        <f>SUMPRODUCT(MAX((Table1[post_position])*(Table1[topic_id]=$A254)))</f>
        <v>3</v>
      </c>
      <c r="AI254" s="7" t="str">
        <f>"http://chandoo.org/forums/topic/"&amp;VLOOKUP(A254,'All Topics Data'!$A$2:$C$1243,3,FALSE)</f>
        <v>http://chandoo.org/forums/topic/dt-pickerwhat-am-i-doing-wrong</v>
      </c>
      <c r="AJ254" s="7" t="str">
        <f>LEFT(VLOOKUP(A254,'All Topics Data'!$A$2:$C$1243,2,FALSE),40)&amp;REPT("…",LEN(VLOOKUP(A254,'All Topics Data'!$A$2:$C$1243,2,FALSE))&gt;40)</f>
        <v>DT Picker/what am i doing wrong</v>
      </c>
      <c r="AK254" s="9">
        <f t="shared" si="93"/>
        <v>0</v>
      </c>
      <c r="AL254" s="9">
        <f t="shared" si="105"/>
        <v>1</v>
      </c>
      <c r="AM254" s="9">
        <f t="shared" si="105"/>
        <v>0</v>
      </c>
      <c r="AN254" s="9" t="str">
        <f t="shared" si="105"/>
        <v/>
      </c>
      <c r="AO254" s="9" t="str">
        <f t="shared" si="105"/>
        <v/>
      </c>
      <c r="AP254" s="9" t="str">
        <f t="shared" si="105"/>
        <v/>
      </c>
      <c r="AQ254" s="9" t="str">
        <f t="shared" si="105"/>
        <v/>
      </c>
      <c r="AR254" s="9" t="str">
        <f t="shared" si="105"/>
        <v/>
      </c>
      <c r="AS254" s="9" t="str">
        <f t="shared" si="105"/>
        <v/>
      </c>
      <c r="AT254" s="9" t="str">
        <f t="shared" si="105"/>
        <v/>
      </c>
      <c r="AU254" s="9" t="str">
        <f t="shared" si="102"/>
        <v/>
      </c>
      <c r="AV254" s="9" t="str">
        <f t="shared" si="102"/>
        <v/>
      </c>
      <c r="AW254" s="9" t="str">
        <f t="shared" si="102"/>
        <v/>
      </c>
      <c r="AX254" s="9" t="str">
        <f t="shared" si="102"/>
        <v/>
      </c>
      <c r="AY254" s="9" t="str">
        <f t="shared" si="102"/>
        <v/>
      </c>
      <c r="AZ254" s="9" t="str">
        <f t="shared" si="102"/>
        <v/>
      </c>
      <c r="BA254" s="9" t="str">
        <f t="shared" si="102"/>
        <v/>
      </c>
      <c r="BB254" s="9" t="str">
        <f t="shared" si="102"/>
        <v/>
      </c>
      <c r="BC254" s="9" t="str">
        <f t="shared" si="102"/>
        <v/>
      </c>
      <c r="BD254" s="9" t="str">
        <f t="shared" si="102"/>
        <v/>
      </c>
      <c r="BE254" s="9" t="str">
        <f t="shared" si="103"/>
        <v/>
      </c>
      <c r="BF254" s="9" t="str">
        <f t="shared" si="103"/>
        <v/>
      </c>
      <c r="BG254" s="9" t="str">
        <f t="shared" si="103"/>
        <v/>
      </c>
      <c r="BH254" s="9" t="str">
        <f t="shared" si="103"/>
        <v/>
      </c>
      <c r="BI254" s="9" t="str">
        <f t="shared" si="103"/>
        <v/>
      </c>
      <c r="BJ254" s="9" t="str">
        <f t="shared" si="103"/>
        <v/>
      </c>
      <c r="BK254" s="9" t="str">
        <f t="shared" si="103"/>
        <v/>
      </c>
      <c r="BL254" s="9" t="str">
        <f t="shared" si="103"/>
        <v/>
      </c>
      <c r="BM254" s="9" t="str">
        <f t="shared" si="103"/>
        <v/>
      </c>
      <c r="BN254" s="9" t="str">
        <f t="shared" si="103"/>
        <v/>
      </c>
      <c r="BO254" s="9" t="str">
        <f t="shared" si="104"/>
        <v/>
      </c>
      <c r="BP254" s="9" t="str">
        <f t="shared" si="104"/>
        <v/>
      </c>
      <c r="BQ254" s="9" t="str">
        <f t="shared" si="104"/>
        <v/>
      </c>
      <c r="BR254" s="9" t="str">
        <f t="shared" si="104"/>
        <v/>
      </c>
      <c r="BS254" s="9" t="str">
        <f t="shared" si="104"/>
        <v/>
      </c>
      <c r="BT254" s="9" t="str">
        <f t="shared" si="104"/>
        <v/>
      </c>
      <c r="BU254" s="9" t="str">
        <f t="shared" si="104"/>
        <v/>
      </c>
      <c r="BV254" s="9" t="str">
        <f t="shared" si="104"/>
        <v/>
      </c>
      <c r="BW254" s="9" t="str">
        <f t="shared" si="104"/>
        <v/>
      </c>
      <c r="BX254" s="9" t="str">
        <f t="shared" si="104"/>
        <v/>
      </c>
      <c r="BY254" s="9" t="str">
        <f t="shared" si="104"/>
        <v/>
      </c>
      <c r="BZ254" s="9" t="str">
        <f t="shared" si="104"/>
        <v/>
      </c>
    </row>
    <row r="255" spans="1:78" x14ac:dyDescent="0.25">
      <c r="A255" s="6">
        <v>456</v>
      </c>
      <c r="B255" s="3"/>
      <c r="C255" s="3"/>
      <c r="D255" s="3"/>
      <c r="E255" s="3"/>
      <c r="F255" s="3">
        <v>1</v>
      </c>
      <c r="G255" s="3"/>
      <c r="H255" s="3"/>
      <c r="I255" s="3">
        <v>1</v>
      </c>
      <c r="J255" s="3"/>
      <c r="K255" s="3">
        <v>1</v>
      </c>
      <c r="L255" s="3"/>
      <c r="M255" s="3"/>
      <c r="N255" s="3"/>
      <c r="O255" s="3"/>
      <c r="P255" s="3"/>
      <c r="Q255" s="3"/>
      <c r="R255" s="3"/>
      <c r="S255" s="3"/>
      <c r="T255" s="3"/>
      <c r="U255" s="3"/>
      <c r="V255" s="3"/>
      <c r="W255" s="3"/>
      <c r="X255" s="3"/>
      <c r="Y255" s="3"/>
      <c r="Z255" s="3"/>
      <c r="AA255" s="3"/>
      <c r="AB255" s="3"/>
      <c r="AC255" s="3"/>
      <c r="AD255" s="3"/>
      <c r="AE255" s="3"/>
      <c r="AF255" s="3">
        <v>3</v>
      </c>
      <c r="AH255" s="7">
        <f>SUMPRODUCT(MAX((Table1[post_position])*(Table1[topic_id]=$A255)))</f>
        <v>11</v>
      </c>
      <c r="AI255" s="7" t="str">
        <f>"http://chandoo.org/forums/topic/"&amp;VLOOKUP(A255,'All Topics Data'!$A$2:$C$1243,3,FALSE)</f>
        <v>http://chandoo.org/forums/topic/duplicate-lookup</v>
      </c>
      <c r="AJ255" s="7" t="str">
        <f>LEFT(VLOOKUP(A255,'All Topics Data'!$A$2:$C$1243,2,FALSE),40)&amp;REPT("…",LEN(VLOOKUP(A255,'All Topics Data'!$A$2:$C$1243,2,FALSE))&gt;40)</f>
        <v>Duplicate Lookup</v>
      </c>
      <c r="AK255" s="9">
        <f t="shared" si="93"/>
        <v>0</v>
      </c>
      <c r="AL255" s="9">
        <f t="shared" si="105"/>
        <v>0</v>
      </c>
      <c r="AM255" s="9">
        <f t="shared" si="105"/>
        <v>0</v>
      </c>
      <c r="AN255" s="9">
        <f t="shared" si="105"/>
        <v>0</v>
      </c>
      <c r="AO255" s="9">
        <f t="shared" si="105"/>
        <v>1</v>
      </c>
      <c r="AP255" s="9">
        <f t="shared" si="105"/>
        <v>0</v>
      </c>
      <c r="AQ255" s="9">
        <f t="shared" si="105"/>
        <v>0</v>
      </c>
      <c r="AR255" s="9">
        <f t="shared" si="105"/>
        <v>1</v>
      </c>
      <c r="AS255" s="9">
        <f t="shared" si="105"/>
        <v>0</v>
      </c>
      <c r="AT255" s="9">
        <f t="shared" si="105"/>
        <v>1</v>
      </c>
      <c r="AU255" s="9">
        <f t="shared" si="102"/>
        <v>0</v>
      </c>
      <c r="AV255" s="9" t="str">
        <f t="shared" si="102"/>
        <v/>
      </c>
      <c r="AW255" s="9" t="str">
        <f t="shared" si="102"/>
        <v/>
      </c>
      <c r="AX255" s="9" t="str">
        <f t="shared" si="102"/>
        <v/>
      </c>
      <c r="AY255" s="9" t="str">
        <f t="shared" si="102"/>
        <v/>
      </c>
      <c r="AZ255" s="9" t="str">
        <f t="shared" si="102"/>
        <v/>
      </c>
      <c r="BA255" s="9" t="str">
        <f t="shared" si="102"/>
        <v/>
      </c>
      <c r="BB255" s="9" t="str">
        <f t="shared" si="102"/>
        <v/>
      </c>
      <c r="BC255" s="9" t="str">
        <f t="shared" si="102"/>
        <v/>
      </c>
      <c r="BD255" s="9" t="str">
        <f t="shared" si="102"/>
        <v/>
      </c>
      <c r="BE255" s="9" t="str">
        <f t="shared" si="103"/>
        <v/>
      </c>
      <c r="BF255" s="9" t="str">
        <f t="shared" si="103"/>
        <v/>
      </c>
      <c r="BG255" s="9" t="str">
        <f t="shared" si="103"/>
        <v/>
      </c>
      <c r="BH255" s="9" t="str">
        <f t="shared" si="103"/>
        <v/>
      </c>
      <c r="BI255" s="9" t="str">
        <f t="shared" si="103"/>
        <v/>
      </c>
      <c r="BJ255" s="9" t="str">
        <f t="shared" si="103"/>
        <v/>
      </c>
      <c r="BK255" s="9" t="str">
        <f t="shared" si="103"/>
        <v/>
      </c>
      <c r="BL255" s="9" t="str">
        <f t="shared" si="103"/>
        <v/>
      </c>
      <c r="BM255" s="9" t="str">
        <f t="shared" si="103"/>
        <v/>
      </c>
      <c r="BN255" s="9" t="str">
        <f t="shared" si="103"/>
        <v/>
      </c>
      <c r="BO255" s="9" t="str">
        <f t="shared" si="104"/>
        <v/>
      </c>
      <c r="BP255" s="9" t="str">
        <f t="shared" si="104"/>
        <v/>
      </c>
      <c r="BQ255" s="9" t="str">
        <f t="shared" si="104"/>
        <v/>
      </c>
      <c r="BR255" s="9" t="str">
        <f t="shared" si="104"/>
        <v/>
      </c>
      <c r="BS255" s="9" t="str">
        <f t="shared" si="104"/>
        <v/>
      </c>
      <c r="BT255" s="9" t="str">
        <f t="shared" si="104"/>
        <v/>
      </c>
      <c r="BU255" s="9" t="str">
        <f t="shared" si="104"/>
        <v/>
      </c>
      <c r="BV255" s="9" t="str">
        <f t="shared" si="104"/>
        <v/>
      </c>
      <c r="BW255" s="9" t="str">
        <f t="shared" si="104"/>
        <v/>
      </c>
      <c r="BX255" s="9" t="str">
        <f t="shared" si="104"/>
        <v/>
      </c>
      <c r="BY255" s="9" t="str">
        <f t="shared" si="104"/>
        <v/>
      </c>
      <c r="BZ255" s="9" t="str">
        <f t="shared" si="104"/>
        <v/>
      </c>
    </row>
    <row r="256" spans="1:78" x14ac:dyDescent="0.25">
      <c r="A256" s="6">
        <v>457</v>
      </c>
      <c r="B256" s="3"/>
      <c r="C256" s="3"/>
      <c r="D256" s="3">
        <v>1</v>
      </c>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v>1</v>
      </c>
      <c r="AH256" s="7">
        <f>SUMPRODUCT(MAX((Table1[post_position])*(Table1[topic_id]=$A256)))</f>
        <v>3</v>
      </c>
      <c r="AI256" s="7" t="str">
        <f>"http://chandoo.org/forums/topic/"&amp;VLOOKUP(A256,'All Topics Data'!$A$2:$C$1243,3,FALSE)</f>
        <v>http://chandoo.org/forums/topic/conditional-formatting-checking-for-a-number-of-hours-in-hhmm-format</v>
      </c>
      <c r="AJ256" s="7" t="str">
        <f>LEFT(VLOOKUP(A256,'All Topics Data'!$A$2:$C$1243,2,FALSE),40)&amp;REPT("…",LEN(VLOOKUP(A256,'All Topics Data'!$A$2:$C$1243,2,FALSE))&gt;40)</f>
        <v>Conditional formatting - checking for &amp;g…</v>
      </c>
      <c r="AK256" s="9">
        <f t="shared" si="93"/>
        <v>0</v>
      </c>
      <c r="AL256" s="9">
        <f t="shared" si="105"/>
        <v>0</v>
      </c>
      <c r="AM256" s="9">
        <f t="shared" si="105"/>
        <v>1</v>
      </c>
      <c r="AN256" s="9" t="str">
        <f t="shared" si="105"/>
        <v/>
      </c>
      <c r="AO256" s="9" t="str">
        <f t="shared" si="105"/>
        <v/>
      </c>
      <c r="AP256" s="9" t="str">
        <f t="shared" si="105"/>
        <v/>
      </c>
      <c r="AQ256" s="9" t="str">
        <f t="shared" si="105"/>
        <v/>
      </c>
      <c r="AR256" s="9" t="str">
        <f t="shared" si="105"/>
        <v/>
      </c>
      <c r="AS256" s="9" t="str">
        <f t="shared" si="105"/>
        <v/>
      </c>
      <c r="AT256" s="9" t="str">
        <f t="shared" si="105"/>
        <v/>
      </c>
      <c r="AU256" s="9" t="str">
        <f t="shared" si="102"/>
        <v/>
      </c>
      <c r="AV256" s="9" t="str">
        <f t="shared" si="102"/>
        <v/>
      </c>
      <c r="AW256" s="9" t="str">
        <f t="shared" si="102"/>
        <v/>
      </c>
      <c r="AX256" s="9" t="str">
        <f t="shared" si="102"/>
        <v/>
      </c>
      <c r="AY256" s="9" t="str">
        <f t="shared" si="102"/>
        <v/>
      </c>
      <c r="AZ256" s="9" t="str">
        <f t="shared" si="102"/>
        <v/>
      </c>
      <c r="BA256" s="9" t="str">
        <f t="shared" si="102"/>
        <v/>
      </c>
      <c r="BB256" s="9" t="str">
        <f t="shared" si="102"/>
        <v/>
      </c>
      <c r="BC256" s="9" t="str">
        <f t="shared" si="102"/>
        <v/>
      </c>
      <c r="BD256" s="9" t="str">
        <f t="shared" si="102"/>
        <v/>
      </c>
      <c r="BE256" s="9" t="str">
        <f t="shared" si="103"/>
        <v/>
      </c>
      <c r="BF256" s="9" t="str">
        <f t="shared" si="103"/>
        <v/>
      </c>
      <c r="BG256" s="9" t="str">
        <f t="shared" si="103"/>
        <v/>
      </c>
      <c r="BH256" s="9" t="str">
        <f t="shared" si="103"/>
        <v/>
      </c>
      <c r="BI256" s="9" t="str">
        <f t="shared" si="103"/>
        <v/>
      </c>
      <c r="BJ256" s="9" t="str">
        <f t="shared" si="103"/>
        <v/>
      </c>
      <c r="BK256" s="9" t="str">
        <f t="shared" si="103"/>
        <v/>
      </c>
      <c r="BL256" s="9" t="str">
        <f t="shared" si="103"/>
        <v/>
      </c>
      <c r="BM256" s="9" t="str">
        <f t="shared" si="103"/>
        <v/>
      </c>
      <c r="BN256" s="9" t="str">
        <f t="shared" si="103"/>
        <v/>
      </c>
      <c r="BO256" s="9" t="str">
        <f t="shared" si="104"/>
        <v/>
      </c>
      <c r="BP256" s="9" t="str">
        <f t="shared" si="104"/>
        <v/>
      </c>
      <c r="BQ256" s="9" t="str">
        <f t="shared" si="104"/>
        <v/>
      </c>
      <c r="BR256" s="9" t="str">
        <f t="shared" si="104"/>
        <v/>
      </c>
      <c r="BS256" s="9" t="str">
        <f t="shared" si="104"/>
        <v/>
      </c>
      <c r="BT256" s="9" t="str">
        <f t="shared" si="104"/>
        <v/>
      </c>
      <c r="BU256" s="9" t="str">
        <f t="shared" si="104"/>
        <v/>
      </c>
      <c r="BV256" s="9" t="str">
        <f t="shared" si="104"/>
        <v/>
      </c>
      <c r="BW256" s="9" t="str">
        <f t="shared" si="104"/>
        <v/>
      </c>
      <c r="BX256" s="9" t="str">
        <f t="shared" si="104"/>
        <v/>
      </c>
      <c r="BY256" s="9" t="str">
        <f t="shared" si="104"/>
        <v/>
      </c>
      <c r="BZ256" s="9" t="str">
        <f t="shared" si="104"/>
        <v/>
      </c>
    </row>
    <row r="257" spans="1:78" x14ac:dyDescent="0.25">
      <c r="A257" s="6">
        <v>458</v>
      </c>
      <c r="B257" s="3"/>
      <c r="C257" s="3"/>
      <c r="D257" s="3">
        <v>1</v>
      </c>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v>1</v>
      </c>
      <c r="AH257" s="7">
        <f>SUMPRODUCT(MAX((Table1[post_position])*(Table1[topic_id]=$A257)))</f>
        <v>4</v>
      </c>
      <c r="AI257" s="7" t="str">
        <f>"http://chandoo.org/forums/topic/"&amp;VLOOKUP(A257,'All Topics Data'!$A$2:$C$1243,3,FALSE)</f>
        <v>http://chandoo.org/forums/topic/how-to-create-a-scrolling-text-in-excel</v>
      </c>
      <c r="AJ257" s="7" t="str">
        <f>LEFT(VLOOKUP(A257,'All Topics Data'!$A$2:$C$1243,2,FALSE),40)&amp;REPT("…",LEN(VLOOKUP(A257,'All Topics Data'!$A$2:$C$1243,2,FALSE))&gt;40)</f>
        <v>How to create a scrolling text in excel</v>
      </c>
      <c r="AK257" s="9">
        <f t="shared" si="93"/>
        <v>0</v>
      </c>
      <c r="AL257" s="9">
        <f t="shared" si="105"/>
        <v>0</v>
      </c>
      <c r="AM257" s="9">
        <f t="shared" si="105"/>
        <v>1</v>
      </c>
      <c r="AN257" s="9">
        <f t="shared" si="105"/>
        <v>0</v>
      </c>
      <c r="AO257" s="9" t="str">
        <f t="shared" si="105"/>
        <v/>
      </c>
      <c r="AP257" s="9" t="str">
        <f t="shared" si="105"/>
        <v/>
      </c>
      <c r="AQ257" s="9" t="str">
        <f t="shared" si="105"/>
        <v/>
      </c>
      <c r="AR257" s="9" t="str">
        <f t="shared" si="105"/>
        <v/>
      </c>
      <c r="AS257" s="9" t="str">
        <f t="shared" si="105"/>
        <v/>
      </c>
      <c r="AT257" s="9" t="str">
        <f t="shared" si="105"/>
        <v/>
      </c>
      <c r="AU257" s="9" t="str">
        <f t="shared" si="102"/>
        <v/>
      </c>
      <c r="AV257" s="9" t="str">
        <f t="shared" si="102"/>
        <v/>
      </c>
      <c r="AW257" s="9" t="str">
        <f t="shared" si="102"/>
        <v/>
      </c>
      <c r="AX257" s="9" t="str">
        <f t="shared" si="102"/>
        <v/>
      </c>
      <c r="AY257" s="9" t="str">
        <f t="shared" si="102"/>
        <v/>
      </c>
      <c r="AZ257" s="9" t="str">
        <f t="shared" si="102"/>
        <v/>
      </c>
      <c r="BA257" s="9" t="str">
        <f t="shared" si="102"/>
        <v/>
      </c>
      <c r="BB257" s="9" t="str">
        <f t="shared" si="102"/>
        <v/>
      </c>
      <c r="BC257" s="9" t="str">
        <f t="shared" si="102"/>
        <v/>
      </c>
      <c r="BD257" s="9" t="str">
        <f t="shared" si="102"/>
        <v/>
      </c>
      <c r="BE257" s="9" t="str">
        <f t="shared" si="103"/>
        <v/>
      </c>
      <c r="BF257" s="9" t="str">
        <f t="shared" si="103"/>
        <v/>
      </c>
      <c r="BG257" s="9" t="str">
        <f t="shared" si="103"/>
        <v/>
      </c>
      <c r="BH257" s="9" t="str">
        <f t="shared" si="103"/>
        <v/>
      </c>
      <c r="BI257" s="9" t="str">
        <f t="shared" si="103"/>
        <v/>
      </c>
      <c r="BJ257" s="9" t="str">
        <f t="shared" si="103"/>
        <v/>
      </c>
      <c r="BK257" s="9" t="str">
        <f t="shared" si="103"/>
        <v/>
      </c>
      <c r="BL257" s="9" t="str">
        <f t="shared" si="103"/>
        <v/>
      </c>
      <c r="BM257" s="9" t="str">
        <f t="shared" si="103"/>
        <v/>
      </c>
      <c r="BN257" s="9" t="str">
        <f t="shared" si="103"/>
        <v/>
      </c>
      <c r="BO257" s="9" t="str">
        <f t="shared" si="104"/>
        <v/>
      </c>
      <c r="BP257" s="9" t="str">
        <f t="shared" si="104"/>
        <v/>
      </c>
      <c r="BQ257" s="9" t="str">
        <f t="shared" si="104"/>
        <v/>
      </c>
      <c r="BR257" s="9" t="str">
        <f t="shared" si="104"/>
        <v/>
      </c>
      <c r="BS257" s="9" t="str">
        <f t="shared" si="104"/>
        <v/>
      </c>
      <c r="BT257" s="9" t="str">
        <f t="shared" si="104"/>
        <v/>
      </c>
      <c r="BU257" s="9" t="str">
        <f t="shared" si="104"/>
        <v/>
      </c>
      <c r="BV257" s="9" t="str">
        <f t="shared" si="104"/>
        <v/>
      </c>
      <c r="BW257" s="9" t="str">
        <f t="shared" si="104"/>
        <v/>
      </c>
      <c r="BX257" s="9" t="str">
        <f t="shared" si="104"/>
        <v/>
      </c>
      <c r="BY257" s="9" t="str">
        <f t="shared" si="104"/>
        <v/>
      </c>
      <c r="BZ257" s="9" t="str">
        <f t="shared" si="104"/>
        <v/>
      </c>
    </row>
    <row r="258" spans="1:78" x14ac:dyDescent="0.25">
      <c r="A258" s="6">
        <v>459</v>
      </c>
      <c r="B258" s="3"/>
      <c r="C258" s="3">
        <v>1</v>
      </c>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v>1</v>
      </c>
      <c r="AH258" s="7">
        <f>SUMPRODUCT(MAX((Table1[post_position])*(Table1[topic_id]=$A258)))</f>
        <v>3</v>
      </c>
      <c r="AI258" s="7" t="str">
        <f>"http://chandoo.org/forums/topic/"&amp;VLOOKUP(A258,'All Topics Data'!$A$2:$C$1243,3,FALSE)</f>
        <v>http://chandoo.org/forums/topic/conditional-formatting-1</v>
      </c>
      <c r="AJ258" s="7" t="str">
        <f>LEFT(VLOOKUP(A258,'All Topics Data'!$A$2:$C$1243,2,FALSE),40)&amp;REPT("…",LEN(VLOOKUP(A258,'All Topics Data'!$A$2:$C$1243,2,FALSE))&gt;40)</f>
        <v>Conditional formatting</v>
      </c>
      <c r="AK258" s="9">
        <f t="shared" si="93"/>
        <v>0</v>
      </c>
      <c r="AL258" s="9">
        <f t="shared" si="105"/>
        <v>1</v>
      </c>
      <c r="AM258" s="9">
        <f t="shared" si="105"/>
        <v>0</v>
      </c>
      <c r="AN258" s="9" t="str">
        <f t="shared" si="105"/>
        <v/>
      </c>
      <c r="AO258" s="9" t="str">
        <f t="shared" si="105"/>
        <v/>
      </c>
      <c r="AP258" s="9" t="str">
        <f t="shared" si="105"/>
        <v/>
      </c>
      <c r="AQ258" s="9" t="str">
        <f t="shared" si="105"/>
        <v/>
      </c>
      <c r="AR258" s="9" t="str">
        <f t="shared" si="105"/>
        <v/>
      </c>
      <c r="AS258" s="9" t="str">
        <f t="shared" si="105"/>
        <v/>
      </c>
      <c r="AT258" s="9" t="str">
        <f t="shared" si="105"/>
        <v/>
      </c>
      <c r="AU258" s="9" t="str">
        <f t="shared" si="102"/>
        <v/>
      </c>
      <c r="AV258" s="9" t="str">
        <f t="shared" si="102"/>
        <v/>
      </c>
      <c r="AW258" s="9" t="str">
        <f t="shared" si="102"/>
        <v/>
      </c>
      <c r="AX258" s="9" t="str">
        <f t="shared" si="102"/>
        <v/>
      </c>
      <c r="AY258" s="9" t="str">
        <f t="shared" si="102"/>
        <v/>
      </c>
      <c r="AZ258" s="9" t="str">
        <f t="shared" si="102"/>
        <v/>
      </c>
      <c r="BA258" s="9" t="str">
        <f t="shared" si="102"/>
        <v/>
      </c>
      <c r="BB258" s="9" t="str">
        <f t="shared" si="102"/>
        <v/>
      </c>
      <c r="BC258" s="9" t="str">
        <f t="shared" si="102"/>
        <v/>
      </c>
      <c r="BD258" s="9" t="str">
        <f t="shared" si="102"/>
        <v/>
      </c>
      <c r="BE258" s="9" t="str">
        <f t="shared" si="103"/>
        <v/>
      </c>
      <c r="BF258" s="9" t="str">
        <f t="shared" si="103"/>
        <v/>
      </c>
      <c r="BG258" s="9" t="str">
        <f t="shared" si="103"/>
        <v/>
      </c>
      <c r="BH258" s="9" t="str">
        <f t="shared" si="103"/>
        <v/>
      </c>
      <c r="BI258" s="9" t="str">
        <f t="shared" si="103"/>
        <v/>
      </c>
      <c r="BJ258" s="9" t="str">
        <f t="shared" si="103"/>
        <v/>
      </c>
      <c r="BK258" s="9" t="str">
        <f t="shared" si="103"/>
        <v/>
      </c>
      <c r="BL258" s="9" t="str">
        <f t="shared" si="103"/>
        <v/>
      </c>
      <c r="BM258" s="9" t="str">
        <f t="shared" si="103"/>
        <v/>
      </c>
      <c r="BN258" s="9" t="str">
        <f t="shared" si="103"/>
        <v/>
      </c>
      <c r="BO258" s="9" t="str">
        <f t="shared" si="104"/>
        <v/>
      </c>
      <c r="BP258" s="9" t="str">
        <f t="shared" si="104"/>
        <v/>
      </c>
      <c r="BQ258" s="9" t="str">
        <f t="shared" si="104"/>
        <v/>
      </c>
      <c r="BR258" s="9" t="str">
        <f t="shared" si="104"/>
        <v/>
      </c>
      <c r="BS258" s="9" t="str">
        <f t="shared" si="104"/>
        <v/>
      </c>
      <c r="BT258" s="9" t="str">
        <f t="shared" si="104"/>
        <v/>
      </c>
      <c r="BU258" s="9" t="str">
        <f t="shared" si="104"/>
        <v/>
      </c>
      <c r="BV258" s="9" t="str">
        <f t="shared" si="104"/>
        <v/>
      </c>
      <c r="BW258" s="9" t="str">
        <f t="shared" si="104"/>
        <v/>
      </c>
      <c r="BX258" s="9" t="str">
        <f t="shared" si="104"/>
        <v/>
      </c>
      <c r="BY258" s="9" t="str">
        <f t="shared" si="104"/>
        <v/>
      </c>
      <c r="BZ258" s="9" t="str">
        <f t="shared" si="104"/>
        <v/>
      </c>
    </row>
    <row r="259" spans="1:78" x14ac:dyDescent="0.25">
      <c r="A259" s="6">
        <v>460</v>
      </c>
      <c r="B259" s="3"/>
      <c r="C259" s="3"/>
      <c r="D259" s="3">
        <v>1</v>
      </c>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v>1</v>
      </c>
      <c r="AH259" s="7">
        <f>SUMPRODUCT(MAX((Table1[post_position])*(Table1[topic_id]=$A259)))</f>
        <v>3</v>
      </c>
      <c r="AI259" s="7" t="str">
        <f>"http://chandoo.org/forums/topic/"&amp;VLOOKUP(A259,'All Topics Data'!$A$2:$C$1243,3,FALSE)</f>
        <v>http://chandoo.org/forums/topic/how-do-i-display-filtered-data-from-a-seperate-worksheet</v>
      </c>
      <c r="AJ259" s="7" t="str">
        <f>LEFT(VLOOKUP(A259,'All Topics Data'!$A$2:$C$1243,2,FALSE),40)&amp;REPT("…",LEN(VLOOKUP(A259,'All Topics Data'!$A$2:$C$1243,2,FALSE))&gt;40)</f>
        <v>How do I Display Filtered Data from a Se…</v>
      </c>
      <c r="AK259" s="9">
        <f t="shared" si="93"/>
        <v>0</v>
      </c>
      <c r="AL259" s="9">
        <f t="shared" si="105"/>
        <v>0</v>
      </c>
      <c r="AM259" s="9">
        <f t="shared" si="105"/>
        <v>1</v>
      </c>
      <c r="AN259" s="9" t="str">
        <f t="shared" si="105"/>
        <v/>
      </c>
      <c r="AO259" s="9" t="str">
        <f t="shared" si="105"/>
        <v/>
      </c>
      <c r="AP259" s="9" t="str">
        <f t="shared" si="105"/>
        <v/>
      </c>
      <c r="AQ259" s="9" t="str">
        <f t="shared" si="105"/>
        <v/>
      </c>
      <c r="AR259" s="9" t="str">
        <f t="shared" si="105"/>
        <v/>
      </c>
      <c r="AS259" s="9" t="str">
        <f t="shared" si="105"/>
        <v/>
      </c>
      <c r="AT259" s="9" t="str">
        <f t="shared" si="105"/>
        <v/>
      </c>
      <c r="AU259" s="9" t="str">
        <f t="shared" si="102"/>
        <v/>
      </c>
      <c r="AV259" s="9" t="str">
        <f t="shared" si="102"/>
        <v/>
      </c>
      <c r="AW259" s="9" t="str">
        <f t="shared" si="102"/>
        <v/>
      </c>
      <c r="AX259" s="9" t="str">
        <f t="shared" si="102"/>
        <v/>
      </c>
      <c r="AY259" s="9" t="str">
        <f t="shared" si="102"/>
        <v/>
      </c>
      <c r="AZ259" s="9" t="str">
        <f t="shared" si="102"/>
        <v/>
      </c>
      <c r="BA259" s="9" t="str">
        <f t="shared" si="102"/>
        <v/>
      </c>
      <c r="BB259" s="9" t="str">
        <f t="shared" si="102"/>
        <v/>
      </c>
      <c r="BC259" s="9" t="str">
        <f t="shared" si="102"/>
        <v/>
      </c>
      <c r="BD259" s="9" t="str">
        <f t="shared" si="102"/>
        <v/>
      </c>
      <c r="BE259" s="9" t="str">
        <f t="shared" si="103"/>
        <v/>
      </c>
      <c r="BF259" s="9" t="str">
        <f t="shared" si="103"/>
        <v/>
      </c>
      <c r="BG259" s="9" t="str">
        <f t="shared" si="103"/>
        <v/>
      </c>
      <c r="BH259" s="9" t="str">
        <f t="shared" si="103"/>
        <v/>
      </c>
      <c r="BI259" s="9" t="str">
        <f t="shared" si="103"/>
        <v/>
      </c>
      <c r="BJ259" s="9" t="str">
        <f t="shared" si="103"/>
        <v/>
      </c>
      <c r="BK259" s="9" t="str">
        <f t="shared" si="103"/>
        <v/>
      </c>
      <c r="BL259" s="9" t="str">
        <f t="shared" si="103"/>
        <v/>
      </c>
      <c r="BM259" s="9" t="str">
        <f t="shared" si="103"/>
        <v/>
      </c>
      <c r="BN259" s="9" t="str">
        <f t="shared" si="103"/>
        <v/>
      </c>
      <c r="BO259" s="9" t="str">
        <f t="shared" si="104"/>
        <v/>
      </c>
      <c r="BP259" s="9" t="str">
        <f t="shared" si="104"/>
        <v/>
      </c>
      <c r="BQ259" s="9" t="str">
        <f t="shared" si="104"/>
        <v/>
      </c>
      <c r="BR259" s="9" t="str">
        <f t="shared" si="104"/>
        <v/>
      </c>
      <c r="BS259" s="9" t="str">
        <f t="shared" si="104"/>
        <v/>
      </c>
      <c r="BT259" s="9" t="str">
        <f t="shared" si="104"/>
        <v/>
      </c>
      <c r="BU259" s="9" t="str">
        <f t="shared" si="104"/>
        <v/>
      </c>
      <c r="BV259" s="9" t="str">
        <f t="shared" si="104"/>
        <v/>
      </c>
      <c r="BW259" s="9" t="str">
        <f t="shared" si="104"/>
        <v/>
      </c>
      <c r="BX259" s="9" t="str">
        <f t="shared" si="104"/>
        <v/>
      </c>
      <c r="BY259" s="9" t="str">
        <f t="shared" si="104"/>
        <v/>
      </c>
      <c r="BZ259" s="9" t="str">
        <f t="shared" si="104"/>
        <v/>
      </c>
    </row>
    <row r="260" spans="1:78" x14ac:dyDescent="0.25">
      <c r="A260" s="6">
        <v>461</v>
      </c>
      <c r="B260" s="3"/>
      <c r="C260" s="3">
        <v>1</v>
      </c>
      <c r="D260" s="3"/>
      <c r="E260" s="3"/>
      <c r="F260" s="3"/>
      <c r="G260" s="3">
        <v>1</v>
      </c>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v>2</v>
      </c>
      <c r="AH260" s="7">
        <f>SUMPRODUCT(MAX((Table1[post_position])*(Table1[topic_id]=$A260)))</f>
        <v>7</v>
      </c>
      <c r="AI260" s="7" t="str">
        <f>"http://chandoo.org/forums/topic/"&amp;VLOOKUP(A260,'All Topics Data'!$A$2:$C$1243,3,FALSE)</f>
        <v>http://chandoo.org/forums/topic/excel-charting-vba</v>
      </c>
      <c r="AJ260" s="7" t="str">
        <f>LEFT(VLOOKUP(A260,'All Topics Data'!$A$2:$C$1243,2,FALSE),40)&amp;REPT("…",LEN(VLOOKUP(A260,'All Topics Data'!$A$2:$C$1243,2,FALSE))&gt;40)</f>
        <v>Excel Charting (VBA)</v>
      </c>
      <c r="AK260" s="9">
        <f t="shared" si="93"/>
        <v>0</v>
      </c>
      <c r="AL260" s="9">
        <f t="shared" si="105"/>
        <v>1</v>
      </c>
      <c r="AM260" s="9">
        <f t="shared" si="105"/>
        <v>0</v>
      </c>
      <c r="AN260" s="9">
        <f t="shared" si="105"/>
        <v>0</v>
      </c>
      <c r="AO260" s="9">
        <f t="shared" si="105"/>
        <v>0</v>
      </c>
      <c r="AP260" s="9">
        <f t="shared" si="105"/>
        <v>1</v>
      </c>
      <c r="AQ260" s="9">
        <f t="shared" si="105"/>
        <v>0</v>
      </c>
      <c r="AR260" s="9" t="str">
        <f t="shared" si="105"/>
        <v/>
      </c>
      <c r="AS260" s="9" t="str">
        <f t="shared" si="105"/>
        <v/>
      </c>
      <c r="AT260" s="9" t="str">
        <f t="shared" si="105"/>
        <v/>
      </c>
      <c r="AU260" s="9" t="str">
        <f t="shared" si="102"/>
        <v/>
      </c>
      <c r="AV260" s="9" t="str">
        <f t="shared" si="102"/>
        <v/>
      </c>
      <c r="AW260" s="9" t="str">
        <f t="shared" si="102"/>
        <v/>
      </c>
      <c r="AX260" s="9" t="str">
        <f t="shared" si="102"/>
        <v/>
      </c>
      <c r="AY260" s="9" t="str">
        <f t="shared" si="102"/>
        <v/>
      </c>
      <c r="AZ260" s="9" t="str">
        <f t="shared" si="102"/>
        <v/>
      </c>
      <c r="BA260" s="9" t="str">
        <f t="shared" si="102"/>
        <v/>
      </c>
      <c r="BB260" s="9" t="str">
        <f t="shared" si="102"/>
        <v/>
      </c>
      <c r="BC260" s="9" t="str">
        <f t="shared" si="102"/>
        <v/>
      </c>
      <c r="BD260" s="9" t="str">
        <f t="shared" si="102"/>
        <v/>
      </c>
      <c r="BE260" s="9" t="str">
        <f t="shared" si="103"/>
        <v/>
      </c>
      <c r="BF260" s="9" t="str">
        <f t="shared" si="103"/>
        <v/>
      </c>
      <c r="BG260" s="9" t="str">
        <f t="shared" si="103"/>
        <v/>
      </c>
      <c r="BH260" s="9" t="str">
        <f t="shared" si="103"/>
        <v/>
      </c>
      <c r="BI260" s="9" t="str">
        <f t="shared" si="103"/>
        <v/>
      </c>
      <c r="BJ260" s="9" t="str">
        <f t="shared" si="103"/>
        <v/>
      </c>
      <c r="BK260" s="9" t="str">
        <f t="shared" si="103"/>
        <v/>
      </c>
      <c r="BL260" s="9" t="str">
        <f t="shared" si="103"/>
        <v/>
      </c>
      <c r="BM260" s="9" t="str">
        <f t="shared" si="103"/>
        <v/>
      </c>
      <c r="BN260" s="9" t="str">
        <f t="shared" si="103"/>
        <v/>
      </c>
      <c r="BO260" s="9" t="str">
        <f t="shared" si="104"/>
        <v/>
      </c>
      <c r="BP260" s="9" t="str">
        <f t="shared" si="104"/>
        <v/>
      </c>
      <c r="BQ260" s="9" t="str">
        <f t="shared" si="104"/>
        <v/>
      </c>
      <c r="BR260" s="9" t="str">
        <f t="shared" si="104"/>
        <v/>
      </c>
      <c r="BS260" s="9" t="str">
        <f t="shared" si="104"/>
        <v/>
      </c>
      <c r="BT260" s="9" t="str">
        <f t="shared" si="104"/>
        <v/>
      </c>
      <c r="BU260" s="9" t="str">
        <f t="shared" si="104"/>
        <v/>
      </c>
      <c r="BV260" s="9" t="str">
        <f t="shared" si="104"/>
        <v/>
      </c>
      <c r="BW260" s="9" t="str">
        <f t="shared" si="104"/>
        <v/>
      </c>
      <c r="BX260" s="9" t="str">
        <f t="shared" si="104"/>
        <v/>
      </c>
      <c r="BY260" s="9" t="str">
        <f t="shared" si="104"/>
        <v/>
      </c>
      <c r="BZ260" s="9" t="str">
        <f t="shared" si="104"/>
        <v/>
      </c>
    </row>
    <row r="261" spans="1:78" x14ac:dyDescent="0.25">
      <c r="A261" s="6">
        <v>462</v>
      </c>
      <c r="B261" s="3"/>
      <c r="C261" s="3">
        <v>1</v>
      </c>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v>1</v>
      </c>
      <c r="AH261" s="7">
        <f>SUMPRODUCT(MAX((Table1[post_position])*(Table1[topic_id]=$A261)))</f>
        <v>2</v>
      </c>
      <c r="AI261" s="7" t="str">
        <f>"http://chandoo.org/forums/topic/"&amp;VLOOKUP(A261,'All Topics Data'!$A$2:$C$1243,3,FALSE)</f>
        <v>http://chandoo.org/forums/topic/match-three-values</v>
      </c>
      <c r="AJ261" s="7" t="str">
        <f>LEFT(VLOOKUP(A261,'All Topics Data'!$A$2:$C$1243,2,FALSE),40)&amp;REPT("…",LEN(VLOOKUP(A261,'All Topics Data'!$A$2:$C$1243,2,FALSE))&gt;40)</f>
        <v>Match three values</v>
      </c>
      <c r="AK261" s="9">
        <f t="shared" si="93"/>
        <v>0</v>
      </c>
      <c r="AL261" s="9">
        <f t="shared" si="105"/>
        <v>1</v>
      </c>
      <c r="AM261" s="9" t="str">
        <f t="shared" si="105"/>
        <v/>
      </c>
      <c r="AN261" s="9" t="str">
        <f t="shared" si="105"/>
        <v/>
      </c>
      <c r="AO261" s="9" t="str">
        <f t="shared" si="105"/>
        <v/>
      </c>
      <c r="AP261" s="9" t="str">
        <f t="shared" si="105"/>
        <v/>
      </c>
      <c r="AQ261" s="9" t="str">
        <f t="shared" si="105"/>
        <v/>
      </c>
      <c r="AR261" s="9" t="str">
        <f t="shared" si="105"/>
        <v/>
      </c>
      <c r="AS261" s="9" t="str">
        <f t="shared" si="105"/>
        <v/>
      </c>
      <c r="AT261" s="9" t="str">
        <f t="shared" si="105"/>
        <v/>
      </c>
      <c r="AU261" s="9" t="str">
        <f t="shared" si="102"/>
        <v/>
      </c>
      <c r="AV261" s="9" t="str">
        <f t="shared" si="102"/>
        <v/>
      </c>
      <c r="AW261" s="9" t="str">
        <f t="shared" si="102"/>
        <v/>
      </c>
      <c r="AX261" s="9" t="str">
        <f t="shared" si="102"/>
        <v/>
      </c>
      <c r="AY261" s="9" t="str">
        <f t="shared" si="102"/>
        <v/>
      </c>
      <c r="AZ261" s="9" t="str">
        <f t="shared" si="102"/>
        <v/>
      </c>
      <c r="BA261" s="9" t="str">
        <f t="shared" si="102"/>
        <v/>
      </c>
      <c r="BB261" s="9" t="str">
        <f t="shared" si="102"/>
        <v/>
      </c>
      <c r="BC261" s="9" t="str">
        <f t="shared" si="102"/>
        <v/>
      </c>
      <c r="BD261" s="9" t="str">
        <f t="shared" si="102"/>
        <v/>
      </c>
      <c r="BE261" s="9" t="str">
        <f t="shared" si="103"/>
        <v/>
      </c>
      <c r="BF261" s="9" t="str">
        <f t="shared" si="103"/>
        <v/>
      </c>
      <c r="BG261" s="9" t="str">
        <f t="shared" si="103"/>
        <v/>
      </c>
      <c r="BH261" s="9" t="str">
        <f t="shared" si="103"/>
        <v/>
      </c>
      <c r="BI261" s="9" t="str">
        <f t="shared" si="103"/>
        <v/>
      </c>
      <c r="BJ261" s="9" t="str">
        <f t="shared" si="103"/>
        <v/>
      </c>
      <c r="BK261" s="9" t="str">
        <f t="shared" si="103"/>
        <v/>
      </c>
      <c r="BL261" s="9" t="str">
        <f t="shared" si="103"/>
        <v/>
      </c>
      <c r="BM261" s="9" t="str">
        <f t="shared" si="103"/>
        <v/>
      </c>
      <c r="BN261" s="9" t="str">
        <f t="shared" si="103"/>
        <v/>
      </c>
      <c r="BO261" s="9" t="str">
        <f t="shared" si="104"/>
        <v/>
      </c>
      <c r="BP261" s="9" t="str">
        <f t="shared" si="104"/>
        <v/>
      </c>
      <c r="BQ261" s="9" t="str">
        <f t="shared" si="104"/>
        <v/>
      </c>
      <c r="BR261" s="9" t="str">
        <f t="shared" si="104"/>
        <v/>
      </c>
      <c r="BS261" s="9" t="str">
        <f t="shared" si="104"/>
        <v/>
      </c>
      <c r="BT261" s="9" t="str">
        <f t="shared" si="104"/>
        <v/>
      </c>
      <c r="BU261" s="9" t="str">
        <f t="shared" si="104"/>
        <v/>
      </c>
      <c r="BV261" s="9" t="str">
        <f t="shared" si="104"/>
        <v/>
      </c>
      <c r="BW261" s="9" t="str">
        <f t="shared" si="104"/>
        <v/>
      </c>
      <c r="BX261" s="9" t="str">
        <f t="shared" si="104"/>
        <v/>
      </c>
      <c r="BY261" s="9" t="str">
        <f t="shared" si="104"/>
        <v/>
      </c>
      <c r="BZ261" s="9" t="str">
        <f t="shared" si="104"/>
        <v/>
      </c>
    </row>
    <row r="262" spans="1:78" x14ac:dyDescent="0.25">
      <c r="A262" s="6">
        <v>464</v>
      </c>
      <c r="B262" s="3"/>
      <c r="C262" s="3">
        <v>1</v>
      </c>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v>1</v>
      </c>
      <c r="AH262" s="7">
        <f>SUMPRODUCT(MAX((Table1[post_position])*(Table1[topic_id]=$A262)))</f>
        <v>5</v>
      </c>
      <c r="AI262" s="7" t="str">
        <f>"http://chandoo.org/forums/topic/"&amp;VLOOKUP(A262,'All Topics Data'!$A$2:$C$1243,3,FALSE)</f>
        <v>http://chandoo.org/forums/topic/conditional-formatting-text-belong-a-specific-group</v>
      </c>
      <c r="AJ262" s="7" t="str">
        <f>LEFT(VLOOKUP(A262,'All Topics Data'!$A$2:$C$1243,2,FALSE),40)&amp;REPT("…",LEN(VLOOKUP(A262,'All Topics Data'!$A$2:$C$1243,2,FALSE))&gt;40)</f>
        <v>Conditional formatting - text belong a s…</v>
      </c>
      <c r="AK262" s="9">
        <f t="shared" si="93"/>
        <v>0</v>
      </c>
      <c r="AL262" s="9">
        <f t="shared" si="105"/>
        <v>1</v>
      </c>
      <c r="AM262" s="9">
        <f t="shared" si="105"/>
        <v>0</v>
      </c>
      <c r="AN262" s="9">
        <f t="shared" si="105"/>
        <v>0</v>
      </c>
      <c r="AO262" s="9">
        <f t="shared" si="105"/>
        <v>0</v>
      </c>
      <c r="AP262" s="9" t="str">
        <f t="shared" si="105"/>
        <v/>
      </c>
      <c r="AQ262" s="9" t="str">
        <f t="shared" si="105"/>
        <v/>
      </c>
      <c r="AR262" s="9" t="str">
        <f t="shared" si="105"/>
        <v/>
      </c>
      <c r="AS262" s="9" t="str">
        <f t="shared" si="105"/>
        <v/>
      </c>
      <c r="AT262" s="9" t="str">
        <f t="shared" si="105"/>
        <v/>
      </c>
      <c r="AU262" s="9" t="str">
        <f t="shared" ref="AU262:BD271" si="106">IF(AU$4&lt;=$AH262,IFERROR(GETPIVOTDATA("Hui Reply?",$A$4,"topic_id",$A262,"post_position",AU$4),0),"")</f>
        <v/>
      </c>
      <c r="AV262" s="9" t="str">
        <f t="shared" si="106"/>
        <v/>
      </c>
      <c r="AW262" s="9" t="str">
        <f t="shared" si="106"/>
        <v/>
      </c>
      <c r="AX262" s="9" t="str">
        <f t="shared" si="106"/>
        <v/>
      </c>
      <c r="AY262" s="9" t="str">
        <f t="shared" si="106"/>
        <v/>
      </c>
      <c r="AZ262" s="9" t="str">
        <f t="shared" si="106"/>
        <v/>
      </c>
      <c r="BA262" s="9" t="str">
        <f t="shared" si="106"/>
        <v/>
      </c>
      <c r="BB262" s="9" t="str">
        <f t="shared" si="106"/>
        <v/>
      </c>
      <c r="BC262" s="9" t="str">
        <f t="shared" si="106"/>
        <v/>
      </c>
      <c r="BD262" s="9" t="str">
        <f t="shared" si="106"/>
        <v/>
      </c>
      <c r="BE262" s="9" t="str">
        <f t="shared" ref="BE262:BN271" si="107">IF(BE$4&lt;=$AH262,IFERROR(GETPIVOTDATA("Hui Reply?",$A$4,"topic_id",$A262,"post_position",BE$4),0),"")</f>
        <v/>
      </c>
      <c r="BF262" s="9" t="str">
        <f t="shared" si="107"/>
        <v/>
      </c>
      <c r="BG262" s="9" t="str">
        <f t="shared" si="107"/>
        <v/>
      </c>
      <c r="BH262" s="9" t="str">
        <f t="shared" si="107"/>
        <v/>
      </c>
      <c r="BI262" s="9" t="str">
        <f t="shared" si="107"/>
        <v/>
      </c>
      <c r="BJ262" s="9" t="str">
        <f t="shared" si="107"/>
        <v/>
      </c>
      <c r="BK262" s="9" t="str">
        <f t="shared" si="107"/>
        <v/>
      </c>
      <c r="BL262" s="9" t="str">
        <f t="shared" si="107"/>
        <v/>
      </c>
      <c r="BM262" s="9" t="str">
        <f t="shared" si="107"/>
        <v/>
      </c>
      <c r="BN262" s="9" t="str">
        <f t="shared" si="107"/>
        <v/>
      </c>
      <c r="BO262" s="9" t="str">
        <f t="shared" ref="BO262:BZ271" si="108">IF(BO$4&lt;=$AH262,IFERROR(GETPIVOTDATA("Hui Reply?",$A$4,"topic_id",$A262,"post_position",BO$4),0),"")</f>
        <v/>
      </c>
      <c r="BP262" s="9" t="str">
        <f t="shared" si="108"/>
        <v/>
      </c>
      <c r="BQ262" s="9" t="str">
        <f t="shared" si="108"/>
        <v/>
      </c>
      <c r="BR262" s="9" t="str">
        <f t="shared" si="108"/>
        <v/>
      </c>
      <c r="BS262" s="9" t="str">
        <f t="shared" si="108"/>
        <v/>
      </c>
      <c r="BT262" s="9" t="str">
        <f t="shared" si="108"/>
        <v/>
      </c>
      <c r="BU262" s="9" t="str">
        <f t="shared" si="108"/>
        <v/>
      </c>
      <c r="BV262" s="9" t="str">
        <f t="shared" si="108"/>
        <v/>
      </c>
      <c r="BW262" s="9" t="str">
        <f t="shared" si="108"/>
        <v/>
      </c>
      <c r="BX262" s="9" t="str">
        <f t="shared" si="108"/>
        <v/>
      </c>
      <c r="BY262" s="9" t="str">
        <f t="shared" si="108"/>
        <v/>
      </c>
      <c r="BZ262" s="9" t="str">
        <f t="shared" si="108"/>
        <v/>
      </c>
    </row>
    <row r="263" spans="1:78" x14ac:dyDescent="0.25">
      <c r="A263" s="6">
        <v>465</v>
      </c>
      <c r="B263" s="3"/>
      <c r="C263" s="3">
        <v>1</v>
      </c>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v>1</v>
      </c>
      <c r="AH263" s="7">
        <f>SUMPRODUCT(MAX((Table1[post_position])*(Table1[topic_id]=$A263)))</f>
        <v>4</v>
      </c>
      <c r="AI263" s="7" t="str">
        <f>"http://chandoo.org/forums/topic/"&amp;VLOOKUP(A263,'All Topics Data'!$A$2:$C$1243,3,FALSE)</f>
        <v>http://chandoo.org/forums/topic/is-it-posible-to-display-x-y-coordinate-in-excel-chart-using-vba</v>
      </c>
      <c r="AJ263" s="7" t="str">
        <f>LEFT(VLOOKUP(A263,'All Topics Data'!$A$2:$C$1243,2,FALSE),40)&amp;REPT("…",LEN(VLOOKUP(A263,'All Topics Data'!$A$2:$C$1243,2,FALSE))&gt;40)</f>
        <v>Is it Posible to display X-Y coordinate …</v>
      </c>
      <c r="AK263" s="9">
        <f t="shared" si="93"/>
        <v>0</v>
      </c>
      <c r="AL263" s="9">
        <f t="shared" ref="AL263:AT272" si="109">IF(AL$4&lt;=$AH263,IFERROR(GETPIVOTDATA("Hui Reply?",$A$4,"topic_id",$A263,"post_position",AL$4),0),"")</f>
        <v>1</v>
      </c>
      <c r="AM263" s="9">
        <f t="shared" si="109"/>
        <v>0</v>
      </c>
      <c r="AN263" s="9">
        <f t="shared" si="109"/>
        <v>0</v>
      </c>
      <c r="AO263" s="9" t="str">
        <f t="shared" si="109"/>
        <v/>
      </c>
      <c r="AP263" s="9" t="str">
        <f t="shared" si="109"/>
        <v/>
      </c>
      <c r="AQ263" s="9" t="str">
        <f t="shared" si="109"/>
        <v/>
      </c>
      <c r="AR263" s="9" t="str">
        <f t="shared" si="109"/>
        <v/>
      </c>
      <c r="AS263" s="9" t="str">
        <f t="shared" si="109"/>
        <v/>
      </c>
      <c r="AT263" s="9" t="str">
        <f t="shared" si="109"/>
        <v/>
      </c>
      <c r="AU263" s="9" t="str">
        <f t="shared" si="106"/>
        <v/>
      </c>
      <c r="AV263" s="9" t="str">
        <f t="shared" si="106"/>
        <v/>
      </c>
      <c r="AW263" s="9" t="str">
        <f t="shared" si="106"/>
        <v/>
      </c>
      <c r="AX263" s="9" t="str">
        <f t="shared" si="106"/>
        <v/>
      </c>
      <c r="AY263" s="9" t="str">
        <f t="shared" si="106"/>
        <v/>
      </c>
      <c r="AZ263" s="9" t="str">
        <f t="shared" si="106"/>
        <v/>
      </c>
      <c r="BA263" s="9" t="str">
        <f t="shared" si="106"/>
        <v/>
      </c>
      <c r="BB263" s="9" t="str">
        <f t="shared" si="106"/>
        <v/>
      </c>
      <c r="BC263" s="9" t="str">
        <f t="shared" si="106"/>
        <v/>
      </c>
      <c r="BD263" s="9" t="str">
        <f t="shared" si="106"/>
        <v/>
      </c>
      <c r="BE263" s="9" t="str">
        <f t="shared" si="107"/>
        <v/>
      </c>
      <c r="BF263" s="9" t="str">
        <f t="shared" si="107"/>
        <v/>
      </c>
      <c r="BG263" s="9" t="str">
        <f t="shared" si="107"/>
        <v/>
      </c>
      <c r="BH263" s="9" t="str">
        <f t="shared" si="107"/>
        <v/>
      </c>
      <c r="BI263" s="9" t="str">
        <f t="shared" si="107"/>
        <v/>
      </c>
      <c r="BJ263" s="9" t="str">
        <f t="shared" si="107"/>
        <v/>
      </c>
      <c r="BK263" s="9" t="str">
        <f t="shared" si="107"/>
        <v/>
      </c>
      <c r="BL263" s="9" t="str">
        <f t="shared" si="107"/>
        <v/>
      </c>
      <c r="BM263" s="9" t="str">
        <f t="shared" si="107"/>
        <v/>
      </c>
      <c r="BN263" s="9" t="str">
        <f t="shared" si="107"/>
        <v/>
      </c>
      <c r="BO263" s="9" t="str">
        <f t="shared" si="108"/>
        <v/>
      </c>
      <c r="BP263" s="9" t="str">
        <f t="shared" si="108"/>
        <v/>
      </c>
      <c r="BQ263" s="9" t="str">
        <f t="shared" si="108"/>
        <v/>
      </c>
      <c r="BR263" s="9" t="str">
        <f t="shared" si="108"/>
        <v/>
      </c>
      <c r="BS263" s="9" t="str">
        <f t="shared" si="108"/>
        <v/>
      </c>
      <c r="BT263" s="9" t="str">
        <f t="shared" si="108"/>
        <v/>
      </c>
      <c r="BU263" s="9" t="str">
        <f t="shared" si="108"/>
        <v/>
      </c>
      <c r="BV263" s="9" t="str">
        <f t="shared" si="108"/>
        <v/>
      </c>
      <c r="BW263" s="9" t="str">
        <f t="shared" si="108"/>
        <v/>
      </c>
      <c r="BX263" s="9" t="str">
        <f t="shared" si="108"/>
        <v/>
      </c>
      <c r="BY263" s="9" t="str">
        <f t="shared" si="108"/>
        <v/>
      </c>
      <c r="BZ263" s="9" t="str">
        <f t="shared" si="108"/>
        <v/>
      </c>
    </row>
    <row r="264" spans="1:78" x14ac:dyDescent="0.25">
      <c r="A264" s="6">
        <v>466</v>
      </c>
      <c r="B264" s="3"/>
      <c r="C264" s="3">
        <v>1</v>
      </c>
      <c r="D264" s="3"/>
      <c r="E264" s="3">
        <v>1</v>
      </c>
      <c r="F264" s="3"/>
      <c r="G264" s="3"/>
      <c r="H264" s="3">
        <v>1</v>
      </c>
      <c r="I264" s="3"/>
      <c r="J264" s="3"/>
      <c r="K264" s="3"/>
      <c r="L264" s="3"/>
      <c r="M264" s="3"/>
      <c r="N264" s="3"/>
      <c r="O264" s="3"/>
      <c r="P264" s="3"/>
      <c r="Q264" s="3"/>
      <c r="R264" s="3"/>
      <c r="S264" s="3"/>
      <c r="T264" s="3"/>
      <c r="U264" s="3"/>
      <c r="V264" s="3"/>
      <c r="W264" s="3"/>
      <c r="X264" s="3"/>
      <c r="Y264" s="3"/>
      <c r="Z264" s="3"/>
      <c r="AA264" s="3"/>
      <c r="AB264" s="3"/>
      <c r="AC264" s="3"/>
      <c r="AD264" s="3"/>
      <c r="AE264" s="3"/>
      <c r="AF264" s="3">
        <v>3</v>
      </c>
      <c r="AH264" s="7">
        <f>SUMPRODUCT(MAX((Table1[post_position])*(Table1[topic_id]=$A264)))</f>
        <v>8</v>
      </c>
      <c r="AI264" s="7" t="str">
        <f>"http://chandoo.org/forums/topic/"&amp;VLOOKUP(A264,'All Topics Data'!$A$2:$C$1243,3,FALSE)</f>
        <v>http://chandoo.org/forums/topic/inventory-tracking</v>
      </c>
      <c r="AJ264" s="7" t="str">
        <f>LEFT(VLOOKUP(A264,'All Topics Data'!$A$2:$C$1243,2,FALSE),40)&amp;REPT("…",LEN(VLOOKUP(A264,'All Topics Data'!$A$2:$C$1243,2,FALSE))&gt;40)</f>
        <v>inventory tracking</v>
      </c>
      <c r="AK264" s="9">
        <f t="shared" si="93"/>
        <v>0</v>
      </c>
      <c r="AL264" s="9">
        <f t="shared" si="109"/>
        <v>1</v>
      </c>
      <c r="AM264" s="9">
        <f t="shared" si="109"/>
        <v>0</v>
      </c>
      <c r="AN264" s="9">
        <f t="shared" si="109"/>
        <v>1</v>
      </c>
      <c r="AO264" s="9">
        <f t="shared" si="109"/>
        <v>0</v>
      </c>
      <c r="AP264" s="9">
        <f t="shared" si="109"/>
        <v>0</v>
      </c>
      <c r="AQ264" s="9">
        <f t="shared" si="109"/>
        <v>1</v>
      </c>
      <c r="AR264" s="9">
        <f t="shared" si="109"/>
        <v>0</v>
      </c>
      <c r="AS264" s="9" t="str">
        <f t="shared" si="109"/>
        <v/>
      </c>
      <c r="AT264" s="9" t="str">
        <f t="shared" si="109"/>
        <v/>
      </c>
      <c r="AU264" s="9" t="str">
        <f t="shared" si="106"/>
        <v/>
      </c>
      <c r="AV264" s="9" t="str">
        <f t="shared" si="106"/>
        <v/>
      </c>
      <c r="AW264" s="9" t="str">
        <f t="shared" si="106"/>
        <v/>
      </c>
      <c r="AX264" s="9" t="str">
        <f t="shared" si="106"/>
        <v/>
      </c>
      <c r="AY264" s="9" t="str">
        <f t="shared" si="106"/>
        <v/>
      </c>
      <c r="AZ264" s="9" t="str">
        <f t="shared" si="106"/>
        <v/>
      </c>
      <c r="BA264" s="9" t="str">
        <f t="shared" si="106"/>
        <v/>
      </c>
      <c r="BB264" s="9" t="str">
        <f t="shared" si="106"/>
        <v/>
      </c>
      <c r="BC264" s="9" t="str">
        <f t="shared" si="106"/>
        <v/>
      </c>
      <c r="BD264" s="9" t="str">
        <f t="shared" si="106"/>
        <v/>
      </c>
      <c r="BE264" s="9" t="str">
        <f t="shared" si="107"/>
        <v/>
      </c>
      <c r="BF264" s="9" t="str">
        <f t="shared" si="107"/>
        <v/>
      </c>
      <c r="BG264" s="9" t="str">
        <f t="shared" si="107"/>
        <v/>
      </c>
      <c r="BH264" s="9" t="str">
        <f t="shared" si="107"/>
        <v/>
      </c>
      <c r="BI264" s="9" t="str">
        <f t="shared" si="107"/>
        <v/>
      </c>
      <c r="BJ264" s="9" t="str">
        <f t="shared" si="107"/>
        <v/>
      </c>
      <c r="BK264" s="9" t="str">
        <f t="shared" si="107"/>
        <v/>
      </c>
      <c r="BL264" s="9" t="str">
        <f t="shared" si="107"/>
        <v/>
      </c>
      <c r="BM264" s="9" t="str">
        <f t="shared" si="107"/>
        <v/>
      </c>
      <c r="BN264" s="9" t="str">
        <f t="shared" si="107"/>
        <v/>
      </c>
      <c r="BO264" s="9" t="str">
        <f t="shared" si="108"/>
        <v/>
      </c>
      <c r="BP264" s="9" t="str">
        <f t="shared" si="108"/>
        <v/>
      </c>
      <c r="BQ264" s="9" t="str">
        <f t="shared" si="108"/>
        <v/>
      </c>
      <c r="BR264" s="9" t="str">
        <f t="shared" si="108"/>
        <v/>
      </c>
      <c r="BS264" s="9" t="str">
        <f t="shared" si="108"/>
        <v/>
      </c>
      <c r="BT264" s="9" t="str">
        <f t="shared" si="108"/>
        <v/>
      </c>
      <c r="BU264" s="9" t="str">
        <f t="shared" si="108"/>
        <v/>
      </c>
      <c r="BV264" s="9" t="str">
        <f t="shared" si="108"/>
        <v/>
      </c>
      <c r="BW264" s="9" t="str">
        <f t="shared" si="108"/>
        <v/>
      </c>
      <c r="BX264" s="9" t="str">
        <f t="shared" si="108"/>
        <v/>
      </c>
      <c r="BY264" s="9" t="str">
        <f t="shared" si="108"/>
        <v/>
      </c>
      <c r="BZ264" s="9" t="str">
        <f t="shared" si="108"/>
        <v/>
      </c>
    </row>
    <row r="265" spans="1:78" x14ac:dyDescent="0.25">
      <c r="A265" s="6">
        <v>467</v>
      </c>
      <c r="B265" s="3"/>
      <c r="C265" s="3">
        <v>1</v>
      </c>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v>1</v>
      </c>
      <c r="AH265" s="7">
        <f>SUMPRODUCT(MAX((Table1[post_position])*(Table1[topic_id]=$A265)))</f>
        <v>3</v>
      </c>
      <c r="AI265" s="7" t="str">
        <f>"http://chandoo.org/forums/topic/"&amp;VLOOKUP(A265,'All Topics Data'!$A$2:$C$1243,3,FALSE)</f>
        <v>http://chandoo.org/forums/topic/display-x-axis-at-bottom-of-chart-area</v>
      </c>
      <c r="AJ265" s="7" t="str">
        <f>LEFT(VLOOKUP(A265,'All Topics Data'!$A$2:$C$1243,2,FALSE),40)&amp;REPT("…",LEN(VLOOKUP(A265,'All Topics Data'!$A$2:$C$1243,2,FALSE))&gt;40)</f>
        <v>Display X-Axis at bottom of Chart Area</v>
      </c>
      <c r="AK265" s="9">
        <f t="shared" si="93"/>
        <v>0</v>
      </c>
      <c r="AL265" s="9">
        <f t="shared" si="109"/>
        <v>1</v>
      </c>
      <c r="AM265" s="9">
        <f t="shared" si="109"/>
        <v>0</v>
      </c>
      <c r="AN265" s="9" t="str">
        <f t="shared" si="109"/>
        <v/>
      </c>
      <c r="AO265" s="9" t="str">
        <f t="shared" si="109"/>
        <v/>
      </c>
      <c r="AP265" s="9" t="str">
        <f t="shared" si="109"/>
        <v/>
      </c>
      <c r="AQ265" s="9" t="str">
        <f t="shared" si="109"/>
        <v/>
      </c>
      <c r="AR265" s="9" t="str">
        <f t="shared" si="109"/>
        <v/>
      </c>
      <c r="AS265" s="9" t="str">
        <f t="shared" si="109"/>
        <v/>
      </c>
      <c r="AT265" s="9" t="str">
        <f t="shared" si="109"/>
        <v/>
      </c>
      <c r="AU265" s="9" t="str">
        <f t="shared" si="106"/>
        <v/>
      </c>
      <c r="AV265" s="9" t="str">
        <f t="shared" si="106"/>
        <v/>
      </c>
      <c r="AW265" s="9" t="str">
        <f t="shared" si="106"/>
        <v/>
      </c>
      <c r="AX265" s="9" t="str">
        <f t="shared" si="106"/>
        <v/>
      </c>
      <c r="AY265" s="9" t="str">
        <f t="shared" si="106"/>
        <v/>
      </c>
      <c r="AZ265" s="9" t="str">
        <f t="shared" si="106"/>
        <v/>
      </c>
      <c r="BA265" s="9" t="str">
        <f t="shared" si="106"/>
        <v/>
      </c>
      <c r="BB265" s="9" t="str">
        <f t="shared" si="106"/>
        <v/>
      </c>
      <c r="BC265" s="9" t="str">
        <f t="shared" si="106"/>
        <v/>
      </c>
      <c r="BD265" s="9" t="str">
        <f t="shared" si="106"/>
        <v/>
      </c>
      <c r="BE265" s="9" t="str">
        <f t="shared" si="107"/>
        <v/>
      </c>
      <c r="BF265" s="9" t="str">
        <f t="shared" si="107"/>
        <v/>
      </c>
      <c r="BG265" s="9" t="str">
        <f t="shared" si="107"/>
        <v/>
      </c>
      <c r="BH265" s="9" t="str">
        <f t="shared" si="107"/>
        <v/>
      </c>
      <c r="BI265" s="9" t="str">
        <f t="shared" si="107"/>
        <v/>
      </c>
      <c r="BJ265" s="9" t="str">
        <f t="shared" si="107"/>
        <v/>
      </c>
      <c r="BK265" s="9" t="str">
        <f t="shared" si="107"/>
        <v/>
      </c>
      <c r="BL265" s="9" t="str">
        <f t="shared" si="107"/>
        <v/>
      </c>
      <c r="BM265" s="9" t="str">
        <f t="shared" si="107"/>
        <v/>
      </c>
      <c r="BN265" s="9" t="str">
        <f t="shared" si="107"/>
        <v/>
      </c>
      <c r="BO265" s="9" t="str">
        <f t="shared" si="108"/>
        <v/>
      </c>
      <c r="BP265" s="9" t="str">
        <f t="shared" si="108"/>
        <v/>
      </c>
      <c r="BQ265" s="9" t="str">
        <f t="shared" si="108"/>
        <v/>
      </c>
      <c r="BR265" s="9" t="str">
        <f t="shared" si="108"/>
        <v/>
      </c>
      <c r="BS265" s="9" t="str">
        <f t="shared" si="108"/>
        <v/>
      </c>
      <c r="BT265" s="9" t="str">
        <f t="shared" si="108"/>
        <v/>
      </c>
      <c r="BU265" s="9" t="str">
        <f t="shared" si="108"/>
        <v/>
      </c>
      <c r="BV265" s="9" t="str">
        <f t="shared" si="108"/>
        <v/>
      </c>
      <c r="BW265" s="9" t="str">
        <f t="shared" si="108"/>
        <v/>
      </c>
      <c r="BX265" s="9" t="str">
        <f t="shared" si="108"/>
        <v/>
      </c>
      <c r="BY265" s="9" t="str">
        <f t="shared" si="108"/>
        <v/>
      </c>
      <c r="BZ265" s="9" t="str">
        <f t="shared" si="108"/>
        <v/>
      </c>
    </row>
    <row r="266" spans="1:78" x14ac:dyDescent="0.25">
      <c r="A266" s="6">
        <v>468</v>
      </c>
      <c r="B266" s="3"/>
      <c r="C266" s="3">
        <v>1</v>
      </c>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v>1</v>
      </c>
      <c r="AH266" s="7">
        <f>SUMPRODUCT(MAX((Table1[post_position])*(Table1[topic_id]=$A266)))</f>
        <v>3</v>
      </c>
      <c r="AI266" s="7" t="str">
        <f>"http://chandoo.org/forums/topic/"&amp;VLOOKUP(A266,'All Topics Data'!$A$2:$C$1243,3,FALSE)</f>
        <v>http://chandoo.org/forums/topic/dynamic-project-tracking-with-scroll-bar</v>
      </c>
      <c r="AJ266" s="7" t="str">
        <f>LEFT(VLOOKUP(A266,'All Topics Data'!$A$2:$C$1243,2,FALSE),40)&amp;REPT("…",LEN(VLOOKUP(A266,'All Topics Data'!$A$2:$C$1243,2,FALSE))&gt;40)</f>
        <v>dynamic project tracking with scroll bar</v>
      </c>
      <c r="AK266" s="9">
        <f t="shared" si="93"/>
        <v>0</v>
      </c>
      <c r="AL266" s="9">
        <f t="shared" si="109"/>
        <v>1</v>
      </c>
      <c r="AM266" s="9">
        <f t="shared" si="109"/>
        <v>0</v>
      </c>
      <c r="AN266" s="9" t="str">
        <f t="shared" si="109"/>
        <v/>
      </c>
      <c r="AO266" s="9" t="str">
        <f t="shared" si="109"/>
        <v/>
      </c>
      <c r="AP266" s="9" t="str">
        <f t="shared" si="109"/>
        <v/>
      </c>
      <c r="AQ266" s="9" t="str">
        <f t="shared" si="109"/>
        <v/>
      </c>
      <c r="AR266" s="9" t="str">
        <f t="shared" si="109"/>
        <v/>
      </c>
      <c r="AS266" s="9" t="str">
        <f t="shared" si="109"/>
        <v/>
      </c>
      <c r="AT266" s="9" t="str">
        <f t="shared" si="109"/>
        <v/>
      </c>
      <c r="AU266" s="9" t="str">
        <f t="shared" si="106"/>
        <v/>
      </c>
      <c r="AV266" s="9" t="str">
        <f t="shared" si="106"/>
        <v/>
      </c>
      <c r="AW266" s="9" t="str">
        <f t="shared" si="106"/>
        <v/>
      </c>
      <c r="AX266" s="9" t="str">
        <f t="shared" si="106"/>
        <v/>
      </c>
      <c r="AY266" s="9" t="str">
        <f t="shared" si="106"/>
        <v/>
      </c>
      <c r="AZ266" s="9" t="str">
        <f t="shared" si="106"/>
        <v/>
      </c>
      <c r="BA266" s="9" t="str">
        <f t="shared" si="106"/>
        <v/>
      </c>
      <c r="BB266" s="9" t="str">
        <f t="shared" si="106"/>
        <v/>
      </c>
      <c r="BC266" s="9" t="str">
        <f t="shared" si="106"/>
        <v/>
      </c>
      <c r="BD266" s="9" t="str">
        <f t="shared" si="106"/>
        <v/>
      </c>
      <c r="BE266" s="9" t="str">
        <f t="shared" si="107"/>
        <v/>
      </c>
      <c r="BF266" s="9" t="str">
        <f t="shared" si="107"/>
        <v/>
      </c>
      <c r="BG266" s="9" t="str">
        <f t="shared" si="107"/>
        <v/>
      </c>
      <c r="BH266" s="9" t="str">
        <f t="shared" si="107"/>
        <v/>
      </c>
      <c r="BI266" s="9" t="str">
        <f t="shared" si="107"/>
        <v/>
      </c>
      <c r="BJ266" s="9" t="str">
        <f t="shared" si="107"/>
        <v/>
      </c>
      <c r="BK266" s="9" t="str">
        <f t="shared" si="107"/>
        <v/>
      </c>
      <c r="BL266" s="9" t="str">
        <f t="shared" si="107"/>
        <v/>
      </c>
      <c r="BM266" s="9" t="str">
        <f t="shared" si="107"/>
        <v/>
      </c>
      <c r="BN266" s="9" t="str">
        <f t="shared" si="107"/>
        <v/>
      </c>
      <c r="BO266" s="9" t="str">
        <f t="shared" si="108"/>
        <v/>
      </c>
      <c r="BP266" s="9" t="str">
        <f t="shared" si="108"/>
        <v/>
      </c>
      <c r="BQ266" s="9" t="str">
        <f t="shared" si="108"/>
        <v/>
      </c>
      <c r="BR266" s="9" t="str">
        <f t="shared" si="108"/>
        <v/>
      </c>
      <c r="BS266" s="9" t="str">
        <f t="shared" si="108"/>
        <v/>
      </c>
      <c r="BT266" s="9" t="str">
        <f t="shared" si="108"/>
        <v/>
      </c>
      <c r="BU266" s="9" t="str">
        <f t="shared" si="108"/>
        <v/>
      </c>
      <c r="BV266" s="9" t="str">
        <f t="shared" si="108"/>
        <v/>
      </c>
      <c r="BW266" s="9" t="str">
        <f t="shared" si="108"/>
        <v/>
      </c>
      <c r="BX266" s="9" t="str">
        <f t="shared" si="108"/>
        <v/>
      </c>
      <c r="BY266" s="9" t="str">
        <f t="shared" si="108"/>
        <v/>
      </c>
      <c r="BZ266" s="9" t="str">
        <f t="shared" si="108"/>
        <v/>
      </c>
    </row>
    <row r="267" spans="1:78" x14ac:dyDescent="0.25">
      <c r="A267" s="6">
        <v>469</v>
      </c>
      <c r="B267" s="3"/>
      <c r="C267" s="3">
        <v>1</v>
      </c>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v>1</v>
      </c>
      <c r="AH267" s="7">
        <f>SUMPRODUCT(MAX((Table1[post_position])*(Table1[topic_id]=$A267)))</f>
        <v>3</v>
      </c>
      <c r="AI267" s="7" t="str">
        <f>"http://chandoo.org/forums/topic/"&amp;VLOOKUP(A267,'All Topics Data'!$A$2:$C$1243,3,FALSE)</f>
        <v>http://chandoo.org/forums/topic/how-do-i-graph-data-values-in-every-second-column</v>
      </c>
      <c r="AJ267" s="7" t="str">
        <f>LEFT(VLOOKUP(A267,'All Topics Data'!$A$2:$C$1243,2,FALSE),40)&amp;REPT("…",LEN(VLOOKUP(A267,'All Topics Data'!$A$2:$C$1243,2,FALSE))&gt;40)</f>
        <v>How do I graph data values in every seco…</v>
      </c>
      <c r="AK267" s="9">
        <f t="shared" si="93"/>
        <v>0</v>
      </c>
      <c r="AL267" s="9">
        <f t="shared" si="109"/>
        <v>1</v>
      </c>
      <c r="AM267" s="9">
        <f t="shared" si="109"/>
        <v>0</v>
      </c>
      <c r="AN267" s="9" t="str">
        <f t="shared" si="109"/>
        <v/>
      </c>
      <c r="AO267" s="9" t="str">
        <f t="shared" si="109"/>
        <v/>
      </c>
      <c r="AP267" s="9" t="str">
        <f t="shared" si="109"/>
        <v/>
      </c>
      <c r="AQ267" s="9" t="str">
        <f t="shared" si="109"/>
        <v/>
      </c>
      <c r="AR267" s="9" t="str">
        <f t="shared" si="109"/>
        <v/>
      </c>
      <c r="AS267" s="9" t="str">
        <f t="shared" si="109"/>
        <v/>
      </c>
      <c r="AT267" s="9" t="str">
        <f t="shared" si="109"/>
        <v/>
      </c>
      <c r="AU267" s="9" t="str">
        <f t="shared" si="106"/>
        <v/>
      </c>
      <c r="AV267" s="9" t="str">
        <f t="shared" si="106"/>
        <v/>
      </c>
      <c r="AW267" s="9" t="str">
        <f t="shared" si="106"/>
        <v/>
      </c>
      <c r="AX267" s="9" t="str">
        <f t="shared" si="106"/>
        <v/>
      </c>
      <c r="AY267" s="9" t="str">
        <f t="shared" si="106"/>
        <v/>
      </c>
      <c r="AZ267" s="9" t="str">
        <f t="shared" si="106"/>
        <v/>
      </c>
      <c r="BA267" s="9" t="str">
        <f t="shared" si="106"/>
        <v/>
      </c>
      <c r="BB267" s="9" t="str">
        <f t="shared" si="106"/>
        <v/>
      </c>
      <c r="BC267" s="9" t="str">
        <f t="shared" si="106"/>
        <v/>
      </c>
      <c r="BD267" s="9" t="str">
        <f t="shared" si="106"/>
        <v/>
      </c>
      <c r="BE267" s="9" t="str">
        <f t="shared" si="107"/>
        <v/>
      </c>
      <c r="BF267" s="9" t="str">
        <f t="shared" si="107"/>
        <v/>
      </c>
      <c r="BG267" s="9" t="str">
        <f t="shared" si="107"/>
        <v/>
      </c>
      <c r="BH267" s="9" t="str">
        <f t="shared" si="107"/>
        <v/>
      </c>
      <c r="BI267" s="9" t="str">
        <f t="shared" si="107"/>
        <v/>
      </c>
      <c r="BJ267" s="9" t="str">
        <f t="shared" si="107"/>
        <v/>
      </c>
      <c r="BK267" s="9" t="str">
        <f t="shared" si="107"/>
        <v/>
      </c>
      <c r="BL267" s="9" t="str">
        <f t="shared" si="107"/>
        <v/>
      </c>
      <c r="BM267" s="9" t="str">
        <f t="shared" si="107"/>
        <v/>
      </c>
      <c r="BN267" s="9" t="str">
        <f t="shared" si="107"/>
        <v/>
      </c>
      <c r="BO267" s="9" t="str">
        <f t="shared" si="108"/>
        <v/>
      </c>
      <c r="BP267" s="9" t="str">
        <f t="shared" si="108"/>
        <v/>
      </c>
      <c r="BQ267" s="9" t="str">
        <f t="shared" si="108"/>
        <v/>
      </c>
      <c r="BR267" s="9" t="str">
        <f t="shared" si="108"/>
        <v/>
      </c>
      <c r="BS267" s="9" t="str">
        <f t="shared" si="108"/>
        <v/>
      </c>
      <c r="BT267" s="9" t="str">
        <f t="shared" si="108"/>
        <v/>
      </c>
      <c r="BU267" s="9" t="str">
        <f t="shared" si="108"/>
        <v/>
      </c>
      <c r="BV267" s="9" t="str">
        <f t="shared" si="108"/>
        <v/>
      </c>
      <c r="BW267" s="9" t="str">
        <f t="shared" si="108"/>
        <v/>
      </c>
      <c r="BX267" s="9" t="str">
        <f t="shared" si="108"/>
        <v/>
      </c>
      <c r="BY267" s="9" t="str">
        <f t="shared" si="108"/>
        <v/>
      </c>
      <c r="BZ267" s="9" t="str">
        <f t="shared" si="108"/>
        <v/>
      </c>
    </row>
    <row r="268" spans="1:78" x14ac:dyDescent="0.25">
      <c r="A268" s="6">
        <v>471</v>
      </c>
      <c r="B268" s="3"/>
      <c r="C268" s="3">
        <v>1</v>
      </c>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v>1</v>
      </c>
      <c r="AH268" s="7">
        <f>SUMPRODUCT(MAX((Table1[post_position])*(Table1[topic_id]=$A268)))</f>
        <v>3</v>
      </c>
      <c r="AI268" s="7" t="str">
        <f>"http://chandoo.org/forums/topic/"&amp;VLOOKUP(A268,'All Topics Data'!$A$2:$C$1243,3,FALSE)</f>
        <v>http://chandoo.org/forums/topic/zebra-stripes-dont-appear-correctly-when-position-x-axis-on-tick-marks</v>
      </c>
      <c r="AJ268" s="7" t="str">
        <f>LEFT(VLOOKUP(A268,'All Topics Data'!$A$2:$C$1243,2,FALSE),40)&amp;REPT("…",LEN(VLOOKUP(A268,'All Topics Data'!$A$2:$C$1243,2,FALSE))&gt;40)</f>
        <v>Zebra Stripes Dont Appear Correctly When…</v>
      </c>
      <c r="AK268" s="9">
        <f t="shared" si="93"/>
        <v>0</v>
      </c>
      <c r="AL268" s="9">
        <f t="shared" si="109"/>
        <v>1</v>
      </c>
      <c r="AM268" s="9">
        <f t="shared" si="109"/>
        <v>0</v>
      </c>
      <c r="AN268" s="9" t="str">
        <f t="shared" si="109"/>
        <v/>
      </c>
      <c r="AO268" s="9" t="str">
        <f t="shared" si="109"/>
        <v/>
      </c>
      <c r="AP268" s="9" t="str">
        <f t="shared" si="109"/>
        <v/>
      </c>
      <c r="AQ268" s="9" t="str">
        <f t="shared" si="109"/>
        <v/>
      </c>
      <c r="AR268" s="9" t="str">
        <f t="shared" si="109"/>
        <v/>
      </c>
      <c r="AS268" s="9" t="str">
        <f t="shared" si="109"/>
        <v/>
      </c>
      <c r="AT268" s="9" t="str">
        <f t="shared" si="109"/>
        <v/>
      </c>
      <c r="AU268" s="9" t="str">
        <f t="shared" si="106"/>
        <v/>
      </c>
      <c r="AV268" s="9" t="str">
        <f t="shared" si="106"/>
        <v/>
      </c>
      <c r="AW268" s="9" t="str">
        <f t="shared" si="106"/>
        <v/>
      </c>
      <c r="AX268" s="9" t="str">
        <f t="shared" si="106"/>
        <v/>
      </c>
      <c r="AY268" s="9" t="str">
        <f t="shared" si="106"/>
        <v/>
      </c>
      <c r="AZ268" s="9" t="str">
        <f t="shared" si="106"/>
        <v/>
      </c>
      <c r="BA268" s="9" t="str">
        <f t="shared" si="106"/>
        <v/>
      </c>
      <c r="BB268" s="9" t="str">
        <f t="shared" si="106"/>
        <v/>
      </c>
      <c r="BC268" s="9" t="str">
        <f t="shared" si="106"/>
        <v/>
      </c>
      <c r="BD268" s="9" t="str">
        <f t="shared" si="106"/>
        <v/>
      </c>
      <c r="BE268" s="9" t="str">
        <f t="shared" si="107"/>
        <v/>
      </c>
      <c r="BF268" s="9" t="str">
        <f t="shared" si="107"/>
        <v/>
      </c>
      <c r="BG268" s="9" t="str">
        <f t="shared" si="107"/>
        <v/>
      </c>
      <c r="BH268" s="9" t="str">
        <f t="shared" si="107"/>
        <v/>
      </c>
      <c r="BI268" s="9" t="str">
        <f t="shared" si="107"/>
        <v/>
      </c>
      <c r="BJ268" s="9" t="str">
        <f t="shared" si="107"/>
        <v/>
      </c>
      <c r="BK268" s="9" t="str">
        <f t="shared" si="107"/>
        <v/>
      </c>
      <c r="BL268" s="9" t="str">
        <f t="shared" si="107"/>
        <v/>
      </c>
      <c r="BM268" s="9" t="str">
        <f t="shared" si="107"/>
        <v/>
      </c>
      <c r="BN268" s="9" t="str">
        <f t="shared" si="107"/>
        <v/>
      </c>
      <c r="BO268" s="9" t="str">
        <f t="shared" si="108"/>
        <v/>
      </c>
      <c r="BP268" s="9" t="str">
        <f t="shared" si="108"/>
        <v/>
      </c>
      <c r="BQ268" s="9" t="str">
        <f t="shared" si="108"/>
        <v/>
      </c>
      <c r="BR268" s="9" t="str">
        <f t="shared" si="108"/>
        <v/>
      </c>
      <c r="BS268" s="9" t="str">
        <f t="shared" si="108"/>
        <v/>
      </c>
      <c r="BT268" s="9" t="str">
        <f t="shared" si="108"/>
        <v/>
      </c>
      <c r="BU268" s="9" t="str">
        <f t="shared" si="108"/>
        <v/>
      </c>
      <c r="BV268" s="9" t="str">
        <f t="shared" si="108"/>
        <v/>
      </c>
      <c r="BW268" s="9" t="str">
        <f t="shared" si="108"/>
        <v/>
      </c>
      <c r="BX268" s="9" t="str">
        <f t="shared" si="108"/>
        <v/>
      </c>
      <c r="BY268" s="9" t="str">
        <f t="shared" si="108"/>
        <v/>
      </c>
      <c r="BZ268" s="9" t="str">
        <f t="shared" si="108"/>
        <v/>
      </c>
    </row>
    <row r="269" spans="1:78" x14ac:dyDescent="0.25">
      <c r="A269" s="6">
        <v>472</v>
      </c>
      <c r="B269" s="3"/>
      <c r="C269" s="3">
        <v>1</v>
      </c>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v>1</v>
      </c>
      <c r="AH269" s="7">
        <f>SUMPRODUCT(MAX((Table1[post_position])*(Table1[topic_id]=$A269)))</f>
        <v>4</v>
      </c>
      <c r="AI269" s="7" t="str">
        <f>"http://chandoo.org/forums/topic/"&amp;VLOOKUP(A269,'All Topics Data'!$A$2:$C$1243,3,FALSE)</f>
        <v>http://chandoo.org/forums/topic/clock-calculates-wasted-time-at-meetings</v>
      </c>
      <c r="AJ269" s="7" t="str">
        <f>LEFT(VLOOKUP(A269,'All Topics Data'!$A$2:$C$1243,2,FALSE),40)&amp;REPT("…",LEN(VLOOKUP(A269,'All Topics Data'!$A$2:$C$1243,2,FALSE))&gt;40)</f>
        <v>Clock calculates wasted time at meetings</v>
      </c>
      <c r="AK269" s="9">
        <f t="shared" si="93"/>
        <v>0</v>
      </c>
      <c r="AL269" s="9">
        <f t="shared" si="109"/>
        <v>1</v>
      </c>
      <c r="AM269" s="9">
        <f t="shared" si="109"/>
        <v>0</v>
      </c>
      <c r="AN269" s="9">
        <f t="shared" si="109"/>
        <v>0</v>
      </c>
      <c r="AO269" s="9" t="str">
        <f t="shared" si="109"/>
        <v/>
      </c>
      <c r="AP269" s="9" t="str">
        <f t="shared" si="109"/>
        <v/>
      </c>
      <c r="AQ269" s="9" t="str">
        <f t="shared" si="109"/>
        <v/>
      </c>
      <c r="AR269" s="9" t="str">
        <f t="shared" si="109"/>
        <v/>
      </c>
      <c r="AS269" s="9" t="str">
        <f t="shared" si="109"/>
        <v/>
      </c>
      <c r="AT269" s="9" t="str">
        <f t="shared" si="109"/>
        <v/>
      </c>
      <c r="AU269" s="9" t="str">
        <f t="shared" si="106"/>
        <v/>
      </c>
      <c r="AV269" s="9" t="str">
        <f t="shared" si="106"/>
        <v/>
      </c>
      <c r="AW269" s="9" t="str">
        <f t="shared" si="106"/>
        <v/>
      </c>
      <c r="AX269" s="9" t="str">
        <f t="shared" si="106"/>
        <v/>
      </c>
      <c r="AY269" s="9" t="str">
        <f t="shared" si="106"/>
        <v/>
      </c>
      <c r="AZ269" s="9" t="str">
        <f t="shared" si="106"/>
        <v/>
      </c>
      <c r="BA269" s="9" t="str">
        <f t="shared" si="106"/>
        <v/>
      </c>
      <c r="BB269" s="9" t="str">
        <f t="shared" si="106"/>
        <v/>
      </c>
      <c r="BC269" s="9" t="str">
        <f t="shared" si="106"/>
        <v/>
      </c>
      <c r="BD269" s="9" t="str">
        <f t="shared" si="106"/>
        <v/>
      </c>
      <c r="BE269" s="9" t="str">
        <f t="shared" si="107"/>
        <v/>
      </c>
      <c r="BF269" s="9" t="str">
        <f t="shared" si="107"/>
        <v/>
      </c>
      <c r="BG269" s="9" t="str">
        <f t="shared" si="107"/>
        <v/>
      </c>
      <c r="BH269" s="9" t="str">
        <f t="shared" si="107"/>
        <v/>
      </c>
      <c r="BI269" s="9" t="str">
        <f t="shared" si="107"/>
        <v/>
      </c>
      <c r="BJ269" s="9" t="str">
        <f t="shared" si="107"/>
        <v/>
      </c>
      <c r="BK269" s="9" t="str">
        <f t="shared" si="107"/>
        <v/>
      </c>
      <c r="BL269" s="9" t="str">
        <f t="shared" si="107"/>
        <v/>
      </c>
      <c r="BM269" s="9" t="str">
        <f t="shared" si="107"/>
        <v/>
      </c>
      <c r="BN269" s="9" t="str">
        <f t="shared" si="107"/>
        <v/>
      </c>
      <c r="BO269" s="9" t="str">
        <f t="shared" si="108"/>
        <v/>
      </c>
      <c r="BP269" s="9" t="str">
        <f t="shared" si="108"/>
        <v/>
      </c>
      <c r="BQ269" s="9" t="str">
        <f t="shared" si="108"/>
        <v/>
      </c>
      <c r="BR269" s="9" t="str">
        <f t="shared" si="108"/>
        <v/>
      </c>
      <c r="BS269" s="9" t="str">
        <f t="shared" si="108"/>
        <v/>
      </c>
      <c r="BT269" s="9" t="str">
        <f t="shared" si="108"/>
        <v/>
      </c>
      <c r="BU269" s="9" t="str">
        <f t="shared" si="108"/>
        <v/>
      </c>
      <c r="BV269" s="9" t="str">
        <f t="shared" si="108"/>
        <v/>
      </c>
      <c r="BW269" s="9" t="str">
        <f t="shared" si="108"/>
        <v/>
      </c>
      <c r="BX269" s="9" t="str">
        <f t="shared" si="108"/>
        <v/>
      </c>
      <c r="BY269" s="9" t="str">
        <f t="shared" si="108"/>
        <v/>
      </c>
      <c r="BZ269" s="9" t="str">
        <f t="shared" si="108"/>
        <v/>
      </c>
    </row>
    <row r="270" spans="1:78" x14ac:dyDescent="0.25">
      <c r="A270" s="6">
        <v>474</v>
      </c>
      <c r="B270" s="3"/>
      <c r="C270" s="3">
        <v>1</v>
      </c>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v>1</v>
      </c>
      <c r="AH270" s="7">
        <f>SUMPRODUCT(MAX((Table1[post_position])*(Table1[topic_id]=$A270)))</f>
        <v>2</v>
      </c>
      <c r="AI270" s="7" t="str">
        <f>"http://chandoo.org/forums/topic/"&amp;VLOOKUP(A270,'All Topics Data'!$A$2:$C$1243,3,FALSE)</f>
        <v>http://chandoo.org/forums/topic/lock-cells-after-todays-date-passed-to-prevent-tempering-historical-data</v>
      </c>
      <c r="AJ270" s="7" t="str">
        <f>LEFT(VLOOKUP(A270,'All Topics Data'!$A$2:$C$1243,2,FALSE),40)&amp;REPT("…",LEN(VLOOKUP(A270,'All Topics Data'!$A$2:$C$1243,2,FALSE))&gt;40)</f>
        <v>Lock cells after today&amp;#039;s date passe…</v>
      </c>
      <c r="AK270" s="9">
        <f t="shared" si="93"/>
        <v>0</v>
      </c>
      <c r="AL270" s="9">
        <f t="shared" si="109"/>
        <v>1</v>
      </c>
      <c r="AM270" s="9" t="str">
        <f t="shared" si="109"/>
        <v/>
      </c>
      <c r="AN270" s="9" t="str">
        <f t="shared" si="109"/>
        <v/>
      </c>
      <c r="AO270" s="9" t="str">
        <f t="shared" si="109"/>
        <v/>
      </c>
      <c r="AP270" s="9" t="str">
        <f t="shared" si="109"/>
        <v/>
      </c>
      <c r="AQ270" s="9" t="str">
        <f t="shared" si="109"/>
        <v/>
      </c>
      <c r="AR270" s="9" t="str">
        <f t="shared" si="109"/>
        <v/>
      </c>
      <c r="AS270" s="9" t="str">
        <f t="shared" si="109"/>
        <v/>
      </c>
      <c r="AT270" s="9" t="str">
        <f t="shared" si="109"/>
        <v/>
      </c>
      <c r="AU270" s="9" t="str">
        <f t="shared" si="106"/>
        <v/>
      </c>
      <c r="AV270" s="9" t="str">
        <f t="shared" si="106"/>
        <v/>
      </c>
      <c r="AW270" s="9" t="str">
        <f t="shared" si="106"/>
        <v/>
      </c>
      <c r="AX270" s="9" t="str">
        <f t="shared" si="106"/>
        <v/>
      </c>
      <c r="AY270" s="9" t="str">
        <f t="shared" si="106"/>
        <v/>
      </c>
      <c r="AZ270" s="9" t="str">
        <f t="shared" si="106"/>
        <v/>
      </c>
      <c r="BA270" s="9" t="str">
        <f t="shared" si="106"/>
        <v/>
      </c>
      <c r="BB270" s="9" t="str">
        <f t="shared" si="106"/>
        <v/>
      </c>
      <c r="BC270" s="9" t="str">
        <f t="shared" si="106"/>
        <v/>
      </c>
      <c r="BD270" s="9" t="str">
        <f t="shared" si="106"/>
        <v/>
      </c>
      <c r="BE270" s="9" t="str">
        <f t="shared" si="107"/>
        <v/>
      </c>
      <c r="BF270" s="9" t="str">
        <f t="shared" si="107"/>
        <v/>
      </c>
      <c r="BG270" s="9" t="str">
        <f t="shared" si="107"/>
        <v/>
      </c>
      <c r="BH270" s="9" t="str">
        <f t="shared" si="107"/>
        <v/>
      </c>
      <c r="BI270" s="9" t="str">
        <f t="shared" si="107"/>
        <v/>
      </c>
      <c r="BJ270" s="9" t="str">
        <f t="shared" si="107"/>
        <v/>
      </c>
      <c r="BK270" s="9" t="str">
        <f t="shared" si="107"/>
        <v/>
      </c>
      <c r="BL270" s="9" t="str">
        <f t="shared" si="107"/>
        <v/>
      </c>
      <c r="BM270" s="9" t="str">
        <f t="shared" si="107"/>
        <v/>
      </c>
      <c r="BN270" s="9" t="str">
        <f t="shared" si="107"/>
        <v/>
      </c>
      <c r="BO270" s="9" t="str">
        <f t="shared" si="108"/>
        <v/>
      </c>
      <c r="BP270" s="9" t="str">
        <f t="shared" si="108"/>
        <v/>
      </c>
      <c r="BQ270" s="9" t="str">
        <f t="shared" si="108"/>
        <v/>
      </c>
      <c r="BR270" s="9" t="str">
        <f t="shared" si="108"/>
        <v/>
      </c>
      <c r="BS270" s="9" t="str">
        <f t="shared" si="108"/>
        <v/>
      </c>
      <c r="BT270" s="9" t="str">
        <f t="shared" si="108"/>
        <v/>
      </c>
      <c r="BU270" s="9" t="str">
        <f t="shared" si="108"/>
        <v/>
      </c>
      <c r="BV270" s="9" t="str">
        <f t="shared" si="108"/>
        <v/>
      </c>
      <c r="BW270" s="9" t="str">
        <f t="shared" si="108"/>
        <v/>
      </c>
      <c r="BX270" s="9" t="str">
        <f t="shared" si="108"/>
        <v/>
      </c>
      <c r="BY270" s="9" t="str">
        <f t="shared" si="108"/>
        <v/>
      </c>
      <c r="BZ270" s="9" t="str">
        <f t="shared" si="108"/>
        <v/>
      </c>
    </row>
    <row r="271" spans="1:78" x14ac:dyDescent="0.25">
      <c r="A271" s="6">
        <v>475</v>
      </c>
      <c r="B271" s="3"/>
      <c r="C271" s="3"/>
      <c r="D271" s="3">
        <v>1</v>
      </c>
      <c r="E271" s="3"/>
      <c r="F271" s="3"/>
      <c r="G271" s="3">
        <v>1</v>
      </c>
      <c r="H271" s="3"/>
      <c r="I271" s="3">
        <v>1</v>
      </c>
      <c r="J271" s="3"/>
      <c r="K271" s="3"/>
      <c r="L271" s="3"/>
      <c r="M271" s="3"/>
      <c r="N271" s="3"/>
      <c r="O271" s="3"/>
      <c r="P271" s="3"/>
      <c r="Q271" s="3"/>
      <c r="R271" s="3"/>
      <c r="S271" s="3"/>
      <c r="T271" s="3"/>
      <c r="U271" s="3"/>
      <c r="V271" s="3"/>
      <c r="W271" s="3"/>
      <c r="X271" s="3"/>
      <c r="Y271" s="3"/>
      <c r="Z271" s="3"/>
      <c r="AA271" s="3"/>
      <c r="AB271" s="3"/>
      <c r="AC271" s="3"/>
      <c r="AD271" s="3"/>
      <c r="AE271" s="3"/>
      <c r="AF271" s="3">
        <v>3</v>
      </c>
      <c r="AH271" s="7">
        <f>SUMPRODUCT(MAX((Table1[post_position])*(Table1[topic_id]=$A271)))</f>
        <v>10</v>
      </c>
      <c r="AI271" s="7" t="str">
        <f>"http://chandoo.org/forums/topic/"&amp;VLOOKUP(A271,'All Topics Data'!$A$2:$C$1243,3,FALSE)</f>
        <v>http://chandoo.org/forums/topic/if-statement-problem</v>
      </c>
      <c r="AJ271" s="7" t="str">
        <f>LEFT(VLOOKUP(A271,'All Topics Data'!$A$2:$C$1243,2,FALSE),40)&amp;REPT("…",LEN(VLOOKUP(A271,'All Topics Data'!$A$2:$C$1243,2,FALSE))&gt;40)</f>
        <v>If statement problem</v>
      </c>
      <c r="AK271" s="9">
        <f t="shared" si="93"/>
        <v>0</v>
      </c>
      <c r="AL271" s="9">
        <f t="shared" si="109"/>
        <v>0</v>
      </c>
      <c r="AM271" s="9">
        <f t="shared" si="109"/>
        <v>1</v>
      </c>
      <c r="AN271" s="9">
        <f t="shared" si="109"/>
        <v>0</v>
      </c>
      <c r="AO271" s="9">
        <f t="shared" si="109"/>
        <v>0</v>
      </c>
      <c r="AP271" s="9">
        <f t="shared" si="109"/>
        <v>1</v>
      </c>
      <c r="AQ271" s="9">
        <f t="shared" si="109"/>
        <v>0</v>
      </c>
      <c r="AR271" s="9">
        <f t="shared" si="109"/>
        <v>1</v>
      </c>
      <c r="AS271" s="9">
        <f t="shared" si="109"/>
        <v>0</v>
      </c>
      <c r="AT271" s="9">
        <f t="shared" si="109"/>
        <v>0</v>
      </c>
      <c r="AU271" s="9" t="str">
        <f t="shared" si="106"/>
        <v/>
      </c>
      <c r="AV271" s="9" t="str">
        <f t="shared" si="106"/>
        <v/>
      </c>
      <c r="AW271" s="9" t="str">
        <f t="shared" si="106"/>
        <v/>
      </c>
      <c r="AX271" s="9" t="str">
        <f t="shared" si="106"/>
        <v/>
      </c>
      <c r="AY271" s="9" t="str">
        <f t="shared" si="106"/>
        <v/>
      </c>
      <c r="AZ271" s="9" t="str">
        <f t="shared" si="106"/>
        <v/>
      </c>
      <c r="BA271" s="9" t="str">
        <f t="shared" si="106"/>
        <v/>
      </c>
      <c r="BB271" s="9" t="str">
        <f t="shared" si="106"/>
        <v/>
      </c>
      <c r="BC271" s="9" t="str">
        <f t="shared" si="106"/>
        <v/>
      </c>
      <c r="BD271" s="9" t="str">
        <f t="shared" si="106"/>
        <v/>
      </c>
      <c r="BE271" s="9" t="str">
        <f t="shared" si="107"/>
        <v/>
      </c>
      <c r="BF271" s="9" t="str">
        <f t="shared" si="107"/>
        <v/>
      </c>
      <c r="BG271" s="9" t="str">
        <f t="shared" si="107"/>
        <v/>
      </c>
      <c r="BH271" s="9" t="str">
        <f t="shared" si="107"/>
        <v/>
      </c>
      <c r="BI271" s="9" t="str">
        <f t="shared" si="107"/>
        <v/>
      </c>
      <c r="BJ271" s="9" t="str">
        <f t="shared" si="107"/>
        <v/>
      </c>
      <c r="BK271" s="9" t="str">
        <f t="shared" si="107"/>
        <v/>
      </c>
      <c r="BL271" s="9" t="str">
        <f t="shared" si="107"/>
        <v/>
      </c>
      <c r="BM271" s="9" t="str">
        <f t="shared" si="107"/>
        <v/>
      </c>
      <c r="BN271" s="9" t="str">
        <f t="shared" si="107"/>
        <v/>
      </c>
      <c r="BO271" s="9" t="str">
        <f t="shared" si="108"/>
        <v/>
      </c>
      <c r="BP271" s="9" t="str">
        <f t="shared" si="108"/>
        <v/>
      </c>
      <c r="BQ271" s="9" t="str">
        <f t="shared" si="108"/>
        <v/>
      </c>
      <c r="BR271" s="9" t="str">
        <f t="shared" si="108"/>
        <v/>
      </c>
      <c r="BS271" s="9" t="str">
        <f t="shared" si="108"/>
        <v/>
      </c>
      <c r="BT271" s="9" t="str">
        <f t="shared" si="108"/>
        <v/>
      </c>
      <c r="BU271" s="9" t="str">
        <f t="shared" si="108"/>
        <v/>
      </c>
      <c r="BV271" s="9" t="str">
        <f t="shared" si="108"/>
        <v/>
      </c>
      <c r="BW271" s="9" t="str">
        <f t="shared" si="108"/>
        <v/>
      </c>
      <c r="BX271" s="9" t="str">
        <f t="shared" si="108"/>
        <v/>
      </c>
      <c r="BY271" s="9" t="str">
        <f t="shared" si="108"/>
        <v/>
      </c>
      <c r="BZ271" s="9" t="str">
        <f t="shared" si="108"/>
        <v/>
      </c>
    </row>
    <row r="272" spans="1:78" x14ac:dyDescent="0.25">
      <c r="A272" s="6">
        <v>476</v>
      </c>
      <c r="B272" s="3"/>
      <c r="C272" s="3">
        <v>1</v>
      </c>
      <c r="D272" s="3"/>
      <c r="E272" s="3">
        <v>1</v>
      </c>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v>2</v>
      </c>
      <c r="AH272" s="7">
        <f>SUMPRODUCT(MAX((Table1[post_position])*(Table1[topic_id]=$A272)))</f>
        <v>5</v>
      </c>
      <c r="AI272" s="7" t="str">
        <f>"http://chandoo.org/forums/topic/"&amp;VLOOKUP(A272,'All Topics Data'!$A$2:$C$1243,3,FALSE)</f>
        <v>http://chandoo.org/forums/topic/charting-question</v>
      </c>
      <c r="AJ272" s="7" t="str">
        <f>LEFT(VLOOKUP(A272,'All Topics Data'!$A$2:$C$1243,2,FALSE),40)&amp;REPT("…",LEN(VLOOKUP(A272,'All Topics Data'!$A$2:$C$1243,2,FALSE))&gt;40)</f>
        <v>Charting Question</v>
      </c>
      <c r="AK272" s="9">
        <f t="shared" si="93"/>
        <v>0</v>
      </c>
      <c r="AL272" s="9">
        <f t="shared" si="109"/>
        <v>1</v>
      </c>
      <c r="AM272" s="9">
        <f t="shared" si="109"/>
        <v>0</v>
      </c>
      <c r="AN272" s="9">
        <f t="shared" si="109"/>
        <v>1</v>
      </c>
      <c r="AO272" s="9">
        <f t="shared" si="109"/>
        <v>0</v>
      </c>
      <c r="AP272" s="9" t="str">
        <f t="shared" si="109"/>
        <v/>
      </c>
      <c r="AQ272" s="9" t="str">
        <f t="shared" si="109"/>
        <v/>
      </c>
      <c r="AR272" s="9" t="str">
        <f t="shared" si="109"/>
        <v/>
      </c>
      <c r="AS272" s="9" t="str">
        <f t="shared" si="109"/>
        <v/>
      </c>
      <c r="AT272" s="9" t="str">
        <f t="shared" si="109"/>
        <v/>
      </c>
      <c r="AU272" s="9" t="str">
        <f t="shared" ref="AU272:BD281" si="110">IF(AU$4&lt;=$AH272,IFERROR(GETPIVOTDATA("Hui Reply?",$A$4,"topic_id",$A272,"post_position",AU$4),0),"")</f>
        <v/>
      </c>
      <c r="AV272" s="9" t="str">
        <f t="shared" si="110"/>
        <v/>
      </c>
      <c r="AW272" s="9" t="str">
        <f t="shared" si="110"/>
        <v/>
      </c>
      <c r="AX272" s="9" t="str">
        <f t="shared" si="110"/>
        <v/>
      </c>
      <c r="AY272" s="9" t="str">
        <f t="shared" si="110"/>
        <v/>
      </c>
      <c r="AZ272" s="9" t="str">
        <f t="shared" si="110"/>
        <v/>
      </c>
      <c r="BA272" s="9" t="str">
        <f t="shared" si="110"/>
        <v/>
      </c>
      <c r="BB272" s="9" t="str">
        <f t="shared" si="110"/>
        <v/>
      </c>
      <c r="BC272" s="9" t="str">
        <f t="shared" si="110"/>
        <v/>
      </c>
      <c r="BD272" s="9" t="str">
        <f t="shared" si="110"/>
        <v/>
      </c>
      <c r="BE272" s="9" t="str">
        <f t="shared" ref="BE272:BN281" si="111">IF(BE$4&lt;=$AH272,IFERROR(GETPIVOTDATA("Hui Reply?",$A$4,"topic_id",$A272,"post_position",BE$4),0),"")</f>
        <v/>
      </c>
      <c r="BF272" s="9" t="str">
        <f t="shared" si="111"/>
        <v/>
      </c>
      <c r="BG272" s="9" t="str">
        <f t="shared" si="111"/>
        <v/>
      </c>
      <c r="BH272" s="9" t="str">
        <f t="shared" si="111"/>
        <v/>
      </c>
      <c r="BI272" s="9" t="str">
        <f t="shared" si="111"/>
        <v/>
      </c>
      <c r="BJ272" s="9" t="str">
        <f t="shared" si="111"/>
        <v/>
      </c>
      <c r="BK272" s="9" t="str">
        <f t="shared" si="111"/>
        <v/>
      </c>
      <c r="BL272" s="9" t="str">
        <f t="shared" si="111"/>
        <v/>
      </c>
      <c r="BM272" s="9" t="str">
        <f t="shared" si="111"/>
        <v/>
      </c>
      <c r="BN272" s="9" t="str">
        <f t="shared" si="111"/>
        <v/>
      </c>
      <c r="BO272" s="9" t="str">
        <f t="shared" ref="BO272:BZ281" si="112">IF(BO$4&lt;=$AH272,IFERROR(GETPIVOTDATA("Hui Reply?",$A$4,"topic_id",$A272,"post_position",BO$4),0),"")</f>
        <v/>
      </c>
      <c r="BP272" s="9" t="str">
        <f t="shared" si="112"/>
        <v/>
      </c>
      <c r="BQ272" s="9" t="str">
        <f t="shared" si="112"/>
        <v/>
      </c>
      <c r="BR272" s="9" t="str">
        <f t="shared" si="112"/>
        <v/>
      </c>
      <c r="BS272" s="9" t="str">
        <f t="shared" si="112"/>
        <v/>
      </c>
      <c r="BT272" s="9" t="str">
        <f t="shared" si="112"/>
        <v/>
      </c>
      <c r="BU272" s="9" t="str">
        <f t="shared" si="112"/>
        <v/>
      </c>
      <c r="BV272" s="9" t="str">
        <f t="shared" si="112"/>
        <v/>
      </c>
      <c r="BW272" s="9" t="str">
        <f t="shared" si="112"/>
        <v/>
      </c>
      <c r="BX272" s="9" t="str">
        <f t="shared" si="112"/>
        <v/>
      </c>
      <c r="BY272" s="9" t="str">
        <f t="shared" si="112"/>
        <v/>
      </c>
      <c r="BZ272" s="9" t="str">
        <f t="shared" si="112"/>
        <v/>
      </c>
    </row>
    <row r="273" spans="1:78" x14ac:dyDescent="0.25">
      <c r="A273" s="6">
        <v>477</v>
      </c>
      <c r="B273" s="3"/>
      <c r="C273" s="3">
        <v>1</v>
      </c>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v>1</v>
      </c>
      <c r="AH273" s="7">
        <f>SUMPRODUCT(MAX((Table1[post_position])*(Table1[topic_id]=$A273)))</f>
        <v>3</v>
      </c>
      <c r="AI273" s="7" t="str">
        <f>"http://chandoo.org/forums/topic/"&amp;VLOOKUP(A273,'All Topics Data'!$A$2:$C$1243,3,FALSE)</f>
        <v>http://chandoo.org/forums/topic/formula-required-to-get-the-desired-cell-content</v>
      </c>
      <c r="AJ273" s="7" t="str">
        <f>LEFT(VLOOKUP(A273,'All Topics Data'!$A$2:$C$1243,2,FALSE),40)&amp;REPT("…",LEN(VLOOKUP(A273,'All Topics Data'!$A$2:$C$1243,2,FALSE))&gt;40)</f>
        <v>Formula required to get the desired cell…</v>
      </c>
      <c r="AK273" s="9">
        <f t="shared" si="93"/>
        <v>0</v>
      </c>
      <c r="AL273" s="9">
        <f t="shared" ref="AL273:AT282" si="113">IF(AL$4&lt;=$AH273,IFERROR(GETPIVOTDATA("Hui Reply?",$A$4,"topic_id",$A273,"post_position",AL$4),0),"")</f>
        <v>1</v>
      </c>
      <c r="AM273" s="9">
        <f t="shared" si="113"/>
        <v>0</v>
      </c>
      <c r="AN273" s="9" t="str">
        <f t="shared" si="113"/>
        <v/>
      </c>
      <c r="AO273" s="9" t="str">
        <f t="shared" si="113"/>
        <v/>
      </c>
      <c r="AP273" s="9" t="str">
        <f t="shared" si="113"/>
        <v/>
      </c>
      <c r="AQ273" s="9" t="str">
        <f t="shared" si="113"/>
        <v/>
      </c>
      <c r="AR273" s="9" t="str">
        <f t="shared" si="113"/>
        <v/>
      </c>
      <c r="AS273" s="9" t="str">
        <f t="shared" si="113"/>
        <v/>
      </c>
      <c r="AT273" s="9" t="str">
        <f t="shared" si="113"/>
        <v/>
      </c>
      <c r="AU273" s="9" t="str">
        <f t="shared" si="110"/>
        <v/>
      </c>
      <c r="AV273" s="9" t="str">
        <f t="shared" si="110"/>
        <v/>
      </c>
      <c r="AW273" s="9" t="str">
        <f t="shared" si="110"/>
        <v/>
      </c>
      <c r="AX273" s="9" t="str">
        <f t="shared" si="110"/>
        <v/>
      </c>
      <c r="AY273" s="9" t="str">
        <f t="shared" si="110"/>
        <v/>
      </c>
      <c r="AZ273" s="9" t="str">
        <f t="shared" si="110"/>
        <v/>
      </c>
      <c r="BA273" s="9" t="str">
        <f t="shared" si="110"/>
        <v/>
      </c>
      <c r="BB273" s="9" t="str">
        <f t="shared" si="110"/>
        <v/>
      </c>
      <c r="BC273" s="9" t="str">
        <f t="shared" si="110"/>
        <v/>
      </c>
      <c r="BD273" s="9" t="str">
        <f t="shared" si="110"/>
        <v/>
      </c>
      <c r="BE273" s="9" t="str">
        <f t="shared" si="111"/>
        <v/>
      </c>
      <c r="BF273" s="9" t="str">
        <f t="shared" si="111"/>
        <v/>
      </c>
      <c r="BG273" s="9" t="str">
        <f t="shared" si="111"/>
        <v/>
      </c>
      <c r="BH273" s="9" t="str">
        <f t="shared" si="111"/>
        <v/>
      </c>
      <c r="BI273" s="9" t="str">
        <f t="shared" si="111"/>
        <v/>
      </c>
      <c r="BJ273" s="9" t="str">
        <f t="shared" si="111"/>
        <v/>
      </c>
      <c r="BK273" s="9" t="str">
        <f t="shared" si="111"/>
        <v/>
      </c>
      <c r="BL273" s="9" t="str">
        <f t="shared" si="111"/>
        <v/>
      </c>
      <c r="BM273" s="9" t="str">
        <f t="shared" si="111"/>
        <v/>
      </c>
      <c r="BN273" s="9" t="str">
        <f t="shared" si="111"/>
        <v/>
      </c>
      <c r="BO273" s="9" t="str">
        <f t="shared" si="112"/>
        <v/>
      </c>
      <c r="BP273" s="9" t="str">
        <f t="shared" si="112"/>
        <v/>
      </c>
      <c r="BQ273" s="9" t="str">
        <f t="shared" si="112"/>
        <v/>
      </c>
      <c r="BR273" s="9" t="str">
        <f t="shared" si="112"/>
        <v/>
      </c>
      <c r="BS273" s="9" t="str">
        <f t="shared" si="112"/>
        <v/>
      </c>
      <c r="BT273" s="9" t="str">
        <f t="shared" si="112"/>
        <v/>
      </c>
      <c r="BU273" s="9" t="str">
        <f t="shared" si="112"/>
        <v/>
      </c>
      <c r="BV273" s="9" t="str">
        <f t="shared" si="112"/>
        <v/>
      </c>
      <c r="BW273" s="9" t="str">
        <f t="shared" si="112"/>
        <v/>
      </c>
      <c r="BX273" s="9" t="str">
        <f t="shared" si="112"/>
        <v/>
      </c>
      <c r="BY273" s="9" t="str">
        <f t="shared" si="112"/>
        <v/>
      </c>
      <c r="BZ273" s="9" t="str">
        <f t="shared" si="112"/>
        <v/>
      </c>
    </row>
    <row r="274" spans="1:78" x14ac:dyDescent="0.25">
      <c r="A274" s="6">
        <v>478</v>
      </c>
      <c r="B274" s="3"/>
      <c r="C274" s="3">
        <v>1</v>
      </c>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v>1</v>
      </c>
      <c r="AH274" s="7">
        <f>SUMPRODUCT(MAX((Table1[post_position])*(Table1[topic_id]=$A274)))</f>
        <v>3</v>
      </c>
      <c r="AI274" s="7" t="str">
        <f>"http://chandoo.org/forums/topic/"&amp;VLOOKUP(A274,'All Topics Data'!$A$2:$C$1243,3,FALSE)</f>
        <v>http://chandoo.org/forums/topic/any-fans-of-walkenbach-2003-charts-out-there</v>
      </c>
      <c r="AJ274" s="7" t="str">
        <f>LEFT(VLOOKUP(A274,'All Topics Data'!$A$2:$C$1243,2,FALSE),40)&amp;REPT("…",LEN(VLOOKUP(A274,'All Topics Data'!$A$2:$C$1243,2,FALSE))&gt;40)</f>
        <v>Any fans of Walkenbach 2003 Charts out t…</v>
      </c>
      <c r="AK274" s="9">
        <f t="shared" si="93"/>
        <v>0</v>
      </c>
      <c r="AL274" s="9">
        <f t="shared" si="113"/>
        <v>1</v>
      </c>
      <c r="AM274" s="9">
        <f t="shared" si="113"/>
        <v>0</v>
      </c>
      <c r="AN274" s="9" t="str">
        <f t="shared" si="113"/>
        <v/>
      </c>
      <c r="AO274" s="9" t="str">
        <f t="shared" si="113"/>
        <v/>
      </c>
      <c r="AP274" s="9" t="str">
        <f t="shared" si="113"/>
        <v/>
      </c>
      <c r="AQ274" s="9" t="str">
        <f t="shared" si="113"/>
        <v/>
      </c>
      <c r="AR274" s="9" t="str">
        <f t="shared" si="113"/>
        <v/>
      </c>
      <c r="AS274" s="9" t="str">
        <f t="shared" si="113"/>
        <v/>
      </c>
      <c r="AT274" s="9" t="str">
        <f t="shared" si="113"/>
        <v/>
      </c>
      <c r="AU274" s="9" t="str">
        <f t="shared" si="110"/>
        <v/>
      </c>
      <c r="AV274" s="9" t="str">
        <f t="shared" si="110"/>
        <v/>
      </c>
      <c r="AW274" s="9" t="str">
        <f t="shared" si="110"/>
        <v/>
      </c>
      <c r="AX274" s="9" t="str">
        <f t="shared" si="110"/>
        <v/>
      </c>
      <c r="AY274" s="9" t="str">
        <f t="shared" si="110"/>
        <v/>
      </c>
      <c r="AZ274" s="9" t="str">
        <f t="shared" si="110"/>
        <v/>
      </c>
      <c r="BA274" s="9" t="str">
        <f t="shared" si="110"/>
        <v/>
      </c>
      <c r="BB274" s="9" t="str">
        <f t="shared" si="110"/>
        <v/>
      </c>
      <c r="BC274" s="9" t="str">
        <f t="shared" si="110"/>
        <v/>
      </c>
      <c r="BD274" s="9" t="str">
        <f t="shared" si="110"/>
        <v/>
      </c>
      <c r="BE274" s="9" t="str">
        <f t="shared" si="111"/>
        <v/>
      </c>
      <c r="BF274" s="9" t="str">
        <f t="shared" si="111"/>
        <v/>
      </c>
      <c r="BG274" s="9" t="str">
        <f t="shared" si="111"/>
        <v/>
      </c>
      <c r="BH274" s="9" t="str">
        <f t="shared" si="111"/>
        <v/>
      </c>
      <c r="BI274" s="9" t="str">
        <f t="shared" si="111"/>
        <v/>
      </c>
      <c r="BJ274" s="9" t="str">
        <f t="shared" si="111"/>
        <v/>
      </c>
      <c r="BK274" s="9" t="str">
        <f t="shared" si="111"/>
        <v/>
      </c>
      <c r="BL274" s="9" t="str">
        <f t="shared" si="111"/>
        <v/>
      </c>
      <c r="BM274" s="9" t="str">
        <f t="shared" si="111"/>
        <v/>
      </c>
      <c r="BN274" s="9" t="str">
        <f t="shared" si="111"/>
        <v/>
      </c>
      <c r="BO274" s="9" t="str">
        <f t="shared" si="112"/>
        <v/>
      </c>
      <c r="BP274" s="9" t="str">
        <f t="shared" si="112"/>
        <v/>
      </c>
      <c r="BQ274" s="9" t="str">
        <f t="shared" si="112"/>
        <v/>
      </c>
      <c r="BR274" s="9" t="str">
        <f t="shared" si="112"/>
        <v/>
      </c>
      <c r="BS274" s="9" t="str">
        <f t="shared" si="112"/>
        <v/>
      </c>
      <c r="BT274" s="9" t="str">
        <f t="shared" si="112"/>
        <v/>
      </c>
      <c r="BU274" s="9" t="str">
        <f t="shared" si="112"/>
        <v/>
      </c>
      <c r="BV274" s="9" t="str">
        <f t="shared" si="112"/>
        <v/>
      </c>
      <c r="BW274" s="9" t="str">
        <f t="shared" si="112"/>
        <v/>
      </c>
      <c r="BX274" s="9" t="str">
        <f t="shared" si="112"/>
        <v/>
      </c>
      <c r="BY274" s="9" t="str">
        <f t="shared" si="112"/>
        <v/>
      </c>
      <c r="BZ274" s="9" t="str">
        <f t="shared" si="112"/>
        <v/>
      </c>
    </row>
    <row r="275" spans="1:78" x14ac:dyDescent="0.25">
      <c r="A275" s="6">
        <v>479</v>
      </c>
      <c r="B275" s="3"/>
      <c r="C275" s="3">
        <v>1</v>
      </c>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v>1</v>
      </c>
      <c r="AH275" s="7">
        <f>SUMPRODUCT(MAX((Table1[post_position])*(Table1[topic_id]=$A275)))</f>
        <v>2</v>
      </c>
      <c r="AI275" s="7" t="str">
        <f>"http://chandoo.org/forums/topic/"&amp;VLOOKUP(A275,'All Topics Data'!$A$2:$C$1243,3,FALSE)</f>
        <v>http://chandoo.org/forums/topic/sorting-range-using-text-contents-as-criteria</v>
      </c>
      <c r="AJ275" s="7" t="str">
        <f>LEFT(VLOOKUP(A275,'All Topics Data'!$A$2:$C$1243,2,FALSE),40)&amp;REPT("…",LEN(VLOOKUP(A275,'All Topics Data'!$A$2:$C$1243,2,FALSE))&gt;40)</f>
        <v>Sorting range using text contents as cri…</v>
      </c>
      <c r="AK275" s="9">
        <f t="shared" si="93"/>
        <v>0</v>
      </c>
      <c r="AL275" s="9">
        <f t="shared" si="113"/>
        <v>1</v>
      </c>
      <c r="AM275" s="9" t="str">
        <f t="shared" si="113"/>
        <v/>
      </c>
      <c r="AN275" s="9" t="str">
        <f t="shared" si="113"/>
        <v/>
      </c>
      <c r="AO275" s="9" t="str">
        <f t="shared" si="113"/>
        <v/>
      </c>
      <c r="AP275" s="9" t="str">
        <f t="shared" si="113"/>
        <v/>
      </c>
      <c r="AQ275" s="9" t="str">
        <f t="shared" si="113"/>
        <v/>
      </c>
      <c r="AR275" s="9" t="str">
        <f t="shared" si="113"/>
        <v/>
      </c>
      <c r="AS275" s="9" t="str">
        <f t="shared" si="113"/>
        <v/>
      </c>
      <c r="AT275" s="9" t="str">
        <f t="shared" si="113"/>
        <v/>
      </c>
      <c r="AU275" s="9" t="str">
        <f t="shared" si="110"/>
        <v/>
      </c>
      <c r="AV275" s="9" t="str">
        <f t="shared" si="110"/>
        <v/>
      </c>
      <c r="AW275" s="9" t="str">
        <f t="shared" si="110"/>
        <v/>
      </c>
      <c r="AX275" s="9" t="str">
        <f t="shared" si="110"/>
        <v/>
      </c>
      <c r="AY275" s="9" t="str">
        <f t="shared" si="110"/>
        <v/>
      </c>
      <c r="AZ275" s="9" t="str">
        <f t="shared" si="110"/>
        <v/>
      </c>
      <c r="BA275" s="9" t="str">
        <f t="shared" si="110"/>
        <v/>
      </c>
      <c r="BB275" s="9" t="str">
        <f t="shared" si="110"/>
        <v/>
      </c>
      <c r="BC275" s="9" t="str">
        <f t="shared" si="110"/>
        <v/>
      </c>
      <c r="BD275" s="9" t="str">
        <f t="shared" si="110"/>
        <v/>
      </c>
      <c r="BE275" s="9" t="str">
        <f t="shared" si="111"/>
        <v/>
      </c>
      <c r="BF275" s="9" t="str">
        <f t="shared" si="111"/>
        <v/>
      </c>
      <c r="BG275" s="9" t="str">
        <f t="shared" si="111"/>
        <v/>
      </c>
      <c r="BH275" s="9" t="str">
        <f t="shared" si="111"/>
        <v/>
      </c>
      <c r="BI275" s="9" t="str">
        <f t="shared" si="111"/>
        <v/>
      </c>
      <c r="BJ275" s="9" t="str">
        <f t="shared" si="111"/>
        <v/>
      </c>
      <c r="BK275" s="9" t="str">
        <f t="shared" si="111"/>
        <v/>
      </c>
      <c r="BL275" s="9" t="str">
        <f t="shared" si="111"/>
        <v/>
      </c>
      <c r="BM275" s="9" t="str">
        <f t="shared" si="111"/>
        <v/>
      </c>
      <c r="BN275" s="9" t="str">
        <f t="shared" si="111"/>
        <v/>
      </c>
      <c r="BO275" s="9" t="str">
        <f t="shared" si="112"/>
        <v/>
      </c>
      <c r="BP275" s="9" t="str">
        <f t="shared" si="112"/>
        <v/>
      </c>
      <c r="BQ275" s="9" t="str">
        <f t="shared" si="112"/>
        <v/>
      </c>
      <c r="BR275" s="9" t="str">
        <f t="shared" si="112"/>
        <v/>
      </c>
      <c r="BS275" s="9" t="str">
        <f t="shared" si="112"/>
        <v/>
      </c>
      <c r="BT275" s="9" t="str">
        <f t="shared" si="112"/>
        <v/>
      </c>
      <c r="BU275" s="9" t="str">
        <f t="shared" si="112"/>
        <v/>
      </c>
      <c r="BV275" s="9" t="str">
        <f t="shared" si="112"/>
        <v/>
      </c>
      <c r="BW275" s="9" t="str">
        <f t="shared" si="112"/>
        <v/>
      </c>
      <c r="BX275" s="9" t="str">
        <f t="shared" si="112"/>
        <v/>
      </c>
      <c r="BY275" s="9" t="str">
        <f t="shared" si="112"/>
        <v/>
      </c>
      <c r="BZ275" s="9" t="str">
        <f t="shared" si="112"/>
        <v/>
      </c>
    </row>
    <row r="276" spans="1:78" x14ac:dyDescent="0.25">
      <c r="A276" s="6">
        <v>480</v>
      </c>
      <c r="B276" s="3"/>
      <c r="C276" s="3"/>
      <c r="D276" s="3">
        <v>1</v>
      </c>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v>1</v>
      </c>
      <c r="AH276" s="7">
        <f>SUMPRODUCT(MAX((Table1[post_position])*(Table1[topic_id]=$A276)))</f>
        <v>3</v>
      </c>
      <c r="AI276" s="7" t="str">
        <f>"http://chandoo.org/forums/topic/"&amp;VLOOKUP(A276,'All Topics Data'!$A$2:$C$1243,3,FALSE)</f>
        <v>http://chandoo.org/forums/topic/nested-for-loop-cell-print</v>
      </c>
      <c r="AJ276" s="7" t="str">
        <f>LEFT(VLOOKUP(A276,'All Topics Data'!$A$2:$C$1243,2,FALSE),40)&amp;REPT("…",LEN(VLOOKUP(A276,'All Topics Data'!$A$2:$C$1243,2,FALSE))&gt;40)</f>
        <v>Nested for loop, Cell print</v>
      </c>
      <c r="AK276" s="9">
        <f t="shared" si="93"/>
        <v>0</v>
      </c>
      <c r="AL276" s="9">
        <f t="shared" si="113"/>
        <v>0</v>
      </c>
      <c r="AM276" s="9">
        <f t="shared" si="113"/>
        <v>1</v>
      </c>
      <c r="AN276" s="9" t="str">
        <f t="shared" si="113"/>
        <v/>
      </c>
      <c r="AO276" s="9" t="str">
        <f t="shared" si="113"/>
        <v/>
      </c>
      <c r="AP276" s="9" t="str">
        <f t="shared" si="113"/>
        <v/>
      </c>
      <c r="AQ276" s="9" t="str">
        <f t="shared" si="113"/>
        <v/>
      </c>
      <c r="AR276" s="9" t="str">
        <f t="shared" si="113"/>
        <v/>
      </c>
      <c r="AS276" s="9" t="str">
        <f t="shared" si="113"/>
        <v/>
      </c>
      <c r="AT276" s="9" t="str">
        <f t="shared" si="113"/>
        <v/>
      </c>
      <c r="AU276" s="9" t="str">
        <f t="shared" si="110"/>
        <v/>
      </c>
      <c r="AV276" s="9" t="str">
        <f t="shared" si="110"/>
        <v/>
      </c>
      <c r="AW276" s="9" t="str">
        <f t="shared" si="110"/>
        <v/>
      </c>
      <c r="AX276" s="9" t="str">
        <f t="shared" si="110"/>
        <v/>
      </c>
      <c r="AY276" s="9" t="str">
        <f t="shared" si="110"/>
        <v/>
      </c>
      <c r="AZ276" s="9" t="str">
        <f t="shared" si="110"/>
        <v/>
      </c>
      <c r="BA276" s="9" t="str">
        <f t="shared" si="110"/>
        <v/>
      </c>
      <c r="BB276" s="9" t="str">
        <f t="shared" si="110"/>
        <v/>
      </c>
      <c r="BC276" s="9" t="str">
        <f t="shared" si="110"/>
        <v/>
      </c>
      <c r="BD276" s="9" t="str">
        <f t="shared" si="110"/>
        <v/>
      </c>
      <c r="BE276" s="9" t="str">
        <f t="shared" si="111"/>
        <v/>
      </c>
      <c r="BF276" s="9" t="str">
        <f t="shared" si="111"/>
        <v/>
      </c>
      <c r="BG276" s="9" t="str">
        <f t="shared" si="111"/>
        <v/>
      </c>
      <c r="BH276" s="9" t="str">
        <f t="shared" si="111"/>
        <v/>
      </c>
      <c r="BI276" s="9" t="str">
        <f t="shared" si="111"/>
        <v/>
      </c>
      <c r="BJ276" s="9" t="str">
        <f t="shared" si="111"/>
        <v/>
      </c>
      <c r="BK276" s="9" t="str">
        <f t="shared" si="111"/>
        <v/>
      </c>
      <c r="BL276" s="9" t="str">
        <f t="shared" si="111"/>
        <v/>
      </c>
      <c r="BM276" s="9" t="str">
        <f t="shared" si="111"/>
        <v/>
      </c>
      <c r="BN276" s="9" t="str">
        <f t="shared" si="111"/>
        <v/>
      </c>
      <c r="BO276" s="9" t="str">
        <f t="shared" si="112"/>
        <v/>
      </c>
      <c r="BP276" s="9" t="str">
        <f t="shared" si="112"/>
        <v/>
      </c>
      <c r="BQ276" s="9" t="str">
        <f t="shared" si="112"/>
        <v/>
      </c>
      <c r="BR276" s="9" t="str">
        <f t="shared" si="112"/>
        <v/>
      </c>
      <c r="BS276" s="9" t="str">
        <f t="shared" si="112"/>
        <v/>
      </c>
      <c r="BT276" s="9" t="str">
        <f t="shared" si="112"/>
        <v/>
      </c>
      <c r="BU276" s="9" t="str">
        <f t="shared" si="112"/>
        <v/>
      </c>
      <c r="BV276" s="9" t="str">
        <f t="shared" si="112"/>
        <v/>
      </c>
      <c r="BW276" s="9" t="str">
        <f t="shared" si="112"/>
        <v/>
      </c>
      <c r="BX276" s="9" t="str">
        <f t="shared" si="112"/>
        <v/>
      </c>
      <c r="BY276" s="9" t="str">
        <f t="shared" si="112"/>
        <v/>
      </c>
      <c r="BZ276" s="9" t="str">
        <f t="shared" si="112"/>
        <v/>
      </c>
    </row>
    <row r="277" spans="1:78" x14ac:dyDescent="0.25">
      <c r="A277" s="6">
        <v>484</v>
      </c>
      <c r="B277" s="3"/>
      <c r="C277" s="3">
        <v>1</v>
      </c>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v>1</v>
      </c>
      <c r="AH277" s="7">
        <f>SUMPRODUCT(MAX((Table1[post_position])*(Table1[topic_id]=$A277)))</f>
        <v>4</v>
      </c>
      <c r="AI277" s="7" t="str">
        <f>"http://chandoo.org/forums/topic/"&amp;VLOOKUP(A277,'All Topics Data'!$A$2:$C$1243,3,FALSE)</f>
        <v>http://chandoo.org/forums/topic/olap-pivot-table-sumproduct</v>
      </c>
      <c r="AJ277" s="7" t="str">
        <f>LEFT(VLOOKUP(A277,'All Topics Data'!$A$2:$C$1243,2,FALSE),40)&amp;REPT("…",LEN(VLOOKUP(A277,'All Topics Data'!$A$2:$C$1243,2,FALSE))&gt;40)</f>
        <v>OLAP + Pivot table + SumProduct</v>
      </c>
      <c r="AK277" s="9">
        <f t="shared" si="93"/>
        <v>0</v>
      </c>
      <c r="AL277" s="9">
        <f t="shared" si="113"/>
        <v>1</v>
      </c>
      <c r="AM277" s="9">
        <f t="shared" si="113"/>
        <v>0</v>
      </c>
      <c r="AN277" s="9">
        <f t="shared" si="113"/>
        <v>0</v>
      </c>
      <c r="AO277" s="9" t="str">
        <f t="shared" si="113"/>
        <v/>
      </c>
      <c r="AP277" s="9" t="str">
        <f t="shared" si="113"/>
        <v/>
      </c>
      <c r="AQ277" s="9" t="str">
        <f t="shared" si="113"/>
        <v/>
      </c>
      <c r="AR277" s="9" t="str">
        <f t="shared" si="113"/>
        <v/>
      </c>
      <c r="AS277" s="9" t="str">
        <f t="shared" si="113"/>
        <v/>
      </c>
      <c r="AT277" s="9" t="str">
        <f t="shared" si="113"/>
        <v/>
      </c>
      <c r="AU277" s="9" t="str">
        <f t="shared" si="110"/>
        <v/>
      </c>
      <c r="AV277" s="9" t="str">
        <f t="shared" si="110"/>
        <v/>
      </c>
      <c r="AW277" s="9" t="str">
        <f t="shared" si="110"/>
        <v/>
      </c>
      <c r="AX277" s="9" t="str">
        <f t="shared" si="110"/>
        <v/>
      </c>
      <c r="AY277" s="9" t="str">
        <f t="shared" si="110"/>
        <v/>
      </c>
      <c r="AZ277" s="9" t="str">
        <f t="shared" si="110"/>
        <v/>
      </c>
      <c r="BA277" s="9" t="str">
        <f t="shared" si="110"/>
        <v/>
      </c>
      <c r="BB277" s="9" t="str">
        <f t="shared" si="110"/>
        <v/>
      </c>
      <c r="BC277" s="9" t="str">
        <f t="shared" si="110"/>
        <v/>
      </c>
      <c r="BD277" s="9" t="str">
        <f t="shared" si="110"/>
        <v/>
      </c>
      <c r="BE277" s="9" t="str">
        <f t="shared" si="111"/>
        <v/>
      </c>
      <c r="BF277" s="9" t="str">
        <f t="shared" si="111"/>
        <v/>
      </c>
      <c r="BG277" s="9" t="str">
        <f t="shared" si="111"/>
        <v/>
      </c>
      <c r="BH277" s="9" t="str">
        <f t="shared" si="111"/>
        <v/>
      </c>
      <c r="BI277" s="9" t="str">
        <f t="shared" si="111"/>
        <v/>
      </c>
      <c r="BJ277" s="9" t="str">
        <f t="shared" si="111"/>
        <v/>
      </c>
      <c r="BK277" s="9" t="str">
        <f t="shared" si="111"/>
        <v/>
      </c>
      <c r="BL277" s="9" t="str">
        <f t="shared" si="111"/>
        <v/>
      </c>
      <c r="BM277" s="9" t="str">
        <f t="shared" si="111"/>
        <v/>
      </c>
      <c r="BN277" s="9" t="str">
        <f t="shared" si="111"/>
        <v/>
      </c>
      <c r="BO277" s="9" t="str">
        <f t="shared" si="112"/>
        <v/>
      </c>
      <c r="BP277" s="9" t="str">
        <f t="shared" si="112"/>
        <v/>
      </c>
      <c r="BQ277" s="9" t="str">
        <f t="shared" si="112"/>
        <v/>
      </c>
      <c r="BR277" s="9" t="str">
        <f t="shared" si="112"/>
        <v/>
      </c>
      <c r="BS277" s="9" t="str">
        <f t="shared" si="112"/>
        <v/>
      </c>
      <c r="BT277" s="9" t="str">
        <f t="shared" si="112"/>
        <v/>
      </c>
      <c r="BU277" s="9" t="str">
        <f t="shared" si="112"/>
        <v/>
      </c>
      <c r="BV277" s="9" t="str">
        <f t="shared" si="112"/>
        <v/>
      </c>
      <c r="BW277" s="9" t="str">
        <f t="shared" si="112"/>
        <v/>
      </c>
      <c r="BX277" s="9" t="str">
        <f t="shared" si="112"/>
        <v/>
      </c>
      <c r="BY277" s="9" t="str">
        <f t="shared" si="112"/>
        <v/>
      </c>
      <c r="BZ277" s="9" t="str">
        <f t="shared" si="112"/>
        <v/>
      </c>
    </row>
    <row r="278" spans="1:78" x14ac:dyDescent="0.25">
      <c r="A278" s="6">
        <v>485</v>
      </c>
      <c r="B278" s="3"/>
      <c r="C278" s="3">
        <v>1</v>
      </c>
      <c r="D278" s="3"/>
      <c r="E278" s="3">
        <v>1</v>
      </c>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v>2</v>
      </c>
      <c r="AH278" s="7">
        <f>SUMPRODUCT(MAX((Table1[post_position])*(Table1[topic_id]=$A278)))</f>
        <v>4</v>
      </c>
      <c r="AI278" s="7" t="str">
        <f>"http://chandoo.org/forums/topic/"&amp;VLOOKUP(A278,'All Topics Data'!$A$2:$C$1243,3,FALSE)</f>
        <v>http://chandoo.org/forums/topic/chart-tables-text</v>
      </c>
      <c r="AJ278" s="7" t="str">
        <f>LEFT(VLOOKUP(A278,'All Topics Data'!$A$2:$C$1243,2,FALSE),40)&amp;REPT("…",LEN(VLOOKUP(A278,'All Topics Data'!$A$2:$C$1243,2,FALSE))&gt;40)</f>
        <v>Chart tables Text</v>
      </c>
      <c r="AK278" s="9">
        <f t="shared" si="93"/>
        <v>0</v>
      </c>
      <c r="AL278" s="9">
        <f t="shared" si="113"/>
        <v>1</v>
      </c>
      <c r="AM278" s="9">
        <f t="shared" si="113"/>
        <v>0</v>
      </c>
      <c r="AN278" s="9">
        <f t="shared" si="113"/>
        <v>1</v>
      </c>
      <c r="AO278" s="9" t="str">
        <f t="shared" si="113"/>
        <v/>
      </c>
      <c r="AP278" s="9" t="str">
        <f t="shared" si="113"/>
        <v/>
      </c>
      <c r="AQ278" s="9" t="str">
        <f t="shared" si="113"/>
        <v/>
      </c>
      <c r="AR278" s="9" t="str">
        <f t="shared" si="113"/>
        <v/>
      </c>
      <c r="AS278" s="9" t="str">
        <f t="shared" si="113"/>
        <v/>
      </c>
      <c r="AT278" s="9" t="str">
        <f t="shared" si="113"/>
        <v/>
      </c>
      <c r="AU278" s="9" t="str">
        <f t="shared" si="110"/>
        <v/>
      </c>
      <c r="AV278" s="9" t="str">
        <f t="shared" si="110"/>
        <v/>
      </c>
      <c r="AW278" s="9" t="str">
        <f t="shared" si="110"/>
        <v/>
      </c>
      <c r="AX278" s="9" t="str">
        <f t="shared" si="110"/>
        <v/>
      </c>
      <c r="AY278" s="9" t="str">
        <f t="shared" si="110"/>
        <v/>
      </c>
      <c r="AZ278" s="9" t="str">
        <f t="shared" si="110"/>
        <v/>
      </c>
      <c r="BA278" s="9" t="str">
        <f t="shared" si="110"/>
        <v/>
      </c>
      <c r="BB278" s="9" t="str">
        <f t="shared" si="110"/>
        <v/>
      </c>
      <c r="BC278" s="9" t="str">
        <f t="shared" si="110"/>
        <v/>
      </c>
      <c r="BD278" s="9" t="str">
        <f t="shared" si="110"/>
        <v/>
      </c>
      <c r="BE278" s="9" t="str">
        <f t="shared" si="111"/>
        <v/>
      </c>
      <c r="BF278" s="9" t="str">
        <f t="shared" si="111"/>
        <v/>
      </c>
      <c r="BG278" s="9" t="str">
        <f t="shared" si="111"/>
        <v/>
      </c>
      <c r="BH278" s="9" t="str">
        <f t="shared" si="111"/>
        <v/>
      </c>
      <c r="BI278" s="9" t="str">
        <f t="shared" si="111"/>
        <v/>
      </c>
      <c r="BJ278" s="9" t="str">
        <f t="shared" si="111"/>
        <v/>
      </c>
      <c r="BK278" s="9" t="str">
        <f t="shared" si="111"/>
        <v/>
      </c>
      <c r="BL278" s="9" t="str">
        <f t="shared" si="111"/>
        <v/>
      </c>
      <c r="BM278" s="9" t="str">
        <f t="shared" si="111"/>
        <v/>
      </c>
      <c r="BN278" s="9" t="str">
        <f t="shared" si="111"/>
        <v/>
      </c>
      <c r="BO278" s="9" t="str">
        <f t="shared" si="112"/>
        <v/>
      </c>
      <c r="BP278" s="9" t="str">
        <f t="shared" si="112"/>
        <v/>
      </c>
      <c r="BQ278" s="9" t="str">
        <f t="shared" si="112"/>
        <v/>
      </c>
      <c r="BR278" s="9" t="str">
        <f t="shared" si="112"/>
        <v/>
      </c>
      <c r="BS278" s="9" t="str">
        <f t="shared" si="112"/>
        <v/>
      </c>
      <c r="BT278" s="9" t="str">
        <f t="shared" si="112"/>
        <v/>
      </c>
      <c r="BU278" s="9" t="str">
        <f t="shared" si="112"/>
        <v/>
      </c>
      <c r="BV278" s="9" t="str">
        <f t="shared" si="112"/>
        <v/>
      </c>
      <c r="BW278" s="9" t="str">
        <f t="shared" si="112"/>
        <v/>
      </c>
      <c r="BX278" s="9" t="str">
        <f t="shared" si="112"/>
        <v/>
      </c>
      <c r="BY278" s="9" t="str">
        <f t="shared" si="112"/>
        <v/>
      </c>
      <c r="BZ278" s="9" t="str">
        <f t="shared" si="112"/>
        <v/>
      </c>
    </row>
    <row r="279" spans="1:78" x14ac:dyDescent="0.25">
      <c r="A279" s="6">
        <v>486</v>
      </c>
      <c r="B279" s="3"/>
      <c r="C279" s="3"/>
      <c r="D279" s="3">
        <v>1</v>
      </c>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v>1</v>
      </c>
      <c r="AH279" s="7">
        <f>SUMPRODUCT(MAX((Table1[post_position])*(Table1[topic_id]=$A279)))</f>
        <v>4</v>
      </c>
      <c r="AI279" s="7" t="str">
        <f>"http://chandoo.org/forums/topic/"&amp;VLOOKUP(A279,'All Topics Data'!$A$2:$C$1243,3,FALSE)</f>
        <v>http://chandoo.org/forums/topic/recreate-panel-chart-excel-2003-to-excel-2007</v>
      </c>
      <c r="AJ279" s="7" t="str">
        <f>LEFT(VLOOKUP(A279,'All Topics Data'!$A$2:$C$1243,2,FALSE),40)&amp;REPT("…",LEN(VLOOKUP(A279,'All Topics Data'!$A$2:$C$1243,2,FALSE))&gt;40)</f>
        <v>Recreate Panel Chart Excel 2003 To Excel…</v>
      </c>
      <c r="AK279" s="9">
        <f t="shared" si="93"/>
        <v>0</v>
      </c>
      <c r="AL279" s="9">
        <f t="shared" si="113"/>
        <v>0</v>
      </c>
      <c r="AM279" s="9">
        <f t="shared" si="113"/>
        <v>1</v>
      </c>
      <c r="AN279" s="9">
        <f t="shared" si="113"/>
        <v>0</v>
      </c>
      <c r="AO279" s="9" t="str">
        <f t="shared" si="113"/>
        <v/>
      </c>
      <c r="AP279" s="9" t="str">
        <f t="shared" si="113"/>
        <v/>
      </c>
      <c r="AQ279" s="9" t="str">
        <f t="shared" si="113"/>
        <v/>
      </c>
      <c r="AR279" s="9" t="str">
        <f t="shared" si="113"/>
        <v/>
      </c>
      <c r="AS279" s="9" t="str">
        <f t="shared" si="113"/>
        <v/>
      </c>
      <c r="AT279" s="9" t="str">
        <f t="shared" si="113"/>
        <v/>
      </c>
      <c r="AU279" s="9" t="str">
        <f t="shared" si="110"/>
        <v/>
      </c>
      <c r="AV279" s="9" t="str">
        <f t="shared" si="110"/>
        <v/>
      </c>
      <c r="AW279" s="9" t="str">
        <f t="shared" si="110"/>
        <v/>
      </c>
      <c r="AX279" s="9" t="str">
        <f t="shared" si="110"/>
        <v/>
      </c>
      <c r="AY279" s="9" t="str">
        <f t="shared" si="110"/>
        <v/>
      </c>
      <c r="AZ279" s="9" t="str">
        <f t="shared" si="110"/>
        <v/>
      </c>
      <c r="BA279" s="9" t="str">
        <f t="shared" si="110"/>
        <v/>
      </c>
      <c r="BB279" s="9" t="str">
        <f t="shared" si="110"/>
        <v/>
      </c>
      <c r="BC279" s="9" t="str">
        <f t="shared" si="110"/>
        <v/>
      </c>
      <c r="BD279" s="9" t="str">
        <f t="shared" si="110"/>
        <v/>
      </c>
      <c r="BE279" s="9" t="str">
        <f t="shared" si="111"/>
        <v/>
      </c>
      <c r="BF279" s="9" t="str">
        <f t="shared" si="111"/>
        <v/>
      </c>
      <c r="BG279" s="9" t="str">
        <f t="shared" si="111"/>
        <v/>
      </c>
      <c r="BH279" s="9" t="str">
        <f t="shared" si="111"/>
        <v/>
      </c>
      <c r="BI279" s="9" t="str">
        <f t="shared" si="111"/>
        <v/>
      </c>
      <c r="BJ279" s="9" t="str">
        <f t="shared" si="111"/>
        <v/>
      </c>
      <c r="BK279" s="9" t="str">
        <f t="shared" si="111"/>
        <v/>
      </c>
      <c r="BL279" s="9" t="str">
        <f t="shared" si="111"/>
        <v/>
      </c>
      <c r="BM279" s="9" t="str">
        <f t="shared" si="111"/>
        <v/>
      </c>
      <c r="BN279" s="9" t="str">
        <f t="shared" si="111"/>
        <v/>
      </c>
      <c r="BO279" s="9" t="str">
        <f t="shared" si="112"/>
        <v/>
      </c>
      <c r="BP279" s="9" t="str">
        <f t="shared" si="112"/>
        <v/>
      </c>
      <c r="BQ279" s="9" t="str">
        <f t="shared" si="112"/>
        <v/>
      </c>
      <c r="BR279" s="9" t="str">
        <f t="shared" si="112"/>
        <v/>
      </c>
      <c r="BS279" s="9" t="str">
        <f t="shared" si="112"/>
        <v/>
      </c>
      <c r="BT279" s="9" t="str">
        <f t="shared" si="112"/>
        <v/>
      </c>
      <c r="BU279" s="9" t="str">
        <f t="shared" si="112"/>
        <v/>
      </c>
      <c r="BV279" s="9" t="str">
        <f t="shared" si="112"/>
        <v/>
      </c>
      <c r="BW279" s="9" t="str">
        <f t="shared" si="112"/>
        <v/>
      </c>
      <c r="BX279" s="9" t="str">
        <f t="shared" si="112"/>
        <v/>
      </c>
      <c r="BY279" s="9" t="str">
        <f t="shared" si="112"/>
        <v/>
      </c>
      <c r="BZ279" s="9" t="str">
        <f t="shared" si="112"/>
        <v/>
      </c>
    </row>
    <row r="280" spans="1:78" x14ac:dyDescent="0.25">
      <c r="A280" s="6">
        <v>487</v>
      </c>
      <c r="B280" s="3"/>
      <c r="C280" s="3">
        <v>1</v>
      </c>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v>1</v>
      </c>
      <c r="AH280" s="7">
        <f>SUMPRODUCT(MAX((Table1[post_position])*(Table1[topic_id]=$A280)))</f>
        <v>3</v>
      </c>
      <c r="AI280" s="7" t="str">
        <f>"http://chandoo.org/forums/topic/"&amp;VLOOKUP(A280,'All Topics Data'!$A$2:$C$1243,3,FALSE)</f>
        <v>http://chandoo.org/forums/topic/how-to-change-font-style-and-size-for-the-entire-workbook-using-vba</v>
      </c>
      <c r="AJ280" s="7" t="str">
        <f>LEFT(VLOOKUP(A280,'All Topics Data'!$A$2:$C$1243,2,FALSE),40)&amp;REPT("…",LEN(VLOOKUP(A280,'All Topics Data'!$A$2:$C$1243,2,FALSE))&gt;40)</f>
        <v>How to change font style and size for th…</v>
      </c>
      <c r="AK280" s="9">
        <f t="shared" si="93"/>
        <v>0</v>
      </c>
      <c r="AL280" s="9">
        <f t="shared" si="113"/>
        <v>1</v>
      </c>
      <c r="AM280" s="9">
        <f t="shared" si="113"/>
        <v>0</v>
      </c>
      <c r="AN280" s="9" t="str">
        <f t="shared" si="113"/>
        <v/>
      </c>
      <c r="AO280" s="9" t="str">
        <f t="shared" si="113"/>
        <v/>
      </c>
      <c r="AP280" s="9" t="str">
        <f t="shared" si="113"/>
        <v/>
      </c>
      <c r="AQ280" s="9" t="str">
        <f t="shared" si="113"/>
        <v/>
      </c>
      <c r="AR280" s="9" t="str">
        <f t="shared" si="113"/>
        <v/>
      </c>
      <c r="AS280" s="9" t="str">
        <f t="shared" si="113"/>
        <v/>
      </c>
      <c r="AT280" s="9" t="str">
        <f t="shared" si="113"/>
        <v/>
      </c>
      <c r="AU280" s="9" t="str">
        <f t="shared" si="110"/>
        <v/>
      </c>
      <c r="AV280" s="9" t="str">
        <f t="shared" si="110"/>
        <v/>
      </c>
      <c r="AW280" s="9" t="str">
        <f t="shared" si="110"/>
        <v/>
      </c>
      <c r="AX280" s="9" t="str">
        <f t="shared" si="110"/>
        <v/>
      </c>
      <c r="AY280" s="9" t="str">
        <f t="shared" si="110"/>
        <v/>
      </c>
      <c r="AZ280" s="9" t="str">
        <f t="shared" si="110"/>
        <v/>
      </c>
      <c r="BA280" s="9" t="str">
        <f t="shared" si="110"/>
        <v/>
      </c>
      <c r="BB280" s="9" t="str">
        <f t="shared" si="110"/>
        <v/>
      </c>
      <c r="BC280" s="9" t="str">
        <f t="shared" si="110"/>
        <v/>
      </c>
      <c r="BD280" s="9" t="str">
        <f t="shared" si="110"/>
        <v/>
      </c>
      <c r="BE280" s="9" t="str">
        <f t="shared" si="111"/>
        <v/>
      </c>
      <c r="BF280" s="9" t="str">
        <f t="shared" si="111"/>
        <v/>
      </c>
      <c r="BG280" s="9" t="str">
        <f t="shared" si="111"/>
        <v/>
      </c>
      <c r="BH280" s="9" t="str">
        <f t="shared" si="111"/>
        <v/>
      </c>
      <c r="BI280" s="9" t="str">
        <f t="shared" si="111"/>
        <v/>
      </c>
      <c r="BJ280" s="9" t="str">
        <f t="shared" si="111"/>
        <v/>
      </c>
      <c r="BK280" s="9" t="str">
        <f t="shared" si="111"/>
        <v/>
      </c>
      <c r="BL280" s="9" t="str">
        <f t="shared" si="111"/>
        <v/>
      </c>
      <c r="BM280" s="9" t="str">
        <f t="shared" si="111"/>
        <v/>
      </c>
      <c r="BN280" s="9" t="str">
        <f t="shared" si="111"/>
        <v/>
      </c>
      <c r="BO280" s="9" t="str">
        <f t="shared" si="112"/>
        <v/>
      </c>
      <c r="BP280" s="9" t="str">
        <f t="shared" si="112"/>
        <v/>
      </c>
      <c r="BQ280" s="9" t="str">
        <f t="shared" si="112"/>
        <v/>
      </c>
      <c r="BR280" s="9" t="str">
        <f t="shared" si="112"/>
        <v/>
      </c>
      <c r="BS280" s="9" t="str">
        <f t="shared" si="112"/>
        <v/>
      </c>
      <c r="BT280" s="9" t="str">
        <f t="shared" si="112"/>
        <v/>
      </c>
      <c r="BU280" s="9" t="str">
        <f t="shared" si="112"/>
        <v/>
      </c>
      <c r="BV280" s="9" t="str">
        <f t="shared" si="112"/>
        <v/>
      </c>
      <c r="BW280" s="9" t="str">
        <f t="shared" si="112"/>
        <v/>
      </c>
      <c r="BX280" s="9" t="str">
        <f t="shared" si="112"/>
        <v/>
      </c>
      <c r="BY280" s="9" t="str">
        <f t="shared" si="112"/>
        <v/>
      </c>
      <c r="BZ280" s="9" t="str">
        <f t="shared" si="112"/>
        <v/>
      </c>
    </row>
    <row r="281" spans="1:78" x14ac:dyDescent="0.25">
      <c r="A281" s="6">
        <v>488</v>
      </c>
      <c r="B281" s="3"/>
      <c r="C281" s="3">
        <v>1</v>
      </c>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v>1</v>
      </c>
      <c r="AH281" s="7">
        <f>SUMPRODUCT(MAX((Table1[post_position])*(Table1[topic_id]=$A281)))</f>
        <v>3</v>
      </c>
      <c r="AI281" s="7" t="str">
        <f>"http://chandoo.org/forums/topic/"&amp;VLOOKUP(A281,'All Topics Data'!$A$2:$C$1243,3,FALSE)</f>
        <v>http://chandoo.org/forums/topic/dcount-function</v>
      </c>
      <c r="AJ281" s="7" t="str">
        <f>LEFT(VLOOKUP(A281,'All Topics Data'!$A$2:$C$1243,2,FALSE),40)&amp;REPT("…",LEN(VLOOKUP(A281,'All Topics Data'!$A$2:$C$1243,2,FALSE))&gt;40)</f>
        <v>Dcount function</v>
      </c>
      <c r="AK281" s="9">
        <f t="shared" si="93"/>
        <v>0</v>
      </c>
      <c r="AL281" s="9">
        <f t="shared" si="113"/>
        <v>1</v>
      </c>
      <c r="AM281" s="9">
        <f t="shared" si="113"/>
        <v>0</v>
      </c>
      <c r="AN281" s="9" t="str">
        <f t="shared" si="113"/>
        <v/>
      </c>
      <c r="AO281" s="9" t="str">
        <f t="shared" si="113"/>
        <v/>
      </c>
      <c r="AP281" s="9" t="str">
        <f t="shared" si="113"/>
        <v/>
      </c>
      <c r="AQ281" s="9" t="str">
        <f t="shared" si="113"/>
        <v/>
      </c>
      <c r="AR281" s="9" t="str">
        <f t="shared" si="113"/>
        <v/>
      </c>
      <c r="AS281" s="9" t="str">
        <f t="shared" si="113"/>
        <v/>
      </c>
      <c r="AT281" s="9" t="str">
        <f t="shared" si="113"/>
        <v/>
      </c>
      <c r="AU281" s="9" t="str">
        <f t="shared" si="110"/>
        <v/>
      </c>
      <c r="AV281" s="9" t="str">
        <f t="shared" si="110"/>
        <v/>
      </c>
      <c r="AW281" s="9" t="str">
        <f t="shared" si="110"/>
        <v/>
      </c>
      <c r="AX281" s="9" t="str">
        <f t="shared" si="110"/>
        <v/>
      </c>
      <c r="AY281" s="9" t="str">
        <f t="shared" si="110"/>
        <v/>
      </c>
      <c r="AZ281" s="9" t="str">
        <f t="shared" si="110"/>
        <v/>
      </c>
      <c r="BA281" s="9" t="str">
        <f t="shared" si="110"/>
        <v/>
      </c>
      <c r="BB281" s="9" t="str">
        <f t="shared" si="110"/>
        <v/>
      </c>
      <c r="BC281" s="9" t="str">
        <f t="shared" si="110"/>
        <v/>
      </c>
      <c r="BD281" s="9" t="str">
        <f t="shared" si="110"/>
        <v/>
      </c>
      <c r="BE281" s="9" t="str">
        <f t="shared" si="111"/>
        <v/>
      </c>
      <c r="BF281" s="9" t="str">
        <f t="shared" si="111"/>
        <v/>
      </c>
      <c r="BG281" s="9" t="str">
        <f t="shared" si="111"/>
        <v/>
      </c>
      <c r="BH281" s="9" t="str">
        <f t="shared" si="111"/>
        <v/>
      </c>
      <c r="BI281" s="9" t="str">
        <f t="shared" si="111"/>
        <v/>
      </c>
      <c r="BJ281" s="9" t="str">
        <f t="shared" si="111"/>
        <v/>
      </c>
      <c r="BK281" s="9" t="str">
        <f t="shared" si="111"/>
        <v/>
      </c>
      <c r="BL281" s="9" t="str">
        <f t="shared" si="111"/>
        <v/>
      </c>
      <c r="BM281" s="9" t="str">
        <f t="shared" si="111"/>
        <v/>
      </c>
      <c r="BN281" s="9" t="str">
        <f t="shared" si="111"/>
        <v/>
      </c>
      <c r="BO281" s="9" t="str">
        <f t="shared" si="112"/>
        <v/>
      </c>
      <c r="BP281" s="9" t="str">
        <f t="shared" si="112"/>
        <v/>
      </c>
      <c r="BQ281" s="9" t="str">
        <f t="shared" si="112"/>
        <v/>
      </c>
      <c r="BR281" s="9" t="str">
        <f t="shared" si="112"/>
        <v/>
      </c>
      <c r="BS281" s="9" t="str">
        <f t="shared" si="112"/>
        <v/>
      </c>
      <c r="BT281" s="9" t="str">
        <f t="shared" si="112"/>
        <v/>
      </c>
      <c r="BU281" s="9" t="str">
        <f t="shared" si="112"/>
        <v/>
      </c>
      <c r="BV281" s="9" t="str">
        <f t="shared" si="112"/>
        <v/>
      </c>
      <c r="BW281" s="9" t="str">
        <f t="shared" si="112"/>
        <v/>
      </c>
      <c r="BX281" s="9" t="str">
        <f t="shared" si="112"/>
        <v/>
      </c>
      <c r="BY281" s="9" t="str">
        <f t="shared" si="112"/>
        <v/>
      </c>
      <c r="BZ281" s="9" t="str">
        <f t="shared" si="112"/>
        <v/>
      </c>
    </row>
    <row r="282" spans="1:78" x14ac:dyDescent="0.25">
      <c r="A282" s="6">
        <v>492</v>
      </c>
      <c r="B282" s="3"/>
      <c r="C282" s="3">
        <v>1</v>
      </c>
      <c r="D282" s="3"/>
      <c r="E282" s="3">
        <v>1</v>
      </c>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v>2</v>
      </c>
      <c r="AH282" s="7">
        <f>SUMPRODUCT(MAX((Table1[post_position])*(Table1[topic_id]=$A282)))</f>
        <v>4</v>
      </c>
      <c r="AI282" s="7" t="str">
        <f>"http://chandoo.org/forums/topic/"&amp;VLOOKUP(A282,'All Topics Data'!$A$2:$C$1243,3,FALSE)</f>
        <v>http://chandoo.org/forums/topic/correlation-question</v>
      </c>
      <c r="AJ282" s="7" t="str">
        <f>LEFT(VLOOKUP(A282,'All Topics Data'!$A$2:$C$1243,2,FALSE),40)&amp;REPT("…",LEN(VLOOKUP(A282,'All Topics Data'!$A$2:$C$1243,2,FALSE))&gt;40)</f>
        <v>Correlation Question</v>
      </c>
      <c r="AK282" s="9">
        <f t="shared" si="93"/>
        <v>0</v>
      </c>
      <c r="AL282" s="9">
        <f t="shared" si="113"/>
        <v>1</v>
      </c>
      <c r="AM282" s="9">
        <f t="shared" si="113"/>
        <v>0</v>
      </c>
      <c r="AN282" s="9">
        <f t="shared" si="113"/>
        <v>1</v>
      </c>
      <c r="AO282" s="9" t="str">
        <f t="shared" si="113"/>
        <v/>
      </c>
      <c r="AP282" s="9" t="str">
        <f t="shared" si="113"/>
        <v/>
      </c>
      <c r="AQ282" s="9" t="str">
        <f t="shared" si="113"/>
        <v/>
      </c>
      <c r="AR282" s="9" t="str">
        <f t="shared" si="113"/>
        <v/>
      </c>
      <c r="AS282" s="9" t="str">
        <f t="shared" si="113"/>
        <v/>
      </c>
      <c r="AT282" s="9" t="str">
        <f t="shared" si="113"/>
        <v/>
      </c>
      <c r="AU282" s="9" t="str">
        <f t="shared" ref="AU282:BD291" si="114">IF(AU$4&lt;=$AH282,IFERROR(GETPIVOTDATA("Hui Reply?",$A$4,"topic_id",$A282,"post_position",AU$4),0),"")</f>
        <v/>
      </c>
      <c r="AV282" s="9" t="str">
        <f t="shared" si="114"/>
        <v/>
      </c>
      <c r="AW282" s="9" t="str">
        <f t="shared" si="114"/>
        <v/>
      </c>
      <c r="AX282" s="9" t="str">
        <f t="shared" si="114"/>
        <v/>
      </c>
      <c r="AY282" s="9" t="str">
        <f t="shared" si="114"/>
        <v/>
      </c>
      <c r="AZ282" s="9" t="str">
        <f t="shared" si="114"/>
        <v/>
      </c>
      <c r="BA282" s="9" t="str">
        <f t="shared" si="114"/>
        <v/>
      </c>
      <c r="BB282" s="9" t="str">
        <f t="shared" si="114"/>
        <v/>
      </c>
      <c r="BC282" s="9" t="str">
        <f t="shared" si="114"/>
        <v/>
      </c>
      <c r="BD282" s="9" t="str">
        <f t="shared" si="114"/>
        <v/>
      </c>
      <c r="BE282" s="9" t="str">
        <f t="shared" ref="BE282:BN291" si="115">IF(BE$4&lt;=$AH282,IFERROR(GETPIVOTDATA("Hui Reply?",$A$4,"topic_id",$A282,"post_position",BE$4),0),"")</f>
        <v/>
      </c>
      <c r="BF282" s="9" t="str">
        <f t="shared" si="115"/>
        <v/>
      </c>
      <c r="BG282" s="9" t="str">
        <f t="shared" si="115"/>
        <v/>
      </c>
      <c r="BH282" s="9" t="str">
        <f t="shared" si="115"/>
        <v/>
      </c>
      <c r="BI282" s="9" t="str">
        <f t="shared" si="115"/>
        <v/>
      </c>
      <c r="BJ282" s="9" t="str">
        <f t="shared" si="115"/>
        <v/>
      </c>
      <c r="BK282" s="9" t="str">
        <f t="shared" si="115"/>
        <v/>
      </c>
      <c r="BL282" s="9" t="str">
        <f t="shared" si="115"/>
        <v/>
      </c>
      <c r="BM282" s="9" t="str">
        <f t="shared" si="115"/>
        <v/>
      </c>
      <c r="BN282" s="9" t="str">
        <f t="shared" si="115"/>
        <v/>
      </c>
      <c r="BO282" s="9" t="str">
        <f t="shared" ref="BO282:BZ291" si="116">IF(BO$4&lt;=$AH282,IFERROR(GETPIVOTDATA("Hui Reply?",$A$4,"topic_id",$A282,"post_position",BO$4),0),"")</f>
        <v/>
      </c>
      <c r="BP282" s="9" t="str">
        <f t="shared" si="116"/>
        <v/>
      </c>
      <c r="BQ282" s="9" t="str">
        <f t="shared" si="116"/>
        <v/>
      </c>
      <c r="BR282" s="9" t="str">
        <f t="shared" si="116"/>
        <v/>
      </c>
      <c r="BS282" s="9" t="str">
        <f t="shared" si="116"/>
        <v/>
      </c>
      <c r="BT282" s="9" t="str">
        <f t="shared" si="116"/>
        <v/>
      </c>
      <c r="BU282" s="9" t="str">
        <f t="shared" si="116"/>
        <v/>
      </c>
      <c r="BV282" s="9" t="str">
        <f t="shared" si="116"/>
        <v/>
      </c>
      <c r="BW282" s="9" t="str">
        <f t="shared" si="116"/>
        <v/>
      </c>
      <c r="BX282" s="9" t="str">
        <f t="shared" si="116"/>
        <v/>
      </c>
      <c r="BY282" s="9" t="str">
        <f t="shared" si="116"/>
        <v/>
      </c>
      <c r="BZ282" s="9" t="str">
        <f t="shared" si="116"/>
        <v/>
      </c>
    </row>
    <row r="283" spans="1:78" x14ac:dyDescent="0.25">
      <c r="A283" s="6">
        <v>493</v>
      </c>
      <c r="B283" s="3"/>
      <c r="C283" s="3">
        <v>1</v>
      </c>
      <c r="D283" s="3"/>
      <c r="E283" s="3">
        <v>1</v>
      </c>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v>2</v>
      </c>
      <c r="AH283" s="7">
        <f>SUMPRODUCT(MAX((Table1[post_position])*(Table1[topic_id]=$A283)))</f>
        <v>6</v>
      </c>
      <c r="AI283" s="7" t="str">
        <f>"http://chandoo.org/forums/topic/"&amp;VLOOKUP(A283,'All Topics Data'!$A$2:$C$1243,3,FALSE)</f>
        <v>http://chandoo.org/forums/topic/have-excel-count-in-a-rota-to-determine-number-of-staff-on-duty-by-grade</v>
      </c>
      <c r="AJ283" s="7" t="str">
        <f>LEFT(VLOOKUP(A283,'All Topics Data'!$A$2:$C$1243,2,FALSE),40)&amp;REPT("…",LEN(VLOOKUP(A283,'All Topics Data'!$A$2:$C$1243,2,FALSE))&gt;40)</f>
        <v>Have Excel count in a rota to determine …</v>
      </c>
      <c r="AK283" s="9">
        <f t="shared" si="93"/>
        <v>0</v>
      </c>
      <c r="AL283" s="9">
        <f t="shared" ref="AL283:AT292" si="117">IF(AL$4&lt;=$AH283,IFERROR(GETPIVOTDATA("Hui Reply?",$A$4,"topic_id",$A283,"post_position",AL$4),0),"")</f>
        <v>1</v>
      </c>
      <c r="AM283" s="9">
        <f t="shared" si="117"/>
        <v>0</v>
      </c>
      <c r="AN283" s="9">
        <f t="shared" si="117"/>
        <v>1</v>
      </c>
      <c r="AO283" s="9">
        <f t="shared" si="117"/>
        <v>0</v>
      </c>
      <c r="AP283" s="9">
        <f t="shared" si="117"/>
        <v>0</v>
      </c>
      <c r="AQ283" s="9" t="str">
        <f t="shared" si="117"/>
        <v/>
      </c>
      <c r="AR283" s="9" t="str">
        <f t="shared" si="117"/>
        <v/>
      </c>
      <c r="AS283" s="9" t="str">
        <f t="shared" si="117"/>
        <v/>
      </c>
      <c r="AT283" s="9" t="str">
        <f t="shared" si="117"/>
        <v/>
      </c>
      <c r="AU283" s="9" t="str">
        <f t="shared" si="114"/>
        <v/>
      </c>
      <c r="AV283" s="9" t="str">
        <f t="shared" si="114"/>
        <v/>
      </c>
      <c r="AW283" s="9" t="str">
        <f t="shared" si="114"/>
        <v/>
      </c>
      <c r="AX283" s="9" t="str">
        <f t="shared" si="114"/>
        <v/>
      </c>
      <c r="AY283" s="9" t="str">
        <f t="shared" si="114"/>
        <v/>
      </c>
      <c r="AZ283" s="9" t="str">
        <f t="shared" si="114"/>
        <v/>
      </c>
      <c r="BA283" s="9" t="str">
        <f t="shared" si="114"/>
        <v/>
      </c>
      <c r="BB283" s="9" t="str">
        <f t="shared" si="114"/>
        <v/>
      </c>
      <c r="BC283" s="9" t="str">
        <f t="shared" si="114"/>
        <v/>
      </c>
      <c r="BD283" s="9" t="str">
        <f t="shared" si="114"/>
        <v/>
      </c>
      <c r="BE283" s="9" t="str">
        <f t="shared" si="115"/>
        <v/>
      </c>
      <c r="BF283" s="9" t="str">
        <f t="shared" si="115"/>
        <v/>
      </c>
      <c r="BG283" s="9" t="str">
        <f t="shared" si="115"/>
        <v/>
      </c>
      <c r="BH283" s="9" t="str">
        <f t="shared" si="115"/>
        <v/>
      </c>
      <c r="BI283" s="9" t="str">
        <f t="shared" si="115"/>
        <v/>
      </c>
      <c r="BJ283" s="9" t="str">
        <f t="shared" si="115"/>
        <v/>
      </c>
      <c r="BK283" s="9" t="str">
        <f t="shared" si="115"/>
        <v/>
      </c>
      <c r="BL283" s="9" t="str">
        <f t="shared" si="115"/>
        <v/>
      </c>
      <c r="BM283" s="9" t="str">
        <f t="shared" si="115"/>
        <v/>
      </c>
      <c r="BN283" s="9" t="str">
        <f t="shared" si="115"/>
        <v/>
      </c>
      <c r="BO283" s="9" t="str">
        <f t="shared" si="116"/>
        <v/>
      </c>
      <c r="BP283" s="9" t="str">
        <f t="shared" si="116"/>
        <v/>
      </c>
      <c r="BQ283" s="9" t="str">
        <f t="shared" si="116"/>
        <v/>
      </c>
      <c r="BR283" s="9" t="str">
        <f t="shared" si="116"/>
        <v/>
      </c>
      <c r="BS283" s="9" t="str">
        <f t="shared" si="116"/>
        <v/>
      </c>
      <c r="BT283" s="9" t="str">
        <f t="shared" si="116"/>
        <v/>
      </c>
      <c r="BU283" s="9" t="str">
        <f t="shared" si="116"/>
        <v/>
      </c>
      <c r="BV283" s="9" t="str">
        <f t="shared" si="116"/>
        <v/>
      </c>
      <c r="BW283" s="9" t="str">
        <f t="shared" si="116"/>
        <v/>
      </c>
      <c r="BX283" s="9" t="str">
        <f t="shared" si="116"/>
        <v/>
      </c>
      <c r="BY283" s="9" t="str">
        <f t="shared" si="116"/>
        <v/>
      </c>
      <c r="BZ283" s="9" t="str">
        <f t="shared" si="116"/>
        <v/>
      </c>
    </row>
    <row r="284" spans="1:78" x14ac:dyDescent="0.25">
      <c r="A284" s="6">
        <v>495</v>
      </c>
      <c r="B284" s="3"/>
      <c r="C284" s="3">
        <v>1</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v>1</v>
      </c>
      <c r="AH284" s="7">
        <f>SUMPRODUCT(MAX((Table1[post_position])*(Table1[topic_id]=$A284)))</f>
        <v>4</v>
      </c>
      <c r="AI284" s="7" t="str">
        <f>"http://chandoo.org/forums/topic/"&amp;VLOOKUP(A284,'All Topics Data'!$A$2:$C$1243,3,FALSE)</f>
        <v>http://chandoo.org/forums/topic/validating-the-availability-of-a-numbera1-in-a-range-b1c1</v>
      </c>
      <c r="AJ284" s="7" t="str">
        <f>LEFT(VLOOKUP(A284,'All Topics Data'!$A$2:$C$1243,2,FALSE),40)&amp;REPT("…",LEN(VLOOKUP(A284,'All Topics Data'!$A$2:$C$1243,2,FALSE))&gt;40)</f>
        <v>Validating the availability of  a number…</v>
      </c>
      <c r="AK284" s="9">
        <f t="shared" si="93"/>
        <v>0</v>
      </c>
      <c r="AL284" s="9">
        <f t="shared" si="117"/>
        <v>1</v>
      </c>
      <c r="AM284" s="9">
        <f t="shared" si="117"/>
        <v>0</v>
      </c>
      <c r="AN284" s="9">
        <f t="shared" si="117"/>
        <v>0</v>
      </c>
      <c r="AO284" s="9" t="str">
        <f t="shared" si="117"/>
        <v/>
      </c>
      <c r="AP284" s="9" t="str">
        <f t="shared" si="117"/>
        <v/>
      </c>
      <c r="AQ284" s="9" t="str">
        <f t="shared" si="117"/>
        <v/>
      </c>
      <c r="AR284" s="9" t="str">
        <f t="shared" si="117"/>
        <v/>
      </c>
      <c r="AS284" s="9" t="str">
        <f t="shared" si="117"/>
        <v/>
      </c>
      <c r="AT284" s="9" t="str">
        <f t="shared" si="117"/>
        <v/>
      </c>
      <c r="AU284" s="9" t="str">
        <f t="shared" si="114"/>
        <v/>
      </c>
      <c r="AV284" s="9" t="str">
        <f t="shared" si="114"/>
        <v/>
      </c>
      <c r="AW284" s="9" t="str">
        <f t="shared" si="114"/>
        <v/>
      </c>
      <c r="AX284" s="9" t="str">
        <f t="shared" si="114"/>
        <v/>
      </c>
      <c r="AY284" s="9" t="str">
        <f t="shared" si="114"/>
        <v/>
      </c>
      <c r="AZ284" s="9" t="str">
        <f t="shared" si="114"/>
        <v/>
      </c>
      <c r="BA284" s="9" t="str">
        <f t="shared" si="114"/>
        <v/>
      </c>
      <c r="BB284" s="9" t="str">
        <f t="shared" si="114"/>
        <v/>
      </c>
      <c r="BC284" s="9" t="str">
        <f t="shared" si="114"/>
        <v/>
      </c>
      <c r="BD284" s="9" t="str">
        <f t="shared" si="114"/>
        <v/>
      </c>
      <c r="BE284" s="9" t="str">
        <f t="shared" si="115"/>
        <v/>
      </c>
      <c r="BF284" s="9" t="str">
        <f t="shared" si="115"/>
        <v/>
      </c>
      <c r="BG284" s="9" t="str">
        <f t="shared" si="115"/>
        <v/>
      </c>
      <c r="BH284" s="9" t="str">
        <f t="shared" si="115"/>
        <v/>
      </c>
      <c r="BI284" s="9" t="str">
        <f t="shared" si="115"/>
        <v/>
      </c>
      <c r="BJ284" s="9" t="str">
        <f t="shared" si="115"/>
        <v/>
      </c>
      <c r="BK284" s="9" t="str">
        <f t="shared" si="115"/>
        <v/>
      </c>
      <c r="BL284" s="9" t="str">
        <f t="shared" si="115"/>
        <v/>
      </c>
      <c r="BM284" s="9" t="str">
        <f t="shared" si="115"/>
        <v/>
      </c>
      <c r="BN284" s="9" t="str">
        <f t="shared" si="115"/>
        <v/>
      </c>
      <c r="BO284" s="9" t="str">
        <f t="shared" si="116"/>
        <v/>
      </c>
      <c r="BP284" s="9" t="str">
        <f t="shared" si="116"/>
        <v/>
      </c>
      <c r="BQ284" s="9" t="str">
        <f t="shared" si="116"/>
        <v/>
      </c>
      <c r="BR284" s="9" t="str">
        <f t="shared" si="116"/>
        <v/>
      </c>
      <c r="BS284" s="9" t="str">
        <f t="shared" si="116"/>
        <v/>
      </c>
      <c r="BT284" s="9" t="str">
        <f t="shared" si="116"/>
        <v/>
      </c>
      <c r="BU284" s="9" t="str">
        <f t="shared" si="116"/>
        <v/>
      </c>
      <c r="BV284" s="9" t="str">
        <f t="shared" si="116"/>
        <v/>
      </c>
      <c r="BW284" s="9" t="str">
        <f t="shared" si="116"/>
        <v/>
      </c>
      <c r="BX284" s="9" t="str">
        <f t="shared" si="116"/>
        <v/>
      </c>
      <c r="BY284" s="9" t="str">
        <f t="shared" si="116"/>
        <v/>
      </c>
      <c r="BZ284" s="9" t="str">
        <f t="shared" si="116"/>
        <v/>
      </c>
    </row>
    <row r="285" spans="1:78" x14ac:dyDescent="0.25">
      <c r="A285" s="6">
        <v>497</v>
      </c>
      <c r="B285" s="3"/>
      <c r="C285" s="3">
        <v>1</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v>1</v>
      </c>
      <c r="AH285" s="7">
        <f>SUMPRODUCT(MAX((Table1[post_position])*(Table1[topic_id]=$A285)))</f>
        <v>3</v>
      </c>
      <c r="AI285" s="7" t="str">
        <f>"http://chandoo.org/forums/topic/"&amp;VLOOKUP(A285,'All Topics Data'!$A$2:$C$1243,3,FALSE)</f>
        <v>http://chandoo.org/forums/topic/large-excel-file-problems</v>
      </c>
      <c r="AJ285" s="7" t="str">
        <f>LEFT(VLOOKUP(A285,'All Topics Data'!$A$2:$C$1243,2,FALSE),40)&amp;REPT("…",LEN(VLOOKUP(A285,'All Topics Data'!$A$2:$C$1243,2,FALSE))&gt;40)</f>
        <v>Large Excel File Problems</v>
      </c>
      <c r="AK285" s="9">
        <f t="shared" si="93"/>
        <v>0</v>
      </c>
      <c r="AL285" s="9">
        <f t="shared" si="117"/>
        <v>1</v>
      </c>
      <c r="AM285" s="9">
        <f t="shared" si="117"/>
        <v>0</v>
      </c>
      <c r="AN285" s="9" t="str">
        <f t="shared" si="117"/>
        <v/>
      </c>
      <c r="AO285" s="9" t="str">
        <f t="shared" si="117"/>
        <v/>
      </c>
      <c r="AP285" s="9" t="str">
        <f t="shared" si="117"/>
        <v/>
      </c>
      <c r="AQ285" s="9" t="str">
        <f t="shared" si="117"/>
        <v/>
      </c>
      <c r="AR285" s="9" t="str">
        <f t="shared" si="117"/>
        <v/>
      </c>
      <c r="AS285" s="9" t="str">
        <f t="shared" si="117"/>
        <v/>
      </c>
      <c r="AT285" s="9" t="str">
        <f t="shared" si="117"/>
        <v/>
      </c>
      <c r="AU285" s="9" t="str">
        <f t="shared" si="114"/>
        <v/>
      </c>
      <c r="AV285" s="9" t="str">
        <f t="shared" si="114"/>
        <v/>
      </c>
      <c r="AW285" s="9" t="str">
        <f t="shared" si="114"/>
        <v/>
      </c>
      <c r="AX285" s="9" t="str">
        <f t="shared" si="114"/>
        <v/>
      </c>
      <c r="AY285" s="9" t="str">
        <f t="shared" si="114"/>
        <v/>
      </c>
      <c r="AZ285" s="9" t="str">
        <f t="shared" si="114"/>
        <v/>
      </c>
      <c r="BA285" s="9" t="str">
        <f t="shared" si="114"/>
        <v/>
      </c>
      <c r="BB285" s="9" t="str">
        <f t="shared" si="114"/>
        <v/>
      </c>
      <c r="BC285" s="9" t="str">
        <f t="shared" si="114"/>
        <v/>
      </c>
      <c r="BD285" s="9" t="str">
        <f t="shared" si="114"/>
        <v/>
      </c>
      <c r="BE285" s="9" t="str">
        <f t="shared" si="115"/>
        <v/>
      </c>
      <c r="BF285" s="9" t="str">
        <f t="shared" si="115"/>
        <v/>
      </c>
      <c r="BG285" s="9" t="str">
        <f t="shared" si="115"/>
        <v/>
      </c>
      <c r="BH285" s="9" t="str">
        <f t="shared" si="115"/>
        <v/>
      </c>
      <c r="BI285" s="9" t="str">
        <f t="shared" si="115"/>
        <v/>
      </c>
      <c r="BJ285" s="9" t="str">
        <f t="shared" si="115"/>
        <v/>
      </c>
      <c r="BK285" s="9" t="str">
        <f t="shared" si="115"/>
        <v/>
      </c>
      <c r="BL285" s="9" t="str">
        <f t="shared" si="115"/>
        <v/>
      </c>
      <c r="BM285" s="9" t="str">
        <f t="shared" si="115"/>
        <v/>
      </c>
      <c r="BN285" s="9" t="str">
        <f t="shared" si="115"/>
        <v/>
      </c>
      <c r="BO285" s="9" t="str">
        <f t="shared" si="116"/>
        <v/>
      </c>
      <c r="BP285" s="9" t="str">
        <f t="shared" si="116"/>
        <v/>
      </c>
      <c r="BQ285" s="9" t="str">
        <f t="shared" si="116"/>
        <v/>
      </c>
      <c r="BR285" s="9" t="str">
        <f t="shared" si="116"/>
        <v/>
      </c>
      <c r="BS285" s="9" t="str">
        <f t="shared" si="116"/>
        <v/>
      </c>
      <c r="BT285" s="9" t="str">
        <f t="shared" si="116"/>
        <v/>
      </c>
      <c r="BU285" s="9" t="str">
        <f t="shared" si="116"/>
        <v/>
      </c>
      <c r="BV285" s="9" t="str">
        <f t="shared" si="116"/>
        <v/>
      </c>
      <c r="BW285" s="9" t="str">
        <f t="shared" si="116"/>
        <v/>
      </c>
      <c r="BX285" s="9" t="str">
        <f t="shared" si="116"/>
        <v/>
      </c>
      <c r="BY285" s="9" t="str">
        <f t="shared" si="116"/>
        <v/>
      </c>
      <c r="BZ285" s="9" t="str">
        <f t="shared" si="116"/>
        <v/>
      </c>
    </row>
    <row r="286" spans="1:78" x14ac:dyDescent="0.25">
      <c r="A286" s="6">
        <v>500</v>
      </c>
      <c r="B286" s="3"/>
      <c r="C286" s="3">
        <v>1</v>
      </c>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v>1</v>
      </c>
      <c r="AH286" s="7">
        <f>SUMPRODUCT(MAX((Table1[post_position])*(Table1[topic_id]=$A286)))</f>
        <v>2</v>
      </c>
      <c r="AI286" s="7" t="str">
        <f>"http://chandoo.org/forums/topic/"&amp;VLOOKUP(A286,'All Topics Data'!$A$2:$C$1243,3,FALSE)</f>
        <v>http://chandoo.org/forums/topic/listing-conditional-formatting-rules-for-worksheet</v>
      </c>
      <c r="AJ286" s="7" t="str">
        <f>LEFT(VLOOKUP(A286,'All Topics Data'!$A$2:$C$1243,2,FALSE),40)&amp;REPT("…",LEN(VLOOKUP(A286,'All Topics Data'!$A$2:$C$1243,2,FALSE))&gt;40)</f>
        <v>Listing Conditional Formatting Rules for…</v>
      </c>
      <c r="AK286" s="9">
        <f t="shared" si="93"/>
        <v>0</v>
      </c>
      <c r="AL286" s="9">
        <f t="shared" si="117"/>
        <v>1</v>
      </c>
      <c r="AM286" s="9" t="str">
        <f t="shared" si="117"/>
        <v/>
      </c>
      <c r="AN286" s="9" t="str">
        <f t="shared" si="117"/>
        <v/>
      </c>
      <c r="AO286" s="9" t="str">
        <f t="shared" si="117"/>
        <v/>
      </c>
      <c r="AP286" s="9" t="str">
        <f t="shared" si="117"/>
        <v/>
      </c>
      <c r="AQ286" s="9" t="str">
        <f t="shared" si="117"/>
        <v/>
      </c>
      <c r="AR286" s="9" t="str">
        <f t="shared" si="117"/>
        <v/>
      </c>
      <c r="AS286" s="9" t="str">
        <f t="shared" si="117"/>
        <v/>
      </c>
      <c r="AT286" s="9" t="str">
        <f t="shared" si="117"/>
        <v/>
      </c>
      <c r="AU286" s="9" t="str">
        <f t="shared" si="114"/>
        <v/>
      </c>
      <c r="AV286" s="9" t="str">
        <f t="shared" si="114"/>
        <v/>
      </c>
      <c r="AW286" s="9" t="str">
        <f t="shared" si="114"/>
        <v/>
      </c>
      <c r="AX286" s="9" t="str">
        <f t="shared" si="114"/>
        <v/>
      </c>
      <c r="AY286" s="9" t="str">
        <f t="shared" si="114"/>
        <v/>
      </c>
      <c r="AZ286" s="9" t="str">
        <f t="shared" si="114"/>
        <v/>
      </c>
      <c r="BA286" s="9" t="str">
        <f t="shared" si="114"/>
        <v/>
      </c>
      <c r="BB286" s="9" t="str">
        <f t="shared" si="114"/>
        <v/>
      </c>
      <c r="BC286" s="9" t="str">
        <f t="shared" si="114"/>
        <v/>
      </c>
      <c r="BD286" s="9" t="str">
        <f t="shared" si="114"/>
        <v/>
      </c>
      <c r="BE286" s="9" t="str">
        <f t="shared" si="115"/>
        <v/>
      </c>
      <c r="BF286" s="9" t="str">
        <f t="shared" si="115"/>
        <v/>
      </c>
      <c r="BG286" s="9" t="str">
        <f t="shared" si="115"/>
        <v/>
      </c>
      <c r="BH286" s="9" t="str">
        <f t="shared" si="115"/>
        <v/>
      </c>
      <c r="BI286" s="9" t="str">
        <f t="shared" si="115"/>
        <v/>
      </c>
      <c r="BJ286" s="9" t="str">
        <f t="shared" si="115"/>
        <v/>
      </c>
      <c r="BK286" s="9" t="str">
        <f t="shared" si="115"/>
        <v/>
      </c>
      <c r="BL286" s="9" t="str">
        <f t="shared" si="115"/>
        <v/>
      </c>
      <c r="BM286" s="9" t="str">
        <f t="shared" si="115"/>
        <v/>
      </c>
      <c r="BN286" s="9" t="str">
        <f t="shared" si="115"/>
        <v/>
      </c>
      <c r="BO286" s="9" t="str">
        <f t="shared" si="116"/>
        <v/>
      </c>
      <c r="BP286" s="9" t="str">
        <f t="shared" si="116"/>
        <v/>
      </c>
      <c r="BQ286" s="9" t="str">
        <f t="shared" si="116"/>
        <v/>
      </c>
      <c r="BR286" s="9" t="str">
        <f t="shared" si="116"/>
        <v/>
      </c>
      <c r="BS286" s="9" t="str">
        <f t="shared" si="116"/>
        <v/>
      </c>
      <c r="BT286" s="9" t="str">
        <f t="shared" si="116"/>
        <v/>
      </c>
      <c r="BU286" s="9" t="str">
        <f t="shared" si="116"/>
        <v/>
      </c>
      <c r="BV286" s="9" t="str">
        <f t="shared" si="116"/>
        <v/>
      </c>
      <c r="BW286" s="9" t="str">
        <f t="shared" si="116"/>
        <v/>
      </c>
      <c r="BX286" s="9" t="str">
        <f t="shared" si="116"/>
        <v/>
      </c>
      <c r="BY286" s="9" t="str">
        <f t="shared" si="116"/>
        <v/>
      </c>
      <c r="BZ286" s="9" t="str">
        <f t="shared" si="116"/>
        <v/>
      </c>
    </row>
    <row r="287" spans="1:78" x14ac:dyDescent="0.25">
      <c r="A287" s="6">
        <v>501</v>
      </c>
      <c r="B287" s="3"/>
      <c r="C287" s="3">
        <v>1</v>
      </c>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v>1</v>
      </c>
      <c r="AH287" s="7">
        <f>SUMPRODUCT(MAX((Table1[post_position])*(Table1[topic_id]=$A287)))</f>
        <v>3</v>
      </c>
      <c r="AI287" s="7" t="str">
        <f>"http://chandoo.org/forums/topic/"&amp;VLOOKUP(A287,'All Topics Data'!$A$2:$C$1243,3,FALSE)</f>
        <v>http://chandoo.org/forums/topic/how-to-open-right-click-menu-of-a-sheet-tab-without-using-mouse</v>
      </c>
      <c r="AJ287" s="7" t="str">
        <f>LEFT(VLOOKUP(A287,'All Topics Data'!$A$2:$C$1243,2,FALSE),40)&amp;REPT("…",LEN(VLOOKUP(A287,'All Topics Data'!$A$2:$C$1243,2,FALSE))&gt;40)</f>
        <v>How to open right click menu of a sheet …</v>
      </c>
      <c r="AK287" s="9">
        <f t="shared" si="93"/>
        <v>0</v>
      </c>
      <c r="AL287" s="9">
        <f t="shared" si="117"/>
        <v>1</v>
      </c>
      <c r="AM287" s="9">
        <f t="shared" si="117"/>
        <v>0</v>
      </c>
      <c r="AN287" s="9" t="str">
        <f t="shared" si="117"/>
        <v/>
      </c>
      <c r="AO287" s="9" t="str">
        <f t="shared" si="117"/>
        <v/>
      </c>
      <c r="AP287" s="9" t="str">
        <f t="shared" si="117"/>
        <v/>
      </c>
      <c r="AQ287" s="9" t="str">
        <f t="shared" si="117"/>
        <v/>
      </c>
      <c r="AR287" s="9" t="str">
        <f t="shared" si="117"/>
        <v/>
      </c>
      <c r="AS287" s="9" t="str">
        <f t="shared" si="117"/>
        <v/>
      </c>
      <c r="AT287" s="9" t="str">
        <f t="shared" si="117"/>
        <v/>
      </c>
      <c r="AU287" s="9" t="str">
        <f t="shared" si="114"/>
        <v/>
      </c>
      <c r="AV287" s="9" t="str">
        <f t="shared" si="114"/>
        <v/>
      </c>
      <c r="AW287" s="9" t="str">
        <f t="shared" si="114"/>
        <v/>
      </c>
      <c r="AX287" s="9" t="str">
        <f t="shared" si="114"/>
        <v/>
      </c>
      <c r="AY287" s="9" t="str">
        <f t="shared" si="114"/>
        <v/>
      </c>
      <c r="AZ287" s="9" t="str">
        <f t="shared" si="114"/>
        <v/>
      </c>
      <c r="BA287" s="9" t="str">
        <f t="shared" si="114"/>
        <v/>
      </c>
      <c r="BB287" s="9" t="str">
        <f t="shared" si="114"/>
        <v/>
      </c>
      <c r="BC287" s="9" t="str">
        <f t="shared" si="114"/>
        <v/>
      </c>
      <c r="BD287" s="9" t="str">
        <f t="shared" si="114"/>
        <v/>
      </c>
      <c r="BE287" s="9" t="str">
        <f t="shared" si="115"/>
        <v/>
      </c>
      <c r="BF287" s="9" t="str">
        <f t="shared" si="115"/>
        <v/>
      </c>
      <c r="BG287" s="9" t="str">
        <f t="shared" si="115"/>
        <v/>
      </c>
      <c r="BH287" s="9" t="str">
        <f t="shared" si="115"/>
        <v/>
      </c>
      <c r="BI287" s="9" t="str">
        <f t="shared" si="115"/>
        <v/>
      </c>
      <c r="BJ287" s="9" t="str">
        <f t="shared" si="115"/>
        <v/>
      </c>
      <c r="BK287" s="9" t="str">
        <f t="shared" si="115"/>
        <v/>
      </c>
      <c r="BL287" s="9" t="str">
        <f t="shared" si="115"/>
        <v/>
      </c>
      <c r="BM287" s="9" t="str">
        <f t="shared" si="115"/>
        <v/>
      </c>
      <c r="BN287" s="9" t="str">
        <f t="shared" si="115"/>
        <v/>
      </c>
      <c r="BO287" s="9" t="str">
        <f t="shared" si="116"/>
        <v/>
      </c>
      <c r="BP287" s="9" t="str">
        <f t="shared" si="116"/>
        <v/>
      </c>
      <c r="BQ287" s="9" t="str">
        <f t="shared" si="116"/>
        <v/>
      </c>
      <c r="BR287" s="9" t="str">
        <f t="shared" si="116"/>
        <v/>
      </c>
      <c r="BS287" s="9" t="str">
        <f t="shared" si="116"/>
        <v/>
      </c>
      <c r="BT287" s="9" t="str">
        <f t="shared" si="116"/>
        <v/>
      </c>
      <c r="BU287" s="9" t="str">
        <f t="shared" si="116"/>
        <v/>
      </c>
      <c r="BV287" s="9" t="str">
        <f t="shared" si="116"/>
        <v/>
      </c>
      <c r="BW287" s="9" t="str">
        <f t="shared" si="116"/>
        <v/>
      </c>
      <c r="BX287" s="9" t="str">
        <f t="shared" si="116"/>
        <v/>
      </c>
      <c r="BY287" s="9" t="str">
        <f t="shared" si="116"/>
        <v/>
      </c>
      <c r="BZ287" s="9" t="str">
        <f t="shared" si="116"/>
        <v/>
      </c>
    </row>
    <row r="288" spans="1:78" x14ac:dyDescent="0.25">
      <c r="A288" s="6">
        <v>503</v>
      </c>
      <c r="B288" s="3"/>
      <c r="C288" s="3">
        <v>1</v>
      </c>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v>1</v>
      </c>
      <c r="AH288" s="7">
        <f>SUMPRODUCT(MAX((Table1[post_position])*(Table1[topic_id]=$A288)))</f>
        <v>2</v>
      </c>
      <c r="AI288" s="7" t="str">
        <f>"http://chandoo.org/forums/topic/"&amp;VLOOKUP(A288,'All Topics Data'!$A$2:$C$1243,3,FALSE)</f>
        <v>http://chandoo.org/forums/topic/column-chart</v>
      </c>
      <c r="AJ288" s="7" t="str">
        <f>LEFT(VLOOKUP(A288,'All Topics Data'!$A$2:$C$1243,2,FALSE),40)&amp;REPT("…",LEN(VLOOKUP(A288,'All Topics Data'!$A$2:$C$1243,2,FALSE))&gt;40)</f>
        <v>column chart</v>
      </c>
      <c r="AK288" s="9">
        <f t="shared" si="93"/>
        <v>0</v>
      </c>
      <c r="AL288" s="9">
        <f t="shared" si="117"/>
        <v>1</v>
      </c>
      <c r="AM288" s="9" t="str">
        <f t="shared" si="117"/>
        <v/>
      </c>
      <c r="AN288" s="9" t="str">
        <f t="shared" si="117"/>
        <v/>
      </c>
      <c r="AO288" s="9" t="str">
        <f t="shared" si="117"/>
        <v/>
      </c>
      <c r="AP288" s="9" t="str">
        <f t="shared" si="117"/>
        <v/>
      </c>
      <c r="AQ288" s="9" t="str">
        <f t="shared" si="117"/>
        <v/>
      </c>
      <c r="AR288" s="9" t="str">
        <f t="shared" si="117"/>
        <v/>
      </c>
      <c r="AS288" s="9" t="str">
        <f t="shared" si="117"/>
        <v/>
      </c>
      <c r="AT288" s="9" t="str">
        <f t="shared" si="117"/>
        <v/>
      </c>
      <c r="AU288" s="9" t="str">
        <f t="shared" si="114"/>
        <v/>
      </c>
      <c r="AV288" s="9" t="str">
        <f t="shared" si="114"/>
        <v/>
      </c>
      <c r="AW288" s="9" t="str">
        <f t="shared" si="114"/>
        <v/>
      </c>
      <c r="AX288" s="9" t="str">
        <f t="shared" si="114"/>
        <v/>
      </c>
      <c r="AY288" s="9" t="str">
        <f t="shared" si="114"/>
        <v/>
      </c>
      <c r="AZ288" s="9" t="str">
        <f t="shared" si="114"/>
        <v/>
      </c>
      <c r="BA288" s="9" t="str">
        <f t="shared" si="114"/>
        <v/>
      </c>
      <c r="BB288" s="9" t="str">
        <f t="shared" si="114"/>
        <v/>
      </c>
      <c r="BC288" s="9" t="str">
        <f t="shared" si="114"/>
        <v/>
      </c>
      <c r="BD288" s="9" t="str">
        <f t="shared" si="114"/>
        <v/>
      </c>
      <c r="BE288" s="9" t="str">
        <f t="shared" si="115"/>
        <v/>
      </c>
      <c r="BF288" s="9" t="str">
        <f t="shared" si="115"/>
        <v/>
      </c>
      <c r="BG288" s="9" t="str">
        <f t="shared" si="115"/>
        <v/>
      </c>
      <c r="BH288" s="9" t="str">
        <f t="shared" si="115"/>
        <v/>
      </c>
      <c r="BI288" s="9" t="str">
        <f t="shared" si="115"/>
        <v/>
      </c>
      <c r="BJ288" s="9" t="str">
        <f t="shared" si="115"/>
        <v/>
      </c>
      <c r="BK288" s="9" t="str">
        <f t="shared" si="115"/>
        <v/>
      </c>
      <c r="BL288" s="9" t="str">
        <f t="shared" si="115"/>
        <v/>
      </c>
      <c r="BM288" s="9" t="str">
        <f t="shared" si="115"/>
        <v/>
      </c>
      <c r="BN288" s="9" t="str">
        <f t="shared" si="115"/>
        <v/>
      </c>
      <c r="BO288" s="9" t="str">
        <f t="shared" si="116"/>
        <v/>
      </c>
      <c r="BP288" s="9" t="str">
        <f t="shared" si="116"/>
        <v/>
      </c>
      <c r="BQ288" s="9" t="str">
        <f t="shared" si="116"/>
        <v/>
      </c>
      <c r="BR288" s="9" t="str">
        <f t="shared" si="116"/>
        <v/>
      </c>
      <c r="BS288" s="9" t="str">
        <f t="shared" si="116"/>
        <v/>
      </c>
      <c r="BT288" s="9" t="str">
        <f t="shared" si="116"/>
        <v/>
      </c>
      <c r="BU288" s="9" t="str">
        <f t="shared" si="116"/>
        <v/>
      </c>
      <c r="BV288" s="9" t="str">
        <f t="shared" si="116"/>
        <v/>
      </c>
      <c r="BW288" s="9" t="str">
        <f t="shared" si="116"/>
        <v/>
      </c>
      <c r="BX288" s="9" t="str">
        <f t="shared" si="116"/>
        <v/>
      </c>
      <c r="BY288" s="9" t="str">
        <f t="shared" si="116"/>
        <v/>
      </c>
      <c r="BZ288" s="9" t="str">
        <f t="shared" si="116"/>
        <v/>
      </c>
    </row>
    <row r="289" spans="1:78" x14ac:dyDescent="0.25">
      <c r="A289" s="6">
        <v>504</v>
      </c>
      <c r="B289" s="3"/>
      <c r="C289" s="3">
        <v>1</v>
      </c>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v>1</v>
      </c>
      <c r="AH289" s="7">
        <f>SUMPRODUCT(MAX((Table1[post_position])*(Table1[topic_id]=$A289)))</f>
        <v>2</v>
      </c>
      <c r="AI289" s="7" t="str">
        <f>"http://chandoo.org/forums/topic/"&amp;VLOOKUP(A289,'All Topics Data'!$A$2:$C$1243,3,FALSE)</f>
        <v>http://chandoo.org/forums/topic/adding-grid-line</v>
      </c>
      <c r="AJ289" s="7" t="str">
        <f>LEFT(VLOOKUP(A289,'All Topics Data'!$A$2:$C$1243,2,FALSE),40)&amp;REPT("…",LEN(VLOOKUP(A289,'All Topics Data'!$A$2:$C$1243,2,FALSE))&gt;40)</f>
        <v>Adding Grid Line</v>
      </c>
      <c r="AK289" s="9">
        <f t="shared" si="93"/>
        <v>0</v>
      </c>
      <c r="AL289" s="9">
        <f t="shared" si="117"/>
        <v>1</v>
      </c>
      <c r="AM289" s="9" t="str">
        <f t="shared" si="117"/>
        <v/>
      </c>
      <c r="AN289" s="9" t="str">
        <f t="shared" si="117"/>
        <v/>
      </c>
      <c r="AO289" s="9" t="str">
        <f t="shared" si="117"/>
        <v/>
      </c>
      <c r="AP289" s="9" t="str">
        <f t="shared" si="117"/>
        <v/>
      </c>
      <c r="AQ289" s="9" t="str">
        <f t="shared" si="117"/>
        <v/>
      </c>
      <c r="AR289" s="9" t="str">
        <f t="shared" si="117"/>
        <v/>
      </c>
      <c r="AS289" s="9" t="str">
        <f t="shared" si="117"/>
        <v/>
      </c>
      <c r="AT289" s="9" t="str">
        <f t="shared" si="117"/>
        <v/>
      </c>
      <c r="AU289" s="9" t="str">
        <f t="shared" si="114"/>
        <v/>
      </c>
      <c r="AV289" s="9" t="str">
        <f t="shared" si="114"/>
        <v/>
      </c>
      <c r="AW289" s="9" t="str">
        <f t="shared" si="114"/>
        <v/>
      </c>
      <c r="AX289" s="9" t="str">
        <f t="shared" si="114"/>
        <v/>
      </c>
      <c r="AY289" s="9" t="str">
        <f t="shared" si="114"/>
        <v/>
      </c>
      <c r="AZ289" s="9" t="str">
        <f t="shared" si="114"/>
        <v/>
      </c>
      <c r="BA289" s="9" t="str">
        <f t="shared" si="114"/>
        <v/>
      </c>
      <c r="BB289" s="9" t="str">
        <f t="shared" si="114"/>
        <v/>
      </c>
      <c r="BC289" s="9" t="str">
        <f t="shared" si="114"/>
        <v/>
      </c>
      <c r="BD289" s="9" t="str">
        <f t="shared" si="114"/>
        <v/>
      </c>
      <c r="BE289" s="9" t="str">
        <f t="shared" si="115"/>
        <v/>
      </c>
      <c r="BF289" s="9" t="str">
        <f t="shared" si="115"/>
        <v/>
      </c>
      <c r="BG289" s="9" t="str">
        <f t="shared" si="115"/>
        <v/>
      </c>
      <c r="BH289" s="9" t="str">
        <f t="shared" si="115"/>
        <v/>
      </c>
      <c r="BI289" s="9" t="str">
        <f t="shared" si="115"/>
        <v/>
      </c>
      <c r="BJ289" s="9" t="str">
        <f t="shared" si="115"/>
        <v/>
      </c>
      <c r="BK289" s="9" t="str">
        <f t="shared" si="115"/>
        <v/>
      </c>
      <c r="BL289" s="9" t="str">
        <f t="shared" si="115"/>
        <v/>
      </c>
      <c r="BM289" s="9" t="str">
        <f t="shared" si="115"/>
        <v/>
      </c>
      <c r="BN289" s="9" t="str">
        <f t="shared" si="115"/>
        <v/>
      </c>
      <c r="BO289" s="9" t="str">
        <f t="shared" si="116"/>
        <v/>
      </c>
      <c r="BP289" s="9" t="str">
        <f t="shared" si="116"/>
        <v/>
      </c>
      <c r="BQ289" s="9" t="str">
        <f t="shared" si="116"/>
        <v/>
      </c>
      <c r="BR289" s="9" t="str">
        <f t="shared" si="116"/>
        <v/>
      </c>
      <c r="BS289" s="9" t="str">
        <f t="shared" si="116"/>
        <v/>
      </c>
      <c r="BT289" s="9" t="str">
        <f t="shared" si="116"/>
        <v/>
      </c>
      <c r="BU289" s="9" t="str">
        <f t="shared" si="116"/>
        <v/>
      </c>
      <c r="BV289" s="9" t="str">
        <f t="shared" si="116"/>
        <v/>
      </c>
      <c r="BW289" s="9" t="str">
        <f t="shared" si="116"/>
        <v/>
      </c>
      <c r="BX289" s="9" t="str">
        <f t="shared" si="116"/>
        <v/>
      </c>
      <c r="BY289" s="9" t="str">
        <f t="shared" si="116"/>
        <v/>
      </c>
      <c r="BZ289" s="9" t="str">
        <f t="shared" si="116"/>
        <v/>
      </c>
    </row>
    <row r="290" spans="1:78" x14ac:dyDescent="0.25">
      <c r="A290" s="6">
        <v>505</v>
      </c>
      <c r="B290" s="3"/>
      <c r="C290" s="3">
        <v>1</v>
      </c>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v>1</v>
      </c>
      <c r="AH290" s="7">
        <f>SUMPRODUCT(MAX((Table1[post_position])*(Table1[topic_id]=$A290)))</f>
        <v>2</v>
      </c>
      <c r="AI290" s="7" t="str">
        <f>"http://chandoo.org/forums/topic/"&amp;VLOOKUP(A290,'All Topics Data'!$A$2:$C$1243,3,FALSE)</f>
        <v>http://chandoo.org/forums/topic/scatter-grams-and-legends</v>
      </c>
      <c r="AJ290" s="7" t="str">
        <f>LEFT(VLOOKUP(A290,'All Topics Data'!$A$2:$C$1243,2,FALSE),40)&amp;REPT("…",LEN(VLOOKUP(A290,'All Topics Data'!$A$2:$C$1243,2,FALSE))&gt;40)</f>
        <v>Scatter grams and legends</v>
      </c>
      <c r="AK290" s="9">
        <f t="shared" si="93"/>
        <v>0</v>
      </c>
      <c r="AL290" s="9">
        <f t="shared" si="117"/>
        <v>1</v>
      </c>
      <c r="AM290" s="9" t="str">
        <f t="shared" si="117"/>
        <v/>
      </c>
      <c r="AN290" s="9" t="str">
        <f t="shared" si="117"/>
        <v/>
      </c>
      <c r="AO290" s="9" t="str">
        <f t="shared" si="117"/>
        <v/>
      </c>
      <c r="AP290" s="9" t="str">
        <f t="shared" si="117"/>
        <v/>
      </c>
      <c r="AQ290" s="9" t="str">
        <f t="shared" si="117"/>
        <v/>
      </c>
      <c r="AR290" s="9" t="str">
        <f t="shared" si="117"/>
        <v/>
      </c>
      <c r="AS290" s="9" t="str">
        <f t="shared" si="117"/>
        <v/>
      </c>
      <c r="AT290" s="9" t="str">
        <f t="shared" si="117"/>
        <v/>
      </c>
      <c r="AU290" s="9" t="str">
        <f t="shared" si="114"/>
        <v/>
      </c>
      <c r="AV290" s="9" t="str">
        <f t="shared" si="114"/>
        <v/>
      </c>
      <c r="AW290" s="9" t="str">
        <f t="shared" si="114"/>
        <v/>
      </c>
      <c r="AX290" s="9" t="str">
        <f t="shared" si="114"/>
        <v/>
      </c>
      <c r="AY290" s="9" t="str">
        <f t="shared" si="114"/>
        <v/>
      </c>
      <c r="AZ290" s="9" t="str">
        <f t="shared" si="114"/>
        <v/>
      </c>
      <c r="BA290" s="9" t="str">
        <f t="shared" si="114"/>
        <v/>
      </c>
      <c r="BB290" s="9" t="str">
        <f t="shared" si="114"/>
        <v/>
      </c>
      <c r="BC290" s="9" t="str">
        <f t="shared" si="114"/>
        <v/>
      </c>
      <c r="BD290" s="9" t="str">
        <f t="shared" si="114"/>
        <v/>
      </c>
      <c r="BE290" s="9" t="str">
        <f t="shared" si="115"/>
        <v/>
      </c>
      <c r="BF290" s="9" t="str">
        <f t="shared" si="115"/>
        <v/>
      </c>
      <c r="BG290" s="9" t="str">
        <f t="shared" si="115"/>
        <v/>
      </c>
      <c r="BH290" s="9" t="str">
        <f t="shared" si="115"/>
        <v/>
      </c>
      <c r="BI290" s="9" t="str">
        <f t="shared" si="115"/>
        <v/>
      </c>
      <c r="BJ290" s="9" t="str">
        <f t="shared" si="115"/>
        <v/>
      </c>
      <c r="BK290" s="9" t="str">
        <f t="shared" si="115"/>
        <v/>
      </c>
      <c r="BL290" s="9" t="str">
        <f t="shared" si="115"/>
        <v/>
      </c>
      <c r="BM290" s="9" t="str">
        <f t="shared" si="115"/>
        <v/>
      </c>
      <c r="BN290" s="9" t="str">
        <f t="shared" si="115"/>
        <v/>
      </c>
      <c r="BO290" s="9" t="str">
        <f t="shared" si="116"/>
        <v/>
      </c>
      <c r="BP290" s="9" t="str">
        <f t="shared" si="116"/>
        <v/>
      </c>
      <c r="BQ290" s="9" t="str">
        <f t="shared" si="116"/>
        <v/>
      </c>
      <c r="BR290" s="9" t="str">
        <f t="shared" si="116"/>
        <v/>
      </c>
      <c r="BS290" s="9" t="str">
        <f t="shared" si="116"/>
        <v/>
      </c>
      <c r="BT290" s="9" t="str">
        <f t="shared" si="116"/>
        <v/>
      </c>
      <c r="BU290" s="9" t="str">
        <f t="shared" si="116"/>
        <v/>
      </c>
      <c r="BV290" s="9" t="str">
        <f t="shared" si="116"/>
        <v/>
      </c>
      <c r="BW290" s="9" t="str">
        <f t="shared" si="116"/>
        <v/>
      </c>
      <c r="BX290" s="9" t="str">
        <f t="shared" si="116"/>
        <v/>
      </c>
      <c r="BY290" s="9" t="str">
        <f t="shared" si="116"/>
        <v/>
      </c>
      <c r="BZ290" s="9" t="str">
        <f t="shared" si="116"/>
        <v/>
      </c>
    </row>
    <row r="291" spans="1:78" x14ac:dyDescent="0.25">
      <c r="A291" s="6">
        <v>507</v>
      </c>
      <c r="B291" s="3"/>
      <c r="C291" s="3">
        <v>1</v>
      </c>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v>1</v>
      </c>
      <c r="AH291" s="7">
        <f>SUMPRODUCT(MAX((Table1[post_position])*(Table1[topic_id]=$A291)))</f>
        <v>3</v>
      </c>
      <c r="AI291" s="7" t="str">
        <f>"http://chandoo.org/forums/topic/"&amp;VLOOKUP(A291,'All Topics Data'!$A$2:$C$1243,3,FALSE)</f>
        <v>http://chandoo.org/forums/topic/autopopulate-rows</v>
      </c>
      <c r="AJ291" s="7" t="str">
        <f>LEFT(VLOOKUP(A291,'All Topics Data'!$A$2:$C$1243,2,FALSE),40)&amp;REPT("…",LEN(VLOOKUP(A291,'All Topics Data'!$A$2:$C$1243,2,FALSE))&gt;40)</f>
        <v>Autopopulate rows</v>
      </c>
      <c r="AK291" s="9">
        <f t="shared" si="93"/>
        <v>0</v>
      </c>
      <c r="AL291" s="9">
        <f t="shared" si="117"/>
        <v>1</v>
      </c>
      <c r="AM291" s="9">
        <f t="shared" si="117"/>
        <v>0</v>
      </c>
      <c r="AN291" s="9" t="str">
        <f t="shared" si="117"/>
        <v/>
      </c>
      <c r="AO291" s="9" t="str">
        <f t="shared" si="117"/>
        <v/>
      </c>
      <c r="AP291" s="9" t="str">
        <f t="shared" si="117"/>
        <v/>
      </c>
      <c r="AQ291" s="9" t="str">
        <f t="shared" si="117"/>
        <v/>
      </c>
      <c r="AR291" s="9" t="str">
        <f t="shared" si="117"/>
        <v/>
      </c>
      <c r="AS291" s="9" t="str">
        <f t="shared" si="117"/>
        <v/>
      </c>
      <c r="AT291" s="9" t="str">
        <f t="shared" si="117"/>
        <v/>
      </c>
      <c r="AU291" s="9" t="str">
        <f t="shared" si="114"/>
        <v/>
      </c>
      <c r="AV291" s="9" t="str">
        <f t="shared" si="114"/>
        <v/>
      </c>
      <c r="AW291" s="9" t="str">
        <f t="shared" si="114"/>
        <v/>
      </c>
      <c r="AX291" s="9" t="str">
        <f t="shared" si="114"/>
        <v/>
      </c>
      <c r="AY291" s="9" t="str">
        <f t="shared" si="114"/>
        <v/>
      </c>
      <c r="AZ291" s="9" t="str">
        <f t="shared" si="114"/>
        <v/>
      </c>
      <c r="BA291" s="9" t="str">
        <f t="shared" si="114"/>
        <v/>
      </c>
      <c r="BB291" s="9" t="str">
        <f t="shared" si="114"/>
        <v/>
      </c>
      <c r="BC291" s="9" t="str">
        <f t="shared" si="114"/>
        <v/>
      </c>
      <c r="BD291" s="9" t="str">
        <f t="shared" si="114"/>
        <v/>
      </c>
      <c r="BE291" s="9" t="str">
        <f t="shared" si="115"/>
        <v/>
      </c>
      <c r="BF291" s="9" t="str">
        <f t="shared" si="115"/>
        <v/>
      </c>
      <c r="BG291" s="9" t="str">
        <f t="shared" si="115"/>
        <v/>
      </c>
      <c r="BH291" s="9" t="str">
        <f t="shared" si="115"/>
        <v/>
      </c>
      <c r="BI291" s="9" t="str">
        <f t="shared" si="115"/>
        <v/>
      </c>
      <c r="BJ291" s="9" t="str">
        <f t="shared" si="115"/>
        <v/>
      </c>
      <c r="BK291" s="9" t="str">
        <f t="shared" si="115"/>
        <v/>
      </c>
      <c r="BL291" s="9" t="str">
        <f t="shared" si="115"/>
        <v/>
      </c>
      <c r="BM291" s="9" t="str">
        <f t="shared" si="115"/>
        <v/>
      </c>
      <c r="BN291" s="9" t="str">
        <f t="shared" si="115"/>
        <v/>
      </c>
      <c r="BO291" s="9" t="str">
        <f t="shared" si="116"/>
        <v/>
      </c>
      <c r="BP291" s="9" t="str">
        <f t="shared" si="116"/>
        <v/>
      </c>
      <c r="BQ291" s="9" t="str">
        <f t="shared" si="116"/>
        <v/>
      </c>
      <c r="BR291" s="9" t="str">
        <f t="shared" si="116"/>
        <v/>
      </c>
      <c r="BS291" s="9" t="str">
        <f t="shared" si="116"/>
        <v/>
      </c>
      <c r="BT291" s="9" t="str">
        <f t="shared" si="116"/>
        <v/>
      </c>
      <c r="BU291" s="9" t="str">
        <f t="shared" si="116"/>
        <v/>
      </c>
      <c r="BV291" s="9" t="str">
        <f t="shared" si="116"/>
        <v/>
      </c>
      <c r="BW291" s="9" t="str">
        <f t="shared" si="116"/>
        <v/>
      </c>
      <c r="BX291" s="9" t="str">
        <f t="shared" si="116"/>
        <v/>
      </c>
      <c r="BY291" s="9" t="str">
        <f t="shared" si="116"/>
        <v/>
      </c>
      <c r="BZ291" s="9" t="str">
        <f t="shared" si="116"/>
        <v/>
      </c>
    </row>
    <row r="292" spans="1:78" x14ac:dyDescent="0.25">
      <c r="A292" s="6">
        <v>508</v>
      </c>
      <c r="B292" s="3"/>
      <c r="C292" s="3">
        <v>1</v>
      </c>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v>1</v>
      </c>
      <c r="AH292" s="7">
        <f>SUMPRODUCT(MAX((Table1[post_position])*(Table1[topic_id]=$A292)))</f>
        <v>2</v>
      </c>
      <c r="AI292" s="7" t="str">
        <f>"http://chandoo.org/forums/topic/"&amp;VLOOKUP(A292,'All Topics Data'!$A$2:$C$1243,3,FALSE)</f>
        <v>http://chandoo.org/forums/topic/sorting-with-formulas</v>
      </c>
      <c r="AJ292" s="7" t="str">
        <f>LEFT(VLOOKUP(A292,'All Topics Data'!$A$2:$C$1243,2,FALSE),40)&amp;REPT("…",LEN(VLOOKUP(A292,'All Topics Data'!$A$2:$C$1243,2,FALSE))&gt;40)</f>
        <v>Sorting with formulas</v>
      </c>
      <c r="AK292" s="9">
        <f t="shared" si="93"/>
        <v>0</v>
      </c>
      <c r="AL292" s="9">
        <f t="shared" si="117"/>
        <v>1</v>
      </c>
      <c r="AM292" s="9" t="str">
        <f t="shared" si="117"/>
        <v/>
      </c>
      <c r="AN292" s="9" t="str">
        <f t="shared" si="117"/>
        <v/>
      </c>
      <c r="AO292" s="9" t="str">
        <f t="shared" si="117"/>
        <v/>
      </c>
      <c r="AP292" s="9" t="str">
        <f t="shared" si="117"/>
        <v/>
      </c>
      <c r="AQ292" s="9" t="str">
        <f t="shared" si="117"/>
        <v/>
      </c>
      <c r="AR292" s="9" t="str">
        <f t="shared" si="117"/>
        <v/>
      </c>
      <c r="AS292" s="9" t="str">
        <f t="shared" si="117"/>
        <v/>
      </c>
      <c r="AT292" s="9" t="str">
        <f t="shared" si="117"/>
        <v/>
      </c>
      <c r="AU292" s="9" t="str">
        <f t="shared" ref="AU292:BD301" si="118">IF(AU$4&lt;=$AH292,IFERROR(GETPIVOTDATA("Hui Reply?",$A$4,"topic_id",$A292,"post_position",AU$4),0),"")</f>
        <v/>
      </c>
      <c r="AV292" s="9" t="str">
        <f t="shared" si="118"/>
        <v/>
      </c>
      <c r="AW292" s="9" t="str">
        <f t="shared" si="118"/>
        <v/>
      </c>
      <c r="AX292" s="9" t="str">
        <f t="shared" si="118"/>
        <v/>
      </c>
      <c r="AY292" s="9" t="str">
        <f t="shared" si="118"/>
        <v/>
      </c>
      <c r="AZ292" s="9" t="str">
        <f t="shared" si="118"/>
        <v/>
      </c>
      <c r="BA292" s="9" t="str">
        <f t="shared" si="118"/>
        <v/>
      </c>
      <c r="BB292" s="9" t="str">
        <f t="shared" si="118"/>
        <v/>
      </c>
      <c r="BC292" s="9" t="str">
        <f t="shared" si="118"/>
        <v/>
      </c>
      <c r="BD292" s="9" t="str">
        <f t="shared" si="118"/>
        <v/>
      </c>
      <c r="BE292" s="9" t="str">
        <f t="shared" ref="BE292:BN301" si="119">IF(BE$4&lt;=$AH292,IFERROR(GETPIVOTDATA("Hui Reply?",$A$4,"topic_id",$A292,"post_position",BE$4),0),"")</f>
        <v/>
      </c>
      <c r="BF292" s="9" t="str">
        <f t="shared" si="119"/>
        <v/>
      </c>
      <c r="BG292" s="9" t="str">
        <f t="shared" si="119"/>
        <v/>
      </c>
      <c r="BH292" s="9" t="str">
        <f t="shared" si="119"/>
        <v/>
      </c>
      <c r="BI292" s="9" t="str">
        <f t="shared" si="119"/>
        <v/>
      </c>
      <c r="BJ292" s="9" t="str">
        <f t="shared" si="119"/>
        <v/>
      </c>
      <c r="BK292" s="9" t="str">
        <f t="shared" si="119"/>
        <v/>
      </c>
      <c r="BL292" s="9" t="str">
        <f t="shared" si="119"/>
        <v/>
      </c>
      <c r="BM292" s="9" t="str">
        <f t="shared" si="119"/>
        <v/>
      </c>
      <c r="BN292" s="9" t="str">
        <f t="shared" si="119"/>
        <v/>
      </c>
      <c r="BO292" s="9" t="str">
        <f t="shared" ref="BO292:BZ301" si="120">IF(BO$4&lt;=$AH292,IFERROR(GETPIVOTDATA("Hui Reply?",$A$4,"topic_id",$A292,"post_position",BO$4),0),"")</f>
        <v/>
      </c>
      <c r="BP292" s="9" t="str">
        <f t="shared" si="120"/>
        <v/>
      </c>
      <c r="BQ292" s="9" t="str">
        <f t="shared" si="120"/>
        <v/>
      </c>
      <c r="BR292" s="9" t="str">
        <f t="shared" si="120"/>
        <v/>
      </c>
      <c r="BS292" s="9" t="str">
        <f t="shared" si="120"/>
        <v/>
      </c>
      <c r="BT292" s="9" t="str">
        <f t="shared" si="120"/>
        <v/>
      </c>
      <c r="BU292" s="9" t="str">
        <f t="shared" si="120"/>
        <v/>
      </c>
      <c r="BV292" s="9" t="str">
        <f t="shared" si="120"/>
        <v/>
      </c>
      <c r="BW292" s="9" t="str">
        <f t="shared" si="120"/>
        <v/>
      </c>
      <c r="BX292" s="9" t="str">
        <f t="shared" si="120"/>
        <v/>
      </c>
      <c r="BY292" s="9" t="str">
        <f t="shared" si="120"/>
        <v/>
      </c>
      <c r="BZ292" s="9" t="str">
        <f t="shared" si="120"/>
        <v/>
      </c>
    </row>
    <row r="293" spans="1:78" x14ac:dyDescent="0.25">
      <c r="A293" s="6">
        <v>509</v>
      </c>
      <c r="B293" s="3"/>
      <c r="C293" s="3">
        <v>1</v>
      </c>
      <c r="D293" s="3"/>
      <c r="E293" s="3"/>
      <c r="F293" s="3">
        <v>1</v>
      </c>
      <c r="G293" s="3"/>
      <c r="H293" s="3">
        <v>1</v>
      </c>
      <c r="I293" s="3"/>
      <c r="J293" s="3"/>
      <c r="K293" s="3"/>
      <c r="L293" s="3"/>
      <c r="M293" s="3"/>
      <c r="N293" s="3"/>
      <c r="O293" s="3"/>
      <c r="P293" s="3"/>
      <c r="Q293" s="3"/>
      <c r="R293" s="3"/>
      <c r="S293" s="3"/>
      <c r="T293" s="3"/>
      <c r="U293" s="3"/>
      <c r="V293" s="3"/>
      <c r="W293" s="3"/>
      <c r="X293" s="3"/>
      <c r="Y293" s="3"/>
      <c r="Z293" s="3"/>
      <c r="AA293" s="3"/>
      <c r="AB293" s="3"/>
      <c r="AC293" s="3"/>
      <c r="AD293" s="3"/>
      <c r="AE293" s="3"/>
      <c r="AF293" s="3">
        <v>3</v>
      </c>
      <c r="AH293" s="7">
        <f>SUMPRODUCT(MAX((Table1[post_position])*(Table1[topic_id]=$A293)))</f>
        <v>7</v>
      </c>
      <c r="AI293" s="7" t="str">
        <f>"http://chandoo.org/forums/topic/"&amp;VLOOKUP(A293,'All Topics Data'!$A$2:$C$1243,3,FALSE)</f>
        <v>http://chandoo.org/forums/topic/line-balancing-in-excel</v>
      </c>
      <c r="AJ293" s="7" t="str">
        <f>LEFT(VLOOKUP(A293,'All Topics Data'!$A$2:$C$1243,2,FALSE),40)&amp;REPT("…",LEN(VLOOKUP(A293,'All Topics Data'!$A$2:$C$1243,2,FALSE))&gt;40)</f>
        <v>Line Balancing in Excel</v>
      </c>
      <c r="AK293" s="9">
        <f t="shared" ref="AK293:AK356" si="121">IF(AK$4&lt;=$AH293,IFERROR(GETPIVOTDATA("Hui Reply?",$A$4,"topic_id",$A293,"post_position",AK$4),0),"")</f>
        <v>0</v>
      </c>
      <c r="AL293" s="9">
        <f t="shared" ref="AL293:AT302" si="122">IF(AL$4&lt;=$AH293,IFERROR(GETPIVOTDATA("Hui Reply?",$A$4,"topic_id",$A293,"post_position",AL$4),0),"")</f>
        <v>1</v>
      </c>
      <c r="AM293" s="9">
        <f t="shared" si="122"/>
        <v>0</v>
      </c>
      <c r="AN293" s="9">
        <f t="shared" si="122"/>
        <v>0</v>
      </c>
      <c r="AO293" s="9">
        <f t="shared" si="122"/>
        <v>1</v>
      </c>
      <c r="AP293" s="9">
        <f t="shared" si="122"/>
        <v>0</v>
      </c>
      <c r="AQ293" s="9">
        <f t="shared" si="122"/>
        <v>1</v>
      </c>
      <c r="AR293" s="9" t="str">
        <f t="shared" si="122"/>
        <v/>
      </c>
      <c r="AS293" s="9" t="str">
        <f t="shared" si="122"/>
        <v/>
      </c>
      <c r="AT293" s="9" t="str">
        <f t="shared" si="122"/>
        <v/>
      </c>
      <c r="AU293" s="9" t="str">
        <f t="shared" si="118"/>
        <v/>
      </c>
      <c r="AV293" s="9" t="str">
        <f t="shared" si="118"/>
        <v/>
      </c>
      <c r="AW293" s="9" t="str">
        <f t="shared" si="118"/>
        <v/>
      </c>
      <c r="AX293" s="9" t="str">
        <f t="shared" si="118"/>
        <v/>
      </c>
      <c r="AY293" s="9" t="str">
        <f t="shared" si="118"/>
        <v/>
      </c>
      <c r="AZ293" s="9" t="str">
        <f t="shared" si="118"/>
        <v/>
      </c>
      <c r="BA293" s="9" t="str">
        <f t="shared" si="118"/>
        <v/>
      </c>
      <c r="BB293" s="9" t="str">
        <f t="shared" si="118"/>
        <v/>
      </c>
      <c r="BC293" s="9" t="str">
        <f t="shared" si="118"/>
        <v/>
      </c>
      <c r="BD293" s="9" t="str">
        <f t="shared" si="118"/>
        <v/>
      </c>
      <c r="BE293" s="9" t="str">
        <f t="shared" si="119"/>
        <v/>
      </c>
      <c r="BF293" s="9" t="str">
        <f t="shared" si="119"/>
        <v/>
      </c>
      <c r="BG293" s="9" t="str">
        <f t="shared" si="119"/>
        <v/>
      </c>
      <c r="BH293" s="9" t="str">
        <f t="shared" si="119"/>
        <v/>
      </c>
      <c r="BI293" s="9" t="str">
        <f t="shared" si="119"/>
        <v/>
      </c>
      <c r="BJ293" s="9" t="str">
        <f t="shared" si="119"/>
        <v/>
      </c>
      <c r="BK293" s="9" t="str">
        <f t="shared" si="119"/>
        <v/>
      </c>
      <c r="BL293" s="9" t="str">
        <f t="shared" si="119"/>
        <v/>
      </c>
      <c r="BM293" s="9" t="str">
        <f t="shared" si="119"/>
        <v/>
      </c>
      <c r="BN293" s="9" t="str">
        <f t="shared" si="119"/>
        <v/>
      </c>
      <c r="BO293" s="9" t="str">
        <f t="shared" si="120"/>
        <v/>
      </c>
      <c r="BP293" s="9" t="str">
        <f t="shared" si="120"/>
        <v/>
      </c>
      <c r="BQ293" s="9" t="str">
        <f t="shared" si="120"/>
        <v/>
      </c>
      <c r="BR293" s="9" t="str">
        <f t="shared" si="120"/>
        <v/>
      </c>
      <c r="BS293" s="9" t="str">
        <f t="shared" si="120"/>
        <v/>
      </c>
      <c r="BT293" s="9" t="str">
        <f t="shared" si="120"/>
        <v/>
      </c>
      <c r="BU293" s="9" t="str">
        <f t="shared" si="120"/>
        <v/>
      </c>
      <c r="BV293" s="9" t="str">
        <f t="shared" si="120"/>
        <v/>
      </c>
      <c r="BW293" s="9" t="str">
        <f t="shared" si="120"/>
        <v/>
      </c>
      <c r="BX293" s="9" t="str">
        <f t="shared" si="120"/>
        <v/>
      </c>
      <c r="BY293" s="9" t="str">
        <f t="shared" si="120"/>
        <v/>
      </c>
      <c r="BZ293" s="9" t="str">
        <f t="shared" si="120"/>
        <v/>
      </c>
    </row>
    <row r="294" spans="1:78" x14ac:dyDescent="0.25">
      <c r="A294" s="6">
        <v>511</v>
      </c>
      <c r="B294" s="3"/>
      <c r="C294" s="3">
        <v>1</v>
      </c>
      <c r="D294" s="3"/>
      <c r="E294" s="3">
        <v>1</v>
      </c>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v>2</v>
      </c>
      <c r="AH294" s="7">
        <f>SUMPRODUCT(MAX((Table1[post_position])*(Table1[topic_id]=$A294)))</f>
        <v>5</v>
      </c>
      <c r="AI294" s="7" t="str">
        <f>"http://chandoo.org/forums/topic/"&amp;VLOOKUP(A294,'All Topics Data'!$A$2:$C$1243,3,FALSE)</f>
        <v>http://chandoo.org/forums/topic/collapsing-charts</v>
      </c>
      <c r="AJ294" s="7" t="str">
        <f>LEFT(VLOOKUP(A294,'All Topics Data'!$A$2:$C$1243,2,FALSE),40)&amp;REPT("…",LEN(VLOOKUP(A294,'All Topics Data'!$A$2:$C$1243,2,FALSE))&gt;40)</f>
        <v>Collapsing charts</v>
      </c>
      <c r="AK294" s="9">
        <f t="shared" si="121"/>
        <v>0</v>
      </c>
      <c r="AL294" s="9">
        <f t="shared" si="122"/>
        <v>1</v>
      </c>
      <c r="AM294" s="9">
        <f t="shared" si="122"/>
        <v>0</v>
      </c>
      <c r="AN294" s="9">
        <f t="shared" si="122"/>
        <v>1</v>
      </c>
      <c r="AO294" s="9">
        <f t="shared" si="122"/>
        <v>0</v>
      </c>
      <c r="AP294" s="9" t="str">
        <f t="shared" si="122"/>
        <v/>
      </c>
      <c r="AQ294" s="9" t="str">
        <f t="shared" si="122"/>
        <v/>
      </c>
      <c r="AR294" s="9" t="str">
        <f t="shared" si="122"/>
        <v/>
      </c>
      <c r="AS294" s="9" t="str">
        <f t="shared" si="122"/>
        <v/>
      </c>
      <c r="AT294" s="9" t="str">
        <f t="shared" si="122"/>
        <v/>
      </c>
      <c r="AU294" s="9" t="str">
        <f t="shared" si="118"/>
        <v/>
      </c>
      <c r="AV294" s="9" t="str">
        <f t="shared" si="118"/>
        <v/>
      </c>
      <c r="AW294" s="9" t="str">
        <f t="shared" si="118"/>
        <v/>
      </c>
      <c r="AX294" s="9" t="str">
        <f t="shared" si="118"/>
        <v/>
      </c>
      <c r="AY294" s="9" t="str">
        <f t="shared" si="118"/>
        <v/>
      </c>
      <c r="AZ294" s="9" t="str">
        <f t="shared" si="118"/>
        <v/>
      </c>
      <c r="BA294" s="9" t="str">
        <f t="shared" si="118"/>
        <v/>
      </c>
      <c r="BB294" s="9" t="str">
        <f t="shared" si="118"/>
        <v/>
      </c>
      <c r="BC294" s="9" t="str">
        <f t="shared" si="118"/>
        <v/>
      </c>
      <c r="BD294" s="9" t="str">
        <f t="shared" si="118"/>
        <v/>
      </c>
      <c r="BE294" s="9" t="str">
        <f t="shared" si="119"/>
        <v/>
      </c>
      <c r="BF294" s="9" t="str">
        <f t="shared" si="119"/>
        <v/>
      </c>
      <c r="BG294" s="9" t="str">
        <f t="shared" si="119"/>
        <v/>
      </c>
      <c r="BH294" s="9" t="str">
        <f t="shared" si="119"/>
        <v/>
      </c>
      <c r="BI294" s="9" t="str">
        <f t="shared" si="119"/>
        <v/>
      </c>
      <c r="BJ294" s="9" t="str">
        <f t="shared" si="119"/>
        <v/>
      </c>
      <c r="BK294" s="9" t="str">
        <f t="shared" si="119"/>
        <v/>
      </c>
      <c r="BL294" s="9" t="str">
        <f t="shared" si="119"/>
        <v/>
      </c>
      <c r="BM294" s="9" t="str">
        <f t="shared" si="119"/>
        <v/>
      </c>
      <c r="BN294" s="9" t="str">
        <f t="shared" si="119"/>
        <v/>
      </c>
      <c r="BO294" s="9" t="str">
        <f t="shared" si="120"/>
        <v/>
      </c>
      <c r="BP294" s="9" t="str">
        <f t="shared" si="120"/>
        <v/>
      </c>
      <c r="BQ294" s="9" t="str">
        <f t="shared" si="120"/>
        <v/>
      </c>
      <c r="BR294" s="9" t="str">
        <f t="shared" si="120"/>
        <v/>
      </c>
      <c r="BS294" s="9" t="str">
        <f t="shared" si="120"/>
        <v/>
      </c>
      <c r="BT294" s="9" t="str">
        <f t="shared" si="120"/>
        <v/>
      </c>
      <c r="BU294" s="9" t="str">
        <f t="shared" si="120"/>
        <v/>
      </c>
      <c r="BV294" s="9" t="str">
        <f t="shared" si="120"/>
        <v/>
      </c>
      <c r="BW294" s="9" t="str">
        <f t="shared" si="120"/>
        <v/>
      </c>
      <c r="BX294" s="9" t="str">
        <f t="shared" si="120"/>
        <v/>
      </c>
      <c r="BY294" s="9" t="str">
        <f t="shared" si="120"/>
        <v/>
      </c>
      <c r="BZ294" s="9" t="str">
        <f t="shared" si="120"/>
        <v/>
      </c>
    </row>
    <row r="295" spans="1:78" x14ac:dyDescent="0.25">
      <c r="A295" s="6">
        <v>512</v>
      </c>
      <c r="B295" s="3"/>
      <c r="C295" s="3">
        <v>1</v>
      </c>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v>1</v>
      </c>
      <c r="AH295" s="7">
        <f>SUMPRODUCT(MAX((Table1[post_position])*(Table1[topic_id]=$A295)))</f>
        <v>2</v>
      </c>
      <c r="AI295" s="7" t="str">
        <f>"http://chandoo.org/forums/topic/"&amp;VLOOKUP(A295,'All Topics Data'!$A$2:$C$1243,3,FALSE)</f>
        <v>http://chandoo.org/forums/topic/charting-idea-required-for-tracking-activity-daily-score</v>
      </c>
      <c r="AJ295" s="7" t="str">
        <f>LEFT(VLOOKUP(A295,'All Topics Data'!$A$2:$C$1243,2,FALSE),40)&amp;REPT("…",LEN(VLOOKUP(A295,'All Topics Data'!$A$2:$C$1243,2,FALSE))&gt;40)</f>
        <v>Charting idea required for tracking acti…</v>
      </c>
      <c r="AK295" s="9">
        <f t="shared" si="121"/>
        <v>0</v>
      </c>
      <c r="AL295" s="9">
        <f t="shared" si="122"/>
        <v>1</v>
      </c>
      <c r="AM295" s="9" t="str">
        <f t="shared" si="122"/>
        <v/>
      </c>
      <c r="AN295" s="9" t="str">
        <f t="shared" si="122"/>
        <v/>
      </c>
      <c r="AO295" s="9" t="str">
        <f t="shared" si="122"/>
        <v/>
      </c>
      <c r="AP295" s="9" t="str">
        <f t="shared" si="122"/>
        <v/>
      </c>
      <c r="AQ295" s="9" t="str">
        <f t="shared" si="122"/>
        <v/>
      </c>
      <c r="AR295" s="9" t="str">
        <f t="shared" si="122"/>
        <v/>
      </c>
      <c r="AS295" s="9" t="str">
        <f t="shared" si="122"/>
        <v/>
      </c>
      <c r="AT295" s="9" t="str">
        <f t="shared" si="122"/>
        <v/>
      </c>
      <c r="AU295" s="9" t="str">
        <f t="shared" si="118"/>
        <v/>
      </c>
      <c r="AV295" s="9" t="str">
        <f t="shared" si="118"/>
        <v/>
      </c>
      <c r="AW295" s="9" t="str">
        <f t="shared" si="118"/>
        <v/>
      </c>
      <c r="AX295" s="9" t="str">
        <f t="shared" si="118"/>
        <v/>
      </c>
      <c r="AY295" s="9" t="str">
        <f t="shared" si="118"/>
        <v/>
      </c>
      <c r="AZ295" s="9" t="str">
        <f t="shared" si="118"/>
        <v/>
      </c>
      <c r="BA295" s="9" t="str">
        <f t="shared" si="118"/>
        <v/>
      </c>
      <c r="BB295" s="9" t="str">
        <f t="shared" si="118"/>
        <v/>
      </c>
      <c r="BC295" s="9" t="str">
        <f t="shared" si="118"/>
        <v/>
      </c>
      <c r="BD295" s="9" t="str">
        <f t="shared" si="118"/>
        <v/>
      </c>
      <c r="BE295" s="9" t="str">
        <f t="shared" si="119"/>
        <v/>
      </c>
      <c r="BF295" s="9" t="str">
        <f t="shared" si="119"/>
        <v/>
      </c>
      <c r="BG295" s="9" t="str">
        <f t="shared" si="119"/>
        <v/>
      </c>
      <c r="BH295" s="9" t="str">
        <f t="shared" si="119"/>
        <v/>
      </c>
      <c r="BI295" s="9" t="str">
        <f t="shared" si="119"/>
        <v/>
      </c>
      <c r="BJ295" s="9" t="str">
        <f t="shared" si="119"/>
        <v/>
      </c>
      <c r="BK295" s="9" t="str">
        <f t="shared" si="119"/>
        <v/>
      </c>
      <c r="BL295" s="9" t="str">
        <f t="shared" si="119"/>
        <v/>
      </c>
      <c r="BM295" s="9" t="str">
        <f t="shared" si="119"/>
        <v/>
      </c>
      <c r="BN295" s="9" t="str">
        <f t="shared" si="119"/>
        <v/>
      </c>
      <c r="BO295" s="9" t="str">
        <f t="shared" si="120"/>
        <v/>
      </c>
      <c r="BP295" s="9" t="str">
        <f t="shared" si="120"/>
        <v/>
      </c>
      <c r="BQ295" s="9" t="str">
        <f t="shared" si="120"/>
        <v/>
      </c>
      <c r="BR295" s="9" t="str">
        <f t="shared" si="120"/>
        <v/>
      </c>
      <c r="BS295" s="9" t="str">
        <f t="shared" si="120"/>
        <v/>
      </c>
      <c r="BT295" s="9" t="str">
        <f t="shared" si="120"/>
        <v/>
      </c>
      <c r="BU295" s="9" t="str">
        <f t="shared" si="120"/>
        <v/>
      </c>
      <c r="BV295" s="9" t="str">
        <f t="shared" si="120"/>
        <v/>
      </c>
      <c r="BW295" s="9" t="str">
        <f t="shared" si="120"/>
        <v/>
      </c>
      <c r="BX295" s="9" t="str">
        <f t="shared" si="120"/>
        <v/>
      </c>
      <c r="BY295" s="9" t="str">
        <f t="shared" si="120"/>
        <v/>
      </c>
      <c r="BZ295" s="9" t="str">
        <f t="shared" si="120"/>
        <v/>
      </c>
    </row>
    <row r="296" spans="1:78" x14ac:dyDescent="0.25">
      <c r="A296" s="6">
        <v>513</v>
      </c>
      <c r="B296" s="3"/>
      <c r="C296" s="3"/>
      <c r="D296" s="3">
        <v>1</v>
      </c>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v>1</v>
      </c>
      <c r="AH296" s="7">
        <f>SUMPRODUCT(MAX((Table1[post_position])*(Table1[topic_id]=$A296)))</f>
        <v>3</v>
      </c>
      <c r="AI296" s="7" t="str">
        <f>"http://chandoo.org/forums/topic/"&amp;VLOOKUP(A296,'All Topics Data'!$A$2:$C$1243,3,FALSE)</f>
        <v>http://chandoo.org/forums/topic/plotting-large-sales-ranges-on-bar-graph</v>
      </c>
      <c r="AJ296" s="7" t="str">
        <f>LEFT(VLOOKUP(A296,'All Topics Data'!$A$2:$C$1243,2,FALSE),40)&amp;REPT("…",LEN(VLOOKUP(A296,'All Topics Data'!$A$2:$C$1243,2,FALSE))&gt;40)</f>
        <v>Plotting large sales ranges on bar graph</v>
      </c>
      <c r="AK296" s="9">
        <f t="shared" si="121"/>
        <v>0</v>
      </c>
      <c r="AL296" s="9">
        <f t="shared" si="122"/>
        <v>0</v>
      </c>
      <c r="AM296" s="9">
        <f t="shared" si="122"/>
        <v>1</v>
      </c>
      <c r="AN296" s="9" t="str">
        <f t="shared" si="122"/>
        <v/>
      </c>
      <c r="AO296" s="9" t="str">
        <f t="shared" si="122"/>
        <v/>
      </c>
      <c r="AP296" s="9" t="str">
        <f t="shared" si="122"/>
        <v/>
      </c>
      <c r="AQ296" s="9" t="str">
        <f t="shared" si="122"/>
        <v/>
      </c>
      <c r="AR296" s="9" t="str">
        <f t="shared" si="122"/>
        <v/>
      </c>
      <c r="AS296" s="9" t="str">
        <f t="shared" si="122"/>
        <v/>
      </c>
      <c r="AT296" s="9" t="str">
        <f t="shared" si="122"/>
        <v/>
      </c>
      <c r="AU296" s="9" t="str">
        <f t="shared" si="118"/>
        <v/>
      </c>
      <c r="AV296" s="9" t="str">
        <f t="shared" si="118"/>
        <v/>
      </c>
      <c r="AW296" s="9" t="str">
        <f t="shared" si="118"/>
        <v/>
      </c>
      <c r="AX296" s="9" t="str">
        <f t="shared" si="118"/>
        <v/>
      </c>
      <c r="AY296" s="9" t="str">
        <f t="shared" si="118"/>
        <v/>
      </c>
      <c r="AZ296" s="9" t="str">
        <f t="shared" si="118"/>
        <v/>
      </c>
      <c r="BA296" s="9" t="str">
        <f t="shared" si="118"/>
        <v/>
      </c>
      <c r="BB296" s="9" t="str">
        <f t="shared" si="118"/>
        <v/>
      </c>
      <c r="BC296" s="9" t="str">
        <f t="shared" si="118"/>
        <v/>
      </c>
      <c r="BD296" s="9" t="str">
        <f t="shared" si="118"/>
        <v/>
      </c>
      <c r="BE296" s="9" t="str">
        <f t="shared" si="119"/>
        <v/>
      </c>
      <c r="BF296" s="9" t="str">
        <f t="shared" si="119"/>
        <v/>
      </c>
      <c r="BG296" s="9" t="str">
        <f t="shared" si="119"/>
        <v/>
      </c>
      <c r="BH296" s="9" t="str">
        <f t="shared" si="119"/>
        <v/>
      </c>
      <c r="BI296" s="9" t="str">
        <f t="shared" si="119"/>
        <v/>
      </c>
      <c r="BJ296" s="9" t="str">
        <f t="shared" si="119"/>
        <v/>
      </c>
      <c r="BK296" s="9" t="str">
        <f t="shared" si="119"/>
        <v/>
      </c>
      <c r="BL296" s="9" t="str">
        <f t="shared" si="119"/>
        <v/>
      </c>
      <c r="BM296" s="9" t="str">
        <f t="shared" si="119"/>
        <v/>
      </c>
      <c r="BN296" s="9" t="str">
        <f t="shared" si="119"/>
        <v/>
      </c>
      <c r="BO296" s="9" t="str">
        <f t="shared" si="120"/>
        <v/>
      </c>
      <c r="BP296" s="9" t="str">
        <f t="shared" si="120"/>
        <v/>
      </c>
      <c r="BQ296" s="9" t="str">
        <f t="shared" si="120"/>
        <v/>
      </c>
      <c r="BR296" s="9" t="str">
        <f t="shared" si="120"/>
        <v/>
      </c>
      <c r="BS296" s="9" t="str">
        <f t="shared" si="120"/>
        <v/>
      </c>
      <c r="BT296" s="9" t="str">
        <f t="shared" si="120"/>
        <v/>
      </c>
      <c r="BU296" s="9" t="str">
        <f t="shared" si="120"/>
        <v/>
      </c>
      <c r="BV296" s="9" t="str">
        <f t="shared" si="120"/>
        <v/>
      </c>
      <c r="BW296" s="9" t="str">
        <f t="shared" si="120"/>
        <v/>
      </c>
      <c r="BX296" s="9" t="str">
        <f t="shared" si="120"/>
        <v/>
      </c>
      <c r="BY296" s="9" t="str">
        <f t="shared" si="120"/>
        <v/>
      </c>
      <c r="BZ296" s="9" t="str">
        <f t="shared" si="120"/>
        <v/>
      </c>
    </row>
    <row r="297" spans="1:78" x14ac:dyDescent="0.25">
      <c r="A297" s="6">
        <v>514</v>
      </c>
      <c r="B297" s="3"/>
      <c r="C297" s="3">
        <v>1</v>
      </c>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v>1</v>
      </c>
      <c r="AH297" s="7">
        <f>SUMPRODUCT(MAX((Table1[post_position])*(Table1[topic_id]=$A297)))</f>
        <v>2</v>
      </c>
      <c r="AI297" s="7" t="str">
        <f>"http://chandoo.org/forums/topic/"&amp;VLOOKUP(A297,'All Topics Data'!$A$2:$C$1243,3,FALSE)</f>
        <v>http://chandoo.org/forums/topic/how-to-append-multiple-resulted-values-into-a-columnworksheet</v>
      </c>
      <c r="AJ297" s="7" t="str">
        <f>LEFT(VLOOKUP(A297,'All Topics Data'!$A$2:$C$1243,2,FALSE),40)&amp;REPT("…",LEN(VLOOKUP(A297,'All Topics Data'!$A$2:$C$1243,2,FALSE))&gt;40)</f>
        <v>How to append multiple [resulted] values…</v>
      </c>
      <c r="AK297" s="9">
        <f t="shared" si="121"/>
        <v>0</v>
      </c>
      <c r="AL297" s="9">
        <f t="shared" si="122"/>
        <v>1</v>
      </c>
      <c r="AM297" s="9" t="str">
        <f t="shared" si="122"/>
        <v/>
      </c>
      <c r="AN297" s="9" t="str">
        <f t="shared" si="122"/>
        <v/>
      </c>
      <c r="AO297" s="9" t="str">
        <f t="shared" si="122"/>
        <v/>
      </c>
      <c r="AP297" s="9" t="str">
        <f t="shared" si="122"/>
        <v/>
      </c>
      <c r="AQ297" s="9" t="str">
        <f t="shared" si="122"/>
        <v/>
      </c>
      <c r="AR297" s="9" t="str">
        <f t="shared" si="122"/>
        <v/>
      </c>
      <c r="AS297" s="9" t="str">
        <f t="shared" si="122"/>
        <v/>
      </c>
      <c r="AT297" s="9" t="str">
        <f t="shared" si="122"/>
        <v/>
      </c>
      <c r="AU297" s="9" t="str">
        <f t="shared" si="118"/>
        <v/>
      </c>
      <c r="AV297" s="9" t="str">
        <f t="shared" si="118"/>
        <v/>
      </c>
      <c r="AW297" s="9" t="str">
        <f t="shared" si="118"/>
        <v/>
      </c>
      <c r="AX297" s="9" t="str">
        <f t="shared" si="118"/>
        <v/>
      </c>
      <c r="AY297" s="9" t="str">
        <f t="shared" si="118"/>
        <v/>
      </c>
      <c r="AZ297" s="9" t="str">
        <f t="shared" si="118"/>
        <v/>
      </c>
      <c r="BA297" s="9" t="str">
        <f t="shared" si="118"/>
        <v/>
      </c>
      <c r="BB297" s="9" t="str">
        <f t="shared" si="118"/>
        <v/>
      </c>
      <c r="BC297" s="9" t="str">
        <f t="shared" si="118"/>
        <v/>
      </c>
      <c r="BD297" s="9" t="str">
        <f t="shared" si="118"/>
        <v/>
      </c>
      <c r="BE297" s="9" t="str">
        <f t="shared" si="119"/>
        <v/>
      </c>
      <c r="BF297" s="9" t="str">
        <f t="shared" si="119"/>
        <v/>
      </c>
      <c r="BG297" s="9" t="str">
        <f t="shared" si="119"/>
        <v/>
      </c>
      <c r="BH297" s="9" t="str">
        <f t="shared" si="119"/>
        <v/>
      </c>
      <c r="BI297" s="9" t="str">
        <f t="shared" si="119"/>
        <v/>
      </c>
      <c r="BJ297" s="9" t="str">
        <f t="shared" si="119"/>
        <v/>
      </c>
      <c r="BK297" s="9" t="str">
        <f t="shared" si="119"/>
        <v/>
      </c>
      <c r="BL297" s="9" t="str">
        <f t="shared" si="119"/>
        <v/>
      </c>
      <c r="BM297" s="9" t="str">
        <f t="shared" si="119"/>
        <v/>
      </c>
      <c r="BN297" s="9" t="str">
        <f t="shared" si="119"/>
        <v/>
      </c>
      <c r="BO297" s="9" t="str">
        <f t="shared" si="120"/>
        <v/>
      </c>
      <c r="BP297" s="9" t="str">
        <f t="shared" si="120"/>
        <v/>
      </c>
      <c r="BQ297" s="9" t="str">
        <f t="shared" si="120"/>
        <v/>
      </c>
      <c r="BR297" s="9" t="str">
        <f t="shared" si="120"/>
        <v/>
      </c>
      <c r="BS297" s="9" t="str">
        <f t="shared" si="120"/>
        <v/>
      </c>
      <c r="BT297" s="9" t="str">
        <f t="shared" si="120"/>
        <v/>
      </c>
      <c r="BU297" s="9" t="str">
        <f t="shared" si="120"/>
        <v/>
      </c>
      <c r="BV297" s="9" t="str">
        <f t="shared" si="120"/>
        <v/>
      </c>
      <c r="BW297" s="9" t="str">
        <f t="shared" si="120"/>
        <v/>
      </c>
      <c r="BX297" s="9" t="str">
        <f t="shared" si="120"/>
        <v/>
      </c>
      <c r="BY297" s="9" t="str">
        <f t="shared" si="120"/>
        <v/>
      </c>
      <c r="BZ297" s="9" t="str">
        <f t="shared" si="120"/>
        <v/>
      </c>
    </row>
    <row r="298" spans="1:78" x14ac:dyDescent="0.25">
      <c r="A298" s="6">
        <v>515</v>
      </c>
      <c r="B298" s="3"/>
      <c r="C298" s="3">
        <v>1</v>
      </c>
      <c r="D298" s="3"/>
      <c r="E298" s="3"/>
      <c r="F298" s="3">
        <v>1</v>
      </c>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v>2</v>
      </c>
      <c r="AH298" s="7">
        <f>SUMPRODUCT(MAX((Table1[post_position])*(Table1[topic_id]=$A298)))</f>
        <v>6</v>
      </c>
      <c r="AI298" s="7" t="str">
        <f>"http://chandoo.org/forums/topic/"&amp;VLOOKUP(A298,'All Topics Data'!$A$2:$C$1243,3,FALSE)</f>
        <v>http://chandoo.org/forums/topic/i-call-my-question-as-nested-vlookup</v>
      </c>
      <c r="AJ298" s="7" t="str">
        <f>LEFT(VLOOKUP(A298,'All Topics Data'!$A$2:$C$1243,2,FALSE),40)&amp;REPT("…",LEN(VLOOKUP(A298,'All Topics Data'!$A$2:$C$1243,2,FALSE))&gt;40)</f>
        <v>I call my question as &amp;quot;nested vlook…</v>
      </c>
      <c r="AK298" s="9">
        <f t="shared" si="121"/>
        <v>0</v>
      </c>
      <c r="AL298" s="9">
        <f t="shared" si="122"/>
        <v>1</v>
      </c>
      <c r="AM298" s="9">
        <f t="shared" si="122"/>
        <v>0</v>
      </c>
      <c r="AN298" s="9">
        <f t="shared" si="122"/>
        <v>0</v>
      </c>
      <c r="AO298" s="9">
        <f t="shared" si="122"/>
        <v>1</v>
      </c>
      <c r="AP298" s="9">
        <f t="shared" si="122"/>
        <v>0</v>
      </c>
      <c r="AQ298" s="9" t="str">
        <f t="shared" si="122"/>
        <v/>
      </c>
      <c r="AR298" s="9" t="str">
        <f t="shared" si="122"/>
        <v/>
      </c>
      <c r="AS298" s="9" t="str">
        <f t="shared" si="122"/>
        <v/>
      </c>
      <c r="AT298" s="9" t="str">
        <f t="shared" si="122"/>
        <v/>
      </c>
      <c r="AU298" s="9" t="str">
        <f t="shared" si="118"/>
        <v/>
      </c>
      <c r="AV298" s="9" t="str">
        <f t="shared" si="118"/>
        <v/>
      </c>
      <c r="AW298" s="9" t="str">
        <f t="shared" si="118"/>
        <v/>
      </c>
      <c r="AX298" s="9" t="str">
        <f t="shared" si="118"/>
        <v/>
      </c>
      <c r="AY298" s="9" t="str">
        <f t="shared" si="118"/>
        <v/>
      </c>
      <c r="AZ298" s="9" t="str">
        <f t="shared" si="118"/>
        <v/>
      </c>
      <c r="BA298" s="9" t="str">
        <f t="shared" si="118"/>
        <v/>
      </c>
      <c r="BB298" s="9" t="str">
        <f t="shared" si="118"/>
        <v/>
      </c>
      <c r="BC298" s="9" t="str">
        <f t="shared" si="118"/>
        <v/>
      </c>
      <c r="BD298" s="9" t="str">
        <f t="shared" si="118"/>
        <v/>
      </c>
      <c r="BE298" s="9" t="str">
        <f t="shared" si="119"/>
        <v/>
      </c>
      <c r="BF298" s="9" t="str">
        <f t="shared" si="119"/>
        <v/>
      </c>
      <c r="BG298" s="9" t="str">
        <f t="shared" si="119"/>
        <v/>
      </c>
      <c r="BH298" s="9" t="str">
        <f t="shared" si="119"/>
        <v/>
      </c>
      <c r="BI298" s="9" t="str">
        <f t="shared" si="119"/>
        <v/>
      </c>
      <c r="BJ298" s="9" t="str">
        <f t="shared" si="119"/>
        <v/>
      </c>
      <c r="BK298" s="9" t="str">
        <f t="shared" si="119"/>
        <v/>
      </c>
      <c r="BL298" s="9" t="str">
        <f t="shared" si="119"/>
        <v/>
      </c>
      <c r="BM298" s="9" t="str">
        <f t="shared" si="119"/>
        <v/>
      </c>
      <c r="BN298" s="9" t="str">
        <f t="shared" si="119"/>
        <v/>
      </c>
      <c r="BO298" s="9" t="str">
        <f t="shared" si="120"/>
        <v/>
      </c>
      <c r="BP298" s="9" t="str">
        <f t="shared" si="120"/>
        <v/>
      </c>
      <c r="BQ298" s="9" t="str">
        <f t="shared" si="120"/>
        <v/>
      </c>
      <c r="BR298" s="9" t="str">
        <f t="shared" si="120"/>
        <v/>
      </c>
      <c r="BS298" s="9" t="str">
        <f t="shared" si="120"/>
        <v/>
      </c>
      <c r="BT298" s="9" t="str">
        <f t="shared" si="120"/>
        <v/>
      </c>
      <c r="BU298" s="9" t="str">
        <f t="shared" si="120"/>
        <v/>
      </c>
      <c r="BV298" s="9" t="str">
        <f t="shared" si="120"/>
        <v/>
      </c>
      <c r="BW298" s="9" t="str">
        <f t="shared" si="120"/>
        <v/>
      </c>
      <c r="BX298" s="9" t="str">
        <f t="shared" si="120"/>
        <v/>
      </c>
      <c r="BY298" s="9" t="str">
        <f t="shared" si="120"/>
        <v/>
      </c>
      <c r="BZ298" s="9" t="str">
        <f t="shared" si="120"/>
        <v/>
      </c>
    </row>
    <row r="299" spans="1:78" x14ac:dyDescent="0.25">
      <c r="A299" s="6">
        <v>516</v>
      </c>
      <c r="B299" s="3"/>
      <c r="C299" s="3">
        <v>1</v>
      </c>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v>1</v>
      </c>
      <c r="AH299" s="7">
        <f>SUMPRODUCT(MAX((Table1[post_position])*(Table1[topic_id]=$A299)))</f>
        <v>2</v>
      </c>
      <c r="AI299" s="7" t="str">
        <f>"http://chandoo.org/forums/topic/"&amp;VLOOKUP(A299,'All Topics Data'!$A$2:$C$1243,3,FALSE)</f>
        <v>http://chandoo.org/forums/topic/sumproduct</v>
      </c>
      <c r="AJ299" s="7" t="str">
        <f>LEFT(VLOOKUP(A299,'All Topics Data'!$A$2:$C$1243,2,FALSE),40)&amp;REPT("…",LEN(VLOOKUP(A299,'All Topics Data'!$A$2:$C$1243,2,FALSE))&gt;40)</f>
        <v>sumproduct</v>
      </c>
      <c r="AK299" s="9">
        <f t="shared" si="121"/>
        <v>0</v>
      </c>
      <c r="AL299" s="9">
        <f t="shared" si="122"/>
        <v>1</v>
      </c>
      <c r="AM299" s="9" t="str">
        <f t="shared" si="122"/>
        <v/>
      </c>
      <c r="AN299" s="9" t="str">
        <f t="shared" si="122"/>
        <v/>
      </c>
      <c r="AO299" s="9" t="str">
        <f t="shared" si="122"/>
        <v/>
      </c>
      <c r="AP299" s="9" t="str">
        <f t="shared" si="122"/>
        <v/>
      </c>
      <c r="AQ299" s="9" t="str">
        <f t="shared" si="122"/>
        <v/>
      </c>
      <c r="AR299" s="9" t="str">
        <f t="shared" si="122"/>
        <v/>
      </c>
      <c r="AS299" s="9" t="str">
        <f t="shared" si="122"/>
        <v/>
      </c>
      <c r="AT299" s="9" t="str">
        <f t="shared" si="122"/>
        <v/>
      </c>
      <c r="AU299" s="9" t="str">
        <f t="shared" si="118"/>
        <v/>
      </c>
      <c r="AV299" s="9" t="str">
        <f t="shared" si="118"/>
        <v/>
      </c>
      <c r="AW299" s="9" t="str">
        <f t="shared" si="118"/>
        <v/>
      </c>
      <c r="AX299" s="9" t="str">
        <f t="shared" si="118"/>
        <v/>
      </c>
      <c r="AY299" s="9" t="str">
        <f t="shared" si="118"/>
        <v/>
      </c>
      <c r="AZ299" s="9" t="str">
        <f t="shared" si="118"/>
        <v/>
      </c>
      <c r="BA299" s="9" t="str">
        <f t="shared" si="118"/>
        <v/>
      </c>
      <c r="BB299" s="9" t="str">
        <f t="shared" si="118"/>
        <v/>
      </c>
      <c r="BC299" s="9" t="str">
        <f t="shared" si="118"/>
        <v/>
      </c>
      <c r="BD299" s="9" t="str">
        <f t="shared" si="118"/>
        <v/>
      </c>
      <c r="BE299" s="9" t="str">
        <f t="shared" si="119"/>
        <v/>
      </c>
      <c r="BF299" s="9" t="str">
        <f t="shared" si="119"/>
        <v/>
      </c>
      <c r="BG299" s="9" t="str">
        <f t="shared" si="119"/>
        <v/>
      </c>
      <c r="BH299" s="9" t="str">
        <f t="shared" si="119"/>
        <v/>
      </c>
      <c r="BI299" s="9" t="str">
        <f t="shared" si="119"/>
        <v/>
      </c>
      <c r="BJ299" s="9" t="str">
        <f t="shared" si="119"/>
        <v/>
      </c>
      <c r="BK299" s="9" t="str">
        <f t="shared" si="119"/>
        <v/>
      </c>
      <c r="BL299" s="9" t="str">
        <f t="shared" si="119"/>
        <v/>
      </c>
      <c r="BM299" s="9" t="str">
        <f t="shared" si="119"/>
        <v/>
      </c>
      <c r="BN299" s="9" t="str">
        <f t="shared" si="119"/>
        <v/>
      </c>
      <c r="BO299" s="9" t="str">
        <f t="shared" si="120"/>
        <v/>
      </c>
      <c r="BP299" s="9" t="str">
        <f t="shared" si="120"/>
        <v/>
      </c>
      <c r="BQ299" s="9" t="str">
        <f t="shared" si="120"/>
        <v/>
      </c>
      <c r="BR299" s="9" t="str">
        <f t="shared" si="120"/>
        <v/>
      </c>
      <c r="BS299" s="9" t="str">
        <f t="shared" si="120"/>
        <v/>
      </c>
      <c r="BT299" s="9" t="str">
        <f t="shared" si="120"/>
        <v/>
      </c>
      <c r="BU299" s="9" t="str">
        <f t="shared" si="120"/>
        <v/>
      </c>
      <c r="BV299" s="9" t="str">
        <f t="shared" si="120"/>
        <v/>
      </c>
      <c r="BW299" s="9" t="str">
        <f t="shared" si="120"/>
        <v/>
      </c>
      <c r="BX299" s="9" t="str">
        <f t="shared" si="120"/>
        <v/>
      </c>
      <c r="BY299" s="9" t="str">
        <f t="shared" si="120"/>
        <v/>
      </c>
      <c r="BZ299" s="9" t="str">
        <f t="shared" si="120"/>
        <v/>
      </c>
    </row>
    <row r="300" spans="1:78" x14ac:dyDescent="0.25">
      <c r="A300" s="6">
        <v>517</v>
      </c>
      <c r="B300" s="3"/>
      <c r="C300" s="3">
        <v>1</v>
      </c>
      <c r="D300" s="3"/>
      <c r="E300" s="3">
        <v>1</v>
      </c>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v>2</v>
      </c>
      <c r="AH300" s="7">
        <f>SUMPRODUCT(MAX((Table1[post_position])*(Table1[topic_id]=$A300)))</f>
        <v>7</v>
      </c>
      <c r="AI300" s="7" t="str">
        <f>"http://chandoo.org/forums/topic/"&amp;VLOOKUP(A300,'All Topics Data'!$A$2:$C$1243,3,FALSE)</f>
        <v>http://chandoo.org/forums/topic/large-formula-with-a-condition-on-another-column</v>
      </c>
      <c r="AJ300" s="7" t="str">
        <f>LEFT(VLOOKUP(A300,'All Topics Data'!$A$2:$C$1243,2,FALSE),40)&amp;REPT("…",LEN(VLOOKUP(A300,'All Topics Data'!$A$2:$C$1243,2,FALSE))&gt;40)</f>
        <v>Large formula with a condition on anothe…</v>
      </c>
      <c r="AK300" s="9">
        <f t="shared" si="121"/>
        <v>0</v>
      </c>
      <c r="AL300" s="9">
        <f t="shared" si="122"/>
        <v>1</v>
      </c>
      <c r="AM300" s="9">
        <f t="shared" si="122"/>
        <v>0</v>
      </c>
      <c r="AN300" s="9">
        <f t="shared" si="122"/>
        <v>1</v>
      </c>
      <c r="AO300" s="9">
        <f t="shared" si="122"/>
        <v>0</v>
      </c>
      <c r="AP300" s="9">
        <f t="shared" si="122"/>
        <v>0</v>
      </c>
      <c r="AQ300" s="9">
        <f t="shared" si="122"/>
        <v>0</v>
      </c>
      <c r="AR300" s="9" t="str">
        <f t="shared" si="122"/>
        <v/>
      </c>
      <c r="AS300" s="9" t="str">
        <f t="shared" si="122"/>
        <v/>
      </c>
      <c r="AT300" s="9" t="str">
        <f t="shared" si="122"/>
        <v/>
      </c>
      <c r="AU300" s="9" t="str">
        <f t="shared" si="118"/>
        <v/>
      </c>
      <c r="AV300" s="9" t="str">
        <f t="shared" si="118"/>
        <v/>
      </c>
      <c r="AW300" s="9" t="str">
        <f t="shared" si="118"/>
        <v/>
      </c>
      <c r="AX300" s="9" t="str">
        <f t="shared" si="118"/>
        <v/>
      </c>
      <c r="AY300" s="9" t="str">
        <f t="shared" si="118"/>
        <v/>
      </c>
      <c r="AZ300" s="9" t="str">
        <f t="shared" si="118"/>
        <v/>
      </c>
      <c r="BA300" s="9" t="str">
        <f t="shared" si="118"/>
        <v/>
      </c>
      <c r="BB300" s="9" t="str">
        <f t="shared" si="118"/>
        <v/>
      </c>
      <c r="BC300" s="9" t="str">
        <f t="shared" si="118"/>
        <v/>
      </c>
      <c r="BD300" s="9" t="str">
        <f t="shared" si="118"/>
        <v/>
      </c>
      <c r="BE300" s="9" t="str">
        <f t="shared" si="119"/>
        <v/>
      </c>
      <c r="BF300" s="9" t="str">
        <f t="shared" si="119"/>
        <v/>
      </c>
      <c r="BG300" s="9" t="str">
        <f t="shared" si="119"/>
        <v/>
      </c>
      <c r="BH300" s="9" t="str">
        <f t="shared" si="119"/>
        <v/>
      </c>
      <c r="BI300" s="9" t="str">
        <f t="shared" si="119"/>
        <v/>
      </c>
      <c r="BJ300" s="9" t="str">
        <f t="shared" si="119"/>
        <v/>
      </c>
      <c r="BK300" s="9" t="str">
        <f t="shared" si="119"/>
        <v/>
      </c>
      <c r="BL300" s="9" t="str">
        <f t="shared" si="119"/>
        <v/>
      </c>
      <c r="BM300" s="9" t="str">
        <f t="shared" si="119"/>
        <v/>
      </c>
      <c r="BN300" s="9" t="str">
        <f t="shared" si="119"/>
        <v/>
      </c>
      <c r="BO300" s="9" t="str">
        <f t="shared" si="120"/>
        <v/>
      </c>
      <c r="BP300" s="9" t="str">
        <f t="shared" si="120"/>
        <v/>
      </c>
      <c r="BQ300" s="9" t="str">
        <f t="shared" si="120"/>
        <v/>
      </c>
      <c r="BR300" s="9" t="str">
        <f t="shared" si="120"/>
        <v/>
      </c>
      <c r="BS300" s="9" t="str">
        <f t="shared" si="120"/>
        <v/>
      </c>
      <c r="BT300" s="9" t="str">
        <f t="shared" si="120"/>
        <v/>
      </c>
      <c r="BU300" s="9" t="str">
        <f t="shared" si="120"/>
        <v/>
      </c>
      <c r="BV300" s="9" t="str">
        <f t="shared" si="120"/>
        <v/>
      </c>
      <c r="BW300" s="9" t="str">
        <f t="shared" si="120"/>
        <v/>
      </c>
      <c r="BX300" s="9" t="str">
        <f t="shared" si="120"/>
        <v/>
      </c>
      <c r="BY300" s="9" t="str">
        <f t="shared" si="120"/>
        <v/>
      </c>
      <c r="BZ300" s="9" t="str">
        <f t="shared" si="120"/>
        <v/>
      </c>
    </row>
    <row r="301" spans="1:78" x14ac:dyDescent="0.25">
      <c r="A301" s="6">
        <v>518</v>
      </c>
      <c r="B301" s="3"/>
      <c r="C301" s="3">
        <v>1</v>
      </c>
      <c r="D301" s="3"/>
      <c r="E301" s="3">
        <v>1</v>
      </c>
      <c r="F301" s="3"/>
      <c r="G301" s="3">
        <v>1</v>
      </c>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v>3</v>
      </c>
      <c r="AH301" s="7">
        <f>SUMPRODUCT(MAX((Table1[post_position])*(Table1[topic_id]=$A301)))</f>
        <v>6</v>
      </c>
      <c r="AI301" s="7" t="str">
        <f>"http://chandoo.org/forums/topic/"&amp;VLOOKUP(A301,'All Topics Data'!$A$2:$C$1243,3,FALSE)</f>
        <v>http://chandoo.org/forums/topic/excel-animation</v>
      </c>
      <c r="AJ301" s="7" t="str">
        <f>LEFT(VLOOKUP(A301,'All Topics Data'!$A$2:$C$1243,2,FALSE),40)&amp;REPT("…",LEN(VLOOKUP(A301,'All Topics Data'!$A$2:$C$1243,2,FALSE))&gt;40)</f>
        <v>Excel Animation</v>
      </c>
      <c r="AK301" s="9">
        <f t="shared" si="121"/>
        <v>0</v>
      </c>
      <c r="AL301" s="9">
        <f t="shared" si="122"/>
        <v>1</v>
      </c>
      <c r="AM301" s="9">
        <f t="shared" si="122"/>
        <v>0</v>
      </c>
      <c r="AN301" s="9">
        <f t="shared" si="122"/>
        <v>1</v>
      </c>
      <c r="AO301" s="9">
        <f t="shared" si="122"/>
        <v>0</v>
      </c>
      <c r="AP301" s="9">
        <f t="shared" si="122"/>
        <v>1</v>
      </c>
      <c r="AQ301" s="9" t="str">
        <f t="shared" si="122"/>
        <v/>
      </c>
      <c r="AR301" s="9" t="str">
        <f t="shared" si="122"/>
        <v/>
      </c>
      <c r="AS301" s="9" t="str">
        <f t="shared" si="122"/>
        <v/>
      </c>
      <c r="AT301" s="9" t="str">
        <f t="shared" si="122"/>
        <v/>
      </c>
      <c r="AU301" s="9" t="str">
        <f t="shared" si="118"/>
        <v/>
      </c>
      <c r="AV301" s="9" t="str">
        <f t="shared" si="118"/>
        <v/>
      </c>
      <c r="AW301" s="9" t="str">
        <f t="shared" si="118"/>
        <v/>
      </c>
      <c r="AX301" s="9" t="str">
        <f t="shared" si="118"/>
        <v/>
      </c>
      <c r="AY301" s="9" t="str">
        <f t="shared" si="118"/>
        <v/>
      </c>
      <c r="AZ301" s="9" t="str">
        <f t="shared" si="118"/>
        <v/>
      </c>
      <c r="BA301" s="9" t="str">
        <f t="shared" si="118"/>
        <v/>
      </c>
      <c r="BB301" s="9" t="str">
        <f t="shared" si="118"/>
        <v/>
      </c>
      <c r="BC301" s="9" t="str">
        <f t="shared" si="118"/>
        <v/>
      </c>
      <c r="BD301" s="9" t="str">
        <f t="shared" si="118"/>
        <v/>
      </c>
      <c r="BE301" s="9" t="str">
        <f t="shared" si="119"/>
        <v/>
      </c>
      <c r="BF301" s="9" t="str">
        <f t="shared" si="119"/>
        <v/>
      </c>
      <c r="BG301" s="9" t="str">
        <f t="shared" si="119"/>
        <v/>
      </c>
      <c r="BH301" s="9" t="str">
        <f t="shared" si="119"/>
        <v/>
      </c>
      <c r="BI301" s="9" t="str">
        <f t="shared" si="119"/>
        <v/>
      </c>
      <c r="BJ301" s="9" t="str">
        <f t="shared" si="119"/>
        <v/>
      </c>
      <c r="BK301" s="9" t="str">
        <f t="shared" si="119"/>
        <v/>
      </c>
      <c r="BL301" s="9" t="str">
        <f t="shared" si="119"/>
        <v/>
      </c>
      <c r="BM301" s="9" t="str">
        <f t="shared" si="119"/>
        <v/>
      </c>
      <c r="BN301" s="9" t="str">
        <f t="shared" si="119"/>
        <v/>
      </c>
      <c r="BO301" s="9" t="str">
        <f t="shared" si="120"/>
        <v/>
      </c>
      <c r="BP301" s="9" t="str">
        <f t="shared" si="120"/>
        <v/>
      </c>
      <c r="BQ301" s="9" t="str">
        <f t="shared" si="120"/>
        <v/>
      </c>
      <c r="BR301" s="9" t="str">
        <f t="shared" si="120"/>
        <v/>
      </c>
      <c r="BS301" s="9" t="str">
        <f t="shared" si="120"/>
        <v/>
      </c>
      <c r="BT301" s="9" t="str">
        <f t="shared" si="120"/>
        <v/>
      </c>
      <c r="BU301" s="9" t="str">
        <f t="shared" si="120"/>
        <v/>
      </c>
      <c r="BV301" s="9" t="str">
        <f t="shared" si="120"/>
        <v/>
      </c>
      <c r="BW301" s="9" t="str">
        <f t="shared" si="120"/>
        <v/>
      </c>
      <c r="BX301" s="9" t="str">
        <f t="shared" si="120"/>
        <v/>
      </c>
      <c r="BY301" s="9" t="str">
        <f t="shared" si="120"/>
        <v/>
      </c>
      <c r="BZ301" s="9" t="str">
        <f t="shared" si="120"/>
        <v/>
      </c>
    </row>
    <row r="302" spans="1:78" x14ac:dyDescent="0.25">
      <c r="A302" s="6">
        <v>519</v>
      </c>
      <c r="B302" s="3"/>
      <c r="C302" s="3">
        <v>1</v>
      </c>
      <c r="D302" s="3"/>
      <c r="E302" s="3">
        <v>1</v>
      </c>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v>2</v>
      </c>
      <c r="AH302" s="7">
        <f>SUMPRODUCT(MAX((Table1[post_position])*(Table1[topic_id]=$A302)))</f>
        <v>5</v>
      </c>
      <c r="AI302" s="7" t="str">
        <f>"http://chandoo.org/forums/topic/"&amp;VLOOKUP(A302,'All Topics Data'!$A$2:$C$1243,3,FALSE)</f>
        <v>http://chandoo.org/forums/topic/conditional-formatting-past-dates</v>
      </c>
      <c r="AJ302" s="7" t="str">
        <f>LEFT(VLOOKUP(A302,'All Topics Data'!$A$2:$C$1243,2,FALSE),40)&amp;REPT("…",LEN(VLOOKUP(A302,'All Topics Data'!$A$2:$C$1243,2,FALSE))&gt;40)</f>
        <v>conditional formatting past dates</v>
      </c>
      <c r="AK302" s="9">
        <f t="shared" si="121"/>
        <v>0</v>
      </c>
      <c r="AL302" s="9">
        <f t="shared" si="122"/>
        <v>1</v>
      </c>
      <c r="AM302" s="9">
        <f t="shared" si="122"/>
        <v>0</v>
      </c>
      <c r="AN302" s="9">
        <f t="shared" si="122"/>
        <v>1</v>
      </c>
      <c r="AO302" s="9">
        <f t="shared" si="122"/>
        <v>0</v>
      </c>
      <c r="AP302" s="9" t="str">
        <f t="shared" si="122"/>
        <v/>
      </c>
      <c r="AQ302" s="9" t="str">
        <f t="shared" si="122"/>
        <v/>
      </c>
      <c r="AR302" s="9" t="str">
        <f t="shared" si="122"/>
        <v/>
      </c>
      <c r="AS302" s="9" t="str">
        <f t="shared" si="122"/>
        <v/>
      </c>
      <c r="AT302" s="9" t="str">
        <f t="shared" si="122"/>
        <v/>
      </c>
      <c r="AU302" s="9" t="str">
        <f t="shared" ref="AU302:BD311" si="123">IF(AU$4&lt;=$AH302,IFERROR(GETPIVOTDATA("Hui Reply?",$A$4,"topic_id",$A302,"post_position",AU$4),0),"")</f>
        <v/>
      </c>
      <c r="AV302" s="9" t="str">
        <f t="shared" si="123"/>
        <v/>
      </c>
      <c r="AW302" s="9" t="str">
        <f t="shared" si="123"/>
        <v/>
      </c>
      <c r="AX302" s="9" t="str">
        <f t="shared" si="123"/>
        <v/>
      </c>
      <c r="AY302" s="9" t="str">
        <f t="shared" si="123"/>
        <v/>
      </c>
      <c r="AZ302" s="9" t="str">
        <f t="shared" si="123"/>
        <v/>
      </c>
      <c r="BA302" s="9" t="str">
        <f t="shared" si="123"/>
        <v/>
      </c>
      <c r="BB302" s="9" t="str">
        <f t="shared" si="123"/>
        <v/>
      </c>
      <c r="BC302" s="9" t="str">
        <f t="shared" si="123"/>
        <v/>
      </c>
      <c r="BD302" s="9" t="str">
        <f t="shared" si="123"/>
        <v/>
      </c>
      <c r="BE302" s="9" t="str">
        <f t="shared" ref="BE302:BN311" si="124">IF(BE$4&lt;=$AH302,IFERROR(GETPIVOTDATA("Hui Reply?",$A$4,"topic_id",$A302,"post_position",BE$4),0),"")</f>
        <v/>
      </c>
      <c r="BF302" s="9" t="str">
        <f t="shared" si="124"/>
        <v/>
      </c>
      <c r="BG302" s="9" t="str">
        <f t="shared" si="124"/>
        <v/>
      </c>
      <c r="BH302" s="9" t="str">
        <f t="shared" si="124"/>
        <v/>
      </c>
      <c r="BI302" s="9" t="str">
        <f t="shared" si="124"/>
        <v/>
      </c>
      <c r="BJ302" s="9" t="str">
        <f t="shared" si="124"/>
        <v/>
      </c>
      <c r="BK302" s="9" t="str">
        <f t="shared" si="124"/>
        <v/>
      </c>
      <c r="BL302" s="9" t="str">
        <f t="shared" si="124"/>
        <v/>
      </c>
      <c r="BM302" s="9" t="str">
        <f t="shared" si="124"/>
        <v/>
      </c>
      <c r="BN302" s="9" t="str">
        <f t="shared" si="124"/>
        <v/>
      </c>
      <c r="BO302" s="9" t="str">
        <f t="shared" ref="BO302:BZ311" si="125">IF(BO$4&lt;=$AH302,IFERROR(GETPIVOTDATA("Hui Reply?",$A$4,"topic_id",$A302,"post_position",BO$4),0),"")</f>
        <v/>
      </c>
      <c r="BP302" s="9" t="str">
        <f t="shared" si="125"/>
        <v/>
      </c>
      <c r="BQ302" s="9" t="str">
        <f t="shared" si="125"/>
        <v/>
      </c>
      <c r="BR302" s="9" t="str">
        <f t="shared" si="125"/>
        <v/>
      </c>
      <c r="BS302" s="9" t="str">
        <f t="shared" si="125"/>
        <v/>
      </c>
      <c r="BT302" s="9" t="str">
        <f t="shared" si="125"/>
        <v/>
      </c>
      <c r="BU302" s="9" t="str">
        <f t="shared" si="125"/>
        <v/>
      </c>
      <c r="BV302" s="9" t="str">
        <f t="shared" si="125"/>
        <v/>
      </c>
      <c r="BW302" s="9" t="str">
        <f t="shared" si="125"/>
        <v/>
      </c>
      <c r="BX302" s="9" t="str">
        <f t="shared" si="125"/>
        <v/>
      </c>
      <c r="BY302" s="9" t="str">
        <f t="shared" si="125"/>
        <v/>
      </c>
      <c r="BZ302" s="9" t="str">
        <f t="shared" si="125"/>
        <v/>
      </c>
    </row>
    <row r="303" spans="1:78" x14ac:dyDescent="0.25">
      <c r="A303" s="6">
        <v>520</v>
      </c>
      <c r="B303" s="3"/>
      <c r="C303" s="3">
        <v>1</v>
      </c>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v>1</v>
      </c>
      <c r="AH303" s="7">
        <f>SUMPRODUCT(MAX((Table1[post_position])*(Table1[topic_id]=$A303)))</f>
        <v>4</v>
      </c>
      <c r="AI303" s="7" t="str">
        <f>"http://chandoo.org/forums/topic/"&amp;VLOOKUP(A303,'All Topics Data'!$A$2:$C$1243,3,FALSE)</f>
        <v>http://chandoo.org/forums/topic/world-cup-predictor</v>
      </c>
      <c r="AJ303" s="7" t="str">
        <f>LEFT(VLOOKUP(A303,'All Topics Data'!$A$2:$C$1243,2,FALSE),40)&amp;REPT("…",LEN(VLOOKUP(A303,'All Topics Data'!$A$2:$C$1243,2,FALSE))&gt;40)</f>
        <v>World cup predictor</v>
      </c>
      <c r="AK303" s="9">
        <f t="shared" si="121"/>
        <v>0</v>
      </c>
      <c r="AL303" s="9">
        <f t="shared" ref="AL303:AT312" si="126">IF(AL$4&lt;=$AH303,IFERROR(GETPIVOTDATA("Hui Reply?",$A$4,"topic_id",$A303,"post_position",AL$4),0),"")</f>
        <v>1</v>
      </c>
      <c r="AM303" s="9">
        <f t="shared" si="126"/>
        <v>0</v>
      </c>
      <c r="AN303" s="9">
        <f t="shared" si="126"/>
        <v>0</v>
      </c>
      <c r="AO303" s="9" t="str">
        <f t="shared" si="126"/>
        <v/>
      </c>
      <c r="AP303" s="9" t="str">
        <f t="shared" si="126"/>
        <v/>
      </c>
      <c r="AQ303" s="9" t="str">
        <f t="shared" si="126"/>
        <v/>
      </c>
      <c r="AR303" s="9" t="str">
        <f t="shared" si="126"/>
        <v/>
      </c>
      <c r="AS303" s="9" t="str">
        <f t="shared" si="126"/>
        <v/>
      </c>
      <c r="AT303" s="9" t="str">
        <f t="shared" si="126"/>
        <v/>
      </c>
      <c r="AU303" s="9" t="str">
        <f t="shared" si="123"/>
        <v/>
      </c>
      <c r="AV303" s="9" t="str">
        <f t="shared" si="123"/>
        <v/>
      </c>
      <c r="AW303" s="9" t="str">
        <f t="shared" si="123"/>
        <v/>
      </c>
      <c r="AX303" s="9" t="str">
        <f t="shared" si="123"/>
        <v/>
      </c>
      <c r="AY303" s="9" t="str">
        <f t="shared" si="123"/>
        <v/>
      </c>
      <c r="AZ303" s="9" t="str">
        <f t="shared" si="123"/>
        <v/>
      </c>
      <c r="BA303" s="9" t="str">
        <f t="shared" si="123"/>
        <v/>
      </c>
      <c r="BB303" s="9" t="str">
        <f t="shared" si="123"/>
        <v/>
      </c>
      <c r="BC303" s="9" t="str">
        <f t="shared" si="123"/>
        <v/>
      </c>
      <c r="BD303" s="9" t="str">
        <f t="shared" si="123"/>
        <v/>
      </c>
      <c r="BE303" s="9" t="str">
        <f t="shared" si="124"/>
        <v/>
      </c>
      <c r="BF303" s="9" t="str">
        <f t="shared" si="124"/>
        <v/>
      </c>
      <c r="BG303" s="9" t="str">
        <f t="shared" si="124"/>
        <v/>
      </c>
      <c r="BH303" s="9" t="str">
        <f t="shared" si="124"/>
        <v/>
      </c>
      <c r="BI303" s="9" t="str">
        <f t="shared" si="124"/>
        <v/>
      </c>
      <c r="BJ303" s="9" t="str">
        <f t="shared" si="124"/>
        <v/>
      </c>
      <c r="BK303" s="9" t="str">
        <f t="shared" si="124"/>
        <v/>
      </c>
      <c r="BL303" s="9" t="str">
        <f t="shared" si="124"/>
        <v/>
      </c>
      <c r="BM303" s="9" t="str">
        <f t="shared" si="124"/>
        <v/>
      </c>
      <c r="BN303" s="9" t="str">
        <f t="shared" si="124"/>
        <v/>
      </c>
      <c r="BO303" s="9" t="str">
        <f t="shared" si="125"/>
        <v/>
      </c>
      <c r="BP303" s="9" t="str">
        <f t="shared" si="125"/>
        <v/>
      </c>
      <c r="BQ303" s="9" t="str">
        <f t="shared" si="125"/>
        <v/>
      </c>
      <c r="BR303" s="9" t="str">
        <f t="shared" si="125"/>
        <v/>
      </c>
      <c r="BS303" s="9" t="str">
        <f t="shared" si="125"/>
        <v/>
      </c>
      <c r="BT303" s="9" t="str">
        <f t="shared" si="125"/>
        <v/>
      </c>
      <c r="BU303" s="9" t="str">
        <f t="shared" si="125"/>
        <v/>
      </c>
      <c r="BV303" s="9" t="str">
        <f t="shared" si="125"/>
        <v/>
      </c>
      <c r="BW303" s="9" t="str">
        <f t="shared" si="125"/>
        <v/>
      </c>
      <c r="BX303" s="9" t="str">
        <f t="shared" si="125"/>
        <v/>
      </c>
      <c r="BY303" s="9" t="str">
        <f t="shared" si="125"/>
        <v/>
      </c>
      <c r="BZ303" s="9" t="str">
        <f t="shared" si="125"/>
        <v/>
      </c>
    </row>
    <row r="304" spans="1:78" x14ac:dyDescent="0.25">
      <c r="A304" s="6">
        <v>521</v>
      </c>
      <c r="B304" s="3"/>
      <c r="C304" s="3">
        <v>1</v>
      </c>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v>1</v>
      </c>
      <c r="AH304" s="7">
        <f>SUMPRODUCT(MAX((Table1[post_position])*(Table1[topic_id]=$A304)))</f>
        <v>3</v>
      </c>
      <c r="AI304" s="7" t="str">
        <f>"http://chandoo.org/forums/topic/"&amp;VLOOKUP(A304,'All Topics Data'!$A$2:$C$1243,3,FALSE)</f>
        <v>http://chandoo.org/forums/topic/risks-of-breaking-links-in-charts</v>
      </c>
      <c r="AJ304" s="7" t="str">
        <f>LEFT(VLOOKUP(A304,'All Topics Data'!$A$2:$C$1243,2,FALSE),40)&amp;REPT("…",LEN(VLOOKUP(A304,'All Topics Data'!$A$2:$C$1243,2,FALSE))&gt;40)</f>
        <v>risks of breaking links in charts</v>
      </c>
      <c r="AK304" s="9">
        <f t="shared" si="121"/>
        <v>0</v>
      </c>
      <c r="AL304" s="9">
        <f t="shared" si="126"/>
        <v>1</v>
      </c>
      <c r="AM304" s="9">
        <f t="shared" si="126"/>
        <v>0</v>
      </c>
      <c r="AN304" s="9" t="str">
        <f t="shared" si="126"/>
        <v/>
      </c>
      <c r="AO304" s="9" t="str">
        <f t="shared" si="126"/>
        <v/>
      </c>
      <c r="AP304" s="9" t="str">
        <f t="shared" si="126"/>
        <v/>
      </c>
      <c r="AQ304" s="9" t="str">
        <f t="shared" si="126"/>
        <v/>
      </c>
      <c r="AR304" s="9" t="str">
        <f t="shared" si="126"/>
        <v/>
      </c>
      <c r="AS304" s="9" t="str">
        <f t="shared" si="126"/>
        <v/>
      </c>
      <c r="AT304" s="9" t="str">
        <f t="shared" si="126"/>
        <v/>
      </c>
      <c r="AU304" s="9" t="str">
        <f t="shared" si="123"/>
        <v/>
      </c>
      <c r="AV304" s="9" t="str">
        <f t="shared" si="123"/>
        <v/>
      </c>
      <c r="AW304" s="9" t="str">
        <f t="shared" si="123"/>
        <v/>
      </c>
      <c r="AX304" s="9" t="str">
        <f t="shared" si="123"/>
        <v/>
      </c>
      <c r="AY304" s="9" t="str">
        <f t="shared" si="123"/>
        <v/>
      </c>
      <c r="AZ304" s="9" t="str">
        <f t="shared" si="123"/>
        <v/>
      </c>
      <c r="BA304" s="9" t="str">
        <f t="shared" si="123"/>
        <v/>
      </c>
      <c r="BB304" s="9" t="str">
        <f t="shared" si="123"/>
        <v/>
      </c>
      <c r="BC304" s="9" t="str">
        <f t="shared" si="123"/>
        <v/>
      </c>
      <c r="BD304" s="9" t="str">
        <f t="shared" si="123"/>
        <v/>
      </c>
      <c r="BE304" s="9" t="str">
        <f t="shared" si="124"/>
        <v/>
      </c>
      <c r="BF304" s="9" t="str">
        <f t="shared" si="124"/>
        <v/>
      </c>
      <c r="BG304" s="9" t="str">
        <f t="shared" si="124"/>
        <v/>
      </c>
      <c r="BH304" s="9" t="str">
        <f t="shared" si="124"/>
        <v/>
      </c>
      <c r="BI304" s="9" t="str">
        <f t="shared" si="124"/>
        <v/>
      </c>
      <c r="BJ304" s="9" t="str">
        <f t="shared" si="124"/>
        <v/>
      </c>
      <c r="BK304" s="9" t="str">
        <f t="shared" si="124"/>
        <v/>
      </c>
      <c r="BL304" s="9" t="str">
        <f t="shared" si="124"/>
        <v/>
      </c>
      <c r="BM304" s="9" t="str">
        <f t="shared" si="124"/>
        <v/>
      </c>
      <c r="BN304" s="9" t="str">
        <f t="shared" si="124"/>
        <v/>
      </c>
      <c r="BO304" s="9" t="str">
        <f t="shared" si="125"/>
        <v/>
      </c>
      <c r="BP304" s="9" t="str">
        <f t="shared" si="125"/>
        <v/>
      </c>
      <c r="BQ304" s="9" t="str">
        <f t="shared" si="125"/>
        <v/>
      </c>
      <c r="BR304" s="9" t="str">
        <f t="shared" si="125"/>
        <v/>
      </c>
      <c r="BS304" s="9" t="str">
        <f t="shared" si="125"/>
        <v/>
      </c>
      <c r="BT304" s="9" t="str">
        <f t="shared" si="125"/>
        <v/>
      </c>
      <c r="BU304" s="9" t="str">
        <f t="shared" si="125"/>
        <v/>
      </c>
      <c r="BV304" s="9" t="str">
        <f t="shared" si="125"/>
        <v/>
      </c>
      <c r="BW304" s="9" t="str">
        <f t="shared" si="125"/>
        <v/>
      </c>
      <c r="BX304" s="9" t="str">
        <f t="shared" si="125"/>
        <v/>
      </c>
      <c r="BY304" s="9" t="str">
        <f t="shared" si="125"/>
        <v/>
      </c>
      <c r="BZ304" s="9" t="str">
        <f t="shared" si="125"/>
        <v/>
      </c>
    </row>
    <row r="305" spans="1:78" x14ac:dyDescent="0.25">
      <c r="A305" s="6">
        <v>523</v>
      </c>
      <c r="B305" s="3"/>
      <c r="C305" s="3"/>
      <c r="D305" s="3"/>
      <c r="E305" s="3"/>
      <c r="F305" s="3">
        <v>1</v>
      </c>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v>1</v>
      </c>
      <c r="AH305" s="7">
        <f>SUMPRODUCT(MAX((Table1[post_position])*(Table1[topic_id]=$A305)))</f>
        <v>6</v>
      </c>
      <c r="AI305" s="7" t="str">
        <f>"http://chandoo.org/forums/topic/"&amp;VLOOKUP(A305,'All Topics Data'!$A$2:$C$1243,3,FALSE)</f>
        <v>http://chandoo.org/forums/topic/showing-wingdings-font-in-data-validation-dropdown-lists</v>
      </c>
      <c r="AJ305" s="7" t="str">
        <f>LEFT(VLOOKUP(A305,'All Topics Data'!$A$2:$C$1243,2,FALSE),40)&amp;REPT("…",LEN(VLOOKUP(A305,'All Topics Data'!$A$2:$C$1243,2,FALSE))&gt;40)</f>
        <v>Showing &amp;quot;Wingdings&amp;quot; font in da…</v>
      </c>
      <c r="AK305" s="9">
        <f t="shared" si="121"/>
        <v>0</v>
      </c>
      <c r="AL305" s="9">
        <f t="shared" si="126"/>
        <v>0</v>
      </c>
      <c r="AM305" s="9">
        <f t="shared" si="126"/>
        <v>0</v>
      </c>
      <c r="AN305" s="9">
        <f t="shared" si="126"/>
        <v>0</v>
      </c>
      <c r="AO305" s="9">
        <f t="shared" si="126"/>
        <v>1</v>
      </c>
      <c r="AP305" s="9">
        <f t="shared" si="126"/>
        <v>0</v>
      </c>
      <c r="AQ305" s="9" t="str">
        <f t="shared" si="126"/>
        <v/>
      </c>
      <c r="AR305" s="9" t="str">
        <f t="shared" si="126"/>
        <v/>
      </c>
      <c r="AS305" s="9" t="str">
        <f t="shared" si="126"/>
        <v/>
      </c>
      <c r="AT305" s="9" t="str">
        <f t="shared" si="126"/>
        <v/>
      </c>
      <c r="AU305" s="9" t="str">
        <f t="shared" si="123"/>
        <v/>
      </c>
      <c r="AV305" s="9" t="str">
        <f t="shared" si="123"/>
        <v/>
      </c>
      <c r="AW305" s="9" t="str">
        <f t="shared" si="123"/>
        <v/>
      </c>
      <c r="AX305" s="9" t="str">
        <f t="shared" si="123"/>
        <v/>
      </c>
      <c r="AY305" s="9" t="str">
        <f t="shared" si="123"/>
        <v/>
      </c>
      <c r="AZ305" s="9" t="str">
        <f t="shared" si="123"/>
        <v/>
      </c>
      <c r="BA305" s="9" t="str">
        <f t="shared" si="123"/>
        <v/>
      </c>
      <c r="BB305" s="9" t="str">
        <f t="shared" si="123"/>
        <v/>
      </c>
      <c r="BC305" s="9" t="str">
        <f t="shared" si="123"/>
        <v/>
      </c>
      <c r="BD305" s="9" t="str">
        <f t="shared" si="123"/>
        <v/>
      </c>
      <c r="BE305" s="9" t="str">
        <f t="shared" si="124"/>
        <v/>
      </c>
      <c r="BF305" s="9" t="str">
        <f t="shared" si="124"/>
        <v/>
      </c>
      <c r="BG305" s="9" t="str">
        <f t="shared" si="124"/>
        <v/>
      </c>
      <c r="BH305" s="9" t="str">
        <f t="shared" si="124"/>
        <v/>
      </c>
      <c r="BI305" s="9" t="str">
        <f t="shared" si="124"/>
        <v/>
      </c>
      <c r="BJ305" s="9" t="str">
        <f t="shared" si="124"/>
        <v/>
      </c>
      <c r="BK305" s="9" t="str">
        <f t="shared" si="124"/>
        <v/>
      </c>
      <c r="BL305" s="9" t="str">
        <f t="shared" si="124"/>
        <v/>
      </c>
      <c r="BM305" s="9" t="str">
        <f t="shared" si="124"/>
        <v/>
      </c>
      <c r="BN305" s="9" t="str">
        <f t="shared" si="124"/>
        <v/>
      </c>
      <c r="BO305" s="9" t="str">
        <f t="shared" si="125"/>
        <v/>
      </c>
      <c r="BP305" s="9" t="str">
        <f t="shared" si="125"/>
        <v/>
      </c>
      <c r="BQ305" s="9" t="str">
        <f t="shared" si="125"/>
        <v/>
      </c>
      <c r="BR305" s="9" t="str">
        <f t="shared" si="125"/>
        <v/>
      </c>
      <c r="BS305" s="9" t="str">
        <f t="shared" si="125"/>
        <v/>
      </c>
      <c r="BT305" s="9" t="str">
        <f t="shared" si="125"/>
        <v/>
      </c>
      <c r="BU305" s="9" t="str">
        <f t="shared" si="125"/>
        <v/>
      </c>
      <c r="BV305" s="9" t="str">
        <f t="shared" si="125"/>
        <v/>
      </c>
      <c r="BW305" s="9" t="str">
        <f t="shared" si="125"/>
        <v/>
      </c>
      <c r="BX305" s="9" t="str">
        <f t="shared" si="125"/>
        <v/>
      </c>
      <c r="BY305" s="9" t="str">
        <f t="shared" si="125"/>
        <v/>
      </c>
      <c r="BZ305" s="9" t="str">
        <f t="shared" si="125"/>
        <v/>
      </c>
    </row>
    <row r="306" spans="1:78" x14ac:dyDescent="0.25">
      <c r="A306" s="6">
        <v>526</v>
      </c>
      <c r="B306" s="3"/>
      <c r="C306" s="3">
        <v>1</v>
      </c>
      <c r="D306" s="3"/>
      <c r="E306" s="3">
        <v>1</v>
      </c>
      <c r="F306" s="3"/>
      <c r="G306" s="3">
        <v>1</v>
      </c>
      <c r="H306" s="3"/>
      <c r="I306" s="3">
        <v>1</v>
      </c>
      <c r="J306" s="3"/>
      <c r="K306" s="3">
        <v>1</v>
      </c>
      <c r="L306" s="3"/>
      <c r="M306" s="3">
        <v>1</v>
      </c>
      <c r="N306" s="3"/>
      <c r="O306" s="3">
        <v>1</v>
      </c>
      <c r="P306" s="3"/>
      <c r="Q306" s="3">
        <v>1</v>
      </c>
      <c r="R306" s="3"/>
      <c r="S306" s="3">
        <v>1</v>
      </c>
      <c r="T306" s="3">
        <v>1</v>
      </c>
      <c r="U306" s="3"/>
      <c r="V306" s="3"/>
      <c r="W306" s="3"/>
      <c r="X306" s="3"/>
      <c r="Y306" s="3"/>
      <c r="Z306" s="3"/>
      <c r="AA306" s="3"/>
      <c r="AB306" s="3"/>
      <c r="AC306" s="3"/>
      <c r="AD306" s="3"/>
      <c r="AE306" s="3"/>
      <c r="AF306" s="3">
        <v>10</v>
      </c>
      <c r="AH306" s="7">
        <f>SUMPRODUCT(MAX((Table1[post_position])*(Table1[topic_id]=$A306)))</f>
        <v>20</v>
      </c>
      <c r="AI306" s="7" t="str">
        <f>"http://chandoo.org/forums/topic/"&amp;VLOOKUP(A306,'All Topics Data'!$A$2:$C$1243,3,FALSE)</f>
        <v>http://chandoo.org/forums/topic/switch-between-number-formats-in-conditionnal-formating</v>
      </c>
      <c r="AJ306" s="7" t="str">
        <f>LEFT(VLOOKUP(A306,'All Topics Data'!$A$2:$C$1243,2,FALSE),40)&amp;REPT("…",LEN(VLOOKUP(A306,'All Topics Data'!$A$2:$C$1243,2,FALSE))&gt;40)</f>
        <v>Switch between number formats in Conditi…</v>
      </c>
      <c r="AK306" s="9">
        <f t="shared" si="121"/>
        <v>0</v>
      </c>
      <c r="AL306" s="9">
        <f t="shared" si="126"/>
        <v>1</v>
      </c>
      <c r="AM306" s="9">
        <f t="shared" si="126"/>
        <v>0</v>
      </c>
      <c r="AN306" s="9">
        <f t="shared" si="126"/>
        <v>1</v>
      </c>
      <c r="AO306" s="9">
        <f t="shared" si="126"/>
        <v>0</v>
      </c>
      <c r="AP306" s="9">
        <f t="shared" si="126"/>
        <v>1</v>
      </c>
      <c r="AQ306" s="9">
        <f t="shared" si="126"/>
        <v>0</v>
      </c>
      <c r="AR306" s="9">
        <f t="shared" si="126"/>
        <v>1</v>
      </c>
      <c r="AS306" s="9">
        <f t="shared" si="126"/>
        <v>0</v>
      </c>
      <c r="AT306" s="9">
        <f t="shared" si="126"/>
        <v>1</v>
      </c>
      <c r="AU306" s="9">
        <f t="shared" si="123"/>
        <v>0</v>
      </c>
      <c r="AV306" s="9">
        <f t="shared" si="123"/>
        <v>1</v>
      </c>
      <c r="AW306" s="9">
        <f t="shared" si="123"/>
        <v>0</v>
      </c>
      <c r="AX306" s="9">
        <f t="shared" si="123"/>
        <v>1</v>
      </c>
      <c r="AY306" s="9">
        <f t="shared" si="123"/>
        <v>0</v>
      </c>
      <c r="AZ306" s="9">
        <f t="shared" si="123"/>
        <v>1</v>
      </c>
      <c r="BA306" s="9">
        <f t="shared" si="123"/>
        <v>0</v>
      </c>
      <c r="BB306" s="9">
        <f t="shared" si="123"/>
        <v>1</v>
      </c>
      <c r="BC306" s="9">
        <f t="shared" si="123"/>
        <v>1</v>
      </c>
      <c r="BD306" s="9">
        <f t="shared" si="123"/>
        <v>0</v>
      </c>
      <c r="BE306" s="9" t="str">
        <f t="shared" si="124"/>
        <v/>
      </c>
      <c r="BF306" s="9" t="str">
        <f t="shared" si="124"/>
        <v/>
      </c>
      <c r="BG306" s="9" t="str">
        <f t="shared" si="124"/>
        <v/>
      </c>
      <c r="BH306" s="9" t="str">
        <f t="shared" si="124"/>
        <v/>
      </c>
      <c r="BI306" s="9" t="str">
        <f t="shared" si="124"/>
        <v/>
      </c>
      <c r="BJ306" s="9" t="str">
        <f t="shared" si="124"/>
        <v/>
      </c>
      <c r="BK306" s="9" t="str">
        <f t="shared" si="124"/>
        <v/>
      </c>
      <c r="BL306" s="9" t="str">
        <f t="shared" si="124"/>
        <v/>
      </c>
      <c r="BM306" s="9" t="str">
        <f t="shared" si="124"/>
        <v/>
      </c>
      <c r="BN306" s="9" t="str">
        <f t="shared" si="124"/>
        <v/>
      </c>
      <c r="BO306" s="9" t="str">
        <f t="shared" si="125"/>
        <v/>
      </c>
      <c r="BP306" s="9" t="str">
        <f t="shared" si="125"/>
        <v/>
      </c>
      <c r="BQ306" s="9" t="str">
        <f t="shared" si="125"/>
        <v/>
      </c>
      <c r="BR306" s="9" t="str">
        <f t="shared" si="125"/>
        <v/>
      </c>
      <c r="BS306" s="9" t="str">
        <f t="shared" si="125"/>
        <v/>
      </c>
      <c r="BT306" s="9" t="str">
        <f t="shared" si="125"/>
        <v/>
      </c>
      <c r="BU306" s="9" t="str">
        <f t="shared" si="125"/>
        <v/>
      </c>
      <c r="BV306" s="9" t="str">
        <f t="shared" si="125"/>
        <v/>
      </c>
      <c r="BW306" s="9" t="str">
        <f t="shared" si="125"/>
        <v/>
      </c>
      <c r="BX306" s="9" t="str">
        <f t="shared" si="125"/>
        <v/>
      </c>
      <c r="BY306" s="9" t="str">
        <f t="shared" si="125"/>
        <v/>
      </c>
      <c r="BZ306" s="9" t="str">
        <f t="shared" si="125"/>
        <v/>
      </c>
    </row>
    <row r="307" spans="1:78" x14ac:dyDescent="0.25">
      <c r="A307" s="6">
        <v>528</v>
      </c>
      <c r="B307" s="3"/>
      <c r="C307" s="3">
        <v>1</v>
      </c>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v>1</v>
      </c>
      <c r="AH307" s="7">
        <f>SUMPRODUCT(MAX((Table1[post_position])*(Table1[topic_id]=$A307)))</f>
        <v>3</v>
      </c>
      <c r="AI307" s="7" t="str">
        <f>"http://chandoo.org/forums/topic/"&amp;VLOOKUP(A307,'All Topics Data'!$A$2:$C$1243,3,FALSE)</f>
        <v>http://chandoo.org/forums/topic/convert-multiple-values-to-one-string</v>
      </c>
      <c r="AJ307" s="7" t="str">
        <f>LEFT(VLOOKUP(A307,'All Topics Data'!$A$2:$C$1243,2,FALSE),40)&amp;REPT("…",LEN(VLOOKUP(A307,'All Topics Data'!$A$2:$C$1243,2,FALSE))&gt;40)</f>
        <v>Convert multiple values to one string</v>
      </c>
      <c r="AK307" s="9">
        <f t="shared" si="121"/>
        <v>0</v>
      </c>
      <c r="AL307" s="9">
        <f t="shared" si="126"/>
        <v>1</v>
      </c>
      <c r="AM307" s="9">
        <f t="shared" si="126"/>
        <v>0</v>
      </c>
      <c r="AN307" s="9" t="str">
        <f t="shared" si="126"/>
        <v/>
      </c>
      <c r="AO307" s="9" t="str">
        <f t="shared" si="126"/>
        <v/>
      </c>
      <c r="AP307" s="9" t="str">
        <f t="shared" si="126"/>
        <v/>
      </c>
      <c r="AQ307" s="9" t="str">
        <f t="shared" si="126"/>
        <v/>
      </c>
      <c r="AR307" s="9" t="str">
        <f t="shared" si="126"/>
        <v/>
      </c>
      <c r="AS307" s="9" t="str">
        <f t="shared" si="126"/>
        <v/>
      </c>
      <c r="AT307" s="9" t="str">
        <f t="shared" si="126"/>
        <v/>
      </c>
      <c r="AU307" s="9" t="str">
        <f t="shared" si="123"/>
        <v/>
      </c>
      <c r="AV307" s="9" t="str">
        <f t="shared" si="123"/>
        <v/>
      </c>
      <c r="AW307" s="9" t="str">
        <f t="shared" si="123"/>
        <v/>
      </c>
      <c r="AX307" s="9" t="str">
        <f t="shared" si="123"/>
        <v/>
      </c>
      <c r="AY307" s="9" t="str">
        <f t="shared" si="123"/>
        <v/>
      </c>
      <c r="AZ307" s="9" t="str">
        <f t="shared" si="123"/>
        <v/>
      </c>
      <c r="BA307" s="9" t="str">
        <f t="shared" si="123"/>
        <v/>
      </c>
      <c r="BB307" s="9" t="str">
        <f t="shared" si="123"/>
        <v/>
      </c>
      <c r="BC307" s="9" t="str">
        <f t="shared" si="123"/>
        <v/>
      </c>
      <c r="BD307" s="9" t="str">
        <f t="shared" si="123"/>
        <v/>
      </c>
      <c r="BE307" s="9" t="str">
        <f t="shared" si="124"/>
        <v/>
      </c>
      <c r="BF307" s="9" t="str">
        <f t="shared" si="124"/>
        <v/>
      </c>
      <c r="BG307" s="9" t="str">
        <f t="shared" si="124"/>
        <v/>
      </c>
      <c r="BH307" s="9" t="str">
        <f t="shared" si="124"/>
        <v/>
      </c>
      <c r="BI307" s="9" t="str">
        <f t="shared" si="124"/>
        <v/>
      </c>
      <c r="BJ307" s="9" t="str">
        <f t="shared" si="124"/>
        <v/>
      </c>
      <c r="BK307" s="9" t="str">
        <f t="shared" si="124"/>
        <v/>
      </c>
      <c r="BL307" s="9" t="str">
        <f t="shared" si="124"/>
        <v/>
      </c>
      <c r="BM307" s="9" t="str">
        <f t="shared" si="124"/>
        <v/>
      </c>
      <c r="BN307" s="9" t="str">
        <f t="shared" si="124"/>
        <v/>
      </c>
      <c r="BO307" s="9" t="str">
        <f t="shared" si="125"/>
        <v/>
      </c>
      <c r="BP307" s="9" t="str">
        <f t="shared" si="125"/>
        <v/>
      </c>
      <c r="BQ307" s="9" t="str">
        <f t="shared" si="125"/>
        <v/>
      </c>
      <c r="BR307" s="9" t="str">
        <f t="shared" si="125"/>
        <v/>
      </c>
      <c r="BS307" s="9" t="str">
        <f t="shared" si="125"/>
        <v/>
      </c>
      <c r="BT307" s="9" t="str">
        <f t="shared" si="125"/>
        <v/>
      </c>
      <c r="BU307" s="9" t="str">
        <f t="shared" si="125"/>
        <v/>
      </c>
      <c r="BV307" s="9" t="str">
        <f t="shared" si="125"/>
        <v/>
      </c>
      <c r="BW307" s="9" t="str">
        <f t="shared" si="125"/>
        <v/>
      </c>
      <c r="BX307" s="9" t="str">
        <f t="shared" si="125"/>
        <v/>
      </c>
      <c r="BY307" s="9" t="str">
        <f t="shared" si="125"/>
        <v/>
      </c>
      <c r="BZ307" s="9" t="str">
        <f t="shared" si="125"/>
        <v/>
      </c>
    </row>
    <row r="308" spans="1:78" x14ac:dyDescent="0.25">
      <c r="A308" s="6">
        <v>530</v>
      </c>
      <c r="B308" s="3"/>
      <c r="C308" s="3">
        <v>1</v>
      </c>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v>1</v>
      </c>
      <c r="AH308" s="7">
        <f>SUMPRODUCT(MAX((Table1[post_position])*(Table1[topic_id]=$A308)))</f>
        <v>3</v>
      </c>
      <c r="AI308" s="7" t="str">
        <f>"http://chandoo.org/forums/topic/"&amp;VLOOKUP(A308,'All Topics Data'!$A$2:$C$1243,3,FALSE)</f>
        <v>http://chandoo.org/forums/topic/simultaneous-editing</v>
      </c>
      <c r="AJ308" s="7" t="str">
        <f>LEFT(VLOOKUP(A308,'All Topics Data'!$A$2:$C$1243,2,FALSE),40)&amp;REPT("…",LEN(VLOOKUP(A308,'All Topics Data'!$A$2:$C$1243,2,FALSE))&gt;40)</f>
        <v>simultaneous editing</v>
      </c>
      <c r="AK308" s="9">
        <f t="shared" si="121"/>
        <v>0</v>
      </c>
      <c r="AL308" s="9">
        <f t="shared" si="126"/>
        <v>1</v>
      </c>
      <c r="AM308" s="9">
        <f t="shared" si="126"/>
        <v>0</v>
      </c>
      <c r="AN308" s="9" t="str">
        <f t="shared" si="126"/>
        <v/>
      </c>
      <c r="AO308" s="9" t="str">
        <f t="shared" si="126"/>
        <v/>
      </c>
      <c r="AP308" s="9" t="str">
        <f t="shared" si="126"/>
        <v/>
      </c>
      <c r="AQ308" s="9" t="str">
        <f t="shared" si="126"/>
        <v/>
      </c>
      <c r="AR308" s="9" t="str">
        <f t="shared" si="126"/>
        <v/>
      </c>
      <c r="AS308" s="9" t="str">
        <f t="shared" si="126"/>
        <v/>
      </c>
      <c r="AT308" s="9" t="str">
        <f t="shared" si="126"/>
        <v/>
      </c>
      <c r="AU308" s="9" t="str">
        <f t="shared" si="123"/>
        <v/>
      </c>
      <c r="AV308" s="9" t="str">
        <f t="shared" si="123"/>
        <v/>
      </c>
      <c r="AW308" s="9" t="str">
        <f t="shared" si="123"/>
        <v/>
      </c>
      <c r="AX308" s="9" t="str">
        <f t="shared" si="123"/>
        <v/>
      </c>
      <c r="AY308" s="9" t="str">
        <f t="shared" si="123"/>
        <v/>
      </c>
      <c r="AZ308" s="9" t="str">
        <f t="shared" si="123"/>
        <v/>
      </c>
      <c r="BA308" s="9" t="str">
        <f t="shared" si="123"/>
        <v/>
      </c>
      <c r="BB308" s="9" t="str">
        <f t="shared" si="123"/>
        <v/>
      </c>
      <c r="BC308" s="9" t="str">
        <f t="shared" si="123"/>
        <v/>
      </c>
      <c r="BD308" s="9" t="str">
        <f t="shared" si="123"/>
        <v/>
      </c>
      <c r="BE308" s="9" t="str">
        <f t="shared" si="124"/>
        <v/>
      </c>
      <c r="BF308" s="9" t="str">
        <f t="shared" si="124"/>
        <v/>
      </c>
      <c r="BG308" s="9" t="str">
        <f t="shared" si="124"/>
        <v/>
      </c>
      <c r="BH308" s="9" t="str">
        <f t="shared" si="124"/>
        <v/>
      </c>
      <c r="BI308" s="9" t="str">
        <f t="shared" si="124"/>
        <v/>
      </c>
      <c r="BJ308" s="9" t="str">
        <f t="shared" si="124"/>
        <v/>
      </c>
      <c r="BK308" s="9" t="str">
        <f t="shared" si="124"/>
        <v/>
      </c>
      <c r="BL308" s="9" t="str">
        <f t="shared" si="124"/>
        <v/>
      </c>
      <c r="BM308" s="9" t="str">
        <f t="shared" si="124"/>
        <v/>
      </c>
      <c r="BN308" s="9" t="str">
        <f t="shared" si="124"/>
        <v/>
      </c>
      <c r="BO308" s="9" t="str">
        <f t="shared" si="125"/>
        <v/>
      </c>
      <c r="BP308" s="9" t="str">
        <f t="shared" si="125"/>
        <v/>
      </c>
      <c r="BQ308" s="9" t="str">
        <f t="shared" si="125"/>
        <v/>
      </c>
      <c r="BR308" s="9" t="str">
        <f t="shared" si="125"/>
        <v/>
      </c>
      <c r="BS308" s="9" t="str">
        <f t="shared" si="125"/>
        <v/>
      </c>
      <c r="BT308" s="9" t="str">
        <f t="shared" si="125"/>
        <v/>
      </c>
      <c r="BU308" s="9" t="str">
        <f t="shared" si="125"/>
        <v/>
      </c>
      <c r="BV308" s="9" t="str">
        <f t="shared" si="125"/>
        <v/>
      </c>
      <c r="BW308" s="9" t="str">
        <f t="shared" si="125"/>
        <v/>
      </c>
      <c r="BX308" s="9" t="str">
        <f t="shared" si="125"/>
        <v/>
      </c>
      <c r="BY308" s="9" t="str">
        <f t="shared" si="125"/>
        <v/>
      </c>
      <c r="BZ308" s="9" t="str">
        <f t="shared" si="125"/>
        <v/>
      </c>
    </row>
    <row r="309" spans="1:78" x14ac:dyDescent="0.25">
      <c r="A309" s="6">
        <v>531</v>
      </c>
      <c r="B309" s="3"/>
      <c r="C309" s="3"/>
      <c r="D309" s="3">
        <v>1</v>
      </c>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v>1</v>
      </c>
      <c r="AH309" s="7">
        <f>SUMPRODUCT(MAX((Table1[post_position])*(Table1[topic_id]=$A309)))</f>
        <v>3</v>
      </c>
      <c r="AI309" s="7" t="str">
        <f>"http://chandoo.org/forums/topic/"&amp;VLOOKUP(A309,'All Topics Data'!$A$2:$C$1243,3,FALSE)</f>
        <v>http://chandoo.org/forums/topic/dashboards</v>
      </c>
      <c r="AJ309" s="7" t="str">
        <f>LEFT(VLOOKUP(A309,'All Topics Data'!$A$2:$C$1243,2,FALSE),40)&amp;REPT("…",LEN(VLOOKUP(A309,'All Topics Data'!$A$2:$C$1243,2,FALSE))&gt;40)</f>
        <v>Dashboards - Vertically Stacked tables c…</v>
      </c>
      <c r="AK309" s="9">
        <f t="shared" si="121"/>
        <v>0</v>
      </c>
      <c r="AL309" s="9">
        <f t="shared" si="126"/>
        <v>0</v>
      </c>
      <c r="AM309" s="9">
        <f t="shared" si="126"/>
        <v>1</v>
      </c>
      <c r="AN309" s="9" t="str">
        <f t="shared" si="126"/>
        <v/>
      </c>
      <c r="AO309" s="9" t="str">
        <f t="shared" si="126"/>
        <v/>
      </c>
      <c r="AP309" s="9" t="str">
        <f t="shared" si="126"/>
        <v/>
      </c>
      <c r="AQ309" s="9" t="str">
        <f t="shared" si="126"/>
        <v/>
      </c>
      <c r="AR309" s="9" t="str">
        <f t="shared" si="126"/>
        <v/>
      </c>
      <c r="AS309" s="9" t="str">
        <f t="shared" si="126"/>
        <v/>
      </c>
      <c r="AT309" s="9" t="str">
        <f t="shared" si="126"/>
        <v/>
      </c>
      <c r="AU309" s="9" t="str">
        <f t="shared" si="123"/>
        <v/>
      </c>
      <c r="AV309" s="9" t="str">
        <f t="shared" si="123"/>
        <v/>
      </c>
      <c r="AW309" s="9" t="str">
        <f t="shared" si="123"/>
        <v/>
      </c>
      <c r="AX309" s="9" t="str">
        <f t="shared" si="123"/>
        <v/>
      </c>
      <c r="AY309" s="9" t="str">
        <f t="shared" si="123"/>
        <v/>
      </c>
      <c r="AZ309" s="9" t="str">
        <f t="shared" si="123"/>
        <v/>
      </c>
      <c r="BA309" s="9" t="str">
        <f t="shared" si="123"/>
        <v/>
      </c>
      <c r="BB309" s="9" t="str">
        <f t="shared" si="123"/>
        <v/>
      </c>
      <c r="BC309" s="9" t="str">
        <f t="shared" si="123"/>
        <v/>
      </c>
      <c r="BD309" s="9" t="str">
        <f t="shared" si="123"/>
        <v/>
      </c>
      <c r="BE309" s="9" t="str">
        <f t="shared" si="124"/>
        <v/>
      </c>
      <c r="BF309" s="9" t="str">
        <f t="shared" si="124"/>
        <v/>
      </c>
      <c r="BG309" s="9" t="str">
        <f t="shared" si="124"/>
        <v/>
      </c>
      <c r="BH309" s="9" t="str">
        <f t="shared" si="124"/>
        <v/>
      </c>
      <c r="BI309" s="9" t="str">
        <f t="shared" si="124"/>
        <v/>
      </c>
      <c r="BJ309" s="9" t="str">
        <f t="shared" si="124"/>
        <v/>
      </c>
      <c r="BK309" s="9" t="str">
        <f t="shared" si="124"/>
        <v/>
      </c>
      <c r="BL309" s="9" t="str">
        <f t="shared" si="124"/>
        <v/>
      </c>
      <c r="BM309" s="9" t="str">
        <f t="shared" si="124"/>
        <v/>
      </c>
      <c r="BN309" s="9" t="str">
        <f t="shared" si="124"/>
        <v/>
      </c>
      <c r="BO309" s="9" t="str">
        <f t="shared" si="125"/>
        <v/>
      </c>
      <c r="BP309" s="9" t="str">
        <f t="shared" si="125"/>
        <v/>
      </c>
      <c r="BQ309" s="9" t="str">
        <f t="shared" si="125"/>
        <v/>
      </c>
      <c r="BR309" s="9" t="str">
        <f t="shared" si="125"/>
        <v/>
      </c>
      <c r="BS309" s="9" t="str">
        <f t="shared" si="125"/>
        <v/>
      </c>
      <c r="BT309" s="9" t="str">
        <f t="shared" si="125"/>
        <v/>
      </c>
      <c r="BU309" s="9" t="str">
        <f t="shared" si="125"/>
        <v/>
      </c>
      <c r="BV309" s="9" t="str">
        <f t="shared" si="125"/>
        <v/>
      </c>
      <c r="BW309" s="9" t="str">
        <f t="shared" si="125"/>
        <v/>
      </c>
      <c r="BX309" s="9" t="str">
        <f t="shared" si="125"/>
        <v/>
      </c>
      <c r="BY309" s="9" t="str">
        <f t="shared" si="125"/>
        <v/>
      </c>
      <c r="BZ309" s="9" t="str">
        <f t="shared" si="125"/>
        <v/>
      </c>
    </row>
    <row r="310" spans="1:78" x14ac:dyDescent="0.25">
      <c r="A310" s="6">
        <v>533</v>
      </c>
      <c r="B310" s="3"/>
      <c r="C310" s="3"/>
      <c r="D310" s="3">
        <v>1</v>
      </c>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v>1</v>
      </c>
      <c r="AH310" s="7">
        <f>SUMPRODUCT(MAX((Table1[post_position])*(Table1[topic_id]=$A310)))</f>
        <v>3</v>
      </c>
      <c r="AI310" s="7" t="str">
        <f>"http://chandoo.org/forums/topic/"&amp;VLOOKUP(A310,'All Topics Data'!$A$2:$C$1243,3,FALSE)</f>
        <v>http://chandoo.org/forums/topic/help-with-list-checking-total</v>
      </c>
      <c r="AJ310" s="7" t="str">
        <f>LEFT(VLOOKUP(A310,'All Topics Data'!$A$2:$C$1243,2,FALSE),40)&amp;REPT("…",LEN(VLOOKUP(A310,'All Topics Data'!$A$2:$C$1243,2,FALSE))&gt;40)</f>
        <v>Help with list, checking total</v>
      </c>
      <c r="AK310" s="9">
        <f t="shared" si="121"/>
        <v>0</v>
      </c>
      <c r="AL310" s="9">
        <f t="shared" si="126"/>
        <v>0</v>
      </c>
      <c r="AM310" s="9">
        <f t="shared" si="126"/>
        <v>1</v>
      </c>
      <c r="AN310" s="9" t="str">
        <f t="shared" si="126"/>
        <v/>
      </c>
      <c r="AO310" s="9" t="str">
        <f t="shared" si="126"/>
        <v/>
      </c>
      <c r="AP310" s="9" t="str">
        <f t="shared" si="126"/>
        <v/>
      </c>
      <c r="AQ310" s="9" t="str">
        <f t="shared" si="126"/>
        <v/>
      </c>
      <c r="AR310" s="9" t="str">
        <f t="shared" si="126"/>
        <v/>
      </c>
      <c r="AS310" s="9" t="str">
        <f t="shared" si="126"/>
        <v/>
      </c>
      <c r="AT310" s="9" t="str">
        <f t="shared" si="126"/>
        <v/>
      </c>
      <c r="AU310" s="9" t="str">
        <f t="shared" si="123"/>
        <v/>
      </c>
      <c r="AV310" s="9" t="str">
        <f t="shared" si="123"/>
        <v/>
      </c>
      <c r="AW310" s="9" t="str">
        <f t="shared" si="123"/>
        <v/>
      </c>
      <c r="AX310" s="9" t="str">
        <f t="shared" si="123"/>
        <v/>
      </c>
      <c r="AY310" s="9" t="str">
        <f t="shared" si="123"/>
        <v/>
      </c>
      <c r="AZ310" s="9" t="str">
        <f t="shared" si="123"/>
        <v/>
      </c>
      <c r="BA310" s="9" t="str">
        <f t="shared" si="123"/>
        <v/>
      </c>
      <c r="BB310" s="9" t="str">
        <f t="shared" si="123"/>
        <v/>
      </c>
      <c r="BC310" s="9" t="str">
        <f t="shared" si="123"/>
        <v/>
      </c>
      <c r="BD310" s="9" t="str">
        <f t="shared" si="123"/>
        <v/>
      </c>
      <c r="BE310" s="9" t="str">
        <f t="shared" si="124"/>
        <v/>
      </c>
      <c r="BF310" s="9" t="str">
        <f t="shared" si="124"/>
        <v/>
      </c>
      <c r="BG310" s="9" t="str">
        <f t="shared" si="124"/>
        <v/>
      </c>
      <c r="BH310" s="9" t="str">
        <f t="shared" si="124"/>
        <v/>
      </c>
      <c r="BI310" s="9" t="str">
        <f t="shared" si="124"/>
        <v/>
      </c>
      <c r="BJ310" s="9" t="str">
        <f t="shared" si="124"/>
        <v/>
      </c>
      <c r="BK310" s="9" t="str">
        <f t="shared" si="124"/>
        <v/>
      </c>
      <c r="BL310" s="9" t="str">
        <f t="shared" si="124"/>
        <v/>
      </c>
      <c r="BM310" s="9" t="str">
        <f t="shared" si="124"/>
        <v/>
      </c>
      <c r="BN310" s="9" t="str">
        <f t="shared" si="124"/>
        <v/>
      </c>
      <c r="BO310" s="9" t="str">
        <f t="shared" si="125"/>
        <v/>
      </c>
      <c r="BP310" s="9" t="str">
        <f t="shared" si="125"/>
        <v/>
      </c>
      <c r="BQ310" s="9" t="str">
        <f t="shared" si="125"/>
        <v/>
      </c>
      <c r="BR310" s="9" t="str">
        <f t="shared" si="125"/>
        <v/>
      </c>
      <c r="BS310" s="9" t="str">
        <f t="shared" si="125"/>
        <v/>
      </c>
      <c r="BT310" s="9" t="str">
        <f t="shared" si="125"/>
        <v/>
      </c>
      <c r="BU310" s="9" t="str">
        <f t="shared" si="125"/>
        <v/>
      </c>
      <c r="BV310" s="9" t="str">
        <f t="shared" si="125"/>
        <v/>
      </c>
      <c r="BW310" s="9" t="str">
        <f t="shared" si="125"/>
        <v/>
      </c>
      <c r="BX310" s="9" t="str">
        <f t="shared" si="125"/>
        <v/>
      </c>
      <c r="BY310" s="9" t="str">
        <f t="shared" si="125"/>
        <v/>
      </c>
      <c r="BZ310" s="9" t="str">
        <f t="shared" si="125"/>
        <v/>
      </c>
    </row>
    <row r="311" spans="1:78" x14ac:dyDescent="0.25">
      <c r="A311" s="6">
        <v>536</v>
      </c>
      <c r="B311" s="3"/>
      <c r="C311" s="3">
        <v>1</v>
      </c>
      <c r="D311" s="3"/>
      <c r="E311" s="3">
        <v>1</v>
      </c>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v>2</v>
      </c>
      <c r="AH311" s="7">
        <f>SUMPRODUCT(MAX((Table1[post_position])*(Table1[topic_id]=$A311)))</f>
        <v>4</v>
      </c>
      <c r="AI311" s="7" t="str">
        <f>"http://chandoo.org/forums/topic/"&amp;VLOOKUP(A311,'All Topics Data'!$A$2:$C$1243,3,FALSE)</f>
        <v>http://chandoo.org/forums/topic/need-help-on-this</v>
      </c>
      <c r="AJ311" s="7" t="str">
        <f>LEFT(VLOOKUP(A311,'All Topics Data'!$A$2:$C$1243,2,FALSE),40)&amp;REPT("…",LEN(VLOOKUP(A311,'All Topics Data'!$A$2:$C$1243,2,FALSE))&gt;40)</f>
        <v>need help on this..</v>
      </c>
      <c r="AK311" s="9">
        <f t="shared" si="121"/>
        <v>0</v>
      </c>
      <c r="AL311" s="9">
        <f t="shared" si="126"/>
        <v>1</v>
      </c>
      <c r="AM311" s="9">
        <f t="shared" si="126"/>
        <v>0</v>
      </c>
      <c r="AN311" s="9">
        <f t="shared" si="126"/>
        <v>1</v>
      </c>
      <c r="AO311" s="9" t="str">
        <f t="shared" si="126"/>
        <v/>
      </c>
      <c r="AP311" s="9" t="str">
        <f t="shared" si="126"/>
        <v/>
      </c>
      <c r="AQ311" s="9" t="str">
        <f t="shared" si="126"/>
        <v/>
      </c>
      <c r="AR311" s="9" t="str">
        <f t="shared" si="126"/>
        <v/>
      </c>
      <c r="AS311" s="9" t="str">
        <f t="shared" si="126"/>
        <v/>
      </c>
      <c r="AT311" s="9" t="str">
        <f t="shared" si="126"/>
        <v/>
      </c>
      <c r="AU311" s="9" t="str">
        <f t="shared" si="123"/>
        <v/>
      </c>
      <c r="AV311" s="9" t="str">
        <f t="shared" si="123"/>
        <v/>
      </c>
      <c r="AW311" s="9" t="str">
        <f t="shared" si="123"/>
        <v/>
      </c>
      <c r="AX311" s="9" t="str">
        <f t="shared" si="123"/>
        <v/>
      </c>
      <c r="AY311" s="9" t="str">
        <f t="shared" si="123"/>
        <v/>
      </c>
      <c r="AZ311" s="9" t="str">
        <f t="shared" si="123"/>
        <v/>
      </c>
      <c r="BA311" s="9" t="str">
        <f t="shared" si="123"/>
        <v/>
      </c>
      <c r="BB311" s="9" t="str">
        <f t="shared" si="123"/>
        <v/>
      </c>
      <c r="BC311" s="9" t="str">
        <f t="shared" si="123"/>
        <v/>
      </c>
      <c r="BD311" s="9" t="str">
        <f t="shared" si="123"/>
        <v/>
      </c>
      <c r="BE311" s="9" t="str">
        <f t="shared" si="124"/>
        <v/>
      </c>
      <c r="BF311" s="9" t="str">
        <f t="shared" si="124"/>
        <v/>
      </c>
      <c r="BG311" s="9" t="str">
        <f t="shared" si="124"/>
        <v/>
      </c>
      <c r="BH311" s="9" t="str">
        <f t="shared" si="124"/>
        <v/>
      </c>
      <c r="BI311" s="9" t="str">
        <f t="shared" si="124"/>
        <v/>
      </c>
      <c r="BJ311" s="9" t="str">
        <f t="shared" si="124"/>
        <v/>
      </c>
      <c r="BK311" s="9" t="str">
        <f t="shared" si="124"/>
        <v/>
      </c>
      <c r="BL311" s="9" t="str">
        <f t="shared" si="124"/>
        <v/>
      </c>
      <c r="BM311" s="9" t="str">
        <f t="shared" si="124"/>
        <v/>
      </c>
      <c r="BN311" s="9" t="str">
        <f t="shared" si="124"/>
        <v/>
      </c>
      <c r="BO311" s="9" t="str">
        <f t="shared" si="125"/>
        <v/>
      </c>
      <c r="BP311" s="9" t="str">
        <f t="shared" si="125"/>
        <v/>
      </c>
      <c r="BQ311" s="9" t="str">
        <f t="shared" si="125"/>
        <v/>
      </c>
      <c r="BR311" s="9" t="str">
        <f t="shared" si="125"/>
        <v/>
      </c>
      <c r="BS311" s="9" t="str">
        <f t="shared" si="125"/>
        <v/>
      </c>
      <c r="BT311" s="9" t="str">
        <f t="shared" si="125"/>
        <v/>
      </c>
      <c r="BU311" s="9" t="str">
        <f t="shared" si="125"/>
        <v/>
      </c>
      <c r="BV311" s="9" t="str">
        <f t="shared" si="125"/>
        <v/>
      </c>
      <c r="BW311" s="9" t="str">
        <f t="shared" si="125"/>
        <v/>
      </c>
      <c r="BX311" s="9" t="str">
        <f t="shared" si="125"/>
        <v/>
      </c>
      <c r="BY311" s="9" t="str">
        <f t="shared" si="125"/>
        <v/>
      </c>
      <c r="BZ311" s="9" t="str">
        <f t="shared" si="125"/>
        <v/>
      </c>
    </row>
    <row r="312" spans="1:78" x14ac:dyDescent="0.25">
      <c r="A312" s="6">
        <v>537</v>
      </c>
      <c r="B312" s="3"/>
      <c r="C312" s="3">
        <v>1</v>
      </c>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v>1</v>
      </c>
      <c r="AH312" s="7">
        <f>SUMPRODUCT(MAX((Table1[post_position])*(Table1[topic_id]=$A312)))</f>
        <v>2</v>
      </c>
      <c r="AI312" s="7" t="str">
        <f>"http://chandoo.org/forums/topic/"&amp;VLOOKUP(A312,'All Topics Data'!$A$2:$C$1243,3,FALSE)</f>
        <v>http://chandoo.org/forums/topic/profit-and-loss-option-form</v>
      </c>
      <c r="AJ312" s="7" t="str">
        <f>LEFT(VLOOKUP(A312,'All Topics Data'!$A$2:$C$1243,2,FALSE),40)&amp;REPT("…",LEN(VLOOKUP(A312,'All Topics Data'!$A$2:$C$1243,2,FALSE))&gt;40)</f>
        <v>Profit-and-Loss option form</v>
      </c>
      <c r="AK312" s="9">
        <f t="shared" si="121"/>
        <v>0</v>
      </c>
      <c r="AL312" s="9">
        <f t="shared" si="126"/>
        <v>1</v>
      </c>
      <c r="AM312" s="9" t="str">
        <f t="shared" si="126"/>
        <v/>
      </c>
      <c r="AN312" s="9" t="str">
        <f t="shared" si="126"/>
        <v/>
      </c>
      <c r="AO312" s="9" t="str">
        <f t="shared" si="126"/>
        <v/>
      </c>
      <c r="AP312" s="9" t="str">
        <f t="shared" si="126"/>
        <v/>
      </c>
      <c r="AQ312" s="9" t="str">
        <f t="shared" si="126"/>
        <v/>
      </c>
      <c r="AR312" s="9" t="str">
        <f t="shared" si="126"/>
        <v/>
      </c>
      <c r="AS312" s="9" t="str">
        <f t="shared" si="126"/>
        <v/>
      </c>
      <c r="AT312" s="9" t="str">
        <f t="shared" si="126"/>
        <v/>
      </c>
      <c r="AU312" s="9" t="str">
        <f t="shared" ref="AU312:BD321" si="127">IF(AU$4&lt;=$AH312,IFERROR(GETPIVOTDATA("Hui Reply?",$A$4,"topic_id",$A312,"post_position",AU$4),0),"")</f>
        <v/>
      </c>
      <c r="AV312" s="9" t="str">
        <f t="shared" si="127"/>
        <v/>
      </c>
      <c r="AW312" s="9" t="str">
        <f t="shared" si="127"/>
        <v/>
      </c>
      <c r="AX312" s="9" t="str">
        <f t="shared" si="127"/>
        <v/>
      </c>
      <c r="AY312" s="9" t="str">
        <f t="shared" si="127"/>
        <v/>
      </c>
      <c r="AZ312" s="9" t="str">
        <f t="shared" si="127"/>
        <v/>
      </c>
      <c r="BA312" s="9" t="str">
        <f t="shared" si="127"/>
        <v/>
      </c>
      <c r="BB312" s="9" t="str">
        <f t="shared" si="127"/>
        <v/>
      </c>
      <c r="BC312" s="9" t="str">
        <f t="shared" si="127"/>
        <v/>
      </c>
      <c r="BD312" s="9" t="str">
        <f t="shared" si="127"/>
        <v/>
      </c>
      <c r="BE312" s="9" t="str">
        <f t="shared" ref="BE312:BN321" si="128">IF(BE$4&lt;=$AH312,IFERROR(GETPIVOTDATA("Hui Reply?",$A$4,"topic_id",$A312,"post_position",BE$4),0),"")</f>
        <v/>
      </c>
      <c r="BF312" s="9" t="str">
        <f t="shared" si="128"/>
        <v/>
      </c>
      <c r="BG312" s="9" t="str">
        <f t="shared" si="128"/>
        <v/>
      </c>
      <c r="BH312" s="9" t="str">
        <f t="shared" si="128"/>
        <v/>
      </c>
      <c r="BI312" s="9" t="str">
        <f t="shared" si="128"/>
        <v/>
      </c>
      <c r="BJ312" s="9" t="str">
        <f t="shared" si="128"/>
        <v/>
      </c>
      <c r="BK312" s="9" t="str">
        <f t="shared" si="128"/>
        <v/>
      </c>
      <c r="BL312" s="9" t="str">
        <f t="shared" si="128"/>
        <v/>
      </c>
      <c r="BM312" s="9" t="str">
        <f t="shared" si="128"/>
        <v/>
      </c>
      <c r="BN312" s="9" t="str">
        <f t="shared" si="128"/>
        <v/>
      </c>
      <c r="BO312" s="9" t="str">
        <f t="shared" ref="BO312:BZ321" si="129">IF(BO$4&lt;=$AH312,IFERROR(GETPIVOTDATA("Hui Reply?",$A$4,"topic_id",$A312,"post_position",BO$4),0),"")</f>
        <v/>
      </c>
      <c r="BP312" s="9" t="str">
        <f t="shared" si="129"/>
        <v/>
      </c>
      <c r="BQ312" s="9" t="str">
        <f t="shared" si="129"/>
        <v/>
      </c>
      <c r="BR312" s="9" t="str">
        <f t="shared" si="129"/>
        <v/>
      </c>
      <c r="BS312" s="9" t="str">
        <f t="shared" si="129"/>
        <v/>
      </c>
      <c r="BT312" s="9" t="str">
        <f t="shared" si="129"/>
        <v/>
      </c>
      <c r="BU312" s="9" t="str">
        <f t="shared" si="129"/>
        <v/>
      </c>
      <c r="BV312" s="9" t="str">
        <f t="shared" si="129"/>
        <v/>
      </c>
      <c r="BW312" s="9" t="str">
        <f t="shared" si="129"/>
        <v/>
      </c>
      <c r="BX312" s="9" t="str">
        <f t="shared" si="129"/>
        <v/>
      </c>
      <c r="BY312" s="9" t="str">
        <f t="shared" si="129"/>
        <v/>
      </c>
      <c r="BZ312" s="9" t="str">
        <f t="shared" si="129"/>
        <v/>
      </c>
    </row>
    <row r="313" spans="1:78" x14ac:dyDescent="0.25">
      <c r="A313" s="6">
        <v>538</v>
      </c>
      <c r="B313" s="3"/>
      <c r="C313" s="3"/>
      <c r="D313" s="3"/>
      <c r="E313" s="3">
        <v>1</v>
      </c>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v>1</v>
      </c>
      <c r="AH313" s="7">
        <f>SUMPRODUCT(MAX((Table1[post_position])*(Table1[topic_id]=$A313)))</f>
        <v>7</v>
      </c>
      <c r="AI313" s="7" t="str">
        <f>"http://chandoo.org/forums/topic/"&amp;VLOOKUP(A313,'All Topics Data'!$A$2:$C$1243,3,FALSE)</f>
        <v>http://chandoo.org/forums/topic/help-with-formula-to-sum-totals-for-unit-prices-times-number-of-units</v>
      </c>
      <c r="AJ313" s="7" t="str">
        <f>LEFT(VLOOKUP(A313,'All Topics Data'!$A$2:$C$1243,2,FALSE),40)&amp;REPT("…",LEN(VLOOKUP(A313,'All Topics Data'!$A$2:$C$1243,2,FALSE))&gt;40)</f>
        <v>Help with formula to sum totals for unit…</v>
      </c>
      <c r="AK313" s="9">
        <f t="shared" si="121"/>
        <v>0</v>
      </c>
      <c r="AL313" s="9">
        <f t="shared" ref="AL313:AT322" si="130">IF(AL$4&lt;=$AH313,IFERROR(GETPIVOTDATA("Hui Reply?",$A$4,"topic_id",$A313,"post_position",AL$4),0),"")</f>
        <v>0</v>
      </c>
      <c r="AM313" s="9">
        <f t="shared" si="130"/>
        <v>0</v>
      </c>
      <c r="AN313" s="9">
        <f t="shared" si="130"/>
        <v>1</v>
      </c>
      <c r="AO313" s="9">
        <f t="shared" si="130"/>
        <v>0</v>
      </c>
      <c r="AP313" s="9">
        <f t="shared" si="130"/>
        <v>0</v>
      </c>
      <c r="AQ313" s="9">
        <f t="shared" si="130"/>
        <v>0</v>
      </c>
      <c r="AR313" s="9" t="str">
        <f t="shared" si="130"/>
        <v/>
      </c>
      <c r="AS313" s="9" t="str">
        <f t="shared" si="130"/>
        <v/>
      </c>
      <c r="AT313" s="9" t="str">
        <f t="shared" si="130"/>
        <v/>
      </c>
      <c r="AU313" s="9" t="str">
        <f t="shared" si="127"/>
        <v/>
      </c>
      <c r="AV313" s="9" t="str">
        <f t="shared" si="127"/>
        <v/>
      </c>
      <c r="AW313" s="9" t="str">
        <f t="shared" si="127"/>
        <v/>
      </c>
      <c r="AX313" s="9" t="str">
        <f t="shared" si="127"/>
        <v/>
      </c>
      <c r="AY313" s="9" t="str">
        <f t="shared" si="127"/>
        <v/>
      </c>
      <c r="AZ313" s="9" t="str">
        <f t="shared" si="127"/>
        <v/>
      </c>
      <c r="BA313" s="9" t="str">
        <f t="shared" si="127"/>
        <v/>
      </c>
      <c r="BB313" s="9" t="str">
        <f t="shared" si="127"/>
        <v/>
      </c>
      <c r="BC313" s="9" t="str">
        <f t="shared" si="127"/>
        <v/>
      </c>
      <c r="BD313" s="9" t="str">
        <f t="shared" si="127"/>
        <v/>
      </c>
      <c r="BE313" s="9" t="str">
        <f t="shared" si="128"/>
        <v/>
      </c>
      <c r="BF313" s="9" t="str">
        <f t="shared" si="128"/>
        <v/>
      </c>
      <c r="BG313" s="9" t="str">
        <f t="shared" si="128"/>
        <v/>
      </c>
      <c r="BH313" s="9" t="str">
        <f t="shared" si="128"/>
        <v/>
      </c>
      <c r="BI313" s="9" t="str">
        <f t="shared" si="128"/>
        <v/>
      </c>
      <c r="BJ313" s="9" t="str">
        <f t="shared" si="128"/>
        <v/>
      </c>
      <c r="BK313" s="9" t="str">
        <f t="shared" si="128"/>
        <v/>
      </c>
      <c r="BL313" s="9" t="str">
        <f t="shared" si="128"/>
        <v/>
      </c>
      <c r="BM313" s="9" t="str">
        <f t="shared" si="128"/>
        <v/>
      </c>
      <c r="BN313" s="9" t="str">
        <f t="shared" si="128"/>
        <v/>
      </c>
      <c r="BO313" s="9" t="str">
        <f t="shared" si="129"/>
        <v/>
      </c>
      <c r="BP313" s="9" t="str">
        <f t="shared" si="129"/>
        <v/>
      </c>
      <c r="BQ313" s="9" t="str">
        <f t="shared" si="129"/>
        <v/>
      </c>
      <c r="BR313" s="9" t="str">
        <f t="shared" si="129"/>
        <v/>
      </c>
      <c r="BS313" s="9" t="str">
        <f t="shared" si="129"/>
        <v/>
      </c>
      <c r="BT313" s="9" t="str">
        <f t="shared" si="129"/>
        <v/>
      </c>
      <c r="BU313" s="9" t="str">
        <f t="shared" si="129"/>
        <v/>
      </c>
      <c r="BV313" s="9" t="str">
        <f t="shared" si="129"/>
        <v/>
      </c>
      <c r="BW313" s="9" t="str">
        <f t="shared" si="129"/>
        <v/>
      </c>
      <c r="BX313" s="9" t="str">
        <f t="shared" si="129"/>
        <v/>
      </c>
      <c r="BY313" s="9" t="str">
        <f t="shared" si="129"/>
        <v/>
      </c>
      <c r="BZ313" s="9" t="str">
        <f t="shared" si="129"/>
        <v/>
      </c>
    </row>
    <row r="314" spans="1:78" x14ac:dyDescent="0.25">
      <c r="A314" s="6">
        <v>539</v>
      </c>
      <c r="B314" s="3"/>
      <c r="C314" s="3">
        <v>1</v>
      </c>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v>1</v>
      </c>
      <c r="AH314" s="7">
        <f>SUMPRODUCT(MAX((Table1[post_position])*(Table1[topic_id]=$A314)))</f>
        <v>3</v>
      </c>
      <c r="AI314" s="7" t="str">
        <f>"http://chandoo.org/forums/topic/"&amp;VLOOKUP(A314,'All Topics Data'!$A$2:$C$1243,3,FALSE)</f>
        <v>http://chandoo.org/forums/topic/align-data-bars-to-cells</v>
      </c>
      <c r="AJ314" s="7" t="str">
        <f>LEFT(VLOOKUP(A314,'All Topics Data'!$A$2:$C$1243,2,FALSE),40)&amp;REPT("…",LEN(VLOOKUP(A314,'All Topics Data'!$A$2:$C$1243,2,FALSE))&gt;40)</f>
        <v>Align Data Bars To Cells</v>
      </c>
      <c r="AK314" s="9">
        <f t="shared" si="121"/>
        <v>0</v>
      </c>
      <c r="AL314" s="9">
        <f t="shared" si="130"/>
        <v>1</v>
      </c>
      <c r="AM314" s="9">
        <f t="shared" si="130"/>
        <v>0</v>
      </c>
      <c r="AN314" s="9" t="str">
        <f t="shared" si="130"/>
        <v/>
      </c>
      <c r="AO314" s="9" t="str">
        <f t="shared" si="130"/>
        <v/>
      </c>
      <c r="AP314" s="9" t="str">
        <f t="shared" si="130"/>
        <v/>
      </c>
      <c r="AQ314" s="9" t="str">
        <f t="shared" si="130"/>
        <v/>
      </c>
      <c r="AR314" s="9" t="str">
        <f t="shared" si="130"/>
        <v/>
      </c>
      <c r="AS314" s="9" t="str">
        <f t="shared" si="130"/>
        <v/>
      </c>
      <c r="AT314" s="9" t="str">
        <f t="shared" si="130"/>
        <v/>
      </c>
      <c r="AU314" s="9" t="str">
        <f t="shared" si="127"/>
        <v/>
      </c>
      <c r="AV314" s="9" t="str">
        <f t="shared" si="127"/>
        <v/>
      </c>
      <c r="AW314" s="9" t="str">
        <f t="shared" si="127"/>
        <v/>
      </c>
      <c r="AX314" s="9" t="str">
        <f t="shared" si="127"/>
        <v/>
      </c>
      <c r="AY314" s="9" t="str">
        <f t="shared" si="127"/>
        <v/>
      </c>
      <c r="AZ314" s="9" t="str">
        <f t="shared" si="127"/>
        <v/>
      </c>
      <c r="BA314" s="9" t="str">
        <f t="shared" si="127"/>
        <v/>
      </c>
      <c r="BB314" s="9" t="str">
        <f t="shared" si="127"/>
        <v/>
      </c>
      <c r="BC314" s="9" t="str">
        <f t="shared" si="127"/>
        <v/>
      </c>
      <c r="BD314" s="9" t="str">
        <f t="shared" si="127"/>
        <v/>
      </c>
      <c r="BE314" s="9" t="str">
        <f t="shared" si="128"/>
        <v/>
      </c>
      <c r="BF314" s="9" t="str">
        <f t="shared" si="128"/>
        <v/>
      </c>
      <c r="BG314" s="9" t="str">
        <f t="shared" si="128"/>
        <v/>
      </c>
      <c r="BH314" s="9" t="str">
        <f t="shared" si="128"/>
        <v/>
      </c>
      <c r="BI314" s="9" t="str">
        <f t="shared" si="128"/>
        <v/>
      </c>
      <c r="BJ314" s="9" t="str">
        <f t="shared" si="128"/>
        <v/>
      </c>
      <c r="BK314" s="9" t="str">
        <f t="shared" si="128"/>
        <v/>
      </c>
      <c r="BL314" s="9" t="str">
        <f t="shared" si="128"/>
        <v/>
      </c>
      <c r="BM314" s="9" t="str">
        <f t="shared" si="128"/>
        <v/>
      </c>
      <c r="BN314" s="9" t="str">
        <f t="shared" si="128"/>
        <v/>
      </c>
      <c r="BO314" s="9" t="str">
        <f t="shared" si="129"/>
        <v/>
      </c>
      <c r="BP314" s="9" t="str">
        <f t="shared" si="129"/>
        <v/>
      </c>
      <c r="BQ314" s="9" t="str">
        <f t="shared" si="129"/>
        <v/>
      </c>
      <c r="BR314" s="9" t="str">
        <f t="shared" si="129"/>
        <v/>
      </c>
      <c r="BS314" s="9" t="str">
        <f t="shared" si="129"/>
        <v/>
      </c>
      <c r="BT314" s="9" t="str">
        <f t="shared" si="129"/>
        <v/>
      </c>
      <c r="BU314" s="9" t="str">
        <f t="shared" si="129"/>
        <v/>
      </c>
      <c r="BV314" s="9" t="str">
        <f t="shared" si="129"/>
        <v/>
      </c>
      <c r="BW314" s="9" t="str">
        <f t="shared" si="129"/>
        <v/>
      </c>
      <c r="BX314" s="9" t="str">
        <f t="shared" si="129"/>
        <v/>
      </c>
      <c r="BY314" s="9" t="str">
        <f t="shared" si="129"/>
        <v/>
      </c>
      <c r="BZ314" s="9" t="str">
        <f t="shared" si="129"/>
        <v/>
      </c>
    </row>
    <row r="315" spans="1:78" x14ac:dyDescent="0.25">
      <c r="A315" s="6">
        <v>540</v>
      </c>
      <c r="B315" s="3"/>
      <c r="C315" s="3">
        <v>1</v>
      </c>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v>1</v>
      </c>
      <c r="AH315" s="7">
        <f>SUMPRODUCT(MAX((Table1[post_position])*(Table1[topic_id]=$A315)))</f>
        <v>3</v>
      </c>
      <c r="AI315" s="7" t="str">
        <f>"http://chandoo.org/forums/topic/"&amp;VLOOKUP(A315,'All Topics Data'!$A$2:$C$1243,3,FALSE)</f>
        <v>http://chandoo.org/forums/topic/how-to-code-a-variable-range-in-vba</v>
      </c>
      <c r="AJ315" s="7" t="str">
        <f>LEFT(VLOOKUP(A315,'All Topics Data'!$A$2:$C$1243,2,FALSE),40)&amp;REPT("…",LEN(VLOOKUP(A315,'All Topics Data'!$A$2:$C$1243,2,FALSE))&gt;40)</f>
        <v>How to code a Variable Range in VBA</v>
      </c>
      <c r="AK315" s="9">
        <f t="shared" si="121"/>
        <v>0</v>
      </c>
      <c r="AL315" s="9">
        <f t="shared" si="130"/>
        <v>1</v>
      </c>
      <c r="AM315" s="9">
        <f t="shared" si="130"/>
        <v>0</v>
      </c>
      <c r="AN315" s="9" t="str">
        <f t="shared" si="130"/>
        <v/>
      </c>
      <c r="AO315" s="9" t="str">
        <f t="shared" si="130"/>
        <v/>
      </c>
      <c r="AP315" s="9" t="str">
        <f t="shared" si="130"/>
        <v/>
      </c>
      <c r="AQ315" s="9" t="str">
        <f t="shared" si="130"/>
        <v/>
      </c>
      <c r="AR315" s="9" t="str">
        <f t="shared" si="130"/>
        <v/>
      </c>
      <c r="AS315" s="9" t="str">
        <f t="shared" si="130"/>
        <v/>
      </c>
      <c r="AT315" s="9" t="str">
        <f t="shared" si="130"/>
        <v/>
      </c>
      <c r="AU315" s="9" t="str">
        <f t="shared" si="127"/>
        <v/>
      </c>
      <c r="AV315" s="9" t="str">
        <f t="shared" si="127"/>
        <v/>
      </c>
      <c r="AW315" s="9" t="str">
        <f t="shared" si="127"/>
        <v/>
      </c>
      <c r="AX315" s="9" t="str">
        <f t="shared" si="127"/>
        <v/>
      </c>
      <c r="AY315" s="9" t="str">
        <f t="shared" si="127"/>
        <v/>
      </c>
      <c r="AZ315" s="9" t="str">
        <f t="shared" si="127"/>
        <v/>
      </c>
      <c r="BA315" s="9" t="str">
        <f t="shared" si="127"/>
        <v/>
      </c>
      <c r="BB315" s="9" t="str">
        <f t="shared" si="127"/>
        <v/>
      </c>
      <c r="BC315" s="9" t="str">
        <f t="shared" si="127"/>
        <v/>
      </c>
      <c r="BD315" s="9" t="str">
        <f t="shared" si="127"/>
        <v/>
      </c>
      <c r="BE315" s="9" t="str">
        <f t="shared" si="128"/>
        <v/>
      </c>
      <c r="BF315" s="9" t="str">
        <f t="shared" si="128"/>
        <v/>
      </c>
      <c r="BG315" s="9" t="str">
        <f t="shared" si="128"/>
        <v/>
      </c>
      <c r="BH315" s="9" t="str">
        <f t="shared" si="128"/>
        <v/>
      </c>
      <c r="BI315" s="9" t="str">
        <f t="shared" si="128"/>
        <v/>
      </c>
      <c r="BJ315" s="9" t="str">
        <f t="shared" si="128"/>
        <v/>
      </c>
      <c r="BK315" s="9" t="str">
        <f t="shared" si="128"/>
        <v/>
      </c>
      <c r="BL315" s="9" t="str">
        <f t="shared" si="128"/>
        <v/>
      </c>
      <c r="BM315" s="9" t="str">
        <f t="shared" si="128"/>
        <v/>
      </c>
      <c r="BN315" s="9" t="str">
        <f t="shared" si="128"/>
        <v/>
      </c>
      <c r="BO315" s="9" t="str">
        <f t="shared" si="129"/>
        <v/>
      </c>
      <c r="BP315" s="9" t="str">
        <f t="shared" si="129"/>
        <v/>
      </c>
      <c r="BQ315" s="9" t="str">
        <f t="shared" si="129"/>
        <v/>
      </c>
      <c r="BR315" s="9" t="str">
        <f t="shared" si="129"/>
        <v/>
      </c>
      <c r="BS315" s="9" t="str">
        <f t="shared" si="129"/>
        <v/>
      </c>
      <c r="BT315" s="9" t="str">
        <f t="shared" si="129"/>
        <v/>
      </c>
      <c r="BU315" s="9" t="str">
        <f t="shared" si="129"/>
        <v/>
      </c>
      <c r="BV315" s="9" t="str">
        <f t="shared" si="129"/>
        <v/>
      </c>
      <c r="BW315" s="9" t="str">
        <f t="shared" si="129"/>
        <v/>
      </c>
      <c r="BX315" s="9" t="str">
        <f t="shared" si="129"/>
        <v/>
      </c>
      <c r="BY315" s="9" t="str">
        <f t="shared" si="129"/>
        <v/>
      </c>
      <c r="BZ315" s="9" t="str">
        <f t="shared" si="129"/>
        <v/>
      </c>
    </row>
    <row r="316" spans="1:78" x14ac:dyDescent="0.25">
      <c r="A316" s="6">
        <v>542</v>
      </c>
      <c r="B316" s="3"/>
      <c r="C316" s="3">
        <v>1</v>
      </c>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v>1</v>
      </c>
      <c r="AH316" s="7">
        <f>SUMPRODUCT(MAX((Table1[post_position])*(Table1[topic_id]=$A316)))</f>
        <v>3</v>
      </c>
      <c r="AI316" s="7" t="str">
        <f>"http://chandoo.org/forums/topic/"&amp;VLOOKUP(A316,'All Topics Data'!$A$2:$C$1243,3,FALSE)</f>
        <v>http://chandoo.org/forums/topic/chart-merged-cells</v>
      </c>
      <c r="AJ316" s="7" t="str">
        <f>LEFT(VLOOKUP(A316,'All Topics Data'!$A$2:$C$1243,2,FALSE),40)&amp;REPT("…",LEN(VLOOKUP(A316,'All Topics Data'!$A$2:$C$1243,2,FALSE))&gt;40)</f>
        <v>Chart Merged Cells</v>
      </c>
      <c r="AK316" s="9">
        <f t="shared" si="121"/>
        <v>0</v>
      </c>
      <c r="AL316" s="9">
        <f t="shared" si="130"/>
        <v>1</v>
      </c>
      <c r="AM316" s="9">
        <f t="shared" si="130"/>
        <v>0</v>
      </c>
      <c r="AN316" s="9" t="str">
        <f t="shared" si="130"/>
        <v/>
      </c>
      <c r="AO316" s="9" t="str">
        <f t="shared" si="130"/>
        <v/>
      </c>
      <c r="AP316" s="9" t="str">
        <f t="shared" si="130"/>
        <v/>
      </c>
      <c r="AQ316" s="9" t="str">
        <f t="shared" si="130"/>
        <v/>
      </c>
      <c r="AR316" s="9" t="str">
        <f t="shared" si="130"/>
        <v/>
      </c>
      <c r="AS316" s="9" t="str">
        <f t="shared" si="130"/>
        <v/>
      </c>
      <c r="AT316" s="9" t="str">
        <f t="shared" si="130"/>
        <v/>
      </c>
      <c r="AU316" s="9" t="str">
        <f t="shared" si="127"/>
        <v/>
      </c>
      <c r="AV316" s="9" t="str">
        <f t="shared" si="127"/>
        <v/>
      </c>
      <c r="AW316" s="9" t="str">
        <f t="shared" si="127"/>
        <v/>
      </c>
      <c r="AX316" s="9" t="str">
        <f t="shared" si="127"/>
        <v/>
      </c>
      <c r="AY316" s="9" t="str">
        <f t="shared" si="127"/>
        <v/>
      </c>
      <c r="AZ316" s="9" t="str">
        <f t="shared" si="127"/>
        <v/>
      </c>
      <c r="BA316" s="9" t="str">
        <f t="shared" si="127"/>
        <v/>
      </c>
      <c r="BB316" s="9" t="str">
        <f t="shared" si="127"/>
        <v/>
      </c>
      <c r="BC316" s="9" t="str">
        <f t="shared" si="127"/>
        <v/>
      </c>
      <c r="BD316" s="9" t="str">
        <f t="shared" si="127"/>
        <v/>
      </c>
      <c r="BE316" s="9" t="str">
        <f t="shared" si="128"/>
        <v/>
      </c>
      <c r="BF316" s="9" t="str">
        <f t="shared" si="128"/>
        <v/>
      </c>
      <c r="BG316" s="9" t="str">
        <f t="shared" si="128"/>
        <v/>
      </c>
      <c r="BH316" s="9" t="str">
        <f t="shared" si="128"/>
        <v/>
      </c>
      <c r="BI316" s="9" t="str">
        <f t="shared" si="128"/>
        <v/>
      </c>
      <c r="BJ316" s="9" t="str">
        <f t="shared" si="128"/>
        <v/>
      </c>
      <c r="BK316" s="9" t="str">
        <f t="shared" si="128"/>
        <v/>
      </c>
      <c r="BL316" s="9" t="str">
        <f t="shared" si="128"/>
        <v/>
      </c>
      <c r="BM316" s="9" t="str">
        <f t="shared" si="128"/>
        <v/>
      </c>
      <c r="BN316" s="9" t="str">
        <f t="shared" si="128"/>
        <v/>
      </c>
      <c r="BO316" s="9" t="str">
        <f t="shared" si="129"/>
        <v/>
      </c>
      <c r="BP316" s="9" t="str">
        <f t="shared" si="129"/>
        <v/>
      </c>
      <c r="BQ316" s="9" t="str">
        <f t="shared" si="129"/>
        <v/>
      </c>
      <c r="BR316" s="9" t="str">
        <f t="shared" si="129"/>
        <v/>
      </c>
      <c r="BS316" s="9" t="str">
        <f t="shared" si="129"/>
        <v/>
      </c>
      <c r="BT316" s="9" t="str">
        <f t="shared" si="129"/>
        <v/>
      </c>
      <c r="BU316" s="9" t="str">
        <f t="shared" si="129"/>
        <v/>
      </c>
      <c r="BV316" s="9" t="str">
        <f t="shared" si="129"/>
        <v/>
      </c>
      <c r="BW316" s="9" t="str">
        <f t="shared" si="129"/>
        <v/>
      </c>
      <c r="BX316" s="9" t="str">
        <f t="shared" si="129"/>
        <v/>
      </c>
      <c r="BY316" s="9" t="str">
        <f t="shared" si="129"/>
        <v/>
      </c>
      <c r="BZ316" s="9" t="str">
        <f t="shared" si="129"/>
        <v/>
      </c>
    </row>
    <row r="317" spans="1:78" x14ac:dyDescent="0.25">
      <c r="A317" s="6">
        <v>543</v>
      </c>
      <c r="B317" s="3"/>
      <c r="C317" s="3">
        <v>1</v>
      </c>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v>1</v>
      </c>
      <c r="AH317" s="7">
        <f>SUMPRODUCT(MAX((Table1[post_position])*(Table1[topic_id]=$A317)))</f>
        <v>3</v>
      </c>
      <c r="AI317" s="7" t="str">
        <f>"http://chandoo.org/forums/topic/"&amp;VLOOKUP(A317,'All Topics Data'!$A$2:$C$1243,3,FALSE)</f>
        <v>http://chandoo.org/forums/topic/how-to-refer-local-cell-like-referred-from-other-sheet</v>
      </c>
      <c r="AJ317" s="7" t="str">
        <f>LEFT(VLOOKUP(A317,'All Topics Data'!$A$2:$C$1243,2,FALSE),40)&amp;REPT("…",LEN(VLOOKUP(A317,'All Topics Data'!$A$2:$C$1243,2,FALSE))&gt;40)</f>
        <v>How to refer local cell like referred fr…</v>
      </c>
      <c r="AK317" s="9">
        <f t="shared" si="121"/>
        <v>0</v>
      </c>
      <c r="AL317" s="9">
        <f t="shared" si="130"/>
        <v>1</v>
      </c>
      <c r="AM317" s="9">
        <f t="shared" si="130"/>
        <v>0</v>
      </c>
      <c r="AN317" s="9" t="str">
        <f t="shared" si="130"/>
        <v/>
      </c>
      <c r="AO317" s="9" t="str">
        <f t="shared" si="130"/>
        <v/>
      </c>
      <c r="AP317" s="9" t="str">
        <f t="shared" si="130"/>
        <v/>
      </c>
      <c r="AQ317" s="9" t="str">
        <f t="shared" si="130"/>
        <v/>
      </c>
      <c r="AR317" s="9" t="str">
        <f t="shared" si="130"/>
        <v/>
      </c>
      <c r="AS317" s="9" t="str">
        <f t="shared" si="130"/>
        <v/>
      </c>
      <c r="AT317" s="9" t="str">
        <f t="shared" si="130"/>
        <v/>
      </c>
      <c r="AU317" s="9" t="str">
        <f t="shared" si="127"/>
        <v/>
      </c>
      <c r="AV317" s="9" t="str">
        <f t="shared" si="127"/>
        <v/>
      </c>
      <c r="AW317" s="9" t="str">
        <f t="shared" si="127"/>
        <v/>
      </c>
      <c r="AX317" s="9" t="str">
        <f t="shared" si="127"/>
        <v/>
      </c>
      <c r="AY317" s="9" t="str">
        <f t="shared" si="127"/>
        <v/>
      </c>
      <c r="AZ317" s="9" t="str">
        <f t="shared" si="127"/>
        <v/>
      </c>
      <c r="BA317" s="9" t="str">
        <f t="shared" si="127"/>
        <v/>
      </c>
      <c r="BB317" s="9" t="str">
        <f t="shared" si="127"/>
        <v/>
      </c>
      <c r="BC317" s="9" t="str">
        <f t="shared" si="127"/>
        <v/>
      </c>
      <c r="BD317" s="9" t="str">
        <f t="shared" si="127"/>
        <v/>
      </c>
      <c r="BE317" s="9" t="str">
        <f t="shared" si="128"/>
        <v/>
      </c>
      <c r="BF317" s="9" t="str">
        <f t="shared" si="128"/>
        <v/>
      </c>
      <c r="BG317" s="9" t="str">
        <f t="shared" si="128"/>
        <v/>
      </c>
      <c r="BH317" s="9" t="str">
        <f t="shared" si="128"/>
        <v/>
      </c>
      <c r="BI317" s="9" t="str">
        <f t="shared" si="128"/>
        <v/>
      </c>
      <c r="BJ317" s="9" t="str">
        <f t="shared" si="128"/>
        <v/>
      </c>
      <c r="BK317" s="9" t="str">
        <f t="shared" si="128"/>
        <v/>
      </c>
      <c r="BL317" s="9" t="str">
        <f t="shared" si="128"/>
        <v/>
      </c>
      <c r="BM317" s="9" t="str">
        <f t="shared" si="128"/>
        <v/>
      </c>
      <c r="BN317" s="9" t="str">
        <f t="shared" si="128"/>
        <v/>
      </c>
      <c r="BO317" s="9" t="str">
        <f t="shared" si="129"/>
        <v/>
      </c>
      <c r="BP317" s="9" t="str">
        <f t="shared" si="129"/>
        <v/>
      </c>
      <c r="BQ317" s="9" t="str">
        <f t="shared" si="129"/>
        <v/>
      </c>
      <c r="BR317" s="9" t="str">
        <f t="shared" si="129"/>
        <v/>
      </c>
      <c r="BS317" s="9" t="str">
        <f t="shared" si="129"/>
        <v/>
      </c>
      <c r="BT317" s="9" t="str">
        <f t="shared" si="129"/>
        <v/>
      </c>
      <c r="BU317" s="9" t="str">
        <f t="shared" si="129"/>
        <v/>
      </c>
      <c r="BV317" s="9" t="str">
        <f t="shared" si="129"/>
        <v/>
      </c>
      <c r="BW317" s="9" t="str">
        <f t="shared" si="129"/>
        <v/>
      </c>
      <c r="BX317" s="9" t="str">
        <f t="shared" si="129"/>
        <v/>
      </c>
      <c r="BY317" s="9" t="str">
        <f t="shared" si="129"/>
        <v/>
      </c>
      <c r="BZ317" s="9" t="str">
        <f t="shared" si="129"/>
        <v/>
      </c>
    </row>
    <row r="318" spans="1:78" x14ac:dyDescent="0.25">
      <c r="A318" s="6">
        <v>544</v>
      </c>
      <c r="B318" s="3"/>
      <c r="C318" s="3">
        <v>1</v>
      </c>
      <c r="D318" s="3"/>
      <c r="E318" s="3">
        <v>1</v>
      </c>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v>2</v>
      </c>
      <c r="AH318" s="7">
        <f>SUMPRODUCT(MAX((Table1[post_position])*(Table1[topic_id]=$A318)))</f>
        <v>6</v>
      </c>
      <c r="AI318" s="7" t="str">
        <f>"http://chandoo.org/forums/topic/"&amp;VLOOKUP(A318,'All Topics Data'!$A$2:$C$1243,3,FALSE)</f>
        <v>http://chandoo.org/forums/topic/problem-linking-to-named-ranges-from-another-workbook</v>
      </c>
      <c r="AJ318" s="7" t="str">
        <f>LEFT(VLOOKUP(A318,'All Topics Data'!$A$2:$C$1243,2,FALSE),40)&amp;REPT("…",LEN(VLOOKUP(A318,'All Topics Data'!$A$2:$C$1243,2,FALSE))&gt;40)</f>
        <v>Problem linking to Named Ranges from ano…</v>
      </c>
      <c r="AK318" s="9">
        <f t="shared" si="121"/>
        <v>0</v>
      </c>
      <c r="AL318" s="9">
        <f t="shared" si="130"/>
        <v>1</v>
      </c>
      <c r="AM318" s="9">
        <f t="shared" si="130"/>
        <v>0</v>
      </c>
      <c r="AN318" s="9">
        <f t="shared" si="130"/>
        <v>1</v>
      </c>
      <c r="AO318" s="9">
        <f t="shared" si="130"/>
        <v>0</v>
      </c>
      <c r="AP318" s="9">
        <f t="shared" si="130"/>
        <v>0</v>
      </c>
      <c r="AQ318" s="9" t="str">
        <f t="shared" si="130"/>
        <v/>
      </c>
      <c r="AR318" s="9" t="str">
        <f t="shared" si="130"/>
        <v/>
      </c>
      <c r="AS318" s="9" t="str">
        <f t="shared" si="130"/>
        <v/>
      </c>
      <c r="AT318" s="9" t="str">
        <f t="shared" si="130"/>
        <v/>
      </c>
      <c r="AU318" s="9" t="str">
        <f t="shared" si="127"/>
        <v/>
      </c>
      <c r="AV318" s="9" t="str">
        <f t="shared" si="127"/>
        <v/>
      </c>
      <c r="AW318" s="9" t="str">
        <f t="shared" si="127"/>
        <v/>
      </c>
      <c r="AX318" s="9" t="str">
        <f t="shared" si="127"/>
        <v/>
      </c>
      <c r="AY318" s="9" t="str">
        <f t="shared" si="127"/>
        <v/>
      </c>
      <c r="AZ318" s="9" t="str">
        <f t="shared" si="127"/>
        <v/>
      </c>
      <c r="BA318" s="9" t="str">
        <f t="shared" si="127"/>
        <v/>
      </c>
      <c r="BB318" s="9" t="str">
        <f t="shared" si="127"/>
        <v/>
      </c>
      <c r="BC318" s="9" t="str">
        <f t="shared" si="127"/>
        <v/>
      </c>
      <c r="BD318" s="9" t="str">
        <f t="shared" si="127"/>
        <v/>
      </c>
      <c r="BE318" s="9" t="str">
        <f t="shared" si="128"/>
        <v/>
      </c>
      <c r="BF318" s="9" t="str">
        <f t="shared" si="128"/>
        <v/>
      </c>
      <c r="BG318" s="9" t="str">
        <f t="shared" si="128"/>
        <v/>
      </c>
      <c r="BH318" s="9" t="str">
        <f t="shared" si="128"/>
        <v/>
      </c>
      <c r="BI318" s="9" t="str">
        <f t="shared" si="128"/>
        <v/>
      </c>
      <c r="BJ318" s="9" t="str">
        <f t="shared" si="128"/>
        <v/>
      </c>
      <c r="BK318" s="9" t="str">
        <f t="shared" si="128"/>
        <v/>
      </c>
      <c r="BL318" s="9" t="str">
        <f t="shared" si="128"/>
        <v/>
      </c>
      <c r="BM318" s="9" t="str">
        <f t="shared" si="128"/>
        <v/>
      </c>
      <c r="BN318" s="9" t="str">
        <f t="shared" si="128"/>
        <v/>
      </c>
      <c r="BO318" s="9" t="str">
        <f t="shared" si="129"/>
        <v/>
      </c>
      <c r="BP318" s="9" t="str">
        <f t="shared" si="129"/>
        <v/>
      </c>
      <c r="BQ318" s="9" t="str">
        <f t="shared" si="129"/>
        <v/>
      </c>
      <c r="BR318" s="9" t="str">
        <f t="shared" si="129"/>
        <v/>
      </c>
      <c r="BS318" s="9" t="str">
        <f t="shared" si="129"/>
        <v/>
      </c>
      <c r="BT318" s="9" t="str">
        <f t="shared" si="129"/>
        <v/>
      </c>
      <c r="BU318" s="9" t="str">
        <f t="shared" si="129"/>
        <v/>
      </c>
      <c r="BV318" s="9" t="str">
        <f t="shared" si="129"/>
        <v/>
      </c>
      <c r="BW318" s="9" t="str">
        <f t="shared" si="129"/>
        <v/>
      </c>
      <c r="BX318" s="9" t="str">
        <f t="shared" si="129"/>
        <v/>
      </c>
      <c r="BY318" s="9" t="str">
        <f t="shared" si="129"/>
        <v/>
      </c>
      <c r="BZ318" s="9" t="str">
        <f t="shared" si="129"/>
        <v/>
      </c>
    </row>
    <row r="319" spans="1:78" x14ac:dyDescent="0.25">
      <c r="A319" s="6">
        <v>545</v>
      </c>
      <c r="B319" s="3"/>
      <c r="C319" s="3">
        <v>1</v>
      </c>
      <c r="D319" s="3"/>
      <c r="E319" s="3"/>
      <c r="F319" s="3">
        <v>1</v>
      </c>
      <c r="G319" s="3"/>
      <c r="H319" s="3">
        <v>1</v>
      </c>
      <c r="I319" s="3"/>
      <c r="J319" s="3"/>
      <c r="K319" s="3"/>
      <c r="L319" s="3"/>
      <c r="M319" s="3"/>
      <c r="N319" s="3"/>
      <c r="O319" s="3"/>
      <c r="P319" s="3"/>
      <c r="Q319" s="3"/>
      <c r="R319" s="3"/>
      <c r="S319" s="3"/>
      <c r="T319" s="3"/>
      <c r="U319" s="3"/>
      <c r="V319" s="3"/>
      <c r="W319" s="3"/>
      <c r="X319" s="3"/>
      <c r="Y319" s="3"/>
      <c r="Z319" s="3"/>
      <c r="AA319" s="3"/>
      <c r="AB319" s="3"/>
      <c r="AC319" s="3"/>
      <c r="AD319" s="3"/>
      <c r="AE319" s="3"/>
      <c r="AF319" s="3">
        <v>3</v>
      </c>
      <c r="AH319" s="7">
        <f>SUMPRODUCT(MAX((Table1[post_position])*(Table1[topic_id]=$A319)))</f>
        <v>7</v>
      </c>
      <c r="AI319" s="7" t="str">
        <f>"http://chandoo.org/forums/topic/"&amp;VLOOKUP(A319,'All Topics Data'!$A$2:$C$1243,3,FALSE)</f>
        <v>http://chandoo.org/forums/topic/updating-formula-for-multiple-cells</v>
      </c>
      <c r="AJ319" s="7" t="str">
        <f>LEFT(VLOOKUP(A319,'All Topics Data'!$A$2:$C$1243,2,FALSE),40)&amp;REPT("…",LEN(VLOOKUP(A319,'All Topics Data'!$A$2:$C$1243,2,FALSE))&gt;40)</f>
        <v>updating formula for multiple cells</v>
      </c>
      <c r="AK319" s="9">
        <f t="shared" si="121"/>
        <v>0</v>
      </c>
      <c r="AL319" s="9">
        <f t="shared" si="130"/>
        <v>1</v>
      </c>
      <c r="AM319" s="9">
        <f t="shared" si="130"/>
        <v>0</v>
      </c>
      <c r="AN319" s="9">
        <f t="shared" si="130"/>
        <v>0</v>
      </c>
      <c r="AO319" s="9">
        <f t="shared" si="130"/>
        <v>1</v>
      </c>
      <c r="AP319" s="9">
        <f t="shared" si="130"/>
        <v>0</v>
      </c>
      <c r="AQ319" s="9">
        <f t="shared" si="130"/>
        <v>1</v>
      </c>
      <c r="AR319" s="9" t="str">
        <f t="shared" si="130"/>
        <v/>
      </c>
      <c r="AS319" s="9" t="str">
        <f t="shared" si="130"/>
        <v/>
      </c>
      <c r="AT319" s="9" t="str">
        <f t="shared" si="130"/>
        <v/>
      </c>
      <c r="AU319" s="9" t="str">
        <f t="shared" si="127"/>
        <v/>
      </c>
      <c r="AV319" s="9" t="str">
        <f t="shared" si="127"/>
        <v/>
      </c>
      <c r="AW319" s="9" t="str">
        <f t="shared" si="127"/>
        <v/>
      </c>
      <c r="AX319" s="9" t="str">
        <f t="shared" si="127"/>
        <v/>
      </c>
      <c r="AY319" s="9" t="str">
        <f t="shared" si="127"/>
        <v/>
      </c>
      <c r="AZ319" s="9" t="str">
        <f t="shared" si="127"/>
        <v/>
      </c>
      <c r="BA319" s="9" t="str">
        <f t="shared" si="127"/>
        <v/>
      </c>
      <c r="BB319" s="9" t="str">
        <f t="shared" si="127"/>
        <v/>
      </c>
      <c r="BC319" s="9" t="str">
        <f t="shared" si="127"/>
        <v/>
      </c>
      <c r="BD319" s="9" t="str">
        <f t="shared" si="127"/>
        <v/>
      </c>
      <c r="BE319" s="9" t="str">
        <f t="shared" si="128"/>
        <v/>
      </c>
      <c r="BF319" s="9" t="str">
        <f t="shared" si="128"/>
        <v/>
      </c>
      <c r="BG319" s="9" t="str">
        <f t="shared" si="128"/>
        <v/>
      </c>
      <c r="BH319" s="9" t="str">
        <f t="shared" si="128"/>
        <v/>
      </c>
      <c r="BI319" s="9" t="str">
        <f t="shared" si="128"/>
        <v/>
      </c>
      <c r="BJ319" s="9" t="str">
        <f t="shared" si="128"/>
        <v/>
      </c>
      <c r="BK319" s="9" t="str">
        <f t="shared" si="128"/>
        <v/>
      </c>
      <c r="BL319" s="9" t="str">
        <f t="shared" si="128"/>
        <v/>
      </c>
      <c r="BM319" s="9" t="str">
        <f t="shared" si="128"/>
        <v/>
      </c>
      <c r="BN319" s="9" t="str">
        <f t="shared" si="128"/>
        <v/>
      </c>
      <c r="BO319" s="9" t="str">
        <f t="shared" si="129"/>
        <v/>
      </c>
      <c r="BP319" s="9" t="str">
        <f t="shared" si="129"/>
        <v/>
      </c>
      <c r="BQ319" s="9" t="str">
        <f t="shared" si="129"/>
        <v/>
      </c>
      <c r="BR319" s="9" t="str">
        <f t="shared" si="129"/>
        <v/>
      </c>
      <c r="BS319" s="9" t="str">
        <f t="shared" si="129"/>
        <v/>
      </c>
      <c r="BT319" s="9" t="str">
        <f t="shared" si="129"/>
        <v/>
      </c>
      <c r="BU319" s="9" t="str">
        <f t="shared" si="129"/>
        <v/>
      </c>
      <c r="BV319" s="9" t="str">
        <f t="shared" si="129"/>
        <v/>
      </c>
      <c r="BW319" s="9" t="str">
        <f t="shared" si="129"/>
        <v/>
      </c>
      <c r="BX319" s="9" t="str">
        <f t="shared" si="129"/>
        <v/>
      </c>
      <c r="BY319" s="9" t="str">
        <f t="shared" si="129"/>
        <v/>
      </c>
      <c r="BZ319" s="9" t="str">
        <f t="shared" si="129"/>
        <v/>
      </c>
    </row>
    <row r="320" spans="1:78" x14ac:dyDescent="0.25">
      <c r="A320" s="6">
        <v>546</v>
      </c>
      <c r="B320" s="3">
        <v>0</v>
      </c>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v>0</v>
      </c>
      <c r="AH320" s="7">
        <f>SUMPRODUCT(MAX((Table1[post_position])*(Table1[topic_id]=$A320)))</f>
        <v>5</v>
      </c>
      <c r="AI320" s="7" t="str">
        <f>"http://chandoo.org/forums/topic/"&amp;VLOOKUP(A320,'All Topics Data'!$A$2:$C$1243,3,FALSE)</f>
        <v>http://chandoo.org/forums/topic/what-chart-types-would-you-like-excel-to-have</v>
      </c>
      <c r="AJ320" s="7" t="str">
        <f>LEFT(VLOOKUP(A320,'All Topics Data'!$A$2:$C$1243,2,FALSE),40)&amp;REPT("…",LEN(VLOOKUP(A320,'All Topics Data'!$A$2:$C$1243,2,FALSE))&gt;40)</f>
        <v>What Chart Types would you like Excel to…</v>
      </c>
      <c r="AK320" s="9">
        <f t="shared" si="121"/>
        <v>0</v>
      </c>
      <c r="AL320" s="9">
        <f t="shared" si="130"/>
        <v>0</v>
      </c>
      <c r="AM320" s="9">
        <f t="shared" si="130"/>
        <v>0</v>
      </c>
      <c r="AN320" s="9">
        <f t="shared" si="130"/>
        <v>0</v>
      </c>
      <c r="AO320" s="9">
        <f t="shared" si="130"/>
        <v>0</v>
      </c>
      <c r="AP320" s="9" t="str">
        <f t="shared" si="130"/>
        <v/>
      </c>
      <c r="AQ320" s="9" t="str">
        <f t="shared" si="130"/>
        <v/>
      </c>
      <c r="AR320" s="9" t="str">
        <f t="shared" si="130"/>
        <v/>
      </c>
      <c r="AS320" s="9" t="str">
        <f t="shared" si="130"/>
        <v/>
      </c>
      <c r="AT320" s="9" t="str">
        <f t="shared" si="130"/>
        <v/>
      </c>
      <c r="AU320" s="9" t="str">
        <f t="shared" si="127"/>
        <v/>
      </c>
      <c r="AV320" s="9" t="str">
        <f t="shared" si="127"/>
        <v/>
      </c>
      <c r="AW320" s="9" t="str">
        <f t="shared" si="127"/>
        <v/>
      </c>
      <c r="AX320" s="9" t="str">
        <f t="shared" si="127"/>
        <v/>
      </c>
      <c r="AY320" s="9" t="str">
        <f t="shared" si="127"/>
        <v/>
      </c>
      <c r="AZ320" s="9" t="str">
        <f t="shared" si="127"/>
        <v/>
      </c>
      <c r="BA320" s="9" t="str">
        <f t="shared" si="127"/>
        <v/>
      </c>
      <c r="BB320" s="9" t="str">
        <f t="shared" si="127"/>
        <v/>
      </c>
      <c r="BC320" s="9" t="str">
        <f t="shared" si="127"/>
        <v/>
      </c>
      <c r="BD320" s="9" t="str">
        <f t="shared" si="127"/>
        <v/>
      </c>
      <c r="BE320" s="9" t="str">
        <f t="shared" si="128"/>
        <v/>
      </c>
      <c r="BF320" s="9" t="str">
        <f t="shared" si="128"/>
        <v/>
      </c>
      <c r="BG320" s="9" t="str">
        <f t="shared" si="128"/>
        <v/>
      </c>
      <c r="BH320" s="9" t="str">
        <f t="shared" si="128"/>
        <v/>
      </c>
      <c r="BI320" s="9" t="str">
        <f t="shared" si="128"/>
        <v/>
      </c>
      <c r="BJ320" s="9" t="str">
        <f t="shared" si="128"/>
        <v/>
      </c>
      <c r="BK320" s="9" t="str">
        <f t="shared" si="128"/>
        <v/>
      </c>
      <c r="BL320" s="9" t="str">
        <f t="shared" si="128"/>
        <v/>
      </c>
      <c r="BM320" s="9" t="str">
        <f t="shared" si="128"/>
        <v/>
      </c>
      <c r="BN320" s="9" t="str">
        <f t="shared" si="128"/>
        <v/>
      </c>
      <c r="BO320" s="9" t="str">
        <f t="shared" si="129"/>
        <v/>
      </c>
      <c r="BP320" s="9" t="str">
        <f t="shared" si="129"/>
        <v/>
      </c>
      <c r="BQ320" s="9" t="str">
        <f t="shared" si="129"/>
        <v/>
      </c>
      <c r="BR320" s="9" t="str">
        <f t="shared" si="129"/>
        <v/>
      </c>
      <c r="BS320" s="9" t="str">
        <f t="shared" si="129"/>
        <v/>
      </c>
      <c r="BT320" s="9" t="str">
        <f t="shared" si="129"/>
        <v/>
      </c>
      <c r="BU320" s="9" t="str">
        <f t="shared" si="129"/>
        <v/>
      </c>
      <c r="BV320" s="9" t="str">
        <f t="shared" si="129"/>
        <v/>
      </c>
      <c r="BW320" s="9" t="str">
        <f t="shared" si="129"/>
        <v/>
      </c>
      <c r="BX320" s="9" t="str">
        <f t="shared" si="129"/>
        <v/>
      </c>
      <c r="BY320" s="9" t="str">
        <f t="shared" si="129"/>
        <v/>
      </c>
      <c r="BZ320" s="9" t="str">
        <f t="shared" si="129"/>
        <v/>
      </c>
    </row>
    <row r="321" spans="1:78" x14ac:dyDescent="0.25">
      <c r="A321" s="6">
        <v>547</v>
      </c>
      <c r="B321" s="3"/>
      <c r="C321" s="3"/>
      <c r="D321" s="3">
        <v>1</v>
      </c>
      <c r="E321" s="3"/>
      <c r="F321" s="3"/>
      <c r="G321" s="3"/>
      <c r="H321" s="3">
        <v>1</v>
      </c>
      <c r="I321" s="3"/>
      <c r="J321" s="3">
        <v>1</v>
      </c>
      <c r="K321" s="3"/>
      <c r="L321" s="3">
        <v>1</v>
      </c>
      <c r="M321" s="3"/>
      <c r="N321" s="3"/>
      <c r="O321" s="3"/>
      <c r="P321" s="3"/>
      <c r="Q321" s="3"/>
      <c r="R321" s="3"/>
      <c r="S321" s="3"/>
      <c r="T321" s="3"/>
      <c r="U321" s="3"/>
      <c r="V321" s="3"/>
      <c r="W321" s="3"/>
      <c r="X321" s="3"/>
      <c r="Y321" s="3"/>
      <c r="Z321" s="3"/>
      <c r="AA321" s="3"/>
      <c r="AB321" s="3"/>
      <c r="AC321" s="3"/>
      <c r="AD321" s="3"/>
      <c r="AE321" s="3"/>
      <c r="AF321" s="3">
        <v>4</v>
      </c>
      <c r="AH321" s="7">
        <f>SUMPRODUCT(MAX((Table1[post_position])*(Table1[topic_id]=$A321)))</f>
        <v>11</v>
      </c>
      <c r="AI321" s="7" t="str">
        <f>"http://chandoo.org/forums/topic/"&amp;VLOOKUP(A321,'All Topics Data'!$A$2:$C$1243,3,FALSE)</f>
        <v>http://chandoo.org/forums/topic/stop-proportionatly-scaling-bar-graph</v>
      </c>
      <c r="AJ321" s="7" t="str">
        <f>LEFT(VLOOKUP(A321,'All Topics Data'!$A$2:$C$1243,2,FALSE),40)&amp;REPT("…",LEN(VLOOKUP(A321,'All Topics Data'!$A$2:$C$1243,2,FALSE))&gt;40)</f>
        <v>Stop Proportionatly Scaling Bar Graph</v>
      </c>
      <c r="AK321" s="9">
        <f t="shared" si="121"/>
        <v>0</v>
      </c>
      <c r="AL321" s="9">
        <f t="shared" si="130"/>
        <v>0</v>
      </c>
      <c r="AM321" s="9">
        <f t="shared" si="130"/>
        <v>1</v>
      </c>
      <c r="AN321" s="9">
        <f t="shared" si="130"/>
        <v>0</v>
      </c>
      <c r="AO321" s="9">
        <f t="shared" si="130"/>
        <v>0</v>
      </c>
      <c r="AP321" s="9">
        <f t="shared" si="130"/>
        <v>0</v>
      </c>
      <c r="AQ321" s="9">
        <f t="shared" si="130"/>
        <v>1</v>
      </c>
      <c r="AR321" s="9">
        <f t="shared" si="130"/>
        <v>0</v>
      </c>
      <c r="AS321" s="9">
        <f t="shared" si="130"/>
        <v>1</v>
      </c>
      <c r="AT321" s="9">
        <f t="shared" si="130"/>
        <v>0</v>
      </c>
      <c r="AU321" s="9">
        <f t="shared" si="127"/>
        <v>1</v>
      </c>
      <c r="AV321" s="9" t="str">
        <f t="shared" si="127"/>
        <v/>
      </c>
      <c r="AW321" s="9" t="str">
        <f t="shared" si="127"/>
        <v/>
      </c>
      <c r="AX321" s="9" t="str">
        <f t="shared" si="127"/>
        <v/>
      </c>
      <c r="AY321" s="9" t="str">
        <f t="shared" si="127"/>
        <v/>
      </c>
      <c r="AZ321" s="9" t="str">
        <f t="shared" si="127"/>
        <v/>
      </c>
      <c r="BA321" s="9" t="str">
        <f t="shared" si="127"/>
        <v/>
      </c>
      <c r="BB321" s="9" t="str">
        <f t="shared" si="127"/>
        <v/>
      </c>
      <c r="BC321" s="9" t="str">
        <f t="shared" si="127"/>
        <v/>
      </c>
      <c r="BD321" s="9" t="str">
        <f t="shared" si="127"/>
        <v/>
      </c>
      <c r="BE321" s="9" t="str">
        <f t="shared" si="128"/>
        <v/>
      </c>
      <c r="BF321" s="9" t="str">
        <f t="shared" si="128"/>
        <v/>
      </c>
      <c r="BG321" s="9" t="str">
        <f t="shared" si="128"/>
        <v/>
      </c>
      <c r="BH321" s="9" t="str">
        <f t="shared" si="128"/>
        <v/>
      </c>
      <c r="BI321" s="9" t="str">
        <f t="shared" si="128"/>
        <v/>
      </c>
      <c r="BJ321" s="9" t="str">
        <f t="shared" si="128"/>
        <v/>
      </c>
      <c r="BK321" s="9" t="str">
        <f t="shared" si="128"/>
        <v/>
      </c>
      <c r="BL321" s="9" t="str">
        <f t="shared" si="128"/>
        <v/>
      </c>
      <c r="BM321" s="9" t="str">
        <f t="shared" si="128"/>
        <v/>
      </c>
      <c r="BN321" s="9" t="str">
        <f t="shared" si="128"/>
        <v/>
      </c>
      <c r="BO321" s="9" t="str">
        <f t="shared" si="129"/>
        <v/>
      </c>
      <c r="BP321" s="9" t="str">
        <f t="shared" si="129"/>
        <v/>
      </c>
      <c r="BQ321" s="9" t="str">
        <f t="shared" si="129"/>
        <v/>
      </c>
      <c r="BR321" s="9" t="str">
        <f t="shared" si="129"/>
        <v/>
      </c>
      <c r="BS321" s="9" t="str">
        <f t="shared" si="129"/>
        <v/>
      </c>
      <c r="BT321" s="9" t="str">
        <f t="shared" si="129"/>
        <v/>
      </c>
      <c r="BU321" s="9" t="str">
        <f t="shared" si="129"/>
        <v/>
      </c>
      <c r="BV321" s="9" t="str">
        <f t="shared" si="129"/>
        <v/>
      </c>
      <c r="BW321" s="9" t="str">
        <f t="shared" si="129"/>
        <v/>
      </c>
      <c r="BX321" s="9" t="str">
        <f t="shared" si="129"/>
        <v/>
      </c>
      <c r="BY321" s="9" t="str">
        <f t="shared" si="129"/>
        <v/>
      </c>
      <c r="BZ321" s="9" t="str">
        <f t="shared" si="129"/>
        <v/>
      </c>
    </row>
    <row r="322" spans="1:78" x14ac:dyDescent="0.25">
      <c r="A322" s="6">
        <v>548</v>
      </c>
      <c r="B322" s="3"/>
      <c r="C322" s="3">
        <v>1</v>
      </c>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v>1</v>
      </c>
      <c r="AH322" s="7">
        <f>SUMPRODUCT(MAX((Table1[post_position])*(Table1[topic_id]=$A322)))</f>
        <v>2</v>
      </c>
      <c r="AI322" s="7" t="str">
        <f>"http://chandoo.org/forums/topic/"&amp;VLOOKUP(A322,'All Topics Data'!$A$2:$C$1243,3,FALSE)</f>
        <v>http://chandoo.org/forums/topic/modify-dynamic-range-for-chart</v>
      </c>
      <c r="AJ322" s="7" t="str">
        <f>LEFT(VLOOKUP(A322,'All Topics Data'!$A$2:$C$1243,2,FALSE),40)&amp;REPT("…",LEN(VLOOKUP(A322,'All Topics Data'!$A$2:$C$1243,2,FALSE))&gt;40)</f>
        <v>Modify dynamic range for chart</v>
      </c>
      <c r="AK322" s="9">
        <f t="shared" si="121"/>
        <v>0</v>
      </c>
      <c r="AL322" s="9">
        <f t="shared" si="130"/>
        <v>1</v>
      </c>
      <c r="AM322" s="9" t="str">
        <f t="shared" si="130"/>
        <v/>
      </c>
      <c r="AN322" s="9" t="str">
        <f t="shared" si="130"/>
        <v/>
      </c>
      <c r="AO322" s="9" t="str">
        <f t="shared" si="130"/>
        <v/>
      </c>
      <c r="AP322" s="9" t="str">
        <f t="shared" si="130"/>
        <v/>
      </c>
      <c r="AQ322" s="9" t="str">
        <f t="shared" si="130"/>
        <v/>
      </c>
      <c r="AR322" s="9" t="str">
        <f t="shared" si="130"/>
        <v/>
      </c>
      <c r="AS322" s="9" t="str">
        <f t="shared" si="130"/>
        <v/>
      </c>
      <c r="AT322" s="9" t="str">
        <f t="shared" si="130"/>
        <v/>
      </c>
      <c r="AU322" s="9" t="str">
        <f t="shared" ref="AU322:BD331" si="131">IF(AU$4&lt;=$AH322,IFERROR(GETPIVOTDATA("Hui Reply?",$A$4,"topic_id",$A322,"post_position",AU$4),0),"")</f>
        <v/>
      </c>
      <c r="AV322" s="9" t="str">
        <f t="shared" si="131"/>
        <v/>
      </c>
      <c r="AW322" s="9" t="str">
        <f t="shared" si="131"/>
        <v/>
      </c>
      <c r="AX322" s="9" t="str">
        <f t="shared" si="131"/>
        <v/>
      </c>
      <c r="AY322" s="9" t="str">
        <f t="shared" si="131"/>
        <v/>
      </c>
      <c r="AZ322" s="9" t="str">
        <f t="shared" si="131"/>
        <v/>
      </c>
      <c r="BA322" s="9" t="str">
        <f t="shared" si="131"/>
        <v/>
      </c>
      <c r="BB322" s="9" t="str">
        <f t="shared" si="131"/>
        <v/>
      </c>
      <c r="BC322" s="9" t="str">
        <f t="shared" si="131"/>
        <v/>
      </c>
      <c r="BD322" s="9" t="str">
        <f t="shared" si="131"/>
        <v/>
      </c>
      <c r="BE322" s="9" t="str">
        <f t="shared" ref="BE322:BN331" si="132">IF(BE$4&lt;=$AH322,IFERROR(GETPIVOTDATA("Hui Reply?",$A$4,"topic_id",$A322,"post_position",BE$4),0),"")</f>
        <v/>
      </c>
      <c r="BF322" s="9" t="str">
        <f t="shared" si="132"/>
        <v/>
      </c>
      <c r="BG322" s="9" t="str">
        <f t="shared" si="132"/>
        <v/>
      </c>
      <c r="BH322" s="9" t="str">
        <f t="shared" si="132"/>
        <v/>
      </c>
      <c r="BI322" s="9" t="str">
        <f t="shared" si="132"/>
        <v/>
      </c>
      <c r="BJ322" s="9" t="str">
        <f t="shared" si="132"/>
        <v/>
      </c>
      <c r="BK322" s="9" t="str">
        <f t="shared" si="132"/>
        <v/>
      </c>
      <c r="BL322" s="9" t="str">
        <f t="shared" si="132"/>
        <v/>
      </c>
      <c r="BM322" s="9" t="str">
        <f t="shared" si="132"/>
        <v/>
      </c>
      <c r="BN322" s="9" t="str">
        <f t="shared" si="132"/>
        <v/>
      </c>
      <c r="BO322" s="9" t="str">
        <f t="shared" ref="BO322:BZ331" si="133">IF(BO$4&lt;=$AH322,IFERROR(GETPIVOTDATA("Hui Reply?",$A$4,"topic_id",$A322,"post_position",BO$4),0),"")</f>
        <v/>
      </c>
      <c r="BP322" s="9" t="str">
        <f t="shared" si="133"/>
        <v/>
      </c>
      <c r="BQ322" s="9" t="str">
        <f t="shared" si="133"/>
        <v/>
      </c>
      <c r="BR322" s="9" t="str">
        <f t="shared" si="133"/>
        <v/>
      </c>
      <c r="BS322" s="9" t="str">
        <f t="shared" si="133"/>
        <v/>
      </c>
      <c r="BT322" s="9" t="str">
        <f t="shared" si="133"/>
        <v/>
      </c>
      <c r="BU322" s="9" t="str">
        <f t="shared" si="133"/>
        <v/>
      </c>
      <c r="BV322" s="9" t="str">
        <f t="shared" si="133"/>
        <v/>
      </c>
      <c r="BW322" s="9" t="str">
        <f t="shared" si="133"/>
        <v/>
      </c>
      <c r="BX322" s="9" t="str">
        <f t="shared" si="133"/>
        <v/>
      </c>
      <c r="BY322" s="9" t="str">
        <f t="shared" si="133"/>
        <v/>
      </c>
      <c r="BZ322" s="9" t="str">
        <f t="shared" si="133"/>
        <v/>
      </c>
    </row>
    <row r="323" spans="1:78" x14ac:dyDescent="0.25">
      <c r="A323" s="6">
        <v>549</v>
      </c>
      <c r="B323" s="3"/>
      <c r="C323" s="3">
        <v>1</v>
      </c>
      <c r="D323" s="3"/>
      <c r="E323" s="3"/>
      <c r="F323" s="3">
        <v>1</v>
      </c>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v>2</v>
      </c>
      <c r="AH323" s="7">
        <f>SUMPRODUCT(MAX((Table1[post_position])*(Table1[topic_id]=$A323)))</f>
        <v>6</v>
      </c>
      <c r="AI323" s="7" t="str">
        <f>"http://chandoo.org/forums/topic/"&amp;VLOOKUP(A323,'All Topics Data'!$A$2:$C$1243,3,FALSE)</f>
        <v>http://chandoo.org/forums/topic/merge-matched-data-from-two-spreadsheets</v>
      </c>
      <c r="AJ323" s="7" t="str">
        <f>LEFT(VLOOKUP(A323,'All Topics Data'!$A$2:$C$1243,2,FALSE),40)&amp;REPT("…",LEN(VLOOKUP(A323,'All Topics Data'!$A$2:$C$1243,2,FALSE))&gt;40)</f>
        <v>Merge matched data from two spreadsheets</v>
      </c>
      <c r="AK323" s="9">
        <f t="shared" si="121"/>
        <v>0</v>
      </c>
      <c r="AL323" s="9">
        <f t="shared" ref="AL323:AT332" si="134">IF(AL$4&lt;=$AH323,IFERROR(GETPIVOTDATA("Hui Reply?",$A$4,"topic_id",$A323,"post_position",AL$4),0),"")</f>
        <v>1</v>
      </c>
      <c r="AM323" s="9">
        <f t="shared" si="134"/>
        <v>0</v>
      </c>
      <c r="AN323" s="9">
        <f t="shared" si="134"/>
        <v>0</v>
      </c>
      <c r="AO323" s="9">
        <f t="shared" si="134"/>
        <v>1</v>
      </c>
      <c r="AP323" s="9">
        <f t="shared" si="134"/>
        <v>0</v>
      </c>
      <c r="AQ323" s="9" t="str">
        <f t="shared" si="134"/>
        <v/>
      </c>
      <c r="AR323" s="9" t="str">
        <f t="shared" si="134"/>
        <v/>
      </c>
      <c r="AS323" s="9" t="str">
        <f t="shared" si="134"/>
        <v/>
      </c>
      <c r="AT323" s="9" t="str">
        <f t="shared" si="134"/>
        <v/>
      </c>
      <c r="AU323" s="9" t="str">
        <f t="shared" si="131"/>
        <v/>
      </c>
      <c r="AV323" s="9" t="str">
        <f t="shared" si="131"/>
        <v/>
      </c>
      <c r="AW323" s="9" t="str">
        <f t="shared" si="131"/>
        <v/>
      </c>
      <c r="AX323" s="9" t="str">
        <f t="shared" si="131"/>
        <v/>
      </c>
      <c r="AY323" s="9" t="str">
        <f t="shared" si="131"/>
        <v/>
      </c>
      <c r="AZ323" s="9" t="str">
        <f t="shared" si="131"/>
        <v/>
      </c>
      <c r="BA323" s="9" t="str">
        <f t="shared" si="131"/>
        <v/>
      </c>
      <c r="BB323" s="9" t="str">
        <f t="shared" si="131"/>
        <v/>
      </c>
      <c r="BC323" s="9" t="str">
        <f t="shared" si="131"/>
        <v/>
      </c>
      <c r="BD323" s="9" t="str">
        <f t="shared" si="131"/>
        <v/>
      </c>
      <c r="BE323" s="9" t="str">
        <f t="shared" si="132"/>
        <v/>
      </c>
      <c r="BF323" s="9" t="str">
        <f t="shared" si="132"/>
        <v/>
      </c>
      <c r="BG323" s="9" t="str">
        <f t="shared" si="132"/>
        <v/>
      </c>
      <c r="BH323" s="9" t="str">
        <f t="shared" si="132"/>
        <v/>
      </c>
      <c r="BI323" s="9" t="str">
        <f t="shared" si="132"/>
        <v/>
      </c>
      <c r="BJ323" s="9" t="str">
        <f t="shared" si="132"/>
        <v/>
      </c>
      <c r="BK323" s="9" t="str">
        <f t="shared" si="132"/>
        <v/>
      </c>
      <c r="BL323" s="9" t="str">
        <f t="shared" si="132"/>
        <v/>
      </c>
      <c r="BM323" s="9" t="str">
        <f t="shared" si="132"/>
        <v/>
      </c>
      <c r="BN323" s="9" t="str">
        <f t="shared" si="132"/>
        <v/>
      </c>
      <c r="BO323" s="9" t="str">
        <f t="shared" si="133"/>
        <v/>
      </c>
      <c r="BP323" s="9" t="str">
        <f t="shared" si="133"/>
        <v/>
      </c>
      <c r="BQ323" s="9" t="str">
        <f t="shared" si="133"/>
        <v/>
      </c>
      <c r="BR323" s="9" t="str">
        <f t="shared" si="133"/>
        <v/>
      </c>
      <c r="BS323" s="9" t="str">
        <f t="shared" si="133"/>
        <v/>
      </c>
      <c r="BT323" s="9" t="str">
        <f t="shared" si="133"/>
        <v/>
      </c>
      <c r="BU323" s="9" t="str">
        <f t="shared" si="133"/>
        <v/>
      </c>
      <c r="BV323" s="9" t="str">
        <f t="shared" si="133"/>
        <v/>
      </c>
      <c r="BW323" s="9" t="str">
        <f t="shared" si="133"/>
        <v/>
      </c>
      <c r="BX323" s="9" t="str">
        <f t="shared" si="133"/>
        <v/>
      </c>
      <c r="BY323" s="9" t="str">
        <f t="shared" si="133"/>
        <v/>
      </c>
      <c r="BZ323" s="9" t="str">
        <f t="shared" si="133"/>
        <v/>
      </c>
    </row>
    <row r="324" spans="1:78" x14ac:dyDescent="0.25">
      <c r="A324" s="6">
        <v>551</v>
      </c>
      <c r="B324" s="3"/>
      <c r="C324" s="3"/>
      <c r="D324" s="3">
        <v>1</v>
      </c>
      <c r="E324" s="3"/>
      <c r="F324" s="3">
        <v>1</v>
      </c>
      <c r="G324" s="3"/>
      <c r="H324" s="3">
        <v>1</v>
      </c>
      <c r="I324" s="3"/>
      <c r="J324" s="3"/>
      <c r="K324" s="3"/>
      <c r="L324" s="3"/>
      <c r="M324" s="3"/>
      <c r="N324" s="3"/>
      <c r="O324" s="3"/>
      <c r="P324" s="3"/>
      <c r="Q324" s="3"/>
      <c r="R324" s="3"/>
      <c r="S324" s="3"/>
      <c r="T324" s="3"/>
      <c r="U324" s="3"/>
      <c r="V324" s="3"/>
      <c r="W324" s="3"/>
      <c r="X324" s="3"/>
      <c r="Y324" s="3"/>
      <c r="Z324" s="3"/>
      <c r="AA324" s="3"/>
      <c r="AB324" s="3"/>
      <c r="AC324" s="3"/>
      <c r="AD324" s="3"/>
      <c r="AE324" s="3"/>
      <c r="AF324" s="3">
        <v>3</v>
      </c>
      <c r="AH324" s="7">
        <f>SUMPRODUCT(MAX((Table1[post_position])*(Table1[topic_id]=$A324)))</f>
        <v>8</v>
      </c>
      <c r="AI324" s="7" t="str">
        <f>"http://chandoo.org/forums/topic/"&amp;VLOOKUP(A324,'All Topics Data'!$A$2:$C$1243,3,FALSE)</f>
        <v>http://chandoo.org/forums/topic/how-to-highlight-text-in-formulaes</v>
      </c>
      <c r="AJ324" s="7" t="str">
        <f>LEFT(VLOOKUP(A324,'All Topics Data'!$A$2:$C$1243,2,FALSE),40)&amp;REPT("…",LEN(VLOOKUP(A324,'All Topics Data'!$A$2:$C$1243,2,FALSE))&gt;40)</f>
        <v>How to highlight text in formulaes</v>
      </c>
      <c r="AK324" s="9">
        <f t="shared" si="121"/>
        <v>0</v>
      </c>
      <c r="AL324" s="9">
        <f t="shared" si="134"/>
        <v>0</v>
      </c>
      <c r="AM324" s="9">
        <f t="shared" si="134"/>
        <v>1</v>
      </c>
      <c r="AN324" s="9">
        <f t="shared" si="134"/>
        <v>0</v>
      </c>
      <c r="AO324" s="9">
        <f t="shared" si="134"/>
        <v>1</v>
      </c>
      <c r="AP324" s="9">
        <f t="shared" si="134"/>
        <v>0</v>
      </c>
      <c r="AQ324" s="9">
        <f t="shared" si="134"/>
        <v>1</v>
      </c>
      <c r="AR324" s="9">
        <f t="shared" si="134"/>
        <v>0</v>
      </c>
      <c r="AS324" s="9" t="str">
        <f t="shared" si="134"/>
        <v/>
      </c>
      <c r="AT324" s="9" t="str">
        <f t="shared" si="134"/>
        <v/>
      </c>
      <c r="AU324" s="9" t="str">
        <f t="shared" si="131"/>
        <v/>
      </c>
      <c r="AV324" s="9" t="str">
        <f t="shared" si="131"/>
        <v/>
      </c>
      <c r="AW324" s="9" t="str">
        <f t="shared" si="131"/>
        <v/>
      </c>
      <c r="AX324" s="9" t="str">
        <f t="shared" si="131"/>
        <v/>
      </c>
      <c r="AY324" s="9" t="str">
        <f t="shared" si="131"/>
        <v/>
      </c>
      <c r="AZ324" s="9" t="str">
        <f t="shared" si="131"/>
        <v/>
      </c>
      <c r="BA324" s="9" t="str">
        <f t="shared" si="131"/>
        <v/>
      </c>
      <c r="BB324" s="9" t="str">
        <f t="shared" si="131"/>
        <v/>
      </c>
      <c r="BC324" s="9" t="str">
        <f t="shared" si="131"/>
        <v/>
      </c>
      <c r="BD324" s="9" t="str">
        <f t="shared" si="131"/>
        <v/>
      </c>
      <c r="BE324" s="9" t="str">
        <f t="shared" si="132"/>
        <v/>
      </c>
      <c r="BF324" s="9" t="str">
        <f t="shared" si="132"/>
        <v/>
      </c>
      <c r="BG324" s="9" t="str">
        <f t="shared" si="132"/>
        <v/>
      </c>
      <c r="BH324" s="9" t="str">
        <f t="shared" si="132"/>
        <v/>
      </c>
      <c r="BI324" s="9" t="str">
        <f t="shared" si="132"/>
        <v/>
      </c>
      <c r="BJ324" s="9" t="str">
        <f t="shared" si="132"/>
        <v/>
      </c>
      <c r="BK324" s="9" t="str">
        <f t="shared" si="132"/>
        <v/>
      </c>
      <c r="BL324" s="9" t="str">
        <f t="shared" si="132"/>
        <v/>
      </c>
      <c r="BM324" s="9" t="str">
        <f t="shared" si="132"/>
        <v/>
      </c>
      <c r="BN324" s="9" t="str">
        <f t="shared" si="132"/>
        <v/>
      </c>
      <c r="BO324" s="9" t="str">
        <f t="shared" si="133"/>
        <v/>
      </c>
      <c r="BP324" s="9" t="str">
        <f t="shared" si="133"/>
        <v/>
      </c>
      <c r="BQ324" s="9" t="str">
        <f t="shared" si="133"/>
        <v/>
      </c>
      <c r="BR324" s="9" t="str">
        <f t="shared" si="133"/>
        <v/>
      </c>
      <c r="BS324" s="9" t="str">
        <f t="shared" si="133"/>
        <v/>
      </c>
      <c r="BT324" s="9" t="str">
        <f t="shared" si="133"/>
        <v/>
      </c>
      <c r="BU324" s="9" t="str">
        <f t="shared" si="133"/>
        <v/>
      </c>
      <c r="BV324" s="9" t="str">
        <f t="shared" si="133"/>
        <v/>
      </c>
      <c r="BW324" s="9" t="str">
        <f t="shared" si="133"/>
        <v/>
      </c>
      <c r="BX324" s="9" t="str">
        <f t="shared" si="133"/>
        <v/>
      </c>
      <c r="BY324" s="9" t="str">
        <f t="shared" si="133"/>
        <v/>
      </c>
      <c r="BZ324" s="9" t="str">
        <f t="shared" si="133"/>
        <v/>
      </c>
    </row>
    <row r="325" spans="1:78" x14ac:dyDescent="0.25">
      <c r="A325" s="6">
        <v>554</v>
      </c>
      <c r="B325" s="3"/>
      <c r="C325" s="3">
        <v>1</v>
      </c>
      <c r="D325" s="3"/>
      <c r="E325" s="3">
        <v>1</v>
      </c>
      <c r="F325" s="3"/>
      <c r="G325" s="3"/>
      <c r="H325" s="3">
        <v>1</v>
      </c>
      <c r="I325" s="3"/>
      <c r="J325" s="3"/>
      <c r="K325" s="3"/>
      <c r="L325" s="3">
        <v>1</v>
      </c>
      <c r="M325" s="3"/>
      <c r="N325" s="3">
        <v>1</v>
      </c>
      <c r="O325" s="3"/>
      <c r="P325" s="3"/>
      <c r="Q325" s="3"/>
      <c r="R325" s="3"/>
      <c r="S325" s="3"/>
      <c r="T325" s="3"/>
      <c r="U325" s="3"/>
      <c r="V325" s="3"/>
      <c r="W325" s="3"/>
      <c r="X325" s="3"/>
      <c r="Y325" s="3"/>
      <c r="Z325" s="3"/>
      <c r="AA325" s="3"/>
      <c r="AB325" s="3"/>
      <c r="AC325" s="3"/>
      <c r="AD325" s="3"/>
      <c r="AE325" s="3"/>
      <c r="AF325" s="3">
        <v>5</v>
      </c>
      <c r="AH325" s="7">
        <f>SUMPRODUCT(MAX((Table1[post_position])*(Table1[topic_id]=$A325)))</f>
        <v>14</v>
      </c>
      <c r="AI325" s="7" t="str">
        <f>"http://chandoo.org/forums/topic/"&amp;VLOOKUP(A325,'All Topics Data'!$A$2:$C$1243,3,FALSE)</f>
        <v>http://chandoo.org/forums/topic/stock-coverage-with-sales-forecast-consumption</v>
      </c>
      <c r="AJ325" s="7" t="str">
        <f>LEFT(VLOOKUP(A325,'All Topics Data'!$A$2:$C$1243,2,FALSE),40)&amp;REPT("…",LEN(VLOOKUP(A325,'All Topics Data'!$A$2:$C$1243,2,FALSE))&gt;40)</f>
        <v>Stock coverage with Sales Forecast consu…</v>
      </c>
      <c r="AK325" s="9">
        <f t="shared" si="121"/>
        <v>0</v>
      </c>
      <c r="AL325" s="9">
        <f t="shared" si="134"/>
        <v>1</v>
      </c>
      <c r="AM325" s="9">
        <f t="shared" si="134"/>
        <v>0</v>
      </c>
      <c r="AN325" s="9">
        <f t="shared" si="134"/>
        <v>1</v>
      </c>
      <c r="AO325" s="9">
        <f t="shared" si="134"/>
        <v>0</v>
      </c>
      <c r="AP325" s="9">
        <f t="shared" si="134"/>
        <v>0</v>
      </c>
      <c r="AQ325" s="9">
        <f t="shared" si="134"/>
        <v>1</v>
      </c>
      <c r="AR325" s="9">
        <f t="shared" si="134"/>
        <v>0</v>
      </c>
      <c r="AS325" s="9">
        <f t="shared" si="134"/>
        <v>0</v>
      </c>
      <c r="AT325" s="9">
        <f t="shared" si="134"/>
        <v>0</v>
      </c>
      <c r="AU325" s="9">
        <f t="shared" si="131"/>
        <v>1</v>
      </c>
      <c r="AV325" s="9">
        <f t="shared" si="131"/>
        <v>0</v>
      </c>
      <c r="AW325" s="9">
        <f t="shared" si="131"/>
        <v>1</v>
      </c>
      <c r="AX325" s="9">
        <f t="shared" si="131"/>
        <v>0</v>
      </c>
      <c r="AY325" s="9" t="str">
        <f t="shared" si="131"/>
        <v/>
      </c>
      <c r="AZ325" s="9" t="str">
        <f t="shared" si="131"/>
        <v/>
      </c>
      <c r="BA325" s="9" t="str">
        <f t="shared" si="131"/>
        <v/>
      </c>
      <c r="BB325" s="9" t="str">
        <f t="shared" si="131"/>
        <v/>
      </c>
      <c r="BC325" s="9" t="str">
        <f t="shared" si="131"/>
        <v/>
      </c>
      <c r="BD325" s="9" t="str">
        <f t="shared" si="131"/>
        <v/>
      </c>
      <c r="BE325" s="9" t="str">
        <f t="shared" si="132"/>
        <v/>
      </c>
      <c r="BF325" s="9" t="str">
        <f t="shared" si="132"/>
        <v/>
      </c>
      <c r="BG325" s="9" t="str">
        <f t="shared" si="132"/>
        <v/>
      </c>
      <c r="BH325" s="9" t="str">
        <f t="shared" si="132"/>
        <v/>
      </c>
      <c r="BI325" s="9" t="str">
        <f t="shared" si="132"/>
        <v/>
      </c>
      <c r="BJ325" s="9" t="str">
        <f t="shared" si="132"/>
        <v/>
      </c>
      <c r="BK325" s="9" t="str">
        <f t="shared" si="132"/>
        <v/>
      </c>
      <c r="BL325" s="9" t="str">
        <f t="shared" si="132"/>
        <v/>
      </c>
      <c r="BM325" s="9" t="str">
        <f t="shared" si="132"/>
        <v/>
      </c>
      <c r="BN325" s="9" t="str">
        <f t="shared" si="132"/>
        <v/>
      </c>
      <c r="BO325" s="9" t="str">
        <f t="shared" si="133"/>
        <v/>
      </c>
      <c r="BP325" s="9" t="str">
        <f t="shared" si="133"/>
        <v/>
      </c>
      <c r="BQ325" s="9" t="str">
        <f t="shared" si="133"/>
        <v/>
      </c>
      <c r="BR325" s="9" t="str">
        <f t="shared" si="133"/>
        <v/>
      </c>
      <c r="BS325" s="9" t="str">
        <f t="shared" si="133"/>
        <v/>
      </c>
      <c r="BT325" s="9" t="str">
        <f t="shared" si="133"/>
        <v/>
      </c>
      <c r="BU325" s="9" t="str">
        <f t="shared" si="133"/>
        <v/>
      </c>
      <c r="BV325" s="9" t="str">
        <f t="shared" si="133"/>
        <v/>
      </c>
      <c r="BW325" s="9" t="str">
        <f t="shared" si="133"/>
        <v/>
      </c>
      <c r="BX325" s="9" t="str">
        <f t="shared" si="133"/>
        <v/>
      </c>
      <c r="BY325" s="9" t="str">
        <f t="shared" si="133"/>
        <v/>
      </c>
      <c r="BZ325" s="9" t="str">
        <f t="shared" si="133"/>
        <v/>
      </c>
    </row>
    <row r="326" spans="1:78" x14ac:dyDescent="0.25">
      <c r="A326" s="6">
        <v>560</v>
      </c>
      <c r="B326" s="3"/>
      <c r="C326" s="3">
        <v>1</v>
      </c>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v>1</v>
      </c>
      <c r="AH326" s="7">
        <f>SUMPRODUCT(MAX((Table1[post_position])*(Table1[topic_id]=$A326)))</f>
        <v>3</v>
      </c>
      <c r="AI326" s="7" t="str">
        <f>"http://chandoo.org/forums/topic/"&amp;VLOOKUP(A326,'All Topics Data'!$A$2:$C$1243,3,FALSE)</f>
        <v>http://chandoo.org/forums/topic/please-help-1</v>
      </c>
      <c r="AJ326" s="7" t="str">
        <f>LEFT(VLOOKUP(A326,'All Topics Data'!$A$2:$C$1243,2,FALSE),40)&amp;REPT("…",LEN(VLOOKUP(A326,'All Topics Data'!$A$2:$C$1243,2,FALSE))&gt;40)</f>
        <v>Auto Filters - Question</v>
      </c>
      <c r="AK326" s="9">
        <f t="shared" si="121"/>
        <v>0</v>
      </c>
      <c r="AL326" s="9">
        <f t="shared" si="134"/>
        <v>1</v>
      </c>
      <c r="AM326" s="9">
        <f t="shared" si="134"/>
        <v>0</v>
      </c>
      <c r="AN326" s="9" t="str">
        <f t="shared" si="134"/>
        <v/>
      </c>
      <c r="AO326" s="9" t="str">
        <f t="shared" si="134"/>
        <v/>
      </c>
      <c r="AP326" s="9" t="str">
        <f t="shared" si="134"/>
        <v/>
      </c>
      <c r="AQ326" s="9" t="str">
        <f t="shared" si="134"/>
        <v/>
      </c>
      <c r="AR326" s="9" t="str">
        <f t="shared" si="134"/>
        <v/>
      </c>
      <c r="AS326" s="9" t="str">
        <f t="shared" si="134"/>
        <v/>
      </c>
      <c r="AT326" s="9" t="str">
        <f t="shared" si="134"/>
        <v/>
      </c>
      <c r="AU326" s="9" t="str">
        <f t="shared" si="131"/>
        <v/>
      </c>
      <c r="AV326" s="9" t="str">
        <f t="shared" si="131"/>
        <v/>
      </c>
      <c r="AW326" s="9" t="str">
        <f t="shared" si="131"/>
        <v/>
      </c>
      <c r="AX326" s="9" t="str">
        <f t="shared" si="131"/>
        <v/>
      </c>
      <c r="AY326" s="9" t="str">
        <f t="shared" si="131"/>
        <v/>
      </c>
      <c r="AZ326" s="9" t="str">
        <f t="shared" si="131"/>
        <v/>
      </c>
      <c r="BA326" s="9" t="str">
        <f t="shared" si="131"/>
        <v/>
      </c>
      <c r="BB326" s="9" t="str">
        <f t="shared" si="131"/>
        <v/>
      </c>
      <c r="BC326" s="9" t="str">
        <f t="shared" si="131"/>
        <v/>
      </c>
      <c r="BD326" s="9" t="str">
        <f t="shared" si="131"/>
        <v/>
      </c>
      <c r="BE326" s="9" t="str">
        <f t="shared" si="132"/>
        <v/>
      </c>
      <c r="BF326" s="9" t="str">
        <f t="shared" si="132"/>
        <v/>
      </c>
      <c r="BG326" s="9" t="str">
        <f t="shared" si="132"/>
        <v/>
      </c>
      <c r="BH326" s="9" t="str">
        <f t="shared" si="132"/>
        <v/>
      </c>
      <c r="BI326" s="9" t="str">
        <f t="shared" si="132"/>
        <v/>
      </c>
      <c r="BJ326" s="9" t="str">
        <f t="shared" si="132"/>
        <v/>
      </c>
      <c r="BK326" s="9" t="str">
        <f t="shared" si="132"/>
        <v/>
      </c>
      <c r="BL326" s="9" t="str">
        <f t="shared" si="132"/>
        <v/>
      </c>
      <c r="BM326" s="9" t="str">
        <f t="shared" si="132"/>
        <v/>
      </c>
      <c r="BN326" s="9" t="str">
        <f t="shared" si="132"/>
        <v/>
      </c>
      <c r="BO326" s="9" t="str">
        <f t="shared" si="133"/>
        <v/>
      </c>
      <c r="BP326" s="9" t="str">
        <f t="shared" si="133"/>
        <v/>
      </c>
      <c r="BQ326" s="9" t="str">
        <f t="shared" si="133"/>
        <v/>
      </c>
      <c r="BR326" s="9" t="str">
        <f t="shared" si="133"/>
        <v/>
      </c>
      <c r="BS326" s="9" t="str">
        <f t="shared" si="133"/>
        <v/>
      </c>
      <c r="BT326" s="9" t="str">
        <f t="shared" si="133"/>
        <v/>
      </c>
      <c r="BU326" s="9" t="str">
        <f t="shared" si="133"/>
        <v/>
      </c>
      <c r="BV326" s="9" t="str">
        <f t="shared" si="133"/>
        <v/>
      </c>
      <c r="BW326" s="9" t="str">
        <f t="shared" si="133"/>
        <v/>
      </c>
      <c r="BX326" s="9" t="str">
        <f t="shared" si="133"/>
        <v/>
      </c>
      <c r="BY326" s="9" t="str">
        <f t="shared" si="133"/>
        <v/>
      </c>
      <c r="BZ326" s="9" t="str">
        <f t="shared" si="133"/>
        <v/>
      </c>
    </row>
    <row r="327" spans="1:78" x14ac:dyDescent="0.25">
      <c r="A327" s="6">
        <v>563</v>
      </c>
      <c r="B327" s="3"/>
      <c r="C327" s="3"/>
      <c r="D327" s="3">
        <v>1</v>
      </c>
      <c r="E327" s="3">
        <v>1</v>
      </c>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v>2</v>
      </c>
      <c r="AH327" s="7">
        <f>SUMPRODUCT(MAX((Table1[post_position])*(Table1[topic_id]=$A327)))</f>
        <v>4</v>
      </c>
      <c r="AI327" s="7" t="str">
        <f>"http://chandoo.org/forums/topic/"&amp;VLOOKUP(A327,'All Topics Data'!$A$2:$C$1243,3,FALSE)</f>
        <v>http://chandoo.org/forums/topic/how-to-solve-4th-3rd-and-2nd-order-eqaution-using-vba</v>
      </c>
      <c r="AJ327" s="7" t="str">
        <f>LEFT(VLOOKUP(A327,'All Topics Data'!$A$2:$C$1243,2,FALSE),40)&amp;REPT("…",LEN(VLOOKUP(A327,'All Topics Data'!$A$2:$C$1243,2,FALSE))&gt;40)</f>
        <v>How to solve 4th, 3rd and 2nd order eqau…</v>
      </c>
      <c r="AK327" s="9">
        <f t="shared" si="121"/>
        <v>0</v>
      </c>
      <c r="AL327" s="9">
        <f t="shared" si="134"/>
        <v>0</v>
      </c>
      <c r="AM327" s="9">
        <f t="shared" si="134"/>
        <v>1</v>
      </c>
      <c r="AN327" s="9">
        <f t="shared" si="134"/>
        <v>1</v>
      </c>
      <c r="AO327" s="9" t="str">
        <f t="shared" si="134"/>
        <v/>
      </c>
      <c r="AP327" s="9" t="str">
        <f t="shared" si="134"/>
        <v/>
      </c>
      <c r="AQ327" s="9" t="str">
        <f t="shared" si="134"/>
        <v/>
      </c>
      <c r="AR327" s="9" t="str">
        <f t="shared" si="134"/>
        <v/>
      </c>
      <c r="AS327" s="9" t="str">
        <f t="shared" si="134"/>
        <v/>
      </c>
      <c r="AT327" s="9" t="str">
        <f t="shared" si="134"/>
        <v/>
      </c>
      <c r="AU327" s="9" t="str">
        <f t="shared" si="131"/>
        <v/>
      </c>
      <c r="AV327" s="9" t="str">
        <f t="shared" si="131"/>
        <v/>
      </c>
      <c r="AW327" s="9" t="str">
        <f t="shared" si="131"/>
        <v/>
      </c>
      <c r="AX327" s="9" t="str">
        <f t="shared" si="131"/>
        <v/>
      </c>
      <c r="AY327" s="9" t="str">
        <f t="shared" si="131"/>
        <v/>
      </c>
      <c r="AZ327" s="9" t="str">
        <f t="shared" si="131"/>
        <v/>
      </c>
      <c r="BA327" s="9" t="str">
        <f t="shared" si="131"/>
        <v/>
      </c>
      <c r="BB327" s="9" t="str">
        <f t="shared" si="131"/>
        <v/>
      </c>
      <c r="BC327" s="9" t="str">
        <f t="shared" si="131"/>
        <v/>
      </c>
      <c r="BD327" s="9" t="str">
        <f t="shared" si="131"/>
        <v/>
      </c>
      <c r="BE327" s="9" t="str">
        <f t="shared" si="132"/>
        <v/>
      </c>
      <c r="BF327" s="9" t="str">
        <f t="shared" si="132"/>
        <v/>
      </c>
      <c r="BG327" s="9" t="str">
        <f t="shared" si="132"/>
        <v/>
      </c>
      <c r="BH327" s="9" t="str">
        <f t="shared" si="132"/>
        <v/>
      </c>
      <c r="BI327" s="9" t="str">
        <f t="shared" si="132"/>
        <v/>
      </c>
      <c r="BJ327" s="9" t="str">
        <f t="shared" si="132"/>
        <v/>
      </c>
      <c r="BK327" s="9" t="str">
        <f t="shared" si="132"/>
        <v/>
      </c>
      <c r="BL327" s="9" t="str">
        <f t="shared" si="132"/>
        <v/>
      </c>
      <c r="BM327" s="9" t="str">
        <f t="shared" si="132"/>
        <v/>
      </c>
      <c r="BN327" s="9" t="str">
        <f t="shared" si="132"/>
        <v/>
      </c>
      <c r="BO327" s="9" t="str">
        <f t="shared" si="133"/>
        <v/>
      </c>
      <c r="BP327" s="9" t="str">
        <f t="shared" si="133"/>
        <v/>
      </c>
      <c r="BQ327" s="9" t="str">
        <f t="shared" si="133"/>
        <v/>
      </c>
      <c r="BR327" s="9" t="str">
        <f t="shared" si="133"/>
        <v/>
      </c>
      <c r="BS327" s="9" t="str">
        <f t="shared" si="133"/>
        <v/>
      </c>
      <c r="BT327" s="9" t="str">
        <f t="shared" si="133"/>
        <v/>
      </c>
      <c r="BU327" s="9" t="str">
        <f t="shared" si="133"/>
        <v/>
      </c>
      <c r="BV327" s="9" t="str">
        <f t="shared" si="133"/>
        <v/>
      </c>
      <c r="BW327" s="9" t="str">
        <f t="shared" si="133"/>
        <v/>
      </c>
      <c r="BX327" s="9" t="str">
        <f t="shared" si="133"/>
        <v/>
      </c>
      <c r="BY327" s="9" t="str">
        <f t="shared" si="133"/>
        <v/>
      </c>
      <c r="BZ327" s="9" t="str">
        <f t="shared" si="133"/>
        <v/>
      </c>
    </row>
    <row r="328" spans="1:78" x14ac:dyDescent="0.25">
      <c r="A328" s="6">
        <v>566</v>
      </c>
      <c r="B328" s="3"/>
      <c r="C328" s="3"/>
      <c r="D328" s="3">
        <v>1</v>
      </c>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v>1</v>
      </c>
      <c r="AH328" s="7">
        <f>SUMPRODUCT(MAX((Table1[post_position])*(Table1[topic_id]=$A328)))</f>
        <v>3</v>
      </c>
      <c r="AI328" s="7" t="str">
        <f>"http://chandoo.org/forums/topic/"&amp;VLOOKUP(A328,'All Topics Data'!$A$2:$C$1243,3,FALSE)</f>
        <v>http://chandoo.org/forums/topic/in-cell-chart-proportionality-and-compelling-visual</v>
      </c>
      <c r="AJ328" s="7" t="str">
        <f>LEFT(VLOOKUP(A328,'All Topics Data'!$A$2:$C$1243,2,FALSE),40)&amp;REPT("…",LEN(VLOOKUP(A328,'All Topics Data'!$A$2:$C$1243,2,FALSE))&gt;40)</f>
        <v>In Cell Chart Proportionality And Compel…</v>
      </c>
      <c r="AK328" s="9">
        <f t="shared" si="121"/>
        <v>0</v>
      </c>
      <c r="AL328" s="9">
        <f t="shared" si="134"/>
        <v>0</v>
      </c>
      <c r="AM328" s="9">
        <f t="shared" si="134"/>
        <v>1</v>
      </c>
      <c r="AN328" s="9" t="str">
        <f t="shared" si="134"/>
        <v/>
      </c>
      <c r="AO328" s="9" t="str">
        <f t="shared" si="134"/>
        <v/>
      </c>
      <c r="AP328" s="9" t="str">
        <f t="shared" si="134"/>
        <v/>
      </c>
      <c r="AQ328" s="9" t="str">
        <f t="shared" si="134"/>
        <v/>
      </c>
      <c r="AR328" s="9" t="str">
        <f t="shared" si="134"/>
        <v/>
      </c>
      <c r="AS328" s="9" t="str">
        <f t="shared" si="134"/>
        <v/>
      </c>
      <c r="AT328" s="9" t="str">
        <f t="shared" si="134"/>
        <v/>
      </c>
      <c r="AU328" s="9" t="str">
        <f t="shared" si="131"/>
        <v/>
      </c>
      <c r="AV328" s="9" t="str">
        <f t="shared" si="131"/>
        <v/>
      </c>
      <c r="AW328" s="9" t="str">
        <f t="shared" si="131"/>
        <v/>
      </c>
      <c r="AX328" s="9" t="str">
        <f t="shared" si="131"/>
        <v/>
      </c>
      <c r="AY328" s="9" t="str">
        <f t="shared" si="131"/>
        <v/>
      </c>
      <c r="AZ328" s="9" t="str">
        <f t="shared" si="131"/>
        <v/>
      </c>
      <c r="BA328" s="9" t="str">
        <f t="shared" si="131"/>
        <v/>
      </c>
      <c r="BB328" s="9" t="str">
        <f t="shared" si="131"/>
        <v/>
      </c>
      <c r="BC328" s="9" t="str">
        <f t="shared" si="131"/>
        <v/>
      </c>
      <c r="BD328" s="9" t="str">
        <f t="shared" si="131"/>
        <v/>
      </c>
      <c r="BE328" s="9" t="str">
        <f t="shared" si="132"/>
        <v/>
      </c>
      <c r="BF328" s="9" t="str">
        <f t="shared" si="132"/>
        <v/>
      </c>
      <c r="BG328" s="9" t="str">
        <f t="shared" si="132"/>
        <v/>
      </c>
      <c r="BH328" s="9" t="str">
        <f t="shared" si="132"/>
        <v/>
      </c>
      <c r="BI328" s="9" t="str">
        <f t="shared" si="132"/>
        <v/>
      </c>
      <c r="BJ328" s="9" t="str">
        <f t="shared" si="132"/>
        <v/>
      </c>
      <c r="BK328" s="9" t="str">
        <f t="shared" si="132"/>
        <v/>
      </c>
      <c r="BL328" s="9" t="str">
        <f t="shared" si="132"/>
        <v/>
      </c>
      <c r="BM328" s="9" t="str">
        <f t="shared" si="132"/>
        <v/>
      </c>
      <c r="BN328" s="9" t="str">
        <f t="shared" si="132"/>
        <v/>
      </c>
      <c r="BO328" s="9" t="str">
        <f t="shared" si="133"/>
        <v/>
      </c>
      <c r="BP328" s="9" t="str">
        <f t="shared" si="133"/>
        <v/>
      </c>
      <c r="BQ328" s="9" t="str">
        <f t="shared" si="133"/>
        <v/>
      </c>
      <c r="BR328" s="9" t="str">
        <f t="shared" si="133"/>
        <v/>
      </c>
      <c r="BS328" s="9" t="str">
        <f t="shared" si="133"/>
        <v/>
      </c>
      <c r="BT328" s="9" t="str">
        <f t="shared" si="133"/>
        <v/>
      </c>
      <c r="BU328" s="9" t="str">
        <f t="shared" si="133"/>
        <v/>
      </c>
      <c r="BV328" s="9" t="str">
        <f t="shared" si="133"/>
        <v/>
      </c>
      <c r="BW328" s="9" t="str">
        <f t="shared" si="133"/>
        <v/>
      </c>
      <c r="BX328" s="9" t="str">
        <f t="shared" si="133"/>
        <v/>
      </c>
      <c r="BY328" s="9" t="str">
        <f t="shared" si="133"/>
        <v/>
      </c>
      <c r="BZ328" s="9" t="str">
        <f t="shared" si="133"/>
        <v/>
      </c>
    </row>
    <row r="329" spans="1:78" x14ac:dyDescent="0.25">
      <c r="A329" s="6">
        <v>569</v>
      </c>
      <c r="B329" s="3"/>
      <c r="C329" s="3">
        <v>1</v>
      </c>
      <c r="D329" s="3"/>
      <c r="E329" s="3">
        <v>1</v>
      </c>
      <c r="F329" s="3"/>
      <c r="G329" s="3">
        <v>1</v>
      </c>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v>3</v>
      </c>
      <c r="AH329" s="7">
        <f>SUMPRODUCT(MAX((Table1[post_position])*(Table1[topic_id]=$A329)))</f>
        <v>7</v>
      </c>
      <c r="AI329" s="7" t="str">
        <f>"http://chandoo.org/forums/topic/"&amp;VLOOKUP(A329,'All Topics Data'!$A$2:$C$1243,3,FALSE)</f>
        <v>http://chandoo.org/forums/topic/countifs-criteria-with-dates-and-time</v>
      </c>
      <c r="AJ329" s="7" t="str">
        <f>LEFT(VLOOKUP(A329,'All Topics Data'!$A$2:$C$1243,2,FALSE),40)&amp;REPT("…",LEN(VLOOKUP(A329,'All Topics Data'!$A$2:$C$1243,2,FALSE))&gt;40)</f>
        <v>Countifs criteria with dates and time</v>
      </c>
      <c r="AK329" s="9">
        <f t="shared" si="121"/>
        <v>0</v>
      </c>
      <c r="AL329" s="9">
        <f t="shared" si="134"/>
        <v>1</v>
      </c>
      <c r="AM329" s="9">
        <f t="shared" si="134"/>
        <v>0</v>
      </c>
      <c r="AN329" s="9">
        <f t="shared" si="134"/>
        <v>1</v>
      </c>
      <c r="AO329" s="9">
        <f t="shared" si="134"/>
        <v>0</v>
      </c>
      <c r="AP329" s="9">
        <f t="shared" si="134"/>
        <v>1</v>
      </c>
      <c r="AQ329" s="9">
        <f t="shared" si="134"/>
        <v>0</v>
      </c>
      <c r="AR329" s="9" t="str">
        <f t="shared" si="134"/>
        <v/>
      </c>
      <c r="AS329" s="9" t="str">
        <f t="shared" si="134"/>
        <v/>
      </c>
      <c r="AT329" s="9" t="str">
        <f t="shared" si="134"/>
        <v/>
      </c>
      <c r="AU329" s="9" t="str">
        <f t="shared" si="131"/>
        <v/>
      </c>
      <c r="AV329" s="9" t="str">
        <f t="shared" si="131"/>
        <v/>
      </c>
      <c r="AW329" s="9" t="str">
        <f t="shared" si="131"/>
        <v/>
      </c>
      <c r="AX329" s="9" t="str">
        <f t="shared" si="131"/>
        <v/>
      </c>
      <c r="AY329" s="9" t="str">
        <f t="shared" si="131"/>
        <v/>
      </c>
      <c r="AZ329" s="9" t="str">
        <f t="shared" si="131"/>
        <v/>
      </c>
      <c r="BA329" s="9" t="str">
        <f t="shared" si="131"/>
        <v/>
      </c>
      <c r="BB329" s="9" t="str">
        <f t="shared" si="131"/>
        <v/>
      </c>
      <c r="BC329" s="9" t="str">
        <f t="shared" si="131"/>
        <v/>
      </c>
      <c r="BD329" s="9" t="str">
        <f t="shared" si="131"/>
        <v/>
      </c>
      <c r="BE329" s="9" t="str">
        <f t="shared" si="132"/>
        <v/>
      </c>
      <c r="BF329" s="9" t="str">
        <f t="shared" si="132"/>
        <v/>
      </c>
      <c r="BG329" s="9" t="str">
        <f t="shared" si="132"/>
        <v/>
      </c>
      <c r="BH329" s="9" t="str">
        <f t="shared" si="132"/>
        <v/>
      </c>
      <c r="BI329" s="9" t="str">
        <f t="shared" si="132"/>
        <v/>
      </c>
      <c r="BJ329" s="9" t="str">
        <f t="shared" si="132"/>
        <v/>
      </c>
      <c r="BK329" s="9" t="str">
        <f t="shared" si="132"/>
        <v/>
      </c>
      <c r="BL329" s="9" t="str">
        <f t="shared" si="132"/>
        <v/>
      </c>
      <c r="BM329" s="9" t="str">
        <f t="shared" si="132"/>
        <v/>
      </c>
      <c r="BN329" s="9" t="str">
        <f t="shared" si="132"/>
        <v/>
      </c>
      <c r="BO329" s="9" t="str">
        <f t="shared" si="133"/>
        <v/>
      </c>
      <c r="BP329" s="9" t="str">
        <f t="shared" si="133"/>
        <v/>
      </c>
      <c r="BQ329" s="9" t="str">
        <f t="shared" si="133"/>
        <v/>
      </c>
      <c r="BR329" s="9" t="str">
        <f t="shared" si="133"/>
        <v/>
      </c>
      <c r="BS329" s="9" t="str">
        <f t="shared" si="133"/>
        <v/>
      </c>
      <c r="BT329" s="9" t="str">
        <f t="shared" si="133"/>
        <v/>
      </c>
      <c r="BU329" s="9" t="str">
        <f t="shared" si="133"/>
        <v/>
      </c>
      <c r="BV329" s="9" t="str">
        <f t="shared" si="133"/>
        <v/>
      </c>
      <c r="BW329" s="9" t="str">
        <f t="shared" si="133"/>
        <v/>
      </c>
      <c r="BX329" s="9" t="str">
        <f t="shared" si="133"/>
        <v/>
      </c>
      <c r="BY329" s="9" t="str">
        <f t="shared" si="133"/>
        <v/>
      </c>
      <c r="BZ329" s="9" t="str">
        <f t="shared" si="133"/>
        <v/>
      </c>
    </row>
    <row r="330" spans="1:78" x14ac:dyDescent="0.25">
      <c r="A330" s="6">
        <v>570</v>
      </c>
      <c r="B330" s="3"/>
      <c r="C330" s="3">
        <v>1</v>
      </c>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v>1</v>
      </c>
      <c r="AH330" s="7">
        <f>SUMPRODUCT(MAX((Table1[post_position])*(Table1[topic_id]=$A330)))</f>
        <v>4</v>
      </c>
      <c r="AI330" s="7" t="str">
        <f>"http://chandoo.org/forums/topic/"&amp;VLOOKUP(A330,'All Topics Data'!$A$2:$C$1243,3,FALSE)</f>
        <v>http://chandoo.org/forums/topic/time-linked-data-gathering</v>
      </c>
      <c r="AJ330" s="7" t="str">
        <f>LEFT(VLOOKUP(A330,'All Topics Data'!$A$2:$C$1243,2,FALSE),40)&amp;REPT("…",LEN(VLOOKUP(A330,'All Topics Data'!$A$2:$C$1243,2,FALSE))&gt;40)</f>
        <v>Time Linked Data Gathering</v>
      </c>
      <c r="AK330" s="9">
        <f t="shared" si="121"/>
        <v>0</v>
      </c>
      <c r="AL330" s="9">
        <f t="shared" si="134"/>
        <v>1</v>
      </c>
      <c r="AM330" s="9">
        <f t="shared" si="134"/>
        <v>0</v>
      </c>
      <c r="AN330" s="9">
        <f t="shared" si="134"/>
        <v>0</v>
      </c>
      <c r="AO330" s="9" t="str">
        <f t="shared" si="134"/>
        <v/>
      </c>
      <c r="AP330" s="9" t="str">
        <f t="shared" si="134"/>
        <v/>
      </c>
      <c r="AQ330" s="9" t="str">
        <f t="shared" si="134"/>
        <v/>
      </c>
      <c r="AR330" s="9" t="str">
        <f t="shared" si="134"/>
        <v/>
      </c>
      <c r="AS330" s="9" t="str">
        <f t="shared" si="134"/>
        <v/>
      </c>
      <c r="AT330" s="9" t="str">
        <f t="shared" si="134"/>
        <v/>
      </c>
      <c r="AU330" s="9" t="str">
        <f t="shared" si="131"/>
        <v/>
      </c>
      <c r="AV330" s="9" t="str">
        <f t="shared" si="131"/>
        <v/>
      </c>
      <c r="AW330" s="9" t="str">
        <f t="shared" si="131"/>
        <v/>
      </c>
      <c r="AX330" s="9" t="str">
        <f t="shared" si="131"/>
        <v/>
      </c>
      <c r="AY330" s="9" t="str">
        <f t="shared" si="131"/>
        <v/>
      </c>
      <c r="AZ330" s="9" t="str">
        <f t="shared" si="131"/>
        <v/>
      </c>
      <c r="BA330" s="9" t="str">
        <f t="shared" si="131"/>
        <v/>
      </c>
      <c r="BB330" s="9" t="str">
        <f t="shared" si="131"/>
        <v/>
      </c>
      <c r="BC330" s="9" t="str">
        <f t="shared" si="131"/>
        <v/>
      </c>
      <c r="BD330" s="9" t="str">
        <f t="shared" si="131"/>
        <v/>
      </c>
      <c r="BE330" s="9" t="str">
        <f t="shared" si="132"/>
        <v/>
      </c>
      <c r="BF330" s="9" t="str">
        <f t="shared" si="132"/>
        <v/>
      </c>
      <c r="BG330" s="9" t="str">
        <f t="shared" si="132"/>
        <v/>
      </c>
      <c r="BH330" s="9" t="str">
        <f t="shared" si="132"/>
        <v/>
      </c>
      <c r="BI330" s="9" t="str">
        <f t="shared" si="132"/>
        <v/>
      </c>
      <c r="BJ330" s="9" t="str">
        <f t="shared" si="132"/>
        <v/>
      </c>
      <c r="BK330" s="9" t="str">
        <f t="shared" si="132"/>
        <v/>
      </c>
      <c r="BL330" s="9" t="str">
        <f t="shared" si="132"/>
        <v/>
      </c>
      <c r="BM330" s="9" t="str">
        <f t="shared" si="132"/>
        <v/>
      </c>
      <c r="BN330" s="9" t="str">
        <f t="shared" si="132"/>
        <v/>
      </c>
      <c r="BO330" s="9" t="str">
        <f t="shared" si="133"/>
        <v/>
      </c>
      <c r="BP330" s="9" t="str">
        <f t="shared" si="133"/>
        <v/>
      </c>
      <c r="BQ330" s="9" t="str">
        <f t="shared" si="133"/>
        <v/>
      </c>
      <c r="BR330" s="9" t="str">
        <f t="shared" si="133"/>
        <v/>
      </c>
      <c r="BS330" s="9" t="str">
        <f t="shared" si="133"/>
        <v/>
      </c>
      <c r="BT330" s="9" t="str">
        <f t="shared" si="133"/>
        <v/>
      </c>
      <c r="BU330" s="9" t="str">
        <f t="shared" si="133"/>
        <v/>
      </c>
      <c r="BV330" s="9" t="str">
        <f t="shared" si="133"/>
        <v/>
      </c>
      <c r="BW330" s="9" t="str">
        <f t="shared" si="133"/>
        <v/>
      </c>
      <c r="BX330" s="9" t="str">
        <f t="shared" si="133"/>
        <v/>
      </c>
      <c r="BY330" s="9" t="str">
        <f t="shared" si="133"/>
        <v/>
      </c>
      <c r="BZ330" s="9" t="str">
        <f t="shared" si="133"/>
        <v/>
      </c>
    </row>
    <row r="331" spans="1:78" x14ac:dyDescent="0.25">
      <c r="A331" s="6">
        <v>571</v>
      </c>
      <c r="B331" s="3"/>
      <c r="C331" s="3">
        <v>1</v>
      </c>
      <c r="D331" s="3"/>
      <c r="E331" s="3"/>
      <c r="F331" s="3"/>
      <c r="G331" s="3">
        <v>1</v>
      </c>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v>2</v>
      </c>
      <c r="AH331" s="7">
        <f>SUMPRODUCT(MAX((Table1[post_position])*(Table1[topic_id]=$A331)))</f>
        <v>7</v>
      </c>
      <c r="AI331" s="7" t="str">
        <f>"http://chandoo.org/forums/topic/"&amp;VLOOKUP(A331,'All Topics Data'!$A$2:$C$1243,3,FALSE)</f>
        <v>http://chandoo.org/forums/topic/concatenate-address-vlookup</v>
      </c>
      <c r="AJ331" s="7" t="str">
        <f>LEFT(VLOOKUP(A331,'All Topics Data'!$A$2:$C$1243,2,FALSE),40)&amp;REPT("…",LEN(VLOOKUP(A331,'All Topics Data'!$A$2:$C$1243,2,FALSE))&gt;40)</f>
        <v>Concatenate, Address &amp;amp; Vlookup</v>
      </c>
      <c r="AK331" s="9">
        <f t="shared" si="121"/>
        <v>0</v>
      </c>
      <c r="AL331" s="9">
        <f t="shared" si="134"/>
        <v>1</v>
      </c>
      <c r="AM331" s="9">
        <f t="shared" si="134"/>
        <v>0</v>
      </c>
      <c r="AN331" s="9">
        <f t="shared" si="134"/>
        <v>0</v>
      </c>
      <c r="AO331" s="9">
        <f t="shared" si="134"/>
        <v>0</v>
      </c>
      <c r="AP331" s="9">
        <f t="shared" si="134"/>
        <v>1</v>
      </c>
      <c r="AQ331" s="9">
        <f t="shared" si="134"/>
        <v>0</v>
      </c>
      <c r="AR331" s="9" t="str">
        <f t="shared" si="134"/>
        <v/>
      </c>
      <c r="AS331" s="9" t="str">
        <f t="shared" si="134"/>
        <v/>
      </c>
      <c r="AT331" s="9" t="str">
        <f t="shared" si="134"/>
        <v/>
      </c>
      <c r="AU331" s="9" t="str">
        <f t="shared" si="131"/>
        <v/>
      </c>
      <c r="AV331" s="9" t="str">
        <f t="shared" si="131"/>
        <v/>
      </c>
      <c r="AW331" s="9" t="str">
        <f t="shared" si="131"/>
        <v/>
      </c>
      <c r="AX331" s="9" t="str">
        <f t="shared" si="131"/>
        <v/>
      </c>
      <c r="AY331" s="9" t="str">
        <f t="shared" si="131"/>
        <v/>
      </c>
      <c r="AZ331" s="9" t="str">
        <f t="shared" si="131"/>
        <v/>
      </c>
      <c r="BA331" s="9" t="str">
        <f t="shared" si="131"/>
        <v/>
      </c>
      <c r="BB331" s="9" t="str">
        <f t="shared" si="131"/>
        <v/>
      </c>
      <c r="BC331" s="9" t="str">
        <f t="shared" si="131"/>
        <v/>
      </c>
      <c r="BD331" s="9" t="str">
        <f t="shared" si="131"/>
        <v/>
      </c>
      <c r="BE331" s="9" t="str">
        <f t="shared" si="132"/>
        <v/>
      </c>
      <c r="BF331" s="9" t="str">
        <f t="shared" si="132"/>
        <v/>
      </c>
      <c r="BG331" s="9" t="str">
        <f t="shared" si="132"/>
        <v/>
      </c>
      <c r="BH331" s="9" t="str">
        <f t="shared" si="132"/>
        <v/>
      </c>
      <c r="BI331" s="9" t="str">
        <f t="shared" si="132"/>
        <v/>
      </c>
      <c r="BJ331" s="9" t="str">
        <f t="shared" si="132"/>
        <v/>
      </c>
      <c r="BK331" s="9" t="str">
        <f t="shared" si="132"/>
        <v/>
      </c>
      <c r="BL331" s="9" t="str">
        <f t="shared" si="132"/>
        <v/>
      </c>
      <c r="BM331" s="9" t="str">
        <f t="shared" si="132"/>
        <v/>
      </c>
      <c r="BN331" s="9" t="str">
        <f t="shared" si="132"/>
        <v/>
      </c>
      <c r="BO331" s="9" t="str">
        <f t="shared" si="133"/>
        <v/>
      </c>
      <c r="BP331" s="9" t="str">
        <f t="shared" si="133"/>
        <v/>
      </c>
      <c r="BQ331" s="9" t="str">
        <f t="shared" si="133"/>
        <v/>
      </c>
      <c r="BR331" s="9" t="str">
        <f t="shared" si="133"/>
        <v/>
      </c>
      <c r="BS331" s="9" t="str">
        <f t="shared" si="133"/>
        <v/>
      </c>
      <c r="BT331" s="9" t="str">
        <f t="shared" si="133"/>
        <v/>
      </c>
      <c r="BU331" s="9" t="str">
        <f t="shared" si="133"/>
        <v/>
      </c>
      <c r="BV331" s="9" t="str">
        <f t="shared" si="133"/>
        <v/>
      </c>
      <c r="BW331" s="9" t="str">
        <f t="shared" si="133"/>
        <v/>
      </c>
      <c r="BX331" s="9" t="str">
        <f t="shared" si="133"/>
        <v/>
      </c>
      <c r="BY331" s="9" t="str">
        <f t="shared" si="133"/>
        <v/>
      </c>
      <c r="BZ331" s="9" t="str">
        <f t="shared" si="133"/>
        <v/>
      </c>
    </row>
    <row r="332" spans="1:78" x14ac:dyDescent="0.25">
      <c r="A332" s="6">
        <v>572</v>
      </c>
      <c r="B332" s="3"/>
      <c r="C332" s="3">
        <v>1</v>
      </c>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v>1</v>
      </c>
      <c r="AH332" s="7">
        <f>SUMPRODUCT(MAX((Table1[post_position])*(Table1[topic_id]=$A332)))</f>
        <v>2</v>
      </c>
      <c r="AI332" s="7" t="str">
        <f>"http://chandoo.org/forums/topic/"&amp;VLOOKUP(A332,'All Topics Data'!$A$2:$C$1243,3,FALSE)</f>
        <v>http://chandoo.org/forums/topic/dynamic-column-selection</v>
      </c>
      <c r="AJ332" s="7" t="str">
        <f>LEFT(VLOOKUP(A332,'All Topics Data'!$A$2:$C$1243,2,FALSE),40)&amp;REPT("…",LEN(VLOOKUP(A332,'All Topics Data'!$A$2:$C$1243,2,FALSE))&gt;40)</f>
        <v>Dynamic Column Selection</v>
      </c>
      <c r="AK332" s="9">
        <f t="shared" si="121"/>
        <v>0</v>
      </c>
      <c r="AL332" s="9">
        <f t="shared" si="134"/>
        <v>1</v>
      </c>
      <c r="AM332" s="9" t="str">
        <f t="shared" si="134"/>
        <v/>
      </c>
      <c r="AN332" s="9" t="str">
        <f t="shared" si="134"/>
        <v/>
      </c>
      <c r="AO332" s="9" t="str">
        <f t="shared" si="134"/>
        <v/>
      </c>
      <c r="AP332" s="9" t="str">
        <f t="shared" si="134"/>
        <v/>
      </c>
      <c r="AQ332" s="9" t="str">
        <f t="shared" si="134"/>
        <v/>
      </c>
      <c r="AR332" s="9" t="str">
        <f t="shared" si="134"/>
        <v/>
      </c>
      <c r="AS332" s="9" t="str">
        <f t="shared" si="134"/>
        <v/>
      </c>
      <c r="AT332" s="9" t="str">
        <f t="shared" si="134"/>
        <v/>
      </c>
      <c r="AU332" s="9" t="str">
        <f t="shared" ref="AU332:BD341" si="135">IF(AU$4&lt;=$AH332,IFERROR(GETPIVOTDATA("Hui Reply?",$A$4,"topic_id",$A332,"post_position",AU$4),0),"")</f>
        <v/>
      </c>
      <c r="AV332" s="9" t="str">
        <f t="shared" si="135"/>
        <v/>
      </c>
      <c r="AW332" s="9" t="str">
        <f t="shared" si="135"/>
        <v/>
      </c>
      <c r="AX332" s="9" t="str">
        <f t="shared" si="135"/>
        <v/>
      </c>
      <c r="AY332" s="9" t="str">
        <f t="shared" si="135"/>
        <v/>
      </c>
      <c r="AZ332" s="9" t="str">
        <f t="shared" si="135"/>
        <v/>
      </c>
      <c r="BA332" s="9" t="str">
        <f t="shared" si="135"/>
        <v/>
      </c>
      <c r="BB332" s="9" t="str">
        <f t="shared" si="135"/>
        <v/>
      </c>
      <c r="BC332" s="9" t="str">
        <f t="shared" si="135"/>
        <v/>
      </c>
      <c r="BD332" s="9" t="str">
        <f t="shared" si="135"/>
        <v/>
      </c>
      <c r="BE332" s="9" t="str">
        <f t="shared" ref="BE332:BN341" si="136">IF(BE$4&lt;=$AH332,IFERROR(GETPIVOTDATA("Hui Reply?",$A$4,"topic_id",$A332,"post_position",BE$4),0),"")</f>
        <v/>
      </c>
      <c r="BF332" s="9" t="str">
        <f t="shared" si="136"/>
        <v/>
      </c>
      <c r="BG332" s="9" t="str">
        <f t="shared" si="136"/>
        <v/>
      </c>
      <c r="BH332" s="9" t="str">
        <f t="shared" si="136"/>
        <v/>
      </c>
      <c r="BI332" s="9" t="str">
        <f t="shared" si="136"/>
        <v/>
      </c>
      <c r="BJ332" s="9" t="str">
        <f t="shared" si="136"/>
        <v/>
      </c>
      <c r="BK332" s="9" t="str">
        <f t="shared" si="136"/>
        <v/>
      </c>
      <c r="BL332" s="9" t="str">
        <f t="shared" si="136"/>
        <v/>
      </c>
      <c r="BM332" s="9" t="str">
        <f t="shared" si="136"/>
        <v/>
      </c>
      <c r="BN332" s="9" t="str">
        <f t="shared" si="136"/>
        <v/>
      </c>
      <c r="BO332" s="9" t="str">
        <f t="shared" ref="BO332:BZ341" si="137">IF(BO$4&lt;=$AH332,IFERROR(GETPIVOTDATA("Hui Reply?",$A$4,"topic_id",$A332,"post_position",BO$4),0),"")</f>
        <v/>
      </c>
      <c r="BP332" s="9" t="str">
        <f t="shared" si="137"/>
        <v/>
      </c>
      <c r="BQ332" s="9" t="str">
        <f t="shared" si="137"/>
        <v/>
      </c>
      <c r="BR332" s="9" t="str">
        <f t="shared" si="137"/>
        <v/>
      </c>
      <c r="BS332" s="9" t="str">
        <f t="shared" si="137"/>
        <v/>
      </c>
      <c r="BT332" s="9" t="str">
        <f t="shared" si="137"/>
        <v/>
      </c>
      <c r="BU332" s="9" t="str">
        <f t="shared" si="137"/>
        <v/>
      </c>
      <c r="BV332" s="9" t="str">
        <f t="shared" si="137"/>
        <v/>
      </c>
      <c r="BW332" s="9" t="str">
        <f t="shared" si="137"/>
        <v/>
      </c>
      <c r="BX332" s="9" t="str">
        <f t="shared" si="137"/>
        <v/>
      </c>
      <c r="BY332" s="9" t="str">
        <f t="shared" si="137"/>
        <v/>
      </c>
      <c r="BZ332" s="9" t="str">
        <f t="shared" si="137"/>
        <v/>
      </c>
    </row>
    <row r="333" spans="1:78" x14ac:dyDescent="0.25">
      <c r="A333" s="6">
        <v>574</v>
      </c>
      <c r="B333" s="3"/>
      <c r="C333" s="3">
        <v>1</v>
      </c>
      <c r="D333" s="3"/>
      <c r="E333" s="3">
        <v>1</v>
      </c>
      <c r="F333" s="3"/>
      <c r="G333" s="3">
        <v>1</v>
      </c>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v>3</v>
      </c>
      <c r="AH333" s="7">
        <f>SUMPRODUCT(MAX((Table1[post_position])*(Table1[topic_id]=$A333)))</f>
        <v>6</v>
      </c>
      <c r="AI333" s="7" t="str">
        <f>"http://chandoo.org/forums/topic/"&amp;VLOOKUP(A333,'All Topics Data'!$A$2:$C$1243,3,FALSE)</f>
        <v>http://chandoo.org/forums/topic/really-simple-question</v>
      </c>
      <c r="AJ333" s="7" t="str">
        <f>LEFT(VLOOKUP(A333,'All Topics Data'!$A$2:$C$1243,2,FALSE),40)&amp;REPT("…",LEN(VLOOKUP(A333,'All Topics Data'!$A$2:$C$1243,2,FALSE))&gt;40)</f>
        <v>Really simple question</v>
      </c>
      <c r="AK333" s="9">
        <f t="shared" si="121"/>
        <v>0</v>
      </c>
      <c r="AL333" s="9">
        <f t="shared" ref="AL333:AT342" si="138">IF(AL$4&lt;=$AH333,IFERROR(GETPIVOTDATA("Hui Reply?",$A$4,"topic_id",$A333,"post_position",AL$4),0),"")</f>
        <v>1</v>
      </c>
      <c r="AM333" s="9">
        <f t="shared" si="138"/>
        <v>0</v>
      </c>
      <c r="AN333" s="9">
        <f t="shared" si="138"/>
        <v>1</v>
      </c>
      <c r="AO333" s="9">
        <f t="shared" si="138"/>
        <v>0</v>
      </c>
      <c r="AP333" s="9">
        <f t="shared" si="138"/>
        <v>1</v>
      </c>
      <c r="AQ333" s="9" t="str">
        <f t="shared" si="138"/>
        <v/>
      </c>
      <c r="AR333" s="9" t="str">
        <f t="shared" si="138"/>
        <v/>
      </c>
      <c r="AS333" s="9" t="str">
        <f t="shared" si="138"/>
        <v/>
      </c>
      <c r="AT333" s="9" t="str">
        <f t="shared" si="138"/>
        <v/>
      </c>
      <c r="AU333" s="9" t="str">
        <f t="shared" si="135"/>
        <v/>
      </c>
      <c r="AV333" s="9" t="str">
        <f t="shared" si="135"/>
        <v/>
      </c>
      <c r="AW333" s="9" t="str">
        <f t="shared" si="135"/>
        <v/>
      </c>
      <c r="AX333" s="9" t="str">
        <f t="shared" si="135"/>
        <v/>
      </c>
      <c r="AY333" s="9" t="str">
        <f t="shared" si="135"/>
        <v/>
      </c>
      <c r="AZ333" s="9" t="str">
        <f t="shared" si="135"/>
        <v/>
      </c>
      <c r="BA333" s="9" t="str">
        <f t="shared" si="135"/>
        <v/>
      </c>
      <c r="BB333" s="9" t="str">
        <f t="shared" si="135"/>
        <v/>
      </c>
      <c r="BC333" s="9" t="str">
        <f t="shared" si="135"/>
        <v/>
      </c>
      <c r="BD333" s="9" t="str">
        <f t="shared" si="135"/>
        <v/>
      </c>
      <c r="BE333" s="9" t="str">
        <f t="shared" si="136"/>
        <v/>
      </c>
      <c r="BF333" s="9" t="str">
        <f t="shared" si="136"/>
        <v/>
      </c>
      <c r="BG333" s="9" t="str">
        <f t="shared" si="136"/>
        <v/>
      </c>
      <c r="BH333" s="9" t="str">
        <f t="shared" si="136"/>
        <v/>
      </c>
      <c r="BI333" s="9" t="str">
        <f t="shared" si="136"/>
        <v/>
      </c>
      <c r="BJ333" s="9" t="str">
        <f t="shared" si="136"/>
        <v/>
      </c>
      <c r="BK333" s="9" t="str">
        <f t="shared" si="136"/>
        <v/>
      </c>
      <c r="BL333" s="9" t="str">
        <f t="shared" si="136"/>
        <v/>
      </c>
      <c r="BM333" s="9" t="str">
        <f t="shared" si="136"/>
        <v/>
      </c>
      <c r="BN333" s="9" t="str">
        <f t="shared" si="136"/>
        <v/>
      </c>
      <c r="BO333" s="9" t="str">
        <f t="shared" si="137"/>
        <v/>
      </c>
      <c r="BP333" s="9" t="str">
        <f t="shared" si="137"/>
        <v/>
      </c>
      <c r="BQ333" s="9" t="str">
        <f t="shared" si="137"/>
        <v/>
      </c>
      <c r="BR333" s="9" t="str">
        <f t="shared" si="137"/>
        <v/>
      </c>
      <c r="BS333" s="9" t="str">
        <f t="shared" si="137"/>
        <v/>
      </c>
      <c r="BT333" s="9" t="str">
        <f t="shared" si="137"/>
        <v/>
      </c>
      <c r="BU333" s="9" t="str">
        <f t="shared" si="137"/>
        <v/>
      </c>
      <c r="BV333" s="9" t="str">
        <f t="shared" si="137"/>
        <v/>
      </c>
      <c r="BW333" s="9" t="str">
        <f t="shared" si="137"/>
        <v/>
      </c>
      <c r="BX333" s="9" t="str">
        <f t="shared" si="137"/>
        <v/>
      </c>
      <c r="BY333" s="9" t="str">
        <f t="shared" si="137"/>
        <v/>
      </c>
      <c r="BZ333" s="9" t="str">
        <f t="shared" si="137"/>
        <v/>
      </c>
    </row>
    <row r="334" spans="1:78" x14ac:dyDescent="0.25">
      <c r="A334" s="6">
        <v>575</v>
      </c>
      <c r="B334" s="3"/>
      <c r="C334" s="3">
        <v>1</v>
      </c>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v>1</v>
      </c>
      <c r="AH334" s="7">
        <f>SUMPRODUCT(MAX((Table1[post_position])*(Table1[topic_id]=$A334)))</f>
        <v>10</v>
      </c>
      <c r="AI334" s="7" t="str">
        <f>"http://chandoo.org/forums/topic/"&amp;VLOOKUP(A334,'All Topics Data'!$A$2:$C$1243,3,FALSE)</f>
        <v>http://chandoo.org/forums/topic/applying-formulas-to-autofiltered-data</v>
      </c>
      <c r="AJ334" s="7" t="str">
        <f>LEFT(VLOOKUP(A334,'All Topics Data'!$A$2:$C$1243,2,FALSE),40)&amp;REPT("…",LEN(VLOOKUP(A334,'All Topics Data'!$A$2:$C$1243,2,FALSE))&gt;40)</f>
        <v>Applying formulas to autofiltered data</v>
      </c>
      <c r="AK334" s="9">
        <f t="shared" si="121"/>
        <v>0</v>
      </c>
      <c r="AL334" s="9">
        <f t="shared" si="138"/>
        <v>1</v>
      </c>
      <c r="AM334" s="9">
        <f t="shared" si="138"/>
        <v>0</v>
      </c>
      <c r="AN334" s="9">
        <f t="shared" si="138"/>
        <v>0</v>
      </c>
      <c r="AO334" s="9">
        <f t="shared" si="138"/>
        <v>0</v>
      </c>
      <c r="AP334" s="9">
        <f t="shared" si="138"/>
        <v>0</v>
      </c>
      <c r="AQ334" s="9">
        <f t="shared" si="138"/>
        <v>0</v>
      </c>
      <c r="AR334" s="9">
        <f t="shared" si="138"/>
        <v>0</v>
      </c>
      <c r="AS334" s="9">
        <f t="shared" si="138"/>
        <v>0</v>
      </c>
      <c r="AT334" s="9">
        <f t="shared" si="138"/>
        <v>0</v>
      </c>
      <c r="AU334" s="9" t="str">
        <f t="shared" si="135"/>
        <v/>
      </c>
      <c r="AV334" s="9" t="str">
        <f t="shared" si="135"/>
        <v/>
      </c>
      <c r="AW334" s="9" t="str">
        <f t="shared" si="135"/>
        <v/>
      </c>
      <c r="AX334" s="9" t="str">
        <f t="shared" si="135"/>
        <v/>
      </c>
      <c r="AY334" s="9" t="str">
        <f t="shared" si="135"/>
        <v/>
      </c>
      <c r="AZ334" s="9" t="str">
        <f t="shared" si="135"/>
        <v/>
      </c>
      <c r="BA334" s="9" t="str">
        <f t="shared" si="135"/>
        <v/>
      </c>
      <c r="BB334" s="9" t="str">
        <f t="shared" si="135"/>
        <v/>
      </c>
      <c r="BC334" s="9" t="str">
        <f t="shared" si="135"/>
        <v/>
      </c>
      <c r="BD334" s="9" t="str">
        <f t="shared" si="135"/>
        <v/>
      </c>
      <c r="BE334" s="9" t="str">
        <f t="shared" si="136"/>
        <v/>
      </c>
      <c r="BF334" s="9" t="str">
        <f t="shared" si="136"/>
        <v/>
      </c>
      <c r="BG334" s="9" t="str">
        <f t="shared" si="136"/>
        <v/>
      </c>
      <c r="BH334" s="9" t="str">
        <f t="shared" si="136"/>
        <v/>
      </c>
      <c r="BI334" s="9" t="str">
        <f t="shared" si="136"/>
        <v/>
      </c>
      <c r="BJ334" s="9" t="str">
        <f t="shared" si="136"/>
        <v/>
      </c>
      <c r="BK334" s="9" t="str">
        <f t="shared" si="136"/>
        <v/>
      </c>
      <c r="BL334" s="9" t="str">
        <f t="shared" si="136"/>
        <v/>
      </c>
      <c r="BM334" s="9" t="str">
        <f t="shared" si="136"/>
        <v/>
      </c>
      <c r="BN334" s="9" t="str">
        <f t="shared" si="136"/>
        <v/>
      </c>
      <c r="BO334" s="9" t="str">
        <f t="shared" si="137"/>
        <v/>
      </c>
      <c r="BP334" s="9" t="str">
        <f t="shared" si="137"/>
        <v/>
      </c>
      <c r="BQ334" s="9" t="str">
        <f t="shared" si="137"/>
        <v/>
      </c>
      <c r="BR334" s="9" t="str">
        <f t="shared" si="137"/>
        <v/>
      </c>
      <c r="BS334" s="9" t="str">
        <f t="shared" si="137"/>
        <v/>
      </c>
      <c r="BT334" s="9" t="str">
        <f t="shared" si="137"/>
        <v/>
      </c>
      <c r="BU334" s="9" t="str">
        <f t="shared" si="137"/>
        <v/>
      </c>
      <c r="BV334" s="9" t="str">
        <f t="shared" si="137"/>
        <v/>
      </c>
      <c r="BW334" s="9" t="str">
        <f t="shared" si="137"/>
        <v/>
      </c>
      <c r="BX334" s="9" t="str">
        <f t="shared" si="137"/>
        <v/>
      </c>
      <c r="BY334" s="9" t="str">
        <f t="shared" si="137"/>
        <v/>
      </c>
      <c r="BZ334" s="9" t="str">
        <f t="shared" si="137"/>
        <v/>
      </c>
    </row>
    <row r="335" spans="1:78" x14ac:dyDescent="0.25">
      <c r="A335" s="6">
        <v>576</v>
      </c>
      <c r="B335" s="3"/>
      <c r="C335" s="3">
        <v>1</v>
      </c>
      <c r="D335" s="3"/>
      <c r="E335" s="3">
        <v>1</v>
      </c>
      <c r="F335" s="3"/>
      <c r="G335" s="3">
        <v>1</v>
      </c>
      <c r="H335" s="3"/>
      <c r="I335" s="3">
        <v>1</v>
      </c>
      <c r="J335" s="3"/>
      <c r="K335" s="3">
        <v>1</v>
      </c>
      <c r="L335" s="3"/>
      <c r="M335" s="3"/>
      <c r="N335" s="3"/>
      <c r="O335" s="3"/>
      <c r="P335" s="3"/>
      <c r="Q335" s="3"/>
      <c r="R335" s="3"/>
      <c r="S335" s="3"/>
      <c r="T335" s="3"/>
      <c r="U335" s="3"/>
      <c r="V335" s="3"/>
      <c r="W335" s="3"/>
      <c r="X335" s="3"/>
      <c r="Y335" s="3"/>
      <c r="Z335" s="3"/>
      <c r="AA335" s="3"/>
      <c r="AB335" s="3"/>
      <c r="AC335" s="3"/>
      <c r="AD335" s="3"/>
      <c r="AE335" s="3"/>
      <c r="AF335" s="3">
        <v>5</v>
      </c>
      <c r="AH335" s="7">
        <f>SUMPRODUCT(MAX((Table1[post_position])*(Table1[topic_id]=$A335)))</f>
        <v>10</v>
      </c>
      <c r="AI335" s="7" t="str">
        <f>"http://chandoo.org/forums/topic/"&amp;VLOOKUP(A335,'All Topics Data'!$A$2:$C$1243,3,FALSE)</f>
        <v>http://chandoo.org/forums/topic/linked-data</v>
      </c>
      <c r="AJ335" s="7" t="str">
        <f>LEFT(VLOOKUP(A335,'All Topics Data'!$A$2:$C$1243,2,FALSE),40)&amp;REPT("…",LEN(VLOOKUP(A335,'All Topics Data'!$A$2:$C$1243,2,FALSE))&gt;40)</f>
        <v>Linked Data</v>
      </c>
      <c r="AK335" s="9">
        <f t="shared" si="121"/>
        <v>0</v>
      </c>
      <c r="AL335" s="9">
        <f t="shared" si="138"/>
        <v>1</v>
      </c>
      <c r="AM335" s="9">
        <f t="shared" si="138"/>
        <v>0</v>
      </c>
      <c r="AN335" s="9">
        <f t="shared" si="138"/>
        <v>1</v>
      </c>
      <c r="AO335" s="9">
        <f t="shared" si="138"/>
        <v>0</v>
      </c>
      <c r="AP335" s="9">
        <f t="shared" si="138"/>
        <v>1</v>
      </c>
      <c r="AQ335" s="9">
        <f t="shared" si="138"/>
        <v>0</v>
      </c>
      <c r="AR335" s="9">
        <f t="shared" si="138"/>
        <v>1</v>
      </c>
      <c r="AS335" s="9">
        <f t="shared" si="138"/>
        <v>0</v>
      </c>
      <c r="AT335" s="9">
        <f t="shared" si="138"/>
        <v>1</v>
      </c>
      <c r="AU335" s="9" t="str">
        <f t="shared" si="135"/>
        <v/>
      </c>
      <c r="AV335" s="9" t="str">
        <f t="shared" si="135"/>
        <v/>
      </c>
      <c r="AW335" s="9" t="str">
        <f t="shared" si="135"/>
        <v/>
      </c>
      <c r="AX335" s="9" t="str">
        <f t="shared" si="135"/>
        <v/>
      </c>
      <c r="AY335" s="9" t="str">
        <f t="shared" si="135"/>
        <v/>
      </c>
      <c r="AZ335" s="9" t="str">
        <f t="shared" si="135"/>
        <v/>
      </c>
      <c r="BA335" s="9" t="str">
        <f t="shared" si="135"/>
        <v/>
      </c>
      <c r="BB335" s="9" t="str">
        <f t="shared" si="135"/>
        <v/>
      </c>
      <c r="BC335" s="9" t="str">
        <f t="shared" si="135"/>
        <v/>
      </c>
      <c r="BD335" s="9" t="str">
        <f t="shared" si="135"/>
        <v/>
      </c>
      <c r="BE335" s="9" t="str">
        <f t="shared" si="136"/>
        <v/>
      </c>
      <c r="BF335" s="9" t="str">
        <f t="shared" si="136"/>
        <v/>
      </c>
      <c r="BG335" s="9" t="str">
        <f t="shared" si="136"/>
        <v/>
      </c>
      <c r="BH335" s="9" t="str">
        <f t="shared" si="136"/>
        <v/>
      </c>
      <c r="BI335" s="9" t="str">
        <f t="shared" si="136"/>
        <v/>
      </c>
      <c r="BJ335" s="9" t="str">
        <f t="shared" si="136"/>
        <v/>
      </c>
      <c r="BK335" s="9" t="str">
        <f t="shared" si="136"/>
        <v/>
      </c>
      <c r="BL335" s="9" t="str">
        <f t="shared" si="136"/>
        <v/>
      </c>
      <c r="BM335" s="9" t="str">
        <f t="shared" si="136"/>
        <v/>
      </c>
      <c r="BN335" s="9" t="str">
        <f t="shared" si="136"/>
        <v/>
      </c>
      <c r="BO335" s="9" t="str">
        <f t="shared" si="137"/>
        <v/>
      </c>
      <c r="BP335" s="9" t="str">
        <f t="shared" si="137"/>
        <v/>
      </c>
      <c r="BQ335" s="9" t="str">
        <f t="shared" si="137"/>
        <v/>
      </c>
      <c r="BR335" s="9" t="str">
        <f t="shared" si="137"/>
        <v/>
      </c>
      <c r="BS335" s="9" t="str">
        <f t="shared" si="137"/>
        <v/>
      </c>
      <c r="BT335" s="9" t="str">
        <f t="shared" si="137"/>
        <v/>
      </c>
      <c r="BU335" s="9" t="str">
        <f t="shared" si="137"/>
        <v/>
      </c>
      <c r="BV335" s="9" t="str">
        <f t="shared" si="137"/>
        <v/>
      </c>
      <c r="BW335" s="9" t="str">
        <f t="shared" si="137"/>
        <v/>
      </c>
      <c r="BX335" s="9" t="str">
        <f t="shared" si="137"/>
        <v/>
      </c>
      <c r="BY335" s="9" t="str">
        <f t="shared" si="137"/>
        <v/>
      </c>
      <c r="BZ335" s="9" t="str">
        <f t="shared" si="137"/>
        <v/>
      </c>
    </row>
    <row r="336" spans="1:78" x14ac:dyDescent="0.25">
      <c r="A336" s="6">
        <v>577</v>
      </c>
      <c r="B336" s="3"/>
      <c r="C336" s="3">
        <v>1</v>
      </c>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v>1</v>
      </c>
      <c r="AH336" s="7">
        <f>SUMPRODUCT(MAX((Table1[post_position])*(Table1[topic_id]=$A336)))</f>
        <v>3</v>
      </c>
      <c r="AI336" s="7" t="str">
        <f>"http://chandoo.org/forums/topic/"&amp;VLOOKUP(A336,'All Topics Data'!$A$2:$C$1243,3,FALSE)</f>
        <v>http://chandoo.org/forums/topic/hyperlink-to-sheet-created-by-moving-chart-problem</v>
      </c>
      <c r="AJ336" s="7" t="str">
        <f>LEFT(VLOOKUP(A336,'All Topics Data'!$A$2:$C$1243,2,FALSE),40)&amp;REPT("…",LEN(VLOOKUP(A336,'All Topics Data'!$A$2:$C$1243,2,FALSE))&gt;40)</f>
        <v>Hyperlink to Sheet created by Moving Cha…</v>
      </c>
      <c r="AK336" s="9">
        <f t="shared" si="121"/>
        <v>0</v>
      </c>
      <c r="AL336" s="9">
        <f t="shared" si="138"/>
        <v>1</v>
      </c>
      <c r="AM336" s="9">
        <f t="shared" si="138"/>
        <v>0</v>
      </c>
      <c r="AN336" s="9" t="str">
        <f t="shared" si="138"/>
        <v/>
      </c>
      <c r="AO336" s="9" t="str">
        <f t="shared" si="138"/>
        <v/>
      </c>
      <c r="AP336" s="9" t="str">
        <f t="shared" si="138"/>
        <v/>
      </c>
      <c r="AQ336" s="9" t="str">
        <f t="shared" si="138"/>
        <v/>
      </c>
      <c r="AR336" s="9" t="str">
        <f t="shared" si="138"/>
        <v/>
      </c>
      <c r="AS336" s="9" t="str">
        <f t="shared" si="138"/>
        <v/>
      </c>
      <c r="AT336" s="9" t="str">
        <f t="shared" si="138"/>
        <v/>
      </c>
      <c r="AU336" s="9" t="str">
        <f t="shared" si="135"/>
        <v/>
      </c>
      <c r="AV336" s="9" t="str">
        <f t="shared" si="135"/>
        <v/>
      </c>
      <c r="AW336" s="9" t="str">
        <f t="shared" si="135"/>
        <v/>
      </c>
      <c r="AX336" s="9" t="str">
        <f t="shared" si="135"/>
        <v/>
      </c>
      <c r="AY336" s="9" t="str">
        <f t="shared" si="135"/>
        <v/>
      </c>
      <c r="AZ336" s="9" t="str">
        <f t="shared" si="135"/>
        <v/>
      </c>
      <c r="BA336" s="9" t="str">
        <f t="shared" si="135"/>
        <v/>
      </c>
      <c r="BB336" s="9" t="str">
        <f t="shared" si="135"/>
        <v/>
      </c>
      <c r="BC336" s="9" t="str">
        <f t="shared" si="135"/>
        <v/>
      </c>
      <c r="BD336" s="9" t="str">
        <f t="shared" si="135"/>
        <v/>
      </c>
      <c r="BE336" s="9" t="str">
        <f t="shared" si="136"/>
        <v/>
      </c>
      <c r="BF336" s="9" t="str">
        <f t="shared" si="136"/>
        <v/>
      </c>
      <c r="BG336" s="9" t="str">
        <f t="shared" si="136"/>
        <v/>
      </c>
      <c r="BH336" s="9" t="str">
        <f t="shared" si="136"/>
        <v/>
      </c>
      <c r="BI336" s="9" t="str">
        <f t="shared" si="136"/>
        <v/>
      </c>
      <c r="BJ336" s="9" t="str">
        <f t="shared" si="136"/>
        <v/>
      </c>
      <c r="BK336" s="9" t="str">
        <f t="shared" si="136"/>
        <v/>
      </c>
      <c r="BL336" s="9" t="str">
        <f t="shared" si="136"/>
        <v/>
      </c>
      <c r="BM336" s="9" t="str">
        <f t="shared" si="136"/>
        <v/>
      </c>
      <c r="BN336" s="9" t="str">
        <f t="shared" si="136"/>
        <v/>
      </c>
      <c r="BO336" s="9" t="str">
        <f t="shared" si="137"/>
        <v/>
      </c>
      <c r="BP336" s="9" t="str">
        <f t="shared" si="137"/>
        <v/>
      </c>
      <c r="BQ336" s="9" t="str">
        <f t="shared" si="137"/>
        <v/>
      </c>
      <c r="BR336" s="9" t="str">
        <f t="shared" si="137"/>
        <v/>
      </c>
      <c r="BS336" s="9" t="str">
        <f t="shared" si="137"/>
        <v/>
      </c>
      <c r="BT336" s="9" t="str">
        <f t="shared" si="137"/>
        <v/>
      </c>
      <c r="BU336" s="9" t="str">
        <f t="shared" si="137"/>
        <v/>
      </c>
      <c r="BV336" s="9" t="str">
        <f t="shared" si="137"/>
        <v/>
      </c>
      <c r="BW336" s="9" t="str">
        <f t="shared" si="137"/>
        <v/>
      </c>
      <c r="BX336" s="9" t="str">
        <f t="shared" si="137"/>
        <v/>
      </c>
      <c r="BY336" s="9" t="str">
        <f t="shared" si="137"/>
        <v/>
      </c>
      <c r="BZ336" s="9" t="str">
        <f t="shared" si="137"/>
        <v/>
      </c>
    </row>
    <row r="337" spans="1:78" x14ac:dyDescent="0.25">
      <c r="A337" s="6">
        <v>578</v>
      </c>
      <c r="B337" s="3"/>
      <c r="C337" s="3"/>
      <c r="D337" s="3">
        <v>1</v>
      </c>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v>1</v>
      </c>
      <c r="AH337" s="7">
        <f>SUMPRODUCT(MAX((Table1[post_position])*(Table1[topic_id]=$A337)))</f>
        <v>4</v>
      </c>
      <c r="AI337" s="7" t="str">
        <f>"http://chandoo.org/forums/topic/"&amp;VLOOKUP(A337,'All Topics Data'!$A$2:$C$1243,3,FALSE)</f>
        <v>http://chandoo.org/forums/topic/cannot-locate-series-on-chart-to-convert-chart-type</v>
      </c>
      <c r="AJ337" s="7" t="str">
        <f>LEFT(VLOOKUP(A337,'All Topics Data'!$A$2:$C$1243,2,FALSE),40)&amp;REPT("…",LEN(VLOOKUP(A337,'All Topics Data'!$A$2:$C$1243,2,FALSE))&gt;40)</f>
        <v>Cannot locate series on chart to convert…</v>
      </c>
      <c r="AK337" s="9">
        <f t="shared" si="121"/>
        <v>0</v>
      </c>
      <c r="AL337" s="9">
        <f t="shared" si="138"/>
        <v>0</v>
      </c>
      <c r="AM337" s="9">
        <f t="shared" si="138"/>
        <v>1</v>
      </c>
      <c r="AN337" s="9">
        <f t="shared" si="138"/>
        <v>0</v>
      </c>
      <c r="AO337" s="9" t="str">
        <f t="shared" si="138"/>
        <v/>
      </c>
      <c r="AP337" s="9" t="str">
        <f t="shared" si="138"/>
        <v/>
      </c>
      <c r="AQ337" s="9" t="str">
        <f t="shared" si="138"/>
        <v/>
      </c>
      <c r="AR337" s="9" t="str">
        <f t="shared" si="138"/>
        <v/>
      </c>
      <c r="AS337" s="9" t="str">
        <f t="shared" si="138"/>
        <v/>
      </c>
      <c r="AT337" s="9" t="str">
        <f t="shared" si="138"/>
        <v/>
      </c>
      <c r="AU337" s="9" t="str">
        <f t="shared" si="135"/>
        <v/>
      </c>
      <c r="AV337" s="9" t="str">
        <f t="shared" si="135"/>
        <v/>
      </c>
      <c r="AW337" s="9" t="str">
        <f t="shared" si="135"/>
        <v/>
      </c>
      <c r="AX337" s="9" t="str">
        <f t="shared" si="135"/>
        <v/>
      </c>
      <c r="AY337" s="9" t="str">
        <f t="shared" si="135"/>
        <v/>
      </c>
      <c r="AZ337" s="9" t="str">
        <f t="shared" si="135"/>
        <v/>
      </c>
      <c r="BA337" s="9" t="str">
        <f t="shared" si="135"/>
        <v/>
      </c>
      <c r="BB337" s="9" t="str">
        <f t="shared" si="135"/>
        <v/>
      </c>
      <c r="BC337" s="9" t="str">
        <f t="shared" si="135"/>
        <v/>
      </c>
      <c r="BD337" s="9" t="str">
        <f t="shared" si="135"/>
        <v/>
      </c>
      <c r="BE337" s="9" t="str">
        <f t="shared" si="136"/>
        <v/>
      </c>
      <c r="BF337" s="9" t="str">
        <f t="shared" si="136"/>
        <v/>
      </c>
      <c r="BG337" s="9" t="str">
        <f t="shared" si="136"/>
        <v/>
      </c>
      <c r="BH337" s="9" t="str">
        <f t="shared" si="136"/>
        <v/>
      </c>
      <c r="BI337" s="9" t="str">
        <f t="shared" si="136"/>
        <v/>
      </c>
      <c r="BJ337" s="9" t="str">
        <f t="shared" si="136"/>
        <v/>
      </c>
      <c r="BK337" s="9" t="str">
        <f t="shared" si="136"/>
        <v/>
      </c>
      <c r="BL337" s="9" t="str">
        <f t="shared" si="136"/>
        <v/>
      </c>
      <c r="BM337" s="9" t="str">
        <f t="shared" si="136"/>
        <v/>
      </c>
      <c r="BN337" s="9" t="str">
        <f t="shared" si="136"/>
        <v/>
      </c>
      <c r="BO337" s="9" t="str">
        <f t="shared" si="137"/>
        <v/>
      </c>
      <c r="BP337" s="9" t="str">
        <f t="shared" si="137"/>
        <v/>
      </c>
      <c r="BQ337" s="9" t="str">
        <f t="shared" si="137"/>
        <v/>
      </c>
      <c r="BR337" s="9" t="str">
        <f t="shared" si="137"/>
        <v/>
      </c>
      <c r="BS337" s="9" t="str">
        <f t="shared" si="137"/>
        <v/>
      </c>
      <c r="BT337" s="9" t="str">
        <f t="shared" si="137"/>
        <v/>
      </c>
      <c r="BU337" s="9" t="str">
        <f t="shared" si="137"/>
        <v/>
      </c>
      <c r="BV337" s="9" t="str">
        <f t="shared" si="137"/>
        <v/>
      </c>
      <c r="BW337" s="9" t="str">
        <f t="shared" si="137"/>
        <v/>
      </c>
      <c r="BX337" s="9" t="str">
        <f t="shared" si="137"/>
        <v/>
      </c>
      <c r="BY337" s="9" t="str">
        <f t="shared" si="137"/>
        <v/>
      </c>
      <c r="BZ337" s="9" t="str">
        <f t="shared" si="137"/>
        <v/>
      </c>
    </row>
    <row r="338" spans="1:78" x14ac:dyDescent="0.25">
      <c r="A338" s="6">
        <v>581</v>
      </c>
      <c r="B338" s="3"/>
      <c r="C338" s="3">
        <v>1</v>
      </c>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v>1</v>
      </c>
      <c r="AH338" s="7">
        <f>SUMPRODUCT(MAX((Table1[post_position])*(Table1[topic_id]=$A338)))</f>
        <v>2</v>
      </c>
      <c r="AI338" s="7" t="str">
        <f>"http://chandoo.org/forums/topic/"&amp;VLOOKUP(A338,'All Topics Data'!$A$2:$C$1243,3,FALSE)</f>
        <v>http://chandoo.org/forums/topic/automatic-color-scale-on-bubbles-in-bubble-chart</v>
      </c>
      <c r="AJ338" s="7" t="str">
        <f>LEFT(VLOOKUP(A338,'All Topics Data'!$A$2:$C$1243,2,FALSE),40)&amp;REPT("…",LEN(VLOOKUP(A338,'All Topics Data'!$A$2:$C$1243,2,FALSE))&gt;40)</f>
        <v>Automatic color scale on bubbles in bubb…</v>
      </c>
      <c r="AK338" s="9">
        <f t="shared" si="121"/>
        <v>0</v>
      </c>
      <c r="AL338" s="9">
        <f t="shared" si="138"/>
        <v>1</v>
      </c>
      <c r="AM338" s="9" t="str">
        <f t="shared" si="138"/>
        <v/>
      </c>
      <c r="AN338" s="9" t="str">
        <f t="shared" si="138"/>
        <v/>
      </c>
      <c r="AO338" s="9" t="str">
        <f t="shared" si="138"/>
        <v/>
      </c>
      <c r="AP338" s="9" t="str">
        <f t="shared" si="138"/>
        <v/>
      </c>
      <c r="AQ338" s="9" t="str">
        <f t="shared" si="138"/>
        <v/>
      </c>
      <c r="AR338" s="9" t="str">
        <f t="shared" si="138"/>
        <v/>
      </c>
      <c r="AS338" s="9" t="str">
        <f t="shared" si="138"/>
        <v/>
      </c>
      <c r="AT338" s="9" t="str">
        <f t="shared" si="138"/>
        <v/>
      </c>
      <c r="AU338" s="9" t="str">
        <f t="shared" si="135"/>
        <v/>
      </c>
      <c r="AV338" s="9" t="str">
        <f t="shared" si="135"/>
        <v/>
      </c>
      <c r="AW338" s="9" t="str">
        <f t="shared" si="135"/>
        <v/>
      </c>
      <c r="AX338" s="9" t="str">
        <f t="shared" si="135"/>
        <v/>
      </c>
      <c r="AY338" s="9" t="str">
        <f t="shared" si="135"/>
        <v/>
      </c>
      <c r="AZ338" s="9" t="str">
        <f t="shared" si="135"/>
        <v/>
      </c>
      <c r="BA338" s="9" t="str">
        <f t="shared" si="135"/>
        <v/>
      </c>
      <c r="BB338" s="9" t="str">
        <f t="shared" si="135"/>
        <v/>
      </c>
      <c r="BC338" s="9" t="str">
        <f t="shared" si="135"/>
        <v/>
      </c>
      <c r="BD338" s="9" t="str">
        <f t="shared" si="135"/>
        <v/>
      </c>
      <c r="BE338" s="9" t="str">
        <f t="shared" si="136"/>
        <v/>
      </c>
      <c r="BF338" s="9" t="str">
        <f t="shared" si="136"/>
        <v/>
      </c>
      <c r="BG338" s="9" t="str">
        <f t="shared" si="136"/>
        <v/>
      </c>
      <c r="BH338" s="9" t="str">
        <f t="shared" si="136"/>
        <v/>
      </c>
      <c r="BI338" s="9" t="str">
        <f t="shared" si="136"/>
        <v/>
      </c>
      <c r="BJ338" s="9" t="str">
        <f t="shared" si="136"/>
        <v/>
      </c>
      <c r="BK338" s="9" t="str">
        <f t="shared" si="136"/>
        <v/>
      </c>
      <c r="BL338" s="9" t="str">
        <f t="shared" si="136"/>
        <v/>
      </c>
      <c r="BM338" s="9" t="str">
        <f t="shared" si="136"/>
        <v/>
      </c>
      <c r="BN338" s="9" t="str">
        <f t="shared" si="136"/>
        <v/>
      </c>
      <c r="BO338" s="9" t="str">
        <f t="shared" si="137"/>
        <v/>
      </c>
      <c r="BP338" s="9" t="str">
        <f t="shared" si="137"/>
        <v/>
      </c>
      <c r="BQ338" s="9" t="str">
        <f t="shared" si="137"/>
        <v/>
      </c>
      <c r="BR338" s="9" t="str">
        <f t="shared" si="137"/>
        <v/>
      </c>
      <c r="BS338" s="9" t="str">
        <f t="shared" si="137"/>
        <v/>
      </c>
      <c r="BT338" s="9" t="str">
        <f t="shared" si="137"/>
        <v/>
      </c>
      <c r="BU338" s="9" t="str">
        <f t="shared" si="137"/>
        <v/>
      </c>
      <c r="BV338" s="9" t="str">
        <f t="shared" si="137"/>
        <v/>
      </c>
      <c r="BW338" s="9" t="str">
        <f t="shared" si="137"/>
        <v/>
      </c>
      <c r="BX338" s="9" t="str">
        <f t="shared" si="137"/>
        <v/>
      </c>
      <c r="BY338" s="9" t="str">
        <f t="shared" si="137"/>
        <v/>
      </c>
      <c r="BZ338" s="9" t="str">
        <f t="shared" si="137"/>
        <v/>
      </c>
    </row>
    <row r="339" spans="1:78" x14ac:dyDescent="0.25">
      <c r="A339" s="6">
        <v>582</v>
      </c>
      <c r="B339" s="3"/>
      <c r="C339" s="3">
        <v>1</v>
      </c>
      <c r="D339" s="3"/>
      <c r="E339" s="3">
        <v>1</v>
      </c>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v>2</v>
      </c>
      <c r="AH339" s="7">
        <f>SUMPRODUCT(MAX((Table1[post_position])*(Table1[topic_id]=$A339)))</f>
        <v>5</v>
      </c>
      <c r="AI339" s="7" t="str">
        <f>"http://chandoo.org/forums/topic/"&amp;VLOOKUP(A339,'All Topics Data'!$A$2:$C$1243,3,FALSE)</f>
        <v>http://chandoo.org/forums/topic/question-excel-charts-2007-%e2%80%93-format-data-series-gradient-fill</v>
      </c>
      <c r="AJ339" s="7" t="str">
        <f>LEFT(VLOOKUP(A339,'All Topics Data'!$A$2:$C$1243,2,FALSE),40)&amp;REPT("…",LEN(VLOOKUP(A339,'All Topics Data'!$A$2:$C$1243,2,FALSE))&gt;40)</f>
        <v>Question - Excel Charts 2007 – Format Da…</v>
      </c>
      <c r="AK339" s="9">
        <f t="shared" si="121"/>
        <v>0</v>
      </c>
      <c r="AL339" s="9">
        <f t="shared" si="138"/>
        <v>1</v>
      </c>
      <c r="AM339" s="9">
        <f t="shared" si="138"/>
        <v>0</v>
      </c>
      <c r="AN339" s="9">
        <f t="shared" si="138"/>
        <v>1</v>
      </c>
      <c r="AO339" s="9">
        <f t="shared" si="138"/>
        <v>0</v>
      </c>
      <c r="AP339" s="9" t="str">
        <f t="shared" si="138"/>
        <v/>
      </c>
      <c r="AQ339" s="9" t="str">
        <f t="shared" si="138"/>
        <v/>
      </c>
      <c r="AR339" s="9" t="str">
        <f t="shared" si="138"/>
        <v/>
      </c>
      <c r="AS339" s="9" t="str">
        <f t="shared" si="138"/>
        <v/>
      </c>
      <c r="AT339" s="9" t="str">
        <f t="shared" si="138"/>
        <v/>
      </c>
      <c r="AU339" s="9" t="str">
        <f t="shared" si="135"/>
        <v/>
      </c>
      <c r="AV339" s="9" t="str">
        <f t="shared" si="135"/>
        <v/>
      </c>
      <c r="AW339" s="9" t="str">
        <f t="shared" si="135"/>
        <v/>
      </c>
      <c r="AX339" s="9" t="str">
        <f t="shared" si="135"/>
        <v/>
      </c>
      <c r="AY339" s="9" t="str">
        <f t="shared" si="135"/>
        <v/>
      </c>
      <c r="AZ339" s="9" t="str">
        <f t="shared" si="135"/>
        <v/>
      </c>
      <c r="BA339" s="9" t="str">
        <f t="shared" si="135"/>
        <v/>
      </c>
      <c r="BB339" s="9" t="str">
        <f t="shared" si="135"/>
        <v/>
      </c>
      <c r="BC339" s="9" t="str">
        <f t="shared" si="135"/>
        <v/>
      </c>
      <c r="BD339" s="9" t="str">
        <f t="shared" si="135"/>
        <v/>
      </c>
      <c r="BE339" s="9" t="str">
        <f t="shared" si="136"/>
        <v/>
      </c>
      <c r="BF339" s="9" t="str">
        <f t="shared" si="136"/>
        <v/>
      </c>
      <c r="BG339" s="9" t="str">
        <f t="shared" si="136"/>
        <v/>
      </c>
      <c r="BH339" s="9" t="str">
        <f t="shared" si="136"/>
        <v/>
      </c>
      <c r="BI339" s="9" t="str">
        <f t="shared" si="136"/>
        <v/>
      </c>
      <c r="BJ339" s="9" t="str">
        <f t="shared" si="136"/>
        <v/>
      </c>
      <c r="BK339" s="9" t="str">
        <f t="shared" si="136"/>
        <v/>
      </c>
      <c r="BL339" s="9" t="str">
        <f t="shared" si="136"/>
        <v/>
      </c>
      <c r="BM339" s="9" t="str">
        <f t="shared" si="136"/>
        <v/>
      </c>
      <c r="BN339" s="9" t="str">
        <f t="shared" si="136"/>
        <v/>
      </c>
      <c r="BO339" s="9" t="str">
        <f t="shared" si="137"/>
        <v/>
      </c>
      <c r="BP339" s="9" t="str">
        <f t="shared" si="137"/>
        <v/>
      </c>
      <c r="BQ339" s="9" t="str">
        <f t="shared" si="137"/>
        <v/>
      </c>
      <c r="BR339" s="9" t="str">
        <f t="shared" si="137"/>
        <v/>
      </c>
      <c r="BS339" s="9" t="str">
        <f t="shared" si="137"/>
        <v/>
      </c>
      <c r="BT339" s="9" t="str">
        <f t="shared" si="137"/>
        <v/>
      </c>
      <c r="BU339" s="9" t="str">
        <f t="shared" si="137"/>
        <v/>
      </c>
      <c r="BV339" s="9" t="str">
        <f t="shared" si="137"/>
        <v/>
      </c>
      <c r="BW339" s="9" t="str">
        <f t="shared" si="137"/>
        <v/>
      </c>
      <c r="BX339" s="9" t="str">
        <f t="shared" si="137"/>
        <v/>
      </c>
      <c r="BY339" s="9" t="str">
        <f t="shared" si="137"/>
        <v/>
      </c>
      <c r="BZ339" s="9" t="str">
        <f t="shared" si="137"/>
        <v/>
      </c>
    </row>
    <row r="340" spans="1:78" x14ac:dyDescent="0.25">
      <c r="A340" s="6">
        <v>583</v>
      </c>
      <c r="B340" s="3"/>
      <c r="C340" s="3">
        <v>1</v>
      </c>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v>1</v>
      </c>
      <c r="AH340" s="7">
        <f>SUMPRODUCT(MAX((Table1[post_position])*(Table1[topic_id]=$A340)))</f>
        <v>2</v>
      </c>
      <c r="AI340" s="7" t="str">
        <f>"http://chandoo.org/forums/topic/"&amp;VLOOKUP(A340,'All Topics Data'!$A$2:$C$1243,3,FALSE)</f>
        <v>http://chandoo.org/forums/topic/go-to-function</v>
      </c>
      <c r="AJ340" s="7" t="str">
        <f>LEFT(VLOOKUP(A340,'All Topics Data'!$A$2:$C$1243,2,FALSE),40)&amp;REPT("…",LEN(VLOOKUP(A340,'All Topics Data'!$A$2:$C$1243,2,FALSE))&gt;40)</f>
        <v>Go to function</v>
      </c>
      <c r="AK340" s="9">
        <f t="shared" si="121"/>
        <v>0</v>
      </c>
      <c r="AL340" s="9">
        <f t="shared" si="138"/>
        <v>1</v>
      </c>
      <c r="AM340" s="9" t="str">
        <f t="shared" si="138"/>
        <v/>
      </c>
      <c r="AN340" s="9" t="str">
        <f t="shared" si="138"/>
        <v/>
      </c>
      <c r="AO340" s="9" t="str">
        <f t="shared" si="138"/>
        <v/>
      </c>
      <c r="AP340" s="9" t="str">
        <f t="shared" si="138"/>
        <v/>
      </c>
      <c r="AQ340" s="9" t="str">
        <f t="shared" si="138"/>
        <v/>
      </c>
      <c r="AR340" s="9" t="str">
        <f t="shared" si="138"/>
        <v/>
      </c>
      <c r="AS340" s="9" t="str">
        <f t="shared" si="138"/>
        <v/>
      </c>
      <c r="AT340" s="9" t="str">
        <f t="shared" si="138"/>
        <v/>
      </c>
      <c r="AU340" s="9" t="str">
        <f t="shared" si="135"/>
        <v/>
      </c>
      <c r="AV340" s="9" t="str">
        <f t="shared" si="135"/>
        <v/>
      </c>
      <c r="AW340" s="9" t="str">
        <f t="shared" si="135"/>
        <v/>
      </c>
      <c r="AX340" s="9" t="str">
        <f t="shared" si="135"/>
        <v/>
      </c>
      <c r="AY340" s="9" t="str">
        <f t="shared" si="135"/>
        <v/>
      </c>
      <c r="AZ340" s="9" t="str">
        <f t="shared" si="135"/>
        <v/>
      </c>
      <c r="BA340" s="9" t="str">
        <f t="shared" si="135"/>
        <v/>
      </c>
      <c r="BB340" s="9" t="str">
        <f t="shared" si="135"/>
        <v/>
      </c>
      <c r="BC340" s="9" t="str">
        <f t="shared" si="135"/>
        <v/>
      </c>
      <c r="BD340" s="9" t="str">
        <f t="shared" si="135"/>
        <v/>
      </c>
      <c r="BE340" s="9" t="str">
        <f t="shared" si="136"/>
        <v/>
      </c>
      <c r="BF340" s="9" t="str">
        <f t="shared" si="136"/>
        <v/>
      </c>
      <c r="BG340" s="9" t="str">
        <f t="shared" si="136"/>
        <v/>
      </c>
      <c r="BH340" s="9" t="str">
        <f t="shared" si="136"/>
        <v/>
      </c>
      <c r="BI340" s="9" t="str">
        <f t="shared" si="136"/>
        <v/>
      </c>
      <c r="BJ340" s="9" t="str">
        <f t="shared" si="136"/>
        <v/>
      </c>
      <c r="BK340" s="9" t="str">
        <f t="shared" si="136"/>
        <v/>
      </c>
      <c r="BL340" s="9" t="str">
        <f t="shared" si="136"/>
        <v/>
      </c>
      <c r="BM340" s="9" t="str">
        <f t="shared" si="136"/>
        <v/>
      </c>
      <c r="BN340" s="9" t="str">
        <f t="shared" si="136"/>
        <v/>
      </c>
      <c r="BO340" s="9" t="str">
        <f t="shared" si="137"/>
        <v/>
      </c>
      <c r="BP340" s="9" t="str">
        <f t="shared" si="137"/>
        <v/>
      </c>
      <c r="BQ340" s="9" t="str">
        <f t="shared" si="137"/>
        <v/>
      </c>
      <c r="BR340" s="9" t="str">
        <f t="shared" si="137"/>
        <v/>
      </c>
      <c r="BS340" s="9" t="str">
        <f t="shared" si="137"/>
        <v/>
      </c>
      <c r="BT340" s="9" t="str">
        <f t="shared" si="137"/>
        <v/>
      </c>
      <c r="BU340" s="9" t="str">
        <f t="shared" si="137"/>
        <v/>
      </c>
      <c r="BV340" s="9" t="str">
        <f t="shared" si="137"/>
        <v/>
      </c>
      <c r="BW340" s="9" t="str">
        <f t="shared" si="137"/>
        <v/>
      </c>
      <c r="BX340" s="9" t="str">
        <f t="shared" si="137"/>
        <v/>
      </c>
      <c r="BY340" s="9" t="str">
        <f t="shared" si="137"/>
        <v/>
      </c>
      <c r="BZ340" s="9" t="str">
        <f t="shared" si="137"/>
        <v/>
      </c>
    </row>
    <row r="341" spans="1:78" x14ac:dyDescent="0.25">
      <c r="A341" s="6">
        <v>584</v>
      </c>
      <c r="B341" s="3"/>
      <c r="C341" s="3"/>
      <c r="D341" s="3">
        <v>1</v>
      </c>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v>1</v>
      </c>
      <c r="AH341" s="7">
        <f>SUMPRODUCT(MAX((Table1[post_position])*(Table1[topic_id]=$A341)))</f>
        <v>5</v>
      </c>
      <c r="AI341" s="7" t="str">
        <f>"http://chandoo.org/forums/topic/"&amp;VLOOKUP(A341,'All Topics Data'!$A$2:$C$1243,3,FALSE)</f>
        <v>http://chandoo.org/forums/topic/using-if-on-manually-formatted-cell</v>
      </c>
      <c r="AJ341" s="7" t="str">
        <f>LEFT(VLOOKUP(A341,'All Topics Data'!$A$2:$C$1243,2,FALSE),40)&amp;REPT("…",LEN(VLOOKUP(A341,'All Topics Data'!$A$2:$C$1243,2,FALSE))&gt;40)</f>
        <v>Using IF on manually formatted cell</v>
      </c>
      <c r="AK341" s="9">
        <f t="shared" si="121"/>
        <v>0</v>
      </c>
      <c r="AL341" s="9">
        <f t="shared" si="138"/>
        <v>0</v>
      </c>
      <c r="AM341" s="9">
        <f t="shared" si="138"/>
        <v>1</v>
      </c>
      <c r="AN341" s="9">
        <f t="shared" si="138"/>
        <v>0</v>
      </c>
      <c r="AO341" s="9">
        <f t="shared" si="138"/>
        <v>0</v>
      </c>
      <c r="AP341" s="9" t="str">
        <f t="shared" si="138"/>
        <v/>
      </c>
      <c r="AQ341" s="9" t="str">
        <f t="shared" si="138"/>
        <v/>
      </c>
      <c r="AR341" s="9" t="str">
        <f t="shared" si="138"/>
        <v/>
      </c>
      <c r="AS341" s="9" t="str">
        <f t="shared" si="138"/>
        <v/>
      </c>
      <c r="AT341" s="9" t="str">
        <f t="shared" si="138"/>
        <v/>
      </c>
      <c r="AU341" s="9" t="str">
        <f t="shared" si="135"/>
        <v/>
      </c>
      <c r="AV341" s="9" t="str">
        <f t="shared" si="135"/>
        <v/>
      </c>
      <c r="AW341" s="9" t="str">
        <f t="shared" si="135"/>
        <v/>
      </c>
      <c r="AX341" s="9" t="str">
        <f t="shared" si="135"/>
        <v/>
      </c>
      <c r="AY341" s="9" t="str">
        <f t="shared" si="135"/>
        <v/>
      </c>
      <c r="AZ341" s="9" t="str">
        <f t="shared" si="135"/>
        <v/>
      </c>
      <c r="BA341" s="9" t="str">
        <f t="shared" si="135"/>
        <v/>
      </c>
      <c r="BB341" s="9" t="str">
        <f t="shared" si="135"/>
        <v/>
      </c>
      <c r="BC341" s="9" t="str">
        <f t="shared" si="135"/>
        <v/>
      </c>
      <c r="BD341" s="9" t="str">
        <f t="shared" si="135"/>
        <v/>
      </c>
      <c r="BE341" s="9" t="str">
        <f t="shared" si="136"/>
        <v/>
      </c>
      <c r="BF341" s="9" t="str">
        <f t="shared" si="136"/>
        <v/>
      </c>
      <c r="BG341" s="9" t="str">
        <f t="shared" si="136"/>
        <v/>
      </c>
      <c r="BH341" s="9" t="str">
        <f t="shared" si="136"/>
        <v/>
      </c>
      <c r="BI341" s="9" t="str">
        <f t="shared" si="136"/>
        <v/>
      </c>
      <c r="BJ341" s="9" t="str">
        <f t="shared" si="136"/>
        <v/>
      </c>
      <c r="BK341" s="9" t="str">
        <f t="shared" si="136"/>
        <v/>
      </c>
      <c r="BL341" s="9" t="str">
        <f t="shared" si="136"/>
        <v/>
      </c>
      <c r="BM341" s="9" t="str">
        <f t="shared" si="136"/>
        <v/>
      </c>
      <c r="BN341" s="9" t="str">
        <f t="shared" si="136"/>
        <v/>
      </c>
      <c r="BO341" s="9" t="str">
        <f t="shared" si="137"/>
        <v/>
      </c>
      <c r="BP341" s="9" t="str">
        <f t="shared" si="137"/>
        <v/>
      </c>
      <c r="BQ341" s="9" t="str">
        <f t="shared" si="137"/>
        <v/>
      </c>
      <c r="BR341" s="9" t="str">
        <f t="shared" si="137"/>
        <v/>
      </c>
      <c r="BS341" s="9" t="str">
        <f t="shared" si="137"/>
        <v/>
      </c>
      <c r="BT341" s="9" t="str">
        <f t="shared" si="137"/>
        <v/>
      </c>
      <c r="BU341" s="9" t="str">
        <f t="shared" si="137"/>
        <v/>
      </c>
      <c r="BV341" s="9" t="str">
        <f t="shared" si="137"/>
        <v/>
      </c>
      <c r="BW341" s="9" t="str">
        <f t="shared" si="137"/>
        <v/>
      </c>
      <c r="BX341" s="9" t="str">
        <f t="shared" si="137"/>
        <v/>
      </c>
      <c r="BY341" s="9" t="str">
        <f t="shared" si="137"/>
        <v/>
      </c>
      <c r="BZ341" s="9" t="str">
        <f t="shared" si="137"/>
        <v/>
      </c>
    </row>
    <row r="342" spans="1:78" x14ac:dyDescent="0.25">
      <c r="A342" s="6">
        <v>586</v>
      </c>
      <c r="B342" s="3"/>
      <c r="C342" s="3">
        <v>1</v>
      </c>
      <c r="D342" s="3"/>
      <c r="E342" s="3">
        <v>1</v>
      </c>
      <c r="F342" s="3"/>
      <c r="G342" s="3"/>
      <c r="H342" s="3">
        <v>1</v>
      </c>
      <c r="I342" s="3"/>
      <c r="J342" s="3"/>
      <c r="K342" s="3"/>
      <c r="L342" s="3"/>
      <c r="M342" s="3"/>
      <c r="N342" s="3"/>
      <c r="O342" s="3"/>
      <c r="P342" s="3"/>
      <c r="Q342" s="3"/>
      <c r="R342" s="3"/>
      <c r="S342" s="3"/>
      <c r="T342" s="3"/>
      <c r="U342" s="3"/>
      <c r="V342" s="3"/>
      <c r="W342" s="3"/>
      <c r="X342" s="3"/>
      <c r="Y342" s="3"/>
      <c r="Z342" s="3"/>
      <c r="AA342" s="3"/>
      <c r="AB342" s="3"/>
      <c r="AC342" s="3"/>
      <c r="AD342" s="3"/>
      <c r="AE342" s="3"/>
      <c r="AF342" s="3">
        <v>3</v>
      </c>
      <c r="AH342" s="7">
        <f>SUMPRODUCT(MAX((Table1[post_position])*(Table1[topic_id]=$A342)))</f>
        <v>8</v>
      </c>
      <c r="AI342" s="7" t="str">
        <f>"http://chandoo.org/forums/topic/"&amp;VLOOKUP(A342,'All Topics Data'!$A$2:$C$1243,3,FALSE)</f>
        <v>http://chandoo.org/forums/topic/matchindex-problem</v>
      </c>
      <c r="AJ342" s="7" t="str">
        <f>LEFT(VLOOKUP(A342,'All Topics Data'!$A$2:$C$1243,2,FALSE),40)&amp;REPT("…",LEN(VLOOKUP(A342,'All Topics Data'!$A$2:$C$1243,2,FALSE))&gt;40)</f>
        <v>Match/Index problem</v>
      </c>
      <c r="AK342" s="9">
        <f t="shared" si="121"/>
        <v>0</v>
      </c>
      <c r="AL342" s="9">
        <f t="shared" si="138"/>
        <v>1</v>
      </c>
      <c r="AM342" s="9">
        <f t="shared" si="138"/>
        <v>0</v>
      </c>
      <c r="AN342" s="9">
        <f t="shared" si="138"/>
        <v>1</v>
      </c>
      <c r="AO342" s="9">
        <f t="shared" si="138"/>
        <v>0</v>
      </c>
      <c r="AP342" s="9">
        <f t="shared" si="138"/>
        <v>0</v>
      </c>
      <c r="AQ342" s="9">
        <f t="shared" si="138"/>
        <v>1</v>
      </c>
      <c r="AR342" s="9">
        <f t="shared" si="138"/>
        <v>0</v>
      </c>
      <c r="AS342" s="9" t="str">
        <f t="shared" si="138"/>
        <v/>
      </c>
      <c r="AT342" s="9" t="str">
        <f t="shared" si="138"/>
        <v/>
      </c>
      <c r="AU342" s="9" t="str">
        <f t="shared" ref="AU342:BD351" si="139">IF(AU$4&lt;=$AH342,IFERROR(GETPIVOTDATA("Hui Reply?",$A$4,"topic_id",$A342,"post_position",AU$4),0),"")</f>
        <v/>
      </c>
      <c r="AV342" s="9" t="str">
        <f t="shared" si="139"/>
        <v/>
      </c>
      <c r="AW342" s="9" t="str">
        <f t="shared" si="139"/>
        <v/>
      </c>
      <c r="AX342" s="9" t="str">
        <f t="shared" si="139"/>
        <v/>
      </c>
      <c r="AY342" s="9" t="str">
        <f t="shared" si="139"/>
        <v/>
      </c>
      <c r="AZ342" s="9" t="str">
        <f t="shared" si="139"/>
        <v/>
      </c>
      <c r="BA342" s="9" t="str">
        <f t="shared" si="139"/>
        <v/>
      </c>
      <c r="BB342" s="9" t="str">
        <f t="shared" si="139"/>
        <v/>
      </c>
      <c r="BC342" s="9" t="str">
        <f t="shared" si="139"/>
        <v/>
      </c>
      <c r="BD342" s="9" t="str">
        <f t="shared" si="139"/>
        <v/>
      </c>
      <c r="BE342" s="9" t="str">
        <f t="shared" ref="BE342:BN351" si="140">IF(BE$4&lt;=$AH342,IFERROR(GETPIVOTDATA("Hui Reply?",$A$4,"topic_id",$A342,"post_position",BE$4),0),"")</f>
        <v/>
      </c>
      <c r="BF342" s="9" t="str">
        <f t="shared" si="140"/>
        <v/>
      </c>
      <c r="BG342" s="9" t="str">
        <f t="shared" si="140"/>
        <v/>
      </c>
      <c r="BH342" s="9" t="str">
        <f t="shared" si="140"/>
        <v/>
      </c>
      <c r="BI342" s="9" t="str">
        <f t="shared" si="140"/>
        <v/>
      </c>
      <c r="BJ342" s="9" t="str">
        <f t="shared" si="140"/>
        <v/>
      </c>
      <c r="BK342" s="9" t="str">
        <f t="shared" si="140"/>
        <v/>
      </c>
      <c r="BL342" s="9" t="str">
        <f t="shared" si="140"/>
        <v/>
      </c>
      <c r="BM342" s="9" t="str">
        <f t="shared" si="140"/>
        <v/>
      </c>
      <c r="BN342" s="9" t="str">
        <f t="shared" si="140"/>
        <v/>
      </c>
      <c r="BO342" s="9" t="str">
        <f t="shared" ref="BO342:BZ351" si="141">IF(BO$4&lt;=$AH342,IFERROR(GETPIVOTDATA("Hui Reply?",$A$4,"topic_id",$A342,"post_position",BO$4),0),"")</f>
        <v/>
      </c>
      <c r="BP342" s="9" t="str">
        <f t="shared" si="141"/>
        <v/>
      </c>
      <c r="BQ342" s="9" t="str">
        <f t="shared" si="141"/>
        <v/>
      </c>
      <c r="BR342" s="9" t="str">
        <f t="shared" si="141"/>
        <v/>
      </c>
      <c r="BS342" s="9" t="str">
        <f t="shared" si="141"/>
        <v/>
      </c>
      <c r="BT342" s="9" t="str">
        <f t="shared" si="141"/>
        <v/>
      </c>
      <c r="BU342" s="9" t="str">
        <f t="shared" si="141"/>
        <v/>
      </c>
      <c r="BV342" s="9" t="str">
        <f t="shared" si="141"/>
        <v/>
      </c>
      <c r="BW342" s="9" t="str">
        <f t="shared" si="141"/>
        <v/>
      </c>
      <c r="BX342" s="9" t="str">
        <f t="shared" si="141"/>
        <v/>
      </c>
      <c r="BY342" s="9" t="str">
        <f t="shared" si="141"/>
        <v/>
      </c>
      <c r="BZ342" s="9" t="str">
        <f t="shared" si="141"/>
        <v/>
      </c>
    </row>
    <row r="343" spans="1:78" x14ac:dyDescent="0.25">
      <c r="A343" s="6">
        <v>587</v>
      </c>
      <c r="B343" s="3"/>
      <c r="C343" s="3">
        <v>1</v>
      </c>
      <c r="D343" s="3"/>
      <c r="E343" s="3">
        <v>1</v>
      </c>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v>2</v>
      </c>
      <c r="AH343" s="7">
        <f>SUMPRODUCT(MAX((Table1[post_position])*(Table1[topic_id]=$A343)))</f>
        <v>8</v>
      </c>
      <c r="AI343" s="7" t="str">
        <f>"http://chandoo.org/forums/topic/"&amp;VLOOKUP(A343,'All Topics Data'!$A$2:$C$1243,3,FALSE)</f>
        <v>http://chandoo.org/forums/topic/using-sheet-names-as-variables</v>
      </c>
      <c r="AJ343" s="7" t="str">
        <f>LEFT(VLOOKUP(A343,'All Topics Data'!$A$2:$C$1243,2,FALSE),40)&amp;REPT("…",LEN(VLOOKUP(A343,'All Topics Data'!$A$2:$C$1243,2,FALSE))&gt;40)</f>
        <v>Using sheet names as variables</v>
      </c>
      <c r="AK343" s="9">
        <f t="shared" si="121"/>
        <v>0</v>
      </c>
      <c r="AL343" s="9">
        <f t="shared" ref="AL343:AT352" si="142">IF(AL$4&lt;=$AH343,IFERROR(GETPIVOTDATA("Hui Reply?",$A$4,"topic_id",$A343,"post_position",AL$4),0),"")</f>
        <v>1</v>
      </c>
      <c r="AM343" s="9">
        <f t="shared" si="142"/>
        <v>0</v>
      </c>
      <c r="AN343" s="9">
        <f t="shared" si="142"/>
        <v>1</v>
      </c>
      <c r="AO343" s="9">
        <f t="shared" si="142"/>
        <v>0</v>
      </c>
      <c r="AP343" s="9">
        <f t="shared" si="142"/>
        <v>0</v>
      </c>
      <c r="AQ343" s="9">
        <f t="shared" si="142"/>
        <v>0</v>
      </c>
      <c r="AR343" s="9">
        <f t="shared" si="142"/>
        <v>0</v>
      </c>
      <c r="AS343" s="9" t="str">
        <f t="shared" si="142"/>
        <v/>
      </c>
      <c r="AT343" s="9" t="str">
        <f t="shared" si="142"/>
        <v/>
      </c>
      <c r="AU343" s="9" t="str">
        <f t="shared" si="139"/>
        <v/>
      </c>
      <c r="AV343" s="9" t="str">
        <f t="shared" si="139"/>
        <v/>
      </c>
      <c r="AW343" s="9" t="str">
        <f t="shared" si="139"/>
        <v/>
      </c>
      <c r="AX343" s="9" t="str">
        <f t="shared" si="139"/>
        <v/>
      </c>
      <c r="AY343" s="9" t="str">
        <f t="shared" si="139"/>
        <v/>
      </c>
      <c r="AZ343" s="9" t="str">
        <f t="shared" si="139"/>
        <v/>
      </c>
      <c r="BA343" s="9" t="str">
        <f t="shared" si="139"/>
        <v/>
      </c>
      <c r="BB343" s="9" t="str">
        <f t="shared" si="139"/>
        <v/>
      </c>
      <c r="BC343" s="9" t="str">
        <f t="shared" si="139"/>
        <v/>
      </c>
      <c r="BD343" s="9" t="str">
        <f t="shared" si="139"/>
        <v/>
      </c>
      <c r="BE343" s="9" t="str">
        <f t="shared" si="140"/>
        <v/>
      </c>
      <c r="BF343" s="9" t="str">
        <f t="shared" si="140"/>
        <v/>
      </c>
      <c r="BG343" s="9" t="str">
        <f t="shared" si="140"/>
        <v/>
      </c>
      <c r="BH343" s="9" t="str">
        <f t="shared" si="140"/>
        <v/>
      </c>
      <c r="BI343" s="9" t="str">
        <f t="shared" si="140"/>
        <v/>
      </c>
      <c r="BJ343" s="9" t="str">
        <f t="shared" si="140"/>
        <v/>
      </c>
      <c r="BK343" s="9" t="str">
        <f t="shared" si="140"/>
        <v/>
      </c>
      <c r="BL343" s="9" t="str">
        <f t="shared" si="140"/>
        <v/>
      </c>
      <c r="BM343" s="9" t="str">
        <f t="shared" si="140"/>
        <v/>
      </c>
      <c r="BN343" s="9" t="str">
        <f t="shared" si="140"/>
        <v/>
      </c>
      <c r="BO343" s="9" t="str">
        <f t="shared" si="141"/>
        <v/>
      </c>
      <c r="BP343" s="9" t="str">
        <f t="shared" si="141"/>
        <v/>
      </c>
      <c r="BQ343" s="9" t="str">
        <f t="shared" si="141"/>
        <v/>
      </c>
      <c r="BR343" s="9" t="str">
        <f t="shared" si="141"/>
        <v/>
      </c>
      <c r="BS343" s="9" t="str">
        <f t="shared" si="141"/>
        <v/>
      </c>
      <c r="BT343" s="9" t="str">
        <f t="shared" si="141"/>
        <v/>
      </c>
      <c r="BU343" s="9" t="str">
        <f t="shared" si="141"/>
        <v/>
      </c>
      <c r="BV343" s="9" t="str">
        <f t="shared" si="141"/>
        <v/>
      </c>
      <c r="BW343" s="9" t="str">
        <f t="shared" si="141"/>
        <v/>
      </c>
      <c r="BX343" s="9" t="str">
        <f t="shared" si="141"/>
        <v/>
      </c>
      <c r="BY343" s="9" t="str">
        <f t="shared" si="141"/>
        <v/>
      </c>
      <c r="BZ343" s="9" t="str">
        <f t="shared" si="141"/>
        <v/>
      </c>
    </row>
    <row r="344" spans="1:78" x14ac:dyDescent="0.25">
      <c r="A344" s="6">
        <v>589</v>
      </c>
      <c r="B344" s="3"/>
      <c r="C344" s="3">
        <v>1</v>
      </c>
      <c r="D344" s="3"/>
      <c r="E344" s="3">
        <v>1</v>
      </c>
      <c r="F344" s="3"/>
      <c r="G344" s="3">
        <v>1</v>
      </c>
      <c r="H344" s="3"/>
      <c r="I344" s="3">
        <v>1</v>
      </c>
      <c r="J344" s="3"/>
      <c r="K344" s="3">
        <v>1</v>
      </c>
      <c r="L344" s="3"/>
      <c r="M344" s="3">
        <v>1</v>
      </c>
      <c r="N344" s="3"/>
      <c r="O344" s="3">
        <v>1</v>
      </c>
      <c r="P344" s="3"/>
      <c r="Q344" s="3">
        <v>1</v>
      </c>
      <c r="R344" s="3"/>
      <c r="S344" s="3">
        <v>1</v>
      </c>
      <c r="T344" s="3"/>
      <c r="U344" s="3"/>
      <c r="V344" s="3"/>
      <c r="W344" s="3"/>
      <c r="X344" s="3"/>
      <c r="Y344" s="3"/>
      <c r="Z344" s="3"/>
      <c r="AA344" s="3"/>
      <c r="AB344" s="3"/>
      <c r="AC344" s="3"/>
      <c r="AD344" s="3"/>
      <c r="AE344" s="3"/>
      <c r="AF344" s="3">
        <v>9</v>
      </c>
      <c r="AH344" s="7">
        <f>SUMPRODUCT(MAX((Table1[post_position])*(Table1[topic_id]=$A344)))</f>
        <v>20</v>
      </c>
      <c r="AI344" s="7" t="str">
        <f>"http://chandoo.org/forums/topic/"&amp;VLOOKUP(A344,'All Topics Data'!$A$2:$C$1243,3,FALSE)</f>
        <v>http://chandoo.org/forums/topic/between-calculation-for-comparing-two-column-ranges</v>
      </c>
      <c r="AJ344" s="7" t="str">
        <f>LEFT(VLOOKUP(A344,'All Topics Data'!$A$2:$C$1243,2,FALSE),40)&amp;REPT("…",LEN(VLOOKUP(A344,'All Topics Data'!$A$2:$C$1243,2,FALSE))&gt;40)</f>
        <v>Between calculation for comparing two co…</v>
      </c>
      <c r="AK344" s="9">
        <f t="shared" si="121"/>
        <v>0</v>
      </c>
      <c r="AL344" s="9">
        <f t="shared" si="142"/>
        <v>1</v>
      </c>
      <c r="AM344" s="9">
        <f t="shared" si="142"/>
        <v>0</v>
      </c>
      <c r="AN344" s="9">
        <f t="shared" si="142"/>
        <v>1</v>
      </c>
      <c r="AO344" s="9">
        <f t="shared" si="142"/>
        <v>0</v>
      </c>
      <c r="AP344" s="9">
        <f t="shared" si="142"/>
        <v>1</v>
      </c>
      <c r="AQ344" s="9">
        <f t="shared" si="142"/>
        <v>0</v>
      </c>
      <c r="AR344" s="9">
        <f t="shared" si="142"/>
        <v>1</v>
      </c>
      <c r="AS344" s="9">
        <f t="shared" si="142"/>
        <v>0</v>
      </c>
      <c r="AT344" s="9">
        <f t="shared" si="142"/>
        <v>1</v>
      </c>
      <c r="AU344" s="9">
        <f t="shared" si="139"/>
        <v>0</v>
      </c>
      <c r="AV344" s="9">
        <f t="shared" si="139"/>
        <v>1</v>
      </c>
      <c r="AW344" s="9">
        <f t="shared" si="139"/>
        <v>0</v>
      </c>
      <c r="AX344" s="9">
        <f t="shared" si="139"/>
        <v>1</v>
      </c>
      <c r="AY344" s="9">
        <f t="shared" si="139"/>
        <v>0</v>
      </c>
      <c r="AZ344" s="9">
        <f t="shared" si="139"/>
        <v>1</v>
      </c>
      <c r="BA344" s="9">
        <f t="shared" si="139"/>
        <v>0</v>
      </c>
      <c r="BB344" s="9">
        <f t="shared" si="139"/>
        <v>1</v>
      </c>
      <c r="BC344" s="9">
        <f t="shared" si="139"/>
        <v>0</v>
      </c>
      <c r="BD344" s="9">
        <f t="shared" si="139"/>
        <v>0</v>
      </c>
      <c r="BE344" s="9" t="str">
        <f t="shared" si="140"/>
        <v/>
      </c>
      <c r="BF344" s="9" t="str">
        <f t="shared" si="140"/>
        <v/>
      </c>
      <c r="BG344" s="9" t="str">
        <f t="shared" si="140"/>
        <v/>
      </c>
      <c r="BH344" s="9" t="str">
        <f t="shared" si="140"/>
        <v/>
      </c>
      <c r="BI344" s="9" t="str">
        <f t="shared" si="140"/>
        <v/>
      </c>
      <c r="BJ344" s="9" t="str">
        <f t="shared" si="140"/>
        <v/>
      </c>
      <c r="BK344" s="9" t="str">
        <f t="shared" si="140"/>
        <v/>
      </c>
      <c r="BL344" s="9" t="str">
        <f t="shared" si="140"/>
        <v/>
      </c>
      <c r="BM344" s="9" t="str">
        <f t="shared" si="140"/>
        <v/>
      </c>
      <c r="BN344" s="9" t="str">
        <f t="shared" si="140"/>
        <v/>
      </c>
      <c r="BO344" s="9" t="str">
        <f t="shared" si="141"/>
        <v/>
      </c>
      <c r="BP344" s="9" t="str">
        <f t="shared" si="141"/>
        <v/>
      </c>
      <c r="BQ344" s="9" t="str">
        <f t="shared" si="141"/>
        <v/>
      </c>
      <c r="BR344" s="9" t="str">
        <f t="shared" si="141"/>
        <v/>
      </c>
      <c r="BS344" s="9" t="str">
        <f t="shared" si="141"/>
        <v/>
      </c>
      <c r="BT344" s="9" t="str">
        <f t="shared" si="141"/>
        <v/>
      </c>
      <c r="BU344" s="9" t="str">
        <f t="shared" si="141"/>
        <v/>
      </c>
      <c r="BV344" s="9" t="str">
        <f t="shared" si="141"/>
        <v/>
      </c>
      <c r="BW344" s="9" t="str">
        <f t="shared" si="141"/>
        <v/>
      </c>
      <c r="BX344" s="9" t="str">
        <f t="shared" si="141"/>
        <v/>
      </c>
      <c r="BY344" s="9" t="str">
        <f t="shared" si="141"/>
        <v/>
      </c>
      <c r="BZ344" s="9" t="str">
        <f t="shared" si="141"/>
        <v/>
      </c>
    </row>
    <row r="345" spans="1:78" x14ac:dyDescent="0.25">
      <c r="A345" s="6">
        <v>590</v>
      </c>
      <c r="B345" s="3"/>
      <c r="C345" s="3">
        <v>1</v>
      </c>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v>1</v>
      </c>
      <c r="AH345" s="7">
        <f>SUMPRODUCT(MAX((Table1[post_position])*(Table1[topic_id]=$A345)))</f>
        <v>3</v>
      </c>
      <c r="AI345" s="7" t="str">
        <f>"http://chandoo.org/forums/topic/"&amp;VLOOKUP(A345,'All Topics Data'!$A$2:$C$1243,3,FALSE)</f>
        <v>http://chandoo.org/forums/topic/macros-for-deleting-0</v>
      </c>
      <c r="AJ345" s="7" t="str">
        <f>LEFT(VLOOKUP(A345,'All Topics Data'!$A$2:$C$1243,2,FALSE),40)&amp;REPT("…",LEN(VLOOKUP(A345,'All Topics Data'!$A$2:$C$1243,2,FALSE))&gt;40)</f>
        <v>Macros for deleting 0</v>
      </c>
      <c r="AK345" s="9">
        <f t="shared" si="121"/>
        <v>0</v>
      </c>
      <c r="AL345" s="9">
        <f t="shared" si="142"/>
        <v>1</v>
      </c>
      <c r="AM345" s="9">
        <f t="shared" si="142"/>
        <v>0</v>
      </c>
      <c r="AN345" s="9" t="str">
        <f t="shared" si="142"/>
        <v/>
      </c>
      <c r="AO345" s="9" t="str">
        <f t="shared" si="142"/>
        <v/>
      </c>
      <c r="AP345" s="9" t="str">
        <f t="shared" si="142"/>
        <v/>
      </c>
      <c r="AQ345" s="9" t="str">
        <f t="shared" si="142"/>
        <v/>
      </c>
      <c r="AR345" s="9" t="str">
        <f t="shared" si="142"/>
        <v/>
      </c>
      <c r="AS345" s="9" t="str">
        <f t="shared" si="142"/>
        <v/>
      </c>
      <c r="AT345" s="9" t="str">
        <f t="shared" si="142"/>
        <v/>
      </c>
      <c r="AU345" s="9" t="str">
        <f t="shared" si="139"/>
        <v/>
      </c>
      <c r="AV345" s="9" t="str">
        <f t="shared" si="139"/>
        <v/>
      </c>
      <c r="AW345" s="9" t="str">
        <f t="shared" si="139"/>
        <v/>
      </c>
      <c r="AX345" s="9" t="str">
        <f t="shared" si="139"/>
        <v/>
      </c>
      <c r="AY345" s="9" t="str">
        <f t="shared" si="139"/>
        <v/>
      </c>
      <c r="AZ345" s="9" t="str">
        <f t="shared" si="139"/>
        <v/>
      </c>
      <c r="BA345" s="9" t="str">
        <f t="shared" si="139"/>
        <v/>
      </c>
      <c r="BB345" s="9" t="str">
        <f t="shared" si="139"/>
        <v/>
      </c>
      <c r="BC345" s="9" t="str">
        <f t="shared" si="139"/>
        <v/>
      </c>
      <c r="BD345" s="9" t="str">
        <f t="shared" si="139"/>
        <v/>
      </c>
      <c r="BE345" s="9" t="str">
        <f t="shared" si="140"/>
        <v/>
      </c>
      <c r="BF345" s="9" t="str">
        <f t="shared" si="140"/>
        <v/>
      </c>
      <c r="BG345" s="9" t="str">
        <f t="shared" si="140"/>
        <v/>
      </c>
      <c r="BH345" s="9" t="str">
        <f t="shared" si="140"/>
        <v/>
      </c>
      <c r="BI345" s="9" t="str">
        <f t="shared" si="140"/>
        <v/>
      </c>
      <c r="BJ345" s="9" t="str">
        <f t="shared" si="140"/>
        <v/>
      </c>
      <c r="BK345" s="9" t="str">
        <f t="shared" si="140"/>
        <v/>
      </c>
      <c r="BL345" s="9" t="str">
        <f t="shared" si="140"/>
        <v/>
      </c>
      <c r="BM345" s="9" t="str">
        <f t="shared" si="140"/>
        <v/>
      </c>
      <c r="BN345" s="9" t="str">
        <f t="shared" si="140"/>
        <v/>
      </c>
      <c r="BO345" s="9" t="str">
        <f t="shared" si="141"/>
        <v/>
      </c>
      <c r="BP345" s="9" t="str">
        <f t="shared" si="141"/>
        <v/>
      </c>
      <c r="BQ345" s="9" t="str">
        <f t="shared" si="141"/>
        <v/>
      </c>
      <c r="BR345" s="9" t="str">
        <f t="shared" si="141"/>
        <v/>
      </c>
      <c r="BS345" s="9" t="str">
        <f t="shared" si="141"/>
        <v/>
      </c>
      <c r="BT345" s="9" t="str">
        <f t="shared" si="141"/>
        <v/>
      </c>
      <c r="BU345" s="9" t="str">
        <f t="shared" si="141"/>
        <v/>
      </c>
      <c r="BV345" s="9" t="str">
        <f t="shared" si="141"/>
        <v/>
      </c>
      <c r="BW345" s="9" t="str">
        <f t="shared" si="141"/>
        <v/>
      </c>
      <c r="BX345" s="9" t="str">
        <f t="shared" si="141"/>
        <v/>
      </c>
      <c r="BY345" s="9" t="str">
        <f t="shared" si="141"/>
        <v/>
      </c>
      <c r="BZ345" s="9" t="str">
        <f t="shared" si="141"/>
        <v/>
      </c>
    </row>
    <row r="346" spans="1:78" x14ac:dyDescent="0.25">
      <c r="A346" s="6">
        <v>591</v>
      </c>
      <c r="B346" s="3"/>
      <c r="C346" s="3">
        <v>1</v>
      </c>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v>1</v>
      </c>
      <c r="AH346" s="7">
        <f>SUMPRODUCT(MAX((Table1[post_position])*(Table1[topic_id]=$A346)))</f>
        <v>4</v>
      </c>
      <c r="AI346" s="7" t="str">
        <f>"http://chandoo.org/forums/topic/"&amp;VLOOKUP(A346,'All Topics Data'!$A$2:$C$1243,3,FALSE)</f>
        <v>http://chandoo.org/forums/topic/convert-word-form-into-excel-sheet</v>
      </c>
      <c r="AJ346" s="7" t="str">
        <f>LEFT(VLOOKUP(A346,'All Topics Data'!$A$2:$C$1243,2,FALSE),40)&amp;REPT("…",LEN(VLOOKUP(A346,'All Topics Data'!$A$2:$C$1243,2,FALSE))&gt;40)</f>
        <v>convert word form into excel sheet</v>
      </c>
      <c r="AK346" s="9">
        <f t="shared" si="121"/>
        <v>0</v>
      </c>
      <c r="AL346" s="9">
        <f t="shared" si="142"/>
        <v>1</v>
      </c>
      <c r="AM346" s="9">
        <f t="shared" si="142"/>
        <v>0</v>
      </c>
      <c r="AN346" s="9">
        <f t="shared" si="142"/>
        <v>0</v>
      </c>
      <c r="AO346" s="9" t="str">
        <f t="shared" si="142"/>
        <v/>
      </c>
      <c r="AP346" s="9" t="str">
        <f t="shared" si="142"/>
        <v/>
      </c>
      <c r="AQ346" s="9" t="str">
        <f t="shared" si="142"/>
        <v/>
      </c>
      <c r="AR346" s="9" t="str">
        <f t="shared" si="142"/>
        <v/>
      </c>
      <c r="AS346" s="9" t="str">
        <f t="shared" si="142"/>
        <v/>
      </c>
      <c r="AT346" s="9" t="str">
        <f t="shared" si="142"/>
        <v/>
      </c>
      <c r="AU346" s="9" t="str">
        <f t="shared" si="139"/>
        <v/>
      </c>
      <c r="AV346" s="9" t="str">
        <f t="shared" si="139"/>
        <v/>
      </c>
      <c r="AW346" s="9" t="str">
        <f t="shared" si="139"/>
        <v/>
      </c>
      <c r="AX346" s="9" t="str">
        <f t="shared" si="139"/>
        <v/>
      </c>
      <c r="AY346" s="9" t="str">
        <f t="shared" si="139"/>
        <v/>
      </c>
      <c r="AZ346" s="9" t="str">
        <f t="shared" si="139"/>
        <v/>
      </c>
      <c r="BA346" s="9" t="str">
        <f t="shared" si="139"/>
        <v/>
      </c>
      <c r="BB346" s="9" t="str">
        <f t="shared" si="139"/>
        <v/>
      </c>
      <c r="BC346" s="9" t="str">
        <f t="shared" si="139"/>
        <v/>
      </c>
      <c r="BD346" s="9" t="str">
        <f t="shared" si="139"/>
        <v/>
      </c>
      <c r="BE346" s="9" t="str">
        <f t="shared" si="140"/>
        <v/>
      </c>
      <c r="BF346" s="9" t="str">
        <f t="shared" si="140"/>
        <v/>
      </c>
      <c r="BG346" s="9" t="str">
        <f t="shared" si="140"/>
        <v/>
      </c>
      <c r="BH346" s="9" t="str">
        <f t="shared" si="140"/>
        <v/>
      </c>
      <c r="BI346" s="9" t="str">
        <f t="shared" si="140"/>
        <v/>
      </c>
      <c r="BJ346" s="9" t="str">
        <f t="shared" si="140"/>
        <v/>
      </c>
      <c r="BK346" s="9" t="str">
        <f t="shared" si="140"/>
        <v/>
      </c>
      <c r="BL346" s="9" t="str">
        <f t="shared" si="140"/>
        <v/>
      </c>
      <c r="BM346" s="9" t="str">
        <f t="shared" si="140"/>
        <v/>
      </c>
      <c r="BN346" s="9" t="str">
        <f t="shared" si="140"/>
        <v/>
      </c>
      <c r="BO346" s="9" t="str">
        <f t="shared" si="141"/>
        <v/>
      </c>
      <c r="BP346" s="9" t="str">
        <f t="shared" si="141"/>
        <v/>
      </c>
      <c r="BQ346" s="9" t="str">
        <f t="shared" si="141"/>
        <v/>
      </c>
      <c r="BR346" s="9" t="str">
        <f t="shared" si="141"/>
        <v/>
      </c>
      <c r="BS346" s="9" t="str">
        <f t="shared" si="141"/>
        <v/>
      </c>
      <c r="BT346" s="9" t="str">
        <f t="shared" si="141"/>
        <v/>
      </c>
      <c r="BU346" s="9" t="str">
        <f t="shared" si="141"/>
        <v/>
      </c>
      <c r="BV346" s="9" t="str">
        <f t="shared" si="141"/>
        <v/>
      </c>
      <c r="BW346" s="9" t="str">
        <f t="shared" si="141"/>
        <v/>
      </c>
      <c r="BX346" s="9" t="str">
        <f t="shared" si="141"/>
        <v/>
      </c>
      <c r="BY346" s="9" t="str">
        <f t="shared" si="141"/>
        <v/>
      </c>
      <c r="BZ346" s="9" t="str">
        <f t="shared" si="141"/>
        <v/>
      </c>
    </row>
    <row r="347" spans="1:78" x14ac:dyDescent="0.25">
      <c r="A347" s="6">
        <v>593</v>
      </c>
      <c r="B347" s="3"/>
      <c r="C347" s="3"/>
      <c r="D347" s="3"/>
      <c r="E347" s="3">
        <v>1</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v>1</v>
      </c>
      <c r="AH347" s="7">
        <f>SUMPRODUCT(MAX((Table1[post_position])*(Table1[topic_id]=$A347)))</f>
        <v>5</v>
      </c>
      <c r="AI347" s="7" t="str">
        <f>"http://chandoo.org/forums/topic/"&amp;VLOOKUP(A347,'All Topics Data'!$A$2:$C$1243,3,FALSE)</f>
        <v>http://chandoo.org/forums/topic/pivot-table-show-a-sub-total-as-a-of-the-grand-total</v>
      </c>
      <c r="AJ347" s="7" t="str">
        <f>LEFT(VLOOKUP(A347,'All Topics Data'!$A$2:$C$1243,2,FALSE),40)&amp;REPT("…",LEN(VLOOKUP(A347,'All Topics Data'!$A$2:$C$1243,2,FALSE))&gt;40)</f>
        <v>Pivot table: show a sub-total as a % of …</v>
      </c>
      <c r="AK347" s="9">
        <f t="shared" si="121"/>
        <v>0</v>
      </c>
      <c r="AL347" s="9">
        <f t="shared" si="142"/>
        <v>0</v>
      </c>
      <c r="AM347" s="9">
        <f t="shared" si="142"/>
        <v>0</v>
      </c>
      <c r="AN347" s="9">
        <f t="shared" si="142"/>
        <v>1</v>
      </c>
      <c r="AO347" s="9">
        <f t="shared" si="142"/>
        <v>0</v>
      </c>
      <c r="AP347" s="9" t="str">
        <f t="shared" si="142"/>
        <v/>
      </c>
      <c r="AQ347" s="9" t="str">
        <f t="shared" si="142"/>
        <v/>
      </c>
      <c r="AR347" s="9" t="str">
        <f t="shared" si="142"/>
        <v/>
      </c>
      <c r="AS347" s="9" t="str">
        <f t="shared" si="142"/>
        <v/>
      </c>
      <c r="AT347" s="9" t="str">
        <f t="shared" si="142"/>
        <v/>
      </c>
      <c r="AU347" s="9" t="str">
        <f t="shared" si="139"/>
        <v/>
      </c>
      <c r="AV347" s="9" t="str">
        <f t="shared" si="139"/>
        <v/>
      </c>
      <c r="AW347" s="9" t="str">
        <f t="shared" si="139"/>
        <v/>
      </c>
      <c r="AX347" s="9" t="str">
        <f t="shared" si="139"/>
        <v/>
      </c>
      <c r="AY347" s="9" t="str">
        <f t="shared" si="139"/>
        <v/>
      </c>
      <c r="AZ347" s="9" t="str">
        <f t="shared" si="139"/>
        <v/>
      </c>
      <c r="BA347" s="9" t="str">
        <f t="shared" si="139"/>
        <v/>
      </c>
      <c r="BB347" s="9" t="str">
        <f t="shared" si="139"/>
        <v/>
      </c>
      <c r="BC347" s="9" t="str">
        <f t="shared" si="139"/>
        <v/>
      </c>
      <c r="BD347" s="9" t="str">
        <f t="shared" si="139"/>
        <v/>
      </c>
      <c r="BE347" s="9" t="str">
        <f t="shared" si="140"/>
        <v/>
      </c>
      <c r="BF347" s="9" t="str">
        <f t="shared" si="140"/>
        <v/>
      </c>
      <c r="BG347" s="9" t="str">
        <f t="shared" si="140"/>
        <v/>
      </c>
      <c r="BH347" s="9" t="str">
        <f t="shared" si="140"/>
        <v/>
      </c>
      <c r="BI347" s="9" t="str">
        <f t="shared" si="140"/>
        <v/>
      </c>
      <c r="BJ347" s="9" t="str">
        <f t="shared" si="140"/>
        <v/>
      </c>
      <c r="BK347" s="9" t="str">
        <f t="shared" si="140"/>
        <v/>
      </c>
      <c r="BL347" s="9" t="str">
        <f t="shared" si="140"/>
        <v/>
      </c>
      <c r="BM347" s="9" t="str">
        <f t="shared" si="140"/>
        <v/>
      </c>
      <c r="BN347" s="9" t="str">
        <f t="shared" si="140"/>
        <v/>
      </c>
      <c r="BO347" s="9" t="str">
        <f t="shared" si="141"/>
        <v/>
      </c>
      <c r="BP347" s="9" t="str">
        <f t="shared" si="141"/>
        <v/>
      </c>
      <c r="BQ347" s="9" t="str">
        <f t="shared" si="141"/>
        <v/>
      </c>
      <c r="BR347" s="9" t="str">
        <f t="shared" si="141"/>
        <v/>
      </c>
      <c r="BS347" s="9" t="str">
        <f t="shared" si="141"/>
        <v/>
      </c>
      <c r="BT347" s="9" t="str">
        <f t="shared" si="141"/>
        <v/>
      </c>
      <c r="BU347" s="9" t="str">
        <f t="shared" si="141"/>
        <v/>
      </c>
      <c r="BV347" s="9" t="str">
        <f t="shared" si="141"/>
        <v/>
      </c>
      <c r="BW347" s="9" t="str">
        <f t="shared" si="141"/>
        <v/>
      </c>
      <c r="BX347" s="9" t="str">
        <f t="shared" si="141"/>
        <v/>
      </c>
      <c r="BY347" s="9" t="str">
        <f t="shared" si="141"/>
        <v/>
      </c>
      <c r="BZ347" s="9" t="str">
        <f t="shared" si="141"/>
        <v/>
      </c>
    </row>
    <row r="348" spans="1:78" x14ac:dyDescent="0.25">
      <c r="A348" s="6">
        <v>594</v>
      </c>
      <c r="B348" s="3"/>
      <c r="C348" s="3">
        <v>1</v>
      </c>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v>1</v>
      </c>
      <c r="AH348" s="7">
        <f>SUMPRODUCT(MAX((Table1[post_position])*(Table1[topic_id]=$A348)))</f>
        <v>2</v>
      </c>
      <c r="AI348" s="7" t="str">
        <f>"http://chandoo.org/forums/topic/"&amp;VLOOKUP(A348,'All Topics Data'!$A$2:$C$1243,3,FALSE)</f>
        <v>http://chandoo.org/forums/topic/drawing-shapes-based-on-cell-values-how-to</v>
      </c>
      <c r="AJ348" s="7" t="str">
        <f>LEFT(VLOOKUP(A348,'All Topics Data'!$A$2:$C$1243,2,FALSE),40)&amp;REPT("…",LEN(VLOOKUP(A348,'All Topics Data'!$A$2:$C$1243,2,FALSE))&gt;40)</f>
        <v>Drawing shapes based on cell values - ho…</v>
      </c>
      <c r="AK348" s="9">
        <f t="shared" si="121"/>
        <v>0</v>
      </c>
      <c r="AL348" s="9">
        <f t="shared" si="142"/>
        <v>1</v>
      </c>
      <c r="AM348" s="9" t="str">
        <f t="shared" si="142"/>
        <v/>
      </c>
      <c r="AN348" s="9" t="str">
        <f t="shared" si="142"/>
        <v/>
      </c>
      <c r="AO348" s="9" t="str">
        <f t="shared" si="142"/>
        <v/>
      </c>
      <c r="AP348" s="9" t="str">
        <f t="shared" si="142"/>
        <v/>
      </c>
      <c r="AQ348" s="9" t="str">
        <f t="shared" si="142"/>
        <v/>
      </c>
      <c r="AR348" s="9" t="str">
        <f t="shared" si="142"/>
        <v/>
      </c>
      <c r="AS348" s="9" t="str">
        <f t="shared" si="142"/>
        <v/>
      </c>
      <c r="AT348" s="9" t="str">
        <f t="shared" si="142"/>
        <v/>
      </c>
      <c r="AU348" s="9" t="str">
        <f t="shared" si="139"/>
        <v/>
      </c>
      <c r="AV348" s="9" t="str">
        <f t="shared" si="139"/>
        <v/>
      </c>
      <c r="AW348" s="9" t="str">
        <f t="shared" si="139"/>
        <v/>
      </c>
      <c r="AX348" s="9" t="str">
        <f t="shared" si="139"/>
        <v/>
      </c>
      <c r="AY348" s="9" t="str">
        <f t="shared" si="139"/>
        <v/>
      </c>
      <c r="AZ348" s="9" t="str">
        <f t="shared" si="139"/>
        <v/>
      </c>
      <c r="BA348" s="9" t="str">
        <f t="shared" si="139"/>
        <v/>
      </c>
      <c r="BB348" s="9" t="str">
        <f t="shared" si="139"/>
        <v/>
      </c>
      <c r="BC348" s="9" t="str">
        <f t="shared" si="139"/>
        <v/>
      </c>
      <c r="BD348" s="9" t="str">
        <f t="shared" si="139"/>
        <v/>
      </c>
      <c r="BE348" s="9" t="str">
        <f t="shared" si="140"/>
        <v/>
      </c>
      <c r="BF348" s="9" t="str">
        <f t="shared" si="140"/>
        <v/>
      </c>
      <c r="BG348" s="9" t="str">
        <f t="shared" si="140"/>
        <v/>
      </c>
      <c r="BH348" s="9" t="str">
        <f t="shared" si="140"/>
        <v/>
      </c>
      <c r="BI348" s="9" t="str">
        <f t="shared" si="140"/>
        <v/>
      </c>
      <c r="BJ348" s="9" t="str">
        <f t="shared" si="140"/>
        <v/>
      </c>
      <c r="BK348" s="9" t="str">
        <f t="shared" si="140"/>
        <v/>
      </c>
      <c r="BL348" s="9" t="str">
        <f t="shared" si="140"/>
        <v/>
      </c>
      <c r="BM348" s="9" t="str">
        <f t="shared" si="140"/>
        <v/>
      </c>
      <c r="BN348" s="9" t="str">
        <f t="shared" si="140"/>
        <v/>
      </c>
      <c r="BO348" s="9" t="str">
        <f t="shared" si="141"/>
        <v/>
      </c>
      <c r="BP348" s="9" t="str">
        <f t="shared" si="141"/>
        <v/>
      </c>
      <c r="BQ348" s="9" t="str">
        <f t="shared" si="141"/>
        <v/>
      </c>
      <c r="BR348" s="9" t="str">
        <f t="shared" si="141"/>
        <v/>
      </c>
      <c r="BS348" s="9" t="str">
        <f t="shared" si="141"/>
        <v/>
      </c>
      <c r="BT348" s="9" t="str">
        <f t="shared" si="141"/>
        <v/>
      </c>
      <c r="BU348" s="9" t="str">
        <f t="shared" si="141"/>
        <v/>
      </c>
      <c r="BV348" s="9" t="str">
        <f t="shared" si="141"/>
        <v/>
      </c>
      <c r="BW348" s="9" t="str">
        <f t="shared" si="141"/>
        <v/>
      </c>
      <c r="BX348" s="9" t="str">
        <f t="shared" si="141"/>
        <v/>
      </c>
      <c r="BY348" s="9" t="str">
        <f t="shared" si="141"/>
        <v/>
      </c>
      <c r="BZ348" s="9" t="str">
        <f t="shared" si="141"/>
        <v/>
      </c>
    </row>
    <row r="349" spans="1:78" x14ac:dyDescent="0.25">
      <c r="A349" s="6">
        <v>595</v>
      </c>
      <c r="B349" s="3"/>
      <c r="C349" s="3"/>
      <c r="D349" s="3"/>
      <c r="E349" s="3"/>
      <c r="F349" s="3">
        <v>1</v>
      </c>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v>1</v>
      </c>
      <c r="AH349" s="7">
        <f>SUMPRODUCT(MAX((Table1[post_position])*(Table1[topic_id]=$A349)))</f>
        <v>6</v>
      </c>
      <c r="AI349" s="7" t="str">
        <f>"http://chandoo.org/forums/topic/"&amp;VLOOKUP(A349,'All Topics Data'!$A$2:$C$1243,3,FALSE)</f>
        <v>http://chandoo.org/forums/topic/need-a-formula-to-exclude-negatives</v>
      </c>
      <c r="AJ349" s="7" t="str">
        <f>LEFT(VLOOKUP(A349,'All Topics Data'!$A$2:$C$1243,2,FALSE),40)&amp;REPT("…",LEN(VLOOKUP(A349,'All Topics Data'!$A$2:$C$1243,2,FALSE))&gt;40)</f>
        <v>need a formula to exclude negatives</v>
      </c>
      <c r="AK349" s="9">
        <f t="shared" si="121"/>
        <v>0</v>
      </c>
      <c r="AL349" s="9">
        <f t="shared" si="142"/>
        <v>0</v>
      </c>
      <c r="AM349" s="9">
        <f t="shared" si="142"/>
        <v>0</v>
      </c>
      <c r="AN349" s="9">
        <f t="shared" si="142"/>
        <v>0</v>
      </c>
      <c r="AO349" s="9">
        <f t="shared" si="142"/>
        <v>1</v>
      </c>
      <c r="AP349" s="9">
        <f t="shared" si="142"/>
        <v>0</v>
      </c>
      <c r="AQ349" s="9" t="str">
        <f t="shared" si="142"/>
        <v/>
      </c>
      <c r="AR349" s="9" t="str">
        <f t="shared" si="142"/>
        <v/>
      </c>
      <c r="AS349" s="9" t="str">
        <f t="shared" si="142"/>
        <v/>
      </c>
      <c r="AT349" s="9" t="str">
        <f t="shared" si="142"/>
        <v/>
      </c>
      <c r="AU349" s="9" t="str">
        <f t="shared" si="139"/>
        <v/>
      </c>
      <c r="AV349" s="9" t="str">
        <f t="shared" si="139"/>
        <v/>
      </c>
      <c r="AW349" s="9" t="str">
        <f t="shared" si="139"/>
        <v/>
      </c>
      <c r="AX349" s="9" t="str">
        <f t="shared" si="139"/>
        <v/>
      </c>
      <c r="AY349" s="9" t="str">
        <f t="shared" si="139"/>
        <v/>
      </c>
      <c r="AZ349" s="9" t="str">
        <f t="shared" si="139"/>
        <v/>
      </c>
      <c r="BA349" s="9" t="str">
        <f t="shared" si="139"/>
        <v/>
      </c>
      <c r="BB349" s="9" t="str">
        <f t="shared" si="139"/>
        <v/>
      </c>
      <c r="BC349" s="9" t="str">
        <f t="shared" si="139"/>
        <v/>
      </c>
      <c r="BD349" s="9" t="str">
        <f t="shared" si="139"/>
        <v/>
      </c>
      <c r="BE349" s="9" t="str">
        <f t="shared" si="140"/>
        <v/>
      </c>
      <c r="BF349" s="9" t="str">
        <f t="shared" si="140"/>
        <v/>
      </c>
      <c r="BG349" s="9" t="str">
        <f t="shared" si="140"/>
        <v/>
      </c>
      <c r="BH349" s="9" t="str">
        <f t="shared" si="140"/>
        <v/>
      </c>
      <c r="BI349" s="9" t="str">
        <f t="shared" si="140"/>
        <v/>
      </c>
      <c r="BJ349" s="9" t="str">
        <f t="shared" si="140"/>
        <v/>
      </c>
      <c r="BK349" s="9" t="str">
        <f t="shared" si="140"/>
        <v/>
      </c>
      <c r="BL349" s="9" t="str">
        <f t="shared" si="140"/>
        <v/>
      </c>
      <c r="BM349" s="9" t="str">
        <f t="shared" si="140"/>
        <v/>
      </c>
      <c r="BN349" s="9" t="str">
        <f t="shared" si="140"/>
        <v/>
      </c>
      <c r="BO349" s="9" t="str">
        <f t="shared" si="141"/>
        <v/>
      </c>
      <c r="BP349" s="9" t="str">
        <f t="shared" si="141"/>
        <v/>
      </c>
      <c r="BQ349" s="9" t="str">
        <f t="shared" si="141"/>
        <v/>
      </c>
      <c r="BR349" s="9" t="str">
        <f t="shared" si="141"/>
        <v/>
      </c>
      <c r="BS349" s="9" t="str">
        <f t="shared" si="141"/>
        <v/>
      </c>
      <c r="BT349" s="9" t="str">
        <f t="shared" si="141"/>
        <v/>
      </c>
      <c r="BU349" s="9" t="str">
        <f t="shared" si="141"/>
        <v/>
      </c>
      <c r="BV349" s="9" t="str">
        <f t="shared" si="141"/>
        <v/>
      </c>
      <c r="BW349" s="9" t="str">
        <f t="shared" si="141"/>
        <v/>
      </c>
      <c r="BX349" s="9" t="str">
        <f t="shared" si="141"/>
        <v/>
      </c>
      <c r="BY349" s="9" t="str">
        <f t="shared" si="141"/>
        <v/>
      </c>
      <c r="BZ349" s="9" t="str">
        <f t="shared" si="141"/>
        <v/>
      </c>
    </row>
    <row r="350" spans="1:78" x14ac:dyDescent="0.25">
      <c r="A350" s="6">
        <v>596</v>
      </c>
      <c r="B350" s="3"/>
      <c r="C350" s="3"/>
      <c r="D350" s="3">
        <v>1</v>
      </c>
      <c r="E350" s="3">
        <v>1</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v>2</v>
      </c>
      <c r="AH350" s="7">
        <f>SUMPRODUCT(MAX((Table1[post_position])*(Table1[topic_id]=$A350)))</f>
        <v>4</v>
      </c>
      <c r="AI350" s="7" t="str">
        <f>"http://chandoo.org/forums/topic/"&amp;VLOOKUP(A350,'All Topics Data'!$A$2:$C$1243,3,FALSE)</f>
        <v>http://chandoo.org/forums/topic/check-broken-external-hyperlinks</v>
      </c>
      <c r="AJ350" s="7" t="str">
        <f>LEFT(VLOOKUP(A350,'All Topics Data'!$A$2:$C$1243,2,FALSE),40)&amp;REPT("…",LEN(VLOOKUP(A350,'All Topics Data'!$A$2:$C$1243,2,FALSE))&gt;40)</f>
        <v>Check broken external hyperlinks</v>
      </c>
      <c r="AK350" s="9">
        <f t="shared" si="121"/>
        <v>0</v>
      </c>
      <c r="AL350" s="9">
        <f t="shared" si="142"/>
        <v>0</v>
      </c>
      <c r="AM350" s="9">
        <f t="shared" si="142"/>
        <v>1</v>
      </c>
      <c r="AN350" s="9">
        <f t="shared" si="142"/>
        <v>1</v>
      </c>
      <c r="AO350" s="9" t="str">
        <f t="shared" si="142"/>
        <v/>
      </c>
      <c r="AP350" s="9" t="str">
        <f t="shared" si="142"/>
        <v/>
      </c>
      <c r="AQ350" s="9" t="str">
        <f t="shared" si="142"/>
        <v/>
      </c>
      <c r="AR350" s="9" t="str">
        <f t="shared" si="142"/>
        <v/>
      </c>
      <c r="AS350" s="9" t="str">
        <f t="shared" si="142"/>
        <v/>
      </c>
      <c r="AT350" s="9" t="str">
        <f t="shared" si="142"/>
        <v/>
      </c>
      <c r="AU350" s="9" t="str">
        <f t="shared" si="139"/>
        <v/>
      </c>
      <c r="AV350" s="9" t="str">
        <f t="shared" si="139"/>
        <v/>
      </c>
      <c r="AW350" s="9" t="str">
        <f t="shared" si="139"/>
        <v/>
      </c>
      <c r="AX350" s="9" t="str">
        <f t="shared" si="139"/>
        <v/>
      </c>
      <c r="AY350" s="9" t="str">
        <f t="shared" si="139"/>
        <v/>
      </c>
      <c r="AZ350" s="9" t="str">
        <f t="shared" si="139"/>
        <v/>
      </c>
      <c r="BA350" s="9" t="str">
        <f t="shared" si="139"/>
        <v/>
      </c>
      <c r="BB350" s="9" t="str">
        <f t="shared" si="139"/>
        <v/>
      </c>
      <c r="BC350" s="9" t="str">
        <f t="shared" si="139"/>
        <v/>
      </c>
      <c r="BD350" s="9" t="str">
        <f t="shared" si="139"/>
        <v/>
      </c>
      <c r="BE350" s="9" t="str">
        <f t="shared" si="140"/>
        <v/>
      </c>
      <c r="BF350" s="9" t="str">
        <f t="shared" si="140"/>
        <v/>
      </c>
      <c r="BG350" s="9" t="str">
        <f t="shared" si="140"/>
        <v/>
      </c>
      <c r="BH350" s="9" t="str">
        <f t="shared" si="140"/>
        <v/>
      </c>
      <c r="BI350" s="9" t="str">
        <f t="shared" si="140"/>
        <v/>
      </c>
      <c r="BJ350" s="9" t="str">
        <f t="shared" si="140"/>
        <v/>
      </c>
      <c r="BK350" s="9" t="str">
        <f t="shared" si="140"/>
        <v/>
      </c>
      <c r="BL350" s="9" t="str">
        <f t="shared" si="140"/>
        <v/>
      </c>
      <c r="BM350" s="9" t="str">
        <f t="shared" si="140"/>
        <v/>
      </c>
      <c r="BN350" s="9" t="str">
        <f t="shared" si="140"/>
        <v/>
      </c>
      <c r="BO350" s="9" t="str">
        <f t="shared" si="141"/>
        <v/>
      </c>
      <c r="BP350" s="9" t="str">
        <f t="shared" si="141"/>
        <v/>
      </c>
      <c r="BQ350" s="9" t="str">
        <f t="shared" si="141"/>
        <v/>
      </c>
      <c r="BR350" s="9" t="str">
        <f t="shared" si="141"/>
        <v/>
      </c>
      <c r="BS350" s="9" t="str">
        <f t="shared" si="141"/>
        <v/>
      </c>
      <c r="BT350" s="9" t="str">
        <f t="shared" si="141"/>
        <v/>
      </c>
      <c r="BU350" s="9" t="str">
        <f t="shared" si="141"/>
        <v/>
      </c>
      <c r="BV350" s="9" t="str">
        <f t="shared" si="141"/>
        <v/>
      </c>
      <c r="BW350" s="9" t="str">
        <f t="shared" si="141"/>
        <v/>
      </c>
      <c r="BX350" s="9" t="str">
        <f t="shared" si="141"/>
        <v/>
      </c>
      <c r="BY350" s="9" t="str">
        <f t="shared" si="141"/>
        <v/>
      </c>
      <c r="BZ350" s="9" t="str">
        <f t="shared" si="141"/>
        <v/>
      </c>
    </row>
    <row r="351" spans="1:78" x14ac:dyDescent="0.25">
      <c r="A351" s="6">
        <v>597</v>
      </c>
      <c r="B351" s="3"/>
      <c r="C351" s="3">
        <v>1</v>
      </c>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v>1</v>
      </c>
      <c r="AH351" s="7">
        <f>SUMPRODUCT(MAX((Table1[post_position])*(Table1[topic_id]=$A351)))</f>
        <v>2</v>
      </c>
      <c r="AI351" s="7" t="str">
        <f>"http://chandoo.org/forums/topic/"&amp;VLOOKUP(A351,'All Topics Data'!$A$2:$C$1243,3,FALSE)</f>
        <v>http://chandoo.org/forums/topic/formula-construction</v>
      </c>
      <c r="AJ351" s="7" t="str">
        <f>LEFT(VLOOKUP(A351,'All Topics Data'!$A$2:$C$1243,2,FALSE),40)&amp;REPT("…",LEN(VLOOKUP(A351,'All Topics Data'!$A$2:$C$1243,2,FALSE))&gt;40)</f>
        <v>Formula construction</v>
      </c>
      <c r="AK351" s="9">
        <f t="shared" si="121"/>
        <v>0</v>
      </c>
      <c r="AL351" s="9">
        <f t="shared" si="142"/>
        <v>1</v>
      </c>
      <c r="AM351" s="9" t="str">
        <f t="shared" si="142"/>
        <v/>
      </c>
      <c r="AN351" s="9" t="str">
        <f t="shared" si="142"/>
        <v/>
      </c>
      <c r="AO351" s="9" t="str">
        <f t="shared" si="142"/>
        <v/>
      </c>
      <c r="AP351" s="9" t="str">
        <f t="shared" si="142"/>
        <v/>
      </c>
      <c r="AQ351" s="9" t="str">
        <f t="shared" si="142"/>
        <v/>
      </c>
      <c r="AR351" s="9" t="str">
        <f t="shared" si="142"/>
        <v/>
      </c>
      <c r="AS351" s="9" t="str">
        <f t="shared" si="142"/>
        <v/>
      </c>
      <c r="AT351" s="9" t="str">
        <f t="shared" si="142"/>
        <v/>
      </c>
      <c r="AU351" s="9" t="str">
        <f t="shared" si="139"/>
        <v/>
      </c>
      <c r="AV351" s="9" t="str">
        <f t="shared" si="139"/>
        <v/>
      </c>
      <c r="AW351" s="9" t="str">
        <f t="shared" si="139"/>
        <v/>
      </c>
      <c r="AX351" s="9" t="str">
        <f t="shared" si="139"/>
        <v/>
      </c>
      <c r="AY351" s="9" t="str">
        <f t="shared" si="139"/>
        <v/>
      </c>
      <c r="AZ351" s="9" t="str">
        <f t="shared" si="139"/>
        <v/>
      </c>
      <c r="BA351" s="9" t="str">
        <f t="shared" si="139"/>
        <v/>
      </c>
      <c r="BB351" s="9" t="str">
        <f t="shared" si="139"/>
        <v/>
      </c>
      <c r="BC351" s="9" t="str">
        <f t="shared" si="139"/>
        <v/>
      </c>
      <c r="BD351" s="9" t="str">
        <f t="shared" si="139"/>
        <v/>
      </c>
      <c r="BE351" s="9" t="str">
        <f t="shared" si="140"/>
        <v/>
      </c>
      <c r="BF351" s="9" t="str">
        <f t="shared" si="140"/>
        <v/>
      </c>
      <c r="BG351" s="9" t="str">
        <f t="shared" si="140"/>
        <v/>
      </c>
      <c r="BH351" s="9" t="str">
        <f t="shared" si="140"/>
        <v/>
      </c>
      <c r="BI351" s="9" t="str">
        <f t="shared" si="140"/>
        <v/>
      </c>
      <c r="BJ351" s="9" t="str">
        <f t="shared" si="140"/>
        <v/>
      </c>
      <c r="BK351" s="9" t="str">
        <f t="shared" si="140"/>
        <v/>
      </c>
      <c r="BL351" s="9" t="str">
        <f t="shared" si="140"/>
        <v/>
      </c>
      <c r="BM351" s="9" t="str">
        <f t="shared" si="140"/>
        <v/>
      </c>
      <c r="BN351" s="9" t="str">
        <f t="shared" si="140"/>
        <v/>
      </c>
      <c r="BO351" s="9" t="str">
        <f t="shared" si="141"/>
        <v/>
      </c>
      <c r="BP351" s="9" t="str">
        <f t="shared" si="141"/>
        <v/>
      </c>
      <c r="BQ351" s="9" t="str">
        <f t="shared" si="141"/>
        <v/>
      </c>
      <c r="BR351" s="9" t="str">
        <f t="shared" si="141"/>
        <v/>
      </c>
      <c r="BS351" s="9" t="str">
        <f t="shared" si="141"/>
        <v/>
      </c>
      <c r="BT351" s="9" t="str">
        <f t="shared" si="141"/>
        <v/>
      </c>
      <c r="BU351" s="9" t="str">
        <f t="shared" si="141"/>
        <v/>
      </c>
      <c r="BV351" s="9" t="str">
        <f t="shared" si="141"/>
        <v/>
      </c>
      <c r="BW351" s="9" t="str">
        <f t="shared" si="141"/>
        <v/>
      </c>
      <c r="BX351" s="9" t="str">
        <f t="shared" si="141"/>
        <v/>
      </c>
      <c r="BY351" s="9" t="str">
        <f t="shared" si="141"/>
        <v/>
      </c>
      <c r="BZ351" s="9" t="str">
        <f t="shared" si="141"/>
        <v/>
      </c>
    </row>
    <row r="352" spans="1:78" x14ac:dyDescent="0.25">
      <c r="A352" s="6">
        <v>598</v>
      </c>
      <c r="B352" s="3"/>
      <c r="C352" s="3">
        <v>1</v>
      </c>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v>1</v>
      </c>
      <c r="AH352" s="7">
        <f>SUMPRODUCT(MAX((Table1[post_position])*(Table1[topic_id]=$A352)))</f>
        <v>2</v>
      </c>
      <c r="AI352" s="7" t="str">
        <f>"http://chandoo.org/forums/topic/"&amp;VLOOKUP(A352,'All Topics Data'!$A$2:$C$1243,3,FALSE)</f>
        <v>http://chandoo.org/forums/topic/password-protect-sheets-in-a-workbook</v>
      </c>
      <c r="AJ352" s="7" t="str">
        <f>LEFT(VLOOKUP(A352,'All Topics Data'!$A$2:$C$1243,2,FALSE),40)&amp;REPT("…",LEN(VLOOKUP(A352,'All Topics Data'!$A$2:$C$1243,2,FALSE))&gt;40)</f>
        <v>Password Protect Sheets in a workbook</v>
      </c>
      <c r="AK352" s="9">
        <f t="shared" si="121"/>
        <v>0</v>
      </c>
      <c r="AL352" s="9">
        <f t="shared" si="142"/>
        <v>1</v>
      </c>
      <c r="AM352" s="9" t="str">
        <f t="shared" si="142"/>
        <v/>
      </c>
      <c r="AN352" s="9" t="str">
        <f t="shared" si="142"/>
        <v/>
      </c>
      <c r="AO352" s="9" t="str">
        <f t="shared" si="142"/>
        <v/>
      </c>
      <c r="AP352" s="9" t="str">
        <f t="shared" si="142"/>
        <v/>
      </c>
      <c r="AQ352" s="9" t="str">
        <f t="shared" si="142"/>
        <v/>
      </c>
      <c r="AR352" s="9" t="str">
        <f t="shared" si="142"/>
        <v/>
      </c>
      <c r="AS352" s="9" t="str">
        <f t="shared" si="142"/>
        <v/>
      </c>
      <c r="AT352" s="9" t="str">
        <f t="shared" si="142"/>
        <v/>
      </c>
      <c r="AU352" s="9" t="str">
        <f t="shared" ref="AU352:BD361" si="143">IF(AU$4&lt;=$AH352,IFERROR(GETPIVOTDATA("Hui Reply?",$A$4,"topic_id",$A352,"post_position",AU$4),0),"")</f>
        <v/>
      </c>
      <c r="AV352" s="9" t="str">
        <f t="shared" si="143"/>
        <v/>
      </c>
      <c r="AW352" s="9" t="str">
        <f t="shared" si="143"/>
        <v/>
      </c>
      <c r="AX352" s="9" t="str">
        <f t="shared" si="143"/>
        <v/>
      </c>
      <c r="AY352" s="9" t="str">
        <f t="shared" si="143"/>
        <v/>
      </c>
      <c r="AZ352" s="9" t="str">
        <f t="shared" si="143"/>
        <v/>
      </c>
      <c r="BA352" s="9" t="str">
        <f t="shared" si="143"/>
        <v/>
      </c>
      <c r="BB352" s="9" t="str">
        <f t="shared" si="143"/>
        <v/>
      </c>
      <c r="BC352" s="9" t="str">
        <f t="shared" si="143"/>
        <v/>
      </c>
      <c r="BD352" s="9" t="str">
        <f t="shared" si="143"/>
        <v/>
      </c>
      <c r="BE352" s="9" t="str">
        <f t="shared" ref="BE352:BN361" si="144">IF(BE$4&lt;=$AH352,IFERROR(GETPIVOTDATA("Hui Reply?",$A$4,"topic_id",$A352,"post_position",BE$4),0),"")</f>
        <v/>
      </c>
      <c r="BF352" s="9" t="str">
        <f t="shared" si="144"/>
        <v/>
      </c>
      <c r="BG352" s="9" t="str">
        <f t="shared" si="144"/>
        <v/>
      </c>
      <c r="BH352" s="9" t="str">
        <f t="shared" si="144"/>
        <v/>
      </c>
      <c r="BI352" s="9" t="str">
        <f t="shared" si="144"/>
        <v/>
      </c>
      <c r="BJ352" s="9" t="str">
        <f t="shared" si="144"/>
        <v/>
      </c>
      <c r="BK352" s="9" t="str">
        <f t="shared" si="144"/>
        <v/>
      </c>
      <c r="BL352" s="9" t="str">
        <f t="shared" si="144"/>
        <v/>
      </c>
      <c r="BM352" s="9" t="str">
        <f t="shared" si="144"/>
        <v/>
      </c>
      <c r="BN352" s="9" t="str">
        <f t="shared" si="144"/>
        <v/>
      </c>
      <c r="BO352" s="9" t="str">
        <f t="shared" ref="BO352:BZ361" si="145">IF(BO$4&lt;=$AH352,IFERROR(GETPIVOTDATA("Hui Reply?",$A$4,"topic_id",$A352,"post_position",BO$4),0),"")</f>
        <v/>
      </c>
      <c r="BP352" s="9" t="str">
        <f t="shared" si="145"/>
        <v/>
      </c>
      <c r="BQ352" s="9" t="str">
        <f t="shared" si="145"/>
        <v/>
      </c>
      <c r="BR352" s="9" t="str">
        <f t="shared" si="145"/>
        <v/>
      </c>
      <c r="BS352" s="9" t="str">
        <f t="shared" si="145"/>
        <v/>
      </c>
      <c r="BT352" s="9" t="str">
        <f t="shared" si="145"/>
        <v/>
      </c>
      <c r="BU352" s="9" t="str">
        <f t="shared" si="145"/>
        <v/>
      </c>
      <c r="BV352" s="9" t="str">
        <f t="shared" si="145"/>
        <v/>
      </c>
      <c r="BW352" s="9" t="str">
        <f t="shared" si="145"/>
        <v/>
      </c>
      <c r="BX352" s="9" t="str">
        <f t="shared" si="145"/>
        <v/>
      </c>
      <c r="BY352" s="9" t="str">
        <f t="shared" si="145"/>
        <v/>
      </c>
      <c r="BZ352" s="9" t="str">
        <f t="shared" si="145"/>
        <v/>
      </c>
    </row>
    <row r="353" spans="1:78" x14ac:dyDescent="0.25">
      <c r="A353" s="6">
        <v>599</v>
      </c>
      <c r="B353" s="3"/>
      <c r="C353" s="3">
        <v>1</v>
      </c>
      <c r="D353" s="3"/>
      <c r="E353" s="3"/>
      <c r="F353" s="3"/>
      <c r="G353" s="3">
        <v>1</v>
      </c>
      <c r="H353" s="3"/>
      <c r="I353" s="3">
        <v>1</v>
      </c>
      <c r="J353" s="3"/>
      <c r="K353" s="3"/>
      <c r="L353" s="3"/>
      <c r="M353" s="3"/>
      <c r="N353" s="3"/>
      <c r="O353" s="3"/>
      <c r="P353" s="3"/>
      <c r="Q353" s="3"/>
      <c r="R353" s="3"/>
      <c r="S353" s="3"/>
      <c r="T353" s="3"/>
      <c r="U353" s="3"/>
      <c r="V353" s="3"/>
      <c r="W353" s="3"/>
      <c r="X353" s="3"/>
      <c r="Y353" s="3"/>
      <c r="Z353" s="3"/>
      <c r="AA353" s="3"/>
      <c r="AB353" s="3"/>
      <c r="AC353" s="3"/>
      <c r="AD353" s="3"/>
      <c r="AE353" s="3"/>
      <c r="AF353" s="3">
        <v>3</v>
      </c>
      <c r="AH353" s="7">
        <f>SUMPRODUCT(MAX((Table1[post_position])*(Table1[topic_id]=$A353)))</f>
        <v>8</v>
      </c>
      <c r="AI353" s="7" t="str">
        <f>"http://chandoo.org/forums/topic/"&amp;VLOOKUP(A353,'All Topics Data'!$A$2:$C$1243,3,FALSE)</f>
        <v>http://chandoo.org/forums/topic/automatting-tabulation-switching-between-worksheet-tabs-automatically</v>
      </c>
      <c r="AJ353" s="7" t="str">
        <f>LEFT(VLOOKUP(A353,'All Topics Data'!$A$2:$C$1243,2,FALSE),40)&amp;REPT("…",LEN(VLOOKUP(A353,'All Topics Data'!$A$2:$C$1243,2,FALSE))&gt;40)</f>
        <v>Automatting Tabulation - Switching betwe…</v>
      </c>
      <c r="AK353" s="9">
        <f t="shared" si="121"/>
        <v>0</v>
      </c>
      <c r="AL353" s="9">
        <f t="shared" ref="AL353:AT362" si="146">IF(AL$4&lt;=$AH353,IFERROR(GETPIVOTDATA("Hui Reply?",$A$4,"topic_id",$A353,"post_position",AL$4),0),"")</f>
        <v>1</v>
      </c>
      <c r="AM353" s="9">
        <f t="shared" si="146"/>
        <v>0</v>
      </c>
      <c r="AN353" s="9">
        <f t="shared" si="146"/>
        <v>0</v>
      </c>
      <c r="AO353" s="9">
        <f t="shared" si="146"/>
        <v>0</v>
      </c>
      <c r="AP353" s="9">
        <f t="shared" si="146"/>
        <v>1</v>
      </c>
      <c r="AQ353" s="9">
        <f t="shared" si="146"/>
        <v>0</v>
      </c>
      <c r="AR353" s="9">
        <f t="shared" si="146"/>
        <v>1</v>
      </c>
      <c r="AS353" s="9" t="str">
        <f t="shared" si="146"/>
        <v/>
      </c>
      <c r="AT353" s="9" t="str">
        <f t="shared" si="146"/>
        <v/>
      </c>
      <c r="AU353" s="9" t="str">
        <f t="shared" si="143"/>
        <v/>
      </c>
      <c r="AV353" s="9" t="str">
        <f t="shared" si="143"/>
        <v/>
      </c>
      <c r="AW353" s="9" t="str">
        <f t="shared" si="143"/>
        <v/>
      </c>
      <c r="AX353" s="9" t="str">
        <f t="shared" si="143"/>
        <v/>
      </c>
      <c r="AY353" s="9" t="str">
        <f t="shared" si="143"/>
        <v/>
      </c>
      <c r="AZ353" s="9" t="str">
        <f t="shared" si="143"/>
        <v/>
      </c>
      <c r="BA353" s="9" t="str">
        <f t="shared" si="143"/>
        <v/>
      </c>
      <c r="BB353" s="9" t="str">
        <f t="shared" si="143"/>
        <v/>
      </c>
      <c r="BC353" s="9" t="str">
        <f t="shared" si="143"/>
        <v/>
      </c>
      <c r="BD353" s="9" t="str">
        <f t="shared" si="143"/>
        <v/>
      </c>
      <c r="BE353" s="9" t="str">
        <f t="shared" si="144"/>
        <v/>
      </c>
      <c r="BF353" s="9" t="str">
        <f t="shared" si="144"/>
        <v/>
      </c>
      <c r="BG353" s="9" t="str">
        <f t="shared" si="144"/>
        <v/>
      </c>
      <c r="BH353" s="9" t="str">
        <f t="shared" si="144"/>
        <v/>
      </c>
      <c r="BI353" s="9" t="str">
        <f t="shared" si="144"/>
        <v/>
      </c>
      <c r="BJ353" s="9" t="str">
        <f t="shared" si="144"/>
        <v/>
      </c>
      <c r="BK353" s="9" t="str">
        <f t="shared" si="144"/>
        <v/>
      </c>
      <c r="BL353" s="9" t="str">
        <f t="shared" si="144"/>
        <v/>
      </c>
      <c r="BM353" s="9" t="str">
        <f t="shared" si="144"/>
        <v/>
      </c>
      <c r="BN353" s="9" t="str">
        <f t="shared" si="144"/>
        <v/>
      </c>
      <c r="BO353" s="9" t="str">
        <f t="shared" si="145"/>
        <v/>
      </c>
      <c r="BP353" s="9" t="str">
        <f t="shared" si="145"/>
        <v/>
      </c>
      <c r="BQ353" s="9" t="str">
        <f t="shared" si="145"/>
        <v/>
      </c>
      <c r="BR353" s="9" t="str">
        <f t="shared" si="145"/>
        <v/>
      </c>
      <c r="BS353" s="9" t="str">
        <f t="shared" si="145"/>
        <v/>
      </c>
      <c r="BT353" s="9" t="str">
        <f t="shared" si="145"/>
        <v/>
      </c>
      <c r="BU353" s="9" t="str">
        <f t="shared" si="145"/>
        <v/>
      </c>
      <c r="BV353" s="9" t="str">
        <f t="shared" si="145"/>
        <v/>
      </c>
      <c r="BW353" s="9" t="str">
        <f t="shared" si="145"/>
        <v/>
      </c>
      <c r="BX353" s="9" t="str">
        <f t="shared" si="145"/>
        <v/>
      </c>
      <c r="BY353" s="9" t="str">
        <f t="shared" si="145"/>
        <v/>
      </c>
      <c r="BZ353" s="9" t="str">
        <f t="shared" si="145"/>
        <v/>
      </c>
    </row>
    <row r="354" spans="1:78" x14ac:dyDescent="0.25">
      <c r="A354" s="6">
        <v>601</v>
      </c>
      <c r="B354" s="3"/>
      <c r="C354" s="3">
        <v>1</v>
      </c>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v>1</v>
      </c>
      <c r="AH354" s="7">
        <f>SUMPRODUCT(MAX((Table1[post_position])*(Table1[topic_id]=$A354)))</f>
        <v>3</v>
      </c>
      <c r="AI354" s="7" t="str">
        <f>"http://chandoo.org/forums/topic/"&amp;VLOOKUP(A354,'All Topics Data'!$A$2:$C$1243,3,FALSE)</f>
        <v>http://chandoo.org/forums/topic/form-controls-in-excel</v>
      </c>
      <c r="AJ354" s="7" t="str">
        <f>LEFT(VLOOKUP(A354,'All Topics Data'!$A$2:$C$1243,2,FALSE),40)&amp;REPT("…",LEN(VLOOKUP(A354,'All Topics Data'!$A$2:$C$1243,2,FALSE))&gt;40)</f>
        <v>Form Controls in Excel</v>
      </c>
      <c r="AK354" s="9">
        <f t="shared" si="121"/>
        <v>0</v>
      </c>
      <c r="AL354" s="9">
        <f t="shared" si="146"/>
        <v>1</v>
      </c>
      <c r="AM354" s="9">
        <f t="shared" si="146"/>
        <v>0</v>
      </c>
      <c r="AN354" s="9" t="str">
        <f t="shared" si="146"/>
        <v/>
      </c>
      <c r="AO354" s="9" t="str">
        <f t="shared" si="146"/>
        <v/>
      </c>
      <c r="AP354" s="9" t="str">
        <f t="shared" si="146"/>
        <v/>
      </c>
      <c r="AQ354" s="9" t="str">
        <f t="shared" si="146"/>
        <v/>
      </c>
      <c r="AR354" s="9" t="str">
        <f t="shared" si="146"/>
        <v/>
      </c>
      <c r="AS354" s="9" t="str">
        <f t="shared" si="146"/>
        <v/>
      </c>
      <c r="AT354" s="9" t="str">
        <f t="shared" si="146"/>
        <v/>
      </c>
      <c r="AU354" s="9" t="str">
        <f t="shared" si="143"/>
        <v/>
      </c>
      <c r="AV354" s="9" t="str">
        <f t="shared" si="143"/>
        <v/>
      </c>
      <c r="AW354" s="9" t="str">
        <f t="shared" si="143"/>
        <v/>
      </c>
      <c r="AX354" s="9" t="str">
        <f t="shared" si="143"/>
        <v/>
      </c>
      <c r="AY354" s="9" t="str">
        <f t="shared" si="143"/>
        <v/>
      </c>
      <c r="AZ354" s="9" t="str">
        <f t="shared" si="143"/>
        <v/>
      </c>
      <c r="BA354" s="9" t="str">
        <f t="shared" si="143"/>
        <v/>
      </c>
      <c r="BB354" s="9" t="str">
        <f t="shared" si="143"/>
        <v/>
      </c>
      <c r="BC354" s="9" t="str">
        <f t="shared" si="143"/>
        <v/>
      </c>
      <c r="BD354" s="9" t="str">
        <f t="shared" si="143"/>
        <v/>
      </c>
      <c r="BE354" s="9" t="str">
        <f t="shared" si="144"/>
        <v/>
      </c>
      <c r="BF354" s="9" t="str">
        <f t="shared" si="144"/>
        <v/>
      </c>
      <c r="BG354" s="9" t="str">
        <f t="shared" si="144"/>
        <v/>
      </c>
      <c r="BH354" s="9" t="str">
        <f t="shared" si="144"/>
        <v/>
      </c>
      <c r="BI354" s="9" t="str">
        <f t="shared" si="144"/>
        <v/>
      </c>
      <c r="BJ354" s="9" t="str">
        <f t="shared" si="144"/>
        <v/>
      </c>
      <c r="BK354" s="9" t="str">
        <f t="shared" si="144"/>
        <v/>
      </c>
      <c r="BL354" s="9" t="str">
        <f t="shared" si="144"/>
        <v/>
      </c>
      <c r="BM354" s="9" t="str">
        <f t="shared" si="144"/>
        <v/>
      </c>
      <c r="BN354" s="9" t="str">
        <f t="shared" si="144"/>
        <v/>
      </c>
      <c r="BO354" s="9" t="str">
        <f t="shared" si="145"/>
        <v/>
      </c>
      <c r="BP354" s="9" t="str">
        <f t="shared" si="145"/>
        <v/>
      </c>
      <c r="BQ354" s="9" t="str">
        <f t="shared" si="145"/>
        <v/>
      </c>
      <c r="BR354" s="9" t="str">
        <f t="shared" si="145"/>
        <v/>
      </c>
      <c r="BS354" s="9" t="str">
        <f t="shared" si="145"/>
        <v/>
      </c>
      <c r="BT354" s="9" t="str">
        <f t="shared" si="145"/>
        <v/>
      </c>
      <c r="BU354" s="9" t="str">
        <f t="shared" si="145"/>
        <v/>
      </c>
      <c r="BV354" s="9" t="str">
        <f t="shared" si="145"/>
        <v/>
      </c>
      <c r="BW354" s="9" t="str">
        <f t="shared" si="145"/>
        <v/>
      </c>
      <c r="BX354" s="9" t="str">
        <f t="shared" si="145"/>
        <v/>
      </c>
      <c r="BY354" s="9" t="str">
        <f t="shared" si="145"/>
        <v/>
      </c>
      <c r="BZ354" s="9" t="str">
        <f t="shared" si="145"/>
        <v/>
      </c>
    </row>
    <row r="355" spans="1:78" x14ac:dyDescent="0.25">
      <c r="A355" s="6">
        <v>603</v>
      </c>
      <c r="B355" s="3"/>
      <c r="C355" s="3"/>
      <c r="D355" s="3">
        <v>1</v>
      </c>
      <c r="E355" s="3"/>
      <c r="F355" s="3"/>
      <c r="G355" s="3">
        <v>1</v>
      </c>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v>2</v>
      </c>
      <c r="AH355" s="7">
        <f>SUMPRODUCT(MAX((Table1[post_position])*(Table1[topic_id]=$A355)))</f>
        <v>6</v>
      </c>
      <c r="AI355" s="7" t="str">
        <f>"http://chandoo.org/forums/topic/"&amp;VLOOKUP(A355,'All Topics Data'!$A$2:$C$1243,3,FALSE)</f>
        <v>http://chandoo.org/forums/topic/creation-of-an-efficient-frontier-using-excel</v>
      </c>
      <c r="AJ355" s="7" t="str">
        <f>LEFT(VLOOKUP(A355,'All Topics Data'!$A$2:$C$1243,2,FALSE),40)&amp;REPT("…",LEN(VLOOKUP(A355,'All Topics Data'!$A$2:$C$1243,2,FALSE))&gt;40)</f>
        <v>Creation of an efficient frontier using …</v>
      </c>
      <c r="AK355" s="9">
        <f t="shared" si="121"/>
        <v>0</v>
      </c>
      <c r="AL355" s="9">
        <f t="shared" si="146"/>
        <v>0</v>
      </c>
      <c r="AM355" s="9">
        <f t="shared" si="146"/>
        <v>1</v>
      </c>
      <c r="AN355" s="9">
        <f t="shared" si="146"/>
        <v>0</v>
      </c>
      <c r="AO355" s="9">
        <f t="shared" si="146"/>
        <v>0</v>
      </c>
      <c r="AP355" s="9">
        <f t="shared" si="146"/>
        <v>1</v>
      </c>
      <c r="AQ355" s="9" t="str">
        <f t="shared" si="146"/>
        <v/>
      </c>
      <c r="AR355" s="9" t="str">
        <f t="shared" si="146"/>
        <v/>
      </c>
      <c r="AS355" s="9" t="str">
        <f t="shared" si="146"/>
        <v/>
      </c>
      <c r="AT355" s="9" t="str">
        <f t="shared" si="146"/>
        <v/>
      </c>
      <c r="AU355" s="9" t="str">
        <f t="shared" si="143"/>
        <v/>
      </c>
      <c r="AV355" s="9" t="str">
        <f t="shared" si="143"/>
        <v/>
      </c>
      <c r="AW355" s="9" t="str">
        <f t="shared" si="143"/>
        <v/>
      </c>
      <c r="AX355" s="9" t="str">
        <f t="shared" si="143"/>
        <v/>
      </c>
      <c r="AY355" s="9" t="str">
        <f t="shared" si="143"/>
        <v/>
      </c>
      <c r="AZ355" s="9" t="str">
        <f t="shared" si="143"/>
        <v/>
      </c>
      <c r="BA355" s="9" t="str">
        <f t="shared" si="143"/>
        <v/>
      </c>
      <c r="BB355" s="9" t="str">
        <f t="shared" si="143"/>
        <v/>
      </c>
      <c r="BC355" s="9" t="str">
        <f t="shared" si="143"/>
        <v/>
      </c>
      <c r="BD355" s="9" t="str">
        <f t="shared" si="143"/>
        <v/>
      </c>
      <c r="BE355" s="9" t="str">
        <f t="shared" si="144"/>
        <v/>
      </c>
      <c r="BF355" s="9" t="str">
        <f t="shared" si="144"/>
        <v/>
      </c>
      <c r="BG355" s="9" t="str">
        <f t="shared" si="144"/>
        <v/>
      </c>
      <c r="BH355" s="9" t="str">
        <f t="shared" si="144"/>
        <v/>
      </c>
      <c r="BI355" s="9" t="str">
        <f t="shared" si="144"/>
        <v/>
      </c>
      <c r="BJ355" s="9" t="str">
        <f t="shared" si="144"/>
        <v/>
      </c>
      <c r="BK355" s="9" t="str">
        <f t="shared" si="144"/>
        <v/>
      </c>
      <c r="BL355" s="9" t="str">
        <f t="shared" si="144"/>
        <v/>
      </c>
      <c r="BM355" s="9" t="str">
        <f t="shared" si="144"/>
        <v/>
      </c>
      <c r="BN355" s="9" t="str">
        <f t="shared" si="144"/>
        <v/>
      </c>
      <c r="BO355" s="9" t="str">
        <f t="shared" si="145"/>
        <v/>
      </c>
      <c r="BP355" s="9" t="str">
        <f t="shared" si="145"/>
        <v/>
      </c>
      <c r="BQ355" s="9" t="str">
        <f t="shared" si="145"/>
        <v/>
      </c>
      <c r="BR355" s="9" t="str">
        <f t="shared" si="145"/>
        <v/>
      </c>
      <c r="BS355" s="9" t="str">
        <f t="shared" si="145"/>
        <v/>
      </c>
      <c r="BT355" s="9" t="str">
        <f t="shared" si="145"/>
        <v/>
      </c>
      <c r="BU355" s="9" t="str">
        <f t="shared" si="145"/>
        <v/>
      </c>
      <c r="BV355" s="9" t="str">
        <f t="shared" si="145"/>
        <v/>
      </c>
      <c r="BW355" s="9" t="str">
        <f t="shared" si="145"/>
        <v/>
      </c>
      <c r="BX355" s="9" t="str">
        <f t="shared" si="145"/>
        <v/>
      </c>
      <c r="BY355" s="9" t="str">
        <f t="shared" si="145"/>
        <v/>
      </c>
      <c r="BZ355" s="9" t="str">
        <f t="shared" si="145"/>
        <v/>
      </c>
    </row>
    <row r="356" spans="1:78" x14ac:dyDescent="0.25">
      <c r="A356" s="6">
        <v>604</v>
      </c>
      <c r="B356" s="3"/>
      <c r="C356" s="3">
        <v>1</v>
      </c>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v>1</v>
      </c>
      <c r="AH356" s="7">
        <f>SUMPRODUCT(MAX((Table1[post_position])*(Table1[topic_id]=$A356)))</f>
        <v>2</v>
      </c>
      <c r="AI356" s="7" t="str">
        <f>"http://chandoo.org/forums/topic/"&amp;VLOOKUP(A356,'All Topics Data'!$A$2:$C$1243,3,FALSE)</f>
        <v>http://chandoo.org/forums/topic/default-currency-format</v>
      </c>
      <c r="AJ356" s="7" t="str">
        <f>LEFT(VLOOKUP(A356,'All Topics Data'!$A$2:$C$1243,2,FALSE),40)&amp;REPT("…",LEN(VLOOKUP(A356,'All Topics Data'!$A$2:$C$1243,2,FALSE))&gt;40)</f>
        <v>Default Currency Format</v>
      </c>
      <c r="AK356" s="9">
        <f t="shared" si="121"/>
        <v>0</v>
      </c>
      <c r="AL356" s="9">
        <f t="shared" si="146"/>
        <v>1</v>
      </c>
      <c r="AM356" s="9" t="str">
        <f t="shared" si="146"/>
        <v/>
      </c>
      <c r="AN356" s="9" t="str">
        <f t="shared" si="146"/>
        <v/>
      </c>
      <c r="AO356" s="9" t="str">
        <f t="shared" si="146"/>
        <v/>
      </c>
      <c r="AP356" s="9" t="str">
        <f t="shared" si="146"/>
        <v/>
      </c>
      <c r="AQ356" s="9" t="str">
        <f t="shared" si="146"/>
        <v/>
      </c>
      <c r="AR356" s="9" t="str">
        <f t="shared" si="146"/>
        <v/>
      </c>
      <c r="AS356" s="9" t="str">
        <f t="shared" si="146"/>
        <v/>
      </c>
      <c r="AT356" s="9" t="str">
        <f t="shared" si="146"/>
        <v/>
      </c>
      <c r="AU356" s="9" t="str">
        <f t="shared" si="143"/>
        <v/>
      </c>
      <c r="AV356" s="9" t="str">
        <f t="shared" si="143"/>
        <v/>
      </c>
      <c r="AW356" s="9" t="str">
        <f t="shared" si="143"/>
        <v/>
      </c>
      <c r="AX356" s="9" t="str">
        <f t="shared" si="143"/>
        <v/>
      </c>
      <c r="AY356" s="9" t="str">
        <f t="shared" si="143"/>
        <v/>
      </c>
      <c r="AZ356" s="9" t="str">
        <f t="shared" si="143"/>
        <v/>
      </c>
      <c r="BA356" s="9" t="str">
        <f t="shared" si="143"/>
        <v/>
      </c>
      <c r="BB356" s="9" t="str">
        <f t="shared" si="143"/>
        <v/>
      </c>
      <c r="BC356" s="9" t="str">
        <f t="shared" si="143"/>
        <v/>
      </c>
      <c r="BD356" s="9" t="str">
        <f t="shared" si="143"/>
        <v/>
      </c>
      <c r="BE356" s="9" t="str">
        <f t="shared" si="144"/>
        <v/>
      </c>
      <c r="BF356" s="9" t="str">
        <f t="shared" si="144"/>
        <v/>
      </c>
      <c r="BG356" s="9" t="str">
        <f t="shared" si="144"/>
        <v/>
      </c>
      <c r="BH356" s="9" t="str">
        <f t="shared" si="144"/>
        <v/>
      </c>
      <c r="BI356" s="9" t="str">
        <f t="shared" si="144"/>
        <v/>
      </c>
      <c r="BJ356" s="9" t="str">
        <f t="shared" si="144"/>
        <v/>
      </c>
      <c r="BK356" s="9" t="str">
        <f t="shared" si="144"/>
        <v/>
      </c>
      <c r="BL356" s="9" t="str">
        <f t="shared" si="144"/>
        <v/>
      </c>
      <c r="BM356" s="9" t="str">
        <f t="shared" si="144"/>
        <v/>
      </c>
      <c r="BN356" s="9" t="str">
        <f t="shared" si="144"/>
        <v/>
      </c>
      <c r="BO356" s="9" t="str">
        <f t="shared" si="145"/>
        <v/>
      </c>
      <c r="BP356" s="9" t="str">
        <f t="shared" si="145"/>
        <v/>
      </c>
      <c r="BQ356" s="9" t="str">
        <f t="shared" si="145"/>
        <v/>
      </c>
      <c r="BR356" s="9" t="str">
        <f t="shared" si="145"/>
        <v/>
      </c>
      <c r="BS356" s="9" t="str">
        <f t="shared" si="145"/>
        <v/>
      </c>
      <c r="BT356" s="9" t="str">
        <f t="shared" si="145"/>
        <v/>
      </c>
      <c r="BU356" s="9" t="str">
        <f t="shared" si="145"/>
        <v/>
      </c>
      <c r="BV356" s="9" t="str">
        <f t="shared" si="145"/>
        <v/>
      </c>
      <c r="BW356" s="9" t="str">
        <f t="shared" si="145"/>
        <v/>
      </c>
      <c r="BX356" s="9" t="str">
        <f t="shared" si="145"/>
        <v/>
      </c>
      <c r="BY356" s="9" t="str">
        <f t="shared" si="145"/>
        <v/>
      </c>
      <c r="BZ356" s="9" t="str">
        <f t="shared" si="145"/>
        <v/>
      </c>
    </row>
    <row r="357" spans="1:78" x14ac:dyDescent="0.25">
      <c r="A357" s="6">
        <v>605</v>
      </c>
      <c r="B357" s="3"/>
      <c r="C357" s="3">
        <v>1</v>
      </c>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v>1</v>
      </c>
      <c r="AH357" s="7">
        <f>SUMPRODUCT(MAX((Table1[post_position])*(Table1[topic_id]=$A357)))</f>
        <v>2</v>
      </c>
      <c r="AI357" s="7" t="str">
        <f>"http://chandoo.org/forums/topic/"&amp;VLOOKUP(A357,'All Topics Data'!$A$2:$C$1243,3,FALSE)</f>
        <v>http://chandoo.org/forums/topic/custom-format-for-indian-currency</v>
      </c>
      <c r="AJ357" s="7" t="str">
        <f>LEFT(VLOOKUP(A357,'All Topics Data'!$A$2:$C$1243,2,FALSE),40)&amp;REPT("…",LEN(VLOOKUP(A357,'All Topics Data'!$A$2:$C$1243,2,FALSE))&gt;40)</f>
        <v>Custom Format for Indian Currency</v>
      </c>
      <c r="AK357" s="9">
        <f t="shared" ref="AK357:AK420" si="147">IF(AK$4&lt;=$AH357,IFERROR(GETPIVOTDATA("Hui Reply?",$A$4,"topic_id",$A357,"post_position",AK$4),0),"")</f>
        <v>0</v>
      </c>
      <c r="AL357" s="9">
        <f t="shared" si="146"/>
        <v>1</v>
      </c>
      <c r="AM357" s="9" t="str">
        <f t="shared" si="146"/>
        <v/>
      </c>
      <c r="AN357" s="9" t="str">
        <f t="shared" si="146"/>
        <v/>
      </c>
      <c r="AO357" s="9" t="str">
        <f t="shared" si="146"/>
        <v/>
      </c>
      <c r="AP357" s="9" t="str">
        <f t="shared" si="146"/>
        <v/>
      </c>
      <c r="AQ357" s="9" t="str">
        <f t="shared" si="146"/>
        <v/>
      </c>
      <c r="AR357" s="9" t="str">
        <f t="shared" si="146"/>
        <v/>
      </c>
      <c r="AS357" s="9" t="str">
        <f t="shared" si="146"/>
        <v/>
      </c>
      <c r="AT357" s="9" t="str">
        <f t="shared" si="146"/>
        <v/>
      </c>
      <c r="AU357" s="9" t="str">
        <f t="shared" si="143"/>
        <v/>
      </c>
      <c r="AV357" s="9" t="str">
        <f t="shared" si="143"/>
        <v/>
      </c>
      <c r="AW357" s="9" t="str">
        <f t="shared" si="143"/>
        <v/>
      </c>
      <c r="AX357" s="9" t="str">
        <f t="shared" si="143"/>
        <v/>
      </c>
      <c r="AY357" s="9" t="str">
        <f t="shared" si="143"/>
        <v/>
      </c>
      <c r="AZ357" s="9" t="str">
        <f t="shared" si="143"/>
        <v/>
      </c>
      <c r="BA357" s="9" t="str">
        <f t="shared" si="143"/>
        <v/>
      </c>
      <c r="BB357" s="9" t="str">
        <f t="shared" si="143"/>
        <v/>
      </c>
      <c r="BC357" s="9" t="str">
        <f t="shared" si="143"/>
        <v/>
      </c>
      <c r="BD357" s="9" t="str">
        <f t="shared" si="143"/>
        <v/>
      </c>
      <c r="BE357" s="9" t="str">
        <f t="shared" si="144"/>
        <v/>
      </c>
      <c r="BF357" s="9" t="str">
        <f t="shared" si="144"/>
        <v/>
      </c>
      <c r="BG357" s="9" t="str">
        <f t="shared" si="144"/>
        <v/>
      </c>
      <c r="BH357" s="9" t="str">
        <f t="shared" si="144"/>
        <v/>
      </c>
      <c r="BI357" s="9" t="str">
        <f t="shared" si="144"/>
        <v/>
      </c>
      <c r="BJ357" s="9" t="str">
        <f t="shared" si="144"/>
        <v/>
      </c>
      <c r="BK357" s="9" t="str">
        <f t="shared" si="144"/>
        <v/>
      </c>
      <c r="BL357" s="9" t="str">
        <f t="shared" si="144"/>
        <v/>
      </c>
      <c r="BM357" s="9" t="str">
        <f t="shared" si="144"/>
        <v/>
      </c>
      <c r="BN357" s="9" t="str">
        <f t="shared" si="144"/>
        <v/>
      </c>
      <c r="BO357" s="9" t="str">
        <f t="shared" si="145"/>
        <v/>
      </c>
      <c r="BP357" s="9" t="str">
        <f t="shared" si="145"/>
        <v/>
      </c>
      <c r="BQ357" s="9" t="str">
        <f t="shared" si="145"/>
        <v/>
      </c>
      <c r="BR357" s="9" t="str">
        <f t="shared" si="145"/>
        <v/>
      </c>
      <c r="BS357" s="9" t="str">
        <f t="shared" si="145"/>
        <v/>
      </c>
      <c r="BT357" s="9" t="str">
        <f t="shared" si="145"/>
        <v/>
      </c>
      <c r="BU357" s="9" t="str">
        <f t="shared" si="145"/>
        <v/>
      </c>
      <c r="BV357" s="9" t="str">
        <f t="shared" si="145"/>
        <v/>
      </c>
      <c r="BW357" s="9" t="str">
        <f t="shared" si="145"/>
        <v/>
      </c>
      <c r="BX357" s="9" t="str">
        <f t="shared" si="145"/>
        <v/>
      </c>
      <c r="BY357" s="9" t="str">
        <f t="shared" si="145"/>
        <v/>
      </c>
      <c r="BZ357" s="9" t="str">
        <f t="shared" si="145"/>
        <v/>
      </c>
    </row>
    <row r="358" spans="1:78" x14ac:dyDescent="0.25">
      <c r="A358" s="6">
        <v>606</v>
      </c>
      <c r="B358" s="3"/>
      <c r="C358" s="3">
        <v>1</v>
      </c>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v>1</v>
      </c>
      <c r="AH358" s="7">
        <f>SUMPRODUCT(MAX((Table1[post_position])*(Table1[topic_id]=$A358)))</f>
        <v>2</v>
      </c>
      <c r="AI358" s="7" t="str">
        <f>"http://chandoo.org/forums/topic/"&amp;VLOOKUP(A358,'All Topics Data'!$A$2:$C$1243,3,FALSE)</f>
        <v>http://chandoo.org/forums/topic/period-date-spacific-sums</v>
      </c>
      <c r="AJ358" s="7" t="str">
        <f>LEFT(VLOOKUP(A358,'All Topics Data'!$A$2:$C$1243,2,FALSE),40)&amp;REPT("…",LEN(VLOOKUP(A358,'All Topics Data'!$A$2:$C$1243,2,FALSE))&gt;40)</f>
        <v>Period date spacific sums</v>
      </c>
      <c r="AK358" s="9">
        <f t="shared" si="147"/>
        <v>0</v>
      </c>
      <c r="AL358" s="9">
        <f t="shared" si="146"/>
        <v>1</v>
      </c>
      <c r="AM358" s="9" t="str">
        <f t="shared" si="146"/>
        <v/>
      </c>
      <c r="AN358" s="9" t="str">
        <f t="shared" si="146"/>
        <v/>
      </c>
      <c r="AO358" s="9" t="str">
        <f t="shared" si="146"/>
        <v/>
      </c>
      <c r="AP358" s="9" t="str">
        <f t="shared" si="146"/>
        <v/>
      </c>
      <c r="AQ358" s="9" t="str">
        <f t="shared" si="146"/>
        <v/>
      </c>
      <c r="AR358" s="9" t="str">
        <f t="shared" si="146"/>
        <v/>
      </c>
      <c r="AS358" s="9" t="str">
        <f t="shared" si="146"/>
        <v/>
      </c>
      <c r="AT358" s="9" t="str">
        <f t="shared" si="146"/>
        <v/>
      </c>
      <c r="AU358" s="9" t="str">
        <f t="shared" si="143"/>
        <v/>
      </c>
      <c r="AV358" s="9" t="str">
        <f t="shared" si="143"/>
        <v/>
      </c>
      <c r="AW358" s="9" t="str">
        <f t="shared" si="143"/>
        <v/>
      </c>
      <c r="AX358" s="9" t="str">
        <f t="shared" si="143"/>
        <v/>
      </c>
      <c r="AY358" s="9" t="str">
        <f t="shared" si="143"/>
        <v/>
      </c>
      <c r="AZ358" s="9" t="str">
        <f t="shared" si="143"/>
        <v/>
      </c>
      <c r="BA358" s="9" t="str">
        <f t="shared" si="143"/>
        <v/>
      </c>
      <c r="BB358" s="9" t="str">
        <f t="shared" si="143"/>
        <v/>
      </c>
      <c r="BC358" s="9" t="str">
        <f t="shared" si="143"/>
        <v/>
      </c>
      <c r="BD358" s="9" t="str">
        <f t="shared" si="143"/>
        <v/>
      </c>
      <c r="BE358" s="9" t="str">
        <f t="shared" si="144"/>
        <v/>
      </c>
      <c r="BF358" s="9" t="str">
        <f t="shared" si="144"/>
        <v/>
      </c>
      <c r="BG358" s="9" t="str">
        <f t="shared" si="144"/>
        <v/>
      </c>
      <c r="BH358" s="9" t="str">
        <f t="shared" si="144"/>
        <v/>
      </c>
      <c r="BI358" s="9" t="str">
        <f t="shared" si="144"/>
        <v/>
      </c>
      <c r="BJ358" s="9" t="str">
        <f t="shared" si="144"/>
        <v/>
      </c>
      <c r="BK358" s="9" t="str">
        <f t="shared" si="144"/>
        <v/>
      </c>
      <c r="BL358" s="9" t="str">
        <f t="shared" si="144"/>
        <v/>
      </c>
      <c r="BM358" s="9" t="str">
        <f t="shared" si="144"/>
        <v/>
      </c>
      <c r="BN358" s="9" t="str">
        <f t="shared" si="144"/>
        <v/>
      </c>
      <c r="BO358" s="9" t="str">
        <f t="shared" si="145"/>
        <v/>
      </c>
      <c r="BP358" s="9" t="str">
        <f t="shared" si="145"/>
        <v/>
      </c>
      <c r="BQ358" s="9" t="str">
        <f t="shared" si="145"/>
        <v/>
      </c>
      <c r="BR358" s="9" t="str">
        <f t="shared" si="145"/>
        <v/>
      </c>
      <c r="BS358" s="9" t="str">
        <f t="shared" si="145"/>
        <v/>
      </c>
      <c r="BT358" s="9" t="str">
        <f t="shared" si="145"/>
        <v/>
      </c>
      <c r="BU358" s="9" t="str">
        <f t="shared" si="145"/>
        <v/>
      </c>
      <c r="BV358" s="9" t="str">
        <f t="shared" si="145"/>
        <v/>
      </c>
      <c r="BW358" s="9" t="str">
        <f t="shared" si="145"/>
        <v/>
      </c>
      <c r="BX358" s="9" t="str">
        <f t="shared" si="145"/>
        <v/>
      </c>
      <c r="BY358" s="9" t="str">
        <f t="shared" si="145"/>
        <v/>
      </c>
      <c r="BZ358" s="9" t="str">
        <f t="shared" si="145"/>
        <v/>
      </c>
    </row>
    <row r="359" spans="1:78" x14ac:dyDescent="0.25">
      <c r="A359" s="6">
        <v>607</v>
      </c>
      <c r="B359" s="3"/>
      <c r="C359" s="3">
        <v>1</v>
      </c>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v>1</v>
      </c>
      <c r="AH359" s="7">
        <f>SUMPRODUCT(MAX((Table1[post_position])*(Table1[topic_id]=$A359)))</f>
        <v>3</v>
      </c>
      <c r="AI359" s="7" t="str">
        <f>"http://chandoo.org/forums/topic/"&amp;VLOOKUP(A359,'All Topics Data'!$A$2:$C$1243,3,FALSE)</f>
        <v>http://chandoo.org/forums/topic/conditional-formating</v>
      </c>
      <c r="AJ359" s="7" t="str">
        <f>LEFT(VLOOKUP(A359,'All Topics Data'!$A$2:$C$1243,2,FALSE),40)&amp;REPT("…",LEN(VLOOKUP(A359,'All Topics Data'!$A$2:$C$1243,2,FALSE))&gt;40)</f>
        <v>conditional formating</v>
      </c>
      <c r="AK359" s="9">
        <f t="shared" si="147"/>
        <v>0</v>
      </c>
      <c r="AL359" s="9">
        <f t="shared" si="146"/>
        <v>1</v>
      </c>
      <c r="AM359" s="9">
        <f t="shared" si="146"/>
        <v>0</v>
      </c>
      <c r="AN359" s="9" t="str">
        <f t="shared" si="146"/>
        <v/>
      </c>
      <c r="AO359" s="9" t="str">
        <f t="shared" si="146"/>
        <v/>
      </c>
      <c r="AP359" s="9" t="str">
        <f t="shared" si="146"/>
        <v/>
      </c>
      <c r="AQ359" s="9" t="str">
        <f t="shared" si="146"/>
        <v/>
      </c>
      <c r="AR359" s="9" t="str">
        <f t="shared" si="146"/>
        <v/>
      </c>
      <c r="AS359" s="9" t="str">
        <f t="shared" si="146"/>
        <v/>
      </c>
      <c r="AT359" s="9" t="str">
        <f t="shared" si="146"/>
        <v/>
      </c>
      <c r="AU359" s="9" t="str">
        <f t="shared" si="143"/>
        <v/>
      </c>
      <c r="AV359" s="9" t="str">
        <f t="shared" si="143"/>
        <v/>
      </c>
      <c r="AW359" s="9" t="str">
        <f t="shared" si="143"/>
        <v/>
      </c>
      <c r="AX359" s="9" t="str">
        <f t="shared" si="143"/>
        <v/>
      </c>
      <c r="AY359" s="9" t="str">
        <f t="shared" si="143"/>
        <v/>
      </c>
      <c r="AZ359" s="9" t="str">
        <f t="shared" si="143"/>
        <v/>
      </c>
      <c r="BA359" s="9" t="str">
        <f t="shared" si="143"/>
        <v/>
      </c>
      <c r="BB359" s="9" t="str">
        <f t="shared" si="143"/>
        <v/>
      </c>
      <c r="BC359" s="9" t="str">
        <f t="shared" si="143"/>
        <v/>
      </c>
      <c r="BD359" s="9" t="str">
        <f t="shared" si="143"/>
        <v/>
      </c>
      <c r="BE359" s="9" t="str">
        <f t="shared" si="144"/>
        <v/>
      </c>
      <c r="BF359" s="9" t="str">
        <f t="shared" si="144"/>
        <v/>
      </c>
      <c r="BG359" s="9" t="str">
        <f t="shared" si="144"/>
        <v/>
      </c>
      <c r="BH359" s="9" t="str">
        <f t="shared" si="144"/>
        <v/>
      </c>
      <c r="BI359" s="9" t="str">
        <f t="shared" si="144"/>
        <v/>
      </c>
      <c r="BJ359" s="9" t="str">
        <f t="shared" si="144"/>
        <v/>
      </c>
      <c r="BK359" s="9" t="str">
        <f t="shared" si="144"/>
        <v/>
      </c>
      <c r="BL359" s="9" t="str">
        <f t="shared" si="144"/>
        <v/>
      </c>
      <c r="BM359" s="9" t="str">
        <f t="shared" si="144"/>
        <v/>
      </c>
      <c r="BN359" s="9" t="str">
        <f t="shared" si="144"/>
        <v/>
      </c>
      <c r="BO359" s="9" t="str">
        <f t="shared" si="145"/>
        <v/>
      </c>
      <c r="BP359" s="9" t="str">
        <f t="shared" si="145"/>
        <v/>
      </c>
      <c r="BQ359" s="9" t="str">
        <f t="shared" si="145"/>
        <v/>
      </c>
      <c r="BR359" s="9" t="str">
        <f t="shared" si="145"/>
        <v/>
      </c>
      <c r="BS359" s="9" t="str">
        <f t="shared" si="145"/>
        <v/>
      </c>
      <c r="BT359" s="9" t="str">
        <f t="shared" si="145"/>
        <v/>
      </c>
      <c r="BU359" s="9" t="str">
        <f t="shared" si="145"/>
        <v/>
      </c>
      <c r="BV359" s="9" t="str">
        <f t="shared" si="145"/>
        <v/>
      </c>
      <c r="BW359" s="9" t="str">
        <f t="shared" si="145"/>
        <v/>
      </c>
      <c r="BX359" s="9" t="str">
        <f t="shared" si="145"/>
        <v/>
      </c>
      <c r="BY359" s="9" t="str">
        <f t="shared" si="145"/>
        <v/>
      </c>
      <c r="BZ359" s="9" t="str">
        <f t="shared" si="145"/>
        <v/>
      </c>
    </row>
    <row r="360" spans="1:78" x14ac:dyDescent="0.25">
      <c r="A360" s="6">
        <v>608</v>
      </c>
      <c r="B360" s="3"/>
      <c r="C360" s="3">
        <v>1</v>
      </c>
      <c r="D360" s="3"/>
      <c r="E360" s="3">
        <v>1</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v>2</v>
      </c>
      <c r="AH360" s="7">
        <f>SUMPRODUCT(MAX((Table1[post_position])*(Table1[topic_id]=$A360)))</f>
        <v>5</v>
      </c>
      <c r="AI360" s="7" t="str">
        <f>"http://chandoo.org/forums/topic/"&amp;VLOOKUP(A360,'All Topics Data'!$A$2:$C$1243,3,FALSE)</f>
        <v>http://chandoo.org/forums/topic/vba-how-can-i-delete-specific-rows-and-then-remove-remaining-dots-and-dashes</v>
      </c>
      <c r="AJ360" s="7" t="str">
        <f>LEFT(VLOOKUP(A360,'All Topics Data'!$A$2:$C$1243,2,FALSE),40)&amp;REPT("…",LEN(VLOOKUP(A360,'All Topics Data'!$A$2:$C$1243,2,FALSE))&gt;40)</f>
        <v>VBA: How can I delete specific ROWS and …</v>
      </c>
      <c r="AK360" s="9">
        <f t="shared" si="147"/>
        <v>0</v>
      </c>
      <c r="AL360" s="9">
        <f t="shared" si="146"/>
        <v>1</v>
      </c>
      <c r="AM360" s="9">
        <f t="shared" si="146"/>
        <v>0</v>
      </c>
      <c r="AN360" s="9">
        <f t="shared" si="146"/>
        <v>1</v>
      </c>
      <c r="AO360" s="9">
        <f t="shared" si="146"/>
        <v>0</v>
      </c>
      <c r="AP360" s="9" t="str">
        <f t="shared" si="146"/>
        <v/>
      </c>
      <c r="AQ360" s="9" t="str">
        <f t="shared" si="146"/>
        <v/>
      </c>
      <c r="AR360" s="9" t="str">
        <f t="shared" si="146"/>
        <v/>
      </c>
      <c r="AS360" s="9" t="str">
        <f t="shared" si="146"/>
        <v/>
      </c>
      <c r="AT360" s="9" t="str">
        <f t="shared" si="146"/>
        <v/>
      </c>
      <c r="AU360" s="9" t="str">
        <f t="shared" si="143"/>
        <v/>
      </c>
      <c r="AV360" s="9" t="str">
        <f t="shared" si="143"/>
        <v/>
      </c>
      <c r="AW360" s="9" t="str">
        <f t="shared" si="143"/>
        <v/>
      </c>
      <c r="AX360" s="9" t="str">
        <f t="shared" si="143"/>
        <v/>
      </c>
      <c r="AY360" s="9" t="str">
        <f t="shared" si="143"/>
        <v/>
      </c>
      <c r="AZ360" s="9" t="str">
        <f t="shared" si="143"/>
        <v/>
      </c>
      <c r="BA360" s="9" t="str">
        <f t="shared" si="143"/>
        <v/>
      </c>
      <c r="BB360" s="9" t="str">
        <f t="shared" si="143"/>
        <v/>
      </c>
      <c r="BC360" s="9" t="str">
        <f t="shared" si="143"/>
        <v/>
      </c>
      <c r="BD360" s="9" t="str">
        <f t="shared" si="143"/>
        <v/>
      </c>
      <c r="BE360" s="9" t="str">
        <f t="shared" si="144"/>
        <v/>
      </c>
      <c r="BF360" s="9" t="str">
        <f t="shared" si="144"/>
        <v/>
      </c>
      <c r="BG360" s="9" t="str">
        <f t="shared" si="144"/>
        <v/>
      </c>
      <c r="BH360" s="9" t="str">
        <f t="shared" si="144"/>
        <v/>
      </c>
      <c r="BI360" s="9" t="str">
        <f t="shared" si="144"/>
        <v/>
      </c>
      <c r="BJ360" s="9" t="str">
        <f t="shared" si="144"/>
        <v/>
      </c>
      <c r="BK360" s="9" t="str">
        <f t="shared" si="144"/>
        <v/>
      </c>
      <c r="BL360" s="9" t="str">
        <f t="shared" si="144"/>
        <v/>
      </c>
      <c r="BM360" s="9" t="str">
        <f t="shared" si="144"/>
        <v/>
      </c>
      <c r="BN360" s="9" t="str">
        <f t="shared" si="144"/>
        <v/>
      </c>
      <c r="BO360" s="9" t="str">
        <f t="shared" si="145"/>
        <v/>
      </c>
      <c r="BP360" s="9" t="str">
        <f t="shared" si="145"/>
        <v/>
      </c>
      <c r="BQ360" s="9" t="str">
        <f t="shared" si="145"/>
        <v/>
      </c>
      <c r="BR360" s="9" t="str">
        <f t="shared" si="145"/>
        <v/>
      </c>
      <c r="BS360" s="9" t="str">
        <f t="shared" si="145"/>
        <v/>
      </c>
      <c r="BT360" s="9" t="str">
        <f t="shared" si="145"/>
        <v/>
      </c>
      <c r="BU360" s="9" t="str">
        <f t="shared" si="145"/>
        <v/>
      </c>
      <c r="BV360" s="9" t="str">
        <f t="shared" si="145"/>
        <v/>
      </c>
      <c r="BW360" s="9" t="str">
        <f t="shared" si="145"/>
        <v/>
      </c>
      <c r="BX360" s="9" t="str">
        <f t="shared" si="145"/>
        <v/>
      </c>
      <c r="BY360" s="9" t="str">
        <f t="shared" si="145"/>
        <v/>
      </c>
      <c r="BZ360" s="9" t="str">
        <f t="shared" si="145"/>
        <v/>
      </c>
    </row>
    <row r="361" spans="1:78" x14ac:dyDescent="0.25">
      <c r="A361" s="6">
        <v>609</v>
      </c>
      <c r="B361" s="3"/>
      <c r="C361" s="3">
        <v>1</v>
      </c>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v>1</v>
      </c>
      <c r="AH361" s="7">
        <f>SUMPRODUCT(MAX((Table1[post_position])*(Table1[topic_id]=$A361)))</f>
        <v>2</v>
      </c>
      <c r="AI361" s="7" t="str">
        <f>"http://chandoo.org/forums/topic/"&amp;VLOOKUP(A361,'All Topics Data'!$A$2:$C$1243,3,FALSE)</f>
        <v>http://chandoo.org/forums/topic/pie-chart</v>
      </c>
      <c r="AJ361" s="7" t="str">
        <f>LEFT(VLOOKUP(A361,'All Topics Data'!$A$2:$C$1243,2,FALSE),40)&amp;REPT("…",LEN(VLOOKUP(A361,'All Topics Data'!$A$2:$C$1243,2,FALSE))&gt;40)</f>
        <v>PIE Chart</v>
      </c>
      <c r="AK361" s="9">
        <f t="shared" si="147"/>
        <v>0</v>
      </c>
      <c r="AL361" s="9">
        <f t="shared" si="146"/>
        <v>1</v>
      </c>
      <c r="AM361" s="9" t="str">
        <f t="shared" si="146"/>
        <v/>
      </c>
      <c r="AN361" s="9" t="str">
        <f t="shared" si="146"/>
        <v/>
      </c>
      <c r="AO361" s="9" t="str">
        <f t="shared" si="146"/>
        <v/>
      </c>
      <c r="AP361" s="9" t="str">
        <f t="shared" si="146"/>
        <v/>
      </c>
      <c r="AQ361" s="9" t="str">
        <f t="shared" si="146"/>
        <v/>
      </c>
      <c r="AR361" s="9" t="str">
        <f t="shared" si="146"/>
        <v/>
      </c>
      <c r="AS361" s="9" t="str">
        <f t="shared" si="146"/>
        <v/>
      </c>
      <c r="AT361" s="9" t="str">
        <f t="shared" si="146"/>
        <v/>
      </c>
      <c r="AU361" s="9" t="str">
        <f t="shared" si="143"/>
        <v/>
      </c>
      <c r="AV361" s="9" t="str">
        <f t="shared" si="143"/>
        <v/>
      </c>
      <c r="AW361" s="9" t="str">
        <f t="shared" si="143"/>
        <v/>
      </c>
      <c r="AX361" s="9" t="str">
        <f t="shared" si="143"/>
        <v/>
      </c>
      <c r="AY361" s="9" t="str">
        <f t="shared" si="143"/>
        <v/>
      </c>
      <c r="AZ361" s="9" t="str">
        <f t="shared" si="143"/>
        <v/>
      </c>
      <c r="BA361" s="9" t="str">
        <f t="shared" si="143"/>
        <v/>
      </c>
      <c r="BB361" s="9" t="str">
        <f t="shared" si="143"/>
        <v/>
      </c>
      <c r="BC361" s="9" t="str">
        <f t="shared" si="143"/>
        <v/>
      </c>
      <c r="BD361" s="9" t="str">
        <f t="shared" si="143"/>
        <v/>
      </c>
      <c r="BE361" s="9" t="str">
        <f t="shared" si="144"/>
        <v/>
      </c>
      <c r="BF361" s="9" t="str">
        <f t="shared" si="144"/>
        <v/>
      </c>
      <c r="BG361" s="9" t="str">
        <f t="shared" si="144"/>
        <v/>
      </c>
      <c r="BH361" s="9" t="str">
        <f t="shared" si="144"/>
        <v/>
      </c>
      <c r="BI361" s="9" t="str">
        <f t="shared" si="144"/>
        <v/>
      </c>
      <c r="BJ361" s="9" t="str">
        <f t="shared" si="144"/>
        <v/>
      </c>
      <c r="BK361" s="9" t="str">
        <f t="shared" si="144"/>
        <v/>
      </c>
      <c r="BL361" s="9" t="str">
        <f t="shared" si="144"/>
        <v/>
      </c>
      <c r="BM361" s="9" t="str">
        <f t="shared" si="144"/>
        <v/>
      </c>
      <c r="BN361" s="9" t="str">
        <f t="shared" si="144"/>
        <v/>
      </c>
      <c r="BO361" s="9" t="str">
        <f t="shared" si="145"/>
        <v/>
      </c>
      <c r="BP361" s="9" t="str">
        <f t="shared" si="145"/>
        <v/>
      </c>
      <c r="BQ361" s="9" t="str">
        <f t="shared" si="145"/>
        <v/>
      </c>
      <c r="BR361" s="9" t="str">
        <f t="shared" si="145"/>
        <v/>
      </c>
      <c r="BS361" s="9" t="str">
        <f t="shared" si="145"/>
        <v/>
      </c>
      <c r="BT361" s="9" t="str">
        <f t="shared" si="145"/>
        <v/>
      </c>
      <c r="BU361" s="9" t="str">
        <f t="shared" si="145"/>
        <v/>
      </c>
      <c r="BV361" s="9" t="str">
        <f t="shared" si="145"/>
        <v/>
      </c>
      <c r="BW361" s="9" t="str">
        <f t="shared" si="145"/>
        <v/>
      </c>
      <c r="BX361" s="9" t="str">
        <f t="shared" si="145"/>
        <v/>
      </c>
      <c r="BY361" s="9" t="str">
        <f t="shared" si="145"/>
        <v/>
      </c>
      <c r="BZ361" s="9" t="str">
        <f t="shared" si="145"/>
        <v/>
      </c>
    </row>
    <row r="362" spans="1:78" x14ac:dyDescent="0.25">
      <c r="A362" s="6">
        <v>610</v>
      </c>
      <c r="B362" s="3"/>
      <c r="C362" s="3">
        <v>1</v>
      </c>
      <c r="D362" s="3"/>
      <c r="E362" s="3">
        <v>1</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v>2</v>
      </c>
      <c r="AH362" s="7">
        <f>SUMPRODUCT(MAX((Table1[post_position])*(Table1[topic_id]=$A362)))</f>
        <v>5</v>
      </c>
      <c r="AI362" s="7" t="str">
        <f>"http://chandoo.org/forums/topic/"&amp;VLOOKUP(A362,'All Topics Data'!$A$2:$C$1243,3,FALSE)</f>
        <v>http://chandoo.org/forums/topic/how-to-change-default-fill-colour-in-excel-2007</v>
      </c>
      <c r="AJ362" s="7" t="str">
        <f>LEFT(VLOOKUP(A362,'All Topics Data'!$A$2:$C$1243,2,FALSE),40)&amp;REPT("…",LEN(VLOOKUP(A362,'All Topics Data'!$A$2:$C$1243,2,FALSE))&gt;40)</f>
        <v>How to change default fill colour in exc…</v>
      </c>
      <c r="AK362" s="9">
        <f t="shared" si="147"/>
        <v>0</v>
      </c>
      <c r="AL362" s="9">
        <f t="shared" si="146"/>
        <v>1</v>
      </c>
      <c r="AM362" s="9">
        <f t="shared" si="146"/>
        <v>0</v>
      </c>
      <c r="AN362" s="9">
        <f t="shared" si="146"/>
        <v>1</v>
      </c>
      <c r="AO362" s="9">
        <f t="shared" si="146"/>
        <v>0</v>
      </c>
      <c r="AP362" s="9" t="str">
        <f t="shared" si="146"/>
        <v/>
      </c>
      <c r="AQ362" s="9" t="str">
        <f t="shared" si="146"/>
        <v/>
      </c>
      <c r="AR362" s="9" t="str">
        <f t="shared" si="146"/>
        <v/>
      </c>
      <c r="AS362" s="9" t="str">
        <f t="shared" si="146"/>
        <v/>
      </c>
      <c r="AT362" s="9" t="str">
        <f t="shared" si="146"/>
        <v/>
      </c>
      <c r="AU362" s="9" t="str">
        <f t="shared" ref="AU362:BD371" si="148">IF(AU$4&lt;=$AH362,IFERROR(GETPIVOTDATA("Hui Reply?",$A$4,"topic_id",$A362,"post_position",AU$4),0),"")</f>
        <v/>
      </c>
      <c r="AV362" s="9" t="str">
        <f t="shared" si="148"/>
        <v/>
      </c>
      <c r="AW362" s="9" t="str">
        <f t="shared" si="148"/>
        <v/>
      </c>
      <c r="AX362" s="9" t="str">
        <f t="shared" si="148"/>
        <v/>
      </c>
      <c r="AY362" s="9" t="str">
        <f t="shared" si="148"/>
        <v/>
      </c>
      <c r="AZ362" s="9" t="str">
        <f t="shared" si="148"/>
        <v/>
      </c>
      <c r="BA362" s="9" t="str">
        <f t="shared" si="148"/>
        <v/>
      </c>
      <c r="BB362" s="9" t="str">
        <f t="shared" si="148"/>
        <v/>
      </c>
      <c r="BC362" s="9" t="str">
        <f t="shared" si="148"/>
        <v/>
      </c>
      <c r="BD362" s="9" t="str">
        <f t="shared" si="148"/>
        <v/>
      </c>
      <c r="BE362" s="9" t="str">
        <f t="shared" ref="BE362:BN371" si="149">IF(BE$4&lt;=$AH362,IFERROR(GETPIVOTDATA("Hui Reply?",$A$4,"topic_id",$A362,"post_position",BE$4),0),"")</f>
        <v/>
      </c>
      <c r="BF362" s="9" t="str">
        <f t="shared" si="149"/>
        <v/>
      </c>
      <c r="BG362" s="9" t="str">
        <f t="shared" si="149"/>
        <v/>
      </c>
      <c r="BH362" s="9" t="str">
        <f t="shared" si="149"/>
        <v/>
      </c>
      <c r="BI362" s="9" t="str">
        <f t="shared" si="149"/>
        <v/>
      </c>
      <c r="BJ362" s="9" t="str">
        <f t="shared" si="149"/>
        <v/>
      </c>
      <c r="BK362" s="9" t="str">
        <f t="shared" si="149"/>
        <v/>
      </c>
      <c r="BL362" s="9" t="str">
        <f t="shared" si="149"/>
        <v/>
      </c>
      <c r="BM362" s="9" t="str">
        <f t="shared" si="149"/>
        <v/>
      </c>
      <c r="BN362" s="9" t="str">
        <f t="shared" si="149"/>
        <v/>
      </c>
      <c r="BO362" s="9" t="str">
        <f t="shared" ref="BO362:BZ371" si="150">IF(BO$4&lt;=$AH362,IFERROR(GETPIVOTDATA("Hui Reply?",$A$4,"topic_id",$A362,"post_position",BO$4),0),"")</f>
        <v/>
      </c>
      <c r="BP362" s="9" t="str">
        <f t="shared" si="150"/>
        <v/>
      </c>
      <c r="BQ362" s="9" t="str">
        <f t="shared" si="150"/>
        <v/>
      </c>
      <c r="BR362" s="9" t="str">
        <f t="shared" si="150"/>
        <v/>
      </c>
      <c r="BS362" s="9" t="str">
        <f t="shared" si="150"/>
        <v/>
      </c>
      <c r="BT362" s="9" t="str">
        <f t="shared" si="150"/>
        <v/>
      </c>
      <c r="BU362" s="9" t="str">
        <f t="shared" si="150"/>
        <v/>
      </c>
      <c r="BV362" s="9" t="str">
        <f t="shared" si="150"/>
        <v/>
      </c>
      <c r="BW362" s="9" t="str">
        <f t="shared" si="150"/>
        <v/>
      </c>
      <c r="BX362" s="9" t="str">
        <f t="shared" si="150"/>
        <v/>
      </c>
      <c r="BY362" s="9" t="str">
        <f t="shared" si="150"/>
        <v/>
      </c>
      <c r="BZ362" s="9" t="str">
        <f t="shared" si="150"/>
        <v/>
      </c>
    </row>
    <row r="363" spans="1:78" x14ac:dyDescent="0.25">
      <c r="A363" s="6">
        <v>611</v>
      </c>
      <c r="B363" s="3"/>
      <c r="C363" s="3"/>
      <c r="D363" s="3">
        <v>1</v>
      </c>
      <c r="E363" s="3"/>
      <c r="F363" s="3">
        <v>1</v>
      </c>
      <c r="G363" s="3"/>
      <c r="H363" s="3">
        <v>1</v>
      </c>
      <c r="I363" s="3"/>
      <c r="J363" s="3">
        <v>1</v>
      </c>
      <c r="K363" s="3"/>
      <c r="L363" s="3"/>
      <c r="M363" s="3">
        <v>1</v>
      </c>
      <c r="N363" s="3"/>
      <c r="O363" s="3"/>
      <c r="P363" s="3"/>
      <c r="Q363" s="3"/>
      <c r="R363" s="3"/>
      <c r="S363" s="3"/>
      <c r="T363" s="3"/>
      <c r="U363" s="3"/>
      <c r="V363" s="3"/>
      <c r="W363" s="3"/>
      <c r="X363" s="3"/>
      <c r="Y363" s="3"/>
      <c r="Z363" s="3"/>
      <c r="AA363" s="3"/>
      <c r="AB363" s="3"/>
      <c r="AC363" s="3"/>
      <c r="AD363" s="3"/>
      <c r="AE363" s="3"/>
      <c r="AF363" s="3">
        <v>5</v>
      </c>
      <c r="AH363" s="7">
        <f>SUMPRODUCT(MAX((Table1[post_position])*(Table1[topic_id]=$A363)))</f>
        <v>13</v>
      </c>
      <c r="AI363" s="7" t="str">
        <f>"http://chandoo.org/forums/topic/"&amp;VLOOKUP(A363,'All Topics Data'!$A$2:$C$1243,3,FALSE)</f>
        <v>http://chandoo.org/forums/topic/macro-for-form-controls</v>
      </c>
      <c r="AJ363" s="7" t="str">
        <f>LEFT(VLOOKUP(A363,'All Topics Data'!$A$2:$C$1243,2,FALSE),40)&amp;REPT("…",LEN(VLOOKUP(A363,'All Topics Data'!$A$2:$C$1243,2,FALSE))&gt;40)</f>
        <v>Macro for Form Controls</v>
      </c>
      <c r="AK363" s="9">
        <f t="shared" si="147"/>
        <v>0</v>
      </c>
      <c r="AL363" s="9">
        <f t="shared" ref="AL363:AT372" si="151">IF(AL$4&lt;=$AH363,IFERROR(GETPIVOTDATA("Hui Reply?",$A$4,"topic_id",$A363,"post_position",AL$4),0),"")</f>
        <v>0</v>
      </c>
      <c r="AM363" s="9">
        <f t="shared" si="151"/>
        <v>1</v>
      </c>
      <c r="AN363" s="9">
        <f t="shared" si="151"/>
        <v>0</v>
      </c>
      <c r="AO363" s="9">
        <f t="shared" si="151"/>
        <v>1</v>
      </c>
      <c r="AP363" s="9">
        <f t="shared" si="151"/>
        <v>0</v>
      </c>
      <c r="AQ363" s="9">
        <f t="shared" si="151"/>
        <v>1</v>
      </c>
      <c r="AR363" s="9">
        <f t="shared" si="151"/>
        <v>0</v>
      </c>
      <c r="AS363" s="9">
        <f t="shared" si="151"/>
        <v>1</v>
      </c>
      <c r="AT363" s="9">
        <f t="shared" si="151"/>
        <v>0</v>
      </c>
      <c r="AU363" s="9">
        <f t="shared" si="148"/>
        <v>0</v>
      </c>
      <c r="AV363" s="9">
        <f t="shared" si="148"/>
        <v>1</v>
      </c>
      <c r="AW363" s="9">
        <f t="shared" si="148"/>
        <v>0</v>
      </c>
      <c r="AX363" s="9" t="str">
        <f t="shared" si="148"/>
        <v/>
      </c>
      <c r="AY363" s="9" t="str">
        <f t="shared" si="148"/>
        <v/>
      </c>
      <c r="AZ363" s="9" t="str">
        <f t="shared" si="148"/>
        <v/>
      </c>
      <c r="BA363" s="9" t="str">
        <f t="shared" si="148"/>
        <v/>
      </c>
      <c r="BB363" s="9" t="str">
        <f t="shared" si="148"/>
        <v/>
      </c>
      <c r="BC363" s="9" t="str">
        <f t="shared" si="148"/>
        <v/>
      </c>
      <c r="BD363" s="9" t="str">
        <f t="shared" si="148"/>
        <v/>
      </c>
      <c r="BE363" s="9" t="str">
        <f t="shared" si="149"/>
        <v/>
      </c>
      <c r="BF363" s="9" t="str">
        <f t="shared" si="149"/>
        <v/>
      </c>
      <c r="BG363" s="9" t="str">
        <f t="shared" si="149"/>
        <v/>
      </c>
      <c r="BH363" s="9" t="str">
        <f t="shared" si="149"/>
        <v/>
      </c>
      <c r="BI363" s="9" t="str">
        <f t="shared" si="149"/>
        <v/>
      </c>
      <c r="BJ363" s="9" t="str">
        <f t="shared" si="149"/>
        <v/>
      </c>
      <c r="BK363" s="9" t="str">
        <f t="shared" si="149"/>
        <v/>
      </c>
      <c r="BL363" s="9" t="str">
        <f t="shared" si="149"/>
        <v/>
      </c>
      <c r="BM363" s="9" t="str">
        <f t="shared" si="149"/>
        <v/>
      </c>
      <c r="BN363" s="9" t="str">
        <f t="shared" si="149"/>
        <v/>
      </c>
      <c r="BO363" s="9" t="str">
        <f t="shared" si="150"/>
        <v/>
      </c>
      <c r="BP363" s="9" t="str">
        <f t="shared" si="150"/>
        <v/>
      </c>
      <c r="BQ363" s="9" t="str">
        <f t="shared" si="150"/>
        <v/>
      </c>
      <c r="BR363" s="9" t="str">
        <f t="shared" si="150"/>
        <v/>
      </c>
      <c r="BS363" s="9" t="str">
        <f t="shared" si="150"/>
        <v/>
      </c>
      <c r="BT363" s="9" t="str">
        <f t="shared" si="150"/>
        <v/>
      </c>
      <c r="BU363" s="9" t="str">
        <f t="shared" si="150"/>
        <v/>
      </c>
      <c r="BV363" s="9" t="str">
        <f t="shared" si="150"/>
        <v/>
      </c>
      <c r="BW363" s="9" t="str">
        <f t="shared" si="150"/>
        <v/>
      </c>
      <c r="BX363" s="9" t="str">
        <f t="shared" si="150"/>
        <v/>
      </c>
      <c r="BY363" s="9" t="str">
        <f t="shared" si="150"/>
        <v/>
      </c>
      <c r="BZ363" s="9" t="str">
        <f t="shared" si="150"/>
        <v/>
      </c>
    </row>
    <row r="364" spans="1:78" x14ac:dyDescent="0.25">
      <c r="A364" s="6">
        <v>612</v>
      </c>
      <c r="B364" s="3"/>
      <c r="C364" s="3">
        <v>1</v>
      </c>
      <c r="D364" s="3"/>
      <c r="E364" s="3">
        <v>1</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v>2</v>
      </c>
      <c r="AH364" s="7">
        <f>SUMPRODUCT(MAX((Table1[post_position])*(Table1[topic_id]=$A364)))</f>
        <v>5</v>
      </c>
      <c r="AI364" s="7" t="str">
        <f>"http://chandoo.org/forums/topic/"&amp;VLOOKUP(A364,'All Topics Data'!$A$2:$C$1243,3,FALSE)</f>
        <v>http://chandoo.org/forums/topic/color-fill-button</v>
      </c>
      <c r="AJ364" s="7" t="str">
        <f>LEFT(VLOOKUP(A364,'All Topics Data'!$A$2:$C$1243,2,FALSE),40)&amp;REPT("…",LEN(VLOOKUP(A364,'All Topics Data'!$A$2:$C$1243,2,FALSE))&gt;40)</f>
        <v>Color fill button</v>
      </c>
      <c r="AK364" s="9">
        <f t="shared" si="147"/>
        <v>0</v>
      </c>
      <c r="AL364" s="9">
        <f t="shared" si="151"/>
        <v>1</v>
      </c>
      <c r="AM364" s="9">
        <f t="shared" si="151"/>
        <v>0</v>
      </c>
      <c r="AN364" s="9">
        <f t="shared" si="151"/>
        <v>1</v>
      </c>
      <c r="AO364" s="9">
        <f t="shared" si="151"/>
        <v>0</v>
      </c>
      <c r="AP364" s="9" t="str">
        <f t="shared" si="151"/>
        <v/>
      </c>
      <c r="AQ364" s="9" t="str">
        <f t="shared" si="151"/>
        <v/>
      </c>
      <c r="AR364" s="9" t="str">
        <f t="shared" si="151"/>
        <v/>
      </c>
      <c r="AS364" s="9" t="str">
        <f t="shared" si="151"/>
        <v/>
      </c>
      <c r="AT364" s="9" t="str">
        <f t="shared" si="151"/>
        <v/>
      </c>
      <c r="AU364" s="9" t="str">
        <f t="shared" si="148"/>
        <v/>
      </c>
      <c r="AV364" s="9" t="str">
        <f t="shared" si="148"/>
        <v/>
      </c>
      <c r="AW364" s="9" t="str">
        <f t="shared" si="148"/>
        <v/>
      </c>
      <c r="AX364" s="9" t="str">
        <f t="shared" si="148"/>
        <v/>
      </c>
      <c r="AY364" s="9" t="str">
        <f t="shared" si="148"/>
        <v/>
      </c>
      <c r="AZ364" s="9" t="str">
        <f t="shared" si="148"/>
        <v/>
      </c>
      <c r="BA364" s="9" t="str">
        <f t="shared" si="148"/>
        <v/>
      </c>
      <c r="BB364" s="9" t="str">
        <f t="shared" si="148"/>
        <v/>
      </c>
      <c r="BC364" s="9" t="str">
        <f t="shared" si="148"/>
        <v/>
      </c>
      <c r="BD364" s="9" t="str">
        <f t="shared" si="148"/>
        <v/>
      </c>
      <c r="BE364" s="9" t="str">
        <f t="shared" si="149"/>
        <v/>
      </c>
      <c r="BF364" s="9" t="str">
        <f t="shared" si="149"/>
        <v/>
      </c>
      <c r="BG364" s="9" t="str">
        <f t="shared" si="149"/>
        <v/>
      </c>
      <c r="BH364" s="9" t="str">
        <f t="shared" si="149"/>
        <v/>
      </c>
      <c r="BI364" s="9" t="str">
        <f t="shared" si="149"/>
        <v/>
      </c>
      <c r="BJ364" s="9" t="str">
        <f t="shared" si="149"/>
        <v/>
      </c>
      <c r="BK364" s="9" t="str">
        <f t="shared" si="149"/>
        <v/>
      </c>
      <c r="BL364" s="9" t="str">
        <f t="shared" si="149"/>
        <v/>
      </c>
      <c r="BM364" s="9" t="str">
        <f t="shared" si="149"/>
        <v/>
      </c>
      <c r="BN364" s="9" t="str">
        <f t="shared" si="149"/>
        <v/>
      </c>
      <c r="BO364" s="9" t="str">
        <f t="shared" si="150"/>
        <v/>
      </c>
      <c r="BP364" s="9" t="str">
        <f t="shared" si="150"/>
        <v/>
      </c>
      <c r="BQ364" s="9" t="str">
        <f t="shared" si="150"/>
        <v/>
      </c>
      <c r="BR364" s="9" t="str">
        <f t="shared" si="150"/>
        <v/>
      </c>
      <c r="BS364" s="9" t="str">
        <f t="shared" si="150"/>
        <v/>
      </c>
      <c r="BT364" s="9" t="str">
        <f t="shared" si="150"/>
        <v/>
      </c>
      <c r="BU364" s="9" t="str">
        <f t="shared" si="150"/>
        <v/>
      </c>
      <c r="BV364" s="9" t="str">
        <f t="shared" si="150"/>
        <v/>
      </c>
      <c r="BW364" s="9" t="str">
        <f t="shared" si="150"/>
        <v/>
      </c>
      <c r="BX364" s="9" t="str">
        <f t="shared" si="150"/>
        <v/>
      </c>
      <c r="BY364" s="9" t="str">
        <f t="shared" si="150"/>
        <v/>
      </c>
      <c r="BZ364" s="9" t="str">
        <f t="shared" si="150"/>
        <v/>
      </c>
    </row>
    <row r="365" spans="1:78" x14ac:dyDescent="0.25">
      <c r="A365" s="6">
        <v>614</v>
      </c>
      <c r="B365" s="3"/>
      <c r="C365" s="3">
        <v>1</v>
      </c>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v>1</v>
      </c>
      <c r="AH365" s="7">
        <f>SUMPRODUCT(MAX((Table1[post_position])*(Table1[topic_id]=$A365)))</f>
        <v>2</v>
      </c>
      <c r="AI365" s="7" t="str">
        <f>"http://chandoo.org/forums/topic/"&amp;VLOOKUP(A365,'All Topics Data'!$A$2:$C$1243,3,FALSE)</f>
        <v>http://chandoo.org/forums/topic/comments-in-charts</v>
      </c>
      <c r="AJ365" s="7" t="str">
        <f>LEFT(VLOOKUP(A365,'All Topics Data'!$A$2:$C$1243,2,FALSE),40)&amp;REPT("…",LEN(VLOOKUP(A365,'All Topics Data'!$A$2:$C$1243,2,FALSE))&gt;40)</f>
        <v>Comments in Charts</v>
      </c>
      <c r="AK365" s="9">
        <f t="shared" si="147"/>
        <v>0</v>
      </c>
      <c r="AL365" s="9">
        <f t="shared" si="151"/>
        <v>1</v>
      </c>
      <c r="AM365" s="9" t="str">
        <f t="shared" si="151"/>
        <v/>
      </c>
      <c r="AN365" s="9" t="str">
        <f t="shared" si="151"/>
        <v/>
      </c>
      <c r="AO365" s="9" t="str">
        <f t="shared" si="151"/>
        <v/>
      </c>
      <c r="AP365" s="9" t="str">
        <f t="shared" si="151"/>
        <v/>
      </c>
      <c r="AQ365" s="9" t="str">
        <f t="shared" si="151"/>
        <v/>
      </c>
      <c r="AR365" s="9" t="str">
        <f t="shared" si="151"/>
        <v/>
      </c>
      <c r="AS365" s="9" t="str">
        <f t="shared" si="151"/>
        <v/>
      </c>
      <c r="AT365" s="9" t="str">
        <f t="shared" si="151"/>
        <v/>
      </c>
      <c r="AU365" s="9" t="str">
        <f t="shared" si="148"/>
        <v/>
      </c>
      <c r="AV365" s="9" t="str">
        <f t="shared" si="148"/>
        <v/>
      </c>
      <c r="AW365" s="9" t="str">
        <f t="shared" si="148"/>
        <v/>
      </c>
      <c r="AX365" s="9" t="str">
        <f t="shared" si="148"/>
        <v/>
      </c>
      <c r="AY365" s="9" t="str">
        <f t="shared" si="148"/>
        <v/>
      </c>
      <c r="AZ365" s="9" t="str">
        <f t="shared" si="148"/>
        <v/>
      </c>
      <c r="BA365" s="9" t="str">
        <f t="shared" si="148"/>
        <v/>
      </c>
      <c r="BB365" s="9" t="str">
        <f t="shared" si="148"/>
        <v/>
      </c>
      <c r="BC365" s="9" t="str">
        <f t="shared" si="148"/>
        <v/>
      </c>
      <c r="BD365" s="9" t="str">
        <f t="shared" si="148"/>
        <v/>
      </c>
      <c r="BE365" s="9" t="str">
        <f t="shared" si="149"/>
        <v/>
      </c>
      <c r="BF365" s="9" t="str">
        <f t="shared" si="149"/>
        <v/>
      </c>
      <c r="BG365" s="9" t="str">
        <f t="shared" si="149"/>
        <v/>
      </c>
      <c r="BH365" s="9" t="str">
        <f t="shared" si="149"/>
        <v/>
      </c>
      <c r="BI365" s="9" t="str">
        <f t="shared" si="149"/>
        <v/>
      </c>
      <c r="BJ365" s="9" t="str">
        <f t="shared" si="149"/>
        <v/>
      </c>
      <c r="BK365" s="9" t="str">
        <f t="shared" si="149"/>
        <v/>
      </c>
      <c r="BL365" s="9" t="str">
        <f t="shared" si="149"/>
        <v/>
      </c>
      <c r="BM365" s="9" t="str">
        <f t="shared" si="149"/>
        <v/>
      </c>
      <c r="BN365" s="9" t="str">
        <f t="shared" si="149"/>
        <v/>
      </c>
      <c r="BO365" s="9" t="str">
        <f t="shared" si="150"/>
        <v/>
      </c>
      <c r="BP365" s="9" t="str">
        <f t="shared" si="150"/>
        <v/>
      </c>
      <c r="BQ365" s="9" t="str">
        <f t="shared" si="150"/>
        <v/>
      </c>
      <c r="BR365" s="9" t="str">
        <f t="shared" si="150"/>
        <v/>
      </c>
      <c r="BS365" s="9" t="str">
        <f t="shared" si="150"/>
        <v/>
      </c>
      <c r="BT365" s="9" t="str">
        <f t="shared" si="150"/>
        <v/>
      </c>
      <c r="BU365" s="9" t="str">
        <f t="shared" si="150"/>
        <v/>
      </c>
      <c r="BV365" s="9" t="str">
        <f t="shared" si="150"/>
        <v/>
      </c>
      <c r="BW365" s="9" t="str">
        <f t="shared" si="150"/>
        <v/>
      </c>
      <c r="BX365" s="9" t="str">
        <f t="shared" si="150"/>
        <v/>
      </c>
      <c r="BY365" s="9" t="str">
        <f t="shared" si="150"/>
        <v/>
      </c>
      <c r="BZ365" s="9" t="str">
        <f t="shared" si="150"/>
        <v/>
      </c>
    </row>
    <row r="366" spans="1:78" x14ac:dyDescent="0.25">
      <c r="A366" s="6">
        <v>615</v>
      </c>
      <c r="B366" s="3"/>
      <c r="C366" s="3">
        <v>1</v>
      </c>
      <c r="D366" s="3"/>
      <c r="E366" s="3">
        <v>1</v>
      </c>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v>2</v>
      </c>
      <c r="AH366" s="7">
        <f>SUMPRODUCT(MAX((Table1[post_position])*(Table1[topic_id]=$A366)))</f>
        <v>4</v>
      </c>
      <c r="AI366" s="7" t="str">
        <f>"http://chandoo.org/forums/topic/"&amp;VLOOKUP(A366,'All Topics Data'!$A$2:$C$1243,3,FALSE)</f>
        <v>http://chandoo.org/forums/topic/customized-borders</v>
      </c>
      <c r="AJ366" s="7" t="str">
        <f>LEFT(VLOOKUP(A366,'All Topics Data'!$A$2:$C$1243,2,FALSE),40)&amp;REPT("…",LEN(VLOOKUP(A366,'All Topics Data'!$A$2:$C$1243,2,FALSE))&gt;40)</f>
        <v>Customized Borders</v>
      </c>
      <c r="AK366" s="9">
        <f t="shared" si="147"/>
        <v>0</v>
      </c>
      <c r="AL366" s="9">
        <f t="shared" si="151"/>
        <v>1</v>
      </c>
      <c r="AM366" s="9">
        <f t="shared" si="151"/>
        <v>0</v>
      </c>
      <c r="AN366" s="9">
        <f t="shared" si="151"/>
        <v>1</v>
      </c>
      <c r="AO366" s="9" t="str">
        <f t="shared" si="151"/>
        <v/>
      </c>
      <c r="AP366" s="9" t="str">
        <f t="shared" si="151"/>
        <v/>
      </c>
      <c r="AQ366" s="9" t="str">
        <f t="shared" si="151"/>
        <v/>
      </c>
      <c r="AR366" s="9" t="str">
        <f t="shared" si="151"/>
        <v/>
      </c>
      <c r="AS366" s="9" t="str">
        <f t="shared" si="151"/>
        <v/>
      </c>
      <c r="AT366" s="9" t="str">
        <f t="shared" si="151"/>
        <v/>
      </c>
      <c r="AU366" s="9" t="str">
        <f t="shared" si="148"/>
        <v/>
      </c>
      <c r="AV366" s="9" t="str">
        <f t="shared" si="148"/>
        <v/>
      </c>
      <c r="AW366" s="9" t="str">
        <f t="shared" si="148"/>
        <v/>
      </c>
      <c r="AX366" s="9" t="str">
        <f t="shared" si="148"/>
        <v/>
      </c>
      <c r="AY366" s="9" t="str">
        <f t="shared" si="148"/>
        <v/>
      </c>
      <c r="AZ366" s="9" t="str">
        <f t="shared" si="148"/>
        <v/>
      </c>
      <c r="BA366" s="9" t="str">
        <f t="shared" si="148"/>
        <v/>
      </c>
      <c r="BB366" s="9" t="str">
        <f t="shared" si="148"/>
        <v/>
      </c>
      <c r="BC366" s="9" t="str">
        <f t="shared" si="148"/>
        <v/>
      </c>
      <c r="BD366" s="9" t="str">
        <f t="shared" si="148"/>
        <v/>
      </c>
      <c r="BE366" s="9" t="str">
        <f t="shared" si="149"/>
        <v/>
      </c>
      <c r="BF366" s="9" t="str">
        <f t="shared" si="149"/>
        <v/>
      </c>
      <c r="BG366" s="9" t="str">
        <f t="shared" si="149"/>
        <v/>
      </c>
      <c r="BH366" s="9" t="str">
        <f t="shared" si="149"/>
        <v/>
      </c>
      <c r="BI366" s="9" t="str">
        <f t="shared" si="149"/>
        <v/>
      </c>
      <c r="BJ366" s="9" t="str">
        <f t="shared" si="149"/>
        <v/>
      </c>
      <c r="BK366" s="9" t="str">
        <f t="shared" si="149"/>
        <v/>
      </c>
      <c r="BL366" s="9" t="str">
        <f t="shared" si="149"/>
        <v/>
      </c>
      <c r="BM366" s="9" t="str">
        <f t="shared" si="149"/>
        <v/>
      </c>
      <c r="BN366" s="9" t="str">
        <f t="shared" si="149"/>
        <v/>
      </c>
      <c r="BO366" s="9" t="str">
        <f t="shared" si="150"/>
        <v/>
      </c>
      <c r="BP366" s="9" t="str">
        <f t="shared" si="150"/>
        <v/>
      </c>
      <c r="BQ366" s="9" t="str">
        <f t="shared" si="150"/>
        <v/>
      </c>
      <c r="BR366" s="9" t="str">
        <f t="shared" si="150"/>
        <v/>
      </c>
      <c r="BS366" s="9" t="str">
        <f t="shared" si="150"/>
        <v/>
      </c>
      <c r="BT366" s="9" t="str">
        <f t="shared" si="150"/>
        <v/>
      </c>
      <c r="BU366" s="9" t="str">
        <f t="shared" si="150"/>
        <v/>
      </c>
      <c r="BV366" s="9" t="str">
        <f t="shared" si="150"/>
        <v/>
      </c>
      <c r="BW366" s="9" t="str">
        <f t="shared" si="150"/>
        <v/>
      </c>
      <c r="BX366" s="9" t="str">
        <f t="shared" si="150"/>
        <v/>
      </c>
      <c r="BY366" s="9" t="str">
        <f t="shared" si="150"/>
        <v/>
      </c>
      <c r="BZ366" s="9" t="str">
        <f t="shared" si="150"/>
        <v/>
      </c>
    </row>
    <row r="367" spans="1:78" x14ac:dyDescent="0.25">
      <c r="A367" s="6">
        <v>616</v>
      </c>
      <c r="B367" s="3"/>
      <c r="C367" s="3"/>
      <c r="D367" s="3">
        <v>1</v>
      </c>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v>1</v>
      </c>
      <c r="AH367" s="7">
        <f>SUMPRODUCT(MAX((Table1[post_position])*(Table1[topic_id]=$A367)))</f>
        <v>4</v>
      </c>
      <c r="AI367" s="7" t="str">
        <f>"http://chandoo.org/forums/topic/"&amp;VLOOKUP(A367,'All Topics Data'!$A$2:$C$1243,3,FALSE)</f>
        <v>http://chandoo.org/forums/topic/vlookup-na-error</v>
      </c>
      <c r="AJ367" s="7" t="str">
        <f>LEFT(VLOOKUP(A367,'All Topics Data'!$A$2:$C$1243,2,FALSE),40)&amp;REPT("…",LEN(VLOOKUP(A367,'All Topics Data'!$A$2:$C$1243,2,FALSE))&gt;40)</f>
        <v>VLOOKUP NA error.</v>
      </c>
      <c r="AK367" s="9">
        <f t="shared" si="147"/>
        <v>0</v>
      </c>
      <c r="AL367" s="9">
        <f t="shared" si="151"/>
        <v>0</v>
      </c>
      <c r="AM367" s="9">
        <f t="shared" si="151"/>
        <v>1</v>
      </c>
      <c r="AN367" s="9">
        <f t="shared" si="151"/>
        <v>0</v>
      </c>
      <c r="AO367" s="9" t="str">
        <f t="shared" si="151"/>
        <v/>
      </c>
      <c r="AP367" s="9" t="str">
        <f t="shared" si="151"/>
        <v/>
      </c>
      <c r="AQ367" s="9" t="str">
        <f t="shared" si="151"/>
        <v/>
      </c>
      <c r="AR367" s="9" t="str">
        <f t="shared" si="151"/>
        <v/>
      </c>
      <c r="AS367" s="9" t="str">
        <f t="shared" si="151"/>
        <v/>
      </c>
      <c r="AT367" s="9" t="str">
        <f t="shared" si="151"/>
        <v/>
      </c>
      <c r="AU367" s="9" t="str">
        <f t="shared" si="148"/>
        <v/>
      </c>
      <c r="AV367" s="9" t="str">
        <f t="shared" si="148"/>
        <v/>
      </c>
      <c r="AW367" s="9" t="str">
        <f t="shared" si="148"/>
        <v/>
      </c>
      <c r="AX367" s="9" t="str">
        <f t="shared" si="148"/>
        <v/>
      </c>
      <c r="AY367" s="9" t="str">
        <f t="shared" si="148"/>
        <v/>
      </c>
      <c r="AZ367" s="9" t="str">
        <f t="shared" si="148"/>
        <v/>
      </c>
      <c r="BA367" s="9" t="str">
        <f t="shared" si="148"/>
        <v/>
      </c>
      <c r="BB367" s="9" t="str">
        <f t="shared" si="148"/>
        <v/>
      </c>
      <c r="BC367" s="9" t="str">
        <f t="shared" si="148"/>
        <v/>
      </c>
      <c r="BD367" s="9" t="str">
        <f t="shared" si="148"/>
        <v/>
      </c>
      <c r="BE367" s="9" t="str">
        <f t="shared" si="149"/>
        <v/>
      </c>
      <c r="BF367" s="9" t="str">
        <f t="shared" si="149"/>
        <v/>
      </c>
      <c r="BG367" s="9" t="str">
        <f t="shared" si="149"/>
        <v/>
      </c>
      <c r="BH367" s="9" t="str">
        <f t="shared" si="149"/>
        <v/>
      </c>
      <c r="BI367" s="9" t="str">
        <f t="shared" si="149"/>
        <v/>
      </c>
      <c r="BJ367" s="9" t="str">
        <f t="shared" si="149"/>
        <v/>
      </c>
      <c r="BK367" s="9" t="str">
        <f t="shared" si="149"/>
        <v/>
      </c>
      <c r="BL367" s="9" t="str">
        <f t="shared" si="149"/>
        <v/>
      </c>
      <c r="BM367" s="9" t="str">
        <f t="shared" si="149"/>
        <v/>
      </c>
      <c r="BN367" s="9" t="str">
        <f t="shared" si="149"/>
        <v/>
      </c>
      <c r="BO367" s="9" t="str">
        <f t="shared" si="150"/>
        <v/>
      </c>
      <c r="BP367" s="9" t="str">
        <f t="shared" si="150"/>
        <v/>
      </c>
      <c r="BQ367" s="9" t="str">
        <f t="shared" si="150"/>
        <v/>
      </c>
      <c r="BR367" s="9" t="str">
        <f t="shared" si="150"/>
        <v/>
      </c>
      <c r="BS367" s="9" t="str">
        <f t="shared" si="150"/>
        <v/>
      </c>
      <c r="BT367" s="9" t="str">
        <f t="shared" si="150"/>
        <v/>
      </c>
      <c r="BU367" s="9" t="str">
        <f t="shared" si="150"/>
        <v/>
      </c>
      <c r="BV367" s="9" t="str">
        <f t="shared" si="150"/>
        <v/>
      </c>
      <c r="BW367" s="9" t="str">
        <f t="shared" si="150"/>
        <v/>
      </c>
      <c r="BX367" s="9" t="str">
        <f t="shared" si="150"/>
        <v/>
      </c>
      <c r="BY367" s="9" t="str">
        <f t="shared" si="150"/>
        <v/>
      </c>
      <c r="BZ367" s="9" t="str">
        <f t="shared" si="150"/>
        <v/>
      </c>
    </row>
    <row r="368" spans="1:78" x14ac:dyDescent="0.25">
      <c r="A368" s="6">
        <v>618</v>
      </c>
      <c r="B368" s="3"/>
      <c r="C368" s="3">
        <v>1</v>
      </c>
      <c r="D368" s="3"/>
      <c r="E368" s="3">
        <v>1</v>
      </c>
      <c r="F368" s="3"/>
      <c r="G368" s="3">
        <v>1</v>
      </c>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v>3</v>
      </c>
      <c r="AH368" s="7">
        <f>SUMPRODUCT(MAX((Table1[post_position])*(Table1[topic_id]=$A368)))</f>
        <v>7</v>
      </c>
      <c r="AI368" s="7" t="str">
        <f>"http://chandoo.org/forums/topic/"&amp;VLOOKUP(A368,'All Topics Data'!$A$2:$C$1243,3,FALSE)</f>
        <v>http://chandoo.org/forums/topic/pivot-tables-compound-interestgrowth</v>
      </c>
      <c r="AJ368" s="7" t="str">
        <f>LEFT(VLOOKUP(A368,'All Topics Data'!$A$2:$C$1243,2,FALSE),40)&amp;REPT("…",LEN(VLOOKUP(A368,'All Topics Data'!$A$2:$C$1243,2,FALSE))&gt;40)</f>
        <v>Pivot Tables - Compound Interest/Growth</v>
      </c>
      <c r="AK368" s="9">
        <f t="shared" si="147"/>
        <v>0</v>
      </c>
      <c r="AL368" s="9">
        <f t="shared" si="151"/>
        <v>1</v>
      </c>
      <c r="AM368" s="9">
        <f t="shared" si="151"/>
        <v>0</v>
      </c>
      <c r="AN368" s="9">
        <f t="shared" si="151"/>
        <v>1</v>
      </c>
      <c r="AO368" s="9">
        <f t="shared" si="151"/>
        <v>0</v>
      </c>
      <c r="AP368" s="9">
        <f t="shared" si="151"/>
        <v>1</v>
      </c>
      <c r="AQ368" s="9">
        <f t="shared" si="151"/>
        <v>0</v>
      </c>
      <c r="AR368" s="9" t="str">
        <f t="shared" si="151"/>
        <v/>
      </c>
      <c r="AS368" s="9" t="str">
        <f t="shared" si="151"/>
        <v/>
      </c>
      <c r="AT368" s="9" t="str">
        <f t="shared" si="151"/>
        <v/>
      </c>
      <c r="AU368" s="9" t="str">
        <f t="shared" si="148"/>
        <v/>
      </c>
      <c r="AV368" s="9" t="str">
        <f t="shared" si="148"/>
        <v/>
      </c>
      <c r="AW368" s="9" t="str">
        <f t="shared" si="148"/>
        <v/>
      </c>
      <c r="AX368" s="9" t="str">
        <f t="shared" si="148"/>
        <v/>
      </c>
      <c r="AY368" s="9" t="str">
        <f t="shared" si="148"/>
        <v/>
      </c>
      <c r="AZ368" s="9" t="str">
        <f t="shared" si="148"/>
        <v/>
      </c>
      <c r="BA368" s="9" t="str">
        <f t="shared" si="148"/>
        <v/>
      </c>
      <c r="BB368" s="9" t="str">
        <f t="shared" si="148"/>
        <v/>
      </c>
      <c r="BC368" s="9" t="str">
        <f t="shared" si="148"/>
        <v/>
      </c>
      <c r="BD368" s="9" t="str">
        <f t="shared" si="148"/>
        <v/>
      </c>
      <c r="BE368" s="9" t="str">
        <f t="shared" si="149"/>
        <v/>
      </c>
      <c r="BF368" s="9" t="str">
        <f t="shared" si="149"/>
        <v/>
      </c>
      <c r="BG368" s="9" t="str">
        <f t="shared" si="149"/>
        <v/>
      </c>
      <c r="BH368" s="9" t="str">
        <f t="shared" si="149"/>
        <v/>
      </c>
      <c r="BI368" s="9" t="str">
        <f t="shared" si="149"/>
        <v/>
      </c>
      <c r="BJ368" s="9" t="str">
        <f t="shared" si="149"/>
        <v/>
      </c>
      <c r="BK368" s="9" t="str">
        <f t="shared" si="149"/>
        <v/>
      </c>
      <c r="BL368" s="9" t="str">
        <f t="shared" si="149"/>
        <v/>
      </c>
      <c r="BM368" s="9" t="str">
        <f t="shared" si="149"/>
        <v/>
      </c>
      <c r="BN368" s="9" t="str">
        <f t="shared" si="149"/>
        <v/>
      </c>
      <c r="BO368" s="9" t="str">
        <f t="shared" si="150"/>
        <v/>
      </c>
      <c r="BP368" s="9" t="str">
        <f t="shared" si="150"/>
        <v/>
      </c>
      <c r="BQ368" s="9" t="str">
        <f t="shared" si="150"/>
        <v/>
      </c>
      <c r="BR368" s="9" t="str">
        <f t="shared" si="150"/>
        <v/>
      </c>
      <c r="BS368" s="9" t="str">
        <f t="shared" si="150"/>
        <v/>
      </c>
      <c r="BT368" s="9" t="str">
        <f t="shared" si="150"/>
        <v/>
      </c>
      <c r="BU368" s="9" t="str">
        <f t="shared" si="150"/>
        <v/>
      </c>
      <c r="BV368" s="9" t="str">
        <f t="shared" si="150"/>
        <v/>
      </c>
      <c r="BW368" s="9" t="str">
        <f t="shared" si="150"/>
        <v/>
      </c>
      <c r="BX368" s="9" t="str">
        <f t="shared" si="150"/>
        <v/>
      </c>
      <c r="BY368" s="9" t="str">
        <f t="shared" si="150"/>
        <v/>
      </c>
      <c r="BZ368" s="9" t="str">
        <f t="shared" si="150"/>
        <v/>
      </c>
    </row>
    <row r="369" spans="1:78" x14ac:dyDescent="0.25">
      <c r="A369" s="6">
        <v>619</v>
      </c>
      <c r="B369" s="3"/>
      <c r="C369" s="3">
        <v>1</v>
      </c>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v>1</v>
      </c>
      <c r="AH369" s="7">
        <f>SUMPRODUCT(MAX((Table1[post_position])*(Table1[topic_id]=$A369)))</f>
        <v>3</v>
      </c>
      <c r="AI369" s="7" t="str">
        <f>"http://chandoo.org/forums/topic/"&amp;VLOOKUP(A369,'All Topics Data'!$A$2:$C$1243,3,FALSE)</f>
        <v>http://chandoo.org/forums/topic/match-how-do-you-use-an-asterix-in-the-formula</v>
      </c>
      <c r="AJ369" s="7" t="str">
        <f>LEFT(VLOOKUP(A369,'All Topics Data'!$A$2:$C$1243,2,FALSE),40)&amp;REPT("…",LEN(VLOOKUP(A369,'All Topics Data'!$A$2:$C$1243,2,FALSE))&gt;40)</f>
        <v>Match: How/where do you use a wildcard […</v>
      </c>
      <c r="AK369" s="9">
        <f t="shared" si="147"/>
        <v>0</v>
      </c>
      <c r="AL369" s="9">
        <f t="shared" si="151"/>
        <v>1</v>
      </c>
      <c r="AM369" s="9">
        <f t="shared" si="151"/>
        <v>0</v>
      </c>
      <c r="AN369" s="9" t="str">
        <f t="shared" si="151"/>
        <v/>
      </c>
      <c r="AO369" s="9" t="str">
        <f t="shared" si="151"/>
        <v/>
      </c>
      <c r="AP369" s="9" t="str">
        <f t="shared" si="151"/>
        <v/>
      </c>
      <c r="AQ369" s="9" t="str">
        <f t="shared" si="151"/>
        <v/>
      </c>
      <c r="AR369" s="9" t="str">
        <f t="shared" si="151"/>
        <v/>
      </c>
      <c r="AS369" s="9" t="str">
        <f t="shared" si="151"/>
        <v/>
      </c>
      <c r="AT369" s="9" t="str">
        <f t="shared" si="151"/>
        <v/>
      </c>
      <c r="AU369" s="9" t="str">
        <f t="shared" si="148"/>
        <v/>
      </c>
      <c r="AV369" s="9" t="str">
        <f t="shared" si="148"/>
        <v/>
      </c>
      <c r="AW369" s="9" t="str">
        <f t="shared" si="148"/>
        <v/>
      </c>
      <c r="AX369" s="9" t="str">
        <f t="shared" si="148"/>
        <v/>
      </c>
      <c r="AY369" s="9" t="str">
        <f t="shared" si="148"/>
        <v/>
      </c>
      <c r="AZ369" s="9" t="str">
        <f t="shared" si="148"/>
        <v/>
      </c>
      <c r="BA369" s="9" t="str">
        <f t="shared" si="148"/>
        <v/>
      </c>
      <c r="BB369" s="9" t="str">
        <f t="shared" si="148"/>
        <v/>
      </c>
      <c r="BC369" s="9" t="str">
        <f t="shared" si="148"/>
        <v/>
      </c>
      <c r="BD369" s="9" t="str">
        <f t="shared" si="148"/>
        <v/>
      </c>
      <c r="BE369" s="9" t="str">
        <f t="shared" si="149"/>
        <v/>
      </c>
      <c r="BF369" s="9" t="str">
        <f t="shared" si="149"/>
        <v/>
      </c>
      <c r="BG369" s="9" t="str">
        <f t="shared" si="149"/>
        <v/>
      </c>
      <c r="BH369" s="9" t="str">
        <f t="shared" si="149"/>
        <v/>
      </c>
      <c r="BI369" s="9" t="str">
        <f t="shared" si="149"/>
        <v/>
      </c>
      <c r="BJ369" s="9" t="str">
        <f t="shared" si="149"/>
        <v/>
      </c>
      <c r="BK369" s="9" t="str">
        <f t="shared" si="149"/>
        <v/>
      </c>
      <c r="BL369" s="9" t="str">
        <f t="shared" si="149"/>
        <v/>
      </c>
      <c r="BM369" s="9" t="str">
        <f t="shared" si="149"/>
        <v/>
      </c>
      <c r="BN369" s="9" t="str">
        <f t="shared" si="149"/>
        <v/>
      </c>
      <c r="BO369" s="9" t="str">
        <f t="shared" si="150"/>
        <v/>
      </c>
      <c r="BP369" s="9" t="str">
        <f t="shared" si="150"/>
        <v/>
      </c>
      <c r="BQ369" s="9" t="str">
        <f t="shared" si="150"/>
        <v/>
      </c>
      <c r="BR369" s="9" t="str">
        <f t="shared" si="150"/>
        <v/>
      </c>
      <c r="BS369" s="9" t="str">
        <f t="shared" si="150"/>
        <v/>
      </c>
      <c r="BT369" s="9" t="str">
        <f t="shared" si="150"/>
        <v/>
      </c>
      <c r="BU369" s="9" t="str">
        <f t="shared" si="150"/>
        <v/>
      </c>
      <c r="BV369" s="9" t="str">
        <f t="shared" si="150"/>
        <v/>
      </c>
      <c r="BW369" s="9" t="str">
        <f t="shared" si="150"/>
        <v/>
      </c>
      <c r="BX369" s="9" t="str">
        <f t="shared" si="150"/>
        <v/>
      </c>
      <c r="BY369" s="9" t="str">
        <f t="shared" si="150"/>
        <v/>
      </c>
      <c r="BZ369" s="9" t="str">
        <f t="shared" si="150"/>
        <v/>
      </c>
    </row>
    <row r="370" spans="1:78" x14ac:dyDescent="0.25">
      <c r="A370" s="6">
        <v>620</v>
      </c>
      <c r="B370" s="3"/>
      <c r="C370" s="3">
        <v>1</v>
      </c>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v>1</v>
      </c>
      <c r="AH370" s="7">
        <f>SUMPRODUCT(MAX((Table1[post_position])*(Table1[topic_id]=$A370)))</f>
        <v>2</v>
      </c>
      <c r="AI370" s="7" t="str">
        <f>"http://chandoo.org/forums/topic/"&amp;VLOOKUP(A370,'All Topics Data'!$A$2:$C$1243,3,FALSE)</f>
        <v>http://chandoo.org/forums/topic/formatting-text-how-can-i-change-all-upperproper-into-sentence-case</v>
      </c>
      <c r="AJ370" s="7" t="str">
        <f>LEFT(VLOOKUP(A370,'All Topics Data'!$A$2:$C$1243,2,FALSE),40)&amp;REPT("…",LEN(VLOOKUP(A370,'All Topics Data'!$A$2:$C$1243,2,FALSE))&gt;40)</f>
        <v>Formatting text: how can I change all UP…</v>
      </c>
      <c r="AK370" s="9">
        <f t="shared" si="147"/>
        <v>0</v>
      </c>
      <c r="AL370" s="9">
        <f t="shared" si="151"/>
        <v>1</v>
      </c>
      <c r="AM370" s="9" t="str">
        <f t="shared" si="151"/>
        <v/>
      </c>
      <c r="AN370" s="9" t="str">
        <f t="shared" si="151"/>
        <v/>
      </c>
      <c r="AO370" s="9" t="str">
        <f t="shared" si="151"/>
        <v/>
      </c>
      <c r="AP370" s="9" t="str">
        <f t="shared" si="151"/>
        <v/>
      </c>
      <c r="AQ370" s="9" t="str">
        <f t="shared" si="151"/>
        <v/>
      </c>
      <c r="AR370" s="9" t="str">
        <f t="shared" si="151"/>
        <v/>
      </c>
      <c r="AS370" s="9" t="str">
        <f t="shared" si="151"/>
        <v/>
      </c>
      <c r="AT370" s="9" t="str">
        <f t="shared" si="151"/>
        <v/>
      </c>
      <c r="AU370" s="9" t="str">
        <f t="shared" si="148"/>
        <v/>
      </c>
      <c r="AV370" s="9" t="str">
        <f t="shared" si="148"/>
        <v/>
      </c>
      <c r="AW370" s="9" t="str">
        <f t="shared" si="148"/>
        <v/>
      </c>
      <c r="AX370" s="9" t="str">
        <f t="shared" si="148"/>
        <v/>
      </c>
      <c r="AY370" s="9" t="str">
        <f t="shared" si="148"/>
        <v/>
      </c>
      <c r="AZ370" s="9" t="str">
        <f t="shared" si="148"/>
        <v/>
      </c>
      <c r="BA370" s="9" t="str">
        <f t="shared" si="148"/>
        <v/>
      </c>
      <c r="BB370" s="9" t="str">
        <f t="shared" si="148"/>
        <v/>
      </c>
      <c r="BC370" s="9" t="str">
        <f t="shared" si="148"/>
        <v/>
      </c>
      <c r="BD370" s="9" t="str">
        <f t="shared" si="148"/>
        <v/>
      </c>
      <c r="BE370" s="9" t="str">
        <f t="shared" si="149"/>
        <v/>
      </c>
      <c r="BF370" s="9" t="str">
        <f t="shared" si="149"/>
        <v/>
      </c>
      <c r="BG370" s="9" t="str">
        <f t="shared" si="149"/>
        <v/>
      </c>
      <c r="BH370" s="9" t="str">
        <f t="shared" si="149"/>
        <v/>
      </c>
      <c r="BI370" s="9" t="str">
        <f t="shared" si="149"/>
        <v/>
      </c>
      <c r="BJ370" s="9" t="str">
        <f t="shared" si="149"/>
        <v/>
      </c>
      <c r="BK370" s="9" t="str">
        <f t="shared" si="149"/>
        <v/>
      </c>
      <c r="BL370" s="9" t="str">
        <f t="shared" si="149"/>
        <v/>
      </c>
      <c r="BM370" s="9" t="str">
        <f t="shared" si="149"/>
        <v/>
      </c>
      <c r="BN370" s="9" t="str">
        <f t="shared" si="149"/>
        <v/>
      </c>
      <c r="BO370" s="9" t="str">
        <f t="shared" si="150"/>
        <v/>
      </c>
      <c r="BP370" s="9" t="str">
        <f t="shared" si="150"/>
        <v/>
      </c>
      <c r="BQ370" s="9" t="str">
        <f t="shared" si="150"/>
        <v/>
      </c>
      <c r="BR370" s="9" t="str">
        <f t="shared" si="150"/>
        <v/>
      </c>
      <c r="BS370" s="9" t="str">
        <f t="shared" si="150"/>
        <v/>
      </c>
      <c r="BT370" s="9" t="str">
        <f t="shared" si="150"/>
        <v/>
      </c>
      <c r="BU370" s="9" t="str">
        <f t="shared" si="150"/>
        <v/>
      </c>
      <c r="BV370" s="9" t="str">
        <f t="shared" si="150"/>
        <v/>
      </c>
      <c r="BW370" s="9" t="str">
        <f t="shared" si="150"/>
        <v/>
      </c>
      <c r="BX370" s="9" t="str">
        <f t="shared" si="150"/>
        <v/>
      </c>
      <c r="BY370" s="9" t="str">
        <f t="shared" si="150"/>
        <v/>
      </c>
      <c r="BZ370" s="9" t="str">
        <f t="shared" si="150"/>
        <v/>
      </c>
    </row>
    <row r="371" spans="1:78" x14ac:dyDescent="0.25">
      <c r="A371" s="6">
        <v>621</v>
      </c>
      <c r="B371" s="3"/>
      <c r="C371" s="3">
        <v>1</v>
      </c>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v>1</v>
      </c>
      <c r="AH371" s="7">
        <f>SUMPRODUCT(MAX((Table1[post_position])*(Table1[topic_id]=$A371)))</f>
        <v>3</v>
      </c>
      <c r="AI371" s="7" t="str">
        <f>"http://chandoo.org/forums/topic/"&amp;VLOOKUP(A371,'All Topics Data'!$A$2:$C$1243,3,FALSE)</f>
        <v>http://chandoo.org/forums/topic/expense-tracker-treating-the-database</v>
      </c>
      <c r="AJ371" s="7" t="str">
        <f>LEFT(VLOOKUP(A371,'All Topics Data'!$A$2:$C$1243,2,FALSE),40)&amp;REPT("…",LEN(VLOOKUP(A371,'All Topics Data'!$A$2:$C$1243,2,FALSE))&gt;40)</f>
        <v>Expense tracker - treating the database</v>
      </c>
      <c r="AK371" s="9">
        <f t="shared" si="147"/>
        <v>0</v>
      </c>
      <c r="AL371" s="9">
        <f t="shared" si="151"/>
        <v>1</v>
      </c>
      <c r="AM371" s="9">
        <f t="shared" si="151"/>
        <v>0</v>
      </c>
      <c r="AN371" s="9" t="str">
        <f t="shared" si="151"/>
        <v/>
      </c>
      <c r="AO371" s="9" t="str">
        <f t="shared" si="151"/>
        <v/>
      </c>
      <c r="AP371" s="9" t="str">
        <f t="shared" si="151"/>
        <v/>
      </c>
      <c r="AQ371" s="9" t="str">
        <f t="shared" si="151"/>
        <v/>
      </c>
      <c r="AR371" s="9" t="str">
        <f t="shared" si="151"/>
        <v/>
      </c>
      <c r="AS371" s="9" t="str">
        <f t="shared" si="151"/>
        <v/>
      </c>
      <c r="AT371" s="9" t="str">
        <f t="shared" si="151"/>
        <v/>
      </c>
      <c r="AU371" s="9" t="str">
        <f t="shared" si="148"/>
        <v/>
      </c>
      <c r="AV371" s="9" t="str">
        <f t="shared" si="148"/>
        <v/>
      </c>
      <c r="AW371" s="9" t="str">
        <f t="shared" si="148"/>
        <v/>
      </c>
      <c r="AX371" s="9" t="str">
        <f t="shared" si="148"/>
        <v/>
      </c>
      <c r="AY371" s="9" t="str">
        <f t="shared" si="148"/>
        <v/>
      </c>
      <c r="AZ371" s="9" t="str">
        <f t="shared" si="148"/>
        <v/>
      </c>
      <c r="BA371" s="9" t="str">
        <f t="shared" si="148"/>
        <v/>
      </c>
      <c r="BB371" s="9" t="str">
        <f t="shared" si="148"/>
        <v/>
      </c>
      <c r="BC371" s="9" t="str">
        <f t="shared" si="148"/>
        <v/>
      </c>
      <c r="BD371" s="9" t="str">
        <f t="shared" si="148"/>
        <v/>
      </c>
      <c r="BE371" s="9" t="str">
        <f t="shared" si="149"/>
        <v/>
      </c>
      <c r="BF371" s="9" t="str">
        <f t="shared" si="149"/>
        <v/>
      </c>
      <c r="BG371" s="9" t="str">
        <f t="shared" si="149"/>
        <v/>
      </c>
      <c r="BH371" s="9" t="str">
        <f t="shared" si="149"/>
        <v/>
      </c>
      <c r="BI371" s="9" t="str">
        <f t="shared" si="149"/>
        <v/>
      </c>
      <c r="BJ371" s="9" t="str">
        <f t="shared" si="149"/>
        <v/>
      </c>
      <c r="BK371" s="9" t="str">
        <f t="shared" si="149"/>
        <v/>
      </c>
      <c r="BL371" s="9" t="str">
        <f t="shared" si="149"/>
        <v/>
      </c>
      <c r="BM371" s="9" t="str">
        <f t="shared" si="149"/>
        <v/>
      </c>
      <c r="BN371" s="9" t="str">
        <f t="shared" si="149"/>
        <v/>
      </c>
      <c r="BO371" s="9" t="str">
        <f t="shared" si="150"/>
        <v/>
      </c>
      <c r="BP371" s="9" t="str">
        <f t="shared" si="150"/>
        <v/>
      </c>
      <c r="BQ371" s="9" t="str">
        <f t="shared" si="150"/>
        <v/>
      </c>
      <c r="BR371" s="9" t="str">
        <f t="shared" si="150"/>
        <v/>
      </c>
      <c r="BS371" s="9" t="str">
        <f t="shared" si="150"/>
        <v/>
      </c>
      <c r="BT371" s="9" t="str">
        <f t="shared" si="150"/>
        <v/>
      </c>
      <c r="BU371" s="9" t="str">
        <f t="shared" si="150"/>
        <v/>
      </c>
      <c r="BV371" s="9" t="str">
        <f t="shared" si="150"/>
        <v/>
      </c>
      <c r="BW371" s="9" t="str">
        <f t="shared" si="150"/>
        <v/>
      </c>
      <c r="BX371" s="9" t="str">
        <f t="shared" si="150"/>
        <v/>
      </c>
      <c r="BY371" s="9" t="str">
        <f t="shared" si="150"/>
        <v/>
      </c>
      <c r="BZ371" s="9" t="str">
        <f t="shared" si="150"/>
        <v/>
      </c>
    </row>
    <row r="372" spans="1:78" x14ac:dyDescent="0.25">
      <c r="A372" s="6">
        <v>622</v>
      </c>
      <c r="B372" s="3"/>
      <c r="C372" s="3">
        <v>1</v>
      </c>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v>1</v>
      </c>
      <c r="AH372" s="7">
        <f>SUMPRODUCT(MAX((Table1[post_position])*(Table1[topic_id]=$A372)))</f>
        <v>2</v>
      </c>
      <c r="AI372" s="7" t="str">
        <f>"http://chandoo.org/forums/topic/"&amp;VLOOKUP(A372,'All Topics Data'!$A$2:$C$1243,3,FALSE)</f>
        <v>http://chandoo.org/forums/topic/macro-that-solves-for-closest-result-rather-than-the-result-that</v>
      </c>
      <c r="AJ372" s="7" t="str">
        <f>LEFT(VLOOKUP(A372,'All Topics Data'!$A$2:$C$1243,2,FALSE),40)&amp;REPT("…",LEN(VLOOKUP(A372,'All Topics Data'!$A$2:$C$1243,2,FALSE))&gt;40)</f>
        <v>Macro that solves for closest result rat…</v>
      </c>
      <c r="AK372" s="9">
        <f t="shared" si="147"/>
        <v>0</v>
      </c>
      <c r="AL372" s="9">
        <f t="shared" si="151"/>
        <v>1</v>
      </c>
      <c r="AM372" s="9" t="str">
        <f t="shared" si="151"/>
        <v/>
      </c>
      <c r="AN372" s="9" t="str">
        <f t="shared" si="151"/>
        <v/>
      </c>
      <c r="AO372" s="9" t="str">
        <f t="shared" si="151"/>
        <v/>
      </c>
      <c r="AP372" s="9" t="str">
        <f t="shared" si="151"/>
        <v/>
      </c>
      <c r="AQ372" s="9" t="str">
        <f t="shared" si="151"/>
        <v/>
      </c>
      <c r="AR372" s="9" t="str">
        <f t="shared" si="151"/>
        <v/>
      </c>
      <c r="AS372" s="9" t="str">
        <f t="shared" si="151"/>
        <v/>
      </c>
      <c r="AT372" s="9" t="str">
        <f t="shared" si="151"/>
        <v/>
      </c>
      <c r="AU372" s="9" t="str">
        <f t="shared" ref="AU372:BD381" si="152">IF(AU$4&lt;=$AH372,IFERROR(GETPIVOTDATA("Hui Reply?",$A$4,"topic_id",$A372,"post_position",AU$4),0),"")</f>
        <v/>
      </c>
      <c r="AV372" s="9" t="str">
        <f t="shared" si="152"/>
        <v/>
      </c>
      <c r="AW372" s="9" t="str">
        <f t="shared" si="152"/>
        <v/>
      </c>
      <c r="AX372" s="9" t="str">
        <f t="shared" si="152"/>
        <v/>
      </c>
      <c r="AY372" s="9" t="str">
        <f t="shared" si="152"/>
        <v/>
      </c>
      <c r="AZ372" s="9" t="str">
        <f t="shared" si="152"/>
        <v/>
      </c>
      <c r="BA372" s="9" t="str">
        <f t="shared" si="152"/>
        <v/>
      </c>
      <c r="BB372" s="9" t="str">
        <f t="shared" si="152"/>
        <v/>
      </c>
      <c r="BC372" s="9" t="str">
        <f t="shared" si="152"/>
        <v/>
      </c>
      <c r="BD372" s="9" t="str">
        <f t="shared" si="152"/>
        <v/>
      </c>
      <c r="BE372" s="9" t="str">
        <f t="shared" ref="BE372:BN381" si="153">IF(BE$4&lt;=$AH372,IFERROR(GETPIVOTDATA("Hui Reply?",$A$4,"topic_id",$A372,"post_position",BE$4),0),"")</f>
        <v/>
      </c>
      <c r="BF372" s="9" t="str">
        <f t="shared" si="153"/>
        <v/>
      </c>
      <c r="BG372" s="9" t="str">
        <f t="shared" si="153"/>
        <v/>
      </c>
      <c r="BH372" s="9" t="str">
        <f t="shared" si="153"/>
        <v/>
      </c>
      <c r="BI372" s="9" t="str">
        <f t="shared" si="153"/>
        <v/>
      </c>
      <c r="BJ372" s="9" t="str">
        <f t="shared" si="153"/>
        <v/>
      </c>
      <c r="BK372" s="9" t="str">
        <f t="shared" si="153"/>
        <v/>
      </c>
      <c r="BL372" s="9" t="str">
        <f t="shared" si="153"/>
        <v/>
      </c>
      <c r="BM372" s="9" t="str">
        <f t="shared" si="153"/>
        <v/>
      </c>
      <c r="BN372" s="9" t="str">
        <f t="shared" si="153"/>
        <v/>
      </c>
      <c r="BO372" s="9" t="str">
        <f t="shared" ref="BO372:BZ381" si="154">IF(BO$4&lt;=$AH372,IFERROR(GETPIVOTDATA("Hui Reply?",$A$4,"topic_id",$A372,"post_position",BO$4),0),"")</f>
        <v/>
      </c>
      <c r="BP372" s="9" t="str">
        <f t="shared" si="154"/>
        <v/>
      </c>
      <c r="BQ372" s="9" t="str">
        <f t="shared" si="154"/>
        <v/>
      </c>
      <c r="BR372" s="9" t="str">
        <f t="shared" si="154"/>
        <v/>
      </c>
      <c r="BS372" s="9" t="str">
        <f t="shared" si="154"/>
        <v/>
      </c>
      <c r="BT372" s="9" t="str">
        <f t="shared" si="154"/>
        <v/>
      </c>
      <c r="BU372" s="9" t="str">
        <f t="shared" si="154"/>
        <v/>
      </c>
      <c r="BV372" s="9" t="str">
        <f t="shared" si="154"/>
        <v/>
      </c>
      <c r="BW372" s="9" t="str">
        <f t="shared" si="154"/>
        <v/>
      </c>
      <c r="BX372" s="9" t="str">
        <f t="shared" si="154"/>
        <v/>
      </c>
      <c r="BY372" s="9" t="str">
        <f t="shared" si="154"/>
        <v/>
      </c>
      <c r="BZ372" s="9" t="str">
        <f t="shared" si="154"/>
        <v/>
      </c>
    </row>
    <row r="373" spans="1:78" x14ac:dyDescent="0.25">
      <c r="A373" s="6">
        <v>623</v>
      </c>
      <c r="B373" s="3"/>
      <c r="C373" s="3">
        <v>1</v>
      </c>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v>1</v>
      </c>
      <c r="AH373" s="7">
        <f>SUMPRODUCT(MAX((Table1[post_position])*(Table1[topic_id]=$A373)))</f>
        <v>2</v>
      </c>
      <c r="AI373" s="7" t="str">
        <f>"http://chandoo.org/forums/topic/"&amp;VLOOKUP(A373,'All Topics Data'!$A$2:$C$1243,3,FALSE)</f>
        <v>http://chandoo.org/forums/topic/match-funtion-returns-na-while-vlookup-returns-correct-value</v>
      </c>
      <c r="AJ373" s="7" t="str">
        <f>LEFT(VLOOKUP(A373,'All Topics Data'!$A$2:$C$1243,2,FALSE),40)&amp;REPT("…",LEN(VLOOKUP(A373,'All Topics Data'!$A$2:$C$1243,2,FALSE))&gt;40)</f>
        <v>MATCH funtion returns #NA while VLOOKUP …</v>
      </c>
      <c r="AK373" s="9">
        <f t="shared" si="147"/>
        <v>0</v>
      </c>
      <c r="AL373" s="9">
        <f t="shared" ref="AL373:AT382" si="155">IF(AL$4&lt;=$AH373,IFERROR(GETPIVOTDATA("Hui Reply?",$A$4,"topic_id",$A373,"post_position",AL$4),0),"")</f>
        <v>1</v>
      </c>
      <c r="AM373" s="9" t="str">
        <f t="shared" si="155"/>
        <v/>
      </c>
      <c r="AN373" s="9" t="str">
        <f t="shared" si="155"/>
        <v/>
      </c>
      <c r="AO373" s="9" t="str">
        <f t="shared" si="155"/>
        <v/>
      </c>
      <c r="AP373" s="9" t="str">
        <f t="shared" si="155"/>
        <v/>
      </c>
      <c r="AQ373" s="9" t="str">
        <f t="shared" si="155"/>
        <v/>
      </c>
      <c r="AR373" s="9" t="str">
        <f t="shared" si="155"/>
        <v/>
      </c>
      <c r="AS373" s="9" t="str">
        <f t="shared" si="155"/>
        <v/>
      </c>
      <c r="AT373" s="9" t="str">
        <f t="shared" si="155"/>
        <v/>
      </c>
      <c r="AU373" s="9" t="str">
        <f t="shared" si="152"/>
        <v/>
      </c>
      <c r="AV373" s="9" t="str">
        <f t="shared" si="152"/>
        <v/>
      </c>
      <c r="AW373" s="9" t="str">
        <f t="shared" si="152"/>
        <v/>
      </c>
      <c r="AX373" s="9" t="str">
        <f t="shared" si="152"/>
        <v/>
      </c>
      <c r="AY373" s="9" t="str">
        <f t="shared" si="152"/>
        <v/>
      </c>
      <c r="AZ373" s="9" t="str">
        <f t="shared" si="152"/>
        <v/>
      </c>
      <c r="BA373" s="9" t="str">
        <f t="shared" si="152"/>
        <v/>
      </c>
      <c r="BB373" s="9" t="str">
        <f t="shared" si="152"/>
        <v/>
      </c>
      <c r="BC373" s="9" t="str">
        <f t="shared" si="152"/>
        <v/>
      </c>
      <c r="BD373" s="9" t="str">
        <f t="shared" si="152"/>
        <v/>
      </c>
      <c r="BE373" s="9" t="str">
        <f t="shared" si="153"/>
        <v/>
      </c>
      <c r="BF373" s="9" t="str">
        <f t="shared" si="153"/>
        <v/>
      </c>
      <c r="BG373" s="9" t="str">
        <f t="shared" si="153"/>
        <v/>
      </c>
      <c r="BH373" s="9" t="str">
        <f t="shared" si="153"/>
        <v/>
      </c>
      <c r="BI373" s="9" t="str">
        <f t="shared" si="153"/>
        <v/>
      </c>
      <c r="BJ373" s="9" t="str">
        <f t="shared" si="153"/>
        <v/>
      </c>
      <c r="BK373" s="9" t="str">
        <f t="shared" si="153"/>
        <v/>
      </c>
      <c r="BL373" s="9" t="str">
        <f t="shared" si="153"/>
        <v/>
      </c>
      <c r="BM373" s="9" t="str">
        <f t="shared" si="153"/>
        <v/>
      </c>
      <c r="BN373" s="9" t="str">
        <f t="shared" si="153"/>
        <v/>
      </c>
      <c r="BO373" s="9" t="str">
        <f t="shared" si="154"/>
        <v/>
      </c>
      <c r="BP373" s="9" t="str">
        <f t="shared" si="154"/>
        <v/>
      </c>
      <c r="BQ373" s="9" t="str">
        <f t="shared" si="154"/>
        <v/>
      </c>
      <c r="BR373" s="9" t="str">
        <f t="shared" si="154"/>
        <v/>
      </c>
      <c r="BS373" s="9" t="str">
        <f t="shared" si="154"/>
        <v/>
      </c>
      <c r="BT373" s="9" t="str">
        <f t="shared" si="154"/>
        <v/>
      </c>
      <c r="BU373" s="9" t="str">
        <f t="shared" si="154"/>
        <v/>
      </c>
      <c r="BV373" s="9" t="str">
        <f t="shared" si="154"/>
        <v/>
      </c>
      <c r="BW373" s="9" t="str">
        <f t="shared" si="154"/>
        <v/>
      </c>
      <c r="BX373" s="9" t="str">
        <f t="shared" si="154"/>
        <v/>
      </c>
      <c r="BY373" s="9" t="str">
        <f t="shared" si="154"/>
        <v/>
      </c>
      <c r="BZ373" s="9" t="str">
        <f t="shared" si="154"/>
        <v/>
      </c>
    </row>
    <row r="374" spans="1:78" x14ac:dyDescent="0.25">
      <c r="A374" s="6">
        <v>625</v>
      </c>
      <c r="B374" s="3"/>
      <c r="C374" s="3"/>
      <c r="D374" s="3">
        <v>1</v>
      </c>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v>1</v>
      </c>
      <c r="AH374" s="7">
        <f>SUMPRODUCT(MAX((Table1[post_position])*(Table1[topic_id]=$A374)))</f>
        <v>4</v>
      </c>
      <c r="AI374" s="7" t="str">
        <f>"http://chandoo.org/forums/topic/"&amp;VLOOKUP(A374,'All Topics Data'!$A$2:$C$1243,3,FALSE)</f>
        <v>http://chandoo.org/forums/topic/3d-references</v>
      </c>
      <c r="AJ374" s="7" t="str">
        <f>LEFT(VLOOKUP(A374,'All Topics Data'!$A$2:$C$1243,2,FALSE),40)&amp;REPT("…",LEN(VLOOKUP(A374,'All Topics Data'!$A$2:$C$1243,2,FALSE))&gt;40)</f>
        <v>3D References</v>
      </c>
      <c r="AK374" s="9">
        <f t="shared" si="147"/>
        <v>0</v>
      </c>
      <c r="AL374" s="9">
        <f t="shared" si="155"/>
        <v>0</v>
      </c>
      <c r="AM374" s="9">
        <f t="shared" si="155"/>
        <v>1</v>
      </c>
      <c r="AN374" s="9">
        <f t="shared" si="155"/>
        <v>0</v>
      </c>
      <c r="AO374" s="9" t="str">
        <f t="shared" si="155"/>
        <v/>
      </c>
      <c r="AP374" s="9" t="str">
        <f t="shared" si="155"/>
        <v/>
      </c>
      <c r="AQ374" s="9" t="str">
        <f t="shared" si="155"/>
        <v/>
      </c>
      <c r="AR374" s="9" t="str">
        <f t="shared" si="155"/>
        <v/>
      </c>
      <c r="AS374" s="9" t="str">
        <f t="shared" si="155"/>
        <v/>
      </c>
      <c r="AT374" s="9" t="str">
        <f t="shared" si="155"/>
        <v/>
      </c>
      <c r="AU374" s="9" t="str">
        <f t="shared" si="152"/>
        <v/>
      </c>
      <c r="AV374" s="9" t="str">
        <f t="shared" si="152"/>
        <v/>
      </c>
      <c r="AW374" s="9" t="str">
        <f t="shared" si="152"/>
        <v/>
      </c>
      <c r="AX374" s="9" t="str">
        <f t="shared" si="152"/>
        <v/>
      </c>
      <c r="AY374" s="9" t="str">
        <f t="shared" si="152"/>
        <v/>
      </c>
      <c r="AZ374" s="9" t="str">
        <f t="shared" si="152"/>
        <v/>
      </c>
      <c r="BA374" s="9" t="str">
        <f t="shared" si="152"/>
        <v/>
      </c>
      <c r="BB374" s="9" t="str">
        <f t="shared" si="152"/>
        <v/>
      </c>
      <c r="BC374" s="9" t="str">
        <f t="shared" si="152"/>
        <v/>
      </c>
      <c r="BD374" s="9" t="str">
        <f t="shared" si="152"/>
        <v/>
      </c>
      <c r="BE374" s="9" t="str">
        <f t="shared" si="153"/>
        <v/>
      </c>
      <c r="BF374" s="9" t="str">
        <f t="shared" si="153"/>
        <v/>
      </c>
      <c r="BG374" s="9" t="str">
        <f t="shared" si="153"/>
        <v/>
      </c>
      <c r="BH374" s="9" t="str">
        <f t="shared" si="153"/>
        <v/>
      </c>
      <c r="BI374" s="9" t="str">
        <f t="shared" si="153"/>
        <v/>
      </c>
      <c r="BJ374" s="9" t="str">
        <f t="shared" si="153"/>
        <v/>
      </c>
      <c r="BK374" s="9" t="str">
        <f t="shared" si="153"/>
        <v/>
      </c>
      <c r="BL374" s="9" t="str">
        <f t="shared" si="153"/>
        <v/>
      </c>
      <c r="BM374" s="9" t="str">
        <f t="shared" si="153"/>
        <v/>
      </c>
      <c r="BN374" s="9" t="str">
        <f t="shared" si="153"/>
        <v/>
      </c>
      <c r="BO374" s="9" t="str">
        <f t="shared" si="154"/>
        <v/>
      </c>
      <c r="BP374" s="9" t="str">
        <f t="shared" si="154"/>
        <v/>
      </c>
      <c r="BQ374" s="9" t="str">
        <f t="shared" si="154"/>
        <v/>
      </c>
      <c r="BR374" s="9" t="str">
        <f t="shared" si="154"/>
        <v/>
      </c>
      <c r="BS374" s="9" t="str">
        <f t="shared" si="154"/>
        <v/>
      </c>
      <c r="BT374" s="9" t="str">
        <f t="shared" si="154"/>
        <v/>
      </c>
      <c r="BU374" s="9" t="str">
        <f t="shared" si="154"/>
        <v/>
      </c>
      <c r="BV374" s="9" t="str">
        <f t="shared" si="154"/>
        <v/>
      </c>
      <c r="BW374" s="9" t="str">
        <f t="shared" si="154"/>
        <v/>
      </c>
      <c r="BX374" s="9" t="str">
        <f t="shared" si="154"/>
        <v/>
      </c>
      <c r="BY374" s="9" t="str">
        <f t="shared" si="154"/>
        <v/>
      </c>
      <c r="BZ374" s="9" t="str">
        <f t="shared" si="154"/>
        <v/>
      </c>
    </row>
    <row r="375" spans="1:78" x14ac:dyDescent="0.25">
      <c r="A375" s="6">
        <v>626</v>
      </c>
      <c r="B375" s="3"/>
      <c r="C375" s="3"/>
      <c r="D375" s="3"/>
      <c r="E375" s="3">
        <v>1</v>
      </c>
      <c r="F375" s="3"/>
      <c r="G375" s="3"/>
      <c r="H375" s="3">
        <v>1</v>
      </c>
      <c r="I375" s="3"/>
      <c r="J375" s="3">
        <v>1</v>
      </c>
      <c r="K375" s="3"/>
      <c r="L375" s="3">
        <v>1</v>
      </c>
      <c r="M375" s="3"/>
      <c r="N375" s="3">
        <v>1</v>
      </c>
      <c r="O375" s="3"/>
      <c r="P375" s="3"/>
      <c r="Q375" s="3"/>
      <c r="R375" s="3"/>
      <c r="S375" s="3"/>
      <c r="T375" s="3"/>
      <c r="U375" s="3"/>
      <c r="V375" s="3"/>
      <c r="W375" s="3"/>
      <c r="X375" s="3"/>
      <c r="Y375" s="3"/>
      <c r="Z375" s="3"/>
      <c r="AA375" s="3"/>
      <c r="AB375" s="3"/>
      <c r="AC375" s="3"/>
      <c r="AD375" s="3"/>
      <c r="AE375" s="3"/>
      <c r="AF375" s="3">
        <v>5</v>
      </c>
      <c r="AH375" s="7">
        <f>SUMPRODUCT(MAX((Table1[post_position])*(Table1[topic_id]=$A375)))</f>
        <v>14</v>
      </c>
      <c r="AI375" s="7" t="str">
        <f>"http://chandoo.org/forums/topic/"&amp;VLOOKUP(A375,'All Topics Data'!$A$2:$C$1243,3,FALSE)</f>
        <v>http://chandoo.org/forums/topic/graph-from-a-worksheet-array</v>
      </c>
      <c r="AJ375" s="7" t="str">
        <f>LEFT(VLOOKUP(A375,'All Topics Data'!$A$2:$C$1243,2,FALSE),40)&amp;REPT("…",LEN(VLOOKUP(A375,'All Topics Data'!$A$2:$C$1243,2,FALSE))&gt;40)</f>
        <v>Graph from a worksheet array</v>
      </c>
      <c r="AK375" s="9">
        <f t="shared" si="147"/>
        <v>0</v>
      </c>
      <c r="AL375" s="9">
        <f t="shared" si="155"/>
        <v>0</v>
      </c>
      <c r="AM375" s="9">
        <f t="shared" si="155"/>
        <v>0</v>
      </c>
      <c r="AN375" s="9">
        <f t="shared" si="155"/>
        <v>1</v>
      </c>
      <c r="AO375" s="9">
        <f t="shared" si="155"/>
        <v>0</v>
      </c>
      <c r="AP375" s="9">
        <f t="shared" si="155"/>
        <v>0</v>
      </c>
      <c r="AQ375" s="9">
        <f t="shared" si="155"/>
        <v>1</v>
      </c>
      <c r="AR375" s="9">
        <f t="shared" si="155"/>
        <v>0</v>
      </c>
      <c r="AS375" s="9">
        <f t="shared" si="155"/>
        <v>1</v>
      </c>
      <c r="AT375" s="9">
        <f t="shared" si="155"/>
        <v>0</v>
      </c>
      <c r="AU375" s="9">
        <f t="shared" si="152"/>
        <v>1</v>
      </c>
      <c r="AV375" s="9">
        <f t="shared" si="152"/>
        <v>0</v>
      </c>
      <c r="AW375" s="9">
        <f t="shared" si="152"/>
        <v>1</v>
      </c>
      <c r="AX375" s="9">
        <f t="shared" si="152"/>
        <v>0</v>
      </c>
      <c r="AY375" s="9" t="str">
        <f t="shared" si="152"/>
        <v/>
      </c>
      <c r="AZ375" s="9" t="str">
        <f t="shared" si="152"/>
        <v/>
      </c>
      <c r="BA375" s="9" t="str">
        <f t="shared" si="152"/>
        <v/>
      </c>
      <c r="BB375" s="9" t="str">
        <f t="shared" si="152"/>
        <v/>
      </c>
      <c r="BC375" s="9" t="str">
        <f t="shared" si="152"/>
        <v/>
      </c>
      <c r="BD375" s="9" t="str">
        <f t="shared" si="152"/>
        <v/>
      </c>
      <c r="BE375" s="9" t="str">
        <f t="shared" si="153"/>
        <v/>
      </c>
      <c r="BF375" s="9" t="str">
        <f t="shared" si="153"/>
        <v/>
      </c>
      <c r="BG375" s="9" t="str">
        <f t="shared" si="153"/>
        <v/>
      </c>
      <c r="BH375" s="9" t="str">
        <f t="shared" si="153"/>
        <v/>
      </c>
      <c r="BI375" s="9" t="str">
        <f t="shared" si="153"/>
        <v/>
      </c>
      <c r="BJ375" s="9" t="str">
        <f t="shared" si="153"/>
        <v/>
      </c>
      <c r="BK375" s="9" t="str">
        <f t="shared" si="153"/>
        <v/>
      </c>
      <c r="BL375" s="9" t="str">
        <f t="shared" si="153"/>
        <v/>
      </c>
      <c r="BM375" s="9" t="str">
        <f t="shared" si="153"/>
        <v/>
      </c>
      <c r="BN375" s="9" t="str">
        <f t="shared" si="153"/>
        <v/>
      </c>
      <c r="BO375" s="9" t="str">
        <f t="shared" si="154"/>
        <v/>
      </c>
      <c r="BP375" s="9" t="str">
        <f t="shared" si="154"/>
        <v/>
      </c>
      <c r="BQ375" s="9" t="str">
        <f t="shared" si="154"/>
        <v/>
      </c>
      <c r="BR375" s="9" t="str">
        <f t="shared" si="154"/>
        <v/>
      </c>
      <c r="BS375" s="9" t="str">
        <f t="shared" si="154"/>
        <v/>
      </c>
      <c r="BT375" s="9" t="str">
        <f t="shared" si="154"/>
        <v/>
      </c>
      <c r="BU375" s="9" t="str">
        <f t="shared" si="154"/>
        <v/>
      </c>
      <c r="BV375" s="9" t="str">
        <f t="shared" si="154"/>
        <v/>
      </c>
      <c r="BW375" s="9" t="str">
        <f t="shared" si="154"/>
        <v/>
      </c>
      <c r="BX375" s="9" t="str">
        <f t="shared" si="154"/>
        <v/>
      </c>
      <c r="BY375" s="9" t="str">
        <f t="shared" si="154"/>
        <v/>
      </c>
      <c r="BZ375" s="9" t="str">
        <f t="shared" si="154"/>
        <v/>
      </c>
    </row>
    <row r="376" spans="1:78" x14ac:dyDescent="0.25">
      <c r="A376" s="6">
        <v>627</v>
      </c>
      <c r="B376" s="3"/>
      <c r="C376" s="3">
        <v>1</v>
      </c>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v>1</v>
      </c>
      <c r="AH376" s="7">
        <f>SUMPRODUCT(MAX((Table1[post_position])*(Table1[topic_id]=$A376)))</f>
        <v>2</v>
      </c>
      <c r="AI376" s="7" t="str">
        <f>"http://chandoo.org/forums/topic/"&amp;VLOOKUP(A376,'All Topics Data'!$A$2:$C$1243,3,FALSE)</f>
        <v>http://chandoo.org/forums/topic/spinbuttons-adapt-to-current-cell</v>
      </c>
      <c r="AJ376" s="7" t="str">
        <f>LEFT(VLOOKUP(A376,'All Topics Data'!$A$2:$C$1243,2,FALSE),40)&amp;REPT("…",LEN(VLOOKUP(A376,'All Topics Data'!$A$2:$C$1243,2,FALSE))&gt;40)</f>
        <v>SpinButtons - adapt to current cell?</v>
      </c>
      <c r="AK376" s="9">
        <f t="shared" si="147"/>
        <v>0</v>
      </c>
      <c r="AL376" s="9">
        <f t="shared" si="155"/>
        <v>1</v>
      </c>
      <c r="AM376" s="9" t="str">
        <f t="shared" si="155"/>
        <v/>
      </c>
      <c r="AN376" s="9" t="str">
        <f t="shared" si="155"/>
        <v/>
      </c>
      <c r="AO376" s="9" t="str">
        <f t="shared" si="155"/>
        <v/>
      </c>
      <c r="AP376" s="9" t="str">
        <f t="shared" si="155"/>
        <v/>
      </c>
      <c r="AQ376" s="9" t="str">
        <f t="shared" si="155"/>
        <v/>
      </c>
      <c r="AR376" s="9" t="str">
        <f t="shared" si="155"/>
        <v/>
      </c>
      <c r="AS376" s="9" t="str">
        <f t="shared" si="155"/>
        <v/>
      </c>
      <c r="AT376" s="9" t="str">
        <f t="shared" si="155"/>
        <v/>
      </c>
      <c r="AU376" s="9" t="str">
        <f t="shared" si="152"/>
        <v/>
      </c>
      <c r="AV376" s="9" t="str">
        <f t="shared" si="152"/>
        <v/>
      </c>
      <c r="AW376" s="9" t="str">
        <f t="shared" si="152"/>
        <v/>
      </c>
      <c r="AX376" s="9" t="str">
        <f t="shared" si="152"/>
        <v/>
      </c>
      <c r="AY376" s="9" t="str">
        <f t="shared" si="152"/>
        <v/>
      </c>
      <c r="AZ376" s="9" t="str">
        <f t="shared" si="152"/>
        <v/>
      </c>
      <c r="BA376" s="9" t="str">
        <f t="shared" si="152"/>
        <v/>
      </c>
      <c r="BB376" s="9" t="str">
        <f t="shared" si="152"/>
        <v/>
      </c>
      <c r="BC376" s="9" t="str">
        <f t="shared" si="152"/>
        <v/>
      </c>
      <c r="BD376" s="9" t="str">
        <f t="shared" si="152"/>
        <v/>
      </c>
      <c r="BE376" s="9" t="str">
        <f t="shared" si="153"/>
        <v/>
      </c>
      <c r="BF376" s="9" t="str">
        <f t="shared" si="153"/>
        <v/>
      </c>
      <c r="BG376" s="9" t="str">
        <f t="shared" si="153"/>
        <v/>
      </c>
      <c r="BH376" s="9" t="str">
        <f t="shared" si="153"/>
        <v/>
      </c>
      <c r="BI376" s="9" t="str">
        <f t="shared" si="153"/>
        <v/>
      </c>
      <c r="BJ376" s="9" t="str">
        <f t="shared" si="153"/>
        <v/>
      </c>
      <c r="BK376" s="9" t="str">
        <f t="shared" si="153"/>
        <v/>
      </c>
      <c r="BL376" s="9" t="str">
        <f t="shared" si="153"/>
        <v/>
      </c>
      <c r="BM376" s="9" t="str">
        <f t="shared" si="153"/>
        <v/>
      </c>
      <c r="BN376" s="9" t="str">
        <f t="shared" si="153"/>
        <v/>
      </c>
      <c r="BO376" s="9" t="str">
        <f t="shared" si="154"/>
        <v/>
      </c>
      <c r="BP376" s="9" t="str">
        <f t="shared" si="154"/>
        <v/>
      </c>
      <c r="BQ376" s="9" t="str">
        <f t="shared" si="154"/>
        <v/>
      </c>
      <c r="BR376" s="9" t="str">
        <f t="shared" si="154"/>
        <v/>
      </c>
      <c r="BS376" s="9" t="str">
        <f t="shared" si="154"/>
        <v/>
      </c>
      <c r="BT376" s="9" t="str">
        <f t="shared" si="154"/>
        <v/>
      </c>
      <c r="BU376" s="9" t="str">
        <f t="shared" si="154"/>
        <v/>
      </c>
      <c r="BV376" s="9" t="str">
        <f t="shared" si="154"/>
        <v/>
      </c>
      <c r="BW376" s="9" t="str">
        <f t="shared" si="154"/>
        <v/>
      </c>
      <c r="BX376" s="9" t="str">
        <f t="shared" si="154"/>
        <v/>
      </c>
      <c r="BY376" s="9" t="str">
        <f t="shared" si="154"/>
        <v/>
      </c>
      <c r="BZ376" s="9" t="str">
        <f t="shared" si="154"/>
        <v/>
      </c>
    </row>
    <row r="377" spans="1:78" x14ac:dyDescent="0.25">
      <c r="A377" s="6">
        <v>628</v>
      </c>
      <c r="B377" s="3"/>
      <c r="C377" s="3"/>
      <c r="D377" s="3">
        <v>1</v>
      </c>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v>1</v>
      </c>
      <c r="AH377" s="7">
        <f>SUMPRODUCT(MAX((Table1[post_position])*(Table1[topic_id]=$A377)))</f>
        <v>3</v>
      </c>
      <c r="AI377" s="7" t="str">
        <f>"http://chandoo.org/forums/topic/"&amp;VLOOKUP(A377,'All Topics Data'!$A$2:$C$1243,3,FALSE)</f>
        <v>http://chandoo.org/forums/topic/dynamic-range-sum-based-on-single-dynamic-criterion-cell</v>
      </c>
      <c r="AJ377" s="7" t="str">
        <f>LEFT(VLOOKUP(A377,'All Topics Data'!$A$2:$C$1243,2,FALSE),40)&amp;REPT("…",LEN(VLOOKUP(A377,'All Topics Data'!$A$2:$C$1243,2,FALSE))&gt;40)</f>
        <v>Dynamic Range Sum Based On Single, Dynam…</v>
      </c>
      <c r="AK377" s="9">
        <f t="shared" si="147"/>
        <v>0</v>
      </c>
      <c r="AL377" s="9">
        <f t="shared" si="155"/>
        <v>0</v>
      </c>
      <c r="AM377" s="9">
        <f t="shared" si="155"/>
        <v>1</v>
      </c>
      <c r="AN377" s="9" t="str">
        <f t="shared" si="155"/>
        <v/>
      </c>
      <c r="AO377" s="9" t="str">
        <f t="shared" si="155"/>
        <v/>
      </c>
      <c r="AP377" s="9" t="str">
        <f t="shared" si="155"/>
        <v/>
      </c>
      <c r="AQ377" s="9" t="str">
        <f t="shared" si="155"/>
        <v/>
      </c>
      <c r="AR377" s="9" t="str">
        <f t="shared" si="155"/>
        <v/>
      </c>
      <c r="AS377" s="9" t="str">
        <f t="shared" si="155"/>
        <v/>
      </c>
      <c r="AT377" s="9" t="str">
        <f t="shared" si="155"/>
        <v/>
      </c>
      <c r="AU377" s="9" t="str">
        <f t="shared" si="152"/>
        <v/>
      </c>
      <c r="AV377" s="9" t="str">
        <f t="shared" si="152"/>
        <v/>
      </c>
      <c r="AW377" s="9" t="str">
        <f t="shared" si="152"/>
        <v/>
      </c>
      <c r="AX377" s="9" t="str">
        <f t="shared" si="152"/>
        <v/>
      </c>
      <c r="AY377" s="9" t="str">
        <f t="shared" si="152"/>
        <v/>
      </c>
      <c r="AZ377" s="9" t="str">
        <f t="shared" si="152"/>
        <v/>
      </c>
      <c r="BA377" s="9" t="str">
        <f t="shared" si="152"/>
        <v/>
      </c>
      <c r="BB377" s="9" t="str">
        <f t="shared" si="152"/>
        <v/>
      </c>
      <c r="BC377" s="9" t="str">
        <f t="shared" si="152"/>
        <v/>
      </c>
      <c r="BD377" s="9" t="str">
        <f t="shared" si="152"/>
        <v/>
      </c>
      <c r="BE377" s="9" t="str">
        <f t="shared" si="153"/>
        <v/>
      </c>
      <c r="BF377" s="9" t="str">
        <f t="shared" si="153"/>
        <v/>
      </c>
      <c r="BG377" s="9" t="str">
        <f t="shared" si="153"/>
        <v/>
      </c>
      <c r="BH377" s="9" t="str">
        <f t="shared" si="153"/>
        <v/>
      </c>
      <c r="BI377" s="9" t="str">
        <f t="shared" si="153"/>
        <v/>
      </c>
      <c r="BJ377" s="9" t="str">
        <f t="shared" si="153"/>
        <v/>
      </c>
      <c r="BK377" s="9" t="str">
        <f t="shared" si="153"/>
        <v/>
      </c>
      <c r="BL377" s="9" t="str">
        <f t="shared" si="153"/>
        <v/>
      </c>
      <c r="BM377" s="9" t="str">
        <f t="shared" si="153"/>
        <v/>
      </c>
      <c r="BN377" s="9" t="str">
        <f t="shared" si="153"/>
        <v/>
      </c>
      <c r="BO377" s="9" t="str">
        <f t="shared" si="154"/>
        <v/>
      </c>
      <c r="BP377" s="9" t="str">
        <f t="shared" si="154"/>
        <v/>
      </c>
      <c r="BQ377" s="9" t="str">
        <f t="shared" si="154"/>
        <v/>
      </c>
      <c r="BR377" s="9" t="str">
        <f t="shared" si="154"/>
        <v/>
      </c>
      <c r="BS377" s="9" t="str">
        <f t="shared" si="154"/>
        <v/>
      </c>
      <c r="BT377" s="9" t="str">
        <f t="shared" si="154"/>
        <v/>
      </c>
      <c r="BU377" s="9" t="str">
        <f t="shared" si="154"/>
        <v/>
      </c>
      <c r="BV377" s="9" t="str">
        <f t="shared" si="154"/>
        <v/>
      </c>
      <c r="BW377" s="9" t="str">
        <f t="shared" si="154"/>
        <v/>
      </c>
      <c r="BX377" s="9" t="str">
        <f t="shared" si="154"/>
        <v/>
      </c>
      <c r="BY377" s="9" t="str">
        <f t="shared" si="154"/>
        <v/>
      </c>
      <c r="BZ377" s="9" t="str">
        <f t="shared" si="154"/>
        <v/>
      </c>
    </row>
    <row r="378" spans="1:78" x14ac:dyDescent="0.25">
      <c r="A378" s="6">
        <v>629</v>
      </c>
      <c r="B378" s="3"/>
      <c r="C378" s="3"/>
      <c r="D378" s="3"/>
      <c r="E378" s="3">
        <v>1</v>
      </c>
      <c r="F378" s="3"/>
      <c r="G378" s="3"/>
      <c r="H378" s="3">
        <v>1</v>
      </c>
      <c r="I378" s="3"/>
      <c r="J378" s="3"/>
      <c r="K378" s="3"/>
      <c r="L378" s="3"/>
      <c r="M378" s="3"/>
      <c r="N378" s="3"/>
      <c r="O378" s="3"/>
      <c r="P378" s="3"/>
      <c r="Q378" s="3"/>
      <c r="R378" s="3"/>
      <c r="S378" s="3"/>
      <c r="T378" s="3"/>
      <c r="U378" s="3"/>
      <c r="V378" s="3"/>
      <c r="W378" s="3"/>
      <c r="X378" s="3"/>
      <c r="Y378" s="3"/>
      <c r="Z378" s="3"/>
      <c r="AA378" s="3"/>
      <c r="AB378" s="3"/>
      <c r="AC378" s="3"/>
      <c r="AD378" s="3"/>
      <c r="AE378" s="3"/>
      <c r="AF378" s="3">
        <v>2</v>
      </c>
      <c r="AH378" s="7">
        <f>SUMPRODUCT(MAX((Table1[post_position])*(Table1[topic_id]=$A378)))</f>
        <v>8</v>
      </c>
      <c r="AI378" s="7" t="str">
        <f>"http://chandoo.org/forums/topic/"&amp;VLOOKUP(A378,'All Topics Data'!$A$2:$C$1243,3,FALSE)</f>
        <v>http://chandoo.org/forums/topic/assigning-symbol-to-positivenegative-numbers-in-a-cell</v>
      </c>
      <c r="AJ378" s="7" t="str">
        <f>LEFT(VLOOKUP(A378,'All Topics Data'!$A$2:$C$1243,2,FALSE),40)&amp;REPT("…",LEN(VLOOKUP(A378,'All Topics Data'!$A$2:$C$1243,2,FALSE))&gt;40)</f>
        <v>Assigning symbol to positive/negative nu…</v>
      </c>
      <c r="AK378" s="9">
        <f t="shared" si="147"/>
        <v>0</v>
      </c>
      <c r="AL378" s="9">
        <f t="shared" si="155"/>
        <v>0</v>
      </c>
      <c r="AM378" s="9">
        <f t="shared" si="155"/>
        <v>0</v>
      </c>
      <c r="AN378" s="9">
        <f t="shared" si="155"/>
        <v>1</v>
      </c>
      <c r="AO378" s="9">
        <f t="shared" si="155"/>
        <v>0</v>
      </c>
      <c r="AP378" s="9">
        <f t="shared" si="155"/>
        <v>0</v>
      </c>
      <c r="AQ378" s="9">
        <f t="shared" si="155"/>
        <v>1</v>
      </c>
      <c r="AR378" s="9">
        <f t="shared" si="155"/>
        <v>0</v>
      </c>
      <c r="AS378" s="9" t="str">
        <f t="shared" si="155"/>
        <v/>
      </c>
      <c r="AT378" s="9" t="str">
        <f t="shared" si="155"/>
        <v/>
      </c>
      <c r="AU378" s="9" t="str">
        <f t="shared" si="152"/>
        <v/>
      </c>
      <c r="AV378" s="9" t="str">
        <f t="shared" si="152"/>
        <v/>
      </c>
      <c r="AW378" s="9" t="str">
        <f t="shared" si="152"/>
        <v/>
      </c>
      <c r="AX378" s="9" t="str">
        <f t="shared" si="152"/>
        <v/>
      </c>
      <c r="AY378" s="9" t="str">
        <f t="shared" si="152"/>
        <v/>
      </c>
      <c r="AZ378" s="9" t="str">
        <f t="shared" si="152"/>
        <v/>
      </c>
      <c r="BA378" s="9" t="str">
        <f t="shared" si="152"/>
        <v/>
      </c>
      <c r="BB378" s="9" t="str">
        <f t="shared" si="152"/>
        <v/>
      </c>
      <c r="BC378" s="9" t="str">
        <f t="shared" si="152"/>
        <v/>
      </c>
      <c r="BD378" s="9" t="str">
        <f t="shared" si="152"/>
        <v/>
      </c>
      <c r="BE378" s="9" t="str">
        <f t="shared" si="153"/>
        <v/>
      </c>
      <c r="BF378" s="9" t="str">
        <f t="shared" si="153"/>
        <v/>
      </c>
      <c r="BG378" s="9" t="str">
        <f t="shared" si="153"/>
        <v/>
      </c>
      <c r="BH378" s="9" t="str">
        <f t="shared" si="153"/>
        <v/>
      </c>
      <c r="BI378" s="9" t="str">
        <f t="shared" si="153"/>
        <v/>
      </c>
      <c r="BJ378" s="9" t="str">
        <f t="shared" si="153"/>
        <v/>
      </c>
      <c r="BK378" s="9" t="str">
        <f t="shared" si="153"/>
        <v/>
      </c>
      <c r="BL378" s="9" t="str">
        <f t="shared" si="153"/>
        <v/>
      </c>
      <c r="BM378" s="9" t="str">
        <f t="shared" si="153"/>
        <v/>
      </c>
      <c r="BN378" s="9" t="str">
        <f t="shared" si="153"/>
        <v/>
      </c>
      <c r="BO378" s="9" t="str">
        <f t="shared" si="154"/>
        <v/>
      </c>
      <c r="BP378" s="9" t="str">
        <f t="shared" si="154"/>
        <v/>
      </c>
      <c r="BQ378" s="9" t="str">
        <f t="shared" si="154"/>
        <v/>
      </c>
      <c r="BR378" s="9" t="str">
        <f t="shared" si="154"/>
        <v/>
      </c>
      <c r="BS378" s="9" t="str">
        <f t="shared" si="154"/>
        <v/>
      </c>
      <c r="BT378" s="9" t="str">
        <f t="shared" si="154"/>
        <v/>
      </c>
      <c r="BU378" s="9" t="str">
        <f t="shared" si="154"/>
        <v/>
      </c>
      <c r="BV378" s="9" t="str">
        <f t="shared" si="154"/>
        <v/>
      </c>
      <c r="BW378" s="9" t="str">
        <f t="shared" si="154"/>
        <v/>
      </c>
      <c r="BX378" s="9" t="str">
        <f t="shared" si="154"/>
        <v/>
      </c>
      <c r="BY378" s="9" t="str">
        <f t="shared" si="154"/>
        <v/>
      </c>
      <c r="BZ378" s="9" t="str">
        <f t="shared" si="154"/>
        <v/>
      </c>
    </row>
    <row r="379" spans="1:78" x14ac:dyDescent="0.25">
      <c r="A379" s="6">
        <v>630</v>
      </c>
      <c r="B379" s="3"/>
      <c r="C379" s="3">
        <v>1</v>
      </c>
      <c r="D379" s="3"/>
      <c r="E379" s="3">
        <v>1</v>
      </c>
      <c r="F379" s="3"/>
      <c r="G379" s="3">
        <v>1</v>
      </c>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v>3</v>
      </c>
      <c r="AH379" s="7">
        <f>SUMPRODUCT(MAX((Table1[post_position])*(Table1[topic_id]=$A379)))</f>
        <v>6</v>
      </c>
      <c r="AI379" s="7" t="str">
        <f>"http://chandoo.org/forums/topic/"&amp;VLOOKUP(A379,'All Topics Data'!$A$2:$C$1243,3,FALSE)</f>
        <v>http://chandoo.org/forums/topic/frequency-distribution-chart</v>
      </c>
      <c r="AJ379" s="7" t="str">
        <f>LEFT(VLOOKUP(A379,'All Topics Data'!$A$2:$C$1243,2,FALSE),40)&amp;REPT("…",LEN(VLOOKUP(A379,'All Topics Data'!$A$2:$C$1243,2,FALSE))&gt;40)</f>
        <v>Frequency Distribution Chart</v>
      </c>
      <c r="AK379" s="9">
        <f t="shared" si="147"/>
        <v>0</v>
      </c>
      <c r="AL379" s="9">
        <f t="shared" si="155"/>
        <v>1</v>
      </c>
      <c r="AM379" s="9">
        <f t="shared" si="155"/>
        <v>0</v>
      </c>
      <c r="AN379" s="9">
        <f t="shared" si="155"/>
        <v>1</v>
      </c>
      <c r="AO379" s="9">
        <f t="shared" si="155"/>
        <v>0</v>
      </c>
      <c r="AP379" s="9">
        <f t="shared" si="155"/>
        <v>1</v>
      </c>
      <c r="AQ379" s="9" t="str">
        <f t="shared" si="155"/>
        <v/>
      </c>
      <c r="AR379" s="9" t="str">
        <f t="shared" si="155"/>
        <v/>
      </c>
      <c r="AS379" s="9" t="str">
        <f t="shared" si="155"/>
        <v/>
      </c>
      <c r="AT379" s="9" t="str">
        <f t="shared" si="155"/>
        <v/>
      </c>
      <c r="AU379" s="9" t="str">
        <f t="shared" si="152"/>
        <v/>
      </c>
      <c r="AV379" s="9" t="str">
        <f t="shared" si="152"/>
        <v/>
      </c>
      <c r="AW379" s="9" t="str">
        <f t="shared" si="152"/>
        <v/>
      </c>
      <c r="AX379" s="9" t="str">
        <f t="shared" si="152"/>
        <v/>
      </c>
      <c r="AY379" s="9" t="str">
        <f t="shared" si="152"/>
        <v/>
      </c>
      <c r="AZ379" s="9" t="str">
        <f t="shared" si="152"/>
        <v/>
      </c>
      <c r="BA379" s="9" t="str">
        <f t="shared" si="152"/>
        <v/>
      </c>
      <c r="BB379" s="9" t="str">
        <f t="shared" si="152"/>
        <v/>
      </c>
      <c r="BC379" s="9" t="str">
        <f t="shared" si="152"/>
        <v/>
      </c>
      <c r="BD379" s="9" t="str">
        <f t="shared" si="152"/>
        <v/>
      </c>
      <c r="BE379" s="9" t="str">
        <f t="shared" si="153"/>
        <v/>
      </c>
      <c r="BF379" s="9" t="str">
        <f t="shared" si="153"/>
        <v/>
      </c>
      <c r="BG379" s="9" t="str">
        <f t="shared" si="153"/>
        <v/>
      </c>
      <c r="BH379" s="9" t="str">
        <f t="shared" si="153"/>
        <v/>
      </c>
      <c r="BI379" s="9" t="str">
        <f t="shared" si="153"/>
        <v/>
      </c>
      <c r="BJ379" s="9" t="str">
        <f t="shared" si="153"/>
        <v/>
      </c>
      <c r="BK379" s="9" t="str">
        <f t="shared" si="153"/>
        <v/>
      </c>
      <c r="BL379" s="9" t="str">
        <f t="shared" si="153"/>
        <v/>
      </c>
      <c r="BM379" s="9" t="str">
        <f t="shared" si="153"/>
        <v/>
      </c>
      <c r="BN379" s="9" t="str">
        <f t="shared" si="153"/>
        <v/>
      </c>
      <c r="BO379" s="9" t="str">
        <f t="shared" si="154"/>
        <v/>
      </c>
      <c r="BP379" s="9" t="str">
        <f t="shared" si="154"/>
        <v/>
      </c>
      <c r="BQ379" s="9" t="str">
        <f t="shared" si="154"/>
        <v/>
      </c>
      <c r="BR379" s="9" t="str">
        <f t="shared" si="154"/>
        <v/>
      </c>
      <c r="BS379" s="9" t="str">
        <f t="shared" si="154"/>
        <v/>
      </c>
      <c r="BT379" s="9" t="str">
        <f t="shared" si="154"/>
        <v/>
      </c>
      <c r="BU379" s="9" t="str">
        <f t="shared" si="154"/>
        <v/>
      </c>
      <c r="BV379" s="9" t="str">
        <f t="shared" si="154"/>
        <v/>
      </c>
      <c r="BW379" s="9" t="str">
        <f t="shared" si="154"/>
        <v/>
      </c>
      <c r="BX379" s="9" t="str">
        <f t="shared" si="154"/>
        <v/>
      </c>
      <c r="BY379" s="9" t="str">
        <f t="shared" si="154"/>
        <v/>
      </c>
      <c r="BZ379" s="9" t="str">
        <f t="shared" si="154"/>
        <v/>
      </c>
    </row>
    <row r="380" spans="1:78" x14ac:dyDescent="0.25">
      <c r="A380" s="6">
        <v>631</v>
      </c>
      <c r="B380" s="3"/>
      <c r="C380" s="3"/>
      <c r="D380" s="3">
        <v>1</v>
      </c>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v>1</v>
      </c>
      <c r="AH380" s="7">
        <f>SUMPRODUCT(MAX((Table1[post_position])*(Table1[topic_id]=$A380)))</f>
        <v>4</v>
      </c>
      <c r="AI380" s="7" t="str">
        <f>"http://chandoo.org/forums/topic/"&amp;VLOOKUP(A380,'All Topics Data'!$A$2:$C$1243,3,FALSE)</f>
        <v>http://chandoo.org/forums/topic/grouping-columns-and-identifying-unique-values</v>
      </c>
      <c r="AJ380" s="7" t="str">
        <f>LEFT(VLOOKUP(A380,'All Topics Data'!$A$2:$C$1243,2,FALSE),40)&amp;REPT("…",LEN(VLOOKUP(A380,'All Topics Data'!$A$2:$C$1243,2,FALSE))&gt;40)</f>
        <v>grouping columns and identifying unique …</v>
      </c>
      <c r="AK380" s="9">
        <f t="shared" si="147"/>
        <v>0</v>
      </c>
      <c r="AL380" s="9">
        <f t="shared" si="155"/>
        <v>0</v>
      </c>
      <c r="AM380" s="9">
        <f t="shared" si="155"/>
        <v>1</v>
      </c>
      <c r="AN380" s="9">
        <f t="shared" si="155"/>
        <v>0</v>
      </c>
      <c r="AO380" s="9" t="str">
        <f t="shared" si="155"/>
        <v/>
      </c>
      <c r="AP380" s="9" t="str">
        <f t="shared" si="155"/>
        <v/>
      </c>
      <c r="AQ380" s="9" t="str">
        <f t="shared" si="155"/>
        <v/>
      </c>
      <c r="AR380" s="9" t="str">
        <f t="shared" si="155"/>
        <v/>
      </c>
      <c r="AS380" s="9" t="str">
        <f t="shared" si="155"/>
        <v/>
      </c>
      <c r="AT380" s="9" t="str">
        <f t="shared" si="155"/>
        <v/>
      </c>
      <c r="AU380" s="9" t="str">
        <f t="shared" si="152"/>
        <v/>
      </c>
      <c r="AV380" s="9" t="str">
        <f t="shared" si="152"/>
        <v/>
      </c>
      <c r="AW380" s="9" t="str">
        <f t="shared" si="152"/>
        <v/>
      </c>
      <c r="AX380" s="9" t="str">
        <f t="shared" si="152"/>
        <v/>
      </c>
      <c r="AY380" s="9" t="str">
        <f t="shared" si="152"/>
        <v/>
      </c>
      <c r="AZ380" s="9" t="str">
        <f t="shared" si="152"/>
        <v/>
      </c>
      <c r="BA380" s="9" t="str">
        <f t="shared" si="152"/>
        <v/>
      </c>
      <c r="BB380" s="9" t="str">
        <f t="shared" si="152"/>
        <v/>
      </c>
      <c r="BC380" s="9" t="str">
        <f t="shared" si="152"/>
        <v/>
      </c>
      <c r="BD380" s="9" t="str">
        <f t="shared" si="152"/>
        <v/>
      </c>
      <c r="BE380" s="9" t="str">
        <f t="shared" si="153"/>
        <v/>
      </c>
      <c r="BF380" s="9" t="str">
        <f t="shared" si="153"/>
        <v/>
      </c>
      <c r="BG380" s="9" t="str">
        <f t="shared" si="153"/>
        <v/>
      </c>
      <c r="BH380" s="9" t="str">
        <f t="shared" si="153"/>
        <v/>
      </c>
      <c r="BI380" s="9" t="str">
        <f t="shared" si="153"/>
        <v/>
      </c>
      <c r="BJ380" s="9" t="str">
        <f t="shared" si="153"/>
        <v/>
      </c>
      <c r="BK380" s="9" t="str">
        <f t="shared" si="153"/>
        <v/>
      </c>
      <c r="BL380" s="9" t="str">
        <f t="shared" si="153"/>
        <v/>
      </c>
      <c r="BM380" s="9" t="str">
        <f t="shared" si="153"/>
        <v/>
      </c>
      <c r="BN380" s="9" t="str">
        <f t="shared" si="153"/>
        <v/>
      </c>
      <c r="BO380" s="9" t="str">
        <f t="shared" si="154"/>
        <v/>
      </c>
      <c r="BP380" s="9" t="str">
        <f t="shared" si="154"/>
        <v/>
      </c>
      <c r="BQ380" s="9" t="str">
        <f t="shared" si="154"/>
        <v/>
      </c>
      <c r="BR380" s="9" t="str">
        <f t="shared" si="154"/>
        <v/>
      </c>
      <c r="BS380" s="9" t="str">
        <f t="shared" si="154"/>
        <v/>
      </c>
      <c r="BT380" s="9" t="str">
        <f t="shared" si="154"/>
        <v/>
      </c>
      <c r="BU380" s="9" t="str">
        <f t="shared" si="154"/>
        <v/>
      </c>
      <c r="BV380" s="9" t="str">
        <f t="shared" si="154"/>
        <v/>
      </c>
      <c r="BW380" s="9" t="str">
        <f t="shared" si="154"/>
        <v/>
      </c>
      <c r="BX380" s="9" t="str">
        <f t="shared" si="154"/>
        <v/>
      </c>
      <c r="BY380" s="9" t="str">
        <f t="shared" si="154"/>
        <v/>
      </c>
      <c r="BZ380" s="9" t="str">
        <f t="shared" si="154"/>
        <v/>
      </c>
    </row>
    <row r="381" spans="1:78" x14ac:dyDescent="0.25">
      <c r="A381" s="6">
        <v>632</v>
      </c>
      <c r="B381" s="3"/>
      <c r="C381" s="3"/>
      <c r="D381" s="3"/>
      <c r="E381" s="3">
        <v>1</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v>1</v>
      </c>
      <c r="AH381" s="7">
        <f>SUMPRODUCT(MAX((Table1[post_position])*(Table1[topic_id]=$A381)))</f>
        <v>6</v>
      </c>
      <c r="AI381" s="7" t="str">
        <f>"http://chandoo.org/forums/topic/"&amp;VLOOKUP(A381,'All Topics Data'!$A$2:$C$1243,3,FALSE)</f>
        <v>http://chandoo.org/forums/topic/ideas-pls-in-mis</v>
      </c>
      <c r="AJ381" s="7" t="str">
        <f>LEFT(VLOOKUP(A381,'All Topics Data'!$A$2:$C$1243,2,FALSE),40)&amp;REPT("…",LEN(VLOOKUP(A381,'All Topics Data'!$A$2:$C$1243,2,FALSE))&gt;40)</f>
        <v>Ideas Pls in MIS</v>
      </c>
      <c r="AK381" s="9">
        <f t="shared" si="147"/>
        <v>0</v>
      </c>
      <c r="AL381" s="9">
        <f t="shared" si="155"/>
        <v>0</v>
      </c>
      <c r="AM381" s="9">
        <f t="shared" si="155"/>
        <v>0</v>
      </c>
      <c r="AN381" s="9">
        <f t="shared" si="155"/>
        <v>1</v>
      </c>
      <c r="AO381" s="9">
        <f t="shared" si="155"/>
        <v>0</v>
      </c>
      <c r="AP381" s="9">
        <f t="shared" si="155"/>
        <v>0</v>
      </c>
      <c r="AQ381" s="9" t="str">
        <f t="shared" si="155"/>
        <v/>
      </c>
      <c r="AR381" s="9" t="str">
        <f t="shared" si="155"/>
        <v/>
      </c>
      <c r="AS381" s="9" t="str">
        <f t="shared" si="155"/>
        <v/>
      </c>
      <c r="AT381" s="9" t="str">
        <f t="shared" si="155"/>
        <v/>
      </c>
      <c r="AU381" s="9" t="str">
        <f t="shared" si="152"/>
        <v/>
      </c>
      <c r="AV381" s="9" t="str">
        <f t="shared" si="152"/>
        <v/>
      </c>
      <c r="AW381" s="9" t="str">
        <f t="shared" si="152"/>
        <v/>
      </c>
      <c r="AX381" s="9" t="str">
        <f t="shared" si="152"/>
        <v/>
      </c>
      <c r="AY381" s="9" t="str">
        <f t="shared" si="152"/>
        <v/>
      </c>
      <c r="AZ381" s="9" t="str">
        <f t="shared" si="152"/>
        <v/>
      </c>
      <c r="BA381" s="9" t="str">
        <f t="shared" si="152"/>
        <v/>
      </c>
      <c r="BB381" s="9" t="str">
        <f t="shared" si="152"/>
        <v/>
      </c>
      <c r="BC381" s="9" t="str">
        <f t="shared" si="152"/>
        <v/>
      </c>
      <c r="BD381" s="9" t="str">
        <f t="shared" si="152"/>
        <v/>
      </c>
      <c r="BE381" s="9" t="str">
        <f t="shared" si="153"/>
        <v/>
      </c>
      <c r="BF381" s="9" t="str">
        <f t="shared" si="153"/>
        <v/>
      </c>
      <c r="BG381" s="9" t="str">
        <f t="shared" si="153"/>
        <v/>
      </c>
      <c r="BH381" s="9" t="str">
        <f t="shared" si="153"/>
        <v/>
      </c>
      <c r="BI381" s="9" t="str">
        <f t="shared" si="153"/>
        <v/>
      </c>
      <c r="BJ381" s="9" t="str">
        <f t="shared" si="153"/>
        <v/>
      </c>
      <c r="BK381" s="9" t="str">
        <f t="shared" si="153"/>
        <v/>
      </c>
      <c r="BL381" s="9" t="str">
        <f t="shared" si="153"/>
        <v/>
      </c>
      <c r="BM381" s="9" t="str">
        <f t="shared" si="153"/>
        <v/>
      </c>
      <c r="BN381" s="9" t="str">
        <f t="shared" si="153"/>
        <v/>
      </c>
      <c r="BO381" s="9" t="str">
        <f t="shared" si="154"/>
        <v/>
      </c>
      <c r="BP381" s="9" t="str">
        <f t="shared" si="154"/>
        <v/>
      </c>
      <c r="BQ381" s="9" t="str">
        <f t="shared" si="154"/>
        <v/>
      </c>
      <c r="BR381" s="9" t="str">
        <f t="shared" si="154"/>
        <v/>
      </c>
      <c r="BS381" s="9" t="str">
        <f t="shared" si="154"/>
        <v/>
      </c>
      <c r="BT381" s="9" t="str">
        <f t="shared" si="154"/>
        <v/>
      </c>
      <c r="BU381" s="9" t="str">
        <f t="shared" si="154"/>
        <v/>
      </c>
      <c r="BV381" s="9" t="str">
        <f t="shared" si="154"/>
        <v/>
      </c>
      <c r="BW381" s="9" t="str">
        <f t="shared" si="154"/>
        <v/>
      </c>
      <c r="BX381" s="9" t="str">
        <f t="shared" si="154"/>
        <v/>
      </c>
      <c r="BY381" s="9" t="str">
        <f t="shared" si="154"/>
        <v/>
      </c>
      <c r="BZ381" s="9" t="str">
        <f t="shared" si="154"/>
        <v/>
      </c>
    </row>
    <row r="382" spans="1:78" x14ac:dyDescent="0.25">
      <c r="A382" s="6">
        <v>633</v>
      </c>
      <c r="B382" s="3"/>
      <c r="C382" s="3">
        <v>1</v>
      </c>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v>1</v>
      </c>
      <c r="AH382" s="7">
        <f>SUMPRODUCT(MAX((Table1[post_position])*(Table1[topic_id]=$A382)))</f>
        <v>3</v>
      </c>
      <c r="AI382" s="7" t="str">
        <f>"http://chandoo.org/forums/topic/"&amp;VLOOKUP(A382,'All Topics Data'!$A$2:$C$1243,3,FALSE)</f>
        <v>http://chandoo.org/forums/topic/data-problem-with-tables-correlation-and-standart-deviation</v>
      </c>
      <c r="AJ382" s="7" t="str">
        <f>LEFT(VLOOKUP(A382,'All Topics Data'!$A$2:$C$1243,2,FALSE),40)&amp;REPT("…",LEN(VLOOKUP(A382,'All Topics Data'!$A$2:$C$1243,2,FALSE))&gt;40)</f>
        <v>Data Problem with Tables - Correlation a…</v>
      </c>
      <c r="AK382" s="9">
        <f t="shared" si="147"/>
        <v>0</v>
      </c>
      <c r="AL382" s="9">
        <f t="shared" si="155"/>
        <v>1</v>
      </c>
      <c r="AM382" s="9">
        <f t="shared" si="155"/>
        <v>0</v>
      </c>
      <c r="AN382" s="9" t="str">
        <f t="shared" si="155"/>
        <v/>
      </c>
      <c r="AO382" s="9" t="str">
        <f t="shared" si="155"/>
        <v/>
      </c>
      <c r="AP382" s="9" t="str">
        <f t="shared" si="155"/>
        <v/>
      </c>
      <c r="AQ382" s="9" t="str">
        <f t="shared" si="155"/>
        <v/>
      </c>
      <c r="AR382" s="9" t="str">
        <f t="shared" si="155"/>
        <v/>
      </c>
      <c r="AS382" s="9" t="str">
        <f t="shared" si="155"/>
        <v/>
      </c>
      <c r="AT382" s="9" t="str">
        <f t="shared" si="155"/>
        <v/>
      </c>
      <c r="AU382" s="9" t="str">
        <f t="shared" ref="AU382:BD391" si="156">IF(AU$4&lt;=$AH382,IFERROR(GETPIVOTDATA("Hui Reply?",$A$4,"topic_id",$A382,"post_position",AU$4),0),"")</f>
        <v/>
      </c>
      <c r="AV382" s="9" t="str">
        <f t="shared" si="156"/>
        <v/>
      </c>
      <c r="AW382" s="9" t="str">
        <f t="shared" si="156"/>
        <v/>
      </c>
      <c r="AX382" s="9" t="str">
        <f t="shared" si="156"/>
        <v/>
      </c>
      <c r="AY382" s="9" t="str">
        <f t="shared" si="156"/>
        <v/>
      </c>
      <c r="AZ382" s="9" t="str">
        <f t="shared" si="156"/>
        <v/>
      </c>
      <c r="BA382" s="9" t="str">
        <f t="shared" si="156"/>
        <v/>
      </c>
      <c r="BB382" s="9" t="str">
        <f t="shared" si="156"/>
        <v/>
      </c>
      <c r="BC382" s="9" t="str">
        <f t="shared" si="156"/>
        <v/>
      </c>
      <c r="BD382" s="9" t="str">
        <f t="shared" si="156"/>
        <v/>
      </c>
      <c r="BE382" s="9" t="str">
        <f t="shared" ref="BE382:BN391" si="157">IF(BE$4&lt;=$AH382,IFERROR(GETPIVOTDATA("Hui Reply?",$A$4,"topic_id",$A382,"post_position",BE$4),0),"")</f>
        <v/>
      </c>
      <c r="BF382" s="9" t="str">
        <f t="shared" si="157"/>
        <v/>
      </c>
      <c r="BG382" s="9" t="str">
        <f t="shared" si="157"/>
        <v/>
      </c>
      <c r="BH382" s="9" t="str">
        <f t="shared" si="157"/>
        <v/>
      </c>
      <c r="BI382" s="9" t="str">
        <f t="shared" si="157"/>
        <v/>
      </c>
      <c r="BJ382" s="9" t="str">
        <f t="shared" si="157"/>
        <v/>
      </c>
      <c r="BK382" s="9" t="str">
        <f t="shared" si="157"/>
        <v/>
      </c>
      <c r="BL382" s="9" t="str">
        <f t="shared" si="157"/>
        <v/>
      </c>
      <c r="BM382" s="9" t="str">
        <f t="shared" si="157"/>
        <v/>
      </c>
      <c r="BN382" s="9" t="str">
        <f t="shared" si="157"/>
        <v/>
      </c>
      <c r="BO382" s="9" t="str">
        <f t="shared" ref="BO382:BZ391" si="158">IF(BO$4&lt;=$AH382,IFERROR(GETPIVOTDATA("Hui Reply?",$A$4,"topic_id",$A382,"post_position",BO$4),0),"")</f>
        <v/>
      </c>
      <c r="BP382" s="9" t="str">
        <f t="shared" si="158"/>
        <v/>
      </c>
      <c r="BQ382" s="9" t="str">
        <f t="shared" si="158"/>
        <v/>
      </c>
      <c r="BR382" s="9" t="str">
        <f t="shared" si="158"/>
        <v/>
      </c>
      <c r="BS382" s="9" t="str">
        <f t="shared" si="158"/>
        <v/>
      </c>
      <c r="BT382" s="9" t="str">
        <f t="shared" si="158"/>
        <v/>
      </c>
      <c r="BU382" s="9" t="str">
        <f t="shared" si="158"/>
        <v/>
      </c>
      <c r="BV382" s="9" t="str">
        <f t="shared" si="158"/>
        <v/>
      </c>
      <c r="BW382" s="9" t="str">
        <f t="shared" si="158"/>
        <v/>
      </c>
      <c r="BX382" s="9" t="str">
        <f t="shared" si="158"/>
        <v/>
      </c>
      <c r="BY382" s="9" t="str">
        <f t="shared" si="158"/>
        <v/>
      </c>
      <c r="BZ382" s="9" t="str">
        <f t="shared" si="158"/>
        <v/>
      </c>
    </row>
    <row r="383" spans="1:78" x14ac:dyDescent="0.25">
      <c r="A383" s="6">
        <v>634</v>
      </c>
      <c r="B383" s="3"/>
      <c r="C383" s="3">
        <v>1</v>
      </c>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v>1</v>
      </c>
      <c r="AH383" s="7">
        <f>SUMPRODUCT(MAX((Table1[post_position])*(Table1[topic_id]=$A383)))</f>
        <v>3</v>
      </c>
      <c r="AI383" s="7" t="str">
        <f>"http://chandoo.org/forums/topic/"&amp;VLOOKUP(A383,'All Topics Data'!$A$2:$C$1243,3,FALSE)</f>
        <v>http://chandoo.org/forums/topic/getting-the-data-from-picking-a-certain-month</v>
      </c>
      <c r="AJ383" s="7" t="str">
        <f>LEFT(VLOOKUP(A383,'All Topics Data'!$A$2:$C$1243,2,FALSE),40)&amp;REPT("…",LEN(VLOOKUP(A383,'All Topics Data'!$A$2:$C$1243,2,FALSE))&gt;40)</f>
        <v>Getting the data from picking a certain …</v>
      </c>
      <c r="AK383" s="9">
        <f t="shared" si="147"/>
        <v>0</v>
      </c>
      <c r="AL383" s="9">
        <f t="shared" ref="AL383:AT392" si="159">IF(AL$4&lt;=$AH383,IFERROR(GETPIVOTDATA("Hui Reply?",$A$4,"topic_id",$A383,"post_position",AL$4),0),"")</f>
        <v>1</v>
      </c>
      <c r="AM383" s="9">
        <f t="shared" si="159"/>
        <v>0</v>
      </c>
      <c r="AN383" s="9" t="str">
        <f t="shared" si="159"/>
        <v/>
      </c>
      <c r="AO383" s="9" t="str">
        <f t="shared" si="159"/>
        <v/>
      </c>
      <c r="AP383" s="9" t="str">
        <f t="shared" si="159"/>
        <v/>
      </c>
      <c r="AQ383" s="9" t="str">
        <f t="shared" si="159"/>
        <v/>
      </c>
      <c r="AR383" s="9" t="str">
        <f t="shared" si="159"/>
        <v/>
      </c>
      <c r="AS383" s="9" t="str">
        <f t="shared" si="159"/>
        <v/>
      </c>
      <c r="AT383" s="9" t="str">
        <f t="shared" si="159"/>
        <v/>
      </c>
      <c r="AU383" s="9" t="str">
        <f t="shared" si="156"/>
        <v/>
      </c>
      <c r="AV383" s="9" t="str">
        <f t="shared" si="156"/>
        <v/>
      </c>
      <c r="AW383" s="9" t="str">
        <f t="shared" si="156"/>
        <v/>
      </c>
      <c r="AX383" s="9" t="str">
        <f t="shared" si="156"/>
        <v/>
      </c>
      <c r="AY383" s="9" t="str">
        <f t="shared" si="156"/>
        <v/>
      </c>
      <c r="AZ383" s="9" t="str">
        <f t="shared" si="156"/>
        <v/>
      </c>
      <c r="BA383" s="9" t="str">
        <f t="shared" si="156"/>
        <v/>
      </c>
      <c r="BB383" s="9" t="str">
        <f t="shared" si="156"/>
        <v/>
      </c>
      <c r="BC383" s="9" t="str">
        <f t="shared" si="156"/>
        <v/>
      </c>
      <c r="BD383" s="9" t="str">
        <f t="shared" si="156"/>
        <v/>
      </c>
      <c r="BE383" s="9" t="str">
        <f t="shared" si="157"/>
        <v/>
      </c>
      <c r="BF383" s="9" t="str">
        <f t="shared" si="157"/>
        <v/>
      </c>
      <c r="BG383" s="9" t="str">
        <f t="shared" si="157"/>
        <v/>
      </c>
      <c r="BH383" s="9" t="str">
        <f t="shared" si="157"/>
        <v/>
      </c>
      <c r="BI383" s="9" t="str">
        <f t="shared" si="157"/>
        <v/>
      </c>
      <c r="BJ383" s="9" t="str">
        <f t="shared" si="157"/>
        <v/>
      </c>
      <c r="BK383" s="9" t="str">
        <f t="shared" si="157"/>
        <v/>
      </c>
      <c r="BL383" s="9" t="str">
        <f t="shared" si="157"/>
        <v/>
      </c>
      <c r="BM383" s="9" t="str">
        <f t="shared" si="157"/>
        <v/>
      </c>
      <c r="BN383" s="9" t="str">
        <f t="shared" si="157"/>
        <v/>
      </c>
      <c r="BO383" s="9" t="str">
        <f t="shared" si="158"/>
        <v/>
      </c>
      <c r="BP383" s="9" t="str">
        <f t="shared" si="158"/>
        <v/>
      </c>
      <c r="BQ383" s="9" t="str">
        <f t="shared" si="158"/>
        <v/>
      </c>
      <c r="BR383" s="9" t="str">
        <f t="shared" si="158"/>
        <v/>
      </c>
      <c r="BS383" s="9" t="str">
        <f t="shared" si="158"/>
        <v/>
      </c>
      <c r="BT383" s="9" t="str">
        <f t="shared" si="158"/>
        <v/>
      </c>
      <c r="BU383" s="9" t="str">
        <f t="shared" si="158"/>
        <v/>
      </c>
      <c r="BV383" s="9" t="str">
        <f t="shared" si="158"/>
        <v/>
      </c>
      <c r="BW383" s="9" t="str">
        <f t="shared" si="158"/>
        <v/>
      </c>
      <c r="BX383" s="9" t="str">
        <f t="shared" si="158"/>
        <v/>
      </c>
      <c r="BY383" s="9" t="str">
        <f t="shared" si="158"/>
        <v/>
      </c>
      <c r="BZ383" s="9" t="str">
        <f t="shared" si="158"/>
        <v/>
      </c>
    </row>
    <row r="384" spans="1:78" x14ac:dyDescent="0.25">
      <c r="A384" s="6">
        <v>636</v>
      </c>
      <c r="B384" s="3"/>
      <c r="C384" s="3">
        <v>1</v>
      </c>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v>1</v>
      </c>
      <c r="AH384" s="7">
        <f>SUMPRODUCT(MAX((Table1[post_position])*(Table1[topic_id]=$A384)))</f>
        <v>3</v>
      </c>
      <c r="AI384" s="7" t="str">
        <f>"http://chandoo.org/forums/topic/"&amp;VLOOKUP(A384,'All Topics Data'!$A$2:$C$1243,3,FALSE)</f>
        <v>http://chandoo.org/forums/topic/number-combinations-for-a-specific-value</v>
      </c>
      <c r="AJ384" s="7" t="str">
        <f>LEFT(VLOOKUP(A384,'All Topics Data'!$A$2:$C$1243,2,FALSE),40)&amp;REPT("…",LEN(VLOOKUP(A384,'All Topics Data'!$A$2:$C$1243,2,FALSE))&gt;40)</f>
        <v>Number combinations for a specific value</v>
      </c>
      <c r="AK384" s="9">
        <f t="shared" si="147"/>
        <v>0</v>
      </c>
      <c r="AL384" s="9">
        <f t="shared" si="159"/>
        <v>1</v>
      </c>
      <c r="AM384" s="9">
        <f t="shared" si="159"/>
        <v>0</v>
      </c>
      <c r="AN384" s="9" t="str">
        <f t="shared" si="159"/>
        <v/>
      </c>
      <c r="AO384" s="9" t="str">
        <f t="shared" si="159"/>
        <v/>
      </c>
      <c r="AP384" s="9" t="str">
        <f t="shared" si="159"/>
        <v/>
      </c>
      <c r="AQ384" s="9" t="str">
        <f t="shared" si="159"/>
        <v/>
      </c>
      <c r="AR384" s="9" t="str">
        <f t="shared" si="159"/>
        <v/>
      </c>
      <c r="AS384" s="9" t="str">
        <f t="shared" si="159"/>
        <v/>
      </c>
      <c r="AT384" s="9" t="str">
        <f t="shared" si="159"/>
        <v/>
      </c>
      <c r="AU384" s="9" t="str">
        <f t="shared" si="156"/>
        <v/>
      </c>
      <c r="AV384" s="9" t="str">
        <f t="shared" si="156"/>
        <v/>
      </c>
      <c r="AW384" s="9" t="str">
        <f t="shared" si="156"/>
        <v/>
      </c>
      <c r="AX384" s="9" t="str">
        <f t="shared" si="156"/>
        <v/>
      </c>
      <c r="AY384" s="9" t="str">
        <f t="shared" si="156"/>
        <v/>
      </c>
      <c r="AZ384" s="9" t="str">
        <f t="shared" si="156"/>
        <v/>
      </c>
      <c r="BA384" s="9" t="str">
        <f t="shared" si="156"/>
        <v/>
      </c>
      <c r="BB384" s="9" t="str">
        <f t="shared" si="156"/>
        <v/>
      </c>
      <c r="BC384" s="9" t="str">
        <f t="shared" si="156"/>
        <v/>
      </c>
      <c r="BD384" s="9" t="str">
        <f t="shared" si="156"/>
        <v/>
      </c>
      <c r="BE384" s="9" t="str">
        <f t="shared" si="157"/>
        <v/>
      </c>
      <c r="BF384" s="9" t="str">
        <f t="shared" si="157"/>
        <v/>
      </c>
      <c r="BG384" s="9" t="str">
        <f t="shared" si="157"/>
        <v/>
      </c>
      <c r="BH384" s="9" t="str">
        <f t="shared" si="157"/>
        <v/>
      </c>
      <c r="BI384" s="9" t="str">
        <f t="shared" si="157"/>
        <v/>
      </c>
      <c r="BJ384" s="9" t="str">
        <f t="shared" si="157"/>
        <v/>
      </c>
      <c r="BK384" s="9" t="str">
        <f t="shared" si="157"/>
        <v/>
      </c>
      <c r="BL384" s="9" t="str">
        <f t="shared" si="157"/>
        <v/>
      </c>
      <c r="BM384" s="9" t="str">
        <f t="shared" si="157"/>
        <v/>
      </c>
      <c r="BN384" s="9" t="str">
        <f t="shared" si="157"/>
        <v/>
      </c>
      <c r="BO384" s="9" t="str">
        <f t="shared" si="158"/>
        <v/>
      </c>
      <c r="BP384" s="9" t="str">
        <f t="shared" si="158"/>
        <v/>
      </c>
      <c r="BQ384" s="9" t="str">
        <f t="shared" si="158"/>
        <v/>
      </c>
      <c r="BR384" s="9" t="str">
        <f t="shared" si="158"/>
        <v/>
      </c>
      <c r="BS384" s="9" t="str">
        <f t="shared" si="158"/>
        <v/>
      </c>
      <c r="BT384" s="9" t="str">
        <f t="shared" si="158"/>
        <v/>
      </c>
      <c r="BU384" s="9" t="str">
        <f t="shared" si="158"/>
        <v/>
      </c>
      <c r="BV384" s="9" t="str">
        <f t="shared" si="158"/>
        <v/>
      </c>
      <c r="BW384" s="9" t="str">
        <f t="shared" si="158"/>
        <v/>
      </c>
      <c r="BX384" s="9" t="str">
        <f t="shared" si="158"/>
        <v/>
      </c>
      <c r="BY384" s="9" t="str">
        <f t="shared" si="158"/>
        <v/>
      </c>
      <c r="BZ384" s="9" t="str">
        <f t="shared" si="158"/>
        <v/>
      </c>
    </row>
    <row r="385" spans="1:78" x14ac:dyDescent="0.25">
      <c r="A385" s="6">
        <v>637</v>
      </c>
      <c r="B385" s="3"/>
      <c r="C385" s="3">
        <v>1</v>
      </c>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v>1</v>
      </c>
      <c r="AH385" s="7">
        <f>SUMPRODUCT(MAX((Table1[post_position])*(Table1[topic_id]=$A385)))</f>
        <v>2</v>
      </c>
      <c r="AI385" s="7" t="str">
        <f>"http://chandoo.org/forums/topic/"&amp;VLOOKUP(A385,'All Topics Data'!$A$2:$C$1243,3,FALSE)</f>
        <v>http://chandoo.org/forums/topic/date-picker</v>
      </c>
      <c r="AJ385" s="7" t="str">
        <f>LEFT(VLOOKUP(A385,'All Topics Data'!$A$2:$C$1243,2,FALSE),40)&amp;REPT("…",LEN(VLOOKUP(A385,'All Topics Data'!$A$2:$C$1243,2,FALSE))&gt;40)</f>
        <v>date picker</v>
      </c>
      <c r="AK385" s="9">
        <f t="shared" si="147"/>
        <v>0</v>
      </c>
      <c r="AL385" s="9">
        <f t="shared" si="159"/>
        <v>1</v>
      </c>
      <c r="AM385" s="9" t="str">
        <f t="shared" si="159"/>
        <v/>
      </c>
      <c r="AN385" s="9" t="str">
        <f t="shared" si="159"/>
        <v/>
      </c>
      <c r="AO385" s="9" t="str">
        <f t="shared" si="159"/>
        <v/>
      </c>
      <c r="AP385" s="9" t="str">
        <f t="shared" si="159"/>
        <v/>
      </c>
      <c r="AQ385" s="9" t="str">
        <f t="shared" si="159"/>
        <v/>
      </c>
      <c r="AR385" s="9" t="str">
        <f t="shared" si="159"/>
        <v/>
      </c>
      <c r="AS385" s="9" t="str">
        <f t="shared" si="159"/>
        <v/>
      </c>
      <c r="AT385" s="9" t="str">
        <f t="shared" si="159"/>
        <v/>
      </c>
      <c r="AU385" s="9" t="str">
        <f t="shared" si="156"/>
        <v/>
      </c>
      <c r="AV385" s="9" t="str">
        <f t="shared" si="156"/>
        <v/>
      </c>
      <c r="AW385" s="9" t="str">
        <f t="shared" si="156"/>
        <v/>
      </c>
      <c r="AX385" s="9" t="str">
        <f t="shared" si="156"/>
        <v/>
      </c>
      <c r="AY385" s="9" t="str">
        <f t="shared" si="156"/>
        <v/>
      </c>
      <c r="AZ385" s="9" t="str">
        <f t="shared" si="156"/>
        <v/>
      </c>
      <c r="BA385" s="9" t="str">
        <f t="shared" si="156"/>
        <v/>
      </c>
      <c r="BB385" s="9" t="str">
        <f t="shared" si="156"/>
        <v/>
      </c>
      <c r="BC385" s="9" t="str">
        <f t="shared" si="156"/>
        <v/>
      </c>
      <c r="BD385" s="9" t="str">
        <f t="shared" si="156"/>
        <v/>
      </c>
      <c r="BE385" s="9" t="str">
        <f t="shared" si="157"/>
        <v/>
      </c>
      <c r="BF385" s="9" t="str">
        <f t="shared" si="157"/>
        <v/>
      </c>
      <c r="BG385" s="9" t="str">
        <f t="shared" si="157"/>
        <v/>
      </c>
      <c r="BH385" s="9" t="str">
        <f t="shared" si="157"/>
        <v/>
      </c>
      <c r="BI385" s="9" t="str">
        <f t="shared" si="157"/>
        <v/>
      </c>
      <c r="BJ385" s="9" t="str">
        <f t="shared" si="157"/>
        <v/>
      </c>
      <c r="BK385" s="9" t="str">
        <f t="shared" si="157"/>
        <v/>
      </c>
      <c r="BL385" s="9" t="str">
        <f t="shared" si="157"/>
        <v/>
      </c>
      <c r="BM385" s="9" t="str">
        <f t="shared" si="157"/>
        <v/>
      </c>
      <c r="BN385" s="9" t="str">
        <f t="shared" si="157"/>
        <v/>
      </c>
      <c r="BO385" s="9" t="str">
        <f t="shared" si="158"/>
        <v/>
      </c>
      <c r="BP385" s="9" t="str">
        <f t="shared" si="158"/>
        <v/>
      </c>
      <c r="BQ385" s="9" t="str">
        <f t="shared" si="158"/>
        <v/>
      </c>
      <c r="BR385" s="9" t="str">
        <f t="shared" si="158"/>
        <v/>
      </c>
      <c r="BS385" s="9" t="str">
        <f t="shared" si="158"/>
        <v/>
      </c>
      <c r="BT385" s="9" t="str">
        <f t="shared" si="158"/>
        <v/>
      </c>
      <c r="BU385" s="9" t="str">
        <f t="shared" si="158"/>
        <v/>
      </c>
      <c r="BV385" s="9" t="str">
        <f t="shared" si="158"/>
        <v/>
      </c>
      <c r="BW385" s="9" t="str">
        <f t="shared" si="158"/>
        <v/>
      </c>
      <c r="BX385" s="9" t="str">
        <f t="shared" si="158"/>
        <v/>
      </c>
      <c r="BY385" s="9" t="str">
        <f t="shared" si="158"/>
        <v/>
      </c>
      <c r="BZ385" s="9" t="str">
        <f t="shared" si="158"/>
        <v/>
      </c>
    </row>
    <row r="386" spans="1:78" x14ac:dyDescent="0.25">
      <c r="A386" s="6">
        <v>638</v>
      </c>
      <c r="B386" s="3"/>
      <c r="C386" s="3">
        <v>1</v>
      </c>
      <c r="D386" s="3"/>
      <c r="E386" s="3">
        <v>1</v>
      </c>
      <c r="F386" s="3"/>
      <c r="G386" s="3">
        <v>1</v>
      </c>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v>3</v>
      </c>
      <c r="AH386" s="7">
        <f>SUMPRODUCT(MAX((Table1[post_position])*(Table1[topic_id]=$A386)))</f>
        <v>8</v>
      </c>
      <c r="AI386" s="7" t="str">
        <f>"http://chandoo.org/forums/topic/"&amp;VLOOKUP(A386,'All Topics Data'!$A$2:$C$1243,3,FALSE)</f>
        <v>http://chandoo.org/forums/topic/countif-and-data-validation</v>
      </c>
      <c r="AJ386" s="7" t="str">
        <f>LEFT(VLOOKUP(A386,'All Topics Data'!$A$2:$C$1243,2,FALSE),40)&amp;REPT("…",LEN(VLOOKUP(A386,'All Topics Data'!$A$2:$C$1243,2,FALSE))&gt;40)</f>
        <v>Countif and Data Validation.</v>
      </c>
      <c r="AK386" s="9">
        <f t="shared" si="147"/>
        <v>0</v>
      </c>
      <c r="AL386" s="9">
        <f t="shared" si="159"/>
        <v>1</v>
      </c>
      <c r="AM386" s="9">
        <f t="shared" si="159"/>
        <v>0</v>
      </c>
      <c r="AN386" s="9">
        <f t="shared" si="159"/>
        <v>1</v>
      </c>
      <c r="AO386" s="9">
        <f t="shared" si="159"/>
        <v>0</v>
      </c>
      <c r="AP386" s="9">
        <f t="shared" si="159"/>
        <v>1</v>
      </c>
      <c r="AQ386" s="9">
        <f t="shared" si="159"/>
        <v>0</v>
      </c>
      <c r="AR386" s="9">
        <f t="shared" si="159"/>
        <v>0</v>
      </c>
      <c r="AS386" s="9" t="str">
        <f t="shared" si="159"/>
        <v/>
      </c>
      <c r="AT386" s="9" t="str">
        <f t="shared" si="159"/>
        <v/>
      </c>
      <c r="AU386" s="9" t="str">
        <f t="shared" si="156"/>
        <v/>
      </c>
      <c r="AV386" s="9" t="str">
        <f t="shared" si="156"/>
        <v/>
      </c>
      <c r="AW386" s="9" t="str">
        <f t="shared" si="156"/>
        <v/>
      </c>
      <c r="AX386" s="9" t="str">
        <f t="shared" si="156"/>
        <v/>
      </c>
      <c r="AY386" s="9" t="str">
        <f t="shared" si="156"/>
        <v/>
      </c>
      <c r="AZ386" s="9" t="str">
        <f t="shared" si="156"/>
        <v/>
      </c>
      <c r="BA386" s="9" t="str">
        <f t="shared" si="156"/>
        <v/>
      </c>
      <c r="BB386" s="9" t="str">
        <f t="shared" si="156"/>
        <v/>
      </c>
      <c r="BC386" s="9" t="str">
        <f t="shared" si="156"/>
        <v/>
      </c>
      <c r="BD386" s="9" t="str">
        <f t="shared" si="156"/>
        <v/>
      </c>
      <c r="BE386" s="9" t="str">
        <f t="shared" si="157"/>
        <v/>
      </c>
      <c r="BF386" s="9" t="str">
        <f t="shared" si="157"/>
        <v/>
      </c>
      <c r="BG386" s="9" t="str">
        <f t="shared" si="157"/>
        <v/>
      </c>
      <c r="BH386" s="9" t="str">
        <f t="shared" si="157"/>
        <v/>
      </c>
      <c r="BI386" s="9" t="str">
        <f t="shared" si="157"/>
        <v/>
      </c>
      <c r="BJ386" s="9" t="str">
        <f t="shared" si="157"/>
        <v/>
      </c>
      <c r="BK386" s="9" t="str">
        <f t="shared" si="157"/>
        <v/>
      </c>
      <c r="BL386" s="9" t="str">
        <f t="shared" si="157"/>
        <v/>
      </c>
      <c r="BM386" s="9" t="str">
        <f t="shared" si="157"/>
        <v/>
      </c>
      <c r="BN386" s="9" t="str">
        <f t="shared" si="157"/>
        <v/>
      </c>
      <c r="BO386" s="9" t="str">
        <f t="shared" si="158"/>
        <v/>
      </c>
      <c r="BP386" s="9" t="str">
        <f t="shared" si="158"/>
        <v/>
      </c>
      <c r="BQ386" s="9" t="str">
        <f t="shared" si="158"/>
        <v/>
      </c>
      <c r="BR386" s="9" t="str">
        <f t="shared" si="158"/>
        <v/>
      </c>
      <c r="BS386" s="9" t="str">
        <f t="shared" si="158"/>
        <v/>
      </c>
      <c r="BT386" s="9" t="str">
        <f t="shared" si="158"/>
        <v/>
      </c>
      <c r="BU386" s="9" t="str">
        <f t="shared" si="158"/>
        <v/>
      </c>
      <c r="BV386" s="9" t="str">
        <f t="shared" si="158"/>
        <v/>
      </c>
      <c r="BW386" s="9" t="str">
        <f t="shared" si="158"/>
        <v/>
      </c>
      <c r="BX386" s="9" t="str">
        <f t="shared" si="158"/>
        <v/>
      </c>
      <c r="BY386" s="9" t="str">
        <f t="shared" si="158"/>
        <v/>
      </c>
      <c r="BZ386" s="9" t="str">
        <f t="shared" si="158"/>
        <v/>
      </c>
    </row>
    <row r="387" spans="1:78" x14ac:dyDescent="0.25">
      <c r="A387" s="6">
        <v>639</v>
      </c>
      <c r="B387" s="3"/>
      <c r="C387" s="3">
        <v>1</v>
      </c>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v>1</v>
      </c>
      <c r="AH387" s="7">
        <f>SUMPRODUCT(MAX((Table1[post_position])*(Table1[topic_id]=$A387)))</f>
        <v>7</v>
      </c>
      <c r="AI387" s="7" t="str">
        <f>"http://chandoo.org/forums/topic/"&amp;VLOOKUP(A387,'All Topics Data'!$A$2:$C$1243,3,FALSE)</f>
        <v>http://chandoo.org/forums/topic/joining-two-formulas</v>
      </c>
      <c r="AJ387" s="7" t="str">
        <f>LEFT(VLOOKUP(A387,'All Topics Data'!$A$2:$C$1243,2,FALSE),40)&amp;REPT("…",LEN(VLOOKUP(A387,'All Topics Data'!$A$2:$C$1243,2,FALSE))&gt;40)</f>
        <v>Joining two formulas</v>
      </c>
      <c r="AK387" s="9">
        <f t="shared" si="147"/>
        <v>0</v>
      </c>
      <c r="AL387" s="9">
        <f t="shared" si="159"/>
        <v>1</v>
      </c>
      <c r="AM387" s="9">
        <f t="shared" si="159"/>
        <v>0</v>
      </c>
      <c r="AN387" s="9">
        <f t="shared" si="159"/>
        <v>0</v>
      </c>
      <c r="AO387" s="9">
        <f t="shared" si="159"/>
        <v>0</v>
      </c>
      <c r="AP387" s="9">
        <f t="shared" si="159"/>
        <v>0</v>
      </c>
      <c r="AQ387" s="9">
        <f t="shared" si="159"/>
        <v>0</v>
      </c>
      <c r="AR387" s="9" t="str">
        <f t="shared" si="159"/>
        <v/>
      </c>
      <c r="AS387" s="9" t="str">
        <f t="shared" si="159"/>
        <v/>
      </c>
      <c r="AT387" s="9" t="str">
        <f t="shared" si="159"/>
        <v/>
      </c>
      <c r="AU387" s="9" t="str">
        <f t="shared" si="156"/>
        <v/>
      </c>
      <c r="AV387" s="9" t="str">
        <f t="shared" si="156"/>
        <v/>
      </c>
      <c r="AW387" s="9" t="str">
        <f t="shared" si="156"/>
        <v/>
      </c>
      <c r="AX387" s="9" t="str">
        <f t="shared" si="156"/>
        <v/>
      </c>
      <c r="AY387" s="9" t="str">
        <f t="shared" si="156"/>
        <v/>
      </c>
      <c r="AZ387" s="9" t="str">
        <f t="shared" si="156"/>
        <v/>
      </c>
      <c r="BA387" s="9" t="str">
        <f t="shared" si="156"/>
        <v/>
      </c>
      <c r="BB387" s="9" t="str">
        <f t="shared" si="156"/>
        <v/>
      </c>
      <c r="BC387" s="9" t="str">
        <f t="shared" si="156"/>
        <v/>
      </c>
      <c r="BD387" s="9" t="str">
        <f t="shared" si="156"/>
        <v/>
      </c>
      <c r="BE387" s="9" t="str">
        <f t="shared" si="157"/>
        <v/>
      </c>
      <c r="BF387" s="9" t="str">
        <f t="shared" si="157"/>
        <v/>
      </c>
      <c r="BG387" s="9" t="str">
        <f t="shared" si="157"/>
        <v/>
      </c>
      <c r="BH387" s="9" t="str">
        <f t="shared" si="157"/>
        <v/>
      </c>
      <c r="BI387" s="9" t="str">
        <f t="shared" si="157"/>
        <v/>
      </c>
      <c r="BJ387" s="9" t="str">
        <f t="shared" si="157"/>
        <v/>
      </c>
      <c r="BK387" s="9" t="str">
        <f t="shared" si="157"/>
        <v/>
      </c>
      <c r="BL387" s="9" t="str">
        <f t="shared" si="157"/>
        <v/>
      </c>
      <c r="BM387" s="9" t="str">
        <f t="shared" si="157"/>
        <v/>
      </c>
      <c r="BN387" s="9" t="str">
        <f t="shared" si="157"/>
        <v/>
      </c>
      <c r="BO387" s="9" t="str">
        <f t="shared" si="158"/>
        <v/>
      </c>
      <c r="BP387" s="9" t="str">
        <f t="shared" si="158"/>
        <v/>
      </c>
      <c r="BQ387" s="9" t="str">
        <f t="shared" si="158"/>
        <v/>
      </c>
      <c r="BR387" s="9" t="str">
        <f t="shared" si="158"/>
        <v/>
      </c>
      <c r="BS387" s="9" t="str">
        <f t="shared" si="158"/>
        <v/>
      </c>
      <c r="BT387" s="9" t="str">
        <f t="shared" si="158"/>
        <v/>
      </c>
      <c r="BU387" s="9" t="str">
        <f t="shared" si="158"/>
        <v/>
      </c>
      <c r="BV387" s="9" t="str">
        <f t="shared" si="158"/>
        <v/>
      </c>
      <c r="BW387" s="9" t="str">
        <f t="shared" si="158"/>
        <v/>
      </c>
      <c r="BX387" s="9" t="str">
        <f t="shared" si="158"/>
        <v/>
      </c>
      <c r="BY387" s="9" t="str">
        <f t="shared" si="158"/>
        <v/>
      </c>
      <c r="BZ387" s="9" t="str">
        <f t="shared" si="158"/>
        <v/>
      </c>
    </row>
    <row r="388" spans="1:78" x14ac:dyDescent="0.25">
      <c r="A388" s="6">
        <v>640</v>
      </c>
      <c r="B388" s="3"/>
      <c r="C388" s="3">
        <v>1</v>
      </c>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v>1</v>
      </c>
      <c r="AH388" s="7">
        <f>SUMPRODUCT(MAX((Table1[post_position])*(Table1[topic_id]=$A388)))</f>
        <v>3</v>
      </c>
      <c r="AI388" s="7" t="str">
        <f>"http://chandoo.org/forums/topic/"&amp;VLOOKUP(A388,'All Topics Data'!$A$2:$C$1243,3,FALSE)</f>
        <v>http://chandoo.org/forums/topic/sumifs-formula-returns-value</v>
      </c>
      <c r="AJ388" s="7" t="str">
        <f>LEFT(VLOOKUP(A388,'All Topics Data'!$A$2:$C$1243,2,FALSE),40)&amp;REPT("…",LEN(VLOOKUP(A388,'All Topics Data'!$A$2:$C$1243,2,FALSE))&gt;40)</f>
        <v>SUMIFS formula returns #Value!</v>
      </c>
      <c r="AK388" s="9">
        <f t="shared" si="147"/>
        <v>0</v>
      </c>
      <c r="AL388" s="9">
        <f t="shared" si="159"/>
        <v>1</v>
      </c>
      <c r="AM388" s="9">
        <f t="shared" si="159"/>
        <v>0</v>
      </c>
      <c r="AN388" s="9" t="str">
        <f t="shared" si="159"/>
        <v/>
      </c>
      <c r="AO388" s="9" t="str">
        <f t="shared" si="159"/>
        <v/>
      </c>
      <c r="AP388" s="9" t="str">
        <f t="shared" si="159"/>
        <v/>
      </c>
      <c r="AQ388" s="9" t="str">
        <f t="shared" si="159"/>
        <v/>
      </c>
      <c r="AR388" s="9" t="str">
        <f t="shared" si="159"/>
        <v/>
      </c>
      <c r="AS388" s="9" t="str">
        <f t="shared" si="159"/>
        <v/>
      </c>
      <c r="AT388" s="9" t="str">
        <f t="shared" si="159"/>
        <v/>
      </c>
      <c r="AU388" s="9" t="str">
        <f t="shared" si="156"/>
        <v/>
      </c>
      <c r="AV388" s="9" t="str">
        <f t="shared" si="156"/>
        <v/>
      </c>
      <c r="AW388" s="9" t="str">
        <f t="shared" si="156"/>
        <v/>
      </c>
      <c r="AX388" s="9" t="str">
        <f t="shared" si="156"/>
        <v/>
      </c>
      <c r="AY388" s="9" t="str">
        <f t="shared" si="156"/>
        <v/>
      </c>
      <c r="AZ388" s="9" t="str">
        <f t="shared" si="156"/>
        <v/>
      </c>
      <c r="BA388" s="9" t="str">
        <f t="shared" si="156"/>
        <v/>
      </c>
      <c r="BB388" s="9" t="str">
        <f t="shared" si="156"/>
        <v/>
      </c>
      <c r="BC388" s="9" t="str">
        <f t="shared" si="156"/>
        <v/>
      </c>
      <c r="BD388" s="9" t="str">
        <f t="shared" si="156"/>
        <v/>
      </c>
      <c r="BE388" s="9" t="str">
        <f t="shared" si="157"/>
        <v/>
      </c>
      <c r="BF388" s="9" t="str">
        <f t="shared" si="157"/>
        <v/>
      </c>
      <c r="BG388" s="9" t="str">
        <f t="shared" si="157"/>
        <v/>
      </c>
      <c r="BH388" s="9" t="str">
        <f t="shared" si="157"/>
        <v/>
      </c>
      <c r="BI388" s="9" t="str">
        <f t="shared" si="157"/>
        <v/>
      </c>
      <c r="BJ388" s="9" t="str">
        <f t="shared" si="157"/>
        <v/>
      </c>
      <c r="BK388" s="9" t="str">
        <f t="shared" si="157"/>
        <v/>
      </c>
      <c r="BL388" s="9" t="str">
        <f t="shared" si="157"/>
        <v/>
      </c>
      <c r="BM388" s="9" t="str">
        <f t="shared" si="157"/>
        <v/>
      </c>
      <c r="BN388" s="9" t="str">
        <f t="shared" si="157"/>
        <v/>
      </c>
      <c r="BO388" s="9" t="str">
        <f t="shared" si="158"/>
        <v/>
      </c>
      <c r="BP388" s="9" t="str">
        <f t="shared" si="158"/>
        <v/>
      </c>
      <c r="BQ388" s="9" t="str">
        <f t="shared" si="158"/>
        <v/>
      </c>
      <c r="BR388" s="9" t="str">
        <f t="shared" si="158"/>
        <v/>
      </c>
      <c r="BS388" s="9" t="str">
        <f t="shared" si="158"/>
        <v/>
      </c>
      <c r="BT388" s="9" t="str">
        <f t="shared" si="158"/>
        <v/>
      </c>
      <c r="BU388" s="9" t="str">
        <f t="shared" si="158"/>
        <v/>
      </c>
      <c r="BV388" s="9" t="str">
        <f t="shared" si="158"/>
        <v/>
      </c>
      <c r="BW388" s="9" t="str">
        <f t="shared" si="158"/>
        <v/>
      </c>
      <c r="BX388" s="9" t="str">
        <f t="shared" si="158"/>
        <v/>
      </c>
      <c r="BY388" s="9" t="str">
        <f t="shared" si="158"/>
        <v/>
      </c>
      <c r="BZ388" s="9" t="str">
        <f t="shared" si="158"/>
        <v/>
      </c>
    </row>
    <row r="389" spans="1:78" x14ac:dyDescent="0.25">
      <c r="A389" s="6">
        <v>642</v>
      </c>
      <c r="B389" s="3"/>
      <c r="C389" s="3">
        <v>1</v>
      </c>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v>1</v>
      </c>
      <c r="AH389" s="7">
        <f>SUMPRODUCT(MAX((Table1[post_position])*(Table1[topic_id]=$A389)))</f>
        <v>2</v>
      </c>
      <c r="AI389" s="7" t="str">
        <f>"http://chandoo.org/forums/topic/"&amp;VLOOKUP(A389,'All Topics Data'!$A$2:$C$1243,3,FALSE)</f>
        <v>http://chandoo.org/forums/topic/moving-avg-trendlines-not-working</v>
      </c>
      <c r="AJ389" s="7" t="str">
        <f>LEFT(VLOOKUP(A389,'All Topics Data'!$A$2:$C$1243,2,FALSE),40)&amp;REPT("…",LEN(VLOOKUP(A389,'All Topics Data'!$A$2:$C$1243,2,FALSE))&gt;40)</f>
        <v>Moving Avg trendlines not working</v>
      </c>
      <c r="AK389" s="9">
        <f t="shared" si="147"/>
        <v>0</v>
      </c>
      <c r="AL389" s="9">
        <f t="shared" si="159"/>
        <v>1</v>
      </c>
      <c r="AM389" s="9" t="str">
        <f t="shared" si="159"/>
        <v/>
      </c>
      <c r="AN389" s="9" t="str">
        <f t="shared" si="159"/>
        <v/>
      </c>
      <c r="AO389" s="9" t="str">
        <f t="shared" si="159"/>
        <v/>
      </c>
      <c r="AP389" s="9" t="str">
        <f t="shared" si="159"/>
        <v/>
      </c>
      <c r="AQ389" s="9" t="str">
        <f t="shared" si="159"/>
        <v/>
      </c>
      <c r="AR389" s="9" t="str">
        <f t="shared" si="159"/>
        <v/>
      </c>
      <c r="AS389" s="9" t="str">
        <f t="shared" si="159"/>
        <v/>
      </c>
      <c r="AT389" s="9" t="str">
        <f t="shared" si="159"/>
        <v/>
      </c>
      <c r="AU389" s="9" t="str">
        <f t="shared" si="156"/>
        <v/>
      </c>
      <c r="AV389" s="9" t="str">
        <f t="shared" si="156"/>
        <v/>
      </c>
      <c r="AW389" s="9" t="str">
        <f t="shared" si="156"/>
        <v/>
      </c>
      <c r="AX389" s="9" t="str">
        <f t="shared" si="156"/>
        <v/>
      </c>
      <c r="AY389" s="9" t="str">
        <f t="shared" si="156"/>
        <v/>
      </c>
      <c r="AZ389" s="9" t="str">
        <f t="shared" si="156"/>
        <v/>
      </c>
      <c r="BA389" s="9" t="str">
        <f t="shared" si="156"/>
        <v/>
      </c>
      <c r="BB389" s="9" t="str">
        <f t="shared" si="156"/>
        <v/>
      </c>
      <c r="BC389" s="9" t="str">
        <f t="shared" si="156"/>
        <v/>
      </c>
      <c r="BD389" s="9" t="str">
        <f t="shared" si="156"/>
        <v/>
      </c>
      <c r="BE389" s="9" t="str">
        <f t="shared" si="157"/>
        <v/>
      </c>
      <c r="BF389" s="9" t="str">
        <f t="shared" si="157"/>
        <v/>
      </c>
      <c r="BG389" s="9" t="str">
        <f t="shared" si="157"/>
        <v/>
      </c>
      <c r="BH389" s="9" t="str">
        <f t="shared" si="157"/>
        <v/>
      </c>
      <c r="BI389" s="9" t="str">
        <f t="shared" si="157"/>
        <v/>
      </c>
      <c r="BJ389" s="9" t="str">
        <f t="shared" si="157"/>
        <v/>
      </c>
      <c r="BK389" s="9" t="str">
        <f t="shared" si="157"/>
        <v/>
      </c>
      <c r="BL389" s="9" t="str">
        <f t="shared" si="157"/>
        <v/>
      </c>
      <c r="BM389" s="9" t="str">
        <f t="shared" si="157"/>
        <v/>
      </c>
      <c r="BN389" s="9" t="str">
        <f t="shared" si="157"/>
        <v/>
      </c>
      <c r="BO389" s="9" t="str">
        <f t="shared" si="158"/>
        <v/>
      </c>
      <c r="BP389" s="9" t="str">
        <f t="shared" si="158"/>
        <v/>
      </c>
      <c r="BQ389" s="9" t="str">
        <f t="shared" si="158"/>
        <v/>
      </c>
      <c r="BR389" s="9" t="str">
        <f t="shared" si="158"/>
        <v/>
      </c>
      <c r="BS389" s="9" t="str">
        <f t="shared" si="158"/>
        <v/>
      </c>
      <c r="BT389" s="9" t="str">
        <f t="shared" si="158"/>
        <v/>
      </c>
      <c r="BU389" s="9" t="str">
        <f t="shared" si="158"/>
        <v/>
      </c>
      <c r="BV389" s="9" t="str">
        <f t="shared" si="158"/>
        <v/>
      </c>
      <c r="BW389" s="9" t="str">
        <f t="shared" si="158"/>
        <v/>
      </c>
      <c r="BX389" s="9" t="str">
        <f t="shared" si="158"/>
        <v/>
      </c>
      <c r="BY389" s="9" t="str">
        <f t="shared" si="158"/>
        <v/>
      </c>
      <c r="BZ389" s="9" t="str">
        <f t="shared" si="158"/>
        <v/>
      </c>
    </row>
    <row r="390" spans="1:78" x14ac:dyDescent="0.25">
      <c r="A390" s="6">
        <v>643</v>
      </c>
      <c r="B390" s="3"/>
      <c r="C390" s="3">
        <v>1</v>
      </c>
      <c r="D390" s="3"/>
      <c r="E390" s="3">
        <v>1</v>
      </c>
      <c r="F390" s="3"/>
      <c r="G390" s="3"/>
      <c r="H390" s="3">
        <v>1</v>
      </c>
      <c r="I390" s="3"/>
      <c r="J390" s="3">
        <v>1</v>
      </c>
      <c r="K390" s="3"/>
      <c r="L390" s="3">
        <v>1</v>
      </c>
      <c r="M390" s="3"/>
      <c r="N390" s="3"/>
      <c r="O390" s="3"/>
      <c r="P390" s="3"/>
      <c r="Q390" s="3"/>
      <c r="R390" s="3"/>
      <c r="S390" s="3"/>
      <c r="T390" s="3"/>
      <c r="U390" s="3"/>
      <c r="V390" s="3"/>
      <c r="W390" s="3"/>
      <c r="X390" s="3"/>
      <c r="Y390" s="3"/>
      <c r="Z390" s="3"/>
      <c r="AA390" s="3"/>
      <c r="AB390" s="3"/>
      <c r="AC390" s="3"/>
      <c r="AD390" s="3"/>
      <c r="AE390" s="3"/>
      <c r="AF390" s="3">
        <v>5</v>
      </c>
      <c r="AH390" s="7">
        <f>SUMPRODUCT(MAX((Table1[post_position])*(Table1[topic_id]=$A390)))</f>
        <v>11</v>
      </c>
      <c r="AI390" s="7" t="str">
        <f>"http://chandoo.org/forums/topic/"&amp;VLOOKUP(A390,'All Topics Data'!$A$2:$C$1243,3,FALSE)</f>
        <v>http://chandoo.org/forums/topic/multiple-tournament-bracket-sorting</v>
      </c>
      <c r="AJ390" s="7" t="str">
        <f>LEFT(VLOOKUP(A390,'All Topics Data'!$A$2:$C$1243,2,FALSE),40)&amp;REPT("…",LEN(VLOOKUP(A390,'All Topics Data'!$A$2:$C$1243,2,FALSE))&gt;40)</f>
        <v>Multiple Tournament Bracket sorting</v>
      </c>
      <c r="AK390" s="9">
        <f t="shared" si="147"/>
        <v>0</v>
      </c>
      <c r="AL390" s="9">
        <f t="shared" si="159"/>
        <v>1</v>
      </c>
      <c r="AM390" s="9">
        <f t="shared" si="159"/>
        <v>0</v>
      </c>
      <c r="AN390" s="9">
        <f t="shared" si="159"/>
        <v>1</v>
      </c>
      <c r="AO390" s="9">
        <f t="shared" si="159"/>
        <v>0</v>
      </c>
      <c r="AP390" s="9">
        <f t="shared" si="159"/>
        <v>0</v>
      </c>
      <c r="AQ390" s="9">
        <f t="shared" si="159"/>
        <v>1</v>
      </c>
      <c r="AR390" s="9">
        <f t="shared" si="159"/>
        <v>0</v>
      </c>
      <c r="AS390" s="9">
        <f t="shared" si="159"/>
        <v>1</v>
      </c>
      <c r="AT390" s="9">
        <f t="shared" si="159"/>
        <v>0</v>
      </c>
      <c r="AU390" s="9">
        <f t="shared" si="156"/>
        <v>1</v>
      </c>
      <c r="AV390" s="9" t="str">
        <f t="shared" si="156"/>
        <v/>
      </c>
      <c r="AW390" s="9" t="str">
        <f t="shared" si="156"/>
        <v/>
      </c>
      <c r="AX390" s="9" t="str">
        <f t="shared" si="156"/>
        <v/>
      </c>
      <c r="AY390" s="9" t="str">
        <f t="shared" si="156"/>
        <v/>
      </c>
      <c r="AZ390" s="9" t="str">
        <f t="shared" si="156"/>
        <v/>
      </c>
      <c r="BA390" s="9" t="str">
        <f t="shared" si="156"/>
        <v/>
      </c>
      <c r="BB390" s="9" t="str">
        <f t="shared" si="156"/>
        <v/>
      </c>
      <c r="BC390" s="9" t="str">
        <f t="shared" si="156"/>
        <v/>
      </c>
      <c r="BD390" s="9" t="str">
        <f t="shared" si="156"/>
        <v/>
      </c>
      <c r="BE390" s="9" t="str">
        <f t="shared" si="157"/>
        <v/>
      </c>
      <c r="BF390" s="9" t="str">
        <f t="shared" si="157"/>
        <v/>
      </c>
      <c r="BG390" s="9" t="str">
        <f t="shared" si="157"/>
        <v/>
      </c>
      <c r="BH390" s="9" t="str">
        <f t="shared" si="157"/>
        <v/>
      </c>
      <c r="BI390" s="9" t="str">
        <f t="shared" si="157"/>
        <v/>
      </c>
      <c r="BJ390" s="9" t="str">
        <f t="shared" si="157"/>
        <v/>
      </c>
      <c r="BK390" s="9" t="str">
        <f t="shared" si="157"/>
        <v/>
      </c>
      <c r="BL390" s="9" t="str">
        <f t="shared" si="157"/>
        <v/>
      </c>
      <c r="BM390" s="9" t="str">
        <f t="shared" si="157"/>
        <v/>
      </c>
      <c r="BN390" s="9" t="str">
        <f t="shared" si="157"/>
        <v/>
      </c>
      <c r="BO390" s="9" t="str">
        <f t="shared" si="158"/>
        <v/>
      </c>
      <c r="BP390" s="9" t="str">
        <f t="shared" si="158"/>
        <v/>
      </c>
      <c r="BQ390" s="9" t="str">
        <f t="shared" si="158"/>
        <v/>
      </c>
      <c r="BR390" s="9" t="str">
        <f t="shared" si="158"/>
        <v/>
      </c>
      <c r="BS390" s="9" t="str">
        <f t="shared" si="158"/>
        <v/>
      </c>
      <c r="BT390" s="9" t="str">
        <f t="shared" si="158"/>
        <v/>
      </c>
      <c r="BU390" s="9" t="str">
        <f t="shared" si="158"/>
        <v/>
      </c>
      <c r="BV390" s="9" t="str">
        <f t="shared" si="158"/>
        <v/>
      </c>
      <c r="BW390" s="9" t="str">
        <f t="shared" si="158"/>
        <v/>
      </c>
      <c r="BX390" s="9" t="str">
        <f t="shared" si="158"/>
        <v/>
      </c>
      <c r="BY390" s="9" t="str">
        <f t="shared" si="158"/>
        <v/>
      </c>
      <c r="BZ390" s="9" t="str">
        <f t="shared" si="158"/>
        <v/>
      </c>
    </row>
    <row r="391" spans="1:78" x14ac:dyDescent="0.25">
      <c r="A391" s="6">
        <v>644</v>
      </c>
      <c r="B391" s="3"/>
      <c r="C391" s="3">
        <v>1</v>
      </c>
      <c r="D391" s="3"/>
      <c r="E391" s="3"/>
      <c r="F391" s="3">
        <v>1</v>
      </c>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v>2</v>
      </c>
      <c r="AH391" s="7">
        <f>SUMPRODUCT(MAX((Table1[post_position])*(Table1[topic_id]=$A391)))</f>
        <v>5</v>
      </c>
      <c r="AI391" s="7" t="str">
        <f>"http://chandoo.org/forums/topic/"&amp;VLOOKUP(A391,'All Topics Data'!$A$2:$C$1243,3,FALSE)</f>
        <v>http://chandoo.org/forums/topic/extract-number-from-a-alphanumerica-string</v>
      </c>
      <c r="AJ391" s="7" t="str">
        <f>LEFT(VLOOKUP(A391,'All Topics Data'!$A$2:$C$1243,2,FALSE),40)&amp;REPT("…",LEN(VLOOKUP(A391,'All Topics Data'!$A$2:$C$1243,2,FALSE))&gt;40)</f>
        <v>Extract number from a alphanumerica stri…</v>
      </c>
      <c r="AK391" s="9">
        <f t="shared" si="147"/>
        <v>0</v>
      </c>
      <c r="AL391" s="9">
        <f t="shared" si="159"/>
        <v>1</v>
      </c>
      <c r="AM391" s="9">
        <f t="shared" si="159"/>
        <v>0</v>
      </c>
      <c r="AN391" s="9">
        <f t="shared" si="159"/>
        <v>0</v>
      </c>
      <c r="AO391" s="9">
        <f t="shared" si="159"/>
        <v>1</v>
      </c>
      <c r="AP391" s="9" t="str">
        <f t="shared" si="159"/>
        <v/>
      </c>
      <c r="AQ391" s="9" t="str">
        <f t="shared" si="159"/>
        <v/>
      </c>
      <c r="AR391" s="9" t="str">
        <f t="shared" si="159"/>
        <v/>
      </c>
      <c r="AS391" s="9" t="str">
        <f t="shared" si="159"/>
        <v/>
      </c>
      <c r="AT391" s="9" t="str">
        <f t="shared" si="159"/>
        <v/>
      </c>
      <c r="AU391" s="9" t="str">
        <f t="shared" si="156"/>
        <v/>
      </c>
      <c r="AV391" s="9" t="str">
        <f t="shared" si="156"/>
        <v/>
      </c>
      <c r="AW391" s="9" t="str">
        <f t="shared" si="156"/>
        <v/>
      </c>
      <c r="AX391" s="9" t="str">
        <f t="shared" si="156"/>
        <v/>
      </c>
      <c r="AY391" s="9" t="str">
        <f t="shared" si="156"/>
        <v/>
      </c>
      <c r="AZ391" s="9" t="str">
        <f t="shared" si="156"/>
        <v/>
      </c>
      <c r="BA391" s="9" t="str">
        <f t="shared" si="156"/>
        <v/>
      </c>
      <c r="BB391" s="9" t="str">
        <f t="shared" si="156"/>
        <v/>
      </c>
      <c r="BC391" s="9" t="str">
        <f t="shared" si="156"/>
        <v/>
      </c>
      <c r="BD391" s="9" t="str">
        <f t="shared" si="156"/>
        <v/>
      </c>
      <c r="BE391" s="9" t="str">
        <f t="shared" si="157"/>
        <v/>
      </c>
      <c r="BF391" s="9" t="str">
        <f t="shared" si="157"/>
        <v/>
      </c>
      <c r="BG391" s="9" t="str">
        <f t="shared" si="157"/>
        <v/>
      </c>
      <c r="BH391" s="9" t="str">
        <f t="shared" si="157"/>
        <v/>
      </c>
      <c r="BI391" s="9" t="str">
        <f t="shared" si="157"/>
        <v/>
      </c>
      <c r="BJ391" s="9" t="str">
        <f t="shared" si="157"/>
        <v/>
      </c>
      <c r="BK391" s="9" t="str">
        <f t="shared" si="157"/>
        <v/>
      </c>
      <c r="BL391" s="9" t="str">
        <f t="shared" si="157"/>
        <v/>
      </c>
      <c r="BM391" s="9" t="str">
        <f t="shared" si="157"/>
        <v/>
      </c>
      <c r="BN391" s="9" t="str">
        <f t="shared" si="157"/>
        <v/>
      </c>
      <c r="BO391" s="9" t="str">
        <f t="shared" si="158"/>
        <v/>
      </c>
      <c r="BP391" s="9" t="str">
        <f t="shared" si="158"/>
        <v/>
      </c>
      <c r="BQ391" s="9" t="str">
        <f t="shared" si="158"/>
        <v/>
      </c>
      <c r="BR391" s="9" t="str">
        <f t="shared" si="158"/>
        <v/>
      </c>
      <c r="BS391" s="9" t="str">
        <f t="shared" si="158"/>
        <v/>
      </c>
      <c r="BT391" s="9" t="str">
        <f t="shared" si="158"/>
        <v/>
      </c>
      <c r="BU391" s="9" t="str">
        <f t="shared" si="158"/>
        <v/>
      </c>
      <c r="BV391" s="9" t="str">
        <f t="shared" si="158"/>
        <v/>
      </c>
      <c r="BW391" s="9" t="str">
        <f t="shared" si="158"/>
        <v/>
      </c>
      <c r="BX391" s="9" t="str">
        <f t="shared" si="158"/>
        <v/>
      </c>
      <c r="BY391" s="9" t="str">
        <f t="shared" si="158"/>
        <v/>
      </c>
      <c r="BZ391" s="9" t="str">
        <f t="shared" si="158"/>
        <v/>
      </c>
    </row>
    <row r="392" spans="1:78" x14ac:dyDescent="0.25">
      <c r="A392" s="6">
        <v>645</v>
      </c>
      <c r="B392" s="3"/>
      <c r="C392" s="3">
        <v>1</v>
      </c>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v>1</v>
      </c>
      <c r="AH392" s="7">
        <f>SUMPRODUCT(MAX((Table1[post_position])*(Table1[topic_id]=$A392)))</f>
        <v>3</v>
      </c>
      <c r="AI392" s="7" t="str">
        <f>"http://chandoo.org/forums/topic/"&amp;VLOOKUP(A392,'All Topics Data'!$A$2:$C$1243,3,FALSE)</f>
        <v>http://chandoo.org/forums/topic/nested-formula-for-numbers-and-text</v>
      </c>
      <c r="AJ392" s="7" t="str">
        <f>LEFT(VLOOKUP(A392,'All Topics Data'!$A$2:$C$1243,2,FALSE),40)&amp;REPT("…",LEN(VLOOKUP(A392,'All Topics Data'!$A$2:$C$1243,2,FALSE))&gt;40)</f>
        <v>Nested Formula For Numbers and Text</v>
      </c>
      <c r="AK392" s="9">
        <f t="shared" si="147"/>
        <v>0</v>
      </c>
      <c r="AL392" s="9">
        <f t="shared" si="159"/>
        <v>1</v>
      </c>
      <c r="AM392" s="9">
        <f t="shared" si="159"/>
        <v>0</v>
      </c>
      <c r="AN392" s="9" t="str">
        <f t="shared" si="159"/>
        <v/>
      </c>
      <c r="AO392" s="9" t="str">
        <f t="shared" si="159"/>
        <v/>
      </c>
      <c r="AP392" s="9" t="str">
        <f t="shared" si="159"/>
        <v/>
      </c>
      <c r="AQ392" s="9" t="str">
        <f t="shared" si="159"/>
        <v/>
      </c>
      <c r="AR392" s="9" t="str">
        <f t="shared" si="159"/>
        <v/>
      </c>
      <c r="AS392" s="9" t="str">
        <f t="shared" si="159"/>
        <v/>
      </c>
      <c r="AT392" s="9" t="str">
        <f t="shared" si="159"/>
        <v/>
      </c>
      <c r="AU392" s="9" t="str">
        <f t="shared" ref="AU392:BD401" si="160">IF(AU$4&lt;=$AH392,IFERROR(GETPIVOTDATA("Hui Reply?",$A$4,"topic_id",$A392,"post_position",AU$4),0),"")</f>
        <v/>
      </c>
      <c r="AV392" s="9" t="str">
        <f t="shared" si="160"/>
        <v/>
      </c>
      <c r="AW392" s="9" t="str">
        <f t="shared" si="160"/>
        <v/>
      </c>
      <c r="AX392" s="9" t="str">
        <f t="shared" si="160"/>
        <v/>
      </c>
      <c r="AY392" s="9" t="str">
        <f t="shared" si="160"/>
        <v/>
      </c>
      <c r="AZ392" s="9" t="str">
        <f t="shared" si="160"/>
        <v/>
      </c>
      <c r="BA392" s="9" t="str">
        <f t="shared" si="160"/>
        <v/>
      </c>
      <c r="BB392" s="9" t="str">
        <f t="shared" si="160"/>
        <v/>
      </c>
      <c r="BC392" s="9" t="str">
        <f t="shared" si="160"/>
        <v/>
      </c>
      <c r="BD392" s="9" t="str">
        <f t="shared" si="160"/>
        <v/>
      </c>
      <c r="BE392" s="9" t="str">
        <f t="shared" ref="BE392:BN401" si="161">IF(BE$4&lt;=$AH392,IFERROR(GETPIVOTDATA("Hui Reply?",$A$4,"topic_id",$A392,"post_position",BE$4),0),"")</f>
        <v/>
      </c>
      <c r="BF392" s="9" t="str">
        <f t="shared" si="161"/>
        <v/>
      </c>
      <c r="BG392" s="9" t="str">
        <f t="shared" si="161"/>
        <v/>
      </c>
      <c r="BH392" s="9" t="str">
        <f t="shared" si="161"/>
        <v/>
      </c>
      <c r="BI392" s="9" t="str">
        <f t="shared" si="161"/>
        <v/>
      </c>
      <c r="BJ392" s="9" t="str">
        <f t="shared" si="161"/>
        <v/>
      </c>
      <c r="BK392" s="9" t="str">
        <f t="shared" si="161"/>
        <v/>
      </c>
      <c r="BL392" s="9" t="str">
        <f t="shared" si="161"/>
        <v/>
      </c>
      <c r="BM392" s="9" t="str">
        <f t="shared" si="161"/>
        <v/>
      </c>
      <c r="BN392" s="9" t="str">
        <f t="shared" si="161"/>
        <v/>
      </c>
      <c r="BO392" s="9" t="str">
        <f t="shared" ref="BO392:BZ401" si="162">IF(BO$4&lt;=$AH392,IFERROR(GETPIVOTDATA("Hui Reply?",$A$4,"topic_id",$A392,"post_position",BO$4),0),"")</f>
        <v/>
      </c>
      <c r="BP392" s="9" t="str">
        <f t="shared" si="162"/>
        <v/>
      </c>
      <c r="BQ392" s="9" t="str">
        <f t="shared" si="162"/>
        <v/>
      </c>
      <c r="BR392" s="9" t="str">
        <f t="shared" si="162"/>
        <v/>
      </c>
      <c r="BS392" s="9" t="str">
        <f t="shared" si="162"/>
        <v/>
      </c>
      <c r="BT392" s="9" t="str">
        <f t="shared" si="162"/>
        <v/>
      </c>
      <c r="BU392" s="9" t="str">
        <f t="shared" si="162"/>
        <v/>
      </c>
      <c r="BV392" s="9" t="str">
        <f t="shared" si="162"/>
        <v/>
      </c>
      <c r="BW392" s="9" t="str">
        <f t="shared" si="162"/>
        <v/>
      </c>
      <c r="BX392" s="9" t="str">
        <f t="shared" si="162"/>
        <v/>
      </c>
      <c r="BY392" s="9" t="str">
        <f t="shared" si="162"/>
        <v/>
      </c>
      <c r="BZ392" s="9" t="str">
        <f t="shared" si="162"/>
        <v/>
      </c>
    </row>
    <row r="393" spans="1:78" x14ac:dyDescent="0.25">
      <c r="A393" s="6">
        <v>646</v>
      </c>
      <c r="B393" s="3"/>
      <c r="C393" s="3">
        <v>1</v>
      </c>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v>1</v>
      </c>
      <c r="AH393" s="7">
        <f>SUMPRODUCT(MAX((Table1[post_position])*(Table1[topic_id]=$A393)))</f>
        <v>2</v>
      </c>
      <c r="AI393" s="7" t="str">
        <f>"http://chandoo.org/forums/topic/"&amp;VLOOKUP(A393,'All Topics Data'!$A$2:$C$1243,3,FALSE)</f>
        <v>http://chandoo.org/forums/topic/how-to-hide-formulas</v>
      </c>
      <c r="AJ393" s="7" t="str">
        <f>LEFT(VLOOKUP(A393,'All Topics Data'!$A$2:$C$1243,2,FALSE),40)&amp;REPT("…",LEN(VLOOKUP(A393,'All Topics Data'!$A$2:$C$1243,2,FALSE))&gt;40)</f>
        <v>How to hide formulas?</v>
      </c>
      <c r="AK393" s="9">
        <f t="shared" si="147"/>
        <v>0</v>
      </c>
      <c r="AL393" s="9">
        <f t="shared" ref="AL393:AT402" si="163">IF(AL$4&lt;=$AH393,IFERROR(GETPIVOTDATA("Hui Reply?",$A$4,"topic_id",$A393,"post_position",AL$4),0),"")</f>
        <v>1</v>
      </c>
      <c r="AM393" s="9" t="str">
        <f t="shared" si="163"/>
        <v/>
      </c>
      <c r="AN393" s="9" t="str">
        <f t="shared" si="163"/>
        <v/>
      </c>
      <c r="AO393" s="9" t="str">
        <f t="shared" si="163"/>
        <v/>
      </c>
      <c r="AP393" s="9" t="str">
        <f t="shared" si="163"/>
        <v/>
      </c>
      <c r="AQ393" s="9" t="str">
        <f t="shared" si="163"/>
        <v/>
      </c>
      <c r="AR393" s="9" t="str">
        <f t="shared" si="163"/>
        <v/>
      </c>
      <c r="AS393" s="9" t="str">
        <f t="shared" si="163"/>
        <v/>
      </c>
      <c r="AT393" s="9" t="str">
        <f t="shared" si="163"/>
        <v/>
      </c>
      <c r="AU393" s="9" t="str">
        <f t="shared" si="160"/>
        <v/>
      </c>
      <c r="AV393" s="9" t="str">
        <f t="shared" si="160"/>
        <v/>
      </c>
      <c r="AW393" s="9" t="str">
        <f t="shared" si="160"/>
        <v/>
      </c>
      <c r="AX393" s="9" t="str">
        <f t="shared" si="160"/>
        <v/>
      </c>
      <c r="AY393" s="9" t="str">
        <f t="shared" si="160"/>
        <v/>
      </c>
      <c r="AZ393" s="9" t="str">
        <f t="shared" si="160"/>
        <v/>
      </c>
      <c r="BA393" s="9" t="str">
        <f t="shared" si="160"/>
        <v/>
      </c>
      <c r="BB393" s="9" t="str">
        <f t="shared" si="160"/>
        <v/>
      </c>
      <c r="BC393" s="9" t="str">
        <f t="shared" si="160"/>
        <v/>
      </c>
      <c r="BD393" s="9" t="str">
        <f t="shared" si="160"/>
        <v/>
      </c>
      <c r="BE393" s="9" t="str">
        <f t="shared" si="161"/>
        <v/>
      </c>
      <c r="BF393" s="9" t="str">
        <f t="shared" si="161"/>
        <v/>
      </c>
      <c r="BG393" s="9" t="str">
        <f t="shared" si="161"/>
        <v/>
      </c>
      <c r="BH393" s="9" t="str">
        <f t="shared" si="161"/>
        <v/>
      </c>
      <c r="BI393" s="9" t="str">
        <f t="shared" si="161"/>
        <v/>
      </c>
      <c r="BJ393" s="9" t="str">
        <f t="shared" si="161"/>
        <v/>
      </c>
      <c r="BK393" s="9" t="str">
        <f t="shared" si="161"/>
        <v/>
      </c>
      <c r="BL393" s="9" t="str">
        <f t="shared" si="161"/>
        <v/>
      </c>
      <c r="BM393" s="9" t="str">
        <f t="shared" si="161"/>
        <v/>
      </c>
      <c r="BN393" s="9" t="str">
        <f t="shared" si="161"/>
        <v/>
      </c>
      <c r="BO393" s="9" t="str">
        <f t="shared" si="162"/>
        <v/>
      </c>
      <c r="BP393" s="9" t="str">
        <f t="shared" si="162"/>
        <v/>
      </c>
      <c r="BQ393" s="9" t="str">
        <f t="shared" si="162"/>
        <v/>
      </c>
      <c r="BR393" s="9" t="str">
        <f t="shared" si="162"/>
        <v/>
      </c>
      <c r="BS393" s="9" t="str">
        <f t="shared" si="162"/>
        <v/>
      </c>
      <c r="BT393" s="9" t="str">
        <f t="shared" si="162"/>
        <v/>
      </c>
      <c r="BU393" s="9" t="str">
        <f t="shared" si="162"/>
        <v/>
      </c>
      <c r="BV393" s="9" t="str">
        <f t="shared" si="162"/>
        <v/>
      </c>
      <c r="BW393" s="9" t="str">
        <f t="shared" si="162"/>
        <v/>
      </c>
      <c r="BX393" s="9" t="str">
        <f t="shared" si="162"/>
        <v/>
      </c>
      <c r="BY393" s="9" t="str">
        <f t="shared" si="162"/>
        <v/>
      </c>
      <c r="BZ393" s="9" t="str">
        <f t="shared" si="162"/>
        <v/>
      </c>
    </row>
    <row r="394" spans="1:78" x14ac:dyDescent="0.25">
      <c r="A394" s="6">
        <v>647</v>
      </c>
      <c r="B394" s="3"/>
      <c r="C394" s="3">
        <v>1</v>
      </c>
      <c r="D394" s="3"/>
      <c r="E394" s="3">
        <v>1</v>
      </c>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v>2</v>
      </c>
      <c r="AH394" s="7">
        <f>SUMPRODUCT(MAX((Table1[post_position])*(Table1[topic_id]=$A394)))</f>
        <v>5</v>
      </c>
      <c r="AI394" s="7" t="str">
        <f>"http://chandoo.org/forums/topic/"&amp;VLOOKUP(A394,'All Topics Data'!$A$2:$C$1243,3,FALSE)</f>
        <v>http://chandoo.org/forums/topic/how-to-fill-up-date-wise-data-with-repeated-entries</v>
      </c>
      <c r="AJ394" s="7" t="str">
        <f>LEFT(VLOOKUP(A394,'All Topics Data'!$A$2:$C$1243,2,FALSE),40)&amp;REPT("…",LEN(VLOOKUP(A394,'All Topics Data'!$A$2:$C$1243,2,FALSE))&gt;40)</f>
        <v>How to fill up date wise data with repea…</v>
      </c>
      <c r="AK394" s="9">
        <f t="shared" si="147"/>
        <v>0</v>
      </c>
      <c r="AL394" s="9">
        <f t="shared" si="163"/>
        <v>1</v>
      </c>
      <c r="AM394" s="9">
        <f t="shared" si="163"/>
        <v>0</v>
      </c>
      <c r="AN394" s="9">
        <f t="shared" si="163"/>
        <v>1</v>
      </c>
      <c r="AO394" s="9">
        <f t="shared" si="163"/>
        <v>0</v>
      </c>
      <c r="AP394" s="9" t="str">
        <f t="shared" si="163"/>
        <v/>
      </c>
      <c r="AQ394" s="9" t="str">
        <f t="shared" si="163"/>
        <v/>
      </c>
      <c r="AR394" s="9" t="str">
        <f t="shared" si="163"/>
        <v/>
      </c>
      <c r="AS394" s="9" t="str">
        <f t="shared" si="163"/>
        <v/>
      </c>
      <c r="AT394" s="9" t="str">
        <f t="shared" si="163"/>
        <v/>
      </c>
      <c r="AU394" s="9" t="str">
        <f t="shared" si="160"/>
        <v/>
      </c>
      <c r="AV394" s="9" t="str">
        <f t="shared" si="160"/>
        <v/>
      </c>
      <c r="AW394" s="9" t="str">
        <f t="shared" si="160"/>
        <v/>
      </c>
      <c r="AX394" s="9" t="str">
        <f t="shared" si="160"/>
        <v/>
      </c>
      <c r="AY394" s="9" t="str">
        <f t="shared" si="160"/>
        <v/>
      </c>
      <c r="AZ394" s="9" t="str">
        <f t="shared" si="160"/>
        <v/>
      </c>
      <c r="BA394" s="9" t="str">
        <f t="shared" si="160"/>
        <v/>
      </c>
      <c r="BB394" s="9" t="str">
        <f t="shared" si="160"/>
        <v/>
      </c>
      <c r="BC394" s="9" t="str">
        <f t="shared" si="160"/>
        <v/>
      </c>
      <c r="BD394" s="9" t="str">
        <f t="shared" si="160"/>
        <v/>
      </c>
      <c r="BE394" s="9" t="str">
        <f t="shared" si="161"/>
        <v/>
      </c>
      <c r="BF394" s="9" t="str">
        <f t="shared" si="161"/>
        <v/>
      </c>
      <c r="BG394" s="9" t="str">
        <f t="shared" si="161"/>
        <v/>
      </c>
      <c r="BH394" s="9" t="str">
        <f t="shared" si="161"/>
        <v/>
      </c>
      <c r="BI394" s="9" t="str">
        <f t="shared" si="161"/>
        <v/>
      </c>
      <c r="BJ394" s="9" t="str">
        <f t="shared" si="161"/>
        <v/>
      </c>
      <c r="BK394" s="9" t="str">
        <f t="shared" si="161"/>
        <v/>
      </c>
      <c r="BL394" s="9" t="str">
        <f t="shared" si="161"/>
        <v/>
      </c>
      <c r="BM394" s="9" t="str">
        <f t="shared" si="161"/>
        <v/>
      </c>
      <c r="BN394" s="9" t="str">
        <f t="shared" si="161"/>
        <v/>
      </c>
      <c r="BO394" s="9" t="str">
        <f t="shared" si="162"/>
        <v/>
      </c>
      <c r="BP394" s="9" t="str">
        <f t="shared" si="162"/>
        <v/>
      </c>
      <c r="BQ394" s="9" t="str">
        <f t="shared" si="162"/>
        <v/>
      </c>
      <c r="BR394" s="9" t="str">
        <f t="shared" si="162"/>
        <v/>
      </c>
      <c r="BS394" s="9" t="str">
        <f t="shared" si="162"/>
        <v/>
      </c>
      <c r="BT394" s="9" t="str">
        <f t="shared" si="162"/>
        <v/>
      </c>
      <c r="BU394" s="9" t="str">
        <f t="shared" si="162"/>
        <v/>
      </c>
      <c r="BV394" s="9" t="str">
        <f t="shared" si="162"/>
        <v/>
      </c>
      <c r="BW394" s="9" t="str">
        <f t="shared" si="162"/>
        <v/>
      </c>
      <c r="BX394" s="9" t="str">
        <f t="shared" si="162"/>
        <v/>
      </c>
      <c r="BY394" s="9" t="str">
        <f t="shared" si="162"/>
        <v/>
      </c>
      <c r="BZ394" s="9" t="str">
        <f t="shared" si="162"/>
        <v/>
      </c>
    </row>
    <row r="395" spans="1:78" x14ac:dyDescent="0.25">
      <c r="A395" s="6">
        <v>649</v>
      </c>
      <c r="B395" s="3"/>
      <c r="C395" s="3">
        <v>1</v>
      </c>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v>1</v>
      </c>
      <c r="AH395" s="7">
        <f>SUMPRODUCT(MAX((Table1[post_position])*(Table1[topic_id]=$A395)))</f>
        <v>2</v>
      </c>
      <c r="AI395" s="7" t="str">
        <f>"http://chandoo.org/forums/topic/"&amp;VLOOKUP(A395,'All Topics Data'!$A$2:$C$1243,3,FALSE)</f>
        <v>http://chandoo.org/forums/topic/formula-help-for-a-beginner%c2%b4</v>
      </c>
      <c r="AJ395" s="7" t="str">
        <f>LEFT(VLOOKUP(A395,'All Topics Data'!$A$2:$C$1243,2,FALSE),40)&amp;REPT("…",LEN(VLOOKUP(A395,'All Topics Data'!$A$2:$C$1243,2,FALSE))&gt;40)</f>
        <v>formula help for a beginner´?</v>
      </c>
      <c r="AK395" s="9">
        <f t="shared" si="147"/>
        <v>0</v>
      </c>
      <c r="AL395" s="9">
        <f t="shared" si="163"/>
        <v>1</v>
      </c>
      <c r="AM395" s="9" t="str">
        <f t="shared" si="163"/>
        <v/>
      </c>
      <c r="AN395" s="9" t="str">
        <f t="shared" si="163"/>
        <v/>
      </c>
      <c r="AO395" s="9" t="str">
        <f t="shared" si="163"/>
        <v/>
      </c>
      <c r="AP395" s="9" t="str">
        <f t="shared" si="163"/>
        <v/>
      </c>
      <c r="AQ395" s="9" t="str">
        <f t="shared" si="163"/>
        <v/>
      </c>
      <c r="AR395" s="9" t="str">
        <f t="shared" si="163"/>
        <v/>
      </c>
      <c r="AS395" s="9" t="str">
        <f t="shared" si="163"/>
        <v/>
      </c>
      <c r="AT395" s="9" t="str">
        <f t="shared" si="163"/>
        <v/>
      </c>
      <c r="AU395" s="9" t="str">
        <f t="shared" si="160"/>
        <v/>
      </c>
      <c r="AV395" s="9" t="str">
        <f t="shared" si="160"/>
        <v/>
      </c>
      <c r="AW395" s="9" t="str">
        <f t="shared" si="160"/>
        <v/>
      </c>
      <c r="AX395" s="9" t="str">
        <f t="shared" si="160"/>
        <v/>
      </c>
      <c r="AY395" s="9" t="str">
        <f t="shared" si="160"/>
        <v/>
      </c>
      <c r="AZ395" s="9" t="str">
        <f t="shared" si="160"/>
        <v/>
      </c>
      <c r="BA395" s="9" t="str">
        <f t="shared" si="160"/>
        <v/>
      </c>
      <c r="BB395" s="9" t="str">
        <f t="shared" si="160"/>
        <v/>
      </c>
      <c r="BC395" s="9" t="str">
        <f t="shared" si="160"/>
        <v/>
      </c>
      <c r="BD395" s="9" t="str">
        <f t="shared" si="160"/>
        <v/>
      </c>
      <c r="BE395" s="9" t="str">
        <f t="shared" si="161"/>
        <v/>
      </c>
      <c r="BF395" s="9" t="str">
        <f t="shared" si="161"/>
        <v/>
      </c>
      <c r="BG395" s="9" t="str">
        <f t="shared" si="161"/>
        <v/>
      </c>
      <c r="BH395" s="9" t="str">
        <f t="shared" si="161"/>
        <v/>
      </c>
      <c r="BI395" s="9" t="str">
        <f t="shared" si="161"/>
        <v/>
      </c>
      <c r="BJ395" s="9" t="str">
        <f t="shared" si="161"/>
        <v/>
      </c>
      <c r="BK395" s="9" t="str">
        <f t="shared" si="161"/>
        <v/>
      </c>
      <c r="BL395" s="9" t="str">
        <f t="shared" si="161"/>
        <v/>
      </c>
      <c r="BM395" s="9" t="str">
        <f t="shared" si="161"/>
        <v/>
      </c>
      <c r="BN395" s="9" t="str">
        <f t="shared" si="161"/>
        <v/>
      </c>
      <c r="BO395" s="9" t="str">
        <f t="shared" si="162"/>
        <v/>
      </c>
      <c r="BP395" s="9" t="str">
        <f t="shared" si="162"/>
        <v/>
      </c>
      <c r="BQ395" s="9" t="str">
        <f t="shared" si="162"/>
        <v/>
      </c>
      <c r="BR395" s="9" t="str">
        <f t="shared" si="162"/>
        <v/>
      </c>
      <c r="BS395" s="9" t="str">
        <f t="shared" si="162"/>
        <v/>
      </c>
      <c r="BT395" s="9" t="str">
        <f t="shared" si="162"/>
        <v/>
      </c>
      <c r="BU395" s="9" t="str">
        <f t="shared" si="162"/>
        <v/>
      </c>
      <c r="BV395" s="9" t="str">
        <f t="shared" si="162"/>
        <v/>
      </c>
      <c r="BW395" s="9" t="str">
        <f t="shared" si="162"/>
        <v/>
      </c>
      <c r="BX395" s="9" t="str">
        <f t="shared" si="162"/>
        <v/>
      </c>
      <c r="BY395" s="9" t="str">
        <f t="shared" si="162"/>
        <v/>
      </c>
      <c r="BZ395" s="9" t="str">
        <f t="shared" si="162"/>
        <v/>
      </c>
    </row>
    <row r="396" spans="1:78" x14ac:dyDescent="0.25">
      <c r="A396" s="6">
        <v>650</v>
      </c>
      <c r="B396" s="3"/>
      <c r="C396" s="3">
        <v>1</v>
      </c>
      <c r="D396" s="3"/>
      <c r="E396" s="3">
        <v>1</v>
      </c>
      <c r="F396" s="3"/>
      <c r="G396" s="3">
        <v>1</v>
      </c>
      <c r="H396" s="3"/>
      <c r="I396" s="3">
        <v>1</v>
      </c>
      <c r="J396" s="3"/>
      <c r="K396" s="3"/>
      <c r="L396" s="3"/>
      <c r="M396" s="3"/>
      <c r="N396" s="3"/>
      <c r="O396" s="3"/>
      <c r="P396" s="3"/>
      <c r="Q396" s="3"/>
      <c r="R396" s="3"/>
      <c r="S396" s="3"/>
      <c r="T396" s="3"/>
      <c r="U396" s="3"/>
      <c r="V396" s="3"/>
      <c r="W396" s="3"/>
      <c r="X396" s="3"/>
      <c r="Y396" s="3"/>
      <c r="Z396" s="3"/>
      <c r="AA396" s="3"/>
      <c r="AB396" s="3"/>
      <c r="AC396" s="3"/>
      <c r="AD396" s="3"/>
      <c r="AE396" s="3"/>
      <c r="AF396" s="3">
        <v>4</v>
      </c>
      <c r="AH396" s="7">
        <f>SUMPRODUCT(MAX((Table1[post_position])*(Table1[topic_id]=$A396)))</f>
        <v>9</v>
      </c>
      <c r="AI396" s="7" t="str">
        <f>"http://chandoo.org/forums/topic/"&amp;VLOOKUP(A396,'All Topics Data'!$A$2:$C$1243,3,FALSE)</f>
        <v>http://chandoo.org/forums/topic/how-to-combine-two-to-three-sumproduct-functions-in-a-single-table</v>
      </c>
      <c r="AJ396" s="7" t="str">
        <f>LEFT(VLOOKUP(A396,'All Topics Data'!$A$2:$C$1243,2,FALSE),40)&amp;REPT("…",LEN(VLOOKUP(A396,'All Topics Data'!$A$2:$C$1243,2,FALSE))&gt;40)</f>
        <v>How to combine two to three SUMPRODUCT f…</v>
      </c>
      <c r="AK396" s="9">
        <f t="shared" si="147"/>
        <v>0</v>
      </c>
      <c r="AL396" s="9">
        <f t="shared" si="163"/>
        <v>1</v>
      </c>
      <c r="AM396" s="9">
        <f t="shared" si="163"/>
        <v>0</v>
      </c>
      <c r="AN396" s="9">
        <f t="shared" si="163"/>
        <v>1</v>
      </c>
      <c r="AO396" s="9">
        <f t="shared" si="163"/>
        <v>0</v>
      </c>
      <c r="AP396" s="9">
        <f t="shared" si="163"/>
        <v>1</v>
      </c>
      <c r="AQ396" s="9">
        <f t="shared" si="163"/>
        <v>0</v>
      </c>
      <c r="AR396" s="9">
        <f t="shared" si="163"/>
        <v>1</v>
      </c>
      <c r="AS396" s="9">
        <f t="shared" si="163"/>
        <v>0</v>
      </c>
      <c r="AT396" s="9" t="str">
        <f t="shared" si="163"/>
        <v/>
      </c>
      <c r="AU396" s="9" t="str">
        <f t="shared" si="160"/>
        <v/>
      </c>
      <c r="AV396" s="9" t="str">
        <f t="shared" si="160"/>
        <v/>
      </c>
      <c r="AW396" s="9" t="str">
        <f t="shared" si="160"/>
        <v/>
      </c>
      <c r="AX396" s="9" t="str">
        <f t="shared" si="160"/>
        <v/>
      </c>
      <c r="AY396" s="9" t="str">
        <f t="shared" si="160"/>
        <v/>
      </c>
      <c r="AZ396" s="9" t="str">
        <f t="shared" si="160"/>
        <v/>
      </c>
      <c r="BA396" s="9" t="str">
        <f t="shared" si="160"/>
        <v/>
      </c>
      <c r="BB396" s="9" t="str">
        <f t="shared" si="160"/>
        <v/>
      </c>
      <c r="BC396" s="9" t="str">
        <f t="shared" si="160"/>
        <v/>
      </c>
      <c r="BD396" s="9" t="str">
        <f t="shared" si="160"/>
        <v/>
      </c>
      <c r="BE396" s="9" t="str">
        <f t="shared" si="161"/>
        <v/>
      </c>
      <c r="BF396" s="9" t="str">
        <f t="shared" si="161"/>
        <v/>
      </c>
      <c r="BG396" s="9" t="str">
        <f t="shared" si="161"/>
        <v/>
      </c>
      <c r="BH396" s="9" t="str">
        <f t="shared" si="161"/>
        <v/>
      </c>
      <c r="BI396" s="9" t="str">
        <f t="shared" si="161"/>
        <v/>
      </c>
      <c r="BJ396" s="9" t="str">
        <f t="shared" si="161"/>
        <v/>
      </c>
      <c r="BK396" s="9" t="str">
        <f t="shared" si="161"/>
        <v/>
      </c>
      <c r="BL396" s="9" t="str">
        <f t="shared" si="161"/>
        <v/>
      </c>
      <c r="BM396" s="9" t="str">
        <f t="shared" si="161"/>
        <v/>
      </c>
      <c r="BN396" s="9" t="str">
        <f t="shared" si="161"/>
        <v/>
      </c>
      <c r="BO396" s="9" t="str">
        <f t="shared" si="162"/>
        <v/>
      </c>
      <c r="BP396" s="9" t="str">
        <f t="shared" si="162"/>
        <v/>
      </c>
      <c r="BQ396" s="9" t="str">
        <f t="shared" si="162"/>
        <v/>
      </c>
      <c r="BR396" s="9" t="str">
        <f t="shared" si="162"/>
        <v/>
      </c>
      <c r="BS396" s="9" t="str">
        <f t="shared" si="162"/>
        <v/>
      </c>
      <c r="BT396" s="9" t="str">
        <f t="shared" si="162"/>
        <v/>
      </c>
      <c r="BU396" s="9" t="str">
        <f t="shared" si="162"/>
        <v/>
      </c>
      <c r="BV396" s="9" t="str">
        <f t="shared" si="162"/>
        <v/>
      </c>
      <c r="BW396" s="9" t="str">
        <f t="shared" si="162"/>
        <v/>
      </c>
      <c r="BX396" s="9" t="str">
        <f t="shared" si="162"/>
        <v/>
      </c>
      <c r="BY396" s="9" t="str">
        <f t="shared" si="162"/>
        <v/>
      </c>
      <c r="BZ396" s="9" t="str">
        <f t="shared" si="162"/>
        <v/>
      </c>
    </row>
    <row r="397" spans="1:78" x14ac:dyDescent="0.25">
      <c r="A397" s="6">
        <v>651</v>
      </c>
      <c r="B397" s="3"/>
      <c r="C397" s="3"/>
      <c r="D397" s="3"/>
      <c r="E397" s="3"/>
      <c r="F397" s="3"/>
      <c r="G397" s="3">
        <v>1</v>
      </c>
      <c r="H397" s="3"/>
      <c r="I397" s="3"/>
      <c r="J397" s="3">
        <v>1</v>
      </c>
      <c r="K397" s="3">
        <v>1</v>
      </c>
      <c r="L397" s="3"/>
      <c r="M397" s="3"/>
      <c r="N397" s="3">
        <v>1</v>
      </c>
      <c r="O397" s="3"/>
      <c r="P397" s="3"/>
      <c r="Q397" s="3"/>
      <c r="R397" s="3"/>
      <c r="S397" s="3"/>
      <c r="T397" s="3"/>
      <c r="U397" s="3"/>
      <c r="V397" s="3"/>
      <c r="W397" s="3"/>
      <c r="X397" s="3"/>
      <c r="Y397" s="3"/>
      <c r="Z397" s="3"/>
      <c r="AA397" s="3"/>
      <c r="AB397" s="3"/>
      <c r="AC397" s="3"/>
      <c r="AD397" s="3"/>
      <c r="AE397" s="3"/>
      <c r="AF397" s="3">
        <v>4</v>
      </c>
      <c r="AH397" s="7">
        <f>SUMPRODUCT(MAX((Table1[post_position])*(Table1[topic_id]=$A397)))</f>
        <v>16</v>
      </c>
      <c r="AI397" s="7" t="str">
        <f>"http://chandoo.org/forums/topic/"&amp;VLOOKUP(A397,'All Topics Data'!$A$2:$C$1243,3,FALSE)</f>
        <v>http://chandoo.org/forums/topic/how-to-detect-formulas-in-cells-without-vba</v>
      </c>
      <c r="AJ397" s="7" t="str">
        <f>LEFT(VLOOKUP(A397,'All Topics Data'!$A$2:$C$1243,2,FALSE),40)&amp;REPT("…",LEN(VLOOKUP(A397,'All Topics Data'!$A$2:$C$1243,2,FALSE))&gt;40)</f>
        <v>How to detect formulas in cells (without…</v>
      </c>
      <c r="AK397" s="9">
        <f t="shared" si="147"/>
        <v>0</v>
      </c>
      <c r="AL397" s="9">
        <f t="shared" si="163"/>
        <v>0</v>
      </c>
      <c r="AM397" s="9">
        <f t="shared" si="163"/>
        <v>0</v>
      </c>
      <c r="AN397" s="9">
        <f t="shared" si="163"/>
        <v>0</v>
      </c>
      <c r="AO397" s="9">
        <f t="shared" si="163"/>
        <v>0</v>
      </c>
      <c r="AP397" s="9">
        <f t="shared" si="163"/>
        <v>1</v>
      </c>
      <c r="AQ397" s="9">
        <f t="shared" si="163"/>
        <v>0</v>
      </c>
      <c r="AR397" s="9">
        <f t="shared" si="163"/>
        <v>0</v>
      </c>
      <c r="AS397" s="9">
        <f t="shared" si="163"/>
        <v>1</v>
      </c>
      <c r="AT397" s="9">
        <f t="shared" si="163"/>
        <v>1</v>
      </c>
      <c r="AU397" s="9">
        <f t="shared" si="160"/>
        <v>0</v>
      </c>
      <c r="AV397" s="9">
        <f t="shared" si="160"/>
        <v>0</v>
      </c>
      <c r="AW397" s="9">
        <f t="shared" si="160"/>
        <v>1</v>
      </c>
      <c r="AX397" s="9">
        <f t="shared" si="160"/>
        <v>0</v>
      </c>
      <c r="AY397" s="9">
        <f t="shared" si="160"/>
        <v>0</v>
      </c>
      <c r="AZ397" s="9">
        <f t="shared" si="160"/>
        <v>0</v>
      </c>
      <c r="BA397" s="9" t="str">
        <f t="shared" si="160"/>
        <v/>
      </c>
      <c r="BB397" s="9" t="str">
        <f t="shared" si="160"/>
        <v/>
      </c>
      <c r="BC397" s="9" t="str">
        <f t="shared" si="160"/>
        <v/>
      </c>
      <c r="BD397" s="9" t="str">
        <f t="shared" si="160"/>
        <v/>
      </c>
      <c r="BE397" s="9" t="str">
        <f t="shared" si="161"/>
        <v/>
      </c>
      <c r="BF397" s="9" t="str">
        <f t="shared" si="161"/>
        <v/>
      </c>
      <c r="BG397" s="9" t="str">
        <f t="shared" si="161"/>
        <v/>
      </c>
      <c r="BH397" s="9" t="str">
        <f t="shared" si="161"/>
        <v/>
      </c>
      <c r="BI397" s="9" t="str">
        <f t="shared" si="161"/>
        <v/>
      </c>
      <c r="BJ397" s="9" t="str">
        <f t="shared" si="161"/>
        <v/>
      </c>
      <c r="BK397" s="9" t="str">
        <f t="shared" si="161"/>
        <v/>
      </c>
      <c r="BL397" s="9" t="str">
        <f t="shared" si="161"/>
        <v/>
      </c>
      <c r="BM397" s="9" t="str">
        <f t="shared" si="161"/>
        <v/>
      </c>
      <c r="BN397" s="9" t="str">
        <f t="shared" si="161"/>
        <v/>
      </c>
      <c r="BO397" s="9" t="str">
        <f t="shared" si="162"/>
        <v/>
      </c>
      <c r="BP397" s="9" t="str">
        <f t="shared" si="162"/>
        <v/>
      </c>
      <c r="BQ397" s="9" t="str">
        <f t="shared" si="162"/>
        <v/>
      </c>
      <c r="BR397" s="9" t="str">
        <f t="shared" si="162"/>
        <v/>
      </c>
      <c r="BS397" s="9" t="str">
        <f t="shared" si="162"/>
        <v/>
      </c>
      <c r="BT397" s="9" t="str">
        <f t="shared" si="162"/>
        <v/>
      </c>
      <c r="BU397" s="9" t="str">
        <f t="shared" si="162"/>
        <v/>
      </c>
      <c r="BV397" s="9" t="str">
        <f t="shared" si="162"/>
        <v/>
      </c>
      <c r="BW397" s="9" t="str">
        <f t="shared" si="162"/>
        <v/>
      </c>
      <c r="BX397" s="9" t="str">
        <f t="shared" si="162"/>
        <v/>
      </c>
      <c r="BY397" s="9" t="str">
        <f t="shared" si="162"/>
        <v/>
      </c>
      <c r="BZ397" s="9" t="str">
        <f t="shared" si="162"/>
        <v/>
      </c>
    </row>
    <row r="398" spans="1:78" x14ac:dyDescent="0.25">
      <c r="A398" s="6">
        <v>652</v>
      </c>
      <c r="B398" s="3"/>
      <c r="C398" s="3">
        <v>1</v>
      </c>
      <c r="D398" s="3"/>
      <c r="E398" s="3">
        <v>1</v>
      </c>
      <c r="F398" s="3"/>
      <c r="G398" s="3">
        <v>1</v>
      </c>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v>3</v>
      </c>
      <c r="AH398" s="7">
        <f>SUMPRODUCT(MAX((Table1[post_position])*(Table1[topic_id]=$A398)))</f>
        <v>6</v>
      </c>
      <c r="AI398" s="7" t="str">
        <f>"http://chandoo.org/forums/topic/"&amp;VLOOKUP(A398,'All Topics Data'!$A$2:$C$1243,3,FALSE)</f>
        <v>http://chandoo.org/forums/topic/toggle-between-chart-types</v>
      </c>
      <c r="AJ398" s="7" t="str">
        <f>LEFT(VLOOKUP(A398,'All Topics Data'!$A$2:$C$1243,2,FALSE),40)&amp;REPT("…",LEN(VLOOKUP(A398,'All Topics Data'!$A$2:$C$1243,2,FALSE))&gt;40)</f>
        <v>Toggle Between Chart Types</v>
      </c>
      <c r="AK398" s="9">
        <f t="shared" si="147"/>
        <v>0</v>
      </c>
      <c r="AL398" s="9">
        <f t="shared" si="163"/>
        <v>1</v>
      </c>
      <c r="AM398" s="9">
        <f t="shared" si="163"/>
        <v>0</v>
      </c>
      <c r="AN398" s="9">
        <f t="shared" si="163"/>
        <v>1</v>
      </c>
      <c r="AO398" s="9">
        <f t="shared" si="163"/>
        <v>0</v>
      </c>
      <c r="AP398" s="9">
        <f t="shared" si="163"/>
        <v>1</v>
      </c>
      <c r="AQ398" s="9" t="str">
        <f t="shared" si="163"/>
        <v/>
      </c>
      <c r="AR398" s="9" t="str">
        <f t="shared" si="163"/>
        <v/>
      </c>
      <c r="AS398" s="9" t="str">
        <f t="shared" si="163"/>
        <v/>
      </c>
      <c r="AT398" s="9" t="str">
        <f t="shared" si="163"/>
        <v/>
      </c>
      <c r="AU398" s="9" t="str">
        <f t="shared" si="160"/>
        <v/>
      </c>
      <c r="AV398" s="9" t="str">
        <f t="shared" si="160"/>
        <v/>
      </c>
      <c r="AW398" s="9" t="str">
        <f t="shared" si="160"/>
        <v/>
      </c>
      <c r="AX398" s="9" t="str">
        <f t="shared" si="160"/>
        <v/>
      </c>
      <c r="AY398" s="9" t="str">
        <f t="shared" si="160"/>
        <v/>
      </c>
      <c r="AZ398" s="9" t="str">
        <f t="shared" si="160"/>
        <v/>
      </c>
      <c r="BA398" s="9" t="str">
        <f t="shared" si="160"/>
        <v/>
      </c>
      <c r="BB398" s="9" t="str">
        <f t="shared" si="160"/>
        <v/>
      </c>
      <c r="BC398" s="9" t="str">
        <f t="shared" si="160"/>
        <v/>
      </c>
      <c r="BD398" s="9" t="str">
        <f t="shared" si="160"/>
        <v/>
      </c>
      <c r="BE398" s="9" t="str">
        <f t="shared" si="161"/>
        <v/>
      </c>
      <c r="BF398" s="9" t="str">
        <f t="shared" si="161"/>
        <v/>
      </c>
      <c r="BG398" s="9" t="str">
        <f t="shared" si="161"/>
        <v/>
      </c>
      <c r="BH398" s="9" t="str">
        <f t="shared" si="161"/>
        <v/>
      </c>
      <c r="BI398" s="9" t="str">
        <f t="shared" si="161"/>
        <v/>
      </c>
      <c r="BJ398" s="9" t="str">
        <f t="shared" si="161"/>
        <v/>
      </c>
      <c r="BK398" s="9" t="str">
        <f t="shared" si="161"/>
        <v/>
      </c>
      <c r="BL398" s="9" t="str">
        <f t="shared" si="161"/>
        <v/>
      </c>
      <c r="BM398" s="9" t="str">
        <f t="shared" si="161"/>
        <v/>
      </c>
      <c r="BN398" s="9" t="str">
        <f t="shared" si="161"/>
        <v/>
      </c>
      <c r="BO398" s="9" t="str">
        <f t="shared" si="162"/>
        <v/>
      </c>
      <c r="BP398" s="9" t="str">
        <f t="shared" si="162"/>
        <v/>
      </c>
      <c r="BQ398" s="9" t="str">
        <f t="shared" si="162"/>
        <v/>
      </c>
      <c r="BR398" s="9" t="str">
        <f t="shared" si="162"/>
        <v/>
      </c>
      <c r="BS398" s="9" t="str">
        <f t="shared" si="162"/>
        <v/>
      </c>
      <c r="BT398" s="9" t="str">
        <f t="shared" si="162"/>
        <v/>
      </c>
      <c r="BU398" s="9" t="str">
        <f t="shared" si="162"/>
        <v/>
      </c>
      <c r="BV398" s="9" t="str">
        <f t="shared" si="162"/>
        <v/>
      </c>
      <c r="BW398" s="9" t="str">
        <f t="shared" si="162"/>
        <v/>
      </c>
      <c r="BX398" s="9" t="str">
        <f t="shared" si="162"/>
        <v/>
      </c>
      <c r="BY398" s="9" t="str">
        <f t="shared" si="162"/>
        <v/>
      </c>
      <c r="BZ398" s="9" t="str">
        <f t="shared" si="162"/>
        <v/>
      </c>
    </row>
    <row r="399" spans="1:78" x14ac:dyDescent="0.25">
      <c r="A399" s="6">
        <v>654</v>
      </c>
      <c r="B399" s="3"/>
      <c r="C399" s="3">
        <v>1</v>
      </c>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v>1</v>
      </c>
      <c r="AH399" s="7">
        <f>SUMPRODUCT(MAX((Table1[post_position])*(Table1[topic_id]=$A399)))</f>
        <v>3</v>
      </c>
      <c r="AI399" s="7" t="str">
        <f>"http://chandoo.org/forums/topic/"&amp;VLOOKUP(A399,'All Topics Data'!$A$2:$C$1243,3,FALSE)</f>
        <v>http://chandoo.org/forums/topic/new-dash-to-a-dashboard-idea-help-sought</v>
      </c>
      <c r="AJ399" s="7" t="str">
        <f>LEFT(VLOOKUP(A399,'All Topics Data'!$A$2:$C$1243,2,FALSE),40)&amp;REPT("…",LEN(VLOOKUP(A399,'All Topics Data'!$A$2:$C$1243,2,FALSE))&gt;40)</f>
        <v>New Dash to a Dashboard idea -- Help sou…</v>
      </c>
      <c r="AK399" s="9">
        <f t="shared" si="147"/>
        <v>0</v>
      </c>
      <c r="AL399" s="9">
        <f t="shared" si="163"/>
        <v>1</v>
      </c>
      <c r="AM399" s="9">
        <f t="shared" si="163"/>
        <v>0</v>
      </c>
      <c r="AN399" s="9" t="str">
        <f t="shared" si="163"/>
        <v/>
      </c>
      <c r="AO399" s="9" t="str">
        <f t="shared" si="163"/>
        <v/>
      </c>
      <c r="AP399" s="9" t="str">
        <f t="shared" si="163"/>
        <v/>
      </c>
      <c r="AQ399" s="9" t="str">
        <f t="shared" si="163"/>
        <v/>
      </c>
      <c r="AR399" s="9" t="str">
        <f t="shared" si="163"/>
        <v/>
      </c>
      <c r="AS399" s="9" t="str">
        <f t="shared" si="163"/>
        <v/>
      </c>
      <c r="AT399" s="9" t="str">
        <f t="shared" si="163"/>
        <v/>
      </c>
      <c r="AU399" s="9" t="str">
        <f t="shared" si="160"/>
        <v/>
      </c>
      <c r="AV399" s="9" t="str">
        <f t="shared" si="160"/>
        <v/>
      </c>
      <c r="AW399" s="9" t="str">
        <f t="shared" si="160"/>
        <v/>
      </c>
      <c r="AX399" s="9" t="str">
        <f t="shared" si="160"/>
        <v/>
      </c>
      <c r="AY399" s="9" t="str">
        <f t="shared" si="160"/>
        <v/>
      </c>
      <c r="AZ399" s="9" t="str">
        <f t="shared" si="160"/>
        <v/>
      </c>
      <c r="BA399" s="9" t="str">
        <f t="shared" si="160"/>
        <v/>
      </c>
      <c r="BB399" s="9" t="str">
        <f t="shared" si="160"/>
        <v/>
      </c>
      <c r="BC399" s="9" t="str">
        <f t="shared" si="160"/>
        <v/>
      </c>
      <c r="BD399" s="9" t="str">
        <f t="shared" si="160"/>
        <v/>
      </c>
      <c r="BE399" s="9" t="str">
        <f t="shared" si="161"/>
        <v/>
      </c>
      <c r="BF399" s="9" t="str">
        <f t="shared" si="161"/>
        <v/>
      </c>
      <c r="BG399" s="9" t="str">
        <f t="shared" si="161"/>
        <v/>
      </c>
      <c r="BH399" s="9" t="str">
        <f t="shared" si="161"/>
        <v/>
      </c>
      <c r="BI399" s="9" t="str">
        <f t="shared" si="161"/>
        <v/>
      </c>
      <c r="BJ399" s="9" t="str">
        <f t="shared" si="161"/>
        <v/>
      </c>
      <c r="BK399" s="9" t="str">
        <f t="shared" si="161"/>
        <v/>
      </c>
      <c r="BL399" s="9" t="str">
        <f t="shared" si="161"/>
        <v/>
      </c>
      <c r="BM399" s="9" t="str">
        <f t="shared" si="161"/>
        <v/>
      </c>
      <c r="BN399" s="9" t="str">
        <f t="shared" si="161"/>
        <v/>
      </c>
      <c r="BO399" s="9" t="str">
        <f t="shared" si="162"/>
        <v/>
      </c>
      <c r="BP399" s="9" t="str">
        <f t="shared" si="162"/>
        <v/>
      </c>
      <c r="BQ399" s="9" t="str">
        <f t="shared" si="162"/>
        <v/>
      </c>
      <c r="BR399" s="9" t="str">
        <f t="shared" si="162"/>
        <v/>
      </c>
      <c r="BS399" s="9" t="str">
        <f t="shared" si="162"/>
        <v/>
      </c>
      <c r="BT399" s="9" t="str">
        <f t="shared" si="162"/>
        <v/>
      </c>
      <c r="BU399" s="9" t="str">
        <f t="shared" si="162"/>
        <v/>
      </c>
      <c r="BV399" s="9" t="str">
        <f t="shared" si="162"/>
        <v/>
      </c>
      <c r="BW399" s="9" t="str">
        <f t="shared" si="162"/>
        <v/>
      </c>
      <c r="BX399" s="9" t="str">
        <f t="shared" si="162"/>
        <v/>
      </c>
      <c r="BY399" s="9" t="str">
        <f t="shared" si="162"/>
        <v/>
      </c>
      <c r="BZ399" s="9" t="str">
        <f t="shared" si="162"/>
        <v/>
      </c>
    </row>
    <row r="400" spans="1:78" x14ac:dyDescent="0.25">
      <c r="A400" s="6">
        <v>655</v>
      </c>
      <c r="B400" s="3"/>
      <c r="C400" s="3">
        <v>1</v>
      </c>
      <c r="D400" s="3"/>
      <c r="E400" s="3"/>
      <c r="F400" s="3">
        <v>1</v>
      </c>
      <c r="G400" s="3"/>
      <c r="H400" s="3">
        <v>1</v>
      </c>
      <c r="I400" s="3"/>
      <c r="J400" s="3"/>
      <c r="K400" s="3"/>
      <c r="L400" s="3"/>
      <c r="M400" s="3"/>
      <c r="N400" s="3"/>
      <c r="O400" s="3"/>
      <c r="P400" s="3"/>
      <c r="Q400" s="3"/>
      <c r="R400" s="3"/>
      <c r="S400" s="3"/>
      <c r="T400" s="3"/>
      <c r="U400" s="3"/>
      <c r="V400" s="3"/>
      <c r="W400" s="3"/>
      <c r="X400" s="3"/>
      <c r="Y400" s="3"/>
      <c r="Z400" s="3"/>
      <c r="AA400" s="3"/>
      <c r="AB400" s="3"/>
      <c r="AC400" s="3"/>
      <c r="AD400" s="3"/>
      <c r="AE400" s="3"/>
      <c r="AF400" s="3">
        <v>3</v>
      </c>
      <c r="AH400" s="7">
        <f>SUMPRODUCT(MAX((Table1[post_position])*(Table1[topic_id]=$A400)))</f>
        <v>9</v>
      </c>
      <c r="AI400" s="7" t="str">
        <f>"http://chandoo.org/forums/topic/"&amp;VLOOKUP(A400,'All Topics Data'!$A$2:$C$1243,3,FALSE)</f>
        <v>http://chandoo.org/forums/topic/the-average-of-the-highest-10-50-and-80-of-given-values</v>
      </c>
      <c r="AJ400" s="7" t="str">
        <f>LEFT(VLOOKUP(A400,'All Topics Data'!$A$2:$C$1243,2,FALSE),40)&amp;REPT("…",LEN(VLOOKUP(A400,'All Topics Data'!$A$2:$C$1243,2,FALSE))&gt;40)</f>
        <v>The average of the highest 10%, 50% and …</v>
      </c>
      <c r="AK400" s="9">
        <f t="shared" si="147"/>
        <v>0</v>
      </c>
      <c r="AL400" s="9">
        <f t="shared" si="163"/>
        <v>1</v>
      </c>
      <c r="AM400" s="9">
        <f t="shared" si="163"/>
        <v>0</v>
      </c>
      <c r="AN400" s="9">
        <f t="shared" si="163"/>
        <v>0</v>
      </c>
      <c r="AO400" s="9">
        <f t="shared" si="163"/>
        <v>1</v>
      </c>
      <c r="AP400" s="9">
        <f t="shared" si="163"/>
        <v>0</v>
      </c>
      <c r="AQ400" s="9">
        <f t="shared" si="163"/>
        <v>1</v>
      </c>
      <c r="AR400" s="9">
        <f t="shared" si="163"/>
        <v>0</v>
      </c>
      <c r="AS400" s="9">
        <f t="shared" si="163"/>
        <v>0</v>
      </c>
      <c r="AT400" s="9" t="str">
        <f t="shared" si="163"/>
        <v/>
      </c>
      <c r="AU400" s="9" t="str">
        <f t="shared" si="160"/>
        <v/>
      </c>
      <c r="AV400" s="9" t="str">
        <f t="shared" si="160"/>
        <v/>
      </c>
      <c r="AW400" s="9" t="str">
        <f t="shared" si="160"/>
        <v/>
      </c>
      <c r="AX400" s="9" t="str">
        <f t="shared" si="160"/>
        <v/>
      </c>
      <c r="AY400" s="9" t="str">
        <f t="shared" si="160"/>
        <v/>
      </c>
      <c r="AZ400" s="9" t="str">
        <f t="shared" si="160"/>
        <v/>
      </c>
      <c r="BA400" s="9" t="str">
        <f t="shared" si="160"/>
        <v/>
      </c>
      <c r="BB400" s="9" t="str">
        <f t="shared" si="160"/>
        <v/>
      </c>
      <c r="BC400" s="9" t="str">
        <f t="shared" si="160"/>
        <v/>
      </c>
      <c r="BD400" s="9" t="str">
        <f t="shared" si="160"/>
        <v/>
      </c>
      <c r="BE400" s="9" t="str">
        <f t="shared" si="161"/>
        <v/>
      </c>
      <c r="BF400" s="9" t="str">
        <f t="shared" si="161"/>
        <v/>
      </c>
      <c r="BG400" s="9" t="str">
        <f t="shared" si="161"/>
        <v/>
      </c>
      <c r="BH400" s="9" t="str">
        <f t="shared" si="161"/>
        <v/>
      </c>
      <c r="BI400" s="9" t="str">
        <f t="shared" si="161"/>
        <v/>
      </c>
      <c r="BJ400" s="9" t="str">
        <f t="shared" si="161"/>
        <v/>
      </c>
      <c r="BK400" s="9" t="str">
        <f t="shared" si="161"/>
        <v/>
      </c>
      <c r="BL400" s="9" t="str">
        <f t="shared" si="161"/>
        <v/>
      </c>
      <c r="BM400" s="9" t="str">
        <f t="shared" si="161"/>
        <v/>
      </c>
      <c r="BN400" s="9" t="str">
        <f t="shared" si="161"/>
        <v/>
      </c>
      <c r="BO400" s="9" t="str">
        <f t="shared" si="162"/>
        <v/>
      </c>
      <c r="BP400" s="9" t="str">
        <f t="shared" si="162"/>
        <v/>
      </c>
      <c r="BQ400" s="9" t="str">
        <f t="shared" si="162"/>
        <v/>
      </c>
      <c r="BR400" s="9" t="str">
        <f t="shared" si="162"/>
        <v/>
      </c>
      <c r="BS400" s="9" t="str">
        <f t="shared" si="162"/>
        <v/>
      </c>
      <c r="BT400" s="9" t="str">
        <f t="shared" si="162"/>
        <v/>
      </c>
      <c r="BU400" s="9" t="str">
        <f t="shared" si="162"/>
        <v/>
      </c>
      <c r="BV400" s="9" t="str">
        <f t="shared" si="162"/>
        <v/>
      </c>
      <c r="BW400" s="9" t="str">
        <f t="shared" si="162"/>
        <v/>
      </c>
      <c r="BX400" s="9" t="str">
        <f t="shared" si="162"/>
        <v/>
      </c>
      <c r="BY400" s="9" t="str">
        <f t="shared" si="162"/>
        <v/>
      </c>
      <c r="BZ400" s="9" t="str">
        <f t="shared" si="162"/>
        <v/>
      </c>
    </row>
    <row r="401" spans="1:78" x14ac:dyDescent="0.25">
      <c r="A401" s="6">
        <v>656</v>
      </c>
      <c r="B401" s="3"/>
      <c r="C401" s="3">
        <v>1</v>
      </c>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v>1</v>
      </c>
      <c r="AH401" s="7">
        <f>SUMPRODUCT(MAX((Table1[post_position])*(Table1[topic_id]=$A401)))</f>
        <v>2</v>
      </c>
      <c r="AI401" s="7" t="str">
        <f>"http://chandoo.org/forums/topic/"&amp;VLOOKUP(A401,'All Topics Data'!$A$2:$C$1243,3,FALSE)</f>
        <v>http://chandoo.org/forums/topic/forecasting-and-targets-on-excel</v>
      </c>
      <c r="AJ401" s="7" t="str">
        <f>LEFT(VLOOKUP(A401,'All Topics Data'!$A$2:$C$1243,2,FALSE),40)&amp;REPT("…",LEN(VLOOKUP(A401,'All Topics Data'!$A$2:$C$1243,2,FALSE))&gt;40)</f>
        <v>Forecasting and Targets on Excel</v>
      </c>
      <c r="AK401" s="9">
        <f t="shared" si="147"/>
        <v>0</v>
      </c>
      <c r="AL401" s="9">
        <f t="shared" si="163"/>
        <v>1</v>
      </c>
      <c r="AM401" s="9" t="str">
        <f t="shared" si="163"/>
        <v/>
      </c>
      <c r="AN401" s="9" t="str">
        <f t="shared" si="163"/>
        <v/>
      </c>
      <c r="AO401" s="9" t="str">
        <f t="shared" si="163"/>
        <v/>
      </c>
      <c r="AP401" s="9" t="str">
        <f t="shared" si="163"/>
        <v/>
      </c>
      <c r="AQ401" s="9" t="str">
        <f t="shared" si="163"/>
        <v/>
      </c>
      <c r="AR401" s="9" t="str">
        <f t="shared" si="163"/>
        <v/>
      </c>
      <c r="AS401" s="9" t="str">
        <f t="shared" si="163"/>
        <v/>
      </c>
      <c r="AT401" s="9" t="str">
        <f t="shared" si="163"/>
        <v/>
      </c>
      <c r="AU401" s="9" t="str">
        <f t="shared" si="160"/>
        <v/>
      </c>
      <c r="AV401" s="9" t="str">
        <f t="shared" si="160"/>
        <v/>
      </c>
      <c r="AW401" s="9" t="str">
        <f t="shared" si="160"/>
        <v/>
      </c>
      <c r="AX401" s="9" t="str">
        <f t="shared" si="160"/>
        <v/>
      </c>
      <c r="AY401" s="9" t="str">
        <f t="shared" si="160"/>
        <v/>
      </c>
      <c r="AZ401" s="9" t="str">
        <f t="shared" si="160"/>
        <v/>
      </c>
      <c r="BA401" s="9" t="str">
        <f t="shared" si="160"/>
        <v/>
      </c>
      <c r="BB401" s="9" t="str">
        <f t="shared" si="160"/>
        <v/>
      </c>
      <c r="BC401" s="9" t="str">
        <f t="shared" si="160"/>
        <v/>
      </c>
      <c r="BD401" s="9" t="str">
        <f t="shared" si="160"/>
        <v/>
      </c>
      <c r="BE401" s="9" t="str">
        <f t="shared" si="161"/>
        <v/>
      </c>
      <c r="BF401" s="9" t="str">
        <f t="shared" si="161"/>
        <v/>
      </c>
      <c r="BG401" s="9" t="str">
        <f t="shared" si="161"/>
        <v/>
      </c>
      <c r="BH401" s="9" t="str">
        <f t="shared" si="161"/>
        <v/>
      </c>
      <c r="BI401" s="9" t="str">
        <f t="shared" si="161"/>
        <v/>
      </c>
      <c r="BJ401" s="9" t="str">
        <f t="shared" si="161"/>
        <v/>
      </c>
      <c r="BK401" s="9" t="str">
        <f t="shared" si="161"/>
        <v/>
      </c>
      <c r="BL401" s="9" t="str">
        <f t="shared" si="161"/>
        <v/>
      </c>
      <c r="BM401" s="9" t="str">
        <f t="shared" si="161"/>
        <v/>
      </c>
      <c r="BN401" s="9" t="str">
        <f t="shared" si="161"/>
        <v/>
      </c>
      <c r="BO401" s="9" t="str">
        <f t="shared" si="162"/>
        <v/>
      </c>
      <c r="BP401" s="9" t="str">
        <f t="shared" si="162"/>
        <v/>
      </c>
      <c r="BQ401" s="9" t="str">
        <f t="shared" si="162"/>
        <v/>
      </c>
      <c r="BR401" s="9" t="str">
        <f t="shared" si="162"/>
        <v/>
      </c>
      <c r="BS401" s="9" t="str">
        <f t="shared" si="162"/>
        <v/>
      </c>
      <c r="BT401" s="9" t="str">
        <f t="shared" si="162"/>
        <v/>
      </c>
      <c r="BU401" s="9" t="str">
        <f t="shared" si="162"/>
        <v/>
      </c>
      <c r="BV401" s="9" t="str">
        <f t="shared" si="162"/>
        <v/>
      </c>
      <c r="BW401" s="9" t="str">
        <f t="shared" si="162"/>
        <v/>
      </c>
      <c r="BX401" s="9" t="str">
        <f t="shared" si="162"/>
        <v/>
      </c>
      <c r="BY401" s="9" t="str">
        <f t="shared" si="162"/>
        <v/>
      </c>
      <c r="BZ401" s="9" t="str">
        <f t="shared" si="162"/>
        <v/>
      </c>
    </row>
    <row r="402" spans="1:78" x14ac:dyDescent="0.25">
      <c r="A402" s="6">
        <v>657</v>
      </c>
      <c r="B402" s="3"/>
      <c r="C402" s="3"/>
      <c r="D402" s="3"/>
      <c r="E402" s="3"/>
      <c r="F402" s="3">
        <v>1</v>
      </c>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v>1</v>
      </c>
      <c r="AH402" s="7">
        <f>SUMPRODUCT(MAX((Table1[post_position])*(Table1[topic_id]=$A402)))</f>
        <v>7</v>
      </c>
      <c r="AI402" s="7" t="str">
        <f>"http://chandoo.org/forums/topic/"&amp;VLOOKUP(A402,'All Topics Data'!$A$2:$C$1243,3,FALSE)</f>
        <v>http://chandoo.org/forums/topic/sumproduct-at-each-change-in-voucher-no</v>
      </c>
      <c r="AJ402" s="7" t="str">
        <f>LEFT(VLOOKUP(A402,'All Topics Data'!$A$2:$C$1243,2,FALSE),40)&amp;REPT("…",LEN(VLOOKUP(A402,'All Topics Data'!$A$2:$C$1243,2,FALSE))&gt;40)</f>
        <v>Sumproduct at each change in voucher no</v>
      </c>
      <c r="AK402" s="9">
        <f t="shared" si="147"/>
        <v>0</v>
      </c>
      <c r="AL402" s="9">
        <f t="shared" si="163"/>
        <v>0</v>
      </c>
      <c r="AM402" s="9">
        <f t="shared" si="163"/>
        <v>0</v>
      </c>
      <c r="AN402" s="9">
        <f t="shared" si="163"/>
        <v>0</v>
      </c>
      <c r="AO402" s="9">
        <f t="shared" si="163"/>
        <v>1</v>
      </c>
      <c r="AP402" s="9">
        <f t="shared" si="163"/>
        <v>0</v>
      </c>
      <c r="AQ402" s="9">
        <f t="shared" si="163"/>
        <v>0</v>
      </c>
      <c r="AR402" s="9" t="str">
        <f t="shared" si="163"/>
        <v/>
      </c>
      <c r="AS402" s="9" t="str">
        <f t="shared" si="163"/>
        <v/>
      </c>
      <c r="AT402" s="9" t="str">
        <f t="shared" si="163"/>
        <v/>
      </c>
      <c r="AU402" s="9" t="str">
        <f t="shared" ref="AU402:BD411" si="164">IF(AU$4&lt;=$AH402,IFERROR(GETPIVOTDATA("Hui Reply?",$A$4,"topic_id",$A402,"post_position",AU$4),0),"")</f>
        <v/>
      </c>
      <c r="AV402" s="9" t="str">
        <f t="shared" si="164"/>
        <v/>
      </c>
      <c r="AW402" s="9" t="str">
        <f t="shared" si="164"/>
        <v/>
      </c>
      <c r="AX402" s="9" t="str">
        <f t="shared" si="164"/>
        <v/>
      </c>
      <c r="AY402" s="9" t="str">
        <f t="shared" si="164"/>
        <v/>
      </c>
      <c r="AZ402" s="9" t="str">
        <f t="shared" si="164"/>
        <v/>
      </c>
      <c r="BA402" s="9" t="str">
        <f t="shared" si="164"/>
        <v/>
      </c>
      <c r="BB402" s="9" t="str">
        <f t="shared" si="164"/>
        <v/>
      </c>
      <c r="BC402" s="9" t="str">
        <f t="shared" si="164"/>
        <v/>
      </c>
      <c r="BD402" s="9" t="str">
        <f t="shared" si="164"/>
        <v/>
      </c>
      <c r="BE402" s="9" t="str">
        <f t="shared" ref="BE402:BN411" si="165">IF(BE$4&lt;=$AH402,IFERROR(GETPIVOTDATA("Hui Reply?",$A$4,"topic_id",$A402,"post_position",BE$4),0),"")</f>
        <v/>
      </c>
      <c r="BF402" s="9" t="str">
        <f t="shared" si="165"/>
        <v/>
      </c>
      <c r="BG402" s="9" t="str">
        <f t="shared" si="165"/>
        <v/>
      </c>
      <c r="BH402" s="9" t="str">
        <f t="shared" si="165"/>
        <v/>
      </c>
      <c r="BI402" s="9" t="str">
        <f t="shared" si="165"/>
        <v/>
      </c>
      <c r="BJ402" s="9" t="str">
        <f t="shared" si="165"/>
        <v/>
      </c>
      <c r="BK402" s="9" t="str">
        <f t="shared" si="165"/>
        <v/>
      </c>
      <c r="BL402" s="9" t="str">
        <f t="shared" si="165"/>
        <v/>
      </c>
      <c r="BM402" s="9" t="str">
        <f t="shared" si="165"/>
        <v/>
      </c>
      <c r="BN402" s="9" t="str">
        <f t="shared" si="165"/>
        <v/>
      </c>
      <c r="BO402" s="9" t="str">
        <f t="shared" ref="BO402:BZ411" si="166">IF(BO$4&lt;=$AH402,IFERROR(GETPIVOTDATA("Hui Reply?",$A$4,"topic_id",$A402,"post_position",BO$4),0),"")</f>
        <v/>
      </c>
      <c r="BP402" s="9" t="str">
        <f t="shared" si="166"/>
        <v/>
      </c>
      <c r="BQ402" s="9" t="str">
        <f t="shared" si="166"/>
        <v/>
      </c>
      <c r="BR402" s="9" t="str">
        <f t="shared" si="166"/>
        <v/>
      </c>
      <c r="BS402" s="9" t="str">
        <f t="shared" si="166"/>
        <v/>
      </c>
      <c r="BT402" s="9" t="str">
        <f t="shared" si="166"/>
        <v/>
      </c>
      <c r="BU402" s="9" t="str">
        <f t="shared" si="166"/>
        <v/>
      </c>
      <c r="BV402" s="9" t="str">
        <f t="shared" si="166"/>
        <v/>
      </c>
      <c r="BW402" s="9" t="str">
        <f t="shared" si="166"/>
        <v/>
      </c>
      <c r="BX402" s="9" t="str">
        <f t="shared" si="166"/>
        <v/>
      </c>
      <c r="BY402" s="9" t="str">
        <f t="shared" si="166"/>
        <v/>
      </c>
      <c r="BZ402" s="9" t="str">
        <f t="shared" si="166"/>
        <v/>
      </c>
    </row>
    <row r="403" spans="1:78" x14ac:dyDescent="0.25">
      <c r="A403" s="6">
        <v>661</v>
      </c>
      <c r="B403" s="3"/>
      <c r="C403" s="3"/>
      <c r="D403" s="3">
        <v>1</v>
      </c>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v>1</v>
      </c>
      <c r="AH403" s="7">
        <f>SUMPRODUCT(MAX((Table1[post_position])*(Table1[topic_id]=$A403)))</f>
        <v>4</v>
      </c>
      <c r="AI403" s="7" t="str">
        <f>"http://chandoo.org/forums/topic/"&amp;VLOOKUP(A403,'All Topics Data'!$A$2:$C$1243,3,FALSE)</f>
        <v>http://chandoo.org/forums/topic/conditional-formatering-of-smart-art</v>
      </c>
      <c r="AJ403" s="7" t="str">
        <f>LEFT(VLOOKUP(A403,'All Topics Data'!$A$2:$C$1243,2,FALSE),40)&amp;REPT("…",LEN(VLOOKUP(A403,'All Topics Data'!$A$2:$C$1243,2,FALSE))&gt;40)</f>
        <v>Conditional formatering of smart art</v>
      </c>
      <c r="AK403" s="9">
        <f t="shared" si="147"/>
        <v>0</v>
      </c>
      <c r="AL403" s="9">
        <f t="shared" ref="AL403:AT412" si="167">IF(AL$4&lt;=$AH403,IFERROR(GETPIVOTDATA("Hui Reply?",$A$4,"topic_id",$A403,"post_position",AL$4),0),"")</f>
        <v>0</v>
      </c>
      <c r="AM403" s="9">
        <f t="shared" si="167"/>
        <v>1</v>
      </c>
      <c r="AN403" s="9">
        <f t="shared" si="167"/>
        <v>0</v>
      </c>
      <c r="AO403" s="9" t="str">
        <f t="shared" si="167"/>
        <v/>
      </c>
      <c r="AP403" s="9" t="str">
        <f t="shared" si="167"/>
        <v/>
      </c>
      <c r="AQ403" s="9" t="str">
        <f t="shared" si="167"/>
        <v/>
      </c>
      <c r="AR403" s="9" t="str">
        <f t="shared" si="167"/>
        <v/>
      </c>
      <c r="AS403" s="9" t="str">
        <f t="shared" si="167"/>
        <v/>
      </c>
      <c r="AT403" s="9" t="str">
        <f t="shared" si="167"/>
        <v/>
      </c>
      <c r="AU403" s="9" t="str">
        <f t="shared" si="164"/>
        <v/>
      </c>
      <c r="AV403" s="9" t="str">
        <f t="shared" si="164"/>
        <v/>
      </c>
      <c r="AW403" s="9" t="str">
        <f t="shared" si="164"/>
        <v/>
      </c>
      <c r="AX403" s="9" t="str">
        <f t="shared" si="164"/>
        <v/>
      </c>
      <c r="AY403" s="9" t="str">
        <f t="shared" si="164"/>
        <v/>
      </c>
      <c r="AZ403" s="9" t="str">
        <f t="shared" si="164"/>
        <v/>
      </c>
      <c r="BA403" s="9" t="str">
        <f t="shared" si="164"/>
        <v/>
      </c>
      <c r="BB403" s="9" t="str">
        <f t="shared" si="164"/>
        <v/>
      </c>
      <c r="BC403" s="9" t="str">
        <f t="shared" si="164"/>
        <v/>
      </c>
      <c r="BD403" s="9" t="str">
        <f t="shared" si="164"/>
        <v/>
      </c>
      <c r="BE403" s="9" t="str">
        <f t="shared" si="165"/>
        <v/>
      </c>
      <c r="BF403" s="9" t="str">
        <f t="shared" si="165"/>
        <v/>
      </c>
      <c r="BG403" s="9" t="str">
        <f t="shared" si="165"/>
        <v/>
      </c>
      <c r="BH403" s="9" t="str">
        <f t="shared" si="165"/>
        <v/>
      </c>
      <c r="BI403" s="9" t="str">
        <f t="shared" si="165"/>
        <v/>
      </c>
      <c r="BJ403" s="9" t="str">
        <f t="shared" si="165"/>
        <v/>
      </c>
      <c r="BK403" s="9" t="str">
        <f t="shared" si="165"/>
        <v/>
      </c>
      <c r="BL403" s="9" t="str">
        <f t="shared" si="165"/>
        <v/>
      </c>
      <c r="BM403" s="9" t="str">
        <f t="shared" si="165"/>
        <v/>
      </c>
      <c r="BN403" s="9" t="str">
        <f t="shared" si="165"/>
        <v/>
      </c>
      <c r="BO403" s="9" t="str">
        <f t="shared" si="166"/>
        <v/>
      </c>
      <c r="BP403" s="9" t="str">
        <f t="shared" si="166"/>
        <v/>
      </c>
      <c r="BQ403" s="9" t="str">
        <f t="shared" si="166"/>
        <v/>
      </c>
      <c r="BR403" s="9" t="str">
        <f t="shared" si="166"/>
        <v/>
      </c>
      <c r="BS403" s="9" t="str">
        <f t="shared" si="166"/>
        <v/>
      </c>
      <c r="BT403" s="9" t="str">
        <f t="shared" si="166"/>
        <v/>
      </c>
      <c r="BU403" s="9" t="str">
        <f t="shared" si="166"/>
        <v/>
      </c>
      <c r="BV403" s="9" t="str">
        <f t="shared" si="166"/>
        <v/>
      </c>
      <c r="BW403" s="9" t="str">
        <f t="shared" si="166"/>
        <v/>
      </c>
      <c r="BX403" s="9" t="str">
        <f t="shared" si="166"/>
        <v/>
      </c>
      <c r="BY403" s="9" t="str">
        <f t="shared" si="166"/>
        <v/>
      </c>
      <c r="BZ403" s="9" t="str">
        <f t="shared" si="166"/>
        <v/>
      </c>
    </row>
    <row r="404" spans="1:78" x14ac:dyDescent="0.25">
      <c r="A404" s="6">
        <v>666</v>
      </c>
      <c r="B404" s="3"/>
      <c r="C404" s="3">
        <v>1</v>
      </c>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v>1</v>
      </c>
      <c r="AH404" s="7">
        <f>SUMPRODUCT(MAX((Table1[post_position])*(Table1[topic_id]=$A404)))</f>
        <v>2</v>
      </c>
      <c r="AI404" s="7" t="str">
        <f>"http://chandoo.org/forums/topic/"&amp;VLOOKUP(A404,'All Topics Data'!$A$2:$C$1243,3,FALSE)</f>
        <v>http://chandoo.org/forums/topic/copy-xls-sheet-crash-in-excel-2010</v>
      </c>
      <c r="AJ404" s="7" t="str">
        <f>LEFT(VLOOKUP(A404,'All Topics Data'!$A$2:$C$1243,2,FALSE),40)&amp;REPT("…",LEN(VLOOKUP(A404,'All Topics Data'!$A$2:$C$1243,2,FALSE))&gt;40)</f>
        <v>copy xls sheet crash in Excel 2010</v>
      </c>
      <c r="AK404" s="9">
        <f t="shared" si="147"/>
        <v>0</v>
      </c>
      <c r="AL404" s="9">
        <f t="shared" si="167"/>
        <v>1</v>
      </c>
      <c r="AM404" s="9" t="str">
        <f t="shared" si="167"/>
        <v/>
      </c>
      <c r="AN404" s="9" t="str">
        <f t="shared" si="167"/>
        <v/>
      </c>
      <c r="AO404" s="9" t="str">
        <f t="shared" si="167"/>
        <v/>
      </c>
      <c r="AP404" s="9" t="str">
        <f t="shared" si="167"/>
        <v/>
      </c>
      <c r="AQ404" s="9" t="str">
        <f t="shared" si="167"/>
        <v/>
      </c>
      <c r="AR404" s="9" t="str">
        <f t="shared" si="167"/>
        <v/>
      </c>
      <c r="AS404" s="9" t="str">
        <f t="shared" si="167"/>
        <v/>
      </c>
      <c r="AT404" s="9" t="str">
        <f t="shared" si="167"/>
        <v/>
      </c>
      <c r="AU404" s="9" t="str">
        <f t="shared" si="164"/>
        <v/>
      </c>
      <c r="AV404" s="9" t="str">
        <f t="shared" si="164"/>
        <v/>
      </c>
      <c r="AW404" s="9" t="str">
        <f t="shared" si="164"/>
        <v/>
      </c>
      <c r="AX404" s="9" t="str">
        <f t="shared" si="164"/>
        <v/>
      </c>
      <c r="AY404" s="9" t="str">
        <f t="shared" si="164"/>
        <v/>
      </c>
      <c r="AZ404" s="9" t="str">
        <f t="shared" si="164"/>
        <v/>
      </c>
      <c r="BA404" s="9" t="str">
        <f t="shared" si="164"/>
        <v/>
      </c>
      <c r="BB404" s="9" t="str">
        <f t="shared" si="164"/>
        <v/>
      </c>
      <c r="BC404" s="9" t="str">
        <f t="shared" si="164"/>
        <v/>
      </c>
      <c r="BD404" s="9" t="str">
        <f t="shared" si="164"/>
        <v/>
      </c>
      <c r="BE404" s="9" t="str">
        <f t="shared" si="165"/>
        <v/>
      </c>
      <c r="BF404" s="9" t="str">
        <f t="shared" si="165"/>
        <v/>
      </c>
      <c r="BG404" s="9" t="str">
        <f t="shared" si="165"/>
        <v/>
      </c>
      <c r="BH404" s="9" t="str">
        <f t="shared" si="165"/>
        <v/>
      </c>
      <c r="BI404" s="9" t="str">
        <f t="shared" si="165"/>
        <v/>
      </c>
      <c r="BJ404" s="9" t="str">
        <f t="shared" si="165"/>
        <v/>
      </c>
      <c r="BK404" s="9" t="str">
        <f t="shared" si="165"/>
        <v/>
      </c>
      <c r="BL404" s="9" t="str">
        <f t="shared" si="165"/>
        <v/>
      </c>
      <c r="BM404" s="9" t="str">
        <f t="shared" si="165"/>
        <v/>
      </c>
      <c r="BN404" s="9" t="str">
        <f t="shared" si="165"/>
        <v/>
      </c>
      <c r="BO404" s="9" t="str">
        <f t="shared" si="166"/>
        <v/>
      </c>
      <c r="BP404" s="9" t="str">
        <f t="shared" si="166"/>
        <v/>
      </c>
      <c r="BQ404" s="9" t="str">
        <f t="shared" si="166"/>
        <v/>
      </c>
      <c r="BR404" s="9" t="str">
        <f t="shared" si="166"/>
        <v/>
      </c>
      <c r="BS404" s="9" t="str">
        <f t="shared" si="166"/>
        <v/>
      </c>
      <c r="BT404" s="9" t="str">
        <f t="shared" si="166"/>
        <v/>
      </c>
      <c r="BU404" s="9" t="str">
        <f t="shared" si="166"/>
        <v/>
      </c>
      <c r="BV404" s="9" t="str">
        <f t="shared" si="166"/>
        <v/>
      </c>
      <c r="BW404" s="9" t="str">
        <f t="shared" si="166"/>
        <v/>
      </c>
      <c r="BX404" s="9" t="str">
        <f t="shared" si="166"/>
        <v/>
      </c>
      <c r="BY404" s="9" t="str">
        <f t="shared" si="166"/>
        <v/>
      </c>
      <c r="BZ404" s="9" t="str">
        <f t="shared" si="166"/>
        <v/>
      </c>
    </row>
    <row r="405" spans="1:78" x14ac:dyDescent="0.25">
      <c r="A405" s="6">
        <v>667</v>
      </c>
      <c r="B405" s="3"/>
      <c r="C405" s="3">
        <v>1</v>
      </c>
      <c r="D405" s="3"/>
      <c r="E405" s="3">
        <v>1</v>
      </c>
      <c r="F405" s="3"/>
      <c r="G405" s="3">
        <v>1</v>
      </c>
      <c r="H405" s="3"/>
      <c r="I405" s="3"/>
      <c r="J405" s="3"/>
      <c r="K405" s="3">
        <v>1</v>
      </c>
      <c r="L405" s="3"/>
      <c r="M405" s="3"/>
      <c r="N405" s="3"/>
      <c r="O405" s="3"/>
      <c r="P405" s="3"/>
      <c r="Q405" s="3"/>
      <c r="R405" s="3"/>
      <c r="S405" s="3"/>
      <c r="T405" s="3"/>
      <c r="U405" s="3"/>
      <c r="V405" s="3"/>
      <c r="W405" s="3"/>
      <c r="X405" s="3"/>
      <c r="Y405" s="3"/>
      <c r="Z405" s="3"/>
      <c r="AA405" s="3"/>
      <c r="AB405" s="3"/>
      <c r="AC405" s="3"/>
      <c r="AD405" s="3"/>
      <c r="AE405" s="3"/>
      <c r="AF405" s="3">
        <v>4</v>
      </c>
      <c r="AH405" s="7">
        <f>SUMPRODUCT(MAX((Table1[post_position])*(Table1[topic_id]=$A405)))</f>
        <v>13</v>
      </c>
      <c r="AI405" s="7" t="str">
        <f>"http://chandoo.org/forums/topic/"&amp;VLOOKUP(A405,'All Topics Data'!$A$2:$C$1243,3,FALSE)</f>
        <v>http://chandoo.org/forums/topic/count-if-a-column-selected-month-and-f-y</v>
      </c>
      <c r="AJ405" s="7" t="str">
        <f>LEFT(VLOOKUP(A405,'All Topics Data'!$A$2:$C$1243,2,FALSE),40)&amp;REPT("…",LEN(VLOOKUP(A405,'All Topics Data'!$A$2:$C$1243,2,FALSE))&gt;40)</f>
        <v>Count column F &amp;quot;Y&amp;quot; values for …</v>
      </c>
      <c r="AK405" s="9">
        <f t="shared" si="147"/>
        <v>0</v>
      </c>
      <c r="AL405" s="9">
        <f t="shared" si="167"/>
        <v>1</v>
      </c>
      <c r="AM405" s="9">
        <f t="shared" si="167"/>
        <v>0</v>
      </c>
      <c r="AN405" s="9">
        <f t="shared" si="167"/>
        <v>1</v>
      </c>
      <c r="AO405" s="9">
        <f t="shared" si="167"/>
        <v>0</v>
      </c>
      <c r="AP405" s="9">
        <f t="shared" si="167"/>
        <v>1</v>
      </c>
      <c r="AQ405" s="9">
        <f t="shared" si="167"/>
        <v>0</v>
      </c>
      <c r="AR405" s="9">
        <f t="shared" si="167"/>
        <v>0</v>
      </c>
      <c r="AS405" s="9">
        <f t="shared" si="167"/>
        <v>0</v>
      </c>
      <c r="AT405" s="9">
        <f t="shared" si="167"/>
        <v>1</v>
      </c>
      <c r="AU405" s="9">
        <f t="shared" si="164"/>
        <v>0</v>
      </c>
      <c r="AV405" s="9">
        <f t="shared" si="164"/>
        <v>0</v>
      </c>
      <c r="AW405" s="9">
        <f t="shared" si="164"/>
        <v>0</v>
      </c>
      <c r="AX405" s="9" t="str">
        <f t="shared" si="164"/>
        <v/>
      </c>
      <c r="AY405" s="9" t="str">
        <f t="shared" si="164"/>
        <v/>
      </c>
      <c r="AZ405" s="9" t="str">
        <f t="shared" si="164"/>
        <v/>
      </c>
      <c r="BA405" s="9" t="str">
        <f t="shared" si="164"/>
        <v/>
      </c>
      <c r="BB405" s="9" t="str">
        <f t="shared" si="164"/>
        <v/>
      </c>
      <c r="BC405" s="9" t="str">
        <f t="shared" si="164"/>
        <v/>
      </c>
      <c r="BD405" s="9" t="str">
        <f t="shared" si="164"/>
        <v/>
      </c>
      <c r="BE405" s="9" t="str">
        <f t="shared" si="165"/>
        <v/>
      </c>
      <c r="BF405" s="9" t="str">
        <f t="shared" si="165"/>
        <v/>
      </c>
      <c r="BG405" s="9" t="str">
        <f t="shared" si="165"/>
        <v/>
      </c>
      <c r="BH405" s="9" t="str">
        <f t="shared" si="165"/>
        <v/>
      </c>
      <c r="BI405" s="9" t="str">
        <f t="shared" si="165"/>
        <v/>
      </c>
      <c r="BJ405" s="9" t="str">
        <f t="shared" si="165"/>
        <v/>
      </c>
      <c r="BK405" s="9" t="str">
        <f t="shared" si="165"/>
        <v/>
      </c>
      <c r="BL405" s="9" t="str">
        <f t="shared" si="165"/>
        <v/>
      </c>
      <c r="BM405" s="9" t="str">
        <f t="shared" si="165"/>
        <v/>
      </c>
      <c r="BN405" s="9" t="str">
        <f t="shared" si="165"/>
        <v/>
      </c>
      <c r="BO405" s="9" t="str">
        <f t="shared" si="166"/>
        <v/>
      </c>
      <c r="BP405" s="9" t="str">
        <f t="shared" si="166"/>
        <v/>
      </c>
      <c r="BQ405" s="9" t="str">
        <f t="shared" si="166"/>
        <v/>
      </c>
      <c r="BR405" s="9" t="str">
        <f t="shared" si="166"/>
        <v/>
      </c>
      <c r="BS405" s="9" t="str">
        <f t="shared" si="166"/>
        <v/>
      </c>
      <c r="BT405" s="9" t="str">
        <f t="shared" si="166"/>
        <v/>
      </c>
      <c r="BU405" s="9" t="str">
        <f t="shared" si="166"/>
        <v/>
      </c>
      <c r="BV405" s="9" t="str">
        <f t="shared" si="166"/>
        <v/>
      </c>
      <c r="BW405" s="9" t="str">
        <f t="shared" si="166"/>
        <v/>
      </c>
      <c r="BX405" s="9" t="str">
        <f t="shared" si="166"/>
        <v/>
      </c>
      <c r="BY405" s="9" t="str">
        <f t="shared" si="166"/>
        <v/>
      </c>
      <c r="BZ405" s="9" t="str">
        <f t="shared" si="166"/>
        <v/>
      </c>
    </row>
    <row r="406" spans="1:78" x14ac:dyDescent="0.25">
      <c r="A406" s="6">
        <v>668</v>
      </c>
      <c r="B406" s="3"/>
      <c r="C406" s="3"/>
      <c r="D406" s="3">
        <v>1</v>
      </c>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v>1</v>
      </c>
      <c r="AH406" s="7">
        <f>SUMPRODUCT(MAX((Table1[post_position])*(Table1[topic_id]=$A406)))</f>
        <v>4</v>
      </c>
      <c r="AI406" s="7" t="str">
        <f>"http://chandoo.org/forums/topic/"&amp;VLOOKUP(A406,'All Topics Data'!$A$2:$C$1243,3,FALSE)</f>
        <v>http://chandoo.org/forums/topic/radar-chart-editing</v>
      </c>
      <c r="AJ406" s="7" t="str">
        <f>LEFT(VLOOKUP(A406,'All Topics Data'!$A$2:$C$1243,2,FALSE),40)&amp;REPT("…",LEN(VLOOKUP(A406,'All Topics Data'!$A$2:$C$1243,2,FALSE))&gt;40)</f>
        <v>Radar Chart Editing</v>
      </c>
      <c r="AK406" s="9">
        <f t="shared" si="147"/>
        <v>0</v>
      </c>
      <c r="AL406" s="9">
        <f t="shared" si="167"/>
        <v>0</v>
      </c>
      <c r="AM406" s="9">
        <f t="shared" si="167"/>
        <v>1</v>
      </c>
      <c r="AN406" s="9">
        <f t="shared" si="167"/>
        <v>0</v>
      </c>
      <c r="AO406" s="9" t="str">
        <f t="shared" si="167"/>
        <v/>
      </c>
      <c r="AP406" s="9" t="str">
        <f t="shared" si="167"/>
        <v/>
      </c>
      <c r="AQ406" s="9" t="str">
        <f t="shared" si="167"/>
        <v/>
      </c>
      <c r="AR406" s="9" t="str">
        <f t="shared" si="167"/>
        <v/>
      </c>
      <c r="AS406" s="9" t="str">
        <f t="shared" si="167"/>
        <v/>
      </c>
      <c r="AT406" s="9" t="str">
        <f t="shared" si="167"/>
        <v/>
      </c>
      <c r="AU406" s="9" t="str">
        <f t="shared" si="164"/>
        <v/>
      </c>
      <c r="AV406" s="9" t="str">
        <f t="shared" si="164"/>
        <v/>
      </c>
      <c r="AW406" s="9" t="str">
        <f t="shared" si="164"/>
        <v/>
      </c>
      <c r="AX406" s="9" t="str">
        <f t="shared" si="164"/>
        <v/>
      </c>
      <c r="AY406" s="9" t="str">
        <f t="shared" si="164"/>
        <v/>
      </c>
      <c r="AZ406" s="9" t="str">
        <f t="shared" si="164"/>
        <v/>
      </c>
      <c r="BA406" s="9" t="str">
        <f t="shared" si="164"/>
        <v/>
      </c>
      <c r="BB406" s="9" t="str">
        <f t="shared" si="164"/>
        <v/>
      </c>
      <c r="BC406" s="9" t="str">
        <f t="shared" si="164"/>
        <v/>
      </c>
      <c r="BD406" s="9" t="str">
        <f t="shared" si="164"/>
        <v/>
      </c>
      <c r="BE406" s="9" t="str">
        <f t="shared" si="165"/>
        <v/>
      </c>
      <c r="BF406" s="9" t="str">
        <f t="shared" si="165"/>
        <v/>
      </c>
      <c r="BG406" s="9" t="str">
        <f t="shared" si="165"/>
        <v/>
      </c>
      <c r="BH406" s="9" t="str">
        <f t="shared" si="165"/>
        <v/>
      </c>
      <c r="BI406" s="9" t="str">
        <f t="shared" si="165"/>
        <v/>
      </c>
      <c r="BJ406" s="9" t="str">
        <f t="shared" si="165"/>
        <v/>
      </c>
      <c r="BK406" s="9" t="str">
        <f t="shared" si="165"/>
        <v/>
      </c>
      <c r="BL406" s="9" t="str">
        <f t="shared" si="165"/>
        <v/>
      </c>
      <c r="BM406" s="9" t="str">
        <f t="shared" si="165"/>
        <v/>
      </c>
      <c r="BN406" s="9" t="str">
        <f t="shared" si="165"/>
        <v/>
      </c>
      <c r="BO406" s="9" t="str">
        <f t="shared" si="166"/>
        <v/>
      </c>
      <c r="BP406" s="9" t="str">
        <f t="shared" si="166"/>
        <v/>
      </c>
      <c r="BQ406" s="9" t="str">
        <f t="shared" si="166"/>
        <v/>
      </c>
      <c r="BR406" s="9" t="str">
        <f t="shared" si="166"/>
        <v/>
      </c>
      <c r="BS406" s="9" t="str">
        <f t="shared" si="166"/>
        <v/>
      </c>
      <c r="BT406" s="9" t="str">
        <f t="shared" si="166"/>
        <v/>
      </c>
      <c r="BU406" s="9" t="str">
        <f t="shared" si="166"/>
        <v/>
      </c>
      <c r="BV406" s="9" t="str">
        <f t="shared" si="166"/>
        <v/>
      </c>
      <c r="BW406" s="9" t="str">
        <f t="shared" si="166"/>
        <v/>
      </c>
      <c r="BX406" s="9" t="str">
        <f t="shared" si="166"/>
        <v/>
      </c>
      <c r="BY406" s="9" t="str">
        <f t="shared" si="166"/>
        <v/>
      </c>
      <c r="BZ406" s="9" t="str">
        <f t="shared" si="166"/>
        <v/>
      </c>
    </row>
    <row r="407" spans="1:78" x14ac:dyDescent="0.25">
      <c r="A407" s="6">
        <v>669</v>
      </c>
      <c r="B407" s="3"/>
      <c r="C407" s="3"/>
      <c r="D407" s="3">
        <v>1</v>
      </c>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v>1</v>
      </c>
      <c r="AH407" s="7">
        <f>SUMPRODUCT(MAX((Table1[post_position])*(Table1[topic_id]=$A407)))</f>
        <v>4</v>
      </c>
      <c r="AI407" s="7" t="str">
        <f>"http://chandoo.org/forums/topic/"&amp;VLOOKUP(A407,'All Topics Data'!$A$2:$C$1243,3,FALSE)</f>
        <v>http://chandoo.org/forums/topic/min-value-in-row-with-na</v>
      </c>
      <c r="AJ407" s="7" t="str">
        <f>LEFT(VLOOKUP(A407,'All Topics Data'!$A$2:$C$1243,2,FALSE),40)&amp;REPT("…",LEN(VLOOKUP(A407,'All Topics Data'!$A$2:$C$1243,2,FALSE))&gt;40)</f>
        <v>Average when there are #N/A</v>
      </c>
      <c r="AK407" s="9">
        <f t="shared" si="147"/>
        <v>0</v>
      </c>
      <c r="AL407" s="9">
        <f t="shared" si="167"/>
        <v>0</v>
      </c>
      <c r="AM407" s="9">
        <f t="shared" si="167"/>
        <v>1</v>
      </c>
      <c r="AN407" s="9">
        <f t="shared" si="167"/>
        <v>0</v>
      </c>
      <c r="AO407" s="9" t="str">
        <f t="shared" si="167"/>
        <v/>
      </c>
      <c r="AP407" s="9" t="str">
        <f t="shared" si="167"/>
        <v/>
      </c>
      <c r="AQ407" s="9" t="str">
        <f t="shared" si="167"/>
        <v/>
      </c>
      <c r="AR407" s="9" t="str">
        <f t="shared" si="167"/>
        <v/>
      </c>
      <c r="AS407" s="9" t="str">
        <f t="shared" si="167"/>
        <v/>
      </c>
      <c r="AT407" s="9" t="str">
        <f t="shared" si="167"/>
        <v/>
      </c>
      <c r="AU407" s="9" t="str">
        <f t="shared" si="164"/>
        <v/>
      </c>
      <c r="AV407" s="9" t="str">
        <f t="shared" si="164"/>
        <v/>
      </c>
      <c r="AW407" s="9" t="str">
        <f t="shared" si="164"/>
        <v/>
      </c>
      <c r="AX407" s="9" t="str">
        <f t="shared" si="164"/>
        <v/>
      </c>
      <c r="AY407" s="9" t="str">
        <f t="shared" si="164"/>
        <v/>
      </c>
      <c r="AZ407" s="9" t="str">
        <f t="shared" si="164"/>
        <v/>
      </c>
      <c r="BA407" s="9" t="str">
        <f t="shared" si="164"/>
        <v/>
      </c>
      <c r="BB407" s="9" t="str">
        <f t="shared" si="164"/>
        <v/>
      </c>
      <c r="BC407" s="9" t="str">
        <f t="shared" si="164"/>
        <v/>
      </c>
      <c r="BD407" s="9" t="str">
        <f t="shared" si="164"/>
        <v/>
      </c>
      <c r="BE407" s="9" t="str">
        <f t="shared" si="165"/>
        <v/>
      </c>
      <c r="BF407" s="9" t="str">
        <f t="shared" si="165"/>
        <v/>
      </c>
      <c r="BG407" s="9" t="str">
        <f t="shared" si="165"/>
        <v/>
      </c>
      <c r="BH407" s="9" t="str">
        <f t="shared" si="165"/>
        <v/>
      </c>
      <c r="BI407" s="9" t="str">
        <f t="shared" si="165"/>
        <v/>
      </c>
      <c r="BJ407" s="9" t="str">
        <f t="shared" si="165"/>
        <v/>
      </c>
      <c r="BK407" s="9" t="str">
        <f t="shared" si="165"/>
        <v/>
      </c>
      <c r="BL407" s="9" t="str">
        <f t="shared" si="165"/>
        <v/>
      </c>
      <c r="BM407" s="9" t="str">
        <f t="shared" si="165"/>
        <v/>
      </c>
      <c r="BN407" s="9" t="str">
        <f t="shared" si="165"/>
        <v/>
      </c>
      <c r="BO407" s="9" t="str">
        <f t="shared" si="166"/>
        <v/>
      </c>
      <c r="BP407" s="9" t="str">
        <f t="shared" si="166"/>
        <v/>
      </c>
      <c r="BQ407" s="9" t="str">
        <f t="shared" si="166"/>
        <v/>
      </c>
      <c r="BR407" s="9" t="str">
        <f t="shared" si="166"/>
        <v/>
      </c>
      <c r="BS407" s="9" t="str">
        <f t="shared" si="166"/>
        <v/>
      </c>
      <c r="BT407" s="9" t="str">
        <f t="shared" si="166"/>
        <v/>
      </c>
      <c r="BU407" s="9" t="str">
        <f t="shared" si="166"/>
        <v/>
      </c>
      <c r="BV407" s="9" t="str">
        <f t="shared" si="166"/>
        <v/>
      </c>
      <c r="BW407" s="9" t="str">
        <f t="shared" si="166"/>
        <v/>
      </c>
      <c r="BX407" s="9" t="str">
        <f t="shared" si="166"/>
        <v/>
      </c>
      <c r="BY407" s="9" t="str">
        <f t="shared" si="166"/>
        <v/>
      </c>
      <c r="BZ407" s="9" t="str">
        <f t="shared" si="166"/>
        <v/>
      </c>
    </row>
    <row r="408" spans="1:78" x14ac:dyDescent="0.25">
      <c r="A408" s="6">
        <v>670</v>
      </c>
      <c r="B408" s="3"/>
      <c r="C408" s="3">
        <v>1</v>
      </c>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v>1</v>
      </c>
      <c r="AH408" s="7">
        <f>SUMPRODUCT(MAX((Table1[post_position])*(Table1[topic_id]=$A408)))</f>
        <v>2</v>
      </c>
      <c r="AI408" s="7" t="str">
        <f>"http://chandoo.org/forums/topic/"&amp;VLOOKUP(A408,'All Topics Data'!$A$2:$C$1243,3,FALSE)</f>
        <v>http://chandoo.org/forums/topic/adding-two-excel-column-into-one-column</v>
      </c>
      <c r="AJ408" s="7" t="str">
        <f>LEFT(VLOOKUP(A408,'All Topics Data'!$A$2:$C$1243,2,FALSE),40)&amp;REPT("…",LEN(VLOOKUP(A408,'All Topics Data'!$A$2:$C$1243,2,FALSE))&gt;40)</f>
        <v>Adding two excel column into one column.…</v>
      </c>
      <c r="AK408" s="9">
        <f t="shared" si="147"/>
        <v>0</v>
      </c>
      <c r="AL408" s="9">
        <f t="shared" si="167"/>
        <v>1</v>
      </c>
      <c r="AM408" s="9" t="str">
        <f t="shared" si="167"/>
        <v/>
      </c>
      <c r="AN408" s="9" t="str">
        <f t="shared" si="167"/>
        <v/>
      </c>
      <c r="AO408" s="9" t="str">
        <f t="shared" si="167"/>
        <v/>
      </c>
      <c r="AP408" s="9" t="str">
        <f t="shared" si="167"/>
        <v/>
      </c>
      <c r="AQ408" s="9" t="str">
        <f t="shared" si="167"/>
        <v/>
      </c>
      <c r="AR408" s="9" t="str">
        <f t="shared" si="167"/>
        <v/>
      </c>
      <c r="AS408" s="9" t="str">
        <f t="shared" si="167"/>
        <v/>
      </c>
      <c r="AT408" s="9" t="str">
        <f t="shared" si="167"/>
        <v/>
      </c>
      <c r="AU408" s="9" t="str">
        <f t="shared" si="164"/>
        <v/>
      </c>
      <c r="AV408" s="9" t="str">
        <f t="shared" si="164"/>
        <v/>
      </c>
      <c r="AW408" s="9" t="str">
        <f t="shared" si="164"/>
        <v/>
      </c>
      <c r="AX408" s="9" t="str">
        <f t="shared" si="164"/>
        <v/>
      </c>
      <c r="AY408" s="9" t="str">
        <f t="shared" si="164"/>
        <v/>
      </c>
      <c r="AZ408" s="9" t="str">
        <f t="shared" si="164"/>
        <v/>
      </c>
      <c r="BA408" s="9" t="str">
        <f t="shared" si="164"/>
        <v/>
      </c>
      <c r="BB408" s="9" t="str">
        <f t="shared" si="164"/>
        <v/>
      </c>
      <c r="BC408" s="9" t="str">
        <f t="shared" si="164"/>
        <v/>
      </c>
      <c r="BD408" s="9" t="str">
        <f t="shared" si="164"/>
        <v/>
      </c>
      <c r="BE408" s="9" t="str">
        <f t="shared" si="165"/>
        <v/>
      </c>
      <c r="BF408" s="9" t="str">
        <f t="shared" si="165"/>
        <v/>
      </c>
      <c r="BG408" s="9" t="str">
        <f t="shared" si="165"/>
        <v/>
      </c>
      <c r="BH408" s="9" t="str">
        <f t="shared" si="165"/>
        <v/>
      </c>
      <c r="BI408" s="9" t="str">
        <f t="shared" si="165"/>
        <v/>
      </c>
      <c r="BJ408" s="9" t="str">
        <f t="shared" si="165"/>
        <v/>
      </c>
      <c r="BK408" s="9" t="str">
        <f t="shared" si="165"/>
        <v/>
      </c>
      <c r="BL408" s="9" t="str">
        <f t="shared" si="165"/>
        <v/>
      </c>
      <c r="BM408" s="9" t="str">
        <f t="shared" si="165"/>
        <v/>
      </c>
      <c r="BN408" s="9" t="str">
        <f t="shared" si="165"/>
        <v/>
      </c>
      <c r="BO408" s="9" t="str">
        <f t="shared" si="166"/>
        <v/>
      </c>
      <c r="BP408" s="9" t="str">
        <f t="shared" si="166"/>
        <v/>
      </c>
      <c r="BQ408" s="9" t="str">
        <f t="shared" si="166"/>
        <v/>
      </c>
      <c r="BR408" s="9" t="str">
        <f t="shared" si="166"/>
        <v/>
      </c>
      <c r="BS408" s="9" t="str">
        <f t="shared" si="166"/>
        <v/>
      </c>
      <c r="BT408" s="9" t="str">
        <f t="shared" si="166"/>
        <v/>
      </c>
      <c r="BU408" s="9" t="str">
        <f t="shared" si="166"/>
        <v/>
      </c>
      <c r="BV408" s="9" t="str">
        <f t="shared" si="166"/>
        <v/>
      </c>
      <c r="BW408" s="9" t="str">
        <f t="shared" si="166"/>
        <v/>
      </c>
      <c r="BX408" s="9" t="str">
        <f t="shared" si="166"/>
        <v/>
      </c>
      <c r="BY408" s="9" t="str">
        <f t="shared" si="166"/>
        <v/>
      </c>
      <c r="BZ408" s="9" t="str">
        <f t="shared" si="166"/>
        <v/>
      </c>
    </row>
    <row r="409" spans="1:78" x14ac:dyDescent="0.25">
      <c r="A409" s="6">
        <v>671</v>
      </c>
      <c r="B409" s="3"/>
      <c r="C409" s="3">
        <v>1</v>
      </c>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v>1</v>
      </c>
      <c r="AH409" s="7">
        <f>SUMPRODUCT(MAX((Table1[post_position])*(Table1[topic_id]=$A409)))</f>
        <v>3</v>
      </c>
      <c r="AI409" s="7" t="str">
        <f>"http://chandoo.org/forums/topic/"&amp;VLOOKUP(A409,'All Topics Data'!$A$2:$C$1243,3,FALSE)</f>
        <v>http://chandoo.org/forums/topic/data-validation-for-cell-having-formula</v>
      </c>
      <c r="AJ409" s="7" t="str">
        <f>LEFT(VLOOKUP(A409,'All Topics Data'!$A$2:$C$1243,2,FALSE),40)&amp;REPT("…",LEN(VLOOKUP(A409,'All Topics Data'!$A$2:$C$1243,2,FALSE))&gt;40)</f>
        <v>Data Validation for Cell having formula</v>
      </c>
      <c r="AK409" s="9">
        <f t="shared" si="147"/>
        <v>0</v>
      </c>
      <c r="AL409" s="9">
        <f t="shared" si="167"/>
        <v>1</v>
      </c>
      <c r="AM409" s="9">
        <f t="shared" si="167"/>
        <v>0</v>
      </c>
      <c r="AN409" s="9" t="str">
        <f t="shared" si="167"/>
        <v/>
      </c>
      <c r="AO409" s="9" t="str">
        <f t="shared" si="167"/>
        <v/>
      </c>
      <c r="AP409" s="9" t="str">
        <f t="shared" si="167"/>
        <v/>
      </c>
      <c r="AQ409" s="9" t="str">
        <f t="shared" si="167"/>
        <v/>
      </c>
      <c r="AR409" s="9" t="str">
        <f t="shared" si="167"/>
        <v/>
      </c>
      <c r="AS409" s="9" t="str">
        <f t="shared" si="167"/>
        <v/>
      </c>
      <c r="AT409" s="9" t="str">
        <f t="shared" si="167"/>
        <v/>
      </c>
      <c r="AU409" s="9" t="str">
        <f t="shared" si="164"/>
        <v/>
      </c>
      <c r="AV409" s="9" t="str">
        <f t="shared" si="164"/>
        <v/>
      </c>
      <c r="AW409" s="9" t="str">
        <f t="shared" si="164"/>
        <v/>
      </c>
      <c r="AX409" s="9" t="str">
        <f t="shared" si="164"/>
        <v/>
      </c>
      <c r="AY409" s="9" t="str">
        <f t="shared" si="164"/>
        <v/>
      </c>
      <c r="AZ409" s="9" t="str">
        <f t="shared" si="164"/>
        <v/>
      </c>
      <c r="BA409" s="9" t="str">
        <f t="shared" si="164"/>
        <v/>
      </c>
      <c r="BB409" s="9" t="str">
        <f t="shared" si="164"/>
        <v/>
      </c>
      <c r="BC409" s="9" t="str">
        <f t="shared" si="164"/>
        <v/>
      </c>
      <c r="BD409" s="9" t="str">
        <f t="shared" si="164"/>
        <v/>
      </c>
      <c r="BE409" s="9" t="str">
        <f t="shared" si="165"/>
        <v/>
      </c>
      <c r="BF409" s="9" t="str">
        <f t="shared" si="165"/>
        <v/>
      </c>
      <c r="BG409" s="9" t="str">
        <f t="shared" si="165"/>
        <v/>
      </c>
      <c r="BH409" s="9" t="str">
        <f t="shared" si="165"/>
        <v/>
      </c>
      <c r="BI409" s="9" t="str">
        <f t="shared" si="165"/>
        <v/>
      </c>
      <c r="BJ409" s="9" t="str">
        <f t="shared" si="165"/>
        <v/>
      </c>
      <c r="BK409" s="9" t="str">
        <f t="shared" si="165"/>
        <v/>
      </c>
      <c r="BL409" s="9" t="str">
        <f t="shared" si="165"/>
        <v/>
      </c>
      <c r="BM409" s="9" t="str">
        <f t="shared" si="165"/>
        <v/>
      </c>
      <c r="BN409" s="9" t="str">
        <f t="shared" si="165"/>
        <v/>
      </c>
      <c r="BO409" s="9" t="str">
        <f t="shared" si="166"/>
        <v/>
      </c>
      <c r="BP409" s="9" t="str">
        <f t="shared" si="166"/>
        <v/>
      </c>
      <c r="BQ409" s="9" t="str">
        <f t="shared" si="166"/>
        <v/>
      </c>
      <c r="BR409" s="9" t="str">
        <f t="shared" si="166"/>
        <v/>
      </c>
      <c r="BS409" s="9" t="str">
        <f t="shared" si="166"/>
        <v/>
      </c>
      <c r="BT409" s="9" t="str">
        <f t="shared" si="166"/>
        <v/>
      </c>
      <c r="BU409" s="9" t="str">
        <f t="shared" si="166"/>
        <v/>
      </c>
      <c r="BV409" s="9" t="str">
        <f t="shared" si="166"/>
        <v/>
      </c>
      <c r="BW409" s="9" t="str">
        <f t="shared" si="166"/>
        <v/>
      </c>
      <c r="BX409" s="9" t="str">
        <f t="shared" si="166"/>
        <v/>
      </c>
      <c r="BY409" s="9" t="str">
        <f t="shared" si="166"/>
        <v/>
      </c>
      <c r="BZ409" s="9" t="str">
        <f t="shared" si="166"/>
        <v/>
      </c>
    </row>
    <row r="410" spans="1:78" x14ac:dyDescent="0.25">
      <c r="A410" s="6">
        <v>672</v>
      </c>
      <c r="B410" s="3"/>
      <c r="C410" s="3">
        <v>1</v>
      </c>
      <c r="D410" s="3"/>
      <c r="E410" s="3">
        <v>1</v>
      </c>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v>2</v>
      </c>
      <c r="AH410" s="7">
        <f>SUMPRODUCT(MAX((Table1[post_position])*(Table1[topic_id]=$A410)))</f>
        <v>5</v>
      </c>
      <c r="AI410" s="7" t="str">
        <f>"http://chandoo.org/forums/topic/"&amp;VLOOKUP(A410,'All Topics Data'!$A$2:$C$1243,3,FALSE)</f>
        <v>http://chandoo.org/forums/topic/keeping-the-legend-static-bar-graph-comparison</v>
      </c>
      <c r="AJ410" s="7" t="str">
        <f>LEFT(VLOOKUP(A410,'All Topics Data'!$A$2:$C$1243,2,FALSE),40)&amp;REPT("…",LEN(VLOOKUP(A410,'All Topics Data'!$A$2:$C$1243,2,FALSE))&gt;40)</f>
        <v>Keeping the Legend Static (Bar Graph Com…</v>
      </c>
      <c r="AK410" s="9">
        <f t="shared" si="147"/>
        <v>0</v>
      </c>
      <c r="AL410" s="9">
        <f t="shared" si="167"/>
        <v>1</v>
      </c>
      <c r="AM410" s="9">
        <f t="shared" si="167"/>
        <v>0</v>
      </c>
      <c r="AN410" s="9">
        <f t="shared" si="167"/>
        <v>1</v>
      </c>
      <c r="AO410" s="9">
        <f t="shared" si="167"/>
        <v>0</v>
      </c>
      <c r="AP410" s="9" t="str">
        <f t="shared" si="167"/>
        <v/>
      </c>
      <c r="AQ410" s="9" t="str">
        <f t="shared" si="167"/>
        <v/>
      </c>
      <c r="AR410" s="9" t="str">
        <f t="shared" si="167"/>
        <v/>
      </c>
      <c r="AS410" s="9" t="str">
        <f t="shared" si="167"/>
        <v/>
      </c>
      <c r="AT410" s="9" t="str">
        <f t="shared" si="167"/>
        <v/>
      </c>
      <c r="AU410" s="9" t="str">
        <f t="shared" si="164"/>
        <v/>
      </c>
      <c r="AV410" s="9" t="str">
        <f t="shared" si="164"/>
        <v/>
      </c>
      <c r="AW410" s="9" t="str">
        <f t="shared" si="164"/>
        <v/>
      </c>
      <c r="AX410" s="9" t="str">
        <f t="shared" si="164"/>
        <v/>
      </c>
      <c r="AY410" s="9" t="str">
        <f t="shared" si="164"/>
        <v/>
      </c>
      <c r="AZ410" s="9" t="str">
        <f t="shared" si="164"/>
        <v/>
      </c>
      <c r="BA410" s="9" t="str">
        <f t="shared" si="164"/>
        <v/>
      </c>
      <c r="BB410" s="9" t="str">
        <f t="shared" si="164"/>
        <v/>
      </c>
      <c r="BC410" s="9" t="str">
        <f t="shared" si="164"/>
        <v/>
      </c>
      <c r="BD410" s="9" t="str">
        <f t="shared" si="164"/>
        <v/>
      </c>
      <c r="BE410" s="9" t="str">
        <f t="shared" si="165"/>
        <v/>
      </c>
      <c r="BF410" s="9" t="str">
        <f t="shared" si="165"/>
        <v/>
      </c>
      <c r="BG410" s="9" t="str">
        <f t="shared" si="165"/>
        <v/>
      </c>
      <c r="BH410" s="9" t="str">
        <f t="shared" si="165"/>
        <v/>
      </c>
      <c r="BI410" s="9" t="str">
        <f t="shared" si="165"/>
        <v/>
      </c>
      <c r="BJ410" s="9" t="str">
        <f t="shared" si="165"/>
        <v/>
      </c>
      <c r="BK410" s="9" t="str">
        <f t="shared" si="165"/>
        <v/>
      </c>
      <c r="BL410" s="9" t="str">
        <f t="shared" si="165"/>
        <v/>
      </c>
      <c r="BM410" s="9" t="str">
        <f t="shared" si="165"/>
        <v/>
      </c>
      <c r="BN410" s="9" t="str">
        <f t="shared" si="165"/>
        <v/>
      </c>
      <c r="BO410" s="9" t="str">
        <f t="shared" si="166"/>
        <v/>
      </c>
      <c r="BP410" s="9" t="str">
        <f t="shared" si="166"/>
        <v/>
      </c>
      <c r="BQ410" s="9" t="str">
        <f t="shared" si="166"/>
        <v/>
      </c>
      <c r="BR410" s="9" t="str">
        <f t="shared" si="166"/>
        <v/>
      </c>
      <c r="BS410" s="9" t="str">
        <f t="shared" si="166"/>
        <v/>
      </c>
      <c r="BT410" s="9" t="str">
        <f t="shared" si="166"/>
        <v/>
      </c>
      <c r="BU410" s="9" t="str">
        <f t="shared" si="166"/>
        <v/>
      </c>
      <c r="BV410" s="9" t="str">
        <f t="shared" si="166"/>
        <v/>
      </c>
      <c r="BW410" s="9" t="str">
        <f t="shared" si="166"/>
        <v/>
      </c>
      <c r="BX410" s="9" t="str">
        <f t="shared" si="166"/>
        <v/>
      </c>
      <c r="BY410" s="9" t="str">
        <f t="shared" si="166"/>
        <v/>
      </c>
      <c r="BZ410" s="9" t="str">
        <f t="shared" si="166"/>
        <v/>
      </c>
    </row>
    <row r="411" spans="1:78" x14ac:dyDescent="0.25">
      <c r="A411" s="6">
        <v>674</v>
      </c>
      <c r="B411" s="3"/>
      <c r="C411" s="3">
        <v>1</v>
      </c>
      <c r="D411" s="3"/>
      <c r="E411" s="3">
        <v>1</v>
      </c>
      <c r="F411" s="3"/>
      <c r="G411" s="3">
        <v>1</v>
      </c>
      <c r="H411" s="3"/>
      <c r="I411" s="3">
        <v>1</v>
      </c>
      <c r="J411" s="3"/>
      <c r="K411" s="3">
        <v>1</v>
      </c>
      <c r="L411" s="3"/>
      <c r="M411" s="3"/>
      <c r="N411" s="3"/>
      <c r="O411" s="3">
        <v>1</v>
      </c>
      <c r="P411" s="3"/>
      <c r="Q411" s="3"/>
      <c r="R411" s="3"/>
      <c r="S411" s="3"/>
      <c r="T411" s="3"/>
      <c r="U411" s="3"/>
      <c r="V411" s="3"/>
      <c r="W411" s="3"/>
      <c r="X411" s="3"/>
      <c r="Y411" s="3"/>
      <c r="Z411" s="3"/>
      <c r="AA411" s="3"/>
      <c r="AB411" s="3"/>
      <c r="AC411" s="3"/>
      <c r="AD411" s="3"/>
      <c r="AE411" s="3"/>
      <c r="AF411" s="3">
        <v>6</v>
      </c>
      <c r="AH411" s="7">
        <f>SUMPRODUCT(MAX((Table1[post_position])*(Table1[topic_id]=$A411)))</f>
        <v>15</v>
      </c>
      <c r="AI411" s="7" t="str">
        <f>"http://chandoo.org/forums/topic/"&amp;VLOOKUP(A411,'All Topics Data'!$A$2:$C$1243,3,FALSE)</f>
        <v>http://chandoo.org/forums/topic/look-down-current-month-and-select-first-value-without</v>
      </c>
      <c r="AJ411" s="7" t="str">
        <f>LEFT(VLOOKUP(A411,'All Topics Data'!$A$2:$C$1243,2,FALSE),40)&amp;REPT("…",LEN(VLOOKUP(A411,'All Topics Data'!$A$2:$C$1243,2,FALSE))&gt;40)</f>
        <v>Look down current month column and selec…</v>
      </c>
      <c r="AK411" s="9">
        <f t="shared" si="147"/>
        <v>0</v>
      </c>
      <c r="AL411" s="9">
        <f t="shared" si="167"/>
        <v>1</v>
      </c>
      <c r="AM411" s="9">
        <f t="shared" si="167"/>
        <v>0</v>
      </c>
      <c r="AN411" s="9">
        <f t="shared" si="167"/>
        <v>1</v>
      </c>
      <c r="AO411" s="9">
        <f t="shared" si="167"/>
        <v>0</v>
      </c>
      <c r="AP411" s="9">
        <f t="shared" si="167"/>
        <v>1</v>
      </c>
      <c r="AQ411" s="9">
        <f t="shared" si="167"/>
        <v>0</v>
      </c>
      <c r="AR411" s="9">
        <f t="shared" si="167"/>
        <v>1</v>
      </c>
      <c r="AS411" s="9">
        <f t="shared" si="167"/>
        <v>0</v>
      </c>
      <c r="AT411" s="9">
        <f t="shared" si="167"/>
        <v>1</v>
      </c>
      <c r="AU411" s="9">
        <f t="shared" si="164"/>
        <v>0</v>
      </c>
      <c r="AV411" s="9">
        <f t="shared" si="164"/>
        <v>0</v>
      </c>
      <c r="AW411" s="9">
        <f t="shared" si="164"/>
        <v>0</v>
      </c>
      <c r="AX411" s="9">
        <f t="shared" si="164"/>
        <v>1</v>
      </c>
      <c r="AY411" s="9">
        <f t="shared" si="164"/>
        <v>0</v>
      </c>
      <c r="AZ411" s="9" t="str">
        <f t="shared" si="164"/>
        <v/>
      </c>
      <c r="BA411" s="9" t="str">
        <f t="shared" si="164"/>
        <v/>
      </c>
      <c r="BB411" s="9" t="str">
        <f t="shared" si="164"/>
        <v/>
      </c>
      <c r="BC411" s="9" t="str">
        <f t="shared" si="164"/>
        <v/>
      </c>
      <c r="BD411" s="9" t="str">
        <f t="shared" si="164"/>
        <v/>
      </c>
      <c r="BE411" s="9" t="str">
        <f t="shared" si="165"/>
        <v/>
      </c>
      <c r="BF411" s="9" t="str">
        <f t="shared" si="165"/>
        <v/>
      </c>
      <c r="BG411" s="9" t="str">
        <f t="shared" si="165"/>
        <v/>
      </c>
      <c r="BH411" s="9" t="str">
        <f t="shared" si="165"/>
        <v/>
      </c>
      <c r="BI411" s="9" t="str">
        <f t="shared" si="165"/>
        <v/>
      </c>
      <c r="BJ411" s="9" t="str">
        <f t="shared" si="165"/>
        <v/>
      </c>
      <c r="BK411" s="9" t="str">
        <f t="shared" si="165"/>
        <v/>
      </c>
      <c r="BL411" s="9" t="str">
        <f t="shared" si="165"/>
        <v/>
      </c>
      <c r="BM411" s="9" t="str">
        <f t="shared" si="165"/>
        <v/>
      </c>
      <c r="BN411" s="9" t="str">
        <f t="shared" si="165"/>
        <v/>
      </c>
      <c r="BO411" s="9" t="str">
        <f t="shared" si="166"/>
        <v/>
      </c>
      <c r="BP411" s="9" t="str">
        <f t="shared" si="166"/>
        <v/>
      </c>
      <c r="BQ411" s="9" t="str">
        <f t="shared" si="166"/>
        <v/>
      </c>
      <c r="BR411" s="9" t="str">
        <f t="shared" si="166"/>
        <v/>
      </c>
      <c r="BS411" s="9" t="str">
        <f t="shared" si="166"/>
        <v/>
      </c>
      <c r="BT411" s="9" t="str">
        <f t="shared" si="166"/>
        <v/>
      </c>
      <c r="BU411" s="9" t="str">
        <f t="shared" si="166"/>
        <v/>
      </c>
      <c r="BV411" s="9" t="str">
        <f t="shared" si="166"/>
        <v/>
      </c>
      <c r="BW411" s="9" t="str">
        <f t="shared" si="166"/>
        <v/>
      </c>
      <c r="BX411" s="9" t="str">
        <f t="shared" si="166"/>
        <v/>
      </c>
      <c r="BY411" s="9" t="str">
        <f t="shared" si="166"/>
        <v/>
      </c>
      <c r="BZ411" s="9" t="str">
        <f t="shared" si="166"/>
        <v/>
      </c>
    </row>
    <row r="412" spans="1:78" x14ac:dyDescent="0.25">
      <c r="A412" s="6">
        <v>677</v>
      </c>
      <c r="B412" s="3"/>
      <c r="C412" s="3">
        <v>1</v>
      </c>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v>1</v>
      </c>
      <c r="AH412" s="7">
        <f>SUMPRODUCT(MAX((Table1[post_position])*(Table1[topic_id]=$A412)))</f>
        <v>3</v>
      </c>
      <c r="AI412" s="7" t="str">
        <f>"http://chandoo.org/forums/topic/"&amp;VLOOKUP(A412,'All Topics Data'!$A$2:$C$1243,3,FALSE)</f>
        <v>http://chandoo.org/forums/topic/how-do-i-find-pixel-size-of-a-range</v>
      </c>
      <c r="AJ412" s="7" t="str">
        <f>LEFT(VLOOKUP(A412,'All Topics Data'!$A$2:$C$1243,2,FALSE),40)&amp;REPT("…",LEN(VLOOKUP(A412,'All Topics Data'!$A$2:$C$1243,2,FALSE))&gt;40)</f>
        <v>How do I find pixel size of a range</v>
      </c>
      <c r="AK412" s="9">
        <f t="shared" si="147"/>
        <v>0</v>
      </c>
      <c r="AL412" s="9">
        <f t="shared" si="167"/>
        <v>1</v>
      </c>
      <c r="AM412" s="9">
        <f t="shared" si="167"/>
        <v>0</v>
      </c>
      <c r="AN412" s="9" t="str">
        <f t="shared" si="167"/>
        <v/>
      </c>
      <c r="AO412" s="9" t="str">
        <f t="shared" si="167"/>
        <v/>
      </c>
      <c r="AP412" s="9" t="str">
        <f t="shared" si="167"/>
        <v/>
      </c>
      <c r="AQ412" s="9" t="str">
        <f t="shared" si="167"/>
        <v/>
      </c>
      <c r="AR412" s="9" t="str">
        <f t="shared" si="167"/>
        <v/>
      </c>
      <c r="AS412" s="9" t="str">
        <f t="shared" si="167"/>
        <v/>
      </c>
      <c r="AT412" s="9" t="str">
        <f t="shared" si="167"/>
        <v/>
      </c>
      <c r="AU412" s="9" t="str">
        <f t="shared" ref="AU412:BD421" si="168">IF(AU$4&lt;=$AH412,IFERROR(GETPIVOTDATA("Hui Reply?",$A$4,"topic_id",$A412,"post_position",AU$4),0),"")</f>
        <v/>
      </c>
      <c r="AV412" s="9" t="str">
        <f t="shared" si="168"/>
        <v/>
      </c>
      <c r="AW412" s="9" t="str">
        <f t="shared" si="168"/>
        <v/>
      </c>
      <c r="AX412" s="9" t="str">
        <f t="shared" si="168"/>
        <v/>
      </c>
      <c r="AY412" s="9" t="str">
        <f t="shared" si="168"/>
        <v/>
      </c>
      <c r="AZ412" s="9" t="str">
        <f t="shared" si="168"/>
        <v/>
      </c>
      <c r="BA412" s="9" t="str">
        <f t="shared" si="168"/>
        <v/>
      </c>
      <c r="BB412" s="9" t="str">
        <f t="shared" si="168"/>
        <v/>
      </c>
      <c r="BC412" s="9" t="str">
        <f t="shared" si="168"/>
        <v/>
      </c>
      <c r="BD412" s="9" t="str">
        <f t="shared" si="168"/>
        <v/>
      </c>
      <c r="BE412" s="9" t="str">
        <f t="shared" ref="BE412:BN421" si="169">IF(BE$4&lt;=$AH412,IFERROR(GETPIVOTDATA("Hui Reply?",$A$4,"topic_id",$A412,"post_position",BE$4),0),"")</f>
        <v/>
      </c>
      <c r="BF412" s="9" t="str">
        <f t="shared" si="169"/>
        <v/>
      </c>
      <c r="BG412" s="9" t="str">
        <f t="shared" si="169"/>
        <v/>
      </c>
      <c r="BH412" s="9" t="str">
        <f t="shared" si="169"/>
        <v/>
      </c>
      <c r="BI412" s="9" t="str">
        <f t="shared" si="169"/>
        <v/>
      </c>
      <c r="BJ412" s="9" t="str">
        <f t="shared" si="169"/>
        <v/>
      </c>
      <c r="BK412" s="9" t="str">
        <f t="shared" si="169"/>
        <v/>
      </c>
      <c r="BL412" s="9" t="str">
        <f t="shared" si="169"/>
        <v/>
      </c>
      <c r="BM412" s="9" t="str">
        <f t="shared" si="169"/>
        <v/>
      </c>
      <c r="BN412" s="9" t="str">
        <f t="shared" si="169"/>
        <v/>
      </c>
      <c r="BO412" s="9" t="str">
        <f t="shared" ref="BO412:BZ421" si="170">IF(BO$4&lt;=$AH412,IFERROR(GETPIVOTDATA("Hui Reply?",$A$4,"topic_id",$A412,"post_position",BO$4),0),"")</f>
        <v/>
      </c>
      <c r="BP412" s="9" t="str">
        <f t="shared" si="170"/>
        <v/>
      </c>
      <c r="BQ412" s="9" t="str">
        <f t="shared" si="170"/>
        <v/>
      </c>
      <c r="BR412" s="9" t="str">
        <f t="shared" si="170"/>
        <v/>
      </c>
      <c r="BS412" s="9" t="str">
        <f t="shared" si="170"/>
        <v/>
      </c>
      <c r="BT412" s="9" t="str">
        <f t="shared" si="170"/>
        <v/>
      </c>
      <c r="BU412" s="9" t="str">
        <f t="shared" si="170"/>
        <v/>
      </c>
      <c r="BV412" s="9" t="str">
        <f t="shared" si="170"/>
        <v/>
      </c>
      <c r="BW412" s="9" t="str">
        <f t="shared" si="170"/>
        <v/>
      </c>
      <c r="BX412" s="9" t="str">
        <f t="shared" si="170"/>
        <v/>
      </c>
      <c r="BY412" s="9" t="str">
        <f t="shared" si="170"/>
        <v/>
      </c>
      <c r="BZ412" s="9" t="str">
        <f t="shared" si="170"/>
        <v/>
      </c>
    </row>
    <row r="413" spans="1:78" x14ac:dyDescent="0.25">
      <c r="A413" s="6">
        <v>678</v>
      </c>
      <c r="B413" s="3"/>
      <c r="C413" s="3">
        <v>1</v>
      </c>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v>1</v>
      </c>
      <c r="AH413" s="7">
        <f>SUMPRODUCT(MAX((Table1[post_position])*(Table1[topic_id]=$A413)))</f>
        <v>3</v>
      </c>
      <c r="AI413" s="7" t="str">
        <f>"http://chandoo.org/forums/topic/"&amp;VLOOKUP(A413,'All Topics Data'!$A$2:$C$1243,3,FALSE)</f>
        <v>http://chandoo.org/forums/topic/excel-to-pdf-print-file-name-to-be-auto-generated-based-on-cell-value-in-excel</v>
      </c>
      <c r="AJ413" s="7" t="str">
        <f>LEFT(VLOOKUP(A413,'All Topics Data'!$A$2:$C$1243,2,FALSE),40)&amp;REPT("…",LEN(VLOOKUP(A413,'All Topics Data'!$A$2:$C$1243,2,FALSE))&gt;40)</f>
        <v>Excel to PDF print - File name to be aut…</v>
      </c>
      <c r="AK413" s="9">
        <f t="shared" si="147"/>
        <v>0</v>
      </c>
      <c r="AL413" s="9">
        <f t="shared" ref="AL413:AT422" si="171">IF(AL$4&lt;=$AH413,IFERROR(GETPIVOTDATA("Hui Reply?",$A$4,"topic_id",$A413,"post_position",AL$4),0),"")</f>
        <v>1</v>
      </c>
      <c r="AM413" s="9">
        <f t="shared" si="171"/>
        <v>0</v>
      </c>
      <c r="AN413" s="9" t="str">
        <f t="shared" si="171"/>
        <v/>
      </c>
      <c r="AO413" s="9" t="str">
        <f t="shared" si="171"/>
        <v/>
      </c>
      <c r="AP413" s="9" t="str">
        <f t="shared" si="171"/>
        <v/>
      </c>
      <c r="AQ413" s="9" t="str">
        <f t="shared" si="171"/>
        <v/>
      </c>
      <c r="AR413" s="9" t="str">
        <f t="shared" si="171"/>
        <v/>
      </c>
      <c r="AS413" s="9" t="str">
        <f t="shared" si="171"/>
        <v/>
      </c>
      <c r="AT413" s="9" t="str">
        <f t="shared" si="171"/>
        <v/>
      </c>
      <c r="AU413" s="9" t="str">
        <f t="shared" si="168"/>
        <v/>
      </c>
      <c r="AV413" s="9" t="str">
        <f t="shared" si="168"/>
        <v/>
      </c>
      <c r="AW413" s="9" t="str">
        <f t="shared" si="168"/>
        <v/>
      </c>
      <c r="AX413" s="9" t="str">
        <f t="shared" si="168"/>
        <v/>
      </c>
      <c r="AY413" s="9" t="str">
        <f t="shared" si="168"/>
        <v/>
      </c>
      <c r="AZ413" s="9" t="str">
        <f t="shared" si="168"/>
        <v/>
      </c>
      <c r="BA413" s="9" t="str">
        <f t="shared" si="168"/>
        <v/>
      </c>
      <c r="BB413" s="9" t="str">
        <f t="shared" si="168"/>
        <v/>
      </c>
      <c r="BC413" s="9" t="str">
        <f t="shared" si="168"/>
        <v/>
      </c>
      <c r="BD413" s="9" t="str">
        <f t="shared" si="168"/>
        <v/>
      </c>
      <c r="BE413" s="9" t="str">
        <f t="shared" si="169"/>
        <v/>
      </c>
      <c r="BF413" s="9" t="str">
        <f t="shared" si="169"/>
        <v/>
      </c>
      <c r="BG413" s="9" t="str">
        <f t="shared" si="169"/>
        <v/>
      </c>
      <c r="BH413" s="9" t="str">
        <f t="shared" si="169"/>
        <v/>
      </c>
      <c r="BI413" s="9" t="str">
        <f t="shared" si="169"/>
        <v/>
      </c>
      <c r="BJ413" s="9" t="str">
        <f t="shared" si="169"/>
        <v/>
      </c>
      <c r="BK413" s="9" t="str">
        <f t="shared" si="169"/>
        <v/>
      </c>
      <c r="BL413" s="9" t="str">
        <f t="shared" si="169"/>
        <v/>
      </c>
      <c r="BM413" s="9" t="str">
        <f t="shared" si="169"/>
        <v/>
      </c>
      <c r="BN413" s="9" t="str">
        <f t="shared" si="169"/>
        <v/>
      </c>
      <c r="BO413" s="9" t="str">
        <f t="shared" si="170"/>
        <v/>
      </c>
      <c r="BP413" s="9" t="str">
        <f t="shared" si="170"/>
        <v/>
      </c>
      <c r="BQ413" s="9" t="str">
        <f t="shared" si="170"/>
        <v/>
      </c>
      <c r="BR413" s="9" t="str">
        <f t="shared" si="170"/>
        <v/>
      </c>
      <c r="BS413" s="9" t="str">
        <f t="shared" si="170"/>
        <v/>
      </c>
      <c r="BT413" s="9" t="str">
        <f t="shared" si="170"/>
        <v/>
      </c>
      <c r="BU413" s="9" t="str">
        <f t="shared" si="170"/>
        <v/>
      </c>
      <c r="BV413" s="9" t="str">
        <f t="shared" si="170"/>
        <v/>
      </c>
      <c r="BW413" s="9" t="str">
        <f t="shared" si="170"/>
        <v/>
      </c>
      <c r="BX413" s="9" t="str">
        <f t="shared" si="170"/>
        <v/>
      </c>
      <c r="BY413" s="9" t="str">
        <f t="shared" si="170"/>
        <v/>
      </c>
      <c r="BZ413" s="9" t="str">
        <f t="shared" si="170"/>
        <v/>
      </c>
    </row>
    <row r="414" spans="1:78" x14ac:dyDescent="0.25">
      <c r="A414" s="6">
        <v>679</v>
      </c>
      <c r="B414" s="3"/>
      <c r="C414" s="3"/>
      <c r="D414" s="3">
        <v>1</v>
      </c>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v>1</v>
      </c>
      <c r="AH414" s="7">
        <f>SUMPRODUCT(MAX((Table1[post_position])*(Table1[topic_id]=$A414)))</f>
        <v>4</v>
      </c>
      <c r="AI414" s="7" t="str">
        <f>"http://chandoo.org/forums/topic/"&amp;VLOOKUP(A414,'All Topics Data'!$A$2:$C$1243,3,FALSE)</f>
        <v>http://chandoo.org/forums/topic/combining-different-chart-types</v>
      </c>
      <c r="AJ414" s="7" t="str">
        <f>LEFT(VLOOKUP(A414,'All Topics Data'!$A$2:$C$1243,2,FALSE),40)&amp;REPT("…",LEN(VLOOKUP(A414,'All Topics Data'!$A$2:$C$1243,2,FALSE))&gt;40)</f>
        <v>Combining different chart types</v>
      </c>
      <c r="AK414" s="9">
        <f t="shared" si="147"/>
        <v>0</v>
      </c>
      <c r="AL414" s="9">
        <f t="shared" si="171"/>
        <v>0</v>
      </c>
      <c r="AM414" s="9">
        <f t="shared" si="171"/>
        <v>1</v>
      </c>
      <c r="AN414" s="9">
        <f t="shared" si="171"/>
        <v>0</v>
      </c>
      <c r="AO414" s="9" t="str">
        <f t="shared" si="171"/>
        <v/>
      </c>
      <c r="AP414" s="9" t="str">
        <f t="shared" si="171"/>
        <v/>
      </c>
      <c r="AQ414" s="9" t="str">
        <f t="shared" si="171"/>
        <v/>
      </c>
      <c r="AR414" s="9" t="str">
        <f t="shared" si="171"/>
        <v/>
      </c>
      <c r="AS414" s="9" t="str">
        <f t="shared" si="171"/>
        <v/>
      </c>
      <c r="AT414" s="9" t="str">
        <f t="shared" si="171"/>
        <v/>
      </c>
      <c r="AU414" s="9" t="str">
        <f t="shared" si="168"/>
        <v/>
      </c>
      <c r="AV414" s="9" t="str">
        <f t="shared" si="168"/>
        <v/>
      </c>
      <c r="AW414" s="9" t="str">
        <f t="shared" si="168"/>
        <v/>
      </c>
      <c r="AX414" s="9" t="str">
        <f t="shared" si="168"/>
        <v/>
      </c>
      <c r="AY414" s="9" t="str">
        <f t="shared" si="168"/>
        <v/>
      </c>
      <c r="AZ414" s="9" t="str">
        <f t="shared" si="168"/>
        <v/>
      </c>
      <c r="BA414" s="9" t="str">
        <f t="shared" si="168"/>
        <v/>
      </c>
      <c r="BB414" s="9" t="str">
        <f t="shared" si="168"/>
        <v/>
      </c>
      <c r="BC414" s="9" t="str">
        <f t="shared" si="168"/>
        <v/>
      </c>
      <c r="BD414" s="9" t="str">
        <f t="shared" si="168"/>
        <v/>
      </c>
      <c r="BE414" s="9" t="str">
        <f t="shared" si="169"/>
        <v/>
      </c>
      <c r="BF414" s="9" t="str">
        <f t="shared" si="169"/>
        <v/>
      </c>
      <c r="BG414" s="9" t="str">
        <f t="shared" si="169"/>
        <v/>
      </c>
      <c r="BH414" s="9" t="str">
        <f t="shared" si="169"/>
        <v/>
      </c>
      <c r="BI414" s="9" t="str">
        <f t="shared" si="169"/>
        <v/>
      </c>
      <c r="BJ414" s="9" t="str">
        <f t="shared" si="169"/>
        <v/>
      </c>
      <c r="BK414" s="9" t="str">
        <f t="shared" si="169"/>
        <v/>
      </c>
      <c r="BL414" s="9" t="str">
        <f t="shared" si="169"/>
        <v/>
      </c>
      <c r="BM414" s="9" t="str">
        <f t="shared" si="169"/>
        <v/>
      </c>
      <c r="BN414" s="9" t="str">
        <f t="shared" si="169"/>
        <v/>
      </c>
      <c r="BO414" s="9" t="str">
        <f t="shared" si="170"/>
        <v/>
      </c>
      <c r="BP414" s="9" t="str">
        <f t="shared" si="170"/>
        <v/>
      </c>
      <c r="BQ414" s="9" t="str">
        <f t="shared" si="170"/>
        <v/>
      </c>
      <c r="BR414" s="9" t="str">
        <f t="shared" si="170"/>
        <v/>
      </c>
      <c r="BS414" s="9" t="str">
        <f t="shared" si="170"/>
        <v/>
      </c>
      <c r="BT414" s="9" t="str">
        <f t="shared" si="170"/>
        <v/>
      </c>
      <c r="BU414" s="9" t="str">
        <f t="shared" si="170"/>
        <v/>
      </c>
      <c r="BV414" s="9" t="str">
        <f t="shared" si="170"/>
        <v/>
      </c>
      <c r="BW414" s="9" t="str">
        <f t="shared" si="170"/>
        <v/>
      </c>
      <c r="BX414" s="9" t="str">
        <f t="shared" si="170"/>
        <v/>
      </c>
      <c r="BY414" s="9" t="str">
        <f t="shared" si="170"/>
        <v/>
      </c>
      <c r="BZ414" s="9" t="str">
        <f t="shared" si="170"/>
        <v/>
      </c>
    </row>
    <row r="415" spans="1:78" x14ac:dyDescent="0.25">
      <c r="A415" s="6">
        <v>680</v>
      </c>
      <c r="B415" s="3"/>
      <c r="C415" s="3">
        <v>1</v>
      </c>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v>1</v>
      </c>
      <c r="AH415" s="7">
        <f>SUMPRODUCT(MAX((Table1[post_position])*(Table1[topic_id]=$A415)))</f>
        <v>3</v>
      </c>
      <c r="AI415" s="7" t="str">
        <f>"http://chandoo.org/forums/topic/"&amp;VLOOKUP(A415,'All Topics Data'!$A$2:$C$1243,3,FALSE)</f>
        <v>http://chandoo.org/forums/topic/un-select-cell-with-vba</v>
      </c>
      <c r="AJ415" s="7" t="str">
        <f>LEFT(VLOOKUP(A415,'All Topics Data'!$A$2:$C$1243,2,FALSE),40)&amp;REPT("…",LEN(VLOOKUP(A415,'All Topics Data'!$A$2:$C$1243,2,FALSE))&gt;40)</f>
        <v>Un-select Cell with VBA</v>
      </c>
      <c r="AK415" s="9">
        <f t="shared" si="147"/>
        <v>0</v>
      </c>
      <c r="AL415" s="9">
        <f t="shared" si="171"/>
        <v>1</v>
      </c>
      <c r="AM415" s="9">
        <f t="shared" si="171"/>
        <v>0</v>
      </c>
      <c r="AN415" s="9" t="str">
        <f t="shared" si="171"/>
        <v/>
      </c>
      <c r="AO415" s="9" t="str">
        <f t="shared" si="171"/>
        <v/>
      </c>
      <c r="AP415" s="9" t="str">
        <f t="shared" si="171"/>
        <v/>
      </c>
      <c r="AQ415" s="9" t="str">
        <f t="shared" si="171"/>
        <v/>
      </c>
      <c r="AR415" s="9" t="str">
        <f t="shared" si="171"/>
        <v/>
      </c>
      <c r="AS415" s="9" t="str">
        <f t="shared" si="171"/>
        <v/>
      </c>
      <c r="AT415" s="9" t="str">
        <f t="shared" si="171"/>
        <v/>
      </c>
      <c r="AU415" s="9" t="str">
        <f t="shared" si="168"/>
        <v/>
      </c>
      <c r="AV415" s="9" t="str">
        <f t="shared" si="168"/>
        <v/>
      </c>
      <c r="AW415" s="9" t="str">
        <f t="shared" si="168"/>
        <v/>
      </c>
      <c r="AX415" s="9" t="str">
        <f t="shared" si="168"/>
        <v/>
      </c>
      <c r="AY415" s="9" t="str">
        <f t="shared" si="168"/>
        <v/>
      </c>
      <c r="AZ415" s="9" t="str">
        <f t="shared" si="168"/>
        <v/>
      </c>
      <c r="BA415" s="9" t="str">
        <f t="shared" si="168"/>
        <v/>
      </c>
      <c r="BB415" s="9" t="str">
        <f t="shared" si="168"/>
        <v/>
      </c>
      <c r="BC415" s="9" t="str">
        <f t="shared" si="168"/>
        <v/>
      </c>
      <c r="BD415" s="9" t="str">
        <f t="shared" si="168"/>
        <v/>
      </c>
      <c r="BE415" s="9" t="str">
        <f t="shared" si="169"/>
        <v/>
      </c>
      <c r="BF415" s="9" t="str">
        <f t="shared" si="169"/>
        <v/>
      </c>
      <c r="BG415" s="9" t="str">
        <f t="shared" si="169"/>
        <v/>
      </c>
      <c r="BH415" s="9" t="str">
        <f t="shared" si="169"/>
        <v/>
      </c>
      <c r="BI415" s="9" t="str">
        <f t="shared" si="169"/>
        <v/>
      </c>
      <c r="BJ415" s="9" t="str">
        <f t="shared" si="169"/>
        <v/>
      </c>
      <c r="BK415" s="9" t="str">
        <f t="shared" si="169"/>
        <v/>
      </c>
      <c r="BL415" s="9" t="str">
        <f t="shared" si="169"/>
        <v/>
      </c>
      <c r="BM415" s="9" t="str">
        <f t="shared" si="169"/>
        <v/>
      </c>
      <c r="BN415" s="9" t="str">
        <f t="shared" si="169"/>
        <v/>
      </c>
      <c r="BO415" s="9" t="str">
        <f t="shared" si="170"/>
        <v/>
      </c>
      <c r="BP415" s="9" t="str">
        <f t="shared" si="170"/>
        <v/>
      </c>
      <c r="BQ415" s="9" t="str">
        <f t="shared" si="170"/>
        <v/>
      </c>
      <c r="BR415" s="9" t="str">
        <f t="shared" si="170"/>
        <v/>
      </c>
      <c r="BS415" s="9" t="str">
        <f t="shared" si="170"/>
        <v/>
      </c>
      <c r="BT415" s="9" t="str">
        <f t="shared" si="170"/>
        <v/>
      </c>
      <c r="BU415" s="9" t="str">
        <f t="shared" si="170"/>
        <v/>
      </c>
      <c r="BV415" s="9" t="str">
        <f t="shared" si="170"/>
        <v/>
      </c>
      <c r="BW415" s="9" t="str">
        <f t="shared" si="170"/>
        <v/>
      </c>
      <c r="BX415" s="9" t="str">
        <f t="shared" si="170"/>
        <v/>
      </c>
      <c r="BY415" s="9" t="str">
        <f t="shared" si="170"/>
        <v/>
      </c>
      <c r="BZ415" s="9" t="str">
        <f t="shared" si="170"/>
        <v/>
      </c>
    </row>
    <row r="416" spans="1:78" x14ac:dyDescent="0.25">
      <c r="A416" s="6">
        <v>681</v>
      </c>
      <c r="B416" s="3"/>
      <c r="C416" s="3">
        <v>1</v>
      </c>
      <c r="D416" s="3"/>
      <c r="E416" s="3">
        <v>1</v>
      </c>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v>2</v>
      </c>
      <c r="AH416" s="7">
        <f>SUMPRODUCT(MAX((Table1[post_position])*(Table1[topic_id]=$A416)))</f>
        <v>4</v>
      </c>
      <c r="AI416" s="7" t="str">
        <f>"http://chandoo.org/forums/topic/"&amp;VLOOKUP(A416,'All Topics Data'!$A$2:$C$1243,3,FALSE)</f>
        <v>http://chandoo.org/forums/topic/linking-excel-and-web</v>
      </c>
      <c r="AJ416" s="7" t="str">
        <f>LEFT(VLOOKUP(A416,'All Topics Data'!$A$2:$C$1243,2,FALSE),40)&amp;REPT("…",LEN(VLOOKUP(A416,'All Topics Data'!$A$2:$C$1243,2,FALSE))&gt;40)</f>
        <v>linking excel and web</v>
      </c>
      <c r="AK416" s="9">
        <f t="shared" si="147"/>
        <v>0</v>
      </c>
      <c r="AL416" s="9">
        <f t="shared" si="171"/>
        <v>1</v>
      </c>
      <c r="AM416" s="9">
        <f t="shared" si="171"/>
        <v>0</v>
      </c>
      <c r="AN416" s="9">
        <f t="shared" si="171"/>
        <v>1</v>
      </c>
      <c r="AO416" s="9" t="str">
        <f t="shared" si="171"/>
        <v/>
      </c>
      <c r="AP416" s="9" t="str">
        <f t="shared" si="171"/>
        <v/>
      </c>
      <c r="AQ416" s="9" t="str">
        <f t="shared" si="171"/>
        <v/>
      </c>
      <c r="AR416" s="9" t="str">
        <f t="shared" si="171"/>
        <v/>
      </c>
      <c r="AS416" s="9" t="str">
        <f t="shared" si="171"/>
        <v/>
      </c>
      <c r="AT416" s="9" t="str">
        <f t="shared" si="171"/>
        <v/>
      </c>
      <c r="AU416" s="9" t="str">
        <f t="shared" si="168"/>
        <v/>
      </c>
      <c r="AV416" s="9" t="str">
        <f t="shared" si="168"/>
        <v/>
      </c>
      <c r="AW416" s="9" t="str">
        <f t="shared" si="168"/>
        <v/>
      </c>
      <c r="AX416" s="9" t="str">
        <f t="shared" si="168"/>
        <v/>
      </c>
      <c r="AY416" s="9" t="str">
        <f t="shared" si="168"/>
        <v/>
      </c>
      <c r="AZ416" s="9" t="str">
        <f t="shared" si="168"/>
        <v/>
      </c>
      <c r="BA416" s="9" t="str">
        <f t="shared" si="168"/>
        <v/>
      </c>
      <c r="BB416" s="9" t="str">
        <f t="shared" si="168"/>
        <v/>
      </c>
      <c r="BC416" s="9" t="str">
        <f t="shared" si="168"/>
        <v/>
      </c>
      <c r="BD416" s="9" t="str">
        <f t="shared" si="168"/>
        <v/>
      </c>
      <c r="BE416" s="9" t="str">
        <f t="shared" si="169"/>
        <v/>
      </c>
      <c r="BF416" s="9" t="str">
        <f t="shared" si="169"/>
        <v/>
      </c>
      <c r="BG416" s="9" t="str">
        <f t="shared" si="169"/>
        <v/>
      </c>
      <c r="BH416" s="9" t="str">
        <f t="shared" si="169"/>
        <v/>
      </c>
      <c r="BI416" s="9" t="str">
        <f t="shared" si="169"/>
        <v/>
      </c>
      <c r="BJ416" s="9" t="str">
        <f t="shared" si="169"/>
        <v/>
      </c>
      <c r="BK416" s="9" t="str">
        <f t="shared" si="169"/>
        <v/>
      </c>
      <c r="BL416" s="9" t="str">
        <f t="shared" si="169"/>
        <v/>
      </c>
      <c r="BM416" s="9" t="str">
        <f t="shared" si="169"/>
        <v/>
      </c>
      <c r="BN416" s="9" t="str">
        <f t="shared" si="169"/>
        <v/>
      </c>
      <c r="BO416" s="9" t="str">
        <f t="shared" si="170"/>
        <v/>
      </c>
      <c r="BP416" s="9" t="str">
        <f t="shared" si="170"/>
        <v/>
      </c>
      <c r="BQ416" s="9" t="str">
        <f t="shared" si="170"/>
        <v/>
      </c>
      <c r="BR416" s="9" t="str">
        <f t="shared" si="170"/>
        <v/>
      </c>
      <c r="BS416" s="9" t="str">
        <f t="shared" si="170"/>
        <v/>
      </c>
      <c r="BT416" s="9" t="str">
        <f t="shared" si="170"/>
        <v/>
      </c>
      <c r="BU416" s="9" t="str">
        <f t="shared" si="170"/>
        <v/>
      </c>
      <c r="BV416" s="9" t="str">
        <f t="shared" si="170"/>
        <v/>
      </c>
      <c r="BW416" s="9" t="str">
        <f t="shared" si="170"/>
        <v/>
      </c>
      <c r="BX416" s="9" t="str">
        <f t="shared" si="170"/>
        <v/>
      </c>
      <c r="BY416" s="9" t="str">
        <f t="shared" si="170"/>
        <v/>
      </c>
      <c r="BZ416" s="9" t="str">
        <f t="shared" si="170"/>
        <v/>
      </c>
    </row>
    <row r="417" spans="1:78" x14ac:dyDescent="0.25">
      <c r="A417" s="6">
        <v>682</v>
      </c>
      <c r="B417" s="3"/>
      <c r="C417" s="3">
        <v>1</v>
      </c>
      <c r="D417" s="3"/>
      <c r="E417" s="3"/>
      <c r="F417" s="3">
        <v>1</v>
      </c>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v>2</v>
      </c>
      <c r="AH417" s="7">
        <f>SUMPRODUCT(MAX((Table1[post_position])*(Table1[topic_id]=$A417)))</f>
        <v>5</v>
      </c>
      <c r="AI417" s="7" t="str">
        <f>"http://chandoo.org/forums/topic/"&amp;VLOOKUP(A417,'All Topics Data'!$A$2:$C$1243,3,FALSE)</f>
        <v>http://chandoo.org/forums/topic/im-teaching-myself-some-vba-wanna-help</v>
      </c>
      <c r="AJ417" s="7" t="str">
        <f>LEFT(VLOOKUP(A417,'All Topics Data'!$A$2:$C$1243,2,FALSE),40)&amp;REPT("…",LEN(VLOOKUP(A417,'All Topics Data'!$A$2:$C$1243,2,FALSE))&gt;40)</f>
        <v>I&amp;#039;m teaching myself some VBA, wanna…</v>
      </c>
      <c r="AK417" s="9">
        <f t="shared" si="147"/>
        <v>0</v>
      </c>
      <c r="AL417" s="9">
        <f t="shared" si="171"/>
        <v>1</v>
      </c>
      <c r="AM417" s="9">
        <f t="shared" si="171"/>
        <v>0</v>
      </c>
      <c r="AN417" s="9">
        <f t="shared" si="171"/>
        <v>0</v>
      </c>
      <c r="AO417" s="9">
        <f t="shared" si="171"/>
        <v>1</v>
      </c>
      <c r="AP417" s="9" t="str">
        <f t="shared" si="171"/>
        <v/>
      </c>
      <c r="AQ417" s="9" t="str">
        <f t="shared" si="171"/>
        <v/>
      </c>
      <c r="AR417" s="9" t="str">
        <f t="shared" si="171"/>
        <v/>
      </c>
      <c r="AS417" s="9" t="str">
        <f t="shared" si="171"/>
        <v/>
      </c>
      <c r="AT417" s="9" t="str">
        <f t="shared" si="171"/>
        <v/>
      </c>
      <c r="AU417" s="9" t="str">
        <f t="shared" si="168"/>
        <v/>
      </c>
      <c r="AV417" s="9" t="str">
        <f t="shared" si="168"/>
        <v/>
      </c>
      <c r="AW417" s="9" t="str">
        <f t="shared" si="168"/>
        <v/>
      </c>
      <c r="AX417" s="9" t="str">
        <f t="shared" si="168"/>
        <v/>
      </c>
      <c r="AY417" s="9" t="str">
        <f t="shared" si="168"/>
        <v/>
      </c>
      <c r="AZ417" s="9" t="str">
        <f t="shared" si="168"/>
        <v/>
      </c>
      <c r="BA417" s="9" t="str">
        <f t="shared" si="168"/>
        <v/>
      </c>
      <c r="BB417" s="9" t="str">
        <f t="shared" si="168"/>
        <v/>
      </c>
      <c r="BC417" s="9" t="str">
        <f t="shared" si="168"/>
        <v/>
      </c>
      <c r="BD417" s="9" t="str">
        <f t="shared" si="168"/>
        <v/>
      </c>
      <c r="BE417" s="9" t="str">
        <f t="shared" si="169"/>
        <v/>
      </c>
      <c r="BF417" s="9" t="str">
        <f t="shared" si="169"/>
        <v/>
      </c>
      <c r="BG417" s="9" t="str">
        <f t="shared" si="169"/>
        <v/>
      </c>
      <c r="BH417" s="9" t="str">
        <f t="shared" si="169"/>
        <v/>
      </c>
      <c r="BI417" s="9" t="str">
        <f t="shared" si="169"/>
        <v/>
      </c>
      <c r="BJ417" s="9" t="str">
        <f t="shared" si="169"/>
        <v/>
      </c>
      <c r="BK417" s="9" t="str">
        <f t="shared" si="169"/>
        <v/>
      </c>
      <c r="BL417" s="9" t="str">
        <f t="shared" si="169"/>
        <v/>
      </c>
      <c r="BM417" s="9" t="str">
        <f t="shared" si="169"/>
        <v/>
      </c>
      <c r="BN417" s="9" t="str">
        <f t="shared" si="169"/>
        <v/>
      </c>
      <c r="BO417" s="9" t="str">
        <f t="shared" si="170"/>
        <v/>
      </c>
      <c r="BP417" s="9" t="str">
        <f t="shared" si="170"/>
        <v/>
      </c>
      <c r="BQ417" s="9" t="str">
        <f t="shared" si="170"/>
        <v/>
      </c>
      <c r="BR417" s="9" t="str">
        <f t="shared" si="170"/>
        <v/>
      </c>
      <c r="BS417" s="9" t="str">
        <f t="shared" si="170"/>
        <v/>
      </c>
      <c r="BT417" s="9" t="str">
        <f t="shared" si="170"/>
        <v/>
      </c>
      <c r="BU417" s="9" t="str">
        <f t="shared" si="170"/>
        <v/>
      </c>
      <c r="BV417" s="9" t="str">
        <f t="shared" si="170"/>
        <v/>
      </c>
      <c r="BW417" s="9" t="str">
        <f t="shared" si="170"/>
        <v/>
      </c>
      <c r="BX417" s="9" t="str">
        <f t="shared" si="170"/>
        <v/>
      </c>
      <c r="BY417" s="9" t="str">
        <f t="shared" si="170"/>
        <v/>
      </c>
      <c r="BZ417" s="9" t="str">
        <f t="shared" si="170"/>
        <v/>
      </c>
    </row>
    <row r="418" spans="1:78" x14ac:dyDescent="0.25">
      <c r="A418" s="6">
        <v>683</v>
      </c>
      <c r="B418" s="3"/>
      <c r="C418" s="3">
        <v>1</v>
      </c>
      <c r="D418" s="3"/>
      <c r="E418" s="3">
        <v>1</v>
      </c>
      <c r="F418" s="3"/>
      <c r="G418" s="3">
        <v>1</v>
      </c>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v>3</v>
      </c>
      <c r="AH418" s="7">
        <f>SUMPRODUCT(MAX((Table1[post_position])*(Table1[topic_id]=$A418)))</f>
        <v>7</v>
      </c>
      <c r="AI418" s="7" t="str">
        <f>"http://chandoo.org/forums/topic/"&amp;VLOOKUP(A418,'All Topics Data'!$A$2:$C$1243,3,FALSE)</f>
        <v>http://chandoo.org/forums/topic/donutpie-outermiddleinner-circles-excel-chart</v>
      </c>
      <c r="AJ418" s="7" t="str">
        <f>LEFT(VLOOKUP(A418,'All Topics Data'!$A$2:$C$1243,2,FALSE),40)&amp;REPT("…",LEN(VLOOKUP(A418,'All Topics Data'!$A$2:$C$1243,2,FALSE))&gt;40)</f>
        <v>Donut/Pie outer/middle/inner  circles ex…</v>
      </c>
      <c r="AK418" s="9">
        <f t="shared" si="147"/>
        <v>0</v>
      </c>
      <c r="AL418" s="9">
        <f t="shared" si="171"/>
        <v>1</v>
      </c>
      <c r="AM418" s="9">
        <f t="shared" si="171"/>
        <v>0</v>
      </c>
      <c r="AN418" s="9">
        <f t="shared" si="171"/>
        <v>1</v>
      </c>
      <c r="AO418" s="9">
        <f t="shared" si="171"/>
        <v>0</v>
      </c>
      <c r="AP418" s="9">
        <f t="shared" si="171"/>
        <v>1</v>
      </c>
      <c r="AQ418" s="9">
        <f t="shared" si="171"/>
        <v>0</v>
      </c>
      <c r="AR418" s="9" t="str">
        <f t="shared" si="171"/>
        <v/>
      </c>
      <c r="AS418" s="9" t="str">
        <f t="shared" si="171"/>
        <v/>
      </c>
      <c r="AT418" s="9" t="str">
        <f t="shared" si="171"/>
        <v/>
      </c>
      <c r="AU418" s="9" t="str">
        <f t="shared" si="168"/>
        <v/>
      </c>
      <c r="AV418" s="9" t="str">
        <f t="shared" si="168"/>
        <v/>
      </c>
      <c r="AW418" s="9" t="str">
        <f t="shared" si="168"/>
        <v/>
      </c>
      <c r="AX418" s="9" t="str">
        <f t="shared" si="168"/>
        <v/>
      </c>
      <c r="AY418" s="9" t="str">
        <f t="shared" si="168"/>
        <v/>
      </c>
      <c r="AZ418" s="9" t="str">
        <f t="shared" si="168"/>
        <v/>
      </c>
      <c r="BA418" s="9" t="str">
        <f t="shared" si="168"/>
        <v/>
      </c>
      <c r="BB418" s="9" t="str">
        <f t="shared" si="168"/>
        <v/>
      </c>
      <c r="BC418" s="9" t="str">
        <f t="shared" si="168"/>
        <v/>
      </c>
      <c r="BD418" s="9" t="str">
        <f t="shared" si="168"/>
        <v/>
      </c>
      <c r="BE418" s="9" t="str">
        <f t="shared" si="169"/>
        <v/>
      </c>
      <c r="BF418" s="9" t="str">
        <f t="shared" si="169"/>
        <v/>
      </c>
      <c r="BG418" s="9" t="str">
        <f t="shared" si="169"/>
        <v/>
      </c>
      <c r="BH418" s="9" t="str">
        <f t="shared" si="169"/>
        <v/>
      </c>
      <c r="BI418" s="9" t="str">
        <f t="shared" si="169"/>
        <v/>
      </c>
      <c r="BJ418" s="9" t="str">
        <f t="shared" si="169"/>
        <v/>
      </c>
      <c r="BK418" s="9" t="str">
        <f t="shared" si="169"/>
        <v/>
      </c>
      <c r="BL418" s="9" t="str">
        <f t="shared" si="169"/>
        <v/>
      </c>
      <c r="BM418" s="9" t="str">
        <f t="shared" si="169"/>
        <v/>
      </c>
      <c r="BN418" s="9" t="str">
        <f t="shared" si="169"/>
        <v/>
      </c>
      <c r="BO418" s="9" t="str">
        <f t="shared" si="170"/>
        <v/>
      </c>
      <c r="BP418" s="9" t="str">
        <f t="shared" si="170"/>
        <v/>
      </c>
      <c r="BQ418" s="9" t="str">
        <f t="shared" si="170"/>
        <v/>
      </c>
      <c r="BR418" s="9" t="str">
        <f t="shared" si="170"/>
        <v/>
      </c>
      <c r="BS418" s="9" t="str">
        <f t="shared" si="170"/>
        <v/>
      </c>
      <c r="BT418" s="9" t="str">
        <f t="shared" si="170"/>
        <v/>
      </c>
      <c r="BU418" s="9" t="str">
        <f t="shared" si="170"/>
        <v/>
      </c>
      <c r="BV418" s="9" t="str">
        <f t="shared" si="170"/>
        <v/>
      </c>
      <c r="BW418" s="9" t="str">
        <f t="shared" si="170"/>
        <v/>
      </c>
      <c r="BX418" s="9" t="str">
        <f t="shared" si="170"/>
        <v/>
      </c>
      <c r="BY418" s="9" t="str">
        <f t="shared" si="170"/>
        <v/>
      </c>
      <c r="BZ418" s="9" t="str">
        <f t="shared" si="170"/>
        <v/>
      </c>
    </row>
    <row r="419" spans="1:78" x14ac:dyDescent="0.25">
      <c r="A419" s="6">
        <v>684</v>
      </c>
      <c r="B419" s="3"/>
      <c r="C419" s="3">
        <v>1</v>
      </c>
      <c r="D419" s="3"/>
      <c r="E419" s="3">
        <v>1</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v>2</v>
      </c>
      <c r="AH419" s="7">
        <f>SUMPRODUCT(MAX((Table1[post_position])*(Table1[topic_id]=$A419)))</f>
        <v>4</v>
      </c>
      <c r="AI419" s="7" t="str">
        <f>"http://chandoo.org/forums/topic/"&amp;VLOOKUP(A419,'All Topics Data'!$A$2:$C$1243,3,FALSE)</f>
        <v>http://chandoo.org/forums/topic/referencing-a-cells-formula-not-value</v>
      </c>
      <c r="AJ419" s="7" t="str">
        <f>LEFT(VLOOKUP(A419,'All Topics Data'!$A$2:$C$1243,2,FALSE),40)&amp;REPT("…",LEN(VLOOKUP(A419,'All Topics Data'!$A$2:$C$1243,2,FALSE))&gt;40)</f>
        <v>Referencing a Cells Formula not Value</v>
      </c>
      <c r="AK419" s="9">
        <f t="shared" si="147"/>
        <v>0</v>
      </c>
      <c r="AL419" s="9">
        <f t="shared" si="171"/>
        <v>1</v>
      </c>
      <c r="AM419" s="9">
        <f t="shared" si="171"/>
        <v>0</v>
      </c>
      <c r="AN419" s="9">
        <f t="shared" si="171"/>
        <v>1</v>
      </c>
      <c r="AO419" s="9" t="str">
        <f t="shared" si="171"/>
        <v/>
      </c>
      <c r="AP419" s="9" t="str">
        <f t="shared" si="171"/>
        <v/>
      </c>
      <c r="AQ419" s="9" t="str">
        <f t="shared" si="171"/>
        <v/>
      </c>
      <c r="AR419" s="9" t="str">
        <f t="shared" si="171"/>
        <v/>
      </c>
      <c r="AS419" s="9" t="str">
        <f t="shared" si="171"/>
        <v/>
      </c>
      <c r="AT419" s="9" t="str">
        <f t="shared" si="171"/>
        <v/>
      </c>
      <c r="AU419" s="9" t="str">
        <f t="shared" si="168"/>
        <v/>
      </c>
      <c r="AV419" s="9" t="str">
        <f t="shared" si="168"/>
        <v/>
      </c>
      <c r="AW419" s="9" t="str">
        <f t="shared" si="168"/>
        <v/>
      </c>
      <c r="AX419" s="9" t="str">
        <f t="shared" si="168"/>
        <v/>
      </c>
      <c r="AY419" s="9" t="str">
        <f t="shared" si="168"/>
        <v/>
      </c>
      <c r="AZ419" s="9" t="str">
        <f t="shared" si="168"/>
        <v/>
      </c>
      <c r="BA419" s="9" t="str">
        <f t="shared" si="168"/>
        <v/>
      </c>
      <c r="BB419" s="9" t="str">
        <f t="shared" si="168"/>
        <v/>
      </c>
      <c r="BC419" s="9" t="str">
        <f t="shared" si="168"/>
        <v/>
      </c>
      <c r="BD419" s="9" t="str">
        <f t="shared" si="168"/>
        <v/>
      </c>
      <c r="BE419" s="9" t="str">
        <f t="shared" si="169"/>
        <v/>
      </c>
      <c r="BF419" s="9" t="str">
        <f t="shared" si="169"/>
        <v/>
      </c>
      <c r="BG419" s="9" t="str">
        <f t="shared" si="169"/>
        <v/>
      </c>
      <c r="BH419" s="9" t="str">
        <f t="shared" si="169"/>
        <v/>
      </c>
      <c r="BI419" s="9" t="str">
        <f t="shared" si="169"/>
        <v/>
      </c>
      <c r="BJ419" s="9" t="str">
        <f t="shared" si="169"/>
        <v/>
      </c>
      <c r="BK419" s="9" t="str">
        <f t="shared" si="169"/>
        <v/>
      </c>
      <c r="BL419" s="9" t="str">
        <f t="shared" si="169"/>
        <v/>
      </c>
      <c r="BM419" s="9" t="str">
        <f t="shared" si="169"/>
        <v/>
      </c>
      <c r="BN419" s="9" t="str">
        <f t="shared" si="169"/>
        <v/>
      </c>
      <c r="BO419" s="9" t="str">
        <f t="shared" si="170"/>
        <v/>
      </c>
      <c r="BP419" s="9" t="str">
        <f t="shared" si="170"/>
        <v/>
      </c>
      <c r="BQ419" s="9" t="str">
        <f t="shared" si="170"/>
        <v/>
      </c>
      <c r="BR419" s="9" t="str">
        <f t="shared" si="170"/>
        <v/>
      </c>
      <c r="BS419" s="9" t="str">
        <f t="shared" si="170"/>
        <v/>
      </c>
      <c r="BT419" s="9" t="str">
        <f t="shared" si="170"/>
        <v/>
      </c>
      <c r="BU419" s="9" t="str">
        <f t="shared" si="170"/>
        <v/>
      </c>
      <c r="BV419" s="9" t="str">
        <f t="shared" si="170"/>
        <v/>
      </c>
      <c r="BW419" s="9" t="str">
        <f t="shared" si="170"/>
        <v/>
      </c>
      <c r="BX419" s="9" t="str">
        <f t="shared" si="170"/>
        <v/>
      </c>
      <c r="BY419" s="9" t="str">
        <f t="shared" si="170"/>
        <v/>
      </c>
      <c r="BZ419" s="9" t="str">
        <f t="shared" si="170"/>
        <v/>
      </c>
    </row>
    <row r="420" spans="1:78" x14ac:dyDescent="0.25">
      <c r="A420" s="6">
        <v>685</v>
      </c>
      <c r="B420" s="3"/>
      <c r="C420" s="3">
        <v>1</v>
      </c>
      <c r="D420" s="3"/>
      <c r="E420" s="3">
        <v>1</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v>2</v>
      </c>
      <c r="AH420" s="7">
        <f>SUMPRODUCT(MAX((Table1[post_position])*(Table1[topic_id]=$A420)))</f>
        <v>6</v>
      </c>
      <c r="AI420" s="7" t="str">
        <f>"http://chandoo.org/forums/topic/"&amp;VLOOKUP(A420,'All Topics Data'!$A$2:$C$1243,3,FALSE)</f>
        <v>http://chandoo.org/forums/topic/linking-scroll-bars-to-make-a-calculator-like-the-mortgage-calculator</v>
      </c>
      <c r="AJ420" s="7" t="str">
        <f>LEFT(VLOOKUP(A420,'All Topics Data'!$A$2:$C$1243,2,FALSE),40)&amp;REPT("…",LEN(VLOOKUP(A420,'All Topics Data'!$A$2:$C$1243,2,FALSE))&gt;40)</f>
        <v>Linking Scroll bars to make a calculator…</v>
      </c>
      <c r="AK420" s="9">
        <f t="shared" si="147"/>
        <v>0</v>
      </c>
      <c r="AL420" s="9">
        <f t="shared" si="171"/>
        <v>1</v>
      </c>
      <c r="AM420" s="9">
        <f t="shared" si="171"/>
        <v>0</v>
      </c>
      <c r="AN420" s="9">
        <f t="shared" si="171"/>
        <v>1</v>
      </c>
      <c r="AO420" s="9">
        <f t="shared" si="171"/>
        <v>0</v>
      </c>
      <c r="AP420" s="9">
        <f t="shared" si="171"/>
        <v>0</v>
      </c>
      <c r="AQ420" s="9" t="str">
        <f t="shared" si="171"/>
        <v/>
      </c>
      <c r="AR420" s="9" t="str">
        <f t="shared" si="171"/>
        <v/>
      </c>
      <c r="AS420" s="9" t="str">
        <f t="shared" si="171"/>
        <v/>
      </c>
      <c r="AT420" s="9" t="str">
        <f t="shared" si="171"/>
        <v/>
      </c>
      <c r="AU420" s="9" t="str">
        <f t="shared" si="168"/>
        <v/>
      </c>
      <c r="AV420" s="9" t="str">
        <f t="shared" si="168"/>
        <v/>
      </c>
      <c r="AW420" s="9" t="str">
        <f t="shared" si="168"/>
        <v/>
      </c>
      <c r="AX420" s="9" t="str">
        <f t="shared" si="168"/>
        <v/>
      </c>
      <c r="AY420" s="9" t="str">
        <f t="shared" si="168"/>
        <v/>
      </c>
      <c r="AZ420" s="9" t="str">
        <f t="shared" si="168"/>
        <v/>
      </c>
      <c r="BA420" s="9" t="str">
        <f t="shared" si="168"/>
        <v/>
      </c>
      <c r="BB420" s="9" t="str">
        <f t="shared" si="168"/>
        <v/>
      </c>
      <c r="BC420" s="9" t="str">
        <f t="shared" si="168"/>
        <v/>
      </c>
      <c r="BD420" s="9" t="str">
        <f t="shared" si="168"/>
        <v/>
      </c>
      <c r="BE420" s="9" t="str">
        <f t="shared" si="169"/>
        <v/>
      </c>
      <c r="BF420" s="9" t="str">
        <f t="shared" si="169"/>
        <v/>
      </c>
      <c r="BG420" s="9" t="str">
        <f t="shared" si="169"/>
        <v/>
      </c>
      <c r="BH420" s="9" t="str">
        <f t="shared" si="169"/>
        <v/>
      </c>
      <c r="BI420" s="9" t="str">
        <f t="shared" si="169"/>
        <v/>
      </c>
      <c r="BJ420" s="9" t="str">
        <f t="shared" si="169"/>
        <v/>
      </c>
      <c r="BK420" s="9" t="str">
        <f t="shared" si="169"/>
        <v/>
      </c>
      <c r="BL420" s="9" t="str">
        <f t="shared" si="169"/>
        <v/>
      </c>
      <c r="BM420" s="9" t="str">
        <f t="shared" si="169"/>
        <v/>
      </c>
      <c r="BN420" s="9" t="str">
        <f t="shared" si="169"/>
        <v/>
      </c>
      <c r="BO420" s="9" t="str">
        <f t="shared" si="170"/>
        <v/>
      </c>
      <c r="BP420" s="9" t="str">
        <f t="shared" si="170"/>
        <v/>
      </c>
      <c r="BQ420" s="9" t="str">
        <f t="shared" si="170"/>
        <v/>
      </c>
      <c r="BR420" s="9" t="str">
        <f t="shared" si="170"/>
        <v/>
      </c>
      <c r="BS420" s="9" t="str">
        <f t="shared" si="170"/>
        <v/>
      </c>
      <c r="BT420" s="9" t="str">
        <f t="shared" si="170"/>
        <v/>
      </c>
      <c r="BU420" s="9" t="str">
        <f t="shared" si="170"/>
        <v/>
      </c>
      <c r="BV420" s="9" t="str">
        <f t="shared" si="170"/>
        <v/>
      </c>
      <c r="BW420" s="9" t="str">
        <f t="shared" si="170"/>
        <v/>
      </c>
      <c r="BX420" s="9" t="str">
        <f t="shared" si="170"/>
        <v/>
      </c>
      <c r="BY420" s="9" t="str">
        <f t="shared" si="170"/>
        <v/>
      </c>
      <c r="BZ420" s="9" t="str">
        <f t="shared" si="170"/>
        <v/>
      </c>
    </row>
    <row r="421" spans="1:78" x14ac:dyDescent="0.25">
      <c r="A421" s="6">
        <v>686</v>
      </c>
      <c r="B421" s="3"/>
      <c r="C421" s="3">
        <v>1</v>
      </c>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v>1</v>
      </c>
      <c r="AH421" s="7">
        <f>SUMPRODUCT(MAX((Table1[post_position])*(Table1[topic_id]=$A421)))</f>
        <v>3</v>
      </c>
      <c r="AI421" s="7" t="str">
        <f>"http://chandoo.org/forums/topic/"&amp;VLOOKUP(A421,'All Topics Data'!$A$2:$C$1243,3,FALSE)</f>
        <v>http://chandoo.org/forums/topic/how-to-count-number-of-times-different-data-listed</v>
      </c>
      <c r="AJ421" s="7" t="str">
        <f>LEFT(VLOOKUP(A421,'All Topics Data'!$A$2:$C$1243,2,FALSE),40)&amp;REPT("…",LEN(VLOOKUP(A421,'All Topics Data'!$A$2:$C$1243,2,FALSE))&gt;40)</f>
        <v>How to Count number of times different d…</v>
      </c>
      <c r="AK421" s="9">
        <f t="shared" ref="AK421:AK484" si="172">IF(AK$4&lt;=$AH421,IFERROR(GETPIVOTDATA("Hui Reply?",$A$4,"topic_id",$A421,"post_position",AK$4),0),"")</f>
        <v>0</v>
      </c>
      <c r="AL421" s="9">
        <f t="shared" si="171"/>
        <v>1</v>
      </c>
      <c r="AM421" s="9">
        <f t="shared" si="171"/>
        <v>0</v>
      </c>
      <c r="AN421" s="9" t="str">
        <f t="shared" si="171"/>
        <v/>
      </c>
      <c r="AO421" s="9" t="str">
        <f t="shared" si="171"/>
        <v/>
      </c>
      <c r="AP421" s="9" t="str">
        <f t="shared" si="171"/>
        <v/>
      </c>
      <c r="AQ421" s="9" t="str">
        <f t="shared" si="171"/>
        <v/>
      </c>
      <c r="AR421" s="9" t="str">
        <f t="shared" si="171"/>
        <v/>
      </c>
      <c r="AS421" s="9" t="str">
        <f t="shared" si="171"/>
        <v/>
      </c>
      <c r="AT421" s="9" t="str">
        <f t="shared" si="171"/>
        <v/>
      </c>
      <c r="AU421" s="9" t="str">
        <f t="shared" si="168"/>
        <v/>
      </c>
      <c r="AV421" s="9" t="str">
        <f t="shared" si="168"/>
        <v/>
      </c>
      <c r="AW421" s="9" t="str">
        <f t="shared" si="168"/>
        <v/>
      </c>
      <c r="AX421" s="9" t="str">
        <f t="shared" si="168"/>
        <v/>
      </c>
      <c r="AY421" s="9" t="str">
        <f t="shared" si="168"/>
        <v/>
      </c>
      <c r="AZ421" s="9" t="str">
        <f t="shared" si="168"/>
        <v/>
      </c>
      <c r="BA421" s="9" t="str">
        <f t="shared" si="168"/>
        <v/>
      </c>
      <c r="BB421" s="9" t="str">
        <f t="shared" si="168"/>
        <v/>
      </c>
      <c r="BC421" s="9" t="str">
        <f t="shared" si="168"/>
        <v/>
      </c>
      <c r="BD421" s="9" t="str">
        <f t="shared" si="168"/>
        <v/>
      </c>
      <c r="BE421" s="9" t="str">
        <f t="shared" si="169"/>
        <v/>
      </c>
      <c r="BF421" s="9" t="str">
        <f t="shared" si="169"/>
        <v/>
      </c>
      <c r="BG421" s="9" t="str">
        <f t="shared" si="169"/>
        <v/>
      </c>
      <c r="BH421" s="9" t="str">
        <f t="shared" si="169"/>
        <v/>
      </c>
      <c r="BI421" s="9" t="str">
        <f t="shared" si="169"/>
        <v/>
      </c>
      <c r="BJ421" s="9" t="str">
        <f t="shared" si="169"/>
        <v/>
      </c>
      <c r="BK421" s="9" t="str">
        <f t="shared" si="169"/>
        <v/>
      </c>
      <c r="BL421" s="9" t="str">
        <f t="shared" si="169"/>
        <v/>
      </c>
      <c r="BM421" s="9" t="str">
        <f t="shared" si="169"/>
        <v/>
      </c>
      <c r="BN421" s="9" t="str">
        <f t="shared" si="169"/>
        <v/>
      </c>
      <c r="BO421" s="9" t="str">
        <f t="shared" si="170"/>
        <v/>
      </c>
      <c r="BP421" s="9" t="str">
        <f t="shared" si="170"/>
        <v/>
      </c>
      <c r="BQ421" s="9" t="str">
        <f t="shared" si="170"/>
        <v/>
      </c>
      <c r="BR421" s="9" t="str">
        <f t="shared" si="170"/>
        <v/>
      </c>
      <c r="BS421" s="9" t="str">
        <f t="shared" si="170"/>
        <v/>
      </c>
      <c r="BT421" s="9" t="str">
        <f t="shared" si="170"/>
        <v/>
      </c>
      <c r="BU421" s="9" t="str">
        <f t="shared" si="170"/>
        <v/>
      </c>
      <c r="BV421" s="9" t="str">
        <f t="shared" si="170"/>
        <v/>
      </c>
      <c r="BW421" s="9" t="str">
        <f t="shared" si="170"/>
        <v/>
      </c>
      <c r="BX421" s="9" t="str">
        <f t="shared" si="170"/>
        <v/>
      </c>
      <c r="BY421" s="9" t="str">
        <f t="shared" si="170"/>
        <v/>
      </c>
      <c r="BZ421" s="9" t="str">
        <f t="shared" si="170"/>
        <v/>
      </c>
    </row>
    <row r="422" spans="1:78" x14ac:dyDescent="0.25">
      <c r="A422" s="6">
        <v>688</v>
      </c>
      <c r="B422" s="3"/>
      <c r="C422" s="3"/>
      <c r="D422" s="3"/>
      <c r="E422" s="3"/>
      <c r="F422" s="3">
        <v>1</v>
      </c>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v>1</v>
      </c>
      <c r="AH422" s="7">
        <f>SUMPRODUCT(MAX((Table1[post_position])*(Table1[topic_id]=$A422)))</f>
        <v>6</v>
      </c>
      <c r="AI422" s="7" t="str">
        <f>"http://chandoo.org/forums/topic/"&amp;VLOOKUP(A422,'All Topics Data'!$A$2:$C$1243,3,FALSE)</f>
        <v>http://chandoo.org/forums/topic/excel-beginner-how-to-create-a-simple-elegant-chart</v>
      </c>
      <c r="AJ422" s="7" t="str">
        <f>LEFT(VLOOKUP(A422,'All Topics Data'!$A$2:$C$1243,2,FALSE),40)&amp;REPT("…",LEN(VLOOKUP(A422,'All Topics Data'!$A$2:$C$1243,2,FALSE))&gt;40)</f>
        <v>Excel Beginner - How to create a simple …</v>
      </c>
      <c r="AK422" s="9">
        <f t="shared" si="172"/>
        <v>0</v>
      </c>
      <c r="AL422" s="9">
        <f t="shared" si="171"/>
        <v>0</v>
      </c>
      <c r="AM422" s="9">
        <f t="shared" si="171"/>
        <v>0</v>
      </c>
      <c r="AN422" s="9">
        <f t="shared" si="171"/>
        <v>0</v>
      </c>
      <c r="AO422" s="9">
        <f t="shared" si="171"/>
        <v>1</v>
      </c>
      <c r="AP422" s="9">
        <f t="shared" si="171"/>
        <v>0</v>
      </c>
      <c r="AQ422" s="9" t="str">
        <f t="shared" si="171"/>
        <v/>
      </c>
      <c r="AR422" s="9" t="str">
        <f t="shared" si="171"/>
        <v/>
      </c>
      <c r="AS422" s="9" t="str">
        <f t="shared" si="171"/>
        <v/>
      </c>
      <c r="AT422" s="9" t="str">
        <f t="shared" si="171"/>
        <v/>
      </c>
      <c r="AU422" s="9" t="str">
        <f t="shared" ref="AU422:BD431" si="173">IF(AU$4&lt;=$AH422,IFERROR(GETPIVOTDATA("Hui Reply?",$A$4,"topic_id",$A422,"post_position",AU$4),0),"")</f>
        <v/>
      </c>
      <c r="AV422" s="9" t="str">
        <f t="shared" si="173"/>
        <v/>
      </c>
      <c r="AW422" s="9" t="str">
        <f t="shared" si="173"/>
        <v/>
      </c>
      <c r="AX422" s="9" t="str">
        <f t="shared" si="173"/>
        <v/>
      </c>
      <c r="AY422" s="9" t="str">
        <f t="shared" si="173"/>
        <v/>
      </c>
      <c r="AZ422" s="9" t="str">
        <f t="shared" si="173"/>
        <v/>
      </c>
      <c r="BA422" s="9" t="str">
        <f t="shared" si="173"/>
        <v/>
      </c>
      <c r="BB422" s="9" t="str">
        <f t="shared" si="173"/>
        <v/>
      </c>
      <c r="BC422" s="9" t="str">
        <f t="shared" si="173"/>
        <v/>
      </c>
      <c r="BD422" s="9" t="str">
        <f t="shared" si="173"/>
        <v/>
      </c>
      <c r="BE422" s="9" t="str">
        <f t="shared" ref="BE422:BN431" si="174">IF(BE$4&lt;=$AH422,IFERROR(GETPIVOTDATA("Hui Reply?",$A$4,"topic_id",$A422,"post_position",BE$4),0),"")</f>
        <v/>
      </c>
      <c r="BF422" s="9" t="str">
        <f t="shared" si="174"/>
        <v/>
      </c>
      <c r="BG422" s="9" t="str">
        <f t="shared" si="174"/>
        <v/>
      </c>
      <c r="BH422" s="9" t="str">
        <f t="shared" si="174"/>
        <v/>
      </c>
      <c r="BI422" s="9" t="str">
        <f t="shared" si="174"/>
        <v/>
      </c>
      <c r="BJ422" s="9" t="str">
        <f t="shared" si="174"/>
        <v/>
      </c>
      <c r="BK422" s="9" t="str">
        <f t="shared" si="174"/>
        <v/>
      </c>
      <c r="BL422" s="9" t="str">
        <f t="shared" si="174"/>
        <v/>
      </c>
      <c r="BM422" s="9" t="str">
        <f t="shared" si="174"/>
        <v/>
      </c>
      <c r="BN422" s="9" t="str">
        <f t="shared" si="174"/>
        <v/>
      </c>
      <c r="BO422" s="9" t="str">
        <f t="shared" ref="BO422:BZ431" si="175">IF(BO$4&lt;=$AH422,IFERROR(GETPIVOTDATA("Hui Reply?",$A$4,"topic_id",$A422,"post_position",BO$4),0),"")</f>
        <v/>
      </c>
      <c r="BP422" s="9" t="str">
        <f t="shared" si="175"/>
        <v/>
      </c>
      <c r="BQ422" s="9" t="str">
        <f t="shared" si="175"/>
        <v/>
      </c>
      <c r="BR422" s="9" t="str">
        <f t="shared" si="175"/>
        <v/>
      </c>
      <c r="BS422" s="9" t="str">
        <f t="shared" si="175"/>
        <v/>
      </c>
      <c r="BT422" s="9" t="str">
        <f t="shared" si="175"/>
        <v/>
      </c>
      <c r="BU422" s="9" t="str">
        <f t="shared" si="175"/>
        <v/>
      </c>
      <c r="BV422" s="9" t="str">
        <f t="shared" si="175"/>
        <v/>
      </c>
      <c r="BW422" s="9" t="str">
        <f t="shared" si="175"/>
        <v/>
      </c>
      <c r="BX422" s="9" t="str">
        <f t="shared" si="175"/>
        <v/>
      </c>
      <c r="BY422" s="9" t="str">
        <f t="shared" si="175"/>
        <v/>
      </c>
      <c r="BZ422" s="9" t="str">
        <f t="shared" si="175"/>
        <v/>
      </c>
    </row>
    <row r="423" spans="1:78" x14ac:dyDescent="0.25">
      <c r="A423" s="6">
        <v>689</v>
      </c>
      <c r="B423" s="3"/>
      <c r="C423" s="3">
        <v>1</v>
      </c>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v>1</v>
      </c>
      <c r="AH423" s="7">
        <f>SUMPRODUCT(MAX((Table1[post_position])*(Table1[topic_id]=$A423)))</f>
        <v>3</v>
      </c>
      <c r="AI423" s="7" t="str">
        <f>"http://chandoo.org/forums/topic/"&amp;VLOOKUP(A423,'All Topics Data'!$A$2:$C$1243,3,FALSE)</f>
        <v>http://chandoo.org/forums/topic/font-chance-to-cell-contaning-the-udf</v>
      </c>
      <c r="AJ423" s="7" t="str">
        <f>LEFT(VLOOKUP(A423,'All Topics Data'!$A$2:$C$1243,2,FALSE),40)&amp;REPT("…",LEN(VLOOKUP(A423,'All Topics Data'!$A$2:$C$1243,2,FALSE))&gt;40)</f>
        <v>Font Chance to Cell Contaning the UDF</v>
      </c>
      <c r="AK423" s="9">
        <f t="shared" si="172"/>
        <v>0</v>
      </c>
      <c r="AL423" s="9">
        <f t="shared" ref="AL423:AT432" si="176">IF(AL$4&lt;=$AH423,IFERROR(GETPIVOTDATA("Hui Reply?",$A$4,"topic_id",$A423,"post_position",AL$4),0),"")</f>
        <v>1</v>
      </c>
      <c r="AM423" s="9">
        <f t="shared" si="176"/>
        <v>0</v>
      </c>
      <c r="AN423" s="9" t="str">
        <f t="shared" si="176"/>
        <v/>
      </c>
      <c r="AO423" s="9" t="str">
        <f t="shared" si="176"/>
        <v/>
      </c>
      <c r="AP423" s="9" t="str">
        <f t="shared" si="176"/>
        <v/>
      </c>
      <c r="AQ423" s="9" t="str">
        <f t="shared" si="176"/>
        <v/>
      </c>
      <c r="AR423" s="9" t="str">
        <f t="shared" si="176"/>
        <v/>
      </c>
      <c r="AS423" s="9" t="str">
        <f t="shared" si="176"/>
        <v/>
      </c>
      <c r="AT423" s="9" t="str">
        <f t="shared" si="176"/>
        <v/>
      </c>
      <c r="AU423" s="9" t="str">
        <f t="shared" si="173"/>
        <v/>
      </c>
      <c r="AV423" s="9" t="str">
        <f t="shared" si="173"/>
        <v/>
      </c>
      <c r="AW423" s="9" t="str">
        <f t="shared" si="173"/>
        <v/>
      </c>
      <c r="AX423" s="9" t="str">
        <f t="shared" si="173"/>
        <v/>
      </c>
      <c r="AY423" s="9" t="str">
        <f t="shared" si="173"/>
        <v/>
      </c>
      <c r="AZ423" s="9" t="str">
        <f t="shared" si="173"/>
        <v/>
      </c>
      <c r="BA423" s="9" t="str">
        <f t="shared" si="173"/>
        <v/>
      </c>
      <c r="BB423" s="9" t="str">
        <f t="shared" si="173"/>
        <v/>
      </c>
      <c r="BC423" s="9" t="str">
        <f t="shared" si="173"/>
        <v/>
      </c>
      <c r="BD423" s="9" t="str">
        <f t="shared" si="173"/>
        <v/>
      </c>
      <c r="BE423" s="9" t="str">
        <f t="shared" si="174"/>
        <v/>
      </c>
      <c r="BF423" s="9" t="str">
        <f t="shared" si="174"/>
        <v/>
      </c>
      <c r="BG423" s="9" t="str">
        <f t="shared" si="174"/>
        <v/>
      </c>
      <c r="BH423" s="9" t="str">
        <f t="shared" si="174"/>
        <v/>
      </c>
      <c r="BI423" s="9" t="str">
        <f t="shared" si="174"/>
        <v/>
      </c>
      <c r="BJ423" s="9" t="str">
        <f t="shared" si="174"/>
        <v/>
      </c>
      <c r="BK423" s="9" t="str">
        <f t="shared" si="174"/>
        <v/>
      </c>
      <c r="BL423" s="9" t="str">
        <f t="shared" si="174"/>
        <v/>
      </c>
      <c r="BM423" s="9" t="str">
        <f t="shared" si="174"/>
        <v/>
      </c>
      <c r="BN423" s="9" t="str">
        <f t="shared" si="174"/>
        <v/>
      </c>
      <c r="BO423" s="9" t="str">
        <f t="shared" si="175"/>
        <v/>
      </c>
      <c r="BP423" s="9" t="str">
        <f t="shared" si="175"/>
        <v/>
      </c>
      <c r="BQ423" s="9" t="str">
        <f t="shared" si="175"/>
        <v/>
      </c>
      <c r="BR423" s="9" t="str">
        <f t="shared" si="175"/>
        <v/>
      </c>
      <c r="BS423" s="9" t="str">
        <f t="shared" si="175"/>
        <v/>
      </c>
      <c r="BT423" s="9" t="str">
        <f t="shared" si="175"/>
        <v/>
      </c>
      <c r="BU423" s="9" t="str">
        <f t="shared" si="175"/>
        <v/>
      </c>
      <c r="BV423" s="9" t="str">
        <f t="shared" si="175"/>
        <v/>
      </c>
      <c r="BW423" s="9" t="str">
        <f t="shared" si="175"/>
        <v/>
      </c>
      <c r="BX423" s="9" t="str">
        <f t="shared" si="175"/>
        <v/>
      </c>
      <c r="BY423" s="9" t="str">
        <f t="shared" si="175"/>
        <v/>
      </c>
      <c r="BZ423" s="9" t="str">
        <f t="shared" si="175"/>
        <v/>
      </c>
    </row>
    <row r="424" spans="1:78" x14ac:dyDescent="0.25">
      <c r="A424" s="6">
        <v>691</v>
      </c>
      <c r="B424" s="3"/>
      <c r="C424" s="3">
        <v>1</v>
      </c>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v>1</v>
      </c>
      <c r="AH424" s="7">
        <f>SUMPRODUCT(MAX((Table1[post_position])*(Table1[topic_id]=$A424)))</f>
        <v>3</v>
      </c>
      <c r="AI424" s="7" t="str">
        <f>"http://chandoo.org/forums/topic/"&amp;VLOOKUP(A424,'All Topics Data'!$A$2:$C$1243,3,FALSE)</f>
        <v>http://chandoo.org/forums/topic/is-this-a-lookup-related-doubt</v>
      </c>
      <c r="AJ424" s="7" t="str">
        <f>LEFT(VLOOKUP(A424,'All Topics Data'!$A$2:$C$1243,2,FALSE),40)&amp;REPT("…",LEN(VLOOKUP(A424,'All Topics Data'!$A$2:$C$1243,2,FALSE))&gt;40)</f>
        <v>is this a LOOKUP related doubt?</v>
      </c>
      <c r="AK424" s="9">
        <f t="shared" si="172"/>
        <v>0</v>
      </c>
      <c r="AL424" s="9">
        <f t="shared" si="176"/>
        <v>1</v>
      </c>
      <c r="AM424" s="9">
        <f t="shared" si="176"/>
        <v>0</v>
      </c>
      <c r="AN424" s="9" t="str">
        <f t="shared" si="176"/>
        <v/>
      </c>
      <c r="AO424" s="9" t="str">
        <f t="shared" si="176"/>
        <v/>
      </c>
      <c r="AP424" s="9" t="str">
        <f t="shared" si="176"/>
        <v/>
      </c>
      <c r="AQ424" s="9" t="str">
        <f t="shared" si="176"/>
        <v/>
      </c>
      <c r="AR424" s="9" t="str">
        <f t="shared" si="176"/>
        <v/>
      </c>
      <c r="AS424" s="9" t="str">
        <f t="shared" si="176"/>
        <v/>
      </c>
      <c r="AT424" s="9" t="str">
        <f t="shared" si="176"/>
        <v/>
      </c>
      <c r="AU424" s="9" t="str">
        <f t="shared" si="173"/>
        <v/>
      </c>
      <c r="AV424" s="9" t="str">
        <f t="shared" si="173"/>
        <v/>
      </c>
      <c r="AW424" s="9" t="str">
        <f t="shared" si="173"/>
        <v/>
      </c>
      <c r="AX424" s="9" t="str">
        <f t="shared" si="173"/>
        <v/>
      </c>
      <c r="AY424" s="9" t="str">
        <f t="shared" si="173"/>
        <v/>
      </c>
      <c r="AZ424" s="9" t="str">
        <f t="shared" si="173"/>
        <v/>
      </c>
      <c r="BA424" s="9" t="str">
        <f t="shared" si="173"/>
        <v/>
      </c>
      <c r="BB424" s="9" t="str">
        <f t="shared" si="173"/>
        <v/>
      </c>
      <c r="BC424" s="9" t="str">
        <f t="shared" si="173"/>
        <v/>
      </c>
      <c r="BD424" s="9" t="str">
        <f t="shared" si="173"/>
        <v/>
      </c>
      <c r="BE424" s="9" t="str">
        <f t="shared" si="174"/>
        <v/>
      </c>
      <c r="BF424" s="9" t="str">
        <f t="shared" si="174"/>
        <v/>
      </c>
      <c r="BG424" s="9" t="str">
        <f t="shared" si="174"/>
        <v/>
      </c>
      <c r="BH424" s="9" t="str">
        <f t="shared" si="174"/>
        <v/>
      </c>
      <c r="BI424" s="9" t="str">
        <f t="shared" si="174"/>
        <v/>
      </c>
      <c r="BJ424" s="9" t="str">
        <f t="shared" si="174"/>
        <v/>
      </c>
      <c r="BK424" s="9" t="str">
        <f t="shared" si="174"/>
        <v/>
      </c>
      <c r="BL424" s="9" t="str">
        <f t="shared" si="174"/>
        <v/>
      </c>
      <c r="BM424" s="9" t="str">
        <f t="shared" si="174"/>
        <v/>
      </c>
      <c r="BN424" s="9" t="str">
        <f t="shared" si="174"/>
        <v/>
      </c>
      <c r="BO424" s="9" t="str">
        <f t="shared" si="175"/>
        <v/>
      </c>
      <c r="BP424" s="9" t="str">
        <f t="shared" si="175"/>
        <v/>
      </c>
      <c r="BQ424" s="9" t="str">
        <f t="shared" si="175"/>
        <v/>
      </c>
      <c r="BR424" s="9" t="str">
        <f t="shared" si="175"/>
        <v/>
      </c>
      <c r="BS424" s="9" t="str">
        <f t="shared" si="175"/>
        <v/>
      </c>
      <c r="BT424" s="9" t="str">
        <f t="shared" si="175"/>
        <v/>
      </c>
      <c r="BU424" s="9" t="str">
        <f t="shared" si="175"/>
        <v/>
      </c>
      <c r="BV424" s="9" t="str">
        <f t="shared" si="175"/>
        <v/>
      </c>
      <c r="BW424" s="9" t="str">
        <f t="shared" si="175"/>
        <v/>
      </c>
      <c r="BX424" s="9" t="str">
        <f t="shared" si="175"/>
        <v/>
      </c>
      <c r="BY424" s="9" t="str">
        <f t="shared" si="175"/>
        <v/>
      </c>
      <c r="BZ424" s="9" t="str">
        <f t="shared" si="175"/>
        <v/>
      </c>
    </row>
    <row r="425" spans="1:78" x14ac:dyDescent="0.25">
      <c r="A425" s="6">
        <v>692</v>
      </c>
      <c r="B425" s="3"/>
      <c r="C425" s="3">
        <v>1</v>
      </c>
      <c r="D425" s="3"/>
      <c r="E425" s="3">
        <v>1</v>
      </c>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v>2</v>
      </c>
      <c r="AH425" s="7">
        <f>SUMPRODUCT(MAX((Table1[post_position])*(Table1[topic_id]=$A425)))</f>
        <v>6</v>
      </c>
      <c r="AI425" s="7" t="str">
        <f>"http://chandoo.org/forums/topic/"&amp;VLOOKUP(A425,'All Topics Data'!$A$2:$C$1243,3,FALSE)</f>
        <v>http://chandoo.org/forums/topic/duct-tape-bullet-chart-duct-tape-bullet-chart</v>
      </c>
      <c r="AJ425" s="7" t="str">
        <f>LEFT(VLOOKUP(A425,'All Topics Data'!$A$2:$C$1243,2,FALSE),40)&amp;REPT("…",LEN(VLOOKUP(A425,'All Topics Data'!$A$2:$C$1243,2,FALSE))&gt;40)</f>
        <v>Duct tape bullet chart?  Duct tape bulle…</v>
      </c>
      <c r="AK425" s="9">
        <f t="shared" si="172"/>
        <v>0</v>
      </c>
      <c r="AL425" s="9">
        <f t="shared" si="176"/>
        <v>1</v>
      </c>
      <c r="AM425" s="9">
        <f t="shared" si="176"/>
        <v>0</v>
      </c>
      <c r="AN425" s="9">
        <f t="shared" si="176"/>
        <v>1</v>
      </c>
      <c r="AO425" s="9">
        <f t="shared" si="176"/>
        <v>0</v>
      </c>
      <c r="AP425" s="9">
        <f t="shared" si="176"/>
        <v>0</v>
      </c>
      <c r="AQ425" s="9" t="str">
        <f t="shared" si="176"/>
        <v/>
      </c>
      <c r="AR425" s="9" t="str">
        <f t="shared" si="176"/>
        <v/>
      </c>
      <c r="AS425" s="9" t="str">
        <f t="shared" si="176"/>
        <v/>
      </c>
      <c r="AT425" s="9" t="str">
        <f t="shared" si="176"/>
        <v/>
      </c>
      <c r="AU425" s="9" t="str">
        <f t="shared" si="173"/>
        <v/>
      </c>
      <c r="AV425" s="9" t="str">
        <f t="shared" si="173"/>
        <v/>
      </c>
      <c r="AW425" s="9" t="str">
        <f t="shared" si="173"/>
        <v/>
      </c>
      <c r="AX425" s="9" t="str">
        <f t="shared" si="173"/>
        <v/>
      </c>
      <c r="AY425" s="9" t="str">
        <f t="shared" si="173"/>
        <v/>
      </c>
      <c r="AZ425" s="9" t="str">
        <f t="shared" si="173"/>
        <v/>
      </c>
      <c r="BA425" s="9" t="str">
        <f t="shared" si="173"/>
        <v/>
      </c>
      <c r="BB425" s="9" t="str">
        <f t="shared" si="173"/>
        <v/>
      </c>
      <c r="BC425" s="9" t="str">
        <f t="shared" si="173"/>
        <v/>
      </c>
      <c r="BD425" s="9" t="str">
        <f t="shared" si="173"/>
        <v/>
      </c>
      <c r="BE425" s="9" t="str">
        <f t="shared" si="174"/>
        <v/>
      </c>
      <c r="BF425" s="9" t="str">
        <f t="shared" si="174"/>
        <v/>
      </c>
      <c r="BG425" s="9" t="str">
        <f t="shared" si="174"/>
        <v/>
      </c>
      <c r="BH425" s="9" t="str">
        <f t="shared" si="174"/>
        <v/>
      </c>
      <c r="BI425" s="9" t="str">
        <f t="shared" si="174"/>
        <v/>
      </c>
      <c r="BJ425" s="9" t="str">
        <f t="shared" si="174"/>
        <v/>
      </c>
      <c r="BK425" s="9" t="str">
        <f t="shared" si="174"/>
        <v/>
      </c>
      <c r="BL425" s="9" t="str">
        <f t="shared" si="174"/>
        <v/>
      </c>
      <c r="BM425" s="9" t="str">
        <f t="shared" si="174"/>
        <v/>
      </c>
      <c r="BN425" s="9" t="str">
        <f t="shared" si="174"/>
        <v/>
      </c>
      <c r="BO425" s="9" t="str">
        <f t="shared" si="175"/>
        <v/>
      </c>
      <c r="BP425" s="9" t="str">
        <f t="shared" si="175"/>
        <v/>
      </c>
      <c r="BQ425" s="9" t="str">
        <f t="shared" si="175"/>
        <v/>
      </c>
      <c r="BR425" s="9" t="str">
        <f t="shared" si="175"/>
        <v/>
      </c>
      <c r="BS425" s="9" t="str">
        <f t="shared" si="175"/>
        <v/>
      </c>
      <c r="BT425" s="9" t="str">
        <f t="shared" si="175"/>
        <v/>
      </c>
      <c r="BU425" s="9" t="str">
        <f t="shared" si="175"/>
        <v/>
      </c>
      <c r="BV425" s="9" t="str">
        <f t="shared" si="175"/>
        <v/>
      </c>
      <c r="BW425" s="9" t="str">
        <f t="shared" si="175"/>
        <v/>
      </c>
      <c r="BX425" s="9" t="str">
        <f t="shared" si="175"/>
        <v/>
      </c>
      <c r="BY425" s="9" t="str">
        <f t="shared" si="175"/>
        <v/>
      </c>
      <c r="BZ425" s="9" t="str">
        <f t="shared" si="175"/>
        <v/>
      </c>
    </row>
    <row r="426" spans="1:78" x14ac:dyDescent="0.25">
      <c r="A426" s="6">
        <v>694</v>
      </c>
      <c r="B426" s="3"/>
      <c r="C426" s="3">
        <v>1</v>
      </c>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v>1</v>
      </c>
      <c r="AH426" s="7">
        <f>SUMPRODUCT(MAX((Table1[post_position])*(Table1[topic_id]=$A426)))</f>
        <v>3</v>
      </c>
      <c r="AI426" s="7" t="str">
        <f>"http://chandoo.org/forums/topic/"&amp;VLOOKUP(A426,'All Topics Data'!$A$2:$C$1243,3,FALSE)</f>
        <v>http://chandoo.org/forums/topic/historical-volatility-hv</v>
      </c>
      <c r="AJ426" s="7" t="str">
        <f>LEFT(VLOOKUP(A426,'All Topics Data'!$A$2:$C$1243,2,FALSE),40)&amp;REPT("…",LEN(VLOOKUP(A426,'All Topics Data'!$A$2:$C$1243,2,FALSE))&gt;40)</f>
        <v>Historical Volatility (HV)</v>
      </c>
      <c r="AK426" s="9">
        <f t="shared" si="172"/>
        <v>0</v>
      </c>
      <c r="AL426" s="9">
        <f t="shared" si="176"/>
        <v>1</v>
      </c>
      <c r="AM426" s="9">
        <f t="shared" si="176"/>
        <v>0</v>
      </c>
      <c r="AN426" s="9" t="str">
        <f t="shared" si="176"/>
        <v/>
      </c>
      <c r="AO426" s="9" t="str">
        <f t="shared" si="176"/>
        <v/>
      </c>
      <c r="AP426" s="9" t="str">
        <f t="shared" si="176"/>
        <v/>
      </c>
      <c r="AQ426" s="9" t="str">
        <f t="shared" si="176"/>
        <v/>
      </c>
      <c r="AR426" s="9" t="str">
        <f t="shared" si="176"/>
        <v/>
      </c>
      <c r="AS426" s="9" t="str">
        <f t="shared" si="176"/>
        <v/>
      </c>
      <c r="AT426" s="9" t="str">
        <f t="shared" si="176"/>
        <v/>
      </c>
      <c r="AU426" s="9" t="str">
        <f t="shared" si="173"/>
        <v/>
      </c>
      <c r="AV426" s="9" t="str">
        <f t="shared" si="173"/>
        <v/>
      </c>
      <c r="AW426" s="9" t="str">
        <f t="shared" si="173"/>
        <v/>
      </c>
      <c r="AX426" s="9" t="str">
        <f t="shared" si="173"/>
        <v/>
      </c>
      <c r="AY426" s="9" t="str">
        <f t="shared" si="173"/>
        <v/>
      </c>
      <c r="AZ426" s="9" t="str">
        <f t="shared" si="173"/>
        <v/>
      </c>
      <c r="BA426" s="9" t="str">
        <f t="shared" si="173"/>
        <v/>
      </c>
      <c r="BB426" s="9" t="str">
        <f t="shared" si="173"/>
        <v/>
      </c>
      <c r="BC426" s="9" t="str">
        <f t="shared" si="173"/>
        <v/>
      </c>
      <c r="BD426" s="9" t="str">
        <f t="shared" si="173"/>
        <v/>
      </c>
      <c r="BE426" s="9" t="str">
        <f t="shared" si="174"/>
        <v/>
      </c>
      <c r="BF426" s="9" t="str">
        <f t="shared" si="174"/>
        <v/>
      </c>
      <c r="BG426" s="9" t="str">
        <f t="shared" si="174"/>
        <v/>
      </c>
      <c r="BH426" s="9" t="str">
        <f t="shared" si="174"/>
        <v/>
      </c>
      <c r="BI426" s="9" t="str">
        <f t="shared" si="174"/>
        <v/>
      </c>
      <c r="BJ426" s="9" t="str">
        <f t="shared" si="174"/>
        <v/>
      </c>
      <c r="BK426" s="9" t="str">
        <f t="shared" si="174"/>
        <v/>
      </c>
      <c r="BL426" s="9" t="str">
        <f t="shared" si="174"/>
        <v/>
      </c>
      <c r="BM426" s="9" t="str">
        <f t="shared" si="174"/>
        <v/>
      </c>
      <c r="BN426" s="9" t="str">
        <f t="shared" si="174"/>
        <v/>
      </c>
      <c r="BO426" s="9" t="str">
        <f t="shared" si="175"/>
        <v/>
      </c>
      <c r="BP426" s="9" t="str">
        <f t="shared" si="175"/>
        <v/>
      </c>
      <c r="BQ426" s="9" t="str">
        <f t="shared" si="175"/>
        <v/>
      </c>
      <c r="BR426" s="9" t="str">
        <f t="shared" si="175"/>
        <v/>
      </c>
      <c r="BS426" s="9" t="str">
        <f t="shared" si="175"/>
        <v/>
      </c>
      <c r="BT426" s="9" t="str">
        <f t="shared" si="175"/>
        <v/>
      </c>
      <c r="BU426" s="9" t="str">
        <f t="shared" si="175"/>
        <v/>
      </c>
      <c r="BV426" s="9" t="str">
        <f t="shared" si="175"/>
        <v/>
      </c>
      <c r="BW426" s="9" t="str">
        <f t="shared" si="175"/>
        <v/>
      </c>
      <c r="BX426" s="9" t="str">
        <f t="shared" si="175"/>
        <v/>
      </c>
      <c r="BY426" s="9" t="str">
        <f t="shared" si="175"/>
        <v/>
      </c>
      <c r="BZ426" s="9" t="str">
        <f t="shared" si="175"/>
        <v/>
      </c>
    </row>
    <row r="427" spans="1:78" x14ac:dyDescent="0.25">
      <c r="A427" s="6">
        <v>695</v>
      </c>
      <c r="B427" s="3"/>
      <c r="C427" s="3"/>
      <c r="D427" s="3"/>
      <c r="E427" s="3">
        <v>1</v>
      </c>
      <c r="F427" s="3"/>
      <c r="G427" s="3">
        <v>1</v>
      </c>
      <c r="H427" s="3"/>
      <c r="I427" s="3"/>
      <c r="J427" s="3"/>
      <c r="K427" s="3">
        <v>1</v>
      </c>
      <c r="L427" s="3"/>
      <c r="M427" s="3"/>
      <c r="N427" s="3">
        <v>1</v>
      </c>
      <c r="O427" s="3"/>
      <c r="P427" s="3">
        <v>1</v>
      </c>
      <c r="Q427" s="3"/>
      <c r="R427" s="3">
        <v>1</v>
      </c>
      <c r="S427" s="3"/>
      <c r="T427" s="3"/>
      <c r="U427" s="3"/>
      <c r="V427" s="3"/>
      <c r="W427" s="3"/>
      <c r="X427" s="3"/>
      <c r="Y427" s="3"/>
      <c r="Z427" s="3"/>
      <c r="AA427" s="3"/>
      <c r="AB427" s="3"/>
      <c r="AC427" s="3"/>
      <c r="AD427" s="3"/>
      <c r="AE427" s="3"/>
      <c r="AF427" s="3">
        <v>6</v>
      </c>
      <c r="AH427" s="7">
        <f>SUMPRODUCT(MAX((Table1[post_position])*(Table1[topic_id]=$A427)))</f>
        <v>18</v>
      </c>
      <c r="AI427" s="7" t="str">
        <f>"http://chandoo.org/forums/topic/"&amp;VLOOKUP(A427,'All Topics Data'!$A$2:$C$1243,3,FALSE)</f>
        <v>http://chandoo.org/forums/topic/working-with-the-and-function-in-combination-with-ifand-in-a-gantt-chart</v>
      </c>
      <c r="AJ427" s="7" t="str">
        <f>LEFT(VLOOKUP(A427,'All Topics Data'!$A$2:$C$1243,2,FALSE),40)&amp;REPT("…",LEN(VLOOKUP(A427,'All Topics Data'!$A$2:$C$1243,2,FALSE))&gt;40)</f>
        <v>Working with the AND function in combina…</v>
      </c>
      <c r="AK427" s="9">
        <f t="shared" si="172"/>
        <v>0</v>
      </c>
      <c r="AL427" s="9">
        <f t="shared" si="176"/>
        <v>0</v>
      </c>
      <c r="AM427" s="9">
        <f t="shared" si="176"/>
        <v>0</v>
      </c>
      <c r="AN427" s="9">
        <f t="shared" si="176"/>
        <v>1</v>
      </c>
      <c r="AO427" s="9">
        <f t="shared" si="176"/>
        <v>0</v>
      </c>
      <c r="AP427" s="9">
        <f t="shared" si="176"/>
        <v>1</v>
      </c>
      <c r="AQ427" s="9">
        <f t="shared" si="176"/>
        <v>0</v>
      </c>
      <c r="AR427" s="9">
        <f t="shared" si="176"/>
        <v>0</v>
      </c>
      <c r="AS427" s="9">
        <f t="shared" si="176"/>
        <v>0</v>
      </c>
      <c r="AT427" s="9">
        <f t="shared" si="176"/>
        <v>1</v>
      </c>
      <c r="AU427" s="9">
        <f t="shared" si="173"/>
        <v>0</v>
      </c>
      <c r="AV427" s="9">
        <f t="shared" si="173"/>
        <v>0</v>
      </c>
      <c r="AW427" s="9">
        <f t="shared" si="173"/>
        <v>1</v>
      </c>
      <c r="AX427" s="9">
        <f t="shared" si="173"/>
        <v>0</v>
      </c>
      <c r="AY427" s="9">
        <f t="shared" si="173"/>
        <v>1</v>
      </c>
      <c r="AZ427" s="9">
        <f t="shared" si="173"/>
        <v>0</v>
      </c>
      <c r="BA427" s="9">
        <f t="shared" si="173"/>
        <v>1</v>
      </c>
      <c r="BB427" s="9">
        <f t="shared" si="173"/>
        <v>0</v>
      </c>
      <c r="BC427" s="9" t="str">
        <f t="shared" si="173"/>
        <v/>
      </c>
      <c r="BD427" s="9" t="str">
        <f t="shared" si="173"/>
        <v/>
      </c>
      <c r="BE427" s="9" t="str">
        <f t="shared" si="174"/>
        <v/>
      </c>
      <c r="BF427" s="9" t="str">
        <f t="shared" si="174"/>
        <v/>
      </c>
      <c r="BG427" s="9" t="str">
        <f t="shared" si="174"/>
        <v/>
      </c>
      <c r="BH427" s="9" t="str">
        <f t="shared" si="174"/>
        <v/>
      </c>
      <c r="BI427" s="9" t="str">
        <f t="shared" si="174"/>
        <v/>
      </c>
      <c r="BJ427" s="9" t="str">
        <f t="shared" si="174"/>
        <v/>
      </c>
      <c r="BK427" s="9" t="str">
        <f t="shared" si="174"/>
        <v/>
      </c>
      <c r="BL427" s="9" t="str">
        <f t="shared" si="174"/>
        <v/>
      </c>
      <c r="BM427" s="9" t="str">
        <f t="shared" si="174"/>
        <v/>
      </c>
      <c r="BN427" s="9" t="str">
        <f t="shared" si="174"/>
        <v/>
      </c>
      <c r="BO427" s="9" t="str">
        <f t="shared" si="175"/>
        <v/>
      </c>
      <c r="BP427" s="9" t="str">
        <f t="shared" si="175"/>
        <v/>
      </c>
      <c r="BQ427" s="9" t="str">
        <f t="shared" si="175"/>
        <v/>
      </c>
      <c r="BR427" s="9" t="str">
        <f t="shared" si="175"/>
        <v/>
      </c>
      <c r="BS427" s="9" t="str">
        <f t="shared" si="175"/>
        <v/>
      </c>
      <c r="BT427" s="9" t="str">
        <f t="shared" si="175"/>
        <v/>
      </c>
      <c r="BU427" s="9" t="str">
        <f t="shared" si="175"/>
        <v/>
      </c>
      <c r="BV427" s="9" t="str">
        <f t="shared" si="175"/>
        <v/>
      </c>
      <c r="BW427" s="9" t="str">
        <f t="shared" si="175"/>
        <v/>
      </c>
      <c r="BX427" s="9" t="str">
        <f t="shared" si="175"/>
        <v/>
      </c>
      <c r="BY427" s="9" t="str">
        <f t="shared" si="175"/>
        <v/>
      </c>
      <c r="BZ427" s="9" t="str">
        <f t="shared" si="175"/>
        <v/>
      </c>
    </row>
    <row r="428" spans="1:78" x14ac:dyDescent="0.25">
      <c r="A428" s="6">
        <v>696</v>
      </c>
      <c r="B428" s="3"/>
      <c r="C428" s="3">
        <v>1</v>
      </c>
      <c r="D428" s="3"/>
      <c r="E428" s="3">
        <v>1</v>
      </c>
      <c r="F428" s="3"/>
      <c r="G428" s="3">
        <v>1</v>
      </c>
      <c r="H428" s="3"/>
      <c r="I428" s="3">
        <v>1</v>
      </c>
      <c r="J428" s="3"/>
      <c r="K428" s="3">
        <v>1</v>
      </c>
      <c r="L428" s="3"/>
      <c r="M428" s="3">
        <v>1</v>
      </c>
      <c r="N428" s="3"/>
      <c r="O428" s="3"/>
      <c r="P428" s="3"/>
      <c r="Q428" s="3"/>
      <c r="R428" s="3"/>
      <c r="S428" s="3"/>
      <c r="T428" s="3"/>
      <c r="U428" s="3"/>
      <c r="V428" s="3"/>
      <c r="W428" s="3"/>
      <c r="X428" s="3"/>
      <c r="Y428" s="3"/>
      <c r="Z428" s="3"/>
      <c r="AA428" s="3"/>
      <c r="AB428" s="3"/>
      <c r="AC428" s="3"/>
      <c r="AD428" s="3"/>
      <c r="AE428" s="3"/>
      <c r="AF428" s="3">
        <v>6</v>
      </c>
      <c r="AH428" s="7">
        <f>SUMPRODUCT(MAX((Table1[post_position])*(Table1[topic_id]=$A428)))</f>
        <v>13</v>
      </c>
      <c r="AI428" s="7" t="str">
        <f>"http://chandoo.org/forums/topic/"&amp;VLOOKUP(A428,'All Topics Data'!$A$2:$C$1243,3,FALSE)</f>
        <v>http://chandoo.org/forums/topic/macro-that-copies-a-cell-range-and-pastes-it-on-the-next-empty-row-it-finds</v>
      </c>
      <c r="AJ428" s="7" t="str">
        <f>LEFT(VLOOKUP(A428,'All Topics Data'!$A$2:$C$1243,2,FALSE),40)&amp;REPT("…",LEN(VLOOKUP(A428,'All Topics Data'!$A$2:$C$1243,2,FALSE))&gt;40)</f>
        <v>Macro that copies a Cell Range and paste…</v>
      </c>
      <c r="AK428" s="9">
        <f t="shared" si="172"/>
        <v>0</v>
      </c>
      <c r="AL428" s="9">
        <f t="shared" si="176"/>
        <v>1</v>
      </c>
      <c r="AM428" s="9">
        <f t="shared" si="176"/>
        <v>0</v>
      </c>
      <c r="AN428" s="9">
        <f t="shared" si="176"/>
        <v>1</v>
      </c>
      <c r="AO428" s="9">
        <f t="shared" si="176"/>
        <v>0</v>
      </c>
      <c r="AP428" s="9">
        <f t="shared" si="176"/>
        <v>1</v>
      </c>
      <c r="AQ428" s="9">
        <f t="shared" si="176"/>
        <v>0</v>
      </c>
      <c r="AR428" s="9">
        <f t="shared" si="176"/>
        <v>1</v>
      </c>
      <c r="AS428" s="9">
        <f t="shared" si="176"/>
        <v>0</v>
      </c>
      <c r="AT428" s="9">
        <f t="shared" si="176"/>
        <v>1</v>
      </c>
      <c r="AU428" s="9">
        <f t="shared" si="173"/>
        <v>0</v>
      </c>
      <c r="AV428" s="9">
        <f t="shared" si="173"/>
        <v>1</v>
      </c>
      <c r="AW428" s="9">
        <f t="shared" si="173"/>
        <v>0</v>
      </c>
      <c r="AX428" s="9" t="str">
        <f t="shared" si="173"/>
        <v/>
      </c>
      <c r="AY428" s="9" t="str">
        <f t="shared" si="173"/>
        <v/>
      </c>
      <c r="AZ428" s="9" t="str">
        <f t="shared" si="173"/>
        <v/>
      </c>
      <c r="BA428" s="9" t="str">
        <f t="shared" si="173"/>
        <v/>
      </c>
      <c r="BB428" s="9" t="str">
        <f t="shared" si="173"/>
        <v/>
      </c>
      <c r="BC428" s="9" t="str">
        <f t="shared" si="173"/>
        <v/>
      </c>
      <c r="BD428" s="9" t="str">
        <f t="shared" si="173"/>
        <v/>
      </c>
      <c r="BE428" s="9" t="str">
        <f t="shared" si="174"/>
        <v/>
      </c>
      <c r="BF428" s="9" t="str">
        <f t="shared" si="174"/>
        <v/>
      </c>
      <c r="BG428" s="9" t="str">
        <f t="shared" si="174"/>
        <v/>
      </c>
      <c r="BH428" s="9" t="str">
        <f t="shared" si="174"/>
        <v/>
      </c>
      <c r="BI428" s="9" t="str">
        <f t="shared" si="174"/>
        <v/>
      </c>
      <c r="BJ428" s="9" t="str">
        <f t="shared" si="174"/>
        <v/>
      </c>
      <c r="BK428" s="9" t="str">
        <f t="shared" si="174"/>
        <v/>
      </c>
      <c r="BL428" s="9" t="str">
        <f t="shared" si="174"/>
        <v/>
      </c>
      <c r="BM428" s="9" t="str">
        <f t="shared" si="174"/>
        <v/>
      </c>
      <c r="BN428" s="9" t="str">
        <f t="shared" si="174"/>
        <v/>
      </c>
      <c r="BO428" s="9" t="str">
        <f t="shared" si="175"/>
        <v/>
      </c>
      <c r="BP428" s="9" t="str">
        <f t="shared" si="175"/>
        <v/>
      </c>
      <c r="BQ428" s="9" t="str">
        <f t="shared" si="175"/>
        <v/>
      </c>
      <c r="BR428" s="9" t="str">
        <f t="shared" si="175"/>
        <v/>
      </c>
      <c r="BS428" s="9" t="str">
        <f t="shared" si="175"/>
        <v/>
      </c>
      <c r="BT428" s="9" t="str">
        <f t="shared" si="175"/>
        <v/>
      </c>
      <c r="BU428" s="9" t="str">
        <f t="shared" si="175"/>
        <v/>
      </c>
      <c r="BV428" s="9" t="str">
        <f t="shared" si="175"/>
        <v/>
      </c>
      <c r="BW428" s="9" t="str">
        <f t="shared" si="175"/>
        <v/>
      </c>
      <c r="BX428" s="9" t="str">
        <f t="shared" si="175"/>
        <v/>
      </c>
      <c r="BY428" s="9" t="str">
        <f t="shared" si="175"/>
        <v/>
      </c>
      <c r="BZ428" s="9" t="str">
        <f t="shared" si="175"/>
        <v/>
      </c>
    </row>
    <row r="429" spans="1:78" x14ac:dyDescent="0.25">
      <c r="A429" s="6">
        <v>697</v>
      </c>
      <c r="B429" s="3"/>
      <c r="C429" s="3">
        <v>1</v>
      </c>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v>1</v>
      </c>
      <c r="AH429" s="7">
        <f>SUMPRODUCT(MAX((Table1[post_position])*(Table1[topic_id]=$A429)))</f>
        <v>3</v>
      </c>
      <c r="AI429" s="7" t="str">
        <f>"http://chandoo.org/forums/topic/"&amp;VLOOKUP(A429,'All Topics Data'!$A$2:$C$1243,3,FALSE)</f>
        <v>http://chandoo.org/forums/topic/how-to-calculate-irr-npv-for-10-half-yearly-cash-flows</v>
      </c>
      <c r="AJ429" s="7" t="str">
        <f>LEFT(VLOOKUP(A429,'All Topics Data'!$A$2:$C$1243,2,FALSE),40)&amp;REPT("…",LEN(VLOOKUP(A429,'All Topics Data'!$A$2:$C$1243,2,FALSE))&gt;40)</f>
        <v>How to calculate IRR &amp;amp; NPV for 10 ha…</v>
      </c>
      <c r="AK429" s="9">
        <f t="shared" si="172"/>
        <v>0</v>
      </c>
      <c r="AL429" s="9">
        <f t="shared" si="176"/>
        <v>1</v>
      </c>
      <c r="AM429" s="9">
        <f t="shared" si="176"/>
        <v>0</v>
      </c>
      <c r="AN429" s="9" t="str">
        <f t="shared" si="176"/>
        <v/>
      </c>
      <c r="AO429" s="9" t="str">
        <f t="shared" si="176"/>
        <v/>
      </c>
      <c r="AP429" s="9" t="str">
        <f t="shared" si="176"/>
        <v/>
      </c>
      <c r="AQ429" s="9" t="str">
        <f t="shared" si="176"/>
        <v/>
      </c>
      <c r="AR429" s="9" t="str">
        <f t="shared" si="176"/>
        <v/>
      </c>
      <c r="AS429" s="9" t="str">
        <f t="shared" si="176"/>
        <v/>
      </c>
      <c r="AT429" s="9" t="str">
        <f t="shared" si="176"/>
        <v/>
      </c>
      <c r="AU429" s="9" t="str">
        <f t="shared" si="173"/>
        <v/>
      </c>
      <c r="AV429" s="9" t="str">
        <f t="shared" si="173"/>
        <v/>
      </c>
      <c r="AW429" s="9" t="str">
        <f t="shared" si="173"/>
        <v/>
      </c>
      <c r="AX429" s="9" t="str">
        <f t="shared" si="173"/>
        <v/>
      </c>
      <c r="AY429" s="9" t="str">
        <f t="shared" si="173"/>
        <v/>
      </c>
      <c r="AZ429" s="9" t="str">
        <f t="shared" si="173"/>
        <v/>
      </c>
      <c r="BA429" s="9" t="str">
        <f t="shared" si="173"/>
        <v/>
      </c>
      <c r="BB429" s="9" t="str">
        <f t="shared" si="173"/>
        <v/>
      </c>
      <c r="BC429" s="9" t="str">
        <f t="shared" si="173"/>
        <v/>
      </c>
      <c r="BD429" s="9" t="str">
        <f t="shared" si="173"/>
        <v/>
      </c>
      <c r="BE429" s="9" t="str">
        <f t="shared" si="174"/>
        <v/>
      </c>
      <c r="BF429" s="9" t="str">
        <f t="shared" si="174"/>
        <v/>
      </c>
      <c r="BG429" s="9" t="str">
        <f t="shared" si="174"/>
        <v/>
      </c>
      <c r="BH429" s="9" t="str">
        <f t="shared" si="174"/>
        <v/>
      </c>
      <c r="BI429" s="9" t="str">
        <f t="shared" si="174"/>
        <v/>
      </c>
      <c r="BJ429" s="9" t="str">
        <f t="shared" si="174"/>
        <v/>
      </c>
      <c r="BK429" s="9" t="str">
        <f t="shared" si="174"/>
        <v/>
      </c>
      <c r="BL429" s="9" t="str">
        <f t="shared" si="174"/>
        <v/>
      </c>
      <c r="BM429" s="9" t="str">
        <f t="shared" si="174"/>
        <v/>
      </c>
      <c r="BN429" s="9" t="str">
        <f t="shared" si="174"/>
        <v/>
      </c>
      <c r="BO429" s="9" t="str">
        <f t="shared" si="175"/>
        <v/>
      </c>
      <c r="BP429" s="9" t="str">
        <f t="shared" si="175"/>
        <v/>
      </c>
      <c r="BQ429" s="9" t="str">
        <f t="shared" si="175"/>
        <v/>
      </c>
      <c r="BR429" s="9" t="str">
        <f t="shared" si="175"/>
        <v/>
      </c>
      <c r="BS429" s="9" t="str">
        <f t="shared" si="175"/>
        <v/>
      </c>
      <c r="BT429" s="9" t="str">
        <f t="shared" si="175"/>
        <v/>
      </c>
      <c r="BU429" s="9" t="str">
        <f t="shared" si="175"/>
        <v/>
      </c>
      <c r="BV429" s="9" t="str">
        <f t="shared" si="175"/>
        <v/>
      </c>
      <c r="BW429" s="9" t="str">
        <f t="shared" si="175"/>
        <v/>
      </c>
      <c r="BX429" s="9" t="str">
        <f t="shared" si="175"/>
        <v/>
      </c>
      <c r="BY429" s="9" t="str">
        <f t="shared" si="175"/>
        <v/>
      </c>
      <c r="BZ429" s="9" t="str">
        <f t="shared" si="175"/>
        <v/>
      </c>
    </row>
    <row r="430" spans="1:78" x14ac:dyDescent="0.25">
      <c r="A430" s="6">
        <v>698</v>
      </c>
      <c r="B430" s="3"/>
      <c r="C430" s="3"/>
      <c r="D430" s="3">
        <v>1</v>
      </c>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v>1</v>
      </c>
      <c r="AH430" s="7">
        <f>SUMPRODUCT(MAX((Table1[post_position])*(Table1[topic_id]=$A430)))</f>
        <v>3</v>
      </c>
      <c r="AI430" s="7" t="str">
        <f>"http://chandoo.org/forums/topic/"&amp;VLOOKUP(A430,'All Topics Data'!$A$2:$C$1243,3,FALSE)</f>
        <v>http://chandoo.org/forums/topic/how-to-sno-by-matching-date-in-adjacent-row</v>
      </c>
      <c r="AJ430" s="7" t="str">
        <f>LEFT(VLOOKUP(A430,'All Topics Data'!$A$2:$C$1243,2,FALSE),40)&amp;REPT("…",LEN(VLOOKUP(A430,'All Topics Data'!$A$2:$C$1243,2,FALSE))&gt;40)</f>
        <v>HOW TO S.No BY MATCHING DATE IN ADJACENT…</v>
      </c>
      <c r="AK430" s="9">
        <f t="shared" si="172"/>
        <v>0</v>
      </c>
      <c r="AL430" s="9">
        <f t="shared" si="176"/>
        <v>0</v>
      </c>
      <c r="AM430" s="9">
        <f t="shared" si="176"/>
        <v>1</v>
      </c>
      <c r="AN430" s="9" t="str">
        <f t="shared" si="176"/>
        <v/>
      </c>
      <c r="AO430" s="9" t="str">
        <f t="shared" si="176"/>
        <v/>
      </c>
      <c r="AP430" s="9" t="str">
        <f t="shared" si="176"/>
        <v/>
      </c>
      <c r="AQ430" s="9" t="str">
        <f t="shared" si="176"/>
        <v/>
      </c>
      <c r="AR430" s="9" t="str">
        <f t="shared" si="176"/>
        <v/>
      </c>
      <c r="AS430" s="9" t="str">
        <f t="shared" si="176"/>
        <v/>
      </c>
      <c r="AT430" s="9" t="str">
        <f t="shared" si="176"/>
        <v/>
      </c>
      <c r="AU430" s="9" t="str">
        <f t="shared" si="173"/>
        <v/>
      </c>
      <c r="AV430" s="9" t="str">
        <f t="shared" si="173"/>
        <v/>
      </c>
      <c r="AW430" s="9" t="str">
        <f t="shared" si="173"/>
        <v/>
      </c>
      <c r="AX430" s="9" t="str">
        <f t="shared" si="173"/>
        <v/>
      </c>
      <c r="AY430" s="9" t="str">
        <f t="shared" si="173"/>
        <v/>
      </c>
      <c r="AZ430" s="9" t="str">
        <f t="shared" si="173"/>
        <v/>
      </c>
      <c r="BA430" s="9" t="str">
        <f t="shared" si="173"/>
        <v/>
      </c>
      <c r="BB430" s="9" t="str">
        <f t="shared" si="173"/>
        <v/>
      </c>
      <c r="BC430" s="9" t="str">
        <f t="shared" si="173"/>
        <v/>
      </c>
      <c r="BD430" s="9" t="str">
        <f t="shared" si="173"/>
        <v/>
      </c>
      <c r="BE430" s="9" t="str">
        <f t="shared" si="174"/>
        <v/>
      </c>
      <c r="BF430" s="9" t="str">
        <f t="shared" si="174"/>
        <v/>
      </c>
      <c r="BG430" s="9" t="str">
        <f t="shared" si="174"/>
        <v/>
      </c>
      <c r="BH430" s="9" t="str">
        <f t="shared" si="174"/>
        <v/>
      </c>
      <c r="BI430" s="9" t="str">
        <f t="shared" si="174"/>
        <v/>
      </c>
      <c r="BJ430" s="9" t="str">
        <f t="shared" si="174"/>
        <v/>
      </c>
      <c r="BK430" s="9" t="str">
        <f t="shared" si="174"/>
        <v/>
      </c>
      <c r="BL430" s="9" t="str">
        <f t="shared" si="174"/>
        <v/>
      </c>
      <c r="BM430" s="9" t="str">
        <f t="shared" si="174"/>
        <v/>
      </c>
      <c r="BN430" s="9" t="str">
        <f t="shared" si="174"/>
        <v/>
      </c>
      <c r="BO430" s="9" t="str">
        <f t="shared" si="175"/>
        <v/>
      </c>
      <c r="BP430" s="9" t="str">
        <f t="shared" si="175"/>
        <v/>
      </c>
      <c r="BQ430" s="9" t="str">
        <f t="shared" si="175"/>
        <v/>
      </c>
      <c r="BR430" s="9" t="str">
        <f t="shared" si="175"/>
        <v/>
      </c>
      <c r="BS430" s="9" t="str">
        <f t="shared" si="175"/>
        <v/>
      </c>
      <c r="BT430" s="9" t="str">
        <f t="shared" si="175"/>
        <v/>
      </c>
      <c r="BU430" s="9" t="str">
        <f t="shared" si="175"/>
        <v/>
      </c>
      <c r="BV430" s="9" t="str">
        <f t="shared" si="175"/>
        <v/>
      </c>
      <c r="BW430" s="9" t="str">
        <f t="shared" si="175"/>
        <v/>
      </c>
      <c r="BX430" s="9" t="str">
        <f t="shared" si="175"/>
        <v/>
      </c>
      <c r="BY430" s="9" t="str">
        <f t="shared" si="175"/>
        <v/>
      </c>
      <c r="BZ430" s="9" t="str">
        <f t="shared" si="175"/>
        <v/>
      </c>
    </row>
    <row r="431" spans="1:78" x14ac:dyDescent="0.25">
      <c r="A431" s="6">
        <v>699</v>
      </c>
      <c r="B431" s="3"/>
      <c r="C431" s="3">
        <v>1</v>
      </c>
      <c r="D431" s="3"/>
      <c r="E431" s="3"/>
      <c r="F431" s="3">
        <v>1</v>
      </c>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v>2</v>
      </c>
      <c r="AH431" s="7">
        <f>SUMPRODUCT(MAX((Table1[post_position])*(Table1[topic_id]=$A431)))</f>
        <v>5</v>
      </c>
      <c r="AI431" s="7" t="str">
        <f>"http://chandoo.org/forums/topic/"&amp;VLOOKUP(A431,'All Topics Data'!$A$2:$C$1243,3,FALSE)</f>
        <v>http://chandoo.org/forums/topic/copy-data-from-one-sheet-to-another-using-macro</v>
      </c>
      <c r="AJ431" s="7" t="str">
        <f>LEFT(VLOOKUP(A431,'All Topics Data'!$A$2:$C$1243,2,FALSE),40)&amp;REPT("…",LEN(VLOOKUP(A431,'All Topics Data'!$A$2:$C$1243,2,FALSE))&gt;40)</f>
        <v>Copy data from one sheet to another usin…</v>
      </c>
      <c r="AK431" s="9">
        <f t="shared" si="172"/>
        <v>0</v>
      </c>
      <c r="AL431" s="9">
        <f t="shared" si="176"/>
        <v>1</v>
      </c>
      <c r="AM431" s="9">
        <f t="shared" si="176"/>
        <v>0</v>
      </c>
      <c r="AN431" s="9">
        <f t="shared" si="176"/>
        <v>0</v>
      </c>
      <c r="AO431" s="9">
        <f t="shared" si="176"/>
        <v>1</v>
      </c>
      <c r="AP431" s="9" t="str">
        <f t="shared" si="176"/>
        <v/>
      </c>
      <c r="AQ431" s="9" t="str">
        <f t="shared" si="176"/>
        <v/>
      </c>
      <c r="AR431" s="9" t="str">
        <f t="shared" si="176"/>
        <v/>
      </c>
      <c r="AS431" s="9" t="str">
        <f t="shared" si="176"/>
        <v/>
      </c>
      <c r="AT431" s="9" t="str">
        <f t="shared" si="176"/>
        <v/>
      </c>
      <c r="AU431" s="9" t="str">
        <f t="shared" si="173"/>
        <v/>
      </c>
      <c r="AV431" s="9" t="str">
        <f t="shared" si="173"/>
        <v/>
      </c>
      <c r="AW431" s="9" t="str">
        <f t="shared" si="173"/>
        <v/>
      </c>
      <c r="AX431" s="9" t="str">
        <f t="shared" si="173"/>
        <v/>
      </c>
      <c r="AY431" s="9" t="str">
        <f t="shared" si="173"/>
        <v/>
      </c>
      <c r="AZ431" s="9" t="str">
        <f t="shared" si="173"/>
        <v/>
      </c>
      <c r="BA431" s="9" t="str">
        <f t="shared" si="173"/>
        <v/>
      </c>
      <c r="BB431" s="9" t="str">
        <f t="shared" si="173"/>
        <v/>
      </c>
      <c r="BC431" s="9" t="str">
        <f t="shared" si="173"/>
        <v/>
      </c>
      <c r="BD431" s="9" t="str">
        <f t="shared" si="173"/>
        <v/>
      </c>
      <c r="BE431" s="9" t="str">
        <f t="shared" si="174"/>
        <v/>
      </c>
      <c r="BF431" s="9" t="str">
        <f t="shared" si="174"/>
        <v/>
      </c>
      <c r="BG431" s="9" t="str">
        <f t="shared" si="174"/>
        <v/>
      </c>
      <c r="BH431" s="9" t="str">
        <f t="shared" si="174"/>
        <v/>
      </c>
      <c r="BI431" s="9" t="str">
        <f t="shared" si="174"/>
        <v/>
      </c>
      <c r="BJ431" s="9" t="str">
        <f t="shared" si="174"/>
        <v/>
      </c>
      <c r="BK431" s="9" t="str">
        <f t="shared" si="174"/>
        <v/>
      </c>
      <c r="BL431" s="9" t="str">
        <f t="shared" si="174"/>
        <v/>
      </c>
      <c r="BM431" s="9" t="str">
        <f t="shared" si="174"/>
        <v/>
      </c>
      <c r="BN431" s="9" t="str">
        <f t="shared" si="174"/>
        <v/>
      </c>
      <c r="BO431" s="9" t="str">
        <f t="shared" si="175"/>
        <v/>
      </c>
      <c r="BP431" s="9" t="str">
        <f t="shared" si="175"/>
        <v/>
      </c>
      <c r="BQ431" s="9" t="str">
        <f t="shared" si="175"/>
        <v/>
      </c>
      <c r="BR431" s="9" t="str">
        <f t="shared" si="175"/>
        <v/>
      </c>
      <c r="BS431" s="9" t="str">
        <f t="shared" si="175"/>
        <v/>
      </c>
      <c r="BT431" s="9" t="str">
        <f t="shared" si="175"/>
        <v/>
      </c>
      <c r="BU431" s="9" t="str">
        <f t="shared" si="175"/>
        <v/>
      </c>
      <c r="BV431" s="9" t="str">
        <f t="shared" si="175"/>
        <v/>
      </c>
      <c r="BW431" s="9" t="str">
        <f t="shared" si="175"/>
        <v/>
      </c>
      <c r="BX431" s="9" t="str">
        <f t="shared" si="175"/>
        <v/>
      </c>
      <c r="BY431" s="9" t="str">
        <f t="shared" si="175"/>
        <v/>
      </c>
      <c r="BZ431" s="9" t="str">
        <f t="shared" si="175"/>
        <v/>
      </c>
    </row>
    <row r="432" spans="1:78" x14ac:dyDescent="0.25">
      <c r="A432" s="6">
        <v>700</v>
      </c>
      <c r="B432" s="3"/>
      <c r="C432" s="3">
        <v>1</v>
      </c>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v>1</v>
      </c>
      <c r="AH432" s="7">
        <f>SUMPRODUCT(MAX((Table1[post_position])*(Table1[topic_id]=$A432)))</f>
        <v>2</v>
      </c>
      <c r="AI432" s="7" t="str">
        <f>"http://chandoo.org/forums/topic/"&amp;VLOOKUP(A432,'All Topics Data'!$A$2:$C$1243,3,FALSE)</f>
        <v>http://chandoo.org/forums/topic/excel-formatting-qn</v>
      </c>
      <c r="AJ432" s="7" t="str">
        <f>LEFT(VLOOKUP(A432,'All Topics Data'!$A$2:$C$1243,2,FALSE),40)&amp;REPT("…",LEN(VLOOKUP(A432,'All Topics Data'!$A$2:$C$1243,2,FALSE))&gt;40)</f>
        <v>Excel formatting qn</v>
      </c>
      <c r="AK432" s="9">
        <f t="shared" si="172"/>
        <v>0</v>
      </c>
      <c r="AL432" s="9">
        <f t="shared" si="176"/>
        <v>1</v>
      </c>
      <c r="AM432" s="9" t="str">
        <f t="shared" si="176"/>
        <v/>
      </c>
      <c r="AN432" s="9" t="str">
        <f t="shared" si="176"/>
        <v/>
      </c>
      <c r="AO432" s="9" t="str">
        <f t="shared" si="176"/>
        <v/>
      </c>
      <c r="AP432" s="9" t="str">
        <f t="shared" si="176"/>
        <v/>
      </c>
      <c r="AQ432" s="9" t="str">
        <f t="shared" si="176"/>
        <v/>
      </c>
      <c r="AR432" s="9" t="str">
        <f t="shared" si="176"/>
        <v/>
      </c>
      <c r="AS432" s="9" t="str">
        <f t="shared" si="176"/>
        <v/>
      </c>
      <c r="AT432" s="9" t="str">
        <f t="shared" si="176"/>
        <v/>
      </c>
      <c r="AU432" s="9" t="str">
        <f t="shared" ref="AU432:BD441" si="177">IF(AU$4&lt;=$AH432,IFERROR(GETPIVOTDATA("Hui Reply?",$A$4,"topic_id",$A432,"post_position",AU$4),0),"")</f>
        <v/>
      </c>
      <c r="AV432" s="9" t="str">
        <f t="shared" si="177"/>
        <v/>
      </c>
      <c r="AW432" s="9" t="str">
        <f t="shared" si="177"/>
        <v/>
      </c>
      <c r="AX432" s="9" t="str">
        <f t="shared" si="177"/>
        <v/>
      </c>
      <c r="AY432" s="9" t="str">
        <f t="shared" si="177"/>
        <v/>
      </c>
      <c r="AZ432" s="9" t="str">
        <f t="shared" si="177"/>
        <v/>
      </c>
      <c r="BA432" s="9" t="str">
        <f t="shared" si="177"/>
        <v/>
      </c>
      <c r="BB432" s="9" t="str">
        <f t="shared" si="177"/>
        <v/>
      </c>
      <c r="BC432" s="9" t="str">
        <f t="shared" si="177"/>
        <v/>
      </c>
      <c r="BD432" s="9" t="str">
        <f t="shared" si="177"/>
        <v/>
      </c>
      <c r="BE432" s="9" t="str">
        <f t="shared" ref="BE432:BN441" si="178">IF(BE$4&lt;=$AH432,IFERROR(GETPIVOTDATA("Hui Reply?",$A$4,"topic_id",$A432,"post_position",BE$4),0),"")</f>
        <v/>
      </c>
      <c r="BF432" s="9" t="str">
        <f t="shared" si="178"/>
        <v/>
      </c>
      <c r="BG432" s="9" t="str">
        <f t="shared" si="178"/>
        <v/>
      </c>
      <c r="BH432" s="9" t="str">
        <f t="shared" si="178"/>
        <v/>
      </c>
      <c r="BI432" s="9" t="str">
        <f t="shared" si="178"/>
        <v/>
      </c>
      <c r="BJ432" s="9" t="str">
        <f t="shared" si="178"/>
        <v/>
      </c>
      <c r="BK432" s="9" t="str">
        <f t="shared" si="178"/>
        <v/>
      </c>
      <c r="BL432" s="9" t="str">
        <f t="shared" si="178"/>
        <v/>
      </c>
      <c r="BM432" s="9" t="str">
        <f t="shared" si="178"/>
        <v/>
      </c>
      <c r="BN432" s="9" t="str">
        <f t="shared" si="178"/>
        <v/>
      </c>
      <c r="BO432" s="9" t="str">
        <f t="shared" ref="BO432:BZ441" si="179">IF(BO$4&lt;=$AH432,IFERROR(GETPIVOTDATA("Hui Reply?",$A$4,"topic_id",$A432,"post_position",BO$4),0),"")</f>
        <v/>
      </c>
      <c r="BP432" s="9" t="str">
        <f t="shared" si="179"/>
        <v/>
      </c>
      <c r="BQ432" s="9" t="str">
        <f t="shared" si="179"/>
        <v/>
      </c>
      <c r="BR432" s="9" t="str">
        <f t="shared" si="179"/>
        <v/>
      </c>
      <c r="BS432" s="9" t="str">
        <f t="shared" si="179"/>
        <v/>
      </c>
      <c r="BT432" s="9" t="str">
        <f t="shared" si="179"/>
        <v/>
      </c>
      <c r="BU432" s="9" t="str">
        <f t="shared" si="179"/>
        <v/>
      </c>
      <c r="BV432" s="9" t="str">
        <f t="shared" si="179"/>
        <v/>
      </c>
      <c r="BW432" s="9" t="str">
        <f t="shared" si="179"/>
        <v/>
      </c>
      <c r="BX432" s="9" t="str">
        <f t="shared" si="179"/>
        <v/>
      </c>
      <c r="BY432" s="9" t="str">
        <f t="shared" si="179"/>
        <v/>
      </c>
      <c r="BZ432" s="9" t="str">
        <f t="shared" si="179"/>
        <v/>
      </c>
    </row>
    <row r="433" spans="1:78" x14ac:dyDescent="0.25">
      <c r="A433" s="6">
        <v>701</v>
      </c>
      <c r="B433" s="3"/>
      <c r="C433" s="3">
        <v>1</v>
      </c>
      <c r="D433" s="3"/>
      <c r="E433" s="3">
        <v>1</v>
      </c>
      <c r="F433" s="3"/>
      <c r="G433" s="3">
        <v>1</v>
      </c>
      <c r="H433" s="3"/>
      <c r="I433" s="3"/>
      <c r="J433" s="3">
        <v>1</v>
      </c>
      <c r="K433" s="3"/>
      <c r="L433" s="3">
        <v>1</v>
      </c>
      <c r="M433" s="3"/>
      <c r="N433" s="3">
        <v>1</v>
      </c>
      <c r="O433" s="3"/>
      <c r="P433" s="3"/>
      <c r="Q433" s="3"/>
      <c r="R433" s="3"/>
      <c r="S433" s="3"/>
      <c r="T433" s="3"/>
      <c r="U433" s="3"/>
      <c r="V433" s="3"/>
      <c r="W433" s="3"/>
      <c r="X433" s="3"/>
      <c r="Y433" s="3"/>
      <c r="Z433" s="3"/>
      <c r="AA433" s="3"/>
      <c r="AB433" s="3"/>
      <c r="AC433" s="3"/>
      <c r="AD433" s="3"/>
      <c r="AE433" s="3"/>
      <c r="AF433" s="3">
        <v>6</v>
      </c>
      <c r="AH433" s="7">
        <f>SUMPRODUCT(MAX((Table1[post_position])*(Table1[topic_id]=$A433)))</f>
        <v>14</v>
      </c>
      <c r="AI433" s="7" t="str">
        <f>"http://chandoo.org/forums/topic/"&amp;VLOOKUP(A433,'All Topics Data'!$A$2:$C$1243,3,FALSE)</f>
        <v>http://chandoo.org/forums/topic/inserting-rows-using-if-function</v>
      </c>
      <c r="AJ433" s="7" t="str">
        <f>LEFT(VLOOKUP(A433,'All Topics Data'!$A$2:$C$1243,2,FALSE),40)&amp;REPT("…",LEN(VLOOKUP(A433,'All Topics Data'!$A$2:$C$1243,2,FALSE))&gt;40)</f>
        <v>Inserting rows using IF function</v>
      </c>
      <c r="AK433" s="9">
        <f t="shared" si="172"/>
        <v>0</v>
      </c>
      <c r="AL433" s="9">
        <f t="shared" ref="AL433:AT442" si="180">IF(AL$4&lt;=$AH433,IFERROR(GETPIVOTDATA("Hui Reply?",$A$4,"topic_id",$A433,"post_position",AL$4),0),"")</f>
        <v>1</v>
      </c>
      <c r="AM433" s="9">
        <f t="shared" si="180"/>
        <v>0</v>
      </c>
      <c r="AN433" s="9">
        <f t="shared" si="180"/>
        <v>1</v>
      </c>
      <c r="AO433" s="9">
        <f t="shared" si="180"/>
        <v>0</v>
      </c>
      <c r="AP433" s="9">
        <f t="shared" si="180"/>
        <v>1</v>
      </c>
      <c r="AQ433" s="9">
        <f t="shared" si="180"/>
        <v>0</v>
      </c>
      <c r="AR433" s="9">
        <f t="shared" si="180"/>
        <v>0</v>
      </c>
      <c r="AS433" s="9">
        <f t="shared" si="180"/>
        <v>1</v>
      </c>
      <c r="AT433" s="9">
        <f t="shared" si="180"/>
        <v>0</v>
      </c>
      <c r="AU433" s="9">
        <f t="shared" si="177"/>
        <v>1</v>
      </c>
      <c r="AV433" s="9">
        <f t="shared" si="177"/>
        <v>0</v>
      </c>
      <c r="AW433" s="9">
        <f t="shared" si="177"/>
        <v>1</v>
      </c>
      <c r="AX433" s="9">
        <f t="shared" si="177"/>
        <v>0</v>
      </c>
      <c r="AY433" s="9" t="str">
        <f t="shared" si="177"/>
        <v/>
      </c>
      <c r="AZ433" s="9" t="str">
        <f t="shared" si="177"/>
        <v/>
      </c>
      <c r="BA433" s="9" t="str">
        <f t="shared" si="177"/>
        <v/>
      </c>
      <c r="BB433" s="9" t="str">
        <f t="shared" si="177"/>
        <v/>
      </c>
      <c r="BC433" s="9" t="str">
        <f t="shared" si="177"/>
        <v/>
      </c>
      <c r="BD433" s="9" t="str">
        <f t="shared" si="177"/>
        <v/>
      </c>
      <c r="BE433" s="9" t="str">
        <f t="shared" si="178"/>
        <v/>
      </c>
      <c r="BF433" s="9" t="str">
        <f t="shared" si="178"/>
        <v/>
      </c>
      <c r="BG433" s="9" t="str">
        <f t="shared" si="178"/>
        <v/>
      </c>
      <c r="BH433" s="9" t="str">
        <f t="shared" si="178"/>
        <v/>
      </c>
      <c r="BI433" s="9" t="str">
        <f t="shared" si="178"/>
        <v/>
      </c>
      <c r="BJ433" s="9" t="str">
        <f t="shared" si="178"/>
        <v/>
      </c>
      <c r="BK433" s="9" t="str">
        <f t="shared" si="178"/>
        <v/>
      </c>
      <c r="BL433" s="9" t="str">
        <f t="shared" si="178"/>
        <v/>
      </c>
      <c r="BM433" s="9" t="str">
        <f t="shared" si="178"/>
        <v/>
      </c>
      <c r="BN433" s="9" t="str">
        <f t="shared" si="178"/>
        <v/>
      </c>
      <c r="BO433" s="9" t="str">
        <f t="shared" si="179"/>
        <v/>
      </c>
      <c r="BP433" s="9" t="str">
        <f t="shared" si="179"/>
        <v/>
      </c>
      <c r="BQ433" s="9" t="str">
        <f t="shared" si="179"/>
        <v/>
      </c>
      <c r="BR433" s="9" t="str">
        <f t="shared" si="179"/>
        <v/>
      </c>
      <c r="BS433" s="9" t="str">
        <f t="shared" si="179"/>
        <v/>
      </c>
      <c r="BT433" s="9" t="str">
        <f t="shared" si="179"/>
        <v/>
      </c>
      <c r="BU433" s="9" t="str">
        <f t="shared" si="179"/>
        <v/>
      </c>
      <c r="BV433" s="9" t="str">
        <f t="shared" si="179"/>
        <v/>
      </c>
      <c r="BW433" s="9" t="str">
        <f t="shared" si="179"/>
        <v/>
      </c>
      <c r="BX433" s="9" t="str">
        <f t="shared" si="179"/>
        <v/>
      </c>
      <c r="BY433" s="9" t="str">
        <f t="shared" si="179"/>
        <v/>
      </c>
      <c r="BZ433" s="9" t="str">
        <f t="shared" si="179"/>
        <v/>
      </c>
    </row>
    <row r="434" spans="1:78" x14ac:dyDescent="0.25">
      <c r="A434" s="6">
        <v>702</v>
      </c>
      <c r="B434" s="3"/>
      <c r="C434" s="3">
        <v>1</v>
      </c>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v>1</v>
      </c>
      <c r="AH434" s="7">
        <f>SUMPRODUCT(MAX((Table1[post_position])*(Table1[topic_id]=$A434)))</f>
        <v>4</v>
      </c>
      <c r="AI434" s="7" t="str">
        <f>"http://chandoo.org/forums/topic/"&amp;VLOOKUP(A434,'All Topics Data'!$A$2:$C$1243,3,FALSE)</f>
        <v>http://chandoo.org/forums/topic/my-min-max-series-is-not-working-correctlywithin-my-charts</v>
      </c>
      <c r="AJ434" s="7" t="str">
        <f>LEFT(VLOOKUP(A434,'All Topics Data'!$A$2:$C$1243,2,FALSE),40)&amp;REPT("…",LEN(VLOOKUP(A434,'All Topics Data'!$A$2:$C$1243,2,FALSE))&gt;40)</f>
        <v>My MIN MAX series is not working &amp;#039;c…</v>
      </c>
      <c r="AK434" s="9">
        <f t="shared" si="172"/>
        <v>0</v>
      </c>
      <c r="AL434" s="9">
        <f t="shared" si="180"/>
        <v>1</v>
      </c>
      <c r="AM434" s="9">
        <f t="shared" si="180"/>
        <v>0</v>
      </c>
      <c r="AN434" s="9">
        <f t="shared" si="180"/>
        <v>0</v>
      </c>
      <c r="AO434" s="9" t="str">
        <f t="shared" si="180"/>
        <v/>
      </c>
      <c r="AP434" s="9" t="str">
        <f t="shared" si="180"/>
        <v/>
      </c>
      <c r="AQ434" s="9" t="str">
        <f t="shared" si="180"/>
        <v/>
      </c>
      <c r="AR434" s="9" t="str">
        <f t="shared" si="180"/>
        <v/>
      </c>
      <c r="AS434" s="9" t="str">
        <f t="shared" si="180"/>
        <v/>
      </c>
      <c r="AT434" s="9" t="str">
        <f t="shared" si="180"/>
        <v/>
      </c>
      <c r="AU434" s="9" t="str">
        <f t="shared" si="177"/>
        <v/>
      </c>
      <c r="AV434" s="9" t="str">
        <f t="shared" si="177"/>
        <v/>
      </c>
      <c r="AW434" s="9" t="str">
        <f t="shared" si="177"/>
        <v/>
      </c>
      <c r="AX434" s="9" t="str">
        <f t="shared" si="177"/>
        <v/>
      </c>
      <c r="AY434" s="9" t="str">
        <f t="shared" si="177"/>
        <v/>
      </c>
      <c r="AZ434" s="9" t="str">
        <f t="shared" si="177"/>
        <v/>
      </c>
      <c r="BA434" s="9" t="str">
        <f t="shared" si="177"/>
        <v/>
      </c>
      <c r="BB434" s="9" t="str">
        <f t="shared" si="177"/>
        <v/>
      </c>
      <c r="BC434" s="9" t="str">
        <f t="shared" si="177"/>
        <v/>
      </c>
      <c r="BD434" s="9" t="str">
        <f t="shared" si="177"/>
        <v/>
      </c>
      <c r="BE434" s="9" t="str">
        <f t="shared" si="178"/>
        <v/>
      </c>
      <c r="BF434" s="9" t="str">
        <f t="shared" si="178"/>
        <v/>
      </c>
      <c r="BG434" s="9" t="str">
        <f t="shared" si="178"/>
        <v/>
      </c>
      <c r="BH434" s="9" t="str">
        <f t="shared" si="178"/>
        <v/>
      </c>
      <c r="BI434" s="9" t="str">
        <f t="shared" si="178"/>
        <v/>
      </c>
      <c r="BJ434" s="9" t="str">
        <f t="shared" si="178"/>
        <v/>
      </c>
      <c r="BK434" s="9" t="str">
        <f t="shared" si="178"/>
        <v/>
      </c>
      <c r="BL434" s="9" t="str">
        <f t="shared" si="178"/>
        <v/>
      </c>
      <c r="BM434" s="9" t="str">
        <f t="shared" si="178"/>
        <v/>
      </c>
      <c r="BN434" s="9" t="str">
        <f t="shared" si="178"/>
        <v/>
      </c>
      <c r="BO434" s="9" t="str">
        <f t="shared" si="179"/>
        <v/>
      </c>
      <c r="BP434" s="9" t="str">
        <f t="shared" si="179"/>
        <v/>
      </c>
      <c r="BQ434" s="9" t="str">
        <f t="shared" si="179"/>
        <v/>
      </c>
      <c r="BR434" s="9" t="str">
        <f t="shared" si="179"/>
        <v/>
      </c>
      <c r="BS434" s="9" t="str">
        <f t="shared" si="179"/>
        <v/>
      </c>
      <c r="BT434" s="9" t="str">
        <f t="shared" si="179"/>
        <v/>
      </c>
      <c r="BU434" s="9" t="str">
        <f t="shared" si="179"/>
        <v/>
      </c>
      <c r="BV434" s="9" t="str">
        <f t="shared" si="179"/>
        <v/>
      </c>
      <c r="BW434" s="9" t="str">
        <f t="shared" si="179"/>
        <v/>
      </c>
      <c r="BX434" s="9" t="str">
        <f t="shared" si="179"/>
        <v/>
      </c>
      <c r="BY434" s="9" t="str">
        <f t="shared" si="179"/>
        <v/>
      </c>
      <c r="BZ434" s="9" t="str">
        <f t="shared" si="179"/>
        <v/>
      </c>
    </row>
    <row r="435" spans="1:78" x14ac:dyDescent="0.25">
      <c r="A435" s="6">
        <v>704</v>
      </c>
      <c r="B435" s="3"/>
      <c r="C435" s="3">
        <v>1</v>
      </c>
      <c r="D435" s="3"/>
      <c r="E435" s="3">
        <v>1</v>
      </c>
      <c r="F435" s="3">
        <v>1</v>
      </c>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v>3</v>
      </c>
      <c r="AH435" s="7">
        <f>SUMPRODUCT(MAX((Table1[post_position])*(Table1[topic_id]=$A435)))</f>
        <v>6</v>
      </c>
      <c r="AI435" s="7" t="str">
        <f>"http://chandoo.org/forums/topic/"&amp;VLOOKUP(A435,'All Topics Data'!$A$2:$C$1243,3,FALSE)</f>
        <v>http://chandoo.org/forums/topic/lots-of-small-values-but-a-few-extreme-values-how-do-i-present-it</v>
      </c>
      <c r="AJ435" s="7" t="str">
        <f>LEFT(VLOOKUP(A435,'All Topics Data'!$A$2:$C$1243,2,FALSE),40)&amp;REPT("…",LEN(VLOOKUP(A435,'All Topics Data'!$A$2:$C$1243,2,FALSE))&gt;40)</f>
        <v>Lots of small values but a few extreme v…</v>
      </c>
      <c r="AK435" s="9">
        <f t="shared" si="172"/>
        <v>0</v>
      </c>
      <c r="AL435" s="9">
        <f t="shared" si="180"/>
        <v>1</v>
      </c>
      <c r="AM435" s="9">
        <f t="shared" si="180"/>
        <v>0</v>
      </c>
      <c r="AN435" s="9">
        <f t="shared" si="180"/>
        <v>1</v>
      </c>
      <c r="AO435" s="9">
        <f t="shared" si="180"/>
        <v>1</v>
      </c>
      <c r="AP435" s="9">
        <f t="shared" si="180"/>
        <v>0</v>
      </c>
      <c r="AQ435" s="9" t="str">
        <f t="shared" si="180"/>
        <v/>
      </c>
      <c r="AR435" s="9" t="str">
        <f t="shared" si="180"/>
        <v/>
      </c>
      <c r="AS435" s="9" t="str">
        <f t="shared" si="180"/>
        <v/>
      </c>
      <c r="AT435" s="9" t="str">
        <f t="shared" si="180"/>
        <v/>
      </c>
      <c r="AU435" s="9" t="str">
        <f t="shared" si="177"/>
        <v/>
      </c>
      <c r="AV435" s="9" t="str">
        <f t="shared" si="177"/>
        <v/>
      </c>
      <c r="AW435" s="9" t="str">
        <f t="shared" si="177"/>
        <v/>
      </c>
      <c r="AX435" s="9" t="str">
        <f t="shared" si="177"/>
        <v/>
      </c>
      <c r="AY435" s="9" t="str">
        <f t="shared" si="177"/>
        <v/>
      </c>
      <c r="AZ435" s="9" t="str">
        <f t="shared" si="177"/>
        <v/>
      </c>
      <c r="BA435" s="9" t="str">
        <f t="shared" si="177"/>
        <v/>
      </c>
      <c r="BB435" s="9" t="str">
        <f t="shared" si="177"/>
        <v/>
      </c>
      <c r="BC435" s="9" t="str">
        <f t="shared" si="177"/>
        <v/>
      </c>
      <c r="BD435" s="9" t="str">
        <f t="shared" si="177"/>
        <v/>
      </c>
      <c r="BE435" s="9" t="str">
        <f t="shared" si="178"/>
        <v/>
      </c>
      <c r="BF435" s="9" t="str">
        <f t="shared" si="178"/>
        <v/>
      </c>
      <c r="BG435" s="9" t="str">
        <f t="shared" si="178"/>
        <v/>
      </c>
      <c r="BH435" s="9" t="str">
        <f t="shared" si="178"/>
        <v/>
      </c>
      <c r="BI435" s="9" t="str">
        <f t="shared" si="178"/>
        <v/>
      </c>
      <c r="BJ435" s="9" t="str">
        <f t="shared" si="178"/>
        <v/>
      </c>
      <c r="BK435" s="9" t="str">
        <f t="shared" si="178"/>
        <v/>
      </c>
      <c r="BL435" s="9" t="str">
        <f t="shared" si="178"/>
        <v/>
      </c>
      <c r="BM435" s="9" t="str">
        <f t="shared" si="178"/>
        <v/>
      </c>
      <c r="BN435" s="9" t="str">
        <f t="shared" si="178"/>
        <v/>
      </c>
      <c r="BO435" s="9" t="str">
        <f t="shared" si="179"/>
        <v/>
      </c>
      <c r="BP435" s="9" t="str">
        <f t="shared" si="179"/>
        <v/>
      </c>
      <c r="BQ435" s="9" t="str">
        <f t="shared" si="179"/>
        <v/>
      </c>
      <c r="BR435" s="9" t="str">
        <f t="shared" si="179"/>
        <v/>
      </c>
      <c r="BS435" s="9" t="str">
        <f t="shared" si="179"/>
        <v/>
      </c>
      <c r="BT435" s="9" t="str">
        <f t="shared" si="179"/>
        <v/>
      </c>
      <c r="BU435" s="9" t="str">
        <f t="shared" si="179"/>
        <v/>
      </c>
      <c r="BV435" s="9" t="str">
        <f t="shared" si="179"/>
        <v/>
      </c>
      <c r="BW435" s="9" t="str">
        <f t="shared" si="179"/>
        <v/>
      </c>
      <c r="BX435" s="9" t="str">
        <f t="shared" si="179"/>
        <v/>
      </c>
      <c r="BY435" s="9" t="str">
        <f t="shared" si="179"/>
        <v/>
      </c>
      <c r="BZ435" s="9" t="str">
        <f t="shared" si="179"/>
        <v/>
      </c>
    </row>
    <row r="436" spans="1:78" x14ac:dyDescent="0.25">
      <c r="A436" s="6">
        <v>706</v>
      </c>
      <c r="B436" s="3"/>
      <c r="C436" s="3">
        <v>1</v>
      </c>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v>1</v>
      </c>
      <c r="AH436" s="7">
        <f>SUMPRODUCT(MAX((Table1[post_position])*(Table1[topic_id]=$A436)))</f>
        <v>2</v>
      </c>
      <c r="AI436" s="7" t="str">
        <f>"http://chandoo.org/forums/topic/"&amp;VLOOKUP(A436,'All Topics Data'!$A$2:$C$1243,3,FALSE)</f>
        <v>http://chandoo.org/forums/topic/formatting-multiple-data-points</v>
      </c>
      <c r="AJ436" s="7" t="str">
        <f>LEFT(VLOOKUP(A436,'All Topics Data'!$A$2:$C$1243,2,FALSE),40)&amp;REPT("…",LEN(VLOOKUP(A436,'All Topics Data'!$A$2:$C$1243,2,FALSE))&gt;40)</f>
        <v>Formatting multiple data points</v>
      </c>
      <c r="AK436" s="9">
        <f t="shared" si="172"/>
        <v>0</v>
      </c>
      <c r="AL436" s="9">
        <f t="shared" si="180"/>
        <v>1</v>
      </c>
      <c r="AM436" s="9" t="str">
        <f t="shared" si="180"/>
        <v/>
      </c>
      <c r="AN436" s="9" t="str">
        <f t="shared" si="180"/>
        <v/>
      </c>
      <c r="AO436" s="9" t="str">
        <f t="shared" si="180"/>
        <v/>
      </c>
      <c r="AP436" s="9" t="str">
        <f t="shared" si="180"/>
        <v/>
      </c>
      <c r="AQ436" s="9" t="str">
        <f t="shared" si="180"/>
        <v/>
      </c>
      <c r="AR436" s="9" t="str">
        <f t="shared" si="180"/>
        <v/>
      </c>
      <c r="AS436" s="9" t="str">
        <f t="shared" si="180"/>
        <v/>
      </c>
      <c r="AT436" s="9" t="str">
        <f t="shared" si="180"/>
        <v/>
      </c>
      <c r="AU436" s="9" t="str">
        <f t="shared" si="177"/>
        <v/>
      </c>
      <c r="AV436" s="9" t="str">
        <f t="shared" si="177"/>
        <v/>
      </c>
      <c r="AW436" s="9" t="str">
        <f t="shared" si="177"/>
        <v/>
      </c>
      <c r="AX436" s="9" t="str">
        <f t="shared" si="177"/>
        <v/>
      </c>
      <c r="AY436" s="9" t="str">
        <f t="shared" si="177"/>
        <v/>
      </c>
      <c r="AZ436" s="9" t="str">
        <f t="shared" si="177"/>
        <v/>
      </c>
      <c r="BA436" s="9" t="str">
        <f t="shared" si="177"/>
        <v/>
      </c>
      <c r="BB436" s="9" t="str">
        <f t="shared" si="177"/>
        <v/>
      </c>
      <c r="BC436" s="9" t="str">
        <f t="shared" si="177"/>
        <v/>
      </c>
      <c r="BD436" s="9" t="str">
        <f t="shared" si="177"/>
        <v/>
      </c>
      <c r="BE436" s="9" t="str">
        <f t="shared" si="178"/>
        <v/>
      </c>
      <c r="BF436" s="9" t="str">
        <f t="shared" si="178"/>
        <v/>
      </c>
      <c r="BG436" s="9" t="str">
        <f t="shared" si="178"/>
        <v/>
      </c>
      <c r="BH436" s="9" t="str">
        <f t="shared" si="178"/>
        <v/>
      </c>
      <c r="BI436" s="9" t="str">
        <f t="shared" si="178"/>
        <v/>
      </c>
      <c r="BJ436" s="9" t="str">
        <f t="shared" si="178"/>
        <v/>
      </c>
      <c r="BK436" s="9" t="str">
        <f t="shared" si="178"/>
        <v/>
      </c>
      <c r="BL436" s="9" t="str">
        <f t="shared" si="178"/>
        <v/>
      </c>
      <c r="BM436" s="9" t="str">
        <f t="shared" si="178"/>
        <v/>
      </c>
      <c r="BN436" s="9" t="str">
        <f t="shared" si="178"/>
        <v/>
      </c>
      <c r="BO436" s="9" t="str">
        <f t="shared" si="179"/>
        <v/>
      </c>
      <c r="BP436" s="9" t="str">
        <f t="shared" si="179"/>
        <v/>
      </c>
      <c r="BQ436" s="9" t="str">
        <f t="shared" si="179"/>
        <v/>
      </c>
      <c r="BR436" s="9" t="str">
        <f t="shared" si="179"/>
        <v/>
      </c>
      <c r="BS436" s="9" t="str">
        <f t="shared" si="179"/>
        <v/>
      </c>
      <c r="BT436" s="9" t="str">
        <f t="shared" si="179"/>
        <v/>
      </c>
      <c r="BU436" s="9" t="str">
        <f t="shared" si="179"/>
        <v/>
      </c>
      <c r="BV436" s="9" t="str">
        <f t="shared" si="179"/>
        <v/>
      </c>
      <c r="BW436" s="9" t="str">
        <f t="shared" si="179"/>
        <v/>
      </c>
      <c r="BX436" s="9" t="str">
        <f t="shared" si="179"/>
        <v/>
      </c>
      <c r="BY436" s="9" t="str">
        <f t="shared" si="179"/>
        <v/>
      </c>
      <c r="BZ436" s="9" t="str">
        <f t="shared" si="179"/>
        <v/>
      </c>
    </row>
    <row r="437" spans="1:78" x14ac:dyDescent="0.25">
      <c r="A437" s="6">
        <v>708</v>
      </c>
      <c r="B437" s="3"/>
      <c r="C437" s="3">
        <v>1</v>
      </c>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v>1</v>
      </c>
      <c r="AH437" s="7">
        <f>SUMPRODUCT(MAX((Table1[post_position])*(Table1[topic_id]=$A437)))</f>
        <v>2</v>
      </c>
      <c r="AI437" s="7" t="str">
        <f>"http://chandoo.org/forums/topic/"&amp;VLOOKUP(A437,'All Topics Data'!$A$2:$C$1243,3,FALSE)</f>
        <v>http://chandoo.org/forums/topic/bar-chart-customizing</v>
      </c>
      <c r="AJ437" s="7" t="str">
        <f>LEFT(VLOOKUP(A437,'All Topics Data'!$A$2:$C$1243,2,FALSE),40)&amp;REPT("…",LEN(VLOOKUP(A437,'All Topics Data'!$A$2:$C$1243,2,FALSE))&gt;40)</f>
        <v>*** Bar Chart Customizing ***</v>
      </c>
      <c r="AK437" s="9">
        <f t="shared" si="172"/>
        <v>0</v>
      </c>
      <c r="AL437" s="9">
        <f t="shared" si="180"/>
        <v>1</v>
      </c>
      <c r="AM437" s="9" t="str">
        <f t="shared" si="180"/>
        <v/>
      </c>
      <c r="AN437" s="9" t="str">
        <f t="shared" si="180"/>
        <v/>
      </c>
      <c r="AO437" s="9" t="str">
        <f t="shared" si="180"/>
        <v/>
      </c>
      <c r="AP437" s="9" t="str">
        <f t="shared" si="180"/>
        <v/>
      </c>
      <c r="AQ437" s="9" t="str">
        <f t="shared" si="180"/>
        <v/>
      </c>
      <c r="AR437" s="9" t="str">
        <f t="shared" si="180"/>
        <v/>
      </c>
      <c r="AS437" s="9" t="str">
        <f t="shared" si="180"/>
        <v/>
      </c>
      <c r="AT437" s="9" t="str">
        <f t="shared" si="180"/>
        <v/>
      </c>
      <c r="AU437" s="9" t="str">
        <f t="shared" si="177"/>
        <v/>
      </c>
      <c r="AV437" s="9" t="str">
        <f t="shared" si="177"/>
        <v/>
      </c>
      <c r="AW437" s="9" t="str">
        <f t="shared" si="177"/>
        <v/>
      </c>
      <c r="AX437" s="9" t="str">
        <f t="shared" si="177"/>
        <v/>
      </c>
      <c r="AY437" s="9" t="str">
        <f t="shared" si="177"/>
        <v/>
      </c>
      <c r="AZ437" s="9" t="str">
        <f t="shared" si="177"/>
        <v/>
      </c>
      <c r="BA437" s="9" t="str">
        <f t="shared" si="177"/>
        <v/>
      </c>
      <c r="BB437" s="9" t="str">
        <f t="shared" si="177"/>
        <v/>
      </c>
      <c r="BC437" s="9" t="str">
        <f t="shared" si="177"/>
        <v/>
      </c>
      <c r="BD437" s="9" t="str">
        <f t="shared" si="177"/>
        <v/>
      </c>
      <c r="BE437" s="9" t="str">
        <f t="shared" si="178"/>
        <v/>
      </c>
      <c r="BF437" s="9" t="str">
        <f t="shared" si="178"/>
        <v/>
      </c>
      <c r="BG437" s="9" t="str">
        <f t="shared" si="178"/>
        <v/>
      </c>
      <c r="BH437" s="9" t="str">
        <f t="shared" si="178"/>
        <v/>
      </c>
      <c r="BI437" s="9" t="str">
        <f t="shared" si="178"/>
        <v/>
      </c>
      <c r="BJ437" s="9" t="str">
        <f t="shared" si="178"/>
        <v/>
      </c>
      <c r="BK437" s="9" t="str">
        <f t="shared" si="178"/>
        <v/>
      </c>
      <c r="BL437" s="9" t="str">
        <f t="shared" si="178"/>
        <v/>
      </c>
      <c r="BM437" s="9" t="str">
        <f t="shared" si="178"/>
        <v/>
      </c>
      <c r="BN437" s="9" t="str">
        <f t="shared" si="178"/>
        <v/>
      </c>
      <c r="BO437" s="9" t="str">
        <f t="shared" si="179"/>
        <v/>
      </c>
      <c r="BP437" s="9" t="str">
        <f t="shared" si="179"/>
        <v/>
      </c>
      <c r="BQ437" s="9" t="str">
        <f t="shared" si="179"/>
        <v/>
      </c>
      <c r="BR437" s="9" t="str">
        <f t="shared" si="179"/>
        <v/>
      </c>
      <c r="BS437" s="9" t="str">
        <f t="shared" si="179"/>
        <v/>
      </c>
      <c r="BT437" s="9" t="str">
        <f t="shared" si="179"/>
        <v/>
      </c>
      <c r="BU437" s="9" t="str">
        <f t="shared" si="179"/>
        <v/>
      </c>
      <c r="BV437" s="9" t="str">
        <f t="shared" si="179"/>
        <v/>
      </c>
      <c r="BW437" s="9" t="str">
        <f t="shared" si="179"/>
        <v/>
      </c>
      <c r="BX437" s="9" t="str">
        <f t="shared" si="179"/>
        <v/>
      </c>
      <c r="BY437" s="9" t="str">
        <f t="shared" si="179"/>
        <v/>
      </c>
      <c r="BZ437" s="9" t="str">
        <f t="shared" si="179"/>
        <v/>
      </c>
    </row>
    <row r="438" spans="1:78" x14ac:dyDescent="0.25">
      <c r="A438" s="6">
        <v>710</v>
      </c>
      <c r="B438" s="3"/>
      <c r="C438" s="3"/>
      <c r="D438" s="3"/>
      <c r="E438" s="3">
        <v>1</v>
      </c>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v>1</v>
      </c>
      <c r="AH438" s="7">
        <f>SUMPRODUCT(MAX((Table1[post_position])*(Table1[topic_id]=$A438)))</f>
        <v>5</v>
      </c>
      <c r="AI438" s="7" t="str">
        <f>"http://chandoo.org/forums/topic/"&amp;VLOOKUP(A438,'All Topics Data'!$A$2:$C$1243,3,FALSE)</f>
        <v>http://chandoo.org/forums/topic/swot-analysis</v>
      </c>
      <c r="AJ438" s="7" t="str">
        <f>LEFT(VLOOKUP(A438,'All Topics Data'!$A$2:$C$1243,2,FALSE),40)&amp;REPT("…",LEN(VLOOKUP(A438,'All Topics Data'!$A$2:$C$1243,2,FALSE))&gt;40)</f>
        <v>SWOT Analysis</v>
      </c>
      <c r="AK438" s="9">
        <f t="shared" si="172"/>
        <v>0</v>
      </c>
      <c r="AL438" s="9">
        <f t="shared" si="180"/>
        <v>0</v>
      </c>
      <c r="AM438" s="9">
        <f t="shared" si="180"/>
        <v>0</v>
      </c>
      <c r="AN438" s="9">
        <f t="shared" si="180"/>
        <v>1</v>
      </c>
      <c r="AO438" s="9">
        <f t="shared" si="180"/>
        <v>0</v>
      </c>
      <c r="AP438" s="9" t="str">
        <f t="shared" si="180"/>
        <v/>
      </c>
      <c r="AQ438" s="9" t="str">
        <f t="shared" si="180"/>
        <v/>
      </c>
      <c r="AR438" s="9" t="str">
        <f t="shared" si="180"/>
        <v/>
      </c>
      <c r="AS438" s="9" t="str">
        <f t="shared" si="180"/>
        <v/>
      </c>
      <c r="AT438" s="9" t="str">
        <f t="shared" si="180"/>
        <v/>
      </c>
      <c r="AU438" s="9" t="str">
        <f t="shared" si="177"/>
        <v/>
      </c>
      <c r="AV438" s="9" t="str">
        <f t="shared" si="177"/>
        <v/>
      </c>
      <c r="AW438" s="9" t="str">
        <f t="shared" si="177"/>
        <v/>
      </c>
      <c r="AX438" s="9" t="str">
        <f t="shared" si="177"/>
        <v/>
      </c>
      <c r="AY438" s="9" t="str">
        <f t="shared" si="177"/>
        <v/>
      </c>
      <c r="AZ438" s="9" t="str">
        <f t="shared" si="177"/>
        <v/>
      </c>
      <c r="BA438" s="9" t="str">
        <f t="shared" si="177"/>
        <v/>
      </c>
      <c r="BB438" s="9" t="str">
        <f t="shared" si="177"/>
        <v/>
      </c>
      <c r="BC438" s="9" t="str">
        <f t="shared" si="177"/>
        <v/>
      </c>
      <c r="BD438" s="9" t="str">
        <f t="shared" si="177"/>
        <v/>
      </c>
      <c r="BE438" s="9" t="str">
        <f t="shared" si="178"/>
        <v/>
      </c>
      <c r="BF438" s="9" t="str">
        <f t="shared" si="178"/>
        <v/>
      </c>
      <c r="BG438" s="9" t="str">
        <f t="shared" si="178"/>
        <v/>
      </c>
      <c r="BH438" s="9" t="str">
        <f t="shared" si="178"/>
        <v/>
      </c>
      <c r="BI438" s="9" t="str">
        <f t="shared" si="178"/>
        <v/>
      </c>
      <c r="BJ438" s="9" t="str">
        <f t="shared" si="178"/>
        <v/>
      </c>
      <c r="BK438" s="9" t="str">
        <f t="shared" si="178"/>
        <v/>
      </c>
      <c r="BL438" s="9" t="str">
        <f t="shared" si="178"/>
        <v/>
      </c>
      <c r="BM438" s="9" t="str">
        <f t="shared" si="178"/>
        <v/>
      </c>
      <c r="BN438" s="9" t="str">
        <f t="shared" si="178"/>
        <v/>
      </c>
      <c r="BO438" s="9" t="str">
        <f t="shared" si="179"/>
        <v/>
      </c>
      <c r="BP438" s="9" t="str">
        <f t="shared" si="179"/>
        <v/>
      </c>
      <c r="BQ438" s="9" t="str">
        <f t="shared" si="179"/>
        <v/>
      </c>
      <c r="BR438" s="9" t="str">
        <f t="shared" si="179"/>
        <v/>
      </c>
      <c r="BS438" s="9" t="str">
        <f t="shared" si="179"/>
        <v/>
      </c>
      <c r="BT438" s="9" t="str">
        <f t="shared" si="179"/>
        <v/>
      </c>
      <c r="BU438" s="9" t="str">
        <f t="shared" si="179"/>
        <v/>
      </c>
      <c r="BV438" s="9" t="str">
        <f t="shared" si="179"/>
        <v/>
      </c>
      <c r="BW438" s="9" t="str">
        <f t="shared" si="179"/>
        <v/>
      </c>
      <c r="BX438" s="9" t="str">
        <f t="shared" si="179"/>
        <v/>
      </c>
      <c r="BY438" s="9" t="str">
        <f t="shared" si="179"/>
        <v/>
      </c>
      <c r="BZ438" s="9" t="str">
        <f t="shared" si="179"/>
        <v/>
      </c>
    </row>
    <row r="439" spans="1:78" x14ac:dyDescent="0.25">
      <c r="A439" s="6">
        <v>712</v>
      </c>
      <c r="B439" s="3"/>
      <c r="C439" s="3">
        <v>1</v>
      </c>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v>1</v>
      </c>
      <c r="AH439" s="7">
        <f>SUMPRODUCT(MAX((Table1[post_position])*(Table1[topic_id]=$A439)))</f>
        <v>2</v>
      </c>
      <c r="AI439" s="7" t="str">
        <f>"http://chandoo.org/forums/topic/"&amp;VLOOKUP(A439,'All Topics Data'!$A$2:$C$1243,3,FALSE)</f>
        <v>http://chandoo.org/forums/topic/save-a-protected-workbook</v>
      </c>
      <c r="AJ439" s="7" t="str">
        <f>LEFT(VLOOKUP(A439,'All Topics Data'!$A$2:$C$1243,2,FALSE),40)&amp;REPT("…",LEN(VLOOKUP(A439,'All Topics Data'!$A$2:$C$1243,2,FALSE))&gt;40)</f>
        <v>Save a protected Workbook</v>
      </c>
      <c r="AK439" s="9">
        <f t="shared" si="172"/>
        <v>0</v>
      </c>
      <c r="AL439" s="9">
        <f t="shared" si="180"/>
        <v>1</v>
      </c>
      <c r="AM439" s="9" t="str">
        <f t="shared" si="180"/>
        <v/>
      </c>
      <c r="AN439" s="9" t="str">
        <f t="shared" si="180"/>
        <v/>
      </c>
      <c r="AO439" s="9" t="str">
        <f t="shared" si="180"/>
        <v/>
      </c>
      <c r="AP439" s="9" t="str">
        <f t="shared" si="180"/>
        <v/>
      </c>
      <c r="AQ439" s="9" t="str">
        <f t="shared" si="180"/>
        <v/>
      </c>
      <c r="AR439" s="9" t="str">
        <f t="shared" si="180"/>
        <v/>
      </c>
      <c r="AS439" s="9" t="str">
        <f t="shared" si="180"/>
        <v/>
      </c>
      <c r="AT439" s="9" t="str">
        <f t="shared" si="180"/>
        <v/>
      </c>
      <c r="AU439" s="9" t="str">
        <f t="shared" si="177"/>
        <v/>
      </c>
      <c r="AV439" s="9" t="str">
        <f t="shared" si="177"/>
        <v/>
      </c>
      <c r="AW439" s="9" t="str">
        <f t="shared" si="177"/>
        <v/>
      </c>
      <c r="AX439" s="9" t="str">
        <f t="shared" si="177"/>
        <v/>
      </c>
      <c r="AY439" s="9" t="str">
        <f t="shared" si="177"/>
        <v/>
      </c>
      <c r="AZ439" s="9" t="str">
        <f t="shared" si="177"/>
        <v/>
      </c>
      <c r="BA439" s="9" t="str">
        <f t="shared" si="177"/>
        <v/>
      </c>
      <c r="BB439" s="9" t="str">
        <f t="shared" si="177"/>
        <v/>
      </c>
      <c r="BC439" s="9" t="str">
        <f t="shared" si="177"/>
        <v/>
      </c>
      <c r="BD439" s="9" t="str">
        <f t="shared" si="177"/>
        <v/>
      </c>
      <c r="BE439" s="9" t="str">
        <f t="shared" si="178"/>
        <v/>
      </c>
      <c r="BF439" s="9" t="str">
        <f t="shared" si="178"/>
        <v/>
      </c>
      <c r="BG439" s="9" t="str">
        <f t="shared" si="178"/>
        <v/>
      </c>
      <c r="BH439" s="9" t="str">
        <f t="shared" si="178"/>
        <v/>
      </c>
      <c r="BI439" s="9" t="str">
        <f t="shared" si="178"/>
        <v/>
      </c>
      <c r="BJ439" s="9" t="str">
        <f t="shared" si="178"/>
        <v/>
      </c>
      <c r="BK439" s="9" t="str">
        <f t="shared" si="178"/>
        <v/>
      </c>
      <c r="BL439" s="9" t="str">
        <f t="shared" si="178"/>
        <v/>
      </c>
      <c r="BM439" s="9" t="str">
        <f t="shared" si="178"/>
        <v/>
      </c>
      <c r="BN439" s="9" t="str">
        <f t="shared" si="178"/>
        <v/>
      </c>
      <c r="BO439" s="9" t="str">
        <f t="shared" si="179"/>
        <v/>
      </c>
      <c r="BP439" s="9" t="str">
        <f t="shared" si="179"/>
        <v/>
      </c>
      <c r="BQ439" s="9" t="str">
        <f t="shared" si="179"/>
        <v/>
      </c>
      <c r="BR439" s="9" t="str">
        <f t="shared" si="179"/>
        <v/>
      </c>
      <c r="BS439" s="9" t="str">
        <f t="shared" si="179"/>
        <v/>
      </c>
      <c r="BT439" s="9" t="str">
        <f t="shared" si="179"/>
        <v/>
      </c>
      <c r="BU439" s="9" t="str">
        <f t="shared" si="179"/>
        <v/>
      </c>
      <c r="BV439" s="9" t="str">
        <f t="shared" si="179"/>
        <v/>
      </c>
      <c r="BW439" s="9" t="str">
        <f t="shared" si="179"/>
        <v/>
      </c>
      <c r="BX439" s="9" t="str">
        <f t="shared" si="179"/>
        <v/>
      </c>
      <c r="BY439" s="9" t="str">
        <f t="shared" si="179"/>
        <v/>
      </c>
      <c r="BZ439" s="9" t="str">
        <f t="shared" si="179"/>
        <v/>
      </c>
    </row>
    <row r="440" spans="1:78" x14ac:dyDescent="0.25">
      <c r="A440" s="6">
        <v>713</v>
      </c>
      <c r="B440" s="3"/>
      <c r="C440" s="3">
        <v>1</v>
      </c>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v>1</v>
      </c>
      <c r="AH440" s="7">
        <f>SUMPRODUCT(MAX((Table1[post_position])*(Table1[topic_id]=$A440)))</f>
        <v>2</v>
      </c>
      <c r="AI440" s="7" t="str">
        <f>"http://chandoo.org/forums/topic/"&amp;VLOOKUP(A440,'All Topics Data'!$A$2:$C$1243,3,FALSE)</f>
        <v>http://chandoo.org/forums/topic/line-chart-formatting</v>
      </c>
      <c r="AJ440" s="7" t="str">
        <f>LEFT(VLOOKUP(A440,'All Topics Data'!$A$2:$C$1243,2,FALSE),40)&amp;REPT("…",LEN(VLOOKUP(A440,'All Topics Data'!$A$2:$C$1243,2,FALSE))&gt;40)</f>
        <v>Line Chart Formatting</v>
      </c>
      <c r="AK440" s="9">
        <f t="shared" si="172"/>
        <v>0</v>
      </c>
      <c r="AL440" s="9">
        <f t="shared" si="180"/>
        <v>1</v>
      </c>
      <c r="AM440" s="9" t="str">
        <f t="shared" si="180"/>
        <v/>
      </c>
      <c r="AN440" s="9" t="str">
        <f t="shared" si="180"/>
        <v/>
      </c>
      <c r="AO440" s="9" t="str">
        <f t="shared" si="180"/>
        <v/>
      </c>
      <c r="AP440" s="9" t="str">
        <f t="shared" si="180"/>
        <v/>
      </c>
      <c r="AQ440" s="9" t="str">
        <f t="shared" si="180"/>
        <v/>
      </c>
      <c r="AR440" s="9" t="str">
        <f t="shared" si="180"/>
        <v/>
      </c>
      <c r="AS440" s="9" t="str">
        <f t="shared" si="180"/>
        <v/>
      </c>
      <c r="AT440" s="9" t="str">
        <f t="shared" si="180"/>
        <v/>
      </c>
      <c r="AU440" s="9" t="str">
        <f t="shared" si="177"/>
        <v/>
      </c>
      <c r="AV440" s="9" t="str">
        <f t="shared" si="177"/>
        <v/>
      </c>
      <c r="AW440" s="9" t="str">
        <f t="shared" si="177"/>
        <v/>
      </c>
      <c r="AX440" s="9" t="str">
        <f t="shared" si="177"/>
        <v/>
      </c>
      <c r="AY440" s="9" t="str">
        <f t="shared" si="177"/>
        <v/>
      </c>
      <c r="AZ440" s="9" t="str">
        <f t="shared" si="177"/>
        <v/>
      </c>
      <c r="BA440" s="9" t="str">
        <f t="shared" si="177"/>
        <v/>
      </c>
      <c r="BB440" s="9" t="str">
        <f t="shared" si="177"/>
        <v/>
      </c>
      <c r="BC440" s="9" t="str">
        <f t="shared" si="177"/>
        <v/>
      </c>
      <c r="BD440" s="9" t="str">
        <f t="shared" si="177"/>
        <v/>
      </c>
      <c r="BE440" s="9" t="str">
        <f t="shared" si="178"/>
        <v/>
      </c>
      <c r="BF440" s="9" t="str">
        <f t="shared" si="178"/>
        <v/>
      </c>
      <c r="BG440" s="9" t="str">
        <f t="shared" si="178"/>
        <v/>
      </c>
      <c r="BH440" s="9" t="str">
        <f t="shared" si="178"/>
        <v/>
      </c>
      <c r="BI440" s="9" t="str">
        <f t="shared" si="178"/>
        <v/>
      </c>
      <c r="BJ440" s="9" t="str">
        <f t="shared" si="178"/>
        <v/>
      </c>
      <c r="BK440" s="9" t="str">
        <f t="shared" si="178"/>
        <v/>
      </c>
      <c r="BL440" s="9" t="str">
        <f t="shared" si="178"/>
        <v/>
      </c>
      <c r="BM440" s="9" t="str">
        <f t="shared" si="178"/>
        <v/>
      </c>
      <c r="BN440" s="9" t="str">
        <f t="shared" si="178"/>
        <v/>
      </c>
      <c r="BO440" s="9" t="str">
        <f t="shared" si="179"/>
        <v/>
      </c>
      <c r="BP440" s="9" t="str">
        <f t="shared" si="179"/>
        <v/>
      </c>
      <c r="BQ440" s="9" t="str">
        <f t="shared" si="179"/>
        <v/>
      </c>
      <c r="BR440" s="9" t="str">
        <f t="shared" si="179"/>
        <v/>
      </c>
      <c r="BS440" s="9" t="str">
        <f t="shared" si="179"/>
        <v/>
      </c>
      <c r="BT440" s="9" t="str">
        <f t="shared" si="179"/>
        <v/>
      </c>
      <c r="BU440" s="9" t="str">
        <f t="shared" si="179"/>
        <v/>
      </c>
      <c r="BV440" s="9" t="str">
        <f t="shared" si="179"/>
        <v/>
      </c>
      <c r="BW440" s="9" t="str">
        <f t="shared" si="179"/>
        <v/>
      </c>
      <c r="BX440" s="9" t="str">
        <f t="shared" si="179"/>
        <v/>
      </c>
      <c r="BY440" s="9" t="str">
        <f t="shared" si="179"/>
        <v/>
      </c>
      <c r="BZ440" s="9" t="str">
        <f t="shared" si="179"/>
        <v/>
      </c>
    </row>
    <row r="441" spans="1:78" x14ac:dyDescent="0.25">
      <c r="A441" s="6">
        <v>714</v>
      </c>
      <c r="B441" s="3"/>
      <c r="C441" s="3">
        <v>1</v>
      </c>
      <c r="D441" s="3"/>
      <c r="E441" s="3">
        <v>1</v>
      </c>
      <c r="F441" s="3"/>
      <c r="G441" s="3">
        <v>1</v>
      </c>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v>3</v>
      </c>
      <c r="AH441" s="7">
        <f>SUMPRODUCT(MAX((Table1[post_position])*(Table1[topic_id]=$A441)))</f>
        <v>8</v>
      </c>
      <c r="AI441" s="7" t="str">
        <f>"http://chandoo.org/forums/topic/"&amp;VLOOKUP(A441,'All Topics Data'!$A$2:$C$1243,3,FALSE)</f>
        <v>http://chandoo.org/forums/topic/help-with-the-kpi-scroll-chart</v>
      </c>
      <c r="AJ441" s="7" t="str">
        <f>LEFT(VLOOKUP(A441,'All Topics Data'!$A$2:$C$1243,2,FALSE),40)&amp;REPT("…",LEN(VLOOKUP(A441,'All Topics Data'!$A$2:$C$1243,2,FALSE))&gt;40)</f>
        <v>Help with the KPI Scroll Chart</v>
      </c>
      <c r="AK441" s="9">
        <f t="shared" si="172"/>
        <v>0</v>
      </c>
      <c r="AL441" s="9">
        <f t="shared" si="180"/>
        <v>1</v>
      </c>
      <c r="AM441" s="9">
        <f t="shared" si="180"/>
        <v>0</v>
      </c>
      <c r="AN441" s="9">
        <f t="shared" si="180"/>
        <v>1</v>
      </c>
      <c r="AO441" s="9">
        <f t="shared" si="180"/>
        <v>0</v>
      </c>
      <c r="AP441" s="9">
        <f t="shared" si="180"/>
        <v>1</v>
      </c>
      <c r="AQ441" s="9">
        <f t="shared" si="180"/>
        <v>0</v>
      </c>
      <c r="AR441" s="9">
        <f t="shared" si="180"/>
        <v>0</v>
      </c>
      <c r="AS441" s="9" t="str">
        <f t="shared" si="180"/>
        <v/>
      </c>
      <c r="AT441" s="9" t="str">
        <f t="shared" si="180"/>
        <v/>
      </c>
      <c r="AU441" s="9" t="str">
        <f t="shared" si="177"/>
        <v/>
      </c>
      <c r="AV441" s="9" t="str">
        <f t="shared" si="177"/>
        <v/>
      </c>
      <c r="AW441" s="9" t="str">
        <f t="shared" si="177"/>
        <v/>
      </c>
      <c r="AX441" s="9" t="str">
        <f t="shared" si="177"/>
        <v/>
      </c>
      <c r="AY441" s="9" t="str">
        <f t="shared" si="177"/>
        <v/>
      </c>
      <c r="AZ441" s="9" t="str">
        <f t="shared" si="177"/>
        <v/>
      </c>
      <c r="BA441" s="9" t="str">
        <f t="shared" si="177"/>
        <v/>
      </c>
      <c r="BB441" s="9" t="str">
        <f t="shared" si="177"/>
        <v/>
      </c>
      <c r="BC441" s="9" t="str">
        <f t="shared" si="177"/>
        <v/>
      </c>
      <c r="BD441" s="9" t="str">
        <f t="shared" si="177"/>
        <v/>
      </c>
      <c r="BE441" s="9" t="str">
        <f t="shared" si="178"/>
        <v/>
      </c>
      <c r="BF441" s="9" t="str">
        <f t="shared" si="178"/>
        <v/>
      </c>
      <c r="BG441" s="9" t="str">
        <f t="shared" si="178"/>
        <v/>
      </c>
      <c r="BH441" s="9" t="str">
        <f t="shared" si="178"/>
        <v/>
      </c>
      <c r="BI441" s="9" t="str">
        <f t="shared" si="178"/>
        <v/>
      </c>
      <c r="BJ441" s="9" t="str">
        <f t="shared" si="178"/>
        <v/>
      </c>
      <c r="BK441" s="9" t="str">
        <f t="shared" si="178"/>
        <v/>
      </c>
      <c r="BL441" s="9" t="str">
        <f t="shared" si="178"/>
        <v/>
      </c>
      <c r="BM441" s="9" t="str">
        <f t="shared" si="178"/>
        <v/>
      </c>
      <c r="BN441" s="9" t="str">
        <f t="shared" si="178"/>
        <v/>
      </c>
      <c r="BO441" s="9" t="str">
        <f t="shared" si="179"/>
        <v/>
      </c>
      <c r="BP441" s="9" t="str">
        <f t="shared" si="179"/>
        <v/>
      </c>
      <c r="BQ441" s="9" t="str">
        <f t="shared" si="179"/>
        <v/>
      </c>
      <c r="BR441" s="9" t="str">
        <f t="shared" si="179"/>
        <v/>
      </c>
      <c r="BS441" s="9" t="str">
        <f t="shared" si="179"/>
        <v/>
      </c>
      <c r="BT441" s="9" t="str">
        <f t="shared" si="179"/>
        <v/>
      </c>
      <c r="BU441" s="9" t="str">
        <f t="shared" si="179"/>
        <v/>
      </c>
      <c r="BV441" s="9" t="str">
        <f t="shared" si="179"/>
        <v/>
      </c>
      <c r="BW441" s="9" t="str">
        <f t="shared" si="179"/>
        <v/>
      </c>
      <c r="BX441" s="9" t="str">
        <f t="shared" si="179"/>
        <v/>
      </c>
      <c r="BY441" s="9" t="str">
        <f t="shared" si="179"/>
        <v/>
      </c>
      <c r="BZ441" s="9" t="str">
        <f t="shared" si="179"/>
        <v/>
      </c>
    </row>
    <row r="442" spans="1:78" x14ac:dyDescent="0.25">
      <c r="A442" s="6">
        <v>716</v>
      </c>
      <c r="B442" s="3"/>
      <c r="C442" s="3">
        <v>1</v>
      </c>
      <c r="D442" s="3"/>
      <c r="E442" s="3"/>
      <c r="F442" s="3">
        <v>1</v>
      </c>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v>2</v>
      </c>
      <c r="AH442" s="7">
        <f>SUMPRODUCT(MAX((Table1[post_position])*(Table1[topic_id]=$A442)))</f>
        <v>5</v>
      </c>
      <c r="AI442" s="7" t="str">
        <f>"http://chandoo.org/forums/topic/"&amp;VLOOKUP(A442,'All Topics Data'!$A$2:$C$1243,3,FALSE)</f>
        <v>http://chandoo.org/forums/topic/getting-the-sum-of-previous-boolean-entries-until-the-last-true-entry</v>
      </c>
      <c r="AJ442" s="7" t="str">
        <f>LEFT(VLOOKUP(A442,'All Topics Data'!$A$2:$C$1243,2,FALSE),40)&amp;REPT("…",LEN(VLOOKUP(A442,'All Topics Data'!$A$2:$C$1243,2,FALSE))&gt;40)</f>
        <v>Getting the sum of previous boolean entr…</v>
      </c>
      <c r="AK442" s="9">
        <f t="shared" si="172"/>
        <v>0</v>
      </c>
      <c r="AL442" s="9">
        <f t="shared" si="180"/>
        <v>1</v>
      </c>
      <c r="AM442" s="9">
        <f t="shared" si="180"/>
        <v>0</v>
      </c>
      <c r="AN442" s="9">
        <f t="shared" si="180"/>
        <v>0</v>
      </c>
      <c r="AO442" s="9">
        <f t="shared" si="180"/>
        <v>1</v>
      </c>
      <c r="AP442" s="9" t="str">
        <f t="shared" si="180"/>
        <v/>
      </c>
      <c r="AQ442" s="9" t="str">
        <f t="shared" si="180"/>
        <v/>
      </c>
      <c r="AR442" s="9" t="str">
        <f t="shared" si="180"/>
        <v/>
      </c>
      <c r="AS442" s="9" t="str">
        <f t="shared" si="180"/>
        <v/>
      </c>
      <c r="AT442" s="9" t="str">
        <f t="shared" si="180"/>
        <v/>
      </c>
      <c r="AU442" s="9" t="str">
        <f t="shared" ref="AU442:BD451" si="181">IF(AU$4&lt;=$AH442,IFERROR(GETPIVOTDATA("Hui Reply?",$A$4,"topic_id",$A442,"post_position",AU$4),0),"")</f>
        <v/>
      </c>
      <c r="AV442" s="9" t="str">
        <f t="shared" si="181"/>
        <v/>
      </c>
      <c r="AW442" s="9" t="str">
        <f t="shared" si="181"/>
        <v/>
      </c>
      <c r="AX442" s="9" t="str">
        <f t="shared" si="181"/>
        <v/>
      </c>
      <c r="AY442" s="9" t="str">
        <f t="shared" si="181"/>
        <v/>
      </c>
      <c r="AZ442" s="9" t="str">
        <f t="shared" si="181"/>
        <v/>
      </c>
      <c r="BA442" s="9" t="str">
        <f t="shared" si="181"/>
        <v/>
      </c>
      <c r="BB442" s="9" t="str">
        <f t="shared" si="181"/>
        <v/>
      </c>
      <c r="BC442" s="9" t="str">
        <f t="shared" si="181"/>
        <v/>
      </c>
      <c r="BD442" s="9" t="str">
        <f t="shared" si="181"/>
        <v/>
      </c>
      <c r="BE442" s="9" t="str">
        <f t="shared" ref="BE442:BN451" si="182">IF(BE$4&lt;=$AH442,IFERROR(GETPIVOTDATA("Hui Reply?",$A$4,"topic_id",$A442,"post_position",BE$4),0),"")</f>
        <v/>
      </c>
      <c r="BF442" s="9" t="str">
        <f t="shared" si="182"/>
        <v/>
      </c>
      <c r="BG442" s="9" t="str">
        <f t="shared" si="182"/>
        <v/>
      </c>
      <c r="BH442" s="9" t="str">
        <f t="shared" si="182"/>
        <v/>
      </c>
      <c r="BI442" s="9" t="str">
        <f t="shared" si="182"/>
        <v/>
      </c>
      <c r="BJ442" s="9" t="str">
        <f t="shared" si="182"/>
        <v/>
      </c>
      <c r="BK442" s="9" t="str">
        <f t="shared" si="182"/>
        <v/>
      </c>
      <c r="BL442" s="9" t="str">
        <f t="shared" si="182"/>
        <v/>
      </c>
      <c r="BM442" s="9" t="str">
        <f t="shared" si="182"/>
        <v/>
      </c>
      <c r="BN442" s="9" t="str">
        <f t="shared" si="182"/>
        <v/>
      </c>
      <c r="BO442" s="9" t="str">
        <f t="shared" ref="BO442:BZ451" si="183">IF(BO$4&lt;=$AH442,IFERROR(GETPIVOTDATA("Hui Reply?",$A$4,"topic_id",$A442,"post_position",BO$4),0),"")</f>
        <v/>
      </c>
      <c r="BP442" s="9" t="str">
        <f t="shared" si="183"/>
        <v/>
      </c>
      <c r="BQ442" s="9" t="str">
        <f t="shared" si="183"/>
        <v/>
      </c>
      <c r="BR442" s="9" t="str">
        <f t="shared" si="183"/>
        <v/>
      </c>
      <c r="BS442" s="9" t="str">
        <f t="shared" si="183"/>
        <v/>
      </c>
      <c r="BT442" s="9" t="str">
        <f t="shared" si="183"/>
        <v/>
      </c>
      <c r="BU442" s="9" t="str">
        <f t="shared" si="183"/>
        <v/>
      </c>
      <c r="BV442" s="9" t="str">
        <f t="shared" si="183"/>
        <v/>
      </c>
      <c r="BW442" s="9" t="str">
        <f t="shared" si="183"/>
        <v/>
      </c>
      <c r="BX442" s="9" t="str">
        <f t="shared" si="183"/>
        <v/>
      </c>
      <c r="BY442" s="9" t="str">
        <f t="shared" si="183"/>
        <v/>
      </c>
      <c r="BZ442" s="9" t="str">
        <f t="shared" si="183"/>
        <v/>
      </c>
    </row>
    <row r="443" spans="1:78" x14ac:dyDescent="0.25">
      <c r="A443" s="6">
        <v>717</v>
      </c>
      <c r="B443" s="3"/>
      <c r="C443" s="3">
        <v>1</v>
      </c>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v>1</v>
      </c>
      <c r="AH443" s="7">
        <f>SUMPRODUCT(MAX((Table1[post_position])*(Table1[topic_id]=$A443)))</f>
        <v>2</v>
      </c>
      <c r="AI443" s="7" t="str">
        <f>"http://chandoo.org/forums/topic/"&amp;VLOOKUP(A443,'All Topics Data'!$A$2:$C$1243,3,FALSE)</f>
        <v>http://chandoo.org/forums/topic/trying-to-conditionally-format-an-add-in-chart-can-i-do-that</v>
      </c>
      <c r="AJ443" s="7" t="str">
        <f>LEFT(VLOOKUP(A443,'All Topics Data'!$A$2:$C$1243,2,FALSE),40)&amp;REPT("…",LEN(VLOOKUP(A443,'All Topics Data'!$A$2:$C$1243,2,FALSE))&gt;40)</f>
        <v>Trying to conditionally format an add in…</v>
      </c>
      <c r="AK443" s="9">
        <f t="shared" si="172"/>
        <v>0</v>
      </c>
      <c r="AL443" s="9">
        <f t="shared" ref="AL443:AT452" si="184">IF(AL$4&lt;=$AH443,IFERROR(GETPIVOTDATA("Hui Reply?",$A$4,"topic_id",$A443,"post_position",AL$4),0),"")</f>
        <v>1</v>
      </c>
      <c r="AM443" s="9" t="str">
        <f t="shared" si="184"/>
        <v/>
      </c>
      <c r="AN443" s="9" t="str">
        <f t="shared" si="184"/>
        <v/>
      </c>
      <c r="AO443" s="9" t="str">
        <f t="shared" si="184"/>
        <v/>
      </c>
      <c r="AP443" s="9" t="str">
        <f t="shared" si="184"/>
        <v/>
      </c>
      <c r="AQ443" s="9" t="str">
        <f t="shared" si="184"/>
        <v/>
      </c>
      <c r="AR443" s="9" t="str">
        <f t="shared" si="184"/>
        <v/>
      </c>
      <c r="AS443" s="9" t="str">
        <f t="shared" si="184"/>
        <v/>
      </c>
      <c r="AT443" s="9" t="str">
        <f t="shared" si="184"/>
        <v/>
      </c>
      <c r="AU443" s="9" t="str">
        <f t="shared" si="181"/>
        <v/>
      </c>
      <c r="AV443" s="9" t="str">
        <f t="shared" si="181"/>
        <v/>
      </c>
      <c r="AW443" s="9" t="str">
        <f t="shared" si="181"/>
        <v/>
      </c>
      <c r="AX443" s="9" t="str">
        <f t="shared" si="181"/>
        <v/>
      </c>
      <c r="AY443" s="9" t="str">
        <f t="shared" si="181"/>
        <v/>
      </c>
      <c r="AZ443" s="9" t="str">
        <f t="shared" si="181"/>
        <v/>
      </c>
      <c r="BA443" s="9" t="str">
        <f t="shared" si="181"/>
        <v/>
      </c>
      <c r="BB443" s="9" t="str">
        <f t="shared" si="181"/>
        <v/>
      </c>
      <c r="BC443" s="9" t="str">
        <f t="shared" si="181"/>
        <v/>
      </c>
      <c r="BD443" s="9" t="str">
        <f t="shared" si="181"/>
        <v/>
      </c>
      <c r="BE443" s="9" t="str">
        <f t="shared" si="182"/>
        <v/>
      </c>
      <c r="BF443" s="9" t="str">
        <f t="shared" si="182"/>
        <v/>
      </c>
      <c r="BG443" s="9" t="str">
        <f t="shared" si="182"/>
        <v/>
      </c>
      <c r="BH443" s="9" t="str">
        <f t="shared" si="182"/>
        <v/>
      </c>
      <c r="BI443" s="9" t="str">
        <f t="shared" si="182"/>
        <v/>
      </c>
      <c r="BJ443" s="9" t="str">
        <f t="shared" si="182"/>
        <v/>
      </c>
      <c r="BK443" s="9" t="str">
        <f t="shared" si="182"/>
        <v/>
      </c>
      <c r="BL443" s="9" t="str">
        <f t="shared" si="182"/>
        <v/>
      </c>
      <c r="BM443" s="9" t="str">
        <f t="shared" si="182"/>
        <v/>
      </c>
      <c r="BN443" s="9" t="str">
        <f t="shared" si="182"/>
        <v/>
      </c>
      <c r="BO443" s="9" t="str">
        <f t="shared" si="183"/>
        <v/>
      </c>
      <c r="BP443" s="9" t="str">
        <f t="shared" si="183"/>
        <v/>
      </c>
      <c r="BQ443" s="9" t="str">
        <f t="shared" si="183"/>
        <v/>
      </c>
      <c r="BR443" s="9" t="str">
        <f t="shared" si="183"/>
        <v/>
      </c>
      <c r="BS443" s="9" t="str">
        <f t="shared" si="183"/>
        <v/>
      </c>
      <c r="BT443" s="9" t="str">
        <f t="shared" si="183"/>
        <v/>
      </c>
      <c r="BU443" s="9" t="str">
        <f t="shared" si="183"/>
        <v/>
      </c>
      <c r="BV443" s="9" t="str">
        <f t="shared" si="183"/>
        <v/>
      </c>
      <c r="BW443" s="9" t="str">
        <f t="shared" si="183"/>
        <v/>
      </c>
      <c r="BX443" s="9" t="str">
        <f t="shared" si="183"/>
        <v/>
      </c>
      <c r="BY443" s="9" t="str">
        <f t="shared" si="183"/>
        <v/>
      </c>
      <c r="BZ443" s="9" t="str">
        <f t="shared" si="183"/>
        <v/>
      </c>
    </row>
    <row r="444" spans="1:78" x14ac:dyDescent="0.25">
      <c r="A444" s="6">
        <v>718</v>
      </c>
      <c r="B444" s="3"/>
      <c r="C444" s="3">
        <v>1</v>
      </c>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v>1</v>
      </c>
      <c r="AH444" s="7">
        <f>SUMPRODUCT(MAX((Table1[post_position])*(Table1[topic_id]=$A444)))</f>
        <v>3</v>
      </c>
      <c r="AI444" s="7" t="str">
        <f>"http://chandoo.org/forums/topic/"&amp;VLOOKUP(A444,'All Topics Data'!$A$2:$C$1243,3,FALSE)</f>
        <v>http://chandoo.org/forums/topic/alternate-counter-between-non-zeros-and-zeros</v>
      </c>
      <c r="AJ444" s="7" t="str">
        <f>LEFT(VLOOKUP(A444,'All Topics Data'!$A$2:$C$1243,2,FALSE),40)&amp;REPT("…",LEN(VLOOKUP(A444,'All Topics Data'!$A$2:$C$1243,2,FALSE))&gt;40)</f>
        <v>Alternate counter between non zeros and …</v>
      </c>
      <c r="AK444" s="9">
        <f t="shared" si="172"/>
        <v>0</v>
      </c>
      <c r="AL444" s="9">
        <f t="shared" si="184"/>
        <v>1</v>
      </c>
      <c r="AM444" s="9">
        <f t="shared" si="184"/>
        <v>0</v>
      </c>
      <c r="AN444" s="9" t="str">
        <f t="shared" si="184"/>
        <v/>
      </c>
      <c r="AO444" s="9" t="str">
        <f t="shared" si="184"/>
        <v/>
      </c>
      <c r="AP444" s="9" t="str">
        <f t="shared" si="184"/>
        <v/>
      </c>
      <c r="AQ444" s="9" t="str">
        <f t="shared" si="184"/>
        <v/>
      </c>
      <c r="AR444" s="9" t="str">
        <f t="shared" si="184"/>
        <v/>
      </c>
      <c r="AS444" s="9" t="str">
        <f t="shared" si="184"/>
        <v/>
      </c>
      <c r="AT444" s="9" t="str">
        <f t="shared" si="184"/>
        <v/>
      </c>
      <c r="AU444" s="9" t="str">
        <f t="shared" si="181"/>
        <v/>
      </c>
      <c r="AV444" s="9" t="str">
        <f t="shared" si="181"/>
        <v/>
      </c>
      <c r="AW444" s="9" t="str">
        <f t="shared" si="181"/>
        <v/>
      </c>
      <c r="AX444" s="9" t="str">
        <f t="shared" si="181"/>
        <v/>
      </c>
      <c r="AY444" s="9" t="str">
        <f t="shared" si="181"/>
        <v/>
      </c>
      <c r="AZ444" s="9" t="str">
        <f t="shared" si="181"/>
        <v/>
      </c>
      <c r="BA444" s="9" t="str">
        <f t="shared" si="181"/>
        <v/>
      </c>
      <c r="BB444" s="9" t="str">
        <f t="shared" si="181"/>
        <v/>
      </c>
      <c r="BC444" s="9" t="str">
        <f t="shared" si="181"/>
        <v/>
      </c>
      <c r="BD444" s="9" t="str">
        <f t="shared" si="181"/>
        <v/>
      </c>
      <c r="BE444" s="9" t="str">
        <f t="shared" si="182"/>
        <v/>
      </c>
      <c r="BF444" s="9" t="str">
        <f t="shared" si="182"/>
        <v/>
      </c>
      <c r="BG444" s="9" t="str">
        <f t="shared" si="182"/>
        <v/>
      </c>
      <c r="BH444" s="9" t="str">
        <f t="shared" si="182"/>
        <v/>
      </c>
      <c r="BI444" s="9" t="str">
        <f t="shared" si="182"/>
        <v/>
      </c>
      <c r="BJ444" s="9" t="str">
        <f t="shared" si="182"/>
        <v/>
      </c>
      <c r="BK444" s="9" t="str">
        <f t="shared" si="182"/>
        <v/>
      </c>
      <c r="BL444" s="9" t="str">
        <f t="shared" si="182"/>
        <v/>
      </c>
      <c r="BM444" s="9" t="str">
        <f t="shared" si="182"/>
        <v/>
      </c>
      <c r="BN444" s="9" t="str">
        <f t="shared" si="182"/>
        <v/>
      </c>
      <c r="BO444" s="9" t="str">
        <f t="shared" si="183"/>
        <v/>
      </c>
      <c r="BP444" s="9" t="str">
        <f t="shared" si="183"/>
        <v/>
      </c>
      <c r="BQ444" s="9" t="str">
        <f t="shared" si="183"/>
        <v/>
      </c>
      <c r="BR444" s="9" t="str">
        <f t="shared" si="183"/>
        <v/>
      </c>
      <c r="BS444" s="9" t="str">
        <f t="shared" si="183"/>
        <v/>
      </c>
      <c r="BT444" s="9" t="str">
        <f t="shared" si="183"/>
        <v/>
      </c>
      <c r="BU444" s="9" t="str">
        <f t="shared" si="183"/>
        <v/>
      </c>
      <c r="BV444" s="9" t="str">
        <f t="shared" si="183"/>
        <v/>
      </c>
      <c r="BW444" s="9" t="str">
        <f t="shared" si="183"/>
        <v/>
      </c>
      <c r="BX444" s="9" t="str">
        <f t="shared" si="183"/>
        <v/>
      </c>
      <c r="BY444" s="9" t="str">
        <f t="shared" si="183"/>
        <v/>
      </c>
      <c r="BZ444" s="9" t="str">
        <f t="shared" si="183"/>
        <v/>
      </c>
    </row>
    <row r="445" spans="1:78" x14ac:dyDescent="0.25">
      <c r="A445" s="6">
        <v>719</v>
      </c>
      <c r="B445" s="3"/>
      <c r="C445" s="3">
        <v>1</v>
      </c>
      <c r="D445" s="3"/>
      <c r="E445" s="3">
        <v>1</v>
      </c>
      <c r="F445" s="3"/>
      <c r="G445" s="3">
        <v>1</v>
      </c>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v>3</v>
      </c>
      <c r="AH445" s="7">
        <f>SUMPRODUCT(MAX((Table1[post_position])*(Table1[topic_id]=$A445)))</f>
        <v>6</v>
      </c>
      <c r="AI445" s="7" t="str">
        <f>"http://chandoo.org/forums/topic/"&amp;VLOOKUP(A445,'All Topics Data'!$A$2:$C$1243,3,FALSE)</f>
        <v>http://chandoo.org/forums/topic/excel-charts</v>
      </c>
      <c r="AJ445" s="7" t="str">
        <f>LEFT(VLOOKUP(A445,'All Topics Data'!$A$2:$C$1243,2,FALSE),40)&amp;REPT("…",LEN(VLOOKUP(A445,'All Topics Data'!$A$2:$C$1243,2,FALSE))&gt;40)</f>
        <v>Excel Charts</v>
      </c>
      <c r="AK445" s="9">
        <f t="shared" si="172"/>
        <v>0</v>
      </c>
      <c r="AL445" s="9">
        <f t="shared" si="184"/>
        <v>1</v>
      </c>
      <c r="AM445" s="9">
        <f t="shared" si="184"/>
        <v>0</v>
      </c>
      <c r="AN445" s="9">
        <f t="shared" si="184"/>
        <v>1</v>
      </c>
      <c r="AO445" s="9">
        <f t="shared" si="184"/>
        <v>0</v>
      </c>
      <c r="AP445" s="9">
        <f t="shared" si="184"/>
        <v>1</v>
      </c>
      <c r="AQ445" s="9" t="str">
        <f t="shared" si="184"/>
        <v/>
      </c>
      <c r="AR445" s="9" t="str">
        <f t="shared" si="184"/>
        <v/>
      </c>
      <c r="AS445" s="9" t="str">
        <f t="shared" si="184"/>
        <v/>
      </c>
      <c r="AT445" s="9" t="str">
        <f t="shared" si="184"/>
        <v/>
      </c>
      <c r="AU445" s="9" t="str">
        <f t="shared" si="181"/>
        <v/>
      </c>
      <c r="AV445" s="9" t="str">
        <f t="shared" si="181"/>
        <v/>
      </c>
      <c r="AW445" s="9" t="str">
        <f t="shared" si="181"/>
        <v/>
      </c>
      <c r="AX445" s="9" t="str">
        <f t="shared" si="181"/>
        <v/>
      </c>
      <c r="AY445" s="9" t="str">
        <f t="shared" si="181"/>
        <v/>
      </c>
      <c r="AZ445" s="9" t="str">
        <f t="shared" si="181"/>
        <v/>
      </c>
      <c r="BA445" s="9" t="str">
        <f t="shared" si="181"/>
        <v/>
      </c>
      <c r="BB445" s="9" t="str">
        <f t="shared" si="181"/>
        <v/>
      </c>
      <c r="BC445" s="9" t="str">
        <f t="shared" si="181"/>
        <v/>
      </c>
      <c r="BD445" s="9" t="str">
        <f t="shared" si="181"/>
        <v/>
      </c>
      <c r="BE445" s="9" t="str">
        <f t="shared" si="182"/>
        <v/>
      </c>
      <c r="BF445" s="9" t="str">
        <f t="shared" si="182"/>
        <v/>
      </c>
      <c r="BG445" s="9" t="str">
        <f t="shared" si="182"/>
        <v/>
      </c>
      <c r="BH445" s="9" t="str">
        <f t="shared" si="182"/>
        <v/>
      </c>
      <c r="BI445" s="9" t="str">
        <f t="shared" si="182"/>
        <v/>
      </c>
      <c r="BJ445" s="9" t="str">
        <f t="shared" si="182"/>
        <v/>
      </c>
      <c r="BK445" s="9" t="str">
        <f t="shared" si="182"/>
        <v/>
      </c>
      <c r="BL445" s="9" t="str">
        <f t="shared" si="182"/>
        <v/>
      </c>
      <c r="BM445" s="9" t="str">
        <f t="shared" si="182"/>
        <v/>
      </c>
      <c r="BN445" s="9" t="str">
        <f t="shared" si="182"/>
        <v/>
      </c>
      <c r="BO445" s="9" t="str">
        <f t="shared" si="183"/>
        <v/>
      </c>
      <c r="BP445" s="9" t="str">
        <f t="shared" si="183"/>
        <v/>
      </c>
      <c r="BQ445" s="9" t="str">
        <f t="shared" si="183"/>
        <v/>
      </c>
      <c r="BR445" s="9" t="str">
        <f t="shared" si="183"/>
        <v/>
      </c>
      <c r="BS445" s="9" t="str">
        <f t="shared" si="183"/>
        <v/>
      </c>
      <c r="BT445" s="9" t="str">
        <f t="shared" si="183"/>
        <v/>
      </c>
      <c r="BU445" s="9" t="str">
        <f t="shared" si="183"/>
        <v/>
      </c>
      <c r="BV445" s="9" t="str">
        <f t="shared" si="183"/>
        <v/>
      </c>
      <c r="BW445" s="9" t="str">
        <f t="shared" si="183"/>
        <v/>
      </c>
      <c r="BX445" s="9" t="str">
        <f t="shared" si="183"/>
        <v/>
      </c>
      <c r="BY445" s="9" t="str">
        <f t="shared" si="183"/>
        <v/>
      </c>
      <c r="BZ445" s="9" t="str">
        <f t="shared" si="183"/>
        <v/>
      </c>
    </row>
    <row r="446" spans="1:78" x14ac:dyDescent="0.25">
      <c r="A446" s="6">
        <v>720</v>
      </c>
      <c r="B446" s="3"/>
      <c r="C446" s="3">
        <v>1</v>
      </c>
      <c r="D446" s="3"/>
      <c r="E446" s="3">
        <v>1</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v>2</v>
      </c>
      <c r="AH446" s="7">
        <f>SUMPRODUCT(MAX((Table1[post_position])*(Table1[topic_id]=$A446)))</f>
        <v>5</v>
      </c>
      <c r="AI446" s="7" t="str">
        <f>"http://chandoo.org/forums/topic/"&amp;VLOOKUP(A446,'All Topics Data'!$A$2:$C$1243,3,FALSE)</f>
        <v>http://chandoo.org/forums/topic/2003-%e2%80%93-2007-array-issue-data-issue</v>
      </c>
      <c r="AJ446" s="7" t="str">
        <f>LEFT(VLOOKUP(A446,'All Topics Data'!$A$2:$C$1243,2,FALSE),40)&amp;REPT("…",LEN(VLOOKUP(A446,'All Topics Data'!$A$2:$C$1243,2,FALSE))&gt;40)</f>
        <v>2003 – 2007 Array issue - Data issue ?</v>
      </c>
      <c r="AK446" s="9">
        <f t="shared" si="172"/>
        <v>0</v>
      </c>
      <c r="AL446" s="9">
        <f t="shared" si="184"/>
        <v>1</v>
      </c>
      <c r="AM446" s="9">
        <f t="shared" si="184"/>
        <v>0</v>
      </c>
      <c r="AN446" s="9">
        <f t="shared" si="184"/>
        <v>1</v>
      </c>
      <c r="AO446" s="9">
        <f t="shared" si="184"/>
        <v>0</v>
      </c>
      <c r="AP446" s="9" t="str">
        <f t="shared" si="184"/>
        <v/>
      </c>
      <c r="AQ446" s="9" t="str">
        <f t="shared" si="184"/>
        <v/>
      </c>
      <c r="AR446" s="9" t="str">
        <f t="shared" si="184"/>
        <v/>
      </c>
      <c r="AS446" s="9" t="str">
        <f t="shared" si="184"/>
        <v/>
      </c>
      <c r="AT446" s="9" t="str">
        <f t="shared" si="184"/>
        <v/>
      </c>
      <c r="AU446" s="9" t="str">
        <f t="shared" si="181"/>
        <v/>
      </c>
      <c r="AV446" s="9" t="str">
        <f t="shared" si="181"/>
        <v/>
      </c>
      <c r="AW446" s="9" t="str">
        <f t="shared" si="181"/>
        <v/>
      </c>
      <c r="AX446" s="9" t="str">
        <f t="shared" si="181"/>
        <v/>
      </c>
      <c r="AY446" s="9" t="str">
        <f t="shared" si="181"/>
        <v/>
      </c>
      <c r="AZ446" s="9" t="str">
        <f t="shared" si="181"/>
        <v/>
      </c>
      <c r="BA446" s="9" t="str">
        <f t="shared" si="181"/>
        <v/>
      </c>
      <c r="BB446" s="9" t="str">
        <f t="shared" si="181"/>
        <v/>
      </c>
      <c r="BC446" s="9" t="str">
        <f t="shared" si="181"/>
        <v/>
      </c>
      <c r="BD446" s="9" t="str">
        <f t="shared" si="181"/>
        <v/>
      </c>
      <c r="BE446" s="9" t="str">
        <f t="shared" si="182"/>
        <v/>
      </c>
      <c r="BF446" s="9" t="str">
        <f t="shared" si="182"/>
        <v/>
      </c>
      <c r="BG446" s="9" t="str">
        <f t="shared" si="182"/>
        <v/>
      </c>
      <c r="BH446" s="9" t="str">
        <f t="shared" si="182"/>
        <v/>
      </c>
      <c r="BI446" s="9" t="str">
        <f t="shared" si="182"/>
        <v/>
      </c>
      <c r="BJ446" s="9" t="str">
        <f t="shared" si="182"/>
        <v/>
      </c>
      <c r="BK446" s="9" t="str">
        <f t="shared" si="182"/>
        <v/>
      </c>
      <c r="BL446" s="9" t="str">
        <f t="shared" si="182"/>
        <v/>
      </c>
      <c r="BM446" s="9" t="str">
        <f t="shared" si="182"/>
        <v/>
      </c>
      <c r="BN446" s="9" t="str">
        <f t="shared" si="182"/>
        <v/>
      </c>
      <c r="BO446" s="9" t="str">
        <f t="shared" si="183"/>
        <v/>
      </c>
      <c r="BP446" s="9" t="str">
        <f t="shared" si="183"/>
        <v/>
      </c>
      <c r="BQ446" s="9" t="str">
        <f t="shared" si="183"/>
        <v/>
      </c>
      <c r="BR446" s="9" t="str">
        <f t="shared" si="183"/>
        <v/>
      </c>
      <c r="BS446" s="9" t="str">
        <f t="shared" si="183"/>
        <v/>
      </c>
      <c r="BT446" s="9" t="str">
        <f t="shared" si="183"/>
        <v/>
      </c>
      <c r="BU446" s="9" t="str">
        <f t="shared" si="183"/>
        <v/>
      </c>
      <c r="BV446" s="9" t="str">
        <f t="shared" si="183"/>
        <v/>
      </c>
      <c r="BW446" s="9" t="str">
        <f t="shared" si="183"/>
        <v/>
      </c>
      <c r="BX446" s="9" t="str">
        <f t="shared" si="183"/>
        <v/>
      </c>
      <c r="BY446" s="9" t="str">
        <f t="shared" si="183"/>
        <v/>
      </c>
      <c r="BZ446" s="9" t="str">
        <f t="shared" si="183"/>
        <v/>
      </c>
    </row>
    <row r="447" spans="1:78" x14ac:dyDescent="0.25">
      <c r="A447" s="6">
        <v>721</v>
      </c>
      <c r="B447" s="3"/>
      <c r="C447" s="3">
        <v>1</v>
      </c>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v>1</v>
      </c>
      <c r="AH447" s="7">
        <f>SUMPRODUCT(MAX((Table1[post_position])*(Table1[topic_id]=$A447)))</f>
        <v>3</v>
      </c>
      <c r="AI447" s="7" t="str">
        <f>"http://chandoo.org/forums/topic/"&amp;VLOOKUP(A447,'All Topics Data'!$A$2:$C$1243,3,FALSE)</f>
        <v>http://chandoo.org/forums/topic/removing-blank-data-from-a-bar-chart</v>
      </c>
      <c r="AJ447" s="7" t="str">
        <f>LEFT(VLOOKUP(A447,'All Topics Data'!$A$2:$C$1243,2,FALSE),40)&amp;REPT("…",LEN(VLOOKUP(A447,'All Topics Data'!$A$2:$C$1243,2,FALSE))&gt;40)</f>
        <v>Removing blank data from a bar chart</v>
      </c>
      <c r="AK447" s="9">
        <f t="shared" si="172"/>
        <v>0</v>
      </c>
      <c r="AL447" s="9">
        <f t="shared" si="184"/>
        <v>1</v>
      </c>
      <c r="AM447" s="9">
        <f t="shared" si="184"/>
        <v>0</v>
      </c>
      <c r="AN447" s="9" t="str">
        <f t="shared" si="184"/>
        <v/>
      </c>
      <c r="AO447" s="9" t="str">
        <f t="shared" si="184"/>
        <v/>
      </c>
      <c r="AP447" s="9" t="str">
        <f t="shared" si="184"/>
        <v/>
      </c>
      <c r="AQ447" s="9" t="str">
        <f t="shared" si="184"/>
        <v/>
      </c>
      <c r="AR447" s="9" t="str">
        <f t="shared" si="184"/>
        <v/>
      </c>
      <c r="AS447" s="9" t="str">
        <f t="shared" si="184"/>
        <v/>
      </c>
      <c r="AT447" s="9" t="str">
        <f t="shared" si="184"/>
        <v/>
      </c>
      <c r="AU447" s="9" t="str">
        <f t="shared" si="181"/>
        <v/>
      </c>
      <c r="AV447" s="9" t="str">
        <f t="shared" si="181"/>
        <v/>
      </c>
      <c r="AW447" s="9" t="str">
        <f t="shared" si="181"/>
        <v/>
      </c>
      <c r="AX447" s="9" t="str">
        <f t="shared" si="181"/>
        <v/>
      </c>
      <c r="AY447" s="9" t="str">
        <f t="shared" si="181"/>
        <v/>
      </c>
      <c r="AZ447" s="9" t="str">
        <f t="shared" si="181"/>
        <v/>
      </c>
      <c r="BA447" s="9" t="str">
        <f t="shared" si="181"/>
        <v/>
      </c>
      <c r="BB447" s="9" t="str">
        <f t="shared" si="181"/>
        <v/>
      </c>
      <c r="BC447" s="9" t="str">
        <f t="shared" si="181"/>
        <v/>
      </c>
      <c r="BD447" s="9" t="str">
        <f t="shared" si="181"/>
        <v/>
      </c>
      <c r="BE447" s="9" t="str">
        <f t="shared" si="182"/>
        <v/>
      </c>
      <c r="BF447" s="9" t="str">
        <f t="shared" si="182"/>
        <v/>
      </c>
      <c r="BG447" s="9" t="str">
        <f t="shared" si="182"/>
        <v/>
      </c>
      <c r="BH447" s="9" t="str">
        <f t="shared" si="182"/>
        <v/>
      </c>
      <c r="BI447" s="9" t="str">
        <f t="shared" si="182"/>
        <v/>
      </c>
      <c r="BJ447" s="9" t="str">
        <f t="shared" si="182"/>
        <v/>
      </c>
      <c r="BK447" s="9" t="str">
        <f t="shared" si="182"/>
        <v/>
      </c>
      <c r="BL447" s="9" t="str">
        <f t="shared" si="182"/>
        <v/>
      </c>
      <c r="BM447" s="9" t="str">
        <f t="shared" si="182"/>
        <v/>
      </c>
      <c r="BN447" s="9" t="str">
        <f t="shared" si="182"/>
        <v/>
      </c>
      <c r="BO447" s="9" t="str">
        <f t="shared" si="183"/>
        <v/>
      </c>
      <c r="BP447" s="9" t="str">
        <f t="shared" si="183"/>
        <v/>
      </c>
      <c r="BQ447" s="9" t="str">
        <f t="shared" si="183"/>
        <v/>
      </c>
      <c r="BR447" s="9" t="str">
        <f t="shared" si="183"/>
        <v/>
      </c>
      <c r="BS447" s="9" t="str">
        <f t="shared" si="183"/>
        <v/>
      </c>
      <c r="BT447" s="9" t="str">
        <f t="shared" si="183"/>
        <v/>
      </c>
      <c r="BU447" s="9" t="str">
        <f t="shared" si="183"/>
        <v/>
      </c>
      <c r="BV447" s="9" t="str">
        <f t="shared" si="183"/>
        <v/>
      </c>
      <c r="BW447" s="9" t="str">
        <f t="shared" si="183"/>
        <v/>
      </c>
      <c r="BX447" s="9" t="str">
        <f t="shared" si="183"/>
        <v/>
      </c>
      <c r="BY447" s="9" t="str">
        <f t="shared" si="183"/>
        <v/>
      </c>
      <c r="BZ447" s="9" t="str">
        <f t="shared" si="183"/>
        <v/>
      </c>
    </row>
    <row r="448" spans="1:78" x14ac:dyDescent="0.25">
      <c r="A448" s="6">
        <v>722</v>
      </c>
      <c r="B448" s="3"/>
      <c r="C448" s="3"/>
      <c r="D448" s="3">
        <v>1</v>
      </c>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v>1</v>
      </c>
      <c r="AH448" s="7">
        <f>SUMPRODUCT(MAX((Table1[post_position])*(Table1[topic_id]=$A448)))</f>
        <v>4</v>
      </c>
      <c r="AI448" s="7" t="str">
        <f>"http://chandoo.org/forums/topic/"&amp;VLOOKUP(A448,'All Topics Data'!$A$2:$C$1243,3,FALSE)</f>
        <v>http://chandoo.org/forums/topic/not-sure-how-to-explain</v>
      </c>
      <c r="AJ448" s="7" t="str">
        <f>LEFT(VLOOKUP(A448,'All Topics Data'!$A$2:$C$1243,2,FALSE),40)&amp;REPT("…",LEN(VLOOKUP(A448,'All Topics Data'!$A$2:$C$1243,2,FALSE))&gt;40)</f>
        <v>Not sure how to explain...</v>
      </c>
      <c r="AK448" s="9">
        <f t="shared" si="172"/>
        <v>0</v>
      </c>
      <c r="AL448" s="9">
        <f t="shared" si="184"/>
        <v>0</v>
      </c>
      <c r="AM448" s="9">
        <f t="shared" si="184"/>
        <v>1</v>
      </c>
      <c r="AN448" s="9">
        <f t="shared" si="184"/>
        <v>0</v>
      </c>
      <c r="AO448" s="9" t="str">
        <f t="shared" si="184"/>
        <v/>
      </c>
      <c r="AP448" s="9" t="str">
        <f t="shared" si="184"/>
        <v/>
      </c>
      <c r="AQ448" s="9" t="str">
        <f t="shared" si="184"/>
        <v/>
      </c>
      <c r="AR448" s="9" t="str">
        <f t="shared" si="184"/>
        <v/>
      </c>
      <c r="AS448" s="9" t="str">
        <f t="shared" si="184"/>
        <v/>
      </c>
      <c r="AT448" s="9" t="str">
        <f t="shared" si="184"/>
        <v/>
      </c>
      <c r="AU448" s="9" t="str">
        <f t="shared" si="181"/>
        <v/>
      </c>
      <c r="AV448" s="9" t="str">
        <f t="shared" si="181"/>
        <v/>
      </c>
      <c r="AW448" s="9" t="str">
        <f t="shared" si="181"/>
        <v/>
      </c>
      <c r="AX448" s="9" t="str">
        <f t="shared" si="181"/>
        <v/>
      </c>
      <c r="AY448" s="9" t="str">
        <f t="shared" si="181"/>
        <v/>
      </c>
      <c r="AZ448" s="9" t="str">
        <f t="shared" si="181"/>
        <v/>
      </c>
      <c r="BA448" s="9" t="str">
        <f t="shared" si="181"/>
        <v/>
      </c>
      <c r="BB448" s="9" t="str">
        <f t="shared" si="181"/>
        <v/>
      </c>
      <c r="BC448" s="9" t="str">
        <f t="shared" si="181"/>
        <v/>
      </c>
      <c r="BD448" s="9" t="str">
        <f t="shared" si="181"/>
        <v/>
      </c>
      <c r="BE448" s="9" t="str">
        <f t="shared" si="182"/>
        <v/>
      </c>
      <c r="BF448" s="9" t="str">
        <f t="shared" si="182"/>
        <v/>
      </c>
      <c r="BG448" s="9" t="str">
        <f t="shared" si="182"/>
        <v/>
      </c>
      <c r="BH448" s="9" t="str">
        <f t="shared" si="182"/>
        <v/>
      </c>
      <c r="BI448" s="9" t="str">
        <f t="shared" si="182"/>
        <v/>
      </c>
      <c r="BJ448" s="9" t="str">
        <f t="shared" si="182"/>
        <v/>
      </c>
      <c r="BK448" s="9" t="str">
        <f t="shared" si="182"/>
        <v/>
      </c>
      <c r="BL448" s="9" t="str">
        <f t="shared" si="182"/>
        <v/>
      </c>
      <c r="BM448" s="9" t="str">
        <f t="shared" si="182"/>
        <v/>
      </c>
      <c r="BN448" s="9" t="str">
        <f t="shared" si="182"/>
        <v/>
      </c>
      <c r="BO448" s="9" t="str">
        <f t="shared" si="183"/>
        <v/>
      </c>
      <c r="BP448" s="9" t="str">
        <f t="shared" si="183"/>
        <v/>
      </c>
      <c r="BQ448" s="9" t="str">
        <f t="shared" si="183"/>
        <v/>
      </c>
      <c r="BR448" s="9" t="str">
        <f t="shared" si="183"/>
        <v/>
      </c>
      <c r="BS448" s="9" t="str">
        <f t="shared" si="183"/>
        <v/>
      </c>
      <c r="BT448" s="9" t="str">
        <f t="shared" si="183"/>
        <v/>
      </c>
      <c r="BU448" s="9" t="str">
        <f t="shared" si="183"/>
        <v/>
      </c>
      <c r="BV448" s="9" t="str">
        <f t="shared" si="183"/>
        <v/>
      </c>
      <c r="BW448" s="9" t="str">
        <f t="shared" si="183"/>
        <v/>
      </c>
      <c r="BX448" s="9" t="str">
        <f t="shared" si="183"/>
        <v/>
      </c>
      <c r="BY448" s="9" t="str">
        <f t="shared" si="183"/>
        <v/>
      </c>
      <c r="BZ448" s="9" t="str">
        <f t="shared" si="183"/>
        <v/>
      </c>
    </row>
    <row r="449" spans="1:78" x14ac:dyDescent="0.25">
      <c r="A449" s="6">
        <v>724</v>
      </c>
      <c r="B449" s="3"/>
      <c r="C449" s="3">
        <v>1</v>
      </c>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v>1</v>
      </c>
      <c r="AH449" s="7">
        <f>SUMPRODUCT(MAX((Table1[post_position])*(Table1[topic_id]=$A449)))</f>
        <v>4</v>
      </c>
      <c r="AI449" s="7" t="str">
        <f>"http://chandoo.org/forums/topic/"&amp;VLOOKUP(A449,'All Topics Data'!$A$2:$C$1243,3,FALSE)</f>
        <v>http://chandoo.org/forums/topic/gap-detection</v>
      </c>
      <c r="AJ449" s="7" t="str">
        <f>LEFT(VLOOKUP(A449,'All Topics Data'!$A$2:$C$1243,2,FALSE),40)&amp;REPT("…",LEN(VLOOKUP(A449,'All Topics Data'!$A$2:$C$1243,2,FALSE))&gt;40)</f>
        <v>Gap Detection</v>
      </c>
      <c r="AK449" s="9">
        <f t="shared" si="172"/>
        <v>0</v>
      </c>
      <c r="AL449" s="9">
        <f t="shared" si="184"/>
        <v>1</v>
      </c>
      <c r="AM449" s="9">
        <f t="shared" si="184"/>
        <v>0</v>
      </c>
      <c r="AN449" s="9">
        <f t="shared" si="184"/>
        <v>0</v>
      </c>
      <c r="AO449" s="9" t="str">
        <f t="shared" si="184"/>
        <v/>
      </c>
      <c r="AP449" s="9" t="str">
        <f t="shared" si="184"/>
        <v/>
      </c>
      <c r="AQ449" s="9" t="str">
        <f t="shared" si="184"/>
        <v/>
      </c>
      <c r="AR449" s="9" t="str">
        <f t="shared" si="184"/>
        <v/>
      </c>
      <c r="AS449" s="9" t="str">
        <f t="shared" si="184"/>
        <v/>
      </c>
      <c r="AT449" s="9" t="str">
        <f t="shared" si="184"/>
        <v/>
      </c>
      <c r="AU449" s="9" t="str">
        <f t="shared" si="181"/>
        <v/>
      </c>
      <c r="AV449" s="9" t="str">
        <f t="shared" si="181"/>
        <v/>
      </c>
      <c r="AW449" s="9" t="str">
        <f t="shared" si="181"/>
        <v/>
      </c>
      <c r="AX449" s="9" t="str">
        <f t="shared" si="181"/>
        <v/>
      </c>
      <c r="AY449" s="9" t="str">
        <f t="shared" si="181"/>
        <v/>
      </c>
      <c r="AZ449" s="9" t="str">
        <f t="shared" si="181"/>
        <v/>
      </c>
      <c r="BA449" s="9" t="str">
        <f t="shared" si="181"/>
        <v/>
      </c>
      <c r="BB449" s="9" t="str">
        <f t="shared" si="181"/>
        <v/>
      </c>
      <c r="BC449" s="9" t="str">
        <f t="shared" si="181"/>
        <v/>
      </c>
      <c r="BD449" s="9" t="str">
        <f t="shared" si="181"/>
        <v/>
      </c>
      <c r="BE449" s="9" t="str">
        <f t="shared" si="182"/>
        <v/>
      </c>
      <c r="BF449" s="9" t="str">
        <f t="shared" si="182"/>
        <v/>
      </c>
      <c r="BG449" s="9" t="str">
        <f t="shared" si="182"/>
        <v/>
      </c>
      <c r="BH449" s="9" t="str">
        <f t="shared" si="182"/>
        <v/>
      </c>
      <c r="BI449" s="9" t="str">
        <f t="shared" si="182"/>
        <v/>
      </c>
      <c r="BJ449" s="9" t="str">
        <f t="shared" si="182"/>
        <v/>
      </c>
      <c r="BK449" s="9" t="str">
        <f t="shared" si="182"/>
        <v/>
      </c>
      <c r="BL449" s="9" t="str">
        <f t="shared" si="182"/>
        <v/>
      </c>
      <c r="BM449" s="9" t="str">
        <f t="shared" si="182"/>
        <v/>
      </c>
      <c r="BN449" s="9" t="str">
        <f t="shared" si="182"/>
        <v/>
      </c>
      <c r="BO449" s="9" t="str">
        <f t="shared" si="183"/>
        <v/>
      </c>
      <c r="BP449" s="9" t="str">
        <f t="shared" si="183"/>
        <v/>
      </c>
      <c r="BQ449" s="9" t="str">
        <f t="shared" si="183"/>
        <v/>
      </c>
      <c r="BR449" s="9" t="str">
        <f t="shared" si="183"/>
        <v/>
      </c>
      <c r="BS449" s="9" t="str">
        <f t="shared" si="183"/>
        <v/>
      </c>
      <c r="BT449" s="9" t="str">
        <f t="shared" si="183"/>
        <v/>
      </c>
      <c r="BU449" s="9" t="str">
        <f t="shared" si="183"/>
        <v/>
      </c>
      <c r="BV449" s="9" t="str">
        <f t="shared" si="183"/>
        <v/>
      </c>
      <c r="BW449" s="9" t="str">
        <f t="shared" si="183"/>
        <v/>
      </c>
      <c r="BX449" s="9" t="str">
        <f t="shared" si="183"/>
        <v/>
      </c>
      <c r="BY449" s="9" t="str">
        <f t="shared" si="183"/>
        <v/>
      </c>
      <c r="BZ449" s="9" t="str">
        <f t="shared" si="183"/>
        <v/>
      </c>
    </row>
    <row r="450" spans="1:78" x14ac:dyDescent="0.25">
      <c r="A450" s="6">
        <v>725</v>
      </c>
      <c r="B450" s="3"/>
      <c r="C450" s="3"/>
      <c r="D450" s="3"/>
      <c r="E450" s="3">
        <v>1</v>
      </c>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v>1</v>
      </c>
      <c r="AH450" s="7">
        <f>SUMPRODUCT(MAX((Table1[post_position])*(Table1[topic_id]=$A450)))</f>
        <v>4</v>
      </c>
      <c r="AI450" s="7" t="str">
        <f>"http://chandoo.org/forums/topic/"&amp;VLOOKUP(A450,'All Topics Data'!$A$2:$C$1243,3,FALSE)</f>
        <v>http://chandoo.org/forums/topic/text-box-in-a-dashboard</v>
      </c>
      <c r="AJ450" s="7" t="str">
        <f>LEFT(VLOOKUP(A450,'All Topics Data'!$A$2:$C$1243,2,FALSE),40)&amp;REPT("…",LEN(VLOOKUP(A450,'All Topics Data'!$A$2:$C$1243,2,FALSE))&gt;40)</f>
        <v>Text box in a dashboard</v>
      </c>
      <c r="AK450" s="9">
        <f t="shared" si="172"/>
        <v>0</v>
      </c>
      <c r="AL450" s="9">
        <f t="shared" si="184"/>
        <v>0</v>
      </c>
      <c r="AM450" s="9">
        <f t="shared" si="184"/>
        <v>0</v>
      </c>
      <c r="AN450" s="9">
        <f t="shared" si="184"/>
        <v>1</v>
      </c>
      <c r="AO450" s="9" t="str">
        <f t="shared" si="184"/>
        <v/>
      </c>
      <c r="AP450" s="9" t="str">
        <f t="shared" si="184"/>
        <v/>
      </c>
      <c r="AQ450" s="9" t="str">
        <f t="shared" si="184"/>
        <v/>
      </c>
      <c r="AR450" s="9" t="str">
        <f t="shared" si="184"/>
        <v/>
      </c>
      <c r="AS450" s="9" t="str">
        <f t="shared" si="184"/>
        <v/>
      </c>
      <c r="AT450" s="9" t="str">
        <f t="shared" si="184"/>
        <v/>
      </c>
      <c r="AU450" s="9" t="str">
        <f t="shared" si="181"/>
        <v/>
      </c>
      <c r="AV450" s="9" t="str">
        <f t="shared" si="181"/>
        <v/>
      </c>
      <c r="AW450" s="9" t="str">
        <f t="shared" si="181"/>
        <v/>
      </c>
      <c r="AX450" s="9" t="str">
        <f t="shared" si="181"/>
        <v/>
      </c>
      <c r="AY450" s="9" t="str">
        <f t="shared" si="181"/>
        <v/>
      </c>
      <c r="AZ450" s="9" t="str">
        <f t="shared" si="181"/>
        <v/>
      </c>
      <c r="BA450" s="9" t="str">
        <f t="shared" si="181"/>
        <v/>
      </c>
      <c r="BB450" s="9" t="str">
        <f t="shared" si="181"/>
        <v/>
      </c>
      <c r="BC450" s="9" t="str">
        <f t="shared" si="181"/>
        <v/>
      </c>
      <c r="BD450" s="9" t="str">
        <f t="shared" si="181"/>
        <v/>
      </c>
      <c r="BE450" s="9" t="str">
        <f t="shared" si="182"/>
        <v/>
      </c>
      <c r="BF450" s="9" t="str">
        <f t="shared" si="182"/>
        <v/>
      </c>
      <c r="BG450" s="9" t="str">
        <f t="shared" si="182"/>
        <v/>
      </c>
      <c r="BH450" s="9" t="str">
        <f t="shared" si="182"/>
        <v/>
      </c>
      <c r="BI450" s="9" t="str">
        <f t="shared" si="182"/>
        <v/>
      </c>
      <c r="BJ450" s="9" t="str">
        <f t="shared" si="182"/>
        <v/>
      </c>
      <c r="BK450" s="9" t="str">
        <f t="shared" si="182"/>
        <v/>
      </c>
      <c r="BL450" s="9" t="str">
        <f t="shared" si="182"/>
        <v/>
      </c>
      <c r="BM450" s="9" t="str">
        <f t="shared" si="182"/>
        <v/>
      </c>
      <c r="BN450" s="9" t="str">
        <f t="shared" si="182"/>
        <v/>
      </c>
      <c r="BO450" s="9" t="str">
        <f t="shared" si="183"/>
        <v/>
      </c>
      <c r="BP450" s="9" t="str">
        <f t="shared" si="183"/>
        <v/>
      </c>
      <c r="BQ450" s="9" t="str">
        <f t="shared" si="183"/>
        <v/>
      </c>
      <c r="BR450" s="9" t="str">
        <f t="shared" si="183"/>
        <v/>
      </c>
      <c r="BS450" s="9" t="str">
        <f t="shared" si="183"/>
        <v/>
      </c>
      <c r="BT450" s="9" t="str">
        <f t="shared" si="183"/>
        <v/>
      </c>
      <c r="BU450" s="9" t="str">
        <f t="shared" si="183"/>
        <v/>
      </c>
      <c r="BV450" s="9" t="str">
        <f t="shared" si="183"/>
        <v/>
      </c>
      <c r="BW450" s="9" t="str">
        <f t="shared" si="183"/>
        <v/>
      </c>
      <c r="BX450" s="9" t="str">
        <f t="shared" si="183"/>
        <v/>
      </c>
      <c r="BY450" s="9" t="str">
        <f t="shared" si="183"/>
        <v/>
      </c>
      <c r="BZ450" s="9" t="str">
        <f t="shared" si="183"/>
        <v/>
      </c>
    </row>
    <row r="451" spans="1:78" x14ac:dyDescent="0.25">
      <c r="A451" s="6">
        <v>726</v>
      </c>
      <c r="B451" s="3"/>
      <c r="C451" s="3">
        <v>1</v>
      </c>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v>1</v>
      </c>
      <c r="AH451" s="7">
        <f>SUMPRODUCT(MAX((Table1[post_position])*(Table1[topic_id]=$A451)))</f>
        <v>3</v>
      </c>
      <c r="AI451" s="7" t="str">
        <f>"http://chandoo.org/forums/topic/"&amp;VLOOKUP(A451,'All Topics Data'!$A$2:$C$1243,3,FALSE)</f>
        <v>http://chandoo.org/forums/topic/correlation-return-the-assets-that-have-the-bigger-correlation</v>
      </c>
      <c r="AJ451" s="7" t="str">
        <f>LEFT(VLOOKUP(A451,'All Topics Data'!$A$2:$C$1243,2,FALSE),40)&amp;REPT("…",LEN(VLOOKUP(A451,'All Topics Data'!$A$2:$C$1243,2,FALSE))&gt;40)</f>
        <v>Correlation - Return the assets that hav…</v>
      </c>
      <c r="AK451" s="9">
        <f t="shared" si="172"/>
        <v>0</v>
      </c>
      <c r="AL451" s="9">
        <f t="shared" si="184"/>
        <v>1</v>
      </c>
      <c r="AM451" s="9">
        <f t="shared" si="184"/>
        <v>0</v>
      </c>
      <c r="AN451" s="9" t="str">
        <f t="shared" si="184"/>
        <v/>
      </c>
      <c r="AO451" s="9" t="str">
        <f t="shared" si="184"/>
        <v/>
      </c>
      <c r="AP451" s="9" t="str">
        <f t="shared" si="184"/>
        <v/>
      </c>
      <c r="AQ451" s="9" t="str">
        <f t="shared" si="184"/>
        <v/>
      </c>
      <c r="AR451" s="9" t="str">
        <f t="shared" si="184"/>
        <v/>
      </c>
      <c r="AS451" s="9" t="str">
        <f t="shared" si="184"/>
        <v/>
      </c>
      <c r="AT451" s="9" t="str">
        <f t="shared" si="184"/>
        <v/>
      </c>
      <c r="AU451" s="9" t="str">
        <f t="shared" si="181"/>
        <v/>
      </c>
      <c r="AV451" s="9" t="str">
        <f t="shared" si="181"/>
        <v/>
      </c>
      <c r="AW451" s="9" t="str">
        <f t="shared" si="181"/>
        <v/>
      </c>
      <c r="AX451" s="9" t="str">
        <f t="shared" si="181"/>
        <v/>
      </c>
      <c r="AY451" s="9" t="str">
        <f t="shared" si="181"/>
        <v/>
      </c>
      <c r="AZ451" s="9" t="str">
        <f t="shared" si="181"/>
        <v/>
      </c>
      <c r="BA451" s="9" t="str">
        <f t="shared" si="181"/>
        <v/>
      </c>
      <c r="BB451" s="9" t="str">
        <f t="shared" si="181"/>
        <v/>
      </c>
      <c r="BC451" s="9" t="str">
        <f t="shared" si="181"/>
        <v/>
      </c>
      <c r="BD451" s="9" t="str">
        <f t="shared" si="181"/>
        <v/>
      </c>
      <c r="BE451" s="9" t="str">
        <f t="shared" si="182"/>
        <v/>
      </c>
      <c r="BF451" s="9" t="str">
        <f t="shared" si="182"/>
        <v/>
      </c>
      <c r="BG451" s="9" t="str">
        <f t="shared" si="182"/>
        <v/>
      </c>
      <c r="BH451" s="9" t="str">
        <f t="shared" si="182"/>
        <v/>
      </c>
      <c r="BI451" s="9" t="str">
        <f t="shared" si="182"/>
        <v/>
      </c>
      <c r="BJ451" s="9" t="str">
        <f t="shared" si="182"/>
        <v/>
      </c>
      <c r="BK451" s="9" t="str">
        <f t="shared" si="182"/>
        <v/>
      </c>
      <c r="BL451" s="9" t="str">
        <f t="shared" si="182"/>
        <v/>
      </c>
      <c r="BM451" s="9" t="str">
        <f t="shared" si="182"/>
        <v/>
      </c>
      <c r="BN451" s="9" t="str">
        <f t="shared" si="182"/>
        <v/>
      </c>
      <c r="BO451" s="9" t="str">
        <f t="shared" si="183"/>
        <v/>
      </c>
      <c r="BP451" s="9" t="str">
        <f t="shared" si="183"/>
        <v/>
      </c>
      <c r="BQ451" s="9" t="str">
        <f t="shared" si="183"/>
        <v/>
      </c>
      <c r="BR451" s="9" t="str">
        <f t="shared" si="183"/>
        <v/>
      </c>
      <c r="BS451" s="9" t="str">
        <f t="shared" si="183"/>
        <v/>
      </c>
      <c r="BT451" s="9" t="str">
        <f t="shared" si="183"/>
        <v/>
      </c>
      <c r="BU451" s="9" t="str">
        <f t="shared" si="183"/>
        <v/>
      </c>
      <c r="BV451" s="9" t="str">
        <f t="shared" si="183"/>
        <v/>
      </c>
      <c r="BW451" s="9" t="str">
        <f t="shared" si="183"/>
        <v/>
      </c>
      <c r="BX451" s="9" t="str">
        <f t="shared" si="183"/>
        <v/>
      </c>
      <c r="BY451" s="9" t="str">
        <f t="shared" si="183"/>
        <v/>
      </c>
      <c r="BZ451" s="9" t="str">
        <f t="shared" si="183"/>
        <v/>
      </c>
    </row>
    <row r="452" spans="1:78" x14ac:dyDescent="0.25">
      <c r="A452" s="6">
        <v>727</v>
      </c>
      <c r="B452" s="3"/>
      <c r="C452" s="3">
        <v>1</v>
      </c>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v>1</v>
      </c>
      <c r="AH452" s="7">
        <f>SUMPRODUCT(MAX((Table1[post_position])*(Table1[topic_id]=$A452)))</f>
        <v>4</v>
      </c>
      <c r="AI452" s="7" t="str">
        <f>"http://chandoo.org/forums/topic/"&amp;VLOOKUP(A452,'All Topics Data'!$A$2:$C$1243,3,FALSE)</f>
        <v>http://chandoo.org/forums/topic/thermometer-graph-dynamic</v>
      </c>
      <c r="AJ452" s="7" t="str">
        <f>LEFT(VLOOKUP(A452,'All Topics Data'!$A$2:$C$1243,2,FALSE),40)&amp;REPT("…",LEN(VLOOKUP(A452,'All Topics Data'!$A$2:$C$1243,2,FALSE))&gt;40)</f>
        <v>Thermometer Graph (Dynamic)</v>
      </c>
      <c r="AK452" s="9">
        <f t="shared" si="172"/>
        <v>0</v>
      </c>
      <c r="AL452" s="9">
        <f t="shared" si="184"/>
        <v>1</v>
      </c>
      <c r="AM452" s="9">
        <f t="shared" si="184"/>
        <v>0</v>
      </c>
      <c r="AN452" s="9">
        <f t="shared" si="184"/>
        <v>0</v>
      </c>
      <c r="AO452" s="9" t="str">
        <f t="shared" si="184"/>
        <v/>
      </c>
      <c r="AP452" s="9" t="str">
        <f t="shared" si="184"/>
        <v/>
      </c>
      <c r="AQ452" s="9" t="str">
        <f t="shared" si="184"/>
        <v/>
      </c>
      <c r="AR452" s="9" t="str">
        <f t="shared" si="184"/>
        <v/>
      </c>
      <c r="AS452" s="9" t="str">
        <f t="shared" si="184"/>
        <v/>
      </c>
      <c r="AT452" s="9" t="str">
        <f t="shared" si="184"/>
        <v/>
      </c>
      <c r="AU452" s="9" t="str">
        <f t="shared" ref="AU452:BD461" si="185">IF(AU$4&lt;=$AH452,IFERROR(GETPIVOTDATA("Hui Reply?",$A$4,"topic_id",$A452,"post_position",AU$4),0),"")</f>
        <v/>
      </c>
      <c r="AV452" s="9" t="str">
        <f t="shared" si="185"/>
        <v/>
      </c>
      <c r="AW452" s="9" t="str">
        <f t="shared" si="185"/>
        <v/>
      </c>
      <c r="AX452" s="9" t="str">
        <f t="shared" si="185"/>
        <v/>
      </c>
      <c r="AY452" s="9" t="str">
        <f t="shared" si="185"/>
        <v/>
      </c>
      <c r="AZ452" s="9" t="str">
        <f t="shared" si="185"/>
        <v/>
      </c>
      <c r="BA452" s="9" t="str">
        <f t="shared" si="185"/>
        <v/>
      </c>
      <c r="BB452" s="9" t="str">
        <f t="shared" si="185"/>
        <v/>
      </c>
      <c r="BC452" s="9" t="str">
        <f t="shared" si="185"/>
        <v/>
      </c>
      <c r="BD452" s="9" t="str">
        <f t="shared" si="185"/>
        <v/>
      </c>
      <c r="BE452" s="9" t="str">
        <f t="shared" ref="BE452:BN461" si="186">IF(BE$4&lt;=$AH452,IFERROR(GETPIVOTDATA("Hui Reply?",$A$4,"topic_id",$A452,"post_position",BE$4),0),"")</f>
        <v/>
      </c>
      <c r="BF452" s="9" t="str">
        <f t="shared" si="186"/>
        <v/>
      </c>
      <c r="BG452" s="9" t="str">
        <f t="shared" si="186"/>
        <v/>
      </c>
      <c r="BH452" s="9" t="str">
        <f t="shared" si="186"/>
        <v/>
      </c>
      <c r="BI452" s="9" t="str">
        <f t="shared" si="186"/>
        <v/>
      </c>
      <c r="BJ452" s="9" t="str">
        <f t="shared" si="186"/>
        <v/>
      </c>
      <c r="BK452" s="9" t="str">
        <f t="shared" si="186"/>
        <v/>
      </c>
      <c r="BL452" s="9" t="str">
        <f t="shared" si="186"/>
        <v/>
      </c>
      <c r="BM452" s="9" t="str">
        <f t="shared" si="186"/>
        <v/>
      </c>
      <c r="BN452" s="9" t="str">
        <f t="shared" si="186"/>
        <v/>
      </c>
      <c r="BO452" s="9" t="str">
        <f t="shared" ref="BO452:BZ461" si="187">IF(BO$4&lt;=$AH452,IFERROR(GETPIVOTDATA("Hui Reply?",$A$4,"topic_id",$A452,"post_position",BO$4),0),"")</f>
        <v/>
      </c>
      <c r="BP452" s="9" t="str">
        <f t="shared" si="187"/>
        <v/>
      </c>
      <c r="BQ452" s="9" t="str">
        <f t="shared" si="187"/>
        <v/>
      </c>
      <c r="BR452" s="9" t="str">
        <f t="shared" si="187"/>
        <v/>
      </c>
      <c r="BS452" s="9" t="str">
        <f t="shared" si="187"/>
        <v/>
      </c>
      <c r="BT452" s="9" t="str">
        <f t="shared" si="187"/>
        <v/>
      </c>
      <c r="BU452" s="9" t="str">
        <f t="shared" si="187"/>
        <v/>
      </c>
      <c r="BV452" s="9" t="str">
        <f t="shared" si="187"/>
        <v/>
      </c>
      <c r="BW452" s="9" t="str">
        <f t="shared" si="187"/>
        <v/>
      </c>
      <c r="BX452" s="9" t="str">
        <f t="shared" si="187"/>
        <v/>
      </c>
      <c r="BY452" s="9" t="str">
        <f t="shared" si="187"/>
        <v/>
      </c>
      <c r="BZ452" s="9" t="str">
        <f t="shared" si="187"/>
        <v/>
      </c>
    </row>
    <row r="453" spans="1:78" x14ac:dyDescent="0.25">
      <c r="A453" s="6">
        <v>728</v>
      </c>
      <c r="B453" s="3"/>
      <c r="C453" s="3">
        <v>1</v>
      </c>
      <c r="D453" s="3"/>
      <c r="E453" s="3">
        <v>1</v>
      </c>
      <c r="F453" s="3"/>
      <c r="G453" s="3">
        <v>1</v>
      </c>
      <c r="H453" s="3"/>
      <c r="I453" s="3">
        <v>1</v>
      </c>
      <c r="J453" s="3"/>
      <c r="K453" s="3"/>
      <c r="L453" s="3"/>
      <c r="M453" s="3"/>
      <c r="N453" s="3"/>
      <c r="O453" s="3"/>
      <c r="P453" s="3"/>
      <c r="Q453" s="3"/>
      <c r="R453" s="3"/>
      <c r="S453" s="3"/>
      <c r="T453" s="3"/>
      <c r="U453" s="3"/>
      <c r="V453" s="3"/>
      <c r="W453" s="3"/>
      <c r="X453" s="3"/>
      <c r="Y453" s="3"/>
      <c r="Z453" s="3"/>
      <c r="AA453" s="3"/>
      <c r="AB453" s="3"/>
      <c r="AC453" s="3"/>
      <c r="AD453" s="3"/>
      <c r="AE453" s="3"/>
      <c r="AF453" s="3">
        <v>4</v>
      </c>
      <c r="AH453" s="7">
        <f>SUMPRODUCT(MAX((Table1[post_position])*(Table1[topic_id]=$A453)))</f>
        <v>9</v>
      </c>
      <c r="AI453" s="7" t="str">
        <f>"http://chandoo.org/forums/topic/"&amp;VLOOKUP(A453,'All Topics Data'!$A$2:$C$1243,3,FALSE)</f>
        <v>http://chandoo.org/forums/topic/issue-register-last-30-days-formula</v>
      </c>
      <c r="AJ453" s="7" t="str">
        <f>LEFT(VLOOKUP(A453,'All Topics Data'!$A$2:$C$1243,2,FALSE),40)&amp;REPT("…",LEN(VLOOKUP(A453,'All Topics Data'!$A$2:$C$1243,2,FALSE))&gt;40)</f>
        <v>Issue Register - last 30 days&amp;#039; form…</v>
      </c>
      <c r="AK453" s="9">
        <f t="shared" si="172"/>
        <v>0</v>
      </c>
      <c r="AL453" s="9">
        <f t="shared" ref="AL453:AT462" si="188">IF(AL$4&lt;=$AH453,IFERROR(GETPIVOTDATA("Hui Reply?",$A$4,"topic_id",$A453,"post_position",AL$4),0),"")</f>
        <v>1</v>
      </c>
      <c r="AM453" s="9">
        <f t="shared" si="188"/>
        <v>0</v>
      </c>
      <c r="AN453" s="9">
        <f t="shared" si="188"/>
        <v>1</v>
      </c>
      <c r="AO453" s="9">
        <f t="shared" si="188"/>
        <v>0</v>
      </c>
      <c r="AP453" s="9">
        <f t="shared" si="188"/>
        <v>1</v>
      </c>
      <c r="AQ453" s="9">
        <f t="shared" si="188"/>
        <v>0</v>
      </c>
      <c r="AR453" s="9">
        <f t="shared" si="188"/>
        <v>1</v>
      </c>
      <c r="AS453" s="9">
        <f t="shared" si="188"/>
        <v>0</v>
      </c>
      <c r="AT453" s="9" t="str">
        <f t="shared" si="188"/>
        <v/>
      </c>
      <c r="AU453" s="9" t="str">
        <f t="shared" si="185"/>
        <v/>
      </c>
      <c r="AV453" s="9" t="str">
        <f t="shared" si="185"/>
        <v/>
      </c>
      <c r="AW453" s="9" t="str">
        <f t="shared" si="185"/>
        <v/>
      </c>
      <c r="AX453" s="9" t="str">
        <f t="shared" si="185"/>
        <v/>
      </c>
      <c r="AY453" s="9" t="str">
        <f t="shared" si="185"/>
        <v/>
      </c>
      <c r="AZ453" s="9" t="str">
        <f t="shared" si="185"/>
        <v/>
      </c>
      <c r="BA453" s="9" t="str">
        <f t="shared" si="185"/>
        <v/>
      </c>
      <c r="BB453" s="9" t="str">
        <f t="shared" si="185"/>
        <v/>
      </c>
      <c r="BC453" s="9" t="str">
        <f t="shared" si="185"/>
        <v/>
      </c>
      <c r="BD453" s="9" t="str">
        <f t="shared" si="185"/>
        <v/>
      </c>
      <c r="BE453" s="9" t="str">
        <f t="shared" si="186"/>
        <v/>
      </c>
      <c r="BF453" s="9" t="str">
        <f t="shared" si="186"/>
        <v/>
      </c>
      <c r="BG453" s="9" t="str">
        <f t="shared" si="186"/>
        <v/>
      </c>
      <c r="BH453" s="9" t="str">
        <f t="shared" si="186"/>
        <v/>
      </c>
      <c r="BI453" s="9" t="str">
        <f t="shared" si="186"/>
        <v/>
      </c>
      <c r="BJ453" s="9" t="str">
        <f t="shared" si="186"/>
        <v/>
      </c>
      <c r="BK453" s="9" t="str">
        <f t="shared" si="186"/>
        <v/>
      </c>
      <c r="BL453" s="9" t="str">
        <f t="shared" si="186"/>
        <v/>
      </c>
      <c r="BM453" s="9" t="str">
        <f t="shared" si="186"/>
        <v/>
      </c>
      <c r="BN453" s="9" t="str">
        <f t="shared" si="186"/>
        <v/>
      </c>
      <c r="BO453" s="9" t="str">
        <f t="shared" si="187"/>
        <v/>
      </c>
      <c r="BP453" s="9" t="str">
        <f t="shared" si="187"/>
        <v/>
      </c>
      <c r="BQ453" s="9" t="str">
        <f t="shared" si="187"/>
        <v/>
      </c>
      <c r="BR453" s="9" t="str">
        <f t="shared" si="187"/>
        <v/>
      </c>
      <c r="BS453" s="9" t="str">
        <f t="shared" si="187"/>
        <v/>
      </c>
      <c r="BT453" s="9" t="str">
        <f t="shared" si="187"/>
        <v/>
      </c>
      <c r="BU453" s="9" t="str">
        <f t="shared" si="187"/>
        <v/>
      </c>
      <c r="BV453" s="9" t="str">
        <f t="shared" si="187"/>
        <v/>
      </c>
      <c r="BW453" s="9" t="str">
        <f t="shared" si="187"/>
        <v/>
      </c>
      <c r="BX453" s="9" t="str">
        <f t="shared" si="187"/>
        <v/>
      </c>
      <c r="BY453" s="9" t="str">
        <f t="shared" si="187"/>
        <v/>
      </c>
      <c r="BZ453" s="9" t="str">
        <f t="shared" si="187"/>
        <v/>
      </c>
    </row>
    <row r="454" spans="1:78" x14ac:dyDescent="0.25">
      <c r="A454" s="6">
        <v>729</v>
      </c>
      <c r="B454" s="3"/>
      <c r="C454" s="3">
        <v>1</v>
      </c>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v>1</v>
      </c>
      <c r="AH454" s="7">
        <f>SUMPRODUCT(MAX((Table1[post_position])*(Table1[topic_id]=$A454)))</f>
        <v>3</v>
      </c>
      <c r="AI454" s="7" t="str">
        <f>"http://chandoo.org/forums/topic/"&amp;VLOOKUP(A454,'All Topics Data'!$A$2:$C$1243,3,FALSE)</f>
        <v>http://chandoo.org/forums/topic/time-sucks-hours-as-a-chart-axis</v>
      </c>
      <c r="AJ454" s="7" t="str">
        <f>LEFT(VLOOKUP(A454,'All Topics Data'!$A$2:$C$1243,2,FALSE),40)&amp;REPT("…",LEN(VLOOKUP(A454,'All Topics Data'!$A$2:$C$1243,2,FALSE))&gt;40)</f>
        <v>Time Sucks:  Hours as a chart axis....</v>
      </c>
      <c r="AK454" s="9">
        <f t="shared" si="172"/>
        <v>0</v>
      </c>
      <c r="AL454" s="9">
        <f t="shared" si="188"/>
        <v>1</v>
      </c>
      <c r="AM454" s="9">
        <f t="shared" si="188"/>
        <v>0</v>
      </c>
      <c r="AN454" s="9" t="str">
        <f t="shared" si="188"/>
        <v/>
      </c>
      <c r="AO454" s="9" t="str">
        <f t="shared" si="188"/>
        <v/>
      </c>
      <c r="AP454" s="9" t="str">
        <f t="shared" si="188"/>
        <v/>
      </c>
      <c r="AQ454" s="9" t="str">
        <f t="shared" si="188"/>
        <v/>
      </c>
      <c r="AR454" s="9" t="str">
        <f t="shared" si="188"/>
        <v/>
      </c>
      <c r="AS454" s="9" t="str">
        <f t="shared" si="188"/>
        <v/>
      </c>
      <c r="AT454" s="9" t="str">
        <f t="shared" si="188"/>
        <v/>
      </c>
      <c r="AU454" s="9" t="str">
        <f t="shared" si="185"/>
        <v/>
      </c>
      <c r="AV454" s="9" t="str">
        <f t="shared" si="185"/>
        <v/>
      </c>
      <c r="AW454" s="9" t="str">
        <f t="shared" si="185"/>
        <v/>
      </c>
      <c r="AX454" s="9" t="str">
        <f t="shared" si="185"/>
        <v/>
      </c>
      <c r="AY454" s="9" t="str">
        <f t="shared" si="185"/>
        <v/>
      </c>
      <c r="AZ454" s="9" t="str">
        <f t="shared" si="185"/>
        <v/>
      </c>
      <c r="BA454" s="9" t="str">
        <f t="shared" si="185"/>
        <v/>
      </c>
      <c r="BB454" s="9" t="str">
        <f t="shared" si="185"/>
        <v/>
      </c>
      <c r="BC454" s="9" t="str">
        <f t="shared" si="185"/>
        <v/>
      </c>
      <c r="BD454" s="9" t="str">
        <f t="shared" si="185"/>
        <v/>
      </c>
      <c r="BE454" s="9" t="str">
        <f t="shared" si="186"/>
        <v/>
      </c>
      <c r="BF454" s="9" t="str">
        <f t="shared" si="186"/>
        <v/>
      </c>
      <c r="BG454" s="9" t="str">
        <f t="shared" si="186"/>
        <v/>
      </c>
      <c r="BH454" s="9" t="str">
        <f t="shared" si="186"/>
        <v/>
      </c>
      <c r="BI454" s="9" t="str">
        <f t="shared" si="186"/>
        <v/>
      </c>
      <c r="BJ454" s="9" t="str">
        <f t="shared" si="186"/>
        <v/>
      </c>
      <c r="BK454" s="9" t="str">
        <f t="shared" si="186"/>
        <v/>
      </c>
      <c r="BL454" s="9" t="str">
        <f t="shared" si="186"/>
        <v/>
      </c>
      <c r="BM454" s="9" t="str">
        <f t="shared" si="186"/>
        <v/>
      </c>
      <c r="BN454" s="9" t="str">
        <f t="shared" si="186"/>
        <v/>
      </c>
      <c r="BO454" s="9" t="str">
        <f t="shared" si="187"/>
        <v/>
      </c>
      <c r="BP454" s="9" t="str">
        <f t="shared" si="187"/>
        <v/>
      </c>
      <c r="BQ454" s="9" t="str">
        <f t="shared" si="187"/>
        <v/>
      </c>
      <c r="BR454" s="9" t="str">
        <f t="shared" si="187"/>
        <v/>
      </c>
      <c r="BS454" s="9" t="str">
        <f t="shared" si="187"/>
        <v/>
      </c>
      <c r="BT454" s="9" t="str">
        <f t="shared" si="187"/>
        <v/>
      </c>
      <c r="BU454" s="9" t="str">
        <f t="shared" si="187"/>
        <v/>
      </c>
      <c r="BV454" s="9" t="str">
        <f t="shared" si="187"/>
        <v/>
      </c>
      <c r="BW454" s="9" t="str">
        <f t="shared" si="187"/>
        <v/>
      </c>
      <c r="BX454" s="9" t="str">
        <f t="shared" si="187"/>
        <v/>
      </c>
      <c r="BY454" s="9" t="str">
        <f t="shared" si="187"/>
        <v/>
      </c>
      <c r="BZ454" s="9" t="str">
        <f t="shared" si="187"/>
        <v/>
      </c>
    </row>
    <row r="455" spans="1:78" x14ac:dyDescent="0.25">
      <c r="A455" s="6">
        <v>730</v>
      </c>
      <c r="B455" s="3"/>
      <c r="C455" s="3"/>
      <c r="D455" s="3"/>
      <c r="E455" s="3">
        <v>1</v>
      </c>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v>1</v>
      </c>
      <c r="AH455" s="7">
        <f>SUMPRODUCT(MAX((Table1[post_position])*(Table1[topic_id]=$A455)))</f>
        <v>4</v>
      </c>
      <c r="AI455" s="7" t="str">
        <f>"http://chandoo.org/forums/topic/"&amp;VLOOKUP(A455,'All Topics Data'!$A$2:$C$1243,3,FALSE)</f>
        <v>http://chandoo.org/forums/topic/lol</v>
      </c>
      <c r="AJ455" s="7" t="str">
        <f>LEFT(VLOOKUP(A455,'All Topics Data'!$A$2:$C$1243,2,FALSE),40)&amp;REPT("…",LEN(VLOOKUP(A455,'All Topics Data'!$A$2:$C$1243,2,FALSE))&gt;40)</f>
        <v>lol</v>
      </c>
      <c r="AK455" s="9">
        <f t="shared" si="172"/>
        <v>0</v>
      </c>
      <c r="AL455" s="9">
        <f t="shared" si="188"/>
        <v>0</v>
      </c>
      <c r="AM455" s="9">
        <f t="shared" si="188"/>
        <v>0</v>
      </c>
      <c r="AN455" s="9">
        <f t="shared" si="188"/>
        <v>1</v>
      </c>
      <c r="AO455" s="9" t="str">
        <f t="shared" si="188"/>
        <v/>
      </c>
      <c r="AP455" s="9" t="str">
        <f t="shared" si="188"/>
        <v/>
      </c>
      <c r="AQ455" s="9" t="str">
        <f t="shared" si="188"/>
        <v/>
      </c>
      <c r="AR455" s="9" t="str">
        <f t="shared" si="188"/>
        <v/>
      </c>
      <c r="AS455" s="9" t="str">
        <f t="shared" si="188"/>
        <v/>
      </c>
      <c r="AT455" s="9" t="str">
        <f t="shared" si="188"/>
        <v/>
      </c>
      <c r="AU455" s="9" t="str">
        <f t="shared" si="185"/>
        <v/>
      </c>
      <c r="AV455" s="9" t="str">
        <f t="shared" si="185"/>
        <v/>
      </c>
      <c r="AW455" s="9" t="str">
        <f t="shared" si="185"/>
        <v/>
      </c>
      <c r="AX455" s="9" t="str">
        <f t="shared" si="185"/>
        <v/>
      </c>
      <c r="AY455" s="9" t="str">
        <f t="shared" si="185"/>
        <v/>
      </c>
      <c r="AZ455" s="9" t="str">
        <f t="shared" si="185"/>
        <v/>
      </c>
      <c r="BA455" s="9" t="str">
        <f t="shared" si="185"/>
        <v/>
      </c>
      <c r="BB455" s="9" t="str">
        <f t="shared" si="185"/>
        <v/>
      </c>
      <c r="BC455" s="9" t="str">
        <f t="shared" si="185"/>
        <v/>
      </c>
      <c r="BD455" s="9" t="str">
        <f t="shared" si="185"/>
        <v/>
      </c>
      <c r="BE455" s="9" t="str">
        <f t="shared" si="186"/>
        <v/>
      </c>
      <c r="BF455" s="9" t="str">
        <f t="shared" si="186"/>
        <v/>
      </c>
      <c r="BG455" s="9" t="str">
        <f t="shared" si="186"/>
        <v/>
      </c>
      <c r="BH455" s="9" t="str">
        <f t="shared" si="186"/>
        <v/>
      </c>
      <c r="BI455" s="9" t="str">
        <f t="shared" si="186"/>
        <v/>
      </c>
      <c r="BJ455" s="9" t="str">
        <f t="shared" si="186"/>
        <v/>
      </c>
      <c r="BK455" s="9" t="str">
        <f t="shared" si="186"/>
        <v/>
      </c>
      <c r="BL455" s="9" t="str">
        <f t="shared" si="186"/>
        <v/>
      </c>
      <c r="BM455" s="9" t="str">
        <f t="shared" si="186"/>
        <v/>
      </c>
      <c r="BN455" s="9" t="str">
        <f t="shared" si="186"/>
        <v/>
      </c>
      <c r="BO455" s="9" t="str">
        <f t="shared" si="187"/>
        <v/>
      </c>
      <c r="BP455" s="9" t="str">
        <f t="shared" si="187"/>
        <v/>
      </c>
      <c r="BQ455" s="9" t="str">
        <f t="shared" si="187"/>
        <v/>
      </c>
      <c r="BR455" s="9" t="str">
        <f t="shared" si="187"/>
        <v/>
      </c>
      <c r="BS455" s="9" t="str">
        <f t="shared" si="187"/>
        <v/>
      </c>
      <c r="BT455" s="9" t="str">
        <f t="shared" si="187"/>
        <v/>
      </c>
      <c r="BU455" s="9" t="str">
        <f t="shared" si="187"/>
        <v/>
      </c>
      <c r="BV455" s="9" t="str">
        <f t="shared" si="187"/>
        <v/>
      </c>
      <c r="BW455" s="9" t="str">
        <f t="shared" si="187"/>
        <v/>
      </c>
      <c r="BX455" s="9" t="str">
        <f t="shared" si="187"/>
        <v/>
      </c>
      <c r="BY455" s="9" t="str">
        <f t="shared" si="187"/>
        <v/>
      </c>
      <c r="BZ455" s="9" t="str">
        <f t="shared" si="187"/>
        <v/>
      </c>
    </row>
    <row r="456" spans="1:78" x14ac:dyDescent="0.25">
      <c r="A456" s="6">
        <v>731</v>
      </c>
      <c r="B456" s="3"/>
      <c r="C456" s="3"/>
      <c r="D456" s="3">
        <v>1</v>
      </c>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v>1</v>
      </c>
      <c r="AH456" s="7">
        <f>SUMPRODUCT(MAX((Table1[post_position])*(Table1[topic_id]=$A456)))</f>
        <v>3</v>
      </c>
      <c r="AI456" s="7" t="str">
        <f>"http://chandoo.org/forums/topic/"&amp;VLOOKUP(A456,'All Topics Data'!$A$2:$C$1243,3,FALSE)</f>
        <v>http://chandoo.org/forums/topic/separating-contents-of-a-column-into-two-columns</v>
      </c>
      <c r="AJ456" s="7" t="str">
        <f>LEFT(VLOOKUP(A456,'All Topics Data'!$A$2:$C$1243,2,FALSE),40)&amp;REPT("…",LEN(VLOOKUP(A456,'All Topics Data'!$A$2:$C$1243,2,FALSE))&gt;40)</f>
        <v>Separating contents of a column into two…</v>
      </c>
      <c r="AK456" s="9">
        <f t="shared" si="172"/>
        <v>0</v>
      </c>
      <c r="AL456" s="9">
        <f t="shared" si="188"/>
        <v>0</v>
      </c>
      <c r="AM456" s="9">
        <f t="shared" si="188"/>
        <v>1</v>
      </c>
      <c r="AN456" s="9" t="str">
        <f t="shared" si="188"/>
        <v/>
      </c>
      <c r="AO456" s="9" t="str">
        <f t="shared" si="188"/>
        <v/>
      </c>
      <c r="AP456" s="9" t="str">
        <f t="shared" si="188"/>
        <v/>
      </c>
      <c r="AQ456" s="9" t="str">
        <f t="shared" si="188"/>
        <v/>
      </c>
      <c r="AR456" s="9" t="str">
        <f t="shared" si="188"/>
        <v/>
      </c>
      <c r="AS456" s="9" t="str">
        <f t="shared" si="188"/>
        <v/>
      </c>
      <c r="AT456" s="9" t="str">
        <f t="shared" si="188"/>
        <v/>
      </c>
      <c r="AU456" s="9" t="str">
        <f t="shared" si="185"/>
        <v/>
      </c>
      <c r="AV456" s="9" t="str">
        <f t="shared" si="185"/>
        <v/>
      </c>
      <c r="AW456" s="9" t="str">
        <f t="shared" si="185"/>
        <v/>
      </c>
      <c r="AX456" s="9" t="str">
        <f t="shared" si="185"/>
        <v/>
      </c>
      <c r="AY456" s="9" t="str">
        <f t="shared" si="185"/>
        <v/>
      </c>
      <c r="AZ456" s="9" t="str">
        <f t="shared" si="185"/>
        <v/>
      </c>
      <c r="BA456" s="9" t="str">
        <f t="shared" si="185"/>
        <v/>
      </c>
      <c r="BB456" s="9" t="str">
        <f t="shared" si="185"/>
        <v/>
      </c>
      <c r="BC456" s="9" t="str">
        <f t="shared" si="185"/>
        <v/>
      </c>
      <c r="BD456" s="9" t="str">
        <f t="shared" si="185"/>
        <v/>
      </c>
      <c r="BE456" s="9" t="str">
        <f t="shared" si="186"/>
        <v/>
      </c>
      <c r="BF456" s="9" t="str">
        <f t="shared" si="186"/>
        <v/>
      </c>
      <c r="BG456" s="9" t="str">
        <f t="shared" si="186"/>
        <v/>
      </c>
      <c r="BH456" s="9" t="str">
        <f t="shared" si="186"/>
        <v/>
      </c>
      <c r="BI456" s="9" t="str">
        <f t="shared" si="186"/>
        <v/>
      </c>
      <c r="BJ456" s="9" t="str">
        <f t="shared" si="186"/>
        <v/>
      </c>
      <c r="BK456" s="9" t="str">
        <f t="shared" si="186"/>
        <v/>
      </c>
      <c r="BL456" s="9" t="str">
        <f t="shared" si="186"/>
        <v/>
      </c>
      <c r="BM456" s="9" t="str">
        <f t="shared" si="186"/>
        <v/>
      </c>
      <c r="BN456" s="9" t="str">
        <f t="shared" si="186"/>
        <v/>
      </c>
      <c r="BO456" s="9" t="str">
        <f t="shared" si="187"/>
        <v/>
      </c>
      <c r="BP456" s="9" t="str">
        <f t="shared" si="187"/>
        <v/>
      </c>
      <c r="BQ456" s="9" t="str">
        <f t="shared" si="187"/>
        <v/>
      </c>
      <c r="BR456" s="9" t="str">
        <f t="shared" si="187"/>
        <v/>
      </c>
      <c r="BS456" s="9" t="str">
        <f t="shared" si="187"/>
        <v/>
      </c>
      <c r="BT456" s="9" t="str">
        <f t="shared" si="187"/>
        <v/>
      </c>
      <c r="BU456" s="9" t="str">
        <f t="shared" si="187"/>
        <v/>
      </c>
      <c r="BV456" s="9" t="str">
        <f t="shared" si="187"/>
        <v/>
      </c>
      <c r="BW456" s="9" t="str">
        <f t="shared" si="187"/>
        <v/>
      </c>
      <c r="BX456" s="9" t="str">
        <f t="shared" si="187"/>
        <v/>
      </c>
      <c r="BY456" s="9" t="str">
        <f t="shared" si="187"/>
        <v/>
      </c>
      <c r="BZ456" s="9" t="str">
        <f t="shared" si="187"/>
        <v/>
      </c>
    </row>
    <row r="457" spans="1:78" x14ac:dyDescent="0.25">
      <c r="A457" s="6">
        <v>734</v>
      </c>
      <c r="B457" s="3"/>
      <c r="C457" s="3">
        <v>1</v>
      </c>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v>1</v>
      </c>
      <c r="AH457" s="7">
        <f>SUMPRODUCT(MAX((Table1[post_position])*(Table1[topic_id]=$A457)))</f>
        <v>8</v>
      </c>
      <c r="AI457" s="7" t="str">
        <f>"http://chandoo.org/forums/topic/"&amp;VLOOKUP(A457,'All Topics Data'!$A$2:$C$1243,3,FALSE)</f>
        <v>http://chandoo.org/forums/topic/date-formatting</v>
      </c>
      <c r="AJ457" s="7" t="str">
        <f>LEFT(VLOOKUP(A457,'All Topics Data'!$A$2:$C$1243,2,FALSE),40)&amp;REPT("…",LEN(VLOOKUP(A457,'All Topics Data'!$A$2:$C$1243,2,FALSE))&gt;40)</f>
        <v>Date Formatting</v>
      </c>
      <c r="AK457" s="9">
        <f t="shared" si="172"/>
        <v>0</v>
      </c>
      <c r="AL457" s="9">
        <f t="shared" si="188"/>
        <v>1</v>
      </c>
      <c r="AM457" s="9">
        <f t="shared" si="188"/>
        <v>0</v>
      </c>
      <c r="AN457" s="9">
        <f t="shared" si="188"/>
        <v>0</v>
      </c>
      <c r="AO457" s="9">
        <f t="shared" si="188"/>
        <v>0</v>
      </c>
      <c r="AP457" s="9">
        <f t="shared" si="188"/>
        <v>0</v>
      </c>
      <c r="AQ457" s="9">
        <f t="shared" si="188"/>
        <v>0</v>
      </c>
      <c r="AR457" s="9">
        <f t="shared" si="188"/>
        <v>0</v>
      </c>
      <c r="AS457" s="9" t="str">
        <f t="shared" si="188"/>
        <v/>
      </c>
      <c r="AT457" s="9" t="str">
        <f t="shared" si="188"/>
        <v/>
      </c>
      <c r="AU457" s="9" t="str">
        <f t="shared" si="185"/>
        <v/>
      </c>
      <c r="AV457" s="9" t="str">
        <f t="shared" si="185"/>
        <v/>
      </c>
      <c r="AW457" s="9" t="str">
        <f t="shared" si="185"/>
        <v/>
      </c>
      <c r="AX457" s="9" t="str">
        <f t="shared" si="185"/>
        <v/>
      </c>
      <c r="AY457" s="9" t="str">
        <f t="shared" si="185"/>
        <v/>
      </c>
      <c r="AZ457" s="9" t="str">
        <f t="shared" si="185"/>
        <v/>
      </c>
      <c r="BA457" s="9" t="str">
        <f t="shared" si="185"/>
        <v/>
      </c>
      <c r="BB457" s="9" t="str">
        <f t="shared" si="185"/>
        <v/>
      </c>
      <c r="BC457" s="9" t="str">
        <f t="shared" si="185"/>
        <v/>
      </c>
      <c r="BD457" s="9" t="str">
        <f t="shared" si="185"/>
        <v/>
      </c>
      <c r="BE457" s="9" t="str">
        <f t="shared" si="186"/>
        <v/>
      </c>
      <c r="BF457" s="9" t="str">
        <f t="shared" si="186"/>
        <v/>
      </c>
      <c r="BG457" s="9" t="str">
        <f t="shared" si="186"/>
        <v/>
      </c>
      <c r="BH457" s="9" t="str">
        <f t="shared" si="186"/>
        <v/>
      </c>
      <c r="BI457" s="9" t="str">
        <f t="shared" si="186"/>
        <v/>
      </c>
      <c r="BJ457" s="9" t="str">
        <f t="shared" si="186"/>
        <v/>
      </c>
      <c r="BK457" s="9" t="str">
        <f t="shared" si="186"/>
        <v/>
      </c>
      <c r="BL457" s="9" t="str">
        <f t="shared" si="186"/>
        <v/>
      </c>
      <c r="BM457" s="9" t="str">
        <f t="shared" si="186"/>
        <v/>
      </c>
      <c r="BN457" s="9" t="str">
        <f t="shared" si="186"/>
        <v/>
      </c>
      <c r="BO457" s="9" t="str">
        <f t="shared" si="187"/>
        <v/>
      </c>
      <c r="BP457" s="9" t="str">
        <f t="shared" si="187"/>
        <v/>
      </c>
      <c r="BQ457" s="9" t="str">
        <f t="shared" si="187"/>
        <v/>
      </c>
      <c r="BR457" s="9" t="str">
        <f t="shared" si="187"/>
        <v/>
      </c>
      <c r="BS457" s="9" t="str">
        <f t="shared" si="187"/>
        <v/>
      </c>
      <c r="BT457" s="9" t="str">
        <f t="shared" si="187"/>
        <v/>
      </c>
      <c r="BU457" s="9" t="str">
        <f t="shared" si="187"/>
        <v/>
      </c>
      <c r="BV457" s="9" t="str">
        <f t="shared" si="187"/>
        <v/>
      </c>
      <c r="BW457" s="9" t="str">
        <f t="shared" si="187"/>
        <v/>
      </c>
      <c r="BX457" s="9" t="str">
        <f t="shared" si="187"/>
        <v/>
      </c>
      <c r="BY457" s="9" t="str">
        <f t="shared" si="187"/>
        <v/>
      </c>
      <c r="BZ457" s="9" t="str">
        <f t="shared" si="187"/>
        <v/>
      </c>
    </row>
    <row r="458" spans="1:78" x14ac:dyDescent="0.25">
      <c r="A458" s="6">
        <v>735</v>
      </c>
      <c r="B458" s="3"/>
      <c r="C458" s="3">
        <v>1</v>
      </c>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v>1</v>
      </c>
      <c r="AH458" s="7">
        <f>SUMPRODUCT(MAX((Table1[post_position])*(Table1[topic_id]=$A458)))</f>
        <v>2</v>
      </c>
      <c r="AI458" s="7" t="str">
        <f>"http://chandoo.org/forums/topic/"&amp;VLOOKUP(A458,'All Topics Data'!$A$2:$C$1243,3,FALSE)</f>
        <v>http://chandoo.org/forums/topic/demand-planning-using-historical-data</v>
      </c>
      <c r="AJ458" s="7" t="str">
        <f>LEFT(VLOOKUP(A458,'All Topics Data'!$A$2:$C$1243,2,FALSE),40)&amp;REPT("…",LEN(VLOOKUP(A458,'All Topics Data'!$A$2:$C$1243,2,FALSE))&gt;40)</f>
        <v>Demand Planning using historical data</v>
      </c>
      <c r="AK458" s="9">
        <f t="shared" si="172"/>
        <v>0</v>
      </c>
      <c r="AL458" s="9">
        <f t="shared" si="188"/>
        <v>1</v>
      </c>
      <c r="AM458" s="9" t="str">
        <f t="shared" si="188"/>
        <v/>
      </c>
      <c r="AN458" s="9" t="str">
        <f t="shared" si="188"/>
        <v/>
      </c>
      <c r="AO458" s="9" t="str">
        <f t="shared" si="188"/>
        <v/>
      </c>
      <c r="AP458" s="9" t="str">
        <f t="shared" si="188"/>
        <v/>
      </c>
      <c r="AQ458" s="9" t="str">
        <f t="shared" si="188"/>
        <v/>
      </c>
      <c r="AR458" s="9" t="str">
        <f t="shared" si="188"/>
        <v/>
      </c>
      <c r="AS458" s="9" t="str">
        <f t="shared" si="188"/>
        <v/>
      </c>
      <c r="AT458" s="9" t="str">
        <f t="shared" si="188"/>
        <v/>
      </c>
      <c r="AU458" s="9" t="str">
        <f t="shared" si="185"/>
        <v/>
      </c>
      <c r="AV458" s="9" t="str">
        <f t="shared" si="185"/>
        <v/>
      </c>
      <c r="AW458" s="9" t="str">
        <f t="shared" si="185"/>
        <v/>
      </c>
      <c r="AX458" s="9" t="str">
        <f t="shared" si="185"/>
        <v/>
      </c>
      <c r="AY458" s="9" t="str">
        <f t="shared" si="185"/>
        <v/>
      </c>
      <c r="AZ458" s="9" t="str">
        <f t="shared" si="185"/>
        <v/>
      </c>
      <c r="BA458" s="9" t="str">
        <f t="shared" si="185"/>
        <v/>
      </c>
      <c r="BB458" s="9" t="str">
        <f t="shared" si="185"/>
        <v/>
      </c>
      <c r="BC458" s="9" t="str">
        <f t="shared" si="185"/>
        <v/>
      </c>
      <c r="BD458" s="9" t="str">
        <f t="shared" si="185"/>
        <v/>
      </c>
      <c r="BE458" s="9" t="str">
        <f t="shared" si="186"/>
        <v/>
      </c>
      <c r="BF458" s="9" t="str">
        <f t="shared" si="186"/>
        <v/>
      </c>
      <c r="BG458" s="9" t="str">
        <f t="shared" si="186"/>
        <v/>
      </c>
      <c r="BH458" s="9" t="str">
        <f t="shared" si="186"/>
        <v/>
      </c>
      <c r="BI458" s="9" t="str">
        <f t="shared" si="186"/>
        <v/>
      </c>
      <c r="BJ458" s="9" t="str">
        <f t="shared" si="186"/>
        <v/>
      </c>
      <c r="BK458" s="9" t="str">
        <f t="shared" si="186"/>
        <v/>
      </c>
      <c r="BL458" s="9" t="str">
        <f t="shared" si="186"/>
        <v/>
      </c>
      <c r="BM458" s="9" t="str">
        <f t="shared" si="186"/>
        <v/>
      </c>
      <c r="BN458" s="9" t="str">
        <f t="shared" si="186"/>
        <v/>
      </c>
      <c r="BO458" s="9" t="str">
        <f t="shared" si="187"/>
        <v/>
      </c>
      <c r="BP458" s="9" t="str">
        <f t="shared" si="187"/>
        <v/>
      </c>
      <c r="BQ458" s="9" t="str">
        <f t="shared" si="187"/>
        <v/>
      </c>
      <c r="BR458" s="9" t="str">
        <f t="shared" si="187"/>
        <v/>
      </c>
      <c r="BS458" s="9" t="str">
        <f t="shared" si="187"/>
        <v/>
      </c>
      <c r="BT458" s="9" t="str">
        <f t="shared" si="187"/>
        <v/>
      </c>
      <c r="BU458" s="9" t="str">
        <f t="shared" si="187"/>
        <v/>
      </c>
      <c r="BV458" s="9" t="str">
        <f t="shared" si="187"/>
        <v/>
      </c>
      <c r="BW458" s="9" t="str">
        <f t="shared" si="187"/>
        <v/>
      </c>
      <c r="BX458" s="9" t="str">
        <f t="shared" si="187"/>
        <v/>
      </c>
      <c r="BY458" s="9" t="str">
        <f t="shared" si="187"/>
        <v/>
      </c>
      <c r="BZ458" s="9" t="str">
        <f t="shared" si="187"/>
        <v/>
      </c>
    </row>
    <row r="459" spans="1:78" x14ac:dyDescent="0.25">
      <c r="A459" s="6">
        <v>737</v>
      </c>
      <c r="B459" s="3"/>
      <c r="C459" s="3">
        <v>1</v>
      </c>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v>1</v>
      </c>
      <c r="AH459" s="7">
        <f>SUMPRODUCT(MAX((Table1[post_position])*(Table1[topic_id]=$A459)))</f>
        <v>3</v>
      </c>
      <c r="AI459" s="7" t="str">
        <f>"http://chandoo.org/forums/topic/"&amp;VLOOKUP(A459,'All Topics Data'!$A$2:$C$1243,3,FALSE)</f>
        <v>http://chandoo.org/forums/topic/graphs-dates</v>
      </c>
      <c r="AJ459" s="7" t="str">
        <f>LEFT(VLOOKUP(A459,'All Topics Data'!$A$2:$C$1243,2,FALSE),40)&amp;REPT("…",LEN(VLOOKUP(A459,'All Topics Data'!$A$2:$C$1243,2,FALSE))&gt;40)</f>
        <v>Graphs &amp;amp; Dates!</v>
      </c>
      <c r="AK459" s="9">
        <f t="shared" si="172"/>
        <v>0</v>
      </c>
      <c r="AL459" s="9">
        <f t="shared" si="188"/>
        <v>1</v>
      </c>
      <c r="AM459" s="9">
        <f t="shared" si="188"/>
        <v>0</v>
      </c>
      <c r="AN459" s="9" t="str">
        <f t="shared" si="188"/>
        <v/>
      </c>
      <c r="AO459" s="9" t="str">
        <f t="shared" si="188"/>
        <v/>
      </c>
      <c r="AP459" s="9" t="str">
        <f t="shared" si="188"/>
        <v/>
      </c>
      <c r="AQ459" s="9" t="str">
        <f t="shared" si="188"/>
        <v/>
      </c>
      <c r="AR459" s="9" t="str">
        <f t="shared" si="188"/>
        <v/>
      </c>
      <c r="AS459" s="9" t="str">
        <f t="shared" si="188"/>
        <v/>
      </c>
      <c r="AT459" s="9" t="str">
        <f t="shared" si="188"/>
        <v/>
      </c>
      <c r="AU459" s="9" t="str">
        <f t="shared" si="185"/>
        <v/>
      </c>
      <c r="AV459" s="9" t="str">
        <f t="shared" si="185"/>
        <v/>
      </c>
      <c r="AW459" s="9" t="str">
        <f t="shared" si="185"/>
        <v/>
      </c>
      <c r="AX459" s="9" t="str">
        <f t="shared" si="185"/>
        <v/>
      </c>
      <c r="AY459" s="9" t="str">
        <f t="shared" si="185"/>
        <v/>
      </c>
      <c r="AZ459" s="9" t="str">
        <f t="shared" si="185"/>
        <v/>
      </c>
      <c r="BA459" s="9" t="str">
        <f t="shared" si="185"/>
        <v/>
      </c>
      <c r="BB459" s="9" t="str">
        <f t="shared" si="185"/>
        <v/>
      </c>
      <c r="BC459" s="9" t="str">
        <f t="shared" si="185"/>
        <v/>
      </c>
      <c r="BD459" s="9" t="str">
        <f t="shared" si="185"/>
        <v/>
      </c>
      <c r="BE459" s="9" t="str">
        <f t="shared" si="186"/>
        <v/>
      </c>
      <c r="BF459" s="9" t="str">
        <f t="shared" si="186"/>
        <v/>
      </c>
      <c r="BG459" s="9" t="str">
        <f t="shared" si="186"/>
        <v/>
      </c>
      <c r="BH459" s="9" t="str">
        <f t="shared" si="186"/>
        <v/>
      </c>
      <c r="BI459" s="9" t="str">
        <f t="shared" si="186"/>
        <v/>
      </c>
      <c r="BJ459" s="9" t="str">
        <f t="shared" si="186"/>
        <v/>
      </c>
      <c r="BK459" s="9" t="str">
        <f t="shared" si="186"/>
        <v/>
      </c>
      <c r="BL459" s="9" t="str">
        <f t="shared" si="186"/>
        <v/>
      </c>
      <c r="BM459" s="9" t="str">
        <f t="shared" si="186"/>
        <v/>
      </c>
      <c r="BN459" s="9" t="str">
        <f t="shared" si="186"/>
        <v/>
      </c>
      <c r="BO459" s="9" t="str">
        <f t="shared" si="187"/>
        <v/>
      </c>
      <c r="BP459" s="9" t="str">
        <f t="shared" si="187"/>
        <v/>
      </c>
      <c r="BQ459" s="9" t="str">
        <f t="shared" si="187"/>
        <v/>
      </c>
      <c r="BR459" s="9" t="str">
        <f t="shared" si="187"/>
        <v/>
      </c>
      <c r="BS459" s="9" t="str">
        <f t="shared" si="187"/>
        <v/>
      </c>
      <c r="BT459" s="9" t="str">
        <f t="shared" si="187"/>
        <v/>
      </c>
      <c r="BU459" s="9" t="str">
        <f t="shared" si="187"/>
        <v/>
      </c>
      <c r="BV459" s="9" t="str">
        <f t="shared" si="187"/>
        <v/>
      </c>
      <c r="BW459" s="9" t="str">
        <f t="shared" si="187"/>
        <v/>
      </c>
      <c r="BX459" s="9" t="str">
        <f t="shared" si="187"/>
        <v/>
      </c>
      <c r="BY459" s="9" t="str">
        <f t="shared" si="187"/>
        <v/>
      </c>
      <c r="BZ459" s="9" t="str">
        <f t="shared" si="187"/>
        <v/>
      </c>
    </row>
    <row r="460" spans="1:78" x14ac:dyDescent="0.25">
      <c r="A460" s="6">
        <v>738</v>
      </c>
      <c r="B460" s="3"/>
      <c r="C460" s="3"/>
      <c r="D460" s="3">
        <v>1</v>
      </c>
      <c r="E460" s="3"/>
      <c r="F460" s="3">
        <v>1</v>
      </c>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v>2</v>
      </c>
      <c r="AH460" s="7">
        <f>SUMPRODUCT(MAX((Table1[post_position])*(Table1[topic_id]=$A460)))</f>
        <v>5</v>
      </c>
      <c r="AI460" s="7" t="str">
        <f>"http://chandoo.org/forums/topic/"&amp;VLOOKUP(A460,'All Topics Data'!$A$2:$C$1243,3,FALSE)</f>
        <v>http://chandoo.org/forums/topic/color-coding-in-vba</v>
      </c>
      <c r="AJ460" s="7" t="str">
        <f>LEFT(VLOOKUP(A460,'All Topics Data'!$A$2:$C$1243,2,FALSE),40)&amp;REPT("…",LEN(VLOOKUP(A460,'All Topics Data'!$A$2:$C$1243,2,FALSE))&gt;40)</f>
        <v>color coding in VBA</v>
      </c>
      <c r="AK460" s="9">
        <f t="shared" si="172"/>
        <v>0</v>
      </c>
      <c r="AL460" s="9">
        <f t="shared" si="188"/>
        <v>0</v>
      </c>
      <c r="AM460" s="9">
        <f t="shared" si="188"/>
        <v>1</v>
      </c>
      <c r="AN460" s="9">
        <f t="shared" si="188"/>
        <v>0</v>
      </c>
      <c r="AO460" s="9">
        <f t="shared" si="188"/>
        <v>1</v>
      </c>
      <c r="AP460" s="9" t="str">
        <f t="shared" si="188"/>
        <v/>
      </c>
      <c r="AQ460" s="9" t="str">
        <f t="shared" si="188"/>
        <v/>
      </c>
      <c r="AR460" s="9" t="str">
        <f t="shared" si="188"/>
        <v/>
      </c>
      <c r="AS460" s="9" t="str">
        <f t="shared" si="188"/>
        <v/>
      </c>
      <c r="AT460" s="9" t="str">
        <f t="shared" si="188"/>
        <v/>
      </c>
      <c r="AU460" s="9" t="str">
        <f t="shared" si="185"/>
        <v/>
      </c>
      <c r="AV460" s="9" t="str">
        <f t="shared" si="185"/>
        <v/>
      </c>
      <c r="AW460" s="9" t="str">
        <f t="shared" si="185"/>
        <v/>
      </c>
      <c r="AX460" s="9" t="str">
        <f t="shared" si="185"/>
        <v/>
      </c>
      <c r="AY460" s="9" t="str">
        <f t="shared" si="185"/>
        <v/>
      </c>
      <c r="AZ460" s="9" t="str">
        <f t="shared" si="185"/>
        <v/>
      </c>
      <c r="BA460" s="9" t="str">
        <f t="shared" si="185"/>
        <v/>
      </c>
      <c r="BB460" s="9" t="str">
        <f t="shared" si="185"/>
        <v/>
      </c>
      <c r="BC460" s="9" t="str">
        <f t="shared" si="185"/>
        <v/>
      </c>
      <c r="BD460" s="9" t="str">
        <f t="shared" si="185"/>
        <v/>
      </c>
      <c r="BE460" s="9" t="str">
        <f t="shared" si="186"/>
        <v/>
      </c>
      <c r="BF460" s="9" t="str">
        <f t="shared" si="186"/>
        <v/>
      </c>
      <c r="BG460" s="9" t="str">
        <f t="shared" si="186"/>
        <v/>
      </c>
      <c r="BH460" s="9" t="str">
        <f t="shared" si="186"/>
        <v/>
      </c>
      <c r="BI460" s="9" t="str">
        <f t="shared" si="186"/>
        <v/>
      </c>
      <c r="BJ460" s="9" t="str">
        <f t="shared" si="186"/>
        <v/>
      </c>
      <c r="BK460" s="9" t="str">
        <f t="shared" si="186"/>
        <v/>
      </c>
      <c r="BL460" s="9" t="str">
        <f t="shared" si="186"/>
        <v/>
      </c>
      <c r="BM460" s="9" t="str">
        <f t="shared" si="186"/>
        <v/>
      </c>
      <c r="BN460" s="9" t="str">
        <f t="shared" si="186"/>
        <v/>
      </c>
      <c r="BO460" s="9" t="str">
        <f t="shared" si="187"/>
        <v/>
      </c>
      <c r="BP460" s="9" t="str">
        <f t="shared" si="187"/>
        <v/>
      </c>
      <c r="BQ460" s="9" t="str">
        <f t="shared" si="187"/>
        <v/>
      </c>
      <c r="BR460" s="9" t="str">
        <f t="shared" si="187"/>
        <v/>
      </c>
      <c r="BS460" s="9" t="str">
        <f t="shared" si="187"/>
        <v/>
      </c>
      <c r="BT460" s="9" t="str">
        <f t="shared" si="187"/>
        <v/>
      </c>
      <c r="BU460" s="9" t="str">
        <f t="shared" si="187"/>
        <v/>
      </c>
      <c r="BV460" s="9" t="str">
        <f t="shared" si="187"/>
        <v/>
      </c>
      <c r="BW460" s="9" t="str">
        <f t="shared" si="187"/>
        <v/>
      </c>
      <c r="BX460" s="9" t="str">
        <f t="shared" si="187"/>
        <v/>
      </c>
      <c r="BY460" s="9" t="str">
        <f t="shared" si="187"/>
        <v/>
      </c>
      <c r="BZ460" s="9" t="str">
        <f t="shared" si="187"/>
        <v/>
      </c>
    </row>
    <row r="461" spans="1:78" x14ac:dyDescent="0.25">
      <c r="A461" s="6">
        <v>739</v>
      </c>
      <c r="B461" s="3"/>
      <c r="C461" s="3">
        <v>1</v>
      </c>
      <c r="D461" s="3"/>
      <c r="E461" s="3">
        <v>1</v>
      </c>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v>2</v>
      </c>
      <c r="AH461" s="7">
        <f>SUMPRODUCT(MAX((Table1[post_position])*(Table1[topic_id]=$A461)))</f>
        <v>6</v>
      </c>
      <c r="AI461" s="7" t="str">
        <f>"http://chandoo.org/forums/topic/"&amp;VLOOKUP(A461,'All Topics Data'!$A$2:$C$1243,3,FALSE)</f>
        <v>http://chandoo.org/forums/topic/how-can-i-make-custom-data-label-colors-conditional-by-text-value</v>
      </c>
      <c r="AJ461" s="7" t="str">
        <f>LEFT(VLOOKUP(A461,'All Topics Data'!$A$2:$C$1243,2,FALSE),40)&amp;REPT("…",LEN(VLOOKUP(A461,'All Topics Data'!$A$2:$C$1243,2,FALSE))&gt;40)</f>
        <v>How can I make custom data label colors …</v>
      </c>
      <c r="AK461" s="9">
        <f t="shared" si="172"/>
        <v>0</v>
      </c>
      <c r="AL461" s="9">
        <f t="shared" si="188"/>
        <v>1</v>
      </c>
      <c r="AM461" s="9">
        <f t="shared" si="188"/>
        <v>0</v>
      </c>
      <c r="AN461" s="9">
        <f t="shared" si="188"/>
        <v>1</v>
      </c>
      <c r="AO461" s="9">
        <f t="shared" si="188"/>
        <v>0</v>
      </c>
      <c r="AP461" s="9">
        <f t="shared" si="188"/>
        <v>0</v>
      </c>
      <c r="AQ461" s="9" t="str">
        <f t="shared" si="188"/>
        <v/>
      </c>
      <c r="AR461" s="9" t="str">
        <f t="shared" si="188"/>
        <v/>
      </c>
      <c r="AS461" s="9" t="str">
        <f t="shared" si="188"/>
        <v/>
      </c>
      <c r="AT461" s="9" t="str">
        <f t="shared" si="188"/>
        <v/>
      </c>
      <c r="AU461" s="9" t="str">
        <f t="shared" si="185"/>
        <v/>
      </c>
      <c r="AV461" s="9" t="str">
        <f t="shared" si="185"/>
        <v/>
      </c>
      <c r="AW461" s="9" t="str">
        <f t="shared" si="185"/>
        <v/>
      </c>
      <c r="AX461" s="9" t="str">
        <f t="shared" si="185"/>
        <v/>
      </c>
      <c r="AY461" s="9" t="str">
        <f t="shared" si="185"/>
        <v/>
      </c>
      <c r="AZ461" s="9" t="str">
        <f t="shared" si="185"/>
        <v/>
      </c>
      <c r="BA461" s="9" t="str">
        <f t="shared" si="185"/>
        <v/>
      </c>
      <c r="BB461" s="9" t="str">
        <f t="shared" si="185"/>
        <v/>
      </c>
      <c r="BC461" s="9" t="str">
        <f t="shared" si="185"/>
        <v/>
      </c>
      <c r="BD461" s="9" t="str">
        <f t="shared" si="185"/>
        <v/>
      </c>
      <c r="BE461" s="9" t="str">
        <f t="shared" si="186"/>
        <v/>
      </c>
      <c r="BF461" s="9" t="str">
        <f t="shared" si="186"/>
        <v/>
      </c>
      <c r="BG461" s="9" t="str">
        <f t="shared" si="186"/>
        <v/>
      </c>
      <c r="BH461" s="9" t="str">
        <f t="shared" si="186"/>
        <v/>
      </c>
      <c r="BI461" s="9" t="str">
        <f t="shared" si="186"/>
        <v/>
      </c>
      <c r="BJ461" s="9" t="str">
        <f t="shared" si="186"/>
        <v/>
      </c>
      <c r="BK461" s="9" t="str">
        <f t="shared" si="186"/>
        <v/>
      </c>
      <c r="BL461" s="9" t="str">
        <f t="shared" si="186"/>
        <v/>
      </c>
      <c r="BM461" s="9" t="str">
        <f t="shared" si="186"/>
        <v/>
      </c>
      <c r="BN461" s="9" t="str">
        <f t="shared" si="186"/>
        <v/>
      </c>
      <c r="BO461" s="9" t="str">
        <f t="shared" si="187"/>
        <v/>
      </c>
      <c r="BP461" s="9" t="str">
        <f t="shared" si="187"/>
        <v/>
      </c>
      <c r="BQ461" s="9" t="str">
        <f t="shared" si="187"/>
        <v/>
      </c>
      <c r="BR461" s="9" t="str">
        <f t="shared" si="187"/>
        <v/>
      </c>
      <c r="BS461" s="9" t="str">
        <f t="shared" si="187"/>
        <v/>
      </c>
      <c r="BT461" s="9" t="str">
        <f t="shared" si="187"/>
        <v/>
      </c>
      <c r="BU461" s="9" t="str">
        <f t="shared" si="187"/>
        <v/>
      </c>
      <c r="BV461" s="9" t="str">
        <f t="shared" si="187"/>
        <v/>
      </c>
      <c r="BW461" s="9" t="str">
        <f t="shared" si="187"/>
        <v/>
      </c>
      <c r="BX461" s="9" t="str">
        <f t="shared" si="187"/>
        <v/>
      </c>
      <c r="BY461" s="9" t="str">
        <f t="shared" si="187"/>
        <v/>
      </c>
      <c r="BZ461" s="9" t="str">
        <f t="shared" si="187"/>
        <v/>
      </c>
    </row>
    <row r="462" spans="1:78" x14ac:dyDescent="0.25">
      <c r="A462" s="6">
        <v>740</v>
      </c>
      <c r="B462" s="3"/>
      <c r="C462" s="3">
        <v>1</v>
      </c>
      <c r="D462" s="3"/>
      <c r="E462" s="3">
        <v>1</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v>2</v>
      </c>
      <c r="AH462" s="7">
        <f>SUMPRODUCT(MAX((Table1[post_position])*(Table1[topic_id]=$A462)))</f>
        <v>4</v>
      </c>
      <c r="AI462" s="7" t="str">
        <f>"http://chandoo.org/forums/topic/"&amp;VLOOKUP(A462,'All Topics Data'!$A$2:$C$1243,3,FALSE)</f>
        <v>http://chandoo.org/forums/topic/match-function-or-another-one</v>
      </c>
      <c r="AJ462" s="7" t="str">
        <f>LEFT(VLOOKUP(A462,'All Topics Data'!$A$2:$C$1243,2,FALSE),40)&amp;REPT("…",LEN(VLOOKUP(A462,'All Topics Data'!$A$2:$C$1243,2,FALSE))&gt;40)</f>
        <v>Match function or another one?</v>
      </c>
      <c r="AK462" s="9">
        <f t="shared" si="172"/>
        <v>0</v>
      </c>
      <c r="AL462" s="9">
        <f t="shared" si="188"/>
        <v>1</v>
      </c>
      <c r="AM462" s="9">
        <f t="shared" si="188"/>
        <v>0</v>
      </c>
      <c r="AN462" s="9">
        <f t="shared" si="188"/>
        <v>1</v>
      </c>
      <c r="AO462" s="9" t="str">
        <f t="shared" si="188"/>
        <v/>
      </c>
      <c r="AP462" s="9" t="str">
        <f t="shared" si="188"/>
        <v/>
      </c>
      <c r="AQ462" s="9" t="str">
        <f t="shared" si="188"/>
        <v/>
      </c>
      <c r="AR462" s="9" t="str">
        <f t="shared" si="188"/>
        <v/>
      </c>
      <c r="AS462" s="9" t="str">
        <f t="shared" si="188"/>
        <v/>
      </c>
      <c r="AT462" s="9" t="str">
        <f t="shared" si="188"/>
        <v/>
      </c>
      <c r="AU462" s="9" t="str">
        <f t="shared" ref="AU462:BD471" si="189">IF(AU$4&lt;=$AH462,IFERROR(GETPIVOTDATA("Hui Reply?",$A$4,"topic_id",$A462,"post_position",AU$4),0),"")</f>
        <v/>
      </c>
      <c r="AV462" s="9" t="str">
        <f t="shared" si="189"/>
        <v/>
      </c>
      <c r="AW462" s="9" t="str">
        <f t="shared" si="189"/>
        <v/>
      </c>
      <c r="AX462" s="9" t="str">
        <f t="shared" si="189"/>
        <v/>
      </c>
      <c r="AY462" s="9" t="str">
        <f t="shared" si="189"/>
        <v/>
      </c>
      <c r="AZ462" s="9" t="str">
        <f t="shared" si="189"/>
        <v/>
      </c>
      <c r="BA462" s="9" t="str">
        <f t="shared" si="189"/>
        <v/>
      </c>
      <c r="BB462" s="9" t="str">
        <f t="shared" si="189"/>
        <v/>
      </c>
      <c r="BC462" s="9" t="str">
        <f t="shared" si="189"/>
        <v/>
      </c>
      <c r="BD462" s="9" t="str">
        <f t="shared" si="189"/>
        <v/>
      </c>
      <c r="BE462" s="9" t="str">
        <f t="shared" ref="BE462:BN471" si="190">IF(BE$4&lt;=$AH462,IFERROR(GETPIVOTDATA("Hui Reply?",$A$4,"topic_id",$A462,"post_position",BE$4),0),"")</f>
        <v/>
      </c>
      <c r="BF462" s="9" t="str">
        <f t="shared" si="190"/>
        <v/>
      </c>
      <c r="BG462" s="9" t="str">
        <f t="shared" si="190"/>
        <v/>
      </c>
      <c r="BH462" s="9" t="str">
        <f t="shared" si="190"/>
        <v/>
      </c>
      <c r="BI462" s="9" t="str">
        <f t="shared" si="190"/>
        <v/>
      </c>
      <c r="BJ462" s="9" t="str">
        <f t="shared" si="190"/>
        <v/>
      </c>
      <c r="BK462" s="9" t="str">
        <f t="shared" si="190"/>
        <v/>
      </c>
      <c r="BL462" s="9" t="str">
        <f t="shared" si="190"/>
        <v/>
      </c>
      <c r="BM462" s="9" t="str">
        <f t="shared" si="190"/>
        <v/>
      </c>
      <c r="BN462" s="9" t="str">
        <f t="shared" si="190"/>
        <v/>
      </c>
      <c r="BO462" s="9" t="str">
        <f t="shared" ref="BO462:BZ471" si="191">IF(BO$4&lt;=$AH462,IFERROR(GETPIVOTDATA("Hui Reply?",$A$4,"topic_id",$A462,"post_position",BO$4),0),"")</f>
        <v/>
      </c>
      <c r="BP462" s="9" t="str">
        <f t="shared" si="191"/>
        <v/>
      </c>
      <c r="BQ462" s="9" t="str">
        <f t="shared" si="191"/>
        <v/>
      </c>
      <c r="BR462" s="9" t="str">
        <f t="shared" si="191"/>
        <v/>
      </c>
      <c r="BS462" s="9" t="str">
        <f t="shared" si="191"/>
        <v/>
      </c>
      <c r="BT462" s="9" t="str">
        <f t="shared" si="191"/>
        <v/>
      </c>
      <c r="BU462" s="9" t="str">
        <f t="shared" si="191"/>
        <v/>
      </c>
      <c r="BV462" s="9" t="str">
        <f t="shared" si="191"/>
        <v/>
      </c>
      <c r="BW462" s="9" t="str">
        <f t="shared" si="191"/>
        <v/>
      </c>
      <c r="BX462" s="9" t="str">
        <f t="shared" si="191"/>
        <v/>
      </c>
      <c r="BY462" s="9" t="str">
        <f t="shared" si="191"/>
        <v/>
      </c>
      <c r="BZ462" s="9" t="str">
        <f t="shared" si="191"/>
        <v/>
      </c>
    </row>
    <row r="463" spans="1:78" x14ac:dyDescent="0.25">
      <c r="A463" s="6">
        <v>741</v>
      </c>
      <c r="B463" s="3"/>
      <c r="C463" s="3">
        <v>1</v>
      </c>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v>1</v>
      </c>
      <c r="AH463" s="7">
        <f>SUMPRODUCT(MAX((Table1[post_position])*(Table1[topic_id]=$A463)))</f>
        <v>2</v>
      </c>
      <c r="AI463" s="7" t="str">
        <f>"http://chandoo.org/forums/topic/"&amp;VLOOKUP(A463,'All Topics Data'!$A$2:$C$1243,3,FALSE)</f>
        <v>http://chandoo.org/forums/topic/how-to-write-intervals-in-vb</v>
      </c>
      <c r="AJ463" s="7" t="str">
        <f>LEFT(VLOOKUP(A463,'All Topics Data'!$A$2:$C$1243,2,FALSE),40)&amp;REPT("…",LEN(VLOOKUP(A463,'All Topics Data'!$A$2:$C$1243,2,FALSE))&gt;40)</f>
        <v>How to write intervals in VB</v>
      </c>
      <c r="AK463" s="9">
        <f t="shared" si="172"/>
        <v>0</v>
      </c>
      <c r="AL463" s="9">
        <f t="shared" ref="AL463:AT472" si="192">IF(AL$4&lt;=$AH463,IFERROR(GETPIVOTDATA("Hui Reply?",$A$4,"topic_id",$A463,"post_position",AL$4),0),"")</f>
        <v>1</v>
      </c>
      <c r="AM463" s="9" t="str">
        <f t="shared" si="192"/>
        <v/>
      </c>
      <c r="AN463" s="9" t="str">
        <f t="shared" si="192"/>
        <v/>
      </c>
      <c r="AO463" s="9" t="str">
        <f t="shared" si="192"/>
        <v/>
      </c>
      <c r="AP463" s="9" t="str">
        <f t="shared" si="192"/>
        <v/>
      </c>
      <c r="AQ463" s="9" t="str">
        <f t="shared" si="192"/>
        <v/>
      </c>
      <c r="AR463" s="9" t="str">
        <f t="shared" si="192"/>
        <v/>
      </c>
      <c r="AS463" s="9" t="str">
        <f t="shared" si="192"/>
        <v/>
      </c>
      <c r="AT463" s="9" t="str">
        <f t="shared" si="192"/>
        <v/>
      </c>
      <c r="AU463" s="9" t="str">
        <f t="shared" si="189"/>
        <v/>
      </c>
      <c r="AV463" s="9" t="str">
        <f t="shared" si="189"/>
        <v/>
      </c>
      <c r="AW463" s="9" t="str">
        <f t="shared" si="189"/>
        <v/>
      </c>
      <c r="AX463" s="9" t="str">
        <f t="shared" si="189"/>
        <v/>
      </c>
      <c r="AY463" s="9" t="str">
        <f t="shared" si="189"/>
        <v/>
      </c>
      <c r="AZ463" s="9" t="str">
        <f t="shared" si="189"/>
        <v/>
      </c>
      <c r="BA463" s="9" t="str">
        <f t="shared" si="189"/>
        <v/>
      </c>
      <c r="BB463" s="9" t="str">
        <f t="shared" si="189"/>
        <v/>
      </c>
      <c r="BC463" s="9" t="str">
        <f t="shared" si="189"/>
        <v/>
      </c>
      <c r="BD463" s="9" t="str">
        <f t="shared" si="189"/>
        <v/>
      </c>
      <c r="BE463" s="9" t="str">
        <f t="shared" si="190"/>
        <v/>
      </c>
      <c r="BF463" s="9" t="str">
        <f t="shared" si="190"/>
        <v/>
      </c>
      <c r="BG463" s="9" t="str">
        <f t="shared" si="190"/>
        <v/>
      </c>
      <c r="BH463" s="9" t="str">
        <f t="shared" si="190"/>
        <v/>
      </c>
      <c r="BI463" s="9" t="str">
        <f t="shared" si="190"/>
        <v/>
      </c>
      <c r="BJ463" s="9" t="str">
        <f t="shared" si="190"/>
        <v/>
      </c>
      <c r="BK463" s="9" t="str">
        <f t="shared" si="190"/>
        <v/>
      </c>
      <c r="BL463" s="9" t="str">
        <f t="shared" si="190"/>
        <v/>
      </c>
      <c r="BM463" s="9" t="str">
        <f t="shared" si="190"/>
        <v/>
      </c>
      <c r="BN463" s="9" t="str">
        <f t="shared" si="190"/>
        <v/>
      </c>
      <c r="BO463" s="9" t="str">
        <f t="shared" si="191"/>
        <v/>
      </c>
      <c r="BP463" s="9" t="str">
        <f t="shared" si="191"/>
        <v/>
      </c>
      <c r="BQ463" s="9" t="str">
        <f t="shared" si="191"/>
        <v/>
      </c>
      <c r="BR463" s="9" t="str">
        <f t="shared" si="191"/>
        <v/>
      </c>
      <c r="BS463" s="9" t="str">
        <f t="shared" si="191"/>
        <v/>
      </c>
      <c r="BT463" s="9" t="str">
        <f t="shared" si="191"/>
        <v/>
      </c>
      <c r="BU463" s="9" t="str">
        <f t="shared" si="191"/>
        <v/>
      </c>
      <c r="BV463" s="9" t="str">
        <f t="shared" si="191"/>
        <v/>
      </c>
      <c r="BW463" s="9" t="str">
        <f t="shared" si="191"/>
        <v/>
      </c>
      <c r="BX463" s="9" t="str">
        <f t="shared" si="191"/>
        <v/>
      </c>
      <c r="BY463" s="9" t="str">
        <f t="shared" si="191"/>
        <v/>
      </c>
      <c r="BZ463" s="9" t="str">
        <f t="shared" si="191"/>
        <v/>
      </c>
    </row>
    <row r="464" spans="1:78" x14ac:dyDescent="0.25">
      <c r="A464" s="6">
        <v>742</v>
      </c>
      <c r="B464" s="3"/>
      <c r="C464" s="3">
        <v>1</v>
      </c>
      <c r="D464" s="3"/>
      <c r="E464" s="3">
        <v>1</v>
      </c>
      <c r="F464" s="3"/>
      <c r="G464" s="3"/>
      <c r="H464" s="3">
        <v>1</v>
      </c>
      <c r="I464" s="3"/>
      <c r="J464" s="3"/>
      <c r="K464" s="3"/>
      <c r="L464" s="3"/>
      <c r="M464" s="3"/>
      <c r="N464" s="3"/>
      <c r="O464" s="3"/>
      <c r="P464" s="3"/>
      <c r="Q464" s="3"/>
      <c r="R464" s="3"/>
      <c r="S464" s="3"/>
      <c r="T464" s="3"/>
      <c r="U464" s="3"/>
      <c r="V464" s="3"/>
      <c r="W464" s="3"/>
      <c r="X464" s="3"/>
      <c r="Y464" s="3"/>
      <c r="Z464" s="3"/>
      <c r="AA464" s="3"/>
      <c r="AB464" s="3"/>
      <c r="AC464" s="3"/>
      <c r="AD464" s="3"/>
      <c r="AE464" s="3"/>
      <c r="AF464" s="3">
        <v>3</v>
      </c>
      <c r="AH464" s="7">
        <f>SUMPRODUCT(MAX((Table1[post_position])*(Table1[topic_id]=$A464)))</f>
        <v>8</v>
      </c>
      <c r="AI464" s="7" t="str">
        <f>"http://chandoo.org/forums/topic/"&amp;VLOOKUP(A464,'All Topics Data'!$A$2:$C$1243,3,FALSE)</f>
        <v>http://chandoo.org/forums/topic/2d-sumif-with-both-row-column-criteria</v>
      </c>
      <c r="AJ464" s="7" t="str">
        <f>LEFT(VLOOKUP(A464,'All Topics Data'!$A$2:$C$1243,2,FALSE),40)&amp;REPT("…",LEN(VLOOKUP(A464,'All Topics Data'!$A$2:$C$1243,2,FALSE))&gt;40)</f>
        <v>2D SUMIF with both ROW &amp;amp; COLUMN crit…</v>
      </c>
      <c r="AK464" s="9">
        <f t="shared" si="172"/>
        <v>0</v>
      </c>
      <c r="AL464" s="9">
        <f t="shared" si="192"/>
        <v>1</v>
      </c>
      <c r="AM464" s="9">
        <f t="shared" si="192"/>
        <v>0</v>
      </c>
      <c r="AN464" s="9">
        <f t="shared" si="192"/>
        <v>1</v>
      </c>
      <c r="AO464" s="9">
        <f t="shared" si="192"/>
        <v>0</v>
      </c>
      <c r="AP464" s="9">
        <f t="shared" si="192"/>
        <v>0</v>
      </c>
      <c r="AQ464" s="9">
        <f t="shared" si="192"/>
        <v>1</v>
      </c>
      <c r="AR464" s="9">
        <f t="shared" si="192"/>
        <v>0</v>
      </c>
      <c r="AS464" s="9" t="str">
        <f t="shared" si="192"/>
        <v/>
      </c>
      <c r="AT464" s="9" t="str">
        <f t="shared" si="192"/>
        <v/>
      </c>
      <c r="AU464" s="9" t="str">
        <f t="shared" si="189"/>
        <v/>
      </c>
      <c r="AV464" s="9" t="str">
        <f t="shared" si="189"/>
        <v/>
      </c>
      <c r="AW464" s="9" t="str">
        <f t="shared" si="189"/>
        <v/>
      </c>
      <c r="AX464" s="9" t="str">
        <f t="shared" si="189"/>
        <v/>
      </c>
      <c r="AY464" s="9" t="str">
        <f t="shared" si="189"/>
        <v/>
      </c>
      <c r="AZ464" s="9" t="str">
        <f t="shared" si="189"/>
        <v/>
      </c>
      <c r="BA464" s="9" t="str">
        <f t="shared" si="189"/>
        <v/>
      </c>
      <c r="BB464" s="9" t="str">
        <f t="shared" si="189"/>
        <v/>
      </c>
      <c r="BC464" s="9" t="str">
        <f t="shared" si="189"/>
        <v/>
      </c>
      <c r="BD464" s="9" t="str">
        <f t="shared" si="189"/>
        <v/>
      </c>
      <c r="BE464" s="9" t="str">
        <f t="shared" si="190"/>
        <v/>
      </c>
      <c r="BF464" s="9" t="str">
        <f t="shared" si="190"/>
        <v/>
      </c>
      <c r="BG464" s="9" t="str">
        <f t="shared" si="190"/>
        <v/>
      </c>
      <c r="BH464" s="9" t="str">
        <f t="shared" si="190"/>
        <v/>
      </c>
      <c r="BI464" s="9" t="str">
        <f t="shared" si="190"/>
        <v/>
      </c>
      <c r="BJ464" s="9" t="str">
        <f t="shared" si="190"/>
        <v/>
      </c>
      <c r="BK464" s="9" t="str">
        <f t="shared" si="190"/>
        <v/>
      </c>
      <c r="BL464" s="9" t="str">
        <f t="shared" si="190"/>
        <v/>
      </c>
      <c r="BM464" s="9" t="str">
        <f t="shared" si="190"/>
        <v/>
      </c>
      <c r="BN464" s="9" t="str">
        <f t="shared" si="190"/>
        <v/>
      </c>
      <c r="BO464" s="9" t="str">
        <f t="shared" si="191"/>
        <v/>
      </c>
      <c r="BP464" s="9" t="str">
        <f t="shared" si="191"/>
        <v/>
      </c>
      <c r="BQ464" s="9" t="str">
        <f t="shared" si="191"/>
        <v/>
      </c>
      <c r="BR464" s="9" t="str">
        <f t="shared" si="191"/>
        <v/>
      </c>
      <c r="BS464" s="9" t="str">
        <f t="shared" si="191"/>
        <v/>
      </c>
      <c r="BT464" s="9" t="str">
        <f t="shared" si="191"/>
        <v/>
      </c>
      <c r="BU464" s="9" t="str">
        <f t="shared" si="191"/>
        <v/>
      </c>
      <c r="BV464" s="9" t="str">
        <f t="shared" si="191"/>
        <v/>
      </c>
      <c r="BW464" s="9" t="str">
        <f t="shared" si="191"/>
        <v/>
      </c>
      <c r="BX464" s="9" t="str">
        <f t="shared" si="191"/>
        <v/>
      </c>
      <c r="BY464" s="9" t="str">
        <f t="shared" si="191"/>
        <v/>
      </c>
      <c r="BZ464" s="9" t="str">
        <f t="shared" si="191"/>
        <v/>
      </c>
    </row>
    <row r="465" spans="1:78" x14ac:dyDescent="0.25">
      <c r="A465" s="6">
        <v>744</v>
      </c>
      <c r="B465" s="3"/>
      <c r="C465" s="3"/>
      <c r="D465" s="3"/>
      <c r="E465" s="3">
        <v>1</v>
      </c>
      <c r="F465" s="3"/>
      <c r="G465" s="3">
        <v>1</v>
      </c>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v>2</v>
      </c>
      <c r="AH465" s="7">
        <f>SUMPRODUCT(MAX((Table1[post_position])*(Table1[topic_id]=$A465)))</f>
        <v>7</v>
      </c>
      <c r="AI465" s="7" t="str">
        <f>"http://chandoo.org/forums/topic/"&amp;VLOOKUP(A465,'All Topics Data'!$A$2:$C$1243,3,FALSE)</f>
        <v>http://chandoo.org/forums/topic/formula-uses-case-to-generate-numbers-but-when-charted-shows-zeros</v>
      </c>
      <c r="AJ465" s="7" t="str">
        <f>LEFT(VLOOKUP(A465,'All Topics Data'!$A$2:$C$1243,2,FALSE),40)&amp;REPT("…",LEN(VLOOKUP(A465,'All Topics Data'!$A$2:$C$1243,2,FALSE))&gt;40)</f>
        <v>Formula uses Case to generate numbers, b…</v>
      </c>
      <c r="AK465" s="9">
        <f t="shared" si="172"/>
        <v>0</v>
      </c>
      <c r="AL465" s="9">
        <f t="shared" si="192"/>
        <v>0</v>
      </c>
      <c r="AM465" s="9">
        <f t="shared" si="192"/>
        <v>0</v>
      </c>
      <c r="AN465" s="9">
        <f t="shared" si="192"/>
        <v>1</v>
      </c>
      <c r="AO465" s="9">
        <f t="shared" si="192"/>
        <v>0</v>
      </c>
      <c r="AP465" s="9">
        <f t="shared" si="192"/>
        <v>1</v>
      </c>
      <c r="AQ465" s="9">
        <f t="shared" si="192"/>
        <v>0</v>
      </c>
      <c r="AR465" s="9" t="str">
        <f t="shared" si="192"/>
        <v/>
      </c>
      <c r="AS465" s="9" t="str">
        <f t="shared" si="192"/>
        <v/>
      </c>
      <c r="AT465" s="9" t="str">
        <f t="shared" si="192"/>
        <v/>
      </c>
      <c r="AU465" s="9" t="str">
        <f t="shared" si="189"/>
        <v/>
      </c>
      <c r="AV465" s="9" t="str">
        <f t="shared" si="189"/>
        <v/>
      </c>
      <c r="AW465" s="9" t="str">
        <f t="shared" si="189"/>
        <v/>
      </c>
      <c r="AX465" s="9" t="str">
        <f t="shared" si="189"/>
        <v/>
      </c>
      <c r="AY465" s="9" t="str">
        <f t="shared" si="189"/>
        <v/>
      </c>
      <c r="AZ465" s="9" t="str">
        <f t="shared" si="189"/>
        <v/>
      </c>
      <c r="BA465" s="9" t="str">
        <f t="shared" si="189"/>
        <v/>
      </c>
      <c r="BB465" s="9" t="str">
        <f t="shared" si="189"/>
        <v/>
      </c>
      <c r="BC465" s="9" t="str">
        <f t="shared" si="189"/>
        <v/>
      </c>
      <c r="BD465" s="9" t="str">
        <f t="shared" si="189"/>
        <v/>
      </c>
      <c r="BE465" s="9" t="str">
        <f t="shared" si="190"/>
        <v/>
      </c>
      <c r="BF465" s="9" t="str">
        <f t="shared" si="190"/>
        <v/>
      </c>
      <c r="BG465" s="9" t="str">
        <f t="shared" si="190"/>
        <v/>
      </c>
      <c r="BH465" s="9" t="str">
        <f t="shared" si="190"/>
        <v/>
      </c>
      <c r="BI465" s="9" t="str">
        <f t="shared" si="190"/>
        <v/>
      </c>
      <c r="BJ465" s="9" t="str">
        <f t="shared" si="190"/>
        <v/>
      </c>
      <c r="BK465" s="9" t="str">
        <f t="shared" si="190"/>
        <v/>
      </c>
      <c r="BL465" s="9" t="str">
        <f t="shared" si="190"/>
        <v/>
      </c>
      <c r="BM465" s="9" t="str">
        <f t="shared" si="190"/>
        <v/>
      </c>
      <c r="BN465" s="9" t="str">
        <f t="shared" si="190"/>
        <v/>
      </c>
      <c r="BO465" s="9" t="str">
        <f t="shared" si="191"/>
        <v/>
      </c>
      <c r="BP465" s="9" t="str">
        <f t="shared" si="191"/>
        <v/>
      </c>
      <c r="BQ465" s="9" t="str">
        <f t="shared" si="191"/>
        <v/>
      </c>
      <c r="BR465" s="9" t="str">
        <f t="shared" si="191"/>
        <v/>
      </c>
      <c r="BS465" s="9" t="str">
        <f t="shared" si="191"/>
        <v/>
      </c>
      <c r="BT465" s="9" t="str">
        <f t="shared" si="191"/>
        <v/>
      </c>
      <c r="BU465" s="9" t="str">
        <f t="shared" si="191"/>
        <v/>
      </c>
      <c r="BV465" s="9" t="str">
        <f t="shared" si="191"/>
        <v/>
      </c>
      <c r="BW465" s="9" t="str">
        <f t="shared" si="191"/>
        <v/>
      </c>
      <c r="BX465" s="9" t="str">
        <f t="shared" si="191"/>
        <v/>
      </c>
      <c r="BY465" s="9" t="str">
        <f t="shared" si="191"/>
        <v/>
      </c>
      <c r="BZ465" s="9" t="str">
        <f t="shared" si="191"/>
        <v/>
      </c>
    </row>
    <row r="466" spans="1:78" x14ac:dyDescent="0.25">
      <c r="A466" s="6">
        <v>745</v>
      </c>
      <c r="B466" s="3"/>
      <c r="C466" s="3">
        <v>1</v>
      </c>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v>1</v>
      </c>
      <c r="AH466" s="7">
        <f>SUMPRODUCT(MAX((Table1[post_position])*(Table1[topic_id]=$A466)))</f>
        <v>2</v>
      </c>
      <c r="AI466" s="7" t="str">
        <f>"http://chandoo.org/forums/topic/"&amp;VLOOKUP(A466,'All Topics Data'!$A$2:$C$1243,3,FALSE)</f>
        <v>http://chandoo.org/forums/topic/new-type-of-pie-chart</v>
      </c>
      <c r="AJ466" s="7" t="str">
        <f>LEFT(VLOOKUP(A466,'All Topics Data'!$A$2:$C$1243,2,FALSE),40)&amp;REPT("…",LEN(VLOOKUP(A466,'All Topics Data'!$A$2:$C$1243,2,FALSE))&gt;40)</f>
        <v>NEW TYPE OF PIE CHART!!</v>
      </c>
      <c r="AK466" s="9">
        <f t="shared" si="172"/>
        <v>0</v>
      </c>
      <c r="AL466" s="9">
        <f t="shared" si="192"/>
        <v>1</v>
      </c>
      <c r="AM466" s="9" t="str">
        <f t="shared" si="192"/>
        <v/>
      </c>
      <c r="AN466" s="9" t="str">
        <f t="shared" si="192"/>
        <v/>
      </c>
      <c r="AO466" s="9" t="str">
        <f t="shared" si="192"/>
        <v/>
      </c>
      <c r="AP466" s="9" t="str">
        <f t="shared" si="192"/>
        <v/>
      </c>
      <c r="AQ466" s="9" t="str">
        <f t="shared" si="192"/>
        <v/>
      </c>
      <c r="AR466" s="9" t="str">
        <f t="shared" si="192"/>
        <v/>
      </c>
      <c r="AS466" s="9" t="str">
        <f t="shared" si="192"/>
        <v/>
      </c>
      <c r="AT466" s="9" t="str">
        <f t="shared" si="192"/>
        <v/>
      </c>
      <c r="AU466" s="9" t="str">
        <f t="shared" si="189"/>
        <v/>
      </c>
      <c r="AV466" s="9" t="str">
        <f t="shared" si="189"/>
        <v/>
      </c>
      <c r="AW466" s="9" t="str">
        <f t="shared" si="189"/>
        <v/>
      </c>
      <c r="AX466" s="9" t="str">
        <f t="shared" si="189"/>
        <v/>
      </c>
      <c r="AY466" s="9" t="str">
        <f t="shared" si="189"/>
        <v/>
      </c>
      <c r="AZ466" s="9" t="str">
        <f t="shared" si="189"/>
        <v/>
      </c>
      <c r="BA466" s="9" t="str">
        <f t="shared" si="189"/>
        <v/>
      </c>
      <c r="BB466" s="9" t="str">
        <f t="shared" si="189"/>
        <v/>
      </c>
      <c r="BC466" s="9" t="str">
        <f t="shared" si="189"/>
        <v/>
      </c>
      <c r="BD466" s="9" t="str">
        <f t="shared" si="189"/>
        <v/>
      </c>
      <c r="BE466" s="9" t="str">
        <f t="shared" si="190"/>
        <v/>
      </c>
      <c r="BF466" s="9" t="str">
        <f t="shared" si="190"/>
        <v/>
      </c>
      <c r="BG466" s="9" t="str">
        <f t="shared" si="190"/>
        <v/>
      </c>
      <c r="BH466" s="9" t="str">
        <f t="shared" si="190"/>
        <v/>
      </c>
      <c r="BI466" s="9" t="str">
        <f t="shared" si="190"/>
        <v/>
      </c>
      <c r="BJ466" s="9" t="str">
        <f t="shared" si="190"/>
        <v/>
      </c>
      <c r="BK466" s="9" t="str">
        <f t="shared" si="190"/>
        <v/>
      </c>
      <c r="BL466" s="9" t="str">
        <f t="shared" si="190"/>
        <v/>
      </c>
      <c r="BM466" s="9" t="str">
        <f t="shared" si="190"/>
        <v/>
      </c>
      <c r="BN466" s="9" t="str">
        <f t="shared" si="190"/>
        <v/>
      </c>
      <c r="BO466" s="9" t="str">
        <f t="shared" si="191"/>
        <v/>
      </c>
      <c r="BP466" s="9" t="str">
        <f t="shared" si="191"/>
        <v/>
      </c>
      <c r="BQ466" s="9" t="str">
        <f t="shared" si="191"/>
        <v/>
      </c>
      <c r="BR466" s="9" t="str">
        <f t="shared" si="191"/>
        <v/>
      </c>
      <c r="BS466" s="9" t="str">
        <f t="shared" si="191"/>
        <v/>
      </c>
      <c r="BT466" s="9" t="str">
        <f t="shared" si="191"/>
        <v/>
      </c>
      <c r="BU466" s="9" t="str">
        <f t="shared" si="191"/>
        <v/>
      </c>
      <c r="BV466" s="9" t="str">
        <f t="shared" si="191"/>
        <v/>
      </c>
      <c r="BW466" s="9" t="str">
        <f t="shared" si="191"/>
        <v/>
      </c>
      <c r="BX466" s="9" t="str">
        <f t="shared" si="191"/>
        <v/>
      </c>
      <c r="BY466" s="9" t="str">
        <f t="shared" si="191"/>
        <v/>
      </c>
      <c r="BZ466" s="9" t="str">
        <f t="shared" si="191"/>
        <v/>
      </c>
    </row>
    <row r="467" spans="1:78" x14ac:dyDescent="0.25">
      <c r="A467" s="6">
        <v>746</v>
      </c>
      <c r="B467" s="3"/>
      <c r="C467" s="3">
        <v>1</v>
      </c>
      <c r="D467" s="3"/>
      <c r="E467" s="3"/>
      <c r="F467" s="3">
        <v>1</v>
      </c>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v>2</v>
      </c>
      <c r="AH467" s="7">
        <f>SUMPRODUCT(MAX((Table1[post_position])*(Table1[topic_id]=$A467)))</f>
        <v>5</v>
      </c>
      <c r="AI467" s="7" t="str">
        <f>"http://chandoo.org/forums/topic/"&amp;VLOOKUP(A467,'All Topics Data'!$A$2:$C$1243,3,FALSE)</f>
        <v>http://chandoo.org/forums/topic/race-timing-spreadsheet-help</v>
      </c>
      <c r="AJ467" s="7" t="str">
        <f>LEFT(VLOOKUP(A467,'All Topics Data'!$A$2:$C$1243,2,FALSE),40)&amp;REPT("…",LEN(VLOOKUP(A467,'All Topics Data'!$A$2:$C$1243,2,FALSE))&gt;40)</f>
        <v>Race Timing Spreadsheet Help</v>
      </c>
      <c r="AK467" s="9">
        <f t="shared" si="172"/>
        <v>0</v>
      </c>
      <c r="AL467" s="9">
        <f t="shared" si="192"/>
        <v>1</v>
      </c>
      <c r="AM467" s="9">
        <f t="shared" si="192"/>
        <v>0</v>
      </c>
      <c r="AN467" s="9">
        <f t="shared" si="192"/>
        <v>0</v>
      </c>
      <c r="AO467" s="9">
        <f t="shared" si="192"/>
        <v>1</v>
      </c>
      <c r="AP467" s="9" t="str">
        <f t="shared" si="192"/>
        <v/>
      </c>
      <c r="AQ467" s="9" t="str">
        <f t="shared" si="192"/>
        <v/>
      </c>
      <c r="AR467" s="9" t="str">
        <f t="shared" si="192"/>
        <v/>
      </c>
      <c r="AS467" s="9" t="str">
        <f t="shared" si="192"/>
        <v/>
      </c>
      <c r="AT467" s="9" t="str">
        <f t="shared" si="192"/>
        <v/>
      </c>
      <c r="AU467" s="9" t="str">
        <f t="shared" si="189"/>
        <v/>
      </c>
      <c r="AV467" s="9" t="str">
        <f t="shared" si="189"/>
        <v/>
      </c>
      <c r="AW467" s="9" t="str">
        <f t="shared" si="189"/>
        <v/>
      </c>
      <c r="AX467" s="9" t="str">
        <f t="shared" si="189"/>
        <v/>
      </c>
      <c r="AY467" s="9" t="str">
        <f t="shared" si="189"/>
        <v/>
      </c>
      <c r="AZ467" s="9" t="str">
        <f t="shared" si="189"/>
        <v/>
      </c>
      <c r="BA467" s="9" t="str">
        <f t="shared" si="189"/>
        <v/>
      </c>
      <c r="BB467" s="9" t="str">
        <f t="shared" si="189"/>
        <v/>
      </c>
      <c r="BC467" s="9" t="str">
        <f t="shared" si="189"/>
        <v/>
      </c>
      <c r="BD467" s="9" t="str">
        <f t="shared" si="189"/>
        <v/>
      </c>
      <c r="BE467" s="9" t="str">
        <f t="shared" si="190"/>
        <v/>
      </c>
      <c r="BF467" s="9" t="str">
        <f t="shared" si="190"/>
        <v/>
      </c>
      <c r="BG467" s="9" t="str">
        <f t="shared" si="190"/>
        <v/>
      </c>
      <c r="BH467" s="9" t="str">
        <f t="shared" si="190"/>
        <v/>
      </c>
      <c r="BI467" s="9" t="str">
        <f t="shared" si="190"/>
        <v/>
      </c>
      <c r="BJ467" s="9" t="str">
        <f t="shared" si="190"/>
        <v/>
      </c>
      <c r="BK467" s="9" t="str">
        <f t="shared" si="190"/>
        <v/>
      </c>
      <c r="BL467" s="9" t="str">
        <f t="shared" si="190"/>
        <v/>
      </c>
      <c r="BM467" s="9" t="str">
        <f t="shared" si="190"/>
        <v/>
      </c>
      <c r="BN467" s="9" t="str">
        <f t="shared" si="190"/>
        <v/>
      </c>
      <c r="BO467" s="9" t="str">
        <f t="shared" si="191"/>
        <v/>
      </c>
      <c r="BP467" s="9" t="str">
        <f t="shared" si="191"/>
        <v/>
      </c>
      <c r="BQ467" s="9" t="str">
        <f t="shared" si="191"/>
        <v/>
      </c>
      <c r="BR467" s="9" t="str">
        <f t="shared" si="191"/>
        <v/>
      </c>
      <c r="BS467" s="9" t="str">
        <f t="shared" si="191"/>
        <v/>
      </c>
      <c r="BT467" s="9" t="str">
        <f t="shared" si="191"/>
        <v/>
      </c>
      <c r="BU467" s="9" t="str">
        <f t="shared" si="191"/>
        <v/>
      </c>
      <c r="BV467" s="9" t="str">
        <f t="shared" si="191"/>
        <v/>
      </c>
      <c r="BW467" s="9" t="str">
        <f t="shared" si="191"/>
        <v/>
      </c>
      <c r="BX467" s="9" t="str">
        <f t="shared" si="191"/>
        <v/>
      </c>
      <c r="BY467" s="9" t="str">
        <f t="shared" si="191"/>
        <v/>
      </c>
      <c r="BZ467" s="9" t="str">
        <f t="shared" si="191"/>
        <v/>
      </c>
    </row>
    <row r="468" spans="1:78" x14ac:dyDescent="0.25">
      <c r="A468" s="6">
        <v>747</v>
      </c>
      <c r="B468" s="3"/>
      <c r="C468" s="3">
        <v>1</v>
      </c>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v>1</v>
      </c>
      <c r="AH468" s="7">
        <f>SUMPRODUCT(MAX((Table1[post_position])*(Table1[topic_id]=$A468)))</f>
        <v>4</v>
      </c>
      <c r="AI468" s="7" t="str">
        <f>"http://chandoo.org/forums/topic/"&amp;VLOOKUP(A468,'All Topics Data'!$A$2:$C$1243,3,FALSE)</f>
        <v>http://chandoo.org/forums/topic/line-chartgraph</v>
      </c>
      <c r="AJ468" s="7" t="str">
        <f>LEFT(VLOOKUP(A468,'All Topics Data'!$A$2:$C$1243,2,FALSE),40)&amp;REPT("…",LEN(VLOOKUP(A468,'All Topics Data'!$A$2:$C$1243,2,FALSE))&gt;40)</f>
        <v>Line chart/graph</v>
      </c>
      <c r="AK468" s="9">
        <f t="shared" si="172"/>
        <v>0</v>
      </c>
      <c r="AL468" s="9">
        <f t="shared" si="192"/>
        <v>1</v>
      </c>
      <c r="AM468" s="9">
        <f t="shared" si="192"/>
        <v>0</v>
      </c>
      <c r="AN468" s="9">
        <f t="shared" si="192"/>
        <v>0</v>
      </c>
      <c r="AO468" s="9" t="str">
        <f t="shared" si="192"/>
        <v/>
      </c>
      <c r="AP468" s="9" t="str">
        <f t="shared" si="192"/>
        <v/>
      </c>
      <c r="AQ468" s="9" t="str">
        <f t="shared" si="192"/>
        <v/>
      </c>
      <c r="AR468" s="9" t="str">
        <f t="shared" si="192"/>
        <v/>
      </c>
      <c r="AS468" s="9" t="str">
        <f t="shared" si="192"/>
        <v/>
      </c>
      <c r="AT468" s="9" t="str">
        <f t="shared" si="192"/>
        <v/>
      </c>
      <c r="AU468" s="9" t="str">
        <f t="shared" si="189"/>
        <v/>
      </c>
      <c r="AV468" s="9" t="str">
        <f t="shared" si="189"/>
        <v/>
      </c>
      <c r="AW468" s="9" t="str">
        <f t="shared" si="189"/>
        <v/>
      </c>
      <c r="AX468" s="9" t="str">
        <f t="shared" si="189"/>
        <v/>
      </c>
      <c r="AY468" s="9" t="str">
        <f t="shared" si="189"/>
        <v/>
      </c>
      <c r="AZ468" s="9" t="str">
        <f t="shared" si="189"/>
        <v/>
      </c>
      <c r="BA468" s="9" t="str">
        <f t="shared" si="189"/>
        <v/>
      </c>
      <c r="BB468" s="9" t="str">
        <f t="shared" si="189"/>
        <v/>
      </c>
      <c r="BC468" s="9" t="str">
        <f t="shared" si="189"/>
        <v/>
      </c>
      <c r="BD468" s="9" t="str">
        <f t="shared" si="189"/>
        <v/>
      </c>
      <c r="BE468" s="9" t="str">
        <f t="shared" si="190"/>
        <v/>
      </c>
      <c r="BF468" s="9" t="str">
        <f t="shared" si="190"/>
        <v/>
      </c>
      <c r="BG468" s="9" t="str">
        <f t="shared" si="190"/>
        <v/>
      </c>
      <c r="BH468" s="9" t="str">
        <f t="shared" si="190"/>
        <v/>
      </c>
      <c r="BI468" s="9" t="str">
        <f t="shared" si="190"/>
        <v/>
      </c>
      <c r="BJ468" s="9" t="str">
        <f t="shared" si="190"/>
        <v/>
      </c>
      <c r="BK468" s="9" t="str">
        <f t="shared" si="190"/>
        <v/>
      </c>
      <c r="BL468" s="9" t="str">
        <f t="shared" si="190"/>
        <v/>
      </c>
      <c r="BM468" s="9" t="str">
        <f t="shared" si="190"/>
        <v/>
      </c>
      <c r="BN468" s="9" t="str">
        <f t="shared" si="190"/>
        <v/>
      </c>
      <c r="BO468" s="9" t="str">
        <f t="shared" si="191"/>
        <v/>
      </c>
      <c r="BP468" s="9" t="str">
        <f t="shared" si="191"/>
        <v/>
      </c>
      <c r="BQ468" s="9" t="str">
        <f t="shared" si="191"/>
        <v/>
      </c>
      <c r="BR468" s="9" t="str">
        <f t="shared" si="191"/>
        <v/>
      </c>
      <c r="BS468" s="9" t="str">
        <f t="shared" si="191"/>
        <v/>
      </c>
      <c r="BT468" s="9" t="str">
        <f t="shared" si="191"/>
        <v/>
      </c>
      <c r="BU468" s="9" t="str">
        <f t="shared" si="191"/>
        <v/>
      </c>
      <c r="BV468" s="9" t="str">
        <f t="shared" si="191"/>
        <v/>
      </c>
      <c r="BW468" s="9" t="str">
        <f t="shared" si="191"/>
        <v/>
      </c>
      <c r="BX468" s="9" t="str">
        <f t="shared" si="191"/>
        <v/>
      </c>
      <c r="BY468" s="9" t="str">
        <f t="shared" si="191"/>
        <v/>
      </c>
      <c r="BZ468" s="9" t="str">
        <f t="shared" si="191"/>
        <v/>
      </c>
    </row>
    <row r="469" spans="1:78" x14ac:dyDescent="0.25">
      <c r="A469" s="6">
        <v>748</v>
      </c>
      <c r="B469" s="3"/>
      <c r="C469" s="3">
        <v>1</v>
      </c>
      <c r="D469" s="3"/>
      <c r="E469" s="3">
        <v>1</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v>2</v>
      </c>
      <c r="AH469" s="7">
        <f>SUMPRODUCT(MAX((Table1[post_position])*(Table1[topic_id]=$A469)))</f>
        <v>4</v>
      </c>
      <c r="AI469" s="7" t="str">
        <f>"http://chandoo.org/forums/topic/"&amp;VLOOKUP(A469,'All Topics Data'!$A$2:$C$1243,3,FALSE)</f>
        <v>http://chandoo.org/forums/topic/time-and-distance-mph</v>
      </c>
      <c r="AJ469" s="7" t="str">
        <f>LEFT(VLOOKUP(A469,'All Topics Data'!$A$2:$C$1243,2,FALSE),40)&amp;REPT("…",LEN(VLOOKUP(A469,'All Topics Data'!$A$2:$C$1243,2,FALSE))&gt;40)</f>
        <v>time and distance = mph</v>
      </c>
      <c r="AK469" s="9">
        <f t="shared" si="172"/>
        <v>0</v>
      </c>
      <c r="AL469" s="9">
        <f t="shared" si="192"/>
        <v>1</v>
      </c>
      <c r="AM469" s="9">
        <f t="shared" si="192"/>
        <v>0</v>
      </c>
      <c r="AN469" s="9">
        <f t="shared" si="192"/>
        <v>1</v>
      </c>
      <c r="AO469" s="9" t="str">
        <f t="shared" si="192"/>
        <v/>
      </c>
      <c r="AP469" s="9" t="str">
        <f t="shared" si="192"/>
        <v/>
      </c>
      <c r="AQ469" s="9" t="str">
        <f t="shared" si="192"/>
        <v/>
      </c>
      <c r="AR469" s="9" t="str">
        <f t="shared" si="192"/>
        <v/>
      </c>
      <c r="AS469" s="9" t="str">
        <f t="shared" si="192"/>
        <v/>
      </c>
      <c r="AT469" s="9" t="str">
        <f t="shared" si="192"/>
        <v/>
      </c>
      <c r="AU469" s="9" t="str">
        <f t="shared" si="189"/>
        <v/>
      </c>
      <c r="AV469" s="9" t="str">
        <f t="shared" si="189"/>
        <v/>
      </c>
      <c r="AW469" s="9" t="str">
        <f t="shared" si="189"/>
        <v/>
      </c>
      <c r="AX469" s="9" t="str">
        <f t="shared" si="189"/>
        <v/>
      </c>
      <c r="AY469" s="9" t="str">
        <f t="shared" si="189"/>
        <v/>
      </c>
      <c r="AZ469" s="9" t="str">
        <f t="shared" si="189"/>
        <v/>
      </c>
      <c r="BA469" s="9" t="str">
        <f t="shared" si="189"/>
        <v/>
      </c>
      <c r="BB469" s="9" t="str">
        <f t="shared" si="189"/>
        <v/>
      </c>
      <c r="BC469" s="9" t="str">
        <f t="shared" si="189"/>
        <v/>
      </c>
      <c r="BD469" s="9" t="str">
        <f t="shared" si="189"/>
        <v/>
      </c>
      <c r="BE469" s="9" t="str">
        <f t="shared" si="190"/>
        <v/>
      </c>
      <c r="BF469" s="9" t="str">
        <f t="shared" si="190"/>
        <v/>
      </c>
      <c r="BG469" s="9" t="str">
        <f t="shared" si="190"/>
        <v/>
      </c>
      <c r="BH469" s="9" t="str">
        <f t="shared" si="190"/>
        <v/>
      </c>
      <c r="BI469" s="9" t="str">
        <f t="shared" si="190"/>
        <v/>
      </c>
      <c r="BJ469" s="9" t="str">
        <f t="shared" si="190"/>
        <v/>
      </c>
      <c r="BK469" s="9" t="str">
        <f t="shared" si="190"/>
        <v/>
      </c>
      <c r="BL469" s="9" t="str">
        <f t="shared" si="190"/>
        <v/>
      </c>
      <c r="BM469" s="9" t="str">
        <f t="shared" si="190"/>
        <v/>
      </c>
      <c r="BN469" s="9" t="str">
        <f t="shared" si="190"/>
        <v/>
      </c>
      <c r="BO469" s="9" t="str">
        <f t="shared" si="191"/>
        <v/>
      </c>
      <c r="BP469" s="9" t="str">
        <f t="shared" si="191"/>
        <v/>
      </c>
      <c r="BQ469" s="9" t="str">
        <f t="shared" si="191"/>
        <v/>
      </c>
      <c r="BR469" s="9" t="str">
        <f t="shared" si="191"/>
        <v/>
      </c>
      <c r="BS469" s="9" t="str">
        <f t="shared" si="191"/>
        <v/>
      </c>
      <c r="BT469" s="9" t="str">
        <f t="shared" si="191"/>
        <v/>
      </c>
      <c r="BU469" s="9" t="str">
        <f t="shared" si="191"/>
        <v/>
      </c>
      <c r="BV469" s="9" t="str">
        <f t="shared" si="191"/>
        <v/>
      </c>
      <c r="BW469" s="9" t="str">
        <f t="shared" si="191"/>
        <v/>
      </c>
      <c r="BX469" s="9" t="str">
        <f t="shared" si="191"/>
        <v/>
      </c>
      <c r="BY469" s="9" t="str">
        <f t="shared" si="191"/>
        <v/>
      </c>
      <c r="BZ469" s="9" t="str">
        <f t="shared" si="191"/>
        <v/>
      </c>
    </row>
    <row r="470" spans="1:78" x14ac:dyDescent="0.25">
      <c r="A470" s="6">
        <v>749</v>
      </c>
      <c r="B470" s="3"/>
      <c r="C470" s="3">
        <v>1</v>
      </c>
      <c r="D470" s="3"/>
      <c r="E470" s="3">
        <v>1</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v>2</v>
      </c>
      <c r="AH470" s="7">
        <f>SUMPRODUCT(MAX((Table1[post_position])*(Table1[topic_id]=$A470)))</f>
        <v>5</v>
      </c>
      <c r="AI470" s="7" t="str">
        <f>"http://chandoo.org/forums/topic/"&amp;VLOOKUP(A470,'All Topics Data'!$A$2:$C$1243,3,FALSE)</f>
        <v>http://chandoo.org/forums/topic/calculating-age-with-a-twist</v>
      </c>
      <c r="AJ470" s="7" t="str">
        <f>LEFT(VLOOKUP(A470,'All Topics Data'!$A$2:$C$1243,2,FALSE),40)&amp;REPT("…",LEN(VLOOKUP(A470,'All Topics Data'!$A$2:$C$1243,2,FALSE))&gt;40)</f>
        <v>Calculating Age with a Twist</v>
      </c>
      <c r="AK470" s="9">
        <f t="shared" si="172"/>
        <v>0</v>
      </c>
      <c r="AL470" s="9">
        <f t="shared" si="192"/>
        <v>1</v>
      </c>
      <c r="AM470" s="9">
        <f t="shared" si="192"/>
        <v>0</v>
      </c>
      <c r="AN470" s="9">
        <f t="shared" si="192"/>
        <v>1</v>
      </c>
      <c r="AO470" s="9">
        <f t="shared" si="192"/>
        <v>0</v>
      </c>
      <c r="AP470" s="9" t="str">
        <f t="shared" si="192"/>
        <v/>
      </c>
      <c r="AQ470" s="9" t="str">
        <f t="shared" si="192"/>
        <v/>
      </c>
      <c r="AR470" s="9" t="str">
        <f t="shared" si="192"/>
        <v/>
      </c>
      <c r="AS470" s="9" t="str">
        <f t="shared" si="192"/>
        <v/>
      </c>
      <c r="AT470" s="9" t="str">
        <f t="shared" si="192"/>
        <v/>
      </c>
      <c r="AU470" s="9" t="str">
        <f t="shared" si="189"/>
        <v/>
      </c>
      <c r="AV470" s="9" t="str">
        <f t="shared" si="189"/>
        <v/>
      </c>
      <c r="AW470" s="9" t="str">
        <f t="shared" si="189"/>
        <v/>
      </c>
      <c r="AX470" s="9" t="str">
        <f t="shared" si="189"/>
        <v/>
      </c>
      <c r="AY470" s="9" t="str">
        <f t="shared" si="189"/>
        <v/>
      </c>
      <c r="AZ470" s="9" t="str">
        <f t="shared" si="189"/>
        <v/>
      </c>
      <c r="BA470" s="9" t="str">
        <f t="shared" si="189"/>
        <v/>
      </c>
      <c r="BB470" s="9" t="str">
        <f t="shared" si="189"/>
        <v/>
      </c>
      <c r="BC470" s="9" t="str">
        <f t="shared" si="189"/>
        <v/>
      </c>
      <c r="BD470" s="9" t="str">
        <f t="shared" si="189"/>
        <v/>
      </c>
      <c r="BE470" s="9" t="str">
        <f t="shared" si="190"/>
        <v/>
      </c>
      <c r="BF470" s="9" t="str">
        <f t="shared" si="190"/>
        <v/>
      </c>
      <c r="BG470" s="9" t="str">
        <f t="shared" si="190"/>
        <v/>
      </c>
      <c r="BH470" s="9" t="str">
        <f t="shared" si="190"/>
        <v/>
      </c>
      <c r="BI470" s="9" t="str">
        <f t="shared" si="190"/>
        <v/>
      </c>
      <c r="BJ470" s="9" t="str">
        <f t="shared" si="190"/>
        <v/>
      </c>
      <c r="BK470" s="9" t="str">
        <f t="shared" si="190"/>
        <v/>
      </c>
      <c r="BL470" s="9" t="str">
        <f t="shared" si="190"/>
        <v/>
      </c>
      <c r="BM470" s="9" t="str">
        <f t="shared" si="190"/>
        <v/>
      </c>
      <c r="BN470" s="9" t="str">
        <f t="shared" si="190"/>
        <v/>
      </c>
      <c r="BO470" s="9" t="str">
        <f t="shared" si="191"/>
        <v/>
      </c>
      <c r="BP470" s="9" t="str">
        <f t="shared" si="191"/>
        <v/>
      </c>
      <c r="BQ470" s="9" t="str">
        <f t="shared" si="191"/>
        <v/>
      </c>
      <c r="BR470" s="9" t="str">
        <f t="shared" si="191"/>
        <v/>
      </c>
      <c r="BS470" s="9" t="str">
        <f t="shared" si="191"/>
        <v/>
      </c>
      <c r="BT470" s="9" t="str">
        <f t="shared" si="191"/>
        <v/>
      </c>
      <c r="BU470" s="9" t="str">
        <f t="shared" si="191"/>
        <v/>
      </c>
      <c r="BV470" s="9" t="str">
        <f t="shared" si="191"/>
        <v/>
      </c>
      <c r="BW470" s="9" t="str">
        <f t="shared" si="191"/>
        <v/>
      </c>
      <c r="BX470" s="9" t="str">
        <f t="shared" si="191"/>
        <v/>
      </c>
      <c r="BY470" s="9" t="str">
        <f t="shared" si="191"/>
        <v/>
      </c>
      <c r="BZ470" s="9" t="str">
        <f t="shared" si="191"/>
        <v/>
      </c>
    </row>
    <row r="471" spans="1:78" x14ac:dyDescent="0.25">
      <c r="A471" s="6">
        <v>750</v>
      </c>
      <c r="B471" s="3"/>
      <c r="C471" s="3">
        <v>1</v>
      </c>
      <c r="D471" s="3"/>
      <c r="E471" s="3"/>
      <c r="F471" s="3"/>
      <c r="G471" s="3"/>
      <c r="H471" s="3">
        <v>1</v>
      </c>
      <c r="I471" s="3"/>
      <c r="J471" s="3">
        <v>1</v>
      </c>
      <c r="K471" s="3"/>
      <c r="L471" s="3"/>
      <c r="M471" s="3"/>
      <c r="N471" s="3"/>
      <c r="O471" s="3"/>
      <c r="P471" s="3"/>
      <c r="Q471" s="3"/>
      <c r="R471" s="3"/>
      <c r="S471" s="3"/>
      <c r="T471" s="3"/>
      <c r="U471" s="3"/>
      <c r="V471" s="3"/>
      <c r="W471" s="3"/>
      <c r="X471" s="3"/>
      <c r="Y471" s="3"/>
      <c r="Z471" s="3"/>
      <c r="AA471" s="3"/>
      <c r="AB471" s="3"/>
      <c r="AC471" s="3"/>
      <c r="AD471" s="3"/>
      <c r="AE471" s="3"/>
      <c r="AF471" s="3">
        <v>3</v>
      </c>
      <c r="AH471" s="7">
        <f>SUMPRODUCT(MAX((Table1[post_position])*(Table1[topic_id]=$A471)))</f>
        <v>9</v>
      </c>
      <c r="AI471" s="7" t="str">
        <f>"http://chandoo.org/forums/topic/"&amp;VLOOKUP(A471,'All Topics Data'!$A$2:$C$1243,3,FALSE)</f>
        <v>http://chandoo.org/forums/topic/data-tables-how-to-fix-a-column</v>
      </c>
      <c r="AJ471" s="7" t="str">
        <f>LEFT(VLOOKUP(A471,'All Topics Data'!$A$2:$C$1243,2,FALSE),40)&amp;REPT("…",LEN(VLOOKUP(A471,'All Topics Data'!$A$2:$C$1243,2,FALSE))&gt;40)</f>
        <v>Data Tables - How to fix a column?</v>
      </c>
      <c r="AK471" s="9">
        <f t="shared" si="172"/>
        <v>0</v>
      </c>
      <c r="AL471" s="9">
        <f t="shared" si="192"/>
        <v>1</v>
      </c>
      <c r="AM471" s="9">
        <f t="shared" si="192"/>
        <v>0</v>
      </c>
      <c r="AN471" s="9">
        <f t="shared" si="192"/>
        <v>0</v>
      </c>
      <c r="AO471" s="9">
        <f t="shared" si="192"/>
        <v>0</v>
      </c>
      <c r="AP471" s="9">
        <f t="shared" si="192"/>
        <v>0</v>
      </c>
      <c r="AQ471" s="9">
        <f t="shared" si="192"/>
        <v>1</v>
      </c>
      <c r="AR471" s="9">
        <f t="shared" si="192"/>
        <v>0</v>
      </c>
      <c r="AS471" s="9">
        <f t="shared" si="192"/>
        <v>1</v>
      </c>
      <c r="AT471" s="9" t="str">
        <f t="shared" si="192"/>
        <v/>
      </c>
      <c r="AU471" s="9" t="str">
        <f t="shared" si="189"/>
        <v/>
      </c>
      <c r="AV471" s="9" t="str">
        <f t="shared" si="189"/>
        <v/>
      </c>
      <c r="AW471" s="9" t="str">
        <f t="shared" si="189"/>
        <v/>
      </c>
      <c r="AX471" s="9" t="str">
        <f t="shared" si="189"/>
        <v/>
      </c>
      <c r="AY471" s="9" t="str">
        <f t="shared" si="189"/>
        <v/>
      </c>
      <c r="AZ471" s="9" t="str">
        <f t="shared" si="189"/>
        <v/>
      </c>
      <c r="BA471" s="9" t="str">
        <f t="shared" si="189"/>
        <v/>
      </c>
      <c r="BB471" s="9" t="str">
        <f t="shared" si="189"/>
        <v/>
      </c>
      <c r="BC471" s="9" t="str">
        <f t="shared" si="189"/>
        <v/>
      </c>
      <c r="BD471" s="9" t="str">
        <f t="shared" si="189"/>
        <v/>
      </c>
      <c r="BE471" s="9" t="str">
        <f t="shared" si="190"/>
        <v/>
      </c>
      <c r="BF471" s="9" t="str">
        <f t="shared" si="190"/>
        <v/>
      </c>
      <c r="BG471" s="9" t="str">
        <f t="shared" si="190"/>
        <v/>
      </c>
      <c r="BH471" s="9" t="str">
        <f t="shared" si="190"/>
        <v/>
      </c>
      <c r="BI471" s="9" t="str">
        <f t="shared" si="190"/>
        <v/>
      </c>
      <c r="BJ471" s="9" t="str">
        <f t="shared" si="190"/>
        <v/>
      </c>
      <c r="BK471" s="9" t="str">
        <f t="shared" si="190"/>
        <v/>
      </c>
      <c r="BL471" s="9" t="str">
        <f t="shared" si="190"/>
        <v/>
      </c>
      <c r="BM471" s="9" t="str">
        <f t="shared" si="190"/>
        <v/>
      </c>
      <c r="BN471" s="9" t="str">
        <f t="shared" si="190"/>
        <v/>
      </c>
      <c r="BO471" s="9" t="str">
        <f t="shared" si="191"/>
        <v/>
      </c>
      <c r="BP471" s="9" t="str">
        <f t="shared" si="191"/>
        <v/>
      </c>
      <c r="BQ471" s="9" t="str">
        <f t="shared" si="191"/>
        <v/>
      </c>
      <c r="BR471" s="9" t="str">
        <f t="shared" si="191"/>
        <v/>
      </c>
      <c r="BS471" s="9" t="str">
        <f t="shared" si="191"/>
        <v/>
      </c>
      <c r="BT471" s="9" t="str">
        <f t="shared" si="191"/>
        <v/>
      </c>
      <c r="BU471" s="9" t="str">
        <f t="shared" si="191"/>
        <v/>
      </c>
      <c r="BV471" s="9" t="str">
        <f t="shared" si="191"/>
        <v/>
      </c>
      <c r="BW471" s="9" t="str">
        <f t="shared" si="191"/>
        <v/>
      </c>
      <c r="BX471" s="9" t="str">
        <f t="shared" si="191"/>
        <v/>
      </c>
      <c r="BY471" s="9" t="str">
        <f t="shared" si="191"/>
        <v/>
      </c>
      <c r="BZ471" s="9" t="str">
        <f t="shared" si="191"/>
        <v/>
      </c>
    </row>
    <row r="472" spans="1:78" x14ac:dyDescent="0.25">
      <c r="A472" s="6">
        <v>751</v>
      </c>
      <c r="B472" s="3"/>
      <c r="C472" s="3">
        <v>1</v>
      </c>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v>1</v>
      </c>
      <c r="AH472" s="7">
        <f>SUMPRODUCT(MAX((Table1[post_position])*(Table1[topic_id]=$A472)))</f>
        <v>6</v>
      </c>
      <c r="AI472" s="7" t="str">
        <f>"http://chandoo.org/forums/topic/"&amp;VLOOKUP(A472,'All Topics Data'!$A$2:$C$1243,3,FALSE)</f>
        <v>http://chandoo.org/forums/topic/i-have-a-question-on-conditional-formatting</v>
      </c>
      <c r="AJ472" s="7" t="str">
        <f>LEFT(VLOOKUP(A472,'All Topics Data'!$A$2:$C$1243,2,FALSE),40)&amp;REPT("…",LEN(VLOOKUP(A472,'All Topics Data'!$A$2:$C$1243,2,FALSE))&gt;40)</f>
        <v>I HAVE A QUESTION ON CONDITIONAL FORMATT…</v>
      </c>
      <c r="AK472" s="9">
        <f t="shared" si="172"/>
        <v>0</v>
      </c>
      <c r="AL472" s="9">
        <f t="shared" si="192"/>
        <v>1</v>
      </c>
      <c r="AM472" s="9">
        <f t="shared" si="192"/>
        <v>0</v>
      </c>
      <c r="AN472" s="9">
        <f t="shared" si="192"/>
        <v>0</v>
      </c>
      <c r="AO472" s="9">
        <f t="shared" si="192"/>
        <v>0</v>
      </c>
      <c r="AP472" s="9">
        <f t="shared" si="192"/>
        <v>0</v>
      </c>
      <c r="AQ472" s="9" t="str">
        <f t="shared" si="192"/>
        <v/>
      </c>
      <c r="AR472" s="9" t="str">
        <f t="shared" si="192"/>
        <v/>
      </c>
      <c r="AS472" s="9" t="str">
        <f t="shared" si="192"/>
        <v/>
      </c>
      <c r="AT472" s="9" t="str">
        <f t="shared" si="192"/>
        <v/>
      </c>
      <c r="AU472" s="9" t="str">
        <f t="shared" ref="AU472:BD481" si="193">IF(AU$4&lt;=$AH472,IFERROR(GETPIVOTDATA("Hui Reply?",$A$4,"topic_id",$A472,"post_position",AU$4),0),"")</f>
        <v/>
      </c>
      <c r="AV472" s="9" t="str">
        <f t="shared" si="193"/>
        <v/>
      </c>
      <c r="AW472" s="9" t="str">
        <f t="shared" si="193"/>
        <v/>
      </c>
      <c r="AX472" s="9" t="str">
        <f t="shared" si="193"/>
        <v/>
      </c>
      <c r="AY472" s="9" t="str">
        <f t="shared" si="193"/>
        <v/>
      </c>
      <c r="AZ472" s="9" t="str">
        <f t="shared" si="193"/>
        <v/>
      </c>
      <c r="BA472" s="9" t="str">
        <f t="shared" si="193"/>
        <v/>
      </c>
      <c r="BB472" s="9" t="str">
        <f t="shared" si="193"/>
        <v/>
      </c>
      <c r="BC472" s="9" t="str">
        <f t="shared" si="193"/>
        <v/>
      </c>
      <c r="BD472" s="9" t="str">
        <f t="shared" si="193"/>
        <v/>
      </c>
      <c r="BE472" s="9" t="str">
        <f t="shared" ref="BE472:BN481" si="194">IF(BE$4&lt;=$AH472,IFERROR(GETPIVOTDATA("Hui Reply?",$A$4,"topic_id",$A472,"post_position",BE$4),0),"")</f>
        <v/>
      </c>
      <c r="BF472" s="9" t="str">
        <f t="shared" si="194"/>
        <v/>
      </c>
      <c r="BG472" s="9" t="str">
        <f t="shared" si="194"/>
        <v/>
      </c>
      <c r="BH472" s="9" t="str">
        <f t="shared" si="194"/>
        <v/>
      </c>
      <c r="BI472" s="9" t="str">
        <f t="shared" si="194"/>
        <v/>
      </c>
      <c r="BJ472" s="9" t="str">
        <f t="shared" si="194"/>
        <v/>
      </c>
      <c r="BK472" s="9" t="str">
        <f t="shared" si="194"/>
        <v/>
      </c>
      <c r="BL472" s="9" t="str">
        <f t="shared" si="194"/>
        <v/>
      </c>
      <c r="BM472" s="9" t="str">
        <f t="shared" si="194"/>
        <v/>
      </c>
      <c r="BN472" s="9" t="str">
        <f t="shared" si="194"/>
        <v/>
      </c>
      <c r="BO472" s="9" t="str">
        <f t="shared" ref="BO472:BZ481" si="195">IF(BO$4&lt;=$AH472,IFERROR(GETPIVOTDATA("Hui Reply?",$A$4,"topic_id",$A472,"post_position",BO$4),0),"")</f>
        <v/>
      </c>
      <c r="BP472" s="9" t="str">
        <f t="shared" si="195"/>
        <v/>
      </c>
      <c r="BQ472" s="9" t="str">
        <f t="shared" si="195"/>
        <v/>
      </c>
      <c r="BR472" s="9" t="str">
        <f t="shared" si="195"/>
        <v/>
      </c>
      <c r="BS472" s="9" t="str">
        <f t="shared" si="195"/>
        <v/>
      </c>
      <c r="BT472" s="9" t="str">
        <f t="shared" si="195"/>
        <v/>
      </c>
      <c r="BU472" s="9" t="str">
        <f t="shared" si="195"/>
        <v/>
      </c>
      <c r="BV472" s="9" t="str">
        <f t="shared" si="195"/>
        <v/>
      </c>
      <c r="BW472" s="9" t="str">
        <f t="shared" si="195"/>
        <v/>
      </c>
      <c r="BX472" s="9" t="str">
        <f t="shared" si="195"/>
        <v/>
      </c>
      <c r="BY472" s="9" t="str">
        <f t="shared" si="195"/>
        <v/>
      </c>
      <c r="BZ472" s="9" t="str">
        <f t="shared" si="195"/>
        <v/>
      </c>
    </row>
    <row r="473" spans="1:78" x14ac:dyDescent="0.25">
      <c r="A473" s="6">
        <v>752</v>
      </c>
      <c r="B473" s="3"/>
      <c r="C473" s="3">
        <v>1</v>
      </c>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v>1</v>
      </c>
      <c r="AH473" s="7">
        <f>SUMPRODUCT(MAX((Table1[post_position])*(Table1[topic_id]=$A473)))</f>
        <v>2</v>
      </c>
      <c r="AI473" s="7" t="str">
        <f>"http://chandoo.org/forums/topic/"&amp;VLOOKUP(A473,'All Topics Data'!$A$2:$C$1243,3,FALSE)</f>
        <v>http://chandoo.org/forums/topic/control-chart</v>
      </c>
      <c r="AJ473" s="7" t="str">
        <f>LEFT(VLOOKUP(A473,'All Topics Data'!$A$2:$C$1243,2,FALSE),40)&amp;REPT("…",LEN(VLOOKUP(A473,'All Topics Data'!$A$2:$C$1243,2,FALSE))&gt;40)</f>
        <v>Control Chart</v>
      </c>
      <c r="AK473" s="9">
        <f t="shared" si="172"/>
        <v>0</v>
      </c>
      <c r="AL473" s="9">
        <f t="shared" ref="AL473:AT482" si="196">IF(AL$4&lt;=$AH473,IFERROR(GETPIVOTDATA("Hui Reply?",$A$4,"topic_id",$A473,"post_position",AL$4),0),"")</f>
        <v>1</v>
      </c>
      <c r="AM473" s="9" t="str">
        <f t="shared" si="196"/>
        <v/>
      </c>
      <c r="AN473" s="9" t="str">
        <f t="shared" si="196"/>
        <v/>
      </c>
      <c r="AO473" s="9" t="str">
        <f t="shared" si="196"/>
        <v/>
      </c>
      <c r="AP473" s="9" t="str">
        <f t="shared" si="196"/>
        <v/>
      </c>
      <c r="AQ473" s="9" t="str">
        <f t="shared" si="196"/>
        <v/>
      </c>
      <c r="AR473" s="9" t="str">
        <f t="shared" si="196"/>
        <v/>
      </c>
      <c r="AS473" s="9" t="str">
        <f t="shared" si="196"/>
        <v/>
      </c>
      <c r="AT473" s="9" t="str">
        <f t="shared" si="196"/>
        <v/>
      </c>
      <c r="AU473" s="9" t="str">
        <f t="shared" si="193"/>
        <v/>
      </c>
      <c r="AV473" s="9" t="str">
        <f t="shared" si="193"/>
        <v/>
      </c>
      <c r="AW473" s="9" t="str">
        <f t="shared" si="193"/>
        <v/>
      </c>
      <c r="AX473" s="9" t="str">
        <f t="shared" si="193"/>
        <v/>
      </c>
      <c r="AY473" s="9" t="str">
        <f t="shared" si="193"/>
        <v/>
      </c>
      <c r="AZ473" s="9" t="str">
        <f t="shared" si="193"/>
        <v/>
      </c>
      <c r="BA473" s="9" t="str">
        <f t="shared" si="193"/>
        <v/>
      </c>
      <c r="BB473" s="9" t="str">
        <f t="shared" si="193"/>
        <v/>
      </c>
      <c r="BC473" s="9" t="str">
        <f t="shared" si="193"/>
        <v/>
      </c>
      <c r="BD473" s="9" t="str">
        <f t="shared" si="193"/>
        <v/>
      </c>
      <c r="BE473" s="9" t="str">
        <f t="shared" si="194"/>
        <v/>
      </c>
      <c r="BF473" s="9" t="str">
        <f t="shared" si="194"/>
        <v/>
      </c>
      <c r="BG473" s="9" t="str">
        <f t="shared" si="194"/>
        <v/>
      </c>
      <c r="BH473" s="9" t="str">
        <f t="shared" si="194"/>
        <v/>
      </c>
      <c r="BI473" s="9" t="str">
        <f t="shared" si="194"/>
        <v/>
      </c>
      <c r="BJ473" s="9" t="str">
        <f t="shared" si="194"/>
        <v/>
      </c>
      <c r="BK473" s="9" t="str">
        <f t="shared" si="194"/>
        <v/>
      </c>
      <c r="BL473" s="9" t="str">
        <f t="shared" si="194"/>
        <v/>
      </c>
      <c r="BM473" s="9" t="str">
        <f t="shared" si="194"/>
        <v/>
      </c>
      <c r="BN473" s="9" t="str">
        <f t="shared" si="194"/>
        <v/>
      </c>
      <c r="BO473" s="9" t="str">
        <f t="shared" si="195"/>
        <v/>
      </c>
      <c r="BP473" s="9" t="str">
        <f t="shared" si="195"/>
        <v/>
      </c>
      <c r="BQ473" s="9" t="str">
        <f t="shared" si="195"/>
        <v/>
      </c>
      <c r="BR473" s="9" t="str">
        <f t="shared" si="195"/>
        <v/>
      </c>
      <c r="BS473" s="9" t="str">
        <f t="shared" si="195"/>
        <v/>
      </c>
      <c r="BT473" s="9" t="str">
        <f t="shared" si="195"/>
        <v/>
      </c>
      <c r="BU473" s="9" t="str">
        <f t="shared" si="195"/>
        <v/>
      </c>
      <c r="BV473" s="9" t="str">
        <f t="shared" si="195"/>
        <v/>
      </c>
      <c r="BW473" s="9" t="str">
        <f t="shared" si="195"/>
        <v/>
      </c>
      <c r="BX473" s="9" t="str">
        <f t="shared" si="195"/>
        <v/>
      </c>
      <c r="BY473" s="9" t="str">
        <f t="shared" si="195"/>
        <v/>
      </c>
      <c r="BZ473" s="9" t="str">
        <f t="shared" si="195"/>
        <v/>
      </c>
    </row>
    <row r="474" spans="1:78" x14ac:dyDescent="0.25">
      <c r="A474" s="6">
        <v>753</v>
      </c>
      <c r="B474" s="3"/>
      <c r="C474" s="3">
        <v>1</v>
      </c>
      <c r="D474" s="3"/>
      <c r="E474" s="3"/>
      <c r="F474" s="3">
        <v>1</v>
      </c>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v>2</v>
      </c>
      <c r="AH474" s="7">
        <f>SUMPRODUCT(MAX((Table1[post_position])*(Table1[topic_id]=$A474)))</f>
        <v>6</v>
      </c>
      <c r="AI474" s="7" t="str">
        <f>"http://chandoo.org/forums/topic/"&amp;VLOOKUP(A474,'All Topics Data'!$A$2:$C$1243,3,FALSE)</f>
        <v>http://chandoo.org/forums/topic/is-there-a-way-to-easily-generate-a-series-of-named-ranges</v>
      </c>
      <c r="AJ474" s="7" t="str">
        <f>LEFT(VLOOKUP(A474,'All Topics Data'!$A$2:$C$1243,2,FALSE),40)&amp;REPT("…",LEN(VLOOKUP(A474,'All Topics Data'!$A$2:$C$1243,2,FALSE))&gt;40)</f>
        <v>Is there a way to easily generate a seri…</v>
      </c>
      <c r="AK474" s="9">
        <f t="shared" si="172"/>
        <v>0</v>
      </c>
      <c r="AL474" s="9">
        <f t="shared" si="196"/>
        <v>1</v>
      </c>
      <c r="AM474" s="9">
        <f t="shared" si="196"/>
        <v>0</v>
      </c>
      <c r="AN474" s="9">
        <f t="shared" si="196"/>
        <v>0</v>
      </c>
      <c r="AO474" s="9">
        <f t="shared" si="196"/>
        <v>1</v>
      </c>
      <c r="AP474" s="9">
        <f t="shared" si="196"/>
        <v>0</v>
      </c>
      <c r="AQ474" s="9" t="str">
        <f t="shared" si="196"/>
        <v/>
      </c>
      <c r="AR474" s="9" t="str">
        <f t="shared" si="196"/>
        <v/>
      </c>
      <c r="AS474" s="9" t="str">
        <f t="shared" si="196"/>
        <v/>
      </c>
      <c r="AT474" s="9" t="str">
        <f t="shared" si="196"/>
        <v/>
      </c>
      <c r="AU474" s="9" t="str">
        <f t="shared" si="193"/>
        <v/>
      </c>
      <c r="AV474" s="9" t="str">
        <f t="shared" si="193"/>
        <v/>
      </c>
      <c r="AW474" s="9" t="str">
        <f t="shared" si="193"/>
        <v/>
      </c>
      <c r="AX474" s="9" t="str">
        <f t="shared" si="193"/>
        <v/>
      </c>
      <c r="AY474" s="9" t="str">
        <f t="shared" si="193"/>
        <v/>
      </c>
      <c r="AZ474" s="9" t="str">
        <f t="shared" si="193"/>
        <v/>
      </c>
      <c r="BA474" s="9" t="str">
        <f t="shared" si="193"/>
        <v/>
      </c>
      <c r="BB474" s="9" t="str">
        <f t="shared" si="193"/>
        <v/>
      </c>
      <c r="BC474" s="9" t="str">
        <f t="shared" si="193"/>
        <v/>
      </c>
      <c r="BD474" s="9" t="str">
        <f t="shared" si="193"/>
        <v/>
      </c>
      <c r="BE474" s="9" t="str">
        <f t="shared" si="194"/>
        <v/>
      </c>
      <c r="BF474" s="9" t="str">
        <f t="shared" si="194"/>
        <v/>
      </c>
      <c r="BG474" s="9" t="str">
        <f t="shared" si="194"/>
        <v/>
      </c>
      <c r="BH474" s="9" t="str">
        <f t="shared" si="194"/>
        <v/>
      </c>
      <c r="BI474" s="9" t="str">
        <f t="shared" si="194"/>
        <v/>
      </c>
      <c r="BJ474" s="9" t="str">
        <f t="shared" si="194"/>
        <v/>
      </c>
      <c r="BK474" s="9" t="str">
        <f t="shared" si="194"/>
        <v/>
      </c>
      <c r="BL474" s="9" t="str">
        <f t="shared" si="194"/>
        <v/>
      </c>
      <c r="BM474" s="9" t="str">
        <f t="shared" si="194"/>
        <v/>
      </c>
      <c r="BN474" s="9" t="str">
        <f t="shared" si="194"/>
        <v/>
      </c>
      <c r="BO474" s="9" t="str">
        <f t="shared" si="195"/>
        <v/>
      </c>
      <c r="BP474" s="9" t="str">
        <f t="shared" si="195"/>
        <v/>
      </c>
      <c r="BQ474" s="9" t="str">
        <f t="shared" si="195"/>
        <v/>
      </c>
      <c r="BR474" s="9" t="str">
        <f t="shared" si="195"/>
        <v/>
      </c>
      <c r="BS474" s="9" t="str">
        <f t="shared" si="195"/>
        <v/>
      </c>
      <c r="BT474" s="9" t="str">
        <f t="shared" si="195"/>
        <v/>
      </c>
      <c r="BU474" s="9" t="str">
        <f t="shared" si="195"/>
        <v/>
      </c>
      <c r="BV474" s="9" t="str">
        <f t="shared" si="195"/>
        <v/>
      </c>
      <c r="BW474" s="9" t="str">
        <f t="shared" si="195"/>
        <v/>
      </c>
      <c r="BX474" s="9" t="str">
        <f t="shared" si="195"/>
        <v/>
      </c>
      <c r="BY474" s="9" t="str">
        <f t="shared" si="195"/>
        <v/>
      </c>
      <c r="BZ474" s="9" t="str">
        <f t="shared" si="195"/>
        <v/>
      </c>
    </row>
    <row r="475" spans="1:78" x14ac:dyDescent="0.25">
      <c r="A475" s="6">
        <v>754</v>
      </c>
      <c r="B475" s="3"/>
      <c r="C475" s="3">
        <v>1</v>
      </c>
      <c r="D475" s="3">
        <v>1</v>
      </c>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v>2</v>
      </c>
      <c r="AH475" s="7">
        <f>SUMPRODUCT(MAX((Table1[post_position])*(Table1[topic_id]=$A475)))</f>
        <v>3</v>
      </c>
      <c r="AI475" s="7" t="str">
        <f>"http://chandoo.org/forums/topic/"&amp;VLOOKUP(A475,'All Topics Data'!$A$2:$C$1243,3,FALSE)</f>
        <v>http://chandoo.org/forums/topic/macro-to-copy-cell-and-row-paste-in-new-sheet-in-first-empty-row</v>
      </c>
      <c r="AJ475" s="7" t="str">
        <f>LEFT(VLOOKUP(A475,'All Topics Data'!$A$2:$C$1243,2,FALSE),40)&amp;REPT("…",LEN(VLOOKUP(A475,'All Topics Data'!$A$2:$C$1243,2,FALSE))&gt;40)</f>
        <v>macro to copy cell and row, paste in new…</v>
      </c>
      <c r="AK475" s="9">
        <f t="shared" si="172"/>
        <v>0</v>
      </c>
      <c r="AL475" s="9">
        <f t="shared" si="196"/>
        <v>1</v>
      </c>
      <c r="AM475" s="9">
        <f t="shared" si="196"/>
        <v>1</v>
      </c>
      <c r="AN475" s="9" t="str">
        <f t="shared" si="196"/>
        <v/>
      </c>
      <c r="AO475" s="9" t="str">
        <f t="shared" si="196"/>
        <v/>
      </c>
      <c r="AP475" s="9" t="str">
        <f t="shared" si="196"/>
        <v/>
      </c>
      <c r="AQ475" s="9" t="str">
        <f t="shared" si="196"/>
        <v/>
      </c>
      <c r="AR475" s="9" t="str">
        <f t="shared" si="196"/>
        <v/>
      </c>
      <c r="AS475" s="9" t="str">
        <f t="shared" si="196"/>
        <v/>
      </c>
      <c r="AT475" s="9" t="str">
        <f t="shared" si="196"/>
        <v/>
      </c>
      <c r="AU475" s="9" t="str">
        <f t="shared" si="193"/>
        <v/>
      </c>
      <c r="AV475" s="9" t="str">
        <f t="shared" si="193"/>
        <v/>
      </c>
      <c r="AW475" s="9" t="str">
        <f t="shared" si="193"/>
        <v/>
      </c>
      <c r="AX475" s="9" t="str">
        <f t="shared" si="193"/>
        <v/>
      </c>
      <c r="AY475" s="9" t="str">
        <f t="shared" si="193"/>
        <v/>
      </c>
      <c r="AZ475" s="9" t="str">
        <f t="shared" si="193"/>
        <v/>
      </c>
      <c r="BA475" s="9" t="str">
        <f t="shared" si="193"/>
        <v/>
      </c>
      <c r="BB475" s="9" t="str">
        <f t="shared" si="193"/>
        <v/>
      </c>
      <c r="BC475" s="9" t="str">
        <f t="shared" si="193"/>
        <v/>
      </c>
      <c r="BD475" s="9" t="str">
        <f t="shared" si="193"/>
        <v/>
      </c>
      <c r="BE475" s="9" t="str">
        <f t="shared" si="194"/>
        <v/>
      </c>
      <c r="BF475" s="9" t="str">
        <f t="shared" si="194"/>
        <v/>
      </c>
      <c r="BG475" s="9" t="str">
        <f t="shared" si="194"/>
        <v/>
      </c>
      <c r="BH475" s="9" t="str">
        <f t="shared" si="194"/>
        <v/>
      </c>
      <c r="BI475" s="9" t="str">
        <f t="shared" si="194"/>
        <v/>
      </c>
      <c r="BJ475" s="9" t="str">
        <f t="shared" si="194"/>
        <v/>
      </c>
      <c r="BK475" s="9" t="str">
        <f t="shared" si="194"/>
        <v/>
      </c>
      <c r="BL475" s="9" t="str">
        <f t="shared" si="194"/>
        <v/>
      </c>
      <c r="BM475" s="9" t="str">
        <f t="shared" si="194"/>
        <v/>
      </c>
      <c r="BN475" s="9" t="str">
        <f t="shared" si="194"/>
        <v/>
      </c>
      <c r="BO475" s="9" t="str">
        <f t="shared" si="195"/>
        <v/>
      </c>
      <c r="BP475" s="9" t="str">
        <f t="shared" si="195"/>
        <v/>
      </c>
      <c r="BQ475" s="9" t="str">
        <f t="shared" si="195"/>
        <v/>
      </c>
      <c r="BR475" s="9" t="str">
        <f t="shared" si="195"/>
        <v/>
      </c>
      <c r="BS475" s="9" t="str">
        <f t="shared" si="195"/>
        <v/>
      </c>
      <c r="BT475" s="9" t="str">
        <f t="shared" si="195"/>
        <v/>
      </c>
      <c r="BU475" s="9" t="str">
        <f t="shared" si="195"/>
        <v/>
      </c>
      <c r="BV475" s="9" t="str">
        <f t="shared" si="195"/>
        <v/>
      </c>
      <c r="BW475" s="9" t="str">
        <f t="shared" si="195"/>
        <v/>
      </c>
      <c r="BX475" s="9" t="str">
        <f t="shared" si="195"/>
        <v/>
      </c>
      <c r="BY475" s="9" t="str">
        <f t="shared" si="195"/>
        <v/>
      </c>
      <c r="BZ475" s="9" t="str">
        <f t="shared" si="195"/>
        <v/>
      </c>
    </row>
    <row r="476" spans="1:78" x14ac:dyDescent="0.25">
      <c r="A476" s="6">
        <v>755</v>
      </c>
      <c r="B476" s="3"/>
      <c r="C476" s="3">
        <v>1</v>
      </c>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v>1</v>
      </c>
      <c r="AH476" s="7">
        <f>SUMPRODUCT(MAX((Table1[post_position])*(Table1[topic_id]=$A476)))</f>
        <v>3</v>
      </c>
      <c r="AI476" s="7" t="str">
        <f>"http://chandoo.org/forums/topic/"&amp;VLOOKUP(A476,'All Topics Data'!$A$2:$C$1243,3,FALSE)</f>
        <v>http://chandoo.org/forums/topic/hello-i-need-formula-for-getting-applictiona-username-in-excel-2007</v>
      </c>
      <c r="AJ476" s="7" t="str">
        <f>LEFT(VLOOKUP(A476,'All Topics Data'!$A$2:$C$1243,2,FALSE),40)&amp;REPT("…",LEN(VLOOKUP(A476,'All Topics Data'!$A$2:$C$1243,2,FALSE))&gt;40)</f>
        <v>Hello I need formula for getting applict…</v>
      </c>
      <c r="AK476" s="9">
        <f t="shared" si="172"/>
        <v>0</v>
      </c>
      <c r="AL476" s="9">
        <f t="shared" si="196"/>
        <v>1</v>
      </c>
      <c r="AM476" s="9">
        <f t="shared" si="196"/>
        <v>0</v>
      </c>
      <c r="AN476" s="9" t="str">
        <f t="shared" si="196"/>
        <v/>
      </c>
      <c r="AO476" s="9" t="str">
        <f t="shared" si="196"/>
        <v/>
      </c>
      <c r="AP476" s="9" t="str">
        <f t="shared" si="196"/>
        <v/>
      </c>
      <c r="AQ476" s="9" t="str">
        <f t="shared" si="196"/>
        <v/>
      </c>
      <c r="AR476" s="9" t="str">
        <f t="shared" si="196"/>
        <v/>
      </c>
      <c r="AS476" s="9" t="str">
        <f t="shared" si="196"/>
        <v/>
      </c>
      <c r="AT476" s="9" t="str">
        <f t="shared" si="196"/>
        <v/>
      </c>
      <c r="AU476" s="9" t="str">
        <f t="shared" si="193"/>
        <v/>
      </c>
      <c r="AV476" s="9" t="str">
        <f t="shared" si="193"/>
        <v/>
      </c>
      <c r="AW476" s="9" t="str">
        <f t="shared" si="193"/>
        <v/>
      </c>
      <c r="AX476" s="9" t="str">
        <f t="shared" si="193"/>
        <v/>
      </c>
      <c r="AY476" s="9" t="str">
        <f t="shared" si="193"/>
        <v/>
      </c>
      <c r="AZ476" s="9" t="str">
        <f t="shared" si="193"/>
        <v/>
      </c>
      <c r="BA476" s="9" t="str">
        <f t="shared" si="193"/>
        <v/>
      </c>
      <c r="BB476" s="9" t="str">
        <f t="shared" si="193"/>
        <v/>
      </c>
      <c r="BC476" s="9" t="str">
        <f t="shared" si="193"/>
        <v/>
      </c>
      <c r="BD476" s="9" t="str">
        <f t="shared" si="193"/>
        <v/>
      </c>
      <c r="BE476" s="9" t="str">
        <f t="shared" si="194"/>
        <v/>
      </c>
      <c r="BF476" s="9" t="str">
        <f t="shared" si="194"/>
        <v/>
      </c>
      <c r="BG476" s="9" t="str">
        <f t="shared" si="194"/>
        <v/>
      </c>
      <c r="BH476" s="9" t="str">
        <f t="shared" si="194"/>
        <v/>
      </c>
      <c r="BI476" s="9" t="str">
        <f t="shared" si="194"/>
        <v/>
      </c>
      <c r="BJ476" s="9" t="str">
        <f t="shared" si="194"/>
        <v/>
      </c>
      <c r="BK476" s="9" t="str">
        <f t="shared" si="194"/>
        <v/>
      </c>
      <c r="BL476" s="9" t="str">
        <f t="shared" si="194"/>
        <v/>
      </c>
      <c r="BM476" s="9" t="str">
        <f t="shared" si="194"/>
        <v/>
      </c>
      <c r="BN476" s="9" t="str">
        <f t="shared" si="194"/>
        <v/>
      </c>
      <c r="BO476" s="9" t="str">
        <f t="shared" si="195"/>
        <v/>
      </c>
      <c r="BP476" s="9" t="str">
        <f t="shared" si="195"/>
        <v/>
      </c>
      <c r="BQ476" s="9" t="str">
        <f t="shared" si="195"/>
        <v/>
      </c>
      <c r="BR476" s="9" t="str">
        <f t="shared" si="195"/>
        <v/>
      </c>
      <c r="BS476" s="9" t="str">
        <f t="shared" si="195"/>
        <v/>
      </c>
      <c r="BT476" s="9" t="str">
        <f t="shared" si="195"/>
        <v/>
      </c>
      <c r="BU476" s="9" t="str">
        <f t="shared" si="195"/>
        <v/>
      </c>
      <c r="BV476" s="9" t="str">
        <f t="shared" si="195"/>
        <v/>
      </c>
      <c r="BW476" s="9" t="str">
        <f t="shared" si="195"/>
        <v/>
      </c>
      <c r="BX476" s="9" t="str">
        <f t="shared" si="195"/>
        <v/>
      </c>
      <c r="BY476" s="9" t="str">
        <f t="shared" si="195"/>
        <v/>
      </c>
      <c r="BZ476" s="9" t="str">
        <f t="shared" si="195"/>
        <v/>
      </c>
    </row>
    <row r="477" spans="1:78" x14ac:dyDescent="0.25">
      <c r="A477" s="6">
        <v>756</v>
      </c>
      <c r="B477" s="3"/>
      <c r="C477" s="3">
        <v>1</v>
      </c>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v>1</v>
      </c>
      <c r="AH477" s="7">
        <f>SUMPRODUCT(MAX((Table1[post_position])*(Table1[topic_id]=$A477)))</f>
        <v>2</v>
      </c>
      <c r="AI477" s="7" t="str">
        <f>"http://chandoo.org/forums/topic/"&amp;VLOOKUP(A477,'All Topics Data'!$A$2:$C$1243,3,FALSE)</f>
        <v>http://chandoo.org/forums/topic/pilot-charts</v>
      </c>
      <c r="AJ477" s="7" t="str">
        <f>LEFT(VLOOKUP(A477,'All Topics Data'!$A$2:$C$1243,2,FALSE),40)&amp;REPT("…",LEN(VLOOKUP(A477,'All Topics Data'!$A$2:$C$1243,2,FALSE))&gt;40)</f>
        <v>&amp;gt;&amp;gt;&amp;gt; Pilot Charts</v>
      </c>
      <c r="AK477" s="9">
        <f t="shared" si="172"/>
        <v>0</v>
      </c>
      <c r="AL477" s="9">
        <f t="shared" si="196"/>
        <v>1</v>
      </c>
      <c r="AM477" s="9" t="str">
        <f t="shared" si="196"/>
        <v/>
      </c>
      <c r="AN477" s="9" t="str">
        <f t="shared" si="196"/>
        <v/>
      </c>
      <c r="AO477" s="9" t="str">
        <f t="shared" si="196"/>
        <v/>
      </c>
      <c r="AP477" s="9" t="str">
        <f t="shared" si="196"/>
        <v/>
      </c>
      <c r="AQ477" s="9" t="str">
        <f t="shared" si="196"/>
        <v/>
      </c>
      <c r="AR477" s="9" t="str">
        <f t="shared" si="196"/>
        <v/>
      </c>
      <c r="AS477" s="9" t="str">
        <f t="shared" si="196"/>
        <v/>
      </c>
      <c r="AT477" s="9" t="str">
        <f t="shared" si="196"/>
        <v/>
      </c>
      <c r="AU477" s="9" t="str">
        <f t="shared" si="193"/>
        <v/>
      </c>
      <c r="AV477" s="9" t="str">
        <f t="shared" si="193"/>
        <v/>
      </c>
      <c r="AW477" s="9" t="str">
        <f t="shared" si="193"/>
        <v/>
      </c>
      <c r="AX477" s="9" t="str">
        <f t="shared" si="193"/>
        <v/>
      </c>
      <c r="AY477" s="9" t="str">
        <f t="shared" si="193"/>
        <v/>
      </c>
      <c r="AZ477" s="9" t="str">
        <f t="shared" si="193"/>
        <v/>
      </c>
      <c r="BA477" s="9" t="str">
        <f t="shared" si="193"/>
        <v/>
      </c>
      <c r="BB477" s="9" t="str">
        <f t="shared" si="193"/>
        <v/>
      </c>
      <c r="BC477" s="9" t="str">
        <f t="shared" si="193"/>
        <v/>
      </c>
      <c r="BD477" s="9" t="str">
        <f t="shared" si="193"/>
        <v/>
      </c>
      <c r="BE477" s="9" t="str">
        <f t="shared" si="194"/>
        <v/>
      </c>
      <c r="BF477" s="9" t="str">
        <f t="shared" si="194"/>
        <v/>
      </c>
      <c r="BG477" s="9" t="str">
        <f t="shared" si="194"/>
        <v/>
      </c>
      <c r="BH477" s="9" t="str">
        <f t="shared" si="194"/>
        <v/>
      </c>
      <c r="BI477" s="9" t="str">
        <f t="shared" si="194"/>
        <v/>
      </c>
      <c r="BJ477" s="9" t="str">
        <f t="shared" si="194"/>
        <v/>
      </c>
      <c r="BK477" s="9" t="str">
        <f t="shared" si="194"/>
        <v/>
      </c>
      <c r="BL477" s="9" t="str">
        <f t="shared" si="194"/>
        <v/>
      </c>
      <c r="BM477" s="9" t="str">
        <f t="shared" si="194"/>
        <v/>
      </c>
      <c r="BN477" s="9" t="str">
        <f t="shared" si="194"/>
        <v/>
      </c>
      <c r="BO477" s="9" t="str">
        <f t="shared" si="195"/>
        <v/>
      </c>
      <c r="BP477" s="9" t="str">
        <f t="shared" si="195"/>
        <v/>
      </c>
      <c r="BQ477" s="9" t="str">
        <f t="shared" si="195"/>
        <v/>
      </c>
      <c r="BR477" s="9" t="str">
        <f t="shared" si="195"/>
        <v/>
      </c>
      <c r="BS477" s="9" t="str">
        <f t="shared" si="195"/>
        <v/>
      </c>
      <c r="BT477" s="9" t="str">
        <f t="shared" si="195"/>
        <v/>
      </c>
      <c r="BU477" s="9" t="str">
        <f t="shared" si="195"/>
        <v/>
      </c>
      <c r="BV477" s="9" t="str">
        <f t="shared" si="195"/>
        <v/>
      </c>
      <c r="BW477" s="9" t="str">
        <f t="shared" si="195"/>
        <v/>
      </c>
      <c r="BX477" s="9" t="str">
        <f t="shared" si="195"/>
        <v/>
      </c>
      <c r="BY477" s="9" t="str">
        <f t="shared" si="195"/>
        <v/>
      </c>
      <c r="BZ477" s="9" t="str">
        <f t="shared" si="195"/>
        <v/>
      </c>
    </row>
    <row r="478" spans="1:78" x14ac:dyDescent="0.25">
      <c r="A478" s="6">
        <v>757</v>
      </c>
      <c r="B478" s="3"/>
      <c r="C478" s="3">
        <v>1</v>
      </c>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v>1</v>
      </c>
      <c r="AH478" s="7">
        <f>SUMPRODUCT(MAX((Table1[post_position])*(Table1[topic_id]=$A478)))</f>
        <v>2</v>
      </c>
      <c r="AI478" s="7" t="str">
        <f>"http://chandoo.org/forums/topic/"&amp;VLOOKUP(A478,'All Topics Data'!$A$2:$C$1243,3,FALSE)</f>
        <v>http://chandoo.org/forums/topic/dashboard-with-forecast-numbers</v>
      </c>
      <c r="AJ478" s="7" t="str">
        <f>LEFT(VLOOKUP(A478,'All Topics Data'!$A$2:$C$1243,2,FALSE),40)&amp;REPT("…",LEN(VLOOKUP(A478,'All Topics Data'!$A$2:$C$1243,2,FALSE))&gt;40)</f>
        <v>Dashboard with forecast numbers</v>
      </c>
      <c r="AK478" s="9">
        <f t="shared" si="172"/>
        <v>0</v>
      </c>
      <c r="AL478" s="9">
        <f t="shared" si="196"/>
        <v>1</v>
      </c>
      <c r="AM478" s="9" t="str">
        <f t="shared" si="196"/>
        <v/>
      </c>
      <c r="AN478" s="9" t="str">
        <f t="shared" si="196"/>
        <v/>
      </c>
      <c r="AO478" s="9" t="str">
        <f t="shared" si="196"/>
        <v/>
      </c>
      <c r="AP478" s="9" t="str">
        <f t="shared" si="196"/>
        <v/>
      </c>
      <c r="AQ478" s="9" t="str">
        <f t="shared" si="196"/>
        <v/>
      </c>
      <c r="AR478" s="9" t="str">
        <f t="shared" si="196"/>
        <v/>
      </c>
      <c r="AS478" s="9" t="str">
        <f t="shared" si="196"/>
        <v/>
      </c>
      <c r="AT478" s="9" t="str">
        <f t="shared" si="196"/>
        <v/>
      </c>
      <c r="AU478" s="9" t="str">
        <f t="shared" si="193"/>
        <v/>
      </c>
      <c r="AV478" s="9" t="str">
        <f t="shared" si="193"/>
        <v/>
      </c>
      <c r="AW478" s="9" t="str">
        <f t="shared" si="193"/>
        <v/>
      </c>
      <c r="AX478" s="9" t="str">
        <f t="shared" si="193"/>
        <v/>
      </c>
      <c r="AY478" s="9" t="str">
        <f t="shared" si="193"/>
        <v/>
      </c>
      <c r="AZ478" s="9" t="str">
        <f t="shared" si="193"/>
        <v/>
      </c>
      <c r="BA478" s="9" t="str">
        <f t="shared" si="193"/>
        <v/>
      </c>
      <c r="BB478" s="9" t="str">
        <f t="shared" si="193"/>
        <v/>
      </c>
      <c r="BC478" s="9" t="str">
        <f t="shared" si="193"/>
        <v/>
      </c>
      <c r="BD478" s="9" t="str">
        <f t="shared" si="193"/>
        <v/>
      </c>
      <c r="BE478" s="9" t="str">
        <f t="shared" si="194"/>
        <v/>
      </c>
      <c r="BF478" s="9" t="str">
        <f t="shared" si="194"/>
        <v/>
      </c>
      <c r="BG478" s="9" t="str">
        <f t="shared" si="194"/>
        <v/>
      </c>
      <c r="BH478" s="9" t="str">
        <f t="shared" si="194"/>
        <v/>
      </c>
      <c r="BI478" s="9" t="str">
        <f t="shared" si="194"/>
        <v/>
      </c>
      <c r="BJ478" s="9" t="str">
        <f t="shared" si="194"/>
        <v/>
      </c>
      <c r="BK478" s="9" t="str">
        <f t="shared" si="194"/>
        <v/>
      </c>
      <c r="BL478" s="9" t="str">
        <f t="shared" si="194"/>
        <v/>
      </c>
      <c r="BM478" s="9" t="str">
        <f t="shared" si="194"/>
        <v/>
      </c>
      <c r="BN478" s="9" t="str">
        <f t="shared" si="194"/>
        <v/>
      </c>
      <c r="BO478" s="9" t="str">
        <f t="shared" si="195"/>
        <v/>
      </c>
      <c r="BP478" s="9" t="str">
        <f t="shared" si="195"/>
        <v/>
      </c>
      <c r="BQ478" s="9" t="str">
        <f t="shared" si="195"/>
        <v/>
      </c>
      <c r="BR478" s="9" t="str">
        <f t="shared" si="195"/>
        <v/>
      </c>
      <c r="BS478" s="9" t="str">
        <f t="shared" si="195"/>
        <v/>
      </c>
      <c r="BT478" s="9" t="str">
        <f t="shared" si="195"/>
        <v/>
      </c>
      <c r="BU478" s="9" t="str">
        <f t="shared" si="195"/>
        <v/>
      </c>
      <c r="BV478" s="9" t="str">
        <f t="shared" si="195"/>
        <v/>
      </c>
      <c r="BW478" s="9" t="str">
        <f t="shared" si="195"/>
        <v/>
      </c>
      <c r="BX478" s="9" t="str">
        <f t="shared" si="195"/>
        <v/>
      </c>
      <c r="BY478" s="9" t="str">
        <f t="shared" si="195"/>
        <v/>
      </c>
      <c r="BZ478" s="9" t="str">
        <f t="shared" si="195"/>
        <v/>
      </c>
    </row>
    <row r="479" spans="1:78" x14ac:dyDescent="0.25">
      <c r="A479" s="6">
        <v>758</v>
      </c>
      <c r="B479" s="3"/>
      <c r="C479" s="3">
        <v>1</v>
      </c>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v>1</v>
      </c>
      <c r="AH479" s="7">
        <f>SUMPRODUCT(MAX((Table1[post_position])*(Table1[topic_id]=$A479)))</f>
        <v>2</v>
      </c>
      <c r="AI479" s="7" t="str">
        <f>"http://chandoo.org/forums/topic/"&amp;VLOOKUP(A479,'All Topics Data'!$A$2:$C$1243,3,FALSE)</f>
        <v>http://chandoo.org/forums/topic/call-a-cell-value-from-different-sheets-into-one-sheet</v>
      </c>
      <c r="AJ479" s="7" t="str">
        <f>LEFT(VLOOKUP(A479,'All Topics Data'!$A$2:$C$1243,2,FALSE),40)&amp;REPT("…",LEN(VLOOKUP(A479,'All Topics Data'!$A$2:$C$1243,2,FALSE))&gt;40)</f>
        <v>Call a cell value from different sheets …</v>
      </c>
      <c r="AK479" s="9">
        <f t="shared" si="172"/>
        <v>0</v>
      </c>
      <c r="AL479" s="9">
        <f t="shared" si="196"/>
        <v>1</v>
      </c>
      <c r="AM479" s="9" t="str">
        <f t="shared" si="196"/>
        <v/>
      </c>
      <c r="AN479" s="9" t="str">
        <f t="shared" si="196"/>
        <v/>
      </c>
      <c r="AO479" s="9" t="str">
        <f t="shared" si="196"/>
        <v/>
      </c>
      <c r="AP479" s="9" t="str">
        <f t="shared" si="196"/>
        <v/>
      </c>
      <c r="AQ479" s="9" t="str">
        <f t="shared" si="196"/>
        <v/>
      </c>
      <c r="AR479" s="9" t="str">
        <f t="shared" si="196"/>
        <v/>
      </c>
      <c r="AS479" s="9" t="str">
        <f t="shared" si="196"/>
        <v/>
      </c>
      <c r="AT479" s="9" t="str">
        <f t="shared" si="196"/>
        <v/>
      </c>
      <c r="AU479" s="9" t="str">
        <f t="shared" si="193"/>
        <v/>
      </c>
      <c r="AV479" s="9" t="str">
        <f t="shared" si="193"/>
        <v/>
      </c>
      <c r="AW479" s="9" t="str">
        <f t="shared" si="193"/>
        <v/>
      </c>
      <c r="AX479" s="9" t="str">
        <f t="shared" si="193"/>
        <v/>
      </c>
      <c r="AY479" s="9" t="str">
        <f t="shared" si="193"/>
        <v/>
      </c>
      <c r="AZ479" s="9" t="str">
        <f t="shared" si="193"/>
        <v/>
      </c>
      <c r="BA479" s="9" t="str">
        <f t="shared" si="193"/>
        <v/>
      </c>
      <c r="BB479" s="9" t="str">
        <f t="shared" si="193"/>
        <v/>
      </c>
      <c r="BC479" s="9" t="str">
        <f t="shared" si="193"/>
        <v/>
      </c>
      <c r="BD479" s="9" t="str">
        <f t="shared" si="193"/>
        <v/>
      </c>
      <c r="BE479" s="9" t="str">
        <f t="shared" si="194"/>
        <v/>
      </c>
      <c r="BF479" s="9" t="str">
        <f t="shared" si="194"/>
        <v/>
      </c>
      <c r="BG479" s="9" t="str">
        <f t="shared" si="194"/>
        <v/>
      </c>
      <c r="BH479" s="9" t="str">
        <f t="shared" si="194"/>
        <v/>
      </c>
      <c r="BI479" s="9" t="str">
        <f t="shared" si="194"/>
        <v/>
      </c>
      <c r="BJ479" s="9" t="str">
        <f t="shared" si="194"/>
        <v/>
      </c>
      <c r="BK479" s="9" t="str">
        <f t="shared" si="194"/>
        <v/>
      </c>
      <c r="BL479" s="9" t="str">
        <f t="shared" si="194"/>
        <v/>
      </c>
      <c r="BM479" s="9" t="str">
        <f t="shared" si="194"/>
        <v/>
      </c>
      <c r="BN479" s="9" t="str">
        <f t="shared" si="194"/>
        <v/>
      </c>
      <c r="BO479" s="9" t="str">
        <f t="shared" si="195"/>
        <v/>
      </c>
      <c r="BP479" s="9" t="str">
        <f t="shared" si="195"/>
        <v/>
      </c>
      <c r="BQ479" s="9" t="str">
        <f t="shared" si="195"/>
        <v/>
      </c>
      <c r="BR479" s="9" t="str">
        <f t="shared" si="195"/>
        <v/>
      </c>
      <c r="BS479" s="9" t="str">
        <f t="shared" si="195"/>
        <v/>
      </c>
      <c r="BT479" s="9" t="str">
        <f t="shared" si="195"/>
        <v/>
      </c>
      <c r="BU479" s="9" t="str">
        <f t="shared" si="195"/>
        <v/>
      </c>
      <c r="BV479" s="9" t="str">
        <f t="shared" si="195"/>
        <v/>
      </c>
      <c r="BW479" s="9" t="str">
        <f t="shared" si="195"/>
        <v/>
      </c>
      <c r="BX479" s="9" t="str">
        <f t="shared" si="195"/>
        <v/>
      </c>
      <c r="BY479" s="9" t="str">
        <f t="shared" si="195"/>
        <v/>
      </c>
      <c r="BZ479" s="9" t="str">
        <f t="shared" si="195"/>
        <v/>
      </c>
    </row>
    <row r="480" spans="1:78" x14ac:dyDescent="0.25">
      <c r="A480" s="6">
        <v>759</v>
      </c>
      <c r="B480" s="3"/>
      <c r="C480" s="3">
        <v>1</v>
      </c>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v>1</v>
      </c>
      <c r="AH480" s="7">
        <f>SUMPRODUCT(MAX((Table1[post_position])*(Table1[topic_id]=$A480)))</f>
        <v>2</v>
      </c>
      <c r="AI480" s="7" t="str">
        <f>"http://chandoo.org/forums/topic/"&amp;VLOOKUP(A480,'All Topics Data'!$A$2:$C$1243,3,FALSE)</f>
        <v>http://chandoo.org/forums/topic/use-of-secondary-axis</v>
      </c>
      <c r="AJ480" s="7" t="str">
        <f>LEFT(VLOOKUP(A480,'All Topics Data'!$A$2:$C$1243,2,FALSE),40)&amp;REPT("…",LEN(VLOOKUP(A480,'All Topics Data'!$A$2:$C$1243,2,FALSE))&gt;40)</f>
        <v>Use of Secondary Axis</v>
      </c>
      <c r="AK480" s="9">
        <f t="shared" si="172"/>
        <v>0</v>
      </c>
      <c r="AL480" s="9">
        <f t="shared" si="196"/>
        <v>1</v>
      </c>
      <c r="AM480" s="9" t="str">
        <f t="shared" si="196"/>
        <v/>
      </c>
      <c r="AN480" s="9" t="str">
        <f t="shared" si="196"/>
        <v/>
      </c>
      <c r="AO480" s="9" t="str">
        <f t="shared" si="196"/>
        <v/>
      </c>
      <c r="AP480" s="9" t="str">
        <f t="shared" si="196"/>
        <v/>
      </c>
      <c r="AQ480" s="9" t="str">
        <f t="shared" si="196"/>
        <v/>
      </c>
      <c r="AR480" s="9" t="str">
        <f t="shared" si="196"/>
        <v/>
      </c>
      <c r="AS480" s="9" t="str">
        <f t="shared" si="196"/>
        <v/>
      </c>
      <c r="AT480" s="9" t="str">
        <f t="shared" si="196"/>
        <v/>
      </c>
      <c r="AU480" s="9" t="str">
        <f t="shared" si="193"/>
        <v/>
      </c>
      <c r="AV480" s="9" t="str">
        <f t="shared" si="193"/>
        <v/>
      </c>
      <c r="AW480" s="9" t="str">
        <f t="shared" si="193"/>
        <v/>
      </c>
      <c r="AX480" s="9" t="str">
        <f t="shared" si="193"/>
        <v/>
      </c>
      <c r="AY480" s="9" t="str">
        <f t="shared" si="193"/>
        <v/>
      </c>
      <c r="AZ480" s="9" t="str">
        <f t="shared" si="193"/>
        <v/>
      </c>
      <c r="BA480" s="9" t="str">
        <f t="shared" si="193"/>
        <v/>
      </c>
      <c r="BB480" s="9" t="str">
        <f t="shared" si="193"/>
        <v/>
      </c>
      <c r="BC480" s="9" t="str">
        <f t="shared" si="193"/>
        <v/>
      </c>
      <c r="BD480" s="9" t="str">
        <f t="shared" si="193"/>
        <v/>
      </c>
      <c r="BE480" s="9" t="str">
        <f t="shared" si="194"/>
        <v/>
      </c>
      <c r="BF480" s="9" t="str">
        <f t="shared" si="194"/>
        <v/>
      </c>
      <c r="BG480" s="9" t="str">
        <f t="shared" si="194"/>
        <v/>
      </c>
      <c r="BH480" s="9" t="str">
        <f t="shared" si="194"/>
        <v/>
      </c>
      <c r="BI480" s="9" t="str">
        <f t="shared" si="194"/>
        <v/>
      </c>
      <c r="BJ480" s="9" t="str">
        <f t="shared" si="194"/>
        <v/>
      </c>
      <c r="BK480" s="9" t="str">
        <f t="shared" si="194"/>
        <v/>
      </c>
      <c r="BL480" s="9" t="str">
        <f t="shared" si="194"/>
        <v/>
      </c>
      <c r="BM480" s="9" t="str">
        <f t="shared" si="194"/>
        <v/>
      </c>
      <c r="BN480" s="9" t="str">
        <f t="shared" si="194"/>
        <v/>
      </c>
      <c r="BO480" s="9" t="str">
        <f t="shared" si="195"/>
        <v/>
      </c>
      <c r="BP480" s="9" t="str">
        <f t="shared" si="195"/>
        <v/>
      </c>
      <c r="BQ480" s="9" t="str">
        <f t="shared" si="195"/>
        <v/>
      </c>
      <c r="BR480" s="9" t="str">
        <f t="shared" si="195"/>
        <v/>
      </c>
      <c r="BS480" s="9" t="str">
        <f t="shared" si="195"/>
        <v/>
      </c>
      <c r="BT480" s="9" t="str">
        <f t="shared" si="195"/>
        <v/>
      </c>
      <c r="BU480" s="9" t="str">
        <f t="shared" si="195"/>
        <v/>
      </c>
      <c r="BV480" s="9" t="str">
        <f t="shared" si="195"/>
        <v/>
      </c>
      <c r="BW480" s="9" t="str">
        <f t="shared" si="195"/>
        <v/>
      </c>
      <c r="BX480" s="9" t="str">
        <f t="shared" si="195"/>
        <v/>
      </c>
      <c r="BY480" s="9" t="str">
        <f t="shared" si="195"/>
        <v/>
      </c>
      <c r="BZ480" s="9" t="str">
        <f t="shared" si="195"/>
        <v/>
      </c>
    </row>
    <row r="481" spans="1:78" x14ac:dyDescent="0.25">
      <c r="A481" s="6">
        <v>760</v>
      </c>
      <c r="B481" s="3"/>
      <c r="C481" s="3">
        <v>1</v>
      </c>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v>1</v>
      </c>
      <c r="AH481" s="7">
        <f>SUMPRODUCT(MAX((Table1[post_position])*(Table1[topic_id]=$A481)))</f>
        <v>2</v>
      </c>
      <c r="AI481" s="7" t="str">
        <f>"http://chandoo.org/forums/topic/"&amp;VLOOKUP(A481,'All Topics Data'!$A$2:$C$1243,3,FALSE)</f>
        <v>http://chandoo.org/forums/topic/repeating-column-value-in-rows-until-reaching-a-new-value</v>
      </c>
      <c r="AJ481" s="7" t="str">
        <f>LEFT(VLOOKUP(A481,'All Topics Data'!$A$2:$C$1243,2,FALSE),40)&amp;REPT("…",LEN(VLOOKUP(A481,'All Topics Data'!$A$2:$C$1243,2,FALSE))&gt;40)</f>
        <v>REPEATING COLUMN VALUE IN ROWS UNTIL REA…</v>
      </c>
      <c r="AK481" s="9">
        <f t="shared" si="172"/>
        <v>0</v>
      </c>
      <c r="AL481" s="9">
        <f t="shared" si="196"/>
        <v>1</v>
      </c>
      <c r="AM481" s="9" t="str">
        <f t="shared" si="196"/>
        <v/>
      </c>
      <c r="AN481" s="9" t="str">
        <f t="shared" si="196"/>
        <v/>
      </c>
      <c r="AO481" s="9" t="str">
        <f t="shared" si="196"/>
        <v/>
      </c>
      <c r="AP481" s="9" t="str">
        <f t="shared" si="196"/>
        <v/>
      </c>
      <c r="AQ481" s="9" t="str">
        <f t="shared" si="196"/>
        <v/>
      </c>
      <c r="AR481" s="9" t="str">
        <f t="shared" si="196"/>
        <v/>
      </c>
      <c r="AS481" s="9" t="str">
        <f t="shared" si="196"/>
        <v/>
      </c>
      <c r="AT481" s="9" t="str">
        <f t="shared" si="196"/>
        <v/>
      </c>
      <c r="AU481" s="9" t="str">
        <f t="shared" si="193"/>
        <v/>
      </c>
      <c r="AV481" s="9" t="str">
        <f t="shared" si="193"/>
        <v/>
      </c>
      <c r="AW481" s="9" t="str">
        <f t="shared" si="193"/>
        <v/>
      </c>
      <c r="AX481" s="9" t="str">
        <f t="shared" si="193"/>
        <v/>
      </c>
      <c r="AY481" s="9" t="str">
        <f t="shared" si="193"/>
        <v/>
      </c>
      <c r="AZ481" s="9" t="str">
        <f t="shared" si="193"/>
        <v/>
      </c>
      <c r="BA481" s="9" t="str">
        <f t="shared" si="193"/>
        <v/>
      </c>
      <c r="BB481" s="9" t="str">
        <f t="shared" si="193"/>
        <v/>
      </c>
      <c r="BC481" s="9" t="str">
        <f t="shared" si="193"/>
        <v/>
      </c>
      <c r="BD481" s="9" t="str">
        <f t="shared" si="193"/>
        <v/>
      </c>
      <c r="BE481" s="9" t="str">
        <f t="shared" si="194"/>
        <v/>
      </c>
      <c r="BF481" s="9" t="str">
        <f t="shared" si="194"/>
        <v/>
      </c>
      <c r="BG481" s="9" t="str">
        <f t="shared" si="194"/>
        <v/>
      </c>
      <c r="BH481" s="9" t="str">
        <f t="shared" si="194"/>
        <v/>
      </c>
      <c r="BI481" s="9" t="str">
        <f t="shared" si="194"/>
        <v/>
      </c>
      <c r="BJ481" s="9" t="str">
        <f t="shared" si="194"/>
        <v/>
      </c>
      <c r="BK481" s="9" t="str">
        <f t="shared" si="194"/>
        <v/>
      </c>
      <c r="BL481" s="9" t="str">
        <f t="shared" si="194"/>
        <v/>
      </c>
      <c r="BM481" s="9" t="str">
        <f t="shared" si="194"/>
        <v/>
      </c>
      <c r="BN481" s="9" t="str">
        <f t="shared" si="194"/>
        <v/>
      </c>
      <c r="BO481" s="9" t="str">
        <f t="shared" si="195"/>
        <v/>
      </c>
      <c r="BP481" s="9" t="str">
        <f t="shared" si="195"/>
        <v/>
      </c>
      <c r="BQ481" s="9" t="str">
        <f t="shared" si="195"/>
        <v/>
      </c>
      <c r="BR481" s="9" t="str">
        <f t="shared" si="195"/>
        <v/>
      </c>
      <c r="BS481" s="9" t="str">
        <f t="shared" si="195"/>
        <v/>
      </c>
      <c r="BT481" s="9" t="str">
        <f t="shared" si="195"/>
        <v/>
      </c>
      <c r="BU481" s="9" t="str">
        <f t="shared" si="195"/>
        <v/>
      </c>
      <c r="BV481" s="9" t="str">
        <f t="shared" si="195"/>
        <v/>
      </c>
      <c r="BW481" s="9" t="str">
        <f t="shared" si="195"/>
        <v/>
      </c>
      <c r="BX481" s="9" t="str">
        <f t="shared" si="195"/>
        <v/>
      </c>
      <c r="BY481" s="9" t="str">
        <f t="shared" si="195"/>
        <v/>
      </c>
      <c r="BZ481" s="9" t="str">
        <f t="shared" si="195"/>
        <v/>
      </c>
    </row>
    <row r="482" spans="1:78" x14ac:dyDescent="0.25">
      <c r="A482" s="6">
        <v>761</v>
      </c>
      <c r="B482" s="3"/>
      <c r="C482" s="3">
        <v>1</v>
      </c>
      <c r="D482" s="3"/>
      <c r="E482" s="3">
        <v>1</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v>2</v>
      </c>
      <c r="AH482" s="7">
        <f>SUMPRODUCT(MAX((Table1[post_position])*(Table1[topic_id]=$A482)))</f>
        <v>5</v>
      </c>
      <c r="AI482" s="7" t="str">
        <f>"http://chandoo.org/forums/topic/"&amp;VLOOKUP(A482,'All Topics Data'!$A$2:$C$1243,3,FALSE)</f>
        <v>http://chandoo.org/forums/topic/conditional-formatting-relating-to-dates</v>
      </c>
      <c r="AJ482" s="7" t="str">
        <f>LEFT(VLOOKUP(A482,'All Topics Data'!$A$2:$C$1243,2,FALSE),40)&amp;REPT("…",LEN(VLOOKUP(A482,'All Topics Data'!$A$2:$C$1243,2,FALSE))&gt;40)</f>
        <v>Conditional Formatting relating to dates</v>
      </c>
      <c r="AK482" s="9">
        <f t="shared" si="172"/>
        <v>0</v>
      </c>
      <c r="AL482" s="9">
        <f t="shared" si="196"/>
        <v>1</v>
      </c>
      <c r="AM482" s="9">
        <f t="shared" si="196"/>
        <v>0</v>
      </c>
      <c r="AN482" s="9">
        <f t="shared" si="196"/>
        <v>1</v>
      </c>
      <c r="AO482" s="9">
        <f t="shared" si="196"/>
        <v>0</v>
      </c>
      <c r="AP482" s="9" t="str">
        <f t="shared" si="196"/>
        <v/>
      </c>
      <c r="AQ482" s="9" t="str">
        <f t="shared" si="196"/>
        <v/>
      </c>
      <c r="AR482" s="9" t="str">
        <f t="shared" si="196"/>
        <v/>
      </c>
      <c r="AS482" s="9" t="str">
        <f t="shared" si="196"/>
        <v/>
      </c>
      <c r="AT482" s="9" t="str">
        <f t="shared" si="196"/>
        <v/>
      </c>
      <c r="AU482" s="9" t="str">
        <f t="shared" ref="AU482:BD491" si="197">IF(AU$4&lt;=$AH482,IFERROR(GETPIVOTDATA("Hui Reply?",$A$4,"topic_id",$A482,"post_position",AU$4),0),"")</f>
        <v/>
      </c>
      <c r="AV482" s="9" t="str">
        <f t="shared" si="197"/>
        <v/>
      </c>
      <c r="AW482" s="9" t="str">
        <f t="shared" si="197"/>
        <v/>
      </c>
      <c r="AX482" s="9" t="str">
        <f t="shared" si="197"/>
        <v/>
      </c>
      <c r="AY482" s="9" t="str">
        <f t="shared" si="197"/>
        <v/>
      </c>
      <c r="AZ482" s="9" t="str">
        <f t="shared" si="197"/>
        <v/>
      </c>
      <c r="BA482" s="9" t="str">
        <f t="shared" si="197"/>
        <v/>
      </c>
      <c r="BB482" s="9" t="str">
        <f t="shared" si="197"/>
        <v/>
      </c>
      <c r="BC482" s="9" t="str">
        <f t="shared" si="197"/>
        <v/>
      </c>
      <c r="BD482" s="9" t="str">
        <f t="shared" si="197"/>
        <v/>
      </c>
      <c r="BE482" s="9" t="str">
        <f t="shared" ref="BE482:BN491" si="198">IF(BE$4&lt;=$AH482,IFERROR(GETPIVOTDATA("Hui Reply?",$A$4,"topic_id",$A482,"post_position",BE$4),0),"")</f>
        <v/>
      </c>
      <c r="BF482" s="9" t="str">
        <f t="shared" si="198"/>
        <v/>
      </c>
      <c r="BG482" s="9" t="str">
        <f t="shared" si="198"/>
        <v/>
      </c>
      <c r="BH482" s="9" t="str">
        <f t="shared" si="198"/>
        <v/>
      </c>
      <c r="BI482" s="9" t="str">
        <f t="shared" si="198"/>
        <v/>
      </c>
      <c r="BJ482" s="9" t="str">
        <f t="shared" si="198"/>
        <v/>
      </c>
      <c r="BK482" s="9" t="str">
        <f t="shared" si="198"/>
        <v/>
      </c>
      <c r="BL482" s="9" t="str">
        <f t="shared" si="198"/>
        <v/>
      </c>
      <c r="BM482" s="9" t="str">
        <f t="shared" si="198"/>
        <v/>
      </c>
      <c r="BN482" s="9" t="str">
        <f t="shared" si="198"/>
        <v/>
      </c>
      <c r="BO482" s="9" t="str">
        <f t="shared" ref="BO482:BZ491" si="199">IF(BO$4&lt;=$AH482,IFERROR(GETPIVOTDATA("Hui Reply?",$A$4,"topic_id",$A482,"post_position",BO$4),0),"")</f>
        <v/>
      </c>
      <c r="BP482" s="9" t="str">
        <f t="shared" si="199"/>
        <v/>
      </c>
      <c r="BQ482" s="9" t="str">
        <f t="shared" si="199"/>
        <v/>
      </c>
      <c r="BR482" s="9" t="str">
        <f t="shared" si="199"/>
        <v/>
      </c>
      <c r="BS482" s="9" t="str">
        <f t="shared" si="199"/>
        <v/>
      </c>
      <c r="BT482" s="9" t="str">
        <f t="shared" si="199"/>
        <v/>
      </c>
      <c r="BU482" s="9" t="str">
        <f t="shared" si="199"/>
        <v/>
      </c>
      <c r="BV482" s="9" t="str">
        <f t="shared" si="199"/>
        <v/>
      </c>
      <c r="BW482" s="9" t="str">
        <f t="shared" si="199"/>
        <v/>
      </c>
      <c r="BX482" s="9" t="str">
        <f t="shared" si="199"/>
        <v/>
      </c>
      <c r="BY482" s="9" t="str">
        <f t="shared" si="199"/>
        <v/>
      </c>
      <c r="BZ482" s="9" t="str">
        <f t="shared" si="199"/>
        <v/>
      </c>
    </row>
    <row r="483" spans="1:78" x14ac:dyDescent="0.25">
      <c r="A483" s="6">
        <v>762</v>
      </c>
      <c r="B483" s="3"/>
      <c r="C483" s="3">
        <v>1</v>
      </c>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v>1</v>
      </c>
      <c r="AH483" s="7">
        <f>SUMPRODUCT(MAX((Table1[post_position])*(Table1[topic_id]=$A483)))</f>
        <v>2</v>
      </c>
      <c r="AI483" s="7" t="str">
        <f>"http://chandoo.org/forums/topic/"&amp;VLOOKUP(A483,'All Topics Data'!$A$2:$C$1243,3,FALSE)</f>
        <v>http://chandoo.org/forums/topic/macro-used-in-if-formula</v>
      </c>
      <c r="AJ483" s="7" t="str">
        <f>LEFT(VLOOKUP(A483,'All Topics Data'!$A$2:$C$1243,2,FALSE),40)&amp;REPT("…",LEN(VLOOKUP(A483,'All Topics Data'!$A$2:$C$1243,2,FALSE))&gt;40)</f>
        <v>Macro used in IF formula.</v>
      </c>
      <c r="AK483" s="9">
        <f t="shared" si="172"/>
        <v>0</v>
      </c>
      <c r="AL483" s="9">
        <f t="shared" ref="AL483:AT492" si="200">IF(AL$4&lt;=$AH483,IFERROR(GETPIVOTDATA("Hui Reply?",$A$4,"topic_id",$A483,"post_position",AL$4),0),"")</f>
        <v>1</v>
      </c>
      <c r="AM483" s="9" t="str">
        <f t="shared" si="200"/>
        <v/>
      </c>
      <c r="AN483" s="9" t="str">
        <f t="shared" si="200"/>
        <v/>
      </c>
      <c r="AO483" s="9" t="str">
        <f t="shared" si="200"/>
        <v/>
      </c>
      <c r="AP483" s="9" t="str">
        <f t="shared" si="200"/>
        <v/>
      </c>
      <c r="AQ483" s="9" t="str">
        <f t="shared" si="200"/>
        <v/>
      </c>
      <c r="AR483" s="9" t="str">
        <f t="shared" si="200"/>
        <v/>
      </c>
      <c r="AS483" s="9" t="str">
        <f t="shared" si="200"/>
        <v/>
      </c>
      <c r="AT483" s="9" t="str">
        <f t="shared" si="200"/>
        <v/>
      </c>
      <c r="AU483" s="9" t="str">
        <f t="shared" si="197"/>
        <v/>
      </c>
      <c r="AV483" s="9" t="str">
        <f t="shared" si="197"/>
        <v/>
      </c>
      <c r="AW483" s="9" t="str">
        <f t="shared" si="197"/>
        <v/>
      </c>
      <c r="AX483" s="9" t="str">
        <f t="shared" si="197"/>
        <v/>
      </c>
      <c r="AY483" s="9" t="str">
        <f t="shared" si="197"/>
        <v/>
      </c>
      <c r="AZ483" s="9" t="str">
        <f t="shared" si="197"/>
        <v/>
      </c>
      <c r="BA483" s="9" t="str">
        <f t="shared" si="197"/>
        <v/>
      </c>
      <c r="BB483" s="9" t="str">
        <f t="shared" si="197"/>
        <v/>
      </c>
      <c r="BC483" s="9" t="str">
        <f t="shared" si="197"/>
        <v/>
      </c>
      <c r="BD483" s="9" t="str">
        <f t="shared" si="197"/>
        <v/>
      </c>
      <c r="BE483" s="9" t="str">
        <f t="shared" si="198"/>
        <v/>
      </c>
      <c r="BF483" s="9" t="str">
        <f t="shared" si="198"/>
        <v/>
      </c>
      <c r="BG483" s="9" t="str">
        <f t="shared" si="198"/>
        <v/>
      </c>
      <c r="BH483" s="9" t="str">
        <f t="shared" si="198"/>
        <v/>
      </c>
      <c r="BI483" s="9" t="str">
        <f t="shared" si="198"/>
        <v/>
      </c>
      <c r="BJ483" s="9" t="str">
        <f t="shared" si="198"/>
        <v/>
      </c>
      <c r="BK483" s="9" t="str">
        <f t="shared" si="198"/>
        <v/>
      </c>
      <c r="BL483" s="9" t="str">
        <f t="shared" si="198"/>
        <v/>
      </c>
      <c r="BM483" s="9" t="str">
        <f t="shared" si="198"/>
        <v/>
      </c>
      <c r="BN483" s="9" t="str">
        <f t="shared" si="198"/>
        <v/>
      </c>
      <c r="BO483" s="9" t="str">
        <f t="shared" si="199"/>
        <v/>
      </c>
      <c r="BP483" s="9" t="str">
        <f t="shared" si="199"/>
        <v/>
      </c>
      <c r="BQ483" s="9" t="str">
        <f t="shared" si="199"/>
        <v/>
      </c>
      <c r="BR483" s="9" t="str">
        <f t="shared" si="199"/>
        <v/>
      </c>
      <c r="BS483" s="9" t="str">
        <f t="shared" si="199"/>
        <v/>
      </c>
      <c r="BT483" s="9" t="str">
        <f t="shared" si="199"/>
        <v/>
      </c>
      <c r="BU483" s="9" t="str">
        <f t="shared" si="199"/>
        <v/>
      </c>
      <c r="BV483" s="9" t="str">
        <f t="shared" si="199"/>
        <v/>
      </c>
      <c r="BW483" s="9" t="str">
        <f t="shared" si="199"/>
        <v/>
      </c>
      <c r="BX483" s="9" t="str">
        <f t="shared" si="199"/>
        <v/>
      </c>
      <c r="BY483" s="9" t="str">
        <f t="shared" si="199"/>
        <v/>
      </c>
      <c r="BZ483" s="9" t="str">
        <f t="shared" si="199"/>
        <v/>
      </c>
    </row>
    <row r="484" spans="1:78" x14ac:dyDescent="0.25">
      <c r="A484" s="6">
        <v>763</v>
      </c>
      <c r="B484" s="3"/>
      <c r="C484" s="3">
        <v>1</v>
      </c>
      <c r="D484" s="3"/>
      <c r="E484" s="3">
        <v>1</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v>2</v>
      </c>
      <c r="AH484" s="7">
        <f>SUMPRODUCT(MAX((Table1[post_position])*(Table1[topic_id]=$A484)))</f>
        <v>4</v>
      </c>
      <c r="AI484" s="7" t="str">
        <f>"http://chandoo.org/forums/topic/"&amp;VLOOKUP(A484,'All Topics Data'!$A$2:$C$1243,3,FALSE)</f>
        <v>http://chandoo.org/forums/topic/comparison-chart</v>
      </c>
      <c r="AJ484" s="7" t="str">
        <f>LEFT(VLOOKUP(A484,'All Topics Data'!$A$2:$C$1243,2,FALSE),40)&amp;REPT("…",LEN(VLOOKUP(A484,'All Topics Data'!$A$2:$C$1243,2,FALSE))&gt;40)</f>
        <v>Comparison chart</v>
      </c>
      <c r="AK484" s="9">
        <f t="shared" si="172"/>
        <v>0</v>
      </c>
      <c r="AL484" s="9">
        <f t="shared" si="200"/>
        <v>1</v>
      </c>
      <c r="AM484" s="9">
        <f t="shared" si="200"/>
        <v>0</v>
      </c>
      <c r="AN484" s="9">
        <f t="shared" si="200"/>
        <v>1</v>
      </c>
      <c r="AO484" s="9" t="str">
        <f t="shared" si="200"/>
        <v/>
      </c>
      <c r="AP484" s="9" t="str">
        <f t="shared" si="200"/>
        <v/>
      </c>
      <c r="AQ484" s="9" t="str">
        <f t="shared" si="200"/>
        <v/>
      </c>
      <c r="AR484" s="9" t="str">
        <f t="shared" si="200"/>
        <v/>
      </c>
      <c r="AS484" s="9" t="str">
        <f t="shared" si="200"/>
        <v/>
      </c>
      <c r="AT484" s="9" t="str">
        <f t="shared" si="200"/>
        <v/>
      </c>
      <c r="AU484" s="9" t="str">
        <f t="shared" si="197"/>
        <v/>
      </c>
      <c r="AV484" s="9" t="str">
        <f t="shared" si="197"/>
        <v/>
      </c>
      <c r="AW484" s="9" t="str">
        <f t="shared" si="197"/>
        <v/>
      </c>
      <c r="AX484" s="9" t="str">
        <f t="shared" si="197"/>
        <v/>
      </c>
      <c r="AY484" s="9" t="str">
        <f t="shared" si="197"/>
        <v/>
      </c>
      <c r="AZ484" s="9" t="str">
        <f t="shared" si="197"/>
        <v/>
      </c>
      <c r="BA484" s="9" t="str">
        <f t="shared" si="197"/>
        <v/>
      </c>
      <c r="BB484" s="9" t="str">
        <f t="shared" si="197"/>
        <v/>
      </c>
      <c r="BC484" s="9" t="str">
        <f t="shared" si="197"/>
        <v/>
      </c>
      <c r="BD484" s="9" t="str">
        <f t="shared" si="197"/>
        <v/>
      </c>
      <c r="BE484" s="9" t="str">
        <f t="shared" si="198"/>
        <v/>
      </c>
      <c r="BF484" s="9" t="str">
        <f t="shared" si="198"/>
        <v/>
      </c>
      <c r="BG484" s="9" t="str">
        <f t="shared" si="198"/>
        <v/>
      </c>
      <c r="BH484" s="9" t="str">
        <f t="shared" si="198"/>
        <v/>
      </c>
      <c r="BI484" s="9" t="str">
        <f t="shared" si="198"/>
        <v/>
      </c>
      <c r="BJ484" s="9" t="str">
        <f t="shared" si="198"/>
        <v/>
      </c>
      <c r="BK484" s="9" t="str">
        <f t="shared" si="198"/>
        <v/>
      </c>
      <c r="BL484" s="9" t="str">
        <f t="shared" si="198"/>
        <v/>
      </c>
      <c r="BM484" s="9" t="str">
        <f t="shared" si="198"/>
        <v/>
      </c>
      <c r="BN484" s="9" t="str">
        <f t="shared" si="198"/>
        <v/>
      </c>
      <c r="BO484" s="9" t="str">
        <f t="shared" si="199"/>
        <v/>
      </c>
      <c r="BP484" s="9" t="str">
        <f t="shared" si="199"/>
        <v/>
      </c>
      <c r="BQ484" s="9" t="str">
        <f t="shared" si="199"/>
        <v/>
      </c>
      <c r="BR484" s="9" t="str">
        <f t="shared" si="199"/>
        <v/>
      </c>
      <c r="BS484" s="9" t="str">
        <f t="shared" si="199"/>
        <v/>
      </c>
      <c r="BT484" s="9" t="str">
        <f t="shared" si="199"/>
        <v/>
      </c>
      <c r="BU484" s="9" t="str">
        <f t="shared" si="199"/>
        <v/>
      </c>
      <c r="BV484" s="9" t="str">
        <f t="shared" si="199"/>
        <v/>
      </c>
      <c r="BW484" s="9" t="str">
        <f t="shared" si="199"/>
        <v/>
      </c>
      <c r="BX484" s="9" t="str">
        <f t="shared" si="199"/>
        <v/>
      </c>
      <c r="BY484" s="9" t="str">
        <f t="shared" si="199"/>
        <v/>
      </c>
      <c r="BZ484" s="9" t="str">
        <f t="shared" si="199"/>
        <v/>
      </c>
    </row>
    <row r="485" spans="1:78" x14ac:dyDescent="0.25">
      <c r="A485" s="6">
        <v>764</v>
      </c>
      <c r="B485" s="3"/>
      <c r="C485" s="3"/>
      <c r="D485" s="3">
        <v>1</v>
      </c>
      <c r="E485" s="3"/>
      <c r="F485" s="3"/>
      <c r="G485" s="3"/>
      <c r="H485" s="3">
        <v>1</v>
      </c>
      <c r="I485" s="3"/>
      <c r="J485" s="3"/>
      <c r="K485" s="3"/>
      <c r="L485" s="3"/>
      <c r="M485" s="3"/>
      <c r="N485" s="3"/>
      <c r="O485" s="3"/>
      <c r="P485" s="3"/>
      <c r="Q485" s="3"/>
      <c r="R485" s="3"/>
      <c r="S485" s="3"/>
      <c r="T485" s="3"/>
      <c r="U485" s="3"/>
      <c r="V485" s="3"/>
      <c r="W485" s="3"/>
      <c r="X485" s="3"/>
      <c r="Y485" s="3"/>
      <c r="Z485" s="3"/>
      <c r="AA485" s="3"/>
      <c r="AB485" s="3"/>
      <c r="AC485" s="3"/>
      <c r="AD485" s="3"/>
      <c r="AE485" s="3"/>
      <c r="AF485" s="3">
        <v>2</v>
      </c>
      <c r="AH485" s="7">
        <f>SUMPRODUCT(MAX((Table1[post_position])*(Table1[topic_id]=$A485)))</f>
        <v>9</v>
      </c>
      <c r="AI485" s="7" t="str">
        <f>"http://chandoo.org/forums/topic/"&amp;VLOOKUP(A485,'All Topics Data'!$A$2:$C$1243,3,FALSE)</f>
        <v>http://chandoo.org/forums/topic/excel-03-transparent-charts</v>
      </c>
      <c r="AJ485" s="7" t="str">
        <f>LEFT(VLOOKUP(A485,'All Topics Data'!$A$2:$C$1243,2,FALSE),40)&amp;REPT("…",LEN(VLOOKUP(A485,'All Topics Data'!$A$2:$C$1243,2,FALSE))&gt;40)</f>
        <v>Excel 03, Transparent charts..</v>
      </c>
      <c r="AK485" s="9">
        <f t="shared" ref="AK485:AK548" si="201">IF(AK$4&lt;=$AH485,IFERROR(GETPIVOTDATA("Hui Reply?",$A$4,"topic_id",$A485,"post_position",AK$4),0),"")</f>
        <v>0</v>
      </c>
      <c r="AL485" s="9">
        <f t="shared" si="200"/>
        <v>0</v>
      </c>
      <c r="AM485" s="9">
        <f t="shared" si="200"/>
        <v>1</v>
      </c>
      <c r="AN485" s="9">
        <f t="shared" si="200"/>
        <v>0</v>
      </c>
      <c r="AO485" s="9">
        <f t="shared" si="200"/>
        <v>0</v>
      </c>
      <c r="AP485" s="9">
        <f t="shared" si="200"/>
        <v>0</v>
      </c>
      <c r="AQ485" s="9">
        <f t="shared" si="200"/>
        <v>1</v>
      </c>
      <c r="AR485" s="9">
        <f t="shared" si="200"/>
        <v>0</v>
      </c>
      <c r="AS485" s="9">
        <f t="shared" si="200"/>
        <v>0</v>
      </c>
      <c r="AT485" s="9" t="str">
        <f t="shared" si="200"/>
        <v/>
      </c>
      <c r="AU485" s="9" t="str">
        <f t="shared" si="197"/>
        <v/>
      </c>
      <c r="AV485" s="9" t="str">
        <f t="shared" si="197"/>
        <v/>
      </c>
      <c r="AW485" s="9" t="str">
        <f t="shared" si="197"/>
        <v/>
      </c>
      <c r="AX485" s="9" t="str">
        <f t="shared" si="197"/>
        <v/>
      </c>
      <c r="AY485" s="9" t="str">
        <f t="shared" si="197"/>
        <v/>
      </c>
      <c r="AZ485" s="9" t="str">
        <f t="shared" si="197"/>
        <v/>
      </c>
      <c r="BA485" s="9" t="str">
        <f t="shared" si="197"/>
        <v/>
      </c>
      <c r="BB485" s="9" t="str">
        <f t="shared" si="197"/>
        <v/>
      </c>
      <c r="BC485" s="9" t="str">
        <f t="shared" si="197"/>
        <v/>
      </c>
      <c r="BD485" s="9" t="str">
        <f t="shared" si="197"/>
        <v/>
      </c>
      <c r="BE485" s="9" t="str">
        <f t="shared" si="198"/>
        <v/>
      </c>
      <c r="BF485" s="9" t="str">
        <f t="shared" si="198"/>
        <v/>
      </c>
      <c r="BG485" s="9" t="str">
        <f t="shared" si="198"/>
        <v/>
      </c>
      <c r="BH485" s="9" t="str">
        <f t="shared" si="198"/>
        <v/>
      </c>
      <c r="BI485" s="9" t="str">
        <f t="shared" si="198"/>
        <v/>
      </c>
      <c r="BJ485" s="9" t="str">
        <f t="shared" si="198"/>
        <v/>
      </c>
      <c r="BK485" s="9" t="str">
        <f t="shared" si="198"/>
        <v/>
      </c>
      <c r="BL485" s="9" t="str">
        <f t="shared" si="198"/>
        <v/>
      </c>
      <c r="BM485" s="9" t="str">
        <f t="shared" si="198"/>
        <v/>
      </c>
      <c r="BN485" s="9" t="str">
        <f t="shared" si="198"/>
        <v/>
      </c>
      <c r="BO485" s="9" t="str">
        <f t="shared" si="199"/>
        <v/>
      </c>
      <c r="BP485" s="9" t="str">
        <f t="shared" si="199"/>
        <v/>
      </c>
      <c r="BQ485" s="9" t="str">
        <f t="shared" si="199"/>
        <v/>
      </c>
      <c r="BR485" s="9" t="str">
        <f t="shared" si="199"/>
        <v/>
      </c>
      <c r="BS485" s="9" t="str">
        <f t="shared" si="199"/>
        <v/>
      </c>
      <c r="BT485" s="9" t="str">
        <f t="shared" si="199"/>
        <v/>
      </c>
      <c r="BU485" s="9" t="str">
        <f t="shared" si="199"/>
        <v/>
      </c>
      <c r="BV485" s="9" t="str">
        <f t="shared" si="199"/>
        <v/>
      </c>
      <c r="BW485" s="9" t="str">
        <f t="shared" si="199"/>
        <v/>
      </c>
      <c r="BX485" s="9" t="str">
        <f t="shared" si="199"/>
        <v/>
      </c>
      <c r="BY485" s="9" t="str">
        <f t="shared" si="199"/>
        <v/>
      </c>
      <c r="BZ485" s="9" t="str">
        <f t="shared" si="199"/>
        <v/>
      </c>
    </row>
    <row r="486" spans="1:78" x14ac:dyDescent="0.25">
      <c r="A486" s="6">
        <v>766</v>
      </c>
      <c r="B486" s="3"/>
      <c r="C486" s="3"/>
      <c r="D486" s="3"/>
      <c r="E486" s="3">
        <v>1</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v>1</v>
      </c>
      <c r="AH486" s="7">
        <f>SUMPRODUCT(MAX((Table1[post_position])*(Table1[topic_id]=$A486)))</f>
        <v>7</v>
      </c>
      <c r="AI486" s="7" t="str">
        <f>"http://chandoo.org/forums/topic/"&amp;VLOOKUP(A486,'All Topics Data'!$A$2:$C$1243,3,FALSE)</f>
        <v>http://chandoo.org/forums/topic/yet-another-issue-of-alternating-colors</v>
      </c>
      <c r="AJ486" s="7" t="str">
        <f>LEFT(VLOOKUP(A486,'All Topics Data'!$A$2:$C$1243,2,FALSE),40)&amp;REPT("…",LEN(VLOOKUP(A486,'All Topics Data'!$A$2:$C$1243,2,FALSE))&gt;40)</f>
        <v>Yet another issue of alternating colors</v>
      </c>
      <c r="AK486" s="9">
        <f t="shared" si="201"/>
        <v>0</v>
      </c>
      <c r="AL486" s="9">
        <f t="shared" si="200"/>
        <v>0</v>
      </c>
      <c r="AM486" s="9">
        <f t="shared" si="200"/>
        <v>0</v>
      </c>
      <c r="AN486" s="9">
        <f t="shared" si="200"/>
        <v>1</v>
      </c>
      <c r="AO486" s="9">
        <f t="shared" si="200"/>
        <v>0</v>
      </c>
      <c r="AP486" s="9">
        <f t="shared" si="200"/>
        <v>0</v>
      </c>
      <c r="AQ486" s="9">
        <f t="shared" si="200"/>
        <v>0</v>
      </c>
      <c r="AR486" s="9" t="str">
        <f t="shared" si="200"/>
        <v/>
      </c>
      <c r="AS486" s="9" t="str">
        <f t="shared" si="200"/>
        <v/>
      </c>
      <c r="AT486" s="9" t="str">
        <f t="shared" si="200"/>
        <v/>
      </c>
      <c r="AU486" s="9" t="str">
        <f t="shared" si="197"/>
        <v/>
      </c>
      <c r="AV486" s="9" t="str">
        <f t="shared" si="197"/>
        <v/>
      </c>
      <c r="AW486" s="9" t="str">
        <f t="shared" si="197"/>
        <v/>
      </c>
      <c r="AX486" s="9" t="str">
        <f t="shared" si="197"/>
        <v/>
      </c>
      <c r="AY486" s="9" t="str">
        <f t="shared" si="197"/>
        <v/>
      </c>
      <c r="AZ486" s="9" t="str">
        <f t="shared" si="197"/>
        <v/>
      </c>
      <c r="BA486" s="9" t="str">
        <f t="shared" si="197"/>
        <v/>
      </c>
      <c r="BB486" s="9" t="str">
        <f t="shared" si="197"/>
        <v/>
      </c>
      <c r="BC486" s="9" t="str">
        <f t="shared" si="197"/>
        <v/>
      </c>
      <c r="BD486" s="9" t="str">
        <f t="shared" si="197"/>
        <v/>
      </c>
      <c r="BE486" s="9" t="str">
        <f t="shared" si="198"/>
        <v/>
      </c>
      <c r="BF486" s="9" t="str">
        <f t="shared" si="198"/>
        <v/>
      </c>
      <c r="BG486" s="9" t="str">
        <f t="shared" si="198"/>
        <v/>
      </c>
      <c r="BH486" s="9" t="str">
        <f t="shared" si="198"/>
        <v/>
      </c>
      <c r="BI486" s="9" t="str">
        <f t="shared" si="198"/>
        <v/>
      </c>
      <c r="BJ486" s="9" t="str">
        <f t="shared" si="198"/>
        <v/>
      </c>
      <c r="BK486" s="9" t="str">
        <f t="shared" si="198"/>
        <v/>
      </c>
      <c r="BL486" s="9" t="str">
        <f t="shared" si="198"/>
        <v/>
      </c>
      <c r="BM486" s="9" t="str">
        <f t="shared" si="198"/>
        <v/>
      </c>
      <c r="BN486" s="9" t="str">
        <f t="shared" si="198"/>
        <v/>
      </c>
      <c r="BO486" s="9" t="str">
        <f t="shared" si="199"/>
        <v/>
      </c>
      <c r="BP486" s="9" t="str">
        <f t="shared" si="199"/>
        <v/>
      </c>
      <c r="BQ486" s="9" t="str">
        <f t="shared" si="199"/>
        <v/>
      </c>
      <c r="BR486" s="9" t="str">
        <f t="shared" si="199"/>
        <v/>
      </c>
      <c r="BS486" s="9" t="str">
        <f t="shared" si="199"/>
        <v/>
      </c>
      <c r="BT486" s="9" t="str">
        <f t="shared" si="199"/>
        <v/>
      </c>
      <c r="BU486" s="9" t="str">
        <f t="shared" si="199"/>
        <v/>
      </c>
      <c r="BV486" s="9" t="str">
        <f t="shared" si="199"/>
        <v/>
      </c>
      <c r="BW486" s="9" t="str">
        <f t="shared" si="199"/>
        <v/>
      </c>
      <c r="BX486" s="9" t="str">
        <f t="shared" si="199"/>
        <v/>
      </c>
      <c r="BY486" s="9" t="str">
        <f t="shared" si="199"/>
        <v/>
      </c>
      <c r="BZ486" s="9" t="str">
        <f t="shared" si="199"/>
        <v/>
      </c>
    </row>
    <row r="487" spans="1:78" x14ac:dyDescent="0.25">
      <c r="A487" s="6">
        <v>767</v>
      </c>
      <c r="B487" s="3"/>
      <c r="C487" s="3">
        <v>1</v>
      </c>
      <c r="D487" s="3">
        <v>1</v>
      </c>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v>2</v>
      </c>
      <c r="AH487" s="7">
        <f>SUMPRODUCT(MAX((Table1[post_position])*(Table1[topic_id]=$A487)))</f>
        <v>4</v>
      </c>
      <c r="AI487" s="7" t="str">
        <f>"http://chandoo.org/forums/topic/"&amp;VLOOKUP(A487,'All Topics Data'!$A$2:$C$1243,3,FALSE)</f>
        <v>http://chandoo.org/forums/topic/drop-down-box-with-user-defined-input</v>
      </c>
      <c r="AJ487" s="7" t="str">
        <f>LEFT(VLOOKUP(A487,'All Topics Data'!$A$2:$C$1243,2,FALSE),40)&amp;REPT("…",LEN(VLOOKUP(A487,'All Topics Data'!$A$2:$C$1243,2,FALSE))&gt;40)</f>
        <v>Drop down box with user defined input</v>
      </c>
      <c r="AK487" s="9">
        <f t="shared" si="201"/>
        <v>0</v>
      </c>
      <c r="AL487" s="9">
        <f t="shared" si="200"/>
        <v>1</v>
      </c>
      <c r="AM487" s="9">
        <f t="shared" si="200"/>
        <v>1</v>
      </c>
      <c r="AN487" s="9">
        <f t="shared" si="200"/>
        <v>0</v>
      </c>
      <c r="AO487" s="9" t="str">
        <f t="shared" si="200"/>
        <v/>
      </c>
      <c r="AP487" s="9" t="str">
        <f t="shared" si="200"/>
        <v/>
      </c>
      <c r="AQ487" s="9" t="str">
        <f t="shared" si="200"/>
        <v/>
      </c>
      <c r="AR487" s="9" t="str">
        <f t="shared" si="200"/>
        <v/>
      </c>
      <c r="AS487" s="9" t="str">
        <f t="shared" si="200"/>
        <v/>
      </c>
      <c r="AT487" s="9" t="str">
        <f t="shared" si="200"/>
        <v/>
      </c>
      <c r="AU487" s="9" t="str">
        <f t="shared" si="197"/>
        <v/>
      </c>
      <c r="AV487" s="9" t="str">
        <f t="shared" si="197"/>
        <v/>
      </c>
      <c r="AW487" s="9" t="str">
        <f t="shared" si="197"/>
        <v/>
      </c>
      <c r="AX487" s="9" t="str">
        <f t="shared" si="197"/>
        <v/>
      </c>
      <c r="AY487" s="9" t="str">
        <f t="shared" si="197"/>
        <v/>
      </c>
      <c r="AZ487" s="9" t="str">
        <f t="shared" si="197"/>
        <v/>
      </c>
      <c r="BA487" s="9" t="str">
        <f t="shared" si="197"/>
        <v/>
      </c>
      <c r="BB487" s="9" t="str">
        <f t="shared" si="197"/>
        <v/>
      </c>
      <c r="BC487" s="9" t="str">
        <f t="shared" si="197"/>
        <v/>
      </c>
      <c r="BD487" s="9" t="str">
        <f t="shared" si="197"/>
        <v/>
      </c>
      <c r="BE487" s="9" t="str">
        <f t="shared" si="198"/>
        <v/>
      </c>
      <c r="BF487" s="9" t="str">
        <f t="shared" si="198"/>
        <v/>
      </c>
      <c r="BG487" s="9" t="str">
        <f t="shared" si="198"/>
        <v/>
      </c>
      <c r="BH487" s="9" t="str">
        <f t="shared" si="198"/>
        <v/>
      </c>
      <c r="BI487" s="9" t="str">
        <f t="shared" si="198"/>
        <v/>
      </c>
      <c r="BJ487" s="9" t="str">
        <f t="shared" si="198"/>
        <v/>
      </c>
      <c r="BK487" s="9" t="str">
        <f t="shared" si="198"/>
        <v/>
      </c>
      <c r="BL487" s="9" t="str">
        <f t="shared" si="198"/>
        <v/>
      </c>
      <c r="BM487" s="9" t="str">
        <f t="shared" si="198"/>
        <v/>
      </c>
      <c r="BN487" s="9" t="str">
        <f t="shared" si="198"/>
        <v/>
      </c>
      <c r="BO487" s="9" t="str">
        <f t="shared" si="199"/>
        <v/>
      </c>
      <c r="BP487" s="9" t="str">
        <f t="shared" si="199"/>
        <v/>
      </c>
      <c r="BQ487" s="9" t="str">
        <f t="shared" si="199"/>
        <v/>
      </c>
      <c r="BR487" s="9" t="str">
        <f t="shared" si="199"/>
        <v/>
      </c>
      <c r="BS487" s="9" t="str">
        <f t="shared" si="199"/>
        <v/>
      </c>
      <c r="BT487" s="9" t="str">
        <f t="shared" si="199"/>
        <v/>
      </c>
      <c r="BU487" s="9" t="str">
        <f t="shared" si="199"/>
        <v/>
      </c>
      <c r="BV487" s="9" t="str">
        <f t="shared" si="199"/>
        <v/>
      </c>
      <c r="BW487" s="9" t="str">
        <f t="shared" si="199"/>
        <v/>
      </c>
      <c r="BX487" s="9" t="str">
        <f t="shared" si="199"/>
        <v/>
      </c>
      <c r="BY487" s="9" t="str">
        <f t="shared" si="199"/>
        <v/>
      </c>
      <c r="BZ487" s="9" t="str">
        <f t="shared" si="199"/>
        <v/>
      </c>
    </row>
    <row r="488" spans="1:78" x14ac:dyDescent="0.25">
      <c r="A488" s="6">
        <v>769</v>
      </c>
      <c r="B488" s="3"/>
      <c r="C488" s="3"/>
      <c r="D488" s="3"/>
      <c r="E488" s="3">
        <v>1</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v>1</v>
      </c>
      <c r="AH488" s="7">
        <f>SUMPRODUCT(MAX((Table1[post_position])*(Table1[topic_id]=$A488)))</f>
        <v>4</v>
      </c>
      <c r="AI488" s="7" t="str">
        <f>"http://chandoo.org/forums/topic/"&amp;VLOOKUP(A488,'All Topics Data'!$A$2:$C$1243,3,FALSE)</f>
        <v>http://chandoo.org/forums/topic/find-the-top-ten-largest-values-in-n-and-display-each-with-associated-item-in-a</v>
      </c>
      <c r="AJ488" s="7" t="str">
        <f>LEFT(VLOOKUP(A488,'All Topics Data'!$A$2:$C$1243,2,FALSE),40)&amp;REPT("…",LEN(VLOOKUP(A488,'All Topics Data'!$A$2:$C$1243,2,FALSE))&gt;40)</f>
        <v>find the top ten largest values in N and…</v>
      </c>
      <c r="AK488" s="9">
        <f t="shared" si="201"/>
        <v>0</v>
      </c>
      <c r="AL488" s="9">
        <f t="shared" si="200"/>
        <v>0</v>
      </c>
      <c r="AM488" s="9">
        <f t="shared" si="200"/>
        <v>0</v>
      </c>
      <c r="AN488" s="9">
        <f t="shared" si="200"/>
        <v>1</v>
      </c>
      <c r="AO488" s="9" t="str">
        <f t="shared" si="200"/>
        <v/>
      </c>
      <c r="AP488" s="9" t="str">
        <f t="shared" si="200"/>
        <v/>
      </c>
      <c r="AQ488" s="9" t="str">
        <f t="shared" si="200"/>
        <v/>
      </c>
      <c r="AR488" s="9" t="str">
        <f t="shared" si="200"/>
        <v/>
      </c>
      <c r="AS488" s="9" t="str">
        <f t="shared" si="200"/>
        <v/>
      </c>
      <c r="AT488" s="9" t="str">
        <f t="shared" si="200"/>
        <v/>
      </c>
      <c r="AU488" s="9" t="str">
        <f t="shared" si="197"/>
        <v/>
      </c>
      <c r="AV488" s="9" t="str">
        <f t="shared" si="197"/>
        <v/>
      </c>
      <c r="AW488" s="9" t="str">
        <f t="shared" si="197"/>
        <v/>
      </c>
      <c r="AX488" s="9" t="str">
        <f t="shared" si="197"/>
        <v/>
      </c>
      <c r="AY488" s="9" t="str">
        <f t="shared" si="197"/>
        <v/>
      </c>
      <c r="AZ488" s="9" t="str">
        <f t="shared" si="197"/>
        <v/>
      </c>
      <c r="BA488" s="9" t="str">
        <f t="shared" si="197"/>
        <v/>
      </c>
      <c r="BB488" s="9" t="str">
        <f t="shared" si="197"/>
        <v/>
      </c>
      <c r="BC488" s="9" t="str">
        <f t="shared" si="197"/>
        <v/>
      </c>
      <c r="BD488" s="9" t="str">
        <f t="shared" si="197"/>
        <v/>
      </c>
      <c r="BE488" s="9" t="str">
        <f t="shared" si="198"/>
        <v/>
      </c>
      <c r="BF488" s="9" t="str">
        <f t="shared" si="198"/>
        <v/>
      </c>
      <c r="BG488" s="9" t="str">
        <f t="shared" si="198"/>
        <v/>
      </c>
      <c r="BH488" s="9" t="str">
        <f t="shared" si="198"/>
        <v/>
      </c>
      <c r="BI488" s="9" t="str">
        <f t="shared" si="198"/>
        <v/>
      </c>
      <c r="BJ488" s="9" t="str">
        <f t="shared" si="198"/>
        <v/>
      </c>
      <c r="BK488" s="9" t="str">
        <f t="shared" si="198"/>
        <v/>
      </c>
      <c r="BL488" s="9" t="str">
        <f t="shared" si="198"/>
        <v/>
      </c>
      <c r="BM488" s="9" t="str">
        <f t="shared" si="198"/>
        <v/>
      </c>
      <c r="BN488" s="9" t="str">
        <f t="shared" si="198"/>
        <v/>
      </c>
      <c r="BO488" s="9" t="str">
        <f t="shared" si="199"/>
        <v/>
      </c>
      <c r="BP488" s="9" t="str">
        <f t="shared" si="199"/>
        <v/>
      </c>
      <c r="BQ488" s="9" t="str">
        <f t="shared" si="199"/>
        <v/>
      </c>
      <c r="BR488" s="9" t="str">
        <f t="shared" si="199"/>
        <v/>
      </c>
      <c r="BS488" s="9" t="str">
        <f t="shared" si="199"/>
        <v/>
      </c>
      <c r="BT488" s="9" t="str">
        <f t="shared" si="199"/>
        <v/>
      </c>
      <c r="BU488" s="9" t="str">
        <f t="shared" si="199"/>
        <v/>
      </c>
      <c r="BV488" s="9" t="str">
        <f t="shared" si="199"/>
        <v/>
      </c>
      <c r="BW488" s="9" t="str">
        <f t="shared" si="199"/>
        <v/>
      </c>
      <c r="BX488" s="9" t="str">
        <f t="shared" si="199"/>
        <v/>
      </c>
      <c r="BY488" s="9" t="str">
        <f t="shared" si="199"/>
        <v/>
      </c>
      <c r="BZ488" s="9" t="str">
        <f t="shared" si="199"/>
        <v/>
      </c>
    </row>
    <row r="489" spans="1:78" x14ac:dyDescent="0.25">
      <c r="A489" s="6">
        <v>770</v>
      </c>
      <c r="B489" s="3"/>
      <c r="C489" s="3">
        <v>1</v>
      </c>
      <c r="D489" s="3"/>
      <c r="E489" s="3">
        <v>1</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v>2</v>
      </c>
      <c r="AH489" s="7">
        <f>SUMPRODUCT(MAX((Table1[post_position])*(Table1[topic_id]=$A489)))</f>
        <v>5</v>
      </c>
      <c r="AI489" s="7" t="str">
        <f>"http://chandoo.org/forums/topic/"&amp;VLOOKUP(A489,'All Topics Data'!$A$2:$C$1243,3,FALSE)</f>
        <v>http://chandoo.org/forums/topic/use-offset-to-dictate-what-cell-a-vlookup-or-index-match-returns</v>
      </c>
      <c r="AJ489" s="7" t="str">
        <f>LEFT(VLOOKUP(A489,'All Topics Data'!$A$2:$C$1243,2,FALSE),40)&amp;REPT("…",LEN(VLOOKUP(A489,'All Topics Data'!$A$2:$C$1243,2,FALSE))&gt;40)</f>
        <v>Use Offset() to dictate what cell a Vloo…</v>
      </c>
      <c r="AK489" s="9">
        <f t="shared" si="201"/>
        <v>0</v>
      </c>
      <c r="AL489" s="9">
        <f t="shared" si="200"/>
        <v>1</v>
      </c>
      <c r="AM489" s="9">
        <f t="shared" si="200"/>
        <v>0</v>
      </c>
      <c r="AN489" s="9">
        <f t="shared" si="200"/>
        <v>1</v>
      </c>
      <c r="AO489" s="9">
        <f t="shared" si="200"/>
        <v>0</v>
      </c>
      <c r="AP489" s="9" t="str">
        <f t="shared" si="200"/>
        <v/>
      </c>
      <c r="AQ489" s="9" t="str">
        <f t="shared" si="200"/>
        <v/>
      </c>
      <c r="AR489" s="9" t="str">
        <f t="shared" si="200"/>
        <v/>
      </c>
      <c r="AS489" s="9" t="str">
        <f t="shared" si="200"/>
        <v/>
      </c>
      <c r="AT489" s="9" t="str">
        <f t="shared" si="200"/>
        <v/>
      </c>
      <c r="AU489" s="9" t="str">
        <f t="shared" si="197"/>
        <v/>
      </c>
      <c r="AV489" s="9" t="str">
        <f t="shared" si="197"/>
        <v/>
      </c>
      <c r="AW489" s="9" t="str">
        <f t="shared" si="197"/>
        <v/>
      </c>
      <c r="AX489" s="9" t="str">
        <f t="shared" si="197"/>
        <v/>
      </c>
      <c r="AY489" s="9" t="str">
        <f t="shared" si="197"/>
        <v/>
      </c>
      <c r="AZ489" s="9" t="str">
        <f t="shared" si="197"/>
        <v/>
      </c>
      <c r="BA489" s="9" t="str">
        <f t="shared" si="197"/>
        <v/>
      </c>
      <c r="BB489" s="9" t="str">
        <f t="shared" si="197"/>
        <v/>
      </c>
      <c r="BC489" s="9" t="str">
        <f t="shared" si="197"/>
        <v/>
      </c>
      <c r="BD489" s="9" t="str">
        <f t="shared" si="197"/>
        <v/>
      </c>
      <c r="BE489" s="9" t="str">
        <f t="shared" si="198"/>
        <v/>
      </c>
      <c r="BF489" s="9" t="str">
        <f t="shared" si="198"/>
        <v/>
      </c>
      <c r="BG489" s="9" t="str">
        <f t="shared" si="198"/>
        <v/>
      </c>
      <c r="BH489" s="9" t="str">
        <f t="shared" si="198"/>
        <v/>
      </c>
      <c r="BI489" s="9" t="str">
        <f t="shared" si="198"/>
        <v/>
      </c>
      <c r="BJ489" s="9" t="str">
        <f t="shared" si="198"/>
        <v/>
      </c>
      <c r="BK489" s="9" t="str">
        <f t="shared" si="198"/>
        <v/>
      </c>
      <c r="BL489" s="9" t="str">
        <f t="shared" si="198"/>
        <v/>
      </c>
      <c r="BM489" s="9" t="str">
        <f t="shared" si="198"/>
        <v/>
      </c>
      <c r="BN489" s="9" t="str">
        <f t="shared" si="198"/>
        <v/>
      </c>
      <c r="BO489" s="9" t="str">
        <f t="shared" si="199"/>
        <v/>
      </c>
      <c r="BP489" s="9" t="str">
        <f t="shared" si="199"/>
        <v/>
      </c>
      <c r="BQ489" s="9" t="str">
        <f t="shared" si="199"/>
        <v/>
      </c>
      <c r="BR489" s="9" t="str">
        <f t="shared" si="199"/>
        <v/>
      </c>
      <c r="BS489" s="9" t="str">
        <f t="shared" si="199"/>
        <v/>
      </c>
      <c r="BT489" s="9" t="str">
        <f t="shared" si="199"/>
        <v/>
      </c>
      <c r="BU489" s="9" t="str">
        <f t="shared" si="199"/>
        <v/>
      </c>
      <c r="BV489" s="9" t="str">
        <f t="shared" si="199"/>
        <v/>
      </c>
      <c r="BW489" s="9" t="str">
        <f t="shared" si="199"/>
        <v/>
      </c>
      <c r="BX489" s="9" t="str">
        <f t="shared" si="199"/>
        <v/>
      </c>
      <c r="BY489" s="9" t="str">
        <f t="shared" si="199"/>
        <v/>
      </c>
      <c r="BZ489" s="9" t="str">
        <f t="shared" si="199"/>
        <v/>
      </c>
    </row>
    <row r="490" spans="1:78" x14ac:dyDescent="0.25">
      <c r="A490" s="6">
        <v>771</v>
      </c>
      <c r="B490" s="3"/>
      <c r="C490" s="3">
        <v>1</v>
      </c>
      <c r="D490" s="3"/>
      <c r="E490" s="3">
        <v>1</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v>2</v>
      </c>
      <c r="AH490" s="7">
        <f>SUMPRODUCT(MAX((Table1[post_position])*(Table1[topic_id]=$A490)))</f>
        <v>5</v>
      </c>
      <c r="AI490" s="7" t="str">
        <f>"http://chandoo.org/forums/topic/"&amp;VLOOKUP(A490,'All Topics Data'!$A$2:$C$1243,3,FALSE)</f>
        <v>http://chandoo.org/forums/topic/delete-positive-negative-numbers-in-a-column-based-on-conditions</v>
      </c>
      <c r="AJ490" s="7" t="str">
        <f>LEFT(VLOOKUP(A490,'All Topics Data'!$A$2:$C$1243,2,FALSE),40)&amp;REPT("…",LEN(VLOOKUP(A490,'All Topics Data'!$A$2:$C$1243,2,FALSE))&gt;40)</f>
        <v>Delete Positive &amp;amp; Negative numbers i…</v>
      </c>
      <c r="AK490" s="9">
        <f t="shared" si="201"/>
        <v>0</v>
      </c>
      <c r="AL490" s="9">
        <f t="shared" si="200"/>
        <v>1</v>
      </c>
      <c r="AM490" s="9">
        <f t="shared" si="200"/>
        <v>0</v>
      </c>
      <c r="AN490" s="9">
        <f t="shared" si="200"/>
        <v>1</v>
      </c>
      <c r="AO490" s="9">
        <f t="shared" si="200"/>
        <v>0</v>
      </c>
      <c r="AP490" s="9" t="str">
        <f t="shared" si="200"/>
        <v/>
      </c>
      <c r="AQ490" s="9" t="str">
        <f t="shared" si="200"/>
        <v/>
      </c>
      <c r="AR490" s="9" t="str">
        <f t="shared" si="200"/>
        <v/>
      </c>
      <c r="AS490" s="9" t="str">
        <f t="shared" si="200"/>
        <v/>
      </c>
      <c r="AT490" s="9" t="str">
        <f t="shared" si="200"/>
        <v/>
      </c>
      <c r="AU490" s="9" t="str">
        <f t="shared" si="197"/>
        <v/>
      </c>
      <c r="AV490" s="9" t="str">
        <f t="shared" si="197"/>
        <v/>
      </c>
      <c r="AW490" s="9" t="str">
        <f t="shared" si="197"/>
        <v/>
      </c>
      <c r="AX490" s="9" t="str">
        <f t="shared" si="197"/>
        <v/>
      </c>
      <c r="AY490" s="9" t="str">
        <f t="shared" si="197"/>
        <v/>
      </c>
      <c r="AZ490" s="9" t="str">
        <f t="shared" si="197"/>
        <v/>
      </c>
      <c r="BA490" s="9" t="str">
        <f t="shared" si="197"/>
        <v/>
      </c>
      <c r="BB490" s="9" t="str">
        <f t="shared" si="197"/>
        <v/>
      </c>
      <c r="BC490" s="9" t="str">
        <f t="shared" si="197"/>
        <v/>
      </c>
      <c r="BD490" s="9" t="str">
        <f t="shared" si="197"/>
        <v/>
      </c>
      <c r="BE490" s="9" t="str">
        <f t="shared" si="198"/>
        <v/>
      </c>
      <c r="BF490" s="9" t="str">
        <f t="shared" si="198"/>
        <v/>
      </c>
      <c r="BG490" s="9" t="str">
        <f t="shared" si="198"/>
        <v/>
      </c>
      <c r="BH490" s="9" t="str">
        <f t="shared" si="198"/>
        <v/>
      </c>
      <c r="BI490" s="9" t="str">
        <f t="shared" si="198"/>
        <v/>
      </c>
      <c r="BJ490" s="9" t="str">
        <f t="shared" si="198"/>
        <v/>
      </c>
      <c r="BK490" s="9" t="str">
        <f t="shared" si="198"/>
        <v/>
      </c>
      <c r="BL490" s="9" t="str">
        <f t="shared" si="198"/>
        <v/>
      </c>
      <c r="BM490" s="9" t="str">
        <f t="shared" si="198"/>
        <v/>
      </c>
      <c r="BN490" s="9" t="str">
        <f t="shared" si="198"/>
        <v/>
      </c>
      <c r="BO490" s="9" t="str">
        <f t="shared" si="199"/>
        <v/>
      </c>
      <c r="BP490" s="9" t="str">
        <f t="shared" si="199"/>
        <v/>
      </c>
      <c r="BQ490" s="9" t="str">
        <f t="shared" si="199"/>
        <v/>
      </c>
      <c r="BR490" s="9" t="str">
        <f t="shared" si="199"/>
        <v/>
      </c>
      <c r="BS490" s="9" t="str">
        <f t="shared" si="199"/>
        <v/>
      </c>
      <c r="BT490" s="9" t="str">
        <f t="shared" si="199"/>
        <v/>
      </c>
      <c r="BU490" s="9" t="str">
        <f t="shared" si="199"/>
        <v/>
      </c>
      <c r="BV490" s="9" t="str">
        <f t="shared" si="199"/>
        <v/>
      </c>
      <c r="BW490" s="9" t="str">
        <f t="shared" si="199"/>
        <v/>
      </c>
      <c r="BX490" s="9" t="str">
        <f t="shared" si="199"/>
        <v/>
      </c>
      <c r="BY490" s="9" t="str">
        <f t="shared" si="199"/>
        <v/>
      </c>
      <c r="BZ490" s="9" t="str">
        <f t="shared" si="199"/>
        <v/>
      </c>
    </row>
    <row r="491" spans="1:78" x14ac:dyDescent="0.25">
      <c r="A491" s="6">
        <v>772</v>
      </c>
      <c r="B491" s="3"/>
      <c r="C491" s="3">
        <v>1</v>
      </c>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v>1</v>
      </c>
      <c r="AH491" s="7">
        <f>SUMPRODUCT(MAX((Table1[post_position])*(Table1[topic_id]=$A491)))</f>
        <v>2</v>
      </c>
      <c r="AI491" s="7" t="str">
        <f>"http://chandoo.org/forums/topic/"&amp;VLOOKUP(A491,'All Topics Data'!$A$2:$C$1243,3,FALSE)</f>
        <v>http://chandoo.org/forums/topic/showhide-drop-down-box</v>
      </c>
      <c r="AJ491" s="7" t="str">
        <f>LEFT(VLOOKUP(A491,'All Topics Data'!$A$2:$C$1243,2,FALSE),40)&amp;REPT("…",LEN(VLOOKUP(A491,'All Topics Data'!$A$2:$C$1243,2,FALSE))&gt;40)</f>
        <v>Show/Hide Drop Down Box</v>
      </c>
      <c r="AK491" s="9">
        <f t="shared" si="201"/>
        <v>0</v>
      </c>
      <c r="AL491" s="9">
        <f t="shared" si="200"/>
        <v>1</v>
      </c>
      <c r="AM491" s="9" t="str">
        <f t="shared" si="200"/>
        <v/>
      </c>
      <c r="AN491" s="9" t="str">
        <f t="shared" si="200"/>
        <v/>
      </c>
      <c r="AO491" s="9" t="str">
        <f t="shared" si="200"/>
        <v/>
      </c>
      <c r="AP491" s="9" t="str">
        <f t="shared" si="200"/>
        <v/>
      </c>
      <c r="AQ491" s="9" t="str">
        <f t="shared" si="200"/>
        <v/>
      </c>
      <c r="AR491" s="9" t="str">
        <f t="shared" si="200"/>
        <v/>
      </c>
      <c r="AS491" s="9" t="str">
        <f t="shared" si="200"/>
        <v/>
      </c>
      <c r="AT491" s="9" t="str">
        <f t="shared" si="200"/>
        <v/>
      </c>
      <c r="AU491" s="9" t="str">
        <f t="shared" si="197"/>
        <v/>
      </c>
      <c r="AV491" s="9" t="str">
        <f t="shared" si="197"/>
        <v/>
      </c>
      <c r="AW491" s="9" t="str">
        <f t="shared" si="197"/>
        <v/>
      </c>
      <c r="AX491" s="9" t="str">
        <f t="shared" si="197"/>
        <v/>
      </c>
      <c r="AY491" s="9" t="str">
        <f t="shared" si="197"/>
        <v/>
      </c>
      <c r="AZ491" s="9" t="str">
        <f t="shared" si="197"/>
        <v/>
      </c>
      <c r="BA491" s="9" t="str">
        <f t="shared" si="197"/>
        <v/>
      </c>
      <c r="BB491" s="9" t="str">
        <f t="shared" si="197"/>
        <v/>
      </c>
      <c r="BC491" s="9" t="str">
        <f t="shared" si="197"/>
        <v/>
      </c>
      <c r="BD491" s="9" t="str">
        <f t="shared" si="197"/>
        <v/>
      </c>
      <c r="BE491" s="9" t="str">
        <f t="shared" si="198"/>
        <v/>
      </c>
      <c r="BF491" s="9" t="str">
        <f t="shared" si="198"/>
        <v/>
      </c>
      <c r="BG491" s="9" t="str">
        <f t="shared" si="198"/>
        <v/>
      </c>
      <c r="BH491" s="9" t="str">
        <f t="shared" si="198"/>
        <v/>
      </c>
      <c r="BI491" s="9" t="str">
        <f t="shared" si="198"/>
        <v/>
      </c>
      <c r="BJ491" s="9" t="str">
        <f t="shared" si="198"/>
        <v/>
      </c>
      <c r="BK491" s="9" t="str">
        <f t="shared" si="198"/>
        <v/>
      </c>
      <c r="BL491" s="9" t="str">
        <f t="shared" si="198"/>
        <v/>
      </c>
      <c r="BM491" s="9" t="str">
        <f t="shared" si="198"/>
        <v/>
      </c>
      <c r="BN491" s="9" t="str">
        <f t="shared" si="198"/>
        <v/>
      </c>
      <c r="BO491" s="9" t="str">
        <f t="shared" si="199"/>
        <v/>
      </c>
      <c r="BP491" s="9" t="str">
        <f t="shared" si="199"/>
        <v/>
      </c>
      <c r="BQ491" s="9" t="str">
        <f t="shared" si="199"/>
        <v/>
      </c>
      <c r="BR491" s="9" t="str">
        <f t="shared" si="199"/>
        <v/>
      </c>
      <c r="BS491" s="9" t="str">
        <f t="shared" si="199"/>
        <v/>
      </c>
      <c r="BT491" s="9" t="str">
        <f t="shared" si="199"/>
        <v/>
      </c>
      <c r="BU491" s="9" t="str">
        <f t="shared" si="199"/>
        <v/>
      </c>
      <c r="BV491" s="9" t="str">
        <f t="shared" si="199"/>
        <v/>
      </c>
      <c r="BW491" s="9" t="str">
        <f t="shared" si="199"/>
        <v/>
      </c>
      <c r="BX491" s="9" t="str">
        <f t="shared" si="199"/>
        <v/>
      </c>
      <c r="BY491" s="9" t="str">
        <f t="shared" si="199"/>
        <v/>
      </c>
      <c r="BZ491" s="9" t="str">
        <f t="shared" si="199"/>
        <v/>
      </c>
    </row>
    <row r="492" spans="1:78" x14ac:dyDescent="0.25">
      <c r="A492" s="6">
        <v>773</v>
      </c>
      <c r="B492" s="3"/>
      <c r="C492" s="3">
        <v>1</v>
      </c>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v>1</v>
      </c>
      <c r="AH492" s="7">
        <f>SUMPRODUCT(MAX((Table1[post_position])*(Table1[topic_id]=$A492)))</f>
        <v>4</v>
      </c>
      <c r="AI492" s="7" t="str">
        <f>"http://chandoo.org/forums/topic/"&amp;VLOOKUP(A492,'All Topics Data'!$A$2:$C$1243,3,FALSE)</f>
        <v>http://chandoo.org/forums/topic/formula-for-adding-or-tag-to-a-url</v>
      </c>
      <c r="AJ492" s="7" t="str">
        <f>LEFT(VLOOKUP(A492,'All Topics Data'!$A$2:$C$1243,2,FALSE),40)&amp;REPT("…",LEN(VLOOKUP(A492,'All Topics Data'!$A$2:$C$1243,2,FALSE))&gt;40)</f>
        <v>Formula for adding (embed) &amp;amp;/or (a) …</v>
      </c>
      <c r="AK492" s="9">
        <f t="shared" si="201"/>
        <v>0</v>
      </c>
      <c r="AL492" s="9">
        <f t="shared" si="200"/>
        <v>1</v>
      </c>
      <c r="AM492" s="9">
        <f t="shared" si="200"/>
        <v>0</v>
      </c>
      <c r="AN492" s="9">
        <f t="shared" si="200"/>
        <v>0</v>
      </c>
      <c r="AO492" s="9" t="str">
        <f t="shared" si="200"/>
        <v/>
      </c>
      <c r="AP492" s="9" t="str">
        <f t="shared" si="200"/>
        <v/>
      </c>
      <c r="AQ492" s="9" t="str">
        <f t="shared" si="200"/>
        <v/>
      </c>
      <c r="AR492" s="9" t="str">
        <f t="shared" si="200"/>
        <v/>
      </c>
      <c r="AS492" s="9" t="str">
        <f t="shared" si="200"/>
        <v/>
      </c>
      <c r="AT492" s="9" t="str">
        <f t="shared" si="200"/>
        <v/>
      </c>
      <c r="AU492" s="9" t="str">
        <f t="shared" ref="AU492:BD501" si="202">IF(AU$4&lt;=$AH492,IFERROR(GETPIVOTDATA("Hui Reply?",$A$4,"topic_id",$A492,"post_position",AU$4),0),"")</f>
        <v/>
      </c>
      <c r="AV492" s="9" t="str">
        <f t="shared" si="202"/>
        <v/>
      </c>
      <c r="AW492" s="9" t="str">
        <f t="shared" si="202"/>
        <v/>
      </c>
      <c r="AX492" s="9" t="str">
        <f t="shared" si="202"/>
        <v/>
      </c>
      <c r="AY492" s="9" t="str">
        <f t="shared" si="202"/>
        <v/>
      </c>
      <c r="AZ492" s="9" t="str">
        <f t="shared" si="202"/>
        <v/>
      </c>
      <c r="BA492" s="9" t="str">
        <f t="shared" si="202"/>
        <v/>
      </c>
      <c r="BB492" s="9" t="str">
        <f t="shared" si="202"/>
        <v/>
      </c>
      <c r="BC492" s="9" t="str">
        <f t="shared" si="202"/>
        <v/>
      </c>
      <c r="BD492" s="9" t="str">
        <f t="shared" si="202"/>
        <v/>
      </c>
      <c r="BE492" s="9" t="str">
        <f t="shared" ref="BE492:BN501" si="203">IF(BE$4&lt;=$AH492,IFERROR(GETPIVOTDATA("Hui Reply?",$A$4,"topic_id",$A492,"post_position",BE$4),0),"")</f>
        <v/>
      </c>
      <c r="BF492" s="9" t="str">
        <f t="shared" si="203"/>
        <v/>
      </c>
      <c r="BG492" s="9" t="str">
        <f t="shared" si="203"/>
        <v/>
      </c>
      <c r="BH492" s="9" t="str">
        <f t="shared" si="203"/>
        <v/>
      </c>
      <c r="BI492" s="9" t="str">
        <f t="shared" si="203"/>
        <v/>
      </c>
      <c r="BJ492" s="9" t="str">
        <f t="shared" si="203"/>
        <v/>
      </c>
      <c r="BK492" s="9" t="str">
        <f t="shared" si="203"/>
        <v/>
      </c>
      <c r="BL492" s="9" t="str">
        <f t="shared" si="203"/>
        <v/>
      </c>
      <c r="BM492" s="9" t="str">
        <f t="shared" si="203"/>
        <v/>
      </c>
      <c r="BN492" s="9" t="str">
        <f t="shared" si="203"/>
        <v/>
      </c>
      <c r="BO492" s="9" t="str">
        <f t="shared" ref="BO492:BZ501" si="204">IF(BO$4&lt;=$AH492,IFERROR(GETPIVOTDATA("Hui Reply?",$A$4,"topic_id",$A492,"post_position",BO$4),0),"")</f>
        <v/>
      </c>
      <c r="BP492" s="9" t="str">
        <f t="shared" si="204"/>
        <v/>
      </c>
      <c r="BQ492" s="9" t="str">
        <f t="shared" si="204"/>
        <v/>
      </c>
      <c r="BR492" s="9" t="str">
        <f t="shared" si="204"/>
        <v/>
      </c>
      <c r="BS492" s="9" t="str">
        <f t="shared" si="204"/>
        <v/>
      </c>
      <c r="BT492" s="9" t="str">
        <f t="shared" si="204"/>
        <v/>
      </c>
      <c r="BU492" s="9" t="str">
        <f t="shared" si="204"/>
        <v/>
      </c>
      <c r="BV492" s="9" t="str">
        <f t="shared" si="204"/>
        <v/>
      </c>
      <c r="BW492" s="9" t="str">
        <f t="shared" si="204"/>
        <v/>
      </c>
      <c r="BX492" s="9" t="str">
        <f t="shared" si="204"/>
        <v/>
      </c>
      <c r="BY492" s="9" t="str">
        <f t="shared" si="204"/>
        <v/>
      </c>
      <c r="BZ492" s="9" t="str">
        <f t="shared" si="204"/>
        <v/>
      </c>
    </row>
    <row r="493" spans="1:78" x14ac:dyDescent="0.25">
      <c r="A493" s="6">
        <v>774</v>
      </c>
      <c r="B493" s="3"/>
      <c r="C493" s="3">
        <v>1</v>
      </c>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v>1</v>
      </c>
      <c r="AH493" s="7">
        <f>SUMPRODUCT(MAX((Table1[post_position])*(Table1[topic_id]=$A493)))</f>
        <v>2</v>
      </c>
      <c r="AI493" s="7" t="str">
        <f>"http://chandoo.org/forums/topic/"&amp;VLOOKUP(A493,'All Topics Data'!$A$2:$C$1243,3,FALSE)</f>
        <v>http://chandoo.org/forums/topic/can-any-body-tell-me-how-could-i-stop-scroller-till-certain-level</v>
      </c>
      <c r="AJ493" s="7" t="str">
        <f>LEFT(VLOOKUP(A493,'All Topics Data'!$A$2:$C$1243,2,FALSE),40)&amp;REPT("…",LEN(VLOOKUP(A493,'All Topics Data'!$A$2:$C$1243,2,FALSE))&gt;40)</f>
        <v>can any body tell me how could i stop sc…</v>
      </c>
      <c r="AK493" s="9">
        <f t="shared" si="201"/>
        <v>0</v>
      </c>
      <c r="AL493" s="9">
        <f t="shared" ref="AL493:AT502" si="205">IF(AL$4&lt;=$AH493,IFERROR(GETPIVOTDATA("Hui Reply?",$A$4,"topic_id",$A493,"post_position",AL$4),0),"")</f>
        <v>1</v>
      </c>
      <c r="AM493" s="9" t="str">
        <f t="shared" si="205"/>
        <v/>
      </c>
      <c r="AN493" s="9" t="str">
        <f t="shared" si="205"/>
        <v/>
      </c>
      <c r="AO493" s="9" t="str">
        <f t="shared" si="205"/>
        <v/>
      </c>
      <c r="AP493" s="9" t="str">
        <f t="shared" si="205"/>
        <v/>
      </c>
      <c r="AQ493" s="9" t="str">
        <f t="shared" si="205"/>
        <v/>
      </c>
      <c r="AR493" s="9" t="str">
        <f t="shared" si="205"/>
        <v/>
      </c>
      <c r="AS493" s="9" t="str">
        <f t="shared" si="205"/>
        <v/>
      </c>
      <c r="AT493" s="9" t="str">
        <f t="shared" si="205"/>
        <v/>
      </c>
      <c r="AU493" s="9" t="str">
        <f t="shared" si="202"/>
        <v/>
      </c>
      <c r="AV493" s="9" t="str">
        <f t="shared" si="202"/>
        <v/>
      </c>
      <c r="AW493" s="9" t="str">
        <f t="shared" si="202"/>
        <v/>
      </c>
      <c r="AX493" s="9" t="str">
        <f t="shared" si="202"/>
        <v/>
      </c>
      <c r="AY493" s="9" t="str">
        <f t="shared" si="202"/>
        <v/>
      </c>
      <c r="AZ493" s="9" t="str">
        <f t="shared" si="202"/>
        <v/>
      </c>
      <c r="BA493" s="9" t="str">
        <f t="shared" si="202"/>
        <v/>
      </c>
      <c r="BB493" s="9" t="str">
        <f t="shared" si="202"/>
        <v/>
      </c>
      <c r="BC493" s="9" t="str">
        <f t="shared" si="202"/>
        <v/>
      </c>
      <c r="BD493" s="9" t="str">
        <f t="shared" si="202"/>
        <v/>
      </c>
      <c r="BE493" s="9" t="str">
        <f t="shared" si="203"/>
        <v/>
      </c>
      <c r="BF493" s="9" t="str">
        <f t="shared" si="203"/>
        <v/>
      </c>
      <c r="BG493" s="9" t="str">
        <f t="shared" si="203"/>
        <v/>
      </c>
      <c r="BH493" s="9" t="str">
        <f t="shared" si="203"/>
        <v/>
      </c>
      <c r="BI493" s="9" t="str">
        <f t="shared" si="203"/>
        <v/>
      </c>
      <c r="BJ493" s="9" t="str">
        <f t="shared" si="203"/>
        <v/>
      </c>
      <c r="BK493" s="9" t="str">
        <f t="shared" si="203"/>
        <v/>
      </c>
      <c r="BL493" s="9" t="str">
        <f t="shared" si="203"/>
        <v/>
      </c>
      <c r="BM493" s="9" t="str">
        <f t="shared" si="203"/>
        <v/>
      </c>
      <c r="BN493" s="9" t="str">
        <f t="shared" si="203"/>
        <v/>
      </c>
      <c r="BO493" s="9" t="str">
        <f t="shared" si="204"/>
        <v/>
      </c>
      <c r="BP493" s="9" t="str">
        <f t="shared" si="204"/>
        <v/>
      </c>
      <c r="BQ493" s="9" t="str">
        <f t="shared" si="204"/>
        <v/>
      </c>
      <c r="BR493" s="9" t="str">
        <f t="shared" si="204"/>
        <v/>
      </c>
      <c r="BS493" s="9" t="str">
        <f t="shared" si="204"/>
        <v/>
      </c>
      <c r="BT493" s="9" t="str">
        <f t="shared" si="204"/>
        <v/>
      </c>
      <c r="BU493" s="9" t="str">
        <f t="shared" si="204"/>
        <v/>
      </c>
      <c r="BV493" s="9" t="str">
        <f t="shared" si="204"/>
        <v/>
      </c>
      <c r="BW493" s="9" t="str">
        <f t="shared" si="204"/>
        <v/>
      </c>
      <c r="BX493" s="9" t="str">
        <f t="shared" si="204"/>
        <v/>
      </c>
      <c r="BY493" s="9" t="str">
        <f t="shared" si="204"/>
        <v/>
      </c>
      <c r="BZ493" s="9" t="str">
        <f t="shared" si="204"/>
        <v/>
      </c>
    </row>
    <row r="494" spans="1:78" x14ac:dyDescent="0.25">
      <c r="A494" s="6">
        <v>777</v>
      </c>
      <c r="B494" s="3"/>
      <c r="C494" s="3">
        <v>1</v>
      </c>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v>1</v>
      </c>
      <c r="AH494" s="7">
        <f>SUMPRODUCT(MAX((Table1[post_position])*(Table1[topic_id]=$A494)))</f>
        <v>2</v>
      </c>
      <c r="AI494" s="7" t="str">
        <f>"http://chandoo.org/forums/topic/"&amp;VLOOKUP(A494,'All Topics Data'!$A$2:$C$1243,3,FALSE)</f>
        <v>http://chandoo.org/forums/topic/finding-the-frequency-of-a-day-between-two-dates</v>
      </c>
      <c r="AJ494" s="7" t="str">
        <f>LEFT(VLOOKUP(A494,'All Topics Data'!$A$2:$C$1243,2,FALSE),40)&amp;REPT("…",LEN(VLOOKUP(A494,'All Topics Data'!$A$2:$C$1243,2,FALSE))&gt;40)</f>
        <v>Finding the frequency of a day between t…</v>
      </c>
      <c r="AK494" s="9">
        <f t="shared" si="201"/>
        <v>0</v>
      </c>
      <c r="AL494" s="9">
        <f t="shared" si="205"/>
        <v>1</v>
      </c>
      <c r="AM494" s="9" t="str">
        <f t="shared" si="205"/>
        <v/>
      </c>
      <c r="AN494" s="9" t="str">
        <f t="shared" si="205"/>
        <v/>
      </c>
      <c r="AO494" s="9" t="str">
        <f t="shared" si="205"/>
        <v/>
      </c>
      <c r="AP494" s="9" t="str">
        <f t="shared" si="205"/>
        <v/>
      </c>
      <c r="AQ494" s="9" t="str">
        <f t="shared" si="205"/>
        <v/>
      </c>
      <c r="AR494" s="9" t="str">
        <f t="shared" si="205"/>
        <v/>
      </c>
      <c r="AS494" s="9" t="str">
        <f t="shared" si="205"/>
        <v/>
      </c>
      <c r="AT494" s="9" t="str">
        <f t="shared" si="205"/>
        <v/>
      </c>
      <c r="AU494" s="9" t="str">
        <f t="shared" si="202"/>
        <v/>
      </c>
      <c r="AV494" s="9" t="str">
        <f t="shared" si="202"/>
        <v/>
      </c>
      <c r="AW494" s="9" t="str">
        <f t="shared" si="202"/>
        <v/>
      </c>
      <c r="AX494" s="9" t="str">
        <f t="shared" si="202"/>
        <v/>
      </c>
      <c r="AY494" s="9" t="str">
        <f t="shared" si="202"/>
        <v/>
      </c>
      <c r="AZ494" s="9" t="str">
        <f t="shared" si="202"/>
        <v/>
      </c>
      <c r="BA494" s="9" t="str">
        <f t="shared" si="202"/>
        <v/>
      </c>
      <c r="BB494" s="9" t="str">
        <f t="shared" si="202"/>
        <v/>
      </c>
      <c r="BC494" s="9" t="str">
        <f t="shared" si="202"/>
        <v/>
      </c>
      <c r="BD494" s="9" t="str">
        <f t="shared" si="202"/>
        <v/>
      </c>
      <c r="BE494" s="9" t="str">
        <f t="shared" si="203"/>
        <v/>
      </c>
      <c r="BF494" s="9" t="str">
        <f t="shared" si="203"/>
        <v/>
      </c>
      <c r="BG494" s="9" t="str">
        <f t="shared" si="203"/>
        <v/>
      </c>
      <c r="BH494" s="9" t="str">
        <f t="shared" si="203"/>
        <v/>
      </c>
      <c r="BI494" s="9" t="str">
        <f t="shared" si="203"/>
        <v/>
      </c>
      <c r="BJ494" s="9" t="str">
        <f t="shared" si="203"/>
        <v/>
      </c>
      <c r="BK494" s="9" t="str">
        <f t="shared" si="203"/>
        <v/>
      </c>
      <c r="BL494" s="9" t="str">
        <f t="shared" si="203"/>
        <v/>
      </c>
      <c r="BM494" s="9" t="str">
        <f t="shared" si="203"/>
        <v/>
      </c>
      <c r="BN494" s="9" t="str">
        <f t="shared" si="203"/>
        <v/>
      </c>
      <c r="BO494" s="9" t="str">
        <f t="shared" si="204"/>
        <v/>
      </c>
      <c r="BP494" s="9" t="str">
        <f t="shared" si="204"/>
        <v/>
      </c>
      <c r="BQ494" s="9" t="str">
        <f t="shared" si="204"/>
        <v/>
      </c>
      <c r="BR494" s="9" t="str">
        <f t="shared" si="204"/>
        <v/>
      </c>
      <c r="BS494" s="9" t="str">
        <f t="shared" si="204"/>
        <v/>
      </c>
      <c r="BT494" s="9" t="str">
        <f t="shared" si="204"/>
        <v/>
      </c>
      <c r="BU494" s="9" t="str">
        <f t="shared" si="204"/>
        <v/>
      </c>
      <c r="BV494" s="9" t="str">
        <f t="shared" si="204"/>
        <v/>
      </c>
      <c r="BW494" s="9" t="str">
        <f t="shared" si="204"/>
        <v/>
      </c>
      <c r="BX494" s="9" t="str">
        <f t="shared" si="204"/>
        <v/>
      </c>
      <c r="BY494" s="9" t="str">
        <f t="shared" si="204"/>
        <v/>
      </c>
      <c r="BZ494" s="9" t="str">
        <f t="shared" si="204"/>
        <v/>
      </c>
    </row>
    <row r="495" spans="1:78" x14ac:dyDescent="0.25">
      <c r="A495" s="6">
        <v>778</v>
      </c>
      <c r="B495" s="3"/>
      <c r="C495" s="3">
        <v>1</v>
      </c>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v>1</v>
      </c>
      <c r="AH495" s="7">
        <f>SUMPRODUCT(MAX((Table1[post_position])*(Table1[topic_id]=$A495)))</f>
        <v>3</v>
      </c>
      <c r="AI495" s="7" t="str">
        <f>"http://chandoo.org/forums/topic/"&amp;VLOOKUP(A495,'All Topics Data'!$A$2:$C$1243,3,FALSE)</f>
        <v>http://chandoo.org/forums/topic/getting-values-from-combo-box</v>
      </c>
      <c r="AJ495" s="7" t="str">
        <f>LEFT(VLOOKUP(A495,'All Topics Data'!$A$2:$C$1243,2,FALSE),40)&amp;REPT("…",LEN(VLOOKUP(A495,'All Topics Data'!$A$2:$C$1243,2,FALSE))&gt;40)</f>
        <v>getting values from combo box</v>
      </c>
      <c r="AK495" s="9">
        <f t="shared" si="201"/>
        <v>0</v>
      </c>
      <c r="AL495" s="9">
        <f t="shared" si="205"/>
        <v>1</v>
      </c>
      <c r="AM495" s="9">
        <f t="shared" si="205"/>
        <v>0</v>
      </c>
      <c r="AN495" s="9" t="str">
        <f t="shared" si="205"/>
        <v/>
      </c>
      <c r="AO495" s="9" t="str">
        <f t="shared" si="205"/>
        <v/>
      </c>
      <c r="AP495" s="9" t="str">
        <f t="shared" si="205"/>
        <v/>
      </c>
      <c r="AQ495" s="9" t="str">
        <f t="shared" si="205"/>
        <v/>
      </c>
      <c r="AR495" s="9" t="str">
        <f t="shared" si="205"/>
        <v/>
      </c>
      <c r="AS495" s="9" t="str">
        <f t="shared" si="205"/>
        <v/>
      </c>
      <c r="AT495" s="9" t="str">
        <f t="shared" si="205"/>
        <v/>
      </c>
      <c r="AU495" s="9" t="str">
        <f t="shared" si="202"/>
        <v/>
      </c>
      <c r="AV495" s="9" t="str">
        <f t="shared" si="202"/>
        <v/>
      </c>
      <c r="AW495" s="9" t="str">
        <f t="shared" si="202"/>
        <v/>
      </c>
      <c r="AX495" s="9" t="str">
        <f t="shared" si="202"/>
        <v/>
      </c>
      <c r="AY495" s="9" t="str">
        <f t="shared" si="202"/>
        <v/>
      </c>
      <c r="AZ495" s="9" t="str">
        <f t="shared" si="202"/>
        <v/>
      </c>
      <c r="BA495" s="9" t="str">
        <f t="shared" si="202"/>
        <v/>
      </c>
      <c r="BB495" s="9" t="str">
        <f t="shared" si="202"/>
        <v/>
      </c>
      <c r="BC495" s="9" t="str">
        <f t="shared" si="202"/>
        <v/>
      </c>
      <c r="BD495" s="9" t="str">
        <f t="shared" si="202"/>
        <v/>
      </c>
      <c r="BE495" s="9" t="str">
        <f t="shared" si="203"/>
        <v/>
      </c>
      <c r="BF495" s="9" t="str">
        <f t="shared" si="203"/>
        <v/>
      </c>
      <c r="BG495" s="9" t="str">
        <f t="shared" si="203"/>
        <v/>
      </c>
      <c r="BH495" s="9" t="str">
        <f t="shared" si="203"/>
        <v/>
      </c>
      <c r="BI495" s="9" t="str">
        <f t="shared" si="203"/>
        <v/>
      </c>
      <c r="BJ495" s="9" t="str">
        <f t="shared" si="203"/>
        <v/>
      </c>
      <c r="BK495" s="9" t="str">
        <f t="shared" si="203"/>
        <v/>
      </c>
      <c r="BL495" s="9" t="str">
        <f t="shared" si="203"/>
        <v/>
      </c>
      <c r="BM495" s="9" t="str">
        <f t="shared" si="203"/>
        <v/>
      </c>
      <c r="BN495" s="9" t="str">
        <f t="shared" si="203"/>
        <v/>
      </c>
      <c r="BO495" s="9" t="str">
        <f t="shared" si="204"/>
        <v/>
      </c>
      <c r="BP495" s="9" t="str">
        <f t="shared" si="204"/>
        <v/>
      </c>
      <c r="BQ495" s="9" t="str">
        <f t="shared" si="204"/>
        <v/>
      </c>
      <c r="BR495" s="9" t="str">
        <f t="shared" si="204"/>
        <v/>
      </c>
      <c r="BS495" s="9" t="str">
        <f t="shared" si="204"/>
        <v/>
      </c>
      <c r="BT495" s="9" t="str">
        <f t="shared" si="204"/>
        <v/>
      </c>
      <c r="BU495" s="9" t="str">
        <f t="shared" si="204"/>
        <v/>
      </c>
      <c r="BV495" s="9" t="str">
        <f t="shared" si="204"/>
        <v/>
      </c>
      <c r="BW495" s="9" t="str">
        <f t="shared" si="204"/>
        <v/>
      </c>
      <c r="BX495" s="9" t="str">
        <f t="shared" si="204"/>
        <v/>
      </c>
      <c r="BY495" s="9" t="str">
        <f t="shared" si="204"/>
        <v/>
      </c>
      <c r="BZ495" s="9" t="str">
        <f t="shared" si="204"/>
        <v/>
      </c>
    </row>
    <row r="496" spans="1:78" x14ac:dyDescent="0.25">
      <c r="A496" s="6">
        <v>779</v>
      </c>
      <c r="B496" s="3"/>
      <c r="C496" s="3">
        <v>1</v>
      </c>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v>1</v>
      </c>
      <c r="AH496" s="7">
        <f>SUMPRODUCT(MAX((Table1[post_position])*(Table1[topic_id]=$A496)))</f>
        <v>2</v>
      </c>
      <c r="AI496" s="7" t="str">
        <f>"http://chandoo.org/forums/topic/"&amp;VLOOKUP(A496,'All Topics Data'!$A$2:$C$1243,3,FALSE)</f>
        <v>http://chandoo.org/forums/topic/charts-and-drop-down-boxes</v>
      </c>
      <c r="AJ496" s="7" t="str">
        <f>LEFT(VLOOKUP(A496,'All Topics Data'!$A$2:$C$1243,2,FALSE),40)&amp;REPT("…",LEN(VLOOKUP(A496,'All Topics Data'!$A$2:$C$1243,2,FALSE))&gt;40)</f>
        <v>Charts and Drop Down Boxes</v>
      </c>
      <c r="AK496" s="9">
        <f t="shared" si="201"/>
        <v>0</v>
      </c>
      <c r="AL496" s="9">
        <f t="shared" si="205"/>
        <v>1</v>
      </c>
      <c r="AM496" s="9" t="str">
        <f t="shared" si="205"/>
        <v/>
      </c>
      <c r="AN496" s="9" t="str">
        <f t="shared" si="205"/>
        <v/>
      </c>
      <c r="AO496" s="9" t="str">
        <f t="shared" si="205"/>
        <v/>
      </c>
      <c r="AP496" s="9" t="str">
        <f t="shared" si="205"/>
        <v/>
      </c>
      <c r="AQ496" s="9" t="str">
        <f t="shared" si="205"/>
        <v/>
      </c>
      <c r="AR496" s="9" t="str">
        <f t="shared" si="205"/>
        <v/>
      </c>
      <c r="AS496" s="9" t="str">
        <f t="shared" si="205"/>
        <v/>
      </c>
      <c r="AT496" s="9" t="str">
        <f t="shared" si="205"/>
        <v/>
      </c>
      <c r="AU496" s="9" t="str">
        <f t="shared" si="202"/>
        <v/>
      </c>
      <c r="AV496" s="9" t="str">
        <f t="shared" si="202"/>
        <v/>
      </c>
      <c r="AW496" s="9" t="str">
        <f t="shared" si="202"/>
        <v/>
      </c>
      <c r="AX496" s="9" t="str">
        <f t="shared" si="202"/>
        <v/>
      </c>
      <c r="AY496" s="9" t="str">
        <f t="shared" si="202"/>
        <v/>
      </c>
      <c r="AZ496" s="9" t="str">
        <f t="shared" si="202"/>
        <v/>
      </c>
      <c r="BA496" s="9" t="str">
        <f t="shared" si="202"/>
        <v/>
      </c>
      <c r="BB496" s="9" t="str">
        <f t="shared" si="202"/>
        <v/>
      </c>
      <c r="BC496" s="9" t="str">
        <f t="shared" si="202"/>
        <v/>
      </c>
      <c r="BD496" s="9" t="str">
        <f t="shared" si="202"/>
        <v/>
      </c>
      <c r="BE496" s="9" t="str">
        <f t="shared" si="203"/>
        <v/>
      </c>
      <c r="BF496" s="9" t="str">
        <f t="shared" si="203"/>
        <v/>
      </c>
      <c r="BG496" s="9" t="str">
        <f t="shared" si="203"/>
        <v/>
      </c>
      <c r="BH496" s="9" t="str">
        <f t="shared" si="203"/>
        <v/>
      </c>
      <c r="BI496" s="9" t="str">
        <f t="shared" si="203"/>
        <v/>
      </c>
      <c r="BJ496" s="9" t="str">
        <f t="shared" si="203"/>
        <v/>
      </c>
      <c r="BK496" s="9" t="str">
        <f t="shared" si="203"/>
        <v/>
      </c>
      <c r="BL496" s="9" t="str">
        <f t="shared" si="203"/>
        <v/>
      </c>
      <c r="BM496" s="9" t="str">
        <f t="shared" si="203"/>
        <v/>
      </c>
      <c r="BN496" s="9" t="str">
        <f t="shared" si="203"/>
        <v/>
      </c>
      <c r="BO496" s="9" t="str">
        <f t="shared" si="204"/>
        <v/>
      </c>
      <c r="BP496" s="9" t="str">
        <f t="shared" si="204"/>
        <v/>
      </c>
      <c r="BQ496" s="9" t="str">
        <f t="shared" si="204"/>
        <v/>
      </c>
      <c r="BR496" s="9" t="str">
        <f t="shared" si="204"/>
        <v/>
      </c>
      <c r="BS496" s="9" t="str">
        <f t="shared" si="204"/>
        <v/>
      </c>
      <c r="BT496" s="9" t="str">
        <f t="shared" si="204"/>
        <v/>
      </c>
      <c r="BU496" s="9" t="str">
        <f t="shared" si="204"/>
        <v/>
      </c>
      <c r="BV496" s="9" t="str">
        <f t="shared" si="204"/>
        <v/>
      </c>
      <c r="BW496" s="9" t="str">
        <f t="shared" si="204"/>
        <v/>
      </c>
      <c r="BX496" s="9" t="str">
        <f t="shared" si="204"/>
        <v/>
      </c>
      <c r="BY496" s="9" t="str">
        <f t="shared" si="204"/>
        <v/>
      </c>
      <c r="BZ496" s="9" t="str">
        <f t="shared" si="204"/>
        <v/>
      </c>
    </row>
    <row r="497" spans="1:78" x14ac:dyDescent="0.25">
      <c r="A497" s="6">
        <v>780</v>
      </c>
      <c r="B497" s="3"/>
      <c r="C497" s="3">
        <v>1</v>
      </c>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v>1</v>
      </c>
      <c r="AH497" s="7">
        <f>SUMPRODUCT(MAX((Table1[post_position])*(Table1[topic_id]=$A497)))</f>
        <v>2</v>
      </c>
      <c r="AI497" s="7" t="str">
        <f>"http://chandoo.org/forums/topic/"&amp;VLOOKUP(A497,'All Topics Data'!$A$2:$C$1243,3,FALSE)</f>
        <v>http://chandoo.org/forums/topic/understand-an-excel-model</v>
      </c>
      <c r="AJ497" s="7" t="str">
        <f>LEFT(VLOOKUP(A497,'All Topics Data'!$A$2:$C$1243,2,FALSE),40)&amp;REPT("…",LEN(VLOOKUP(A497,'All Topics Data'!$A$2:$C$1243,2,FALSE))&gt;40)</f>
        <v>Understand an Excel model</v>
      </c>
      <c r="AK497" s="9">
        <f t="shared" si="201"/>
        <v>0</v>
      </c>
      <c r="AL497" s="9">
        <f t="shared" si="205"/>
        <v>1</v>
      </c>
      <c r="AM497" s="9" t="str">
        <f t="shared" si="205"/>
        <v/>
      </c>
      <c r="AN497" s="9" t="str">
        <f t="shared" si="205"/>
        <v/>
      </c>
      <c r="AO497" s="9" t="str">
        <f t="shared" si="205"/>
        <v/>
      </c>
      <c r="AP497" s="9" t="str">
        <f t="shared" si="205"/>
        <v/>
      </c>
      <c r="AQ497" s="9" t="str">
        <f t="shared" si="205"/>
        <v/>
      </c>
      <c r="AR497" s="9" t="str">
        <f t="shared" si="205"/>
        <v/>
      </c>
      <c r="AS497" s="9" t="str">
        <f t="shared" si="205"/>
        <v/>
      </c>
      <c r="AT497" s="9" t="str">
        <f t="shared" si="205"/>
        <v/>
      </c>
      <c r="AU497" s="9" t="str">
        <f t="shared" si="202"/>
        <v/>
      </c>
      <c r="AV497" s="9" t="str">
        <f t="shared" si="202"/>
        <v/>
      </c>
      <c r="AW497" s="9" t="str">
        <f t="shared" si="202"/>
        <v/>
      </c>
      <c r="AX497" s="9" t="str">
        <f t="shared" si="202"/>
        <v/>
      </c>
      <c r="AY497" s="9" t="str">
        <f t="shared" si="202"/>
        <v/>
      </c>
      <c r="AZ497" s="9" t="str">
        <f t="shared" si="202"/>
        <v/>
      </c>
      <c r="BA497" s="9" t="str">
        <f t="shared" si="202"/>
        <v/>
      </c>
      <c r="BB497" s="9" t="str">
        <f t="shared" si="202"/>
        <v/>
      </c>
      <c r="BC497" s="9" t="str">
        <f t="shared" si="202"/>
        <v/>
      </c>
      <c r="BD497" s="9" t="str">
        <f t="shared" si="202"/>
        <v/>
      </c>
      <c r="BE497" s="9" t="str">
        <f t="shared" si="203"/>
        <v/>
      </c>
      <c r="BF497" s="9" t="str">
        <f t="shared" si="203"/>
        <v/>
      </c>
      <c r="BG497" s="9" t="str">
        <f t="shared" si="203"/>
        <v/>
      </c>
      <c r="BH497" s="9" t="str">
        <f t="shared" si="203"/>
        <v/>
      </c>
      <c r="BI497" s="9" t="str">
        <f t="shared" si="203"/>
        <v/>
      </c>
      <c r="BJ497" s="9" t="str">
        <f t="shared" si="203"/>
        <v/>
      </c>
      <c r="BK497" s="9" t="str">
        <f t="shared" si="203"/>
        <v/>
      </c>
      <c r="BL497" s="9" t="str">
        <f t="shared" si="203"/>
        <v/>
      </c>
      <c r="BM497" s="9" t="str">
        <f t="shared" si="203"/>
        <v/>
      </c>
      <c r="BN497" s="9" t="str">
        <f t="shared" si="203"/>
        <v/>
      </c>
      <c r="BO497" s="9" t="str">
        <f t="shared" si="204"/>
        <v/>
      </c>
      <c r="BP497" s="9" t="str">
        <f t="shared" si="204"/>
        <v/>
      </c>
      <c r="BQ497" s="9" t="str">
        <f t="shared" si="204"/>
        <v/>
      </c>
      <c r="BR497" s="9" t="str">
        <f t="shared" si="204"/>
        <v/>
      </c>
      <c r="BS497" s="9" t="str">
        <f t="shared" si="204"/>
        <v/>
      </c>
      <c r="BT497" s="9" t="str">
        <f t="shared" si="204"/>
        <v/>
      </c>
      <c r="BU497" s="9" t="str">
        <f t="shared" si="204"/>
        <v/>
      </c>
      <c r="BV497" s="9" t="str">
        <f t="shared" si="204"/>
        <v/>
      </c>
      <c r="BW497" s="9" t="str">
        <f t="shared" si="204"/>
        <v/>
      </c>
      <c r="BX497" s="9" t="str">
        <f t="shared" si="204"/>
        <v/>
      </c>
      <c r="BY497" s="9" t="str">
        <f t="shared" si="204"/>
        <v/>
      </c>
      <c r="BZ497" s="9" t="str">
        <f t="shared" si="204"/>
        <v/>
      </c>
    </row>
    <row r="498" spans="1:78" x14ac:dyDescent="0.25">
      <c r="A498" s="6">
        <v>781</v>
      </c>
      <c r="B498" s="3"/>
      <c r="C498" s="3">
        <v>1</v>
      </c>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v>1</v>
      </c>
      <c r="AH498" s="7">
        <f>SUMPRODUCT(MAX((Table1[post_position])*(Table1[topic_id]=$A498)))</f>
        <v>2</v>
      </c>
      <c r="AI498" s="7" t="str">
        <f>"http://chandoo.org/forums/topic/"&amp;VLOOKUP(A498,'All Topics Data'!$A$2:$C$1243,3,FALSE)</f>
        <v>http://chandoo.org/forums/topic/rota-question</v>
      </c>
      <c r="AJ498" s="7" t="str">
        <f>LEFT(VLOOKUP(A498,'All Topics Data'!$A$2:$C$1243,2,FALSE),40)&amp;REPT("…",LEN(VLOOKUP(A498,'All Topics Data'!$A$2:$C$1243,2,FALSE))&gt;40)</f>
        <v>Rota question</v>
      </c>
      <c r="AK498" s="9">
        <f t="shared" si="201"/>
        <v>0</v>
      </c>
      <c r="AL498" s="9">
        <f t="shared" si="205"/>
        <v>1</v>
      </c>
      <c r="AM498" s="9" t="str">
        <f t="shared" si="205"/>
        <v/>
      </c>
      <c r="AN498" s="9" t="str">
        <f t="shared" si="205"/>
        <v/>
      </c>
      <c r="AO498" s="9" t="str">
        <f t="shared" si="205"/>
        <v/>
      </c>
      <c r="AP498" s="9" t="str">
        <f t="shared" si="205"/>
        <v/>
      </c>
      <c r="AQ498" s="9" t="str">
        <f t="shared" si="205"/>
        <v/>
      </c>
      <c r="AR498" s="9" t="str">
        <f t="shared" si="205"/>
        <v/>
      </c>
      <c r="AS498" s="9" t="str">
        <f t="shared" si="205"/>
        <v/>
      </c>
      <c r="AT498" s="9" t="str">
        <f t="shared" si="205"/>
        <v/>
      </c>
      <c r="AU498" s="9" t="str">
        <f t="shared" si="202"/>
        <v/>
      </c>
      <c r="AV498" s="9" t="str">
        <f t="shared" si="202"/>
        <v/>
      </c>
      <c r="AW498" s="9" t="str">
        <f t="shared" si="202"/>
        <v/>
      </c>
      <c r="AX498" s="9" t="str">
        <f t="shared" si="202"/>
        <v/>
      </c>
      <c r="AY498" s="9" t="str">
        <f t="shared" si="202"/>
        <v/>
      </c>
      <c r="AZ498" s="9" t="str">
        <f t="shared" si="202"/>
        <v/>
      </c>
      <c r="BA498" s="9" t="str">
        <f t="shared" si="202"/>
        <v/>
      </c>
      <c r="BB498" s="9" t="str">
        <f t="shared" si="202"/>
        <v/>
      </c>
      <c r="BC498" s="9" t="str">
        <f t="shared" si="202"/>
        <v/>
      </c>
      <c r="BD498" s="9" t="str">
        <f t="shared" si="202"/>
        <v/>
      </c>
      <c r="BE498" s="9" t="str">
        <f t="shared" si="203"/>
        <v/>
      </c>
      <c r="BF498" s="9" t="str">
        <f t="shared" si="203"/>
        <v/>
      </c>
      <c r="BG498" s="9" t="str">
        <f t="shared" si="203"/>
        <v/>
      </c>
      <c r="BH498" s="9" t="str">
        <f t="shared" si="203"/>
        <v/>
      </c>
      <c r="BI498" s="9" t="str">
        <f t="shared" si="203"/>
        <v/>
      </c>
      <c r="BJ498" s="9" t="str">
        <f t="shared" si="203"/>
        <v/>
      </c>
      <c r="BK498" s="9" t="str">
        <f t="shared" si="203"/>
        <v/>
      </c>
      <c r="BL498" s="9" t="str">
        <f t="shared" si="203"/>
        <v/>
      </c>
      <c r="BM498" s="9" t="str">
        <f t="shared" si="203"/>
        <v/>
      </c>
      <c r="BN498" s="9" t="str">
        <f t="shared" si="203"/>
        <v/>
      </c>
      <c r="BO498" s="9" t="str">
        <f t="shared" si="204"/>
        <v/>
      </c>
      <c r="BP498" s="9" t="str">
        <f t="shared" si="204"/>
        <v/>
      </c>
      <c r="BQ498" s="9" t="str">
        <f t="shared" si="204"/>
        <v/>
      </c>
      <c r="BR498" s="9" t="str">
        <f t="shared" si="204"/>
        <v/>
      </c>
      <c r="BS498" s="9" t="str">
        <f t="shared" si="204"/>
        <v/>
      </c>
      <c r="BT498" s="9" t="str">
        <f t="shared" si="204"/>
        <v/>
      </c>
      <c r="BU498" s="9" t="str">
        <f t="shared" si="204"/>
        <v/>
      </c>
      <c r="BV498" s="9" t="str">
        <f t="shared" si="204"/>
        <v/>
      </c>
      <c r="BW498" s="9" t="str">
        <f t="shared" si="204"/>
        <v/>
      </c>
      <c r="BX498" s="9" t="str">
        <f t="shared" si="204"/>
        <v/>
      </c>
      <c r="BY498" s="9" t="str">
        <f t="shared" si="204"/>
        <v/>
      </c>
      <c r="BZ498" s="9" t="str">
        <f t="shared" si="204"/>
        <v/>
      </c>
    </row>
    <row r="499" spans="1:78" x14ac:dyDescent="0.25">
      <c r="A499" s="6">
        <v>782</v>
      </c>
      <c r="B499" s="3"/>
      <c r="C499" s="3">
        <v>1</v>
      </c>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v>1</v>
      </c>
      <c r="AH499" s="7">
        <f>SUMPRODUCT(MAX((Table1[post_position])*(Table1[topic_id]=$A499)))</f>
        <v>3</v>
      </c>
      <c r="AI499" s="7" t="str">
        <f>"http://chandoo.org/forums/topic/"&amp;VLOOKUP(A499,'All Topics Data'!$A$2:$C$1243,3,FALSE)</f>
        <v>http://chandoo.org/forums/topic/excel-full-screen-border-less-display</v>
      </c>
      <c r="AJ499" s="7" t="str">
        <f>LEFT(VLOOKUP(A499,'All Topics Data'!$A$2:$C$1243,2,FALSE),40)&amp;REPT("…",LEN(VLOOKUP(A499,'All Topics Data'!$A$2:$C$1243,2,FALSE))&gt;40)</f>
        <v>Excel full screen border-less display</v>
      </c>
      <c r="AK499" s="9">
        <f t="shared" si="201"/>
        <v>0</v>
      </c>
      <c r="AL499" s="9">
        <f t="shared" si="205"/>
        <v>1</v>
      </c>
      <c r="AM499" s="9">
        <f t="shared" si="205"/>
        <v>0</v>
      </c>
      <c r="AN499" s="9" t="str">
        <f t="shared" si="205"/>
        <v/>
      </c>
      <c r="AO499" s="9" t="str">
        <f t="shared" si="205"/>
        <v/>
      </c>
      <c r="AP499" s="9" t="str">
        <f t="shared" si="205"/>
        <v/>
      </c>
      <c r="AQ499" s="9" t="str">
        <f t="shared" si="205"/>
        <v/>
      </c>
      <c r="AR499" s="9" t="str">
        <f t="shared" si="205"/>
        <v/>
      </c>
      <c r="AS499" s="9" t="str">
        <f t="shared" si="205"/>
        <v/>
      </c>
      <c r="AT499" s="9" t="str">
        <f t="shared" si="205"/>
        <v/>
      </c>
      <c r="AU499" s="9" t="str">
        <f t="shared" si="202"/>
        <v/>
      </c>
      <c r="AV499" s="9" t="str">
        <f t="shared" si="202"/>
        <v/>
      </c>
      <c r="AW499" s="9" t="str">
        <f t="shared" si="202"/>
        <v/>
      </c>
      <c r="AX499" s="9" t="str">
        <f t="shared" si="202"/>
        <v/>
      </c>
      <c r="AY499" s="9" t="str">
        <f t="shared" si="202"/>
        <v/>
      </c>
      <c r="AZ499" s="9" t="str">
        <f t="shared" si="202"/>
        <v/>
      </c>
      <c r="BA499" s="9" t="str">
        <f t="shared" si="202"/>
        <v/>
      </c>
      <c r="BB499" s="9" t="str">
        <f t="shared" si="202"/>
        <v/>
      </c>
      <c r="BC499" s="9" t="str">
        <f t="shared" si="202"/>
        <v/>
      </c>
      <c r="BD499" s="9" t="str">
        <f t="shared" si="202"/>
        <v/>
      </c>
      <c r="BE499" s="9" t="str">
        <f t="shared" si="203"/>
        <v/>
      </c>
      <c r="BF499" s="9" t="str">
        <f t="shared" si="203"/>
        <v/>
      </c>
      <c r="BG499" s="9" t="str">
        <f t="shared" si="203"/>
        <v/>
      </c>
      <c r="BH499" s="9" t="str">
        <f t="shared" si="203"/>
        <v/>
      </c>
      <c r="BI499" s="9" t="str">
        <f t="shared" si="203"/>
        <v/>
      </c>
      <c r="BJ499" s="9" t="str">
        <f t="shared" si="203"/>
        <v/>
      </c>
      <c r="BK499" s="9" t="str">
        <f t="shared" si="203"/>
        <v/>
      </c>
      <c r="BL499" s="9" t="str">
        <f t="shared" si="203"/>
        <v/>
      </c>
      <c r="BM499" s="9" t="str">
        <f t="shared" si="203"/>
        <v/>
      </c>
      <c r="BN499" s="9" t="str">
        <f t="shared" si="203"/>
        <v/>
      </c>
      <c r="BO499" s="9" t="str">
        <f t="shared" si="204"/>
        <v/>
      </c>
      <c r="BP499" s="9" t="str">
        <f t="shared" si="204"/>
        <v/>
      </c>
      <c r="BQ499" s="9" t="str">
        <f t="shared" si="204"/>
        <v/>
      </c>
      <c r="BR499" s="9" t="str">
        <f t="shared" si="204"/>
        <v/>
      </c>
      <c r="BS499" s="9" t="str">
        <f t="shared" si="204"/>
        <v/>
      </c>
      <c r="BT499" s="9" t="str">
        <f t="shared" si="204"/>
        <v/>
      </c>
      <c r="BU499" s="9" t="str">
        <f t="shared" si="204"/>
        <v/>
      </c>
      <c r="BV499" s="9" t="str">
        <f t="shared" si="204"/>
        <v/>
      </c>
      <c r="BW499" s="9" t="str">
        <f t="shared" si="204"/>
        <v/>
      </c>
      <c r="BX499" s="9" t="str">
        <f t="shared" si="204"/>
        <v/>
      </c>
      <c r="BY499" s="9" t="str">
        <f t="shared" si="204"/>
        <v/>
      </c>
      <c r="BZ499" s="9" t="str">
        <f t="shared" si="204"/>
        <v/>
      </c>
    </row>
    <row r="500" spans="1:78" x14ac:dyDescent="0.25">
      <c r="A500" s="6">
        <v>783</v>
      </c>
      <c r="B500" s="3"/>
      <c r="C500" s="3">
        <v>1</v>
      </c>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v>1</v>
      </c>
      <c r="AH500" s="7">
        <f>SUMPRODUCT(MAX((Table1[post_position])*(Table1[topic_id]=$A500)))</f>
        <v>3</v>
      </c>
      <c r="AI500" s="7" t="str">
        <f>"http://chandoo.org/forums/topic/"&amp;VLOOKUP(A500,'All Topics Data'!$A$2:$C$1243,3,FALSE)</f>
        <v>http://chandoo.org/forums/topic/timestamp-with-a-range-of-cells</v>
      </c>
      <c r="AJ500" s="7" t="str">
        <f>LEFT(VLOOKUP(A500,'All Topics Data'!$A$2:$C$1243,2,FALSE),40)&amp;REPT("…",LEN(VLOOKUP(A500,'All Topics Data'!$A$2:$C$1243,2,FALSE))&gt;40)</f>
        <v>Timestamp with a range of cells</v>
      </c>
      <c r="AK500" s="9">
        <f t="shared" si="201"/>
        <v>0</v>
      </c>
      <c r="AL500" s="9">
        <f t="shared" si="205"/>
        <v>1</v>
      </c>
      <c r="AM500" s="9">
        <f t="shared" si="205"/>
        <v>0</v>
      </c>
      <c r="AN500" s="9" t="str">
        <f t="shared" si="205"/>
        <v/>
      </c>
      <c r="AO500" s="9" t="str">
        <f t="shared" si="205"/>
        <v/>
      </c>
      <c r="AP500" s="9" t="str">
        <f t="shared" si="205"/>
        <v/>
      </c>
      <c r="AQ500" s="9" t="str">
        <f t="shared" si="205"/>
        <v/>
      </c>
      <c r="AR500" s="9" t="str">
        <f t="shared" si="205"/>
        <v/>
      </c>
      <c r="AS500" s="9" t="str">
        <f t="shared" si="205"/>
        <v/>
      </c>
      <c r="AT500" s="9" t="str">
        <f t="shared" si="205"/>
        <v/>
      </c>
      <c r="AU500" s="9" t="str">
        <f t="shared" si="202"/>
        <v/>
      </c>
      <c r="AV500" s="9" t="str">
        <f t="shared" si="202"/>
        <v/>
      </c>
      <c r="AW500" s="9" t="str">
        <f t="shared" si="202"/>
        <v/>
      </c>
      <c r="AX500" s="9" t="str">
        <f t="shared" si="202"/>
        <v/>
      </c>
      <c r="AY500" s="9" t="str">
        <f t="shared" si="202"/>
        <v/>
      </c>
      <c r="AZ500" s="9" t="str">
        <f t="shared" si="202"/>
        <v/>
      </c>
      <c r="BA500" s="9" t="str">
        <f t="shared" si="202"/>
        <v/>
      </c>
      <c r="BB500" s="9" t="str">
        <f t="shared" si="202"/>
        <v/>
      </c>
      <c r="BC500" s="9" t="str">
        <f t="shared" si="202"/>
        <v/>
      </c>
      <c r="BD500" s="9" t="str">
        <f t="shared" si="202"/>
        <v/>
      </c>
      <c r="BE500" s="9" t="str">
        <f t="shared" si="203"/>
        <v/>
      </c>
      <c r="BF500" s="9" t="str">
        <f t="shared" si="203"/>
        <v/>
      </c>
      <c r="BG500" s="9" t="str">
        <f t="shared" si="203"/>
        <v/>
      </c>
      <c r="BH500" s="9" t="str">
        <f t="shared" si="203"/>
        <v/>
      </c>
      <c r="BI500" s="9" t="str">
        <f t="shared" si="203"/>
        <v/>
      </c>
      <c r="BJ500" s="9" t="str">
        <f t="shared" si="203"/>
        <v/>
      </c>
      <c r="BK500" s="9" t="str">
        <f t="shared" si="203"/>
        <v/>
      </c>
      <c r="BL500" s="9" t="str">
        <f t="shared" si="203"/>
        <v/>
      </c>
      <c r="BM500" s="9" t="str">
        <f t="shared" si="203"/>
        <v/>
      </c>
      <c r="BN500" s="9" t="str">
        <f t="shared" si="203"/>
        <v/>
      </c>
      <c r="BO500" s="9" t="str">
        <f t="shared" si="204"/>
        <v/>
      </c>
      <c r="BP500" s="9" t="str">
        <f t="shared" si="204"/>
        <v/>
      </c>
      <c r="BQ500" s="9" t="str">
        <f t="shared" si="204"/>
        <v/>
      </c>
      <c r="BR500" s="9" t="str">
        <f t="shared" si="204"/>
        <v/>
      </c>
      <c r="BS500" s="9" t="str">
        <f t="shared" si="204"/>
        <v/>
      </c>
      <c r="BT500" s="9" t="str">
        <f t="shared" si="204"/>
        <v/>
      </c>
      <c r="BU500" s="9" t="str">
        <f t="shared" si="204"/>
        <v/>
      </c>
      <c r="BV500" s="9" t="str">
        <f t="shared" si="204"/>
        <v/>
      </c>
      <c r="BW500" s="9" t="str">
        <f t="shared" si="204"/>
        <v/>
      </c>
      <c r="BX500" s="9" t="str">
        <f t="shared" si="204"/>
        <v/>
      </c>
      <c r="BY500" s="9" t="str">
        <f t="shared" si="204"/>
        <v/>
      </c>
      <c r="BZ500" s="9" t="str">
        <f t="shared" si="204"/>
        <v/>
      </c>
    </row>
    <row r="501" spans="1:78" x14ac:dyDescent="0.25">
      <c r="A501" s="6">
        <v>785</v>
      </c>
      <c r="B501" s="3"/>
      <c r="C501" s="3">
        <v>1</v>
      </c>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v>1</v>
      </c>
      <c r="AH501" s="7">
        <f>SUMPRODUCT(MAX((Table1[post_position])*(Table1[topic_id]=$A501)))</f>
        <v>2</v>
      </c>
      <c r="AI501" s="7" t="str">
        <f>"http://chandoo.org/forums/topic/"&amp;VLOOKUP(A501,'All Topics Data'!$A$2:$C$1243,3,FALSE)</f>
        <v>http://chandoo.org/forums/topic/conditional-scatter-plot</v>
      </c>
      <c r="AJ501" s="7" t="str">
        <f>LEFT(VLOOKUP(A501,'All Topics Data'!$A$2:$C$1243,2,FALSE),40)&amp;REPT("…",LEN(VLOOKUP(A501,'All Topics Data'!$A$2:$C$1243,2,FALSE))&gt;40)</f>
        <v>&amp;#039;Conditional&amp;#039; Scatter Plot</v>
      </c>
      <c r="AK501" s="9">
        <f t="shared" si="201"/>
        <v>0</v>
      </c>
      <c r="AL501" s="9">
        <f t="shared" si="205"/>
        <v>1</v>
      </c>
      <c r="AM501" s="9" t="str">
        <f t="shared" si="205"/>
        <v/>
      </c>
      <c r="AN501" s="9" t="str">
        <f t="shared" si="205"/>
        <v/>
      </c>
      <c r="AO501" s="9" t="str">
        <f t="shared" si="205"/>
        <v/>
      </c>
      <c r="AP501" s="9" t="str">
        <f t="shared" si="205"/>
        <v/>
      </c>
      <c r="AQ501" s="9" t="str">
        <f t="shared" si="205"/>
        <v/>
      </c>
      <c r="AR501" s="9" t="str">
        <f t="shared" si="205"/>
        <v/>
      </c>
      <c r="AS501" s="9" t="str">
        <f t="shared" si="205"/>
        <v/>
      </c>
      <c r="AT501" s="9" t="str">
        <f t="shared" si="205"/>
        <v/>
      </c>
      <c r="AU501" s="9" t="str">
        <f t="shared" si="202"/>
        <v/>
      </c>
      <c r="AV501" s="9" t="str">
        <f t="shared" si="202"/>
        <v/>
      </c>
      <c r="AW501" s="9" t="str">
        <f t="shared" si="202"/>
        <v/>
      </c>
      <c r="AX501" s="9" t="str">
        <f t="shared" si="202"/>
        <v/>
      </c>
      <c r="AY501" s="9" t="str">
        <f t="shared" si="202"/>
        <v/>
      </c>
      <c r="AZ501" s="9" t="str">
        <f t="shared" si="202"/>
        <v/>
      </c>
      <c r="BA501" s="9" t="str">
        <f t="shared" si="202"/>
        <v/>
      </c>
      <c r="BB501" s="9" t="str">
        <f t="shared" si="202"/>
        <v/>
      </c>
      <c r="BC501" s="9" t="str">
        <f t="shared" si="202"/>
        <v/>
      </c>
      <c r="BD501" s="9" t="str">
        <f t="shared" si="202"/>
        <v/>
      </c>
      <c r="BE501" s="9" t="str">
        <f t="shared" si="203"/>
        <v/>
      </c>
      <c r="BF501" s="9" t="str">
        <f t="shared" si="203"/>
        <v/>
      </c>
      <c r="BG501" s="9" t="str">
        <f t="shared" si="203"/>
        <v/>
      </c>
      <c r="BH501" s="9" t="str">
        <f t="shared" si="203"/>
        <v/>
      </c>
      <c r="BI501" s="9" t="str">
        <f t="shared" si="203"/>
        <v/>
      </c>
      <c r="BJ501" s="9" t="str">
        <f t="shared" si="203"/>
        <v/>
      </c>
      <c r="BK501" s="9" t="str">
        <f t="shared" si="203"/>
        <v/>
      </c>
      <c r="BL501" s="9" t="str">
        <f t="shared" si="203"/>
        <v/>
      </c>
      <c r="BM501" s="9" t="str">
        <f t="shared" si="203"/>
        <v/>
      </c>
      <c r="BN501" s="9" t="str">
        <f t="shared" si="203"/>
        <v/>
      </c>
      <c r="BO501" s="9" t="str">
        <f t="shared" si="204"/>
        <v/>
      </c>
      <c r="BP501" s="9" t="str">
        <f t="shared" si="204"/>
        <v/>
      </c>
      <c r="BQ501" s="9" t="str">
        <f t="shared" si="204"/>
        <v/>
      </c>
      <c r="BR501" s="9" t="str">
        <f t="shared" si="204"/>
        <v/>
      </c>
      <c r="BS501" s="9" t="str">
        <f t="shared" si="204"/>
        <v/>
      </c>
      <c r="BT501" s="9" t="str">
        <f t="shared" si="204"/>
        <v/>
      </c>
      <c r="BU501" s="9" t="str">
        <f t="shared" si="204"/>
        <v/>
      </c>
      <c r="BV501" s="9" t="str">
        <f t="shared" si="204"/>
        <v/>
      </c>
      <c r="BW501" s="9" t="str">
        <f t="shared" si="204"/>
        <v/>
      </c>
      <c r="BX501" s="9" t="str">
        <f t="shared" si="204"/>
        <v/>
      </c>
      <c r="BY501" s="9" t="str">
        <f t="shared" si="204"/>
        <v/>
      </c>
      <c r="BZ501" s="9" t="str">
        <f t="shared" si="204"/>
        <v/>
      </c>
    </row>
    <row r="502" spans="1:78" x14ac:dyDescent="0.25">
      <c r="A502" s="6">
        <v>787</v>
      </c>
      <c r="B502" s="3"/>
      <c r="C502" s="3">
        <v>1</v>
      </c>
      <c r="D502" s="3"/>
      <c r="E502" s="3">
        <v>1</v>
      </c>
      <c r="F502" s="3"/>
      <c r="G502" s="3">
        <v>1</v>
      </c>
      <c r="H502" s="3"/>
      <c r="I502" s="3">
        <v>1</v>
      </c>
      <c r="J502" s="3"/>
      <c r="K502" s="3"/>
      <c r="L502" s="3">
        <v>1</v>
      </c>
      <c r="M502" s="3"/>
      <c r="N502" s="3"/>
      <c r="O502" s="3"/>
      <c r="P502" s="3"/>
      <c r="Q502" s="3"/>
      <c r="R502" s="3"/>
      <c r="S502" s="3"/>
      <c r="T502" s="3"/>
      <c r="U502" s="3"/>
      <c r="V502" s="3"/>
      <c r="W502" s="3"/>
      <c r="X502" s="3"/>
      <c r="Y502" s="3"/>
      <c r="Z502" s="3"/>
      <c r="AA502" s="3"/>
      <c r="AB502" s="3"/>
      <c r="AC502" s="3"/>
      <c r="AD502" s="3"/>
      <c r="AE502" s="3"/>
      <c r="AF502" s="3">
        <v>5</v>
      </c>
      <c r="AH502" s="7">
        <f>SUMPRODUCT(MAX((Table1[post_position])*(Table1[topic_id]=$A502)))</f>
        <v>13</v>
      </c>
      <c r="AI502" s="7" t="str">
        <f>"http://chandoo.org/forums/topic/"&amp;VLOOKUP(A502,'All Topics Data'!$A$2:$C$1243,3,FALSE)</f>
        <v>http://chandoo.org/forums/topic/using-macro-to-change-graph-axis-a-little-lost</v>
      </c>
      <c r="AJ502" s="7" t="str">
        <f>LEFT(VLOOKUP(A502,'All Topics Data'!$A$2:$C$1243,2,FALSE),40)&amp;REPT("…",LEN(VLOOKUP(A502,'All Topics Data'!$A$2:$C$1243,2,FALSE))&gt;40)</f>
        <v>Using macro to change graph axis... a li…</v>
      </c>
      <c r="AK502" s="9">
        <f t="shared" si="201"/>
        <v>0</v>
      </c>
      <c r="AL502" s="9">
        <f t="shared" si="205"/>
        <v>1</v>
      </c>
      <c r="AM502" s="9">
        <f t="shared" si="205"/>
        <v>0</v>
      </c>
      <c r="AN502" s="9">
        <f t="shared" si="205"/>
        <v>1</v>
      </c>
      <c r="AO502" s="9">
        <f t="shared" si="205"/>
        <v>0</v>
      </c>
      <c r="AP502" s="9">
        <f t="shared" si="205"/>
        <v>1</v>
      </c>
      <c r="AQ502" s="9">
        <f t="shared" si="205"/>
        <v>0</v>
      </c>
      <c r="AR502" s="9">
        <f t="shared" si="205"/>
        <v>1</v>
      </c>
      <c r="AS502" s="9">
        <f t="shared" si="205"/>
        <v>0</v>
      </c>
      <c r="AT502" s="9">
        <f t="shared" si="205"/>
        <v>0</v>
      </c>
      <c r="AU502" s="9">
        <f t="shared" ref="AU502:BD511" si="206">IF(AU$4&lt;=$AH502,IFERROR(GETPIVOTDATA("Hui Reply?",$A$4,"topic_id",$A502,"post_position",AU$4),0),"")</f>
        <v>1</v>
      </c>
      <c r="AV502" s="9">
        <f t="shared" si="206"/>
        <v>0</v>
      </c>
      <c r="AW502" s="9">
        <f t="shared" si="206"/>
        <v>0</v>
      </c>
      <c r="AX502" s="9" t="str">
        <f t="shared" si="206"/>
        <v/>
      </c>
      <c r="AY502" s="9" t="str">
        <f t="shared" si="206"/>
        <v/>
      </c>
      <c r="AZ502" s="9" t="str">
        <f t="shared" si="206"/>
        <v/>
      </c>
      <c r="BA502" s="9" t="str">
        <f t="shared" si="206"/>
        <v/>
      </c>
      <c r="BB502" s="9" t="str">
        <f t="shared" si="206"/>
        <v/>
      </c>
      <c r="BC502" s="9" t="str">
        <f t="shared" si="206"/>
        <v/>
      </c>
      <c r="BD502" s="9" t="str">
        <f t="shared" si="206"/>
        <v/>
      </c>
      <c r="BE502" s="9" t="str">
        <f t="shared" ref="BE502:BN511" si="207">IF(BE$4&lt;=$AH502,IFERROR(GETPIVOTDATA("Hui Reply?",$A$4,"topic_id",$A502,"post_position",BE$4),0),"")</f>
        <v/>
      </c>
      <c r="BF502" s="9" t="str">
        <f t="shared" si="207"/>
        <v/>
      </c>
      <c r="BG502" s="9" t="str">
        <f t="shared" si="207"/>
        <v/>
      </c>
      <c r="BH502" s="9" t="str">
        <f t="shared" si="207"/>
        <v/>
      </c>
      <c r="BI502" s="9" t="str">
        <f t="shared" si="207"/>
        <v/>
      </c>
      <c r="BJ502" s="9" t="str">
        <f t="shared" si="207"/>
        <v/>
      </c>
      <c r="BK502" s="9" t="str">
        <f t="shared" si="207"/>
        <v/>
      </c>
      <c r="BL502" s="9" t="str">
        <f t="shared" si="207"/>
        <v/>
      </c>
      <c r="BM502" s="9" t="str">
        <f t="shared" si="207"/>
        <v/>
      </c>
      <c r="BN502" s="9" t="str">
        <f t="shared" si="207"/>
        <v/>
      </c>
      <c r="BO502" s="9" t="str">
        <f t="shared" ref="BO502:BZ511" si="208">IF(BO$4&lt;=$AH502,IFERROR(GETPIVOTDATA("Hui Reply?",$A$4,"topic_id",$A502,"post_position",BO$4),0),"")</f>
        <v/>
      </c>
      <c r="BP502" s="9" t="str">
        <f t="shared" si="208"/>
        <v/>
      </c>
      <c r="BQ502" s="9" t="str">
        <f t="shared" si="208"/>
        <v/>
      </c>
      <c r="BR502" s="9" t="str">
        <f t="shared" si="208"/>
        <v/>
      </c>
      <c r="BS502" s="9" t="str">
        <f t="shared" si="208"/>
        <v/>
      </c>
      <c r="BT502" s="9" t="str">
        <f t="shared" si="208"/>
        <v/>
      </c>
      <c r="BU502" s="9" t="str">
        <f t="shared" si="208"/>
        <v/>
      </c>
      <c r="BV502" s="9" t="str">
        <f t="shared" si="208"/>
        <v/>
      </c>
      <c r="BW502" s="9" t="str">
        <f t="shared" si="208"/>
        <v/>
      </c>
      <c r="BX502" s="9" t="str">
        <f t="shared" si="208"/>
        <v/>
      </c>
      <c r="BY502" s="9" t="str">
        <f t="shared" si="208"/>
        <v/>
      </c>
      <c r="BZ502" s="9" t="str">
        <f t="shared" si="208"/>
        <v/>
      </c>
    </row>
    <row r="503" spans="1:78" x14ac:dyDescent="0.25">
      <c r="A503" s="6">
        <v>788</v>
      </c>
      <c r="B503" s="3"/>
      <c r="C503" s="3">
        <v>1</v>
      </c>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v>1</v>
      </c>
      <c r="AH503" s="7">
        <f>SUMPRODUCT(MAX((Table1[post_position])*(Table1[topic_id]=$A503)))</f>
        <v>3</v>
      </c>
      <c r="AI503" s="7" t="str">
        <f>"http://chandoo.org/forums/topic/"&amp;VLOOKUP(A503,'All Topics Data'!$A$2:$C$1243,3,FALSE)</f>
        <v>http://chandoo.org/forums/topic/my-gantt-chart-menace</v>
      </c>
      <c r="AJ503" s="7" t="str">
        <f>LEFT(VLOOKUP(A503,'All Topics Data'!$A$2:$C$1243,2,FALSE),40)&amp;REPT("…",LEN(VLOOKUP(A503,'All Topics Data'!$A$2:$C$1243,2,FALSE))&gt;40)</f>
        <v>My Gantt chart menace</v>
      </c>
      <c r="AK503" s="9">
        <f t="shared" si="201"/>
        <v>0</v>
      </c>
      <c r="AL503" s="9">
        <f t="shared" ref="AL503:AT512" si="209">IF(AL$4&lt;=$AH503,IFERROR(GETPIVOTDATA("Hui Reply?",$A$4,"topic_id",$A503,"post_position",AL$4),0),"")</f>
        <v>1</v>
      </c>
      <c r="AM503" s="9">
        <f t="shared" si="209"/>
        <v>0</v>
      </c>
      <c r="AN503" s="9" t="str">
        <f t="shared" si="209"/>
        <v/>
      </c>
      <c r="AO503" s="9" t="str">
        <f t="shared" si="209"/>
        <v/>
      </c>
      <c r="AP503" s="9" t="str">
        <f t="shared" si="209"/>
        <v/>
      </c>
      <c r="AQ503" s="9" t="str">
        <f t="shared" si="209"/>
        <v/>
      </c>
      <c r="AR503" s="9" t="str">
        <f t="shared" si="209"/>
        <v/>
      </c>
      <c r="AS503" s="9" t="str">
        <f t="shared" si="209"/>
        <v/>
      </c>
      <c r="AT503" s="9" t="str">
        <f t="shared" si="209"/>
        <v/>
      </c>
      <c r="AU503" s="9" t="str">
        <f t="shared" si="206"/>
        <v/>
      </c>
      <c r="AV503" s="9" t="str">
        <f t="shared" si="206"/>
        <v/>
      </c>
      <c r="AW503" s="9" t="str">
        <f t="shared" si="206"/>
        <v/>
      </c>
      <c r="AX503" s="9" t="str">
        <f t="shared" si="206"/>
        <v/>
      </c>
      <c r="AY503" s="9" t="str">
        <f t="shared" si="206"/>
        <v/>
      </c>
      <c r="AZ503" s="9" t="str">
        <f t="shared" si="206"/>
        <v/>
      </c>
      <c r="BA503" s="9" t="str">
        <f t="shared" si="206"/>
        <v/>
      </c>
      <c r="BB503" s="9" t="str">
        <f t="shared" si="206"/>
        <v/>
      </c>
      <c r="BC503" s="9" t="str">
        <f t="shared" si="206"/>
        <v/>
      </c>
      <c r="BD503" s="9" t="str">
        <f t="shared" si="206"/>
        <v/>
      </c>
      <c r="BE503" s="9" t="str">
        <f t="shared" si="207"/>
        <v/>
      </c>
      <c r="BF503" s="9" t="str">
        <f t="shared" si="207"/>
        <v/>
      </c>
      <c r="BG503" s="9" t="str">
        <f t="shared" si="207"/>
        <v/>
      </c>
      <c r="BH503" s="9" t="str">
        <f t="shared" si="207"/>
        <v/>
      </c>
      <c r="BI503" s="9" t="str">
        <f t="shared" si="207"/>
        <v/>
      </c>
      <c r="BJ503" s="9" t="str">
        <f t="shared" si="207"/>
        <v/>
      </c>
      <c r="BK503" s="9" t="str">
        <f t="shared" si="207"/>
        <v/>
      </c>
      <c r="BL503" s="9" t="str">
        <f t="shared" si="207"/>
        <v/>
      </c>
      <c r="BM503" s="9" t="str">
        <f t="shared" si="207"/>
        <v/>
      </c>
      <c r="BN503" s="9" t="str">
        <f t="shared" si="207"/>
        <v/>
      </c>
      <c r="BO503" s="9" t="str">
        <f t="shared" si="208"/>
        <v/>
      </c>
      <c r="BP503" s="9" t="str">
        <f t="shared" si="208"/>
        <v/>
      </c>
      <c r="BQ503" s="9" t="str">
        <f t="shared" si="208"/>
        <v/>
      </c>
      <c r="BR503" s="9" t="str">
        <f t="shared" si="208"/>
        <v/>
      </c>
      <c r="BS503" s="9" t="str">
        <f t="shared" si="208"/>
        <v/>
      </c>
      <c r="BT503" s="9" t="str">
        <f t="shared" si="208"/>
        <v/>
      </c>
      <c r="BU503" s="9" t="str">
        <f t="shared" si="208"/>
        <v/>
      </c>
      <c r="BV503" s="9" t="str">
        <f t="shared" si="208"/>
        <v/>
      </c>
      <c r="BW503" s="9" t="str">
        <f t="shared" si="208"/>
        <v/>
      </c>
      <c r="BX503" s="9" t="str">
        <f t="shared" si="208"/>
        <v/>
      </c>
      <c r="BY503" s="9" t="str">
        <f t="shared" si="208"/>
        <v/>
      </c>
      <c r="BZ503" s="9" t="str">
        <f t="shared" si="208"/>
        <v/>
      </c>
    </row>
    <row r="504" spans="1:78" x14ac:dyDescent="0.25">
      <c r="A504" s="6">
        <v>789</v>
      </c>
      <c r="B504" s="3"/>
      <c r="C504" s="3">
        <v>1</v>
      </c>
      <c r="D504" s="3"/>
      <c r="E504" s="3">
        <v>1</v>
      </c>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v>2</v>
      </c>
      <c r="AH504" s="7">
        <f>SUMPRODUCT(MAX((Table1[post_position])*(Table1[topic_id]=$A504)))</f>
        <v>5</v>
      </c>
      <c r="AI504" s="7" t="str">
        <f>"http://chandoo.org/forums/topic/"&amp;VLOOKUP(A504,'All Topics Data'!$A$2:$C$1243,3,FALSE)</f>
        <v>http://chandoo.org/forums/topic/background-color-in-excel</v>
      </c>
      <c r="AJ504" s="7" t="str">
        <f>LEFT(VLOOKUP(A504,'All Topics Data'!$A$2:$C$1243,2,FALSE),40)&amp;REPT("…",LEN(VLOOKUP(A504,'All Topics Data'!$A$2:$C$1243,2,FALSE))&gt;40)</f>
        <v>background color in Excel</v>
      </c>
      <c r="AK504" s="9">
        <f t="shared" si="201"/>
        <v>0</v>
      </c>
      <c r="AL504" s="9">
        <f t="shared" si="209"/>
        <v>1</v>
      </c>
      <c r="AM504" s="9">
        <f t="shared" si="209"/>
        <v>0</v>
      </c>
      <c r="AN504" s="9">
        <f t="shared" si="209"/>
        <v>1</v>
      </c>
      <c r="AO504" s="9">
        <f t="shared" si="209"/>
        <v>0</v>
      </c>
      <c r="AP504" s="9" t="str">
        <f t="shared" si="209"/>
        <v/>
      </c>
      <c r="AQ504" s="9" t="str">
        <f t="shared" si="209"/>
        <v/>
      </c>
      <c r="AR504" s="9" t="str">
        <f t="shared" si="209"/>
        <v/>
      </c>
      <c r="AS504" s="9" t="str">
        <f t="shared" si="209"/>
        <v/>
      </c>
      <c r="AT504" s="9" t="str">
        <f t="shared" si="209"/>
        <v/>
      </c>
      <c r="AU504" s="9" t="str">
        <f t="shared" si="206"/>
        <v/>
      </c>
      <c r="AV504" s="9" t="str">
        <f t="shared" si="206"/>
        <v/>
      </c>
      <c r="AW504" s="9" t="str">
        <f t="shared" si="206"/>
        <v/>
      </c>
      <c r="AX504" s="9" t="str">
        <f t="shared" si="206"/>
        <v/>
      </c>
      <c r="AY504" s="9" t="str">
        <f t="shared" si="206"/>
        <v/>
      </c>
      <c r="AZ504" s="9" t="str">
        <f t="shared" si="206"/>
        <v/>
      </c>
      <c r="BA504" s="9" t="str">
        <f t="shared" si="206"/>
        <v/>
      </c>
      <c r="BB504" s="9" t="str">
        <f t="shared" si="206"/>
        <v/>
      </c>
      <c r="BC504" s="9" t="str">
        <f t="shared" si="206"/>
        <v/>
      </c>
      <c r="BD504" s="9" t="str">
        <f t="shared" si="206"/>
        <v/>
      </c>
      <c r="BE504" s="9" t="str">
        <f t="shared" si="207"/>
        <v/>
      </c>
      <c r="BF504" s="9" t="str">
        <f t="shared" si="207"/>
        <v/>
      </c>
      <c r="BG504" s="9" t="str">
        <f t="shared" si="207"/>
        <v/>
      </c>
      <c r="BH504" s="9" t="str">
        <f t="shared" si="207"/>
        <v/>
      </c>
      <c r="BI504" s="9" t="str">
        <f t="shared" si="207"/>
        <v/>
      </c>
      <c r="BJ504" s="9" t="str">
        <f t="shared" si="207"/>
        <v/>
      </c>
      <c r="BK504" s="9" t="str">
        <f t="shared" si="207"/>
        <v/>
      </c>
      <c r="BL504" s="9" t="str">
        <f t="shared" si="207"/>
        <v/>
      </c>
      <c r="BM504" s="9" t="str">
        <f t="shared" si="207"/>
        <v/>
      </c>
      <c r="BN504" s="9" t="str">
        <f t="shared" si="207"/>
        <v/>
      </c>
      <c r="BO504" s="9" t="str">
        <f t="shared" si="208"/>
        <v/>
      </c>
      <c r="BP504" s="9" t="str">
        <f t="shared" si="208"/>
        <v/>
      </c>
      <c r="BQ504" s="9" t="str">
        <f t="shared" si="208"/>
        <v/>
      </c>
      <c r="BR504" s="9" t="str">
        <f t="shared" si="208"/>
        <v/>
      </c>
      <c r="BS504" s="9" t="str">
        <f t="shared" si="208"/>
        <v/>
      </c>
      <c r="BT504" s="9" t="str">
        <f t="shared" si="208"/>
        <v/>
      </c>
      <c r="BU504" s="9" t="str">
        <f t="shared" si="208"/>
        <v/>
      </c>
      <c r="BV504" s="9" t="str">
        <f t="shared" si="208"/>
        <v/>
      </c>
      <c r="BW504" s="9" t="str">
        <f t="shared" si="208"/>
        <v/>
      </c>
      <c r="BX504" s="9" t="str">
        <f t="shared" si="208"/>
        <v/>
      </c>
      <c r="BY504" s="9" t="str">
        <f t="shared" si="208"/>
        <v/>
      </c>
      <c r="BZ504" s="9" t="str">
        <f t="shared" si="208"/>
        <v/>
      </c>
    </row>
    <row r="505" spans="1:78" x14ac:dyDescent="0.25">
      <c r="A505" s="6">
        <v>790</v>
      </c>
      <c r="B505" s="3"/>
      <c r="C505" s="3">
        <v>1</v>
      </c>
      <c r="D505" s="3"/>
      <c r="E505" s="3">
        <v>1</v>
      </c>
      <c r="F505" s="3"/>
      <c r="G505" s="3">
        <v>1</v>
      </c>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v>3</v>
      </c>
      <c r="AH505" s="7">
        <f>SUMPRODUCT(MAX((Table1[post_position])*(Table1[topic_id]=$A505)))</f>
        <v>6</v>
      </c>
      <c r="AI505" s="7" t="str">
        <f>"http://chandoo.org/forums/topic/"&amp;VLOOKUP(A505,'All Topics Data'!$A$2:$C$1243,3,FALSE)</f>
        <v>http://chandoo.org/forums/topic/how-to-solve-invalid-referance</v>
      </c>
      <c r="AJ505" s="7" t="str">
        <f>LEFT(VLOOKUP(A505,'All Topics Data'!$A$2:$C$1243,2,FALSE),40)&amp;REPT("…",LEN(VLOOKUP(A505,'All Topics Data'!$A$2:$C$1243,2,FALSE))&gt;40)</f>
        <v>How to solve invalid referance</v>
      </c>
      <c r="AK505" s="9">
        <f t="shared" si="201"/>
        <v>0</v>
      </c>
      <c r="AL505" s="9">
        <f t="shared" si="209"/>
        <v>1</v>
      </c>
      <c r="AM505" s="9">
        <f t="shared" si="209"/>
        <v>0</v>
      </c>
      <c r="AN505" s="9">
        <f t="shared" si="209"/>
        <v>1</v>
      </c>
      <c r="AO505" s="9">
        <f t="shared" si="209"/>
        <v>0</v>
      </c>
      <c r="AP505" s="9">
        <f t="shared" si="209"/>
        <v>1</v>
      </c>
      <c r="AQ505" s="9" t="str">
        <f t="shared" si="209"/>
        <v/>
      </c>
      <c r="AR505" s="9" t="str">
        <f t="shared" si="209"/>
        <v/>
      </c>
      <c r="AS505" s="9" t="str">
        <f t="shared" si="209"/>
        <v/>
      </c>
      <c r="AT505" s="9" t="str">
        <f t="shared" si="209"/>
        <v/>
      </c>
      <c r="AU505" s="9" t="str">
        <f t="shared" si="206"/>
        <v/>
      </c>
      <c r="AV505" s="9" t="str">
        <f t="shared" si="206"/>
        <v/>
      </c>
      <c r="AW505" s="9" t="str">
        <f t="shared" si="206"/>
        <v/>
      </c>
      <c r="AX505" s="9" t="str">
        <f t="shared" si="206"/>
        <v/>
      </c>
      <c r="AY505" s="9" t="str">
        <f t="shared" si="206"/>
        <v/>
      </c>
      <c r="AZ505" s="9" t="str">
        <f t="shared" si="206"/>
        <v/>
      </c>
      <c r="BA505" s="9" t="str">
        <f t="shared" si="206"/>
        <v/>
      </c>
      <c r="BB505" s="9" t="str">
        <f t="shared" si="206"/>
        <v/>
      </c>
      <c r="BC505" s="9" t="str">
        <f t="shared" si="206"/>
        <v/>
      </c>
      <c r="BD505" s="9" t="str">
        <f t="shared" si="206"/>
        <v/>
      </c>
      <c r="BE505" s="9" t="str">
        <f t="shared" si="207"/>
        <v/>
      </c>
      <c r="BF505" s="9" t="str">
        <f t="shared" si="207"/>
        <v/>
      </c>
      <c r="BG505" s="9" t="str">
        <f t="shared" si="207"/>
        <v/>
      </c>
      <c r="BH505" s="9" t="str">
        <f t="shared" si="207"/>
        <v/>
      </c>
      <c r="BI505" s="9" t="str">
        <f t="shared" si="207"/>
        <v/>
      </c>
      <c r="BJ505" s="9" t="str">
        <f t="shared" si="207"/>
        <v/>
      </c>
      <c r="BK505" s="9" t="str">
        <f t="shared" si="207"/>
        <v/>
      </c>
      <c r="BL505" s="9" t="str">
        <f t="shared" si="207"/>
        <v/>
      </c>
      <c r="BM505" s="9" t="str">
        <f t="shared" si="207"/>
        <v/>
      </c>
      <c r="BN505" s="9" t="str">
        <f t="shared" si="207"/>
        <v/>
      </c>
      <c r="BO505" s="9" t="str">
        <f t="shared" si="208"/>
        <v/>
      </c>
      <c r="BP505" s="9" t="str">
        <f t="shared" si="208"/>
        <v/>
      </c>
      <c r="BQ505" s="9" t="str">
        <f t="shared" si="208"/>
        <v/>
      </c>
      <c r="BR505" s="9" t="str">
        <f t="shared" si="208"/>
        <v/>
      </c>
      <c r="BS505" s="9" t="str">
        <f t="shared" si="208"/>
        <v/>
      </c>
      <c r="BT505" s="9" t="str">
        <f t="shared" si="208"/>
        <v/>
      </c>
      <c r="BU505" s="9" t="str">
        <f t="shared" si="208"/>
        <v/>
      </c>
      <c r="BV505" s="9" t="str">
        <f t="shared" si="208"/>
        <v/>
      </c>
      <c r="BW505" s="9" t="str">
        <f t="shared" si="208"/>
        <v/>
      </c>
      <c r="BX505" s="9" t="str">
        <f t="shared" si="208"/>
        <v/>
      </c>
      <c r="BY505" s="9" t="str">
        <f t="shared" si="208"/>
        <v/>
      </c>
      <c r="BZ505" s="9" t="str">
        <f t="shared" si="208"/>
        <v/>
      </c>
    </row>
    <row r="506" spans="1:78" x14ac:dyDescent="0.25">
      <c r="A506" s="6">
        <v>791</v>
      </c>
      <c r="B506" s="3"/>
      <c r="C506" s="3">
        <v>1</v>
      </c>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v>1</v>
      </c>
      <c r="AH506" s="7">
        <f>SUMPRODUCT(MAX((Table1[post_position])*(Table1[topic_id]=$A506)))</f>
        <v>3</v>
      </c>
      <c r="AI506" s="7" t="str">
        <f>"http://chandoo.org/forums/topic/"&amp;VLOOKUP(A506,'All Topics Data'!$A$2:$C$1243,3,FALSE)</f>
        <v>http://chandoo.org/forums/topic/slooooow-calculation-with-countif</v>
      </c>
      <c r="AJ506" s="7" t="str">
        <f>LEFT(VLOOKUP(A506,'All Topics Data'!$A$2:$C$1243,2,FALSE),40)&amp;REPT("…",LEN(VLOOKUP(A506,'All Topics Data'!$A$2:$C$1243,2,FALSE))&gt;40)</f>
        <v>slooooow calculation with COUNTIF</v>
      </c>
      <c r="AK506" s="9">
        <f t="shared" si="201"/>
        <v>0</v>
      </c>
      <c r="AL506" s="9">
        <f t="shared" si="209"/>
        <v>1</v>
      </c>
      <c r="AM506" s="9">
        <f t="shared" si="209"/>
        <v>0</v>
      </c>
      <c r="AN506" s="9" t="str">
        <f t="shared" si="209"/>
        <v/>
      </c>
      <c r="AO506" s="9" t="str">
        <f t="shared" si="209"/>
        <v/>
      </c>
      <c r="AP506" s="9" t="str">
        <f t="shared" si="209"/>
        <v/>
      </c>
      <c r="AQ506" s="9" t="str">
        <f t="shared" si="209"/>
        <v/>
      </c>
      <c r="AR506" s="9" t="str">
        <f t="shared" si="209"/>
        <v/>
      </c>
      <c r="AS506" s="9" t="str">
        <f t="shared" si="209"/>
        <v/>
      </c>
      <c r="AT506" s="9" t="str">
        <f t="shared" si="209"/>
        <v/>
      </c>
      <c r="AU506" s="9" t="str">
        <f t="shared" si="206"/>
        <v/>
      </c>
      <c r="AV506" s="9" t="str">
        <f t="shared" si="206"/>
        <v/>
      </c>
      <c r="AW506" s="9" t="str">
        <f t="shared" si="206"/>
        <v/>
      </c>
      <c r="AX506" s="9" t="str">
        <f t="shared" si="206"/>
        <v/>
      </c>
      <c r="AY506" s="9" t="str">
        <f t="shared" si="206"/>
        <v/>
      </c>
      <c r="AZ506" s="9" t="str">
        <f t="shared" si="206"/>
        <v/>
      </c>
      <c r="BA506" s="9" t="str">
        <f t="shared" si="206"/>
        <v/>
      </c>
      <c r="BB506" s="9" t="str">
        <f t="shared" si="206"/>
        <v/>
      </c>
      <c r="BC506" s="9" t="str">
        <f t="shared" si="206"/>
        <v/>
      </c>
      <c r="BD506" s="9" t="str">
        <f t="shared" si="206"/>
        <v/>
      </c>
      <c r="BE506" s="9" t="str">
        <f t="shared" si="207"/>
        <v/>
      </c>
      <c r="BF506" s="9" t="str">
        <f t="shared" si="207"/>
        <v/>
      </c>
      <c r="BG506" s="9" t="str">
        <f t="shared" si="207"/>
        <v/>
      </c>
      <c r="BH506" s="9" t="str">
        <f t="shared" si="207"/>
        <v/>
      </c>
      <c r="BI506" s="9" t="str">
        <f t="shared" si="207"/>
        <v/>
      </c>
      <c r="BJ506" s="9" t="str">
        <f t="shared" si="207"/>
        <v/>
      </c>
      <c r="BK506" s="9" t="str">
        <f t="shared" si="207"/>
        <v/>
      </c>
      <c r="BL506" s="9" t="str">
        <f t="shared" si="207"/>
        <v/>
      </c>
      <c r="BM506" s="9" t="str">
        <f t="shared" si="207"/>
        <v/>
      </c>
      <c r="BN506" s="9" t="str">
        <f t="shared" si="207"/>
        <v/>
      </c>
      <c r="BO506" s="9" t="str">
        <f t="shared" si="208"/>
        <v/>
      </c>
      <c r="BP506" s="9" t="str">
        <f t="shared" si="208"/>
        <v/>
      </c>
      <c r="BQ506" s="9" t="str">
        <f t="shared" si="208"/>
        <v/>
      </c>
      <c r="BR506" s="9" t="str">
        <f t="shared" si="208"/>
        <v/>
      </c>
      <c r="BS506" s="9" t="str">
        <f t="shared" si="208"/>
        <v/>
      </c>
      <c r="BT506" s="9" t="str">
        <f t="shared" si="208"/>
        <v/>
      </c>
      <c r="BU506" s="9" t="str">
        <f t="shared" si="208"/>
        <v/>
      </c>
      <c r="BV506" s="9" t="str">
        <f t="shared" si="208"/>
        <v/>
      </c>
      <c r="BW506" s="9" t="str">
        <f t="shared" si="208"/>
        <v/>
      </c>
      <c r="BX506" s="9" t="str">
        <f t="shared" si="208"/>
        <v/>
      </c>
      <c r="BY506" s="9" t="str">
        <f t="shared" si="208"/>
        <v/>
      </c>
      <c r="BZ506" s="9" t="str">
        <f t="shared" si="208"/>
        <v/>
      </c>
    </row>
    <row r="507" spans="1:78" x14ac:dyDescent="0.25">
      <c r="A507" s="6">
        <v>792</v>
      </c>
      <c r="B507" s="3"/>
      <c r="C507" s="3">
        <v>1</v>
      </c>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v>1</v>
      </c>
      <c r="AH507" s="7">
        <f>SUMPRODUCT(MAX((Table1[post_position])*(Table1[topic_id]=$A507)))</f>
        <v>3</v>
      </c>
      <c r="AI507" s="7" t="str">
        <f>"http://chandoo.org/forums/topic/"&amp;VLOOKUP(A507,'All Topics Data'!$A$2:$C$1243,3,FALSE)</f>
        <v>http://chandoo.org/forums/topic/vba-code-only-works-once</v>
      </c>
      <c r="AJ507" s="7" t="str">
        <f>LEFT(VLOOKUP(A507,'All Topics Data'!$A$2:$C$1243,2,FALSE),40)&amp;REPT("…",LEN(VLOOKUP(A507,'All Topics Data'!$A$2:$C$1243,2,FALSE))&gt;40)</f>
        <v>VBA code only works once</v>
      </c>
      <c r="AK507" s="9">
        <f t="shared" si="201"/>
        <v>0</v>
      </c>
      <c r="AL507" s="9">
        <f t="shared" si="209"/>
        <v>1</v>
      </c>
      <c r="AM507" s="9">
        <f t="shared" si="209"/>
        <v>0</v>
      </c>
      <c r="AN507" s="9" t="str">
        <f t="shared" si="209"/>
        <v/>
      </c>
      <c r="AO507" s="9" t="str">
        <f t="shared" si="209"/>
        <v/>
      </c>
      <c r="AP507" s="9" t="str">
        <f t="shared" si="209"/>
        <v/>
      </c>
      <c r="AQ507" s="9" t="str">
        <f t="shared" si="209"/>
        <v/>
      </c>
      <c r="AR507" s="9" t="str">
        <f t="shared" si="209"/>
        <v/>
      </c>
      <c r="AS507" s="9" t="str">
        <f t="shared" si="209"/>
        <v/>
      </c>
      <c r="AT507" s="9" t="str">
        <f t="shared" si="209"/>
        <v/>
      </c>
      <c r="AU507" s="9" t="str">
        <f t="shared" si="206"/>
        <v/>
      </c>
      <c r="AV507" s="9" t="str">
        <f t="shared" si="206"/>
        <v/>
      </c>
      <c r="AW507" s="9" t="str">
        <f t="shared" si="206"/>
        <v/>
      </c>
      <c r="AX507" s="9" t="str">
        <f t="shared" si="206"/>
        <v/>
      </c>
      <c r="AY507" s="9" t="str">
        <f t="shared" si="206"/>
        <v/>
      </c>
      <c r="AZ507" s="9" t="str">
        <f t="shared" si="206"/>
        <v/>
      </c>
      <c r="BA507" s="9" t="str">
        <f t="shared" si="206"/>
        <v/>
      </c>
      <c r="BB507" s="9" t="str">
        <f t="shared" si="206"/>
        <v/>
      </c>
      <c r="BC507" s="9" t="str">
        <f t="shared" si="206"/>
        <v/>
      </c>
      <c r="BD507" s="9" t="str">
        <f t="shared" si="206"/>
        <v/>
      </c>
      <c r="BE507" s="9" t="str">
        <f t="shared" si="207"/>
        <v/>
      </c>
      <c r="BF507" s="9" t="str">
        <f t="shared" si="207"/>
        <v/>
      </c>
      <c r="BG507" s="9" t="str">
        <f t="shared" si="207"/>
        <v/>
      </c>
      <c r="BH507" s="9" t="str">
        <f t="shared" si="207"/>
        <v/>
      </c>
      <c r="BI507" s="9" t="str">
        <f t="shared" si="207"/>
        <v/>
      </c>
      <c r="BJ507" s="9" t="str">
        <f t="shared" si="207"/>
        <v/>
      </c>
      <c r="BK507" s="9" t="str">
        <f t="shared" si="207"/>
        <v/>
      </c>
      <c r="BL507" s="9" t="str">
        <f t="shared" si="207"/>
        <v/>
      </c>
      <c r="BM507" s="9" t="str">
        <f t="shared" si="207"/>
        <v/>
      </c>
      <c r="BN507" s="9" t="str">
        <f t="shared" si="207"/>
        <v/>
      </c>
      <c r="BO507" s="9" t="str">
        <f t="shared" si="208"/>
        <v/>
      </c>
      <c r="BP507" s="9" t="str">
        <f t="shared" si="208"/>
        <v/>
      </c>
      <c r="BQ507" s="9" t="str">
        <f t="shared" si="208"/>
        <v/>
      </c>
      <c r="BR507" s="9" t="str">
        <f t="shared" si="208"/>
        <v/>
      </c>
      <c r="BS507" s="9" t="str">
        <f t="shared" si="208"/>
        <v/>
      </c>
      <c r="BT507" s="9" t="str">
        <f t="shared" si="208"/>
        <v/>
      </c>
      <c r="BU507" s="9" t="str">
        <f t="shared" si="208"/>
        <v/>
      </c>
      <c r="BV507" s="9" t="str">
        <f t="shared" si="208"/>
        <v/>
      </c>
      <c r="BW507" s="9" t="str">
        <f t="shared" si="208"/>
        <v/>
      </c>
      <c r="BX507" s="9" t="str">
        <f t="shared" si="208"/>
        <v/>
      </c>
      <c r="BY507" s="9" t="str">
        <f t="shared" si="208"/>
        <v/>
      </c>
      <c r="BZ507" s="9" t="str">
        <f t="shared" si="208"/>
        <v/>
      </c>
    </row>
    <row r="508" spans="1:78" x14ac:dyDescent="0.25">
      <c r="A508" s="6">
        <v>794</v>
      </c>
      <c r="B508" s="3"/>
      <c r="C508" s="3">
        <v>1</v>
      </c>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v>1</v>
      </c>
      <c r="AH508" s="7">
        <f>SUMPRODUCT(MAX((Table1[post_position])*(Table1[topic_id]=$A508)))</f>
        <v>3</v>
      </c>
      <c r="AI508" s="7" t="str">
        <f>"http://chandoo.org/forums/topic/"&amp;VLOOKUP(A508,'All Topics Data'!$A$2:$C$1243,3,FALSE)</f>
        <v>http://chandoo.org/forums/topic/adding-44-to-an-entire-colum</v>
      </c>
      <c r="AJ508" s="7" t="str">
        <f>LEFT(VLOOKUP(A508,'All Topics Data'!$A$2:$C$1243,2,FALSE),40)&amp;REPT("…",LEN(VLOOKUP(A508,'All Topics Data'!$A$2:$C$1243,2,FALSE))&gt;40)</f>
        <v>Adding +44 to an entire Colum!</v>
      </c>
      <c r="AK508" s="9">
        <f t="shared" si="201"/>
        <v>0</v>
      </c>
      <c r="AL508" s="9">
        <f t="shared" si="209"/>
        <v>1</v>
      </c>
      <c r="AM508" s="9">
        <f t="shared" si="209"/>
        <v>0</v>
      </c>
      <c r="AN508" s="9" t="str">
        <f t="shared" si="209"/>
        <v/>
      </c>
      <c r="AO508" s="9" t="str">
        <f t="shared" si="209"/>
        <v/>
      </c>
      <c r="AP508" s="9" t="str">
        <f t="shared" si="209"/>
        <v/>
      </c>
      <c r="AQ508" s="9" t="str">
        <f t="shared" si="209"/>
        <v/>
      </c>
      <c r="AR508" s="9" t="str">
        <f t="shared" si="209"/>
        <v/>
      </c>
      <c r="AS508" s="9" t="str">
        <f t="shared" si="209"/>
        <v/>
      </c>
      <c r="AT508" s="9" t="str">
        <f t="shared" si="209"/>
        <v/>
      </c>
      <c r="AU508" s="9" t="str">
        <f t="shared" si="206"/>
        <v/>
      </c>
      <c r="AV508" s="9" t="str">
        <f t="shared" si="206"/>
        <v/>
      </c>
      <c r="AW508" s="9" t="str">
        <f t="shared" si="206"/>
        <v/>
      </c>
      <c r="AX508" s="9" t="str">
        <f t="shared" si="206"/>
        <v/>
      </c>
      <c r="AY508" s="9" t="str">
        <f t="shared" si="206"/>
        <v/>
      </c>
      <c r="AZ508" s="9" t="str">
        <f t="shared" si="206"/>
        <v/>
      </c>
      <c r="BA508" s="9" t="str">
        <f t="shared" si="206"/>
        <v/>
      </c>
      <c r="BB508" s="9" t="str">
        <f t="shared" si="206"/>
        <v/>
      </c>
      <c r="BC508" s="9" t="str">
        <f t="shared" si="206"/>
        <v/>
      </c>
      <c r="BD508" s="9" t="str">
        <f t="shared" si="206"/>
        <v/>
      </c>
      <c r="BE508" s="9" t="str">
        <f t="shared" si="207"/>
        <v/>
      </c>
      <c r="BF508" s="9" t="str">
        <f t="shared" si="207"/>
        <v/>
      </c>
      <c r="BG508" s="9" t="str">
        <f t="shared" si="207"/>
        <v/>
      </c>
      <c r="BH508" s="9" t="str">
        <f t="shared" si="207"/>
        <v/>
      </c>
      <c r="BI508" s="9" t="str">
        <f t="shared" si="207"/>
        <v/>
      </c>
      <c r="BJ508" s="9" t="str">
        <f t="shared" si="207"/>
        <v/>
      </c>
      <c r="BK508" s="9" t="str">
        <f t="shared" si="207"/>
        <v/>
      </c>
      <c r="BL508" s="9" t="str">
        <f t="shared" si="207"/>
        <v/>
      </c>
      <c r="BM508" s="9" t="str">
        <f t="shared" si="207"/>
        <v/>
      </c>
      <c r="BN508" s="9" t="str">
        <f t="shared" si="207"/>
        <v/>
      </c>
      <c r="BO508" s="9" t="str">
        <f t="shared" si="208"/>
        <v/>
      </c>
      <c r="BP508" s="9" t="str">
        <f t="shared" si="208"/>
        <v/>
      </c>
      <c r="BQ508" s="9" t="str">
        <f t="shared" si="208"/>
        <v/>
      </c>
      <c r="BR508" s="9" t="str">
        <f t="shared" si="208"/>
        <v/>
      </c>
      <c r="BS508" s="9" t="str">
        <f t="shared" si="208"/>
        <v/>
      </c>
      <c r="BT508" s="9" t="str">
        <f t="shared" si="208"/>
        <v/>
      </c>
      <c r="BU508" s="9" t="str">
        <f t="shared" si="208"/>
        <v/>
      </c>
      <c r="BV508" s="9" t="str">
        <f t="shared" si="208"/>
        <v/>
      </c>
      <c r="BW508" s="9" t="str">
        <f t="shared" si="208"/>
        <v/>
      </c>
      <c r="BX508" s="9" t="str">
        <f t="shared" si="208"/>
        <v/>
      </c>
      <c r="BY508" s="9" t="str">
        <f t="shared" si="208"/>
        <v/>
      </c>
      <c r="BZ508" s="9" t="str">
        <f t="shared" si="208"/>
        <v/>
      </c>
    </row>
    <row r="509" spans="1:78" x14ac:dyDescent="0.25">
      <c r="A509" s="6">
        <v>796</v>
      </c>
      <c r="B509" s="3"/>
      <c r="C509" s="3">
        <v>1</v>
      </c>
      <c r="D509" s="3"/>
      <c r="E509" s="3">
        <v>1</v>
      </c>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v>2</v>
      </c>
      <c r="AH509" s="7">
        <f>SUMPRODUCT(MAX((Table1[post_position])*(Table1[topic_id]=$A509)))</f>
        <v>4</v>
      </c>
      <c r="AI509" s="7" t="str">
        <f>"http://chandoo.org/forums/topic/"&amp;VLOOKUP(A509,'All Topics Data'!$A$2:$C$1243,3,FALSE)</f>
        <v>http://chandoo.org/forums/topic/how-to-view-the-values-of-a-trend-line</v>
      </c>
      <c r="AJ509" s="7" t="str">
        <f>LEFT(VLOOKUP(A509,'All Topics Data'!$A$2:$C$1243,2,FALSE),40)&amp;REPT("…",LEN(VLOOKUP(A509,'All Topics Data'!$A$2:$C$1243,2,FALSE))&gt;40)</f>
        <v>How to view the values of a trend line</v>
      </c>
      <c r="AK509" s="9">
        <f t="shared" si="201"/>
        <v>0</v>
      </c>
      <c r="AL509" s="9">
        <f t="shared" si="209"/>
        <v>1</v>
      </c>
      <c r="AM509" s="9">
        <f t="shared" si="209"/>
        <v>0</v>
      </c>
      <c r="AN509" s="9">
        <f t="shared" si="209"/>
        <v>1</v>
      </c>
      <c r="AO509" s="9" t="str">
        <f t="shared" si="209"/>
        <v/>
      </c>
      <c r="AP509" s="9" t="str">
        <f t="shared" si="209"/>
        <v/>
      </c>
      <c r="AQ509" s="9" t="str">
        <f t="shared" si="209"/>
        <v/>
      </c>
      <c r="AR509" s="9" t="str">
        <f t="shared" si="209"/>
        <v/>
      </c>
      <c r="AS509" s="9" t="str">
        <f t="shared" si="209"/>
        <v/>
      </c>
      <c r="AT509" s="9" t="str">
        <f t="shared" si="209"/>
        <v/>
      </c>
      <c r="AU509" s="9" t="str">
        <f t="shared" si="206"/>
        <v/>
      </c>
      <c r="AV509" s="9" t="str">
        <f t="shared" si="206"/>
        <v/>
      </c>
      <c r="AW509" s="9" t="str">
        <f t="shared" si="206"/>
        <v/>
      </c>
      <c r="AX509" s="9" t="str">
        <f t="shared" si="206"/>
        <v/>
      </c>
      <c r="AY509" s="9" t="str">
        <f t="shared" si="206"/>
        <v/>
      </c>
      <c r="AZ509" s="9" t="str">
        <f t="shared" si="206"/>
        <v/>
      </c>
      <c r="BA509" s="9" t="str">
        <f t="shared" si="206"/>
        <v/>
      </c>
      <c r="BB509" s="9" t="str">
        <f t="shared" si="206"/>
        <v/>
      </c>
      <c r="BC509" s="9" t="str">
        <f t="shared" si="206"/>
        <v/>
      </c>
      <c r="BD509" s="9" t="str">
        <f t="shared" si="206"/>
        <v/>
      </c>
      <c r="BE509" s="9" t="str">
        <f t="shared" si="207"/>
        <v/>
      </c>
      <c r="BF509" s="9" t="str">
        <f t="shared" si="207"/>
        <v/>
      </c>
      <c r="BG509" s="9" t="str">
        <f t="shared" si="207"/>
        <v/>
      </c>
      <c r="BH509" s="9" t="str">
        <f t="shared" si="207"/>
        <v/>
      </c>
      <c r="BI509" s="9" t="str">
        <f t="shared" si="207"/>
        <v/>
      </c>
      <c r="BJ509" s="9" t="str">
        <f t="shared" si="207"/>
        <v/>
      </c>
      <c r="BK509" s="9" t="str">
        <f t="shared" si="207"/>
        <v/>
      </c>
      <c r="BL509" s="9" t="str">
        <f t="shared" si="207"/>
        <v/>
      </c>
      <c r="BM509" s="9" t="str">
        <f t="shared" si="207"/>
        <v/>
      </c>
      <c r="BN509" s="9" t="str">
        <f t="shared" si="207"/>
        <v/>
      </c>
      <c r="BO509" s="9" t="str">
        <f t="shared" si="208"/>
        <v/>
      </c>
      <c r="BP509" s="9" t="str">
        <f t="shared" si="208"/>
        <v/>
      </c>
      <c r="BQ509" s="9" t="str">
        <f t="shared" si="208"/>
        <v/>
      </c>
      <c r="BR509" s="9" t="str">
        <f t="shared" si="208"/>
        <v/>
      </c>
      <c r="BS509" s="9" t="str">
        <f t="shared" si="208"/>
        <v/>
      </c>
      <c r="BT509" s="9" t="str">
        <f t="shared" si="208"/>
        <v/>
      </c>
      <c r="BU509" s="9" t="str">
        <f t="shared" si="208"/>
        <v/>
      </c>
      <c r="BV509" s="9" t="str">
        <f t="shared" si="208"/>
        <v/>
      </c>
      <c r="BW509" s="9" t="str">
        <f t="shared" si="208"/>
        <v/>
      </c>
      <c r="BX509" s="9" t="str">
        <f t="shared" si="208"/>
        <v/>
      </c>
      <c r="BY509" s="9" t="str">
        <f t="shared" si="208"/>
        <v/>
      </c>
      <c r="BZ509" s="9" t="str">
        <f t="shared" si="208"/>
        <v/>
      </c>
    </row>
    <row r="510" spans="1:78" x14ac:dyDescent="0.25">
      <c r="A510" s="6">
        <v>797</v>
      </c>
      <c r="B510" s="3"/>
      <c r="C510" s="3"/>
      <c r="D510" s="3"/>
      <c r="E510" s="3">
        <v>1</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v>1</v>
      </c>
      <c r="AH510" s="7">
        <f>SUMPRODUCT(MAX((Table1[post_position])*(Table1[topic_id]=$A510)))</f>
        <v>5</v>
      </c>
      <c r="AI510" s="7" t="str">
        <f>"http://chandoo.org/forums/topic/"&amp;VLOOKUP(A510,'All Topics Data'!$A$2:$C$1243,3,FALSE)</f>
        <v>http://chandoo.org/forums/topic/finding-a-match-when-there-are-multiple-items-in-a-cell</v>
      </c>
      <c r="AJ510" s="7" t="str">
        <f>LEFT(VLOOKUP(A510,'All Topics Data'!$A$2:$C$1243,2,FALSE),40)&amp;REPT("…",LEN(VLOOKUP(A510,'All Topics Data'!$A$2:$C$1243,2,FALSE))&gt;40)</f>
        <v>Finding a match when there are multiple …</v>
      </c>
      <c r="AK510" s="9">
        <f t="shared" si="201"/>
        <v>0</v>
      </c>
      <c r="AL510" s="9">
        <f t="shared" si="209"/>
        <v>0</v>
      </c>
      <c r="AM510" s="9">
        <f t="shared" si="209"/>
        <v>0</v>
      </c>
      <c r="AN510" s="9">
        <f t="shared" si="209"/>
        <v>1</v>
      </c>
      <c r="AO510" s="9">
        <f t="shared" si="209"/>
        <v>0</v>
      </c>
      <c r="AP510" s="9" t="str">
        <f t="shared" si="209"/>
        <v/>
      </c>
      <c r="AQ510" s="9" t="str">
        <f t="shared" si="209"/>
        <v/>
      </c>
      <c r="AR510" s="9" t="str">
        <f t="shared" si="209"/>
        <v/>
      </c>
      <c r="AS510" s="9" t="str">
        <f t="shared" si="209"/>
        <v/>
      </c>
      <c r="AT510" s="9" t="str">
        <f t="shared" si="209"/>
        <v/>
      </c>
      <c r="AU510" s="9" t="str">
        <f t="shared" si="206"/>
        <v/>
      </c>
      <c r="AV510" s="9" t="str">
        <f t="shared" si="206"/>
        <v/>
      </c>
      <c r="AW510" s="9" t="str">
        <f t="shared" si="206"/>
        <v/>
      </c>
      <c r="AX510" s="9" t="str">
        <f t="shared" si="206"/>
        <v/>
      </c>
      <c r="AY510" s="9" t="str">
        <f t="shared" si="206"/>
        <v/>
      </c>
      <c r="AZ510" s="9" t="str">
        <f t="shared" si="206"/>
        <v/>
      </c>
      <c r="BA510" s="9" t="str">
        <f t="shared" si="206"/>
        <v/>
      </c>
      <c r="BB510" s="9" t="str">
        <f t="shared" si="206"/>
        <v/>
      </c>
      <c r="BC510" s="9" t="str">
        <f t="shared" si="206"/>
        <v/>
      </c>
      <c r="BD510" s="9" t="str">
        <f t="shared" si="206"/>
        <v/>
      </c>
      <c r="BE510" s="9" t="str">
        <f t="shared" si="207"/>
        <v/>
      </c>
      <c r="BF510" s="9" t="str">
        <f t="shared" si="207"/>
        <v/>
      </c>
      <c r="BG510" s="9" t="str">
        <f t="shared" si="207"/>
        <v/>
      </c>
      <c r="BH510" s="9" t="str">
        <f t="shared" si="207"/>
        <v/>
      </c>
      <c r="BI510" s="9" t="str">
        <f t="shared" si="207"/>
        <v/>
      </c>
      <c r="BJ510" s="9" t="str">
        <f t="shared" si="207"/>
        <v/>
      </c>
      <c r="BK510" s="9" t="str">
        <f t="shared" si="207"/>
        <v/>
      </c>
      <c r="BL510" s="9" t="str">
        <f t="shared" si="207"/>
        <v/>
      </c>
      <c r="BM510" s="9" t="str">
        <f t="shared" si="207"/>
        <v/>
      </c>
      <c r="BN510" s="9" t="str">
        <f t="shared" si="207"/>
        <v/>
      </c>
      <c r="BO510" s="9" t="str">
        <f t="shared" si="208"/>
        <v/>
      </c>
      <c r="BP510" s="9" t="str">
        <f t="shared" si="208"/>
        <v/>
      </c>
      <c r="BQ510" s="9" t="str">
        <f t="shared" si="208"/>
        <v/>
      </c>
      <c r="BR510" s="9" t="str">
        <f t="shared" si="208"/>
        <v/>
      </c>
      <c r="BS510" s="9" t="str">
        <f t="shared" si="208"/>
        <v/>
      </c>
      <c r="BT510" s="9" t="str">
        <f t="shared" si="208"/>
        <v/>
      </c>
      <c r="BU510" s="9" t="str">
        <f t="shared" si="208"/>
        <v/>
      </c>
      <c r="BV510" s="9" t="str">
        <f t="shared" si="208"/>
        <v/>
      </c>
      <c r="BW510" s="9" t="str">
        <f t="shared" si="208"/>
        <v/>
      </c>
      <c r="BX510" s="9" t="str">
        <f t="shared" si="208"/>
        <v/>
      </c>
      <c r="BY510" s="9" t="str">
        <f t="shared" si="208"/>
        <v/>
      </c>
      <c r="BZ510" s="9" t="str">
        <f t="shared" si="208"/>
        <v/>
      </c>
    </row>
    <row r="511" spans="1:78" x14ac:dyDescent="0.25">
      <c r="A511" s="6">
        <v>798</v>
      </c>
      <c r="B511" s="3"/>
      <c r="C511" s="3">
        <v>1</v>
      </c>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v>1</v>
      </c>
      <c r="AH511" s="7">
        <f>SUMPRODUCT(MAX((Table1[post_position])*(Table1[topic_id]=$A511)))</f>
        <v>2</v>
      </c>
      <c r="AI511" s="7" t="str">
        <f>"http://chandoo.org/forums/topic/"&amp;VLOOKUP(A511,'All Topics Data'!$A$2:$C$1243,3,FALSE)</f>
        <v>http://chandoo.org/forums/topic/how-to-make-a-life-insurance-premium-calculator</v>
      </c>
      <c r="AJ511" s="7" t="str">
        <f>LEFT(VLOOKUP(A511,'All Topics Data'!$A$2:$C$1243,2,FALSE),40)&amp;REPT("…",LEN(VLOOKUP(A511,'All Topics Data'!$A$2:$C$1243,2,FALSE))&gt;40)</f>
        <v>How to make a life insurance premium cal…</v>
      </c>
      <c r="AK511" s="9">
        <f t="shared" si="201"/>
        <v>0</v>
      </c>
      <c r="AL511" s="9">
        <f t="shared" si="209"/>
        <v>1</v>
      </c>
      <c r="AM511" s="9" t="str">
        <f t="shared" si="209"/>
        <v/>
      </c>
      <c r="AN511" s="9" t="str">
        <f t="shared" si="209"/>
        <v/>
      </c>
      <c r="AO511" s="9" t="str">
        <f t="shared" si="209"/>
        <v/>
      </c>
      <c r="AP511" s="9" t="str">
        <f t="shared" si="209"/>
        <v/>
      </c>
      <c r="AQ511" s="9" t="str">
        <f t="shared" si="209"/>
        <v/>
      </c>
      <c r="AR511" s="9" t="str">
        <f t="shared" si="209"/>
        <v/>
      </c>
      <c r="AS511" s="9" t="str">
        <f t="shared" si="209"/>
        <v/>
      </c>
      <c r="AT511" s="9" t="str">
        <f t="shared" si="209"/>
        <v/>
      </c>
      <c r="AU511" s="9" t="str">
        <f t="shared" si="206"/>
        <v/>
      </c>
      <c r="AV511" s="9" t="str">
        <f t="shared" si="206"/>
        <v/>
      </c>
      <c r="AW511" s="9" t="str">
        <f t="shared" si="206"/>
        <v/>
      </c>
      <c r="AX511" s="9" t="str">
        <f t="shared" si="206"/>
        <v/>
      </c>
      <c r="AY511" s="9" t="str">
        <f t="shared" si="206"/>
        <v/>
      </c>
      <c r="AZ511" s="9" t="str">
        <f t="shared" si="206"/>
        <v/>
      </c>
      <c r="BA511" s="9" t="str">
        <f t="shared" si="206"/>
        <v/>
      </c>
      <c r="BB511" s="9" t="str">
        <f t="shared" si="206"/>
        <v/>
      </c>
      <c r="BC511" s="9" t="str">
        <f t="shared" si="206"/>
        <v/>
      </c>
      <c r="BD511" s="9" t="str">
        <f t="shared" si="206"/>
        <v/>
      </c>
      <c r="BE511" s="9" t="str">
        <f t="shared" si="207"/>
        <v/>
      </c>
      <c r="BF511" s="9" t="str">
        <f t="shared" si="207"/>
        <v/>
      </c>
      <c r="BG511" s="9" t="str">
        <f t="shared" si="207"/>
        <v/>
      </c>
      <c r="BH511" s="9" t="str">
        <f t="shared" si="207"/>
        <v/>
      </c>
      <c r="BI511" s="9" t="str">
        <f t="shared" si="207"/>
        <v/>
      </c>
      <c r="BJ511" s="9" t="str">
        <f t="shared" si="207"/>
        <v/>
      </c>
      <c r="BK511" s="9" t="str">
        <f t="shared" si="207"/>
        <v/>
      </c>
      <c r="BL511" s="9" t="str">
        <f t="shared" si="207"/>
        <v/>
      </c>
      <c r="BM511" s="9" t="str">
        <f t="shared" si="207"/>
        <v/>
      </c>
      <c r="BN511" s="9" t="str">
        <f t="shared" si="207"/>
        <v/>
      </c>
      <c r="BO511" s="9" t="str">
        <f t="shared" si="208"/>
        <v/>
      </c>
      <c r="BP511" s="9" t="str">
        <f t="shared" si="208"/>
        <v/>
      </c>
      <c r="BQ511" s="9" t="str">
        <f t="shared" si="208"/>
        <v/>
      </c>
      <c r="BR511" s="9" t="str">
        <f t="shared" si="208"/>
        <v/>
      </c>
      <c r="BS511" s="9" t="str">
        <f t="shared" si="208"/>
        <v/>
      </c>
      <c r="BT511" s="9" t="str">
        <f t="shared" si="208"/>
        <v/>
      </c>
      <c r="BU511" s="9" t="str">
        <f t="shared" si="208"/>
        <v/>
      </c>
      <c r="BV511" s="9" t="str">
        <f t="shared" si="208"/>
        <v/>
      </c>
      <c r="BW511" s="9" t="str">
        <f t="shared" si="208"/>
        <v/>
      </c>
      <c r="BX511" s="9" t="str">
        <f t="shared" si="208"/>
        <v/>
      </c>
      <c r="BY511" s="9" t="str">
        <f t="shared" si="208"/>
        <v/>
      </c>
      <c r="BZ511" s="9" t="str">
        <f t="shared" si="208"/>
        <v/>
      </c>
    </row>
    <row r="512" spans="1:78" x14ac:dyDescent="0.25">
      <c r="A512" s="6">
        <v>799</v>
      </c>
      <c r="B512" s="3"/>
      <c r="C512" s="3">
        <v>1</v>
      </c>
      <c r="D512" s="3"/>
      <c r="E512" s="3">
        <v>1</v>
      </c>
      <c r="F512" s="3"/>
      <c r="G512" s="3">
        <v>1</v>
      </c>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v>3</v>
      </c>
      <c r="AH512" s="7">
        <f>SUMPRODUCT(MAX((Table1[post_position])*(Table1[topic_id]=$A512)))</f>
        <v>6</v>
      </c>
      <c r="AI512" s="7" t="str">
        <f>"http://chandoo.org/forums/topic/"&amp;VLOOKUP(A512,'All Topics Data'!$A$2:$C$1243,3,FALSE)</f>
        <v>http://chandoo.org/forums/topic/hui-revisit-of-alternate-zero-vs-non-zero-counter</v>
      </c>
      <c r="AJ512" s="7" t="str">
        <f>LEFT(VLOOKUP(A512,'All Topics Data'!$A$2:$C$1243,2,FALSE),40)&amp;REPT("…",LEN(VLOOKUP(A512,'All Topics Data'!$A$2:$C$1243,2,FALSE))&gt;40)</f>
        <v>Revisit of Alternate zero vs non Zero Co…</v>
      </c>
      <c r="AK512" s="9">
        <f t="shared" si="201"/>
        <v>0</v>
      </c>
      <c r="AL512" s="9">
        <f t="shared" si="209"/>
        <v>1</v>
      </c>
      <c r="AM512" s="9">
        <f t="shared" si="209"/>
        <v>0</v>
      </c>
      <c r="AN512" s="9">
        <f t="shared" si="209"/>
        <v>1</v>
      </c>
      <c r="AO512" s="9">
        <f t="shared" si="209"/>
        <v>0</v>
      </c>
      <c r="AP512" s="9">
        <f t="shared" si="209"/>
        <v>1</v>
      </c>
      <c r="AQ512" s="9" t="str">
        <f t="shared" si="209"/>
        <v/>
      </c>
      <c r="AR512" s="9" t="str">
        <f t="shared" si="209"/>
        <v/>
      </c>
      <c r="AS512" s="9" t="str">
        <f t="shared" si="209"/>
        <v/>
      </c>
      <c r="AT512" s="9" t="str">
        <f t="shared" si="209"/>
        <v/>
      </c>
      <c r="AU512" s="9" t="str">
        <f t="shared" ref="AU512:BD521" si="210">IF(AU$4&lt;=$AH512,IFERROR(GETPIVOTDATA("Hui Reply?",$A$4,"topic_id",$A512,"post_position",AU$4),0),"")</f>
        <v/>
      </c>
      <c r="AV512" s="9" t="str">
        <f t="shared" si="210"/>
        <v/>
      </c>
      <c r="AW512" s="9" t="str">
        <f t="shared" si="210"/>
        <v/>
      </c>
      <c r="AX512" s="9" t="str">
        <f t="shared" si="210"/>
        <v/>
      </c>
      <c r="AY512" s="9" t="str">
        <f t="shared" si="210"/>
        <v/>
      </c>
      <c r="AZ512" s="9" t="str">
        <f t="shared" si="210"/>
        <v/>
      </c>
      <c r="BA512" s="9" t="str">
        <f t="shared" si="210"/>
        <v/>
      </c>
      <c r="BB512" s="9" t="str">
        <f t="shared" si="210"/>
        <v/>
      </c>
      <c r="BC512" s="9" t="str">
        <f t="shared" si="210"/>
        <v/>
      </c>
      <c r="BD512" s="9" t="str">
        <f t="shared" si="210"/>
        <v/>
      </c>
      <c r="BE512" s="9" t="str">
        <f t="shared" ref="BE512:BN521" si="211">IF(BE$4&lt;=$AH512,IFERROR(GETPIVOTDATA("Hui Reply?",$A$4,"topic_id",$A512,"post_position",BE$4),0),"")</f>
        <v/>
      </c>
      <c r="BF512" s="9" t="str">
        <f t="shared" si="211"/>
        <v/>
      </c>
      <c r="BG512" s="9" t="str">
        <f t="shared" si="211"/>
        <v/>
      </c>
      <c r="BH512" s="9" t="str">
        <f t="shared" si="211"/>
        <v/>
      </c>
      <c r="BI512" s="9" t="str">
        <f t="shared" si="211"/>
        <v/>
      </c>
      <c r="BJ512" s="9" t="str">
        <f t="shared" si="211"/>
        <v/>
      </c>
      <c r="BK512" s="9" t="str">
        <f t="shared" si="211"/>
        <v/>
      </c>
      <c r="BL512" s="9" t="str">
        <f t="shared" si="211"/>
        <v/>
      </c>
      <c r="BM512" s="9" t="str">
        <f t="shared" si="211"/>
        <v/>
      </c>
      <c r="BN512" s="9" t="str">
        <f t="shared" si="211"/>
        <v/>
      </c>
      <c r="BO512" s="9" t="str">
        <f t="shared" ref="BO512:BZ521" si="212">IF(BO$4&lt;=$AH512,IFERROR(GETPIVOTDATA("Hui Reply?",$A$4,"topic_id",$A512,"post_position",BO$4),0),"")</f>
        <v/>
      </c>
      <c r="BP512" s="9" t="str">
        <f t="shared" si="212"/>
        <v/>
      </c>
      <c r="BQ512" s="9" t="str">
        <f t="shared" si="212"/>
        <v/>
      </c>
      <c r="BR512" s="9" t="str">
        <f t="shared" si="212"/>
        <v/>
      </c>
      <c r="BS512" s="9" t="str">
        <f t="shared" si="212"/>
        <v/>
      </c>
      <c r="BT512" s="9" t="str">
        <f t="shared" si="212"/>
        <v/>
      </c>
      <c r="BU512" s="9" t="str">
        <f t="shared" si="212"/>
        <v/>
      </c>
      <c r="BV512" s="9" t="str">
        <f t="shared" si="212"/>
        <v/>
      </c>
      <c r="BW512" s="9" t="str">
        <f t="shared" si="212"/>
        <v/>
      </c>
      <c r="BX512" s="9" t="str">
        <f t="shared" si="212"/>
        <v/>
      </c>
      <c r="BY512" s="9" t="str">
        <f t="shared" si="212"/>
        <v/>
      </c>
      <c r="BZ512" s="9" t="str">
        <f t="shared" si="212"/>
        <v/>
      </c>
    </row>
    <row r="513" spans="1:78" x14ac:dyDescent="0.25">
      <c r="A513" s="6">
        <v>802</v>
      </c>
      <c r="B513" s="3"/>
      <c r="C513" s="3"/>
      <c r="D513" s="3">
        <v>1</v>
      </c>
      <c r="E513" s="3"/>
      <c r="F513" s="3"/>
      <c r="G513" s="3">
        <v>1</v>
      </c>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v>2</v>
      </c>
      <c r="AH513" s="7">
        <f>SUMPRODUCT(MAX((Table1[post_position])*(Table1[topic_id]=$A513)))</f>
        <v>8</v>
      </c>
      <c r="AI513" s="7" t="str">
        <f>"http://chandoo.org/forums/topic/"&amp;VLOOKUP(A513,'All Topics Data'!$A$2:$C$1243,3,FALSE)</f>
        <v>http://chandoo.org/forums/topic/hlookup-and-limitations</v>
      </c>
      <c r="AJ513" s="7" t="str">
        <f>LEFT(VLOOKUP(A513,'All Topics Data'!$A$2:$C$1243,2,FALSE),40)&amp;REPT("…",LEN(VLOOKUP(A513,'All Topics Data'!$A$2:$C$1243,2,FALSE))&gt;40)</f>
        <v>Hlookup and limitations?</v>
      </c>
      <c r="AK513" s="9">
        <f t="shared" si="201"/>
        <v>0</v>
      </c>
      <c r="AL513" s="9">
        <f t="shared" ref="AL513:AT522" si="213">IF(AL$4&lt;=$AH513,IFERROR(GETPIVOTDATA("Hui Reply?",$A$4,"topic_id",$A513,"post_position",AL$4),0),"")</f>
        <v>0</v>
      </c>
      <c r="AM513" s="9">
        <f t="shared" si="213"/>
        <v>1</v>
      </c>
      <c r="AN513" s="9">
        <f t="shared" si="213"/>
        <v>0</v>
      </c>
      <c r="AO513" s="9">
        <f t="shared" si="213"/>
        <v>0</v>
      </c>
      <c r="AP513" s="9">
        <f t="shared" si="213"/>
        <v>1</v>
      </c>
      <c r="AQ513" s="9">
        <f t="shared" si="213"/>
        <v>0</v>
      </c>
      <c r="AR513" s="9">
        <f t="shared" si="213"/>
        <v>0</v>
      </c>
      <c r="AS513" s="9" t="str">
        <f t="shared" si="213"/>
        <v/>
      </c>
      <c r="AT513" s="9" t="str">
        <f t="shared" si="213"/>
        <v/>
      </c>
      <c r="AU513" s="9" t="str">
        <f t="shared" si="210"/>
        <v/>
      </c>
      <c r="AV513" s="9" t="str">
        <f t="shared" si="210"/>
        <v/>
      </c>
      <c r="AW513" s="9" t="str">
        <f t="shared" si="210"/>
        <v/>
      </c>
      <c r="AX513" s="9" t="str">
        <f t="shared" si="210"/>
        <v/>
      </c>
      <c r="AY513" s="9" t="str">
        <f t="shared" si="210"/>
        <v/>
      </c>
      <c r="AZ513" s="9" t="str">
        <f t="shared" si="210"/>
        <v/>
      </c>
      <c r="BA513" s="9" t="str">
        <f t="shared" si="210"/>
        <v/>
      </c>
      <c r="BB513" s="9" t="str">
        <f t="shared" si="210"/>
        <v/>
      </c>
      <c r="BC513" s="9" t="str">
        <f t="shared" si="210"/>
        <v/>
      </c>
      <c r="BD513" s="9" t="str">
        <f t="shared" si="210"/>
        <v/>
      </c>
      <c r="BE513" s="9" t="str">
        <f t="shared" si="211"/>
        <v/>
      </c>
      <c r="BF513" s="9" t="str">
        <f t="shared" si="211"/>
        <v/>
      </c>
      <c r="BG513" s="9" t="str">
        <f t="shared" si="211"/>
        <v/>
      </c>
      <c r="BH513" s="9" t="str">
        <f t="shared" si="211"/>
        <v/>
      </c>
      <c r="BI513" s="9" t="str">
        <f t="shared" si="211"/>
        <v/>
      </c>
      <c r="BJ513" s="9" t="str">
        <f t="shared" si="211"/>
        <v/>
      </c>
      <c r="BK513" s="9" t="str">
        <f t="shared" si="211"/>
        <v/>
      </c>
      <c r="BL513" s="9" t="str">
        <f t="shared" si="211"/>
        <v/>
      </c>
      <c r="BM513" s="9" t="str">
        <f t="shared" si="211"/>
        <v/>
      </c>
      <c r="BN513" s="9" t="str">
        <f t="shared" si="211"/>
        <v/>
      </c>
      <c r="BO513" s="9" t="str">
        <f t="shared" si="212"/>
        <v/>
      </c>
      <c r="BP513" s="9" t="str">
        <f t="shared" si="212"/>
        <v/>
      </c>
      <c r="BQ513" s="9" t="str">
        <f t="shared" si="212"/>
        <v/>
      </c>
      <c r="BR513" s="9" t="str">
        <f t="shared" si="212"/>
        <v/>
      </c>
      <c r="BS513" s="9" t="str">
        <f t="shared" si="212"/>
        <v/>
      </c>
      <c r="BT513" s="9" t="str">
        <f t="shared" si="212"/>
        <v/>
      </c>
      <c r="BU513" s="9" t="str">
        <f t="shared" si="212"/>
        <v/>
      </c>
      <c r="BV513" s="9" t="str">
        <f t="shared" si="212"/>
        <v/>
      </c>
      <c r="BW513" s="9" t="str">
        <f t="shared" si="212"/>
        <v/>
      </c>
      <c r="BX513" s="9" t="str">
        <f t="shared" si="212"/>
        <v/>
      </c>
      <c r="BY513" s="9" t="str">
        <f t="shared" si="212"/>
        <v/>
      </c>
      <c r="BZ513" s="9" t="str">
        <f t="shared" si="212"/>
        <v/>
      </c>
    </row>
    <row r="514" spans="1:78" x14ac:dyDescent="0.25">
      <c r="A514" s="6">
        <v>803</v>
      </c>
      <c r="B514" s="3"/>
      <c r="C514" s="3"/>
      <c r="D514" s="3"/>
      <c r="E514" s="3"/>
      <c r="F514" s="3">
        <v>1</v>
      </c>
      <c r="G514" s="3"/>
      <c r="H514" s="3"/>
      <c r="I514" s="3">
        <v>1</v>
      </c>
      <c r="J514" s="3"/>
      <c r="K514" s="3">
        <v>1</v>
      </c>
      <c r="L514" s="3"/>
      <c r="M514" s="3"/>
      <c r="N514" s="3">
        <v>1</v>
      </c>
      <c r="O514" s="3"/>
      <c r="P514" s="3"/>
      <c r="Q514" s="3">
        <v>1</v>
      </c>
      <c r="R514" s="3"/>
      <c r="S514" s="3"/>
      <c r="T514" s="3"/>
      <c r="U514" s="3"/>
      <c r="V514" s="3"/>
      <c r="W514" s="3"/>
      <c r="X514" s="3"/>
      <c r="Y514" s="3"/>
      <c r="Z514" s="3"/>
      <c r="AA514" s="3"/>
      <c r="AB514" s="3"/>
      <c r="AC514" s="3"/>
      <c r="AD514" s="3"/>
      <c r="AE514" s="3"/>
      <c r="AF514" s="3">
        <v>5</v>
      </c>
      <c r="AH514" s="7">
        <f>SUMPRODUCT(MAX((Table1[post_position])*(Table1[topic_id]=$A514)))</f>
        <v>17</v>
      </c>
      <c r="AI514" s="7" t="str">
        <f>"http://chandoo.org/forums/topic/"&amp;VLOOKUP(A514,'All Topics Data'!$A$2:$C$1243,3,FALSE)</f>
        <v>http://chandoo.org/forums/topic/if-statement</v>
      </c>
      <c r="AJ514" s="7" t="str">
        <f>LEFT(VLOOKUP(A514,'All Topics Data'!$A$2:$C$1243,2,FALSE),40)&amp;REPT("…",LEN(VLOOKUP(A514,'All Topics Data'!$A$2:$C$1243,2,FALSE))&gt;40)</f>
        <v>if statement?</v>
      </c>
      <c r="AK514" s="9">
        <f t="shared" si="201"/>
        <v>0</v>
      </c>
      <c r="AL514" s="9">
        <f t="shared" si="213"/>
        <v>0</v>
      </c>
      <c r="AM514" s="9">
        <f t="shared" si="213"/>
        <v>0</v>
      </c>
      <c r="AN514" s="9">
        <f t="shared" si="213"/>
        <v>0</v>
      </c>
      <c r="AO514" s="9">
        <f t="shared" si="213"/>
        <v>1</v>
      </c>
      <c r="AP514" s="9">
        <f t="shared" si="213"/>
        <v>0</v>
      </c>
      <c r="AQ514" s="9">
        <f t="shared" si="213"/>
        <v>0</v>
      </c>
      <c r="AR514" s="9">
        <f t="shared" si="213"/>
        <v>1</v>
      </c>
      <c r="AS514" s="9">
        <f t="shared" si="213"/>
        <v>0</v>
      </c>
      <c r="AT514" s="9">
        <f t="shared" si="213"/>
        <v>1</v>
      </c>
      <c r="AU514" s="9">
        <f t="shared" si="210"/>
        <v>0</v>
      </c>
      <c r="AV514" s="9">
        <f t="shared" si="210"/>
        <v>0</v>
      </c>
      <c r="AW514" s="9">
        <f t="shared" si="210"/>
        <v>1</v>
      </c>
      <c r="AX514" s="9">
        <f t="shared" si="210"/>
        <v>0</v>
      </c>
      <c r="AY514" s="9">
        <f t="shared" si="210"/>
        <v>0</v>
      </c>
      <c r="AZ514" s="9">
        <f t="shared" si="210"/>
        <v>1</v>
      </c>
      <c r="BA514" s="9">
        <f t="shared" si="210"/>
        <v>0</v>
      </c>
      <c r="BB514" s="9" t="str">
        <f t="shared" si="210"/>
        <v/>
      </c>
      <c r="BC514" s="9" t="str">
        <f t="shared" si="210"/>
        <v/>
      </c>
      <c r="BD514" s="9" t="str">
        <f t="shared" si="210"/>
        <v/>
      </c>
      <c r="BE514" s="9" t="str">
        <f t="shared" si="211"/>
        <v/>
      </c>
      <c r="BF514" s="9" t="str">
        <f t="shared" si="211"/>
        <v/>
      </c>
      <c r="BG514" s="9" t="str">
        <f t="shared" si="211"/>
        <v/>
      </c>
      <c r="BH514" s="9" t="str">
        <f t="shared" si="211"/>
        <v/>
      </c>
      <c r="BI514" s="9" t="str">
        <f t="shared" si="211"/>
        <v/>
      </c>
      <c r="BJ514" s="9" t="str">
        <f t="shared" si="211"/>
        <v/>
      </c>
      <c r="BK514" s="9" t="str">
        <f t="shared" si="211"/>
        <v/>
      </c>
      <c r="BL514" s="9" t="str">
        <f t="shared" si="211"/>
        <v/>
      </c>
      <c r="BM514" s="9" t="str">
        <f t="shared" si="211"/>
        <v/>
      </c>
      <c r="BN514" s="9" t="str">
        <f t="shared" si="211"/>
        <v/>
      </c>
      <c r="BO514" s="9" t="str">
        <f t="shared" si="212"/>
        <v/>
      </c>
      <c r="BP514" s="9" t="str">
        <f t="shared" si="212"/>
        <v/>
      </c>
      <c r="BQ514" s="9" t="str">
        <f t="shared" si="212"/>
        <v/>
      </c>
      <c r="BR514" s="9" t="str">
        <f t="shared" si="212"/>
        <v/>
      </c>
      <c r="BS514" s="9" t="str">
        <f t="shared" si="212"/>
        <v/>
      </c>
      <c r="BT514" s="9" t="str">
        <f t="shared" si="212"/>
        <v/>
      </c>
      <c r="BU514" s="9" t="str">
        <f t="shared" si="212"/>
        <v/>
      </c>
      <c r="BV514" s="9" t="str">
        <f t="shared" si="212"/>
        <v/>
      </c>
      <c r="BW514" s="9" t="str">
        <f t="shared" si="212"/>
        <v/>
      </c>
      <c r="BX514" s="9" t="str">
        <f t="shared" si="212"/>
        <v/>
      </c>
      <c r="BY514" s="9" t="str">
        <f t="shared" si="212"/>
        <v/>
      </c>
      <c r="BZ514" s="9" t="str">
        <f t="shared" si="212"/>
        <v/>
      </c>
    </row>
    <row r="515" spans="1:78" x14ac:dyDescent="0.25">
      <c r="A515" s="6">
        <v>804</v>
      </c>
      <c r="B515" s="3"/>
      <c r="C515" s="3">
        <v>1</v>
      </c>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v>1</v>
      </c>
      <c r="AH515" s="7">
        <f>SUMPRODUCT(MAX((Table1[post_position])*(Table1[topic_id]=$A515)))</f>
        <v>3</v>
      </c>
      <c r="AI515" s="7" t="str">
        <f>"http://chandoo.org/forums/topic/"&amp;VLOOKUP(A515,'All Topics Data'!$A$2:$C$1243,3,FALSE)</f>
        <v>http://chandoo.org/forums/topic/how-to-calculate-percentage-of-given-time</v>
      </c>
      <c r="AJ515" s="7" t="str">
        <f>LEFT(VLOOKUP(A515,'All Topics Data'!$A$2:$C$1243,2,FALSE),40)&amp;REPT("…",LEN(VLOOKUP(A515,'All Topics Data'!$A$2:$C$1243,2,FALSE))&gt;40)</f>
        <v>How to calculate percentage of given tim…</v>
      </c>
      <c r="AK515" s="9">
        <f t="shared" si="201"/>
        <v>0</v>
      </c>
      <c r="AL515" s="9">
        <f t="shared" si="213"/>
        <v>1</v>
      </c>
      <c r="AM515" s="9">
        <f t="shared" si="213"/>
        <v>0</v>
      </c>
      <c r="AN515" s="9" t="str">
        <f t="shared" si="213"/>
        <v/>
      </c>
      <c r="AO515" s="9" t="str">
        <f t="shared" si="213"/>
        <v/>
      </c>
      <c r="AP515" s="9" t="str">
        <f t="shared" si="213"/>
        <v/>
      </c>
      <c r="AQ515" s="9" t="str">
        <f t="shared" si="213"/>
        <v/>
      </c>
      <c r="AR515" s="9" t="str">
        <f t="shared" si="213"/>
        <v/>
      </c>
      <c r="AS515" s="9" t="str">
        <f t="shared" si="213"/>
        <v/>
      </c>
      <c r="AT515" s="9" t="str">
        <f t="shared" si="213"/>
        <v/>
      </c>
      <c r="AU515" s="9" t="str">
        <f t="shared" si="210"/>
        <v/>
      </c>
      <c r="AV515" s="9" t="str">
        <f t="shared" si="210"/>
        <v/>
      </c>
      <c r="AW515" s="9" t="str">
        <f t="shared" si="210"/>
        <v/>
      </c>
      <c r="AX515" s="9" t="str">
        <f t="shared" si="210"/>
        <v/>
      </c>
      <c r="AY515" s="9" t="str">
        <f t="shared" si="210"/>
        <v/>
      </c>
      <c r="AZ515" s="9" t="str">
        <f t="shared" si="210"/>
        <v/>
      </c>
      <c r="BA515" s="9" t="str">
        <f t="shared" si="210"/>
        <v/>
      </c>
      <c r="BB515" s="9" t="str">
        <f t="shared" si="210"/>
        <v/>
      </c>
      <c r="BC515" s="9" t="str">
        <f t="shared" si="210"/>
        <v/>
      </c>
      <c r="BD515" s="9" t="str">
        <f t="shared" si="210"/>
        <v/>
      </c>
      <c r="BE515" s="9" t="str">
        <f t="shared" si="211"/>
        <v/>
      </c>
      <c r="BF515" s="9" t="str">
        <f t="shared" si="211"/>
        <v/>
      </c>
      <c r="BG515" s="9" t="str">
        <f t="shared" si="211"/>
        <v/>
      </c>
      <c r="BH515" s="9" t="str">
        <f t="shared" si="211"/>
        <v/>
      </c>
      <c r="BI515" s="9" t="str">
        <f t="shared" si="211"/>
        <v/>
      </c>
      <c r="BJ515" s="9" t="str">
        <f t="shared" si="211"/>
        <v/>
      </c>
      <c r="BK515" s="9" t="str">
        <f t="shared" si="211"/>
        <v/>
      </c>
      <c r="BL515" s="9" t="str">
        <f t="shared" si="211"/>
        <v/>
      </c>
      <c r="BM515" s="9" t="str">
        <f t="shared" si="211"/>
        <v/>
      </c>
      <c r="BN515" s="9" t="str">
        <f t="shared" si="211"/>
        <v/>
      </c>
      <c r="BO515" s="9" t="str">
        <f t="shared" si="212"/>
        <v/>
      </c>
      <c r="BP515" s="9" t="str">
        <f t="shared" si="212"/>
        <v/>
      </c>
      <c r="BQ515" s="9" t="str">
        <f t="shared" si="212"/>
        <v/>
      </c>
      <c r="BR515" s="9" t="str">
        <f t="shared" si="212"/>
        <v/>
      </c>
      <c r="BS515" s="9" t="str">
        <f t="shared" si="212"/>
        <v/>
      </c>
      <c r="BT515" s="9" t="str">
        <f t="shared" si="212"/>
        <v/>
      </c>
      <c r="BU515" s="9" t="str">
        <f t="shared" si="212"/>
        <v/>
      </c>
      <c r="BV515" s="9" t="str">
        <f t="shared" si="212"/>
        <v/>
      </c>
      <c r="BW515" s="9" t="str">
        <f t="shared" si="212"/>
        <v/>
      </c>
      <c r="BX515" s="9" t="str">
        <f t="shared" si="212"/>
        <v/>
      </c>
      <c r="BY515" s="9" t="str">
        <f t="shared" si="212"/>
        <v/>
      </c>
      <c r="BZ515" s="9" t="str">
        <f t="shared" si="212"/>
        <v/>
      </c>
    </row>
    <row r="516" spans="1:78" x14ac:dyDescent="0.25">
      <c r="A516" s="6">
        <v>806</v>
      </c>
      <c r="B516" s="3"/>
      <c r="C516" s="3">
        <v>1</v>
      </c>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v>1</v>
      </c>
      <c r="AH516" s="7">
        <f>SUMPRODUCT(MAX((Table1[post_position])*(Table1[topic_id]=$A516)))</f>
        <v>2</v>
      </c>
      <c r="AI516" s="7" t="str">
        <f>"http://chandoo.org/forums/topic/"&amp;VLOOKUP(A516,'All Topics Data'!$A$2:$C$1243,3,FALSE)</f>
        <v>http://chandoo.org/forums/topic/understanding-a-workbook-model</v>
      </c>
      <c r="AJ516" s="7" t="str">
        <f>LEFT(VLOOKUP(A516,'All Topics Data'!$A$2:$C$1243,2,FALSE),40)&amp;REPT("…",LEN(VLOOKUP(A516,'All Topics Data'!$A$2:$C$1243,2,FALSE))&gt;40)</f>
        <v>Understanding a Workbook model</v>
      </c>
      <c r="AK516" s="9">
        <f t="shared" si="201"/>
        <v>0</v>
      </c>
      <c r="AL516" s="9">
        <f t="shared" si="213"/>
        <v>1</v>
      </c>
      <c r="AM516" s="9" t="str">
        <f t="shared" si="213"/>
        <v/>
      </c>
      <c r="AN516" s="9" t="str">
        <f t="shared" si="213"/>
        <v/>
      </c>
      <c r="AO516" s="9" t="str">
        <f t="shared" si="213"/>
        <v/>
      </c>
      <c r="AP516" s="9" t="str">
        <f t="shared" si="213"/>
        <v/>
      </c>
      <c r="AQ516" s="9" t="str">
        <f t="shared" si="213"/>
        <v/>
      </c>
      <c r="AR516" s="9" t="str">
        <f t="shared" si="213"/>
        <v/>
      </c>
      <c r="AS516" s="9" t="str">
        <f t="shared" si="213"/>
        <v/>
      </c>
      <c r="AT516" s="9" t="str">
        <f t="shared" si="213"/>
        <v/>
      </c>
      <c r="AU516" s="9" t="str">
        <f t="shared" si="210"/>
        <v/>
      </c>
      <c r="AV516" s="9" t="str">
        <f t="shared" si="210"/>
        <v/>
      </c>
      <c r="AW516" s="9" t="str">
        <f t="shared" si="210"/>
        <v/>
      </c>
      <c r="AX516" s="9" t="str">
        <f t="shared" si="210"/>
        <v/>
      </c>
      <c r="AY516" s="9" t="str">
        <f t="shared" si="210"/>
        <v/>
      </c>
      <c r="AZ516" s="9" t="str">
        <f t="shared" si="210"/>
        <v/>
      </c>
      <c r="BA516" s="9" t="str">
        <f t="shared" si="210"/>
        <v/>
      </c>
      <c r="BB516" s="9" t="str">
        <f t="shared" si="210"/>
        <v/>
      </c>
      <c r="BC516" s="9" t="str">
        <f t="shared" si="210"/>
        <v/>
      </c>
      <c r="BD516" s="9" t="str">
        <f t="shared" si="210"/>
        <v/>
      </c>
      <c r="BE516" s="9" t="str">
        <f t="shared" si="211"/>
        <v/>
      </c>
      <c r="BF516" s="9" t="str">
        <f t="shared" si="211"/>
        <v/>
      </c>
      <c r="BG516" s="9" t="str">
        <f t="shared" si="211"/>
        <v/>
      </c>
      <c r="BH516" s="9" t="str">
        <f t="shared" si="211"/>
        <v/>
      </c>
      <c r="BI516" s="9" t="str">
        <f t="shared" si="211"/>
        <v/>
      </c>
      <c r="BJ516" s="9" t="str">
        <f t="shared" si="211"/>
        <v/>
      </c>
      <c r="BK516" s="9" t="str">
        <f t="shared" si="211"/>
        <v/>
      </c>
      <c r="BL516" s="9" t="str">
        <f t="shared" si="211"/>
        <v/>
      </c>
      <c r="BM516" s="9" t="str">
        <f t="shared" si="211"/>
        <v/>
      </c>
      <c r="BN516" s="9" t="str">
        <f t="shared" si="211"/>
        <v/>
      </c>
      <c r="BO516" s="9" t="str">
        <f t="shared" si="212"/>
        <v/>
      </c>
      <c r="BP516" s="9" t="str">
        <f t="shared" si="212"/>
        <v/>
      </c>
      <c r="BQ516" s="9" t="str">
        <f t="shared" si="212"/>
        <v/>
      </c>
      <c r="BR516" s="9" t="str">
        <f t="shared" si="212"/>
        <v/>
      </c>
      <c r="BS516" s="9" t="str">
        <f t="shared" si="212"/>
        <v/>
      </c>
      <c r="BT516" s="9" t="str">
        <f t="shared" si="212"/>
        <v/>
      </c>
      <c r="BU516" s="9" t="str">
        <f t="shared" si="212"/>
        <v/>
      </c>
      <c r="BV516" s="9" t="str">
        <f t="shared" si="212"/>
        <v/>
      </c>
      <c r="BW516" s="9" t="str">
        <f t="shared" si="212"/>
        <v/>
      </c>
      <c r="BX516" s="9" t="str">
        <f t="shared" si="212"/>
        <v/>
      </c>
      <c r="BY516" s="9" t="str">
        <f t="shared" si="212"/>
        <v/>
      </c>
      <c r="BZ516" s="9" t="str">
        <f t="shared" si="212"/>
        <v/>
      </c>
    </row>
    <row r="517" spans="1:78" x14ac:dyDescent="0.25">
      <c r="A517" s="6">
        <v>807</v>
      </c>
      <c r="B517" s="3"/>
      <c r="C517" s="3">
        <v>1</v>
      </c>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v>1</v>
      </c>
      <c r="AH517" s="7">
        <f>SUMPRODUCT(MAX((Table1[post_position])*(Table1[topic_id]=$A517)))</f>
        <v>3</v>
      </c>
      <c r="AI517" s="7" t="str">
        <f>"http://chandoo.org/forums/topic/"&amp;VLOOKUP(A517,'All Topics Data'!$A$2:$C$1243,3,FALSE)</f>
        <v>http://chandoo.org/forums/topic/anyone-ever-get-remnants-of-objects-from-copied-sheets-that-they-cant-delete</v>
      </c>
      <c r="AJ517" s="7" t="str">
        <f>LEFT(VLOOKUP(A517,'All Topics Data'!$A$2:$C$1243,2,FALSE),40)&amp;REPT("…",LEN(VLOOKUP(A517,'All Topics Data'!$A$2:$C$1243,2,FALSE))&gt;40)</f>
        <v>Anyone ever get remnants of objects from…</v>
      </c>
      <c r="AK517" s="9">
        <f t="shared" si="201"/>
        <v>0</v>
      </c>
      <c r="AL517" s="9">
        <f t="shared" si="213"/>
        <v>1</v>
      </c>
      <c r="AM517" s="9">
        <f t="shared" si="213"/>
        <v>0</v>
      </c>
      <c r="AN517" s="9" t="str">
        <f t="shared" si="213"/>
        <v/>
      </c>
      <c r="AO517" s="9" t="str">
        <f t="shared" si="213"/>
        <v/>
      </c>
      <c r="AP517" s="9" t="str">
        <f t="shared" si="213"/>
        <v/>
      </c>
      <c r="AQ517" s="9" t="str">
        <f t="shared" si="213"/>
        <v/>
      </c>
      <c r="AR517" s="9" t="str">
        <f t="shared" si="213"/>
        <v/>
      </c>
      <c r="AS517" s="9" t="str">
        <f t="shared" si="213"/>
        <v/>
      </c>
      <c r="AT517" s="9" t="str">
        <f t="shared" si="213"/>
        <v/>
      </c>
      <c r="AU517" s="9" t="str">
        <f t="shared" si="210"/>
        <v/>
      </c>
      <c r="AV517" s="9" t="str">
        <f t="shared" si="210"/>
        <v/>
      </c>
      <c r="AW517" s="9" t="str">
        <f t="shared" si="210"/>
        <v/>
      </c>
      <c r="AX517" s="9" t="str">
        <f t="shared" si="210"/>
        <v/>
      </c>
      <c r="AY517" s="9" t="str">
        <f t="shared" si="210"/>
        <v/>
      </c>
      <c r="AZ517" s="9" t="str">
        <f t="shared" si="210"/>
        <v/>
      </c>
      <c r="BA517" s="9" t="str">
        <f t="shared" si="210"/>
        <v/>
      </c>
      <c r="BB517" s="9" t="str">
        <f t="shared" si="210"/>
        <v/>
      </c>
      <c r="BC517" s="9" t="str">
        <f t="shared" si="210"/>
        <v/>
      </c>
      <c r="BD517" s="9" t="str">
        <f t="shared" si="210"/>
        <v/>
      </c>
      <c r="BE517" s="9" t="str">
        <f t="shared" si="211"/>
        <v/>
      </c>
      <c r="BF517" s="9" t="str">
        <f t="shared" si="211"/>
        <v/>
      </c>
      <c r="BG517" s="9" t="str">
        <f t="shared" si="211"/>
        <v/>
      </c>
      <c r="BH517" s="9" t="str">
        <f t="shared" si="211"/>
        <v/>
      </c>
      <c r="BI517" s="9" t="str">
        <f t="shared" si="211"/>
        <v/>
      </c>
      <c r="BJ517" s="9" t="str">
        <f t="shared" si="211"/>
        <v/>
      </c>
      <c r="BK517" s="9" t="str">
        <f t="shared" si="211"/>
        <v/>
      </c>
      <c r="BL517" s="9" t="str">
        <f t="shared" si="211"/>
        <v/>
      </c>
      <c r="BM517" s="9" t="str">
        <f t="shared" si="211"/>
        <v/>
      </c>
      <c r="BN517" s="9" t="str">
        <f t="shared" si="211"/>
        <v/>
      </c>
      <c r="BO517" s="9" t="str">
        <f t="shared" si="212"/>
        <v/>
      </c>
      <c r="BP517" s="9" t="str">
        <f t="shared" si="212"/>
        <v/>
      </c>
      <c r="BQ517" s="9" t="str">
        <f t="shared" si="212"/>
        <v/>
      </c>
      <c r="BR517" s="9" t="str">
        <f t="shared" si="212"/>
        <v/>
      </c>
      <c r="BS517" s="9" t="str">
        <f t="shared" si="212"/>
        <v/>
      </c>
      <c r="BT517" s="9" t="str">
        <f t="shared" si="212"/>
        <v/>
      </c>
      <c r="BU517" s="9" t="str">
        <f t="shared" si="212"/>
        <v/>
      </c>
      <c r="BV517" s="9" t="str">
        <f t="shared" si="212"/>
        <v/>
      </c>
      <c r="BW517" s="9" t="str">
        <f t="shared" si="212"/>
        <v/>
      </c>
      <c r="BX517" s="9" t="str">
        <f t="shared" si="212"/>
        <v/>
      </c>
      <c r="BY517" s="9" t="str">
        <f t="shared" si="212"/>
        <v/>
      </c>
      <c r="BZ517" s="9" t="str">
        <f t="shared" si="212"/>
        <v/>
      </c>
    </row>
    <row r="518" spans="1:78" x14ac:dyDescent="0.25">
      <c r="A518" s="6">
        <v>810</v>
      </c>
      <c r="B518" s="3"/>
      <c r="C518" s="3"/>
      <c r="D518" s="3">
        <v>1</v>
      </c>
      <c r="E518" s="3"/>
      <c r="F518" s="3"/>
      <c r="G518" s="3">
        <v>1</v>
      </c>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v>2</v>
      </c>
      <c r="AH518" s="7">
        <f>SUMPRODUCT(MAX((Table1[post_position])*(Table1[topic_id]=$A518)))</f>
        <v>9</v>
      </c>
      <c r="AI518" s="7" t="str">
        <f>"http://chandoo.org/forums/topic/"&amp;VLOOKUP(A518,'All Topics Data'!$A$2:$C$1243,3,FALSE)</f>
        <v>http://chandoo.org/forums/topic/pasting-pictures</v>
      </c>
      <c r="AJ518" s="7" t="str">
        <f>LEFT(VLOOKUP(A518,'All Topics Data'!$A$2:$C$1243,2,FALSE),40)&amp;REPT("…",LEN(VLOOKUP(A518,'All Topics Data'!$A$2:$C$1243,2,FALSE))&gt;40)</f>
        <v>Pasting pictures</v>
      </c>
      <c r="AK518" s="9">
        <f t="shared" si="201"/>
        <v>0</v>
      </c>
      <c r="AL518" s="9">
        <f t="shared" si="213"/>
        <v>0</v>
      </c>
      <c r="AM518" s="9">
        <f t="shared" si="213"/>
        <v>1</v>
      </c>
      <c r="AN518" s="9">
        <f t="shared" si="213"/>
        <v>0</v>
      </c>
      <c r="AO518" s="9">
        <f t="shared" si="213"/>
        <v>0</v>
      </c>
      <c r="AP518" s="9">
        <f t="shared" si="213"/>
        <v>1</v>
      </c>
      <c r="AQ518" s="9">
        <f t="shared" si="213"/>
        <v>0</v>
      </c>
      <c r="AR518" s="9">
        <f t="shared" si="213"/>
        <v>0</v>
      </c>
      <c r="AS518" s="9">
        <f t="shared" si="213"/>
        <v>0</v>
      </c>
      <c r="AT518" s="9" t="str">
        <f t="shared" si="213"/>
        <v/>
      </c>
      <c r="AU518" s="9" t="str">
        <f t="shared" si="210"/>
        <v/>
      </c>
      <c r="AV518" s="9" t="str">
        <f t="shared" si="210"/>
        <v/>
      </c>
      <c r="AW518" s="9" t="str">
        <f t="shared" si="210"/>
        <v/>
      </c>
      <c r="AX518" s="9" t="str">
        <f t="shared" si="210"/>
        <v/>
      </c>
      <c r="AY518" s="9" t="str">
        <f t="shared" si="210"/>
        <v/>
      </c>
      <c r="AZ518" s="9" t="str">
        <f t="shared" si="210"/>
        <v/>
      </c>
      <c r="BA518" s="9" t="str">
        <f t="shared" si="210"/>
        <v/>
      </c>
      <c r="BB518" s="9" t="str">
        <f t="shared" si="210"/>
        <v/>
      </c>
      <c r="BC518" s="9" t="str">
        <f t="shared" si="210"/>
        <v/>
      </c>
      <c r="BD518" s="9" t="str">
        <f t="shared" si="210"/>
        <v/>
      </c>
      <c r="BE518" s="9" t="str">
        <f t="shared" si="211"/>
        <v/>
      </c>
      <c r="BF518" s="9" t="str">
        <f t="shared" si="211"/>
        <v/>
      </c>
      <c r="BG518" s="9" t="str">
        <f t="shared" si="211"/>
        <v/>
      </c>
      <c r="BH518" s="9" t="str">
        <f t="shared" si="211"/>
        <v/>
      </c>
      <c r="BI518" s="9" t="str">
        <f t="shared" si="211"/>
        <v/>
      </c>
      <c r="BJ518" s="9" t="str">
        <f t="shared" si="211"/>
        <v/>
      </c>
      <c r="BK518" s="9" t="str">
        <f t="shared" si="211"/>
        <v/>
      </c>
      <c r="BL518" s="9" t="str">
        <f t="shared" si="211"/>
        <v/>
      </c>
      <c r="BM518" s="9" t="str">
        <f t="shared" si="211"/>
        <v/>
      </c>
      <c r="BN518" s="9" t="str">
        <f t="shared" si="211"/>
        <v/>
      </c>
      <c r="BO518" s="9" t="str">
        <f t="shared" si="212"/>
        <v/>
      </c>
      <c r="BP518" s="9" t="str">
        <f t="shared" si="212"/>
        <v/>
      </c>
      <c r="BQ518" s="9" t="str">
        <f t="shared" si="212"/>
        <v/>
      </c>
      <c r="BR518" s="9" t="str">
        <f t="shared" si="212"/>
        <v/>
      </c>
      <c r="BS518" s="9" t="str">
        <f t="shared" si="212"/>
        <v/>
      </c>
      <c r="BT518" s="9" t="str">
        <f t="shared" si="212"/>
        <v/>
      </c>
      <c r="BU518" s="9" t="str">
        <f t="shared" si="212"/>
        <v/>
      </c>
      <c r="BV518" s="9" t="str">
        <f t="shared" si="212"/>
        <v/>
      </c>
      <c r="BW518" s="9" t="str">
        <f t="shared" si="212"/>
        <v/>
      </c>
      <c r="BX518" s="9" t="str">
        <f t="shared" si="212"/>
        <v/>
      </c>
      <c r="BY518" s="9" t="str">
        <f t="shared" si="212"/>
        <v/>
      </c>
      <c r="BZ518" s="9" t="str">
        <f t="shared" si="212"/>
        <v/>
      </c>
    </row>
    <row r="519" spans="1:78" x14ac:dyDescent="0.25">
      <c r="A519" s="6">
        <v>811</v>
      </c>
      <c r="B519" s="3"/>
      <c r="C519" s="3">
        <v>1</v>
      </c>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v>1</v>
      </c>
      <c r="AH519" s="7">
        <f>SUMPRODUCT(MAX((Table1[post_position])*(Table1[topic_id]=$A519)))</f>
        <v>2</v>
      </c>
      <c r="AI519" s="7" t="str">
        <f>"http://chandoo.org/forums/topic/"&amp;VLOOKUP(A519,'All Topics Data'!$A$2:$C$1243,3,FALSE)</f>
        <v>http://chandoo.org/forums/topic/unable-2-use-udf-function</v>
      </c>
      <c r="AJ519" s="7" t="str">
        <f>LEFT(VLOOKUP(A519,'All Topics Data'!$A$2:$C$1243,2,FALSE),40)&amp;REPT("…",LEN(VLOOKUP(A519,'All Topics Data'!$A$2:$C$1243,2,FALSE))&gt;40)</f>
        <v>Unable 2 use UDF function</v>
      </c>
      <c r="AK519" s="9">
        <f t="shared" si="201"/>
        <v>0</v>
      </c>
      <c r="AL519" s="9">
        <f t="shared" si="213"/>
        <v>1</v>
      </c>
      <c r="AM519" s="9" t="str">
        <f t="shared" si="213"/>
        <v/>
      </c>
      <c r="AN519" s="9" t="str">
        <f t="shared" si="213"/>
        <v/>
      </c>
      <c r="AO519" s="9" t="str">
        <f t="shared" si="213"/>
        <v/>
      </c>
      <c r="AP519" s="9" t="str">
        <f t="shared" si="213"/>
        <v/>
      </c>
      <c r="AQ519" s="9" t="str">
        <f t="shared" si="213"/>
        <v/>
      </c>
      <c r="AR519" s="9" t="str">
        <f t="shared" si="213"/>
        <v/>
      </c>
      <c r="AS519" s="9" t="str">
        <f t="shared" si="213"/>
        <v/>
      </c>
      <c r="AT519" s="9" t="str">
        <f t="shared" si="213"/>
        <v/>
      </c>
      <c r="AU519" s="9" t="str">
        <f t="shared" si="210"/>
        <v/>
      </c>
      <c r="AV519" s="9" t="str">
        <f t="shared" si="210"/>
        <v/>
      </c>
      <c r="AW519" s="9" t="str">
        <f t="shared" si="210"/>
        <v/>
      </c>
      <c r="AX519" s="9" t="str">
        <f t="shared" si="210"/>
        <v/>
      </c>
      <c r="AY519" s="9" t="str">
        <f t="shared" si="210"/>
        <v/>
      </c>
      <c r="AZ519" s="9" t="str">
        <f t="shared" si="210"/>
        <v/>
      </c>
      <c r="BA519" s="9" t="str">
        <f t="shared" si="210"/>
        <v/>
      </c>
      <c r="BB519" s="9" t="str">
        <f t="shared" si="210"/>
        <v/>
      </c>
      <c r="BC519" s="9" t="str">
        <f t="shared" si="210"/>
        <v/>
      </c>
      <c r="BD519" s="9" t="str">
        <f t="shared" si="210"/>
        <v/>
      </c>
      <c r="BE519" s="9" t="str">
        <f t="shared" si="211"/>
        <v/>
      </c>
      <c r="BF519" s="9" t="str">
        <f t="shared" si="211"/>
        <v/>
      </c>
      <c r="BG519" s="9" t="str">
        <f t="shared" si="211"/>
        <v/>
      </c>
      <c r="BH519" s="9" t="str">
        <f t="shared" si="211"/>
        <v/>
      </c>
      <c r="BI519" s="9" t="str">
        <f t="shared" si="211"/>
        <v/>
      </c>
      <c r="BJ519" s="9" t="str">
        <f t="shared" si="211"/>
        <v/>
      </c>
      <c r="BK519" s="9" t="str">
        <f t="shared" si="211"/>
        <v/>
      </c>
      <c r="BL519" s="9" t="str">
        <f t="shared" si="211"/>
        <v/>
      </c>
      <c r="BM519" s="9" t="str">
        <f t="shared" si="211"/>
        <v/>
      </c>
      <c r="BN519" s="9" t="str">
        <f t="shared" si="211"/>
        <v/>
      </c>
      <c r="BO519" s="9" t="str">
        <f t="shared" si="212"/>
        <v/>
      </c>
      <c r="BP519" s="9" t="str">
        <f t="shared" si="212"/>
        <v/>
      </c>
      <c r="BQ519" s="9" t="str">
        <f t="shared" si="212"/>
        <v/>
      </c>
      <c r="BR519" s="9" t="str">
        <f t="shared" si="212"/>
        <v/>
      </c>
      <c r="BS519" s="9" t="str">
        <f t="shared" si="212"/>
        <v/>
      </c>
      <c r="BT519" s="9" t="str">
        <f t="shared" si="212"/>
        <v/>
      </c>
      <c r="BU519" s="9" t="str">
        <f t="shared" si="212"/>
        <v/>
      </c>
      <c r="BV519" s="9" t="str">
        <f t="shared" si="212"/>
        <v/>
      </c>
      <c r="BW519" s="9" t="str">
        <f t="shared" si="212"/>
        <v/>
      </c>
      <c r="BX519" s="9" t="str">
        <f t="shared" si="212"/>
        <v/>
      </c>
      <c r="BY519" s="9" t="str">
        <f t="shared" si="212"/>
        <v/>
      </c>
      <c r="BZ519" s="9" t="str">
        <f t="shared" si="212"/>
        <v/>
      </c>
    </row>
    <row r="520" spans="1:78" x14ac:dyDescent="0.25">
      <c r="A520" s="6">
        <v>814</v>
      </c>
      <c r="B520" s="3"/>
      <c r="C520" s="3"/>
      <c r="D520" s="3">
        <v>1</v>
      </c>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v>1</v>
      </c>
      <c r="AH520" s="7">
        <f>SUMPRODUCT(MAX((Table1[post_position])*(Table1[topic_id]=$A520)))</f>
        <v>3</v>
      </c>
      <c r="AI520" s="7" t="str">
        <f>"http://chandoo.org/forums/topic/"&amp;VLOOKUP(A520,'All Topics Data'!$A$2:$C$1243,3,FALSE)</f>
        <v>http://chandoo.org/forums/topic/excel-filter-is-super-slow</v>
      </c>
      <c r="AJ520" s="7" t="str">
        <f>LEFT(VLOOKUP(A520,'All Topics Data'!$A$2:$C$1243,2,FALSE),40)&amp;REPT("…",LEN(VLOOKUP(A520,'All Topics Data'!$A$2:$C$1243,2,FALSE))&gt;40)</f>
        <v>Excel Filter is super slow</v>
      </c>
      <c r="AK520" s="9">
        <f t="shared" si="201"/>
        <v>0</v>
      </c>
      <c r="AL520" s="9">
        <f t="shared" si="213"/>
        <v>0</v>
      </c>
      <c r="AM520" s="9">
        <f t="shared" si="213"/>
        <v>1</v>
      </c>
      <c r="AN520" s="9" t="str">
        <f t="shared" si="213"/>
        <v/>
      </c>
      <c r="AO520" s="9" t="str">
        <f t="shared" si="213"/>
        <v/>
      </c>
      <c r="AP520" s="9" t="str">
        <f t="shared" si="213"/>
        <v/>
      </c>
      <c r="AQ520" s="9" t="str">
        <f t="shared" si="213"/>
        <v/>
      </c>
      <c r="AR520" s="9" t="str">
        <f t="shared" si="213"/>
        <v/>
      </c>
      <c r="AS520" s="9" t="str">
        <f t="shared" si="213"/>
        <v/>
      </c>
      <c r="AT520" s="9" t="str">
        <f t="shared" si="213"/>
        <v/>
      </c>
      <c r="AU520" s="9" t="str">
        <f t="shared" si="210"/>
        <v/>
      </c>
      <c r="AV520" s="9" t="str">
        <f t="shared" si="210"/>
        <v/>
      </c>
      <c r="AW520" s="9" t="str">
        <f t="shared" si="210"/>
        <v/>
      </c>
      <c r="AX520" s="9" t="str">
        <f t="shared" si="210"/>
        <v/>
      </c>
      <c r="AY520" s="9" t="str">
        <f t="shared" si="210"/>
        <v/>
      </c>
      <c r="AZ520" s="9" t="str">
        <f t="shared" si="210"/>
        <v/>
      </c>
      <c r="BA520" s="9" t="str">
        <f t="shared" si="210"/>
        <v/>
      </c>
      <c r="BB520" s="9" t="str">
        <f t="shared" si="210"/>
        <v/>
      </c>
      <c r="BC520" s="9" t="str">
        <f t="shared" si="210"/>
        <v/>
      </c>
      <c r="BD520" s="9" t="str">
        <f t="shared" si="210"/>
        <v/>
      </c>
      <c r="BE520" s="9" t="str">
        <f t="shared" si="211"/>
        <v/>
      </c>
      <c r="BF520" s="9" t="str">
        <f t="shared" si="211"/>
        <v/>
      </c>
      <c r="BG520" s="9" t="str">
        <f t="shared" si="211"/>
        <v/>
      </c>
      <c r="BH520" s="9" t="str">
        <f t="shared" si="211"/>
        <v/>
      </c>
      <c r="BI520" s="9" t="str">
        <f t="shared" si="211"/>
        <v/>
      </c>
      <c r="BJ520" s="9" t="str">
        <f t="shared" si="211"/>
        <v/>
      </c>
      <c r="BK520" s="9" t="str">
        <f t="shared" si="211"/>
        <v/>
      </c>
      <c r="BL520" s="9" t="str">
        <f t="shared" si="211"/>
        <v/>
      </c>
      <c r="BM520" s="9" t="str">
        <f t="shared" si="211"/>
        <v/>
      </c>
      <c r="BN520" s="9" t="str">
        <f t="shared" si="211"/>
        <v/>
      </c>
      <c r="BO520" s="9" t="str">
        <f t="shared" si="212"/>
        <v/>
      </c>
      <c r="BP520" s="9" t="str">
        <f t="shared" si="212"/>
        <v/>
      </c>
      <c r="BQ520" s="9" t="str">
        <f t="shared" si="212"/>
        <v/>
      </c>
      <c r="BR520" s="9" t="str">
        <f t="shared" si="212"/>
        <v/>
      </c>
      <c r="BS520" s="9" t="str">
        <f t="shared" si="212"/>
        <v/>
      </c>
      <c r="BT520" s="9" t="str">
        <f t="shared" si="212"/>
        <v/>
      </c>
      <c r="BU520" s="9" t="str">
        <f t="shared" si="212"/>
        <v/>
      </c>
      <c r="BV520" s="9" t="str">
        <f t="shared" si="212"/>
        <v/>
      </c>
      <c r="BW520" s="9" t="str">
        <f t="shared" si="212"/>
        <v/>
      </c>
      <c r="BX520" s="9" t="str">
        <f t="shared" si="212"/>
        <v/>
      </c>
      <c r="BY520" s="9" t="str">
        <f t="shared" si="212"/>
        <v/>
      </c>
      <c r="BZ520" s="9" t="str">
        <f t="shared" si="212"/>
        <v/>
      </c>
    </row>
    <row r="521" spans="1:78" x14ac:dyDescent="0.25">
      <c r="A521" s="6">
        <v>815</v>
      </c>
      <c r="B521" s="3"/>
      <c r="C521" s="3">
        <v>1</v>
      </c>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v>1</v>
      </c>
      <c r="AH521" s="7">
        <f>SUMPRODUCT(MAX((Table1[post_position])*(Table1[topic_id]=$A521)))</f>
        <v>3</v>
      </c>
      <c r="AI521" s="7" t="str">
        <f>"http://chandoo.org/forums/topic/"&amp;VLOOKUP(A521,'All Topics Data'!$A$2:$C$1243,3,FALSE)</f>
        <v>http://chandoo.org/forums/topic/how-to-have-excel-add-in-rows-between-two-numbers</v>
      </c>
      <c r="AJ521" s="7" t="str">
        <f>LEFT(VLOOKUP(A521,'All Topics Data'!$A$2:$C$1243,2,FALSE),40)&amp;REPT("…",LEN(VLOOKUP(A521,'All Topics Data'!$A$2:$C$1243,2,FALSE))&gt;40)</f>
        <v>How to have excel add in rows between tw…</v>
      </c>
      <c r="AK521" s="9">
        <f t="shared" si="201"/>
        <v>0</v>
      </c>
      <c r="AL521" s="9">
        <f t="shared" si="213"/>
        <v>1</v>
      </c>
      <c r="AM521" s="9">
        <f t="shared" si="213"/>
        <v>0</v>
      </c>
      <c r="AN521" s="9" t="str">
        <f t="shared" si="213"/>
        <v/>
      </c>
      <c r="AO521" s="9" t="str">
        <f t="shared" si="213"/>
        <v/>
      </c>
      <c r="AP521" s="9" t="str">
        <f t="shared" si="213"/>
        <v/>
      </c>
      <c r="AQ521" s="9" t="str">
        <f t="shared" si="213"/>
        <v/>
      </c>
      <c r="AR521" s="9" t="str">
        <f t="shared" si="213"/>
        <v/>
      </c>
      <c r="AS521" s="9" t="str">
        <f t="shared" si="213"/>
        <v/>
      </c>
      <c r="AT521" s="9" t="str">
        <f t="shared" si="213"/>
        <v/>
      </c>
      <c r="AU521" s="9" t="str">
        <f t="shared" si="210"/>
        <v/>
      </c>
      <c r="AV521" s="9" t="str">
        <f t="shared" si="210"/>
        <v/>
      </c>
      <c r="AW521" s="9" t="str">
        <f t="shared" si="210"/>
        <v/>
      </c>
      <c r="AX521" s="9" t="str">
        <f t="shared" si="210"/>
        <v/>
      </c>
      <c r="AY521" s="9" t="str">
        <f t="shared" si="210"/>
        <v/>
      </c>
      <c r="AZ521" s="9" t="str">
        <f t="shared" si="210"/>
        <v/>
      </c>
      <c r="BA521" s="9" t="str">
        <f t="shared" si="210"/>
        <v/>
      </c>
      <c r="BB521" s="9" t="str">
        <f t="shared" si="210"/>
        <v/>
      </c>
      <c r="BC521" s="9" t="str">
        <f t="shared" si="210"/>
        <v/>
      </c>
      <c r="BD521" s="9" t="str">
        <f t="shared" si="210"/>
        <v/>
      </c>
      <c r="BE521" s="9" t="str">
        <f t="shared" si="211"/>
        <v/>
      </c>
      <c r="BF521" s="9" t="str">
        <f t="shared" si="211"/>
        <v/>
      </c>
      <c r="BG521" s="9" t="str">
        <f t="shared" si="211"/>
        <v/>
      </c>
      <c r="BH521" s="9" t="str">
        <f t="shared" si="211"/>
        <v/>
      </c>
      <c r="BI521" s="9" t="str">
        <f t="shared" si="211"/>
        <v/>
      </c>
      <c r="BJ521" s="9" t="str">
        <f t="shared" si="211"/>
        <v/>
      </c>
      <c r="BK521" s="9" t="str">
        <f t="shared" si="211"/>
        <v/>
      </c>
      <c r="BL521" s="9" t="str">
        <f t="shared" si="211"/>
        <v/>
      </c>
      <c r="BM521" s="9" t="str">
        <f t="shared" si="211"/>
        <v/>
      </c>
      <c r="BN521" s="9" t="str">
        <f t="shared" si="211"/>
        <v/>
      </c>
      <c r="BO521" s="9" t="str">
        <f t="shared" si="212"/>
        <v/>
      </c>
      <c r="BP521" s="9" t="str">
        <f t="shared" si="212"/>
        <v/>
      </c>
      <c r="BQ521" s="9" t="str">
        <f t="shared" si="212"/>
        <v/>
      </c>
      <c r="BR521" s="9" t="str">
        <f t="shared" si="212"/>
        <v/>
      </c>
      <c r="BS521" s="9" t="str">
        <f t="shared" si="212"/>
        <v/>
      </c>
      <c r="BT521" s="9" t="str">
        <f t="shared" si="212"/>
        <v/>
      </c>
      <c r="BU521" s="9" t="str">
        <f t="shared" si="212"/>
        <v/>
      </c>
      <c r="BV521" s="9" t="str">
        <f t="shared" si="212"/>
        <v/>
      </c>
      <c r="BW521" s="9" t="str">
        <f t="shared" si="212"/>
        <v/>
      </c>
      <c r="BX521" s="9" t="str">
        <f t="shared" si="212"/>
        <v/>
      </c>
      <c r="BY521" s="9" t="str">
        <f t="shared" si="212"/>
        <v/>
      </c>
      <c r="BZ521" s="9" t="str">
        <f t="shared" si="212"/>
        <v/>
      </c>
    </row>
    <row r="522" spans="1:78" x14ac:dyDescent="0.25">
      <c r="A522" s="6">
        <v>816</v>
      </c>
      <c r="B522" s="3"/>
      <c r="C522" s="3">
        <v>1</v>
      </c>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v>1</v>
      </c>
      <c r="AH522" s="7">
        <f>SUMPRODUCT(MAX((Table1[post_position])*(Table1[topic_id]=$A522)))</f>
        <v>3</v>
      </c>
      <c r="AI522" s="7" t="str">
        <f>"http://chandoo.org/forums/topic/"&amp;VLOOKUP(A522,'All Topics Data'!$A$2:$C$1243,3,FALSE)</f>
        <v>http://chandoo.org/forums/topic/project-plan-calculating-accurate-working-days</v>
      </c>
      <c r="AJ522" s="7" t="str">
        <f>LEFT(VLOOKUP(A522,'All Topics Data'!$A$2:$C$1243,2,FALSE),40)&amp;REPT("…",LEN(VLOOKUP(A522,'All Topics Data'!$A$2:$C$1243,2,FALSE))&gt;40)</f>
        <v>Project plan - calculating accurate work…</v>
      </c>
      <c r="AK522" s="9">
        <f t="shared" si="201"/>
        <v>0</v>
      </c>
      <c r="AL522" s="9">
        <f t="shared" si="213"/>
        <v>1</v>
      </c>
      <c r="AM522" s="9">
        <f t="shared" si="213"/>
        <v>0</v>
      </c>
      <c r="AN522" s="9" t="str">
        <f t="shared" si="213"/>
        <v/>
      </c>
      <c r="AO522" s="9" t="str">
        <f t="shared" si="213"/>
        <v/>
      </c>
      <c r="AP522" s="9" t="str">
        <f t="shared" si="213"/>
        <v/>
      </c>
      <c r="AQ522" s="9" t="str">
        <f t="shared" si="213"/>
        <v/>
      </c>
      <c r="AR522" s="9" t="str">
        <f t="shared" si="213"/>
        <v/>
      </c>
      <c r="AS522" s="9" t="str">
        <f t="shared" si="213"/>
        <v/>
      </c>
      <c r="AT522" s="9" t="str">
        <f t="shared" si="213"/>
        <v/>
      </c>
      <c r="AU522" s="9" t="str">
        <f t="shared" ref="AU522:BD531" si="214">IF(AU$4&lt;=$AH522,IFERROR(GETPIVOTDATA("Hui Reply?",$A$4,"topic_id",$A522,"post_position",AU$4),0),"")</f>
        <v/>
      </c>
      <c r="AV522" s="9" t="str">
        <f t="shared" si="214"/>
        <v/>
      </c>
      <c r="AW522" s="9" t="str">
        <f t="shared" si="214"/>
        <v/>
      </c>
      <c r="AX522" s="9" t="str">
        <f t="shared" si="214"/>
        <v/>
      </c>
      <c r="AY522" s="9" t="str">
        <f t="shared" si="214"/>
        <v/>
      </c>
      <c r="AZ522" s="9" t="str">
        <f t="shared" si="214"/>
        <v/>
      </c>
      <c r="BA522" s="9" t="str">
        <f t="shared" si="214"/>
        <v/>
      </c>
      <c r="BB522" s="9" t="str">
        <f t="shared" si="214"/>
        <v/>
      </c>
      <c r="BC522" s="9" t="str">
        <f t="shared" si="214"/>
        <v/>
      </c>
      <c r="BD522" s="9" t="str">
        <f t="shared" si="214"/>
        <v/>
      </c>
      <c r="BE522" s="9" t="str">
        <f t="shared" ref="BE522:BN531" si="215">IF(BE$4&lt;=$AH522,IFERROR(GETPIVOTDATA("Hui Reply?",$A$4,"topic_id",$A522,"post_position",BE$4),0),"")</f>
        <v/>
      </c>
      <c r="BF522" s="9" t="str">
        <f t="shared" si="215"/>
        <v/>
      </c>
      <c r="BG522" s="9" t="str">
        <f t="shared" si="215"/>
        <v/>
      </c>
      <c r="BH522" s="9" t="str">
        <f t="shared" si="215"/>
        <v/>
      </c>
      <c r="BI522" s="9" t="str">
        <f t="shared" si="215"/>
        <v/>
      </c>
      <c r="BJ522" s="9" t="str">
        <f t="shared" si="215"/>
        <v/>
      </c>
      <c r="BK522" s="9" t="str">
        <f t="shared" si="215"/>
        <v/>
      </c>
      <c r="BL522" s="9" t="str">
        <f t="shared" si="215"/>
        <v/>
      </c>
      <c r="BM522" s="9" t="str">
        <f t="shared" si="215"/>
        <v/>
      </c>
      <c r="BN522" s="9" t="str">
        <f t="shared" si="215"/>
        <v/>
      </c>
      <c r="BO522" s="9" t="str">
        <f t="shared" ref="BO522:BZ531" si="216">IF(BO$4&lt;=$AH522,IFERROR(GETPIVOTDATA("Hui Reply?",$A$4,"topic_id",$A522,"post_position",BO$4),0),"")</f>
        <v/>
      </c>
      <c r="BP522" s="9" t="str">
        <f t="shared" si="216"/>
        <v/>
      </c>
      <c r="BQ522" s="9" t="str">
        <f t="shared" si="216"/>
        <v/>
      </c>
      <c r="BR522" s="9" t="str">
        <f t="shared" si="216"/>
        <v/>
      </c>
      <c r="BS522" s="9" t="str">
        <f t="shared" si="216"/>
        <v/>
      </c>
      <c r="BT522" s="9" t="str">
        <f t="shared" si="216"/>
        <v/>
      </c>
      <c r="BU522" s="9" t="str">
        <f t="shared" si="216"/>
        <v/>
      </c>
      <c r="BV522" s="9" t="str">
        <f t="shared" si="216"/>
        <v/>
      </c>
      <c r="BW522" s="9" t="str">
        <f t="shared" si="216"/>
        <v/>
      </c>
      <c r="BX522" s="9" t="str">
        <f t="shared" si="216"/>
        <v/>
      </c>
      <c r="BY522" s="9" t="str">
        <f t="shared" si="216"/>
        <v/>
      </c>
      <c r="BZ522" s="9" t="str">
        <f t="shared" si="216"/>
        <v/>
      </c>
    </row>
    <row r="523" spans="1:78" x14ac:dyDescent="0.25">
      <c r="A523" s="6">
        <v>817</v>
      </c>
      <c r="B523" s="3"/>
      <c r="C523" s="3">
        <v>1</v>
      </c>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v>1</v>
      </c>
      <c r="AH523" s="7">
        <f>SUMPRODUCT(MAX((Table1[post_position])*(Table1[topic_id]=$A523)))</f>
        <v>3</v>
      </c>
      <c r="AI523" s="7" t="str">
        <f>"http://chandoo.org/forums/topic/"&amp;VLOOKUP(A523,'All Topics Data'!$A$2:$C$1243,3,FALSE)</f>
        <v>http://chandoo.org/forums/topic/merge-table</v>
      </c>
      <c r="AJ523" s="7" t="str">
        <f>LEFT(VLOOKUP(A523,'All Topics Data'!$A$2:$C$1243,2,FALSE),40)&amp;REPT("…",LEN(VLOOKUP(A523,'All Topics Data'!$A$2:$C$1243,2,FALSE))&gt;40)</f>
        <v>merge table</v>
      </c>
      <c r="AK523" s="9">
        <f t="shared" si="201"/>
        <v>0</v>
      </c>
      <c r="AL523" s="9">
        <f t="shared" ref="AL523:AT532" si="217">IF(AL$4&lt;=$AH523,IFERROR(GETPIVOTDATA("Hui Reply?",$A$4,"topic_id",$A523,"post_position",AL$4),0),"")</f>
        <v>1</v>
      </c>
      <c r="AM523" s="9">
        <f t="shared" si="217"/>
        <v>0</v>
      </c>
      <c r="AN523" s="9" t="str">
        <f t="shared" si="217"/>
        <v/>
      </c>
      <c r="AO523" s="9" t="str">
        <f t="shared" si="217"/>
        <v/>
      </c>
      <c r="AP523" s="9" t="str">
        <f t="shared" si="217"/>
        <v/>
      </c>
      <c r="AQ523" s="9" t="str">
        <f t="shared" si="217"/>
        <v/>
      </c>
      <c r="AR523" s="9" t="str">
        <f t="shared" si="217"/>
        <v/>
      </c>
      <c r="AS523" s="9" t="str">
        <f t="shared" si="217"/>
        <v/>
      </c>
      <c r="AT523" s="9" t="str">
        <f t="shared" si="217"/>
        <v/>
      </c>
      <c r="AU523" s="9" t="str">
        <f t="shared" si="214"/>
        <v/>
      </c>
      <c r="AV523" s="9" t="str">
        <f t="shared" si="214"/>
        <v/>
      </c>
      <c r="AW523" s="9" t="str">
        <f t="shared" si="214"/>
        <v/>
      </c>
      <c r="AX523" s="9" t="str">
        <f t="shared" si="214"/>
        <v/>
      </c>
      <c r="AY523" s="9" t="str">
        <f t="shared" si="214"/>
        <v/>
      </c>
      <c r="AZ523" s="9" t="str">
        <f t="shared" si="214"/>
        <v/>
      </c>
      <c r="BA523" s="9" t="str">
        <f t="shared" si="214"/>
        <v/>
      </c>
      <c r="BB523" s="9" t="str">
        <f t="shared" si="214"/>
        <v/>
      </c>
      <c r="BC523" s="9" t="str">
        <f t="shared" si="214"/>
        <v/>
      </c>
      <c r="BD523" s="9" t="str">
        <f t="shared" si="214"/>
        <v/>
      </c>
      <c r="BE523" s="9" t="str">
        <f t="shared" si="215"/>
        <v/>
      </c>
      <c r="BF523" s="9" t="str">
        <f t="shared" si="215"/>
        <v/>
      </c>
      <c r="BG523" s="9" t="str">
        <f t="shared" si="215"/>
        <v/>
      </c>
      <c r="BH523" s="9" t="str">
        <f t="shared" si="215"/>
        <v/>
      </c>
      <c r="BI523" s="9" t="str">
        <f t="shared" si="215"/>
        <v/>
      </c>
      <c r="BJ523" s="9" t="str">
        <f t="shared" si="215"/>
        <v/>
      </c>
      <c r="BK523" s="9" t="str">
        <f t="shared" si="215"/>
        <v/>
      </c>
      <c r="BL523" s="9" t="str">
        <f t="shared" si="215"/>
        <v/>
      </c>
      <c r="BM523" s="9" t="str">
        <f t="shared" si="215"/>
        <v/>
      </c>
      <c r="BN523" s="9" t="str">
        <f t="shared" si="215"/>
        <v/>
      </c>
      <c r="BO523" s="9" t="str">
        <f t="shared" si="216"/>
        <v/>
      </c>
      <c r="BP523" s="9" t="str">
        <f t="shared" si="216"/>
        <v/>
      </c>
      <c r="BQ523" s="9" t="str">
        <f t="shared" si="216"/>
        <v/>
      </c>
      <c r="BR523" s="9" t="str">
        <f t="shared" si="216"/>
        <v/>
      </c>
      <c r="BS523" s="9" t="str">
        <f t="shared" si="216"/>
        <v/>
      </c>
      <c r="BT523" s="9" t="str">
        <f t="shared" si="216"/>
        <v/>
      </c>
      <c r="BU523" s="9" t="str">
        <f t="shared" si="216"/>
        <v/>
      </c>
      <c r="BV523" s="9" t="str">
        <f t="shared" si="216"/>
        <v/>
      </c>
      <c r="BW523" s="9" t="str">
        <f t="shared" si="216"/>
        <v/>
      </c>
      <c r="BX523" s="9" t="str">
        <f t="shared" si="216"/>
        <v/>
      </c>
      <c r="BY523" s="9" t="str">
        <f t="shared" si="216"/>
        <v/>
      </c>
      <c r="BZ523" s="9" t="str">
        <f t="shared" si="216"/>
        <v/>
      </c>
    </row>
    <row r="524" spans="1:78" x14ac:dyDescent="0.25">
      <c r="A524" s="6">
        <v>818</v>
      </c>
      <c r="B524" s="3"/>
      <c r="C524" s="3">
        <v>1</v>
      </c>
      <c r="D524" s="3"/>
      <c r="E524" s="3"/>
      <c r="F524" s="3">
        <v>1</v>
      </c>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v>2</v>
      </c>
      <c r="AH524" s="7">
        <f>SUMPRODUCT(MAX((Table1[post_position])*(Table1[topic_id]=$A524)))</f>
        <v>6</v>
      </c>
      <c r="AI524" s="7" t="str">
        <f>"http://chandoo.org/forums/topic/"&amp;VLOOKUP(A524,'All Topics Data'!$A$2:$C$1243,3,FALSE)</f>
        <v>http://chandoo.org/forums/topic/a-macro-to-update-a-date-for-all-the-dates-in-a-row</v>
      </c>
      <c r="AJ524" s="7" t="str">
        <f>LEFT(VLOOKUP(A524,'All Topics Data'!$A$2:$C$1243,2,FALSE),40)&amp;REPT("…",LEN(VLOOKUP(A524,'All Topics Data'!$A$2:$C$1243,2,FALSE))&gt;40)</f>
        <v>A Macro to Update a date for all the dat…</v>
      </c>
      <c r="AK524" s="9">
        <f t="shared" si="201"/>
        <v>0</v>
      </c>
      <c r="AL524" s="9">
        <f t="shared" si="217"/>
        <v>1</v>
      </c>
      <c r="AM524" s="9">
        <f t="shared" si="217"/>
        <v>0</v>
      </c>
      <c r="AN524" s="9">
        <f t="shared" si="217"/>
        <v>0</v>
      </c>
      <c r="AO524" s="9">
        <f t="shared" si="217"/>
        <v>1</v>
      </c>
      <c r="AP524" s="9">
        <f t="shared" si="217"/>
        <v>0</v>
      </c>
      <c r="AQ524" s="9" t="str">
        <f t="shared" si="217"/>
        <v/>
      </c>
      <c r="AR524" s="9" t="str">
        <f t="shared" si="217"/>
        <v/>
      </c>
      <c r="AS524" s="9" t="str">
        <f t="shared" si="217"/>
        <v/>
      </c>
      <c r="AT524" s="9" t="str">
        <f t="shared" si="217"/>
        <v/>
      </c>
      <c r="AU524" s="9" t="str">
        <f t="shared" si="214"/>
        <v/>
      </c>
      <c r="AV524" s="9" t="str">
        <f t="shared" si="214"/>
        <v/>
      </c>
      <c r="AW524" s="9" t="str">
        <f t="shared" si="214"/>
        <v/>
      </c>
      <c r="AX524" s="9" t="str">
        <f t="shared" si="214"/>
        <v/>
      </c>
      <c r="AY524" s="9" t="str">
        <f t="shared" si="214"/>
        <v/>
      </c>
      <c r="AZ524" s="9" t="str">
        <f t="shared" si="214"/>
        <v/>
      </c>
      <c r="BA524" s="9" t="str">
        <f t="shared" si="214"/>
        <v/>
      </c>
      <c r="BB524" s="9" t="str">
        <f t="shared" si="214"/>
        <v/>
      </c>
      <c r="BC524" s="9" t="str">
        <f t="shared" si="214"/>
        <v/>
      </c>
      <c r="BD524" s="9" t="str">
        <f t="shared" si="214"/>
        <v/>
      </c>
      <c r="BE524" s="9" t="str">
        <f t="shared" si="215"/>
        <v/>
      </c>
      <c r="BF524" s="9" t="str">
        <f t="shared" si="215"/>
        <v/>
      </c>
      <c r="BG524" s="9" t="str">
        <f t="shared" si="215"/>
        <v/>
      </c>
      <c r="BH524" s="9" t="str">
        <f t="shared" si="215"/>
        <v/>
      </c>
      <c r="BI524" s="9" t="str">
        <f t="shared" si="215"/>
        <v/>
      </c>
      <c r="BJ524" s="9" t="str">
        <f t="shared" si="215"/>
        <v/>
      </c>
      <c r="BK524" s="9" t="str">
        <f t="shared" si="215"/>
        <v/>
      </c>
      <c r="BL524" s="9" t="str">
        <f t="shared" si="215"/>
        <v/>
      </c>
      <c r="BM524" s="9" t="str">
        <f t="shared" si="215"/>
        <v/>
      </c>
      <c r="BN524" s="9" t="str">
        <f t="shared" si="215"/>
        <v/>
      </c>
      <c r="BO524" s="9" t="str">
        <f t="shared" si="216"/>
        <v/>
      </c>
      <c r="BP524" s="9" t="str">
        <f t="shared" si="216"/>
        <v/>
      </c>
      <c r="BQ524" s="9" t="str">
        <f t="shared" si="216"/>
        <v/>
      </c>
      <c r="BR524" s="9" t="str">
        <f t="shared" si="216"/>
        <v/>
      </c>
      <c r="BS524" s="9" t="str">
        <f t="shared" si="216"/>
        <v/>
      </c>
      <c r="BT524" s="9" t="str">
        <f t="shared" si="216"/>
        <v/>
      </c>
      <c r="BU524" s="9" t="str">
        <f t="shared" si="216"/>
        <v/>
      </c>
      <c r="BV524" s="9" t="str">
        <f t="shared" si="216"/>
        <v/>
      </c>
      <c r="BW524" s="9" t="str">
        <f t="shared" si="216"/>
        <v/>
      </c>
      <c r="BX524" s="9" t="str">
        <f t="shared" si="216"/>
        <v/>
      </c>
      <c r="BY524" s="9" t="str">
        <f t="shared" si="216"/>
        <v/>
      </c>
      <c r="BZ524" s="9" t="str">
        <f t="shared" si="216"/>
        <v/>
      </c>
    </row>
    <row r="525" spans="1:78" x14ac:dyDescent="0.25">
      <c r="A525" s="6">
        <v>820</v>
      </c>
      <c r="B525" s="3"/>
      <c r="C525" s="3">
        <v>1</v>
      </c>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v>1</v>
      </c>
      <c r="AH525" s="7">
        <f>SUMPRODUCT(MAX((Table1[post_position])*(Table1[topic_id]=$A525)))</f>
        <v>5</v>
      </c>
      <c r="AI525" s="7" t="str">
        <f>"http://chandoo.org/forums/topic/"&amp;VLOOKUP(A525,'All Topics Data'!$A$2:$C$1243,3,FALSE)</f>
        <v>http://chandoo.org/forums/topic/counting-how-many-days-between-two-dates-are-in-a-quarter</v>
      </c>
      <c r="AJ525" s="7" t="str">
        <f>LEFT(VLOOKUP(A525,'All Topics Data'!$A$2:$C$1243,2,FALSE),40)&amp;REPT("…",LEN(VLOOKUP(A525,'All Topics Data'!$A$2:$C$1243,2,FALSE))&gt;40)</f>
        <v>Counting how many days between two dates…</v>
      </c>
      <c r="AK525" s="9">
        <f t="shared" si="201"/>
        <v>0</v>
      </c>
      <c r="AL525" s="9">
        <f t="shared" si="217"/>
        <v>1</v>
      </c>
      <c r="AM525" s="9">
        <f t="shared" si="217"/>
        <v>0</v>
      </c>
      <c r="AN525" s="9">
        <f t="shared" si="217"/>
        <v>0</v>
      </c>
      <c r="AO525" s="9">
        <f t="shared" si="217"/>
        <v>0</v>
      </c>
      <c r="AP525" s="9" t="str">
        <f t="shared" si="217"/>
        <v/>
      </c>
      <c r="AQ525" s="9" t="str">
        <f t="shared" si="217"/>
        <v/>
      </c>
      <c r="AR525" s="9" t="str">
        <f t="shared" si="217"/>
        <v/>
      </c>
      <c r="AS525" s="9" t="str">
        <f t="shared" si="217"/>
        <v/>
      </c>
      <c r="AT525" s="9" t="str">
        <f t="shared" si="217"/>
        <v/>
      </c>
      <c r="AU525" s="9" t="str">
        <f t="shared" si="214"/>
        <v/>
      </c>
      <c r="AV525" s="9" t="str">
        <f t="shared" si="214"/>
        <v/>
      </c>
      <c r="AW525" s="9" t="str">
        <f t="shared" si="214"/>
        <v/>
      </c>
      <c r="AX525" s="9" t="str">
        <f t="shared" si="214"/>
        <v/>
      </c>
      <c r="AY525" s="9" t="str">
        <f t="shared" si="214"/>
        <v/>
      </c>
      <c r="AZ525" s="9" t="str">
        <f t="shared" si="214"/>
        <v/>
      </c>
      <c r="BA525" s="9" t="str">
        <f t="shared" si="214"/>
        <v/>
      </c>
      <c r="BB525" s="9" t="str">
        <f t="shared" si="214"/>
        <v/>
      </c>
      <c r="BC525" s="9" t="str">
        <f t="shared" si="214"/>
        <v/>
      </c>
      <c r="BD525" s="9" t="str">
        <f t="shared" si="214"/>
        <v/>
      </c>
      <c r="BE525" s="9" t="str">
        <f t="shared" si="215"/>
        <v/>
      </c>
      <c r="BF525" s="9" t="str">
        <f t="shared" si="215"/>
        <v/>
      </c>
      <c r="BG525" s="9" t="str">
        <f t="shared" si="215"/>
        <v/>
      </c>
      <c r="BH525" s="9" t="str">
        <f t="shared" si="215"/>
        <v/>
      </c>
      <c r="BI525" s="9" t="str">
        <f t="shared" si="215"/>
        <v/>
      </c>
      <c r="BJ525" s="9" t="str">
        <f t="shared" si="215"/>
        <v/>
      </c>
      <c r="BK525" s="9" t="str">
        <f t="shared" si="215"/>
        <v/>
      </c>
      <c r="BL525" s="9" t="str">
        <f t="shared" si="215"/>
        <v/>
      </c>
      <c r="BM525" s="9" t="str">
        <f t="shared" si="215"/>
        <v/>
      </c>
      <c r="BN525" s="9" t="str">
        <f t="shared" si="215"/>
        <v/>
      </c>
      <c r="BO525" s="9" t="str">
        <f t="shared" si="216"/>
        <v/>
      </c>
      <c r="BP525" s="9" t="str">
        <f t="shared" si="216"/>
        <v/>
      </c>
      <c r="BQ525" s="9" t="str">
        <f t="shared" si="216"/>
        <v/>
      </c>
      <c r="BR525" s="9" t="str">
        <f t="shared" si="216"/>
        <v/>
      </c>
      <c r="BS525" s="9" t="str">
        <f t="shared" si="216"/>
        <v/>
      </c>
      <c r="BT525" s="9" t="str">
        <f t="shared" si="216"/>
        <v/>
      </c>
      <c r="BU525" s="9" t="str">
        <f t="shared" si="216"/>
        <v/>
      </c>
      <c r="BV525" s="9" t="str">
        <f t="shared" si="216"/>
        <v/>
      </c>
      <c r="BW525" s="9" t="str">
        <f t="shared" si="216"/>
        <v/>
      </c>
      <c r="BX525" s="9" t="str">
        <f t="shared" si="216"/>
        <v/>
      </c>
      <c r="BY525" s="9" t="str">
        <f t="shared" si="216"/>
        <v/>
      </c>
      <c r="BZ525" s="9" t="str">
        <f t="shared" si="216"/>
        <v/>
      </c>
    </row>
    <row r="526" spans="1:78" x14ac:dyDescent="0.25">
      <c r="A526" s="6">
        <v>821</v>
      </c>
      <c r="B526" s="3"/>
      <c r="C526" s="3">
        <v>1</v>
      </c>
      <c r="D526" s="3"/>
      <c r="E526" s="3">
        <v>1</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v>2</v>
      </c>
      <c r="AH526" s="7">
        <f>SUMPRODUCT(MAX((Table1[post_position])*(Table1[topic_id]=$A526)))</f>
        <v>4</v>
      </c>
      <c r="AI526" s="7" t="str">
        <f>"http://chandoo.org/forums/topic/"&amp;VLOOKUP(A526,'All Topics Data'!$A$2:$C$1243,3,FALSE)</f>
        <v>http://chandoo.org/forums/topic/matching-a-2d-list-of-data-against-two-excel-columns-inside-an-excel</v>
      </c>
      <c r="AJ526" s="7" t="str">
        <f>LEFT(VLOOKUP(A526,'All Topics Data'!$A$2:$C$1243,2,FALSE),40)&amp;REPT("…",LEN(VLOOKUP(A526,'All Topics Data'!$A$2:$C$1243,2,FALSE))&gt;40)</f>
        <v>Matching a 2D list of data against two e…</v>
      </c>
      <c r="AK526" s="9">
        <f t="shared" si="201"/>
        <v>0</v>
      </c>
      <c r="AL526" s="9">
        <f t="shared" si="217"/>
        <v>1</v>
      </c>
      <c r="AM526" s="9">
        <f t="shared" si="217"/>
        <v>0</v>
      </c>
      <c r="AN526" s="9">
        <f t="shared" si="217"/>
        <v>1</v>
      </c>
      <c r="AO526" s="9" t="str">
        <f t="shared" si="217"/>
        <v/>
      </c>
      <c r="AP526" s="9" t="str">
        <f t="shared" si="217"/>
        <v/>
      </c>
      <c r="AQ526" s="9" t="str">
        <f t="shared" si="217"/>
        <v/>
      </c>
      <c r="AR526" s="9" t="str">
        <f t="shared" si="217"/>
        <v/>
      </c>
      <c r="AS526" s="9" t="str">
        <f t="shared" si="217"/>
        <v/>
      </c>
      <c r="AT526" s="9" t="str">
        <f t="shared" si="217"/>
        <v/>
      </c>
      <c r="AU526" s="9" t="str">
        <f t="shared" si="214"/>
        <v/>
      </c>
      <c r="AV526" s="9" t="str">
        <f t="shared" si="214"/>
        <v/>
      </c>
      <c r="AW526" s="9" t="str">
        <f t="shared" si="214"/>
        <v/>
      </c>
      <c r="AX526" s="9" t="str">
        <f t="shared" si="214"/>
        <v/>
      </c>
      <c r="AY526" s="9" t="str">
        <f t="shared" si="214"/>
        <v/>
      </c>
      <c r="AZ526" s="9" t="str">
        <f t="shared" si="214"/>
        <v/>
      </c>
      <c r="BA526" s="9" t="str">
        <f t="shared" si="214"/>
        <v/>
      </c>
      <c r="BB526" s="9" t="str">
        <f t="shared" si="214"/>
        <v/>
      </c>
      <c r="BC526" s="9" t="str">
        <f t="shared" si="214"/>
        <v/>
      </c>
      <c r="BD526" s="9" t="str">
        <f t="shared" si="214"/>
        <v/>
      </c>
      <c r="BE526" s="9" t="str">
        <f t="shared" si="215"/>
        <v/>
      </c>
      <c r="BF526" s="9" t="str">
        <f t="shared" si="215"/>
        <v/>
      </c>
      <c r="BG526" s="9" t="str">
        <f t="shared" si="215"/>
        <v/>
      </c>
      <c r="BH526" s="9" t="str">
        <f t="shared" si="215"/>
        <v/>
      </c>
      <c r="BI526" s="9" t="str">
        <f t="shared" si="215"/>
        <v/>
      </c>
      <c r="BJ526" s="9" t="str">
        <f t="shared" si="215"/>
        <v/>
      </c>
      <c r="BK526" s="9" t="str">
        <f t="shared" si="215"/>
        <v/>
      </c>
      <c r="BL526" s="9" t="str">
        <f t="shared" si="215"/>
        <v/>
      </c>
      <c r="BM526" s="9" t="str">
        <f t="shared" si="215"/>
        <v/>
      </c>
      <c r="BN526" s="9" t="str">
        <f t="shared" si="215"/>
        <v/>
      </c>
      <c r="BO526" s="9" t="str">
        <f t="shared" si="216"/>
        <v/>
      </c>
      <c r="BP526" s="9" t="str">
        <f t="shared" si="216"/>
        <v/>
      </c>
      <c r="BQ526" s="9" t="str">
        <f t="shared" si="216"/>
        <v/>
      </c>
      <c r="BR526" s="9" t="str">
        <f t="shared" si="216"/>
        <v/>
      </c>
      <c r="BS526" s="9" t="str">
        <f t="shared" si="216"/>
        <v/>
      </c>
      <c r="BT526" s="9" t="str">
        <f t="shared" si="216"/>
        <v/>
      </c>
      <c r="BU526" s="9" t="str">
        <f t="shared" si="216"/>
        <v/>
      </c>
      <c r="BV526" s="9" t="str">
        <f t="shared" si="216"/>
        <v/>
      </c>
      <c r="BW526" s="9" t="str">
        <f t="shared" si="216"/>
        <v/>
      </c>
      <c r="BX526" s="9" t="str">
        <f t="shared" si="216"/>
        <v/>
      </c>
      <c r="BY526" s="9" t="str">
        <f t="shared" si="216"/>
        <v/>
      </c>
      <c r="BZ526" s="9" t="str">
        <f t="shared" si="216"/>
        <v/>
      </c>
    </row>
    <row r="527" spans="1:78" x14ac:dyDescent="0.25">
      <c r="A527" s="6">
        <v>822</v>
      </c>
      <c r="B527" s="3"/>
      <c r="C527" s="3"/>
      <c r="D527" s="3"/>
      <c r="E527" s="3">
        <v>1</v>
      </c>
      <c r="F527" s="3"/>
      <c r="G527" s="3">
        <v>1</v>
      </c>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v>2</v>
      </c>
      <c r="AH527" s="7">
        <f>SUMPRODUCT(MAX((Table1[post_position])*(Table1[topic_id]=$A527)))</f>
        <v>7</v>
      </c>
      <c r="AI527" s="7" t="str">
        <f>"http://chandoo.org/forums/topic/"&amp;VLOOKUP(A527,'All Topics Data'!$A$2:$C$1243,3,FALSE)</f>
        <v>http://chandoo.org/forums/topic/retrieve-ingo-using-formula</v>
      </c>
      <c r="AJ527" s="7" t="str">
        <f>LEFT(VLOOKUP(A527,'All Topics Data'!$A$2:$C$1243,2,FALSE),40)&amp;REPT("…",LEN(VLOOKUP(A527,'All Topics Data'!$A$2:$C$1243,2,FALSE))&gt;40)</f>
        <v>Retrieve info using formula</v>
      </c>
      <c r="AK527" s="9">
        <f t="shared" si="201"/>
        <v>0</v>
      </c>
      <c r="AL527" s="9">
        <f t="shared" si="217"/>
        <v>0</v>
      </c>
      <c r="AM527" s="9">
        <f t="shared" si="217"/>
        <v>0</v>
      </c>
      <c r="AN527" s="9">
        <f t="shared" si="217"/>
        <v>1</v>
      </c>
      <c r="AO527" s="9">
        <f t="shared" si="217"/>
        <v>0</v>
      </c>
      <c r="AP527" s="9">
        <f t="shared" si="217"/>
        <v>1</v>
      </c>
      <c r="AQ527" s="9">
        <f t="shared" si="217"/>
        <v>0</v>
      </c>
      <c r="AR527" s="9" t="str">
        <f t="shared" si="217"/>
        <v/>
      </c>
      <c r="AS527" s="9" t="str">
        <f t="shared" si="217"/>
        <v/>
      </c>
      <c r="AT527" s="9" t="str">
        <f t="shared" si="217"/>
        <v/>
      </c>
      <c r="AU527" s="9" t="str">
        <f t="shared" si="214"/>
        <v/>
      </c>
      <c r="AV527" s="9" t="str">
        <f t="shared" si="214"/>
        <v/>
      </c>
      <c r="AW527" s="9" t="str">
        <f t="shared" si="214"/>
        <v/>
      </c>
      <c r="AX527" s="9" t="str">
        <f t="shared" si="214"/>
        <v/>
      </c>
      <c r="AY527" s="9" t="str">
        <f t="shared" si="214"/>
        <v/>
      </c>
      <c r="AZ527" s="9" t="str">
        <f t="shared" si="214"/>
        <v/>
      </c>
      <c r="BA527" s="9" t="str">
        <f t="shared" si="214"/>
        <v/>
      </c>
      <c r="BB527" s="9" t="str">
        <f t="shared" si="214"/>
        <v/>
      </c>
      <c r="BC527" s="9" t="str">
        <f t="shared" si="214"/>
        <v/>
      </c>
      <c r="BD527" s="9" t="str">
        <f t="shared" si="214"/>
        <v/>
      </c>
      <c r="BE527" s="9" t="str">
        <f t="shared" si="215"/>
        <v/>
      </c>
      <c r="BF527" s="9" t="str">
        <f t="shared" si="215"/>
        <v/>
      </c>
      <c r="BG527" s="9" t="str">
        <f t="shared" si="215"/>
        <v/>
      </c>
      <c r="BH527" s="9" t="str">
        <f t="shared" si="215"/>
        <v/>
      </c>
      <c r="BI527" s="9" t="str">
        <f t="shared" si="215"/>
        <v/>
      </c>
      <c r="BJ527" s="9" t="str">
        <f t="shared" si="215"/>
        <v/>
      </c>
      <c r="BK527" s="9" t="str">
        <f t="shared" si="215"/>
        <v/>
      </c>
      <c r="BL527" s="9" t="str">
        <f t="shared" si="215"/>
        <v/>
      </c>
      <c r="BM527" s="9" t="str">
        <f t="shared" si="215"/>
        <v/>
      </c>
      <c r="BN527" s="9" t="str">
        <f t="shared" si="215"/>
        <v/>
      </c>
      <c r="BO527" s="9" t="str">
        <f t="shared" si="216"/>
        <v/>
      </c>
      <c r="BP527" s="9" t="str">
        <f t="shared" si="216"/>
        <v/>
      </c>
      <c r="BQ527" s="9" t="str">
        <f t="shared" si="216"/>
        <v/>
      </c>
      <c r="BR527" s="9" t="str">
        <f t="shared" si="216"/>
        <v/>
      </c>
      <c r="BS527" s="9" t="str">
        <f t="shared" si="216"/>
        <v/>
      </c>
      <c r="BT527" s="9" t="str">
        <f t="shared" si="216"/>
        <v/>
      </c>
      <c r="BU527" s="9" t="str">
        <f t="shared" si="216"/>
        <v/>
      </c>
      <c r="BV527" s="9" t="str">
        <f t="shared" si="216"/>
        <v/>
      </c>
      <c r="BW527" s="9" t="str">
        <f t="shared" si="216"/>
        <v/>
      </c>
      <c r="BX527" s="9" t="str">
        <f t="shared" si="216"/>
        <v/>
      </c>
      <c r="BY527" s="9" t="str">
        <f t="shared" si="216"/>
        <v/>
      </c>
      <c r="BZ527" s="9" t="str">
        <f t="shared" si="216"/>
        <v/>
      </c>
    </row>
    <row r="528" spans="1:78" x14ac:dyDescent="0.25">
      <c r="A528" s="6">
        <v>824</v>
      </c>
      <c r="B528" s="3"/>
      <c r="C528" s="3"/>
      <c r="D528" s="3">
        <v>1</v>
      </c>
      <c r="E528" s="3"/>
      <c r="F528" s="3"/>
      <c r="G528" s="3">
        <v>1</v>
      </c>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v>2</v>
      </c>
      <c r="AH528" s="7">
        <f>SUMPRODUCT(MAX((Table1[post_position])*(Table1[topic_id]=$A528)))</f>
        <v>6</v>
      </c>
      <c r="AI528" s="7" t="str">
        <f>"http://chandoo.org/forums/topic/"&amp;VLOOKUP(A528,'All Topics Data'!$A$2:$C$1243,3,FALSE)</f>
        <v>http://chandoo.org/forums/topic/break-a-whole-number-in-to-billions-millions-thousands-hundreds-tens-ones</v>
      </c>
      <c r="AJ528" s="7" t="str">
        <f>LEFT(VLOOKUP(A528,'All Topics Data'!$A$2:$C$1243,2,FALSE),40)&amp;REPT("…",LEN(VLOOKUP(A528,'All Topics Data'!$A$2:$C$1243,2,FALSE))&gt;40)</f>
        <v>Break a Whole Number in to Billions, Mil…</v>
      </c>
      <c r="AK528" s="9">
        <f t="shared" si="201"/>
        <v>0</v>
      </c>
      <c r="AL528" s="9">
        <f t="shared" si="217"/>
        <v>0</v>
      </c>
      <c r="AM528" s="9">
        <f t="shared" si="217"/>
        <v>1</v>
      </c>
      <c r="AN528" s="9">
        <f t="shared" si="217"/>
        <v>0</v>
      </c>
      <c r="AO528" s="9">
        <f t="shared" si="217"/>
        <v>0</v>
      </c>
      <c r="AP528" s="9">
        <f t="shared" si="217"/>
        <v>1</v>
      </c>
      <c r="AQ528" s="9" t="str">
        <f t="shared" si="217"/>
        <v/>
      </c>
      <c r="AR528" s="9" t="str">
        <f t="shared" si="217"/>
        <v/>
      </c>
      <c r="AS528" s="9" t="str">
        <f t="shared" si="217"/>
        <v/>
      </c>
      <c r="AT528" s="9" t="str">
        <f t="shared" si="217"/>
        <v/>
      </c>
      <c r="AU528" s="9" t="str">
        <f t="shared" si="214"/>
        <v/>
      </c>
      <c r="AV528" s="9" t="str">
        <f t="shared" si="214"/>
        <v/>
      </c>
      <c r="AW528" s="9" t="str">
        <f t="shared" si="214"/>
        <v/>
      </c>
      <c r="AX528" s="9" t="str">
        <f t="shared" si="214"/>
        <v/>
      </c>
      <c r="AY528" s="9" t="str">
        <f t="shared" si="214"/>
        <v/>
      </c>
      <c r="AZ528" s="9" t="str">
        <f t="shared" si="214"/>
        <v/>
      </c>
      <c r="BA528" s="9" t="str">
        <f t="shared" si="214"/>
        <v/>
      </c>
      <c r="BB528" s="9" t="str">
        <f t="shared" si="214"/>
        <v/>
      </c>
      <c r="BC528" s="9" t="str">
        <f t="shared" si="214"/>
        <v/>
      </c>
      <c r="BD528" s="9" t="str">
        <f t="shared" si="214"/>
        <v/>
      </c>
      <c r="BE528" s="9" t="str">
        <f t="shared" si="215"/>
        <v/>
      </c>
      <c r="BF528" s="9" t="str">
        <f t="shared" si="215"/>
        <v/>
      </c>
      <c r="BG528" s="9" t="str">
        <f t="shared" si="215"/>
        <v/>
      </c>
      <c r="BH528" s="9" t="str">
        <f t="shared" si="215"/>
        <v/>
      </c>
      <c r="BI528" s="9" t="str">
        <f t="shared" si="215"/>
        <v/>
      </c>
      <c r="BJ528" s="9" t="str">
        <f t="shared" si="215"/>
        <v/>
      </c>
      <c r="BK528" s="9" t="str">
        <f t="shared" si="215"/>
        <v/>
      </c>
      <c r="BL528" s="9" t="str">
        <f t="shared" si="215"/>
        <v/>
      </c>
      <c r="BM528" s="9" t="str">
        <f t="shared" si="215"/>
        <v/>
      </c>
      <c r="BN528" s="9" t="str">
        <f t="shared" si="215"/>
        <v/>
      </c>
      <c r="BO528" s="9" t="str">
        <f t="shared" si="216"/>
        <v/>
      </c>
      <c r="BP528" s="9" t="str">
        <f t="shared" si="216"/>
        <v/>
      </c>
      <c r="BQ528" s="9" t="str">
        <f t="shared" si="216"/>
        <v/>
      </c>
      <c r="BR528" s="9" t="str">
        <f t="shared" si="216"/>
        <v/>
      </c>
      <c r="BS528" s="9" t="str">
        <f t="shared" si="216"/>
        <v/>
      </c>
      <c r="BT528" s="9" t="str">
        <f t="shared" si="216"/>
        <v/>
      </c>
      <c r="BU528" s="9" t="str">
        <f t="shared" si="216"/>
        <v/>
      </c>
      <c r="BV528" s="9" t="str">
        <f t="shared" si="216"/>
        <v/>
      </c>
      <c r="BW528" s="9" t="str">
        <f t="shared" si="216"/>
        <v/>
      </c>
      <c r="BX528" s="9" t="str">
        <f t="shared" si="216"/>
        <v/>
      </c>
      <c r="BY528" s="9" t="str">
        <f t="shared" si="216"/>
        <v/>
      </c>
      <c r="BZ528" s="9" t="str">
        <f t="shared" si="216"/>
        <v/>
      </c>
    </row>
    <row r="529" spans="1:78" x14ac:dyDescent="0.25">
      <c r="A529" s="6">
        <v>825</v>
      </c>
      <c r="B529" s="3"/>
      <c r="C529" s="3"/>
      <c r="D529" s="3">
        <v>1</v>
      </c>
      <c r="E529" s="3"/>
      <c r="F529" s="3">
        <v>1</v>
      </c>
      <c r="G529" s="3"/>
      <c r="H529" s="3"/>
      <c r="I529" s="3">
        <v>1</v>
      </c>
      <c r="J529" s="3"/>
      <c r="K529" s="3"/>
      <c r="L529" s="3"/>
      <c r="M529" s="3"/>
      <c r="N529" s="3"/>
      <c r="O529" s="3"/>
      <c r="P529" s="3"/>
      <c r="Q529" s="3"/>
      <c r="R529" s="3"/>
      <c r="S529" s="3"/>
      <c r="T529" s="3"/>
      <c r="U529" s="3"/>
      <c r="V529" s="3"/>
      <c r="W529" s="3"/>
      <c r="X529" s="3"/>
      <c r="Y529" s="3"/>
      <c r="Z529" s="3"/>
      <c r="AA529" s="3"/>
      <c r="AB529" s="3"/>
      <c r="AC529" s="3"/>
      <c r="AD529" s="3"/>
      <c r="AE529" s="3"/>
      <c r="AF529" s="3">
        <v>3</v>
      </c>
      <c r="AH529" s="7">
        <f>SUMPRODUCT(MAX((Table1[post_position])*(Table1[topic_id]=$A529)))</f>
        <v>8</v>
      </c>
      <c r="AI529" s="7" t="str">
        <f>"http://chandoo.org/forums/topic/"&amp;VLOOKUP(A529,'All Topics Data'!$A$2:$C$1243,3,FALSE)</f>
        <v>http://chandoo.org/forums/topic/how-to-find-the-2nd-lowest-in-a-range-of-cell</v>
      </c>
      <c r="AJ529" s="7" t="str">
        <f>LEFT(VLOOKUP(A529,'All Topics Data'!$A$2:$C$1243,2,FALSE),40)&amp;REPT("…",LEN(VLOOKUP(A529,'All Topics Data'!$A$2:$C$1243,2,FALSE))&gt;40)</f>
        <v>how to find the 2nd Lowest in a range of…</v>
      </c>
      <c r="AK529" s="9">
        <f t="shared" si="201"/>
        <v>0</v>
      </c>
      <c r="AL529" s="9">
        <f t="shared" si="217"/>
        <v>0</v>
      </c>
      <c r="AM529" s="9">
        <f t="shared" si="217"/>
        <v>1</v>
      </c>
      <c r="AN529" s="9">
        <f t="shared" si="217"/>
        <v>0</v>
      </c>
      <c r="AO529" s="9">
        <f t="shared" si="217"/>
        <v>1</v>
      </c>
      <c r="AP529" s="9">
        <f t="shared" si="217"/>
        <v>0</v>
      </c>
      <c r="AQ529" s="9">
        <f t="shared" si="217"/>
        <v>0</v>
      </c>
      <c r="AR529" s="9">
        <f t="shared" si="217"/>
        <v>1</v>
      </c>
      <c r="AS529" s="9" t="str">
        <f t="shared" si="217"/>
        <v/>
      </c>
      <c r="AT529" s="9" t="str">
        <f t="shared" si="217"/>
        <v/>
      </c>
      <c r="AU529" s="9" t="str">
        <f t="shared" si="214"/>
        <v/>
      </c>
      <c r="AV529" s="9" t="str">
        <f t="shared" si="214"/>
        <v/>
      </c>
      <c r="AW529" s="9" t="str">
        <f t="shared" si="214"/>
        <v/>
      </c>
      <c r="AX529" s="9" t="str">
        <f t="shared" si="214"/>
        <v/>
      </c>
      <c r="AY529" s="9" t="str">
        <f t="shared" si="214"/>
        <v/>
      </c>
      <c r="AZ529" s="9" t="str">
        <f t="shared" si="214"/>
        <v/>
      </c>
      <c r="BA529" s="9" t="str">
        <f t="shared" si="214"/>
        <v/>
      </c>
      <c r="BB529" s="9" t="str">
        <f t="shared" si="214"/>
        <v/>
      </c>
      <c r="BC529" s="9" t="str">
        <f t="shared" si="214"/>
        <v/>
      </c>
      <c r="BD529" s="9" t="str">
        <f t="shared" si="214"/>
        <v/>
      </c>
      <c r="BE529" s="9" t="str">
        <f t="shared" si="215"/>
        <v/>
      </c>
      <c r="BF529" s="9" t="str">
        <f t="shared" si="215"/>
        <v/>
      </c>
      <c r="BG529" s="9" t="str">
        <f t="shared" si="215"/>
        <v/>
      </c>
      <c r="BH529" s="9" t="str">
        <f t="shared" si="215"/>
        <v/>
      </c>
      <c r="BI529" s="9" t="str">
        <f t="shared" si="215"/>
        <v/>
      </c>
      <c r="BJ529" s="9" t="str">
        <f t="shared" si="215"/>
        <v/>
      </c>
      <c r="BK529" s="9" t="str">
        <f t="shared" si="215"/>
        <v/>
      </c>
      <c r="BL529" s="9" t="str">
        <f t="shared" si="215"/>
        <v/>
      </c>
      <c r="BM529" s="9" t="str">
        <f t="shared" si="215"/>
        <v/>
      </c>
      <c r="BN529" s="9" t="str">
        <f t="shared" si="215"/>
        <v/>
      </c>
      <c r="BO529" s="9" t="str">
        <f t="shared" si="216"/>
        <v/>
      </c>
      <c r="BP529" s="9" t="str">
        <f t="shared" si="216"/>
        <v/>
      </c>
      <c r="BQ529" s="9" t="str">
        <f t="shared" si="216"/>
        <v/>
      </c>
      <c r="BR529" s="9" t="str">
        <f t="shared" si="216"/>
        <v/>
      </c>
      <c r="BS529" s="9" t="str">
        <f t="shared" si="216"/>
        <v/>
      </c>
      <c r="BT529" s="9" t="str">
        <f t="shared" si="216"/>
        <v/>
      </c>
      <c r="BU529" s="9" t="str">
        <f t="shared" si="216"/>
        <v/>
      </c>
      <c r="BV529" s="9" t="str">
        <f t="shared" si="216"/>
        <v/>
      </c>
      <c r="BW529" s="9" t="str">
        <f t="shared" si="216"/>
        <v/>
      </c>
      <c r="BX529" s="9" t="str">
        <f t="shared" si="216"/>
        <v/>
      </c>
      <c r="BY529" s="9" t="str">
        <f t="shared" si="216"/>
        <v/>
      </c>
      <c r="BZ529" s="9" t="str">
        <f t="shared" si="216"/>
        <v/>
      </c>
    </row>
    <row r="530" spans="1:78" x14ac:dyDescent="0.25">
      <c r="A530" s="6">
        <v>826</v>
      </c>
      <c r="B530" s="3"/>
      <c r="C530" s="3"/>
      <c r="D530" s="3">
        <v>1</v>
      </c>
      <c r="E530" s="3"/>
      <c r="F530" s="3"/>
      <c r="G530" s="3">
        <v>1</v>
      </c>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v>2</v>
      </c>
      <c r="AH530" s="7">
        <f>SUMPRODUCT(MAX((Table1[post_position])*(Table1[topic_id]=$A530)))</f>
        <v>7</v>
      </c>
      <c r="AI530" s="7" t="str">
        <f>"http://chandoo.org/forums/topic/"&amp;VLOOKUP(A530,'All Topics Data'!$A$2:$C$1243,3,FALSE)</f>
        <v>http://chandoo.org/forums/topic/display-tasks-worked-on-between-any-2-dates</v>
      </c>
      <c r="AJ530" s="7" t="str">
        <f>LEFT(VLOOKUP(A530,'All Topics Data'!$A$2:$C$1243,2,FALSE),40)&amp;REPT("…",LEN(VLOOKUP(A530,'All Topics Data'!$A$2:$C$1243,2,FALSE))&gt;40)</f>
        <v>Display tasks worked on between any 2 da…</v>
      </c>
      <c r="AK530" s="9">
        <f t="shared" si="201"/>
        <v>0</v>
      </c>
      <c r="AL530" s="9">
        <f t="shared" si="217"/>
        <v>0</v>
      </c>
      <c r="AM530" s="9">
        <f t="shared" si="217"/>
        <v>1</v>
      </c>
      <c r="AN530" s="9">
        <f t="shared" si="217"/>
        <v>0</v>
      </c>
      <c r="AO530" s="9">
        <f t="shared" si="217"/>
        <v>0</v>
      </c>
      <c r="AP530" s="9">
        <f t="shared" si="217"/>
        <v>1</v>
      </c>
      <c r="AQ530" s="9">
        <f t="shared" si="217"/>
        <v>0</v>
      </c>
      <c r="AR530" s="9" t="str">
        <f t="shared" si="217"/>
        <v/>
      </c>
      <c r="AS530" s="9" t="str">
        <f t="shared" si="217"/>
        <v/>
      </c>
      <c r="AT530" s="9" t="str">
        <f t="shared" si="217"/>
        <v/>
      </c>
      <c r="AU530" s="9" t="str">
        <f t="shared" si="214"/>
        <v/>
      </c>
      <c r="AV530" s="9" t="str">
        <f t="shared" si="214"/>
        <v/>
      </c>
      <c r="AW530" s="9" t="str">
        <f t="shared" si="214"/>
        <v/>
      </c>
      <c r="AX530" s="9" t="str">
        <f t="shared" si="214"/>
        <v/>
      </c>
      <c r="AY530" s="9" t="str">
        <f t="shared" si="214"/>
        <v/>
      </c>
      <c r="AZ530" s="9" t="str">
        <f t="shared" si="214"/>
        <v/>
      </c>
      <c r="BA530" s="9" t="str">
        <f t="shared" si="214"/>
        <v/>
      </c>
      <c r="BB530" s="9" t="str">
        <f t="shared" si="214"/>
        <v/>
      </c>
      <c r="BC530" s="9" t="str">
        <f t="shared" si="214"/>
        <v/>
      </c>
      <c r="BD530" s="9" t="str">
        <f t="shared" si="214"/>
        <v/>
      </c>
      <c r="BE530" s="9" t="str">
        <f t="shared" si="215"/>
        <v/>
      </c>
      <c r="BF530" s="9" t="str">
        <f t="shared" si="215"/>
        <v/>
      </c>
      <c r="BG530" s="9" t="str">
        <f t="shared" si="215"/>
        <v/>
      </c>
      <c r="BH530" s="9" t="str">
        <f t="shared" si="215"/>
        <v/>
      </c>
      <c r="BI530" s="9" t="str">
        <f t="shared" si="215"/>
        <v/>
      </c>
      <c r="BJ530" s="9" t="str">
        <f t="shared" si="215"/>
        <v/>
      </c>
      <c r="BK530" s="9" t="str">
        <f t="shared" si="215"/>
        <v/>
      </c>
      <c r="BL530" s="9" t="str">
        <f t="shared" si="215"/>
        <v/>
      </c>
      <c r="BM530" s="9" t="str">
        <f t="shared" si="215"/>
        <v/>
      </c>
      <c r="BN530" s="9" t="str">
        <f t="shared" si="215"/>
        <v/>
      </c>
      <c r="BO530" s="9" t="str">
        <f t="shared" si="216"/>
        <v/>
      </c>
      <c r="BP530" s="9" t="str">
        <f t="shared" si="216"/>
        <v/>
      </c>
      <c r="BQ530" s="9" t="str">
        <f t="shared" si="216"/>
        <v/>
      </c>
      <c r="BR530" s="9" t="str">
        <f t="shared" si="216"/>
        <v/>
      </c>
      <c r="BS530" s="9" t="str">
        <f t="shared" si="216"/>
        <v/>
      </c>
      <c r="BT530" s="9" t="str">
        <f t="shared" si="216"/>
        <v/>
      </c>
      <c r="BU530" s="9" t="str">
        <f t="shared" si="216"/>
        <v/>
      </c>
      <c r="BV530" s="9" t="str">
        <f t="shared" si="216"/>
        <v/>
      </c>
      <c r="BW530" s="9" t="str">
        <f t="shared" si="216"/>
        <v/>
      </c>
      <c r="BX530" s="9" t="str">
        <f t="shared" si="216"/>
        <v/>
      </c>
      <c r="BY530" s="9" t="str">
        <f t="shared" si="216"/>
        <v/>
      </c>
      <c r="BZ530" s="9" t="str">
        <f t="shared" si="216"/>
        <v/>
      </c>
    </row>
    <row r="531" spans="1:78" x14ac:dyDescent="0.25">
      <c r="A531" s="6">
        <v>827</v>
      </c>
      <c r="B531" s="3"/>
      <c r="C531" s="3">
        <v>1</v>
      </c>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v>1</v>
      </c>
      <c r="AH531" s="7">
        <f>SUMPRODUCT(MAX((Table1[post_position])*(Table1[topic_id]=$A531)))</f>
        <v>3</v>
      </c>
      <c r="AI531" s="7" t="str">
        <f>"http://chandoo.org/forums/topic/"&amp;VLOOKUP(A531,'All Topics Data'!$A$2:$C$1243,3,FALSE)</f>
        <v>http://chandoo.org/forums/topic/how-to-count-values-in-a-column-matching-multiple-criterias</v>
      </c>
      <c r="AJ531" s="7" t="str">
        <f>LEFT(VLOOKUP(A531,'All Topics Data'!$A$2:$C$1243,2,FALSE),40)&amp;REPT("…",LEN(VLOOKUP(A531,'All Topics Data'!$A$2:$C$1243,2,FALSE))&gt;40)</f>
        <v>How to count values in a column matching…</v>
      </c>
      <c r="AK531" s="9">
        <f t="shared" si="201"/>
        <v>0</v>
      </c>
      <c r="AL531" s="9">
        <f t="shared" si="217"/>
        <v>1</v>
      </c>
      <c r="AM531" s="9">
        <f t="shared" si="217"/>
        <v>0</v>
      </c>
      <c r="AN531" s="9" t="str">
        <f t="shared" si="217"/>
        <v/>
      </c>
      <c r="AO531" s="9" t="str">
        <f t="shared" si="217"/>
        <v/>
      </c>
      <c r="AP531" s="9" t="str">
        <f t="shared" si="217"/>
        <v/>
      </c>
      <c r="AQ531" s="9" t="str">
        <f t="shared" si="217"/>
        <v/>
      </c>
      <c r="AR531" s="9" t="str">
        <f t="shared" si="217"/>
        <v/>
      </c>
      <c r="AS531" s="9" t="str">
        <f t="shared" si="217"/>
        <v/>
      </c>
      <c r="AT531" s="9" t="str">
        <f t="shared" si="217"/>
        <v/>
      </c>
      <c r="AU531" s="9" t="str">
        <f t="shared" si="214"/>
        <v/>
      </c>
      <c r="AV531" s="9" t="str">
        <f t="shared" si="214"/>
        <v/>
      </c>
      <c r="AW531" s="9" t="str">
        <f t="shared" si="214"/>
        <v/>
      </c>
      <c r="AX531" s="9" t="str">
        <f t="shared" si="214"/>
        <v/>
      </c>
      <c r="AY531" s="9" t="str">
        <f t="shared" si="214"/>
        <v/>
      </c>
      <c r="AZ531" s="9" t="str">
        <f t="shared" si="214"/>
        <v/>
      </c>
      <c r="BA531" s="9" t="str">
        <f t="shared" si="214"/>
        <v/>
      </c>
      <c r="BB531" s="9" t="str">
        <f t="shared" si="214"/>
        <v/>
      </c>
      <c r="BC531" s="9" t="str">
        <f t="shared" si="214"/>
        <v/>
      </c>
      <c r="BD531" s="9" t="str">
        <f t="shared" si="214"/>
        <v/>
      </c>
      <c r="BE531" s="9" t="str">
        <f t="shared" si="215"/>
        <v/>
      </c>
      <c r="BF531" s="9" t="str">
        <f t="shared" si="215"/>
        <v/>
      </c>
      <c r="BG531" s="9" t="str">
        <f t="shared" si="215"/>
        <v/>
      </c>
      <c r="BH531" s="9" t="str">
        <f t="shared" si="215"/>
        <v/>
      </c>
      <c r="BI531" s="9" t="str">
        <f t="shared" si="215"/>
        <v/>
      </c>
      <c r="BJ531" s="9" t="str">
        <f t="shared" si="215"/>
        <v/>
      </c>
      <c r="BK531" s="9" t="str">
        <f t="shared" si="215"/>
        <v/>
      </c>
      <c r="BL531" s="9" t="str">
        <f t="shared" si="215"/>
        <v/>
      </c>
      <c r="BM531" s="9" t="str">
        <f t="shared" si="215"/>
        <v/>
      </c>
      <c r="BN531" s="9" t="str">
        <f t="shared" si="215"/>
        <v/>
      </c>
      <c r="BO531" s="9" t="str">
        <f t="shared" si="216"/>
        <v/>
      </c>
      <c r="BP531" s="9" t="str">
        <f t="shared" si="216"/>
        <v/>
      </c>
      <c r="BQ531" s="9" t="str">
        <f t="shared" si="216"/>
        <v/>
      </c>
      <c r="BR531" s="9" t="str">
        <f t="shared" si="216"/>
        <v/>
      </c>
      <c r="BS531" s="9" t="str">
        <f t="shared" si="216"/>
        <v/>
      </c>
      <c r="BT531" s="9" t="str">
        <f t="shared" si="216"/>
        <v/>
      </c>
      <c r="BU531" s="9" t="str">
        <f t="shared" si="216"/>
        <v/>
      </c>
      <c r="BV531" s="9" t="str">
        <f t="shared" si="216"/>
        <v/>
      </c>
      <c r="BW531" s="9" t="str">
        <f t="shared" si="216"/>
        <v/>
      </c>
      <c r="BX531" s="9" t="str">
        <f t="shared" si="216"/>
        <v/>
      </c>
      <c r="BY531" s="9" t="str">
        <f t="shared" si="216"/>
        <v/>
      </c>
      <c r="BZ531" s="9" t="str">
        <f t="shared" si="216"/>
        <v/>
      </c>
    </row>
    <row r="532" spans="1:78" x14ac:dyDescent="0.25">
      <c r="A532" s="6">
        <v>829</v>
      </c>
      <c r="B532" s="3"/>
      <c r="C532" s="3">
        <v>1</v>
      </c>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v>1</v>
      </c>
      <c r="AH532" s="7">
        <f>SUMPRODUCT(MAX((Table1[post_position])*(Table1[topic_id]=$A532)))</f>
        <v>2</v>
      </c>
      <c r="AI532" s="7" t="str">
        <f>"http://chandoo.org/forums/topic/"&amp;VLOOKUP(A532,'All Topics Data'!$A$2:$C$1243,3,FALSE)</f>
        <v>http://chandoo.org/forums/topic/sales-pipeline-reports</v>
      </c>
      <c r="AJ532" s="7" t="str">
        <f>LEFT(VLOOKUP(A532,'All Topics Data'!$A$2:$C$1243,2,FALSE),40)&amp;REPT("…",LEN(VLOOKUP(A532,'All Topics Data'!$A$2:$C$1243,2,FALSE))&gt;40)</f>
        <v>Sales pipeline reports</v>
      </c>
      <c r="AK532" s="9">
        <f t="shared" si="201"/>
        <v>0</v>
      </c>
      <c r="AL532" s="9">
        <f t="shared" si="217"/>
        <v>1</v>
      </c>
      <c r="AM532" s="9" t="str">
        <f t="shared" si="217"/>
        <v/>
      </c>
      <c r="AN532" s="9" t="str">
        <f t="shared" si="217"/>
        <v/>
      </c>
      <c r="AO532" s="9" t="str">
        <f t="shared" si="217"/>
        <v/>
      </c>
      <c r="AP532" s="9" t="str">
        <f t="shared" si="217"/>
        <v/>
      </c>
      <c r="AQ532" s="9" t="str">
        <f t="shared" si="217"/>
        <v/>
      </c>
      <c r="AR532" s="9" t="str">
        <f t="shared" si="217"/>
        <v/>
      </c>
      <c r="AS532" s="9" t="str">
        <f t="shared" si="217"/>
        <v/>
      </c>
      <c r="AT532" s="9" t="str">
        <f t="shared" si="217"/>
        <v/>
      </c>
      <c r="AU532" s="9" t="str">
        <f t="shared" ref="AU532:BD541" si="218">IF(AU$4&lt;=$AH532,IFERROR(GETPIVOTDATA("Hui Reply?",$A$4,"topic_id",$A532,"post_position",AU$4),0),"")</f>
        <v/>
      </c>
      <c r="AV532" s="9" t="str">
        <f t="shared" si="218"/>
        <v/>
      </c>
      <c r="AW532" s="9" t="str">
        <f t="shared" si="218"/>
        <v/>
      </c>
      <c r="AX532" s="9" t="str">
        <f t="shared" si="218"/>
        <v/>
      </c>
      <c r="AY532" s="9" t="str">
        <f t="shared" si="218"/>
        <v/>
      </c>
      <c r="AZ532" s="9" t="str">
        <f t="shared" si="218"/>
        <v/>
      </c>
      <c r="BA532" s="9" t="str">
        <f t="shared" si="218"/>
        <v/>
      </c>
      <c r="BB532" s="9" t="str">
        <f t="shared" si="218"/>
        <v/>
      </c>
      <c r="BC532" s="9" t="str">
        <f t="shared" si="218"/>
        <v/>
      </c>
      <c r="BD532" s="9" t="str">
        <f t="shared" si="218"/>
        <v/>
      </c>
      <c r="BE532" s="9" t="str">
        <f t="shared" ref="BE532:BN541" si="219">IF(BE$4&lt;=$AH532,IFERROR(GETPIVOTDATA("Hui Reply?",$A$4,"topic_id",$A532,"post_position",BE$4),0),"")</f>
        <v/>
      </c>
      <c r="BF532" s="9" t="str">
        <f t="shared" si="219"/>
        <v/>
      </c>
      <c r="BG532" s="9" t="str">
        <f t="shared" si="219"/>
        <v/>
      </c>
      <c r="BH532" s="9" t="str">
        <f t="shared" si="219"/>
        <v/>
      </c>
      <c r="BI532" s="9" t="str">
        <f t="shared" si="219"/>
        <v/>
      </c>
      <c r="BJ532" s="9" t="str">
        <f t="shared" si="219"/>
        <v/>
      </c>
      <c r="BK532" s="9" t="str">
        <f t="shared" si="219"/>
        <v/>
      </c>
      <c r="BL532" s="9" t="str">
        <f t="shared" si="219"/>
        <v/>
      </c>
      <c r="BM532" s="9" t="str">
        <f t="shared" si="219"/>
        <v/>
      </c>
      <c r="BN532" s="9" t="str">
        <f t="shared" si="219"/>
        <v/>
      </c>
      <c r="BO532" s="9" t="str">
        <f t="shared" ref="BO532:BZ541" si="220">IF(BO$4&lt;=$AH532,IFERROR(GETPIVOTDATA("Hui Reply?",$A$4,"topic_id",$A532,"post_position",BO$4),0),"")</f>
        <v/>
      </c>
      <c r="BP532" s="9" t="str">
        <f t="shared" si="220"/>
        <v/>
      </c>
      <c r="BQ532" s="9" t="str">
        <f t="shared" si="220"/>
        <v/>
      </c>
      <c r="BR532" s="9" t="str">
        <f t="shared" si="220"/>
        <v/>
      </c>
      <c r="BS532" s="9" t="str">
        <f t="shared" si="220"/>
        <v/>
      </c>
      <c r="BT532" s="9" t="str">
        <f t="shared" si="220"/>
        <v/>
      </c>
      <c r="BU532" s="9" t="str">
        <f t="shared" si="220"/>
        <v/>
      </c>
      <c r="BV532" s="9" t="str">
        <f t="shared" si="220"/>
        <v/>
      </c>
      <c r="BW532" s="9" t="str">
        <f t="shared" si="220"/>
        <v/>
      </c>
      <c r="BX532" s="9" t="str">
        <f t="shared" si="220"/>
        <v/>
      </c>
      <c r="BY532" s="9" t="str">
        <f t="shared" si="220"/>
        <v/>
      </c>
      <c r="BZ532" s="9" t="str">
        <f t="shared" si="220"/>
        <v/>
      </c>
    </row>
    <row r="533" spans="1:78" x14ac:dyDescent="0.25">
      <c r="A533" s="6">
        <v>830</v>
      </c>
      <c r="B533" s="3"/>
      <c r="C533" s="3"/>
      <c r="D533" s="3">
        <v>1</v>
      </c>
      <c r="E533" s="3"/>
      <c r="F533" s="3"/>
      <c r="G533" s="3"/>
      <c r="H533" s="3"/>
      <c r="I533" s="3">
        <v>1</v>
      </c>
      <c r="J533" s="3"/>
      <c r="K533" s="3"/>
      <c r="L533" s="3"/>
      <c r="M533" s="3"/>
      <c r="N533" s="3"/>
      <c r="O533" s="3"/>
      <c r="P533" s="3"/>
      <c r="Q533" s="3"/>
      <c r="R533" s="3"/>
      <c r="S533" s="3"/>
      <c r="T533" s="3"/>
      <c r="U533" s="3"/>
      <c r="V533" s="3"/>
      <c r="W533" s="3"/>
      <c r="X533" s="3"/>
      <c r="Y533" s="3"/>
      <c r="Z533" s="3"/>
      <c r="AA533" s="3"/>
      <c r="AB533" s="3"/>
      <c r="AC533" s="3"/>
      <c r="AD533" s="3"/>
      <c r="AE533" s="3"/>
      <c r="AF533" s="3">
        <v>2</v>
      </c>
      <c r="AH533" s="7">
        <f>SUMPRODUCT(MAX((Table1[post_position])*(Table1[topic_id]=$A533)))</f>
        <v>8</v>
      </c>
      <c r="AI533" s="7" t="str">
        <f>"http://chandoo.org/forums/topic/"&amp;VLOOKUP(A533,'All Topics Data'!$A$2:$C$1243,3,FALSE)</f>
        <v>http://chandoo.org/forums/topic/howto-create-iterative-dynamic-ranges</v>
      </c>
      <c r="AJ533" s="7" t="str">
        <f>LEFT(VLOOKUP(A533,'All Topics Data'!$A$2:$C$1243,2,FALSE),40)&amp;REPT("…",LEN(VLOOKUP(A533,'All Topics Data'!$A$2:$C$1243,2,FALSE))&gt;40)</f>
        <v>howto create Iterative dynamic ranges</v>
      </c>
      <c r="AK533" s="9">
        <f t="shared" si="201"/>
        <v>0</v>
      </c>
      <c r="AL533" s="9">
        <f t="shared" ref="AL533:AT542" si="221">IF(AL$4&lt;=$AH533,IFERROR(GETPIVOTDATA("Hui Reply?",$A$4,"topic_id",$A533,"post_position",AL$4),0),"")</f>
        <v>0</v>
      </c>
      <c r="AM533" s="9">
        <f t="shared" si="221"/>
        <v>1</v>
      </c>
      <c r="AN533" s="9">
        <f t="shared" si="221"/>
        <v>0</v>
      </c>
      <c r="AO533" s="9">
        <f t="shared" si="221"/>
        <v>0</v>
      </c>
      <c r="AP533" s="9">
        <f t="shared" si="221"/>
        <v>0</v>
      </c>
      <c r="AQ533" s="9">
        <f t="shared" si="221"/>
        <v>0</v>
      </c>
      <c r="AR533" s="9">
        <f t="shared" si="221"/>
        <v>1</v>
      </c>
      <c r="AS533" s="9" t="str">
        <f t="shared" si="221"/>
        <v/>
      </c>
      <c r="AT533" s="9" t="str">
        <f t="shared" si="221"/>
        <v/>
      </c>
      <c r="AU533" s="9" t="str">
        <f t="shared" si="218"/>
        <v/>
      </c>
      <c r="AV533" s="9" t="str">
        <f t="shared" si="218"/>
        <v/>
      </c>
      <c r="AW533" s="9" t="str">
        <f t="shared" si="218"/>
        <v/>
      </c>
      <c r="AX533" s="9" t="str">
        <f t="shared" si="218"/>
        <v/>
      </c>
      <c r="AY533" s="9" t="str">
        <f t="shared" si="218"/>
        <v/>
      </c>
      <c r="AZ533" s="9" t="str">
        <f t="shared" si="218"/>
        <v/>
      </c>
      <c r="BA533" s="9" t="str">
        <f t="shared" si="218"/>
        <v/>
      </c>
      <c r="BB533" s="9" t="str">
        <f t="shared" si="218"/>
        <v/>
      </c>
      <c r="BC533" s="9" t="str">
        <f t="shared" si="218"/>
        <v/>
      </c>
      <c r="BD533" s="9" t="str">
        <f t="shared" si="218"/>
        <v/>
      </c>
      <c r="BE533" s="9" t="str">
        <f t="shared" si="219"/>
        <v/>
      </c>
      <c r="BF533" s="9" t="str">
        <f t="shared" si="219"/>
        <v/>
      </c>
      <c r="BG533" s="9" t="str">
        <f t="shared" si="219"/>
        <v/>
      </c>
      <c r="BH533" s="9" t="str">
        <f t="shared" si="219"/>
        <v/>
      </c>
      <c r="BI533" s="9" t="str">
        <f t="shared" si="219"/>
        <v/>
      </c>
      <c r="BJ533" s="9" t="str">
        <f t="shared" si="219"/>
        <v/>
      </c>
      <c r="BK533" s="9" t="str">
        <f t="shared" si="219"/>
        <v/>
      </c>
      <c r="BL533" s="9" t="str">
        <f t="shared" si="219"/>
        <v/>
      </c>
      <c r="BM533" s="9" t="str">
        <f t="shared" si="219"/>
        <v/>
      </c>
      <c r="BN533" s="9" t="str">
        <f t="shared" si="219"/>
        <v/>
      </c>
      <c r="BO533" s="9" t="str">
        <f t="shared" si="220"/>
        <v/>
      </c>
      <c r="BP533" s="9" t="str">
        <f t="shared" si="220"/>
        <v/>
      </c>
      <c r="BQ533" s="9" t="str">
        <f t="shared" si="220"/>
        <v/>
      </c>
      <c r="BR533" s="9" t="str">
        <f t="shared" si="220"/>
        <v/>
      </c>
      <c r="BS533" s="9" t="str">
        <f t="shared" si="220"/>
        <v/>
      </c>
      <c r="BT533" s="9" t="str">
        <f t="shared" si="220"/>
        <v/>
      </c>
      <c r="BU533" s="9" t="str">
        <f t="shared" si="220"/>
        <v/>
      </c>
      <c r="BV533" s="9" t="str">
        <f t="shared" si="220"/>
        <v/>
      </c>
      <c r="BW533" s="9" t="str">
        <f t="shared" si="220"/>
        <v/>
      </c>
      <c r="BX533" s="9" t="str">
        <f t="shared" si="220"/>
        <v/>
      </c>
      <c r="BY533" s="9" t="str">
        <f t="shared" si="220"/>
        <v/>
      </c>
      <c r="BZ533" s="9" t="str">
        <f t="shared" si="220"/>
        <v/>
      </c>
    </row>
    <row r="534" spans="1:78" x14ac:dyDescent="0.25">
      <c r="A534" s="6">
        <v>831</v>
      </c>
      <c r="B534" s="3"/>
      <c r="C534" s="3"/>
      <c r="D534" s="3"/>
      <c r="E534" s="3">
        <v>1</v>
      </c>
      <c r="F534" s="3"/>
      <c r="G534" s="3"/>
      <c r="H534" s="3">
        <v>1</v>
      </c>
      <c r="I534" s="3"/>
      <c r="J534" s="3"/>
      <c r="K534" s="3">
        <v>1</v>
      </c>
      <c r="L534" s="3"/>
      <c r="M534" s="3"/>
      <c r="N534" s="3"/>
      <c r="O534" s="3"/>
      <c r="P534" s="3"/>
      <c r="Q534" s="3"/>
      <c r="R534" s="3"/>
      <c r="S534" s="3"/>
      <c r="T534" s="3"/>
      <c r="U534" s="3"/>
      <c r="V534" s="3"/>
      <c r="W534" s="3"/>
      <c r="X534" s="3"/>
      <c r="Y534" s="3"/>
      <c r="Z534" s="3"/>
      <c r="AA534" s="3"/>
      <c r="AB534" s="3"/>
      <c r="AC534" s="3"/>
      <c r="AD534" s="3"/>
      <c r="AE534" s="3"/>
      <c r="AF534" s="3">
        <v>3</v>
      </c>
      <c r="AH534" s="7">
        <f>SUMPRODUCT(MAX((Table1[post_position])*(Table1[topic_id]=$A534)))</f>
        <v>12</v>
      </c>
      <c r="AI534" s="7" t="str">
        <f>"http://chandoo.org/forums/topic/"&amp;VLOOKUP(A534,'All Topics Data'!$A$2:$C$1243,3,FALSE)</f>
        <v>http://chandoo.org/forums/topic/keep-pivot-table-structure-stable</v>
      </c>
      <c r="AJ534" s="7" t="str">
        <f>LEFT(VLOOKUP(A534,'All Topics Data'!$A$2:$C$1243,2,FALSE),40)&amp;REPT("…",LEN(VLOOKUP(A534,'All Topics Data'!$A$2:$C$1243,2,FALSE))&gt;40)</f>
        <v>Keep pivot table structure stable</v>
      </c>
      <c r="AK534" s="9">
        <f t="shared" si="201"/>
        <v>0</v>
      </c>
      <c r="AL534" s="9">
        <f t="shared" si="221"/>
        <v>0</v>
      </c>
      <c r="AM534" s="9">
        <f t="shared" si="221"/>
        <v>0</v>
      </c>
      <c r="AN534" s="9">
        <f t="shared" si="221"/>
        <v>1</v>
      </c>
      <c r="AO534" s="9">
        <f t="shared" si="221"/>
        <v>0</v>
      </c>
      <c r="AP534" s="9">
        <f t="shared" si="221"/>
        <v>0</v>
      </c>
      <c r="AQ534" s="9">
        <f t="shared" si="221"/>
        <v>1</v>
      </c>
      <c r="AR534" s="9">
        <f t="shared" si="221"/>
        <v>0</v>
      </c>
      <c r="AS534" s="9">
        <f t="shared" si="221"/>
        <v>0</v>
      </c>
      <c r="AT534" s="9">
        <f t="shared" si="221"/>
        <v>1</v>
      </c>
      <c r="AU534" s="9">
        <f t="shared" si="218"/>
        <v>0</v>
      </c>
      <c r="AV534" s="9">
        <f t="shared" si="218"/>
        <v>0</v>
      </c>
      <c r="AW534" s="9" t="str">
        <f t="shared" si="218"/>
        <v/>
      </c>
      <c r="AX534" s="9" t="str">
        <f t="shared" si="218"/>
        <v/>
      </c>
      <c r="AY534" s="9" t="str">
        <f t="shared" si="218"/>
        <v/>
      </c>
      <c r="AZ534" s="9" t="str">
        <f t="shared" si="218"/>
        <v/>
      </c>
      <c r="BA534" s="9" t="str">
        <f t="shared" si="218"/>
        <v/>
      </c>
      <c r="BB534" s="9" t="str">
        <f t="shared" si="218"/>
        <v/>
      </c>
      <c r="BC534" s="9" t="str">
        <f t="shared" si="218"/>
        <v/>
      </c>
      <c r="BD534" s="9" t="str">
        <f t="shared" si="218"/>
        <v/>
      </c>
      <c r="BE534" s="9" t="str">
        <f t="shared" si="219"/>
        <v/>
      </c>
      <c r="BF534" s="9" t="str">
        <f t="shared" si="219"/>
        <v/>
      </c>
      <c r="BG534" s="9" t="str">
        <f t="shared" si="219"/>
        <v/>
      </c>
      <c r="BH534" s="9" t="str">
        <f t="shared" si="219"/>
        <v/>
      </c>
      <c r="BI534" s="9" t="str">
        <f t="shared" si="219"/>
        <v/>
      </c>
      <c r="BJ534" s="9" t="str">
        <f t="shared" si="219"/>
        <v/>
      </c>
      <c r="BK534" s="9" t="str">
        <f t="shared" si="219"/>
        <v/>
      </c>
      <c r="BL534" s="9" t="str">
        <f t="shared" si="219"/>
        <v/>
      </c>
      <c r="BM534" s="9" t="str">
        <f t="shared" si="219"/>
        <v/>
      </c>
      <c r="BN534" s="9" t="str">
        <f t="shared" si="219"/>
        <v/>
      </c>
      <c r="BO534" s="9" t="str">
        <f t="shared" si="220"/>
        <v/>
      </c>
      <c r="BP534" s="9" t="str">
        <f t="shared" si="220"/>
        <v/>
      </c>
      <c r="BQ534" s="9" t="str">
        <f t="shared" si="220"/>
        <v/>
      </c>
      <c r="BR534" s="9" t="str">
        <f t="shared" si="220"/>
        <v/>
      </c>
      <c r="BS534" s="9" t="str">
        <f t="shared" si="220"/>
        <v/>
      </c>
      <c r="BT534" s="9" t="str">
        <f t="shared" si="220"/>
        <v/>
      </c>
      <c r="BU534" s="9" t="str">
        <f t="shared" si="220"/>
        <v/>
      </c>
      <c r="BV534" s="9" t="str">
        <f t="shared" si="220"/>
        <v/>
      </c>
      <c r="BW534" s="9" t="str">
        <f t="shared" si="220"/>
        <v/>
      </c>
      <c r="BX534" s="9" t="str">
        <f t="shared" si="220"/>
        <v/>
      </c>
      <c r="BY534" s="9" t="str">
        <f t="shared" si="220"/>
        <v/>
      </c>
      <c r="BZ534" s="9" t="str">
        <f t="shared" si="220"/>
        <v/>
      </c>
    </row>
    <row r="535" spans="1:78" x14ac:dyDescent="0.25">
      <c r="A535" s="6">
        <v>832</v>
      </c>
      <c r="B535" s="3"/>
      <c r="C535" s="3">
        <v>1</v>
      </c>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v>1</v>
      </c>
      <c r="AH535" s="7">
        <f>SUMPRODUCT(MAX((Table1[post_position])*(Table1[topic_id]=$A535)))</f>
        <v>2</v>
      </c>
      <c r="AI535" s="7" t="str">
        <f>"http://chandoo.org/forums/topic/"&amp;VLOOKUP(A535,'All Topics Data'!$A$2:$C$1243,3,FALSE)</f>
        <v>http://chandoo.org/forums/topic/condition-format-when-a-specific-value-in-a-range-of-cells</v>
      </c>
      <c r="AJ535" s="7" t="str">
        <f>LEFT(VLOOKUP(A535,'All Topics Data'!$A$2:$C$1243,2,FALSE),40)&amp;REPT("…",LEN(VLOOKUP(A535,'All Topics Data'!$A$2:$C$1243,2,FALSE))&gt;40)</f>
        <v>Condition Format when a specific value i…</v>
      </c>
      <c r="AK535" s="9">
        <f t="shared" si="201"/>
        <v>0</v>
      </c>
      <c r="AL535" s="9">
        <f t="shared" si="221"/>
        <v>1</v>
      </c>
      <c r="AM535" s="9" t="str">
        <f t="shared" si="221"/>
        <v/>
      </c>
      <c r="AN535" s="9" t="str">
        <f t="shared" si="221"/>
        <v/>
      </c>
      <c r="AO535" s="9" t="str">
        <f t="shared" si="221"/>
        <v/>
      </c>
      <c r="AP535" s="9" t="str">
        <f t="shared" si="221"/>
        <v/>
      </c>
      <c r="AQ535" s="9" t="str">
        <f t="shared" si="221"/>
        <v/>
      </c>
      <c r="AR535" s="9" t="str">
        <f t="shared" si="221"/>
        <v/>
      </c>
      <c r="AS535" s="9" t="str">
        <f t="shared" si="221"/>
        <v/>
      </c>
      <c r="AT535" s="9" t="str">
        <f t="shared" si="221"/>
        <v/>
      </c>
      <c r="AU535" s="9" t="str">
        <f t="shared" si="218"/>
        <v/>
      </c>
      <c r="AV535" s="9" t="str">
        <f t="shared" si="218"/>
        <v/>
      </c>
      <c r="AW535" s="9" t="str">
        <f t="shared" si="218"/>
        <v/>
      </c>
      <c r="AX535" s="9" t="str">
        <f t="shared" si="218"/>
        <v/>
      </c>
      <c r="AY535" s="9" t="str">
        <f t="shared" si="218"/>
        <v/>
      </c>
      <c r="AZ535" s="9" t="str">
        <f t="shared" si="218"/>
        <v/>
      </c>
      <c r="BA535" s="9" t="str">
        <f t="shared" si="218"/>
        <v/>
      </c>
      <c r="BB535" s="9" t="str">
        <f t="shared" si="218"/>
        <v/>
      </c>
      <c r="BC535" s="9" t="str">
        <f t="shared" si="218"/>
        <v/>
      </c>
      <c r="BD535" s="9" t="str">
        <f t="shared" si="218"/>
        <v/>
      </c>
      <c r="BE535" s="9" t="str">
        <f t="shared" si="219"/>
        <v/>
      </c>
      <c r="BF535" s="9" t="str">
        <f t="shared" si="219"/>
        <v/>
      </c>
      <c r="BG535" s="9" t="str">
        <f t="shared" si="219"/>
        <v/>
      </c>
      <c r="BH535" s="9" t="str">
        <f t="shared" si="219"/>
        <v/>
      </c>
      <c r="BI535" s="9" t="str">
        <f t="shared" si="219"/>
        <v/>
      </c>
      <c r="BJ535" s="9" t="str">
        <f t="shared" si="219"/>
        <v/>
      </c>
      <c r="BK535" s="9" t="str">
        <f t="shared" si="219"/>
        <v/>
      </c>
      <c r="BL535" s="9" t="str">
        <f t="shared" si="219"/>
        <v/>
      </c>
      <c r="BM535" s="9" t="str">
        <f t="shared" si="219"/>
        <v/>
      </c>
      <c r="BN535" s="9" t="str">
        <f t="shared" si="219"/>
        <v/>
      </c>
      <c r="BO535" s="9" t="str">
        <f t="shared" si="220"/>
        <v/>
      </c>
      <c r="BP535" s="9" t="str">
        <f t="shared" si="220"/>
        <v/>
      </c>
      <c r="BQ535" s="9" t="str">
        <f t="shared" si="220"/>
        <v/>
      </c>
      <c r="BR535" s="9" t="str">
        <f t="shared" si="220"/>
        <v/>
      </c>
      <c r="BS535" s="9" t="str">
        <f t="shared" si="220"/>
        <v/>
      </c>
      <c r="BT535" s="9" t="str">
        <f t="shared" si="220"/>
        <v/>
      </c>
      <c r="BU535" s="9" t="str">
        <f t="shared" si="220"/>
        <v/>
      </c>
      <c r="BV535" s="9" t="str">
        <f t="shared" si="220"/>
        <v/>
      </c>
      <c r="BW535" s="9" t="str">
        <f t="shared" si="220"/>
        <v/>
      </c>
      <c r="BX535" s="9" t="str">
        <f t="shared" si="220"/>
        <v/>
      </c>
      <c r="BY535" s="9" t="str">
        <f t="shared" si="220"/>
        <v/>
      </c>
      <c r="BZ535" s="9" t="str">
        <f t="shared" si="220"/>
        <v/>
      </c>
    </row>
    <row r="536" spans="1:78" x14ac:dyDescent="0.25">
      <c r="A536" s="6">
        <v>834</v>
      </c>
      <c r="B536" s="3"/>
      <c r="C536" s="3">
        <v>1</v>
      </c>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v>1</v>
      </c>
      <c r="AH536" s="7">
        <f>SUMPRODUCT(MAX((Table1[post_position])*(Table1[topic_id]=$A536)))</f>
        <v>2</v>
      </c>
      <c r="AI536" s="7" t="str">
        <f>"http://chandoo.org/forums/topic/"&amp;VLOOKUP(A536,'All Topics Data'!$A$2:$C$1243,3,FALSE)</f>
        <v>http://chandoo.org/forums/topic/mouse-problem</v>
      </c>
      <c r="AJ536" s="7" t="str">
        <f>LEFT(VLOOKUP(A536,'All Topics Data'!$A$2:$C$1243,2,FALSE),40)&amp;REPT("…",LEN(VLOOKUP(A536,'All Topics Data'!$A$2:$C$1243,2,FALSE))&gt;40)</f>
        <v>mouse problem</v>
      </c>
      <c r="AK536" s="9">
        <f t="shared" si="201"/>
        <v>0</v>
      </c>
      <c r="AL536" s="9">
        <f t="shared" si="221"/>
        <v>1</v>
      </c>
      <c r="AM536" s="9" t="str">
        <f t="shared" si="221"/>
        <v/>
      </c>
      <c r="AN536" s="9" t="str">
        <f t="shared" si="221"/>
        <v/>
      </c>
      <c r="AO536" s="9" t="str">
        <f t="shared" si="221"/>
        <v/>
      </c>
      <c r="AP536" s="9" t="str">
        <f t="shared" si="221"/>
        <v/>
      </c>
      <c r="AQ536" s="9" t="str">
        <f t="shared" si="221"/>
        <v/>
      </c>
      <c r="AR536" s="9" t="str">
        <f t="shared" si="221"/>
        <v/>
      </c>
      <c r="AS536" s="9" t="str">
        <f t="shared" si="221"/>
        <v/>
      </c>
      <c r="AT536" s="9" t="str">
        <f t="shared" si="221"/>
        <v/>
      </c>
      <c r="AU536" s="9" t="str">
        <f t="shared" si="218"/>
        <v/>
      </c>
      <c r="AV536" s="9" t="str">
        <f t="shared" si="218"/>
        <v/>
      </c>
      <c r="AW536" s="9" t="str">
        <f t="shared" si="218"/>
        <v/>
      </c>
      <c r="AX536" s="9" t="str">
        <f t="shared" si="218"/>
        <v/>
      </c>
      <c r="AY536" s="9" t="str">
        <f t="shared" si="218"/>
        <v/>
      </c>
      <c r="AZ536" s="9" t="str">
        <f t="shared" si="218"/>
        <v/>
      </c>
      <c r="BA536" s="9" t="str">
        <f t="shared" si="218"/>
        <v/>
      </c>
      <c r="BB536" s="9" t="str">
        <f t="shared" si="218"/>
        <v/>
      </c>
      <c r="BC536" s="9" t="str">
        <f t="shared" si="218"/>
        <v/>
      </c>
      <c r="BD536" s="9" t="str">
        <f t="shared" si="218"/>
        <v/>
      </c>
      <c r="BE536" s="9" t="str">
        <f t="shared" si="219"/>
        <v/>
      </c>
      <c r="BF536" s="9" t="str">
        <f t="shared" si="219"/>
        <v/>
      </c>
      <c r="BG536" s="9" t="str">
        <f t="shared" si="219"/>
        <v/>
      </c>
      <c r="BH536" s="9" t="str">
        <f t="shared" si="219"/>
        <v/>
      </c>
      <c r="BI536" s="9" t="str">
        <f t="shared" si="219"/>
        <v/>
      </c>
      <c r="BJ536" s="9" t="str">
        <f t="shared" si="219"/>
        <v/>
      </c>
      <c r="BK536" s="9" t="str">
        <f t="shared" si="219"/>
        <v/>
      </c>
      <c r="BL536" s="9" t="str">
        <f t="shared" si="219"/>
        <v/>
      </c>
      <c r="BM536" s="9" t="str">
        <f t="shared" si="219"/>
        <v/>
      </c>
      <c r="BN536" s="9" t="str">
        <f t="shared" si="219"/>
        <v/>
      </c>
      <c r="BO536" s="9" t="str">
        <f t="shared" si="220"/>
        <v/>
      </c>
      <c r="BP536" s="9" t="str">
        <f t="shared" si="220"/>
        <v/>
      </c>
      <c r="BQ536" s="9" t="str">
        <f t="shared" si="220"/>
        <v/>
      </c>
      <c r="BR536" s="9" t="str">
        <f t="shared" si="220"/>
        <v/>
      </c>
      <c r="BS536" s="9" t="str">
        <f t="shared" si="220"/>
        <v/>
      </c>
      <c r="BT536" s="9" t="str">
        <f t="shared" si="220"/>
        <v/>
      </c>
      <c r="BU536" s="9" t="str">
        <f t="shared" si="220"/>
        <v/>
      </c>
      <c r="BV536" s="9" t="str">
        <f t="shared" si="220"/>
        <v/>
      </c>
      <c r="BW536" s="9" t="str">
        <f t="shared" si="220"/>
        <v/>
      </c>
      <c r="BX536" s="9" t="str">
        <f t="shared" si="220"/>
        <v/>
      </c>
      <c r="BY536" s="9" t="str">
        <f t="shared" si="220"/>
        <v/>
      </c>
      <c r="BZ536" s="9" t="str">
        <f t="shared" si="220"/>
        <v/>
      </c>
    </row>
    <row r="537" spans="1:78" x14ac:dyDescent="0.25">
      <c r="A537" s="6">
        <v>835</v>
      </c>
      <c r="B537" s="3"/>
      <c r="C537" s="3"/>
      <c r="D537" s="3">
        <v>1</v>
      </c>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v>1</v>
      </c>
      <c r="AH537" s="7">
        <f>SUMPRODUCT(MAX((Table1[post_position])*(Table1[topic_id]=$A537)))</f>
        <v>3</v>
      </c>
      <c r="AI537" s="7" t="str">
        <f>"http://chandoo.org/forums/topic/"&amp;VLOOKUP(A537,'All Topics Data'!$A$2:$C$1243,3,FALSE)</f>
        <v>http://chandoo.org/forums/topic/apply-proper-function-to-entire-worksheet</v>
      </c>
      <c r="AJ537" s="7" t="str">
        <f>LEFT(VLOOKUP(A537,'All Topics Data'!$A$2:$C$1243,2,FALSE),40)&amp;REPT("…",LEN(VLOOKUP(A537,'All Topics Data'!$A$2:$C$1243,2,FALSE))&gt;40)</f>
        <v>Apply PROPER Function to entire Workshee…</v>
      </c>
      <c r="AK537" s="9">
        <f t="shared" si="201"/>
        <v>0</v>
      </c>
      <c r="AL537" s="9">
        <f t="shared" si="221"/>
        <v>0</v>
      </c>
      <c r="AM537" s="9">
        <f t="shared" si="221"/>
        <v>1</v>
      </c>
      <c r="AN537" s="9" t="str">
        <f t="shared" si="221"/>
        <v/>
      </c>
      <c r="AO537" s="9" t="str">
        <f t="shared" si="221"/>
        <v/>
      </c>
      <c r="AP537" s="9" t="str">
        <f t="shared" si="221"/>
        <v/>
      </c>
      <c r="AQ537" s="9" t="str">
        <f t="shared" si="221"/>
        <v/>
      </c>
      <c r="AR537" s="9" t="str">
        <f t="shared" si="221"/>
        <v/>
      </c>
      <c r="AS537" s="9" t="str">
        <f t="shared" si="221"/>
        <v/>
      </c>
      <c r="AT537" s="9" t="str">
        <f t="shared" si="221"/>
        <v/>
      </c>
      <c r="AU537" s="9" t="str">
        <f t="shared" si="218"/>
        <v/>
      </c>
      <c r="AV537" s="9" t="str">
        <f t="shared" si="218"/>
        <v/>
      </c>
      <c r="AW537" s="9" t="str">
        <f t="shared" si="218"/>
        <v/>
      </c>
      <c r="AX537" s="9" t="str">
        <f t="shared" si="218"/>
        <v/>
      </c>
      <c r="AY537" s="9" t="str">
        <f t="shared" si="218"/>
        <v/>
      </c>
      <c r="AZ537" s="9" t="str">
        <f t="shared" si="218"/>
        <v/>
      </c>
      <c r="BA537" s="9" t="str">
        <f t="shared" si="218"/>
        <v/>
      </c>
      <c r="BB537" s="9" t="str">
        <f t="shared" si="218"/>
        <v/>
      </c>
      <c r="BC537" s="9" t="str">
        <f t="shared" si="218"/>
        <v/>
      </c>
      <c r="BD537" s="9" t="str">
        <f t="shared" si="218"/>
        <v/>
      </c>
      <c r="BE537" s="9" t="str">
        <f t="shared" si="219"/>
        <v/>
      </c>
      <c r="BF537" s="9" t="str">
        <f t="shared" si="219"/>
        <v/>
      </c>
      <c r="BG537" s="9" t="str">
        <f t="shared" si="219"/>
        <v/>
      </c>
      <c r="BH537" s="9" t="str">
        <f t="shared" si="219"/>
        <v/>
      </c>
      <c r="BI537" s="9" t="str">
        <f t="shared" si="219"/>
        <v/>
      </c>
      <c r="BJ537" s="9" t="str">
        <f t="shared" si="219"/>
        <v/>
      </c>
      <c r="BK537" s="9" t="str">
        <f t="shared" si="219"/>
        <v/>
      </c>
      <c r="BL537" s="9" t="str">
        <f t="shared" si="219"/>
        <v/>
      </c>
      <c r="BM537" s="9" t="str">
        <f t="shared" si="219"/>
        <v/>
      </c>
      <c r="BN537" s="9" t="str">
        <f t="shared" si="219"/>
        <v/>
      </c>
      <c r="BO537" s="9" t="str">
        <f t="shared" si="220"/>
        <v/>
      </c>
      <c r="BP537" s="9" t="str">
        <f t="shared" si="220"/>
        <v/>
      </c>
      <c r="BQ537" s="9" t="str">
        <f t="shared" si="220"/>
        <v/>
      </c>
      <c r="BR537" s="9" t="str">
        <f t="shared" si="220"/>
        <v/>
      </c>
      <c r="BS537" s="9" t="str">
        <f t="shared" si="220"/>
        <v/>
      </c>
      <c r="BT537" s="9" t="str">
        <f t="shared" si="220"/>
        <v/>
      </c>
      <c r="BU537" s="9" t="str">
        <f t="shared" si="220"/>
        <v/>
      </c>
      <c r="BV537" s="9" t="str">
        <f t="shared" si="220"/>
        <v/>
      </c>
      <c r="BW537" s="9" t="str">
        <f t="shared" si="220"/>
        <v/>
      </c>
      <c r="BX537" s="9" t="str">
        <f t="shared" si="220"/>
        <v/>
      </c>
      <c r="BY537" s="9" t="str">
        <f t="shared" si="220"/>
        <v/>
      </c>
      <c r="BZ537" s="9" t="str">
        <f t="shared" si="220"/>
        <v/>
      </c>
    </row>
    <row r="538" spans="1:78" x14ac:dyDescent="0.25">
      <c r="A538" s="6">
        <v>836</v>
      </c>
      <c r="B538" s="3"/>
      <c r="C538" s="3">
        <v>1</v>
      </c>
      <c r="D538" s="3"/>
      <c r="E538" s="3">
        <v>1</v>
      </c>
      <c r="F538" s="3"/>
      <c r="G538" s="3"/>
      <c r="H538" s="3">
        <v>1</v>
      </c>
      <c r="I538" s="3"/>
      <c r="J538" s="3"/>
      <c r="K538" s="3"/>
      <c r="L538" s="3"/>
      <c r="M538" s="3"/>
      <c r="N538" s="3"/>
      <c r="O538" s="3"/>
      <c r="P538" s="3"/>
      <c r="Q538" s="3"/>
      <c r="R538" s="3"/>
      <c r="S538" s="3"/>
      <c r="T538" s="3"/>
      <c r="U538" s="3"/>
      <c r="V538" s="3"/>
      <c r="W538" s="3"/>
      <c r="X538" s="3"/>
      <c r="Y538" s="3"/>
      <c r="Z538" s="3"/>
      <c r="AA538" s="3"/>
      <c r="AB538" s="3"/>
      <c r="AC538" s="3"/>
      <c r="AD538" s="3"/>
      <c r="AE538" s="3"/>
      <c r="AF538" s="3">
        <v>3</v>
      </c>
      <c r="AH538" s="7">
        <f>SUMPRODUCT(MAX((Table1[post_position])*(Table1[topic_id]=$A538)))</f>
        <v>8</v>
      </c>
      <c r="AI538" s="7" t="str">
        <f>"http://chandoo.org/forums/topic/"&amp;VLOOKUP(A538,'All Topics Data'!$A$2:$C$1243,3,FALSE)</f>
        <v>http://chandoo.org/forums/topic/interesting-problem-excel-2007-offset-formula-set-for-range-but-returning-valu</v>
      </c>
      <c r="AJ538" s="7" t="str">
        <f>LEFT(VLOOKUP(A538,'All Topics Data'!$A$2:$C$1243,2,FALSE),40)&amp;REPT("…",LEN(VLOOKUP(A538,'All Topics Data'!$A$2:$C$1243,2,FALSE))&gt;40)</f>
        <v>Interesting problem - Excel 2007 Offset …</v>
      </c>
      <c r="AK538" s="9">
        <f t="shared" si="201"/>
        <v>0</v>
      </c>
      <c r="AL538" s="9">
        <f t="shared" si="221"/>
        <v>1</v>
      </c>
      <c r="AM538" s="9">
        <f t="shared" si="221"/>
        <v>0</v>
      </c>
      <c r="AN538" s="9">
        <f t="shared" si="221"/>
        <v>1</v>
      </c>
      <c r="AO538" s="9">
        <f t="shared" si="221"/>
        <v>0</v>
      </c>
      <c r="AP538" s="9">
        <f t="shared" si="221"/>
        <v>0</v>
      </c>
      <c r="AQ538" s="9">
        <f t="shared" si="221"/>
        <v>1</v>
      </c>
      <c r="AR538" s="9">
        <f t="shared" si="221"/>
        <v>0</v>
      </c>
      <c r="AS538" s="9" t="str">
        <f t="shared" si="221"/>
        <v/>
      </c>
      <c r="AT538" s="9" t="str">
        <f t="shared" si="221"/>
        <v/>
      </c>
      <c r="AU538" s="9" t="str">
        <f t="shared" si="218"/>
        <v/>
      </c>
      <c r="AV538" s="9" t="str">
        <f t="shared" si="218"/>
        <v/>
      </c>
      <c r="AW538" s="9" t="str">
        <f t="shared" si="218"/>
        <v/>
      </c>
      <c r="AX538" s="9" t="str">
        <f t="shared" si="218"/>
        <v/>
      </c>
      <c r="AY538" s="9" t="str">
        <f t="shared" si="218"/>
        <v/>
      </c>
      <c r="AZ538" s="9" t="str">
        <f t="shared" si="218"/>
        <v/>
      </c>
      <c r="BA538" s="9" t="str">
        <f t="shared" si="218"/>
        <v/>
      </c>
      <c r="BB538" s="9" t="str">
        <f t="shared" si="218"/>
        <v/>
      </c>
      <c r="BC538" s="9" t="str">
        <f t="shared" si="218"/>
        <v/>
      </c>
      <c r="BD538" s="9" t="str">
        <f t="shared" si="218"/>
        <v/>
      </c>
      <c r="BE538" s="9" t="str">
        <f t="shared" si="219"/>
        <v/>
      </c>
      <c r="BF538" s="9" t="str">
        <f t="shared" si="219"/>
        <v/>
      </c>
      <c r="BG538" s="9" t="str">
        <f t="shared" si="219"/>
        <v/>
      </c>
      <c r="BH538" s="9" t="str">
        <f t="shared" si="219"/>
        <v/>
      </c>
      <c r="BI538" s="9" t="str">
        <f t="shared" si="219"/>
        <v/>
      </c>
      <c r="BJ538" s="9" t="str">
        <f t="shared" si="219"/>
        <v/>
      </c>
      <c r="BK538" s="9" t="str">
        <f t="shared" si="219"/>
        <v/>
      </c>
      <c r="BL538" s="9" t="str">
        <f t="shared" si="219"/>
        <v/>
      </c>
      <c r="BM538" s="9" t="str">
        <f t="shared" si="219"/>
        <v/>
      </c>
      <c r="BN538" s="9" t="str">
        <f t="shared" si="219"/>
        <v/>
      </c>
      <c r="BO538" s="9" t="str">
        <f t="shared" si="220"/>
        <v/>
      </c>
      <c r="BP538" s="9" t="str">
        <f t="shared" si="220"/>
        <v/>
      </c>
      <c r="BQ538" s="9" t="str">
        <f t="shared" si="220"/>
        <v/>
      </c>
      <c r="BR538" s="9" t="str">
        <f t="shared" si="220"/>
        <v/>
      </c>
      <c r="BS538" s="9" t="str">
        <f t="shared" si="220"/>
        <v/>
      </c>
      <c r="BT538" s="9" t="str">
        <f t="shared" si="220"/>
        <v/>
      </c>
      <c r="BU538" s="9" t="str">
        <f t="shared" si="220"/>
        <v/>
      </c>
      <c r="BV538" s="9" t="str">
        <f t="shared" si="220"/>
        <v/>
      </c>
      <c r="BW538" s="9" t="str">
        <f t="shared" si="220"/>
        <v/>
      </c>
      <c r="BX538" s="9" t="str">
        <f t="shared" si="220"/>
        <v/>
      </c>
      <c r="BY538" s="9" t="str">
        <f t="shared" si="220"/>
        <v/>
      </c>
      <c r="BZ538" s="9" t="str">
        <f t="shared" si="220"/>
        <v/>
      </c>
    </row>
    <row r="539" spans="1:78" x14ac:dyDescent="0.25">
      <c r="A539" s="6">
        <v>837</v>
      </c>
      <c r="B539" s="3"/>
      <c r="C539" s="3"/>
      <c r="D539" s="3"/>
      <c r="E539" s="3">
        <v>1</v>
      </c>
      <c r="F539" s="3"/>
      <c r="G539" s="3">
        <v>1</v>
      </c>
      <c r="H539" s="3"/>
      <c r="I539" s="3"/>
      <c r="J539" s="3">
        <v>1</v>
      </c>
      <c r="K539" s="3"/>
      <c r="L539" s="3"/>
      <c r="M539" s="3"/>
      <c r="N539" s="3"/>
      <c r="O539" s="3"/>
      <c r="P539" s="3"/>
      <c r="Q539" s="3"/>
      <c r="R539" s="3"/>
      <c r="S539" s="3"/>
      <c r="T539" s="3"/>
      <c r="U539" s="3"/>
      <c r="V539" s="3"/>
      <c r="W539" s="3"/>
      <c r="X539" s="3"/>
      <c r="Y539" s="3"/>
      <c r="Z539" s="3"/>
      <c r="AA539" s="3"/>
      <c r="AB539" s="3"/>
      <c r="AC539" s="3"/>
      <c r="AD539" s="3"/>
      <c r="AE539" s="3"/>
      <c r="AF539" s="3">
        <v>3</v>
      </c>
      <c r="AH539" s="7">
        <f>SUMPRODUCT(MAX((Table1[post_position])*(Table1[topic_id]=$A539)))</f>
        <v>11</v>
      </c>
      <c r="AI539" s="7" t="str">
        <f>"http://chandoo.org/forums/topic/"&amp;VLOOKUP(A539,'All Topics Data'!$A$2:$C$1243,3,FALSE)</f>
        <v>http://chandoo.org/forums/topic/keep-zebra-strips-proper-look-when-sorting-the-table</v>
      </c>
      <c r="AJ539" s="7" t="str">
        <f>LEFT(VLOOKUP(A539,'All Topics Data'!$A$2:$C$1243,2,FALSE),40)&amp;REPT("…",LEN(VLOOKUP(A539,'All Topics Data'!$A$2:$C$1243,2,FALSE))&gt;40)</f>
        <v>Keep zebra strips proper look when sorti…</v>
      </c>
      <c r="AK539" s="9">
        <f t="shared" si="201"/>
        <v>0</v>
      </c>
      <c r="AL539" s="9">
        <f t="shared" si="221"/>
        <v>0</v>
      </c>
      <c r="AM539" s="9">
        <f t="shared" si="221"/>
        <v>0</v>
      </c>
      <c r="AN539" s="9">
        <f t="shared" si="221"/>
        <v>1</v>
      </c>
      <c r="AO539" s="9">
        <f t="shared" si="221"/>
        <v>0</v>
      </c>
      <c r="AP539" s="9">
        <f t="shared" si="221"/>
        <v>1</v>
      </c>
      <c r="AQ539" s="9">
        <f t="shared" si="221"/>
        <v>0</v>
      </c>
      <c r="AR539" s="9">
        <f t="shared" si="221"/>
        <v>0</v>
      </c>
      <c r="AS539" s="9">
        <f t="shared" si="221"/>
        <v>1</v>
      </c>
      <c r="AT539" s="9">
        <f t="shared" si="221"/>
        <v>0</v>
      </c>
      <c r="AU539" s="9">
        <f t="shared" si="218"/>
        <v>0</v>
      </c>
      <c r="AV539" s="9" t="str">
        <f t="shared" si="218"/>
        <v/>
      </c>
      <c r="AW539" s="9" t="str">
        <f t="shared" si="218"/>
        <v/>
      </c>
      <c r="AX539" s="9" t="str">
        <f t="shared" si="218"/>
        <v/>
      </c>
      <c r="AY539" s="9" t="str">
        <f t="shared" si="218"/>
        <v/>
      </c>
      <c r="AZ539" s="9" t="str">
        <f t="shared" si="218"/>
        <v/>
      </c>
      <c r="BA539" s="9" t="str">
        <f t="shared" si="218"/>
        <v/>
      </c>
      <c r="BB539" s="9" t="str">
        <f t="shared" si="218"/>
        <v/>
      </c>
      <c r="BC539" s="9" t="str">
        <f t="shared" si="218"/>
        <v/>
      </c>
      <c r="BD539" s="9" t="str">
        <f t="shared" si="218"/>
        <v/>
      </c>
      <c r="BE539" s="9" t="str">
        <f t="shared" si="219"/>
        <v/>
      </c>
      <c r="BF539" s="9" t="str">
        <f t="shared" si="219"/>
        <v/>
      </c>
      <c r="BG539" s="9" t="str">
        <f t="shared" si="219"/>
        <v/>
      </c>
      <c r="BH539" s="9" t="str">
        <f t="shared" si="219"/>
        <v/>
      </c>
      <c r="BI539" s="9" t="str">
        <f t="shared" si="219"/>
        <v/>
      </c>
      <c r="BJ539" s="9" t="str">
        <f t="shared" si="219"/>
        <v/>
      </c>
      <c r="BK539" s="9" t="str">
        <f t="shared" si="219"/>
        <v/>
      </c>
      <c r="BL539" s="9" t="str">
        <f t="shared" si="219"/>
        <v/>
      </c>
      <c r="BM539" s="9" t="str">
        <f t="shared" si="219"/>
        <v/>
      </c>
      <c r="BN539" s="9" t="str">
        <f t="shared" si="219"/>
        <v/>
      </c>
      <c r="BO539" s="9" t="str">
        <f t="shared" si="220"/>
        <v/>
      </c>
      <c r="BP539" s="9" t="str">
        <f t="shared" si="220"/>
        <v/>
      </c>
      <c r="BQ539" s="9" t="str">
        <f t="shared" si="220"/>
        <v/>
      </c>
      <c r="BR539" s="9" t="str">
        <f t="shared" si="220"/>
        <v/>
      </c>
      <c r="BS539" s="9" t="str">
        <f t="shared" si="220"/>
        <v/>
      </c>
      <c r="BT539" s="9" t="str">
        <f t="shared" si="220"/>
        <v/>
      </c>
      <c r="BU539" s="9" t="str">
        <f t="shared" si="220"/>
        <v/>
      </c>
      <c r="BV539" s="9" t="str">
        <f t="shared" si="220"/>
        <v/>
      </c>
      <c r="BW539" s="9" t="str">
        <f t="shared" si="220"/>
        <v/>
      </c>
      <c r="BX539" s="9" t="str">
        <f t="shared" si="220"/>
        <v/>
      </c>
      <c r="BY539" s="9" t="str">
        <f t="shared" si="220"/>
        <v/>
      </c>
      <c r="BZ539" s="9" t="str">
        <f t="shared" si="220"/>
        <v/>
      </c>
    </row>
    <row r="540" spans="1:78" x14ac:dyDescent="0.25">
      <c r="A540" s="6">
        <v>838</v>
      </c>
      <c r="B540" s="3"/>
      <c r="C540" s="3">
        <v>1</v>
      </c>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v>1</v>
      </c>
      <c r="AH540" s="7">
        <f>SUMPRODUCT(MAX((Table1[post_position])*(Table1[topic_id]=$A540)))</f>
        <v>2</v>
      </c>
      <c r="AI540" s="7" t="str">
        <f>"http://chandoo.org/forums/topic/"&amp;VLOOKUP(A540,'All Topics Data'!$A$2:$C$1243,3,FALSE)</f>
        <v>http://chandoo.org/forums/topic/data-comparison-between-two-tables</v>
      </c>
      <c r="AJ540" s="7" t="str">
        <f>LEFT(VLOOKUP(A540,'All Topics Data'!$A$2:$C$1243,2,FALSE),40)&amp;REPT("…",LEN(VLOOKUP(A540,'All Topics Data'!$A$2:$C$1243,2,FALSE))&gt;40)</f>
        <v>Data comparison between two tables?</v>
      </c>
      <c r="AK540" s="9">
        <f t="shared" si="201"/>
        <v>0</v>
      </c>
      <c r="AL540" s="9">
        <f t="shared" si="221"/>
        <v>1</v>
      </c>
      <c r="AM540" s="9" t="str">
        <f t="shared" si="221"/>
        <v/>
      </c>
      <c r="AN540" s="9" t="str">
        <f t="shared" si="221"/>
        <v/>
      </c>
      <c r="AO540" s="9" t="str">
        <f t="shared" si="221"/>
        <v/>
      </c>
      <c r="AP540" s="9" t="str">
        <f t="shared" si="221"/>
        <v/>
      </c>
      <c r="AQ540" s="9" t="str">
        <f t="shared" si="221"/>
        <v/>
      </c>
      <c r="AR540" s="9" t="str">
        <f t="shared" si="221"/>
        <v/>
      </c>
      <c r="AS540" s="9" t="str">
        <f t="shared" si="221"/>
        <v/>
      </c>
      <c r="AT540" s="9" t="str">
        <f t="shared" si="221"/>
        <v/>
      </c>
      <c r="AU540" s="9" t="str">
        <f t="shared" si="218"/>
        <v/>
      </c>
      <c r="AV540" s="9" t="str">
        <f t="shared" si="218"/>
        <v/>
      </c>
      <c r="AW540" s="9" t="str">
        <f t="shared" si="218"/>
        <v/>
      </c>
      <c r="AX540" s="9" t="str">
        <f t="shared" si="218"/>
        <v/>
      </c>
      <c r="AY540" s="9" t="str">
        <f t="shared" si="218"/>
        <v/>
      </c>
      <c r="AZ540" s="9" t="str">
        <f t="shared" si="218"/>
        <v/>
      </c>
      <c r="BA540" s="9" t="str">
        <f t="shared" si="218"/>
        <v/>
      </c>
      <c r="BB540" s="9" t="str">
        <f t="shared" si="218"/>
        <v/>
      </c>
      <c r="BC540" s="9" t="str">
        <f t="shared" si="218"/>
        <v/>
      </c>
      <c r="BD540" s="9" t="str">
        <f t="shared" si="218"/>
        <v/>
      </c>
      <c r="BE540" s="9" t="str">
        <f t="shared" si="219"/>
        <v/>
      </c>
      <c r="BF540" s="9" t="str">
        <f t="shared" si="219"/>
        <v/>
      </c>
      <c r="BG540" s="9" t="str">
        <f t="shared" si="219"/>
        <v/>
      </c>
      <c r="BH540" s="9" t="str">
        <f t="shared" si="219"/>
        <v/>
      </c>
      <c r="BI540" s="9" t="str">
        <f t="shared" si="219"/>
        <v/>
      </c>
      <c r="BJ540" s="9" t="str">
        <f t="shared" si="219"/>
        <v/>
      </c>
      <c r="BK540" s="9" t="str">
        <f t="shared" si="219"/>
        <v/>
      </c>
      <c r="BL540" s="9" t="str">
        <f t="shared" si="219"/>
        <v/>
      </c>
      <c r="BM540" s="9" t="str">
        <f t="shared" si="219"/>
        <v/>
      </c>
      <c r="BN540" s="9" t="str">
        <f t="shared" si="219"/>
        <v/>
      </c>
      <c r="BO540" s="9" t="str">
        <f t="shared" si="220"/>
        <v/>
      </c>
      <c r="BP540" s="9" t="str">
        <f t="shared" si="220"/>
        <v/>
      </c>
      <c r="BQ540" s="9" t="str">
        <f t="shared" si="220"/>
        <v/>
      </c>
      <c r="BR540" s="9" t="str">
        <f t="shared" si="220"/>
        <v/>
      </c>
      <c r="BS540" s="9" t="str">
        <f t="shared" si="220"/>
        <v/>
      </c>
      <c r="BT540" s="9" t="str">
        <f t="shared" si="220"/>
        <v/>
      </c>
      <c r="BU540" s="9" t="str">
        <f t="shared" si="220"/>
        <v/>
      </c>
      <c r="BV540" s="9" t="str">
        <f t="shared" si="220"/>
        <v/>
      </c>
      <c r="BW540" s="9" t="str">
        <f t="shared" si="220"/>
        <v/>
      </c>
      <c r="BX540" s="9" t="str">
        <f t="shared" si="220"/>
        <v/>
      </c>
      <c r="BY540" s="9" t="str">
        <f t="shared" si="220"/>
        <v/>
      </c>
      <c r="BZ540" s="9" t="str">
        <f t="shared" si="220"/>
        <v/>
      </c>
    </row>
    <row r="541" spans="1:78" x14ac:dyDescent="0.25">
      <c r="A541" s="6">
        <v>839</v>
      </c>
      <c r="B541" s="3"/>
      <c r="C541" s="3">
        <v>1</v>
      </c>
      <c r="D541" s="3"/>
      <c r="E541" s="3">
        <v>1</v>
      </c>
      <c r="F541" s="3"/>
      <c r="G541" s="3">
        <v>1</v>
      </c>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v>3</v>
      </c>
      <c r="AH541" s="7">
        <f>SUMPRODUCT(MAX((Table1[post_position])*(Table1[topic_id]=$A541)))</f>
        <v>6</v>
      </c>
      <c r="AI541" s="7" t="str">
        <f>"http://chandoo.org/forums/topic/"&amp;VLOOKUP(A541,'All Topics Data'!$A$2:$C$1243,3,FALSE)</f>
        <v>http://chandoo.org/forums/topic/transforming-data-for-pivot-analysis</v>
      </c>
      <c r="AJ541" s="7" t="str">
        <f>LEFT(VLOOKUP(A541,'All Topics Data'!$A$2:$C$1243,2,FALSE),40)&amp;REPT("…",LEN(VLOOKUP(A541,'All Topics Data'!$A$2:$C$1243,2,FALSE))&gt;40)</f>
        <v>Transforming data for Pivot analysis</v>
      </c>
      <c r="AK541" s="9">
        <f t="shared" si="201"/>
        <v>0</v>
      </c>
      <c r="AL541" s="9">
        <f t="shared" si="221"/>
        <v>1</v>
      </c>
      <c r="AM541" s="9">
        <f t="shared" si="221"/>
        <v>0</v>
      </c>
      <c r="AN541" s="9">
        <f t="shared" si="221"/>
        <v>1</v>
      </c>
      <c r="AO541" s="9">
        <f t="shared" si="221"/>
        <v>0</v>
      </c>
      <c r="AP541" s="9">
        <f t="shared" si="221"/>
        <v>1</v>
      </c>
      <c r="AQ541" s="9" t="str">
        <f t="shared" si="221"/>
        <v/>
      </c>
      <c r="AR541" s="9" t="str">
        <f t="shared" si="221"/>
        <v/>
      </c>
      <c r="AS541" s="9" t="str">
        <f t="shared" si="221"/>
        <v/>
      </c>
      <c r="AT541" s="9" t="str">
        <f t="shared" si="221"/>
        <v/>
      </c>
      <c r="AU541" s="9" t="str">
        <f t="shared" si="218"/>
        <v/>
      </c>
      <c r="AV541" s="9" t="str">
        <f t="shared" si="218"/>
        <v/>
      </c>
      <c r="AW541" s="9" t="str">
        <f t="shared" si="218"/>
        <v/>
      </c>
      <c r="AX541" s="9" t="str">
        <f t="shared" si="218"/>
        <v/>
      </c>
      <c r="AY541" s="9" t="str">
        <f t="shared" si="218"/>
        <v/>
      </c>
      <c r="AZ541" s="9" t="str">
        <f t="shared" si="218"/>
        <v/>
      </c>
      <c r="BA541" s="9" t="str">
        <f t="shared" si="218"/>
        <v/>
      </c>
      <c r="BB541" s="9" t="str">
        <f t="shared" si="218"/>
        <v/>
      </c>
      <c r="BC541" s="9" t="str">
        <f t="shared" si="218"/>
        <v/>
      </c>
      <c r="BD541" s="9" t="str">
        <f t="shared" si="218"/>
        <v/>
      </c>
      <c r="BE541" s="9" t="str">
        <f t="shared" si="219"/>
        <v/>
      </c>
      <c r="BF541" s="9" t="str">
        <f t="shared" si="219"/>
        <v/>
      </c>
      <c r="BG541" s="9" t="str">
        <f t="shared" si="219"/>
        <v/>
      </c>
      <c r="BH541" s="9" t="str">
        <f t="shared" si="219"/>
        <v/>
      </c>
      <c r="BI541" s="9" t="str">
        <f t="shared" si="219"/>
        <v/>
      </c>
      <c r="BJ541" s="9" t="str">
        <f t="shared" si="219"/>
        <v/>
      </c>
      <c r="BK541" s="9" t="str">
        <f t="shared" si="219"/>
        <v/>
      </c>
      <c r="BL541" s="9" t="str">
        <f t="shared" si="219"/>
        <v/>
      </c>
      <c r="BM541" s="9" t="str">
        <f t="shared" si="219"/>
        <v/>
      </c>
      <c r="BN541" s="9" t="str">
        <f t="shared" si="219"/>
        <v/>
      </c>
      <c r="BO541" s="9" t="str">
        <f t="shared" si="220"/>
        <v/>
      </c>
      <c r="BP541" s="9" t="str">
        <f t="shared" si="220"/>
        <v/>
      </c>
      <c r="BQ541" s="9" t="str">
        <f t="shared" si="220"/>
        <v/>
      </c>
      <c r="BR541" s="9" t="str">
        <f t="shared" si="220"/>
        <v/>
      </c>
      <c r="BS541" s="9" t="str">
        <f t="shared" si="220"/>
        <v/>
      </c>
      <c r="BT541" s="9" t="str">
        <f t="shared" si="220"/>
        <v/>
      </c>
      <c r="BU541" s="9" t="str">
        <f t="shared" si="220"/>
        <v/>
      </c>
      <c r="BV541" s="9" t="str">
        <f t="shared" si="220"/>
        <v/>
      </c>
      <c r="BW541" s="9" t="str">
        <f t="shared" si="220"/>
        <v/>
      </c>
      <c r="BX541" s="9" t="str">
        <f t="shared" si="220"/>
        <v/>
      </c>
      <c r="BY541" s="9" t="str">
        <f t="shared" si="220"/>
        <v/>
      </c>
      <c r="BZ541" s="9" t="str">
        <f t="shared" si="220"/>
        <v/>
      </c>
    </row>
    <row r="542" spans="1:78" x14ac:dyDescent="0.25">
      <c r="A542" s="6">
        <v>840</v>
      </c>
      <c r="B542" s="3"/>
      <c r="C542" s="3">
        <v>1</v>
      </c>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v>1</v>
      </c>
      <c r="AH542" s="7">
        <f>SUMPRODUCT(MAX((Table1[post_position])*(Table1[topic_id]=$A542)))</f>
        <v>3</v>
      </c>
      <c r="AI542" s="7" t="str">
        <f>"http://chandoo.org/forums/topic/"&amp;VLOOKUP(A542,'All Topics Data'!$A$2:$C$1243,3,FALSE)</f>
        <v>http://chandoo.org/forums/topic/how-to-select-a-big-selection-in-a-microsoft-excel</v>
      </c>
      <c r="AJ542" s="7" t="str">
        <f>LEFT(VLOOKUP(A542,'All Topics Data'!$A$2:$C$1243,2,FALSE),40)&amp;REPT("…",LEN(VLOOKUP(A542,'All Topics Data'!$A$2:$C$1243,2,FALSE))&gt;40)</f>
        <v>How to select a big selection in a Micro…</v>
      </c>
      <c r="AK542" s="9">
        <f t="shared" si="201"/>
        <v>0</v>
      </c>
      <c r="AL542" s="9">
        <f t="shared" si="221"/>
        <v>1</v>
      </c>
      <c r="AM542" s="9">
        <f t="shared" si="221"/>
        <v>0</v>
      </c>
      <c r="AN542" s="9" t="str">
        <f t="shared" si="221"/>
        <v/>
      </c>
      <c r="AO542" s="9" t="str">
        <f t="shared" si="221"/>
        <v/>
      </c>
      <c r="AP542" s="9" t="str">
        <f t="shared" si="221"/>
        <v/>
      </c>
      <c r="AQ542" s="9" t="str">
        <f t="shared" si="221"/>
        <v/>
      </c>
      <c r="AR542" s="9" t="str">
        <f t="shared" si="221"/>
        <v/>
      </c>
      <c r="AS542" s="9" t="str">
        <f t="shared" si="221"/>
        <v/>
      </c>
      <c r="AT542" s="9" t="str">
        <f t="shared" si="221"/>
        <v/>
      </c>
      <c r="AU542" s="9" t="str">
        <f t="shared" ref="AU542:BD551" si="222">IF(AU$4&lt;=$AH542,IFERROR(GETPIVOTDATA("Hui Reply?",$A$4,"topic_id",$A542,"post_position",AU$4),0),"")</f>
        <v/>
      </c>
      <c r="AV542" s="9" t="str">
        <f t="shared" si="222"/>
        <v/>
      </c>
      <c r="AW542" s="9" t="str">
        <f t="shared" si="222"/>
        <v/>
      </c>
      <c r="AX542" s="9" t="str">
        <f t="shared" si="222"/>
        <v/>
      </c>
      <c r="AY542" s="9" t="str">
        <f t="shared" si="222"/>
        <v/>
      </c>
      <c r="AZ542" s="9" t="str">
        <f t="shared" si="222"/>
        <v/>
      </c>
      <c r="BA542" s="9" t="str">
        <f t="shared" si="222"/>
        <v/>
      </c>
      <c r="BB542" s="9" t="str">
        <f t="shared" si="222"/>
        <v/>
      </c>
      <c r="BC542" s="9" t="str">
        <f t="shared" si="222"/>
        <v/>
      </c>
      <c r="BD542" s="9" t="str">
        <f t="shared" si="222"/>
        <v/>
      </c>
      <c r="BE542" s="9" t="str">
        <f t="shared" ref="BE542:BN551" si="223">IF(BE$4&lt;=$AH542,IFERROR(GETPIVOTDATA("Hui Reply?",$A$4,"topic_id",$A542,"post_position",BE$4),0),"")</f>
        <v/>
      </c>
      <c r="BF542" s="9" t="str">
        <f t="shared" si="223"/>
        <v/>
      </c>
      <c r="BG542" s="9" t="str">
        <f t="shared" si="223"/>
        <v/>
      </c>
      <c r="BH542" s="9" t="str">
        <f t="shared" si="223"/>
        <v/>
      </c>
      <c r="BI542" s="9" t="str">
        <f t="shared" si="223"/>
        <v/>
      </c>
      <c r="BJ542" s="9" t="str">
        <f t="shared" si="223"/>
        <v/>
      </c>
      <c r="BK542" s="9" t="str">
        <f t="shared" si="223"/>
        <v/>
      </c>
      <c r="BL542" s="9" t="str">
        <f t="shared" si="223"/>
        <v/>
      </c>
      <c r="BM542" s="9" t="str">
        <f t="shared" si="223"/>
        <v/>
      </c>
      <c r="BN542" s="9" t="str">
        <f t="shared" si="223"/>
        <v/>
      </c>
      <c r="BO542" s="9" t="str">
        <f t="shared" ref="BO542:BZ551" si="224">IF(BO$4&lt;=$AH542,IFERROR(GETPIVOTDATA("Hui Reply?",$A$4,"topic_id",$A542,"post_position",BO$4),0),"")</f>
        <v/>
      </c>
      <c r="BP542" s="9" t="str">
        <f t="shared" si="224"/>
        <v/>
      </c>
      <c r="BQ542" s="9" t="str">
        <f t="shared" si="224"/>
        <v/>
      </c>
      <c r="BR542" s="9" t="str">
        <f t="shared" si="224"/>
        <v/>
      </c>
      <c r="BS542" s="9" t="str">
        <f t="shared" si="224"/>
        <v/>
      </c>
      <c r="BT542" s="9" t="str">
        <f t="shared" si="224"/>
        <v/>
      </c>
      <c r="BU542" s="9" t="str">
        <f t="shared" si="224"/>
        <v/>
      </c>
      <c r="BV542" s="9" t="str">
        <f t="shared" si="224"/>
        <v/>
      </c>
      <c r="BW542" s="9" t="str">
        <f t="shared" si="224"/>
        <v/>
      </c>
      <c r="BX542" s="9" t="str">
        <f t="shared" si="224"/>
        <v/>
      </c>
      <c r="BY542" s="9" t="str">
        <f t="shared" si="224"/>
        <v/>
      </c>
      <c r="BZ542" s="9" t="str">
        <f t="shared" si="224"/>
        <v/>
      </c>
    </row>
    <row r="543" spans="1:78" x14ac:dyDescent="0.25">
      <c r="A543" s="6">
        <v>841</v>
      </c>
      <c r="B543" s="3"/>
      <c r="C543" s="3">
        <v>1</v>
      </c>
      <c r="D543" s="3"/>
      <c r="E543" s="3"/>
      <c r="F543" s="3"/>
      <c r="G543" s="3">
        <v>1</v>
      </c>
      <c r="H543" s="3"/>
      <c r="I543" s="3">
        <v>1</v>
      </c>
      <c r="J543" s="3"/>
      <c r="K543" s="3">
        <v>1</v>
      </c>
      <c r="L543" s="3"/>
      <c r="M543" s="3"/>
      <c r="N543" s="3"/>
      <c r="O543" s="3"/>
      <c r="P543" s="3"/>
      <c r="Q543" s="3"/>
      <c r="R543" s="3"/>
      <c r="S543" s="3"/>
      <c r="T543" s="3"/>
      <c r="U543" s="3"/>
      <c r="V543" s="3"/>
      <c r="W543" s="3"/>
      <c r="X543" s="3"/>
      <c r="Y543" s="3"/>
      <c r="Z543" s="3"/>
      <c r="AA543" s="3"/>
      <c r="AB543" s="3"/>
      <c r="AC543" s="3"/>
      <c r="AD543" s="3"/>
      <c r="AE543" s="3"/>
      <c r="AF543" s="3">
        <v>4</v>
      </c>
      <c r="AH543" s="7">
        <f>SUMPRODUCT(MAX((Table1[post_position])*(Table1[topic_id]=$A543)))</f>
        <v>11</v>
      </c>
      <c r="AI543" s="7" t="str">
        <f>"http://chandoo.org/forums/topic/"&amp;VLOOKUP(A543,'All Topics Data'!$A$2:$C$1243,3,FALSE)</f>
        <v>http://chandoo.org/forums/topic/copying-hyperlinks-along-with-sortedsearched-data-using-macros-in-ms-excel</v>
      </c>
      <c r="AJ543" s="7" t="str">
        <f>LEFT(VLOOKUP(A543,'All Topics Data'!$A$2:$C$1243,2,FALSE),40)&amp;REPT("…",LEN(VLOOKUP(A543,'All Topics Data'!$A$2:$C$1243,2,FALSE))&gt;40)</f>
        <v>COpying Hyperlinks along with sorted/Sea…</v>
      </c>
      <c r="AK543" s="9">
        <f t="shared" si="201"/>
        <v>0</v>
      </c>
      <c r="AL543" s="9">
        <f t="shared" ref="AL543:AT552" si="225">IF(AL$4&lt;=$AH543,IFERROR(GETPIVOTDATA("Hui Reply?",$A$4,"topic_id",$A543,"post_position",AL$4),0),"")</f>
        <v>1</v>
      </c>
      <c r="AM543" s="9">
        <f t="shared" si="225"/>
        <v>0</v>
      </c>
      <c r="AN543" s="9">
        <f t="shared" si="225"/>
        <v>0</v>
      </c>
      <c r="AO543" s="9">
        <f t="shared" si="225"/>
        <v>0</v>
      </c>
      <c r="AP543" s="9">
        <f t="shared" si="225"/>
        <v>1</v>
      </c>
      <c r="AQ543" s="9">
        <f t="shared" si="225"/>
        <v>0</v>
      </c>
      <c r="AR543" s="9">
        <f t="shared" si="225"/>
        <v>1</v>
      </c>
      <c r="AS543" s="9">
        <f t="shared" si="225"/>
        <v>0</v>
      </c>
      <c r="AT543" s="9">
        <f t="shared" si="225"/>
        <v>1</v>
      </c>
      <c r="AU543" s="9">
        <f t="shared" si="222"/>
        <v>0</v>
      </c>
      <c r="AV543" s="9" t="str">
        <f t="shared" si="222"/>
        <v/>
      </c>
      <c r="AW543" s="9" t="str">
        <f t="shared" si="222"/>
        <v/>
      </c>
      <c r="AX543" s="9" t="str">
        <f t="shared" si="222"/>
        <v/>
      </c>
      <c r="AY543" s="9" t="str">
        <f t="shared" si="222"/>
        <v/>
      </c>
      <c r="AZ543" s="9" t="str">
        <f t="shared" si="222"/>
        <v/>
      </c>
      <c r="BA543" s="9" t="str">
        <f t="shared" si="222"/>
        <v/>
      </c>
      <c r="BB543" s="9" t="str">
        <f t="shared" si="222"/>
        <v/>
      </c>
      <c r="BC543" s="9" t="str">
        <f t="shared" si="222"/>
        <v/>
      </c>
      <c r="BD543" s="9" t="str">
        <f t="shared" si="222"/>
        <v/>
      </c>
      <c r="BE543" s="9" t="str">
        <f t="shared" si="223"/>
        <v/>
      </c>
      <c r="BF543" s="9" t="str">
        <f t="shared" si="223"/>
        <v/>
      </c>
      <c r="BG543" s="9" t="str">
        <f t="shared" si="223"/>
        <v/>
      </c>
      <c r="BH543" s="9" t="str">
        <f t="shared" si="223"/>
        <v/>
      </c>
      <c r="BI543" s="9" t="str">
        <f t="shared" si="223"/>
        <v/>
      </c>
      <c r="BJ543" s="9" t="str">
        <f t="shared" si="223"/>
        <v/>
      </c>
      <c r="BK543" s="9" t="str">
        <f t="shared" si="223"/>
        <v/>
      </c>
      <c r="BL543" s="9" t="str">
        <f t="shared" si="223"/>
        <v/>
      </c>
      <c r="BM543" s="9" t="str">
        <f t="shared" si="223"/>
        <v/>
      </c>
      <c r="BN543" s="9" t="str">
        <f t="shared" si="223"/>
        <v/>
      </c>
      <c r="BO543" s="9" t="str">
        <f t="shared" si="224"/>
        <v/>
      </c>
      <c r="BP543" s="9" t="str">
        <f t="shared" si="224"/>
        <v/>
      </c>
      <c r="BQ543" s="9" t="str">
        <f t="shared" si="224"/>
        <v/>
      </c>
      <c r="BR543" s="9" t="str">
        <f t="shared" si="224"/>
        <v/>
      </c>
      <c r="BS543" s="9" t="str">
        <f t="shared" si="224"/>
        <v/>
      </c>
      <c r="BT543" s="9" t="str">
        <f t="shared" si="224"/>
        <v/>
      </c>
      <c r="BU543" s="9" t="str">
        <f t="shared" si="224"/>
        <v/>
      </c>
      <c r="BV543" s="9" t="str">
        <f t="shared" si="224"/>
        <v/>
      </c>
      <c r="BW543" s="9" t="str">
        <f t="shared" si="224"/>
        <v/>
      </c>
      <c r="BX543" s="9" t="str">
        <f t="shared" si="224"/>
        <v/>
      </c>
      <c r="BY543" s="9" t="str">
        <f t="shared" si="224"/>
        <v/>
      </c>
      <c r="BZ543" s="9" t="str">
        <f t="shared" si="224"/>
        <v/>
      </c>
    </row>
    <row r="544" spans="1:78" x14ac:dyDescent="0.25">
      <c r="A544" s="6">
        <v>844</v>
      </c>
      <c r="B544" s="3"/>
      <c r="C544" s="3"/>
      <c r="D544" s="3"/>
      <c r="E544" s="3">
        <v>1</v>
      </c>
      <c r="F544" s="3"/>
      <c r="G544" s="3">
        <v>1</v>
      </c>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v>2</v>
      </c>
      <c r="AH544" s="7">
        <f>SUMPRODUCT(MAX((Table1[post_position])*(Table1[topic_id]=$A544)))</f>
        <v>8</v>
      </c>
      <c r="AI544" s="7" t="str">
        <f>"http://chandoo.org/forums/topic/"&amp;VLOOKUP(A544,'All Topics Data'!$A$2:$C$1243,3,FALSE)</f>
        <v>http://chandoo.org/forums/topic/summing-different-number-of-cells-1</v>
      </c>
      <c r="AJ544" s="7" t="str">
        <f>LEFT(VLOOKUP(A544,'All Topics Data'!$A$2:$C$1243,2,FALSE),40)&amp;REPT("…",LEN(VLOOKUP(A544,'All Topics Data'!$A$2:$C$1243,2,FALSE))&gt;40)</f>
        <v>Summing different number of cells</v>
      </c>
      <c r="AK544" s="9">
        <f t="shared" si="201"/>
        <v>0</v>
      </c>
      <c r="AL544" s="9">
        <f t="shared" si="225"/>
        <v>0</v>
      </c>
      <c r="AM544" s="9">
        <f t="shared" si="225"/>
        <v>0</v>
      </c>
      <c r="AN544" s="9">
        <f t="shared" si="225"/>
        <v>1</v>
      </c>
      <c r="AO544" s="9">
        <f t="shared" si="225"/>
        <v>0</v>
      </c>
      <c r="AP544" s="9">
        <f t="shared" si="225"/>
        <v>1</v>
      </c>
      <c r="AQ544" s="9">
        <f t="shared" si="225"/>
        <v>0</v>
      </c>
      <c r="AR544" s="9">
        <f t="shared" si="225"/>
        <v>0</v>
      </c>
      <c r="AS544" s="9" t="str">
        <f t="shared" si="225"/>
        <v/>
      </c>
      <c r="AT544" s="9" t="str">
        <f t="shared" si="225"/>
        <v/>
      </c>
      <c r="AU544" s="9" t="str">
        <f t="shared" si="222"/>
        <v/>
      </c>
      <c r="AV544" s="9" t="str">
        <f t="shared" si="222"/>
        <v/>
      </c>
      <c r="AW544" s="9" t="str">
        <f t="shared" si="222"/>
        <v/>
      </c>
      <c r="AX544" s="9" t="str">
        <f t="shared" si="222"/>
        <v/>
      </c>
      <c r="AY544" s="9" t="str">
        <f t="shared" si="222"/>
        <v/>
      </c>
      <c r="AZ544" s="9" t="str">
        <f t="shared" si="222"/>
        <v/>
      </c>
      <c r="BA544" s="9" t="str">
        <f t="shared" si="222"/>
        <v/>
      </c>
      <c r="BB544" s="9" t="str">
        <f t="shared" si="222"/>
        <v/>
      </c>
      <c r="BC544" s="9" t="str">
        <f t="shared" si="222"/>
        <v/>
      </c>
      <c r="BD544" s="9" t="str">
        <f t="shared" si="222"/>
        <v/>
      </c>
      <c r="BE544" s="9" t="str">
        <f t="shared" si="223"/>
        <v/>
      </c>
      <c r="BF544" s="9" t="str">
        <f t="shared" si="223"/>
        <v/>
      </c>
      <c r="BG544" s="9" t="str">
        <f t="shared" si="223"/>
        <v/>
      </c>
      <c r="BH544" s="9" t="str">
        <f t="shared" si="223"/>
        <v/>
      </c>
      <c r="BI544" s="9" t="str">
        <f t="shared" si="223"/>
        <v/>
      </c>
      <c r="BJ544" s="9" t="str">
        <f t="shared" si="223"/>
        <v/>
      </c>
      <c r="BK544" s="9" t="str">
        <f t="shared" si="223"/>
        <v/>
      </c>
      <c r="BL544" s="9" t="str">
        <f t="shared" si="223"/>
        <v/>
      </c>
      <c r="BM544" s="9" t="str">
        <f t="shared" si="223"/>
        <v/>
      </c>
      <c r="BN544" s="9" t="str">
        <f t="shared" si="223"/>
        <v/>
      </c>
      <c r="BO544" s="9" t="str">
        <f t="shared" si="224"/>
        <v/>
      </c>
      <c r="BP544" s="9" t="str">
        <f t="shared" si="224"/>
        <v/>
      </c>
      <c r="BQ544" s="9" t="str">
        <f t="shared" si="224"/>
        <v/>
      </c>
      <c r="BR544" s="9" t="str">
        <f t="shared" si="224"/>
        <v/>
      </c>
      <c r="BS544" s="9" t="str">
        <f t="shared" si="224"/>
        <v/>
      </c>
      <c r="BT544" s="9" t="str">
        <f t="shared" si="224"/>
        <v/>
      </c>
      <c r="BU544" s="9" t="str">
        <f t="shared" si="224"/>
        <v/>
      </c>
      <c r="BV544" s="9" t="str">
        <f t="shared" si="224"/>
        <v/>
      </c>
      <c r="BW544" s="9" t="str">
        <f t="shared" si="224"/>
        <v/>
      </c>
      <c r="BX544" s="9" t="str">
        <f t="shared" si="224"/>
        <v/>
      </c>
      <c r="BY544" s="9" t="str">
        <f t="shared" si="224"/>
        <v/>
      </c>
      <c r="BZ544" s="9" t="str">
        <f t="shared" si="224"/>
        <v/>
      </c>
    </row>
    <row r="545" spans="1:78" x14ac:dyDescent="0.25">
      <c r="A545" s="6">
        <v>845</v>
      </c>
      <c r="B545" s="3"/>
      <c r="C545" s="3">
        <v>1</v>
      </c>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v>1</v>
      </c>
      <c r="AH545" s="7">
        <f>SUMPRODUCT(MAX((Table1[post_position])*(Table1[topic_id]=$A545)))</f>
        <v>2</v>
      </c>
      <c r="AI545" s="7" t="str">
        <f>"http://chandoo.org/forums/topic/"&amp;VLOOKUP(A545,'All Topics Data'!$A$2:$C$1243,3,FALSE)</f>
        <v>http://chandoo.org/forums/topic/getting-summary-out-of-checkedboxes</v>
      </c>
      <c r="AJ545" s="7" t="str">
        <f>LEFT(VLOOKUP(A545,'All Topics Data'!$A$2:$C$1243,2,FALSE),40)&amp;REPT("…",LEN(VLOOKUP(A545,'All Topics Data'!$A$2:$C$1243,2,FALSE))&gt;40)</f>
        <v>Getting summary out of checkedboxes</v>
      </c>
      <c r="AK545" s="9">
        <f t="shared" si="201"/>
        <v>0</v>
      </c>
      <c r="AL545" s="9">
        <f t="shared" si="225"/>
        <v>1</v>
      </c>
      <c r="AM545" s="9" t="str">
        <f t="shared" si="225"/>
        <v/>
      </c>
      <c r="AN545" s="9" t="str">
        <f t="shared" si="225"/>
        <v/>
      </c>
      <c r="AO545" s="9" t="str">
        <f t="shared" si="225"/>
        <v/>
      </c>
      <c r="AP545" s="9" t="str">
        <f t="shared" si="225"/>
        <v/>
      </c>
      <c r="AQ545" s="9" t="str">
        <f t="shared" si="225"/>
        <v/>
      </c>
      <c r="AR545" s="9" t="str">
        <f t="shared" si="225"/>
        <v/>
      </c>
      <c r="AS545" s="9" t="str">
        <f t="shared" si="225"/>
        <v/>
      </c>
      <c r="AT545" s="9" t="str">
        <f t="shared" si="225"/>
        <v/>
      </c>
      <c r="AU545" s="9" t="str">
        <f t="shared" si="222"/>
        <v/>
      </c>
      <c r="AV545" s="9" t="str">
        <f t="shared" si="222"/>
        <v/>
      </c>
      <c r="AW545" s="9" t="str">
        <f t="shared" si="222"/>
        <v/>
      </c>
      <c r="AX545" s="9" t="str">
        <f t="shared" si="222"/>
        <v/>
      </c>
      <c r="AY545" s="9" t="str">
        <f t="shared" si="222"/>
        <v/>
      </c>
      <c r="AZ545" s="9" t="str">
        <f t="shared" si="222"/>
        <v/>
      </c>
      <c r="BA545" s="9" t="str">
        <f t="shared" si="222"/>
        <v/>
      </c>
      <c r="BB545" s="9" t="str">
        <f t="shared" si="222"/>
        <v/>
      </c>
      <c r="BC545" s="9" t="str">
        <f t="shared" si="222"/>
        <v/>
      </c>
      <c r="BD545" s="9" t="str">
        <f t="shared" si="222"/>
        <v/>
      </c>
      <c r="BE545" s="9" t="str">
        <f t="shared" si="223"/>
        <v/>
      </c>
      <c r="BF545" s="9" t="str">
        <f t="shared" si="223"/>
        <v/>
      </c>
      <c r="BG545" s="9" t="str">
        <f t="shared" si="223"/>
        <v/>
      </c>
      <c r="BH545" s="9" t="str">
        <f t="shared" si="223"/>
        <v/>
      </c>
      <c r="BI545" s="9" t="str">
        <f t="shared" si="223"/>
        <v/>
      </c>
      <c r="BJ545" s="9" t="str">
        <f t="shared" si="223"/>
        <v/>
      </c>
      <c r="BK545" s="9" t="str">
        <f t="shared" si="223"/>
        <v/>
      </c>
      <c r="BL545" s="9" t="str">
        <f t="shared" si="223"/>
        <v/>
      </c>
      <c r="BM545" s="9" t="str">
        <f t="shared" si="223"/>
        <v/>
      </c>
      <c r="BN545" s="9" t="str">
        <f t="shared" si="223"/>
        <v/>
      </c>
      <c r="BO545" s="9" t="str">
        <f t="shared" si="224"/>
        <v/>
      </c>
      <c r="BP545" s="9" t="str">
        <f t="shared" si="224"/>
        <v/>
      </c>
      <c r="BQ545" s="9" t="str">
        <f t="shared" si="224"/>
        <v/>
      </c>
      <c r="BR545" s="9" t="str">
        <f t="shared" si="224"/>
        <v/>
      </c>
      <c r="BS545" s="9" t="str">
        <f t="shared" si="224"/>
        <v/>
      </c>
      <c r="BT545" s="9" t="str">
        <f t="shared" si="224"/>
        <v/>
      </c>
      <c r="BU545" s="9" t="str">
        <f t="shared" si="224"/>
        <v/>
      </c>
      <c r="BV545" s="9" t="str">
        <f t="shared" si="224"/>
        <v/>
      </c>
      <c r="BW545" s="9" t="str">
        <f t="shared" si="224"/>
        <v/>
      </c>
      <c r="BX545" s="9" t="str">
        <f t="shared" si="224"/>
        <v/>
      </c>
      <c r="BY545" s="9" t="str">
        <f t="shared" si="224"/>
        <v/>
      </c>
      <c r="BZ545" s="9" t="str">
        <f t="shared" si="224"/>
        <v/>
      </c>
    </row>
    <row r="546" spans="1:78" x14ac:dyDescent="0.25">
      <c r="A546" s="6">
        <v>846</v>
      </c>
      <c r="B546" s="3"/>
      <c r="C546" s="3">
        <v>1</v>
      </c>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v>1</v>
      </c>
      <c r="AH546" s="7">
        <f>SUMPRODUCT(MAX((Table1[post_position])*(Table1[topic_id]=$A546)))</f>
        <v>3</v>
      </c>
      <c r="AI546" s="7" t="str">
        <f>"http://chandoo.org/forums/topic/"&amp;VLOOKUP(A546,'All Topics Data'!$A$2:$C$1243,3,FALSE)</f>
        <v>http://chandoo.org/forums/topic/5-highest-but-return-average-value-from-different-column</v>
      </c>
      <c r="AJ546" s="7" t="str">
        <f>LEFT(VLOOKUP(A546,'All Topics Data'!$A$2:$C$1243,2,FALSE),40)&amp;REPT("…",LEN(VLOOKUP(A546,'All Topics Data'!$A$2:$C$1243,2,FALSE))&gt;40)</f>
        <v>5 highest - but return average value fro…</v>
      </c>
      <c r="AK546" s="9">
        <f t="shared" si="201"/>
        <v>0</v>
      </c>
      <c r="AL546" s="9">
        <f t="shared" si="225"/>
        <v>1</v>
      </c>
      <c r="AM546" s="9">
        <f t="shared" si="225"/>
        <v>0</v>
      </c>
      <c r="AN546" s="9" t="str">
        <f t="shared" si="225"/>
        <v/>
      </c>
      <c r="AO546" s="9" t="str">
        <f t="shared" si="225"/>
        <v/>
      </c>
      <c r="AP546" s="9" t="str">
        <f t="shared" si="225"/>
        <v/>
      </c>
      <c r="AQ546" s="9" t="str">
        <f t="shared" si="225"/>
        <v/>
      </c>
      <c r="AR546" s="9" t="str">
        <f t="shared" si="225"/>
        <v/>
      </c>
      <c r="AS546" s="9" t="str">
        <f t="shared" si="225"/>
        <v/>
      </c>
      <c r="AT546" s="9" t="str">
        <f t="shared" si="225"/>
        <v/>
      </c>
      <c r="AU546" s="9" t="str">
        <f t="shared" si="222"/>
        <v/>
      </c>
      <c r="AV546" s="9" t="str">
        <f t="shared" si="222"/>
        <v/>
      </c>
      <c r="AW546" s="9" t="str">
        <f t="shared" si="222"/>
        <v/>
      </c>
      <c r="AX546" s="9" t="str">
        <f t="shared" si="222"/>
        <v/>
      </c>
      <c r="AY546" s="9" t="str">
        <f t="shared" si="222"/>
        <v/>
      </c>
      <c r="AZ546" s="9" t="str">
        <f t="shared" si="222"/>
        <v/>
      </c>
      <c r="BA546" s="9" t="str">
        <f t="shared" si="222"/>
        <v/>
      </c>
      <c r="BB546" s="9" t="str">
        <f t="shared" si="222"/>
        <v/>
      </c>
      <c r="BC546" s="9" t="str">
        <f t="shared" si="222"/>
        <v/>
      </c>
      <c r="BD546" s="9" t="str">
        <f t="shared" si="222"/>
        <v/>
      </c>
      <c r="BE546" s="9" t="str">
        <f t="shared" si="223"/>
        <v/>
      </c>
      <c r="BF546" s="9" t="str">
        <f t="shared" si="223"/>
        <v/>
      </c>
      <c r="BG546" s="9" t="str">
        <f t="shared" si="223"/>
        <v/>
      </c>
      <c r="BH546" s="9" t="str">
        <f t="shared" si="223"/>
        <v/>
      </c>
      <c r="BI546" s="9" t="str">
        <f t="shared" si="223"/>
        <v/>
      </c>
      <c r="BJ546" s="9" t="str">
        <f t="shared" si="223"/>
        <v/>
      </c>
      <c r="BK546" s="9" t="str">
        <f t="shared" si="223"/>
        <v/>
      </c>
      <c r="BL546" s="9" t="str">
        <f t="shared" si="223"/>
        <v/>
      </c>
      <c r="BM546" s="9" t="str">
        <f t="shared" si="223"/>
        <v/>
      </c>
      <c r="BN546" s="9" t="str">
        <f t="shared" si="223"/>
        <v/>
      </c>
      <c r="BO546" s="9" t="str">
        <f t="shared" si="224"/>
        <v/>
      </c>
      <c r="BP546" s="9" t="str">
        <f t="shared" si="224"/>
        <v/>
      </c>
      <c r="BQ546" s="9" t="str">
        <f t="shared" si="224"/>
        <v/>
      </c>
      <c r="BR546" s="9" t="str">
        <f t="shared" si="224"/>
        <v/>
      </c>
      <c r="BS546" s="9" t="str">
        <f t="shared" si="224"/>
        <v/>
      </c>
      <c r="BT546" s="9" t="str">
        <f t="shared" si="224"/>
        <v/>
      </c>
      <c r="BU546" s="9" t="str">
        <f t="shared" si="224"/>
        <v/>
      </c>
      <c r="BV546" s="9" t="str">
        <f t="shared" si="224"/>
        <v/>
      </c>
      <c r="BW546" s="9" t="str">
        <f t="shared" si="224"/>
        <v/>
      </c>
      <c r="BX546" s="9" t="str">
        <f t="shared" si="224"/>
        <v/>
      </c>
      <c r="BY546" s="9" t="str">
        <f t="shared" si="224"/>
        <v/>
      </c>
      <c r="BZ546" s="9" t="str">
        <f t="shared" si="224"/>
        <v/>
      </c>
    </row>
    <row r="547" spans="1:78" x14ac:dyDescent="0.25">
      <c r="A547" s="6">
        <v>847</v>
      </c>
      <c r="B547" s="3"/>
      <c r="C547" s="3">
        <v>1</v>
      </c>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v>1</v>
      </c>
      <c r="AH547" s="7">
        <f>SUMPRODUCT(MAX((Table1[post_position])*(Table1[topic_id]=$A547)))</f>
        <v>4</v>
      </c>
      <c r="AI547" s="7" t="str">
        <f>"http://chandoo.org/forums/topic/"&amp;VLOOKUP(A547,'All Topics Data'!$A$2:$C$1243,3,FALSE)</f>
        <v>http://chandoo.org/forums/topic/content-of-names-changed-automatically-to-something-wrong</v>
      </c>
      <c r="AJ547" s="7" t="str">
        <f>LEFT(VLOOKUP(A547,'All Topics Data'!$A$2:$C$1243,2,FALSE),40)&amp;REPT("…",LEN(VLOOKUP(A547,'All Topics Data'!$A$2:$C$1243,2,FALSE))&gt;40)</f>
        <v>Content of names changed automatically t…</v>
      </c>
      <c r="AK547" s="9">
        <f t="shared" si="201"/>
        <v>0</v>
      </c>
      <c r="AL547" s="9">
        <f t="shared" si="225"/>
        <v>1</v>
      </c>
      <c r="AM547" s="9">
        <f t="shared" si="225"/>
        <v>0</v>
      </c>
      <c r="AN547" s="9">
        <f t="shared" si="225"/>
        <v>0</v>
      </c>
      <c r="AO547" s="9" t="str">
        <f t="shared" si="225"/>
        <v/>
      </c>
      <c r="AP547" s="9" t="str">
        <f t="shared" si="225"/>
        <v/>
      </c>
      <c r="AQ547" s="9" t="str">
        <f t="shared" si="225"/>
        <v/>
      </c>
      <c r="AR547" s="9" t="str">
        <f t="shared" si="225"/>
        <v/>
      </c>
      <c r="AS547" s="9" t="str">
        <f t="shared" si="225"/>
        <v/>
      </c>
      <c r="AT547" s="9" t="str">
        <f t="shared" si="225"/>
        <v/>
      </c>
      <c r="AU547" s="9" t="str">
        <f t="shared" si="222"/>
        <v/>
      </c>
      <c r="AV547" s="9" t="str">
        <f t="shared" si="222"/>
        <v/>
      </c>
      <c r="AW547" s="9" t="str">
        <f t="shared" si="222"/>
        <v/>
      </c>
      <c r="AX547" s="9" t="str">
        <f t="shared" si="222"/>
        <v/>
      </c>
      <c r="AY547" s="9" t="str">
        <f t="shared" si="222"/>
        <v/>
      </c>
      <c r="AZ547" s="9" t="str">
        <f t="shared" si="222"/>
        <v/>
      </c>
      <c r="BA547" s="9" t="str">
        <f t="shared" si="222"/>
        <v/>
      </c>
      <c r="BB547" s="9" t="str">
        <f t="shared" si="222"/>
        <v/>
      </c>
      <c r="BC547" s="9" t="str">
        <f t="shared" si="222"/>
        <v/>
      </c>
      <c r="BD547" s="9" t="str">
        <f t="shared" si="222"/>
        <v/>
      </c>
      <c r="BE547" s="9" t="str">
        <f t="shared" si="223"/>
        <v/>
      </c>
      <c r="BF547" s="9" t="str">
        <f t="shared" si="223"/>
        <v/>
      </c>
      <c r="BG547" s="9" t="str">
        <f t="shared" si="223"/>
        <v/>
      </c>
      <c r="BH547" s="9" t="str">
        <f t="shared" si="223"/>
        <v/>
      </c>
      <c r="BI547" s="9" t="str">
        <f t="shared" si="223"/>
        <v/>
      </c>
      <c r="BJ547" s="9" t="str">
        <f t="shared" si="223"/>
        <v/>
      </c>
      <c r="BK547" s="9" t="str">
        <f t="shared" si="223"/>
        <v/>
      </c>
      <c r="BL547" s="9" t="str">
        <f t="shared" si="223"/>
        <v/>
      </c>
      <c r="BM547" s="9" t="str">
        <f t="shared" si="223"/>
        <v/>
      </c>
      <c r="BN547" s="9" t="str">
        <f t="shared" si="223"/>
        <v/>
      </c>
      <c r="BO547" s="9" t="str">
        <f t="shared" si="224"/>
        <v/>
      </c>
      <c r="BP547" s="9" t="str">
        <f t="shared" si="224"/>
        <v/>
      </c>
      <c r="BQ547" s="9" t="str">
        <f t="shared" si="224"/>
        <v/>
      </c>
      <c r="BR547" s="9" t="str">
        <f t="shared" si="224"/>
        <v/>
      </c>
      <c r="BS547" s="9" t="str">
        <f t="shared" si="224"/>
        <v/>
      </c>
      <c r="BT547" s="9" t="str">
        <f t="shared" si="224"/>
        <v/>
      </c>
      <c r="BU547" s="9" t="str">
        <f t="shared" si="224"/>
        <v/>
      </c>
      <c r="BV547" s="9" t="str">
        <f t="shared" si="224"/>
        <v/>
      </c>
      <c r="BW547" s="9" t="str">
        <f t="shared" si="224"/>
        <v/>
      </c>
      <c r="BX547" s="9" t="str">
        <f t="shared" si="224"/>
        <v/>
      </c>
      <c r="BY547" s="9" t="str">
        <f t="shared" si="224"/>
        <v/>
      </c>
      <c r="BZ547" s="9" t="str">
        <f t="shared" si="224"/>
        <v/>
      </c>
    </row>
    <row r="548" spans="1:78" x14ac:dyDescent="0.25">
      <c r="A548" s="6">
        <v>848</v>
      </c>
      <c r="B548" s="3"/>
      <c r="C548" s="3"/>
      <c r="D548" s="3"/>
      <c r="E548" s="3"/>
      <c r="F548" s="3">
        <v>1</v>
      </c>
      <c r="G548" s="3"/>
      <c r="H548" s="3">
        <v>1</v>
      </c>
      <c r="I548" s="3"/>
      <c r="J548" s="3"/>
      <c r="K548" s="3"/>
      <c r="L548" s="3"/>
      <c r="M548" s="3"/>
      <c r="N548" s="3"/>
      <c r="O548" s="3"/>
      <c r="P548" s="3"/>
      <c r="Q548" s="3"/>
      <c r="R548" s="3"/>
      <c r="S548" s="3"/>
      <c r="T548" s="3"/>
      <c r="U548" s="3"/>
      <c r="V548" s="3"/>
      <c r="W548" s="3"/>
      <c r="X548" s="3"/>
      <c r="Y548" s="3"/>
      <c r="Z548" s="3"/>
      <c r="AA548" s="3"/>
      <c r="AB548" s="3"/>
      <c r="AC548" s="3"/>
      <c r="AD548" s="3"/>
      <c r="AE548" s="3"/>
      <c r="AF548" s="3">
        <v>2</v>
      </c>
      <c r="AH548" s="7">
        <f>SUMPRODUCT(MAX((Table1[post_position])*(Table1[topic_id]=$A548)))</f>
        <v>9</v>
      </c>
      <c r="AI548" s="7" t="str">
        <f>"http://chandoo.org/forums/topic/"&amp;VLOOKUP(A548,'All Topics Data'!$A$2:$C$1243,3,FALSE)</f>
        <v>http://chandoo.org/forums/topic/automatic-timestamping</v>
      </c>
      <c r="AJ548" s="7" t="str">
        <f>LEFT(VLOOKUP(A548,'All Topics Data'!$A$2:$C$1243,2,FALSE),40)&amp;REPT("…",LEN(VLOOKUP(A548,'All Topics Data'!$A$2:$C$1243,2,FALSE))&gt;40)</f>
        <v>automatic timestamping</v>
      </c>
      <c r="AK548" s="9">
        <f t="shared" si="201"/>
        <v>0</v>
      </c>
      <c r="AL548" s="9">
        <f t="shared" si="225"/>
        <v>0</v>
      </c>
      <c r="AM548" s="9">
        <f t="shared" si="225"/>
        <v>0</v>
      </c>
      <c r="AN548" s="9">
        <f t="shared" si="225"/>
        <v>0</v>
      </c>
      <c r="AO548" s="9">
        <f t="shared" si="225"/>
        <v>1</v>
      </c>
      <c r="AP548" s="9">
        <f t="shared" si="225"/>
        <v>0</v>
      </c>
      <c r="AQ548" s="9">
        <f t="shared" si="225"/>
        <v>1</v>
      </c>
      <c r="AR548" s="9">
        <f t="shared" si="225"/>
        <v>0</v>
      </c>
      <c r="AS548" s="9">
        <f t="shared" si="225"/>
        <v>0</v>
      </c>
      <c r="AT548" s="9" t="str">
        <f t="shared" si="225"/>
        <v/>
      </c>
      <c r="AU548" s="9" t="str">
        <f t="shared" si="222"/>
        <v/>
      </c>
      <c r="AV548" s="9" t="str">
        <f t="shared" si="222"/>
        <v/>
      </c>
      <c r="AW548" s="9" t="str">
        <f t="shared" si="222"/>
        <v/>
      </c>
      <c r="AX548" s="9" t="str">
        <f t="shared" si="222"/>
        <v/>
      </c>
      <c r="AY548" s="9" t="str">
        <f t="shared" si="222"/>
        <v/>
      </c>
      <c r="AZ548" s="9" t="str">
        <f t="shared" si="222"/>
        <v/>
      </c>
      <c r="BA548" s="9" t="str">
        <f t="shared" si="222"/>
        <v/>
      </c>
      <c r="BB548" s="9" t="str">
        <f t="shared" si="222"/>
        <v/>
      </c>
      <c r="BC548" s="9" t="str">
        <f t="shared" si="222"/>
        <v/>
      </c>
      <c r="BD548" s="9" t="str">
        <f t="shared" si="222"/>
        <v/>
      </c>
      <c r="BE548" s="9" t="str">
        <f t="shared" si="223"/>
        <v/>
      </c>
      <c r="BF548" s="9" t="str">
        <f t="shared" si="223"/>
        <v/>
      </c>
      <c r="BG548" s="9" t="str">
        <f t="shared" si="223"/>
        <v/>
      </c>
      <c r="BH548" s="9" t="str">
        <f t="shared" si="223"/>
        <v/>
      </c>
      <c r="BI548" s="9" t="str">
        <f t="shared" si="223"/>
        <v/>
      </c>
      <c r="BJ548" s="9" t="str">
        <f t="shared" si="223"/>
        <v/>
      </c>
      <c r="BK548" s="9" t="str">
        <f t="shared" si="223"/>
        <v/>
      </c>
      <c r="BL548" s="9" t="str">
        <f t="shared" si="223"/>
        <v/>
      </c>
      <c r="BM548" s="9" t="str">
        <f t="shared" si="223"/>
        <v/>
      </c>
      <c r="BN548" s="9" t="str">
        <f t="shared" si="223"/>
        <v/>
      </c>
      <c r="BO548" s="9" t="str">
        <f t="shared" si="224"/>
        <v/>
      </c>
      <c r="BP548" s="9" t="str">
        <f t="shared" si="224"/>
        <v/>
      </c>
      <c r="BQ548" s="9" t="str">
        <f t="shared" si="224"/>
        <v/>
      </c>
      <c r="BR548" s="9" t="str">
        <f t="shared" si="224"/>
        <v/>
      </c>
      <c r="BS548" s="9" t="str">
        <f t="shared" si="224"/>
        <v/>
      </c>
      <c r="BT548" s="9" t="str">
        <f t="shared" si="224"/>
        <v/>
      </c>
      <c r="BU548" s="9" t="str">
        <f t="shared" si="224"/>
        <v/>
      </c>
      <c r="BV548" s="9" t="str">
        <f t="shared" si="224"/>
        <v/>
      </c>
      <c r="BW548" s="9" t="str">
        <f t="shared" si="224"/>
        <v/>
      </c>
      <c r="BX548" s="9" t="str">
        <f t="shared" si="224"/>
        <v/>
      </c>
      <c r="BY548" s="9" t="str">
        <f t="shared" si="224"/>
        <v/>
      </c>
      <c r="BZ548" s="9" t="str">
        <f t="shared" si="224"/>
        <v/>
      </c>
    </row>
    <row r="549" spans="1:78" x14ac:dyDescent="0.25">
      <c r="A549" s="6">
        <v>849</v>
      </c>
      <c r="B549" s="3"/>
      <c r="C549" s="3">
        <v>1</v>
      </c>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v>1</v>
      </c>
      <c r="AH549" s="7">
        <f>SUMPRODUCT(MAX((Table1[post_position])*(Table1[topic_id]=$A549)))</f>
        <v>2</v>
      </c>
      <c r="AI549" s="7" t="str">
        <f>"http://chandoo.org/forums/topic/"&amp;VLOOKUP(A549,'All Topics Data'!$A$2:$C$1243,3,FALSE)</f>
        <v>http://chandoo.org/forums/topic/cell-styles</v>
      </c>
      <c r="AJ549" s="7" t="str">
        <f>LEFT(VLOOKUP(A549,'All Topics Data'!$A$2:$C$1243,2,FALSE),40)&amp;REPT("…",LEN(VLOOKUP(A549,'All Topics Data'!$A$2:$C$1243,2,FALSE))&gt;40)</f>
        <v>Cell Styles</v>
      </c>
      <c r="AK549" s="9">
        <f t="shared" ref="AK549:AK612" si="226">IF(AK$4&lt;=$AH549,IFERROR(GETPIVOTDATA("Hui Reply?",$A$4,"topic_id",$A549,"post_position",AK$4),0),"")</f>
        <v>0</v>
      </c>
      <c r="AL549" s="9">
        <f t="shared" si="225"/>
        <v>1</v>
      </c>
      <c r="AM549" s="9" t="str">
        <f t="shared" si="225"/>
        <v/>
      </c>
      <c r="AN549" s="9" t="str">
        <f t="shared" si="225"/>
        <v/>
      </c>
      <c r="AO549" s="9" t="str">
        <f t="shared" si="225"/>
        <v/>
      </c>
      <c r="AP549" s="9" t="str">
        <f t="shared" si="225"/>
        <v/>
      </c>
      <c r="AQ549" s="9" t="str">
        <f t="shared" si="225"/>
        <v/>
      </c>
      <c r="AR549" s="9" t="str">
        <f t="shared" si="225"/>
        <v/>
      </c>
      <c r="AS549" s="9" t="str">
        <f t="shared" si="225"/>
        <v/>
      </c>
      <c r="AT549" s="9" t="str">
        <f t="shared" si="225"/>
        <v/>
      </c>
      <c r="AU549" s="9" t="str">
        <f t="shared" si="222"/>
        <v/>
      </c>
      <c r="AV549" s="9" t="str">
        <f t="shared" si="222"/>
        <v/>
      </c>
      <c r="AW549" s="9" t="str">
        <f t="shared" si="222"/>
        <v/>
      </c>
      <c r="AX549" s="9" t="str">
        <f t="shared" si="222"/>
        <v/>
      </c>
      <c r="AY549" s="9" t="str">
        <f t="shared" si="222"/>
        <v/>
      </c>
      <c r="AZ549" s="9" t="str">
        <f t="shared" si="222"/>
        <v/>
      </c>
      <c r="BA549" s="9" t="str">
        <f t="shared" si="222"/>
        <v/>
      </c>
      <c r="BB549" s="9" t="str">
        <f t="shared" si="222"/>
        <v/>
      </c>
      <c r="BC549" s="9" t="str">
        <f t="shared" si="222"/>
        <v/>
      </c>
      <c r="BD549" s="9" t="str">
        <f t="shared" si="222"/>
        <v/>
      </c>
      <c r="BE549" s="9" t="str">
        <f t="shared" si="223"/>
        <v/>
      </c>
      <c r="BF549" s="9" t="str">
        <f t="shared" si="223"/>
        <v/>
      </c>
      <c r="BG549" s="9" t="str">
        <f t="shared" si="223"/>
        <v/>
      </c>
      <c r="BH549" s="9" t="str">
        <f t="shared" si="223"/>
        <v/>
      </c>
      <c r="BI549" s="9" t="str">
        <f t="shared" si="223"/>
        <v/>
      </c>
      <c r="BJ549" s="9" t="str">
        <f t="shared" si="223"/>
        <v/>
      </c>
      <c r="BK549" s="9" t="str">
        <f t="shared" si="223"/>
        <v/>
      </c>
      <c r="BL549" s="9" t="str">
        <f t="shared" si="223"/>
        <v/>
      </c>
      <c r="BM549" s="9" t="str">
        <f t="shared" si="223"/>
        <v/>
      </c>
      <c r="BN549" s="9" t="str">
        <f t="shared" si="223"/>
        <v/>
      </c>
      <c r="BO549" s="9" t="str">
        <f t="shared" si="224"/>
        <v/>
      </c>
      <c r="BP549" s="9" t="str">
        <f t="shared" si="224"/>
        <v/>
      </c>
      <c r="BQ549" s="9" t="str">
        <f t="shared" si="224"/>
        <v/>
      </c>
      <c r="BR549" s="9" t="str">
        <f t="shared" si="224"/>
        <v/>
      </c>
      <c r="BS549" s="9" t="str">
        <f t="shared" si="224"/>
        <v/>
      </c>
      <c r="BT549" s="9" t="str">
        <f t="shared" si="224"/>
        <v/>
      </c>
      <c r="BU549" s="9" t="str">
        <f t="shared" si="224"/>
        <v/>
      </c>
      <c r="BV549" s="9" t="str">
        <f t="shared" si="224"/>
        <v/>
      </c>
      <c r="BW549" s="9" t="str">
        <f t="shared" si="224"/>
        <v/>
      </c>
      <c r="BX549" s="9" t="str">
        <f t="shared" si="224"/>
        <v/>
      </c>
      <c r="BY549" s="9" t="str">
        <f t="shared" si="224"/>
        <v/>
      </c>
      <c r="BZ549" s="9" t="str">
        <f t="shared" si="224"/>
        <v/>
      </c>
    </row>
    <row r="550" spans="1:78" x14ac:dyDescent="0.25">
      <c r="A550" s="6">
        <v>850</v>
      </c>
      <c r="B550" s="3"/>
      <c r="C550" s="3">
        <v>1</v>
      </c>
      <c r="D550" s="3"/>
      <c r="E550" s="3">
        <v>1</v>
      </c>
      <c r="F550" s="3"/>
      <c r="G550" s="3">
        <v>1</v>
      </c>
      <c r="H550" s="3"/>
      <c r="I550" s="3">
        <v>1</v>
      </c>
      <c r="J550" s="3"/>
      <c r="K550" s="3"/>
      <c r="L550" s="3"/>
      <c r="M550" s="3"/>
      <c r="N550" s="3"/>
      <c r="O550" s="3"/>
      <c r="P550" s="3"/>
      <c r="Q550" s="3"/>
      <c r="R550" s="3"/>
      <c r="S550" s="3"/>
      <c r="T550" s="3"/>
      <c r="U550" s="3"/>
      <c r="V550" s="3"/>
      <c r="W550" s="3"/>
      <c r="X550" s="3"/>
      <c r="Y550" s="3"/>
      <c r="Z550" s="3"/>
      <c r="AA550" s="3"/>
      <c r="AB550" s="3"/>
      <c r="AC550" s="3"/>
      <c r="AD550" s="3"/>
      <c r="AE550" s="3"/>
      <c r="AF550" s="3">
        <v>4</v>
      </c>
      <c r="AH550" s="7">
        <f>SUMPRODUCT(MAX((Table1[post_position])*(Table1[topic_id]=$A550)))</f>
        <v>9</v>
      </c>
      <c r="AI550" s="7" t="str">
        <f>"http://chandoo.org/forums/topic/"&amp;VLOOKUP(A550,'All Topics Data'!$A$2:$C$1243,3,FALSE)</f>
        <v>http://chandoo.org/forums/topic/a-bar-graph-chart-that-leaves-out-bars-if-value-is-zero-empty</v>
      </c>
      <c r="AJ550" s="7" t="str">
        <f>LEFT(VLOOKUP(A550,'All Topics Data'!$A$2:$C$1243,2,FALSE),40)&amp;REPT("…",LEN(VLOOKUP(A550,'All Topics Data'!$A$2:$C$1243,2,FALSE))&gt;40)</f>
        <v>A bar graph chart that leaves out bars i…</v>
      </c>
      <c r="AK550" s="9">
        <f t="shared" si="226"/>
        <v>0</v>
      </c>
      <c r="AL550" s="9">
        <f t="shared" si="225"/>
        <v>1</v>
      </c>
      <c r="AM550" s="9">
        <f t="shared" si="225"/>
        <v>0</v>
      </c>
      <c r="AN550" s="9">
        <f t="shared" si="225"/>
        <v>1</v>
      </c>
      <c r="AO550" s="9">
        <f t="shared" si="225"/>
        <v>0</v>
      </c>
      <c r="AP550" s="9">
        <f t="shared" si="225"/>
        <v>1</v>
      </c>
      <c r="AQ550" s="9">
        <f t="shared" si="225"/>
        <v>0</v>
      </c>
      <c r="AR550" s="9">
        <f t="shared" si="225"/>
        <v>1</v>
      </c>
      <c r="AS550" s="9">
        <f t="shared" si="225"/>
        <v>0</v>
      </c>
      <c r="AT550" s="9" t="str">
        <f t="shared" si="225"/>
        <v/>
      </c>
      <c r="AU550" s="9" t="str">
        <f t="shared" si="222"/>
        <v/>
      </c>
      <c r="AV550" s="9" t="str">
        <f t="shared" si="222"/>
        <v/>
      </c>
      <c r="AW550" s="9" t="str">
        <f t="shared" si="222"/>
        <v/>
      </c>
      <c r="AX550" s="9" t="str">
        <f t="shared" si="222"/>
        <v/>
      </c>
      <c r="AY550" s="9" t="str">
        <f t="shared" si="222"/>
        <v/>
      </c>
      <c r="AZ550" s="9" t="str">
        <f t="shared" si="222"/>
        <v/>
      </c>
      <c r="BA550" s="9" t="str">
        <f t="shared" si="222"/>
        <v/>
      </c>
      <c r="BB550" s="9" t="str">
        <f t="shared" si="222"/>
        <v/>
      </c>
      <c r="BC550" s="9" t="str">
        <f t="shared" si="222"/>
        <v/>
      </c>
      <c r="BD550" s="9" t="str">
        <f t="shared" si="222"/>
        <v/>
      </c>
      <c r="BE550" s="9" t="str">
        <f t="shared" si="223"/>
        <v/>
      </c>
      <c r="BF550" s="9" t="str">
        <f t="shared" si="223"/>
        <v/>
      </c>
      <c r="BG550" s="9" t="str">
        <f t="shared" si="223"/>
        <v/>
      </c>
      <c r="BH550" s="9" t="str">
        <f t="shared" si="223"/>
        <v/>
      </c>
      <c r="BI550" s="9" t="str">
        <f t="shared" si="223"/>
        <v/>
      </c>
      <c r="BJ550" s="9" t="str">
        <f t="shared" si="223"/>
        <v/>
      </c>
      <c r="BK550" s="9" t="str">
        <f t="shared" si="223"/>
        <v/>
      </c>
      <c r="BL550" s="9" t="str">
        <f t="shared" si="223"/>
        <v/>
      </c>
      <c r="BM550" s="9" t="str">
        <f t="shared" si="223"/>
        <v/>
      </c>
      <c r="BN550" s="9" t="str">
        <f t="shared" si="223"/>
        <v/>
      </c>
      <c r="BO550" s="9" t="str">
        <f t="shared" si="224"/>
        <v/>
      </c>
      <c r="BP550" s="9" t="str">
        <f t="shared" si="224"/>
        <v/>
      </c>
      <c r="BQ550" s="9" t="str">
        <f t="shared" si="224"/>
        <v/>
      </c>
      <c r="BR550" s="9" t="str">
        <f t="shared" si="224"/>
        <v/>
      </c>
      <c r="BS550" s="9" t="str">
        <f t="shared" si="224"/>
        <v/>
      </c>
      <c r="BT550" s="9" t="str">
        <f t="shared" si="224"/>
        <v/>
      </c>
      <c r="BU550" s="9" t="str">
        <f t="shared" si="224"/>
        <v/>
      </c>
      <c r="BV550" s="9" t="str">
        <f t="shared" si="224"/>
        <v/>
      </c>
      <c r="BW550" s="9" t="str">
        <f t="shared" si="224"/>
        <v/>
      </c>
      <c r="BX550" s="9" t="str">
        <f t="shared" si="224"/>
        <v/>
      </c>
      <c r="BY550" s="9" t="str">
        <f t="shared" si="224"/>
        <v/>
      </c>
      <c r="BZ550" s="9" t="str">
        <f t="shared" si="224"/>
        <v/>
      </c>
    </row>
    <row r="551" spans="1:78" x14ac:dyDescent="0.25">
      <c r="A551" s="6">
        <v>851</v>
      </c>
      <c r="B551" s="3"/>
      <c r="C551" s="3">
        <v>1</v>
      </c>
      <c r="D551" s="3"/>
      <c r="E551" s="3"/>
      <c r="F551" s="3"/>
      <c r="G551" s="3">
        <v>1</v>
      </c>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v>2</v>
      </c>
      <c r="AH551" s="7">
        <f>SUMPRODUCT(MAX((Table1[post_position])*(Table1[topic_id]=$A551)))</f>
        <v>6</v>
      </c>
      <c r="AI551" s="7" t="str">
        <f>"http://chandoo.org/forums/topic/"&amp;VLOOKUP(A551,'All Topics Data'!$A$2:$C$1243,3,FALSE)</f>
        <v>http://chandoo.org/forums/topic/excel-vba-checking-out-and-checking-in-files-in-sharepoint-document-library</v>
      </c>
      <c r="AJ551" s="7" t="str">
        <f>LEFT(VLOOKUP(A551,'All Topics Data'!$A$2:$C$1243,2,FALSE),40)&amp;REPT("…",LEN(VLOOKUP(A551,'All Topics Data'!$A$2:$C$1243,2,FALSE))&gt;40)</f>
        <v>Excel VBA - Checking Out and Checking In…</v>
      </c>
      <c r="AK551" s="9">
        <f t="shared" si="226"/>
        <v>0</v>
      </c>
      <c r="AL551" s="9">
        <f t="shared" si="225"/>
        <v>1</v>
      </c>
      <c r="AM551" s="9">
        <f t="shared" si="225"/>
        <v>0</v>
      </c>
      <c r="AN551" s="9">
        <f t="shared" si="225"/>
        <v>0</v>
      </c>
      <c r="AO551" s="9">
        <f t="shared" si="225"/>
        <v>0</v>
      </c>
      <c r="AP551" s="9">
        <f t="shared" si="225"/>
        <v>1</v>
      </c>
      <c r="AQ551" s="9" t="str">
        <f t="shared" si="225"/>
        <v/>
      </c>
      <c r="AR551" s="9" t="str">
        <f t="shared" si="225"/>
        <v/>
      </c>
      <c r="AS551" s="9" t="str">
        <f t="shared" si="225"/>
        <v/>
      </c>
      <c r="AT551" s="9" t="str">
        <f t="shared" si="225"/>
        <v/>
      </c>
      <c r="AU551" s="9" t="str">
        <f t="shared" si="222"/>
        <v/>
      </c>
      <c r="AV551" s="9" t="str">
        <f t="shared" si="222"/>
        <v/>
      </c>
      <c r="AW551" s="9" t="str">
        <f t="shared" si="222"/>
        <v/>
      </c>
      <c r="AX551" s="9" t="str">
        <f t="shared" si="222"/>
        <v/>
      </c>
      <c r="AY551" s="9" t="str">
        <f t="shared" si="222"/>
        <v/>
      </c>
      <c r="AZ551" s="9" t="str">
        <f t="shared" si="222"/>
        <v/>
      </c>
      <c r="BA551" s="9" t="str">
        <f t="shared" si="222"/>
        <v/>
      </c>
      <c r="BB551" s="9" t="str">
        <f t="shared" si="222"/>
        <v/>
      </c>
      <c r="BC551" s="9" t="str">
        <f t="shared" si="222"/>
        <v/>
      </c>
      <c r="BD551" s="9" t="str">
        <f t="shared" si="222"/>
        <v/>
      </c>
      <c r="BE551" s="9" t="str">
        <f t="shared" si="223"/>
        <v/>
      </c>
      <c r="BF551" s="9" t="str">
        <f t="shared" si="223"/>
        <v/>
      </c>
      <c r="BG551" s="9" t="str">
        <f t="shared" si="223"/>
        <v/>
      </c>
      <c r="BH551" s="9" t="str">
        <f t="shared" si="223"/>
        <v/>
      </c>
      <c r="BI551" s="9" t="str">
        <f t="shared" si="223"/>
        <v/>
      </c>
      <c r="BJ551" s="9" t="str">
        <f t="shared" si="223"/>
        <v/>
      </c>
      <c r="BK551" s="9" t="str">
        <f t="shared" si="223"/>
        <v/>
      </c>
      <c r="BL551" s="9" t="str">
        <f t="shared" si="223"/>
        <v/>
      </c>
      <c r="BM551" s="9" t="str">
        <f t="shared" si="223"/>
        <v/>
      </c>
      <c r="BN551" s="9" t="str">
        <f t="shared" si="223"/>
        <v/>
      </c>
      <c r="BO551" s="9" t="str">
        <f t="shared" si="224"/>
        <v/>
      </c>
      <c r="BP551" s="9" t="str">
        <f t="shared" si="224"/>
        <v/>
      </c>
      <c r="BQ551" s="9" t="str">
        <f t="shared" si="224"/>
        <v/>
      </c>
      <c r="BR551" s="9" t="str">
        <f t="shared" si="224"/>
        <v/>
      </c>
      <c r="BS551" s="9" t="str">
        <f t="shared" si="224"/>
        <v/>
      </c>
      <c r="BT551" s="9" t="str">
        <f t="shared" si="224"/>
        <v/>
      </c>
      <c r="BU551" s="9" t="str">
        <f t="shared" si="224"/>
        <v/>
      </c>
      <c r="BV551" s="9" t="str">
        <f t="shared" si="224"/>
        <v/>
      </c>
      <c r="BW551" s="9" t="str">
        <f t="shared" si="224"/>
        <v/>
      </c>
      <c r="BX551" s="9" t="str">
        <f t="shared" si="224"/>
        <v/>
      </c>
      <c r="BY551" s="9" t="str">
        <f t="shared" si="224"/>
        <v/>
      </c>
      <c r="BZ551" s="9" t="str">
        <f t="shared" si="224"/>
        <v/>
      </c>
    </row>
    <row r="552" spans="1:78" x14ac:dyDescent="0.25">
      <c r="A552" s="6">
        <v>852</v>
      </c>
      <c r="B552" s="3"/>
      <c r="C552" s="3">
        <v>1</v>
      </c>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v>1</v>
      </c>
      <c r="AH552" s="7">
        <f>SUMPRODUCT(MAX((Table1[post_position])*(Table1[topic_id]=$A552)))</f>
        <v>3</v>
      </c>
      <c r="AI552" s="7" t="str">
        <f>"http://chandoo.org/forums/topic/"&amp;VLOOKUP(A552,'All Topics Data'!$A$2:$C$1243,3,FALSE)</f>
        <v>http://chandoo.org/forums/topic/how-to-format-a-cell-color-if-a-particular-value-is-changed-in-the-entire-text</v>
      </c>
      <c r="AJ552" s="7" t="str">
        <f>LEFT(VLOOKUP(A552,'All Topics Data'!$A$2:$C$1243,2,FALSE),40)&amp;REPT("…",LEN(VLOOKUP(A552,'All Topics Data'!$A$2:$C$1243,2,FALSE))&gt;40)</f>
        <v>How to format a cell color if a particul…</v>
      </c>
      <c r="AK552" s="9">
        <f t="shared" si="226"/>
        <v>0</v>
      </c>
      <c r="AL552" s="9">
        <f t="shared" si="225"/>
        <v>1</v>
      </c>
      <c r="AM552" s="9">
        <f t="shared" si="225"/>
        <v>0</v>
      </c>
      <c r="AN552" s="9" t="str">
        <f t="shared" si="225"/>
        <v/>
      </c>
      <c r="AO552" s="9" t="str">
        <f t="shared" si="225"/>
        <v/>
      </c>
      <c r="AP552" s="9" t="str">
        <f t="shared" si="225"/>
        <v/>
      </c>
      <c r="AQ552" s="9" t="str">
        <f t="shared" si="225"/>
        <v/>
      </c>
      <c r="AR552" s="9" t="str">
        <f t="shared" si="225"/>
        <v/>
      </c>
      <c r="AS552" s="9" t="str">
        <f t="shared" si="225"/>
        <v/>
      </c>
      <c r="AT552" s="9" t="str">
        <f t="shared" si="225"/>
        <v/>
      </c>
      <c r="AU552" s="9" t="str">
        <f t="shared" ref="AU552:BD561" si="227">IF(AU$4&lt;=$AH552,IFERROR(GETPIVOTDATA("Hui Reply?",$A$4,"topic_id",$A552,"post_position",AU$4),0),"")</f>
        <v/>
      </c>
      <c r="AV552" s="9" t="str">
        <f t="shared" si="227"/>
        <v/>
      </c>
      <c r="AW552" s="9" t="str">
        <f t="shared" si="227"/>
        <v/>
      </c>
      <c r="AX552" s="9" t="str">
        <f t="shared" si="227"/>
        <v/>
      </c>
      <c r="AY552" s="9" t="str">
        <f t="shared" si="227"/>
        <v/>
      </c>
      <c r="AZ552" s="9" t="str">
        <f t="shared" si="227"/>
        <v/>
      </c>
      <c r="BA552" s="9" t="str">
        <f t="shared" si="227"/>
        <v/>
      </c>
      <c r="BB552" s="9" t="str">
        <f t="shared" si="227"/>
        <v/>
      </c>
      <c r="BC552" s="9" t="str">
        <f t="shared" si="227"/>
        <v/>
      </c>
      <c r="BD552" s="9" t="str">
        <f t="shared" si="227"/>
        <v/>
      </c>
      <c r="BE552" s="9" t="str">
        <f t="shared" ref="BE552:BN561" si="228">IF(BE$4&lt;=$AH552,IFERROR(GETPIVOTDATA("Hui Reply?",$A$4,"topic_id",$A552,"post_position",BE$4),0),"")</f>
        <v/>
      </c>
      <c r="BF552" s="9" t="str">
        <f t="shared" si="228"/>
        <v/>
      </c>
      <c r="BG552" s="9" t="str">
        <f t="shared" si="228"/>
        <v/>
      </c>
      <c r="BH552" s="9" t="str">
        <f t="shared" si="228"/>
        <v/>
      </c>
      <c r="BI552" s="9" t="str">
        <f t="shared" si="228"/>
        <v/>
      </c>
      <c r="BJ552" s="9" t="str">
        <f t="shared" si="228"/>
        <v/>
      </c>
      <c r="BK552" s="9" t="str">
        <f t="shared" si="228"/>
        <v/>
      </c>
      <c r="BL552" s="9" t="str">
        <f t="shared" si="228"/>
        <v/>
      </c>
      <c r="BM552" s="9" t="str">
        <f t="shared" si="228"/>
        <v/>
      </c>
      <c r="BN552" s="9" t="str">
        <f t="shared" si="228"/>
        <v/>
      </c>
      <c r="BO552" s="9" t="str">
        <f t="shared" ref="BO552:BZ561" si="229">IF(BO$4&lt;=$AH552,IFERROR(GETPIVOTDATA("Hui Reply?",$A$4,"topic_id",$A552,"post_position",BO$4),0),"")</f>
        <v/>
      </c>
      <c r="BP552" s="9" t="str">
        <f t="shared" si="229"/>
        <v/>
      </c>
      <c r="BQ552" s="9" t="str">
        <f t="shared" si="229"/>
        <v/>
      </c>
      <c r="BR552" s="9" t="str">
        <f t="shared" si="229"/>
        <v/>
      </c>
      <c r="BS552" s="9" t="str">
        <f t="shared" si="229"/>
        <v/>
      </c>
      <c r="BT552" s="9" t="str">
        <f t="shared" si="229"/>
        <v/>
      </c>
      <c r="BU552" s="9" t="str">
        <f t="shared" si="229"/>
        <v/>
      </c>
      <c r="BV552" s="9" t="str">
        <f t="shared" si="229"/>
        <v/>
      </c>
      <c r="BW552" s="9" t="str">
        <f t="shared" si="229"/>
        <v/>
      </c>
      <c r="BX552" s="9" t="str">
        <f t="shared" si="229"/>
        <v/>
      </c>
      <c r="BY552" s="9" t="str">
        <f t="shared" si="229"/>
        <v/>
      </c>
      <c r="BZ552" s="9" t="str">
        <f t="shared" si="229"/>
        <v/>
      </c>
    </row>
    <row r="553" spans="1:78" x14ac:dyDescent="0.25">
      <c r="A553" s="6">
        <v>853</v>
      </c>
      <c r="B553" s="3"/>
      <c r="C553" s="3"/>
      <c r="D553" s="3">
        <v>1</v>
      </c>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v>1</v>
      </c>
      <c r="AH553" s="7">
        <f>SUMPRODUCT(MAX((Table1[post_position])*(Table1[topic_id]=$A553)))</f>
        <v>3</v>
      </c>
      <c r="AI553" s="7" t="str">
        <f>"http://chandoo.org/forums/topic/"&amp;VLOOKUP(A553,'All Topics Data'!$A$2:$C$1243,3,FALSE)</f>
        <v>http://chandoo.org/forums/topic/sum-function-not-working</v>
      </c>
      <c r="AJ553" s="7" t="str">
        <f>LEFT(VLOOKUP(A553,'All Topics Data'!$A$2:$C$1243,2,FALSE),40)&amp;REPT("…",LEN(VLOOKUP(A553,'All Topics Data'!$A$2:$C$1243,2,FALSE))&gt;40)</f>
        <v>Sum Function not working</v>
      </c>
      <c r="AK553" s="9">
        <f t="shared" si="226"/>
        <v>0</v>
      </c>
      <c r="AL553" s="9">
        <f t="shared" ref="AL553:AT562" si="230">IF(AL$4&lt;=$AH553,IFERROR(GETPIVOTDATA("Hui Reply?",$A$4,"topic_id",$A553,"post_position",AL$4),0),"")</f>
        <v>0</v>
      </c>
      <c r="AM553" s="9">
        <f t="shared" si="230"/>
        <v>1</v>
      </c>
      <c r="AN553" s="9" t="str">
        <f t="shared" si="230"/>
        <v/>
      </c>
      <c r="AO553" s="9" t="str">
        <f t="shared" si="230"/>
        <v/>
      </c>
      <c r="AP553" s="9" t="str">
        <f t="shared" si="230"/>
        <v/>
      </c>
      <c r="AQ553" s="9" t="str">
        <f t="shared" si="230"/>
        <v/>
      </c>
      <c r="AR553" s="9" t="str">
        <f t="shared" si="230"/>
        <v/>
      </c>
      <c r="AS553" s="9" t="str">
        <f t="shared" si="230"/>
        <v/>
      </c>
      <c r="AT553" s="9" t="str">
        <f t="shared" si="230"/>
        <v/>
      </c>
      <c r="AU553" s="9" t="str">
        <f t="shared" si="227"/>
        <v/>
      </c>
      <c r="AV553" s="9" t="str">
        <f t="shared" si="227"/>
        <v/>
      </c>
      <c r="AW553" s="9" t="str">
        <f t="shared" si="227"/>
        <v/>
      </c>
      <c r="AX553" s="9" t="str">
        <f t="shared" si="227"/>
        <v/>
      </c>
      <c r="AY553" s="9" t="str">
        <f t="shared" si="227"/>
        <v/>
      </c>
      <c r="AZ553" s="9" t="str">
        <f t="shared" si="227"/>
        <v/>
      </c>
      <c r="BA553" s="9" t="str">
        <f t="shared" si="227"/>
        <v/>
      </c>
      <c r="BB553" s="9" t="str">
        <f t="shared" si="227"/>
        <v/>
      </c>
      <c r="BC553" s="9" t="str">
        <f t="shared" si="227"/>
        <v/>
      </c>
      <c r="BD553" s="9" t="str">
        <f t="shared" si="227"/>
        <v/>
      </c>
      <c r="BE553" s="9" t="str">
        <f t="shared" si="228"/>
        <v/>
      </c>
      <c r="BF553" s="9" t="str">
        <f t="shared" si="228"/>
        <v/>
      </c>
      <c r="BG553" s="9" t="str">
        <f t="shared" si="228"/>
        <v/>
      </c>
      <c r="BH553" s="9" t="str">
        <f t="shared" si="228"/>
        <v/>
      </c>
      <c r="BI553" s="9" t="str">
        <f t="shared" si="228"/>
        <v/>
      </c>
      <c r="BJ553" s="9" t="str">
        <f t="shared" si="228"/>
        <v/>
      </c>
      <c r="BK553" s="9" t="str">
        <f t="shared" si="228"/>
        <v/>
      </c>
      <c r="BL553" s="9" t="str">
        <f t="shared" si="228"/>
        <v/>
      </c>
      <c r="BM553" s="9" t="str">
        <f t="shared" si="228"/>
        <v/>
      </c>
      <c r="BN553" s="9" t="str">
        <f t="shared" si="228"/>
        <v/>
      </c>
      <c r="BO553" s="9" t="str">
        <f t="shared" si="229"/>
        <v/>
      </c>
      <c r="BP553" s="9" t="str">
        <f t="shared" si="229"/>
        <v/>
      </c>
      <c r="BQ553" s="9" t="str">
        <f t="shared" si="229"/>
        <v/>
      </c>
      <c r="BR553" s="9" t="str">
        <f t="shared" si="229"/>
        <v/>
      </c>
      <c r="BS553" s="9" t="str">
        <f t="shared" si="229"/>
        <v/>
      </c>
      <c r="BT553" s="9" t="str">
        <f t="shared" si="229"/>
        <v/>
      </c>
      <c r="BU553" s="9" t="str">
        <f t="shared" si="229"/>
        <v/>
      </c>
      <c r="BV553" s="9" t="str">
        <f t="shared" si="229"/>
        <v/>
      </c>
      <c r="BW553" s="9" t="str">
        <f t="shared" si="229"/>
        <v/>
      </c>
      <c r="BX553" s="9" t="str">
        <f t="shared" si="229"/>
        <v/>
      </c>
      <c r="BY553" s="9" t="str">
        <f t="shared" si="229"/>
        <v/>
      </c>
      <c r="BZ553" s="9" t="str">
        <f t="shared" si="229"/>
        <v/>
      </c>
    </row>
    <row r="554" spans="1:78" x14ac:dyDescent="0.25">
      <c r="A554" s="6">
        <v>854</v>
      </c>
      <c r="B554" s="3"/>
      <c r="C554" s="3">
        <v>1</v>
      </c>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v>1</v>
      </c>
      <c r="AH554" s="7">
        <f>SUMPRODUCT(MAX((Table1[post_position])*(Table1[topic_id]=$A554)))</f>
        <v>3</v>
      </c>
      <c r="AI554" s="7" t="str">
        <f>"http://chandoo.org/forums/topic/"&amp;VLOOKUP(A554,'All Topics Data'!$A$2:$C$1243,3,FALSE)</f>
        <v>http://chandoo.org/forums/topic/how-do-i-hide-blank-rows</v>
      </c>
      <c r="AJ554" s="7" t="str">
        <f>LEFT(VLOOKUP(A554,'All Topics Data'!$A$2:$C$1243,2,FALSE),40)&amp;REPT("…",LEN(VLOOKUP(A554,'All Topics Data'!$A$2:$C$1243,2,FALSE))&gt;40)</f>
        <v>How do I hide &amp;quot;blank&amp;quot; rows?</v>
      </c>
      <c r="AK554" s="9">
        <f t="shared" si="226"/>
        <v>0</v>
      </c>
      <c r="AL554" s="9">
        <f t="shared" si="230"/>
        <v>1</v>
      </c>
      <c r="AM554" s="9">
        <f t="shared" si="230"/>
        <v>0</v>
      </c>
      <c r="AN554" s="9" t="str">
        <f t="shared" si="230"/>
        <v/>
      </c>
      <c r="AO554" s="9" t="str">
        <f t="shared" si="230"/>
        <v/>
      </c>
      <c r="AP554" s="9" t="str">
        <f t="shared" si="230"/>
        <v/>
      </c>
      <c r="AQ554" s="9" t="str">
        <f t="shared" si="230"/>
        <v/>
      </c>
      <c r="AR554" s="9" t="str">
        <f t="shared" si="230"/>
        <v/>
      </c>
      <c r="AS554" s="9" t="str">
        <f t="shared" si="230"/>
        <v/>
      </c>
      <c r="AT554" s="9" t="str">
        <f t="shared" si="230"/>
        <v/>
      </c>
      <c r="AU554" s="9" t="str">
        <f t="shared" si="227"/>
        <v/>
      </c>
      <c r="AV554" s="9" t="str">
        <f t="shared" si="227"/>
        <v/>
      </c>
      <c r="AW554" s="9" t="str">
        <f t="shared" si="227"/>
        <v/>
      </c>
      <c r="AX554" s="9" t="str">
        <f t="shared" si="227"/>
        <v/>
      </c>
      <c r="AY554" s="9" t="str">
        <f t="shared" si="227"/>
        <v/>
      </c>
      <c r="AZ554" s="9" t="str">
        <f t="shared" si="227"/>
        <v/>
      </c>
      <c r="BA554" s="9" t="str">
        <f t="shared" si="227"/>
        <v/>
      </c>
      <c r="BB554" s="9" t="str">
        <f t="shared" si="227"/>
        <v/>
      </c>
      <c r="BC554" s="9" t="str">
        <f t="shared" si="227"/>
        <v/>
      </c>
      <c r="BD554" s="9" t="str">
        <f t="shared" si="227"/>
        <v/>
      </c>
      <c r="BE554" s="9" t="str">
        <f t="shared" si="228"/>
        <v/>
      </c>
      <c r="BF554" s="9" t="str">
        <f t="shared" si="228"/>
        <v/>
      </c>
      <c r="BG554" s="9" t="str">
        <f t="shared" si="228"/>
        <v/>
      </c>
      <c r="BH554" s="9" t="str">
        <f t="shared" si="228"/>
        <v/>
      </c>
      <c r="BI554" s="9" t="str">
        <f t="shared" si="228"/>
        <v/>
      </c>
      <c r="BJ554" s="9" t="str">
        <f t="shared" si="228"/>
        <v/>
      </c>
      <c r="BK554" s="9" t="str">
        <f t="shared" si="228"/>
        <v/>
      </c>
      <c r="BL554" s="9" t="str">
        <f t="shared" si="228"/>
        <v/>
      </c>
      <c r="BM554" s="9" t="str">
        <f t="shared" si="228"/>
        <v/>
      </c>
      <c r="BN554" s="9" t="str">
        <f t="shared" si="228"/>
        <v/>
      </c>
      <c r="BO554" s="9" t="str">
        <f t="shared" si="229"/>
        <v/>
      </c>
      <c r="BP554" s="9" t="str">
        <f t="shared" si="229"/>
        <v/>
      </c>
      <c r="BQ554" s="9" t="str">
        <f t="shared" si="229"/>
        <v/>
      </c>
      <c r="BR554" s="9" t="str">
        <f t="shared" si="229"/>
        <v/>
      </c>
      <c r="BS554" s="9" t="str">
        <f t="shared" si="229"/>
        <v/>
      </c>
      <c r="BT554" s="9" t="str">
        <f t="shared" si="229"/>
        <v/>
      </c>
      <c r="BU554" s="9" t="str">
        <f t="shared" si="229"/>
        <v/>
      </c>
      <c r="BV554" s="9" t="str">
        <f t="shared" si="229"/>
        <v/>
      </c>
      <c r="BW554" s="9" t="str">
        <f t="shared" si="229"/>
        <v/>
      </c>
      <c r="BX554" s="9" t="str">
        <f t="shared" si="229"/>
        <v/>
      </c>
      <c r="BY554" s="9" t="str">
        <f t="shared" si="229"/>
        <v/>
      </c>
      <c r="BZ554" s="9" t="str">
        <f t="shared" si="229"/>
        <v/>
      </c>
    </row>
    <row r="555" spans="1:78" x14ac:dyDescent="0.25">
      <c r="A555" s="6">
        <v>855</v>
      </c>
      <c r="B555" s="3"/>
      <c r="C555" s="3">
        <v>1</v>
      </c>
      <c r="D555" s="3"/>
      <c r="E555" s="3">
        <v>1</v>
      </c>
      <c r="F555" s="3">
        <v>1</v>
      </c>
      <c r="G555" s="3"/>
      <c r="H555" s="3">
        <v>1</v>
      </c>
      <c r="I555" s="3"/>
      <c r="J555" s="3">
        <v>1</v>
      </c>
      <c r="K555" s="3"/>
      <c r="L555" s="3"/>
      <c r="M555" s="3">
        <v>1</v>
      </c>
      <c r="N555" s="3"/>
      <c r="O555" s="3"/>
      <c r="P555" s="3"/>
      <c r="Q555" s="3"/>
      <c r="R555" s="3"/>
      <c r="S555" s="3"/>
      <c r="T555" s="3"/>
      <c r="U555" s="3"/>
      <c r="V555" s="3"/>
      <c r="W555" s="3"/>
      <c r="X555" s="3"/>
      <c r="Y555" s="3"/>
      <c r="Z555" s="3"/>
      <c r="AA555" s="3"/>
      <c r="AB555" s="3"/>
      <c r="AC555" s="3"/>
      <c r="AD555" s="3"/>
      <c r="AE555" s="3"/>
      <c r="AF555" s="3">
        <v>6</v>
      </c>
      <c r="AH555" s="7">
        <f>SUMPRODUCT(MAX((Table1[post_position])*(Table1[topic_id]=$A555)))</f>
        <v>13</v>
      </c>
      <c r="AI555" s="7" t="str">
        <f>"http://chandoo.org/forums/topic/"&amp;VLOOKUP(A555,'All Topics Data'!$A$2:$C$1243,3,FALSE)</f>
        <v>http://chandoo.org/forums/topic/conditional-formatting-multiple-%e2%80%98if-then%e2%80%99s-with-specified-colors</v>
      </c>
      <c r="AJ555" s="7" t="str">
        <f>LEFT(VLOOKUP(A555,'All Topics Data'!$A$2:$C$1243,2,FALSE),40)&amp;REPT("…",LEN(VLOOKUP(A555,'All Topics Data'!$A$2:$C$1243,2,FALSE))&gt;40)</f>
        <v>Conditional Formatting Multiple ‘IF Then…</v>
      </c>
      <c r="AK555" s="9">
        <f t="shared" si="226"/>
        <v>0</v>
      </c>
      <c r="AL555" s="9">
        <f t="shared" si="230"/>
        <v>1</v>
      </c>
      <c r="AM555" s="9">
        <f t="shared" si="230"/>
        <v>0</v>
      </c>
      <c r="AN555" s="9">
        <f t="shared" si="230"/>
        <v>1</v>
      </c>
      <c r="AO555" s="9">
        <f t="shared" si="230"/>
        <v>1</v>
      </c>
      <c r="AP555" s="9">
        <f t="shared" si="230"/>
        <v>0</v>
      </c>
      <c r="AQ555" s="9">
        <f t="shared" si="230"/>
        <v>1</v>
      </c>
      <c r="AR555" s="9">
        <f t="shared" si="230"/>
        <v>0</v>
      </c>
      <c r="AS555" s="9">
        <f t="shared" si="230"/>
        <v>1</v>
      </c>
      <c r="AT555" s="9">
        <f t="shared" si="230"/>
        <v>0</v>
      </c>
      <c r="AU555" s="9">
        <f t="shared" si="227"/>
        <v>0</v>
      </c>
      <c r="AV555" s="9">
        <f t="shared" si="227"/>
        <v>1</v>
      </c>
      <c r="AW555" s="9">
        <f t="shared" si="227"/>
        <v>0</v>
      </c>
      <c r="AX555" s="9" t="str">
        <f t="shared" si="227"/>
        <v/>
      </c>
      <c r="AY555" s="9" t="str">
        <f t="shared" si="227"/>
        <v/>
      </c>
      <c r="AZ555" s="9" t="str">
        <f t="shared" si="227"/>
        <v/>
      </c>
      <c r="BA555" s="9" t="str">
        <f t="shared" si="227"/>
        <v/>
      </c>
      <c r="BB555" s="9" t="str">
        <f t="shared" si="227"/>
        <v/>
      </c>
      <c r="BC555" s="9" t="str">
        <f t="shared" si="227"/>
        <v/>
      </c>
      <c r="BD555" s="9" t="str">
        <f t="shared" si="227"/>
        <v/>
      </c>
      <c r="BE555" s="9" t="str">
        <f t="shared" si="228"/>
        <v/>
      </c>
      <c r="BF555" s="9" t="str">
        <f t="shared" si="228"/>
        <v/>
      </c>
      <c r="BG555" s="9" t="str">
        <f t="shared" si="228"/>
        <v/>
      </c>
      <c r="BH555" s="9" t="str">
        <f t="shared" si="228"/>
        <v/>
      </c>
      <c r="BI555" s="9" t="str">
        <f t="shared" si="228"/>
        <v/>
      </c>
      <c r="BJ555" s="9" t="str">
        <f t="shared" si="228"/>
        <v/>
      </c>
      <c r="BK555" s="9" t="str">
        <f t="shared" si="228"/>
        <v/>
      </c>
      <c r="BL555" s="9" t="str">
        <f t="shared" si="228"/>
        <v/>
      </c>
      <c r="BM555" s="9" t="str">
        <f t="shared" si="228"/>
        <v/>
      </c>
      <c r="BN555" s="9" t="str">
        <f t="shared" si="228"/>
        <v/>
      </c>
      <c r="BO555" s="9" t="str">
        <f t="shared" si="229"/>
        <v/>
      </c>
      <c r="BP555" s="9" t="str">
        <f t="shared" si="229"/>
        <v/>
      </c>
      <c r="BQ555" s="9" t="str">
        <f t="shared" si="229"/>
        <v/>
      </c>
      <c r="BR555" s="9" t="str">
        <f t="shared" si="229"/>
        <v/>
      </c>
      <c r="BS555" s="9" t="str">
        <f t="shared" si="229"/>
        <v/>
      </c>
      <c r="BT555" s="9" t="str">
        <f t="shared" si="229"/>
        <v/>
      </c>
      <c r="BU555" s="9" t="str">
        <f t="shared" si="229"/>
        <v/>
      </c>
      <c r="BV555" s="9" t="str">
        <f t="shared" si="229"/>
        <v/>
      </c>
      <c r="BW555" s="9" t="str">
        <f t="shared" si="229"/>
        <v/>
      </c>
      <c r="BX555" s="9" t="str">
        <f t="shared" si="229"/>
        <v/>
      </c>
      <c r="BY555" s="9" t="str">
        <f t="shared" si="229"/>
        <v/>
      </c>
      <c r="BZ555" s="9" t="str">
        <f t="shared" si="229"/>
        <v/>
      </c>
    </row>
    <row r="556" spans="1:78" x14ac:dyDescent="0.25">
      <c r="A556" s="6">
        <v>857</v>
      </c>
      <c r="B556" s="3"/>
      <c r="C556" s="3">
        <v>1</v>
      </c>
      <c r="D556" s="3"/>
      <c r="E556" s="3">
        <v>1</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v>2</v>
      </c>
      <c r="AH556" s="7">
        <f>SUMPRODUCT(MAX((Table1[post_position])*(Table1[topic_id]=$A556)))</f>
        <v>5</v>
      </c>
      <c r="AI556" s="7" t="str">
        <f>"http://chandoo.org/forums/topic/"&amp;VLOOKUP(A556,'All Topics Data'!$A$2:$C$1243,3,FALSE)</f>
        <v>http://chandoo.org/forums/topic/highlight-date-that-occurs-yesterday-and-beyond</v>
      </c>
      <c r="AJ556" s="7" t="str">
        <f>LEFT(VLOOKUP(A556,'All Topics Data'!$A$2:$C$1243,2,FALSE),40)&amp;REPT("…",LEN(VLOOKUP(A556,'All Topics Data'!$A$2:$C$1243,2,FALSE))&gt;40)</f>
        <v>Highlight date that occurs yesterday and…</v>
      </c>
      <c r="AK556" s="9">
        <f t="shared" si="226"/>
        <v>0</v>
      </c>
      <c r="AL556" s="9">
        <f t="shared" si="230"/>
        <v>1</v>
      </c>
      <c r="AM556" s="9">
        <f t="shared" si="230"/>
        <v>0</v>
      </c>
      <c r="AN556" s="9">
        <f t="shared" si="230"/>
        <v>1</v>
      </c>
      <c r="AO556" s="9">
        <f t="shared" si="230"/>
        <v>0</v>
      </c>
      <c r="AP556" s="9" t="str">
        <f t="shared" si="230"/>
        <v/>
      </c>
      <c r="AQ556" s="9" t="str">
        <f t="shared" si="230"/>
        <v/>
      </c>
      <c r="AR556" s="9" t="str">
        <f t="shared" si="230"/>
        <v/>
      </c>
      <c r="AS556" s="9" t="str">
        <f t="shared" si="230"/>
        <v/>
      </c>
      <c r="AT556" s="9" t="str">
        <f t="shared" si="230"/>
        <v/>
      </c>
      <c r="AU556" s="9" t="str">
        <f t="shared" si="227"/>
        <v/>
      </c>
      <c r="AV556" s="9" t="str">
        <f t="shared" si="227"/>
        <v/>
      </c>
      <c r="AW556" s="9" t="str">
        <f t="shared" si="227"/>
        <v/>
      </c>
      <c r="AX556" s="9" t="str">
        <f t="shared" si="227"/>
        <v/>
      </c>
      <c r="AY556" s="9" t="str">
        <f t="shared" si="227"/>
        <v/>
      </c>
      <c r="AZ556" s="9" t="str">
        <f t="shared" si="227"/>
        <v/>
      </c>
      <c r="BA556" s="9" t="str">
        <f t="shared" si="227"/>
        <v/>
      </c>
      <c r="BB556" s="9" t="str">
        <f t="shared" si="227"/>
        <v/>
      </c>
      <c r="BC556" s="9" t="str">
        <f t="shared" si="227"/>
        <v/>
      </c>
      <c r="BD556" s="9" t="str">
        <f t="shared" si="227"/>
        <v/>
      </c>
      <c r="BE556" s="9" t="str">
        <f t="shared" si="228"/>
        <v/>
      </c>
      <c r="BF556" s="9" t="str">
        <f t="shared" si="228"/>
        <v/>
      </c>
      <c r="BG556" s="9" t="str">
        <f t="shared" si="228"/>
        <v/>
      </c>
      <c r="BH556" s="9" t="str">
        <f t="shared" si="228"/>
        <v/>
      </c>
      <c r="BI556" s="9" t="str">
        <f t="shared" si="228"/>
        <v/>
      </c>
      <c r="BJ556" s="9" t="str">
        <f t="shared" si="228"/>
        <v/>
      </c>
      <c r="BK556" s="9" t="str">
        <f t="shared" si="228"/>
        <v/>
      </c>
      <c r="BL556" s="9" t="str">
        <f t="shared" si="228"/>
        <v/>
      </c>
      <c r="BM556" s="9" t="str">
        <f t="shared" si="228"/>
        <v/>
      </c>
      <c r="BN556" s="9" t="str">
        <f t="shared" si="228"/>
        <v/>
      </c>
      <c r="BO556" s="9" t="str">
        <f t="shared" si="229"/>
        <v/>
      </c>
      <c r="BP556" s="9" t="str">
        <f t="shared" si="229"/>
        <v/>
      </c>
      <c r="BQ556" s="9" t="str">
        <f t="shared" si="229"/>
        <v/>
      </c>
      <c r="BR556" s="9" t="str">
        <f t="shared" si="229"/>
        <v/>
      </c>
      <c r="BS556" s="9" t="str">
        <f t="shared" si="229"/>
        <v/>
      </c>
      <c r="BT556" s="9" t="str">
        <f t="shared" si="229"/>
        <v/>
      </c>
      <c r="BU556" s="9" t="str">
        <f t="shared" si="229"/>
        <v/>
      </c>
      <c r="BV556" s="9" t="str">
        <f t="shared" si="229"/>
        <v/>
      </c>
      <c r="BW556" s="9" t="str">
        <f t="shared" si="229"/>
        <v/>
      </c>
      <c r="BX556" s="9" t="str">
        <f t="shared" si="229"/>
        <v/>
      </c>
      <c r="BY556" s="9" t="str">
        <f t="shared" si="229"/>
        <v/>
      </c>
      <c r="BZ556" s="9" t="str">
        <f t="shared" si="229"/>
        <v/>
      </c>
    </row>
    <row r="557" spans="1:78" x14ac:dyDescent="0.25">
      <c r="A557" s="6">
        <v>858</v>
      </c>
      <c r="B557" s="3"/>
      <c r="C557" s="3"/>
      <c r="D557" s="3"/>
      <c r="E557" s="3"/>
      <c r="F557" s="3">
        <v>1</v>
      </c>
      <c r="G557" s="3"/>
      <c r="H557" s="3"/>
      <c r="I557" s="3">
        <v>1</v>
      </c>
      <c r="J557" s="3"/>
      <c r="K557" s="3"/>
      <c r="L557" s="3"/>
      <c r="M557" s="3"/>
      <c r="N557" s="3">
        <v>1</v>
      </c>
      <c r="O557" s="3"/>
      <c r="P557" s="3"/>
      <c r="Q557" s="3">
        <v>1</v>
      </c>
      <c r="R557" s="3"/>
      <c r="S557" s="3"/>
      <c r="T557" s="3"/>
      <c r="U557" s="3"/>
      <c r="V557" s="3"/>
      <c r="W557" s="3"/>
      <c r="X557" s="3"/>
      <c r="Y557" s="3"/>
      <c r="Z557" s="3"/>
      <c r="AA557" s="3"/>
      <c r="AB557" s="3"/>
      <c r="AC557" s="3"/>
      <c r="AD557" s="3"/>
      <c r="AE557" s="3"/>
      <c r="AF557" s="3">
        <v>4</v>
      </c>
      <c r="AH557" s="7">
        <f>SUMPRODUCT(MAX((Table1[post_position])*(Table1[topic_id]=$A557)))</f>
        <v>16</v>
      </c>
      <c r="AI557" s="7" t="str">
        <f>"http://chandoo.org/forums/topic/"&amp;VLOOKUP(A557,'All Topics Data'!$A$2:$C$1243,3,FALSE)</f>
        <v>http://chandoo.org/forums/topic/call-a-macro-sub-from-a-web-browser-link</v>
      </c>
      <c r="AJ557" s="7" t="str">
        <f>LEFT(VLOOKUP(A557,'All Topics Data'!$A$2:$C$1243,2,FALSE),40)&amp;REPT("…",LEN(VLOOKUP(A557,'All Topics Data'!$A$2:$C$1243,2,FALSE))&gt;40)</f>
        <v>Call a macro sub from a web browser link</v>
      </c>
      <c r="AK557" s="9">
        <f t="shared" si="226"/>
        <v>0</v>
      </c>
      <c r="AL557" s="9">
        <f t="shared" si="230"/>
        <v>0</v>
      </c>
      <c r="AM557" s="9">
        <f t="shared" si="230"/>
        <v>0</v>
      </c>
      <c r="AN557" s="9">
        <f t="shared" si="230"/>
        <v>0</v>
      </c>
      <c r="AO557" s="9">
        <f t="shared" si="230"/>
        <v>1</v>
      </c>
      <c r="AP557" s="9">
        <f t="shared" si="230"/>
        <v>0</v>
      </c>
      <c r="AQ557" s="9">
        <f t="shared" si="230"/>
        <v>0</v>
      </c>
      <c r="AR557" s="9">
        <f t="shared" si="230"/>
        <v>1</v>
      </c>
      <c r="AS557" s="9">
        <f t="shared" si="230"/>
        <v>0</v>
      </c>
      <c r="AT557" s="9">
        <f t="shared" si="230"/>
        <v>0</v>
      </c>
      <c r="AU557" s="9">
        <f t="shared" si="227"/>
        <v>0</v>
      </c>
      <c r="AV557" s="9">
        <f t="shared" si="227"/>
        <v>0</v>
      </c>
      <c r="AW557" s="9">
        <f t="shared" si="227"/>
        <v>1</v>
      </c>
      <c r="AX557" s="9">
        <f t="shared" si="227"/>
        <v>0</v>
      </c>
      <c r="AY557" s="9">
        <f t="shared" si="227"/>
        <v>0</v>
      </c>
      <c r="AZ557" s="9">
        <f t="shared" si="227"/>
        <v>1</v>
      </c>
      <c r="BA557" s="9" t="str">
        <f t="shared" si="227"/>
        <v/>
      </c>
      <c r="BB557" s="9" t="str">
        <f t="shared" si="227"/>
        <v/>
      </c>
      <c r="BC557" s="9" t="str">
        <f t="shared" si="227"/>
        <v/>
      </c>
      <c r="BD557" s="9" t="str">
        <f t="shared" si="227"/>
        <v/>
      </c>
      <c r="BE557" s="9" t="str">
        <f t="shared" si="228"/>
        <v/>
      </c>
      <c r="BF557" s="9" t="str">
        <f t="shared" si="228"/>
        <v/>
      </c>
      <c r="BG557" s="9" t="str">
        <f t="shared" si="228"/>
        <v/>
      </c>
      <c r="BH557" s="9" t="str">
        <f t="shared" si="228"/>
        <v/>
      </c>
      <c r="BI557" s="9" t="str">
        <f t="shared" si="228"/>
        <v/>
      </c>
      <c r="BJ557" s="9" t="str">
        <f t="shared" si="228"/>
        <v/>
      </c>
      <c r="BK557" s="9" t="str">
        <f t="shared" si="228"/>
        <v/>
      </c>
      <c r="BL557" s="9" t="str">
        <f t="shared" si="228"/>
        <v/>
      </c>
      <c r="BM557" s="9" t="str">
        <f t="shared" si="228"/>
        <v/>
      </c>
      <c r="BN557" s="9" t="str">
        <f t="shared" si="228"/>
        <v/>
      </c>
      <c r="BO557" s="9" t="str">
        <f t="shared" si="229"/>
        <v/>
      </c>
      <c r="BP557" s="9" t="str">
        <f t="shared" si="229"/>
        <v/>
      </c>
      <c r="BQ557" s="9" t="str">
        <f t="shared" si="229"/>
        <v/>
      </c>
      <c r="BR557" s="9" t="str">
        <f t="shared" si="229"/>
        <v/>
      </c>
      <c r="BS557" s="9" t="str">
        <f t="shared" si="229"/>
        <v/>
      </c>
      <c r="BT557" s="9" t="str">
        <f t="shared" si="229"/>
        <v/>
      </c>
      <c r="BU557" s="9" t="str">
        <f t="shared" si="229"/>
        <v/>
      </c>
      <c r="BV557" s="9" t="str">
        <f t="shared" si="229"/>
        <v/>
      </c>
      <c r="BW557" s="9" t="str">
        <f t="shared" si="229"/>
        <v/>
      </c>
      <c r="BX557" s="9" t="str">
        <f t="shared" si="229"/>
        <v/>
      </c>
      <c r="BY557" s="9" t="str">
        <f t="shared" si="229"/>
        <v/>
      </c>
      <c r="BZ557" s="9" t="str">
        <f t="shared" si="229"/>
        <v/>
      </c>
    </row>
    <row r="558" spans="1:78" x14ac:dyDescent="0.25">
      <c r="A558" s="6">
        <v>859</v>
      </c>
      <c r="B558" s="3"/>
      <c r="C558" s="3">
        <v>1</v>
      </c>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v>1</v>
      </c>
      <c r="AH558" s="7">
        <f>SUMPRODUCT(MAX((Table1[post_position])*(Table1[topic_id]=$A558)))</f>
        <v>4</v>
      </c>
      <c r="AI558" s="7" t="str">
        <f>"http://chandoo.org/forums/topic/"&amp;VLOOKUP(A558,'All Topics Data'!$A$2:$C$1243,3,FALSE)</f>
        <v>http://chandoo.org/forums/topic/inserting-the-letter-c-at-the-end-of-5-characters-in-a-cell</v>
      </c>
      <c r="AJ558" s="7" t="str">
        <f>LEFT(VLOOKUP(A558,'All Topics Data'!$A$2:$C$1243,2,FALSE),40)&amp;REPT("…",LEN(VLOOKUP(A558,'All Topics Data'!$A$2:$C$1243,2,FALSE))&gt;40)</f>
        <v>Inserting the letter &amp;quot;c&amp;quot; at th…</v>
      </c>
      <c r="AK558" s="9">
        <f t="shared" si="226"/>
        <v>0</v>
      </c>
      <c r="AL558" s="9">
        <f t="shared" si="230"/>
        <v>1</v>
      </c>
      <c r="AM558" s="9">
        <f t="shared" si="230"/>
        <v>0</v>
      </c>
      <c r="AN558" s="9">
        <f t="shared" si="230"/>
        <v>0</v>
      </c>
      <c r="AO558" s="9" t="str">
        <f t="shared" si="230"/>
        <v/>
      </c>
      <c r="AP558" s="9" t="str">
        <f t="shared" si="230"/>
        <v/>
      </c>
      <c r="AQ558" s="9" t="str">
        <f t="shared" si="230"/>
        <v/>
      </c>
      <c r="AR558" s="9" t="str">
        <f t="shared" si="230"/>
        <v/>
      </c>
      <c r="AS558" s="9" t="str">
        <f t="shared" si="230"/>
        <v/>
      </c>
      <c r="AT558" s="9" t="str">
        <f t="shared" si="230"/>
        <v/>
      </c>
      <c r="AU558" s="9" t="str">
        <f t="shared" si="227"/>
        <v/>
      </c>
      <c r="AV558" s="9" t="str">
        <f t="shared" si="227"/>
        <v/>
      </c>
      <c r="AW558" s="9" t="str">
        <f t="shared" si="227"/>
        <v/>
      </c>
      <c r="AX558" s="9" t="str">
        <f t="shared" si="227"/>
        <v/>
      </c>
      <c r="AY558" s="9" t="str">
        <f t="shared" si="227"/>
        <v/>
      </c>
      <c r="AZ558" s="9" t="str">
        <f t="shared" si="227"/>
        <v/>
      </c>
      <c r="BA558" s="9" t="str">
        <f t="shared" si="227"/>
        <v/>
      </c>
      <c r="BB558" s="9" t="str">
        <f t="shared" si="227"/>
        <v/>
      </c>
      <c r="BC558" s="9" t="str">
        <f t="shared" si="227"/>
        <v/>
      </c>
      <c r="BD558" s="9" t="str">
        <f t="shared" si="227"/>
        <v/>
      </c>
      <c r="BE558" s="9" t="str">
        <f t="shared" si="228"/>
        <v/>
      </c>
      <c r="BF558" s="9" t="str">
        <f t="shared" si="228"/>
        <v/>
      </c>
      <c r="BG558" s="9" t="str">
        <f t="shared" si="228"/>
        <v/>
      </c>
      <c r="BH558" s="9" t="str">
        <f t="shared" si="228"/>
        <v/>
      </c>
      <c r="BI558" s="9" t="str">
        <f t="shared" si="228"/>
        <v/>
      </c>
      <c r="BJ558" s="9" t="str">
        <f t="shared" si="228"/>
        <v/>
      </c>
      <c r="BK558" s="9" t="str">
        <f t="shared" si="228"/>
        <v/>
      </c>
      <c r="BL558" s="9" t="str">
        <f t="shared" si="228"/>
        <v/>
      </c>
      <c r="BM558" s="9" t="str">
        <f t="shared" si="228"/>
        <v/>
      </c>
      <c r="BN558" s="9" t="str">
        <f t="shared" si="228"/>
        <v/>
      </c>
      <c r="BO558" s="9" t="str">
        <f t="shared" si="229"/>
        <v/>
      </c>
      <c r="BP558" s="9" t="str">
        <f t="shared" si="229"/>
        <v/>
      </c>
      <c r="BQ558" s="9" t="str">
        <f t="shared" si="229"/>
        <v/>
      </c>
      <c r="BR558" s="9" t="str">
        <f t="shared" si="229"/>
        <v/>
      </c>
      <c r="BS558" s="9" t="str">
        <f t="shared" si="229"/>
        <v/>
      </c>
      <c r="BT558" s="9" t="str">
        <f t="shared" si="229"/>
        <v/>
      </c>
      <c r="BU558" s="9" t="str">
        <f t="shared" si="229"/>
        <v/>
      </c>
      <c r="BV558" s="9" t="str">
        <f t="shared" si="229"/>
        <v/>
      </c>
      <c r="BW558" s="9" t="str">
        <f t="shared" si="229"/>
        <v/>
      </c>
      <c r="BX558" s="9" t="str">
        <f t="shared" si="229"/>
        <v/>
      </c>
      <c r="BY558" s="9" t="str">
        <f t="shared" si="229"/>
        <v/>
      </c>
      <c r="BZ558" s="9" t="str">
        <f t="shared" si="229"/>
        <v/>
      </c>
    </row>
    <row r="559" spans="1:78" x14ac:dyDescent="0.25">
      <c r="A559" s="6">
        <v>860</v>
      </c>
      <c r="B559" s="3"/>
      <c r="C559" s="3"/>
      <c r="D559" s="3"/>
      <c r="E559" s="3"/>
      <c r="F559" s="3">
        <v>1</v>
      </c>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v>1</v>
      </c>
      <c r="AH559" s="7">
        <f>SUMPRODUCT(MAX((Table1[post_position])*(Table1[topic_id]=$A559)))</f>
        <v>6</v>
      </c>
      <c r="AI559" s="7" t="str">
        <f>"http://chandoo.org/forums/topic/"&amp;VLOOKUP(A559,'All Topics Data'!$A$2:$C$1243,3,FALSE)</f>
        <v>http://chandoo.org/forums/topic/very-basic-formula-question</v>
      </c>
      <c r="AJ559" s="7" t="str">
        <f>LEFT(VLOOKUP(A559,'All Topics Data'!$A$2:$C$1243,2,FALSE),40)&amp;REPT("…",LEN(VLOOKUP(A559,'All Topics Data'!$A$2:$C$1243,2,FALSE))&gt;40)</f>
        <v>Very basic formula question</v>
      </c>
      <c r="AK559" s="9">
        <f t="shared" si="226"/>
        <v>0</v>
      </c>
      <c r="AL559" s="9">
        <f t="shared" si="230"/>
        <v>0</v>
      </c>
      <c r="AM559" s="9">
        <f t="shared" si="230"/>
        <v>0</v>
      </c>
      <c r="AN559" s="9">
        <f t="shared" si="230"/>
        <v>0</v>
      </c>
      <c r="AO559" s="9">
        <f t="shared" si="230"/>
        <v>1</v>
      </c>
      <c r="AP559" s="9">
        <f t="shared" si="230"/>
        <v>0</v>
      </c>
      <c r="AQ559" s="9" t="str">
        <f t="shared" si="230"/>
        <v/>
      </c>
      <c r="AR559" s="9" t="str">
        <f t="shared" si="230"/>
        <v/>
      </c>
      <c r="AS559" s="9" t="str">
        <f t="shared" si="230"/>
        <v/>
      </c>
      <c r="AT559" s="9" t="str">
        <f t="shared" si="230"/>
        <v/>
      </c>
      <c r="AU559" s="9" t="str">
        <f t="shared" si="227"/>
        <v/>
      </c>
      <c r="AV559" s="9" t="str">
        <f t="shared" si="227"/>
        <v/>
      </c>
      <c r="AW559" s="9" t="str">
        <f t="shared" si="227"/>
        <v/>
      </c>
      <c r="AX559" s="9" t="str">
        <f t="shared" si="227"/>
        <v/>
      </c>
      <c r="AY559" s="9" t="str">
        <f t="shared" si="227"/>
        <v/>
      </c>
      <c r="AZ559" s="9" t="str">
        <f t="shared" si="227"/>
        <v/>
      </c>
      <c r="BA559" s="9" t="str">
        <f t="shared" si="227"/>
        <v/>
      </c>
      <c r="BB559" s="9" t="str">
        <f t="shared" si="227"/>
        <v/>
      </c>
      <c r="BC559" s="9" t="str">
        <f t="shared" si="227"/>
        <v/>
      </c>
      <c r="BD559" s="9" t="str">
        <f t="shared" si="227"/>
        <v/>
      </c>
      <c r="BE559" s="9" t="str">
        <f t="shared" si="228"/>
        <v/>
      </c>
      <c r="BF559" s="9" t="str">
        <f t="shared" si="228"/>
        <v/>
      </c>
      <c r="BG559" s="9" t="str">
        <f t="shared" si="228"/>
        <v/>
      </c>
      <c r="BH559" s="9" t="str">
        <f t="shared" si="228"/>
        <v/>
      </c>
      <c r="BI559" s="9" t="str">
        <f t="shared" si="228"/>
        <v/>
      </c>
      <c r="BJ559" s="9" t="str">
        <f t="shared" si="228"/>
        <v/>
      </c>
      <c r="BK559" s="9" t="str">
        <f t="shared" si="228"/>
        <v/>
      </c>
      <c r="BL559" s="9" t="str">
        <f t="shared" si="228"/>
        <v/>
      </c>
      <c r="BM559" s="9" t="str">
        <f t="shared" si="228"/>
        <v/>
      </c>
      <c r="BN559" s="9" t="str">
        <f t="shared" si="228"/>
        <v/>
      </c>
      <c r="BO559" s="9" t="str">
        <f t="shared" si="229"/>
        <v/>
      </c>
      <c r="BP559" s="9" t="str">
        <f t="shared" si="229"/>
        <v/>
      </c>
      <c r="BQ559" s="9" t="str">
        <f t="shared" si="229"/>
        <v/>
      </c>
      <c r="BR559" s="9" t="str">
        <f t="shared" si="229"/>
        <v/>
      </c>
      <c r="BS559" s="9" t="str">
        <f t="shared" si="229"/>
        <v/>
      </c>
      <c r="BT559" s="9" t="str">
        <f t="shared" si="229"/>
        <v/>
      </c>
      <c r="BU559" s="9" t="str">
        <f t="shared" si="229"/>
        <v/>
      </c>
      <c r="BV559" s="9" t="str">
        <f t="shared" si="229"/>
        <v/>
      </c>
      <c r="BW559" s="9" t="str">
        <f t="shared" si="229"/>
        <v/>
      </c>
      <c r="BX559" s="9" t="str">
        <f t="shared" si="229"/>
        <v/>
      </c>
      <c r="BY559" s="9" t="str">
        <f t="shared" si="229"/>
        <v/>
      </c>
      <c r="BZ559" s="9" t="str">
        <f t="shared" si="229"/>
        <v/>
      </c>
    </row>
    <row r="560" spans="1:78" x14ac:dyDescent="0.25">
      <c r="A560" s="6">
        <v>861</v>
      </c>
      <c r="B560" s="3"/>
      <c r="C560" s="3">
        <v>1</v>
      </c>
      <c r="D560" s="3"/>
      <c r="E560" s="3"/>
      <c r="F560" s="3">
        <v>1</v>
      </c>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v>2</v>
      </c>
      <c r="AH560" s="7">
        <f>SUMPRODUCT(MAX((Table1[post_position])*(Table1[topic_id]=$A560)))</f>
        <v>5</v>
      </c>
      <c r="AI560" s="7" t="str">
        <f>"http://chandoo.org/forums/topic/"&amp;VLOOKUP(A560,'All Topics Data'!$A$2:$C$1243,3,FALSE)</f>
        <v>http://chandoo.org/forums/topic/rounding-latitudelongitude-precision</v>
      </c>
      <c r="AJ560" s="7" t="str">
        <f>LEFT(VLOOKUP(A560,'All Topics Data'!$A$2:$C$1243,2,FALSE),40)&amp;REPT("…",LEN(VLOOKUP(A560,'All Topics Data'!$A$2:$C$1243,2,FALSE))&gt;40)</f>
        <v>Rounding latitude/longitude precision</v>
      </c>
      <c r="AK560" s="9">
        <f t="shared" si="226"/>
        <v>0</v>
      </c>
      <c r="AL560" s="9">
        <f t="shared" si="230"/>
        <v>1</v>
      </c>
      <c r="AM560" s="9">
        <f t="shared" si="230"/>
        <v>0</v>
      </c>
      <c r="AN560" s="9">
        <f t="shared" si="230"/>
        <v>0</v>
      </c>
      <c r="AO560" s="9">
        <f t="shared" si="230"/>
        <v>1</v>
      </c>
      <c r="AP560" s="9" t="str">
        <f t="shared" si="230"/>
        <v/>
      </c>
      <c r="AQ560" s="9" t="str">
        <f t="shared" si="230"/>
        <v/>
      </c>
      <c r="AR560" s="9" t="str">
        <f t="shared" si="230"/>
        <v/>
      </c>
      <c r="AS560" s="9" t="str">
        <f t="shared" si="230"/>
        <v/>
      </c>
      <c r="AT560" s="9" t="str">
        <f t="shared" si="230"/>
        <v/>
      </c>
      <c r="AU560" s="9" t="str">
        <f t="shared" si="227"/>
        <v/>
      </c>
      <c r="AV560" s="9" t="str">
        <f t="shared" si="227"/>
        <v/>
      </c>
      <c r="AW560" s="9" t="str">
        <f t="shared" si="227"/>
        <v/>
      </c>
      <c r="AX560" s="9" t="str">
        <f t="shared" si="227"/>
        <v/>
      </c>
      <c r="AY560" s="9" t="str">
        <f t="shared" si="227"/>
        <v/>
      </c>
      <c r="AZ560" s="9" t="str">
        <f t="shared" si="227"/>
        <v/>
      </c>
      <c r="BA560" s="9" t="str">
        <f t="shared" si="227"/>
        <v/>
      </c>
      <c r="BB560" s="9" t="str">
        <f t="shared" si="227"/>
        <v/>
      </c>
      <c r="BC560" s="9" t="str">
        <f t="shared" si="227"/>
        <v/>
      </c>
      <c r="BD560" s="9" t="str">
        <f t="shared" si="227"/>
        <v/>
      </c>
      <c r="BE560" s="9" t="str">
        <f t="shared" si="228"/>
        <v/>
      </c>
      <c r="BF560" s="9" t="str">
        <f t="shared" si="228"/>
        <v/>
      </c>
      <c r="BG560" s="9" t="str">
        <f t="shared" si="228"/>
        <v/>
      </c>
      <c r="BH560" s="9" t="str">
        <f t="shared" si="228"/>
        <v/>
      </c>
      <c r="BI560" s="9" t="str">
        <f t="shared" si="228"/>
        <v/>
      </c>
      <c r="BJ560" s="9" t="str">
        <f t="shared" si="228"/>
        <v/>
      </c>
      <c r="BK560" s="9" t="str">
        <f t="shared" si="228"/>
        <v/>
      </c>
      <c r="BL560" s="9" t="str">
        <f t="shared" si="228"/>
        <v/>
      </c>
      <c r="BM560" s="9" t="str">
        <f t="shared" si="228"/>
        <v/>
      </c>
      <c r="BN560" s="9" t="str">
        <f t="shared" si="228"/>
        <v/>
      </c>
      <c r="BO560" s="9" t="str">
        <f t="shared" si="229"/>
        <v/>
      </c>
      <c r="BP560" s="9" t="str">
        <f t="shared" si="229"/>
        <v/>
      </c>
      <c r="BQ560" s="9" t="str">
        <f t="shared" si="229"/>
        <v/>
      </c>
      <c r="BR560" s="9" t="str">
        <f t="shared" si="229"/>
        <v/>
      </c>
      <c r="BS560" s="9" t="str">
        <f t="shared" si="229"/>
        <v/>
      </c>
      <c r="BT560" s="9" t="str">
        <f t="shared" si="229"/>
        <v/>
      </c>
      <c r="BU560" s="9" t="str">
        <f t="shared" si="229"/>
        <v/>
      </c>
      <c r="BV560" s="9" t="str">
        <f t="shared" si="229"/>
        <v/>
      </c>
      <c r="BW560" s="9" t="str">
        <f t="shared" si="229"/>
        <v/>
      </c>
      <c r="BX560" s="9" t="str">
        <f t="shared" si="229"/>
        <v/>
      </c>
      <c r="BY560" s="9" t="str">
        <f t="shared" si="229"/>
        <v/>
      </c>
      <c r="BZ560" s="9" t="str">
        <f t="shared" si="229"/>
        <v/>
      </c>
    </row>
    <row r="561" spans="1:78" x14ac:dyDescent="0.25">
      <c r="A561" s="6">
        <v>866</v>
      </c>
      <c r="B561" s="3"/>
      <c r="C561" s="3">
        <v>1</v>
      </c>
      <c r="D561" s="3"/>
      <c r="E561" s="3">
        <v>1</v>
      </c>
      <c r="F561" s="3"/>
      <c r="G561" s="3">
        <v>1</v>
      </c>
      <c r="H561" s="3"/>
      <c r="I561" s="3">
        <v>1</v>
      </c>
      <c r="J561" s="3"/>
      <c r="K561" s="3">
        <v>1</v>
      </c>
      <c r="L561" s="3"/>
      <c r="M561" s="3">
        <v>1</v>
      </c>
      <c r="N561" s="3"/>
      <c r="O561" s="3">
        <v>1</v>
      </c>
      <c r="P561" s="3"/>
      <c r="Q561" s="3">
        <v>1</v>
      </c>
      <c r="R561" s="3"/>
      <c r="S561" s="3"/>
      <c r="T561" s="3"/>
      <c r="U561" s="3"/>
      <c r="V561" s="3"/>
      <c r="W561" s="3"/>
      <c r="X561" s="3"/>
      <c r="Y561" s="3"/>
      <c r="Z561" s="3"/>
      <c r="AA561" s="3"/>
      <c r="AB561" s="3"/>
      <c r="AC561" s="3"/>
      <c r="AD561" s="3"/>
      <c r="AE561" s="3"/>
      <c r="AF561" s="3">
        <v>8</v>
      </c>
      <c r="AH561" s="7">
        <f>SUMPRODUCT(MAX((Table1[post_position])*(Table1[topic_id]=$A561)))</f>
        <v>17</v>
      </c>
      <c r="AI561" s="7" t="str">
        <f>"http://chandoo.org/forums/topic/"&amp;VLOOKUP(A561,'All Topics Data'!$A$2:$C$1243,3,FALSE)</f>
        <v>http://chandoo.org/forums/topic/count-if-g10g1000-equals-today-or-the-past-and-u10u1000-equals-an-empty-cell</v>
      </c>
      <c r="AJ561" s="7" t="str">
        <f>LEFT(VLOOKUP(A561,'All Topics Data'!$A$2:$C$1243,2,FALSE),40)&amp;REPT("…",LEN(VLOOKUP(A561,'All Topics Data'!$A$2:$C$1243,2,FALSE))&gt;40)</f>
        <v>COUNT IF G10:G1000 equals today or the p…</v>
      </c>
      <c r="AK561" s="9">
        <f t="shared" si="226"/>
        <v>0</v>
      </c>
      <c r="AL561" s="9">
        <f t="shared" si="230"/>
        <v>1</v>
      </c>
      <c r="AM561" s="9">
        <f t="shared" si="230"/>
        <v>0</v>
      </c>
      <c r="AN561" s="9">
        <f t="shared" si="230"/>
        <v>1</v>
      </c>
      <c r="AO561" s="9">
        <f t="shared" si="230"/>
        <v>0</v>
      </c>
      <c r="AP561" s="9">
        <f t="shared" si="230"/>
        <v>1</v>
      </c>
      <c r="AQ561" s="9">
        <f t="shared" si="230"/>
        <v>0</v>
      </c>
      <c r="AR561" s="9">
        <f t="shared" si="230"/>
        <v>1</v>
      </c>
      <c r="AS561" s="9">
        <f t="shared" si="230"/>
        <v>0</v>
      </c>
      <c r="AT561" s="9">
        <f t="shared" si="230"/>
        <v>1</v>
      </c>
      <c r="AU561" s="9">
        <f t="shared" si="227"/>
        <v>0</v>
      </c>
      <c r="AV561" s="9">
        <f t="shared" si="227"/>
        <v>1</v>
      </c>
      <c r="AW561" s="9">
        <f t="shared" si="227"/>
        <v>0</v>
      </c>
      <c r="AX561" s="9">
        <f t="shared" si="227"/>
        <v>1</v>
      </c>
      <c r="AY561" s="9">
        <f t="shared" si="227"/>
        <v>0</v>
      </c>
      <c r="AZ561" s="9">
        <f t="shared" si="227"/>
        <v>1</v>
      </c>
      <c r="BA561" s="9">
        <f t="shared" si="227"/>
        <v>0</v>
      </c>
      <c r="BB561" s="9" t="str">
        <f t="shared" si="227"/>
        <v/>
      </c>
      <c r="BC561" s="9" t="str">
        <f t="shared" si="227"/>
        <v/>
      </c>
      <c r="BD561" s="9" t="str">
        <f t="shared" si="227"/>
        <v/>
      </c>
      <c r="BE561" s="9" t="str">
        <f t="shared" si="228"/>
        <v/>
      </c>
      <c r="BF561" s="9" t="str">
        <f t="shared" si="228"/>
        <v/>
      </c>
      <c r="BG561" s="9" t="str">
        <f t="shared" si="228"/>
        <v/>
      </c>
      <c r="BH561" s="9" t="str">
        <f t="shared" si="228"/>
        <v/>
      </c>
      <c r="BI561" s="9" t="str">
        <f t="shared" si="228"/>
        <v/>
      </c>
      <c r="BJ561" s="9" t="str">
        <f t="shared" si="228"/>
        <v/>
      </c>
      <c r="BK561" s="9" t="str">
        <f t="shared" si="228"/>
        <v/>
      </c>
      <c r="BL561" s="9" t="str">
        <f t="shared" si="228"/>
        <v/>
      </c>
      <c r="BM561" s="9" t="str">
        <f t="shared" si="228"/>
        <v/>
      </c>
      <c r="BN561" s="9" t="str">
        <f t="shared" si="228"/>
        <v/>
      </c>
      <c r="BO561" s="9" t="str">
        <f t="shared" si="229"/>
        <v/>
      </c>
      <c r="BP561" s="9" t="str">
        <f t="shared" si="229"/>
        <v/>
      </c>
      <c r="BQ561" s="9" t="str">
        <f t="shared" si="229"/>
        <v/>
      </c>
      <c r="BR561" s="9" t="str">
        <f t="shared" si="229"/>
        <v/>
      </c>
      <c r="BS561" s="9" t="str">
        <f t="shared" si="229"/>
        <v/>
      </c>
      <c r="BT561" s="9" t="str">
        <f t="shared" si="229"/>
        <v/>
      </c>
      <c r="BU561" s="9" t="str">
        <f t="shared" si="229"/>
        <v/>
      </c>
      <c r="BV561" s="9" t="str">
        <f t="shared" si="229"/>
        <v/>
      </c>
      <c r="BW561" s="9" t="str">
        <f t="shared" si="229"/>
        <v/>
      </c>
      <c r="BX561" s="9" t="str">
        <f t="shared" si="229"/>
        <v/>
      </c>
      <c r="BY561" s="9" t="str">
        <f t="shared" si="229"/>
        <v/>
      </c>
      <c r="BZ561" s="9" t="str">
        <f t="shared" si="229"/>
        <v/>
      </c>
    </row>
    <row r="562" spans="1:78" x14ac:dyDescent="0.25">
      <c r="A562" s="6">
        <v>867</v>
      </c>
      <c r="B562" s="3"/>
      <c r="C562" s="3"/>
      <c r="D562" s="3">
        <v>1</v>
      </c>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v>1</v>
      </c>
      <c r="AH562" s="7">
        <f>SUMPRODUCT(MAX((Table1[post_position])*(Table1[topic_id]=$A562)))</f>
        <v>3</v>
      </c>
      <c r="AI562" s="7" t="str">
        <f>"http://chandoo.org/forums/topic/"&amp;VLOOKUP(A562,'All Topics Data'!$A$2:$C$1243,3,FALSE)</f>
        <v>http://chandoo.org/forums/topic/calculating-the-project-manday-details</v>
      </c>
      <c r="AJ562" s="7" t="str">
        <f>LEFT(VLOOKUP(A562,'All Topics Data'!$A$2:$C$1243,2,FALSE),40)&amp;REPT("…",LEN(VLOOKUP(A562,'All Topics Data'!$A$2:$C$1243,2,FALSE))&gt;40)</f>
        <v>Calculating the project manday details</v>
      </c>
      <c r="AK562" s="9">
        <f t="shared" si="226"/>
        <v>0</v>
      </c>
      <c r="AL562" s="9">
        <f t="shared" si="230"/>
        <v>0</v>
      </c>
      <c r="AM562" s="9">
        <f t="shared" si="230"/>
        <v>1</v>
      </c>
      <c r="AN562" s="9" t="str">
        <f t="shared" si="230"/>
        <v/>
      </c>
      <c r="AO562" s="9" t="str">
        <f t="shared" si="230"/>
        <v/>
      </c>
      <c r="AP562" s="9" t="str">
        <f t="shared" si="230"/>
        <v/>
      </c>
      <c r="AQ562" s="9" t="str">
        <f t="shared" si="230"/>
        <v/>
      </c>
      <c r="AR562" s="9" t="str">
        <f t="shared" si="230"/>
        <v/>
      </c>
      <c r="AS562" s="9" t="str">
        <f t="shared" si="230"/>
        <v/>
      </c>
      <c r="AT562" s="9" t="str">
        <f t="shared" si="230"/>
        <v/>
      </c>
      <c r="AU562" s="9" t="str">
        <f t="shared" ref="AU562:BD571" si="231">IF(AU$4&lt;=$AH562,IFERROR(GETPIVOTDATA("Hui Reply?",$A$4,"topic_id",$A562,"post_position",AU$4),0),"")</f>
        <v/>
      </c>
      <c r="AV562" s="9" t="str">
        <f t="shared" si="231"/>
        <v/>
      </c>
      <c r="AW562" s="9" t="str">
        <f t="shared" si="231"/>
        <v/>
      </c>
      <c r="AX562" s="9" t="str">
        <f t="shared" si="231"/>
        <v/>
      </c>
      <c r="AY562" s="9" t="str">
        <f t="shared" si="231"/>
        <v/>
      </c>
      <c r="AZ562" s="9" t="str">
        <f t="shared" si="231"/>
        <v/>
      </c>
      <c r="BA562" s="9" t="str">
        <f t="shared" si="231"/>
        <v/>
      </c>
      <c r="BB562" s="9" t="str">
        <f t="shared" si="231"/>
        <v/>
      </c>
      <c r="BC562" s="9" t="str">
        <f t="shared" si="231"/>
        <v/>
      </c>
      <c r="BD562" s="9" t="str">
        <f t="shared" si="231"/>
        <v/>
      </c>
      <c r="BE562" s="9" t="str">
        <f t="shared" ref="BE562:BN571" si="232">IF(BE$4&lt;=$AH562,IFERROR(GETPIVOTDATA("Hui Reply?",$A$4,"topic_id",$A562,"post_position",BE$4),0),"")</f>
        <v/>
      </c>
      <c r="BF562" s="9" t="str">
        <f t="shared" si="232"/>
        <v/>
      </c>
      <c r="BG562" s="9" t="str">
        <f t="shared" si="232"/>
        <v/>
      </c>
      <c r="BH562" s="9" t="str">
        <f t="shared" si="232"/>
        <v/>
      </c>
      <c r="BI562" s="9" t="str">
        <f t="shared" si="232"/>
        <v/>
      </c>
      <c r="BJ562" s="9" t="str">
        <f t="shared" si="232"/>
        <v/>
      </c>
      <c r="BK562" s="9" t="str">
        <f t="shared" si="232"/>
        <v/>
      </c>
      <c r="BL562" s="9" t="str">
        <f t="shared" si="232"/>
        <v/>
      </c>
      <c r="BM562" s="9" t="str">
        <f t="shared" si="232"/>
        <v/>
      </c>
      <c r="BN562" s="9" t="str">
        <f t="shared" si="232"/>
        <v/>
      </c>
      <c r="BO562" s="9" t="str">
        <f t="shared" ref="BO562:BZ571" si="233">IF(BO$4&lt;=$AH562,IFERROR(GETPIVOTDATA("Hui Reply?",$A$4,"topic_id",$A562,"post_position",BO$4),0),"")</f>
        <v/>
      </c>
      <c r="BP562" s="9" t="str">
        <f t="shared" si="233"/>
        <v/>
      </c>
      <c r="BQ562" s="9" t="str">
        <f t="shared" si="233"/>
        <v/>
      </c>
      <c r="BR562" s="9" t="str">
        <f t="shared" si="233"/>
        <v/>
      </c>
      <c r="BS562" s="9" t="str">
        <f t="shared" si="233"/>
        <v/>
      </c>
      <c r="BT562" s="9" t="str">
        <f t="shared" si="233"/>
        <v/>
      </c>
      <c r="BU562" s="9" t="str">
        <f t="shared" si="233"/>
        <v/>
      </c>
      <c r="BV562" s="9" t="str">
        <f t="shared" si="233"/>
        <v/>
      </c>
      <c r="BW562" s="9" t="str">
        <f t="shared" si="233"/>
        <v/>
      </c>
      <c r="BX562" s="9" t="str">
        <f t="shared" si="233"/>
        <v/>
      </c>
      <c r="BY562" s="9" t="str">
        <f t="shared" si="233"/>
        <v/>
      </c>
      <c r="BZ562" s="9" t="str">
        <f t="shared" si="233"/>
        <v/>
      </c>
    </row>
    <row r="563" spans="1:78" x14ac:dyDescent="0.25">
      <c r="A563" s="6">
        <v>868</v>
      </c>
      <c r="B563" s="3"/>
      <c r="C563" s="3">
        <v>1</v>
      </c>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v>1</v>
      </c>
      <c r="AH563" s="7">
        <f>SUMPRODUCT(MAX((Table1[post_position])*(Table1[topic_id]=$A563)))</f>
        <v>6</v>
      </c>
      <c r="AI563" s="7" t="str">
        <f>"http://chandoo.org/forums/topic/"&amp;VLOOKUP(A563,'All Topics Data'!$A$2:$C$1243,3,FALSE)</f>
        <v>http://chandoo.org/forums/topic/challenging-custom-format-or-conditional-format</v>
      </c>
      <c r="AJ563" s="7" t="str">
        <f>LEFT(VLOOKUP(A563,'All Topics Data'!$A$2:$C$1243,2,FALSE),40)&amp;REPT("…",LEN(VLOOKUP(A563,'All Topics Data'!$A$2:$C$1243,2,FALSE))&gt;40)</f>
        <v>Challenging Custom Format or Conditional…</v>
      </c>
      <c r="AK563" s="9">
        <f t="shared" si="226"/>
        <v>0</v>
      </c>
      <c r="AL563" s="9">
        <f t="shared" ref="AL563:AT572" si="234">IF(AL$4&lt;=$AH563,IFERROR(GETPIVOTDATA("Hui Reply?",$A$4,"topic_id",$A563,"post_position",AL$4),0),"")</f>
        <v>1</v>
      </c>
      <c r="AM563" s="9">
        <f t="shared" si="234"/>
        <v>0</v>
      </c>
      <c r="AN563" s="9">
        <f t="shared" si="234"/>
        <v>0</v>
      </c>
      <c r="AO563" s="9">
        <f t="shared" si="234"/>
        <v>0</v>
      </c>
      <c r="AP563" s="9">
        <f t="shared" si="234"/>
        <v>0</v>
      </c>
      <c r="AQ563" s="9" t="str">
        <f t="shared" si="234"/>
        <v/>
      </c>
      <c r="AR563" s="9" t="str">
        <f t="shared" si="234"/>
        <v/>
      </c>
      <c r="AS563" s="9" t="str">
        <f t="shared" si="234"/>
        <v/>
      </c>
      <c r="AT563" s="9" t="str">
        <f t="shared" si="234"/>
        <v/>
      </c>
      <c r="AU563" s="9" t="str">
        <f t="shared" si="231"/>
        <v/>
      </c>
      <c r="AV563" s="9" t="str">
        <f t="shared" si="231"/>
        <v/>
      </c>
      <c r="AW563" s="9" t="str">
        <f t="shared" si="231"/>
        <v/>
      </c>
      <c r="AX563" s="9" t="str">
        <f t="shared" si="231"/>
        <v/>
      </c>
      <c r="AY563" s="9" t="str">
        <f t="shared" si="231"/>
        <v/>
      </c>
      <c r="AZ563" s="9" t="str">
        <f t="shared" si="231"/>
        <v/>
      </c>
      <c r="BA563" s="9" t="str">
        <f t="shared" si="231"/>
        <v/>
      </c>
      <c r="BB563" s="9" t="str">
        <f t="shared" si="231"/>
        <v/>
      </c>
      <c r="BC563" s="9" t="str">
        <f t="shared" si="231"/>
        <v/>
      </c>
      <c r="BD563" s="9" t="str">
        <f t="shared" si="231"/>
        <v/>
      </c>
      <c r="BE563" s="9" t="str">
        <f t="shared" si="232"/>
        <v/>
      </c>
      <c r="BF563" s="9" t="str">
        <f t="shared" si="232"/>
        <v/>
      </c>
      <c r="BG563" s="9" t="str">
        <f t="shared" si="232"/>
        <v/>
      </c>
      <c r="BH563" s="9" t="str">
        <f t="shared" si="232"/>
        <v/>
      </c>
      <c r="BI563" s="9" t="str">
        <f t="shared" si="232"/>
        <v/>
      </c>
      <c r="BJ563" s="9" t="str">
        <f t="shared" si="232"/>
        <v/>
      </c>
      <c r="BK563" s="9" t="str">
        <f t="shared" si="232"/>
        <v/>
      </c>
      <c r="BL563" s="9" t="str">
        <f t="shared" si="232"/>
        <v/>
      </c>
      <c r="BM563" s="9" t="str">
        <f t="shared" si="232"/>
        <v/>
      </c>
      <c r="BN563" s="9" t="str">
        <f t="shared" si="232"/>
        <v/>
      </c>
      <c r="BO563" s="9" t="str">
        <f t="shared" si="233"/>
        <v/>
      </c>
      <c r="BP563" s="9" t="str">
        <f t="shared" si="233"/>
        <v/>
      </c>
      <c r="BQ563" s="9" t="str">
        <f t="shared" si="233"/>
        <v/>
      </c>
      <c r="BR563" s="9" t="str">
        <f t="shared" si="233"/>
        <v/>
      </c>
      <c r="BS563" s="9" t="str">
        <f t="shared" si="233"/>
        <v/>
      </c>
      <c r="BT563" s="9" t="str">
        <f t="shared" si="233"/>
        <v/>
      </c>
      <c r="BU563" s="9" t="str">
        <f t="shared" si="233"/>
        <v/>
      </c>
      <c r="BV563" s="9" t="str">
        <f t="shared" si="233"/>
        <v/>
      </c>
      <c r="BW563" s="9" t="str">
        <f t="shared" si="233"/>
        <v/>
      </c>
      <c r="BX563" s="9" t="str">
        <f t="shared" si="233"/>
        <v/>
      </c>
      <c r="BY563" s="9" t="str">
        <f t="shared" si="233"/>
        <v/>
      </c>
      <c r="BZ563" s="9" t="str">
        <f t="shared" si="233"/>
        <v/>
      </c>
    </row>
    <row r="564" spans="1:78" x14ac:dyDescent="0.25">
      <c r="A564" s="6">
        <v>869</v>
      </c>
      <c r="B564" s="3"/>
      <c r="C564" s="3">
        <v>1</v>
      </c>
      <c r="D564" s="3"/>
      <c r="E564" s="3">
        <v>1</v>
      </c>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v>2</v>
      </c>
      <c r="AH564" s="7">
        <f>SUMPRODUCT(MAX((Table1[post_position])*(Table1[topic_id]=$A564)))</f>
        <v>4</v>
      </c>
      <c r="AI564" s="7" t="str">
        <f>"http://chandoo.org/forums/topic/"&amp;VLOOKUP(A564,'All Topics Data'!$A$2:$C$1243,3,FALSE)</f>
        <v>http://chandoo.org/forums/topic/macro-issue</v>
      </c>
      <c r="AJ564" s="7" t="str">
        <f>LEFT(VLOOKUP(A564,'All Topics Data'!$A$2:$C$1243,2,FALSE),40)&amp;REPT("…",LEN(VLOOKUP(A564,'All Topics Data'!$A$2:$C$1243,2,FALSE))&gt;40)</f>
        <v>Macro issue</v>
      </c>
      <c r="AK564" s="9">
        <f t="shared" si="226"/>
        <v>0</v>
      </c>
      <c r="AL564" s="9">
        <f t="shared" si="234"/>
        <v>1</v>
      </c>
      <c r="AM564" s="9">
        <f t="shared" si="234"/>
        <v>0</v>
      </c>
      <c r="AN564" s="9">
        <f t="shared" si="234"/>
        <v>1</v>
      </c>
      <c r="AO564" s="9" t="str">
        <f t="shared" si="234"/>
        <v/>
      </c>
      <c r="AP564" s="9" t="str">
        <f t="shared" si="234"/>
        <v/>
      </c>
      <c r="AQ564" s="9" t="str">
        <f t="shared" si="234"/>
        <v/>
      </c>
      <c r="AR564" s="9" t="str">
        <f t="shared" si="234"/>
        <v/>
      </c>
      <c r="AS564" s="9" t="str">
        <f t="shared" si="234"/>
        <v/>
      </c>
      <c r="AT564" s="9" t="str">
        <f t="shared" si="234"/>
        <v/>
      </c>
      <c r="AU564" s="9" t="str">
        <f t="shared" si="231"/>
        <v/>
      </c>
      <c r="AV564" s="9" t="str">
        <f t="shared" si="231"/>
        <v/>
      </c>
      <c r="AW564" s="9" t="str">
        <f t="shared" si="231"/>
        <v/>
      </c>
      <c r="AX564" s="9" t="str">
        <f t="shared" si="231"/>
        <v/>
      </c>
      <c r="AY564" s="9" t="str">
        <f t="shared" si="231"/>
        <v/>
      </c>
      <c r="AZ564" s="9" t="str">
        <f t="shared" si="231"/>
        <v/>
      </c>
      <c r="BA564" s="9" t="str">
        <f t="shared" si="231"/>
        <v/>
      </c>
      <c r="BB564" s="9" t="str">
        <f t="shared" si="231"/>
        <v/>
      </c>
      <c r="BC564" s="9" t="str">
        <f t="shared" si="231"/>
        <v/>
      </c>
      <c r="BD564" s="9" t="str">
        <f t="shared" si="231"/>
        <v/>
      </c>
      <c r="BE564" s="9" t="str">
        <f t="shared" si="232"/>
        <v/>
      </c>
      <c r="BF564" s="9" t="str">
        <f t="shared" si="232"/>
        <v/>
      </c>
      <c r="BG564" s="9" t="str">
        <f t="shared" si="232"/>
        <v/>
      </c>
      <c r="BH564" s="9" t="str">
        <f t="shared" si="232"/>
        <v/>
      </c>
      <c r="BI564" s="9" t="str">
        <f t="shared" si="232"/>
        <v/>
      </c>
      <c r="BJ564" s="9" t="str">
        <f t="shared" si="232"/>
        <v/>
      </c>
      <c r="BK564" s="9" t="str">
        <f t="shared" si="232"/>
        <v/>
      </c>
      <c r="BL564" s="9" t="str">
        <f t="shared" si="232"/>
        <v/>
      </c>
      <c r="BM564" s="9" t="str">
        <f t="shared" si="232"/>
        <v/>
      </c>
      <c r="BN564" s="9" t="str">
        <f t="shared" si="232"/>
        <v/>
      </c>
      <c r="BO564" s="9" t="str">
        <f t="shared" si="233"/>
        <v/>
      </c>
      <c r="BP564" s="9" t="str">
        <f t="shared" si="233"/>
        <v/>
      </c>
      <c r="BQ564" s="9" t="str">
        <f t="shared" si="233"/>
        <v/>
      </c>
      <c r="BR564" s="9" t="str">
        <f t="shared" si="233"/>
        <v/>
      </c>
      <c r="BS564" s="9" t="str">
        <f t="shared" si="233"/>
        <v/>
      </c>
      <c r="BT564" s="9" t="str">
        <f t="shared" si="233"/>
        <v/>
      </c>
      <c r="BU564" s="9" t="str">
        <f t="shared" si="233"/>
        <v/>
      </c>
      <c r="BV564" s="9" t="str">
        <f t="shared" si="233"/>
        <v/>
      </c>
      <c r="BW564" s="9" t="str">
        <f t="shared" si="233"/>
        <v/>
      </c>
      <c r="BX564" s="9" t="str">
        <f t="shared" si="233"/>
        <v/>
      </c>
      <c r="BY564" s="9" t="str">
        <f t="shared" si="233"/>
        <v/>
      </c>
      <c r="BZ564" s="9" t="str">
        <f t="shared" si="233"/>
        <v/>
      </c>
    </row>
    <row r="565" spans="1:78" x14ac:dyDescent="0.25">
      <c r="A565" s="6">
        <v>870</v>
      </c>
      <c r="B565" s="3"/>
      <c r="C565" s="3">
        <v>1</v>
      </c>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v>1</v>
      </c>
      <c r="AH565" s="7">
        <f>SUMPRODUCT(MAX((Table1[post_position])*(Table1[topic_id]=$A565)))</f>
        <v>2</v>
      </c>
      <c r="AI565" s="7" t="str">
        <f>"http://chandoo.org/forums/topic/"&amp;VLOOKUP(A565,'All Topics Data'!$A$2:$C$1243,3,FALSE)</f>
        <v>http://chandoo.org/forums/topic/hr-dashboards-1</v>
      </c>
      <c r="AJ565" s="7" t="str">
        <f>LEFT(VLOOKUP(A565,'All Topics Data'!$A$2:$C$1243,2,FALSE),40)&amp;REPT("…",LEN(VLOOKUP(A565,'All Topics Data'!$A$2:$C$1243,2,FALSE))&gt;40)</f>
        <v>HR Dashboards</v>
      </c>
      <c r="AK565" s="9">
        <f t="shared" si="226"/>
        <v>0</v>
      </c>
      <c r="AL565" s="9">
        <f t="shared" si="234"/>
        <v>1</v>
      </c>
      <c r="AM565" s="9" t="str">
        <f t="shared" si="234"/>
        <v/>
      </c>
      <c r="AN565" s="9" t="str">
        <f t="shared" si="234"/>
        <v/>
      </c>
      <c r="AO565" s="9" t="str">
        <f t="shared" si="234"/>
        <v/>
      </c>
      <c r="AP565" s="9" t="str">
        <f t="shared" si="234"/>
        <v/>
      </c>
      <c r="AQ565" s="9" t="str">
        <f t="shared" si="234"/>
        <v/>
      </c>
      <c r="AR565" s="9" t="str">
        <f t="shared" si="234"/>
        <v/>
      </c>
      <c r="AS565" s="9" t="str">
        <f t="shared" si="234"/>
        <v/>
      </c>
      <c r="AT565" s="9" t="str">
        <f t="shared" si="234"/>
        <v/>
      </c>
      <c r="AU565" s="9" t="str">
        <f t="shared" si="231"/>
        <v/>
      </c>
      <c r="AV565" s="9" t="str">
        <f t="shared" si="231"/>
        <v/>
      </c>
      <c r="AW565" s="9" t="str">
        <f t="shared" si="231"/>
        <v/>
      </c>
      <c r="AX565" s="9" t="str">
        <f t="shared" si="231"/>
        <v/>
      </c>
      <c r="AY565" s="9" t="str">
        <f t="shared" si="231"/>
        <v/>
      </c>
      <c r="AZ565" s="9" t="str">
        <f t="shared" si="231"/>
        <v/>
      </c>
      <c r="BA565" s="9" t="str">
        <f t="shared" si="231"/>
        <v/>
      </c>
      <c r="BB565" s="9" t="str">
        <f t="shared" si="231"/>
        <v/>
      </c>
      <c r="BC565" s="9" t="str">
        <f t="shared" si="231"/>
        <v/>
      </c>
      <c r="BD565" s="9" t="str">
        <f t="shared" si="231"/>
        <v/>
      </c>
      <c r="BE565" s="9" t="str">
        <f t="shared" si="232"/>
        <v/>
      </c>
      <c r="BF565" s="9" t="str">
        <f t="shared" si="232"/>
        <v/>
      </c>
      <c r="BG565" s="9" t="str">
        <f t="shared" si="232"/>
        <v/>
      </c>
      <c r="BH565" s="9" t="str">
        <f t="shared" si="232"/>
        <v/>
      </c>
      <c r="BI565" s="9" t="str">
        <f t="shared" si="232"/>
        <v/>
      </c>
      <c r="BJ565" s="9" t="str">
        <f t="shared" si="232"/>
        <v/>
      </c>
      <c r="BK565" s="9" t="str">
        <f t="shared" si="232"/>
        <v/>
      </c>
      <c r="BL565" s="9" t="str">
        <f t="shared" si="232"/>
        <v/>
      </c>
      <c r="BM565" s="9" t="str">
        <f t="shared" si="232"/>
        <v/>
      </c>
      <c r="BN565" s="9" t="str">
        <f t="shared" si="232"/>
        <v/>
      </c>
      <c r="BO565" s="9" t="str">
        <f t="shared" si="233"/>
        <v/>
      </c>
      <c r="BP565" s="9" t="str">
        <f t="shared" si="233"/>
        <v/>
      </c>
      <c r="BQ565" s="9" t="str">
        <f t="shared" si="233"/>
        <v/>
      </c>
      <c r="BR565" s="9" t="str">
        <f t="shared" si="233"/>
        <v/>
      </c>
      <c r="BS565" s="9" t="str">
        <f t="shared" si="233"/>
        <v/>
      </c>
      <c r="BT565" s="9" t="str">
        <f t="shared" si="233"/>
        <v/>
      </c>
      <c r="BU565" s="9" t="str">
        <f t="shared" si="233"/>
        <v/>
      </c>
      <c r="BV565" s="9" t="str">
        <f t="shared" si="233"/>
        <v/>
      </c>
      <c r="BW565" s="9" t="str">
        <f t="shared" si="233"/>
        <v/>
      </c>
      <c r="BX565" s="9" t="str">
        <f t="shared" si="233"/>
        <v/>
      </c>
      <c r="BY565" s="9" t="str">
        <f t="shared" si="233"/>
        <v/>
      </c>
      <c r="BZ565" s="9" t="str">
        <f t="shared" si="233"/>
        <v/>
      </c>
    </row>
    <row r="566" spans="1:78" x14ac:dyDescent="0.25">
      <c r="A566" s="6">
        <v>871</v>
      </c>
      <c r="B566" s="3"/>
      <c r="C566" s="3">
        <v>1</v>
      </c>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v>1</v>
      </c>
      <c r="AH566" s="7">
        <f>SUMPRODUCT(MAX((Table1[post_position])*(Table1[topic_id]=$A566)))</f>
        <v>3</v>
      </c>
      <c r="AI566" s="7" t="str">
        <f>"http://chandoo.org/forums/topic/"&amp;VLOOKUP(A566,'All Topics Data'!$A$2:$C$1243,3,FALSE)</f>
        <v>http://chandoo.org/forums/topic/create-huge-search-button</v>
      </c>
      <c r="AJ566" s="7" t="str">
        <f>LEFT(VLOOKUP(A566,'All Topics Data'!$A$2:$C$1243,2,FALSE),40)&amp;REPT("…",LEN(VLOOKUP(A566,'All Topics Data'!$A$2:$C$1243,2,FALSE))&gt;40)</f>
        <v>Create Huge Search Button</v>
      </c>
      <c r="AK566" s="9">
        <f t="shared" si="226"/>
        <v>0</v>
      </c>
      <c r="AL566" s="9">
        <f t="shared" si="234"/>
        <v>1</v>
      </c>
      <c r="AM566" s="9">
        <f t="shared" si="234"/>
        <v>0</v>
      </c>
      <c r="AN566" s="9" t="str">
        <f t="shared" si="234"/>
        <v/>
      </c>
      <c r="AO566" s="9" t="str">
        <f t="shared" si="234"/>
        <v/>
      </c>
      <c r="AP566" s="9" t="str">
        <f t="shared" si="234"/>
        <v/>
      </c>
      <c r="AQ566" s="9" t="str">
        <f t="shared" si="234"/>
        <v/>
      </c>
      <c r="AR566" s="9" t="str">
        <f t="shared" si="234"/>
        <v/>
      </c>
      <c r="AS566" s="9" t="str">
        <f t="shared" si="234"/>
        <v/>
      </c>
      <c r="AT566" s="9" t="str">
        <f t="shared" si="234"/>
        <v/>
      </c>
      <c r="AU566" s="9" t="str">
        <f t="shared" si="231"/>
        <v/>
      </c>
      <c r="AV566" s="9" t="str">
        <f t="shared" si="231"/>
        <v/>
      </c>
      <c r="AW566" s="9" t="str">
        <f t="shared" si="231"/>
        <v/>
      </c>
      <c r="AX566" s="9" t="str">
        <f t="shared" si="231"/>
        <v/>
      </c>
      <c r="AY566" s="9" t="str">
        <f t="shared" si="231"/>
        <v/>
      </c>
      <c r="AZ566" s="9" t="str">
        <f t="shared" si="231"/>
        <v/>
      </c>
      <c r="BA566" s="9" t="str">
        <f t="shared" si="231"/>
        <v/>
      </c>
      <c r="BB566" s="9" t="str">
        <f t="shared" si="231"/>
        <v/>
      </c>
      <c r="BC566" s="9" t="str">
        <f t="shared" si="231"/>
        <v/>
      </c>
      <c r="BD566" s="9" t="str">
        <f t="shared" si="231"/>
        <v/>
      </c>
      <c r="BE566" s="9" t="str">
        <f t="shared" si="232"/>
        <v/>
      </c>
      <c r="BF566" s="9" t="str">
        <f t="shared" si="232"/>
        <v/>
      </c>
      <c r="BG566" s="9" t="str">
        <f t="shared" si="232"/>
        <v/>
      </c>
      <c r="BH566" s="9" t="str">
        <f t="shared" si="232"/>
        <v/>
      </c>
      <c r="BI566" s="9" t="str">
        <f t="shared" si="232"/>
        <v/>
      </c>
      <c r="BJ566" s="9" t="str">
        <f t="shared" si="232"/>
        <v/>
      </c>
      <c r="BK566" s="9" t="str">
        <f t="shared" si="232"/>
        <v/>
      </c>
      <c r="BL566" s="9" t="str">
        <f t="shared" si="232"/>
        <v/>
      </c>
      <c r="BM566" s="9" t="str">
        <f t="shared" si="232"/>
        <v/>
      </c>
      <c r="BN566" s="9" t="str">
        <f t="shared" si="232"/>
        <v/>
      </c>
      <c r="BO566" s="9" t="str">
        <f t="shared" si="233"/>
        <v/>
      </c>
      <c r="BP566" s="9" t="str">
        <f t="shared" si="233"/>
        <v/>
      </c>
      <c r="BQ566" s="9" t="str">
        <f t="shared" si="233"/>
        <v/>
      </c>
      <c r="BR566" s="9" t="str">
        <f t="shared" si="233"/>
        <v/>
      </c>
      <c r="BS566" s="9" t="str">
        <f t="shared" si="233"/>
        <v/>
      </c>
      <c r="BT566" s="9" t="str">
        <f t="shared" si="233"/>
        <v/>
      </c>
      <c r="BU566" s="9" t="str">
        <f t="shared" si="233"/>
        <v/>
      </c>
      <c r="BV566" s="9" t="str">
        <f t="shared" si="233"/>
        <v/>
      </c>
      <c r="BW566" s="9" t="str">
        <f t="shared" si="233"/>
        <v/>
      </c>
      <c r="BX566" s="9" t="str">
        <f t="shared" si="233"/>
        <v/>
      </c>
      <c r="BY566" s="9" t="str">
        <f t="shared" si="233"/>
        <v/>
      </c>
      <c r="BZ566" s="9" t="str">
        <f t="shared" si="233"/>
        <v/>
      </c>
    </row>
    <row r="567" spans="1:78" x14ac:dyDescent="0.25">
      <c r="A567" s="6">
        <v>873</v>
      </c>
      <c r="B567" s="3"/>
      <c r="C567" s="3"/>
      <c r="D567" s="3">
        <v>1</v>
      </c>
      <c r="E567" s="3"/>
      <c r="F567" s="3"/>
      <c r="G567" s="3">
        <v>1</v>
      </c>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v>2</v>
      </c>
      <c r="AH567" s="7">
        <f>SUMPRODUCT(MAX((Table1[post_position])*(Table1[topic_id]=$A567)))</f>
        <v>7</v>
      </c>
      <c r="AI567" s="7" t="str">
        <f>"http://chandoo.org/forums/topic/"&amp;VLOOKUP(A567,'All Topics Data'!$A$2:$C$1243,3,FALSE)</f>
        <v>http://chandoo.org/forums/topic/if-formula-with-maximum-value</v>
      </c>
      <c r="AJ567" s="7" t="str">
        <f>LEFT(VLOOKUP(A567,'All Topics Data'!$A$2:$C$1243,2,FALSE),40)&amp;REPT("…",LEN(VLOOKUP(A567,'All Topics Data'!$A$2:$C$1243,2,FALSE))&gt;40)</f>
        <v>IF formula with maximum value</v>
      </c>
      <c r="AK567" s="9">
        <f t="shared" si="226"/>
        <v>0</v>
      </c>
      <c r="AL567" s="9">
        <f t="shared" si="234"/>
        <v>0</v>
      </c>
      <c r="AM567" s="9">
        <f t="shared" si="234"/>
        <v>1</v>
      </c>
      <c r="AN567" s="9">
        <f t="shared" si="234"/>
        <v>0</v>
      </c>
      <c r="AO567" s="9">
        <f t="shared" si="234"/>
        <v>0</v>
      </c>
      <c r="AP567" s="9">
        <f t="shared" si="234"/>
        <v>1</v>
      </c>
      <c r="AQ567" s="9">
        <f t="shared" si="234"/>
        <v>0</v>
      </c>
      <c r="AR567" s="9" t="str">
        <f t="shared" si="234"/>
        <v/>
      </c>
      <c r="AS567" s="9" t="str">
        <f t="shared" si="234"/>
        <v/>
      </c>
      <c r="AT567" s="9" t="str">
        <f t="shared" si="234"/>
        <v/>
      </c>
      <c r="AU567" s="9" t="str">
        <f t="shared" si="231"/>
        <v/>
      </c>
      <c r="AV567" s="9" t="str">
        <f t="shared" si="231"/>
        <v/>
      </c>
      <c r="AW567" s="9" t="str">
        <f t="shared" si="231"/>
        <v/>
      </c>
      <c r="AX567" s="9" t="str">
        <f t="shared" si="231"/>
        <v/>
      </c>
      <c r="AY567" s="9" t="str">
        <f t="shared" si="231"/>
        <v/>
      </c>
      <c r="AZ567" s="9" t="str">
        <f t="shared" si="231"/>
        <v/>
      </c>
      <c r="BA567" s="9" t="str">
        <f t="shared" si="231"/>
        <v/>
      </c>
      <c r="BB567" s="9" t="str">
        <f t="shared" si="231"/>
        <v/>
      </c>
      <c r="BC567" s="9" t="str">
        <f t="shared" si="231"/>
        <v/>
      </c>
      <c r="BD567" s="9" t="str">
        <f t="shared" si="231"/>
        <v/>
      </c>
      <c r="BE567" s="9" t="str">
        <f t="shared" si="232"/>
        <v/>
      </c>
      <c r="BF567" s="9" t="str">
        <f t="shared" si="232"/>
        <v/>
      </c>
      <c r="BG567" s="9" t="str">
        <f t="shared" si="232"/>
        <v/>
      </c>
      <c r="BH567" s="9" t="str">
        <f t="shared" si="232"/>
        <v/>
      </c>
      <c r="BI567" s="9" t="str">
        <f t="shared" si="232"/>
        <v/>
      </c>
      <c r="BJ567" s="9" t="str">
        <f t="shared" si="232"/>
        <v/>
      </c>
      <c r="BK567" s="9" t="str">
        <f t="shared" si="232"/>
        <v/>
      </c>
      <c r="BL567" s="9" t="str">
        <f t="shared" si="232"/>
        <v/>
      </c>
      <c r="BM567" s="9" t="str">
        <f t="shared" si="232"/>
        <v/>
      </c>
      <c r="BN567" s="9" t="str">
        <f t="shared" si="232"/>
        <v/>
      </c>
      <c r="BO567" s="9" t="str">
        <f t="shared" si="233"/>
        <v/>
      </c>
      <c r="BP567" s="9" t="str">
        <f t="shared" si="233"/>
        <v/>
      </c>
      <c r="BQ567" s="9" t="str">
        <f t="shared" si="233"/>
        <v/>
      </c>
      <c r="BR567" s="9" t="str">
        <f t="shared" si="233"/>
        <v/>
      </c>
      <c r="BS567" s="9" t="str">
        <f t="shared" si="233"/>
        <v/>
      </c>
      <c r="BT567" s="9" t="str">
        <f t="shared" si="233"/>
        <v/>
      </c>
      <c r="BU567" s="9" t="str">
        <f t="shared" si="233"/>
        <v/>
      </c>
      <c r="BV567" s="9" t="str">
        <f t="shared" si="233"/>
        <v/>
      </c>
      <c r="BW567" s="9" t="str">
        <f t="shared" si="233"/>
        <v/>
      </c>
      <c r="BX567" s="9" t="str">
        <f t="shared" si="233"/>
        <v/>
      </c>
      <c r="BY567" s="9" t="str">
        <f t="shared" si="233"/>
        <v/>
      </c>
      <c r="BZ567" s="9" t="str">
        <f t="shared" si="233"/>
        <v/>
      </c>
    </row>
    <row r="568" spans="1:78" x14ac:dyDescent="0.25">
      <c r="A568" s="6">
        <v>874</v>
      </c>
      <c r="B568" s="3"/>
      <c r="C568" s="3"/>
      <c r="D568" s="3"/>
      <c r="E568" s="3"/>
      <c r="F568" s="3"/>
      <c r="G568" s="3">
        <v>1</v>
      </c>
      <c r="H568" s="3"/>
      <c r="I568" s="3"/>
      <c r="J568" s="3">
        <v>1</v>
      </c>
      <c r="K568" s="3"/>
      <c r="L568" s="3">
        <v>1</v>
      </c>
      <c r="M568" s="3"/>
      <c r="N568" s="3"/>
      <c r="O568" s="3">
        <v>1</v>
      </c>
      <c r="P568" s="3"/>
      <c r="Q568" s="3">
        <v>1</v>
      </c>
      <c r="R568" s="3"/>
      <c r="S568" s="3"/>
      <c r="T568" s="3"/>
      <c r="U568" s="3"/>
      <c r="V568" s="3"/>
      <c r="W568" s="3"/>
      <c r="X568" s="3"/>
      <c r="Y568" s="3"/>
      <c r="Z568" s="3"/>
      <c r="AA568" s="3"/>
      <c r="AB568" s="3"/>
      <c r="AC568" s="3"/>
      <c r="AD568" s="3"/>
      <c r="AE568" s="3"/>
      <c r="AF568" s="3">
        <v>5</v>
      </c>
      <c r="AH568" s="7">
        <f>SUMPRODUCT(MAX((Table1[post_position])*(Table1[topic_id]=$A568)))</f>
        <v>17</v>
      </c>
      <c r="AI568" s="7" t="str">
        <f>"http://chandoo.org/forums/topic/"&amp;VLOOKUP(A568,'All Topics Data'!$A$2:$C$1243,3,FALSE)</f>
        <v>http://chandoo.org/forums/topic/ranking-a-column-of-averages-from-1st-to-24th</v>
      </c>
      <c r="AJ568" s="7" t="str">
        <f>LEFT(VLOOKUP(A568,'All Topics Data'!$A$2:$C$1243,2,FALSE),40)&amp;REPT("…",LEN(VLOOKUP(A568,'All Topics Data'!$A$2:$C$1243,2,FALSE))&gt;40)</f>
        <v>Ranking a column of averages from 1st to…</v>
      </c>
      <c r="AK568" s="9">
        <f t="shared" si="226"/>
        <v>0</v>
      </c>
      <c r="AL568" s="9">
        <f t="shared" si="234"/>
        <v>0</v>
      </c>
      <c r="AM568" s="9">
        <f t="shared" si="234"/>
        <v>0</v>
      </c>
      <c r="AN568" s="9">
        <f t="shared" si="234"/>
        <v>0</v>
      </c>
      <c r="AO568" s="9">
        <f t="shared" si="234"/>
        <v>0</v>
      </c>
      <c r="AP568" s="9">
        <f t="shared" si="234"/>
        <v>1</v>
      </c>
      <c r="AQ568" s="9">
        <f t="shared" si="234"/>
        <v>0</v>
      </c>
      <c r="AR568" s="9">
        <f t="shared" si="234"/>
        <v>0</v>
      </c>
      <c r="AS568" s="9">
        <f t="shared" si="234"/>
        <v>1</v>
      </c>
      <c r="AT568" s="9">
        <f t="shared" si="234"/>
        <v>0</v>
      </c>
      <c r="AU568" s="9">
        <f t="shared" si="231"/>
        <v>1</v>
      </c>
      <c r="AV568" s="9">
        <f t="shared" si="231"/>
        <v>0</v>
      </c>
      <c r="AW568" s="9">
        <f t="shared" si="231"/>
        <v>0</v>
      </c>
      <c r="AX568" s="9">
        <f t="shared" si="231"/>
        <v>1</v>
      </c>
      <c r="AY568" s="9">
        <f t="shared" si="231"/>
        <v>0</v>
      </c>
      <c r="AZ568" s="9">
        <f t="shared" si="231"/>
        <v>1</v>
      </c>
      <c r="BA568" s="9">
        <f t="shared" si="231"/>
        <v>0</v>
      </c>
      <c r="BB568" s="9" t="str">
        <f t="shared" si="231"/>
        <v/>
      </c>
      <c r="BC568" s="9" t="str">
        <f t="shared" si="231"/>
        <v/>
      </c>
      <c r="BD568" s="9" t="str">
        <f t="shared" si="231"/>
        <v/>
      </c>
      <c r="BE568" s="9" t="str">
        <f t="shared" si="232"/>
        <v/>
      </c>
      <c r="BF568" s="9" t="str">
        <f t="shared" si="232"/>
        <v/>
      </c>
      <c r="BG568" s="9" t="str">
        <f t="shared" si="232"/>
        <v/>
      </c>
      <c r="BH568" s="9" t="str">
        <f t="shared" si="232"/>
        <v/>
      </c>
      <c r="BI568" s="9" t="str">
        <f t="shared" si="232"/>
        <v/>
      </c>
      <c r="BJ568" s="9" t="str">
        <f t="shared" si="232"/>
        <v/>
      </c>
      <c r="BK568" s="9" t="str">
        <f t="shared" si="232"/>
        <v/>
      </c>
      <c r="BL568" s="9" t="str">
        <f t="shared" si="232"/>
        <v/>
      </c>
      <c r="BM568" s="9" t="str">
        <f t="shared" si="232"/>
        <v/>
      </c>
      <c r="BN568" s="9" t="str">
        <f t="shared" si="232"/>
        <v/>
      </c>
      <c r="BO568" s="9" t="str">
        <f t="shared" si="233"/>
        <v/>
      </c>
      <c r="BP568" s="9" t="str">
        <f t="shared" si="233"/>
        <v/>
      </c>
      <c r="BQ568" s="9" t="str">
        <f t="shared" si="233"/>
        <v/>
      </c>
      <c r="BR568" s="9" t="str">
        <f t="shared" si="233"/>
        <v/>
      </c>
      <c r="BS568" s="9" t="str">
        <f t="shared" si="233"/>
        <v/>
      </c>
      <c r="BT568" s="9" t="str">
        <f t="shared" si="233"/>
        <v/>
      </c>
      <c r="BU568" s="9" t="str">
        <f t="shared" si="233"/>
        <v/>
      </c>
      <c r="BV568" s="9" t="str">
        <f t="shared" si="233"/>
        <v/>
      </c>
      <c r="BW568" s="9" t="str">
        <f t="shared" si="233"/>
        <v/>
      </c>
      <c r="BX568" s="9" t="str">
        <f t="shared" si="233"/>
        <v/>
      </c>
      <c r="BY568" s="9" t="str">
        <f t="shared" si="233"/>
        <v/>
      </c>
      <c r="BZ568" s="9" t="str">
        <f t="shared" si="233"/>
        <v/>
      </c>
    </row>
    <row r="569" spans="1:78" x14ac:dyDescent="0.25">
      <c r="A569" s="6">
        <v>875</v>
      </c>
      <c r="B569" s="3"/>
      <c r="C569" s="3">
        <v>1</v>
      </c>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v>1</v>
      </c>
      <c r="AH569" s="7">
        <f>SUMPRODUCT(MAX((Table1[post_position])*(Table1[topic_id]=$A569)))</f>
        <v>3</v>
      </c>
      <c r="AI569" s="7" t="str">
        <f>"http://chandoo.org/forums/topic/"&amp;VLOOKUP(A569,'All Topics Data'!$A$2:$C$1243,3,FALSE)</f>
        <v>http://chandoo.org/forums/topic/link-a-data-table-name-with-a-range</v>
      </c>
      <c r="AJ569" s="7" t="str">
        <f>LEFT(VLOOKUP(A569,'All Topics Data'!$A$2:$C$1243,2,FALSE),40)&amp;REPT("…",LEN(VLOOKUP(A569,'All Topics Data'!$A$2:$C$1243,2,FALSE))&gt;40)</f>
        <v>Link a Data Table Name with a Range</v>
      </c>
      <c r="AK569" s="9">
        <f t="shared" si="226"/>
        <v>0</v>
      </c>
      <c r="AL569" s="9">
        <f t="shared" si="234"/>
        <v>1</v>
      </c>
      <c r="AM569" s="9">
        <f t="shared" si="234"/>
        <v>0</v>
      </c>
      <c r="AN569" s="9" t="str">
        <f t="shared" si="234"/>
        <v/>
      </c>
      <c r="AO569" s="9" t="str">
        <f t="shared" si="234"/>
        <v/>
      </c>
      <c r="AP569" s="9" t="str">
        <f t="shared" si="234"/>
        <v/>
      </c>
      <c r="AQ569" s="9" t="str">
        <f t="shared" si="234"/>
        <v/>
      </c>
      <c r="AR569" s="9" t="str">
        <f t="shared" si="234"/>
        <v/>
      </c>
      <c r="AS569" s="9" t="str">
        <f t="shared" si="234"/>
        <v/>
      </c>
      <c r="AT569" s="9" t="str">
        <f t="shared" si="234"/>
        <v/>
      </c>
      <c r="AU569" s="9" t="str">
        <f t="shared" si="231"/>
        <v/>
      </c>
      <c r="AV569" s="9" t="str">
        <f t="shared" si="231"/>
        <v/>
      </c>
      <c r="AW569" s="9" t="str">
        <f t="shared" si="231"/>
        <v/>
      </c>
      <c r="AX569" s="9" t="str">
        <f t="shared" si="231"/>
        <v/>
      </c>
      <c r="AY569" s="9" t="str">
        <f t="shared" si="231"/>
        <v/>
      </c>
      <c r="AZ569" s="9" t="str">
        <f t="shared" si="231"/>
        <v/>
      </c>
      <c r="BA569" s="9" t="str">
        <f t="shared" si="231"/>
        <v/>
      </c>
      <c r="BB569" s="9" t="str">
        <f t="shared" si="231"/>
        <v/>
      </c>
      <c r="BC569" s="9" t="str">
        <f t="shared" si="231"/>
        <v/>
      </c>
      <c r="BD569" s="9" t="str">
        <f t="shared" si="231"/>
        <v/>
      </c>
      <c r="BE569" s="9" t="str">
        <f t="shared" si="232"/>
        <v/>
      </c>
      <c r="BF569" s="9" t="str">
        <f t="shared" si="232"/>
        <v/>
      </c>
      <c r="BG569" s="9" t="str">
        <f t="shared" si="232"/>
        <v/>
      </c>
      <c r="BH569" s="9" t="str">
        <f t="shared" si="232"/>
        <v/>
      </c>
      <c r="BI569" s="9" t="str">
        <f t="shared" si="232"/>
        <v/>
      </c>
      <c r="BJ569" s="9" t="str">
        <f t="shared" si="232"/>
        <v/>
      </c>
      <c r="BK569" s="9" t="str">
        <f t="shared" si="232"/>
        <v/>
      </c>
      <c r="BL569" s="9" t="str">
        <f t="shared" si="232"/>
        <v/>
      </c>
      <c r="BM569" s="9" t="str">
        <f t="shared" si="232"/>
        <v/>
      </c>
      <c r="BN569" s="9" t="str">
        <f t="shared" si="232"/>
        <v/>
      </c>
      <c r="BO569" s="9" t="str">
        <f t="shared" si="233"/>
        <v/>
      </c>
      <c r="BP569" s="9" t="str">
        <f t="shared" si="233"/>
        <v/>
      </c>
      <c r="BQ569" s="9" t="str">
        <f t="shared" si="233"/>
        <v/>
      </c>
      <c r="BR569" s="9" t="str">
        <f t="shared" si="233"/>
        <v/>
      </c>
      <c r="BS569" s="9" t="str">
        <f t="shared" si="233"/>
        <v/>
      </c>
      <c r="BT569" s="9" t="str">
        <f t="shared" si="233"/>
        <v/>
      </c>
      <c r="BU569" s="9" t="str">
        <f t="shared" si="233"/>
        <v/>
      </c>
      <c r="BV569" s="9" t="str">
        <f t="shared" si="233"/>
        <v/>
      </c>
      <c r="BW569" s="9" t="str">
        <f t="shared" si="233"/>
        <v/>
      </c>
      <c r="BX569" s="9" t="str">
        <f t="shared" si="233"/>
        <v/>
      </c>
      <c r="BY569" s="9" t="str">
        <f t="shared" si="233"/>
        <v/>
      </c>
      <c r="BZ569" s="9" t="str">
        <f t="shared" si="233"/>
        <v/>
      </c>
    </row>
    <row r="570" spans="1:78" x14ac:dyDescent="0.25">
      <c r="A570" s="6">
        <v>876</v>
      </c>
      <c r="B570" s="3"/>
      <c r="C570" s="3">
        <v>1</v>
      </c>
      <c r="D570" s="3"/>
      <c r="E570" s="3">
        <v>1</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v>2</v>
      </c>
      <c r="AH570" s="7">
        <f>SUMPRODUCT(MAX((Table1[post_position])*(Table1[topic_id]=$A570)))</f>
        <v>4</v>
      </c>
      <c r="AI570" s="7" t="str">
        <f>"http://chandoo.org/forums/topic/"&amp;VLOOKUP(A570,'All Topics Data'!$A$2:$C$1243,3,FALSE)</f>
        <v>http://chandoo.org/forums/topic/dynamically-combining-rows-from-different-sheets-into-1-sheet</v>
      </c>
      <c r="AJ570" s="7" t="str">
        <f>LEFT(VLOOKUP(A570,'All Topics Data'!$A$2:$C$1243,2,FALSE),40)&amp;REPT("…",LEN(VLOOKUP(A570,'All Topics Data'!$A$2:$C$1243,2,FALSE))&gt;40)</f>
        <v>Dynamically combining rows from differen…</v>
      </c>
      <c r="AK570" s="9">
        <f t="shared" si="226"/>
        <v>0</v>
      </c>
      <c r="AL570" s="9">
        <f t="shared" si="234"/>
        <v>1</v>
      </c>
      <c r="AM570" s="9">
        <f t="shared" si="234"/>
        <v>0</v>
      </c>
      <c r="AN570" s="9">
        <f t="shared" si="234"/>
        <v>1</v>
      </c>
      <c r="AO570" s="9" t="str">
        <f t="shared" si="234"/>
        <v/>
      </c>
      <c r="AP570" s="9" t="str">
        <f t="shared" si="234"/>
        <v/>
      </c>
      <c r="AQ570" s="9" t="str">
        <f t="shared" si="234"/>
        <v/>
      </c>
      <c r="AR570" s="9" t="str">
        <f t="shared" si="234"/>
        <v/>
      </c>
      <c r="AS570" s="9" t="str">
        <f t="shared" si="234"/>
        <v/>
      </c>
      <c r="AT570" s="9" t="str">
        <f t="shared" si="234"/>
        <v/>
      </c>
      <c r="AU570" s="9" t="str">
        <f t="shared" si="231"/>
        <v/>
      </c>
      <c r="AV570" s="9" t="str">
        <f t="shared" si="231"/>
        <v/>
      </c>
      <c r="AW570" s="9" t="str">
        <f t="shared" si="231"/>
        <v/>
      </c>
      <c r="AX570" s="9" t="str">
        <f t="shared" si="231"/>
        <v/>
      </c>
      <c r="AY570" s="9" t="str">
        <f t="shared" si="231"/>
        <v/>
      </c>
      <c r="AZ570" s="9" t="str">
        <f t="shared" si="231"/>
        <v/>
      </c>
      <c r="BA570" s="9" t="str">
        <f t="shared" si="231"/>
        <v/>
      </c>
      <c r="BB570" s="9" t="str">
        <f t="shared" si="231"/>
        <v/>
      </c>
      <c r="BC570" s="9" t="str">
        <f t="shared" si="231"/>
        <v/>
      </c>
      <c r="BD570" s="9" t="str">
        <f t="shared" si="231"/>
        <v/>
      </c>
      <c r="BE570" s="9" t="str">
        <f t="shared" si="232"/>
        <v/>
      </c>
      <c r="BF570" s="9" t="str">
        <f t="shared" si="232"/>
        <v/>
      </c>
      <c r="BG570" s="9" t="str">
        <f t="shared" si="232"/>
        <v/>
      </c>
      <c r="BH570" s="9" t="str">
        <f t="shared" si="232"/>
        <v/>
      </c>
      <c r="BI570" s="9" t="str">
        <f t="shared" si="232"/>
        <v/>
      </c>
      <c r="BJ570" s="9" t="str">
        <f t="shared" si="232"/>
        <v/>
      </c>
      <c r="BK570" s="9" t="str">
        <f t="shared" si="232"/>
        <v/>
      </c>
      <c r="BL570" s="9" t="str">
        <f t="shared" si="232"/>
        <v/>
      </c>
      <c r="BM570" s="9" t="str">
        <f t="shared" si="232"/>
        <v/>
      </c>
      <c r="BN570" s="9" t="str">
        <f t="shared" si="232"/>
        <v/>
      </c>
      <c r="BO570" s="9" t="str">
        <f t="shared" si="233"/>
        <v/>
      </c>
      <c r="BP570" s="9" t="str">
        <f t="shared" si="233"/>
        <v/>
      </c>
      <c r="BQ570" s="9" t="str">
        <f t="shared" si="233"/>
        <v/>
      </c>
      <c r="BR570" s="9" t="str">
        <f t="shared" si="233"/>
        <v/>
      </c>
      <c r="BS570" s="9" t="str">
        <f t="shared" si="233"/>
        <v/>
      </c>
      <c r="BT570" s="9" t="str">
        <f t="shared" si="233"/>
        <v/>
      </c>
      <c r="BU570" s="9" t="str">
        <f t="shared" si="233"/>
        <v/>
      </c>
      <c r="BV570" s="9" t="str">
        <f t="shared" si="233"/>
        <v/>
      </c>
      <c r="BW570" s="9" t="str">
        <f t="shared" si="233"/>
        <v/>
      </c>
      <c r="BX570" s="9" t="str">
        <f t="shared" si="233"/>
        <v/>
      </c>
      <c r="BY570" s="9" t="str">
        <f t="shared" si="233"/>
        <v/>
      </c>
      <c r="BZ570" s="9" t="str">
        <f t="shared" si="233"/>
        <v/>
      </c>
    </row>
    <row r="571" spans="1:78" x14ac:dyDescent="0.25">
      <c r="A571" s="6">
        <v>878</v>
      </c>
      <c r="B571" s="3"/>
      <c r="C571" s="3"/>
      <c r="D571" s="3">
        <v>1</v>
      </c>
      <c r="E571" s="3"/>
      <c r="F571" s="3">
        <v>1</v>
      </c>
      <c r="G571" s="3"/>
      <c r="H571" s="3">
        <v>1</v>
      </c>
      <c r="I571" s="3"/>
      <c r="J571" s="3">
        <v>1</v>
      </c>
      <c r="K571" s="3"/>
      <c r="L571" s="3"/>
      <c r="M571" s="3"/>
      <c r="N571" s="3"/>
      <c r="O571" s="3"/>
      <c r="P571" s="3"/>
      <c r="Q571" s="3"/>
      <c r="R571" s="3"/>
      <c r="S571" s="3"/>
      <c r="T571" s="3"/>
      <c r="U571" s="3"/>
      <c r="V571" s="3"/>
      <c r="W571" s="3"/>
      <c r="X571" s="3"/>
      <c r="Y571" s="3"/>
      <c r="Z571" s="3"/>
      <c r="AA571" s="3"/>
      <c r="AB571" s="3"/>
      <c r="AC571" s="3"/>
      <c r="AD571" s="3"/>
      <c r="AE571" s="3"/>
      <c r="AF571" s="3">
        <v>4</v>
      </c>
      <c r="AH571" s="7">
        <f>SUMPRODUCT(MAX((Table1[post_position])*(Table1[topic_id]=$A571)))</f>
        <v>9</v>
      </c>
      <c r="AI571" s="7" t="str">
        <f>"http://chandoo.org/forums/topic/"&amp;VLOOKUP(A571,'All Topics Data'!$A$2:$C$1243,3,FALSE)</f>
        <v>http://chandoo.org/forums/topic/i-need-a-formula-for-conditional-formatting</v>
      </c>
      <c r="AJ571" s="7" t="str">
        <f>LEFT(VLOOKUP(A571,'All Topics Data'!$A$2:$C$1243,2,FALSE),40)&amp;REPT("…",LEN(VLOOKUP(A571,'All Topics Data'!$A$2:$C$1243,2,FALSE))&gt;40)</f>
        <v>I need a Formula for Conditional Formatt…</v>
      </c>
      <c r="AK571" s="9">
        <f t="shared" si="226"/>
        <v>0</v>
      </c>
      <c r="AL571" s="9">
        <f t="shared" si="234"/>
        <v>0</v>
      </c>
      <c r="AM571" s="9">
        <f t="shared" si="234"/>
        <v>1</v>
      </c>
      <c r="AN571" s="9">
        <f t="shared" si="234"/>
        <v>0</v>
      </c>
      <c r="AO571" s="9">
        <f t="shared" si="234"/>
        <v>1</v>
      </c>
      <c r="AP571" s="9">
        <f t="shared" si="234"/>
        <v>0</v>
      </c>
      <c r="AQ571" s="9">
        <f t="shared" si="234"/>
        <v>1</v>
      </c>
      <c r="AR571" s="9">
        <f t="shared" si="234"/>
        <v>0</v>
      </c>
      <c r="AS571" s="9">
        <f t="shared" si="234"/>
        <v>1</v>
      </c>
      <c r="AT571" s="9" t="str">
        <f t="shared" si="234"/>
        <v/>
      </c>
      <c r="AU571" s="9" t="str">
        <f t="shared" si="231"/>
        <v/>
      </c>
      <c r="AV571" s="9" t="str">
        <f t="shared" si="231"/>
        <v/>
      </c>
      <c r="AW571" s="9" t="str">
        <f t="shared" si="231"/>
        <v/>
      </c>
      <c r="AX571" s="9" t="str">
        <f t="shared" si="231"/>
        <v/>
      </c>
      <c r="AY571" s="9" t="str">
        <f t="shared" si="231"/>
        <v/>
      </c>
      <c r="AZ571" s="9" t="str">
        <f t="shared" si="231"/>
        <v/>
      </c>
      <c r="BA571" s="9" t="str">
        <f t="shared" si="231"/>
        <v/>
      </c>
      <c r="BB571" s="9" t="str">
        <f t="shared" si="231"/>
        <v/>
      </c>
      <c r="BC571" s="9" t="str">
        <f t="shared" si="231"/>
        <v/>
      </c>
      <c r="BD571" s="9" t="str">
        <f t="shared" si="231"/>
        <v/>
      </c>
      <c r="BE571" s="9" t="str">
        <f t="shared" si="232"/>
        <v/>
      </c>
      <c r="BF571" s="9" t="str">
        <f t="shared" si="232"/>
        <v/>
      </c>
      <c r="BG571" s="9" t="str">
        <f t="shared" si="232"/>
        <v/>
      </c>
      <c r="BH571" s="9" t="str">
        <f t="shared" si="232"/>
        <v/>
      </c>
      <c r="BI571" s="9" t="str">
        <f t="shared" si="232"/>
        <v/>
      </c>
      <c r="BJ571" s="9" t="str">
        <f t="shared" si="232"/>
        <v/>
      </c>
      <c r="BK571" s="9" t="str">
        <f t="shared" si="232"/>
        <v/>
      </c>
      <c r="BL571" s="9" t="str">
        <f t="shared" si="232"/>
        <v/>
      </c>
      <c r="BM571" s="9" t="str">
        <f t="shared" si="232"/>
        <v/>
      </c>
      <c r="BN571" s="9" t="str">
        <f t="shared" si="232"/>
        <v/>
      </c>
      <c r="BO571" s="9" t="str">
        <f t="shared" si="233"/>
        <v/>
      </c>
      <c r="BP571" s="9" t="str">
        <f t="shared" si="233"/>
        <v/>
      </c>
      <c r="BQ571" s="9" t="str">
        <f t="shared" si="233"/>
        <v/>
      </c>
      <c r="BR571" s="9" t="str">
        <f t="shared" si="233"/>
        <v/>
      </c>
      <c r="BS571" s="9" t="str">
        <f t="shared" si="233"/>
        <v/>
      </c>
      <c r="BT571" s="9" t="str">
        <f t="shared" si="233"/>
        <v/>
      </c>
      <c r="BU571" s="9" t="str">
        <f t="shared" si="233"/>
        <v/>
      </c>
      <c r="BV571" s="9" t="str">
        <f t="shared" si="233"/>
        <v/>
      </c>
      <c r="BW571" s="9" t="str">
        <f t="shared" si="233"/>
        <v/>
      </c>
      <c r="BX571" s="9" t="str">
        <f t="shared" si="233"/>
        <v/>
      </c>
      <c r="BY571" s="9" t="str">
        <f t="shared" si="233"/>
        <v/>
      </c>
      <c r="BZ571" s="9" t="str">
        <f t="shared" si="233"/>
        <v/>
      </c>
    </row>
    <row r="572" spans="1:78" x14ac:dyDescent="0.25">
      <c r="A572" s="6">
        <v>879</v>
      </c>
      <c r="B572" s="3"/>
      <c r="C572" s="3">
        <v>1</v>
      </c>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v>1</v>
      </c>
      <c r="AH572" s="7">
        <f>SUMPRODUCT(MAX((Table1[post_position])*(Table1[topic_id]=$A572)))</f>
        <v>2</v>
      </c>
      <c r="AI572" s="7" t="str">
        <f>"http://chandoo.org/forums/topic/"&amp;VLOOKUP(A572,'All Topics Data'!$A$2:$C$1243,3,FALSE)</f>
        <v>http://chandoo.org/forums/topic/formatting-error-bars</v>
      </c>
      <c r="AJ572" s="7" t="str">
        <f>LEFT(VLOOKUP(A572,'All Topics Data'!$A$2:$C$1243,2,FALSE),40)&amp;REPT("…",LEN(VLOOKUP(A572,'All Topics Data'!$A$2:$C$1243,2,FALSE))&gt;40)</f>
        <v>Formatting error bars</v>
      </c>
      <c r="AK572" s="9">
        <f t="shared" si="226"/>
        <v>0</v>
      </c>
      <c r="AL572" s="9">
        <f t="shared" si="234"/>
        <v>1</v>
      </c>
      <c r="AM572" s="9" t="str">
        <f t="shared" si="234"/>
        <v/>
      </c>
      <c r="AN572" s="9" t="str">
        <f t="shared" si="234"/>
        <v/>
      </c>
      <c r="AO572" s="9" t="str">
        <f t="shared" si="234"/>
        <v/>
      </c>
      <c r="AP572" s="9" t="str">
        <f t="shared" si="234"/>
        <v/>
      </c>
      <c r="AQ572" s="9" t="str">
        <f t="shared" si="234"/>
        <v/>
      </c>
      <c r="AR572" s="9" t="str">
        <f t="shared" si="234"/>
        <v/>
      </c>
      <c r="AS572" s="9" t="str">
        <f t="shared" si="234"/>
        <v/>
      </c>
      <c r="AT572" s="9" t="str">
        <f t="shared" si="234"/>
        <v/>
      </c>
      <c r="AU572" s="9" t="str">
        <f t="shared" ref="AU572:BD581" si="235">IF(AU$4&lt;=$AH572,IFERROR(GETPIVOTDATA("Hui Reply?",$A$4,"topic_id",$A572,"post_position",AU$4),0),"")</f>
        <v/>
      </c>
      <c r="AV572" s="9" t="str">
        <f t="shared" si="235"/>
        <v/>
      </c>
      <c r="AW572" s="9" t="str">
        <f t="shared" si="235"/>
        <v/>
      </c>
      <c r="AX572" s="9" t="str">
        <f t="shared" si="235"/>
        <v/>
      </c>
      <c r="AY572" s="9" t="str">
        <f t="shared" si="235"/>
        <v/>
      </c>
      <c r="AZ572" s="9" t="str">
        <f t="shared" si="235"/>
        <v/>
      </c>
      <c r="BA572" s="9" t="str">
        <f t="shared" si="235"/>
        <v/>
      </c>
      <c r="BB572" s="9" t="str">
        <f t="shared" si="235"/>
        <v/>
      </c>
      <c r="BC572" s="9" t="str">
        <f t="shared" si="235"/>
        <v/>
      </c>
      <c r="BD572" s="9" t="str">
        <f t="shared" si="235"/>
        <v/>
      </c>
      <c r="BE572" s="9" t="str">
        <f t="shared" ref="BE572:BN581" si="236">IF(BE$4&lt;=$AH572,IFERROR(GETPIVOTDATA("Hui Reply?",$A$4,"topic_id",$A572,"post_position",BE$4),0),"")</f>
        <v/>
      </c>
      <c r="BF572" s="9" t="str">
        <f t="shared" si="236"/>
        <v/>
      </c>
      <c r="BG572" s="9" t="str">
        <f t="shared" si="236"/>
        <v/>
      </c>
      <c r="BH572" s="9" t="str">
        <f t="shared" si="236"/>
        <v/>
      </c>
      <c r="BI572" s="9" t="str">
        <f t="shared" si="236"/>
        <v/>
      </c>
      <c r="BJ572" s="9" t="str">
        <f t="shared" si="236"/>
        <v/>
      </c>
      <c r="BK572" s="9" t="str">
        <f t="shared" si="236"/>
        <v/>
      </c>
      <c r="BL572" s="9" t="str">
        <f t="shared" si="236"/>
        <v/>
      </c>
      <c r="BM572" s="9" t="str">
        <f t="shared" si="236"/>
        <v/>
      </c>
      <c r="BN572" s="9" t="str">
        <f t="shared" si="236"/>
        <v/>
      </c>
      <c r="BO572" s="9" t="str">
        <f t="shared" ref="BO572:BZ581" si="237">IF(BO$4&lt;=$AH572,IFERROR(GETPIVOTDATA("Hui Reply?",$A$4,"topic_id",$A572,"post_position",BO$4),0),"")</f>
        <v/>
      </c>
      <c r="BP572" s="9" t="str">
        <f t="shared" si="237"/>
        <v/>
      </c>
      <c r="BQ572" s="9" t="str">
        <f t="shared" si="237"/>
        <v/>
      </c>
      <c r="BR572" s="9" t="str">
        <f t="shared" si="237"/>
        <v/>
      </c>
      <c r="BS572" s="9" t="str">
        <f t="shared" si="237"/>
        <v/>
      </c>
      <c r="BT572" s="9" t="str">
        <f t="shared" si="237"/>
        <v/>
      </c>
      <c r="BU572" s="9" t="str">
        <f t="shared" si="237"/>
        <v/>
      </c>
      <c r="BV572" s="9" t="str">
        <f t="shared" si="237"/>
        <v/>
      </c>
      <c r="BW572" s="9" t="str">
        <f t="shared" si="237"/>
        <v/>
      </c>
      <c r="BX572" s="9" t="str">
        <f t="shared" si="237"/>
        <v/>
      </c>
      <c r="BY572" s="9" t="str">
        <f t="shared" si="237"/>
        <v/>
      </c>
      <c r="BZ572" s="9" t="str">
        <f t="shared" si="237"/>
        <v/>
      </c>
    </row>
    <row r="573" spans="1:78" x14ac:dyDescent="0.25">
      <c r="A573" s="6">
        <v>880</v>
      </c>
      <c r="B573" s="3"/>
      <c r="C573" s="3">
        <v>1</v>
      </c>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v>1</v>
      </c>
      <c r="AH573" s="7">
        <f>SUMPRODUCT(MAX((Table1[post_position])*(Table1[topic_id]=$A573)))</f>
        <v>2</v>
      </c>
      <c r="AI573" s="7" t="str">
        <f>"http://chandoo.org/forums/topic/"&amp;VLOOKUP(A573,'All Topics Data'!$A$2:$C$1243,3,FALSE)</f>
        <v>http://chandoo.org/forums/topic/workbook-management</v>
      </c>
      <c r="AJ573" s="7" t="str">
        <f>LEFT(VLOOKUP(A573,'All Topics Data'!$A$2:$C$1243,2,FALSE),40)&amp;REPT("…",LEN(VLOOKUP(A573,'All Topics Data'!$A$2:$C$1243,2,FALSE))&gt;40)</f>
        <v>Workbook Management</v>
      </c>
      <c r="AK573" s="9">
        <f t="shared" si="226"/>
        <v>0</v>
      </c>
      <c r="AL573" s="9">
        <f t="shared" ref="AL573:AT582" si="238">IF(AL$4&lt;=$AH573,IFERROR(GETPIVOTDATA("Hui Reply?",$A$4,"topic_id",$A573,"post_position",AL$4),0),"")</f>
        <v>1</v>
      </c>
      <c r="AM573" s="9" t="str">
        <f t="shared" si="238"/>
        <v/>
      </c>
      <c r="AN573" s="9" t="str">
        <f t="shared" si="238"/>
        <v/>
      </c>
      <c r="AO573" s="9" t="str">
        <f t="shared" si="238"/>
        <v/>
      </c>
      <c r="AP573" s="9" t="str">
        <f t="shared" si="238"/>
        <v/>
      </c>
      <c r="AQ573" s="9" t="str">
        <f t="shared" si="238"/>
        <v/>
      </c>
      <c r="AR573" s="9" t="str">
        <f t="shared" si="238"/>
        <v/>
      </c>
      <c r="AS573" s="9" t="str">
        <f t="shared" si="238"/>
        <v/>
      </c>
      <c r="AT573" s="9" t="str">
        <f t="shared" si="238"/>
        <v/>
      </c>
      <c r="AU573" s="9" t="str">
        <f t="shared" si="235"/>
        <v/>
      </c>
      <c r="AV573" s="9" t="str">
        <f t="shared" si="235"/>
        <v/>
      </c>
      <c r="AW573" s="9" t="str">
        <f t="shared" si="235"/>
        <v/>
      </c>
      <c r="AX573" s="9" t="str">
        <f t="shared" si="235"/>
        <v/>
      </c>
      <c r="AY573" s="9" t="str">
        <f t="shared" si="235"/>
        <v/>
      </c>
      <c r="AZ573" s="9" t="str">
        <f t="shared" si="235"/>
        <v/>
      </c>
      <c r="BA573" s="9" t="str">
        <f t="shared" si="235"/>
        <v/>
      </c>
      <c r="BB573" s="9" t="str">
        <f t="shared" si="235"/>
        <v/>
      </c>
      <c r="BC573" s="9" t="str">
        <f t="shared" si="235"/>
        <v/>
      </c>
      <c r="BD573" s="9" t="str">
        <f t="shared" si="235"/>
        <v/>
      </c>
      <c r="BE573" s="9" t="str">
        <f t="shared" si="236"/>
        <v/>
      </c>
      <c r="BF573" s="9" t="str">
        <f t="shared" si="236"/>
        <v/>
      </c>
      <c r="BG573" s="9" t="str">
        <f t="shared" si="236"/>
        <v/>
      </c>
      <c r="BH573" s="9" t="str">
        <f t="shared" si="236"/>
        <v/>
      </c>
      <c r="BI573" s="9" t="str">
        <f t="shared" si="236"/>
        <v/>
      </c>
      <c r="BJ573" s="9" t="str">
        <f t="shared" si="236"/>
        <v/>
      </c>
      <c r="BK573" s="9" t="str">
        <f t="shared" si="236"/>
        <v/>
      </c>
      <c r="BL573" s="9" t="str">
        <f t="shared" si="236"/>
        <v/>
      </c>
      <c r="BM573" s="9" t="str">
        <f t="shared" si="236"/>
        <v/>
      </c>
      <c r="BN573" s="9" t="str">
        <f t="shared" si="236"/>
        <v/>
      </c>
      <c r="BO573" s="9" t="str">
        <f t="shared" si="237"/>
        <v/>
      </c>
      <c r="BP573" s="9" t="str">
        <f t="shared" si="237"/>
        <v/>
      </c>
      <c r="BQ573" s="9" t="str">
        <f t="shared" si="237"/>
        <v/>
      </c>
      <c r="BR573" s="9" t="str">
        <f t="shared" si="237"/>
        <v/>
      </c>
      <c r="BS573" s="9" t="str">
        <f t="shared" si="237"/>
        <v/>
      </c>
      <c r="BT573" s="9" t="str">
        <f t="shared" si="237"/>
        <v/>
      </c>
      <c r="BU573" s="9" t="str">
        <f t="shared" si="237"/>
        <v/>
      </c>
      <c r="BV573" s="9" t="str">
        <f t="shared" si="237"/>
        <v/>
      </c>
      <c r="BW573" s="9" t="str">
        <f t="shared" si="237"/>
        <v/>
      </c>
      <c r="BX573" s="9" t="str">
        <f t="shared" si="237"/>
        <v/>
      </c>
      <c r="BY573" s="9" t="str">
        <f t="shared" si="237"/>
        <v/>
      </c>
      <c r="BZ573" s="9" t="str">
        <f t="shared" si="237"/>
        <v/>
      </c>
    </row>
    <row r="574" spans="1:78" x14ac:dyDescent="0.25">
      <c r="A574" s="6">
        <v>882</v>
      </c>
      <c r="B574" s="3"/>
      <c r="C574" s="3">
        <v>1</v>
      </c>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v>1</v>
      </c>
      <c r="AH574" s="7">
        <f>SUMPRODUCT(MAX((Table1[post_position])*(Table1[topic_id]=$A574)))</f>
        <v>3</v>
      </c>
      <c r="AI574" s="7" t="str">
        <f>"http://chandoo.org/forums/topic/"&amp;VLOOKUP(A574,'All Topics Data'!$A$2:$C$1243,3,FALSE)</f>
        <v>http://chandoo.org/forums/topic/locking-pictures-shapes-and-vb-code</v>
      </c>
      <c r="AJ574" s="7" t="str">
        <f>LEFT(VLOOKUP(A574,'All Topics Data'!$A$2:$C$1243,2,FALSE),40)&amp;REPT("…",LEN(VLOOKUP(A574,'All Topics Data'!$A$2:$C$1243,2,FALSE))&gt;40)</f>
        <v>Locking Pictures, Shapes, and VB Code</v>
      </c>
      <c r="AK574" s="9">
        <f t="shared" si="226"/>
        <v>0</v>
      </c>
      <c r="AL574" s="9">
        <f t="shared" si="238"/>
        <v>1</v>
      </c>
      <c r="AM574" s="9">
        <f t="shared" si="238"/>
        <v>0</v>
      </c>
      <c r="AN574" s="9" t="str">
        <f t="shared" si="238"/>
        <v/>
      </c>
      <c r="AO574" s="9" t="str">
        <f t="shared" si="238"/>
        <v/>
      </c>
      <c r="AP574" s="9" t="str">
        <f t="shared" si="238"/>
        <v/>
      </c>
      <c r="AQ574" s="9" t="str">
        <f t="shared" si="238"/>
        <v/>
      </c>
      <c r="AR574" s="9" t="str">
        <f t="shared" si="238"/>
        <v/>
      </c>
      <c r="AS574" s="9" t="str">
        <f t="shared" si="238"/>
        <v/>
      </c>
      <c r="AT574" s="9" t="str">
        <f t="shared" si="238"/>
        <v/>
      </c>
      <c r="AU574" s="9" t="str">
        <f t="shared" si="235"/>
        <v/>
      </c>
      <c r="AV574" s="9" t="str">
        <f t="shared" si="235"/>
        <v/>
      </c>
      <c r="AW574" s="9" t="str">
        <f t="shared" si="235"/>
        <v/>
      </c>
      <c r="AX574" s="9" t="str">
        <f t="shared" si="235"/>
        <v/>
      </c>
      <c r="AY574" s="9" t="str">
        <f t="shared" si="235"/>
        <v/>
      </c>
      <c r="AZ574" s="9" t="str">
        <f t="shared" si="235"/>
        <v/>
      </c>
      <c r="BA574" s="9" t="str">
        <f t="shared" si="235"/>
        <v/>
      </c>
      <c r="BB574" s="9" t="str">
        <f t="shared" si="235"/>
        <v/>
      </c>
      <c r="BC574" s="9" t="str">
        <f t="shared" si="235"/>
        <v/>
      </c>
      <c r="BD574" s="9" t="str">
        <f t="shared" si="235"/>
        <v/>
      </c>
      <c r="BE574" s="9" t="str">
        <f t="shared" si="236"/>
        <v/>
      </c>
      <c r="BF574" s="9" t="str">
        <f t="shared" si="236"/>
        <v/>
      </c>
      <c r="BG574" s="9" t="str">
        <f t="shared" si="236"/>
        <v/>
      </c>
      <c r="BH574" s="9" t="str">
        <f t="shared" si="236"/>
        <v/>
      </c>
      <c r="BI574" s="9" t="str">
        <f t="shared" si="236"/>
        <v/>
      </c>
      <c r="BJ574" s="9" t="str">
        <f t="shared" si="236"/>
        <v/>
      </c>
      <c r="BK574" s="9" t="str">
        <f t="shared" si="236"/>
        <v/>
      </c>
      <c r="BL574" s="9" t="str">
        <f t="shared" si="236"/>
        <v/>
      </c>
      <c r="BM574" s="9" t="str">
        <f t="shared" si="236"/>
        <v/>
      </c>
      <c r="BN574" s="9" t="str">
        <f t="shared" si="236"/>
        <v/>
      </c>
      <c r="BO574" s="9" t="str">
        <f t="shared" si="237"/>
        <v/>
      </c>
      <c r="BP574" s="9" t="str">
        <f t="shared" si="237"/>
        <v/>
      </c>
      <c r="BQ574" s="9" t="str">
        <f t="shared" si="237"/>
        <v/>
      </c>
      <c r="BR574" s="9" t="str">
        <f t="shared" si="237"/>
        <v/>
      </c>
      <c r="BS574" s="9" t="str">
        <f t="shared" si="237"/>
        <v/>
      </c>
      <c r="BT574" s="9" t="str">
        <f t="shared" si="237"/>
        <v/>
      </c>
      <c r="BU574" s="9" t="str">
        <f t="shared" si="237"/>
        <v/>
      </c>
      <c r="BV574" s="9" t="str">
        <f t="shared" si="237"/>
        <v/>
      </c>
      <c r="BW574" s="9" t="str">
        <f t="shared" si="237"/>
        <v/>
      </c>
      <c r="BX574" s="9" t="str">
        <f t="shared" si="237"/>
        <v/>
      </c>
      <c r="BY574" s="9" t="str">
        <f t="shared" si="237"/>
        <v/>
      </c>
      <c r="BZ574" s="9" t="str">
        <f t="shared" si="237"/>
        <v/>
      </c>
    </row>
    <row r="575" spans="1:78" x14ac:dyDescent="0.25">
      <c r="A575" s="6">
        <v>883</v>
      </c>
      <c r="B575" s="3"/>
      <c r="C575" s="3"/>
      <c r="D575" s="3"/>
      <c r="E575" s="3">
        <v>1</v>
      </c>
      <c r="F575" s="3"/>
      <c r="G575" s="3"/>
      <c r="H575" s="3">
        <v>1</v>
      </c>
      <c r="I575" s="3"/>
      <c r="J575" s="3">
        <v>1</v>
      </c>
      <c r="K575" s="3"/>
      <c r="L575" s="3">
        <v>1</v>
      </c>
      <c r="M575" s="3"/>
      <c r="N575" s="3"/>
      <c r="O575" s="3">
        <v>1</v>
      </c>
      <c r="P575" s="3"/>
      <c r="Q575" s="3">
        <v>1</v>
      </c>
      <c r="R575" s="3"/>
      <c r="S575" s="3">
        <v>1</v>
      </c>
      <c r="T575" s="3"/>
      <c r="U575" s="3">
        <v>1</v>
      </c>
      <c r="V575" s="3">
        <v>1</v>
      </c>
      <c r="W575" s="3">
        <v>1</v>
      </c>
      <c r="X575" s="3">
        <v>1</v>
      </c>
      <c r="Y575" s="3">
        <v>1</v>
      </c>
      <c r="Z575" s="3">
        <v>1</v>
      </c>
      <c r="AA575" s="3">
        <v>1</v>
      </c>
      <c r="AB575" s="3">
        <v>1</v>
      </c>
      <c r="AC575" s="3">
        <v>1</v>
      </c>
      <c r="AD575" s="3">
        <v>1</v>
      </c>
      <c r="AE575" s="3">
        <v>1</v>
      </c>
      <c r="AF575" s="3">
        <v>18</v>
      </c>
      <c r="AH575" s="7">
        <f>SUMPRODUCT(MAX((Table1[post_position])*(Table1[topic_id]=$A575)))</f>
        <v>42</v>
      </c>
      <c r="AI575" s="7" t="str">
        <f>"http://chandoo.org/forums/topic/"&amp;VLOOKUP(A575,'All Topics Data'!$A$2:$C$1243,3,FALSE)</f>
        <v>http://chandoo.org/forums/topic/big-issue-with-date-format</v>
      </c>
      <c r="AJ575" s="7" t="str">
        <f>LEFT(VLOOKUP(A575,'All Topics Data'!$A$2:$C$1243,2,FALSE),40)&amp;REPT("…",LEN(VLOOKUP(A575,'All Topics Data'!$A$2:$C$1243,2,FALSE))&gt;40)</f>
        <v>Big issue with date format</v>
      </c>
      <c r="AK575" s="9">
        <f t="shared" si="226"/>
        <v>0</v>
      </c>
      <c r="AL575" s="9">
        <f t="shared" si="238"/>
        <v>0</v>
      </c>
      <c r="AM575" s="9">
        <f t="shared" si="238"/>
        <v>0</v>
      </c>
      <c r="AN575" s="9">
        <f t="shared" si="238"/>
        <v>1</v>
      </c>
      <c r="AO575" s="9">
        <f t="shared" si="238"/>
        <v>0</v>
      </c>
      <c r="AP575" s="9">
        <f t="shared" si="238"/>
        <v>0</v>
      </c>
      <c r="AQ575" s="9">
        <f t="shared" si="238"/>
        <v>1</v>
      </c>
      <c r="AR575" s="9">
        <f t="shared" si="238"/>
        <v>0</v>
      </c>
      <c r="AS575" s="9">
        <f t="shared" si="238"/>
        <v>1</v>
      </c>
      <c r="AT575" s="9">
        <f t="shared" si="238"/>
        <v>0</v>
      </c>
      <c r="AU575" s="9">
        <f t="shared" si="235"/>
        <v>1</v>
      </c>
      <c r="AV575" s="9">
        <f t="shared" si="235"/>
        <v>0</v>
      </c>
      <c r="AW575" s="9">
        <f t="shared" si="235"/>
        <v>0</v>
      </c>
      <c r="AX575" s="9">
        <f t="shared" si="235"/>
        <v>1</v>
      </c>
      <c r="AY575" s="9">
        <f t="shared" si="235"/>
        <v>0</v>
      </c>
      <c r="AZ575" s="9">
        <f t="shared" si="235"/>
        <v>1</v>
      </c>
      <c r="BA575" s="9">
        <f t="shared" si="235"/>
        <v>0</v>
      </c>
      <c r="BB575" s="9">
        <f t="shared" si="235"/>
        <v>1</v>
      </c>
      <c r="BC575" s="9">
        <f t="shared" si="235"/>
        <v>0</v>
      </c>
      <c r="BD575" s="9">
        <f t="shared" si="235"/>
        <v>1</v>
      </c>
      <c r="BE575" s="9">
        <f t="shared" si="236"/>
        <v>0</v>
      </c>
      <c r="BF575" s="9">
        <f t="shared" si="236"/>
        <v>0</v>
      </c>
      <c r="BG575" s="9">
        <f t="shared" si="236"/>
        <v>1</v>
      </c>
      <c r="BH575" s="9">
        <f t="shared" si="236"/>
        <v>0</v>
      </c>
      <c r="BI575" s="9">
        <f t="shared" si="236"/>
        <v>1</v>
      </c>
      <c r="BJ575" s="9">
        <f t="shared" si="236"/>
        <v>0</v>
      </c>
      <c r="BK575" s="9">
        <f t="shared" si="236"/>
        <v>1</v>
      </c>
      <c r="BL575" s="9">
        <f t="shared" si="236"/>
        <v>0</v>
      </c>
      <c r="BM575" s="9">
        <f t="shared" si="236"/>
        <v>1</v>
      </c>
      <c r="BN575" s="9">
        <f t="shared" si="236"/>
        <v>0</v>
      </c>
      <c r="BO575" s="9">
        <f t="shared" si="237"/>
        <v>1</v>
      </c>
      <c r="BP575" s="9">
        <f t="shared" si="237"/>
        <v>0</v>
      </c>
      <c r="BQ575" s="9">
        <f t="shared" si="237"/>
        <v>1</v>
      </c>
      <c r="BR575" s="9">
        <f t="shared" si="237"/>
        <v>0</v>
      </c>
      <c r="BS575" s="9">
        <f t="shared" si="237"/>
        <v>1</v>
      </c>
      <c r="BT575" s="9">
        <f t="shared" si="237"/>
        <v>0</v>
      </c>
      <c r="BU575" s="9">
        <f t="shared" si="237"/>
        <v>0</v>
      </c>
      <c r="BV575" s="9">
        <f t="shared" si="237"/>
        <v>1</v>
      </c>
      <c r="BW575" s="9">
        <f t="shared" si="237"/>
        <v>0</v>
      </c>
      <c r="BX575" s="9">
        <f t="shared" si="237"/>
        <v>1</v>
      </c>
      <c r="BY575" s="9">
        <f t="shared" si="237"/>
        <v>0</v>
      </c>
      <c r="BZ575" s="9">
        <f t="shared" si="237"/>
        <v>1</v>
      </c>
    </row>
    <row r="576" spans="1:78" x14ac:dyDescent="0.25">
      <c r="A576" s="6">
        <v>884</v>
      </c>
      <c r="B576" s="3"/>
      <c r="C576" s="3">
        <v>1</v>
      </c>
      <c r="D576" s="3"/>
      <c r="E576" s="3">
        <v>1</v>
      </c>
      <c r="F576" s="3"/>
      <c r="G576" s="3">
        <v>1</v>
      </c>
      <c r="H576" s="3"/>
      <c r="I576" s="3">
        <v>1</v>
      </c>
      <c r="J576" s="3"/>
      <c r="K576" s="3"/>
      <c r="L576" s="3"/>
      <c r="M576" s="3"/>
      <c r="N576" s="3"/>
      <c r="O576" s="3"/>
      <c r="P576" s="3"/>
      <c r="Q576" s="3"/>
      <c r="R576" s="3"/>
      <c r="S576" s="3"/>
      <c r="T576" s="3"/>
      <c r="U576" s="3"/>
      <c r="V576" s="3"/>
      <c r="W576" s="3"/>
      <c r="X576" s="3"/>
      <c r="Y576" s="3"/>
      <c r="Z576" s="3"/>
      <c r="AA576" s="3"/>
      <c r="AB576" s="3"/>
      <c r="AC576" s="3"/>
      <c r="AD576" s="3"/>
      <c r="AE576" s="3"/>
      <c r="AF576" s="3">
        <v>4</v>
      </c>
      <c r="AH576" s="7">
        <f>SUMPRODUCT(MAX((Table1[post_position])*(Table1[topic_id]=$A576)))</f>
        <v>9</v>
      </c>
      <c r="AI576" s="7" t="str">
        <f>"http://chandoo.org/forums/topic/"&amp;VLOOKUP(A576,'All Topics Data'!$A$2:$C$1243,3,FALSE)</f>
        <v>http://chandoo.org/forums/topic/auto-update-in-next-sheet</v>
      </c>
      <c r="AJ576" s="7" t="str">
        <f>LEFT(VLOOKUP(A576,'All Topics Data'!$A$2:$C$1243,2,FALSE),40)&amp;REPT("…",LEN(VLOOKUP(A576,'All Topics Data'!$A$2:$C$1243,2,FALSE))&gt;40)</f>
        <v>auto update in next sheet..</v>
      </c>
      <c r="AK576" s="9">
        <f t="shared" si="226"/>
        <v>0</v>
      </c>
      <c r="AL576" s="9">
        <f t="shared" si="238"/>
        <v>1</v>
      </c>
      <c r="AM576" s="9">
        <f t="shared" si="238"/>
        <v>0</v>
      </c>
      <c r="AN576" s="9">
        <f t="shared" si="238"/>
        <v>1</v>
      </c>
      <c r="AO576" s="9">
        <f t="shared" si="238"/>
        <v>0</v>
      </c>
      <c r="AP576" s="9">
        <f t="shared" si="238"/>
        <v>1</v>
      </c>
      <c r="AQ576" s="9">
        <f t="shared" si="238"/>
        <v>0</v>
      </c>
      <c r="AR576" s="9">
        <f t="shared" si="238"/>
        <v>1</v>
      </c>
      <c r="AS576" s="9">
        <f t="shared" si="238"/>
        <v>0</v>
      </c>
      <c r="AT576" s="9" t="str">
        <f t="shared" si="238"/>
        <v/>
      </c>
      <c r="AU576" s="9" t="str">
        <f t="shared" si="235"/>
        <v/>
      </c>
      <c r="AV576" s="9" t="str">
        <f t="shared" si="235"/>
        <v/>
      </c>
      <c r="AW576" s="9" t="str">
        <f t="shared" si="235"/>
        <v/>
      </c>
      <c r="AX576" s="9" t="str">
        <f t="shared" si="235"/>
        <v/>
      </c>
      <c r="AY576" s="9" t="str">
        <f t="shared" si="235"/>
        <v/>
      </c>
      <c r="AZ576" s="9" t="str">
        <f t="shared" si="235"/>
        <v/>
      </c>
      <c r="BA576" s="9" t="str">
        <f t="shared" si="235"/>
        <v/>
      </c>
      <c r="BB576" s="9" t="str">
        <f t="shared" si="235"/>
        <v/>
      </c>
      <c r="BC576" s="9" t="str">
        <f t="shared" si="235"/>
        <v/>
      </c>
      <c r="BD576" s="9" t="str">
        <f t="shared" si="235"/>
        <v/>
      </c>
      <c r="BE576" s="9" t="str">
        <f t="shared" si="236"/>
        <v/>
      </c>
      <c r="BF576" s="9" t="str">
        <f t="shared" si="236"/>
        <v/>
      </c>
      <c r="BG576" s="9" t="str">
        <f t="shared" si="236"/>
        <v/>
      </c>
      <c r="BH576" s="9" t="str">
        <f t="shared" si="236"/>
        <v/>
      </c>
      <c r="BI576" s="9" t="str">
        <f t="shared" si="236"/>
        <v/>
      </c>
      <c r="BJ576" s="9" t="str">
        <f t="shared" si="236"/>
        <v/>
      </c>
      <c r="BK576" s="9" t="str">
        <f t="shared" si="236"/>
        <v/>
      </c>
      <c r="BL576" s="9" t="str">
        <f t="shared" si="236"/>
        <v/>
      </c>
      <c r="BM576" s="9" t="str">
        <f t="shared" si="236"/>
        <v/>
      </c>
      <c r="BN576" s="9" t="str">
        <f t="shared" si="236"/>
        <v/>
      </c>
      <c r="BO576" s="9" t="str">
        <f t="shared" si="237"/>
        <v/>
      </c>
      <c r="BP576" s="9" t="str">
        <f t="shared" si="237"/>
        <v/>
      </c>
      <c r="BQ576" s="9" t="str">
        <f t="shared" si="237"/>
        <v/>
      </c>
      <c r="BR576" s="9" t="str">
        <f t="shared" si="237"/>
        <v/>
      </c>
      <c r="BS576" s="9" t="str">
        <f t="shared" si="237"/>
        <v/>
      </c>
      <c r="BT576" s="9" t="str">
        <f t="shared" si="237"/>
        <v/>
      </c>
      <c r="BU576" s="9" t="str">
        <f t="shared" si="237"/>
        <v/>
      </c>
      <c r="BV576" s="9" t="str">
        <f t="shared" si="237"/>
        <v/>
      </c>
      <c r="BW576" s="9" t="str">
        <f t="shared" si="237"/>
        <v/>
      </c>
      <c r="BX576" s="9" t="str">
        <f t="shared" si="237"/>
        <v/>
      </c>
      <c r="BY576" s="9" t="str">
        <f t="shared" si="237"/>
        <v/>
      </c>
      <c r="BZ576" s="9" t="str">
        <f t="shared" si="237"/>
        <v/>
      </c>
    </row>
    <row r="577" spans="1:78" x14ac:dyDescent="0.25">
      <c r="A577" s="6">
        <v>885</v>
      </c>
      <c r="B577" s="3"/>
      <c r="C577" s="3"/>
      <c r="D577" s="3"/>
      <c r="E577" s="3">
        <v>1</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v>1</v>
      </c>
      <c r="AH577" s="7">
        <f>SUMPRODUCT(MAX((Table1[post_position])*(Table1[topic_id]=$A577)))</f>
        <v>6</v>
      </c>
      <c r="AI577" s="7" t="str">
        <f>"http://chandoo.org/forums/topic/"&amp;VLOOKUP(A577,'All Topics Data'!$A$2:$C$1243,3,FALSE)</f>
        <v>http://chandoo.org/forums/topic/faster-calculations-by-making-vb-code-shorter</v>
      </c>
      <c r="AJ577" s="7" t="str">
        <f>LEFT(VLOOKUP(A577,'All Topics Data'!$A$2:$C$1243,2,FALSE),40)&amp;REPT("…",LEN(VLOOKUP(A577,'All Topics Data'!$A$2:$C$1243,2,FALSE))&gt;40)</f>
        <v>Faster Calculations (By Making VB Code S…</v>
      </c>
      <c r="AK577" s="9">
        <f t="shared" si="226"/>
        <v>0</v>
      </c>
      <c r="AL577" s="9">
        <f t="shared" si="238"/>
        <v>0</v>
      </c>
      <c r="AM577" s="9">
        <f t="shared" si="238"/>
        <v>0</v>
      </c>
      <c r="AN577" s="9">
        <f t="shared" si="238"/>
        <v>1</v>
      </c>
      <c r="AO577" s="9">
        <f t="shared" si="238"/>
        <v>0</v>
      </c>
      <c r="AP577" s="9">
        <f t="shared" si="238"/>
        <v>0</v>
      </c>
      <c r="AQ577" s="9" t="str">
        <f t="shared" si="238"/>
        <v/>
      </c>
      <c r="AR577" s="9" t="str">
        <f t="shared" si="238"/>
        <v/>
      </c>
      <c r="AS577" s="9" t="str">
        <f t="shared" si="238"/>
        <v/>
      </c>
      <c r="AT577" s="9" t="str">
        <f t="shared" si="238"/>
        <v/>
      </c>
      <c r="AU577" s="9" t="str">
        <f t="shared" si="235"/>
        <v/>
      </c>
      <c r="AV577" s="9" t="str">
        <f t="shared" si="235"/>
        <v/>
      </c>
      <c r="AW577" s="9" t="str">
        <f t="shared" si="235"/>
        <v/>
      </c>
      <c r="AX577" s="9" t="str">
        <f t="shared" si="235"/>
        <v/>
      </c>
      <c r="AY577" s="9" t="str">
        <f t="shared" si="235"/>
        <v/>
      </c>
      <c r="AZ577" s="9" t="str">
        <f t="shared" si="235"/>
        <v/>
      </c>
      <c r="BA577" s="9" t="str">
        <f t="shared" si="235"/>
        <v/>
      </c>
      <c r="BB577" s="9" t="str">
        <f t="shared" si="235"/>
        <v/>
      </c>
      <c r="BC577" s="9" t="str">
        <f t="shared" si="235"/>
        <v/>
      </c>
      <c r="BD577" s="9" t="str">
        <f t="shared" si="235"/>
        <v/>
      </c>
      <c r="BE577" s="9" t="str">
        <f t="shared" si="236"/>
        <v/>
      </c>
      <c r="BF577" s="9" t="str">
        <f t="shared" si="236"/>
        <v/>
      </c>
      <c r="BG577" s="9" t="str">
        <f t="shared" si="236"/>
        <v/>
      </c>
      <c r="BH577" s="9" t="str">
        <f t="shared" si="236"/>
        <v/>
      </c>
      <c r="BI577" s="9" t="str">
        <f t="shared" si="236"/>
        <v/>
      </c>
      <c r="BJ577" s="9" t="str">
        <f t="shared" si="236"/>
        <v/>
      </c>
      <c r="BK577" s="9" t="str">
        <f t="shared" si="236"/>
        <v/>
      </c>
      <c r="BL577" s="9" t="str">
        <f t="shared" si="236"/>
        <v/>
      </c>
      <c r="BM577" s="9" t="str">
        <f t="shared" si="236"/>
        <v/>
      </c>
      <c r="BN577" s="9" t="str">
        <f t="shared" si="236"/>
        <v/>
      </c>
      <c r="BO577" s="9" t="str">
        <f t="shared" si="237"/>
        <v/>
      </c>
      <c r="BP577" s="9" t="str">
        <f t="shared" si="237"/>
        <v/>
      </c>
      <c r="BQ577" s="9" t="str">
        <f t="shared" si="237"/>
        <v/>
      </c>
      <c r="BR577" s="9" t="str">
        <f t="shared" si="237"/>
        <v/>
      </c>
      <c r="BS577" s="9" t="str">
        <f t="shared" si="237"/>
        <v/>
      </c>
      <c r="BT577" s="9" t="str">
        <f t="shared" si="237"/>
        <v/>
      </c>
      <c r="BU577" s="9" t="str">
        <f t="shared" si="237"/>
        <v/>
      </c>
      <c r="BV577" s="9" t="str">
        <f t="shared" si="237"/>
        <v/>
      </c>
      <c r="BW577" s="9" t="str">
        <f t="shared" si="237"/>
        <v/>
      </c>
      <c r="BX577" s="9" t="str">
        <f t="shared" si="237"/>
        <v/>
      </c>
      <c r="BY577" s="9" t="str">
        <f t="shared" si="237"/>
        <v/>
      </c>
      <c r="BZ577" s="9" t="str">
        <f t="shared" si="237"/>
        <v/>
      </c>
    </row>
    <row r="578" spans="1:78" x14ac:dyDescent="0.25">
      <c r="A578" s="6">
        <v>886</v>
      </c>
      <c r="B578" s="3"/>
      <c r="C578" s="3">
        <v>1</v>
      </c>
      <c r="D578" s="3"/>
      <c r="E578" s="3">
        <v>1</v>
      </c>
      <c r="F578" s="3"/>
      <c r="G578" s="3">
        <v>1</v>
      </c>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v>3</v>
      </c>
      <c r="AH578" s="7">
        <f>SUMPRODUCT(MAX((Table1[post_position])*(Table1[topic_id]=$A578)))</f>
        <v>6</v>
      </c>
      <c r="AI578" s="7" t="str">
        <f>"http://chandoo.org/forums/topic/"&amp;VLOOKUP(A578,'All Topics Data'!$A$2:$C$1243,3,FALSE)</f>
        <v>http://chandoo.org/forums/topic/get-text-from-cell-comments</v>
      </c>
      <c r="AJ578" s="7" t="str">
        <f>LEFT(VLOOKUP(A578,'All Topics Data'!$A$2:$C$1243,2,FALSE),40)&amp;REPT("…",LEN(VLOOKUP(A578,'All Topics Data'!$A$2:$C$1243,2,FALSE))&gt;40)</f>
        <v>Get text from cell comments</v>
      </c>
      <c r="AK578" s="9">
        <f t="shared" si="226"/>
        <v>0</v>
      </c>
      <c r="AL578" s="9">
        <f t="shared" si="238"/>
        <v>1</v>
      </c>
      <c r="AM578" s="9">
        <f t="shared" si="238"/>
        <v>0</v>
      </c>
      <c r="AN578" s="9">
        <f t="shared" si="238"/>
        <v>1</v>
      </c>
      <c r="AO578" s="9">
        <f t="shared" si="238"/>
        <v>0</v>
      </c>
      <c r="AP578" s="9">
        <f t="shared" si="238"/>
        <v>1</v>
      </c>
      <c r="AQ578" s="9" t="str">
        <f t="shared" si="238"/>
        <v/>
      </c>
      <c r="AR578" s="9" t="str">
        <f t="shared" si="238"/>
        <v/>
      </c>
      <c r="AS578" s="9" t="str">
        <f t="shared" si="238"/>
        <v/>
      </c>
      <c r="AT578" s="9" t="str">
        <f t="shared" si="238"/>
        <v/>
      </c>
      <c r="AU578" s="9" t="str">
        <f t="shared" si="235"/>
        <v/>
      </c>
      <c r="AV578" s="9" t="str">
        <f t="shared" si="235"/>
        <v/>
      </c>
      <c r="AW578" s="9" t="str">
        <f t="shared" si="235"/>
        <v/>
      </c>
      <c r="AX578" s="9" t="str">
        <f t="shared" si="235"/>
        <v/>
      </c>
      <c r="AY578" s="9" t="str">
        <f t="shared" si="235"/>
        <v/>
      </c>
      <c r="AZ578" s="9" t="str">
        <f t="shared" si="235"/>
        <v/>
      </c>
      <c r="BA578" s="9" t="str">
        <f t="shared" si="235"/>
        <v/>
      </c>
      <c r="BB578" s="9" t="str">
        <f t="shared" si="235"/>
        <v/>
      </c>
      <c r="BC578" s="9" t="str">
        <f t="shared" si="235"/>
        <v/>
      </c>
      <c r="BD578" s="9" t="str">
        <f t="shared" si="235"/>
        <v/>
      </c>
      <c r="BE578" s="9" t="str">
        <f t="shared" si="236"/>
        <v/>
      </c>
      <c r="BF578" s="9" t="str">
        <f t="shared" si="236"/>
        <v/>
      </c>
      <c r="BG578" s="9" t="str">
        <f t="shared" si="236"/>
        <v/>
      </c>
      <c r="BH578" s="9" t="str">
        <f t="shared" si="236"/>
        <v/>
      </c>
      <c r="BI578" s="9" t="str">
        <f t="shared" si="236"/>
        <v/>
      </c>
      <c r="BJ578" s="9" t="str">
        <f t="shared" si="236"/>
        <v/>
      </c>
      <c r="BK578" s="9" t="str">
        <f t="shared" si="236"/>
        <v/>
      </c>
      <c r="BL578" s="9" t="str">
        <f t="shared" si="236"/>
        <v/>
      </c>
      <c r="BM578" s="9" t="str">
        <f t="shared" si="236"/>
        <v/>
      </c>
      <c r="BN578" s="9" t="str">
        <f t="shared" si="236"/>
        <v/>
      </c>
      <c r="BO578" s="9" t="str">
        <f t="shared" si="237"/>
        <v/>
      </c>
      <c r="BP578" s="9" t="str">
        <f t="shared" si="237"/>
        <v/>
      </c>
      <c r="BQ578" s="9" t="str">
        <f t="shared" si="237"/>
        <v/>
      </c>
      <c r="BR578" s="9" t="str">
        <f t="shared" si="237"/>
        <v/>
      </c>
      <c r="BS578" s="9" t="str">
        <f t="shared" si="237"/>
        <v/>
      </c>
      <c r="BT578" s="9" t="str">
        <f t="shared" si="237"/>
        <v/>
      </c>
      <c r="BU578" s="9" t="str">
        <f t="shared" si="237"/>
        <v/>
      </c>
      <c r="BV578" s="9" t="str">
        <f t="shared" si="237"/>
        <v/>
      </c>
      <c r="BW578" s="9" t="str">
        <f t="shared" si="237"/>
        <v/>
      </c>
      <c r="BX578" s="9" t="str">
        <f t="shared" si="237"/>
        <v/>
      </c>
      <c r="BY578" s="9" t="str">
        <f t="shared" si="237"/>
        <v/>
      </c>
      <c r="BZ578" s="9" t="str">
        <f t="shared" si="237"/>
        <v/>
      </c>
    </row>
    <row r="579" spans="1:78" x14ac:dyDescent="0.25">
      <c r="A579" s="6">
        <v>887</v>
      </c>
      <c r="B579" s="3"/>
      <c r="C579" s="3">
        <v>1</v>
      </c>
      <c r="D579" s="3"/>
      <c r="E579" s="3">
        <v>1</v>
      </c>
      <c r="F579" s="3"/>
      <c r="G579" s="3">
        <v>1</v>
      </c>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v>3</v>
      </c>
      <c r="AH579" s="7">
        <f>SUMPRODUCT(MAX((Table1[post_position])*(Table1[topic_id]=$A579)))</f>
        <v>7</v>
      </c>
      <c r="AI579" s="7" t="str">
        <f>"http://chandoo.org/forums/topic/"&amp;VLOOKUP(A579,'All Topics Data'!$A$2:$C$1243,3,FALSE)</f>
        <v>http://chandoo.org/forums/topic/radical-sign</v>
      </c>
      <c r="AJ579" s="7" t="str">
        <f>LEFT(VLOOKUP(A579,'All Topics Data'!$A$2:$C$1243,2,FALSE),40)&amp;REPT("…",LEN(VLOOKUP(A579,'All Topics Data'!$A$2:$C$1243,2,FALSE))&gt;40)</f>
        <v>Radical Sign</v>
      </c>
      <c r="AK579" s="9">
        <f t="shared" si="226"/>
        <v>0</v>
      </c>
      <c r="AL579" s="9">
        <f t="shared" si="238"/>
        <v>1</v>
      </c>
      <c r="AM579" s="9">
        <f t="shared" si="238"/>
        <v>0</v>
      </c>
      <c r="AN579" s="9">
        <f t="shared" si="238"/>
        <v>1</v>
      </c>
      <c r="AO579" s="9">
        <f t="shared" si="238"/>
        <v>0</v>
      </c>
      <c r="AP579" s="9">
        <f t="shared" si="238"/>
        <v>1</v>
      </c>
      <c r="AQ579" s="9">
        <f t="shared" si="238"/>
        <v>0</v>
      </c>
      <c r="AR579" s="9" t="str">
        <f t="shared" si="238"/>
        <v/>
      </c>
      <c r="AS579" s="9" t="str">
        <f t="shared" si="238"/>
        <v/>
      </c>
      <c r="AT579" s="9" t="str">
        <f t="shared" si="238"/>
        <v/>
      </c>
      <c r="AU579" s="9" t="str">
        <f t="shared" si="235"/>
        <v/>
      </c>
      <c r="AV579" s="9" t="str">
        <f t="shared" si="235"/>
        <v/>
      </c>
      <c r="AW579" s="9" t="str">
        <f t="shared" si="235"/>
        <v/>
      </c>
      <c r="AX579" s="9" t="str">
        <f t="shared" si="235"/>
        <v/>
      </c>
      <c r="AY579" s="9" t="str">
        <f t="shared" si="235"/>
        <v/>
      </c>
      <c r="AZ579" s="9" t="str">
        <f t="shared" si="235"/>
        <v/>
      </c>
      <c r="BA579" s="9" t="str">
        <f t="shared" si="235"/>
        <v/>
      </c>
      <c r="BB579" s="9" t="str">
        <f t="shared" si="235"/>
        <v/>
      </c>
      <c r="BC579" s="9" t="str">
        <f t="shared" si="235"/>
        <v/>
      </c>
      <c r="BD579" s="9" t="str">
        <f t="shared" si="235"/>
        <v/>
      </c>
      <c r="BE579" s="9" t="str">
        <f t="shared" si="236"/>
        <v/>
      </c>
      <c r="BF579" s="9" t="str">
        <f t="shared" si="236"/>
        <v/>
      </c>
      <c r="BG579" s="9" t="str">
        <f t="shared" si="236"/>
        <v/>
      </c>
      <c r="BH579" s="9" t="str">
        <f t="shared" si="236"/>
        <v/>
      </c>
      <c r="BI579" s="9" t="str">
        <f t="shared" si="236"/>
        <v/>
      </c>
      <c r="BJ579" s="9" t="str">
        <f t="shared" si="236"/>
        <v/>
      </c>
      <c r="BK579" s="9" t="str">
        <f t="shared" si="236"/>
        <v/>
      </c>
      <c r="BL579" s="9" t="str">
        <f t="shared" si="236"/>
        <v/>
      </c>
      <c r="BM579" s="9" t="str">
        <f t="shared" si="236"/>
        <v/>
      </c>
      <c r="BN579" s="9" t="str">
        <f t="shared" si="236"/>
        <v/>
      </c>
      <c r="BO579" s="9" t="str">
        <f t="shared" si="237"/>
        <v/>
      </c>
      <c r="BP579" s="9" t="str">
        <f t="shared" si="237"/>
        <v/>
      </c>
      <c r="BQ579" s="9" t="str">
        <f t="shared" si="237"/>
        <v/>
      </c>
      <c r="BR579" s="9" t="str">
        <f t="shared" si="237"/>
        <v/>
      </c>
      <c r="BS579" s="9" t="str">
        <f t="shared" si="237"/>
        <v/>
      </c>
      <c r="BT579" s="9" t="str">
        <f t="shared" si="237"/>
        <v/>
      </c>
      <c r="BU579" s="9" t="str">
        <f t="shared" si="237"/>
        <v/>
      </c>
      <c r="BV579" s="9" t="str">
        <f t="shared" si="237"/>
        <v/>
      </c>
      <c r="BW579" s="9" t="str">
        <f t="shared" si="237"/>
        <v/>
      </c>
      <c r="BX579" s="9" t="str">
        <f t="shared" si="237"/>
        <v/>
      </c>
      <c r="BY579" s="9" t="str">
        <f t="shared" si="237"/>
        <v/>
      </c>
      <c r="BZ579" s="9" t="str">
        <f t="shared" si="237"/>
        <v/>
      </c>
    </row>
    <row r="580" spans="1:78" x14ac:dyDescent="0.25">
      <c r="A580" s="6">
        <v>889</v>
      </c>
      <c r="B580" s="3"/>
      <c r="C580" s="3">
        <v>1</v>
      </c>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v>1</v>
      </c>
      <c r="AH580" s="7">
        <f>SUMPRODUCT(MAX((Table1[post_position])*(Table1[topic_id]=$A580)))</f>
        <v>10</v>
      </c>
      <c r="AI580" s="7" t="str">
        <f>"http://chandoo.org/forums/topic/"&amp;VLOOKUP(A580,'All Topics Data'!$A$2:$C$1243,3,FALSE)</f>
        <v>http://chandoo.org/forums/topic/advanced-solver</v>
      </c>
      <c r="AJ580" s="7" t="str">
        <f>LEFT(VLOOKUP(A580,'All Topics Data'!$A$2:$C$1243,2,FALSE),40)&amp;REPT("…",LEN(VLOOKUP(A580,'All Topics Data'!$A$2:$C$1243,2,FALSE))&gt;40)</f>
        <v>Advanced Solver</v>
      </c>
      <c r="AK580" s="9">
        <f t="shared" si="226"/>
        <v>0</v>
      </c>
      <c r="AL580" s="9">
        <f t="shared" si="238"/>
        <v>1</v>
      </c>
      <c r="AM580" s="9">
        <f t="shared" si="238"/>
        <v>0</v>
      </c>
      <c r="AN580" s="9">
        <f t="shared" si="238"/>
        <v>0</v>
      </c>
      <c r="AO580" s="9">
        <f t="shared" si="238"/>
        <v>0</v>
      </c>
      <c r="AP580" s="9">
        <f t="shared" si="238"/>
        <v>0</v>
      </c>
      <c r="AQ580" s="9">
        <f t="shared" si="238"/>
        <v>0</v>
      </c>
      <c r="AR580" s="9">
        <f t="shared" si="238"/>
        <v>0</v>
      </c>
      <c r="AS580" s="9">
        <f t="shared" si="238"/>
        <v>0</v>
      </c>
      <c r="AT580" s="9">
        <f t="shared" si="238"/>
        <v>0</v>
      </c>
      <c r="AU580" s="9" t="str">
        <f t="shared" si="235"/>
        <v/>
      </c>
      <c r="AV580" s="9" t="str">
        <f t="shared" si="235"/>
        <v/>
      </c>
      <c r="AW580" s="9" t="str">
        <f t="shared" si="235"/>
        <v/>
      </c>
      <c r="AX580" s="9" t="str">
        <f t="shared" si="235"/>
        <v/>
      </c>
      <c r="AY580" s="9" t="str">
        <f t="shared" si="235"/>
        <v/>
      </c>
      <c r="AZ580" s="9" t="str">
        <f t="shared" si="235"/>
        <v/>
      </c>
      <c r="BA580" s="9" t="str">
        <f t="shared" si="235"/>
        <v/>
      </c>
      <c r="BB580" s="9" t="str">
        <f t="shared" si="235"/>
        <v/>
      </c>
      <c r="BC580" s="9" t="str">
        <f t="shared" si="235"/>
        <v/>
      </c>
      <c r="BD580" s="9" t="str">
        <f t="shared" si="235"/>
        <v/>
      </c>
      <c r="BE580" s="9" t="str">
        <f t="shared" si="236"/>
        <v/>
      </c>
      <c r="BF580" s="9" t="str">
        <f t="shared" si="236"/>
        <v/>
      </c>
      <c r="BG580" s="9" t="str">
        <f t="shared" si="236"/>
        <v/>
      </c>
      <c r="BH580" s="9" t="str">
        <f t="shared" si="236"/>
        <v/>
      </c>
      <c r="BI580" s="9" t="str">
        <f t="shared" si="236"/>
        <v/>
      </c>
      <c r="BJ580" s="9" t="str">
        <f t="shared" si="236"/>
        <v/>
      </c>
      <c r="BK580" s="9" t="str">
        <f t="shared" si="236"/>
        <v/>
      </c>
      <c r="BL580" s="9" t="str">
        <f t="shared" si="236"/>
        <v/>
      </c>
      <c r="BM580" s="9" t="str">
        <f t="shared" si="236"/>
        <v/>
      </c>
      <c r="BN580" s="9" t="str">
        <f t="shared" si="236"/>
        <v/>
      </c>
      <c r="BO580" s="9" t="str">
        <f t="shared" si="237"/>
        <v/>
      </c>
      <c r="BP580" s="9" t="str">
        <f t="shared" si="237"/>
        <v/>
      </c>
      <c r="BQ580" s="9" t="str">
        <f t="shared" si="237"/>
        <v/>
      </c>
      <c r="BR580" s="9" t="str">
        <f t="shared" si="237"/>
        <v/>
      </c>
      <c r="BS580" s="9" t="str">
        <f t="shared" si="237"/>
        <v/>
      </c>
      <c r="BT580" s="9" t="str">
        <f t="shared" si="237"/>
        <v/>
      </c>
      <c r="BU580" s="9" t="str">
        <f t="shared" si="237"/>
        <v/>
      </c>
      <c r="BV580" s="9" t="str">
        <f t="shared" si="237"/>
        <v/>
      </c>
      <c r="BW580" s="9" t="str">
        <f t="shared" si="237"/>
        <v/>
      </c>
      <c r="BX580" s="9" t="str">
        <f t="shared" si="237"/>
        <v/>
      </c>
      <c r="BY580" s="9" t="str">
        <f t="shared" si="237"/>
        <v/>
      </c>
      <c r="BZ580" s="9" t="str">
        <f t="shared" si="237"/>
        <v/>
      </c>
    </row>
    <row r="581" spans="1:78" x14ac:dyDescent="0.25">
      <c r="A581" s="6">
        <v>890</v>
      </c>
      <c r="B581" s="3"/>
      <c r="C581" s="3"/>
      <c r="D581" s="3">
        <v>1</v>
      </c>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v>1</v>
      </c>
      <c r="AH581" s="7">
        <f>SUMPRODUCT(MAX((Table1[post_position])*(Table1[topic_id]=$A581)))</f>
        <v>3</v>
      </c>
      <c r="AI581" s="7" t="str">
        <f>"http://chandoo.org/forums/topic/"&amp;VLOOKUP(A581,'All Topics Data'!$A$2:$C$1243,3,FALSE)</f>
        <v>http://chandoo.org/forums/topic/index-and-match-function</v>
      </c>
      <c r="AJ581" s="7" t="str">
        <f>LEFT(VLOOKUP(A581,'All Topics Data'!$A$2:$C$1243,2,FALSE),40)&amp;REPT("…",LEN(VLOOKUP(A581,'All Topics Data'!$A$2:$C$1243,2,FALSE))&gt;40)</f>
        <v>Index and Match Function</v>
      </c>
      <c r="AK581" s="9">
        <f t="shared" si="226"/>
        <v>0</v>
      </c>
      <c r="AL581" s="9">
        <f t="shared" si="238"/>
        <v>0</v>
      </c>
      <c r="AM581" s="9">
        <f t="shared" si="238"/>
        <v>1</v>
      </c>
      <c r="AN581" s="9" t="str">
        <f t="shared" si="238"/>
        <v/>
      </c>
      <c r="AO581" s="9" t="str">
        <f t="shared" si="238"/>
        <v/>
      </c>
      <c r="AP581" s="9" t="str">
        <f t="shared" si="238"/>
        <v/>
      </c>
      <c r="AQ581" s="9" t="str">
        <f t="shared" si="238"/>
        <v/>
      </c>
      <c r="AR581" s="9" t="str">
        <f t="shared" si="238"/>
        <v/>
      </c>
      <c r="AS581" s="9" t="str">
        <f t="shared" si="238"/>
        <v/>
      </c>
      <c r="AT581" s="9" t="str">
        <f t="shared" si="238"/>
        <v/>
      </c>
      <c r="AU581" s="9" t="str">
        <f t="shared" si="235"/>
        <v/>
      </c>
      <c r="AV581" s="9" t="str">
        <f t="shared" si="235"/>
        <v/>
      </c>
      <c r="AW581" s="9" t="str">
        <f t="shared" si="235"/>
        <v/>
      </c>
      <c r="AX581" s="9" t="str">
        <f t="shared" si="235"/>
        <v/>
      </c>
      <c r="AY581" s="9" t="str">
        <f t="shared" si="235"/>
        <v/>
      </c>
      <c r="AZ581" s="9" t="str">
        <f t="shared" si="235"/>
        <v/>
      </c>
      <c r="BA581" s="9" t="str">
        <f t="shared" si="235"/>
        <v/>
      </c>
      <c r="BB581" s="9" t="str">
        <f t="shared" si="235"/>
        <v/>
      </c>
      <c r="BC581" s="9" t="str">
        <f t="shared" si="235"/>
        <v/>
      </c>
      <c r="BD581" s="9" t="str">
        <f t="shared" si="235"/>
        <v/>
      </c>
      <c r="BE581" s="9" t="str">
        <f t="shared" si="236"/>
        <v/>
      </c>
      <c r="BF581" s="9" t="str">
        <f t="shared" si="236"/>
        <v/>
      </c>
      <c r="BG581" s="9" t="str">
        <f t="shared" si="236"/>
        <v/>
      </c>
      <c r="BH581" s="9" t="str">
        <f t="shared" si="236"/>
        <v/>
      </c>
      <c r="BI581" s="9" t="str">
        <f t="shared" si="236"/>
        <v/>
      </c>
      <c r="BJ581" s="9" t="str">
        <f t="shared" si="236"/>
        <v/>
      </c>
      <c r="BK581" s="9" t="str">
        <f t="shared" si="236"/>
        <v/>
      </c>
      <c r="BL581" s="9" t="str">
        <f t="shared" si="236"/>
        <v/>
      </c>
      <c r="BM581" s="9" t="str">
        <f t="shared" si="236"/>
        <v/>
      </c>
      <c r="BN581" s="9" t="str">
        <f t="shared" si="236"/>
        <v/>
      </c>
      <c r="BO581" s="9" t="str">
        <f t="shared" si="237"/>
        <v/>
      </c>
      <c r="BP581" s="9" t="str">
        <f t="shared" si="237"/>
        <v/>
      </c>
      <c r="BQ581" s="9" t="str">
        <f t="shared" si="237"/>
        <v/>
      </c>
      <c r="BR581" s="9" t="str">
        <f t="shared" si="237"/>
        <v/>
      </c>
      <c r="BS581" s="9" t="str">
        <f t="shared" si="237"/>
        <v/>
      </c>
      <c r="BT581" s="9" t="str">
        <f t="shared" si="237"/>
        <v/>
      </c>
      <c r="BU581" s="9" t="str">
        <f t="shared" si="237"/>
        <v/>
      </c>
      <c r="BV581" s="9" t="str">
        <f t="shared" si="237"/>
        <v/>
      </c>
      <c r="BW581" s="9" t="str">
        <f t="shared" si="237"/>
        <v/>
      </c>
      <c r="BX581" s="9" t="str">
        <f t="shared" si="237"/>
        <v/>
      </c>
      <c r="BY581" s="9" t="str">
        <f t="shared" si="237"/>
        <v/>
      </c>
      <c r="BZ581" s="9" t="str">
        <f t="shared" si="237"/>
        <v/>
      </c>
    </row>
    <row r="582" spans="1:78" x14ac:dyDescent="0.25">
      <c r="A582" s="6">
        <v>891</v>
      </c>
      <c r="B582" s="3"/>
      <c r="C582" s="3">
        <v>1</v>
      </c>
      <c r="D582" s="3"/>
      <c r="E582" s="3">
        <v>1</v>
      </c>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v>2</v>
      </c>
      <c r="AH582" s="7">
        <f>SUMPRODUCT(MAX((Table1[post_position])*(Table1[topic_id]=$A582)))</f>
        <v>5</v>
      </c>
      <c r="AI582" s="7" t="str">
        <f>"http://chandoo.org/forums/topic/"&amp;VLOOKUP(A582,'All Topics Data'!$A$2:$C$1243,3,FALSE)</f>
        <v>http://chandoo.org/forums/topic/if-function-to-include-with-another-formula</v>
      </c>
      <c r="AJ582" s="7" t="str">
        <f>LEFT(VLOOKUP(A582,'All Topics Data'!$A$2:$C$1243,2,FALSE),40)&amp;REPT("…",LEN(VLOOKUP(A582,'All Topics Data'!$A$2:$C$1243,2,FALSE))&gt;40)</f>
        <v>IF function to include with another form…</v>
      </c>
      <c r="AK582" s="9">
        <f t="shared" si="226"/>
        <v>0</v>
      </c>
      <c r="AL582" s="9">
        <f t="shared" si="238"/>
        <v>1</v>
      </c>
      <c r="AM582" s="9">
        <f t="shared" si="238"/>
        <v>0</v>
      </c>
      <c r="AN582" s="9">
        <f t="shared" si="238"/>
        <v>1</v>
      </c>
      <c r="AO582" s="9">
        <f t="shared" si="238"/>
        <v>0</v>
      </c>
      <c r="AP582" s="9" t="str">
        <f t="shared" si="238"/>
        <v/>
      </c>
      <c r="AQ582" s="9" t="str">
        <f t="shared" si="238"/>
        <v/>
      </c>
      <c r="AR582" s="9" t="str">
        <f t="shared" si="238"/>
        <v/>
      </c>
      <c r="AS582" s="9" t="str">
        <f t="shared" si="238"/>
        <v/>
      </c>
      <c r="AT582" s="9" t="str">
        <f t="shared" si="238"/>
        <v/>
      </c>
      <c r="AU582" s="9" t="str">
        <f t="shared" ref="AU582:BD591" si="239">IF(AU$4&lt;=$AH582,IFERROR(GETPIVOTDATA("Hui Reply?",$A$4,"topic_id",$A582,"post_position",AU$4),0),"")</f>
        <v/>
      </c>
      <c r="AV582" s="9" t="str">
        <f t="shared" si="239"/>
        <v/>
      </c>
      <c r="AW582" s="9" t="str">
        <f t="shared" si="239"/>
        <v/>
      </c>
      <c r="AX582" s="9" t="str">
        <f t="shared" si="239"/>
        <v/>
      </c>
      <c r="AY582" s="9" t="str">
        <f t="shared" si="239"/>
        <v/>
      </c>
      <c r="AZ582" s="9" t="str">
        <f t="shared" si="239"/>
        <v/>
      </c>
      <c r="BA582" s="9" t="str">
        <f t="shared" si="239"/>
        <v/>
      </c>
      <c r="BB582" s="9" t="str">
        <f t="shared" si="239"/>
        <v/>
      </c>
      <c r="BC582" s="9" t="str">
        <f t="shared" si="239"/>
        <v/>
      </c>
      <c r="BD582" s="9" t="str">
        <f t="shared" si="239"/>
        <v/>
      </c>
      <c r="BE582" s="9" t="str">
        <f t="shared" ref="BE582:BN591" si="240">IF(BE$4&lt;=$AH582,IFERROR(GETPIVOTDATA("Hui Reply?",$A$4,"topic_id",$A582,"post_position",BE$4),0),"")</f>
        <v/>
      </c>
      <c r="BF582" s="9" t="str">
        <f t="shared" si="240"/>
        <v/>
      </c>
      <c r="BG582" s="9" t="str">
        <f t="shared" si="240"/>
        <v/>
      </c>
      <c r="BH582" s="9" t="str">
        <f t="shared" si="240"/>
        <v/>
      </c>
      <c r="BI582" s="9" t="str">
        <f t="shared" si="240"/>
        <v/>
      </c>
      <c r="BJ582" s="9" t="str">
        <f t="shared" si="240"/>
        <v/>
      </c>
      <c r="BK582" s="9" t="str">
        <f t="shared" si="240"/>
        <v/>
      </c>
      <c r="BL582" s="9" t="str">
        <f t="shared" si="240"/>
        <v/>
      </c>
      <c r="BM582" s="9" t="str">
        <f t="shared" si="240"/>
        <v/>
      </c>
      <c r="BN582" s="9" t="str">
        <f t="shared" si="240"/>
        <v/>
      </c>
      <c r="BO582" s="9" t="str">
        <f t="shared" ref="BO582:BZ591" si="241">IF(BO$4&lt;=$AH582,IFERROR(GETPIVOTDATA("Hui Reply?",$A$4,"topic_id",$A582,"post_position",BO$4),0),"")</f>
        <v/>
      </c>
      <c r="BP582" s="9" t="str">
        <f t="shared" si="241"/>
        <v/>
      </c>
      <c r="BQ582" s="9" t="str">
        <f t="shared" si="241"/>
        <v/>
      </c>
      <c r="BR582" s="9" t="str">
        <f t="shared" si="241"/>
        <v/>
      </c>
      <c r="BS582" s="9" t="str">
        <f t="shared" si="241"/>
        <v/>
      </c>
      <c r="BT582" s="9" t="str">
        <f t="shared" si="241"/>
        <v/>
      </c>
      <c r="BU582" s="9" t="str">
        <f t="shared" si="241"/>
        <v/>
      </c>
      <c r="BV582" s="9" t="str">
        <f t="shared" si="241"/>
        <v/>
      </c>
      <c r="BW582" s="9" t="str">
        <f t="shared" si="241"/>
        <v/>
      </c>
      <c r="BX582" s="9" t="str">
        <f t="shared" si="241"/>
        <v/>
      </c>
      <c r="BY582" s="9" t="str">
        <f t="shared" si="241"/>
        <v/>
      </c>
      <c r="BZ582" s="9" t="str">
        <f t="shared" si="241"/>
        <v/>
      </c>
    </row>
    <row r="583" spans="1:78" x14ac:dyDescent="0.25">
      <c r="A583" s="6">
        <v>894</v>
      </c>
      <c r="B583" s="3"/>
      <c r="C583" s="3">
        <v>1</v>
      </c>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v>1</v>
      </c>
      <c r="AH583" s="7">
        <f>SUMPRODUCT(MAX((Table1[post_position])*(Table1[topic_id]=$A583)))</f>
        <v>2</v>
      </c>
      <c r="AI583" s="7" t="str">
        <f>"http://chandoo.org/forums/topic/"&amp;VLOOKUP(A583,'All Topics Data'!$A$2:$C$1243,3,FALSE)</f>
        <v>http://chandoo.org/forums/topic/broken-if-formula</v>
      </c>
      <c r="AJ583" s="7" t="str">
        <f>LEFT(VLOOKUP(A583,'All Topics Data'!$A$2:$C$1243,2,FALSE),40)&amp;REPT("…",LEN(VLOOKUP(A583,'All Topics Data'!$A$2:$C$1243,2,FALSE))&gt;40)</f>
        <v>Broken IF formula</v>
      </c>
      <c r="AK583" s="9">
        <f t="shared" si="226"/>
        <v>0</v>
      </c>
      <c r="AL583" s="9">
        <f t="shared" ref="AL583:AT592" si="242">IF(AL$4&lt;=$AH583,IFERROR(GETPIVOTDATA("Hui Reply?",$A$4,"topic_id",$A583,"post_position",AL$4),0),"")</f>
        <v>1</v>
      </c>
      <c r="AM583" s="9" t="str">
        <f t="shared" si="242"/>
        <v/>
      </c>
      <c r="AN583" s="9" t="str">
        <f t="shared" si="242"/>
        <v/>
      </c>
      <c r="AO583" s="9" t="str">
        <f t="shared" si="242"/>
        <v/>
      </c>
      <c r="AP583" s="9" t="str">
        <f t="shared" si="242"/>
        <v/>
      </c>
      <c r="AQ583" s="9" t="str">
        <f t="shared" si="242"/>
        <v/>
      </c>
      <c r="AR583" s="9" t="str">
        <f t="shared" si="242"/>
        <v/>
      </c>
      <c r="AS583" s="9" t="str">
        <f t="shared" si="242"/>
        <v/>
      </c>
      <c r="AT583" s="9" t="str">
        <f t="shared" si="242"/>
        <v/>
      </c>
      <c r="AU583" s="9" t="str">
        <f t="shared" si="239"/>
        <v/>
      </c>
      <c r="AV583" s="9" t="str">
        <f t="shared" si="239"/>
        <v/>
      </c>
      <c r="AW583" s="9" t="str">
        <f t="shared" si="239"/>
        <v/>
      </c>
      <c r="AX583" s="9" t="str">
        <f t="shared" si="239"/>
        <v/>
      </c>
      <c r="AY583" s="9" t="str">
        <f t="shared" si="239"/>
        <v/>
      </c>
      <c r="AZ583" s="9" t="str">
        <f t="shared" si="239"/>
        <v/>
      </c>
      <c r="BA583" s="9" t="str">
        <f t="shared" si="239"/>
        <v/>
      </c>
      <c r="BB583" s="9" t="str">
        <f t="shared" si="239"/>
        <v/>
      </c>
      <c r="BC583" s="9" t="str">
        <f t="shared" si="239"/>
        <v/>
      </c>
      <c r="BD583" s="9" t="str">
        <f t="shared" si="239"/>
        <v/>
      </c>
      <c r="BE583" s="9" t="str">
        <f t="shared" si="240"/>
        <v/>
      </c>
      <c r="BF583" s="9" t="str">
        <f t="shared" si="240"/>
        <v/>
      </c>
      <c r="BG583" s="9" t="str">
        <f t="shared" si="240"/>
        <v/>
      </c>
      <c r="BH583" s="9" t="str">
        <f t="shared" si="240"/>
        <v/>
      </c>
      <c r="BI583" s="9" t="str">
        <f t="shared" si="240"/>
        <v/>
      </c>
      <c r="BJ583" s="9" t="str">
        <f t="shared" si="240"/>
        <v/>
      </c>
      <c r="BK583" s="9" t="str">
        <f t="shared" si="240"/>
        <v/>
      </c>
      <c r="BL583" s="9" t="str">
        <f t="shared" si="240"/>
        <v/>
      </c>
      <c r="BM583" s="9" t="str">
        <f t="shared" si="240"/>
        <v/>
      </c>
      <c r="BN583" s="9" t="str">
        <f t="shared" si="240"/>
        <v/>
      </c>
      <c r="BO583" s="9" t="str">
        <f t="shared" si="241"/>
        <v/>
      </c>
      <c r="BP583" s="9" t="str">
        <f t="shared" si="241"/>
        <v/>
      </c>
      <c r="BQ583" s="9" t="str">
        <f t="shared" si="241"/>
        <v/>
      </c>
      <c r="BR583" s="9" t="str">
        <f t="shared" si="241"/>
        <v/>
      </c>
      <c r="BS583" s="9" t="str">
        <f t="shared" si="241"/>
        <v/>
      </c>
      <c r="BT583" s="9" t="str">
        <f t="shared" si="241"/>
        <v/>
      </c>
      <c r="BU583" s="9" t="str">
        <f t="shared" si="241"/>
        <v/>
      </c>
      <c r="BV583" s="9" t="str">
        <f t="shared" si="241"/>
        <v/>
      </c>
      <c r="BW583" s="9" t="str">
        <f t="shared" si="241"/>
        <v/>
      </c>
      <c r="BX583" s="9" t="str">
        <f t="shared" si="241"/>
        <v/>
      </c>
      <c r="BY583" s="9" t="str">
        <f t="shared" si="241"/>
        <v/>
      </c>
      <c r="BZ583" s="9" t="str">
        <f t="shared" si="241"/>
        <v/>
      </c>
    </row>
    <row r="584" spans="1:78" x14ac:dyDescent="0.25">
      <c r="A584" s="6">
        <v>896</v>
      </c>
      <c r="B584" s="3"/>
      <c r="C584" s="3">
        <v>1</v>
      </c>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v>1</v>
      </c>
      <c r="AH584" s="7">
        <f>SUMPRODUCT(MAX((Table1[post_position])*(Table1[topic_id]=$A584)))</f>
        <v>2</v>
      </c>
      <c r="AI584" s="7" t="str">
        <f>"http://chandoo.org/forums/topic/"&amp;VLOOKUP(A584,'All Topics Data'!$A$2:$C$1243,3,FALSE)</f>
        <v>http://chandoo.org/forums/topic/pivot-table-grouping-rest</v>
      </c>
      <c r="AJ584" s="7" t="str">
        <f>LEFT(VLOOKUP(A584,'All Topics Data'!$A$2:$C$1243,2,FALSE),40)&amp;REPT("…",LEN(VLOOKUP(A584,'All Topics Data'!$A$2:$C$1243,2,FALSE))&gt;40)</f>
        <v>Pivot table grouping + rest</v>
      </c>
      <c r="AK584" s="9">
        <f t="shared" si="226"/>
        <v>0</v>
      </c>
      <c r="AL584" s="9">
        <f t="shared" si="242"/>
        <v>1</v>
      </c>
      <c r="AM584" s="9" t="str">
        <f t="shared" si="242"/>
        <v/>
      </c>
      <c r="AN584" s="9" t="str">
        <f t="shared" si="242"/>
        <v/>
      </c>
      <c r="AO584" s="9" t="str">
        <f t="shared" si="242"/>
        <v/>
      </c>
      <c r="AP584" s="9" t="str">
        <f t="shared" si="242"/>
        <v/>
      </c>
      <c r="AQ584" s="9" t="str">
        <f t="shared" si="242"/>
        <v/>
      </c>
      <c r="AR584" s="9" t="str">
        <f t="shared" si="242"/>
        <v/>
      </c>
      <c r="AS584" s="9" t="str">
        <f t="shared" si="242"/>
        <v/>
      </c>
      <c r="AT584" s="9" t="str">
        <f t="shared" si="242"/>
        <v/>
      </c>
      <c r="AU584" s="9" t="str">
        <f t="shared" si="239"/>
        <v/>
      </c>
      <c r="AV584" s="9" t="str">
        <f t="shared" si="239"/>
        <v/>
      </c>
      <c r="AW584" s="9" t="str">
        <f t="shared" si="239"/>
        <v/>
      </c>
      <c r="AX584" s="9" t="str">
        <f t="shared" si="239"/>
        <v/>
      </c>
      <c r="AY584" s="9" t="str">
        <f t="shared" si="239"/>
        <v/>
      </c>
      <c r="AZ584" s="9" t="str">
        <f t="shared" si="239"/>
        <v/>
      </c>
      <c r="BA584" s="9" t="str">
        <f t="shared" si="239"/>
        <v/>
      </c>
      <c r="BB584" s="9" t="str">
        <f t="shared" si="239"/>
        <v/>
      </c>
      <c r="BC584" s="9" t="str">
        <f t="shared" si="239"/>
        <v/>
      </c>
      <c r="BD584" s="9" t="str">
        <f t="shared" si="239"/>
        <v/>
      </c>
      <c r="BE584" s="9" t="str">
        <f t="shared" si="240"/>
        <v/>
      </c>
      <c r="BF584" s="9" t="str">
        <f t="shared" si="240"/>
        <v/>
      </c>
      <c r="BG584" s="9" t="str">
        <f t="shared" si="240"/>
        <v/>
      </c>
      <c r="BH584" s="9" t="str">
        <f t="shared" si="240"/>
        <v/>
      </c>
      <c r="BI584" s="9" t="str">
        <f t="shared" si="240"/>
        <v/>
      </c>
      <c r="BJ584" s="9" t="str">
        <f t="shared" si="240"/>
        <v/>
      </c>
      <c r="BK584" s="9" t="str">
        <f t="shared" si="240"/>
        <v/>
      </c>
      <c r="BL584" s="9" t="str">
        <f t="shared" si="240"/>
        <v/>
      </c>
      <c r="BM584" s="9" t="str">
        <f t="shared" si="240"/>
        <v/>
      </c>
      <c r="BN584" s="9" t="str">
        <f t="shared" si="240"/>
        <v/>
      </c>
      <c r="BO584" s="9" t="str">
        <f t="shared" si="241"/>
        <v/>
      </c>
      <c r="BP584" s="9" t="str">
        <f t="shared" si="241"/>
        <v/>
      </c>
      <c r="BQ584" s="9" t="str">
        <f t="shared" si="241"/>
        <v/>
      </c>
      <c r="BR584" s="9" t="str">
        <f t="shared" si="241"/>
        <v/>
      </c>
      <c r="BS584" s="9" t="str">
        <f t="shared" si="241"/>
        <v/>
      </c>
      <c r="BT584" s="9" t="str">
        <f t="shared" si="241"/>
        <v/>
      </c>
      <c r="BU584" s="9" t="str">
        <f t="shared" si="241"/>
        <v/>
      </c>
      <c r="BV584" s="9" t="str">
        <f t="shared" si="241"/>
        <v/>
      </c>
      <c r="BW584" s="9" t="str">
        <f t="shared" si="241"/>
        <v/>
      </c>
      <c r="BX584" s="9" t="str">
        <f t="shared" si="241"/>
        <v/>
      </c>
      <c r="BY584" s="9" t="str">
        <f t="shared" si="241"/>
        <v/>
      </c>
      <c r="BZ584" s="9" t="str">
        <f t="shared" si="241"/>
        <v/>
      </c>
    </row>
    <row r="585" spans="1:78" x14ac:dyDescent="0.25">
      <c r="A585" s="6">
        <v>897</v>
      </c>
      <c r="B585" s="3"/>
      <c r="C585" s="3">
        <v>1</v>
      </c>
      <c r="D585" s="3"/>
      <c r="E585" s="3">
        <v>1</v>
      </c>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v>2</v>
      </c>
      <c r="AH585" s="7">
        <f>SUMPRODUCT(MAX((Table1[post_position])*(Table1[topic_id]=$A585)))</f>
        <v>5</v>
      </c>
      <c r="AI585" s="7" t="str">
        <f>"http://chandoo.org/forums/topic/"&amp;VLOOKUP(A585,'All Topics Data'!$A$2:$C$1243,3,FALSE)</f>
        <v>http://chandoo.org/forums/topic/formatting-a-footer-date</v>
      </c>
      <c r="AJ585" s="7" t="str">
        <f>LEFT(VLOOKUP(A585,'All Topics Data'!$A$2:$C$1243,2,FALSE),40)&amp;REPT("…",LEN(VLOOKUP(A585,'All Topics Data'!$A$2:$C$1243,2,FALSE))&gt;40)</f>
        <v>formatting a footer date</v>
      </c>
      <c r="AK585" s="9">
        <f t="shared" si="226"/>
        <v>0</v>
      </c>
      <c r="AL585" s="9">
        <f t="shared" si="242"/>
        <v>1</v>
      </c>
      <c r="AM585" s="9">
        <f t="shared" si="242"/>
        <v>0</v>
      </c>
      <c r="AN585" s="9">
        <f t="shared" si="242"/>
        <v>1</v>
      </c>
      <c r="AO585" s="9">
        <f t="shared" si="242"/>
        <v>0</v>
      </c>
      <c r="AP585" s="9" t="str">
        <f t="shared" si="242"/>
        <v/>
      </c>
      <c r="AQ585" s="9" t="str">
        <f t="shared" si="242"/>
        <v/>
      </c>
      <c r="AR585" s="9" t="str">
        <f t="shared" si="242"/>
        <v/>
      </c>
      <c r="AS585" s="9" t="str">
        <f t="shared" si="242"/>
        <v/>
      </c>
      <c r="AT585" s="9" t="str">
        <f t="shared" si="242"/>
        <v/>
      </c>
      <c r="AU585" s="9" t="str">
        <f t="shared" si="239"/>
        <v/>
      </c>
      <c r="AV585" s="9" t="str">
        <f t="shared" si="239"/>
        <v/>
      </c>
      <c r="AW585" s="9" t="str">
        <f t="shared" si="239"/>
        <v/>
      </c>
      <c r="AX585" s="9" t="str">
        <f t="shared" si="239"/>
        <v/>
      </c>
      <c r="AY585" s="9" t="str">
        <f t="shared" si="239"/>
        <v/>
      </c>
      <c r="AZ585" s="9" t="str">
        <f t="shared" si="239"/>
        <v/>
      </c>
      <c r="BA585" s="9" t="str">
        <f t="shared" si="239"/>
        <v/>
      </c>
      <c r="BB585" s="9" t="str">
        <f t="shared" si="239"/>
        <v/>
      </c>
      <c r="BC585" s="9" t="str">
        <f t="shared" si="239"/>
        <v/>
      </c>
      <c r="BD585" s="9" t="str">
        <f t="shared" si="239"/>
        <v/>
      </c>
      <c r="BE585" s="9" t="str">
        <f t="shared" si="240"/>
        <v/>
      </c>
      <c r="BF585" s="9" t="str">
        <f t="shared" si="240"/>
        <v/>
      </c>
      <c r="BG585" s="9" t="str">
        <f t="shared" si="240"/>
        <v/>
      </c>
      <c r="BH585" s="9" t="str">
        <f t="shared" si="240"/>
        <v/>
      </c>
      <c r="BI585" s="9" t="str">
        <f t="shared" si="240"/>
        <v/>
      </c>
      <c r="BJ585" s="9" t="str">
        <f t="shared" si="240"/>
        <v/>
      </c>
      <c r="BK585" s="9" t="str">
        <f t="shared" si="240"/>
        <v/>
      </c>
      <c r="BL585" s="9" t="str">
        <f t="shared" si="240"/>
        <v/>
      </c>
      <c r="BM585" s="9" t="str">
        <f t="shared" si="240"/>
        <v/>
      </c>
      <c r="BN585" s="9" t="str">
        <f t="shared" si="240"/>
        <v/>
      </c>
      <c r="BO585" s="9" t="str">
        <f t="shared" si="241"/>
        <v/>
      </c>
      <c r="BP585" s="9" t="str">
        <f t="shared" si="241"/>
        <v/>
      </c>
      <c r="BQ585" s="9" t="str">
        <f t="shared" si="241"/>
        <v/>
      </c>
      <c r="BR585" s="9" t="str">
        <f t="shared" si="241"/>
        <v/>
      </c>
      <c r="BS585" s="9" t="str">
        <f t="shared" si="241"/>
        <v/>
      </c>
      <c r="BT585" s="9" t="str">
        <f t="shared" si="241"/>
        <v/>
      </c>
      <c r="BU585" s="9" t="str">
        <f t="shared" si="241"/>
        <v/>
      </c>
      <c r="BV585" s="9" t="str">
        <f t="shared" si="241"/>
        <v/>
      </c>
      <c r="BW585" s="9" t="str">
        <f t="shared" si="241"/>
        <v/>
      </c>
      <c r="BX585" s="9" t="str">
        <f t="shared" si="241"/>
        <v/>
      </c>
      <c r="BY585" s="9" t="str">
        <f t="shared" si="241"/>
        <v/>
      </c>
      <c r="BZ585" s="9" t="str">
        <f t="shared" si="241"/>
        <v/>
      </c>
    </row>
    <row r="586" spans="1:78" x14ac:dyDescent="0.25">
      <c r="A586" s="6">
        <v>898</v>
      </c>
      <c r="B586" s="3"/>
      <c r="C586" s="3">
        <v>1</v>
      </c>
      <c r="D586" s="3"/>
      <c r="E586" s="3"/>
      <c r="F586" s="3">
        <v>1</v>
      </c>
      <c r="G586" s="3"/>
      <c r="H586" s="3">
        <v>1</v>
      </c>
      <c r="I586" s="3"/>
      <c r="J586" s="3"/>
      <c r="K586" s="3"/>
      <c r="L586" s="3"/>
      <c r="M586" s="3"/>
      <c r="N586" s="3"/>
      <c r="O586" s="3"/>
      <c r="P586" s="3"/>
      <c r="Q586" s="3"/>
      <c r="R586" s="3"/>
      <c r="S586" s="3"/>
      <c r="T586" s="3"/>
      <c r="U586" s="3"/>
      <c r="V586" s="3"/>
      <c r="W586" s="3"/>
      <c r="X586" s="3"/>
      <c r="Y586" s="3"/>
      <c r="Z586" s="3"/>
      <c r="AA586" s="3"/>
      <c r="AB586" s="3"/>
      <c r="AC586" s="3"/>
      <c r="AD586" s="3"/>
      <c r="AE586" s="3"/>
      <c r="AF586" s="3">
        <v>3</v>
      </c>
      <c r="AH586" s="7">
        <f>SUMPRODUCT(MAX((Table1[post_position])*(Table1[topic_id]=$A586)))</f>
        <v>7</v>
      </c>
      <c r="AI586" s="7" t="str">
        <f>"http://chandoo.org/forums/topic/"&amp;VLOOKUP(A586,'All Topics Data'!$A$2:$C$1243,3,FALSE)</f>
        <v>http://chandoo.org/forums/topic/subtotals-in-filtered-data-filtering-out-the-positive-numbers</v>
      </c>
      <c r="AJ586" s="7" t="str">
        <f>LEFT(VLOOKUP(A586,'All Topics Data'!$A$2:$C$1243,2,FALSE),40)&amp;REPT("…",LEN(VLOOKUP(A586,'All Topics Data'!$A$2:$C$1243,2,FALSE))&gt;40)</f>
        <v>Subtotals in Filtered data filtering out…</v>
      </c>
      <c r="AK586" s="9">
        <f t="shared" si="226"/>
        <v>0</v>
      </c>
      <c r="AL586" s="9">
        <f t="shared" si="242"/>
        <v>1</v>
      </c>
      <c r="AM586" s="9">
        <f t="shared" si="242"/>
        <v>0</v>
      </c>
      <c r="AN586" s="9">
        <f t="shared" si="242"/>
        <v>0</v>
      </c>
      <c r="AO586" s="9">
        <f t="shared" si="242"/>
        <v>1</v>
      </c>
      <c r="AP586" s="9">
        <f t="shared" si="242"/>
        <v>0</v>
      </c>
      <c r="AQ586" s="9">
        <f t="shared" si="242"/>
        <v>1</v>
      </c>
      <c r="AR586" s="9" t="str">
        <f t="shared" si="242"/>
        <v/>
      </c>
      <c r="AS586" s="9" t="str">
        <f t="shared" si="242"/>
        <v/>
      </c>
      <c r="AT586" s="9" t="str">
        <f t="shared" si="242"/>
        <v/>
      </c>
      <c r="AU586" s="9" t="str">
        <f t="shared" si="239"/>
        <v/>
      </c>
      <c r="AV586" s="9" t="str">
        <f t="shared" si="239"/>
        <v/>
      </c>
      <c r="AW586" s="9" t="str">
        <f t="shared" si="239"/>
        <v/>
      </c>
      <c r="AX586" s="9" t="str">
        <f t="shared" si="239"/>
        <v/>
      </c>
      <c r="AY586" s="9" t="str">
        <f t="shared" si="239"/>
        <v/>
      </c>
      <c r="AZ586" s="9" t="str">
        <f t="shared" si="239"/>
        <v/>
      </c>
      <c r="BA586" s="9" t="str">
        <f t="shared" si="239"/>
        <v/>
      </c>
      <c r="BB586" s="9" t="str">
        <f t="shared" si="239"/>
        <v/>
      </c>
      <c r="BC586" s="9" t="str">
        <f t="shared" si="239"/>
        <v/>
      </c>
      <c r="BD586" s="9" t="str">
        <f t="shared" si="239"/>
        <v/>
      </c>
      <c r="BE586" s="9" t="str">
        <f t="shared" si="240"/>
        <v/>
      </c>
      <c r="BF586" s="9" t="str">
        <f t="shared" si="240"/>
        <v/>
      </c>
      <c r="BG586" s="9" t="str">
        <f t="shared" si="240"/>
        <v/>
      </c>
      <c r="BH586" s="9" t="str">
        <f t="shared" si="240"/>
        <v/>
      </c>
      <c r="BI586" s="9" t="str">
        <f t="shared" si="240"/>
        <v/>
      </c>
      <c r="BJ586" s="9" t="str">
        <f t="shared" si="240"/>
        <v/>
      </c>
      <c r="BK586" s="9" t="str">
        <f t="shared" si="240"/>
        <v/>
      </c>
      <c r="BL586" s="9" t="str">
        <f t="shared" si="240"/>
        <v/>
      </c>
      <c r="BM586" s="9" t="str">
        <f t="shared" si="240"/>
        <v/>
      </c>
      <c r="BN586" s="9" t="str">
        <f t="shared" si="240"/>
        <v/>
      </c>
      <c r="BO586" s="9" t="str">
        <f t="shared" si="241"/>
        <v/>
      </c>
      <c r="BP586" s="9" t="str">
        <f t="shared" si="241"/>
        <v/>
      </c>
      <c r="BQ586" s="9" t="str">
        <f t="shared" si="241"/>
        <v/>
      </c>
      <c r="BR586" s="9" t="str">
        <f t="shared" si="241"/>
        <v/>
      </c>
      <c r="BS586" s="9" t="str">
        <f t="shared" si="241"/>
        <v/>
      </c>
      <c r="BT586" s="9" t="str">
        <f t="shared" si="241"/>
        <v/>
      </c>
      <c r="BU586" s="9" t="str">
        <f t="shared" si="241"/>
        <v/>
      </c>
      <c r="BV586" s="9" t="str">
        <f t="shared" si="241"/>
        <v/>
      </c>
      <c r="BW586" s="9" t="str">
        <f t="shared" si="241"/>
        <v/>
      </c>
      <c r="BX586" s="9" t="str">
        <f t="shared" si="241"/>
        <v/>
      </c>
      <c r="BY586" s="9" t="str">
        <f t="shared" si="241"/>
        <v/>
      </c>
      <c r="BZ586" s="9" t="str">
        <f t="shared" si="241"/>
        <v/>
      </c>
    </row>
    <row r="587" spans="1:78" x14ac:dyDescent="0.25">
      <c r="A587" s="6">
        <v>899</v>
      </c>
      <c r="B587" s="3"/>
      <c r="C587" s="3">
        <v>1</v>
      </c>
      <c r="D587" s="3"/>
      <c r="E587" s="3"/>
      <c r="F587" s="3">
        <v>1</v>
      </c>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v>2</v>
      </c>
      <c r="AH587" s="7">
        <f>SUMPRODUCT(MAX((Table1[post_position])*(Table1[topic_id]=$A587)))</f>
        <v>5</v>
      </c>
      <c r="AI587" s="7" t="str">
        <f>"http://chandoo.org/forums/topic/"&amp;VLOOKUP(A587,'All Topics Data'!$A$2:$C$1243,3,FALSE)</f>
        <v>http://chandoo.org/forums/topic/vba-macro-needed-to-filter-cut-paste-rows-into-corresponding-workbooks</v>
      </c>
      <c r="AJ587" s="7" t="str">
        <f>LEFT(VLOOKUP(A587,'All Topics Data'!$A$2:$C$1243,2,FALSE),40)&amp;REPT("…",LEN(VLOOKUP(A587,'All Topics Data'!$A$2:$C$1243,2,FALSE))&gt;40)</f>
        <v>VBA macro needed to filter, cut, paste r…</v>
      </c>
      <c r="AK587" s="9">
        <f t="shared" si="226"/>
        <v>0</v>
      </c>
      <c r="AL587" s="9">
        <f t="shared" si="242"/>
        <v>1</v>
      </c>
      <c r="AM587" s="9">
        <f t="shared" si="242"/>
        <v>0</v>
      </c>
      <c r="AN587" s="9">
        <f t="shared" si="242"/>
        <v>0</v>
      </c>
      <c r="AO587" s="9">
        <f t="shared" si="242"/>
        <v>1</v>
      </c>
      <c r="AP587" s="9" t="str">
        <f t="shared" si="242"/>
        <v/>
      </c>
      <c r="AQ587" s="9" t="str">
        <f t="shared" si="242"/>
        <v/>
      </c>
      <c r="AR587" s="9" t="str">
        <f t="shared" si="242"/>
        <v/>
      </c>
      <c r="AS587" s="9" t="str">
        <f t="shared" si="242"/>
        <v/>
      </c>
      <c r="AT587" s="9" t="str">
        <f t="shared" si="242"/>
        <v/>
      </c>
      <c r="AU587" s="9" t="str">
        <f t="shared" si="239"/>
        <v/>
      </c>
      <c r="AV587" s="9" t="str">
        <f t="shared" si="239"/>
        <v/>
      </c>
      <c r="AW587" s="9" t="str">
        <f t="shared" si="239"/>
        <v/>
      </c>
      <c r="AX587" s="9" t="str">
        <f t="shared" si="239"/>
        <v/>
      </c>
      <c r="AY587" s="9" t="str">
        <f t="shared" si="239"/>
        <v/>
      </c>
      <c r="AZ587" s="9" t="str">
        <f t="shared" si="239"/>
        <v/>
      </c>
      <c r="BA587" s="9" t="str">
        <f t="shared" si="239"/>
        <v/>
      </c>
      <c r="BB587" s="9" t="str">
        <f t="shared" si="239"/>
        <v/>
      </c>
      <c r="BC587" s="9" t="str">
        <f t="shared" si="239"/>
        <v/>
      </c>
      <c r="BD587" s="9" t="str">
        <f t="shared" si="239"/>
        <v/>
      </c>
      <c r="BE587" s="9" t="str">
        <f t="shared" si="240"/>
        <v/>
      </c>
      <c r="BF587" s="9" t="str">
        <f t="shared" si="240"/>
        <v/>
      </c>
      <c r="BG587" s="9" t="str">
        <f t="shared" si="240"/>
        <v/>
      </c>
      <c r="BH587" s="9" t="str">
        <f t="shared" si="240"/>
        <v/>
      </c>
      <c r="BI587" s="9" t="str">
        <f t="shared" si="240"/>
        <v/>
      </c>
      <c r="BJ587" s="9" t="str">
        <f t="shared" si="240"/>
        <v/>
      </c>
      <c r="BK587" s="9" t="str">
        <f t="shared" si="240"/>
        <v/>
      </c>
      <c r="BL587" s="9" t="str">
        <f t="shared" si="240"/>
        <v/>
      </c>
      <c r="BM587" s="9" t="str">
        <f t="shared" si="240"/>
        <v/>
      </c>
      <c r="BN587" s="9" t="str">
        <f t="shared" si="240"/>
        <v/>
      </c>
      <c r="BO587" s="9" t="str">
        <f t="shared" si="241"/>
        <v/>
      </c>
      <c r="BP587" s="9" t="str">
        <f t="shared" si="241"/>
        <v/>
      </c>
      <c r="BQ587" s="9" t="str">
        <f t="shared" si="241"/>
        <v/>
      </c>
      <c r="BR587" s="9" t="str">
        <f t="shared" si="241"/>
        <v/>
      </c>
      <c r="BS587" s="9" t="str">
        <f t="shared" si="241"/>
        <v/>
      </c>
      <c r="BT587" s="9" t="str">
        <f t="shared" si="241"/>
        <v/>
      </c>
      <c r="BU587" s="9" t="str">
        <f t="shared" si="241"/>
        <v/>
      </c>
      <c r="BV587" s="9" t="str">
        <f t="shared" si="241"/>
        <v/>
      </c>
      <c r="BW587" s="9" t="str">
        <f t="shared" si="241"/>
        <v/>
      </c>
      <c r="BX587" s="9" t="str">
        <f t="shared" si="241"/>
        <v/>
      </c>
      <c r="BY587" s="9" t="str">
        <f t="shared" si="241"/>
        <v/>
      </c>
      <c r="BZ587" s="9" t="str">
        <f t="shared" si="241"/>
        <v/>
      </c>
    </row>
    <row r="588" spans="1:78" x14ac:dyDescent="0.25">
      <c r="A588" s="6">
        <v>900</v>
      </c>
      <c r="B588" s="3"/>
      <c r="C588" s="3"/>
      <c r="D588" s="3"/>
      <c r="E588" s="3">
        <v>1</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v>1</v>
      </c>
      <c r="AH588" s="7">
        <f>SUMPRODUCT(MAX((Table1[post_position])*(Table1[topic_id]=$A588)))</f>
        <v>4</v>
      </c>
      <c r="AI588" s="7" t="str">
        <f>"http://chandoo.org/forums/topic/"&amp;VLOOKUP(A588,'All Topics Data'!$A$2:$C$1243,3,FALSE)</f>
        <v>http://chandoo.org/forums/topic/disabling-a-macro-if-another-is-selected</v>
      </c>
      <c r="AJ588" s="7" t="str">
        <f>LEFT(VLOOKUP(A588,'All Topics Data'!$A$2:$C$1243,2,FALSE),40)&amp;REPT("…",LEN(VLOOKUP(A588,'All Topics Data'!$A$2:$C$1243,2,FALSE))&gt;40)</f>
        <v>Disabling A Macro If Another Is Selected</v>
      </c>
      <c r="AK588" s="9">
        <f t="shared" si="226"/>
        <v>0</v>
      </c>
      <c r="AL588" s="9">
        <f t="shared" si="242"/>
        <v>0</v>
      </c>
      <c r="AM588" s="9">
        <f t="shared" si="242"/>
        <v>0</v>
      </c>
      <c r="AN588" s="9">
        <f t="shared" si="242"/>
        <v>1</v>
      </c>
      <c r="AO588" s="9" t="str">
        <f t="shared" si="242"/>
        <v/>
      </c>
      <c r="AP588" s="9" t="str">
        <f t="shared" si="242"/>
        <v/>
      </c>
      <c r="AQ588" s="9" t="str">
        <f t="shared" si="242"/>
        <v/>
      </c>
      <c r="AR588" s="9" t="str">
        <f t="shared" si="242"/>
        <v/>
      </c>
      <c r="AS588" s="9" t="str">
        <f t="shared" si="242"/>
        <v/>
      </c>
      <c r="AT588" s="9" t="str">
        <f t="shared" si="242"/>
        <v/>
      </c>
      <c r="AU588" s="9" t="str">
        <f t="shared" si="239"/>
        <v/>
      </c>
      <c r="AV588" s="9" t="str">
        <f t="shared" si="239"/>
        <v/>
      </c>
      <c r="AW588" s="9" t="str">
        <f t="shared" si="239"/>
        <v/>
      </c>
      <c r="AX588" s="9" t="str">
        <f t="shared" si="239"/>
        <v/>
      </c>
      <c r="AY588" s="9" t="str">
        <f t="shared" si="239"/>
        <v/>
      </c>
      <c r="AZ588" s="9" t="str">
        <f t="shared" si="239"/>
        <v/>
      </c>
      <c r="BA588" s="9" t="str">
        <f t="shared" si="239"/>
        <v/>
      </c>
      <c r="BB588" s="9" t="str">
        <f t="shared" si="239"/>
        <v/>
      </c>
      <c r="BC588" s="9" t="str">
        <f t="shared" si="239"/>
        <v/>
      </c>
      <c r="BD588" s="9" t="str">
        <f t="shared" si="239"/>
        <v/>
      </c>
      <c r="BE588" s="9" t="str">
        <f t="shared" si="240"/>
        <v/>
      </c>
      <c r="BF588" s="9" t="str">
        <f t="shared" si="240"/>
        <v/>
      </c>
      <c r="BG588" s="9" t="str">
        <f t="shared" si="240"/>
        <v/>
      </c>
      <c r="BH588" s="9" t="str">
        <f t="shared" si="240"/>
        <v/>
      </c>
      <c r="BI588" s="9" t="str">
        <f t="shared" si="240"/>
        <v/>
      </c>
      <c r="BJ588" s="9" t="str">
        <f t="shared" si="240"/>
        <v/>
      </c>
      <c r="BK588" s="9" t="str">
        <f t="shared" si="240"/>
        <v/>
      </c>
      <c r="BL588" s="9" t="str">
        <f t="shared" si="240"/>
        <v/>
      </c>
      <c r="BM588" s="9" t="str">
        <f t="shared" si="240"/>
        <v/>
      </c>
      <c r="BN588" s="9" t="str">
        <f t="shared" si="240"/>
        <v/>
      </c>
      <c r="BO588" s="9" t="str">
        <f t="shared" si="241"/>
        <v/>
      </c>
      <c r="BP588" s="9" t="str">
        <f t="shared" si="241"/>
        <v/>
      </c>
      <c r="BQ588" s="9" t="str">
        <f t="shared" si="241"/>
        <v/>
      </c>
      <c r="BR588" s="9" t="str">
        <f t="shared" si="241"/>
        <v/>
      </c>
      <c r="BS588" s="9" t="str">
        <f t="shared" si="241"/>
        <v/>
      </c>
      <c r="BT588" s="9" t="str">
        <f t="shared" si="241"/>
        <v/>
      </c>
      <c r="BU588" s="9" t="str">
        <f t="shared" si="241"/>
        <v/>
      </c>
      <c r="BV588" s="9" t="str">
        <f t="shared" si="241"/>
        <v/>
      </c>
      <c r="BW588" s="9" t="str">
        <f t="shared" si="241"/>
        <v/>
      </c>
      <c r="BX588" s="9" t="str">
        <f t="shared" si="241"/>
        <v/>
      </c>
      <c r="BY588" s="9" t="str">
        <f t="shared" si="241"/>
        <v/>
      </c>
      <c r="BZ588" s="9" t="str">
        <f t="shared" si="241"/>
        <v/>
      </c>
    </row>
    <row r="589" spans="1:78" x14ac:dyDescent="0.25">
      <c r="A589" s="6">
        <v>901</v>
      </c>
      <c r="B589" s="3"/>
      <c r="C589" s="3">
        <v>1</v>
      </c>
      <c r="D589" s="3"/>
      <c r="E589" s="3"/>
      <c r="F589" s="3"/>
      <c r="G589" s="3">
        <v>1</v>
      </c>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v>2</v>
      </c>
      <c r="AH589" s="7">
        <f>SUMPRODUCT(MAX((Table1[post_position])*(Table1[topic_id]=$A589)))</f>
        <v>6</v>
      </c>
      <c r="AI589" s="7" t="str">
        <f>"http://chandoo.org/forums/topic/"&amp;VLOOKUP(A589,'All Topics Data'!$A$2:$C$1243,3,FALSE)</f>
        <v>http://chandoo.org/forums/topic/formula-to-extract-most-number-of-common-occurrences-from-a-list</v>
      </c>
      <c r="AJ589" s="7" t="str">
        <f>LEFT(VLOOKUP(A589,'All Topics Data'!$A$2:$C$1243,2,FALSE),40)&amp;REPT("…",LEN(VLOOKUP(A589,'All Topics Data'!$A$2:$C$1243,2,FALSE))&gt;40)</f>
        <v>Formula to Extract most number of common…</v>
      </c>
      <c r="AK589" s="9">
        <f t="shared" si="226"/>
        <v>0</v>
      </c>
      <c r="AL589" s="9">
        <f t="shared" si="242"/>
        <v>1</v>
      </c>
      <c r="AM589" s="9">
        <f t="shared" si="242"/>
        <v>0</v>
      </c>
      <c r="AN589" s="9">
        <f t="shared" si="242"/>
        <v>0</v>
      </c>
      <c r="AO589" s="9">
        <f t="shared" si="242"/>
        <v>0</v>
      </c>
      <c r="AP589" s="9">
        <f t="shared" si="242"/>
        <v>1</v>
      </c>
      <c r="AQ589" s="9" t="str">
        <f t="shared" si="242"/>
        <v/>
      </c>
      <c r="AR589" s="9" t="str">
        <f t="shared" si="242"/>
        <v/>
      </c>
      <c r="AS589" s="9" t="str">
        <f t="shared" si="242"/>
        <v/>
      </c>
      <c r="AT589" s="9" t="str">
        <f t="shared" si="242"/>
        <v/>
      </c>
      <c r="AU589" s="9" t="str">
        <f t="shared" si="239"/>
        <v/>
      </c>
      <c r="AV589" s="9" t="str">
        <f t="shared" si="239"/>
        <v/>
      </c>
      <c r="AW589" s="9" t="str">
        <f t="shared" si="239"/>
        <v/>
      </c>
      <c r="AX589" s="9" t="str">
        <f t="shared" si="239"/>
        <v/>
      </c>
      <c r="AY589" s="9" t="str">
        <f t="shared" si="239"/>
        <v/>
      </c>
      <c r="AZ589" s="9" t="str">
        <f t="shared" si="239"/>
        <v/>
      </c>
      <c r="BA589" s="9" t="str">
        <f t="shared" si="239"/>
        <v/>
      </c>
      <c r="BB589" s="9" t="str">
        <f t="shared" si="239"/>
        <v/>
      </c>
      <c r="BC589" s="9" t="str">
        <f t="shared" si="239"/>
        <v/>
      </c>
      <c r="BD589" s="9" t="str">
        <f t="shared" si="239"/>
        <v/>
      </c>
      <c r="BE589" s="9" t="str">
        <f t="shared" si="240"/>
        <v/>
      </c>
      <c r="BF589" s="9" t="str">
        <f t="shared" si="240"/>
        <v/>
      </c>
      <c r="BG589" s="9" t="str">
        <f t="shared" si="240"/>
        <v/>
      </c>
      <c r="BH589" s="9" t="str">
        <f t="shared" si="240"/>
        <v/>
      </c>
      <c r="BI589" s="9" t="str">
        <f t="shared" si="240"/>
        <v/>
      </c>
      <c r="BJ589" s="9" t="str">
        <f t="shared" si="240"/>
        <v/>
      </c>
      <c r="BK589" s="9" t="str">
        <f t="shared" si="240"/>
        <v/>
      </c>
      <c r="BL589" s="9" t="str">
        <f t="shared" si="240"/>
        <v/>
      </c>
      <c r="BM589" s="9" t="str">
        <f t="shared" si="240"/>
        <v/>
      </c>
      <c r="BN589" s="9" t="str">
        <f t="shared" si="240"/>
        <v/>
      </c>
      <c r="BO589" s="9" t="str">
        <f t="shared" si="241"/>
        <v/>
      </c>
      <c r="BP589" s="9" t="str">
        <f t="shared" si="241"/>
        <v/>
      </c>
      <c r="BQ589" s="9" t="str">
        <f t="shared" si="241"/>
        <v/>
      </c>
      <c r="BR589" s="9" t="str">
        <f t="shared" si="241"/>
        <v/>
      </c>
      <c r="BS589" s="9" t="str">
        <f t="shared" si="241"/>
        <v/>
      </c>
      <c r="BT589" s="9" t="str">
        <f t="shared" si="241"/>
        <v/>
      </c>
      <c r="BU589" s="9" t="str">
        <f t="shared" si="241"/>
        <v/>
      </c>
      <c r="BV589" s="9" t="str">
        <f t="shared" si="241"/>
        <v/>
      </c>
      <c r="BW589" s="9" t="str">
        <f t="shared" si="241"/>
        <v/>
      </c>
      <c r="BX589" s="9" t="str">
        <f t="shared" si="241"/>
        <v/>
      </c>
      <c r="BY589" s="9" t="str">
        <f t="shared" si="241"/>
        <v/>
      </c>
      <c r="BZ589" s="9" t="str">
        <f t="shared" si="241"/>
        <v/>
      </c>
    </row>
    <row r="590" spans="1:78" x14ac:dyDescent="0.25">
      <c r="A590" s="6">
        <v>902</v>
      </c>
      <c r="B590" s="3"/>
      <c r="C590" s="3">
        <v>1</v>
      </c>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v>1</v>
      </c>
      <c r="AH590" s="7">
        <f>SUMPRODUCT(MAX((Table1[post_position])*(Table1[topic_id]=$A590)))</f>
        <v>2</v>
      </c>
      <c r="AI590" s="7" t="str">
        <f>"http://chandoo.org/forums/topic/"&amp;VLOOKUP(A590,'All Topics Data'!$A$2:$C$1243,3,FALSE)</f>
        <v>http://chandoo.org/forums/topic/get-50-discount-when-you-join-excel-hero-academy-special-offer-for-chandooor</v>
      </c>
      <c r="AJ590" s="7" t="str">
        <f>LEFT(VLOOKUP(A590,'All Topics Data'!$A$2:$C$1243,2,FALSE),40)&amp;REPT("…",LEN(VLOOKUP(A590,'All Topics Data'!$A$2:$C$1243,2,FALSE))&gt;40)</f>
        <v>Get $50 Discount when you Join Excel Her…</v>
      </c>
      <c r="AK590" s="9">
        <f t="shared" si="226"/>
        <v>0</v>
      </c>
      <c r="AL590" s="9">
        <f t="shared" si="242"/>
        <v>1</v>
      </c>
      <c r="AM590" s="9" t="str">
        <f t="shared" si="242"/>
        <v/>
      </c>
      <c r="AN590" s="9" t="str">
        <f t="shared" si="242"/>
        <v/>
      </c>
      <c r="AO590" s="9" t="str">
        <f t="shared" si="242"/>
        <v/>
      </c>
      <c r="AP590" s="9" t="str">
        <f t="shared" si="242"/>
        <v/>
      </c>
      <c r="AQ590" s="9" t="str">
        <f t="shared" si="242"/>
        <v/>
      </c>
      <c r="AR590" s="9" t="str">
        <f t="shared" si="242"/>
        <v/>
      </c>
      <c r="AS590" s="9" t="str">
        <f t="shared" si="242"/>
        <v/>
      </c>
      <c r="AT590" s="9" t="str">
        <f t="shared" si="242"/>
        <v/>
      </c>
      <c r="AU590" s="9" t="str">
        <f t="shared" si="239"/>
        <v/>
      </c>
      <c r="AV590" s="9" t="str">
        <f t="shared" si="239"/>
        <v/>
      </c>
      <c r="AW590" s="9" t="str">
        <f t="shared" si="239"/>
        <v/>
      </c>
      <c r="AX590" s="9" t="str">
        <f t="shared" si="239"/>
        <v/>
      </c>
      <c r="AY590" s="9" t="str">
        <f t="shared" si="239"/>
        <v/>
      </c>
      <c r="AZ590" s="9" t="str">
        <f t="shared" si="239"/>
        <v/>
      </c>
      <c r="BA590" s="9" t="str">
        <f t="shared" si="239"/>
        <v/>
      </c>
      <c r="BB590" s="9" t="str">
        <f t="shared" si="239"/>
        <v/>
      </c>
      <c r="BC590" s="9" t="str">
        <f t="shared" si="239"/>
        <v/>
      </c>
      <c r="BD590" s="9" t="str">
        <f t="shared" si="239"/>
        <v/>
      </c>
      <c r="BE590" s="9" t="str">
        <f t="shared" si="240"/>
        <v/>
      </c>
      <c r="BF590" s="9" t="str">
        <f t="shared" si="240"/>
        <v/>
      </c>
      <c r="BG590" s="9" t="str">
        <f t="shared" si="240"/>
        <v/>
      </c>
      <c r="BH590" s="9" t="str">
        <f t="shared" si="240"/>
        <v/>
      </c>
      <c r="BI590" s="9" t="str">
        <f t="shared" si="240"/>
        <v/>
      </c>
      <c r="BJ590" s="9" t="str">
        <f t="shared" si="240"/>
        <v/>
      </c>
      <c r="BK590" s="9" t="str">
        <f t="shared" si="240"/>
        <v/>
      </c>
      <c r="BL590" s="9" t="str">
        <f t="shared" si="240"/>
        <v/>
      </c>
      <c r="BM590" s="9" t="str">
        <f t="shared" si="240"/>
        <v/>
      </c>
      <c r="BN590" s="9" t="str">
        <f t="shared" si="240"/>
        <v/>
      </c>
      <c r="BO590" s="9" t="str">
        <f t="shared" si="241"/>
        <v/>
      </c>
      <c r="BP590" s="9" t="str">
        <f t="shared" si="241"/>
        <v/>
      </c>
      <c r="BQ590" s="9" t="str">
        <f t="shared" si="241"/>
        <v/>
      </c>
      <c r="BR590" s="9" t="str">
        <f t="shared" si="241"/>
        <v/>
      </c>
      <c r="BS590" s="9" t="str">
        <f t="shared" si="241"/>
        <v/>
      </c>
      <c r="BT590" s="9" t="str">
        <f t="shared" si="241"/>
        <v/>
      </c>
      <c r="BU590" s="9" t="str">
        <f t="shared" si="241"/>
        <v/>
      </c>
      <c r="BV590" s="9" t="str">
        <f t="shared" si="241"/>
        <v/>
      </c>
      <c r="BW590" s="9" t="str">
        <f t="shared" si="241"/>
        <v/>
      </c>
      <c r="BX590" s="9" t="str">
        <f t="shared" si="241"/>
        <v/>
      </c>
      <c r="BY590" s="9" t="str">
        <f t="shared" si="241"/>
        <v/>
      </c>
      <c r="BZ590" s="9" t="str">
        <f t="shared" si="241"/>
        <v/>
      </c>
    </row>
    <row r="591" spans="1:78" x14ac:dyDescent="0.25">
      <c r="A591" s="6">
        <v>903</v>
      </c>
      <c r="B591" s="3"/>
      <c r="C591" s="3">
        <v>1</v>
      </c>
      <c r="D591" s="3"/>
      <c r="E591" s="3">
        <v>1</v>
      </c>
      <c r="F591" s="3"/>
      <c r="G591" s="3">
        <v>1</v>
      </c>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v>3</v>
      </c>
      <c r="AH591" s="7">
        <f>SUMPRODUCT(MAX((Table1[post_position])*(Table1[topic_id]=$A591)))</f>
        <v>7</v>
      </c>
      <c r="AI591" s="7" t="str">
        <f>"http://chandoo.org/forums/topic/"&amp;VLOOKUP(A591,'All Topics Data'!$A$2:$C$1243,3,FALSE)</f>
        <v>http://chandoo.org/forums/topic/help-with-date-look-up-please</v>
      </c>
      <c r="AJ591" s="7" t="str">
        <f>LEFT(VLOOKUP(A591,'All Topics Data'!$A$2:$C$1243,2,FALSE),40)&amp;REPT("…",LEN(VLOOKUP(A591,'All Topics Data'!$A$2:$C$1243,2,FALSE))&gt;40)</f>
        <v>Help with Date look up please</v>
      </c>
      <c r="AK591" s="9">
        <f t="shared" si="226"/>
        <v>0</v>
      </c>
      <c r="AL591" s="9">
        <f t="shared" si="242"/>
        <v>1</v>
      </c>
      <c r="AM591" s="9">
        <f t="shared" si="242"/>
        <v>0</v>
      </c>
      <c r="AN591" s="9">
        <f t="shared" si="242"/>
        <v>1</v>
      </c>
      <c r="AO591" s="9">
        <f t="shared" si="242"/>
        <v>0</v>
      </c>
      <c r="AP591" s="9">
        <f t="shared" si="242"/>
        <v>1</v>
      </c>
      <c r="AQ591" s="9">
        <f t="shared" si="242"/>
        <v>0</v>
      </c>
      <c r="AR591" s="9" t="str">
        <f t="shared" si="242"/>
        <v/>
      </c>
      <c r="AS591" s="9" t="str">
        <f t="shared" si="242"/>
        <v/>
      </c>
      <c r="AT591" s="9" t="str">
        <f t="shared" si="242"/>
        <v/>
      </c>
      <c r="AU591" s="9" t="str">
        <f t="shared" si="239"/>
        <v/>
      </c>
      <c r="AV591" s="9" t="str">
        <f t="shared" si="239"/>
        <v/>
      </c>
      <c r="AW591" s="9" t="str">
        <f t="shared" si="239"/>
        <v/>
      </c>
      <c r="AX591" s="9" t="str">
        <f t="shared" si="239"/>
        <v/>
      </c>
      <c r="AY591" s="9" t="str">
        <f t="shared" si="239"/>
        <v/>
      </c>
      <c r="AZ591" s="9" t="str">
        <f t="shared" si="239"/>
        <v/>
      </c>
      <c r="BA591" s="9" t="str">
        <f t="shared" si="239"/>
        <v/>
      </c>
      <c r="BB591" s="9" t="str">
        <f t="shared" si="239"/>
        <v/>
      </c>
      <c r="BC591" s="9" t="str">
        <f t="shared" si="239"/>
        <v/>
      </c>
      <c r="BD591" s="9" t="str">
        <f t="shared" si="239"/>
        <v/>
      </c>
      <c r="BE591" s="9" t="str">
        <f t="shared" si="240"/>
        <v/>
      </c>
      <c r="BF591" s="9" t="str">
        <f t="shared" si="240"/>
        <v/>
      </c>
      <c r="BG591" s="9" t="str">
        <f t="shared" si="240"/>
        <v/>
      </c>
      <c r="BH591" s="9" t="str">
        <f t="shared" si="240"/>
        <v/>
      </c>
      <c r="BI591" s="9" t="str">
        <f t="shared" si="240"/>
        <v/>
      </c>
      <c r="BJ591" s="9" t="str">
        <f t="shared" si="240"/>
        <v/>
      </c>
      <c r="BK591" s="9" t="str">
        <f t="shared" si="240"/>
        <v/>
      </c>
      <c r="BL591" s="9" t="str">
        <f t="shared" si="240"/>
        <v/>
      </c>
      <c r="BM591" s="9" t="str">
        <f t="shared" si="240"/>
        <v/>
      </c>
      <c r="BN591" s="9" t="str">
        <f t="shared" si="240"/>
        <v/>
      </c>
      <c r="BO591" s="9" t="str">
        <f t="shared" si="241"/>
        <v/>
      </c>
      <c r="BP591" s="9" t="str">
        <f t="shared" si="241"/>
        <v/>
      </c>
      <c r="BQ591" s="9" t="str">
        <f t="shared" si="241"/>
        <v/>
      </c>
      <c r="BR591" s="9" t="str">
        <f t="shared" si="241"/>
        <v/>
      </c>
      <c r="BS591" s="9" t="str">
        <f t="shared" si="241"/>
        <v/>
      </c>
      <c r="BT591" s="9" t="str">
        <f t="shared" si="241"/>
        <v/>
      </c>
      <c r="BU591" s="9" t="str">
        <f t="shared" si="241"/>
        <v/>
      </c>
      <c r="BV591" s="9" t="str">
        <f t="shared" si="241"/>
        <v/>
      </c>
      <c r="BW591" s="9" t="str">
        <f t="shared" si="241"/>
        <v/>
      </c>
      <c r="BX591" s="9" t="str">
        <f t="shared" si="241"/>
        <v/>
      </c>
      <c r="BY591" s="9" t="str">
        <f t="shared" si="241"/>
        <v/>
      </c>
      <c r="BZ591" s="9" t="str">
        <f t="shared" si="241"/>
        <v/>
      </c>
    </row>
    <row r="592" spans="1:78" x14ac:dyDescent="0.25">
      <c r="A592" s="6">
        <v>904</v>
      </c>
      <c r="B592" s="3"/>
      <c r="C592" s="3">
        <v>1</v>
      </c>
      <c r="D592" s="3"/>
      <c r="E592" s="3"/>
      <c r="F592" s="3"/>
      <c r="G592" s="3">
        <v>1</v>
      </c>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v>2</v>
      </c>
      <c r="AH592" s="7">
        <f>SUMPRODUCT(MAX((Table1[post_position])*(Table1[topic_id]=$A592)))</f>
        <v>6</v>
      </c>
      <c r="AI592" s="7" t="str">
        <f>"http://chandoo.org/forums/topic/"&amp;VLOOKUP(A592,'All Topics Data'!$A$2:$C$1243,3,FALSE)</f>
        <v>http://chandoo.org/forums/topic/interactivedynamic-chart</v>
      </c>
      <c r="AJ592" s="7" t="str">
        <f>LEFT(VLOOKUP(A592,'All Topics Data'!$A$2:$C$1243,2,FALSE),40)&amp;REPT("…",LEN(VLOOKUP(A592,'All Topics Data'!$A$2:$C$1243,2,FALSE))&gt;40)</f>
        <v>Interactive/Dynamic Chart</v>
      </c>
      <c r="AK592" s="9">
        <f t="shared" si="226"/>
        <v>0</v>
      </c>
      <c r="AL592" s="9">
        <f t="shared" si="242"/>
        <v>1</v>
      </c>
      <c r="AM592" s="9">
        <f t="shared" si="242"/>
        <v>0</v>
      </c>
      <c r="AN592" s="9">
        <f t="shared" si="242"/>
        <v>0</v>
      </c>
      <c r="AO592" s="9">
        <f t="shared" si="242"/>
        <v>0</v>
      </c>
      <c r="AP592" s="9">
        <f t="shared" si="242"/>
        <v>1</v>
      </c>
      <c r="AQ592" s="9" t="str">
        <f t="shared" si="242"/>
        <v/>
      </c>
      <c r="AR592" s="9" t="str">
        <f t="shared" si="242"/>
        <v/>
      </c>
      <c r="AS592" s="9" t="str">
        <f t="shared" si="242"/>
        <v/>
      </c>
      <c r="AT592" s="9" t="str">
        <f t="shared" si="242"/>
        <v/>
      </c>
      <c r="AU592" s="9" t="str">
        <f t="shared" ref="AU592:BD601" si="243">IF(AU$4&lt;=$AH592,IFERROR(GETPIVOTDATA("Hui Reply?",$A$4,"topic_id",$A592,"post_position",AU$4),0),"")</f>
        <v/>
      </c>
      <c r="AV592" s="9" t="str">
        <f t="shared" si="243"/>
        <v/>
      </c>
      <c r="AW592" s="9" t="str">
        <f t="shared" si="243"/>
        <v/>
      </c>
      <c r="AX592" s="9" t="str">
        <f t="shared" si="243"/>
        <v/>
      </c>
      <c r="AY592" s="9" t="str">
        <f t="shared" si="243"/>
        <v/>
      </c>
      <c r="AZ592" s="9" t="str">
        <f t="shared" si="243"/>
        <v/>
      </c>
      <c r="BA592" s="9" t="str">
        <f t="shared" si="243"/>
        <v/>
      </c>
      <c r="BB592" s="9" t="str">
        <f t="shared" si="243"/>
        <v/>
      </c>
      <c r="BC592" s="9" t="str">
        <f t="shared" si="243"/>
        <v/>
      </c>
      <c r="BD592" s="9" t="str">
        <f t="shared" si="243"/>
        <v/>
      </c>
      <c r="BE592" s="9" t="str">
        <f t="shared" ref="BE592:BN601" si="244">IF(BE$4&lt;=$AH592,IFERROR(GETPIVOTDATA("Hui Reply?",$A$4,"topic_id",$A592,"post_position",BE$4),0),"")</f>
        <v/>
      </c>
      <c r="BF592" s="9" t="str">
        <f t="shared" si="244"/>
        <v/>
      </c>
      <c r="BG592" s="9" t="str">
        <f t="shared" si="244"/>
        <v/>
      </c>
      <c r="BH592" s="9" t="str">
        <f t="shared" si="244"/>
        <v/>
      </c>
      <c r="BI592" s="9" t="str">
        <f t="shared" si="244"/>
        <v/>
      </c>
      <c r="BJ592" s="9" t="str">
        <f t="shared" si="244"/>
        <v/>
      </c>
      <c r="BK592" s="9" t="str">
        <f t="shared" si="244"/>
        <v/>
      </c>
      <c r="BL592" s="9" t="str">
        <f t="shared" si="244"/>
        <v/>
      </c>
      <c r="BM592" s="9" t="str">
        <f t="shared" si="244"/>
        <v/>
      </c>
      <c r="BN592" s="9" t="str">
        <f t="shared" si="244"/>
        <v/>
      </c>
      <c r="BO592" s="9" t="str">
        <f t="shared" ref="BO592:BZ601" si="245">IF(BO$4&lt;=$AH592,IFERROR(GETPIVOTDATA("Hui Reply?",$A$4,"topic_id",$A592,"post_position",BO$4),0),"")</f>
        <v/>
      </c>
      <c r="BP592" s="9" t="str">
        <f t="shared" si="245"/>
        <v/>
      </c>
      <c r="BQ592" s="9" t="str">
        <f t="shared" si="245"/>
        <v/>
      </c>
      <c r="BR592" s="9" t="str">
        <f t="shared" si="245"/>
        <v/>
      </c>
      <c r="BS592" s="9" t="str">
        <f t="shared" si="245"/>
        <v/>
      </c>
      <c r="BT592" s="9" t="str">
        <f t="shared" si="245"/>
        <v/>
      </c>
      <c r="BU592" s="9" t="str">
        <f t="shared" si="245"/>
        <v/>
      </c>
      <c r="BV592" s="9" t="str">
        <f t="shared" si="245"/>
        <v/>
      </c>
      <c r="BW592" s="9" t="str">
        <f t="shared" si="245"/>
        <v/>
      </c>
      <c r="BX592" s="9" t="str">
        <f t="shared" si="245"/>
        <v/>
      </c>
      <c r="BY592" s="9" t="str">
        <f t="shared" si="245"/>
        <v/>
      </c>
      <c r="BZ592" s="9" t="str">
        <f t="shared" si="245"/>
        <v/>
      </c>
    </row>
    <row r="593" spans="1:78" x14ac:dyDescent="0.25">
      <c r="A593" s="6">
        <v>905</v>
      </c>
      <c r="B593" s="3"/>
      <c r="C593" s="3">
        <v>1</v>
      </c>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v>1</v>
      </c>
      <c r="AH593" s="7">
        <f>SUMPRODUCT(MAX((Table1[post_position])*(Table1[topic_id]=$A593)))</f>
        <v>2</v>
      </c>
      <c r="AI593" s="7" t="str">
        <f>"http://chandoo.org/forums/topic/"&amp;VLOOKUP(A593,'All Topics Data'!$A$2:$C$1243,3,FALSE)</f>
        <v>http://chandoo.org/forums/topic/bubble-graphs</v>
      </c>
      <c r="AJ593" s="7" t="str">
        <f>LEFT(VLOOKUP(A593,'All Topics Data'!$A$2:$C$1243,2,FALSE),40)&amp;REPT("…",LEN(VLOOKUP(A593,'All Topics Data'!$A$2:$C$1243,2,FALSE))&gt;40)</f>
        <v>Bubble graphs</v>
      </c>
      <c r="AK593" s="9">
        <f t="shared" si="226"/>
        <v>0</v>
      </c>
      <c r="AL593" s="9">
        <f t="shared" ref="AL593:AT602" si="246">IF(AL$4&lt;=$AH593,IFERROR(GETPIVOTDATA("Hui Reply?",$A$4,"topic_id",$A593,"post_position",AL$4),0),"")</f>
        <v>1</v>
      </c>
      <c r="AM593" s="9" t="str">
        <f t="shared" si="246"/>
        <v/>
      </c>
      <c r="AN593" s="9" t="str">
        <f t="shared" si="246"/>
        <v/>
      </c>
      <c r="AO593" s="9" t="str">
        <f t="shared" si="246"/>
        <v/>
      </c>
      <c r="AP593" s="9" t="str">
        <f t="shared" si="246"/>
        <v/>
      </c>
      <c r="AQ593" s="9" t="str">
        <f t="shared" si="246"/>
        <v/>
      </c>
      <c r="AR593" s="9" t="str">
        <f t="shared" si="246"/>
        <v/>
      </c>
      <c r="AS593" s="9" t="str">
        <f t="shared" si="246"/>
        <v/>
      </c>
      <c r="AT593" s="9" t="str">
        <f t="shared" si="246"/>
        <v/>
      </c>
      <c r="AU593" s="9" t="str">
        <f t="shared" si="243"/>
        <v/>
      </c>
      <c r="AV593" s="9" t="str">
        <f t="shared" si="243"/>
        <v/>
      </c>
      <c r="AW593" s="9" t="str">
        <f t="shared" si="243"/>
        <v/>
      </c>
      <c r="AX593" s="9" t="str">
        <f t="shared" si="243"/>
        <v/>
      </c>
      <c r="AY593" s="9" t="str">
        <f t="shared" si="243"/>
        <v/>
      </c>
      <c r="AZ593" s="9" t="str">
        <f t="shared" si="243"/>
        <v/>
      </c>
      <c r="BA593" s="9" t="str">
        <f t="shared" si="243"/>
        <v/>
      </c>
      <c r="BB593" s="9" t="str">
        <f t="shared" si="243"/>
        <v/>
      </c>
      <c r="BC593" s="9" t="str">
        <f t="shared" si="243"/>
        <v/>
      </c>
      <c r="BD593" s="9" t="str">
        <f t="shared" si="243"/>
        <v/>
      </c>
      <c r="BE593" s="9" t="str">
        <f t="shared" si="244"/>
        <v/>
      </c>
      <c r="BF593" s="9" t="str">
        <f t="shared" si="244"/>
        <v/>
      </c>
      <c r="BG593" s="9" t="str">
        <f t="shared" si="244"/>
        <v/>
      </c>
      <c r="BH593" s="9" t="str">
        <f t="shared" si="244"/>
        <v/>
      </c>
      <c r="BI593" s="9" t="str">
        <f t="shared" si="244"/>
        <v/>
      </c>
      <c r="BJ593" s="9" t="str">
        <f t="shared" si="244"/>
        <v/>
      </c>
      <c r="BK593" s="9" t="str">
        <f t="shared" si="244"/>
        <v/>
      </c>
      <c r="BL593" s="9" t="str">
        <f t="shared" si="244"/>
        <v/>
      </c>
      <c r="BM593" s="9" t="str">
        <f t="shared" si="244"/>
        <v/>
      </c>
      <c r="BN593" s="9" t="str">
        <f t="shared" si="244"/>
        <v/>
      </c>
      <c r="BO593" s="9" t="str">
        <f t="shared" si="245"/>
        <v/>
      </c>
      <c r="BP593" s="9" t="str">
        <f t="shared" si="245"/>
        <v/>
      </c>
      <c r="BQ593" s="9" t="str">
        <f t="shared" si="245"/>
        <v/>
      </c>
      <c r="BR593" s="9" t="str">
        <f t="shared" si="245"/>
        <v/>
      </c>
      <c r="BS593" s="9" t="str">
        <f t="shared" si="245"/>
        <v/>
      </c>
      <c r="BT593" s="9" t="str">
        <f t="shared" si="245"/>
        <v/>
      </c>
      <c r="BU593" s="9" t="str">
        <f t="shared" si="245"/>
        <v/>
      </c>
      <c r="BV593" s="9" t="str">
        <f t="shared" si="245"/>
        <v/>
      </c>
      <c r="BW593" s="9" t="str">
        <f t="shared" si="245"/>
        <v/>
      </c>
      <c r="BX593" s="9" t="str">
        <f t="shared" si="245"/>
        <v/>
      </c>
      <c r="BY593" s="9" t="str">
        <f t="shared" si="245"/>
        <v/>
      </c>
      <c r="BZ593" s="9" t="str">
        <f t="shared" si="245"/>
        <v/>
      </c>
    </row>
    <row r="594" spans="1:78" x14ac:dyDescent="0.25">
      <c r="A594" s="6">
        <v>906</v>
      </c>
      <c r="B594" s="3"/>
      <c r="C594" s="3">
        <v>1</v>
      </c>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v>1</v>
      </c>
      <c r="AH594" s="7">
        <f>SUMPRODUCT(MAX((Table1[post_position])*(Table1[topic_id]=$A594)))</f>
        <v>4</v>
      </c>
      <c r="AI594" s="7" t="str">
        <f>"http://chandoo.org/forums/topic/"&amp;VLOOKUP(A594,'All Topics Data'!$A$2:$C$1243,3,FALSE)</f>
        <v>http://chandoo.org/forums/topic/nomographs-in-excel</v>
      </c>
      <c r="AJ594" s="7" t="str">
        <f>LEFT(VLOOKUP(A594,'All Topics Data'!$A$2:$C$1243,2,FALSE),40)&amp;REPT("…",LEN(VLOOKUP(A594,'All Topics Data'!$A$2:$C$1243,2,FALSE))&gt;40)</f>
        <v>Nomographs in excel</v>
      </c>
      <c r="AK594" s="9">
        <f t="shared" si="226"/>
        <v>0</v>
      </c>
      <c r="AL594" s="9">
        <f t="shared" si="246"/>
        <v>1</v>
      </c>
      <c r="AM594" s="9">
        <f t="shared" si="246"/>
        <v>0</v>
      </c>
      <c r="AN594" s="9">
        <f t="shared" si="246"/>
        <v>0</v>
      </c>
      <c r="AO594" s="9" t="str">
        <f t="shared" si="246"/>
        <v/>
      </c>
      <c r="AP594" s="9" t="str">
        <f t="shared" si="246"/>
        <v/>
      </c>
      <c r="AQ594" s="9" t="str">
        <f t="shared" si="246"/>
        <v/>
      </c>
      <c r="AR594" s="9" t="str">
        <f t="shared" si="246"/>
        <v/>
      </c>
      <c r="AS594" s="9" t="str">
        <f t="shared" si="246"/>
        <v/>
      </c>
      <c r="AT594" s="9" t="str">
        <f t="shared" si="246"/>
        <v/>
      </c>
      <c r="AU594" s="9" t="str">
        <f t="shared" si="243"/>
        <v/>
      </c>
      <c r="AV594" s="9" t="str">
        <f t="shared" si="243"/>
        <v/>
      </c>
      <c r="AW594" s="9" t="str">
        <f t="shared" si="243"/>
        <v/>
      </c>
      <c r="AX594" s="9" t="str">
        <f t="shared" si="243"/>
        <v/>
      </c>
      <c r="AY594" s="9" t="str">
        <f t="shared" si="243"/>
        <v/>
      </c>
      <c r="AZ594" s="9" t="str">
        <f t="shared" si="243"/>
        <v/>
      </c>
      <c r="BA594" s="9" t="str">
        <f t="shared" si="243"/>
        <v/>
      </c>
      <c r="BB594" s="9" t="str">
        <f t="shared" si="243"/>
        <v/>
      </c>
      <c r="BC594" s="9" t="str">
        <f t="shared" si="243"/>
        <v/>
      </c>
      <c r="BD594" s="9" t="str">
        <f t="shared" si="243"/>
        <v/>
      </c>
      <c r="BE594" s="9" t="str">
        <f t="shared" si="244"/>
        <v/>
      </c>
      <c r="BF594" s="9" t="str">
        <f t="shared" si="244"/>
        <v/>
      </c>
      <c r="BG594" s="9" t="str">
        <f t="shared" si="244"/>
        <v/>
      </c>
      <c r="BH594" s="9" t="str">
        <f t="shared" si="244"/>
        <v/>
      </c>
      <c r="BI594" s="9" t="str">
        <f t="shared" si="244"/>
        <v/>
      </c>
      <c r="BJ594" s="9" t="str">
        <f t="shared" si="244"/>
        <v/>
      </c>
      <c r="BK594" s="9" t="str">
        <f t="shared" si="244"/>
        <v/>
      </c>
      <c r="BL594" s="9" t="str">
        <f t="shared" si="244"/>
        <v/>
      </c>
      <c r="BM594" s="9" t="str">
        <f t="shared" si="244"/>
        <v/>
      </c>
      <c r="BN594" s="9" t="str">
        <f t="shared" si="244"/>
        <v/>
      </c>
      <c r="BO594" s="9" t="str">
        <f t="shared" si="245"/>
        <v/>
      </c>
      <c r="BP594" s="9" t="str">
        <f t="shared" si="245"/>
        <v/>
      </c>
      <c r="BQ594" s="9" t="str">
        <f t="shared" si="245"/>
        <v/>
      </c>
      <c r="BR594" s="9" t="str">
        <f t="shared" si="245"/>
        <v/>
      </c>
      <c r="BS594" s="9" t="str">
        <f t="shared" si="245"/>
        <v/>
      </c>
      <c r="BT594" s="9" t="str">
        <f t="shared" si="245"/>
        <v/>
      </c>
      <c r="BU594" s="9" t="str">
        <f t="shared" si="245"/>
        <v/>
      </c>
      <c r="BV594" s="9" t="str">
        <f t="shared" si="245"/>
        <v/>
      </c>
      <c r="BW594" s="9" t="str">
        <f t="shared" si="245"/>
        <v/>
      </c>
      <c r="BX594" s="9" t="str">
        <f t="shared" si="245"/>
        <v/>
      </c>
      <c r="BY594" s="9" t="str">
        <f t="shared" si="245"/>
        <v/>
      </c>
      <c r="BZ594" s="9" t="str">
        <f t="shared" si="245"/>
        <v/>
      </c>
    </row>
    <row r="595" spans="1:78" x14ac:dyDescent="0.25">
      <c r="A595" s="6">
        <v>907</v>
      </c>
      <c r="B595" s="3"/>
      <c r="C595" s="3">
        <v>1</v>
      </c>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v>1</v>
      </c>
      <c r="AH595" s="7">
        <f>SUMPRODUCT(MAX((Table1[post_position])*(Table1[topic_id]=$A595)))</f>
        <v>3</v>
      </c>
      <c r="AI595" s="7" t="str">
        <f>"http://chandoo.org/forums/topic/"&amp;VLOOKUP(A595,'All Topics Data'!$A$2:$C$1243,3,FALSE)</f>
        <v>http://chandoo.org/forums/topic/enable-a-macro-after-completly-saving-a-file-using-save-as-function</v>
      </c>
      <c r="AJ595" s="7" t="str">
        <f>LEFT(VLOOKUP(A595,'All Topics Data'!$A$2:$C$1243,2,FALSE),40)&amp;REPT("…",LEN(VLOOKUP(A595,'All Topics Data'!$A$2:$C$1243,2,FALSE))&gt;40)</f>
        <v>Enable a macro AFTER completly saving a …</v>
      </c>
      <c r="AK595" s="9">
        <f t="shared" si="226"/>
        <v>0</v>
      </c>
      <c r="AL595" s="9">
        <f t="shared" si="246"/>
        <v>1</v>
      </c>
      <c r="AM595" s="9">
        <f t="shared" si="246"/>
        <v>0</v>
      </c>
      <c r="AN595" s="9" t="str">
        <f t="shared" si="246"/>
        <v/>
      </c>
      <c r="AO595" s="9" t="str">
        <f t="shared" si="246"/>
        <v/>
      </c>
      <c r="AP595" s="9" t="str">
        <f t="shared" si="246"/>
        <v/>
      </c>
      <c r="AQ595" s="9" t="str">
        <f t="shared" si="246"/>
        <v/>
      </c>
      <c r="AR595" s="9" t="str">
        <f t="shared" si="246"/>
        <v/>
      </c>
      <c r="AS595" s="9" t="str">
        <f t="shared" si="246"/>
        <v/>
      </c>
      <c r="AT595" s="9" t="str">
        <f t="shared" si="246"/>
        <v/>
      </c>
      <c r="AU595" s="9" t="str">
        <f t="shared" si="243"/>
        <v/>
      </c>
      <c r="AV595" s="9" t="str">
        <f t="shared" si="243"/>
        <v/>
      </c>
      <c r="AW595" s="9" t="str">
        <f t="shared" si="243"/>
        <v/>
      </c>
      <c r="AX595" s="9" t="str">
        <f t="shared" si="243"/>
        <v/>
      </c>
      <c r="AY595" s="9" t="str">
        <f t="shared" si="243"/>
        <v/>
      </c>
      <c r="AZ595" s="9" t="str">
        <f t="shared" si="243"/>
        <v/>
      </c>
      <c r="BA595" s="9" t="str">
        <f t="shared" si="243"/>
        <v/>
      </c>
      <c r="BB595" s="9" t="str">
        <f t="shared" si="243"/>
        <v/>
      </c>
      <c r="BC595" s="9" t="str">
        <f t="shared" si="243"/>
        <v/>
      </c>
      <c r="BD595" s="9" t="str">
        <f t="shared" si="243"/>
        <v/>
      </c>
      <c r="BE595" s="9" t="str">
        <f t="shared" si="244"/>
        <v/>
      </c>
      <c r="BF595" s="9" t="str">
        <f t="shared" si="244"/>
        <v/>
      </c>
      <c r="BG595" s="9" t="str">
        <f t="shared" si="244"/>
        <v/>
      </c>
      <c r="BH595" s="9" t="str">
        <f t="shared" si="244"/>
        <v/>
      </c>
      <c r="BI595" s="9" t="str">
        <f t="shared" si="244"/>
        <v/>
      </c>
      <c r="BJ595" s="9" t="str">
        <f t="shared" si="244"/>
        <v/>
      </c>
      <c r="BK595" s="9" t="str">
        <f t="shared" si="244"/>
        <v/>
      </c>
      <c r="BL595" s="9" t="str">
        <f t="shared" si="244"/>
        <v/>
      </c>
      <c r="BM595" s="9" t="str">
        <f t="shared" si="244"/>
        <v/>
      </c>
      <c r="BN595" s="9" t="str">
        <f t="shared" si="244"/>
        <v/>
      </c>
      <c r="BO595" s="9" t="str">
        <f t="shared" si="245"/>
        <v/>
      </c>
      <c r="BP595" s="9" t="str">
        <f t="shared" si="245"/>
        <v/>
      </c>
      <c r="BQ595" s="9" t="str">
        <f t="shared" si="245"/>
        <v/>
      </c>
      <c r="BR595" s="9" t="str">
        <f t="shared" si="245"/>
        <v/>
      </c>
      <c r="BS595" s="9" t="str">
        <f t="shared" si="245"/>
        <v/>
      </c>
      <c r="BT595" s="9" t="str">
        <f t="shared" si="245"/>
        <v/>
      </c>
      <c r="BU595" s="9" t="str">
        <f t="shared" si="245"/>
        <v/>
      </c>
      <c r="BV595" s="9" t="str">
        <f t="shared" si="245"/>
        <v/>
      </c>
      <c r="BW595" s="9" t="str">
        <f t="shared" si="245"/>
        <v/>
      </c>
      <c r="BX595" s="9" t="str">
        <f t="shared" si="245"/>
        <v/>
      </c>
      <c r="BY595" s="9" t="str">
        <f t="shared" si="245"/>
        <v/>
      </c>
      <c r="BZ595" s="9" t="str">
        <f t="shared" si="245"/>
        <v/>
      </c>
    </row>
    <row r="596" spans="1:78" x14ac:dyDescent="0.25">
      <c r="A596" s="6">
        <v>908</v>
      </c>
      <c r="B596" s="3"/>
      <c r="C596" s="3">
        <v>1</v>
      </c>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v>1</v>
      </c>
      <c r="AH596" s="7">
        <f>SUMPRODUCT(MAX((Table1[post_position])*(Table1[topic_id]=$A596)))</f>
        <v>6</v>
      </c>
      <c r="AI596" s="7" t="str">
        <f>"http://chandoo.org/forums/topic/"&amp;VLOOKUP(A596,'All Topics Data'!$A$2:$C$1243,3,FALSE)</f>
        <v>http://chandoo.org/forums/topic/recommended-developer-for-hire</v>
      </c>
      <c r="AJ596" s="7" t="str">
        <f>LEFT(VLOOKUP(A596,'All Topics Data'!$A$2:$C$1243,2,FALSE),40)&amp;REPT("…",LEN(VLOOKUP(A596,'All Topics Data'!$A$2:$C$1243,2,FALSE))&gt;40)</f>
        <v>Recommended Developer For Hire?</v>
      </c>
      <c r="AK596" s="9">
        <f t="shared" si="226"/>
        <v>0</v>
      </c>
      <c r="AL596" s="9">
        <f t="shared" si="246"/>
        <v>1</v>
      </c>
      <c r="AM596" s="9">
        <f t="shared" si="246"/>
        <v>0</v>
      </c>
      <c r="AN596" s="9">
        <f t="shared" si="246"/>
        <v>0</v>
      </c>
      <c r="AO596" s="9">
        <f t="shared" si="246"/>
        <v>0</v>
      </c>
      <c r="AP596" s="9">
        <f t="shared" si="246"/>
        <v>0</v>
      </c>
      <c r="AQ596" s="9" t="str">
        <f t="shared" si="246"/>
        <v/>
      </c>
      <c r="AR596" s="9" t="str">
        <f t="shared" si="246"/>
        <v/>
      </c>
      <c r="AS596" s="9" t="str">
        <f t="shared" si="246"/>
        <v/>
      </c>
      <c r="AT596" s="9" t="str">
        <f t="shared" si="246"/>
        <v/>
      </c>
      <c r="AU596" s="9" t="str">
        <f t="shared" si="243"/>
        <v/>
      </c>
      <c r="AV596" s="9" t="str">
        <f t="shared" si="243"/>
        <v/>
      </c>
      <c r="AW596" s="9" t="str">
        <f t="shared" si="243"/>
        <v/>
      </c>
      <c r="AX596" s="9" t="str">
        <f t="shared" si="243"/>
        <v/>
      </c>
      <c r="AY596" s="9" t="str">
        <f t="shared" si="243"/>
        <v/>
      </c>
      <c r="AZ596" s="9" t="str">
        <f t="shared" si="243"/>
        <v/>
      </c>
      <c r="BA596" s="9" t="str">
        <f t="shared" si="243"/>
        <v/>
      </c>
      <c r="BB596" s="9" t="str">
        <f t="shared" si="243"/>
        <v/>
      </c>
      <c r="BC596" s="9" t="str">
        <f t="shared" si="243"/>
        <v/>
      </c>
      <c r="BD596" s="9" t="str">
        <f t="shared" si="243"/>
        <v/>
      </c>
      <c r="BE596" s="9" t="str">
        <f t="shared" si="244"/>
        <v/>
      </c>
      <c r="BF596" s="9" t="str">
        <f t="shared" si="244"/>
        <v/>
      </c>
      <c r="BG596" s="9" t="str">
        <f t="shared" si="244"/>
        <v/>
      </c>
      <c r="BH596" s="9" t="str">
        <f t="shared" si="244"/>
        <v/>
      </c>
      <c r="BI596" s="9" t="str">
        <f t="shared" si="244"/>
        <v/>
      </c>
      <c r="BJ596" s="9" t="str">
        <f t="shared" si="244"/>
        <v/>
      </c>
      <c r="BK596" s="9" t="str">
        <f t="shared" si="244"/>
        <v/>
      </c>
      <c r="BL596" s="9" t="str">
        <f t="shared" si="244"/>
        <v/>
      </c>
      <c r="BM596" s="9" t="str">
        <f t="shared" si="244"/>
        <v/>
      </c>
      <c r="BN596" s="9" t="str">
        <f t="shared" si="244"/>
        <v/>
      </c>
      <c r="BO596" s="9" t="str">
        <f t="shared" si="245"/>
        <v/>
      </c>
      <c r="BP596" s="9" t="str">
        <f t="shared" si="245"/>
        <v/>
      </c>
      <c r="BQ596" s="9" t="str">
        <f t="shared" si="245"/>
        <v/>
      </c>
      <c r="BR596" s="9" t="str">
        <f t="shared" si="245"/>
        <v/>
      </c>
      <c r="BS596" s="9" t="str">
        <f t="shared" si="245"/>
        <v/>
      </c>
      <c r="BT596" s="9" t="str">
        <f t="shared" si="245"/>
        <v/>
      </c>
      <c r="BU596" s="9" t="str">
        <f t="shared" si="245"/>
        <v/>
      </c>
      <c r="BV596" s="9" t="str">
        <f t="shared" si="245"/>
        <v/>
      </c>
      <c r="BW596" s="9" t="str">
        <f t="shared" si="245"/>
        <v/>
      </c>
      <c r="BX596" s="9" t="str">
        <f t="shared" si="245"/>
        <v/>
      </c>
      <c r="BY596" s="9" t="str">
        <f t="shared" si="245"/>
        <v/>
      </c>
      <c r="BZ596" s="9" t="str">
        <f t="shared" si="245"/>
        <v/>
      </c>
    </row>
    <row r="597" spans="1:78" x14ac:dyDescent="0.25">
      <c r="A597" s="6">
        <v>909</v>
      </c>
      <c r="B597" s="3"/>
      <c r="C597" s="3">
        <v>1</v>
      </c>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v>1</v>
      </c>
      <c r="AH597" s="7">
        <f>SUMPRODUCT(MAX((Table1[post_position])*(Table1[topic_id]=$A597)))</f>
        <v>2</v>
      </c>
      <c r="AI597" s="7" t="str">
        <f>"http://chandoo.org/forums/topic/"&amp;VLOOKUP(A597,'All Topics Data'!$A$2:$C$1243,3,FALSE)</f>
        <v>http://chandoo.org/forums/topic/cut-and-paste-a-column-of-a-table</v>
      </c>
      <c r="AJ597" s="7" t="str">
        <f>LEFT(VLOOKUP(A597,'All Topics Data'!$A$2:$C$1243,2,FALSE),40)&amp;REPT("…",LEN(VLOOKUP(A597,'All Topics Data'!$A$2:$C$1243,2,FALSE))&gt;40)</f>
        <v>Cut and Paste a column of a Table</v>
      </c>
      <c r="AK597" s="9">
        <f t="shared" si="226"/>
        <v>0</v>
      </c>
      <c r="AL597" s="9">
        <f t="shared" si="246"/>
        <v>1</v>
      </c>
      <c r="AM597" s="9" t="str">
        <f t="shared" si="246"/>
        <v/>
      </c>
      <c r="AN597" s="9" t="str">
        <f t="shared" si="246"/>
        <v/>
      </c>
      <c r="AO597" s="9" t="str">
        <f t="shared" si="246"/>
        <v/>
      </c>
      <c r="AP597" s="9" t="str">
        <f t="shared" si="246"/>
        <v/>
      </c>
      <c r="AQ597" s="9" t="str">
        <f t="shared" si="246"/>
        <v/>
      </c>
      <c r="AR597" s="9" t="str">
        <f t="shared" si="246"/>
        <v/>
      </c>
      <c r="AS597" s="9" t="str">
        <f t="shared" si="246"/>
        <v/>
      </c>
      <c r="AT597" s="9" t="str">
        <f t="shared" si="246"/>
        <v/>
      </c>
      <c r="AU597" s="9" t="str">
        <f t="shared" si="243"/>
        <v/>
      </c>
      <c r="AV597" s="9" t="str">
        <f t="shared" si="243"/>
        <v/>
      </c>
      <c r="AW597" s="9" t="str">
        <f t="shared" si="243"/>
        <v/>
      </c>
      <c r="AX597" s="9" t="str">
        <f t="shared" si="243"/>
        <v/>
      </c>
      <c r="AY597" s="9" t="str">
        <f t="shared" si="243"/>
        <v/>
      </c>
      <c r="AZ597" s="9" t="str">
        <f t="shared" si="243"/>
        <v/>
      </c>
      <c r="BA597" s="9" t="str">
        <f t="shared" si="243"/>
        <v/>
      </c>
      <c r="BB597" s="9" t="str">
        <f t="shared" si="243"/>
        <v/>
      </c>
      <c r="BC597" s="9" t="str">
        <f t="shared" si="243"/>
        <v/>
      </c>
      <c r="BD597" s="9" t="str">
        <f t="shared" si="243"/>
        <v/>
      </c>
      <c r="BE597" s="9" t="str">
        <f t="shared" si="244"/>
        <v/>
      </c>
      <c r="BF597" s="9" t="str">
        <f t="shared" si="244"/>
        <v/>
      </c>
      <c r="BG597" s="9" t="str">
        <f t="shared" si="244"/>
        <v/>
      </c>
      <c r="BH597" s="9" t="str">
        <f t="shared" si="244"/>
        <v/>
      </c>
      <c r="BI597" s="9" t="str">
        <f t="shared" si="244"/>
        <v/>
      </c>
      <c r="BJ597" s="9" t="str">
        <f t="shared" si="244"/>
        <v/>
      </c>
      <c r="BK597" s="9" t="str">
        <f t="shared" si="244"/>
        <v/>
      </c>
      <c r="BL597" s="9" t="str">
        <f t="shared" si="244"/>
        <v/>
      </c>
      <c r="BM597" s="9" t="str">
        <f t="shared" si="244"/>
        <v/>
      </c>
      <c r="BN597" s="9" t="str">
        <f t="shared" si="244"/>
        <v/>
      </c>
      <c r="BO597" s="9" t="str">
        <f t="shared" si="245"/>
        <v/>
      </c>
      <c r="BP597" s="9" t="str">
        <f t="shared" si="245"/>
        <v/>
      </c>
      <c r="BQ597" s="9" t="str">
        <f t="shared" si="245"/>
        <v/>
      </c>
      <c r="BR597" s="9" t="str">
        <f t="shared" si="245"/>
        <v/>
      </c>
      <c r="BS597" s="9" t="str">
        <f t="shared" si="245"/>
        <v/>
      </c>
      <c r="BT597" s="9" t="str">
        <f t="shared" si="245"/>
        <v/>
      </c>
      <c r="BU597" s="9" t="str">
        <f t="shared" si="245"/>
        <v/>
      </c>
      <c r="BV597" s="9" t="str">
        <f t="shared" si="245"/>
        <v/>
      </c>
      <c r="BW597" s="9" t="str">
        <f t="shared" si="245"/>
        <v/>
      </c>
      <c r="BX597" s="9" t="str">
        <f t="shared" si="245"/>
        <v/>
      </c>
      <c r="BY597" s="9" t="str">
        <f t="shared" si="245"/>
        <v/>
      </c>
      <c r="BZ597" s="9" t="str">
        <f t="shared" si="245"/>
        <v/>
      </c>
    </row>
    <row r="598" spans="1:78" x14ac:dyDescent="0.25">
      <c r="A598" s="6">
        <v>910</v>
      </c>
      <c r="B598" s="3"/>
      <c r="C598" s="3">
        <v>1</v>
      </c>
      <c r="D598" s="3"/>
      <c r="E598" s="3">
        <v>1</v>
      </c>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v>2</v>
      </c>
      <c r="AH598" s="7">
        <f>SUMPRODUCT(MAX((Table1[post_position])*(Table1[topic_id]=$A598)))</f>
        <v>4</v>
      </c>
      <c r="AI598" s="7" t="str">
        <f>"http://chandoo.org/forums/topic/"&amp;VLOOKUP(A598,'All Topics Data'!$A$2:$C$1243,3,FALSE)</f>
        <v>http://chandoo.org/forums/topic/arranging-items-in-ascending-order-on-a-chart-in-excel-2003</v>
      </c>
      <c r="AJ598" s="7" t="str">
        <f>LEFT(VLOOKUP(A598,'All Topics Data'!$A$2:$C$1243,2,FALSE),40)&amp;REPT("…",LEN(VLOOKUP(A598,'All Topics Data'!$A$2:$C$1243,2,FALSE))&gt;40)</f>
        <v>Arranging items in ascending order on a …</v>
      </c>
      <c r="AK598" s="9">
        <f t="shared" si="226"/>
        <v>0</v>
      </c>
      <c r="AL598" s="9">
        <f t="shared" si="246"/>
        <v>1</v>
      </c>
      <c r="AM598" s="9">
        <f t="shared" si="246"/>
        <v>0</v>
      </c>
      <c r="AN598" s="9">
        <f t="shared" si="246"/>
        <v>1</v>
      </c>
      <c r="AO598" s="9" t="str">
        <f t="shared" si="246"/>
        <v/>
      </c>
      <c r="AP598" s="9" t="str">
        <f t="shared" si="246"/>
        <v/>
      </c>
      <c r="AQ598" s="9" t="str">
        <f t="shared" si="246"/>
        <v/>
      </c>
      <c r="AR598" s="9" t="str">
        <f t="shared" si="246"/>
        <v/>
      </c>
      <c r="AS598" s="9" t="str">
        <f t="shared" si="246"/>
        <v/>
      </c>
      <c r="AT598" s="9" t="str">
        <f t="shared" si="246"/>
        <v/>
      </c>
      <c r="AU598" s="9" t="str">
        <f t="shared" si="243"/>
        <v/>
      </c>
      <c r="AV598" s="9" t="str">
        <f t="shared" si="243"/>
        <v/>
      </c>
      <c r="AW598" s="9" t="str">
        <f t="shared" si="243"/>
        <v/>
      </c>
      <c r="AX598" s="9" t="str">
        <f t="shared" si="243"/>
        <v/>
      </c>
      <c r="AY598" s="9" t="str">
        <f t="shared" si="243"/>
        <v/>
      </c>
      <c r="AZ598" s="9" t="str">
        <f t="shared" si="243"/>
        <v/>
      </c>
      <c r="BA598" s="9" t="str">
        <f t="shared" si="243"/>
        <v/>
      </c>
      <c r="BB598" s="9" t="str">
        <f t="shared" si="243"/>
        <v/>
      </c>
      <c r="BC598" s="9" t="str">
        <f t="shared" si="243"/>
        <v/>
      </c>
      <c r="BD598" s="9" t="str">
        <f t="shared" si="243"/>
        <v/>
      </c>
      <c r="BE598" s="9" t="str">
        <f t="shared" si="244"/>
        <v/>
      </c>
      <c r="BF598" s="9" t="str">
        <f t="shared" si="244"/>
        <v/>
      </c>
      <c r="BG598" s="9" t="str">
        <f t="shared" si="244"/>
        <v/>
      </c>
      <c r="BH598" s="9" t="str">
        <f t="shared" si="244"/>
        <v/>
      </c>
      <c r="BI598" s="9" t="str">
        <f t="shared" si="244"/>
        <v/>
      </c>
      <c r="BJ598" s="9" t="str">
        <f t="shared" si="244"/>
        <v/>
      </c>
      <c r="BK598" s="9" t="str">
        <f t="shared" si="244"/>
        <v/>
      </c>
      <c r="BL598" s="9" t="str">
        <f t="shared" si="244"/>
        <v/>
      </c>
      <c r="BM598" s="9" t="str">
        <f t="shared" si="244"/>
        <v/>
      </c>
      <c r="BN598" s="9" t="str">
        <f t="shared" si="244"/>
        <v/>
      </c>
      <c r="BO598" s="9" t="str">
        <f t="shared" si="245"/>
        <v/>
      </c>
      <c r="BP598" s="9" t="str">
        <f t="shared" si="245"/>
        <v/>
      </c>
      <c r="BQ598" s="9" t="str">
        <f t="shared" si="245"/>
        <v/>
      </c>
      <c r="BR598" s="9" t="str">
        <f t="shared" si="245"/>
        <v/>
      </c>
      <c r="BS598" s="9" t="str">
        <f t="shared" si="245"/>
        <v/>
      </c>
      <c r="BT598" s="9" t="str">
        <f t="shared" si="245"/>
        <v/>
      </c>
      <c r="BU598" s="9" t="str">
        <f t="shared" si="245"/>
        <v/>
      </c>
      <c r="BV598" s="9" t="str">
        <f t="shared" si="245"/>
        <v/>
      </c>
      <c r="BW598" s="9" t="str">
        <f t="shared" si="245"/>
        <v/>
      </c>
      <c r="BX598" s="9" t="str">
        <f t="shared" si="245"/>
        <v/>
      </c>
      <c r="BY598" s="9" t="str">
        <f t="shared" si="245"/>
        <v/>
      </c>
      <c r="BZ598" s="9" t="str">
        <f t="shared" si="245"/>
        <v/>
      </c>
    </row>
    <row r="599" spans="1:78" x14ac:dyDescent="0.25">
      <c r="A599" s="6">
        <v>911</v>
      </c>
      <c r="B599" s="3"/>
      <c r="C599" s="3">
        <v>1</v>
      </c>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v>1</v>
      </c>
      <c r="AH599" s="7">
        <f>SUMPRODUCT(MAX((Table1[post_position])*(Table1[topic_id]=$A599)))</f>
        <v>2</v>
      </c>
      <c r="AI599" s="7" t="str">
        <f>"http://chandoo.org/forums/topic/"&amp;VLOOKUP(A599,'All Topics Data'!$A$2:$C$1243,3,FALSE)</f>
        <v>http://chandoo.org/forums/topic/excel-chart-obect-position-using-vba</v>
      </c>
      <c r="AJ599" s="7" t="str">
        <f>LEFT(VLOOKUP(A599,'All Topics Data'!$A$2:$C$1243,2,FALSE),40)&amp;REPT("…",LEN(VLOOKUP(A599,'All Topics Data'!$A$2:$C$1243,2,FALSE))&gt;40)</f>
        <v>Excel Chart &amp;amp; Obect position - Using…</v>
      </c>
      <c r="AK599" s="9">
        <f t="shared" si="226"/>
        <v>0</v>
      </c>
      <c r="AL599" s="9">
        <f t="shared" si="246"/>
        <v>1</v>
      </c>
      <c r="AM599" s="9" t="str">
        <f t="shared" si="246"/>
        <v/>
      </c>
      <c r="AN599" s="9" t="str">
        <f t="shared" si="246"/>
        <v/>
      </c>
      <c r="AO599" s="9" t="str">
        <f t="shared" si="246"/>
        <v/>
      </c>
      <c r="AP599" s="9" t="str">
        <f t="shared" si="246"/>
        <v/>
      </c>
      <c r="AQ599" s="9" t="str">
        <f t="shared" si="246"/>
        <v/>
      </c>
      <c r="AR599" s="9" t="str">
        <f t="shared" si="246"/>
        <v/>
      </c>
      <c r="AS599" s="9" t="str">
        <f t="shared" si="246"/>
        <v/>
      </c>
      <c r="AT599" s="9" t="str">
        <f t="shared" si="246"/>
        <v/>
      </c>
      <c r="AU599" s="9" t="str">
        <f t="shared" si="243"/>
        <v/>
      </c>
      <c r="AV599" s="9" t="str">
        <f t="shared" si="243"/>
        <v/>
      </c>
      <c r="AW599" s="9" t="str">
        <f t="shared" si="243"/>
        <v/>
      </c>
      <c r="AX599" s="9" t="str">
        <f t="shared" si="243"/>
        <v/>
      </c>
      <c r="AY599" s="9" t="str">
        <f t="shared" si="243"/>
        <v/>
      </c>
      <c r="AZ599" s="9" t="str">
        <f t="shared" si="243"/>
        <v/>
      </c>
      <c r="BA599" s="9" t="str">
        <f t="shared" si="243"/>
        <v/>
      </c>
      <c r="BB599" s="9" t="str">
        <f t="shared" si="243"/>
        <v/>
      </c>
      <c r="BC599" s="9" t="str">
        <f t="shared" si="243"/>
        <v/>
      </c>
      <c r="BD599" s="9" t="str">
        <f t="shared" si="243"/>
        <v/>
      </c>
      <c r="BE599" s="9" t="str">
        <f t="shared" si="244"/>
        <v/>
      </c>
      <c r="BF599" s="9" t="str">
        <f t="shared" si="244"/>
        <v/>
      </c>
      <c r="BG599" s="9" t="str">
        <f t="shared" si="244"/>
        <v/>
      </c>
      <c r="BH599" s="9" t="str">
        <f t="shared" si="244"/>
        <v/>
      </c>
      <c r="BI599" s="9" t="str">
        <f t="shared" si="244"/>
        <v/>
      </c>
      <c r="BJ599" s="9" t="str">
        <f t="shared" si="244"/>
        <v/>
      </c>
      <c r="BK599" s="9" t="str">
        <f t="shared" si="244"/>
        <v/>
      </c>
      <c r="BL599" s="9" t="str">
        <f t="shared" si="244"/>
        <v/>
      </c>
      <c r="BM599" s="9" t="str">
        <f t="shared" si="244"/>
        <v/>
      </c>
      <c r="BN599" s="9" t="str">
        <f t="shared" si="244"/>
        <v/>
      </c>
      <c r="BO599" s="9" t="str">
        <f t="shared" si="245"/>
        <v/>
      </c>
      <c r="BP599" s="9" t="str">
        <f t="shared" si="245"/>
        <v/>
      </c>
      <c r="BQ599" s="9" t="str">
        <f t="shared" si="245"/>
        <v/>
      </c>
      <c r="BR599" s="9" t="str">
        <f t="shared" si="245"/>
        <v/>
      </c>
      <c r="BS599" s="9" t="str">
        <f t="shared" si="245"/>
        <v/>
      </c>
      <c r="BT599" s="9" t="str">
        <f t="shared" si="245"/>
        <v/>
      </c>
      <c r="BU599" s="9" t="str">
        <f t="shared" si="245"/>
        <v/>
      </c>
      <c r="BV599" s="9" t="str">
        <f t="shared" si="245"/>
        <v/>
      </c>
      <c r="BW599" s="9" t="str">
        <f t="shared" si="245"/>
        <v/>
      </c>
      <c r="BX599" s="9" t="str">
        <f t="shared" si="245"/>
        <v/>
      </c>
      <c r="BY599" s="9" t="str">
        <f t="shared" si="245"/>
        <v/>
      </c>
      <c r="BZ599" s="9" t="str">
        <f t="shared" si="245"/>
        <v/>
      </c>
    </row>
    <row r="600" spans="1:78" x14ac:dyDescent="0.25">
      <c r="A600" s="6">
        <v>912</v>
      </c>
      <c r="B600" s="3"/>
      <c r="C600" s="3">
        <v>1</v>
      </c>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v>1</v>
      </c>
      <c r="AH600" s="7">
        <f>SUMPRODUCT(MAX((Table1[post_position])*(Table1[topic_id]=$A600)))</f>
        <v>2</v>
      </c>
      <c r="AI600" s="7" t="str">
        <f>"http://chandoo.org/forums/topic/"&amp;VLOOKUP(A600,'All Topics Data'!$A$2:$C$1243,3,FALSE)</f>
        <v>http://chandoo.org/forums/topic/new-google-docs-dynamic-charts</v>
      </c>
      <c r="AJ600" s="7" t="str">
        <f>LEFT(VLOOKUP(A600,'All Topics Data'!$A$2:$C$1243,2,FALSE),40)&amp;REPT("…",LEN(VLOOKUP(A600,'All Topics Data'!$A$2:$C$1243,2,FALSE))&gt;40)</f>
        <v>New Google Docs Dynamic Charts</v>
      </c>
      <c r="AK600" s="9">
        <f t="shared" si="226"/>
        <v>0</v>
      </c>
      <c r="AL600" s="9">
        <f t="shared" si="246"/>
        <v>1</v>
      </c>
      <c r="AM600" s="9" t="str">
        <f t="shared" si="246"/>
        <v/>
      </c>
      <c r="AN600" s="9" t="str">
        <f t="shared" si="246"/>
        <v/>
      </c>
      <c r="AO600" s="9" t="str">
        <f t="shared" si="246"/>
        <v/>
      </c>
      <c r="AP600" s="9" t="str">
        <f t="shared" si="246"/>
        <v/>
      </c>
      <c r="AQ600" s="9" t="str">
        <f t="shared" si="246"/>
        <v/>
      </c>
      <c r="AR600" s="9" t="str">
        <f t="shared" si="246"/>
        <v/>
      </c>
      <c r="AS600" s="9" t="str">
        <f t="shared" si="246"/>
        <v/>
      </c>
      <c r="AT600" s="9" t="str">
        <f t="shared" si="246"/>
        <v/>
      </c>
      <c r="AU600" s="9" t="str">
        <f t="shared" si="243"/>
        <v/>
      </c>
      <c r="AV600" s="9" t="str">
        <f t="shared" si="243"/>
        <v/>
      </c>
      <c r="AW600" s="9" t="str">
        <f t="shared" si="243"/>
        <v/>
      </c>
      <c r="AX600" s="9" t="str">
        <f t="shared" si="243"/>
        <v/>
      </c>
      <c r="AY600" s="9" t="str">
        <f t="shared" si="243"/>
        <v/>
      </c>
      <c r="AZ600" s="9" t="str">
        <f t="shared" si="243"/>
        <v/>
      </c>
      <c r="BA600" s="9" t="str">
        <f t="shared" si="243"/>
        <v/>
      </c>
      <c r="BB600" s="9" t="str">
        <f t="shared" si="243"/>
        <v/>
      </c>
      <c r="BC600" s="9" t="str">
        <f t="shared" si="243"/>
        <v/>
      </c>
      <c r="BD600" s="9" t="str">
        <f t="shared" si="243"/>
        <v/>
      </c>
      <c r="BE600" s="9" t="str">
        <f t="shared" si="244"/>
        <v/>
      </c>
      <c r="BF600" s="9" t="str">
        <f t="shared" si="244"/>
        <v/>
      </c>
      <c r="BG600" s="9" t="str">
        <f t="shared" si="244"/>
        <v/>
      </c>
      <c r="BH600" s="9" t="str">
        <f t="shared" si="244"/>
        <v/>
      </c>
      <c r="BI600" s="9" t="str">
        <f t="shared" si="244"/>
        <v/>
      </c>
      <c r="BJ600" s="9" t="str">
        <f t="shared" si="244"/>
        <v/>
      </c>
      <c r="BK600" s="9" t="str">
        <f t="shared" si="244"/>
        <v/>
      </c>
      <c r="BL600" s="9" t="str">
        <f t="shared" si="244"/>
        <v/>
      </c>
      <c r="BM600" s="9" t="str">
        <f t="shared" si="244"/>
        <v/>
      </c>
      <c r="BN600" s="9" t="str">
        <f t="shared" si="244"/>
        <v/>
      </c>
      <c r="BO600" s="9" t="str">
        <f t="shared" si="245"/>
        <v/>
      </c>
      <c r="BP600" s="9" t="str">
        <f t="shared" si="245"/>
        <v/>
      </c>
      <c r="BQ600" s="9" t="str">
        <f t="shared" si="245"/>
        <v/>
      </c>
      <c r="BR600" s="9" t="str">
        <f t="shared" si="245"/>
        <v/>
      </c>
      <c r="BS600" s="9" t="str">
        <f t="shared" si="245"/>
        <v/>
      </c>
      <c r="BT600" s="9" t="str">
        <f t="shared" si="245"/>
        <v/>
      </c>
      <c r="BU600" s="9" t="str">
        <f t="shared" si="245"/>
        <v/>
      </c>
      <c r="BV600" s="9" t="str">
        <f t="shared" si="245"/>
        <v/>
      </c>
      <c r="BW600" s="9" t="str">
        <f t="shared" si="245"/>
        <v/>
      </c>
      <c r="BX600" s="9" t="str">
        <f t="shared" si="245"/>
        <v/>
      </c>
      <c r="BY600" s="9" t="str">
        <f t="shared" si="245"/>
        <v/>
      </c>
      <c r="BZ600" s="9" t="str">
        <f t="shared" si="245"/>
        <v/>
      </c>
    </row>
    <row r="601" spans="1:78" x14ac:dyDescent="0.25">
      <c r="A601" s="6">
        <v>913</v>
      </c>
      <c r="B601" s="3"/>
      <c r="C601" s="3"/>
      <c r="D601" s="3"/>
      <c r="E601" s="3">
        <v>1</v>
      </c>
      <c r="F601" s="3"/>
      <c r="G601" s="3">
        <v>1</v>
      </c>
      <c r="H601" s="3"/>
      <c r="I601" s="3"/>
      <c r="J601" s="3"/>
      <c r="K601" s="3">
        <v>1</v>
      </c>
      <c r="L601" s="3"/>
      <c r="M601" s="3"/>
      <c r="N601" s="3"/>
      <c r="O601" s="3"/>
      <c r="P601" s="3"/>
      <c r="Q601" s="3"/>
      <c r="R601" s="3"/>
      <c r="S601" s="3"/>
      <c r="T601" s="3"/>
      <c r="U601" s="3"/>
      <c r="V601" s="3"/>
      <c r="W601" s="3"/>
      <c r="X601" s="3"/>
      <c r="Y601" s="3"/>
      <c r="Z601" s="3"/>
      <c r="AA601" s="3"/>
      <c r="AB601" s="3"/>
      <c r="AC601" s="3"/>
      <c r="AD601" s="3"/>
      <c r="AE601" s="3"/>
      <c r="AF601" s="3">
        <v>3</v>
      </c>
      <c r="AH601" s="7">
        <f>SUMPRODUCT(MAX((Table1[post_position])*(Table1[topic_id]=$A601)))</f>
        <v>10</v>
      </c>
      <c r="AI601" s="7" t="str">
        <f>"http://chandoo.org/forums/topic/"&amp;VLOOKUP(A601,'All Topics Data'!$A$2:$C$1243,3,FALSE)</f>
        <v>http://chandoo.org/forums/topic/conditional-formattin</v>
      </c>
      <c r="AJ601" s="7" t="str">
        <f>LEFT(VLOOKUP(A601,'All Topics Data'!$A$2:$C$1243,2,FALSE),40)&amp;REPT("…",LEN(VLOOKUP(A601,'All Topics Data'!$A$2:$C$1243,2,FALSE))&gt;40)</f>
        <v>Conditional Formattin</v>
      </c>
      <c r="AK601" s="9">
        <f t="shared" si="226"/>
        <v>0</v>
      </c>
      <c r="AL601" s="9">
        <f t="shared" si="246"/>
        <v>0</v>
      </c>
      <c r="AM601" s="9">
        <f t="shared" si="246"/>
        <v>0</v>
      </c>
      <c r="AN601" s="9">
        <f t="shared" si="246"/>
        <v>1</v>
      </c>
      <c r="AO601" s="9">
        <f t="shared" si="246"/>
        <v>0</v>
      </c>
      <c r="AP601" s="9">
        <f t="shared" si="246"/>
        <v>1</v>
      </c>
      <c r="AQ601" s="9">
        <f t="shared" si="246"/>
        <v>0</v>
      </c>
      <c r="AR601" s="9">
        <f t="shared" si="246"/>
        <v>0</v>
      </c>
      <c r="AS601" s="9">
        <f t="shared" si="246"/>
        <v>0</v>
      </c>
      <c r="AT601" s="9">
        <f t="shared" si="246"/>
        <v>1</v>
      </c>
      <c r="AU601" s="9" t="str">
        <f t="shared" si="243"/>
        <v/>
      </c>
      <c r="AV601" s="9" t="str">
        <f t="shared" si="243"/>
        <v/>
      </c>
      <c r="AW601" s="9" t="str">
        <f t="shared" si="243"/>
        <v/>
      </c>
      <c r="AX601" s="9" t="str">
        <f t="shared" si="243"/>
        <v/>
      </c>
      <c r="AY601" s="9" t="str">
        <f t="shared" si="243"/>
        <v/>
      </c>
      <c r="AZ601" s="9" t="str">
        <f t="shared" si="243"/>
        <v/>
      </c>
      <c r="BA601" s="9" t="str">
        <f t="shared" si="243"/>
        <v/>
      </c>
      <c r="BB601" s="9" t="str">
        <f t="shared" si="243"/>
        <v/>
      </c>
      <c r="BC601" s="9" t="str">
        <f t="shared" si="243"/>
        <v/>
      </c>
      <c r="BD601" s="9" t="str">
        <f t="shared" si="243"/>
        <v/>
      </c>
      <c r="BE601" s="9" t="str">
        <f t="shared" si="244"/>
        <v/>
      </c>
      <c r="BF601" s="9" t="str">
        <f t="shared" si="244"/>
        <v/>
      </c>
      <c r="BG601" s="9" t="str">
        <f t="shared" si="244"/>
        <v/>
      </c>
      <c r="BH601" s="9" t="str">
        <f t="shared" si="244"/>
        <v/>
      </c>
      <c r="BI601" s="9" t="str">
        <f t="shared" si="244"/>
        <v/>
      </c>
      <c r="BJ601" s="9" t="str">
        <f t="shared" si="244"/>
        <v/>
      </c>
      <c r="BK601" s="9" t="str">
        <f t="shared" si="244"/>
        <v/>
      </c>
      <c r="BL601" s="9" t="str">
        <f t="shared" si="244"/>
        <v/>
      </c>
      <c r="BM601" s="9" t="str">
        <f t="shared" si="244"/>
        <v/>
      </c>
      <c r="BN601" s="9" t="str">
        <f t="shared" si="244"/>
        <v/>
      </c>
      <c r="BO601" s="9" t="str">
        <f t="shared" si="245"/>
        <v/>
      </c>
      <c r="BP601" s="9" t="str">
        <f t="shared" si="245"/>
        <v/>
      </c>
      <c r="BQ601" s="9" t="str">
        <f t="shared" si="245"/>
        <v/>
      </c>
      <c r="BR601" s="9" t="str">
        <f t="shared" si="245"/>
        <v/>
      </c>
      <c r="BS601" s="9" t="str">
        <f t="shared" si="245"/>
        <v/>
      </c>
      <c r="BT601" s="9" t="str">
        <f t="shared" si="245"/>
        <v/>
      </c>
      <c r="BU601" s="9" t="str">
        <f t="shared" si="245"/>
        <v/>
      </c>
      <c r="BV601" s="9" t="str">
        <f t="shared" si="245"/>
        <v/>
      </c>
      <c r="BW601" s="9" t="str">
        <f t="shared" si="245"/>
        <v/>
      </c>
      <c r="BX601" s="9" t="str">
        <f t="shared" si="245"/>
        <v/>
      </c>
      <c r="BY601" s="9" t="str">
        <f t="shared" si="245"/>
        <v/>
      </c>
      <c r="BZ601" s="9" t="str">
        <f t="shared" si="245"/>
        <v/>
      </c>
    </row>
    <row r="602" spans="1:78" x14ac:dyDescent="0.25">
      <c r="A602" s="6">
        <v>914</v>
      </c>
      <c r="B602" s="3"/>
      <c r="C602" s="3">
        <v>1</v>
      </c>
      <c r="D602" s="3"/>
      <c r="E602" s="3">
        <v>1</v>
      </c>
      <c r="F602" s="3"/>
      <c r="G602" s="3"/>
      <c r="H602" s="3"/>
      <c r="I602" s="3"/>
      <c r="J602" s="3"/>
      <c r="K602" s="3">
        <v>1</v>
      </c>
      <c r="L602" s="3"/>
      <c r="M602" s="3"/>
      <c r="N602" s="3"/>
      <c r="O602" s="3"/>
      <c r="P602" s="3"/>
      <c r="Q602" s="3"/>
      <c r="R602" s="3"/>
      <c r="S602" s="3"/>
      <c r="T602" s="3"/>
      <c r="U602" s="3"/>
      <c r="V602" s="3"/>
      <c r="W602" s="3"/>
      <c r="X602" s="3"/>
      <c r="Y602" s="3"/>
      <c r="Z602" s="3"/>
      <c r="AA602" s="3"/>
      <c r="AB602" s="3"/>
      <c r="AC602" s="3"/>
      <c r="AD602" s="3"/>
      <c r="AE602" s="3"/>
      <c r="AF602" s="3">
        <v>3</v>
      </c>
      <c r="AH602" s="7">
        <f>SUMPRODUCT(MAX((Table1[post_position])*(Table1[topic_id]=$A602)))</f>
        <v>10</v>
      </c>
      <c r="AI602" s="7" t="str">
        <f>"http://chandoo.org/forums/topic/"&amp;VLOOKUP(A602,'All Topics Data'!$A$2:$C$1243,3,FALSE)</f>
        <v>http://chandoo.org/forums/topic/logical-function</v>
      </c>
      <c r="AJ602" s="7" t="str">
        <f>LEFT(VLOOKUP(A602,'All Topics Data'!$A$2:$C$1243,2,FALSE),40)&amp;REPT("…",LEN(VLOOKUP(A602,'All Topics Data'!$A$2:$C$1243,2,FALSE))&gt;40)</f>
        <v>Logical Function</v>
      </c>
      <c r="AK602" s="9">
        <f t="shared" si="226"/>
        <v>0</v>
      </c>
      <c r="AL602" s="9">
        <f t="shared" si="246"/>
        <v>1</v>
      </c>
      <c r="AM602" s="9">
        <f t="shared" si="246"/>
        <v>0</v>
      </c>
      <c r="AN602" s="9">
        <f t="shared" si="246"/>
        <v>1</v>
      </c>
      <c r="AO602" s="9">
        <f t="shared" si="246"/>
        <v>0</v>
      </c>
      <c r="AP602" s="9">
        <f t="shared" si="246"/>
        <v>0</v>
      </c>
      <c r="AQ602" s="9">
        <f t="shared" si="246"/>
        <v>0</v>
      </c>
      <c r="AR602" s="9">
        <f t="shared" si="246"/>
        <v>0</v>
      </c>
      <c r="AS602" s="9">
        <f t="shared" si="246"/>
        <v>0</v>
      </c>
      <c r="AT602" s="9">
        <f t="shared" si="246"/>
        <v>1</v>
      </c>
      <c r="AU602" s="9" t="str">
        <f t="shared" ref="AU602:BD611" si="247">IF(AU$4&lt;=$AH602,IFERROR(GETPIVOTDATA("Hui Reply?",$A$4,"topic_id",$A602,"post_position",AU$4),0),"")</f>
        <v/>
      </c>
      <c r="AV602" s="9" t="str">
        <f t="shared" si="247"/>
        <v/>
      </c>
      <c r="AW602" s="9" t="str">
        <f t="shared" si="247"/>
        <v/>
      </c>
      <c r="AX602" s="9" t="str">
        <f t="shared" si="247"/>
        <v/>
      </c>
      <c r="AY602" s="9" t="str">
        <f t="shared" si="247"/>
        <v/>
      </c>
      <c r="AZ602" s="9" t="str">
        <f t="shared" si="247"/>
        <v/>
      </c>
      <c r="BA602" s="9" t="str">
        <f t="shared" si="247"/>
        <v/>
      </c>
      <c r="BB602" s="9" t="str">
        <f t="shared" si="247"/>
        <v/>
      </c>
      <c r="BC602" s="9" t="str">
        <f t="shared" si="247"/>
        <v/>
      </c>
      <c r="BD602" s="9" t="str">
        <f t="shared" si="247"/>
        <v/>
      </c>
      <c r="BE602" s="9" t="str">
        <f t="shared" ref="BE602:BN611" si="248">IF(BE$4&lt;=$AH602,IFERROR(GETPIVOTDATA("Hui Reply?",$A$4,"topic_id",$A602,"post_position",BE$4),0),"")</f>
        <v/>
      </c>
      <c r="BF602" s="9" t="str">
        <f t="shared" si="248"/>
        <v/>
      </c>
      <c r="BG602" s="9" t="str">
        <f t="shared" si="248"/>
        <v/>
      </c>
      <c r="BH602" s="9" t="str">
        <f t="shared" si="248"/>
        <v/>
      </c>
      <c r="BI602" s="9" t="str">
        <f t="shared" si="248"/>
        <v/>
      </c>
      <c r="BJ602" s="9" t="str">
        <f t="shared" si="248"/>
        <v/>
      </c>
      <c r="BK602" s="9" t="str">
        <f t="shared" si="248"/>
        <v/>
      </c>
      <c r="BL602" s="9" t="str">
        <f t="shared" si="248"/>
        <v/>
      </c>
      <c r="BM602" s="9" t="str">
        <f t="shared" si="248"/>
        <v/>
      </c>
      <c r="BN602" s="9" t="str">
        <f t="shared" si="248"/>
        <v/>
      </c>
      <c r="BO602" s="9" t="str">
        <f t="shared" ref="BO602:BZ611" si="249">IF(BO$4&lt;=$AH602,IFERROR(GETPIVOTDATA("Hui Reply?",$A$4,"topic_id",$A602,"post_position",BO$4),0),"")</f>
        <v/>
      </c>
      <c r="BP602" s="9" t="str">
        <f t="shared" si="249"/>
        <v/>
      </c>
      <c r="BQ602" s="9" t="str">
        <f t="shared" si="249"/>
        <v/>
      </c>
      <c r="BR602" s="9" t="str">
        <f t="shared" si="249"/>
        <v/>
      </c>
      <c r="BS602" s="9" t="str">
        <f t="shared" si="249"/>
        <v/>
      </c>
      <c r="BT602" s="9" t="str">
        <f t="shared" si="249"/>
        <v/>
      </c>
      <c r="BU602" s="9" t="str">
        <f t="shared" si="249"/>
        <v/>
      </c>
      <c r="BV602" s="9" t="str">
        <f t="shared" si="249"/>
        <v/>
      </c>
      <c r="BW602" s="9" t="str">
        <f t="shared" si="249"/>
        <v/>
      </c>
      <c r="BX602" s="9" t="str">
        <f t="shared" si="249"/>
        <v/>
      </c>
      <c r="BY602" s="9" t="str">
        <f t="shared" si="249"/>
        <v/>
      </c>
      <c r="BZ602" s="9" t="str">
        <f t="shared" si="249"/>
        <v/>
      </c>
    </row>
    <row r="603" spans="1:78" x14ac:dyDescent="0.25">
      <c r="A603" s="6">
        <v>915</v>
      </c>
      <c r="B603" s="3"/>
      <c r="C603" s="3">
        <v>1</v>
      </c>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v>1</v>
      </c>
      <c r="AH603" s="7">
        <f>SUMPRODUCT(MAX((Table1[post_position])*(Table1[topic_id]=$A603)))</f>
        <v>4</v>
      </c>
      <c r="AI603" s="7" t="str">
        <f>"http://chandoo.org/forums/topic/"&amp;VLOOKUP(A603,'All Topics Data'!$A$2:$C$1243,3,FALSE)</f>
        <v>http://chandoo.org/forums/topic/a-simple-question</v>
      </c>
      <c r="AJ603" s="7" t="str">
        <f>LEFT(VLOOKUP(A603,'All Topics Data'!$A$2:$C$1243,2,FALSE),40)&amp;REPT("…",LEN(VLOOKUP(A603,'All Topics Data'!$A$2:$C$1243,2,FALSE))&gt;40)</f>
        <v>A simple question</v>
      </c>
      <c r="AK603" s="9">
        <f t="shared" si="226"/>
        <v>0</v>
      </c>
      <c r="AL603" s="9">
        <f t="shared" ref="AL603:AT612" si="250">IF(AL$4&lt;=$AH603,IFERROR(GETPIVOTDATA("Hui Reply?",$A$4,"topic_id",$A603,"post_position",AL$4),0),"")</f>
        <v>1</v>
      </c>
      <c r="AM603" s="9">
        <f t="shared" si="250"/>
        <v>0</v>
      </c>
      <c r="AN603" s="9">
        <f t="shared" si="250"/>
        <v>0</v>
      </c>
      <c r="AO603" s="9" t="str">
        <f t="shared" si="250"/>
        <v/>
      </c>
      <c r="AP603" s="9" t="str">
        <f t="shared" si="250"/>
        <v/>
      </c>
      <c r="AQ603" s="9" t="str">
        <f t="shared" si="250"/>
        <v/>
      </c>
      <c r="AR603" s="9" t="str">
        <f t="shared" si="250"/>
        <v/>
      </c>
      <c r="AS603" s="9" t="str">
        <f t="shared" si="250"/>
        <v/>
      </c>
      <c r="AT603" s="9" t="str">
        <f t="shared" si="250"/>
        <v/>
      </c>
      <c r="AU603" s="9" t="str">
        <f t="shared" si="247"/>
        <v/>
      </c>
      <c r="AV603" s="9" t="str">
        <f t="shared" si="247"/>
        <v/>
      </c>
      <c r="AW603" s="9" t="str">
        <f t="shared" si="247"/>
        <v/>
      </c>
      <c r="AX603" s="9" t="str">
        <f t="shared" si="247"/>
        <v/>
      </c>
      <c r="AY603" s="9" t="str">
        <f t="shared" si="247"/>
        <v/>
      </c>
      <c r="AZ603" s="9" t="str">
        <f t="shared" si="247"/>
        <v/>
      </c>
      <c r="BA603" s="9" t="str">
        <f t="shared" si="247"/>
        <v/>
      </c>
      <c r="BB603" s="9" t="str">
        <f t="shared" si="247"/>
        <v/>
      </c>
      <c r="BC603" s="9" t="str">
        <f t="shared" si="247"/>
        <v/>
      </c>
      <c r="BD603" s="9" t="str">
        <f t="shared" si="247"/>
        <v/>
      </c>
      <c r="BE603" s="9" t="str">
        <f t="shared" si="248"/>
        <v/>
      </c>
      <c r="BF603" s="9" t="str">
        <f t="shared" si="248"/>
        <v/>
      </c>
      <c r="BG603" s="9" t="str">
        <f t="shared" si="248"/>
        <v/>
      </c>
      <c r="BH603" s="9" t="str">
        <f t="shared" si="248"/>
        <v/>
      </c>
      <c r="BI603" s="9" t="str">
        <f t="shared" si="248"/>
        <v/>
      </c>
      <c r="BJ603" s="9" t="str">
        <f t="shared" si="248"/>
        <v/>
      </c>
      <c r="BK603" s="9" t="str">
        <f t="shared" si="248"/>
        <v/>
      </c>
      <c r="BL603" s="9" t="str">
        <f t="shared" si="248"/>
        <v/>
      </c>
      <c r="BM603" s="9" t="str">
        <f t="shared" si="248"/>
        <v/>
      </c>
      <c r="BN603" s="9" t="str">
        <f t="shared" si="248"/>
        <v/>
      </c>
      <c r="BO603" s="9" t="str">
        <f t="shared" si="249"/>
        <v/>
      </c>
      <c r="BP603" s="9" t="str">
        <f t="shared" si="249"/>
        <v/>
      </c>
      <c r="BQ603" s="9" t="str">
        <f t="shared" si="249"/>
        <v/>
      </c>
      <c r="BR603" s="9" t="str">
        <f t="shared" si="249"/>
        <v/>
      </c>
      <c r="BS603" s="9" t="str">
        <f t="shared" si="249"/>
        <v/>
      </c>
      <c r="BT603" s="9" t="str">
        <f t="shared" si="249"/>
        <v/>
      </c>
      <c r="BU603" s="9" t="str">
        <f t="shared" si="249"/>
        <v/>
      </c>
      <c r="BV603" s="9" t="str">
        <f t="shared" si="249"/>
        <v/>
      </c>
      <c r="BW603" s="9" t="str">
        <f t="shared" si="249"/>
        <v/>
      </c>
      <c r="BX603" s="9" t="str">
        <f t="shared" si="249"/>
        <v/>
      </c>
      <c r="BY603" s="9" t="str">
        <f t="shared" si="249"/>
        <v/>
      </c>
      <c r="BZ603" s="9" t="str">
        <f t="shared" si="249"/>
        <v/>
      </c>
    </row>
    <row r="604" spans="1:78" x14ac:dyDescent="0.25">
      <c r="A604" s="6">
        <v>916</v>
      </c>
      <c r="B604" s="3"/>
      <c r="C604" s="3"/>
      <c r="D604" s="3"/>
      <c r="E604" s="3">
        <v>1</v>
      </c>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v>1</v>
      </c>
      <c r="AH604" s="7">
        <f>SUMPRODUCT(MAX((Table1[post_position])*(Table1[topic_id]=$A604)))</f>
        <v>7</v>
      </c>
      <c r="AI604" s="7" t="str">
        <f>"http://chandoo.org/forums/topic/"&amp;VLOOKUP(A604,'All Topics Data'!$A$2:$C$1243,3,FALSE)</f>
        <v>http://chandoo.org/forums/topic/vlookup-1</v>
      </c>
      <c r="AJ604" s="7" t="str">
        <f>LEFT(VLOOKUP(A604,'All Topics Data'!$A$2:$C$1243,2,FALSE),40)&amp;REPT("…",LEN(VLOOKUP(A604,'All Topics Data'!$A$2:$C$1243,2,FALSE))&gt;40)</f>
        <v>vlookup</v>
      </c>
      <c r="AK604" s="9">
        <f t="shared" si="226"/>
        <v>0</v>
      </c>
      <c r="AL604" s="9">
        <f t="shared" si="250"/>
        <v>0</v>
      </c>
      <c r="AM604" s="9">
        <f t="shared" si="250"/>
        <v>0</v>
      </c>
      <c r="AN604" s="9">
        <f t="shared" si="250"/>
        <v>1</v>
      </c>
      <c r="AO604" s="9">
        <f t="shared" si="250"/>
        <v>0</v>
      </c>
      <c r="AP604" s="9">
        <f t="shared" si="250"/>
        <v>0</v>
      </c>
      <c r="AQ604" s="9">
        <f t="shared" si="250"/>
        <v>0</v>
      </c>
      <c r="AR604" s="9" t="str">
        <f t="shared" si="250"/>
        <v/>
      </c>
      <c r="AS604" s="9" t="str">
        <f t="shared" si="250"/>
        <v/>
      </c>
      <c r="AT604" s="9" t="str">
        <f t="shared" si="250"/>
        <v/>
      </c>
      <c r="AU604" s="9" t="str">
        <f t="shared" si="247"/>
        <v/>
      </c>
      <c r="AV604" s="9" t="str">
        <f t="shared" si="247"/>
        <v/>
      </c>
      <c r="AW604" s="9" t="str">
        <f t="shared" si="247"/>
        <v/>
      </c>
      <c r="AX604" s="9" t="str">
        <f t="shared" si="247"/>
        <v/>
      </c>
      <c r="AY604" s="9" t="str">
        <f t="shared" si="247"/>
        <v/>
      </c>
      <c r="AZ604" s="9" t="str">
        <f t="shared" si="247"/>
        <v/>
      </c>
      <c r="BA604" s="9" t="str">
        <f t="shared" si="247"/>
        <v/>
      </c>
      <c r="BB604" s="9" t="str">
        <f t="shared" si="247"/>
        <v/>
      </c>
      <c r="BC604" s="9" t="str">
        <f t="shared" si="247"/>
        <v/>
      </c>
      <c r="BD604" s="9" t="str">
        <f t="shared" si="247"/>
        <v/>
      </c>
      <c r="BE604" s="9" t="str">
        <f t="shared" si="248"/>
        <v/>
      </c>
      <c r="BF604" s="9" t="str">
        <f t="shared" si="248"/>
        <v/>
      </c>
      <c r="BG604" s="9" t="str">
        <f t="shared" si="248"/>
        <v/>
      </c>
      <c r="BH604" s="9" t="str">
        <f t="shared" si="248"/>
        <v/>
      </c>
      <c r="BI604" s="9" t="str">
        <f t="shared" si="248"/>
        <v/>
      </c>
      <c r="BJ604" s="9" t="str">
        <f t="shared" si="248"/>
        <v/>
      </c>
      <c r="BK604" s="9" t="str">
        <f t="shared" si="248"/>
        <v/>
      </c>
      <c r="BL604" s="9" t="str">
        <f t="shared" si="248"/>
        <v/>
      </c>
      <c r="BM604" s="9" t="str">
        <f t="shared" si="248"/>
        <v/>
      </c>
      <c r="BN604" s="9" t="str">
        <f t="shared" si="248"/>
        <v/>
      </c>
      <c r="BO604" s="9" t="str">
        <f t="shared" si="249"/>
        <v/>
      </c>
      <c r="BP604" s="9" t="str">
        <f t="shared" si="249"/>
        <v/>
      </c>
      <c r="BQ604" s="9" t="str">
        <f t="shared" si="249"/>
        <v/>
      </c>
      <c r="BR604" s="9" t="str">
        <f t="shared" si="249"/>
        <v/>
      </c>
      <c r="BS604" s="9" t="str">
        <f t="shared" si="249"/>
        <v/>
      </c>
      <c r="BT604" s="9" t="str">
        <f t="shared" si="249"/>
        <v/>
      </c>
      <c r="BU604" s="9" t="str">
        <f t="shared" si="249"/>
        <v/>
      </c>
      <c r="BV604" s="9" t="str">
        <f t="shared" si="249"/>
        <v/>
      </c>
      <c r="BW604" s="9" t="str">
        <f t="shared" si="249"/>
        <v/>
      </c>
      <c r="BX604" s="9" t="str">
        <f t="shared" si="249"/>
        <v/>
      </c>
      <c r="BY604" s="9" t="str">
        <f t="shared" si="249"/>
        <v/>
      </c>
      <c r="BZ604" s="9" t="str">
        <f t="shared" si="249"/>
        <v/>
      </c>
    </row>
    <row r="605" spans="1:78" x14ac:dyDescent="0.25">
      <c r="A605" s="6">
        <v>918</v>
      </c>
      <c r="B605" s="3"/>
      <c r="C605" s="3"/>
      <c r="D605" s="3">
        <v>1</v>
      </c>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v>1</v>
      </c>
      <c r="AH605" s="7">
        <f>SUMPRODUCT(MAX((Table1[post_position])*(Table1[topic_id]=$A605)))</f>
        <v>4</v>
      </c>
      <c r="AI605" s="7" t="str">
        <f>"http://chandoo.org/forums/topic/"&amp;VLOOKUP(A605,'All Topics Data'!$A$2:$C$1243,3,FALSE)</f>
        <v>http://chandoo.org/forums/topic/how-to-sort-column-of-numbers-generated-by-a-formula</v>
      </c>
      <c r="AJ605" s="7" t="str">
        <f>LEFT(VLOOKUP(A605,'All Topics Data'!$A$2:$C$1243,2,FALSE),40)&amp;REPT("…",LEN(VLOOKUP(A605,'All Topics Data'!$A$2:$C$1243,2,FALSE))&gt;40)</f>
        <v>how to sort column of numbers generated …</v>
      </c>
      <c r="AK605" s="9">
        <f t="shared" si="226"/>
        <v>0</v>
      </c>
      <c r="AL605" s="9">
        <f t="shared" si="250"/>
        <v>0</v>
      </c>
      <c r="AM605" s="9">
        <f t="shared" si="250"/>
        <v>1</v>
      </c>
      <c r="AN605" s="9">
        <f t="shared" si="250"/>
        <v>0</v>
      </c>
      <c r="AO605" s="9" t="str">
        <f t="shared" si="250"/>
        <v/>
      </c>
      <c r="AP605" s="9" t="str">
        <f t="shared" si="250"/>
        <v/>
      </c>
      <c r="AQ605" s="9" t="str">
        <f t="shared" si="250"/>
        <v/>
      </c>
      <c r="AR605" s="9" t="str">
        <f t="shared" si="250"/>
        <v/>
      </c>
      <c r="AS605" s="9" t="str">
        <f t="shared" si="250"/>
        <v/>
      </c>
      <c r="AT605" s="9" t="str">
        <f t="shared" si="250"/>
        <v/>
      </c>
      <c r="AU605" s="9" t="str">
        <f t="shared" si="247"/>
        <v/>
      </c>
      <c r="AV605" s="9" t="str">
        <f t="shared" si="247"/>
        <v/>
      </c>
      <c r="AW605" s="9" t="str">
        <f t="shared" si="247"/>
        <v/>
      </c>
      <c r="AX605" s="9" t="str">
        <f t="shared" si="247"/>
        <v/>
      </c>
      <c r="AY605" s="9" t="str">
        <f t="shared" si="247"/>
        <v/>
      </c>
      <c r="AZ605" s="9" t="str">
        <f t="shared" si="247"/>
        <v/>
      </c>
      <c r="BA605" s="9" t="str">
        <f t="shared" si="247"/>
        <v/>
      </c>
      <c r="BB605" s="9" t="str">
        <f t="shared" si="247"/>
        <v/>
      </c>
      <c r="BC605" s="9" t="str">
        <f t="shared" si="247"/>
        <v/>
      </c>
      <c r="BD605" s="9" t="str">
        <f t="shared" si="247"/>
        <v/>
      </c>
      <c r="BE605" s="9" t="str">
        <f t="shared" si="248"/>
        <v/>
      </c>
      <c r="BF605" s="9" t="str">
        <f t="shared" si="248"/>
        <v/>
      </c>
      <c r="BG605" s="9" t="str">
        <f t="shared" si="248"/>
        <v/>
      </c>
      <c r="BH605" s="9" t="str">
        <f t="shared" si="248"/>
        <v/>
      </c>
      <c r="BI605" s="9" t="str">
        <f t="shared" si="248"/>
        <v/>
      </c>
      <c r="BJ605" s="9" t="str">
        <f t="shared" si="248"/>
        <v/>
      </c>
      <c r="BK605" s="9" t="str">
        <f t="shared" si="248"/>
        <v/>
      </c>
      <c r="BL605" s="9" t="str">
        <f t="shared" si="248"/>
        <v/>
      </c>
      <c r="BM605" s="9" t="str">
        <f t="shared" si="248"/>
        <v/>
      </c>
      <c r="BN605" s="9" t="str">
        <f t="shared" si="248"/>
        <v/>
      </c>
      <c r="BO605" s="9" t="str">
        <f t="shared" si="249"/>
        <v/>
      </c>
      <c r="BP605" s="9" t="str">
        <f t="shared" si="249"/>
        <v/>
      </c>
      <c r="BQ605" s="9" t="str">
        <f t="shared" si="249"/>
        <v/>
      </c>
      <c r="BR605" s="9" t="str">
        <f t="shared" si="249"/>
        <v/>
      </c>
      <c r="BS605" s="9" t="str">
        <f t="shared" si="249"/>
        <v/>
      </c>
      <c r="BT605" s="9" t="str">
        <f t="shared" si="249"/>
        <v/>
      </c>
      <c r="BU605" s="9" t="str">
        <f t="shared" si="249"/>
        <v/>
      </c>
      <c r="BV605" s="9" t="str">
        <f t="shared" si="249"/>
        <v/>
      </c>
      <c r="BW605" s="9" t="str">
        <f t="shared" si="249"/>
        <v/>
      </c>
      <c r="BX605" s="9" t="str">
        <f t="shared" si="249"/>
        <v/>
      </c>
      <c r="BY605" s="9" t="str">
        <f t="shared" si="249"/>
        <v/>
      </c>
      <c r="BZ605" s="9" t="str">
        <f t="shared" si="249"/>
        <v/>
      </c>
    </row>
    <row r="606" spans="1:78" x14ac:dyDescent="0.25">
      <c r="A606" s="6">
        <v>920</v>
      </c>
      <c r="B606" s="3"/>
      <c r="C606" s="3">
        <v>1</v>
      </c>
      <c r="D606" s="3"/>
      <c r="E606" s="3">
        <v>1</v>
      </c>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v>2</v>
      </c>
      <c r="AH606" s="7">
        <f>SUMPRODUCT(MAX((Table1[post_position])*(Table1[topic_id]=$A606)))</f>
        <v>4</v>
      </c>
      <c r="AI606" s="7" t="str">
        <f>"http://chandoo.org/forums/topic/"&amp;VLOOKUP(A606,'All Topics Data'!$A$2:$C$1243,3,FALSE)</f>
        <v>http://chandoo.org/forums/topic/multiple-data-series</v>
      </c>
      <c r="AJ606" s="7" t="str">
        <f>LEFT(VLOOKUP(A606,'All Topics Data'!$A$2:$C$1243,2,FALSE),40)&amp;REPT("…",LEN(VLOOKUP(A606,'All Topics Data'!$A$2:$C$1243,2,FALSE))&gt;40)</f>
        <v>Multiple Data Series</v>
      </c>
      <c r="AK606" s="9">
        <f t="shared" si="226"/>
        <v>0</v>
      </c>
      <c r="AL606" s="9">
        <f t="shared" si="250"/>
        <v>1</v>
      </c>
      <c r="AM606" s="9">
        <f t="shared" si="250"/>
        <v>0</v>
      </c>
      <c r="AN606" s="9">
        <f t="shared" si="250"/>
        <v>1</v>
      </c>
      <c r="AO606" s="9" t="str">
        <f t="shared" si="250"/>
        <v/>
      </c>
      <c r="AP606" s="9" t="str">
        <f t="shared" si="250"/>
        <v/>
      </c>
      <c r="AQ606" s="9" t="str">
        <f t="shared" si="250"/>
        <v/>
      </c>
      <c r="AR606" s="9" t="str">
        <f t="shared" si="250"/>
        <v/>
      </c>
      <c r="AS606" s="9" t="str">
        <f t="shared" si="250"/>
        <v/>
      </c>
      <c r="AT606" s="9" t="str">
        <f t="shared" si="250"/>
        <v/>
      </c>
      <c r="AU606" s="9" t="str">
        <f t="shared" si="247"/>
        <v/>
      </c>
      <c r="AV606" s="9" t="str">
        <f t="shared" si="247"/>
        <v/>
      </c>
      <c r="AW606" s="9" t="str">
        <f t="shared" si="247"/>
        <v/>
      </c>
      <c r="AX606" s="9" t="str">
        <f t="shared" si="247"/>
        <v/>
      </c>
      <c r="AY606" s="9" t="str">
        <f t="shared" si="247"/>
        <v/>
      </c>
      <c r="AZ606" s="9" t="str">
        <f t="shared" si="247"/>
        <v/>
      </c>
      <c r="BA606" s="9" t="str">
        <f t="shared" si="247"/>
        <v/>
      </c>
      <c r="BB606" s="9" t="str">
        <f t="shared" si="247"/>
        <v/>
      </c>
      <c r="BC606" s="9" t="str">
        <f t="shared" si="247"/>
        <v/>
      </c>
      <c r="BD606" s="9" t="str">
        <f t="shared" si="247"/>
        <v/>
      </c>
      <c r="BE606" s="9" t="str">
        <f t="shared" si="248"/>
        <v/>
      </c>
      <c r="BF606" s="9" t="str">
        <f t="shared" si="248"/>
        <v/>
      </c>
      <c r="BG606" s="9" t="str">
        <f t="shared" si="248"/>
        <v/>
      </c>
      <c r="BH606" s="9" t="str">
        <f t="shared" si="248"/>
        <v/>
      </c>
      <c r="BI606" s="9" t="str">
        <f t="shared" si="248"/>
        <v/>
      </c>
      <c r="BJ606" s="9" t="str">
        <f t="shared" si="248"/>
        <v/>
      </c>
      <c r="BK606" s="9" t="str">
        <f t="shared" si="248"/>
        <v/>
      </c>
      <c r="BL606" s="9" t="str">
        <f t="shared" si="248"/>
        <v/>
      </c>
      <c r="BM606" s="9" t="str">
        <f t="shared" si="248"/>
        <v/>
      </c>
      <c r="BN606" s="9" t="str">
        <f t="shared" si="248"/>
        <v/>
      </c>
      <c r="BO606" s="9" t="str">
        <f t="shared" si="249"/>
        <v/>
      </c>
      <c r="BP606" s="9" t="str">
        <f t="shared" si="249"/>
        <v/>
      </c>
      <c r="BQ606" s="9" t="str">
        <f t="shared" si="249"/>
        <v/>
      </c>
      <c r="BR606" s="9" t="str">
        <f t="shared" si="249"/>
        <v/>
      </c>
      <c r="BS606" s="9" t="str">
        <f t="shared" si="249"/>
        <v/>
      </c>
      <c r="BT606" s="9" t="str">
        <f t="shared" si="249"/>
        <v/>
      </c>
      <c r="BU606" s="9" t="str">
        <f t="shared" si="249"/>
        <v/>
      </c>
      <c r="BV606" s="9" t="str">
        <f t="shared" si="249"/>
        <v/>
      </c>
      <c r="BW606" s="9" t="str">
        <f t="shared" si="249"/>
        <v/>
      </c>
      <c r="BX606" s="9" t="str">
        <f t="shared" si="249"/>
        <v/>
      </c>
      <c r="BY606" s="9" t="str">
        <f t="shared" si="249"/>
        <v/>
      </c>
      <c r="BZ606" s="9" t="str">
        <f t="shared" si="249"/>
        <v/>
      </c>
    </row>
    <row r="607" spans="1:78" x14ac:dyDescent="0.25">
      <c r="A607" s="6">
        <v>921</v>
      </c>
      <c r="B607" s="3"/>
      <c r="C607" s="3">
        <v>1</v>
      </c>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v>1</v>
      </c>
      <c r="AH607" s="7">
        <f>SUMPRODUCT(MAX((Table1[post_position])*(Table1[topic_id]=$A607)))</f>
        <v>8</v>
      </c>
      <c r="AI607" s="7" t="str">
        <f>"http://chandoo.org/forums/topic/"&amp;VLOOKUP(A607,'All Topics Data'!$A$2:$C$1243,3,FALSE)</f>
        <v>http://chandoo.org/forums/topic/need-helpindex-and-match</v>
      </c>
      <c r="AJ607" s="7" t="str">
        <f>LEFT(VLOOKUP(A607,'All Topics Data'!$A$2:$C$1243,2,FALSE),40)&amp;REPT("…",LEN(VLOOKUP(A607,'All Topics Data'!$A$2:$C$1243,2,FALSE))&gt;40)</f>
        <v>need help..index and match..</v>
      </c>
      <c r="AK607" s="9">
        <f t="shared" si="226"/>
        <v>0</v>
      </c>
      <c r="AL607" s="9">
        <f t="shared" si="250"/>
        <v>1</v>
      </c>
      <c r="AM607" s="9">
        <f t="shared" si="250"/>
        <v>0</v>
      </c>
      <c r="AN607" s="9">
        <f t="shared" si="250"/>
        <v>0</v>
      </c>
      <c r="AO607" s="9">
        <f t="shared" si="250"/>
        <v>0</v>
      </c>
      <c r="AP607" s="9">
        <f t="shared" si="250"/>
        <v>0</v>
      </c>
      <c r="AQ607" s="9">
        <f t="shared" si="250"/>
        <v>0</v>
      </c>
      <c r="AR607" s="9">
        <f t="shared" si="250"/>
        <v>0</v>
      </c>
      <c r="AS607" s="9" t="str">
        <f t="shared" si="250"/>
        <v/>
      </c>
      <c r="AT607" s="9" t="str">
        <f t="shared" si="250"/>
        <v/>
      </c>
      <c r="AU607" s="9" t="str">
        <f t="shared" si="247"/>
        <v/>
      </c>
      <c r="AV607" s="9" t="str">
        <f t="shared" si="247"/>
        <v/>
      </c>
      <c r="AW607" s="9" t="str">
        <f t="shared" si="247"/>
        <v/>
      </c>
      <c r="AX607" s="9" t="str">
        <f t="shared" si="247"/>
        <v/>
      </c>
      <c r="AY607" s="9" t="str">
        <f t="shared" si="247"/>
        <v/>
      </c>
      <c r="AZ607" s="9" t="str">
        <f t="shared" si="247"/>
        <v/>
      </c>
      <c r="BA607" s="9" t="str">
        <f t="shared" si="247"/>
        <v/>
      </c>
      <c r="BB607" s="9" t="str">
        <f t="shared" si="247"/>
        <v/>
      </c>
      <c r="BC607" s="9" t="str">
        <f t="shared" si="247"/>
        <v/>
      </c>
      <c r="BD607" s="9" t="str">
        <f t="shared" si="247"/>
        <v/>
      </c>
      <c r="BE607" s="9" t="str">
        <f t="shared" si="248"/>
        <v/>
      </c>
      <c r="BF607" s="9" t="str">
        <f t="shared" si="248"/>
        <v/>
      </c>
      <c r="BG607" s="9" t="str">
        <f t="shared" si="248"/>
        <v/>
      </c>
      <c r="BH607" s="9" t="str">
        <f t="shared" si="248"/>
        <v/>
      </c>
      <c r="BI607" s="9" t="str">
        <f t="shared" si="248"/>
        <v/>
      </c>
      <c r="BJ607" s="9" t="str">
        <f t="shared" si="248"/>
        <v/>
      </c>
      <c r="BK607" s="9" t="str">
        <f t="shared" si="248"/>
        <v/>
      </c>
      <c r="BL607" s="9" t="str">
        <f t="shared" si="248"/>
        <v/>
      </c>
      <c r="BM607" s="9" t="str">
        <f t="shared" si="248"/>
        <v/>
      </c>
      <c r="BN607" s="9" t="str">
        <f t="shared" si="248"/>
        <v/>
      </c>
      <c r="BO607" s="9" t="str">
        <f t="shared" si="249"/>
        <v/>
      </c>
      <c r="BP607" s="9" t="str">
        <f t="shared" si="249"/>
        <v/>
      </c>
      <c r="BQ607" s="9" t="str">
        <f t="shared" si="249"/>
        <v/>
      </c>
      <c r="BR607" s="9" t="str">
        <f t="shared" si="249"/>
        <v/>
      </c>
      <c r="BS607" s="9" t="str">
        <f t="shared" si="249"/>
        <v/>
      </c>
      <c r="BT607" s="9" t="str">
        <f t="shared" si="249"/>
        <v/>
      </c>
      <c r="BU607" s="9" t="str">
        <f t="shared" si="249"/>
        <v/>
      </c>
      <c r="BV607" s="9" t="str">
        <f t="shared" si="249"/>
        <v/>
      </c>
      <c r="BW607" s="9" t="str">
        <f t="shared" si="249"/>
        <v/>
      </c>
      <c r="BX607" s="9" t="str">
        <f t="shared" si="249"/>
        <v/>
      </c>
      <c r="BY607" s="9" t="str">
        <f t="shared" si="249"/>
        <v/>
      </c>
      <c r="BZ607" s="9" t="str">
        <f t="shared" si="249"/>
        <v/>
      </c>
    </row>
    <row r="608" spans="1:78" x14ac:dyDescent="0.25">
      <c r="A608" s="6">
        <v>922</v>
      </c>
      <c r="B608" s="3"/>
      <c r="C608" s="3">
        <v>1</v>
      </c>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v>1</v>
      </c>
      <c r="AH608" s="7">
        <f>SUMPRODUCT(MAX((Table1[post_position])*(Table1[topic_id]=$A608)))</f>
        <v>3</v>
      </c>
      <c r="AI608" s="7" t="str">
        <f>"http://chandoo.org/forums/topic/"&amp;VLOOKUP(A608,'All Topics Data'!$A$2:$C$1243,3,FALSE)</f>
        <v>http://chandoo.org/forums/topic/question-on-formula-for-multiple-columns</v>
      </c>
      <c r="AJ608" s="7" t="str">
        <f>LEFT(VLOOKUP(A608,'All Topics Data'!$A$2:$C$1243,2,FALSE),40)&amp;REPT("…",LEN(VLOOKUP(A608,'All Topics Data'!$A$2:$C$1243,2,FALSE))&gt;40)</f>
        <v>Question on formula for multiple columns</v>
      </c>
      <c r="AK608" s="9">
        <f t="shared" si="226"/>
        <v>0</v>
      </c>
      <c r="AL608" s="9">
        <f t="shared" si="250"/>
        <v>1</v>
      </c>
      <c r="AM608" s="9">
        <f t="shared" si="250"/>
        <v>0</v>
      </c>
      <c r="AN608" s="9" t="str">
        <f t="shared" si="250"/>
        <v/>
      </c>
      <c r="AO608" s="9" t="str">
        <f t="shared" si="250"/>
        <v/>
      </c>
      <c r="AP608" s="9" t="str">
        <f t="shared" si="250"/>
        <v/>
      </c>
      <c r="AQ608" s="9" t="str">
        <f t="shared" si="250"/>
        <v/>
      </c>
      <c r="AR608" s="9" t="str">
        <f t="shared" si="250"/>
        <v/>
      </c>
      <c r="AS608" s="9" t="str">
        <f t="shared" si="250"/>
        <v/>
      </c>
      <c r="AT608" s="9" t="str">
        <f t="shared" si="250"/>
        <v/>
      </c>
      <c r="AU608" s="9" t="str">
        <f t="shared" si="247"/>
        <v/>
      </c>
      <c r="AV608" s="9" t="str">
        <f t="shared" si="247"/>
        <v/>
      </c>
      <c r="AW608" s="9" t="str">
        <f t="shared" si="247"/>
        <v/>
      </c>
      <c r="AX608" s="9" t="str">
        <f t="shared" si="247"/>
        <v/>
      </c>
      <c r="AY608" s="9" t="str">
        <f t="shared" si="247"/>
        <v/>
      </c>
      <c r="AZ608" s="9" t="str">
        <f t="shared" si="247"/>
        <v/>
      </c>
      <c r="BA608" s="9" t="str">
        <f t="shared" si="247"/>
        <v/>
      </c>
      <c r="BB608" s="9" t="str">
        <f t="shared" si="247"/>
        <v/>
      </c>
      <c r="BC608" s="9" t="str">
        <f t="shared" si="247"/>
        <v/>
      </c>
      <c r="BD608" s="9" t="str">
        <f t="shared" si="247"/>
        <v/>
      </c>
      <c r="BE608" s="9" t="str">
        <f t="shared" si="248"/>
        <v/>
      </c>
      <c r="BF608" s="9" t="str">
        <f t="shared" si="248"/>
        <v/>
      </c>
      <c r="BG608" s="9" t="str">
        <f t="shared" si="248"/>
        <v/>
      </c>
      <c r="BH608" s="9" t="str">
        <f t="shared" si="248"/>
        <v/>
      </c>
      <c r="BI608" s="9" t="str">
        <f t="shared" si="248"/>
        <v/>
      </c>
      <c r="BJ608" s="9" t="str">
        <f t="shared" si="248"/>
        <v/>
      </c>
      <c r="BK608" s="9" t="str">
        <f t="shared" si="248"/>
        <v/>
      </c>
      <c r="BL608" s="9" t="str">
        <f t="shared" si="248"/>
        <v/>
      </c>
      <c r="BM608" s="9" t="str">
        <f t="shared" si="248"/>
        <v/>
      </c>
      <c r="BN608" s="9" t="str">
        <f t="shared" si="248"/>
        <v/>
      </c>
      <c r="BO608" s="9" t="str">
        <f t="shared" si="249"/>
        <v/>
      </c>
      <c r="BP608" s="9" t="str">
        <f t="shared" si="249"/>
        <v/>
      </c>
      <c r="BQ608" s="9" t="str">
        <f t="shared" si="249"/>
        <v/>
      </c>
      <c r="BR608" s="9" t="str">
        <f t="shared" si="249"/>
        <v/>
      </c>
      <c r="BS608" s="9" t="str">
        <f t="shared" si="249"/>
        <v/>
      </c>
      <c r="BT608" s="9" t="str">
        <f t="shared" si="249"/>
        <v/>
      </c>
      <c r="BU608" s="9" t="str">
        <f t="shared" si="249"/>
        <v/>
      </c>
      <c r="BV608" s="9" t="str">
        <f t="shared" si="249"/>
        <v/>
      </c>
      <c r="BW608" s="9" t="str">
        <f t="shared" si="249"/>
        <v/>
      </c>
      <c r="BX608" s="9" t="str">
        <f t="shared" si="249"/>
        <v/>
      </c>
      <c r="BY608" s="9" t="str">
        <f t="shared" si="249"/>
        <v/>
      </c>
      <c r="BZ608" s="9" t="str">
        <f t="shared" si="249"/>
        <v/>
      </c>
    </row>
    <row r="609" spans="1:78" x14ac:dyDescent="0.25">
      <c r="A609" s="6">
        <v>923</v>
      </c>
      <c r="B609" s="3"/>
      <c r="C609" s="3">
        <v>1</v>
      </c>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v>1</v>
      </c>
      <c r="AH609" s="7">
        <f>SUMPRODUCT(MAX((Table1[post_position])*(Table1[topic_id]=$A609)))</f>
        <v>3</v>
      </c>
      <c r="AI609" s="7" t="str">
        <f>"http://chandoo.org/forums/topic/"&amp;VLOOKUP(A609,'All Topics Data'!$A$2:$C$1243,3,FALSE)</f>
        <v>http://chandoo.org/forums/topic/determinig-a-winner-from-a-rage-of-cells</v>
      </c>
      <c r="AJ609" s="7" t="str">
        <f>LEFT(VLOOKUP(A609,'All Topics Data'!$A$2:$C$1243,2,FALSE),40)&amp;REPT("…",LEN(VLOOKUP(A609,'All Topics Data'!$A$2:$C$1243,2,FALSE))&gt;40)</f>
        <v>Determinig a winner from a rage of cells</v>
      </c>
      <c r="AK609" s="9">
        <f t="shared" si="226"/>
        <v>0</v>
      </c>
      <c r="AL609" s="9">
        <f t="shared" si="250"/>
        <v>1</v>
      </c>
      <c r="AM609" s="9">
        <f t="shared" si="250"/>
        <v>0</v>
      </c>
      <c r="AN609" s="9" t="str">
        <f t="shared" si="250"/>
        <v/>
      </c>
      <c r="AO609" s="9" t="str">
        <f t="shared" si="250"/>
        <v/>
      </c>
      <c r="AP609" s="9" t="str">
        <f t="shared" si="250"/>
        <v/>
      </c>
      <c r="AQ609" s="9" t="str">
        <f t="shared" si="250"/>
        <v/>
      </c>
      <c r="AR609" s="9" t="str">
        <f t="shared" si="250"/>
        <v/>
      </c>
      <c r="AS609" s="9" t="str">
        <f t="shared" si="250"/>
        <v/>
      </c>
      <c r="AT609" s="9" t="str">
        <f t="shared" si="250"/>
        <v/>
      </c>
      <c r="AU609" s="9" t="str">
        <f t="shared" si="247"/>
        <v/>
      </c>
      <c r="AV609" s="9" t="str">
        <f t="shared" si="247"/>
        <v/>
      </c>
      <c r="AW609" s="9" t="str">
        <f t="shared" si="247"/>
        <v/>
      </c>
      <c r="AX609" s="9" t="str">
        <f t="shared" si="247"/>
        <v/>
      </c>
      <c r="AY609" s="9" t="str">
        <f t="shared" si="247"/>
        <v/>
      </c>
      <c r="AZ609" s="9" t="str">
        <f t="shared" si="247"/>
        <v/>
      </c>
      <c r="BA609" s="9" t="str">
        <f t="shared" si="247"/>
        <v/>
      </c>
      <c r="BB609" s="9" t="str">
        <f t="shared" si="247"/>
        <v/>
      </c>
      <c r="BC609" s="9" t="str">
        <f t="shared" si="247"/>
        <v/>
      </c>
      <c r="BD609" s="9" t="str">
        <f t="shared" si="247"/>
        <v/>
      </c>
      <c r="BE609" s="9" t="str">
        <f t="shared" si="248"/>
        <v/>
      </c>
      <c r="BF609" s="9" t="str">
        <f t="shared" si="248"/>
        <v/>
      </c>
      <c r="BG609" s="9" t="str">
        <f t="shared" si="248"/>
        <v/>
      </c>
      <c r="BH609" s="9" t="str">
        <f t="shared" si="248"/>
        <v/>
      </c>
      <c r="BI609" s="9" t="str">
        <f t="shared" si="248"/>
        <v/>
      </c>
      <c r="BJ609" s="9" t="str">
        <f t="shared" si="248"/>
        <v/>
      </c>
      <c r="BK609" s="9" t="str">
        <f t="shared" si="248"/>
        <v/>
      </c>
      <c r="BL609" s="9" t="str">
        <f t="shared" si="248"/>
        <v/>
      </c>
      <c r="BM609" s="9" t="str">
        <f t="shared" si="248"/>
        <v/>
      </c>
      <c r="BN609" s="9" t="str">
        <f t="shared" si="248"/>
        <v/>
      </c>
      <c r="BO609" s="9" t="str">
        <f t="shared" si="249"/>
        <v/>
      </c>
      <c r="BP609" s="9" t="str">
        <f t="shared" si="249"/>
        <v/>
      </c>
      <c r="BQ609" s="9" t="str">
        <f t="shared" si="249"/>
        <v/>
      </c>
      <c r="BR609" s="9" t="str">
        <f t="shared" si="249"/>
        <v/>
      </c>
      <c r="BS609" s="9" t="str">
        <f t="shared" si="249"/>
        <v/>
      </c>
      <c r="BT609" s="9" t="str">
        <f t="shared" si="249"/>
        <v/>
      </c>
      <c r="BU609" s="9" t="str">
        <f t="shared" si="249"/>
        <v/>
      </c>
      <c r="BV609" s="9" t="str">
        <f t="shared" si="249"/>
        <v/>
      </c>
      <c r="BW609" s="9" t="str">
        <f t="shared" si="249"/>
        <v/>
      </c>
      <c r="BX609" s="9" t="str">
        <f t="shared" si="249"/>
        <v/>
      </c>
      <c r="BY609" s="9" t="str">
        <f t="shared" si="249"/>
        <v/>
      </c>
      <c r="BZ609" s="9" t="str">
        <f t="shared" si="249"/>
        <v/>
      </c>
    </row>
    <row r="610" spans="1:78" x14ac:dyDescent="0.25">
      <c r="A610" s="6">
        <v>924</v>
      </c>
      <c r="B610" s="3"/>
      <c r="C610" s="3">
        <v>1</v>
      </c>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v>1</v>
      </c>
      <c r="AH610" s="7">
        <f>SUMPRODUCT(MAX((Table1[post_position])*(Table1[topic_id]=$A610)))</f>
        <v>2</v>
      </c>
      <c r="AI610" s="7" t="str">
        <f>"http://chandoo.org/forums/topic/"&amp;VLOOKUP(A610,'All Topics Data'!$A$2:$C$1243,3,FALSE)</f>
        <v>http://chandoo.org/forums/topic/using-lists-embedded-from-other-lists</v>
      </c>
      <c r="AJ610" s="7" t="str">
        <f>LEFT(VLOOKUP(A610,'All Topics Data'!$A$2:$C$1243,2,FALSE),40)&amp;REPT("…",LEN(VLOOKUP(A610,'All Topics Data'!$A$2:$C$1243,2,FALSE))&gt;40)</f>
        <v>Using Lists embedded from other Lists</v>
      </c>
      <c r="AK610" s="9">
        <f t="shared" si="226"/>
        <v>0</v>
      </c>
      <c r="AL610" s="9">
        <f t="shared" si="250"/>
        <v>1</v>
      </c>
      <c r="AM610" s="9" t="str">
        <f t="shared" si="250"/>
        <v/>
      </c>
      <c r="AN610" s="9" t="str">
        <f t="shared" si="250"/>
        <v/>
      </c>
      <c r="AO610" s="9" t="str">
        <f t="shared" si="250"/>
        <v/>
      </c>
      <c r="AP610" s="9" t="str">
        <f t="shared" si="250"/>
        <v/>
      </c>
      <c r="AQ610" s="9" t="str">
        <f t="shared" si="250"/>
        <v/>
      </c>
      <c r="AR610" s="9" t="str">
        <f t="shared" si="250"/>
        <v/>
      </c>
      <c r="AS610" s="9" t="str">
        <f t="shared" si="250"/>
        <v/>
      </c>
      <c r="AT610" s="9" t="str">
        <f t="shared" si="250"/>
        <v/>
      </c>
      <c r="AU610" s="9" t="str">
        <f t="shared" si="247"/>
        <v/>
      </c>
      <c r="AV610" s="9" t="str">
        <f t="shared" si="247"/>
        <v/>
      </c>
      <c r="AW610" s="9" t="str">
        <f t="shared" si="247"/>
        <v/>
      </c>
      <c r="AX610" s="9" t="str">
        <f t="shared" si="247"/>
        <v/>
      </c>
      <c r="AY610" s="9" t="str">
        <f t="shared" si="247"/>
        <v/>
      </c>
      <c r="AZ610" s="9" t="str">
        <f t="shared" si="247"/>
        <v/>
      </c>
      <c r="BA610" s="9" t="str">
        <f t="shared" si="247"/>
        <v/>
      </c>
      <c r="BB610" s="9" t="str">
        <f t="shared" si="247"/>
        <v/>
      </c>
      <c r="BC610" s="9" t="str">
        <f t="shared" si="247"/>
        <v/>
      </c>
      <c r="BD610" s="9" t="str">
        <f t="shared" si="247"/>
        <v/>
      </c>
      <c r="BE610" s="9" t="str">
        <f t="shared" si="248"/>
        <v/>
      </c>
      <c r="BF610" s="9" t="str">
        <f t="shared" si="248"/>
        <v/>
      </c>
      <c r="BG610" s="9" t="str">
        <f t="shared" si="248"/>
        <v/>
      </c>
      <c r="BH610" s="9" t="str">
        <f t="shared" si="248"/>
        <v/>
      </c>
      <c r="BI610" s="9" t="str">
        <f t="shared" si="248"/>
        <v/>
      </c>
      <c r="BJ610" s="9" t="str">
        <f t="shared" si="248"/>
        <v/>
      </c>
      <c r="BK610" s="9" t="str">
        <f t="shared" si="248"/>
        <v/>
      </c>
      <c r="BL610" s="9" t="str">
        <f t="shared" si="248"/>
        <v/>
      </c>
      <c r="BM610" s="9" t="str">
        <f t="shared" si="248"/>
        <v/>
      </c>
      <c r="BN610" s="9" t="str">
        <f t="shared" si="248"/>
        <v/>
      </c>
      <c r="BO610" s="9" t="str">
        <f t="shared" si="249"/>
        <v/>
      </c>
      <c r="BP610" s="9" t="str">
        <f t="shared" si="249"/>
        <v/>
      </c>
      <c r="BQ610" s="9" t="str">
        <f t="shared" si="249"/>
        <v/>
      </c>
      <c r="BR610" s="9" t="str">
        <f t="shared" si="249"/>
        <v/>
      </c>
      <c r="BS610" s="9" t="str">
        <f t="shared" si="249"/>
        <v/>
      </c>
      <c r="BT610" s="9" t="str">
        <f t="shared" si="249"/>
        <v/>
      </c>
      <c r="BU610" s="9" t="str">
        <f t="shared" si="249"/>
        <v/>
      </c>
      <c r="BV610" s="9" t="str">
        <f t="shared" si="249"/>
        <v/>
      </c>
      <c r="BW610" s="9" t="str">
        <f t="shared" si="249"/>
        <v/>
      </c>
      <c r="BX610" s="9" t="str">
        <f t="shared" si="249"/>
        <v/>
      </c>
      <c r="BY610" s="9" t="str">
        <f t="shared" si="249"/>
        <v/>
      </c>
      <c r="BZ610" s="9" t="str">
        <f t="shared" si="249"/>
        <v/>
      </c>
    </row>
    <row r="611" spans="1:78" x14ac:dyDescent="0.25">
      <c r="A611" s="6">
        <v>925</v>
      </c>
      <c r="B611" s="3"/>
      <c r="C611" s="3">
        <v>1</v>
      </c>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v>1</v>
      </c>
      <c r="AH611" s="7">
        <f>SUMPRODUCT(MAX((Table1[post_position])*(Table1[topic_id]=$A611)))</f>
        <v>3</v>
      </c>
      <c r="AI611" s="7" t="str">
        <f>"http://chandoo.org/forums/topic/"&amp;VLOOKUP(A611,'All Topics Data'!$A$2:$C$1243,3,FALSE)</f>
        <v>http://chandoo.org/forums/topic/searching-by-keyword-and-autofilling-neighboring-column-vlookup</v>
      </c>
      <c r="AJ611" s="7" t="str">
        <f>LEFT(VLOOKUP(A611,'All Topics Data'!$A$2:$C$1243,2,FALSE),40)&amp;REPT("…",LEN(VLOOKUP(A611,'All Topics Data'!$A$2:$C$1243,2,FALSE))&gt;40)</f>
        <v>Searching by keyword and autofilling nei…</v>
      </c>
      <c r="AK611" s="9">
        <f t="shared" si="226"/>
        <v>0</v>
      </c>
      <c r="AL611" s="9">
        <f t="shared" si="250"/>
        <v>1</v>
      </c>
      <c r="AM611" s="9">
        <f t="shared" si="250"/>
        <v>0</v>
      </c>
      <c r="AN611" s="9" t="str">
        <f t="shared" si="250"/>
        <v/>
      </c>
      <c r="AO611" s="9" t="str">
        <f t="shared" si="250"/>
        <v/>
      </c>
      <c r="AP611" s="9" t="str">
        <f t="shared" si="250"/>
        <v/>
      </c>
      <c r="AQ611" s="9" t="str">
        <f t="shared" si="250"/>
        <v/>
      </c>
      <c r="AR611" s="9" t="str">
        <f t="shared" si="250"/>
        <v/>
      </c>
      <c r="AS611" s="9" t="str">
        <f t="shared" si="250"/>
        <v/>
      </c>
      <c r="AT611" s="9" t="str">
        <f t="shared" si="250"/>
        <v/>
      </c>
      <c r="AU611" s="9" t="str">
        <f t="shared" si="247"/>
        <v/>
      </c>
      <c r="AV611" s="9" t="str">
        <f t="shared" si="247"/>
        <v/>
      </c>
      <c r="AW611" s="9" t="str">
        <f t="shared" si="247"/>
        <v/>
      </c>
      <c r="AX611" s="9" t="str">
        <f t="shared" si="247"/>
        <v/>
      </c>
      <c r="AY611" s="9" t="str">
        <f t="shared" si="247"/>
        <v/>
      </c>
      <c r="AZ611" s="9" t="str">
        <f t="shared" si="247"/>
        <v/>
      </c>
      <c r="BA611" s="9" t="str">
        <f t="shared" si="247"/>
        <v/>
      </c>
      <c r="BB611" s="9" t="str">
        <f t="shared" si="247"/>
        <v/>
      </c>
      <c r="BC611" s="9" t="str">
        <f t="shared" si="247"/>
        <v/>
      </c>
      <c r="BD611" s="9" t="str">
        <f t="shared" si="247"/>
        <v/>
      </c>
      <c r="BE611" s="9" t="str">
        <f t="shared" si="248"/>
        <v/>
      </c>
      <c r="BF611" s="9" t="str">
        <f t="shared" si="248"/>
        <v/>
      </c>
      <c r="BG611" s="9" t="str">
        <f t="shared" si="248"/>
        <v/>
      </c>
      <c r="BH611" s="9" t="str">
        <f t="shared" si="248"/>
        <v/>
      </c>
      <c r="BI611" s="9" t="str">
        <f t="shared" si="248"/>
        <v/>
      </c>
      <c r="BJ611" s="9" t="str">
        <f t="shared" si="248"/>
        <v/>
      </c>
      <c r="BK611" s="9" t="str">
        <f t="shared" si="248"/>
        <v/>
      </c>
      <c r="BL611" s="9" t="str">
        <f t="shared" si="248"/>
        <v/>
      </c>
      <c r="BM611" s="9" t="str">
        <f t="shared" si="248"/>
        <v/>
      </c>
      <c r="BN611" s="9" t="str">
        <f t="shared" si="248"/>
        <v/>
      </c>
      <c r="BO611" s="9" t="str">
        <f t="shared" si="249"/>
        <v/>
      </c>
      <c r="BP611" s="9" t="str">
        <f t="shared" si="249"/>
        <v/>
      </c>
      <c r="BQ611" s="9" t="str">
        <f t="shared" si="249"/>
        <v/>
      </c>
      <c r="BR611" s="9" t="str">
        <f t="shared" si="249"/>
        <v/>
      </c>
      <c r="BS611" s="9" t="str">
        <f t="shared" si="249"/>
        <v/>
      </c>
      <c r="BT611" s="9" t="str">
        <f t="shared" si="249"/>
        <v/>
      </c>
      <c r="BU611" s="9" t="str">
        <f t="shared" si="249"/>
        <v/>
      </c>
      <c r="BV611" s="9" t="str">
        <f t="shared" si="249"/>
        <v/>
      </c>
      <c r="BW611" s="9" t="str">
        <f t="shared" si="249"/>
        <v/>
      </c>
      <c r="BX611" s="9" t="str">
        <f t="shared" si="249"/>
        <v/>
      </c>
      <c r="BY611" s="9" t="str">
        <f t="shared" si="249"/>
        <v/>
      </c>
      <c r="BZ611" s="9" t="str">
        <f t="shared" si="249"/>
        <v/>
      </c>
    </row>
    <row r="612" spans="1:78" x14ac:dyDescent="0.25">
      <c r="A612" s="6">
        <v>927</v>
      </c>
      <c r="B612" s="3"/>
      <c r="C612" s="3"/>
      <c r="D612" s="3">
        <v>1</v>
      </c>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v>1</v>
      </c>
      <c r="AH612" s="7">
        <f>SUMPRODUCT(MAX((Table1[post_position])*(Table1[topic_id]=$A612)))</f>
        <v>3</v>
      </c>
      <c r="AI612" s="7" t="str">
        <f>"http://chandoo.org/forums/topic/"&amp;VLOOKUP(A612,'All Topics Data'!$A$2:$C$1243,3,FALSE)</f>
        <v>http://chandoo.org/forums/topic/importing-data-from-pdf-file</v>
      </c>
      <c r="AJ612" s="7" t="str">
        <f>LEFT(VLOOKUP(A612,'All Topics Data'!$A$2:$C$1243,2,FALSE),40)&amp;REPT("…",LEN(VLOOKUP(A612,'All Topics Data'!$A$2:$C$1243,2,FALSE))&gt;40)</f>
        <v>importing data from pdf file..</v>
      </c>
      <c r="AK612" s="9">
        <f t="shared" si="226"/>
        <v>0</v>
      </c>
      <c r="AL612" s="9">
        <f t="shared" si="250"/>
        <v>0</v>
      </c>
      <c r="AM612" s="9">
        <f t="shared" si="250"/>
        <v>1</v>
      </c>
      <c r="AN612" s="9" t="str">
        <f t="shared" si="250"/>
        <v/>
      </c>
      <c r="AO612" s="9" t="str">
        <f t="shared" si="250"/>
        <v/>
      </c>
      <c r="AP612" s="9" t="str">
        <f t="shared" si="250"/>
        <v/>
      </c>
      <c r="AQ612" s="9" t="str">
        <f t="shared" si="250"/>
        <v/>
      </c>
      <c r="AR612" s="9" t="str">
        <f t="shared" si="250"/>
        <v/>
      </c>
      <c r="AS612" s="9" t="str">
        <f t="shared" si="250"/>
        <v/>
      </c>
      <c r="AT612" s="9" t="str">
        <f t="shared" si="250"/>
        <v/>
      </c>
      <c r="AU612" s="9" t="str">
        <f t="shared" ref="AU612:BD621" si="251">IF(AU$4&lt;=$AH612,IFERROR(GETPIVOTDATA("Hui Reply?",$A$4,"topic_id",$A612,"post_position",AU$4),0),"")</f>
        <v/>
      </c>
      <c r="AV612" s="9" t="str">
        <f t="shared" si="251"/>
        <v/>
      </c>
      <c r="AW612" s="9" t="str">
        <f t="shared" si="251"/>
        <v/>
      </c>
      <c r="AX612" s="9" t="str">
        <f t="shared" si="251"/>
        <v/>
      </c>
      <c r="AY612" s="9" t="str">
        <f t="shared" si="251"/>
        <v/>
      </c>
      <c r="AZ612" s="9" t="str">
        <f t="shared" si="251"/>
        <v/>
      </c>
      <c r="BA612" s="9" t="str">
        <f t="shared" si="251"/>
        <v/>
      </c>
      <c r="BB612" s="9" t="str">
        <f t="shared" si="251"/>
        <v/>
      </c>
      <c r="BC612" s="9" t="str">
        <f t="shared" si="251"/>
        <v/>
      </c>
      <c r="BD612" s="9" t="str">
        <f t="shared" si="251"/>
        <v/>
      </c>
      <c r="BE612" s="9" t="str">
        <f t="shared" ref="BE612:BN621" si="252">IF(BE$4&lt;=$AH612,IFERROR(GETPIVOTDATA("Hui Reply?",$A$4,"topic_id",$A612,"post_position",BE$4),0),"")</f>
        <v/>
      </c>
      <c r="BF612" s="9" t="str">
        <f t="shared" si="252"/>
        <v/>
      </c>
      <c r="BG612" s="9" t="str">
        <f t="shared" si="252"/>
        <v/>
      </c>
      <c r="BH612" s="9" t="str">
        <f t="shared" si="252"/>
        <v/>
      </c>
      <c r="BI612" s="9" t="str">
        <f t="shared" si="252"/>
        <v/>
      </c>
      <c r="BJ612" s="9" t="str">
        <f t="shared" si="252"/>
        <v/>
      </c>
      <c r="BK612" s="9" t="str">
        <f t="shared" si="252"/>
        <v/>
      </c>
      <c r="BL612" s="9" t="str">
        <f t="shared" si="252"/>
        <v/>
      </c>
      <c r="BM612" s="9" t="str">
        <f t="shared" si="252"/>
        <v/>
      </c>
      <c r="BN612" s="9" t="str">
        <f t="shared" si="252"/>
        <v/>
      </c>
      <c r="BO612" s="9" t="str">
        <f t="shared" ref="BO612:BZ621" si="253">IF(BO$4&lt;=$AH612,IFERROR(GETPIVOTDATA("Hui Reply?",$A$4,"topic_id",$A612,"post_position",BO$4),0),"")</f>
        <v/>
      </c>
      <c r="BP612" s="9" t="str">
        <f t="shared" si="253"/>
        <v/>
      </c>
      <c r="BQ612" s="9" t="str">
        <f t="shared" si="253"/>
        <v/>
      </c>
      <c r="BR612" s="9" t="str">
        <f t="shared" si="253"/>
        <v/>
      </c>
      <c r="BS612" s="9" t="str">
        <f t="shared" si="253"/>
        <v/>
      </c>
      <c r="BT612" s="9" t="str">
        <f t="shared" si="253"/>
        <v/>
      </c>
      <c r="BU612" s="9" t="str">
        <f t="shared" si="253"/>
        <v/>
      </c>
      <c r="BV612" s="9" t="str">
        <f t="shared" si="253"/>
        <v/>
      </c>
      <c r="BW612" s="9" t="str">
        <f t="shared" si="253"/>
        <v/>
      </c>
      <c r="BX612" s="9" t="str">
        <f t="shared" si="253"/>
        <v/>
      </c>
      <c r="BY612" s="9" t="str">
        <f t="shared" si="253"/>
        <v/>
      </c>
      <c r="BZ612" s="9" t="str">
        <f t="shared" si="253"/>
        <v/>
      </c>
    </row>
    <row r="613" spans="1:78" x14ac:dyDescent="0.25">
      <c r="A613" s="6">
        <v>928</v>
      </c>
      <c r="B613" s="3"/>
      <c r="C613" s="3">
        <v>1</v>
      </c>
      <c r="D613" s="3"/>
      <c r="E613" s="3">
        <v>1</v>
      </c>
      <c r="F613" s="3"/>
      <c r="G613" s="3">
        <v>1</v>
      </c>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v>3</v>
      </c>
      <c r="AH613" s="7">
        <f>SUMPRODUCT(MAX((Table1[post_position])*(Table1[topic_id]=$A613)))</f>
        <v>7</v>
      </c>
      <c r="AI613" s="7" t="str">
        <f>"http://chandoo.org/forums/topic/"&amp;VLOOKUP(A613,'All Topics Data'!$A$2:$C$1243,3,FALSE)</f>
        <v>http://chandoo.org/forums/topic/index-match-help</v>
      </c>
      <c r="AJ613" s="7" t="str">
        <f>LEFT(VLOOKUP(A613,'All Topics Data'!$A$2:$C$1243,2,FALSE),40)&amp;REPT("…",LEN(VLOOKUP(A613,'All Topics Data'!$A$2:$C$1243,2,FALSE))&gt;40)</f>
        <v>Index + Match Help</v>
      </c>
      <c r="AK613" s="9">
        <f t="shared" ref="AK613:AK676" si="254">IF(AK$4&lt;=$AH613,IFERROR(GETPIVOTDATA("Hui Reply?",$A$4,"topic_id",$A613,"post_position",AK$4),0),"")</f>
        <v>0</v>
      </c>
      <c r="AL613" s="9">
        <f t="shared" ref="AL613:AT622" si="255">IF(AL$4&lt;=$AH613,IFERROR(GETPIVOTDATA("Hui Reply?",$A$4,"topic_id",$A613,"post_position",AL$4),0),"")</f>
        <v>1</v>
      </c>
      <c r="AM613" s="9">
        <f t="shared" si="255"/>
        <v>0</v>
      </c>
      <c r="AN613" s="9">
        <f t="shared" si="255"/>
        <v>1</v>
      </c>
      <c r="AO613" s="9">
        <f t="shared" si="255"/>
        <v>0</v>
      </c>
      <c r="AP613" s="9">
        <f t="shared" si="255"/>
        <v>1</v>
      </c>
      <c r="AQ613" s="9">
        <f t="shared" si="255"/>
        <v>0</v>
      </c>
      <c r="AR613" s="9" t="str">
        <f t="shared" si="255"/>
        <v/>
      </c>
      <c r="AS613" s="9" t="str">
        <f t="shared" si="255"/>
        <v/>
      </c>
      <c r="AT613" s="9" t="str">
        <f t="shared" si="255"/>
        <v/>
      </c>
      <c r="AU613" s="9" t="str">
        <f t="shared" si="251"/>
        <v/>
      </c>
      <c r="AV613" s="9" t="str">
        <f t="shared" si="251"/>
        <v/>
      </c>
      <c r="AW613" s="9" t="str">
        <f t="shared" si="251"/>
        <v/>
      </c>
      <c r="AX613" s="9" t="str">
        <f t="shared" si="251"/>
        <v/>
      </c>
      <c r="AY613" s="9" t="str">
        <f t="shared" si="251"/>
        <v/>
      </c>
      <c r="AZ613" s="9" t="str">
        <f t="shared" si="251"/>
        <v/>
      </c>
      <c r="BA613" s="9" t="str">
        <f t="shared" si="251"/>
        <v/>
      </c>
      <c r="BB613" s="9" t="str">
        <f t="shared" si="251"/>
        <v/>
      </c>
      <c r="BC613" s="9" t="str">
        <f t="shared" si="251"/>
        <v/>
      </c>
      <c r="BD613" s="9" t="str">
        <f t="shared" si="251"/>
        <v/>
      </c>
      <c r="BE613" s="9" t="str">
        <f t="shared" si="252"/>
        <v/>
      </c>
      <c r="BF613" s="9" t="str">
        <f t="shared" si="252"/>
        <v/>
      </c>
      <c r="BG613" s="9" t="str">
        <f t="shared" si="252"/>
        <v/>
      </c>
      <c r="BH613" s="9" t="str">
        <f t="shared" si="252"/>
        <v/>
      </c>
      <c r="BI613" s="9" t="str">
        <f t="shared" si="252"/>
        <v/>
      </c>
      <c r="BJ613" s="9" t="str">
        <f t="shared" si="252"/>
        <v/>
      </c>
      <c r="BK613" s="9" t="str">
        <f t="shared" si="252"/>
        <v/>
      </c>
      <c r="BL613" s="9" t="str">
        <f t="shared" si="252"/>
        <v/>
      </c>
      <c r="BM613" s="9" t="str">
        <f t="shared" si="252"/>
        <v/>
      </c>
      <c r="BN613" s="9" t="str">
        <f t="shared" si="252"/>
        <v/>
      </c>
      <c r="BO613" s="9" t="str">
        <f t="shared" si="253"/>
        <v/>
      </c>
      <c r="BP613" s="9" t="str">
        <f t="shared" si="253"/>
        <v/>
      </c>
      <c r="BQ613" s="9" t="str">
        <f t="shared" si="253"/>
        <v/>
      </c>
      <c r="BR613" s="9" t="str">
        <f t="shared" si="253"/>
        <v/>
      </c>
      <c r="BS613" s="9" t="str">
        <f t="shared" si="253"/>
        <v/>
      </c>
      <c r="BT613" s="9" t="str">
        <f t="shared" si="253"/>
        <v/>
      </c>
      <c r="BU613" s="9" t="str">
        <f t="shared" si="253"/>
        <v/>
      </c>
      <c r="BV613" s="9" t="str">
        <f t="shared" si="253"/>
        <v/>
      </c>
      <c r="BW613" s="9" t="str">
        <f t="shared" si="253"/>
        <v/>
      </c>
      <c r="BX613" s="9" t="str">
        <f t="shared" si="253"/>
        <v/>
      </c>
      <c r="BY613" s="9" t="str">
        <f t="shared" si="253"/>
        <v/>
      </c>
      <c r="BZ613" s="9" t="str">
        <f t="shared" si="253"/>
        <v/>
      </c>
    </row>
    <row r="614" spans="1:78" x14ac:dyDescent="0.25">
      <c r="A614" s="6">
        <v>929</v>
      </c>
      <c r="B614" s="3"/>
      <c r="C614" s="3">
        <v>1</v>
      </c>
      <c r="D614" s="3"/>
      <c r="E614" s="3">
        <v>1</v>
      </c>
      <c r="F614" s="3"/>
      <c r="G614" s="3">
        <v>1</v>
      </c>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v>3</v>
      </c>
      <c r="AH614" s="7">
        <f>SUMPRODUCT(MAX((Table1[post_position])*(Table1[topic_id]=$A614)))</f>
        <v>7</v>
      </c>
      <c r="AI614" s="7" t="str">
        <f>"http://chandoo.org/forums/topic/"&amp;VLOOKUP(A614,'All Topics Data'!$A$2:$C$1243,3,FALSE)</f>
        <v>http://chandoo.org/forums/topic/how-should-i-monitor-the-progress-of-a-site-in-excel</v>
      </c>
      <c r="AJ614" s="7" t="str">
        <f>LEFT(VLOOKUP(A614,'All Topics Data'!$A$2:$C$1243,2,FALSE),40)&amp;REPT("…",LEN(VLOOKUP(A614,'All Topics Data'!$A$2:$C$1243,2,FALSE))&gt;40)</f>
        <v>How should i monitor the progress of a s…</v>
      </c>
      <c r="AK614" s="9">
        <f t="shared" si="254"/>
        <v>0</v>
      </c>
      <c r="AL614" s="9">
        <f t="shared" si="255"/>
        <v>1</v>
      </c>
      <c r="AM614" s="9">
        <f t="shared" si="255"/>
        <v>0</v>
      </c>
      <c r="AN614" s="9">
        <f t="shared" si="255"/>
        <v>1</v>
      </c>
      <c r="AO614" s="9">
        <f t="shared" si="255"/>
        <v>0</v>
      </c>
      <c r="AP614" s="9">
        <f t="shared" si="255"/>
        <v>1</v>
      </c>
      <c r="AQ614" s="9">
        <f t="shared" si="255"/>
        <v>0</v>
      </c>
      <c r="AR614" s="9" t="str">
        <f t="shared" si="255"/>
        <v/>
      </c>
      <c r="AS614" s="9" t="str">
        <f t="shared" si="255"/>
        <v/>
      </c>
      <c r="AT614" s="9" t="str">
        <f t="shared" si="255"/>
        <v/>
      </c>
      <c r="AU614" s="9" t="str">
        <f t="shared" si="251"/>
        <v/>
      </c>
      <c r="AV614" s="9" t="str">
        <f t="shared" si="251"/>
        <v/>
      </c>
      <c r="AW614" s="9" t="str">
        <f t="shared" si="251"/>
        <v/>
      </c>
      <c r="AX614" s="9" t="str">
        <f t="shared" si="251"/>
        <v/>
      </c>
      <c r="AY614" s="9" t="str">
        <f t="shared" si="251"/>
        <v/>
      </c>
      <c r="AZ614" s="9" t="str">
        <f t="shared" si="251"/>
        <v/>
      </c>
      <c r="BA614" s="9" t="str">
        <f t="shared" si="251"/>
        <v/>
      </c>
      <c r="BB614" s="9" t="str">
        <f t="shared" si="251"/>
        <v/>
      </c>
      <c r="BC614" s="9" t="str">
        <f t="shared" si="251"/>
        <v/>
      </c>
      <c r="BD614" s="9" t="str">
        <f t="shared" si="251"/>
        <v/>
      </c>
      <c r="BE614" s="9" t="str">
        <f t="shared" si="252"/>
        <v/>
      </c>
      <c r="BF614" s="9" t="str">
        <f t="shared" si="252"/>
        <v/>
      </c>
      <c r="BG614" s="9" t="str">
        <f t="shared" si="252"/>
        <v/>
      </c>
      <c r="BH614" s="9" t="str">
        <f t="shared" si="252"/>
        <v/>
      </c>
      <c r="BI614" s="9" t="str">
        <f t="shared" si="252"/>
        <v/>
      </c>
      <c r="BJ614" s="9" t="str">
        <f t="shared" si="252"/>
        <v/>
      </c>
      <c r="BK614" s="9" t="str">
        <f t="shared" si="252"/>
        <v/>
      </c>
      <c r="BL614" s="9" t="str">
        <f t="shared" si="252"/>
        <v/>
      </c>
      <c r="BM614" s="9" t="str">
        <f t="shared" si="252"/>
        <v/>
      </c>
      <c r="BN614" s="9" t="str">
        <f t="shared" si="252"/>
        <v/>
      </c>
      <c r="BO614" s="9" t="str">
        <f t="shared" si="253"/>
        <v/>
      </c>
      <c r="BP614" s="9" t="str">
        <f t="shared" si="253"/>
        <v/>
      </c>
      <c r="BQ614" s="9" t="str">
        <f t="shared" si="253"/>
        <v/>
      </c>
      <c r="BR614" s="9" t="str">
        <f t="shared" si="253"/>
        <v/>
      </c>
      <c r="BS614" s="9" t="str">
        <f t="shared" si="253"/>
        <v/>
      </c>
      <c r="BT614" s="9" t="str">
        <f t="shared" si="253"/>
        <v/>
      </c>
      <c r="BU614" s="9" t="str">
        <f t="shared" si="253"/>
        <v/>
      </c>
      <c r="BV614" s="9" t="str">
        <f t="shared" si="253"/>
        <v/>
      </c>
      <c r="BW614" s="9" t="str">
        <f t="shared" si="253"/>
        <v/>
      </c>
      <c r="BX614" s="9" t="str">
        <f t="shared" si="253"/>
        <v/>
      </c>
      <c r="BY614" s="9" t="str">
        <f t="shared" si="253"/>
        <v/>
      </c>
      <c r="BZ614" s="9" t="str">
        <f t="shared" si="253"/>
        <v/>
      </c>
    </row>
    <row r="615" spans="1:78" x14ac:dyDescent="0.25">
      <c r="A615" s="6">
        <v>931</v>
      </c>
      <c r="B615" s="3"/>
      <c r="C615" s="3">
        <v>1</v>
      </c>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v>1</v>
      </c>
      <c r="AH615" s="7">
        <f>SUMPRODUCT(MAX((Table1[post_position])*(Table1[topic_id]=$A615)))</f>
        <v>3</v>
      </c>
      <c r="AI615" s="7" t="str">
        <f>"http://chandoo.org/forums/topic/"&amp;VLOOKUP(A615,'All Topics Data'!$A$2:$C$1243,3,FALSE)</f>
        <v>http://chandoo.org/forums/topic/if-function-problem</v>
      </c>
      <c r="AJ615" s="7" t="str">
        <f>LEFT(VLOOKUP(A615,'All Topics Data'!$A$2:$C$1243,2,FALSE),40)&amp;REPT("…",LEN(VLOOKUP(A615,'All Topics Data'!$A$2:$C$1243,2,FALSE))&gt;40)</f>
        <v>If function problem</v>
      </c>
      <c r="AK615" s="9">
        <f t="shared" si="254"/>
        <v>0</v>
      </c>
      <c r="AL615" s="9">
        <f t="shared" si="255"/>
        <v>1</v>
      </c>
      <c r="AM615" s="9">
        <f t="shared" si="255"/>
        <v>0</v>
      </c>
      <c r="AN615" s="9" t="str">
        <f t="shared" si="255"/>
        <v/>
      </c>
      <c r="AO615" s="9" t="str">
        <f t="shared" si="255"/>
        <v/>
      </c>
      <c r="AP615" s="9" t="str">
        <f t="shared" si="255"/>
        <v/>
      </c>
      <c r="AQ615" s="9" t="str">
        <f t="shared" si="255"/>
        <v/>
      </c>
      <c r="AR615" s="9" t="str">
        <f t="shared" si="255"/>
        <v/>
      </c>
      <c r="AS615" s="9" t="str">
        <f t="shared" si="255"/>
        <v/>
      </c>
      <c r="AT615" s="9" t="str">
        <f t="shared" si="255"/>
        <v/>
      </c>
      <c r="AU615" s="9" t="str">
        <f t="shared" si="251"/>
        <v/>
      </c>
      <c r="AV615" s="9" t="str">
        <f t="shared" si="251"/>
        <v/>
      </c>
      <c r="AW615" s="9" t="str">
        <f t="shared" si="251"/>
        <v/>
      </c>
      <c r="AX615" s="9" t="str">
        <f t="shared" si="251"/>
        <v/>
      </c>
      <c r="AY615" s="9" t="str">
        <f t="shared" si="251"/>
        <v/>
      </c>
      <c r="AZ615" s="9" t="str">
        <f t="shared" si="251"/>
        <v/>
      </c>
      <c r="BA615" s="9" t="str">
        <f t="shared" si="251"/>
        <v/>
      </c>
      <c r="BB615" s="9" t="str">
        <f t="shared" si="251"/>
        <v/>
      </c>
      <c r="BC615" s="9" t="str">
        <f t="shared" si="251"/>
        <v/>
      </c>
      <c r="BD615" s="9" t="str">
        <f t="shared" si="251"/>
        <v/>
      </c>
      <c r="BE615" s="9" t="str">
        <f t="shared" si="252"/>
        <v/>
      </c>
      <c r="BF615" s="9" t="str">
        <f t="shared" si="252"/>
        <v/>
      </c>
      <c r="BG615" s="9" t="str">
        <f t="shared" si="252"/>
        <v/>
      </c>
      <c r="BH615" s="9" t="str">
        <f t="shared" si="252"/>
        <v/>
      </c>
      <c r="BI615" s="9" t="str">
        <f t="shared" si="252"/>
        <v/>
      </c>
      <c r="BJ615" s="9" t="str">
        <f t="shared" si="252"/>
        <v/>
      </c>
      <c r="BK615" s="9" t="str">
        <f t="shared" si="252"/>
        <v/>
      </c>
      <c r="BL615" s="9" t="str">
        <f t="shared" si="252"/>
        <v/>
      </c>
      <c r="BM615" s="9" t="str">
        <f t="shared" si="252"/>
        <v/>
      </c>
      <c r="BN615" s="9" t="str">
        <f t="shared" si="252"/>
        <v/>
      </c>
      <c r="BO615" s="9" t="str">
        <f t="shared" si="253"/>
        <v/>
      </c>
      <c r="BP615" s="9" t="str">
        <f t="shared" si="253"/>
        <v/>
      </c>
      <c r="BQ615" s="9" t="str">
        <f t="shared" si="253"/>
        <v/>
      </c>
      <c r="BR615" s="9" t="str">
        <f t="shared" si="253"/>
        <v/>
      </c>
      <c r="BS615" s="9" t="str">
        <f t="shared" si="253"/>
        <v/>
      </c>
      <c r="BT615" s="9" t="str">
        <f t="shared" si="253"/>
        <v/>
      </c>
      <c r="BU615" s="9" t="str">
        <f t="shared" si="253"/>
        <v/>
      </c>
      <c r="BV615" s="9" t="str">
        <f t="shared" si="253"/>
        <v/>
      </c>
      <c r="BW615" s="9" t="str">
        <f t="shared" si="253"/>
        <v/>
      </c>
      <c r="BX615" s="9" t="str">
        <f t="shared" si="253"/>
        <v/>
      </c>
      <c r="BY615" s="9" t="str">
        <f t="shared" si="253"/>
        <v/>
      </c>
      <c r="BZ615" s="9" t="str">
        <f t="shared" si="253"/>
        <v/>
      </c>
    </row>
    <row r="616" spans="1:78" x14ac:dyDescent="0.25">
      <c r="A616" s="6">
        <v>933</v>
      </c>
      <c r="B616" s="3"/>
      <c r="C616" s="3">
        <v>1</v>
      </c>
      <c r="D616" s="3"/>
      <c r="E616" s="3"/>
      <c r="F616" s="3">
        <v>1</v>
      </c>
      <c r="G616" s="3"/>
      <c r="H616" s="3">
        <v>1</v>
      </c>
      <c r="I616" s="3"/>
      <c r="J616" s="3"/>
      <c r="K616" s="3"/>
      <c r="L616" s="3"/>
      <c r="M616" s="3"/>
      <c r="N616" s="3"/>
      <c r="O616" s="3"/>
      <c r="P616" s="3"/>
      <c r="Q616" s="3"/>
      <c r="R616" s="3"/>
      <c r="S616" s="3"/>
      <c r="T616" s="3"/>
      <c r="U616" s="3"/>
      <c r="V616" s="3"/>
      <c r="W616" s="3"/>
      <c r="X616" s="3"/>
      <c r="Y616" s="3"/>
      <c r="Z616" s="3"/>
      <c r="AA616" s="3"/>
      <c r="AB616" s="3"/>
      <c r="AC616" s="3"/>
      <c r="AD616" s="3"/>
      <c r="AE616" s="3"/>
      <c r="AF616" s="3">
        <v>3</v>
      </c>
      <c r="AH616" s="7">
        <f>SUMPRODUCT(MAX((Table1[post_position])*(Table1[topic_id]=$A616)))</f>
        <v>8</v>
      </c>
      <c r="AI616" s="7" t="str">
        <f>"http://chandoo.org/forums/topic/"&amp;VLOOKUP(A616,'All Topics Data'!$A$2:$C$1243,3,FALSE)</f>
        <v>http://chandoo.org/forums/topic/stock-screening</v>
      </c>
      <c r="AJ616" s="7" t="str">
        <f>LEFT(VLOOKUP(A616,'All Topics Data'!$A$2:$C$1243,2,FALSE),40)&amp;REPT("…",LEN(VLOOKUP(A616,'All Topics Data'!$A$2:$C$1243,2,FALSE))&gt;40)</f>
        <v>Stock Screening</v>
      </c>
      <c r="AK616" s="9">
        <f t="shared" si="254"/>
        <v>0</v>
      </c>
      <c r="AL616" s="9">
        <f t="shared" si="255"/>
        <v>1</v>
      </c>
      <c r="AM616" s="9">
        <f t="shared" si="255"/>
        <v>0</v>
      </c>
      <c r="AN616" s="9">
        <f t="shared" si="255"/>
        <v>0</v>
      </c>
      <c r="AO616" s="9">
        <f t="shared" si="255"/>
        <v>1</v>
      </c>
      <c r="AP616" s="9">
        <f t="shared" si="255"/>
        <v>0</v>
      </c>
      <c r="AQ616" s="9">
        <f t="shared" si="255"/>
        <v>1</v>
      </c>
      <c r="AR616" s="9">
        <f t="shared" si="255"/>
        <v>0</v>
      </c>
      <c r="AS616" s="9" t="str">
        <f t="shared" si="255"/>
        <v/>
      </c>
      <c r="AT616" s="9" t="str">
        <f t="shared" si="255"/>
        <v/>
      </c>
      <c r="AU616" s="9" t="str">
        <f t="shared" si="251"/>
        <v/>
      </c>
      <c r="AV616" s="9" t="str">
        <f t="shared" si="251"/>
        <v/>
      </c>
      <c r="AW616" s="9" t="str">
        <f t="shared" si="251"/>
        <v/>
      </c>
      <c r="AX616" s="9" t="str">
        <f t="shared" si="251"/>
        <v/>
      </c>
      <c r="AY616" s="9" t="str">
        <f t="shared" si="251"/>
        <v/>
      </c>
      <c r="AZ616" s="9" t="str">
        <f t="shared" si="251"/>
        <v/>
      </c>
      <c r="BA616" s="9" t="str">
        <f t="shared" si="251"/>
        <v/>
      </c>
      <c r="BB616" s="9" t="str">
        <f t="shared" si="251"/>
        <v/>
      </c>
      <c r="BC616" s="9" t="str">
        <f t="shared" si="251"/>
        <v/>
      </c>
      <c r="BD616" s="9" t="str">
        <f t="shared" si="251"/>
        <v/>
      </c>
      <c r="BE616" s="9" t="str">
        <f t="shared" si="252"/>
        <v/>
      </c>
      <c r="BF616" s="9" t="str">
        <f t="shared" si="252"/>
        <v/>
      </c>
      <c r="BG616" s="9" t="str">
        <f t="shared" si="252"/>
        <v/>
      </c>
      <c r="BH616" s="9" t="str">
        <f t="shared" si="252"/>
        <v/>
      </c>
      <c r="BI616" s="9" t="str">
        <f t="shared" si="252"/>
        <v/>
      </c>
      <c r="BJ616" s="9" t="str">
        <f t="shared" si="252"/>
        <v/>
      </c>
      <c r="BK616" s="9" t="str">
        <f t="shared" si="252"/>
        <v/>
      </c>
      <c r="BL616" s="9" t="str">
        <f t="shared" si="252"/>
        <v/>
      </c>
      <c r="BM616" s="9" t="str">
        <f t="shared" si="252"/>
        <v/>
      </c>
      <c r="BN616" s="9" t="str">
        <f t="shared" si="252"/>
        <v/>
      </c>
      <c r="BO616" s="9" t="str">
        <f t="shared" si="253"/>
        <v/>
      </c>
      <c r="BP616" s="9" t="str">
        <f t="shared" si="253"/>
        <v/>
      </c>
      <c r="BQ616" s="9" t="str">
        <f t="shared" si="253"/>
        <v/>
      </c>
      <c r="BR616" s="9" t="str">
        <f t="shared" si="253"/>
        <v/>
      </c>
      <c r="BS616" s="9" t="str">
        <f t="shared" si="253"/>
        <v/>
      </c>
      <c r="BT616" s="9" t="str">
        <f t="shared" si="253"/>
        <v/>
      </c>
      <c r="BU616" s="9" t="str">
        <f t="shared" si="253"/>
        <v/>
      </c>
      <c r="BV616" s="9" t="str">
        <f t="shared" si="253"/>
        <v/>
      </c>
      <c r="BW616" s="9" t="str">
        <f t="shared" si="253"/>
        <v/>
      </c>
      <c r="BX616" s="9" t="str">
        <f t="shared" si="253"/>
        <v/>
      </c>
      <c r="BY616" s="9" t="str">
        <f t="shared" si="253"/>
        <v/>
      </c>
      <c r="BZ616" s="9" t="str">
        <f t="shared" si="253"/>
        <v/>
      </c>
    </row>
    <row r="617" spans="1:78" x14ac:dyDescent="0.25">
      <c r="A617" s="6">
        <v>936</v>
      </c>
      <c r="B617" s="3"/>
      <c r="C617" s="3"/>
      <c r="D617" s="3"/>
      <c r="E617" s="3">
        <v>1</v>
      </c>
      <c r="F617" s="3"/>
      <c r="G617" s="3"/>
      <c r="H617" s="3"/>
      <c r="I617" s="3"/>
      <c r="J617" s="3"/>
      <c r="K617" s="3">
        <v>1</v>
      </c>
      <c r="L617" s="3"/>
      <c r="M617" s="3"/>
      <c r="N617" s="3">
        <v>1</v>
      </c>
      <c r="O617" s="3"/>
      <c r="P617" s="3"/>
      <c r="Q617" s="3"/>
      <c r="R617" s="3"/>
      <c r="S617" s="3"/>
      <c r="T617" s="3"/>
      <c r="U617" s="3"/>
      <c r="V617" s="3"/>
      <c r="W617" s="3"/>
      <c r="X617" s="3"/>
      <c r="Y617" s="3"/>
      <c r="Z617" s="3"/>
      <c r="AA617" s="3"/>
      <c r="AB617" s="3"/>
      <c r="AC617" s="3"/>
      <c r="AD617" s="3"/>
      <c r="AE617" s="3"/>
      <c r="AF617" s="3">
        <v>3</v>
      </c>
      <c r="AH617" s="7">
        <f>SUMPRODUCT(MAX((Table1[post_position])*(Table1[topic_id]=$A617)))</f>
        <v>14</v>
      </c>
      <c r="AI617" s="7" t="str">
        <f>"http://chandoo.org/forums/topic/"&amp;VLOOKUP(A617,'All Topics Data'!$A$2:$C$1243,3,FALSE)</f>
        <v>http://chandoo.org/forums/topic/how-to-sum-a-range-between-certain-days-of-month</v>
      </c>
      <c r="AJ617" s="7" t="str">
        <f>LEFT(VLOOKUP(A617,'All Topics Data'!$A$2:$C$1243,2,FALSE),40)&amp;REPT("…",LEN(VLOOKUP(A617,'All Topics Data'!$A$2:$C$1243,2,FALSE))&gt;40)</f>
        <v>How to sum a range between certain days …</v>
      </c>
      <c r="AK617" s="9">
        <f t="shared" si="254"/>
        <v>0</v>
      </c>
      <c r="AL617" s="9">
        <f t="shared" si="255"/>
        <v>0</v>
      </c>
      <c r="AM617" s="9">
        <f t="shared" si="255"/>
        <v>0</v>
      </c>
      <c r="AN617" s="9">
        <f t="shared" si="255"/>
        <v>1</v>
      </c>
      <c r="AO617" s="9">
        <f t="shared" si="255"/>
        <v>0</v>
      </c>
      <c r="AP617" s="9">
        <f t="shared" si="255"/>
        <v>0</v>
      </c>
      <c r="AQ617" s="9">
        <f t="shared" si="255"/>
        <v>0</v>
      </c>
      <c r="AR617" s="9">
        <f t="shared" si="255"/>
        <v>0</v>
      </c>
      <c r="AS617" s="9">
        <f t="shared" si="255"/>
        <v>0</v>
      </c>
      <c r="AT617" s="9">
        <f t="shared" si="255"/>
        <v>1</v>
      </c>
      <c r="AU617" s="9">
        <f t="shared" si="251"/>
        <v>0</v>
      </c>
      <c r="AV617" s="9">
        <f t="shared" si="251"/>
        <v>0</v>
      </c>
      <c r="AW617" s="9">
        <f t="shared" si="251"/>
        <v>1</v>
      </c>
      <c r="AX617" s="9">
        <f t="shared" si="251"/>
        <v>0</v>
      </c>
      <c r="AY617" s="9" t="str">
        <f t="shared" si="251"/>
        <v/>
      </c>
      <c r="AZ617" s="9" t="str">
        <f t="shared" si="251"/>
        <v/>
      </c>
      <c r="BA617" s="9" t="str">
        <f t="shared" si="251"/>
        <v/>
      </c>
      <c r="BB617" s="9" t="str">
        <f t="shared" si="251"/>
        <v/>
      </c>
      <c r="BC617" s="9" t="str">
        <f t="shared" si="251"/>
        <v/>
      </c>
      <c r="BD617" s="9" t="str">
        <f t="shared" si="251"/>
        <v/>
      </c>
      <c r="BE617" s="9" t="str">
        <f t="shared" si="252"/>
        <v/>
      </c>
      <c r="BF617" s="9" t="str">
        <f t="shared" si="252"/>
        <v/>
      </c>
      <c r="BG617" s="9" t="str">
        <f t="shared" si="252"/>
        <v/>
      </c>
      <c r="BH617" s="9" t="str">
        <f t="shared" si="252"/>
        <v/>
      </c>
      <c r="BI617" s="9" t="str">
        <f t="shared" si="252"/>
        <v/>
      </c>
      <c r="BJ617" s="9" t="str">
        <f t="shared" si="252"/>
        <v/>
      </c>
      <c r="BK617" s="9" t="str">
        <f t="shared" si="252"/>
        <v/>
      </c>
      <c r="BL617" s="9" t="str">
        <f t="shared" si="252"/>
        <v/>
      </c>
      <c r="BM617" s="9" t="str">
        <f t="shared" si="252"/>
        <v/>
      </c>
      <c r="BN617" s="9" t="str">
        <f t="shared" si="252"/>
        <v/>
      </c>
      <c r="BO617" s="9" t="str">
        <f t="shared" si="253"/>
        <v/>
      </c>
      <c r="BP617" s="9" t="str">
        <f t="shared" si="253"/>
        <v/>
      </c>
      <c r="BQ617" s="9" t="str">
        <f t="shared" si="253"/>
        <v/>
      </c>
      <c r="BR617" s="9" t="str">
        <f t="shared" si="253"/>
        <v/>
      </c>
      <c r="BS617" s="9" t="str">
        <f t="shared" si="253"/>
        <v/>
      </c>
      <c r="BT617" s="9" t="str">
        <f t="shared" si="253"/>
        <v/>
      </c>
      <c r="BU617" s="9" t="str">
        <f t="shared" si="253"/>
        <v/>
      </c>
      <c r="BV617" s="9" t="str">
        <f t="shared" si="253"/>
        <v/>
      </c>
      <c r="BW617" s="9" t="str">
        <f t="shared" si="253"/>
        <v/>
      </c>
      <c r="BX617" s="9" t="str">
        <f t="shared" si="253"/>
        <v/>
      </c>
      <c r="BY617" s="9" t="str">
        <f t="shared" si="253"/>
        <v/>
      </c>
      <c r="BZ617" s="9" t="str">
        <f t="shared" si="253"/>
        <v/>
      </c>
    </row>
    <row r="618" spans="1:78" x14ac:dyDescent="0.25">
      <c r="A618" s="6">
        <v>937</v>
      </c>
      <c r="B618" s="3"/>
      <c r="C618" s="3">
        <v>1</v>
      </c>
      <c r="D618" s="3"/>
      <c r="E618" s="3">
        <v>1</v>
      </c>
      <c r="F618" s="3"/>
      <c r="G618" s="3">
        <v>1</v>
      </c>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v>3</v>
      </c>
      <c r="AH618" s="7">
        <f>SUMPRODUCT(MAX((Table1[post_position])*(Table1[topic_id]=$A618)))</f>
        <v>7</v>
      </c>
      <c r="AI618" s="7" t="str">
        <f>"http://chandoo.org/forums/topic/"&amp;VLOOKUP(A618,'All Topics Data'!$A$2:$C$1243,3,FALSE)</f>
        <v>http://chandoo.org/forums/topic/using-macro-to-color-a-shape-with-nice-excel-2007-colors</v>
      </c>
      <c r="AJ618" s="7" t="str">
        <f>LEFT(VLOOKUP(A618,'All Topics Data'!$A$2:$C$1243,2,FALSE),40)&amp;REPT("…",LEN(VLOOKUP(A618,'All Topics Data'!$A$2:$C$1243,2,FALSE))&gt;40)</f>
        <v>Using macro to color a shape with nice E…</v>
      </c>
      <c r="AK618" s="9">
        <f t="shared" si="254"/>
        <v>0</v>
      </c>
      <c r="AL618" s="9">
        <f t="shared" si="255"/>
        <v>1</v>
      </c>
      <c r="AM618" s="9">
        <f t="shared" si="255"/>
        <v>0</v>
      </c>
      <c r="AN618" s="9">
        <f t="shared" si="255"/>
        <v>1</v>
      </c>
      <c r="AO618" s="9">
        <f t="shared" si="255"/>
        <v>0</v>
      </c>
      <c r="AP618" s="9">
        <f t="shared" si="255"/>
        <v>1</v>
      </c>
      <c r="AQ618" s="9">
        <f t="shared" si="255"/>
        <v>0</v>
      </c>
      <c r="AR618" s="9" t="str">
        <f t="shared" si="255"/>
        <v/>
      </c>
      <c r="AS618" s="9" t="str">
        <f t="shared" si="255"/>
        <v/>
      </c>
      <c r="AT618" s="9" t="str">
        <f t="shared" si="255"/>
        <v/>
      </c>
      <c r="AU618" s="9" t="str">
        <f t="shared" si="251"/>
        <v/>
      </c>
      <c r="AV618" s="9" t="str">
        <f t="shared" si="251"/>
        <v/>
      </c>
      <c r="AW618" s="9" t="str">
        <f t="shared" si="251"/>
        <v/>
      </c>
      <c r="AX618" s="9" t="str">
        <f t="shared" si="251"/>
        <v/>
      </c>
      <c r="AY618" s="9" t="str">
        <f t="shared" si="251"/>
        <v/>
      </c>
      <c r="AZ618" s="9" t="str">
        <f t="shared" si="251"/>
        <v/>
      </c>
      <c r="BA618" s="9" t="str">
        <f t="shared" si="251"/>
        <v/>
      </c>
      <c r="BB618" s="9" t="str">
        <f t="shared" si="251"/>
        <v/>
      </c>
      <c r="BC618" s="9" t="str">
        <f t="shared" si="251"/>
        <v/>
      </c>
      <c r="BD618" s="9" t="str">
        <f t="shared" si="251"/>
        <v/>
      </c>
      <c r="BE618" s="9" t="str">
        <f t="shared" si="252"/>
        <v/>
      </c>
      <c r="BF618" s="9" t="str">
        <f t="shared" si="252"/>
        <v/>
      </c>
      <c r="BG618" s="9" t="str">
        <f t="shared" si="252"/>
        <v/>
      </c>
      <c r="BH618" s="9" t="str">
        <f t="shared" si="252"/>
        <v/>
      </c>
      <c r="BI618" s="9" t="str">
        <f t="shared" si="252"/>
        <v/>
      </c>
      <c r="BJ618" s="9" t="str">
        <f t="shared" si="252"/>
        <v/>
      </c>
      <c r="BK618" s="9" t="str">
        <f t="shared" si="252"/>
        <v/>
      </c>
      <c r="BL618" s="9" t="str">
        <f t="shared" si="252"/>
        <v/>
      </c>
      <c r="BM618" s="9" t="str">
        <f t="shared" si="252"/>
        <v/>
      </c>
      <c r="BN618" s="9" t="str">
        <f t="shared" si="252"/>
        <v/>
      </c>
      <c r="BO618" s="9" t="str">
        <f t="shared" si="253"/>
        <v/>
      </c>
      <c r="BP618" s="9" t="str">
        <f t="shared" si="253"/>
        <v/>
      </c>
      <c r="BQ618" s="9" t="str">
        <f t="shared" si="253"/>
        <v/>
      </c>
      <c r="BR618" s="9" t="str">
        <f t="shared" si="253"/>
        <v/>
      </c>
      <c r="BS618" s="9" t="str">
        <f t="shared" si="253"/>
        <v/>
      </c>
      <c r="BT618" s="9" t="str">
        <f t="shared" si="253"/>
        <v/>
      </c>
      <c r="BU618" s="9" t="str">
        <f t="shared" si="253"/>
        <v/>
      </c>
      <c r="BV618" s="9" t="str">
        <f t="shared" si="253"/>
        <v/>
      </c>
      <c r="BW618" s="9" t="str">
        <f t="shared" si="253"/>
        <v/>
      </c>
      <c r="BX618" s="9" t="str">
        <f t="shared" si="253"/>
        <v/>
      </c>
      <c r="BY618" s="9" t="str">
        <f t="shared" si="253"/>
        <v/>
      </c>
      <c r="BZ618" s="9" t="str">
        <f t="shared" si="253"/>
        <v/>
      </c>
    </row>
    <row r="619" spans="1:78" x14ac:dyDescent="0.25">
      <c r="A619" s="6">
        <v>938</v>
      </c>
      <c r="B619" s="3"/>
      <c r="C619" s="3">
        <v>1</v>
      </c>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v>1</v>
      </c>
      <c r="AH619" s="7">
        <f>SUMPRODUCT(MAX((Table1[post_position])*(Table1[topic_id]=$A619)))</f>
        <v>2</v>
      </c>
      <c r="AI619" s="7" t="str">
        <f>"http://chandoo.org/forums/topic/"&amp;VLOOKUP(A619,'All Topics Data'!$A$2:$C$1243,3,FALSE)</f>
        <v>http://chandoo.org/forums/topic/if-formula-need-help-creating-the-formula</v>
      </c>
      <c r="AJ619" s="7" t="str">
        <f>LEFT(VLOOKUP(A619,'All Topics Data'!$A$2:$C$1243,2,FALSE),40)&amp;REPT("…",LEN(VLOOKUP(A619,'All Topics Data'!$A$2:$C$1243,2,FALSE))&gt;40)</f>
        <v>IF formula: need help creating the formu…</v>
      </c>
      <c r="AK619" s="9">
        <f t="shared" si="254"/>
        <v>0</v>
      </c>
      <c r="AL619" s="9">
        <f t="shared" si="255"/>
        <v>1</v>
      </c>
      <c r="AM619" s="9" t="str">
        <f t="shared" si="255"/>
        <v/>
      </c>
      <c r="AN619" s="9" t="str">
        <f t="shared" si="255"/>
        <v/>
      </c>
      <c r="AO619" s="9" t="str">
        <f t="shared" si="255"/>
        <v/>
      </c>
      <c r="AP619" s="9" t="str">
        <f t="shared" si="255"/>
        <v/>
      </c>
      <c r="AQ619" s="9" t="str">
        <f t="shared" si="255"/>
        <v/>
      </c>
      <c r="AR619" s="9" t="str">
        <f t="shared" si="255"/>
        <v/>
      </c>
      <c r="AS619" s="9" t="str">
        <f t="shared" si="255"/>
        <v/>
      </c>
      <c r="AT619" s="9" t="str">
        <f t="shared" si="255"/>
        <v/>
      </c>
      <c r="AU619" s="9" t="str">
        <f t="shared" si="251"/>
        <v/>
      </c>
      <c r="AV619" s="9" t="str">
        <f t="shared" si="251"/>
        <v/>
      </c>
      <c r="AW619" s="9" t="str">
        <f t="shared" si="251"/>
        <v/>
      </c>
      <c r="AX619" s="9" t="str">
        <f t="shared" si="251"/>
        <v/>
      </c>
      <c r="AY619" s="9" t="str">
        <f t="shared" si="251"/>
        <v/>
      </c>
      <c r="AZ619" s="9" t="str">
        <f t="shared" si="251"/>
        <v/>
      </c>
      <c r="BA619" s="9" t="str">
        <f t="shared" si="251"/>
        <v/>
      </c>
      <c r="BB619" s="9" t="str">
        <f t="shared" si="251"/>
        <v/>
      </c>
      <c r="BC619" s="9" t="str">
        <f t="shared" si="251"/>
        <v/>
      </c>
      <c r="BD619" s="9" t="str">
        <f t="shared" si="251"/>
        <v/>
      </c>
      <c r="BE619" s="9" t="str">
        <f t="shared" si="252"/>
        <v/>
      </c>
      <c r="BF619" s="9" t="str">
        <f t="shared" si="252"/>
        <v/>
      </c>
      <c r="BG619" s="9" t="str">
        <f t="shared" si="252"/>
        <v/>
      </c>
      <c r="BH619" s="9" t="str">
        <f t="shared" si="252"/>
        <v/>
      </c>
      <c r="BI619" s="9" t="str">
        <f t="shared" si="252"/>
        <v/>
      </c>
      <c r="BJ619" s="9" t="str">
        <f t="shared" si="252"/>
        <v/>
      </c>
      <c r="BK619" s="9" t="str">
        <f t="shared" si="252"/>
        <v/>
      </c>
      <c r="BL619" s="9" t="str">
        <f t="shared" si="252"/>
        <v/>
      </c>
      <c r="BM619" s="9" t="str">
        <f t="shared" si="252"/>
        <v/>
      </c>
      <c r="BN619" s="9" t="str">
        <f t="shared" si="252"/>
        <v/>
      </c>
      <c r="BO619" s="9" t="str">
        <f t="shared" si="253"/>
        <v/>
      </c>
      <c r="BP619" s="9" t="str">
        <f t="shared" si="253"/>
        <v/>
      </c>
      <c r="BQ619" s="9" t="str">
        <f t="shared" si="253"/>
        <v/>
      </c>
      <c r="BR619" s="9" t="str">
        <f t="shared" si="253"/>
        <v/>
      </c>
      <c r="BS619" s="9" t="str">
        <f t="shared" si="253"/>
        <v/>
      </c>
      <c r="BT619" s="9" t="str">
        <f t="shared" si="253"/>
        <v/>
      </c>
      <c r="BU619" s="9" t="str">
        <f t="shared" si="253"/>
        <v/>
      </c>
      <c r="BV619" s="9" t="str">
        <f t="shared" si="253"/>
        <v/>
      </c>
      <c r="BW619" s="9" t="str">
        <f t="shared" si="253"/>
        <v/>
      </c>
      <c r="BX619" s="9" t="str">
        <f t="shared" si="253"/>
        <v/>
      </c>
      <c r="BY619" s="9" t="str">
        <f t="shared" si="253"/>
        <v/>
      </c>
      <c r="BZ619" s="9" t="str">
        <f t="shared" si="253"/>
        <v/>
      </c>
    </row>
    <row r="620" spans="1:78" x14ac:dyDescent="0.25">
      <c r="A620" s="6">
        <v>939</v>
      </c>
      <c r="B620" s="3"/>
      <c r="C620" s="3">
        <v>1</v>
      </c>
      <c r="D620" s="3"/>
      <c r="E620" s="3">
        <v>1</v>
      </c>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v>2</v>
      </c>
      <c r="AH620" s="7">
        <f>SUMPRODUCT(MAX((Table1[post_position])*(Table1[topic_id]=$A620)))</f>
        <v>5</v>
      </c>
      <c r="AI620" s="7" t="str">
        <f>"http://chandoo.org/forums/topic/"&amp;VLOOKUP(A620,'All Topics Data'!$A$2:$C$1243,3,FALSE)</f>
        <v>http://chandoo.org/forums/topic/open-folder-only-that-contains-most-recently-modified-file-not-file</v>
      </c>
      <c r="AJ620" s="7" t="str">
        <f>LEFT(VLOOKUP(A620,'All Topics Data'!$A$2:$C$1243,2,FALSE),40)&amp;REPT("…",LEN(VLOOKUP(A620,'All Topics Data'!$A$2:$C$1243,2,FALSE))&gt;40)</f>
        <v>Open Just The Folder That Contains Most …</v>
      </c>
      <c r="AK620" s="9">
        <f t="shared" si="254"/>
        <v>0</v>
      </c>
      <c r="AL620" s="9">
        <f t="shared" si="255"/>
        <v>1</v>
      </c>
      <c r="AM620" s="9">
        <f t="shared" si="255"/>
        <v>0</v>
      </c>
      <c r="AN620" s="9">
        <f t="shared" si="255"/>
        <v>1</v>
      </c>
      <c r="AO620" s="9">
        <f t="shared" si="255"/>
        <v>0</v>
      </c>
      <c r="AP620" s="9" t="str">
        <f t="shared" si="255"/>
        <v/>
      </c>
      <c r="AQ620" s="9" t="str">
        <f t="shared" si="255"/>
        <v/>
      </c>
      <c r="AR620" s="9" t="str">
        <f t="shared" si="255"/>
        <v/>
      </c>
      <c r="AS620" s="9" t="str">
        <f t="shared" si="255"/>
        <v/>
      </c>
      <c r="AT620" s="9" t="str">
        <f t="shared" si="255"/>
        <v/>
      </c>
      <c r="AU620" s="9" t="str">
        <f t="shared" si="251"/>
        <v/>
      </c>
      <c r="AV620" s="9" t="str">
        <f t="shared" si="251"/>
        <v/>
      </c>
      <c r="AW620" s="9" t="str">
        <f t="shared" si="251"/>
        <v/>
      </c>
      <c r="AX620" s="9" t="str">
        <f t="shared" si="251"/>
        <v/>
      </c>
      <c r="AY620" s="9" t="str">
        <f t="shared" si="251"/>
        <v/>
      </c>
      <c r="AZ620" s="9" t="str">
        <f t="shared" si="251"/>
        <v/>
      </c>
      <c r="BA620" s="9" t="str">
        <f t="shared" si="251"/>
        <v/>
      </c>
      <c r="BB620" s="9" t="str">
        <f t="shared" si="251"/>
        <v/>
      </c>
      <c r="BC620" s="9" t="str">
        <f t="shared" si="251"/>
        <v/>
      </c>
      <c r="BD620" s="9" t="str">
        <f t="shared" si="251"/>
        <v/>
      </c>
      <c r="BE620" s="9" t="str">
        <f t="shared" si="252"/>
        <v/>
      </c>
      <c r="BF620" s="9" t="str">
        <f t="shared" si="252"/>
        <v/>
      </c>
      <c r="BG620" s="9" t="str">
        <f t="shared" si="252"/>
        <v/>
      </c>
      <c r="BH620" s="9" t="str">
        <f t="shared" si="252"/>
        <v/>
      </c>
      <c r="BI620" s="9" t="str">
        <f t="shared" si="252"/>
        <v/>
      </c>
      <c r="BJ620" s="9" t="str">
        <f t="shared" si="252"/>
        <v/>
      </c>
      <c r="BK620" s="9" t="str">
        <f t="shared" si="252"/>
        <v/>
      </c>
      <c r="BL620" s="9" t="str">
        <f t="shared" si="252"/>
        <v/>
      </c>
      <c r="BM620" s="9" t="str">
        <f t="shared" si="252"/>
        <v/>
      </c>
      <c r="BN620" s="9" t="str">
        <f t="shared" si="252"/>
        <v/>
      </c>
      <c r="BO620" s="9" t="str">
        <f t="shared" si="253"/>
        <v/>
      </c>
      <c r="BP620" s="9" t="str">
        <f t="shared" si="253"/>
        <v/>
      </c>
      <c r="BQ620" s="9" t="str">
        <f t="shared" si="253"/>
        <v/>
      </c>
      <c r="BR620" s="9" t="str">
        <f t="shared" si="253"/>
        <v/>
      </c>
      <c r="BS620" s="9" t="str">
        <f t="shared" si="253"/>
        <v/>
      </c>
      <c r="BT620" s="9" t="str">
        <f t="shared" si="253"/>
        <v/>
      </c>
      <c r="BU620" s="9" t="str">
        <f t="shared" si="253"/>
        <v/>
      </c>
      <c r="BV620" s="9" t="str">
        <f t="shared" si="253"/>
        <v/>
      </c>
      <c r="BW620" s="9" t="str">
        <f t="shared" si="253"/>
        <v/>
      </c>
      <c r="BX620" s="9" t="str">
        <f t="shared" si="253"/>
        <v/>
      </c>
      <c r="BY620" s="9" t="str">
        <f t="shared" si="253"/>
        <v/>
      </c>
      <c r="BZ620" s="9" t="str">
        <f t="shared" si="253"/>
        <v/>
      </c>
    </row>
    <row r="621" spans="1:78" x14ac:dyDescent="0.25">
      <c r="A621" s="6">
        <v>941</v>
      </c>
      <c r="B621" s="3"/>
      <c r="C621" s="3"/>
      <c r="D621" s="3">
        <v>1</v>
      </c>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v>1</v>
      </c>
      <c r="AH621" s="7">
        <f>SUMPRODUCT(MAX((Table1[post_position])*(Table1[topic_id]=$A621)))</f>
        <v>5</v>
      </c>
      <c r="AI621" s="7" t="str">
        <f>"http://chandoo.org/forums/topic/"&amp;VLOOKUP(A621,'All Topics Data'!$A$2:$C$1243,3,FALSE)</f>
        <v>http://chandoo.org/forums/topic/fantasy-football-spreadsheet</v>
      </c>
      <c r="AJ621" s="7" t="str">
        <f>LEFT(VLOOKUP(A621,'All Topics Data'!$A$2:$C$1243,2,FALSE),40)&amp;REPT("…",LEN(VLOOKUP(A621,'All Topics Data'!$A$2:$C$1243,2,FALSE))&gt;40)</f>
        <v>fantasy football spreadsheet</v>
      </c>
      <c r="AK621" s="9">
        <f t="shared" si="254"/>
        <v>0</v>
      </c>
      <c r="AL621" s="9">
        <f t="shared" si="255"/>
        <v>0</v>
      </c>
      <c r="AM621" s="9">
        <f t="shared" si="255"/>
        <v>1</v>
      </c>
      <c r="AN621" s="9">
        <f t="shared" si="255"/>
        <v>0</v>
      </c>
      <c r="AO621" s="9">
        <f t="shared" si="255"/>
        <v>0</v>
      </c>
      <c r="AP621" s="9" t="str">
        <f t="shared" si="255"/>
        <v/>
      </c>
      <c r="AQ621" s="9" t="str">
        <f t="shared" si="255"/>
        <v/>
      </c>
      <c r="AR621" s="9" t="str">
        <f t="shared" si="255"/>
        <v/>
      </c>
      <c r="AS621" s="9" t="str">
        <f t="shared" si="255"/>
        <v/>
      </c>
      <c r="AT621" s="9" t="str">
        <f t="shared" si="255"/>
        <v/>
      </c>
      <c r="AU621" s="9" t="str">
        <f t="shared" si="251"/>
        <v/>
      </c>
      <c r="AV621" s="9" t="str">
        <f t="shared" si="251"/>
        <v/>
      </c>
      <c r="AW621" s="9" t="str">
        <f t="shared" si="251"/>
        <v/>
      </c>
      <c r="AX621" s="9" t="str">
        <f t="shared" si="251"/>
        <v/>
      </c>
      <c r="AY621" s="9" t="str">
        <f t="shared" si="251"/>
        <v/>
      </c>
      <c r="AZ621" s="9" t="str">
        <f t="shared" si="251"/>
        <v/>
      </c>
      <c r="BA621" s="9" t="str">
        <f t="shared" si="251"/>
        <v/>
      </c>
      <c r="BB621" s="9" t="str">
        <f t="shared" si="251"/>
        <v/>
      </c>
      <c r="BC621" s="9" t="str">
        <f t="shared" si="251"/>
        <v/>
      </c>
      <c r="BD621" s="9" t="str">
        <f t="shared" si="251"/>
        <v/>
      </c>
      <c r="BE621" s="9" t="str">
        <f t="shared" si="252"/>
        <v/>
      </c>
      <c r="BF621" s="9" t="str">
        <f t="shared" si="252"/>
        <v/>
      </c>
      <c r="BG621" s="9" t="str">
        <f t="shared" si="252"/>
        <v/>
      </c>
      <c r="BH621" s="9" t="str">
        <f t="shared" si="252"/>
        <v/>
      </c>
      <c r="BI621" s="9" t="str">
        <f t="shared" si="252"/>
        <v/>
      </c>
      <c r="BJ621" s="9" t="str">
        <f t="shared" si="252"/>
        <v/>
      </c>
      <c r="BK621" s="9" t="str">
        <f t="shared" si="252"/>
        <v/>
      </c>
      <c r="BL621" s="9" t="str">
        <f t="shared" si="252"/>
        <v/>
      </c>
      <c r="BM621" s="9" t="str">
        <f t="shared" si="252"/>
        <v/>
      </c>
      <c r="BN621" s="9" t="str">
        <f t="shared" si="252"/>
        <v/>
      </c>
      <c r="BO621" s="9" t="str">
        <f t="shared" si="253"/>
        <v/>
      </c>
      <c r="BP621" s="9" t="str">
        <f t="shared" si="253"/>
        <v/>
      </c>
      <c r="BQ621" s="9" t="str">
        <f t="shared" si="253"/>
        <v/>
      </c>
      <c r="BR621" s="9" t="str">
        <f t="shared" si="253"/>
        <v/>
      </c>
      <c r="BS621" s="9" t="str">
        <f t="shared" si="253"/>
        <v/>
      </c>
      <c r="BT621" s="9" t="str">
        <f t="shared" si="253"/>
        <v/>
      </c>
      <c r="BU621" s="9" t="str">
        <f t="shared" si="253"/>
        <v/>
      </c>
      <c r="BV621" s="9" t="str">
        <f t="shared" si="253"/>
        <v/>
      </c>
      <c r="BW621" s="9" t="str">
        <f t="shared" si="253"/>
        <v/>
      </c>
      <c r="BX621" s="9" t="str">
        <f t="shared" si="253"/>
        <v/>
      </c>
      <c r="BY621" s="9" t="str">
        <f t="shared" si="253"/>
        <v/>
      </c>
      <c r="BZ621" s="9" t="str">
        <f t="shared" si="253"/>
        <v/>
      </c>
    </row>
    <row r="622" spans="1:78" x14ac:dyDescent="0.25">
      <c r="A622" s="6">
        <v>942</v>
      </c>
      <c r="B622" s="3"/>
      <c r="C622" s="3">
        <v>1</v>
      </c>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v>1</v>
      </c>
      <c r="AH622" s="7">
        <f>SUMPRODUCT(MAX((Table1[post_position])*(Table1[topic_id]=$A622)))</f>
        <v>2</v>
      </c>
      <c r="AI622" s="7" t="str">
        <f>"http://chandoo.org/forums/topic/"&amp;VLOOKUP(A622,'All Topics Data'!$A$2:$C$1243,3,FALSE)</f>
        <v>http://chandoo.org/forums/topic/indirect-alternatives-for-closed-files</v>
      </c>
      <c r="AJ622" s="7" t="str">
        <f>LEFT(VLOOKUP(A622,'All Topics Data'!$A$2:$C$1243,2,FALSE),40)&amp;REPT("…",LEN(VLOOKUP(A622,'All Topics Data'!$A$2:$C$1243,2,FALSE))&gt;40)</f>
        <v>INDIRECT alternatives for closed files</v>
      </c>
      <c r="AK622" s="9">
        <f t="shared" si="254"/>
        <v>0</v>
      </c>
      <c r="AL622" s="9">
        <f t="shared" si="255"/>
        <v>1</v>
      </c>
      <c r="AM622" s="9" t="str">
        <f t="shared" si="255"/>
        <v/>
      </c>
      <c r="AN622" s="9" t="str">
        <f t="shared" si="255"/>
        <v/>
      </c>
      <c r="AO622" s="9" t="str">
        <f t="shared" si="255"/>
        <v/>
      </c>
      <c r="AP622" s="9" t="str">
        <f t="shared" si="255"/>
        <v/>
      </c>
      <c r="AQ622" s="9" t="str">
        <f t="shared" si="255"/>
        <v/>
      </c>
      <c r="AR622" s="9" t="str">
        <f t="shared" si="255"/>
        <v/>
      </c>
      <c r="AS622" s="9" t="str">
        <f t="shared" si="255"/>
        <v/>
      </c>
      <c r="AT622" s="9" t="str">
        <f t="shared" si="255"/>
        <v/>
      </c>
      <c r="AU622" s="9" t="str">
        <f t="shared" ref="AU622:BD631" si="256">IF(AU$4&lt;=$AH622,IFERROR(GETPIVOTDATA("Hui Reply?",$A$4,"topic_id",$A622,"post_position",AU$4),0),"")</f>
        <v/>
      </c>
      <c r="AV622" s="9" t="str">
        <f t="shared" si="256"/>
        <v/>
      </c>
      <c r="AW622" s="9" t="str">
        <f t="shared" si="256"/>
        <v/>
      </c>
      <c r="AX622" s="9" t="str">
        <f t="shared" si="256"/>
        <v/>
      </c>
      <c r="AY622" s="9" t="str">
        <f t="shared" si="256"/>
        <v/>
      </c>
      <c r="AZ622" s="9" t="str">
        <f t="shared" si="256"/>
        <v/>
      </c>
      <c r="BA622" s="9" t="str">
        <f t="shared" si="256"/>
        <v/>
      </c>
      <c r="BB622" s="9" t="str">
        <f t="shared" si="256"/>
        <v/>
      </c>
      <c r="BC622" s="9" t="str">
        <f t="shared" si="256"/>
        <v/>
      </c>
      <c r="BD622" s="9" t="str">
        <f t="shared" si="256"/>
        <v/>
      </c>
      <c r="BE622" s="9" t="str">
        <f t="shared" ref="BE622:BN631" si="257">IF(BE$4&lt;=$AH622,IFERROR(GETPIVOTDATA("Hui Reply?",$A$4,"topic_id",$A622,"post_position",BE$4),0),"")</f>
        <v/>
      </c>
      <c r="BF622" s="9" t="str">
        <f t="shared" si="257"/>
        <v/>
      </c>
      <c r="BG622" s="9" t="str">
        <f t="shared" si="257"/>
        <v/>
      </c>
      <c r="BH622" s="9" t="str">
        <f t="shared" si="257"/>
        <v/>
      </c>
      <c r="BI622" s="9" t="str">
        <f t="shared" si="257"/>
        <v/>
      </c>
      <c r="BJ622" s="9" t="str">
        <f t="shared" si="257"/>
        <v/>
      </c>
      <c r="BK622" s="9" t="str">
        <f t="shared" si="257"/>
        <v/>
      </c>
      <c r="BL622" s="9" t="str">
        <f t="shared" si="257"/>
        <v/>
      </c>
      <c r="BM622" s="9" t="str">
        <f t="shared" si="257"/>
        <v/>
      </c>
      <c r="BN622" s="9" t="str">
        <f t="shared" si="257"/>
        <v/>
      </c>
      <c r="BO622" s="9" t="str">
        <f t="shared" ref="BO622:BZ631" si="258">IF(BO$4&lt;=$AH622,IFERROR(GETPIVOTDATA("Hui Reply?",$A$4,"topic_id",$A622,"post_position",BO$4),0),"")</f>
        <v/>
      </c>
      <c r="BP622" s="9" t="str">
        <f t="shared" si="258"/>
        <v/>
      </c>
      <c r="BQ622" s="9" t="str">
        <f t="shared" si="258"/>
        <v/>
      </c>
      <c r="BR622" s="9" t="str">
        <f t="shared" si="258"/>
        <v/>
      </c>
      <c r="BS622" s="9" t="str">
        <f t="shared" si="258"/>
        <v/>
      </c>
      <c r="BT622" s="9" t="str">
        <f t="shared" si="258"/>
        <v/>
      </c>
      <c r="BU622" s="9" t="str">
        <f t="shared" si="258"/>
        <v/>
      </c>
      <c r="BV622" s="9" t="str">
        <f t="shared" si="258"/>
        <v/>
      </c>
      <c r="BW622" s="9" t="str">
        <f t="shared" si="258"/>
        <v/>
      </c>
      <c r="BX622" s="9" t="str">
        <f t="shared" si="258"/>
        <v/>
      </c>
      <c r="BY622" s="9" t="str">
        <f t="shared" si="258"/>
        <v/>
      </c>
      <c r="BZ622" s="9" t="str">
        <f t="shared" si="258"/>
        <v/>
      </c>
    </row>
    <row r="623" spans="1:78" x14ac:dyDescent="0.25">
      <c r="A623" s="6">
        <v>945</v>
      </c>
      <c r="B623" s="3"/>
      <c r="C623" s="3"/>
      <c r="D623" s="3"/>
      <c r="E623" s="3">
        <v>1</v>
      </c>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v>1</v>
      </c>
      <c r="AH623" s="7">
        <f>SUMPRODUCT(MAX((Table1[post_position])*(Table1[topic_id]=$A623)))</f>
        <v>5</v>
      </c>
      <c r="AI623" s="7" t="str">
        <f>"http://chandoo.org/forums/topic/"&amp;VLOOKUP(A623,'All Topics Data'!$A$2:$C$1243,3,FALSE)</f>
        <v>http://chandoo.org/forums/topic/compound-interest-function-in-vba-define-only-a-range-of-monthly-data</v>
      </c>
      <c r="AJ623" s="7" t="str">
        <f>LEFT(VLOOKUP(A623,'All Topics Data'!$A$2:$C$1243,2,FALSE),40)&amp;REPT("…",LEN(VLOOKUP(A623,'All Topics Data'!$A$2:$C$1243,2,FALSE))&gt;40)</f>
        <v>Compound Interest Function in VBA - Defi…</v>
      </c>
      <c r="AK623" s="9">
        <f t="shared" si="254"/>
        <v>0</v>
      </c>
      <c r="AL623" s="9">
        <f t="shared" ref="AL623:AT632" si="259">IF(AL$4&lt;=$AH623,IFERROR(GETPIVOTDATA("Hui Reply?",$A$4,"topic_id",$A623,"post_position",AL$4),0),"")</f>
        <v>0</v>
      </c>
      <c r="AM623" s="9">
        <f t="shared" si="259"/>
        <v>0</v>
      </c>
      <c r="AN623" s="9">
        <f t="shared" si="259"/>
        <v>1</v>
      </c>
      <c r="AO623" s="9">
        <f t="shared" si="259"/>
        <v>0</v>
      </c>
      <c r="AP623" s="9" t="str">
        <f t="shared" si="259"/>
        <v/>
      </c>
      <c r="AQ623" s="9" t="str">
        <f t="shared" si="259"/>
        <v/>
      </c>
      <c r="AR623" s="9" t="str">
        <f t="shared" si="259"/>
        <v/>
      </c>
      <c r="AS623" s="9" t="str">
        <f t="shared" si="259"/>
        <v/>
      </c>
      <c r="AT623" s="9" t="str">
        <f t="shared" si="259"/>
        <v/>
      </c>
      <c r="AU623" s="9" t="str">
        <f t="shared" si="256"/>
        <v/>
      </c>
      <c r="AV623" s="9" t="str">
        <f t="shared" si="256"/>
        <v/>
      </c>
      <c r="AW623" s="9" t="str">
        <f t="shared" si="256"/>
        <v/>
      </c>
      <c r="AX623" s="9" t="str">
        <f t="shared" si="256"/>
        <v/>
      </c>
      <c r="AY623" s="9" t="str">
        <f t="shared" si="256"/>
        <v/>
      </c>
      <c r="AZ623" s="9" t="str">
        <f t="shared" si="256"/>
        <v/>
      </c>
      <c r="BA623" s="9" t="str">
        <f t="shared" si="256"/>
        <v/>
      </c>
      <c r="BB623" s="9" t="str">
        <f t="shared" si="256"/>
        <v/>
      </c>
      <c r="BC623" s="9" t="str">
        <f t="shared" si="256"/>
        <v/>
      </c>
      <c r="BD623" s="9" t="str">
        <f t="shared" si="256"/>
        <v/>
      </c>
      <c r="BE623" s="9" t="str">
        <f t="shared" si="257"/>
        <v/>
      </c>
      <c r="BF623" s="9" t="str">
        <f t="shared" si="257"/>
        <v/>
      </c>
      <c r="BG623" s="9" t="str">
        <f t="shared" si="257"/>
        <v/>
      </c>
      <c r="BH623" s="9" t="str">
        <f t="shared" si="257"/>
        <v/>
      </c>
      <c r="BI623" s="9" t="str">
        <f t="shared" si="257"/>
        <v/>
      </c>
      <c r="BJ623" s="9" t="str">
        <f t="shared" si="257"/>
        <v/>
      </c>
      <c r="BK623" s="9" t="str">
        <f t="shared" si="257"/>
        <v/>
      </c>
      <c r="BL623" s="9" t="str">
        <f t="shared" si="257"/>
        <v/>
      </c>
      <c r="BM623" s="9" t="str">
        <f t="shared" si="257"/>
        <v/>
      </c>
      <c r="BN623" s="9" t="str">
        <f t="shared" si="257"/>
        <v/>
      </c>
      <c r="BO623" s="9" t="str">
        <f t="shared" si="258"/>
        <v/>
      </c>
      <c r="BP623" s="9" t="str">
        <f t="shared" si="258"/>
        <v/>
      </c>
      <c r="BQ623" s="9" t="str">
        <f t="shared" si="258"/>
        <v/>
      </c>
      <c r="BR623" s="9" t="str">
        <f t="shared" si="258"/>
        <v/>
      </c>
      <c r="BS623" s="9" t="str">
        <f t="shared" si="258"/>
        <v/>
      </c>
      <c r="BT623" s="9" t="str">
        <f t="shared" si="258"/>
        <v/>
      </c>
      <c r="BU623" s="9" t="str">
        <f t="shared" si="258"/>
        <v/>
      </c>
      <c r="BV623" s="9" t="str">
        <f t="shared" si="258"/>
        <v/>
      </c>
      <c r="BW623" s="9" t="str">
        <f t="shared" si="258"/>
        <v/>
      </c>
      <c r="BX623" s="9" t="str">
        <f t="shared" si="258"/>
        <v/>
      </c>
      <c r="BY623" s="9" t="str">
        <f t="shared" si="258"/>
        <v/>
      </c>
      <c r="BZ623" s="9" t="str">
        <f t="shared" si="258"/>
        <v/>
      </c>
    </row>
    <row r="624" spans="1:78" x14ac:dyDescent="0.25">
      <c r="A624" s="6">
        <v>947</v>
      </c>
      <c r="B624" s="3"/>
      <c r="C624" s="3"/>
      <c r="D624" s="3"/>
      <c r="E624" s="3">
        <v>1</v>
      </c>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v>1</v>
      </c>
      <c r="AH624" s="7">
        <f>SUMPRODUCT(MAX((Table1[post_position])*(Table1[topic_id]=$A624)))</f>
        <v>4</v>
      </c>
      <c r="AI624" s="7" t="str">
        <f>"http://chandoo.org/forums/topic/"&amp;VLOOKUP(A624,'All Topics Data'!$A$2:$C$1243,3,FALSE)</f>
        <v>http://chandoo.org/forums/topic/dashboard-sorting</v>
      </c>
      <c r="AJ624" s="7" t="str">
        <f>LEFT(VLOOKUP(A624,'All Topics Data'!$A$2:$C$1243,2,FALSE),40)&amp;REPT("…",LEN(VLOOKUP(A624,'All Topics Data'!$A$2:$C$1243,2,FALSE))&gt;40)</f>
        <v>Dashboard Sorting???</v>
      </c>
      <c r="AK624" s="9">
        <f t="shared" si="254"/>
        <v>0</v>
      </c>
      <c r="AL624" s="9">
        <f t="shared" si="259"/>
        <v>0</v>
      </c>
      <c r="AM624" s="9">
        <f t="shared" si="259"/>
        <v>0</v>
      </c>
      <c r="AN624" s="9">
        <f t="shared" si="259"/>
        <v>1</v>
      </c>
      <c r="AO624" s="9" t="str">
        <f t="shared" si="259"/>
        <v/>
      </c>
      <c r="AP624" s="9" t="str">
        <f t="shared" si="259"/>
        <v/>
      </c>
      <c r="AQ624" s="9" t="str">
        <f t="shared" si="259"/>
        <v/>
      </c>
      <c r="AR624" s="9" t="str">
        <f t="shared" si="259"/>
        <v/>
      </c>
      <c r="AS624" s="9" t="str">
        <f t="shared" si="259"/>
        <v/>
      </c>
      <c r="AT624" s="9" t="str">
        <f t="shared" si="259"/>
        <v/>
      </c>
      <c r="AU624" s="9" t="str">
        <f t="shared" si="256"/>
        <v/>
      </c>
      <c r="AV624" s="9" t="str">
        <f t="shared" si="256"/>
        <v/>
      </c>
      <c r="AW624" s="9" t="str">
        <f t="shared" si="256"/>
        <v/>
      </c>
      <c r="AX624" s="9" t="str">
        <f t="shared" si="256"/>
        <v/>
      </c>
      <c r="AY624" s="9" t="str">
        <f t="shared" si="256"/>
        <v/>
      </c>
      <c r="AZ624" s="9" t="str">
        <f t="shared" si="256"/>
        <v/>
      </c>
      <c r="BA624" s="9" t="str">
        <f t="shared" si="256"/>
        <v/>
      </c>
      <c r="BB624" s="9" t="str">
        <f t="shared" si="256"/>
        <v/>
      </c>
      <c r="BC624" s="9" t="str">
        <f t="shared" si="256"/>
        <v/>
      </c>
      <c r="BD624" s="9" t="str">
        <f t="shared" si="256"/>
        <v/>
      </c>
      <c r="BE624" s="9" t="str">
        <f t="shared" si="257"/>
        <v/>
      </c>
      <c r="BF624" s="9" t="str">
        <f t="shared" si="257"/>
        <v/>
      </c>
      <c r="BG624" s="9" t="str">
        <f t="shared" si="257"/>
        <v/>
      </c>
      <c r="BH624" s="9" t="str">
        <f t="shared" si="257"/>
        <v/>
      </c>
      <c r="BI624" s="9" t="str">
        <f t="shared" si="257"/>
        <v/>
      </c>
      <c r="BJ624" s="9" t="str">
        <f t="shared" si="257"/>
        <v/>
      </c>
      <c r="BK624" s="9" t="str">
        <f t="shared" si="257"/>
        <v/>
      </c>
      <c r="BL624" s="9" t="str">
        <f t="shared" si="257"/>
        <v/>
      </c>
      <c r="BM624" s="9" t="str">
        <f t="shared" si="257"/>
        <v/>
      </c>
      <c r="BN624" s="9" t="str">
        <f t="shared" si="257"/>
        <v/>
      </c>
      <c r="BO624" s="9" t="str">
        <f t="shared" si="258"/>
        <v/>
      </c>
      <c r="BP624" s="9" t="str">
        <f t="shared" si="258"/>
        <v/>
      </c>
      <c r="BQ624" s="9" t="str">
        <f t="shared" si="258"/>
        <v/>
      </c>
      <c r="BR624" s="9" t="str">
        <f t="shared" si="258"/>
        <v/>
      </c>
      <c r="BS624" s="9" t="str">
        <f t="shared" si="258"/>
        <v/>
      </c>
      <c r="BT624" s="9" t="str">
        <f t="shared" si="258"/>
        <v/>
      </c>
      <c r="BU624" s="9" t="str">
        <f t="shared" si="258"/>
        <v/>
      </c>
      <c r="BV624" s="9" t="str">
        <f t="shared" si="258"/>
        <v/>
      </c>
      <c r="BW624" s="9" t="str">
        <f t="shared" si="258"/>
        <v/>
      </c>
      <c r="BX624" s="9" t="str">
        <f t="shared" si="258"/>
        <v/>
      </c>
      <c r="BY624" s="9" t="str">
        <f t="shared" si="258"/>
        <v/>
      </c>
      <c r="BZ624" s="9" t="str">
        <f t="shared" si="258"/>
        <v/>
      </c>
    </row>
    <row r="625" spans="1:78" x14ac:dyDescent="0.25">
      <c r="A625" s="6">
        <v>950</v>
      </c>
      <c r="B625" s="3"/>
      <c r="C625" s="3">
        <v>1</v>
      </c>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v>1</v>
      </c>
      <c r="AH625" s="7">
        <f>SUMPRODUCT(MAX((Table1[post_position])*(Table1[topic_id]=$A625)))</f>
        <v>2</v>
      </c>
      <c r="AI625" s="7" t="str">
        <f>"http://chandoo.org/forums/topic/"&amp;VLOOKUP(A625,'All Topics Data'!$A$2:$C$1243,3,FALSE)</f>
        <v>http://chandoo.org/forums/topic/powerpivot-compatibility</v>
      </c>
      <c r="AJ625" s="7" t="str">
        <f>LEFT(VLOOKUP(A625,'All Topics Data'!$A$2:$C$1243,2,FALSE),40)&amp;REPT("…",LEN(VLOOKUP(A625,'All Topics Data'!$A$2:$C$1243,2,FALSE))&gt;40)</f>
        <v>Powerpivot Compatibility</v>
      </c>
      <c r="AK625" s="9">
        <f t="shared" si="254"/>
        <v>0</v>
      </c>
      <c r="AL625" s="9">
        <f t="shared" si="259"/>
        <v>1</v>
      </c>
      <c r="AM625" s="9" t="str">
        <f t="shared" si="259"/>
        <v/>
      </c>
      <c r="AN625" s="9" t="str">
        <f t="shared" si="259"/>
        <v/>
      </c>
      <c r="AO625" s="9" t="str">
        <f t="shared" si="259"/>
        <v/>
      </c>
      <c r="AP625" s="9" t="str">
        <f t="shared" si="259"/>
        <v/>
      </c>
      <c r="AQ625" s="9" t="str">
        <f t="shared" si="259"/>
        <v/>
      </c>
      <c r="AR625" s="9" t="str">
        <f t="shared" si="259"/>
        <v/>
      </c>
      <c r="AS625" s="9" t="str">
        <f t="shared" si="259"/>
        <v/>
      </c>
      <c r="AT625" s="9" t="str">
        <f t="shared" si="259"/>
        <v/>
      </c>
      <c r="AU625" s="9" t="str">
        <f t="shared" si="256"/>
        <v/>
      </c>
      <c r="AV625" s="9" t="str">
        <f t="shared" si="256"/>
        <v/>
      </c>
      <c r="AW625" s="9" t="str">
        <f t="shared" si="256"/>
        <v/>
      </c>
      <c r="AX625" s="9" t="str">
        <f t="shared" si="256"/>
        <v/>
      </c>
      <c r="AY625" s="9" t="str">
        <f t="shared" si="256"/>
        <v/>
      </c>
      <c r="AZ625" s="9" t="str">
        <f t="shared" si="256"/>
        <v/>
      </c>
      <c r="BA625" s="9" t="str">
        <f t="shared" si="256"/>
        <v/>
      </c>
      <c r="BB625" s="9" t="str">
        <f t="shared" si="256"/>
        <v/>
      </c>
      <c r="BC625" s="9" t="str">
        <f t="shared" si="256"/>
        <v/>
      </c>
      <c r="BD625" s="9" t="str">
        <f t="shared" si="256"/>
        <v/>
      </c>
      <c r="BE625" s="9" t="str">
        <f t="shared" si="257"/>
        <v/>
      </c>
      <c r="BF625" s="9" t="str">
        <f t="shared" si="257"/>
        <v/>
      </c>
      <c r="BG625" s="9" t="str">
        <f t="shared" si="257"/>
        <v/>
      </c>
      <c r="BH625" s="9" t="str">
        <f t="shared" si="257"/>
        <v/>
      </c>
      <c r="BI625" s="9" t="str">
        <f t="shared" si="257"/>
        <v/>
      </c>
      <c r="BJ625" s="9" t="str">
        <f t="shared" si="257"/>
        <v/>
      </c>
      <c r="BK625" s="9" t="str">
        <f t="shared" si="257"/>
        <v/>
      </c>
      <c r="BL625" s="9" t="str">
        <f t="shared" si="257"/>
        <v/>
      </c>
      <c r="BM625" s="9" t="str">
        <f t="shared" si="257"/>
        <v/>
      </c>
      <c r="BN625" s="9" t="str">
        <f t="shared" si="257"/>
        <v/>
      </c>
      <c r="BO625" s="9" t="str">
        <f t="shared" si="258"/>
        <v/>
      </c>
      <c r="BP625" s="9" t="str">
        <f t="shared" si="258"/>
        <v/>
      </c>
      <c r="BQ625" s="9" t="str">
        <f t="shared" si="258"/>
        <v/>
      </c>
      <c r="BR625" s="9" t="str">
        <f t="shared" si="258"/>
        <v/>
      </c>
      <c r="BS625" s="9" t="str">
        <f t="shared" si="258"/>
        <v/>
      </c>
      <c r="BT625" s="9" t="str">
        <f t="shared" si="258"/>
        <v/>
      </c>
      <c r="BU625" s="9" t="str">
        <f t="shared" si="258"/>
        <v/>
      </c>
      <c r="BV625" s="9" t="str">
        <f t="shared" si="258"/>
        <v/>
      </c>
      <c r="BW625" s="9" t="str">
        <f t="shared" si="258"/>
        <v/>
      </c>
      <c r="BX625" s="9" t="str">
        <f t="shared" si="258"/>
        <v/>
      </c>
      <c r="BY625" s="9" t="str">
        <f t="shared" si="258"/>
        <v/>
      </c>
      <c r="BZ625" s="9" t="str">
        <f t="shared" si="258"/>
        <v/>
      </c>
    </row>
    <row r="626" spans="1:78" x14ac:dyDescent="0.25">
      <c r="A626" s="6">
        <v>952</v>
      </c>
      <c r="B626" s="3"/>
      <c r="C626" s="3">
        <v>1</v>
      </c>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v>1</v>
      </c>
      <c r="AH626" s="7">
        <f>SUMPRODUCT(MAX((Table1[post_position])*(Table1[topic_id]=$A626)))</f>
        <v>2</v>
      </c>
      <c r="AI626" s="7" t="str">
        <f>"http://chandoo.org/forums/topic/"&amp;VLOOKUP(A626,'All Topics Data'!$A$2:$C$1243,3,FALSE)</f>
        <v>http://chandoo.org/forums/topic/can-you-sum-inside-an-offset-function</v>
      </c>
      <c r="AJ626" s="7" t="str">
        <f>LEFT(VLOOKUP(A626,'All Topics Data'!$A$2:$C$1243,2,FALSE),40)&amp;REPT("…",LEN(VLOOKUP(A626,'All Topics Data'!$A$2:$C$1243,2,FALSE))&gt;40)</f>
        <v>Can you SUM inside an OFFSET function?</v>
      </c>
      <c r="AK626" s="9">
        <f t="shared" si="254"/>
        <v>0</v>
      </c>
      <c r="AL626" s="9">
        <f t="shared" si="259"/>
        <v>1</v>
      </c>
      <c r="AM626" s="9" t="str">
        <f t="shared" si="259"/>
        <v/>
      </c>
      <c r="AN626" s="9" t="str">
        <f t="shared" si="259"/>
        <v/>
      </c>
      <c r="AO626" s="9" t="str">
        <f t="shared" si="259"/>
        <v/>
      </c>
      <c r="AP626" s="9" t="str">
        <f t="shared" si="259"/>
        <v/>
      </c>
      <c r="AQ626" s="9" t="str">
        <f t="shared" si="259"/>
        <v/>
      </c>
      <c r="AR626" s="9" t="str">
        <f t="shared" si="259"/>
        <v/>
      </c>
      <c r="AS626" s="9" t="str">
        <f t="shared" si="259"/>
        <v/>
      </c>
      <c r="AT626" s="9" t="str">
        <f t="shared" si="259"/>
        <v/>
      </c>
      <c r="AU626" s="9" t="str">
        <f t="shared" si="256"/>
        <v/>
      </c>
      <c r="AV626" s="9" t="str">
        <f t="shared" si="256"/>
        <v/>
      </c>
      <c r="AW626" s="9" t="str">
        <f t="shared" si="256"/>
        <v/>
      </c>
      <c r="AX626" s="9" t="str">
        <f t="shared" si="256"/>
        <v/>
      </c>
      <c r="AY626" s="9" t="str">
        <f t="shared" si="256"/>
        <v/>
      </c>
      <c r="AZ626" s="9" t="str">
        <f t="shared" si="256"/>
        <v/>
      </c>
      <c r="BA626" s="9" t="str">
        <f t="shared" si="256"/>
        <v/>
      </c>
      <c r="BB626" s="9" t="str">
        <f t="shared" si="256"/>
        <v/>
      </c>
      <c r="BC626" s="9" t="str">
        <f t="shared" si="256"/>
        <v/>
      </c>
      <c r="BD626" s="9" t="str">
        <f t="shared" si="256"/>
        <v/>
      </c>
      <c r="BE626" s="9" t="str">
        <f t="shared" si="257"/>
        <v/>
      </c>
      <c r="BF626" s="9" t="str">
        <f t="shared" si="257"/>
        <v/>
      </c>
      <c r="BG626" s="9" t="str">
        <f t="shared" si="257"/>
        <v/>
      </c>
      <c r="BH626" s="9" t="str">
        <f t="shared" si="257"/>
        <v/>
      </c>
      <c r="BI626" s="9" t="str">
        <f t="shared" si="257"/>
        <v/>
      </c>
      <c r="BJ626" s="9" t="str">
        <f t="shared" si="257"/>
        <v/>
      </c>
      <c r="BK626" s="9" t="str">
        <f t="shared" si="257"/>
        <v/>
      </c>
      <c r="BL626" s="9" t="str">
        <f t="shared" si="257"/>
        <v/>
      </c>
      <c r="BM626" s="9" t="str">
        <f t="shared" si="257"/>
        <v/>
      </c>
      <c r="BN626" s="9" t="str">
        <f t="shared" si="257"/>
        <v/>
      </c>
      <c r="BO626" s="9" t="str">
        <f t="shared" si="258"/>
        <v/>
      </c>
      <c r="BP626" s="9" t="str">
        <f t="shared" si="258"/>
        <v/>
      </c>
      <c r="BQ626" s="9" t="str">
        <f t="shared" si="258"/>
        <v/>
      </c>
      <c r="BR626" s="9" t="str">
        <f t="shared" si="258"/>
        <v/>
      </c>
      <c r="BS626" s="9" t="str">
        <f t="shared" si="258"/>
        <v/>
      </c>
      <c r="BT626" s="9" t="str">
        <f t="shared" si="258"/>
        <v/>
      </c>
      <c r="BU626" s="9" t="str">
        <f t="shared" si="258"/>
        <v/>
      </c>
      <c r="BV626" s="9" t="str">
        <f t="shared" si="258"/>
        <v/>
      </c>
      <c r="BW626" s="9" t="str">
        <f t="shared" si="258"/>
        <v/>
      </c>
      <c r="BX626" s="9" t="str">
        <f t="shared" si="258"/>
        <v/>
      </c>
      <c r="BY626" s="9" t="str">
        <f t="shared" si="258"/>
        <v/>
      </c>
      <c r="BZ626" s="9" t="str">
        <f t="shared" si="258"/>
        <v/>
      </c>
    </row>
    <row r="627" spans="1:78" x14ac:dyDescent="0.25">
      <c r="A627" s="6">
        <v>953</v>
      </c>
      <c r="B627" s="3"/>
      <c r="C627" s="3">
        <v>1</v>
      </c>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v>1</v>
      </c>
      <c r="AH627" s="7">
        <f>SUMPRODUCT(MAX((Table1[post_position])*(Table1[topic_id]=$A627)))</f>
        <v>2</v>
      </c>
      <c r="AI627" s="7" t="str">
        <f>"http://chandoo.org/forums/topic/"&amp;VLOOKUP(A627,'All Topics Data'!$A$2:$C$1243,3,FALSE)</f>
        <v>http://chandoo.org/forums/topic/any-specific-day-in-a-date-range</v>
      </c>
      <c r="AJ627" s="7" t="str">
        <f>LEFT(VLOOKUP(A627,'All Topics Data'!$A$2:$C$1243,2,FALSE),40)&amp;REPT("…",LEN(VLOOKUP(A627,'All Topics Data'!$A$2:$C$1243,2,FALSE))&gt;40)</f>
        <v>Any specific day in a date Range</v>
      </c>
      <c r="AK627" s="9">
        <f t="shared" si="254"/>
        <v>0</v>
      </c>
      <c r="AL627" s="9">
        <f t="shared" si="259"/>
        <v>1</v>
      </c>
      <c r="AM627" s="9" t="str">
        <f t="shared" si="259"/>
        <v/>
      </c>
      <c r="AN627" s="9" t="str">
        <f t="shared" si="259"/>
        <v/>
      </c>
      <c r="AO627" s="9" t="str">
        <f t="shared" si="259"/>
        <v/>
      </c>
      <c r="AP627" s="9" t="str">
        <f t="shared" si="259"/>
        <v/>
      </c>
      <c r="AQ627" s="9" t="str">
        <f t="shared" si="259"/>
        <v/>
      </c>
      <c r="AR627" s="9" t="str">
        <f t="shared" si="259"/>
        <v/>
      </c>
      <c r="AS627" s="9" t="str">
        <f t="shared" si="259"/>
        <v/>
      </c>
      <c r="AT627" s="9" t="str">
        <f t="shared" si="259"/>
        <v/>
      </c>
      <c r="AU627" s="9" t="str">
        <f t="shared" si="256"/>
        <v/>
      </c>
      <c r="AV627" s="9" t="str">
        <f t="shared" si="256"/>
        <v/>
      </c>
      <c r="AW627" s="9" t="str">
        <f t="shared" si="256"/>
        <v/>
      </c>
      <c r="AX627" s="9" t="str">
        <f t="shared" si="256"/>
        <v/>
      </c>
      <c r="AY627" s="9" t="str">
        <f t="shared" si="256"/>
        <v/>
      </c>
      <c r="AZ627" s="9" t="str">
        <f t="shared" si="256"/>
        <v/>
      </c>
      <c r="BA627" s="9" t="str">
        <f t="shared" si="256"/>
        <v/>
      </c>
      <c r="BB627" s="9" t="str">
        <f t="shared" si="256"/>
        <v/>
      </c>
      <c r="BC627" s="9" t="str">
        <f t="shared" si="256"/>
        <v/>
      </c>
      <c r="BD627" s="9" t="str">
        <f t="shared" si="256"/>
        <v/>
      </c>
      <c r="BE627" s="9" t="str">
        <f t="shared" si="257"/>
        <v/>
      </c>
      <c r="BF627" s="9" t="str">
        <f t="shared" si="257"/>
        <v/>
      </c>
      <c r="BG627" s="9" t="str">
        <f t="shared" si="257"/>
        <v/>
      </c>
      <c r="BH627" s="9" t="str">
        <f t="shared" si="257"/>
        <v/>
      </c>
      <c r="BI627" s="9" t="str">
        <f t="shared" si="257"/>
        <v/>
      </c>
      <c r="BJ627" s="9" t="str">
        <f t="shared" si="257"/>
        <v/>
      </c>
      <c r="BK627" s="9" t="str">
        <f t="shared" si="257"/>
        <v/>
      </c>
      <c r="BL627" s="9" t="str">
        <f t="shared" si="257"/>
        <v/>
      </c>
      <c r="BM627" s="9" t="str">
        <f t="shared" si="257"/>
        <v/>
      </c>
      <c r="BN627" s="9" t="str">
        <f t="shared" si="257"/>
        <v/>
      </c>
      <c r="BO627" s="9" t="str">
        <f t="shared" si="258"/>
        <v/>
      </c>
      <c r="BP627" s="9" t="str">
        <f t="shared" si="258"/>
        <v/>
      </c>
      <c r="BQ627" s="9" t="str">
        <f t="shared" si="258"/>
        <v/>
      </c>
      <c r="BR627" s="9" t="str">
        <f t="shared" si="258"/>
        <v/>
      </c>
      <c r="BS627" s="9" t="str">
        <f t="shared" si="258"/>
        <v/>
      </c>
      <c r="BT627" s="9" t="str">
        <f t="shared" si="258"/>
        <v/>
      </c>
      <c r="BU627" s="9" t="str">
        <f t="shared" si="258"/>
        <v/>
      </c>
      <c r="BV627" s="9" t="str">
        <f t="shared" si="258"/>
        <v/>
      </c>
      <c r="BW627" s="9" t="str">
        <f t="shared" si="258"/>
        <v/>
      </c>
      <c r="BX627" s="9" t="str">
        <f t="shared" si="258"/>
        <v/>
      </c>
      <c r="BY627" s="9" t="str">
        <f t="shared" si="258"/>
        <v/>
      </c>
      <c r="BZ627" s="9" t="str">
        <f t="shared" si="258"/>
        <v/>
      </c>
    </row>
    <row r="628" spans="1:78" x14ac:dyDescent="0.25">
      <c r="A628" s="6">
        <v>954</v>
      </c>
      <c r="B628" s="3"/>
      <c r="C628" s="3"/>
      <c r="D628" s="3"/>
      <c r="E628" s="3">
        <v>1</v>
      </c>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v>1</v>
      </c>
      <c r="AH628" s="7">
        <f>SUMPRODUCT(MAX((Table1[post_position])*(Table1[topic_id]=$A628)))</f>
        <v>4</v>
      </c>
      <c r="AI628" s="7" t="str">
        <f>"http://chandoo.org/forums/topic/"&amp;VLOOKUP(A628,'All Topics Data'!$A$2:$C$1243,3,FALSE)</f>
        <v>http://chandoo.org/forums/topic/spreading-revenue</v>
      </c>
      <c r="AJ628" s="7" t="str">
        <f>LEFT(VLOOKUP(A628,'All Topics Data'!$A$2:$C$1243,2,FALSE),40)&amp;REPT("…",LEN(VLOOKUP(A628,'All Topics Data'!$A$2:$C$1243,2,FALSE))&gt;40)</f>
        <v>Spreading revenue</v>
      </c>
      <c r="AK628" s="9">
        <f t="shared" si="254"/>
        <v>0</v>
      </c>
      <c r="AL628" s="9">
        <f t="shared" si="259"/>
        <v>0</v>
      </c>
      <c r="AM628" s="9">
        <f t="shared" si="259"/>
        <v>0</v>
      </c>
      <c r="AN628" s="9">
        <f t="shared" si="259"/>
        <v>1</v>
      </c>
      <c r="AO628" s="9" t="str">
        <f t="shared" si="259"/>
        <v/>
      </c>
      <c r="AP628" s="9" t="str">
        <f t="shared" si="259"/>
        <v/>
      </c>
      <c r="AQ628" s="9" t="str">
        <f t="shared" si="259"/>
        <v/>
      </c>
      <c r="AR628" s="9" t="str">
        <f t="shared" si="259"/>
        <v/>
      </c>
      <c r="AS628" s="9" t="str">
        <f t="shared" si="259"/>
        <v/>
      </c>
      <c r="AT628" s="9" t="str">
        <f t="shared" si="259"/>
        <v/>
      </c>
      <c r="AU628" s="9" t="str">
        <f t="shared" si="256"/>
        <v/>
      </c>
      <c r="AV628" s="9" t="str">
        <f t="shared" si="256"/>
        <v/>
      </c>
      <c r="AW628" s="9" t="str">
        <f t="shared" si="256"/>
        <v/>
      </c>
      <c r="AX628" s="9" t="str">
        <f t="shared" si="256"/>
        <v/>
      </c>
      <c r="AY628" s="9" t="str">
        <f t="shared" si="256"/>
        <v/>
      </c>
      <c r="AZ628" s="9" t="str">
        <f t="shared" si="256"/>
        <v/>
      </c>
      <c r="BA628" s="9" t="str">
        <f t="shared" si="256"/>
        <v/>
      </c>
      <c r="BB628" s="9" t="str">
        <f t="shared" si="256"/>
        <v/>
      </c>
      <c r="BC628" s="9" t="str">
        <f t="shared" si="256"/>
        <v/>
      </c>
      <c r="BD628" s="9" t="str">
        <f t="shared" si="256"/>
        <v/>
      </c>
      <c r="BE628" s="9" t="str">
        <f t="shared" si="257"/>
        <v/>
      </c>
      <c r="BF628" s="9" t="str">
        <f t="shared" si="257"/>
        <v/>
      </c>
      <c r="BG628" s="9" t="str">
        <f t="shared" si="257"/>
        <v/>
      </c>
      <c r="BH628" s="9" t="str">
        <f t="shared" si="257"/>
        <v/>
      </c>
      <c r="BI628" s="9" t="str">
        <f t="shared" si="257"/>
        <v/>
      </c>
      <c r="BJ628" s="9" t="str">
        <f t="shared" si="257"/>
        <v/>
      </c>
      <c r="BK628" s="9" t="str">
        <f t="shared" si="257"/>
        <v/>
      </c>
      <c r="BL628" s="9" t="str">
        <f t="shared" si="257"/>
        <v/>
      </c>
      <c r="BM628" s="9" t="str">
        <f t="shared" si="257"/>
        <v/>
      </c>
      <c r="BN628" s="9" t="str">
        <f t="shared" si="257"/>
        <v/>
      </c>
      <c r="BO628" s="9" t="str">
        <f t="shared" si="258"/>
        <v/>
      </c>
      <c r="BP628" s="9" t="str">
        <f t="shared" si="258"/>
        <v/>
      </c>
      <c r="BQ628" s="9" t="str">
        <f t="shared" si="258"/>
        <v/>
      </c>
      <c r="BR628" s="9" t="str">
        <f t="shared" si="258"/>
        <v/>
      </c>
      <c r="BS628" s="9" t="str">
        <f t="shared" si="258"/>
        <v/>
      </c>
      <c r="BT628" s="9" t="str">
        <f t="shared" si="258"/>
        <v/>
      </c>
      <c r="BU628" s="9" t="str">
        <f t="shared" si="258"/>
        <v/>
      </c>
      <c r="BV628" s="9" t="str">
        <f t="shared" si="258"/>
        <v/>
      </c>
      <c r="BW628" s="9" t="str">
        <f t="shared" si="258"/>
        <v/>
      </c>
      <c r="BX628" s="9" t="str">
        <f t="shared" si="258"/>
        <v/>
      </c>
      <c r="BY628" s="9" t="str">
        <f t="shared" si="258"/>
        <v/>
      </c>
      <c r="BZ628" s="9" t="str">
        <f t="shared" si="258"/>
        <v/>
      </c>
    </row>
    <row r="629" spans="1:78" x14ac:dyDescent="0.25">
      <c r="A629" s="6">
        <v>955</v>
      </c>
      <c r="B629" s="3"/>
      <c r="C629" s="3">
        <v>1</v>
      </c>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v>1</v>
      </c>
      <c r="AH629" s="7">
        <f>SUMPRODUCT(MAX((Table1[post_position])*(Table1[topic_id]=$A629)))</f>
        <v>5</v>
      </c>
      <c r="AI629" s="7" t="str">
        <f>"http://chandoo.org/forums/topic/"&amp;VLOOKUP(A629,'All Topics Data'!$A$2:$C$1243,3,FALSE)</f>
        <v>http://chandoo.org/forums/topic/how-to-change-the-row-number-in-the-range-formula</v>
      </c>
      <c r="AJ629" s="7" t="str">
        <f>LEFT(VLOOKUP(A629,'All Topics Data'!$A$2:$C$1243,2,FALSE),40)&amp;REPT("…",LEN(VLOOKUP(A629,'All Topics Data'!$A$2:$C$1243,2,FALSE))&gt;40)</f>
        <v>How to change the row number in the rang…</v>
      </c>
      <c r="AK629" s="9">
        <f t="shared" si="254"/>
        <v>0</v>
      </c>
      <c r="AL629" s="9">
        <f t="shared" si="259"/>
        <v>1</v>
      </c>
      <c r="AM629" s="9">
        <f t="shared" si="259"/>
        <v>0</v>
      </c>
      <c r="AN629" s="9">
        <f t="shared" si="259"/>
        <v>0</v>
      </c>
      <c r="AO629" s="9">
        <f t="shared" si="259"/>
        <v>0</v>
      </c>
      <c r="AP629" s="9" t="str">
        <f t="shared" si="259"/>
        <v/>
      </c>
      <c r="AQ629" s="9" t="str">
        <f t="shared" si="259"/>
        <v/>
      </c>
      <c r="AR629" s="9" t="str">
        <f t="shared" si="259"/>
        <v/>
      </c>
      <c r="AS629" s="9" t="str">
        <f t="shared" si="259"/>
        <v/>
      </c>
      <c r="AT629" s="9" t="str">
        <f t="shared" si="259"/>
        <v/>
      </c>
      <c r="AU629" s="9" t="str">
        <f t="shared" si="256"/>
        <v/>
      </c>
      <c r="AV629" s="9" t="str">
        <f t="shared" si="256"/>
        <v/>
      </c>
      <c r="AW629" s="9" t="str">
        <f t="shared" si="256"/>
        <v/>
      </c>
      <c r="AX629" s="9" t="str">
        <f t="shared" si="256"/>
        <v/>
      </c>
      <c r="AY629" s="9" t="str">
        <f t="shared" si="256"/>
        <v/>
      </c>
      <c r="AZ629" s="9" t="str">
        <f t="shared" si="256"/>
        <v/>
      </c>
      <c r="BA629" s="9" t="str">
        <f t="shared" si="256"/>
        <v/>
      </c>
      <c r="BB629" s="9" t="str">
        <f t="shared" si="256"/>
        <v/>
      </c>
      <c r="BC629" s="9" t="str">
        <f t="shared" si="256"/>
        <v/>
      </c>
      <c r="BD629" s="9" t="str">
        <f t="shared" si="256"/>
        <v/>
      </c>
      <c r="BE629" s="9" t="str">
        <f t="shared" si="257"/>
        <v/>
      </c>
      <c r="BF629" s="9" t="str">
        <f t="shared" si="257"/>
        <v/>
      </c>
      <c r="BG629" s="9" t="str">
        <f t="shared" si="257"/>
        <v/>
      </c>
      <c r="BH629" s="9" t="str">
        <f t="shared" si="257"/>
        <v/>
      </c>
      <c r="BI629" s="9" t="str">
        <f t="shared" si="257"/>
        <v/>
      </c>
      <c r="BJ629" s="9" t="str">
        <f t="shared" si="257"/>
        <v/>
      </c>
      <c r="BK629" s="9" t="str">
        <f t="shared" si="257"/>
        <v/>
      </c>
      <c r="BL629" s="9" t="str">
        <f t="shared" si="257"/>
        <v/>
      </c>
      <c r="BM629" s="9" t="str">
        <f t="shared" si="257"/>
        <v/>
      </c>
      <c r="BN629" s="9" t="str">
        <f t="shared" si="257"/>
        <v/>
      </c>
      <c r="BO629" s="9" t="str">
        <f t="shared" si="258"/>
        <v/>
      </c>
      <c r="BP629" s="9" t="str">
        <f t="shared" si="258"/>
        <v/>
      </c>
      <c r="BQ629" s="9" t="str">
        <f t="shared" si="258"/>
        <v/>
      </c>
      <c r="BR629" s="9" t="str">
        <f t="shared" si="258"/>
        <v/>
      </c>
      <c r="BS629" s="9" t="str">
        <f t="shared" si="258"/>
        <v/>
      </c>
      <c r="BT629" s="9" t="str">
        <f t="shared" si="258"/>
        <v/>
      </c>
      <c r="BU629" s="9" t="str">
        <f t="shared" si="258"/>
        <v/>
      </c>
      <c r="BV629" s="9" t="str">
        <f t="shared" si="258"/>
        <v/>
      </c>
      <c r="BW629" s="9" t="str">
        <f t="shared" si="258"/>
        <v/>
      </c>
      <c r="BX629" s="9" t="str">
        <f t="shared" si="258"/>
        <v/>
      </c>
      <c r="BY629" s="9" t="str">
        <f t="shared" si="258"/>
        <v/>
      </c>
      <c r="BZ629" s="9" t="str">
        <f t="shared" si="258"/>
        <v/>
      </c>
    </row>
    <row r="630" spans="1:78" x14ac:dyDescent="0.25">
      <c r="A630" s="6">
        <v>958</v>
      </c>
      <c r="B630" s="3"/>
      <c r="C630" s="3"/>
      <c r="D630" s="3"/>
      <c r="E630" s="3"/>
      <c r="F630" s="3"/>
      <c r="G630" s="3"/>
      <c r="H630" s="3">
        <v>1</v>
      </c>
      <c r="I630" s="3"/>
      <c r="J630" s="3"/>
      <c r="K630" s="3"/>
      <c r="L630" s="3"/>
      <c r="M630" s="3"/>
      <c r="N630" s="3"/>
      <c r="O630" s="3"/>
      <c r="P630" s="3"/>
      <c r="Q630" s="3"/>
      <c r="R630" s="3"/>
      <c r="S630" s="3"/>
      <c r="T630" s="3"/>
      <c r="U630" s="3"/>
      <c r="V630" s="3"/>
      <c r="W630" s="3"/>
      <c r="X630" s="3"/>
      <c r="Y630" s="3"/>
      <c r="Z630" s="3"/>
      <c r="AA630" s="3"/>
      <c r="AB630" s="3"/>
      <c r="AC630" s="3"/>
      <c r="AD630" s="3"/>
      <c r="AE630" s="3"/>
      <c r="AF630" s="3">
        <v>1</v>
      </c>
      <c r="AH630" s="7">
        <f>SUMPRODUCT(MAX((Table1[post_position])*(Table1[topic_id]=$A630)))</f>
        <v>7</v>
      </c>
      <c r="AI630" s="7" t="str">
        <f>"http://chandoo.org/forums/topic/"&amp;VLOOKUP(A630,'All Topics Data'!$A$2:$C$1243,3,FALSE)</f>
        <v>http://chandoo.org/forums/topic/private-sub-dtpicker1_callbackkeydown</v>
      </c>
      <c r="AJ630" s="7" t="str">
        <f>LEFT(VLOOKUP(A630,'All Topics Data'!$A$2:$C$1243,2,FALSE),40)&amp;REPT("…",LEN(VLOOKUP(A630,'All Topics Data'!$A$2:$C$1243,2,FALSE))&gt;40)</f>
        <v>Private Sub DTPicker1_CallbackKeyDown</v>
      </c>
      <c r="AK630" s="9">
        <f t="shared" si="254"/>
        <v>0</v>
      </c>
      <c r="AL630" s="9">
        <f t="shared" si="259"/>
        <v>0</v>
      </c>
      <c r="AM630" s="9">
        <f t="shared" si="259"/>
        <v>0</v>
      </c>
      <c r="AN630" s="9">
        <f t="shared" si="259"/>
        <v>0</v>
      </c>
      <c r="AO630" s="9">
        <f t="shared" si="259"/>
        <v>0</v>
      </c>
      <c r="AP630" s="9">
        <f t="shared" si="259"/>
        <v>0</v>
      </c>
      <c r="AQ630" s="9">
        <f t="shared" si="259"/>
        <v>1</v>
      </c>
      <c r="AR630" s="9" t="str">
        <f t="shared" si="259"/>
        <v/>
      </c>
      <c r="AS630" s="9" t="str">
        <f t="shared" si="259"/>
        <v/>
      </c>
      <c r="AT630" s="9" t="str">
        <f t="shared" si="259"/>
        <v/>
      </c>
      <c r="AU630" s="9" t="str">
        <f t="shared" si="256"/>
        <v/>
      </c>
      <c r="AV630" s="9" t="str">
        <f t="shared" si="256"/>
        <v/>
      </c>
      <c r="AW630" s="9" t="str">
        <f t="shared" si="256"/>
        <v/>
      </c>
      <c r="AX630" s="9" t="str">
        <f t="shared" si="256"/>
        <v/>
      </c>
      <c r="AY630" s="9" t="str">
        <f t="shared" si="256"/>
        <v/>
      </c>
      <c r="AZ630" s="9" t="str">
        <f t="shared" si="256"/>
        <v/>
      </c>
      <c r="BA630" s="9" t="str">
        <f t="shared" si="256"/>
        <v/>
      </c>
      <c r="BB630" s="9" t="str">
        <f t="shared" si="256"/>
        <v/>
      </c>
      <c r="BC630" s="9" t="str">
        <f t="shared" si="256"/>
        <v/>
      </c>
      <c r="BD630" s="9" t="str">
        <f t="shared" si="256"/>
        <v/>
      </c>
      <c r="BE630" s="9" t="str">
        <f t="shared" si="257"/>
        <v/>
      </c>
      <c r="BF630" s="9" t="str">
        <f t="shared" si="257"/>
        <v/>
      </c>
      <c r="BG630" s="9" t="str">
        <f t="shared" si="257"/>
        <v/>
      </c>
      <c r="BH630" s="9" t="str">
        <f t="shared" si="257"/>
        <v/>
      </c>
      <c r="BI630" s="9" t="str">
        <f t="shared" si="257"/>
        <v/>
      </c>
      <c r="BJ630" s="9" t="str">
        <f t="shared" si="257"/>
        <v/>
      </c>
      <c r="BK630" s="9" t="str">
        <f t="shared" si="257"/>
        <v/>
      </c>
      <c r="BL630" s="9" t="str">
        <f t="shared" si="257"/>
        <v/>
      </c>
      <c r="BM630" s="9" t="str">
        <f t="shared" si="257"/>
        <v/>
      </c>
      <c r="BN630" s="9" t="str">
        <f t="shared" si="257"/>
        <v/>
      </c>
      <c r="BO630" s="9" t="str">
        <f t="shared" si="258"/>
        <v/>
      </c>
      <c r="BP630" s="9" t="str">
        <f t="shared" si="258"/>
        <v/>
      </c>
      <c r="BQ630" s="9" t="str">
        <f t="shared" si="258"/>
        <v/>
      </c>
      <c r="BR630" s="9" t="str">
        <f t="shared" si="258"/>
        <v/>
      </c>
      <c r="BS630" s="9" t="str">
        <f t="shared" si="258"/>
        <v/>
      </c>
      <c r="BT630" s="9" t="str">
        <f t="shared" si="258"/>
        <v/>
      </c>
      <c r="BU630" s="9" t="str">
        <f t="shared" si="258"/>
        <v/>
      </c>
      <c r="BV630" s="9" t="str">
        <f t="shared" si="258"/>
        <v/>
      </c>
      <c r="BW630" s="9" t="str">
        <f t="shared" si="258"/>
        <v/>
      </c>
      <c r="BX630" s="9" t="str">
        <f t="shared" si="258"/>
        <v/>
      </c>
      <c r="BY630" s="9" t="str">
        <f t="shared" si="258"/>
        <v/>
      </c>
      <c r="BZ630" s="9" t="str">
        <f t="shared" si="258"/>
        <v/>
      </c>
    </row>
    <row r="631" spans="1:78" x14ac:dyDescent="0.25">
      <c r="A631" s="6">
        <v>959</v>
      </c>
      <c r="B631" s="3"/>
      <c r="C631" s="3"/>
      <c r="D631" s="3">
        <v>1</v>
      </c>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v>1</v>
      </c>
      <c r="AH631" s="7">
        <f>SUMPRODUCT(MAX((Table1[post_position])*(Table1[topic_id]=$A631)))</f>
        <v>4</v>
      </c>
      <c r="AI631" s="7" t="str">
        <f>"http://chandoo.org/forums/topic/"&amp;VLOOKUP(A631,'All Topics Data'!$A$2:$C$1243,3,FALSE)</f>
        <v>http://chandoo.org/forums/topic/export-column-based-on-specific-criteria</v>
      </c>
      <c r="AJ631" s="7" t="str">
        <f>LEFT(VLOOKUP(A631,'All Topics Data'!$A$2:$C$1243,2,FALSE),40)&amp;REPT("…",LEN(VLOOKUP(A631,'All Topics Data'!$A$2:$C$1243,2,FALSE))&gt;40)</f>
        <v>export column based on specific criteria</v>
      </c>
      <c r="AK631" s="9">
        <f t="shared" si="254"/>
        <v>0</v>
      </c>
      <c r="AL631" s="9">
        <f t="shared" si="259"/>
        <v>0</v>
      </c>
      <c r="AM631" s="9">
        <f t="shared" si="259"/>
        <v>1</v>
      </c>
      <c r="AN631" s="9">
        <f t="shared" si="259"/>
        <v>0</v>
      </c>
      <c r="AO631" s="9" t="str">
        <f t="shared" si="259"/>
        <v/>
      </c>
      <c r="AP631" s="9" t="str">
        <f t="shared" si="259"/>
        <v/>
      </c>
      <c r="AQ631" s="9" t="str">
        <f t="shared" si="259"/>
        <v/>
      </c>
      <c r="AR631" s="9" t="str">
        <f t="shared" si="259"/>
        <v/>
      </c>
      <c r="AS631" s="9" t="str">
        <f t="shared" si="259"/>
        <v/>
      </c>
      <c r="AT631" s="9" t="str">
        <f t="shared" si="259"/>
        <v/>
      </c>
      <c r="AU631" s="9" t="str">
        <f t="shared" si="256"/>
        <v/>
      </c>
      <c r="AV631" s="9" t="str">
        <f t="shared" si="256"/>
        <v/>
      </c>
      <c r="AW631" s="9" t="str">
        <f t="shared" si="256"/>
        <v/>
      </c>
      <c r="AX631" s="9" t="str">
        <f t="shared" si="256"/>
        <v/>
      </c>
      <c r="AY631" s="9" t="str">
        <f t="shared" si="256"/>
        <v/>
      </c>
      <c r="AZ631" s="9" t="str">
        <f t="shared" si="256"/>
        <v/>
      </c>
      <c r="BA631" s="9" t="str">
        <f t="shared" si="256"/>
        <v/>
      </c>
      <c r="BB631" s="9" t="str">
        <f t="shared" si="256"/>
        <v/>
      </c>
      <c r="BC631" s="9" t="str">
        <f t="shared" si="256"/>
        <v/>
      </c>
      <c r="BD631" s="9" t="str">
        <f t="shared" si="256"/>
        <v/>
      </c>
      <c r="BE631" s="9" t="str">
        <f t="shared" si="257"/>
        <v/>
      </c>
      <c r="BF631" s="9" t="str">
        <f t="shared" si="257"/>
        <v/>
      </c>
      <c r="BG631" s="9" t="str">
        <f t="shared" si="257"/>
        <v/>
      </c>
      <c r="BH631" s="9" t="str">
        <f t="shared" si="257"/>
        <v/>
      </c>
      <c r="BI631" s="9" t="str">
        <f t="shared" si="257"/>
        <v/>
      </c>
      <c r="BJ631" s="9" t="str">
        <f t="shared" si="257"/>
        <v/>
      </c>
      <c r="BK631" s="9" t="str">
        <f t="shared" si="257"/>
        <v/>
      </c>
      <c r="BL631" s="9" t="str">
        <f t="shared" si="257"/>
        <v/>
      </c>
      <c r="BM631" s="9" t="str">
        <f t="shared" si="257"/>
        <v/>
      </c>
      <c r="BN631" s="9" t="str">
        <f t="shared" si="257"/>
        <v/>
      </c>
      <c r="BO631" s="9" t="str">
        <f t="shared" si="258"/>
        <v/>
      </c>
      <c r="BP631" s="9" t="str">
        <f t="shared" si="258"/>
        <v/>
      </c>
      <c r="BQ631" s="9" t="str">
        <f t="shared" si="258"/>
        <v/>
      </c>
      <c r="BR631" s="9" t="str">
        <f t="shared" si="258"/>
        <v/>
      </c>
      <c r="BS631" s="9" t="str">
        <f t="shared" si="258"/>
        <v/>
      </c>
      <c r="BT631" s="9" t="str">
        <f t="shared" si="258"/>
        <v/>
      </c>
      <c r="BU631" s="9" t="str">
        <f t="shared" si="258"/>
        <v/>
      </c>
      <c r="BV631" s="9" t="str">
        <f t="shared" si="258"/>
        <v/>
      </c>
      <c r="BW631" s="9" t="str">
        <f t="shared" si="258"/>
        <v/>
      </c>
      <c r="BX631" s="9" t="str">
        <f t="shared" si="258"/>
        <v/>
      </c>
      <c r="BY631" s="9" t="str">
        <f t="shared" si="258"/>
        <v/>
      </c>
      <c r="BZ631" s="9" t="str">
        <f t="shared" si="258"/>
        <v/>
      </c>
    </row>
    <row r="632" spans="1:78" x14ac:dyDescent="0.25">
      <c r="A632" s="6">
        <v>960</v>
      </c>
      <c r="B632" s="3"/>
      <c r="C632" s="3">
        <v>1</v>
      </c>
      <c r="D632" s="3"/>
      <c r="E632" s="3"/>
      <c r="F632" s="3"/>
      <c r="G632" s="3"/>
      <c r="H632" s="3">
        <v>1</v>
      </c>
      <c r="I632" s="3"/>
      <c r="J632" s="3"/>
      <c r="K632" s="3"/>
      <c r="L632" s="3">
        <v>1</v>
      </c>
      <c r="M632" s="3"/>
      <c r="N632" s="3">
        <v>1</v>
      </c>
      <c r="O632" s="3"/>
      <c r="P632" s="3"/>
      <c r="Q632" s="3">
        <v>1</v>
      </c>
      <c r="R632" s="3"/>
      <c r="S632" s="3"/>
      <c r="T632" s="3"/>
      <c r="U632" s="3"/>
      <c r="V632" s="3"/>
      <c r="W632" s="3"/>
      <c r="X632" s="3"/>
      <c r="Y632" s="3"/>
      <c r="Z632" s="3"/>
      <c r="AA632" s="3"/>
      <c r="AB632" s="3"/>
      <c r="AC632" s="3"/>
      <c r="AD632" s="3"/>
      <c r="AE632" s="3"/>
      <c r="AF632" s="3">
        <v>5</v>
      </c>
      <c r="AH632" s="7">
        <f>SUMPRODUCT(MAX((Table1[post_position])*(Table1[topic_id]=$A632)))</f>
        <v>19</v>
      </c>
      <c r="AI632" s="7" t="str">
        <f>"http://chandoo.org/forums/topic/"&amp;VLOOKUP(A632,'All Topics Data'!$A$2:$C$1243,3,FALSE)</f>
        <v>http://chandoo.org/forums/topic/using-offset-function-with-sumproduct</v>
      </c>
      <c r="AJ632" s="7" t="str">
        <f>LEFT(VLOOKUP(A632,'All Topics Data'!$A$2:$C$1243,2,FALSE),40)&amp;REPT("…",LEN(VLOOKUP(A632,'All Topics Data'!$A$2:$C$1243,2,FALSE))&gt;40)</f>
        <v>Using Offset function with SumProduct</v>
      </c>
      <c r="AK632" s="9">
        <f t="shared" si="254"/>
        <v>0</v>
      </c>
      <c r="AL632" s="9">
        <f t="shared" si="259"/>
        <v>1</v>
      </c>
      <c r="AM632" s="9">
        <f t="shared" si="259"/>
        <v>0</v>
      </c>
      <c r="AN632" s="9">
        <f t="shared" si="259"/>
        <v>0</v>
      </c>
      <c r="AO632" s="9">
        <f t="shared" si="259"/>
        <v>0</v>
      </c>
      <c r="AP632" s="9">
        <f t="shared" si="259"/>
        <v>0</v>
      </c>
      <c r="AQ632" s="9">
        <f t="shared" si="259"/>
        <v>1</v>
      </c>
      <c r="AR632" s="9">
        <f t="shared" si="259"/>
        <v>0</v>
      </c>
      <c r="AS632" s="9">
        <f t="shared" si="259"/>
        <v>0</v>
      </c>
      <c r="AT632" s="9">
        <f t="shared" si="259"/>
        <v>0</v>
      </c>
      <c r="AU632" s="9">
        <f t="shared" ref="AU632:BD641" si="260">IF(AU$4&lt;=$AH632,IFERROR(GETPIVOTDATA("Hui Reply?",$A$4,"topic_id",$A632,"post_position",AU$4),0),"")</f>
        <v>1</v>
      </c>
      <c r="AV632" s="9">
        <f t="shared" si="260"/>
        <v>0</v>
      </c>
      <c r="AW632" s="9">
        <f t="shared" si="260"/>
        <v>1</v>
      </c>
      <c r="AX632" s="9">
        <f t="shared" si="260"/>
        <v>0</v>
      </c>
      <c r="AY632" s="9">
        <f t="shared" si="260"/>
        <v>0</v>
      </c>
      <c r="AZ632" s="9">
        <f t="shared" si="260"/>
        <v>1</v>
      </c>
      <c r="BA632" s="9">
        <f t="shared" si="260"/>
        <v>0</v>
      </c>
      <c r="BB632" s="9">
        <f t="shared" si="260"/>
        <v>0</v>
      </c>
      <c r="BC632" s="9">
        <f t="shared" si="260"/>
        <v>0</v>
      </c>
      <c r="BD632" s="9" t="str">
        <f t="shared" si="260"/>
        <v/>
      </c>
      <c r="BE632" s="9" t="str">
        <f t="shared" ref="BE632:BN641" si="261">IF(BE$4&lt;=$AH632,IFERROR(GETPIVOTDATA("Hui Reply?",$A$4,"topic_id",$A632,"post_position",BE$4),0),"")</f>
        <v/>
      </c>
      <c r="BF632" s="9" t="str">
        <f t="shared" si="261"/>
        <v/>
      </c>
      <c r="BG632" s="9" t="str">
        <f t="shared" si="261"/>
        <v/>
      </c>
      <c r="BH632" s="9" t="str">
        <f t="shared" si="261"/>
        <v/>
      </c>
      <c r="BI632" s="9" t="str">
        <f t="shared" si="261"/>
        <v/>
      </c>
      <c r="BJ632" s="9" t="str">
        <f t="shared" si="261"/>
        <v/>
      </c>
      <c r="BK632" s="9" t="str">
        <f t="shared" si="261"/>
        <v/>
      </c>
      <c r="BL632" s="9" t="str">
        <f t="shared" si="261"/>
        <v/>
      </c>
      <c r="BM632" s="9" t="str">
        <f t="shared" si="261"/>
        <v/>
      </c>
      <c r="BN632" s="9" t="str">
        <f t="shared" si="261"/>
        <v/>
      </c>
      <c r="BO632" s="9" t="str">
        <f t="shared" ref="BO632:BZ641" si="262">IF(BO$4&lt;=$AH632,IFERROR(GETPIVOTDATA("Hui Reply?",$A$4,"topic_id",$A632,"post_position",BO$4),0),"")</f>
        <v/>
      </c>
      <c r="BP632" s="9" t="str">
        <f t="shared" si="262"/>
        <v/>
      </c>
      <c r="BQ632" s="9" t="str">
        <f t="shared" si="262"/>
        <v/>
      </c>
      <c r="BR632" s="9" t="str">
        <f t="shared" si="262"/>
        <v/>
      </c>
      <c r="BS632" s="9" t="str">
        <f t="shared" si="262"/>
        <v/>
      </c>
      <c r="BT632" s="9" t="str">
        <f t="shared" si="262"/>
        <v/>
      </c>
      <c r="BU632" s="9" t="str">
        <f t="shared" si="262"/>
        <v/>
      </c>
      <c r="BV632" s="9" t="str">
        <f t="shared" si="262"/>
        <v/>
      </c>
      <c r="BW632" s="9" t="str">
        <f t="shared" si="262"/>
        <v/>
      </c>
      <c r="BX632" s="9" t="str">
        <f t="shared" si="262"/>
        <v/>
      </c>
      <c r="BY632" s="9" t="str">
        <f t="shared" si="262"/>
        <v/>
      </c>
      <c r="BZ632" s="9" t="str">
        <f t="shared" si="262"/>
        <v/>
      </c>
    </row>
    <row r="633" spans="1:78" x14ac:dyDescent="0.25">
      <c r="A633" s="6">
        <v>962</v>
      </c>
      <c r="B633" s="3"/>
      <c r="C633" s="3">
        <v>1</v>
      </c>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v>1</v>
      </c>
      <c r="AH633" s="7">
        <f>SUMPRODUCT(MAX((Table1[post_position])*(Table1[topic_id]=$A633)))</f>
        <v>3</v>
      </c>
      <c r="AI633" s="7" t="str">
        <f>"http://chandoo.org/forums/topic/"&amp;VLOOKUP(A633,'All Topics Data'!$A$2:$C$1243,3,FALSE)</f>
        <v>http://chandoo.org/forums/topic/search-for-words-in-a-given-file-and-generate-a-report-of-them-through-macros</v>
      </c>
      <c r="AJ633" s="7" t="str">
        <f>LEFT(VLOOKUP(A633,'All Topics Data'!$A$2:$C$1243,2,FALSE),40)&amp;REPT("…",LEN(VLOOKUP(A633,'All Topics Data'!$A$2:$C$1243,2,FALSE))&gt;40)</f>
        <v>Search for words in a given file and Gen…</v>
      </c>
      <c r="AK633" s="9">
        <f t="shared" si="254"/>
        <v>0</v>
      </c>
      <c r="AL633" s="9">
        <f t="shared" ref="AL633:AT642" si="263">IF(AL$4&lt;=$AH633,IFERROR(GETPIVOTDATA("Hui Reply?",$A$4,"topic_id",$A633,"post_position",AL$4),0),"")</f>
        <v>1</v>
      </c>
      <c r="AM633" s="9">
        <f t="shared" si="263"/>
        <v>0</v>
      </c>
      <c r="AN633" s="9" t="str">
        <f t="shared" si="263"/>
        <v/>
      </c>
      <c r="AO633" s="9" t="str">
        <f t="shared" si="263"/>
        <v/>
      </c>
      <c r="AP633" s="9" t="str">
        <f t="shared" si="263"/>
        <v/>
      </c>
      <c r="AQ633" s="9" t="str">
        <f t="shared" si="263"/>
        <v/>
      </c>
      <c r="AR633" s="9" t="str">
        <f t="shared" si="263"/>
        <v/>
      </c>
      <c r="AS633" s="9" t="str">
        <f t="shared" si="263"/>
        <v/>
      </c>
      <c r="AT633" s="9" t="str">
        <f t="shared" si="263"/>
        <v/>
      </c>
      <c r="AU633" s="9" t="str">
        <f t="shared" si="260"/>
        <v/>
      </c>
      <c r="AV633" s="9" t="str">
        <f t="shared" si="260"/>
        <v/>
      </c>
      <c r="AW633" s="9" t="str">
        <f t="shared" si="260"/>
        <v/>
      </c>
      <c r="AX633" s="9" t="str">
        <f t="shared" si="260"/>
        <v/>
      </c>
      <c r="AY633" s="9" t="str">
        <f t="shared" si="260"/>
        <v/>
      </c>
      <c r="AZ633" s="9" t="str">
        <f t="shared" si="260"/>
        <v/>
      </c>
      <c r="BA633" s="9" t="str">
        <f t="shared" si="260"/>
        <v/>
      </c>
      <c r="BB633" s="9" t="str">
        <f t="shared" si="260"/>
        <v/>
      </c>
      <c r="BC633" s="9" t="str">
        <f t="shared" si="260"/>
        <v/>
      </c>
      <c r="BD633" s="9" t="str">
        <f t="shared" si="260"/>
        <v/>
      </c>
      <c r="BE633" s="9" t="str">
        <f t="shared" si="261"/>
        <v/>
      </c>
      <c r="BF633" s="9" t="str">
        <f t="shared" si="261"/>
        <v/>
      </c>
      <c r="BG633" s="9" t="str">
        <f t="shared" si="261"/>
        <v/>
      </c>
      <c r="BH633" s="9" t="str">
        <f t="shared" si="261"/>
        <v/>
      </c>
      <c r="BI633" s="9" t="str">
        <f t="shared" si="261"/>
        <v/>
      </c>
      <c r="BJ633" s="9" t="str">
        <f t="shared" si="261"/>
        <v/>
      </c>
      <c r="BK633" s="9" t="str">
        <f t="shared" si="261"/>
        <v/>
      </c>
      <c r="BL633" s="9" t="str">
        <f t="shared" si="261"/>
        <v/>
      </c>
      <c r="BM633" s="9" t="str">
        <f t="shared" si="261"/>
        <v/>
      </c>
      <c r="BN633" s="9" t="str">
        <f t="shared" si="261"/>
        <v/>
      </c>
      <c r="BO633" s="9" t="str">
        <f t="shared" si="262"/>
        <v/>
      </c>
      <c r="BP633" s="9" t="str">
        <f t="shared" si="262"/>
        <v/>
      </c>
      <c r="BQ633" s="9" t="str">
        <f t="shared" si="262"/>
        <v/>
      </c>
      <c r="BR633" s="9" t="str">
        <f t="shared" si="262"/>
        <v/>
      </c>
      <c r="BS633" s="9" t="str">
        <f t="shared" si="262"/>
        <v/>
      </c>
      <c r="BT633" s="9" t="str">
        <f t="shared" si="262"/>
        <v/>
      </c>
      <c r="BU633" s="9" t="str">
        <f t="shared" si="262"/>
        <v/>
      </c>
      <c r="BV633" s="9" t="str">
        <f t="shared" si="262"/>
        <v/>
      </c>
      <c r="BW633" s="9" t="str">
        <f t="shared" si="262"/>
        <v/>
      </c>
      <c r="BX633" s="9" t="str">
        <f t="shared" si="262"/>
        <v/>
      </c>
      <c r="BY633" s="9" t="str">
        <f t="shared" si="262"/>
        <v/>
      </c>
      <c r="BZ633" s="9" t="str">
        <f t="shared" si="262"/>
        <v/>
      </c>
    </row>
    <row r="634" spans="1:78" x14ac:dyDescent="0.25">
      <c r="A634" s="6">
        <v>963</v>
      </c>
      <c r="B634" s="3"/>
      <c r="C634" s="3"/>
      <c r="D634" s="3">
        <v>1</v>
      </c>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v>1</v>
      </c>
      <c r="AH634" s="7">
        <f>SUMPRODUCT(MAX((Table1[post_position])*(Table1[topic_id]=$A634)))</f>
        <v>4</v>
      </c>
      <c r="AI634" s="7" t="str">
        <f>"http://chandoo.org/forums/topic/"&amp;VLOOKUP(A634,'All Topics Data'!$A$2:$C$1243,3,FALSE)</f>
        <v>http://chandoo.org/forums/topic/simple-to-do-list-question</v>
      </c>
      <c r="AJ634" s="7" t="str">
        <f>LEFT(VLOOKUP(A634,'All Topics Data'!$A$2:$C$1243,2,FALSE),40)&amp;REPT("…",LEN(VLOOKUP(A634,'All Topics Data'!$A$2:$C$1243,2,FALSE))&gt;40)</f>
        <v>Simple To Do List Question</v>
      </c>
      <c r="AK634" s="9">
        <f t="shared" si="254"/>
        <v>0</v>
      </c>
      <c r="AL634" s="9">
        <f t="shared" si="263"/>
        <v>0</v>
      </c>
      <c r="AM634" s="9">
        <f t="shared" si="263"/>
        <v>1</v>
      </c>
      <c r="AN634" s="9">
        <f t="shared" si="263"/>
        <v>0</v>
      </c>
      <c r="AO634" s="9" t="str">
        <f t="shared" si="263"/>
        <v/>
      </c>
      <c r="AP634" s="9" t="str">
        <f t="shared" si="263"/>
        <v/>
      </c>
      <c r="AQ634" s="9" t="str">
        <f t="shared" si="263"/>
        <v/>
      </c>
      <c r="AR634" s="9" t="str">
        <f t="shared" si="263"/>
        <v/>
      </c>
      <c r="AS634" s="9" t="str">
        <f t="shared" si="263"/>
        <v/>
      </c>
      <c r="AT634" s="9" t="str">
        <f t="shared" si="263"/>
        <v/>
      </c>
      <c r="AU634" s="9" t="str">
        <f t="shared" si="260"/>
        <v/>
      </c>
      <c r="AV634" s="9" t="str">
        <f t="shared" si="260"/>
        <v/>
      </c>
      <c r="AW634" s="9" t="str">
        <f t="shared" si="260"/>
        <v/>
      </c>
      <c r="AX634" s="9" t="str">
        <f t="shared" si="260"/>
        <v/>
      </c>
      <c r="AY634" s="9" t="str">
        <f t="shared" si="260"/>
        <v/>
      </c>
      <c r="AZ634" s="9" t="str">
        <f t="shared" si="260"/>
        <v/>
      </c>
      <c r="BA634" s="9" t="str">
        <f t="shared" si="260"/>
        <v/>
      </c>
      <c r="BB634" s="9" t="str">
        <f t="shared" si="260"/>
        <v/>
      </c>
      <c r="BC634" s="9" t="str">
        <f t="shared" si="260"/>
        <v/>
      </c>
      <c r="BD634" s="9" t="str">
        <f t="shared" si="260"/>
        <v/>
      </c>
      <c r="BE634" s="9" t="str">
        <f t="shared" si="261"/>
        <v/>
      </c>
      <c r="BF634" s="9" t="str">
        <f t="shared" si="261"/>
        <v/>
      </c>
      <c r="BG634" s="9" t="str">
        <f t="shared" si="261"/>
        <v/>
      </c>
      <c r="BH634" s="9" t="str">
        <f t="shared" si="261"/>
        <v/>
      </c>
      <c r="BI634" s="9" t="str">
        <f t="shared" si="261"/>
        <v/>
      </c>
      <c r="BJ634" s="9" t="str">
        <f t="shared" si="261"/>
        <v/>
      </c>
      <c r="BK634" s="9" t="str">
        <f t="shared" si="261"/>
        <v/>
      </c>
      <c r="BL634" s="9" t="str">
        <f t="shared" si="261"/>
        <v/>
      </c>
      <c r="BM634" s="9" t="str">
        <f t="shared" si="261"/>
        <v/>
      </c>
      <c r="BN634" s="9" t="str">
        <f t="shared" si="261"/>
        <v/>
      </c>
      <c r="BO634" s="9" t="str">
        <f t="shared" si="262"/>
        <v/>
      </c>
      <c r="BP634" s="9" t="str">
        <f t="shared" si="262"/>
        <v/>
      </c>
      <c r="BQ634" s="9" t="str">
        <f t="shared" si="262"/>
        <v/>
      </c>
      <c r="BR634" s="9" t="str">
        <f t="shared" si="262"/>
        <v/>
      </c>
      <c r="BS634" s="9" t="str">
        <f t="shared" si="262"/>
        <v/>
      </c>
      <c r="BT634" s="9" t="str">
        <f t="shared" si="262"/>
        <v/>
      </c>
      <c r="BU634" s="9" t="str">
        <f t="shared" si="262"/>
        <v/>
      </c>
      <c r="BV634" s="9" t="str">
        <f t="shared" si="262"/>
        <v/>
      </c>
      <c r="BW634" s="9" t="str">
        <f t="shared" si="262"/>
        <v/>
      </c>
      <c r="BX634" s="9" t="str">
        <f t="shared" si="262"/>
        <v/>
      </c>
      <c r="BY634" s="9" t="str">
        <f t="shared" si="262"/>
        <v/>
      </c>
      <c r="BZ634" s="9" t="str">
        <f t="shared" si="262"/>
        <v/>
      </c>
    </row>
    <row r="635" spans="1:78" x14ac:dyDescent="0.25">
      <c r="A635" s="6">
        <v>964</v>
      </c>
      <c r="B635" s="3"/>
      <c r="C635" s="3">
        <v>1</v>
      </c>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v>1</v>
      </c>
      <c r="AH635" s="7">
        <f>SUMPRODUCT(MAX((Table1[post_position])*(Table1[topic_id]=$A635)))</f>
        <v>2</v>
      </c>
      <c r="AI635" s="7" t="str">
        <f>"http://chandoo.org/forums/topic/"&amp;VLOOKUP(A635,'All Topics Data'!$A$2:$C$1243,3,FALSE)</f>
        <v>http://chandoo.org/forums/topic/find-duplicates-in-column-and-then-clear-not-delete-contents-of-entrie-row</v>
      </c>
      <c r="AJ635" s="7" t="str">
        <f>LEFT(VLOOKUP(A635,'All Topics Data'!$A$2:$C$1243,2,FALSE),40)&amp;REPT("…",LEN(VLOOKUP(A635,'All Topics Data'!$A$2:$C$1243,2,FALSE))&gt;40)</f>
        <v>Find Duplicates In Column, and Then Clea…</v>
      </c>
      <c r="AK635" s="9">
        <f t="shared" si="254"/>
        <v>0</v>
      </c>
      <c r="AL635" s="9">
        <f t="shared" si="263"/>
        <v>1</v>
      </c>
      <c r="AM635" s="9" t="str">
        <f t="shared" si="263"/>
        <v/>
      </c>
      <c r="AN635" s="9" t="str">
        <f t="shared" si="263"/>
        <v/>
      </c>
      <c r="AO635" s="9" t="str">
        <f t="shared" si="263"/>
        <v/>
      </c>
      <c r="AP635" s="9" t="str">
        <f t="shared" si="263"/>
        <v/>
      </c>
      <c r="AQ635" s="9" t="str">
        <f t="shared" si="263"/>
        <v/>
      </c>
      <c r="AR635" s="9" t="str">
        <f t="shared" si="263"/>
        <v/>
      </c>
      <c r="AS635" s="9" t="str">
        <f t="shared" si="263"/>
        <v/>
      </c>
      <c r="AT635" s="9" t="str">
        <f t="shared" si="263"/>
        <v/>
      </c>
      <c r="AU635" s="9" t="str">
        <f t="shared" si="260"/>
        <v/>
      </c>
      <c r="AV635" s="9" t="str">
        <f t="shared" si="260"/>
        <v/>
      </c>
      <c r="AW635" s="9" t="str">
        <f t="shared" si="260"/>
        <v/>
      </c>
      <c r="AX635" s="9" t="str">
        <f t="shared" si="260"/>
        <v/>
      </c>
      <c r="AY635" s="9" t="str">
        <f t="shared" si="260"/>
        <v/>
      </c>
      <c r="AZ635" s="9" t="str">
        <f t="shared" si="260"/>
        <v/>
      </c>
      <c r="BA635" s="9" t="str">
        <f t="shared" si="260"/>
        <v/>
      </c>
      <c r="BB635" s="9" t="str">
        <f t="shared" si="260"/>
        <v/>
      </c>
      <c r="BC635" s="9" t="str">
        <f t="shared" si="260"/>
        <v/>
      </c>
      <c r="BD635" s="9" t="str">
        <f t="shared" si="260"/>
        <v/>
      </c>
      <c r="BE635" s="9" t="str">
        <f t="shared" si="261"/>
        <v/>
      </c>
      <c r="BF635" s="9" t="str">
        <f t="shared" si="261"/>
        <v/>
      </c>
      <c r="BG635" s="9" t="str">
        <f t="shared" si="261"/>
        <v/>
      </c>
      <c r="BH635" s="9" t="str">
        <f t="shared" si="261"/>
        <v/>
      </c>
      <c r="BI635" s="9" t="str">
        <f t="shared" si="261"/>
        <v/>
      </c>
      <c r="BJ635" s="9" t="str">
        <f t="shared" si="261"/>
        <v/>
      </c>
      <c r="BK635" s="9" t="str">
        <f t="shared" si="261"/>
        <v/>
      </c>
      <c r="BL635" s="9" t="str">
        <f t="shared" si="261"/>
        <v/>
      </c>
      <c r="BM635" s="9" t="str">
        <f t="shared" si="261"/>
        <v/>
      </c>
      <c r="BN635" s="9" t="str">
        <f t="shared" si="261"/>
        <v/>
      </c>
      <c r="BO635" s="9" t="str">
        <f t="shared" si="262"/>
        <v/>
      </c>
      <c r="BP635" s="9" t="str">
        <f t="shared" si="262"/>
        <v/>
      </c>
      <c r="BQ635" s="9" t="str">
        <f t="shared" si="262"/>
        <v/>
      </c>
      <c r="BR635" s="9" t="str">
        <f t="shared" si="262"/>
        <v/>
      </c>
      <c r="BS635" s="9" t="str">
        <f t="shared" si="262"/>
        <v/>
      </c>
      <c r="BT635" s="9" t="str">
        <f t="shared" si="262"/>
        <v/>
      </c>
      <c r="BU635" s="9" t="str">
        <f t="shared" si="262"/>
        <v/>
      </c>
      <c r="BV635" s="9" t="str">
        <f t="shared" si="262"/>
        <v/>
      </c>
      <c r="BW635" s="9" t="str">
        <f t="shared" si="262"/>
        <v/>
      </c>
      <c r="BX635" s="9" t="str">
        <f t="shared" si="262"/>
        <v/>
      </c>
      <c r="BY635" s="9" t="str">
        <f t="shared" si="262"/>
        <v/>
      </c>
      <c r="BZ635" s="9" t="str">
        <f t="shared" si="262"/>
        <v/>
      </c>
    </row>
    <row r="636" spans="1:78" x14ac:dyDescent="0.25">
      <c r="A636" s="6">
        <v>965</v>
      </c>
      <c r="B636" s="3"/>
      <c r="C636" s="3"/>
      <c r="D636" s="3">
        <v>1</v>
      </c>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v>1</v>
      </c>
      <c r="AH636" s="7">
        <f>SUMPRODUCT(MAX((Table1[post_position])*(Table1[topic_id]=$A636)))</f>
        <v>3</v>
      </c>
      <c r="AI636" s="7" t="str">
        <f>"http://chandoo.org/forums/topic/"&amp;VLOOKUP(A636,'All Topics Data'!$A$2:$C$1243,3,FALSE)</f>
        <v>http://chandoo.org/forums/topic/a-single-cell-does-not-accept-more-than-15-numbers</v>
      </c>
      <c r="AJ636" s="7" t="str">
        <f>LEFT(VLOOKUP(A636,'All Topics Data'!$A$2:$C$1243,2,FALSE),40)&amp;REPT("…",LEN(VLOOKUP(A636,'All Topics Data'!$A$2:$C$1243,2,FALSE))&gt;40)</f>
        <v>a Single Cell does not accept more than …</v>
      </c>
      <c r="AK636" s="9">
        <f t="shared" si="254"/>
        <v>0</v>
      </c>
      <c r="AL636" s="9">
        <f t="shared" si="263"/>
        <v>0</v>
      </c>
      <c r="AM636" s="9">
        <f t="shared" si="263"/>
        <v>1</v>
      </c>
      <c r="AN636" s="9" t="str">
        <f t="shared" si="263"/>
        <v/>
      </c>
      <c r="AO636" s="9" t="str">
        <f t="shared" si="263"/>
        <v/>
      </c>
      <c r="AP636" s="9" t="str">
        <f t="shared" si="263"/>
        <v/>
      </c>
      <c r="AQ636" s="9" t="str">
        <f t="shared" si="263"/>
        <v/>
      </c>
      <c r="AR636" s="9" t="str">
        <f t="shared" si="263"/>
        <v/>
      </c>
      <c r="AS636" s="9" t="str">
        <f t="shared" si="263"/>
        <v/>
      </c>
      <c r="AT636" s="9" t="str">
        <f t="shared" si="263"/>
        <v/>
      </c>
      <c r="AU636" s="9" t="str">
        <f t="shared" si="260"/>
        <v/>
      </c>
      <c r="AV636" s="9" t="str">
        <f t="shared" si="260"/>
        <v/>
      </c>
      <c r="AW636" s="9" t="str">
        <f t="shared" si="260"/>
        <v/>
      </c>
      <c r="AX636" s="9" t="str">
        <f t="shared" si="260"/>
        <v/>
      </c>
      <c r="AY636" s="9" t="str">
        <f t="shared" si="260"/>
        <v/>
      </c>
      <c r="AZ636" s="9" t="str">
        <f t="shared" si="260"/>
        <v/>
      </c>
      <c r="BA636" s="9" t="str">
        <f t="shared" si="260"/>
        <v/>
      </c>
      <c r="BB636" s="9" t="str">
        <f t="shared" si="260"/>
        <v/>
      </c>
      <c r="BC636" s="9" t="str">
        <f t="shared" si="260"/>
        <v/>
      </c>
      <c r="BD636" s="9" t="str">
        <f t="shared" si="260"/>
        <v/>
      </c>
      <c r="BE636" s="9" t="str">
        <f t="shared" si="261"/>
        <v/>
      </c>
      <c r="BF636" s="9" t="str">
        <f t="shared" si="261"/>
        <v/>
      </c>
      <c r="BG636" s="9" t="str">
        <f t="shared" si="261"/>
        <v/>
      </c>
      <c r="BH636" s="9" t="str">
        <f t="shared" si="261"/>
        <v/>
      </c>
      <c r="BI636" s="9" t="str">
        <f t="shared" si="261"/>
        <v/>
      </c>
      <c r="BJ636" s="9" t="str">
        <f t="shared" si="261"/>
        <v/>
      </c>
      <c r="BK636" s="9" t="str">
        <f t="shared" si="261"/>
        <v/>
      </c>
      <c r="BL636" s="9" t="str">
        <f t="shared" si="261"/>
        <v/>
      </c>
      <c r="BM636" s="9" t="str">
        <f t="shared" si="261"/>
        <v/>
      </c>
      <c r="BN636" s="9" t="str">
        <f t="shared" si="261"/>
        <v/>
      </c>
      <c r="BO636" s="9" t="str">
        <f t="shared" si="262"/>
        <v/>
      </c>
      <c r="BP636" s="9" t="str">
        <f t="shared" si="262"/>
        <v/>
      </c>
      <c r="BQ636" s="9" t="str">
        <f t="shared" si="262"/>
        <v/>
      </c>
      <c r="BR636" s="9" t="str">
        <f t="shared" si="262"/>
        <v/>
      </c>
      <c r="BS636" s="9" t="str">
        <f t="shared" si="262"/>
        <v/>
      </c>
      <c r="BT636" s="9" t="str">
        <f t="shared" si="262"/>
        <v/>
      </c>
      <c r="BU636" s="9" t="str">
        <f t="shared" si="262"/>
        <v/>
      </c>
      <c r="BV636" s="9" t="str">
        <f t="shared" si="262"/>
        <v/>
      </c>
      <c r="BW636" s="9" t="str">
        <f t="shared" si="262"/>
        <v/>
      </c>
      <c r="BX636" s="9" t="str">
        <f t="shared" si="262"/>
        <v/>
      </c>
      <c r="BY636" s="9" t="str">
        <f t="shared" si="262"/>
        <v/>
      </c>
      <c r="BZ636" s="9" t="str">
        <f t="shared" si="262"/>
        <v/>
      </c>
    </row>
    <row r="637" spans="1:78" x14ac:dyDescent="0.25">
      <c r="A637" s="6">
        <v>966</v>
      </c>
      <c r="B637" s="3"/>
      <c r="C637" s="3">
        <v>1</v>
      </c>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v>1</v>
      </c>
      <c r="AH637" s="7">
        <f>SUMPRODUCT(MAX((Table1[post_position])*(Table1[topic_id]=$A637)))</f>
        <v>2</v>
      </c>
      <c r="AI637" s="7" t="str">
        <f>"http://chandoo.org/forums/topic/"&amp;VLOOKUP(A637,'All Topics Data'!$A$2:$C$1243,3,FALSE)</f>
        <v>http://chandoo.org/forums/topic/adding-sound-to-button</v>
      </c>
      <c r="AJ637" s="7" t="str">
        <f>LEFT(VLOOKUP(A637,'All Topics Data'!$A$2:$C$1243,2,FALSE),40)&amp;REPT("…",LEN(VLOOKUP(A637,'All Topics Data'!$A$2:$C$1243,2,FALSE))&gt;40)</f>
        <v>Adding Sound to Button</v>
      </c>
      <c r="AK637" s="9">
        <f t="shared" si="254"/>
        <v>0</v>
      </c>
      <c r="AL637" s="9">
        <f t="shared" si="263"/>
        <v>1</v>
      </c>
      <c r="AM637" s="9" t="str">
        <f t="shared" si="263"/>
        <v/>
      </c>
      <c r="AN637" s="9" t="str">
        <f t="shared" si="263"/>
        <v/>
      </c>
      <c r="AO637" s="9" t="str">
        <f t="shared" si="263"/>
        <v/>
      </c>
      <c r="AP637" s="9" t="str">
        <f t="shared" si="263"/>
        <v/>
      </c>
      <c r="AQ637" s="9" t="str">
        <f t="shared" si="263"/>
        <v/>
      </c>
      <c r="AR637" s="9" t="str">
        <f t="shared" si="263"/>
        <v/>
      </c>
      <c r="AS637" s="9" t="str">
        <f t="shared" si="263"/>
        <v/>
      </c>
      <c r="AT637" s="9" t="str">
        <f t="shared" si="263"/>
        <v/>
      </c>
      <c r="AU637" s="9" t="str">
        <f t="shared" si="260"/>
        <v/>
      </c>
      <c r="AV637" s="9" t="str">
        <f t="shared" si="260"/>
        <v/>
      </c>
      <c r="AW637" s="9" t="str">
        <f t="shared" si="260"/>
        <v/>
      </c>
      <c r="AX637" s="9" t="str">
        <f t="shared" si="260"/>
        <v/>
      </c>
      <c r="AY637" s="9" t="str">
        <f t="shared" si="260"/>
        <v/>
      </c>
      <c r="AZ637" s="9" t="str">
        <f t="shared" si="260"/>
        <v/>
      </c>
      <c r="BA637" s="9" t="str">
        <f t="shared" si="260"/>
        <v/>
      </c>
      <c r="BB637" s="9" t="str">
        <f t="shared" si="260"/>
        <v/>
      </c>
      <c r="BC637" s="9" t="str">
        <f t="shared" si="260"/>
        <v/>
      </c>
      <c r="BD637" s="9" t="str">
        <f t="shared" si="260"/>
        <v/>
      </c>
      <c r="BE637" s="9" t="str">
        <f t="shared" si="261"/>
        <v/>
      </c>
      <c r="BF637" s="9" t="str">
        <f t="shared" si="261"/>
        <v/>
      </c>
      <c r="BG637" s="9" t="str">
        <f t="shared" si="261"/>
        <v/>
      </c>
      <c r="BH637" s="9" t="str">
        <f t="shared" si="261"/>
        <v/>
      </c>
      <c r="BI637" s="9" t="str">
        <f t="shared" si="261"/>
        <v/>
      </c>
      <c r="BJ637" s="9" t="str">
        <f t="shared" si="261"/>
        <v/>
      </c>
      <c r="BK637" s="9" t="str">
        <f t="shared" si="261"/>
        <v/>
      </c>
      <c r="BL637" s="9" t="str">
        <f t="shared" si="261"/>
        <v/>
      </c>
      <c r="BM637" s="9" t="str">
        <f t="shared" si="261"/>
        <v/>
      </c>
      <c r="BN637" s="9" t="str">
        <f t="shared" si="261"/>
        <v/>
      </c>
      <c r="BO637" s="9" t="str">
        <f t="shared" si="262"/>
        <v/>
      </c>
      <c r="BP637" s="9" t="str">
        <f t="shared" si="262"/>
        <v/>
      </c>
      <c r="BQ637" s="9" t="str">
        <f t="shared" si="262"/>
        <v/>
      </c>
      <c r="BR637" s="9" t="str">
        <f t="shared" si="262"/>
        <v/>
      </c>
      <c r="BS637" s="9" t="str">
        <f t="shared" si="262"/>
        <v/>
      </c>
      <c r="BT637" s="9" t="str">
        <f t="shared" si="262"/>
        <v/>
      </c>
      <c r="BU637" s="9" t="str">
        <f t="shared" si="262"/>
        <v/>
      </c>
      <c r="BV637" s="9" t="str">
        <f t="shared" si="262"/>
        <v/>
      </c>
      <c r="BW637" s="9" t="str">
        <f t="shared" si="262"/>
        <v/>
      </c>
      <c r="BX637" s="9" t="str">
        <f t="shared" si="262"/>
        <v/>
      </c>
      <c r="BY637" s="9" t="str">
        <f t="shared" si="262"/>
        <v/>
      </c>
      <c r="BZ637" s="9" t="str">
        <f t="shared" si="262"/>
        <v/>
      </c>
    </row>
    <row r="638" spans="1:78" x14ac:dyDescent="0.25">
      <c r="A638" s="6">
        <v>968</v>
      </c>
      <c r="B638" s="3"/>
      <c r="C638" s="3">
        <v>1</v>
      </c>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v>1</v>
      </c>
      <c r="AH638" s="7">
        <f>SUMPRODUCT(MAX((Table1[post_position])*(Table1[topic_id]=$A638)))</f>
        <v>3</v>
      </c>
      <c r="AI638" s="7" t="str">
        <f>"http://chandoo.org/forums/topic/"&amp;VLOOKUP(A638,'All Topics Data'!$A$2:$C$1243,3,FALSE)</f>
        <v>http://chandoo.org/forums/topic/looping-condition-check</v>
      </c>
      <c r="AJ638" s="7" t="str">
        <f>LEFT(VLOOKUP(A638,'All Topics Data'!$A$2:$C$1243,2,FALSE),40)&amp;REPT("…",LEN(VLOOKUP(A638,'All Topics Data'!$A$2:$C$1243,2,FALSE))&gt;40)</f>
        <v>Looping &amp;amp; condition check</v>
      </c>
      <c r="AK638" s="9">
        <f t="shared" si="254"/>
        <v>0</v>
      </c>
      <c r="AL638" s="9">
        <f t="shared" si="263"/>
        <v>1</v>
      </c>
      <c r="AM638" s="9">
        <f t="shared" si="263"/>
        <v>0</v>
      </c>
      <c r="AN638" s="9" t="str">
        <f t="shared" si="263"/>
        <v/>
      </c>
      <c r="AO638" s="9" t="str">
        <f t="shared" si="263"/>
        <v/>
      </c>
      <c r="AP638" s="9" t="str">
        <f t="shared" si="263"/>
        <v/>
      </c>
      <c r="AQ638" s="9" t="str">
        <f t="shared" si="263"/>
        <v/>
      </c>
      <c r="AR638" s="9" t="str">
        <f t="shared" si="263"/>
        <v/>
      </c>
      <c r="AS638" s="9" t="str">
        <f t="shared" si="263"/>
        <v/>
      </c>
      <c r="AT638" s="9" t="str">
        <f t="shared" si="263"/>
        <v/>
      </c>
      <c r="AU638" s="9" t="str">
        <f t="shared" si="260"/>
        <v/>
      </c>
      <c r="AV638" s="9" t="str">
        <f t="shared" si="260"/>
        <v/>
      </c>
      <c r="AW638" s="9" t="str">
        <f t="shared" si="260"/>
        <v/>
      </c>
      <c r="AX638" s="9" t="str">
        <f t="shared" si="260"/>
        <v/>
      </c>
      <c r="AY638" s="9" t="str">
        <f t="shared" si="260"/>
        <v/>
      </c>
      <c r="AZ638" s="9" t="str">
        <f t="shared" si="260"/>
        <v/>
      </c>
      <c r="BA638" s="9" t="str">
        <f t="shared" si="260"/>
        <v/>
      </c>
      <c r="BB638" s="9" t="str">
        <f t="shared" si="260"/>
        <v/>
      </c>
      <c r="BC638" s="9" t="str">
        <f t="shared" si="260"/>
        <v/>
      </c>
      <c r="BD638" s="9" t="str">
        <f t="shared" si="260"/>
        <v/>
      </c>
      <c r="BE638" s="9" t="str">
        <f t="shared" si="261"/>
        <v/>
      </c>
      <c r="BF638" s="9" t="str">
        <f t="shared" si="261"/>
        <v/>
      </c>
      <c r="BG638" s="9" t="str">
        <f t="shared" si="261"/>
        <v/>
      </c>
      <c r="BH638" s="9" t="str">
        <f t="shared" si="261"/>
        <v/>
      </c>
      <c r="BI638" s="9" t="str">
        <f t="shared" si="261"/>
        <v/>
      </c>
      <c r="BJ638" s="9" t="str">
        <f t="shared" si="261"/>
        <v/>
      </c>
      <c r="BK638" s="9" t="str">
        <f t="shared" si="261"/>
        <v/>
      </c>
      <c r="BL638" s="9" t="str">
        <f t="shared" si="261"/>
        <v/>
      </c>
      <c r="BM638" s="9" t="str">
        <f t="shared" si="261"/>
        <v/>
      </c>
      <c r="BN638" s="9" t="str">
        <f t="shared" si="261"/>
        <v/>
      </c>
      <c r="BO638" s="9" t="str">
        <f t="shared" si="262"/>
        <v/>
      </c>
      <c r="BP638" s="9" t="str">
        <f t="shared" si="262"/>
        <v/>
      </c>
      <c r="BQ638" s="9" t="str">
        <f t="shared" si="262"/>
        <v/>
      </c>
      <c r="BR638" s="9" t="str">
        <f t="shared" si="262"/>
        <v/>
      </c>
      <c r="BS638" s="9" t="str">
        <f t="shared" si="262"/>
        <v/>
      </c>
      <c r="BT638" s="9" t="str">
        <f t="shared" si="262"/>
        <v/>
      </c>
      <c r="BU638" s="9" t="str">
        <f t="shared" si="262"/>
        <v/>
      </c>
      <c r="BV638" s="9" t="str">
        <f t="shared" si="262"/>
        <v/>
      </c>
      <c r="BW638" s="9" t="str">
        <f t="shared" si="262"/>
        <v/>
      </c>
      <c r="BX638" s="9" t="str">
        <f t="shared" si="262"/>
        <v/>
      </c>
      <c r="BY638" s="9" t="str">
        <f t="shared" si="262"/>
        <v/>
      </c>
      <c r="BZ638" s="9" t="str">
        <f t="shared" si="262"/>
        <v/>
      </c>
    </row>
    <row r="639" spans="1:78" x14ac:dyDescent="0.25">
      <c r="A639" s="6">
        <v>969</v>
      </c>
      <c r="B639" s="3"/>
      <c r="C639" s="3"/>
      <c r="D639" s="3"/>
      <c r="E639" s="3">
        <v>1</v>
      </c>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v>1</v>
      </c>
      <c r="AH639" s="7">
        <f>SUMPRODUCT(MAX((Table1[post_position])*(Table1[topic_id]=$A639)))</f>
        <v>5</v>
      </c>
      <c r="AI639" s="7" t="str">
        <f>"http://chandoo.org/forums/topic/"&amp;VLOOKUP(A639,'All Topics Data'!$A$2:$C$1243,3,FALSE)</f>
        <v>http://chandoo.org/forums/topic/fetching-multiple-records-from-a-excel-table</v>
      </c>
      <c r="AJ639" s="7" t="str">
        <f>LEFT(VLOOKUP(A639,'All Topics Data'!$A$2:$C$1243,2,FALSE),40)&amp;REPT("…",LEN(VLOOKUP(A639,'All Topics Data'!$A$2:$C$1243,2,FALSE))&gt;40)</f>
        <v>Fetching multiple records from a excel t…</v>
      </c>
      <c r="AK639" s="9">
        <f t="shared" si="254"/>
        <v>0</v>
      </c>
      <c r="AL639" s="9">
        <f t="shared" si="263"/>
        <v>0</v>
      </c>
      <c r="AM639" s="9">
        <f t="shared" si="263"/>
        <v>0</v>
      </c>
      <c r="AN639" s="9">
        <f t="shared" si="263"/>
        <v>1</v>
      </c>
      <c r="AO639" s="9">
        <f t="shared" si="263"/>
        <v>0</v>
      </c>
      <c r="AP639" s="9" t="str">
        <f t="shared" si="263"/>
        <v/>
      </c>
      <c r="AQ639" s="9" t="str">
        <f t="shared" si="263"/>
        <v/>
      </c>
      <c r="AR639" s="9" t="str">
        <f t="shared" si="263"/>
        <v/>
      </c>
      <c r="AS639" s="9" t="str">
        <f t="shared" si="263"/>
        <v/>
      </c>
      <c r="AT639" s="9" t="str">
        <f t="shared" si="263"/>
        <v/>
      </c>
      <c r="AU639" s="9" t="str">
        <f t="shared" si="260"/>
        <v/>
      </c>
      <c r="AV639" s="9" t="str">
        <f t="shared" si="260"/>
        <v/>
      </c>
      <c r="AW639" s="9" t="str">
        <f t="shared" si="260"/>
        <v/>
      </c>
      <c r="AX639" s="9" t="str">
        <f t="shared" si="260"/>
        <v/>
      </c>
      <c r="AY639" s="9" t="str">
        <f t="shared" si="260"/>
        <v/>
      </c>
      <c r="AZ639" s="9" t="str">
        <f t="shared" si="260"/>
        <v/>
      </c>
      <c r="BA639" s="9" t="str">
        <f t="shared" si="260"/>
        <v/>
      </c>
      <c r="BB639" s="9" t="str">
        <f t="shared" si="260"/>
        <v/>
      </c>
      <c r="BC639" s="9" t="str">
        <f t="shared" si="260"/>
        <v/>
      </c>
      <c r="BD639" s="9" t="str">
        <f t="shared" si="260"/>
        <v/>
      </c>
      <c r="BE639" s="9" t="str">
        <f t="shared" si="261"/>
        <v/>
      </c>
      <c r="BF639" s="9" t="str">
        <f t="shared" si="261"/>
        <v/>
      </c>
      <c r="BG639" s="9" t="str">
        <f t="shared" si="261"/>
        <v/>
      </c>
      <c r="BH639" s="9" t="str">
        <f t="shared" si="261"/>
        <v/>
      </c>
      <c r="BI639" s="9" t="str">
        <f t="shared" si="261"/>
        <v/>
      </c>
      <c r="BJ639" s="9" t="str">
        <f t="shared" si="261"/>
        <v/>
      </c>
      <c r="BK639" s="9" t="str">
        <f t="shared" si="261"/>
        <v/>
      </c>
      <c r="BL639" s="9" t="str">
        <f t="shared" si="261"/>
        <v/>
      </c>
      <c r="BM639" s="9" t="str">
        <f t="shared" si="261"/>
        <v/>
      </c>
      <c r="BN639" s="9" t="str">
        <f t="shared" si="261"/>
        <v/>
      </c>
      <c r="BO639" s="9" t="str">
        <f t="shared" si="262"/>
        <v/>
      </c>
      <c r="BP639" s="9" t="str">
        <f t="shared" si="262"/>
        <v/>
      </c>
      <c r="BQ639" s="9" t="str">
        <f t="shared" si="262"/>
        <v/>
      </c>
      <c r="BR639" s="9" t="str">
        <f t="shared" si="262"/>
        <v/>
      </c>
      <c r="BS639" s="9" t="str">
        <f t="shared" si="262"/>
        <v/>
      </c>
      <c r="BT639" s="9" t="str">
        <f t="shared" si="262"/>
        <v/>
      </c>
      <c r="BU639" s="9" t="str">
        <f t="shared" si="262"/>
        <v/>
      </c>
      <c r="BV639" s="9" t="str">
        <f t="shared" si="262"/>
        <v/>
      </c>
      <c r="BW639" s="9" t="str">
        <f t="shared" si="262"/>
        <v/>
      </c>
      <c r="BX639" s="9" t="str">
        <f t="shared" si="262"/>
        <v/>
      </c>
      <c r="BY639" s="9" t="str">
        <f t="shared" si="262"/>
        <v/>
      </c>
      <c r="BZ639" s="9" t="str">
        <f t="shared" si="262"/>
        <v/>
      </c>
    </row>
    <row r="640" spans="1:78" x14ac:dyDescent="0.25">
      <c r="A640" s="6">
        <v>970</v>
      </c>
      <c r="B640" s="3"/>
      <c r="C640" s="3">
        <v>1</v>
      </c>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v>1</v>
      </c>
      <c r="AH640" s="7">
        <f>SUMPRODUCT(MAX((Table1[post_position])*(Table1[topic_id]=$A640)))</f>
        <v>2</v>
      </c>
      <c r="AI640" s="7" t="str">
        <f>"http://chandoo.org/forums/topic/"&amp;VLOOKUP(A640,'All Topics Data'!$A$2:$C$1243,3,FALSE)</f>
        <v>http://chandoo.org/forums/topic/highest-consecutive-year-wage-averages</v>
      </c>
      <c r="AJ640" s="7" t="str">
        <f>LEFT(VLOOKUP(A640,'All Topics Data'!$A$2:$C$1243,2,FALSE),40)&amp;REPT("…",LEN(VLOOKUP(A640,'All Topics Data'!$A$2:$C$1243,2,FALSE))&gt;40)</f>
        <v>Highest consecutive year wage averages</v>
      </c>
      <c r="AK640" s="9">
        <f t="shared" si="254"/>
        <v>0</v>
      </c>
      <c r="AL640" s="9">
        <f t="shared" si="263"/>
        <v>1</v>
      </c>
      <c r="AM640" s="9" t="str">
        <f t="shared" si="263"/>
        <v/>
      </c>
      <c r="AN640" s="9" t="str">
        <f t="shared" si="263"/>
        <v/>
      </c>
      <c r="AO640" s="9" t="str">
        <f t="shared" si="263"/>
        <v/>
      </c>
      <c r="AP640" s="9" t="str">
        <f t="shared" si="263"/>
        <v/>
      </c>
      <c r="AQ640" s="9" t="str">
        <f t="shared" si="263"/>
        <v/>
      </c>
      <c r="AR640" s="9" t="str">
        <f t="shared" si="263"/>
        <v/>
      </c>
      <c r="AS640" s="9" t="str">
        <f t="shared" si="263"/>
        <v/>
      </c>
      <c r="AT640" s="9" t="str">
        <f t="shared" si="263"/>
        <v/>
      </c>
      <c r="AU640" s="9" t="str">
        <f t="shared" si="260"/>
        <v/>
      </c>
      <c r="AV640" s="9" t="str">
        <f t="shared" si="260"/>
        <v/>
      </c>
      <c r="AW640" s="9" t="str">
        <f t="shared" si="260"/>
        <v/>
      </c>
      <c r="AX640" s="9" t="str">
        <f t="shared" si="260"/>
        <v/>
      </c>
      <c r="AY640" s="9" t="str">
        <f t="shared" si="260"/>
        <v/>
      </c>
      <c r="AZ640" s="9" t="str">
        <f t="shared" si="260"/>
        <v/>
      </c>
      <c r="BA640" s="9" t="str">
        <f t="shared" si="260"/>
        <v/>
      </c>
      <c r="BB640" s="9" t="str">
        <f t="shared" si="260"/>
        <v/>
      </c>
      <c r="BC640" s="9" t="str">
        <f t="shared" si="260"/>
        <v/>
      </c>
      <c r="BD640" s="9" t="str">
        <f t="shared" si="260"/>
        <v/>
      </c>
      <c r="BE640" s="9" t="str">
        <f t="shared" si="261"/>
        <v/>
      </c>
      <c r="BF640" s="9" t="str">
        <f t="shared" si="261"/>
        <v/>
      </c>
      <c r="BG640" s="9" t="str">
        <f t="shared" si="261"/>
        <v/>
      </c>
      <c r="BH640" s="9" t="str">
        <f t="shared" si="261"/>
        <v/>
      </c>
      <c r="BI640" s="9" t="str">
        <f t="shared" si="261"/>
        <v/>
      </c>
      <c r="BJ640" s="9" t="str">
        <f t="shared" si="261"/>
        <v/>
      </c>
      <c r="BK640" s="9" t="str">
        <f t="shared" si="261"/>
        <v/>
      </c>
      <c r="BL640" s="9" t="str">
        <f t="shared" si="261"/>
        <v/>
      </c>
      <c r="BM640" s="9" t="str">
        <f t="shared" si="261"/>
        <v/>
      </c>
      <c r="BN640" s="9" t="str">
        <f t="shared" si="261"/>
        <v/>
      </c>
      <c r="BO640" s="9" t="str">
        <f t="shared" si="262"/>
        <v/>
      </c>
      <c r="BP640" s="9" t="str">
        <f t="shared" si="262"/>
        <v/>
      </c>
      <c r="BQ640" s="9" t="str">
        <f t="shared" si="262"/>
        <v/>
      </c>
      <c r="BR640" s="9" t="str">
        <f t="shared" si="262"/>
        <v/>
      </c>
      <c r="BS640" s="9" t="str">
        <f t="shared" si="262"/>
        <v/>
      </c>
      <c r="BT640" s="9" t="str">
        <f t="shared" si="262"/>
        <v/>
      </c>
      <c r="BU640" s="9" t="str">
        <f t="shared" si="262"/>
        <v/>
      </c>
      <c r="BV640" s="9" t="str">
        <f t="shared" si="262"/>
        <v/>
      </c>
      <c r="BW640" s="9" t="str">
        <f t="shared" si="262"/>
        <v/>
      </c>
      <c r="BX640" s="9" t="str">
        <f t="shared" si="262"/>
        <v/>
      </c>
      <c r="BY640" s="9" t="str">
        <f t="shared" si="262"/>
        <v/>
      </c>
      <c r="BZ640" s="9" t="str">
        <f t="shared" si="262"/>
        <v/>
      </c>
    </row>
    <row r="641" spans="1:78" x14ac:dyDescent="0.25">
      <c r="A641" s="6">
        <v>972</v>
      </c>
      <c r="B641" s="3"/>
      <c r="C641" s="3"/>
      <c r="D641" s="3">
        <v>1</v>
      </c>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v>1</v>
      </c>
      <c r="AH641" s="7">
        <f>SUMPRODUCT(MAX((Table1[post_position])*(Table1[topic_id]=$A641)))</f>
        <v>3</v>
      </c>
      <c r="AI641" s="7" t="str">
        <f>"http://chandoo.org/forums/topic/"&amp;VLOOKUP(A641,'All Topics Data'!$A$2:$C$1243,3,FALSE)</f>
        <v>http://chandoo.org/forums/topic/auto-y-axis-limits-in-excel-charts</v>
      </c>
      <c r="AJ641" s="7" t="str">
        <f>LEFT(VLOOKUP(A641,'All Topics Data'!$A$2:$C$1243,2,FALSE),40)&amp;REPT("…",LEN(VLOOKUP(A641,'All Topics Data'!$A$2:$C$1243,2,FALSE))&gt;40)</f>
        <v>Auto Y axis limits in Excel Charts</v>
      </c>
      <c r="AK641" s="9">
        <f t="shared" si="254"/>
        <v>0</v>
      </c>
      <c r="AL641" s="9">
        <f t="shared" si="263"/>
        <v>0</v>
      </c>
      <c r="AM641" s="9">
        <f t="shared" si="263"/>
        <v>1</v>
      </c>
      <c r="AN641" s="9" t="str">
        <f t="shared" si="263"/>
        <v/>
      </c>
      <c r="AO641" s="9" t="str">
        <f t="shared" si="263"/>
        <v/>
      </c>
      <c r="AP641" s="9" t="str">
        <f t="shared" si="263"/>
        <v/>
      </c>
      <c r="AQ641" s="9" t="str">
        <f t="shared" si="263"/>
        <v/>
      </c>
      <c r="AR641" s="9" t="str">
        <f t="shared" si="263"/>
        <v/>
      </c>
      <c r="AS641" s="9" t="str">
        <f t="shared" si="263"/>
        <v/>
      </c>
      <c r="AT641" s="9" t="str">
        <f t="shared" si="263"/>
        <v/>
      </c>
      <c r="AU641" s="9" t="str">
        <f t="shared" si="260"/>
        <v/>
      </c>
      <c r="AV641" s="9" t="str">
        <f t="shared" si="260"/>
        <v/>
      </c>
      <c r="AW641" s="9" t="str">
        <f t="shared" si="260"/>
        <v/>
      </c>
      <c r="AX641" s="9" t="str">
        <f t="shared" si="260"/>
        <v/>
      </c>
      <c r="AY641" s="9" t="str">
        <f t="shared" si="260"/>
        <v/>
      </c>
      <c r="AZ641" s="9" t="str">
        <f t="shared" si="260"/>
        <v/>
      </c>
      <c r="BA641" s="9" t="str">
        <f t="shared" si="260"/>
        <v/>
      </c>
      <c r="BB641" s="9" t="str">
        <f t="shared" si="260"/>
        <v/>
      </c>
      <c r="BC641" s="9" t="str">
        <f t="shared" si="260"/>
        <v/>
      </c>
      <c r="BD641" s="9" t="str">
        <f t="shared" si="260"/>
        <v/>
      </c>
      <c r="BE641" s="9" t="str">
        <f t="shared" si="261"/>
        <v/>
      </c>
      <c r="BF641" s="9" t="str">
        <f t="shared" si="261"/>
        <v/>
      </c>
      <c r="BG641" s="9" t="str">
        <f t="shared" si="261"/>
        <v/>
      </c>
      <c r="BH641" s="9" t="str">
        <f t="shared" si="261"/>
        <v/>
      </c>
      <c r="BI641" s="9" t="str">
        <f t="shared" si="261"/>
        <v/>
      </c>
      <c r="BJ641" s="9" t="str">
        <f t="shared" si="261"/>
        <v/>
      </c>
      <c r="BK641" s="9" t="str">
        <f t="shared" si="261"/>
        <v/>
      </c>
      <c r="BL641" s="9" t="str">
        <f t="shared" si="261"/>
        <v/>
      </c>
      <c r="BM641" s="9" t="str">
        <f t="shared" si="261"/>
        <v/>
      </c>
      <c r="BN641" s="9" t="str">
        <f t="shared" si="261"/>
        <v/>
      </c>
      <c r="BO641" s="9" t="str">
        <f t="shared" si="262"/>
        <v/>
      </c>
      <c r="BP641" s="9" t="str">
        <f t="shared" si="262"/>
        <v/>
      </c>
      <c r="BQ641" s="9" t="str">
        <f t="shared" si="262"/>
        <v/>
      </c>
      <c r="BR641" s="9" t="str">
        <f t="shared" si="262"/>
        <v/>
      </c>
      <c r="BS641" s="9" t="str">
        <f t="shared" si="262"/>
        <v/>
      </c>
      <c r="BT641" s="9" t="str">
        <f t="shared" si="262"/>
        <v/>
      </c>
      <c r="BU641" s="9" t="str">
        <f t="shared" si="262"/>
        <v/>
      </c>
      <c r="BV641" s="9" t="str">
        <f t="shared" si="262"/>
        <v/>
      </c>
      <c r="BW641" s="9" t="str">
        <f t="shared" si="262"/>
        <v/>
      </c>
      <c r="BX641" s="9" t="str">
        <f t="shared" si="262"/>
        <v/>
      </c>
      <c r="BY641" s="9" t="str">
        <f t="shared" si="262"/>
        <v/>
      </c>
      <c r="BZ641" s="9" t="str">
        <f t="shared" si="262"/>
        <v/>
      </c>
    </row>
    <row r="642" spans="1:78" x14ac:dyDescent="0.25">
      <c r="A642" s="6">
        <v>973</v>
      </c>
      <c r="B642" s="3"/>
      <c r="C642" s="3"/>
      <c r="D642" s="3"/>
      <c r="E642" s="3">
        <v>1</v>
      </c>
      <c r="F642" s="3">
        <v>1</v>
      </c>
      <c r="G642" s="3"/>
      <c r="H642" s="3">
        <v>1</v>
      </c>
      <c r="I642" s="3"/>
      <c r="J642" s="3">
        <v>1</v>
      </c>
      <c r="K642" s="3"/>
      <c r="L642" s="3"/>
      <c r="M642" s="3"/>
      <c r="N642" s="3"/>
      <c r="O642" s="3"/>
      <c r="P642" s="3"/>
      <c r="Q642" s="3"/>
      <c r="R642" s="3"/>
      <c r="S642" s="3"/>
      <c r="T642" s="3"/>
      <c r="U642" s="3"/>
      <c r="V642" s="3"/>
      <c r="W642" s="3"/>
      <c r="X642" s="3"/>
      <c r="Y642" s="3"/>
      <c r="Z642" s="3"/>
      <c r="AA642" s="3"/>
      <c r="AB642" s="3"/>
      <c r="AC642" s="3"/>
      <c r="AD642" s="3"/>
      <c r="AE642" s="3"/>
      <c r="AF642" s="3">
        <v>4</v>
      </c>
      <c r="AH642" s="7">
        <f>SUMPRODUCT(MAX((Table1[post_position])*(Table1[topic_id]=$A642)))</f>
        <v>10</v>
      </c>
      <c r="AI642" s="7" t="str">
        <f>"http://chandoo.org/forums/topic/"&amp;VLOOKUP(A642,'All Topics Data'!$A$2:$C$1243,3,FALSE)</f>
        <v>http://chandoo.org/forums/topic/limit-all-entries-to-2-decimal-places</v>
      </c>
      <c r="AJ642" s="7" t="str">
        <f>LEFT(VLOOKUP(A642,'All Topics Data'!$A$2:$C$1243,2,FALSE),40)&amp;REPT("…",LEN(VLOOKUP(A642,'All Topics Data'!$A$2:$C$1243,2,FALSE))&gt;40)</f>
        <v>Limit all entries to 2 decimal places</v>
      </c>
      <c r="AK642" s="9">
        <f t="shared" si="254"/>
        <v>0</v>
      </c>
      <c r="AL642" s="9">
        <f t="shared" si="263"/>
        <v>0</v>
      </c>
      <c r="AM642" s="9">
        <f t="shared" si="263"/>
        <v>0</v>
      </c>
      <c r="AN642" s="9">
        <f t="shared" si="263"/>
        <v>1</v>
      </c>
      <c r="AO642" s="9">
        <f t="shared" si="263"/>
        <v>1</v>
      </c>
      <c r="AP642" s="9">
        <f t="shared" si="263"/>
        <v>0</v>
      </c>
      <c r="AQ642" s="9">
        <f t="shared" si="263"/>
        <v>1</v>
      </c>
      <c r="AR642" s="9">
        <f t="shared" si="263"/>
        <v>0</v>
      </c>
      <c r="AS642" s="9">
        <f t="shared" si="263"/>
        <v>1</v>
      </c>
      <c r="AT642" s="9">
        <f t="shared" si="263"/>
        <v>0</v>
      </c>
      <c r="AU642" s="9" t="str">
        <f t="shared" ref="AU642:BD651" si="264">IF(AU$4&lt;=$AH642,IFERROR(GETPIVOTDATA("Hui Reply?",$A$4,"topic_id",$A642,"post_position",AU$4),0),"")</f>
        <v/>
      </c>
      <c r="AV642" s="9" t="str">
        <f t="shared" si="264"/>
        <v/>
      </c>
      <c r="AW642" s="9" t="str">
        <f t="shared" si="264"/>
        <v/>
      </c>
      <c r="AX642" s="9" t="str">
        <f t="shared" si="264"/>
        <v/>
      </c>
      <c r="AY642" s="9" t="str">
        <f t="shared" si="264"/>
        <v/>
      </c>
      <c r="AZ642" s="9" t="str">
        <f t="shared" si="264"/>
        <v/>
      </c>
      <c r="BA642" s="9" t="str">
        <f t="shared" si="264"/>
        <v/>
      </c>
      <c r="BB642" s="9" t="str">
        <f t="shared" si="264"/>
        <v/>
      </c>
      <c r="BC642" s="9" t="str">
        <f t="shared" si="264"/>
        <v/>
      </c>
      <c r="BD642" s="9" t="str">
        <f t="shared" si="264"/>
        <v/>
      </c>
      <c r="BE642" s="9" t="str">
        <f t="shared" ref="BE642:BN651" si="265">IF(BE$4&lt;=$AH642,IFERROR(GETPIVOTDATA("Hui Reply?",$A$4,"topic_id",$A642,"post_position",BE$4),0),"")</f>
        <v/>
      </c>
      <c r="BF642" s="9" t="str">
        <f t="shared" si="265"/>
        <v/>
      </c>
      <c r="BG642" s="9" t="str">
        <f t="shared" si="265"/>
        <v/>
      </c>
      <c r="BH642" s="9" t="str">
        <f t="shared" si="265"/>
        <v/>
      </c>
      <c r="BI642" s="9" t="str">
        <f t="shared" si="265"/>
        <v/>
      </c>
      <c r="BJ642" s="9" t="str">
        <f t="shared" si="265"/>
        <v/>
      </c>
      <c r="BK642" s="9" t="str">
        <f t="shared" si="265"/>
        <v/>
      </c>
      <c r="BL642" s="9" t="str">
        <f t="shared" si="265"/>
        <v/>
      </c>
      <c r="BM642" s="9" t="str">
        <f t="shared" si="265"/>
        <v/>
      </c>
      <c r="BN642" s="9" t="str">
        <f t="shared" si="265"/>
        <v/>
      </c>
      <c r="BO642" s="9" t="str">
        <f t="shared" ref="BO642:BZ651" si="266">IF(BO$4&lt;=$AH642,IFERROR(GETPIVOTDATA("Hui Reply?",$A$4,"topic_id",$A642,"post_position",BO$4),0),"")</f>
        <v/>
      </c>
      <c r="BP642" s="9" t="str">
        <f t="shared" si="266"/>
        <v/>
      </c>
      <c r="BQ642" s="9" t="str">
        <f t="shared" si="266"/>
        <v/>
      </c>
      <c r="BR642" s="9" t="str">
        <f t="shared" si="266"/>
        <v/>
      </c>
      <c r="BS642" s="9" t="str">
        <f t="shared" si="266"/>
        <v/>
      </c>
      <c r="BT642" s="9" t="str">
        <f t="shared" si="266"/>
        <v/>
      </c>
      <c r="BU642" s="9" t="str">
        <f t="shared" si="266"/>
        <v/>
      </c>
      <c r="BV642" s="9" t="str">
        <f t="shared" si="266"/>
        <v/>
      </c>
      <c r="BW642" s="9" t="str">
        <f t="shared" si="266"/>
        <v/>
      </c>
      <c r="BX642" s="9" t="str">
        <f t="shared" si="266"/>
        <v/>
      </c>
      <c r="BY642" s="9" t="str">
        <f t="shared" si="266"/>
        <v/>
      </c>
      <c r="BZ642" s="9" t="str">
        <f t="shared" si="266"/>
        <v/>
      </c>
    </row>
    <row r="643" spans="1:78" x14ac:dyDescent="0.25">
      <c r="A643" s="6">
        <v>977</v>
      </c>
      <c r="B643" s="3"/>
      <c r="C643" s="3">
        <v>1</v>
      </c>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v>1</v>
      </c>
      <c r="AH643" s="7">
        <f>SUMPRODUCT(MAX((Table1[post_position])*(Table1[topic_id]=$A643)))</f>
        <v>2</v>
      </c>
      <c r="AI643" s="7" t="str">
        <f>"http://chandoo.org/forums/topic/"&amp;VLOOKUP(A643,'All Topics Data'!$A$2:$C$1243,3,FALSE)</f>
        <v>http://chandoo.org/forums/topic/changing-login-password</v>
      </c>
      <c r="AJ643" s="7" t="str">
        <f>LEFT(VLOOKUP(A643,'All Topics Data'!$A$2:$C$1243,2,FALSE),40)&amp;REPT("…",LEN(VLOOKUP(A643,'All Topics Data'!$A$2:$C$1243,2,FALSE))&gt;40)</f>
        <v>Changing Login Password</v>
      </c>
      <c r="AK643" s="9">
        <f t="shared" si="254"/>
        <v>0</v>
      </c>
      <c r="AL643" s="9">
        <f t="shared" ref="AL643:AT652" si="267">IF(AL$4&lt;=$AH643,IFERROR(GETPIVOTDATA("Hui Reply?",$A$4,"topic_id",$A643,"post_position",AL$4),0),"")</f>
        <v>1</v>
      </c>
      <c r="AM643" s="9" t="str">
        <f t="shared" si="267"/>
        <v/>
      </c>
      <c r="AN643" s="9" t="str">
        <f t="shared" si="267"/>
        <v/>
      </c>
      <c r="AO643" s="9" t="str">
        <f t="shared" si="267"/>
        <v/>
      </c>
      <c r="AP643" s="9" t="str">
        <f t="shared" si="267"/>
        <v/>
      </c>
      <c r="AQ643" s="9" t="str">
        <f t="shared" si="267"/>
        <v/>
      </c>
      <c r="AR643" s="9" t="str">
        <f t="shared" si="267"/>
        <v/>
      </c>
      <c r="AS643" s="9" t="str">
        <f t="shared" si="267"/>
        <v/>
      </c>
      <c r="AT643" s="9" t="str">
        <f t="shared" si="267"/>
        <v/>
      </c>
      <c r="AU643" s="9" t="str">
        <f t="shared" si="264"/>
        <v/>
      </c>
      <c r="AV643" s="9" t="str">
        <f t="shared" si="264"/>
        <v/>
      </c>
      <c r="AW643" s="9" t="str">
        <f t="shared" si="264"/>
        <v/>
      </c>
      <c r="AX643" s="9" t="str">
        <f t="shared" si="264"/>
        <v/>
      </c>
      <c r="AY643" s="9" t="str">
        <f t="shared" si="264"/>
        <v/>
      </c>
      <c r="AZ643" s="9" t="str">
        <f t="shared" si="264"/>
        <v/>
      </c>
      <c r="BA643" s="9" t="str">
        <f t="shared" si="264"/>
        <v/>
      </c>
      <c r="BB643" s="9" t="str">
        <f t="shared" si="264"/>
        <v/>
      </c>
      <c r="BC643" s="9" t="str">
        <f t="shared" si="264"/>
        <v/>
      </c>
      <c r="BD643" s="9" t="str">
        <f t="shared" si="264"/>
        <v/>
      </c>
      <c r="BE643" s="9" t="str">
        <f t="shared" si="265"/>
        <v/>
      </c>
      <c r="BF643" s="9" t="str">
        <f t="shared" si="265"/>
        <v/>
      </c>
      <c r="BG643" s="9" t="str">
        <f t="shared" si="265"/>
        <v/>
      </c>
      <c r="BH643" s="9" t="str">
        <f t="shared" si="265"/>
        <v/>
      </c>
      <c r="BI643" s="9" t="str">
        <f t="shared" si="265"/>
        <v/>
      </c>
      <c r="BJ643" s="9" t="str">
        <f t="shared" si="265"/>
        <v/>
      </c>
      <c r="BK643" s="9" t="str">
        <f t="shared" si="265"/>
        <v/>
      </c>
      <c r="BL643" s="9" t="str">
        <f t="shared" si="265"/>
        <v/>
      </c>
      <c r="BM643" s="9" t="str">
        <f t="shared" si="265"/>
        <v/>
      </c>
      <c r="BN643" s="9" t="str">
        <f t="shared" si="265"/>
        <v/>
      </c>
      <c r="BO643" s="9" t="str">
        <f t="shared" si="266"/>
        <v/>
      </c>
      <c r="BP643" s="9" t="str">
        <f t="shared" si="266"/>
        <v/>
      </c>
      <c r="BQ643" s="9" t="str">
        <f t="shared" si="266"/>
        <v/>
      </c>
      <c r="BR643" s="9" t="str">
        <f t="shared" si="266"/>
        <v/>
      </c>
      <c r="BS643" s="9" t="str">
        <f t="shared" si="266"/>
        <v/>
      </c>
      <c r="BT643" s="9" t="str">
        <f t="shared" si="266"/>
        <v/>
      </c>
      <c r="BU643" s="9" t="str">
        <f t="shared" si="266"/>
        <v/>
      </c>
      <c r="BV643" s="9" t="str">
        <f t="shared" si="266"/>
        <v/>
      </c>
      <c r="BW643" s="9" t="str">
        <f t="shared" si="266"/>
        <v/>
      </c>
      <c r="BX643" s="9" t="str">
        <f t="shared" si="266"/>
        <v/>
      </c>
      <c r="BY643" s="9" t="str">
        <f t="shared" si="266"/>
        <v/>
      </c>
      <c r="BZ643" s="9" t="str">
        <f t="shared" si="266"/>
        <v/>
      </c>
    </row>
    <row r="644" spans="1:78" x14ac:dyDescent="0.25">
      <c r="A644" s="6">
        <v>979</v>
      </c>
      <c r="B644" s="3"/>
      <c r="C644" s="3"/>
      <c r="D644" s="3">
        <v>1</v>
      </c>
      <c r="E644" s="3"/>
      <c r="F644" s="3">
        <v>1</v>
      </c>
      <c r="G644" s="3"/>
      <c r="H644" s="3"/>
      <c r="I644" s="3">
        <v>1</v>
      </c>
      <c r="J644" s="3"/>
      <c r="K644" s="3"/>
      <c r="L644" s="3"/>
      <c r="M644" s="3"/>
      <c r="N644" s="3"/>
      <c r="O644" s="3"/>
      <c r="P644" s="3"/>
      <c r="Q644" s="3"/>
      <c r="R644" s="3"/>
      <c r="S644" s="3"/>
      <c r="T644" s="3"/>
      <c r="U644" s="3"/>
      <c r="V644" s="3"/>
      <c r="W644" s="3"/>
      <c r="X644" s="3"/>
      <c r="Y644" s="3"/>
      <c r="Z644" s="3"/>
      <c r="AA644" s="3"/>
      <c r="AB644" s="3"/>
      <c r="AC644" s="3"/>
      <c r="AD644" s="3"/>
      <c r="AE644" s="3"/>
      <c r="AF644" s="3">
        <v>3</v>
      </c>
      <c r="AH644" s="7">
        <f>SUMPRODUCT(MAX((Table1[post_position])*(Table1[topic_id]=$A644)))</f>
        <v>9</v>
      </c>
      <c r="AI644" s="7" t="str">
        <f>"http://chandoo.org/forums/topic/"&amp;VLOOKUP(A644,'All Topics Data'!$A$2:$C$1243,3,FALSE)</f>
        <v>http://chandoo.org/forums/topic/check-cell-value-against-an-array-and-write-corresponding-result-in-new-cell</v>
      </c>
      <c r="AJ644" s="7" t="str">
        <f>LEFT(VLOOKUP(A644,'All Topics Data'!$A$2:$C$1243,2,FALSE),40)&amp;REPT("…",LEN(VLOOKUP(A644,'All Topics Data'!$A$2:$C$1243,2,FALSE))&gt;40)</f>
        <v>Check cell value against an array and wr…</v>
      </c>
      <c r="AK644" s="9">
        <f t="shared" si="254"/>
        <v>0</v>
      </c>
      <c r="AL644" s="9">
        <f t="shared" si="267"/>
        <v>0</v>
      </c>
      <c r="AM644" s="9">
        <f t="shared" si="267"/>
        <v>1</v>
      </c>
      <c r="AN644" s="9">
        <f t="shared" si="267"/>
        <v>0</v>
      </c>
      <c r="AO644" s="9">
        <f t="shared" si="267"/>
        <v>1</v>
      </c>
      <c r="AP644" s="9">
        <f t="shared" si="267"/>
        <v>0</v>
      </c>
      <c r="AQ644" s="9">
        <f t="shared" si="267"/>
        <v>0</v>
      </c>
      <c r="AR644" s="9">
        <f t="shared" si="267"/>
        <v>1</v>
      </c>
      <c r="AS644" s="9">
        <f t="shared" si="267"/>
        <v>0</v>
      </c>
      <c r="AT644" s="9" t="str">
        <f t="shared" si="267"/>
        <v/>
      </c>
      <c r="AU644" s="9" t="str">
        <f t="shared" si="264"/>
        <v/>
      </c>
      <c r="AV644" s="9" t="str">
        <f t="shared" si="264"/>
        <v/>
      </c>
      <c r="AW644" s="9" t="str">
        <f t="shared" si="264"/>
        <v/>
      </c>
      <c r="AX644" s="9" t="str">
        <f t="shared" si="264"/>
        <v/>
      </c>
      <c r="AY644" s="9" t="str">
        <f t="shared" si="264"/>
        <v/>
      </c>
      <c r="AZ644" s="9" t="str">
        <f t="shared" si="264"/>
        <v/>
      </c>
      <c r="BA644" s="9" t="str">
        <f t="shared" si="264"/>
        <v/>
      </c>
      <c r="BB644" s="9" t="str">
        <f t="shared" si="264"/>
        <v/>
      </c>
      <c r="BC644" s="9" t="str">
        <f t="shared" si="264"/>
        <v/>
      </c>
      <c r="BD644" s="9" t="str">
        <f t="shared" si="264"/>
        <v/>
      </c>
      <c r="BE644" s="9" t="str">
        <f t="shared" si="265"/>
        <v/>
      </c>
      <c r="BF644" s="9" t="str">
        <f t="shared" si="265"/>
        <v/>
      </c>
      <c r="BG644" s="9" t="str">
        <f t="shared" si="265"/>
        <v/>
      </c>
      <c r="BH644" s="9" t="str">
        <f t="shared" si="265"/>
        <v/>
      </c>
      <c r="BI644" s="9" t="str">
        <f t="shared" si="265"/>
        <v/>
      </c>
      <c r="BJ644" s="9" t="str">
        <f t="shared" si="265"/>
        <v/>
      </c>
      <c r="BK644" s="9" t="str">
        <f t="shared" si="265"/>
        <v/>
      </c>
      <c r="BL644" s="9" t="str">
        <f t="shared" si="265"/>
        <v/>
      </c>
      <c r="BM644" s="9" t="str">
        <f t="shared" si="265"/>
        <v/>
      </c>
      <c r="BN644" s="9" t="str">
        <f t="shared" si="265"/>
        <v/>
      </c>
      <c r="BO644" s="9" t="str">
        <f t="shared" si="266"/>
        <v/>
      </c>
      <c r="BP644" s="9" t="str">
        <f t="shared" si="266"/>
        <v/>
      </c>
      <c r="BQ644" s="9" t="str">
        <f t="shared" si="266"/>
        <v/>
      </c>
      <c r="BR644" s="9" t="str">
        <f t="shared" si="266"/>
        <v/>
      </c>
      <c r="BS644" s="9" t="str">
        <f t="shared" si="266"/>
        <v/>
      </c>
      <c r="BT644" s="9" t="str">
        <f t="shared" si="266"/>
        <v/>
      </c>
      <c r="BU644" s="9" t="str">
        <f t="shared" si="266"/>
        <v/>
      </c>
      <c r="BV644" s="9" t="str">
        <f t="shared" si="266"/>
        <v/>
      </c>
      <c r="BW644" s="9" t="str">
        <f t="shared" si="266"/>
        <v/>
      </c>
      <c r="BX644" s="9" t="str">
        <f t="shared" si="266"/>
        <v/>
      </c>
      <c r="BY644" s="9" t="str">
        <f t="shared" si="266"/>
        <v/>
      </c>
      <c r="BZ644" s="9" t="str">
        <f t="shared" si="266"/>
        <v/>
      </c>
    </row>
    <row r="645" spans="1:78" x14ac:dyDescent="0.25">
      <c r="A645" s="6">
        <v>980</v>
      </c>
      <c r="B645" s="3"/>
      <c r="C645" s="3"/>
      <c r="D645" s="3"/>
      <c r="E645" s="3">
        <v>1</v>
      </c>
      <c r="F645" s="3"/>
      <c r="G645" s="3">
        <v>1</v>
      </c>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v>2</v>
      </c>
      <c r="AH645" s="7">
        <f>SUMPRODUCT(MAX((Table1[post_position])*(Table1[topic_id]=$A645)))</f>
        <v>6</v>
      </c>
      <c r="AI645" s="7" t="str">
        <f>"http://chandoo.org/forums/topic/"&amp;VLOOKUP(A645,'All Topics Data'!$A$2:$C$1243,3,FALSE)</f>
        <v>http://chandoo.org/forums/topic/array-formula</v>
      </c>
      <c r="AJ645" s="7" t="str">
        <f>LEFT(VLOOKUP(A645,'All Topics Data'!$A$2:$C$1243,2,FALSE),40)&amp;REPT("…",LEN(VLOOKUP(A645,'All Topics Data'!$A$2:$C$1243,2,FALSE))&gt;40)</f>
        <v>Array formula</v>
      </c>
      <c r="AK645" s="9">
        <f t="shared" si="254"/>
        <v>0</v>
      </c>
      <c r="AL645" s="9">
        <f t="shared" si="267"/>
        <v>0</v>
      </c>
      <c r="AM645" s="9">
        <f t="shared" si="267"/>
        <v>0</v>
      </c>
      <c r="AN645" s="9">
        <f t="shared" si="267"/>
        <v>1</v>
      </c>
      <c r="AO645" s="9">
        <f t="shared" si="267"/>
        <v>0</v>
      </c>
      <c r="AP645" s="9">
        <f t="shared" si="267"/>
        <v>1</v>
      </c>
      <c r="AQ645" s="9" t="str">
        <f t="shared" si="267"/>
        <v/>
      </c>
      <c r="AR645" s="9" t="str">
        <f t="shared" si="267"/>
        <v/>
      </c>
      <c r="AS645" s="9" t="str">
        <f t="shared" si="267"/>
        <v/>
      </c>
      <c r="AT645" s="9" t="str">
        <f t="shared" si="267"/>
        <v/>
      </c>
      <c r="AU645" s="9" t="str">
        <f t="shared" si="264"/>
        <v/>
      </c>
      <c r="AV645" s="9" t="str">
        <f t="shared" si="264"/>
        <v/>
      </c>
      <c r="AW645" s="9" t="str">
        <f t="shared" si="264"/>
        <v/>
      </c>
      <c r="AX645" s="9" t="str">
        <f t="shared" si="264"/>
        <v/>
      </c>
      <c r="AY645" s="9" t="str">
        <f t="shared" si="264"/>
        <v/>
      </c>
      <c r="AZ645" s="9" t="str">
        <f t="shared" si="264"/>
        <v/>
      </c>
      <c r="BA645" s="9" t="str">
        <f t="shared" si="264"/>
        <v/>
      </c>
      <c r="BB645" s="9" t="str">
        <f t="shared" si="264"/>
        <v/>
      </c>
      <c r="BC645" s="9" t="str">
        <f t="shared" si="264"/>
        <v/>
      </c>
      <c r="BD645" s="9" t="str">
        <f t="shared" si="264"/>
        <v/>
      </c>
      <c r="BE645" s="9" t="str">
        <f t="shared" si="265"/>
        <v/>
      </c>
      <c r="BF645" s="9" t="str">
        <f t="shared" si="265"/>
        <v/>
      </c>
      <c r="BG645" s="9" t="str">
        <f t="shared" si="265"/>
        <v/>
      </c>
      <c r="BH645" s="9" t="str">
        <f t="shared" si="265"/>
        <v/>
      </c>
      <c r="BI645" s="9" t="str">
        <f t="shared" si="265"/>
        <v/>
      </c>
      <c r="BJ645" s="9" t="str">
        <f t="shared" si="265"/>
        <v/>
      </c>
      <c r="BK645" s="9" t="str">
        <f t="shared" si="265"/>
        <v/>
      </c>
      <c r="BL645" s="9" t="str">
        <f t="shared" si="265"/>
        <v/>
      </c>
      <c r="BM645" s="9" t="str">
        <f t="shared" si="265"/>
        <v/>
      </c>
      <c r="BN645" s="9" t="str">
        <f t="shared" si="265"/>
        <v/>
      </c>
      <c r="BO645" s="9" t="str">
        <f t="shared" si="266"/>
        <v/>
      </c>
      <c r="BP645" s="9" t="str">
        <f t="shared" si="266"/>
        <v/>
      </c>
      <c r="BQ645" s="9" t="str">
        <f t="shared" si="266"/>
        <v/>
      </c>
      <c r="BR645" s="9" t="str">
        <f t="shared" si="266"/>
        <v/>
      </c>
      <c r="BS645" s="9" t="str">
        <f t="shared" si="266"/>
        <v/>
      </c>
      <c r="BT645" s="9" t="str">
        <f t="shared" si="266"/>
        <v/>
      </c>
      <c r="BU645" s="9" t="str">
        <f t="shared" si="266"/>
        <v/>
      </c>
      <c r="BV645" s="9" t="str">
        <f t="shared" si="266"/>
        <v/>
      </c>
      <c r="BW645" s="9" t="str">
        <f t="shared" si="266"/>
        <v/>
      </c>
      <c r="BX645" s="9" t="str">
        <f t="shared" si="266"/>
        <v/>
      </c>
      <c r="BY645" s="9" t="str">
        <f t="shared" si="266"/>
        <v/>
      </c>
      <c r="BZ645" s="9" t="str">
        <f t="shared" si="266"/>
        <v/>
      </c>
    </row>
    <row r="646" spans="1:78" x14ac:dyDescent="0.25">
      <c r="A646" s="6">
        <v>981</v>
      </c>
      <c r="B646" s="3"/>
      <c r="C646" s="3">
        <v>1</v>
      </c>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v>1</v>
      </c>
      <c r="AH646" s="7">
        <f>SUMPRODUCT(MAX((Table1[post_position])*(Table1[topic_id]=$A646)))</f>
        <v>2</v>
      </c>
      <c r="AI646" s="7" t="str">
        <f>"http://chandoo.org/forums/topic/"&amp;VLOOKUP(A646,'All Topics Data'!$A$2:$C$1243,3,FALSE)</f>
        <v>http://chandoo.org/forums/topic/display-dates</v>
      </c>
      <c r="AJ646" s="7" t="str">
        <f>LEFT(VLOOKUP(A646,'All Topics Data'!$A$2:$C$1243,2,FALSE),40)&amp;REPT("…",LEN(VLOOKUP(A646,'All Topics Data'!$A$2:$C$1243,2,FALSE))&gt;40)</f>
        <v>Display Dates</v>
      </c>
      <c r="AK646" s="9">
        <f t="shared" si="254"/>
        <v>0</v>
      </c>
      <c r="AL646" s="9">
        <f t="shared" si="267"/>
        <v>1</v>
      </c>
      <c r="AM646" s="9" t="str">
        <f t="shared" si="267"/>
        <v/>
      </c>
      <c r="AN646" s="9" t="str">
        <f t="shared" si="267"/>
        <v/>
      </c>
      <c r="AO646" s="9" t="str">
        <f t="shared" si="267"/>
        <v/>
      </c>
      <c r="AP646" s="9" t="str">
        <f t="shared" si="267"/>
        <v/>
      </c>
      <c r="AQ646" s="9" t="str">
        <f t="shared" si="267"/>
        <v/>
      </c>
      <c r="AR646" s="9" t="str">
        <f t="shared" si="267"/>
        <v/>
      </c>
      <c r="AS646" s="9" t="str">
        <f t="shared" si="267"/>
        <v/>
      </c>
      <c r="AT646" s="9" t="str">
        <f t="shared" si="267"/>
        <v/>
      </c>
      <c r="AU646" s="9" t="str">
        <f t="shared" si="264"/>
        <v/>
      </c>
      <c r="AV646" s="9" t="str">
        <f t="shared" si="264"/>
        <v/>
      </c>
      <c r="AW646" s="9" t="str">
        <f t="shared" si="264"/>
        <v/>
      </c>
      <c r="AX646" s="9" t="str">
        <f t="shared" si="264"/>
        <v/>
      </c>
      <c r="AY646" s="9" t="str">
        <f t="shared" si="264"/>
        <v/>
      </c>
      <c r="AZ646" s="9" t="str">
        <f t="shared" si="264"/>
        <v/>
      </c>
      <c r="BA646" s="9" t="str">
        <f t="shared" si="264"/>
        <v/>
      </c>
      <c r="BB646" s="9" t="str">
        <f t="shared" si="264"/>
        <v/>
      </c>
      <c r="BC646" s="9" t="str">
        <f t="shared" si="264"/>
        <v/>
      </c>
      <c r="BD646" s="9" t="str">
        <f t="shared" si="264"/>
        <v/>
      </c>
      <c r="BE646" s="9" t="str">
        <f t="shared" si="265"/>
        <v/>
      </c>
      <c r="BF646" s="9" t="str">
        <f t="shared" si="265"/>
        <v/>
      </c>
      <c r="BG646" s="9" t="str">
        <f t="shared" si="265"/>
        <v/>
      </c>
      <c r="BH646" s="9" t="str">
        <f t="shared" si="265"/>
        <v/>
      </c>
      <c r="BI646" s="9" t="str">
        <f t="shared" si="265"/>
        <v/>
      </c>
      <c r="BJ646" s="9" t="str">
        <f t="shared" si="265"/>
        <v/>
      </c>
      <c r="BK646" s="9" t="str">
        <f t="shared" si="265"/>
        <v/>
      </c>
      <c r="BL646" s="9" t="str">
        <f t="shared" si="265"/>
        <v/>
      </c>
      <c r="BM646" s="9" t="str">
        <f t="shared" si="265"/>
        <v/>
      </c>
      <c r="BN646" s="9" t="str">
        <f t="shared" si="265"/>
        <v/>
      </c>
      <c r="BO646" s="9" t="str">
        <f t="shared" si="266"/>
        <v/>
      </c>
      <c r="BP646" s="9" t="str">
        <f t="shared" si="266"/>
        <v/>
      </c>
      <c r="BQ646" s="9" t="str">
        <f t="shared" si="266"/>
        <v/>
      </c>
      <c r="BR646" s="9" t="str">
        <f t="shared" si="266"/>
        <v/>
      </c>
      <c r="BS646" s="9" t="str">
        <f t="shared" si="266"/>
        <v/>
      </c>
      <c r="BT646" s="9" t="str">
        <f t="shared" si="266"/>
        <v/>
      </c>
      <c r="BU646" s="9" t="str">
        <f t="shared" si="266"/>
        <v/>
      </c>
      <c r="BV646" s="9" t="str">
        <f t="shared" si="266"/>
        <v/>
      </c>
      <c r="BW646" s="9" t="str">
        <f t="shared" si="266"/>
        <v/>
      </c>
      <c r="BX646" s="9" t="str">
        <f t="shared" si="266"/>
        <v/>
      </c>
      <c r="BY646" s="9" t="str">
        <f t="shared" si="266"/>
        <v/>
      </c>
      <c r="BZ646" s="9" t="str">
        <f t="shared" si="266"/>
        <v/>
      </c>
    </row>
    <row r="647" spans="1:78" x14ac:dyDescent="0.25">
      <c r="A647" s="6">
        <v>982</v>
      </c>
      <c r="B647" s="3"/>
      <c r="C647" s="3"/>
      <c r="D647" s="3"/>
      <c r="E647" s="3">
        <v>1</v>
      </c>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v>1</v>
      </c>
      <c r="AH647" s="7">
        <f>SUMPRODUCT(MAX((Table1[post_position])*(Table1[topic_id]=$A647)))</f>
        <v>5</v>
      </c>
      <c r="AI647" s="7" t="str">
        <f>"http://chandoo.org/forums/topic/"&amp;VLOOKUP(A647,'All Topics Data'!$A$2:$C$1243,3,FALSE)</f>
        <v>http://chandoo.org/forums/topic/how-to-insert-rows</v>
      </c>
      <c r="AJ647" s="7" t="str">
        <f>LEFT(VLOOKUP(A647,'All Topics Data'!$A$2:$C$1243,2,FALSE),40)&amp;REPT("…",LEN(VLOOKUP(A647,'All Topics Data'!$A$2:$C$1243,2,FALSE))&gt;40)</f>
        <v>how to insert rows</v>
      </c>
      <c r="AK647" s="9">
        <f t="shared" si="254"/>
        <v>0</v>
      </c>
      <c r="AL647" s="9">
        <f t="shared" si="267"/>
        <v>0</v>
      </c>
      <c r="AM647" s="9">
        <f t="shared" si="267"/>
        <v>0</v>
      </c>
      <c r="AN647" s="9">
        <f t="shared" si="267"/>
        <v>1</v>
      </c>
      <c r="AO647" s="9">
        <f t="shared" si="267"/>
        <v>0</v>
      </c>
      <c r="AP647" s="9" t="str">
        <f t="shared" si="267"/>
        <v/>
      </c>
      <c r="AQ647" s="9" t="str">
        <f t="shared" si="267"/>
        <v/>
      </c>
      <c r="AR647" s="9" t="str">
        <f t="shared" si="267"/>
        <v/>
      </c>
      <c r="AS647" s="9" t="str">
        <f t="shared" si="267"/>
        <v/>
      </c>
      <c r="AT647" s="9" t="str">
        <f t="shared" si="267"/>
        <v/>
      </c>
      <c r="AU647" s="9" t="str">
        <f t="shared" si="264"/>
        <v/>
      </c>
      <c r="AV647" s="9" t="str">
        <f t="shared" si="264"/>
        <v/>
      </c>
      <c r="AW647" s="9" t="str">
        <f t="shared" si="264"/>
        <v/>
      </c>
      <c r="AX647" s="9" t="str">
        <f t="shared" si="264"/>
        <v/>
      </c>
      <c r="AY647" s="9" t="str">
        <f t="shared" si="264"/>
        <v/>
      </c>
      <c r="AZ647" s="9" t="str">
        <f t="shared" si="264"/>
        <v/>
      </c>
      <c r="BA647" s="9" t="str">
        <f t="shared" si="264"/>
        <v/>
      </c>
      <c r="BB647" s="9" t="str">
        <f t="shared" si="264"/>
        <v/>
      </c>
      <c r="BC647" s="9" t="str">
        <f t="shared" si="264"/>
        <v/>
      </c>
      <c r="BD647" s="9" t="str">
        <f t="shared" si="264"/>
        <v/>
      </c>
      <c r="BE647" s="9" t="str">
        <f t="shared" si="265"/>
        <v/>
      </c>
      <c r="BF647" s="9" t="str">
        <f t="shared" si="265"/>
        <v/>
      </c>
      <c r="BG647" s="9" t="str">
        <f t="shared" si="265"/>
        <v/>
      </c>
      <c r="BH647" s="9" t="str">
        <f t="shared" si="265"/>
        <v/>
      </c>
      <c r="BI647" s="9" t="str">
        <f t="shared" si="265"/>
        <v/>
      </c>
      <c r="BJ647" s="9" t="str">
        <f t="shared" si="265"/>
        <v/>
      </c>
      <c r="BK647" s="9" t="str">
        <f t="shared" si="265"/>
        <v/>
      </c>
      <c r="BL647" s="9" t="str">
        <f t="shared" si="265"/>
        <v/>
      </c>
      <c r="BM647" s="9" t="str">
        <f t="shared" si="265"/>
        <v/>
      </c>
      <c r="BN647" s="9" t="str">
        <f t="shared" si="265"/>
        <v/>
      </c>
      <c r="BO647" s="9" t="str">
        <f t="shared" si="266"/>
        <v/>
      </c>
      <c r="BP647" s="9" t="str">
        <f t="shared" si="266"/>
        <v/>
      </c>
      <c r="BQ647" s="9" t="str">
        <f t="shared" si="266"/>
        <v/>
      </c>
      <c r="BR647" s="9" t="str">
        <f t="shared" si="266"/>
        <v/>
      </c>
      <c r="BS647" s="9" t="str">
        <f t="shared" si="266"/>
        <v/>
      </c>
      <c r="BT647" s="9" t="str">
        <f t="shared" si="266"/>
        <v/>
      </c>
      <c r="BU647" s="9" t="str">
        <f t="shared" si="266"/>
        <v/>
      </c>
      <c r="BV647" s="9" t="str">
        <f t="shared" si="266"/>
        <v/>
      </c>
      <c r="BW647" s="9" t="str">
        <f t="shared" si="266"/>
        <v/>
      </c>
      <c r="BX647" s="9" t="str">
        <f t="shared" si="266"/>
        <v/>
      </c>
      <c r="BY647" s="9" t="str">
        <f t="shared" si="266"/>
        <v/>
      </c>
      <c r="BZ647" s="9" t="str">
        <f t="shared" si="266"/>
        <v/>
      </c>
    </row>
    <row r="648" spans="1:78" x14ac:dyDescent="0.25">
      <c r="A648" s="6">
        <v>984</v>
      </c>
      <c r="B648" s="3"/>
      <c r="C648" s="3"/>
      <c r="D648" s="3"/>
      <c r="E648" s="3">
        <v>1</v>
      </c>
      <c r="F648" s="3"/>
      <c r="G648" s="3">
        <v>1</v>
      </c>
      <c r="H648" s="3"/>
      <c r="I648" s="3"/>
      <c r="J648" s="3">
        <v>1</v>
      </c>
      <c r="K648" s="3"/>
      <c r="L648" s="3"/>
      <c r="M648" s="3">
        <v>1</v>
      </c>
      <c r="N648" s="3"/>
      <c r="O648" s="3"/>
      <c r="P648" s="3"/>
      <c r="Q648" s="3"/>
      <c r="R648" s="3"/>
      <c r="S648" s="3"/>
      <c r="T648" s="3"/>
      <c r="U648" s="3"/>
      <c r="V648" s="3"/>
      <c r="W648" s="3"/>
      <c r="X648" s="3"/>
      <c r="Y648" s="3"/>
      <c r="Z648" s="3"/>
      <c r="AA648" s="3"/>
      <c r="AB648" s="3"/>
      <c r="AC648" s="3"/>
      <c r="AD648" s="3"/>
      <c r="AE648" s="3"/>
      <c r="AF648" s="3">
        <v>4</v>
      </c>
      <c r="AH648" s="7">
        <f>SUMPRODUCT(MAX((Table1[post_position])*(Table1[topic_id]=$A648)))</f>
        <v>12</v>
      </c>
      <c r="AI648" s="7" t="str">
        <f>"http://chandoo.org/forums/topic/"&amp;VLOOKUP(A648,'All Topics Data'!$A$2:$C$1243,3,FALSE)</f>
        <v>http://chandoo.org/forums/topic/traverse-a-column-and-change-data-based-on-result</v>
      </c>
      <c r="AJ648" s="7" t="str">
        <f>LEFT(VLOOKUP(A648,'All Topics Data'!$A$2:$C$1243,2,FALSE),40)&amp;REPT("…",LEN(VLOOKUP(A648,'All Topics Data'!$A$2:$C$1243,2,FALSE))&gt;40)</f>
        <v>traverse a column and change data based …</v>
      </c>
      <c r="AK648" s="9">
        <f t="shared" si="254"/>
        <v>0</v>
      </c>
      <c r="AL648" s="9">
        <f t="shared" si="267"/>
        <v>0</v>
      </c>
      <c r="AM648" s="9">
        <f t="shared" si="267"/>
        <v>0</v>
      </c>
      <c r="AN648" s="9">
        <f t="shared" si="267"/>
        <v>1</v>
      </c>
      <c r="AO648" s="9">
        <f t="shared" si="267"/>
        <v>0</v>
      </c>
      <c r="AP648" s="9">
        <f t="shared" si="267"/>
        <v>1</v>
      </c>
      <c r="AQ648" s="9">
        <f t="shared" si="267"/>
        <v>0</v>
      </c>
      <c r="AR648" s="9">
        <f t="shared" si="267"/>
        <v>0</v>
      </c>
      <c r="AS648" s="9">
        <f t="shared" si="267"/>
        <v>1</v>
      </c>
      <c r="AT648" s="9">
        <f t="shared" si="267"/>
        <v>0</v>
      </c>
      <c r="AU648" s="9">
        <f t="shared" si="264"/>
        <v>0</v>
      </c>
      <c r="AV648" s="9">
        <f t="shared" si="264"/>
        <v>1</v>
      </c>
      <c r="AW648" s="9" t="str">
        <f t="shared" si="264"/>
        <v/>
      </c>
      <c r="AX648" s="9" t="str">
        <f t="shared" si="264"/>
        <v/>
      </c>
      <c r="AY648" s="9" t="str">
        <f t="shared" si="264"/>
        <v/>
      </c>
      <c r="AZ648" s="9" t="str">
        <f t="shared" si="264"/>
        <v/>
      </c>
      <c r="BA648" s="9" t="str">
        <f t="shared" si="264"/>
        <v/>
      </c>
      <c r="BB648" s="9" t="str">
        <f t="shared" si="264"/>
        <v/>
      </c>
      <c r="BC648" s="9" t="str">
        <f t="shared" si="264"/>
        <v/>
      </c>
      <c r="BD648" s="9" t="str">
        <f t="shared" si="264"/>
        <v/>
      </c>
      <c r="BE648" s="9" t="str">
        <f t="shared" si="265"/>
        <v/>
      </c>
      <c r="BF648" s="9" t="str">
        <f t="shared" si="265"/>
        <v/>
      </c>
      <c r="BG648" s="9" t="str">
        <f t="shared" si="265"/>
        <v/>
      </c>
      <c r="BH648" s="9" t="str">
        <f t="shared" si="265"/>
        <v/>
      </c>
      <c r="BI648" s="9" t="str">
        <f t="shared" si="265"/>
        <v/>
      </c>
      <c r="BJ648" s="9" t="str">
        <f t="shared" si="265"/>
        <v/>
      </c>
      <c r="BK648" s="9" t="str">
        <f t="shared" si="265"/>
        <v/>
      </c>
      <c r="BL648" s="9" t="str">
        <f t="shared" si="265"/>
        <v/>
      </c>
      <c r="BM648" s="9" t="str">
        <f t="shared" si="265"/>
        <v/>
      </c>
      <c r="BN648" s="9" t="str">
        <f t="shared" si="265"/>
        <v/>
      </c>
      <c r="BO648" s="9" t="str">
        <f t="shared" si="266"/>
        <v/>
      </c>
      <c r="BP648" s="9" t="str">
        <f t="shared" si="266"/>
        <v/>
      </c>
      <c r="BQ648" s="9" t="str">
        <f t="shared" si="266"/>
        <v/>
      </c>
      <c r="BR648" s="9" t="str">
        <f t="shared" si="266"/>
        <v/>
      </c>
      <c r="BS648" s="9" t="str">
        <f t="shared" si="266"/>
        <v/>
      </c>
      <c r="BT648" s="9" t="str">
        <f t="shared" si="266"/>
        <v/>
      </c>
      <c r="BU648" s="9" t="str">
        <f t="shared" si="266"/>
        <v/>
      </c>
      <c r="BV648" s="9" t="str">
        <f t="shared" si="266"/>
        <v/>
      </c>
      <c r="BW648" s="9" t="str">
        <f t="shared" si="266"/>
        <v/>
      </c>
      <c r="BX648" s="9" t="str">
        <f t="shared" si="266"/>
        <v/>
      </c>
      <c r="BY648" s="9" t="str">
        <f t="shared" si="266"/>
        <v/>
      </c>
      <c r="BZ648" s="9" t="str">
        <f t="shared" si="266"/>
        <v/>
      </c>
    </row>
    <row r="649" spans="1:78" x14ac:dyDescent="0.25">
      <c r="A649" s="6">
        <v>988</v>
      </c>
      <c r="B649" s="3"/>
      <c r="C649" s="3"/>
      <c r="D649" s="3"/>
      <c r="E649" s="3">
        <v>1</v>
      </c>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v>1</v>
      </c>
      <c r="AH649" s="7">
        <f>SUMPRODUCT(MAX((Table1[post_position])*(Table1[topic_id]=$A649)))</f>
        <v>5</v>
      </c>
      <c r="AI649" s="7" t="str">
        <f>"http://chandoo.org/forums/topic/"&amp;VLOOKUP(A649,'All Topics Data'!$A$2:$C$1243,3,FALSE)</f>
        <v>http://chandoo.org/forums/topic/doing-a-function-on-each-element-of-a-column-and-pasting-it-next-to-element</v>
      </c>
      <c r="AJ649" s="7" t="str">
        <f>LEFT(VLOOKUP(A649,'All Topics Data'!$A$2:$C$1243,2,FALSE),40)&amp;REPT("…",LEN(VLOOKUP(A649,'All Topics Data'!$A$2:$C$1243,2,FALSE))&gt;40)</f>
        <v>Doing a Function on each Element of a Co…</v>
      </c>
      <c r="AK649" s="9">
        <f t="shared" si="254"/>
        <v>0</v>
      </c>
      <c r="AL649" s="9">
        <f t="shared" si="267"/>
        <v>0</v>
      </c>
      <c r="AM649" s="9">
        <f t="shared" si="267"/>
        <v>0</v>
      </c>
      <c r="AN649" s="9">
        <f t="shared" si="267"/>
        <v>1</v>
      </c>
      <c r="AO649" s="9">
        <f t="shared" si="267"/>
        <v>0</v>
      </c>
      <c r="AP649" s="9" t="str">
        <f t="shared" si="267"/>
        <v/>
      </c>
      <c r="AQ649" s="9" t="str">
        <f t="shared" si="267"/>
        <v/>
      </c>
      <c r="AR649" s="9" t="str">
        <f t="shared" si="267"/>
        <v/>
      </c>
      <c r="AS649" s="9" t="str">
        <f t="shared" si="267"/>
        <v/>
      </c>
      <c r="AT649" s="9" t="str">
        <f t="shared" si="267"/>
        <v/>
      </c>
      <c r="AU649" s="9" t="str">
        <f t="shared" si="264"/>
        <v/>
      </c>
      <c r="AV649" s="9" t="str">
        <f t="shared" si="264"/>
        <v/>
      </c>
      <c r="AW649" s="9" t="str">
        <f t="shared" si="264"/>
        <v/>
      </c>
      <c r="AX649" s="9" t="str">
        <f t="shared" si="264"/>
        <v/>
      </c>
      <c r="AY649" s="9" t="str">
        <f t="shared" si="264"/>
        <v/>
      </c>
      <c r="AZ649" s="9" t="str">
        <f t="shared" si="264"/>
        <v/>
      </c>
      <c r="BA649" s="9" t="str">
        <f t="shared" si="264"/>
        <v/>
      </c>
      <c r="BB649" s="9" t="str">
        <f t="shared" si="264"/>
        <v/>
      </c>
      <c r="BC649" s="9" t="str">
        <f t="shared" si="264"/>
        <v/>
      </c>
      <c r="BD649" s="9" t="str">
        <f t="shared" si="264"/>
        <v/>
      </c>
      <c r="BE649" s="9" t="str">
        <f t="shared" si="265"/>
        <v/>
      </c>
      <c r="BF649" s="9" t="str">
        <f t="shared" si="265"/>
        <v/>
      </c>
      <c r="BG649" s="9" t="str">
        <f t="shared" si="265"/>
        <v/>
      </c>
      <c r="BH649" s="9" t="str">
        <f t="shared" si="265"/>
        <v/>
      </c>
      <c r="BI649" s="9" t="str">
        <f t="shared" si="265"/>
        <v/>
      </c>
      <c r="BJ649" s="9" t="str">
        <f t="shared" si="265"/>
        <v/>
      </c>
      <c r="BK649" s="9" t="str">
        <f t="shared" si="265"/>
        <v/>
      </c>
      <c r="BL649" s="9" t="str">
        <f t="shared" si="265"/>
        <v/>
      </c>
      <c r="BM649" s="9" t="str">
        <f t="shared" si="265"/>
        <v/>
      </c>
      <c r="BN649" s="9" t="str">
        <f t="shared" si="265"/>
        <v/>
      </c>
      <c r="BO649" s="9" t="str">
        <f t="shared" si="266"/>
        <v/>
      </c>
      <c r="BP649" s="9" t="str">
        <f t="shared" si="266"/>
        <v/>
      </c>
      <c r="BQ649" s="9" t="str">
        <f t="shared" si="266"/>
        <v/>
      </c>
      <c r="BR649" s="9" t="str">
        <f t="shared" si="266"/>
        <v/>
      </c>
      <c r="BS649" s="9" t="str">
        <f t="shared" si="266"/>
        <v/>
      </c>
      <c r="BT649" s="9" t="str">
        <f t="shared" si="266"/>
        <v/>
      </c>
      <c r="BU649" s="9" t="str">
        <f t="shared" si="266"/>
        <v/>
      </c>
      <c r="BV649" s="9" t="str">
        <f t="shared" si="266"/>
        <v/>
      </c>
      <c r="BW649" s="9" t="str">
        <f t="shared" si="266"/>
        <v/>
      </c>
      <c r="BX649" s="9" t="str">
        <f t="shared" si="266"/>
        <v/>
      </c>
      <c r="BY649" s="9" t="str">
        <f t="shared" si="266"/>
        <v/>
      </c>
      <c r="BZ649" s="9" t="str">
        <f t="shared" si="266"/>
        <v/>
      </c>
    </row>
    <row r="650" spans="1:78" x14ac:dyDescent="0.25">
      <c r="A650" s="6">
        <v>992</v>
      </c>
      <c r="B650" s="3"/>
      <c r="C650" s="3">
        <v>1</v>
      </c>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v>1</v>
      </c>
      <c r="AH650" s="7">
        <f>SUMPRODUCT(MAX((Table1[post_position])*(Table1[topic_id]=$A650)))</f>
        <v>2</v>
      </c>
      <c r="AI650" s="7" t="str">
        <f>"http://chandoo.org/forums/topic/"&amp;VLOOKUP(A650,'All Topics Data'!$A$2:$C$1243,3,FALSE)</f>
        <v>http://chandoo.org/forums/topic/pull-data-from-closed-workbooks-based-on-cell-values-of-open-workbook</v>
      </c>
      <c r="AJ650" s="7" t="str">
        <f>LEFT(VLOOKUP(A650,'All Topics Data'!$A$2:$C$1243,2,FALSE),40)&amp;REPT("…",LEN(VLOOKUP(A650,'All Topics Data'!$A$2:$C$1243,2,FALSE))&gt;40)</f>
        <v>Pull Data From Closed Workbooks Based On…</v>
      </c>
      <c r="AK650" s="9">
        <f t="shared" si="254"/>
        <v>0</v>
      </c>
      <c r="AL650" s="9">
        <f t="shared" si="267"/>
        <v>1</v>
      </c>
      <c r="AM650" s="9" t="str">
        <f t="shared" si="267"/>
        <v/>
      </c>
      <c r="AN650" s="9" t="str">
        <f t="shared" si="267"/>
        <v/>
      </c>
      <c r="AO650" s="9" t="str">
        <f t="shared" si="267"/>
        <v/>
      </c>
      <c r="AP650" s="9" t="str">
        <f t="shared" si="267"/>
        <v/>
      </c>
      <c r="AQ650" s="9" t="str">
        <f t="shared" si="267"/>
        <v/>
      </c>
      <c r="AR650" s="9" t="str">
        <f t="shared" si="267"/>
        <v/>
      </c>
      <c r="AS650" s="9" t="str">
        <f t="shared" si="267"/>
        <v/>
      </c>
      <c r="AT650" s="9" t="str">
        <f t="shared" si="267"/>
        <v/>
      </c>
      <c r="AU650" s="9" t="str">
        <f t="shared" si="264"/>
        <v/>
      </c>
      <c r="AV650" s="9" t="str">
        <f t="shared" si="264"/>
        <v/>
      </c>
      <c r="AW650" s="9" t="str">
        <f t="shared" si="264"/>
        <v/>
      </c>
      <c r="AX650" s="9" t="str">
        <f t="shared" si="264"/>
        <v/>
      </c>
      <c r="AY650" s="9" t="str">
        <f t="shared" si="264"/>
        <v/>
      </c>
      <c r="AZ650" s="9" t="str">
        <f t="shared" si="264"/>
        <v/>
      </c>
      <c r="BA650" s="9" t="str">
        <f t="shared" si="264"/>
        <v/>
      </c>
      <c r="BB650" s="9" t="str">
        <f t="shared" si="264"/>
        <v/>
      </c>
      <c r="BC650" s="9" t="str">
        <f t="shared" si="264"/>
        <v/>
      </c>
      <c r="BD650" s="9" t="str">
        <f t="shared" si="264"/>
        <v/>
      </c>
      <c r="BE650" s="9" t="str">
        <f t="shared" si="265"/>
        <v/>
      </c>
      <c r="BF650" s="9" t="str">
        <f t="shared" si="265"/>
        <v/>
      </c>
      <c r="BG650" s="9" t="str">
        <f t="shared" si="265"/>
        <v/>
      </c>
      <c r="BH650" s="9" t="str">
        <f t="shared" si="265"/>
        <v/>
      </c>
      <c r="BI650" s="9" t="str">
        <f t="shared" si="265"/>
        <v/>
      </c>
      <c r="BJ650" s="9" t="str">
        <f t="shared" si="265"/>
        <v/>
      </c>
      <c r="BK650" s="9" t="str">
        <f t="shared" si="265"/>
        <v/>
      </c>
      <c r="BL650" s="9" t="str">
        <f t="shared" si="265"/>
        <v/>
      </c>
      <c r="BM650" s="9" t="str">
        <f t="shared" si="265"/>
        <v/>
      </c>
      <c r="BN650" s="9" t="str">
        <f t="shared" si="265"/>
        <v/>
      </c>
      <c r="BO650" s="9" t="str">
        <f t="shared" si="266"/>
        <v/>
      </c>
      <c r="BP650" s="9" t="str">
        <f t="shared" si="266"/>
        <v/>
      </c>
      <c r="BQ650" s="9" t="str">
        <f t="shared" si="266"/>
        <v/>
      </c>
      <c r="BR650" s="9" t="str">
        <f t="shared" si="266"/>
        <v/>
      </c>
      <c r="BS650" s="9" t="str">
        <f t="shared" si="266"/>
        <v/>
      </c>
      <c r="BT650" s="9" t="str">
        <f t="shared" si="266"/>
        <v/>
      </c>
      <c r="BU650" s="9" t="str">
        <f t="shared" si="266"/>
        <v/>
      </c>
      <c r="BV650" s="9" t="str">
        <f t="shared" si="266"/>
        <v/>
      </c>
      <c r="BW650" s="9" t="str">
        <f t="shared" si="266"/>
        <v/>
      </c>
      <c r="BX650" s="9" t="str">
        <f t="shared" si="266"/>
        <v/>
      </c>
      <c r="BY650" s="9" t="str">
        <f t="shared" si="266"/>
        <v/>
      </c>
      <c r="BZ650" s="9" t="str">
        <f t="shared" si="266"/>
        <v/>
      </c>
    </row>
    <row r="651" spans="1:78" x14ac:dyDescent="0.25">
      <c r="A651" s="6">
        <v>993</v>
      </c>
      <c r="B651" s="3"/>
      <c r="C651" s="3">
        <v>1</v>
      </c>
      <c r="D651" s="3"/>
      <c r="E651" s="3">
        <v>1</v>
      </c>
      <c r="F651" s="3"/>
      <c r="G651" s="3">
        <v>1</v>
      </c>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v>3</v>
      </c>
      <c r="AH651" s="7">
        <f>SUMPRODUCT(MAX((Table1[post_position])*(Table1[topic_id]=$A651)))</f>
        <v>7</v>
      </c>
      <c r="AI651" s="7" t="str">
        <f>"http://chandoo.org/forums/topic/"&amp;VLOOKUP(A651,'All Topics Data'!$A$2:$C$1243,3,FALSE)</f>
        <v>http://chandoo.org/forums/topic/rolling-60-minutes</v>
      </c>
      <c r="AJ651" s="7" t="str">
        <f>LEFT(VLOOKUP(A651,'All Topics Data'!$A$2:$C$1243,2,FALSE),40)&amp;REPT("…",LEN(VLOOKUP(A651,'All Topics Data'!$A$2:$C$1243,2,FALSE))&gt;40)</f>
        <v>rolling 60 minutes</v>
      </c>
      <c r="AK651" s="9">
        <f t="shared" si="254"/>
        <v>0</v>
      </c>
      <c r="AL651" s="9">
        <f t="shared" si="267"/>
        <v>1</v>
      </c>
      <c r="AM651" s="9">
        <f t="shared" si="267"/>
        <v>0</v>
      </c>
      <c r="AN651" s="9">
        <f t="shared" si="267"/>
        <v>1</v>
      </c>
      <c r="AO651" s="9">
        <f t="shared" si="267"/>
        <v>0</v>
      </c>
      <c r="AP651" s="9">
        <f t="shared" si="267"/>
        <v>1</v>
      </c>
      <c r="AQ651" s="9">
        <f t="shared" si="267"/>
        <v>0</v>
      </c>
      <c r="AR651" s="9" t="str">
        <f t="shared" si="267"/>
        <v/>
      </c>
      <c r="AS651" s="9" t="str">
        <f t="shared" si="267"/>
        <v/>
      </c>
      <c r="AT651" s="9" t="str">
        <f t="shared" si="267"/>
        <v/>
      </c>
      <c r="AU651" s="9" t="str">
        <f t="shared" si="264"/>
        <v/>
      </c>
      <c r="AV651" s="9" t="str">
        <f t="shared" si="264"/>
        <v/>
      </c>
      <c r="AW651" s="9" t="str">
        <f t="shared" si="264"/>
        <v/>
      </c>
      <c r="AX651" s="9" t="str">
        <f t="shared" si="264"/>
        <v/>
      </c>
      <c r="AY651" s="9" t="str">
        <f t="shared" si="264"/>
        <v/>
      </c>
      <c r="AZ651" s="9" t="str">
        <f t="shared" si="264"/>
        <v/>
      </c>
      <c r="BA651" s="9" t="str">
        <f t="shared" si="264"/>
        <v/>
      </c>
      <c r="BB651" s="9" t="str">
        <f t="shared" si="264"/>
        <v/>
      </c>
      <c r="BC651" s="9" t="str">
        <f t="shared" si="264"/>
        <v/>
      </c>
      <c r="BD651" s="9" t="str">
        <f t="shared" si="264"/>
        <v/>
      </c>
      <c r="BE651" s="9" t="str">
        <f t="shared" si="265"/>
        <v/>
      </c>
      <c r="BF651" s="9" t="str">
        <f t="shared" si="265"/>
        <v/>
      </c>
      <c r="BG651" s="9" t="str">
        <f t="shared" si="265"/>
        <v/>
      </c>
      <c r="BH651" s="9" t="str">
        <f t="shared" si="265"/>
        <v/>
      </c>
      <c r="BI651" s="9" t="str">
        <f t="shared" si="265"/>
        <v/>
      </c>
      <c r="BJ651" s="9" t="str">
        <f t="shared" si="265"/>
        <v/>
      </c>
      <c r="BK651" s="9" t="str">
        <f t="shared" si="265"/>
        <v/>
      </c>
      <c r="BL651" s="9" t="str">
        <f t="shared" si="265"/>
        <v/>
      </c>
      <c r="BM651" s="9" t="str">
        <f t="shared" si="265"/>
        <v/>
      </c>
      <c r="BN651" s="9" t="str">
        <f t="shared" si="265"/>
        <v/>
      </c>
      <c r="BO651" s="9" t="str">
        <f t="shared" si="266"/>
        <v/>
      </c>
      <c r="BP651" s="9" t="str">
        <f t="shared" si="266"/>
        <v/>
      </c>
      <c r="BQ651" s="9" t="str">
        <f t="shared" si="266"/>
        <v/>
      </c>
      <c r="BR651" s="9" t="str">
        <f t="shared" si="266"/>
        <v/>
      </c>
      <c r="BS651" s="9" t="str">
        <f t="shared" si="266"/>
        <v/>
      </c>
      <c r="BT651" s="9" t="str">
        <f t="shared" si="266"/>
        <v/>
      </c>
      <c r="BU651" s="9" t="str">
        <f t="shared" si="266"/>
        <v/>
      </c>
      <c r="BV651" s="9" t="str">
        <f t="shared" si="266"/>
        <v/>
      </c>
      <c r="BW651" s="9" t="str">
        <f t="shared" si="266"/>
        <v/>
      </c>
      <c r="BX651" s="9" t="str">
        <f t="shared" si="266"/>
        <v/>
      </c>
      <c r="BY651" s="9" t="str">
        <f t="shared" si="266"/>
        <v/>
      </c>
      <c r="BZ651" s="9" t="str">
        <f t="shared" si="266"/>
        <v/>
      </c>
    </row>
    <row r="652" spans="1:78" x14ac:dyDescent="0.25">
      <c r="A652" s="6">
        <v>994</v>
      </c>
      <c r="B652" s="3"/>
      <c r="C652" s="3">
        <v>1</v>
      </c>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v>1</v>
      </c>
      <c r="AH652" s="7">
        <f>SUMPRODUCT(MAX((Table1[post_position])*(Table1[topic_id]=$A652)))</f>
        <v>2</v>
      </c>
      <c r="AI652" s="7" t="str">
        <f>"http://chandoo.org/forums/topic/"&amp;VLOOKUP(A652,'All Topics Data'!$A$2:$C$1243,3,FALSE)</f>
        <v>http://chandoo.org/forums/topic/too-many-different-cell-formates</v>
      </c>
      <c r="AJ652" s="7" t="str">
        <f>LEFT(VLOOKUP(A652,'All Topics Data'!$A$2:$C$1243,2,FALSE),40)&amp;REPT("…",LEN(VLOOKUP(A652,'All Topics Data'!$A$2:$C$1243,2,FALSE))&gt;40)</f>
        <v>Too Many Different Cell Formates!!!!</v>
      </c>
      <c r="AK652" s="9">
        <f t="shared" si="254"/>
        <v>0</v>
      </c>
      <c r="AL652" s="9">
        <f t="shared" si="267"/>
        <v>1</v>
      </c>
      <c r="AM652" s="9" t="str">
        <f t="shared" si="267"/>
        <v/>
      </c>
      <c r="AN652" s="9" t="str">
        <f t="shared" si="267"/>
        <v/>
      </c>
      <c r="AO652" s="9" t="str">
        <f t="shared" si="267"/>
        <v/>
      </c>
      <c r="AP652" s="9" t="str">
        <f t="shared" si="267"/>
        <v/>
      </c>
      <c r="AQ652" s="9" t="str">
        <f t="shared" si="267"/>
        <v/>
      </c>
      <c r="AR652" s="9" t="str">
        <f t="shared" si="267"/>
        <v/>
      </c>
      <c r="AS652" s="9" t="str">
        <f t="shared" si="267"/>
        <v/>
      </c>
      <c r="AT652" s="9" t="str">
        <f t="shared" si="267"/>
        <v/>
      </c>
      <c r="AU652" s="9" t="str">
        <f t="shared" ref="AU652:BD661" si="268">IF(AU$4&lt;=$AH652,IFERROR(GETPIVOTDATA("Hui Reply?",$A$4,"topic_id",$A652,"post_position",AU$4),0),"")</f>
        <v/>
      </c>
      <c r="AV652" s="9" t="str">
        <f t="shared" si="268"/>
        <v/>
      </c>
      <c r="AW652" s="9" t="str">
        <f t="shared" si="268"/>
        <v/>
      </c>
      <c r="AX652" s="9" t="str">
        <f t="shared" si="268"/>
        <v/>
      </c>
      <c r="AY652" s="9" t="str">
        <f t="shared" si="268"/>
        <v/>
      </c>
      <c r="AZ652" s="9" t="str">
        <f t="shared" si="268"/>
        <v/>
      </c>
      <c r="BA652" s="9" t="str">
        <f t="shared" si="268"/>
        <v/>
      </c>
      <c r="BB652" s="9" t="str">
        <f t="shared" si="268"/>
        <v/>
      </c>
      <c r="BC652" s="9" t="str">
        <f t="shared" si="268"/>
        <v/>
      </c>
      <c r="BD652" s="9" t="str">
        <f t="shared" si="268"/>
        <v/>
      </c>
      <c r="BE652" s="9" t="str">
        <f t="shared" ref="BE652:BN661" si="269">IF(BE$4&lt;=$AH652,IFERROR(GETPIVOTDATA("Hui Reply?",$A$4,"topic_id",$A652,"post_position",BE$4),0),"")</f>
        <v/>
      </c>
      <c r="BF652" s="9" t="str">
        <f t="shared" si="269"/>
        <v/>
      </c>
      <c r="BG652" s="9" t="str">
        <f t="shared" si="269"/>
        <v/>
      </c>
      <c r="BH652" s="9" t="str">
        <f t="shared" si="269"/>
        <v/>
      </c>
      <c r="BI652" s="9" t="str">
        <f t="shared" si="269"/>
        <v/>
      </c>
      <c r="BJ652" s="9" t="str">
        <f t="shared" si="269"/>
        <v/>
      </c>
      <c r="BK652" s="9" t="str">
        <f t="shared" si="269"/>
        <v/>
      </c>
      <c r="BL652" s="9" t="str">
        <f t="shared" si="269"/>
        <v/>
      </c>
      <c r="BM652" s="9" t="str">
        <f t="shared" si="269"/>
        <v/>
      </c>
      <c r="BN652" s="9" t="str">
        <f t="shared" si="269"/>
        <v/>
      </c>
      <c r="BO652" s="9" t="str">
        <f t="shared" ref="BO652:BZ661" si="270">IF(BO$4&lt;=$AH652,IFERROR(GETPIVOTDATA("Hui Reply?",$A$4,"topic_id",$A652,"post_position",BO$4),0),"")</f>
        <v/>
      </c>
      <c r="BP652" s="9" t="str">
        <f t="shared" si="270"/>
        <v/>
      </c>
      <c r="BQ652" s="9" t="str">
        <f t="shared" si="270"/>
        <v/>
      </c>
      <c r="BR652" s="9" t="str">
        <f t="shared" si="270"/>
        <v/>
      </c>
      <c r="BS652" s="9" t="str">
        <f t="shared" si="270"/>
        <v/>
      </c>
      <c r="BT652" s="9" t="str">
        <f t="shared" si="270"/>
        <v/>
      </c>
      <c r="BU652" s="9" t="str">
        <f t="shared" si="270"/>
        <v/>
      </c>
      <c r="BV652" s="9" t="str">
        <f t="shared" si="270"/>
        <v/>
      </c>
      <c r="BW652" s="9" t="str">
        <f t="shared" si="270"/>
        <v/>
      </c>
      <c r="BX652" s="9" t="str">
        <f t="shared" si="270"/>
        <v/>
      </c>
      <c r="BY652" s="9" t="str">
        <f t="shared" si="270"/>
        <v/>
      </c>
      <c r="BZ652" s="9" t="str">
        <f t="shared" si="270"/>
        <v/>
      </c>
    </row>
    <row r="653" spans="1:78" x14ac:dyDescent="0.25">
      <c r="A653" s="6">
        <v>995</v>
      </c>
      <c r="B653" s="3"/>
      <c r="C653" s="3">
        <v>1</v>
      </c>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v>1</v>
      </c>
      <c r="AH653" s="7">
        <f>SUMPRODUCT(MAX((Table1[post_position])*(Table1[topic_id]=$A653)))</f>
        <v>2</v>
      </c>
      <c r="AI653" s="7" t="str">
        <f>"http://chandoo.org/forums/topic/"&amp;VLOOKUP(A653,'All Topics Data'!$A$2:$C$1243,3,FALSE)</f>
        <v>http://chandoo.org/forums/topic/consolidating-data</v>
      </c>
      <c r="AJ653" s="7" t="str">
        <f>LEFT(VLOOKUP(A653,'All Topics Data'!$A$2:$C$1243,2,FALSE),40)&amp;REPT("…",LEN(VLOOKUP(A653,'All Topics Data'!$A$2:$C$1243,2,FALSE))&gt;40)</f>
        <v>Consolidating Data</v>
      </c>
      <c r="AK653" s="9">
        <f t="shared" si="254"/>
        <v>0</v>
      </c>
      <c r="AL653" s="9">
        <f t="shared" ref="AL653:AT662" si="271">IF(AL$4&lt;=$AH653,IFERROR(GETPIVOTDATA("Hui Reply?",$A$4,"topic_id",$A653,"post_position",AL$4),0),"")</f>
        <v>1</v>
      </c>
      <c r="AM653" s="9" t="str">
        <f t="shared" si="271"/>
        <v/>
      </c>
      <c r="AN653" s="9" t="str">
        <f t="shared" si="271"/>
        <v/>
      </c>
      <c r="AO653" s="9" t="str">
        <f t="shared" si="271"/>
        <v/>
      </c>
      <c r="AP653" s="9" t="str">
        <f t="shared" si="271"/>
        <v/>
      </c>
      <c r="AQ653" s="9" t="str">
        <f t="shared" si="271"/>
        <v/>
      </c>
      <c r="AR653" s="9" t="str">
        <f t="shared" si="271"/>
        <v/>
      </c>
      <c r="AS653" s="9" t="str">
        <f t="shared" si="271"/>
        <v/>
      </c>
      <c r="AT653" s="9" t="str">
        <f t="shared" si="271"/>
        <v/>
      </c>
      <c r="AU653" s="9" t="str">
        <f t="shared" si="268"/>
        <v/>
      </c>
      <c r="AV653" s="9" t="str">
        <f t="shared" si="268"/>
        <v/>
      </c>
      <c r="AW653" s="9" t="str">
        <f t="shared" si="268"/>
        <v/>
      </c>
      <c r="AX653" s="9" t="str">
        <f t="shared" si="268"/>
        <v/>
      </c>
      <c r="AY653" s="9" t="str">
        <f t="shared" si="268"/>
        <v/>
      </c>
      <c r="AZ653" s="9" t="str">
        <f t="shared" si="268"/>
        <v/>
      </c>
      <c r="BA653" s="9" t="str">
        <f t="shared" si="268"/>
        <v/>
      </c>
      <c r="BB653" s="9" t="str">
        <f t="shared" si="268"/>
        <v/>
      </c>
      <c r="BC653" s="9" t="str">
        <f t="shared" si="268"/>
        <v/>
      </c>
      <c r="BD653" s="9" t="str">
        <f t="shared" si="268"/>
        <v/>
      </c>
      <c r="BE653" s="9" t="str">
        <f t="shared" si="269"/>
        <v/>
      </c>
      <c r="BF653" s="9" t="str">
        <f t="shared" si="269"/>
        <v/>
      </c>
      <c r="BG653" s="9" t="str">
        <f t="shared" si="269"/>
        <v/>
      </c>
      <c r="BH653" s="9" t="str">
        <f t="shared" si="269"/>
        <v/>
      </c>
      <c r="BI653" s="9" t="str">
        <f t="shared" si="269"/>
        <v/>
      </c>
      <c r="BJ653" s="9" t="str">
        <f t="shared" si="269"/>
        <v/>
      </c>
      <c r="BK653" s="9" t="str">
        <f t="shared" si="269"/>
        <v/>
      </c>
      <c r="BL653" s="9" t="str">
        <f t="shared" si="269"/>
        <v/>
      </c>
      <c r="BM653" s="9" t="str">
        <f t="shared" si="269"/>
        <v/>
      </c>
      <c r="BN653" s="9" t="str">
        <f t="shared" si="269"/>
        <v/>
      </c>
      <c r="BO653" s="9" t="str">
        <f t="shared" si="270"/>
        <v/>
      </c>
      <c r="BP653" s="9" t="str">
        <f t="shared" si="270"/>
        <v/>
      </c>
      <c r="BQ653" s="9" t="str">
        <f t="shared" si="270"/>
        <v/>
      </c>
      <c r="BR653" s="9" t="str">
        <f t="shared" si="270"/>
        <v/>
      </c>
      <c r="BS653" s="9" t="str">
        <f t="shared" si="270"/>
        <v/>
      </c>
      <c r="BT653" s="9" t="str">
        <f t="shared" si="270"/>
        <v/>
      </c>
      <c r="BU653" s="9" t="str">
        <f t="shared" si="270"/>
        <v/>
      </c>
      <c r="BV653" s="9" t="str">
        <f t="shared" si="270"/>
        <v/>
      </c>
      <c r="BW653" s="9" t="str">
        <f t="shared" si="270"/>
        <v/>
      </c>
      <c r="BX653" s="9" t="str">
        <f t="shared" si="270"/>
        <v/>
      </c>
      <c r="BY653" s="9" t="str">
        <f t="shared" si="270"/>
        <v/>
      </c>
      <c r="BZ653" s="9" t="str">
        <f t="shared" si="270"/>
        <v/>
      </c>
    </row>
    <row r="654" spans="1:78" x14ac:dyDescent="0.25">
      <c r="A654" s="6">
        <v>999</v>
      </c>
      <c r="B654" s="3"/>
      <c r="C654" s="3">
        <v>1</v>
      </c>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v>1</v>
      </c>
      <c r="AH654" s="7">
        <f>SUMPRODUCT(MAX((Table1[post_position])*(Table1[topic_id]=$A654)))</f>
        <v>2</v>
      </c>
      <c r="AI654" s="7" t="str">
        <f>"http://chandoo.org/forums/topic/"&amp;VLOOKUP(A654,'All Topics Data'!$A$2:$C$1243,3,FALSE)</f>
        <v>http://chandoo.org/forums/topic/refreshing-a-pivot-table</v>
      </c>
      <c r="AJ654" s="7" t="str">
        <f>LEFT(VLOOKUP(A654,'All Topics Data'!$A$2:$C$1243,2,FALSE),40)&amp;REPT("…",LEN(VLOOKUP(A654,'All Topics Data'!$A$2:$C$1243,2,FALSE))&gt;40)</f>
        <v>Refreshing a pivot table</v>
      </c>
      <c r="AK654" s="9">
        <f t="shared" si="254"/>
        <v>0</v>
      </c>
      <c r="AL654" s="9">
        <f t="shared" si="271"/>
        <v>1</v>
      </c>
      <c r="AM654" s="9" t="str">
        <f t="shared" si="271"/>
        <v/>
      </c>
      <c r="AN654" s="9" t="str">
        <f t="shared" si="271"/>
        <v/>
      </c>
      <c r="AO654" s="9" t="str">
        <f t="shared" si="271"/>
        <v/>
      </c>
      <c r="AP654" s="9" t="str">
        <f t="shared" si="271"/>
        <v/>
      </c>
      <c r="AQ654" s="9" t="str">
        <f t="shared" si="271"/>
        <v/>
      </c>
      <c r="AR654" s="9" t="str">
        <f t="shared" si="271"/>
        <v/>
      </c>
      <c r="AS654" s="9" t="str">
        <f t="shared" si="271"/>
        <v/>
      </c>
      <c r="AT654" s="9" t="str">
        <f t="shared" si="271"/>
        <v/>
      </c>
      <c r="AU654" s="9" t="str">
        <f t="shared" si="268"/>
        <v/>
      </c>
      <c r="AV654" s="9" t="str">
        <f t="shared" si="268"/>
        <v/>
      </c>
      <c r="AW654" s="9" t="str">
        <f t="shared" si="268"/>
        <v/>
      </c>
      <c r="AX654" s="9" t="str">
        <f t="shared" si="268"/>
        <v/>
      </c>
      <c r="AY654" s="9" t="str">
        <f t="shared" si="268"/>
        <v/>
      </c>
      <c r="AZ654" s="9" t="str">
        <f t="shared" si="268"/>
        <v/>
      </c>
      <c r="BA654" s="9" t="str">
        <f t="shared" si="268"/>
        <v/>
      </c>
      <c r="BB654" s="9" t="str">
        <f t="shared" si="268"/>
        <v/>
      </c>
      <c r="BC654" s="9" t="str">
        <f t="shared" si="268"/>
        <v/>
      </c>
      <c r="BD654" s="9" t="str">
        <f t="shared" si="268"/>
        <v/>
      </c>
      <c r="BE654" s="9" t="str">
        <f t="shared" si="269"/>
        <v/>
      </c>
      <c r="BF654" s="9" t="str">
        <f t="shared" si="269"/>
        <v/>
      </c>
      <c r="BG654" s="9" t="str">
        <f t="shared" si="269"/>
        <v/>
      </c>
      <c r="BH654" s="9" t="str">
        <f t="shared" si="269"/>
        <v/>
      </c>
      <c r="BI654" s="9" t="str">
        <f t="shared" si="269"/>
        <v/>
      </c>
      <c r="BJ654" s="9" t="str">
        <f t="shared" si="269"/>
        <v/>
      </c>
      <c r="BK654" s="9" t="str">
        <f t="shared" si="269"/>
        <v/>
      </c>
      <c r="BL654" s="9" t="str">
        <f t="shared" si="269"/>
        <v/>
      </c>
      <c r="BM654" s="9" t="str">
        <f t="shared" si="269"/>
        <v/>
      </c>
      <c r="BN654" s="9" t="str">
        <f t="shared" si="269"/>
        <v/>
      </c>
      <c r="BO654" s="9" t="str">
        <f t="shared" si="270"/>
        <v/>
      </c>
      <c r="BP654" s="9" t="str">
        <f t="shared" si="270"/>
        <v/>
      </c>
      <c r="BQ654" s="9" t="str">
        <f t="shared" si="270"/>
        <v/>
      </c>
      <c r="BR654" s="9" t="str">
        <f t="shared" si="270"/>
        <v/>
      </c>
      <c r="BS654" s="9" t="str">
        <f t="shared" si="270"/>
        <v/>
      </c>
      <c r="BT654" s="9" t="str">
        <f t="shared" si="270"/>
        <v/>
      </c>
      <c r="BU654" s="9" t="str">
        <f t="shared" si="270"/>
        <v/>
      </c>
      <c r="BV654" s="9" t="str">
        <f t="shared" si="270"/>
        <v/>
      </c>
      <c r="BW654" s="9" t="str">
        <f t="shared" si="270"/>
        <v/>
      </c>
      <c r="BX654" s="9" t="str">
        <f t="shared" si="270"/>
        <v/>
      </c>
      <c r="BY654" s="9" t="str">
        <f t="shared" si="270"/>
        <v/>
      </c>
      <c r="BZ654" s="9" t="str">
        <f t="shared" si="270"/>
        <v/>
      </c>
    </row>
    <row r="655" spans="1:78" x14ac:dyDescent="0.25">
      <c r="A655" s="6">
        <v>1003</v>
      </c>
      <c r="B655" s="3"/>
      <c r="C655" s="3"/>
      <c r="D655" s="3"/>
      <c r="E655" s="3">
        <v>1</v>
      </c>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v>1</v>
      </c>
      <c r="AH655" s="7">
        <f>SUMPRODUCT(MAX((Table1[post_position])*(Table1[topic_id]=$A655)))</f>
        <v>4</v>
      </c>
      <c r="AI655" s="7" t="str">
        <f>"http://chandoo.org/forums/topic/"&amp;VLOOKUP(A655,'All Topics Data'!$A$2:$C$1243,3,FALSE)</f>
        <v>http://chandoo.org/forums/topic/conditional-formatting-excel-2007-using-abs-formula</v>
      </c>
      <c r="AJ655" s="7" t="str">
        <f>LEFT(VLOOKUP(A655,'All Topics Data'!$A$2:$C$1243,2,FALSE),40)&amp;REPT("…",LEN(VLOOKUP(A655,'All Topics Data'!$A$2:$C$1243,2,FALSE))&gt;40)</f>
        <v>Conditional Formatting Excel 2007 - usin…</v>
      </c>
      <c r="AK655" s="9">
        <f t="shared" si="254"/>
        <v>0</v>
      </c>
      <c r="AL655" s="9">
        <f t="shared" si="271"/>
        <v>0</v>
      </c>
      <c r="AM655" s="9">
        <f t="shared" si="271"/>
        <v>0</v>
      </c>
      <c r="AN655" s="9">
        <f t="shared" si="271"/>
        <v>1</v>
      </c>
      <c r="AO655" s="9" t="str">
        <f t="shared" si="271"/>
        <v/>
      </c>
      <c r="AP655" s="9" t="str">
        <f t="shared" si="271"/>
        <v/>
      </c>
      <c r="AQ655" s="9" t="str">
        <f t="shared" si="271"/>
        <v/>
      </c>
      <c r="AR655" s="9" t="str">
        <f t="shared" si="271"/>
        <v/>
      </c>
      <c r="AS655" s="9" t="str">
        <f t="shared" si="271"/>
        <v/>
      </c>
      <c r="AT655" s="9" t="str">
        <f t="shared" si="271"/>
        <v/>
      </c>
      <c r="AU655" s="9" t="str">
        <f t="shared" si="268"/>
        <v/>
      </c>
      <c r="AV655" s="9" t="str">
        <f t="shared" si="268"/>
        <v/>
      </c>
      <c r="AW655" s="9" t="str">
        <f t="shared" si="268"/>
        <v/>
      </c>
      <c r="AX655" s="9" t="str">
        <f t="shared" si="268"/>
        <v/>
      </c>
      <c r="AY655" s="9" t="str">
        <f t="shared" si="268"/>
        <v/>
      </c>
      <c r="AZ655" s="9" t="str">
        <f t="shared" si="268"/>
        <v/>
      </c>
      <c r="BA655" s="9" t="str">
        <f t="shared" si="268"/>
        <v/>
      </c>
      <c r="BB655" s="9" t="str">
        <f t="shared" si="268"/>
        <v/>
      </c>
      <c r="BC655" s="9" t="str">
        <f t="shared" si="268"/>
        <v/>
      </c>
      <c r="BD655" s="9" t="str">
        <f t="shared" si="268"/>
        <v/>
      </c>
      <c r="BE655" s="9" t="str">
        <f t="shared" si="269"/>
        <v/>
      </c>
      <c r="BF655" s="9" t="str">
        <f t="shared" si="269"/>
        <v/>
      </c>
      <c r="BG655" s="9" t="str">
        <f t="shared" si="269"/>
        <v/>
      </c>
      <c r="BH655" s="9" t="str">
        <f t="shared" si="269"/>
        <v/>
      </c>
      <c r="BI655" s="9" t="str">
        <f t="shared" si="269"/>
        <v/>
      </c>
      <c r="BJ655" s="9" t="str">
        <f t="shared" si="269"/>
        <v/>
      </c>
      <c r="BK655" s="9" t="str">
        <f t="shared" si="269"/>
        <v/>
      </c>
      <c r="BL655" s="9" t="str">
        <f t="shared" si="269"/>
        <v/>
      </c>
      <c r="BM655" s="9" t="str">
        <f t="shared" si="269"/>
        <v/>
      </c>
      <c r="BN655" s="9" t="str">
        <f t="shared" si="269"/>
        <v/>
      </c>
      <c r="BO655" s="9" t="str">
        <f t="shared" si="270"/>
        <v/>
      </c>
      <c r="BP655" s="9" t="str">
        <f t="shared" si="270"/>
        <v/>
      </c>
      <c r="BQ655" s="9" t="str">
        <f t="shared" si="270"/>
        <v/>
      </c>
      <c r="BR655" s="9" t="str">
        <f t="shared" si="270"/>
        <v/>
      </c>
      <c r="BS655" s="9" t="str">
        <f t="shared" si="270"/>
        <v/>
      </c>
      <c r="BT655" s="9" t="str">
        <f t="shared" si="270"/>
        <v/>
      </c>
      <c r="BU655" s="9" t="str">
        <f t="shared" si="270"/>
        <v/>
      </c>
      <c r="BV655" s="9" t="str">
        <f t="shared" si="270"/>
        <v/>
      </c>
      <c r="BW655" s="9" t="str">
        <f t="shared" si="270"/>
        <v/>
      </c>
      <c r="BX655" s="9" t="str">
        <f t="shared" si="270"/>
        <v/>
      </c>
      <c r="BY655" s="9" t="str">
        <f t="shared" si="270"/>
        <v/>
      </c>
      <c r="BZ655" s="9" t="str">
        <f t="shared" si="270"/>
        <v/>
      </c>
    </row>
    <row r="656" spans="1:78" x14ac:dyDescent="0.25">
      <c r="A656" s="6">
        <v>1005</v>
      </c>
      <c r="B656" s="3"/>
      <c r="C656" s="3"/>
      <c r="D656" s="3">
        <v>1</v>
      </c>
      <c r="E656" s="3"/>
      <c r="F656" s="3"/>
      <c r="G656" s="3">
        <v>1</v>
      </c>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v>2</v>
      </c>
      <c r="AH656" s="7">
        <f>SUMPRODUCT(MAX((Table1[post_position])*(Table1[topic_id]=$A656)))</f>
        <v>12</v>
      </c>
      <c r="AI656" s="7" t="str">
        <f>"http://chandoo.org/forums/topic/"&amp;VLOOKUP(A656,'All Topics Data'!$A$2:$C$1243,3,FALSE)</f>
        <v>http://chandoo.org/forums/topic/can-excel-do-this</v>
      </c>
      <c r="AJ656" s="7" t="str">
        <f>LEFT(VLOOKUP(A656,'All Topics Data'!$A$2:$C$1243,2,FALSE),40)&amp;REPT("…",LEN(VLOOKUP(A656,'All Topics Data'!$A$2:$C$1243,2,FALSE))&gt;40)</f>
        <v>Can Excel Do this?</v>
      </c>
      <c r="AK656" s="9">
        <f t="shared" si="254"/>
        <v>0</v>
      </c>
      <c r="AL656" s="9">
        <f t="shared" si="271"/>
        <v>0</v>
      </c>
      <c r="AM656" s="9">
        <f t="shared" si="271"/>
        <v>1</v>
      </c>
      <c r="AN656" s="9">
        <f t="shared" si="271"/>
        <v>0</v>
      </c>
      <c r="AO656" s="9">
        <f t="shared" si="271"/>
        <v>0</v>
      </c>
      <c r="AP656" s="9">
        <f t="shared" si="271"/>
        <v>1</v>
      </c>
      <c r="AQ656" s="9">
        <f t="shared" si="271"/>
        <v>0</v>
      </c>
      <c r="AR656" s="9">
        <f t="shared" si="271"/>
        <v>0</v>
      </c>
      <c r="AS656" s="9">
        <f t="shared" si="271"/>
        <v>0</v>
      </c>
      <c r="AT656" s="9">
        <f t="shared" si="271"/>
        <v>0</v>
      </c>
      <c r="AU656" s="9">
        <f t="shared" si="268"/>
        <v>0</v>
      </c>
      <c r="AV656" s="9">
        <f t="shared" si="268"/>
        <v>0</v>
      </c>
      <c r="AW656" s="9" t="str">
        <f t="shared" si="268"/>
        <v/>
      </c>
      <c r="AX656" s="9" t="str">
        <f t="shared" si="268"/>
        <v/>
      </c>
      <c r="AY656" s="9" t="str">
        <f t="shared" si="268"/>
        <v/>
      </c>
      <c r="AZ656" s="9" t="str">
        <f t="shared" si="268"/>
        <v/>
      </c>
      <c r="BA656" s="9" t="str">
        <f t="shared" si="268"/>
        <v/>
      </c>
      <c r="BB656" s="9" t="str">
        <f t="shared" si="268"/>
        <v/>
      </c>
      <c r="BC656" s="9" t="str">
        <f t="shared" si="268"/>
        <v/>
      </c>
      <c r="BD656" s="9" t="str">
        <f t="shared" si="268"/>
        <v/>
      </c>
      <c r="BE656" s="9" t="str">
        <f t="shared" si="269"/>
        <v/>
      </c>
      <c r="BF656" s="9" t="str">
        <f t="shared" si="269"/>
        <v/>
      </c>
      <c r="BG656" s="9" t="str">
        <f t="shared" si="269"/>
        <v/>
      </c>
      <c r="BH656" s="9" t="str">
        <f t="shared" si="269"/>
        <v/>
      </c>
      <c r="BI656" s="9" t="str">
        <f t="shared" si="269"/>
        <v/>
      </c>
      <c r="BJ656" s="9" t="str">
        <f t="shared" si="269"/>
        <v/>
      </c>
      <c r="BK656" s="9" t="str">
        <f t="shared" si="269"/>
        <v/>
      </c>
      <c r="BL656" s="9" t="str">
        <f t="shared" si="269"/>
        <v/>
      </c>
      <c r="BM656" s="9" t="str">
        <f t="shared" si="269"/>
        <v/>
      </c>
      <c r="BN656" s="9" t="str">
        <f t="shared" si="269"/>
        <v/>
      </c>
      <c r="BO656" s="9" t="str">
        <f t="shared" si="270"/>
        <v/>
      </c>
      <c r="BP656" s="9" t="str">
        <f t="shared" si="270"/>
        <v/>
      </c>
      <c r="BQ656" s="9" t="str">
        <f t="shared" si="270"/>
        <v/>
      </c>
      <c r="BR656" s="9" t="str">
        <f t="shared" si="270"/>
        <v/>
      </c>
      <c r="BS656" s="9" t="str">
        <f t="shared" si="270"/>
        <v/>
      </c>
      <c r="BT656" s="9" t="str">
        <f t="shared" si="270"/>
        <v/>
      </c>
      <c r="BU656" s="9" t="str">
        <f t="shared" si="270"/>
        <v/>
      </c>
      <c r="BV656" s="9" t="str">
        <f t="shared" si="270"/>
        <v/>
      </c>
      <c r="BW656" s="9" t="str">
        <f t="shared" si="270"/>
        <v/>
      </c>
      <c r="BX656" s="9" t="str">
        <f t="shared" si="270"/>
        <v/>
      </c>
      <c r="BY656" s="9" t="str">
        <f t="shared" si="270"/>
        <v/>
      </c>
      <c r="BZ656" s="9" t="str">
        <f t="shared" si="270"/>
        <v/>
      </c>
    </row>
    <row r="657" spans="1:78" x14ac:dyDescent="0.25">
      <c r="A657" s="6">
        <v>1006</v>
      </c>
      <c r="B657" s="3"/>
      <c r="C657" s="3">
        <v>1</v>
      </c>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v>1</v>
      </c>
      <c r="AH657" s="7">
        <f>SUMPRODUCT(MAX((Table1[post_position])*(Table1[topic_id]=$A657)))</f>
        <v>2</v>
      </c>
      <c r="AI657" s="7" t="str">
        <f>"http://chandoo.org/forums/topic/"&amp;VLOOKUP(A657,'All Topics Data'!$A$2:$C$1243,3,FALSE)</f>
        <v>http://chandoo.org/forums/topic/how-toadd-even-incremental-changes-to-range-of-values</v>
      </c>
      <c r="AJ657" s="7" t="str">
        <f>LEFT(VLOOKUP(A657,'All Topics Data'!$A$2:$C$1243,2,FALSE),40)&amp;REPT("…",LEN(VLOOKUP(A657,'All Topics Data'!$A$2:$C$1243,2,FALSE))&gt;40)</f>
        <v>How to...Add even incremental changes to…</v>
      </c>
      <c r="AK657" s="9">
        <f t="shared" si="254"/>
        <v>0</v>
      </c>
      <c r="AL657" s="9">
        <f t="shared" si="271"/>
        <v>1</v>
      </c>
      <c r="AM657" s="9" t="str">
        <f t="shared" si="271"/>
        <v/>
      </c>
      <c r="AN657" s="9" t="str">
        <f t="shared" si="271"/>
        <v/>
      </c>
      <c r="AO657" s="9" t="str">
        <f t="shared" si="271"/>
        <v/>
      </c>
      <c r="AP657" s="9" t="str">
        <f t="shared" si="271"/>
        <v/>
      </c>
      <c r="AQ657" s="9" t="str">
        <f t="shared" si="271"/>
        <v/>
      </c>
      <c r="AR657" s="9" t="str">
        <f t="shared" si="271"/>
        <v/>
      </c>
      <c r="AS657" s="9" t="str">
        <f t="shared" si="271"/>
        <v/>
      </c>
      <c r="AT657" s="9" t="str">
        <f t="shared" si="271"/>
        <v/>
      </c>
      <c r="AU657" s="9" t="str">
        <f t="shared" si="268"/>
        <v/>
      </c>
      <c r="AV657" s="9" t="str">
        <f t="shared" si="268"/>
        <v/>
      </c>
      <c r="AW657" s="9" t="str">
        <f t="shared" si="268"/>
        <v/>
      </c>
      <c r="AX657" s="9" t="str">
        <f t="shared" si="268"/>
        <v/>
      </c>
      <c r="AY657" s="9" t="str">
        <f t="shared" si="268"/>
        <v/>
      </c>
      <c r="AZ657" s="9" t="str">
        <f t="shared" si="268"/>
        <v/>
      </c>
      <c r="BA657" s="9" t="str">
        <f t="shared" si="268"/>
        <v/>
      </c>
      <c r="BB657" s="9" t="str">
        <f t="shared" si="268"/>
        <v/>
      </c>
      <c r="BC657" s="9" t="str">
        <f t="shared" si="268"/>
        <v/>
      </c>
      <c r="BD657" s="9" t="str">
        <f t="shared" si="268"/>
        <v/>
      </c>
      <c r="BE657" s="9" t="str">
        <f t="shared" si="269"/>
        <v/>
      </c>
      <c r="BF657" s="9" t="str">
        <f t="shared" si="269"/>
        <v/>
      </c>
      <c r="BG657" s="9" t="str">
        <f t="shared" si="269"/>
        <v/>
      </c>
      <c r="BH657" s="9" t="str">
        <f t="shared" si="269"/>
        <v/>
      </c>
      <c r="BI657" s="9" t="str">
        <f t="shared" si="269"/>
        <v/>
      </c>
      <c r="BJ657" s="9" t="str">
        <f t="shared" si="269"/>
        <v/>
      </c>
      <c r="BK657" s="9" t="str">
        <f t="shared" si="269"/>
        <v/>
      </c>
      <c r="BL657" s="9" t="str">
        <f t="shared" si="269"/>
        <v/>
      </c>
      <c r="BM657" s="9" t="str">
        <f t="shared" si="269"/>
        <v/>
      </c>
      <c r="BN657" s="9" t="str">
        <f t="shared" si="269"/>
        <v/>
      </c>
      <c r="BO657" s="9" t="str">
        <f t="shared" si="270"/>
        <v/>
      </c>
      <c r="BP657" s="9" t="str">
        <f t="shared" si="270"/>
        <v/>
      </c>
      <c r="BQ657" s="9" t="str">
        <f t="shared" si="270"/>
        <v/>
      </c>
      <c r="BR657" s="9" t="str">
        <f t="shared" si="270"/>
        <v/>
      </c>
      <c r="BS657" s="9" t="str">
        <f t="shared" si="270"/>
        <v/>
      </c>
      <c r="BT657" s="9" t="str">
        <f t="shared" si="270"/>
        <v/>
      </c>
      <c r="BU657" s="9" t="str">
        <f t="shared" si="270"/>
        <v/>
      </c>
      <c r="BV657" s="9" t="str">
        <f t="shared" si="270"/>
        <v/>
      </c>
      <c r="BW657" s="9" t="str">
        <f t="shared" si="270"/>
        <v/>
      </c>
      <c r="BX657" s="9" t="str">
        <f t="shared" si="270"/>
        <v/>
      </c>
      <c r="BY657" s="9" t="str">
        <f t="shared" si="270"/>
        <v/>
      </c>
      <c r="BZ657" s="9" t="str">
        <f t="shared" si="270"/>
        <v/>
      </c>
    </row>
    <row r="658" spans="1:78" x14ac:dyDescent="0.25">
      <c r="A658" s="6">
        <v>1009</v>
      </c>
      <c r="B658" s="3"/>
      <c r="C658" s="3"/>
      <c r="D658" s="3"/>
      <c r="E658" s="3">
        <v>1</v>
      </c>
      <c r="F658" s="3"/>
      <c r="G658" s="3">
        <v>1</v>
      </c>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v>2</v>
      </c>
      <c r="AH658" s="7">
        <f>SUMPRODUCT(MAX((Table1[post_position])*(Table1[topic_id]=$A658)))</f>
        <v>7</v>
      </c>
      <c r="AI658" s="7" t="str">
        <f>"http://chandoo.org/forums/topic/"&amp;VLOOKUP(A658,'All Topics Data'!$A$2:$C$1243,3,FALSE)</f>
        <v>http://chandoo.org/forums/topic/data-labels-how-to-merge-two-labels-into-one</v>
      </c>
      <c r="AJ658" s="7" t="str">
        <f>LEFT(VLOOKUP(A658,'All Topics Data'!$A$2:$C$1243,2,FALSE),40)&amp;REPT("…",LEN(VLOOKUP(A658,'All Topics Data'!$A$2:$C$1243,2,FALSE))&gt;40)</f>
        <v>Data Labels (How to Merge two labels int…</v>
      </c>
      <c r="AK658" s="9">
        <f t="shared" si="254"/>
        <v>0</v>
      </c>
      <c r="AL658" s="9">
        <f t="shared" si="271"/>
        <v>0</v>
      </c>
      <c r="AM658" s="9">
        <f t="shared" si="271"/>
        <v>0</v>
      </c>
      <c r="AN658" s="9">
        <f t="shared" si="271"/>
        <v>1</v>
      </c>
      <c r="AO658" s="9">
        <f t="shared" si="271"/>
        <v>0</v>
      </c>
      <c r="AP658" s="9">
        <f t="shared" si="271"/>
        <v>1</v>
      </c>
      <c r="AQ658" s="9">
        <f t="shared" si="271"/>
        <v>0</v>
      </c>
      <c r="AR658" s="9" t="str">
        <f t="shared" si="271"/>
        <v/>
      </c>
      <c r="AS658" s="9" t="str">
        <f t="shared" si="271"/>
        <v/>
      </c>
      <c r="AT658" s="9" t="str">
        <f t="shared" si="271"/>
        <v/>
      </c>
      <c r="AU658" s="9" t="str">
        <f t="shared" si="268"/>
        <v/>
      </c>
      <c r="AV658" s="9" t="str">
        <f t="shared" si="268"/>
        <v/>
      </c>
      <c r="AW658" s="9" t="str">
        <f t="shared" si="268"/>
        <v/>
      </c>
      <c r="AX658" s="9" t="str">
        <f t="shared" si="268"/>
        <v/>
      </c>
      <c r="AY658" s="9" t="str">
        <f t="shared" si="268"/>
        <v/>
      </c>
      <c r="AZ658" s="9" t="str">
        <f t="shared" si="268"/>
        <v/>
      </c>
      <c r="BA658" s="9" t="str">
        <f t="shared" si="268"/>
        <v/>
      </c>
      <c r="BB658" s="9" t="str">
        <f t="shared" si="268"/>
        <v/>
      </c>
      <c r="BC658" s="9" t="str">
        <f t="shared" si="268"/>
        <v/>
      </c>
      <c r="BD658" s="9" t="str">
        <f t="shared" si="268"/>
        <v/>
      </c>
      <c r="BE658" s="9" t="str">
        <f t="shared" si="269"/>
        <v/>
      </c>
      <c r="BF658" s="9" t="str">
        <f t="shared" si="269"/>
        <v/>
      </c>
      <c r="BG658" s="9" t="str">
        <f t="shared" si="269"/>
        <v/>
      </c>
      <c r="BH658" s="9" t="str">
        <f t="shared" si="269"/>
        <v/>
      </c>
      <c r="BI658" s="9" t="str">
        <f t="shared" si="269"/>
        <v/>
      </c>
      <c r="BJ658" s="9" t="str">
        <f t="shared" si="269"/>
        <v/>
      </c>
      <c r="BK658" s="9" t="str">
        <f t="shared" si="269"/>
        <v/>
      </c>
      <c r="BL658" s="9" t="str">
        <f t="shared" si="269"/>
        <v/>
      </c>
      <c r="BM658" s="9" t="str">
        <f t="shared" si="269"/>
        <v/>
      </c>
      <c r="BN658" s="9" t="str">
        <f t="shared" si="269"/>
        <v/>
      </c>
      <c r="BO658" s="9" t="str">
        <f t="shared" si="270"/>
        <v/>
      </c>
      <c r="BP658" s="9" t="str">
        <f t="shared" si="270"/>
        <v/>
      </c>
      <c r="BQ658" s="9" t="str">
        <f t="shared" si="270"/>
        <v/>
      </c>
      <c r="BR658" s="9" t="str">
        <f t="shared" si="270"/>
        <v/>
      </c>
      <c r="BS658" s="9" t="str">
        <f t="shared" si="270"/>
        <v/>
      </c>
      <c r="BT658" s="9" t="str">
        <f t="shared" si="270"/>
        <v/>
      </c>
      <c r="BU658" s="9" t="str">
        <f t="shared" si="270"/>
        <v/>
      </c>
      <c r="BV658" s="9" t="str">
        <f t="shared" si="270"/>
        <v/>
      </c>
      <c r="BW658" s="9" t="str">
        <f t="shared" si="270"/>
        <v/>
      </c>
      <c r="BX658" s="9" t="str">
        <f t="shared" si="270"/>
        <v/>
      </c>
      <c r="BY658" s="9" t="str">
        <f t="shared" si="270"/>
        <v/>
      </c>
      <c r="BZ658" s="9" t="str">
        <f t="shared" si="270"/>
        <v/>
      </c>
    </row>
    <row r="659" spans="1:78" x14ac:dyDescent="0.25">
      <c r="A659" s="6">
        <v>1013</v>
      </c>
      <c r="B659" s="3"/>
      <c r="C659" s="3">
        <v>1</v>
      </c>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v>1</v>
      </c>
      <c r="AH659" s="7">
        <f>SUMPRODUCT(MAX((Table1[post_position])*(Table1[topic_id]=$A659)))</f>
        <v>3</v>
      </c>
      <c r="AI659" s="7" t="str">
        <f>"http://chandoo.org/forums/topic/"&amp;VLOOKUP(A659,'All Topics Data'!$A$2:$C$1243,3,FALSE)</f>
        <v>http://chandoo.org/forums/topic/vba-form-resize-according-to-window-size</v>
      </c>
      <c r="AJ659" s="7" t="str">
        <f>LEFT(VLOOKUP(A659,'All Topics Data'!$A$2:$C$1243,2,FALSE),40)&amp;REPT("…",LEN(VLOOKUP(A659,'All Topics Data'!$A$2:$C$1243,2,FALSE))&gt;40)</f>
        <v>VBA Form Resize according to Window Size</v>
      </c>
      <c r="AK659" s="9">
        <f t="shared" si="254"/>
        <v>0</v>
      </c>
      <c r="AL659" s="9">
        <f t="shared" si="271"/>
        <v>1</v>
      </c>
      <c r="AM659" s="9">
        <f t="shared" si="271"/>
        <v>0</v>
      </c>
      <c r="AN659" s="9" t="str">
        <f t="shared" si="271"/>
        <v/>
      </c>
      <c r="AO659" s="9" t="str">
        <f t="shared" si="271"/>
        <v/>
      </c>
      <c r="AP659" s="9" t="str">
        <f t="shared" si="271"/>
        <v/>
      </c>
      <c r="AQ659" s="9" t="str">
        <f t="shared" si="271"/>
        <v/>
      </c>
      <c r="AR659" s="9" t="str">
        <f t="shared" si="271"/>
        <v/>
      </c>
      <c r="AS659" s="9" t="str">
        <f t="shared" si="271"/>
        <v/>
      </c>
      <c r="AT659" s="9" t="str">
        <f t="shared" si="271"/>
        <v/>
      </c>
      <c r="AU659" s="9" t="str">
        <f t="shared" si="268"/>
        <v/>
      </c>
      <c r="AV659" s="9" t="str">
        <f t="shared" si="268"/>
        <v/>
      </c>
      <c r="AW659" s="9" t="str">
        <f t="shared" si="268"/>
        <v/>
      </c>
      <c r="AX659" s="9" t="str">
        <f t="shared" si="268"/>
        <v/>
      </c>
      <c r="AY659" s="9" t="str">
        <f t="shared" si="268"/>
        <v/>
      </c>
      <c r="AZ659" s="9" t="str">
        <f t="shared" si="268"/>
        <v/>
      </c>
      <c r="BA659" s="9" t="str">
        <f t="shared" si="268"/>
        <v/>
      </c>
      <c r="BB659" s="9" t="str">
        <f t="shared" si="268"/>
        <v/>
      </c>
      <c r="BC659" s="9" t="str">
        <f t="shared" si="268"/>
        <v/>
      </c>
      <c r="BD659" s="9" t="str">
        <f t="shared" si="268"/>
        <v/>
      </c>
      <c r="BE659" s="9" t="str">
        <f t="shared" si="269"/>
        <v/>
      </c>
      <c r="BF659" s="9" t="str">
        <f t="shared" si="269"/>
        <v/>
      </c>
      <c r="BG659" s="9" t="str">
        <f t="shared" si="269"/>
        <v/>
      </c>
      <c r="BH659" s="9" t="str">
        <f t="shared" si="269"/>
        <v/>
      </c>
      <c r="BI659" s="9" t="str">
        <f t="shared" si="269"/>
        <v/>
      </c>
      <c r="BJ659" s="9" t="str">
        <f t="shared" si="269"/>
        <v/>
      </c>
      <c r="BK659" s="9" t="str">
        <f t="shared" si="269"/>
        <v/>
      </c>
      <c r="BL659" s="9" t="str">
        <f t="shared" si="269"/>
        <v/>
      </c>
      <c r="BM659" s="9" t="str">
        <f t="shared" si="269"/>
        <v/>
      </c>
      <c r="BN659" s="9" t="str">
        <f t="shared" si="269"/>
        <v/>
      </c>
      <c r="BO659" s="9" t="str">
        <f t="shared" si="270"/>
        <v/>
      </c>
      <c r="BP659" s="9" t="str">
        <f t="shared" si="270"/>
        <v/>
      </c>
      <c r="BQ659" s="9" t="str">
        <f t="shared" si="270"/>
        <v/>
      </c>
      <c r="BR659" s="9" t="str">
        <f t="shared" si="270"/>
        <v/>
      </c>
      <c r="BS659" s="9" t="str">
        <f t="shared" si="270"/>
        <v/>
      </c>
      <c r="BT659" s="9" t="str">
        <f t="shared" si="270"/>
        <v/>
      </c>
      <c r="BU659" s="9" t="str">
        <f t="shared" si="270"/>
        <v/>
      </c>
      <c r="BV659" s="9" t="str">
        <f t="shared" si="270"/>
        <v/>
      </c>
      <c r="BW659" s="9" t="str">
        <f t="shared" si="270"/>
        <v/>
      </c>
      <c r="BX659" s="9" t="str">
        <f t="shared" si="270"/>
        <v/>
      </c>
      <c r="BY659" s="9" t="str">
        <f t="shared" si="270"/>
        <v/>
      </c>
      <c r="BZ659" s="9" t="str">
        <f t="shared" si="270"/>
        <v/>
      </c>
    </row>
    <row r="660" spans="1:78" x14ac:dyDescent="0.25">
      <c r="A660" s="6">
        <v>1014</v>
      </c>
      <c r="B660" s="3"/>
      <c r="C660" s="3">
        <v>1</v>
      </c>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v>1</v>
      </c>
      <c r="AH660" s="7">
        <f>SUMPRODUCT(MAX((Table1[post_position])*(Table1[topic_id]=$A660)))</f>
        <v>2</v>
      </c>
      <c r="AI660" s="7" t="str">
        <f>"http://chandoo.org/forums/topic/"&amp;VLOOKUP(A660,'All Topics Data'!$A$2:$C$1243,3,FALSE)</f>
        <v>http://chandoo.org/forums/topic/change-shapecolor-of-cell-comments-in-excel-2007</v>
      </c>
      <c r="AJ660" s="7" t="str">
        <f>LEFT(VLOOKUP(A660,'All Topics Data'!$A$2:$C$1243,2,FALSE),40)&amp;REPT("…",LEN(VLOOKUP(A660,'All Topics Data'!$A$2:$C$1243,2,FALSE))&gt;40)</f>
        <v>Change Shape/Color of Cell Comments in E…</v>
      </c>
      <c r="AK660" s="9">
        <f t="shared" si="254"/>
        <v>0</v>
      </c>
      <c r="AL660" s="9">
        <f t="shared" si="271"/>
        <v>1</v>
      </c>
      <c r="AM660" s="9" t="str">
        <f t="shared" si="271"/>
        <v/>
      </c>
      <c r="AN660" s="9" t="str">
        <f t="shared" si="271"/>
        <v/>
      </c>
      <c r="AO660" s="9" t="str">
        <f t="shared" si="271"/>
        <v/>
      </c>
      <c r="AP660" s="9" t="str">
        <f t="shared" si="271"/>
        <v/>
      </c>
      <c r="AQ660" s="9" t="str">
        <f t="shared" si="271"/>
        <v/>
      </c>
      <c r="AR660" s="9" t="str">
        <f t="shared" si="271"/>
        <v/>
      </c>
      <c r="AS660" s="9" t="str">
        <f t="shared" si="271"/>
        <v/>
      </c>
      <c r="AT660" s="9" t="str">
        <f t="shared" si="271"/>
        <v/>
      </c>
      <c r="AU660" s="9" t="str">
        <f t="shared" si="268"/>
        <v/>
      </c>
      <c r="AV660" s="9" t="str">
        <f t="shared" si="268"/>
        <v/>
      </c>
      <c r="AW660" s="9" t="str">
        <f t="shared" si="268"/>
        <v/>
      </c>
      <c r="AX660" s="9" t="str">
        <f t="shared" si="268"/>
        <v/>
      </c>
      <c r="AY660" s="9" t="str">
        <f t="shared" si="268"/>
        <v/>
      </c>
      <c r="AZ660" s="9" t="str">
        <f t="shared" si="268"/>
        <v/>
      </c>
      <c r="BA660" s="9" t="str">
        <f t="shared" si="268"/>
        <v/>
      </c>
      <c r="BB660" s="9" t="str">
        <f t="shared" si="268"/>
        <v/>
      </c>
      <c r="BC660" s="9" t="str">
        <f t="shared" si="268"/>
        <v/>
      </c>
      <c r="BD660" s="9" t="str">
        <f t="shared" si="268"/>
        <v/>
      </c>
      <c r="BE660" s="9" t="str">
        <f t="shared" si="269"/>
        <v/>
      </c>
      <c r="BF660" s="9" t="str">
        <f t="shared" si="269"/>
        <v/>
      </c>
      <c r="BG660" s="9" t="str">
        <f t="shared" si="269"/>
        <v/>
      </c>
      <c r="BH660" s="9" t="str">
        <f t="shared" si="269"/>
        <v/>
      </c>
      <c r="BI660" s="9" t="str">
        <f t="shared" si="269"/>
        <v/>
      </c>
      <c r="BJ660" s="9" t="str">
        <f t="shared" si="269"/>
        <v/>
      </c>
      <c r="BK660" s="9" t="str">
        <f t="shared" si="269"/>
        <v/>
      </c>
      <c r="BL660" s="9" t="str">
        <f t="shared" si="269"/>
        <v/>
      </c>
      <c r="BM660" s="9" t="str">
        <f t="shared" si="269"/>
        <v/>
      </c>
      <c r="BN660" s="9" t="str">
        <f t="shared" si="269"/>
        <v/>
      </c>
      <c r="BO660" s="9" t="str">
        <f t="shared" si="270"/>
        <v/>
      </c>
      <c r="BP660" s="9" t="str">
        <f t="shared" si="270"/>
        <v/>
      </c>
      <c r="BQ660" s="9" t="str">
        <f t="shared" si="270"/>
        <v/>
      </c>
      <c r="BR660" s="9" t="str">
        <f t="shared" si="270"/>
        <v/>
      </c>
      <c r="BS660" s="9" t="str">
        <f t="shared" si="270"/>
        <v/>
      </c>
      <c r="BT660" s="9" t="str">
        <f t="shared" si="270"/>
        <v/>
      </c>
      <c r="BU660" s="9" t="str">
        <f t="shared" si="270"/>
        <v/>
      </c>
      <c r="BV660" s="9" t="str">
        <f t="shared" si="270"/>
        <v/>
      </c>
      <c r="BW660" s="9" t="str">
        <f t="shared" si="270"/>
        <v/>
      </c>
      <c r="BX660" s="9" t="str">
        <f t="shared" si="270"/>
        <v/>
      </c>
      <c r="BY660" s="9" t="str">
        <f t="shared" si="270"/>
        <v/>
      </c>
      <c r="BZ660" s="9" t="str">
        <f t="shared" si="270"/>
        <v/>
      </c>
    </row>
    <row r="661" spans="1:78" x14ac:dyDescent="0.25">
      <c r="A661" s="6">
        <v>1015</v>
      </c>
      <c r="B661" s="3"/>
      <c r="C661" s="3">
        <v>1</v>
      </c>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v>1</v>
      </c>
      <c r="AH661" s="7">
        <f>SUMPRODUCT(MAX((Table1[post_position])*(Table1[topic_id]=$A661)))</f>
        <v>3</v>
      </c>
      <c r="AI661" s="7" t="str">
        <f>"http://chandoo.org/forums/topic/"&amp;VLOOKUP(A661,'All Topics Data'!$A$2:$C$1243,3,FALSE)</f>
        <v>http://chandoo.org/forums/topic/converting-a-time-time-value-into-units</v>
      </c>
      <c r="AJ661" s="7" t="str">
        <f>LEFT(VLOOKUP(A661,'All Topics Data'!$A$2:$C$1243,2,FALSE),40)&amp;REPT("…",LEN(VLOOKUP(A661,'All Topics Data'!$A$2:$C$1243,2,FALSE))&gt;40)</f>
        <v>Converting a time time value into units</v>
      </c>
      <c r="AK661" s="9">
        <f t="shared" si="254"/>
        <v>0</v>
      </c>
      <c r="AL661" s="9">
        <f t="shared" si="271"/>
        <v>1</v>
      </c>
      <c r="AM661" s="9">
        <f t="shared" si="271"/>
        <v>0</v>
      </c>
      <c r="AN661" s="9" t="str">
        <f t="shared" si="271"/>
        <v/>
      </c>
      <c r="AO661" s="9" t="str">
        <f t="shared" si="271"/>
        <v/>
      </c>
      <c r="AP661" s="9" t="str">
        <f t="shared" si="271"/>
        <v/>
      </c>
      <c r="AQ661" s="9" t="str">
        <f t="shared" si="271"/>
        <v/>
      </c>
      <c r="AR661" s="9" t="str">
        <f t="shared" si="271"/>
        <v/>
      </c>
      <c r="AS661" s="9" t="str">
        <f t="shared" si="271"/>
        <v/>
      </c>
      <c r="AT661" s="9" t="str">
        <f t="shared" si="271"/>
        <v/>
      </c>
      <c r="AU661" s="9" t="str">
        <f t="shared" si="268"/>
        <v/>
      </c>
      <c r="AV661" s="9" t="str">
        <f t="shared" si="268"/>
        <v/>
      </c>
      <c r="AW661" s="9" t="str">
        <f t="shared" si="268"/>
        <v/>
      </c>
      <c r="AX661" s="9" t="str">
        <f t="shared" si="268"/>
        <v/>
      </c>
      <c r="AY661" s="9" t="str">
        <f t="shared" si="268"/>
        <v/>
      </c>
      <c r="AZ661" s="9" t="str">
        <f t="shared" si="268"/>
        <v/>
      </c>
      <c r="BA661" s="9" t="str">
        <f t="shared" si="268"/>
        <v/>
      </c>
      <c r="BB661" s="9" t="str">
        <f t="shared" si="268"/>
        <v/>
      </c>
      <c r="BC661" s="9" t="str">
        <f t="shared" si="268"/>
        <v/>
      </c>
      <c r="BD661" s="9" t="str">
        <f t="shared" si="268"/>
        <v/>
      </c>
      <c r="BE661" s="9" t="str">
        <f t="shared" si="269"/>
        <v/>
      </c>
      <c r="BF661" s="9" t="str">
        <f t="shared" si="269"/>
        <v/>
      </c>
      <c r="BG661" s="9" t="str">
        <f t="shared" si="269"/>
        <v/>
      </c>
      <c r="BH661" s="9" t="str">
        <f t="shared" si="269"/>
        <v/>
      </c>
      <c r="BI661" s="9" t="str">
        <f t="shared" si="269"/>
        <v/>
      </c>
      <c r="BJ661" s="9" t="str">
        <f t="shared" si="269"/>
        <v/>
      </c>
      <c r="BK661" s="9" t="str">
        <f t="shared" si="269"/>
        <v/>
      </c>
      <c r="BL661" s="9" t="str">
        <f t="shared" si="269"/>
        <v/>
      </c>
      <c r="BM661" s="9" t="str">
        <f t="shared" si="269"/>
        <v/>
      </c>
      <c r="BN661" s="9" t="str">
        <f t="shared" si="269"/>
        <v/>
      </c>
      <c r="BO661" s="9" t="str">
        <f t="shared" si="270"/>
        <v/>
      </c>
      <c r="BP661" s="9" t="str">
        <f t="shared" si="270"/>
        <v/>
      </c>
      <c r="BQ661" s="9" t="str">
        <f t="shared" si="270"/>
        <v/>
      </c>
      <c r="BR661" s="9" t="str">
        <f t="shared" si="270"/>
        <v/>
      </c>
      <c r="BS661" s="9" t="str">
        <f t="shared" si="270"/>
        <v/>
      </c>
      <c r="BT661" s="9" t="str">
        <f t="shared" si="270"/>
        <v/>
      </c>
      <c r="BU661" s="9" t="str">
        <f t="shared" si="270"/>
        <v/>
      </c>
      <c r="BV661" s="9" t="str">
        <f t="shared" si="270"/>
        <v/>
      </c>
      <c r="BW661" s="9" t="str">
        <f t="shared" si="270"/>
        <v/>
      </c>
      <c r="BX661" s="9" t="str">
        <f t="shared" si="270"/>
        <v/>
      </c>
      <c r="BY661" s="9" t="str">
        <f t="shared" si="270"/>
        <v/>
      </c>
      <c r="BZ661" s="9" t="str">
        <f t="shared" si="270"/>
        <v/>
      </c>
    </row>
    <row r="662" spans="1:78" x14ac:dyDescent="0.25">
      <c r="A662" s="6">
        <v>1016</v>
      </c>
      <c r="B662" s="3"/>
      <c r="C662" s="3">
        <v>1</v>
      </c>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v>1</v>
      </c>
      <c r="AH662" s="7">
        <f>SUMPRODUCT(MAX((Table1[post_position])*(Table1[topic_id]=$A662)))</f>
        <v>3</v>
      </c>
      <c r="AI662" s="7" t="str">
        <f>"http://chandoo.org/forums/topic/"&amp;VLOOKUP(A662,'All Topics Data'!$A$2:$C$1243,3,FALSE)</f>
        <v>http://chandoo.org/forums/topic/no-1-knows-web-query-ques-unanswered</v>
      </c>
      <c r="AJ662" s="7" t="str">
        <f>LEFT(VLOOKUP(A662,'All Topics Data'!$A$2:$C$1243,2,FALSE),40)&amp;REPT("…",LEN(VLOOKUP(A662,'All Topics Data'!$A$2:$C$1243,2,FALSE))&gt;40)</f>
        <v>NO 1 KNOWS???? Web Query ques unanswered…</v>
      </c>
      <c r="AK662" s="9">
        <f t="shared" si="254"/>
        <v>0</v>
      </c>
      <c r="AL662" s="9">
        <f t="shared" si="271"/>
        <v>1</v>
      </c>
      <c r="AM662" s="9">
        <f t="shared" si="271"/>
        <v>0</v>
      </c>
      <c r="AN662" s="9" t="str">
        <f t="shared" si="271"/>
        <v/>
      </c>
      <c r="AO662" s="9" t="str">
        <f t="shared" si="271"/>
        <v/>
      </c>
      <c r="AP662" s="9" t="str">
        <f t="shared" si="271"/>
        <v/>
      </c>
      <c r="AQ662" s="9" t="str">
        <f t="shared" si="271"/>
        <v/>
      </c>
      <c r="AR662" s="9" t="str">
        <f t="shared" si="271"/>
        <v/>
      </c>
      <c r="AS662" s="9" t="str">
        <f t="shared" si="271"/>
        <v/>
      </c>
      <c r="AT662" s="9" t="str">
        <f t="shared" si="271"/>
        <v/>
      </c>
      <c r="AU662" s="9" t="str">
        <f t="shared" ref="AU662:BD671" si="272">IF(AU$4&lt;=$AH662,IFERROR(GETPIVOTDATA("Hui Reply?",$A$4,"topic_id",$A662,"post_position",AU$4),0),"")</f>
        <v/>
      </c>
      <c r="AV662" s="9" t="str">
        <f t="shared" si="272"/>
        <v/>
      </c>
      <c r="AW662" s="9" t="str">
        <f t="shared" si="272"/>
        <v/>
      </c>
      <c r="AX662" s="9" t="str">
        <f t="shared" si="272"/>
        <v/>
      </c>
      <c r="AY662" s="9" t="str">
        <f t="shared" si="272"/>
        <v/>
      </c>
      <c r="AZ662" s="9" t="str">
        <f t="shared" si="272"/>
        <v/>
      </c>
      <c r="BA662" s="9" t="str">
        <f t="shared" si="272"/>
        <v/>
      </c>
      <c r="BB662" s="9" t="str">
        <f t="shared" si="272"/>
        <v/>
      </c>
      <c r="BC662" s="9" t="str">
        <f t="shared" si="272"/>
        <v/>
      </c>
      <c r="BD662" s="9" t="str">
        <f t="shared" si="272"/>
        <v/>
      </c>
      <c r="BE662" s="9" t="str">
        <f t="shared" ref="BE662:BN671" si="273">IF(BE$4&lt;=$AH662,IFERROR(GETPIVOTDATA("Hui Reply?",$A$4,"topic_id",$A662,"post_position",BE$4),0),"")</f>
        <v/>
      </c>
      <c r="BF662" s="9" t="str">
        <f t="shared" si="273"/>
        <v/>
      </c>
      <c r="BG662" s="9" t="str">
        <f t="shared" si="273"/>
        <v/>
      </c>
      <c r="BH662" s="9" t="str">
        <f t="shared" si="273"/>
        <v/>
      </c>
      <c r="BI662" s="9" t="str">
        <f t="shared" si="273"/>
        <v/>
      </c>
      <c r="BJ662" s="9" t="str">
        <f t="shared" si="273"/>
        <v/>
      </c>
      <c r="BK662" s="9" t="str">
        <f t="shared" si="273"/>
        <v/>
      </c>
      <c r="BL662" s="9" t="str">
        <f t="shared" si="273"/>
        <v/>
      </c>
      <c r="BM662" s="9" t="str">
        <f t="shared" si="273"/>
        <v/>
      </c>
      <c r="BN662" s="9" t="str">
        <f t="shared" si="273"/>
        <v/>
      </c>
      <c r="BO662" s="9" t="str">
        <f t="shared" ref="BO662:BZ671" si="274">IF(BO$4&lt;=$AH662,IFERROR(GETPIVOTDATA("Hui Reply?",$A$4,"topic_id",$A662,"post_position",BO$4),0),"")</f>
        <v/>
      </c>
      <c r="BP662" s="9" t="str">
        <f t="shared" si="274"/>
        <v/>
      </c>
      <c r="BQ662" s="9" t="str">
        <f t="shared" si="274"/>
        <v/>
      </c>
      <c r="BR662" s="9" t="str">
        <f t="shared" si="274"/>
        <v/>
      </c>
      <c r="BS662" s="9" t="str">
        <f t="shared" si="274"/>
        <v/>
      </c>
      <c r="BT662" s="9" t="str">
        <f t="shared" si="274"/>
        <v/>
      </c>
      <c r="BU662" s="9" t="str">
        <f t="shared" si="274"/>
        <v/>
      </c>
      <c r="BV662" s="9" t="str">
        <f t="shared" si="274"/>
        <v/>
      </c>
      <c r="BW662" s="9" t="str">
        <f t="shared" si="274"/>
        <v/>
      </c>
      <c r="BX662" s="9" t="str">
        <f t="shared" si="274"/>
        <v/>
      </c>
      <c r="BY662" s="9" t="str">
        <f t="shared" si="274"/>
        <v/>
      </c>
      <c r="BZ662" s="9" t="str">
        <f t="shared" si="274"/>
        <v/>
      </c>
    </row>
    <row r="663" spans="1:78" x14ac:dyDescent="0.25">
      <c r="A663" s="6">
        <v>1018</v>
      </c>
      <c r="B663" s="3"/>
      <c r="C663" s="3"/>
      <c r="D663" s="3"/>
      <c r="E663" s="3"/>
      <c r="F663" s="3">
        <v>1</v>
      </c>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v>1</v>
      </c>
      <c r="AH663" s="7">
        <f>SUMPRODUCT(MAX((Table1[post_position])*(Table1[topic_id]=$A663)))</f>
        <v>5</v>
      </c>
      <c r="AI663" s="7" t="str">
        <f>"http://chandoo.org/forums/topic/"&amp;VLOOKUP(A663,'All Topics Data'!$A$2:$C$1243,3,FALSE)</f>
        <v>http://chandoo.org/forums/topic/macro-error</v>
      </c>
      <c r="AJ663" s="7" t="str">
        <f>LEFT(VLOOKUP(A663,'All Topics Data'!$A$2:$C$1243,2,FALSE),40)&amp;REPT("…",LEN(VLOOKUP(A663,'All Topics Data'!$A$2:$C$1243,2,FALSE))&gt;40)</f>
        <v>Macro Error</v>
      </c>
      <c r="AK663" s="9">
        <f t="shared" si="254"/>
        <v>0</v>
      </c>
      <c r="AL663" s="9">
        <f t="shared" ref="AL663:AT672" si="275">IF(AL$4&lt;=$AH663,IFERROR(GETPIVOTDATA("Hui Reply?",$A$4,"topic_id",$A663,"post_position",AL$4),0),"")</f>
        <v>0</v>
      </c>
      <c r="AM663" s="9">
        <f t="shared" si="275"/>
        <v>0</v>
      </c>
      <c r="AN663" s="9">
        <f t="shared" si="275"/>
        <v>0</v>
      </c>
      <c r="AO663" s="9">
        <f t="shared" si="275"/>
        <v>1</v>
      </c>
      <c r="AP663" s="9" t="str">
        <f t="shared" si="275"/>
        <v/>
      </c>
      <c r="AQ663" s="9" t="str">
        <f t="shared" si="275"/>
        <v/>
      </c>
      <c r="AR663" s="9" t="str">
        <f t="shared" si="275"/>
        <v/>
      </c>
      <c r="AS663" s="9" t="str">
        <f t="shared" si="275"/>
        <v/>
      </c>
      <c r="AT663" s="9" t="str">
        <f t="shared" si="275"/>
        <v/>
      </c>
      <c r="AU663" s="9" t="str">
        <f t="shared" si="272"/>
        <v/>
      </c>
      <c r="AV663" s="9" t="str">
        <f t="shared" si="272"/>
        <v/>
      </c>
      <c r="AW663" s="9" t="str">
        <f t="shared" si="272"/>
        <v/>
      </c>
      <c r="AX663" s="9" t="str">
        <f t="shared" si="272"/>
        <v/>
      </c>
      <c r="AY663" s="9" t="str">
        <f t="shared" si="272"/>
        <v/>
      </c>
      <c r="AZ663" s="9" t="str">
        <f t="shared" si="272"/>
        <v/>
      </c>
      <c r="BA663" s="9" t="str">
        <f t="shared" si="272"/>
        <v/>
      </c>
      <c r="BB663" s="9" t="str">
        <f t="shared" si="272"/>
        <v/>
      </c>
      <c r="BC663" s="9" t="str">
        <f t="shared" si="272"/>
        <v/>
      </c>
      <c r="BD663" s="9" t="str">
        <f t="shared" si="272"/>
        <v/>
      </c>
      <c r="BE663" s="9" t="str">
        <f t="shared" si="273"/>
        <v/>
      </c>
      <c r="BF663" s="9" t="str">
        <f t="shared" si="273"/>
        <v/>
      </c>
      <c r="BG663" s="9" t="str">
        <f t="shared" si="273"/>
        <v/>
      </c>
      <c r="BH663" s="9" t="str">
        <f t="shared" si="273"/>
        <v/>
      </c>
      <c r="BI663" s="9" t="str">
        <f t="shared" si="273"/>
        <v/>
      </c>
      <c r="BJ663" s="9" t="str">
        <f t="shared" si="273"/>
        <v/>
      </c>
      <c r="BK663" s="9" t="str">
        <f t="shared" si="273"/>
        <v/>
      </c>
      <c r="BL663" s="9" t="str">
        <f t="shared" si="273"/>
        <v/>
      </c>
      <c r="BM663" s="9" t="str">
        <f t="shared" si="273"/>
        <v/>
      </c>
      <c r="BN663" s="9" t="str">
        <f t="shared" si="273"/>
        <v/>
      </c>
      <c r="BO663" s="9" t="str">
        <f t="shared" si="274"/>
        <v/>
      </c>
      <c r="BP663" s="9" t="str">
        <f t="shared" si="274"/>
        <v/>
      </c>
      <c r="BQ663" s="9" t="str">
        <f t="shared" si="274"/>
        <v/>
      </c>
      <c r="BR663" s="9" t="str">
        <f t="shared" si="274"/>
        <v/>
      </c>
      <c r="BS663" s="9" t="str">
        <f t="shared" si="274"/>
        <v/>
      </c>
      <c r="BT663" s="9" t="str">
        <f t="shared" si="274"/>
        <v/>
      </c>
      <c r="BU663" s="9" t="str">
        <f t="shared" si="274"/>
        <v/>
      </c>
      <c r="BV663" s="9" t="str">
        <f t="shared" si="274"/>
        <v/>
      </c>
      <c r="BW663" s="9" t="str">
        <f t="shared" si="274"/>
        <v/>
      </c>
      <c r="BX663" s="9" t="str">
        <f t="shared" si="274"/>
        <v/>
      </c>
      <c r="BY663" s="9" t="str">
        <f t="shared" si="274"/>
        <v/>
      </c>
      <c r="BZ663" s="9" t="str">
        <f t="shared" si="274"/>
        <v/>
      </c>
    </row>
    <row r="664" spans="1:78" x14ac:dyDescent="0.25">
      <c r="A664" s="6">
        <v>1020</v>
      </c>
      <c r="B664" s="3"/>
      <c r="C664" s="3">
        <v>1</v>
      </c>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v>1</v>
      </c>
      <c r="AH664" s="7">
        <f>SUMPRODUCT(MAX((Table1[post_position])*(Table1[topic_id]=$A664)))</f>
        <v>2</v>
      </c>
      <c r="AI664" s="7" t="str">
        <f>"http://chandoo.org/forums/topic/"&amp;VLOOKUP(A664,'All Topics Data'!$A$2:$C$1243,3,FALSE)</f>
        <v>http://chandoo.org/forums/topic/how-to-convert-all-figures-of-a-sheet-from-billion-into-million</v>
      </c>
      <c r="AJ664" s="7" t="str">
        <f>LEFT(VLOOKUP(A664,'All Topics Data'!$A$2:$C$1243,2,FALSE),40)&amp;REPT("…",LEN(VLOOKUP(A664,'All Topics Data'!$A$2:$C$1243,2,FALSE))&gt;40)</f>
        <v>How to convert all figures of a sheet fr…</v>
      </c>
      <c r="AK664" s="9">
        <f t="shared" si="254"/>
        <v>0</v>
      </c>
      <c r="AL664" s="9">
        <f t="shared" si="275"/>
        <v>1</v>
      </c>
      <c r="AM664" s="9" t="str">
        <f t="shared" si="275"/>
        <v/>
      </c>
      <c r="AN664" s="9" t="str">
        <f t="shared" si="275"/>
        <v/>
      </c>
      <c r="AO664" s="9" t="str">
        <f t="shared" si="275"/>
        <v/>
      </c>
      <c r="AP664" s="9" t="str">
        <f t="shared" si="275"/>
        <v/>
      </c>
      <c r="AQ664" s="9" t="str">
        <f t="shared" si="275"/>
        <v/>
      </c>
      <c r="AR664" s="9" t="str">
        <f t="shared" si="275"/>
        <v/>
      </c>
      <c r="AS664" s="9" t="str">
        <f t="shared" si="275"/>
        <v/>
      </c>
      <c r="AT664" s="9" t="str">
        <f t="shared" si="275"/>
        <v/>
      </c>
      <c r="AU664" s="9" t="str">
        <f t="shared" si="272"/>
        <v/>
      </c>
      <c r="AV664" s="9" t="str">
        <f t="shared" si="272"/>
        <v/>
      </c>
      <c r="AW664" s="9" t="str">
        <f t="shared" si="272"/>
        <v/>
      </c>
      <c r="AX664" s="9" t="str">
        <f t="shared" si="272"/>
        <v/>
      </c>
      <c r="AY664" s="9" t="str">
        <f t="shared" si="272"/>
        <v/>
      </c>
      <c r="AZ664" s="9" t="str">
        <f t="shared" si="272"/>
        <v/>
      </c>
      <c r="BA664" s="9" t="str">
        <f t="shared" si="272"/>
        <v/>
      </c>
      <c r="BB664" s="9" t="str">
        <f t="shared" si="272"/>
        <v/>
      </c>
      <c r="BC664" s="9" t="str">
        <f t="shared" si="272"/>
        <v/>
      </c>
      <c r="BD664" s="9" t="str">
        <f t="shared" si="272"/>
        <v/>
      </c>
      <c r="BE664" s="9" t="str">
        <f t="shared" si="273"/>
        <v/>
      </c>
      <c r="BF664" s="9" t="str">
        <f t="shared" si="273"/>
        <v/>
      </c>
      <c r="BG664" s="9" t="str">
        <f t="shared" si="273"/>
        <v/>
      </c>
      <c r="BH664" s="9" t="str">
        <f t="shared" si="273"/>
        <v/>
      </c>
      <c r="BI664" s="9" t="str">
        <f t="shared" si="273"/>
        <v/>
      </c>
      <c r="BJ664" s="9" t="str">
        <f t="shared" si="273"/>
        <v/>
      </c>
      <c r="BK664" s="9" t="str">
        <f t="shared" si="273"/>
        <v/>
      </c>
      <c r="BL664" s="9" t="str">
        <f t="shared" si="273"/>
        <v/>
      </c>
      <c r="BM664" s="9" t="str">
        <f t="shared" si="273"/>
        <v/>
      </c>
      <c r="BN664" s="9" t="str">
        <f t="shared" si="273"/>
        <v/>
      </c>
      <c r="BO664" s="9" t="str">
        <f t="shared" si="274"/>
        <v/>
      </c>
      <c r="BP664" s="9" t="str">
        <f t="shared" si="274"/>
        <v/>
      </c>
      <c r="BQ664" s="9" t="str">
        <f t="shared" si="274"/>
        <v/>
      </c>
      <c r="BR664" s="9" t="str">
        <f t="shared" si="274"/>
        <v/>
      </c>
      <c r="BS664" s="9" t="str">
        <f t="shared" si="274"/>
        <v/>
      </c>
      <c r="BT664" s="9" t="str">
        <f t="shared" si="274"/>
        <v/>
      </c>
      <c r="BU664" s="9" t="str">
        <f t="shared" si="274"/>
        <v/>
      </c>
      <c r="BV664" s="9" t="str">
        <f t="shared" si="274"/>
        <v/>
      </c>
      <c r="BW664" s="9" t="str">
        <f t="shared" si="274"/>
        <v/>
      </c>
      <c r="BX664" s="9" t="str">
        <f t="shared" si="274"/>
        <v/>
      </c>
      <c r="BY664" s="9" t="str">
        <f t="shared" si="274"/>
        <v/>
      </c>
      <c r="BZ664" s="9" t="str">
        <f t="shared" si="274"/>
        <v/>
      </c>
    </row>
    <row r="665" spans="1:78" x14ac:dyDescent="0.25">
      <c r="A665" s="6">
        <v>1023</v>
      </c>
      <c r="B665" s="3"/>
      <c r="C665" s="3">
        <v>1</v>
      </c>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v>1</v>
      </c>
      <c r="AH665" s="7">
        <f>SUMPRODUCT(MAX((Table1[post_position])*(Table1[topic_id]=$A665)))</f>
        <v>3</v>
      </c>
      <c r="AI665" s="7" t="str">
        <f>"http://chandoo.org/forums/topic/"&amp;VLOOKUP(A665,'All Topics Data'!$A$2:$C$1243,3,FALSE)</f>
        <v>http://chandoo.org/forums/topic/excel-macro-hide-two-columns-and-display-chart-in-another-tab</v>
      </c>
      <c r="AJ665" s="7" t="str">
        <f>LEFT(VLOOKUP(A665,'All Topics Data'!$A$2:$C$1243,2,FALSE),40)&amp;REPT("…",LEN(VLOOKUP(A665,'All Topics Data'!$A$2:$C$1243,2,FALSE))&gt;40)</f>
        <v>Excel Macro - Hide two columns and displ…</v>
      </c>
      <c r="AK665" s="9">
        <f t="shared" si="254"/>
        <v>0</v>
      </c>
      <c r="AL665" s="9">
        <f t="shared" si="275"/>
        <v>1</v>
      </c>
      <c r="AM665" s="9">
        <f t="shared" si="275"/>
        <v>0</v>
      </c>
      <c r="AN665" s="9" t="str">
        <f t="shared" si="275"/>
        <v/>
      </c>
      <c r="AO665" s="9" t="str">
        <f t="shared" si="275"/>
        <v/>
      </c>
      <c r="AP665" s="9" t="str">
        <f t="shared" si="275"/>
        <v/>
      </c>
      <c r="AQ665" s="9" t="str">
        <f t="shared" si="275"/>
        <v/>
      </c>
      <c r="AR665" s="9" t="str">
        <f t="shared" si="275"/>
        <v/>
      </c>
      <c r="AS665" s="9" t="str">
        <f t="shared" si="275"/>
        <v/>
      </c>
      <c r="AT665" s="9" t="str">
        <f t="shared" si="275"/>
        <v/>
      </c>
      <c r="AU665" s="9" t="str">
        <f t="shared" si="272"/>
        <v/>
      </c>
      <c r="AV665" s="9" t="str">
        <f t="shared" si="272"/>
        <v/>
      </c>
      <c r="AW665" s="9" t="str">
        <f t="shared" si="272"/>
        <v/>
      </c>
      <c r="AX665" s="9" t="str">
        <f t="shared" si="272"/>
        <v/>
      </c>
      <c r="AY665" s="9" t="str">
        <f t="shared" si="272"/>
        <v/>
      </c>
      <c r="AZ665" s="9" t="str">
        <f t="shared" si="272"/>
        <v/>
      </c>
      <c r="BA665" s="9" t="str">
        <f t="shared" si="272"/>
        <v/>
      </c>
      <c r="BB665" s="9" t="str">
        <f t="shared" si="272"/>
        <v/>
      </c>
      <c r="BC665" s="9" t="str">
        <f t="shared" si="272"/>
        <v/>
      </c>
      <c r="BD665" s="9" t="str">
        <f t="shared" si="272"/>
        <v/>
      </c>
      <c r="BE665" s="9" t="str">
        <f t="shared" si="273"/>
        <v/>
      </c>
      <c r="BF665" s="9" t="str">
        <f t="shared" si="273"/>
        <v/>
      </c>
      <c r="BG665" s="9" t="str">
        <f t="shared" si="273"/>
        <v/>
      </c>
      <c r="BH665" s="9" t="str">
        <f t="shared" si="273"/>
        <v/>
      </c>
      <c r="BI665" s="9" t="str">
        <f t="shared" si="273"/>
        <v/>
      </c>
      <c r="BJ665" s="9" t="str">
        <f t="shared" si="273"/>
        <v/>
      </c>
      <c r="BK665" s="9" t="str">
        <f t="shared" si="273"/>
        <v/>
      </c>
      <c r="BL665" s="9" t="str">
        <f t="shared" si="273"/>
        <v/>
      </c>
      <c r="BM665" s="9" t="str">
        <f t="shared" si="273"/>
        <v/>
      </c>
      <c r="BN665" s="9" t="str">
        <f t="shared" si="273"/>
        <v/>
      </c>
      <c r="BO665" s="9" t="str">
        <f t="shared" si="274"/>
        <v/>
      </c>
      <c r="BP665" s="9" t="str">
        <f t="shared" si="274"/>
        <v/>
      </c>
      <c r="BQ665" s="9" t="str">
        <f t="shared" si="274"/>
        <v/>
      </c>
      <c r="BR665" s="9" t="str">
        <f t="shared" si="274"/>
        <v/>
      </c>
      <c r="BS665" s="9" t="str">
        <f t="shared" si="274"/>
        <v/>
      </c>
      <c r="BT665" s="9" t="str">
        <f t="shared" si="274"/>
        <v/>
      </c>
      <c r="BU665" s="9" t="str">
        <f t="shared" si="274"/>
        <v/>
      </c>
      <c r="BV665" s="9" t="str">
        <f t="shared" si="274"/>
        <v/>
      </c>
      <c r="BW665" s="9" t="str">
        <f t="shared" si="274"/>
        <v/>
      </c>
      <c r="BX665" s="9" t="str">
        <f t="shared" si="274"/>
        <v/>
      </c>
      <c r="BY665" s="9" t="str">
        <f t="shared" si="274"/>
        <v/>
      </c>
      <c r="BZ665" s="9" t="str">
        <f t="shared" si="274"/>
        <v/>
      </c>
    </row>
    <row r="666" spans="1:78" x14ac:dyDescent="0.25">
      <c r="A666" s="6">
        <v>1024</v>
      </c>
      <c r="B666" s="3"/>
      <c r="C666" s="3"/>
      <c r="D666" s="3">
        <v>1</v>
      </c>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v>1</v>
      </c>
      <c r="AH666" s="7">
        <f>SUMPRODUCT(MAX((Table1[post_position])*(Table1[topic_id]=$A666)))</f>
        <v>8</v>
      </c>
      <c r="AI666" s="7" t="str">
        <f>"http://chandoo.org/forums/topic/"&amp;VLOOKUP(A666,'All Topics Data'!$A$2:$C$1243,3,FALSE)</f>
        <v>http://chandoo.org/forums/topic/generate-serial-numbers-with-decimals</v>
      </c>
      <c r="AJ666" s="7" t="str">
        <f>LEFT(VLOOKUP(A666,'All Topics Data'!$A$2:$C$1243,2,FALSE),40)&amp;REPT("…",LEN(VLOOKUP(A666,'All Topics Data'!$A$2:$C$1243,2,FALSE))&gt;40)</f>
        <v>Generate serial numbers with decimals</v>
      </c>
      <c r="AK666" s="9">
        <f t="shared" si="254"/>
        <v>0</v>
      </c>
      <c r="AL666" s="9">
        <f t="shared" si="275"/>
        <v>0</v>
      </c>
      <c r="AM666" s="9">
        <f t="shared" si="275"/>
        <v>1</v>
      </c>
      <c r="AN666" s="9">
        <f t="shared" si="275"/>
        <v>0</v>
      </c>
      <c r="AO666" s="9">
        <f t="shared" si="275"/>
        <v>0</v>
      </c>
      <c r="AP666" s="9">
        <f t="shared" si="275"/>
        <v>0</v>
      </c>
      <c r="AQ666" s="9">
        <f t="shared" si="275"/>
        <v>0</v>
      </c>
      <c r="AR666" s="9">
        <f t="shared" si="275"/>
        <v>0</v>
      </c>
      <c r="AS666" s="9" t="str">
        <f t="shared" si="275"/>
        <v/>
      </c>
      <c r="AT666" s="9" t="str">
        <f t="shared" si="275"/>
        <v/>
      </c>
      <c r="AU666" s="9" t="str">
        <f t="shared" si="272"/>
        <v/>
      </c>
      <c r="AV666" s="9" t="str">
        <f t="shared" si="272"/>
        <v/>
      </c>
      <c r="AW666" s="9" t="str">
        <f t="shared" si="272"/>
        <v/>
      </c>
      <c r="AX666" s="9" t="str">
        <f t="shared" si="272"/>
        <v/>
      </c>
      <c r="AY666" s="9" t="str">
        <f t="shared" si="272"/>
        <v/>
      </c>
      <c r="AZ666" s="9" t="str">
        <f t="shared" si="272"/>
        <v/>
      </c>
      <c r="BA666" s="9" t="str">
        <f t="shared" si="272"/>
        <v/>
      </c>
      <c r="BB666" s="9" t="str">
        <f t="shared" si="272"/>
        <v/>
      </c>
      <c r="BC666" s="9" t="str">
        <f t="shared" si="272"/>
        <v/>
      </c>
      <c r="BD666" s="9" t="str">
        <f t="shared" si="272"/>
        <v/>
      </c>
      <c r="BE666" s="9" t="str">
        <f t="shared" si="273"/>
        <v/>
      </c>
      <c r="BF666" s="9" t="str">
        <f t="shared" si="273"/>
        <v/>
      </c>
      <c r="BG666" s="9" t="str">
        <f t="shared" si="273"/>
        <v/>
      </c>
      <c r="BH666" s="9" t="str">
        <f t="shared" si="273"/>
        <v/>
      </c>
      <c r="BI666" s="9" t="str">
        <f t="shared" si="273"/>
        <v/>
      </c>
      <c r="BJ666" s="9" t="str">
        <f t="shared" si="273"/>
        <v/>
      </c>
      <c r="BK666" s="9" t="str">
        <f t="shared" si="273"/>
        <v/>
      </c>
      <c r="BL666" s="9" t="str">
        <f t="shared" si="273"/>
        <v/>
      </c>
      <c r="BM666" s="9" t="str">
        <f t="shared" si="273"/>
        <v/>
      </c>
      <c r="BN666" s="9" t="str">
        <f t="shared" si="273"/>
        <v/>
      </c>
      <c r="BO666" s="9" t="str">
        <f t="shared" si="274"/>
        <v/>
      </c>
      <c r="BP666" s="9" t="str">
        <f t="shared" si="274"/>
        <v/>
      </c>
      <c r="BQ666" s="9" t="str">
        <f t="shared" si="274"/>
        <v/>
      </c>
      <c r="BR666" s="9" t="str">
        <f t="shared" si="274"/>
        <v/>
      </c>
      <c r="BS666" s="9" t="str">
        <f t="shared" si="274"/>
        <v/>
      </c>
      <c r="BT666" s="9" t="str">
        <f t="shared" si="274"/>
        <v/>
      </c>
      <c r="BU666" s="9" t="str">
        <f t="shared" si="274"/>
        <v/>
      </c>
      <c r="BV666" s="9" t="str">
        <f t="shared" si="274"/>
        <v/>
      </c>
      <c r="BW666" s="9" t="str">
        <f t="shared" si="274"/>
        <v/>
      </c>
      <c r="BX666" s="9" t="str">
        <f t="shared" si="274"/>
        <v/>
      </c>
      <c r="BY666" s="9" t="str">
        <f t="shared" si="274"/>
        <v/>
      </c>
      <c r="BZ666" s="9" t="str">
        <f t="shared" si="274"/>
        <v/>
      </c>
    </row>
    <row r="667" spans="1:78" x14ac:dyDescent="0.25">
      <c r="A667" s="6">
        <v>1028</v>
      </c>
      <c r="B667" s="3"/>
      <c r="C667" s="3">
        <v>1</v>
      </c>
      <c r="D667" s="3"/>
      <c r="E667" s="3">
        <v>1</v>
      </c>
      <c r="F667" s="3">
        <v>1</v>
      </c>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v>3</v>
      </c>
      <c r="AH667" s="7">
        <f>SUMPRODUCT(MAX((Table1[post_position])*(Table1[topic_id]=$A667)))</f>
        <v>6</v>
      </c>
      <c r="AI667" s="7" t="str">
        <f>"http://chandoo.org/forums/topic/"&amp;VLOOKUP(A667,'All Topics Data'!$A$2:$C$1243,3,FALSE)</f>
        <v>http://chandoo.org/forums/topic/macro-to-browse-imagepicture-files</v>
      </c>
      <c r="AJ667" s="7" t="str">
        <f>LEFT(VLOOKUP(A667,'All Topics Data'!$A$2:$C$1243,2,FALSE),40)&amp;REPT("…",LEN(VLOOKUP(A667,'All Topics Data'!$A$2:$C$1243,2,FALSE))&gt;40)</f>
        <v>Macro to browse image/picture files</v>
      </c>
      <c r="AK667" s="9">
        <f t="shared" si="254"/>
        <v>0</v>
      </c>
      <c r="AL667" s="9">
        <f t="shared" si="275"/>
        <v>1</v>
      </c>
      <c r="AM667" s="9">
        <f t="shared" si="275"/>
        <v>0</v>
      </c>
      <c r="AN667" s="9">
        <f t="shared" si="275"/>
        <v>1</v>
      </c>
      <c r="AO667" s="9">
        <f t="shared" si="275"/>
        <v>1</v>
      </c>
      <c r="AP667" s="9">
        <f t="shared" si="275"/>
        <v>0</v>
      </c>
      <c r="AQ667" s="9" t="str">
        <f t="shared" si="275"/>
        <v/>
      </c>
      <c r="AR667" s="9" t="str">
        <f t="shared" si="275"/>
        <v/>
      </c>
      <c r="AS667" s="9" t="str">
        <f t="shared" si="275"/>
        <v/>
      </c>
      <c r="AT667" s="9" t="str">
        <f t="shared" si="275"/>
        <v/>
      </c>
      <c r="AU667" s="9" t="str">
        <f t="shared" si="272"/>
        <v/>
      </c>
      <c r="AV667" s="9" t="str">
        <f t="shared" si="272"/>
        <v/>
      </c>
      <c r="AW667" s="9" t="str">
        <f t="shared" si="272"/>
        <v/>
      </c>
      <c r="AX667" s="9" t="str">
        <f t="shared" si="272"/>
        <v/>
      </c>
      <c r="AY667" s="9" t="str">
        <f t="shared" si="272"/>
        <v/>
      </c>
      <c r="AZ667" s="9" t="str">
        <f t="shared" si="272"/>
        <v/>
      </c>
      <c r="BA667" s="9" t="str">
        <f t="shared" si="272"/>
        <v/>
      </c>
      <c r="BB667" s="9" t="str">
        <f t="shared" si="272"/>
        <v/>
      </c>
      <c r="BC667" s="9" t="str">
        <f t="shared" si="272"/>
        <v/>
      </c>
      <c r="BD667" s="9" t="str">
        <f t="shared" si="272"/>
        <v/>
      </c>
      <c r="BE667" s="9" t="str">
        <f t="shared" si="273"/>
        <v/>
      </c>
      <c r="BF667" s="9" t="str">
        <f t="shared" si="273"/>
        <v/>
      </c>
      <c r="BG667" s="9" t="str">
        <f t="shared" si="273"/>
        <v/>
      </c>
      <c r="BH667" s="9" t="str">
        <f t="shared" si="273"/>
        <v/>
      </c>
      <c r="BI667" s="9" t="str">
        <f t="shared" si="273"/>
        <v/>
      </c>
      <c r="BJ667" s="9" t="str">
        <f t="shared" si="273"/>
        <v/>
      </c>
      <c r="BK667" s="9" t="str">
        <f t="shared" si="273"/>
        <v/>
      </c>
      <c r="BL667" s="9" t="str">
        <f t="shared" si="273"/>
        <v/>
      </c>
      <c r="BM667" s="9" t="str">
        <f t="shared" si="273"/>
        <v/>
      </c>
      <c r="BN667" s="9" t="str">
        <f t="shared" si="273"/>
        <v/>
      </c>
      <c r="BO667" s="9" t="str">
        <f t="shared" si="274"/>
        <v/>
      </c>
      <c r="BP667" s="9" t="str">
        <f t="shared" si="274"/>
        <v/>
      </c>
      <c r="BQ667" s="9" t="str">
        <f t="shared" si="274"/>
        <v/>
      </c>
      <c r="BR667" s="9" t="str">
        <f t="shared" si="274"/>
        <v/>
      </c>
      <c r="BS667" s="9" t="str">
        <f t="shared" si="274"/>
        <v/>
      </c>
      <c r="BT667" s="9" t="str">
        <f t="shared" si="274"/>
        <v/>
      </c>
      <c r="BU667" s="9" t="str">
        <f t="shared" si="274"/>
        <v/>
      </c>
      <c r="BV667" s="9" t="str">
        <f t="shared" si="274"/>
        <v/>
      </c>
      <c r="BW667" s="9" t="str">
        <f t="shared" si="274"/>
        <v/>
      </c>
      <c r="BX667" s="9" t="str">
        <f t="shared" si="274"/>
        <v/>
      </c>
      <c r="BY667" s="9" t="str">
        <f t="shared" si="274"/>
        <v/>
      </c>
      <c r="BZ667" s="9" t="str">
        <f t="shared" si="274"/>
        <v/>
      </c>
    </row>
    <row r="668" spans="1:78" x14ac:dyDescent="0.25">
      <c r="A668" s="6">
        <v>1029</v>
      </c>
      <c r="B668" s="3"/>
      <c r="C668" s="3"/>
      <c r="D668" s="3">
        <v>1</v>
      </c>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v>1</v>
      </c>
      <c r="AH668" s="7">
        <f>SUMPRODUCT(MAX((Table1[post_position])*(Table1[topic_id]=$A668)))</f>
        <v>3</v>
      </c>
      <c r="AI668" s="7" t="str">
        <f>"http://chandoo.org/forums/topic/"&amp;VLOOKUP(A668,'All Topics Data'!$A$2:$C$1243,3,FALSE)</f>
        <v>http://chandoo.org/forums/topic/star-office-vs-ms-office</v>
      </c>
      <c r="AJ668" s="7" t="str">
        <f>LEFT(VLOOKUP(A668,'All Topics Data'!$A$2:$C$1243,2,FALSE),40)&amp;REPT("…",LEN(VLOOKUP(A668,'All Topics Data'!$A$2:$C$1243,2,FALSE))&gt;40)</f>
        <v>Star Office Vs MS Office</v>
      </c>
      <c r="AK668" s="9">
        <f t="shared" si="254"/>
        <v>0</v>
      </c>
      <c r="AL668" s="9">
        <f t="shared" si="275"/>
        <v>0</v>
      </c>
      <c r="AM668" s="9">
        <f t="shared" si="275"/>
        <v>1</v>
      </c>
      <c r="AN668" s="9" t="str">
        <f t="shared" si="275"/>
        <v/>
      </c>
      <c r="AO668" s="9" t="str">
        <f t="shared" si="275"/>
        <v/>
      </c>
      <c r="AP668" s="9" t="str">
        <f t="shared" si="275"/>
        <v/>
      </c>
      <c r="AQ668" s="9" t="str">
        <f t="shared" si="275"/>
        <v/>
      </c>
      <c r="AR668" s="9" t="str">
        <f t="shared" si="275"/>
        <v/>
      </c>
      <c r="AS668" s="9" t="str">
        <f t="shared" si="275"/>
        <v/>
      </c>
      <c r="AT668" s="9" t="str">
        <f t="shared" si="275"/>
        <v/>
      </c>
      <c r="AU668" s="9" t="str">
        <f t="shared" si="272"/>
        <v/>
      </c>
      <c r="AV668" s="9" t="str">
        <f t="shared" si="272"/>
        <v/>
      </c>
      <c r="AW668" s="9" t="str">
        <f t="shared" si="272"/>
        <v/>
      </c>
      <c r="AX668" s="9" t="str">
        <f t="shared" si="272"/>
        <v/>
      </c>
      <c r="AY668" s="9" t="str">
        <f t="shared" si="272"/>
        <v/>
      </c>
      <c r="AZ668" s="9" t="str">
        <f t="shared" si="272"/>
        <v/>
      </c>
      <c r="BA668" s="9" t="str">
        <f t="shared" si="272"/>
        <v/>
      </c>
      <c r="BB668" s="9" t="str">
        <f t="shared" si="272"/>
        <v/>
      </c>
      <c r="BC668" s="9" t="str">
        <f t="shared" si="272"/>
        <v/>
      </c>
      <c r="BD668" s="9" t="str">
        <f t="shared" si="272"/>
        <v/>
      </c>
      <c r="BE668" s="9" t="str">
        <f t="shared" si="273"/>
        <v/>
      </c>
      <c r="BF668" s="9" t="str">
        <f t="shared" si="273"/>
        <v/>
      </c>
      <c r="BG668" s="9" t="str">
        <f t="shared" si="273"/>
        <v/>
      </c>
      <c r="BH668" s="9" t="str">
        <f t="shared" si="273"/>
        <v/>
      </c>
      <c r="BI668" s="9" t="str">
        <f t="shared" si="273"/>
        <v/>
      </c>
      <c r="BJ668" s="9" t="str">
        <f t="shared" si="273"/>
        <v/>
      </c>
      <c r="BK668" s="9" t="str">
        <f t="shared" si="273"/>
        <v/>
      </c>
      <c r="BL668" s="9" t="str">
        <f t="shared" si="273"/>
        <v/>
      </c>
      <c r="BM668" s="9" t="str">
        <f t="shared" si="273"/>
        <v/>
      </c>
      <c r="BN668" s="9" t="str">
        <f t="shared" si="273"/>
        <v/>
      </c>
      <c r="BO668" s="9" t="str">
        <f t="shared" si="274"/>
        <v/>
      </c>
      <c r="BP668" s="9" t="str">
        <f t="shared" si="274"/>
        <v/>
      </c>
      <c r="BQ668" s="9" t="str">
        <f t="shared" si="274"/>
        <v/>
      </c>
      <c r="BR668" s="9" t="str">
        <f t="shared" si="274"/>
        <v/>
      </c>
      <c r="BS668" s="9" t="str">
        <f t="shared" si="274"/>
        <v/>
      </c>
      <c r="BT668" s="9" t="str">
        <f t="shared" si="274"/>
        <v/>
      </c>
      <c r="BU668" s="9" t="str">
        <f t="shared" si="274"/>
        <v/>
      </c>
      <c r="BV668" s="9" t="str">
        <f t="shared" si="274"/>
        <v/>
      </c>
      <c r="BW668" s="9" t="str">
        <f t="shared" si="274"/>
        <v/>
      </c>
      <c r="BX668" s="9" t="str">
        <f t="shared" si="274"/>
        <v/>
      </c>
      <c r="BY668" s="9" t="str">
        <f t="shared" si="274"/>
        <v/>
      </c>
      <c r="BZ668" s="9" t="str">
        <f t="shared" si="274"/>
        <v/>
      </c>
    </row>
    <row r="669" spans="1:78" x14ac:dyDescent="0.25">
      <c r="A669" s="6">
        <v>1030</v>
      </c>
      <c r="B669" s="3"/>
      <c r="C669" s="3">
        <v>1</v>
      </c>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v>1</v>
      </c>
      <c r="AH669" s="7">
        <f>SUMPRODUCT(MAX((Table1[post_position])*(Table1[topic_id]=$A669)))</f>
        <v>5</v>
      </c>
      <c r="AI669" s="7" t="str">
        <f>"http://chandoo.org/forums/topic/"&amp;VLOOKUP(A669,'All Topics Data'!$A$2:$C$1243,3,FALSE)</f>
        <v>http://chandoo.org/forums/topic/looking-for-sum-formula</v>
      </c>
      <c r="AJ669" s="7" t="str">
        <f>LEFT(VLOOKUP(A669,'All Topics Data'!$A$2:$C$1243,2,FALSE),40)&amp;REPT("…",LEN(VLOOKUP(A669,'All Topics Data'!$A$2:$C$1243,2,FALSE))&gt;40)</f>
        <v>Looking for sum formula</v>
      </c>
      <c r="AK669" s="9">
        <f t="shared" si="254"/>
        <v>0</v>
      </c>
      <c r="AL669" s="9">
        <f t="shared" si="275"/>
        <v>1</v>
      </c>
      <c r="AM669" s="9">
        <f t="shared" si="275"/>
        <v>0</v>
      </c>
      <c r="AN669" s="9">
        <f t="shared" si="275"/>
        <v>0</v>
      </c>
      <c r="AO669" s="9">
        <f t="shared" si="275"/>
        <v>0</v>
      </c>
      <c r="AP669" s="9" t="str">
        <f t="shared" si="275"/>
        <v/>
      </c>
      <c r="AQ669" s="9" t="str">
        <f t="shared" si="275"/>
        <v/>
      </c>
      <c r="AR669" s="9" t="str">
        <f t="shared" si="275"/>
        <v/>
      </c>
      <c r="AS669" s="9" t="str">
        <f t="shared" si="275"/>
        <v/>
      </c>
      <c r="AT669" s="9" t="str">
        <f t="shared" si="275"/>
        <v/>
      </c>
      <c r="AU669" s="9" t="str">
        <f t="shared" si="272"/>
        <v/>
      </c>
      <c r="AV669" s="9" t="str">
        <f t="shared" si="272"/>
        <v/>
      </c>
      <c r="AW669" s="9" t="str">
        <f t="shared" si="272"/>
        <v/>
      </c>
      <c r="AX669" s="9" t="str">
        <f t="shared" si="272"/>
        <v/>
      </c>
      <c r="AY669" s="9" t="str">
        <f t="shared" si="272"/>
        <v/>
      </c>
      <c r="AZ669" s="9" t="str">
        <f t="shared" si="272"/>
        <v/>
      </c>
      <c r="BA669" s="9" t="str">
        <f t="shared" si="272"/>
        <v/>
      </c>
      <c r="BB669" s="9" t="str">
        <f t="shared" si="272"/>
        <v/>
      </c>
      <c r="BC669" s="9" t="str">
        <f t="shared" si="272"/>
        <v/>
      </c>
      <c r="BD669" s="9" t="str">
        <f t="shared" si="272"/>
        <v/>
      </c>
      <c r="BE669" s="9" t="str">
        <f t="shared" si="273"/>
        <v/>
      </c>
      <c r="BF669" s="9" t="str">
        <f t="shared" si="273"/>
        <v/>
      </c>
      <c r="BG669" s="9" t="str">
        <f t="shared" si="273"/>
        <v/>
      </c>
      <c r="BH669" s="9" t="str">
        <f t="shared" si="273"/>
        <v/>
      </c>
      <c r="BI669" s="9" t="str">
        <f t="shared" si="273"/>
        <v/>
      </c>
      <c r="BJ669" s="9" t="str">
        <f t="shared" si="273"/>
        <v/>
      </c>
      <c r="BK669" s="9" t="str">
        <f t="shared" si="273"/>
        <v/>
      </c>
      <c r="BL669" s="9" t="str">
        <f t="shared" si="273"/>
        <v/>
      </c>
      <c r="BM669" s="9" t="str">
        <f t="shared" si="273"/>
        <v/>
      </c>
      <c r="BN669" s="9" t="str">
        <f t="shared" si="273"/>
        <v/>
      </c>
      <c r="BO669" s="9" t="str">
        <f t="shared" si="274"/>
        <v/>
      </c>
      <c r="BP669" s="9" t="str">
        <f t="shared" si="274"/>
        <v/>
      </c>
      <c r="BQ669" s="9" t="str">
        <f t="shared" si="274"/>
        <v/>
      </c>
      <c r="BR669" s="9" t="str">
        <f t="shared" si="274"/>
        <v/>
      </c>
      <c r="BS669" s="9" t="str">
        <f t="shared" si="274"/>
        <v/>
      </c>
      <c r="BT669" s="9" t="str">
        <f t="shared" si="274"/>
        <v/>
      </c>
      <c r="BU669" s="9" t="str">
        <f t="shared" si="274"/>
        <v/>
      </c>
      <c r="BV669" s="9" t="str">
        <f t="shared" si="274"/>
        <v/>
      </c>
      <c r="BW669" s="9" t="str">
        <f t="shared" si="274"/>
        <v/>
      </c>
      <c r="BX669" s="9" t="str">
        <f t="shared" si="274"/>
        <v/>
      </c>
      <c r="BY669" s="9" t="str">
        <f t="shared" si="274"/>
        <v/>
      </c>
      <c r="BZ669" s="9" t="str">
        <f t="shared" si="274"/>
        <v/>
      </c>
    </row>
    <row r="670" spans="1:78" x14ac:dyDescent="0.25">
      <c r="A670" s="6">
        <v>1031</v>
      </c>
      <c r="B670" s="3"/>
      <c r="C670" s="3">
        <v>1</v>
      </c>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v>1</v>
      </c>
      <c r="AH670" s="7">
        <f>SUMPRODUCT(MAX((Table1[post_position])*(Table1[topic_id]=$A670)))</f>
        <v>2</v>
      </c>
      <c r="AI670" s="7" t="str">
        <f>"http://chandoo.org/forums/topic/"&amp;VLOOKUP(A670,'All Topics Data'!$A$2:$C$1243,3,FALSE)</f>
        <v>http://chandoo.org/forums/topic/sorting-the-date</v>
      </c>
      <c r="AJ670" s="7" t="str">
        <f>LEFT(VLOOKUP(A670,'All Topics Data'!$A$2:$C$1243,2,FALSE),40)&amp;REPT("…",LEN(VLOOKUP(A670,'All Topics Data'!$A$2:$C$1243,2,FALSE))&gt;40)</f>
        <v>sorting the date</v>
      </c>
      <c r="AK670" s="9">
        <f t="shared" si="254"/>
        <v>0</v>
      </c>
      <c r="AL670" s="9">
        <f t="shared" si="275"/>
        <v>1</v>
      </c>
      <c r="AM670" s="9" t="str">
        <f t="shared" si="275"/>
        <v/>
      </c>
      <c r="AN670" s="9" t="str">
        <f t="shared" si="275"/>
        <v/>
      </c>
      <c r="AO670" s="9" t="str">
        <f t="shared" si="275"/>
        <v/>
      </c>
      <c r="AP670" s="9" t="str">
        <f t="shared" si="275"/>
        <v/>
      </c>
      <c r="AQ670" s="9" t="str">
        <f t="shared" si="275"/>
        <v/>
      </c>
      <c r="AR670" s="9" t="str">
        <f t="shared" si="275"/>
        <v/>
      </c>
      <c r="AS670" s="9" t="str">
        <f t="shared" si="275"/>
        <v/>
      </c>
      <c r="AT670" s="9" t="str">
        <f t="shared" si="275"/>
        <v/>
      </c>
      <c r="AU670" s="9" t="str">
        <f t="shared" si="272"/>
        <v/>
      </c>
      <c r="AV670" s="9" t="str">
        <f t="shared" si="272"/>
        <v/>
      </c>
      <c r="AW670" s="9" t="str">
        <f t="shared" si="272"/>
        <v/>
      </c>
      <c r="AX670" s="9" t="str">
        <f t="shared" si="272"/>
        <v/>
      </c>
      <c r="AY670" s="9" t="str">
        <f t="shared" si="272"/>
        <v/>
      </c>
      <c r="AZ670" s="9" t="str">
        <f t="shared" si="272"/>
        <v/>
      </c>
      <c r="BA670" s="9" t="str">
        <f t="shared" si="272"/>
        <v/>
      </c>
      <c r="BB670" s="9" t="str">
        <f t="shared" si="272"/>
        <v/>
      </c>
      <c r="BC670" s="9" t="str">
        <f t="shared" si="272"/>
        <v/>
      </c>
      <c r="BD670" s="9" t="str">
        <f t="shared" si="272"/>
        <v/>
      </c>
      <c r="BE670" s="9" t="str">
        <f t="shared" si="273"/>
        <v/>
      </c>
      <c r="BF670" s="9" t="str">
        <f t="shared" si="273"/>
        <v/>
      </c>
      <c r="BG670" s="9" t="str">
        <f t="shared" si="273"/>
        <v/>
      </c>
      <c r="BH670" s="9" t="str">
        <f t="shared" si="273"/>
        <v/>
      </c>
      <c r="BI670" s="9" t="str">
        <f t="shared" si="273"/>
        <v/>
      </c>
      <c r="BJ670" s="9" t="str">
        <f t="shared" si="273"/>
        <v/>
      </c>
      <c r="BK670" s="9" t="str">
        <f t="shared" si="273"/>
        <v/>
      </c>
      <c r="BL670" s="9" t="str">
        <f t="shared" si="273"/>
        <v/>
      </c>
      <c r="BM670" s="9" t="str">
        <f t="shared" si="273"/>
        <v/>
      </c>
      <c r="BN670" s="9" t="str">
        <f t="shared" si="273"/>
        <v/>
      </c>
      <c r="BO670" s="9" t="str">
        <f t="shared" si="274"/>
        <v/>
      </c>
      <c r="BP670" s="9" t="str">
        <f t="shared" si="274"/>
        <v/>
      </c>
      <c r="BQ670" s="9" t="str">
        <f t="shared" si="274"/>
        <v/>
      </c>
      <c r="BR670" s="9" t="str">
        <f t="shared" si="274"/>
        <v/>
      </c>
      <c r="BS670" s="9" t="str">
        <f t="shared" si="274"/>
        <v/>
      </c>
      <c r="BT670" s="9" t="str">
        <f t="shared" si="274"/>
        <v/>
      </c>
      <c r="BU670" s="9" t="str">
        <f t="shared" si="274"/>
        <v/>
      </c>
      <c r="BV670" s="9" t="str">
        <f t="shared" si="274"/>
        <v/>
      </c>
      <c r="BW670" s="9" t="str">
        <f t="shared" si="274"/>
        <v/>
      </c>
      <c r="BX670" s="9" t="str">
        <f t="shared" si="274"/>
        <v/>
      </c>
      <c r="BY670" s="9" t="str">
        <f t="shared" si="274"/>
        <v/>
      </c>
      <c r="BZ670" s="9" t="str">
        <f t="shared" si="274"/>
        <v/>
      </c>
    </row>
    <row r="671" spans="1:78" x14ac:dyDescent="0.25">
      <c r="A671" s="6">
        <v>1032</v>
      </c>
      <c r="B671" s="3"/>
      <c r="C671" s="3">
        <v>1</v>
      </c>
      <c r="D671" s="3"/>
      <c r="E671" s="3">
        <v>1</v>
      </c>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v>2</v>
      </c>
      <c r="AH671" s="7">
        <f>SUMPRODUCT(MAX((Table1[post_position])*(Table1[topic_id]=$A671)))</f>
        <v>5</v>
      </c>
      <c r="AI671" s="7" t="str">
        <f>"http://chandoo.org/forums/topic/"&amp;VLOOKUP(A671,'All Topics Data'!$A$2:$C$1243,3,FALSE)</f>
        <v>http://chandoo.org/forums/topic/is-it-possible-to-have-dynamic-range-in-series-function</v>
      </c>
      <c r="AJ671" s="7" t="str">
        <f>LEFT(VLOOKUP(A671,'All Topics Data'!$A$2:$C$1243,2,FALSE),40)&amp;REPT("…",LEN(VLOOKUP(A671,'All Topics Data'!$A$2:$C$1243,2,FALSE))&gt;40)</f>
        <v>Is it possible to have dynamic range in …</v>
      </c>
      <c r="AK671" s="9">
        <f t="shared" si="254"/>
        <v>0</v>
      </c>
      <c r="AL671" s="9">
        <f t="shared" si="275"/>
        <v>1</v>
      </c>
      <c r="AM671" s="9">
        <f t="shared" si="275"/>
        <v>0</v>
      </c>
      <c r="AN671" s="9">
        <f t="shared" si="275"/>
        <v>1</v>
      </c>
      <c r="AO671" s="9">
        <f t="shared" si="275"/>
        <v>0</v>
      </c>
      <c r="AP671" s="9" t="str">
        <f t="shared" si="275"/>
        <v/>
      </c>
      <c r="AQ671" s="9" t="str">
        <f t="shared" si="275"/>
        <v/>
      </c>
      <c r="AR671" s="9" t="str">
        <f t="shared" si="275"/>
        <v/>
      </c>
      <c r="AS671" s="9" t="str">
        <f t="shared" si="275"/>
        <v/>
      </c>
      <c r="AT671" s="9" t="str">
        <f t="shared" si="275"/>
        <v/>
      </c>
      <c r="AU671" s="9" t="str">
        <f t="shared" si="272"/>
        <v/>
      </c>
      <c r="AV671" s="9" t="str">
        <f t="shared" si="272"/>
        <v/>
      </c>
      <c r="AW671" s="9" t="str">
        <f t="shared" si="272"/>
        <v/>
      </c>
      <c r="AX671" s="9" t="str">
        <f t="shared" si="272"/>
        <v/>
      </c>
      <c r="AY671" s="9" t="str">
        <f t="shared" si="272"/>
        <v/>
      </c>
      <c r="AZ671" s="9" t="str">
        <f t="shared" si="272"/>
        <v/>
      </c>
      <c r="BA671" s="9" t="str">
        <f t="shared" si="272"/>
        <v/>
      </c>
      <c r="BB671" s="9" t="str">
        <f t="shared" si="272"/>
        <v/>
      </c>
      <c r="BC671" s="9" t="str">
        <f t="shared" si="272"/>
        <v/>
      </c>
      <c r="BD671" s="9" t="str">
        <f t="shared" si="272"/>
        <v/>
      </c>
      <c r="BE671" s="9" t="str">
        <f t="shared" si="273"/>
        <v/>
      </c>
      <c r="BF671" s="9" t="str">
        <f t="shared" si="273"/>
        <v/>
      </c>
      <c r="BG671" s="9" t="str">
        <f t="shared" si="273"/>
        <v/>
      </c>
      <c r="BH671" s="9" t="str">
        <f t="shared" si="273"/>
        <v/>
      </c>
      <c r="BI671" s="9" t="str">
        <f t="shared" si="273"/>
        <v/>
      </c>
      <c r="BJ671" s="9" t="str">
        <f t="shared" si="273"/>
        <v/>
      </c>
      <c r="BK671" s="9" t="str">
        <f t="shared" si="273"/>
        <v/>
      </c>
      <c r="BL671" s="9" t="str">
        <f t="shared" si="273"/>
        <v/>
      </c>
      <c r="BM671" s="9" t="str">
        <f t="shared" si="273"/>
        <v/>
      </c>
      <c r="BN671" s="9" t="str">
        <f t="shared" si="273"/>
        <v/>
      </c>
      <c r="BO671" s="9" t="str">
        <f t="shared" si="274"/>
        <v/>
      </c>
      <c r="BP671" s="9" t="str">
        <f t="shared" si="274"/>
        <v/>
      </c>
      <c r="BQ671" s="9" t="str">
        <f t="shared" si="274"/>
        <v/>
      </c>
      <c r="BR671" s="9" t="str">
        <f t="shared" si="274"/>
        <v/>
      </c>
      <c r="BS671" s="9" t="str">
        <f t="shared" si="274"/>
        <v/>
      </c>
      <c r="BT671" s="9" t="str">
        <f t="shared" si="274"/>
        <v/>
      </c>
      <c r="BU671" s="9" t="str">
        <f t="shared" si="274"/>
        <v/>
      </c>
      <c r="BV671" s="9" t="str">
        <f t="shared" si="274"/>
        <v/>
      </c>
      <c r="BW671" s="9" t="str">
        <f t="shared" si="274"/>
        <v/>
      </c>
      <c r="BX671" s="9" t="str">
        <f t="shared" si="274"/>
        <v/>
      </c>
      <c r="BY671" s="9" t="str">
        <f t="shared" si="274"/>
        <v/>
      </c>
      <c r="BZ671" s="9" t="str">
        <f t="shared" si="274"/>
        <v/>
      </c>
    </row>
    <row r="672" spans="1:78" x14ac:dyDescent="0.25">
      <c r="A672" s="6">
        <v>1038</v>
      </c>
      <c r="B672" s="3"/>
      <c r="C672" s="3">
        <v>1</v>
      </c>
      <c r="D672" s="3"/>
      <c r="E672" s="3">
        <v>1</v>
      </c>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v>2</v>
      </c>
      <c r="AH672" s="7">
        <f>SUMPRODUCT(MAX((Table1[post_position])*(Table1[topic_id]=$A672)))</f>
        <v>6</v>
      </c>
      <c r="AI672" s="7" t="str">
        <f>"http://chandoo.org/forums/topic/"&amp;VLOOKUP(A672,'All Topics Data'!$A$2:$C$1243,3,FALSE)</f>
        <v>http://chandoo.org/forums/topic/need-formula-to-hide-row-based-on-cell-value</v>
      </c>
      <c r="AJ672" s="7" t="str">
        <f>LEFT(VLOOKUP(A672,'All Topics Data'!$A$2:$C$1243,2,FALSE),40)&amp;REPT("…",LEN(VLOOKUP(A672,'All Topics Data'!$A$2:$C$1243,2,FALSE))&gt;40)</f>
        <v>Need formula to hide row based on cell v…</v>
      </c>
      <c r="AK672" s="9">
        <f t="shared" si="254"/>
        <v>0</v>
      </c>
      <c r="AL672" s="9">
        <f t="shared" si="275"/>
        <v>1</v>
      </c>
      <c r="AM672" s="9">
        <f t="shared" si="275"/>
        <v>0</v>
      </c>
      <c r="AN672" s="9">
        <f t="shared" si="275"/>
        <v>1</v>
      </c>
      <c r="AO672" s="9">
        <f t="shared" si="275"/>
        <v>0</v>
      </c>
      <c r="AP672" s="9">
        <f t="shared" si="275"/>
        <v>0</v>
      </c>
      <c r="AQ672" s="9" t="str">
        <f t="shared" si="275"/>
        <v/>
      </c>
      <c r="AR672" s="9" t="str">
        <f t="shared" si="275"/>
        <v/>
      </c>
      <c r="AS672" s="9" t="str">
        <f t="shared" si="275"/>
        <v/>
      </c>
      <c r="AT672" s="9" t="str">
        <f t="shared" si="275"/>
        <v/>
      </c>
      <c r="AU672" s="9" t="str">
        <f t="shared" ref="AU672:BD681" si="276">IF(AU$4&lt;=$AH672,IFERROR(GETPIVOTDATA("Hui Reply?",$A$4,"topic_id",$A672,"post_position",AU$4),0),"")</f>
        <v/>
      </c>
      <c r="AV672" s="9" t="str">
        <f t="shared" si="276"/>
        <v/>
      </c>
      <c r="AW672" s="9" t="str">
        <f t="shared" si="276"/>
        <v/>
      </c>
      <c r="AX672" s="9" t="str">
        <f t="shared" si="276"/>
        <v/>
      </c>
      <c r="AY672" s="9" t="str">
        <f t="shared" si="276"/>
        <v/>
      </c>
      <c r="AZ672" s="9" t="str">
        <f t="shared" si="276"/>
        <v/>
      </c>
      <c r="BA672" s="9" t="str">
        <f t="shared" si="276"/>
        <v/>
      </c>
      <c r="BB672" s="9" t="str">
        <f t="shared" si="276"/>
        <v/>
      </c>
      <c r="BC672" s="9" t="str">
        <f t="shared" si="276"/>
        <v/>
      </c>
      <c r="BD672" s="9" t="str">
        <f t="shared" si="276"/>
        <v/>
      </c>
      <c r="BE672" s="9" t="str">
        <f t="shared" ref="BE672:BN681" si="277">IF(BE$4&lt;=$AH672,IFERROR(GETPIVOTDATA("Hui Reply?",$A$4,"topic_id",$A672,"post_position",BE$4),0),"")</f>
        <v/>
      </c>
      <c r="BF672" s="9" t="str">
        <f t="shared" si="277"/>
        <v/>
      </c>
      <c r="BG672" s="9" t="str">
        <f t="shared" si="277"/>
        <v/>
      </c>
      <c r="BH672" s="9" t="str">
        <f t="shared" si="277"/>
        <v/>
      </c>
      <c r="BI672" s="9" t="str">
        <f t="shared" si="277"/>
        <v/>
      </c>
      <c r="BJ672" s="9" t="str">
        <f t="shared" si="277"/>
        <v/>
      </c>
      <c r="BK672" s="9" t="str">
        <f t="shared" si="277"/>
        <v/>
      </c>
      <c r="BL672" s="9" t="str">
        <f t="shared" si="277"/>
        <v/>
      </c>
      <c r="BM672" s="9" t="str">
        <f t="shared" si="277"/>
        <v/>
      </c>
      <c r="BN672" s="9" t="str">
        <f t="shared" si="277"/>
        <v/>
      </c>
      <c r="BO672" s="9" t="str">
        <f t="shared" ref="BO672:BZ681" si="278">IF(BO$4&lt;=$AH672,IFERROR(GETPIVOTDATA("Hui Reply?",$A$4,"topic_id",$A672,"post_position",BO$4),0),"")</f>
        <v/>
      </c>
      <c r="BP672" s="9" t="str">
        <f t="shared" si="278"/>
        <v/>
      </c>
      <c r="BQ672" s="9" t="str">
        <f t="shared" si="278"/>
        <v/>
      </c>
      <c r="BR672" s="9" t="str">
        <f t="shared" si="278"/>
        <v/>
      </c>
      <c r="BS672" s="9" t="str">
        <f t="shared" si="278"/>
        <v/>
      </c>
      <c r="BT672" s="9" t="str">
        <f t="shared" si="278"/>
        <v/>
      </c>
      <c r="BU672" s="9" t="str">
        <f t="shared" si="278"/>
        <v/>
      </c>
      <c r="BV672" s="9" t="str">
        <f t="shared" si="278"/>
        <v/>
      </c>
      <c r="BW672" s="9" t="str">
        <f t="shared" si="278"/>
        <v/>
      </c>
      <c r="BX672" s="9" t="str">
        <f t="shared" si="278"/>
        <v/>
      </c>
      <c r="BY672" s="9" t="str">
        <f t="shared" si="278"/>
        <v/>
      </c>
      <c r="BZ672" s="9" t="str">
        <f t="shared" si="278"/>
        <v/>
      </c>
    </row>
    <row r="673" spans="1:78" x14ac:dyDescent="0.25">
      <c r="A673" s="6">
        <v>1039</v>
      </c>
      <c r="B673" s="3"/>
      <c r="C673" s="3"/>
      <c r="D673" s="3">
        <v>1</v>
      </c>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v>1</v>
      </c>
      <c r="AH673" s="7">
        <f>SUMPRODUCT(MAX((Table1[post_position])*(Table1[topic_id]=$A673)))</f>
        <v>3</v>
      </c>
      <c r="AI673" s="7" t="str">
        <f>"http://chandoo.org/forums/topic/"&amp;VLOOKUP(A673,'All Topics Data'!$A$2:$C$1243,3,FALSE)</f>
        <v>http://chandoo.org/forums/topic/topics-to-start-learning-for-a-excel-beginner</v>
      </c>
      <c r="AJ673" s="7" t="str">
        <f>LEFT(VLOOKUP(A673,'All Topics Data'!$A$2:$C$1243,2,FALSE),40)&amp;REPT("…",LEN(VLOOKUP(A673,'All Topics Data'!$A$2:$C$1243,2,FALSE))&gt;40)</f>
        <v>Topics to start learning for a Excel beg…</v>
      </c>
      <c r="AK673" s="9">
        <f t="shared" si="254"/>
        <v>0</v>
      </c>
      <c r="AL673" s="9">
        <f t="shared" ref="AL673:AT682" si="279">IF(AL$4&lt;=$AH673,IFERROR(GETPIVOTDATA("Hui Reply?",$A$4,"topic_id",$A673,"post_position",AL$4),0),"")</f>
        <v>0</v>
      </c>
      <c r="AM673" s="9">
        <f t="shared" si="279"/>
        <v>1</v>
      </c>
      <c r="AN673" s="9" t="str">
        <f t="shared" si="279"/>
        <v/>
      </c>
      <c r="AO673" s="9" t="str">
        <f t="shared" si="279"/>
        <v/>
      </c>
      <c r="AP673" s="9" t="str">
        <f t="shared" si="279"/>
        <v/>
      </c>
      <c r="AQ673" s="9" t="str">
        <f t="shared" si="279"/>
        <v/>
      </c>
      <c r="AR673" s="9" t="str">
        <f t="shared" si="279"/>
        <v/>
      </c>
      <c r="AS673" s="9" t="str">
        <f t="shared" si="279"/>
        <v/>
      </c>
      <c r="AT673" s="9" t="str">
        <f t="shared" si="279"/>
        <v/>
      </c>
      <c r="AU673" s="9" t="str">
        <f t="shared" si="276"/>
        <v/>
      </c>
      <c r="AV673" s="9" t="str">
        <f t="shared" si="276"/>
        <v/>
      </c>
      <c r="AW673" s="9" t="str">
        <f t="shared" si="276"/>
        <v/>
      </c>
      <c r="AX673" s="9" t="str">
        <f t="shared" si="276"/>
        <v/>
      </c>
      <c r="AY673" s="9" t="str">
        <f t="shared" si="276"/>
        <v/>
      </c>
      <c r="AZ673" s="9" t="str">
        <f t="shared" si="276"/>
        <v/>
      </c>
      <c r="BA673" s="9" t="str">
        <f t="shared" si="276"/>
        <v/>
      </c>
      <c r="BB673" s="9" t="str">
        <f t="shared" si="276"/>
        <v/>
      </c>
      <c r="BC673" s="9" t="str">
        <f t="shared" si="276"/>
        <v/>
      </c>
      <c r="BD673" s="9" t="str">
        <f t="shared" si="276"/>
        <v/>
      </c>
      <c r="BE673" s="9" t="str">
        <f t="shared" si="277"/>
        <v/>
      </c>
      <c r="BF673" s="9" t="str">
        <f t="shared" si="277"/>
        <v/>
      </c>
      <c r="BG673" s="9" t="str">
        <f t="shared" si="277"/>
        <v/>
      </c>
      <c r="BH673" s="9" t="str">
        <f t="shared" si="277"/>
        <v/>
      </c>
      <c r="BI673" s="9" t="str">
        <f t="shared" si="277"/>
        <v/>
      </c>
      <c r="BJ673" s="9" t="str">
        <f t="shared" si="277"/>
        <v/>
      </c>
      <c r="BK673" s="9" t="str">
        <f t="shared" si="277"/>
        <v/>
      </c>
      <c r="BL673" s="9" t="str">
        <f t="shared" si="277"/>
        <v/>
      </c>
      <c r="BM673" s="9" t="str">
        <f t="shared" si="277"/>
        <v/>
      </c>
      <c r="BN673" s="9" t="str">
        <f t="shared" si="277"/>
        <v/>
      </c>
      <c r="BO673" s="9" t="str">
        <f t="shared" si="278"/>
        <v/>
      </c>
      <c r="BP673" s="9" t="str">
        <f t="shared" si="278"/>
        <v/>
      </c>
      <c r="BQ673" s="9" t="str">
        <f t="shared" si="278"/>
        <v/>
      </c>
      <c r="BR673" s="9" t="str">
        <f t="shared" si="278"/>
        <v/>
      </c>
      <c r="BS673" s="9" t="str">
        <f t="shared" si="278"/>
        <v/>
      </c>
      <c r="BT673" s="9" t="str">
        <f t="shared" si="278"/>
        <v/>
      </c>
      <c r="BU673" s="9" t="str">
        <f t="shared" si="278"/>
        <v/>
      </c>
      <c r="BV673" s="9" t="str">
        <f t="shared" si="278"/>
        <v/>
      </c>
      <c r="BW673" s="9" t="str">
        <f t="shared" si="278"/>
        <v/>
      </c>
      <c r="BX673" s="9" t="str">
        <f t="shared" si="278"/>
        <v/>
      </c>
      <c r="BY673" s="9" t="str">
        <f t="shared" si="278"/>
        <v/>
      </c>
      <c r="BZ673" s="9" t="str">
        <f t="shared" si="278"/>
        <v/>
      </c>
    </row>
    <row r="674" spans="1:78" x14ac:dyDescent="0.25">
      <c r="A674" s="6">
        <v>1040</v>
      </c>
      <c r="B674" s="3"/>
      <c r="C674" s="3"/>
      <c r="D674" s="3">
        <v>1</v>
      </c>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v>1</v>
      </c>
      <c r="AH674" s="7">
        <f>SUMPRODUCT(MAX((Table1[post_position])*(Table1[topic_id]=$A674)))</f>
        <v>12</v>
      </c>
      <c r="AI674" s="7" t="str">
        <f>"http://chandoo.org/forums/topic/"&amp;VLOOKUP(A674,'All Topics Data'!$A$2:$C$1243,3,FALSE)</f>
        <v>http://chandoo.org/forums/topic/creating-dynamic-summaries</v>
      </c>
      <c r="AJ674" s="7" t="str">
        <f>LEFT(VLOOKUP(A674,'All Topics Data'!$A$2:$C$1243,2,FALSE),40)&amp;REPT("…",LEN(VLOOKUP(A674,'All Topics Data'!$A$2:$C$1243,2,FALSE))&gt;40)</f>
        <v>Creating dynamic summaries</v>
      </c>
      <c r="AK674" s="9">
        <f t="shared" si="254"/>
        <v>0</v>
      </c>
      <c r="AL674" s="9">
        <f t="shared" si="279"/>
        <v>0</v>
      </c>
      <c r="AM674" s="9">
        <f t="shared" si="279"/>
        <v>1</v>
      </c>
      <c r="AN674" s="9">
        <f t="shared" si="279"/>
        <v>0</v>
      </c>
      <c r="AO674" s="9">
        <f t="shared" si="279"/>
        <v>0</v>
      </c>
      <c r="AP674" s="9">
        <f t="shared" si="279"/>
        <v>0</v>
      </c>
      <c r="AQ674" s="9">
        <f t="shared" si="279"/>
        <v>0</v>
      </c>
      <c r="AR674" s="9">
        <f t="shared" si="279"/>
        <v>0</v>
      </c>
      <c r="AS674" s="9">
        <f t="shared" si="279"/>
        <v>0</v>
      </c>
      <c r="AT674" s="9">
        <f t="shared" si="279"/>
        <v>0</v>
      </c>
      <c r="AU674" s="9">
        <f t="shared" si="276"/>
        <v>0</v>
      </c>
      <c r="AV674" s="9">
        <f t="shared" si="276"/>
        <v>0</v>
      </c>
      <c r="AW674" s="9" t="str">
        <f t="shared" si="276"/>
        <v/>
      </c>
      <c r="AX674" s="9" t="str">
        <f t="shared" si="276"/>
        <v/>
      </c>
      <c r="AY674" s="9" t="str">
        <f t="shared" si="276"/>
        <v/>
      </c>
      <c r="AZ674" s="9" t="str">
        <f t="shared" si="276"/>
        <v/>
      </c>
      <c r="BA674" s="9" t="str">
        <f t="shared" si="276"/>
        <v/>
      </c>
      <c r="BB674" s="9" t="str">
        <f t="shared" si="276"/>
        <v/>
      </c>
      <c r="BC674" s="9" t="str">
        <f t="shared" si="276"/>
        <v/>
      </c>
      <c r="BD674" s="9" t="str">
        <f t="shared" si="276"/>
        <v/>
      </c>
      <c r="BE674" s="9" t="str">
        <f t="shared" si="277"/>
        <v/>
      </c>
      <c r="BF674" s="9" t="str">
        <f t="shared" si="277"/>
        <v/>
      </c>
      <c r="BG674" s="9" t="str">
        <f t="shared" si="277"/>
        <v/>
      </c>
      <c r="BH674" s="9" t="str">
        <f t="shared" si="277"/>
        <v/>
      </c>
      <c r="BI674" s="9" t="str">
        <f t="shared" si="277"/>
        <v/>
      </c>
      <c r="BJ674" s="9" t="str">
        <f t="shared" si="277"/>
        <v/>
      </c>
      <c r="BK674" s="9" t="str">
        <f t="shared" si="277"/>
        <v/>
      </c>
      <c r="BL674" s="9" t="str">
        <f t="shared" si="277"/>
        <v/>
      </c>
      <c r="BM674" s="9" t="str">
        <f t="shared" si="277"/>
        <v/>
      </c>
      <c r="BN674" s="9" t="str">
        <f t="shared" si="277"/>
        <v/>
      </c>
      <c r="BO674" s="9" t="str">
        <f t="shared" si="278"/>
        <v/>
      </c>
      <c r="BP674" s="9" t="str">
        <f t="shared" si="278"/>
        <v/>
      </c>
      <c r="BQ674" s="9" t="str">
        <f t="shared" si="278"/>
        <v/>
      </c>
      <c r="BR674" s="9" t="str">
        <f t="shared" si="278"/>
        <v/>
      </c>
      <c r="BS674" s="9" t="str">
        <f t="shared" si="278"/>
        <v/>
      </c>
      <c r="BT674" s="9" t="str">
        <f t="shared" si="278"/>
        <v/>
      </c>
      <c r="BU674" s="9" t="str">
        <f t="shared" si="278"/>
        <v/>
      </c>
      <c r="BV674" s="9" t="str">
        <f t="shared" si="278"/>
        <v/>
      </c>
      <c r="BW674" s="9" t="str">
        <f t="shared" si="278"/>
        <v/>
      </c>
      <c r="BX674" s="9" t="str">
        <f t="shared" si="278"/>
        <v/>
      </c>
      <c r="BY674" s="9" t="str">
        <f t="shared" si="278"/>
        <v/>
      </c>
      <c r="BZ674" s="9" t="str">
        <f t="shared" si="278"/>
        <v/>
      </c>
    </row>
    <row r="675" spans="1:78" x14ac:dyDescent="0.25">
      <c r="A675" s="6">
        <v>1041</v>
      </c>
      <c r="B675" s="3"/>
      <c r="C675" s="3">
        <v>1</v>
      </c>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v>1</v>
      </c>
      <c r="AH675" s="7">
        <f>SUMPRODUCT(MAX((Table1[post_position])*(Table1[topic_id]=$A675)))</f>
        <v>4</v>
      </c>
      <c r="AI675" s="7" t="str">
        <f>"http://chandoo.org/forums/topic/"&amp;VLOOKUP(A675,'All Topics Data'!$A$2:$C$1243,3,FALSE)</f>
        <v>http://chandoo.org/forums/topic/file-linking-error</v>
      </c>
      <c r="AJ675" s="7" t="str">
        <f>LEFT(VLOOKUP(A675,'All Topics Data'!$A$2:$C$1243,2,FALSE),40)&amp;REPT("…",LEN(VLOOKUP(A675,'All Topics Data'!$A$2:$C$1243,2,FALSE))&gt;40)</f>
        <v>File Linking Error</v>
      </c>
      <c r="AK675" s="9">
        <f t="shared" si="254"/>
        <v>0</v>
      </c>
      <c r="AL675" s="9">
        <f t="shared" si="279"/>
        <v>1</v>
      </c>
      <c r="AM675" s="9">
        <f t="shared" si="279"/>
        <v>0</v>
      </c>
      <c r="AN675" s="9">
        <f t="shared" si="279"/>
        <v>0</v>
      </c>
      <c r="AO675" s="9" t="str">
        <f t="shared" si="279"/>
        <v/>
      </c>
      <c r="AP675" s="9" t="str">
        <f t="shared" si="279"/>
        <v/>
      </c>
      <c r="AQ675" s="9" t="str">
        <f t="shared" si="279"/>
        <v/>
      </c>
      <c r="AR675" s="9" t="str">
        <f t="shared" si="279"/>
        <v/>
      </c>
      <c r="AS675" s="9" t="str">
        <f t="shared" si="279"/>
        <v/>
      </c>
      <c r="AT675" s="9" t="str">
        <f t="shared" si="279"/>
        <v/>
      </c>
      <c r="AU675" s="9" t="str">
        <f t="shared" si="276"/>
        <v/>
      </c>
      <c r="AV675" s="9" t="str">
        <f t="shared" si="276"/>
        <v/>
      </c>
      <c r="AW675" s="9" t="str">
        <f t="shared" si="276"/>
        <v/>
      </c>
      <c r="AX675" s="9" t="str">
        <f t="shared" si="276"/>
        <v/>
      </c>
      <c r="AY675" s="9" t="str">
        <f t="shared" si="276"/>
        <v/>
      </c>
      <c r="AZ675" s="9" t="str">
        <f t="shared" si="276"/>
        <v/>
      </c>
      <c r="BA675" s="9" t="str">
        <f t="shared" si="276"/>
        <v/>
      </c>
      <c r="BB675" s="9" t="str">
        <f t="shared" si="276"/>
        <v/>
      </c>
      <c r="BC675" s="9" t="str">
        <f t="shared" si="276"/>
        <v/>
      </c>
      <c r="BD675" s="9" t="str">
        <f t="shared" si="276"/>
        <v/>
      </c>
      <c r="BE675" s="9" t="str">
        <f t="shared" si="277"/>
        <v/>
      </c>
      <c r="BF675" s="9" t="str">
        <f t="shared" si="277"/>
        <v/>
      </c>
      <c r="BG675" s="9" t="str">
        <f t="shared" si="277"/>
        <v/>
      </c>
      <c r="BH675" s="9" t="str">
        <f t="shared" si="277"/>
        <v/>
      </c>
      <c r="BI675" s="9" t="str">
        <f t="shared" si="277"/>
        <v/>
      </c>
      <c r="BJ675" s="9" t="str">
        <f t="shared" si="277"/>
        <v/>
      </c>
      <c r="BK675" s="9" t="str">
        <f t="shared" si="277"/>
        <v/>
      </c>
      <c r="BL675" s="9" t="str">
        <f t="shared" si="277"/>
        <v/>
      </c>
      <c r="BM675" s="9" t="str">
        <f t="shared" si="277"/>
        <v/>
      </c>
      <c r="BN675" s="9" t="str">
        <f t="shared" si="277"/>
        <v/>
      </c>
      <c r="BO675" s="9" t="str">
        <f t="shared" si="278"/>
        <v/>
      </c>
      <c r="BP675" s="9" t="str">
        <f t="shared" si="278"/>
        <v/>
      </c>
      <c r="BQ675" s="9" t="str">
        <f t="shared" si="278"/>
        <v/>
      </c>
      <c r="BR675" s="9" t="str">
        <f t="shared" si="278"/>
        <v/>
      </c>
      <c r="BS675" s="9" t="str">
        <f t="shared" si="278"/>
        <v/>
      </c>
      <c r="BT675" s="9" t="str">
        <f t="shared" si="278"/>
        <v/>
      </c>
      <c r="BU675" s="9" t="str">
        <f t="shared" si="278"/>
        <v/>
      </c>
      <c r="BV675" s="9" t="str">
        <f t="shared" si="278"/>
        <v/>
      </c>
      <c r="BW675" s="9" t="str">
        <f t="shared" si="278"/>
        <v/>
      </c>
      <c r="BX675" s="9" t="str">
        <f t="shared" si="278"/>
        <v/>
      </c>
      <c r="BY675" s="9" t="str">
        <f t="shared" si="278"/>
        <v/>
      </c>
      <c r="BZ675" s="9" t="str">
        <f t="shared" si="278"/>
        <v/>
      </c>
    </row>
    <row r="676" spans="1:78" x14ac:dyDescent="0.25">
      <c r="A676" s="6">
        <v>1042</v>
      </c>
      <c r="B676" s="3"/>
      <c r="C676" s="3">
        <v>1</v>
      </c>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v>1</v>
      </c>
      <c r="AH676" s="7">
        <f>SUMPRODUCT(MAX((Table1[post_position])*(Table1[topic_id]=$A676)))</f>
        <v>2</v>
      </c>
      <c r="AI676" s="7" t="str">
        <f>"http://chandoo.org/forums/topic/"&amp;VLOOKUP(A676,'All Topics Data'!$A$2:$C$1243,3,FALSE)</f>
        <v>http://chandoo.org/forums/topic/how-remove-repeation</v>
      </c>
      <c r="AJ676" s="7" t="str">
        <f>LEFT(VLOOKUP(A676,'All Topics Data'!$A$2:$C$1243,2,FALSE),40)&amp;REPT("…",LEN(VLOOKUP(A676,'All Topics Data'!$A$2:$C$1243,2,FALSE))&gt;40)</f>
        <v>How remove repeatation?</v>
      </c>
      <c r="AK676" s="9">
        <f t="shared" si="254"/>
        <v>0</v>
      </c>
      <c r="AL676" s="9">
        <f t="shared" si="279"/>
        <v>1</v>
      </c>
      <c r="AM676" s="9" t="str">
        <f t="shared" si="279"/>
        <v/>
      </c>
      <c r="AN676" s="9" t="str">
        <f t="shared" si="279"/>
        <v/>
      </c>
      <c r="AO676" s="9" t="str">
        <f t="shared" si="279"/>
        <v/>
      </c>
      <c r="AP676" s="9" t="str">
        <f t="shared" si="279"/>
        <v/>
      </c>
      <c r="AQ676" s="9" t="str">
        <f t="shared" si="279"/>
        <v/>
      </c>
      <c r="AR676" s="9" t="str">
        <f t="shared" si="279"/>
        <v/>
      </c>
      <c r="AS676" s="9" t="str">
        <f t="shared" si="279"/>
        <v/>
      </c>
      <c r="AT676" s="9" t="str">
        <f t="shared" si="279"/>
        <v/>
      </c>
      <c r="AU676" s="9" t="str">
        <f t="shared" si="276"/>
        <v/>
      </c>
      <c r="AV676" s="9" t="str">
        <f t="shared" si="276"/>
        <v/>
      </c>
      <c r="AW676" s="9" t="str">
        <f t="shared" si="276"/>
        <v/>
      </c>
      <c r="AX676" s="9" t="str">
        <f t="shared" si="276"/>
        <v/>
      </c>
      <c r="AY676" s="9" t="str">
        <f t="shared" si="276"/>
        <v/>
      </c>
      <c r="AZ676" s="9" t="str">
        <f t="shared" si="276"/>
        <v/>
      </c>
      <c r="BA676" s="9" t="str">
        <f t="shared" si="276"/>
        <v/>
      </c>
      <c r="BB676" s="9" t="str">
        <f t="shared" si="276"/>
        <v/>
      </c>
      <c r="BC676" s="9" t="str">
        <f t="shared" si="276"/>
        <v/>
      </c>
      <c r="BD676" s="9" t="str">
        <f t="shared" si="276"/>
        <v/>
      </c>
      <c r="BE676" s="9" t="str">
        <f t="shared" si="277"/>
        <v/>
      </c>
      <c r="BF676" s="9" t="str">
        <f t="shared" si="277"/>
        <v/>
      </c>
      <c r="BG676" s="9" t="str">
        <f t="shared" si="277"/>
        <v/>
      </c>
      <c r="BH676" s="9" t="str">
        <f t="shared" si="277"/>
        <v/>
      </c>
      <c r="BI676" s="9" t="str">
        <f t="shared" si="277"/>
        <v/>
      </c>
      <c r="BJ676" s="9" t="str">
        <f t="shared" si="277"/>
        <v/>
      </c>
      <c r="BK676" s="9" t="str">
        <f t="shared" si="277"/>
        <v/>
      </c>
      <c r="BL676" s="9" t="str">
        <f t="shared" si="277"/>
        <v/>
      </c>
      <c r="BM676" s="9" t="str">
        <f t="shared" si="277"/>
        <v/>
      </c>
      <c r="BN676" s="9" t="str">
        <f t="shared" si="277"/>
        <v/>
      </c>
      <c r="BO676" s="9" t="str">
        <f t="shared" si="278"/>
        <v/>
      </c>
      <c r="BP676" s="9" t="str">
        <f t="shared" si="278"/>
        <v/>
      </c>
      <c r="BQ676" s="9" t="str">
        <f t="shared" si="278"/>
        <v/>
      </c>
      <c r="BR676" s="9" t="str">
        <f t="shared" si="278"/>
        <v/>
      </c>
      <c r="BS676" s="9" t="str">
        <f t="shared" si="278"/>
        <v/>
      </c>
      <c r="BT676" s="9" t="str">
        <f t="shared" si="278"/>
        <v/>
      </c>
      <c r="BU676" s="9" t="str">
        <f t="shared" si="278"/>
        <v/>
      </c>
      <c r="BV676" s="9" t="str">
        <f t="shared" si="278"/>
        <v/>
      </c>
      <c r="BW676" s="9" t="str">
        <f t="shared" si="278"/>
        <v/>
      </c>
      <c r="BX676" s="9" t="str">
        <f t="shared" si="278"/>
        <v/>
      </c>
      <c r="BY676" s="9" t="str">
        <f t="shared" si="278"/>
        <v/>
      </c>
      <c r="BZ676" s="9" t="str">
        <f t="shared" si="278"/>
        <v/>
      </c>
    </row>
    <row r="677" spans="1:78" x14ac:dyDescent="0.25">
      <c r="A677" s="6">
        <v>1051</v>
      </c>
      <c r="B677" s="3"/>
      <c r="C677" s="3">
        <v>1</v>
      </c>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v>1</v>
      </c>
      <c r="AH677" s="7">
        <f>SUMPRODUCT(MAX((Table1[post_position])*(Table1[topic_id]=$A677)))</f>
        <v>3</v>
      </c>
      <c r="AI677" s="7" t="str">
        <f>"http://chandoo.org/forums/topic/"&amp;VLOOKUP(A677,'All Topics Data'!$A$2:$C$1243,3,FALSE)</f>
        <v>http://chandoo.org/forums/topic/sum-if-formula</v>
      </c>
      <c r="AJ677" s="7" t="str">
        <f>LEFT(VLOOKUP(A677,'All Topics Data'!$A$2:$C$1243,2,FALSE),40)&amp;REPT("…",LEN(VLOOKUP(A677,'All Topics Data'!$A$2:$C$1243,2,FALSE))&gt;40)</f>
        <v>sum if formula</v>
      </c>
      <c r="AK677" s="9">
        <f t="shared" ref="AK677:AK740" si="280">IF(AK$4&lt;=$AH677,IFERROR(GETPIVOTDATA("Hui Reply?",$A$4,"topic_id",$A677,"post_position",AK$4),0),"")</f>
        <v>0</v>
      </c>
      <c r="AL677" s="9">
        <f t="shared" si="279"/>
        <v>1</v>
      </c>
      <c r="AM677" s="9">
        <f t="shared" si="279"/>
        <v>0</v>
      </c>
      <c r="AN677" s="9" t="str">
        <f t="shared" si="279"/>
        <v/>
      </c>
      <c r="AO677" s="9" t="str">
        <f t="shared" si="279"/>
        <v/>
      </c>
      <c r="AP677" s="9" t="str">
        <f t="shared" si="279"/>
        <v/>
      </c>
      <c r="AQ677" s="9" t="str">
        <f t="shared" si="279"/>
        <v/>
      </c>
      <c r="AR677" s="9" t="str">
        <f t="shared" si="279"/>
        <v/>
      </c>
      <c r="AS677" s="9" t="str">
        <f t="shared" si="279"/>
        <v/>
      </c>
      <c r="AT677" s="9" t="str">
        <f t="shared" si="279"/>
        <v/>
      </c>
      <c r="AU677" s="9" t="str">
        <f t="shared" si="276"/>
        <v/>
      </c>
      <c r="AV677" s="9" t="str">
        <f t="shared" si="276"/>
        <v/>
      </c>
      <c r="AW677" s="9" t="str">
        <f t="shared" si="276"/>
        <v/>
      </c>
      <c r="AX677" s="9" t="str">
        <f t="shared" si="276"/>
        <v/>
      </c>
      <c r="AY677" s="9" t="str">
        <f t="shared" si="276"/>
        <v/>
      </c>
      <c r="AZ677" s="9" t="str">
        <f t="shared" si="276"/>
        <v/>
      </c>
      <c r="BA677" s="9" t="str">
        <f t="shared" si="276"/>
        <v/>
      </c>
      <c r="BB677" s="9" t="str">
        <f t="shared" si="276"/>
        <v/>
      </c>
      <c r="BC677" s="9" t="str">
        <f t="shared" si="276"/>
        <v/>
      </c>
      <c r="BD677" s="9" t="str">
        <f t="shared" si="276"/>
        <v/>
      </c>
      <c r="BE677" s="9" t="str">
        <f t="shared" si="277"/>
        <v/>
      </c>
      <c r="BF677" s="9" t="str">
        <f t="shared" si="277"/>
        <v/>
      </c>
      <c r="BG677" s="9" t="str">
        <f t="shared" si="277"/>
        <v/>
      </c>
      <c r="BH677" s="9" t="str">
        <f t="shared" si="277"/>
        <v/>
      </c>
      <c r="BI677" s="9" t="str">
        <f t="shared" si="277"/>
        <v/>
      </c>
      <c r="BJ677" s="9" t="str">
        <f t="shared" si="277"/>
        <v/>
      </c>
      <c r="BK677" s="9" t="str">
        <f t="shared" si="277"/>
        <v/>
      </c>
      <c r="BL677" s="9" t="str">
        <f t="shared" si="277"/>
        <v/>
      </c>
      <c r="BM677" s="9" t="str">
        <f t="shared" si="277"/>
        <v/>
      </c>
      <c r="BN677" s="9" t="str">
        <f t="shared" si="277"/>
        <v/>
      </c>
      <c r="BO677" s="9" t="str">
        <f t="shared" si="278"/>
        <v/>
      </c>
      <c r="BP677" s="9" t="str">
        <f t="shared" si="278"/>
        <v/>
      </c>
      <c r="BQ677" s="9" t="str">
        <f t="shared" si="278"/>
        <v/>
      </c>
      <c r="BR677" s="9" t="str">
        <f t="shared" si="278"/>
        <v/>
      </c>
      <c r="BS677" s="9" t="str">
        <f t="shared" si="278"/>
        <v/>
      </c>
      <c r="BT677" s="9" t="str">
        <f t="shared" si="278"/>
        <v/>
      </c>
      <c r="BU677" s="9" t="str">
        <f t="shared" si="278"/>
        <v/>
      </c>
      <c r="BV677" s="9" t="str">
        <f t="shared" si="278"/>
        <v/>
      </c>
      <c r="BW677" s="9" t="str">
        <f t="shared" si="278"/>
        <v/>
      </c>
      <c r="BX677" s="9" t="str">
        <f t="shared" si="278"/>
        <v/>
      </c>
      <c r="BY677" s="9" t="str">
        <f t="shared" si="278"/>
        <v/>
      </c>
      <c r="BZ677" s="9" t="str">
        <f t="shared" si="278"/>
        <v/>
      </c>
    </row>
    <row r="678" spans="1:78" x14ac:dyDescent="0.25">
      <c r="A678" s="6">
        <v>1052</v>
      </c>
      <c r="B678" s="3"/>
      <c r="C678" s="3">
        <v>1</v>
      </c>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v>1</v>
      </c>
      <c r="AH678" s="7">
        <f>SUMPRODUCT(MAX((Table1[post_position])*(Table1[topic_id]=$A678)))</f>
        <v>7</v>
      </c>
      <c r="AI678" s="7" t="str">
        <f>"http://chandoo.org/forums/topic/"&amp;VLOOKUP(A678,'All Topics Data'!$A$2:$C$1243,3,FALSE)</f>
        <v>http://chandoo.org/forums/topic/drop-down-list-just-a-quicky</v>
      </c>
      <c r="AJ678" s="7" t="str">
        <f>LEFT(VLOOKUP(A678,'All Topics Data'!$A$2:$C$1243,2,FALSE),40)&amp;REPT("…",LEN(VLOOKUP(A678,'All Topics Data'!$A$2:$C$1243,2,FALSE))&gt;40)</f>
        <v>Drop down list - just a quicky</v>
      </c>
      <c r="AK678" s="9">
        <f t="shared" si="280"/>
        <v>0</v>
      </c>
      <c r="AL678" s="9">
        <f t="shared" si="279"/>
        <v>1</v>
      </c>
      <c r="AM678" s="9">
        <f t="shared" si="279"/>
        <v>0</v>
      </c>
      <c r="AN678" s="9">
        <f t="shared" si="279"/>
        <v>0</v>
      </c>
      <c r="AO678" s="9">
        <f t="shared" si="279"/>
        <v>0</v>
      </c>
      <c r="AP678" s="9">
        <f t="shared" si="279"/>
        <v>0</v>
      </c>
      <c r="AQ678" s="9">
        <f t="shared" si="279"/>
        <v>0</v>
      </c>
      <c r="AR678" s="9" t="str">
        <f t="shared" si="279"/>
        <v/>
      </c>
      <c r="AS678" s="9" t="str">
        <f t="shared" si="279"/>
        <v/>
      </c>
      <c r="AT678" s="9" t="str">
        <f t="shared" si="279"/>
        <v/>
      </c>
      <c r="AU678" s="9" t="str">
        <f t="shared" si="276"/>
        <v/>
      </c>
      <c r="AV678" s="9" t="str">
        <f t="shared" si="276"/>
        <v/>
      </c>
      <c r="AW678" s="9" t="str">
        <f t="shared" si="276"/>
        <v/>
      </c>
      <c r="AX678" s="9" t="str">
        <f t="shared" si="276"/>
        <v/>
      </c>
      <c r="AY678" s="9" t="str">
        <f t="shared" si="276"/>
        <v/>
      </c>
      <c r="AZ678" s="9" t="str">
        <f t="shared" si="276"/>
        <v/>
      </c>
      <c r="BA678" s="9" t="str">
        <f t="shared" si="276"/>
        <v/>
      </c>
      <c r="BB678" s="9" t="str">
        <f t="shared" si="276"/>
        <v/>
      </c>
      <c r="BC678" s="9" t="str">
        <f t="shared" si="276"/>
        <v/>
      </c>
      <c r="BD678" s="9" t="str">
        <f t="shared" si="276"/>
        <v/>
      </c>
      <c r="BE678" s="9" t="str">
        <f t="shared" si="277"/>
        <v/>
      </c>
      <c r="BF678" s="9" t="str">
        <f t="shared" si="277"/>
        <v/>
      </c>
      <c r="BG678" s="9" t="str">
        <f t="shared" si="277"/>
        <v/>
      </c>
      <c r="BH678" s="9" t="str">
        <f t="shared" si="277"/>
        <v/>
      </c>
      <c r="BI678" s="9" t="str">
        <f t="shared" si="277"/>
        <v/>
      </c>
      <c r="BJ678" s="9" t="str">
        <f t="shared" si="277"/>
        <v/>
      </c>
      <c r="BK678" s="9" t="str">
        <f t="shared" si="277"/>
        <v/>
      </c>
      <c r="BL678" s="9" t="str">
        <f t="shared" si="277"/>
        <v/>
      </c>
      <c r="BM678" s="9" t="str">
        <f t="shared" si="277"/>
        <v/>
      </c>
      <c r="BN678" s="9" t="str">
        <f t="shared" si="277"/>
        <v/>
      </c>
      <c r="BO678" s="9" t="str">
        <f t="shared" si="278"/>
        <v/>
      </c>
      <c r="BP678" s="9" t="str">
        <f t="shared" si="278"/>
        <v/>
      </c>
      <c r="BQ678" s="9" t="str">
        <f t="shared" si="278"/>
        <v/>
      </c>
      <c r="BR678" s="9" t="str">
        <f t="shared" si="278"/>
        <v/>
      </c>
      <c r="BS678" s="9" t="str">
        <f t="shared" si="278"/>
        <v/>
      </c>
      <c r="BT678" s="9" t="str">
        <f t="shared" si="278"/>
        <v/>
      </c>
      <c r="BU678" s="9" t="str">
        <f t="shared" si="278"/>
        <v/>
      </c>
      <c r="BV678" s="9" t="str">
        <f t="shared" si="278"/>
        <v/>
      </c>
      <c r="BW678" s="9" t="str">
        <f t="shared" si="278"/>
        <v/>
      </c>
      <c r="BX678" s="9" t="str">
        <f t="shared" si="278"/>
        <v/>
      </c>
      <c r="BY678" s="9" t="str">
        <f t="shared" si="278"/>
        <v/>
      </c>
      <c r="BZ678" s="9" t="str">
        <f t="shared" si="278"/>
        <v/>
      </c>
    </row>
    <row r="679" spans="1:78" x14ac:dyDescent="0.25">
      <c r="A679" s="6">
        <v>1053</v>
      </c>
      <c r="B679" s="3"/>
      <c r="C679" s="3">
        <v>1</v>
      </c>
      <c r="D679" s="3"/>
      <c r="E679" s="3"/>
      <c r="F679" s="3">
        <v>1</v>
      </c>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v>2</v>
      </c>
      <c r="AH679" s="7">
        <f>SUMPRODUCT(MAX((Table1[post_position])*(Table1[topic_id]=$A679)))</f>
        <v>6</v>
      </c>
      <c r="AI679" s="7" t="str">
        <f>"http://chandoo.org/forums/topic/"&amp;VLOOKUP(A679,'All Topics Data'!$A$2:$C$1243,3,FALSE)</f>
        <v>http://chandoo.org/forums/topic/incell-charts</v>
      </c>
      <c r="AJ679" s="7" t="str">
        <f>LEFT(VLOOKUP(A679,'All Topics Data'!$A$2:$C$1243,2,FALSE),40)&amp;REPT("…",LEN(VLOOKUP(A679,'All Topics Data'!$A$2:$C$1243,2,FALSE))&gt;40)</f>
        <v>Incell charts</v>
      </c>
      <c r="AK679" s="9">
        <f t="shared" si="280"/>
        <v>0</v>
      </c>
      <c r="AL679" s="9">
        <f t="shared" si="279"/>
        <v>1</v>
      </c>
      <c r="AM679" s="9">
        <f t="shared" si="279"/>
        <v>0</v>
      </c>
      <c r="AN679" s="9">
        <f t="shared" si="279"/>
        <v>0</v>
      </c>
      <c r="AO679" s="9">
        <f t="shared" si="279"/>
        <v>1</v>
      </c>
      <c r="AP679" s="9">
        <f t="shared" si="279"/>
        <v>0</v>
      </c>
      <c r="AQ679" s="9" t="str">
        <f t="shared" si="279"/>
        <v/>
      </c>
      <c r="AR679" s="9" t="str">
        <f t="shared" si="279"/>
        <v/>
      </c>
      <c r="AS679" s="9" t="str">
        <f t="shared" si="279"/>
        <v/>
      </c>
      <c r="AT679" s="9" t="str">
        <f t="shared" si="279"/>
        <v/>
      </c>
      <c r="AU679" s="9" t="str">
        <f t="shared" si="276"/>
        <v/>
      </c>
      <c r="AV679" s="9" t="str">
        <f t="shared" si="276"/>
        <v/>
      </c>
      <c r="AW679" s="9" t="str">
        <f t="shared" si="276"/>
        <v/>
      </c>
      <c r="AX679" s="9" t="str">
        <f t="shared" si="276"/>
        <v/>
      </c>
      <c r="AY679" s="9" t="str">
        <f t="shared" si="276"/>
        <v/>
      </c>
      <c r="AZ679" s="9" t="str">
        <f t="shared" si="276"/>
        <v/>
      </c>
      <c r="BA679" s="9" t="str">
        <f t="shared" si="276"/>
        <v/>
      </c>
      <c r="BB679" s="9" t="str">
        <f t="shared" si="276"/>
        <v/>
      </c>
      <c r="BC679" s="9" t="str">
        <f t="shared" si="276"/>
        <v/>
      </c>
      <c r="BD679" s="9" t="str">
        <f t="shared" si="276"/>
        <v/>
      </c>
      <c r="BE679" s="9" t="str">
        <f t="shared" si="277"/>
        <v/>
      </c>
      <c r="BF679" s="9" t="str">
        <f t="shared" si="277"/>
        <v/>
      </c>
      <c r="BG679" s="9" t="str">
        <f t="shared" si="277"/>
        <v/>
      </c>
      <c r="BH679" s="9" t="str">
        <f t="shared" si="277"/>
        <v/>
      </c>
      <c r="BI679" s="9" t="str">
        <f t="shared" si="277"/>
        <v/>
      </c>
      <c r="BJ679" s="9" t="str">
        <f t="shared" si="277"/>
        <v/>
      </c>
      <c r="BK679" s="9" t="str">
        <f t="shared" si="277"/>
        <v/>
      </c>
      <c r="BL679" s="9" t="str">
        <f t="shared" si="277"/>
        <v/>
      </c>
      <c r="BM679" s="9" t="str">
        <f t="shared" si="277"/>
        <v/>
      </c>
      <c r="BN679" s="9" t="str">
        <f t="shared" si="277"/>
        <v/>
      </c>
      <c r="BO679" s="9" t="str">
        <f t="shared" si="278"/>
        <v/>
      </c>
      <c r="BP679" s="9" t="str">
        <f t="shared" si="278"/>
        <v/>
      </c>
      <c r="BQ679" s="9" t="str">
        <f t="shared" si="278"/>
        <v/>
      </c>
      <c r="BR679" s="9" t="str">
        <f t="shared" si="278"/>
        <v/>
      </c>
      <c r="BS679" s="9" t="str">
        <f t="shared" si="278"/>
        <v/>
      </c>
      <c r="BT679" s="9" t="str">
        <f t="shared" si="278"/>
        <v/>
      </c>
      <c r="BU679" s="9" t="str">
        <f t="shared" si="278"/>
        <v/>
      </c>
      <c r="BV679" s="9" t="str">
        <f t="shared" si="278"/>
        <v/>
      </c>
      <c r="BW679" s="9" t="str">
        <f t="shared" si="278"/>
        <v/>
      </c>
      <c r="BX679" s="9" t="str">
        <f t="shared" si="278"/>
        <v/>
      </c>
      <c r="BY679" s="9" t="str">
        <f t="shared" si="278"/>
        <v/>
      </c>
      <c r="BZ679" s="9" t="str">
        <f t="shared" si="278"/>
        <v/>
      </c>
    </row>
    <row r="680" spans="1:78" x14ac:dyDescent="0.25">
      <c r="A680" s="6">
        <v>1054</v>
      </c>
      <c r="B680" s="3"/>
      <c r="C680" s="3"/>
      <c r="D680" s="3"/>
      <c r="E680" s="3">
        <v>1</v>
      </c>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v>1</v>
      </c>
      <c r="AH680" s="7">
        <f>SUMPRODUCT(MAX((Table1[post_position])*(Table1[topic_id]=$A680)))</f>
        <v>4</v>
      </c>
      <c r="AI680" s="7" t="str">
        <f>"http://chandoo.org/forums/topic/"&amp;VLOOKUP(A680,'All Topics Data'!$A$2:$C$1243,3,FALSE)</f>
        <v>http://chandoo.org/forums/topic/an-interesting-question</v>
      </c>
      <c r="AJ680" s="7" t="str">
        <f>LEFT(VLOOKUP(A680,'All Topics Data'!$A$2:$C$1243,2,FALSE),40)&amp;REPT("…",LEN(VLOOKUP(A680,'All Topics Data'!$A$2:$C$1243,2,FALSE))&gt;40)</f>
        <v>An interesting question....</v>
      </c>
      <c r="AK680" s="9">
        <f t="shared" si="280"/>
        <v>0</v>
      </c>
      <c r="AL680" s="9">
        <f t="shared" si="279"/>
        <v>0</v>
      </c>
      <c r="AM680" s="9">
        <f t="shared" si="279"/>
        <v>0</v>
      </c>
      <c r="AN680" s="9">
        <f t="shared" si="279"/>
        <v>1</v>
      </c>
      <c r="AO680" s="9" t="str">
        <f t="shared" si="279"/>
        <v/>
      </c>
      <c r="AP680" s="9" t="str">
        <f t="shared" si="279"/>
        <v/>
      </c>
      <c r="AQ680" s="9" t="str">
        <f t="shared" si="279"/>
        <v/>
      </c>
      <c r="AR680" s="9" t="str">
        <f t="shared" si="279"/>
        <v/>
      </c>
      <c r="AS680" s="9" t="str">
        <f t="shared" si="279"/>
        <v/>
      </c>
      <c r="AT680" s="9" t="str">
        <f t="shared" si="279"/>
        <v/>
      </c>
      <c r="AU680" s="9" t="str">
        <f t="shared" si="276"/>
        <v/>
      </c>
      <c r="AV680" s="9" t="str">
        <f t="shared" si="276"/>
        <v/>
      </c>
      <c r="AW680" s="9" t="str">
        <f t="shared" si="276"/>
        <v/>
      </c>
      <c r="AX680" s="9" t="str">
        <f t="shared" si="276"/>
        <v/>
      </c>
      <c r="AY680" s="9" t="str">
        <f t="shared" si="276"/>
        <v/>
      </c>
      <c r="AZ680" s="9" t="str">
        <f t="shared" si="276"/>
        <v/>
      </c>
      <c r="BA680" s="9" t="str">
        <f t="shared" si="276"/>
        <v/>
      </c>
      <c r="BB680" s="9" t="str">
        <f t="shared" si="276"/>
        <v/>
      </c>
      <c r="BC680" s="9" t="str">
        <f t="shared" si="276"/>
        <v/>
      </c>
      <c r="BD680" s="9" t="str">
        <f t="shared" si="276"/>
        <v/>
      </c>
      <c r="BE680" s="9" t="str">
        <f t="shared" si="277"/>
        <v/>
      </c>
      <c r="BF680" s="9" t="str">
        <f t="shared" si="277"/>
        <v/>
      </c>
      <c r="BG680" s="9" t="str">
        <f t="shared" si="277"/>
        <v/>
      </c>
      <c r="BH680" s="9" t="str">
        <f t="shared" si="277"/>
        <v/>
      </c>
      <c r="BI680" s="9" t="str">
        <f t="shared" si="277"/>
        <v/>
      </c>
      <c r="BJ680" s="9" t="str">
        <f t="shared" si="277"/>
        <v/>
      </c>
      <c r="BK680" s="9" t="str">
        <f t="shared" si="277"/>
        <v/>
      </c>
      <c r="BL680" s="9" t="str">
        <f t="shared" si="277"/>
        <v/>
      </c>
      <c r="BM680" s="9" t="str">
        <f t="shared" si="277"/>
        <v/>
      </c>
      <c r="BN680" s="9" t="str">
        <f t="shared" si="277"/>
        <v/>
      </c>
      <c r="BO680" s="9" t="str">
        <f t="shared" si="278"/>
        <v/>
      </c>
      <c r="BP680" s="9" t="str">
        <f t="shared" si="278"/>
        <v/>
      </c>
      <c r="BQ680" s="9" t="str">
        <f t="shared" si="278"/>
        <v/>
      </c>
      <c r="BR680" s="9" t="str">
        <f t="shared" si="278"/>
        <v/>
      </c>
      <c r="BS680" s="9" t="str">
        <f t="shared" si="278"/>
        <v/>
      </c>
      <c r="BT680" s="9" t="str">
        <f t="shared" si="278"/>
        <v/>
      </c>
      <c r="BU680" s="9" t="str">
        <f t="shared" si="278"/>
        <v/>
      </c>
      <c r="BV680" s="9" t="str">
        <f t="shared" si="278"/>
        <v/>
      </c>
      <c r="BW680" s="9" t="str">
        <f t="shared" si="278"/>
        <v/>
      </c>
      <c r="BX680" s="9" t="str">
        <f t="shared" si="278"/>
        <v/>
      </c>
      <c r="BY680" s="9" t="str">
        <f t="shared" si="278"/>
        <v/>
      </c>
      <c r="BZ680" s="9" t="str">
        <f t="shared" si="278"/>
        <v/>
      </c>
    </row>
    <row r="681" spans="1:78" x14ac:dyDescent="0.25">
      <c r="A681" s="6">
        <v>1056</v>
      </c>
      <c r="B681" s="3"/>
      <c r="C681" s="3">
        <v>1</v>
      </c>
      <c r="D681" s="3"/>
      <c r="E681" s="3">
        <v>1</v>
      </c>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v>2</v>
      </c>
      <c r="AH681" s="7">
        <f>SUMPRODUCT(MAX((Table1[post_position])*(Table1[topic_id]=$A681)))</f>
        <v>5</v>
      </c>
      <c r="AI681" s="7" t="str">
        <f>"http://chandoo.org/forums/topic/"&amp;VLOOKUP(A681,'All Topics Data'!$A$2:$C$1243,3,FALSE)</f>
        <v>http://chandoo.org/forums/topic/charts-secondary-axis</v>
      </c>
      <c r="AJ681" s="7" t="str">
        <f>LEFT(VLOOKUP(A681,'All Topics Data'!$A$2:$C$1243,2,FALSE),40)&amp;REPT("…",LEN(VLOOKUP(A681,'All Topics Data'!$A$2:$C$1243,2,FALSE))&gt;40)</f>
        <v>Charts, Secondary Axis</v>
      </c>
      <c r="AK681" s="9">
        <f t="shared" si="280"/>
        <v>0</v>
      </c>
      <c r="AL681" s="9">
        <f t="shared" si="279"/>
        <v>1</v>
      </c>
      <c r="AM681" s="9">
        <f t="shared" si="279"/>
        <v>0</v>
      </c>
      <c r="AN681" s="9">
        <f t="shared" si="279"/>
        <v>1</v>
      </c>
      <c r="AO681" s="9">
        <f t="shared" si="279"/>
        <v>0</v>
      </c>
      <c r="AP681" s="9" t="str">
        <f t="shared" si="279"/>
        <v/>
      </c>
      <c r="AQ681" s="9" t="str">
        <f t="shared" si="279"/>
        <v/>
      </c>
      <c r="AR681" s="9" t="str">
        <f t="shared" si="279"/>
        <v/>
      </c>
      <c r="AS681" s="9" t="str">
        <f t="shared" si="279"/>
        <v/>
      </c>
      <c r="AT681" s="9" t="str">
        <f t="shared" si="279"/>
        <v/>
      </c>
      <c r="AU681" s="9" t="str">
        <f t="shared" si="276"/>
        <v/>
      </c>
      <c r="AV681" s="9" t="str">
        <f t="shared" si="276"/>
        <v/>
      </c>
      <c r="AW681" s="9" t="str">
        <f t="shared" si="276"/>
        <v/>
      </c>
      <c r="AX681" s="9" t="str">
        <f t="shared" si="276"/>
        <v/>
      </c>
      <c r="AY681" s="9" t="str">
        <f t="shared" si="276"/>
        <v/>
      </c>
      <c r="AZ681" s="9" t="str">
        <f t="shared" si="276"/>
        <v/>
      </c>
      <c r="BA681" s="9" t="str">
        <f t="shared" si="276"/>
        <v/>
      </c>
      <c r="BB681" s="9" t="str">
        <f t="shared" si="276"/>
        <v/>
      </c>
      <c r="BC681" s="9" t="str">
        <f t="shared" si="276"/>
        <v/>
      </c>
      <c r="BD681" s="9" t="str">
        <f t="shared" si="276"/>
        <v/>
      </c>
      <c r="BE681" s="9" t="str">
        <f t="shared" si="277"/>
        <v/>
      </c>
      <c r="BF681" s="9" t="str">
        <f t="shared" si="277"/>
        <v/>
      </c>
      <c r="BG681" s="9" t="str">
        <f t="shared" si="277"/>
        <v/>
      </c>
      <c r="BH681" s="9" t="str">
        <f t="shared" si="277"/>
        <v/>
      </c>
      <c r="BI681" s="9" t="str">
        <f t="shared" si="277"/>
        <v/>
      </c>
      <c r="BJ681" s="9" t="str">
        <f t="shared" si="277"/>
        <v/>
      </c>
      <c r="BK681" s="9" t="str">
        <f t="shared" si="277"/>
        <v/>
      </c>
      <c r="BL681" s="9" t="str">
        <f t="shared" si="277"/>
        <v/>
      </c>
      <c r="BM681" s="9" t="str">
        <f t="shared" si="277"/>
        <v/>
      </c>
      <c r="BN681" s="9" t="str">
        <f t="shared" si="277"/>
        <v/>
      </c>
      <c r="BO681" s="9" t="str">
        <f t="shared" si="278"/>
        <v/>
      </c>
      <c r="BP681" s="9" t="str">
        <f t="shared" si="278"/>
        <v/>
      </c>
      <c r="BQ681" s="9" t="str">
        <f t="shared" si="278"/>
        <v/>
      </c>
      <c r="BR681" s="9" t="str">
        <f t="shared" si="278"/>
        <v/>
      </c>
      <c r="BS681" s="9" t="str">
        <f t="shared" si="278"/>
        <v/>
      </c>
      <c r="BT681" s="9" t="str">
        <f t="shared" si="278"/>
        <v/>
      </c>
      <c r="BU681" s="9" t="str">
        <f t="shared" si="278"/>
        <v/>
      </c>
      <c r="BV681" s="9" t="str">
        <f t="shared" si="278"/>
        <v/>
      </c>
      <c r="BW681" s="9" t="str">
        <f t="shared" si="278"/>
        <v/>
      </c>
      <c r="BX681" s="9" t="str">
        <f t="shared" si="278"/>
        <v/>
      </c>
      <c r="BY681" s="9" t="str">
        <f t="shared" si="278"/>
        <v/>
      </c>
      <c r="BZ681" s="9" t="str">
        <f t="shared" si="278"/>
        <v/>
      </c>
    </row>
    <row r="682" spans="1:78" x14ac:dyDescent="0.25">
      <c r="A682" s="6">
        <v>1057</v>
      </c>
      <c r="B682" s="3"/>
      <c r="C682" s="3"/>
      <c r="D682" s="3"/>
      <c r="E682" s="3">
        <v>1</v>
      </c>
      <c r="F682" s="3"/>
      <c r="G682" s="3">
        <v>1</v>
      </c>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v>2</v>
      </c>
      <c r="AH682" s="7">
        <f>SUMPRODUCT(MAX((Table1[post_position])*(Table1[topic_id]=$A682)))</f>
        <v>6</v>
      </c>
      <c r="AI682" s="7" t="str">
        <f>"http://chandoo.org/forums/topic/"&amp;VLOOKUP(A682,'All Topics Data'!$A$2:$C$1243,3,FALSE)</f>
        <v>http://chandoo.org/forums/topic/macros-vba</v>
      </c>
      <c r="AJ682" s="7" t="str">
        <f>LEFT(VLOOKUP(A682,'All Topics Data'!$A$2:$C$1243,2,FALSE),40)&amp;REPT("…",LEN(VLOOKUP(A682,'All Topics Data'!$A$2:$C$1243,2,FALSE))&gt;40)</f>
        <v>Macros (VBA)</v>
      </c>
      <c r="AK682" s="9">
        <f t="shared" si="280"/>
        <v>0</v>
      </c>
      <c r="AL682" s="9">
        <f t="shared" si="279"/>
        <v>0</v>
      </c>
      <c r="AM682" s="9">
        <f t="shared" si="279"/>
        <v>0</v>
      </c>
      <c r="AN682" s="9">
        <f t="shared" si="279"/>
        <v>1</v>
      </c>
      <c r="AO682" s="9">
        <f t="shared" si="279"/>
        <v>0</v>
      </c>
      <c r="AP682" s="9">
        <f t="shared" si="279"/>
        <v>1</v>
      </c>
      <c r="AQ682" s="9" t="str">
        <f t="shared" si="279"/>
        <v/>
      </c>
      <c r="AR682" s="9" t="str">
        <f t="shared" si="279"/>
        <v/>
      </c>
      <c r="AS682" s="9" t="str">
        <f t="shared" si="279"/>
        <v/>
      </c>
      <c r="AT682" s="9" t="str">
        <f t="shared" si="279"/>
        <v/>
      </c>
      <c r="AU682" s="9" t="str">
        <f t="shared" ref="AU682:BD691" si="281">IF(AU$4&lt;=$AH682,IFERROR(GETPIVOTDATA("Hui Reply?",$A$4,"topic_id",$A682,"post_position",AU$4),0),"")</f>
        <v/>
      </c>
      <c r="AV682" s="9" t="str">
        <f t="shared" si="281"/>
        <v/>
      </c>
      <c r="AW682" s="9" t="str">
        <f t="shared" si="281"/>
        <v/>
      </c>
      <c r="AX682" s="9" t="str">
        <f t="shared" si="281"/>
        <v/>
      </c>
      <c r="AY682" s="9" t="str">
        <f t="shared" si="281"/>
        <v/>
      </c>
      <c r="AZ682" s="9" t="str">
        <f t="shared" si="281"/>
        <v/>
      </c>
      <c r="BA682" s="9" t="str">
        <f t="shared" si="281"/>
        <v/>
      </c>
      <c r="BB682" s="9" t="str">
        <f t="shared" si="281"/>
        <v/>
      </c>
      <c r="BC682" s="9" t="str">
        <f t="shared" si="281"/>
        <v/>
      </c>
      <c r="BD682" s="9" t="str">
        <f t="shared" si="281"/>
        <v/>
      </c>
      <c r="BE682" s="9" t="str">
        <f t="shared" ref="BE682:BN691" si="282">IF(BE$4&lt;=$AH682,IFERROR(GETPIVOTDATA("Hui Reply?",$A$4,"topic_id",$A682,"post_position",BE$4),0),"")</f>
        <v/>
      </c>
      <c r="BF682" s="9" t="str">
        <f t="shared" si="282"/>
        <v/>
      </c>
      <c r="BG682" s="9" t="str">
        <f t="shared" si="282"/>
        <v/>
      </c>
      <c r="BH682" s="9" t="str">
        <f t="shared" si="282"/>
        <v/>
      </c>
      <c r="BI682" s="9" t="str">
        <f t="shared" si="282"/>
        <v/>
      </c>
      <c r="BJ682" s="9" t="str">
        <f t="shared" si="282"/>
        <v/>
      </c>
      <c r="BK682" s="9" t="str">
        <f t="shared" si="282"/>
        <v/>
      </c>
      <c r="BL682" s="9" t="str">
        <f t="shared" si="282"/>
        <v/>
      </c>
      <c r="BM682" s="9" t="str">
        <f t="shared" si="282"/>
        <v/>
      </c>
      <c r="BN682" s="9" t="str">
        <f t="shared" si="282"/>
        <v/>
      </c>
      <c r="BO682" s="9" t="str">
        <f t="shared" ref="BO682:BZ691" si="283">IF(BO$4&lt;=$AH682,IFERROR(GETPIVOTDATA("Hui Reply?",$A$4,"topic_id",$A682,"post_position",BO$4),0),"")</f>
        <v/>
      </c>
      <c r="BP682" s="9" t="str">
        <f t="shared" si="283"/>
        <v/>
      </c>
      <c r="BQ682" s="9" t="str">
        <f t="shared" si="283"/>
        <v/>
      </c>
      <c r="BR682" s="9" t="str">
        <f t="shared" si="283"/>
        <v/>
      </c>
      <c r="BS682" s="9" t="str">
        <f t="shared" si="283"/>
        <v/>
      </c>
      <c r="BT682" s="9" t="str">
        <f t="shared" si="283"/>
        <v/>
      </c>
      <c r="BU682" s="9" t="str">
        <f t="shared" si="283"/>
        <v/>
      </c>
      <c r="BV682" s="9" t="str">
        <f t="shared" si="283"/>
        <v/>
      </c>
      <c r="BW682" s="9" t="str">
        <f t="shared" si="283"/>
        <v/>
      </c>
      <c r="BX682" s="9" t="str">
        <f t="shared" si="283"/>
        <v/>
      </c>
      <c r="BY682" s="9" t="str">
        <f t="shared" si="283"/>
        <v/>
      </c>
      <c r="BZ682" s="9" t="str">
        <f t="shared" si="283"/>
        <v/>
      </c>
    </row>
    <row r="683" spans="1:78" x14ac:dyDescent="0.25">
      <c r="A683" s="6">
        <v>1058</v>
      </c>
      <c r="B683" s="3"/>
      <c r="C683" s="3">
        <v>1</v>
      </c>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v>1</v>
      </c>
      <c r="AH683" s="7">
        <f>SUMPRODUCT(MAX((Table1[post_position])*(Table1[topic_id]=$A683)))</f>
        <v>3</v>
      </c>
      <c r="AI683" s="7" t="str">
        <f>"http://chandoo.org/forums/topic/"&amp;VLOOKUP(A683,'All Topics Data'!$A$2:$C$1243,3,FALSE)</f>
        <v>http://chandoo.org/forums/topic/compiling-a-list-based-upon-a-cells-value</v>
      </c>
      <c r="AJ683" s="7" t="str">
        <f>LEFT(VLOOKUP(A683,'All Topics Data'!$A$2:$C$1243,2,FALSE),40)&amp;REPT("…",LEN(VLOOKUP(A683,'All Topics Data'!$A$2:$C$1243,2,FALSE))&gt;40)</f>
        <v>Compiling a list based upon a cell&amp;#039;…</v>
      </c>
      <c r="AK683" s="9">
        <f t="shared" si="280"/>
        <v>0</v>
      </c>
      <c r="AL683" s="9">
        <f t="shared" ref="AL683:AT692" si="284">IF(AL$4&lt;=$AH683,IFERROR(GETPIVOTDATA("Hui Reply?",$A$4,"topic_id",$A683,"post_position",AL$4),0),"")</f>
        <v>1</v>
      </c>
      <c r="AM683" s="9">
        <f t="shared" si="284"/>
        <v>0</v>
      </c>
      <c r="AN683" s="9" t="str">
        <f t="shared" si="284"/>
        <v/>
      </c>
      <c r="AO683" s="9" t="str">
        <f t="shared" si="284"/>
        <v/>
      </c>
      <c r="AP683" s="9" t="str">
        <f t="shared" si="284"/>
        <v/>
      </c>
      <c r="AQ683" s="9" t="str">
        <f t="shared" si="284"/>
        <v/>
      </c>
      <c r="AR683" s="9" t="str">
        <f t="shared" si="284"/>
        <v/>
      </c>
      <c r="AS683" s="9" t="str">
        <f t="shared" si="284"/>
        <v/>
      </c>
      <c r="AT683" s="9" t="str">
        <f t="shared" si="284"/>
        <v/>
      </c>
      <c r="AU683" s="9" t="str">
        <f t="shared" si="281"/>
        <v/>
      </c>
      <c r="AV683" s="9" t="str">
        <f t="shared" si="281"/>
        <v/>
      </c>
      <c r="AW683" s="9" t="str">
        <f t="shared" si="281"/>
        <v/>
      </c>
      <c r="AX683" s="9" t="str">
        <f t="shared" si="281"/>
        <v/>
      </c>
      <c r="AY683" s="9" t="str">
        <f t="shared" si="281"/>
        <v/>
      </c>
      <c r="AZ683" s="9" t="str">
        <f t="shared" si="281"/>
        <v/>
      </c>
      <c r="BA683" s="9" t="str">
        <f t="shared" si="281"/>
        <v/>
      </c>
      <c r="BB683" s="9" t="str">
        <f t="shared" si="281"/>
        <v/>
      </c>
      <c r="BC683" s="9" t="str">
        <f t="shared" si="281"/>
        <v/>
      </c>
      <c r="BD683" s="9" t="str">
        <f t="shared" si="281"/>
        <v/>
      </c>
      <c r="BE683" s="9" t="str">
        <f t="shared" si="282"/>
        <v/>
      </c>
      <c r="BF683" s="9" t="str">
        <f t="shared" si="282"/>
        <v/>
      </c>
      <c r="BG683" s="9" t="str">
        <f t="shared" si="282"/>
        <v/>
      </c>
      <c r="BH683" s="9" t="str">
        <f t="shared" si="282"/>
        <v/>
      </c>
      <c r="BI683" s="9" t="str">
        <f t="shared" si="282"/>
        <v/>
      </c>
      <c r="BJ683" s="9" t="str">
        <f t="shared" si="282"/>
        <v/>
      </c>
      <c r="BK683" s="9" t="str">
        <f t="shared" si="282"/>
        <v/>
      </c>
      <c r="BL683" s="9" t="str">
        <f t="shared" si="282"/>
        <v/>
      </c>
      <c r="BM683" s="9" t="str">
        <f t="shared" si="282"/>
        <v/>
      </c>
      <c r="BN683" s="9" t="str">
        <f t="shared" si="282"/>
        <v/>
      </c>
      <c r="BO683" s="9" t="str">
        <f t="shared" si="283"/>
        <v/>
      </c>
      <c r="BP683" s="9" t="str">
        <f t="shared" si="283"/>
        <v/>
      </c>
      <c r="BQ683" s="9" t="str">
        <f t="shared" si="283"/>
        <v/>
      </c>
      <c r="BR683" s="9" t="str">
        <f t="shared" si="283"/>
        <v/>
      </c>
      <c r="BS683" s="9" t="str">
        <f t="shared" si="283"/>
        <v/>
      </c>
      <c r="BT683" s="9" t="str">
        <f t="shared" si="283"/>
        <v/>
      </c>
      <c r="BU683" s="9" t="str">
        <f t="shared" si="283"/>
        <v/>
      </c>
      <c r="BV683" s="9" t="str">
        <f t="shared" si="283"/>
        <v/>
      </c>
      <c r="BW683" s="9" t="str">
        <f t="shared" si="283"/>
        <v/>
      </c>
      <c r="BX683" s="9" t="str">
        <f t="shared" si="283"/>
        <v/>
      </c>
      <c r="BY683" s="9" t="str">
        <f t="shared" si="283"/>
        <v/>
      </c>
      <c r="BZ683" s="9" t="str">
        <f t="shared" si="283"/>
        <v/>
      </c>
    </row>
    <row r="684" spans="1:78" x14ac:dyDescent="0.25">
      <c r="A684" s="6">
        <v>1062</v>
      </c>
      <c r="B684" s="3"/>
      <c r="C684" s="3">
        <v>1</v>
      </c>
      <c r="D684" s="3"/>
      <c r="E684" s="3">
        <v>1</v>
      </c>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v>2</v>
      </c>
      <c r="AH684" s="7">
        <f>SUMPRODUCT(MAX((Table1[post_position])*(Table1[topic_id]=$A684)))</f>
        <v>4</v>
      </c>
      <c r="AI684" s="7" t="str">
        <f>"http://chandoo.org/forums/topic/"&amp;VLOOKUP(A684,'All Topics Data'!$A$2:$C$1243,3,FALSE)</f>
        <v>http://chandoo.org/forums/topic/dynamic-markers-on-scatter-charts</v>
      </c>
      <c r="AJ684" s="7" t="str">
        <f>LEFT(VLOOKUP(A684,'All Topics Data'!$A$2:$C$1243,2,FALSE),40)&amp;REPT("…",LEN(VLOOKUP(A684,'All Topics Data'!$A$2:$C$1243,2,FALSE))&gt;40)</f>
        <v>Dynamic Markers on Scatter Charts</v>
      </c>
      <c r="AK684" s="9">
        <f t="shared" si="280"/>
        <v>0</v>
      </c>
      <c r="AL684" s="9">
        <f t="shared" si="284"/>
        <v>1</v>
      </c>
      <c r="AM684" s="9">
        <f t="shared" si="284"/>
        <v>0</v>
      </c>
      <c r="AN684" s="9">
        <f t="shared" si="284"/>
        <v>1</v>
      </c>
      <c r="AO684" s="9" t="str">
        <f t="shared" si="284"/>
        <v/>
      </c>
      <c r="AP684" s="9" t="str">
        <f t="shared" si="284"/>
        <v/>
      </c>
      <c r="AQ684" s="9" t="str">
        <f t="shared" si="284"/>
        <v/>
      </c>
      <c r="AR684" s="9" t="str">
        <f t="shared" si="284"/>
        <v/>
      </c>
      <c r="AS684" s="9" t="str">
        <f t="shared" si="284"/>
        <v/>
      </c>
      <c r="AT684" s="9" t="str">
        <f t="shared" si="284"/>
        <v/>
      </c>
      <c r="AU684" s="9" t="str">
        <f t="shared" si="281"/>
        <v/>
      </c>
      <c r="AV684" s="9" t="str">
        <f t="shared" si="281"/>
        <v/>
      </c>
      <c r="AW684" s="9" t="str">
        <f t="shared" si="281"/>
        <v/>
      </c>
      <c r="AX684" s="9" t="str">
        <f t="shared" si="281"/>
        <v/>
      </c>
      <c r="AY684" s="9" t="str">
        <f t="shared" si="281"/>
        <v/>
      </c>
      <c r="AZ684" s="9" t="str">
        <f t="shared" si="281"/>
        <v/>
      </c>
      <c r="BA684" s="9" t="str">
        <f t="shared" si="281"/>
        <v/>
      </c>
      <c r="BB684" s="9" t="str">
        <f t="shared" si="281"/>
        <v/>
      </c>
      <c r="BC684" s="9" t="str">
        <f t="shared" si="281"/>
        <v/>
      </c>
      <c r="BD684" s="9" t="str">
        <f t="shared" si="281"/>
        <v/>
      </c>
      <c r="BE684" s="9" t="str">
        <f t="shared" si="282"/>
        <v/>
      </c>
      <c r="BF684" s="9" t="str">
        <f t="shared" si="282"/>
        <v/>
      </c>
      <c r="BG684" s="9" t="str">
        <f t="shared" si="282"/>
        <v/>
      </c>
      <c r="BH684" s="9" t="str">
        <f t="shared" si="282"/>
        <v/>
      </c>
      <c r="BI684" s="9" t="str">
        <f t="shared" si="282"/>
        <v/>
      </c>
      <c r="BJ684" s="9" t="str">
        <f t="shared" si="282"/>
        <v/>
      </c>
      <c r="BK684" s="9" t="str">
        <f t="shared" si="282"/>
        <v/>
      </c>
      <c r="BL684" s="9" t="str">
        <f t="shared" si="282"/>
        <v/>
      </c>
      <c r="BM684" s="9" t="str">
        <f t="shared" si="282"/>
        <v/>
      </c>
      <c r="BN684" s="9" t="str">
        <f t="shared" si="282"/>
        <v/>
      </c>
      <c r="BO684" s="9" t="str">
        <f t="shared" si="283"/>
        <v/>
      </c>
      <c r="BP684" s="9" t="str">
        <f t="shared" si="283"/>
        <v/>
      </c>
      <c r="BQ684" s="9" t="str">
        <f t="shared" si="283"/>
        <v/>
      </c>
      <c r="BR684" s="9" t="str">
        <f t="shared" si="283"/>
        <v/>
      </c>
      <c r="BS684" s="9" t="str">
        <f t="shared" si="283"/>
        <v/>
      </c>
      <c r="BT684" s="9" t="str">
        <f t="shared" si="283"/>
        <v/>
      </c>
      <c r="BU684" s="9" t="str">
        <f t="shared" si="283"/>
        <v/>
      </c>
      <c r="BV684" s="9" t="str">
        <f t="shared" si="283"/>
        <v/>
      </c>
      <c r="BW684" s="9" t="str">
        <f t="shared" si="283"/>
        <v/>
      </c>
      <c r="BX684" s="9" t="str">
        <f t="shared" si="283"/>
        <v/>
      </c>
      <c r="BY684" s="9" t="str">
        <f t="shared" si="283"/>
        <v/>
      </c>
      <c r="BZ684" s="9" t="str">
        <f t="shared" si="283"/>
        <v/>
      </c>
    </row>
    <row r="685" spans="1:78" x14ac:dyDescent="0.25">
      <c r="A685" s="6">
        <v>1063</v>
      </c>
      <c r="B685" s="3"/>
      <c r="C685" s="3">
        <v>1</v>
      </c>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v>1</v>
      </c>
      <c r="AH685" s="7">
        <f>SUMPRODUCT(MAX((Table1[post_position])*(Table1[topic_id]=$A685)))</f>
        <v>3</v>
      </c>
      <c r="AI685" s="7" t="str">
        <f>"http://chandoo.org/forums/topic/"&amp;VLOOKUP(A685,'All Topics Data'!$A$2:$C$1243,3,FALSE)</f>
        <v>http://chandoo.org/forums/topic/what-does-this-formula-mean</v>
      </c>
      <c r="AJ685" s="7" t="str">
        <f>LEFT(VLOOKUP(A685,'All Topics Data'!$A$2:$C$1243,2,FALSE),40)&amp;REPT("…",LEN(VLOOKUP(A685,'All Topics Data'!$A$2:$C$1243,2,FALSE))&gt;40)</f>
        <v>What does this formula mean ?</v>
      </c>
      <c r="AK685" s="9">
        <f t="shared" si="280"/>
        <v>0</v>
      </c>
      <c r="AL685" s="9">
        <f t="shared" si="284"/>
        <v>1</v>
      </c>
      <c r="AM685" s="9">
        <f t="shared" si="284"/>
        <v>0</v>
      </c>
      <c r="AN685" s="9" t="str">
        <f t="shared" si="284"/>
        <v/>
      </c>
      <c r="AO685" s="9" t="str">
        <f t="shared" si="284"/>
        <v/>
      </c>
      <c r="AP685" s="9" t="str">
        <f t="shared" si="284"/>
        <v/>
      </c>
      <c r="AQ685" s="9" t="str">
        <f t="shared" si="284"/>
        <v/>
      </c>
      <c r="AR685" s="9" t="str">
        <f t="shared" si="284"/>
        <v/>
      </c>
      <c r="AS685" s="9" t="str">
        <f t="shared" si="284"/>
        <v/>
      </c>
      <c r="AT685" s="9" t="str">
        <f t="shared" si="284"/>
        <v/>
      </c>
      <c r="AU685" s="9" t="str">
        <f t="shared" si="281"/>
        <v/>
      </c>
      <c r="AV685" s="9" t="str">
        <f t="shared" si="281"/>
        <v/>
      </c>
      <c r="AW685" s="9" t="str">
        <f t="shared" si="281"/>
        <v/>
      </c>
      <c r="AX685" s="9" t="str">
        <f t="shared" si="281"/>
        <v/>
      </c>
      <c r="AY685" s="9" t="str">
        <f t="shared" si="281"/>
        <v/>
      </c>
      <c r="AZ685" s="9" t="str">
        <f t="shared" si="281"/>
        <v/>
      </c>
      <c r="BA685" s="9" t="str">
        <f t="shared" si="281"/>
        <v/>
      </c>
      <c r="BB685" s="9" t="str">
        <f t="shared" si="281"/>
        <v/>
      </c>
      <c r="BC685" s="9" t="str">
        <f t="shared" si="281"/>
        <v/>
      </c>
      <c r="BD685" s="9" t="str">
        <f t="shared" si="281"/>
        <v/>
      </c>
      <c r="BE685" s="9" t="str">
        <f t="shared" si="282"/>
        <v/>
      </c>
      <c r="BF685" s="9" t="str">
        <f t="shared" si="282"/>
        <v/>
      </c>
      <c r="BG685" s="9" t="str">
        <f t="shared" si="282"/>
        <v/>
      </c>
      <c r="BH685" s="9" t="str">
        <f t="shared" si="282"/>
        <v/>
      </c>
      <c r="BI685" s="9" t="str">
        <f t="shared" si="282"/>
        <v/>
      </c>
      <c r="BJ685" s="9" t="str">
        <f t="shared" si="282"/>
        <v/>
      </c>
      <c r="BK685" s="9" t="str">
        <f t="shared" si="282"/>
        <v/>
      </c>
      <c r="BL685" s="9" t="str">
        <f t="shared" si="282"/>
        <v/>
      </c>
      <c r="BM685" s="9" t="str">
        <f t="shared" si="282"/>
        <v/>
      </c>
      <c r="BN685" s="9" t="str">
        <f t="shared" si="282"/>
        <v/>
      </c>
      <c r="BO685" s="9" t="str">
        <f t="shared" si="283"/>
        <v/>
      </c>
      <c r="BP685" s="9" t="str">
        <f t="shared" si="283"/>
        <v/>
      </c>
      <c r="BQ685" s="9" t="str">
        <f t="shared" si="283"/>
        <v/>
      </c>
      <c r="BR685" s="9" t="str">
        <f t="shared" si="283"/>
        <v/>
      </c>
      <c r="BS685" s="9" t="str">
        <f t="shared" si="283"/>
        <v/>
      </c>
      <c r="BT685" s="9" t="str">
        <f t="shared" si="283"/>
        <v/>
      </c>
      <c r="BU685" s="9" t="str">
        <f t="shared" si="283"/>
        <v/>
      </c>
      <c r="BV685" s="9" t="str">
        <f t="shared" si="283"/>
        <v/>
      </c>
      <c r="BW685" s="9" t="str">
        <f t="shared" si="283"/>
        <v/>
      </c>
      <c r="BX685" s="9" t="str">
        <f t="shared" si="283"/>
        <v/>
      </c>
      <c r="BY685" s="9" t="str">
        <f t="shared" si="283"/>
        <v/>
      </c>
      <c r="BZ685" s="9" t="str">
        <f t="shared" si="283"/>
        <v/>
      </c>
    </row>
    <row r="686" spans="1:78" x14ac:dyDescent="0.25">
      <c r="A686" s="6">
        <v>1065</v>
      </c>
      <c r="B686" s="3"/>
      <c r="C686" s="3">
        <v>1</v>
      </c>
      <c r="D686" s="3"/>
      <c r="E686" s="3">
        <v>1</v>
      </c>
      <c r="F686" s="3"/>
      <c r="G686" s="3">
        <v>1</v>
      </c>
      <c r="H686" s="3">
        <v>1</v>
      </c>
      <c r="I686" s="3"/>
      <c r="J686" s="3"/>
      <c r="K686" s="3"/>
      <c r="L686" s="3"/>
      <c r="M686" s="3"/>
      <c r="N686" s="3"/>
      <c r="O686" s="3"/>
      <c r="P686" s="3"/>
      <c r="Q686" s="3"/>
      <c r="R686" s="3"/>
      <c r="S686" s="3"/>
      <c r="T686" s="3"/>
      <c r="U686" s="3"/>
      <c r="V686" s="3"/>
      <c r="W686" s="3"/>
      <c r="X686" s="3"/>
      <c r="Y686" s="3"/>
      <c r="Z686" s="3"/>
      <c r="AA686" s="3"/>
      <c r="AB686" s="3"/>
      <c r="AC686" s="3"/>
      <c r="AD686" s="3"/>
      <c r="AE686" s="3"/>
      <c r="AF686" s="3">
        <v>4</v>
      </c>
      <c r="AH686" s="7">
        <f>SUMPRODUCT(MAX((Table1[post_position])*(Table1[topic_id]=$A686)))</f>
        <v>7</v>
      </c>
      <c r="AI686" s="7" t="str">
        <f>"http://chandoo.org/forums/topic/"&amp;VLOOKUP(A686,'All Topics Data'!$A$2:$C$1243,3,FALSE)</f>
        <v>http://chandoo.org/forums/topic/screen-shot-in-excel-is-not-visible</v>
      </c>
      <c r="AJ686" s="7" t="str">
        <f>LEFT(VLOOKUP(A686,'All Topics Data'!$A$2:$C$1243,2,FALSE),40)&amp;REPT("…",LEN(VLOOKUP(A686,'All Topics Data'!$A$2:$C$1243,2,FALSE))&gt;40)</f>
        <v>Screen shot in excel is not visible</v>
      </c>
      <c r="AK686" s="9">
        <f t="shared" si="280"/>
        <v>0</v>
      </c>
      <c r="AL686" s="9">
        <f t="shared" si="284"/>
        <v>1</v>
      </c>
      <c r="AM686" s="9">
        <f t="shared" si="284"/>
        <v>0</v>
      </c>
      <c r="AN686" s="9">
        <f t="shared" si="284"/>
        <v>1</v>
      </c>
      <c r="AO686" s="9">
        <f t="shared" si="284"/>
        <v>0</v>
      </c>
      <c r="AP686" s="9">
        <f t="shared" si="284"/>
        <v>1</v>
      </c>
      <c r="AQ686" s="9">
        <f t="shared" si="284"/>
        <v>1</v>
      </c>
      <c r="AR686" s="9" t="str">
        <f t="shared" si="284"/>
        <v/>
      </c>
      <c r="AS686" s="9" t="str">
        <f t="shared" si="284"/>
        <v/>
      </c>
      <c r="AT686" s="9" t="str">
        <f t="shared" si="284"/>
        <v/>
      </c>
      <c r="AU686" s="9" t="str">
        <f t="shared" si="281"/>
        <v/>
      </c>
      <c r="AV686" s="9" t="str">
        <f t="shared" si="281"/>
        <v/>
      </c>
      <c r="AW686" s="9" t="str">
        <f t="shared" si="281"/>
        <v/>
      </c>
      <c r="AX686" s="9" t="str">
        <f t="shared" si="281"/>
        <v/>
      </c>
      <c r="AY686" s="9" t="str">
        <f t="shared" si="281"/>
        <v/>
      </c>
      <c r="AZ686" s="9" t="str">
        <f t="shared" si="281"/>
        <v/>
      </c>
      <c r="BA686" s="9" t="str">
        <f t="shared" si="281"/>
        <v/>
      </c>
      <c r="BB686" s="9" t="str">
        <f t="shared" si="281"/>
        <v/>
      </c>
      <c r="BC686" s="9" t="str">
        <f t="shared" si="281"/>
        <v/>
      </c>
      <c r="BD686" s="9" t="str">
        <f t="shared" si="281"/>
        <v/>
      </c>
      <c r="BE686" s="9" t="str">
        <f t="shared" si="282"/>
        <v/>
      </c>
      <c r="BF686" s="9" t="str">
        <f t="shared" si="282"/>
        <v/>
      </c>
      <c r="BG686" s="9" t="str">
        <f t="shared" si="282"/>
        <v/>
      </c>
      <c r="BH686" s="9" t="str">
        <f t="shared" si="282"/>
        <v/>
      </c>
      <c r="BI686" s="9" t="str">
        <f t="shared" si="282"/>
        <v/>
      </c>
      <c r="BJ686" s="9" t="str">
        <f t="shared" si="282"/>
        <v/>
      </c>
      <c r="BK686" s="9" t="str">
        <f t="shared" si="282"/>
        <v/>
      </c>
      <c r="BL686" s="9" t="str">
        <f t="shared" si="282"/>
        <v/>
      </c>
      <c r="BM686" s="9" t="str">
        <f t="shared" si="282"/>
        <v/>
      </c>
      <c r="BN686" s="9" t="str">
        <f t="shared" si="282"/>
        <v/>
      </c>
      <c r="BO686" s="9" t="str">
        <f t="shared" si="283"/>
        <v/>
      </c>
      <c r="BP686" s="9" t="str">
        <f t="shared" si="283"/>
        <v/>
      </c>
      <c r="BQ686" s="9" t="str">
        <f t="shared" si="283"/>
        <v/>
      </c>
      <c r="BR686" s="9" t="str">
        <f t="shared" si="283"/>
        <v/>
      </c>
      <c r="BS686" s="9" t="str">
        <f t="shared" si="283"/>
        <v/>
      </c>
      <c r="BT686" s="9" t="str">
        <f t="shared" si="283"/>
        <v/>
      </c>
      <c r="BU686" s="9" t="str">
        <f t="shared" si="283"/>
        <v/>
      </c>
      <c r="BV686" s="9" t="str">
        <f t="shared" si="283"/>
        <v/>
      </c>
      <c r="BW686" s="9" t="str">
        <f t="shared" si="283"/>
        <v/>
      </c>
      <c r="BX686" s="9" t="str">
        <f t="shared" si="283"/>
        <v/>
      </c>
      <c r="BY686" s="9" t="str">
        <f t="shared" si="283"/>
        <v/>
      </c>
      <c r="BZ686" s="9" t="str">
        <f t="shared" si="283"/>
        <v/>
      </c>
    </row>
    <row r="687" spans="1:78" x14ac:dyDescent="0.25">
      <c r="A687" s="6">
        <v>1066</v>
      </c>
      <c r="B687" s="3"/>
      <c r="C687" s="3">
        <v>1</v>
      </c>
      <c r="D687" s="3"/>
      <c r="E687" s="3">
        <v>1</v>
      </c>
      <c r="F687" s="3"/>
      <c r="G687" s="3">
        <v>1</v>
      </c>
      <c r="H687" s="3"/>
      <c r="I687" s="3"/>
      <c r="J687" s="3"/>
      <c r="K687" s="3">
        <v>1</v>
      </c>
      <c r="L687" s="3"/>
      <c r="M687" s="3"/>
      <c r="N687" s="3"/>
      <c r="O687" s="3"/>
      <c r="P687" s="3"/>
      <c r="Q687" s="3"/>
      <c r="R687" s="3"/>
      <c r="S687" s="3"/>
      <c r="T687" s="3"/>
      <c r="U687" s="3"/>
      <c r="V687" s="3"/>
      <c r="W687" s="3"/>
      <c r="X687" s="3"/>
      <c r="Y687" s="3"/>
      <c r="Z687" s="3"/>
      <c r="AA687" s="3"/>
      <c r="AB687" s="3"/>
      <c r="AC687" s="3"/>
      <c r="AD687" s="3"/>
      <c r="AE687" s="3"/>
      <c r="AF687" s="3">
        <v>4</v>
      </c>
      <c r="AH687" s="7">
        <f>SUMPRODUCT(MAX((Table1[post_position])*(Table1[topic_id]=$A687)))</f>
        <v>15</v>
      </c>
      <c r="AI687" s="7" t="str">
        <f>"http://chandoo.org/forums/topic/"&amp;VLOOKUP(A687,'All Topics Data'!$A$2:$C$1243,3,FALSE)</f>
        <v>http://chandoo.org/forums/topic/large-excel-file-does-not-save-not-responding</v>
      </c>
      <c r="AJ687" s="7" t="str">
        <f>LEFT(VLOOKUP(A687,'All Topics Data'!$A$2:$C$1243,2,FALSE),40)&amp;REPT("…",LEN(VLOOKUP(A687,'All Topics Data'!$A$2:$C$1243,2,FALSE))&gt;40)</f>
        <v>Large Excel File does not save (Not Resp…</v>
      </c>
      <c r="AK687" s="9">
        <f t="shared" si="280"/>
        <v>0</v>
      </c>
      <c r="AL687" s="9">
        <f t="shared" si="284"/>
        <v>1</v>
      </c>
      <c r="AM687" s="9">
        <f t="shared" si="284"/>
        <v>0</v>
      </c>
      <c r="AN687" s="9">
        <f t="shared" si="284"/>
        <v>1</v>
      </c>
      <c r="AO687" s="9">
        <f t="shared" si="284"/>
        <v>0</v>
      </c>
      <c r="AP687" s="9">
        <f t="shared" si="284"/>
        <v>1</v>
      </c>
      <c r="AQ687" s="9">
        <f t="shared" si="284"/>
        <v>0</v>
      </c>
      <c r="AR687" s="9">
        <f t="shared" si="284"/>
        <v>0</v>
      </c>
      <c r="AS687" s="9">
        <f t="shared" si="284"/>
        <v>0</v>
      </c>
      <c r="AT687" s="9">
        <f t="shared" si="284"/>
        <v>1</v>
      </c>
      <c r="AU687" s="9">
        <f t="shared" si="281"/>
        <v>0</v>
      </c>
      <c r="AV687" s="9">
        <f t="shared" si="281"/>
        <v>0</v>
      </c>
      <c r="AW687" s="9">
        <f t="shared" si="281"/>
        <v>0</v>
      </c>
      <c r="AX687" s="9">
        <f t="shared" si="281"/>
        <v>0</v>
      </c>
      <c r="AY687" s="9">
        <f t="shared" si="281"/>
        <v>0</v>
      </c>
      <c r="AZ687" s="9" t="str">
        <f t="shared" si="281"/>
        <v/>
      </c>
      <c r="BA687" s="9" t="str">
        <f t="shared" si="281"/>
        <v/>
      </c>
      <c r="BB687" s="9" t="str">
        <f t="shared" si="281"/>
        <v/>
      </c>
      <c r="BC687" s="9" t="str">
        <f t="shared" si="281"/>
        <v/>
      </c>
      <c r="BD687" s="9" t="str">
        <f t="shared" si="281"/>
        <v/>
      </c>
      <c r="BE687" s="9" t="str">
        <f t="shared" si="282"/>
        <v/>
      </c>
      <c r="BF687" s="9" t="str">
        <f t="shared" si="282"/>
        <v/>
      </c>
      <c r="BG687" s="9" t="str">
        <f t="shared" si="282"/>
        <v/>
      </c>
      <c r="BH687" s="9" t="str">
        <f t="shared" si="282"/>
        <v/>
      </c>
      <c r="BI687" s="9" t="str">
        <f t="shared" si="282"/>
        <v/>
      </c>
      <c r="BJ687" s="9" t="str">
        <f t="shared" si="282"/>
        <v/>
      </c>
      <c r="BK687" s="9" t="str">
        <f t="shared" si="282"/>
        <v/>
      </c>
      <c r="BL687" s="9" t="str">
        <f t="shared" si="282"/>
        <v/>
      </c>
      <c r="BM687" s="9" t="str">
        <f t="shared" si="282"/>
        <v/>
      </c>
      <c r="BN687" s="9" t="str">
        <f t="shared" si="282"/>
        <v/>
      </c>
      <c r="BO687" s="9" t="str">
        <f t="shared" si="283"/>
        <v/>
      </c>
      <c r="BP687" s="9" t="str">
        <f t="shared" si="283"/>
        <v/>
      </c>
      <c r="BQ687" s="9" t="str">
        <f t="shared" si="283"/>
        <v/>
      </c>
      <c r="BR687" s="9" t="str">
        <f t="shared" si="283"/>
        <v/>
      </c>
      <c r="BS687" s="9" t="str">
        <f t="shared" si="283"/>
        <v/>
      </c>
      <c r="BT687" s="9" t="str">
        <f t="shared" si="283"/>
        <v/>
      </c>
      <c r="BU687" s="9" t="str">
        <f t="shared" si="283"/>
        <v/>
      </c>
      <c r="BV687" s="9" t="str">
        <f t="shared" si="283"/>
        <v/>
      </c>
      <c r="BW687" s="9" t="str">
        <f t="shared" si="283"/>
        <v/>
      </c>
      <c r="BX687" s="9" t="str">
        <f t="shared" si="283"/>
        <v/>
      </c>
      <c r="BY687" s="9" t="str">
        <f t="shared" si="283"/>
        <v/>
      </c>
      <c r="BZ687" s="9" t="str">
        <f t="shared" si="283"/>
        <v/>
      </c>
    </row>
    <row r="688" spans="1:78" x14ac:dyDescent="0.25">
      <c r="A688" s="6">
        <v>1069</v>
      </c>
      <c r="B688" s="3"/>
      <c r="C688" s="3">
        <v>1</v>
      </c>
      <c r="D688" s="3"/>
      <c r="E688" s="3">
        <v>1</v>
      </c>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v>2</v>
      </c>
      <c r="AH688" s="7">
        <f>SUMPRODUCT(MAX((Table1[post_position])*(Table1[topic_id]=$A688)))</f>
        <v>5</v>
      </c>
      <c r="AI688" s="7" t="str">
        <f>"http://chandoo.org/forums/topic/"&amp;VLOOKUP(A688,'All Topics Data'!$A$2:$C$1243,3,FALSE)</f>
        <v>http://chandoo.org/forums/topic/how-can-i-reuse-macros</v>
      </c>
      <c r="AJ688" s="7" t="str">
        <f>LEFT(VLOOKUP(A688,'All Topics Data'!$A$2:$C$1243,2,FALSE),40)&amp;REPT("…",LEN(VLOOKUP(A688,'All Topics Data'!$A$2:$C$1243,2,FALSE))&gt;40)</f>
        <v>how can i reuse macros</v>
      </c>
      <c r="AK688" s="9">
        <f t="shared" si="280"/>
        <v>0</v>
      </c>
      <c r="AL688" s="9">
        <f t="shared" si="284"/>
        <v>1</v>
      </c>
      <c r="AM688" s="9">
        <f t="shared" si="284"/>
        <v>0</v>
      </c>
      <c r="AN688" s="9">
        <f t="shared" si="284"/>
        <v>1</v>
      </c>
      <c r="AO688" s="9">
        <f t="shared" si="284"/>
        <v>0</v>
      </c>
      <c r="AP688" s="9" t="str">
        <f t="shared" si="284"/>
        <v/>
      </c>
      <c r="AQ688" s="9" t="str">
        <f t="shared" si="284"/>
        <v/>
      </c>
      <c r="AR688" s="9" t="str">
        <f t="shared" si="284"/>
        <v/>
      </c>
      <c r="AS688" s="9" t="str">
        <f t="shared" si="284"/>
        <v/>
      </c>
      <c r="AT688" s="9" t="str">
        <f t="shared" si="284"/>
        <v/>
      </c>
      <c r="AU688" s="9" t="str">
        <f t="shared" si="281"/>
        <v/>
      </c>
      <c r="AV688" s="9" t="str">
        <f t="shared" si="281"/>
        <v/>
      </c>
      <c r="AW688" s="9" t="str">
        <f t="shared" si="281"/>
        <v/>
      </c>
      <c r="AX688" s="9" t="str">
        <f t="shared" si="281"/>
        <v/>
      </c>
      <c r="AY688" s="9" t="str">
        <f t="shared" si="281"/>
        <v/>
      </c>
      <c r="AZ688" s="9" t="str">
        <f t="shared" si="281"/>
        <v/>
      </c>
      <c r="BA688" s="9" t="str">
        <f t="shared" si="281"/>
        <v/>
      </c>
      <c r="BB688" s="9" t="str">
        <f t="shared" si="281"/>
        <v/>
      </c>
      <c r="BC688" s="9" t="str">
        <f t="shared" si="281"/>
        <v/>
      </c>
      <c r="BD688" s="9" t="str">
        <f t="shared" si="281"/>
        <v/>
      </c>
      <c r="BE688" s="9" t="str">
        <f t="shared" si="282"/>
        <v/>
      </c>
      <c r="BF688" s="9" t="str">
        <f t="shared" si="282"/>
        <v/>
      </c>
      <c r="BG688" s="9" t="str">
        <f t="shared" si="282"/>
        <v/>
      </c>
      <c r="BH688" s="9" t="str">
        <f t="shared" si="282"/>
        <v/>
      </c>
      <c r="BI688" s="9" t="str">
        <f t="shared" si="282"/>
        <v/>
      </c>
      <c r="BJ688" s="9" t="str">
        <f t="shared" si="282"/>
        <v/>
      </c>
      <c r="BK688" s="9" t="str">
        <f t="shared" si="282"/>
        <v/>
      </c>
      <c r="BL688" s="9" t="str">
        <f t="shared" si="282"/>
        <v/>
      </c>
      <c r="BM688" s="9" t="str">
        <f t="shared" si="282"/>
        <v/>
      </c>
      <c r="BN688" s="9" t="str">
        <f t="shared" si="282"/>
        <v/>
      </c>
      <c r="BO688" s="9" t="str">
        <f t="shared" si="283"/>
        <v/>
      </c>
      <c r="BP688" s="9" t="str">
        <f t="shared" si="283"/>
        <v/>
      </c>
      <c r="BQ688" s="9" t="str">
        <f t="shared" si="283"/>
        <v/>
      </c>
      <c r="BR688" s="9" t="str">
        <f t="shared" si="283"/>
        <v/>
      </c>
      <c r="BS688" s="9" t="str">
        <f t="shared" si="283"/>
        <v/>
      </c>
      <c r="BT688" s="9" t="str">
        <f t="shared" si="283"/>
        <v/>
      </c>
      <c r="BU688" s="9" t="str">
        <f t="shared" si="283"/>
        <v/>
      </c>
      <c r="BV688" s="9" t="str">
        <f t="shared" si="283"/>
        <v/>
      </c>
      <c r="BW688" s="9" t="str">
        <f t="shared" si="283"/>
        <v/>
      </c>
      <c r="BX688" s="9" t="str">
        <f t="shared" si="283"/>
        <v/>
      </c>
      <c r="BY688" s="9" t="str">
        <f t="shared" si="283"/>
        <v/>
      </c>
      <c r="BZ688" s="9" t="str">
        <f t="shared" si="283"/>
        <v/>
      </c>
    </row>
    <row r="689" spans="1:78" x14ac:dyDescent="0.25">
      <c r="A689" s="6">
        <v>1075</v>
      </c>
      <c r="B689" s="3"/>
      <c r="C689" s="3">
        <v>1</v>
      </c>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v>1</v>
      </c>
      <c r="AH689" s="7">
        <f>SUMPRODUCT(MAX((Table1[post_position])*(Table1[topic_id]=$A689)))</f>
        <v>3</v>
      </c>
      <c r="AI689" s="7" t="str">
        <f>"http://chandoo.org/forums/topic/"&amp;VLOOKUP(A689,'All Topics Data'!$A$2:$C$1243,3,FALSE)</f>
        <v>http://chandoo.org/forums/topic/best-web-based-spreadsheet</v>
      </c>
      <c r="AJ689" s="7" t="str">
        <f>LEFT(VLOOKUP(A689,'All Topics Data'!$A$2:$C$1243,2,FALSE),40)&amp;REPT("…",LEN(VLOOKUP(A689,'All Topics Data'!$A$2:$C$1243,2,FALSE))&gt;40)</f>
        <v>Best web-based spreadsheet</v>
      </c>
      <c r="AK689" s="9">
        <f t="shared" si="280"/>
        <v>0</v>
      </c>
      <c r="AL689" s="9">
        <f t="shared" si="284"/>
        <v>1</v>
      </c>
      <c r="AM689" s="9">
        <f t="shared" si="284"/>
        <v>0</v>
      </c>
      <c r="AN689" s="9" t="str">
        <f t="shared" si="284"/>
        <v/>
      </c>
      <c r="AO689" s="9" t="str">
        <f t="shared" si="284"/>
        <v/>
      </c>
      <c r="AP689" s="9" t="str">
        <f t="shared" si="284"/>
        <v/>
      </c>
      <c r="AQ689" s="9" t="str">
        <f t="shared" si="284"/>
        <v/>
      </c>
      <c r="AR689" s="9" t="str">
        <f t="shared" si="284"/>
        <v/>
      </c>
      <c r="AS689" s="9" t="str">
        <f t="shared" si="284"/>
        <v/>
      </c>
      <c r="AT689" s="9" t="str">
        <f t="shared" si="284"/>
        <v/>
      </c>
      <c r="AU689" s="9" t="str">
        <f t="shared" si="281"/>
        <v/>
      </c>
      <c r="AV689" s="9" t="str">
        <f t="shared" si="281"/>
        <v/>
      </c>
      <c r="AW689" s="9" t="str">
        <f t="shared" si="281"/>
        <v/>
      </c>
      <c r="AX689" s="9" t="str">
        <f t="shared" si="281"/>
        <v/>
      </c>
      <c r="AY689" s="9" t="str">
        <f t="shared" si="281"/>
        <v/>
      </c>
      <c r="AZ689" s="9" t="str">
        <f t="shared" si="281"/>
        <v/>
      </c>
      <c r="BA689" s="9" t="str">
        <f t="shared" si="281"/>
        <v/>
      </c>
      <c r="BB689" s="9" t="str">
        <f t="shared" si="281"/>
        <v/>
      </c>
      <c r="BC689" s="9" t="str">
        <f t="shared" si="281"/>
        <v/>
      </c>
      <c r="BD689" s="9" t="str">
        <f t="shared" si="281"/>
        <v/>
      </c>
      <c r="BE689" s="9" t="str">
        <f t="shared" si="282"/>
        <v/>
      </c>
      <c r="BF689" s="9" t="str">
        <f t="shared" si="282"/>
        <v/>
      </c>
      <c r="BG689" s="9" t="str">
        <f t="shared" si="282"/>
        <v/>
      </c>
      <c r="BH689" s="9" t="str">
        <f t="shared" si="282"/>
        <v/>
      </c>
      <c r="BI689" s="9" t="str">
        <f t="shared" si="282"/>
        <v/>
      </c>
      <c r="BJ689" s="9" t="str">
        <f t="shared" si="282"/>
        <v/>
      </c>
      <c r="BK689" s="9" t="str">
        <f t="shared" si="282"/>
        <v/>
      </c>
      <c r="BL689" s="9" t="str">
        <f t="shared" si="282"/>
        <v/>
      </c>
      <c r="BM689" s="9" t="str">
        <f t="shared" si="282"/>
        <v/>
      </c>
      <c r="BN689" s="9" t="str">
        <f t="shared" si="282"/>
        <v/>
      </c>
      <c r="BO689" s="9" t="str">
        <f t="shared" si="283"/>
        <v/>
      </c>
      <c r="BP689" s="9" t="str">
        <f t="shared" si="283"/>
        <v/>
      </c>
      <c r="BQ689" s="9" t="str">
        <f t="shared" si="283"/>
        <v/>
      </c>
      <c r="BR689" s="9" t="str">
        <f t="shared" si="283"/>
        <v/>
      </c>
      <c r="BS689" s="9" t="str">
        <f t="shared" si="283"/>
        <v/>
      </c>
      <c r="BT689" s="9" t="str">
        <f t="shared" si="283"/>
        <v/>
      </c>
      <c r="BU689" s="9" t="str">
        <f t="shared" si="283"/>
        <v/>
      </c>
      <c r="BV689" s="9" t="str">
        <f t="shared" si="283"/>
        <v/>
      </c>
      <c r="BW689" s="9" t="str">
        <f t="shared" si="283"/>
        <v/>
      </c>
      <c r="BX689" s="9" t="str">
        <f t="shared" si="283"/>
        <v/>
      </c>
      <c r="BY689" s="9" t="str">
        <f t="shared" si="283"/>
        <v/>
      </c>
      <c r="BZ689" s="9" t="str">
        <f t="shared" si="283"/>
        <v/>
      </c>
    </row>
    <row r="690" spans="1:78" x14ac:dyDescent="0.25">
      <c r="A690" s="6">
        <v>1076</v>
      </c>
      <c r="B690" s="3"/>
      <c r="C690" s="3">
        <v>1</v>
      </c>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v>1</v>
      </c>
      <c r="AH690" s="7">
        <f>SUMPRODUCT(MAX((Table1[post_position])*(Table1[topic_id]=$A690)))</f>
        <v>2</v>
      </c>
      <c r="AI690" s="7" t="str">
        <f>"http://chandoo.org/forums/topic/"&amp;VLOOKUP(A690,'All Topics Data'!$A$2:$C$1243,3,FALSE)</f>
        <v>http://chandoo.org/forums/topic/making-comments-pop-up-on-excel-chart-by-moving-the-mouse-over</v>
      </c>
      <c r="AJ690" s="7" t="str">
        <f>LEFT(VLOOKUP(A690,'All Topics Data'!$A$2:$C$1243,2,FALSE),40)&amp;REPT("…",LEN(VLOOKUP(A690,'All Topics Data'!$A$2:$C$1243,2,FALSE))&gt;40)</f>
        <v>Making Comments Pop-up on Excel Chart by…</v>
      </c>
      <c r="AK690" s="9">
        <f t="shared" si="280"/>
        <v>0</v>
      </c>
      <c r="AL690" s="9">
        <f t="shared" si="284"/>
        <v>1</v>
      </c>
      <c r="AM690" s="9" t="str">
        <f t="shared" si="284"/>
        <v/>
      </c>
      <c r="AN690" s="9" t="str">
        <f t="shared" si="284"/>
        <v/>
      </c>
      <c r="AO690" s="9" t="str">
        <f t="shared" si="284"/>
        <v/>
      </c>
      <c r="AP690" s="9" t="str">
        <f t="shared" si="284"/>
        <v/>
      </c>
      <c r="AQ690" s="9" t="str">
        <f t="shared" si="284"/>
        <v/>
      </c>
      <c r="AR690" s="9" t="str">
        <f t="shared" si="284"/>
        <v/>
      </c>
      <c r="AS690" s="9" t="str">
        <f t="shared" si="284"/>
        <v/>
      </c>
      <c r="AT690" s="9" t="str">
        <f t="shared" si="284"/>
        <v/>
      </c>
      <c r="AU690" s="9" t="str">
        <f t="shared" si="281"/>
        <v/>
      </c>
      <c r="AV690" s="9" t="str">
        <f t="shared" si="281"/>
        <v/>
      </c>
      <c r="AW690" s="9" t="str">
        <f t="shared" si="281"/>
        <v/>
      </c>
      <c r="AX690" s="9" t="str">
        <f t="shared" si="281"/>
        <v/>
      </c>
      <c r="AY690" s="9" t="str">
        <f t="shared" si="281"/>
        <v/>
      </c>
      <c r="AZ690" s="9" t="str">
        <f t="shared" si="281"/>
        <v/>
      </c>
      <c r="BA690" s="9" t="str">
        <f t="shared" si="281"/>
        <v/>
      </c>
      <c r="BB690" s="9" t="str">
        <f t="shared" si="281"/>
        <v/>
      </c>
      <c r="BC690" s="9" t="str">
        <f t="shared" si="281"/>
        <v/>
      </c>
      <c r="BD690" s="9" t="str">
        <f t="shared" si="281"/>
        <v/>
      </c>
      <c r="BE690" s="9" t="str">
        <f t="shared" si="282"/>
        <v/>
      </c>
      <c r="BF690" s="9" t="str">
        <f t="shared" si="282"/>
        <v/>
      </c>
      <c r="BG690" s="9" t="str">
        <f t="shared" si="282"/>
        <v/>
      </c>
      <c r="BH690" s="9" t="str">
        <f t="shared" si="282"/>
        <v/>
      </c>
      <c r="BI690" s="9" t="str">
        <f t="shared" si="282"/>
        <v/>
      </c>
      <c r="BJ690" s="9" t="str">
        <f t="shared" si="282"/>
        <v/>
      </c>
      <c r="BK690" s="9" t="str">
        <f t="shared" si="282"/>
        <v/>
      </c>
      <c r="BL690" s="9" t="str">
        <f t="shared" si="282"/>
        <v/>
      </c>
      <c r="BM690" s="9" t="str">
        <f t="shared" si="282"/>
        <v/>
      </c>
      <c r="BN690" s="9" t="str">
        <f t="shared" si="282"/>
        <v/>
      </c>
      <c r="BO690" s="9" t="str">
        <f t="shared" si="283"/>
        <v/>
      </c>
      <c r="BP690" s="9" t="str">
        <f t="shared" si="283"/>
        <v/>
      </c>
      <c r="BQ690" s="9" t="str">
        <f t="shared" si="283"/>
        <v/>
      </c>
      <c r="BR690" s="9" t="str">
        <f t="shared" si="283"/>
        <v/>
      </c>
      <c r="BS690" s="9" t="str">
        <f t="shared" si="283"/>
        <v/>
      </c>
      <c r="BT690" s="9" t="str">
        <f t="shared" si="283"/>
        <v/>
      </c>
      <c r="BU690" s="9" t="str">
        <f t="shared" si="283"/>
        <v/>
      </c>
      <c r="BV690" s="9" t="str">
        <f t="shared" si="283"/>
        <v/>
      </c>
      <c r="BW690" s="9" t="str">
        <f t="shared" si="283"/>
        <v/>
      </c>
      <c r="BX690" s="9" t="str">
        <f t="shared" si="283"/>
        <v/>
      </c>
      <c r="BY690" s="9" t="str">
        <f t="shared" si="283"/>
        <v/>
      </c>
      <c r="BZ690" s="9" t="str">
        <f t="shared" si="283"/>
        <v/>
      </c>
    </row>
    <row r="691" spans="1:78" x14ac:dyDescent="0.25">
      <c r="A691" s="6">
        <v>1077</v>
      </c>
      <c r="B691" s="3"/>
      <c r="C691" s="3">
        <v>1</v>
      </c>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v>1</v>
      </c>
      <c r="AH691" s="7">
        <f>SUMPRODUCT(MAX((Table1[post_position])*(Table1[topic_id]=$A691)))</f>
        <v>2</v>
      </c>
      <c r="AI691" s="7" t="str">
        <f>"http://chandoo.org/forums/topic/"&amp;VLOOKUP(A691,'All Topics Data'!$A$2:$C$1243,3,FALSE)</f>
        <v>http://chandoo.org/forums/topic/weird-linking-issue-of-only-some-named-cell-on-a-sheet</v>
      </c>
      <c r="AJ691" s="7" t="str">
        <f>LEFT(VLOOKUP(A691,'All Topics Data'!$A$2:$C$1243,2,FALSE),40)&amp;REPT("…",LEN(VLOOKUP(A691,'All Topics Data'!$A$2:$C$1243,2,FALSE))&gt;40)</f>
        <v>Weird Linking Issue of only some Named C…</v>
      </c>
      <c r="AK691" s="9">
        <f t="shared" si="280"/>
        <v>0</v>
      </c>
      <c r="AL691" s="9">
        <f t="shared" si="284"/>
        <v>1</v>
      </c>
      <c r="AM691" s="9" t="str">
        <f t="shared" si="284"/>
        <v/>
      </c>
      <c r="AN691" s="9" t="str">
        <f t="shared" si="284"/>
        <v/>
      </c>
      <c r="AO691" s="9" t="str">
        <f t="shared" si="284"/>
        <v/>
      </c>
      <c r="AP691" s="9" t="str">
        <f t="shared" si="284"/>
        <v/>
      </c>
      <c r="AQ691" s="9" t="str">
        <f t="shared" si="284"/>
        <v/>
      </c>
      <c r="AR691" s="9" t="str">
        <f t="shared" si="284"/>
        <v/>
      </c>
      <c r="AS691" s="9" t="str">
        <f t="shared" si="284"/>
        <v/>
      </c>
      <c r="AT691" s="9" t="str">
        <f t="shared" si="284"/>
        <v/>
      </c>
      <c r="AU691" s="9" t="str">
        <f t="shared" si="281"/>
        <v/>
      </c>
      <c r="AV691" s="9" t="str">
        <f t="shared" si="281"/>
        <v/>
      </c>
      <c r="AW691" s="9" t="str">
        <f t="shared" si="281"/>
        <v/>
      </c>
      <c r="AX691" s="9" t="str">
        <f t="shared" si="281"/>
        <v/>
      </c>
      <c r="AY691" s="9" t="str">
        <f t="shared" si="281"/>
        <v/>
      </c>
      <c r="AZ691" s="9" t="str">
        <f t="shared" si="281"/>
        <v/>
      </c>
      <c r="BA691" s="9" t="str">
        <f t="shared" si="281"/>
        <v/>
      </c>
      <c r="BB691" s="9" t="str">
        <f t="shared" si="281"/>
        <v/>
      </c>
      <c r="BC691" s="9" t="str">
        <f t="shared" si="281"/>
        <v/>
      </c>
      <c r="BD691" s="9" t="str">
        <f t="shared" si="281"/>
        <v/>
      </c>
      <c r="BE691" s="9" t="str">
        <f t="shared" si="282"/>
        <v/>
      </c>
      <c r="BF691" s="9" t="str">
        <f t="shared" si="282"/>
        <v/>
      </c>
      <c r="BG691" s="9" t="str">
        <f t="shared" si="282"/>
        <v/>
      </c>
      <c r="BH691" s="9" t="str">
        <f t="shared" si="282"/>
        <v/>
      </c>
      <c r="BI691" s="9" t="str">
        <f t="shared" si="282"/>
        <v/>
      </c>
      <c r="BJ691" s="9" t="str">
        <f t="shared" si="282"/>
        <v/>
      </c>
      <c r="BK691" s="9" t="str">
        <f t="shared" si="282"/>
        <v/>
      </c>
      <c r="BL691" s="9" t="str">
        <f t="shared" si="282"/>
        <v/>
      </c>
      <c r="BM691" s="9" t="str">
        <f t="shared" si="282"/>
        <v/>
      </c>
      <c r="BN691" s="9" t="str">
        <f t="shared" si="282"/>
        <v/>
      </c>
      <c r="BO691" s="9" t="str">
        <f t="shared" si="283"/>
        <v/>
      </c>
      <c r="BP691" s="9" t="str">
        <f t="shared" si="283"/>
        <v/>
      </c>
      <c r="BQ691" s="9" t="str">
        <f t="shared" si="283"/>
        <v/>
      </c>
      <c r="BR691" s="9" t="str">
        <f t="shared" si="283"/>
        <v/>
      </c>
      <c r="BS691" s="9" t="str">
        <f t="shared" si="283"/>
        <v/>
      </c>
      <c r="BT691" s="9" t="str">
        <f t="shared" si="283"/>
        <v/>
      </c>
      <c r="BU691" s="9" t="str">
        <f t="shared" si="283"/>
        <v/>
      </c>
      <c r="BV691" s="9" t="str">
        <f t="shared" si="283"/>
        <v/>
      </c>
      <c r="BW691" s="9" t="str">
        <f t="shared" si="283"/>
        <v/>
      </c>
      <c r="BX691" s="9" t="str">
        <f t="shared" si="283"/>
        <v/>
      </c>
      <c r="BY691" s="9" t="str">
        <f t="shared" si="283"/>
        <v/>
      </c>
      <c r="BZ691" s="9" t="str">
        <f t="shared" si="283"/>
        <v/>
      </c>
    </row>
    <row r="692" spans="1:78" x14ac:dyDescent="0.25">
      <c r="A692" s="6">
        <v>1079</v>
      </c>
      <c r="B692" s="3"/>
      <c r="C692" s="3"/>
      <c r="D692" s="3">
        <v>1</v>
      </c>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v>1</v>
      </c>
      <c r="AH692" s="7">
        <f>SUMPRODUCT(MAX((Table1[post_position])*(Table1[topic_id]=$A692)))</f>
        <v>3</v>
      </c>
      <c r="AI692" s="7" t="str">
        <f>"http://chandoo.org/forums/topic/"&amp;VLOOKUP(A692,'All Topics Data'!$A$2:$C$1243,3,FALSE)</f>
        <v>http://chandoo.org/forums/topic/format-as-text-workaround-to-15-digits-of-precision-problem-fails-for-countif</v>
      </c>
      <c r="AJ692" s="7" t="str">
        <f>LEFT(VLOOKUP(A692,'All Topics Data'!$A$2:$C$1243,2,FALSE),40)&amp;REPT("…",LEN(VLOOKUP(A692,'All Topics Data'!$A$2:$C$1243,2,FALSE))&gt;40)</f>
        <v>Format as Text workaround to 15 digits o…</v>
      </c>
      <c r="AK692" s="9">
        <f t="shared" si="280"/>
        <v>0</v>
      </c>
      <c r="AL692" s="9">
        <f t="shared" si="284"/>
        <v>0</v>
      </c>
      <c r="AM692" s="9">
        <f t="shared" si="284"/>
        <v>1</v>
      </c>
      <c r="AN692" s="9" t="str">
        <f t="shared" si="284"/>
        <v/>
      </c>
      <c r="AO692" s="9" t="str">
        <f t="shared" si="284"/>
        <v/>
      </c>
      <c r="AP692" s="9" t="str">
        <f t="shared" si="284"/>
        <v/>
      </c>
      <c r="AQ692" s="9" t="str">
        <f t="shared" si="284"/>
        <v/>
      </c>
      <c r="AR692" s="9" t="str">
        <f t="shared" si="284"/>
        <v/>
      </c>
      <c r="AS692" s="9" t="str">
        <f t="shared" si="284"/>
        <v/>
      </c>
      <c r="AT692" s="9" t="str">
        <f t="shared" si="284"/>
        <v/>
      </c>
      <c r="AU692" s="9" t="str">
        <f t="shared" ref="AU692:BD701" si="285">IF(AU$4&lt;=$AH692,IFERROR(GETPIVOTDATA("Hui Reply?",$A$4,"topic_id",$A692,"post_position",AU$4),0),"")</f>
        <v/>
      </c>
      <c r="AV692" s="9" t="str">
        <f t="shared" si="285"/>
        <v/>
      </c>
      <c r="AW692" s="9" t="str">
        <f t="shared" si="285"/>
        <v/>
      </c>
      <c r="AX692" s="9" t="str">
        <f t="shared" si="285"/>
        <v/>
      </c>
      <c r="AY692" s="9" t="str">
        <f t="shared" si="285"/>
        <v/>
      </c>
      <c r="AZ692" s="9" t="str">
        <f t="shared" si="285"/>
        <v/>
      </c>
      <c r="BA692" s="9" t="str">
        <f t="shared" si="285"/>
        <v/>
      </c>
      <c r="BB692" s="9" t="str">
        <f t="shared" si="285"/>
        <v/>
      </c>
      <c r="BC692" s="9" t="str">
        <f t="shared" si="285"/>
        <v/>
      </c>
      <c r="BD692" s="9" t="str">
        <f t="shared" si="285"/>
        <v/>
      </c>
      <c r="BE692" s="9" t="str">
        <f t="shared" ref="BE692:BN701" si="286">IF(BE$4&lt;=$AH692,IFERROR(GETPIVOTDATA("Hui Reply?",$A$4,"topic_id",$A692,"post_position",BE$4),0),"")</f>
        <v/>
      </c>
      <c r="BF692" s="9" t="str">
        <f t="shared" si="286"/>
        <v/>
      </c>
      <c r="BG692" s="9" t="str">
        <f t="shared" si="286"/>
        <v/>
      </c>
      <c r="BH692" s="9" t="str">
        <f t="shared" si="286"/>
        <v/>
      </c>
      <c r="BI692" s="9" t="str">
        <f t="shared" si="286"/>
        <v/>
      </c>
      <c r="BJ692" s="9" t="str">
        <f t="shared" si="286"/>
        <v/>
      </c>
      <c r="BK692" s="9" t="str">
        <f t="shared" si="286"/>
        <v/>
      </c>
      <c r="BL692" s="9" t="str">
        <f t="shared" si="286"/>
        <v/>
      </c>
      <c r="BM692" s="9" t="str">
        <f t="shared" si="286"/>
        <v/>
      </c>
      <c r="BN692" s="9" t="str">
        <f t="shared" si="286"/>
        <v/>
      </c>
      <c r="BO692" s="9" t="str">
        <f t="shared" ref="BO692:BZ701" si="287">IF(BO$4&lt;=$AH692,IFERROR(GETPIVOTDATA("Hui Reply?",$A$4,"topic_id",$A692,"post_position",BO$4),0),"")</f>
        <v/>
      </c>
      <c r="BP692" s="9" t="str">
        <f t="shared" si="287"/>
        <v/>
      </c>
      <c r="BQ692" s="9" t="str">
        <f t="shared" si="287"/>
        <v/>
      </c>
      <c r="BR692" s="9" t="str">
        <f t="shared" si="287"/>
        <v/>
      </c>
      <c r="BS692" s="9" t="str">
        <f t="shared" si="287"/>
        <v/>
      </c>
      <c r="BT692" s="9" t="str">
        <f t="shared" si="287"/>
        <v/>
      </c>
      <c r="BU692" s="9" t="str">
        <f t="shared" si="287"/>
        <v/>
      </c>
      <c r="BV692" s="9" t="str">
        <f t="shared" si="287"/>
        <v/>
      </c>
      <c r="BW692" s="9" t="str">
        <f t="shared" si="287"/>
        <v/>
      </c>
      <c r="BX692" s="9" t="str">
        <f t="shared" si="287"/>
        <v/>
      </c>
      <c r="BY692" s="9" t="str">
        <f t="shared" si="287"/>
        <v/>
      </c>
      <c r="BZ692" s="9" t="str">
        <f t="shared" si="287"/>
        <v/>
      </c>
    </row>
    <row r="693" spans="1:78" x14ac:dyDescent="0.25">
      <c r="A693" s="6">
        <v>1081</v>
      </c>
      <c r="B693" s="3"/>
      <c r="C693" s="3">
        <v>1</v>
      </c>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v>1</v>
      </c>
      <c r="AH693" s="7">
        <f>SUMPRODUCT(MAX((Table1[post_position])*(Table1[topic_id]=$A693)))</f>
        <v>2</v>
      </c>
      <c r="AI693" s="7" t="str">
        <f>"http://chandoo.org/forums/topic/"&amp;VLOOKUP(A693,'All Topics Data'!$A$2:$C$1243,3,FALSE)</f>
        <v>http://chandoo.org/forums/topic/comapring-values-in-the-columns</v>
      </c>
      <c r="AJ693" s="7" t="str">
        <f>LEFT(VLOOKUP(A693,'All Topics Data'!$A$2:$C$1243,2,FALSE),40)&amp;REPT("…",LEN(VLOOKUP(A693,'All Topics Data'!$A$2:$C$1243,2,FALSE))&gt;40)</f>
        <v>Comapring values in the columns</v>
      </c>
      <c r="AK693" s="9">
        <f t="shared" si="280"/>
        <v>0</v>
      </c>
      <c r="AL693" s="9">
        <f t="shared" ref="AL693:AT702" si="288">IF(AL$4&lt;=$AH693,IFERROR(GETPIVOTDATA("Hui Reply?",$A$4,"topic_id",$A693,"post_position",AL$4),0),"")</f>
        <v>1</v>
      </c>
      <c r="AM693" s="9" t="str">
        <f t="shared" si="288"/>
        <v/>
      </c>
      <c r="AN693" s="9" t="str">
        <f t="shared" si="288"/>
        <v/>
      </c>
      <c r="AO693" s="9" t="str">
        <f t="shared" si="288"/>
        <v/>
      </c>
      <c r="AP693" s="9" t="str">
        <f t="shared" si="288"/>
        <v/>
      </c>
      <c r="AQ693" s="9" t="str">
        <f t="shared" si="288"/>
        <v/>
      </c>
      <c r="AR693" s="9" t="str">
        <f t="shared" si="288"/>
        <v/>
      </c>
      <c r="AS693" s="9" t="str">
        <f t="shared" si="288"/>
        <v/>
      </c>
      <c r="AT693" s="9" t="str">
        <f t="shared" si="288"/>
        <v/>
      </c>
      <c r="AU693" s="9" t="str">
        <f t="shared" si="285"/>
        <v/>
      </c>
      <c r="AV693" s="9" t="str">
        <f t="shared" si="285"/>
        <v/>
      </c>
      <c r="AW693" s="9" t="str">
        <f t="shared" si="285"/>
        <v/>
      </c>
      <c r="AX693" s="9" t="str">
        <f t="shared" si="285"/>
        <v/>
      </c>
      <c r="AY693" s="9" t="str">
        <f t="shared" si="285"/>
        <v/>
      </c>
      <c r="AZ693" s="9" t="str">
        <f t="shared" si="285"/>
        <v/>
      </c>
      <c r="BA693" s="9" t="str">
        <f t="shared" si="285"/>
        <v/>
      </c>
      <c r="BB693" s="9" t="str">
        <f t="shared" si="285"/>
        <v/>
      </c>
      <c r="BC693" s="9" t="str">
        <f t="shared" si="285"/>
        <v/>
      </c>
      <c r="BD693" s="9" t="str">
        <f t="shared" si="285"/>
        <v/>
      </c>
      <c r="BE693" s="9" t="str">
        <f t="shared" si="286"/>
        <v/>
      </c>
      <c r="BF693" s="9" t="str">
        <f t="shared" si="286"/>
        <v/>
      </c>
      <c r="BG693" s="9" t="str">
        <f t="shared" si="286"/>
        <v/>
      </c>
      <c r="BH693" s="9" t="str">
        <f t="shared" si="286"/>
        <v/>
      </c>
      <c r="BI693" s="9" t="str">
        <f t="shared" si="286"/>
        <v/>
      </c>
      <c r="BJ693" s="9" t="str">
        <f t="shared" si="286"/>
        <v/>
      </c>
      <c r="BK693" s="9" t="str">
        <f t="shared" si="286"/>
        <v/>
      </c>
      <c r="BL693" s="9" t="str">
        <f t="shared" si="286"/>
        <v/>
      </c>
      <c r="BM693" s="9" t="str">
        <f t="shared" si="286"/>
        <v/>
      </c>
      <c r="BN693" s="9" t="str">
        <f t="shared" si="286"/>
        <v/>
      </c>
      <c r="BO693" s="9" t="str">
        <f t="shared" si="287"/>
        <v/>
      </c>
      <c r="BP693" s="9" t="str">
        <f t="shared" si="287"/>
        <v/>
      </c>
      <c r="BQ693" s="9" t="str">
        <f t="shared" si="287"/>
        <v/>
      </c>
      <c r="BR693" s="9" t="str">
        <f t="shared" si="287"/>
        <v/>
      </c>
      <c r="BS693" s="9" t="str">
        <f t="shared" si="287"/>
        <v/>
      </c>
      <c r="BT693" s="9" t="str">
        <f t="shared" si="287"/>
        <v/>
      </c>
      <c r="BU693" s="9" t="str">
        <f t="shared" si="287"/>
        <v/>
      </c>
      <c r="BV693" s="9" t="str">
        <f t="shared" si="287"/>
        <v/>
      </c>
      <c r="BW693" s="9" t="str">
        <f t="shared" si="287"/>
        <v/>
      </c>
      <c r="BX693" s="9" t="str">
        <f t="shared" si="287"/>
        <v/>
      </c>
      <c r="BY693" s="9" t="str">
        <f t="shared" si="287"/>
        <v/>
      </c>
      <c r="BZ693" s="9" t="str">
        <f t="shared" si="287"/>
        <v/>
      </c>
    </row>
    <row r="694" spans="1:78" x14ac:dyDescent="0.25">
      <c r="A694" s="6">
        <v>1084</v>
      </c>
      <c r="B694" s="3"/>
      <c r="C694" s="3">
        <v>1</v>
      </c>
      <c r="D694" s="3"/>
      <c r="E694" s="3"/>
      <c r="F694" s="3">
        <v>1</v>
      </c>
      <c r="G694" s="3"/>
      <c r="H694" s="3"/>
      <c r="I694" s="3"/>
      <c r="J694" s="3">
        <v>1</v>
      </c>
      <c r="K694" s="3"/>
      <c r="L694" s="3"/>
      <c r="M694" s="3"/>
      <c r="N694" s="3">
        <v>1</v>
      </c>
      <c r="O694" s="3"/>
      <c r="P694" s="3"/>
      <c r="Q694" s="3"/>
      <c r="R694" s="3"/>
      <c r="S694" s="3"/>
      <c r="T694" s="3"/>
      <c r="U694" s="3"/>
      <c r="V694" s="3"/>
      <c r="W694" s="3"/>
      <c r="X694" s="3"/>
      <c r="Y694" s="3"/>
      <c r="Z694" s="3"/>
      <c r="AA694" s="3"/>
      <c r="AB694" s="3"/>
      <c r="AC694" s="3"/>
      <c r="AD694" s="3"/>
      <c r="AE694" s="3"/>
      <c r="AF694" s="3">
        <v>4</v>
      </c>
      <c r="AH694" s="7">
        <f>SUMPRODUCT(MAX((Table1[post_position])*(Table1[topic_id]=$A694)))</f>
        <v>16</v>
      </c>
      <c r="AI694" s="7" t="str">
        <f>"http://chandoo.org/forums/topic/"&amp;VLOOKUP(A694,'All Topics Data'!$A$2:$C$1243,3,FALSE)</f>
        <v>http://chandoo.org/forums/topic/how-can-i-get-only-certain-data-from-one-sheet-to-show-on-another-sheet</v>
      </c>
      <c r="AJ694" s="7" t="str">
        <f>LEFT(VLOOKUP(A694,'All Topics Data'!$A$2:$C$1243,2,FALSE),40)&amp;REPT("…",LEN(VLOOKUP(A694,'All Topics Data'!$A$2:$C$1243,2,FALSE))&gt;40)</f>
        <v>How can I get only certain data from one…</v>
      </c>
      <c r="AK694" s="9">
        <f t="shared" si="280"/>
        <v>0</v>
      </c>
      <c r="AL694" s="9">
        <f t="shared" si="288"/>
        <v>1</v>
      </c>
      <c r="AM694" s="9">
        <f t="shared" si="288"/>
        <v>0</v>
      </c>
      <c r="AN694" s="9">
        <f t="shared" si="288"/>
        <v>0</v>
      </c>
      <c r="AO694" s="9">
        <f t="shared" si="288"/>
        <v>1</v>
      </c>
      <c r="AP694" s="9">
        <f t="shared" si="288"/>
        <v>0</v>
      </c>
      <c r="AQ694" s="9">
        <f t="shared" si="288"/>
        <v>0</v>
      </c>
      <c r="AR694" s="9">
        <f t="shared" si="288"/>
        <v>0</v>
      </c>
      <c r="AS694" s="9">
        <f t="shared" si="288"/>
        <v>1</v>
      </c>
      <c r="AT694" s="9">
        <f t="shared" si="288"/>
        <v>0</v>
      </c>
      <c r="AU694" s="9">
        <f t="shared" si="285"/>
        <v>0</v>
      </c>
      <c r="AV694" s="9">
        <f t="shared" si="285"/>
        <v>0</v>
      </c>
      <c r="AW694" s="9">
        <f t="shared" si="285"/>
        <v>1</v>
      </c>
      <c r="AX694" s="9">
        <f t="shared" si="285"/>
        <v>0</v>
      </c>
      <c r="AY694" s="9">
        <f t="shared" si="285"/>
        <v>0</v>
      </c>
      <c r="AZ694" s="9">
        <f t="shared" si="285"/>
        <v>0</v>
      </c>
      <c r="BA694" s="9" t="str">
        <f t="shared" si="285"/>
        <v/>
      </c>
      <c r="BB694" s="9" t="str">
        <f t="shared" si="285"/>
        <v/>
      </c>
      <c r="BC694" s="9" t="str">
        <f t="shared" si="285"/>
        <v/>
      </c>
      <c r="BD694" s="9" t="str">
        <f t="shared" si="285"/>
        <v/>
      </c>
      <c r="BE694" s="9" t="str">
        <f t="shared" si="286"/>
        <v/>
      </c>
      <c r="BF694" s="9" t="str">
        <f t="shared" si="286"/>
        <v/>
      </c>
      <c r="BG694" s="9" t="str">
        <f t="shared" si="286"/>
        <v/>
      </c>
      <c r="BH694" s="9" t="str">
        <f t="shared" si="286"/>
        <v/>
      </c>
      <c r="BI694" s="9" t="str">
        <f t="shared" si="286"/>
        <v/>
      </c>
      <c r="BJ694" s="9" t="str">
        <f t="shared" si="286"/>
        <v/>
      </c>
      <c r="BK694" s="9" t="str">
        <f t="shared" si="286"/>
        <v/>
      </c>
      <c r="BL694" s="9" t="str">
        <f t="shared" si="286"/>
        <v/>
      </c>
      <c r="BM694" s="9" t="str">
        <f t="shared" si="286"/>
        <v/>
      </c>
      <c r="BN694" s="9" t="str">
        <f t="shared" si="286"/>
        <v/>
      </c>
      <c r="BO694" s="9" t="str">
        <f t="shared" si="287"/>
        <v/>
      </c>
      <c r="BP694" s="9" t="str">
        <f t="shared" si="287"/>
        <v/>
      </c>
      <c r="BQ694" s="9" t="str">
        <f t="shared" si="287"/>
        <v/>
      </c>
      <c r="BR694" s="9" t="str">
        <f t="shared" si="287"/>
        <v/>
      </c>
      <c r="BS694" s="9" t="str">
        <f t="shared" si="287"/>
        <v/>
      </c>
      <c r="BT694" s="9" t="str">
        <f t="shared" si="287"/>
        <v/>
      </c>
      <c r="BU694" s="9" t="str">
        <f t="shared" si="287"/>
        <v/>
      </c>
      <c r="BV694" s="9" t="str">
        <f t="shared" si="287"/>
        <v/>
      </c>
      <c r="BW694" s="9" t="str">
        <f t="shared" si="287"/>
        <v/>
      </c>
      <c r="BX694" s="9" t="str">
        <f t="shared" si="287"/>
        <v/>
      </c>
      <c r="BY694" s="9" t="str">
        <f t="shared" si="287"/>
        <v/>
      </c>
      <c r="BZ694" s="9" t="str">
        <f t="shared" si="287"/>
        <v/>
      </c>
    </row>
    <row r="695" spans="1:78" x14ac:dyDescent="0.25">
      <c r="A695" s="6">
        <v>1085</v>
      </c>
      <c r="B695" s="3"/>
      <c r="C695" s="3"/>
      <c r="D695" s="3">
        <v>1</v>
      </c>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v>1</v>
      </c>
      <c r="AH695" s="7">
        <f>SUMPRODUCT(MAX((Table1[post_position])*(Table1[topic_id]=$A695)))</f>
        <v>3</v>
      </c>
      <c r="AI695" s="7" t="str">
        <f>"http://chandoo.org/forums/topic/"&amp;VLOOKUP(A695,'All Topics Data'!$A$2:$C$1243,3,FALSE)</f>
        <v>http://chandoo.org/forums/topic/excel-formatting-doubt</v>
      </c>
      <c r="AJ695" s="7" t="str">
        <f>LEFT(VLOOKUP(A695,'All Topics Data'!$A$2:$C$1243,2,FALSE),40)&amp;REPT("…",LEN(VLOOKUP(A695,'All Topics Data'!$A$2:$C$1243,2,FALSE))&gt;40)</f>
        <v>Excel formatting doubt</v>
      </c>
      <c r="AK695" s="9">
        <f t="shared" si="280"/>
        <v>0</v>
      </c>
      <c r="AL695" s="9">
        <f t="shared" si="288"/>
        <v>0</v>
      </c>
      <c r="AM695" s="9">
        <f t="shared" si="288"/>
        <v>1</v>
      </c>
      <c r="AN695" s="9" t="str">
        <f t="shared" si="288"/>
        <v/>
      </c>
      <c r="AO695" s="9" t="str">
        <f t="shared" si="288"/>
        <v/>
      </c>
      <c r="AP695" s="9" t="str">
        <f t="shared" si="288"/>
        <v/>
      </c>
      <c r="AQ695" s="9" t="str">
        <f t="shared" si="288"/>
        <v/>
      </c>
      <c r="AR695" s="9" t="str">
        <f t="shared" si="288"/>
        <v/>
      </c>
      <c r="AS695" s="9" t="str">
        <f t="shared" si="288"/>
        <v/>
      </c>
      <c r="AT695" s="9" t="str">
        <f t="shared" si="288"/>
        <v/>
      </c>
      <c r="AU695" s="9" t="str">
        <f t="shared" si="285"/>
        <v/>
      </c>
      <c r="AV695" s="9" t="str">
        <f t="shared" si="285"/>
        <v/>
      </c>
      <c r="AW695" s="9" t="str">
        <f t="shared" si="285"/>
        <v/>
      </c>
      <c r="AX695" s="9" t="str">
        <f t="shared" si="285"/>
        <v/>
      </c>
      <c r="AY695" s="9" t="str">
        <f t="shared" si="285"/>
        <v/>
      </c>
      <c r="AZ695" s="9" t="str">
        <f t="shared" si="285"/>
        <v/>
      </c>
      <c r="BA695" s="9" t="str">
        <f t="shared" si="285"/>
        <v/>
      </c>
      <c r="BB695" s="9" t="str">
        <f t="shared" si="285"/>
        <v/>
      </c>
      <c r="BC695" s="9" t="str">
        <f t="shared" si="285"/>
        <v/>
      </c>
      <c r="BD695" s="9" t="str">
        <f t="shared" si="285"/>
        <v/>
      </c>
      <c r="BE695" s="9" t="str">
        <f t="shared" si="286"/>
        <v/>
      </c>
      <c r="BF695" s="9" t="str">
        <f t="shared" si="286"/>
        <v/>
      </c>
      <c r="BG695" s="9" t="str">
        <f t="shared" si="286"/>
        <v/>
      </c>
      <c r="BH695" s="9" t="str">
        <f t="shared" si="286"/>
        <v/>
      </c>
      <c r="BI695" s="9" t="str">
        <f t="shared" si="286"/>
        <v/>
      </c>
      <c r="BJ695" s="9" t="str">
        <f t="shared" si="286"/>
        <v/>
      </c>
      <c r="BK695" s="9" t="str">
        <f t="shared" si="286"/>
        <v/>
      </c>
      <c r="BL695" s="9" t="str">
        <f t="shared" si="286"/>
        <v/>
      </c>
      <c r="BM695" s="9" t="str">
        <f t="shared" si="286"/>
        <v/>
      </c>
      <c r="BN695" s="9" t="str">
        <f t="shared" si="286"/>
        <v/>
      </c>
      <c r="BO695" s="9" t="str">
        <f t="shared" si="287"/>
        <v/>
      </c>
      <c r="BP695" s="9" t="str">
        <f t="shared" si="287"/>
        <v/>
      </c>
      <c r="BQ695" s="9" t="str">
        <f t="shared" si="287"/>
        <v/>
      </c>
      <c r="BR695" s="9" t="str">
        <f t="shared" si="287"/>
        <v/>
      </c>
      <c r="BS695" s="9" t="str">
        <f t="shared" si="287"/>
        <v/>
      </c>
      <c r="BT695" s="9" t="str">
        <f t="shared" si="287"/>
        <v/>
      </c>
      <c r="BU695" s="9" t="str">
        <f t="shared" si="287"/>
        <v/>
      </c>
      <c r="BV695" s="9" t="str">
        <f t="shared" si="287"/>
        <v/>
      </c>
      <c r="BW695" s="9" t="str">
        <f t="shared" si="287"/>
        <v/>
      </c>
      <c r="BX695" s="9" t="str">
        <f t="shared" si="287"/>
        <v/>
      </c>
      <c r="BY695" s="9" t="str">
        <f t="shared" si="287"/>
        <v/>
      </c>
      <c r="BZ695" s="9" t="str">
        <f t="shared" si="287"/>
        <v/>
      </c>
    </row>
    <row r="696" spans="1:78" x14ac:dyDescent="0.25">
      <c r="A696" s="6">
        <v>1087</v>
      </c>
      <c r="B696" s="3"/>
      <c r="C696" s="3">
        <v>1</v>
      </c>
      <c r="D696" s="3"/>
      <c r="E696" s="3"/>
      <c r="F696" s="3">
        <v>1</v>
      </c>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v>2</v>
      </c>
      <c r="AH696" s="7">
        <f>SUMPRODUCT(MAX((Table1[post_position])*(Table1[topic_id]=$A696)))</f>
        <v>7</v>
      </c>
      <c r="AI696" s="7" t="str">
        <f>"http://chandoo.org/forums/topic/"&amp;VLOOKUP(A696,'All Topics Data'!$A$2:$C$1243,3,FALSE)</f>
        <v>http://chandoo.org/forums/topic/hide-sheets-based-on-the-computers-date</v>
      </c>
      <c r="AJ696" s="7" t="str">
        <f>LEFT(VLOOKUP(A696,'All Topics Data'!$A$2:$C$1243,2,FALSE),40)&amp;REPT("…",LEN(VLOOKUP(A696,'All Topics Data'!$A$2:$C$1243,2,FALSE))&gt;40)</f>
        <v>Hide sheets based on the computer&amp;#039;s…</v>
      </c>
      <c r="AK696" s="9">
        <f t="shared" si="280"/>
        <v>0</v>
      </c>
      <c r="AL696" s="9">
        <f t="shared" si="288"/>
        <v>1</v>
      </c>
      <c r="AM696" s="9">
        <f t="shared" si="288"/>
        <v>0</v>
      </c>
      <c r="AN696" s="9">
        <f t="shared" si="288"/>
        <v>0</v>
      </c>
      <c r="AO696" s="9">
        <f t="shared" si="288"/>
        <v>1</v>
      </c>
      <c r="AP696" s="9">
        <f t="shared" si="288"/>
        <v>0</v>
      </c>
      <c r="AQ696" s="9">
        <f t="shared" si="288"/>
        <v>0</v>
      </c>
      <c r="AR696" s="9" t="str">
        <f t="shared" si="288"/>
        <v/>
      </c>
      <c r="AS696" s="9" t="str">
        <f t="shared" si="288"/>
        <v/>
      </c>
      <c r="AT696" s="9" t="str">
        <f t="shared" si="288"/>
        <v/>
      </c>
      <c r="AU696" s="9" t="str">
        <f t="shared" si="285"/>
        <v/>
      </c>
      <c r="AV696" s="9" t="str">
        <f t="shared" si="285"/>
        <v/>
      </c>
      <c r="AW696" s="9" t="str">
        <f t="shared" si="285"/>
        <v/>
      </c>
      <c r="AX696" s="9" t="str">
        <f t="shared" si="285"/>
        <v/>
      </c>
      <c r="AY696" s="9" t="str">
        <f t="shared" si="285"/>
        <v/>
      </c>
      <c r="AZ696" s="9" t="str">
        <f t="shared" si="285"/>
        <v/>
      </c>
      <c r="BA696" s="9" t="str">
        <f t="shared" si="285"/>
        <v/>
      </c>
      <c r="BB696" s="9" t="str">
        <f t="shared" si="285"/>
        <v/>
      </c>
      <c r="BC696" s="9" t="str">
        <f t="shared" si="285"/>
        <v/>
      </c>
      <c r="BD696" s="9" t="str">
        <f t="shared" si="285"/>
        <v/>
      </c>
      <c r="BE696" s="9" t="str">
        <f t="shared" si="286"/>
        <v/>
      </c>
      <c r="BF696" s="9" t="str">
        <f t="shared" si="286"/>
        <v/>
      </c>
      <c r="BG696" s="9" t="str">
        <f t="shared" si="286"/>
        <v/>
      </c>
      <c r="BH696" s="9" t="str">
        <f t="shared" si="286"/>
        <v/>
      </c>
      <c r="BI696" s="9" t="str">
        <f t="shared" si="286"/>
        <v/>
      </c>
      <c r="BJ696" s="9" t="str">
        <f t="shared" si="286"/>
        <v/>
      </c>
      <c r="BK696" s="9" t="str">
        <f t="shared" si="286"/>
        <v/>
      </c>
      <c r="BL696" s="9" t="str">
        <f t="shared" si="286"/>
        <v/>
      </c>
      <c r="BM696" s="9" t="str">
        <f t="shared" si="286"/>
        <v/>
      </c>
      <c r="BN696" s="9" t="str">
        <f t="shared" si="286"/>
        <v/>
      </c>
      <c r="BO696" s="9" t="str">
        <f t="shared" si="287"/>
        <v/>
      </c>
      <c r="BP696" s="9" t="str">
        <f t="shared" si="287"/>
        <v/>
      </c>
      <c r="BQ696" s="9" t="str">
        <f t="shared" si="287"/>
        <v/>
      </c>
      <c r="BR696" s="9" t="str">
        <f t="shared" si="287"/>
        <v/>
      </c>
      <c r="BS696" s="9" t="str">
        <f t="shared" si="287"/>
        <v/>
      </c>
      <c r="BT696" s="9" t="str">
        <f t="shared" si="287"/>
        <v/>
      </c>
      <c r="BU696" s="9" t="str">
        <f t="shared" si="287"/>
        <v/>
      </c>
      <c r="BV696" s="9" t="str">
        <f t="shared" si="287"/>
        <v/>
      </c>
      <c r="BW696" s="9" t="str">
        <f t="shared" si="287"/>
        <v/>
      </c>
      <c r="BX696" s="9" t="str">
        <f t="shared" si="287"/>
        <v/>
      </c>
      <c r="BY696" s="9" t="str">
        <f t="shared" si="287"/>
        <v/>
      </c>
      <c r="BZ696" s="9" t="str">
        <f t="shared" si="287"/>
        <v/>
      </c>
    </row>
    <row r="697" spans="1:78" x14ac:dyDescent="0.25">
      <c r="A697" s="6">
        <v>1088</v>
      </c>
      <c r="B697" s="3"/>
      <c r="C697" s="3">
        <v>1</v>
      </c>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v>1</v>
      </c>
      <c r="AH697" s="7">
        <f>SUMPRODUCT(MAX((Table1[post_position])*(Table1[topic_id]=$A697)))</f>
        <v>3</v>
      </c>
      <c r="AI697" s="7" t="str">
        <f>"http://chandoo.org/forums/topic/"&amp;VLOOKUP(A697,'All Topics Data'!$A$2:$C$1243,3,FALSE)</f>
        <v>http://chandoo.org/forums/topic/dynamic-printrange</v>
      </c>
      <c r="AJ697" s="7" t="str">
        <f>LEFT(VLOOKUP(A697,'All Topics Data'!$A$2:$C$1243,2,FALSE),40)&amp;REPT("…",LEN(VLOOKUP(A697,'All Topics Data'!$A$2:$C$1243,2,FALSE))&gt;40)</f>
        <v>Dynamic PrintRange</v>
      </c>
      <c r="AK697" s="9">
        <f t="shared" si="280"/>
        <v>0</v>
      </c>
      <c r="AL697" s="9">
        <f t="shared" si="288"/>
        <v>1</v>
      </c>
      <c r="AM697" s="9">
        <f t="shared" si="288"/>
        <v>0</v>
      </c>
      <c r="AN697" s="9" t="str">
        <f t="shared" si="288"/>
        <v/>
      </c>
      <c r="AO697" s="9" t="str">
        <f t="shared" si="288"/>
        <v/>
      </c>
      <c r="AP697" s="9" t="str">
        <f t="shared" si="288"/>
        <v/>
      </c>
      <c r="AQ697" s="9" t="str">
        <f t="shared" si="288"/>
        <v/>
      </c>
      <c r="AR697" s="9" t="str">
        <f t="shared" si="288"/>
        <v/>
      </c>
      <c r="AS697" s="9" t="str">
        <f t="shared" si="288"/>
        <v/>
      </c>
      <c r="AT697" s="9" t="str">
        <f t="shared" si="288"/>
        <v/>
      </c>
      <c r="AU697" s="9" t="str">
        <f t="shared" si="285"/>
        <v/>
      </c>
      <c r="AV697" s="9" t="str">
        <f t="shared" si="285"/>
        <v/>
      </c>
      <c r="AW697" s="9" t="str">
        <f t="shared" si="285"/>
        <v/>
      </c>
      <c r="AX697" s="9" t="str">
        <f t="shared" si="285"/>
        <v/>
      </c>
      <c r="AY697" s="9" t="str">
        <f t="shared" si="285"/>
        <v/>
      </c>
      <c r="AZ697" s="9" t="str">
        <f t="shared" si="285"/>
        <v/>
      </c>
      <c r="BA697" s="9" t="str">
        <f t="shared" si="285"/>
        <v/>
      </c>
      <c r="BB697" s="9" t="str">
        <f t="shared" si="285"/>
        <v/>
      </c>
      <c r="BC697" s="9" t="str">
        <f t="shared" si="285"/>
        <v/>
      </c>
      <c r="BD697" s="9" t="str">
        <f t="shared" si="285"/>
        <v/>
      </c>
      <c r="BE697" s="9" t="str">
        <f t="shared" si="286"/>
        <v/>
      </c>
      <c r="BF697" s="9" t="str">
        <f t="shared" si="286"/>
        <v/>
      </c>
      <c r="BG697" s="9" t="str">
        <f t="shared" si="286"/>
        <v/>
      </c>
      <c r="BH697" s="9" t="str">
        <f t="shared" si="286"/>
        <v/>
      </c>
      <c r="BI697" s="9" t="str">
        <f t="shared" si="286"/>
        <v/>
      </c>
      <c r="BJ697" s="9" t="str">
        <f t="shared" si="286"/>
        <v/>
      </c>
      <c r="BK697" s="9" t="str">
        <f t="shared" si="286"/>
        <v/>
      </c>
      <c r="BL697" s="9" t="str">
        <f t="shared" si="286"/>
        <v/>
      </c>
      <c r="BM697" s="9" t="str">
        <f t="shared" si="286"/>
        <v/>
      </c>
      <c r="BN697" s="9" t="str">
        <f t="shared" si="286"/>
        <v/>
      </c>
      <c r="BO697" s="9" t="str">
        <f t="shared" si="287"/>
        <v/>
      </c>
      <c r="BP697" s="9" t="str">
        <f t="shared" si="287"/>
        <v/>
      </c>
      <c r="BQ697" s="9" t="str">
        <f t="shared" si="287"/>
        <v/>
      </c>
      <c r="BR697" s="9" t="str">
        <f t="shared" si="287"/>
        <v/>
      </c>
      <c r="BS697" s="9" t="str">
        <f t="shared" si="287"/>
        <v/>
      </c>
      <c r="BT697" s="9" t="str">
        <f t="shared" si="287"/>
        <v/>
      </c>
      <c r="BU697" s="9" t="str">
        <f t="shared" si="287"/>
        <v/>
      </c>
      <c r="BV697" s="9" t="str">
        <f t="shared" si="287"/>
        <v/>
      </c>
      <c r="BW697" s="9" t="str">
        <f t="shared" si="287"/>
        <v/>
      </c>
      <c r="BX697" s="9" t="str">
        <f t="shared" si="287"/>
        <v/>
      </c>
      <c r="BY697" s="9" t="str">
        <f t="shared" si="287"/>
        <v/>
      </c>
      <c r="BZ697" s="9" t="str">
        <f t="shared" si="287"/>
        <v/>
      </c>
    </row>
    <row r="698" spans="1:78" x14ac:dyDescent="0.25">
      <c r="A698" s="6">
        <v>1090</v>
      </c>
      <c r="B698" s="3"/>
      <c r="C698" s="3"/>
      <c r="D698" s="3">
        <v>1</v>
      </c>
      <c r="E698" s="3"/>
      <c r="F698" s="3"/>
      <c r="G698" s="3">
        <v>1</v>
      </c>
      <c r="H698" s="3"/>
      <c r="I698" s="3">
        <v>1</v>
      </c>
      <c r="J698" s="3"/>
      <c r="K698" s="3"/>
      <c r="L698" s="3"/>
      <c r="M698" s="3"/>
      <c r="N698" s="3"/>
      <c r="O698" s="3"/>
      <c r="P698" s="3"/>
      <c r="Q698" s="3"/>
      <c r="R698" s="3"/>
      <c r="S698" s="3"/>
      <c r="T698" s="3"/>
      <c r="U698" s="3"/>
      <c r="V698" s="3"/>
      <c r="W698" s="3"/>
      <c r="X698" s="3"/>
      <c r="Y698" s="3"/>
      <c r="Z698" s="3"/>
      <c r="AA698" s="3"/>
      <c r="AB698" s="3"/>
      <c r="AC698" s="3"/>
      <c r="AD698" s="3"/>
      <c r="AE698" s="3"/>
      <c r="AF698" s="3">
        <v>3</v>
      </c>
      <c r="AH698" s="7">
        <f>SUMPRODUCT(MAX((Table1[post_position])*(Table1[topic_id]=$A698)))</f>
        <v>8</v>
      </c>
      <c r="AI698" s="7" t="str">
        <f>"http://chandoo.org/forums/topic/"&amp;VLOOKUP(A698,'All Topics Data'!$A$2:$C$1243,3,FALSE)</f>
        <v>http://chandoo.org/forums/topic/highlight-today-for-tasklist</v>
      </c>
      <c r="AJ698" s="7" t="str">
        <f>LEFT(VLOOKUP(A698,'All Topics Data'!$A$2:$C$1243,2,FALSE),40)&amp;REPT("…",LEN(VLOOKUP(A698,'All Topics Data'!$A$2:$C$1243,2,FALSE))&gt;40)</f>
        <v>Highlight Today For Tasklist</v>
      </c>
      <c r="AK698" s="9">
        <f t="shared" si="280"/>
        <v>0</v>
      </c>
      <c r="AL698" s="9">
        <f t="shared" si="288"/>
        <v>0</v>
      </c>
      <c r="AM698" s="9">
        <f t="shared" si="288"/>
        <v>1</v>
      </c>
      <c r="AN698" s="9">
        <f t="shared" si="288"/>
        <v>0</v>
      </c>
      <c r="AO698" s="9">
        <f t="shared" si="288"/>
        <v>0</v>
      </c>
      <c r="AP698" s="9">
        <f t="shared" si="288"/>
        <v>1</v>
      </c>
      <c r="AQ698" s="9">
        <f t="shared" si="288"/>
        <v>0</v>
      </c>
      <c r="AR698" s="9">
        <f t="shared" si="288"/>
        <v>1</v>
      </c>
      <c r="AS698" s="9" t="str">
        <f t="shared" si="288"/>
        <v/>
      </c>
      <c r="AT698" s="9" t="str">
        <f t="shared" si="288"/>
        <v/>
      </c>
      <c r="AU698" s="9" t="str">
        <f t="shared" si="285"/>
        <v/>
      </c>
      <c r="AV698" s="9" t="str">
        <f t="shared" si="285"/>
        <v/>
      </c>
      <c r="AW698" s="9" t="str">
        <f t="shared" si="285"/>
        <v/>
      </c>
      <c r="AX698" s="9" t="str">
        <f t="shared" si="285"/>
        <v/>
      </c>
      <c r="AY698" s="9" t="str">
        <f t="shared" si="285"/>
        <v/>
      </c>
      <c r="AZ698" s="9" t="str">
        <f t="shared" si="285"/>
        <v/>
      </c>
      <c r="BA698" s="9" t="str">
        <f t="shared" si="285"/>
        <v/>
      </c>
      <c r="BB698" s="9" t="str">
        <f t="shared" si="285"/>
        <v/>
      </c>
      <c r="BC698" s="9" t="str">
        <f t="shared" si="285"/>
        <v/>
      </c>
      <c r="BD698" s="9" t="str">
        <f t="shared" si="285"/>
        <v/>
      </c>
      <c r="BE698" s="9" t="str">
        <f t="shared" si="286"/>
        <v/>
      </c>
      <c r="BF698" s="9" t="str">
        <f t="shared" si="286"/>
        <v/>
      </c>
      <c r="BG698" s="9" t="str">
        <f t="shared" si="286"/>
        <v/>
      </c>
      <c r="BH698" s="9" t="str">
        <f t="shared" si="286"/>
        <v/>
      </c>
      <c r="BI698" s="9" t="str">
        <f t="shared" si="286"/>
        <v/>
      </c>
      <c r="BJ698" s="9" t="str">
        <f t="shared" si="286"/>
        <v/>
      </c>
      <c r="BK698" s="9" t="str">
        <f t="shared" si="286"/>
        <v/>
      </c>
      <c r="BL698" s="9" t="str">
        <f t="shared" si="286"/>
        <v/>
      </c>
      <c r="BM698" s="9" t="str">
        <f t="shared" si="286"/>
        <v/>
      </c>
      <c r="BN698" s="9" t="str">
        <f t="shared" si="286"/>
        <v/>
      </c>
      <c r="BO698" s="9" t="str">
        <f t="shared" si="287"/>
        <v/>
      </c>
      <c r="BP698" s="9" t="str">
        <f t="shared" si="287"/>
        <v/>
      </c>
      <c r="BQ698" s="9" t="str">
        <f t="shared" si="287"/>
        <v/>
      </c>
      <c r="BR698" s="9" t="str">
        <f t="shared" si="287"/>
        <v/>
      </c>
      <c r="BS698" s="9" t="str">
        <f t="shared" si="287"/>
        <v/>
      </c>
      <c r="BT698" s="9" t="str">
        <f t="shared" si="287"/>
        <v/>
      </c>
      <c r="BU698" s="9" t="str">
        <f t="shared" si="287"/>
        <v/>
      </c>
      <c r="BV698" s="9" t="str">
        <f t="shared" si="287"/>
        <v/>
      </c>
      <c r="BW698" s="9" t="str">
        <f t="shared" si="287"/>
        <v/>
      </c>
      <c r="BX698" s="9" t="str">
        <f t="shared" si="287"/>
        <v/>
      </c>
      <c r="BY698" s="9" t="str">
        <f t="shared" si="287"/>
        <v/>
      </c>
      <c r="BZ698" s="9" t="str">
        <f t="shared" si="287"/>
        <v/>
      </c>
    </row>
    <row r="699" spans="1:78" x14ac:dyDescent="0.25">
      <c r="A699" s="6">
        <v>1093</v>
      </c>
      <c r="B699" s="3"/>
      <c r="C699" s="3"/>
      <c r="D699" s="3">
        <v>1</v>
      </c>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v>1</v>
      </c>
      <c r="AH699" s="7">
        <f>SUMPRODUCT(MAX((Table1[post_position])*(Table1[topic_id]=$A699)))</f>
        <v>3</v>
      </c>
      <c r="AI699" s="7" t="str">
        <f>"http://chandoo.org/forums/topic/"&amp;VLOOKUP(A699,'All Topics Data'!$A$2:$C$1243,3,FALSE)</f>
        <v>http://chandoo.org/forums/topic/modifying-tab-colors-in-excel-2007-cant-change-to-single-color</v>
      </c>
      <c r="AJ699" s="7" t="str">
        <f>LEFT(VLOOKUP(A699,'All Topics Data'!$A$2:$C$1243,2,FALSE),40)&amp;REPT("…",LEN(VLOOKUP(A699,'All Topics Data'!$A$2:$C$1243,2,FALSE))&gt;40)</f>
        <v>Modifying Tab Colors in Excel 2007 (can&amp;…</v>
      </c>
      <c r="AK699" s="9">
        <f t="shared" si="280"/>
        <v>0</v>
      </c>
      <c r="AL699" s="9">
        <f t="shared" si="288"/>
        <v>0</v>
      </c>
      <c r="AM699" s="9">
        <f t="shared" si="288"/>
        <v>1</v>
      </c>
      <c r="AN699" s="9" t="str">
        <f t="shared" si="288"/>
        <v/>
      </c>
      <c r="AO699" s="9" t="str">
        <f t="shared" si="288"/>
        <v/>
      </c>
      <c r="AP699" s="9" t="str">
        <f t="shared" si="288"/>
        <v/>
      </c>
      <c r="AQ699" s="9" t="str">
        <f t="shared" si="288"/>
        <v/>
      </c>
      <c r="AR699" s="9" t="str">
        <f t="shared" si="288"/>
        <v/>
      </c>
      <c r="AS699" s="9" t="str">
        <f t="shared" si="288"/>
        <v/>
      </c>
      <c r="AT699" s="9" t="str">
        <f t="shared" si="288"/>
        <v/>
      </c>
      <c r="AU699" s="9" t="str">
        <f t="shared" si="285"/>
        <v/>
      </c>
      <c r="AV699" s="9" t="str">
        <f t="shared" si="285"/>
        <v/>
      </c>
      <c r="AW699" s="9" t="str">
        <f t="shared" si="285"/>
        <v/>
      </c>
      <c r="AX699" s="9" t="str">
        <f t="shared" si="285"/>
        <v/>
      </c>
      <c r="AY699" s="9" t="str">
        <f t="shared" si="285"/>
        <v/>
      </c>
      <c r="AZ699" s="9" t="str">
        <f t="shared" si="285"/>
        <v/>
      </c>
      <c r="BA699" s="9" t="str">
        <f t="shared" si="285"/>
        <v/>
      </c>
      <c r="BB699" s="9" t="str">
        <f t="shared" si="285"/>
        <v/>
      </c>
      <c r="BC699" s="9" t="str">
        <f t="shared" si="285"/>
        <v/>
      </c>
      <c r="BD699" s="9" t="str">
        <f t="shared" si="285"/>
        <v/>
      </c>
      <c r="BE699" s="9" t="str">
        <f t="shared" si="286"/>
        <v/>
      </c>
      <c r="BF699" s="9" t="str">
        <f t="shared" si="286"/>
        <v/>
      </c>
      <c r="BG699" s="9" t="str">
        <f t="shared" si="286"/>
        <v/>
      </c>
      <c r="BH699" s="9" t="str">
        <f t="shared" si="286"/>
        <v/>
      </c>
      <c r="BI699" s="9" t="str">
        <f t="shared" si="286"/>
        <v/>
      </c>
      <c r="BJ699" s="9" t="str">
        <f t="shared" si="286"/>
        <v/>
      </c>
      <c r="BK699" s="9" t="str">
        <f t="shared" si="286"/>
        <v/>
      </c>
      <c r="BL699" s="9" t="str">
        <f t="shared" si="286"/>
        <v/>
      </c>
      <c r="BM699" s="9" t="str">
        <f t="shared" si="286"/>
        <v/>
      </c>
      <c r="BN699" s="9" t="str">
        <f t="shared" si="286"/>
        <v/>
      </c>
      <c r="BO699" s="9" t="str">
        <f t="shared" si="287"/>
        <v/>
      </c>
      <c r="BP699" s="9" t="str">
        <f t="shared" si="287"/>
        <v/>
      </c>
      <c r="BQ699" s="9" t="str">
        <f t="shared" si="287"/>
        <v/>
      </c>
      <c r="BR699" s="9" t="str">
        <f t="shared" si="287"/>
        <v/>
      </c>
      <c r="BS699" s="9" t="str">
        <f t="shared" si="287"/>
        <v/>
      </c>
      <c r="BT699" s="9" t="str">
        <f t="shared" si="287"/>
        <v/>
      </c>
      <c r="BU699" s="9" t="str">
        <f t="shared" si="287"/>
        <v/>
      </c>
      <c r="BV699" s="9" t="str">
        <f t="shared" si="287"/>
        <v/>
      </c>
      <c r="BW699" s="9" t="str">
        <f t="shared" si="287"/>
        <v/>
      </c>
      <c r="BX699" s="9" t="str">
        <f t="shared" si="287"/>
        <v/>
      </c>
      <c r="BY699" s="9" t="str">
        <f t="shared" si="287"/>
        <v/>
      </c>
      <c r="BZ699" s="9" t="str">
        <f t="shared" si="287"/>
        <v/>
      </c>
    </row>
    <row r="700" spans="1:78" x14ac:dyDescent="0.25">
      <c r="A700" s="6">
        <v>1094</v>
      </c>
      <c r="B700" s="3"/>
      <c r="C700" s="3"/>
      <c r="D700" s="3"/>
      <c r="E700" s="3"/>
      <c r="F700" s="3"/>
      <c r="G700" s="3">
        <v>1</v>
      </c>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v>1</v>
      </c>
      <c r="AH700" s="7">
        <f>SUMPRODUCT(MAX((Table1[post_position])*(Table1[topic_id]=$A700)))</f>
        <v>7</v>
      </c>
      <c r="AI700" s="7" t="str">
        <f>"http://chandoo.org/forums/topic/"&amp;VLOOKUP(A700,'All Topics Data'!$A$2:$C$1243,3,FALSE)</f>
        <v>http://chandoo.org/forums/topic/efficient-lookup-method</v>
      </c>
      <c r="AJ700" s="7" t="str">
        <f>LEFT(VLOOKUP(A700,'All Topics Data'!$A$2:$C$1243,2,FALSE),40)&amp;REPT("…",LEN(VLOOKUP(A700,'All Topics Data'!$A$2:$C$1243,2,FALSE))&gt;40)</f>
        <v>efficient lookup method?</v>
      </c>
      <c r="AK700" s="9">
        <f t="shared" si="280"/>
        <v>0</v>
      </c>
      <c r="AL700" s="9">
        <f t="shared" si="288"/>
        <v>0</v>
      </c>
      <c r="AM700" s="9">
        <f t="shared" si="288"/>
        <v>0</v>
      </c>
      <c r="AN700" s="9">
        <f t="shared" si="288"/>
        <v>0</v>
      </c>
      <c r="AO700" s="9">
        <f t="shared" si="288"/>
        <v>0</v>
      </c>
      <c r="AP700" s="9">
        <f t="shared" si="288"/>
        <v>1</v>
      </c>
      <c r="AQ700" s="9">
        <f t="shared" si="288"/>
        <v>0</v>
      </c>
      <c r="AR700" s="9" t="str">
        <f t="shared" si="288"/>
        <v/>
      </c>
      <c r="AS700" s="9" t="str">
        <f t="shared" si="288"/>
        <v/>
      </c>
      <c r="AT700" s="9" t="str">
        <f t="shared" si="288"/>
        <v/>
      </c>
      <c r="AU700" s="9" t="str">
        <f t="shared" si="285"/>
        <v/>
      </c>
      <c r="AV700" s="9" t="str">
        <f t="shared" si="285"/>
        <v/>
      </c>
      <c r="AW700" s="9" t="str">
        <f t="shared" si="285"/>
        <v/>
      </c>
      <c r="AX700" s="9" t="str">
        <f t="shared" si="285"/>
        <v/>
      </c>
      <c r="AY700" s="9" t="str">
        <f t="shared" si="285"/>
        <v/>
      </c>
      <c r="AZ700" s="9" t="str">
        <f t="shared" si="285"/>
        <v/>
      </c>
      <c r="BA700" s="9" t="str">
        <f t="shared" si="285"/>
        <v/>
      </c>
      <c r="BB700" s="9" t="str">
        <f t="shared" si="285"/>
        <v/>
      </c>
      <c r="BC700" s="9" t="str">
        <f t="shared" si="285"/>
        <v/>
      </c>
      <c r="BD700" s="9" t="str">
        <f t="shared" si="285"/>
        <v/>
      </c>
      <c r="BE700" s="9" t="str">
        <f t="shared" si="286"/>
        <v/>
      </c>
      <c r="BF700" s="9" t="str">
        <f t="shared" si="286"/>
        <v/>
      </c>
      <c r="BG700" s="9" t="str">
        <f t="shared" si="286"/>
        <v/>
      </c>
      <c r="BH700" s="9" t="str">
        <f t="shared" si="286"/>
        <v/>
      </c>
      <c r="BI700" s="9" t="str">
        <f t="shared" si="286"/>
        <v/>
      </c>
      <c r="BJ700" s="9" t="str">
        <f t="shared" si="286"/>
        <v/>
      </c>
      <c r="BK700" s="9" t="str">
        <f t="shared" si="286"/>
        <v/>
      </c>
      <c r="BL700" s="9" t="str">
        <f t="shared" si="286"/>
        <v/>
      </c>
      <c r="BM700" s="9" t="str">
        <f t="shared" si="286"/>
        <v/>
      </c>
      <c r="BN700" s="9" t="str">
        <f t="shared" si="286"/>
        <v/>
      </c>
      <c r="BO700" s="9" t="str">
        <f t="shared" si="287"/>
        <v/>
      </c>
      <c r="BP700" s="9" t="str">
        <f t="shared" si="287"/>
        <v/>
      </c>
      <c r="BQ700" s="9" t="str">
        <f t="shared" si="287"/>
        <v/>
      </c>
      <c r="BR700" s="9" t="str">
        <f t="shared" si="287"/>
        <v/>
      </c>
      <c r="BS700" s="9" t="str">
        <f t="shared" si="287"/>
        <v/>
      </c>
      <c r="BT700" s="9" t="str">
        <f t="shared" si="287"/>
        <v/>
      </c>
      <c r="BU700" s="9" t="str">
        <f t="shared" si="287"/>
        <v/>
      </c>
      <c r="BV700" s="9" t="str">
        <f t="shared" si="287"/>
        <v/>
      </c>
      <c r="BW700" s="9" t="str">
        <f t="shared" si="287"/>
        <v/>
      </c>
      <c r="BX700" s="9" t="str">
        <f t="shared" si="287"/>
        <v/>
      </c>
      <c r="BY700" s="9" t="str">
        <f t="shared" si="287"/>
        <v/>
      </c>
      <c r="BZ700" s="9" t="str">
        <f t="shared" si="287"/>
        <v/>
      </c>
    </row>
    <row r="701" spans="1:78" x14ac:dyDescent="0.25">
      <c r="A701" s="6">
        <v>1097</v>
      </c>
      <c r="B701" s="3"/>
      <c r="C701" s="3">
        <v>1</v>
      </c>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v>1</v>
      </c>
      <c r="AH701" s="7">
        <f>SUMPRODUCT(MAX((Table1[post_position])*(Table1[topic_id]=$A701)))</f>
        <v>2</v>
      </c>
      <c r="AI701" s="7" t="str">
        <f>"http://chandoo.org/forums/topic/"&amp;VLOOKUP(A701,'All Topics Data'!$A$2:$C$1243,3,FALSE)</f>
        <v>http://chandoo.org/forums/topic/gif-in-excel</v>
      </c>
      <c r="AJ701" s="7" t="str">
        <f>LEFT(VLOOKUP(A701,'All Topics Data'!$A$2:$C$1243,2,FALSE),40)&amp;REPT("…",LEN(VLOOKUP(A701,'All Topics Data'!$A$2:$C$1243,2,FALSE))&gt;40)</f>
        <v>GIF in Excel</v>
      </c>
      <c r="AK701" s="9">
        <f t="shared" si="280"/>
        <v>0</v>
      </c>
      <c r="AL701" s="9">
        <f t="shared" si="288"/>
        <v>1</v>
      </c>
      <c r="AM701" s="9" t="str">
        <f t="shared" si="288"/>
        <v/>
      </c>
      <c r="AN701" s="9" t="str">
        <f t="shared" si="288"/>
        <v/>
      </c>
      <c r="AO701" s="9" t="str">
        <f t="shared" si="288"/>
        <v/>
      </c>
      <c r="AP701" s="9" t="str">
        <f t="shared" si="288"/>
        <v/>
      </c>
      <c r="AQ701" s="9" t="str">
        <f t="shared" si="288"/>
        <v/>
      </c>
      <c r="AR701" s="9" t="str">
        <f t="shared" si="288"/>
        <v/>
      </c>
      <c r="AS701" s="9" t="str">
        <f t="shared" si="288"/>
        <v/>
      </c>
      <c r="AT701" s="9" t="str">
        <f t="shared" si="288"/>
        <v/>
      </c>
      <c r="AU701" s="9" t="str">
        <f t="shared" si="285"/>
        <v/>
      </c>
      <c r="AV701" s="9" t="str">
        <f t="shared" si="285"/>
        <v/>
      </c>
      <c r="AW701" s="9" t="str">
        <f t="shared" si="285"/>
        <v/>
      </c>
      <c r="AX701" s="9" t="str">
        <f t="shared" si="285"/>
        <v/>
      </c>
      <c r="AY701" s="9" t="str">
        <f t="shared" si="285"/>
        <v/>
      </c>
      <c r="AZ701" s="9" t="str">
        <f t="shared" si="285"/>
        <v/>
      </c>
      <c r="BA701" s="9" t="str">
        <f t="shared" si="285"/>
        <v/>
      </c>
      <c r="BB701" s="9" t="str">
        <f t="shared" si="285"/>
        <v/>
      </c>
      <c r="BC701" s="9" t="str">
        <f t="shared" si="285"/>
        <v/>
      </c>
      <c r="BD701" s="9" t="str">
        <f t="shared" si="285"/>
        <v/>
      </c>
      <c r="BE701" s="9" t="str">
        <f t="shared" si="286"/>
        <v/>
      </c>
      <c r="BF701" s="9" t="str">
        <f t="shared" si="286"/>
        <v/>
      </c>
      <c r="BG701" s="9" t="str">
        <f t="shared" si="286"/>
        <v/>
      </c>
      <c r="BH701" s="9" t="str">
        <f t="shared" si="286"/>
        <v/>
      </c>
      <c r="BI701" s="9" t="str">
        <f t="shared" si="286"/>
        <v/>
      </c>
      <c r="BJ701" s="9" t="str">
        <f t="shared" si="286"/>
        <v/>
      </c>
      <c r="BK701" s="9" t="str">
        <f t="shared" si="286"/>
        <v/>
      </c>
      <c r="BL701" s="9" t="str">
        <f t="shared" si="286"/>
        <v/>
      </c>
      <c r="BM701" s="9" t="str">
        <f t="shared" si="286"/>
        <v/>
      </c>
      <c r="BN701" s="9" t="str">
        <f t="shared" si="286"/>
        <v/>
      </c>
      <c r="BO701" s="9" t="str">
        <f t="shared" si="287"/>
        <v/>
      </c>
      <c r="BP701" s="9" t="str">
        <f t="shared" si="287"/>
        <v/>
      </c>
      <c r="BQ701" s="9" t="str">
        <f t="shared" si="287"/>
        <v/>
      </c>
      <c r="BR701" s="9" t="str">
        <f t="shared" si="287"/>
        <v/>
      </c>
      <c r="BS701" s="9" t="str">
        <f t="shared" si="287"/>
        <v/>
      </c>
      <c r="BT701" s="9" t="str">
        <f t="shared" si="287"/>
        <v/>
      </c>
      <c r="BU701" s="9" t="str">
        <f t="shared" si="287"/>
        <v/>
      </c>
      <c r="BV701" s="9" t="str">
        <f t="shared" si="287"/>
        <v/>
      </c>
      <c r="BW701" s="9" t="str">
        <f t="shared" si="287"/>
        <v/>
      </c>
      <c r="BX701" s="9" t="str">
        <f t="shared" si="287"/>
        <v/>
      </c>
      <c r="BY701" s="9" t="str">
        <f t="shared" si="287"/>
        <v/>
      </c>
      <c r="BZ701" s="9" t="str">
        <f t="shared" si="287"/>
        <v/>
      </c>
    </row>
    <row r="702" spans="1:78" x14ac:dyDescent="0.25">
      <c r="A702" s="6">
        <v>1098</v>
      </c>
      <c r="B702" s="3"/>
      <c r="C702" s="3">
        <v>1</v>
      </c>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v>1</v>
      </c>
      <c r="AH702" s="7">
        <f>SUMPRODUCT(MAX((Table1[post_position])*(Table1[topic_id]=$A702)))</f>
        <v>4</v>
      </c>
      <c r="AI702" s="7" t="str">
        <f>"http://chandoo.org/forums/topic/"&amp;VLOOKUP(A702,'All Topics Data'!$A$2:$C$1243,3,FALSE)</f>
        <v>http://chandoo.org/forums/topic/count-if-using-indexing-and-matching</v>
      </c>
      <c r="AJ702" s="7" t="str">
        <f>LEFT(VLOOKUP(A702,'All Topics Data'!$A$2:$C$1243,2,FALSE),40)&amp;REPT("…",LEN(VLOOKUP(A702,'All Topics Data'!$A$2:$C$1243,2,FALSE))&gt;40)</f>
        <v>Count if using indexing and matching</v>
      </c>
      <c r="AK702" s="9">
        <f t="shared" si="280"/>
        <v>0</v>
      </c>
      <c r="AL702" s="9">
        <f t="shared" si="288"/>
        <v>1</v>
      </c>
      <c r="AM702" s="9">
        <f t="shared" si="288"/>
        <v>0</v>
      </c>
      <c r="AN702" s="9">
        <f t="shared" si="288"/>
        <v>0</v>
      </c>
      <c r="AO702" s="9" t="str">
        <f t="shared" si="288"/>
        <v/>
      </c>
      <c r="AP702" s="9" t="str">
        <f t="shared" si="288"/>
        <v/>
      </c>
      <c r="AQ702" s="9" t="str">
        <f t="shared" si="288"/>
        <v/>
      </c>
      <c r="AR702" s="9" t="str">
        <f t="shared" si="288"/>
        <v/>
      </c>
      <c r="AS702" s="9" t="str">
        <f t="shared" si="288"/>
        <v/>
      </c>
      <c r="AT702" s="9" t="str">
        <f t="shared" si="288"/>
        <v/>
      </c>
      <c r="AU702" s="9" t="str">
        <f t="shared" ref="AU702:BD711" si="289">IF(AU$4&lt;=$AH702,IFERROR(GETPIVOTDATA("Hui Reply?",$A$4,"topic_id",$A702,"post_position",AU$4),0),"")</f>
        <v/>
      </c>
      <c r="AV702" s="9" t="str">
        <f t="shared" si="289"/>
        <v/>
      </c>
      <c r="AW702" s="9" t="str">
        <f t="shared" si="289"/>
        <v/>
      </c>
      <c r="AX702" s="9" t="str">
        <f t="shared" si="289"/>
        <v/>
      </c>
      <c r="AY702" s="9" t="str">
        <f t="shared" si="289"/>
        <v/>
      </c>
      <c r="AZ702" s="9" t="str">
        <f t="shared" si="289"/>
        <v/>
      </c>
      <c r="BA702" s="9" t="str">
        <f t="shared" si="289"/>
        <v/>
      </c>
      <c r="BB702" s="9" t="str">
        <f t="shared" si="289"/>
        <v/>
      </c>
      <c r="BC702" s="9" t="str">
        <f t="shared" si="289"/>
        <v/>
      </c>
      <c r="BD702" s="9" t="str">
        <f t="shared" si="289"/>
        <v/>
      </c>
      <c r="BE702" s="9" t="str">
        <f t="shared" ref="BE702:BN711" si="290">IF(BE$4&lt;=$AH702,IFERROR(GETPIVOTDATA("Hui Reply?",$A$4,"topic_id",$A702,"post_position",BE$4),0),"")</f>
        <v/>
      </c>
      <c r="BF702" s="9" t="str">
        <f t="shared" si="290"/>
        <v/>
      </c>
      <c r="BG702" s="9" t="str">
        <f t="shared" si="290"/>
        <v/>
      </c>
      <c r="BH702" s="9" t="str">
        <f t="shared" si="290"/>
        <v/>
      </c>
      <c r="BI702" s="9" t="str">
        <f t="shared" si="290"/>
        <v/>
      </c>
      <c r="BJ702" s="9" t="str">
        <f t="shared" si="290"/>
        <v/>
      </c>
      <c r="BK702" s="9" t="str">
        <f t="shared" si="290"/>
        <v/>
      </c>
      <c r="BL702" s="9" t="str">
        <f t="shared" si="290"/>
        <v/>
      </c>
      <c r="BM702" s="9" t="str">
        <f t="shared" si="290"/>
        <v/>
      </c>
      <c r="BN702" s="9" t="str">
        <f t="shared" si="290"/>
        <v/>
      </c>
      <c r="BO702" s="9" t="str">
        <f t="shared" ref="BO702:BZ711" si="291">IF(BO$4&lt;=$AH702,IFERROR(GETPIVOTDATA("Hui Reply?",$A$4,"topic_id",$A702,"post_position",BO$4),0),"")</f>
        <v/>
      </c>
      <c r="BP702" s="9" t="str">
        <f t="shared" si="291"/>
        <v/>
      </c>
      <c r="BQ702" s="9" t="str">
        <f t="shared" si="291"/>
        <v/>
      </c>
      <c r="BR702" s="9" t="str">
        <f t="shared" si="291"/>
        <v/>
      </c>
      <c r="BS702" s="9" t="str">
        <f t="shared" si="291"/>
        <v/>
      </c>
      <c r="BT702" s="9" t="str">
        <f t="shared" si="291"/>
        <v/>
      </c>
      <c r="BU702" s="9" t="str">
        <f t="shared" si="291"/>
        <v/>
      </c>
      <c r="BV702" s="9" t="str">
        <f t="shared" si="291"/>
        <v/>
      </c>
      <c r="BW702" s="9" t="str">
        <f t="shared" si="291"/>
        <v/>
      </c>
      <c r="BX702" s="9" t="str">
        <f t="shared" si="291"/>
        <v/>
      </c>
      <c r="BY702" s="9" t="str">
        <f t="shared" si="291"/>
        <v/>
      </c>
      <c r="BZ702" s="9" t="str">
        <f t="shared" si="291"/>
        <v/>
      </c>
    </row>
    <row r="703" spans="1:78" x14ac:dyDescent="0.25">
      <c r="A703" s="6">
        <v>1099</v>
      </c>
      <c r="B703" s="3"/>
      <c r="C703" s="3"/>
      <c r="D703" s="3"/>
      <c r="E703" s="3"/>
      <c r="F703" s="3"/>
      <c r="G703" s="3"/>
      <c r="H703" s="3">
        <v>1</v>
      </c>
      <c r="I703" s="3"/>
      <c r="J703" s="3"/>
      <c r="K703" s="3"/>
      <c r="L703" s="3"/>
      <c r="M703" s="3"/>
      <c r="N703" s="3"/>
      <c r="O703" s="3"/>
      <c r="P703" s="3"/>
      <c r="Q703" s="3"/>
      <c r="R703" s="3"/>
      <c r="S703" s="3"/>
      <c r="T703" s="3"/>
      <c r="U703" s="3"/>
      <c r="V703" s="3"/>
      <c r="W703" s="3"/>
      <c r="X703" s="3"/>
      <c r="Y703" s="3"/>
      <c r="Z703" s="3"/>
      <c r="AA703" s="3"/>
      <c r="AB703" s="3"/>
      <c r="AC703" s="3"/>
      <c r="AD703" s="3"/>
      <c r="AE703" s="3"/>
      <c r="AF703" s="3">
        <v>1</v>
      </c>
      <c r="AH703" s="7">
        <f>SUMPRODUCT(MAX((Table1[post_position])*(Table1[topic_id]=$A703)))</f>
        <v>11</v>
      </c>
      <c r="AI703" s="7" t="str">
        <f>"http://chandoo.org/forums/topic/"&amp;VLOOKUP(A703,'All Topics Data'!$A$2:$C$1243,3,FALSE)</f>
        <v>http://chandoo.org/forums/topic/if-function</v>
      </c>
      <c r="AJ703" s="7" t="str">
        <f>LEFT(VLOOKUP(A703,'All Topics Data'!$A$2:$C$1243,2,FALSE),40)&amp;REPT("…",LEN(VLOOKUP(A703,'All Topics Data'!$A$2:$C$1243,2,FALSE))&gt;40)</f>
        <v>If function</v>
      </c>
      <c r="AK703" s="9">
        <f t="shared" si="280"/>
        <v>0</v>
      </c>
      <c r="AL703" s="9">
        <f t="shared" ref="AL703:AT712" si="292">IF(AL$4&lt;=$AH703,IFERROR(GETPIVOTDATA("Hui Reply?",$A$4,"topic_id",$A703,"post_position",AL$4),0),"")</f>
        <v>0</v>
      </c>
      <c r="AM703" s="9">
        <f t="shared" si="292"/>
        <v>0</v>
      </c>
      <c r="AN703" s="9">
        <f t="shared" si="292"/>
        <v>0</v>
      </c>
      <c r="AO703" s="9">
        <f t="shared" si="292"/>
        <v>0</v>
      </c>
      <c r="AP703" s="9">
        <f t="shared" si="292"/>
        <v>0</v>
      </c>
      <c r="AQ703" s="9">
        <f t="shared" si="292"/>
        <v>1</v>
      </c>
      <c r="AR703" s="9">
        <f t="shared" si="292"/>
        <v>0</v>
      </c>
      <c r="AS703" s="9">
        <f t="shared" si="292"/>
        <v>0</v>
      </c>
      <c r="AT703" s="9">
        <f t="shared" si="292"/>
        <v>0</v>
      </c>
      <c r="AU703" s="9">
        <f t="shared" si="289"/>
        <v>0</v>
      </c>
      <c r="AV703" s="9" t="str">
        <f t="shared" si="289"/>
        <v/>
      </c>
      <c r="AW703" s="9" t="str">
        <f t="shared" si="289"/>
        <v/>
      </c>
      <c r="AX703" s="9" t="str">
        <f t="shared" si="289"/>
        <v/>
      </c>
      <c r="AY703" s="9" t="str">
        <f t="shared" si="289"/>
        <v/>
      </c>
      <c r="AZ703" s="9" t="str">
        <f t="shared" si="289"/>
        <v/>
      </c>
      <c r="BA703" s="9" t="str">
        <f t="shared" si="289"/>
        <v/>
      </c>
      <c r="BB703" s="9" t="str">
        <f t="shared" si="289"/>
        <v/>
      </c>
      <c r="BC703" s="9" t="str">
        <f t="shared" si="289"/>
        <v/>
      </c>
      <c r="BD703" s="9" t="str">
        <f t="shared" si="289"/>
        <v/>
      </c>
      <c r="BE703" s="9" t="str">
        <f t="shared" si="290"/>
        <v/>
      </c>
      <c r="BF703" s="9" t="str">
        <f t="shared" si="290"/>
        <v/>
      </c>
      <c r="BG703" s="9" t="str">
        <f t="shared" si="290"/>
        <v/>
      </c>
      <c r="BH703" s="9" t="str">
        <f t="shared" si="290"/>
        <v/>
      </c>
      <c r="BI703" s="9" t="str">
        <f t="shared" si="290"/>
        <v/>
      </c>
      <c r="BJ703" s="9" t="str">
        <f t="shared" si="290"/>
        <v/>
      </c>
      <c r="BK703" s="9" t="str">
        <f t="shared" si="290"/>
        <v/>
      </c>
      <c r="BL703" s="9" t="str">
        <f t="shared" si="290"/>
        <v/>
      </c>
      <c r="BM703" s="9" t="str">
        <f t="shared" si="290"/>
        <v/>
      </c>
      <c r="BN703" s="9" t="str">
        <f t="shared" si="290"/>
        <v/>
      </c>
      <c r="BO703" s="9" t="str">
        <f t="shared" si="291"/>
        <v/>
      </c>
      <c r="BP703" s="9" t="str">
        <f t="shared" si="291"/>
        <v/>
      </c>
      <c r="BQ703" s="9" t="str">
        <f t="shared" si="291"/>
        <v/>
      </c>
      <c r="BR703" s="9" t="str">
        <f t="shared" si="291"/>
        <v/>
      </c>
      <c r="BS703" s="9" t="str">
        <f t="shared" si="291"/>
        <v/>
      </c>
      <c r="BT703" s="9" t="str">
        <f t="shared" si="291"/>
        <v/>
      </c>
      <c r="BU703" s="9" t="str">
        <f t="shared" si="291"/>
        <v/>
      </c>
      <c r="BV703" s="9" t="str">
        <f t="shared" si="291"/>
        <v/>
      </c>
      <c r="BW703" s="9" t="str">
        <f t="shared" si="291"/>
        <v/>
      </c>
      <c r="BX703" s="9" t="str">
        <f t="shared" si="291"/>
        <v/>
      </c>
      <c r="BY703" s="9" t="str">
        <f t="shared" si="291"/>
        <v/>
      </c>
      <c r="BZ703" s="9" t="str">
        <f t="shared" si="291"/>
        <v/>
      </c>
    </row>
    <row r="704" spans="1:78" x14ac:dyDescent="0.25">
      <c r="A704" s="6">
        <v>1100</v>
      </c>
      <c r="B704" s="3"/>
      <c r="C704" s="3"/>
      <c r="D704" s="3"/>
      <c r="E704" s="3"/>
      <c r="F704" s="3">
        <v>1</v>
      </c>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v>1</v>
      </c>
      <c r="AH704" s="7">
        <f>SUMPRODUCT(MAX((Table1[post_position])*(Table1[topic_id]=$A704)))</f>
        <v>5</v>
      </c>
      <c r="AI704" s="7" t="str">
        <f>"http://chandoo.org/forums/topic/"&amp;VLOOKUP(A704,'All Topics Data'!$A$2:$C$1243,3,FALSE)</f>
        <v>http://chandoo.org/forums/topic/concatenate-in-text-box</v>
      </c>
      <c r="AJ704" s="7" t="str">
        <f>LEFT(VLOOKUP(A704,'All Topics Data'!$A$2:$C$1243,2,FALSE),40)&amp;REPT("…",LEN(VLOOKUP(A704,'All Topics Data'!$A$2:$C$1243,2,FALSE))&gt;40)</f>
        <v>Concatenate in Text box</v>
      </c>
      <c r="AK704" s="9">
        <f t="shared" si="280"/>
        <v>0</v>
      </c>
      <c r="AL704" s="9">
        <f t="shared" si="292"/>
        <v>0</v>
      </c>
      <c r="AM704" s="9">
        <f t="shared" si="292"/>
        <v>0</v>
      </c>
      <c r="AN704" s="9">
        <f t="shared" si="292"/>
        <v>0</v>
      </c>
      <c r="AO704" s="9">
        <f t="shared" si="292"/>
        <v>1</v>
      </c>
      <c r="AP704" s="9" t="str">
        <f t="shared" si="292"/>
        <v/>
      </c>
      <c r="AQ704" s="9" t="str">
        <f t="shared" si="292"/>
        <v/>
      </c>
      <c r="AR704" s="9" t="str">
        <f t="shared" si="292"/>
        <v/>
      </c>
      <c r="AS704" s="9" t="str">
        <f t="shared" si="292"/>
        <v/>
      </c>
      <c r="AT704" s="9" t="str">
        <f t="shared" si="292"/>
        <v/>
      </c>
      <c r="AU704" s="9" t="str">
        <f t="shared" si="289"/>
        <v/>
      </c>
      <c r="AV704" s="9" t="str">
        <f t="shared" si="289"/>
        <v/>
      </c>
      <c r="AW704" s="9" t="str">
        <f t="shared" si="289"/>
        <v/>
      </c>
      <c r="AX704" s="9" t="str">
        <f t="shared" si="289"/>
        <v/>
      </c>
      <c r="AY704" s="9" t="str">
        <f t="shared" si="289"/>
        <v/>
      </c>
      <c r="AZ704" s="9" t="str">
        <f t="shared" si="289"/>
        <v/>
      </c>
      <c r="BA704" s="9" t="str">
        <f t="shared" si="289"/>
        <v/>
      </c>
      <c r="BB704" s="9" t="str">
        <f t="shared" si="289"/>
        <v/>
      </c>
      <c r="BC704" s="9" t="str">
        <f t="shared" si="289"/>
        <v/>
      </c>
      <c r="BD704" s="9" t="str">
        <f t="shared" si="289"/>
        <v/>
      </c>
      <c r="BE704" s="9" t="str">
        <f t="shared" si="290"/>
        <v/>
      </c>
      <c r="BF704" s="9" t="str">
        <f t="shared" si="290"/>
        <v/>
      </c>
      <c r="BG704" s="9" t="str">
        <f t="shared" si="290"/>
        <v/>
      </c>
      <c r="BH704" s="9" t="str">
        <f t="shared" si="290"/>
        <v/>
      </c>
      <c r="BI704" s="9" t="str">
        <f t="shared" si="290"/>
        <v/>
      </c>
      <c r="BJ704" s="9" t="str">
        <f t="shared" si="290"/>
        <v/>
      </c>
      <c r="BK704" s="9" t="str">
        <f t="shared" si="290"/>
        <v/>
      </c>
      <c r="BL704" s="9" t="str">
        <f t="shared" si="290"/>
        <v/>
      </c>
      <c r="BM704" s="9" t="str">
        <f t="shared" si="290"/>
        <v/>
      </c>
      <c r="BN704" s="9" t="str">
        <f t="shared" si="290"/>
        <v/>
      </c>
      <c r="BO704" s="9" t="str">
        <f t="shared" si="291"/>
        <v/>
      </c>
      <c r="BP704" s="9" t="str">
        <f t="shared" si="291"/>
        <v/>
      </c>
      <c r="BQ704" s="9" t="str">
        <f t="shared" si="291"/>
        <v/>
      </c>
      <c r="BR704" s="9" t="str">
        <f t="shared" si="291"/>
        <v/>
      </c>
      <c r="BS704" s="9" t="str">
        <f t="shared" si="291"/>
        <v/>
      </c>
      <c r="BT704" s="9" t="str">
        <f t="shared" si="291"/>
        <v/>
      </c>
      <c r="BU704" s="9" t="str">
        <f t="shared" si="291"/>
        <v/>
      </c>
      <c r="BV704" s="9" t="str">
        <f t="shared" si="291"/>
        <v/>
      </c>
      <c r="BW704" s="9" t="str">
        <f t="shared" si="291"/>
        <v/>
      </c>
      <c r="BX704" s="9" t="str">
        <f t="shared" si="291"/>
        <v/>
      </c>
      <c r="BY704" s="9" t="str">
        <f t="shared" si="291"/>
        <v/>
      </c>
      <c r="BZ704" s="9" t="str">
        <f t="shared" si="291"/>
        <v/>
      </c>
    </row>
    <row r="705" spans="1:78" x14ac:dyDescent="0.25">
      <c r="A705" s="6">
        <v>1103</v>
      </c>
      <c r="B705" s="3"/>
      <c r="C705" s="3"/>
      <c r="D705" s="3"/>
      <c r="E705" s="3">
        <v>1</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v>1</v>
      </c>
      <c r="AH705" s="7">
        <f>SUMPRODUCT(MAX((Table1[post_position])*(Table1[topic_id]=$A705)))</f>
        <v>9</v>
      </c>
      <c r="AI705" s="7" t="str">
        <f>"http://chandoo.org/forums/topic/"&amp;VLOOKUP(A705,'All Topics Data'!$A$2:$C$1243,3,FALSE)</f>
        <v>http://chandoo.org/forums/topic/offset-function</v>
      </c>
      <c r="AJ705" s="7" t="str">
        <f>LEFT(VLOOKUP(A705,'All Topics Data'!$A$2:$C$1243,2,FALSE),40)&amp;REPT("…",LEN(VLOOKUP(A705,'All Topics Data'!$A$2:$C$1243,2,FALSE))&gt;40)</f>
        <v>Offset Function</v>
      </c>
      <c r="AK705" s="9">
        <f t="shared" si="280"/>
        <v>0</v>
      </c>
      <c r="AL705" s="9">
        <f t="shared" si="292"/>
        <v>0</v>
      </c>
      <c r="AM705" s="9">
        <f t="shared" si="292"/>
        <v>0</v>
      </c>
      <c r="AN705" s="9">
        <f t="shared" si="292"/>
        <v>1</v>
      </c>
      <c r="AO705" s="9">
        <f t="shared" si="292"/>
        <v>0</v>
      </c>
      <c r="AP705" s="9">
        <f t="shared" si="292"/>
        <v>0</v>
      </c>
      <c r="AQ705" s="9">
        <f t="shared" si="292"/>
        <v>0</v>
      </c>
      <c r="AR705" s="9">
        <f t="shared" si="292"/>
        <v>0</v>
      </c>
      <c r="AS705" s="9">
        <f t="shared" si="292"/>
        <v>0</v>
      </c>
      <c r="AT705" s="9" t="str">
        <f t="shared" si="292"/>
        <v/>
      </c>
      <c r="AU705" s="9" t="str">
        <f t="shared" si="289"/>
        <v/>
      </c>
      <c r="AV705" s="9" t="str">
        <f t="shared" si="289"/>
        <v/>
      </c>
      <c r="AW705" s="9" t="str">
        <f t="shared" si="289"/>
        <v/>
      </c>
      <c r="AX705" s="9" t="str">
        <f t="shared" si="289"/>
        <v/>
      </c>
      <c r="AY705" s="9" t="str">
        <f t="shared" si="289"/>
        <v/>
      </c>
      <c r="AZ705" s="9" t="str">
        <f t="shared" si="289"/>
        <v/>
      </c>
      <c r="BA705" s="9" t="str">
        <f t="shared" si="289"/>
        <v/>
      </c>
      <c r="BB705" s="9" t="str">
        <f t="shared" si="289"/>
        <v/>
      </c>
      <c r="BC705" s="9" t="str">
        <f t="shared" si="289"/>
        <v/>
      </c>
      <c r="BD705" s="9" t="str">
        <f t="shared" si="289"/>
        <v/>
      </c>
      <c r="BE705" s="9" t="str">
        <f t="shared" si="290"/>
        <v/>
      </c>
      <c r="BF705" s="9" t="str">
        <f t="shared" si="290"/>
        <v/>
      </c>
      <c r="BG705" s="9" t="str">
        <f t="shared" si="290"/>
        <v/>
      </c>
      <c r="BH705" s="9" t="str">
        <f t="shared" si="290"/>
        <v/>
      </c>
      <c r="BI705" s="9" t="str">
        <f t="shared" si="290"/>
        <v/>
      </c>
      <c r="BJ705" s="9" t="str">
        <f t="shared" si="290"/>
        <v/>
      </c>
      <c r="BK705" s="9" t="str">
        <f t="shared" si="290"/>
        <v/>
      </c>
      <c r="BL705" s="9" t="str">
        <f t="shared" si="290"/>
        <v/>
      </c>
      <c r="BM705" s="9" t="str">
        <f t="shared" si="290"/>
        <v/>
      </c>
      <c r="BN705" s="9" t="str">
        <f t="shared" si="290"/>
        <v/>
      </c>
      <c r="BO705" s="9" t="str">
        <f t="shared" si="291"/>
        <v/>
      </c>
      <c r="BP705" s="9" t="str">
        <f t="shared" si="291"/>
        <v/>
      </c>
      <c r="BQ705" s="9" t="str">
        <f t="shared" si="291"/>
        <v/>
      </c>
      <c r="BR705" s="9" t="str">
        <f t="shared" si="291"/>
        <v/>
      </c>
      <c r="BS705" s="9" t="str">
        <f t="shared" si="291"/>
        <v/>
      </c>
      <c r="BT705" s="9" t="str">
        <f t="shared" si="291"/>
        <v/>
      </c>
      <c r="BU705" s="9" t="str">
        <f t="shared" si="291"/>
        <v/>
      </c>
      <c r="BV705" s="9" t="str">
        <f t="shared" si="291"/>
        <v/>
      </c>
      <c r="BW705" s="9" t="str">
        <f t="shared" si="291"/>
        <v/>
      </c>
      <c r="BX705" s="9" t="str">
        <f t="shared" si="291"/>
        <v/>
      </c>
      <c r="BY705" s="9" t="str">
        <f t="shared" si="291"/>
        <v/>
      </c>
      <c r="BZ705" s="9" t="str">
        <f t="shared" si="291"/>
        <v/>
      </c>
    </row>
    <row r="706" spans="1:78" x14ac:dyDescent="0.25">
      <c r="A706" s="6">
        <v>1108</v>
      </c>
      <c r="B706" s="3"/>
      <c r="C706" s="3">
        <v>1</v>
      </c>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v>1</v>
      </c>
      <c r="AH706" s="7">
        <f>SUMPRODUCT(MAX((Table1[post_position])*(Table1[topic_id]=$A706)))</f>
        <v>6</v>
      </c>
      <c r="AI706" s="7" t="str">
        <f>"http://chandoo.org/forums/topic/"&amp;VLOOKUP(A706,'All Topics Data'!$A$2:$C$1243,3,FALSE)</f>
        <v>http://chandoo.org/forums/topic/method-for-auto-filling-a-budget-with-expenses-by-date</v>
      </c>
      <c r="AJ706" s="7" t="str">
        <f>LEFT(VLOOKUP(A706,'All Topics Data'!$A$2:$C$1243,2,FALSE),40)&amp;REPT("…",LEN(VLOOKUP(A706,'All Topics Data'!$A$2:$C$1243,2,FALSE))&gt;40)</f>
        <v>Method for auto-filling a budget with ex…</v>
      </c>
      <c r="AK706" s="9">
        <f t="shared" si="280"/>
        <v>0</v>
      </c>
      <c r="AL706" s="9">
        <f t="shared" si="292"/>
        <v>1</v>
      </c>
      <c r="AM706" s="9">
        <f t="shared" si="292"/>
        <v>0</v>
      </c>
      <c r="AN706" s="9">
        <f t="shared" si="292"/>
        <v>0</v>
      </c>
      <c r="AO706" s="9">
        <f t="shared" si="292"/>
        <v>0</v>
      </c>
      <c r="AP706" s="9">
        <f t="shared" si="292"/>
        <v>0</v>
      </c>
      <c r="AQ706" s="9" t="str">
        <f t="shared" si="292"/>
        <v/>
      </c>
      <c r="AR706" s="9" t="str">
        <f t="shared" si="292"/>
        <v/>
      </c>
      <c r="AS706" s="9" t="str">
        <f t="shared" si="292"/>
        <v/>
      </c>
      <c r="AT706" s="9" t="str">
        <f t="shared" si="292"/>
        <v/>
      </c>
      <c r="AU706" s="9" t="str">
        <f t="shared" si="289"/>
        <v/>
      </c>
      <c r="AV706" s="9" t="str">
        <f t="shared" si="289"/>
        <v/>
      </c>
      <c r="AW706" s="9" t="str">
        <f t="shared" si="289"/>
        <v/>
      </c>
      <c r="AX706" s="9" t="str">
        <f t="shared" si="289"/>
        <v/>
      </c>
      <c r="AY706" s="9" t="str">
        <f t="shared" si="289"/>
        <v/>
      </c>
      <c r="AZ706" s="9" t="str">
        <f t="shared" si="289"/>
        <v/>
      </c>
      <c r="BA706" s="9" t="str">
        <f t="shared" si="289"/>
        <v/>
      </c>
      <c r="BB706" s="9" t="str">
        <f t="shared" si="289"/>
        <v/>
      </c>
      <c r="BC706" s="9" t="str">
        <f t="shared" si="289"/>
        <v/>
      </c>
      <c r="BD706" s="9" t="str">
        <f t="shared" si="289"/>
        <v/>
      </c>
      <c r="BE706" s="9" t="str">
        <f t="shared" si="290"/>
        <v/>
      </c>
      <c r="BF706" s="9" t="str">
        <f t="shared" si="290"/>
        <v/>
      </c>
      <c r="BG706" s="9" t="str">
        <f t="shared" si="290"/>
        <v/>
      </c>
      <c r="BH706" s="9" t="str">
        <f t="shared" si="290"/>
        <v/>
      </c>
      <c r="BI706" s="9" t="str">
        <f t="shared" si="290"/>
        <v/>
      </c>
      <c r="BJ706" s="9" t="str">
        <f t="shared" si="290"/>
        <v/>
      </c>
      <c r="BK706" s="9" t="str">
        <f t="shared" si="290"/>
        <v/>
      </c>
      <c r="BL706" s="9" t="str">
        <f t="shared" si="290"/>
        <v/>
      </c>
      <c r="BM706" s="9" t="str">
        <f t="shared" si="290"/>
        <v/>
      </c>
      <c r="BN706" s="9" t="str">
        <f t="shared" si="290"/>
        <v/>
      </c>
      <c r="BO706" s="9" t="str">
        <f t="shared" si="291"/>
        <v/>
      </c>
      <c r="BP706" s="9" t="str">
        <f t="shared" si="291"/>
        <v/>
      </c>
      <c r="BQ706" s="9" t="str">
        <f t="shared" si="291"/>
        <v/>
      </c>
      <c r="BR706" s="9" t="str">
        <f t="shared" si="291"/>
        <v/>
      </c>
      <c r="BS706" s="9" t="str">
        <f t="shared" si="291"/>
        <v/>
      </c>
      <c r="BT706" s="9" t="str">
        <f t="shared" si="291"/>
        <v/>
      </c>
      <c r="BU706" s="9" t="str">
        <f t="shared" si="291"/>
        <v/>
      </c>
      <c r="BV706" s="9" t="str">
        <f t="shared" si="291"/>
        <v/>
      </c>
      <c r="BW706" s="9" t="str">
        <f t="shared" si="291"/>
        <v/>
      </c>
      <c r="BX706" s="9" t="str">
        <f t="shared" si="291"/>
        <v/>
      </c>
      <c r="BY706" s="9" t="str">
        <f t="shared" si="291"/>
        <v/>
      </c>
      <c r="BZ706" s="9" t="str">
        <f t="shared" si="291"/>
        <v/>
      </c>
    </row>
    <row r="707" spans="1:78" x14ac:dyDescent="0.25">
      <c r="A707" s="6">
        <v>1110</v>
      </c>
      <c r="B707" s="3"/>
      <c r="C707" s="3"/>
      <c r="D707" s="3"/>
      <c r="E707" s="3"/>
      <c r="F707" s="3">
        <v>1</v>
      </c>
      <c r="G707" s="3"/>
      <c r="H707" s="3">
        <v>1</v>
      </c>
      <c r="I707" s="3"/>
      <c r="J707" s="3"/>
      <c r="K707" s="3"/>
      <c r="L707" s="3"/>
      <c r="M707" s="3"/>
      <c r="N707" s="3"/>
      <c r="O707" s="3"/>
      <c r="P707" s="3"/>
      <c r="Q707" s="3"/>
      <c r="R707" s="3"/>
      <c r="S707" s="3"/>
      <c r="T707" s="3"/>
      <c r="U707" s="3"/>
      <c r="V707" s="3"/>
      <c r="W707" s="3"/>
      <c r="X707" s="3"/>
      <c r="Y707" s="3"/>
      <c r="Z707" s="3"/>
      <c r="AA707" s="3"/>
      <c r="AB707" s="3"/>
      <c r="AC707" s="3"/>
      <c r="AD707" s="3"/>
      <c r="AE707" s="3"/>
      <c r="AF707" s="3">
        <v>2</v>
      </c>
      <c r="AH707" s="7">
        <f>SUMPRODUCT(MAX((Table1[post_position])*(Table1[topic_id]=$A707)))</f>
        <v>9</v>
      </c>
      <c r="AI707" s="7" t="str">
        <f>"http://chandoo.org/forums/topic/"&amp;VLOOKUP(A707,'All Topics Data'!$A$2:$C$1243,3,FALSE)</f>
        <v>http://chandoo.org/forums/topic/theshold-count</v>
      </c>
      <c r="AJ707" s="7" t="str">
        <f>LEFT(VLOOKUP(A707,'All Topics Data'!$A$2:$C$1243,2,FALSE),40)&amp;REPT("…",LEN(VLOOKUP(A707,'All Topics Data'!$A$2:$C$1243,2,FALSE))&gt;40)</f>
        <v>Theshold Count</v>
      </c>
      <c r="AK707" s="9">
        <f t="shared" si="280"/>
        <v>0</v>
      </c>
      <c r="AL707" s="9">
        <f t="shared" si="292"/>
        <v>0</v>
      </c>
      <c r="AM707" s="9">
        <f t="shared" si="292"/>
        <v>0</v>
      </c>
      <c r="AN707" s="9">
        <f t="shared" si="292"/>
        <v>0</v>
      </c>
      <c r="AO707" s="9">
        <f t="shared" si="292"/>
        <v>1</v>
      </c>
      <c r="AP707" s="9">
        <f t="shared" si="292"/>
        <v>0</v>
      </c>
      <c r="AQ707" s="9">
        <f t="shared" si="292"/>
        <v>1</v>
      </c>
      <c r="AR707" s="9">
        <f t="shared" si="292"/>
        <v>0</v>
      </c>
      <c r="AS707" s="9">
        <f t="shared" si="292"/>
        <v>0</v>
      </c>
      <c r="AT707" s="9" t="str">
        <f t="shared" si="292"/>
        <v/>
      </c>
      <c r="AU707" s="9" t="str">
        <f t="shared" si="289"/>
        <v/>
      </c>
      <c r="AV707" s="9" t="str">
        <f t="shared" si="289"/>
        <v/>
      </c>
      <c r="AW707" s="9" t="str">
        <f t="shared" si="289"/>
        <v/>
      </c>
      <c r="AX707" s="9" t="str">
        <f t="shared" si="289"/>
        <v/>
      </c>
      <c r="AY707" s="9" t="str">
        <f t="shared" si="289"/>
        <v/>
      </c>
      <c r="AZ707" s="9" t="str">
        <f t="shared" si="289"/>
        <v/>
      </c>
      <c r="BA707" s="9" t="str">
        <f t="shared" si="289"/>
        <v/>
      </c>
      <c r="BB707" s="9" t="str">
        <f t="shared" si="289"/>
        <v/>
      </c>
      <c r="BC707" s="9" t="str">
        <f t="shared" si="289"/>
        <v/>
      </c>
      <c r="BD707" s="9" t="str">
        <f t="shared" si="289"/>
        <v/>
      </c>
      <c r="BE707" s="9" t="str">
        <f t="shared" si="290"/>
        <v/>
      </c>
      <c r="BF707" s="9" t="str">
        <f t="shared" si="290"/>
        <v/>
      </c>
      <c r="BG707" s="9" t="str">
        <f t="shared" si="290"/>
        <v/>
      </c>
      <c r="BH707" s="9" t="str">
        <f t="shared" si="290"/>
        <v/>
      </c>
      <c r="BI707" s="9" t="str">
        <f t="shared" si="290"/>
        <v/>
      </c>
      <c r="BJ707" s="9" t="str">
        <f t="shared" si="290"/>
        <v/>
      </c>
      <c r="BK707" s="9" t="str">
        <f t="shared" si="290"/>
        <v/>
      </c>
      <c r="BL707" s="9" t="str">
        <f t="shared" si="290"/>
        <v/>
      </c>
      <c r="BM707" s="9" t="str">
        <f t="shared" si="290"/>
        <v/>
      </c>
      <c r="BN707" s="9" t="str">
        <f t="shared" si="290"/>
        <v/>
      </c>
      <c r="BO707" s="9" t="str">
        <f t="shared" si="291"/>
        <v/>
      </c>
      <c r="BP707" s="9" t="str">
        <f t="shared" si="291"/>
        <v/>
      </c>
      <c r="BQ707" s="9" t="str">
        <f t="shared" si="291"/>
        <v/>
      </c>
      <c r="BR707" s="9" t="str">
        <f t="shared" si="291"/>
        <v/>
      </c>
      <c r="BS707" s="9" t="str">
        <f t="shared" si="291"/>
        <v/>
      </c>
      <c r="BT707" s="9" t="str">
        <f t="shared" si="291"/>
        <v/>
      </c>
      <c r="BU707" s="9" t="str">
        <f t="shared" si="291"/>
        <v/>
      </c>
      <c r="BV707" s="9" t="str">
        <f t="shared" si="291"/>
        <v/>
      </c>
      <c r="BW707" s="9" t="str">
        <f t="shared" si="291"/>
        <v/>
      </c>
      <c r="BX707" s="9" t="str">
        <f t="shared" si="291"/>
        <v/>
      </c>
      <c r="BY707" s="9" t="str">
        <f t="shared" si="291"/>
        <v/>
      </c>
      <c r="BZ707" s="9" t="str">
        <f t="shared" si="291"/>
        <v/>
      </c>
    </row>
    <row r="708" spans="1:78" x14ac:dyDescent="0.25">
      <c r="A708" s="6">
        <v>1112</v>
      </c>
      <c r="B708" s="3"/>
      <c r="C708" s="3">
        <v>1</v>
      </c>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v>1</v>
      </c>
      <c r="AH708" s="7">
        <f>SUMPRODUCT(MAX((Table1[post_position])*(Table1[topic_id]=$A708)))</f>
        <v>2</v>
      </c>
      <c r="AI708" s="7" t="str">
        <f>"http://chandoo.org/forums/topic/"&amp;VLOOKUP(A708,'All Topics Data'!$A$2:$C$1243,3,FALSE)</f>
        <v>http://chandoo.org/forums/topic/chart-without-scale</v>
      </c>
      <c r="AJ708" s="7" t="str">
        <f>LEFT(VLOOKUP(A708,'All Topics Data'!$A$2:$C$1243,2,FALSE),40)&amp;REPT("…",LEN(VLOOKUP(A708,'All Topics Data'!$A$2:$C$1243,2,FALSE))&gt;40)</f>
        <v>Chart without Scale</v>
      </c>
      <c r="AK708" s="9">
        <f t="shared" si="280"/>
        <v>0</v>
      </c>
      <c r="AL708" s="9">
        <f t="shared" si="292"/>
        <v>1</v>
      </c>
      <c r="AM708" s="9" t="str">
        <f t="shared" si="292"/>
        <v/>
      </c>
      <c r="AN708" s="9" t="str">
        <f t="shared" si="292"/>
        <v/>
      </c>
      <c r="AO708" s="9" t="str">
        <f t="shared" si="292"/>
        <v/>
      </c>
      <c r="AP708" s="9" t="str">
        <f t="shared" si="292"/>
        <v/>
      </c>
      <c r="AQ708" s="9" t="str">
        <f t="shared" si="292"/>
        <v/>
      </c>
      <c r="AR708" s="9" t="str">
        <f t="shared" si="292"/>
        <v/>
      </c>
      <c r="AS708" s="9" t="str">
        <f t="shared" si="292"/>
        <v/>
      </c>
      <c r="AT708" s="9" t="str">
        <f t="shared" si="292"/>
        <v/>
      </c>
      <c r="AU708" s="9" t="str">
        <f t="shared" si="289"/>
        <v/>
      </c>
      <c r="AV708" s="9" t="str">
        <f t="shared" si="289"/>
        <v/>
      </c>
      <c r="AW708" s="9" t="str">
        <f t="shared" si="289"/>
        <v/>
      </c>
      <c r="AX708" s="9" t="str">
        <f t="shared" si="289"/>
        <v/>
      </c>
      <c r="AY708" s="9" t="str">
        <f t="shared" si="289"/>
        <v/>
      </c>
      <c r="AZ708" s="9" t="str">
        <f t="shared" si="289"/>
        <v/>
      </c>
      <c r="BA708" s="9" t="str">
        <f t="shared" si="289"/>
        <v/>
      </c>
      <c r="BB708" s="9" t="str">
        <f t="shared" si="289"/>
        <v/>
      </c>
      <c r="BC708" s="9" t="str">
        <f t="shared" si="289"/>
        <v/>
      </c>
      <c r="BD708" s="9" t="str">
        <f t="shared" si="289"/>
        <v/>
      </c>
      <c r="BE708" s="9" t="str">
        <f t="shared" si="290"/>
        <v/>
      </c>
      <c r="BF708" s="9" t="str">
        <f t="shared" si="290"/>
        <v/>
      </c>
      <c r="BG708" s="9" t="str">
        <f t="shared" si="290"/>
        <v/>
      </c>
      <c r="BH708" s="9" t="str">
        <f t="shared" si="290"/>
        <v/>
      </c>
      <c r="BI708" s="9" t="str">
        <f t="shared" si="290"/>
        <v/>
      </c>
      <c r="BJ708" s="9" t="str">
        <f t="shared" si="290"/>
        <v/>
      </c>
      <c r="BK708" s="9" t="str">
        <f t="shared" si="290"/>
        <v/>
      </c>
      <c r="BL708" s="9" t="str">
        <f t="shared" si="290"/>
        <v/>
      </c>
      <c r="BM708" s="9" t="str">
        <f t="shared" si="290"/>
        <v/>
      </c>
      <c r="BN708" s="9" t="str">
        <f t="shared" si="290"/>
        <v/>
      </c>
      <c r="BO708" s="9" t="str">
        <f t="shared" si="291"/>
        <v/>
      </c>
      <c r="BP708" s="9" t="str">
        <f t="shared" si="291"/>
        <v/>
      </c>
      <c r="BQ708" s="9" t="str">
        <f t="shared" si="291"/>
        <v/>
      </c>
      <c r="BR708" s="9" t="str">
        <f t="shared" si="291"/>
        <v/>
      </c>
      <c r="BS708" s="9" t="str">
        <f t="shared" si="291"/>
        <v/>
      </c>
      <c r="BT708" s="9" t="str">
        <f t="shared" si="291"/>
        <v/>
      </c>
      <c r="BU708" s="9" t="str">
        <f t="shared" si="291"/>
        <v/>
      </c>
      <c r="BV708" s="9" t="str">
        <f t="shared" si="291"/>
        <v/>
      </c>
      <c r="BW708" s="9" t="str">
        <f t="shared" si="291"/>
        <v/>
      </c>
      <c r="BX708" s="9" t="str">
        <f t="shared" si="291"/>
        <v/>
      </c>
      <c r="BY708" s="9" t="str">
        <f t="shared" si="291"/>
        <v/>
      </c>
      <c r="BZ708" s="9" t="str">
        <f t="shared" si="291"/>
        <v/>
      </c>
    </row>
    <row r="709" spans="1:78" x14ac:dyDescent="0.25">
      <c r="A709" s="6">
        <v>1113</v>
      </c>
      <c r="B709" s="3"/>
      <c r="C709" s="3">
        <v>1</v>
      </c>
      <c r="D709" s="3"/>
      <c r="E709" s="3">
        <v>1</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v>2</v>
      </c>
      <c r="AH709" s="7">
        <f>SUMPRODUCT(MAX((Table1[post_position])*(Table1[topic_id]=$A709)))</f>
        <v>4</v>
      </c>
      <c r="AI709" s="7" t="str">
        <f>"http://chandoo.org/forums/topic/"&amp;VLOOKUP(A709,'All Topics Data'!$A$2:$C$1243,3,FALSE)</f>
        <v>http://chandoo.org/forums/topic/hi-1</v>
      </c>
      <c r="AJ709" s="7" t="str">
        <f>LEFT(VLOOKUP(A709,'All Topics Data'!$A$2:$C$1243,2,FALSE),40)&amp;REPT("…",LEN(VLOOKUP(A709,'All Topics Data'!$A$2:$C$1243,2,FALSE))&gt;40)</f>
        <v>set vba properties (password)</v>
      </c>
      <c r="AK709" s="9">
        <f t="shared" si="280"/>
        <v>0</v>
      </c>
      <c r="AL709" s="9">
        <f t="shared" si="292"/>
        <v>1</v>
      </c>
      <c r="AM709" s="9">
        <f t="shared" si="292"/>
        <v>0</v>
      </c>
      <c r="AN709" s="9">
        <f t="shared" si="292"/>
        <v>1</v>
      </c>
      <c r="AO709" s="9" t="str">
        <f t="shared" si="292"/>
        <v/>
      </c>
      <c r="AP709" s="9" t="str">
        <f t="shared" si="292"/>
        <v/>
      </c>
      <c r="AQ709" s="9" t="str">
        <f t="shared" si="292"/>
        <v/>
      </c>
      <c r="AR709" s="9" t="str">
        <f t="shared" si="292"/>
        <v/>
      </c>
      <c r="AS709" s="9" t="str">
        <f t="shared" si="292"/>
        <v/>
      </c>
      <c r="AT709" s="9" t="str">
        <f t="shared" si="292"/>
        <v/>
      </c>
      <c r="AU709" s="9" t="str">
        <f t="shared" si="289"/>
        <v/>
      </c>
      <c r="AV709" s="9" t="str">
        <f t="shared" si="289"/>
        <v/>
      </c>
      <c r="AW709" s="9" t="str">
        <f t="shared" si="289"/>
        <v/>
      </c>
      <c r="AX709" s="9" t="str">
        <f t="shared" si="289"/>
        <v/>
      </c>
      <c r="AY709" s="9" t="str">
        <f t="shared" si="289"/>
        <v/>
      </c>
      <c r="AZ709" s="9" t="str">
        <f t="shared" si="289"/>
        <v/>
      </c>
      <c r="BA709" s="9" t="str">
        <f t="shared" si="289"/>
        <v/>
      </c>
      <c r="BB709" s="9" t="str">
        <f t="shared" si="289"/>
        <v/>
      </c>
      <c r="BC709" s="9" t="str">
        <f t="shared" si="289"/>
        <v/>
      </c>
      <c r="BD709" s="9" t="str">
        <f t="shared" si="289"/>
        <v/>
      </c>
      <c r="BE709" s="9" t="str">
        <f t="shared" si="290"/>
        <v/>
      </c>
      <c r="BF709" s="9" t="str">
        <f t="shared" si="290"/>
        <v/>
      </c>
      <c r="BG709" s="9" t="str">
        <f t="shared" si="290"/>
        <v/>
      </c>
      <c r="BH709" s="9" t="str">
        <f t="shared" si="290"/>
        <v/>
      </c>
      <c r="BI709" s="9" t="str">
        <f t="shared" si="290"/>
        <v/>
      </c>
      <c r="BJ709" s="9" t="str">
        <f t="shared" si="290"/>
        <v/>
      </c>
      <c r="BK709" s="9" t="str">
        <f t="shared" si="290"/>
        <v/>
      </c>
      <c r="BL709" s="9" t="str">
        <f t="shared" si="290"/>
        <v/>
      </c>
      <c r="BM709" s="9" t="str">
        <f t="shared" si="290"/>
        <v/>
      </c>
      <c r="BN709" s="9" t="str">
        <f t="shared" si="290"/>
        <v/>
      </c>
      <c r="BO709" s="9" t="str">
        <f t="shared" si="291"/>
        <v/>
      </c>
      <c r="BP709" s="9" t="str">
        <f t="shared" si="291"/>
        <v/>
      </c>
      <c r="BQ709" s="9" t="str">
        <f t="shared" si="291"/>
        <v/>
      </c>
      <c r="BR709" s="9" t="str">
        <f t="shared" si="291"/>
        <v/>
      </c>
      <c r="BS709" s="9" t="str">
        <f t="shared" si="291"/>
        <v/>
      </c>
      <c r="BT709" s="9" t="str">
        <f t="shared" si="291"/>
        <v/>
      </c>
      <c r="BU709" s="9" t="str">
        <f t="shared" si="291"/>
        <v/>
      </c>
      <c r="BV709" s="9" t="str">
        <f t="shared" si="291"/>
        <v/>
      </c>
      <c r="BW709" s="9" t="str">
        <f t="shared" si="291"/>
        <v/>
      </c>
      <c r="BX709" s="9" t="str">
        <f t="shared" si="291"/>
        <v/>
      </c>
      <c r="BY709" s="9" t="str">
        <f t="shared" si="291"/>
        <v/>
      </c>
      <c r="BZ709" s="9" t="str">
        <f t="shared" si="291"/>
        <v/>
      </c>
    </row>
    <row r="710" spans="1:78" x14ac:dyDescent="0.25">
      <c r="A710" s="6">
        <v>1115</v>
      </c>
      <c r="B710" s="3"/>
      <c r="C710" s="3">
        <v>1</v>
      </c>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v>1</v>
      </c>
      <c r="AH710" s="7">
        <f>SUMPRODUCT(MAX((Table1[post_position])*(Table1[topic_id]=$A710)))</f>
        <v>3</v>
      </c>
      <c r="AI710" s="7" t="str">
        <f>"http://chandoo.org/forums/topic/"&amp;VLOOKUP(A710,'All Topics Data'!$A$2:$C$1243,3,FALSE)</f>
        <v>http://chandoo.org/forums/topic/change-pivot-table-data-source-from-excel-table-to-access-db</v>
      </c>
      <c r="AJ710" s="7" t="str">
        <f>LEFT(VLOOKUP(A710,'All Topics Data'!$A$2:$C$1243,2,FALSE),40)&amp;REPT("…",LEN(VLOOKUP(A710,'All Topics Data'!$A$2:$C$1243,2,FALSE))&gt;40)</f>
        <v>Change Pivot Table data source from Exce…</v>
      </c>
      <c r="AK710" s="9">
        <f t="shared" si="280"/>
        <v>0</v>
      </c>
      <c r="AL710" s="9">
        <f t="shared" si="292"/>
        <v>1</v>
      </c>
      <c r="AM710" s="9">
        <f t="shared" si="292"/>
        <v>0</v>
      </c>
      <c r="AN710" s="9" t="str">
        <f t="shared" si="292"/>
        <v/>
      </c>
      <c r="AO710" s="9" t="str">
        <f t="shared" si="292"/>
        <v/>
      </c>
      <c r="AP710" s="9" t="str">
        <f t="shared" si="292"/>
        <v/>
      </c>
      <c r="AQ710" s="9" t="str">
        <f t="shared" si="292"/>
        <v/>
      </c>
      <c r="AR710" s="9" t="str">
        <f t="shared" si="292"/>
        <v/>
      </c>
      <c r="AS710" s="9" t="str">
        <f t="shared" si="292"/>
        <v/>
      </c>
      <c r="AT710" s="9" t="str">
        <f t="shared" si="292"/>
        <v/>
      </c>
      <c r="AU710" s="9" t="str">
        <f t="shared" si="289"/>
        <v/>
      </c>
      <c r="AV710" s="9" t="str">
        <f t="shared" si="289"/>
        <v/>
      </c>
      <c r="AW710" s="9" t="str">
        <f t="shared" si="289"/>
        <v/>
      </c>
      <c r="AX710" s="9" t="str">
        <f t="shared" si="289"/>
        <v/>
      </c>
      <c r="AY710" s="9" t="str">
        <f t="shared" si="289"/>
        <v/>
      </c>
      <c r="AZ710" s="9" t="str">
        <f t="shared" si="289"/>
        <v/>
      </c>
      <c r="BA710" s="9" t="str">
        <f t="shared" si="289"/>
        <v/>
      </c>
      <c r="BB710" s="9" t="str">
        <f t="shared" si="289"/>
        <v/>
      </c>
      <c r="BC710" s="9" t="str">
        <f t="shared" si="289"/>
        <v/>
      </c>
      <c r="BD710" s="9" t="str">
        <f t="shared" si="289"/>
        <v/>
      </c>
      <c r="BE710" s="9" t="str">
        <f t="shared" si="290"/>
        <v/>
      </c>
      <c r="BF710" s="9" t="str">
        <f t="shared" si="290"/>
        <v/>
      </c>
      <c r="BG710" s="9" t="str">
        <f t="shared" si="290"/>
        <v/>
      </c>
      <c r="BH710" s="9" t="str">
        <f t="shared" si="290"/>
        <v/>
      </c>
      <c r="BI710" s="9" t="str">
        <f t="shared" si="290"/>
        <v/>
      </c>
      <c r="BJ710" s="9" t="str">
        <f t="shared" si="290"/>
        <v/>
      </c>
      <c r="BK710" s="9" t="str">
        <f t="shared" si="290"/>
        <v/>
      </c>
      <c r="BL710" s="9" t="str">
        <f t="shared" si="290"/>
        <v/>
      </c>
      <c r="BM710" s="9" t="str">
        <f t="shared" si="290"/>
        <v/>
      </c>
      <c r="BN710" s="9" t="str">
        <f t="shared" si="290"/>
        <v/>
      </c>
      <c r="BO710" s="9" t="str">
        <f t="shared" si="291"/>
        <v/>
      </c>
      <c r="BP710" s="9" t="str">
        <f t="shared" si="291"/>
        <v/>
      </c>
      <c r="BQ710" s="9" t="str">
        <f t="shared" si="291"/>
        <v/>
      </c>
      <c r="BR710" s="9" t="str">
        <f t="shared" si="291"/>
        <v/>
      </c>
      <c r="BS710" s="9" t="str">
        <f t="shared" si="291"/>
        <v/>
      </c>
      <c r="BT710" s="9" t="str">
        <f t="shared" si="291"/>
        <v/>
      </c>
      <c r="BU710" s="9" t="str">
        <f t="shared" si="291"/>
        <v/>
      </c>
      <c r="BV710" s="9" t="str">
        <f t="shared" si="291"/>
        <v/>
      </c>
      <c r="BW710" s="9" t="str">
        <f t="shared" si="291"/>
        <v/>
      </c>
      <c r="BX710" s="9" t="str">
        <f t="shared" si="291"/>
        <v/>
      </c>
      <c r="BY710" s="9" t="str">
        <f t="shared" si="291"/>
        <v/>
      </c>
      <c r="BZ710" s="9" t="str">
        <f t="shared" si="291"/>
        <v/>
      </c>
    </row>
    <row r="711" spans="1:78" x14ac:dyDescent="0.25">
      <c r="A711" s="6">
        <v>1117</v>
      </c>
      <c r="B711" s="3"/>
      <c r="C711" s="3"/>
      <c r="D711" s="3"/>
      <c r="E711" s="3"/>
      <c r="F711" s="3">
        <v>1</v>
      </c>
      <c r="G711" s="3"/>
      <c r="H711" s="3">
        <v>1</v>
      </c>
      <c r="I711" s="3"/>
      <c r="J711" s="3">
        <v>1</v>
      </c>
      <c r="K711" s="3"/>
      <c r="L711" s="3"/>
      <c r="M711" s="3"/>
      <c r="N711" s="3"/>
      <c r="O711" s="3"/>
      <c r="P711" s="3"/>
      <c r="Q711" s="3"/>
      <c r="R711" s="3"/>
      <c r="S711" s="3"/>
      <c r="T711" s="3"/>
      <c r="U711" s="3"/>
      <c r="V711" s="3"/>
      <c r="W711" s="3"/>
      <c r="X711" s="3"/>
      <c r="Y711" s="3"/>
      <c r="Z711" s="3"/>
      <c r="AA711" s="3"/>
      <c r="AB711" s="3"/>
      <c r="AC711" s="3"/>
      <c r="AD711" s="3"/>
      <c r="AE711" s="3"/>
      <c r="AF711" s="3">
        <v>3</v>
      </c>
      <c r="AH711" s="7">
        <f>SUMPRODUCT(MAX((Table1[post_position])*(Table1[topic_id]=$A711)))</f>
        <v>9</v>
      </c>
      <c r="AI711" s="7" t="str">
        <f>"http://chandoo.org/forums/topic/"&amp;VLOOKUP(A711,'All Topics Data'!$A$2:$C$1243,3,FALSE)</f>
        <v>http://chandoo.org/forums/topic/conditional-formating-using-a-formula</v>
      </c>
      <c r="AJ711" s="7" t="str">
        <f>LEFT(VLOOKUP(A711,'All Topics Data'!$A$2:$C$1243,2,FALSE),40)&amp;REPT("…",LEN(VLOOKUP(A711,'All Topics Data'!$A$2:$C$1243,2,FALSE))&gt;40)</f>
        <v>Conditional formating using a formula.</v>
      </c>
      <c r="AK711" s="9">
        <f t="shared" si="280"/>
        <v>0</v>
      </c>
      <c r="AL711" s="9">
        <f t="shared" si="292"/>
        <v>0</v>
      </c>
      <c r="AM711" s="9">
        <f t="shared" si="292"/>
        <v>0</v>
      </c>
      <c r="AN711" s="9">
        <f t="shared" si="292"/>
        <v>0</v>
      </c>
      <c r="AO711" s="9">
        <f t="shared" si="292"/>
        <v>1</v>
      </c>
      <c r="AP711" s="9">
        <f t="shared" si="292"/>
        <v>0</v>
      </c>
      <c r="AQ711" s="9">
        <f t="shared" si="292"/>
        <v>1</v>
      </c>
      <c r="AR711" s="9">
        <f t="shared" si="292"/>
        <v>0</v>
      </c>
      <c r="AS711" s="9">
        <f t="shared" si="292"/>
        <v>1</v>
      </c>
      <c r="AT711" s="9" t="str">
        <f t="shared" si="292"/>
        <v/>
      </c>
      <c r="AU711" s="9" t="str">
        <f t="shared" si="289"/>
        <v/>
      </c>
      <c r="AV711" s="9" t="str">
        <f t="shared" si="289"/>
        <v/>
      </c>
      <c r="AW711" s="9" t="str">
        <f t="shared" si="289"/>
        <v/>
      </c>
      <c r="AX711" s="9" t="str">
        <f t="shared" si="289"/>
        <v/>
      </c>
      <c r="AY711" s="9" t="str">
        <f t="shared" si="289"/>
        <v/>
      </c>
      <c r="AZ711" s="9" t="str">
        <f t="shared" si="289"/>
        <v/>
      </c>
      <c r="BA711" s="9" t="str">
        <f t="shared" si="289"/>
        <v/>
      </c>
      <c r="BB711" s="9" t="str">
        <f t="shared" si="289"/>
        <v/>
      </c>
      <c r="BC711" s="9" t="str">
        <f t="shared" si="289"/>
        <v/>
      </c>
      <c r="BD711" s="9" t="str">
        <f t="shared" si="289"/>
        <v/>
      </c>
      <c r="BE711" s="9" t="str">
        <f t="shared" si="290"/>
        <v/>
      </c>
      <c r="BF711" s="9" t="str">
        <f t="shared" si="290"/>
        <v/>
      </c>
      <c r="BG711" s="9" t="str">
        <f t="shared" si="290"/>
        <v/>
      </c>
      <c r="BH711" s="9" t="str">
        <f t="shared" si="290"/>
        <v/>
      </c>
      <c r="BI711" s="9" t="str">
        <f t="shared" si="290"/>
        <v/>
      </c>
      <c r="BJ711" s="9" t="str">
        <f t="shared" si="290"/>
        <v/>
      </c>
      <c r="BK711" s="9" t="str">
        <f t="shared" si="290"/>
        <v/>
      </c>
      <c r="BL711" s="9" t="str">
        <f t="shared" si="290"/>
        <v/>
      </c>
      <c r="BM711" s="9" t="str">
        <f t="shared" si="290"/>
        <v/>
      </c>
      <c r="BN711" s="9" t="str">
        <f t="shared" si="290"/>
        <v/>
      </c>
      <c r="BO711" s="9" t="str">
        <f t="shared" si="291"/>
        <v/>
      </c>
      <c r="BP711" s="9" t="str">
        <f t="shared" si="291"/>
        <v/>
      </c>
      <c r="BQ711" s="9" t="str">
        <f t="shared" si="291"/>
        <v/>
      </c>
      <c r="BR711" s="9" t="str">
        <f t="shared" si="291"/>
        <v/>
      </c>
      <c r="BS711" s="9" t="str">
        <f t="shared" si="291"/>
        <v/>
      </c>
      <c r="BT711" s="9" t="str">
        <f t="shared" si="291"/>
        <v/>
      </c>
      <c r="BU711" s="9" t="str">
        <f t="shared" si="291"/>
        <v/>
      </c>
      <c r="BV711" s="9" t="str">
        <f t="shared" si="291"/>
        <v/>
      </c>
      <c r="BW711" s="9" t="str">
        <f t="shared" si="291"/>
        <v/>
      </c>
      <c r="BX711" s="9" t="str">
        <f t="shared" si="291"/>
        <v/>
      </c>
      <c r="BY711" s="9" t="str">
        <f t="shared" si="291"/>
        <v/>
      </c>
      <c r="BZ711" s="9" t="str">
        <f t="shared" si="291"/>
        <v/>
      </c>
    </row>
    <row r="712" spans="1:78" x14ac:dyDescent="0.25">
      <c r="A712" s="6">
        <v>1119</v>
      </c>
      <c r="B712" s="3"/>
      <c r="C712" s="3">
        <v>1</v>
      </c>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v>1</v>
      </c>
      <c r="AH712" s="7">
        <f>SUMPRODUCT(MAX((Table1[post_position])*(Table1[topic_id]=$A712)))</f>
        <v>2</v>
      </c>
      <c r="AI712" s="7" t="str">
        <f>"http://chandoo.org/forums/topic/"&amp;VLOOKUP(A712,'All Topics Data'!$A$2:$C$1243,3,FALSE)</f>
        <v>http://chandoo.org/forums/topic/vlookup-hlookup-listing-names-from-data</v>
      </c>
      <c r="AJ712" s="7" t="str">
        <f>LEFT(VLOOKUP(A712,'All Topics Data'!$A$2:$C$1243,2,FALSE),40)&amp;REPT("…",LEN(VLOOKUP(A712,'All Topics Data'!$A$2:$C$1243,2,FALSE))&gt;40)</f>
        <v>VLOOKUP HLOOKUP LISTING NAMES FROM DATA</v>
      </c>
      <c r="AK712" s="9">
        <f t="shared" si="280"/>
        <v>0</v>
      </c>
      <c r="AL712" s="9">
        <f t="shared" si="292"/>
        <v>1</v>
      </c>
      <c r="AM712" s="9" t="str">
        <f t="shared" si="292"/>
        <v/>
      </c>
      <c r="AN712" s="9" t="str">
        <f t="shared" si="292"/>
        <v/>
      </c>
      <c r="AO712" s="9" t="str">
        <f t="shared" si="292"/>
        <v/>
      </c>
      <c r="AP712" s="9" t="str">
        <f t="shared" si="292"/>
        <v/>
      </c>
      <c r="AQ712" s="9" t="str">
        <f t="shared" si="292"/>
        <v/>
      </c>
      <c r="AR712" s="9" t="str">
        <f t="shared" si="292"/>
        <v/>
      </c>
      <c r="AS712" s="9" t="str">
        <f t="shared" si="292"/>
        <v/>
      </c>
      <c r="AT712" s="9" t="str">
        <f t="shared" si="292"/>
        <v/>
      </c>
      <c r="AU712" s="9" t="str">
        <f t="shared" ref="AU712:BD721" si="293">IF(AU$4&lt;=$AH712,IFERROR(GETPIVOTDATA("Hui Reply?",$A$4,"topic_id",$A712,"post_position",AU$4),0),"")</f>
        <v/>
      </c>
      <c r="AV712" s="9" t="str">
        <f t="shared" si="293"/>
        <v/>
      </c>
      <c r="AW712" s="9" t="str">
        <f t="shared" si="293"/>
        <v/>
      </c>
      <c r="AX712" s="9" t="str">
        <f t="shared" si="293"/>
        <v/>
      </c>
      <c r="AY712" s="9" t="str">
        <f t="shared" si="293"/>
        <v/>
      </c>
      <c r="AZ712" s="9" t="str">
        <f t="shared" si="293"/>
        <v/>
      </c>
      <c r="BA712" s="9" t="str">
        <f t="shared" si="293"/>
        <v/>
      </c>
      <c r="BB712" s="9" t="str">
        <f t="shared" si="293"/>
        <v/>
      </c>
      <c r="BC712" s="9" t="str">
        <f t="shared" si="293"/>
        <v/>
      </c>
      <c r="BD712" s="9" t="str">
        <f t="shared" si="293"/>
        <v/>
      </c>
      <c r="BE712" s="9" t="str">
        <f t="shared" ref="BE712:BN721" si="294">IF(BE$4&lt;=$AH712,IFERROR(GETPIVOTDATA("Hui Reply?",$A$4,"topic_id",$A712,"post_position",BE$4),0),"")</f>
        <v/>
      </c>
      <c r="BF712" s="9" t="str">
        <f t="shared" si="294"/>
        <v/>
      </c>
      <c r="BG712" s="9" t="str">
        <f t="shared" si="294"/>
        <v/>
      </c>
      <c r="BH712" s="9" t="str">
        <f t="shared" si="294"/>
        <v/>
      </c>
      <c r="BI712" s="9" t="str">
        <f t="shared" si="294"/>
        <v/>
      </c>
      <c r="BJ712" s="9" t="str">
        <f t="shared" si="294"/>
        <v/>
      </c>
      <c r="BK712" s="9" t="str">
        <f t="shared" si="294"/>
        <v/>
      </c>
      <c r="BL712" s="9" t="str">
        <f t="shared" si="294"/>
        <v/>
      </c>
      <c r="BM712" s="9" t="str">
        <f t="shared" si="294"/>
        <v/>
      </c>
      <c r="BN712" s="9" t="str">
        <f t="shared" si="294"/>
        <v/>
      </c>
      <c r="BO712" s="9" t="str">
        <f t="shared" ref="BO712:BZ721" si="295">IF(BO$4&lt;=$AH712,IFERROR(GETPIVOTDATA("Hui Reply?",$A$4,"topic_id",$A712,"post_position",BO$4),0),"")</f>
        <v/>
      </c>
      <c r="BP712" s="9" t="str">
        <f t="shared" si="295"/>
        <v/>
      </c>
      <c r="BQ712" s="9" t="str">
        <f t="shared" si="295"/>
        <v/>
      </c>
      <c r="BR712" s="9" t="str">
        <f t="shared" si="295"/>
        <v/>
      </c>
      <c r="BS712" s="9" t="str">
        <f t="shared" si="295"/>
        <v/>
      </c>
      <c r="BT712" s="9" t="str">
        <f t="shared" si="295"/>
        <v/>
      </c>
      <c r="BU712" s="9" t="str">
        <f t="shared" si="295"/>
        <v/>
      </c>
      <c r="BV712" s="9" t="str">
        <f t="shared" si="295"/>
        <v/>
      </c>
      <c r="BW712" s="9" t="str">
        <f t="shared" si="295"/>
        <v/>
      </c>
      <c r="BX712" s="9" t="str">
        <f t="shared" si="295"/>
        <v/>
      </c>
      <c r="BY712" s="9" t="str">
        <f t="shared" si="295"/>
        <v/>
      </c>
      <c r="BZ712" s="9" t="str">
        <f t="shared" si="295"/>
        <v/>
      </c>
    </row>
    <row r="713" spans="1:78" x14ac:dyDescent="0.25">
      <c r="A713" s="6">
        <v>1120</v>
      </c>
      <c r="B713" s="3"/>
      <c r="C713" s="3">
        <v>1</v>
      </c>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v>1</v>
      </c>
      <c r="AH713" s="7">
        <f>SUMPRODUCT(MAX((Table1[post_position])*(Table1[topic_id]=$A713)))</f>
        <v>2</v>
      </c>
      <c r="AI713" s="7" t="str">
        <f>"http://chandoo.org/forums/topic/"&amp;VLOOKUP(A713,'All Topics Data'!$A$2:$C$1243,3,FALSE)</f>
        <v>http://chandoo.org/forums/topic/pivot-table-calculations</v>
      </c>
      <c r="AJ713" s="7" t="str">
        <f>LEFT(VLOOKUP(A713,'All Topics Data'!$A$2:$C$1243,2,FALSE),40)&amp;REPT("…",LEN(VLOOKUP(A713,'All Topics Data'!$A$2:$C$1243,2,FALSE))&gt;40)</f>
        <v>Pivot table % calculations</v>
      </c>
      <c r="AK713" s="9">
        <f t="shared" si="280"/>
        <v>0</v>
      </c>
      <c r="AL713" s="9">
        <f t="shared" ref="AL713:AT722" si="296">IF(AL$4&lt;=$AH713,IFERROR(GETPIVOTDATA("Hui Reply?",$A$4,"topic_id",$A713,"post_position",AL$4),0),"")</f>
        <v>1</v>
      </c>
      <c r="AM713" s="9" t="str">
        <f t="shared" si="296"/>
        <v/>
      </c>
      <c r="AN713" s="9" t="str">
        <f t="shared" si="296"/>
        <v/>
      </c>
      <c r="AO713" s="9" t="str">
        <f t="shared" si="296"/>
        <v/>
      </c>
      <c r="AP713" s="9" t="str">
        <f t="shared" si="296"/>
        <v/>
      </c>
      <c r="AQ713" s="9" t="str">
        <f t="shared" si="296"/>
        <v/>
      </c>
      <c r="AR713" s="9" t="str">
        <f t="shared" si="296"/>
        <v/>
      </c>
      <c r="AS713" s="9" t="str">
        <f t="shared" si="296"/>
        <v/>
      </c>
      <c r="AT713" s="9" t="str">
        <f t="shared" si="296"/>
        <v/>
      </c>
      <c r="AU713" s="9" t="str">
        <f t="shared" si="293"/>
        <v/>
      </c>
      <c r="AV713" s="9" t="str">
        <f t="shared" si="293"/>
        <v/>
      </c>
      <c r="AW713" s="9" t="str">
        <f t="shared" si="293"/>
        <v/>
      </c>
      <c r="AX713" s="9" t="str">
        <f t="shared" si="293"/>
        <v/>
      </c>
      <c r="AY713" s="9" t="str">
        <f t="shared" si="293"/>
        <v/>
      </c>
      <c r="AZ713" s="9" t="str">
        <f t="shared" si="293"/>
        <v/>
      </c>
      <c r="BA713" s="9" t="str">
        <f t="shared" si="293"/>
        <v/>
      </c>
      <c r="BB713" s="9" t="str">
        <f t="shared" si="293"/>
        <v/>
      </c>
      <c r="BC713" s="9" t="str">
        <f t="shared" si="293"/>
        <v/>
      </c>
      <c r="BD713" s="9" t="str">
        <f t="shared" si="293"/>
        <v/>
      </c>
      <c r="BE713" s="9" t="str">
        <f t="shared" si="294"/>
        <v/>
      </c>
      <c r="BF713" s="9" t="str">
        <f t="shared" si="294"/>
        <v/>
      </c>
      <c r="BG713" s="9" t="str">
        <f t="shared" si="294"/>
        <v/>
      </c>
      <c r="BH713" s="9" t="str">
        <f t="shared" si="294"/>
        <v/>
      </c>
      <c r="BI713" s="9" t="str">
        <f t="shared" si="294"/>
        <v/>
      </c>
      <c r="BJ713" s="9" t="str">
        <f t="shared" si="294"/>
        <v/>
      </c>
      <c r="BK713" s="9" t="str">
        <f t="shared" si="294"/>
        <v/>
      </c>
      <c r="BL713" s="9" t="str">
        <f t="shared" si="294"/>
        <v/>
      </c>
      <c r="BM713" s="9" t="str">
        <f t="shared" si="294"/>
        <v/>
      </c>
      <c r="BN713" s="9" t="str">
        <f t="shared" si="294"/>
        <v/>
      </c>
      <c r="BO713" s="9" t="str">
        <f t="shared" si="295"/>
        <v/>
      </c>
      <c r="BP713" s="9" t="str">
        <f t="shared" si="295"/>
        <v/>
      </c>
      <c r="BQ713" s="9" t="str">
        <f t="shared" si="295"/>
        <v/>
      </c>
      <c r="BR713" s="9" t="str">
        <f t="shared" si="295"/>
        <v/>
      </c>
      <c r="BS713" s="9" t="str">
        <f t="shared" si="295"/>
        <v/>
      </c>
      <c r="BT713" s="9" t="str">
        <f t="shared" si="295"/>
        <v/>
      </c>
      <c r="BU713" s="9" t="str">
        <f t="shared" si="295"/>
        <v/>
      </c>
      <c r="BV713" s="9" t="str">
        <f t="shared" si="295"/>
        <v/>
      </c>
      <c r="BW713" s="9" t="str">
        <f t="shared" si="295"/>
        <v/>
      </c>
      <c r="BX713" s="9" t="str">
        <f t="shared" si="295"/>
        <v/>
      </c>
      <c r="BY713" s="9" t="str">
        <f t="shared" si="295"/>
        <v/>
      </c>
      <c r="BZ713" s="9" t="str">
        <f t="shared" si="295"/>
        <v/>
      </c>
    </row>
    <row r="714" spans="1:78" x14ac:dyDescent="0.25">
      <c r="A714" s="6">
        <v>1121</v>
      </c>
      <c r="B714" s="3"/>
      <c r="C714" s="3"/>
      <c r="D714" s="3">
        <v>1</v>
      </c>
      <c r="E714" s="3"/>
      <c r="F714" s="3"/>
      <c r="G714" s="3">
        <v>1</v>
      </c>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v>2</v>
      </c>
      <c r="AH714" s="7">
        <f>SUMPRODUCT(MAX((Table1[post_position])*(Table1[topic_id]=$A714)))</f>
        <v>6</v>
      </c>
      <c r="AI714" s="7" t="str">
        <f>"http://chandoo.org/forums/topic/"&amp;VLOOKUP(A714,'All Topics Data'!$A$2:$C$1243,3,FALSE)</f>
        <v>http://chandoo.org/forums/topic/zebra-lines-at-only-visible-lines</v>
      </c>
      <c r="AJ714" s="7" t="str">
        <f>LEFT(VLOOKUP(A714,'All Topics Data'!$A$2:$C$1243,2,FALSE),40)&amp;REPT("…",LEN(VLOOKUP(A714,'All Topics Data'!$A$2:$C$1243,2,FALSE))&gt;40)</f>
        <v>Zebra lines at only visible lines</v>
      </c>
      <c r="AK714" s="9">
        <f t="shared" si="280"/>
        <v>0</v>
      </c>
      <c r="AL714" s="9">
        <f t="shared" si="296"/>
        <v>0</v>
      </c>
      <c r="AM714" s="9">
        <f t="shared" si="296"/>
        <v>1</v>
      </c>
      <c r="AN714" s="9">
        <f t="shared" si="296"/>
        <v>0</v>
      </c>
      <c r="AO714" s="9">
        <f t="shared" si="296"/>
        <v>0</v>
      </c>
      <c r="AP714" s="9">
        <f t="shared" si="296"/>
        <v>1</v>
      </c>
      <c r="AQ714" s="9" t="str">
        <f t="shared" si="296"/>
        <v/>
      </c>
      <c r="AR714" s="9" t="str">
        <f t="shared" si="296"/>
        <v/>
      </c>
      <c r="AS714" s="9" t="str">
        <f t="shared" si="296"/>
        <v/>
      </c>
      <c r="AT714" s="9" t="str">
        <f t="shared" si="296"/>
        <v/>
      </c>
      <c r="AU714" s="9" t="str">
        <f t="shared" si="293"/>
        <v/>
      </c>
      <c r="AV714" s="9" t="str">
        <f t="shared" si="293"/>
        <v/>
      </c>
      <c r="AW714" s="9" t="str">
        <f t="shared" si="293"/>
        <v/>
      </c>
      <c r="AX714" s="9" t="str">
        <f t="shared" si="293"/>
        <v/>
      </c>
      <c r="AY714" s="9" t="str">
        <f t="shared" si="293"/>
        <v/>
      </c>
      <c r="AZ714" s="9" t="str">
        <f t="shared" si="293"/>
        <v/>
      </c>
      <c r="BA714" s="9" t="str">
        <f t="shared" si="293"/>
        <v/>
      </c>
      <c r="BB714" s="9" t="str">
        <f t="shared" si="293"/>
        <v/>
      </c>
      <c r="BC714" s="9" t="str">
        <f t="shared" si="293"/>
        <v/>
      </c>
      <c r="BD714" s="9" t="str">
        <f t="shared" si="293"/>
        <v/>
      </c>
      <c r="BE714" s="9" t="str">
        <f t="shared" si="294"/>
        <v/>
      </c>
      <c r="BF714" s="9" t="str">
        <f t="shared" si="294"/>
        <v/>
      </c>
      <c r="BG714" s="9" t="str">
        <f t="shared" si="294"/>
        <v/>
      </c>
      <c r="BH714" s="9" t="str">
        <f t="shared" si="294"/>
        <v/>
      </c>
      <c r="BI714" s="9" t="str">
        <f t="shared" si="294"/>
        <v/>
      </c>
      <c r="BJ714" s="9" t="str">
        <f t="shared" si="294"/>
        <v/>
      </c>
      <c r="BK714" s="9" t="str">
        <f t="shared" si="294"/>
        <v/>
      </c>
      <c r="BL714" s="9" t="str">
        <f t="shared" si="294"/>
        <v/>
      </c>
      <c r="BM714" s="9" t="str">
        <f t="shared" si="294"/>
        <v/>
      </c>
      <c r="BN714" s="9" t="str">
        <f t="shared" si="294"/>
        <v/>
      </c>
      <c r="BO714" s="9" t="str">
        <f t="shared" si="295"/>
        <v/>
      </c>
      <c r="BP714" s="9" t="str">
        <f t="shared" si="295"/>
        <v/>
      </c>
      <c r="BQ714" s="9" t="str">
        <f t="shared" si="295"/>
        <v/>
      </c>
      <c r="BR714" s="9" t="str">
        <f t="shared" si="295"/>
        <v/>
      </c>
      <c r="BS714" s="9" t="str">
        <f t="shared" si="295"/>
        <v/>
      </c>
      <c r="BT714" s="9" t="str">
        <f t="shared" si="295"/>
        <v/>
      </c>
      <c r="BU714" s="9" t="str">
        <f t="shared" si="295"/>
        <v/>
      </c>
      <c r="BV714" s="9" t="str">
        <f t="shared" si="295"/>
        <v/>
      </c>
      <c r="BW714" s="9" t="str">
        <f t="shared" si="295"/>
        <v/>
      </c>
      <c r="BX714" s="9" t="str">
        <f t="shared" si="295"/>
        <v/>
      </c>
      <c r="BY714" s="9" t="str">
        <f t="shared" si="295"/>
        <v/>
      </c>
      <c r="BZ714" s="9" t="str">
        <f t="shared" si="295"/>
        <v/>
      </c>
    </row>
    <row r="715" spans="1:78" x14ac:dyDescent="0.25">
      <c r="A715" s="6">
        <v>1124</v>
      </c>
      <c r="B715" s="3"/>
      <c r="C715" s="3"/>
      <c r="D715" s="3">
        <v>1</v>
      </c>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v>1</v>
      </c>
      <c r="AH715" s="7">
        <f>SUMPRODUCT(MAX((Table1[post_position])*(Table1[topic_id]=$A715)))</f>
        <v>3</v>
      </c>
      <c r="AI715" s="7" t="str">
        <f>"http://chandoo.org/forums/topic/"&amp;VLOOKUP(A715,'All Topics Data'!$A$2:$C$1243,3,FALSE)</f>
        <v>http://chandoo.org/forums/topic/template-protection</v>
      </c>
      <c r="AJ715" s="7" t="str">
        <f>LEFT(VLOOKUP(A715,'All Topics Data'!$A$2:$C$1243,2,FALSE),40)&amp;REPT("…",LEN(VLOOKUP(A715,'All Topics Data'!$A$2:$C$1243,2,FALSE))&gt;40)</f>
        <v>Template Protection</v>
      </c>
      <c r="AK715" s="9">
        <f t="shared" si="280"/>
        <v>0</v>
      </c>
      <c r="AL715" s="9">
        <f t="shared" si="296"/>
        <v>0</v>
      </c>
      <c r="AM715" s="9">
        <f t="shared" si="296"/>
        <v>1</v>
      </c>
      <c r="AN715" s="9" t="str">
        <f t="shared" si="296"/>
        <v/>
      </c>
      <c r="AO715" s="9" t="str">
        <f t="shared" si="296"/>
        <v/>
      </c>
      <c r="AP715" s="9" t="str">
        <f t="shared" si="296"/>
        <v/>
      </c>
      <c r="AQ715" s="9" t="str">
        <f t="shared" si="296"/>
        <v/>
      </c>
      <c r="AR715" s="9" t="str">
        <f t="shared" si="296"/>
        <v/>
      </c>
      <c r="AS715" s="9" t="str">
        <f t="shared" si="296"/>
        <v/>
      </c>
      <c r="AT715" s="9" t="str">
        <f t="shared" si="296"/>
        <v/>
      </c>
      <c r="AU715" s="9" t="str">
        <f t="shared" si="293"/>
        <v/>
      </c>
      <c r="AV715" s="9" t="str">
        <f t="shared" si="293"/>
        <v/>
      </c>
      <c r="AW715" s="9" t="str">
        <f t="shared" si="293"/>
        <v/>
      </c>
      <c r="AX715" s="9" t="str">
        <f t="shared" si="293"/>
        <v/>
      </c>
      <c r="AY715" s="9" t="str">
        <f t="shared" si="293"/>
        <v/>
      </c>
      <c r="AZ715" s="9" t="str">
        <f t="shared" si="293"/>
        <v/>
      </c>
      <c r="BA715" s="9" t="str">
        <f t="shared" si="293"/>
        <v/>
      </c>
      <c r="BB715" s="9" t="str">
        <f t="shared" si="293"/>
        <v/>
      </c>
      <c r="BC715" s="9" t="str">
        <f t="shared" si="293"/>
        <v/>
      </c>
      <c r="BD715" s="9" t="str">
        <f t="shared" si="293"/>
        <v/>
      </c>
      <c r="BE715" s="9" t="str">
        <f t="shared" si="294"/>
        <v/>
      </c>
      <c r="BF715" s="9" t="str">
        <f t="shared" si="294"/>
        <v/>
      </c>
      <c r="BG715" s="9" t="str">
        <f t="shared" si="294"/>
        <v/>
      </c>
      <c r="BH715" s="9" t="str">
        <f t="shared" si="294"/>
        <v/>
      </c>
      <c r="BI715" s="9" t="str">
        <f t="shared" si="294"/>
        <v/>
      </c>
      <c r="BJ715" s="9" t="str">
        <f t="shared" si="294"/>
        <v/>
      </c>
      <c r="BK715" s="9" t="str">
        <f t="shared" si="294"/>
        <v/>
      </c>
      <c r="BL715" s="9" t="str">
        <f t="shared" si="294"/>
        <v/>
      </c>
      <c r="BM715" s="9" t="str">
        <f t="shared" si="294"/>
        <v/>
      </c>
      <c r="BN715" s="9" t="str">
        <f t="shared" si="294"/>
        <v/>
      </c>
      <c r="BO715" s="9" t="str">
        <f t="shared" si="295"/>
        <v/>
      </c>
      <c r="BP715" s="9" t="str">
        <f t="shared" si="295"/>
        <v/>
      </c>
      <c r="BQ715" s="9" t="str">
        <f t="shared" si="295"/>
        <v/>
      </c>
      <c r="BR715" s="9" t="str">
        <f t="shared" si="295"/>
        <v/>
      </c>
      <c r="BS715" s="9" t="str">
        <f t="shared" si="295"/>
        <v/>
      </c>
      <c r="BT715" s="9" t="str">
        <f t="shared" si="295"/>
        <v/>
      </c>
      <c r="BU715" s="9" t="str">
        <f t="shared" si="295"/>
        <v/>
      </c>
      <c r="BV715" s="9" t="str">
        <f t="shared" si="295"/>
        <v/>
      </c>
      <c r="BW715" s="9" t="str">
        <f t="shared" si="295"/>
        <v/>
      </c>
      <c r="BX715" s="9" t="str">
        <f t="shared" si="295"/>
        <v/>
      </c>
      <c r="BY715" s="9" t="str">
        <f t="shared" si="295"/>
        <v/>
      </c>
      <c r="BZ715" s="9" t="str">
        <f t="shared" si="295"/>
        <v/>
      </c>
    </row>
    <row r="716" spans="1:78" x14ac:dyDescent="0.25">
      <c r="A716" s="6">
        <v>1130</v>
      </c>
      <c r="B716" s="3"/>
      <c r="C716" s="3"/>
      <c r="D716" s="3">
        <v>1</v>
      </c>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v>1</v>
      </c>
      <c r="AH716" s="7">
        <f>SUMPRODUCT(MAX((Table1[post_position])*(Table1[topic_id]=$A716)))</f>
        <v>4</v>
      </c>
      <c r="AI716" s="7" t="str">
        <f>"http://chandoo.org/forums/topic/"&amp;VLOOKUP(A716,'All Topics Data'!$A$2:$C$1243,3,FALSE)</f>
        <v>http://chandoo.org/forums/topic/dashboard-and-option-radio-buttons</v>
      </c>
      <c r="AJ716" s="7" t="str">
        <f>LEFT(VLOOKUP(A716,'All Topics Data'!$A$2:$C$1243,2,FALSE),40)&amp;REPT("…",LEN(VLOOKUP(A716,'All Topics Data'!$A$2:$C$1243,2,FALSE))&gt;40)</f>
        <v>Dashboard and option radio buttons</v>
      </c>
      <c r="AK716" s="9">
        <f t="shared" si="280"/>
        <v>0</v>
      </c>
      <c r="AL716" s="9">
        <f t="shared" si="296"/>
        <v>0</v>
      </c>
      <c r="AM716" s="9">
        <f t="shared" si="296"/>
        <v>1</v>
      </c>
      <c r="AN716" s="9">
        <f t="shared" si="296"/>
        <v>0</v>
      </c>
      <c r="AO716" s="9" t="str">
        <f t="shared" si="296"/>
        <v/>
      </c>
      <c r="AP716" s="9" t="str">
        <f t="shared" si="296"/>
        <v/>
      </c>
      <c r="AQ716" s="9" t="str">
        <f t="shared" si="296"/>
        <v/>
      </c>
      <c r="AR716" s="9" t="str">
        <f t="shared" si="296"/>
        <v/>
      </c>
      <c r="AS716" s="9" t="str">
        <f t="shared" si="296"/>
        <v/>
      </c>
      <c r="AT716" s="9" t="str">
        <f t="shared" si="296"/>
        <v/>
      </c>
      <c r="AU716" s="9" t="str">
        <f t="shared" si="293"/>
        <v/>
      </c>
      <c r="AV716" s="9" t="str">
        <f t="shared" si="293"/>
        <v/>
      </c>
      <c r="AW716" s="9" t="str">
        <f t="shared" si="293"/>
        <v/>
      </c>
      <c r="AX716" s="9" t="str">
        <f t="shared" si="293"/>
        <v/>
      </c>
      <c r="AY716" s="9" t="str">
        <f t="shared" si="293"/>
        <v/>
      </c>
      <c r="AZ716" s="9" t="str">
        <f t="shared" si="293"/>
        <v/>
      </c>
      <c r="BA716" s="9" t="str">
        <f t="shared" si="293"/>
        <v/>
      </c>
      <c r="BB716" s="9" t="str">
        <f t="shared" si="293"/>
        <v/>
      </c>
      <c r="BC716" s="9" t="str">
        <f t="shared" si="293"/>
        <v/>
      </c>
      <c r="BD716" s="9" t="str">
        <f t="shared" si="293"/>
        <v/>
      </c>
      <c r="BE716" s="9" t="str">
        <f t="shared" si="294"/>
        <v/>
      </c>
      <c r="BF716" s="9" t="str">
        <f t="shared" si="294"/>
        <v/>
      </c>
      <c r="BG716" s="9" t="str">
        <f t="shared" si="294"/>
        <v/>
      </c>
      <c r="BH716" s="9" t="str">
        <f t="shared" si="294"/>
        <v/>
      </c>
      <c r="BI716" s="9" t="str">
        <f t="shared" si="294"/>
        <v/>
      </c>
      <c r="BJ716" s="9" t="str">
        <f t="shared" si="294"/>
        <v/>
      </c>
      <c r="BK716" s="9" t="str">
        <f t="shared" si="294"/>
        <v/>
      </c>
      <c r="BL716" s="9" t="str">
        <f t="shared" si="294"/>
        <v/>
      </c>
      <c r="BM716" s="9" t="str">
        <f t="shared" si="294"/>
        <v/>
      </c>
      <c r="BN716" s="9" t="str">
        <f t="shared" si="294"/>
        <v/>
      </c>
      <c r="BO716" s="9" t="str">
        <f t="shared" si="295"/>
        <v/>
      </c>
      <c r="BP716" s="9" t="str">
        <f t="shared" si="295"/>
        <v/>
      </c>
      <c r="BQ716" s="9" t="str">
        <f t="shared" si="295"/>
        <v/>
      </c>
      <c r="BR716" s="9" t="str">
        <f t="shared" si="295"/>
        <v/>
      </c>
      <c r="BS716" s="9" t="str">
        <f t="shared" si="295"/>
        <v/>
      </c>
      <c r="BT716" s="9" t="str">
        <f t="shared" si="295"/>
        <v/>
      </c>
      <c r="BU716" s="9" t="str">
        <f t="shared" si="295"/>
        <v/>
      </c>
      <c r="BV716" s="9" t="str">
        <f t="shared" si="295"/>
        <v/>
      </c>
      <c r="BW716" s="9" t="str">
        <f t="shared" si="295"/>
        <v/>
      </c>
      <c r="BX716" s="9" t="str">
        <f t="shared" si="295"/>
        <v/>
      </c>
      <c r="BY716" s="9" t="str">
        <f t="shared" si="295"/>
        <v/>
      </c>
      <c r="BZ716" s="9" t="str">
        <f t="shared" si="295"/>
        <v/>
      </c>
    </row>
    <row r="717" spans="1:78" x14ac:dyDescent="0.25">
      <c r="A717" s="6">
        <v>1135</v>
      </c>
      <c r="B717" s="3"/>
      <c r="C717" s="3">
        <v>1</v>
      </c>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v>1</v>
      </c>
      <c r="AH717" s="7">
        <f>SUMPRODUCT(MAX((Table1[post_position])*(Table1[topic_id]=$A717)))</f>
        <v>3</v>
      </c>
      <c r="AI717" s="7" t="str">
        <f>"http://chandoo.org/forums/topic/"&amp;VLOOKUP(A717,'All Topics Data'!$A$2:$C$1243,3,FALSE)</f>
        <v>http://chandoo.org/forums/topic/auto-search-and-match-figures-is-it-possible-in-excel</v>
      </c>
      <c r="AJ717" s="7" t="str">
        <f>LEFT(VLOOKUP(A717,'All Topics Data'!$A$2:$C$1243,2,FALSE),40)&amp;REPT("…",LEN(VLOOKUP(A717,'All Topics Data'!$A$2:$C$1243,2,FALSE))&gt;40)</f>
        <v>Auto search and match figures.  Is it po…</v>
      </c>
      <c r="AK717" s="9">
        <f t="shared" si="280"/>
        <v>0</v>
      </c>
      <c r="AL717" s="9">
        <f t="shared" si="296"/>
        <v>1</v>
      </c>
      <c r="AM717" s="9">
        <f t="shared" si="296"/>
        <v>0</v>
      </c>
      <c r="AN717" s="9" t="str">
        <f t="shared" si="296"/>
        <v/>
      </c>
      <c r="AO717" s="9" t="str">
        <f t="shared" si="296"/>
        <v/>
      </c>
      <c r="AP717" s="9" t="str">
        <f t="shared" si="296"/>
        <v/>
      </c>
      <c r="AQ717" s="9" t="str">
        <f t="shared" si="296"/>
        <v/>
      </c>
      <c r="AR717" s="9" t="str">
        <f t="shared" si="296"/>
        <v/>
      </c>
      <c r="AS717" s="9" t="str">
        <f t="shared" si="296"/>
        <v/>
      </c>
      <c r="AT717" s="9" t="str">
        <f t="shared" si="296"/>
        <v/>
      </c>
      <c r="AU717" s="9" t="str">
        <f t="shared" si="293"/>
        <v/>
      </c>
      <c r="AV717" s="9" t="str">
        <f t="shared" si="293"/>
        <v/>
      </c>
      <c r="AW717" s="9" t="str">
        <f t="shared" si="293"/>
        <v/>
      </c>
      <c r="AX717" s="9" t="str">
        <f t="shared" si="293"/>
        <v/>
      </c>
      <c r="AY717" s="9" t="str">
        <f t="shared" si="293"/>
        <v/>
      </c>
      <c r="AZ717" s="9" t="str">
        <f t="shared" si="293"/>
        <v/>
      </c>
      <c r="BA717" s="9" t="str">
        <f t="shared" si="293"/>
        <v/>
      </c>
      <c r="BB717" s="9" t="str">
        <f t="shared" si="293"/>
        <v/>
      </c>
      <c r="BC717" s="9" t="str">
        <f t="shared" si="293"/>
        <v/>
      </c>
      <c r="BD717" s="9" t="str">
        <f t="shared" si="293"/>
        <v/>
      </c>
      <c r="BE717" s="9" t="str">
        <f t="shared" si="294"/>
        <v/>
      </c>
      <c r="BF717" s="9" t="str">
        <f t="shared" si="294"/>
        <v/>
      </c>
      <c r="BG717" s="9" t="str">
        <f t="shared" si="294"/>
        <v/>
      </c>
      <c r="BH717" s="9" t="str">
        <f t="shared" si="294"/>
        <v/>
      </c>
      <c r="BI717" s="9" t="str">
        <f t="shared" si="294"/>
        <v/>
      </c>
      <c r="BJ717" s="9" t="str">
        <f t="shared" si="294"/>
        <v/>
      </c>
      <c r="BK717" s="9" t="str">
        <f t="shared" si="294"/>
        <v/>
      </c>
      <c r="BL717" s="9" t="str">
        <f t="shared" si="294"/>
        <v/>
      </c>
      <c r="BM717" s="9" t="str">
        <f t="shared" si="294"/>
        <v/>
      </c>
      <c r="BN717" s="9" t="str">
        <f t="shared" si="294"/>
        <v/>
      </c>
      <c r="BO717" s="9" t="str">
        <f t="shared" si="295"/>
        <v/>
      </c>
      <c r="BP717" s="9" t="str">
        <f t="shared" si="295"/>
        <v/>
      </c>
      <c r="BQ717" s="9" t="str">
        <f t="shared" si="295"/>
        <v/>
      </c>
      <c r="BR717" s="9" t="str">
        <f t="shared" si="295"/>
        <v/>
      </c>
      <c r="BS717" s="9" t="str">
        <f t="shared" si="295"/>
        <v/>
      </c>
      <c r="BT717" s="9" t="str">
        <f t="shared" si="295"/>
        <v/>
      </c>
      <c r="BU717" s="9" t="str">
        <f t="shared" si="295"/>
        <v/>
      </c>
      <c r="BV717" s="9" t="str">
        <f t="shared" si="295"/>
        <v/>
      </c>
      <c r="BW717" s="9" t="str">
        <f t="shared" si="295"/>
        <v/>
      </c>
      <c r="BX717" s="9" t="str">
        <f t="shared" si="295"/>
        <v/>
      </c>
      <c r="BY717" s="9" t="str">
        <f t="shared" si="295"/>
        <v/>
      </c>
      <c r="BZ717" s="9" t="str">
        <f t="shared" si="295"/>
        <v/>
      </c>
    </row>
    <row r="718" spans="1:78" x14ac:dyDescent="0.25">
      <c r="A718" s="6">
        <v>1136</v>
      </c>
      <c r="B718" s="3"/>
      <c r="C718" s="3"/>
      <c r="D718" s="3"/>
      <c r="E718" s="3"/>
      <c r="F718" s="3"/>
      <c r="G718" s="3"/>
      <c r="H718" s="3"/>
      <c r="I718" s="3">
        <v>1</v>
      </c>
      <c r="J718" s="3"/>
      <c r="K718" s="3"/>
      <c r="L718" s="3"/>
      <c r="M718" s="3"/>
      <c r="N718" s="3"/>
      <c r="O718" s="3"/>
      <c r="P718" s="3"/>
      <c r="Q718" s="3"/>
      <c r="R718" s="3"/>
      <c r="S718" s="3"/>
      <c r="T718" s="3"/>
      <c r="U718" s="3"/>
      <c r="V718" s="3"/>
      <c r="W718" s="3"/>
      <c r="X718" s="3"/>
      <c r="Y718" s="3"/>
      <c r="Z718" s="3"/>
      <c r="AA718" s="3"/>
      <c r="AB718" s="3"/>
      <c r="AC718" s="3"/>
      <c r="AD718" s="3"/>
      <c r="AE718" s="3"/>
      <c r="AF718" s="3">
        <v>1</v>
      </c>
      <c r="AH718" s="7">
        <f>SUMPRODUCT(MAX((Table1[post_position])*(Table1[topic_id]=$A718)))</f>
        <v>10</v>
      </c>
      <c r="AI718" s="7" t="str">
        <f>"http://chandoo.org/forums/topic/"&amp;VLOOKUP(A718,'All Topics Data'!$A$2:$C$1243,3,FALSE)</f>
        <v>http://chandoo.org/forums/topic/is-there-any-formula-which-can-count-a-particular-alphabet-from-a-string</v>
      </c>
      <c r="AJ718" s="7" t="str">
        <f>LEFT(VLOOKUP(A718,'All Topics Data'!$A$2:$C$1243,2,FALSE),40)&amp;REPT("…",LEN(VLOOKUP(A718,'All Topics Data'!$A$2:$C$1243,2,FALSE))&gt;40)</f>
        <v>Is there any Formula which can count a p…</v>
      </c>
      <c r="AK718" s="9">
        <f t="shared" si="280"/>
        <v>0</v>
      </c>
      <c r="AL718" s="9">
        <f t="shared" si="296"/>
        <v>0</v>
      </c>
      <c r="AM718" s="9">
        <f t="shared" si="296"/>
        <v>0</v>
      </c>
      <c r="AN718" s="9">
        <f t="shared" si="296"/>
        <v>0</v>
      </c>
      <c r="AO718" s="9">
        <f t="shared" si="296"/>
        <v>0</v>
      </c>
      <c r="AP718" s="9">
        <f t="shared" si="296"/>
        <v>0</v>
      </c>
      <c r="AQ718" s="9">
        <f t="shared" si="296"/>
        <v>0</v>
      </c>
      <c r="AR718" s="9">
        <f t="shared" si="296"/>
        <v>1</v>
      </c>
      <c r="AS718" s="9">
        <f t="shared" si="296"/>
        <v>0</v>
      </c>
      <c r="AT718" s="9">
        <f t="shared" si="296"/>
        <v>0</v>
      </c>
      <c r="AU718" s="9" t="str">
        <f t="shared" si="293"/>
        <v/>
      </c>
      <c r="AV718" s="9" t="str">
        <f t="shared" si="293"/>
        <v/>
      </c>
      <c r="AW718" s="9" t="str">
        <f t="shared" si="293"/>
        <v/>
      </c>
      <c r="AX718" s="9" t="str">
        <f t="shared" si="293"/>
        <v/>
      </c>
      <c r="AY718" s="9" t="str">
        <f t="shared" si="293"/>
        <v/>
      </c>
      <c r="AZ718" s="9" t="str">
        <f t="shared" si="293"/>
        <v/>
      </c>
      <c r="BA718" s="9" t="str">
        <f t="shared" si="293"/>
        <v/>
      </c>
      <c r="BB718" s="9" t="str">
        <f t="shared" si="293"/>
        <v/>
      </c>
      <c r="BC718" s="9" t="str">
        <f t="shared" si="293"/>
        <v/>
      </c>
      <c r="BD718" s="9" t="str">
        <f t="shared" si="293"/>
        <v/>
      </c>
      <c r="BE718" s="9" t="str">
        <f t="shared" si="294"/>
        <v/>
      </c>
      <c r="BF718" s="9" t="str">
        <f t="shared" si="294"/>
        <v/>
      </c>
      <c r="BG718" s="9" t="str">
        <f t="shared" si="294"/>
        <v/>
      </c>
      <c r="BH718" s="9" t="str">
        <f t="shared" si="294"/>
        <v/>
      </c>
      <c r="BI718" s="9" t="str">
        <f t="shared" si="294"/>
        <v/>
      </c>
      <c r="BJ718" s="9" t="str">
        <f t="shared" si="294"/>
        <v/>
      </c>
      <c r="BK718" s="9" t="str">
        <f t="shared" si="294"/>
        <v/>
      </c>
      <c r="BL718" s="9" t="str">
        <f t="shared" si="294"/>
        <v/>
      </c>
      <c r="BM718" s="9" t="str">
        <f t="shared" si="294"/>
        <v/>
      </c>
      <c r="BN718" s="9" t="str">
        <f t="shared" si="294"/>
        <v/>
      </c>
      <c r="BO718" s="9" t="str">
        <f t="shared" si="295"/>
        <v/>
      </c>
      <c r="BP718" s="9" t="str">
        <f t="shared" si="295"/>
        <v/>
      </c>
      <c r="BQ718" s="9" t="str">
        <f t="shared" si="295"/>
        <v/>
      </c>
      <c r="BR718" s="9" t="str">
        <f t="shared" si="295"/>
        <v/>
      </c>
      <c r="BS718" s="9" t="str">
        <f t="shared" si="295"/>
        <v/>
      </c>
      <c r="BT718" s="9" t="str">
        <f t="shared" si="295"/>
        <v/>
      </c>
      <c r="BU718" s="9" t="str">
        <f t="shared" si="295"/>
        <v/>
      </c>
      <c r="BV718" s="9" t="str">
        <f t="shared" si="295"/>
        <v/>
      </c>
      <c r="BW718" s="9" t="str">
        <f t="shared" si="295"/>
        <v/>
      </c>
      <c r="BX718" s="9" t="str">
        <f t="shared" si="295"/>
        <v/>
      </c>
      <c r="BY718" s="9" t="str">
        <f t="shared" si="295"/>
        <v/>
      </c>
      <c r="BZ718" s="9" t="str">
        <f t="shared" si="295"/>
        <v/>
      </c>
    </row>
    <row r="719" spans="1:78" x14ac:dyDescent="0.25">
      <c r="A719" s="6">
        <v>1145</v>
      </c>
      <c r="B719" s="3"/>
      <c r="C719" s="3"/>
      <c r="D719" s="3"/>
      <c r="E719" s="3"/>
      <c r="F719" s="3">
        <v>1</v>
      </c>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v>1</v>
      </c>
      <c r="AH719" s="7">
        <f>SUMPRODUCT(MAX((Table1[post_position])*(Table1[topic_id]=$A719)))</f>
        <v>5</v>
      </c>
      <c r="AI719" s="7" t="str">
        <f>"http://chandoo.org/forums/topic/"&amp;VLOOKUP(A719,'All Topics Data'!$A$2:$C$1243,3,FALSE)</f>
        <v>http://chandoo.org/forums/topic/solver-doesnt-know-integers</v>
      </c>
      <c r="AJ719" s="7" t="str">
        <f>LEFT(VLOOKUP(A719,'All Topics Data'!$A$2:$C$1243,2,FALSE),40)&amp;REPT("…",LEN(VLOOKUP(A719,'All Topics Data'!$A$2:$C$1243,2,FALSE))&gt;40)</f>
        <v>Solver doesn&amp;#039;t know Integers??</v>
      </c>
      <c r="AK719" s="9">
        <f t="shared" si="280"/>
        <v>0</v>
      </c>
      <c r="AL719" s="9">
        <f t="shared" si="296"/>
        <v>0</v>
      </c>
      <c r="AM719" s="9">
        <f t="shared" si="296"/>
        <v>0</v>
      </c>
      <c r="AN719" s="9">
        <f t="shared" si="296"/>
        <v>0</v>
      </c>
      <c r="AO719" s="9">
        <f t="shared" si="296"/>
        <v>1</v>
      </c>
      <c r="AP719" s="9" t="str">
        <f t="shared" si="296"/>
        <v/>
      </c>
      <c r="AQ719" s="9" t="str">
        <f t="shared" si="296"/>
        <v/>
      </c>
      <c r="AR719" s="9" t="str">
        <f t="shared" si="296"/>
        <v/>
      </c>
      <c r="AS719" s="9" t="str">
        <f t="shared" si="296"/>
        <v/>
      </c>
      <c r="AT719" s="9" t="str">
        <f t="shared" si="296"/>
        <v/>
      </c>
      <c r="AU719" s="9" t="str">
        <f t="shared" si="293"/>
        <v/>
      </c>
      <c r="AV719" s="9" t="str">
        <f t="shared" si="293"/>
        <v/>
      </c>
      <c r="AW719" s="9" t="str">
        <f t="shared" si="293"/>
        <v/>
      </c>
      <c r="AX719" s="9" t="str">
        <f t="shared" si="293"/>
        <v/>
      </c>
      <c r="AY719" s="9" t="str">
        <f t="shared" si="293"/>
        <v/>
      </c>
      <c r="AZ719" s="9" t="str">
        <f t="shared" si="293"/>
        <v/>
      </c>
      <c r="BA719" s="9" t="str">
        <f t="shared" si="293"/>
        <v/>
      </c>
      <c r="BB719" s="9" t="str">
        <f t="shared" si="293"/>
        <v/>
      </c>
      <c r="BC719" s="9" t="str">
        <f t="shared" si="293"/>
        <v/>
      </c>
      <c r="BD719" s="9" t="str">
        <f t="shared" si="293"/>
        <v/>
      </c>
      <c r="BE719" s="9" t="str">
        <f t="shared" si="294"/>
        <v/>
      </c>
      <c r="BF719" s="9" t="str">
        <f t="shared" si="294"/>
        <v/>
      </c>
      <c r="BG719" s="9" t="str">
        <f t="shared" si="294"/>
        <v/>
      </c>
      <c r="BH719" s="9" t="str">
        <f t="shared" si="294"/>
        <v/>
      </c>
      <c r="BI719" s="9" t="str">
        <f t="shared" si="294"/>
        <v/>
      </c>
      <c r="BJ719" s="9" t="str">
        <f t="shared" si="294"/>
        <v/>
      </c>
      <c r="BK719" s="9" t="str">
        <f t="shared" si="294"/>
        <v/>
      </c>
      <c r="BL719" s="9" t="str">
        <f t="shared" si="294"/>
        <v/>
      </c>
      <c r="BM719" s="9" t="str">
        <f t="shared" si="294"/>
        <v/>
      </c>
      <c r="BN719" s="9" t="str">
        <f t="shared" si="294"/>
        <v/>
      </c>
      <c r="BO719" s="9" t="str">
        <f t="shared" si="295"/>
        <v/>
      </c>
      <c r="BP719" s="9" t="str">
        <f t="shared" si="295"/>
        <v/>
      </c>
      <c r="BQ719" s="9" t="str">
        <f t="shared" si="295"/>
        <v/>
      </c>
      <c r="BR719" s="9" t="str">
        <f t="shared" si="295"/>
        <v/>
      </c>
      <c r="BS719" s="9" t="str">
        <f t="shared" si="295"/>
        <v/>
      </c>
      <c r="BT719" s="9" t="str">
        <f t="shared" si="295"/>
        <v/>
      </c>
      <c r="BU719" s="9" t="str">
        <f t="shared" si="295"/>
        <v/>
      </c>
      <c r="BV719" s="9" t="str">
        <f t="shared" si="295"/>
        <v/>
      </c>
      <c r="BW719" s="9" t="str">
        <f t="shared" si="295"/>
        <v/>
      </c>
      <c r="BX719" s="9" t="str">
        <f t="shared" si="295"/>
        <v/>
      </c>
      <c r="BY719" s="9" t="str">
        <f t="shared" si="295"/>
        <v/>
      </c>
      <c r="BZ719" s="9" t="str">
        <f t="shared" si="295"/>
        <v/>
      </c>
    </row>
    <row r="720" spans="1:78" x14ac:dyDescent="0.25">
      <c r="A720" s="6">
        <v>1146</v>
      </c>
      <c r="B720" s="3"/>
      <c r="C720" s="3"/>
      <c r="D720" s="3"/>
      <c r="E720" s="3">
        <v>1</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v>1</v>
      </c>
      <c r="AH720" s="7">
        <f>SUMPRODUCT(MAX((Table1[post_position])*(Table1[topic_id]=$A720)))</f>
        <v>7</v>
      </c>
      <c r="AI720" s="7" t="str">
        <f>"http://chandoo.org/forums/topic/"&amp;VLOOKUP(A720,'All Topics Data'!$A$2:$C$1243,3,FALSE)</f>
        <v>http://chandoo.org/forums/topic/controlled-printing-of-spreadsheets</v>
      </c>
      <c r="AJ720" s="7" t="str">
        <f>LEFT(VLOOKUP(A720,'All Topics Data'!$A$2:$C$1243,2,FALSE),40)&amp;REPT("…",LEN(VLOOKUP(A720,'All Topics Data'!$A$2:$C$1243,2,FALSE))&gt;40)</f>
        <v>Controlled printing of spreadsheets</v>
      </c>
      <c r="AK720" s="9">
        <f t="shared" si="280"/>
        <v>0</v>
      </c>
      <c r="AL720" s="9">
        <f t="shared" si="296"/>
        <v>0</v>
      </c>
      <c r="AM720" s="9">
        <f t="shared" si="296"/>
        <v>0</v>
      </c>
      <c r="AN720" s="9">
        <f t="shared" si="296"/>
        <v>1</v>
      </c>
      <c r="AO720" s="9">
        <f t="shared" si="296"/>
        <v>0</v>
      </c>
      <c r="AP720" s="9">
        <f t="shared" si="296"/>
        <v>0</v>
      </c>
      <c r="AQ720" s="9">
        <f t="shared" si="296"/>
        <v>0</v>
      </c>
      <c r="AR720" s="9" t="str">
        <f t="shared" si="296"/>
        <v/>
      </c>
      <c r="AS720" s="9" t="str">
        <f t="shared" si="296"/>
        <v/>
      </c>
      <c r="AT720" s="9" t="str">
        <f t="shared" si="296"/>
        <v/>
      </c>
      <c r="AU720" s="9" t="str">
        <f t="shared" si="293"/>
        <v/>
      </c>
      <c r="AV720" s="9" t="str">
        <f t="shared" si="293"/>
        <v/>
      </c>
      <c r="AW720" s="9" t="str">
        <f t="shared" si="293"/>
        <v/>
      </c>
      <c r="AX720" s="9" t="str">
        <f t="shared" si="293"/>
        <v/>
      </c>
      <c r="AY720" s="9" t="str">
        <f t="shared" si="293"/>
        <v/>
      </c>
      <c r="AZ720" s="9" t="str">
        <f t="shared" si="293"/>
        <v/>
      </c>
      <c r="BA720" s="9" t="str">
        <f t="shared" si="293"/>
        <v/>
      </c>
      <c r="BB720" s="9" t="str">
        <f t="shared" si="293"/>
        <v/>
      </c>
      <c r="BC720" s="9" t="str">
        <f t="shared" si="293"/>
        <v/>
      </c>
      <c r="BD720" s="9" t="str">
        <f t="shared" si="293"/>
        <v/>
      </c>
      <c r="BE720" s="9" t="str">
        <f t="shared" si="294"/>
        <v/>
      </c>
      <c r="BF720" s="9" t="str">
        <f t="shared" si="294"/>
        <v/>
      </c>
      <c r="BG720" s="9" t="str">
        <f t="shared" si="294"/>
        <v/>
      </c>
      <c r="BH720" s="9" t="str">
        <f t="shared" si="294"/>
        <v/>
      </c>
      <c r="BI720" s="9" t="str">
        <f t="shared" si="294"/>
        <v/>
      </c>
      <c r="BJ720" s="9" t="str">
        <f t="shared" si="294"/>
        <v/>
      </c>
      <c r="BK720" s="9" t="str">
        <f t="shared" si="294"/>
        <v/>
      </c>
      <c r="BL720" s="9" t="str">
        <f t="shared" si="294"/>
        <v/>
      </c>
      <c r="BM720" s="9" t="str">
        <f t="shared" si="294"/>
        <v/>
      </c>
      <c r="BN720" s="9" t="str">
        <f t="shared" si="294"/>
        <v/>
      </c>
      <c r="BO720" s="9" t="str">
        <f t="shared" si="295"/>
        <v/>
      </c>
      <c r="BP720" s="9" t="str">
        <f t="shared" si="295"/>
        <v/>
      </c>
      <c r="BQ720" s="9" t="str">
        <f t="shared" si="295"/>
        <v/>
      </c>
      <c r="BR720" s="9" t="str">
        <f t="shared" si="295"/>
        <v/>
      </c>
      <c r="BS720" s="9" t="str">
        <f t="shared" si="295"/>
        <v/>
      </c>
      <c r="BT720" s="9" t="str">
        <f t="shared" si="295"/>
        <v/>
      </c>
      <c r="BU720" s="9" t="str">
        <f t="shared" si="295"/>
        <v/>
      </c>
      <c r="BV720" s="9" t="str">
        <f t="shared" si="295"/>
        <v/>
      </c>
      <c r="BW720" s="9" t="str">
        <f t="shared" si="295"/>
        <v/>
      </c>
      <c r="BX720" s="9" t="str">
        <f t="shared" si="295"/>
        <v/>
      </c>
      <c r="BY720" s="9" t="str">
        <f t="shared" si="295"/>
        <v/>
      </c>
      <c r="BZ720" s="9" t="str">
        <f t="shared" si="295"/>
        <v/>
      </c>
    </row>
    <row r="721" spans="1:78" x14ac:dyDescent="0.25">
      <c r="A721" s="6">
        <v>1147</v>
      </c>
      <c r="B721" s="3"/>
      <c r="C721" s="3"/>
      <c r="D721" s="3"/>
      <c r="E721" s="3">
        <v>1</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v>1</v>
      </c>
      <c r="AH721" s="7">
        <f>SUMPRODUCT(MAX((Table1[post_position])*(Table1[topic_id]=$A721)))</f>
        <v>4</v>
      </c>
      <c r="AI721" s="7" t="str">
        <f>"http://chandoo.org/forums/topic/"&amp;VLOOKUP(A721,'All Topics Data'!$A$2:$C$1243,3,FALSE)</f>
        <v>http://chandoo.org/forums/topic/date-format-in-a-table</v>
      </c>
      <c r="AJ721" s="7" t="str">
        <f>LEFT(VLOOKUP(A721,'All Topics Data'!$A$2:$C$1243,2,FALSE),40)&amp;REPT("…",LEN(VLOOKUP(A721,'All Topics Data'!$A$2:$C$1243,2,FALSE))&gt;40)</f>
        <v>date format in a table</v>
      </c>
      <c r="AK721" s="9">
        <f t="shared" si="280"/>
        <v>0</v>
      </c>
      <c r="AL721" s="9">
        <f t="shared" si="296"/>
        <v>0</v>
      </c>
      <c r="AM721" s="9">
        <f t="shared" si="296"/>
        <v>0</v>
      </c>
      <c r="AN721" s="9">
        <f t="shared" si="296"/>
        <v>1</v>
      </c>
      <c r="AO721" s="9" t="str">
        <f t="shared" si="296"/>
        <v/>
      </c>
      <c r="AP721" s="9" t="str">
        <f t="shared" si="296"/>
        <v/>
      </c>
      <c r="AQ721" s="9" t="str">
        <f t="shared" si="296"/>
        <v/>
      </c>
      <c r="AR721" s="9" t="str">
        <f t="shared" si="296"/>
        <v/>
      </c>
      <c r="AS721" s="9" t="str">
        <f t="shared" si="296"/>
        <v/>
      </c>
      <c r="AT721" s="9" t="str">
        <f t="shared" si="296"/>
        <v/>
      </c>
      <c r="AU721" s="9" t="str">
        <f t="shared" si="293"/>
        <v/>
      </c>
      <c r="AV721" s="9" t="str">
        <f t="shared" si="293"/>
        <v/>
      </c>
      <c r="AW721" s="9" t="str">
        <f t="shared" si="293"/>
        <v/>
      </c>
      <c r="AX721" s="9" t="str">
        <f t="shared" si="293"/>
        <v/>
      </c>
      <c r="AY721" s="9" t="str">
        <f t="shared" si="293"/>
        <v/>
      </c>
      <c r="AZ721" s="9" t="str">
        <f t="shared" si="293"/>
        <v/>
      </c>
      <c r="BA721" s="9" t="str">
        <f t="shared" si="293"/>
        <v/>
      </c>
      <c r="BB721" s="9" t="str">
        <f t="shared" si="293"/>
        <v/>
      </c>
      <c r="BC721" s="9" t="str">
        <f t="shared" si="293"/>
        <v/>
      </c>
      <c r="BD721" s="9" t="str">
        <f t="shared" si="293"/>
        <v/>
      </c>
      <c r="BE721" s="9" t="str">
        <f t="shared" si="294"/>
        <v/>
      </c>
      <c r="BF721" s="9" t="str">
        <f t="shared" si="294"/>
        <v/>
      </c>
      <c r="BG721" s="9" t="str">
        <f t="shared" si="294"/>
        <v/>
      </c>
      <c r="BH721" s="9" t="str">
        <f t="shared" si="294"/>
        <v/>
      </c>
      <c r="BI721" s="9" t="str">
        <f t="shared" si="294"/>
        <v/>
      </c>
      <c r="BJ721" s="9" t="str">
        <f t="shared" si="294"/>
        <v/>
      </c>
      <c r="BK721" s="9" t="str">
        <f t="shared" si="294"/>
        <v/>
      </c>
      <c r="BL721" s="9" t="str">
        <f t="shared" si="294"/>
        <v/>
      </c>
      <c r="BM721" s="9" t="str">
        <f t="shared" si="294"/>
        <v/>
      </c>
      <c r="BN721" s="9" t="str">
        <f t="shared" si="294"/>
        <v/>
      </c>
      <c r="BO721" s="9" t="str">
        <f t="shared" si="295"/>
        <v/>
      </c>
      <c r="BP721" s="9" t="str">
        <f t="shared" si="295"/>
        <v/>
      </c>
      <c r="BQ721" s="9" t="str">
        <f t="shared" si="295"/>
        <v/>
      </c>
      <c r="BR721" s="9" t="str">
        <f t="shared" si="295"/>
        <v/>
      </c>
      <c r="BS721" s="9" t="str">
        <f t="shared" si="295"/>
        <v/>
      </c>
      <c r="BT721" s="9" t="str">
        <f t="shared" si="295"/>
        <v/>
      </c>
      <c r="BU721" s="9" t="str">
        <f t="shared" si="295"/>
        <v/>
      </c>
      <c r="BV721" s="9" t="str">
        <f t="shared" si="295"/>
        <v/>
      </c>
      <c r="BW721" s="9" t="str">
        <f t="shared" si="295"/>
        <v/>
      </c>
      <c r="BX721" s="9" t="str">
        <f t="shared" si="295"/>
        <v/>
      </c>
      <c r="BY721" s="9" t="str">
        <f t="shared" si="295"/>
        <v/>
      </c>
      <c r="BZ721" s="9" t="str">
        <f t="shared" si="295"/>
        <v/>
      </c>
    </row>
    <row r="722" spans="1:78" x14ac:dyDescent="0.25">
      <c r="A722" s="6">
        <v>1150</v>
      </c>
      <c r="B722" s="3"/>
      <c r="C722" s="3">
        <v>1</v>
      </c>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v>1</v>
      </c>
      <c r="AH722" s="7">
        <f>SUMPRODUCT(MAX((Table1[post_position])*(Table1[topic_id]=$A722)))</f>
        <v>6</v>
      </c>
      <c r="AI722" s="7" t="str">
        <f>"http://chandoo.org/forums/topic/"&amp;VLOOKUP(A722,'All Topics Data'!$A$2:$C$1243,3,FALSE)</f>
        <v>http://chandoo.org/forums/topic/vba-combining-three-vba-modules</v>
      </c>
      <c r="AJ722" s="7" t="str">
        <f>LEFT(VLOOKUP(A722,'All Topics Data'!$A$2:$C$1243,2,FALSE),40)&amp;REPT("…",LEN(VLOOKUP(A722,'All Topics Data'!$A$2:$C$1243,2,FALSE))&gt;40)</f>
        <v>VBA - Combining three VBA modules</v>
      </c>
      <c r="AK722" s="9">
        <f t="shared" si="280"/>
        <v>0</v>
      </c>
      <c r="AL722" s="9">
        <f t="shared" si="296"/>
        <v>1</v>
      </c>
      <c r="AM722" s="9">
        <f t="shared" si="296"/>
        <v>0</v>
      </c>
      <c r="AN722" s="9">
        <f t="shared" si="296"/>
        <v>0</v>
      </c>
      <c r="AO722" s="9">
        <f t="shared" si="296"/>
        <v>0</v>
      </c>
      <c r="AP722" s="9">
        <f t="shared" si="296"/>
        <v>0</v>
      </c>
      <c r="AQ722" s="9" t="str">
        <f t="shared" si="296"/>
        <v/>
      </c>
      <c r="AR722" s="9" t="str">
        <f t="shared" si="296"/>
        <v/>
      </c>
      <c r="AS722" s="9" t="str">
        <f t="shared" si="296"/>
        <v/>
      </c>
      <c r="AT722" s="9" t="str">
        <f t="shared" si="296"/>
        <v/>
      </c>
      <c r="AU722" s="9" t="str">
        <f t="shared" ref="AU722:BD731" si="297">IF(AU$4&lt;=$AH722,IFERROR(GETPIVOTDATA("Hui Reply?",$A$4,"topic_id",$A722,"post_position",AU$4),0),"")</f>
        <v/>
      </c>
      <c r="AV722" s="9" t="str">
        <f t="shared" si="297"/>
        <v/>
      </c>
      <c r="AW722" s="9" t="str">
        <f t="shared" si="297"/>
        <v/>
      </c>
      <c r="AX722" s="9" t="str">
        <f t="shared" si="297"/>
        <v/>
      </c>
      <c r="AY722" s="9" t="str">
        <f t="shared" si="297"/>
        <v/>
      </c>
      <c r="AZ722" s="9" t="str">
        <f t="shared" si="297"/>
        <v/>
      </c>
      <c r="BA722" s="9" t="str">
        <f t="shared" si="297"/>
        <v/>
      </c>
      <c r="BB722" s="9" t="str">
        <f t="shared" si="297"/>
        <v/>
      </c>
      <c r="BC722" s="9" t="str">
        <f t="shared" si="297"/>
        <v/>
      </c>
      <c r="BD722" s="9" t="str">
        <f t="shared" si="297"/>
        <v/>
      </c>
      <c r="BE722" s="9" t="str">
        <f t="shared" ref="BE722:BN731" si="298">IF(BE$4&lt;=$AH722,IFERROR(GETPIVOTDATA("Hui Reply?",$A$4,"topic_id",$A722,"post_position",BE$4),0),"")</f>
        <v/>
      </c>
      <c r="BF722" s="9" t="str">
        <f t="shared" si="298"/>
        <v/>
      </c>
      <c r="BG722" s="9" t="str">
        <f t="shared" si="298"/>
        <v/>
      </c>
      <c r="BH722" s="9" t="str">
        <f t="shared" si="298"/>
        <v/>
      </c>
      <c r="BI722" s="9" t="str">
        <f t="shared" si="298"/>
        <v/>
      </c>
      <c r="BJ722" s="9" t="str">
        <f t="shared" si="298"/>
        <v/>
      </c>
      <c r="BK722" s="9" t="str">
        <f t="shared" si="298"/>
        <v/>
      </c>
      <c r="BL722" s="9" t="str">
        <f t="shared" si="298"/>
        <v/>
      </c>
      <c r="BM722" s="9" t="str">
        <f t="shared" si="298"/>
        <v/>
      </c>
      <c r="BN722" s="9" t="str">
        <f t="shared" si="298"/>
        <v/>
      </c>
      <c r="BO722" s="9" t="str">
        <f t="shared" ref="BO722:BZ731" si="299">IF(BO$4&lt;=$AH722,IFERROR(GETPIVOTDATA("Hui Reply?",$A$4,"topic_id",$A722,"post_position",BO$4),0),"")</f>
        <v/>
      </c>
      <c r="BP722" s="9" t="str">
        <f t="shared" si="299"/>
        <v/>
      </c>
      <c r="BQ722" s="9" t="str">
        <f t="shared" si="299"/>
        <v/>
      </c>
      <c r="BR722" s="9" t="str">
        <f t="shared" si="299"/>
        <v/>
      </c>
      <c r="BS722" s="9" t="str">
        <f t="shared" si="299"/>
        <v/>
      </c>
      <c r="BT722" s="9" t="str">
        <f t="shared" si="299"/>
        <v/>
      </c>
      <c r="BU722" s="9" t="str">
        <f t="shared" si="299"/>
        <v/>
      </c>
      <c r="BV722" s="9" t="str">
        <f t="shared" si="299"/>
        <v/>
      </c>
      <c r="BW722" s="9" t="str">
        <f t="shared" si="299"/>
        <v/>
      </c>
      <c r="BX722" s="9" t="str">
        <f t="shared" si="299"/>
        <v/>
      </c>
      <c r="BY722" s="9" t="str">
        <f t="shared" si="299"/>
        <v/>
      </c>
      <c r="BZ722" s="9" t="str">
        <f t="shared" si="299"/>
        <v/>
      </c>
    </row>
    <row r="723" spans="1:78" x14ac:dyDescent="0.25">
      <c r="A723" s="6">
        <v>1151</v>
      </c>
      <c r="B723" s="3"/>
      <c r="C723" s="3">
        <v>1</v>
      </c>
      <c r="D723" s="3"/>
      <c r="E723" s="3"/>
      <c r="F723" s="3">
        <v>1</v>
      </c>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v>2</v>
      </c>
      <c r="AH723" s="7">
        <f>SUMPRODUCT(MAX((Table1[post_position])*(Table1[topic_id]=$A723)))</f>
        <v>6</v>
      </c>
      <c r="AI723" s="7" t="str">
        <f>"http://chandoo.org/forums/topic/"&amp;VLOOKUP(A723,'All Topics Data'!$A$2:$C$1243,3,FALSE)</f>
        <v>http://chandoo.org/forums/topic/absolute-color-coding-excel-2007</v>
      </c>
      <c r="AJ723" s="7" t="str">
        <f>LEFT(VLOOKUP(A723,'All Topics Data'!$A$2:$C$1243,2,FALSE),40)&amp;REPT("…",LEN(VLOOKUP(A723,'All Topics Data'!$A$2:$C$1243,2,FALSE))&gt;40)</f>
        <v>Absolute Color Coding - Excel 2007</v>
      </c>
      <c r="AK723" s="9">
        <f t="shared" si="280"/>
        <v>0</v>
      </c>
      <c r="AL723" s="9">
        <f t="shared" ref="AL723:AT732" si="300">IF(AL$4&lt;=$AH723,IFERROR(GETPIVOTDATA("Hui Reply?",$A$4,"topic_id",$A723,"post_position",AL$4),0),"")</f>
        <v>1</v>
      </c>
      <c r="AM723" s="9">
        <f t="shared" si="300"/>
        <v>0</v>
      </c>
      <c r="AN723" s="9">
        <f t="shared" si="300"/>
        <v>0</v>
      </c>
      <c r="AO723" s="9">
        <f t="shared" si="300"/>
        <v>1</v>
      </c>
      <c r="AP723" s="9">
        <f t="shared" si="300"/>
        <v>0</v>
      </c>
      <c r="AQ723" s="9" t="str">
        <f t="shared" si="300"/>
        <v/>
      </c>
      <c r="AR723" s="9" t="str">
        <f t="shared" si="300"/>
        <v/>
      </c>
      <c r="AS723" s="9" t="str">
        <f t="shared" si="300"/>
        <v/>
      </c>
      <c r="AT723" s="9" t="str">
        <f t="shared" si="300"/>
        <v/>
      </c>
      <c r="AU723" s="9" t="str">
        <f t="shared" si="297"/>
        <v/>
      </c>
      <c r="AV723" s="9" t="str">
        <f t="shared" si="297"/>
        <v/>
      </c>
      <c r="AW723" s="9" t="str">
        <f t="shared" si="297"/>
        <v/>
      </c>
      <c r="AX723" s="9" t="str">
        <f t="shared" si="297"/>
        <v/>
      </c>
      <c r="AY723" s="9" t="str">
        <f t="shared" si="297"/>
        <v/>
      </c>
      <c r="AZ723" s="9" t="str">
        <f t="shared" si="297"/>
        <v/>
      </c>
      <c r="BA723" s="9" t="str">
        <f t="shared" si="297"/>
        <v/>
      </c>
      <c r="BB723" s="9" t="str">
        <f t="shared" si="297"/>
        <v/>
      </c>
      <c r="BC723" s="9" t="str">
        <f t="shared" si="297"/>
        <v/>
      </c>
      <c r="BD723" s="9" t="str">
        <f t="shared" si="297"/>
        <v/>
      </c>
      <c r="BE723" s="9" t="str">
        <f t="shared" si="298"/>
        <v/>
      </c>
      <c r="BF723" s="9" t="str">
        <f t="shared" si="298"/>
        <v/>
      </c>
      <c r="BG723" s="9" t="str">
        <f t="shared" si="298"/>
        <v/>
      </c>
      <c r="BH723" s="9" t="str">
        <f t="shared" si="298"/>
        <v/>
      </c>
      <c r="BI723" s="9" t="str">
        <f t="shared" si="298"/>
        <v/>
      </c>
      <c r="BJ723" s="9" t="str">
        <f t="shared" si="298"/>
        <v/>
      </c>
      <c r="BK723" s="9" t="str">
        <f t="shared" si="298"/>
        <v/>
      </c>
      <c r="BL723" s="9" t="str">
        <f t="shared" si="298"/>
        <v/>
      </c>
      <c r="BM723" s="9" t="str">
        <f t="shared" si="298"/>
        <v/>
      </c>
      <c r="BN723" s="9" t="str">
        <f t="shared" si="298"/>
        <v/>
      </c>
      <c r="BO723" s="9" t="str">
        <f t="shared" si="299"/>
        <v/>
      </c>
      <c r="BP723" s="9" t="str">
        <f t="shared" si="299"/>
        <v/>
      </c>
      <c r="BQ723" s="9" t="str">
        <f t="shared" si="299"/>
        <v/>
      </c>
      <c r="BR723" s="9" t="str">
        <f t="shared" si="299"/>
        <v/>
      </c>
      <c r="BS723" s="9" t="str">
        <f t="shared" si="299"/>
        <v/>
      </c>
      <c r="BT723" s="9" t="str">
        <f t="shared" si="299"/>
        <v/>
      </c>
      <c r="BU723" s="9" t="str">
        <f t="shared" si="299"/>
        <v/>
      </c>
      <c r="BV723" s="9" t="str">
        <f t="shared" si="299"/>
        <v/>
      </c>
      <c r="BW723" s="9" t="str">
        <f t="shared" si="299"/>
        <v/>
      </c>
      <c r="BX723" s="9" t="str">
        <f t="shared" si="299"/>
        <v/>
      </c>
      <c r="BY723" s="9" t="str">
        <f t="shared" si="299"/>
        <v/>
      </c>
      <c r="BZ723" s="9" t="str">
        <f t="shared" si="299"/>
        <v/>
      </c>
    </row>
    <row r="724" spans="1:78" x14ac:dyDescent="0.25">
      <c r="A724" s="6">
        <v>1152</v>
      </c>
      <c r="B724" s="3"/>
      <c r="C724" s="3">
        <v>1</v>
      </c>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v>1</v>
      </c>
      <c r="AH724" s="7">
        <f>SUMPRODUCT(MAX((Table1[post_position])*(Table1[topic_id]=$A724)))</f>
        <v>3</v>
      </c>
      <c r="AI724" s="7" t="str">
        <f>"http://chandoo.org/forums/topic/"&amp;VLOOKUP(A724,'All Topics Data'!$A$2:$C$1243,3,FALSE)</f>
        <v>http://chandoo.org/forums/topic/mapping-the-templates</v>
      </c>
      <c r="AJ724" s="7" t="str">
        <f>LEFT(VLOOKUP(A724,'All Topics Data'!$A$2:$C$1243,2,FALSE),40)&amp;REPT("…",LEN(VLOOKUP(A724,'All Topics Data'!$A$2:$C$1243,2,FALSE))&gt;40)</f>
        <v>mapping the templates</v>
      </c>
      <c r="AK724" s="9">
        <f t="shared" si="280"/>
        <v>0</v>
      </c>
      <c r="AL724" s="9">
        <f t="shared" si="300"/>
        <v>1</v>
      </c>
      <c r="AM724" s="9">
        <f t="shared" si="300"/>
        <v>0</v>
      </c>
      <c r="AN724" s="9" t="str">
        <f t="shared" si="300"/>
        <v/>
      </c>
      <c r="AO724" s="9" t="str">
        <f t="shared" si="300"/>
        <v/>
      </c>
      <c r="AP724" s="9" t="str">
        <f t="shared" si="300"/>
        <v/>
      </c>
      <c r="AQ724" s="9" t="str">
        <f t="shared" si="300"/>
        <v/>
      </c>
      <c r="AR724" s="9" t="str">
        <f t="shared" si="300"/>
        <v/>
      </c>
      <c r="AS724" s="9" t="str">
        <f t="shared" si="300"/>
        <v/>
      </c>
      <c r="AT724" s="9" t="str">
        <f t="shared" si="300"/>
        <v/>
      </c>
      <c r="AU724" s="9" t="str">
        <f t="shared" si="297"/>
        <v/>
      </c>
      <c r="AV724" s="9" t="str">
        <f t="shared" si="297"/>
        <v/>
      </c>
      <c r="AW724" s="9" t="str">
        <f t="shared" si="297"/>
        <v/>
      </c>
      <c r="AX724" s="9" t="str">
        <f t="shared" si="297"/>
        <v/>
      </c>
      <c r="AY724" s="9" t="str">
        <f t="shared" si="297"/>
        <v/>
      </c>
      <c r="AZ724" s="9" t="str">
        <f t="shared" si="297"/>
        <v/>
      </c>
      <c r="BA724" s="9" t="str">
        <f t="shared" si="297"/>
        <v/>
      </c>
      <c r="BB724" s="9" t="str">
        <f t="shared" si="297"/>
        <v/>
      </c>
      <c r="BC724" s="9" t="str">
        <f t="shared" si="297"/>
        <v/>
      </c>
      <c r="BD724" s="9" t="str">
        <f t="shared" si="297"/>
        <v/>
      </c>
      <c r="BE724" s="9" t="str">
        <f t="shared" si="298"/>
        <v/>
      </c>
      <c r="BF724" s="9" t="str">
        <f t="shared" si="298"/>
        <v/>
      </c>
      <c r="BG724" s="9" t="str">
        <f t="shared" si="298"/>
        <v/>
      </c>
      <c r="BH724" s="9" t="str">
        <f t="shared" si="298"/>
        <v/>
      </c>
      <c r="BI724" s="9" t="str">
        <f t="shared" si="298"/>
        <v/>
      </c>
      <c r="BJ724" s="9" t="str">
        <f t="shared" si="298"/>
        <v/>
      </c>
      <c r="BK724" s="9" t="str">
        <f t="shared" si="298"/>
        <v/>
      </c>
      <c r="BL724" s="9" t="str">
        <f t="shared" si="298"/>
        <v/>
      </c>
      <c r="BM724" s="9" t="str">
        <f t="shared" si="298"/>
        <v/>
      </c>
      <c r="BN724" s="9" t="str">
        <f t="shared" si="298"/>
        <v/>
      </c>
      <c r="BO724" s="9" t="str">
        <f t="shared" si="299"/>
        <v/>
      </c>
      <c r="BP724" s="9" t="str">
        <f t="shared" si="299"/>
        <v/>
      </c>
      <c r="BQ724" s="9" t="str">
        <f t="shared" si="299"/>
        <v/>
      </c>
      <c r="BR724" s="9" t="str">
        <f t="shared" si="299"/>
        <v/>
      </c>
      <c r="BS724" s="9" t="str">
        <f t="shared" si="299"/>
        <v/>
      </c>
      <c r="BT724" s="9" t="str">
        <f t="shared" si="299"/>
        <v/>
      </c>
      <c r="BU724" s="9" t="str">
        <f t="shared" si="299"/>
        <v/>
      </c>
      <c r="BV724" s="9" t="str">
        <f t="shared" si="299"/>
        <v/>
      </c>
      <c r="BW724" s="9" t="str">
        <f t="shared" si="299"/>
        <v/>
      </c>
      <c r="BX724" s="9" t="str">
        <f t="shared" si="299"/>
        <v/>
      </c>
      <c r="BY724" s="9" t="str">
        <f t="shared" si="299"/>
        <v/>
      </c>
      <c r="BZ724" s="9" t="str">
        <f t="shared" si="299"/>
        <v/>
      </c>
    </row>
    <row r="725" spans="1:78" x14ac:dyDescent="0.25">
      <c r="A725" s="6">
        <v>1155</v>
      </c>
      <c r="B725" s="3"/>
      <c r="C725" s="3"/>
      <c r="D725" s="3">
        <v>1</v>
      </c>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v>1</v>
      </c>
      <c r="AH725" s="7">
        <f>SUMPRODUCT(MAX((Table1[post_position])*(Table1[topic_id]=$A725)))</f>
        <v>4</v>
      </c>
      <c r="AI725" s="7" t="str">
        <f>"http://chandoo.org/forums/topic/"&amp;VLOOKUP(A725,'All Topics Data'!$A$2:$C$1243,3,FALSE)</f>
        <v>http://chandoo.org/forums/topic/highlight-cell-but-only-if-cell-beneath-is-a-duplicate</v>
      </c>
      <c r="AJ725" s="7" t="str">
        <f>LEFT(VLOOKUP(A725,'All Topics Data'!$A$2:$C$1243,2,FALSE),40)&amp;REPT("…",LEN(VLOOKUP(A725,'All Topics Data'!$A$2:$C$1243,2,FALSE))&gt;40)</f>
        <v>Highlight Cell, But Only If Cell Beneath…</v>
      </c>
      <c r="AK725" s="9">
        <f t="shared" si="280"/>
        <v>0</v>
      </c>
      <c r="AL725" s="9">
        <f t="shared" si="300"/>
        <v>0</v>
      </c>
      <c r="AM725" s="9">
        <f t="shared" si="300"/>
        <v>1</v>
      </c>
      <c r="AN725" s="9">
        <f t="shared" si="300"/>
        <v>0</v>
      </c>
      <c r="AO725" s="9" t="str">
        <f t="shared" si="300"/>
        <v/>
      </c>
      <c r="AP725" s="9" t="str">
        <f t="shared" si="300"/>
        <v/>
      </c>
      <c r="AQ725" s="9" t="str">
        <f t="shared" si="300"/>
        <v/>
      </c>
      <c r="AR725" s="9" t="str">
        <f t="shared" si="300"/>
        <v/>
      </c>
      <c r="AS725" s="9" t="str">
        <f t="shared" si="300"/>
        <v/>
      </c>
      <c r="AT725" s="9" t="str">
        <f t="shared" si="300"/>
        <v/>
      </c>
      <c r="AU725" s="9" t="str">
        <f t="shared" si="297"/>
        <v/>
      </c>
      <c r="AV725" s="9" t="str">
        <f t="shared" si="297"/>
        <v/>
      </c>
      <c r="AW725" s="9" t="str">
        <f t="shared" si="297"/>
        <v/>
      </c>
      <c r="AX725" s="9" t="str">
        <f t="shared" si="297"/>
        <v/>
      </c>
      <c r="AY725" s="9" t="str">
        <f t="shared" si="297"/>
        <v/>
      </c>
      <c r="AZ725" s="9" t="str">
        <f t="shared" si="297"/>
        <v/>
      </c>
      <c r="BA725" s="9" t="str">
        <f t="shared" si="297"/>
        <v/>
      </c>
      <c r="BB725" s="9" t="str">
        <f t="shared" si="297"/>
        <v/>
      </c>
      <c r="BC725" s="9" t="str">
        <f t="shared" si="297"/>
        <v/>
      </c>
      <c r="BD725" s="9" t="str">
        <f t="shared" si="297"/>
        <v/>
      </c>
      <c r="BE725" s="9" t="str">
        <f t="shared" si="298"/>
        <v/>
      </c>
      <c r="BF725" s="9" t="str">
        <f t="shared" si="298"/>
        <v/>
      </c>
      <c r="BG725" s="9" t="str">
        <f t="shared" si="298"/>
        <v/>
      </c>
      <c r="BH725" s="9" t="str">
        <f t="shared" si="298"/>
        <v/>
      </c>
      <c r="BI725" s="9" t="str">
        <f t="shared" si="298"/>
        <v/>
      </c>
      <c r="BJ725" s="9" t="str">
        <f t="shared" si="298"/>
        <v/>
      </c>
      <c r="BK725" s="9" t="str">
        <f t="shared" si="298"/>
        <v/>
      </c>
      <c r="BL725" s="9" t="str">
        <f t="shared" si="298"/>
        <v/>
      </c>
      <c r="BM725" s="9" t="str">
        <f t="shared" si="298"/>
        <v/>
      </c>
      <c r="BN725" s="9" t="str">
        <f t="shared" si="298"/>
        <v/>
      </c>
      <c r="BO725" s="9" t="str">
        <f t="shared" si="299"/>
        <v/>
      </c>
      <c r="BP725" s="9" t="str">
        <f t="shared" si="299"/>
        <v/>
      </c>
      <c r="BQ725" s="9" t="str">
        <f t="shared" si="299"/>
        <v/>
      </c>
      <c r="BR725" s="9" t="str">
        <f t="shared" si="299"/>
        <v/>
      </c>
      <c r="BS725" s="9" t="str">
        <f t="shared" si="299"/>
        <v/>
      </c>
      <c r="BT725" s="9" t="str">
        <f t="shared" si="299"/>
        <v/>
      </c>
      <c r="BU725" s="9" t="str">
        <f t="shared" si="299"/>
        <v/>
      </c>
      <c r="BV725" s="9" t="str">
        <f t="shared" si="299"/>
        <v/>
      </c>
      <c r="BW725" s="9" t="str">
        <f t="shared" si="299"/>
        <v/>
      </c>
      <c r="BX725" s="9" t="str">
        <f t="shared" si="299"/>
        <v/>
      </c>
      <c r="BY725" s="9" t="str">
        <f t="shared" si="299"/>
        <v/>
      </c>
      <c r="BZ725" s="9" t="str">
        <f t="shared" si="299"/>
        <v/>
      </c>
    </row>
    <row r="726" spans="1:78" x14ac:dyDescent="0.25">
      <c r="A726" s="6">
        <v>1156</v>
      </c>
      <c r="B726" s="3"/>
      <c r="C726" s="3">
        <v>1</v>
      </c>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v>1</v>
      </c>
      <c r="AH726" s="7">
        <f>SUMPRODUCT(MAX((Table1[post_position])*(Table1[topic_id]=$A726)))</f>
        <v>10</v>
      </c>
      <c r="AI726" s="7" t="str">
        <f>"http://chandoo.org/forums/topic/"&amp;VLOOKUP(A726,'All Topics Data'!$A$2:$C$1243,3,FALSE)</f>
        <v>http://chandoo.org/forums/topic/excel-average-excluding-div0-but-not-in-range</v>
      </c>
      <c r="AJ726" s="7" t="str">
        <f>LEFT(VLOOKUP(A726,'All Topics Data'!$A$2:$C$1243,2,FALSE),40)&amp;REPT("…",LEN(VLOOKUP(A726,'All Topics Data'!$A$2:$C$1243,2,FALSE))&gt;40)</f>
        <v>Excel average excluding #DIV/0! but not …</v>
      </c>
      <c r="AK726" s="9">
        <f t="shared" si="280"/>
        <v>0</v>
      </c>
      <c r="AL726" s="9">
        <f t="shared" si="300"/>
        <v>1</v>
      </c>
      <c r="AM726" s="9">
        <f t="shared" si="300"/>
        <v>0</v>
      </c>
      <c r="AN726" s="9">
        <f t="shared" si="300"/>
        <v>0</v>
      </c>
      <c r="AO726" s="9">
        <f t="shared" si="300"/>
        <v>0</v>
      </c>
      <c r="AP726" s="9">
        <f t="shared" si="300"/>
        <v>0</v>
      </c>
      <c r="AQ726" s="9">
        <f t="shared" si="300"/>
        <v>0</v>
      </c>
      <c r="AR726" s="9">
        <f t="shared" si="300"/>
        <v>0</v>
      </c>
      <c r="AS726" s="9">
        <f t="shared" si="300"/>
        <v>0</v>
      </c>
      <c r="AT726" s="9">
        <f t="shared" si="300"/>
        <v>0</v>
      </c>
      <c r="AU726" s="9" t="str">
        <f t="shared" si="297"/>
        <v/>
      </c>
      <c r="AV726" s="9" t="str">
        <f t="shared" si="297"/>
        <v/>
      </c>
      <c r="AW726" s="9" t="str">
        <f t="shared" si="297"/>
        <v/>
      </c>
      <c r="AX726" s="9" t="str">
        <f t="shared" si="297"/>
        <v/>
      </c>
      <c r="AY726" s="9" t="str">
        <f t="shared" si="297"/>
        <v/>
      </c>
      <c r="AZ726" s="9" t="str">
        <f t="shared" si="297"/>
        <v/>
      </c>
      <c r="BA726" s="9" t="str">
        <f t="shared" si="297"/>
        <v/>
      </c>
      <c r="BB726" s="9" t="str">
        <f t="shared" si="297"/>
        <v/>
      </c>
      <c r="BC726" s="9" t="str">
        <f t="shared" si="297"/>
        <v/>
      </c>
      <c r="BD726" s="9" t="str">
        <f t="shared" si="297"/>
        <v/>
      </c>
      <c r="BE726" s="9" t="str">
        <f t="shared" si="298"/>
        <v/>
      </c>
      <c r="BF726" s="9" t="str">
        <f t="shared" si="298"/>
        <v/>
      </c>
      <c r="BG726" s="9" t="str">
        <f t="shared" si="298"/>
        <v/>
      </c>
      <c r="BH726" s="9" t="str">
        <f t="shared" si="298"/>
        <v/>
      </c>
      <c r="BI726" s="9" t="str">
        <f t="shared" si="298"/>
        <v/>
      </c>
      <c r="BJ726" s="9" t="str">
        <f t="shared" si="298"/>
        <v/>
      </c>
      <c r="BK726" s="9" t="str">
        <f t="shared" si="298"/>
        <v/>
      </c>
      <c r="BL726" s="9" t="str">
        <f t="shared" si="298"/>
        <v/>
      </c>
      <c r="BM726" s="9" t="str">
        <f t="shared" si="298"/>
        <v/>
      </c>
      <c r="BN726" s="9" t="str">
        <f t="shared" si="298"/>
        <v/>
      </c>
      <c r="BO726" s="9" t="str">
        <f t="shared" si="299"/>
        <v/>
      </c>
      <c r="BP726" s="9" t="str">
        <f t="shared" si="299"/>
        <v/>
      </c>
      <c r="BQ726" s="9" t="str">
        <f t="shared" si="299"/>
        <v/>
      </c>
      <c r="BR726" s="9" t="str">
        <f t="shared" si="299"/>
        <v/>
      </c>
      <c r="BS726" s="9" t="str">
        <f t="shared" si="299"/>
        <v/>
      </c>
      <c r="BT726" s="9" t="str">
        <f t="shared" si="299"/>
        <v/>
      </c>
      <c r="BU726" s="9" t="str">
        <f t="shared" si="299"/>
        <v/>
      </c>
      <c r="BV726" s="9" t="str">
        <f t="shared" si="299"/>
        <v/>
      </c>
      <c r="BW726" s="9" t="str">
        <f t="shared" si="299"/>
        <v/>
      </c>
      <c r="BX726" s="9" t="str">
        <f t="shared" si="299"/>
        <v/>
      </c>
      <c r="BY726" s="9" t="str">
        <f t="shared" si="299"/>
        <v/>
      </c>
      <c r="BZ726" s="9" t="str">
        <f t="shared" si="299"/>
        <v/>
      </c>
    </row>
    <row r="727" spans="1:78" x14ac:dyDescent="0.25">
      <c r="A727" s="6">
        <v>1157</v>
      </c>
      <c r="B727" s="3"/>
      <c r="C727" s="3">
        <v>1</v>
      </c>
      <c r="D727" s="3"/>
      <c r="E727" s="3">
        <v>1</v>
      </c>
      <c r="F727" s="3"/>
      <c r="G727" s="3">
        <v>1</v>
      </c>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v>3</v>
      </c>
      <c r="AH727" s="7">
        <f>SUMPRODUCT(MAX((Table1[post_position])*(Table1[topic_id]=$A727)))</f>
        <v>8</v>
      </c>
      <c r="AI727" s="7" t="str">
        <f>"http://chandoo.org/forums/topic/"&amp;VLOOKUP(A727,'All Topics Data'!$A$2:$C$1243,3,FALSE)</f>
        <v>http://chandoo.org/forums/topic/line-charts-formatting-markers</v>
      </c>
      <c r="AJ727" s="7" t="str">
        <f>LEFT(VLOOKUP(A727,'All Topics Data'!$A$2:$C$1243,2,FALSE),40)&amp;REPT("…",LEN(VLOOKUP(A727,'All Topics Data'!$A$2:$C$1243,2,FALSE))&gt;40)</f>
        <v>Line Charts:  Formatting Markers</v>
      </c>
      <c r="AK727" s="9">
        <f t="shared" si="280"/>
        <v>0</v>
      </c>
      <c r="AL727" s="9">
        <f t="shared" si="300"/>
        <v>1</v>
      </c>
      <c r="AM727" s="9">
        <f t="shared" si="300"/>
        <v>0</v>
      </c>
      <c r="AN727" s="9">
        <f t="shared" si="300"/>
        <v>1</v>
      </c>
      <c r="AO727" s="9">
        <f t="shared" si="300"/>
        <v>0</v>
      </c>
      <c r="AP727" s="9">
        <f t="shared" si="300"/>
        <v>1</v>
      </c>
      <c r="AQ727" s="9">
        <f t="shared" si="300"/>
        <v>0</v>
      </c>
      <c r="AR727" s="9">
        <f t="shared" si="300"/>
        <v>0</v>
      </c>
      <c r="AS727" s="9" t="str">
        <f t="shared" si="300"/>
        <v/>
      </c>
      <c r="AT727" s="9" t="str">
        <f t="shared" si="300"/>
        <v/>
      </c>
      <c r="AU727" s="9" t="str">
        <f t="shared" si="297"/>
        <v/>
      </c>
      <c r="AV727" s="9" t="str">
        <f t="shared" si="297"/>
        <v/>
      </c>
      <c r="AW727" s="9" t="str">
        <f t="shared" si="297"/>
        <v/>
      </c>
      <c r="AX727" s="9" t="str">
        <f t="shared" si="297"/>
        <v/>
      </c>
      <c r="AY727" s="9" t="str">
        <f t="shared" si="297"/>
        <v/>
      </c>
      <c r="AZ727" s="9" t="str">
        <f t="shared" si="297"/>
        <v/>
      </c>
      <c r="BA727" s="9" t="str">
        <f t="shared" si="297"/>
        <v/>
      </c>
      <c r="BB727" s="9" t="str">
        <f t="shared" si="297"/>
        <v/>
      </c>
      <c r="BC727" s="9" t="str">
        <f t="shared" si="297"/>
        <v/>
      </c>
      <c r="BD727" s="9" t="str">
        <f t="shared" si="297"/>
        <v/>
      </c>
      <c r="BE727" s="9" t="str">
        <f t="shared" si="298"/>
        <v/>
      </c>
      <c r="BF727" s="9" t="str">
        <f t="shared" si="298"/>
        <v/>
      </c>
      <c r="BG727" s="9" t="str">
        <f t="shared" si="298"/>
        <v/>
      </c>
      <c r="BH727" s="9" t="str">
        <f t="shared" si="298"/>
        <v/>
      </c>
      <c r="BI727" s="9" t="str">
        <f t="shared" si="298"/>
        <v/>
      </c>
      <c r="BJ727" s="9" t="str">
        <f t="shared" si="298"/>
        <v/>
      </c>
      <c r="BK727" s="9" t="str">
        <f t="shared" si="298"/>
        <v/>
      </c>
      <c r="BL727" s="9" t="str">
        <f t="shared" si="298"/>
        <v/>
      </c>
      <c r="BM727" s="9" t="str">
        <f t="shared" si="298"/>
        <v/>
      </c>
      <c r="BN727" s="9" t="str">
        <f t="shared" si="298"/>
        <v/>
      </c>
      <c r="BO727" s="9" t="str">
        <f t="shared" si="299"/>
        <v/>
      </c>
      <c r="BP727" s="9" t="str">
        <f t="shared" si="299"/>
        <v/>
      </c>
      <c r="BQ727" s="9" t="str">
        <f t="shared" si="299"/>
        <v/>
      </c>
      <c r="BR727" s="9" t="str">
        <f t="shared" si="299"/>
        <v/>
      </c>
      <c r="BS727" s="9" t="str">
        <f t="shared" si="299"/>
        <v/>
      </c>
      <c r="BT727" s="9" t="str">
        <f t="shared" si="299"/>
        <v/>
      </c>
      <c r="BU727" s="9" t="str">
        <f t="shared" si="299"/>
        <v/>
      </c>
      <c r="BV727" s="9" t="str">
        <f t="shared" si="299"/>
        <v/>
      </c>
      <c r="BW727" s="9" t="str">
        <f t="shared" si="299"/>
        <v/>
      </c>
      <c r="BX727" s="9" t="str">
        <f t="shared" si="299"/>
        <v/>
      </c>
      <c r="BY727" s="9" t="str">
        <f t="shared" si="299"/>
        <v/>
      </c>
      <c r="BZ727" s="9" t="str">
        <f t="shared" si="299"/>
        <v/>
      </c>
    </row>
    <row r="728" spans="1:78" x14ac:dyDescent="0.25">
      <c r="A728" s="6">
        <v>1158</v>
      </c>
      <c r="B728" s="3"/>
      <c r="C728" s="3"/>
      <c r="D728" s="3"/>
      <c r="E728" s="3"/>
      <c r="F728" s="3"/>
      <c r="G728" s="3"/>
      <c r="H728" s="3"/>
      <c r="I728" s="3"/>
      <c r="J728" s="3">
        <v>1</v>
      </c>
      <c r="K728" s="3"/>
      <c r="L728" s="3"/>
      <c r="M728" s="3"/>
      <c r="N728" s="3"/>
      <c r="O728" s="3"/>
      <c r="P728" s="3"/>
      <c r="Q728" s="3"/>
      <c r="R728" s="3"/>
      <c r="S728" s="3"/>
      <c r="T728" s="3"/>
      <c r="U728" s="3"/>
      <c r="V728" s="3"/>
      <c r="W728" s="3"/>
      <c r="X728" s="3"/>
      <c r="Y728" s="3"/>
      <c r="Z728" s="3"/>
      <c r="AA728" s="3"/>
      <c r="AB728" s="3"/>
      <c r="AC728" s="3"/>
      <c r="AD728" s="3"/>
      <c r="AE728" s="3"/>
      <c r="AF728" s="3">
        <v>1</v>
      </c>
      <c r="AH728" s="7">
        <f>SUMPRODUCT(MAX((Table1[post_position])*(Table1[topic_id]=$A728)))</f>
        <v>11</v>
      </c>
      <c r="AI728" s="7" t="str">
        <f>"http://chandoo.org/forums/topic/"&amp;VLOOKUP(A728,'All Topics Data'!$A$2:$C$1243,3,FALSE)</f>
        <v>http://chandoo.org/forums/topic/vlookup-2</v>
      </c>
      <c r="AJ728" s="7" t="str">
        <f>LEFT(VLOOKUP(A728,'All Topics Data'!$A$2:$C$1243,2,FALSE),40)&amp;REPT("…",LEN(VLOOKUP(A728,'All Topics Data'!$A$2:$C$1243,2,FALSE))&gt;40)</f>
        <v>VLookUp</v>
      </c>
      <c r="AK728" s="9">
        <f t="shared" si="280"/>
        <v>0</v>
      </c>
      <c r="AL728" s="9">
        <f t="shared" si="300"/>
        <v>0</v>
      </c>
      <c r="AM728" s="9">
        <f t="shared" si="300"/>
        <v>0</v>
      </c>
      <c r="AN728" s="9">
        <f t="shared" si="300"/>
        <v>0</v>
      </c>
      <c r="AO728" s="9">
        <f t="shared" si="300"/>
        <v>0</v>
      </c>
      <c r="AP728" s="9">
        <f t="shared" si="300"/>
        <v>0</v>
      </c>
      <c r="AQ728" s="9">
        <f t="shared" si="300"/>
        <v>0</v>
      </c>
      <c r="AR728" s="9">
        <f t="shared" si="300"/>
        <v>0</v>
      </c>
      <c r="AS728" s="9">
        <f t="shared" si="300"/>
        <v>1</v>
      </c>
      <c r="AT728" s="9">
        <f t="shared" si="300"/>
        <v>0</v>
      </c>
      <c r="AU728" s="9">
        <f t="shared" si="297"/>
        <v>0</v>
      </c>
      <c r="AV728" s="9" t="str">
        <f t="shared" si="297"/>
        <v/>
      </c>
      <c r="AW728" s="9" t="str">
        <f t="shared" si="297"/>
        <v/>
      </c>
      <c r="AX728" s="9" t="str">
        <f t="shared" si="297"/>
        <v/>
      </c>
      <c r="AY728" s="9" t="str">
        <f t="shared" si="297"/>
        <v/>
      </c>
      <c r="AZ728" s="9" t="str">
        <f t="shared" si="297"/>
        <v/>
      </c>
      <c r="BA728" s="9" t="str">
        <f t="shared" si="297"/>
        <v/>
      </c>
      <c r="BB728" s="9" t="str">
        <f t="shared" si="297"/>
        <v/>
      </c>
      <c r="BC728" s="9" t="str">
        <f t="shared" si="297"/>
        <v/>
      </c>
      <c r="BD728" s="9" t="str">
        <f t="shared" si="297"/>
        <v/>
      </c>
      <c r="BE728" s="9" t="str">
        <f t="shared" si="298"/>
        <v/>
      </c>
      <c r="BF728" s="9" t="str">
        <f t="shared" si="298"/>
        <v/>
      </c>
      <c r="BG728" s="9" t="str">
        <f t="shared" si="298"/>
        <v/>
      </c>
      <c r="BH728" s="9" t="str">
        <f t="shared" si="298"/>
        <v/>
      </c>
      <c r="BI728" s="9" t="str">
        <f t="shared" si="298"/>
        <v/>
      </c>
      <c r="BJ728" s="9" t="str">
        <f t="shared" si="298"/>
        <v/>
      </c>
      <c r="BK728" s="9" t="str">
        <f t="shared" si="298"/>
        <v/>
      </c>
      <c r="BL728" s="9" t="str">
        <f t="shared" si="298"/>
        <v/>
      </c>
      <c r="BM728" s="9" t="str">
        <f t="shared" si="298"/>
        <v/>
      </c>
      <c r="BN728" s="9" t="str">
        <f t="shared" si="298"/>
        <v/>
      </c>
      <c r="BO728" s="9" t="str">
        <f t="shared" si="299"/>
        <v/>
      </c>
      <c r="BP728" s="9" t="str">
        <f t="shared" si="299"/>
        <v/>
      </c>
      <c r="BQ728" s="9" t="str">
        <f t="shared" si="299"/>
        <v/>
      </c>
      <c r="BR728" s="9" t="str">
        <f t="shared" si="299"/>
        <v/>
      </c>
      <c r="BS728" s="9" t="str">
        <f t="shared" si="299"/>
        <v/>
      </c>
      <c r="BT728" s="9" t="str">
        <f t="shared" si="299"/>
        <v/>
      </c>
      <c r="BU728" s="9" t="str">
        <f t="shared" si="299"/>
        <v/>
      </c>
      <c r="BV728" s="9" t="str">
        <f t="shared" si="299"/>
        <v/>
      </c>
      <c r="BW728" s="9" t="str">
        <f t="shared" si="299"/>
        <v/>
      </c>
      <c r="BX728" s="9" t="str">
        <f t="shared" si="299"/>
        <v/>
      </c>
      <c r="BY728" s="9" t="str">
        <f t="shared" si="299"/>
        <v/>
      </c>
      <c r="BZ728" s="9" t="str">
        <f t="shared" si="299"/>
        <v/>
      </c>
    </row>
    <row r="729" spans="1:78" x14ac:dyDescent="0.25">
      <c r="A729" s="6">
        <v>1161</v>
      </c>
      <c r="B729" s="3"/>
      <c r="C729" s="3"/>
      <c r="D729" s="3">
        <v>1</v>
      </c>
      <c r="E729" s="3"/>
      <c r="F729" s="3">
        <v>1</v>
      </c>
      <c r="G729" s="3"/>
      <c r="H729" s="3">
        <v>1</v>
      </c>
      <c r="I729" s="3"/>
      <c r="J729" s="3"/>
      <c r="K729" s="3"/>
      <c r="L729" s="3"/>
      <c r="M729" s="3"/>
      <c r="N729" s="3"/>
      <c r="O729" s="3"/>
      <c r="P729" s="3"/>
      <c r="Q729" s="3"/>
      <c r="R729" s="3"/>
      <c r="S729" s="3"/>
      <c r="T729" s="3"/>
      <c r="U729" s="3"/>
      <c r="V729" s="3"/>
      <c r="W729" s="3"/>
      <c r="X729" s="3"/>
      <c r="Y729" s="3"/>
      <c r="Z729" s="3"/>
      <c r="AA729" s="3"/>
      <c r="AB729" s="3"/>
      <c r="AC729" s="3"/>
      <c r="AD729" s="3"/>
      <c r="AE729" s="3"/>
      <c r="AF729" s="3">
        <v>3</v>
      </c>
      <c r="AH729" s="7">
        <f>SUMPRODUCT(MAX((Table1[post_position])*(Table1[topic_id]=$A729)))</f>
        <v>8</v>
      </c>
      <c r="AI729" s="7" t="str">
        <f>"http://chandoo.org/forums/topic/"&amp;VLOOKUP(A729,'All Topics Data'!$A$2:$C$1243,3,FALSE)</f>
        <v>http://chandoo.org/forums/topic/data-collect-from-another-sheet</v>
      </c>
      <c r="AJ729" s="7" t="str">
        <f>LEFT(VLOOKUP(A729,'All Topics Data'!$A$2:$C$1243,2,FALSE),40)&amp;REPT("…",LEN(VLOOKUP(A729,'All Topics Data'!$A$2:$C$1243,2,FALSE))&gt;40)</f>
        <v>Data Collect from another sheet!!</v>
      </c>
      <c r="AK729" s="9">
        <f t="shared" si="280"/>
        <v>0</v>
      </c>
      <c r="AL729" s="9">
        <f t="shared" si="300"/>
        <v>0</v>
      </c>
      <c r="AM729" s="9">
        <f t="shared" si="300"/>
        <v>1</v>
      </c>
      <c r="AN729" s="9">
        <f t="shared" si="300"/>
        <v>0</v>
      </c>
      <c r="AO729" s="9">
        <f t="shared" si="300"/>
        <v>1</v>
      </c>
      <c r="AP729" s="9">
        <f t="shared" si="300"/>
        <v>0</v>
      </c>
      <c r="AQ729" s="9">
        <f t="shared" si="300"/>
        <v>1</v>
      </c>
      <c r="AR729" s="9">
        <f t="shared" si="300"/>
        <v>0</v>
      </c>
      <c r="AS729" s="9" t="str">
        <f t="shared" si="300"/>
        <v/>
      </c>
      <c r="AT729" s="9" t="str">
        <f t="shared" si="300"/>
        <v/>
      </c>
      <c r="AU729" s="9" t="str">
        <f t="shared" si="297"/>
        <v/>
      </c>
      <c r="AV729" s="9" t="str">
        <f t="shared" si="297"/>
        <v/>
      </c>
      <c r="AW729" s="9" t="str">
        <f t="shared" si="297"/>
        <v/>
      </c>
      <c r="AX729" s="9" t="str">
        <f t="shared" si="297"/>
        <v/>
      </c>
      <c r="AY729" s="9" t="str">
        <f t="shared" si="297"/>
        <v/>
      </c>
      <c r="AZ729" s="9" t="str">
        <f t="shared" si="297"/>
        <v/>
      </c>
      <c r="BA729" s="9" t="str">
        <f t="shared" si="297"/>
        <v/>
      </c>
      <c r="BB729" s="9" t="str">
        <f t="shared" si="297"/>
        <v/>
      </c>
      <c r="BC729" s="9" t="str">
        <f t="shared" si="297"/>
        <v/>
      </c>
      <c r="BD729" s="9" t="str">
        <f t="shared" si="297"/>
        <v/>
      </c>
      <c r="BE729" s="9" t="str">
        <f t="shared" si="298"/>
        <v/>
      </c>
      <c r="BF729" s="9" t="str">
        <f t="shared" si="298"/>
        <v/>
      </c>
      <c r="BG729" s="9" t="str">
        <f t="shared" si="298"/>
        <v/>
      </c>
      <c r="BH729" s="9" t="str">
        <f t="shared" si="298"/>
        <v/>
      </c>
      <c r="BI729" s="9" t="str">
        <f t="shared" si="298"/>
        <v/>
      </c>
      <c r="BJ729" s="9" t="str">
        <f t="shared" si="298"/>
        <v/>
      </c>
      <c r="BK729" s="9" t="str">
        <f t="shared" si="298"/>
        <v/>
      </c>
      <c r="BL729" s="9" t="str">
        <f t="shared" si="298"/>
        <v/>
      </c>
      <c r="BM729" s="9" t="str">
        <f t="shared" si="298"/>
        <v/>
      </c>
      <c r="BN729" s="9" t="str">
        <f t="shared" si="298"/>
        <v/>
      </c>
      <c r="BO729" s="9" t="str">
        <f t="shared" si="299"/>
        <v/>
      </c>
      <c r="BP729" s="9" t="str">
        <f t="shared" si="299"/>
        <v/>
      </c>
      <c r="BQ729" s="9" t="str">
        <f t="shared" si="299"/>
        <v/>
      </c>
      <c r="BR729" s="9" t="str">
        <f t="shared" si="299"/>
        <v/>
      </c>
      <c r="BS729" s="9" t="str">
        <f t="shared" si="299"/>
        <v/>
      </c>
      <c r="BT729" s="9" t="str">
        <f t="shared" si="299"/>
        <v/>
      </c>
      <c r="BU729" s="9" t="str">
        <f t="shared" si="299"/>
        <v/>
      </c>
      <c r="BV729" s="9" t="str">
        <f t="shared" si="299"/>
        <v/>
      </c>
      <c r="BW729" s="9" t="str">
        <f t="shared" si="299"/>
        <v/>
      </c>
      <c r="BX729" s="9" t="str">
        <f t="shared" si="299"/>
        <v/>
      </c>
      <c r="BY729" s="9" t="str">
        <f t="shared" si="299"/>
        <v/>
      </c>
      <c r="BZ729" s="9" t="str">
        <f t="shared" si="299"/>
        <v/>
      </c>
    </row>
    <row r="730" spans="1:78" x14ac:dyDescent="0.25">
      <c r="A730" s="6">
        <v>1162</v>
      </c>
      <c r="B730" s="3"/>
      <c r="C730" s="3">
        <v>1</v>
      </c>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v>1</v>
      </c>
      <c r="AH730" s="7">
        <f>SUMPRODUCT(MAX((Table1[post_position])*(Table1[topic_id]=$A730)))</f>
        <v>6</v>
      </c>
      <c r="AI730" s="7" t="str">
        <f>"http://chandoo.org/forums/topic/"&amp;VLOOKUP(A730,'All Topics Data'!$A$2:$C$1243,3,FALSE)</f>
        <v>http://chandoo.org/forums/topic/entries-in-one-template-generating-the-second-template</v>
      </c>
      <c r="AJ730" s="7" t="str">
        <f>LEFT(VLOOKUP(A730,'All Topics Data'!$A$2:$C$1243,2,FALSE),40)&amp;REPT("…",LEN(VLOOKUP(A730,'All Topics Data'!$A$2:$C$1243,2,FALSE))&gt;40)</f>
        <v>Entries in one template generating  the …</v>
      </c>
      <c r="AK730" s="9">
        <f t="shared" si="280"/>
        <v>0</v>
      </c>
      <c r="AL730" s="9">
        <f t="shared" si="300"/>
        <v>1</v>
      </c>
      <c r="AM730" s="9">
        <f t="shared" si="300"/>
        <v>0</v>
      </c>
      <c r="AN730" s="9">
        <f t="shared" si="300"/>
        <v>0</v>
      </c>
      <c r="AO730" s="9">
        <f t="shared" si="300"/>
        <v>0</v>
      </c>
      <c r="AP730" s="9">
        <f t="shared" si="300"/>
        <v>0</v>
      </c>
      <c r="AQ730" s="9" t="str">
        <f t="shared" si="300"/>
        <v/>
      </c>
      <c r="AR730" s="9" t="str">
        <f t="shared" si="300"/>
        <v/>
      </c>
      <c r="AS730" s="9" t="str">
        <f t="shared" si="300"/>
        <v/>
      </c>
      <c r="AT730" s="9" t="str">
        <f t="shared" si="300"/>
        <v/>
      </c>
      <c r="AU730" s="9" t="str">
        <f t="shared" si="297"/>
        <v/>
      </c>
      <c r="AV730" s="9" t="str">
        <f t="shared" si="297"/>
        <v/>
      </c>
      <c r="AW730" s="9" t="str">
        <f t="shared" si="297"/>
        <v/>
      </c>
      <c r="AX730" s="9" t="str">
        <f t="shared" si="297"/>
        <v/>
      </c>
      <c r="AY730" s="9" t="str">
        <f t="shared" si="297"/>
        <v/>
      </c>
      <c r="AZ730" s="9" t="str">
        <f t="shared" si="297"/>
        <v/>
      </c>
      <c r="BA730" s="9" t="str">
        <f t="shared" si="297"/>
        <v/>
      </c>
      <c r="BB730" s="9" t="str">
        <f t="shared" si="297"/>
        <v/>
      </c>
      <c r="BC730" s="9" t="str">
        <f t="shared" si="297"/>
        <v/>
      </c>
      <c r="BD730" s="9" t="str">
        <f t="shared" si="297"/>
        <v/>
      </c>
      <c r="BE730" s="9" t="str">
        <f t="shared" si="298"/>
        <v/>
      </c>
      <c r="BF730" s="9" t="str">
        <f t="shared" si="298"/>
        <v/>
      </c>
      <c r="BG730" s="9" t="str">
        <f t="shared" si="298"/>
        <v/>
      </c>
      <c r="BH730" s="9" t="str">
        <f t="shared" si="298"/>
        <v/>
      </c>
      <c r="BI730" s="9" t="str">
        <f t="shared" si="298"/>
        <v/>
      </c>
      <c r="BJ730" s="9" t="str">
        <f t="shared" si="298"/>
        <v/>
      </c>
      <c r="BK730" s="9" t="str">
        <f t="shared" si="298"/>
        <v/>
      </c>
      <c r="BL730" s="9" t="str">
        <f t="shared" si="298"/>
        <v/>
      </c>
      <c r="BM730" s="9" t="str">
        <f t="shared" si="298"/>
        <v/>
      </c>
      <c r="BN730" s="9" t="str">
        <f t="shared" si="298"/>
        <v/>
      </c>
      <c r="BO730" s="9" t="str">
        <f t="shared" si="299"/>
        <v/>
      </c>
      <c r="BP730" s="9" t="str">
        <f t="shared" si="299"/>
        <v/>
      </c>
      <c r="BQ730" s="9" t="str">
        <f t="shared" si="299"/>
        <v/>
      </c>
      <c r="BR730" s="9" t="str">
        <f t="shared" si="299"/>
        <v/>
      </c>
      <c r="BS730" s="9" t="str">
        <f t="shared" si="299"/>
        <v/>
      </c>
      <c r="BT730" s="9" t="str">
        <f t="shared" si="299"/>
        <v/>
      </c>
      <c r="BU730" s="9" t="str">
        <f t="shared" si="299"/>
        <v/>
      </c>
      <c r="BV730" s="9" t="str">
        <f t="shared" si="299"/>
        <v/>
      </c>
      <c r="BW730" s="9" t="str">
        <f t="shared" si="299"/>
        <v/>
      </c>
      <c r="BX730" s="9" t="str">
        <f t="shared" si="299"/>
        <v/>
      </c>
      <c r="BY730" s="9" t="str">
        <f t="shared" si="299"/>
        <v/>
      </c>
      <c r="BZ730" s="9" t="str">
        <f t="shared" si="299"/>
        <v/>
      </c>
    </row>
    <row r="731" spans="1:78" x14ac:dyDescent="0.25">
      <c r="A731" s="6">
        <v>1164</v>
      </c>
      <c r="B731" s="3"/>
      <c r="C731" s="3"/>
      <c r="D731" s="3">
        <v>1</v>
      </c>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v>1</v>
      </c>
      <c r="AH731" s="7">
        <f>SUMPRODUCT(MAX((Table1[post_position])*(Table1[topic_id]=$A731)))</f>
        <v>3</v>
      </c>
      <c r="AI731" s="7" t="str">
        <f>"http://chandoo.org/forums/topic/"&amp;VLOOKUP(A731,'All Topics Data'!$A$2:$C$1243,3,FALSE)</f>
        <v>http://chandoo.org/forums/topic/inactivate-automate-sorting-in-pivot-table</v>
      </c>
      <c r="AJ731" s="7" t="str">
        <f>LEFT(VLOOKUP(A731,'All Topics Data'!$A$2:$C$1243,2,FALSE),40)&amp;REPT("…",LEN(VLOOKUP(A731,'All Topics Data'!$A$2:$C$1243,2,FALSE))&gt;40)</f>
        <v>Inactivate automate sorting in Pivot tab…</v>
      </c>
      <c r="AK731" s="9">
        <f t="shared" si="280"/>
        <v>0</v>
      </c>
      <c r="AL731" s="9">
        <f t="shared" si="300"/>
        <v>0</v>
      </c>
      <c r="AM731" s="9">
        <f t="shared" si="300"/>
        <v>1</v>
      </c>
      <c r="AN731" s="9" t="str">
        <f t="shared" si="300"/>
        <v/>
      </c>
      <c r="AO731" s="9" t="str">
        <f t="shared" si="300"/>
        <v/>
      </c>
      <c r="AP731" s="9" t="str">
        <f t="shared" si="300"/>
        <v/>
      </c>
      <c r="AQ731" s="9" t="str">
        <f t="shared" si="300"/>
        <v/>
      </c>
      <c r="AR731" s="9" t="str">
        <f t="shared" si="300"/>
        <v/>
      </c>
      <c r="AS731" s="9" t="str">
        <f t="shared" si="300"/>
        <v/>
      </c>
      <c r="AT731" s="9" t="str">
        <f t="shared" si="300"/>
        <v/>
      </c>
      <c r="AU731" s="9" t="str">
        <f t="shared" si="297"/>
        <v/>
      </c>
      <c r="AV731" s="9" t="str">
        <f t="shared" si="297"/>
        <v/>
      </c>
      <c r="AW731" s="9" t="str">
        <f t="shared" si="297"/>
        <v/>
      </c>
      <c r="AX731" s="9" t="str">
        <f t="shared" si="297"/>
        <v/>
      </c>
      <c r="AY731" s="9" t="str">
        <f t="shared" si="297"/>
        <v/>
      </c>
      <c r="AZ731" s="9" t="str">
        <f t="shared" si="297"/>
        <v/>
      </c>
      <c r="BA731" s="9" t="str">
        <f t="shared" si="297"/>
        <v/>
      </c>
      <c r="BB731" s="9" t="str">
        <f t="shared" si="297"/>
        <v/>
      </c>
      <c r="BC731" s="9" t="str">
        <f t="shared" si="297"/>
        <v/>
      </c>
      <c r="BD731" s="9" t="str">
        <f t="shared" si="297"/>
        <v/>
      </c>
      <c r="BE731" s="9" t="str">
        <f t="shared" si="298"/>
        <v/>
      </c>
      <c r="BF731" s="9" t="str">
        <f t="shared" si="298"/>
        <v/>
      </c>
      <c r="BG731" s="9" t="str">
        <f t="shared" si="298"/>
        <v/>
      </c>
      <c r="BH731" s="9" t="str">
        <f t="shared" si="298"/>
        <v/>
      </c>
      <c r="BI731" s="9" t="str">
        <f t="shared" si="298"/>
        <v/>
      </c>
      <c r="BJ731" s="9" t="str">
        <f t="shared" si="298"/>
        <v/>
      </c>
      <c r="BK731" s="9" t="str">
        <f t="shared" si="298"/>
        <v/>
      </c>
      <c r="BL731" s="9" t="str">
        <f t="shared" si="298"/>
        <v/>
      </c>
      <c r="BM731" s="9" t="str">
        <f t="shared" si="298"/>
        <v/>
      </c>
      <c r="BN731" s="9" t="str">
        <f t="shared" si="298"/>
        <v/>
      </c>
      <c r="BO731" s="9" t="str">
        <f t="shared" si="299"/>
        <v/>
      </c>
      <c r="BP731" s="9" t="str">
        <f t="shared" si="299"/>
        <v/>
      </c>
      <c r="BQ731" s="9" t="str">
        <f t="shared" si="299"/>
        <v/>
      </c>
      <c r="BR731" s="9" t="str">
        <f t="shared" si="299"/>
        <v/>
      </c>
      <c r="BS731" s="9" t="str">
        <f t="shared" si="299"/>
        <v/>
      </c>
      <c r="BT731" s="9" t="str">
        <f t="shared" si="299"/>
        <v/>
      </c>
      <c r="BU731" s="9" t="str">
        <f t="shared" si="299"/>
        <v/>
      </c>
      <c r="BV731" s="9" t="str">
        <f t="shared" si="299"/>
        <v/>
      </c>
      <c r="BW731" s="9" t="str">
        <f t="shared" si="299"/>
        <v/>
      </c>
      <c r="BX731" s="9" t="str">
        <f t="shared" si="299"/>
        <v/>
      </c>
      <c r="BY731" s="9" t="str">
        <f t="shared" si="299"/>
        <v/>
      </c>
      <c r="BZ731" s="9" t="str">
        <f t="shared" si="299"/>
        <v/>
      </c>
    </row>
    <row r="732" spans="1:78" x14ac:dyDescent="0.25">
      <c r="A732" s="6">
        <v>1167</v>
      </c>
      <c r="B732" s="3"/>
      <c r="C732" s="3"/>
      <c r="D732" s="3">
        <v>1</v>
      </c>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v>1</v>
      </c>
      <c r="AH732" s="7">
        <f>SUMPRODUCT(MAX((Table1[post_position])*(Table1[topic_id]=$A732)))</f>
        <v>6</v>
      </c>
      <c r="AI732" s="7" t="str">
        <f>"http://chandoo.org/forums/topic/"&amp;VLOOKUP(A732,'All Topics Data'!$A$2:$C$1243,3,FALSE)</f>
        <v>http://chandoo.org/forums/topic/overtime-calculation</v>
      </c>
      <c r="AJ732" s="7" t="str">
        <f>LEFT(VLOOKUP(A732,'All Topics Data'!$A$2:$C$1243,2,FALSE),40)&amp;REPT("…",LEN(VLOOKUP(A732,'All Topics Data'!$A$2:$C$1243,2,FALSE))&gt;40)</f>
        <v>Overtime calculation</v>
      </c>
      <c r="AK732" s="9">
        <f t="shared" si="280"/>
        <v>0</v>
      </c>
      <c r="AL732" s="9">
        <f t="shared" si="300"/>
        <v>0</v>
      </c>
      <c r="AM732" s="9">
        <f t="shared" si="300"/>
        <v>1</v>
      </c>
      <c r="AN732" s="9">
        <f t="shared" si="300"/>
        <v>0</v>
      </c>
      <c r="AO732" s="9">
        <f t="shared" si="300"/>
        <v>0</v>
      </c>
      <c r="AP732" s="9">
        <f t="shared" si="300"/>
        <v>0</v>
      </c>
      <c r="AQ732" s="9" t="str">
        <f t="shared" si="300"/>
        <v/>
      </c>
      <c r="AR732" s="9" t="str">
        <f t="shared" si="300"/>
        <v/>
      </c>
      <c r="AS732" s="9" t="str">
        <f t="shared" si="300"/>
        <v/>
      </c>
      <c r="AT732" s="9" t="str">
        <f t="shared" si="300"/>
        <v/>
      </c>
      <c r="AU732" s="9" t="str">
        <f t="shared" ref="AU732:BD741" si="301">IF(AU$4&lt;=$AH732,IFERROR(GETPIVOTDATA("Hui Reply?",$A$4,"topic_id",$A732,"post_position",AU$4),0),"")</f>
        <v/>
      </c>
      <c r="AV732" s="9" t="str">
        <f t="shared" si="301"/>
        <v/>
      </c>
      <c r="AW732" s="9" t="str">
        <f t="shared" si="301"/>
        <v/>
      </c>
      <c r="AX732" s="9" t="str">
        <f t="shared" si="301"/>
        <v/>
      </c>
      <c r="AY732" s="9" t="str">
        <f t="shared" si="301"/>
        <v/>
      </c>
      <c r="AZ732" s="9" t="str">
        <f t="shared" si="301"/>
        <v/>
      </c>
      <c r="BA732" s="9" t="str">
        <f t="shared" si="301"/>
        <v/>
      </c>
      <c r="BB732" s="9" t="str">
        <f t="shared" si="301"/>
        <v/>
      </c>
      <c r="BC732" s="9" t="str">
        <f t="shared" si="301"/>
        <v/>
      </c>
      <c r="BD732" s="9" t="str">
        <f t="shared" si="301"/>
        <v/>
      </c>
      <c r="BE732" s="9" t="str">
        <f t="shared" ref="BE732:BN741" si="302">IF(BE$4&lt;=$AH732,IFERROR(GETPIVOTDATA("Hui Reply?",$A$4,"topic_id",$A732,"post_position",BE$4),0),"")</f>
        <v/>
      </c>
      <c r="BF732" s="9" t="str">
        <f t="shared" si="302"/>
        <v/>
      </c>
      <c r="BG732" s="9" t="str">
        <f t="shared" si="302"/>
        <v/>
      </c>
      <c r="BH732" s="9" t="str">
        <f t="shared" si="302"/>
        <v/>
      </c>
      <c r="BI732" s="9" t="str">
        <f t="shared" si="302"/>
        <v/>
      </c>
      <c r="BJ732" s="9" t="str">
        <f t="shared" si="302"/>
        <v/>
      </c>
      <c r="BK732" s="9" t="str">
        <f t="shared" si="302"/>
        <v/>
      </c>
      <c r="BL732" s="9" t="str">
        <f t="shared" si="302"/>
        <v/>
      </c>
      <c r="BM732" s="9" t="str">
        <f t="shared" si="302"/>
        <v/>
      </c>
      <c r="BN732" s="9" t="str">
        <f t="shared" si="302"/>
        <v/>
      </c>
      <c r="BO732" s="9" t="str">
        <f t="shared" ref="BO732:BZ741" si="303">IF(BO$4&lt;=$AH732,IFERROR(GETPIVOTDATA("Hui Reply?",$A$4,"topic_id",$A732,"post_position",BO$4),0),"")</f>
        <v/>
      </c>
      <c r="BP732" s="9" t="str">
        <f t="shared" si="303"/>
        <v/>
      </c>
      <c r="BQ732" s="9" t="str">
        <f t="shared" si="303"/>
        <v/>
      </c>
      <c r="BR732" s="9" t="str">
        <f t="shared" si="303"/>
        <v/>
      </c>
      <c r="BS732" s="9" t="str">
        <f t="shared" si="303"/>
        <v/>
      </c>
      <c r="BT732" s="9" t="str">
        <f t="shared" si="303"/>
        <v/>
      </c>
      <c r="BU732" s="9" t="str">
        <f t="shared" si="303"/>
        <v/>
      </c>
      <c r="BV732" s="9" t="str">
        <f t="shared" si="303"/>
        <v/>
      </c>
      <c r="BW732" s="9" t="str">
        <f t="shared" si="303"/>
        <v/>
      </c>
      <c r="BX732" s="9" t="str">
        <f t="shared" si="303"/>
        <v/>
      </c>
      <c r="BY732" s="9" t="str">
        <f t="shared" si="303"/>
        <v/>
      </c>
      <c r="BZ732" s="9" t="str">
        <f t="shared" si="303"/>
        <v/>
      </c>
    </row>
    <row r="733" spans="1:78" x14ac:dyDescent="0.25">
      <c r="A733" s="6">
        <v>1172</v>
      </c>
      <c r="B733" s="3"/>
      <c r="C733" s="3"/>
      <c r="D733" s="3"/>
      <c r="E733" s="3"/>
      <c r="F733" s="3">
        <v>1</v>
      </c>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v>1</v>
      </c>
      <c r="AH733" s="7">
        <f>SUMPRODUCT(MAX((Table1[post_position])*(Table1[topic_id]=$A733)))</f>
        <v>18</v>
      </c>
      <c r="AI733" s="7" t="str">
        <f>"http://chandoo.org/forums/topic/"&amp;VLOOKUP(A733,'All Topics Data'!$A$2:$C$1243,3,FALSE)</f>
        <v>http://chandoo.org/forums/topic/ifistextcellsvsumcells</v>
      </c>
      <c r="AJ733" s="7" t="str">
        <f>LEFT(VLOOKUP(A733,'All Topics Data'!$A$2:$C$1243,2,FALSE),40)&amp;REPT("…",LEN(VLOOKUP(A733,'All Topics Data'!$A$2:$C$1243,2,FALSE))&gt;40)</f>
        <v>=IF(ISTEXT(CELLS),&amp;quot;V&amp;quot;,SUM(CELL…</v>
      </c>
      <c r="AK733" s="9">
        <f t="shared" si="280"/>
        <v>0</v>
      </c>
      <c r="AL733" s="9">
        <f t="shared" ref="AL733:AT742" si="304">IF(AL$4&lt;=$AH733,IFERROR(GETPIVOTDATA("Hui Reply?",$A$4,"topic_id",$A733,"post_position",AL$4),0),"")</f>
        <v>0</v>
      </c>
      <c r="AM733" s="9">
        <f t="shared" si="304"/>
        <v>0</v>
      </c>
      <c r="AN733" s="9">
        <f t="shared" si="304"/>
        <v>0</v>
      </c>
      <c r="AO733" s="9">
        <f t="shared" si="304"/>
        <v>1</v>
      </c>
      <c r="AP733" s="9">
        <f t="shared" si="304"/>
        <v>0</v>
      </c>
      <c r="AQ733" s="9">
        <f t="shared" si="304"/>
        <v>0</v>
      </c>
      <c r="AR733" s="9">
        <f t="shared" si="304"/>
        <v>0</v>
      </c>
      <c r="AS733" s="9">
        <f t="shared" si="304"/>
        <v>0</v>
      </c>
      <c r="AT733" s="9">
        <f t="shared" si="304"/>
        <v>0</v>
      </c>
      <c r="AU733" s="9">
        <f t="shared" si="301"/>
        <v>0</v>
      </c>
      <c r="AV733" s="9">
        <f t="shared" si="301"/>
        <v>0</v>
      </c>
      <c r="AW733" s="9">
        <f t="shared" si="301"/>
        <v>0</v>
      </c>
      <c r="AX733" s="9">
        <f t="shared" si="301"/>
        <v>0</v>
      </c>
      <c r="AY733" s="9">
        <f t="shared" si="301"/>
        <v>0</v>
      </c>
      <c r="AZ733" s="9">
        <f t="shared" si="301"/>
        <v>0</v>
      </c>
      <c r="BA733" s="9">
        <f t="shared" si="301"/>
        <v>0</v>
      </c>
      <c r="BB733" s="9">
        <f t="shared" si="301"/>
        <v>0</v>
      </c>
      <c r="BC733" s="9" t="str">
        <f t="shared" si="301"/>
        <v/>
      </c>
      <c r="BD733" s="9" t="str">
        <f t="shared" si="301"/>
        <v/>
      </c>
      <c r="BE733" s="9" t="str">
        <f t="shared" si="302"/>
        <v/>
      </c>
      <c r="BF733" s="9" t="str">
        <f t="shared" si="302"/>
        <v/>
      </c>
      <c r="BG733" s="9" t="str">
        <f t="shared" si="302"/>
        <v/>
      </c>
      <c r="BH733" s="9" t="str">
        <f t="shared" si="302"/>
        <v/>
      </c>
      <c r="BI733" s="9" t="str">
        <f t="shared" si="302"/>
        <v/>
      </c>
      <c r="BJ733" s="9" t="str">
        <f t="shared" si="302"/>
        <v/>
      </c>
      <c r="BK733" s="9" t="str">
        <f t="shared" si="302"/>
        <v/>
      </c>
      <c r="BL733" s="9" t="str">
        <f t="shared" si="302"/>
        <v/>
      </c>
      <c r="BM733" s="9" t="str">
        <f t="shared" si="302"/>
        <v/>
      </c>
      <c r="BN733" s="9" t="str">
        <f t="shared" si="302"/>
        <v/>
      </c>
      <c r="BO733" s="9" t="str">
        <f t="shared" si="303"/>
        <v/>
      </c>
      <c r="BP733" s="9" t="str">
        <f t="shared" si="303"/>
        <v/>
      </c>
      <c r="BQ733" s="9" t="str">
        <f t="shared" si="303"/>
        <v/>
      </c>
      <c r="BR733" s="9" t="str">
        <f t="shared" si="303"/>
        <v/>
      </c>
      <c r="BS733" s="9" t="str">
        <f t="shared" si="303"/>
        <v/>
      </c>
      <c r="BT733" s="9" t="str">
        <f t="shared" si="303"/>
        <v/>
      </c>
      <c r="BU733" s="9" t="str">
        <f t="shared" si="303"/>
        <v/>
      </c>
      <c r="BV733" s="9" t="str">
        <f t="shared" si="303"/>
        <v/>
      </c>
      <c r="BW733" s="9" t="str">
        <f t="shared" si="303"/>
        <v/>
      </c>
      <c r="BX733" s="9" t="str">
        <f t="shared" si="303"/>
        <v/>
      </c>
      <c r="BY733" s="9" t="str">
        <f t="shared" si="303"/>
        <v/>
      </c>
      <c r="BZ733" s="9" t="str">
        <f t="shared" si="303"/>
        <v/>
      </c>
    </row>
    <row r="734" spans="1:78" x14ac:dyDescent="0.25">
      <c r="A734" s="6">
        <v>1175</v>
      </c>
      <c r="B734" s="3"/>
      <c r="C734" s="3"/>
      <c r="D734" s="3">
        <v>1</v>
      </c>
      <c r="E734" s="3"/>
      <c r="F734" s="3">
        <v>1</v>
      </c>
      <c r="G734" s="3"/>
      <c r="H734" s="3"/>
      <c r="I734" s="3"/>
      <c r="J734" s="3">
        <v>1</v>
      </c>
      <c r="K734" s="3"/>
      <c r="L734" s="3"/>
      <c r="M734" s="3">
        <v>1</v>
      </c>
      <c r="N734" s="3"/>
      <c r="O734" s="3"/>
      <c r="P734" s="3"/>
      <c r="Q734" s="3"/>
      <c r="R734" s="3"/>
      <c r="S734" s="3"/>
      <c r="T734" s="3"/>
      <c r="U734" s="3"/>
      <c r="V734" s="3"/>
      <c r="W734" s="3"/>
      <c r="X734" s="3"/>
      <c r="Y734" s="3"/>
      <c r="Z734" s="3"/>
      <c r="AA734" s="3"/>
      <c r="AB734" s="3"/>
      <c r="AC734" s="3"/>
      <c r="AD734" s="3"/>
      <c r="AE734" s="3"/>
      <c r="AF734" s="3">
        <v>4</v>
      </c>
      <c r="AH734" s="7">
        <f>SUMPRODUCT(MAX((Table1[post_position])*(Table1[topic_id]=$A734)))</f>
        <v>13</v>
      </c>
      <c r="AI734" s="7" t="str">
        <f>"http://chandoo.org/forums/topic/"&amp;VLOOKUP(A734,'All Topics Data'!$A$2:$C$1243,3,FALSE)</f>
        <v>http://chandoo.org/forums/topic/save-a-sheet-in-the-same-workbook-but-with-same-print-settings</v>
      </c>
      <c r="AJ734" s="7" t="str">
        <f>LEFT(VLOOKUP(A734,'All Topics Data'!$A$2:$C$1243,2,FALSE),40)&amp;REPT("…",LEN(VLOOKUP(A734,'All Topics Data'!$A$2:$C$1243,2,FALSE))&gt;40)</f>
        <v>Save a sheet in the same workbook but wi…</v>
      </c>
      <c r="AK734" s="9">
        <f t="shared" si="280"/>
        <v>0</v>
      </c>
      <c r="AL734" s="9">
        <f t="shared" si="304"/>
        <v>0</v>
      </c>
      <c r="AM734" s="9">
        <f t="shared" si="304"/>
        <v>1</v>
      </c>
      <c r="AN734" s="9">
        <f t="shared" si="304"/>
        <v>0</v>
      </c>
      <c r="AO734" s="9">
        <f t="shared" si="304"/>
        <v>1</v>
      </c>
      <c r="AP734" s="9">
        <f t="shared" si="304"/>
        <v>0</v>
      </c>
      <c r="AQ734" s="9">
        <f t="shared" si="304"/>
        <v>0</v>
      </c>
      <c r="AR734" s="9">
        <f t="shared" si="304"/>
        <v>0</v>
      </c>
      <c r="AS734" s="9">
        <f t="shared" si="304"/>
        <v>1</v>
      </c>
      <c r="AT734" s="9">
        <f t="shared" si="304"/>
        <v>0</v>
      </c>
      <c r="AU734" s="9">
        <f t="shared" si="301"/>
        <v>0</v>
      </c>
      <c r="AV734" s="9">
        <f t="shared" si="301"/>
        <v>1</v>
      </c>
      <c r="AW734" s="9">
        <f t="shared" si="301"/>
        <v>0</v>
      </c>
      <c r="AX734" s="9" t="str">
        <f t="shared" si="301"/>
        <v/>
      </c>
      <c r="AY734" s="9" t="str">
        <f t="shared" si="301"/>
        <v/>
      </c>
      <c r="AZ734" s="9" t="str">
        <f t="shared" si="301"/>
        <v/>
      </c>
      <c r="BA734" s="9" t="str">
        <f t="shared" si="301"/>
        <v/>
      </c>
      <c r="BB734" s="9" t="str">
        <f t="shared" si="301"/>
        <v/>
      </c>
      <c r="BC734" s="9" t="str">
        <f t="shared" si="301"/>
        <v/>
      </c>
      <c r="BD734" s="9" t="str">
        <f t="shared" si="301"/>
        <v/>
      </c>
      <c r="BE734" s="9" t="str">
        <f t="shared" si="302"/>
        <v/>
      </c>
      <c r="BF734" s="9" t="str">
        <f t="shared" si="302"/>
        <v/>
      </c>
      <c r="BG734" s="9" t="str">
        <f t="shared" si="302"/>
        <v/>
      </c>
      <c r="BH734" s="9" t="str">
        <f t="shared" si="302"/>
        <v/>
      </c>
      <c r="BI734" s="9" t="str">
        <f t="shared" si="302"/>
        <v/>
      </c>
      <c r="BJ734" s="9" t="str">
        <f t="shared" si="302"/>
        <v/>
      </c>
      <c r="BK734" s="9" t="str">
        <f t="shared" si="302"/>
        <v/>
      </c>
      <c r="BL734" s="9" t="str">
        <f t="shared" si="302"/>
        <v/>
      </c>
      <c r="BM734" s="9" t="str">
        <f t="shared" si="302"/>
        <v/>
      </c>
      <c r="BN734" s="9" t="str">
        <f t="shared" si="302"/>
        <v/>
      </c>
      <c r="BO734" s="9" t="str">
        <f t="shared" si="303"/>
        <v/>
      </c>
      <c r="BP734" s="9" t="str">
        <f t="shared" si="303"/>
        <v/>
      </c>
      <c r="BQ734" s="9" t="str">
        <f t="shared" si="303"/>
        <v/>
      </c>
      <c r="BR734" s="9" t="str">
        <f t="shared" si="303"/>
        <v/>
      </c>
      <c r="BS734" s="9" t="str">
        <f t="shared" si="303"/>
        <v/>
      </c>
      <c r="BT734" s="9" t="str">
        <f t="shared" si="303"/>
        <v/>
      </c>
      <c r="BU734" s="9" t="str">
        <f t="shared" si="303"/>
        <v/>
      </c>
      <c r="BV734" s="9" t="str">
        <f t="shared" si="303"/>
        <v/>
      </c>
      <c r="BW734" s="9" t="str">
        <f t="shared" si="303"/>
        <v/>
      </c>
      <c r="BX734" s="9" t="str">
        <f t="shared" si="303"/>
        <v/>
      </c>
      <c r="BY734" s="9" t="str">
        <f t="shared" si="303"/>
        <v/>
      </c>
      <c r="BZ734" s="9" t="str">
        <f t="shared" si="303"/>
        <v/>
      </c>
    </row>
    <row r="735" spans="1:78" x14ac:dyDescent="0.25">
      <c r="A735" s="6">
        <v>1180</v>
      </c>
      <c r="B735" s="3"/>
      <c r="C735" s="3">
        <v>1</v>
      </c>
      <c r="D735" s="3"/>
      <c r="E735" s="3">
        <v>1</v>
      </c>
      <c r="F735" s="3"/>
      <c r="G735" s="3"/>
      <c r="H735" s="3">
        <v>1</v>
      </c>
      <c r="I735" s="3"/>
      <c r="J735" s="3"/>
      <c r="K735" s="3"/>
      <c r="L735" s="3"/>
      <c r="M735" s="3"/>
      <c r="N735" s="3"/>
      <c r="O735" s="3"/>
      <c r="P735" s="3"/>
      <c r="Q735" s="3"/>
      <c r="R735" s="3"/>
      <c r="S735" s="3"/>
      <c r="T735" s="3"/>
      <c r="U735" s="3"/>
      <c r="V735" s="3"/>
      <c r="W735" s="3"/>
      <c r="X735" s="3"/>
      <c r="Y735" s="3"/>
      <c r="Z735" s="3"/>
      <c r="AA735" s="3"/>
      <c r="AB735" s="3"/>
      <c r="AC735" s="3"/>
      <c r="AD735" s="3"/>
      <c r="AE735" s="3"/>
      <c r="AF735" s="3">
        <v>3</v>
      </c>
      <c r="AH735" s="7">
        <f>SUMPRODUCT(MAX((Table1[post_position])*(Table1[topic_id]=$A735)))</f>
        <v>7</v>
      </c>
      <c r="AI735" s="7" t="str">
        <f>"http://chandoo.org/forums/topic/"&amp;VLOOKUP(A735,'All Topics Data'!$A$2:$C$1243,3,FALSE)</f>
        <v>http://chandoo.org/forums/topic/find-everything-in-paretheses-and-move-to-end-of-cell</v>
      </c>
      <c r="AJ735" s="7" t="str">
        <f>LEFT(VLOOKUP(A735,'All Topics Data'!$A$2:$C$1243,2,FALSE),40)&amp;REPT("…",LEN(VLOOKUP(A735,'All Topics Data'!$A$2:$C$1243,2,FALSE))&gt;40)</f>
        <v>Find Everything In Paretheses, and Move …</v>
      </c>
      <c r="AK735" s="9">
        <f t="shared" si="280"/>
        <v>0</v>
      </c>
      <c r="AL735" s="9">
        <f t="shared" si="304"/>
        <v>1</v>
      </c>
      <c r="AM735" s="9">
        <f t="shared" si="304"/>
        <v>0</v>
      </c>
      <c r="AN735" s="9">
        <f t="shared" si="304"/>
        <v>1</v>
      </c>
      <c r="AO735" s="9">
        <f t="shared" si="304"/>
        <v>0</v>
      </c>
      <c r="AP735" s="9">
        <f t="shared" si="304"/>
        <v>0</v>
      </c>
      <c r="AQ735" s="9">
        <f t="shared" si="304"/>
        <v>1</v>
      </c>
      <c r="AR735" s="9" t="str">
        <f t="shared" si="304"/>
        <v/>
      </c>
      <c r="AS735" s="9" t="str">
        <f t="shared" si="304"/>
        <v/>
      </c>
      <c r="AT735" s="9" t="str">
        <f t="shared" si="304"/>
        <v/>
      </c>
      <c r="AU735" s="9" t="str">
        <f t="shared" si="301"/>
        <v/>
      </c>
      <c r="AV735" s="9" t="str">
        <f t="shared" si="301"/>
        <v/>
      </c>
      <c r="AW735" s="9" t="str">
        <f t="shared" si="301"/>
        <v/>
      </c>
      <c r="AX735" s="9" t="str">
        <f t="shared" si="301"/>
        <v/>
      </c>
      <c r="AY735" s="9" t="str">
        <f t="shared" si="301"/>
        <v/>
      </c>
      <c r="AZ735" s="9" t="str">
        <f t="shared" si="301"/>
        <v/>
      </c>
      <c r="BA735" s="9" t="str">
        <f t="shared" si="301"/>
        <v/>
      </c>
      <c r="BB735" s="9" t="str">
        <f t="shared" si="301"/>
        <v/>
      </c>
      <c r="BC735" s="9" t="str">
        <f t="shared" si="301"/>
        <v/>
      </c>
      <c r="BD735" s="9" t="str">
        <f t="shared" si="301"/>
        <v/>
      </c>
      <c r="BE735" s="9" t="str">
        <f t="shared" si="302"/>
        <v/>
      </c>
      <c r="BF735" s="9" t="str">
        <f t="shared" si="302"/>
        <v/>
      </c>
      <c r="BG735" s="9" t="str">
        <f t="shared" si="302"/>
        <v/>
      </c>
      <c r="BH735" s="9" t="str">
        <f t="shared" si="302"/>
        <v/>
      </c>
      <c r="BI735" s="9" t="str">
        <f t="shared" si="302"/>
        <v/>
      </c>
      <c r="BJ735" s="9" t="str">
        <f t="shared" si="302"/>
        <v/>
      </c>
      <c r="BK735" s="9" t="str">
        <f t="shared" si="302"/>
        <v/>
      </c>
      <c r="BL735" s="9" t="str">
        <f t="shared" si="302"/>
        <v/>
      </c>
      <c r="BM735" s="9" t="str">
        <f t="shared" si="302"/>
        <v/>
      </c>
      <c r="BN735" s="9" t="str">
        <f t="shared" si="302"/>
        <v/>
      </c>
      <c r="BO735" s="9" t="str">
        <f t="shared" si="303"/>
        <v/>
      </c>
      <c r="BP735" s="9" t="str">
        <f t="shared" si="303"/>
        <v/>
      </c>
      <c r="BQ735" s="9" t="str">
        <f t="shared" si="303"/>
        <v/>
      </c>
      <c r="BR735" s="9" t="str">
        <f t="shared" si="303"/>
        <v/>
      </c>
      <c r="BS735" s="9" t="str">
        <f t="shared" si="303"/>
        <v/>
      </c>
      <c r="BT735" s="9" t="str">
        <f t="shared" si="303"/>
        <v/>
      </c>
      <c r="BU735" s="9" t="str">
        <f t="shared" si="303"/>
        <v/>
      </c>
      <c r="BV735" s="9" t="str">
        <f t="shared" si="303"/>
        <v/>
      </c>
      <c r="BW735" s="9" t="str">
        <f t="shared" si="303"/>
        <v/>
      </c>
      <c r="BX735" s="9" t="str">
        <f t="shared" si="303"/>
        <v/>
      </c>
      <c r="BY735" s="9" t="str">
        <f t="shared" si="303"/>
        <v/>
      </c>
      <c r="BZ735" s="9" t="str">
        <f t="shared" si="303"/>
        <v/>
      </c>
    </row>
    <row r="736" spans="1:78" x14ac:dyDescent="0.25">
      <c r="A736" s="6">
        <v>1185</v>
      </c>
      <c r="B736" s="3"/>
      <c r="C736" s="3">
        <v>1</v>
      </c>
      <c r="D736" s="3"/>
      <c r="E736" s="3"/>
      <c r="F736" s="3">
        <v>1</v>
      </c>
      <c r="G736" s="3"/>
      <c r="H736" s="3">
        <v>1</v>
      </c>
      <c r="I736" s="3"/>
      <c r="J736" s="3">
        <v>1</v>
      </c>
      <c r="K736" s="3"/>
      <c r="L736" s="3"/>
      <c r="M736" s="3"/>
      <c r="N736" s="3"/>
      <c r="O736" s="3"/>
      <c r="P736" s="3"/>
      <c r="Q736" s="3"/>
      <c r="R736" s="3"/>
      <c r="S736" s="3"/>
      <c r="T736" s="3"/>
      <c r="U736" s="3"/>
      <c r="V736" s="3"/>
      <c r="W736" s="3"/>
      <c r="X736" s="3"/>
      <c r="Y736" s="3"/>
      <c r="Z736" s="3"/>
      <c r="AA736" s="3"/>
      <c r="AB736" s="3"/>
      <c r="AC736" s="3"/>
      <c r="AD736" s="3"/>
      <c r="AE736" s="3"/>
      <c r="AF736" s="3">
        <v>4</v>
      </c>
      <c r="AH736" s="7">
        <f>SUMPRODUCT(MAX((Table1[post_position])*(Table1[topic_id]=$A736)))</f>
        <v>9</v>
      </c>
      <c r="AI736" s="7" t="str">
        <f>"http://chandoo.org/forums/topic/"&amp;VLOOKUP(A736,'All Topics Data'!$A$2:$C$1243,3,FALSE)</f>
        <v>http://chandoo.org/forums/topic/show-months-for-dates</v>
      </c>
      <c r="AJ736" s="7" t="str">
        <f>LEFT(VLOOKUP(A736,'All Topics Data'!$A$2:$C$1243,2,FALSE),40)&amp;REPT("…",LEN(VLOOKUP(A736,'All Topics Data'!$A$2:$C$1243,2,FALSE))&gt;40)</f>
        <v>Show months for dates.</v>
      </c>
      <c r="AK736" s="9">
        <f t="shared" si="280"/>
        <v>0</v>
      </c>
      <c r="AL736" s="9">
        <f t="shared" si="304"/>
        <v>1</v>
      </c>
      <c r="AM736" s="9">
        <f t="shared" si="304"/>
        <v>0</v>
      </c>
      <c r="AN736" s="9">
        <f t="shared" si="304"/>
        <v>0</v>
      </c>
      <c r="AO736" s="9">
        <f t="shared" si="304"/>
        <v>1</v>
      </c>
      <c r="AP736" s="9">
        <f t="shared" si="304"/>
        <v>0</v>
      </c>
      <c r="AQ736" s="9">
        <f t="shared" si="304"/>
        <v>1</v>
      </c>
      <c r="AR736" s="9">
        <f t="shared" si="304"/>
        <v>0</v>
      </c>
      <c r="AS736" s="9">
        <f t="shared" si="304"/>
        <v>1</v>
      </c>
      <c r="AT736" s="9" t="str">
        <f t="shared" si="304"/>
        <v/>
      </c>
      <c r="AU736" s="9" t="str">
        <f t="shared" si="301"/>
        <v/>
      </c>
      <c r="AV736" s="9" t="str">
        <f t="shared" si="301"/>
        <v/>
      </c>
      <c r="AW736" s="9" t="str">
        <f t="shared" si="301"/>
        <v/>
      </c>
      <c r="AX736" s="9" t="str">
        <f t="shared" si="301"/>
        <v/>
      </c>
      <c r="AY736" s="9" t="str">
        <f t="shared" si="301"/>
        <v/>
      </c>
      <c r="AZ736" s="9" t="str">
        <f t="shared" si="301"/>
        <v/>
      </c>
      <c r="BA736" s="9" t="str">
        <f t="shared" si="301"/>
        <v/>
      </c>
      <c r="BB736" s="9" t="str">
        <f t="shared" si="301"/>
        <v/>
      </c>
      <c r="BC736" s="9" t="str">
        <f t="shared" si="301"/>
        <v/>
      </c>
      <c r="BD736" s="9" t="str">
        <f t="shared" si="301"/>
        <v/>
      </c>
      <c r="BE736" s="9" t="str">
        <f t="shared" si="302"/>
        <v/>
      </c>
      <c r="BF736" s="9" t="str">
        <f t="shared" si="302"/>
        <v/>
      </c>
      <c r="BG736" s="9" t="str">
        <f t="shared" si="302"/>
        <v/>
      </c>
      <c r="BH736" s="9" t="str">
        <f t="shared" si="302"/>
        <v/>
      </c>
      <c r="BI736" s="9" t="str">
        <f t="shared" si="302"/>
        <v/>
      </c>
      <c r="BJ736" s="9" t="str">
        <f t="shared" si="302"/>
        <v/>
      </c>
      <c r="BK736" s="9" t="str">
        <f t="shared" si="302"/>
        <v/>
      </c>
      <c r="BL736" s="9" t="str">
        <f t="shared" si="302"/>
        <v/>
      </c>
      <c r="BM736" s="9" t="str">
        <f t="shared" si="302"/>
        <v/>
      </c>
      <c r="BN736" s="9" t="str">
        <f t="shared" si="302"/>
        <v/>
      </c>
      <c r="BO736" s="9" t="str">
        <f t="shared" si="303"/>
        <v/>
      </c>
      <c r="BP736" s="9" t="str">
        <f t="shared" si="303"/>
        <v/>
      </c>
      <c r="BQ736" s="9" t="str">
        <f t="shared" si="303"/>
        <v/>
      </c>
      <c r="BR736" s="9" t="str">
        <f t="shared" si="303"/>
        <v/>
      </c>
      <c r="BS736" s="9" t="str">
        <f t="shared" si="303"/>
        <v/>
      </c>
      <c r="BT736" s="9" t="str">
        <f t="shared" si="303"/>
        <v/>
      </c>
      <c r="BU736" s="9" t="str">
        <f t="shared" si="303"/>
        <v/>
      </c>
      <c r="BV736" s="9" t="str">
        <f t="shared" si="303"/>
        <v/>
      </c>
      <c r="BW736" s="9" t="str">
        <f t="shared" si="303"/>
        <v/>
      </c>
      <c r="BX736" s="9" t="str">
        <f t="shared" si="303"/>
        <v/>
      </c>
      <c r="BY736" s="9" t="str">
        <f t="shared" si="303"/>
        <v/>
      </c>
      <c r="BZ736" s="9" t="str">
        <f t="shared" si="303"/>
        <v/>
      </c>
    </row>
    <row r="737" spans="1:78" x14ac:dyDescent="0.25">
      <c r="A737" s="6">
        <v>1187</v>
      </c>
      <c r="B737" s="3"/>
      <c r="C737" s="3">
        <v>1</v>
      </c>
      <c r="D737" s="3"/>
      <c r="E737" s="3">
        <v>1</v>
      </c>
      <c r="F737" s="3"/>
      <c r="G737" s="3">
        <v>1</v>
      </c>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v>3</v>
      </c>
      <c r="AH737" s="7">
        <f>SUMPRODUCT(MAX((Table1[post_position])*(Table1[topic_id]=$A737)))</f>
        <v>10</v>
      </c>
      <c r="AI737" s="7" t="str">
        <f>"http://chandoo.org/forums/topic/"&amp;VLOOKUP(A737,'All Topics Data'!$A$2:$C$1243,3,FALSE)</f>
        <v>http://chandoo.org/forums/topic/calculate-same-date</v>
      </c>
      <c r="AJ737" s="7" t="str">
        <f>LEFT(VLOOKUP(A737,'All Topics Data'!$A$2:$C$1243,2,FALSE),40)&amp;REPT("…",LEN(VLOOKUP(A737,'All Topics Data'!$A$2:$C$1243,2,FALSE))&gt;40)</f>
        <v>Calculate Same Date</v>
      </c>
      <c r="AK737" s="9">
        <f t="shared" si="280"/>
        <v>0</v>
      </c>
      <c r="AL737" s="9">
        <f t="shared" si="304"/>
        <v>1</v>
      </c>
      <c r="AM737" s="9">
        <f t="shared" si="304"/>
        <v>0</v>
      </c>
      <c r="AN737" s="9">
        <f t="shared" si="304"/>
        <v>1</v>
      </c>
      <c r="AO737" s="9">
        <f t="shared" si="304"/>
        <v>0</v>
      </c>
      <c r="AP737" s="9">
        <f t="shared" si="304"/>
        <v>1</v>
      </c>
      <c r="AQ737" s="9">
        <f t="shared" si="304"/>
        <v>0</v>
      </c>
      <c r="AR737" s="9">
        <f t="shared" si="304"/>
        <v>0</v>
      </c>
      <c r="AS737" s="9">
        <f t="shared" si="304"/>
        <v>0</v>
      </c>
      <c r="AT737" s="9">
        <f t="shared" si="304"/>
        <v>0</v>
      </c>
      <c r="AU737" s="9" t="str">
        <f t="shared" si="301"/>
        <v/>
      </c>
      <c r="AV737" s="9" t="str">
        <f t="shared" si="301"/>
        <v/>
      </c>
      <c r="AW737" s="9" t="str">
        <f t="shared" si="301"/>
        <v/>
      </c>
      <c r="AX737" s="9" t="str">
        <f t="shared" si="301"/>
        <v/>
      </c>
      <c r="AY737" s="9" t="str">
        <f t="shared" si="301"/>
        <v/>
      </c>
      <c r="AZ737" s="9" t="str">
        <f t="shared" si="301"/>
        <v/>
      </c>
      <c r="BA737" s="9" t="str">
        <f t="shared" si="301"/>
        <v/>
      </c>
      <c r="BB737" s="9" t="str">
        <f t="shared" si="301"/>
        <v/>
      </c>
      <c r="BC737" s="9" t="str">
        <f t="shared" si="301"/>
        <v/>
      </c>
      <c r="BD737" s="9" t="str">
        <f t="shared" si="301"/>
        <v/>
      </c>
      <c r="BE737" s="9" t="str">
        <f t="shared" si="302"/>
        <v/>
      </c>
      <c r="BF737" s="9" t="str">
        <f t="shared" si="302"/>
        <v/>
      </c>
      <c r="BG737" s="9" t="str">
        <f t="shared" si="302"/>
        <v/>
      </c>
      <c r="BH737" s="9" t="str">
        <f t="shared" si="302"/>
        <v/>
      </c>
      <c r="BI737" s="9" t="str">
        <f t="shared" si="302"/>
        <v/>
      </c>
      <c r="BJ737" s="9" t="str">
        <f t="shared" si="302"/>
        <v/>
      </c>
      <c r="BK737" s="9" t="str">
        <f t="shared" si="302"/>
        <v/>
      </c>
      <c r="BL737" s="9" t="str">
        <f t="shared" si="302"/>
        <v/>
      </c>
      <c r="BM737" s="9" t="str">
        <f t="shared" si="302"/>
        <v/>
      </c>
      <c r="BN737" s="9" t="str">
        <f t="shared" si="302"/>
        <v/>
      </c>
      <c r="BO737" s="9" t="str">
        <f t="shared" si="303"/>
        <v/>
      </c>
      <c r="BP737" s="9" t="str">
        <f t="shared" si="303"/>
        <v/>
      </c>
      <c r="BQ737" s="9" t="str">
        <f t="shared" si="303"/>
        <v/>
      </c>
      <c r="BR737" s="9" t="str">
        <f t="shared" si="303"/>
        <v/>
      </c>
      <c r="BS737" s="9" t="str">
        <f t="shared" si="303"/>
        <v/>
      </c>
      <c r="BT737" s="9" t="str">
        <f t="shared" si="303"/>
        <v/>
      </c>
      <c r="BU737" s="9" t="str">
        <f t="shared" si="303"/>
        <v/>
      </c>
      <c r="BV737" s="9" t="str">
        <f t="shared" si="303"/>
        <v/>
      </c>
      <c r="BW737" s="9" t="str">
        <f t="shared" si="303"/>
        <v/>
      </c>
      <c r="BX737" s="9" t="str">
        <f t="shared" si="303"/>
        <v/>
      </c>
      <c r="BY737" s="9" t="str">
        <f t="shared" si="303"/>
        <v/>
      </c>
      <c r="BZ737" s="9" t="str">
        <f t="shared" si="303"/>
        <v/>
      </c>
    </row>
    <row r="738" spans="1:78" x14ac:dyDescent="0.25">
      <c r="A738" s="6">
        <v>1188</v>
      </c>
      <c r="B738" s="3"/>
      <c r="C738" s="3">
        <v>1</v>
      </c>
      <c r="D738" s="3"/>
      <c r="E738" s="3">
        <v>1</v>
      </c>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v>2</v>
      </c>
      <c r="AH738" s="7">
        <f>SUMPRODUCT(MAX((Table1[post_position])*(Table1[topic_id]=$A738)))</f>
        <v>4</v>
      </c>
      <c r="AI738" s="7" t="str">
        <f>"http://chandoo.org/forums/topic/"&amp;VLOOKUP(A738,'All Topics Data'!$A$2:$C$1243,3,FALSE)</f>
        <v>http://chandoo.org/forums/topic/code-to-pull-data</v>
      </c>
      <c r="AJ738" s="7" t="str">
        <f>LEFT(VLOOKUP(A738,'All Topics Data'!$A$2:$C$1243,2,FALSE),40)&amp;REPT("…",LEN(VLOOKUP(A738,'All Topics Data'!$A$2:$C$1243,2,FALSE))&gt;40)</f>
        <v>Code to Pull data</v>
      </c>
      <c r="AK738" s="9">
        <f t="shared" si="280"/>
        <v>0</v>
      </c>
      <c r="AL738" s="9">
        <f t="shared" si="304"/>
        <v>1</v>
      </c>
      <c r="AM738" s="9">
        <f t="shared" si="304"/>
        <v>0</v>
      </c>
      <c r="AN738" s="9">
        <f t="shared" si="304"/>
        <v>1</v>
      </c>
      <c r="AO738" s="9" t="str">
        <f t="shared" si="304"/>
        <v/>
      </c>
      <c r="AP738" s="9" t="str">
        <f t="shared" si="304"/>
        <v/>
      </c>
      <c r="AQ738" s="9" t="str">
        <f t="shared" si="304"/>
        <v/>
      </c>
      <c r="AR738" s="9" t="str">
        <f t="shared" si="304"/>
        <v/>
      </c>
      <c r="AS738" s="9" t="str">
        <f t="shared" si="304"/>
        <v/>
      </c>
      <c r="AT738" s="9" t="str">
        <f t="shared" si="304"/>
        <v/>
      </c>
      <c r="AU738" s="9" t="str">
        <f t="shared" si="301"/>
        <v/>
      </c>
      <c r="AV738" s="9" t="str">
        <f t="shared" si="301"/>
        <v/>
      </c>
      <c r="AW738" s="9" t="str">
        <f t="shared" si="301"/>
        <v/>
      </c>
      <c r="AX738" s="9" t="str">
        <f t="shared" si="301"/>
        <v/>
      </c>
      <c r="AY738" s="9" t="str">
        <f t="shared" si="301"/>
        <v/>
      </c>
      <c r="AZ738" s="9" t="str">
        <f t="shared" si="301"/>
        <v/>
      </c>
      <c r="BA738" s="9" t="str">
        <f t="shared" si="301"/>
        <v/>
      </c>
      <c r="BB738" s="9" t="str">
        <f t="shared" si="301"/>
        <v/>
      </c>
      <c r="BC738" s="9" t="str">
        <f t="shared" si="301"/>
        <v/>
      </c>
      <c r="BD738" s="9" t="str">
        <f t="shared" si="301"/>
        <v/>
      </c>
      <c r="BE738" s="9" t="str">
        <f t="shared" si="302"/>
        <v/>
      </c>
      <c r="BF738" s="9" t="str">
        <f t="shared" si="302"/>
        <v/>
      </c>
      <c r="BG738" s="9" t="str">
        <f t="shared" si="302"/>
        <v/>
      </c>
      <c r="BH738" s="9" t="str">
        <f t="shared" si="302"/>
        <v/>
      </c>
      <c r="BI738" s="9" t="str">
        <f t="shared" si="302"/>
        <v/>
      </c>
      <c r="BJ738" s="9" t="str">
        <f t="shared" si="302"/>
        <v/>
      </c>
      <c r="BK738" s="9" t="str">
        <f t="shared" si="302"/>
        <v/>
      </c>
      <c r="BL738" s="9" t="str">
        <f t="shared" si="302"/>
        <v/>
      </c>
      <c r="BM738" s="9" t="str">
        <f t="shared" si="302"/>
        <v/>
      </c>
      <c r="BN738" s="9" t="str">
        <f t="shared" si="302"/>
        <v/>
      </c>
      <c r="BO738" s="9" t="str">
        <f t="shared" si="303"/>
        <v/>
      </c>
      <c r="BP738" s="9" t="str">
        <f t="shared" si="303"/>
        <v/>
      </c>
      <c r="BQ738" s="9" t="str">
        <f t="shared" si="303"/>
        <v/>
      </c>
      <c r="BR738" s="9" t="str">
        <f t="shared" si="303"/>
        <v/>
      </c>
      <c r="BS738" s="9" t="str">
        <f t="shared" si="303"/>
        <v/>
      </c>
      <c r="BT738" s="9" t="str">
        <f t="shared" si="303"/>
        <v/>
      </c>
      <c r="BU738" s="9" t="str">
        <f t="shared" si="303"/>
        <v/>
      </c>
      <c r="BV738" s="9" t="str">
        <f t="shared" si="303"/>
        <v/>
      </c>
      <c r="BW738" s="9" t="str">
        <f t="shared" si="303"/>
        <v/>
      </c>
      <c r="BX738" s="9" t="str">
        <f t="shared" si="303"/>
        <v/>
      </c>
      <c r="BY738" s="9" t="str">
        <f t="shared" si="303"/>
        <v/>
      </c>
      <c r="BZ738" s="9" t="str">
        <f t="shared" si="303"/>
        <v/>
      </c>
    </row>
    <row r="739" spans="1:78" x14ac:dyDescent="0.25">
      <c r="A739" s="6">
        <v>1189</v>
      </c>
      <c r="B739" s="3"/>
      <c r="C739" s="3"/>
      <c r="D739" s="3"/>
      <c r="E739" s="3">
        <v>1</v>
      </c>
      <c r="F739" s="3"/>
      <c r="G739" s="3"/>
      <c r="H739" s="3">
        <v>1</v>
      </c>
      <c r="I739" s="3"/>
      <c r="J739" s="3">
        <v>1</v>
      </c>
      <c r="K739" s="3"/>
      <c r="L739" s="3"/>
      <c r="M739" s="3"/>
      <c r="N739" s="3"/>
      <c r="O739" s="3"/>
      <c r="P739" s="3"/>
      <c r="Q739" s="3"/>
      <c r="R739" s="3"/>
      <c r="S739" s="3"/>
      <c r="T739" s="3"/>
      <c r="U739" s="3"/>
      <c r="V739" s="3"/>
      <c r="W739" s="3"/>
      <c r="X739" s="3"/>
      <c r="Y739" s="3"/>
      <c r="Z739" s="3"/>
      <c r="AA739" s="3"/>
      <c r="AB739" s="3"/>
      <c r="AC739" s="3"/>
      <c r="AD739" s="3"/>
      <c r="AE739" s="3"/>
      <c r="AF739" s="3">
        <v>3</v>
      </c>
      <c r="AH739" s="7">
        <f>SUMPRODUCT(MAX((Table1[post_position])*(Table1[topic_id]=$A739)))</f>
        <v>9</v>
      </c>
      <c r="AI739" s="7" t="str">
        <f>"http://chandoo.org/forums/topic/"&amp;VLOOKUP(A739,'All Topics Data'!$A$2:$C$1243,3,FALSE)</f>
        <v>http://chandoo.org/forums/topic/large-data-in-excel2007-while-export-not-retaining-font-properly</v>
      </c>
      <c r="AJ739" s="7" t="str">
        <f>LEFT(VLOOKUP(A739,'All Topics Data'!$A$2:$C$1243,2,FALSE),40)&amp;REPT("…",LEN(VLOOKUP(A739,'All Topics Data'!$A$2:$C$1243,2,FALSE))&gt;40)</f>
        <v>large data in Excel2007 while export not…</v>
      </c>
      <c r="AK739" s="9">
        <f t="shared" si="280"/>
        <v>0</v>
      </c>
      <c r="AL739" s="9">
        <f t="shared" si="304"/>
        <v>0</v>
      </c>
      <c r="AM739" s="9">
        <f t="shared" si="304"/>
        <v>0</v>
      </c>
      <c r="AN739" s="9">
        <f t="shared" si="304"/>
        <v>1</v>
      </c>
      <c r="AO739" s="9">
        <f t="shared" si="304"/>
        <v>0</v>
      </c>
      <c r="AP739" s="9">
        <f t="shared" si="304"/>
        <v>0</v>
      </c>
      <c r="AQ739" s="9">
        <f t="shared" si="304"/>
        <v>1</v>
      </c>
      <c r="AR739" s="9">
        <f t="shared" si="304"/>
        <v>0</v>
      </c>
      <c r="AS739" s="9">
        <f t="shared" si="304"/>
        <v>1</v>
      </c>
      <c r="AT739" s="9" t="str">
        <f t="shared" si="304"/>
        <v/>
      </c>
      <c r="AU739" s="9" t="str">
        <f t="shared" si="301"/>
        <v/>
      </c>
      <c r="AV739" s="9" t="str">
        <f t="shared" si="301"/>
        <v/>
      </c>
      <c r="AW739" s="9" t="str">
        <f t="shared" si="301"/>
        <v/>
      </c>
      <c r="AX739" s="9" t="str">
        <f t="shared" si="301"/>
        <v/>
      </c>
      <c r="AY739" s="9" t="str">
        <f t="shared" si="301"/>
        <v/>
      </c>
      <c r="AZ739" s="9" t="str">
        <f t="shared" si="301"/>
        <v/>
      </c>
      <c r="BA739" s="9" t="str">
        <f t="shared" si="301"/>
        <v/>
      </c>
      <c r="BB739" s="9" t="str">
        <f t="shared" si="301"/>
        <v/>
      </c>
      <c r="BC739" s="9" t="str">
        <f t="shared" si="301"/>
        <v/>
      </c>
      <c r="BD739" s="9" t="str">
        <f t="shared" si="301"/>
        <v/>
      </c>
      <c r="BE739" s="9" t="str">
        <f t="shared" si="302"/>
        <v/>
      </c>
      <c r="BF739" s="9" t="str">
        <f t="shared" si="302"/>
        <v/>
      </c>
      <c r="BG739" s="9" t="str">
        <f t="shared" si="302"/>
        <v/>
      </c>
      <c r="BH739" s="9" t="str">
        <f t="shared" si="302"/>
        <v/>
      </c>
      <c r="BI739" s="9" t="str">
        <f t="shared" si="302"/>
        <v/>
      </c>
      <c r="BJ739" s="9" t="str">
        <f t="shared" si="302"/>
        <v/>
      </c>
      <c r="BK739" s="9" t="str">
        <f t="shared" si="302"/>
        <v/>
      </c>
      <c r="BL739" s="9" t="str">
        <f t="shared" si="302"/>
        <v/>
      </c>
      <c r="BM739" s="9" t="str">
        <f t="shared" si="302"/>
        <v/>
      </c>
      <c r="BN739" s="9" t="str">
        <f t="shared" si="302"/>
        <v/>
      </c>
      <c r="BO739" s="9" t="str">
        <f t="shared" si="303"/>
        <v/>
      </c>
      <c r="BP739" s="9" t="str">
        <f t="shared" si="303"/>
        <v/>
      </c>
      <c r="BQ739" s="9" t="str">
        <f t="shared" si="303"/>
        <v/>
      </c>
      <c r="BR739" s="9" t="str">
        <f t="shared" si="303"/>
        <v/>
      </c>
      <c r="BS739" s="9" t="str">
        <f t="shared" si="303"/>
        <v/>
      </c>
      <c r="BT739" s="9" t="str">
        <f t="shared" si="303"/>
        <v/>
      </c>
      <c r="BU739" s="9" t="str">
        <f t="shared" si="303"/>
        <v/>
      </c>
      <c r="BV739" s="9" t="str">
        <f t="shared" si="303"/>
        <v/>
      </c>
      <c r="BW739" s="9" t="str">
        <f t="shared" si="303"/>
        <v/>
      </c>
      <c r="BX739" s="9" t="str">
        <f t="shared" si="303"/>
        <v/>
      </c>
      <c r="BY739" s="9" t="str">
        <f t="shared" si="303"/>
        <v/>
      </c>
      <c r="BZ739" s="9" t="str">
        <f t="shared" si="303"/>
        <v/>
      </c>
    </row>
    <row r="740" spans="1:78" x14ac:dyDescent="0.25">
      <c r="A740" s="6">
        <v>1191</v>
      </c>
      <c r="B740" s="3"/>
      <c r="C740" s="3">
        <v>1</v>
      </c>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v>1</v>
      </c>
      <c r="AH740" s="7">
        <f>SUMPRODUCT(MAX((Table1[post_position])*(Table1[topic_id]=$A740)))</f>
        <v>3</v>
      </c>
      <c r="AI740" s="7" t="str">
        <f>"http://chandoo.org/forums/topic/"&amp;VLOOKUP(A740,'All Topics Data'!$A$2:$C$1243,3,FALSE)</f>
        <v>http://chandoo.org/forums/topic/runtime-error-424-object-required</v>
      </c>
      <c r="AJ740" s="7" t="str">
        <f>LEFT(VLOOKUP(A740,'All Topics Data'!$A$2:$C$1243,2,FALSE),40)&amp;REPT("…",LEN(VLOOKUP(A740,'All Topics Data'!$A$2:$C$1243,2,FALSE))&gt;40)</f>
        <v>Runtime error 424, Object required</v>
      </c>
      <c r="AK740" s="9">
        <f t="shared" si="280"/>
        <v>0</v>
      </c>
      <c r="AL740" s="9">
        <f t="shared" si="304"/>
        <v>1</v>
      </c>
      <c r="AM740" s="9">
        <f t="shared" si="304"/>
        <v>0</v>
      </c>
      <c r="AN740" s="9" t="str">
        <f t="shared" si="304"/>
        <v/>
      </c>
      <c r="AO740" s="9" t="str">
        <f t="shared" si="304"/>
        <v/>
      </c>
      <c r="AP740" s="9" t="str">
        <f t="shared" si="304"/>
        <v/>
      </c>
      <c r="AQ740" s="9" t="str">
        <f t="shared" si="304"/>
        <v/>
      </c>
      <c r="AR740" s="9" t="str">
        <f t="shared" si="304"/>
        <v/>
      </c>
      <c r="AS740" s="9" t="str">
        <f t="shared" si="304"/>
        <v/>
      </c>
      <c r="AT740" s="9" t="str">
        <f t="shared" si="304"/>
        <v/>
      </c>
      <c r="AU740" s="9" t="str">
        <f t="shared" si="301"/>
        <v/>
      </c>
      <c r="AV740" s="9" t="str">
        <f t="shared" si="301"/>
        <v/>
      </c>
      <c r="AW740" s="9" t="str">
        <f t="shared" si="301"/>
        <v/>
      </c>
      <c r="AX740" s="9" t="str">
        <f t="shared" si="301"/>
        <v/>
      </c>
      <c r="AY740" s="9" t="str">
        <f t="shared" si="301"/>
        <v/>
      </c>
      <c r="AZ740" s="9" t="str">
        <f t="shared" si="301"/>
        <v/>
      </c>
      <c r="BA740" s="9" t="str">
        <f t="shared" si="301"/>
        <v/>
      </c>
      <c r="BB740" s="9" t="str">
        <f t="shared" si="301"/>
        <v/>
      </c>
      <c r="BC740" s="9" t="str">
        <f t="shared" si="301"/>
        <v/>
      </c>
      <c r="BD740" s="9" t="str">
        <f t="shared" si="301"/>
        <v/>
      </c>
      <c r="BE740" s="9" t="str">
        <f t="shared" si="302"/>
        <v/>
      </c>
      <c r="BF740" s="9" t="str">
        <f t="shared" si="302"/>
        <v/>
      </c>
      <c r="BG740" s="9" t="str">
        <f t="shared" si="302"/>
        <v/>
      </c>
      <c r="BH740" s="9" t="str">
        <f t="shared" si="302"/>
        <v/>
      </c>
      <c r="BI740" s="9" t="str">
        <f t="shared" si="302"/>
        <v/>
      </c>
      <c r="BJ740" s="9" t="str">
        <f t="shared" si="302"/>
        <v/>
      </c>
      <c r="BK740" s="9" t="str">
        <f t="shared" si="302"/>
        <v/>
      </c>
      <c r="BL740" s="9" t="str">
        <f t="shared" si="302"/>
        <v/>
      </c>
      <c r="BM740" s="9" t="str">
        <f t="shared" si="302"/>
        <v/>
      </c>
      <c r="BN740" s="9" t="str">
        <f t="shared" si="302"/>
        <v/>
      </c>
      <c r="BO740" s="9" t="str">
        <f t="shared" si="303"/>
        <v/>
      </c>
      <c r="BP740" s="9" t="str">
        <f t="shared" si="303"/>
        <v/>
      </c>
      <c r="BQ740" s="9" t="str">
        <f t="shared" si="303"/>
        <v/>
      </c>
      <c r="BR740" s="9" t="str">
        <f t="shared" si="303"/>
        <v/>
      </c>
      <c r="BS740" s="9" t="str">
        <f t="shared" si="303"/>
        <v/>
      </c>
      <c r="BT740" s="9" t="str">
        <f t="shared" si="303"/>
        <v/>
      </c>
      <c r="BU740" s="9" t="str">
        <f t="shared" si="303"/>
        <v/>
      </c>
      <c r="BV740" s="9" t="str">
        <f t="shared" si="303"/>
        <v/>
      </c>
      <c r="BW740" s="9" t="str">
        <f t="shared" si="303"/>
        <v/>
      </c>
      <c r="BX740" s="9" t="str">
        <f t="shared" si="303"/>
        <v/>
      </c>
      <c r="BY740" s="9" t="str">
        <f t="shared" si="303"/>
        <v/>
      </c>
      <c r="BZ740" s="9" t="str">
        <f t="shared" si="303"/>
        <v/>
      </c>
    </row>
    <row r="741" spans="1:78" x14ac:dyDescent="0.25">
      <c r="A741" s="6">
        <v>1195</v>
      </c>
      <c r="B741" s="3"/>
      <c r="C741" s="3"/>
      <c r="D741" s="3">
        <v>1</v>
      </c>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v>1</v>
      </c>
      <c r="AH741" s="7">
        <f>SUMPRODUCT(MAX((Table1[post_position])*(Table1[topic_id]=$A741)))</f>
        <v>3</v>
      </c>
      <c r="AI741" s="7" t="str">
        <f>"http://chandoo.org/forums/topic/"&amp;VLOOKUP(A741,'All Topics Data'!$A$2:$C$1243,3,FALSE)</f>
        <v>http://chandoo.org/forums/topic/need-help-creating-chart-that-overlays-two-sets-of-stacked-column-data</v>
      </c>
      <c r="AJ741" s="7" t="str">
        <f>LEFT(VLOOKUP(A741,'All Topics Data'!$A$2:$C$1243,2,FALSE),40)&amp;REPT("…",LEN(VLOOKUP(A741,'All Topics Data'!$A$2:$C$1243,2,FALSE))&gt;40)</f>
        <v>Need help creating chart that overlays t…</v>
      </c>
      <c r="AK741" s="9">
        <f t="shared" ref="AK741:AK778" si="305">IF(AK$4&lt;=$AH741,IFERROR(GETPIVOTDATA("Hui Reply?",$A$4,"topic_id",$A741,"post_position",AK$4),0),"")</f>
        <v>0</v>
      </c>
      <c r="AL741" s="9">
        <f t="shared" si="304"/>
        <v>0</v>
      </c>
      <c r="AM741" s="9">
        <f t="shared" si="304"/>
        <v>1</v>
      </c>
      <c r="AN741" s="9" t="str">
        <f t="shared" si="304"/>
        <v/>
      </c>
      <c r="AO741" s="9" t="str">
        <f t="shared" si="304"/>
        <v/>
      </c>
      <c r="AP741" s="9" t="str">
        <f t="shared" si="304"/>
        <v/>
      </c>
      <c r="AQ741" s="9" t="str">
        <f t="shared" si="304"/>
        <v/>
      </c>
      <c r="AR741" s="9" t="str">
        <f t="shared" si="304"/>
        <v/>
      </c>
      <c r="AS741" s="9" t="str">
        <f t="shared" si="304"/>
        <v/>
      </c>
      <c r="AT741" s="9" t="str">
        <f t="shared" si="304"/>
        <v/>
      </c>
      <c r="AU741" s="9" t="str">
        <f t="shared" si="301"/>
        <v/>
      </c>
      <c r="AV741" s="9" t="str">
        <f t="shared" si="301"/>
        <v/>
      </c>
      <c r="AW741" s="9" t="str">
        <f t="shared" si="301"/>
        <v/>
      </c>
      <c r="AX741" s="9" t="str">
        <f t="shared" si="301"/>
        <v/>
      </c>
      <c r="AY741" s="9" t="str">
        <f t="shared" si="301"/>
        <v/>
      </c>
      <c r="AZ741" s="9" t="str">
        <f t="shared" si="301"/>
        <v/>
      </c>
      <c r="BA741" s="9" t="str">
        <f t="shared" si="301"/>
        <v/>
      </c>
      <c r="BB741" s="9" t="str">
        <f t="shared" si="301"/>
        <v/>
      </c>
      <c r="BC741" s="9" t="str">
        <f t="shared" si="301"/>
        <v/>
      </c>
      <c r="BD741" s="9" t="str">
        <f t="shared" si="301"/>
        <v/>
      </c>
      <c r="BE741" s="9" t="str">
        <f t="shared" si="302"/>
        <v/>
      </c>
      <c r="BF741" s="9" t="str">
        <f t="shared" si="302"/>
        <v/>
      </c>
      <c r="BG741" s="9" t="str">
        <f t="shared" si="302"/>
        <v/>
      </c>
      <c r="BH741" s="9" t="str">
        <f t="shared" si="302"/>
        <v/>
      </c>
      <c r="BI741" s="9" t="str">
        <f t="shared" si="302"/>
        <v/>
      </c>
      <c r="BJ741" s="9" t="str">
        <f t="shared" si="302"/>
        <v/>
      </c>
      <c r="BK741" s="9" t="str">
        <f t="shared" si="302"/>
        <v/>
      </c>
      <c r="BL741" s="9" t="str">
        <f t="shared" si="302"/>
        <v/>
      </c>
      <c r="BM741" s="9" t="str">
        <f t="shared" si="302"/>
        <v/>
      </c>
      <c r="BN741" s="9" t="str">
        <f t="shared" si="302"/>
        <v/>
      </c>
      <c r="BO741" s="9" t="str">
        <f t="shared" si="303"/>
        <v/>
      </c>
      <c r="BP741" s="9" t="str">
        <f t="shared" si="303"/>
        <v/>
      </c>
      <c r="BQ741" s="9" t="str">
        <f t="shared" si="303"/>
        <v/>
      </c>
      <c r="BR741" s="9" t="str">
        <f t="shared" si="303"/>
        <v/>
      </c>
      <c r="BS741" s="9" t="str">
        <f t="shared" si="303"/>
        <v/>
      </c>
      <c r="BT741" s="9" t="str">
        <f t="shared" si="303"/>
        <v/>
      </c>
      <c r="BU741" s="9" t="str">
        <f t="shared" si="303"/>
        <v/>
      </c>
      <c r="BV741" s="9" t="str">
        <f t="shared" si="303"/>
        <v/>
      </c>
      <c r="BW741" s="9" t="str">
        <f t="shared" si="303"/>
        <v/>
      </c>
      <c r="BX741" s="9" t="str">
        <f t="shared" si="303"/>
        <v/>
      </c>
      <c r="BY741" s="9" t="str">
        <f t="shared" si="303"/>
        <v/>
      </c>
      <c r="BZ741" s="9" t="str">
        <f t="shared" si="303"/>
        <v/>
      </c>
    </row>
    <row r="742" spans="1:78" x14ac:dyDescent="0.25">
      <c r="A742" s="6">
        <v>1198</v>
      </c>
      <c r="B742" s="3"/>
      <c r="C742" s="3">
        <v>1</v>
      </c>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v>1</v>
      </c>
      <c r="AH742" s="7">
        <f>SUMPRODUCT(MAX((Table1[post_position])*(Table1[topic_id]=$A742)))</f>
        <v>2</v>
      </c>
      <c r="AI742" s="7" t="str">
        <f>"http://chandoo.org/forums/topic/"&amp;VLOOKUP(A742,'All Topics Data'!$A$2:$C$1243,3,FALSE)</f>
        <v>http://chandoo.org/forums/topic/date-format-is-defaulty-showing-in-ms-excel-2007-for-huge-data</v>
      </c>
      <c r="AJ742" s="7" t="str">
        <f>LEFT(VLOOKUP(A742,'All Topics Data'!$A$2:$C$1243,2,FALSE),40)&amp;REPT("…",LEN(VLOOKUP(A742,'All Topics Data'!$A$2:$C$1243,2,FALSE))&gt;40)</f>
        <v>&amp;quot;DATE&amp;quot; format is defaulty show…</v>
      </c>
      <c r="AK742" s="9">
        <f t="shared" si="305"/>
        <v>0</v>
      </c>
      <c r="AL742" s="9">
        <f t="shared" si="304"/>
        <v>1</v>
      </c>
      <c r="AM742" s="9" t="str">
        <f t="shared" si="304"/>
        <v/>
      </c>
      <c r="AN742" s="9" t="str">
        <f t="shared" si="304"/>
        <v/>
      </c>
      <c r="AO742" s="9" t="str">
        <f t="shared" si="304"/>
        <v/>
      </c>
      <c r="AP742" s="9" t="str">
        <f t="shared" si="304"/>
        <v/>
      </c>
      <c r="AQ742" s="9" t="str">
        <f t="shared" si="304"/>
        <v/>
      </c>
      <c r="AR742" s="9" t="str">
        <f t="shared" si="304"/>
        <v/>
      </c>
      <c r="AS742" s="9" t="str">
        <f t="shared" si="304"/>
        <v/>
      </c>
      <c r="AT742" s="9" t="str">
        <f t="shared" si="304"/>
        <v/>
      </c>
      <c r="AU742" s="9" t="str">
        <f t="shared" ref="AU742:BD751" si="306">IF(AU$4&lt;=$AH742,IFERROR(GETPIVOTDATA("Hui Reply?",$A$4,"topic_id",$A742,"post_position",AU$4),0),"")</f>
        <v/>
      </c>
      <c r="AV742" s="9" t="str">
        <f t="shared" si="306"/>
        <v/>
      </c>
      <c r="AW742" s="9" t="str">
        <f t="shared" si="306"/>
        <v/>
      </c>
      <c r="AX742" s="9" t="str">
        <f t="shared" si="306"/>
        <v/>
      </c>
      <c r="AY742" s="9" t="str">
        <f t="shared" si="306"/>
        <v/>
      </c>
      <c r="AZ742" s="9" t="str">
        <f t="shared" si="306"/>
        <v/>
      </c>
      <c r="BA742" s="9" t="str">
        <f t="shared" si="306"/>
        <v/>
      </c>
      <c r="BB742" s="9" t="str">
        <f t="shared" si="306"/>
        <v/>
      </c>
      <c r="BC742" s="9" t="str">
        <f t="shared" si="306"/>
        <v/>
      </c>
      <c r="BD742" s="9" t="str">
        <f t="shared" si="306"/>
        <v/>
      </c>
      <c r="BE742" s="9" t="str">
        <f t="shared" ref="BE742:BN751" si="307">IF(BE$4&lt;=$AH742,IFERROR(GETPIVOTDATA("Hui Reply?",$A$4,"topic_id",$A742,"post_position",BE$4),0),"")</f>
        <v/>
      </c>
      <c r="BF742" s="9" t="str">
        <f t="shared" si="307"/>
        <v/>
      </c>
      <c r="BG742" s="9" t="str">
        <f t="shared" si="307"/>
        <v/>
      </c>
      <c r="BH742" s="9" t="str">
        <f t="shared" si="307"/>
        <v/>
      </c>
      <c r="BI742" s="9" t="str">
        <f t="shared" si="307"/>
        <v/>
      </c>
      <c r="BJ742" s="9" t="str">
        <f t="shared" si="307"/>
        <v/>
      </c>
      <c r="BK742" s="9" t="str">
        <f t="shared" si="307"/>
        <v/>
      </c>
      <c r="BL742" s="9" t="str">
        <f t="shared" si="307"/>
        <v/>
      </c>
      <c r="BM742" s="9" t="str">
        <f t="shared" si="307"/>
        <v/>
      </c>
      <c r="BN742" s="9" t="str">
        <f t="shared" si="307"/>
        <v/>
      </c>
      <c r="BO742" s="9" t="str">
        <f t="shared" ref="BO742:BZ751" si="308">IF(BO$4&lt;=$AH742,IFERROR(GETPIVOTDATA("Hui Reply?",$A$4,"topic_id",$A742,"post_position",BO$4),0),"")</f>
        <v/>
      </c>
      <c r="BP742" s="9" t="str">
        <f t="shared" si="308"/>
        <v/>
      </c>
      <c r="BQ742" s="9" t="str">
        <f t="shared" si="308"/>
        <v/>
      </c>
      <c r="BR742" s="9" t="str">
        <f t="shared" si="308"/>
        <v/>
      </c>
      <c r="BS742" s="9" t="str">
        <f t="shared" si="308"/>
        <v/>
      </c>
      <c r="BT742" s="9" t="str">
        <f t="shared" si="308"/>
        <v/>
      </c>
      <c r="BU742" s="9" t="str">
        <f t="shared" si="308"/>
        <v/>
      </c>
      <c r="BV742" s="9" t="str">
        <f t="shared" si="308"/>
        <v/>
      </c>
      <c r="BW742" s="9" t="str">
        <f t="shared" si="308"/>
        <v/>
      </c>
      <c r="BX742" s="9" t="str">
        <f t="shared" si="308"/>
        <v/>
      </c>
      <c r="BY742" s="9" t="str">
        <f t="shared" si="308"/>
        <v/>
      </c>
      <c r="BZ742" s="9" t="str">
        <f t="shared" si="308"/>
        <v/>
      </c>
    </row>
    <row r="743" spans="1:78" x14ac:dyDescent="0.25">
      <c r="A743" s="6">
        <v>1200</v>
      </c>
      <c r="B743" s="3"/>
      <c r="C743" s="3">
        <v>1</v>
      </c>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v>1</v>
      </c>
      <c r="AH743" s="7">
        <f>SUMPRODUCT(MAX((Table1[post_position])*(Table1[topic_id]=$A743)))</f>
        <v>2</v>
      </c>
      <c r="AI743" s="7" t="str">
        <f>"http://chandoo.org/forums/topic/"&amp;VLOOKUP(A743,'All Topics Data'!$A$2:$C$1243,3,FALSE)</f>
        <v>http://chandoo.org/forums/topic/template-required-for-file-handling</v>
      </c>
      <c r="AJ743" s="7" t="str">
        <f>LEFT(VLOOKUP(A743,'All Topics Data'!$A$2:$C$1243,2,FALSE),40)&amp;REPT("…",LEN(VLOOKUP(A743,'All Topics Data'!$A$2:$C$1243,2,FALSE))&gt;40)</f>
        <v>template required for file handling</v>
      </c>
      <c r="AK743" s="9">
        <f t="shared" si="305"/>
        <v>0</v>
      </c>
      <c r="AL743" s="9">
        <f t="shared" ref="AL743:AT752" si="309">IF(AL$4&lt;=$AH743,IFERROR(GETPIVOTDATA("Hui Reply?",$A$4,"topic_id",$A743,"post_position",AL$4),0),"")</f>
        <v>1</v>
      </c>
      <c r="AM743" s="9" t="str">
        <f t="shared" si="309"/>
        <v/>
      </c>
      <c r="AN743" s="9" t="str">
        <f t="shared" si="309"/>
        <v/>
      </c>
      <c r="AO743" s="9" t="str">
        <f t="shared" si="309"/>
        <v/>
      </c>
      <c r="AP743" s="9" t="str">
        <f t="shared" si="309"/>
        <v/>
      </c>
      <c r="AQ743" s="9" t="str">
        <f t="shared" si="309"/>
        <v/>
      </c>
      <c r="AR743" s="9" t="str">
        <f t="shared" si="309"/>
        <v/>
      </c>
      <c r="AS743" s="9" t="str">
        <f t="shared" si="309"/>
        <v/>
      </c>
      <c r="AT743" s="9" t="str">
        <f t="shared" si="309"/>
        <v/>
      </c>
      <c r="AU743" s="9" t="str">
        <f t="shared" si="306"/>
        <v/>
      </c>
      <c r="AV743" s="9" t="str">
        <f t="shared" si="306"/>
        <v/>
      </c>
      <c r="AW743" s="9" t="str">
        <f t="shared" si="306"/>
        <v/>
      </c>
      <c r="AX743" s="9" t="str">
        <f t="shared" si="306"/>
        <v/>
      </c>
      <c r="AY743" s="9" t="str">
        <f t="shared" si="306"/>
        <v/>
      </c>
      <c r="AZ743" s="9" t="str">
        <f t="shared" si="306"/>
        <v/>
      </c>
      <c r="BA743" s="9" t="str">
        <f t="shared" si="306"/>
        <v/>
      </c>
      <c r="BB743" s="9" t="str">
        <f t="shared" si="306"/>
        <v/>
      </c>
      <c r="BC743" s="9" t="str">
        <f t="shared" si="306"/>
        <v/>
      </c>
      <c r="BD743" s="9" t="str">
        <f t="shared" si="306"/>
        <v/>
      </c>
      <c r="BE743" s="9" t="str">
        <f t="shared" si="307"/>
        <v/>
      </c>
      <c r="BF743" s="9" t="str">
        <f t="shared" si="307"/>
        <v/>
      </c>
      <c r="BG743" s="9" t="str">
        <f t="shared" si="307"/>
        <v/>
      </c>
      <c r="BH743" s="9" t="str">
        <f t="shared" si="307"/>
        <v/>
      </c>
      <c r="BI743" s="9" t="str">
        <f t="shared" si="307"/>
        <v/>
      </c>
      <c r="BJ743" s="9" t="str">
        <f t="shared" si="307"/>
        <v/>
      </c>
      <c r="BK743" s="9" t="str">
        <f t="shared" si="307"/>
        <v/>
      </c>
      <c r="BL743" s="9" t="str">
        <f t="shared" si="307"/>
        <v/>
      </c>
      <c r="BM743" s="9" t="str">
        <f t="shared" si="307"/>
        <v/>
      </c>
      <c r="BN743" s="9" t="str">
        <f t="shared" si="307"/>
        <v/>
      </c>
      <c r="BO743" s="9" t="str">
        <f t="shared" si="308"/>
        <v/>
      </c>
      <c r="BP743" s="9" t="str">
        <f t="shared" si="308"/>
        <v/>
      </c>
      <c r="BQ743" s="9" t="str">
        <f t="shared" si="308"/>
        <v/>
      </c>
      <c r="BR743" s="9" t="str">
        <f t="shared" si="308"/>
        <v/>
      </c>
      <c r="BS743" s="9" t="str">
        <f t="shared" si="308"/>
        <v/>
      </c>
      <c r="BT743" s="9" t="str">
        <f t="shared" si="308"/>
        <v/>
      </c>
      <c r="BU743" s="9" t="str">
        <f t="shared" si="308"/>
        <v/>
      </c>
      <c r="BV743" s="9" t="str">
        <f t="shared" si="308"/>
        <v/>
      </c>
      <c r="BW743" s="9" t="str">
        <f t="shared" si="308"/>
        <v/>
      </c>
      <c r="BX743" s="9" t="str">
        <f t="shared" si="308"/>
        <v/>
      </c>
      <c r="BY743" s="9" t="str">
        <f t="shared" si="308"/>
        <v/>
      </c>
      <c r="BZ743" s="9" t="str">
        <f t="shared" si="308"/>
        <v/>
      </c>
    </row>
    <row r="744" spans="1:78" x14ac:dyDescent="0.25">
      <c r="A744" s="6">
        <v>1202</v>
      </c>
      <c r="B744" s="3"/>
      <c r="C744" s="3">
        <v>1</v>
      </c>
      <c r="D744" s="3"/>
      <c r="E744" s="3">
        <v>1</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v>2</v>
      </c>
      <c r="AH744" s="7">
        <f>SUMPRODUCT(MAX((Table1[post_position])*(Table1[topic_id]=$A744)))</f>
        <v>4</v>
      </c>
      <c r="AI744" s="7" t="str">
        <f>"http://chandoo.org/forums/topic/"&amp;VLOOKUP(A744,'All Topics Data'!$A$2:$C$1243,3,FALSE)</f>
        <v>http://chandoo.org/forums/topic/macros-for-no-blank-cells-data</v>
      </c>
      <c r="AJ744" s="7" t="str">
        <f>LEFT(VLOOKUP(A744,'All Topics Data'!$A$2:$C$1243,2,FALSE),40)&amp;REPT("…",LEN(VLOOKUP(A744,'All Topics Data'!$A$2:$C$1243,2,FALSE))&gt;40)</f>
        <v>Macros for No blank cells data.</v>
      </c>
      <c r="AK744" s="9">
        <f t="shared" si="305"/>
        <v>0</v>
      </c>
      <c r="AL744" s="9">
        <f t="shared" si="309"/>
        <v>1</v>
      </c>
      <c r="AM744" s="9">
        <f t="shared" si="309"/>
        <v>0</v>
      </c>
      <c r="AN744" s="9">
        <f t="shared" si="309"/>
        <v>1</v>
      </c>
      <c r="AO744" s="9" t="str">
        <f t="shared" si="309"/>
        <v/>
      </c>
      <c r="AP744" s="9" t="str">
        <f t="shared" si="309"/>
        <v/>
      </c>
      <c r="AQ744" s="9" t="str">
        <f t="shared" si="309"/>
        <v/>
      </c>
      <c r="AR744" s="9" t="str">
        <f t="shared" si="309"/>
        <v/>
      </c>
      <c r="AS744" s="9" t="str">
        <f t="shared" si="309"/>
        <v/>
      </c>
      <c r="AT744" s="9" t="str">
        <f t="shared" si="309"/>
        <v/>
      </c>
      <c r="AU744" s="9" t="str">
        <f t="shared" si="306"/>
        <v/>
      </c>
      <c r="AV744" s="9" t="str">
        <f t="shared" si="306"/>
        <v/>
      </c>
      <c r="AW744" s="9" t="str">
        <f t="shared" si="306"/>
        <v/>
      </c>
      <c r="AX744" s="9" t="str">
        <f t="shared" si="306"/>
        <v/>
      </c>
      <c r="AY744" s="9" t="str">
        <f t="shared" si="306"/>
        <v/>
      </c>
      <c r="AZ744" s="9" t="str">
        <f t="shared" si="306"/>
        <v/>
      </c>
      <c r="BA744" s="9" t="str">
        <f t="shared" si="306"/>
        <v/>
      </c>
      <c r="BB744" s="9" t="str">
        <f t="shared" si="306"/>
        <v/>
      </c>
      <c r="BC744" s="9" t="str">
        <f t="shared" si="306"/>
        <v/>
      </c>
      <c r="BD744" s="9" t="str">
        <f t="shared" si="306"/>
        <v/>
      </c>
      <c r="BE744" s="9" t="str">
        <f t="shared" si="307"/>
        <v/>
      </c>
      <c r="BF744" s="9" t="str">
        <f t="shared" si="307"/>
        <v/>
      </c>
      <c r="BG744" s="9" t="str">
        <f t="shared" si="307"/>
        <v/>
      </c>
      <c r="BH744" s="9" t="str">
        <f t="shared" si="307"/>
        <v/>
      </c>
      <c r="BI744" s="9" t="str">
        <f t="shared" si="307"/>
        <v/>
      </c>
      <c r="BJ744" s="9" t="str">
        <f t="shared" si="307"/>
        <v/>
      </c>
      <c r="BK744" s="9" t="str">
        <f t="shared" si="307"/>
        <v/>
      </c>
      <c r="BL744" s="9" t="str">
        <f t="shared" si="307"/>
        <v/>
      </c>
      <c r="BM744" s="9" t="str">
        <f t="shared" si="307"/>
        <v/>
      </c>
      <c r="BN744" s="9" t="str">
        <f t="shared" si="307"/>
        <v/>
      </c>
      <c r="BO744" s="9" t="str">
        <f t="shared" si="308"/>
        <v/>
      </c>
      <c r="BP744" s="9" t="str">
        <f t="shared" si="308"/>
        <v/>
      </c>
      <c r="BQ744" s="9" t="str">
        <f t="shared" si="308"/>
        <v/>
      </c>
      <c r="BR744" s="9" t="str">
        <f t="shared" si="308"/>
        <v/>
      </c>
      <c r="BS744" s="9" t="str">
        <f t="shared" si="308"/>
        <v/>
      </c>
      <c r="BT744" s="9" t="str">
        <f t="shared" si="308"/>
        <v/>
      </c>
      <c r="BU744" s="9" t="str">
        <f t="shared" si="308"/>
        <v/>
      </c>
      <c r="BV744" s="9" t="str">
        <f t="shared" si="308"/>
        <v/>
      </c>
      <c r="BW744" s="9" t="str">
        <f t="shared" si="308"/>
        <v/>
      </c>
      <c r="BX744" s="9" t="str">
        <f t="shared" si="308"/>
        <v/>
      </c>
      <c r="BY744" s="9" t="str">
        <f t="shared" si="308"/>
        <v/>
      </c>
      <c r="BZ744" s="9" t="str">
        <f t="shared" si="308"/>
        <v/>
      </c>
    </row>
    <row r="745" spans="1:78" x14ac:dyDescent="0.25">
      <c r="A745" s="6">
        <v>1204</v>
      </c>
      <c r="B745" s="3"/>
      <c r="C745" s="3"/>
      <c r="D745" s="3"/>
      <c r="E745" s="3">
        <v>1</v>
      </c>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v>1</v>
      </c>
      <c r="AH745" s="7">
        <f>SUMPRODUCT(MAX((Table1[post_position])*(Table1[topic_id]=$A745)))</f>
        <v>8</v>
      </c>
      <c r="AI745" s="7" t="str">
        <f>"http://chandoo.org/forums/topic/"&amp;VLOOKUP(A745,'All Topics Data'!$A$2:$C$1243,3,FALSE)</f>
        <v>http://chandoo.org/forums/topic/replacing-tab-in-delimited-files-with-spaces</v>
      </c>
      <c r="AJ745" s="7" t="str">
        <f>LEFT(VLOOKUP(A745,'All Topics Data'!$A$2:$C$1243,2,FALSE),40)&amp;REPT("…",LEN(VLOOKUP(A745,'All Topics Data'!$A$2:$C$1243,2,FALSE))&gt;40)</f>
        <v>Replacing Tab In Delimited Files With Sp…</v>
      </c>
      <c r="AK745" s="9">
        <f t="shared" si="305"/>
        <v>0</v>
      </c>
      <c r="AL745" s="9">
        <f t="shared" si="309"/>
        <v>0</v>
      </c>
      <c r="AM745" s="9">
        <f t="shared" si="309"/>
        <v>0</v>
      </c>
      <c r="AN745" s="9">
        <f t="shared" si="309"/>
        <v>1</v>
      </c>
      <c r="AO745" s="9">
        <f t="shared" si="309"/>
        <v>0</v>
      </c>
      <c r="AP745" s="9">
        <f t="shared" si="309"/>
        <v>0</v>
      </c>
      <c r="AQ745" s="9">
        <f t="shared" si="309"/>
        <v>0</v>
      </c>
      <c r="AR745" s="9">
        <f t="shared" si="309"/>
        <v>0</v>
      </c>
      <c r="AS745" s="9" t="str">
        <f t="shared" si="309"/>
        <v/>
      </c>
      <c r="AT745" s="9" t="str">
        <f t="shared" si="309"/>
        <v/>
      </c>
      <c r="AU745" s="9" t="str">
        <f t="shared" si="306"/>
        <v/>
      </c>
      <c r="AV745" s="9" t="str">
        <f t="shared" si="306"/>
        <v/>
      </c>
      <c r="AW745" s="9" t="str">
        <f t="shared" si="306"/>
        <v/>
      </c>
      <c r="AX745" s="9" t="str">
        <f t="shared" si="306"/>
        <v/>
      </c>
      <c r="AY745" s="9" t="str">
        <f t="shared" si="306"/>
        <v/>
      </c>
      <c r="AZ745" s="9" t="str">
        <f t="shared" si="306"/>
        <v/>
      </c>
      <c r="BA745" s="9" t="str">
        <f t="shared" si="306"/>
        <v/>
      </c>
      <c r="BB745" s="9" t="str">
        <f t="shared" si="306"/>
        <v/>
      </c>
      <c r="BC745" s="9" t="str">
        <f t="shared" si="306"/>
        <v/>
      </c>
      <c r="BD745" s="9" t="str">
        <f t="shared" si="306"/>
        <v/>
      </c>
      <c r="BE745" s="9" t="str">
        <f t="shared" si="307"/>
        <v/>
      </c>
      <c r="BF745" s="9" t="str">
        <f t="shared" si="307"/>
        <v/>
      </c>
      <c r="BG745" s="9" t="str">
        <f t="shared" si="307"/>
        <v/>
      </c>
      <c r="BH745" s="9" t="str">
        <f t="shared" si="307"/>
        <v/>
      </c>
      <c r="BI745" s="9" t="str">
        <f t="shared" si="307"/>
        <v/>
      </c>
      <c r="BJ745" s="9" t="str">
        <f t="shared" si="307"/>
        <v/>
      </c>
      <c r="BK745" s="9" t="str">
        <f t="shared" si="307"/>
        <v/>
      </c>
      <c r="BL745" s="9" t="str">
        <f t="shared" si="307"/>
        <v/>
      </c>
      <c r="BM745" s="9" t="str">
        <f t="shared" si="307"/>
        <v/>
      </c>
      <c r="BN745" s="9" t="str">
        <f t="shared" si="307"/>
        <v/>
      </c>
      <c r="BO745" s="9" t="str">
        <f t="shared" si="308"/>
        <v/>
      </c>
      <c r="BP745" s="9" t="str">
        <f t="shared" si="308"/>
        <v/>
      </c>
      <c r="BQ745" s="9" t="str">
        <f t="shared" si="308"/>
        <v/>
      </c>
      <c r="BR745" s="9" t="str">
        <f t="shared" si="308"/>
        <v/>
      </c>
      <c r="BS745" s="9" t="str">
        <f t="shared" si="308"/>
        <v/>
      </c>
      <c r="BT745" s="9" t="str">
        <f t="shared" si="308"/>
        <v/>
      </c>
      <c r="BU745" s="9" t="str">
        <f t="shared" si="308"/>
        <v/>
      </c>
      <c r="BV745" s="9" t="str">
        <f t="shared" si="308"/>
        <v/>
      </c>
      <c r="BW745" s="9" t="str">
        <f t="shared" si="308"/>
        <v/>
      </c>
      <c r="BX745" s="9" t="str">
        <f t="shared" si="308"/>
        <v/>
      </c>
      <c r="BY745" s="9" t="str">
        <f t="shared" si="308"/>
        <v/>
      </c>
      <c r="BZ745" s="9" t="str">
        <f t="shared" si="308"/>
        <v/>
      </c>
    </row>
    <row r="746" spans="1:78" x14ac:dyDescent="0.25">
      <c r="A746" s="6">
        <v>1205</v>
      </c>
      <c r="B746" s="3"/>
      <c r="C746" s="3"/>
      <c r="D746" s="3"/>
      <c r="E746" s="3"/>
      <c r="F746" s="3"/>
      <c r="G746" s="3">
        <v>1</v>
      </c>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v>1</v>
      </c>
      <c r="AH746" s="7">
        <f>SUMPRODUCT(MAX((Table1[post_position])*(Table1[topic_id]=$A746)))</f>
        <v>10</v>
      </c>
      <c r="AI746" s="7" t="str">
        <f>"http://chandoo.org/forums/topic/"&amp;VLOOKUP(A746,'All Topics Data'!$A$2:$C$1243,3,FALSE)</f>
        <v>http://chandoo.org/forums/topic/is-there-a-term-for-those-who-use-excel-heavily</v>
      </c>
      <c r="AJ746" s="7" t="str">
        <f>LEFT(VLOOKUP(A746,'All Topics Data'!$A$2:$C$1243,2,FALSE),40)&amp;REPT("…",LEN(VLOOKUP(A746,'All Topics Data'!$A$2:$C$1243,2,FALSE))&gt;40)</f>
        <v>Is there a term for those who use Excel …</v>
      </c>
      <c r="AK746" s="9">
        <f t="shared" si="305"/>
        <v>0</v>
      </c>
      <c r="AL746" s="9">
        <f t="shared" si="309"/>
        <v>0</v>
      </c>
      <c r="AM746" s="9">
        <f t="shared" si="309"/>
        <v>0</v>
      </c>
      <c r="AN746" s="9">
        <f t="shared" si="309"/>
        <v>0</v>
      </c>
      <c r="AO746" s="9">
        <f t="shared" si="309"/>
        <v>0</v>
      </c>
      <c r="AP746" s="9">
        <f t="shared" si="309"/>
        <v>1</v>
      </c>
      <c r="AQ746" s="9">
        <f t="shared" si="309"/>
        <v>0</v>
      </c>
      <c r="AR746" s="9">
        <f t="shared" si="309"/>
        <v>0</v>
      </c>
      <c r="AS746" s="9">
        <f t="shared" si="309"/>
        <v>0</v>
      </c>
      <c r="AT746" s="9">
        <f t="shared" si="309"/>
        <v>0</v>
      </c>
      <c r="AU746" s="9" t="str">
        <f t="shared" si="306"/>
        <v/>
      </c>
      <c r="AV746" s="9" t="str">
        <f t="shared" si="306"/>
        <v/>
      </c>
      <c r="AW746" s="9" t="str">
        <f t="shared" si="306"/>
        <v/>
      </c>
      <c r="AX746" s="9" t="str">
        <f t="shared" si="306"/>
        <v/>
      </c>
      <c r="AY746" s="9" t="str">
        <f t="shared" si="306"/>
        <v/>
      </c>
      <c r="AZ746" s="9" t="str">
        <f t="shared" si="306"/>
        <v/>
      </c>
      <c r="BA746" s="9" t="str">
        <f t="shared" si="306"/>
        <v/>
      </c>
      <c r="BB746" s="9" t="str">
        <f t="shared" si="306"/>
        <v/>
      </c>
      <c r="BC746" s="9" t="str">
        <f t="shared" si="306"/>
        <v/>
      </c>
      <c r="BD746" s="9" t="str">
        <f t="shared" si="306"/>
        <v/>
      </c>
      <c r="BE746" s="9" t="str">
        <f t="shared" si="307"/>
        <v/>
      </c>
      <c r="BF746" s="9" t="str">
        <f t="shared" si="307"/>
        <v/>
      </c>
      <c r="BG746" s="9" t="str">
        <f t="shared" si="307"/>
        <v/>
      </c>
      <c r="BH746" s="9" t="str">
        <f t="shared" si="307"/>
        <v/>
      </c>
      <c r="BI746" s="9" t="str">
        <f t="shared" si="307"/>
        <v/>
      </c>
      <c r="BJ746" s="9" t="str">
        <f t="shared" si="307"/>
        <v/>
      </c>
      <c r="BK746" s="9" t="str">
        <f t="shared" si="307"/>
        <v/>
      </c>
      <c r="BL746" s="9" t="str">
        <f t="shared" si="307"/>
        <v/>
      </c>
      <c r="BM746" s="9" t="str">
        <f t="shared" si="307"/>
        <v/>
      </c>
      <c r="BN746" s="9" t="str">
        <f t="shared" si="307"/>
        <v/>
      </c>
      <c r="BO746" s="9" t="str">
        <f t="shared" si="308"/>
        <v/>
      </c>
      <c r="BP746" s="9" t="str">
        <f t="shared" si="308"/>
        <v/>
      </c>
      <c r="BQ746" s="9" t="str">
        <f t="shared" si="308"/>
        <v/>
      </c>
      <c r="BR746" s="9" t="str">
        <f t="shared" si="308"/>
        <v/>
      </c>
      <c r="BS746" s="9" t="str">
        <f t="shared" si="308"/>
        <v/>
      </c>
      <c r="BT746" s="9" t="str">
        <f t="shared" si="308"/>
        <v/>
      </c>
      <c r="BU746" s="9" t="str">
        <f t="shared" si="308"/>
        <v/>
      </c>
      <c r="BV746" s="9" t="str">
        <f t="shared" si="308"/>
        <v/>
      </c>
      <c r="BW746" s="9" t="str">
        <f t="shared" si="308"/>
        <v/>
      </c>
      <c r="BX746" s="9" t="str">
        <f t="shared" si="308"/>
        <v/>
      </c>
      <c r="BY746" s="9" t="str">
        <f t="shared" si="308"/>
        <v/>
      </c>
      <c r="BZ746" s="9" t="str">
        <f t="shared" si="308"/>
        <v/>
      </c>
    </row>
    <row r="747" spans="1:78" x14ac:dyDescent="0.25">
      <c r="A747" s="6">
        <v>1208</v>
      </c>
      <c r="B747" s="3"/>
      <c r="C747" s="3">
        <v>1</v>
      </c>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v>1</v>
      </c>
      <c r="AH747" s="7">
        <f>SUMPRODUCT(MAX((Table1[post_position])*(Table1[topic_id]=$A747)))</f>
        <v>3</v>
      </c>
      <c r="AI747" s="7" t="str">
        <f>"http://chandoo.org/forums/topic/"&amp;VLOOKUP(A747,'All Topics Data'!$A$2:$C$1243,3,FALSE)</f>
        <v>http://chandoo.org/forums/topic/hex2dec-question</v>
      </c>
      <c r="AJ747" s="7" t="str">
        <f>LEFT(VLOOKUP(A747,'All Topics Data'!$A$2:$C$1243,2,FALSE),40)&amp;REPT("…",LEN(VLOOKUP(A747,'All Topics Data'!$A$2:$C$1243,2,FALSE))&gt;40)</f>
        <v>Hex2Dec question</v>
      </c>
      <c r="AK747" s="9">
        <f t="shared" si="305"/>
        <v>0</v>
      </c>
      <c r="AL747" s="9">
        <f t="shared" si="309"/>
        <v>1</v>
      </c>
      <c r="AM747" s="9">
        <f t="shared" si="309"/>
        <v>0</v>
      </c>
      <c r="AN747" s="9" t="str">
        <f t="shared" si="309"/>
        <v/>
      </c>
      <c r="AO747" s="9" t="str">
        <f t="shared" si="309"/>
        <v/>
      </c>
      <c r="AP747" s="9" t="str">
        <f t="shared" si="309"/>
        <v/>
      </c>
      <c r="AQ747" s="9" t="str">
        <f t="shared" si="309"/>
        <v/>
      </c>
      <c r="AR747" s="9" t="str">
        <f t="shared" si="309"/>
        <v/>
      </c>
      <c r="AS747" s="9" t="str">
        <f t="shared" si="309"/>
        <v/>
      </c>
      <c r="AT747" s="9" t="str">
        <f t="shared" si="309"/>
        <v/>
      </c>
      <c r="AU747" s="9" t="str">
        <f t="shared" si="306"/>
        <v/>
      </c>
      <c r="AV747" s="9" t="str">
        <f t="shared" si="306"/>
        <v/>
      </c>
      <c r="AW747" s="9" t="str">
        <f t="shared" si="306"/>
        <v/>
      </c>
      <c r="AX747" s="9" t="str">
        <f t="shared" si="306"/>
        <v/>
      </c>
      <c r="AY747" s="9" t="str">
        <f t="shared" si="306"/>
        <v/>
      </c>
      <c r="AZ747" s="9" t="str">
        <f t="shared" si="306"/>
        <v/>
      </c>
      <c r="BA747" s="9" t="str">
        <f t="shared" si="306"/>
        <v/>
      </c>
      <c r="BB747" s="9" t="str">
        <f t="shared" si="306"/>
        <v/>
      </c>
      <c r="BC747" s="9" t="str">
        <f t="shared" si="306"/>
        <v/>
      </c>
      <c r="BD747" s="9" t="str">
        <f t="shared" si="306"/>
        <v/>
      </c>
      <c r="BE747" s="9" t="str">
        <f t="shared" si="307"/>
        <v/>
      </c>
      <c r="BF747" s="9" t="str">
        <f t="shared" si="307"/>
        <v/>
      </c>
      <c r="BG747" s="9" t="str">
        <f t="shared" si="307"/>
        <v/>
      </c>
      <c r="BH747" s="9" t="str">
        <f t="shared" si="307"/>
        <v/>
      </c>
      <c r="BI747" s="9" t="str">
        <f t="shared" si="307"/>
        <v/>
      </c>
      <c r="BJ747" s="9" t="str">
        <f t="shared" si="307"/>
        <v/>
      </c>
      <c r="BK747" s="9" t="str">
        <f t="shared" si="307"/>
        <v/>
      </c>
      <c r="BL747" s="9" t="str">
        <f t="shared" si="307"/>
        <v/>
      </c>
      <c r="BM747" s="9" t="str">
        <f t="shared" si="307"/>
        <v/>
      </c>
      <c r="BN747" s="9" t="str">
        <f t="shared" si="307"/>
        <v/>
      </c>
      <c r="BO747" s="9" t="str">
        <f t="shared" si="308"/>
        <v/>
      </c>
      <c r="BP747" s="9" t="str">
        <f t="shared" si="308"/>
        <v/>
      </c>
      <c r="BQ747" s="9" t="str">
        <f t="shared" si="308"/>
        <v/>
      </c>
      <c r="BR747" s="9" t="str">
        <f t="shared" si="308"/>
        <v/>
      </c>
      <c r="BS747" s="9" t="str">
        <f t="shared" si="308"/>
        <v/>
      </c>
      <c r="BT747" s="9" t="str">
        <f t="shared" si="308"/>
        <v/>
      </c>
      <c r="BU747" s="9" t="str">
        <f t="shared" si="308"/>
        <v/>
      </c>
      <c r="BV747" s="9" t="str">
        <f t="shared" si="308"/>
        <v/>
      </c>
      <c r="BW747" s="9" t="str">
        <f t="shared" si="308"/>
        <v/>
      </c>
      <c r="BX747" s="9" t="str">
        <f t="shared" si="308"/>
        <v/>
      </c>
      <c r="BY747" s="9" t="str">
        <f t="shared" si="308"/>
        <v/>
      </c>
      <c r="BZ747" s="9" t="str">
        <f t="shared" si="308"/>
        <v/>
      </c>
    </row>
    <row r="748" spans="1:78" x14ac:dyDescent="0.25">
      <c r="A748" s="6">
        <v>1209</v>
      </c>
      <c r="B748" s="3"/>
      <c r="C748" s="3">
        <v>1</v>
      </c>
      <c r="D748" s="3"/>
      <c r="E748" s="3">
        <v>1</v>
      </c>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v>2</v>
      </c>
      <c r="AH748" s="7">
        <f>SUMPRODUCT(MAX((Table1[post_position])*(Table1[topic_id]=$A748)))</f>
        <v>9</v>
      </c>
      <c r="AI748" s="7" t="str">
        <f>"http://chandoo.org/forums/topic/"&amp;VLOOKUP(A748,'All Topics Data'!$A$2:$C$1243,3,FALSE)</f>
        <v>http://chandoo.org/forums/topic/excel-2007-difficulty-in-filtering-data-by-values-on-a-pivot-table-novice-user</v>
      </c>
      <c r="AJ748" s="7" t="str">
        <f>LEFT(VLOOKUP(A748,'All Topics Data'!$A$2:$C$1243,2,FALSE),40)&amp;REPT("…",LEN(VLOOKUP(A748,'All Topics Data'!$A$2:$C$1243,2,FALSE))&gt;40)</f>
        <v>excel 2007 difficulty in filtering data …</v>
      </c>
      <c r="AK748" s="9">
        <f t="shared" si="305"/>
        <v>0</v>
      </c>
      <c r="AL748" s="9">
        <f t="shared" si="309"/>
        <v>1</v>
      </c>
      <c r="AM748" s="9">
        <f t="shared" si="309"/>
        <v>0</v>
      </c>
      <c r="AN748" s="9">
        <f t="shared" si="309"/>
        <v>1</v>
      </c>
      <c r="AO748" s="9">
        <f t="shared" si="309"/>
        <v>0</v>
      </c>
      <c r="AP748" s="9">
        <f t="shared" si="309"/>
        <v>0</v>
      </c>
      <c r="AQ748" s="9">
        <f t="shared" si="309"/>
        <v>0</v>
      </c>
      <c r="AR748" s="9">
        <f t="shared" si="309"/>
        <v>0</v>
      </c>
      <c r="AS748" s="9">
        <f t="shared" si="309"/>
        <v>0</v>
      </c>
      <c r="AT748" s="9" t="str">
        <f t="shared" si="309"/>
        <v/>
      </c>
      <c r="AU748" s="9" t="str">
        <f t="shared" si="306"/>
        <v/>
      </c>
      <c r="AV748" s="9" t="str">
        <f t="shared" si="306"/>
        <v/>
      </c>
      <c r="AW748" s="9" t="str">
        <f t="shared" si="306"/>
        <v/>
      </c>
      <c r="AX748" s="9" t="str">
        <f t="shared" si="306"/>
        <v/>
      </c>
      <c r="AY748" s="9" t="str">
        <f t="shared" si="306"/>
        <v/>
      </c>
      <c r="AZ748" s="9" t="str">
        <f t="shared" si="306"/>
        <v/>
      </c>
      <c r="BA748" s="9" t="str">
        <f t="shared" si="306"/>
        <v/>
      </c>
      <c r="BB748" s="9" t="str">
        <f t="shared" si="306"/>
        <v/>
      </c>
      <c r="BC748" s="9" t="str">
        <f t="shared" si="306"/>
        <v/>
      </c>
      <c r="BD748" s="9" t="str">
        <f t="shared" si="306"/>
        <v/>
      </c>
      <c r="BE748" s="9" t="str">
        <f t="shared" si="307"/>
        <v/>
      </c>
      <c r="BF748" s="9" t="str">
        <f t="shared" si="307"/>
        <v/>
      </c>
      <c r="BG748" s="9" t="str">
        <f t="shared" si="307"/>
        <v/>
      </c>
      <c r="BH748" s="9" t="str">
        <f t="shared" si="307"/>
        <v/>
      </c>
      <c r="BI748" s="9" t="str">
        <f t="shared" si="307"/>
        <v/>
      </c>
      <c r="BJ748" s="9" t="str">
        <f t="shared" si="307"/>
        <v/>
      </c>
      <c r="BK748" s="9" t="str">
        <f t="shared" si="307"/>
        <v/>
      </c>
      <c r="BL748" s="9" t="str">
        <f t="shared" si="307"/>
        <v/>
      </c>
      <c r="BM748" s="9" t="str">
        <f t="shared" si="307"/>
        <v/>
      </c>
      <c r="BN748" s="9" t="str">
        <f t="shared" si="307"/>
        <v/>
      </c>
      <c r="BO748" s="9" t="str">
        <f t="shared" si="308"/>
        <v/>
      </c>
      <c r="BP748" s="9" t="str">
        <f t="shared" si="308"/>
        <v/>
      </c>
      <c r="BQ748" s="9" t="str">
        <f t="shared" si="308"/>
        <v/>
      </c>
      <c r="BR748" s="9" t="str">
        <f t="shared" si="308"/>
        <v/>
      </c>
      <c r="BS748" s="9" t="str">
        <f t="shared" si="308"/>
        <v/>
      </c>
      <c r="BT748" s="9" t="str">
        <f t="shared" si="308"/>
        <v/>
      </c>
      <c r="BU748" s="9" t="str">
        <f t="shared" si="308"/>
        <v/>
      </c>
      <c r="BV748" s="9" t="str">
        <f t="shared" si="308"/>
        <v/>
      </c>
      <c r="BW748" s="9" t="str">
        <f t="shared" si="308"/>
        <v/>
      </c>
      <c r="BX748" s="9" t="str">
        <f t="shared" si="308"/>
        <v/>
      </c>
      <c r="BY748" s="9" t="str">
        <f t="shared" si="308"/>
        <v/>
      </c>
      <c r="BZ748" s="9" t="str">
        <f t="shared" si="308"/>
        <v/>
      </c>
    </row>
    <row r="749" spans="1:78" x14ac:dyDescent="0.25">
      <c r="A749" s="6">
        <v>1210</v>
      </c>
      <c r="B749" s="3"/>
      <c r="C749" s="3">
        <v>1</v>
      </c>
      <c r="D749" s="3"/>
      <c r="E749" s="3">
        <v>1</v>
      </c>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v>2</v>
      </c>
      <c r="AH749" s="7">
        <f>SUMPRODUCT(MAX((Table1[post_position])*(Table1[topic_id]=$A749)))</f>
        <v>5</v>
      </c>
      <c r="AI749" s="7" t="str">
        <f>"http://chandoo.org/forums/topic/"&amp;VLOOKUP(A749,'All Topics Data'!$A$2:$C$1243,3,FALSE)</f>
        <v>http://chandoo.org/forums/topic/compatibility-best-practices</v>
      </c>
      <c r="AJ749" s="7" t="str">
        <f>LEFT(VLOOKUP(A749,'All Topics Data'!$A$2:$C$1243,2,FALSE),40)&amp;REPT("…",LEN(VLOOKUP(A749,'All Topics Data'!$A$2:$C$1243,2,FALSE))&gt;40)</f>
        <v>Compatibility Best Practices</v>
      </c>
      <c r="AK749" s="9">
        <f t="shared" si="305"/>
        <v>0</v>
      </c>
      <c r="AL749" s="9">
        <f t="shared" si="309"/>
        <v>1</v>
      </c>
      <c r="AM749" s="9">
        <f t="shared" si="309"/>
        <v>0</v>
      </c>
      <c r="AN749" s="9">
        <f t="shared" si="309"/>
        <v>1</v>
      </c>
      <c r="AO749" s="9">
        <f t="shared" si="309"/>
        <v>0</v>
      </c>
      <c r="AP749" s="9" t="str">
        <f t="shared" si="309"/>
        <v/>
      </c>
      <c r="AQ749" s="9" t="str">
        <f t="shared" si="309"/>
        <v/>
      </c>
      <c r="AR749" s="9" t="str">
        <f t="shared" si="309"/>
        <v/>
      </c>
      <c r="AS749" s="9" t="str">
        <f t="shared" si="309"/>
        <v/>
      </c>
      <c r="AT749" s="9" t="str">
        <f t="shared" si="309"/>
        <v/>
      </c>
      <c r="AU749" s="9" t="str">
        <f t="shared" si="306"/>
        <v/>
      </c>
      <c r="AV749" s="9" t="str">
        <f t="shared" si="306"/>
        <v/>
      </c>
      <c r="AW749" s="9" t="str">
        <f t="shared" si="306"/>
        <v/>
      </c>
      <c r="AX749" s="9" t="str">
        <f t="shared" si="306"/>
        <v/>
      </c>
      <c r="AY749" s="9" t="str">
        <f t="shared" si="306"/>
        <v/>
      </c>
      <c r="AZ749" s="9" t="str">
        <f t="shared" si="306"/>
        <v/>
      </c>
      <c r="BA749" s="9" t="str">
        <f t="shared" si="306"/>
        <v/>
      </c>
      <c r="BB749" s="9" t="str">
        <f t="shared" si="306"/>
        <v/>
      </c>
      <c r="BC749" s="9" t="str">
        <f t="shared" si="306"/>
        <v/>
      </c>
      <c r="BD749" s="9" t="str">
        <f t="shared" si="306"/>
        <v/>
      </c>
      <c r="BE749" s="9" t="str">
        <f t="shared" si="307"/>
        <v/>
      </c>
      <c r="BF749" s="9" t="str">
        <f t="shared" si="307"/>
        <v/>
      </c>
      <c r="BG749" s="9" t="str">
        <f t="shared" si="307"/>
        <v/>
      </c>
      <c r="BH749" s="9" t="str">
        <f t="shared" si="307"/>
        <v/>
      </c>
      <c r="BI749" s="9" t="str">
        <f t="shared" si="307"/>
        <v/>
      </c>
      <c r="BJ749" s="9" t="str">
        <f t="shared" si="307"/>
        <v/>
      </c>
      <c r="BK749" s="9" t="str">
        <f t="shared" si="307"/>
        <v/>
      </c>
      <c r="BL749" s="9" t="str">
        <f t="shared" si="307"/>
        <v/>
      </c>
      <c r="BM749" s="9" t="str">
        <f t="shared" si="307"/>
        <v/>
      </c>
      <c r="BN749" s="9" t="str">
        <f t="shared" si="307"/>
        <v/>
      </c>
      <c r="BO749" s="9" t="str">
        <f t="shared" si="308"/>
        <v/>
      </c>
      <c r="BP749" s="9" t="str">
        <f t="shared" si="308"/>
        <v/>
      </c>
      <c r="BQ749" s="9" t="str">
        <f t="shared" si="308"/>
        <v/>
      </c>
      <c r="BR749" s="9" t="str">
        <f t="shared" si="308"/>
        <v/>
      </c>
      <c r="BS749" s="9" t="str">
        <f t="shared" si="308"/>
        <v/>
      </c>
      <c r="BT749" s="9" t="str">
        <f t="shared" si="308"/>
        <v/>
      </c>
      <c r="BU749" s="9" t="str">
        <f t="shared" si="308"/>
        <v/>
      </c>
      <c r="BV749" s="9" t="str">
        <f t="shared" si="308"/>
        <v/>
      </c>
      <c r="BW749" s="9" t="str">
        <f t="shared" si="308"/>
        <v/>
      </c>
      <c r="BX749" s="9" t="str">
        <f t="shared" si="308"/>
        <v/>
      </c>
      <c r="BY749" s="9" t="str">
        <f t="shared" si="308"/>
        <v/>
      </c>
      <c r="BZ749" s="9" t="str">
        <f t="shared" si="308"/>
        <v/>
      </c>
    </row>
    <row r="750" spans="1:78" x14ac:dyDescent="0.25">
      <c r="A750" s="6">
        <v>1212</v>
      </c>
      <c r="B750" s="3"/>
      <c r="C750" s="3">
        <v>1</v>
      </c>
      <c r="D750" s="3"/>
      <c r="E750" s="3">
        <v>1</v>
      </c>
      <c r="F750" s="3"/>
      <c r="G750" s="3">
        <v>1</v>
      </c>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v>3</v>
      </c>
      <c r="AH750" s="7">
        <f>SUMPRODUCT(MAX((Table1[post_position])*(Table1[topic_id]=$A750)))</f>
        <v>6</v>
      </c>
      <c r="AI750" s="7" t="str">
        <f>"http://chandoo.org/forums/topic/"&amp;VLOOKUP(A750,'All Topics Data'!$A$2:$C$1243,3,FALSE)</f>
        <v>http://chandoo.org/forums/topic/retreiving-data</v>
      </c>
      <c r="AJ750" s="7" t="str">
        <f>LEFT(VLOOKUP(A750,'All Topics Data'!$A$2:$C$1243,2,FALSE),40)&amp;REPT("…",LEN(VLOOKUP(A750,'All Topics Data'!$A$2:$C$1243,2,FALSE))&gt;40)</f>
        <v>Retreiving data</v>
      </c>
      <c r="AK750" s="9">
        <f t="shared" si="305"/>
        <v>0</v>
      </c>
      <c r="AL750" s="9">
        <f t="shared" si="309"/>
        <v>1</v>
      </c>
      <c r="AM750" s="9">
        <f t="shared" si="309"/>
        <v>0</v>
      </c>
      <c r="AN750" s="9">
        <f t="shared" si="309"/>
        <v>1</v>
      </c>
      <c r="AO750" s="9">
        <f t="shared" si="309"/>
        <v>0</v>
      </c>
      <c r="AP750" s="9">
        <f t="shared" si="309"/>
        <v>1</v>
      </c>
      <c r="AQ750" s="9" t="str">
        <f t="shared" si="309"/>
        <v/>
      </c>
      <c r="AR750" s="9" t="str">
        <f t="shared" si="309"/>
        <v/>
      </c>
      <c r="AS750" s="9" t="str">
        <f t="shared" si="309"/>
        <v/>
      </c>
      <c r="AT750" s="9" t="str">
        <f t="shared" si="309"/>
        <v/>
      </c>
      <c r="AU750" s="9" t="str">
        <f t="shared" si="306"/>
        <v/>
      </c>
      <c r="AV750" s="9" t="str">
        <f t="shared" si="306"/>
        <v/>
      </c>
      <c r="AW750" s="9" t="str">
        <f t="shared" si="306"/>
        <v/>
      </c>
      <c r="AX750" s="9" t="str">
        <f t="shared" si="306"/>
        <v/>
      </c>
      <c r="AY750" s="9" t="str">
        <f t="shared" si="306"/>
        <v/>
      </c>
      <c r="AZ750" s="9" t="str">
        <f t="shared" si="306"/>
        <v/>
      </c>
      <c r="BA750" s="9" t="str">
        <f t="shared" si="306"/>
        <v/>
      </c>
      <c r="BB750" s="9" t="str">
        <f t="shared" si="306"/>
        <v/>
      </c>
      <c r="BC750" s="9" t="str">
        <f t="shared" si="306"/>
        <v/>
      </c>
      <c r="BD750" s="9" t="str">
        <f t="shared" si="306"/>
        <v/>
      </c>
      <c r="BE750" s="9" t="str">
        <f t="shared" si="307"/>
        <v/>
      </c>
      <c r="BF750" s="9" t="str">
        <f t="shared" si="307"/>
        <v/>
      </c>
      <c r="BG750" s="9" t="str">
        <f t="shared" si="307"/>
        <v/>
      </c>
      <c r="BH750" s="9" t="str">
        <f t="shared" si="307"/>
        <v/>
      </c>
      <c r="BI750" s="9" t="str">
        <f t="shared" si="307"/>
        <v/>
      </c>
      <c r="BJ750" s="9" t="str">
        <f t="shared" si="307"/>
        <v/>
      </c>
      <c r="BK750" s="9" t="str">
        <f t="shared" si="307"/>
        <v/>
      </c>
      <c r="BL750" s="9" t="str">
        <f t="shared" si="307"/>
        <v/>
      </c>
      <c r="BM750" s="9" t="str">
        <f t="shared" si="307"/>
        <v/>
      </c>
      <c r="BN750" s="9" t="str">
        <f t="shared" si="307"/>
        <v/>
      </c>
      <c r="BO750" s="9" t="str">
        <f t="shared" si="308"/>
        <v/>
      </c>
      <c r="BP750" s="9" t="str">
        <f t="shared" si="308"/>
        <v/>
      </c>
      <c r="BQ750" s="9" t="str">
        <f t="shared" si="308"/>
        <v/>
      </c>
      <c r="BR750" s="9" t="str">
        <f t="shared" si="308"/>
        <v/>
      </c>
      <c r="BS750" s="9" t="str">
        <f t="shared" si="308"/>
        <v/>
      </c>
      <c r="BT750" s="9" t="str">
        <f t="shared" si="308"/>
        <v/>
      </c>
      <c r="BU750" s="9" t="str">
        <f t="shared" si="308"/>
        <v/>
      </c>
      <c r="BV750" s="9" t="str">
        <f t="shared" si="308"/>
        <v/>
      </c>
      <c r="BW750" s="9" t="str">
        <f t="shared" si="308"/>
        <v/>
      </c>
      <c r="BX750" s="9" t="str">
        <f t="shared" si="308"/>
        <v/>
      </c>
      <c r="BY750" s="9" t="str">
        <f t="shared" si="308"/>
        <v/>
      </c>
      <c r="BZ750" s="9" t="str">
        <f t="shared" si="308"/>
        <v/>
      </c>
    </row>
    <row r="751" spans="1:78" x14ac:dyDescent="0.25">
      <c r="A751" s="6">
        <v>1213</v>
      </c>
      <c r="B751" s="3"/>
      <c r="C751" s="3">
        <v>1</v>
      </c>
      <c r="D751" s="3"/>
      <c r="E751" s="3">
        <v>1</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v>2</v>
      </c>
      <c r="AH751" s="7">
        <f>SUMPRODUCT(MAX((Table1[post_position])*(Table1[topic_id]=$A751)))</f>
        <v>4</v>
      </c>
      <c r="AI751" s="7" t="str">
        <f>"http://chandoo.org/forums/topic/"&amp;VLOOKUP(A751,'All Topics Data'!$A$2:$C$1243,3,FALSE)</f>
        <v>http://chandoo.org/forums/topic/the-use-of-and</v>
      </c>
      <c r="AJ751" s="7" t="str">
        <f>LEFT(VLOOKUP(A751,'All Topics Data'!$A$2:$C$1243,2,FALSE),40)&amp;REPT("…",LEN(VLOOKUP(A751,'All Topics Data'!$A$2:$C$1243,2,FALSE))&gt;40)</f>
        <v>the use of - and +</v>
      </c>
      <c r="AK751" s="9">
        <f t="shared" si="305"/>
        <v>0</v>
      </c>
      <c r="AL751" s="9">
        <f t="shared" si="309"/>
        <v>1</v>
      </c>
      <c r="AM751" s="9">
        <f t="shared" si="309"/>
        <v>0</v>
      </c>
      <c r="AN751" s="9">
        <f t="shared" si="309"/>
        <v>1</v>
      </c>
      <c r="AO751" s="9" t="str">
        <f t="shared" si="309"/>
        <v/>
      </c>
      <c r="AP751" s="9" t="str">
        <f t="shared" si="309"/>
        <v/>
      </c>
      <c r="AQ751" s="9" t="str">
        <f t="shared" si="309"/>
        <v/>
      </c>
      <c r="AR751" s="9" t="str">
        <f t="shared" si="309"/>
        <v/>
      </c>
      <c r="AS751" s="9" t="str">
        <f t="shared" si="309"/>
        <v/>
      </c>
      <c r="AT751" s="9" t="str">
        <f t="shared" si="309"/>
        <v/>
      </c>
      <c r="AU751" s="9" t="str">
        <f t="shared" si="306"/>
        <v/>
      </c>
      <c r="AV751" s="9" t="str">
        <f t="shared" si="306"/>
        <v/>
      </c>
      <c r="AW751" s="9" t="str">
        <f t="shared" si="306"/>
        <v/>
      </c>
      <c r="AX751" s="9" t="str">
        <f t="shared" si="306"/>
        <v/>
      </c>
      <c r="AY751" s="9" t="str">
        <f t="shared" si="306"/>
        <v/>
      </c>
      <c r="AZ751" s="9" t="str">
        <f t="shared" si="306"/>
        <v/>
      </c>
      <c r="BA751" s="9" t="str">
        <f t="shared" si="306"/>
        <v/>
      </c>
      <c r="BB751" s="9" t="str">
        <f t="shared" si="306"/>
        <v/>
      </c>
      <c r="BC751" s="9" t="str">
        <f t="shared" si="306"/>
        <v/>
      </c>
      <c r="BD751" s="9" t="str">
        <f t="shared" si="306"/>
        <v/>
      </c>
      <c r="BE751" s="9" t="str">
        <f t="shared" si="307"/>
        <v/>
      </c>
      <c r="BF751" s="9" t="str">
        <f t="shared" si="307"/>
        <v/>
      </c>
      <c r="BG751" s="9" t="str">
        <f t="shared" si="307"/>
        <v/>
      </c>
      <c r="BH751" s="9" t="str">
        <f t="shared" si="307"/>
        <v/>
      </c>
      <c r="BI751" s="9" t="str">
        <f t="shared" si="307"/>
        <v/>
      </c>
      <c r="BJ751" s="9" t="str">
        <f t="shared" si="307"/>
        <v/>
      </c>
      <c r="BK751" s="9" t="str">
        <f t="shared" si="307"/>
        <v/>
      </c>
      <c r="BL751" s="9" t="str">
        <f t="shared" si="307"/>
        <v/>
      </c>
      <c r="BM751" s="9" t="str">
        <f t="shared" si="307"/>
        <v/>
      </c>
      <c r="BN751" s="9" t="str">
        <f t="shared" si="307"/>
        <v/>
      </c>
      <c r="BO751" s="9" t="str">
        <f t="shared" si="308"/>
        <v/>
      </c>
      <c r="BP751" s="9" t="str">
        <f t="shared" si="308"/>
        <v/>
      </c>
      <c r="BQ751" s="9" t="str">
        <f t="shared" si="308"/>
        <v/>
      </c>
      <c r="BR751" s="9" t="str">
        <f t="shared" si="308"/>
        <v/>
      </c>
      <c r="BS751" s="9" t="str">
        <f t="shared" si="308"/>
        <v/>
      </c>
      <c r="BT751" s="9" t="str">
        <f t="shared" si="308"/>
        <v/>
      </c>
      <c r="BU751" s="9" t="str">
        <f t="shared" si="308"/>
        <v/>
      </c>
      <c r="BV751" s="9" t="str">
        <f t="shared" si="308"/>
        <v/>
      </c>
      <c r="BW751" s="9" t="str">
        <f t="shared" si="308"/>
        <v/>
      </c>
      <c r="BX751" s="9" t="str">
        <f t="shared" si="308"/>
        <v/>
      </c>
      <c r="BY751" s="9" t="str">
        <f t="shared" si="308"/>
        <v/>
      </c>
      <c r="BZ751" s="9" t="str">
        <f t="shared" si="308"/>
        <v/>
      </c>
    </row>
    <row r="752" spans="1:78" x14ac:dyDescent="0.25">
      <c r="A752" s="6">
        <v>1214</v>
      </c>
      <c r="B752" s="3"/>
      <c r="C752" s="3">
        <v>1</v>
      </c>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v>1</v>
      </c>
      <c r="AH752" s="7">
        <f>SUMPRODUCT(MAX((Table1[post_position])*(Table1[topic_id]=$A752)))</f>
        <v>3</v>
      </c>
      <c r="AI752" s="7" t="str">
        <f>"http://chandoo.org/forums/topic/"&amp;VLOOKUP(A752,'All Topics Data'!$A$2:$C$1243,3,FALSE)</f>
        <v>http://chandoo.org/forums/topic/open-text-file-from-desktop-with-macro</v>
      </c>
      <c r="AJ752" s="7" t="str">
        <f>LEFT(VLOOKUP(A752,'All Topics Data'!$A$2:$C$1243,2,FALSE),40)&amp;REPT("…",LEN(VLOOKUP(A752,'All Topics Data'!$A$2:$C$1243,2,FALSE))&gt;40)</f>
        <v>Open Text File From Desktop With Macro</v>
      </c>
      <c r="AK752" s="9">
        <f t="shared" si="305"/>
        <v>0</v>
      </c>
      <c r="AL752" s="9">
        <f t="shared" si="309"/>
        <v>1</v>
      </c>
      <c r="AM752" s="9">
        <f t="shared" si="309"/>
        <v>0</v>
      </c>
      <c r="AN752" s="9" t="str">
        <f t="shared" si="309"/>
        <v/>
      </c>
      <c r="AO752" s="9" t="str">
        <f t="shared" si="309"/>
        <v/>
      </c>
      <c r="AP752" s="9" t="str">
        <f t="shared" si="309"/>
        <v/>
      </c>
      <c r="AQ752" s="9" t="str">
        <f t="shared" si="309"/>
        <v/>
      </c>
      <c r="AR752" s="9" t="str">
        <f t="shared" si="309"/>
        <v/>
      </c>
      <c r="AS752" s="9" t="str">
        <f t="shared" si="309"/>
        <v/>
      </c>
      <c r="AT752" s="9" t="str">
        <f t="shared" si="309"/>
        <v/>
      </c>
      <c r="AU752" s="9" t="str">
        <f t="shared" ref="AU752:BD761" si="310">IF(AU$4&lt;=$AH752,IFERROR(GETPIVOTDATA("Hui Reply?",$A$4,"topic_id",$A752,"post_position",AU$4),0),"")</f>
        <v/>
      </c>
      <c r="AV752" s="9" t="str">
        <f t="shared" si="310"/>
        <v/>
      </c>
      <c r="AW752" s="9" t="str">
        <f t="shared" si="310"/>
        <v/>
      </c>
      <c r="AX752" s="9" t="str">
        <f t="shared" si="310"/>
        <v/>
      </c>
      <c r="AY752" s="9" t="str">
        <f t="shared" si="310"/>
        <v/>
      </c>
      <c r="AZ752" s="9" t="str">
        <f t="shared" si="310"/>
        <v/>
      </c>
      <c r="BA752" s="9" t="str">
        <f t="shared" si="310"/>
        <v/>
      </c>
      <c r="BB752" s="9" t="str">
        <f t="shared" si="310"/>
        <v/>
      </c>
      <c r="BC752" s="9" t="str">
        <f t="shared" si="310"/>
        <v/>
      </c>
      <c r="BD752" s="9" t="str">
        <f t="shared" si="310"/>
        <v/>
      </c>
      <c r="BE752" s="9" t="str">
        <f t="shared" ref="BE752:BN761" si="311">IF(BE$4&lt;=$AH752,IFERROR(GETPIVOTDATA("Hui Reply?",$A$4,"topic_id",$A752,"post_position",BE$4),0),"")</f>
        <v/>
      </c>
      <c r="BF752" s="9" t="str">
        <f t="shared" si="311"/>
        <v/>
      </c>
      <c r="BG752" s="9" t="str">
        <f t="shared" si="311"/>
        <v/>
      </c>
      <c r="BH752" s="9" t="str">
        <f t="shared" si="311"/>
        <v/>
      </c>
      <c r="BI752" s="9" t="str">
        <f t="shared" si="311"/>
        <v/>
      </c>
      <c r="BJ752" s="9" t="str">
        <f t="shared" si="311"/>
        <v/>
      </c>
      <c r="BK752" s="9" t="str">
        <f t="shared" si="311"/>
        <v/>
      </c>
      <c r="BL752" s="9" t="str">
        <f t="shared" si="311"/>
        <v/>
      </c>
      <c r="BM752" s="9" t="str">
        <f t="shared" si="311"/>
        <v/>
      </c>
      <c r="BN752" s="9" t="str">
        <f t="shared" si="311"/>
        <v/>
      </c>
      <c r="BO752" s="9" t="str">
        <f t="shared" ref="BO752:BZ761" si="312">IF(BO$4&lt;=$AH752,IFERROR(GETPIVOTDATA("Hui Reply?",$A$4,"topic_id",$A752,"post_position",BO$4),0),"")</f>
        <v/>
      </c>
      <c r="BP752" s="9" t="str">
        <f t="shared" si="312"/>
        <v/>
      </c>
      <c r="BQ752" s="9" t="str">
        <f t="shared" si="312"/>
        <v/>
      </c>
      <c r="BR752" s="9" t="str">
        <f t="shared" si="312"/>
        <v/>
      </c>
      <c r="BS752" s="9" t="str">
        <f t="shared" si="312"/>
        <v/>
      </c>
      <c r="BT752" s="9" t="str">
        <f t="shared" si="312"/>
        <v/>
      </c>
      <c r="BU752" s="9" t="str">
        <f t="shared" si="312"/>
        <v/>
      </c>
      <c r="BV752" s="9" t="str">
        <f t="shared" si="312"/>
        <v/>
      </c>
      <c r="BW752" s="9" t="str">
        <f t="shared" si="312"/>
        <v/>
      </c>
      <c r="BX752" s="9" t="str">
        <f t="shared" si="312"/>
        <v/>
      </c>
      <c r="BY752" s="9" t="str">
        <f t="shared" si="312"/>
        <v/>
      </c>
      <c r="BZ752" s="9" t="str">
        <f t="shared" si="312"/>
        <v/>
      </c>
    </row>
    <row r="753" spans="1:78" x14ac:dyDescent="0.25">
      <c r="A753" s="6">
        <v>1215</v>
      </c>
      <c r="B753" s="3"/>
      <c r="C753" s="3"/>
      <c r="D753" s="3">
        <v>1</v>
      </c>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v>1</v>
      </c>
      <c r="AH753" s="7">
        <f>SUMPRODUCT(MAX((Table1[post_position])*(Table1[topic_id]=$A753)))</f>
        <v>3</v>
      </c>
      <c r="AI753" s="7" t="str">
        <f>"http://chandoo.org/forums/topic/"&amp;VLOOKUP(A753,'All Topics Data'!$A$2:$C$1243,3,FALSE)</f>
        <v>http://chandoo.org/forums/topic/list-of-activities-by-date</v>
      </c>
      <c r="AJ753" s="7" t="str">
        <f>LEFT(VLOOKUP(A753,'All Topics Data'!$A$2:$C$1243,2,FALSE),40)&amp;REPT("…",LEN(VLOOKUP(A753,'All Topics Data'!$A$2:$C$1243,2,FALSE))&gt;40)</f>
        <v>List of activities by date</v>
      </c>
      <c r="AK753" s="9">
        <f t="shared" si="305"/>
        <v>0</v>
      </c>
      <c r="AL753" s="9">
        <f t="shared" ref="AL753:AT762" si="313">IF(AL$4&lt;=$AH753,IFERROR(GETPIVOTDATA("Hui Reply?",$A$4,"topic_id",$A753,"post_position",AL$4),0),"")</f>
        <v>0</v>
      </c>
      <c r="AM753" s="9">
        <f t="shared" si="313"/>
        <v>1</v>
      </c>
      <c r="AN753" s="9" t="str">
        <f t="shared" si="313"/>
        <v/>
      </c>
      <c r="AO753" s="9" t="str">
        <f t="shared" si="313"/>
        <v/>
      </c>
      <c r="AP753" s="9" t="str">
        <f t="shared" si="313"/>
        <v/>
      </c>
      <c r="AQ753" s="9" t="str">
        <f t="shared" si="313"/>
        <v/>
      </c>
      <c r="AR753" s="9" t="str">
        <f t="shared" si="313"/>
        <v/>
      </c>
      <c r="AS753" s="9" t="str">
        <f t="shared" si="313"/>
        <v/>
      </c>
      <c r="AT753" s="9" t="str">
        <f t="shared" si="313"/>
        <v/>
      </c>
      <c r="AU753" s="9" t="str">
        <f t="shared" si="310"/>
        <v/>
      </c>
      <c r="AV753" s="9" t="str">
        <f t="shared" si="310"/>
        <v/>
      </c>
      <c r="AW753" s="9" t="str">
        <f t="shared" si="310"/>
        <v/>
      </c>
      <c r="AX753" s="9" t="str">
        <f t="shared" si="310"/>
        <v/>
      </c>
      <c r="AY753" s="9" t="str">
        <f t="shared" si="310"/>
        <v/>
      </c>
      <c r="AZ753" s="9" t="str">
        <f t="shared" si="310"/>
        <v/>
      </c>
      <c r="BA753" s="9" t="str">
        <f t="shared" si="310"/>
        <v/>
      </c>
      <c r="BB753" s="9" t="str">
        <f t="shared" si="310"/>
        <v/>
      </c>
      <c r="BC753" s="9" t="str">
        <f t="shared" si="310"/>
        <v/>
      </c>
      <c r="BD753" s="9" t="str">
        <f t="shared" si="310"/>
        <v/>
      </c>
      <c r="BE753" s="9" t="str">
        <f t="shared" si="311"/>
        <v/>
      </c>
      <c r="BF753" s="9" t="str">
        <f t="shared" si="311"/>
        <v/>
      </c>
      <c r="BG753" s="9" t="str">
        <f t="shared" si="311"/>
        <v/>
      </c>
      <c r="BH753" s="9" t="str">
        <f t="shared" si="311"/>
        <v/>
      </c>
      <c r="BI753" s="9" t="str">
        <f t="shared" si="311"/>
        <v/>
      </c>
      <c r="BJ753" s="9" t="str">
        <f t="shared" si="311"/>
        <v/>
      </c>
      <c r="BK753" s="9" t="str">
        <f t="shared" si="311"/>
        <v/>
      </c>
      <c r="BL753" s="9" t="str">
        <f t="shared" si="311"/>
        <v/>
      </c>
      <c r="BM753" s="9" t="str">
        <f t="shared" si="311"/>
        <v/>
      </c>
      <c r="BN753" s="9" t="str">
        <f t="shared" si="311"/>
        <v/>
      </c>
      <c r="BO753" s="9" t="str">
        <f t="shared" si="312"/>
        <v/>
      </c>
      <c r="BP753" s="9" t="str">
        <f t="shared" si="312"/>
        <v/>
      </c>
      <c r="BQ753" s="9" t="str">
        <f t="shared" si="312"/>
        <v/>
      </c>
      <c r="BR753" s="9" t="str">
        <f t="shared" si="312"/>
        <v/>
      </c>
      <c r="BS753" s="9" t="str">
        <f t="shared" si="312"/>
        <v/>
      </c>
      <c r="BT753" s="9" t="str">
        <f t="shared" si="312"/>
        <v/>
      </c>
      <c r="BU753" s="9" t="str">
        <f t="shared" si="312"/>
        <v/>
      </c>
      <c r="BV753" s="9" t="str">
        <f t="shared" si="312"/>
        <v/>
      </c>
      <c r="BW753" s="9" t="str">
        <f t="shared" si="312"/>
        <v/>
      </c>
      <c r="BX753" s="9" t="str">
        <f t="shared" si="312"/>
        <v/>
      </c>
      <c r="BY753" s="9" t="str">
        <f t="shared" si="312"/>
        <v/>
      </c>
      <c r="BZ753" s="9" t="str">
        <f t="shared" si="312"/>
        <v/>
      </c>
    </row>
    <row r="754" spans="1:78" x14ac:dyDescent="0.25">
      <c r="A754" s="6">
        <v>1218</v>
      </c>
      <c r="B754" s="3"/>
      <c r="C754" s="3">
        <v>1</v>
      </c>
      <c r="D754" s="3"/>
      <c r="E754" s="3">
        <v>1</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v>2</v>
      </c>
      <c r="AH754" s="7">
        <f>SUMPRODUCT(MAX((Table1[post_position])*(Table1[topic_id]=$A754)))</f>
        <v>5</v>
      </c>
      <c r="AI754" s="7" t="str">
        <f>"http://chandoo.org/forums/topic/"&amp;VLOOKUP(A754,'All Topics Data'!$A$2:$C$1243,3,FALSE)</f>
        <v>http://chandoo.org/forums/topic/blinking-cursor-in-userform-textbox</v>
      </c>
      <c r="AJ754" s="7" t="str">
        <f>LEFT(VLOOKUP(A754,'All Topics Data'!$A$2:$C$1243,2,FALSE),40)&amp;REPT("…",LEN(VLOOKUP(A754,'All Topics Data'!$A$2:$C$1243,2,FALSE))&gt;40)</f>
        <v>Blinking Cursor In UserForm TextBox?</v>
      </c>
      <c r="AK754" s="9">
        <f t="shared" si="305"/>
        <v>0</v>
      </c>
      <c r="AL754" s="9">
        <f t="shared" si="313"/>
        <v>1</v>
      </c>
      <c r="AM754" s="9">
        <f t="shared" si="313"/>
        <v>0</v>
      </c>
      <c r="AN754" s="9">
        <f t="shared" si="313"/>
        <v>1</v>
      </c>
      <c r="AO754" s="9">
        <f t="shared" si="313"/>
        <v>0</v>
      </c>
      <c r="AP754" s="9" t="str">
        <f t="shared" si="313"/>
        <v/>
      </c>
      <c r="AQ754" s="9" t="str">
        <f t="shared" si="313"/>
        <v/>
      </c>
      <c r="AR754" s="9" t="str">
        <f t="shared" si="313"/>
        <v/>
      </c>
      <c r="AS754" s="9" t="str">
        <f t="shared" si="313"/>
        <v/>
      </c>
      <c r="AT754" s="9" t="str">
        <f t="shared" si="313"/>
        <v/>
      </c>
      <c r="AU754" s="9" t="str">
        <f t="shared" si="310"/>
        <v/>
      </c>
      <c r="AV754" s="9" t="str">
        <f t="shared" si="310"/>
        <v/>
      </c>
      <c r="AW754" s="9" t="str">
        <f t="shared" si="310"/>
        <v/>
      </c>
      <c r="AX754" s="9" t="str">
        <f t="shared" si="310"/>
        <v/>
      </c>
      <c r="AY754" s="9" t="str">
        <f t="shared" si="310"/>
        <v/>
      </c>
      <c r="AZ754" s="9" t="str">
        <f t="shared" si="310"/>
        <v/>
      </c>
      <c r="BA754" s="9" t="str">
        <f t="shared" si="310"/>
        <v/>
      </c>
      <c r="BB754" s="9" t="str">
        <f t="shared" si="310"/>
        <v/>
      </c>
      <c r="BC754" s="9" t="str">
        <f t="shared" si="310"/>
        <v/>
      </c>
      <c r="BD754" s="9" t="str">
        <f t="shared" si="310"/>
        <v/>
      </c>
      <c r="BE754" s="9" t="str">
        <f t="shared" si="311"/>
        <v/>
      </c>
      <c r="BF754" s="9" t="str">
        <f t="shared" si="311"/>
        <v/>
      </c>
      <c r="BG754" s="9" t="str">
        <f t="shared" si="311"/>
        <v/>
      </c>
      <c r="BH754" s="9" t="str">
        <f t="shared" si="311"/>
        <v/>
      </c>
      <c r="BI754" s="9" t="str">
        <f t="shared" si="311"/>
        <v/>
      </c>
      <c r="BJ754" s="9" t="str">
        <f t="shared" si="311"/>
        <v/>
      </c>
      <c r="BK754" s="9" t="str">
        <f t="shared" si="311"/>
        <v/>
      </c>
      <c r="BL754" s="9" t="str">
        <f t="shared" si="311"/>
        <v/>
      </c>
      <c r="BM754" s="9" t="str">
        <f t="shared" si="311"/>
        <v/>
      </c>
      <c r="BN754" s="9" t="str">
        <f t="shared" si="311"/>
        <v/>
      </c>
      <c r="BO754" s="9" t="str">
        <f t="shared" si="312"/>
        <v/>
      </c>
      <c r="BP754" s="9" t="str">
        <f t="shared" si="312"/>
        <v/>
      </c>
      <c r="BQ754" s="9" t="str">
        <f t="shared" si="312"/>
        <v/>
      </c>
      <c r="BR754" s="9" t="str">
        <f t="shared" si="312"/>
        <v/>
      </c>
      <c r="BS754" s="9" t="str">
        <f t="shared" si="312"/>
        <v/>
      </c>
      <c r="BT754" s="9" t="str">
        <f t="shared" si="312"/>
        <v/>
      </c>
      <c r="BU754" s="9" t="str">
        <f t="shared" si="312"/>
        <v/>
      </c>
      <c r="BV754" s="9" t="str">
        <f t="shared" si="312"/>
        <v/>
      </c>
      <c r="BW754" s="9" t="str">
        <f t="shared" si="312"/>
        <v/>
      </c>
      <c r="BX754" s="9" t="str">
        <f t="shared" si="312"/>
        <v/>
      </c>
      <c r="BY754" s="9" t="str">
        <f t="shared" si="312"/>
        <v/>
      </c>
      <c r="BZ754" s="9" t="str">
        <f t="shared" si="312"/>
        <v/>
      </c>
    </row>
    <row r="755" spans="1:78" x14ac:dyDescent="0.25">
      <c r="A755" s="6">
        <v>1222</v>
      </c>
      <c r="B755" s="3"/>
      <c r="C755" s="3">
        <v>1</v>
      </c>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v>1</v>
      </c>
      <c r="AH755" s="7">
        <f>SUMPRODUCT(MAX((Table1[post_position])*(Table1[topic_id]=$A755)))</f>
        <v>3</v>
      </c>
      <c r="AI755" s="7" t="str">
        <f>"http://chandoo.org/forums/topic/"&amp;VLOOKUP(A755,'All Topics Data'!$A$2:$C$1243,3,FALSE)</f>
        <v>http://chandoo.org/forums/topic/converting-text-to-numbers-and-vice-versa</v>
      </c>
      <c r="AJ755" s="7" t="str">
        <f>LEFT(VLOOKUP(A755,'All Topics Data'!$A$2:$C$1243,2,FALSE),40)&amp;REPT("…",LEN(VLOOKUP(A755,'All Topics Data'!$A$2:$C$1243,2,FALSE))&gt;40)</f>
        <v>Converting text to numbers and vice vers…</v>
      </c>
      <c r="AK755" s="9">
        <f t="shared" si="305"/>
        <v>0</v>
      </c>
      <c r="AL755" s="9">
        <f t="shared" si="313"/>
        <v>1</v>
      </c>
      <c r="AM755" s="9">
        <f t="shared" si="313"/>
        <v>0</v>
      </c>
      <c r="AN755" s="9" t="str">
        <f t="shared" si="313"/>
        <v/>
      </c>
      <c r="AO755" s="9" t="str">
        <f t="shared" si="313"/>
        <v/>
      </c>
      <c r="AP755" s="9" t="str">
        <f t="shared" si="313"/>
        <v/>
      </c>
      <c r="AQ755" s="9" t="str">
        <f t="shared" si="313"/>
        <v/>
      </c>
      <c r="AR755" s="9" t="str">
        <f t="shared" si="313"/>
        <v/>
      </c>
      <c r="AS755" s="9" t="str">
        <f t="shared" si="313"/>
        <v/>
      </c>
      <c r="AT755" s="9" t="str">
        <f t="shared" si="313"/>
        <v/>
      </c>
      <c r="AU755" s="9" t="str">
        <f t="shared" si="310"/>
        <v/>
      </c>
      <c r="AV755" s="9" t="str">
        <f t="shared" si="310"/>
        <v/>
      </c>
      <c r="AW755" s="9" t="str">
        <f t="shared" si="310"/>
        <v/>
      </c>
      <c r="AX755" s="9" t="str">
        <f t="shared" si="310"/>
        <v/>
      </c>
      <c r="AY755" s="9" t="str">
        <f t="shared" si="310"/>
        <v/>
      </c>
      <c r="AZ755" s="9" t="str">
        <f t="shared" si="310"/>
        <v/>
      </c>
      <c r="BA755" s="9" t="str">
        <f t="shared" si="310"/>
        <v/>
      </c>
      <c r="BB755" s="9" t="str">
        <f t="shared" si="310"/>
        <v/>
      </c>
      <c r="BC755" s="9" t="str">
        <f t="shared" si="310"/>
        <v/>
      </c>
      <c r="BD755" s="9" t="str">
        <f t="shared" si="310"/>
        <v/>
      </c>
      <c r="BE755" s="9" t="str">
        <f t="shared" si="311"/>
        <v/>
      </c>
      <c r="BF755" s="9" t="str">
        <f t="shared" si="311"/>
        <v/>
      </c>
      <c r="BG755" s="9" t="str">
        <f t="shared" si="311"/>
        <v/>
      </c>
      <c r="BH755" s="9" t="str">
        <f t="shared" si="311"/>
        <v/>
      </c>
      <c r="BI755" s="9" t="str">
        <f t="shared" si="311"/>
        <v/>
      </c>
      <c r="BJ755" s="9" t="str">
        <f t="shared" si="311"/>
        <v/>
      </c>
      <c r="BK755" s="9" t="str">
        <f t="shared" si="311"/>
        <v/>
      </c>
      <c r="BL755" s="9" t="str">
        <f t="shared" si="311"/>
        <v/>
      </c>
      <c r="BM755" s="9" t="str">
        <f t="shared" si="311"/>
        <v/>
      </c>
      <c r="BN755" s="9" t="str">
        <f t="shared" si="311"/>
        <v/>
      </c>
      <c r="BO755" s="9" t="str">
        <f t="shared" si="312"/>
        <v/>
      </c>
      <c r="BP755" s="9" t="str">
        <f t="shared" si="312"/>
        <v/>
      </c>
      <c r="BQ755" s="9" t="str">
        <f t="shared" si="312"/>
        <v/>
      </c>
      <c r="BR755" s="9" t="str">
        <f t="shared" si="312"/>
        <v/>
      </c>
      <c r="BS755" s="9" t="str">
        <f t="shared" si="312"/>
        <v/>
      </c>
      <c r="BT755" s="9" t="str">
        <f t="shared" si="312"/>
        <v/>
      </c>
      <c r="BU755" s="9" t="str">
        <f t="shared" si="312"/>
        <v/>
      </c>
      <c r="BV755" s="9" t="str">
        <f t="shared" si="312"/>
        <v/>
      </c>
      <c r="BW755" s="9" t="str">
        <f t="shared" si="312"/>
        <v/>
      </c>
      <c r="BX755" s="9" t="str">
        <f t="shared" si="312"/>
        <v/>
      </c>
      <c r="BY755" s="9" t="str">
        <f t="shared" si="312"/>
        <v/>
      </c>
      <c r="BZ755" s="9" t="str">
        <f t="shared" si="312"/>
        <v/>
      </c>
    </row>
    <row r="756" spans="1:78" x14ac:dyDescent="0.25">
      <c r="A756" s="6">
        <v>1223</v>
      </c>
      <c r="B756" s="3"/>
      <c r="C756" s="3">
        <v>1</v>
      </c>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v>1</v>
      </c>
      <c r="AH756" s="7">
        <f>SUMPRODUCT(MAX((Table1[post_position])*(Table1[topic_id]=$A756)))</f>
        <v>3</v>
      </c>
      <c r="AI756" s="7" t="str">
        <f>"http://chandoo.org/forums/topic/"&amp;VLOOKUP(A756,'All Topics Data'!$A$2:$C$1243,3,FALSE)</f>
        <v>http://chandoo.org/forums/topic/import-data-from-sql-server-to-ms-access-table</v>
      </c>
      <c r="AJ756" s="7" t="str">
        <f>LEFT(VLOOKUP(A756,'All Topics Data'!$A$2:$C$1243,2,FALSE),40)&amp;REPT("…",LEN(VLOOKUP(A756,'All Topics Data'!$A$2:$C$1243,2,FALSE))&gt;40)</f>
        <v>Import Data from SQL Server to MS Access…</v>
      </c>
      <c r="AK756" s="9">
        <f t="shared" si="305"/>
        <v>0</v>
      </c>
      <c r="AL756" s="9">
        <f t="shared" si="313"/>
        <v>1</v>
      </c>
      <c r="AM756" s="9">
        <f t="shared" si="313"/>
        <v>0</v>
      </c>
      <c r="AN756" s="9" t="str">
        <f t="shared" si="313"/>
        <v/>
      </c>
      <c r="AO756" s="9" t="str">
        <f t="shared" si="313"/>
        <v/>
      </c>
      <c r="AP756" s="9" t="str">
        <f t="shared" si="313"/>
        <v/>
      </c>
      <c r="AQ756" s="9" t="str">
        <f t="shared" si="313"/>
        <v/>
      </c>
      <c r="AR756" s="9" t="str">
        <f t="shared" si="313"/>
        <v/>
      </c>
      <c r="AS756" s="9" t="str">
        <f t="shared" si="313"/>
        <v/>
      </c>
      <c r="AT756" s="9" t="str">
        <f t="shared" si="313"/>
        <v/>
      </c>
      <c r="AU756" s="9" t="str">
        <f t="shared" si="310"/>
        <v/>
      </c>
      <c r="AV756" s="9" t="str">
        <f t="shared" si="310"/>
        <v/>
      </c>
      <c r="AW756" s="9" t="str">
        <f t="shared" si="310"/>
        <v/>
      </c>
      <c r="AX756" s="9" t="str">
        <f t="shared" si="310"/>
        <v/>
      </c>
      <c r="AY756" s="9" t="str">
        <f t="shared" si="310"/>
        <v/>
      </c>
      <c r="AZ756" s="9" t="str">
        <f t="shared" si="310"/>
        <v/>
      </c>
      <c r="BA756" s="9" t="str">
        <f t="shared" si="310"/>
        <v/>
      </c>
      <c r="BB756" s="9" t="str">
        <f t="shared" si="310"/>
        <v/>
      </c>
      <c r="BC756" s="9" t="str">
        <f t="shared" si="310"/>
        <v/>
      </c>
      <c r="BD756" s="9" t="str">
        <f t="shared" si="310"/>
        <v/>
      </c>
      <c r="BE756" s="9" t="str">
        <f t="shared" si="311"/>
        <v/>
      </c>
      <c r="BF756" s="9" t="str">
        <f t="shared" si="311"/>
        <v/>
      </c>
      <c r="BG756" s="9" t="str">
        <f t="shared" si="311"/>
        <v/>
      </c>
      <c r="BH756" s="9" t="str">
        <f t="shared" si="311"/>
        <v/>
      </c>
      <c r="BI756" s="9" t="str">
        <f t="shared" si="311"/>
        <v/>
      </c>
      <c r="BJ756" s="9" t="str">
        <f t="shared" si="311"/>
        <v/>
      </c>
      <c r="BK756" s="9" t="str">
        <f t="shared" si="311"/>
        <v/>
      </c>
      <c r="BL756" s="9" t="str">
        <f t="shared" si="311"/>
        <v/>
      </c>
      <c r="BM756" s="9" t="str">
        <f t="shared" si="311"/>
        <v/>
      </c>
      <c r="BN756" s="9" t="str">
        <f t="shared" si="311"/>
        <v/>
      </c>
      <c r="BO756" s="9" t="str">
        <f t="shared" si="312"/>
        <v/>
      </c>
      <c r="BP756" s="9" t="str">
        <f t="shared" si="312"/>
        <v/>
      </c>
      <c r="BQ756" s="9" t="str">
        <f t="shared" si="312"/>
        <v/>
      </c>
      <c r="BR756" s="9" t="str">
        <f t="shared" si="312"/>
        <v/>
      </c>
      <c r="BS756" s="9" t="str">
        <f t="shared" si="312"/>
        <v/>
      </c>
      <c r="BT756" s="9" t="str">
        <f t="shared" si="312"/>
        <v/>
      </c>
      <c r="BU756" s="9" t="str">
        <f t="shared" si="312"/>
        <v/>
      </c>
      <c r="BV756" s="9" t="str">
        <f t="shared" si="312"/>
        <v/>
      </c>
      <c r="BW756" s="9" t="str">
        <f t="shared" si="312"/>
        <v/>
      </c>
      <c r="BX756" s="9" t="str">
        <f t="shared" si="312"/>
        <v/>
      </c>
      <c r="BY756" s="9" t="str">
        <f t="shared" si="312"/>
        <v/>
      </c>
      <c r="BZ756" s="9" t="str">
        <f t="shared" si="312"/>
        <v/>
      </c>
    </row>
    <row r="757" spans="1:78" x14ac:dyDescent="0.25">
      <c r="A757" s="6">
        <v>1225</v>
      </c>
      <c r="B757" s="3"/>
      <c r="C757" s="3">
        <v>1</v>
      </c>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v>1</v>
      </c>
      <c r="AH757" s="7">
        <f>SUMPRODUCT(MAX((Table1[post_position])*(Table1[topic_id]=$A757)))</f>
        <v>2</v>
      </c>
      <c r="AI757" s="7" t="str">
        <f>"http://chandoo.org/forums/topic/"&amp;VLOOKUP(A757,'All Topics Data'!$A$2:$C$1243,3,FALSE)</f>
        <v>http://chandoo.org/forums/topic/add-a-vertical-marker-in-a-line-chart-indicating-todays-date</v>
      </c>
      <c r="AJ757" s="7" t="str">
        <f>LEFT(VLOOKUP(A757,'All Topics Data'!$A$2:$C$1243,2,FALSE),40)&amp;REPT("…",LEN(VLOOKUP(A757,'All Topics Data'!$A$2:$C$1243,2,FALSE))&gt;40)</f>
        <v>Add a Vertical Marker in a Line Chart In…</v>
      </c>
      <c r="AK757" s="9">
        <f t="shared" si="305"/>
        <v>0</v>
      </c>
      <c r="AL757" s="9">
        <f t="shared" si="313"/>
        <v>1</v>
      </c>
      <c r="AM757" s="9" t="str">
        <f t="shared" si="313"/>
        <v/>
      </c>
      <c r="AN757" s="9" t="str">
        <f t="shared" si="313"/>
        <v/>
      </c>
      <c r="AO757" s="9" t="str">
        <f t="shared" si="313"/>
        <v/>
      </c>
      <c r="AP757" s="9" t="str">
        <f t="shared" si="313"/>
        <v/>
      </c>
      <c r="AQ757" s="9" t="str">
        <f t="shared" si="313"/>
        <v/>
      </c>
      <c r="AR757" s="9" t="str">
        <f t="shared" si="313"/>
        <v/>
      </c>
      <c r="AS757" s="9" t="str">
        <f t="shared" si="313"/>
        <v/>
      </c>
      <c r="AT757" s="9" t="str">
        <f t="shared" si="313"/>
        <v/>
      </c>
      <c r="AU757" s="9" t="str">
        <f t="shared" si="310"/>
        <v/>
      </c>
      <c r="AV757" s="9" t="str">
        <f t="shared" si="310"/>
        <v/>
      </c>
      <c r="AW757" s="9" t="str">
        <f t="shared" si="310"/>
        <v/>
      </c>
      <c r="AX757" s="9" t="str">
        <f t="shared" si="310"/>
        <v/>
      </c>
      <c r="AY757" s="9" t="str">
        <f t="shared" si="310"/>
        <v/>
      </c>
      <c r="AZ757" s="9" t="str">
        <f t="shared" si="310"/>
        <v/>
      </c>
      <c r="BA757" s="9" t="str">
        <f t="shared" si="310"/>
        <v/>
      </c>
      <c r="BB757" s="9" t="str">
        <f t="shared" si="310"/>
        <v/>
      </c>
      <c r="BC757" s="9" t="str">
        <f t="shared" si="310"/>
        <v/>
      </c>
      <c r="BD757" s="9" t="str">
        <f t="shared" si="310"/>
        <v/>
      </c>
      <c r="BE757" s="9" t="str">
        <f t="shared" si="311"/>
        <v/>
      </c>
      <c r="BF757" s="9" t="str">
        <f t="shared" si="311"/>
        <v/>
      </c>
      <c r="BG757" s="9" t="str">
        <f t="shared" si="311"/>
        <v/>
      </c>
      <c r="BH757" s="9" t="str">
        <f t="shared" si="311"/>
        <v/>
      </c>
      <c r="BI757" s="9" t="str">
        <f t="shared" si="311"/>
        <v/>
      </c>
      <c r="BJ757" s="9" t="str">
        <f t="shared" si="311"/>
        <v/>
      </c>
      <c r="BK757" s="9" t="str">
        <f t="shared" si="311"/>
        <v/>
      </c>
      <c r="BL757" s="9" t="str">
        <f t="shared" si="311"/>
        <v/>
      </c>
      <c r="BM757" s="9" t="str">
        <f t="shared" si="311"/>
        <v/>
      </c>
      <c r="BN757" s="9" t="str">
        <f t="shared" si="311"/>
        <v/>
      </c>
      <c r="BO757" s="9" t="str">
        <f t="shared" si="312"/>
        <v/>
      </c>
      <c r="BP757" s="9" t="str">
        <f t="shared" si="312"/>
        <v/>
      </c>
      <c r="BQ757" s="9" t="str">
        <f t="shared" si="312"/>
        <v/>
      </c>
      <c r="BR757" s="9" t="str">
        <f t="shared" si="312"/>
        <v/>
      </c>
      <c r="BS757" s="9" t="str">
        <f t="shared" si="312"/>
        <v/>
      </c>
      <c r="BT757" s="9" t="str">
        <f t="shared" si="312"/>
        <v/>
      </c>
      <c r="BU757" s="9" t="str">
        <f t="shared" si="312"/>
        <v/>
      </c>
      <c r="BV757" s="9" t="str">
        <f t="shared" si="312"/>
        <v/>
      </c>
      <c r="BW757" s="9" t="str">
        <f t="shared" si="312"/>
        <v/>
      </c>
      <c r="BX757" s="9" t="str">
        <f t="shared" si="312"/>
        <v/>
      </c>
      <c r="BY757" s="9" t="str">
        <f t="shared" si="312"/>
        <v/>
      </c>
      <c r="BZ757" s="9" t="str">
        <f t="shared" si="312"/>
        <v/>
      </c>
    </row>
    <row r="758" spans="1:78" x14ac:dyDescent="0.25">
      <c r="A758" s="6">
        <v>1226</v>
      </c>
      <c r="B758" s="3"/>
      <c r="C758" s="3">
        <v>1</v>
      </c>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v>1</v>
      </c>
      <c r="AH758" s="7">
        <f>SUMPRODUCT(MAX((Table1[post_position])*(Table1[topic_id]=$A758)))</f>
        <v>3</v>
      </c>
      <c r="AI758" s="7" t="str">
        <f>"http://chandoo.org/forums/topic/"&amp;VLOOKUP(A758,'All Topics Data'!$A$2:$C$1243,3,FALSE)</f>
        <v>http://chandoo.org/forums/topic/2-quick-how-do-i-questions</v>
      </c>
      <c r="AJ758" s="7" t="str">
        <f>LEFT(VLOOKUP(A758,'All Topics Data'!$A$2:$C$1243,2,FALSE),40)&amp;REPT("…",LEN(VLOOKUP(A758,'All Topics Data'!$A$2:$C$1243,2,FALSE))&gt;40)</f>
        <v>2 quick how do I questions</v>
      </c>
      <c r="AK758" s="9">
        <f t="shared" si="305"/>
        <v>0</v>
      </c>
      <c r="AL758" s="9">
        <f t="shared" si="313"/>
        <v>1</v>
      </c>
      <c r="AM758" s="9">
        <f t="shared" si="313"/>
        <v>0</v>
      </c>
      <c r="AN758" s="9" t="str">
        <f t="shared" si="313"/>
        <v/>
      </c>
      <c r="AO758" s="9" t="str">
        <f t="shared" si="313"/>
        <v/>
      </c>
      <c r="AP758" s="9" t="str">
        <f t="shared" si="313"/>
        <v/>
      </c>
      <c r="AQ758" s="9" t="str">
        <f t="shared" si="313"/>
        <v/>
      </c>
      <c r="AR758" s="9" t="str">
        <f t="shared" si="313"/>
        <v/>
      </c>
      <c r="AS758" s="9" t="str">
        <f t="shared" si="313"/>
        <v/>
      </c>
      <c r="AT758" s="9" t="str">
        <f t="shared" si="313"/>
        <v/>
      </c>
      <c r="AU758" s="9" t="str">
        <f t="shared" si="310"/>
        <v/>
      </c>
      <c r="AV758" s="9" t="str">
        <f t="shared" si="310"/>
        <v/>
      </c>
      <c r="AW758" s="9" t="str">
        <f t="shared" si="310"/>
        <v/>
      </c>
      <c r="AX758" s="9" t="str">
        <f t="shared" si="310"/>
        <v/>
      </c>
      <c r="AY758" s="9" t="str">
        <f t="shared" si="310"/>
        <v/>
      </c>
      <c r="AZ758" s="9" t="str">
        <f t="shared" si="310"/>
        <v/>
      </c>
      <c r="BA758" s="9" t="str">
        <f t="shared" si="310"/>
        <v/>
      </c>
      <c r="BB758" s="9" t="str">
        <f t="shared" si="310"/>
        <v/>
      </c>
      <c r="BC758" s="9" t="str">
        <f t="shared" si="310"/>
        <v/>
      </c>
      <c r="BD758" s="9" t="str">
        <f t="shared" si="310"/>
        <v/>
      </c>
      <c r="BE758" s="9" t="str">
        <f t="shared" si="311"/>
        <v/>
      </c>
      <c r="BF758" s="9" t="str">
        <f t="shared" si="311"/>
        <v/>
      </c>
      <c r="BG758" s="9" t="str">
        <f t="shared" si="311"/>
        <v/>
      </c>
      <c r="BH758" s="9" t="str">
        <f t="shared" si="311"/>
        <v/>
      </c>
      <c r="BI758" s="9" t="str">
        <f t="shared" si="311"/>
        <v/>
      </c>
      <c r="BJ758" s="9" t="str">
        <f t="shared" si="311"/>
        <v/>
      </c>
      <c r="BK758" s="9" t="str">
        <f t="shared" si="311"/>
        <v/>
      </c>
      <c r="BL758" s="9" t="str">
        <f t="shared" si="311"/>
        <v/>
      </c>
      <c r="BM758" s="9" t="str">
        <f t="shared" si="311"/>
        <v/>
      </c>
      <c r="BN758" s="9" t="str">
        <f t="shared" si="311"/>
        <v/>
      </c>
      <c r="BO758" s="9" t="str">
        <f t="shared" si="312"/>
        <v/>
      </c>
      <c r="BP758" s="9" t="str">
        <f t="shared" si="312"/>
        <v/>
      </c>
      <c r="BQ758" s="9" t="str">
        <f t="shared" si="312"/>
        <v/>
      </c>
      <c r="BR758" s="9" t="str">
        <f t="shared" si="312"/>
        <v/>
      </c>
      <c r="BS758" s="9" t="str">
        <f t="shared" si="312"/>
        <v/>
      </c>
      <c r="BT758" s="9" t="str">
        <f t="shared" si="312"/>
        <v/>
      </c>
      <c r="BU758" s="9" t="str">
        <f t="shared" si="312"/>
        <v/>
      </c>
      <c r="BV758" s="9" t="str">
        <f t="shared" si="312"/>
        <v/>
      </c>
      <c r="BW758" s="9" t="str">
        <f t="shared" si="312"/>
        <v/>
      </c>
      <c r="BX758" s="9" t="str">
        <f t="shared" si="312"/>
        <v/>
      </c>
      <c r="BY758" s="9" t="str">
        <f t="shared" si="312"/>
        <v/>
      </c>
      <c r="BZ758" s="9" t="str">
        <f t="shared" si="312"/>
        <v/>
      </c>
    </row>
    <row r="759" spans="1:78" x14ac:dyDescent="0.25">
      <c r="A759" s="6">
        <v>1233</v>
      </c>
      <c r="B759" s="3"/>
      <c r="C759" s="3">
        <v>1</v>
      </c>
      <c r="D759" s="3"/>
      <c r="E759" s="3"/>
      <c r="F759" s="3">
        <v>1</v>
      </c>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v>2</v>
      </c>
      <c r="AH759" s="7">
        <f>SUMPRODUCT(MAX((Table1[post_position])*(Table1[topic_id]=$A759)))</f>
        <v>5</v>
      </c>
      <c r="AI759" s="7" t="str">
        <f>"http://chandoo.org/forums/topic/"&amp;VLOOKUP(A759,'All Topics Data'!$A$2:$C$1243,3,FALSE)</f>
        <v>http://chandoo.org/forums/topic/formula-that-calculates-dynamic-differences-between-consecutive-numbers</v>
      </c>
      <c r="AJ759" s="7" t="str">
        <f>LEFT(VLOOKUP(A759,'All Topics Data'!$A$2:$C$1243,2,FALSE),40)&amp;REPT("…",LEN(VLOOKUP(A759,'All Topics Data'!$A$2:$C$1243,2,FALSE))&gt;40)</f>
        <v>Formula that calculates dynamic differen…</v>
      </c>
      <c r="AK759" s="9">
        <f t="shared" si="305"/>
        <v>0</v>
      </c>
      <c r="AL759" s="9">
        <f t="shared" si="313"/>
        <v>1</v>
      </c>
      <c r="AM759" s="9">
        <f t="shared" si="313"/>
        <v>0</v>
      </c>
      <c r="AN759" s="9">
        <f t="shared" si="313"/>
        <v>0</v>
      </c>
      <c r="AO759" s="9">
        <f t="shared" si="313"/>
        <v>1</v>
      </c>
      <c r="AP759" s="9" t="str">
        <f t="shared" si="313"/>
        <v/>
      </c>
      <c r="AQ759" s="9" t="str">
        <f t="shared" si="313"/>
        <v/>
      </c>
      <c r="AR759" s="9" t="str">
        <f t="shared" si="313"/>
        <v/>
      </c>
      <c r="AS759" s="9" t="str">
        <f t="shared" si="313"/>
        <v/>
      </c>
      <c r="AT759" s="9" t="str">
        <f t="shared" si="313"/>
        <v/>
      </c>
      <c r="AU759" s="9" t="str">
        <f t="shared" si="310"/>
        <v/>
      </c>
      <c r="AV759" s="9" t="str">
        <f t="shared" si="310"/>
        <v/>
      </c>
      <c r="AW759" s="9" t="str">
        <f t="shared" si="310"/>
        <v/>
      </c>
      <c r="AX759" s="9" t="str">
        <f t="shared" si="310"/>
        <v/>
      </c>
      <c r="AY759" s="9" t="str">
        <f t="shared" si="310"/>
        <v/>
      </c>
      <c r="AZ759" s="9" t="str">
        <f t="shared" si="310"/>
        <v/>
      </c>
      <c r="BA759" s="9" t="str">
        <f t="shared" si="310"/>
        <v/>
      </c>
      <c r="BB759" s="9" t="str">
        <f t="shared" si="310"/>
        <v/>
      </c>
      <c r="BC759" s="9" t="str">
        <f t="shared" si="310"/>
        <v/>
      </c>
      <c r="BD759" s="9" t="str">
        <f t="shared" si="310"/>
        <v/>
      </c>
      <c r="BE759" s="9" t="str">
        <f t="shared" si="311"/>
        <v/>
      </c>
      <c r="BF759" s="9" t="str">
        <f t="shared" si="311"/>
        <v/>
      </c>
      <c r="BG759" s="9" t="str">
        <f t="shared" si="311"/>
        <v/>
      </c>
      <c r="BH759" s="9" t="str">
        <f t="shared" si="311"/>
        <v/>
      </c>
      <c r="BI759" s="9" t="str">
        <f t="shared" si="311"/>
        <v/>
      </c>
      <c r="BJ759" s="9" t="str">
        <f t="shared" si="311"/>
        <v/>
      </c>
      <c r="BK759" s="9" t="str">
        <f t="shared" si="311"/>
        <v/>
      </c>
      <c r="BL759" s="9" t="str">
        <f t="shared" si="311"/>
        <v/>
      </c>
      <c r="BM759" s="9" t="str">
        <f t="shared" si="311"/>
        <v/>
      </c>
      <c r="BN759" s="9" t="str">
        <f t="shared" si="311"/>
        <v/>
      </c>
      <c r="BO759" s="9" t="str">
        <f t="shared" si="312"/>
        <v/>
      </c>
      <c r="BP759" s="9" t="str">
        <f t="shared" si="312"/>
        <v/>
      </c>
      <c r="BQ759" s="9" t="str">
        <f t="shared" si="312"/>
        <v/>
      </c>
      <c r="BR759" s="9" t="str">
        <f t="shared" si="312"/>
        <v/>
      </c>
      <c r="BS759" s="9" t="str">
        <f t="shared" si="312"/>
        <v/>
      </c>
      <c r="BT759" s="9" t="str">
        <f t="shared" si="312"/>
        <v/>
      </c>
      <c r="BU759" s="9" t="str">
        <f t="shared" si="312"/>
        <v/>
      </c>
      <c r="BV759" s="9" t="str">
        <f t="shared" si="312"/>
        <v/>
      </c>
      <c r="BW759" s="9" t="str">
        <f t="shared" si="312"/>
        <v/>
      </c>
      <c r="BX759" s="9" t="str">
        <f t="shared" si="312"/>
        <v/>
      </c>
      <c r="BY759" s="9" t="str">
        <f t="shared" si="312"/>
        <v/>
      </c>
      <c r="BZ759" s="9" t="str">
        <f t="shared" si="312"/>
        <v/>
      </c>
    </row>
    <row r="760" spans="1:78" x14ac:dyDescent="0.25">
      <c r="A760" s="6">
        <v>1234</v>
      </c>
      <c r="B760" s="3"/>
      <c r="C760" s="3">
        <v>1</v>
      </c>
      <c r="D760" s="3"/>
      <c r="E760" s="3"/>
      <c r="F760" s="3">
        <v>1</v>
      </c>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v>2</v>
      </c>
      <c r="AH760" s="7">
        <f>SUMPRODUCT(MAX((Table1[post_position])*(Table1[topic_id]=$A760)))</f>
        <v>6</v>
      </c>
      <c r="AI760" s="7" t="str">
        <f>"http://chandoo.org/forums/topic/"&amp;VLOOKUP(A760,'All Topics Data'!$A$2:$C$1243,3,FALSE)</f>
        <v>http://chandoo.org/forums/topic/calculate-data-based-on-cell-color</v>
      </c>
      <c r="AJ760" s="7" t="str">
        <f>LEFT(VLOOKUP(A760,'All Topics Data'!$A$2:$C$1243,2,FALSE),40)&amp;REPT("…",LEN(VLOOKUP(A760,'All Topics Data'!$A$2:$C$1243,2,FALSE))&gt;40)</f>
        <v>Calculate Data Based On Cell Color</v>
      </c>
      <c r="AK760" s="9">
        <f t="shared" si="305"/>
        <v>0</v>
      </c>
      <c r="AL760" s="9">
        <f t="shared" si="313"/>
        <v>1</v>
      </c>
      <c r="AM760" s="9">
        <f t="shared" si="313"/>
        <v>0</v>
      </c>
      <c r="AN760" s="9">
        <f t="shared" si="313"/>
        <v>0</v>
      </c>
      <c r="AO760" s="9">
        <f t="shared" si="313"/>
        <v>1</v>
      </c>
      <c r="AP760" s="9">
        <f t="shared" si="313"/>
        <v>0</v>
      </c>
      <c r="AQ760" s="9" t="str">
        <f t="shared" si="313"/>
        <v/>
      </c>
      <c r="AR760" s="9" t="str">
        <f t="shared" si="313"/>
        <v/>
      </c>
      <c r="AS760" s="9" t="str">
        <f t="shared" si="313"/>
        <v/>
      </c>
      <c r="AT760" s="9" t="str">
        <f t="shared" si="313"/>
        <v/>
      </c>
      <c r="AU760" s="9" t="str">
        <f t="shared" si="310"/>
        <v/>
      </c>
      <c r="AV760" s="9" t="str">
        <f t="shared" si="310"/>
        <v/>
      </c>
      <c r="AW760" s="9" t="str">
        <f t="shared" si="310"/>
        <v/>
      </c>
      <c r="AX760" s="9" t="str">
        <f t="shared" si="310"/>
        <v/>
      </c>
      <c r="AY760" s="9" t="str">
        <f t="shared" si="310"/>
        <v/>
      </c>
      <c r="AZ760" s="9" t="str">
        <f t="shared" si="310"/>
        <v/>
      </c>
      <c r="BA760" s="9" t="str">
        <f t="shared" si="310"/>
        <v/>
      </c>
      <c r="BB760" s="9" t="str">
        <f t="shared" si="310"/>
        <v/>
      </c>
      <c r="BC760" s="9" t="str">
        <f t="shared" si="310"/>
        <v/>
      </c>
      <c r="BD760" s="9" t="str">
        <f t="shared" si="310"/>
        <v/>
      </c>
      <c r="BE760" s="9" t="str">
        <f t="shared" si="311"/>
        <v/>
      </c>
      <c r="BF760" s="9" t="str">
        <f t="shared" si="311"/>
        <v/>
      </c>
      <c r="BG760" s="9" t="str">
        <f t="shared" si="311"/>
        <v/>
      </c>
      <c r="BH760" s="9" t="str">
        <f t="shared" si="311"/>
        <v/>
      </c>
      <c r="BI760" s="9" t="str">
        <f t="shared" si="311"/>
        <v/>
      </c>
      <c r="BJ760" s="9" t="str">
        <f t="shared" si="311"/>
        <v/>
      </c>
      <c r="BK760" s="9" t="str">
        <f t="shared" si="311"/>
        <v/>
      </c>
      <c r="BL760" s="9" t="str">
        <f t="shared" si="311"/>
        <v/>
      </c>
      <c r="BM760" s="9" t="str">
        <f t="shared" si="311"/>
        <v/>
      </c>
      <c r="BN760" s="9" t="str">
        <f t="shared" si="311"/>
        <v/>
      </c>
      <c r="BO760" s="9" t="str">
        <f t="shared" si="312"/>
        <v/>
      </c>
      <c r="BP760" s="9" t="str">
        <f t="shared" si="312"/>
        <v/>
      </c>
      <c r="BQ760" s="9" t="str">
        <f t="shared" si="312"/>
        <v/>
      </c>
      <c r="BR760" s="9" t="str">
        <f t="shared" si="312"/>
        <v/>
      </c>
      <c r="BS760" s="9" t="str">
        <f t="shared" si="312"/>
        <v/>
      </c>
      <c r="BT760" s="9" t="str">
        <f t="shared" si="312"/>
        <v/>
      </c>
      <c r="BU760" s="9" t="str">
        <f t="shared" si="312"/>
        <v/>
      </c>
      <c r="BV760" s="9" t="str">
        <f t="shared" si="312"/>
        <v/>
      </c>
      <c r="BW760" s="9" t="str">
        <f t="shared" si="312"/>
        <v/>
      </c>
      <c r="BX760" s="9" t="str">
        <f t="shared" si="312"/>
        <v/>
      </c>
      <c r="BY760" s="9" t="str">
        <f t="shared" si="312"/>
        <v/>
      </c>
      <c r="BZ760" s="9" t="str">
        <f t="shared" si="312"/>
        <v/>
      </c>
    </row>
    <row r="761" spans="1:78" x14ac:dyDescent="0.25">
      <c r="A761" s="6">
        <v>1235</v>
      </c>
      <c r="B761" s="3"/>
      <c r="C761" s="3">
        <v>1</v>
      </c>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v>1</v>
      </c>
      <c r="AH761" s="7">
        <f>SUMPRODUCT(MAX((Table1[post_position])*(Table1[topic_id]=$A761)))</f>
        <v>2</v>
      </c>
      <c r="AI761" s="7" t="str">
        <f>"http://chandoo.org/forums/topic/"&amp;VLOOKUP(A761,'All Topics Data'!$A$2:$C$1243,3,FALSE)</f>
        <v>http://chandoo.org/forums/topic/slow-opening-excel-file</v>
      </c>
      <c r="AJ761" s="7" t="str">
        <f>LEFT(VLOOKUP(A761,'All Topics Data'!$A$2:$C$1243,2,FALSE),40)&amp;REPT("…",LEN(VLOOKUP(A761,'All Topics Data'!$A$2:$C$1243,2,FALSE))&gt;40)</f>
        <v>Slow Opening Excel File</v>
      </c>
      <c r="AK761" s="9">
        <f t="shared" si="305"/>
        <v>0</v>
      </c>
      <c r="AL761" s="9">
        <f t="shared" si="313"/>
        <v>1</v>
      </c>
      <c r="AM761" s="9" t="str">
        <f t="shared" si="313"/>
        <v/>
      </c>
      <c r="AN761" s="9" t="str">
        <f t="shared" si="313"/>
        <v/>
      </c>
      <c r="AO761" s="9" t="str">
        <f t="shared" si="313"/>
        <v/>
      </c>
      <c r="AP761" s="9" t="str">
        <f t="shared" si="313"/>
        <v/>
      </c>
      <c r="AQ761" s="9" t="str">
        <f t="shared" si="313"/>
        <v/>
      </c>
      <c r="AR761" s="9" t="str">
        <f t="shared" si="313"/>
        <v/>
      </c>
      <c r="AS761" s="9" t="str">
        <f t="shared" si="313"/>
        <v/>
      </c>
      <c r="AT761" s="9" t="str">
        <f t="shared" si="313"/>
        <v/>
      </c>
      <c r="AU761" s="9" t="str">
        <f t="shared" si="310"/>
        <v/>
      </c>
      <c r="AV761" s="9" t="str">
        <f t="shared" si="310"/>
        <v/>
      </c>
      <c r="AW761" s="9" t="str">
        <f t="shared" si="310"/>
        <v/>
      </c>
      <c r="AX761" s="9" t="str">
        <f t="shared" si="310"/>
        <v/>
      </c>
      <c r="AY761" s="9" t="str">
        <f t="shared" si="310"/>
        <v/>
      </c>
      <c r="AZ761" s="9" t="str">
        <f t="shared" si="310"/>
        <v/>
      </c>
      <c r="BA761" s="9" t="str">
        <f t="shared" si="310"/>
        <v/>
      </c>
      <c r="BB761" s="9" t="str">
        <f t="shared" si="310"/>
        <v/>
      </c>
      <c r="BC761" s="9" t="str">
        <f t="shared" si="310"/>
        <v/>
      </c>
      <c r="BD761" s="9" t="str">
        <f t="shared" si="310"/>
        <v/>
      </c>
      <c r="BE761" s="9" t="str">
        <f t="shared" si="311"/>
        <v/>
      </c>
      <c r="BF761" s="9" t="str">
        <f t="shared" si="311"/>
        <v/>
      </c>
      <c r="BG761" s="9" t="str">
        <f t="shared" si="311"/>
        <v/>
      </c>
      <c r="BH761" s="9" t="str">
        <f t="shared" si="311"/>
        <v/>
      </c>
      <c r="BI761" s="9" t="str">
        <f t="shared" si="311"/>
        <v/>
      </c>
      <c r="BJ761" s="9" t="str">
        <f t="shared" si="311"/>
        <v/>
      </c>
      <c r="BK761" s="9" t="str">
        <f t="shared" si="311"/>
        <v/>
      </c>
      <c r="BL761" s="9" t="str">
        <f t="shared" si="311"/>
        <v/>
      </c>
      <c r="BM761" s="9" t="str">
        <f t="shared" si="311"/>
        <v/>
      </c>
      <c r="BN761" s="9" t="str">
        <f t="shared" si="311"/>
        <v/>
      </c>
      <c r="BO761" s="9" t="str">
        <f t="shared" si="312"/>
        <v/>
      </c>
      <c r="BP761" s="9" t="str">
        <f t="shared" si="312"/>
        <v/>
      </c>
      <c r="BQ761" s="9" t="str">
        <f t="shared" si="312"/>
        <v/>
      </c>
      <c r="BR761" s="9" t="str">
        <f t="shared" si="312"/>
        <v/>
      </c>
      <c r="BS761" s="9" t="str">
        <f t="shared" si="312"/>
        <v/>
      </c>
      <c r="BT761" s="9" t="str">
        <f t="shared" si="312"/>
        <v/>
      </c>
      <c r="BU761" s="9" t="str">
        <f t="shared" si="312"/>
        <v/>
      </c>
      <c r="BV761" s="9" t="str">
        <f t="shared" si="312"/>
        <v/>
      </c>
      <c r="BW761" s="9" t="str">
        <f t="shared" si="312"/>
        <v/>
      </c>
      <c r="BX761" s="9" t="str">
        <f t="shared" si="312"/>
        <v/>
      </c>
      <c r="BY761" s="9" t="str">
        <f t="shared" si="312"/>
        <v/>
      </c>
      <c r="BZ761" s="9" t="str">
        <f t="shared" si="312"/>
        <v/>
      </c>
    </row>
    <row r="762" spans="1:78" x14ac:dyDescent="0.25">
      <c r="A762" s="6">
        <v>1237</v>
      </c>
      <c r="B762" s="3"/>
      <c r="C762" s="3">
        <v>1</v>
      </c>
      <c r="D762" s="3"/>
      <c r="E762" s="3">
        <v>1</v>
      </c>
      <c r="F762" s="3"/>
      <c r="G762" s="3">
        <v>1</v>
      </c>
      <c r="H762" s="3"/>
      <c r="I762" s="3"/>
      <c r="J762" s="3"/>
      <c r="K762" s="3"/>
      <c r="L762" s="3">
        <v>1</v>
      </c>
      <c r="M762" s="3">
        <v>1</v>
      </c>
      <c r="N762" s="3"/>
      <c r="O762" s="3"/>
      <c r="P762" s="3">
        <v>1</v>
      </c>
      <c r="Q762" s="3"/>
      <c r="R762" s="3"/>
      <c r="S762" s="3"/>
      <c r="T762" s="3"/>
      <c r="U762" s="3"/>
      <c r="V762" s="3"/>
      <c r="W762" s="3"/>
      <c r="X762" s="3"/>
      <c r="Y762" s="3"/>
      <c r="Z762" s="3"/>
      <c r="AA762" s="3"/>
      <c r="AB762" s="3"/>
      <c r="AC762" s="3"/>
      <c r="AD762" s="3"/>
      <c r="AE762" s="3"/>
      <c r="AF762" s="3">
        <v>6</v>
      </c>
      <c r="AH762" s="7">
        <f>SUMPRODUCT(MAX((Table1[post_position])*(Table1[topic_id]=$A762)))</f>
        <v>16</v>
      </c>
      <c r="AI762" s="7" t="str">
        <f>"http://chandoo.org/forums/topic/"&amp;VLOOKUP(A762,'All Topics Data'!$A$2:$C$1243,3,FALSE)</f>
        <v>http://chandoo.org/forums/topic/find-legend-key-position</v>
      </c>
      <c r="AJ762" s="7" t="str">
        <f>LEFT(VLOOKUP(A762,'All Topics Data'!$A$2:$C$1243,2,FALSE),40)&amp;REPT("…",LEN(VLOOKUP(A762,'All Topics Data'!$A$2:$C$1243,2,FALSE))&gt;40)</f>
        <v>Find Legend Key position</v>
      </c>
      <c r="AK762" s="9">
        <f t="shared" si="305"/>
        <v>0</v>
      </c>
      <c r="AL762" s="9">
        <f t="shared" si="313"/>
        <v>1</v>
      </c>
      <c r="AM762" s="9">
        <f t="shared" si="313"/>
        <v>0</v>
      </c>
      <c r="AN762" s="9">
        <f t="shared" si="313"/>
        <v>1</v>
      </c>
      <c r="AO762" s="9">
        <f t="shared" si="313"/>
        <v>0</v>
      </c>
      <c r="AP762" s="9">
        <f t="shared" si="313"/>
        <v>1</v>
      </c>
      <c r="AQ762" s="9">
        <f t="shared" si="313"/>
        <v>0</v>
      </c>
      <c r="AR762" s="9">
        <f t="shared" si="313"/>
        <v>0</v>
      </c>
      <c r="AS762" s="9">
        <f t="shared" si="313"/>
        <v>0</v>
      </c>
      <c r="AT762" s="9">
        <f t="shared" si="313"/>
        <v>0</v>
      </c>
      <c r="AU762" s="9">
        <f t="shared" ref="AU762:BD768" si="314">IF(AU$4&lt;=$AH762,IFERROR(GETPIVOTDATA("Hui Reply?",$A$4,"topic_id",$A762,"post_position",AU$4),0),"")</f>
        <v>1</v>
      </c>
      <c r="AV762" s="9">
        <f t="shared" si="314"/>
        <v>1</v>
      </c>
      <c r="AW762" s="9">
        <f t="shared" si="314"/>
        <v>0</v>
      </c>
      <c r="AX762" s="9">
        <f t="shared" si="314"/>
        <v>0</v>
      </c>
      <c r="AY762" s="9">
        <f t="shared" si="314"/>
        <v>1</v>
      </c>
      <c r="AZ762" s="9">
        <f t="shared" si="314"/>
        <v>0</v>
      </c>
      <c r="BA762" s="9" t="str">
        <f t="shared" si="314"/>
        <v/>
      </c>
      <c r="BB762" s="9" t="str">
        <f t="shared" si="314"/>
        <v/>
      </c>
      <c r="BC762" s="9" t="str">
        <f t="shared" si="314"/>
        <v/>
      </c>
      <c r="BD762" s="9" t="str">
        <f t="shared" si="314"/>
        <v/>
      </c>
      <c r="BE762" s="9" t="str">
        <f t="shared" ref="BE762:BN768" si="315">IF(BE$4&lt;=$AH762,IFERROR(GETPIVOTDATA("Hui Reply?",$A$4,"topic_id",$A762,"post_position",BE$4),0),"")</f>
        <v/>
      </c>
      <c r="BF762" s="9" t="str">
        <f t="shared" si="315"/>
        <v/>
      </c>
      <c r="BG762" s="9" t="str">
        <f t="shared" si="315"/>
        <v/>
      </c>
      <c r="BH762" s="9" t="str">
        <f t="shared" si="315"/>
        <v/>
      </c>
      <c r="BI762" s="9" t="str">
        <f t="shared" si="315"/>
        <v/>
      </c>
      <c r="BJ762" s="9" t="str">
        <f t="shared" si="315"/>
        <v/>
      </c>
      <c r="BK762" s="9" t="str">
        <f t="shared" si="315"/>
        <v/>
      </c>
      <c r="BL762" s="9" t="str">
        <f t="shared" si="315"/>
        <v/>
      </c>
      <c r="BM762" s="9" t="str">
        <f t="shared" si="315"/>
        <v/>
      </c>
      <c r="BN762" s="9" t="str">
        <f t="shared" si="315"/>
        <v/>
      </c>
      <c r="BO762" s="9" t="str">
        <f t="shared" ref="BO762:BZ768" si="316">IF(BO$4&lt;=$AH762,IFERROR(GETPIVOTDATA("Hui Reply?",$A$4,"topic_id",$A762,"post_position",BO$4),0),"")</f>
        <v/>
      </c>
      <c r="BP762" s="9" t="str">
        <f t="shared" si="316"/>
        <v/>
      </c>
      <c r="BQ762" s="9" t="str">
        <f t="shared" si="316"/>
        <v/>
      </c>
      <c r="BR762" s="9" t="str">
        <f t="shared" si="316"/>
        <v/>
      </c>
      <c r="BS762" s="9" t="str">
        <f t="shared" si="316"/>
        <v/>
      </c>
      <c r="BT762" s="9" t="str">
        <f t="shared" si="316"/>
        <v/>
      </c>
      <c r="BU762" s="9" t="str">
        <f t="shared" si="316"/>
        <v/>
      </c>
      <c r="BV762" s="9" t="str">
        <f t="shared" si="316"/>
        <v/>
      </c>
      <c r="BW762" s="9" t="str">
        <f t="shared" si="316"/>
        <v/>
      </c>
      <c r="BX762" s="9" t="str">
        <f t="shared" si="316"/>
        <v/>
      </c>
      <c r="BY762" s="9" t="str">
        <f t="shared" si="316"/>
        <v/>
      </c>
      <c r="BZ762" s="9" t="str">
        <f t="shared" si="316"/>
        <v/>
      </c>
    </row>
    <row r="763" spans="1:78" x14ac:dyDescent="0.25">
      <c r="A763" s="6">
        <v>1239</v>
      </c>
      <c r="B763" s="3"/>
      <c r="C763" s="3">
        <v>1</v>
      </c>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v>1</v>
      </c>
      <c r="AH763" s="7">
        <f>SUMPRODUCT(MAX((Table1[post_position])*(Table1[topic_id]=$A763)))</f>
        <v>3</v>
      </c>
      <c r="AI763" s="7" t="str">
        <f>"http://chandoo.org/forums/topic/"&amp;VLOOKUP(A763,'All Topics Data'!$A$2:$C$1243,3,FALSE)</f>
        <v>http://chandoo.org/forums/topic/pivot-chart-with-2-sets-of-data</v>
      </c>
      <c r="AJ763" s="7" t="str">
        <f>LEFT(VLOOKUP(A763,'All Topics Data'!$A$2:$C$1243,2,FALSE),40)&amp;REPT("…",LEN(VLOOKUP(A763,'All Topics Data'!$A$2:$C$1243,2,FALSE))&gt;40)</f>
        <v>Pivot Chart with 2 sets of data</v>
      </c>
      <c r="AK763" s="9">
        <f t="shared" si="305"/>
        <v>0</v>
      </c>
      <c r="AL763" s="9">
        <f t="shared" ref="AL763:AT769" si="317">IF(AL$4&lt;=$AH763,IFERROR(GETPIVOTDATA("Hui Reply?",$A$4,"topic_id",$A763,"post_position",AL$4),0),"")</f>
        <v>1</v>
      </c>
      <c r="AM763" s="9">
        <f t="shared" si="317"/>
        <v>0</v>
      </c>
      <c r="AN763" s="9" t="str">
        <f t="shared" si="317"/>
        <v/>
      </c>
      <c r="AO763" s="9" t="str">
        <f t="shared" si="317"/>
        <v/>
      </c>
      <c r="AP763" s="9" t="str">
        <f t="shared" si="317"/>
        <v/>
      </c>
      <c r="AQ763" s="9" t="str">
        <f t="shared" si="317"/>
        <v/>
      </c>
      <c r="AR763" s="9" t="str">
        <f t="shared" si="317"/>
        <v/>
      </c>
      <c r="AS763" s="9" t="str">
        <f t="shared" si="317"/>
        <v/>
      </c>
      <c r="AT763" s="9" t="str">
        <f t="shared" si="317"/>
        <v/>
      </c>
      <c r="AU763" s="9" t="str">
        <f t="shared" si="314"/>
        <v/>
      </c>
      <c r="AV763" s="9" t="str">
        <f t="shared" si="314"/>
        <v/>
      </c>
      <c r="AW763" s="9" t="str">
        <f t="shared" si="314"/>
        <v/>
      </c>
      <c r="AX763" s="9" t="str">
        <f t="shared" si="314"/>
        <v/>
      </c>
      <c r="AY763" s="9" t="str">
        <f t="shared" si="314"/>
        <v/>
      </c>
      <c r="AZ763" s="9" t="str">
        <f t="shared" si="314"/>
        <v/>
      </c>
      <c r="BA763" s="9" t="str">
        <f t="shared" si="314"/>
        <v/>
      </c>
      <c r="BB763" s="9" t="str">
        <f t="shared" si="314"/>
        <v/>
      </c>
      <c r="BC763" s="9" t="str">
        <f t="shared" si="314"/>
        <v/>
      </c>
      <c r="BD763" s="9" t="str">
        <f t="shared" si="314"/>
        <v/>
      </c>
      <c r="BE763" s="9" t="str">
        <f t="shared" si="315"/>
        <v/>
      </c>
      <c r="BF763" s="9" t="str">
        <f t="shared" si="315"/>
        <v/>
      </c>
      <c r="BG763" s="9" t="str">
        <f t="shared" si="315"/>
        <v/>
      </c>
      <c r="BH763" s="9" t="str">
        <f t="shared" si="315"/>
        <v/>
      </c>
      <c r="BI763" s="9" t="str">
        <f t="shared" si="315"/>
        <v/>
      </c>
      <c r="BJ763" s="9" t="str">
        <f t="shared" si="315"/>
        <v/>
      </c>
      <c r="BK763" s="9" t="str">
        <f t="shared" si="315"/>
        <v/>
      </c>
      <c r="BL763" s="9" t="str">
        <f t="shared" si="315"/>
        <v/>
      </c>
      <c r="BM763" s="9" t="str">
        <f t="shared" si="315"/>
        <v/>
      </c>
      <c r="BN763" s="9" t="str">
        <f t="shared" si="315"/>
        <v/>
      </c>
      <c r="BO763" s="9" t="str">
        <f t="shared" si="316"/>
        <v/>
      </c>
      <c r="BP763" s="9" t="str">
        <f t="shared" si="316"/>
        <v/>
      </c>
      <c r="BQ763" s="9" t="str">
        <f t="shared" si="316"/>
        <v/>
      </c>
      <c r="BR763" s="9" t="str">
        <f t="shared" si="316"/>
        <v/>
      </c>
      <c r="BS763" s="9" t="str">
        <f t="shared" si="316"/>
        <v/>
      </c>
      <c r="BT763" s="9" t="str">
        <f t="shared" si="316"/>
        <v/>
      </c>
      <c r="BU763" s="9" t="str">
        <f t="shared" si="316"/>
        <v/>
      </c>
      <c r="BV763" s="9" t="str">
        <f t="shared" si="316"/>
        <v/>
      </c>
      <c r="BW763" s="9" t="str">
        <f t="shared" si="316"/>
        <v/>
      </c>
      <c r="BX763" s="9" t="str">
        <f t="shared" si="316"/>
        <v/>
      </c>
      <c r="BY763" s="9" t="str">
        <f t="shared" si="316"/>
        <v/>
      </c>
      <c r="BZ763" s="9" t="str">
        <f t="shared" si="316"/>
        <v/>
      </c>
    </row>
    <row r="764" spans="1:78" x14ac:dyDescent="0.25">
      <c r="A764" s="6">
        <v>1243</v>
      </c>
      <c r="B764" s="3"/>
      <c r="C764" s="3">
        <v>1</v>
      </c>
      <c r="D764" s="3"/>
      <c r="E764" s="3">
        <v>1</v>
      </c>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v>2</v>
      </c>
      <c r="AH764" s="7">
        <f>SUMPRODUCT(MAX((Table1[post_position])*(Table1[topic_id]=$A764)))</f>
        <v>5</v>
      </c>
      <c r="AI764" s="7" t="str">
        <f>"http://chandoo.org/forums/topic/"&amp;VLOOKUP(A764,'All Topics Data'!$A$2:$C$1243,3,FALSE)</f>
        <v>http://chandoo.org/forums/topic/is-there-a-way-pivot-table-could-distinguish-2-seemingly-identical-id</v>
      </c>
      <c r="AJ764" s="7" t="str">
        <f>LEFT(VLOOKUP(A764,'All Topics Data'!$A$2:$C$1243,2,FALSE),40)&amp;REPT("…",LEN(VLOOKUP(A764,'All Topics Data'!$A$2:$C$1243,2,FALSE))&gt;40)</f>
        <v>Is there a way Pivot Table could disting…</v>
      </c>
      <c r="AK764" s="9">
        <f t="shared" si="305"/>
        <v>0</v>
      </c>
      <c r="AL764" s="9">
        <f t="shared" si="317"/>
        <v>1</v>
      </c>
      <c r="AM764" s="9">
        <f t="shared" si="317"/>
        <v>0</v>
      </c>
      <c r="AN764" s="9">
        <f t="shared" si="317"/>
        <v>1</v>
      </c>
      <c r="AO764" s="9">
        <f t="shared" si="317"/>
        <v>0</v>
      </c>
      <c r="AP764" s="9" t="str">
        <f t="shared" si="317"/>
        <v/>
      </c>
      <c r="AQ764" s="9" t="str">
        <f t="shared" si="317"/>
        <v/>
      </c>
      <c r="AR764" s="9" t="str">
        <f t="shared" si="317"/>
        <v/>
      </c>
      <c r="AS764" s="9" t="str">
        <f t="shared" si="317"/>
        <v/>
      </c>
      <c r="AT764" s="9" t="str">
        <f t="shared" si="317"/>
        <v/>
      </c>
      <c r="AU764" s="9" t="str">
        <f t="shared" si="314"/>
        <v/>
      </c>
      <c r="AV764" s="9" t="str">
        <f t="shared" si="314"/>
        <v/>
      </c>
      <c r="AW764" s="9" t="str">
        <f t="shared" si="314"/>
        <v/>
      </c>
      <c r="AX764" s="9" t="str">
        <f t="shared" si="314"/>
        <v/>
      </c>
      <c r="AY764" s="9" t="str">
        <f t="shared" si="314"/>
        <v/>
      </c>
      <c r="AZ764" s="9" t="str">
        <f t="shared" si="314"/>
        <v/>
      </c>
      <c r="BA764" s="9" t="str">
        <f t="shared" si="314"/>
        <v/>
      </c>
      <c r="BB764" s="9" t="str">
        <f t="shared" si="314"/>
        <v/>
      </c>
      <c r="BC764" s="9" t="str">
        <f t="shared" si="314"/>
        <v/>
      </c>
      <c r="BD764" s="9" t="str">
        <f t="shared" si="314"/>
        <v/>
      </c>
      <c r="BE764" s="9" t="str">
        <f t="shared" si="315"/>
        <v/>
      </c>
      <c r="BF764" s="9" t="str">
        <f t="shared" si="315"/>
        <v/>
      </c>
      <c r="BG764" s="9" t="str">
        <f t="shared" si="315"/>
        <v/>
      </c>
      <c r="BH764" s="9" t="str">
        <f t="shared" si="315"/>
        <v/>
      </c>
      <c r="BI764" s="9" t="str">
        <f t="shared" si="315"/>
        <v/>
      </c>
      <c r="BJ764" s="9" t="str">
        <f t="shared" si="315"/>
        <v/>
      </c>
      <c r="BK764" s="9" t="str">
        <f t="shared" si="315"/>
        <v/>
      </c>
      <c r="BL764" s="9" t="str">
        <f t="shared" si="315"/>
        <v/>
      </c>
      <c r="BM764" s="9" t="str">
        <f t="shared" si="315"/>
        <v/>
      </c>
      <c r="BN764" s="9" t="str">
        <f t="shared" si="315"/>
        <v/>
      </c>
      <c r="BO764" s="9" t="str">
        <f t="shared" si="316"/>
        <v/>
      </c>
      <c r="BP764" s="9" t="str">
        <f t="shared" si="316"/>
        <v/>
      </c>
      <c r="BQ764" s="9" t="str">
        <f t="shared" si="316"/>
        <v/>
      </c>
      <c r="BR764" s="9" t="str">
        <f t="shared" si="316"/>
        <v/>
      </c>
      <c r="BS764" s="9" t="str">
        <f t="shared" si="316"/>
        <v/>
      </c>
      <c r="BT764" s="9" t="str">
        <f t="shared" si="316"/>
        <v/>
      </c>
      <c r="BU764" s="9" t="str">
        <f t="shared" si="316"/>
        <v/>
      </c>
      <c r="BV764" s="9" t="str">
        <f t="shared" si="316"/>
        <v/>
      </c>
      <c r="BW764" s="9" t="str">
        <f t="shared" si="316"/>
        <v/>
      </c>
      <c r="BX764" s="9" t="str">
        <f t="shared" si="316"/>
        <v/>
      </c>
      <c r="BY764" s="9" t="str">
        <f t="shared" si="316"/>
        <v/>
      </c>
      <c r="BZ764" s="9" t="str">
        <f t="shared" si="316"/>
        <v/>
      </c>
    </row>
    <row r="765" spans="1:78" x14ac:dyDescent="0.25">
      <c r="A765" s="6">
        <v>1244</v>
      </c>
      <c r="B765" s="3"/>
      <c r="C765" s="3">
        <v>1</v>
      </c>
      <c r="D765" s="3"/>
      <c r="E765" s="3">
        <v>1</v>
      </c>
      <c r="F765" s="3"/>
      <c r="G765" s="3">
        <v>1</v>
      </c>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v>3</v>
      </c>
      <c r="AH765" s="7">
        <f>SUMPRODUCT(MAX((Table1[post_position])*(Table1[topic_id]=$A765)))</f>
        <v>6</v>
      </c>
      <c r="AI765" s="7" t="str">
        <f>"http://chandoo.org/forums/topic/"&amp;VLOOKUP(A765,'All Topics Data'!$A$2:$C$1243,3,FALSE)</f>
        <v>http://chandoo.org/forums/topic/pivot-table-data-sort-based-on-source-data</v>
      </c>
      <c r="AJ765" s="7" t="str">
        <f>LEFT(VLOOKUP(A765,'All Topics Data'!$A$2:$C$1243,2,FALSE),40)&amp;REPT("…",LEN(VLOOKUP(A765,'All Topics Data'!$A$2:$C$1243,2,FALSE))&gt;40)</f>
        <v>Pivot table data sort based on source da…</v>
      </c>
      <c r="AK765" s="9">
        <f t="shared" si="305"/>
        <v>0</v>
      </c>
      <c r="AL765" s="9">
        <f t="shared" si="317"/>
        <v>1</v>
      </c>
      <c r="AM765" s="9">
        <f t="shared" si="317"/>
        <v>0</v>
      </c>
      <c r="AN765" s="9">
        <f t="shared" si="317"/>
        <v>1</v>
      </c>
      <c r="AO765" s="9">
        <f t="shared" si="317"/>
        <v>0</v>
      </c>
      <c r="AP765" s="9">
        <f t="shared" si="317"/>
        <v>1</v>
      </c>
      <c r="AQ765" s="9" t="str">
        <f t="shared" si="317"/>
        <v/>
      </c>
      <c r="AR765" s="9" t="str">
        <f t="shared" si="317"/>
        <v/>
      </c>
      <c r="AS765" s="9" t="str">
        <f t="shared" si="317"/>
        <v/>
      </c>
      <c r="AT765" s="9" t="str">
        <f t="shared" si="317"/>
        <v/>
      </c>
      <c r="AU765" s="9" t="str">
        <f t="shared" si="314"/>
        <v/>
      </c>
      <c r="AV765" s="9" t="str">
        <f t="shared" si="314"/>
        <v/>
      </c>
      <c r="AW765" s="9" t="str">
        <f t="shared" si="314"/>
        <v/>
      </c>
      <c r="AX765" s="9" t="str">
        <f t="shared" si="314"/>
        <v/>
      </c>
      <c r="AY765" s="9" t="str">
        <f t="shared" si="314"/>
        <v/>
      </c>
      <c r="AZ765" s="9" t="str">
        <f t="shared" si="314"/>
        <v/>
      </c>
      <c r="BA765" s="9" t="str">
        <f t="shared" si="314"/>
        <v/>
      </c>
      <c r="BB765" s="9" t="str">
        <f t="shared" si="314"/>
        <v/>
      </c>
      <c r="BC765" s="9" t="str">
        <f t="shared" si="314"/>
        <v/>
      </c>
      <c r="BD765" s="9" t="str">
        <f t="shared" si="314"/>
        <v/>
      </c>
      <c r="BE765" s="9" t="str">
        <f t="shared" si="315"/>
        <v/>
      </c>
      <c r="BF765" s="9" t="str">
        <f t="shared" si="315"/>
        <v/>
      </c>
      <c r="BG765" s="9" t="str">
        <f t="shared" si="315"/>
        <v/>
      </c>
      <c r="BH765" s="9" t="str">
        <f t="shared" si="315"/>
        <v/>
      </c>
      <c r="BI765" s="9" t="str">
        <f t="shared" si="315"/>
        <v/>
      </c>
      <c r="BJ765" s="9" t="str">
        <f t="shared" si="315"/>
        <v/>
      </c>
      <c r="BK765" s="9" t="str">
        <f t="shared" si="315"/>
        <v/>
      </c>
      <c r="BL765" s="9" t="str">
        <f t="shared" si="315"/>
        <v/>
      </c>
      <c r="BM765" s="9" t="str">
        <f t="shared" si="315"/>
        <v/>
      </c>
      <c r="BN765" s="9" t="str">
        <f t="shared" si="315"/>
        <v/>
      </c>
      <c r="BO765" s="9" t="str">
        <f t="shared" si="316"/>
        <v/>
      </c>
      <c r="BP765" s="9" t="str">
        <f t="shared" si="316"/>
        <v/>
      </c>
      <c r="BQ765" s="9" t="str">
        <f t="shared" si="316"/>
        <v/>
      </c>
      <c r="BR765" s="9" t="str">
        <f t="shared" si="316"/>
        <v/>
      </c>
      <c r="BS765" s="9" t="str">
        <f t="shared" si="316"/>
        <v/>
      </c>
      <c r="BT765" s="9" t="str">
        <f t="shared" si="316"/>
        <v/>
      </c>
      <c r="BU765" s="9" t="str">
        <f t="shared" si="316"/>
        <v/>
      </c>
      <c r="BV765" s="9" t="str">
        <f t="shared" si="316"/>
        <v/>
      </c>
      <c r="BW765" s="9" t="str">
        <f t="shared" si="316"/>
        <v/>
      </c>
      <c r="BX765" s="9" t="str">
        <f t="shared" si="316"/>
        <v/>
      </c>
      <c r="BY765" s="9" t="str">
        <f t="shared" si="316"/>
        <v/>
      </c>
      <c r="BZ765" s="9" t="str">
        <f t="shared" si="316"/>
        <v/>
      </c>
    </row>
    <row r="766" spans="1:78" x14ac:dyDescent="0.25">
      <c r="A766" s="6">
        <v>1245</v>
      </c>
      <c r="B766" s="3"/>
      <c r="C766" s="3">
        <v>1</v>
      </c>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v>1</v>
      </c>
      <c r="AH766" s="7">
        <f>SUMPRODUCT(MAX((Table1[post_position])*(Table1[topic_id]=$A766)))</f>
        <v>3</v>
      </c>
      <c r="AI766" s="7" t="str">
        <f>"http://chandoo.org/forums/topic/"&amp;VLOOKUP(A766,'All Topics Data'!$A$2:$C$1243,3,FALSE)</f>
        <v>http://chandoo.org/forums/topic/importing-column-text-to-rows-only-not-columns</v>
      </c>
      <c r="AJ766" s="7" t="str">
        <f>LEFT(VLOOKUP(A766,'All Topics Data'!$A$2:$C$1243,2,FALSE),40)&amp;REPT("…",LEN(VLOOKUP(A766,'All Topics Data'!$A$2:$C$1243,2,FALSE))&gt;40)</f>
        <v>Importing Column Text To Rows Only (Not …</v>
      </c>
      <c r="AK766" s="9">
        <f t="shared" si="305"/>
        <v>0</v>
      </c>
      <c r="AL766" s="9">
        <f t="shared" si="317"/>
        <v>1</v>
      </c>
      <c r="AM766" s="9">
        <f t="shared" si="317"/>
        <v>0</v>
      </c>
      <c r="AN766" s="9" t="str">
        <f t="shared" si="317"/>
        <v/>
      </c>
      <c r="AO766" s="9" t="str">
        <f t="shared" si="317"/>
        <v/>
      </c>
      <c r="AP766" s="9" t="str">
        <f t="shared" si="317"/>
        <v/>
      </c>
      <c r="AQ766" s="9" t="str">
        <f t="shared" si="317"/>
        <v/>
      </c>
      <c r="AR766" s="9" t="str">
        <f t="shared" si="317"/>
        <v/>
      </c>
      <c r="AS766" s="9" t="str">
        <f t="shared" si="317"/>
        <v/>
      </c>
      <c r="AT766" s="9" t="str">
        <f t="shared" si="317"/>
        <v/>
      </c>
      <c r="AU766" s="9" t="str">
        <f t="shared" si="314"/>
        <v/>
      </c>
      <c r="AV766" s="9" t="str">
        <f t="shared" si="314"/>
        <v/>
      </c>
      <c r="AW766" s="9" t="str">
        <f t="shared" si="314"/>
        <v/>
      </c>
      <c r="AX766" s="9" t="str">
        <f t="shared" si="314"/>
        <v/>
      </c>
      <c r="AY766" s="9" t="str">
        <f t="shared" si="314"/>
        <v/>
      </c>
      <c r="AZ766" s="9" t="str">
        <f t="shared" si="314"/>
        <v/>
      </c>
      <c r="BA766" s="9" t="str">
        <f t="shared" si="314"/>
        <v/>
      </c>
      <c r="BB766" s="9" t="str">
        <f t="shared" si="314"/>
        <v/>
      </c>
      <c r="BC766" s="9" t="str">
        <f t="shared" si="314"/>
        <v/>
      </c>
      <c r="BD766" s="9" t="str">
        <f t="shared" si="314"/>
        <v/>
      </c>
      <c r="BE766" s="9" t="str">
        <f t="shared" si="315"/>
        <v/>
      </c>
      <c r="BF766" s="9" t="str">
        <f t="shared" si="315"/>
        <v/>
      </c>
      <c r="BG766" s="9" t="str">
        <f t="shared" si="315"/>
        <v/>
      </c>
      <c r="BH766" s="9" t="str">
        <f t="shared" si="315"/>
        <v/>
      </c>
      <c r="BI766" s="9" t="str">
        <f t="shared" si="315"/>
        <v/>
      </c>
      <c r="BJ766" s="9" t="str">
        <f t="shared" si="315"/>
        <v/>
      </c>
      <c r="BK766" s="9" t="str">
        <f t="shared" si="315"/>
        <v/>
      </c>
      <c r="BL766" s="9" t="str">
        <f t="shared" si="315"/>
        <v/>
      </c>
      <c r="BM766" s="9" t="str">
        <f t="shared" si="315"/>
        <v/>
      </c>
      <c r="BN766" s="9" t="str">
        <f t="shared" si="315"/>
        <v/>
      </c>
      <c r="BO766" s="9" t="str">
        <f t="shared" si="316"/>
        <v/>
      </c>
      <c r="BP766" s="9" t="str">
        <f t="shared" si="316"/>
        <v/>
      </c>
      <c r="BQ766" s="9" t="str">
        <f t="shared" si="316"/>
        <v/>
      </c>
      <c r="BR766" s="9" t="str">
        <f t="shared" si="316"/>
        <v/>
      </c>
      <c r="BS766" s="9" t="str">
        <f t="shared" si="316"/>
        <v/>
      </c>
      <c r="BT766" s="9" t="str">
        <f t="shared" si="316"/>
        <v/>
      </c>
      <c r="BU766" s="9" t="str">
        <f t="shared" si="316"/>
        <v/>
      </c>
      <c r="BV766" s="9" t="str">
        <f t="shared" si="316"/>
        <v/>
      </c>
      <c r="BW766" s="9" t="str">
        <f t="shared" si="316"/>
        <v/>
      </c>
      <c r="BX766" s="9" t="str">
        <f t="shared" si="316"/>
        <v/>
      </c>
      <c r="BY766" s="9" t="str">
        <f t="shared" si="316"/>
        <v/>
      </c>
      <c r="BZ766" s="9" t="str">
        <f t="shared" si="316"/>
        <v/>
      </c>
    </row>
    <row r="767" spans="1:78" x14ac:dyDescent="0.25">
      <c r="A767" s="6">
        <v>1246</v>
      </c>
      <c r="B767" s="3"/>
      <c r="C767" s="3">
        <v>1</v>
      </c>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v>1</v>
      </c>
      <c r="AH767" s="7">
        <f>SUMPRODUCT(MAX((Table1[post_position])*(Table1[topic_id]=$A767)))</f>
        <v>2</v>
      </c>
      <c r="AI767" s="7" t="str">
        <f>"http://chandoo.org/forums/topic/"&amp;VLOOKUP(A767,'All Topics Data'!$A$2:$C$1243,3,FALSE)</f>
        <v>http://chandoo.org/forums/topic/compare-two-columns-in-excel-2007</v>
      </c>
      <c r="AJ767" s="7" t="str">
        <f>LEFT(VLOOKUP(A767,'All Topics Data'!$A$2:$C$1243,2,FALSE),40)&amp;REPT("…",LEN(VLOOKUP(A767,'All Topics Data'!$A$2:$C$1243,2,FALSE))&gt;40)</f>
        <v>Compare two Columns in excel 2007</v>
      </c>
      <c r="AK767" s="9">
        <f t="shared" si="305"/>
        <v>0</v>
      </c>
      <c r="AL767" s="9">
        <f t="shared" si="317"/>
        <v>1</v>
      </c>
      <c r="AM767" s="9" t="str">
        <f t="shared" si="317"/>
        <v/>
      </c>
      <c r="AN767" s="9" t="str">
        <f t="shared" si="317"/>
        <v/>
      </c>
      <c r="AO767" s="9" t="str">
        <f t="shared" si="317"/>
        <v/>
      </c>
      <c r="AP767" s="9" t="str">
        <f t="shared" si="317"/>
        <v/>
      </c>
      <c r="AQ767" s="9" t="str">
        <f t="shared" si="317"/>
        <v/>
      </c>
      <c r="AR767" s="9" t="str">
        <f t="shared" si="317"/>
        <v/>
      </c>
      <c r="AS767" s="9" t="str">
        <f t="shared" si="317"/>
        <v/>
      </c>
      <c r="AT767" s="9" t="str">
        <f t="shared" si="317"/>
        <v/>
      </c>
      <c r="AU767" s="9" t="str">
        <f t="shared" si="314"/>
        <v/>
      </c>
      <c r="AV767" s="9" t="str">
        <f t="shared" si="314"/>
        <v/>
      </c>
      <c r="AW767" s="9" t="str">
        <f t="shared" si="314"/>
        <v/>
      </c>
      <c r="AX767" s="9" t="str">
        <f t="shared" si="314"/>
        <v/>
      </c>
      <c r="AY767" s="9" t="str">
        <f t="shared" si="314"/>
        <v/>
      </c>
      <c r="AZ767" s="9" t="str">
        <f t="shared" si="314"/>
        <v/>
      </c>
      <c r="BA767" s="9" t="str">
        <f t="shared" si="314"/>
        <v/>
      </c>
      <c r="BB767" s="9" t="str">
        <f t="shared" si="314"/>
        <v/>
      </c>
      <c r="BC767" s="9" t="str">
        <f t="shared" si="314"/>
        <v/>
      </c>
      <c r="BD767" s="9" t="str">
        <f t="shared" si="314"/>
        <v/>
      </c>
      <c r="BE767" s="9" t="str">
        <f t="shared" si="315"/>
        <v/>
      </c>
      <c r="BF767" s="9" t="str">
        <f t="shared" si="315"/>
        <v/>
      </c>
      <c r="BG767" s="9" t="str">
        <f t="shared" si="315"/>
        <v/>
      </c>
      <c r="BH767" s="9" t="str">
        <f t="shared" si="315"/>
        <v/>
      </c>
      <c r="BI767" s="9" t="str">
        <f t="shared" si="315"/>
        <v/>
      </c>
      <c r="BJ767" s="9" t="str">
        <f t="shared" si="315"/>
        <v/>
      </c>
      <c r="BK767" s="9" t="str">
        <f t="shared" si="315"/>
        <v/>
      </c>
      <c r="BL767" s="9" t="str">
        <f t="shared" si="315"/>
        <v/>
      </c>
      <c r="BM767" s="9" t="str">
        <f t="shared" si="315"/>
        <v/>
      </c>
      <c r="BN767" s="9" t="str">
        <f t="shared" si="315"/>
        <v/>
      </c>
      <c r="BO767" s="9" t="str">
        <f t="shared" si="316"/>
        <v/>
      </c>
      <c r="BP767" s="9" t="str">
        <f t="shared" si="316"/>
        <v/>
      </c>
      <c r="BQ767" s="9" t="str">
        <f t="shared" si="316"/>
        <v/>
      </c>
      <c r="BR767" s="9" t="str">
        <f t="shared" si="316"/>
        <v/>
      </c>
      <c r="BS767" s="9" t="str">
        <f t="shared" si="316"/>
        <v/>
      </c>
      <c r="BT767" s="9" t="str">
        <f t="shared" si="316"/>
        <v/>
      </c>
      <c r="BU767" s="9" t="str">
        <f t="shared" si="316"/>
        <v/>
      </c>
      <c r="BV767" s="9" t="str">
        <f t="shared" si="316"/>
        <v/>
      </c>
      <c r="BW767" s="9" t="str">
        <f t="shared" si="316"/>
        <v/>
      </c>
      <c r="BX767" s="9" t="str">
        <f t="shared" si="316"/>
        <v/>
      </c>
      <c r="BY767" s="9" t="str">
        <f t="shared" si="316"/>
        <v/>
      </c>
      <c r="BZ767" s="9" t="str">
        <f t="shared" si="316"/>
        <v/>
      </c>
    </row>
    <row r="768" spans="1:78" x14ac:dyDescent="0.25">
      <c r="A768" s="6">
        <v>1247</v>
      </c>
      <c r="B768" s="3"/>
      <c r="C768" s="3"/>
      <c r="D768" s="3"/>
      <c r="E768" s="3">
        <v>1</v>
      </c>
      <c r="F768" s="3"/>
      <c r="G768" s="3">
        <v>1</v>
      </c>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v>2</v>
      </c>
      <c r="AH768" s="7">
        <f>SUMPRODUCT(MAX((Table1[post_position])*(Table1[topic_id]=$A768)))</f>
        <v>7</v>
      </c>
      <c r="AI768" s="7" t="str">
        <f>"http://chandoo.org/forums/topic/"&amp;VLOOKUP(A768,'All Topics Data'!$A$2:$C$1243,3,FALSE)</f>
        <v>http://chandoo.org/forums/topic/highlighting-words-appearing-twice-in-cell</v>
      </c>
      <c r="AJ768" s="7" t="str">
        <f>LEFT(VLOOKUP(A768,'All Topics Data'!$A$2:$C$1243,2,FALSE),40)&amp;REPT("…",LEN(VLOOKUP(A768,'All Topics Data'!$A$2:$C$1243,2,FALSE))&gt;40)</f>
        <v>Highlighting Words Appearing Twice In Ce…</v>
      </c>
      <c r="AK768" s="9">
        <f t="shared" si="305"/>
        <v>0</v>
      </c>
      <c r="AL768" s="9">
        <f t="shared" si="317"/>
        <v>0</v>
      </c>
      <c r="AM768" s="9">
        <f t="shared" si="317"/>
        <v>0</v>
      </c>
      <c r="AN768" s="9">
        <f t="shared" si="317"/>
        <v>1</v>
      </c>
      <c r="AO768" s="9">
        <f t="shared" si="317"/>
        <v>0</v>
      </c>
      <c r="AP768" s="9">
        <f t="shared" si="317"/>
        <v>1</v>
      </c>
      <c r="AQ768" s="9">
        <f t="shared" si="317"/>
        <v>0</v>
      </c>
      <c r="AR768" s="9" t="str">
        <f t="shared" si="317"/>
        <v/>
      </c>
      <c r="AS768" s="9" t="str">
        <f t="shared" si="317"/>
        <v/>
      </c>
      <c r="AT768" s="9" t="str">
        <f t="shared" si="317"/>
        <v/>
      </c>
      <c r="AU768" s="9" t="str">
        <f t="shared" si="314"/>
        <v/>
      </c>
      <c r="AV768" s="9" t="str">
        <f t="shared" si="314"/>
        <v/>
      </c>
      <c r="AW768" s="9" t="str">
        <f t="shared" si="314"/>
        <v/>
      </c>
      <c r="AX768" s="9" t="str">
        <f t="shared" si="314"/>
        <v/>
      </c>
      <c r="AY768" s="9" t="str">
        <f t="shared" si="314"/>
        <v/>
      </c>
      <c r="AZ768" s="9" t="str">
        <f t="shared" si="314"/>
        <v/>
      </c>
      <c r="BA768" s="9" t="str">
        <f t="shared" si="314"/>
        <v/>
      </c>
      <c r="BB768" s="9" t="str">
        <f t="shared" si="314"/>
        <v/>
      </c>
      <c r="BC768" s="9" t="str">
        <f t="shared" si="314"/>
        <v/>
      </c>
      <c r="BD768" s="9" t="str">
        <f t="shared" si="314"/>
        <v/>
      </c>
      <c r="BE768" s="9" t="str">
        <f t="shared" si="315"/>
        <v/>
      </c>
      <c r="BF768" s="9" t="str">
        <f t="shared" si="315"/>
        <v/>
      </c>
      <c r="BG768" s="9" t="str">
        <f t="shared" si="315"/>
        <v/>
      </c>
      <c r="BH768" s="9" t="str">
        <f t="shared" si="315"/>
        <v/>
      </c>
      <c r="BI768" s="9" t="str">
        <f t="shared" si="315"/>
        <v/>
      </c>
      <c r="BJ768" s="9" t="str">
        <f t="shared" si="315"/>
        <v/>
      </c>
      <c r="BK768" s="9" t="str">
        <f t="shared" si="315"/>
        <v/>
      </c>
      <c r="BL768" s="9" t="str">
        <f t="shared" si="315"/>
        <v/>
      </c>
      <c r="BM768" s="9" t="str">
        <f t="shared" si="315"/>
        <v/>
      </c>
      <c r="BN768" s="9" t="str">
        <f t="shared" si="315"/>
        <v/>
      </c>
      <c r="BO768" s="9" t="str">
        <f t="shared" si="316"/>
        <v/>
      </c>
      <c r="BP768" s="9" t="str">
        <f t="shared" si="316"/>
        <v/>
      </c>
      <c r="BQ768" s="9" t="str">
        <f t="shared" si="316"/>
        <v/>
      </c>
      <c r="BR768" s="9" t="str">
        <f t="shared" si="316"/>
        <v/>
      </c>
      <c r="BS768" s="9" t="str">
        <f t="shared" si="316"/>
        <v/>
      </c>
      <c r="BT768" s="9" t="str">
        <f t="shared" si="316"/>
        <v/>
      </c>
      <c r="BU768" s="9" t="str">
        <f t="shared" si="316"/>
        <v/>
      </c>
      <c r="BV768" s="9" t="str">
        <f t="shared" si="316"/>
        <v/>
      </c>
      <c r="BW768" s="9" t="str">
        <f t="shared" si="316"/>
        <v/>
      </c>
      <c r="BX768" s="9" t="str">
        <f t="shared" si="316"/>
        <v/>
      </c>
      <c r="BY768" s="9" t="str">
        <f t="shared" si="316"/>
        <v/>
      </c>
      <c r="BZ768" s="9" t="str">
        <f t="shared" si="316"/>
        <v/>
      </c>
    </row>
    <row r="769" spans="1:78" x14ac:dyDescent="0.25">
      <c r="A769" s="6">
        <v>1248</v>
      </c>
      <c r="B769" s="3"/>
      <c r="C769" s="3">
        <v>1</v>
      </c>
      <c r="D769" s="3"/>
      <c r="E769" s="3"/>
      <c r="F769" s="3"/>
      <c r="G769" s="3">
        <v>1</v>
      </c>
      <c r="H769" s="3"/>
      <c r="I769" s="3">
        <v>1</v>
      </c>
      <c r="J769" s="3"/>
      <c r="K769" s="3"/>
      <c r="L769" s="3"/>
      <c r="M769" s="3"/>
      <c r="N769" s="3"/>
      <c r="O769" s="3"/>
      <c r="P769" s="3"/>
      <c r="Q769" s="3"/>
      <c r="R769" s="3"/>
      <c r="S769" s="3"/>
      <c r="T769" s="3"/>
      <c r="U769" s="3"/>
      <c r="V769" s="3"/>
      <c r="W769" s="3"/>
      <c r="X769" s="3"/>
      <c r="Y769" s="3"/>
      <c r="Z769" s="3"/>
      <c r="AA769" s="3"/>
      <c r="AB769" s="3"/>
      <c r="AC769" s="3"/>
      <c r="AD769" s="3"/>
      <c r="AE769" s="3"/>
      <c r="AF769" s="3">
        <v>3</v>
      </c>
      <c r="AH769" s="7">
        <f>SUMPRODUCT(MAX((Table1[post_position])*(Table1[topic_id]=$A769)))</f>
        <v>9</v>
      </c>
      <c r="AI769" s="7" t="str">
        <f>"http://chandoo.org/forums/topic/"&amp;VLOOKUP(A769,'All Topics Data'!$A$2:$C$1243,3,FALSE)</f>
        <v>http://chandoo.org/forums/topic/conditional-formatting-in-2010</v>
      </c>
      <c r="AJ769" s="7" t="str">
        <f>LEFT(VLOOKUP(A769,'All Topics Data'!$A$2:$C$1243,2,FALSE),40)&amp;REPT("…",LEN(VLOOKUP(A769,'All Topics Data'!$A$2:$C$1243,2,FALSE))&gt;40)</f>
        <v>Conditional formatting in 2010</v>
      </c>
      <c r="AK769" s="9">
        <f t="shared" si="305"/>
        <v>0</v>
      </c>
      <c r="AL769" s="9">
        <f t="shared" si="317"/>
        <v>1</v>
      </c>
      <c r="AM769" s="9">
        <f t="shared" si="317"/>
        <v>0</v>
      </c>
      <c r="AN769" s="9">
        <f t="shared" si="317"/>
        <v>0</v>
      </c>
      <c r="AO769" s="9">
        <f t="shared" si="317"/>
        <v>0</v>
      </c>
      <c r="AP769" s="9">
        <f t="shared" si="317"/>
        <v>1</v>
      </c>
      <c r="AQ769" s="9">
        <f t="shared" si="317"/>
        <v>0</v>
      </c>
      <c r="AR769" s="9">
        <f t="shared" si="317"/>
        <v>1</v>
      </c>
      <c r="AS769" s="9">
        <f t="shared" si="317"/>
        <v>0</v>
      </c>
      <c r="AT769" s="9" t="str">
        <f t="shared" si="317"/>
        <v/>
      </c>
      <c r="AU769" s="9" t="str">
        <f t="shared" ref="AU769:BY769" si="318">IF(AU$4&lt;=$AH769,IFERROR(GETPIVOTDATA("Hui Reply?",$A$4,"topic_id",$A769,"post_position",AU$4),0),"")</f>
        <v/>
      </c>
      <c r="AV769" s="9" t="str">
        <f t="shared" si="318"/>
        <v/>
      </c>
      <c r="AW769" s="9" t="str">
        <f t="shared" si="318"/>
        <v/>
      </c>
      <c r="AX769" s="9" t="str">
        <f t="shared" si="318"/>
        <v/>
      </c>
      <c r="AY769" s="9" t="str">
        <f t="shared" si="318"/>
        <v/>
      </c>
      <c r="AZ769" s="9" t="str">
        <f t="shared" si="318"/>
        <v/>
      </c>
      <c r="BA769" s="9" t="str">
        <f t="shared" si="318"/>
        <v/>
      </c>
      <c r="BB769" s="9" t="str">
        <f t="shared" si="318"/>
        <v/>
      </c>
      <c r="BC769" s="9" t="str">
        <f t="shared" si="318"/>
        <v/>
      </c>
      <c r="BD769" s="9" t="str">
        <f t="shared" si="318"/>
        <v/>
      </c>
      <c r="BE769" s="9" t="str">
        <f t="shared" si="318"/>
        <v/>
      </c>
      <c r="BF769" s="9" t="str">
        <f t="shared" si="318"/>
        <v/>
      </c>
      <c r="BG769" s="9" t="str">
        <f t="shared" si="318"/>
        <v/>
      </c>
      <c r="BH769" s="9" t="str">
        <f t="shared" si="318"/>
        <v/>
      </c>
      <c r="BI769" s="9" t="str">
        <f t="shared" si="318"/>
        <v/>
      </c>
      <c r="BJ769" s="9" t="str">
        <f t="shared" si="318"/>
        <v/>
      </c>
      <c r="BK769" s="9" t="str">
        <f t="shared" si="318"/>
        <v/>
      </c>
      <c r="BL769" s="9" t="str">
        <f t="shared" si="318"/>
        <v/>
      </c>
      <c r="BM769" s="9" t="str">
        <f t="shared" si="318"/>
        <v/>
      </c>
      <c r="BN769" s="9" t="str">
        <f t="shared" si="318"/>
        <v/>
      </c>
      <c r="BO769" s="9" t="str">
        <f t="shared" si="318"/>
        <v/>
      </c>
      <c r="BP769" s="9" t="str">
        <f t="shared" si="318"/>
        <v/>
      </c>
      <c r="BQ769" s="9" t="str">
        <f t="shared" si="318"/>
        <v/>
      </c>
      <c r="BR769" s="9" t="str">
        <f t="shared" si="318"/>
        <v/>
      </c>
      <c r="BS769" s="9" t="str">
        <f t="shared" si="318"/>
        <v/>
      </c>
      <c r="BT769" s="9" t="str">
        <f t="shared" si="318"/>
        <v/>
      </c>
      <c r="BU769" s="9" t="str">
        <f t="shared" si="318"/>
        <v/>
      </c>
      <c r="BV769" s="9" t="str">
        <f t="shared" si="318"/>
        <v/>
      </c>
      <c r="BW769" s="9" t="str">
        <f t="shared" si="318"/>
        <v/>
      </c>
      <c r="BX769" s="9" t="str">
        <f t="shared" si="318"/>
        <v/>
      </c>
      <c r="BY769" s="9" t="str">
        <f t="shared" si="318"/>
        <v/>
      </c>
      <c r="BZ769" s="9" t="str">
        <f t="shared" ref="AL769:BZ776" si="319">IF(BZ$4&lt;=$AH769,IFERROR(GETPIVOTDATA("Hui Reply?",$A$4,"topic_id",$A769,"post_position",BZ$4),0),"")</f>
        <v/>
      </c>
    </row>
    <row r="770" spans="1:78" x14ac:dyDescent="0.25">
      <c r="A770" s="6">
        <v>1249</v>
      </c>
      <c r="B770" s="3"/>
      <c r="C770" s="3">
        <v>1</v>
      </c>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v>1</v>
      </c>
      <c r="AH770" s="7">
        <f>SUMPRODUCT(MAX((Table1[post_position])*(Table1[topic_id]=$A770)))</f>
        <v>2</v>
      </c>
      <c r="AI770" s="7" t="str">
        <f>"http://chandoo.org/forums/topic/"&amp;VLOOKUP(A770,'All Topics Data'!$A$2:$C$1243,3,FALSE)</f>
        <v>http://chandoo.org/forums/topic/hyperlink</v>
      </c>
      <c r="AJ770" s="7" t="str">
        <f>LEFT(VLOOKUP(A770,'All Topics Data'!$A$2:$C$1243,2,FALSE),40)&amp;REPT("…",LEN(VLOOKUP(A770,'All Topics Data'!$A$2:$C$1243,2,FALSE))&gt;40)</f>
        <v>Hyperlink</v>
      </c>
      <c r="AK770" s="9">
        <f t="shared" si="305"/>
        <v>0</v>
      </c>
      <c r="AL770" s="9">
        <f t="shared" si="319"/>
        <v>1</v>
      </c>
      <c r="AM770" s="9" t="str">
        <f t="shared" si="319"/>
        <v/>
      </c>
      <c r="AN770" s="9" t="str">
        <f t="shared" si="319"/>
        <v/>
      </c>
      <c r="AO770" s="9" t="str">
        <f t="shared" si="319"/>
        <v/>
      </c>
      <c r="AP770" s="9" t="str">
        <f t="shared" si="319"/>
        <v/>
      </c>
      <c r="AQ770" s="9" t="str">
        <f t="shared" si="319"/>
        <v/>
      </c>
      <c r="AR770" s="9" t="str">
        <f t="shared" si="319"/>
        <v/>
      </c>
      <c r="AS770" s="9" t="str">
        <f t="shared" si="319"/>
        <v/>
      </c>
      <c r="AT770" s="9" t="str">
        <f t="shared" si="319"/>
        <v/>
      </c>
      <c r="AU770" s="9" t="str">
        <f t="shared" si="319"/>
        <v/>
      </c>
      <c r="AV770" s="9" t="str">
        <f t="shared" si="319"/>
        <v/>
      </c>
      <c r="AW770" s="9" t="str">
        <f t="shared" si="319"/>
        <v/>
      </c>
      <c r="AX770" s="9" t="str">
        <f t="shared" si="319"/>
        <v/>
      </c>
      <c r="AY770" s="9" t="str">
        <f t="shared" si="319"/>
        <v/>
      </c>
      <c r="AZ770" s="9" t="str">
        <f t="shared" si="319"/>
        <v/>
      </c>
      <c r="BA770" s="9" t="str">
        <f t="shared" si="319"/>
        <v/>
      </c>
      <c r="BB770" s="9" t="str">
        <f t="shared" si="319"/>
        <v/>
      </c>
      <c r="BC770" s="9" t="str">
        <f t="shared" si="319"/>
        <v/>
      </c>
      <c r="BD770" s="9" t="str">
        <f t="shared" si="319"/>
        <v/>
      </c>
      <c r="BE770" s="9" t="str">
        <f t="shared" si="319"/>
        <v/>
      </c>
      <c r="BF770" s="9" t="str">
        <f t="shared" si="319"/>
        <v/>
      </c>
      <c r="BG770" s="9" t="str">
        <f t="shared" si="319"/>
        <v/>
      </c>
      <c r="BH770" s="9" t="str">
        <f t="shared" si="319"/>
        <v/>
      </c>
      <c r="BI770" s="9" t="str">
        <f t="shared" si="319"/>
        <v/>
      </c>
      <c r="BJ770" s="9" t="str">
        <f t="shared" si="319"/>
        <v/>
      </c>
      <c r="BK770" s="9" t="str">
        <f t="shared" si="319"/>
        <v/>
      </c>
      <c r="BL770" s="9" t="str">
        <f t="shared" si="319"/>
        <v/>
      </c>
      <c r="BM770" s="9" t="str">
        <f t="shared" si="319"/>
        <v/>
      </c>
      <c r="BN770" s="9" t="str">
        <f t="shared" si="319"/>
        <v/>
      </c>
      <c r="BO770" s="9" t="str">
        <f t="shared" si="319"/>
        <v/>
      </c>
      <c r="BP770" s="9" t="str">
        <f t="shared" si="319"/>
        <v/>
      </c>
      <c r="BQ770" s="9" t="str">
        <f t="shared" si="319"/>
        <v/>
      </c>
      <c r="BR770" s="9" t="str">
        <f t="shared" si="319"/>
        <v/>
      </c>
      <c r="BS770" s="9" t="str">
        <f t="shared" si="319"/>
        <v/>
      </c>
      <c r="BT770" s="9" t="str">
        <f t="shared" si="319"/>
        <v/>
      </c>
      <c r="BU770" s="9" t="str">
        <f t="shared" si="319"/>
        <v/>
      </c>
      <c r="BV770" s="9" t="str">
        <f t="shared" si="319"/>
        <v/>
      </c>
      <c r="BW770" s="9" t="str">
        <f t="shared" si="319"/>
        <v/>
      </c>
      <c r="BX770" s="9" t="str">
        <f t="shared" si="319"/>
        <v/>
      </c>
      <c r="BY770" s="9" t="str">
        <f t="shared" si="319"/>
        <v/>
      </c>
      <c r="BZ770" s="9" t="str">
        <f t="shared" si="319"/>
        <v/>
      </c>
    </row>
    <row r="771" spans="1:78" x14ac:dyDescent="0.25">
      <c r="A771" s="6">
        <v>1250</v>
      </c>
      <c r="B771" s="3"/>
      <c r="C771" s="3">
        <v>1</v>
      </c>
      <c r="D771" s="3"/>
      <c r="E771" s="3"/>
      <c r="F771" s="3">
        <v>1</v>
      </c>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v>2</v>
      </c>
      <c r="AH771" s="7">
        <f>SUMPRODUCT(MAX((Table1[post_position])*(Table1[topic_id]=$A771)))</f>
        <v>5</v>
      </c>
      <c r="AI771" s="7" t="str">
        <f>"http://chandoo.org/forums/topic/"&amp;VLOOKUP(A771,'All Topics Data'!$A$2:$C$1243,3,FALSE)</f>
        <v>http://chandoo.org/forums/topic/excel-2007-keeps-freezinglocking-uppausing</v>
      </c>
      <c r="AJ771" s="7" t="str">
        <f>LEFT(VLOOKUP(A771,'All Topics Data'!$A$2:$C$1243,2,FALSE),40)&amp;REPT("…",LEN(VLOOKUP(A771,'All Topics Data'!$A$2:$C$1243,2,FALSE))&gt;40)</f>
        <v>Excel 2007 keeps freezing/locking up/pau…</v>
      </c>
      <c r="AK771" s="9">
        <f t="shared" si="305"/>
        <v>0</v>
      </c>
      <c r="AL771" s="9">
        <f t="shared" si="319"/>
        <v>1</v>
      </c>
      <c r="AM771" s="9">
        <f t="shared" si="319"/>
        <v>0</v>
      </c>
      <c r="AN771" s="9">
        <f t="shared" si="319"/>
        <v>0</v>
      </c>
      <c r="AO771" s="9">
        <f t="shared" si="319"/>
        <v>1</v>
      </c>
      <c r="AP771" s="9" t="str">
        <f t="shared" si="319"/>
        <v/>
      </c>
      <c r="AQ771" s="9" t="str">
        <f t="shared" si="319"/>
        <v/>
      </c>
      <c r="AR771" s="9" t="str">
        <f t="shared" si="319"/>
        <v/>
      </c>
      <c r="AS771" s="9" t="str">
        <f t="shared" si="319"/>
        <v/>
      </c>
      <c r="AT771" s="9" t="str">
        <f t="shared" si="319"/>
        <v/>
      </c>
      <c r="AU771" s="9" t="str">
        <f t="shared" si="319"/>
        <v/>
      </c>
      <c r="AV771" s="9" t="str">
        <f t="shared" si="319"/>
        <v/>
      </c>
      <c r="AW771" s="9" t="str">
        <f t="shared" si="319"/>
        <v/>
      </c>
      <c r="AX771" s="9" t="str">
        <f t="shared" si="319"/>
        <v/>
      </c>
      <c r="AY771" s="9" t="str">
        <f t="shared" si="319"/>
        <v/>
      </c>
      <c r="AZ771" s="9" t="str">
        <f t="shared" si="319"/>
        <v/>
      </c>
      <c r="BA771" s="9" t="str">
        <f t="shared" si="319"/>
        <v/>
      </c>
      <c r="BB771" s="9" t="str">
        <f t="shared" si="319"/>
        <v/>
      </c>
      <c r="BC771" s="9" t="str">
        <f t="shared" si="319"/>
        <v/>
      </c>
      <c r="BD771" s="9" t="str">
        <f t="shared" si="319"/>
        <v/>
      </c>
      <c r="BE771" s="9" t="str">
        <f t="shared" si="319"/>
        <v/>
      </c>
      <c r="BF771" s="9" t="str">
        <f t="shared" si="319"/>
        <v/>
      </c>
      <c r="BG771" s="9" t="str">
        <f t="shared" si="319"/>
        <v/>
      </c>
      <c r="BH771" s="9" t="str">
        <f t="shared" si="319"/>
        <v/>
      </c>
      <c r="BI771" s="9" t="str">
        <f t="shared" si="319"/>
        <v/>
      </c>
      <c r="BJ771" s="9" t="str">
        <f t="shared" si="319"/>
        <v/>
      </c>
      <c r="BK771" s="9" t="str">
        <f t="shared" si="319"/>
        <v/>
      </c>
      <c r="BL771" s="9" t="str">
        <f t="shared" si="319"/>
        <v/>
      </c>
      <c r="BM771" s="9" t="str">
        <f t="shared" si="319"/>
        <v/>
      </c>
      <c r="BN771" s="9" t="str">
        <f t="shared" si="319"/>
        <v/>
      </c>
      <c r="BO771" s="9" t="str">
        <f t="shared" si="319"/>
        <v/>
      </c>
      <c r="BP771" s="9" t="str">
        <f t="shared" si="319"/>
        <v/>
      </c>
      <c r="BQ771" s="9" t="str">
        <f t="shared" si="319"/>
        <v/>
      </c>
      <c r="BR771" s="9" t="str">
        <f t="shared" si="319"/>
        <v/>
      </c>
      <c r="BS771" s="9" t="str">
        <f t="shared" si="319"/>
        <v/>
      </c>
      <c r="BT771" s="9" t="str">
        <f t="shared" si="319"/>
        <v/>
      </c>
      <c r="BU771" s="9" t="str">
        <f t="shared" si="319"/>
        <v/>
      </c>
      <c r="BV771" s="9" t="str">
        <f t="shared" si="319"/>
        <v/>
      </c>
      <c r="BW771" s="9" t="str">
        <f t="shared" si="319"/>
        <v/>
      </c>
      <c r="BX771" s="9" t="str">
        <f t="shared" si="319"/>
        <v/>
      </c>
      <c r="BY771" s="9" t="str">
        <f t="shared" si="319"/>
        <v/>
      </c>
      <c r="BZ771" s="9" t="str">
        <f t="shared" si="319"/>
        <v/>
      </c>
    </row>
    <row r="772" spans="1:78" x14ac:dyDescent="0.25">
      <c r="A772" s="6">
        <v>1251</v>
      </c>
      <c r="B772" s="3"/>
      <c r="C772" s="3"/>
      <c r="D772" s="3"/>
      <c r="E772" s="3">
        <v>1</v>
      </c>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v>1</v>
      </c>
      <c r="AH772" s="7">
        <f>SUMPRODUCT(MAX((Table1[post_position])*(Table1[topic_id]=$A772)))</f>
        <v>4</v>
      </c>
      <c r="AI772" s="7" t="str">
        <f>"http://chandoo.org/forums/topic/"&amp;VLOOKUP(A772,'All Topics Data'!$A$2:$C$1243,3,FALSE)</f>
        <v>http://chandoo.org/forums/topic/average</v>
      </c>
      <c r="AJ772" s="7" t="str">
        <f>LEFT(VLOOKUP(A772,'All Topics Data'!$A$2:$C$1243,2,FALSE),40)&amp;REPT("…",LEN(VLOOKUP(A772,'All Topics Data'!$A$2:$C$1243,2,FALSE))&gt;40)</f>
        <v>Average</v>
      </c>
      <c r="AK772" s="9">
        <f t="shared" si="305"/>
        <v>0</v>
      </c>
      <c r="AL772" s="9">
        <f t="shared" si="319"/>
        <v>0</v>
      </c>
      <c r="AM772" s="9">
        <f t="shared" si="319"/>
        <v>0</v>
      </c>
      <c r="AN772" s="9">
        <f t="shared" si="319"/>
        <v>1</v>
      </c>
      <c r="AO772" s="9" t="str">
        <f t="shared" si="319"/>
        <v/>
      </c>
      <c r="AP772" s="9" t="str">
        <f t="shared" si="319"/>
        <v/>
      </c>
      <c r="AQ772" s="9" t="str">
        <f t="shared" si="319"/>
        <v/>
      </c>
      <c r="AR772" s="9" t="str">
        <f t="shared" si="319"/>
        <v/>
      </c>
      <c r="AS772" s="9" t="str">
        <f t="shared" si="319"/>
        <v/>
      </c>
      <c r="AT772" s="9" t="str">
        <f t="shared" si="319"/>
        <v/>
      </c>
      <c r="AU772" s="9" t="str">
        <f t="shared" si="319"/>
        <v/>
      </c>
      <c r="AV772" s="9" t="str">
        <f t="shared" si="319"/>
        <v/>
      </c>
      <c r="AW772" s="9" t="str">
        <f t="shared" si="319"/>
        <v/>
      </c>
      <c r="AX772" s="9" t="str">
        <f t="shared" si="319"/>
        <v/>
      </c>
      <c r="AY772" s="9" t="str">
        <f t="shared" si="319"/>
        <v/>
      </c>
      <c r="AZ772" s="9" t="str">
        <f t="shared" si="319"/>
        <v/>
      </c>
      <c r="BA772" s="9" t="str">
        <f t="shared" si="319"/>
        <v/>
      </c>
      <c r="BB772" s="9" t="str">
        <f t="shared" si="319"/>
        <v/>
      </c>
      <c r="BC772" s="9" t="str">
        <f t="shared" si="319"/>
        <v/>
      </c>
      <c r="BD772" s="9" t="str">
        <f t="shared" si="319"/>
        <v/>
      </c>
      <c r="BE772" s="9" t="str">
        <f t="shared" si="319"/>
        <v/>
      </c>
      <c r="BF772" s="9" t="str">
        <f t="shared" si="319"/>
        <v/>
      </c>
      <c r="BG772" s="9" t="str">
        <f t="shared" si="319"/>
        <v/>
      </c>
      <c r="BH772" s="9" t="str">
        <f t="shared" si="319"/>
        <v/>
      </c>
      <c r="BI772" s="9" t="str">
        <f t="shared" si="319"/>
        <v/>
      </c>
      <c r="BJ772" s="9" t="str">
        <f t="shared" si="319"/>
        <v/>
      </c>
      <c r="BK772" s="9" t="str">
        <f t="shared" si="319"/>
        <v/>
      </c>
      <c r="BL772" s="9" t="str">
        <f t="shared" si="319"/>
        <v/>
      </c>
      <c r="BM772" s="9" t="str">
        <f t="shared" si="319"/>
        <v/>
      </c>
      <c r="BN772" s="9" t="str">
        <f t="shared" si="319"/>
        <v/>
      </c>
      <c r="BO772" s="9" t="str">
        <f t="shared" si="319"/>
        <v/>
      </c>
      <c r="BP772" s="9" t="str">
        <f t="shared" si="319"/>
        <v/>
      </c>
      <c r="BQ772" s="9" t="str">
        <f t="shared" si="319"/>
        <v/>
      </c>
      <c r="BR772" s="9" t="str">
        <f t="shared" si="319"/>
        <v/>
      </c>
      <c r="BS772" s="9" t="str">
        <f t="shared" si="319"/>
        <v/>
      </c>
      <c r="BT772" s="9" t="str">
        <f t="shared" si="319"/>
        <v/>
      </c>
      <c r="BU772" s="9" t="str">
        <f t="shared" si="319"/>
        <v/>
      </c>
      <c r="BV772" s="9" t="str">
        <f t="shared" si="319"/>
        <v/>
      </c>
      <c r="BW772" s="9" t="str">
        <f t="shared" si="319"/>
        <v/>
      </c>
      <c r="BX772" s="9" t="str">
        <f t="shared" si="319"/>
        <v/>
      </c>
      <c r="BY772" s="9" t="str">
        <f t="shared" si="319"/>
        <v/>
      </c>
      <c r="BZ772" s="9" t="str">
        <f t="shared" si="319"/>
        <v/>
      </c>
    </row>
    <row r="773" spans="1:78" x14ac:dyDescent="0.25">
      <c r="A773" s="6">
        <v>1253</v>
      </c>
      <c r="B773" s="3"/>
      <c r="C773" s="3">
        <v>1</v>
      </c>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v>1</v>
      </c>
      <c r="AH773" s="7">
        <f>SUMPRODUCT(MAX((Table1[post_position])*(Table1[topic_id]=$A773)))</f>
        <v>2</v>
      </c>
      <c r="AI773" s="7" t="str">
        <f>"http://chandoo.org/forums/topic/"&amp;VLOOKUP(A773,'All Topics Data'!$A$2:$C$1243,3,FALSE)</f>
        <v>http://chandoo.org/forums/topic/disappearing-chart-axis-values</v>
      </c>
      <c r="AJ773" s="7" t="str">
        <f>LEFT(VLOOKUP(A773,'All Topics Data'!$A$2:$C$1243,2,FALSE),40)&amp;REPT("…",LEN(VLOOKUP(A773,'All Topics Data'!$A$2:$C$1243,2,FALSE))&gt;40)</f>
        <v>Disappearing Chart Axis Values</v>
      </c>
      <c r="AK773" s="9">
        <f t="shared" si="305"/>
        <v>0</v>
      </c>
      <c r="AL773" s="9">
        <f t="shared" si="319"/>
        <v>1</v>
      </c>
      <c r="AM773" s="9" t="str">
        <f t="shared" si="319"/>
        <v/>
      </c>
      <c r="AN773" s="9" t="str">
        <f t="shared" si="319"/>
        <v/>
      </c>
      <c r="AO773" s="9" t="str">
        <f t="shared" si="319"/>
        <v/>
      </c>
      <c r="AP773" s="9" t="str">
        <f t="shared" si="319"/>
        <v/>
      </c>
      <c r="AQ773" s="9" t="str">
        <f t="shared" si="319"/>
        <v/>
      </c>
      <c r="AR773" s="9" t="str">
        <f t="shared" si="319"/>
        <v/>
      </c>
      <c r="AS773" s="9" t="str">
        <f t="shared" si="319"/>
        <v/>
      </c>
      <c r="AT773" s="9" t="str">
        <f t="shared" si="319"/>
        <v/>
      </c>
      <c r="AU773" s="9" t="str">
        <f t="shared" si="319"/>
        <v/>
      </c>
      <c r="AV773" s="9" t="str">
        <f t="shared" si="319"/>
        <v/>
      </c>
      <c r="AW773" s="9" t="str">
        <f t="shared" si="319"/>
        <v/>
      </c>
      <c r="AX773" s="9" t="str">
        <f t="shared" si="319"/>
        <v/>
      </c>
      <c r="AY773" s="9" t="str">
        <f t="shared" si="319"/>
        <v/>
      </c>
      <c r="AZ773" s="9" t="str">
        <f t="shared" si="319"/>
        <v/>
      </c>
      <c r="BA773" s="9" t="str">
        <f t="shared" si="319"/>
        <v/>
      </c>
      <c r="BB773" s="9" t="str">
        <f t="shared" si="319"/>
        <v/>
      </c>
      <c r="BC773" s="9" t="str">
        <f t="shared" si="319"/>
        <v/>
      </c>
      <c r="BD773" s="9" t="str">
        <f t="shared" si="319"/>
        <v/>
      </c>
      <c r="BE773" s="9" t="str">
        <f t="shared" si="319"/>
        <v/>
      </c>
      <c r="BF773" s="9" t="str">
        <f t="shared" si="319"/>
        <v/>
      </c>
      <c r="BG773" s="9" t="str">
        <f t="shared" si="319"/>
        <v/>
      </c>
      <c r="BH773" s="9" t="str">
        <f t="shared" si="319"/>
        <v/>
      </c>
      <c r="BI773" s="9" t="str">
        <f t="shared" si="319"/>
        <v/>
      </c>
      <c r="BJ773" s="9" t="str">
        <f t="shared" si="319"/>
        <v/>
      </c>
      <c r="BK773" s="9" t="str">
        <f t="shared" si="319"/>
        <v/>
      </c>
      <c r="BL773" s="9" t="str">
        <f t="shared" si="319"/>
        <v/>
      </c>
      <c r="BM773" s="9" t="str">
        <f t="shared" si="319"/>
        <v/>
      </c>
      <c r="BN773" s="9" t="str">
        <f t="shared" si="319"/>
        <v/>
      </c>
      <c r="BO773" s="9" t="str">
        <f t="shared" si="319"/>
        <v/>
      </c>
      <c r="BP773" s="9" t="str">
        <f t="shared" si="319"/>
        <v/>
      </c>
      <c r="BQ773" s="9" t="str">
        <f t="shared" si="319"/>
        <v/>
      </c>
      <c r="BR773" s="9" t="str">
        <f t="shared" si="319"/>
        <v/>
      </c>
      <c r="BS773" s="9" t="str">
        <f t="shared" si="319"/>
        <v/>
      </c>
      <c r="BT773" s="9" t="str">
        <f t="shared" si="319"/>
        <v/>
      </c>
      <c r="BU773" s="9" t="str">
        <f t="shared" si="319"/>
        <v/>
      </c>
      <c r="BV773" s="9" t="str">
        <f t="shared" si="319"/>
        <v/>
      </c>
      <c r="BW773" s="9" t="str">
        <f t="shared" si="319"/>
        <v/>
      </c>
      <c r="BX773" s="9" t="str">
        <f t="shared" si="319"/>
        <v/>
      </c>
      <c r="BY773" s="9" t="str">
        <f t="shared" si="319"/>
        <v/>
      </c>
      <c r="BZ773" s="9" t="str">
        <f t="shared" si="319"/>
        <v/>
      </c>
    </row>
    <row r="774" spans="1:78" x14ac:dyDescent="0.25">
      <c r="A774" s="6">
        <v>1254</v>
      </c>
      <c r="B774" s="3"/>
      <c r="C774" s="3">
        <v>1</v>
      </c>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v>1</v>
      </c>
      <c r="AH774" s="7">
        <f>SUMPRODUCT(MAX((Table1[post_position])*(Table1[topic_id]=$A774)))</f>
        <v>3</v>
      </c>
      <c r="AI774" s="7" t="str">
        <f>"http://chandoo.org/forums/topic/"&amp;VLOOKUP(A774,'All Topics Data'!$A$2:$C$1243,3,FALSE)</f>
        <v>http://chandoo.org/forums/topic/stop-an-ontimemacro-from-running</v>
      </c>
      <c r="AJ774" s="7" t="str">
        <f>LEFT(VLOOKUP(A774,'All Topics Data'!$A$2:$C$1243,2,FALSE),40)&amp;REPT("…",LEN(VLOOKUP(A774,'All Topics Data'!$A$2:$C$1243,2,FALSE))&gt;40)</f>
        <v>Stop An OnTimeMacro From Running</v>
      </c>
      <c r="AK774" s="9">
        <f t="shared" si="305"/>
        <v>0</v>
      </c>
      <c r="AL774" s="9">
        <f t="shared" si="319"/>
        <v>1</v>
      </c>
      <c r="AM774" s="9">
        <f t="shared" si="319"/>
        <v>0</v>
      </c>
      <c r="AN774" s="9" t="str">
        <f t="shared" si="319"/>
        <v/>
      </c>
      <c r="AO774" s="9" t="str">
        <f t="shared" si="319"/>
        <v/>
      </c>
      <c r="AP774" s="9" t="str">
        <f t="shared" si="319"/>
        <v/>
      </c>
      <c r="AQ774" s="9" t="str">
        <f t="shared" si="319"/>
        <v/>
      </c>
      <c r="AR774" s="9" t="str">
        <f t="shared" si="319"/>
        <v/>
      </c>
      <c r="AS774" s="9" t="str">
        <f t="shared" si="319"/>
        <v/>
      </c>
      <c r="AT774" s="9" t="str">
        <f t="shared" si="319"/>
        <v/>
      </c>
      <c r="AU774" s="9" t="str">
        <f t="shared" si="319"/>
        <v/>
      </c>
      <c r="AV774" s="9" t="str">
        <f t="shared" si="319"/>
        <v/>
      </c>
      <c r="AW774" s="9" t="str">
        <f t="shared" si="319"/>
        <v/>
      </c>
      <c r="AX774" s="9" t="str">
        <f t="shared" si="319"/>
        <v/>
      </c>
      <c r="AY774" s="9" t="str">
        <f t="shared" si="319"/>
        <v/>
      </c>
      <c r="AZ774" s="9" t="str">
        <f t="shared" si="319"/>
        <v/>
      </c>
      <c r="BA774" s="9" t="str">
        <f t="shared" si="319"/>
        <v/>
      </c>
      <c r="BB774" s="9" t="str">
        <f t="shared" si="319"/>
        <v/>
      </c>
      <c r="BC774" s="9" t="str">
        <f t="shared" si="319"/>
        <v/>
      </c>
      <c r="BD774" s="9" t="str">
        <f t="shared" si="319"/>
        <v/>
      </c>
      <c r="BE774" s="9" t="str">
        <f t="shared" si="319"/>
        <v/>
      </c>
      <c r="BF774" s="9" t="str">
        <f t="shared" si="319"/>
        <v/>
      </c>
      <c r="BG774" s="9" t="str">
        <f t="shared" si="319"/>
        <v/>
      </c>
      <c r="BH774" s="9" t="str">
        <f t="shared" si="319"/>
        <v/>
      </c>
      <c r="BI774" s="9" t="str">
        <f t="shared" si="319"/>
        <v/>
      </c>
      <c r="BJ774" s="9" t="str">
        <f t="shared" si="319"/>
        <v/>
      </c>
      <c r="BK774" s="9" t="str">
        <f t="shared" si="319"/>
        <v/>
      </c>
      <c r="BL774" s="9" t="str">
        <f t="shared" si="319"/>
        <v/>
      </c>
      <c r="BM774" s="9" t="str">
        <f t="shared" si="319"/>
        <v/>
      </c>
      <c r="BN774" s="9" t="str">
        <f t="shared" si="319"/>
        <v/>
      </c>
      <c r="BO774" s="9" t="str">
        <f t="shared" si="319"/>
        <v/>
      </c>
      <c r="BP774" s="9" t="str">
        <f t="shared" si="319"/>
        <v/>
      </c>
      <c r="BQ774" s="9" t="str">
        <f t="shared" si="319"/>
        <v/>
      </c>
      <c r="BR774" s="9" t="str">
        <f t="shared" si="319"/>
        <v/>
      </c>
      <c r="BS774" s="9" t="str">
        <f t="shared" si="319"/>
        <v/>
      </c>
      <c r="BT774" s="9" t="str">
        <f t="shared" si="319"/>
        <v/>
      </c>
      <c r="BU774" s="9" t="str">
        <f t="shared" si="319"/>
        <v/>
      </c>
      <c r="BV774" s="9" t="str">
        <f t="shared" si="319"/>
        <v/>
      </c>
      <c r="BW774" s="9" t="str">
        <f t="shared" si="319"/>
        <v/>
      </c>
      <c r="BX774" s="9" t="str">
        <f t="shared" si="319"/>
        <v/>
      </c>
      <c r="BY774" s="9" t="str">
        <f t="shared" si="319"/>
        <v/>
      </c>
      <c r="BZ774" s="9" t="str">
        <f t="shared" si="319"/>
        <v/>
      </c>
    </row>
    <row r="775" spans="1:78" x14ac:dyDescent="0.25">
      <c r="A775" s="6">
        <v>1257</v>
      </c>
      <c r="B775" s="3"/>
      <c r="C775" s="3">
        <v>1</v>
      </c>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v>1</v>
      </c>
      <c r="AH775" s="7">
        <f>SUMPRODUCT(MAX((Table1[post_position])*(Table1[topic_id]=$A775)))</f>
        <v>3</v>
      </c>
      <c r="AI775" s="7" t="str">
        <f>"http://chandoo.org/forums/topic/"&amp;VLOOKUP(A775,'All Topics Data'!$A$2:$C$1243,3,FALSE)</f>
        <v>http://chandoo.org/forums/topic/prompt-one-value-and-output-a-different-value-using-a-data-validation-list</v>
      </c>
      <c r="AJ775" s="7" t="str">
        <f>LEFT(VLOOKUP(A775,'All Topics Data'!$A$2:$C$1243,2,FALSE),40)&amp;REPT("…",LEN(VLOOKUP(A775,'All Topics Data'!$A$2:$C$1243,2,FALSE))&gt;40)</f>
        <v>Prompt one value and output a different …</v>
      </c>
      <c r="AK775" s="9">
        <f t="shared" si="305"/>
        <v>0</v>
      </c>
      <c r="AL775" s="9">
        <f t="shared" si="319"/>
        <v>1</v>
      </c>
      <c r="AM775" s="9">
        <f t="shared" si="319"/>
        <v>0</v>
      </c>
      <c r="AN775" s="9" t="str">
        <f t="shared" si="319"/>
        <v/>
      </c>
      <c r="AO775" s="9" t="str">
        <f t="shared" si="319"/>
        <v/>
      </c>
      <c r="AP775" s="9" t="str">
        <f t="shared" si="319"/>
        <v/>
      </c>
      <c r="AQ775" s="9" t="str">
        <f t="shared" si="319"/>
        <v/>
      </c>
      <c r="AR775" s="9" t="str">
        <f t="shared" si="319"/>
        <v/>
      </c>
      <c r="AS775" s="9" t="str">
        <f t="shared" si="319"/>
        <v/>
      </c>
      <c r="AT775" s="9" t="str">
        <f t="shared" si="319"/>
        <v/>
      </c>
      <c r="AU775" s="9" t="str">
        <f t="shared" si="319"/>
        <v/>
      </c>
      <c r="AV775" s="9" t="str">
        <f t="shared" si="319"/>
        <v/>
      </c>
      <c r="AW775" s="9" t="str">
        <f t="shared" si="319"/>
        <v/>
      </c>
      <c r="AX775" s="9" t="str">
        <f t="shared" si="319"/>
        <v/>
      </c>
      <c r="AY775" s="9" t="str">
        <f t="shared" si="319"/>
        <v/>
      </c>
      <c r="AZ775" s="9" t="str">
        <f t="shared" si="319"/>
        <v/>
      </c>
      <c r="BA775" s="9" t="str">
        <f t="shared" si="319"/>
        <v/>
      </c>
      <c r="BB775" s="9" t="str">
        <f t="shared" si="319"/>
        <v/>
      </c>
      <c r="BC775" s="9" t="str">
        <f t="shared" si="319"/>
        <v/>
      </c>
      <c r="BD775" s="9" t="str">
        <f t="shared" si="319"/>
        <v/>
      </c>
      <c r="BE775" s="9" t="str">
        <f t="shared" si="319"/>
        <v/>
      </c>
      <c r="BF775" s="9" t="str">
        <f t="shared" si="319"/>
        <v/>
      </c>
      <c r="BG775" s="9" t="str">
        <f t="shared" si="319"/>
        <v/>
      </c>
      <c r="BH775" s="9" t="str">
        <f t="shared" si="319"/>
        <v/>
      </c>
      <c r="BI775" s="9" t="str">
        <f t="shared" si="319"/>
        <v/>
      </c>
      <c r="BJ775" s="9" t="str">
        <f t="shared" si="319"/>
        <v/>
      </c>
      <c r="BK775" s="9" t="str">
        <f t="shared" si="319"/>
        <v/>
      </c>
      <c r="BL775" s="9" t="str">
        <f t="shared" si="319"/>
        <v/>
      </c>
      <c r="BM775" s="9" t="str">
        <f t="shared" si="319"/>
        <v/>
      </c>
      <c r="BN775" s="9" t="str">
        <f t="shared" si="319"/>
        <v/>
      </c>
      <c r="BO775" s="9" t="str">
        <f t="shared" si="319"/>
        <v/>
      </c>
      <c r="BP775" s="9" t="str">
        <f t="shared" si="319"/>
        <v/>
      </c>
      <c r="BQ775" s="9" t="str">
        <f t="shared" si="319"/>
        <v/>
      </c>
      <c r="BR775" s="9" t="str">
        <f t="shared" si="319"/>
        <v/>
      </c>
      <c r="BS775" s="9" t="str">
        <f t="shared" si="319"/>
        <v/>
      </c>
      <c r="BT775" s="9" t="str">
        <f t="shared" si="319"/>
        <v/>
      </c>
      <c r="BU775" s="9" t="str">
        <f t="shared" si="319"/>
        <v/>
      </c>
      <c r="BV775" s="9" t="str">
        <f t="shared" si="319"/>
        <v/>
      </c>
      <c r="BW775" s="9" t="str">
        <f t="shared" si="319"/>
        <v/>
      </c>
      <c r="BX775" s="9" t="str">
        <f t="shared" si="319"/>
        <v/>
      </c>
      <c r="BY775" s="9" t="str">
        <f t="shared" si="319"/>
        <v/>
      </c>
      <c r="BZ775" s="9" t="str">
        <f t="shared" si="319"/>
        <v/>
      </c>
    </row>
    <row r="776" spans="1:78" x14ac:dyDescent="0.25">
      <c r="A776" s="6">
        <v>1261</v>
      </c>
      <c r="B776" s="3"/>
      <c r="C776" s="3">
        <v>1</v>
      </c>
      <c r="D776" s="3"/>
      <c r="E776" s="3">
        <v>1</v>
      </c>
      <c r="F776" s="3">
        <v>1</v>
      </c>
      <c r="G776" s="3"/>
      <c r="H776" s="3">
        <v>1</v>
      </c>
      <c r="I776" s="3"/>
      <c r="J776" s="3"/>
      <c r="K776" s="3">
        <v>1</v>
      </c>
      <c r="L776" s="3"/>
      <c r="M776" s="3">
        <v>1</v>
      </c>
      <c r="N776" s="3"/>
      <c r="O776" s="3"/>
      <c r="P776" s="3"/>
      <c r="Q776" s="3"/>
      <c r="R776" s="3"/>
      <c r="S776" s="3"/>
      <c r="T776" s="3"/>
      <c r="U776" s="3"/>
      <c r="V776" s="3"/>
      <c r="W776" s="3"/>
      <c r="X776" s="3"/>
      <c r="Y776" s="3"/>
      <c r="Z776" s="3"/>
      <c r="AA776" s="3"/>
      <c r="AB776" s="3"/>
      <c r="AC776" s="3"/>
      <c r="AD776" s="3"/>
      <c r="AE776" s="3"/>
      <c r="AF776" s="3">
        <v>6</v>
      </c>
      <c r="AH776" s="7">
        <f>SUMPRODUCT(MAX((Table1[post_position])*(Table1[topic_id]=$A776)))</f>
        <v>13</v>
      </c>
      <c r="AI776" s="7" t="str">
        <f>"http://chandoo.org/forums/topic/"&amp;VLOOKUP(A776,'All Topics Data'!$A$2:$C$1243,3,FALSE)</f>
        <v>http://chandoo.org/forums/topic/create-xy-scatter-chart-with-vba-align-plotarea-to-4-corners-of-background-pic</v>
      </c>
      <c r="AJ776" s="7" t="str">
        <f>LEFT(VLOOKUP(A776,'All Topics Data'!$A$2:$C$1243,2,FALSE),40)&amp;REPT("…",LEN(VLOOKUP(A776,'All Topics Data'!$A$2:$C$1243,2,FALSE))&gt;40)</f>
        <v>Create XY Scatter chart with VBA, align …</v>
      </c>
      <c r="AK776" s="9">
        <f t="shared" si="305"/>
        <v>0</v>
      </c>
      <c r="AL776" s="9">
        <f t="shared" si="319"/>
        <v>1</v>
      </c>
      <c r="AM776" s="9">
        <f t="shared" si="319"/>
        <v>0</v>
      </c>
      <c r="AN776" s="9">
        <f t="shared" si="319"/>
        <v>1</v>
      </c>
      <c r="AO776" s="9">
        <f t="shared" si="319"/>
        <v>1</v>
      </c>
      <c r="AP776" s="9">
        <f t="shared" si="319"/>
        <v>0</v>
      </c>
      <c r="AQ776" s="9">
        <f t="shared" si="319"/>
        <v>1</v>
      </c>
      <c r="AR776" s="9">
        <f t="shared" si="319"/>
        <v>0</v>
      </c>
      <c r="AS776" s="9">
        <f t="shared" si="319"/>
        <v>0</v>
      </c>
      <c r="AT776" s="9">
        <f t="shared" ref="AT776:BY776" si="320">IF(AT$4&lt;=$AH776,IFERROR(GETPIVOTDATA("Hui Reply?",$A$4,"topic_id",$A776,"post_position",AT$4),0),"")</f>
        <v>1</v>
      </c>
      <c r="AU776" s="9">
        <f t="shared" si="320"/>
        <v>0</v>
      </c>
      <c r="AV776" s="9">
        <f t="shared" si="320"/>
        <v>1</v>
      </c>
      <c r="AW776" s="9">
        <f t="shared" si="320"/>
        <v>0</v>
      </c>
      <c r="AX776" s="9" t="str">
        <f t="shared" si="320"/>
        <v/>
      </c>
      <c r="AY776" s="9" t="str">
        <f t="shared" si="320"/>
        <v/>
      </c>
      <c r="AZ776" s="9" t="str">
        <f t="shared" si="320"/>
        <v/>
      </c>
      <c r="BA776" s="9" t="str">
        <f t="shared" si="320"/>
        <v/>
      </c>
      <c r="BB776" s="9" t="str">
        <f t="shared" si="320"/>
        <v/>
      </c>
      <c r="BC776" s="9" t="str">
        <f t="shared" si="320"/>
        <v/>
      </c>
      <c r="BD776" s="9" t="str">
        <f t="shared" si="320"/>
        <v/>
      </c>
      <c r="BE776" s="9" t="str">
        <f t="shared" si="320"/>
        <v/>
      </c>
      <c r="BF776" s="9" t="str">
        <f t="shared" si="320"/>
        <v/>
      </c>
      <c r="BG776" s="9" t="str">
        <f t="shared" si="320"/>
        <v/>
      </c>
      <c r="BH776" s="9" t="str">
        <f t="shared" si="320"/>
        <v/>
      </c>
      <c r="BI776" s="9" t="str">
        <f t="shared" si="320"/>
        <v/>
      </c>
      <c r="BJ776" s="9" t="str">
        <f t="shared" si="320"/>
        <v/>
      </c>
      <c r="BK776" s="9" t="str">
        <f t="shared" si="320"/>
        <v/>
      </c>
      <c r="BL776" s="9" t="str">
        <f t="shared" si="320"/>
        <v/>
      </c>
      <c r="BM776" s="9" t="str">
        <f t="shared" si="320"/>
        <v/>
      </c>
      <c r="BN776" s="9" t="str">
        <f t="shared" si="320"/>
        <v/>
      </c>
      <c r="BO776" s="9" t="str">
        <f t="shared" si="320"/>
        <v/>
      </c>
      <c r="BP776" s="9" t="str">
        <f t="shared" si="320"/>
        <v/>
      </c>
      <c r="BQ776" s="9" t="str">
        <f t="shared" si="320"/>
        <v/>
      </c>
      <c r="BR776" s="9" t="str">
        <f t="shared" si="320"/>
        <v/>
      </c>
      <c r="BS776" s="9" t="str">
        <f t="shared" si="320"/>
        <v/>
      </c>
      <c r="BT776" s="9" t="str">
        <f t="shared" si="320"/>
        <v/>
      </c>
      <c r="BU776" s="9" t="str">
        <f t="shared" si="320"/>
        <v/>
      </c>
      <c r="BV776" s="9" t="str">
        <f t="shared" si="320"/>
        <v/>
      </c>
      <c r="BW776" s="9" t="str">
        <f t="shared" si="320"/>
        <v/>
      </c>
      <c r="BX776" s="9" t="str">
        <f t="shared" si="320"/>
        <v/>
      </c>
      <c r="BY776" s="9" t="str">
        <f t="shared" si="320"/>
        <v/>
      </c>
      <c r="BZ776" s="9" t="str">
        <f t="shared" ref="AL776:BZ778" si="321">IF(BZ$4&lt;=$AH776,IFERROR(GETPIVOTDATA("Hui Reply?",$A$4,"topic_id",$A776,"post_position",BZ$4),0),"")</f>
        <v/>
      </c>
    </row>
    <row r="777" spans="1:78" x14ac:dyDescent="0.25">
      <c r="A777" s="6">
        <v>1265</v>
      </c>
      <c r="B777" s="3"/>
      <c r="C777" s="3"/>
      <c r="D777" s="3">
        <v>1</v>
      </c>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v>1</v>
      </c>
      <c r="AH777" s="7">
        <f>SUMPRODUCT(MAX((Table1[post_position])*(Table1[topic_id]=$A777)))</f>
        <v>4</v>
      </c>
      <c r="AI777" s="7" t="str">
        <f>"http://chandoo.org/forums/topic/"&amp;VLOOKUP(A777,'All Topics Data'!$A$2:$C$1243,3,FALSE)</f>
        <v>http://chandoo.org/forums/topic/embed-shockwave-flash-to-excel</v>
      </c>
      <c r="AJ777" s="7" t="str">
        <f>LEFT(VLOOKUP(A777,'All Topics Data'!$A$2:$C$1243,2,FALSE),40)&amp;REPT("…",LEN(VLOOKUP(A777,'All Topics Data'!$A$2:$C$1243,2,FALSE))&gt;40)</f>
        <v>Embed Shockwave Flash to Excel.</v>
      </c>
      <c r="AK777" s="9">
        <f t="shared" si="305"/>
        <v>0</v>
      </c>
      <c r="AL777" s="9">
        <f t="shared" si="321"/>
        <v>0</v>
      </c>
      <c r="AM777" s="9">
        <f t="shared" si="321"/>
        <v>1</v>
      </c>
      <c r="AN777" s="9">
        <f t="shared" si="321"/>
        <v>0</v>
      </c>
      <c r="AO777" s="9" t="str">
        <f t="shared" si="321"/>
        <v/>
      </c>
      <c r="AP777" s="9" t="str">
        <f t="shared" si="321"/>
        <v/>
      </c>
      <c r="AQ777" s="9" t="str">
        <f t="shared" si="321"/>
        <v/>
      </c>
      <c r="AR777" s="9" t="str">
        <f t="shared" si="321"/>
        <v/>
      </c>
      <c r="AS777" s="9" t="str">
        <f t="shared" si="321"/>
        <v/>
      </c>
      <c r="AT777" s="9" t="str">
        <f t="shared" si="321"/>
        <v/>
      </c>
      <c r="AU777" s="9" t="str">
        <f t="shared" si="321"/>
        <v/>
      </c>
      <c r="AV777" s="9" t="str">
        <f t="shared" si="321"/>
        <v/>
      </c>
      <c r="AW777" s="9" t="str">
        <f t="shared" si="321"/>
        <v/>
      </c>
      <c r="AX777" s="9" t="str">
        <f t="shared" si="321"/>
        <v/>
      </c>
      <c r="AY777" s="9" t="str">
        <f t="shared" si="321"/>
        <v/>
      </c>
      <c r="AZ777" s="9" t="str">
        <f t="shared" si="321"/>
        <v/>
      </c>
      <c r="BA777" s="9" t="str">
        <f t="shared" si="321"/>
        <v/>
      </c>
      <c r="BB777" s="9" t="str">
        <f t="shared" si="321"/>
        <v/>
      </c>
      <c r="BC777" s="9" t="str">
        <f t="shared" si="321"/>
        <v/>
      </c>
      <c r="BD777" s="9" t="str">
        <f t="shared" si="321"/>
        <v/>
      </c>
      <c r="BE777" s="9" t="str">
        <f t="shared" si="321"/>
        <v/>
      </c>
      <c r="BF777" s="9" t="str">
        <f t="shared" si="321"/>
        <v/>
      </c>
      <c r="BG777" s="9" t="str">
        <f t="shared" si="321"/>
        <v/>
      </c>
      <c r="BH777" s="9" t="str">
        <f t="shared" si="321"/>
        <v/>
      </c>
      <c r="BI777" s="9" t="str">
        <f t="shared" si="321"/>
        <v/>
      </c>
      <c r="BJ777" s="9" t="str">
        <f t="shared" si="321"/>
        <v/>
      </c>
      <c r="BK777" s="9" t="str">
        <f t="shared" si="321"/>
        <v/>
      </c>
      <c r="BL777" s="9" t="str">
        <f t="shared" si="321"/>
        <v/>
      </c>
      <c r="BM777" s="9" t="str">
        <f t="shared" si="321"/>
        <v/>
      </c>
      <c r="BN777" s="9" t="str">
        <f t="shared" si="321"/>
        <v/>
      </c>
      <c r="BO777" s="9" t="str">
        <f t="shared" si="321"/>
        <v/>
      </c>
      <c r="BP777" s="9" t="str">
        <f t="shared" si="321"/>
        <v/>
      </c>
      <c r="BQ777" s="9" t="str">
        <f t="shared" si="321"/>
        <v/>
      </c>
      <c r="BR777" s="9" t="str">
        <f t="shared" si="321"/>
        <v/>
      </c>
      <c r="BS777" s="9" t="str">
        <f t="shared" si="321"/>
        <v/>
      </c>
      <c r="BT777" s="9" t="str">
        <f t="shared" si="321"/>
        <v/>
      </c>
      <c r="BU777" s="9" t="str">
        <f t="shared" si="321"/>
        <v/>
      </c>
      <c r="BV777" s="9" t="str">
        <f t="shared" si="321"/>
        <v/>
      </c>
      <c r="BW777" s="9" t="str">
        <f t="shared" si="321"/>
        <v/>
      </c>
      <c r="BX777" s="9" t="str">
        <f t="shared" si="321"/>
        <v/>
      </c>
      <c r="BY777" s="9" t="str">
        <f t="shared" si="321"/>
        <v/>
      </c>
      <c r="BZ777" s="9" t="str">
        <f t="shared" si="321"/>
        <v/>
      </c>
    </row>
    <row r="778" spans="1:78" x14ac:dyDescent="0.25">
      <c r="A778" s="6">
        <v>1268</v>
      </c>
      <c r="B778" s="3"/>
      <c r="C778" s="3">
        <v>1</v>
      </c>
      <c r="D778" s="3"/>
      <c r="E778" s="3"/>
      <c r="F778" s="3"/>
      <c r="G778" s="3"/>
      <c r="H778" s="3">
        <v>1</v>
      </c>
      <c r="I778" s="3"/>
      <c r="J778" s="3"/>
      <c r="K778" s="3"/>
      <c r="L778" s="3"/>
      <c r="M778" s="3"/>
      <c r="N778" s="3"/>
      <c r="O778" s="3"/>
      <c r="P778" s="3"/>
      <c r="Q778" s="3"/>
      <c r="R778" s="3"/>
      <c r="S778" s="3"/>
      <c r="T778" s="3"/>
      <c r="U778" s="3"/>
      <c r="V778" s="3"/>
      <c r="W778" s="3"/>
      <c r="X778" s="3"/>
      <c r="Y778" s="3"/>
      <c r="Z778" s="3"/>
      <c r="AA778" s="3"/>
      <c r="AB778" s="3"/>
      <c r="AC778" s="3"/>
      <c r="AD778" s="3"/>
      <c r="AE778" s="3"/>
      <c r="AF778" s="3">
        <v>2</v>
      </c>
      <c r="AH778" s="7">
        <f>SUMPRODUCT(MAX((Table1[post_position])*(Table1[topic_id]=$A778)))</f>
        <v>7</v>
      </c>
      <c r="AI778" s="7" t="str">
        <f>"http://chandoo.org/forums/topic/"&amp;VLOOKUP(A778,'All Topics Data'!$A$2:$C$1243,3,FALSE)</f>
        <v>http://chandoo.org/forums/topic/paste</v>
      </c>
      <c r="AJ778" s="7" t="str">
        <f>LEFT(VLOOKUP(A778,'All Topics Data'!$A$2:$C$1243,2,FALSE),40)&amp;REPT("…",LEN(VLOOKUP(A778,'All Topics Data'!$A$2:$C$1243,2,FALSE))&gt;40)</f>
        <v>Paste</v>
      </c>
      <c r="AK778" s="9">
        <f t="shared" si="305"/>
        <v>0</v>
      </c>
      <c r="AL778" s="9">
        <f t="shared" si="321"/>
        <v>1</v>
      </c>
      <c r="AM778" s="9">
        <f t="shared" si="321"/>
        <v>0</v>
      </c>
      <c r="AN778" s="9">
        <f t="shared" si="321"/>
        <v>0</v>
      </c>
      <c r="AO778" s="9">
        <f t="shared" si="321"/>
        <v>0</v>
      </c>
      <c r="AP778" s="9">
        <f t="shared" si="321"/>
        <v>0</v>
      </c>
      <c r="AQ778" s="9">
        <f t="shared" si="321"/>
        <v>1</v>
      </c>
      <c r="AR778" s="9" t="str">
        <f t="shared" si="321"/>
        <v/>
      </c>
      <c r="AS778" s="9" t="str">
        <f t="shared" si="321"/>
        <v/>
      </c>
      <c r="AT778" s="9" t="str">
        <f t="shared" si="321"/>
        <v/>
      </c>
      <c r="AU778" s="9" t="str">
        <f t="shared" si="321"/>
        <v/>
      </c>
      <c r="AV778" s="9" t="str">
        <f t="shared" si="321"/>
        <v/>
      </c>
      <c r="AW778" s="9" t="str">
        <f t="shared" si="321"/>
        <v/>
      </c>
      <c r="AX778" s="9" t="str">
        <f t="shared" si="321"/>
        <v/>
      </c>
      <c r="AY778" s="9" t="str">
        <f t="shared" si="321"/>
        <v/>
      </c>
      <c r="AZ778" s="9" t="str">
        <f t="shared" si="321"/>
        <v/>
      </c>
      <c r="BA778" s="9" t="str">
        <f t="shared" si="321"/>
        <v/>
      </c>
      <c r="BB778" s="9" t="str">
        <f t="shared" si="321"/>
        <v/>
      </c>
      <c r="BC778" s="9" t="str">
        <f t="shared" si="321"/>
        <v/>
      </c>
      <c r="BD778" s="9" t="str">
        <f t="shared" si="321"/>
        <v/>
      </c>
      <c r="BE778" s="9" t="str">
        <f t="shared" si="321"/>
        <v/>
      </c>
      <c r="BF778" s="9" t="str">
        <f t="shared" si="321"/>
        <v/>
      </c>
      <c r="BG778" s="9" t="str">
        <f t="shared" si="321"/>
        <v/>
      </c>
      <c r="BH778" s="9" t="str">
        <f t="shared" si="321"/>
        <v/>
      </c>
      <c r="BI778" s="9" t="str">
        <f t="shared" si="321"/>
        <v/>
      </c>
      <c r="BJ778" s="9" t="str">
        <f t="shared" si="321"/>
        <v/>
      </c>
      <c r="BK778" s="9" t="str">
        <f t="shared" si="321"/>
        <v/>
      </c>
      <c r="BL778" s="9" t="str">
        <f t="shared" si="321"/>
        <v/>
      </c>
      <c r="BM778" s="9" t="str">
        <f t="shared" si="321"/>
        <v/>
      </c>
      <c r="BN778" s="9" t="str">
        <f t="shared" si="321"/>
        <v/>
      </c>
      <c r="BO778" s="9" t="str">
        <f t="shared" si="321"/>
        <v/>
      </c>
      <c r="BP778" s="9" t="str">
        <f t="shared" si="321"/>
        <v/>
      </c>
      <c r="BQ778" s="9" t="str">
        <f t="shared" si="321"/>
        <v/>
      </c>
      <c r="BR778" s="9" t="str">
        <f t="shared" si="321"/>
        <v/>
      </c>
      <c r="BS778" s="9" t="str">
        <f t="shared" si="321"/>
        <v/>
      </c>
      <c r="BT778" s="9" t="str">
        <f t="shared" si="321"/>
        <v/>
      </c>
      <c r="BU778" s="9" t="str">
        <f t="shared" si="321"/>
        <v/>
      </c>
      <c r="BV778" s="9" t="str">
        <f t="shared" si="321"/>
        <v/>
      </c>
      <c r="BW778" s="9" t="str">
        <f t="shared" si="321"/>
        <v/>
      </c>
      <c r="BX778" s="9" t="str">
        <f t="shared" si="321"/>
        <v/>
      </c>
      <c r="BY778" s="9" t="str">
        <f t="shared" si="321"/>
        <v/>
      </c>
      <c r="BZ778" s="9" t="str">
        <f t="shared" si="321"/>
        <v/>
      </c>
    </row>
    <row r="779" spans="1:78" x14ac:dyDescent="0.25">
      <c r="A779" s="6">
        <v>1269</v>
      </c>
      <c r="B779" s="3"/>
      <c r="C779" s="3">
        <v>1</v>
      </c>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v>1</v>
      </c>
    </row>
    <row r="780" spans="1:78" x14ac:dyDescent="0.25">
      <c r="A780" s="6" t="s">
        <v>13</v>
      </c>
      <c r="B780" s="3">
        <v>0</v>
      </c>
      <c r="C780" s="3">
        <v>594</v>
      </c>
      <c r="D780" s="3">
        <v>113</v>
      </c>
      <c r="E780" s="3">
        <v>199</v>
      </c>
      <c r="F780" s="3">
        <v>81</v>
      </c>
      <c r="G780" s="3">
        <v>92</v>
      </c>
      <c r="H780" s="3">
        <v>51</v>
      </c>
      <c r="I780" s="3">
        <v>27</v>
      </c>
      <c r="J780" s="3">
        <v>23</v>
      </c>
      <c r="K780" s="3">
        <v>22</v>
      </c>
      <c r="L780" s="3">
        <v>14</v>
      </c>
      <c r="M780" s="3">
        <v>12</v>
      </c>
      <c r="N780" s="3">
        <v>10</v>
      </c>
      <c r="O780" s="3">
        <v>7</v>
      </c>
      <c r="P780" s="3">
        <v>2</v>
      </c>
      <c r="Q780" s="3">
        <v>9</v>
      </c>
      <c r="R780" s="3">
        <v>1</v>
      </c>
      <c r="S780" s="3">
        <v>3</v>
      </c>
      <c r="T780" s="3">
        <v>2</v>
      </c>
      <c r="U780" s="3">
        <v>1</v>
      </c>
      <c r="V780" s="3">
        <v>1</v>
      </c>
      <c r="W780" s="3">
        <v>1</v>
      </c>
      <c r="X780" s="3">
        <v>1</v>
      </c>
      <c r="Y780" s="3">
        <v>1</v>
      </c>
      <c r="Z780" s="3">
        <v>1</v>
      </c>
      <c r="AA780" s="3">
        <v>1</v>
      </c>
      <c r="AB780" s="3">
        <v>1</v>
      </c>
      <c r="AC780" s="3">
        <v>1</v>
      </c>
      <c r="AD780" s="3">
        <v>1</v>
      </c>
      <c r="AE780" s="3">
        <v>1</v>
      </c>
      <c r="AF780" s="3">
        <v>1273</v>
      </c>
    </row>
  </sheetData>
  <conditionalFormatting sqref="AK6:BZ778">
    <cfRule type="cellIs" dxfId="4" priority="1" operator="equal">
      <formula>""</formula>
    </cfRule>
    <cfRule type="cellIs" dxfId="3" priority="2" operator="equal">
      <formula>1</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27"/>
  <sheetViews>
    <sheetView workbookViewId="0">
      <selection activeCell="N1" sqref="N1"/>
    </sheetView>
  </sheetViews>
  <sheetFormatPr defaultRowHeight="15" x14ac:dyDescent="0.25"/>
  <cols>
    <col min="1" max="1" width="16.42578125" bestFit="1" customWidth="1"/>
    <col min="2" max="2" width="15.7109375" bestFit="1" customWidth="1"/>
    <col min="3" max="3" width="17.5703125" bestFit="1" customWidth="1"/>
  </cols>
  <sheetData>
    <row r="1" spans="1:2" x14ac:dyDescent="0.25">
      <c r="A1" s="5" t="s">
        <v>10</v>
      </c>
      <c r="B1" s="6">
        <v>1</v>
      </c>
    </row>
    <row r="3" spans="1:2" x14ac:dyDescent="0.25">
      <c r="A3" s="5" t="s">
        <v>4070</v>
      </c>
      <c r="B3" t="s">
        <v>4049</v>
      </c>
    </row>
    <row r="4" spans="1:2" x14ac:dyDescent="0.25">
      <c r="A4" s="8" t="s">
        <v>3233</v>
      </c>
      <c r="B4" s="3">
        <v>7</v>
      </c>
    </row>
    <row r="5" spans="1:2" x14ac:dyDescent="0.25">
      <c r="A5" s="8" t="s">
        <v>3235</v>
      </c>
      <c r="B5" s="3">
        <v>4</v>
      </c>
    </row>
    <row r="6" spans="1:2" x14ac:dyDescent="0.25">
      <c r="A6" s="8" t="s">
        <v>3236</v>
      </c>
      <c r="B6" s="3">
        <v>4</v>
      </c>
    </row>
    <row r="7" spans="1:2" x14ac:dyDescent="0.25">
      <c r="A7" s="8" t="s">
        <v>3237</v>
      </c>
      <c r="B7" s="3">
        <v>5</v>
      </c>
    </row>
    <row r="8" spans="1:2" x14ac:dyDescent="0.25">
      <c r="A8" s="8" t="s">
        <v>3238</v>
      </c>
      <c r="B8" s="3">
        <v>6</v>
      </c>
    </row>
    <row r="9" spans="1:2" x14ac:dyDescent="0.25">
      <c r="A9" s="8" t="s">
        <v>3239</v>
      </c>
      <c r="B9" s="3">
        <v>7</v>
      </c>
    </row>
    <row r="10" spans="1:2" x14ac:dyDescent="0.25">
      <c r="A10" s="8" t="s">
        <v>3240</v>
      </c>
      <c r="B10" s="3">
        <v>112</v>
      </c>
    </row>
    <row r="11" spans="1:2" x14ac:dyDescent="0.25">
      <c r="A11" s="8" t="s">
        <v>3241</v>
      </c>
      <c r="B11" s="3">
        <v>136</v>
      </c>
    </row>
    <row r="12" spans="1:2" x14ac:dyDescent="0.25">
      <c r="A12" s="8" t="s">
        <v>3242</v>
      </c>
      <c r="B12" s="3">
        <v>77</v>
      </c>
    </row>
    <row r="13" spans="1:2" x14ac:dyDescent="0.25">
      <c r="A13" s="8" t="s">
        <v>3243</v>
      </c>
      <c r="B13" s="3">
        <v>53</v>
      </c>
    </row>
    <row r="14" spans="1:2" x14ac:dyDescent="0.25">
      <c r="A14" s="8" t="s">
        <v>3244</v>
      </c>
      <c r="B14" s="3">
        <v>39</v>
      </c>
    </row>
    <row r="15" spans="1:2" x14ac:dyDescent="0.25">
      <c r="A15" s="8" t="s">
        <v>3245</v>
      </c>
      <c r="B15" s="3">
        <v>62</v>
      </c>
    </row>
    <row r="16" spans="1:2" x14ac:dyDescent="0.25">
      <c r="A16" s="8" t="s">
        <v>3246</v>
      </c>
      <c r="B16" s="3">
        <v>50</v>
      </c>
    </row>
    <row r="17" spans="1:2" x14ac:dyDescent="0.25">
      <c r="A17" s="8" t="s">
        <v>3247</v>
      </c>
      <c r="B17" s="3">
        <v>53</v>
      </c>
    </row>
    <row r="18" spans="1:2" x14ac:dyDescent="0.25">
      <c r="A18" s="8" t="s">
        <v>3248</v>
      </c>
      <c r="B18" s="3">
        <v>55</v>
      </c>
    </row>
    <row r="19" spans="1:2" x14ac:dyDescent="0.25">
      <c r="A19" s="8" t="s">
        <v>3249</v>
      </c>
      <c r="B19" s="3">
        <v>54</v>
      </c>
    </row>
    <row r="20" spans="1:2" x14ac:dyDescent="0.25">
      <c r="A20" s="8" t="s">
        <v>4071</v>
      </c>
      <c r="B20" s="3">
        <v>66</v>
      </c>
    </row>
    <row r="21" spans="1:2" x14ac:dyDescent="0.25">
      <c r="A21" s="8" t="s">
        <v>3250</v>
      </c>
      <c r="B21" s="3">
        <v>60</v>
      </c>
    </row>
    <row r="22" spans="1:2" x14ac:dyDescent="0.25">
      <c r="A22" s="8" t="s">
        <v>3251</v>
      </c>
      <c r="B22" s="3">
        <v>78</v>
      </c>
    </row>
    <row r="23" spans="1:2" x14ac:dyDescent="0.25">
      <c r="A23" s="8" t="s">
        <v>3252</v>
      </c>
      <c r="B23" s="3">
        <v>89</v>
      </c>
    </row>
    <row r="24" spans="1:2" x14ac:dyDescent="0.25">
      <c r="A24" s="8" t="s">
        <v>3253</v>
      </c>
      <c r="B24" s="3">
        <v>127</v>
      </c>
    </row>
    <row r="25" spans="1:2" x14ac:dyDescent="0.25">
      <c r="A25" s="8" t="s">
        <v>3254</v>
      </c>
      <c r="B25" s="3">
        <v>100</v>
      </c>
    </row>
    <row r="26" spans="1:2" x14ac:dyDescent="0.25">
      <c r="A26" s="8" t="s">
        <v>3255</v>
      </c>
      <c r="B26" s="3">
        <v>29</v>
      </c>
    </row>
    <row r="27" spans="1:2" x14ac:dyDescent="0.25">
      <c r="A27" s="8" t="s">
        <v>13</v>
      </c>
      <c r="B27" s="3">
        <v>1273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1:AU776"/>
  <sheetViews>
    <sheetView showGridLines="0" workbookViewId="0">
      <selection activeCell="N1" sqref="N1"/>
    </sheetView>
  </sheetViews>
  <sheetFormatPr defaultRowHeight="15" x14ac:dyDescent="0.25"/>
  <cols>
    <col min="2" max="2" width="14" style="11" customWidth="1"/>
    <col min="3" max="3" width="4" style="11" customWidth="1"/>
    <col min="4" max="45" width="1.140625" customWidth="1"/>
  </cols>
  <sheetData>
    <row r="1" spans="2:47" x14ac:dyDescent="0.25">
      <c r="D1" s="18" t="s">
        <v>3216</v>
      </c>
    </row>
    <row r="3" spans="2:47" s="14" customFormat="1" ht="25.5" x14ac:dyDescent="0.25">
      <c r="B3" s="17" t="s">
        <v>4073</v>
      </c>
      <c r="C3" s="17" t="s">
        <v>3215</v>
      </c>
      <c r="D3" s="7">
        <v>1</v>
      </c>
      <c r="E3" s="7">
        <v>2</v>
      </c>
      <c r="F3" s="7">
        <v>3</v>
      </c>
      <c r="G3" s="7">
        <v>4</v>
      </c>
      <c r="H3" s="7">
        <v>5</v>
      </c>
      <c r="I3" s="7">
        <v>6</v>
      </c>
      <c r="J3" s="7">
        <v>7</v>
      </c>
      <c r="K3" s="7">
        <v>8</v>
      </c>
      <c r="L3" s="7">
        <v>9</v>
      </c>
      <c r="M3" s="7">
        <v>10</v>
      </c>
      <c r="N3" s="7">
        <v>11</v>
      </c>
      <c r="O3" s="7">
        <v>12</v>
      </c>
      <c r="P3" s="7">
        <v>13</v>
      </c>
      <c r="Q3" s="7">
        <v>14</v>
      </c>
      <c r="R3" s="7">
        <v>15</v>
      </c>
      <c r="S3" s="7">
        <v>16</v>
      </c>
      <c r="T3" s="7">
        <v>17</v>
      </c>
      <c r="U3" s="7">
        <v>18</v>
      </c>
      <c r="V3" s="7">
        <v>19</v>
      </c>
      <c r="W3" s="7">
        <v>20</v>
      </c>
      <c r="X3" s="7">
        <v>21</v>
      </c>
      <c r="Y3" s="7">
        <v>22</v>
      </c>
      <c r="Z3" s="7">
        <v>23</v>
      </c>
      <c r="AA3" s="7">
        <v>24</v>
      </c>
      <c r="AB3" s="7">
        <v>25</v>
      </c>
      <c r="AC3" s="7">
        <v>26</v>
      </c>
      <c r="AD3" s="7">
        <v>27</v>
      </c>
      <c r="AE3" s="7">
        <v>28</v>
      </c>
      <c r="AF3" s="7">
        <v>29</v>
      </c>
      <c r="AG3" s="7">
        <v>30</v>
      </c>
      <c r="AH3" s="7">
        <v>31</v>
      </c>
      <c r="AI3" s="7">
        <v>32</v>
      </c>
      <c r="AJ3" s="7">
        <v>33</v>
      </c>
      <c r="AK3" s="7">
        <v>34</v>
      </c>
      <c r="AL3" s="7">
        <v>35</v>
      </c>
      <c r="AM3" s="7">
        <v>36</v>
      </c>
      <c r="AN3" s="7">
        <v>37</v>
      </c>
      <c r="AO3" s="7">
        <v>38</v>
      </c>
      <c r="AP3" s="7">
        <v>39</v>
      </c>
      <c r="AQ3" s="7">
        <v>40</v>
      </c>
      <c r="AR3" s="7">
        <v>41</v>
      </c>
      <c r="AS3" s="7">
        <v>42</v>
      </c>
      <c r="AT3" s="14" t="s">
        <v>3215</v>
      </c>
    </row>
    <row r="4" spans="2:47" ht="11.25" customHeight="1" x14ac:dyDescent="0.25">
      <c r="B4" s="12">
        <v>9</v>
      </c>
      <c r="C4" s="16" t="str">
        <f t="shared" ref="C4:C67" si="0">HYPERLINK(AT4,inf)</f>
        <v>∞</v>
      </c>
      <c r="D4" s="10">
        <v>0</v>
      </c>
      <c r="E4" s="10">
        <v>0</v>
      </c>
      <c r="F4" s="10">
        <v>1</v>
      </c>
      <c r="G4" s="10">
        <v>0</v>
      </c>
      <c r="H4" s="10">
        <v>0</v>
      </c>
      <c r="I4" s="10">
        <v>0</v>
      </c>
      <c r="J4" s="10">
        <v>0</v>
      </c>
      <c r="K4" s="10">
        <v>0</v>
      </c>
      <c r="L4" s="10">
        <v>0</v>
      </c>
      <c r="M4" s="10" t="s">
        <v>20</v>
      </c>
      <c r="N4" s="10" t="s">
        <v>20</v>
      </c>
      <c r="O4" s="10" t="s">
        <v>20</v>
      </c>
      <c r="P4" s="10" t="s">
        <v>20</v>
      </c>
      <c r="Q4" s="10" t="s">
        <v>20</v>
      </c>
      <c r="R4" s="10" t="s">
        <v>20</v>
      </c>
      <c r="S4" s="10" t="s">
        <v>20</v>
      </c>
      <c r="T4" s="10" t="s">
        <v>20</v>
      </c>
      <c r="U4" s="10" t="s">
        <v>20</v>
      </c>
      <c r="V4" s="10" t="s">
        <v>20</v>
      </c>
      <c r="W4" s="10" t="s">
        <v>20</v>
      </c>
      <c r="X4" s="10" t="s">
        <v>20</v>
      </c>
      <c r="Y4" s="10" t="s">
        <v>20</v>
      </c>
      <c r="Z4" s="10" t="s">
        <v>20</v>
      </c>
      <c r="AA4" s="10" t="s">
        <v>20</v>
      </c>
      <c r="AB4" s="10" t="s">
        <v>20</v>
      </c>
      <c r="AC4" s="10" t="s">
        <v>20</v>
      </c>
      <c r="AD4" s="10" t="s">
        <v>20</v>
      </c>
      <c r="AE4" s="10" t="s">
        <v>20</v>
      </c>
      <c r="AF4" s="10" t="s">
        <v>20</v>
      </c>
      <c r="AG4" s="10" t="s">
        <v>20</v>
      </c>
      <c r="AH4" s="10" t="s">
        <v>20</v>
      </c>
      <c r="AI4" s="10" t="s">
        <v>20</v>
      </c>
      <c r="AJ4" s="10" t="s">
        <v>20</v>
      </c>
      <c r="AK4" s="10" t="s">
        <v>20</v>
      </c>
      <c r="AL4" s="10" t="s">
        <v>20</v>
      </c>
      <c r="AM4" s="10" t="s">
        <v>20</v>
      </c>
      <c r="AN4" s="10" t="s">
        <v>20</v>
      </c>
      <c r="AO4" s="10" t="s">
        <v>20</v>
      </c>
      <c r="AP4" s="10" t="s">
        <v>20</v>
      </c>
      <c r="AQ4" s="10" t="s">
        <v>20</v>
      </c>
      <c r="AR4" s="10" t="s">
        <v>20</v>
      </c>
      <c r="AS4" s="10" t="s">
        <v>20</v>
      </c>
      <c r="AT4" t="s">
        <v>3264</v>
      </c>
      <c r="AU4" t="str">
        <f>'sp1'!AJ6</f>
        <v>Custom Type to show Currency in Indian f…</v>
      </c>
    </row>
    <row r="5" spans="2:47" ht="11.25" customHeight="1" x14ac:dyDescent="0.25">
      <c r="B5" s="12">
        <v>6</v>
      </c>
      <c r="C5" s="16" t="str">
        <f t="shared" si="0"/>
        <v>∞</v>
      </c>
      <c r="D5" s="10">
        <v>0</v>
      </c>
      <c r="E5" s="10">
        <v>0</v>
      </c>
      <c r="F5" s="10">
        <v>0</v>
      </c>
      <c r="G5" s="10">
        <v>0</v>
      </c>
      <c r="H5" s="10">
        <v>0</v>
      </c>
      <c r="I5" s="10">
        <v>1</v>
      </c>
      <c r="J5" s="10" t="s">
        <v>20</v>
      </c>
      <c r="K5" s="10" t="s">
        <v>20</v>
      </c>
      <c r="L5" s="10" t="s">
        <v>20</v>
      </c>
      <c r="M5" s="10" t="s">
        <v>20</v>
      </c>
      <c r="N5" s="10" t="s">
        <v>20</v>
      </c>
      <c r="O5" s="10" t="s">
        <v>20</v>
      </c>
      <c r="P5" s="10" t="s">
        <v>20</v>
      </c>
      <c r="Q5" s="10" t="s">
        <v>20</v>
      </c>
      <c r="R5" s="10" t="s">
        <v>20</v>
      </c>
      <c r="S5" s="10" t="s">
        <v>20</v>
      </c>
      <c r="T5" s="10" t="s">
        <v>20</v>
      </c>
      <c r="U5" s="10" t="s">
        <v>20</v>
      </c>
      <c r="V5" s="10" t="s">
        <v>20</v>
      </c>
      <c r="W5" s="10" t="s">
        <v>20</v>
      </c>
      <c r="X5" s="10" t="s">
        <v>20</v>
      </c>
      <c r="Y5" s="10" t="s">
        <v>20</v>
      </c>
      <c r="Z5" s="10" t="s">
        <v>20</v>
      </c>
      <c r="AA5" s="10" t="s">
        <v>20</v>
      </c>
      <c r="AB5" s="10" t="s">
        <v>20</v>
      </c>
      <c r="AC5" s="10" t="s">
        <v>20</v>
      </c>
      <c r="AD5" s="10" t="s">
        <v>20</v>
      </c>
      <c r="AE5" s="10" t="s">
        <v>20</v>
      </c>
      <c r="AF5" s="10" t="s">
        <v>20</v>
      </c>
      <c r="AG5" s="10" t="s">
        <v>20</v>
      </c>
      <c r="AH5" s="10" t="s">
        <v>20</v>
      </c>
      <c r="AI5" s="10" t="s">
        <v>20</v>
      </c>
      <c r="AJ5" s="10" t="s">
        <v>20</v>
      </c>
      <c r="AK5" s="10" t="s">
        <v>20</v>
      </c>
      <c r="AL5" s="10" t="s">
        <v>20</v>
      </c>
      <c r="AM5" s="10" t="s">
        <v>20</v>
      </c>
      <c r="AN5" s="10" t="s">
        <v>20</v>
      </c>
      <c r="AO5" s="10" t="s">
        <v>20</v>
      </c>
      <c r="AP5" s="10" t="s">
        <v>20</v>
      </c>
      <c r="AQ5" s="10" t="s">
        <v>20</v>
      </c>
      <c r="AR5" s="10" t="s">
        <v>20</v>
      </c>
      <c r="AS5" s="10" t="s">
        <v>20</v>
      </c>
      <c r="AT5" t="s">
        <v>3265</v>
      </c>
      <c r="AU5" s="7" t="str">
        <f>'sp1'!AJ7</f>
        <v>Conditional formating based on dynamic c…</v>
      </c>
    </row>
    <row r="6" spans="2:47" ht="11.25" customHeight="1" x14ac:dyDescent="0.25">
      <c r="B6" s="12">
        <v>3</v>
      </c>
      <c r="C6" s="16" t="str">
        <f t="shared" si="0"/>
        <v>∞</v>
      </c>
      <c r="D6" s="10">
        <v>0</v>
      </c>
      <c r="E6" s="10">
        <v>1</v>
      </c>
      <c r="F6" s="10">
        <v>0</v>
      </c>
      <c r="G6" s="10" t="s">
        <v>20</v>
      </c>
      <c r="H6" s="10" t="s">
        <v>20</v>
      </c>
      <c r="I6" s="10" t="s">
        <v>20</v>
      </c>
      <c r="J6" s="10" t="s">
        <v>20</v>
      </c>
      <c r="K6" s="10" t="s">
        <v>20</v>
      </c>
      <c r="L6" s="10" t="s">
        <v>20</v>
      </c>
      <c r="M6" s="10" t="s">
        <v>20</v>
      </c>
      <c r="N6" s="10" t="s">
        <v>20</v>
      </c>
      <c r="O6" s="10" t="s">
        <v>20</v>
      </c>
      <c r="P6" s="10" t="s">
        <v>20</v>
      </c>
      <c r="Q6" s="10" t="s">
        <v>20</v>
      </c>
      <c r="R6" s="10" t="s">
        <v>20</v>
      </c>
      <c r="S6" s="10" t="s">
        <v>20</v>
      </c>
      <c r="T6" s="10" t="s">
        <v>20</v>
      </c>
      <c r="U6" s="10" t="s">
        <v>20</v>
      </c>
      <c r="V6" s="10" t="s">
        <v>20</v>
      </c>
      <c r="W6" s="10" t="s">
        <v>20</v>
      </c>
      <c r="X6" s="10" t="s">
        <v>20</v>
      </c>
      <c r="Y6" s="10" t="s">
        <v>20</v>
      </c>
      <c r="Z6" s="10" t="s">
        <v>20</v>
      </c>
      <c r="AA6" s="10" t="s">
        <v>20</v>
      </c>
      <c r="AB6" s="10" t="s">
        <v>20</v>
      </c>
      <c r="AC6" s="10" t="s">
        <v>20</v>
      </c>
      <c r="AD6" s="10" t="s">
        <v>20</v>
      </c>
      <c r="AE6" s="10" t="s">
        <v>20</v>
      </c>
      <c r="AF6" s="10" t="s">
        <v>20</v>
      </c>
      <c r="AG6" s="10" t="s">
        <v>20</v>
      </c>
      <c r="AH6" s="10" t="s">
        <v>20</v>
      </c>
      <c r="AI6" s="10" t="s">
        <v>20</v>
      </c>
      <c r="AJ6" s="10" t="s">
        <v>20</v>
      </c>
      <c r="AK6" s="10" t="s">
        <v>20</v>
      </c>
      <c r="AL6" s="10" t="s">
        <v>20</v>
      </c>
      <c r="AM6" s="10" t="s">
        <v>20</v>
      </c>
      <c r="AN6" s="10" t="s">
        <v>20</v>
      </c>
      <c r="AO6" s="10" t="s">
        <v>20</v>
      </c>
      <c r="AP6" s="10" t="s">
        <v>20</v>
      </c>
      <c r="AQ6" s="10" t="s">
        <v>20</v>
      </c>
      <c r="AR6" s="10" t="s">
        <v>20</v>
      </c>
      <c r="AS6" s="10" t="s">
        <v>20</v>
      </c>
      <c r="AT6" t="s">
        <v>3266</v>
      </c>
      <c r="AU6" s="7" t="str">
        <f>'sp1'!AJ8</f>
        <v>Is there any way to show the percentage …</v>
      </c>
    </row>
    <row r="7" spans="2:47" ht="11.25" customHeight="1" x14ac:dyDescent="0.25">
      <c r="B7" s="12">
        <v>5</v>
      </c>
      <c r="C7" s="16" t="str">
        <f t="shared" si="0"/>
        <v>∞</v>
      </c>
      <c r="D7" s="10">
        <v>0</v>
      </c>
      <c r="E7" s="10">
        <v>0</v>
      </c>
      <c r="F7" s="10">
        <v>0</v>
      </c>
      <c r="G7" s="10">
        <v>0</v>
      </c>
      <c r="H7" s="10">
        <v>1</v>
      </c>
      <c r="I7" s="10" t="s">
        <v>20</v>
      </c>
      <c r="J7" s="10" t="s">
        <v>20</v>
      </c>
      <c r="K7" s="10" t="s">
        <v>20</v>
      </c>
      <c r="L7" s="10" t="s">
        <v>20</v>
      </c>
      <c r="M7" s="10" t="s">
        <v>20</v>
      </c>
      <c r="N7" s="10" t="s">
        <v>20</v>
      </c>
      <c r="O7" s="10" t="s">
        <v>20</v>
      </c>
      <c r="P7" s="10" t="s">
        <v>20</v>
      </c>
      <c r="Q7" s="10" t="s">
        <v>20</v>
      </c>
      <c r="R7" s="10" t="s">
        <v>20</v>
      </c>
      <c r="S7" s="10" t="s">
        <v>20</v>
      </c>
      <c r="T7" s="10" t="s">
        <v>20</v>
      </c>
      <c r="U7" s="10" t="s">
        <v>20</v>
      </c>
      <c r="V7" s="10" t="s">
        <v>20</v>
      </c>
      <c r="W7" s="10" t="s">
        <v>20</v>
      </c>
      <c r="X7" s="10" t="s">
        <v>20</v>
      </c>
      <c r="Y7" s="10" t="s">
        <v>20</v>
      </c>
      <c r="Z7" s="10" t="s">
        <v>20</v>
      </c>
      <c r="AA7" s="10" t="s">
        <v>20</v>
      </c>
      <c r="AB7" s="10" t="s">
        <v>20</v>
      </c>
      <c r="AC7" s="10" t="s">
        <v>20</v>
      </c>
      <c r="AD7" s="10" t="s">
        <v>20</v>
      </c>
      <c r="AE7" s="10" t="s">
        <v>20</v>
      </c>
      <c r="AF7" s="10" t="s">
        <v>20</v>
      </c>
      <c r="AG7" s="10" t="s">
        <v>20</v>
      </c>
      <c r="AH7" s="10" t="s">
        <v>20</v>
      </c>
      <c r="AI7" s="10" t="s">
        <v>20</v>
      </c>
      <c r="AJ7" s="10" t="s">
        <v>20</v>
      </c>
      <c r="AK7" s="10" t="s">
        <v>20</v>
      </c>
      <c r="AL7" s="10" t="s">
        <v>20</v>
      </c>
      <c r="AM7" s="10" t="s">
        <v>20</v>
      </c>
      <c r="AN7" s="10" t="s">
        <v>20</v>
      </c>
      <c r="AO7" s="10" t="s">
        <v>20</v>
      </c>
      <c r="AP7" s="10" t="s">
        <v>20</v>
      </c>
      <c r="AQ7" s="10" t="s">
        <v>20</v>
      </c>
      <c r="AR7" s="10" t="s">
        <v>20</v>
      </c>
      <c r="AS7" s="10" t="s">
        <v>20</v>
      </c>
      <c r="AT7" t="s">
        <v>3267</v>
      </c>
      <c r="AU7" s="7" t="str">
        <f>'sp1'!AJ9</f>
        <v>Chart color link to data</v>
      </c>
    </row>
    <row r="8" spans="2:47" ht="11.25" customHeight="1" x14ac:dyDescent="0.25">
      <c r="B8" s="12">
        <v>2</v>
      </c>
      <c r="C8" s="16" t="str">
        <f t="shared" si="0"/>
        <v>∞</v>
      </c>
      <c r="D8" s="10">
        <v>0</v>
      </c>
      <c r="E8" s="10">
        <v>1</v>
      </c>
      <c r="F8" s="10" t="s">
        <v>20</v>
      </c>
      <c r="G8" s="10" t="s">
        <v>20</v>
      </c>
      <c r="H8" s="10" t="s">
        <v>20</v>
      </c>
      <c r="I8" s="10" t="s">
        <v>20</v>
      </c>
      <c r="J8" s="10" t="s">
        <v>20</v>
      </c>
      <c r="K8" s="10" t="s">
        <v>20</v>
      </c>
      <c r="L8" s="10" t="s">
        <v>20</v>
      </c>
      <c r="M8" s="10" t="s">
        <v>20</v>
      </c>
      <c r="N8" s="10" t="s">
        <v>20</v>
      </c>
      <c r="O8" s="10" t="s">
        <v>20</v>
      </c>
      <c r="P8" s="10" t="s">
        <v>20</v>
      </c>
      <c r="Q8" s="10" t="s">
        <v>20</v>
      </c>
      <c r="R8" s="10" t="s">
        <v>20</v>
      </c>
      <c r="S8" s="10" t="s">
        <v>20</v>
      </c>
      <c r="T8" s="10" t="s">
        <v>20</v>
      </c>
      <c r="U8" s="10" t="s">
        <v>20</v>
      </c>
      <c r="V8" s="10" t="s">
        <v>20</v>
      </c>
      <c r="W8" s="10" t="s">
        <v>20</v>
      </c>
      <c r="X8" s="10" t="s">
        <v>20</v>
      </c>
      <c r="Y8" s="10" t="s">
        <v>20</v>
      </c>
      <c r="Z8" s="10" t="s">
        <v>20</v>
      </c>
      <c r="AA8" s="10" t="s">
        <v>20</v>
      </c>
      <c r="AB8" s="10" t="s">
        <v>20</v>
      </c>
      <c r="AC8" s="10" t="s">
        <v>20</v>
      </c>
      <c r="AD8" s="10" t="s">
        <v>20</v>
      </c>
      <c r="AE8" s="10" t="s">
        <v>20</v>
      </c>
      <c r="AF8" s="10" t="s">
        <v>20</v>
      </c>
      <c r="AG8" s="10" t="s">
        <v>20</v>
      </c>
      <c r="AH8" s="10" t="s">
        <v>20</v>
      </c>
      <c r="AI8" s="10" t="s">
        <v>20</v>
      </c>
      <c r="AJ8" s="10" t="s">
        <v>20</v>
      </c>
      <c r="AK8" s="10" t="s">
        <v>20</v>
      </c>
      <c r="AL8" s="10" t="s">
        <v>20</v>
      </c>
      <c r="AM8" s="10" t="s">
        <v>20</v>
      </c>
      <c r="AN8" s="10" t="s">
        <v>20</v>
      </c>
      <c r="AO8" s="10" t="s">
        <v>20</v>
      </c>
      <c r="AP8" s="10" t="s">
        <v>20</v>
      </c>
      <c r="AQ8" s="10" t="s">
        <v>20</v>
      </c>
      <c r="AR8" s="10" t="s">
        <v>20</v>
      </c>
      <c r="AS8" s="10" t="s">
        <v>20</v>
      </c>
      <c r="AT8" t="s">
        <v>3268</v>
      </c>
      <c r="AU8" s="7" t="str">
        <f>'sp1'!AJ10</f>
        <v>Custom views</v>
      </c>
    </row>
    <row r="9" spans="2:47" ht="11.25" customHeight="1" x14ac:dyDescent="0.25">
      <c r="B9" s="12">
        <v>3</v>
      </c>
      <c r="C9" s="16" t="str">
        <f t="shared" si="0"/>
        <v>∞</v>
      </c>
      <c r="D9" s="10">
        <v>0</v>
      </c>
      <c r="E9" s="10">
        <v>1</v>
      </c>
      <c r="F9" s="10">
        <v>0</v>
      </c>
      <c r="G9" s="10" t="s">
        <v>20</v>
      </c>
      <c r="H9" s="10" t="s">
        <v>20</v>
      </c>
      <c r="I9" s="10" t="s">
        <v>20</v>
      </c>
      <c r="J9" s="10" t="s">
        <v>20</v>
      </c>
      <c r="K9" s="10" t="s">
        <v>20</v>
      </c>
      <c r="L9" s="10" t="s">
        <v>20</v>
      </c>
      <c r="M9" s="10" t="s">
        <v>20</v>
      </c>
      <c r="N9" s="10" t="s">
        <v>20</v>
      </c>
      <c r="O9" s="10" t="s">
        <v>20</v>
      </c>
      <c r="P9" s="10" t="s">
        <v>20</v>
      </c>
      <c r="Q9" s="10" t="s">
        <v>20</v>
      </c>
      <c r="R9" s="10" t="s">
        <v>20</v>
      </c>
      <c r="S9" s="10" t="s">
        <v>20</v>
      </c>
      <c r="T9" s="10" t="s">
        <v>20</v>
      </c>
      <c r="U9" s="10" t="s">
        <v>20</v>
      </c>
      <c r="V9" s="10" t="s">
        <v>20</v>
      </c>
      <c r="W9" s="10" t="s">
        <v>20</v>
      </c>
      <c r="X9" s="10" t="s">
        <v>20</v>
      </c>
      <c r="Y9" s="10" t="s">
        <v>20</v>
      </c>
      <c r="Z9" s="10" t="s">
        <v>20</v>
      </c>
      <c r="AA9" s="10" t="s">
        <v>20</v>
      </c>
      <c r="AB9" s="10" t="s">
        <v>20</v>
      </c>
      <c r="AC9" s="10" t="s">
        <v>20</v>
      </c>
      <c r="AD9" s="10" t="s">
        <v>20</v>
      </c>
      <c r="AE9" s="10" t="s">
        <v>20</v>
      </c>
      <c r="AF9" s="10" t="s">
        <v>20</v>
      </c>
      <c r="AG9" s="10" t="s">
        <v>20</v>
      </c>
      <c r="AH9" s="10" t="s">
        <v>20</v>
      </c>
      <c r="AI9" s="10" t="s">
        <v>20</v>
      </c>
      <c r="AJ9" s="10" t="s">
        <v>20</v>
      </c>
      <c r="AK9" s="10" t="s">
        <v>20</v>
      </c>
      <c r="AL9" s="10" t="s">
        <v>20</v>
      </c>
      <c r="AM9" s="10" t="s">
        <v>20</v>
      </c>
      <c r="AN9" s="10" t="s">
        <v>20</v>
      </c>
      <c r="AO9" s="10" t="s">
        <v>20</v>
      </c>
      <c r="AP9" s="10" t="s">
        <v>20</v>
      </c>
      <c r="AQ9" s="10" t="s">
        <v>20</v>
      </c>
      <c r="AR9" s="10" t="s">
        <v>20</v>
      </c>
      <c r="AS9" s="10" t="s">
        <v>20</v>
      </c>
      <c r="AT9" t="s">
        <v>3269</v>
      </c>
      <c r="AU9" s="7" t="str">
        <f>'sp1'!AJ11</f>
        <v>How to eliminate cell views across multi…</v>
      </c>
    </row>
    <row r="10" spans="2:47" ht="11.25" customHeight="1" x14ac:dyDescent="0.25">
      <c r="B10" s="12">
        <v>3</v>
      </c>
      <c r="C10" s="16" t="str">
        <f t="shared" si="0"/>
        <v>∞</v>
      </c>
      <c r="D10" s="10">
        <v>0</v>
      </c>
      <c r="E10" s="10">
        <v>1</v>
      </c>
      <c r="F10" s="10">
        <v>0</v>
      </c>
      <c r="G10" s="10" t="s">
        <v>20</v>
      </c>
      <c r="H10" s="10" t="s">
        <v>20</v>
      </c>
      <c r="I10" s="10" t="s">
        <v>20</v>
      </c>
      <c r="J10" s="10" t="s">
        <v>20</v>
      </c>
      <c r="K10" s="10" t="s">
        <v>20</v>
      </c>
      <c r="L10" s="10" t="s">
        <v>20</v>
      </c>
      <c r="M10" s="10" t="s">
        <v>20</v>
      </c>
      <c r="N10" s="10" t="s">
        <v>20</v>
      </c>
      <c r="O10" s="10" t="s">
        <v>20</v>
      </c>
      <c r="P10" s="10" t="s">
        <v>20</v>
      </c>
      <c r="Q10" s="10" t="s">
        <v>20</v>
      </c>
      <c r="R10" s="10" t="s">
        <v>20</v>
      </c>
      <c r="S10" s="10" t="s">
        <v>20</v>
      </c>
      <c r="T10" s="10" t="s">
        <v>20</v>
      </c>
      <c r="U10" s="10" t="s">
        <v>20</v>
      </c>
      <c r="V10" s="10" t="s">
        <v>20</v>
      </c>
      <c r="W10" s="10" t="s">
        <v>20</v>
      </c>
      <c r="X10" s="10" t="s">
        <v>20</v>
      </c>
      <c r="Y10" s="10" t="s">
        <v>20</v>
      </c>
      <c r="Z10" s="10" t="s">
        <v>20</v>
      </c>
      <c r="AA10" s="10" t="s">
        <v>20</v>
      </c>
      <c r="AB10" s="10" t="s">
        <v>20</v>
      </c>
      <c r="AC10" s="10" t="s">
        <v>20</v>
      </c>
      <c r="AD10" s="10" t="s">
        <v>20</v>
      </c>
      <c r="AE10" s="10" t="s">
        <v>20</v>
      </c>
      <c r="AF10" s="10" t="s">
        <v>20</v>
      </c>
      <c r="AG10" s="10" t="s">
        <v>20</v>
      </c>
      <c r="AH10" s="10" t="s">
        <v>20</v>
      </c>
      <c r="AI10" s="10" t="s">
        <v>20</v>
      </c>
      <c r="AJ10" s="10" t="s">
        <v>20</v>
      </c>
      <c r="AK10" s="10" t="s">
        <v>20</v>
      </c>
      <c r="AL10" s="10" t="s">
        <v>20</v>
      </c>
      <c r="AM10" s="10" t="s">
        <v>20</v>
      </c>
      <c r="AN10" s="10" t="s">
        <v>20</v>
      </c>
      <c r="AO10" s="10" t="s">
        <v>20</v>
      </c>
      <c r="AP10" s="10" t="s">
        <v>20</v>
      </c>
      <c r="AQ10" s="10" t="s">
        <v>20</v>
      </c>
      <c r="AR10" s="10" t="s">
        <v>20</v>
      </c>
      <c r="AS10" s="10" t="s">
        <v>20</v>
      </c>
      <c r="AT10" t="s">
        <v>3270</v>
      </c>
      <c r="AU10" s="7" t="str">
        <f>'sp1'!AJ12</f>
        <v>Rotate letters in Excel</v>
      </c>
    </row>
    <row r="11" spans="2:47" ht="11.25" customHeight="1" x14ac:dyDescent="0.25">
      <c r="B11" s="12">
        <v>2</v>
      </c>
      <c r="C11" s="16" t="str">
        <f t="shared" si="0"/>
        <v>∞</v>
      </c>
      <c r="D11" s="10">
        <v>0</v>
      </c>
      <c r="E11" s="10">
        <v>1</v>
      </c>
      <c r="F11" s="10" t="s">
        <v>20</v>
      </c>
      <c r="G11" s="10" t="s">
        <v>20</v>
      </c>
      <c r="H11" s="10" t="s">
        <v>20</v>
      </c>
      <c r="I11" s="10" t="s">
        <v>20</v>
      </c>
      <c r="J11" s="10" t="s">
        <v>20</v>
      </c>
      <c r="K11" s="10" t="s">
        <v>20</v>
      </c>
      <c r="L11" s="10" t="s">
        <v>20</v>
      </c>
      <c r="M11" s="10" t="s">
        <v>20</v>
      </c>
      <c r="N11" s="10" t="s">
        <v>20</v>
      </c>
      <c r="O11" s="10" t="s">
        <v>20</v>
      </c>
      <c r="P11" s="10" t="s">
        <v>20</v>
      </c>
      <c r="Q11" s="10" t="s">
        <v>20</v>
      </c>
      <c r="R11" s="10" t="s">
        <v>20</v>
      </c>
      <c r="S11" s="10" t="s">
        <v>20</v>
      </c>
      <c r="T11" s="10" t="s">
        <v>20</v>
      </c>
      <c r="U11" s="10" t="s">
        <v>20</v>
      </c>
      <c r="V11" s="10" t="s">
        <v>20</v>
      </c>
      <c r="W11" s="10" t="s">
        <v>20</v>
      </c>
      <c r="X11" s="10" t="s">
        <v>20</v>
      </c>
      <c r="Y11" s="10" t="s">
        <v>20</v>
      </c>
      <c r="Z11" s="10" t="s">
        <v>20</v>
      </c>
      <c r="AA11" s="10" t="s">
        <v>20</v>
      </c>
      <c r="AB11" s="10" t="s">
        <v>20</v>
      </c>
      <c r="AC11" s="10" t="s">
        <v>20</v>
      </c>
      <c r="AD11" s="10" t="s">
        <v>20</v>
      </c>
      <c r="AE11" s="10" t="s">
        <v>20</v>
      </c>
      <c r="AF11" s="10" t="s">
        <v>20</v>
      </c>
      <c r="AG11" s="10" t="s">
        <v>20</v>
      </c>
      <c r="AH11" s="10" t="s">
        <v>20</v>
      </c>
      <c r="AI11" s="10" t="s">
        <v>20</v>
      </c>
      <c r="AJ11" s="10" t="s">
        <v>20</v>
      </c>
      <c r="AK11" s="10" t="s">
        <v>20</v>
      </c>
      <c r="AL11" s="10" t="s">
        <v>20</v>
      </c>
      <c r="AM11" s="10" t="s">
        <v>20</v>
      </c>
      <c r="AN11" s="10" t="s">
        <v>20</v>
      </c>
      <c r="AO11" s="10" t="s">
        <v>20</v>
      </c>
      <c r="AP11" s="10" t="s">
        <v>20</v>
      </c>
      <c r="AQ11" s="10" t="s">
        <v>20</v>
      </c>
      <c r="AR11" s="10" t="s">
        <v>20</v>
      </c>
      <c r="AS11" s="10" t="s">
        <v>20</v>
      </c>
      <c r="AT11" t="s">
        <v>3271</v>
      </c>
      <c r="AU11" s="7" t="str">
        <f>'sp1'!AJ13</f>
        <v>List pivot table page field dropdown lis…</v>
      </c>
    </row>
    <row r="12" spans="2:47" ht="11.25" customHeight="1" x14ac:dyDescent="0.25">
      <c r="B12" s="12">
        <v>2</v>
      </c>
      <c r="C12" s="16" t="str">
        <f t="shared" si="0"/>
        <v>∞</v>
      </c>
      <c r="D12" s="10">
        <v>0</v>
      </c>
      <c r="E12" s="10">
        <v>1</v>
      </c>
      <c r="F12" s="10" t="s">
        <v>20</v>
      </c>
      <c r="G12" s="10" t="s">
        <v>20</v>
      </c>
      <c r="H12" s="10" t="s">
        <v>20</v>
      </c>
      <c r="I12" s="10" t="s">
        <v>20</v>
      </c>
      <c r="J12" s="10" t="s">
        <v>20</v>
      </c>
      <c r="K12" s="10" t="s">
        <v>20</v>
      </c>
      <c r="L12" s="10" t="s">
        <v>20</v>
      </c>
      <c r="M12" s="10" t="s">
        <v>20</v>
      </c>
      <c r="N12" s="10" t="s">
        <v>20</v>
      </c>
      <c r="O12" s="10" t="s">
        <v>20</v>
      </c>
      <c r="P12" s="10" t="s">
        <v>20</v>
      </c>
      <c r="Q12" s="10" t="s">
        <v>20</v>
      </c>
      <c r="R12" s="10" t="s">
        <v>20</v>
      </c>
      <c r="S12" s="10" t="s">
        <v>20</v>
      </c>
      <c r="T12" s="10" t="s">
        <v>20</v>
      </c>
      <c r="U12" s="10" t="s">
        <v>20</v>
      </c>
      <c r="V12" s="10" t="s">
        <v>20</v>
      </c>
      <c r="W12" s="10" t="s">
        <v>20</v>
      </c>
      <c r="X12" s="10" t="s">
        <v>20</v>
      </c>
      <c r="Y12" s="10" t="s">
        <v>20</v>
      </c>
      <c r="Z12" s="10" t="s">
        <v>20</v>
      </c>
      <c r="AA12" s="10" t="s">
        <v>20</v>
      </c>
      <c r="AB12" s="10" t="s">
        <v>20</v>
      </c>
      <c r="AC12" s="10" t="s">
        <v>20</v>
      </c>
      <c r="AD12" s="10" t="s">
        <v>20</v>
      </c>
      <c r="AE12" s="10" t="s">
        <v>20</v>
      </c>
      <c r="AF12" s="10" t="s">
        <v>20</v>
      </c>
      <c r="AG12" s="10" t="s">
        <v>20</v>
      </c>
      <c r="AH12" s="10" t="s">
        <v>20</v>
      </c>
      <c r="AI12" s="10" t="s">
        <v>20</v>
      </c>
      <c r="AJ12" s="10" t="s">
        <v>20</v>
      </c>
      <c r="AK12" s="10" t="s">
        <v>20</v>
      </c>
      <c r="AL12" s="10" t="s">
        <v>20</v>
      </c>
      <c r="AM12" s="10" t="s">
        <v>20</v>
      </c>
      <c r="AN12" s="10" t="s">
        <v>20</v>
      </c>
      <c r="AO12" s="10" t="s">
        <v>20</v>
      </c>
      <c r="AP12" s="10" t="s">
        <v>20</v>
      </c>
      <c r="AQ12" s="10" t="s">
        <v>20</v>
      </c>
      <c r="AR12" s="10" t="s">
        <v>20</v>
      </c>
      <c r="AS12" s="10" t="s">
        <v>20</v>
      </c>
      <c r="AT12" t="s">
        <v>3272</v>
      </c>
      <c r="AU12" s="7" t="str">
        <f>'sp1'!AJ14</f>
        <v>Aircraft Positioning Plots</v>
      </c>
    </row>
    <row r="13" spans="2:47" ht="11.25" customHeight="1" x14ac:dyDescent="0.25">
      <c r="B13" s="12">
        <v>2</v>
      </c>
      <c r="C13" s="16" t="str">
        <f t="shared" si="0"/>
        <v>∞</v>
      </c>
      <c r="D13" s="10">
        <v>0</v>
      </c>
      <c r="E13" s="10">
        <v>1</v>
      </c>
      <c r="F13" s="10" t="s">
        <v>20</v>
      </c>
      <c r="G13" s="10" t="s">
        <v>20</v>
      </c>
      <c r="H13" s="10" t="s">
        <v>20</v>
      </c>
      <c r="I13" s="10" t="s">
        <v>20</v>
      </c>
      <c r="J13" s="10" t="s">
        <v>20</v>
      </c>
      <c r="K13" s="10" t="s">
        <v>20</v>
      </c>
      <c r="L13" s="10" t="s">
        <v>20</v>
      </c>
      <c r="M13" s="10" t="s">
        <v>20</v>
      </c>
      <c r="N13" s="10" t="s">
        <v>20</v>
      </c>
      <c r="O13" s="10" t="s">
        <v>20</v>
      </c>
      <c r="P13" s="10" t="s">
        <v>20</v>
      </c>
      <c r="Q13" s="10" t="s">
        <v>20</v>
      </c>
      <c r="R13" s="10" t="s">
        <v>20</v>
      </c>
      <c r="S13" s="10" t="s">
        <v>20</v>
      </c>
      <c r="T13" s="10" t="s">
        <v>20</v>
      </c>
      <c r="U13" s="10" t="s">
        <v>20</v>
      </c>
      <c r="V13" s="10" t="s">
        <v>20</v>
      </c>
      <c r="W13" s="10" t="s">
        <v>20</v>
      </c>
      <c r="X13" s="10" t="s">
        <v>20</v>
      </c>
      <c r="Y13" s="10" t="s">
        <v>20</v>
      </c>
      <c r="Z13" s="10" t="s">
        <v>20</v>
      </c>
      <c r="AA13" s="10" t="s">
        <v>20</v>
      </c>
      <c r="AB13" s="10" t="s">
        <v>20</v>
      </c>
      <c r="AC13" s="10" t="s">
        <v>20</v>
      </c>
      <c r="AD13" s="10" t="s">
        <v>20</v>
      </c>
      <c r="AE13" s="10" t="s">
        <v>20</v>
      </c>
      <c r="AF13" s="10" t="s">
        <v>20</v>
      </c>
      <c r="AG13" s="10" t="s">
        <v>20</v>
      </c>
      <c r="AH13" s="10" t="s">
        <v>20</v>
      </c>
      <c r="AI13" s="10" t="s">
        <v>20</v>
      </c>
      <c r="AJ13" s="10" t="s">
        <v>20</v>
      </c>
      <c r="AK13" s="10" t="s">
        <v>20</v>
      </c>
      <c r="AL13" s="10" t="s">
        <v>20</v>
      </c>
      <c r="AM13" s="10" t="s">
        <v>20</v>
      </c>
      <c r="AN13" s="10" t="s">
        <v>20</v>
      </c>
      <c r="AO13" s="10" t="s">
        <v>20</v>
      </c>
      <c r="AP13" s="10" t="s">
        <v>20</v>
      </c>
      <c r="AQ13" s="10" t="s">
        <v>20</v>
      </c>
      <c r="AR13" s="10" t="s">
        <v>20</v>
      </c>
      <c r="AS13" s="10" t="s">
        <v>20</v>
      </c>
      <c r="AT13" t="s">
        <v>3273</v>
      </c>
      <c r="AU13" s="7" t="str">
        <f>'sp1'!AJ15</f>
        <v>Smooth Sliders</v>
      </c>
    </row>
    <row r="14" spans="2:47" ht="11.25" customHeight="1" x14ac:dyDescent="0.25">
      <c r="B14" s="12">
        <v>2</v>
      </c>
      <c r="C14" s="16" t="str">
        <f t="shared" si="0"/>
        <v>∞</v>
      </c>
      <c r="D14" s="10">
        <v>0</v>
      </c>
      <c r="E14" s="10">
        <v>1</v>
      </c>
      <c r="F14" s="10" t="s">
        <v>20</v>
      </c>
      <c r="G14" s="10" t="s">
        <v>20</v>
      </c>
      <c r="H14" s="10" t="s">
        <v>20</v>
      </c>
      <c r="I14" s="10" t="s">
        <v>20</v>
      </c>
      <c r="J14" s="10" t="s">
        <v>20</v>
      </c>
      <c r="K14" s="10" t="s">
        <v>20</v>
      </c>
      <c r="L14" s="10" t="s">
        <v>20</v>
      </c>
      <c r="M14" s="10" t="s">
        <v>20</v>
      </c>
      <c r="N14" s="10" t="s">
        <v>20</v>
      </c>
      <c r="O14" s="10" t="s">
        <v>20</v>
      </c>
      <c r="P14" s="10" t="s">
        <v>20</v>
      </c>
      <c r="Q14" s="10" t="s">
        <v>20</v>
      </c>
      <c r="R14" s="10" t="s">
        <v>20</v>
      </c>
      <c r="S14" s="10" t="s">
        <v>20</v>
      </c>
      <c r="T14" s="10" t="s">
        <v>20</v>
      </c>
      <c r="U14" s="10" t="s">
        <v>20</v>
      </c>
      <c r="V14" s="10" t="s">
        <v>20</v>
      </c>
      <c r="W14" s="10" t="s">
        <v>20</v>
      </c>
      <c r="X14" s="10" t="s">
        <v>20</v>
      </c>
      <c r="Y14" s="10" t="s">
        <v>20</v>
      </c>
      <c r="Z14" s="10" t="s">
        <v>20</v>
      </c>
      <c r="AA14" s="10" t="s">
        <v>20</v>
      </c>
      <c r="AB14" s="10" t="s">
        <v>20</v>
      </c>
      <c r="AC14" s="10" t="s">
        <v>20</v>
      </c>
      <c r="AD14" s="10" t="s">
        <v>20</v>
      </c>
      <c r="AE14" s="10" t="s">
        <v>20</v>
      </c>
      <c r="AF14" s="10" t="s">
        <v>20</v>
      </c>
      <c r="AG14" s="10" t="s">
        <v>20</v>
      </c>
      <c r="AH14" s="10" t="s">
        <v>20</v>
      </c>
      <c r="AI14" s="10" t="s">
        <v>20</v>
      </c>
      <c r="AJ14" s="10" t="s">
        <v>20</v>
      </c>
      <c r="AK14" s="10" t="s">
        <v>20</v>
      </c>
      <c r="AL14" s="10" t="s">
        <v>20</v>
      </c>
      <c r="AM14" s="10" t="s">
        <v>20</v>
      </c>
      <c r="AN14" s="10" t="s">
        <v>20</v>
      </c>
      <c r="AO14" s="10" t="s">
        <v>20</v>
      </c>
      <c r="AP14" s="10" t="s">
        <v>20</v>
      </c>
      <c r="AQ14" s="10" t="s">
        <v>20</v>
      </c>
      <c r="AR14" s="10" t="s">
        <v>20</v>
      </c>
      <c r="AS14" s="10" t="s">
        <v>20</v>
      </c>
      <c r="AT14" t="s">
        <v>3274</v>
      </c>
      <c r="AU14" s="7" t="str">
        <f>'sp1'!AJ16</f>
        <v>removing spaces from string?</v>
      </c>
    </row>
    <row r="15" spans="2:47" ht="11.25" customHeight="1" x14ac:dyDescent="0.25">
      <c r="B15" s="12">
        <v>2</v>
      </c>
      <c r="C15" s="16" t="str">
        <f t="shared" si="0"/>
        <v>∞</v>
      </c>
      <c r="D15" s="10">
        <v>0</v>
      </c>
      <c r="E15" s="10">
        <v>1</v>
      </c>
      <c r="F15" s="10" t="s">
        <v>20</v>
      </c>
      <c r="G15" s="10" t="s">
        <v>20</v>
      </c>
      <c r="H15" s="10" t="s">
        <v>20</v>
      </c>
      <c r="I15" s="10" t="s">
        <v>20</v>
      </c>
      <c r="J15" s="10" t="s">
        <v>20</v>
      </c>
      <c r="K15" s="10" t="s">
        <v>20</v>
      </c>
      <c r="L15" s="10" t="s">
        <v>20</v>
      </c>
      <c r="M15" s="10" t="s">
        <v>20</v>
      </c>
      <c r="N15" s="10" t="s">
        <v>20</v>
      </c>
      <c r="O15" s="10" t="s">
        <v>20</v>
      </c>
      <c r="P15" s="10" t="s">
        <v>20</v>
      </c>
      <c r="Q15" s="10" t="s">
        <v>20</v>
      </c>
      <c r="R15" s="10" t="s">
        <v>20</v>
      </c>
      <c r="S15" s="10" t="s">
        <v>20</v>
      </c>
      <c r="T15" s="10" t="s">
        <v>20</v>
      </c>
      <c r="U15" s="10" t="s">
        <v>20</v>
      </c>
      <c r="V15" s="10" t="s">
        <v>20</v>
      </c>
      <c r="W15" s="10" t="s">
        <v>20</v>
      </c>
      <c r="X15" s="10" t="s">
        <v>20</v>
      </c>
      <c r="Y15" s="10" t="s">
        <v>20</v>
      </c>
      <c r="Z15" s="10" t="s">
        <v>20</v>
      </c>
      <c r="AA15" s="10" t="s">
        <v>20</v>
      </c>
      <c r="AB15" s="10" t="s">
        <v>20</v>
      </c>
      <c r="AC15" s="10" t="s">
        <v>20</v>
      </c>
      <c r="AD15" s="10" t="s">
        <v>20</v>
      </c>
      <c r="AE15" s="10" t="s">
        <v>20</v>
      </c>
      <c r="AF15" s="10" t="s">
        <v>20</v>
      </c>
      <c r="AG15" s="10" t="s">
        <v>20</v>
      </c>
      <c r="AH15" s="10" t="s">
        <v>20</v>
      </c>
      <c r="AI15" s="10" t="s">
        <v>20</v>
      </c>
      <c r="AJ15" s="10" t="s">
        <v>20</v>
      </c>
      <c r="AK15" s="10" t="s">
        <v>20</v>
      </c>
      <c r="AL15" s="10" t="s">
        <v>20</v>
      </c>
      <c r="AM15" s="10" t="s">
        <v>20</v>
      </c>
      <c r="AN15" s="10" t="s">
        <v>20</v>
      </c>
      <c r="AO15" s="10" t="s">
        <v>20</v>
      </c>
      <c r="AP15" s="10" t="s">
        <v>20</v>
      </c>
      <c r="AQ15" s="10" t="s">
        <v>20</v>
      </c>
      <c r="AR15" s="10" t="s">
        <v>20</v>
      </c>
      <c r="AS15" s="10" t="s">
        <v>20</v>
      </c>
      <c r="AT15" t="s">
        <v>3275</v>
      </c>
      <c r="AU15" s="7" t="str">
        <f>'sp1'!AJ17</f>
        <v>Avoid using Structured References in Exc…</v>
      </c>
    </row>
    <row r="16" spans="2:47" ht="11.25" customHeight="1" x14ac:dyDescent="0.25">
      <c r="B16" s="12">
        <v>3</v>
      </c>
      <c r="C16" s="16" t="str">
        <f t="shared" si="0"/>
        <v>∞</v>
      </c>
      <c r="D16" s="10">
        <v>0</v>
      </c>
      <c r="E16" s="10">
        <v>1</v>
      </c>
      <c r="F16" s="10">
        <v>0</v>
      </c>
      <c r="G16" s="10" t="s">
        <v>20</v>
      </c>
      <c r="H16" s="10" t="s">
        <v>20</v>
      </c>
      <c r="I16" s="10" t="s">
        <v>20</v>
      </c>
      <c r="J16" s="10" t="s">
        <v>20</v>
      </c>
      <c r="K16" s="10" t="s">
        <v>20</v>
      </c>
      <c r="L16" s="10" t="s">
        <v>20</v>
      </c>
      <c r="M16" s="10" t="s">
        <v>20</v>
      </c>
      <c r="N16" s="10" t="s">
        <v>20</v>
      </c>
      <c r="O16" s="10" t="s">
        <v>20</v>
      </c>
      <c r="P16" s="10" t="s">
        <v>20</v>
      </c>
      <c r="Q16" s="10" t="s">
        <v>20</v>
      </c>
      <c r="R16" s="10" t="s">
        <v>20</v>
      </c>
      <c r="S16" s="10" t="s">
        <v>20</v>
      </c>
      <c r="T16" s="10" t="s">
        <v>20</v>
      </c>
      <c r="U16" s="10" t="s">
        <v>20</v>
      </c>
      <c r="V16" s="10" t="s">
        <v>20</v>
      </c>
      <c r="W16" s="10" t="s">
        <v>20</v>
      </c>
      <c r="X16" s="10" t="s">
        <v>20</v>
      </c>
      <c r="Y16" s="10" t="s">
        <v>20</v>
      </c>
      <c r="Z16" s="10" t="s">
        <v>20</v>
      </c>
      <c r="AA16" s="10" t="s">
        <v>20</v>
      </c>
      <c r="AB16" s="10" t="s">
        <v>20</v>
      </c>
      <c r="AC16" s="10" t="s">
        <v>20</v>
      </c>
      <c r="AD16" s="10" t="s">
        <v>20</v>
      </c>
      <c r="AE16" s="10" t="s">
        <v>20</v>
      </c>
      <c r="AF16" s="10" t="s">
        <v>20</v>
      </c>
      <c r="AG16" s="10" t="s">
        <v>20</v>
      </c>
      <c r="AH16" s="10" t="s">
        <v>20</v>
      </c>
      <c r="AI16" s="10" t="s">
        <v>20</v>
      </c>
      <c r="AJ16" s="10" t="s">
        <v>20</v>
      </c>
      <c r="AK16" s="10" t="s">
        <v>20</v>
      </c>
      <c r="AL16" s="10" t="s">
        <v>20</v>
      </c>
      <c r="AM16" s="10" t="s">
        <v>20</v>
      </c>
      <c r="AN16" s="10" t="s">
        <v>20</v>
      </c>
      <c r="AO16" s="10" t="s">
        <v>20</v>
      </c>
      <c r="AP16" s="10" t="s">
        <v>20</v>
      </c>
      <c r="AQ16" s="10" t="s">
        <v>20</v>
      </c>
      <c r="AR16" s="10" t="s">
        <v>20</v>
      </c>
      <c r="AS16" s="10" t="s">
        <v>20</v>
      </c>
      <c r="AT16" t="s">
        <v>3276</v>
      </c>
      <c r="AU16" s="7" t="str">
        <f>'sp1'!AJ18</f>
        <v>need help to make catalog in excel</v>
      </c>
    </row>
    <row r="17" spans="2:47" ht="11.25" customHeight="1" x14ac:dyDescent="0.25">
      <c r="B17" s="12">
        <v>3</v>
      </c>
      <c r="C17" s="16" t="str">
        <f t="shared" si="0"/>
        <v>∞</v>
      </c>
      <c r="D17" s="10">
        <v>0</v>
      </c>
      <c r="E17" s="10">
        <v>1</v>
      </c>
      <c r="F17" s="10">
        <v>0</v>
      </c>
      <c r="G17" s="10" t="s">
        <v>20</v>
      </c>
      <c r="H17" s="10" t="s">
        <v>20</v>
      </c>
      <c r="I17" s="10" t="s">
        <v>20</v>
      </c>
      <c r="J17" s="10" t="s">
        <v>20</v>
      </c>
      <c r="K17" s="10" t="s">
        <v>20</v>
      </c>
      <c r="L17" s="10" t="s">
        <v>20</v>
      </c>
      <c r="M17" s="10" t="s">
        <v>20</v>
      </c>
      <c r="N17" s="10" t="s">
        <v>20</v>
      </c>
      <c r="O17" s="10" t="s">
        <v>20</v>
      </c>
      <c r="P17" s="10" t="s">
        <v>20</v>
      </c>
      <c r="Q17" s="10" t="s">
        <v>20</v>
      </c>
      <c r="R17" s="10" t="s">
        <v>20</v>
      </c>
      <c r="S17" s="10" t="s">
        <v>20</v>
      </c>
      <c r="T17" s="10" t="s">
        <v>20</v>
      </c>
      <c r="U17" s="10" t="s">
        <v>20</v>
      </c>
      <c r="V17" s="10" t="s">
        <v>20</v>
      </c>
      <c r="W17" s="10" t="s">
        <v>20</v>
      </c>
      <c r="X17" s="10" t="s">
        <v>20</v>
      </c>
      <c r="Y17" s="10" t="s">
        <v>20</v>
      </c>
      <c r="Z17" s="10" t="s">
        <v>20</v>
      </c>
      <c r="AA17" s="10" t="s">
        <v>20</v>
      </c>
      <c r="AB17" s="10" t="s">
        <v>20</v>
      </c>
      <c r="AC17" s="10" t="s">
        <v>20</v>
      </c>
      <c r="AD17" s="10" t="s">
        <v>20</v>
      </c>
      <c r="AE17" s="10" t="s">
        <v>20</v>
      </c>
      <c r="AF17" s="10" t="s">
        <v>20</v>
      </c>
      <c r="AG17" s="10" t="s">
        <v>20</v>
      </c>
      <c r="AH17" s="10" t="s">
        <v>20</v>
      </c>
      <c r="AI17" s="10" t="s">
        <v>20</v>
      </c>
      <c r="AJ17" s="10" t="s">
        <v>20</v>
      </c>
      <c r="AK17" s="10" t="s">
        <v>20</v>
      </c>
      <c r="AL17" s="10" t="s">
        <v>20</v>
      </c>
      <c r="AM17" s="10" t="s">
        <v>20</v>
      </c>
      <c r="AN17" s="10" t="s">
        <v>20</v>
      </c>
      <c r="AO17" s="10" t="s">
        <v>20</v>
      </c>
      <c r="AP17" s="10" t="s">
        <v>20</v>
      </c>
      <c r="AQ17" s="10" t="s">
        <v>20</v>
      </c>
      <c r="AR17" s="10" t="s">
        <v>20</v>
      </c>
      <c r="AS17" s="10" t="s">
        <v>20</v>
      </c>
      <c r="AT17" t="s">
        <v>3277</v>
      </c>
      <c r="AU17" s="7" t="str">
        <f>'sp1'!AJ19</f>
        <v>circumplex chart</v>
      </c>
    </row>
    <row r="18" spans="2:47" ht="11.25" customHeight="1" x14ac:dyDescent="0.25">
      <c r="B18" s="12">
        <v>4</v>
      </c>
      <c r="C18" s="16" t="str">
        <f t="shared" si="0"/>
        <v>∞</v>
      </c>
      <c r="D18" s="10">
        <v>0</v>
      </c>
      <c r="E18" s="10">
        <v>1</v>
      </c>
      <c r="F18" s="10">
        <v>0</v>
      </c>
      <c r="G18" s="10">
        <v>0</v>
      </c>
      <c r="H18" s="10" t="s">
        <v>20</v>
      </c>
      <c r="I18" s="10" t="s">
        <v>20</v>
      </c>
      <c r="J18" s="10" t="s">
        <v>20</v>
      </c>
      <c r="K18" s="10" t="s">
        <v>20</v>
      </c>
      <c r="L18" s="10" t="s">
        <v>20</v>
      </c>
      <c r="M18" s="10" t="s">
        <v>20</v>
      </c>
      <c r="N18" s="10" t="s">
        <v>20</v>
      </c>
      <c r="O18" s="10" t="s">
        <v>20</v>
      </c>
      <c r="P18" s="10" t="s">
        <v>20</v>
      </c>
      <c r="Q18" s="10" t="s">
        <v>20</v>
      </c>
      <c r="R18" s="10" t="s">
        <v>20</v>
      </c>
      <c r="S18" s="10" t="s">
        <v>20</v>
      </c>
      <c r="T18" s="10" t="s">
        <v>20</v>
      </c>
      <c r="U18" s="10" t="s">
        <v>20</v>
      </c>
      <c r="V18" s="10" t="s">
        <v>20</v>
      </c>
      <c r="W18" s="10" t="s">
        <v>20</v>
      </c>
      <c r="X18" s="10" t="s">
        <v>20</v>
      </c>
      <c r="Y18" s="10" t="s">
        <v>20</v>
      </c>
      <c r="Z18" s="10" t="s">
        <v>20</v>
      </c>
      <c r="AA18" s="10" t="s">
        <v>20</v>
      </c>
      <c r="AB18" s="10" t="s">
        <v>20</v>
      </c>
      <c r="AC18" s="10" t="s">
        <v>20</v>
      </c>
      <c r="AD18" s="10" t="s">
        <v>20</v>
      </c>
      <c r="AE18" s="10" t="s">
        <v>20</v>
      </c>
      <c r="AF18" s="10" t="s">
        <v>20</v>
      </c>
      <c r="AG18" s="10" t="s">
        <v>20</v>
      </c>
      <c r="AH18" s="10" t="s">
        <v>20</v>
      </c>
      <c r="AI18" s="10" t="s">
        <v>20</v>
      </c>
      <c r="AJ18" s="10" t="s">
        <v>20</v>
      </c>
      <c r="AK18" s="10" t="s">
        <v>20</v>
      </c>
      <c r="AL18" s="10" t="s">
        <v>20</v>
      </c>
      <c r="AM18" s="10" t="s">
        <v>20</v>
      </c>
      <c r="AN18" s="10" t="s">
        <v>20</v>
      </c>
      <c r="AO18" s="10" t="s">
        <v>20</v>
      </c>
      <c r="AP18" s="10" t="s">
        <v>20</v>
      </c>
      <c r="AQ18" s="10" t="s">
        <v>20</v>
      </c>
      <c r="AR18" s="10" t="s">
        <v>20</v>
      </c>
      <c r="AS18" s="10" t="s">
        <v>20</v>
      </c>
      <c r="AT18" t="s">
        <v>3278</v>
      </c>
      <c r="AU18" s="7" t="str">
        <f>'sp1'!AJ20</f>
        <v>pivot tables - excel 2003</v>
      </c>
    </row>
    <row r="19" spans="2:47" ht="11.25" customHeight="1" x14ac:dyDescent="0.25">
      <c r="B19" s="12">
        <v>3</v>
      </c>
      <c r="C19" s="16" t="str">
        <f t="shared" si="0"/>
        <v>∞</v>
      </c>
      <c r="D19" s="10">
        <v>0</v>
      </c>
      <c r="E19" s="10">
        <v>1</v>
      </c>
      <c r="F19" s="10">
        <v>0</v>
      </c>
      <c r="G19" s="10" t="s">
        <v>20</v>
      </c>
      <c r="H19" s="10" t="s">
        <v>20</v>
      </c>
      <c r="I19" s="10" t="s">
        <v>20</v>
      </c>
      <c r="J19" s="10" t="s">
        <v>20</v>
      </c>
      <c r="K19" s="10" t="s">
        <v>20</v>
      </c>
      <c r="L19" s="10" t="s">
        <v>20</v>
      </c>
      <c r="M19" s="10" t="s">
        <v>20</v>
      </c>
      <c r="N19" s="10" t="s">
        <v>20</v>
      </c>
      <c r="O19" s="10" t="s">
        <v>20</v>
      </c>
      <c r="P19" s="10" t="s">
        <v>20</v>
      </c>
      <c r="Q19" s="10" t="s">
        <v>20</v>
      </c>
      <c r="R19" s="10" t="s">
        <v>20</v>
      </c>
      <c r="S19" s="10" t="s">
        <v>20</v>
      </c>
      <c r="T19" s="10" t="s">
        <v>20</v>
      </c>
      <c r="U19" s="10" t="s">
        <v>20</v>
      </c>
      <c r="V19" s="10" t="s">
        <v>20</v>
      </c>
      <c r="W19" s="10" t="s">
        <v>20</v>
      </c>
      <c r="X19" s="10" t="s">
        <v>20</v>
      </c>
      <c r="Y19" s="10" t="s">
        <v>20</v>
      </c>
      <c r="Z19" s="10" t="s">
        <v>20</v>
      </c>
      <c r="AA19" s="10" t="s">
        <v>20</v>
      </c>
      <c r="AB19" s="10" t="s">
        <v>20</v>
      </c>
      <c r="AC19" s="10" t="s">
        <v>20</v>
      </c>
      <c r="AD19" s="10" t="s">
        <v>20</v>
      </c>
      <c r="AE19" s="10" t="s">
        <v>20</v>
      </c>
      <c r="AF19" s="10" t="s">
        <v>20</v>
      </c>
      <c r="AG19" s="10" t="s">
        <v>20</v>
      </c>
      <c r="AH19" s="10" t="s">
        <v>20</v>
      </c>
      <c r="AI19" s="10" t="s">
        <v>20</v>
      </c>
      <c r="AJ19" s="10" t="s">
        <v>20</v>
      </c>
      <c r="AK19" s="10" t="s">
        <v>20</v>
      </c>
      <c r="AL19" s="10" t="s">
        <v>20</v>
      </c>
      <c r="AM19" s="10" t="s">
        <v>20</v>
      </c>
      <c r="AN19" s="10" t="s">
        <v>20</v>
      </c>
      <c r="AO19" s="10" t="s">
        <v>20</v>
      </c>
      <c r="AP19" s="10" t="s">
        <v>20</v>
      </c>
      <c r="AQ19" s="10" t="s">
        <v>20</v>
      </c>
      <c r="AR19" s="10" t="s">
        <v>20</v>
      </c>
      <c r="AS19" s="10" t="s">
        <v>20</v>
      </c>
      <c r="AT19" t="s">
        <v>3279</v>
      </c>
      <c r="AU19" s="7" t="str">
        <f>'sp1'!AJ21</f>
        <v>Extracting text</v>
      </c>
    </row>
    <row r="20" spans="2:47" ht="11.25" customHeight="1" x14ac:dyDescent="0.25">
      <c r="B20" s="12">
        <v>4</v>
      </c>
      <c r="C20" s="16" t="str">
        <f t="shared" si="0"/>
        <v>∞</v>
      </c>
      <c r="D20" s="10">
        <v>0</v>
      </c>
      <c r="E20" s="10">
        <v>1</v>
      </c>
      <c r="F20" s="10">
        <v>1</v>
      </c>
      <c r="G20" s="10">
        <v>0</v>
      </c>
      <c r="H20" s="10" t="s">
        <v>20</v>
      </c>
      <c r="I20" s="10" t="s">
        <v>20</v>
      </c>
      <c r="J20" s="10" t="s">
        <v>20</v>
      </c>
      <c r="K20" s="10" t="s">
        <v>20</v>
      </c>
      <c r="L20" s="10" t="s">
        <v>20</v>
      </c>
      <c r="M20" s="10" t="s">
        <v>20</v>
      </c>
      <c r="N20" s="10" t="s">
        <v>20</v>
      </c>
      <c r="O20" s="10" t="s">
        <v>20</v>
      </c>
      <c r="P20" s="10" t="s">
        <v>20</v>
      </c>
      <c r="Q20" s="10" t="s">
        <v>20</v>
      </c>
      <c r="R20" s="10" t="s">
        <v>20</v>
      </c>
      <c r="S20" s="10" t="s">
        <v>20</v>
      </c>
      <c r="T20" s="10" t="s">
        <v>20</v>
      </c>
      <c r="U20" s="10" t="s">
        <v>20</v>
      </c>
      <c r="V20" s="10" t="s">
        <v>20</v>
      </c>
      <c r="W20" s="10" t="s">
        <v>20</v>
      </c>
      <c r="X20" s="10" t="s">
        <v>20</v>
      </c>
      <c r="Y20" s="10" t="s">
        <v>20</v>
      </c>
      <c r="Z20" s="10" t="s">
        <v>20</v>
      </c>
      <c r="AA20" s="10" t="s">
        <v>20</v>
      </c>
      <c r="AB20" s="10" t="s">
        <v>20</v>
      </c>
      <c r="AC20" s="10" t="s">
        <v>20</v>
      </c>
      <c r="AD20" s="10" t="s">
        <v>20</v>
      </c>
      <c r="AE20" s="10" t="s">
        <v>20</v>
      </c>
      <c r="AF20" s="10" t="s">
        <v>20</v>
      </c>
      <c r="AG20" s="10" t="s">
        <v>20</v>
      </c>
      <c r="AH20" s="10" t="s">
        <v>20</v>
      </c>
      <c r="AI20" s="10" t="s">
        <v>20</v>
      </c>
      <c r="AJ20" s="10" t="s">
        <v>20</v>
      </c>
      <c r="AK20" s="10" t="s">
        <v>20</v>
      </c>
      <c r="AL20" s="10" t="s">
        <v>20</v>
      </c>
      <c r="AM20" s="10" t="s">
        <v>20</v>
      </c>
      <c r="AN20" s="10" t="s">
        <v>20</v>
      </c>
      <c r="AO20" s="10" t="s">
        <v>20</v>
      </c>
      <c r="AP20" s="10" t="s">
        <v>20</v>
      </c>
      <c r="AQ20" s="10" t="s">
        <v>20</v>
      </c>
      <c r="AR20" s="10" t="s">
        <v>20</v>
      </c>
      <c r="AS20" s="10" t="s">
        <v>20</v>
      </c>
      <c r="AT20" t="s">
        <v>3280</v>
      </c>
      <c r="AU20" s="7" t="str">
        <f>'sp1'!AJ22</f>
        <v>Adding months to a date</v>
      </c>
    </row>
    <row r="21" spans="2:47" ht="11.25" customHeight="1" x14ac:dyDescent="0.25">
      <c r="B21" s="12">
        <v>5</v>
      </c>
      <c r="C21" s="16" t="str">
        <f t="shared" si="0"/>
        <v>∞</v>
      </c>
      <c r="D21" s="10">
        <v>0</v>
      </c>
      <c r="E21" s="10">
        <v>1</v>
      </c>
      <c r="F21" s="10">
        <v>0</v>
      </c>
      <c r="G21" s="10">
        <v>0</v>
      </c>
      <c r="H21" s="10">
        <v>1</v>
      </c>
      <c r="I21" s="10" t="s">
        <v>20</v>
      </c>
      <c r="J21" s="10" t="s">
        <v>20</v>
      </c>
      <c r="K21" s="10" t="s">
        <v>20</v>
      </c>
      <c r="L21" s="10" t="s">
        <v>20</v>
      </c>
      <c r="M21" s="10" t="s">
        <v>20</v>
      </c>
      <c r="N21" s="10" t="s">
        <v>20</v>
      </c>
      <c r="O21" s="10" t="s">
        <v>20</v>
      </c>
      <c r="P21" s="10" t="s">
        <v>20</v>
      </c>
      <c r="Q21" s="10" t="s">
        <v>20</v>
      </c>
      <c r="R21" s="10" t="s">
        <v>20</v>
      </c>
      <c r="S21" s="10" t="s">
        <v>20</v>
      </c>
      <c r="T21" s="10" t="s">
        <v>20</v>
      </c>
      <c r="U21" s="10" t="s">
        <v>20</v>
      </c>
      <c r="V21" s="10" t="s">
        <v>20</v>
      </c>
      <c r="W21" s="10" t="s">
        <v>20</v>
      </c>
      <c r="X21" s="10" t="s">
        <v>20</v>
      </c>
      <c r="Y21" s="10" t="s">
        <v>20</v>
      </c>
      <c r="Z21" s="10" t="s">
        <v>20</v>
      </c>
      <c r="AA21" s="10" t="s">
        <v>20</v>
      </c>
      <c r="AB21" s="10" t="s">
        <v>20</v>
      </c>
      <c r="AC21" s="10" t="s">
        <v>20</v>
      </c>
      <c r="AD21" s="10" t="s">
        <v>20</v>
      </c>
      <c r="AE21" s="10" t="s">
        <v>20</v>
      </c>
      <c r="AF21" s="10" t="s">
        <v>20</v>
      </c>
      <c r="AG21" s="10" t="s">
        <v>20</v>
      </c>
      <c r="AH21" s="10" t="s">
        <v>20</v>
      </c>
      <c r="AI21" s="10" t="s">
        <v>20</v>
      </c>
      <c r="AJ21" s="10" t="s">
        <v>20</v>
      </c>
      <c r="AK21" s="10" t="s">
        <v>20</v>
      </c>
      <c r="AL21" s="10" t="s">
        <v>20</v>
      </c>
      <c r="AM21" s="10" t="s">
        <v>20</v>
      </c>
      <c r="AN21" s="10" t="s">
        <v>20</v>
      </c>
      <c r="AO21" s="10" t="s">
        <v>20</v>
      </c>
      <c r="AP21" s="10" t="s">
        <v>20</v>
      </c>
      <c r="AQ21" s="10" t="s">
        <v>20</v>
      </c>
      <c r="AR21" s="10" t="s">
        <v>20</v>
      </c>
      <c r="AS21" s="10" t="s">
        <v>20</v>
      </c>
      <c r="AT21" t="s">
        <v>3281</v>
      </c>
      <c r="AU21" s="7" t="str">
        <f>'sp1'!AJ23</f>
        <v>COUNTING NON-DUPLICATES</v>
      </c>
    </row>
    <row r="22" spans="2:47" ht="11.25" customHeight="1" x14ac:dyDescent="0.25">
      <c r="B22" s="12">
        <v>3</v>
      </c>
      <c r="C22" s="16" t="str">
        <f t="shared" si="0"/>
        <v>∞</v>
      </c>
      <c r="D22" s="10">
        <v>0</v>
      </c>
      <c r="E22" s="10">
        <v>0</v>
      </c>
      <c r="F22" s="10">
        <v>1</v>
      </c>
      <c r="G22" s="10" t="s">
        <v>20</v>
      </c>
      <c r="H22" s="10" t="s">
        <v>20</v>
      </c>
      <c r="I22" s="10" t="s">
        <v>20</v>
      </c>
      <c r="J22" s="10" t="s">
        <v>20</v>
      </c>
      <c r="K22" s="10" t="s">
        <v>20</v>
      </c>
      <c r="L22" s="10" t="s">
        <v>20</v>
      </c>
      <c r="M22" s="10" t="s">
        <v>20</v>
      </c>
      <c r="N22" s="10" t="s">
        <v>20</v>
      </c>
      <c r="O22" s="10" t="s">
        <v>20</v>
      </c>
      <c r="P22" s="10" t="s">
        <v>20</v>
      </c>
      <c r="Q22" s="10" t="s">
        <v>20</v>
      </c>
      <c r="R22" s="10" t="s">
        <v>20</v>
      </c>
      <c r="S22" s="10" t="s">
        <v>20</v>
      </c>
      <c r="T22" s="10" t="s">
        <v>20</v>
      </c>
      <c r="U22" s="10" t="s">
        <v>20</v>
      </c>
      <c r="V22" s="10" t="s">
        <v>20</v>
      </c>
      <c r="W22" s="10" t="s">
        <v>20</v>
      </c>
      <c r="X22" s="10" t="s">
        <v>20</v>
      </c>
      <c r="Y22" s="10" t="s">
        <v>20</v>
      </c>
      <c r="Z22" s="10" t="s">
        <v>20</v>
      </c>
      <c r="AA22" s="10" t="s">
        <v>20</v>
      </c>
      <c r="AB22" s="10" t="s">
        <v>20</v>
      </c>
      <c r="AC22" s="10" t="s">
        <v>20</v>
      </c>
      <c r="AD22" s="10" t="s">
        <v>20</v>
      </c>
      <c r="AE22" s="10" t="s">
        <v>20</v>
      </c>
      <c r="AF22" s="10" t="s">
        <v>20</v>
      </c>
      <c r="AG22" s="10" t="s">
        <v>20</v>
      </c>
      <c r="AH22" s="10" t="s">
        <v>20</v>
      </c>
      <c r="AI22" s="10" t="s">
        <v>20</v>
      </c>
      <c r="AJ22" s="10" t="s">
        <v>20</v>
      </c>
      <c r="AK22" s="10" t="s">
        <v>20</v>
      </c>
      <c r="AL22" s="10" t="s">
        <v>20</v>
      </c>
      <c r="AM22" s="10" t="s">
        <v>20</v>
      </c>
      <c r="AN22" s="10" t="s">
        <v>20</v>
      </c>
      <c r="AO22" s="10" t="s">
        <v>20</v>
      </c>
      <c r="AP22" s="10" t="s">
        <v>20</v>
      </c>
      <c r="AQ22" s="10" t="s">
        <v>20</v>
      </c>
      <c r="AR22" s="10" t="s">
        <v>20</v>
      </c>
      <c r="AS22" s="10" t="s">
        <v>20</v>
      </c>
      <c r="AT22" t="s">
        <v>3282</v>
      </c>
      <c r="AU22" s="7" t="str">
        <f>'sp1'!AJ24</f>
        <v>Count rows after using autofilter?</v>
      </c>
    </row>
    <row r="23" spans="2:47" ht="11.25" customHeight="1" x14ac:dyDescent="0.25">
      <c r="B23" s="12">
        <v>4</v>
      </c>
      <c r="C23" s="16" t="str">
        <f t="shared" si="0"/>
        <v>∞</v>
      </c>
      <c r="D23" s="10">
        <v>0</v>
      </c>
      <c r="E23" s="10">
        <v>1</v>
      </c>
      <c r="F23" s="10">
        <v>0</v>
      </c>
      <c r="G23" s="10">
        <v>0</v>
      </c>
      <c r="H23" s="10" t="s">
        <v>20</v>
      </c>
      <c r="I23" s="10" t="s">
        <v>20</v>
      </c>
      <c r="J23" s="10" t="s">
        <v>20</v>
      </c>
      <c r="K23" s="10" t="s">
        <v>20</v>
      </c>
      <c r="L23" s="10" t="s">
        <v>20</v>
      </c>
      <c r="M23" s="10" t="s">
        <v>20</v>
      </c>
      <c r="N23" s="10" t="s">
        <v>20</v>
      </c>
      <c r="O23" s="10" t="s">
        <v>20</v>
      </c>
      <c r="P23" s="10" t="s">
        <v>20</v>
      </c>
      <c r="Q23" s="10" t="s">
        <v>20</v>
      </c>
      <c r="R23" s="10" t="s">
        <v>20</v>
      </c>
      <c r="S23" s="10" t="s">
        <v>20</v>
      </c>
      <c r="T23" s="10" t="s">
        <v>20</v>
      </c>
      <c r="U23" s="10" t="s">
        <v>20</v>
      </c>
      <c r="V23" s="10" t="s">
        <v>20</v>
      </c>
      <c r="W23" s="10" t="s">
        <v>20</v>
      </c>
      <c r="X23" s="10" t="s">
        <v>20</v>
      </c>
      <c r="Y23" s="10" t="s">
        <v>20</v>
      </c>
      <c r="Z23" s="10" t="s">
        <v>20</v>
      </c>
      <c r="AA23" s="10" t="s">
        <v>20</v>
      </c>
      <c r="AB23" s="10" t="s">
        <v>20</v>
      </c>
      <c r="AC23" s="10" t="s">
        <v>20</v>
      </c>
      <c r="AD23" s="10" t="s">
        <v>20</v>
      </c>
      <c r="AE23" s="10" t="s">
        <v>20</v>
      </c>
      <c r="AF23" s="10" t="s">
        <v>20</v>
      </c>
      <c r="AG23" s="10" t="s">
        <v>20</v>
      </c>
      <c r="AH23" s="10" t="s">
        <v>20</v>
      </c>
      <c r="AI23" s="10" t="s">
        <v>20</v>
      </c>
      <c r="AJ23" s="10" t="s">
        <v>20</v>
      </c>
      <c r="AK23" s="10" t="s">
        <v>20</v>
      </c>
      <c r="AL23" s="10" t="s">
        <v>20</v>
      </c>
      <c r="AM23" s="10" t="s">
        <v>20</v>
      </c>
      <c r="AN23" s="10" t="s">
        <v>20</v>
      </c>
      <c r="AO23" s="10" t="s">
        <v>20</v>
      </c>
      <c r="AP23" s="10" t="s">
        <v>20</v>
      </c>
      <c r="AQ23" s="10" t="s">
        <v>20</v>
      </c>
      <c r="AR23" s="10" t="s">
        <v>20</v>
      </c>
      <c r="AS23" s="10" t="s">
        <v>20</v>
      </c>
      <c r="AT23" t="s">
        <v>3283</v>
      </c>
      <c r="AU23" s="7" t="str">
        <f>'sp1'!AJ25</f>
        <v>Dashboard to monitor weight and exercise</v>
      </c>
    </row>
    <row r="24" spans="2:47" ht="11.25" customHeight="1" x14ac:dyDescent="0.25">
      <c r="B24" s="12">
        <v>2</v>
      </c>
      <c r="C24" s="16" t="str">
        <f t="shared" si="0"/>
        <v>∞</v>
      </c>
      <c r="D24" s="10">
        <v>0</v>
      </c>
      <c r="E24" s="10">
        <v>1</v>
      </c>
      <c r="F24" s="10" t="s">
        <v>20</v>
      </c>
      <c r="G24" s="10" t="s">
        <v>20</v>
      </c>
      <c r="H24" s="10" t="s">
        <v>20</v>
      </c>
      <c r="I24" s="10" t="s">
        <v>20</v>
      </c>
      <c r="J24" s="10" t="s">
        <v>20</v>
      </c>
      <c r="K24" s="10" t="s">
        <v>20</v>
      </c>
      <c r="L24" s="10" t="s">
        <v>20</v>
      </c>
      <c r="M24" s="10" t="s">
        <v>20</v>
      </c>
      <c r="N24" s="10" t="s">
        <v>20</v>
      </c>
      <c r="O24" s="10" t="s">
        <v>20</v>
      </c>
      <c r="P24" s="10" t="s">
        <v>20</v>
      </c>
      <c r="Q24" s="10" t="s">
        <v>20</v>
      </c>
      <c r="R24" s="10" t="s">
        <v>20</v>
      </c>
      <c r="S24" s="10" t="s">
        <v>20</v>
      </c>
      <c r="T24" s="10" t="s">
        <v>20</v>
      </c>
      <c r="U24" s="10" t="s">
        <v>20</v>
      </c>
      <c r="V24" s="10" t="s">
        <v>20</v>
      </c>
      <c r="W24" s="10" t="s">
        <v>20</v>
      </c>
      <c r="X24" s="10" t="s">
        <v>20</v>
      </c>
      <c r="Y24" s="10" t="s">
        <v>20</v>
      </c>
      <c r="Z24" s="10" t="s">
        <v>20</v>
      </c>
      <c r="AA24" s="10" t="s">
        <v>20</v>
      </c>
      <c r="AB24" s="10" t="s">
        <v>20</v>
      </c>
      <c r="AC24" s="10" t="s">
        <v>20</v>
      </c>
      <c r="AD24" s="10" t="s">
        <v>20</v>
      </c>
      <c r="AE24" s="10" t="s">
        <v>20</v>
      </c>
      <c r="AF24" s="10" t="s">
        <v>20</v>
      </c>
      <c r="AG24" s="10" t="s">
        <v>20</v>
      </c>
      <c r="AH24" s="10" t="s">
        <v>20</v>
      </c>
      <c r="AI24" s="10" t="s">
        <v>20</v>
      </c>
      <c r="AJ24" s="10" t="s">
        <v>20</v>
      </c>
      <c r="AK24" s="10" t="s">
        <v>20</v>
      </c>
      <c r="AL24" s="10" t="s">
        <v>20</v>
      </c>
      <c r="AM24" s="10" t="s">
        <v>20</v>
      </c>
      <c r="AN24" s="10" t="s">
        <v>20</v>
      </c>
      <c r="AO24" s="10" t="s">
        <v>20</v>
      </c>
      <c r="AP24" s="10" t="s">
        <v>20</v>
      </c>
      <c r="AQ24" s="10" t="s">
        <v>20</v>
      </c>
      <c r="AR24" s="10" t="s">
        <v>20</v>
      </c>
      <c r="AS24" s="10" t="s">
        <v>20</v>
      </c>
      <c r="AT24" t="s">
        <v>3284</v>
      </c>
      <c r="AU24" s="7" t="str">
        <f>'sp1'!AJ26</f>
        <v>change colour of spreadsheet tabs when a…</v>
      </c>
    </row>
    <row r="25" spans="2:47" ht="11.25" customHeight="1" x14ac:dyDescent="0.25">
      <c r="B25" s="12">
        <v>2</v>
      </c>
      <c r="C25" s="16" t="str">
        <f t="shared" si="0"/>
        <v>∞</v>
      </c>
      <c r="D25" s="10">
        <v>0</v>
      </c>
      <c r="E25" s="10">
        <v>1</v>
      </c>
      <c r="F25" s="10" t="s">
        <v>20</v>
      </c>
      <c r="G25" s="10" t="s">
        <v>20</v>
      </c>
      <c r="H25" s="10" t="s">
        <v>20</v>
      </c>
      <c r="I25" s="10" t="s">
        <v>20</v>
      </c>
      <c r="J25" s="10" t="s">
        <v>20</v>
      </c>
      <c r="K25" s="10" t="s">
        <v>20</v>
      </c>
      <c r="L25" s="10" t="s">
        <v>20</v>
      </c>
      <c r="M25" s="10" t="s">
        <v>20</v>
      </c>
      <c r="N25" s="10" t="s">
        <v>20</v>
      </c>
      <c r="O25" s="10" t="s">
        <v>20</v>
      </c>
      <c r="P25" s="10" t="s">
        <v>20</v>
      </c>
      <c r="Q25" s="10" t="s">
        <v>20</v>
      </c>
      <c r="R25" s="10" t="s">
        <v>20</v>
      </c>
      <c r="S25" s="10" t="s">
        <v>20</v>
      </c>
      <c r="T25" s="10" t="s">
        <v>20</v>
      </c>
      <c r="U25" s="10" t="s">
        <v>20</v>
      </c>
      <c r="V25" s="10" t="s">
        <v>20</v>
      </c>
      <c r="W25" s="10" t="s">
        <v>20</v>
      </c>
      <c r="X25" s="10" t="s">
        <v>20</v>
      </c>
      <c r="Y25" s="10" t="s">
        <v>20</v>
      </c>
      <c r="Z25" s="10" t="s">
        <v>20</v>
      </c>
      <c r="AA25" s="10" t="s">
        <v>20</v>
      </c>
      <c r="AB25" s="10" t="s">
        <v>20</v>
      </c>
      <c r="AC25" s="10" t="s">
        <v>20</v>
      </c>
      <c r="AD25" s="10" t="s">
        <v>20</v>
      </c>
      <c r="AE25" s="10" t="s">
        <v>20</v>
      </c>
      <c r="AF25" s="10" t="s">
        <v>20</v>
      </c>
      <c r="AG25" s="10" t="s">
        <v>20</v>
      </c>
      <c r="AH25" s="10" t="s">
        <v>20</v>
      </c>
      <c r="AI25" s="10" t="s">
        <v>20</v>
      </c>
      <c r="AJ25" s="10" t="s">
        <v>20</v>
      </c>
      <c r="AK25" s="10" t="s">
        <v>20</v>
      </c>
      <c r="AL25" s="10" t="s">
        <v>20</v>
      </c>
      <c r="AM25" s="10" t="s">
        <v>20</v>
      </c>
      <c r="AN25" s="10" t="s">
        <v>20</v>
      </c>
      <c r="AO25" s="10" t="s">
        <v>20</v>
      </c>
      <c r="AP25" s="10" t="s">
        <v>20</v>
      </c>
      <c r="AQ25" s="10" t="s">
        <v>20</v>
      </c>
      <c r="AR25" s="10" t="s">
        <v>20</v>
      </c>
      <c r="AS25" s="10" t="s">
        <v>20</v>
      </c>
      <c r="AT25" t="s">
        <v>3285</v>
      </c>
      <c r="AU25" s="7" t="str">
        <f>'sp1'!AJ27</f>
        <v>Excel 2007 crashes when changing data so…</v>
      </c>
    </row>
    <row r="26" spans="2:47" ht="11.25" customHeight="1" x14ac:dyDescent="0.25">
      <c r="B26" s="12">
        <v>3</v>
      </c>
      <c r="C26" s="16" t="str">
        <f t="shared" si="0"/>
        <v>∞</v>
      </c>
      <c r="D26" s="10">
        <v>0</v>
      </c>
      <c r="E26" s="10">
        <v>1</v>
      </c>
      <c r="F26" s="10">
        <v>0</v>
      </c>
      <c r="G26" s="10" t="s">
        <v>20</v>
      </c>
      <c r="H26" s="10" t="s">
        <v>20</v>
      </c>
      <c r="I26" s="10" t="s">
        <v>20</v>
      </c>
      <c r="J26" s="10" t="s">
        <v>20</v>
      </c>
      <c r="K26" s="10" t="s">
        <v>20</v>
      </c>
      <c r="L26" s="10" t="s">
        <v>20</v>
      </c>
      <c r="M26" s="10" t="s">
        <v>20</v>
      </c>
      <c r="N26" s="10" t="s">
        <v>20</v>
      </c>
      <c r="O26" s="10" t="s">
        <v>20</v>
      </c>
      <c r="P26" s="10" t="s">
        <v>20</v>
      </c>
      <c r="Q26" s="10" t="s">
        <v>20</v>
      </c>
      <c r="R26" s="10" t="s">
        <v>20</v>
      </c>
      <c r="S26" s="10" t="s">
        <v>20</v>
      </c>
      <c r="T26" s="10" t="s">
        <v>20</v>
      </c>
      <c r="U26" s="10" t="s">
        <v>20</v>
      </c>
      <c r="V26" s="10" t="s">
        <v>20</v>
      </c>
      <c r="W26" s="10" t="s">
        <v>20</v>
      </c>
      <c r="X26" s="10" t="s">
        <v>20</v>
      </c>
      <c r="Y26" s="10" t="s">
        <v>20</v>
      </c>
      <c r="Z26" s="10" t="s">
        <v>20</v>
      </c>
      <c r="AA26" s="10" t="s">
        <v>20</v>
      </c>
      <c r="AB26" s="10" t="s">
        <v>20</v>
      </c>
      <c r="AC26" s="10" t="s">
        <v>20</v>
      </c>
      <c r="AD26" s="10" t="s">
        <v>20</v>
      </c>
      <c r="AE26" s="10" t="s">
        <v>20</v>
      </c>
      <c r="AF26" s="10" t="s">
        <v>20</v>
      </c>
      <c r="AG26" s="10" t="s">
        <v>20</v>
      </c>
      <c r="AH26" s="10" t="s">
        <v>20</v>
      </c>
      <c r="AI26" s="10" t="s">
        <v>20</v>
      </c>
      <c r="AJ26" s="10" t="s">
        <v>20</v>
      </c>
      <c r="AK26" s="10" t="s">
        <v>20</v>
      </c>
      <c r="AL26" s="10" t="s">
        <v>20</v>
      </c>
      <c r="AM26" s="10" t="s">
        <v>20</v>
      </c>
      <c r="AN26" s="10" t="s">
        <v>20</v>
      </c>
      <c r="AO26" s="10" t="s">
        <v>20</v>
      </c>
      <c r="AP26" s="10" t="s">
        <v>20</v>
      </c>
      <c r="AQ26" s="10" t="s">
        <v>20</v>
      </c>
      <c r="AR26" s="10" t="s">
        <v>20</v>
      </c>
      <c r="AS26" s="10" t="s">
        <v>20</v>
      </c>
      <c r="AT26" t="s">
        <v>3286</v>
      </c>
      <c r="AU26" s="7" t="str">
        <f>'sp1'!AJ28</f>
        <v>inactivating rows &amp;amp; columns</v>
      </c>
    </row>
    <row r="27" spans="2:47" ht="11.25" customHeight="1" x14ac:dyDescent="0.25">
      <c r="B27" s="12">
        <v>2</v>
      </c>
      <c r="C27" s="16" t="str">
        <f t="shared" si="0"/>
        <v>∞</v>
      </c>
      <c r="D27" s="10">
        <v>0</v>
      </c>
      <c r="E27" s="10">
        <v>1</v>
      </c>
      <c r="F27" s="10" t="s">
        <v>20</v>
      </c>
      <c r="G27" s="10" t="s">
        <v>20</v>
      </c>
      <c r="H27" s="10" t="s">
        <v>20</v>
      </c>
      <c r="I27" s="10" t="s">
        <v>20</v>
      </c>
      <c r="J27" s="10" t="s">
        <v>20</v>
      </c>
      <c r="K27" s="10" t="s">
        <v>20</v>
      </c>
      <c r="L27" s="10" t="s">
        <v>20</v>
      </c>
      <c r="M27" s="10" t="s">
        <v>20</v>
      </c>
      <c r="N27" s="10" t="s">
        <v>20</v>
      </c>
      <c r="O27" s="10" t="s">
        <v>20</v>
      </c>
      <c r="P27" s="10" t="s">
        <v>20</v>
      </c>
      <c r="Q27" s="10" t="s">
        <v>20</v>
      </c>
      <c r="R27" s="10" t="s">
        <v>20</v>
      </c>
      <c r="S27" s="10" t="s">
        <v>20</v>
      </c>
      <c r="T27" s="10" t="s">
        <v>20</v>
      </c>
      <c r="U27" s="10" t="s">
        <v>20</v>
      </c>
      <c r="V27" s="10" t="s">
        <v>20</v>
      </c>
      <c r="W27" s="10" t="s">
        <v>20</v>
      </c>
      <c r="X27" s="10" t="s">
        <v>20</v>
      </c>
      <c r="Y27" s="10" t="s">
        <v>20</v>
      </c>
      <c r="Z27" s="10" t="s">
        <v>20</v>
      </c>
      <c r="AA27" s="10" t="s">
        <v>20</v>
      </c>
      <c r="AB27" s="10" t="s">
        <v>20</v>
      </c>
      <c r="AC27" s="10" t="s">
        <v>20</v>
      </c>
      <c r="AD27" s="10" t="s">
        <v>20</v>
      </c>
      <c r="AE27" s="10" t="s">
        <v>20</v>
      </c>
      <c r="AF27" s="10" t="s">
        <v>20</v>
      </c>
      <c r="AG27" s="10" t="s">
        <v>20</v>
      </c>
      <c r="AH27" s="10" t="s">
        <v>20</v>
      </c>
      <c r="AI27" s="10" t="s">
        <v>20</v>
      </c>
      <c r="AJ27" s="10" t="s">
        <v>20</v>
      </c>
      <c r="AK27" s="10" t="s">
        <v>20</v>
      </c>
      <c r="AL27" s="10" t="s">
        <v>20</v>
      </c>
      <c r="AM27" s="10" t="s">
        <v>20</v>
      </c>
      <c r="AN27" s="10" t="s">
        <v>20</v>
      </c>
      <c r="AO27" s="10" t="s">
        <v>20</v>
      </c>
      <c r="AP27" s="10" t="s">
        <v>20</v>
      </c>
      <c r="AQ27" s="10" t="s">
        <v>20</v>
      </c>
      <c r="AR27" s="10" t="s">
        <v>20</v>
      </c>
      <c r="AS27" s="10" t="s">
        <v>20</v>
      </c>
      <c r="AT27" t="s">
        <v>3287</v>
      </c>
      <c r="AU27" s="7" t="str">
        <f>'sp1'!AJ29</f>
        <v>Checkboxes in Excel 2007</v>
      </c>
    </row>
    <row r="28" spans="2:47" ht="11.25" customHeight="1" x14ac:dyDescent="0.25">
      <c r="B28" s="12">
        <v>5</v>
      </c>
      <c r="C28" s="16" t="str">
        <f t="shared" si="0"/>
        <v>∞</v>
      </c>
      <c r="D28" s="10">
        <v>0</v>
      </c>
      <c r="E28" s="10">
        <v>1</v>
      </c>
      <c r="F28" s="10">
        <v>0</v>
      </c>
      <c r="G28" s="10">
        <v>0</v>
      </c>
      <c r="H28" s="10">
        <v>1</v>
      </c>
      <c r="I28" s="10" t="s">
        <v>20</v>
      </c>
      <c r="J28" s="10" t="s">
        <v>20</v>
      </c>
      <c r="K28" s="10" t="s">
        <v>20</v>
      </c>
      <c r="L28" s="10" t="s">
        <v>20</v>
      </c>
      <c r="M28" s="10" t="s">
        <v>20</v>
      </c>
      <c r="N28" s="10" t="s">
        <v>20</v>
      </c>
      <c r="O28" s="10" t="s">
        <v>20</v>
      </c>
      <c r="P28" s="10" t="s">
        <v>20</v>
      </c>
      <c r="Q28" s="10" t="s">
        <v>20</v>
      </c>
      <c r="R28" s="10" t="s">
        <v>20</v>
      </c>
      <c r="S28" s="10" t="s">
        <v>20</v>
      </c>
      <c r="T28" s="10" t="s">
        <v>20</v>
      </c>
      <c r="U28" s="10" t="s">
        <v>20</v>
      </c>
      <c r="V28" s="10" t="s">
        <v>20</v>
      </c>
      <c r="W28" s="10" t="s">
        <v>20</v>
      </c>
      <c r="X28" s="10" t="s">
        <v>20</v>
      </c>
      <c r="Y28" s="10" t="s">
        <v>20</v>
      </c>
      <c r="Z28" s="10" t="s">
        <v>20</v>
      </c>
      <c r="AA28" s="10" t="s">
        <v>20</v>
      </c>
      <c r="AB28" s="10" t="s">
        <v>20</v>
      </c>
      <c r="AC28" s="10" t="s">
        <v>20</v>
      </c>
      <c r="AD28" s="10" t="s">
        <v>20</v>
      </c>
      <c r="AE28" s="10" t="s">
        <v>20</v>
      </c>
      <c r="AF28" s="10" t="s">
        <v>20</v>
      </c>
      <c r="AG28" s="10" t="s">
        <v>20</v>
      </c>
      <c r="AH28" s="10" t="s">
        <v>20</v>
      </c>
      <c r="AI28" s="10" t="s">
        <v>20</v>
      </c>
      <c r="AJ28" s="10" t="s">
        <v>20</v>
      </c>
      <c r="AK28" s="10" t="s">
        <v>20</v>
      </c>
      <c r="AL28" s="10" t="s">
        <v>20</v>
      </c>
      <c r="AM28" s="10" t="s">
        <v>20</v>
      </c>
      <c r="AN28" s="10" t="s">
        <v>20</v>
      </c>
      <c r="AO28" s="10" t="s">
        <v>20</v>
      </c>
      <c r="AP28" s="10" t="s">
        <v>20</v>
      </c>
      <c r="AQ28" s="10" t="s">
        <v>20</v>
      </c>
      <c r="AR28" s="10" t="s">
        <v>20</v>
      </c>
      <c r="AS28" s="10" t="s">
        <v>20</v>
      </c>
      <c r="AT28" t="s">
        <v>3288</v>
      </c>
      <c r="AU28" s="7" t="str">
        <f>'sp1'!AJ30</f>
        <v>List people with Balance Due</v>
      </c>
    </row>
    <row r="29" spans="2:47" ht="11.25" customHeight="1" x14ac:dyDescent="0.25">
      <c r="B29" s="12">
        <v>2</v>
      </c>
      <c r="C29" s="16" t="str">
        <f t="shared" si="0"/>
        <v>∞</v>
      </c>
      <c r="D29" s="10">
        <v>0</v>
      </c>
      <c r="E29" s="10">
        <v>1</v>
      </c>
      <c r="F29" s="10" t="s">
        <v>20</v>
      </c>
      <c r="G29" s="10" t="s">
        <v>20</v>
      </c>
      <c r="H29" s="10" t="s">
        <v>20</v>
      </c>
      <c r="I29" s="10" t="s">
        <v>20</v>
      </c>
      <c r="J29" s="10" t="s">
        <v>20</v>
      </c>
      <c r="K29" s="10" t="s">
        <v>20</v>
      </c>
      <c r="L29" s="10" t="s">
        <v>20</v>
      </c>
      <c r="M29" s="10" t="s">
        <v>20</v>
      </c>
      <c r="N29" s="10" t="s">
        <v>20</v>
      </c>
      <c r="O29" s="10" t="s">
        <v>20</v>
      </c>
      <c r="P29" s="10" t="s">
        <v>20</v>
      </c>
      <c r="Q29" s="10" t="s">
        <v>20</v>
      </c>
      <c r="R29" s="10" t="s">
        <v>20</v>
      </c>
      <c r="S29" s="10" t="s">
        <v>20</v>
      </c>
      <c r="T29" s="10" t="s">
        <v>20</v>
      </c>
      <c r="U29" s="10" t="s">
        <v>20</v>
      </c>
      <c r="V29" s="10" t="s">
        <v>20</v>
      </c>
      <c r="W29" s="10" t="s">
        <v>20</v>
      </c>
      <c r="X29" s="10" t="s">
        <v>20</v>
      </c>
      <c r="Y29" s="10" t="s">
        <v>20</v>
      </c>
      <c r="Z29" s="10" t="s">
        <v>20</v>
      </c>
      <c r="AA29" s="10" t="s">
        <v>20</v>
      </c>
      <c r="AB29" s="10" t="s">
        <v>20</v>
      </c>
      <c r="AC29" s="10" t="s">
        <v>20</v>
      </c>
      <c r="AD29" s="10" t="s">
        <v>20</v>
      </c>
      <c r="AE29" s="10" t="s">
        <v>20</v>
      </c>
      <c r="AF29" s="10" t="s">
        <v>20</v>
      </c>
      <c r="AG29" s="10" t="s">
        <v>20</v>
      </c>
      <c r="AH29" s="10" t="s">
        <v>20</v>
      </c>
      <c r="AI29" s="10" t="s">
        <v>20</v>
      </c>
      <c r="AJ29" s="10" t="s">
        <v>20</v>
      </c>
      <c r="AK29" s="10" t="s">
        <v>20</v>
      </c>
      <c r="AL29" s="10" t="s">
        <v>20</v>
      </c>
      <c r="AM29" s="10" t="s">
        <v>20</v>
      </c>
      <c r="AN29" s="10" t="s">
        <v>20</v>
      </c>
      <c r="AO29" s="10" t="s">
        <v>20</v>
      </c>
      <c r="AP29" s="10" t="s">
        <v>20</v>
      </c>
      <c r="AQ29" s="10" t="s">
        <v>20</v>
      </c>
      <c r="AR29" s="10" t="s">
        <v>20</v>
      </c>
      <c r="AS29" s="10" t="s">
        <v>20</v>
      </c>
      <c r="AT29" t="s">
        <v>3289</v>
      </c>
      <c r="AU29" s="7" t="str">
        <f>'sp1'!AJ31</f>
        <v>Displaying a chart based on multiple dro…</v>
      </c>
    </row>
    <row r="30" spans="2:47" ht="11.25" customHeight="1" x14ac:dyDescent="0.25">
      <c r="B30" s="12">
        <v>2</v>
      </c>
      <c r="C30" s="16" t="str">
        <f t="shared" si="0"/>
        <v>∞</v>
      </c>
      <c r="D30" s="10">
        <v>0</v>
      </c>
      <c r="E30" s="10">
        <v>1</v>
      </c>
      <c r="F30" s="10" t="s">
        <v>20</v>
      </c>
      <c r="G30" s="10" t="s">
        <v>20</v>
      </c>
      <c r="H30" s="10" t="s">
        <v>20</v>
      </c>
      <c r="I30" s="10" t="s">
        <v>20</v>
      </c>
      <c r="J30" s="10" t="s">
        <v>20</v>
      </c>
      <c r="K30" s="10" t="s">
        <v>20</v>
      </c>
      <c r="L30" s="10" t="s">
        <v>20</v>
      </c>
      <c r="M30" s="10" t="s">
        <v>20</v>
      </c>
      <c r="N30" s="10" t="s">
        <v>20</v>
      </c>
      <c r="O30" s="10" t="s">
        <v>20</v>
      </c>
      <c r="P30" s="10" t="s">
        <v>20</v>
      </c>
      <c r="Q30" s="10" t="s">
        <v>20</v>
      </c>
      <c r="R30" s="10" t="s">
        <v>20</v>
      </c>
      <c r="S30" s="10" t="s">
        <v>20</v>
      </c>
      <c r="T30" s="10" t="s">
        <v>20</v>
      </c>
      <c r="U30" s="10" t="s">
        <v>20</v>
      </c>
      <c r="V30" s="10" t="s">
        <v>20</v>
      </c>
      <c r="W30" s="10" t="s">
        <v>20</v>
      </c>
      <c r="X30" s="10" t="s">
        <v>20</v>
      </c>
      <c r="Y30" s="10" t="s">
        <v>20</v>
      </c>
      <c r="Z30" s="10" t="s">
        <v>20</v>
      </c>
      <c r="AA30" s="10" t="s">
        <v>20</v>
      </c>
      <c r="AB30" s="10" t="s">
        <v>20</v>
      </c>
      <c r="AC30" s="10" t="s">
        <v>20</v>
      </c>
      <c r="AD30" s="10" t="s">
        <v>20</v>
      </c>
      <c r="AE30" s="10" t="s">
        <v>20</v>
      </c>
      <c r="AF30" s="10" t="s">
        <v>20</v>
      </c>
      <c r="AG30" s="10" t="s">
        <v>20</v>
      </c>
      <c r="AH30" s="10" t="s">
        <v>20</v>
      </c>
      <c r="AI30" s="10" t="s">
        <v>20</v>
      </c>
      <c r="AJ30" s="10" t="s">
        <v>20</v>
      </c>
      <c r="AK30" s="10" t="s">
        <v>20</v>
      </c>
      <c r="AL30" s="10" t="s">
        <v>20</v>
      </c>
      <c r="AM30" s="10" t="s">
        <v>20</v>
      </c>
      <c r="AN30" s="10" t="s">
        <v>20</v>
      </c>
      <c r="AO30" s="10" t="s">
        <v>20</v>
      </c>
      <c r="AP30" s="10" t="s">
        <v>20</v>
      </c>
      <c r="AQ30" s="10" t="s">
        <v>20</v>
      </c>
      <c r="AR30" s="10" t="s">
        <v>20</v>
      </c>
      <c r="AS30" s="10" t="s">
        <v>20</v>
      </c>
      <c r="AT30" t="s">
        <v>3290</v>
      </c>
      <c r="AU30" s="7" t="str">
        <f>'sp1'!AJ32</f>
        <v>Data validation</v>
      </c>
    </row>
    <row r="31" spans="2:47" ht="11.25" customHeight="1" x14ac:dyDescent="0.25">
      <c r="B31" s="12">
        <v>2</v>
      </c>
      <c r="C31" s="16" t="str">
        <f t="shared" si="0"/>
        <v>∞</v>
      </c>
      <c r="D31" s="10">
        <v>0</v>
      </c>
      <c r="E31" s="10">
        <v>1</v>
      </c>
      <c r="F31" s="10" t="s">
        <v>20</v>
      </c>
      <c r="G31" s="10" t="s">
        <v>20</v>
      </c>
      <c r="H31" s="10" t="s">
        <v>20</v>
      </c>
      <c r="I31" s="10" t="s">
        <v>20</v>
      </c>
      <c r="J31" s="10" t="s">
        <v>20</v>
      </c>
      <c r="K31" s="10" t="s">
        <v>20</v>
      </c>
      <c r="L31" s="10" t="s">
        <v>20</v>
      </c>
      <c r="M31" s="10" t="s">
        <v>20</v>
      </c>
      <c r="N31" s="10" t="s">
        <v>20</v>
      </c>
      <c r="O31" s="10" t="s">
        <v>20</v>
      </c>
      <c r="P31" s="10" t="s">
        <v>20</v>
      </c>
      <c r="Q31" s="10" t="s">
        <v>20</v>
      </c>
      <c r="R31" s="10" t="s">
        <v>20</v>
      </c>
      <c r="S31" s="10" t="s">
        <v>20</v>
      </c>
      <c r="T31" s="10" t="s">
        <v>20</v>
      </c>
      <c r="U31" s="10" t="s">
        <v>20</v>
      </c>
      <c r="V31" s="10" t="s">
        <v>20</v>
      </c>
      <c r="W31" s="10" t="s">
        <v>20</v>
      </c>
      <c r="X31" s="10" t="s">
        <v>20</v>
      </c>
      <c r="Y31" s="10" t="s">
        <v>20</v>
      </c>
      <c r="Z31" s="10" t="s">
        <v>20</v>
      </c>
      <c r="AA31" s="10" t="s">
        <v>20</v>
      </c>
      <c r="AB31" s="10" t="s">
        <v>20</v>
      </c>
      <c r="AC31" s="10" t="s">
        <v>20</v>
      </c>
      <c r="AD31" s="10" t="s">
        <v>20</v>
      </c>
      <c r="AE31" s="10" t="s">
        <v>20</v>
      </c>
      <c r="AF31" s="10" t="s">
        <v>20</v>
      </c>
      <c r="AG31" s="10" t="s">
        <v>20</v>
      </c>
      <c r="AH31" s="10" t="s">
        <v>20</v>
      </c>
      <c r="AI31" s="10" t="s">
        <v>20</v>
      </c>
      <c r="AJ31" s="10" t="s">
        <v>20</v>
      </c>
      <c r="AK31" s="10" t="s">
        <v>20</v>
      </c>
      <c r="AL31" s="10" t="s">
        <v>20</v>
      </c>
      <c r="AM31" s="10" t="s">
        <v>20</v>
      </c>
      <c r="AN31" s="10" t="s">
        <v>20</v>
      </c>
      <c r="AO31" s="10" t="s">
        <v>20</v>
      </c>
      <c r="AP31" s="10" t="s">
        <v>20</v>
      </c>
      <c r="AQ31" s="10" t="s">
        <v>20</v>
      </c>
      <c r="AR31" s="10" t="s">
        <v>20</v>
      </c>
      <c r="AS31" s="10" t="s">
        <v>20</v>
      </c>
      <c r="AT31" t="s">
        <v>3291</v>
      </c>
      <c r="AU31" s="7" t="str">
        <f>'sp1'!AJ33</f>
        <v>If function in getting Qtr wise sales</v>
      </c>
    </row>
    <row r="32" spans="2:47" ht="11.25" customHeight="1" x14ac:dyDescent="0.25">
      <c r="B32" s="12">
        <v>9</v>
      </c>
      <c r="C32" s="16" t="str">
        <f t="shared" si="0"/>
        <v>∞</v>
      </c>
      <c r="D32" s="10">
        <v>0</v>
      </c>
      <c r="E32" s="10">
        <v>0</v>
      </c>
      <c r="F32" s="10">
        <v>0</v>
      </c>
      <c r="G32" s="10">
        <v>1</v>
      </c>
      <c r="H32" s="10">
        <v>0</v>
      </c>
      <c r="I32" s="10">
        <v>0</v>
      </c>
      <c r="J32" s="10">
        <v>0</v>
      </c>
      <c r="K32" s="10">
        <v>0</v>
      </c>
      <c r="L32" s="10">
        <v>1</v>
      </c>
      <c r="M32" s="10" t="s">
        <v>20</v>
      </c>
      <c r="N32" s="10" t="s">
        <v>20</v>
      </c>
      <c r="O32" s="10" t="s">
        <v>20</v>
      </c>
      <c r="P32" s="10" t="s">
        <v>20</v>
      </c>
      <c r="Q32" s="10" t="s">
        <v>20</v>
      </c>
      <c r="R32" s="10" t="s">
        <v>20</v>
      </c>
      <c r="S32" s="10" t="s">
        <v>20</v>
      </c>
      <c r="T32" s="10" t="s">
        <v>20</v>
      </c>
      <c r="U32" s="10" t="s">
        <v>20</v>
      </c>
      <c r="V32" s="10" t="s">
        <v>20</v>
      </c>
      <c r="W32" s="10" t="s">
        <v>20</v>
      </c>
      <c r="X32" s="10" t="s">
        <v>20</v>
      </c>
      <c r="Y32" s="10" t="s">
        <v>20</v>
      </c>
      <c r="Z32" s="10" t="s">
        <v>20</v>
      </c>
      <c r="AA32" s="10" t="s">
        <v>20</v>
      </c>
      <c r="AB32" s="10" t="s">
        <v>20</v>
      </c>
      <c r="AC32" s="10" t="s">
        <v>20</v>
      </c>
      <c r="AD32" s="10" t="s">
        <v>20</v>
      </c>
      <c r="AE32" s="10" t="s">
        <v>20</v>
      </c>
      <c r="AF32" s="10" t="s">
        <v>20</v>
      </c>
      <c r="AG32" s="10" t="s">
        <v>20</v>
      </c>
      <c r="AH32" s="10" t="s">
        <v>20</v>
      </c>
      <c r="AI32" s="10" t="s">
        <v>20</v>
      </c>
      <c r="AJ32" s="10" t="s">
        <v>20</v>
      </c>
      <c r="AK32" s="10" t="s">
        <v>20</v>
      </c>
      <c r="AL32" s="10" t="s">
        <v>20</v>
      </c>
      <c r="AM32" s="10" t="s">
        <v>20</v>
      </c>
      <c r="AN32" s="10" t="s">
        <v>20</v>
      </c>
      <c r="AO32" s="10" t="s">
        <v>20</v>
      </c>
      <c r="AP32" s="10" t="s">
        <v>20</v>
      </c>
      <c r="AQ32" s="10" t="s">
        <v>20</v>
      </c>
      <c r="AR32" s="10" t="s">
        <v>20</v>
      </c>
      <c r="AS32" s="10" t="s">
        <v>20</v>
      </c>
      <c r="AT32" t="s">
        <v>3292</v>
      </c>
      <c r="AU32" s="7" t="e">
        <f>'sp1'!AJ34</f>
        <v>#NAME?</v>
      </c>
    </row>
    <row r="33" spans="2:47" ht="11.25" customHeight="1" x14ac:dyDescent="0.25">
      <c r="B33" s="12">
        <v>4</v>
      </c>
      <c r="C33" s="16" t="str">
        <f t="shared" si="0"/>
        <v>∞</v>
      </c>
      <c r="D33" s="10">
        <v>0</v>
      </c>
      <c r="E33" s="10">
        <v>1</v>
      </c>
      <c r="F33" s="10">
        <v>0</v>
      </c>
      <c r="G33" s="10">
        <v>0</v>
      </c>
      <c r="H33" s="10" t="s">
        <v>20</v>
      </c>
      <c r="I33" s="10" t="s">
        <v>20</v>
      </c>
      <c r="J33" s="10" t="s">
        <v>20</v>
      </c>
      <c r="K33" s="10" t="s">
        <v>20</v>
      </c>
      <c r="L33" s="10" t="s">
        <v>20</v>
      </c>
      <c r="M33" s="10" t="s">
        <v>20</v>
      </c>
      <c r="N33" s="10" t="s">
        <v>20</v>
      </c>
      <c r="O33" s="10" t="s">
        <v>20</v>
      </c>
      <c r="P33" s="10" t="s">
        <v>20</v>
      </c>
      <c r="Q33" s="10" t="s">
        <v>20</v>
      </c>
      <c r="R33" s="10" t="s">
        <v>20</v>
      </c>
      <c r="S33" s="10" t="s">
        <v>20</v>
      </c>
      <c r="T33" s="10" t="s">
        <v>20</v>
      </c>
      <c r="U33" s="10" t="s">
        <v>20</v>
      </c>
      <c r="V33" s="10" t="s">
        <v>20</v>
      </c>
      <c r="W33" s="10" t="s">
        <v>20</v>
      </c>
      <c r="X33" s="10" t="s">
        <v>20</v>
      </c>
      <c r="Y33" s="10" t="s">
        <v>20</v>
      </c>
      <c r="Z33" s="10" t="s">
        <v>20</v>
      </c>
      <c r="AA33" s="10" t="s">
        <v>20</v>
      </c>
      <c r="AB33" s="10" t="s">
        <v>20</v>
      </c>
      <c r="AC33" s="10" t="s">
        <v>20</v>
      </c>
      <c r="AD33" s="10" t="s">
        <v>20</v>
      </c>
      <c r="AE33" s="10" t="s">
        <v>20</v>
      </c>
      <c r="AF33" s="10" t="s">
        <v>20</v>
      </c>
      <c r="AG33" s="10" t="s">
        <v>20</v>
      </c>
      <c r="AH33" s="10" t="s">
        <v>20</v>
      </c>
      <c r="AI33" s="10" t="s">
        <v>20</v>
      </c>
      <c r="AJ33" s="10" t="s">
        <v>20</v>
      </c>
      <c r="AK33" s="10" t="s">
        <v>20</v>
      </c>
      <c r="AL33" s="10" t="s">
        <v>20</v>
      </c>
      <c r="AM33" s="10" t="s">
        <v>20</v>
      </c>
      <c r="AN33" s="10" t="s">
        <v>20</v>
      </c>
      <c r="AO33" s="10" t="s">
        <v>20</v>
      </c>
      <c r="AP33" s="10" t="s">
        <v>20</v>
      </c>
      <c r="AQ33" s="10" t="s">
        <v>20</v>
      </c>
      <c r="AR33" s="10" t="s">
        <v>20</v>
      </c>
      <c r="AS33" s="10" t="s">
        <v>20</v>
      </c>
      <c r="AT33" t="s">
        <v>3293</v>
      </c>
      <c r="AU33" s="7" t="str">
        <f>'sp1'!AJ35</f>
        <v>Excel Chart Background Image</v>
      </c>
    </row>
    <row r="34" spans="2:47" ht="11.25" customHeight="1" x14ac:dyDescent="0.25">
      <c r="B34" s="12">
        <v>5</v>
      </c>
      <c r="C34" s="16" t="str">
        <f t="shared" si="0"/>
        <v>∞</v>
      </c>
      <c r="D34" s="10">
        <v>0</v>
      </c>
      <c r="E34" s="10">
        <v>1</v>
      </c>
      <c r="F34" s="10">
        <v>1</v>
      </c>
      <c r="G34" s="10">
        <v>0</v>
      </c>
      <c r="H34" s="10">
        <v>0</v>
      </c>
      <c r="I34" s="10" t="s">
        <v>20</v>
      </c>
      <c r="J34" s="10" t="s">
        <v>20</v>
      </c>
      <c r="K34" s="10" t="s">
        <v>20</v>
      </c>
      <c r="L34" s="10" t="s">
        <v>20</v>
      </c>
      <c r="M34" s="10" t="s">
        <v>20</v>
      </c>
      <c r="N34" s="10" t="s">
        <v>20</v>
      </c>
      <c r="O34" s="10" t="s">
        <v>20</v>
      </c>
      <c r="P34" s="10" t="s">
        <v>20</v>
      </c>
      <c r="Q34" s="10" t="s">
        <v>20</v>
      </c>
      <c r="R34" s="10" t="s">
        <v>20</v>
      </c>
      <c r="S34" s="10" t="s">
        <v>20</v>
      </c>
      <c r="T34" s="10" t="s">
        <v>20</v>
      </c>
      <c r="U34" s="10" t="s">
        <v>20</v>
      </c>
      <c r="V34" s="10" t="s">
        <v>20</v>
      </c>
      <c r="W34" s="10" t="s">
        <v>20</v>
      </c>
      <c r="X34" s="10" t="s">
        <v>20</v>
      </c>
      <c r="Y34" s="10" t="s">
        <v>20</v>
      </c>
      <c r="Z34" s="10" t="s">
        <v>20</v>
      </c>
      <c r="AA34" s="10" t="s">
        <v>20</v>
      </c>
      <c r="AB34" s="10" t="s">
        <v>20</v>
      </c>
      <c r="AC34" s="10" t="s">
        <v>20</v>
      </c>
      <c r="AD34" s="10" t="s">
        <v>20</v>
      </c>
      <c r="AE34" s="10" t="s">
        <v>20</v>
      </c>
      <c r="AF34" s="10" t="s">
        <v>20</v>
      </c>
      <c r="AG34" s="10" t="s">
        <v>20</v>
      </c>
      <c r="AH34" s="10" t="s">
        <v>20</v>
      </c>
      <c r="AI34" s="10" t="s">
        <v>20</v>
      </c>
      <c r="AJ34" s="10" t="s">
        <v>20</v>
      </c>
      <c r="AK34" s="10" t="s">
        <v>20</v>
      </c>
      <c r="AL34" s="10" t="s">
        <v>20</v>
      </c>
      <c r="AM34" s="10" t="s">
        <v>20</v>
      </c>
      <c r="AN34" s="10" t="s">
        <v>20</v>
      </c>
      <c r="AO34" s="10" t="s">
        <v>20</v>
      </c>
      <c r="AP34" s="10" t="s">
        <v>20</v>
      </c>
      <c r="AQ34" s="10" t="s">
        <v>20</v>
      </c>
      <c r="AR34" s="10" t="s">
        <v>20</v>
      </c>
      <c r="AS34" s="10" t="s">
        <v>20</v>
      </c>
      <c r="AT34" t="s">
        <v>3294</v>
      </c>
      <c r="AU34" s="7" t="str">
        <f>'sp1'!AJ36</f>
        <v>Help please</v>
      </c>
    </row>
    <row r="35" spans="2:47" ht="11.25" customHeight="1" x14ac:dyDescent="0.25">
      <c r="B35" s="12">
        <v>2</v>
      </c>
      <c r="C35" s="16" t="str">
        <f t="shared" si="0"/>
        <v>∞</v>
      </c>
      <c r="D35" s="10">
        <v>0</v>
      </c>
      <c r="E35" s="10">
        <v>1</v>
      </c>
      <c r="F35" s="10" t="s">
        <v>20</v>
      </c>
      <c r="G35" s="10" t="s">
        <v>20</v>
      </c>
      <c r="H35" s="10" t="s">
        <v>20</v>
      </c>
      <c r="I35" s="10" t="s">
        <v>20</v>
      </c>
      <c r="J35" s="10" t="s">
        <v>20</v>
      </c>
      <c r="K35" s="10" t="s">
        <v>20</v>
      </c>
      <c r="L35" s="10" t="s">
        <v>20</v>
      </c>
      <c r="M35" s="10" t="s">
        <v>20</v>
      </c>
      <c r="N35" s="10" t="s">
        <v>20</v>
      </c>
      <c r="O35" s="10" t="s">
        <v>20</v>
      </c>
      <c r="P35" s="10" t="s">
        <v>20</v>
      </c>
      <c r="Q35" s="10" t="s">
        <v>20</v>
      </c>
      <c r="R35" s="10" t="s">
        <v>20</v>
      </c>
      <c r="S35" s="10" t="s">
        <v>20</v>
      </c>
      <c r="T35" s="10" t="s">
        <v>20</v>
      </c>
      <c r="U35" s="10" t="s">
        <v>20</v>
      </c>
      <c r="V35" s="10" t="s">
        <v>20</v>
      </c>
      <c r="W35" s="10" t="s">
        <v>20</v>
      </c>
      <c r="X35" s="10" t="s">
        <v>20</v>
      </c>
      <c r="Y35" s="10" t="s">
        <v>20</v>
      </c>
      <c r="Z35" s="10" t="s">
        <v>20</v>
      </c>
      <c r="AA35" s="10" t="s">
        <v>20</v>
      </c>
      <c r="AB35" s="10" t="s">
        <v>20</v>
      </c>
      <c r="AC35" s="10" t="s">
        <v>20</v>
      </c>
      <c r="AD35" s="10" t="s">
        <v>20</v>
      </c>
      <c r="AE35" s="10" t="s">
        <v>20</v>
      </c>
      <c r="AF35" s="10" t="s">
        <v>20</v>
      </c>
      <c r="AG35" s="10" t="s">
        <v>20</v>
      </c>
      <c r="AH35" s="10" t="s">
        <v>20</v>
      </c>
      <c r="AI35" s="10" t="s">
        <v>20</v>
      </c>
      <c r="AJ35" s="10" t="s">
        <v>20</v>
      </c>
      <c r="AK35" s="10" t="s">
        <v>20</v>
      </c>
      <c r="AL35" s="10" t="s">
        <v>20</v>
      </c>
      <c r="AM35" s="10" t="s">
        <v>20</v>
      </c>
      <c r="AN35" s="10" t="s">
        <v>20</v>
      </c>
      <c r="AO35" s="10" t="s">
        <v>20</v>
      </c>
      <c r="AP35" s="10" t="s">
        <v>20</v>
      </c>
      <c r="AQ35" s="10" t="s">
        <v>20</v>
      </c>
      <c r="AR35" s="10" t="s">
        <v>20</v>
      </c>
      <c r="AS35" s="10" t="s">
        <v>20</v>
      </c>
      <c r="AT35" t="s">
        <v>3295</v>
      </c>
      <c r="AU35" s="7" t="str">
        <f>'sp1'!AJ37</f>
        <v>Hello, and a question, actually lots of …</v>
      </c>
    </row>
    <row r="36" spans="2:47" ht="11.25" customHeight="1" x14ac:dyDescent="0.25">
      <c r="B36" s="12">
        <v>11</v>
      </c>
      <c r="C36" s="16" t="str">
        <f t="shared" si="0"/>
        <v>∞</v>
      </c>
      <c r="D36" s="10">
        <v>0</v>
      </c>
      <c r="E36" s="10">
        <v>1</v>
      </c>
      <c r="F36" s="10">
        <v>0</v>
      </c>
      <c r="G36" s="10">
        <v>0</v>
      </c>
      <c r="H36" s="10">
        <v>1</v>
      </c>
      <c r="I36" s="10">
        <v>0</v>
      </c>
      <c r="J36" s="10">
        <v>1</v>
      </c>
      <c r="K36" s="10">
        <v>0</v>
      </c>
      <c r="L36" s="10">
        <v>1</v>
      </c>
      <c r="M36" s="10">
        <v>0</v>
      </c>
      <c r="N36" s="10">
        <v>1</v>
      </c>
      <c r="O36" s="10" t="s">
        <v>20</v>
      </c>
      <c r="P36" s="10" t="s">
        <v>20</v>
      </c>
      <c r="Q36" s="10" t="s">
        <v>20</v>
      </c>
      <c r="R36" s="10" t="s">
        <v>20</v>
      </c>
      <c r="S36" s="10" t="s">
        <v>20</v>
      </c>
      <c r="T36" s="10" t="s">
        <v>20</v>
      </c>
      <c r="U36" s="10" t="s">
        <v>20</v>
      </c>
      <c r="V36" s="10" t="s">
        <v>20</v>
      </c>
      <c r="W36" s="10" t="s">
        <v>20</v>
      </c>
      <c r="X36" s="10" t="s">
        <v>20</v>
      </c>
      <c r="Y36" s="10" t="s">
        <v>20</v>
      </c>
      <c r="Z36" s="10" t="s">
        <v>20</v>
      </c>
      <c r="AA36" s="10" t="s">
        <v>20</v>
      </c>
      <c r="AB36" s="10" t="s">
        <v>20</v>
      </c>
      <c r="AC36" s="10" t="s">
        <v>20</v>
      </c>
      <c r="AD36" s="10" t="s">
        <v>20</v>
      </c>
      <c r="AE36" s="10" t="s">
        <v>20</v>
      </c>
      <c r="AF36" s="10" t="s">
        <v>20</v>
      </c>
      <c r="AG36" s="10" t="s">
        <v>20</v>
      </c>
      <c r="AH36" s="10" t="s">
        <v>20</v>
      </c>
      <c r="AI36" s="10" t="s">
        <v>20</v>
      </c>
      <c r="AJ36" s="10" t="s">
        <v>20</v>
      </c>
      <c r="AK36" s="10" t="s">
        <v>20</v>
      </c>
      <c r="AL36" s="10" t="s">
        <v>20</v>
      </c>
      <c r="AM36" s="10" t="s">
        <v>20</v>
      </c>
      <c r="AN36" s="10" t="s">
        <v>20</v>
      </c>
      <c r="AO36" s="10" t="s">
        <v>20</v>
      </c>
      <c r="AP36" s="10" t="s">
        <v>20</v>
      </c>
      <c r="AQ36" s="10" t="s">
        <v>20</v>
      </c>
      <c r="AR36" s="10" t="s">
        <v>20</v>
      </c>
      <c r="AS36" s="10" t="s">
        <v>20</v>
      </c>
      <c r="AT36" t="s">
        <v>3296</v>
      </c>
      <c r="AU36" s="7" t="str">
        <f>'sp1'!AJ38</f>
        <v>closing filedialogue box</v>
      </c>
    </row>
    <row r="37" spans="2:47" ht="11.25" customHeight="1" x14ac:dyDescent="0.25">
      <c r="B37" s="12">
        <v>2</v>
      </c>
      <c r="C37" s="16" t="str">
        <f t="shared" si="0"/>
        <v>∞</v>
      </c>
      <c r="D37" s="10">
        <v>0</v>
      </c>
      <c r="E37" s="10">
        <v>1</v>
      </c>
      <c r="F37" s="10" t="s">
        <v>20</v>
      </c>
      <c r="G37" s="10" t="s">
        <v>20</v>
      </c>
      <c r="H37" s="10" t="s">
        <v>20</v>
      </c>
      <c r="I37" s="10" t="s">
        <v>20</v>
      </c>
      <c r="J37" s="10" t="s">
        <v>20</v>
      </c>
      <c r="K37" s="10" t="s">
        <v>20</v>
      </c>
      <c r="L37" s="10" t="s">
        <v>20</v>
      </c>
      <c r="M37" s="10" t="s">
        <v>20</v>
      </c>
      <c r="N37" s="10" t="s">
        <v>20</v>
      </c>
      <c r="O37" s="10" t="s">
        <v>20</v>
      </c>
      <c r="P37" s="10" t="s">
        <v>20</v>
      </c>
      <c r="Q37" s="10" t="s">
        <v>20</v>
      </c>
      <c r="R37" s="10" t="s">
        <v>20</v>
      </c>
      <c r="S37" s="10" t="s">
        <v>20</v>
      </c>
      <c r="T37" s="10" t="s">
        <v>20</v>
      </c>
      <c r="U37" s="10" t="s">
        <v>20</v>
      </c>
      <c r="V37" s="10" t="s">
        <v>20</v>
      </c>
      <c r="W37" s="10" t="s">
        <v>20</v>
      </c>
      <c r="X37" s="10" t="s">
        <v>20</v>
      </c>
      <c r="Y37" s="10" t="s">
        <v>20</v>
      </c>
      <c r="Z37" s="10" t="s">
        <v>20</v>
      </c>
      <c r="AA37" s="10" t="s">
        <v>20</v>
      </c>
      <c r="AB37" s="10" t="s">
        <v>20</v>
      </c>
      <c r="AC37" s="10" t="s">
        <v>20</v>
      </c>
      <c r="AD37" s="10" t="s">
        <v>20</v>
      </c>
      <c r="AE37" s="10" t="s">
        <v>20</v>
      </c>
      <c r="AF37" s="10" t="s">
        <v>20</v>
      </c>
      <c r="AG37" s="10" t="s">
        <v>20</v>
      </c>
      <c r="AH37" s="10" t="s">
        <v>20</v>
      </c>
      <c r="AI37" s="10" t="s">
        <v>20</v>
      </c>
      <c r="AJ37" s="10" t="s">
        <v>20</v>
      </c>
      <c r="AK37" s="10" t="s">
        <v>20</v>
      </c>
      <c r="AL37" s="10" t="s">
        <v>20</v>
      </c>
      <c r="AM37" s="10" t="s">
        <v>20</v>
      </c>
      <c r="AN37" s="10" t="s">
        <v>20</v>
      </c>
      <c r="AO37" s="10" t="s">
        <v>20</v>
      </c>
      <c r="AP37" s="10" t="s">
        <v>20</v>
      </c>
      <c r="AQ37" s="10" t="s">
        <v>20</v>
      </c>
      <c r="AR37" s="10" t="s">
        <v>20</v>
      </c>
      <c r="AS37" s="10" t="s">
        <v>20</v>
      </c>
      <c r="AT37" t="s">
        <v>3297</v>
      </c>
      <c r="AU37" s="7" t="str">
        <f>'sp1'!AJ39</f>
        <v>need help creating a product catalog in …</v>
      </c>
    </row>
    <row r="38" spans="2:47" ht="11.25" customHeight="1" x14ac:dyDescent="0.25">
      <c r="B38" s="12">
        <v>8</v>
      </c>
      <c r="C38" s="16" t="str">
        <f t="shared" si="0"/>
        <v>∞</v>
      </c>
      <c r="D38" s="10">
        <v>0</v>
      </c>
      <c r="E38" s="10">
        <v>1</v>
      </c>
      <c r="F38" s="10">
        <v>0</v>
      </c>
      <c r="G38" s="10">
        <v>1</v>
      </c>
      <c r="H38" s="10">
        <v>0</v>
      </c>
      <c r="I38" s="10">
        <v>0</v>
      </c>
      <c r="J38" s="10">
        <v>0</v>
      </c>
      <c r="K38" s="10">
        <v>0</v>
      </c>
      <c r="L38" s="10" t="s">
        <v>20</v>
      </c>
      <c r="M38" s="10" t="s">
        <v>20</v>
      </c>
      <c r="N38" s="10" t="s">
        <v>20</v>
      </c>
      <c r="O38" s="10" t="s">
        <v>20</v>
      </c>
      <c r="P38" s="10" t="s">
        <v>20</v>
      </c>
      <c r="Q38" s="10" t="s">
        <v>20</v>
      </c>
      <c r="R38" s="10" t="s">
        <v>20</v>
      </c>
      <c r="S38" s="10" t="s">
        <v>20</v>
      </c>
      <c r="T38" s="10" t="s">
        <v>20</v>
      </c>
      <c r="U38" s="10" t="s">
        <v>20</v>
      </c>
      <c r="V38" s="10" t="s">
        <v>20</v>
      </c>
      <c r="W38" s="10" t="s">
        <v>20</v>
      </c>
      <c r="X38" s="10" t="s">
        <v>20</v>
      </c>
      <c r="Y38" s="10" t="s">
        <v>20</v>
      </c>
      <c r="Z38" s="10" t="s">
        <v>20</v>
      </c>
      <c r="AA38" s="10" t="s">
        <v>20</v>
      </c>
      <c r="AB38" s="10" t="s">
        <v>20</v>
      </c>
      <c r="AC38" s="10" t="s">
        <v>20</v>
      </c>
      <c r="AD38" s="10" t="s">
        <v>20</v>
      </c>
      <c r="AE38" s="10" t="s">
        <v>20</v>
      </c>
      <c r="AF38" s="10" t="s">
        <v>20</v>
      </c>
      <c r="AG38" s="10" t="s">
        <v>20</v>
      </c>
      <c r="AH38" s="10" t="s">
        <v>20</v>
      </c>
      <c r="AI38" s="10" t="s">
        <v>20</v>
      </c>
      <c r="AJ38" s="10" t="s">
        <v>20</v>
      </c>
      <c r="AK38" s="10" t="s">
        <v>20</v>
      </c>
      <c r="AL38" s="10" t="s">
        <v>20</v>
      </c>
      <c r="AM38" s="10" t="s">
        <v>20</v>
      </c>
      <c r="AN38" s="10" t="s">
        <v>20</v>
      </c>
      <c r="AO38" s="10" t="s">
        <v>20</v>
      </c>
      <c r="AP38" s="10" t="s">
        <v>20</v>
      </c>
      <c r="AQ38" s="10" t="s">
        <v>20</v>
      </c>
      <c r="AR38" s="10" t="s">
        <v>20</v>
      </c>
      <c r="AS38" s="10" t="s">
        <v>20</v>
      </c>
      <c r="AT38" t="s">
        <v>3298</v>
      </c>
      <c r="AU38" s="7" t="str">
        <f>'sp1'!AJ40</f>
        <v>Sales Dashboard Tutorial</v>
      </c>
    </row>
    <row r="39" spans="2:47" ht="11.25" customHeight="1" x14ac:dyDescent="0.25">
      <c r="B39" s="12">
        <v>3</v>
      </c>
      <c r="C39" s="16" t="str">
        <f t="shared" si="0"/>
        <v>∞</v>
      </c>
      <c r="D39" s="10">
        <v>0</v>
      </c>
      <c r="E39" s="10">
        <v>1</v>
      </c>
      <c r="F39" s="10">
        <v>0</v>
      </c>
      <c r="G39" s="10" t="s">
        <v>20</v>
      </c>
      <c r="H39" s="10" t="s">
        <v>20</v>
      </c>
      <c r="I39" s="10" t="s">
        <v>20</v>
      </c>
      <c r="J39" s="10" t="s">
        <v>20</v>
      </c>
      <c r="K39" s="10" t="s">
        <v>20</v>
      </c>
      <c r="L39" s="10" t="s">
        <v>20</v>
      </c>
      <c r="M39" s="10" t="s">
        <v>20</v>
      </c>
      <c r="N39" s="10" t="s">
        <v>20</v>
      </c>
      <c r="O39" s="10" t="s">
        <v>20</v>
      </c>
      <c r="P39" s="10" t="s">
        <v>20</v>
      </c>
      <c r="Q39" s="10" t="s">
        <v>20</v>
      </c>
      <c r="R39" s="10" t="s">
        <v>20</v>
      </c>
      <c r="S39" s="10" t="s">
        <v>20</v>
      </c>
      <c r="T39" s="10" t="s">
        <v>20</v>
      </c>
      <c r="U39" s="10" t="s">
        <v>20</v>
      </c>
      <c r="V39" s="10" t="s">
        <v>20</v>
      </c>
      <c r="W39" s="10" t="s">
        <v>20</v>
      </c>
      <c r="X39" s="10" t="s">
        <v>20</v>
      </c>
      <c r="Y39" s="10" t="s">
        <v>20</v>
      </c>
      <c r="Z39" s="10" t="s">
        <v>20</v>
      </c>
      <c r="AA39" s="10" t="s">
        <v>20</v>
      </c>
      <c r="AB39" s="10" t="s">
        <v>20</v>
      </c>
      <c r="AC39" s="10" t="s">
        <v>20</v>
      </c>
      <c r="AD39" s="10" t="s">
        <v>20</v>
      </c>
      <c r="AE39" s="10" t="s">
        <v>20</v>
      </c>
      <c r="AF39" s="10" t="s">
        <v>20</v>
      </c>
      <c r="AG39" s="10" t="s">
        <v>20</v>
      </c>
      <c r="AH39" s="10" t="s">
        <v>20</v>
      </c>
      <c r="AI39" s="10" t="s">
        <v>20</v>
      </c>
      <c r="AJ39" s="10" t="s">
        <v>20</v>
      </c>
      <c r="AK39" s="10" t="s">
        <v>20</v>
      </c>
      <c r="AL39" s="10" t="s">
        <v>20</v>
      </c>
      <c r="AM39" s="10" t="s">
        <v>20</v>
      </c>
      <c r="AN39" s="10" t="s">
        <v>20</v>
      </c>
      <c r="AO39" s="10" t="s">
        <v>20</v>
      </c>
      <c r="AP39" s="10" t="s">
        <v>20</v>
      </c>
      <c r="AQ39" s="10" t="s">
        <v>20</v>
      </c>
      <c r="AR39" s="10" t="s">
        <v>20</v>
      </c>
      <c r="AS39" s="10" t="s">
        <v>20</v>
      </c>
      <c r="AT39" t="s">
        <v>3299</v>
      </c>
      <c r="AU39" s="7" t="str">
        <f>'sp1'!AJ41</f>
        <v>Bar and Line in one chart on 2007</v>
      </c>
    </row>
    <row r="40" spans="2:47" ht="11.25" customHeight="1" x14ac:dyDescent="0.25">
      <c r="B40" s="12">
        <v>2</v>
      </c>
      <c r="C40" s="16" t="str">
        <f t="shared" si="0"/>
        <v>∞</v>
      </c>
      <c r="D40" s="10">
        <v>0</v>
      </c>
      <c r="E40" s="10">
        <v>1</v>
      </c>
      <c r="F40" s="10" t="s">
        <v>20</v>
      </c>
      <c r="G40" s="10" t="s">
        <v>20</v>
      </c>
      <c r="H40" s="10" t="s">
        <v>20</v>
      </c>
      <c r="I40" s="10" t="s">
        <v>20</v>
      </c>
      <c r="J40" s="10" t="s">
        <v>20</v>
      </c>
      <c r="K40" s="10" t="s">
        <v>20</v>
      </c>
      <c r="L40" s="10" t="s">
        <v>20</v>
      </c>
      <c r="M40" s="10" t="s">
        <v>20</v>
      </c>
      <c r="N40" s="10" t="s">
        <v>20</v>
      </c>
      <c r="O40" s="10" t="s">
        <v>20</v>
      </c>
      <c r="P40" s="10" t="s">
        <v>20</v>
      </c>
      <c r="Q40" s="10" t="s">
        <v>20</v>
      </c>
      <c r="R40" s="10" t="s">
        <v>20</v>
      </c>
      <c r="S40" s="10" t="s">
        <v>20</v>
      </c>
      <c r="T40" s="10" t="s">
        <v>20</v>
      </c>
      <c r="U40" s="10" t="s">
        <v>20</v>
      </c>
      <c r="V40" s="10" t="s">
        <v>20</v>
      </c>
      <c r="W40" s="10" t="s">
        <v>20</v>
      </c>
      <c r="X40" s="10" t="s">
        <v>20</v>
      </c>
      <c r="Y40" s="10" t="s">
        <v>20</v>
      </c>
      <c r="Z40" s="10" t="s">
        <v>20</v>
      </c>
      <c r="AA40" s="10" t="s">
        <v>20</v>
      </c>
      <c r="AB40" s="10" t="s">
        <v>20</v>
      </c>
      <c r="AC40" s="10" t="s">
        <v>20</v>
      </c>
      <c r="AD40" s="10" t="s">
        <v>20</v>
      </c>
      <c r="AE40" s="10" t="s">
        <v>20</v>
      </c>
      <c r="AF40" s="10" t="s">
        <v>20</v>
      </c>
      <c r="AG40" s="10" t="s">
        <v>20</v>
      </c>
      <c r="AH40" s="10" t="s">
        <v>20</v>
      </c>
      <c r="AI40" s="10" t="s">
        <v>20</v>
      </c>
      <c r="AJ40" s="10" t="s">
        <v>20</v>
      </c>
      <c r="AK40" s="10" t="s">
        <v>20</v>
      </c>
      <c r="AL40" s="10" t="s">
        <v>20</v>
      </c>
      <c r="AM40" s="10" t="s">
        <v>20</v>
      </c>
      <c r="AN40" s="10" t="s">
        <v>20</v>
      </c>
      <c r="AO40" s="10" t="s">
        <v>20</v>
      </c>
      <c r="AP40" s="10" t="s">
        <v>20</v>
      </c>
      <c r="AQ40" s="10" t="s">
        <v>20</v>
      </c>
      <c r="AR40" s="10" t="s">
        <v>20</v>
      </c>
      <c r="AS40" s="10" t="s">
        <v>20</v>
      </c>
      <c r="AT40" t="s">
        <v>3300</v>
      </c>
      <c r="AU40" s="7" t="str">
        <f>'sp1'!AJ42</f>
        <v>Can I do this in Excel?</v>
      </c>
    </row>
    <row r="41" spans="2:47" ht="11.25" customHeight="1" x14ac:dyDescent="0.25">
      <c r="B41" s="12">
        <v>7</v>
      </c>
      <c r="C41" s="16" t="str">
        <f t="shared" si="0"/>
        <v>∞</v>
      </c>
      <c r="D41" s="10">
        <v>0</v>
      </c>
      <c r="E41" s="10">
        <v>0</v>
      </c>
      <c r="F41" s="10">
        <v>0</v>
      </c>
      <c r="G41" s="10">
        <v>0</v>
      </c>
      <c r="H41" s="10">
        <v>1</v>
      </c>
      <c r="I41" s="10">
        <v>0</v>
      </c>
      <c r="J41" s="10">
        <v>0</v>
      </c>
      <c r="K41" s="10" t="s">
        <v>20</v>
      </c>
      <c r="L41" s="10" t="s">
        <v>20</v>
      </c>
      <c r="M41" s="10" t="s">
        <v>20</v>
      </c>
      <c r="N41" s="10" t="s">
        <v>20</v>
      </c>
      <c r="O41" s="10" t="s">
        <v>20</v>
      </c>
      <c r="P41" s="10" t="s">
        <v>20</v>
      </c>
      <c r="Q41" s="10" t="s">
        <v>20</v>
      </c>
      <c r="R41" s="10" t="s">
        <v>20</v>
      </c>
      <c r="S41" s="10" t="s">
        <v>20</v>
      </c>
      <c r="T41" s="10" t="s">
        <v>20</v>
      </c>
      <c r="U41" s="10" t="s">
        <v>20</v>
      </c>
      <c r="V41" s="10" t="s">
        <v>20</v>
      </c>
      <c r="W41" s="10" t="s">
        <v>20</v>
      </c>
      <c r="X41" s="10" t="s">
        <v>20</v>
      </c>
      <c r="Y41" s="10" t="s">
        <v>20</v>
      </c>
      <c r="Z41" s="10" t="s">
        <v>20</v>
      </c>
      <c r="AA41" s="10" t="s">
        <v>20</v>
      </c>
      <c r="AB41" s="10" t="s">
        <v>20</v>
      </c>
      <c r="AC41" s="10" t="s">
        <v>20</v>
      </c>
      <c r="AD41" s="10" t="s">
        <v>20</v>
      </c>
      <c r="AE41" s="10" t="s">
        <v>20</v>
      </c>
      <c r="AF41" s="10" t="s">
        <v>20</v>
      </c>
      <c r="AG41" s="10" t="s">
        <v>20</v>
      </c>
      <c r="AH41" s="10" t="s">
        <v>20</v>
      </c>
      <c r="AI41" s="10" t="s">
        <v>20</v>
      </c>
      <c r="AJ41" s="10" t="s">
        <v>20</v>
      </c>
      <c r="AK41" s="10" t="s">
        <v>20</v>
      </c>
      <c r="AL41" s="10" t="s">
        <v>20</v>
      </c>
      <c r="AM41" s="10" t="s">
        <v>20</v>
      </c>
      <c r="AN41" s="10" t="s">
        <v>20</v>
      </c>
      <c r="AO41" s="10" t="s">
        <v>20</v>
      </c>
      <c r="AP41" s="10" t="s">
        <v>20</v>
      </c>
      <c r="AQ41" s="10" t="s">
        <v>20</v>
      </c>
      <c r="AR41" s="10" t="s">
        <v>20</v>
      </c>
      <c r="AS41" s="10" t="s">
        <v>20</v>
      </c>
      <c r="AT41" t="s">
        <v>3301</v>
      </c>
      <c r="AU41" s="7" t="str">
        <f>'sp1'!AJ43</f>
        <v>How to debug an UDF?</v>
      </c>
    </row>
    <row r="42" spans="2:47" ht="11.25" customHeight="1" x14ac:dyDescent="0.25">
      <c r="B42" s="12">
        <v>5</v>
      </c>
      <c r="C42" s="16" t="str">
        <f t="shared" si="0"/>
        <v>∞</v>
      </c>
      <c r="D42" s="10">
        <v>0</v>
      </c>
      <c r="E42" s="10">
        <v>0</v>
      </c>
      <c r="F42" s="10">
        <v>1</v>
      </c>
      <c r="G42" s="10">
        <v>0</v>
      </c>
      <c r="H42" s="10">
        <v>0</v>
      </c>
      <c r="I42" s="10" t="s">
        <v>20</v>
      </c>
      <c r="J42" s="10" t="s">
        <v>20</v>
      </c>
      <c r="K42" s="10" t="s">
        <v>20</v>
      </c>
      <c r="L42" s="10" t="s">
        <v>20</v>
      </c>
      <c r="M42" s="10" t="s">
        <v>20</v>
      </c>
      <c r="N42" s="10" t="s">
        <v>20</v>
      </c>
      <c r="O42" s="10" t="s">
        <v>20</v>
      </c>
      <c r="P42" s="10" t="s">
        <v>20</v>
      </c>
      <c r="Q42" s="10" t="s">
        <v>20</v>
      </c>
      <c r="R42" s="10" t="s">
        <v>20</v>
      </c>
      <c r="S42" s="10" t="s">
        <v>20</v>
      </c>
      <c r="T42" s="10" t="s">
        <v>20</v>
      </c>
      <c r="U42" s="10" t="s">
        <v>20</v>
      </c>
      <c r="V42" s="10" t="s">
        <v>20</v>
      </c>
      <c r="W42" s="10" t="s">
        <v>20</v>
      </c>
      <c r="X42" s="10" t="s">
        <v>20</v>
      </c>
      <c r="Y42" s="10" t="s">
        <v>20</v>
      </c>
      <c r="Z42" s="10" t="s">
        <v>20</v>
      </c>
      <c r="AA42" s="10" t="s">
        <v>20</v>
      </c>
      <c r="AB42" s="10" t="s">
        <v>20</v>
      </c>
      <c r="AC42" s="10" t="s">
        <v>20</v>
      </c>
      <c r="AD42" s="10" t="s">
        <v>20</v>
      </c>
      <c r="AE42" s="10" t="s">
        <v>20</v>
      </c>
      <c r="AF42" s="10" t="s">
        <v>20</v>
      </c>
      <c r="AG42" s="10" t="s">
        <v>20</v>
      </c>
      <c r="AH42" s="10" t="s">
        <v>20</v>
      </c>
      <c r="AI42" s="10" t="s">
        <v>20</v>
      </c>
      <c r="AJ42" s="10" t="s">
        <v>20</v>
      </c>
      <c r="AK42" s="10" t="s">
        <v>20</v>
      </c>
      <c r="AL42" s="10" t="s">
        <v>20</v>
      </c>
      <c r="AM42" s="10" t="s">
        <v>20</v>
      </c>
      <c r="AN42" s="10" t="s">
        <v>20</v>
      </c>
      <c r="AO42" s="10" t="s">
        <v>20</v>
      </c>
      <c r="AP42" s="10" t="s">
        <v>20</v>
      </c>
      <c r="AQ42" s="10" t="s">
        <v>20</v>
      </c>
      <c r="AR42" s="10" t="s">
        <v>20</v>
      </c>
      <c r="AS42" s="10" t="s">
        <v>20</v>
      </c>
      <c r="AT42" t="s">
        <v>3302</v>
      </c>
      <c r="AU42" s="7" t="str">
        <f>'sp1'!AJ44</f>
        <v>Employee Photo that changes depending of…</v>
      </c>
    </row>
    <row r="43" spans="2:47" ht="11.25" customHeight="1" x14ac:dyDescent="0.25">
      <c r="B43" s="12">
        <v>2</v>
      </c>
      <c r="C43" s="16" t="str">
        <f t="shared" si="0"/>
        <v>∞</v>
      </c>
      <c r="D43" s="10">
        <v>0</v>
      </c>
      <c r="E43" s="10">
        <v>1</v>
      </c>
      <c r="F43" s="10" t="s">
        <v>20</v>
      </c>
      <c r="G43" s="10" t="s">
        <v>20</v>
      </c>
      <c r="H43" s="10" t="s">
        <v>20</v>
      </c>
      <c r="I43" s="10" t="s">
        <v>20</v>
      </c>
      <c r="J43" s="10" t="s">
        <v>20</v>
      </c>
      <c r="K43" s="10" t="s">
        <v>20</v>
      </c>
      <c r="L43" s="10" t="s">
        <v>20</v>
      </c>
      <c r="M43" s="10" t="s">
        <v>20</v>
      </c>
      <c r="N43" s="10" t="s">
        <v>20</v>
      </c>
      <c r="O43" s="10" t="s">
        <v>20</v>
      </c>
      <c r="P43" s="10" t="s">
        <v>20</v>
      </c>
      <c r="Q43" s="10" t="s">
        <v>20</v>
      </c>
      <c r="R43" s="10" t="s">
        <v>20</v>
      </c>
      <c r="S43" s="10" t="s">
        <v>20</v>
      </c>
      <c r="T43" s="10" t="s">
        <v>20</v>
      </c>
      <c r="U43" s="10" t="s">
        <v>20</v>
      </c>
      <c r="V43" s="10" t="s">
        <v>20</v>
      </c>
      <c r="W43" s="10" t="s">
        <v>20</v>
      </c>
      <c r="X43" s="10" t="s">
        <v>20</v>
      </c>
      <c r="Y43" s="10" t="s">
        <v>20</v>
      </c>
      <c r="Z43" s="10" t="s">
        <v>20</v>
      </c>
      <c r="AA43" s="10" t="s">
        <v>20</v>
      </c>
      <c r="AB43" s="10" t="s">
        <v>20</v>
      </c>
      <c r="AC43" s="10" t="s">
        <v>20</v>
      </c>
      <c r="AD43" s="10" t="s">
        <v>20</v>
      </c>
      <c r="AE43" s="10" t="s">
        <v>20</v>
      </c>
      <c r="AF43" s="10" t="s">
        <v>20</v>
      </c>
      <c r="AG43" s="10" t="s">
        <v>20</v>
      </c>
      <c r="AH43" s="10" t="s">
        <v>20</v>
      </c>
      <c r="AI43" s="10" t="s">
        <v>20</v>
      </c>
      <c r="AJ43" s="10" t="s">
        <v>20</v>
      </c>
      <c r="AK43" s="10" t="s">
        <v>20</v>
      </c>
      <c r="AL43" s="10" t="s">
        <v>20</v>
      </c>
      <c r="AM43" s="10" t="s">
        <v>20</v>
      </c>
      <c r="AN43" s="10" t="s">
        <v>20</v>
      </c>
      <c r="AO43" s="10" t="s">
        <v>20</v>
      </c>
      <c r="AP43" s="10" t="s">
        <v>20</v>
      </c>
      <c r="AQ43" s="10" t="s">
        <v>20</v>
      </c>
      <c r="AR43" s="10" t="s">
        <v>20</v>
      </c>
      <c r="AS43" s="10" t="s">
        <v>20</v>
      </c>
      <c r="AT43" t="s">
        <v>3303</v>
      </c>
      <c r="AU43" s="7" t="str">
        <f>'sp1'!AJ45</f>
        <v>Doing a lookup from table with a value r…</v>
      </c>
    </row>
    <row r="44" spans="2:47" ht="11.25" customHeight="1" x14ac:dyDescent="0.25">
      <c r="B44" s="12">
        <v>3</v>
      </c>
      <c r="C44" s="16" t="str">
        <f t="shared" si="0"/>
        <v>∞</v>
      </c>
      <c r="D44" s="10">
        <v>0</v>
      </c>
      <c r="E44" s="10">
        <v>1</v>
      </c>
      <c r="F44" s="10">
        <v>0</v>
      </c>
      <c r="G44" s="10" t="s">
        <v>20</v>
      </c>
      <c r="H44" s="10" t="s">
        <v>20</v>
      </c>
      <c r="I44" s="10" t="s">
        <v>20</v>
      </c>
      <c r="J44" s="10" t="s">
        <v>20</v>
      </c>
      <c r="K44" s="10" t="s">
        <v>20</v>
      </c>
      <c r="L44" s="10" t="s">
        <v>20</v>
      </c>
      <c r="M44" s="10" t="s">
        <v>20</v>
      </c>
      <c r="N44" s="10" t="s">
        <v>20</v>
      </c>
      <c r="O44" s="10" t="s">
        <v>20</v>
      </c>
      <c r="P44" s="10" t="s">
        <v>20</v>
      </c>
      <c r="Q44" s="10" t="s">
        <v>20</v>
      </c>
      <c r="R44" s="10" t="s">
        <v>20</v>
      </c>
      <c r="S44" s="10" t="s">
        <v>20</v>
      </c>
      <c r="T44" s="10" t="s">
        <v>20</v>
      </c>
      <c r="U44" s="10" t="s">
        <v>20</v>
      </c>
      <c r="V44" s="10" t="s">
        <v>20</v>
      </c>
      <c r="W44" s="10" t="s">
        <v>20</v>
      </c>
      <c r="X44" s="10" t="s">
        <v>20</v>
      </c>
      <c r="Y44" s="10" t="s">
        <v>20</v>
      </c>
      <c r="Z44" s="10" t="s">
        <v>20</v>
      </c>
      <c r="AA44" s="10" t="s">
        <v>20</v>
      </c>
      <c r="AB44" s="10" t="s">
        <v>20</v>
      </c>
      <c r="AC44" s="10" t="s">
        <v>20</v>
      </c>
      <c r="AD44" s="10" t="s">
        <v>20</v>
      </c>
      <c r="AE44" s="10" t="s">
        <v>20</v>
      </c>
      <c r="AF44" s="10" t="s">
        <v>20</v>
      </c>
      <c r="AG44" s="10" t="s">
        <v>20</v>
      </c>
      <c r="AH44" s="10" t="s">
        <v>20</v>
      </c>
      <c r="AI44" s="10" t="s">
        <v>20</v>
      </c>
      <c r="AJ44" s="10" t="s">
        <v>20</v>
      </c>
      <c r="AK44" s="10" t="s">
        <v>20</v>
      </c>
      <c r="AL44" s="10" t="s">
        <v>20</v>
      </c>
      <c r="AM44" s="10" t="s">
        <v>20</v>
      </c>
      <c r="AN44" s="10" t="s">
        <v>20</v>
      </c>
      <c r="AO44" s="10" t="s">
        <v>20</v>
      </c>
      <c r="AP44" s="10" t="s">
        <v>20</v>
      </c>
      <c r="AQ44" s="10" t="s">
        <v>20</v>
      </c>
      <c r="AR44" s="10" t="s">
        <v>20</v>
      </c>
      <c r="AS44" s="10" t="s">
        <v>20</v>
      </c>
      <c r="AT44" t="s">
        <v>3304</v>
      </c>
      <c r="AU44" s="7" t="str">
        <f>'sp1'!AJ46</f>
        <v>Easier to do in Excel or something else?</v>
      </c>
    </row>
    <row r="45" spans="2:47" ht="11.25" customHeight="1" x14ac:dyDescent="0.25">
      <c r="B45" s="12">
        <v>2</v>
      </c>
      <c r="C45" s="16" t="str">
        <f t="shared" si="0"/>
        <v>∞</v>
      </c>
      <c r="D45" s="10">
        <v>0</v>
      </c>
      <c r="E45" s="10">
        <v>1</v>
      </c>
      <c r="F45" s="10" t="s">
        <v>20</v>
      </c>
      <c r="G45" s="10" t="s">
        <v>20</v>
      </c>
      <c r="H45" s="10" t="s">
        <v>20</v>
      </c>
      <c r="I45" s="10" t="s">
        <v>20</v>
      </c>
      <c r="J45" s="10" t="s">
        <v>20</v>
      </c>
      <c r="K45" s="10" t="s">
        <v>20</v>
      </c>
      <c r="L45" s="10" t="s">
        <v>20</v>
      </c>
      <c r="M45" s="10" t="s">
        <v>20</v>
      </c>
      <c r="N45" s="10" t="s">
        <v>20</v>
      </c>
      <c r="O45" s="10" t="s">
        <v>20</v>
      </c>
      <c r="P45" s="10" t="s">
        <v>20</v>
      </c>
      <c r="Q45" s="10" t="s">
        <v>20</v>
      </c>
      <c r="R45" s="10" t="s">
        <v>20</v>
      </c>
      <c r="S45" s="10" t="s">
        <v>20</v>
      </c>
      <c r="T45" s="10" t="s">
        <v>20</v>
      </c>
      <c r="U45" s="10" t="s">
        <v>20</v>
      </c>
      <c r="V45" s="10" t="s">
        <v>20</v>
      </c>
      <c r="W45" s="10" t="s">
        <v>20</v>
      </c>
      <c r="X45" s="10" t="s">
        <v>20</v>
      </c>
      <c r="Y45" s="10" t="s">
        <v>20</v>
      </c>
      <c r="Z45" s="10" t="s">
        <v>20</v>
      </c>
      <c r="AA45" s="10" t="s">
        <v>20</v>
      </c>
      <c r="AB45" s="10" t="s">
        <v>20</v>
      </c>
      <c r="AC45" s="10" t="s">
        <v>20</v>
      </c>
      <c r="AD45" s="10" t="s">
        <v>20</v>
      </c>
      <c r="AE45" s="10" t="s">
        <v>20</v>
      </c>
      <c r="AF45" s="10" t="s">
        <v>20</v>
      </c>
      <c r="AG45" s="10" t="s">
        <v>20</v>
      </c>
      <c r="AH45" s="10" t="s">
        <v>20</v>
      </c>
      <c r="AI45" s="10" t="s">
        <v>20</v>
      </c>
      <c r="AJ45" s="10" t="s">
        <v>20</v>
      </c>
      <c r="AK45" s="10" t="s">
        <v>20</v>
      </c>
      <c r="AL45" s="10" t="s">
        <v>20</v>
      </c>
      <c r="AM45" s="10" t="s">
        <v>20</v>
      </c>
      <c r="AN45" s="10" t="s">
        <v>20</v>
      </c>
      <c r="AO45" s="10" t="s">
        <v>20</v>
      </c>
      <c r="AP45" s="10" t="s">
        <v>20</v>
      </c>
      <c r="AQ45" s="10" t="s">
        <v>20</v>
      </c>
      <c r="AR45" s="10" t="s">
        <v>20</v>
      </c>
      <c r="AS45" s="10" t="s">
        <v>20</v>
      </c>
      <c r="AT45" t="s">
        <v>3305</v>
      </c>
      <c r="AU45" s="7" t="str">
        <f>'sp1'!AJ47</f>
        <v>Y2K38</v>
      </c>
    </row>
    <row r="46" spans="2:47" ht="11.25" customHeight="1" x14ac:dyDescent="0.25">
      <c r="B46" s="12">
        <v>2</v>
      </c>
      <c r="C46" s="16" t="str">
        <f t="shared" si="0"/>
        <v>∞</v>
      </c>
      <c r="D46" s="10">
        <v>0</v>
      </c>
      <c r="E46" s="10">
        <v>1</v>
      </c>
      <c r="F46" s="10" t="s">
        <v>20</v>
      </c>
      <c r="G46" s="10" t="s">
        <v>20</v>
      </c>
      <c r="H46" s="10" t="s">
        <v>20</v>
      </c>
      <c r="I46" s="10" t="s">
        <v>20</v>
      </c>
      <c r="J46" s="10" t="s">
        <v>20</v>
      </c>
      <c r="K46" s="10" t="s">
        <v>20</v>
      </c>
      <c r="L46" s="10" t="s">
        <v>20</v>
      </c>
      <c r="M46" s="10" t="s">
        <v>20</v>
      </c>
      <c r="N46" s="10" t="s">
        <v>20</v>
      </c>
      <c r="O46" s="10" t="s">
        <v>20</v>
      </c>
      <c r="P46" s="10" t="s">
        <v>20</v>
      </c>
      <c r="Q46" s="10" t="s">
        <v>20</v>
      </c>
      <c r="R46" s="10" t="s">
        <v>20</v>
      </c>
      <c r="S46" s="10" t="s">
        <v>20</v>
      </c>
      <c r="T46" s="10" t="s">
        <v>20</v>
      </c>
      <c r="U46" s="10" t="s">
        <v>20</v>
      </c>
      <c r="V46" s="10" t="s">
        <v>20</v>
      </c>
      <c r="W46" s="10" t="s">
        <v>20</v>
      </c>
      <c r="X46" s="10" t="s">
        <v>20</v>
      </c>
      <c r="Y46" s="10" t="s">
        <v>20</v>
      </c>
      <c r="Z46" s="10" t="s">
        <v>20</v>
      </c>
      <c r="AA46" s="10" t="s">
        <v>20</v>
      </c>
      <c r="AB46" s="10" t="s">
        <v>20</v>
      </c>
      <c r="AC46" s="10" t="s">
        <v>20</v>
      </c>
      <c r="AD46" s="10" t="s">
        <v>20</v>
      </c>
      <c r="AE46" s="10" t="s">
        <v>20</v>
      </c>
      <c r="AF46" s="10" t="s">
        <v>20</v>
      </c>
      <c r="AG46" s="10" t="s">
        <v>20</v>
      </c>
      <c r="AH46" s="10" t="s">
        <v>20</v>
      </c>
      <c r="AI46" s="10" t="s">
        <v>20</v>
      </c>
      <c r="AJ46" s="10" t="s">
        <v>20</v>
      </c>
      <c r="AK46" s="10" t="s">
        <v>20</v>
      </c>
      <c r="AL46" s="10" t="s">
        <v>20</v>
      </c>
      <c r="AM46" s="10" t="s">
        <v>20</v>
      </c>
      <c r="AN46" s="10" t="s">
        <v>20</v>
      </c>
      <c r="AO46" s="10" t="s">
        <v>20</v>
      </c>
      <c r="AP46" s="10" t="s">
        <v>20</v>
      </c>
      <c r="AQ46" s="10" t="s">
        <v>20</v>
      </c>
      <c r="AR46" s="10" t="s">
        <v>20</v>
      </c>
      <c r="AS46" s="10" t="s">
        <v>20</v>
      </c>
      <c r="AT46" t="s">
        <v>3306</v>
      </c>
      <c r="AU46" s="7" t="str">
        <f>'sp1'!AJ48</f>
        <v>Hiding Rows error</v>
      </c>
    </row>
    <row r="47" spans="2:47" ht="11.25" customHeight="1" x14ac:dyDescent="0.25">
      <c r="B47" s="12">
        <v>3</v>
      </c>
      <c r="C47" s="16" t="str">
        <f t="shared" si="0"/>
        <v>∞</v>
      </c>
      <c r="D47" s="10">
        <v>0</v>
      </c>
      <c r="E47" s="10">
        <v>1</v>
      </c>
      <c r="F47" s="10">
        <v>0</v>
      </c>
      <c r="G47" s="10" t="s">
        <v>20</v>
      </c>
      <c r="H47" s="10" t="s">
        <v>20</v>
      </c>
      <c r="I47" s="10" t="s">
        <v>20</v>
      </c>
      <c r="J47" s="10" t="s">
        <v>20</v>
      </c>
      <c r="K47" s="10" t="s">
        <v>20</v>
      </c>
      <c r="L47" s="10" t="s">
        <v>20</v>
      </c>
      <c r="M47" s="10" t="s">
        <v>20</v>
      </c>
      <c r="N47" s="10" t="s">
        <v>20</v>
      </c>
      <c r="O47" s="10" t="s">
        <v>20</v>
      </c>
      <c r="P47" s="10" t="s">
        <v>20</v>
      </c>
      <c r="Q47" s="10" t="s">
        <v>20</v>
      </c>
      <c r="R47" s="10" t="s">
        <v>20</v>
      </c>
      <c r="S47" s="10" t="s">
        <v>20</v>
      </c>
      <c r="T47" s="10" t="s">
        <v>20</v>
      </c>
      <c r="U47" s="10" t="s">
        <v>20</v>
      </c>
      <c r="V47" s="10" t="s">
        <v>20</v>
      </c>
      <c r="W47" s="10" t="s">
        <v>20</v>
      </c>
      <c r="X47" s="10" t="s">
        <v>20</v>
      </c>
      <c r="Y47" s="10" t="s">
        <v>20</v>
      </c>
      <c r="Z47" s="10" t="s">
        <v>20</v>
      </c>
      <c r="AA47" s="10" t="s">
        <v>20</v>
      </c>
      <c r="AB47" s="10" t="s">
        <v>20</v>
      </c>
      <c r="AC47" s="10" t="s">
        <v>20</v>
      </c>
      <c r="AD47" s="10" t="s">
        <v>20</v>
      </c>
      <c r="AE47" s="10" t="s">
        <v>20</v>
      </c>
      <c r="AF47" s="10" t="s">
        <v>20</v>
      </c>
      <c r="AG47" s="10" t="s">
        <v>20</v>
      </c>
      <c r="AH47" s="10" t="s">
        <v>20</v>
      </c>
      <c r="AI47" s="10" t="s">
        <v>20</v>
      </c>
      <c r="AJ47" s="10" t="s">
        <v>20</v>
      </c>
      <c r="AK47" s="10" t="s">
        <v>20</v>
      </c>
      <c r="AL47" s="10" t="s">
        <v>20</v>
      </c>
      <c r="AM47" s="10" t="s">
        <v>20</v>
      </c>
      <c r="AN47" s="10" t="s">
        <v>20</v>
      </c>
      <c r="AO47" s="10" t="s">
        <v>20</v>
      </c>
      <c r="AP47" s="10" t="s">
        <v>20</v>
      </c>
      <c r="AQ47" s="10" t="s">
        <v>20</v>
      </c>
      <c r="AR47" s="10" t="s">
        <v>20</v>
      </c>
      <c r="AS47" s="10" t="s">
        <v>20</v>
      </c>
      <c r="AT47" t="s">
        <v>3307</v>
      </c>
      <c r="AU47" s="7" t="str">
        <f>'sp1'!AJ49</f>
        <v>Links not working when I open up a 2003 …</v>
      </c>
    </row>
    <row r="48" spans="2:47" ht="11.25" customHeight="1" x14ac:dyDescent="0.25">
      <c r="B48" s="12">
        <v>5</v>
      </c>
      <c r="C48" s="16" t="str">
        <f t="shared" si="0"/>
        <v>∞</v>
      </c>
      <c r="D48" s="10">
        <v>0</v>
      </c>
      <c r="E48" s="10">
        <v>1</v>
      </c>
      <c r="F48" s="10">
        <v>0</v>
      </c>
      <c r="G48" s="10">
        <v>0</v>
      </c>
      <c r="H48" s="10">
        <v>1</v>
      </c>
      <c r="I48" s="10" t="s">
        <v>20</v>
      </c>
      <c r="J48" s="10" t="s">
        <v>20</v>
      </c>
      <c r="K48" s="10" t="s">
        <v>20</v>
      </c>
      <c r="L48" s="10" t="s">
        <v>20</v>
      </c>
      <c r="M48" s="10" t="s">
        <v>20</v>
      </c>
      <c r="N48" s="10" t="s">
        <v>20</v>
      </c>
      <c r="O48" s="10" t="s">
        <v>20</v>
      </c>
      <c r="P48" s="10" t="s">
        <v>20</v>
      </c>
      <c r="Q48" s="10" t="s">
        <v>20</v>
      </c>
      <c r="R48" s="10" t="s">
        <v>20</v>
      </c>
      <c r="S48" s="10" t="s">
        <v>20</v>
      </c>
      <c r="T48" s="10" t="s">
        <v>20</v>
      </c>
      <c r="U48" s="10" t="s">
        <v>20</v>
      </c>
      <c r="V48" s="10" t="s">
        <v>20</v>
      </c>
      <c r="W48" s="10" t="s">
        <v>20</v>
      </c>
      <c r="X48" s="10" t="s">
        <v>20</v>
      </c>
      <c r="Y48" s="10" t="s">
        <v>20</v>
      </c>
      <c r="Z48" s="10" t="s">
        <v>20</v>
      </c>
      <c r="AA48" s="10" t="s">
        <v>20</v>
      </c>
      <c r="AB48" s="10" t="s">
        <v>20</v>
      </c>
      <c r="AC48" s="10" t="s">
        <v>20</v>
      </c>
      <c r="AD48" s="10" t="s">
        <v>20</v>
      </c>
      <c r="AE48" s="10" t="s">
        <v>20</v>
      </c>
      <c r="AF48" s="10" t="s">
        <v>20</v>
      </c>
      <c r="AG48" s="10" t="s">
        <v>20</v>
      </c>
      <c r="AH48" s="10" t="s">
        <v>20</v>
      </c>
      <c r="AI48" s="10" t="s">
        <v>20</v>
      </c>
      <c r="AJ48" s="10" t="s">
        <v>20</v>
      </c>
      <c r="AK48" s="10" t="s">
        <v>20</v>
      </c>
      <c r="AL48" s="10" t="s">
        <v>20</v>
      </c>
      <c r="AM48" s="10" t="s">
        <v>20</v>
      </c>
      <c r="AN48" s="10" t="s">
        <v>20</v>
      </c>
      <c r="AO48" s="10" t="s">
        <v>20</v>
      </c>
      <c r="AP48" s="10" t="s">
        <v>20</v>
      </c>
      <c r="AQ48" s="10" t="s">
        <v>20</v>
      </c>
      <c r="AR48" s="10" t="s">
        <v>20</v>
      </c>
      <c r="AS48" s="10" t="s">
        <v>20</v>
      </c>
      <c r="AT48" t="s">
        <v>3308</v>
      </c>
      <c r="AU48" s="7" t="str">
        <f>'sp1'!AJ50</f>
        <v>Nested IF Statements with ISTEXT</v>
      </c>
    </row>
    <row r="49" spans="2:47" ht="11.25" customHeight="1" x14ac:dyDescent="0.25">
      <c r="B49" s="12">
        <v>2</v>
      </c>
      <c r="C49" s="16" t="str">
        <f t="shared" si="0"/>
        <v>∞</v>
      </c>
      <c r="D49" s="10">
        <v>0</v>
      </c>
      <c r="E49" s="10">
        <v>1</v>
      </c>
      <c r="F49" s="10" t="s">
        <v>20</v>
      </c>
      <c r="G49" s="10" t="s">
        <v>20</v>
      </c>
      <c r="H49" s="10" t="s">
        <v>20</v>
      </c>
      <c r="I49" s="10" t="s">
        <v>20</v>
      </c>
      <c r="J49" s="10" t="s">
        <v>20</v>
      </c>
      <c r="K49" s="10" t="s">
        <v>20</v>
      </c>
      <c r="L49" s="10" t="s">
        <v>20</v>
      </c>
      <c r="M49" s="10" t="s">
        <v>20</v>
      </c>
      <c r="N49" s="10" t="s">
        <v>20</v>
      </c>
      <c r="O49" s="10" t="s">
        <v>20</v>
      </c>
      <c r="P49" s="10" t="s">
        <v>20</v>
      </c>
      <c r="Q49" s="10" t="s">
        <v>20</v>
      </c>
      <c r="R49" s="10" t="s">
        <v>20</v>
      </c>
      <c r="S49" s="10" t="s">
        <v>20</v>
      </c>
      <c r="T49" s="10" t="s">
        <v>20</v>
      </c>
      <c r="U49" s="10" t="s">
        <v>20</v>
      </c>
      <c r="V49" s="10" t="s">
        <v>20</v>
      </c>
      <c r="W49" s="10" t="s">
        <v>20</v>
      </c>
      <c r="X49" s="10" t="s">
        <v>20</v>
      </c>
      <c r="Y49" s="10" t="s">
        <v>20</v>
      </c>
      <c r="Z49" s="10" t="s">
        <v>20</v>
      </c>
      <c r="AA49" s="10" t="s">
        <v>20</v>
      </c>
      <c r="AB49" s="10" t="s">
        <v>20</v>
      </c>
      <c r="AC49" s="10" t="s">
        <v>20</v>
      </c>
      <c r="AD49" s="10" t="s">
        <v>20</v>
      </c>
      <c r="AE49" s="10" t="s">
        <v>20</v>
      </c>
      <c r="AF49" s="10" t="s">
        <v>20</v>
      </c>
      <c r="AG49" s="10" t="s">
        <v>20</v>
      </c>
      <c r="AH49" s="10" t="s">
        <v>20</v>
      </c>
      <c r="AI49" s="10" t="s">
        <v>20</v>
      </c>
      <c r="AJ49" s="10" t="s">
        <v>20</v>
      </c>
      <c r="AK49" s="10" t="s">
        <v>20</v>
      </c>
      <c r="AL49" s="10" t="s">
        <v>20</v>
      </c>
      <c r="AM49" s="10" t="s">
        <v>20</v>
      </c>
      <c r="AN49" s="10" t="s">
        <v>20</v>
      </c>
      <c r="AO49" s="10" t="s">
        <v>20</v>
      </c>
      <c r="AP49" s="10" t="s">
        <v>20</v>
      </c>
      <c r="AQ49" s="10" t="s">
        <v>20</v>
      </c>
      <c r="AR49" s="10" t="s">
        <v>20</v>
      </c>
      <c r="AS49" s="10" t="s">
        <v>20</v>
      </c>
      <c r="AT49" t="s">
        <v>3309</v>
      </c>
      <c r="AU49" s="7" t="str">
        <f>'sp1'!AJ51</f>
        <v>How to refer current active cell&amp;#039;s …</v>
      </c>
    </row>
    <row r="50" spans="2:47" ht="11.25" customHeight="1" x14ac:dyDescent="0.25">
      <c r="B50" s="12">
        <v>3</v>
      </c>
      <c r="C50" s="16" t="str">
        <f t="shared" si="0"/>
        <v>∞</v>
      </c>
      <c r="D50" s="10">
        <v>0</v>
      </c>
      <c r="E50" s="10">
        <v>1</v>
      </c>
      <c r="F50" s="10">
        <v>0</v>
      </c>
      <c r="G50" s="10" t="s">
        <v>20</v>
      </c>
      <c r="H50" s="10" t="s">
        <v>20</v>
      </c>
      <c r="I50" s="10" t="s">
        <v>20</v>
      </c>
      <c r="J50" s="10" t="s">
        <v>20</v>
      </c>
      <c r="K50" s="10" t="s">
        <v>20</v>
      </c>
      <c r="L50" s="10" t="s">
        <v>20</v>
      </c>
      <c r="M50" s="10" t="s">
        <v>20</v>
      </c>
      <c r="N50" s="10" t="s">
        <v>20</v>
      </c>
      <c r="O50" s="10" t="s">
        <v>20</v>
      </c>
      <c r="P50" s="10" t="s">
        <v>20</v>
      </c>
      <c r="Q50" s="10" t="s">
        <v>20</v>
      </c>
      <c r="R50" s="10" t="s">
        <v>20</v>
      </c>
      <c r="S50" s="10" t="s">
        <v>20</v>
      </c>
      <c r="T50" s="10" t="s">
        <v>20</v>
      </c>
      <c r="U50" s="10" t="s">
        <v>20</v>
      </c>
      <c r="V50" s="10" t="s">
        <v>20</v>
      </c>
      <c r="W50" s="10" t="s">
        <v>20</v>
      </c>
      <c r="X50" s="10" t="s">
        <v>20</v>
      </c>
      <c r="Y50" s="10" t="s">
        <v>20</v>
      </c>
      <c r="Z50" s="10" t="s">
        <v>20</v>
      </c>
      <c r="AA50" s="10" t="s">
        <v>20</v>
      </c>
      <c r="AB50" s="10" t="s">
        <v>20</v>
      </c>
      <c r="AC50" s="10" t="s">
        <v>20</v>
      </c>
      <c r="AD50" s="10" t="s">
        <v>20</v>
      </c>
      <c r="AE50" s="10" t="s">
        <v>20</v>
      </c>
      <c r="AF50" s="10" t="s">
        <v>20</v>
      </c>
      <c r="AG50" s="10" t="s">
        <v>20</v>
      </c>
      <c r="AH50" s="10" t="s">
        <v>20</v>
      </c>
      <c r="AI50" s="10" t="s">
        <v>20</v>
      </c>
      <c r="AJ50" s="10" t="s">
        <v>20</v>
      </c>
      <c r="AK50" s="10" t="s">
        <v>20</v>
      </c>
      <c r="AL50" s="10" t="s">
        <v>20</v>
      </c>
      <c r="AM50" s="10" t="s">
        <v>20</v>
      </c>
      <c r="AN50" s="10" t="s">
        <v>20</v>
      </c>
      <c r="AO50" s="10" t="s">
        <v>20</v>
      </c>
      <c r="AP50" s="10" t="s">
        <v>20</v>
      </c>
      <c r="AQ50" s="10" t="s">
        <v>20</v>
      </c>
      <c r="AR50" s="10" t="s">
        <v>20</v>
      </c>
      <c r="AS50" s="10" t="s">
        <v>20</v>
      </c>
      <c r="AT50" t="s">
        <v>3310</v>
      </c>
      <c r="AU50" s="7" t="str">
        <f>'sp1'!AJ52</f>
        <v>If&amp;gt;Then formula</v>
      </c>
    </row>
    <row r="51" spans="2:47" ht="11.25" customHeight="1" x14ac:dyDescent="0.25">
      <c r="B51" s="12">
        <v>2</v>
      </c>
      <c r="C51" s="16" t="str">
        <f t="shared" si="0"/>
        <v>∞</v>
      </c>
      <c r="D51" s="10">
        <v>0</v>
      </c>
      <c r="E51" s="10">
        <v>1</v>
      </c>
      <c r="F51" s="10" t="s">
        <v>20</v>
      </c>
      <c r="G51" s="10" t="s">
        <v>20</v>
      </c>
      <c r="H51" s="10" t="s">
        <v>20</v>
      </c>
      <c r="I51" s="10" t="s">
        <v>20</v>
      </c>
      <c r="J51" s="10" t="s">
        <v>20</v>
      </c>
      <c r="K51" s="10" t="s">
        <v>20</v>
      </c>
      <c r="L51" s="10" t="s">
        <v>20</v>
      </c>
      <c r="M51" s="10" t="s">
        <v>20</v>
      </c>
      <c r="N51" s="10" t="s">
        <v>20</v>
      </c>
      <c r="O51" s="10" t="s">
        <v>20</v>
      </c>
      <c r="P51" s="10" t="s">
        <v>20</v>
      </c>
      <c r="Q51" s="10" t="s">
        <v>20</v>
      </c>
      <c r="R51" s="10" t="s">
        <v>20</v>
      </c>
      <c r="S51" s="10" t="s">
        <v>20</v>
      </c>
      <c r="T51" s="10" t="s">
        <v>20</v>
      </c>
      <c r="U51" s="10" t="s">
        <v>20</v>
      </c>
      <c r="V51" s="10" t="s">
        <v>20</v>
      </c>
      <c r="W51" s="10" t="s">
        <v>20</v>
      </c>
      <c r="X51" s="10" t="s">
        <v>20</v>
      </c>
      <c r="Y51" s="10" t="s">
        <v>20</v>
      </c>
      <c r="Z51" s="10" t="s">
        <v>20</v>
      </c>
      <c r="AA51" s="10" t="s">
        <v>20</v>
      </c>
      <c r="AB51" s="10" t="s">
        <v>20</v>
      </c>
      <c r="AC51" s="10" t="s">
        <v>20</v>
      </c>
      <c r="AD51" s="10" t="s">
        <v>20</v>
      </c>
      <c r="AE51" s="10" t="s">
        <v>20</v>
      </c>
      <c r="AF51" s="10" t="s">
        <v>20</v>
      </c>
      <c r="AG51" s="10" t="s">
        <v>20</v>
      </c>
      <c r="AH51" s="10" t="s">
        <v>20</v>
      </c>
      <c r="AI51" s="10" t="s">
        <v>20</v>
      </c>
      <c r="AJ51" s="10" t="s">
        <v>20</v>
      </c>
      <c r="AK51" s="10" t="s">
        <v>20</v>
      </c>
      <c r="AL51" s="10" t="s">
        <v>20</v>
      </c>
      <c r="AM51" s="10" t="s">
        <v>20</v>
      </c>
      <c r="AN51" s="10" t="s">
        <v>20</v>
      </c>
      <c r="AO51" s="10" t="s">
        <v>20</v>
      </c>
      <c r="AP51" s="10" t="s">
        <v>20</v>
      </c>
      <c r="AQ51" s="10" t="s">
        <v>20</v>
      </c>
      <c r="AR51" s="10" t="s">
        <v>20</v>
      </c>
      <c r="AS51" s="10" t="s">
        <v>20</v>
      </c>
      <c r="AT51" t="s">
        <v>3311</v>
      </c>
      <c r="AU51" s="7" t="str">
        <f>'sp1'!AJ53</f>
        <v>Multi Level Charting</v>
      </c>
    </row>
    <row r="52" spans="2:47" ht="11.25" customHeight="1" x14ac:dyDescent="0.25">
      <c r="B52" s="12">
        <v>6</v>
      </c>
      <c r="C52" s="16" t="str">
        <f t="shared" si="0"/>
        <v>∞</v>
      </c>
      <c r="D52" s="10">
        <v>0</v>
      </c>
      <c r="E52" s="10">
        <v>1</v>
      </c>
      <c r="F52" s="10">
        <v>0</v>
      </c>
      <c r="G52" s="10">
        <v>1</v>
      </c>
      <c r="H52" s="10">
        <v>0</v>
      </c>
      <c r="I52" s="10">
        <v>1</v>
      </c>
      <c r="J52" s="10" t="s">
        <v>20</v>
      </c>
      <c r="K52" s="10" t="s">
        <v>20</v>
      </c>
      <c r="L52" s="10" t="s">
        <v>20</v>
      </c>
      <c r="M52" s="10" t="s">
        <v>20</v>
      </c>
      <c r="N52" s="10" t="s">
        <v>20</v>
      </c>
      <c r="O52" s="10" t="s">
        <v>20</v>
      </c>
      <c r="P52" s="10" t="s">
        <v>20</v>
      </c>
      <c r="Q52" s="10" t="s">
        <v>20</v>
      </c>
      <c r="R52" s="10" t="s">
        <v>20</v>
      </c>
      <c r="S52" s="10" t="s">
        <v>20</v>
      </c>
      <c r="T52" s="10" t="s">
        <v>20</v>
      </c>
      <c r="U52" s="10" t="s">
        <v>20</v>
      </c>
      <c r="V52" s="10" t="s">
        <v>20</v>
      </c>
      <c r="W52" s="10" t="s">
        <v>20</v>
      </c>
      <c r="X52" s="10" t="s">
        <v>20</v>
      </c>
      <c r="Y52" s="10" t="s">
        <v>20</v>
      </c>
      <c r="Z52" s="10" t="s">
        <v>20</v>
      </c>
      <c r="AA52" s="10" t="s">
        <v>20</v>
      </c>
      <c r="AB52" s="10" t="s">
        <v>20</v>
      </c>
      <c r="AC52" s="10" t="s">
        <v>20</v>
      </c>
      <c r="AD52" s="10" t="s">
        <v>20</v>
      </c>
      <c r="AE52" s="10" t="s">
        <v>20</v>
      </c>
      <c r="AF52" s="10" t="s">
        <v>20</v>
      </c>
      <c r="AG52" s="10" t="s">
        <v>20</v>
      </c>
      <c r="AH52" s="10" t="s">
        <v>20</v>
      </c>
      <c r="AI52" s="10" t="s">
        <v>20</v>
      </c>
      <c r="AJ52" s="10" t="s">
        <v>20</v>
      </c>
      <c r="AK52" s="10" t="s">
        <v>20</v>
      </c>
      <c r="AL52" s="10" t="s">
        <v>20</v>
      </c>
      <c r="AM52" s="10" t="s">
        <v>20</v>
      </c>
      <c r="AN52" s="10" t="s">
        <v>20</v>
      </c>
      <c r="AO52" s="10" t="s">
        <v>20</v>
      </c>
      <c r="AP52" s="10" t="s">
        <v>20</v>
      </c>
      <c r="AQ52" s="10" t="s">
        <v>20</v>
      </c>
      <c r="AR52" s="10" t="s">
        <v>20</v>
      </c>
      <c r="AS52" s="10" t="s">
        <v>20</v>
      </c>
      <c r="AT52" t="s">
        <v>3312</v>
      </c>
      <c r="AU52" s="7" t="str">
        <f>'sp1'!AJ54</f>
        <v>Selecting on figure from many to several…</v>
      </c>
    </row>
    <row r="53" spans="2:47" ht="11.25" customHeight="1" x14ac:dyDescent="0.25">
      <c r="B53" s="12">
        <v>2</v>
      </c>
      <c r="C53" s="16" t="str">
        <f t="shared" si="0"/>
        <v>∞</v>
      </c>
      <c r="D53" s="10">
        <v>0</v>
      </c>
      <c r="E53" s="10">
        <v>1</v>
      </c>
      <c r="F53" s="10" t="s">
        <v>20</v>
      </c>
      <c r="G53" s="10" t="s">
        <v>20</v>
      </c>
      <c r="H53" s="10" t="s">
        <v>20</v>
      </c>
      <c r="I53" s="10" t="s">
        <v>20</v>
      </c>
      <c r="J53" s="10" t="s">
        <v>20</v>
      </c>
      <c r="K53" s="10" t="s">
        <v>20</v>
      </c>
      <c r="L53" s="10" t="s">
        <v>20</v>
      </c>
      <c r="M53" s="10" t="s">
        <v>20</v>
      </c>
      <c r="N53" s="10" t="s">
        <v>20</v>
      </c>
      <c r="O53" s="10" t="s">
        <v>20</v>
      </c>
      <c r="P53" s="10" t="s">
        <v>20</v>
      </c>
      <c r="Q53" s="10" t="s">
        <v>20</v>
      </c>
      <c r="R53" s="10" t="s">
        <v>20</v>
      </c>
      <c r="S53" s="10" t="s">
        <v>20</v>
      </c>
      <c r="T53" s="10" t="s">
        <v>20</v>
      </c>
      <c r="U53" s="10" t="s">
        <v>20</v>
      </c>
      <c r="V53" s="10" t="s">
        <v>20</v>
      </c>
      <c r="W53" s="10" t="s">
        <v>20</v>
      </c>
      <c r="X53" s="10" t="s">
        <v>20</v>
      </c>
      <c r="Y53" s="10" t="s">
        <v>20</v>
      </c>
      <c r="Z53" s="10" t="s">
        <v>20</v>
      </c>
      <c r="AA53" s="10" t="s">
        <v>20</v>
      </c>
      <c r="AB53" s="10" t="s">
        <v>20</v>
      </c>
      <c r="AC53" s="10" t="s">
        <v>20</v>
      </c>
      <c r="AD53" s="10" t="s">
        <v>20</v>
      </c>
      <c r="AE53" s="10" t="s">
        <v>20</v>
      </c>
      <c r="AF53" s="10" t="s">
        <v>20</v>
      </c>
      <c r="AG53" s="10" t="s">
        <v>20</v>
      </c>
      <c r="AH53" s="10" t="s">
        <v>20</v>
      </c>
      <c r="AI53" s="10" t="s">
        <v>20</v>
      </c>
      <c r="AJ53" s="10" t="s">
        <v>20</v>
      </c>
      <c r="AK53" s="10" t="s">
        <v>20</v>
      </c>
      <c r="AL53" s="10" t="s">
        <v>20</v>
      </c>
      <c r="AM53" s="10" t="s">
        <v>20</v>
      </c>
      <c r="AN53" s="10" t="s">
        <v>20</v>
      </c>
      <c r="AO53" s="10" t="s">
        <v>20</v>
      </c>
      <c r="AP53" s="10" t="s">
        <v>20</v>
      </c>
      <c r="AQ53" s="10" t="s">
        <v>20</v>
      </c>
      <c r="AR53" s="10" t="s">
        <v>20</v>
      </c>
      <c r="AS53" s="10" t="s">
        <v>20</v>
      </c>
      <c r="AT53" t="s">
        <v>3313</v>
      </c>
      <c r="AU53" s="7" t="str">
        <f>'sp1'!AJ55</f>
        <v>Monthly combination of active spreadshee…</v>
      </c>
    </row>
    <row r="54" spans="2:47" ht="11.25" customHeight="1" x14ac:dyDescent="0.25">
      <c r="B54" s="12">
        <v>3</v>
      </c>
      <c r="C54" s="16" t="str">
        <f t="shared" si="0"/>
        <v>∞</v>
      </c>
      <c r="D54" s="10">
        <v>0</v>
      </c>
      <c r="E54" s="10">
        <v>1</v>
      </c>
      <c r="F54" s="10">
        <v>0</v>
      </c>
      <c r="G54" s="10" t="s">
        <v>20</v>
      </c>
      <c r="H54" s="10" t="s">
        <v>20</v>
      </c>
      <c r="I54" s="10" t="s">
        <v>20</v>
      </c>
      <c r="J54" s="10" t="s">
        <v>20</v>
      </c>
      <c r="K54" s="10" t="s">
        <v>20</v>
      </c>
      <c r="L54" s="10" t="s">
        <v>20</v>
      </c>
      <c r="M54" s="10" t="s">
        <v>20</v>
      </c>
      <c r="N54" s="10" t="s">
        <v>20</v>
      </c>
      <c r="O54" s="10" t="s">
        <v>20</v>
      </c>
      <c r="P54" s="10" t="s">
        <v>20</v>
      </c>
      <c r="Q54" s="10" t="s">
        <v>20</v>
      </c>
      <c r="R54" s="10" t="s">
        <v>20</v>
      </c>
      <c r="S54" s="10" t="s">
        <v>20</v>
      </c>
      <c r="T54" s="10" t="s">
        <v>20</v>
      </c>
      <c r="U54" s="10" t="s">
        <v>20</v>
      </c>
      <c r="V54" s="10" t="s">
        <v>20</v>
      </c>
      <c r="W54" s="10" t="s">
        <v>20</v>
      </c>
      <c r="X54" s="10" t="s">
        <v>20</v>
      </c>
      <c r="Y54" s="10" t="s">
        <v>20</v>
      </c>
      <c r="Z54" s="10" t="s">
        <v>20</v>
      </c>
      <c r="AA54" s="10" t="s">
        <v>20</v>
      </c>
      <c r="AB54" s="10" t="s">
        <v>20</v>
      </c>
      <c r="AC54" s="10" t="s">
        <v>20</v>
      </c>
      <c r="AD54" s="10" t="s">
        <v>20</v>
      </c>
      <c r="AE54" s="10" t="s">
        <v>20</v>
      </c>
      <c r="AF54" s="10" t="s">
        <v>20</v>
      </c>
      <c r="AG54" s="10" t="s">
        <v>20</v>
      </c>
      <c r="AH54" s="10" t="s">
        <v>20</v>
      </c>
      <c r="AI54" s="10" t="s">
        <v>20</v>
      </c>
      <c r="AJ54" s="10" t="s">
        <v>20</v>
      </c>
      <c r="AK54" s="10" t="s">
        <v>20</v>
      </c>
      <c r="AL54" s="10" t="s">
        <v>20</v>
      </c>
      <c r="AM54" s="10" t="s">
        <v>20</v>
      </c>
      <c r="AN54" s="10" t="s">
        <v>20</v>
      </c>
      <c r="AO54" s="10" t="s">
        <v>20</v>
      </c>
      <c r="AP54" s="10" t="s">
        <v>20</v>
      </c>
      <c r="AQ54" s="10" t="s">
        <v>20</v>
      </c>
      <c r="AR54" s="10" t="s">
        <v>20</v>
      </c>
      <c r="AS54" s="10" t="s">
        <v>20</v>
      </c>
      <c r="AT54" t="s">
        <v>3314</v>
      </c>
      <c r="AU54" s="7" t="str">
        <f>'sp1'!AJ56</f>
        <v>Phone Number formatting</v>
      </c>
    </row>
    <row r="55" spans="2:47" ht="11.25" customHeight="1" x14ac:dyDescent="0.25">
      <c r="B55" s="12">
        <v>5</v>
      </c>
      <c r="C55" s="16" t="str">
        <f t="shared" si="0"/>
        <v>∞</v>
      </c>
      <c r="D55" s="10">
        <v>0</v>
      </c>
      <c r="E55" s="10">
        <v>1</v>
      </c>
      <c r="F55" s="10">
        <v>0</v>
      </c>
      <c r="G55" s="10">
        <v>1</v>
      </c>
      <c r="H55" s="10">
        <v>0</v>
      </c>
      <c r="I55" s="10" t="s">
        <v>20</v>
      </c>
      <c r="J55" s="10" t="s">
        <v>20</v>
      </c>
      <c r="K55" s="10" t="s">
        <v>20</v>
      </c>
      <c r="L55" s="10" t="s">
        <v>20</v>
      </c>
      <c r="M55" s="10" t="s">
        <v>20</v>
      </c>
      <c r="N55" s="10" t="s">
        <v>20</v>
      </c>
      <c r="O55" s="10" t="s">
        <v>20</v>
      </c>
      <c r="P55" s="10" t="s">
        <v>20</v>
      </c>
      <c r="Q55" s="10" t="s">
        <v>20</v>
      </c>
      <c r="R55" s="10" t="s">
        <v>20</v>
      </c>
      <c r="S55" s="10" t="s">
        <v>20</v>
      </c>
      <c r="T55" s="10" t="s">
        <v>20</v>
      </c>
      <c r="U55" s="10" t="s">
        <v>20</v>
      </c>
      <c r="V55" s="10" t="s">
        <v>20</v>
      </c>
      <c r="W55" s="10" t="s">
        <v>20</v>
      </c>
      <c r="X55" s="10" t="s">
        <v>20</v>
      </c>
      <c r="Y55" s="10" t="s">
        <v>20</v>
      </c>
      <c r="Z55" s="10" t="s">
        <v>20</v>
      </c>
      <c r="AA55" s="10" t="s">
        <v>20</v>
      </c>
      <c r="AB55" s="10" t="s">
        <v>20</v>
      </c>
      <c r="AC55" s="10" t="s">
        <v>20</v>
      </c>
      <c r="AD55" s="10" t="s">
        <v>20</v>
      </c>
      <c r="AE55" s="10" t="s">
        <v>20</v>
      </c>
      <c r="AF55" s="10" t="s">
        <v>20</v>
      </c>
      <c r="AG55" s="10" t="s">
        <v>20</v>
      </c>
      <c r="AH55" s="10" t="s">
        <v>20</v>
      </c>
      <c r="AI55" s="10" t="s">
        <v>20</v>
      </c>
      <c r="AJ55" s="10" t="s">
        <v>20</v>
      </c>
      <c r="AK55" s="10" t="s">
        <v>20</v>
      </c>
      <c r="AL55" s="10" t="s">
        <v>20</v>
      </c>
      <c r="AM55" s="10" t="s">
        <v>20</v>
      </c>
      <c r="AN55" s="10" t="s">
        <v>20</v>
      </c>
      <c r="AO55" s="10" t="s">
        <v>20</v>
      </c>
      <c r="AP55" s="10" t="s">
        <v>20</v>
      </c>
      <c r="AQ55" s="10" t="s">
        <v>20</v>
      </c>
      <c r="AR55" s="10" t="s">
        <v>20</v>
      </c>
      <c r="AS55" s="10" t="s">
        <v>20</v>
      </c>
      <c r="AT55" t="s">
        <v>3315</v>
      </c>
      <c r="AU55" s="7" t="str">
        <f>'sp1'!AJ57</f>
        <v>Need help with a conditional formatting …</v>
      </c>
    </row>
    <row r="56" spans="2:47" ht="11.25" customHeight="1" x14ac:dyDescent="0.25">
      <c r="B56" s="12">
        <v>2</v>
      </c>
      <c r="C56" s="16" t="str">
        <f t="shared" si="0"/>
        <v>∞</v>
      </c>
      <c r="D56" s="10">
        <v>0</v>
      </c>
      <c r="E56" s="10">
        <v>1</v>
      </c>
      <c r="F56" s="10" t="s">
        <v>20</v>
      </c>
      <c r="G56" s="10" t="s">
        <v>20</v>
      </c>
      <c r="H56" s="10" t="s">
        <v>20</v>
      </c>
      <c r="I56" s="10" t="s">
        <v>20</v>
      </c>
      <c r="J56" s="10" t="s">
        <v>20</v>
      </c>
      <c r="K56" s="10" t="s">
        <v>20</v>
      </c>
      <c r="L56" s="10" t="s">
        <v>20</v>
      </c>
      <c r="M56" s="10" t="s">
        <v>20</v>
      </c>
      <c r="N56" s="10" t="s">
        <v>20</v>
      </c>
      <c r="O56" s="10" t="s">
        <v>20</v>
      </c>
      <c r="P56" s="10" t="s">
        <v>20</v>
      </c>
      <c r="Q56" s="10" t="s">
        <v>20</v>
      </c>
      <c r="R56" s="10" t="s">
        <v>20</v>
      </c>
      <c r="S56" s="10" t="s">
        <v>20</v>
      </c>
      <c r="T56" s="10" t="s">
        <v>20</v>
      </c>
      <c r="U56" s="10" t="s">
        <v>20</v>
      </c>
      <c r="V56" s="10" t="s">
        <v>20</v>
      </c>
      <c r="W56" s="10" t="s">
        <v>20</v>
      </c>
      <c r="X56" s="10" t="s">
        <v>20</v>
      </c>
      <c r="Y56" s="10" t="s">
        <v>20</v>
      </c>
      <c r="Z56" s="10" t="s">
        <v>20</v>
      </c>
      <c r="AA56" s="10" t="s">
        <v>20</v>
      </c>
      <c r="AB56" s="10" t="s">
        <v>20</v>
      </c>
      <c r="AC56" s="10" t="s">
        <v>20</v>
      </c>
      <c r="AD56" s="10" t="s">
        <v>20</v>
      </c>
      <c r="AE56" s="10" t="s">
        <v>20</v>
      </c>
      <c r="AF56" s="10" t="s">
        <v>20</v>
      </c>
      <c r="AG56" s="10" t="s">
        <v>20</v>
      </c>
      <c r="AH56" s="10" t="s">
        <v>20</v>
      </c>
      <c r="AI56" s="10" t="s">
        <v>20</v>
      </c>
      <c r="AJ56" s="10" t="s">
        <v>20</v>
      </c>
      <c r="AK56" s="10" t="s">
        <v>20</v>
      </c>
      <c r="AL56" s="10" t="s">
        <v>20</v>
      </c>
      <c r="AM56" s="10" t="s">
        <v>20</v>
      </c>
      <c r="AN56" s="10" t="s">
        <v>20</v>
      </c>
      <c r="AO56" s="10" t="s">
        <v>20</v>
      </c>
      <c r="AP56" s="10" t="s">
        <v>20</v>
      </c>
      <c r="AQ56" s="10" t="s">
        <v>20</v>
      </c>
      <c r="AR56" s="10" t="s">
        <v>20</v>
      </c>
      <c r="AS56" s="10" t="s">
        <v>20</v>
      </c>
      <c r="AT56" t="s">
        <v>3316</v>
      </c>
      <c r="AU56" s="7" t="str">
        <f>'sp1'!AJ58</f>
        <v>Duplicate values in a list</v>
      </c>
    </row>
    <row r="57" spans="2:47" ht="11.25" customHeight="1" x14ac:dyDescent="0.25">
      <c r="B57" s="12">
        <v>3</v>
      </c>
      <c r="C57" s="16" t="str">
        <f t="shared" si="0"/>
        <v>∞</v>
      </c>
      <c r="D57" s="10">
        <v>0</v>
      </c>
      <c r="E57" s="10">
        <v>1</v>
      </c>
      <c r="F57" s="10">
        <v>0</v>
      </c>
      <c r="G57" s="10" t="s">
        <v>20</v>
      </c>
      <c r="H57" s="10" t="s">
        <v>20</v>
      </c>
      <c r="I57" s="10" t="s">
        <v>20</v>
      </c>
      <c r="J57" s="10" t="s">
        <v>20</v>
      </c>
      <c r="K57" s="10" t="s">
        <v>20</v>
      </c>
      <c r="L57" s="10" t="s">
        <v>20</v>
      </c>
      <c r="M57" s="10" t="s">
        <v>20</v>
      </c>
      <c r="N57" s="10" t="s">
        <v>20</v>
      </c>
      <c r="O57" s="10" t="s">
        <v>20</v>
      </c>
      <c r="P57" s="10" t="s">
        <v>20</v>
      </c>
      <c r="Q57" s="10" t="s">
        <v>20</v>
      </c>
      <c r="R57" s="10" t="s">
        <v>20</v>
      </c>
      <c r="S57" s="10" t="s">
        <v>20</v>
      </c>
      <c r="T57" s="10" t="s">
        <v>20</v>
      </c>
      <c r="U57" s="10" t="s">
        <v>20</v>
      </c>
      <c r="V57" s="10" t="s">
        <v>20</v>
      </c>
      <c r="W57" s="10" t="s">
        <v>20</v>
      </c>
      <c r="X57" s="10" t="s">
        <v>20</v>
      </c>
      <c r="Y57" s="10" t="s">
        <v>20</v>
      </c>
      <c r="Z57" s="10" t="s">
        <v>20</v>
      </c>
      <c r="AA57" s="10" t="s">
        <v>20</v>
      </c>
      <c r="AB57" s="10" t="s">
        <v>20</v>
      </c>
      <c r="AC57" s="10" t="s">
        <v>20</v>
      </c>
      <c r="AD57" s="10" t="s">
        <v>20</v>
      </c>
      <c r="AE57" s="10" t="s">
        <v>20</v>
      </c>
      <c r="AF57" s="10" t="s">
        <v>20</v>
      </c>
      <c r="AG57" s="10" t="s">
        <v>20</v>
      </c>
      <c r="AH57" s="10" t="s">
        <v>20</v>
      </c>
      <c r="AI57" s="10" t="s">
        <v>20</v>
      </c>
      <c r="AJ57" s="10" t="s">
        <v>20</v>
      </c>
      <c r="AK57" s="10" t="s">
        <v>20</v>
      </c>
      <c r="AL57" s="10" t="s">
        <v>20</v>
      </c>
      <c r="AM57" s="10" t="s">
        <v>20</v>
      </c>
      <c r="AN57" s="10" t="s">
        <v>20</v>
      </c>
      <c r="AO57" s="10" t="s">
        <v>20</v>
      </c>
      <c r="AP57" s="10" t="s">
        <v>20</v>
      </c>
      <c r="AQ57" s="10" t="s">
        <v>20</v>
      </c>
      <c r="AR57" s="10" t="s">
        <v>20</v>
      </c>
      <c r="AS57" s="10" t="s">
        <v>20</v>
      </c>
      <c r="AT57" t="s">
        <v>3317</v>
      </c>
      <c r="AU57" s="7" t="str">
        <f>'sp1'!AJ59</f>
        <v>A question about the SUM formula (I thin…</v>
      </c>
    </row>
    <row r="58" spans="2:47" ht="11.25" customHeight="1" x14ac:dyDescent="0.25">
      <c r="B58" s="12">
        <v>3</v>
      </c>
      <c r="C58" s="16" t="str">
        <f t="shared" si="0"/>
        <v>∞</v>
      </c>
      <c r="D58" s="10">
        <v>0</v>
      </c>
      <c r="E58" s="10">
        <v>0</v>
      </c>
      <c r="F58" s="10">
        <v>1</v>
      </c>
      <c r="G58" s="10" t="s">
        <v>20</v>
      </c>
      <c r="H58" s="10" t="s">
        <v>20</v>
      </c>
      <c r="I58" s="10" t="s">
        <v>20</v>
      </c>
      <c r="J58" s="10" t="s">
        <v>20</v>
      </c>
      <c r="K58" s="10" t="s">
        <v>20</v>
      </c>
      <c r="L58" s="10" t="s">
        <v>20</v>
      </c>
      <c r="M58" s="10" t="s">
        <v>20</v>
      </c>
      <c r="N58" s="10" t="s">
        <v>20</v>
      </c>
      <c r="O58" s="10" t="s">
        <v>20</v>
      </c>
      <c r="P58" s="10" t="s">
        <v>20</v>
      </c>
      <c r="Q58" s="10" t="s">
        <v>20</v>
      </c>
      <c r="R58" s="10" t="s">
        <v>20</v>
      </c>
      <c r="S58" s="10" t="s">
        <v>20</v>
      </c>
      <c r="T58" s="10" t="s">
        <v>20</v>
      </c>
      <c r="U58" s="10" t="s">
        <v>20</v>
      </c>
      <c r="V58" s="10" t="s">
        <v>20</v>
      </c>
      <c r="W58" s="10" t="s">
        <v>20</v>
      </c>
      <c r="X58" s="10" t="s">
        <v>20</v>
      </c>
      <c r="Y58" s="10" t="s">
        <v>20</v>
      </c>
      <c r="Z58" s="10" t="s">
        <v>20</v>
      </c>
      <c r="AA58" s="10" t="s">
        <v>20</v>
      </c>
      <c r="AB58" s="10" t="s">
        <v>20</v>
      </c>
      <c r="AC58" s="10" t="s">
        <v>20</v>
      </c>
      <c r="AD58" s="10" t="s">
        <v>20</v>
      </c>
      <c r="AE58" s="10" t="s">
        <v>20</v>
      </c>
      <c r="AF58" s="10" t="s">
        <v>20</v>
      </c>
      <c r="AG58" s="10" t="s">
        <v>20</v>
      </c>
      <c r="AH58" s="10" t="s">
        <v>20</v>
      </c>
      <c r="AI58" s="10" t="s">
        <v>20</v>
      </c>
      <c r="AJ58" s="10" t="s">
        <v>20</v>
      </c>
      <c r="AK58" s="10" t="s">
        <v>20</v>
      </c>
      <c r="AL58" s="10" t="s">
        <v>20</v>
      </c>
      <c r="AM58" s="10" t="s">
        <v>20</v>
      </c>
      <c r="AN58" s="10" t="s">
        <v>20</v>
      </c>
      <c r="AO58" s="10" t="s">
        <v>20</v>
      </c>
      <c r="AP58" s="10" t="s">
        <v>20</v>
      </c>
      <c r="AQ58" s="10" t="s">
        <v>20</v>
      </c>
      <c r="AR58" s="10" t="s">
        <v>20</v>
      </c>
      <c r="AS58" s="10" t="s">
        <v>20</v>
      </c>
      <c r="AT58" t="s">
        <v>3318</v>
      </c>
      <c r="AU58" s="7" t="str">
        <f>'sp1'!AJ60</f>
        <v>Possibly beyond the capabilities of exce…</v>
      </c>
    </row>
    <row r="59" spans="2:47" ht="11.25" customHeight="1" x14ac:dyDescent="0.25">
      <c r="B59" s="12">
        <v>3</v>
      </c>
      <c r="C59" s="16" t="str">
        <f t="shared" si="0"/>
        <v>∞</v>
      </c>
      <c r="D59" s="10">
        <v>0</v>
      </c>
      <c r="E59" s="10">
        <v>1</v>
      </c>
      <c r="F59" s="10">
        <v>0</v>
      </c>
      <c r="G59" s="10" t="s">
        <v>20</v>
      </c>
      <c r="H59" s="10" t="s">
        <v>20</v>
      </c>
      <c r="I59" s="10" t="s">
        <v>20</v>
      </c>
      <c r="J59" s="10" t="s">
        <v>20</v>
      </c>
      <c r="K59" s="10" t="s">
        <v>20</v>
      </c>
      <c r="L59" s="10" t="s">
        <v>20</v>
      </c>
      <c r="M59" s="10" t="s">
        <v>20</v>
      </c>
      <c r="N59" s="10" t="s">
        <v>20</v>
      </c>
      <c r="O59" s="10" t="s">
        <v>20</v>
      </c>
      <c r="P59" s="10" t="s">
        <v>20</v>
      </c>
      <c r="Q59" s="10" t="s">
        <v>20</v>
      </c>
      <c r="R59" s="10" t="s">
        <v>20</v>
      </c>
      <c r="S59" s="10" t="s">
        <v>20</v>
      </c>
      <c r="T59" s="10" t="s">
        <v>20</v>
      </c>
      <c r="U59" s="10" t="s">
        <v>20</v>
      </c>
      <c r="V59" s="10" t="s">
        <v>20</v>
      </c>
      <c r="W59" s="10" t="s">
        <v>20</v>
      </c>
      <c r="X59" s="10" t="s">
        <v>20</v>
      </c>
      <c r="Y59" s="10" t="s">
        <v>20</v>
      </c>
      <c r="Z59" s="10" t="s">
        <v>20</v>
      </c>
      <c r="AA59" s="10" t="s">
        <v>20</v>
      </c>
      <c r="AB59" s="10" t="s">
        <v>20</v>
      </c>
      <c r="AC59" s="10" t="s">
        <v>20</v>
      </c>
      <c r="AD59" s="10" t="s">
        <v>20</v>
      </c>
      <c r="AE59" s="10" t="s">
        <v>20</v>
      </c>
      <c r="AF59" s="10" t="s">
        <v>20</v>
      </c>
      <c r="AG59" s="10" t="s">
        <v>20</v>
      </c>
      <c r="AH59" s="10" t="s">
        <v>20</v>
      </c>
      <c r="AI59" s="10" t="s">
        <v>20</v>
      </c>
      <c r="AJ59" s="10" t="s">
        <v>20</v>
      </c>
      <c r="AK59" s="10" t="s">
        <v>20</v>
      </c>
      <c r="AL59" s="10" t="s">
        <v>20</v>
      </c>
      <c r="AM59" s="10" t="s">
        <v>20</v>
      </c>
      <c r="AN59" s="10" t="s">
        <v>20</v>
      </c>
      <c r="AO59" s="10" t="s">
        <v>20</v>
      </c>
      <c r="AP59" s="10" t="s">
        <v>20</v>
      </c>
      <c r="AQ59" s="10" t="s">
        <v>20</v>
      </c>
      <c r="AR59" s="10" t="s">
        <v>20</v>
      </c>
      <c r="AS59" s="10" t="s">
        <v>20</v>
      </c>
      <c r="AT59" t="s">
        <v>3319</v>
      </c>
      <c r="AU59" s="7" t="str">
        <f>'sp1'!AJ61</f>
        <v>Save CSV without headers</v>
      </c>
    </row>
    <row r="60" spans="2:47" ht="11.25" customHeight="1" x14ac:dyDescent="0.25">
      <c r="B60" s="12">
        <v>2</v>
      </c>
      <c r="C60" s="16" t="str">
        <f t="shared" si="0"/>
        <v>∞</v>
      </c>
      <c r="D60" s="10">
        <v>0</v>
      </c>
      <c r="E60" s="10">
        <v>1</v>
      </c>
      <c r="F60" s="10" t="s">
        <v>20</v>
      </c>
      <c r="G60" s="10" t="s">
        <v>20</v>
      </c>
      <c r="H60" s="10" t="s">
        <v>20</v>
      </c>
      <c r="I60" s="10" t="s">
        <v>20</v>
      </c>
      <c r="J60" s="10" t="s">
        <v>20</v>
      </c>
      <c r="K60" s="10" t="s">
        <v>20</v>
      </c>
      <c r="L60" s="10" t="s">
        <v>20</v>
      </c>
      <c r="M60" s="10" t="s">
        <v>20</v>
      </c>
      <c r="N60" s="10" t="s">
        <v>20</v>
      </c>
      <c r="O60" s="10" t="s">
        <v>20</v>
      </c>
      <c r="P60" s="10" t="s">
        <v>20</v>
      </c>
      <c r="Q60" s="10" t="s">
        <v>20</v>
      </c>
      <c r="R60" s="10" t="s">
        <v>20</v>
      </c>
      <c r="S60" s="10" t="s">
        <v>20</v>
      </c>
      <c r="T60" s="10" t="s">
        <v>20</v>
      </c>
      <c r="U60" s="10" t="s">
        <v>20</v>
      </c>
      <c r="V60" s="10" t="s">
        <v>20</v>
      </c>
      <c r="W60" s="10" t="s">
        <v>20</v>
      </c>
      <c r="X60" s="10" t="s">
        <v>20</v>
      </c>
      <c r="Y60" s="10" t="s">
        <v>20</v>
      </c>
      <c r="Z60" s="10" t="s">
        <v>20</v>
      </c>
      <c r="AA60" s="10" t="s">
        <v>20</v>
      </c>
      <c r="AB60" s="10" t="s">
        <v>20</v>
      </c>
      <c r="AC60" s="10" t="s">
        <v>20</v>
      </c>
      <c r="AD60" s="10" t="s">
        <v>20</v>
      </c>
      <c r="AE60" s="10" t="s">
        <v>20</v>
      </c>
      <c r="AF60" s="10" t="s">
        <v>20</v>
      </c>
      <c r="AG60" s="10" t="s">
        <v>20</v>
      </c>
      <c r="AH60" s="10" t="s">
        <v>20</v>
      </c>
      <c r="AI60" s="10" t="s">
        <v>20</v>
      </c>
      <c r="AJ60" s="10" t="s">
        <v>20</v>
      </c>
      <c r="AK60" s="10" t="s">
        <v>20</v>
      </c>
      <c r="AL60" s="10" t="s">
        <v>20</v>
      </c>
      <c r="AM60" s="10" t="s">
        <v>20</v>
      </c>
      <c r="AN60" s="10" t="s">
        <v>20</v>
      </c>
      <c r="AO60" s="10" t="s">
        <v>20</v>
      </c>
      <c r="AP60" s="10" t="s">
        <v>20</v>
      </c>
      <c r="AQ60" s="10" t="s">
        <v>20</v>
      </c>
      <c r="AR60" s="10" t="s">
        <v>20</v>
      </c>
      <c r="AS60" s="10" t="s">
        <v>20</v>
      </c>
      <c r="AT60" t="s">
        <v>3320</v>
      </c>
      <c r="AU60" s="7" t="str">
        <f>'sp1'!AJ62</f>
        <v>Pivot Table</v>
      </c>
    </row>
    <row r="61" spans="2:47" ht="11.25" customHeight="1" x14ac:dyDescent="0.25">
      <c r="B61" s="12">
        <v>5</v>
      </c>
      <c r="C61" s="16" t="str">
        <f t="shared" si="0"/>
        <v>∞</v>
      </c>
      <c r="D61" s="10">
        <v>0</v>
      </c>
      <c r="E61" s="10">
        <v>1</v>
      </c>
      <c r="F61" s="10">
        <v>0</v>
      </c>
      <c r="G61" s="10">
        <v>1</v>
      </c>
      <c r="H61" s="10">
        <v>0</v>
      </c>
      <c r="I61" s="10" t="s">
        <v>20</v>
      </c>
      <c r="J61" s="10" t="s">
        <v>20</v>
      </c>
      <c r="K61" s="10" t="s">
        <v>20</v>
      </c>
      <c r="L61" s="10" t="s">
        <v>20</v>
      </c>
      <c r="M61" s="10" t="s">
        <v>20</v>
      </c>
      <c r="N61" s="10" t="s">
        <v>20</v>
      </c>
      <c r="O61" s="10" t="s">
        <v>20</v>
      </c>
      <c r="P61" s="10" t="s">
        <v>20</v>
      </c>
      <c r="Q61" s="10" t="s">
        <v>20</v>
      </c>
      <c r="R61" s="10" t="s">
        <v>20</v>
      </c>
      <c r="S61" s="10" t="s">
        <v>20</v>
      </c>
      <c r="T61" s="10" t="s">
        <v>20</v>
      </c>
      <c r="U61" s="10" t="s">
        <v>20</v>
      </c>
      <c r="V61" s="10" t="s">
        <v>20</v>
      </c>
      <c r="W61" s="10" t="s">
        <v>20</v>
      </c>
      <c r="X61" s="10" t="s">
        <v>20</v>
      </c>
      <c r="Y61" s="10" t="s">
        <v>20</v>
      </c>
      <c r="Z61" s="10" t="s">
        <v>20</v>
      </c>
      <c r="AA61" s="10" t="s">
        <v>20</v>
      </c>
      <c r="AB61" s="10" t="s">
        <v>20</v>
      </c>
      <c r="AC61" s="10" t="s">
        <v>20</v>
      </c>
      <c r="AD61" s="10" t="s">
        <v>20</v>
      </c>
      <c r="AE61" s="10" t="s">
        <v>20</v>
      </c>
      <c r="AF61" s="10" t="s">
        <v>20</v>
      </c>
      <c r="AG61" s="10" t="s">
        <v>20</v>
      </c>
      <c r="AH61" s="10" t="s">
        <v>20</v>
      </c>
      <c r="AI61" s="10" t="s">
        <v>20</v>
      </c>
      <c r="AJ61" s="10" t="s">
        <v>20</v>
      </c>
      <c r="AK61" s="10" t="s">
        <v>20</v>
      </c>
      <c r="AL61" s="10" t="s">
        <v>20</v>
      </c>
      <c r="AM61" s="10" t="s">
        <v>20</v>
      </c>
      <c r="AN61" s="10" t="s">
        <v>20</v>
      </c>
      <c r="AO61" s="10" t="s">
        <v>20</v>
      </c>
      <c r="AP61" s="10" t="s">
        <v>20</v>
      </c>
      <c r="AQ61" s="10" t="s">
        <v>20</v>
      </c>
      <c r="AR61" s="10" t="s">
        <v>20</v>
      </c>
      <c r="AS61" s="10" t="s">
        <v>20</v>
      </c>
      <c r="AT61" t="s">
        <v>3321</v>
      </c>
      <c r="AU61" s="7" t="str">
        <f>'sp1'!AJ63</f>
        <v>Please help</v>
      </c>
    </row>
    <row r="62" spans="2:47" ht="11.25" customHeight="1" x14ac:dyDescent="0.25">
      <c r="B62" s="12">
        <v>6</v>
      </c>
      <c r="C62" s="16" t="str">
        <f t="shared" si="0"/>
        <v>∞</v>
      </c>
      <c r="D62" s="10">
        <v>0</v>
      </c>
      <c r="E62" s="10">
        <v>1</v>
      </c>
      <c r="F62" s="10">
        <v>1</v>
      </c>
      <c r="G62" s="10">
        <v>0</v>
      </c>
      <c r="H62" s="10">
        <v>1</v>
      </c>
      <c r="I62" s="10">
        <v>0</v>
      </c>
      <c r="J62" s="10" t="s">
        <v>20</v>
      </c>
      <c r="K62" s="10" t="s">
        <v>20</v>
      </c>
      <c r="L62" s="10" t="s">
        <v>20</v>
      </c>
      <c r="M62" s="10" t="s">
        <v>20</v>
      </c>
      <c r="N62" s="10" t="s">
        <v>20</v>
      </c>
      <c r="O62" s="10" t="s">
        <v>20</v>
      </c>
      <c r="P62" s="10" t="s">
        <v>20</v>
      </c>
      <c r="Q62" s="10" t="s">
        <v>20</v>
      </c>
      <c r="R62" s="10" t="s">
        <v>20</v>
      </c>
      <c r="S62" s="10" t="s">
        <v>20</v>
      </c>
      <c r="T62" s="10" t="s">
        <v>20</v>
      </c>
      <c r="U62" s="10" t="s">
        <v>20</v>
      </c>
      <c r="V62" s="10" t="s">
        <v>20</v>
      </c>
      <c r="W62" s="10" t="s">
        <v>20</v>
      </c>
      <c r="X62" s="10" t="s">
        <v>20</v>
      </c>
      <c r="Y62" s="10" t="s">
        <v>20</v>
      </c>
      <c r="Z62" s="10" t="s">
        <v>20</v>
      </c>
      <c r="AA62" s="10" t="s">
        <v>20</v>
      </c>
      <c r="AB62" s="10" t="s">
        <v>20</v>
      </c>
      <c r="AC62" s="10" t="s">
        <v>20</v>
      </c>
      <c r="AD62" s="10" t="s">
        <v>20</v>
      </c>
      <c r="AE62" s="10" t="s">
        <v>20</v>
      </c>
      <c r="AF62" s="10" t="s">
        <v>20</v>
      </c>
      <c r="AG62" s="10" t="s">
        <v>20</v>
      </c>
      <c r="AH62" s="10" t="s">
        <v>20</v>
      </c>
      <c r="AI62" s="10" t="s">
        <v>20</v>
      </c>
      <c r="AJ62" s="10" t="s">
        <v>20</v>
      </c>
      <c r="AK62" s="10" t="s">
        <v>20</v>
      </c>
      <c r="AL62" s="10" t="s">
        <v>20</v>
      </c>
      <c r="AM62" s="10" t="s">
        <v>20</v>
      </c>
      <c r="AN62" s="10" t="s">
        <v>20</v>
      </c>
      <c r="AO62" s="10" t="s">
        <v>20</v>
      </c>
      <c r="AP62" s="10" t="s">
        <v>20</v>
      </c>
      <c r="AQ62" s="10" t="s">
        <v>20</v>
      </c>
      <c r="AR62" s="10" t="s">
        <v>20</v>
      </c>
      <c r="AS62" s="10" t="s">
        <v>20</v>
      </c>
      <c r="AT62" t="s">
        <v>3322</v>
      </c>
      <c r="AU62" s="7" t="str">
        <f>'sp1'!AJ64</f>
        <v>Conditionally formatting a row</v>
      </c>
    </row>
    <row r="63" spans="2:47" ht="11.25" customHeight="1" x14ac:dyDescent="0.25">
      <c r="B63" s="12">
        <v>5</v>
      </c>
      <c r="C63" s="16" t="str">
        <f t="shared" si="0"/>
        <v>∞</v>
      </c>
      <c r="D63" s="10">
        <v>0</v>
      </c>
      <c r="E63" s="10">
        <v>0</v>
      </c>
      <c r="F63" s="10">
        <v>0</v>
      </c>
      <c r="G63" s="10">
        <v>1</v>
      </c>
      <c r="H63" s="10">
        <v>0</v>
      </c>
      <c r="I63" s="10" t="s">
        <v>20</v>
      </c>
      <c r="J63" s="10" t="s">
        <v>20</v>
      </c>
      <c r="K63" s="10" t="s">
        <v>20</v>
      </c>
      <c r="L63" s="10" t="s">
        <v>20</v>
      </c>
      <c r="M63" s="10" t="s">
        <v>20</v>
      </c>
      <c r="N63" s="10" t="s">
        <v>20</v>
      </c>
      <c r="O63" s="10" t="s">
        <v>20</v>
      </c>
      <c r="P63" s="10" t="s">
        <v>20</v>
      </c>
      <c r="Q63" s="10" t="s">
        <v>20</v>
      </c>
      <c r="R63" s="10" t="s">
        <v>20</v>
      </c>
      <c r="S63" s="10" t="s">
        <v>20</v>
      </c>
      <c r="T63" s="10" t="s">
        <v>20</v>
      </c>
      <c r="U63" s="10" t="s">
        <v>20</v>
      </c>
      <c r="V63" s="10" t="s">
        <v>20</v>
      </c>
      <c r="W63" s="10" t="s">
        <v>20</v>
      </c>
      <c r="X63" s="10" t="s">
        <v>20</v>
      </c>
      <c r="Y63" s="10" t="s">
        <v>20</v>
      </c>
      <c r="Z63" s="10" t="s">
        <v>20</v>
      </c>
      <c r="AA63" s="10" t="s">
        <v>20</v>
      </c>
      <c r="AB63" s="10" t="s">
        <v>20</v>
      </c>
      <c r="AC63" s="10" t="s">
        <v>20</v>
      </c>
      <c r="AD63" s="10" t="s">
        <v>20</v>
      </c>
      <c r="AE63" s="10" t="s">
        <v>20</v>
      </c>
      <c r="AF63" s="10" t="s">
        <v>20</v>
      </c>
      <c r="AG63" s="10" t="s">
        <v>20</v>
      </c>
      <c r="AH63" s="10" t="s">
        <v>20</v>
      </c>
      <c r="AI63" s="10" t="s">
        <v>20</v>
      </c>
      <c r="AJ63" s="10" t="s">
        <v>20</v>
      </c>
      <c r="AK63" s="10" t="s">
        <v>20</v>
      </c>
      <c r="AL63" s="10" t="s">
        <v>20</v>
      </c>
      <c r="AM63" s="10" t="s">
        <v>20</v>
      </c>
      <c r="AN63" s="10" t="s">
        <v>20</v>
      </c>
      <c r="AO63" s="10" t="s">
        <v>20</v>
      </c>
      <c r="AP63" s="10" t="s">
        <v>20</v>
      </c>
      <c r="AQ63" s="10" t="s">
        <v>20</v>
      </c>
      <c r="AR63" s="10" t="s">
        <v>20</v>
      </c>
      <c r="AS63" s="10" t="s">
        <v>20</v>
      </c>
      <c r="AT63" t="s">
        <v>3323</v>
      </c>
      <c r="AU63" s="7" t="str">
        <f>'sp1'!AJ65</f>
        <v>Populate a Combo box using external data</v>
      </c>
    </row>
    <row r="64" spans="2:47" ht="11.25" customHeight="1" x14ac:dyDescent="0.25">
      <c r="B64" s="12">
        <v>2</v>
      </c>
      <c r="C64" s="16" t="str">
        <f t="shared" si="0"/>
        <v>∞</v>
      </c>
      <c r="D64" s="10">
        <v>0</v>
      </c>
      <c r="E64" s="10">
        <v>1</v>
      </c>
      <c r="F64" s="10" t="s">
        <v>20</v>
      </c>
      <c r="G64" s="10" t="s">
        <v>20</v>
      </c>
      <c r="H64" s="10" t="s">
        <v>20</v>
      </c>
      <c r="I64" s="10" t="s">
        <v>20</v>
      </c>
      <c r="J64" s="10" t="s">
        <v>20</v>
      </c>
      <c r="K64" s="10" t="s">
        <v>20</v>
      </c>
      <c r="L64" s="10" t="s">
        <v>20</v>
      </c>
      <c r="M64" s="10" t="s">
        <v>20</v>
      </c>
      <c r="N64" s="10" t="s">
        <v>20</v>
      </c>
      <c r="O64" s="10" t="s">
        <v>20</v>
      </c>
      <c r="P64" s="10" t="s">
        <v>20</v>
      </c>
      <c r="Q64" s="10" t="s">
        <v>20</v>
      </c>
      <c r="R64" s="10" t="s">
        <v>20</v>
      </c>
      <c r="S64" s="10" t="s">
        <v>20</v>
      </c>
      <c r="T64" s="10" t="s">
        <v>20</v>
      </c>
      <c r="U64" s="10" t="s">
        <v>20</v>
      </c>
      <c r="V64" s="10" t="s">
        <v>20</v>
      </c>
      <c r="W64" s="10" t="s">
        <v>20</v>
      </c>
      <c r="X64" s="10" t="s">
        <v>20</v>
      </c>
      <c r="Y64" s="10" t="s">
        <v>20</v>
      </c>
      <c r="Z64" s="10" t="s">
        <v>20</v>
      </c>
      <c r="AA64" s="10" t="s">
        <v>20</v>
      </c>
      <c r="AB64" s="10" t="s">
        <v>20</v>
      </c>
      <c r="AC64" s="10" t="s">
        <v>20</v>
      </c>
      <c r="AD64" s="10" t="s">
        <v>20</v>
      </c>
      <c r="AE64" s="10" t="s">
        <v>20</v>
      </c>
      <c r="AF64" s="10" t="s">
        <v>20</v>
      </c>
      <c r="AG64" s="10" t="s">
        <v>20</v>
      </c>
      <c r="AH64" s="10" t="s">
        <v>20</v>
      </c>
      <c r="AI64" s="10" t="s">
        <v>20</v>
      </c>
      <c r="AJ64" s="10" t="s">
        <v>20</v>
      </c>
      <c r="AK64" s="10" t="s">
        <v>20</v>
      </c>
      <c r="AL64" s="10" t="s">
        <v>20</v>
      </c>
      <c r="AM64" s="10" t="s">
        <v>20</v>
      </c>
      <c r="AN64" s="10" t="s">
        <v>20</v>
      </c>
      <c r="AO64" s="10" t="s">
        <v>20</v>
      </c>
      <c r="AP64" s="10" t="s">
        <v>20</v>
      </c>
      <c r="AQ64" s="10" t="s">
        <v>20</v>
      </c>
      <c r="AR64" s="10" t="s">
        <v>20</v>
      </c>
      <c r="AS64" s="10" t="s">
        <v>20</v>
      </c>
      <c r="AT64" t="s">
        <v>3324</v>
      </c>
      <c r="AU64" s="7" t="str">
        <f>'sp1'!AJ66</f>
        <v>formula does not always pick up informat…</v>
      </c>
    </row>
    <row r="65" spans="2:47" ht="11.25" customHeight="1" x14ac:dyDescent="0.25">
      <c r="B65" s="12">
        <v>12</v>
      </c>
      <c r="C65" s="16" t="str">
        <f t="shared" si="0"/>
        <v>∞</v>
      </c>
      <c r="D65" s="10">
        <v>0</v>
      </c>
      <c r="E65" s="10">
        <v>1</v>
      </c>
      <c r="F65" s="10">
        <v>0</v>
      </c>
      <c r="G65" s="10">
        <v>1</v>
      </c>
      <c r="H65" s="10">
        <v>0</v>
      </c>
      <c r="I65" s="10">
        <v>0</v>
      </c>
      <c r="J65" s="10">
        <v>1</v>
      </c>
      <c r="K65" s="10">
        <v>0</v>
      </c>
      <c r="L65" s="10">
        <v>0</v>
      </c>
      <c r="M65" s="10">
        <v>0</v>
      </c>
      <c r="N65" s="10">
        <v>1</v>
      </c>
      <c r="O65" s="10">
        <v>0</v>
      </c>
      <c r="P65" s="10" t="s">
        <v>20</v>
      </c>
      <c r="Q65" s="10" t="s">
        <v>20</v>
      </c>
      <c r="R65" s="10" t="s">
        <v>20</v>
      </c>
      <c r="S65" s="10" t="s">
        <v>20</v>
      </c>
      <c r="T65" s="10" t="s">
        <v>20</v>
      </c>
      <c r="U65" s="10" t="s">
        <v>20</v>
      </c>
      <c r="V65" s="10" t="s">
        <v>20</v>
      </c>
      <c r="W65" s="10" t="s">
        <v>20</v>
      </c>
      <c r="X65" s="10" t="s">
        <v>20</v>
      </c>
      <c r="Y65" s="10" t="s">
        <v>20</v>
      </c>
      <c r="Z65" s="10" t="s">
        <v>20</v>
      </c>
      <c r="AA65" s="10" t="s">
        <v>20</v>
      </c>
      <c r="AB65" s="10" t="s">
        <v>20</v>
      </c>
      <c r="AC65" s="10" t="s">
        <v>20</v>
      </c>
      <c r="AD65" s="10" t="s">
        <v>20</v>
      </c>
      <c r="AE65" s="10" t="s">
        <v>20</v>
      </c>
      <c r="AF65" s="10" t="s">
        <v>20</v>
      </c>
      <c r="AG65" s="10" t="s">
        <v>20</v>
      </c>
      <c r="AH65" s="10" t="s">
        <v>20</v>
      </c>
      <c r="AI65" s="10" t="s">
        <v>20</v>
      </c>
      <c r="AJ65" s="10" t="s">
        <v>20</v>
      </c>
      <c r="AK65" s="10" t="s">
        <v>20</v>
      </c>
      <c r="AL65" s="10" t="s">
        <v>20</v>
      </c>
      <c r="AM65" s="10" t="s">
        <v>20</v>
      </c>
      <c r="AN65" s="10" t="s">
        <v>20</v>
      </c>
      <c r="AO65" s="10" t="s">
        <v>20</v>
      </c>
      <c r="AP65" s="10" t="s">
        <v>20</v>
      </c>
      <c r="AQ65" s="10" t="s">
        <v>20</v>
      </c>
      <c r="AR65" s="10" t="s">
        <v>20</v>
      </c>
      <c r="AS65" s="10" t="s">
        <v>20</v>
      </c>
      <c r="AT65" t="s">
        <v>3325</v>
      </c>
      <c r="AU65" s="7" t="str">
        <f>'sp1'!AJ67</f>
        <v>A Little Complicated 4 Conditional Forma…</v>
      </c>
    </row>
    <row r="66" spans="2:47" ht="11.25" customHeight="1" x14ac:dyDescent="0.25">
      <c r="B66" s="12">
        <v>4</v>
      </c>
      <c r="C66" s="16" t="str">
        <f t="shared" si="0"/>
        <v>∞</v>
      </c>
      <c r="D66" s="10">
        <v>0</v>
      </c>
      <c r="E66" s="10">
        <v>1</v>
      </c>
      <c r="F66" s="10">
        <v>0</v>
      </c>
      <c r="G66" s="10">
        <v>1</v>
      </c>
      <c r="H66" s="10" t="s">
        <v>20</v>
      </c>
      <c r="I66" s="10" t="s">
        <v>20</v>
      </c>
      <c r="J66" s="10" t="s">
        <v>20</v>
      </c>
      <c r="K66" s="10" t="s">
        <v>20</v>
      </c>
      <c r="L66" s="10" t="s">
        <v>20</v>
      </c>
      <c r="M66" s="10" t="s">
        <v>20</v>
      </c>
      <c r="N66" s="10" t="s">
        <v>20</v>
      </c>
      <c r="O66" s="10" t="s">
        <v>20</v>
      </c>
      <c r="P66" s="10" t="s">
        <v>20</v>
      </c>
      <c r="Q66" s="10" t="s">
        <v>20</v>
      </c>
      <c r="R66" s="10" t="s">
        <v>20</v>
      </c>
      <c r="S66" s="10" t="s">
        <v>20</v>
      </c>
      <c r="T66" s="10" t="s">
        <v>20</v>
      </c>
      <c r="U66" s="10" t="s">
        <v>20</v>
      </c>
      <c r="V66" s="10" t="s">
        <v>20</v>
      </c>
      <c r="W66" s="10" t="s">
        <v>20</v>
      </c>
      <c r="X66" s="10" t="s">
        <v>20</v>
      </c>
      <c r="Y66" s="10" t="s">
        <v>20</v>
      </c>
      <c r="Z66" s="10" t="s">
        <v>20</v>
      </c>
      <c r="AA66" s="10" t="s">
        <v>20</v>
      </c>
      <c r="AB66" s="10" t="s">
        <v>20</v>
      </c>
      <c r="AC66" s="10" t="s">
        <v>20</v>
      </c>
      <c r="AD66" s="10" t="s">
        <v>20</v>
      </c>
      <c r="AE66" s="10" t="s">
        <v>20</v>
      </c>
      <c r="AF66" s="10" t="s">
        <v>20</v>
      </c>
      <c r="AG66" s="10" t="s">
        <v>20</v>
      </c>
      <c r="AH66" s="10" t="s">
        <v>20</v>
      </c>
      <c r="AI66" s="10" t="s">
        <v>20</v>
      </c>
      <c r="AJ66" s="10" t="s">
        <v>20</v>
      </c>
      <c r="AK66" s="10" t="s">
        <v>20</v>
      </c>
      <c r="AL66" s="10" t="s">
        <v>20</v>
      </c>
      <c r="AM66" s="10" t="s">
        <v>20</v>
      </c>
      <c r="AN66" s="10" t="s">
        <v>20</v>
      </c>
      <c r="AO66" s="10" t="s">
        <v>20</v>
      </c>
      <c r="AP66" s="10" t="s">
        <v>20</v>
      </c>
      <c r="AQ66" s="10" t="s">
        <v>20</v>
      </c>
      <c r="AR66" s="10" t="s">
        <v>20</v>
      </c>
      <c r="AS66" s="10" t="s">
        <v>20</v>
      </c>
      <c r="AT66" t="s">
        <v>3326</v>
      </c>
      <c r="AU66" s="7" t="str">
        <f>'sp1'!AJ68</f>
        <v>Custom Format a Number</v>
      </c>
    </row>
    <row r="67" spans="2:47" ht="11.25" customHeight="1" x14ac:dyDescent="0.25">
      <c r="B67" s="12">
        <v>6</v>
      </c>
      <c r="C67" s="16" t="str">
        <f t="shared" si="0"/>
        <v>∞</v>
      </c>
      <c r="D67" s="10">
        <v>0</v>
      </c>
      <c r="E67" s="10">
        <v>1</v>
      </c>
      <c r="F67" s="10">
        <v>0</v>
      </c>
      <c r="G67" s="10">
        <v>1</v>
      </c>
      <c r="H67" s="10">
        <v>0</v>
      </c>
      <c r="I67" s="10">
        <v>0</v>
      </c>
      <c r="J67" s="10" t="s">
        <v>20</v>
      </c>
      <c r="K67" s="10" t="s">
        <v>20</v>
      </c>
      <c r="L67" s="10" t="s">
        <v>20</v>
      </c>
      <c r="M67" s="10" t="s">
        <v>20</v>
      </c>
      <c r="N67" s="10" t="s">
        <v>20</v>
      </c>
      <c r="O67" s="10" t="s">
        <v>20</v>
      </c>
      <c r="P67" s="10" t="s">
        <v>20</v>
      </c>
      <c r="Q67" s="10" t="s">
        <v>20</v>
      </c>
      <c r="R67" s="10" t="s">
        <v>20</v>
      </c>
      <c r="S67" s="10" t="s">
        <v>20</v>
      </c>
      <c r="T67" s="10" t="s">
        <v>20</v>
      </c>
      <c r="U67" s="10" t="s">
        <v>20</v>
      </c>
      <c r="V67" s="10" t="s">
        <v>20</v>
      </c>
      <c r="W67" s="10" t="s">
        <v>20</v>
      </c>
      <c r="X67" s="10" t="s">
        <v>20</v>
      </c>
      <c r="Y67" s="10" t="s">
        <v>20</v>
      </c>
      <c r="Z67" s="10" t="s">
        <v>20</v>
      </c>
      <c r="AA67" s="10" t="s">
        <v>20</v>
      </c>
      <c r="AB67" s="10" t="s">
        <v>20</v>
      </c>
      <c r="AC67" s="10" t="s">
        <v>20</v>
      </c>
      <c r="AD67" s="10" t="s">
        <v>20</v>
      </c>
      <c r="AE67" s="10" t="s">
        <v>20</v>
      </c>
      <c r="AF67" s="10" t="s">
        <v>20</v>
      </c>
      <c r="AG67" s="10" t="s">
        <v>20</v>
      </c>
      <c r="AH67" s="10" t="s">
        <v>20</v>
      </c>
      <c r="AI67" s="10" t="s">
        <v>20</v>
      </c>
      <c r="AJ67" s="10" t="s">
        <v>20</v>
      </c>
      <c r="AK67" s="10" t="s">
        <v>20</v>
      </c>
      <c r="AL67" s="10" t="s">
        <v>20</v>
      </c>
      <c r="AM67" s="10" t="s">
        <v>20</v>
      </c>
      <c r="AN67" s="10" t="s">
        <v>20</v>
      </c>
      <c r="AO67" s="10" t="s">
        <v>20</v>
      </c>
      <c r="AP67" s="10" t="s">
        <v>20</v>
      </c>
      <c r="AQ67" s="10" t="s">
        <v>20</v>
      </c>
      <c r="AR67" s="10" t="s">
        <v>20</v>
      </c>
      <c r="AS67" s="10" t="s">
        <v>20</v>
      </c>
      <c r="AT67" t="s">
        <v>3327</v>
      </c>
      <c r="AU67" s="7" t="str">
        <f>'sp1'!AJ69</f>
        <v>Protecting worksheets</v>
      </c>
    </row>
    <row r="68" spans="2:47" ht="11.25" customHeight="1" x14ac:dyDescent="0.25">
      <c r="B68" s="12">
        <v>3</v>
      </c>
      <c r="C68" s="16" t="str">
        <f t="shared" ref="C68:C131" si="1">HYPERLINK(AT68,inf)</f>
        <v>∞</v>
      </c>
      <c r="D68" s="10">
        <v>0</v>
      </c>
      <c r="E68" s="10">
        <v>0</v>
      </c>
      <c r="F68" s="10">
        <v>1</v>
      </c>
      <c r="G68" s="10" t="s">
        <v>20</v>
      </c>
      <c r="H68" s="10" t="s">
        <v>20</v>
      </c>
      <c r="I68" s="10" t="s">
        <v>20</v>
      </c>
      <c r="J68" s="10" t="s">
        <v>20</v>
      </c>
      <c r="K68" s="10" t="s">
        <v>20</v>
      </c>
      <c r="L68" s="10" t="s">
        <v>20</v>
      </c>
      <c r="M68" s="10" t="s">
        <v>20</v>
      </c>
      <c r="N68" s="10" t="s">
        <v>20</v>
      </c>
      <c r="O68" s="10" t="s">
        <v>20</v>
      </c>
      <c r="P68" s="10" t="s">
        <v>20</v>
      </c>
      <c r="Q68" s="10" t="s">
        <v>20</v>
      </c>
      <c r="R68" s="10" t="s">
        <v>20</v>
      </c>
      <c r="S68" s="10" t="s">
        <v>20</v>
      </c>
      <c r="T68" s="10" t="s">
        <v>20</v>
      </c>
      <c r="U68" s="10" t="s">
        <v>20</v>
      </c>
      <c r="V68" s="10" t="s">
        <v>20</v>
      </c>
      <c r="W68" s="10" t="s">
        <v>20</v>
      </c>
      <c r="X68" s="10" t="s">
        <v>20</v>
      </c>
      <c r="Y68" s="10" t="s">
        <v>20</v>
      </c>
      <c r="Z68" s="10" t="s">
        <v>20</v>
      </c>
      <c r="AA68" s="10" t="s">
        <v>20</v>
      </c>
      <c r="AB68" s="10" t="s">
        <v>20</v>
      </c>
      <c r="AC68" s="10" t="s">
        <v>20</v>
      </c>
      <c r="AD68" s="10" t="s">
        <v>20</v>
      </c>
      <c r="AE68" s="10" t="s">
        <v>20</v>
      </c>
      <c r="AF68" s="10" t="s">
        <v>20</v>
      </c>
      <c r="AG68" s="10" t="s">
        <v>20</v>
      </c>
      <c r="AH68" s="10" t="s">
        <v>20</v>
      </c>
      <c r="AI68" s="10" t="s">
        <v>20</v>
      </c>
      <c r="AJ68" s="10" t="s">
        <v>20</v>
      </c>
      <c r="AK68" s="10" t="s">
        <v>20</v>
      </c>
      <c r="AL68" s="10" t="s">
        <v>20</v>
      </c>
      <c r="AM68" s="10" t="s">
        <v>20</v>
      </c>
      <c r="AN68" s="10" t="s">
        <v>20</v>
      </c>
      <c r="AO68" s="10" t="s">
        <v>20</v>
      </c>
      <c r="AP68" s="10" t="s">
        <v>20</v>
      </c>
      <c r="AQ68" s="10" t="s">
        <v>20</v>
      </c>
      <c r="AR68" s="10" t="s">
        <v>20</v>
      </c>
      <c r="AS68" s="10" t="s">
        <v>20</v>
      </c>
      <c r="AT68" t="s">
        <v>3328</v>
      </c>
      <c r="AU68" s="7" t="str">
        <f>'sp1'!AJ70</f>
        <v>Forgot password :(</v>
      </c>
    </row>
    <row r="69" spans="2:47" ht="11.25" customHeight="1" x14ac:dyDescent="0.25">
      <c r="B69" s="12">
        <v>5</v>
      </c>
      <c r="C69" s="16" t="str">
        <f t="shared" si="1"/>
        <v>∞</v>
      </c>
      <c r="D69" s="10">
        <v>0</v>
      </c>
      <c r="E69" s="10">
        <v>1</v>
      </c>
      <c r="F69" s="10">
        <v>0</v>
      </c>
      <c r="G69" s="10">
        <v>1</v>
      </c>
      <c r="H69" s="10">
        <v>0</v>
      </c>
      <c r="I69" s="10" t="s">
        <v>20</v>
      </c>
      <c r="J69" s="10" t="s">
        <v>20</v>
      </c>
      <c r="K69" s="10" t="s">
        <v>20</v>
      </c>
      <c r="L69" s="10" t="s">
        <v>20</v>
      </c>
      <c r="M69" s="10" t="s">
        <v>20</v>
      </c>
      <c r="N69" s="10" t="s">
        <v>20</v>
      </c>
      <c r="O69" s="10" t="s">
        <v>20</v>
      </c>
      <c r="P69" s="10" t="s">
        <v>20</v>
      </c>
      <c r="Q69" s="10" t="s">
        <v>20</v>
      </c>
      <c r="R69" s="10" t="s">
        <v>20</v>
      </c>
      <c r="S69" s="10" t="s">
        <v>20</v>
      </c>
      <c r="T69" s="10" t="s">
        <v>20</v>
      </c>
      <c r="U69" s="10" t="s">
        <v>20</v>
      </c>
      <c r="V69" s="10" t="s">
        <v>20</v>
      </c>
      <c r="W69" s="10" t="s">
        <v>20</v>
      </c>
      <c r="X69" s="10" t="s">
        <v>20</v>
      </c>
      <c r="Y69" s="10" t="s">
        <v>20</v>
      </c>
      <c r="Z69" s="10" t="s">
        <v>20</v>
      </c>
      <c r="AA69" s="10" t="s">
        <v>20</v>
      </c>
      <c r="AB69" s="10" t="s">
        <v>20</v>
      </c>
      <c r="AC69" s="10" t="s">
        <v>20</v>
      </c>
      <c r="AD69" s="10" t="s">
        <v>20</v>
      </c>
      <c r="AE69" s="10" t="s">
        <v>20</v>
      </c>
      <c r="AF69" s="10" t="s">
        <v>20</v>
      </c>
      <c r="AG69" s="10" t="s">
        <v>20</v>
      </c>
      <c r="AH69" s="10" t="s">
        <v>20</v>
      </c>
      <c r="AI69" s="10" t="s">
        <v>20</v>
      </c>
      <c r="AJ69" s="10" t="s">
        <v>20</v>
      </c>
      <c r="AK69" s="10" t="s">
        <v>20</v>
      </c>
      <c r="AL69" s="10" t="s">
        <v>20</v>
      </c>
      <c r="AM69" s="10" t="s">
        <v>20</v>
      </c>
      <c r="AN69" s="10" t="s">
        <v>20</v>
      </c>
      <c r="AO69" s="10" t="s">
        <v>20</v>
      </c>
      <c r="AP69" s="10" t="s">
        <v>20</v>
      </c>
      <c r="AQ69" s="10" t="s">
        <v>20</v>
      </c>
      <c r="AR69" s="10" t="s">
        <v>20</v>
      </c>
      <c r="AS69" s="10" t="s">
        <v>20</v>
      </c>
      <c r="AT69" t="s">
        <v>3329</v>
      </c>
      <c r="AU69" s="7" t="str">
        <f>'sp1'!AJ71</f>
        <v>show value on first number, zero for all…</v>
      </c>
    </row>
    <row r="70" spans="2:47" ht="11.25" customHeight="1" x14ac:dyDescent="0.25">
      <c r="B70" s="12">
        <v>4</v>
      </c>
      <c r="C70" s="16" t="str">
        <f t="shared" si="1"/>
        <v>∞</v>
      </c>
      <c r="D70" s="10">
        <v>0</v>
      </c>
      <c r="E70" s="10">
        <v>0</v>
      </c>
      <c r="F70" s="10">
        <v>1</v>
      </c>
      <c r="G70" s="10">
        <v>0</v>
      </c>
      <c r="H70" s="10" t="s">
        <v>20</v>
      </c>
      <c r="I70" s="10" t="s">
        <v>20</v>
      </c>
      <c r="J70" s="10" t="s">
        <v>20</v>
      </c>
      <c r="K70" s="10" t="s">
        <v>20</v>
      </c>
      <c r="L70" s="10" t="s">
        <v>20</v>
      </c>
      <c r="M70" s="10" t="s">
        <v>20</v>
      </c>
      <c r="N70" s="10" t="s">
        <v>20</v>
      </c>
      <c r="O70" s="10" t="s">
        <v>20</v>
      </c>
      <c r="P70" s="10" t="s">
        <v>20</v>
      </c>
      <c r="Q70" s="10" t="s">
        <v>20</v>
      </c>
      <c r="R70" s="10" t="s">
        <v>20</v>
      </c>
      <c r="S70" s="10" t="s">
        <v>20</v>
      </c>
      <c r="T70" s="10" t="s">
        <v>20</v>
      </c>
      <c r="U70" s="10" t="s">
        <v>20</v>
      </c>
      <c r="V70" s="10" t="s">
        <v>20</v>
      </c>
      <c r="W70" s="10" t="s">
        <v>20</v>
      </c>
      <c r="X70" s="10" t="s">
        <v>20</v>
      </c>
      <c r="Y70" s="10" t="s">
        <v>20</v>
      </c>
      <c r="Z70" s="10" t="s">
        <v>20</v>
      </c>
      <c r="AA70" s="10" t="s">
        <v>20</v>
      </c>
      <c r="AB70" s="10" t="s">
        <v>20</v>
      </c>
      <c r="AC70" s="10" t="s">
        <v>20</v>
      </c>
      <c r="AD70" s="10" t="s">
        <v>20</v>
      </c>
      <c r="AE70" s="10" t="s">
        <v>20</v>
      </c>
      <c r="AF70" s="10" t="s">
        <v>20</v>
      </c>
      <c r="AG70" s="10" t="s">
        <v>20</v>
      </c>
      <c r="AH70" s="10" t="s">
        <v>20</v>
      </c>
      <c r="AI70" s="10" t="s">
        <v>20</v>
      </c>
      <c r="AJ70" s="10" t="s">
        <v>20</v>
      </c>
      <c r="AK70" s="10" t="s">
        <v>20</v>
      </c>
      <c r="AL70" s="10" t="s">
        <v>20</v>
      </c>
      <c r="AM70" s="10" t="s">
        <v>20</v>
      </c>
      <c r="AN70" s="10" t="s">
        <v>20</v>
      </c>
      <c r="AO70" s="10" t="s">
        <v>20</v>
      </c>
      <c r="AP70" s="10" t="s">
        <v>20</v>
      </c>
      <c r="AQ70" s="10" t="s">
        <v>20</v>
      </c>
      <c r="AR70" s="10" t="s">
        <v>20</v>
      </c>
      <c r="AS70" s="10" t="s">
        <v>20</v>
      </c>
      <c r="AT70" t="s">
        <v>3330</v>
      </c>
      <c r="AU70" s="7" t="str">
        <f>'sp1'!AJ72</f>
        <v>Resource loading</v>
      </c>
    </row>
    <row r="71" spans="2:47" ht="11.25" customHeight="1" x14ac:dyDescent="0.25">
      <c r="B71" s="12">
        <v>5</v>
      </c>
      <c r="C71" s="16" t="str">
        <f t="shared" si="1"/>
        <v>∞</v>
      </c>
      <c r="D71" s="10">
        <v>0</v>
      </c>
      <c r="E71" s="10">
        <v>1</v>
      </c>
      <c r="F71" s="10">
        <v>0</v>
      </c>
      <c r="G71" s="10">
        <v>1</v>
      </c>
      <c r="H71" s="10">
        <v>0</v>
      </c>
      <c r="I71" s="10" t="s">
        <v>20</v>
      </c>
      <c r="J71" s="10" t="s">
        <v>20</v>
      </c>
      <c r="K71" s="10" t="s">
        <v>20</v>
      </c>
      <c r="L71" s="10" t="s">
        <v>20</v>
      </c>
      <c r="M71" s="10" t="s">
        <v>20</v>
      </c>
      <c r="N71" s="10" t="s">
        <v>20</v>
      </c>
      <c r="O71" s="10" t="s">
        <v>20</v>
      </c>
      <c r="P71" s="10" t="s">
        <v>20</v>
      </c>
      <c r="Q71" s="10" t="s">
        <v>20</v>
      </c>
      <c r="R71" s="10" t="s">
        <v>20</v>
      </c>
      <c r="S71" s="10" t="s">
        <v>20</v>
      </c>
      <c r="T71" s="10" t="s">
        <v>20</v>
      </c>
      <c r="U71" s="10" t="s">
        <v>20</v>
      </c>
      <c r="V71" s="10" t="s">
        <v>20</v>
      </c>
      <c r="W71" s="10" t="s">
        <v>20</v>
      </c>
      <c r="X71" s="10" t="s">
        <v>20</v>
      </c>
      <c r="Y71" s="10" t="s">
        <v>20</v>
      </c>
      <c r="Z71" s="10" t="s">
        <v>20</v>
      </c>
      <c r="AA71" s="10" t="s">
        <v>20</v>
      </c>
      <c r="AB71" s="10" t="s">
        <v>20</v>
      </c>
      <c r="AC71" s="10" t="s">
        <v>20</v>
      </c>
      <c r="AD71" s="10" t="s">
        <v>20</v>
      </c>
      <c r="AE71" s="10" t="s">
        <v>20</v>
      </c>
      <c r="AF71" s="10" t="s">
        <v>20</v>
      </c>
      <c r="AG71" s="10" t="s">
        <v>20</v>
      </c>
      <c r="AH71" s="10" t="s">
        <v>20</v>
      </c>
      <c r="AI71" s="10" t="s">
        <v>20</v>
      </c>
      <c r="AJ71" s="10" t="s">
        <v>20</v>
      </c>
      <c r="AK71" s="10" t="s">
        <v>20</v>
      </c>
      <c r="AL71" s="10" t="s">
        <v>20</v>
      </c>
      <c r="AM71" s="10" t="s">
        <v>20</v>
      </c>
      <c r="AN71" s="10" t="s">
        <v>20</v>
      </c>
      <c r="AO71" s="10" t="s">
        <v>20</v>
      </c>
      <c r="AP71" s="10" t="s">
        <v>20</v>
      </c>
      <c r="AQ71" s="10" t="s">
        <v>20</v>
      </c>
      <c r="AR71" s="10" t="s">
        <v>20</v>
      </c>
      <c r="AS71" s="10" t="s">
        <v>20</v>
      </c>
      <c r="AT71" t="s">
        <v>3331</v>
      </c>
      <c r="AU71" s="7" t="str">
        <f>'sp1'!AJ73</f>
        <v>Choose function</v>
      </c>
    </row>
    <row r="72" spans="2:47" ht="11.25" customHeight="1" x14ac:dyDescent="0.25">
      <c r="B72" s="12">
        <v>8</v>
      </c>
      <c r="C72" s="16" t="str">
        <f t="shared" si="1"/>
        <v>∞</v>
      </c>
      <c r="D72" s="10">
        <v>0</v>
      </c>
      <c r="E72" s="10">
        <v>1</v>
      </c>
      <c r="F72" s="10">
        <v>0</v>
      </c>
      <c r="G72" s="10">
        <v>1</v>
      </c>
      <c r="H72" s="10">
        <v>0</v>
      </c>
      <c r="I72" s="10">
        <v>1</v>
      </c>
      <c r="J72" s="10">
        <v>1</v>
      </c>
      <c r="K72" s="10">
        <v>0</v>
      </c>
      <c r="L72" s="10" t="s">
        <v>20</v>
      </c>
      <c r="M72" s="10" t="s">
        <v>20</v>
      </c>
      <c r="N72" s="10" t="s">
        <v>20</v>
      </c>
      <c r="O72" s="10" t="s">
        <v>20</v>
      </c>
      <c r="P72" s="10" t="s">
        <v>20</v>
      </c>
      <c r="Q72" s="10" t="s">
        <v>20</v>
      </c>
      <c r="R72" s="10" t="s">
        <v>20</v>
      </c>
      <c r="S72" s="10" t="s">
        <v>20</v>
      </c>
      <c r="T72" s="10" t="s">
        <v>20</v>
      </c>
      <c r="U72" s="10" t="s">
        <v>20</v>
      </c>
      <c r="V72" s="10" t="s">
        <v>20</v>
      </c>
      <c r="W72" s="10" t="s">
        <v>20</v>
      </c>
      <c r="X72" s="10" t="s">
        <v>20</v>
      </c>
      <c r="Y72" s="10" t="s">
        <v>20</v>
      </c>
      <c r="Z72" s="10" t="s">
        <v>20</v>
      </c>
      <c r="AA72" s="10" t="s">
        <v>20</v>
      </c>
      <c r="AB72" s="10" t="s">
        <v>20</v>
      </c>
      <c r="AC72" s="10" t="s">
        <v>20</v>
      </c>
      <c r="AD72" s="10" t="s">
        <v>20</v>
      </c>
      <c r="AE72" s="10" t="s">
        <v>20</v>
      </c>
      <c r="AF72" s="10" t="s">
        <v>20</v>
      </c>
      <c r="AG72" s="10" t="s">
        <v>20</v>
      </c>
      <c r="AH72" s="10" t="s">
        <v>20</v>
      </c>
      <c r="AI72" s="10" t="s">
        <v>20</v>
      </c>
      <c r="AJ72" s="10" t="s">
        <v>20</v>
      </c>
      <c r="AK72" s="10" t="s">
        <v>20</v>
      </c>
      <c r="AL72" s="10" t="s">
        <v>20</v>
      </c>
      <c r="AM72" s="10" t="s">
        <v>20</v>
      </c>
      <c r="AN72" s="10" t="s">
        <v>20</v>
      </c>
      <c r="AO72" s="10" t="s">
        <v>20</v>
      </c>
      <c r="AP72" s="10" t="s">
        <v>20</v>
      </c>
      <c r="AQ72" s="10" t="s">
        <v>20</v>
      </c>
      <c r="AR72" s="10" t="s">
        <v>20</v>
      </c>
      <c r="AS72" s="10" t="s">
        <v>20</v>
      </c>
      <c r="AT72" t="s">
        <v>3332</v>
      </c>
      <c r="AU72" s="7" t="str">
        <f>'sp1'!AJ74</f>
        <v>Move cells to same column</v>
      </c>
    </row>
    <row r="73" spans="2:47" ht="11.25" customHeight="1" x14ac:dyDescent="0.25">
      <c r="B73" s="12">
        <v>5</v>
      </c>
      <c r="C73" s="16" t="str">
        <f t="shared" si="1"/>
        <v>∞</v>
      </c>
      <c r="D73" s="10">
        <v>0</v>
      </c>
      <c r="E73" s="10">
        <v>1</v>
      </c>
      <c r="F73" s="10">
        <v>0</v>
      </c>
      <c r="G73" s="10">
        <v>1</v>
      </c>
      <c r="H73" s="10">
        <v>0</v>
      </c>
      <c r="I73" s="10" t="s">
        <v>20</v>
      </c>
      <c r="J73" s="10" t="s">
        <v>20</v>
      </c>
      <c r="K73" s="10" t="s">
        <v>20</v>
      </c>
      <c r="L73" s="10" t="s">
        <v>20</v>
      </c>
      <c r="M73" s="10" t="s">
        <v>20</v>
      </c>
      <c r="N73" s="10" t="s">
        <v>20</v>
      </c>
      <c r="O73" s="10" t="s">
        <v>20</v>
      </c>
      <c r="P73" s="10" t="s">
        <v>20</v>
      </c>
      <c r="Q73" s="10" t="s">
        <v>20</v>
      </c>
      <c r="R73" s="10" t="s">
        <v>20</v>
      </c>
      <c r="S73" s="10" t="s">
        <v>20</v>
      </c>
      <c r="T73" s="10" t="s">
        <v>20</v>
      </c>
      <c r="U73" s="10" t="s">
        <v>20</v>
      </c>
      <c r="V73" s="10" t="s">
        <v>20</v>
      </c>
      <c r="W73" s="10" t="s">
        <v>20</v>
      </c>
      <c r="X73" s="10" t="s">
        <v>20</v>
      </c>
      <c r="Y73" s="10" t="s">
        <v>20</v>
      </c>
      <c r="Z73" s="10" t="s">
        <v>20</v>
      </c>
      <c r="AA73" s="10" t="s">
        <v>20</v>
      </c>
      <c r="AB73" s="10" t="s">
        <v>20</v>
      </c>
      <c r="AC73" s="10" t="s">
        <v>20</v>
      </c>
      <c r="AD73" s="10" t="s">
        <v>20</v>
      </c>
      <c r="AE73" s="10" t="s">
        <v>20</v>
      </c>
      <c r="AF73" s="10" t="s">
        <v>20</v>
      </c>
      <c r="AG73" s="10" t="s">
        <v>20</v>
      </c>
      <c r="AH73" s="10" t="s">
        <v>20</v>
      </c>
      <c r="AI73" s="10" t="s">
        <v>20</v>
      </c>
      <c r="AJ73" s="10" t="s">
        <v>20</v>
      </c>
      <c r="AK73" s="10" t="s">
        <v>20</v>
      </c>
      <c r="AL73" s="10" t="s">
        <v>20</v>
      </c>
      <c r="AM73" s="10" t="s">
        <v>20</v>
      </c>
      <c r="AN73" s="10" t="s">
        <v>20</v>
      </c>
      <c r="AO73" s="10" t="s">
        <v>20</v>
      </c>
      <c r="AP73" s="10" t="s">
        <v>20</v>
      </c>
      <c r="AQ73" s="10" t="s">
        <v>20</v>
      </c>
      <c r="AR73" s="10" t="s">
        <v>20</v>
      </c>
      <c r="AS73" s="10" t="s">
        <v>20</v>
      </c>
      <c r="AT73" t="s">
        <v>3333</v>
      </c>
      <c r="AU73" s="7" t="str">
        <f>'sp1'!AJ75</f>
        <v>How to identify the lastest date of the …</v>
      </c>
    </row>
    <row r="74" spans="2:47" ht="11.25" customHeight="1" x14ac:dyDescent="0.25">
      <c r="B74" s="12">
        <v>5</v>
      </c>
      <c r="C74" s="16" t="str">
        <f t="shared" si="1"/>
        <v>∞</v>
      </c>
      <c r="D74" s="10">
        <v>0</v>
      </c>
      <c r="E74" s="10">
        <v>1</v>
      </c>
      <c r="F74" s="10">
        <v>0</v>
      </c>
      <c r="G74" s="10">
        <v>1</v>
      </c>
      <c r="H74" s="10">
        <v>0</v>
      </c>
      <c r="I74" s="10" t="s">
        <v>20</v>
      </c>
      <c r="J74" s="10" t="s">
        <v>20</v>
      </c>
      <c r="K74" s="10" t="s">
        <v>20</v>
      </c>
      <c r="L74" s="10" t="s">
        <v>20</v>
      </c>
      <c r="M74" s="10" t="s">
        <v>20</v>
      </c>
      <c r="N74" s="10" t="s">
        <v>20</v>
      </c>
      <c r="O74" s="10" t="s">
        <v>20</v>
      </c>
      <c r="P74" s="10" t="s">
        <v>20</v>
      </c>
      <c r="Q74" s="10" t="s">
        <v>20</v>
      </c>
      <c r="R74" s="10" t="s">
        <v>20</v>
      </c>
      <c r="S74" s="10" t="s">
        <v>20</v>
      </c>
      <c r="T74" s="10" t="s">
        <v>20</v>
      </c>
      <c r="U74" s="10" t="s">
        <v>20</v>
      </c>
      <c r="V74" s="10" t="s">
        <v>20</v>
      </c>
      <c r="W74" s="10" t="s">
        <v>20</v>
      </c>
      <c r="X74" s="10" t="s">
        <v>20</v>
      </c>
      <c r="Y74" s="10" t="s">
        <v>20</v>
      </c>
      <c r="Z74" s="10" t="s">
        <v>20</v>
      </c>
      <c r="AA74" s="10" t="s">
        <v>20</v>
      </c>
      <c r="AB74" s="10" t="s">
        <v>20</v>
      </c>
      <c r="AC74" s="10" t="s">
        <v>20</v>
      </c>
      <c r="AD74" s="10" t="s">
        <v>20</v>
      </c>
      <c r="AE74" s="10" t="s">
        <v>20</v>
      </c>
      <c r="AF74" s="10" t="s">
        <v>20</v>
      </c>
      <c r="AG74" s="10" t="s">
        <v>20</v>
      </c>
      <c r="AH74" s="10" t="s">
        <v>20</v>
      </c>
      <c r="AI74" s="10" t="s">
        <v>20</v>
      </c>
      <c r="AJ74" s="10" t="s">
        <v>20</v>
      </c>
      <c r="AK74" s="10" t="s">
        <v>20</v>
      </c>
      <c r="AL74" s="10" t="s">
        <v>20</v>
      </c>
      <c r="AM74" s="10" t="s">
        <v>20</v>
      </c>
      <c r="AN74" s="10" t="s">
        <v>20</v>
      </c>
      <c r="AO74" s="10" t="s">
        <v>20</v>
      </c>
      <c r="AP74" s="10" t="s">
        <v>20</v>
      </c>
      <c r="AQ74" s="10" t="s">
        <v>20</v>
      </c>
      <c r="AR74" s="10" t="s">
        <v>20</v>
      </c>
      <c r="AS74" s="10" t="s">
        <v>20</v>
      </c>
      <c r="AT74" t="s">
        <v>3334</v>
      </c>
      <c r="AU74" s="7" t="str">
        <f>'sp1'!AJ76</f>
        <v>Count entires</v>
      </c>
    </row>
    <row r="75" spans="2:47" ht="11.25" customHeight="1" x14ac:dyDescent="0.25">
      <c r="B75" s="12">
        <v>6</v>
      </c>
      <c r="C75" s="16" t="str">
        <f t="shared" si="1"/>
        <v>∞</v>
      </c>
      <c r="D75" s="10">
        <v>0</v>
      </c>
      <c r="E75" s="10">
        <v>0</v>
      </c>
      <c r="F75" s="10">
        <v>0</v>
      </c>
      <c r="G75" s="10">
        <v>0</v>
      </c>
      <c r="H75" s="10">
        <v>1</v>
      </c>
      <c r="I75" s="10">
        <v>0</v>
      </c>
      <c r="J75" s="10" t="s">
        <v>20</v>
      </c>
      <c r="K75" s="10" t="s">
        <v>20</v>
      </c>
      <c r="L75" s="10" t="s">
        <v>20</v>
      </c>
      <c r="M75" s="10" t="s">
        <v>20</v>
      </c>
      <c r="N75" s="10" t="s">
        <v>20</v>
      </c>
      <c r="O75" s="10" t="s">
        <v>20</v>
      </c>
      <c r="P75" s="10" t="s">
        <v>20</v>
      </c>
      <c r="Q75" s="10" t="s">
        <v>20</v>
      </c>
      <c r="R75" s="10" t="s">
        <v>20</v>
      </c>
      <c r="S75" s="10" t="s">
        <v>20</v>
      </c>
      <c r="T75" s="10" t="s">
        <v>20</v>
      </c>
      <c r="U75" s="10" t="s">
        <v>20</v>
      </c>
      <c r="V75" s="10" t="s">
        <v>20</v>
      </c>
      <c r="W75" s="10" t="s">
        <v>20</v>
      </c>
      <c r="X75" s="10" t="s">
        <v>20</v>
      </c>
      <c r="Y75" s="10" t="s">
        <v>20</v>
      </c>
      <c r="Z75" s="10" t="s">
        <v>20</v>
      </c>
      <c r="AA75" s="10" t="s">
        <v>20</v>
      </c>
      <c r="AB75" s="10" t="s">
        <v>20</v>
      </c>
      <c r="AC75" s="10" t="s">
        <v>20</v>
      </c>
      <c r="AD75" s="10" t="s">
        <v>20</v>
      </c>
      <c r="AE75" s="10" t="s">
        <v>20</v>
      </c>
      <c r="AF75" s="10" t="s">
        <v>20</v>
      </c>
      <c r="AG75" s="10" t="s">
        <v>20</v>
      </c>
      <c r="AH75" s="10" t="s">
        <v>20</v>
      </c>
      <c r="AI75" s="10" t="s">
        <v>20</v>
      </c>
      <c r="AJ75" s="10" t="s">
        <v>20</v>
      </c>
      <c r="AK75" s="10" t="s">
        <v>20</v>
      </c>
      <c r="AL75" s="10" t="s">
        <v>20</v>
      </c>
      <c r="AM75" s="10" t="s">
        <v>20</v>
      </c>
      <c r="AN75" s="10" t="s">
        <v>20</v>
      </c>
      <c r="AO75" s="10" t="s">
        <v>20</v>
      </c>
      <c r="AP75" s="10" t="s">
        <v>20</v>
      </c>
      <c r="AQ75" s="10" t="s">
        <v>20</v>
      </c>
      <c r="AR75" s="10" t="s">
        <v>20</v>
      </c>
      <c r="AS75" s="10" t="s">
        <v>20</v>
      </c>
      <c r="AT75" t="s">
        <v>3335</v>
      </c>
      <c r="AU75" s="7" t="str">
        <f>'sp1'!AJ77</f>
        <v>Conditional numbering</v>
      </c>
    </row>
    <row r="76" spans="2:47" ht="11.25" customHeight="1" x14ac:dyDescent="0.25">
      <c r="B76" s="12">
        <v>3</v>
      </c>
      <c r="C76" s="16" t="str">
        <f t="shared" si="1"/>
        <v>∞</v>
      </c>
      <c r="D76" s="10">
        <v>0</v>
      </c>
      <c r="E76" s="10">
        <v>1</v>
      </c>
      <c r="F76" s="10">
        <v>0</v>
      </c>
      <c r="G76" s="10" t="s">
        <v>20</v>
      </c>
      <c r="H76" s="10" t="s">
        <v>20</v>
      </c>
      <c r="I76" s="10" t="s">
        <v>20</v>
      </c>
      <c r="J76" s="10" t="s">
        <v>20</v>
      </c>
      <c r="K76" s="10" t="s">
        <v>20</v>
      </c>
      <c r="L76" s="10" t="s">
        <v>20</v>
      </c>
      <c r="M76" s="10" t="s">
        <v>20</v>
      </c>
      <c r="N76" s="10" t="s">
        <v>20</v>
      </c>
      <c r="O76" s="10" t="s">
        <v>20</v>
      </c>
      <c r="P76" s="10" t="s">
        <v>20</v>
      </c>
      <c r="Q76" s="10" t="s">
        <v>20</v>
      </c>
      <c r="R76" s="10" t="s">
        <v>20</v>
      </c>
      <c r="S76" s="10" t="s">
        <v>20</v>
      </c>
      <c r="T76" s="10" t="s">
        <v>20</v>
      </c>
      <c r="U76" s="10" t="s">
        <v>20</v>
      </c>
      <c r="V76" s="10" t="s">
        <v>20</v>
      </c>
      <c r="W76" s="10" t="s">
        <v>20</v>
      </c>
      <c r="X76" s="10" t="s">
        <v>20</v>
      </c>
      <c r="Y76" s="10" t="s">
        <v>20</v>
      </c>
      <c r="Z76" s="10" t="s">
        <v>20</v>
      </c>
      <c r="AA76" s="10" t="s">
        <v>20</v>
      </c>
      <c r="AB76" s="10" t="s">
        <v>20</v>
      </c>
      <c r="AC76" s="10" t="s">
        <v>20</v>
      </c>
      <c r="AD76" s="10" t="s">
        <v>20</v>
      </c>
      <c r="AE76" s="10" t="s">
        <v>20</v>
      </c>
      <c r="AF76" s="10" t="s">
        <v>20</v>
      </c>
      <c r="AG76" s="10" t="s">
        <v>20</v>
      </c>
      <c r="AH76" s="10" t="s">
        <v>20</v>
      </c>
      <c r="AI76" s="10" t="s">
        <v>20</v>
      </c>
      <c r="AJ76" s="10" t="s">
        <v>20</v>
      </c>
      <c r="AK76" s="10" t="s">
        <v>20</v>
      </c>
      <c r="AL76" s="10" t="s">
        <v>20</v>
      </c>
      <c r="AM76" s="10" t="s">
        <v>20</v>
      </c>
      <c r="AN76" s="10" t="s">
        <v>20</v>
      </c>
      <c r="AO76" s="10" t="s">
        <v>20</v>
      </c>
      <c r="AP76" s="10" t="s">
        <v>20</v>
      </c>
      <c r="AQ76" s="10" t="s">
        <v>20</v>
      </c>
      <c r="AR76" s="10" t="s">
        <v>20</v>
      </c>
      <c r="AS76" s="10" t="s">
        <v>20</v>
      </c>
      <c r="AT76" t="s">
        <v>3336</v>
      </c>
      <c r="AU76" s="7" t="str">
        <f>'sp1'!AJ78</f>
        <v>Frequency Distribution of Text Data</v>
      </c>
    </row>
    <row r="77" spans="2:47" ht="11.25" customHeight="1" x14ac:dyDescent="0.25">
      <c r="B77" s="12">
        <v>3</v>
      </c>
      <c r="C77" s="16" t="str">
        <f t="shared" si="1"/>
        <v>∞</v>
      </c>
      <c r="D77" s="10">
        <v>0</v>
      </c>
      <c r="E77" s="10">
        <v>1</v>
      </c>
      <c r="F77" s="10">
        <v>0</v>
      </c>
      <c r="G77" s="10" t="s">
        <v>20</v>
      </c>
      <c r="H77" s="10" t="s">
        <v>20</v>
      </c>
      <c r="I77" s="10" t="s">
        <v>20</v>
      </c>
      <c r="J77" s="10" t="s">
        <v>20</v>
      </c>
      <c r="K77" s="10" t="s">
        <v>20</v>
      </c>
      <c r="L77" s="10" t="s">
        <v>20</v>
      </c>
      <c r="M77" s="10" t="s">
        <v>20</v>
      </c>
      <c r="N77" s="10" t="s">
        <v>20</v>
      </c>
      <c r="O77" s="10" t="s">
        <v>20</v>
      </c>
      <c r="P77" s="10" t="s">
        <v>20</v>
      </c>
      <c r="Q77" s="10" t="s">
        <v>20</v>
      </c>
      <c r="R77" s="10" t="s">
        <v>20</v>
      </c>
      <c r="S77" s="10" t="s">
        <v>20</v>
      </c>
      <c r="T77" s="10" t="s">
        <v>20</v>
      </c>
      <c r="U77" s="10" t="s">
        <v>20</v>
      </c>
      <c r="V77" s="10" t="s">
        <v>20</v>
      </c>
      <c r="W77" s="10" t="s">
        <v>20</v>
      </c>
      <c r="X77" s="10" t="s">
        <v>20</v>
      </c>
      <c r="Y77" s="10" t="s">
        <v>20</v>
      </c>
      <c r="Z77" s="10" t="s">
        <v>20</v>
      </c>
      <c r="AA77" s="10" t="s">
        <v>20</v>
      </c>
      <c r="AB77" s="10" t="s">
        <v>20</v>
      </c>
      <c r="AC77" s="10" t="s">
        <v>20</v>
      </c>
      <c r="AD77" s="10" t="s">
        <v>20</v>
      </c>
      <c r="AE77" s="10" t="s">
        <v>20</v>
      </c>
      <c r="AF77" s="10" t="s">
        <v>20</v>
      </c>
      <c r="AG77" s="10" t="s">
        <v>20</v>
      </c>
      <c r="AH77" s="10" t="s">
        <v>20</v>
      </c>
      <c r="AI77" s="10" t="s">
        <v>20</v>
      </c>
      <c r="AJ77" s="10" t="s">
        <v>20</v>
      </c>
      <c r="AK77" s="10" t="s">
        <v>20</v>
      </c>
      <c r="AL77" s="10" t="s">
        <v>20</v>
      </c>
      <c r="AM77" s="10" t="s">
        <v>20</v>
      </c>
      <c r="AN77" s="10" t="s">
        <v>20</v>
      </c>
      <c r="AO77" s="10" t="s">
        <v>20</v>
      </c>
      <c r="AP77" s="10" t="s">
        <v>20</v>
      </c>
      <c r="AQ77" s="10" t="s">
        <v>20</v>
      </c>
      <c r="AR77" s="10" t="s">
        <v>20</v>
      </c>
      <c r="AS77" s="10" t="s">
        <v>20</v>
      </c>
      <c r="AT77" t="s">
        <v>3337</v>
      </c>
      <c r="AU77" s="7" t="str">
        <f>'sp1'!AJ79</f>
        <v>Formatting and = cell reference</v>
      </c>
    </row>
    <row r="78" spans="2:47" ht="11.25" customHeight="1" x14ac:dyDescent="0.25">
      <c r="B78" s="12">
        <v>19</v>
      </c>
      <c r="C78" s="16" t="str">
        <f t="shared" si="1"/>
        <v>∞</v>
      </c>
      <c r="D78" s="10">
        <v>0</v>
      </c>
      <c r="E78" s="10">
        <v>1</v>
      </c>
      <c r="F78" s="10">
        <v>1</v>
      </c>
      <c r="G78" s="10">
        <v>0</v>
      </c>
      <c r="H78" s="10">
        <v>1</v>
      </c>
      <c r="I78" s="10">
        <v>0</v>
      </c>
      <c r="J78" s="10">
        <v>0</v>
      </c>
      <c r="K78" s="10">
        <v>0</v>
      </c>
      <c r="L78" s="10">
        <v>0</v>
      </c>
      <c r="M78" s="10">
        <v>1</v>
      </c>
      <c r="N78" s="10">
        <v>0</v>
      </c>
      <c r="O78" s="10">
        <v>1</v>
      </c>
      <c r="P78" s="10">
        <v>0</v>
      </c>
      <c r="Q78" s="10">
        <v>1</v>
      </c>
      <c r="R78" s="10">
        <v>0</v>
      </c>
      <c r="S78" s="10">
        <v>1</v>
      </c>
      <c r="T78" s="10">
        <v>0</v>
      </c>
      <c r="U78" s="10">
        <v>0</v>
      </c>
      <c r="V78" s="10">
        <v>1</v>
      </c>
      <c r="W78" s="10" t="s">
        <v>20</v>
      </c>
      <c r="X78" s="10" t="s">
        <v>20</v>
      </c>
      <c r="Y78" s="10" t="s">
        <v>20</v>
      </c>
      <c r="Z78" s="10" t="s">
        <v>20</v>
      </c>
      <c r="AA78" s="10" t="s">
        <v>20</v>
      </c>
      <c r="AB78" s="10" t="s">
        <v>20</v>
      </c>
      <c r="AC78" s="10" t="s">
        <v>20</v>
      </c>
      <c r="AD78" s="10" t="s">
        <v>20</v>
      </c>
      <c r="AE78" s="10" t="s">
        <v>20</v>
      </c>
      <c r="AF78" s="10" t="s">
        <v>20</v>
      </c>
      <c r="AG78" s="10" t="s">
        <v>20</v>
      </c>
      <c r="AH78" s="10" t="s">
        <v>20</v>
      </c>
      <c r="AI78" s="10" t="s">
        <v>20</v>
      </c>
      <c r="AJ78" s="10" t="s">
        <v>20</v>
      </c>
      <c r="AK78" s="10" t="s">
        <v>20</v>
      </c>
      <c r="AL78" s="10" t="s">
        <v>20</v>
      </c>
      <c r="AM78" s="10" t="s">
        <v>20</v>
      </c>
      <c r="AN78" s="10" t="s">
        <v>20</v>
      </c>
      <c r="AO78" s="10" t="s">
        <v>20</v>
      </c>
      <c r="AP78" s="10" t="s">
        <v>20</v>
      </c>
      <c r="AQ78" s="10" t="s">
        <v>20</v>
      </c>
      <c r="AR78" s="10" t="s">
        <v>20</v>
      </c>
      <c r="AS78" s="10" t="s">
        <v>20</v>
      </c>
      <c r="AT78" t="s">
        <v>3338</v>
      </c>
      <c r="AU78" s="7" t="str">
        <f>'sp1'!AJ80</f>
        <v>Uni Assingment help - matching prices fo…</v>
      </c>
    </row>
    <row r="79" spans="2:47" ht="11.25" customHeight="1" x14ac:dyDescent="0.25">
      <c r="B79" s="12">
        <v>2</v>
      </c>
      <c r="C79" s="16" t="str">
        <f t="shared" si="1"/>
        <v>∞</v>
      </c>
      <c r="D79" s="10">
        <v>0</v>
      </c>
      <c r="E79" s="10">
        <v>1</v>
      </c>
      <c r="F79" s="10" t="s">
        <v>20</v>
      </c>
      <c r="G79" s="10" t="s">
        <v>20</v>
      </c>
      <c r="H79" s="10" t="s">
        <v>20</v>
      </c>
      <c r="I79" s="10" t="s">
        <v>20</v>
      </c>
      <c r="J79" s="10" t="s">
        <v>20</v>
      </c>
      <c r="K79" s="10" t="s">
        <v>20</v>
      </c>
      <c r="L79" s="10" t="s">
        <v>20</v>
      </c>
      <c r="M79" s="10" t="s">
        <v>20</v>
      </c>
      <c r="N79" s="10" t="s">
        <v>20</v>
      </c>
      <c r="O79" s="10" t="s">
        <v>20</v>
      </c>
      <c r="P79" s="10" t="s">
        <v>20</v>
      </c>
      <c r="Q79" s="10" t="s">
        <v>20</v>
      </c>
      <c r="R79" s="10" t="s">
        <v>20</v>
      </c>
      <c r="S79" s="10" t="s">
        <v>20</v>
      </c>
      <c r="T79" s="10" t="s">
        <v>20</v>
      </c>
      <c r="U79" s="10" t="s">
        <v>20</v>
      </c>
      <c r="V79" s="10" t="s">
        <v>20</v>
      </c>
      <c r="W79" s="10" t="s">
        <v>20</v>
      </c>
      <c r="X79" s="10" t="s">
        <v>20</v>
      </c>
      <c r="Y79" s="10" t="s">
        <v>20</v>
      </c>
      <c r="Z79" s="10" t="s">
        <v>20</v>
      </c>
      <c r="AA79" s="10" t="s">
        <v>20</v>
      </c>
      <c r="AB79" s="10" t="s">
        <v>20</v>
      </c>
      <c r="AC79" s="10" t="s">
        <v>20</v>
      </c>
      <c r="AD79" s="10" t="s">
        <v>20</v>
      </c>
      <c r="AE79" s="10" t="s">
        <v>20</v>
      </c>
      <c r="AF79" s="10" t="s">
        <v>20</v>
      </c>
      <c r="AG79" s="10" t="s">
        <v>20</v>
      </c>
      <c r="AH79" s="10" t="s">
        <v>20</v>
      </c>
      <c r="AI79" s="10" t="s">
        <v>20</v>
      </c>
      <c r="AJ79" s="10" t="s">
        <v>20</v>
      </c>
      <c r="AK79" s="10" t="s">
        <v>20</v>
      </c>
      <c r="AL79" s="10" t="s">
        <v>20</v>
      </c>
      <c r="AM79" s="10" t="s">
        <v>20</v>
      </c>
      <c r="AN79" s="10" t="s">
        <v>20</v>
      </c>
      <c r="AO79" s="10" t="s">
        <v>20</v>
      </c>
      <c r="AP79" s="10" t="s">
        <v>20</v>
      </c>
      <c r="AQ79" s="10" t="s">
        <v>20</v>
      </c>
      <c r="AR79" s="10" t="s">
        <v>20</v>
      </c>
      <c r="AS79" s="10" t="s">
        <v>20</v>
      </c>
      <c r="AT79" t="s">
        <v>3339</v>
      </c>
      <c r="AU79" s="7" t="str">
        <f>'sp1'!AJ81</f>
        <v>Pictures are messed up in file of 50 she…</v>
      </c>
    </row>
    <row r="80" spans="2:47" ht="11.25" customHeight="1" x14ac:dyDescent="0.25">
      <c r="B80" s="12">
        <v>10</v>
      </c>
      <c r="C80" s="16" t="str">
        <f t="shared" si="1"/>
        <v>∞</v>
      </c>
      <c r="D80" s="10">
        <v>0</v>
      </c>
      <c r="E80" s="10">
        <v>1</v>
      </c>
      <c r="F80" s="10">
        <v>0</v>
      </c>
      <c r="G80" s="10">
        <v>0</v>
      </c>
      <c r="H80" s="10">
        <v>0</v>
      </c>
      <c r="I80" s="10">
        <v>1</v>
      </c>
      <c r="J80" s="10">
        <v>0</v>
      </c>
      <c r="K80" s="10">
        <v>0</v>
      </c>
      <c r="L80" s="10">
        <v>0</v>
      </c>
      <c r="M80" s="10">
        <v>0</v>
      </c>
      <c r="N80" s="10" t="s">
        <v>20</v>
      </c>
      <c r="O80" s="10" t="s">
        <v>20</v>
      </c>
      <c r="P80" s="10" t="s">
        <v>20</v>
      </c>
      <c r="Q80" s="10" t="s">
        <v>20</v>
      </c>
      <c r="R80" s="10" t="s">
        <v>20</v>
      </c>
      <c r="S80" s="10" t="s">
        <v>20</v>
      </c>
      <c r="T80" s="10" t="s">
        <v>20</v>
      </c>
      <c r="U80" s="10" t="s">
        <v>20</v>
      </c>
      <c r="V80" s="10" t="s">
        <v>20</v>
      </c>
      <c r="W80" s="10" t="s">
        <v>20</v>
      </c>
      <c r="X80" s="10" t="s">
        <v>20</v>
      </c>
      <c r="Y80" s="10" t="s">
        <v>20</v>
      </c>
      <c r="Z80" s="10" t="s">
        <v>20</v>
      </c>
      <c r="AA80" s="10" t="s">
        <v>20</v>
      </c>
      <c r="AB80" s="10" t="s">
        <v>20</v>
      </c>
      <c r="AC80" s="10" t="s">
        <v>20</v>
      </c>
      <c r="AD80" s="10" t="s">
        <v>20</v>
      </c>
      <c r="AE80" s="10" t="s">
        <v>20</v>
      </c>
      <c r="AF80" s="10" t="s">
        <v>20</v>
      </c>
      <c r="AG80" s="10" t="s">
        <v>20</v>
      </c>
      <c r="AH80" s="10" t="s">
        <v>20</v>
      </c>
      <c r="AI80" s="10" t="s">
        <v>20</v>
      </c>
      <c r="AJ80" s="10" t="s">
        <v>20</v>
      </c>
      <c r="AK80" s="10" t="s">
        <v>20</v>
      </c>
      <c r="AL80" s="10" t="s">
        <v>20</v>
      </c>
      <c r="AM80" s="10" t="s">
        <v>20</v>
      </c>
      <c r="AN80" s="10" t="s">
        <v>20</v>
      </c>
      <c r="AO80" s="10" t="s">
        <v>20</v>
      </c>
      <c r="AP80" s="10" t="s">
        <v>20</v>
      </c>
      <c r="AQ80" s="10" t="s">
        <v>20</v>
      </c>
      <c r="AR80" s="10" t="s">
        <v>20</v>
      </c>
      <c r="AS80" s="10" t="s">
        <v>20</v>
      </c>
      <c r="AT80" t="s">
        <v>3340</v>
      </c>
      <c r="AU80" s="7" t="str">
        <f>'sp1'!AJ82</f>
        <v>Validating data with a list (formatting …</v>
      </c>
    </row>
    <row r="81" spans="2:47" ht="11.25" customHeight="1" x14ac:dyDescent="0.25">
      <c r="B81" s="12">
        <v>3</v>
      </c>
      <c r="C81" s="16" t="str">
        <f t="shared" si="1"/>
        <v>∞</v>
      </c>
      <c r="D81" s="10">
        <v>0</v>
      </c>
      <c r="E81" s="10">
        <v>1</v>
      </c>
      <c r="F81" s="10">
        <v>0</v>
      </c>
      <c r="G81" s="10" t="s">
        <v>20</v>
      </c>
      <c r="H81" s="10" t="s">
        <v>20</v>
      </c>
      <c r="I81" s="10" t="s">
        <v>20</v>
      </c>
      <c r="J81" s="10" t="s">
        <v>20</v>
      </c>
      <c r="K81" s="10" t="s">
        <v>20</v>
      </c>
      <c r="L81" s="10" t="s">
        <v>20</v>
      </c>
      <c r="M81" s="10" t="s">
        <v>20</v>
      </c>
      <c r="N81" s="10" t="s">
        <v>20</v>
      </c>
      <c r="O81" s="10" t="s">
        <v>20</v>
      </c>
      <c r="P81" s="10" t="s">
        <v>20</v>
      </c>
      <c r="Q81" s="10" t="s">
        <v>20</v>
      </c>
      <c r="R81" s="10" t="s">
        <v>20</v>
      </c>
      <c r="S81" s="10" t="s">
        <v>20</v>
      </c>
      <c r="T81" s="10" t="s">
        <v>20</v>
      </c>
      <c r="U81" s="10" t="s">
        <v>20</v>
      </c>
      <c r="V81" s="10" t="s">
        <v>20</v>
      </c>
      <c r="W81" s="10" t="s">
        <v>20</v>
      </c>
      <c r="X81" s="10" t="s">
        <v>20</v>
      </c>
      <c r="Y81" s="10" t="s">
        <v>20</v>
      </c>
      <c r="Z81" s="10" t="s">
        <v>20</v>
      </c>
      <c r="AA81" s="10" t="s">
        <v>20</v>
      </c>
      <c r="AB81" s="10" t="s">
        <v>20</v>
      </c>
      <c r="AC81" s="10" t="s">
        <v>20</v>
      </c>
      <c r="AD81" s="10" t="s">
        <v>20</v>
      </c>
      <c r="AE81" s="10" t="s">
        <v>20</v>
      </c>
      <c r="AF81" s="10" t="s">
        <v>20</v>
      </c>
      <c r="AG81" s="10" t="s">
        <v>20</v>
      </c>
      <c r="AH81" s="10" t="s">
        <v>20</v>
      </c>
      <c r="AI81" s="10" t="s">
        <v>20</v>
      </c>
      <c r="AJ81" s="10" t="s">
        <v>20</v>
      </c>
      <c r="AK81" s="10" t="s">
        <v>20</v>
      </c>
      <c r="AL81" s="10" t="s">
        <v>20</v>
      </c>
      <c r="AM81" s="10" t="s">
        <v>20</v>
      </c>
      <c r="AN81" s="10" t="s">
        <v>20</v>
      </c>
      <c r="AO81" s="10" t="s">
        <v>20</v>
      </c>
      <c r="AP81" s="10" t="s">
        <v>20</v>
      </c>
      <c r="AQ81" s="10" t="s">
        <v>20</v>
      </c>
      <c r="AR81" s="10" t="s">
        <v>20</v>
      </c>
      <c r="AS81" s="10" t="s">
        <v>20</v>
      </c>
      <c r="AT81" t="s">
        <v>3341</v>
      </c>
      <c r="AU81" s="7" t="str">
        <f>'sp1'!AJ83</f>
        <v>BCG Matrix in Excel</v>
      </c>
    </row>
    <row r="82" spans="2:47" ht="11.25" customHeight="1" x14ac:dyDescent="0.25">
      <c r="B82" s="12">
        <v>8</v>
      </c>
      <c r="C82" s="16" t="str">
        <f t="shared" si="1"/>
        <v>∞</v>
      </c>
      <c r="D82" s="10">
        <v>0</v>
      </c>
      <c r="E82" s="10">
        <v>1</v>
      </c>
      <c r="F82" s="10">
        <v>0</v>
      </c>
      <c r="G82" s="10">
        <v>1</v>
      </c>
      <c r="H82" s="10">
        <v>0</v>
      </c>
      <c r="I82" s="10">
        <v>1</v>
      </c>
      <c r="J82" s="10">
        <v>0</v>
      </c>
      <c r="K82" s="10">
        <v>0</v>
      </c>
      <c r="L82" s="10" t="s">
        <v>20</v>
      </c>
      <c r="M82" s="10" t="s">
        <v>20</v>
      </c>
      <c r="N82" s="10" t="s">
        <v>20</v>
      </c>
      <c r="O82" s="10" t="s">
        <v>20</v>
      </c>
      <c r="P82" s="10" t="s">
        <v>20</v>
      </c>
      <c r="Q82" s="10" t="s">
        <v>20</v>
      </c>
      <c r="R82" s="10" t="s">
        <v>20</v>
      </c>
      <c r="S82" s="10" t="s">
        <v>20</v>
      </c>
      <c r="T82" s="10" t="s">
        <v>20</v>
      </c>
      <c r="U82" s="10" t="s">
        <v>20</v>
      </c>
      <c r="V82" s="10" t="s">
        <v>20</v>
      </c>
      <c r="W82" s="10" t="s">
        <v>20</v>
      </c>
      <c r="X82" s="10" t="s">
        <v>20</v>
      </c>
      <c r="Y82" s="10" t="s">
        <v>20</v>
      </c>
      <c r="Z82" s="10" t="s">
        <v>20</v>
      </c>
      <c r="AA82" s="10" t="s">
        <v>20</v>
      </c>
      <c r="AB82" s="10" t="s">
        <v>20</v>
      </c>
      <c r="AC82" s="10" t="s">
        <v>20</v>
      </c>
      <c r="AD82" s="10" t="s">
        <v>20</v>
      </c>
      <c r="AE82" s="10" t="s">
        <v>20</v>
      </c>
      <c r="AF82" s="10" t="s">
        <v>20</v>
      </c>
      <c r="AG82" s="10" t="s">
        <v>20</v>
      </c>
      <c r="AH82" s="10" t="s">
        <v>20</v>
      </c>
      <c r="AI82" s="10" t="s">
        <v>20</v>
      </c>
      <c r="AJ82" s="10" t="s">
        <v>20</v>
      </c>
      <c r="AK82" s="10" t="s">
        <v>20</v>
      </c>
      <c r="AL82" s="10" t="s">
        <v>20</v>
      </c>
      <c r="AM82" s="10" t="s">
        <v>20</v>
      </c>
      <c r="AN82" s="10" t="s">
        <v>20</v>
      </c>
      <c r="AO82" s="10" t="s">
        <v>20</v>
      </c>
      <c r="AP82" s="10" t="s">
        <v>20</v>
      </c>
      <c r="AQ82" s="10" t="s">
        <v>20</v>
      </c>
      <c r="AR82" s="10" t="s">
        <v>20</v>
      </c>
      <c r="AS82" s="10" t="s">
        <v>20</v>
      </c>
      <c r="AT82" t="s">
        <v>3342</v>
      </c>
      <c r="AU82" s="7" t="str">
        <f>'sp1'!AJ84</f>
        <v>excel axis query (dynamic oppose to stat…</v>
      </c>
    </row>
    <row r="83" spans="2:47" ht="11.25" customHeight="1" x14ac:dyDescent="0.25">
      <c r="B83" s="12">
        <v>3</v>
      </c>
      <c r="C83" s="16" t="str">
        <f t="shared" si="1"/>
        <v>∞</v>
      </c>
      <c r="D83" s="10">
        <v>0</v>
      </c>
      <c r="E83" s="10">
        <v>1</v>
      </c>
      <c r="F83" s="10">
        <v>0</v>
      </c>
      <c r="G83" s="10" t="s">
        <v>20</v>
      </c>
      <c r="H83" s="10" t="s">
        <v>20</v>
      </c>
      <c r="I83" s="10" t="s">
        <v>20</v>
      </c>
      <c r="J83" s="10" t="s">
        <v>20</v>
      </c>
      <c r="K83" s="10" t="s">
        <v>20</v>
      </c>
      <c r="L83" s="10" t="s">
        <v>20</v>
      </c>
      <c r="M83" s="10" t="s">
        <v>20</v>
      </c>
      <c r="N83" s="10" t="s">
        <v>20</v>
      </c>
      <c r="O83" s="10" t="s">
        <v>20</v>
      </c>
      <c r="P83" s="10" t="s">
        <v>20</v>
      </c>
      <c r="Q83" s="10" t="s">
        <v>20</v>
      </c>
      <c r="R83" s="10" t="s">
        <v>20</v>
      </c>
      <c r="S83" s="10" t="s">
        <v>20</v>
      </c>
      <c r="T83" s="10" t="s">
        <v>20</v>
      </c>
      <c r="U83" s="10" t="s">
        <v>20</v>
      </c>
      <c r="V83" s="10" t="s">
        <v>20</v>
      </c>
      <c r="W83" s="10" t="s">
        <v>20</v>
      </c>
      <c r="X83" s="10" t="s">
        <v>20</v>
      </c>
      <c r="Y83" s="10" t="s">
        <v>20</v>
      </c>
      <c r="Z83" s="10" t="s">
        <v>20</v>
      </c>
      <c r="AA83" s="10" t="s">
        <v>20</v>
      </c>
      <c r="AB83" s="10" t="s">
        <v>20</v>
      </c>
      <c r="AC83" s="10" t="s">
        <v>20</v>
      </c>
      <c r="AD83" s="10" t="s">
        <v>20</v>
      </c>
      <c r="AE83" s="10" t="s">
        <v>20</v>
      </c>
      <c r="AF83" s="10" t="s">
        <v>20</v>
      </c>
      <c r="AG83" s="10" t="s">
        <v>20</v>
      </c>
      <c r="AH83" s="10" t="s">
        <v>20</v>
      </c>
      <c r="AI83" s="10" t="s">
        <v>20</v>
      </c>
      <c r="AJ83" s="10" t="s">
        <v>20</v>
      </c>
      <c r="AK83" s="10" t="s">
        <v>20</v>
      </c>
      <c r="AL83" s="10" t="s">
        <v>20</v>
      </c>
      <c r="AM83" s="10" t="s">
        <v>20</v>
      </c>
      <c r="AN83" s="10" t="s">
        <v>20</v>
      </c>
      <c r="AO83" s="10" t="s">
        <v>20</v>
      </c>
      <c r="AP83" s="10" t="s">
        <v>20</v>
      </c>
      <c r="AQ83" s="10" t="s">
        <v>20</v>
      </c>
      <c r="AR83" s="10" t="s">
        <v>20</v>
      </c>
      <c r="AS83" s="10" t="s">
        <v>20</v>
      </c>
      <c r="AT83" t="s">
        <v>3343</v>
      </c>
      <c r="AU83" s="7" t="str">
        <f>'sp1'!AJ85</f>
        <v>Multiple conditional formatting with &amp;qu…</v>
      </c>
    </row>
    <row r="84" spans="2:47" ht="11.25" customHeight="1" x14ac:dyDescent="0.25">
      <c r="B84" s="12">
        <v>7</v>
      </c>
      <c r="C84" s="16" t="str">
        <f t="shared" si="1"/>
        <v>∞</v>
      </c>
      <c r="D84" s="10">
        <v>0</v>
      </c>
      <c r="E84" s="10">
        <v>0</v>
      </c>
      <c r="F84" s="10">
        <v>0</v>
      </c>
      <c r="G84" s="10">
        <v>0</v>
      </c>
      <c r="H84" s="10">
        <v>0</v>
      </c>
      <c r="I84" s="10">
        <v>0</v>
      </c>
      <c r="J84" s="10">
        <v>1</v>
      </c>
      <c r="K84" s="10" t="s">
        <v>20</v>
      </c>
      <c r="L84" s="10" t="s">
        <v>20</v>
      </c>
      <c r="M84" s="10" t="s">
        <v>20</v>
      </c>
      <c r="N84" s="10" t="s">
        <v>20</v>
      </c>
      <c r="O84" s="10" t="s">
        <v>20</v>
      </c>
      <c r="P84" s="10" t="s">
        <v>20</v>
      </c>
      <c r="Q84" s="10" t="s">
        <v>20</v>
      </c>
      <c r="R84" s="10" t="s">
        <v>20</v>
      </c>
      <c r="S84" s="10" t="s">
        <v>20</v>
      </c>
      <c r="T84" s="10" t="s">
        <v>20</v>
      </c>
      <c r="U84" s="10" t="s">
        <v>20</v>
      </c>
      <c r="V84" s="10" t="s">
        <v>20</v>
      </c>
      <c r="W84" s="10" t="s">
        <v>20</v>
      </c>
      <c r="X84" s="10" t="s">
        <v>20</v>
      </c>
      <c r="Y84" s="10" t="s">
        <v>20</v>
      </c>
      <c r="Z84" s="10" t="s">
        <v>20</v>
      </c>
      <c r="AA84" s="10" t="s">
        <v>20</v>
      </c>
      <c r="AB84" s="10" t="s">
        <v>20</v>
      </c>
      <c r="AC84" s="10" t="s">
        <v>20</v>
      </c>
      <c r="AD84" s="10" t="s">
        <v>20</v>
      </c>
      <c r="AE84" s="10" t="s">
        <v>20</v>
      </c>
      <c r="AF84" s="10" t="s">
        <v>20</v>
      </c>
      <c r="AG84" s="10" t="s">
        <v>20</v>
      </c>
      <c r="AH84" s="10" t="s">
        <v>20</v>
      </c>
      <c r="AI84" s="10" t="s">
        <v>20</v>
      </c>
      <c r="AJ84" s="10" t="s">
        <v>20</v>
      </c>
      <c r="AK84" s="10" t="s">
        <v>20</v>
      </c>
      <c r="AL84" s="10" t="s">
        <v>20</v>
      </c>
      <c r="AM84" s="10" t="s">
        <v>20</v>
      </c>
      <c r="AN84" s="10" t="s">
        <v>20</v>
      </c>
      <c r="AO84" s="10" t="s">
        <v>20</v>
      </c>
      <c r="AP84" s="10" t="s">
        <v>20</v>
      </c>
      <c r="AQ84" s="10" t="s">
        <v>20</v>
      </c>
      <c r="AR84" s="10" t="s">
        <v>20</v>
      </c>
      <c r="AS84" s="10" t="s">
        <v>20</v>
      </c>
      <c r="AT84" t="s">
        <v>3344</v>
      </c>
      <c r="AU84" s="7" t="str">
        <f>'sp1'!AJ86</f>
        <v>Countif/Sumif with linked workbook</v>
      </c>
    </row>
    <row r="85" spans="2:47" ht="11.25" customHeight="1" x14ac:dyDescent="0.25">
      <c r="B85" s="12">
        <v>4</v>
      </c>
      <c r="C85" s="16" t="str">
        <f t="shared" si="1"/>
        <v>∞</v>
      </c>
      <c r="D85" s="10">
        <v>0</v>
      </c>
      <c r="E85" s="10">
        <v>1</v>
      </c>
      <c r="F85" s="10">
        <v>1</v>
      </c>
      <c r="G85" s="10">
        <v>0</v>
      </c>
      <c r="H85" s="10" t="s">
        <v>20</v>
      </c>
      <c r="I85" s="10" t="s">
        <v>20</v>
      </c>
      <c r="J85" s="10" t="s">
        <v>20</v>
      </c>
      <c r="K85" s="10" t="s">
        <v>20</v>
      </c>
      <c r="L85" s="10" t="s">
        <v>20</v>
      </c>
      <c r="M85" s="10" t="s">
        <v>20</v>
      </c>
      <c r="N85" s="10" t="s">
        <v>20</v>
      </c>
      <c r="O85" s="10" t="s">
        <v>20</v>
      </c>
      <c r="P85" s="10" t="s">
        <v>20</v>
      </c>
      <c r="Q85" s="10" t="s">
        <v>20</v>
      </c>
      <c r="R85" s="10" t="s">
        <v>20</v>
      </c>
      <c r="S85" s="10" t="s">
        <v>20</v>
      </c>
      <c r="T85" s="10" t="s">
        <v>20</v>
      </c>
      <c r="U85" s="10" t="s">
        <v>20</v>
      </c>
      <c r="V85" s="10" t="s">
        <v>20</v>
      </c>
      <c r="W85" s="10" t="s">
        <v>20</v>
      </c>
      <c r="X85" s="10" t="s">
        <v>20</v>
      </c>
      <c r="Y85" s="10" t="s">
        <v>20</v>
      </c>
      <c r="Z85" s="10" t="s">
        <v>20</v>
      </c>
      <c r="AA85" s="10" t="s">
        <v>20</v>
      </c>
      <c r="AB85" s="10" t="s">
        <v>20</v>
      </c>
      <c r="AC85" s="10" t="s">
        <v>20</v>
      </c>
      <c r="AD85" s="10" t="s">
        <v>20</v>
      </c>
      <c r="AE85" s="10" t="s">
        <v>20</v>
      </c>
      <c r="AF85" s="10" t="s">
        <v>20</v>
      </c>
      <c r="AG85" s="10" t="s">
        <v>20</v>
      </c>
      <c r="AH85" s="10" t="s">
        <v>20</v>
      </c>
      <c r="AI85" s="10" t="s">
        <v>20</v>
      </c>
      <c r="AJ85" s="10" t="s">
        <v>20</v>
      </c>
      <c r="AK85" s="10" t="s">
        <v>20</v>
      </c>
      <c r="AL85" s="10" t="s">
        <v>20</v>
      </c>
      <c r="AM85" s="10" t="s">
        <v>20</v>
      </c>
      <c r="AN85" s="10" t="s">
        <v>20</v>
      </c>
      <c r="AO85" s="10" t="s">
        <v>20</v>
      </c>
      <c r="AP85" s="10" t="s">
        <v>20</v>
      </c>
      <c r="AQ85" s="10" t="s">
        <v>20</v>
      </c>
      <c r="AR85" s="10" t="s">
        <v>20</v>
      </c>
      <c r="AS85" s="10" t="s">
        <v>20</v>
      </c>
      <c r="AT85" t="s">
        <v>3345</v>
      </c>
      <c r="AU85" s="7" t="str">
        <f>'sp1'!AJ87</f>
        <v>regarding TOC &amp;amp; mutiple pages no of …</v>
      </c>
    </row>
    <row r="86" spans="2:47" ht="11.25" customHeight="1" x14ac:dyDescent="0.25">
      <c r="B86" s="12">
        <v>3</v>
      </c>
      <c r="C86" s="16" t="str">
        <f t="shared" si="1"/>
        <v>∞</v>
      </c>
      <c r="D86" s="10">
        <v>0</v>
      </c>
      <c r="E86" s="10">
        <v>1</v>
      </c>
      <c r="F86" s="10">
        <v>1</v>
      </c>
      <c r="G86" s="10" t="s">
        <v>20</v>
      </c>
      <c r="H86" s="10" t="s">
        <v>20</v>
      </c>
      <c r="I86" s="10" t="s">
        <v>20</v>
      </c>
      <c r="J86" s="10" t="s">
        <v>20</v>
      </c>
      <c r="K86" s="10" t="s">
        <v>20</v>
      </c>
      <c r="L86" s="10" t="s">
        <v>20</v>
      </c>
      <c r="M86" s="10" t="s">
        <v>20</v>
      </c>
      <c r="N86" s="10" t="s">
        <v>20</v>
      </c>
      <c r="O86" s="10" t="s">
        <v>20</v>
      </c>
      <c r="P86" s="10" t="s">
        <v>20</v>
      </c>
      <c r="Q86" s="10" t="s">
        <v>20</v>
      </c>
      <c r="R86" s="10" t="s">
        <v>20</v>
      </c>
      <c r="S86" s="10" t="s">
        <v>20</v>
      </c>
      <c r="T86" s="10" t="s">
        <v>20</v>
      </c>
      <c r="U86" s="10" t="s">
        <v>20</v>
      </c>
      <c r="V86" s="10" t="s">
        <v>20</v>
      </c>
      <c r="W86" s="10" t="s">
        <v>20</v>
      </c>
      <c r="X86" s="10" t="s">
        <v>20</v>
      </c>
      <c r="Y86" s="10" t="s">
        <v>20</v>
      </c>
      <c r="Z86" s="10" t="s">
        <v>20</v>
      </c>
      <c r="AA86" s="10" t="s">
        <v>20</v>
      </c>
      <c r="AB86" s="10" t="s">
        <v>20</v>
      </c>
      <c r="AC86" s="10" t="s">
        <v>20</v>
      </c>
      <c r="AD86" s="10" t="s">
        <v>20</v>
      </c>
      <c r="AE86" s="10" t="s">
        <v>20</v>
      </c>
      <c r="AF86" s="10" t="s">
        <v>20</v>
      </c>
      <c r="AG86" s="10" t="s">
        <v>20</v>
      </c>
      <c r="AH86" s="10" t="s">
        <v>20</v>
      </c>
      <c r="AI86" s="10" t="s">
        <v>20</v>
      </c>
      <c r="AJ86" s="10" t="s">
        <v>20</v>
      </c>
      <c r="AK86" s="10" t="s">
        <v>20</v>
      </c>
      <c r="AL86" s="10" t="s">
        <v>20</v>
      </c>
      <c r="AM86" s="10" t="s">
        <v>20</v>
      </c>
      <c r="AN86" s="10" t="s">
        <v>20</v>
      </c>
      <c r="AO86" s="10" t="s">
        <v>20</v>
      </c>
      <c r="AP86" s="10" t="s">
        <v>20</v>
      </c>
      <c r="AQ86" s="10" t="s">
        <v>20</v>
      </c>
      <c r="AR86" s="10" t="s">
        <v>20</v>
      </c>
      <c r="AS86" s="10" t="s">
        <v>20</v>
      </c>
      <c r="AT86" t="s">
        <v>3346</v>
      </c>
      <c r="AU86" s="7" t="str">
        <f>'sp1'!AJ88</f>
        <v>Concatenate and Custom Format</v>
      </c>
    </row>
    <row r="87" spans="2:47" ht="11.25" customHeight="1" x14ac:dyDescent="0.25">
      <c r="B87" s="12">
        <v>2</v>
      </c>
      <c r="C87" s="16" t="str">
        <f t="shared" si="1"/>
        <v>∞</v>
      </c>
      <c r="D87" s="10">
        <v>0</v>
      </c>
      <c r="E87" s="10">
        <v>1</v>
      </c>
      <c r="F87" s="10" t="s">
        <v>20</v>
      </c>
      <c r="G87" s="10" t="s">
        <v>20</v>
      </c>
      <c r="H87" s="10" t="s">
        <v>20</v>
      </c>
      <c r="I87" s="10" t="s">
        <v>20</v>
      </c>
      <c r="J87" s="10" t="s">
        <v>20</v>
      </c>
      <c r="K87" s="10" t="s">
        <v>20</v>
      </c>
      <c r="L87" s="10" t="s">
        <v>20</v>
      </c>
      <c r="M87" s="10" t="s">
        <v>20</v>
      </c>
      <c r="N87" s="10" t="s">
        <v>20</v>
      </c>
      <c r="O87" s="10" t="s">
        <v>20</v>
      </c>
      <c r="P87" s="10" t="s">
        <v>20</v>
      </c>
      <c r="Q87" s="10" t="s">
        <v>20</v>
      </c>
      <c r="R87" s="10" t="s">
        <v>20</v>
      </c>
      <c r="S87" s="10" t="s">
        <v>20</v>
      </c>
      <c r="T87" s="10" t="s">
        <v>20</v>
      </c>
      <c r="U87" s="10" t="s">
        <v>20</v>
      </c>
      <c r="V87" s="10" t="s">
        <v>20</v>
      </c>
      <c r="W87" s="10" t="s">
        <v>20</v>
      </c>
      <c r="X87" s="10" t="s">
        <v>20</v>
      </c>
      <c r="Y87" s="10" t="s">
        <v>20</v>
      </c>
      <c r="Z87" s="10" t="s">
        <v>20</v>
      </c>
      <c r="AA87" s="10" t="s">
        <v>20</v>
      </c>
      <c r="AB87" s="10" t="s">
        <v>20</v>
      </c>
      <c r="AC87" s="10" t="s">
        <v>20</v>
      </c>
      <c r="AD87" s="10" t="s">
        <v>20</v>
      </c>
      <c r="AE87" s="10" t="s">
        <v>20</v>
      </c>
      <c r="AF87" s="10" t="s">
        <v>20</v>
      </c>
      <c r="AG87" s="10" t="s">
        <v>20</v>
      </c>
      <c r="AH87" s="10" t="s">
        <v>20</v>
      </c>
      <c r="AI87" s="10" t="s">
        <v>20</v>
      </c>
      <c r="AJ87" s="10" t="s">
        <v>20</v>
      </c>
      <c r="AK87" s="10" t="s">
        <v>20</v>
      </c>
      <c r="AL87" s="10" t="s">
        <v>20</v>
      </c>
      <c r="AM87" s="10" t="s">
        <v>20</v>
      </c>
      <c r="AN87" s="10" t="s">
        <v>20</v>
      </c>
      <c r="AO87" s="10" t="s">
        <v>20</v>
      </c>
      <c r="AP87" s="10" t="s">
        <v>20</v>
      </c>
      <c r="AQ87" s="10" t="s">
        <v>20</v>
      </c>
      <c r="AR87" s="10" t="s">
        <v>20</v>
      </c>
      <c r="AS87" s="10" t="s">
        <v>20</v>
      </c>
      <c r="AT87" t="s">
        <v>3347</v>
      </c>
      <c r="AU87" s="7" t="str">
        <f>'sp1'!AJ89</f>
        <v>Concatenate() or &amp;amp;</v>
      </c>
    </row>
    <row r="88" spans="2:47" ht="11.25" customHeight="1" x14ac:dyDescent="0.25">
      <c r="B88" s="12">
        <v>2</v>
      </c>
      <c r="C88" s="16" t="str">
        <f t="shared" si="1"/>
        <v>∞</v>
      </c>
      <c r="D88" s="10">
        <v>0</v>
      </c>
      <c r="E88" s="10">
        <v>1</v>
      </c>
      <c r="F88" s="10" t="s">
        <v>20</v>
      </c>
      <c r="G88" s="10" t="s">
        <v>20</v>
      </c>
      <c r="H88" s="10" t="s">
        <v>20</v>
      </c>
      <c r="I88" s="10" t="s">
        <v>20</v>
      </c>
      <c r="J88" s="10" t="s">
        <v>20</v>
      </c>
      <c r="K88" s="10" t="s">
        <v>20</v>
      </c>
      <c r="L88" s="10" t="s">
        <v>20</v>
      </c>
      <c r="M88" s="10" t="s">
        <v>20</v>
      </c>
      <c r="N88" s="10" t="s">
        <v>20</v>
      </c>
      <c r="O88" s="10" t="s">
        <v>20</v>
      </c>
      <c r="P88" s="10" t="s">
        <v>20</v>
      </c>
      <c r="Q88" s="10" t="s">
        <v>20</v>
      </c>
      <c r="R88" s="10" t="s">
        <v>20</v>
      </c>
      <c r="S88" s="10" t="s">
        <v>20</v>
      </c>
      <c r="T88" s="10" t="s">
        <v>20</v>
      </c>
      <c r="U88" s="10" t="s">
        <v>20</v>
      </c>
      <c r="V88" s="10" t="s">
        <v>20</v>
      </c>
      <c r="W88" s="10" t="s">
        <v>20</v>
      </c>
      <c r="X88" s="10" t="s">
        <v>20</v>
      </c>
      <c r="Y88" s="10" t="s">
        <v>20</v>
      </c>
      <c r="Z88" s="10" t="s">
        <v>20</v>
      </c>
      <c r="AA88" s="10" t="s">
        <v>20</v>
      </c>
      <c r="AB88" s="10" t="s">
        <v>20</v>
      </c>
      <c r="AC88" s="10" t="s">
        <v>20</v>
      </c>
      <c r="AD88" s="10" t="s">
        <v>20</v>
      </c>
      <c r="AE88" s="10" t="s">
        <v>20</v>
      </c>
      <c r="AF88" s="10" t="s">
        <v>20</v>
      </c>
      <c r="AG88" s="10" t="s">
        <v>20</v>
      </c>
      <c r="AH88" s="10" t="s">
        <v>20</v>
      </c>
      <c r="AI88" s="10" t="s">
        <v>20</v>
      </c>
      <c r="AJ88" s="10" t="s">
        <v>20</v>
      </c>
      <c r="AK88" s="10" t="s">
        <v>20</v>
      </c>
      <c r="AL88" s="10" t="s">
        <v>20</v>
      </c>
      <c r="AM88" s="10" t="s">
        <v>20</v>
      </c>
      <c r="AN88" s="10" t="s">
        <v>20</v>
      </c>
      <c r="AO88" s="10" t="s">
        <v>20</v>
      </c>
      <c r="AP88" s="10" t="s">
        <v>20</v>
      </c>
      <c r="AQ88" s="10" t="s">
        <v>20</v>
      </c>
      <c r="AR88" s="10" t="s">
        <v>20</v>
      </c>
      <c r="AS88" s="10" t="s">
        <v>20</v>
      </c>
      <c r="AT88" t="s">
        <v>3348</v>
      </c>
      <c r="AU88" s="7" t="str">
        <f>'sp1'!AJ90</f>
        <v>Auto update a pivot table</v>
      </c>
    </row>
    <row r="89" spans="2:47" ht="11.25" customHeight="1" x14ac:dyDescent="0.25">
      <c r="B89" s="12">
        <v>3</v>
      </c>
      <c r="C89" s="16" t="str">
        <f t="shared" si="1"/>
        <v>∞</v>
      </c>
      <c r="D89" s="10">
        <v>0</v>
      </c>
      <c r="E89" s="10">
        <v>1</v>
      </c>
      <c r="F89" s="10">
        <v>0</v>
      </c>
      <c r="G89" s="10" t="s">
        <v>20</v>
      </c>
      <c r="H89" s="10" t="s">
        <v>20</v>
      </c>
      <c r="I89" s="10" t="s">
        <v>20</v>
      </c>
      <c r="J89" s="10" t="s">
        <v>20</v>
      </c>
      <c r="K89" s="10" t="s">
        <v>20</v>
      </c>
      <c r="L89" s="10" t="s">
        <v>20</v>
      </c>
      <c r="M89" s="10" t="s">
        <v>20</v>
      </c>
      <c r="N89" s="10" t="s">
        <v>20</v>
      </c>
      <c r="O89" s="10" t="s">
        <v>20</v>
      </c>
      <c r="P89" s="10" t="s">
        <v>20</v>
      </c>
      <c r="Q89" s="10" t="s">
        <v>20</v>
      </c>
      <c r="R89" s="10" t="s">
        <v>20</v>
      </c>
      <c r="S89" s="10" t="s">
        <v>20</v>
      </c>
      <c r="T89" s="10" t="s">
        <v>20</v>
      </c>
      <c r="U89" s="10" t="s">
        <v>20</v>
      </c>
      <c r="V89" s="10" t="s">
        <v>20</v>
      </c>
      <c r="W89" s="10" t="s">
        <v>20</v>
      </c>
      <c r="X89" s="10" t="s">
        <v>20</v>
      </c>
      <c r="Y89" s="10" t="s">
        <v>20</v>
      </c>
      <c r="Z89" s="10" t="s">
        <v>20</v>
      </c>
      <c r="AA89" s="10" t="s">
        <v>20</v>
      </c>
      <c r="AB89" s="10" t="s">
        <v>20</v>
      </c>
      <c r="AC89" s="10" t="s">
        <v>20</v>
      </c>
      <c r="AD89" s="10" t="s">
        <v>20</v>
      </c>
      <c r="AE89" s="10" t="s">
        <v>20</v>
      </c>
      <c r="AF89" s="10" t="s">
        <v>20</v>
      </c>
      <c r="AG89" s="10" t="s">
        <v>20</v>
      </c>
      <c r="AH89" s="10" t="s">
        <v>20</v>
      </c>
      <c r="AI89" s="10" t="s">
        <v>20</v>
      </c>
      <c r="AJ89" s="10" t="s">
        <v>20</v>
      </c>
      <c r="AK89" s="10" t="s">
        <v>20</v>
      </c>
      <c r="AL89" s="10" t="s">
        <v>20</v>
      </c>
      <c r="AM89" s="10" t="s">
        <v>20</v>
      </c>
      <c r="AN89" s="10" t="s">
        <v>20</v>
      </c>
      <c r="AO89" s="10" t="s">
        <v>20</v>
      </c>
      <c r="AP89" s="10" t="s">
        <v>20</v>
      </c>
      <c r="AQ89" s="10" t="s">
        <v>20</v>
      </c>
      <c r="AR89" s="10" t="s">
        <v>20</v>
      </c>
      <c r="AS89" s="10" t="s">
        <v>20</v>
      </c>
      <c r="AT89" t="s">
        <v>3349</v>
      </c>
      <c r="AU89" s="7" t="str">
        <f>'sp1'!AJ91</f>
        <v>Getting unique values (text) from a list</v>
      </c>
    </row>
    <row r="90" spans="2:47" ht="11.25" customHeight="1" x14ac:dyDescent="0.25">
      <c r="B90" s="12">
        <v>3</v>
      </c>
      <c r="C90" s="16" t="str">
        <f t="shared" si="1"/>
        <v>∞</v>
      </c>
      <c r="D90" s="10">
        <v>0</v>
      </c>
      <c r="E90" s="10">
        <v>0</v>
      </c>
      <c r="F90" s="10">
        <v>1</v>
      </c>
      <c r="G90" s="10" t="s">
        <v>20</v>
      </c>
      <c r="H90" s="10" t="s">
        <v>20</v>
      </c>
      <c r="I90" s="10" t="s">
        <v>20</v>
      </c>
      <c r="J90" s="10" t="s">
        <v>20</v>
      </c>
      <c r="K90" s="10" t="s">
        <v>20</v>
      </c>
      <c r="L90" s="10" t="s">
        <v>20</v>
      </c>
      <c r="M90" s="10" t="s">
        <v>20</v>
      </c>
      <c r="N90" s="10" t="s">
        <v>20</v>
      </c>
      <c r="O90" s="10" t="s">
        <v>20</v>
      </c>
      <c r="P90" s="10" t="s">
        <v>20</v>
      </c>
      <c r="Q90" s="10" t="s">
        <v>20</v>
      </c>
      <c r="R90" s="10" t="s">
        <v>20</v>
      </c>
      <c r="S90" s="10" t="s">
        <v>20</v>
      </c>
      <c r="T90" s="10" t="s">
        <v>20</v>
      </c>
      <c r="U90" s="10" t="s">
        <v>20</v>
      </c>
      <c r="V90" s="10" t="s">
        <v>20</v>
      </c>
      <c r="W90" s="10" t="s">
        <v>20</v>
      </c>
      <c r="X90" s="10" t="s">
        <v>20</v>
      </c>
      <c r="Y90" s="10" t="s">
        <v>20</v>
      </c>
      <c r="Z90" s="10" t="s">
        <v>20</v>
      </c>
      <c r="AA90" s="10" t="s">
        <v>20</v>
      </c>
      <c r="AB90" s="10" t="s">
        <v>20</v>
      </c>
      <c r="AC90" s="10" t="s">
        <v>20</v>
      </c>
      <c r="AD90" s="10" t="s">
        <v>20</v>
      </c>
      <c r="AE90" s="10" t="s">
        <v>20</v>
      </c>
      <c r="AF90" s="10" t="s">
        <v>20</v>
      </c>
      <c r="AG90" s="10" t="s">
        <v>20</v>
      </c>
      <c r="AH90" s="10" t="s">
        <v>20</v>
      </c>
      <c r="AI90" s="10" t="s">
        <v>20</v>
      </c>
      <c r="AJ90" s="10" t="s">
        <v>20</v>
      </c>
      <c r="AK90" s="10" t="s">
        <v>20</v>
      </c>
      <c r="AL90" s="10" t="s">
        <v>20</v>
      </c>
      <c r="AM90" s="10" t="s">
        <v>20</v>
      </c>
      <c r="AN90" s="10" t="s">
        <v>20</v>
      </c>
      <c r="AO90" s="10" t="s">
        <v>20</v>
      </c>
      <c r="AP90" s="10" t="s">
        <v>20</v>
      </c>
      <c r="AQ90" s="10" t="s">
        <v>20</v>
      </c>
      <c r="AR90" s="10" t="s">
        <v>20</v>
      </c>
      <c r="AS90" s="10" t="s">
        <v>20</v>
      </c>
      <c r="AT90" t="s">
        <v>3350</v>
      </c>
      <c r="AU90" s="7" t="str">
        <f>'sp1'!AJ92</f>
        <v>Customer Statements using Excel Access I…</v>
      </c>
    </row>
    <row r="91" spans="2:47" ht="11.25" customHeight="1" x14ac:dyDescent="0.25">
      <c r="B91" s="12">
        <v>4</v>
      </c>
      <c r="C91" s="16" t="str">
        <f t="shared" si="1"/>
        <v>∞</v>
      </c>
      <c r="D91" s="10">
        <v>0</v>
      </c>
      <c r="E91" s="10">
        <v>1</v>
      </c>
      <c r="F91" s="10">
        <v>0</v>
      </c>
      <c r="G91" s="10">
        <v>0</v>
      </c>
      <c r="H91" s="10" t="s">
        <v>20</v>
      </c>
      <c r="I91" s="10" t="s">
        <v>20</v>
      </c>
      <c r="J91" s="10" t="s">
        <v>20</v>
      </c>
      <c r="K91" s="10" t="s">
        <v>20</v>
      </c>
      <c r="L91" s="10" t="s">
        <v>20</v>
      </c>
      <c r="M91" s="10" t="s">
        <v>20</v>
      </c>
      <c r="N91" s="10" t="s">
        <v>20</v>
      </c>
      <c r="O91" s="10" t="s">
        <v>20</v>
      </c>
      <c r="P91" s="10" t="s">
        <v>20</v>
      </c>
      <c r="Q91" s="10" t="s">
        <v>20</v>
      </c>
      <c r="R91" s="10" t="s">
        <v>20</v>
      </c>
      <c r="S91" s="10" t="s">
        <v>20</v>
      </c>
      <c r="T91" s="10" t="s">
        <v>20</v>
      </c>
      <c r="U91" s="10" t="s">
        <v>20</v>
      </c>
      <c r="V91" s="10" t="s">
        <v>20</v>
      </c>
      <c r="W91" s="10" t="s">
        <v>20</v>
      </c>
      <c r="X91" s="10" t="s">
        <v>20</v>
      </c>
      <c r="Y91" s="10" t="s">
        <v>20</v>
      </c>
      <c r="Z91" s="10" t="s">
        <v>20</v>
      </c>
      <c r="AA91" s="10" t="s">
        <v>20</v>
      </c>
      <c r="AB91" s="10" t="s">
        <v>20</v>
      </c>
      <c r="AC91" s="10" t="s">
        <v>20</v>
      </c>
      <c r="AD91" s="10" t="s">
        <v>20</v>
      </c>
      <c r="AE91" s="10" t="s">
        <v>20</v>
      </c>
      <c r="AF91" s="10" t="s">
        <v>20</v>
      </c>
      <c r="AG91" s="10" t="s">
        <v>20</v>
      </c>
      <c r="AH91" s="10" t="s">
        <v>20</v>
      </c>
      <c r="AI91" s="10" t="s">
        <v>20</v>
      </c>
      <c r="AJ91" s="10" t="s">
        <v>20</v>
      </c>
      <c r="AK91" s="10" t="s">
        <v>20</v>
      </c>
      <c r="AL91" s="10" t="s">
        <v>20</v>
      </c>
      <c r="AM91" s="10" t="s">
        <v>20</v>
      </c>
      <c r="AN91" s="10" t="s">
        <v>20</v>
      </c>
      <c r="AO91" s="10" t="s">
        <v>20</v>
      </c>
      <c r="AP91" s="10" t="s">
        <v>20</v>
      </c>
      <c r="AQ91" s="10" t="s">
        <v>20</v>
      </c>
      <c r="AR91" s="10" t="s">
        <v>20</v>
      </c>
      <c r="AS91" s="10" t="s">
        <v>20</v>
      </c>
      <c r="AT91" t="s">
        <v>3351</v>
      </c>
      <c r="AU91" s="7" t="str">
        <f>'sp1'!AJ93</f>
        <v>Combining data in multiple worksheets in…</v>
      </c>
    </row>
    <row r="92" spans="2:47" ht="11.25" customHeight="1" x14ac:dyDescent="0.25">
      <c r="B92" s="12">
        <v>3</v>
      </c>
      <c r="C92" s="16" t="str">
        <f t="shared" si="1"/>
        <v>∞</v>
      </c>
      <c r="D92" s="10">
        <v>0</v>
      </c>
      <c r="E92" s="10">
        <v>1</v>
      </c>
      <c r="F92" s="10">
        <v>0</v>
      </c>
      <c r="G92" s="10" t="s">
        <v>20</v>
      </c>
      <c r="H92" s="10" t="s">
        <v>20</v>
      </c>
      <c r="I92" s="10" t="s">
        <v>20</v>
      </c>
      <c r="J92" s="10" t="s">
        <v>20</v>
      </c>
      <c r="K92" s="10" t="s">
        <v>20</v>
      </c>
      <c r="L92" s="10" t="s">
        <v>20</v>
      </c>
      <c r="M92" s="10" t="s">
        <v>20</v>
      </c>
      <c r="N92" s="10" t="s">
        <v>20</v>
      </c>
      <c r="O92" s="10" t="s">
        <v>20</v>
      </c>
      <c r="P92" s="10" t="s">
        <v>20</v>
      </c>
      <c r="Q92" s="10" t="s">
        <v>20</v>
      </c>
      <c r="R92" s="10" t="s">
        <v>20</v>
      </c>
      <c r="S92" s="10" t="s">
        <v>20</v>
      </c>
      <c r="T92" s="10" t="s">
        <v>20</v>
      </c>
      <c r="U92" s="10" t="s">
        <v>20</v>
      </c>
      <c r="V92" s="10" t="s">
        <v>20</v>
      </c>
      <c r="W92" s="10" t="s">
        <v>20</v>
      </c>
      <c r="X92" s="10" t="s">
        <v>20</v>
      </c>
      <c r="Y92" s="10" t="s">
        <v>20</v>
      </c>
      <c r="Z92" s="10" t="s">
        <v>20</v>
      </c>
      <c r="AA92" s="10" t="s">
        <v>20</v>
      </c>
      <c r="AB92" s="10" t="s">
        <v>20</v>
      </c>
      <c r="AC92" s="10" t="s">
        <v>20</v>
      </c>
      <c r="AD92" s="10" t="s">
        <v>20</v>
      </c>
      <c r="AE92" s="10" t="s">
        <v>20</v>
      </c>
      <c r="AF92" s="10" t="s">
        <v>20</v>
      </c>
      <c r="AG92" s="10" t="s">
        <v>20</v>
      </c>
      <c r="AH92" s="10" t="s">
        <v>20</v>
      </c>
      <c r="AI92" s="10" t="s">
        <v>20</v>
      </c>
      <c r="AJ92" s="10" t="s">
        <v>20</v>
      </c>
      <c r="AK92" s="10" t="s">
        <v>20</v>
      </c>
      <c r="AL92" s="10" t="s">
        <v>20</v>
      </c>
      <c r="AM92" s="10" t="s">
        <v>20</v>
      </c>
      <c r="AN92" s="10" t="s">
        <v>20</v>
      </c>
      <c r="AO92" s="10" t="s">
        <v>20</v>
      </c>
      <c r="AP92" s="10" t="s">
        <v>20</v>
      </c>
      <c r="AQ92" s="10" t="s">
        <v>20</v>
      </c>
      <c r="AR92" s="10" t="s">
        <v>20</v>
      </c>
      <c r="AS92" s="10" t="s">
        <v>20</v>
      </c>
      <c r="AT92" t="s">
        <v>3352</v>
      </c>
      <c r="AU92" s="7" t="str">
        <f>'sp1'!AJ94</f>
        <v>nesting sumproduct with posible blank va…</v>
      </c>
    </row>
    <row r="93" spans="2:47" ht="11.25" customHeight="1" x14ac:dyDescent="0.25">
      <c r="B93" s="12">
        <v>9</v>
      </c>
      <c r="C93" s="16" t="str">
        <f t="shared" si="1"/>
        <v>∞</v>
      </c>
      <c r="D93" s="10">
        <v>0</v>
      </c>
      <c r="E93" s="10">
        <v>1</v>
      </c>
      <c r="F93" s="10">
        <v>0</v>
      </c>
      <c r="G93" s="10">
        <v>1</v>
      </c>
      <c r="H93" s="10">
        <v>0</v>
      </c>
      <c r="I93" s="10">
        <v>1</v>
      </c>
      <c r="J93" s="10">
        <v>0</v>
      </c>
      <c r="K93" s="10">
        <v>1</v>
      </c>
      <c r="L93" s="10">
        <v>0</v>
      </c>
      <c r="M93" s="10" t="s">
        <v>20</v>
      </c>
      <c r="N93" s="10" t="s">
        <v>20</v>
      </c>
      <c r="O93" s="10" t="s">
        <v>20</v>
      </c>
      <c r="P93" s="10" t="s">
        <v>20</v>
      </c>
      <c r="Q93" s="10" t="s">
        <v>20</v>
      </c>
      <c r="R93" s="10" t="s">
        <v>20</v>
      </c>
      <c r="S93" s="10" t="s">
        <v>20</v>
      </c>
      <c r="T93" s="10" t="s">
        <v>20</v>
      </c>
      <c r="U93" s="10" t="s">
        <v>20</v>
      </c>
      <c r="V93" s="10" t="s">
        <v>20</v>
      </c>
      <c r="W93" s="10" t="s">
        <v>20</v>
      </c>
      <c r="X93" s="10" t="s">
        <v>20</v>
      </c>
      <c r="Y93" s="10" t="s">
        <v>20</v>
      </c>
      <c r="Z93" s="10" t="s">
        <v>20</v>
      </c>
      <c r="AA93" s="10" t="s">
        <v>20</v>
      </c>
      <c r="AB93" s="10" t="s">
        <v>20</v>
      </c>
      <c r="AC93" s="10" t="s">
        <v>20</v>
      </c>
      <c r="AD93" s="10" t="s">
        <v>20</v>
      </c>
      <c r="AE93" s="10" t="s">
        <v>20</v>
      </c>
      <c r="AF93" s="10" t="s">
        <v>20</v>
      </c>
      <c r="AG93" s="10" t="s">
        <v>20</v>
      </c>
      <c r="AH93" s="10" t="s">
        <v>20</v>
      </c>
      <c r="AI93" s="10" t="s">
        <v>20</v>
      </c>
      <c r="AJ93" s="10" t="s">
        <v>20</v>
      </c>
      <c r="AK93" s="10" t="s">
        <v>20</v>
      </c>
      <c r="AL93" s="10" t="s">
        <v>20</v>
      </c>
      <c r="AM93" s="10" t="s">
        <v>20</v>
      </c>
      <c r="AN93" s="10" t="s">
        <v>20</v>
      </c>
      <c r="AO93" s="10" t="s">
        <v>20</v>
      </c>
      <c r="AP93" s="10" t="s">
        <v>20</v>
      </c>
      <c r="AQ93" s="10" t="s">
        <v>20</v>
      </c>
      <c r="AR93" s="10" t="s">
        <v>20</v>
      </c>
      <c r="AS93" s="10" t="s">
        <v>20</v>
      </c>
      <c r="AT93" t="s">
        <v>3353</v>
      </c>
      <c r="AU93" s="7" t="str">
        <f>'sp1'!AJ95</f>
        <v>Chart type which doesn&amp;#039;t exist</v>
      </c>
    </row>
    <row r="94" spans="2:47" ht="11.25" customHeight="1" x14ac:dyDescent="0.25">
      <c r="B94" s="12">
        <v>10</v>
      </c>
      <c r="C94" s="16" t="str">
        <f t="shared" si="1"/>
        <v>∞</v>
      </c>
      <c r="D94" s="10">
        <v>0</v>
      </c>
      <c r="E94" s="10">
        <v>1</v>
      </c>
      <c r="F94" s="10">
        <v>0</v>
      </c>
      <c r="G94" s="10">
        <v>1</v>
      </c>
      <c r="H94" s="10">
        <v>0</v>
      </c>
      <c r="I94" s="10">
        <v>1</v>
      </c>
      <c r="J94" s="10">
        <v>0</v>
      </c>
      <c r="K94" s="10">
        <v>1</v>
      </c>
      <c r="L94" s="10">
        <v>0</v>
      </c>
      <c r="M94" s="10">
        <v>1</v>
      </c>
      <c r="N94" s="10" t="s">
        <v>20</v>
      </c>
      <c r="O94" s="10" t="s">
        <v>20</v>
      </c>
      <c r="P94" s="10" t="s">
        <v>20</v>
      </c>
      <c r="Q94" s="10" t="s">
        <v>20</v>
      </c>
      <c r="R94" s="10" t="s">
        <v>20</v>
      </c>
      <c r="S94" s="10" t="s">
        <v>20</v>
      </c>
      <c r="T94" s="10" t="s">
        <v>20</v>
      </c>
      <c r="U94" s="10" t="s">
        <v>20</v>
      </c>
      <c r="V94" s="10" t="s">
        <v>20</v>
      </c>
      <c r="W94" s="10" t="s">
        <v>20</v>
      </c>
      <c r="X94" s="10" t="s">
        <v>20</v>
      </c>
      <c r="Y94" s="10" t="s">
        <v>20</v>
      </c>
      <c r="Z94" s="10" t="s">
        <v>20</v>
      </c>
      <c r="AA94" s="10" t="s">
        <v>20</v>
      </c>
      <c r="AB94" s="10" t="s">
        <v>20</v>
      </c>
      <c r="AC94" s="10" t="s">
        <v>20</v>
      </c>
      <c r="AD94" s="10" t="s">
        <v>20</v>
      </c>
      <c r="AE94" s="10" t="s">
        <v>20</v>
      </c>
      <c r="AF94" s="10" t="s">
        <v>20</v>
      </c>
      <c r="AG94" s="10" t="s">
        <v>20</v>
      </c>
      <c r="AH94" s="10" t="s">
        <v>20</v>
      </c>
      <c r="AI94" s="10" t="s">
        <v>20</v>
      </c>
      <c r="AJ94" s="10" t="s">
        <v>20</v>
      </c>
      <c r="AK94" s="10" t="s">
        <v>20</v>
      </c>
      <c r="AL94" s="10" t="s">
        <v>20</v>
      </c>
      <c r="AM94" s="10" t="s">
        <v>20</v>
      </c>
      <c r="AN94" s="10" t="s">
        <v>20</v>
      </c>
      <c r="AO94" s="10" t="s">
        <v>20</v>
      </c>
      <c r="AP94" s="10" t="s">
        <v>20</v>
      </c>
      <c r="AQ94" s="10" t="s">
        <v>20</v>
      </c>
      <c r="AR94" s="10" t="s">
        <v>20</v>
      </c>
      <c r="AS94" s="10" t="s">
        <v>20</v>
      </c>
      <c r="AT94" t="s">
        <v>3354</v>
      </c>
      <c r="AU94" s="7" t="str">
        <f>'sp1'!AJ96</f>
        <v>Dynamic Cutting and Pasting along with s…</v>
      </c>
    </row>
    <row r="95" spans="2:47" ht="11.25" customHeight="1" x14ac:dyDescent="0.25">
      <c r="B95" s="12">
        <v>2</v>
      </c>
      <c r="C95" s="16" t="str">
        <f t="shared" si="1"/>
        <v>∞</v>
      </c>
      <c r="D95" s="10">
        <v>0</v>
      </c>
      <c r="E95" s="10">
        <v>1</v>
      </c>
      <c r="F95" s="10" t="s">
        <v>20</v>
      </c>
      <c r="G95" s="10" t="s">
        <v>20</v>
      </c>
      <c r="H95" s="10" t="s">
        <v>20</v>
      </c>
      <c r="I95" s="10" t="s">
        <v>20</v>
      </c>
      <c r="J95" s="10" t="s">
        <v>20</v>
      </c>
      <c r="K95" s="10" t="s">
        <v>20</v>
      </c>
      <c r="L95" s="10" t="s">
        <v>20</v>
      </c>
      <c r="M95" s="10" t="s">
        <v>20</v>
      </c>
      <c r="N95" s="10" t="s">
        <v>20</v>
      </c>
      <c r="O95" s="10" t="s">
        <v>20</v>
      </c>
      <c r="P95" s="10" t="s">
        <v>20</v>
      </c>
      <c r="Q95" s="10" t="s">
        <v>20</v>
      </c>
      <c r="R95" s="10" t="s">
        <v>20</v>
      </c>
      <c r="S95" s="10" t="s">
        <v>20</v>
      </c>
      <c r="T95" s="10" t="s">
        <v>20</v>
      </c>
      <c r="U95" s="10" t="s">
        <v>20</v>
      </c>
      <c r="V95" s="10" t="s">
        <v>20</v>
      </c>
      <c r="W95" s="10" t="s">
        <v>20</v>
      </c>
      <c r="X95" s="10" t="s">
        <v>20</v>
      </c>
      <c r="Y95" s="10" t="s">
        <v>20</v>
      </c>
      <c r="Z95" s="10" t="s">
        <v>20</v>
      </c>
      <c r="AA95" s="10" t="s">
        <v>20</v>
      </c>
      <c r="AB95" s="10" t="s">
        <v>20</v>
      </c>
      <c r="AC95" s="10" t="s">
        <v>20</v>
      </c>
      <c r="AD95" s="10" t="s">
        <v>20</v>
      </c>
      <c r="AE95" s="10" t="s">
        <v>20</v>
      </c>
      <c r="AF95" s="10" t="s">
        <v>20</v>
      </c>
      <c r="AG95" s="10" t="s">
        <v>20</v>
      </c>
      <c r="AH95" s="10" t="s">
        <v>20</v>
      </c>
      <c r="AI95" s="10" t="s">
        <v>20</v>
      </c>
      <c r="AJ95" s="10" t="s">
        <v>20</v>
      </c>
      <c r="AK95" s="10" t="s">
        <v>20</v>
      </c>
      <c r="AL95" s="10" t="s">
        <v>20</v>
      </c>
      <c r="AM95" s="10" t="s">
        <v>20</v>
      </c>
      <c r="AN95" s="10" t="s">
        <v>20</v>
      </c>
      <c r="AO95" s="10" t="s">
        <v>20</v>
      </c>
      <c r="AP95" s="10" t="s">
        <v>20</v>
      </c>
      <c r="AQ95" s="10" t="s">
        <v>20</v>
      </c>
      <c r="AR95" s="10" t="s">
        <v>20</v>
      </c>
      <c r="AS95" s="10" t="s">
        <v>20</v>
      </c>
      <c r="AT95" t="s">
        <v>3355</v>
      </c>
      <c r="AU95" s="7" t="str">
        <f>'sp1'!AJ97</f>
        <v>Need a formula (or chart?)</v>
      </c>
    </row>
    <row r="96" spans="2:47" ht="11.25" customHeight="1" x14ac:dyDescent="0.25">
      <c r="B96" s="12">
        <v>2</v>
      </c>
      <c r="C96" s="16" t="str">
        <f t="shared" si="1"/>
        <v>∞</v>
      </c>
      <c r="D96" s="10">
        <v>0</v>
      </c>
      <c r="E96" s="10">
        <v>1</v>
      </c>
      <c r="F96" s="10" t="s">
        <v>20</v>
      </c>
      <c r="G96" s="10" t="s">
        <v>20</v>
      </c>
      <c r="H96" s="10" t="s">
        <v>20</v>
      </c>
      <c r="I96" s="10" t="s">
        <v>20</v>
      </c>
      <c r="J96" s="10" t="s">
        <v>20</v>
      </c>
      <c r="K96" s="10" t="s">
        <v>20</v>
      </c>
      <c r="L96" s="10" t="s">
        <v>20</v>
      </c>
      <c r="M96" s="10" t="s">
        <v>20</v>
      </c>
      <c r="N96" s="10" t="s">
        <v>20</v>
      </c>
      <c r="O96" s="10" t="s">
        <v>20</v>
      </c>
      <c r="P96" s="10" t="s">
        <v>20</v>
      </c>
      <c r="Q96" s="10" t="s">
        <v>20</v>
      </c>
      <c r="R96" s="10" t="s">
        <v>20</v>
      </c>
      <c r="S96" s="10" t="s">
        <v>20</v>
      </c>
      <c r="T96" s="10" t="s">
        <v>20</v>
      </c>
      <c r="U96" s="10" t="s">
        <v>20</v>
      </c>
      <c r="V96" s="10" t="s">
        <v>20</v>
      </c>
      <c r="W96" s="10" t="s">
        <v>20</v>
      </c>
      <c r="X96" s="10" t="s">
        <v>20</v>
      </c>
      <c r="Y96" s="10" t="s">
        <v>20</v>
      </c>
      <c r="Z96" s="10" t="s">
        <v>20</v>
      </c>
      <c r="AA96" s="10" t="s">
        <v>20</v>
      </c>
      <c r="AB96" s="10" t="s">
        <v>20</v>
      </c>
      <c r="AC96" s="10" t="s">
        <v>20</v>
      </c>
      <c r="AD96" s="10" t="s">
        <v>20</v>
      </c>
      <c r="AE96" s="10" t="s">
        <v>20</v>
      </c>
      <c r="AF96" s="10" t="s">
        <v>20</v>
      </c>
      <c r="AG96" s="10" t="s">
        <v>20</v>
      </c>
      <c r="AH96" s="10" t="s">
        <v>20</v>
      </c>
      <c r="AI96" s="10" t="s">
        <v>20</v>
      </c>
      <c r="AJ96" s="10" t="s">
        <v>20</v>
      </c>
      <c r="AK96" s="10" t="s">
        <v>20</v>
      </c>
      <c r="AL96" s="10" t="s">
        <v>20</v>
      </c>
      <c r="AM96" s="10" t="s">
        <v>20</v>
      </c>
      <c r="AN96" s="10" t="s">
        <v>20</v>
      </c>
      <c r="AO96" s="10" t="s">
        <v>20</v>
      </c>
      <c r="AP96" s="10" t="s">
        <v>20</v>
      </c>
      <c r="AQ96" s="10" t="s">
        <v>20</v>
      </c>
      <c r="AR96" s="10" t="s">
        <v>20</v>
      </c>
      <c r="AS96" s="10" t="s">
        <v>20</v>
      </c>
      <c r="AT96" t="s">
        <v>3356</v>
      </c>
      <c r="AU96" s="7" t="str">
        <f>'sp1'!AJ98</f>
        <v>How to match text strings to correspondi…</v>
      </c>
    </row>
    <row r="97" spans="2:47" ht="11.25" customHeight="1" x14ac:dyDescent="0.25">
      <c r="B97" s="12">
        <v>12</v>
      </c>
      <c r="C97" s="16" t="str">
        <f t="shared" si="1"/>
        <v>∞</v>
      </c>
      <c r="D97" s="10">
        <v>0</v>
      </c>
      <c r="E97" s="10">
        <v>1</v>
      </c>
      <c r="F97" s="10">
        <v>0</v>
      </c>
      <c r="G97" s="10">
        <v>0</v>
      </c>
      <c r="H97" s="10">
        <v>0</v>
      </c>
      <c r="I97" s="10">
        <v>0</v>
      </c>
      <c r="J97" s="10">
        <v>1</v>
      </c>
      <c r="K97" s="10">
        <v>0</v>
      </c>
      <c r="L97" s="10">
        <v>0</v>
      </c>
      <c r="M97" s="10">
        <v>1</v>
      </c>
      <c r="N97" s="10">
        <v>0</v>
      </c>
      <c r="O97" s="10">
        <v>0</v>
      </c>
      <c r="P97" s="10" t="s">
        <v>20</v>
      </c>
      <c r="Q97" s="10" t="s">
        <v>20</v>
      </c>
      <c r="R97" s="10" t="s">
        <v>20</v>
      </c>
      <c r="S97" s="10" t="s">
        <v>20</v>
      </c>
      <c r="T97" s="10" t="s">
        <v>20</v>
      </c>
      <c r="U97" s="10" t="s">
        <v>20</v>
      </c>
      <c r="V97" s="10" t="s">
        <v>20</v>
      </c>
      <c r="W97" s="10" t="s">
        <v>20</v>
      </c>
      <c r="X97" s="10" t="s">
        <v>20</v>
      </c>
      <c r="Y97" s="10" t="s">
        <v>20</v>
      </c>
      <c r="Z97" s="10" t="s">
        <v>20</v>
      </c>
      <c r="AA97" s="10" t="s">
        <v>20</v>
      </c>
      <c r="AB97" s="10" t="s">
        <v>20</v>
      </c>
      <c r="AC97" s="10" t="s">
        <v>20</v>
      </c>
      <c r="AD97" s="10" t="s">
        <v>20</v>
      </c>
      <c r="AE97" s="10" t="s">
        <v>20</v>
      </c>
      <c r="AF97" s="10" t="s">
        <v>20</v>
      </c>
      <c r="AG97" s="10" t="s">
        <v>20</v>
      </c>
      <c r="AH97" s="10" t="s">
        <v>20</v>
      </c>
      <c r="AI97" s="10" t="s">
        <v>20</v>
      </c>
      <c r="AJ97" s="10" t="s">
        <v>20</v>
      </c>
      <c r="AK97" s="10" t="s">
        <v>20</v>
      </c>
      <c r="AL97" s="10" t="s">
        <v>20</v>
      </c>
      <c r="AM97" s="10" t="s">
        <v>20</v>
      </c>
      <c r="AN97" s="10" t="s">
        <v>20</v>
      </c>
      <c r="AO97" s="10" t="s">
        <v>20</v>
      </c>
      <c r="AP97" s="10" t="s">
        <v>20</v>
      </c>
      <c r="AQ97" s="10" t="s">
        <v>20</v>
      </c>
      <c r="AR97" s="10" t="s">
        <v>20</v>
      </c>
      <c r="AS97" s="10" t="s">
        <v>20</v>
      </c>
      <c r="AT97" t="s">
        <v>3357</v>
      </c>
      <c r="AU97" s="7" t="str">
        <f>'sp1'!AJ99</f>
        <v>How to create a webpage using excel?</v>
      </c>
    </row>
    <row r="98" spans="2:47" ht="11.25" customHeight="1" x14ac:dyDescent="0.25">
      <c r="B98" s="12">
        <v>3</v>
      </c>
      <c r="C98" s="16" t="str">
        <f t="shared" si="1"/>
        <v>∞</v>
      </c>
      <c r="D98" s="10">
        <v>0</v>
      </c>
      <c r="E98" s="10">
        <v>1</v>
      </c>
      <c r="F98" s="10">
        <v>0</v>
      </c>
      <c r="G98" s="10" t="s">
        <v>20</v>
      </c>
      <c r="H98" s="10" t="s">
        <v>20</v>
      </c>
      <c r="I98" s="10" t="s">
        <v>20</v>
      </c>
      <c r="J98" s="10" t="s">
        <v>20</v>
      </c>
      <c r="K98" s="10" t="s">
        <v>20</v>
      </c>
      <c r="L98" s="10" t="s">
        <v>20</v>
      </c>
      <c r="M98" s="10" t="s">
        <v>20</v>
      </c>
      <c r="N98" s="10" t="s">
        <v>20</v>
      </c>
      <c r="O98" s="10" t="s">
        <v>20</v>
      </c>
      <c r="P98" s="10" t="s">
        <v>20</v>
      </c>
      <c r="Q98" s="10" t="s">
        <v>20</v>
      </c>
      <c r="R98" s="10" t="s">
        <v>20</v>
      </c>
      <c r="S98" s="10" t="s">
        <v>20</v>
      </c>
      <c r="T98" s="10" t="s">
        <v>20</v>
      </c>
      <c r="U98" s="10" t="s">
        <v>20</v>
      </c>
      <c r="V98" s="10" t="s">
        <v>20</v>
      </c>
      <c r="W98" s="10" t="s">
        <v>20</v>
      </c>
      <c r="X98" s="10" t="s">
        <v>20</v>
      </c>
      <c r="Y98" s="10" t="s">
        <v>20</v>
      </c>
      <c r="Z98" s="10" t="s">
        <v>20</v>
      </c>
      <c r="AA98" s="10" t="s">
        <v>20</v>
      </c>
      <c r="AB98" s="10" t="s">
        <v>20</v>
      </c>
      <c r="AC98" s="10" t="s">
        <v>20</v>
      </c>
      <c r="AD98" s="10" t="s">
        <v>20</v>
      </c>
      <c r="AE98" s="10" t="s">
        <v>20</v>
      </c>
      <c r="AF98" s="10" t="s">
        <v>20</v>
      </c>
      <c r="AG98" s="10" t="s">
        <v>20</v>
      </c>
      <c r="AH98" s="10" t="s">
        <v>20</v>
      </c>
      <c r="AI98" s="10" t="s">
        <v>20</v>
      </c>
      <c r="AJ98" s="10" t="s">
        <v>20</v>
      </c>
      <c r="AK98" s="10" t="s">
        <v>20</v>
      </c>
      <c r="AL98" s="10" t="s">
        <v>20</v>
      </c>
      <c r="AM98" s="10" t="s">
        <v>20</v>
      </c>
      <c r="AN98" s="10" t="s">
        <v>20</v>
      </c>
      <c r="AO98" s="10" t="s">
        <v>20</v>
      </c>
      <c r="AP98" s="10" t="s">
        <v>20</v>
      </c>
      <c r="AQ98" s="10" t="s">
        <v>20</v>
      </c>
      <c r="AR98" s="10" t="s">
        <v>20</v>
      </c>
      <c r="AS98" s="10" t="s">
        <v>20</v>
      </c>
      <c r="AT98" t="s">
        <v>3358</v>
      </c>
      <c r="AU98" s="7" t="str">
        <f>'sp1'!AJ100</f>
        <v>Help with stacked bar chart</v>
      </c>
    </row>
    <row r="99" spans="2:47" ht="11.25" customHeight="1" x14ac:dyDescent="0.25">
      <c r="B99" s="12">
        <v>2</v>
      </c>
      <c r="C99" s="16" t="str">
        <f t="shared" si="1"/>
        <v>∞</v>
      </c>
      <c r="D99" s="10">
        <v>0</v>
      </c>
      <c r="E99" s="10">
        <v>1</v>
      </c>
      <c r="F99" s="10" t="s">
        <v>20</v>
      </c>
      <c r="G99" s="10" t="s">
        <v>20</v>
      </c>
      <c r="H99" s="10" t="s">
        <v>20</v>
      </c>
      <c r="I99" s="10" t="s">
        <v>20</v>
      </c>
      <c r="J99" s="10" t="s">
        <v>20</v>
      </c>
      <c r="K99" s="10" t="s">
        <v>20</v>
      </c>
      <c r="L99" s="10" t="s">
        <v>20</v>
      </c>
      <c r="M99" s="10" t="s">
        <v>20</v>
      </c>
      <c r="N99" s="10" t="s">
        <v>20</v>
      </c>
      <c r="O99" s="10" t="s">
        <v>20</v>
      </c>
      <c r="P99" s="10" t="s">
        <v>20</v>
      </c>
      <c r="Q99" s="10" t="s">
        <v>20</v>
      </c>
      <c r="R99" s="10" t="s">
        <v>20</v>
      </c>
      <c r="S99" s="10" t="s">
        <v>20</v>
      </c>
      <c r="T99" s="10" t="s">
        <v>20</v>
      </c>
      <c r="U99" s="10" t="s">
        <v>20</v>
      </c>
      <c r="V99" s="10" t="s">
        <v>20</v>
      </c>
      <c r="W99" s="10" t="s">
        <v>20</v>
      </c>
      <c r="X99" s="10" t="s">
        <v>20</v>
      </c>
      <c r="Y99" s="10" t="s">
        <v>20</v>
      </c>
      <c r="Z99" s="10" t="s">
        <v>20</v>
      </c>
      <c r="AA99" s="10" t="s">
        <v>20</v>
      </c>
      <c r="AB99" s="10" t="s">
        <v>20</v>
      </c>
      <c r="AC99" s="10" t="s">
        <v>20</v>
      </c>
      <c r="AD99" s="10" t="s">
        <v>20</v>
      </c>
      <c r="AE99" s="10" t="s">
        <v>20</v>
      </c>
      <c r="AF99" s="10" t="s">
        <v>20</v>
      </c>
      <c r="AG99" s="10" t="s">
        <v>20</v>
      </c>
      <c r="AH99" s="10" t="s">
        <v>20</v>
      </c>
      <c r="AI99" s="10" t="s">
        <v>20</v>
      </c>
      <c r="AJ99" s="10" t="s">
        <v>20</v>
      </c>
      <c r="AK99" s="10" t="s">
        <v>20</v>
      </c>
      <c r="AL99" s="10" t="s">
        <v>20</v>
      </c>
      <c r="AM99" s="10" t="s">
        <v>20</v>
      </c>
      <c r="AN99" s="10" t="s">
        <v>20</v>
      </c>
      <c r="AO99" s="10" t="s">
        <v>20</v>
      </c>
      <c r="AP99" s="10" t="s">
        <v>20</v>
      </c>
      <c r="AQ99" s="10" t="s">
        <v>20</v>
      </c>
      <c r="AR99" s="10" t="s">
        <v>20</v>
      </c>
      <c r="AS99" s="10" t="s">
        <v>20</v>
      </c>
      <c r="AT99" t="s">
        <v>3359</v>
      </c>
      <c r="AU99" s="7" t="str">
        <f>'sp1'!AJ101</f>
        <v>Calendar Pop Up Excel 2007</v>
      </c>
    </row>
    <row r="100" spans="2:47" ht="11.25" customHeight="1" x14ac:dyDescent="0.25">
      <c r="B100" s="12">
        <v>6</v>
      </c>
      <c r="C100" s="16" t="str">
        <f t="shared" si="1"/>
        <v>∞</v>
      </c>
      <c r="D100" s="10">
        <v>0</v>
      </c>
      <c r="E100" s="10">
        <v>1</v>
      </c>
      <c r="F100" s="10">
        <v>0</v>
      </c>
      <c r="G100" s="10">
        <v>1</v>
      </c>
      <c r="H100" s="10">
        <v>0</v>
      </c>
      <c r="I100" s="10">
        <v>1</v>
      </c>
      <c r="J100" s="10" t="s">
        <v>20</v>
      </c>
      <c r="K100" s="10" t="s">
        <v>20</v>
      </c>
      <c r="L100" s="10" t="s">
        <v>20</v>
      </c>
      <c r="M100" s="10" t="s">
        <v>20</v>
      </c>
      <c r="N100" s="10" t="s">
        <v>20</v>
      </c>
      <c r="O100" s="10" t="s">
        <v>20</v>
      </c>
      <c r="P100" s="10" t="s">
        <v>20</v>
      </c>
      <c r="Q100" s="10" t="s">
        <v>20</v>
      </c>
      <c r="R100" s="10" t="s">
        <v>20</v>
      </c>
      <c r="S100" s="10" t="s">
        <v>20</v>
      </c>
      <c r="T100" s="10" t="s">
        <v>20</v>
      </c>
      <c r="U100" s="10" t="s">
        <v>20</v>
      </c>
      <c r="V100" s="10" t="s">
        <v>20</v>
      </c>
      <c r="W100" s="10" t="s">
        <v>20</v>
      </c>
      <c r="X100" s="10" t="s">
        <v>20</v>
      </c>
      <c r="Y100" s="10" t="s">
        <v>20</v>
      </c>
      <c r="Z100" s="10" t="s">
        <v>20</v>
      </c>
      <c r="AA100" s="10" t="s">
        <v>20</v>
      </c>
      <c r="AB100" s="10" t="s">
        <v>20</v>
      </c>
      <c r="AC100" s="10" t="s">
        <v>20</v>
      </c>
      <c r="AD100" s="10" t="s">
        <v>20</v>
      </c>
      <c r="AE100" s="10" t="s">
        <v>20</v>
      </c>
      <c r="AF100" s="10" t="s">
        <v>20</v>
      </c>
      <c r="AG100" s="10" t="s">
        <v>20</v>
      </c>
      <c r="AH100" s="10" t="s">
        <v>20</v>
      </c>
      <c r="AI100" s="10" t="s">
        <v>20</v>
      </c>
      <c r="AJ100" s="10" t="s">
        <v>20</v>
      </c>
      <c r="AK100" s="10" t="s">
        <v>20</v>
      </c>
      <c r="AL100" s="10" t="s">
        <v>20</v>
      </c>
      <c r="AM100" s="10" t="s">
        <v>20</v>
      </c>
      <c r="AN100" s="10" t="s">
        <v>20</v>
      </c>
      <c r="AO100" s="10" t="s">
        <v>20</v>
      </c>
      <c r="AP100" s="10" t="s">
        <v>20</v>
      </c>
      <c r="AQ100" s="10" t="s">
        <v>20</v>
      </c>
      <c r="AR100" s="10" t="s">
        <v>20</v>
      </c>
      <c r="AS100" s="10" t="s">
        <v>20</v>
      </c>
      <c r="AT100" t="s">
        <v>3360</v>
      </c>
      <c r="AU100" s="7" t="str">
        <f>'sp1'!AJ102</f>
        <v>How to calculate number of working days …</v>
      </c>
    </row>
    <row r="101" spans="2:47" ht="11.25" customHeight="1" x14ac:dyDescent="0.25">
      <c r="B101" s="12">
        <v>3</v>
      </c>
      <c r="C101" s="16" t="str">
        <f t="shared" si="1"/>
        <v>∞</v>
      </c>
      <c r="D101" s="10">
        <v>0</v>
      </c>
      <c r="E101" s="10">
        <v>0</v>
      </c>
      <c r="F101" s="10">
        <v>1</v>
      </c>
      <c r="G101" s="10" t="s">
        <v>20</v>
      </c>
      <c r="H101" s="10" t="s">
        <v>20</v>
      </c>
      <c r="I101" s="10" t="s">
        <v>20</v>
      </c>
      <c r="J101" s="10" t="s">
        <v>20</v>
      </c>
      <c r="K101" s="10" t="s">
        <v>20</v>
      </c>
      <c r="L101" s="10" t="s">
        <v>20</v>
      </c>
      <c r="M101" s="10" t="s">
        <v>20</v>
      </c>
      <c r="N101" s="10" t="s">
        <v>20</v>
      </c>
      <c r="O101" s="10" t="s">
        <v>20</v>
      </c>
      <c r="P101" s="10" t="s">
        <v>20</v>
      </c>
      <c r="Q101" s="10" t="s">
        <v>20</v>
      </c>
      <c r="R101" s="10" t="s">
        <v>20</v>
      </c>
      <c r="S101" s="10" t="s">
        <v>20</v>
      </c>
      <c r="T101" s="10" t="s">
        <v>20</v>
      </c>
      <c r="U101" s="10" t="s">
        <v>20</v>
      </c>
      <c r="V101" s="10" t="s">
        <v>20</v>
      </c>
      <c r="W101" s="10" t="s">
        <v>20</v>
      </c>
      <c r="X101" s="10" t="s">
        <v>20</v>
      </c>
      <c r="Y101" s="10" t="s">
        <v>20</v>
      </c>
      <c r="Z101" s="10" t="s">
        <v>20</v>
      </c>
      <c r="AA101" s="10" t="s">
        <v>20</v>
      </c>
      <c r="AB101" s="10" t="s">
        <v>20</v>
      </c>
      <c r="AC101" s="10" t="s">
        <v>20</v>
      </c>
      <c r="AD101" s="10" t="s">
        <v>20</v>
      </c>
      <c r="AE101" s="10" t="s">
        <v>20</v>
      </c>
      <c r="AF101" s="10" t="s">
        <v>20</v>
      </c>
      <c r="AG101" s="10" t="s">
        <v>20</v>
      </c>
      <c r="AH101" s="10" t="s">
        <v>20</v>
      </c>
      <c r="AI101" s="10" t="s">
        <v>20</v>
      </c>
      <c r="AJ101" s="10" t="s">
        <v>20</v>
      </c>
      <c r="AK101" s="10" t="s">
        <v>20</v>
      </c>
      <c r="AL101" s="10" t="s">
        <v>20</v>
      </c>
      <c r="AM101" s="10" t="s">
        <v>20</v>
      </c>
      <c r="AN101" s="10" t="s">
        <v>20</v>
      </c>
      <c r="AO101" s="10" t="s">
        <v>20</v>
      </c>
      <c r="AP101" s="10" t="s">
        <v>20</v>
      </c>
      <c r="AQ101" s="10" t="s">
        <v>20</v>
      </c>
      <c r="AR101" s="10" t="s">
        <v>20</v>
      </c>
      <c r="AS101" s="10" t="s">
        <v>20</v>
      </c>
      <c r="AT101" t="s">
        <v>3361</v>
      </c>
      <c r="AU101" s="7" t="str">
        <f>'sp1'!AJ103</f>
        <v>Data validation</v>
      </c>
    </row>
    <row r="102" spans="2:47" ht="11.25" customHeight="1" x14ac:dyDescent="0.25">
      <c r="B102" s="12">
        <v>5</v>
      </c>
      <c r="C102" s="16" t="str">
        <f t="shared" si="1"/>
        <v>∞</v>
      </c>
      <c r="D102" s="10">
        <v>0</v>
      </c>
      <c r="E102" s="10">
        <v>1</v>
      </c>
      <c r="F102" s="10">
        <v>0</v>
      </c>
      <c r="G102" s="10">
        <v>0</v>
      </c>
      <c r="H102" s="10">
        <v>1</v>
      </c>
      <c r="I102" s="10" t="s">
        <v>20</v>
      </c>
      <c r="J102" s="10" t="s">
        <v>20</v>
      </c>
      <c r="K102" s="10" t="s">
        <v>20</v>
      </c>
      <c r="L102" s="10" t="s">
        <v>20</v>
      </c>
      <c r="M102" s="10" t="s">
        <v>20</v>
      </c>
      <c r="N102" s="10" t="s">
        <v>20</v>
      </c>
      <c r="O102" s="10" t="s">
        <v>20</v>
      </c>
      <c r="P102" s="10" t="s">
        <v>20</v>
      </c>
      <c r="Q102" s="10" t="s">
        <v>20</v>
      </c>
      <c r="R102" s="10" t="s">
        <v>20</v>
      </c>
      <c r="S102" s="10" t="s">
        <v>20</v>
      </c>
      <c r="T102" s="10" t="s">
        <v>20</v>
      </c>
      <c r="U102" s="10" t="s">
        <v>20</v>
      </c>
      <c r="V102" s="10" t="s">
        <v>20</v>
      </c>
      <c r="W102" s="10" t="s">
        <v>20</v>
      </c>
      <c r="X102" s="10" t="s">
        <v>20</v>
      </c>
      <c r="Y102" s="10" t="s">
        <v>20</v>
      </c>
      <c r="Z102" s="10" t="s">
        <v>20</v>
      </c>
      <c r="AA102" s="10" t="s">
        <v>20</v>
      </c>
      <c r="AB102" s="10" t="s">
        <v>20</v>
      </c>
      <c r="AC102" s="10" t="s">
        <v>20</v>
      </c>
      <c r="AD102" s="10" t="s">
        <v>20</v>
      </c>
      <c r="AE102" s="10" t="s">
        <v>20</v>
      </c>
      <c r="AF102" s="10" t="s">
        <v>20</v>
      </c>
      <c r="AG102" s="10" t="s">
        <v>20</v>
      </c>
      <c r="AH102" s="10" t="s">
        <v>20</v>
      </c>
      <c r="AI102" s="10" t="s">
        <v>20</v>
      </c>
      <c r="AJ102" s="10" t="s">
        <v>20</v>
      </c>
      <c r="AK102" s="10" t="s">
        <v>20</v>
      </c>
      <c r="AL102" s="10" t="s">
        <v>20</v>
      </c>
      <c r="AM102" s="10" t="s">
        <v>20</v>
      </c>
      <c r="AN102" s="10" t="s">
        <v>20</v>
      </c>
      <c r="AO102" s="10" t="s">
        <v>20</v>
      </c>
      <c r="AP102" s="10" t="s">
        <v>20</v>
      </c>
      <c r="AQ102" s="10" t="s">
        <v>20</v>
      </c>
      <c r="AR102" s="10" t="s">
        <v>20</v>
      </c>
      <c r="AS102" s="10" t="s">
        <v>20</v>
      </c>
      <c r="AT102" t="s">
        <v>3362</v>
      </c>
      <c r="AU102" s="7" t="str">
        <f>'sp1'!AJ104</f>
        <v>Skip logic based on cell entry</v>
      </c>
    </row>
    <row r="103" spans="2:47" ht="11.25" customHeight="1" x14ac:dyDescent="0.25">
      <c r="B103" s="12">
        <v>2</v>
      </c>
      <c r="C103" s="16" t="str">
        <f t="shared" si="1"/>
        <v>∞</v>
      </c>
      <c r="D103" s="10">
        <v>0</v>
      </c>
      <c r="E103" s="10">
        <v>1</v>
      </c>
      <c r="F103" s="10" t="s">
        <v>20</v>
      </c>
      <c r="G103" s="10" t="s">
        <v>20</v>
      </c>
      <c r="H103" s="10" t="s">
        <v>20</v>
      </c>
      <c r="I103" s="10" t="s">
        <v>20</v>
      </c>
      <c r="J103" s="10" t="s">
        <v>20</v>
      </c>
      <c r="K103" s="10" t="s">
        <v>20</v>
      </c>
      <c r="L103" s="10" t="s">
        <v>20</v>
      </c>
      <c r="M103" s="10" t="s">
        <v>20</v>
      </c>
      <c r="N103" s="10" t="s">
        <v>20</v>
      </c>
      <c r="O103" s="10" t="s">
        <v>20</v>
      </c>
      <c r="P103" s="10" t="s">
        <v>20</v>
      </c>
      <c r="Q103" s="10" t="s">
        <v>20</v>
      </c>
      <c r="R103" s="10" t="s">
        <v>20</v>
      </c>
      <c r="S103" s="10" t="s">
        <v>20</v>
      </c>
      <c r="T103" s="10" t="s">
        <v>20</v>
      </c>
      <c r="U103" s="10" t="s">
        <v>20</v>
      </c>
      <c r="V103" s="10" t="s">
        <v>20</v>
      </c>
      <c r="W103" s="10" t="s">
        <v>20</v>
      </c>
      <c r="X103" s="10" t="s">
        <v>20</v>
      </c>
      <c r="Y103" s="10" t="s">
        <v>20</v>
      </c>
      <c r="Z103" s="10" t="s">
        <v>20</v>
      </c>
      <c r="AA103" s="10" t="s">
        <v>20</v>
      </c>
      <c r="AB103" s="10" t="s">
        <v>20</v>
      </c>
      <c r="AC103" s="10" t="s">
        <v>20</v>
      </c>
      <c r="AD103" s="10" t="s">
        <v>20</v>
      </c>
      <c r="AE103" s="10" t="s">
        <v>20</v>
      </c>
      <c r="AF103" s="10" t="s">
        <v>20</v>
      </c>
      <c r="AG103" s="10" t="s">
        <v>20</v>
      </c>
      <c r="AH103" s="10" t="s">
        <v>20</v>
      </c>
      <c r="AI103" s="10" t="s">
        <v>20</v>
      </c>
      <c r="AJ103" s="10" t="s">
        <v>20</v>
      </c>
      <c r="AK103" s="10" t="s">
        <v>20</v>
      </c>
      <c r="AL103" s="10" t="s">
        <v>20</v>
      </c>
      <c r="AM103" s="10" t="s">
        <v>20</v>
      </c>
      <c r="AN103" s="10" t="s">
        <v>20</v>
      </c>
      <c r="AO103" s="10" t="s">
        <v>20</v>
      </c>
      <c r="AP103" s="10" t="s">
        <v>20</v>
      </c>
      <c r="AQ103" s="10" t="s">
        <v>20</v>
      </c>
      <c r="AR103" s="10" t="s">
        <v>20</v>
      </c>
      <c r="AS103" s="10" t="s">
        <v>20</v>
      </c>
      <c r="AT103" t="s">
        <v>3363</v>
      </c>
      <c r="AU103" s="7" t="str">
        <f>'sp1'!AJ105</f>
        <v>How to include holidays to NETWORKDAYS c…</v>
      </c>
    </row>
    <row r="104" spans="2:47" ht="11.25" customHeight="1" x14ac:dyDescent="0.25">
      <c r="B104" s="12">
        <v>3</v>
      </c>
      <c r="C104" s="16" t="str">
        <f t="shared" si="1"/>
        <v>∞</v>
      </c>
      <c r="D104" s="10">
        <v>0</v>
      </c>
      <c r="E104" s="10">
        <v>1</v>
      </c>
      <c r="F104" s="10">
        <v>0</v>
      </c>
      <c r="G104" s="10" t="s">
        <v>20</v>
      </c>
      <c r="H104" s="10" t="s">
        <v>20</v>
      </c>
      <c r="I104" s="10" t="s">
        <v>20</v>
      </c>
      <c r="J104" s="10" t="s">
        <v>20</v>
      </c>
      <c r="K104" s="10" t="s">
        <v>20</v>
      </c>
      <c r="L104" s="10" t="s">
        <v>20</v>
      </c>
      <c r="M104" s="10" t="s">
        <v>20</v>
      </c>
      <c r="N104" s="10" t="s">
        <v>20</v>
      </c>
      <c r="O104" s="10" t="s">
        <v>20</v>
      </c>
      <c r="P104" s="10" t="s">
        <v>20</v>
      </c>
      <c r="Q104" s="10" t="s">
        <v>20</v>
      </c>
      <c r="R104" s="10" t="s">
        <v>20</v>
      </c>
      <c r="S104" s="10" t="s">
        <v>20</v>
      </c>
      <c r="T104" s="10" t="s">
        <v>20</v>
      </c>
      <c r="U104" s="10" t="s">
        <v>20</v>
      </c>
      <c r="V104" s="10" t="s">
        <v>20</v>
      </c>
      <c r="W104" s="10" t="s">
        <v>20</v>
      </c>
      <c r="X104" s="10" t="s">
        <v>20</v>
      </c>
      <c r="Y104" s="10" t="s">
        <v>20</v>
      </c>
      <c r="Z104" s="10" t="s">
        <v>20</v>
      </c>
      <c r="AA104" s="10" t="s">
        <v>20</v>
      </c>
      <c r="AB104" s="10" t="s">
        <v>20</v>
      </c>
      <c r="AC104" s="10" t="s">
        <v>20</v>
      </c>
      <c r="AD104" s="10" t="s">
        <v>20</v>
      </c>
      <c r="AE104" s="10" t="s">
        <v>20</v>
      </c>
      <c r="AF104" s="10" t="s">
        <v>20</v>
      </c>
      <c r="AG104" s="10" t="s">
        <v>20</v>
      </c>
      <c r="AH104" s="10" t="s">
        <v>20</v>
      </c>
      <c r="AI104" s="10" t="s">
        <v>20</v>
      </c>
      <c r="AJ104" s="10" t="s">
        <v>20</v>
      </c>
      <c r="AK104" s="10" t="s">
        <v>20</v>
      </c>
      <c r="AL104" s="10" t="s">
        <v>20</v>
      </c>
      <c r="AM104" s="10" t="s">
        <v>20</v>
      </c>
      <c r="AN104" s="10" t="s">
        <v>20</v>
      </c>
      <c r="AO104" s="10" t="s">
        <v>20</v>
      </c>
      <c r="AP104" s="10" t="s">
        <v>20</v>
      </c>
      <c r="AQ104" s="10" t="s">
        <v>20</v>
      </c>
      <c r="AR104" s="10" t="s">
        <v>20</v>
      </c>
      <c r="AS104" s="10" t="s">
        <v>20</v>
      </c>
      <c r="AT104" t="s">
        <v>3364</v>
      </c>
      <c r="AU104" s="7" t="str">
        <f>'sp1'!AJ106</f>
        <v>Total elapsed time w/date and time picke…</v>
      </c>
    </row>
    <row r="105" spans="2:47" ht="11.25" customHeight="1" x14ac:dyDescent="0.25">
      <c r="B105" s="12">
        <v>6</v>
      </c>
      <c r="C105" s="16" t="str">
        <f t="shared" si="1"/>
        <v>∞</v>
      </c>
      <c r="D105" s="10">
        <v>0</v>
      </c>
      <c r="E105" s="10">
        <v>1</v>
      </c>
      <c r="F105" s="10">
        <v>0</v>
      </c>
      <c r="G105" s="10">
        <v>0</v>
      </c>
      <c r="H105" s="10">
        <v>1</v>
      </c>
      <c r="I105" s="10">
        <v>0</v>
      </c>
      <c r="J105" s="10" t="s">
        <v>20</v>
      </c>
      <c r="K105" s="10" t="s">
        <v>20</v>
      </c>
      <c r="L105" s="10" t="s">
        <v>20</v>
      </c>
      <c r="M105" s="10" t="s">
        <v>20</v>
      </c>
      <c r="N105" s="10" t="s">
        <v>20</v>
      </c>
      <c r="O105" s="10" t="s">
        <v>20</v>
      </c>
      <c r="P105" s="10" t="s">
        <v>20</v>
      </c>
      <c r="Q105" s="10" t="s">
        <v>20</v>
      </c>
      <c r="R105" s="10" t="s">
        <v>20</v>
      </c>
      <c r="S105" s="10" t="s">
        <v>20</v>
      </c>
      <c r="T105" s="10" t="s">
        <v>20</v>
      </c>
      <c r="U105" s="10" t="s">
        <v>20</v>
      </c>
      <c r="V105" s="10" t="s">
        <v>20</v>
      </c>
      <c r="W105" s="10" t="s">
        <v>20</v>
      </c>
      <c r="X105" s="10" t="s">
        <v>20</v>
      </c>
      <c r="Y105" s="10" t="s">
        <v>20</v>
      </c>
      <c r="Z105" s="10" t="s">
        <v>20</v>
      </c>
      <c r="AA105" s="10" t="s">
        <v>20</v>
      </c>
      <c r="AB105" s="10" t="s">
        <v>20</v>
      </c>
      <c r="AC105" s="10" t="s">
        <v>20</v>
      </c>
      <c r="AD105" s="10" t="s">
        <v>20</v>
      </c>
      <c r="AE105" s="10" t="s">
        <v>20</v>
      </c>
      <c r="AF105" s="10" t="s">
        <v>20</v>
      </c>
      <c r="AG105" s="10" t="s">
        <v>20</v>
      </c>
      <c r="AH105" s="10" t="s">
        <v>20</v>
      </c>
      <c r="AI105" s="10" t="s">
        <v>20</v>
      </c>
      <c r="AJ105" s="10" t="s">
        <v>20</v>
      </c>
      <c r="AK105" s="10" t="s">
        <v>20</v>
      </c>
      <c r="AL105" s="10" t="s">
        <v>20</v>
      </c>
      <c r="AM105" s="10" t="s">
        <v>20</v>
      </c>
      <c r="AN105" s="10" t="s">
        <v>20</v>
      </c>
      <c r="AO105" s="10" t="s">
        <v>20</v>
      </c>
      <c r="AP105" s="10" t="s">
        <v>20</v>
      </c>
      <c r="AQ105" s="10" t="s">
        <v>20</v>
      </c>
      <c r="AR105" s="10" t="s">
        <v>20</v>
      </c>
      <c r="AS105" s="10" t="s">
        <v>20</v>
      </c>
      <c r="AT105" t="s">
        <v>3365</v>
      </c>
      <c r="AU105" s="7" t="str">
        <f>'sp1'!AJ107</f>
        <v>Compare 2 columns highlight duplicates .…</v>
      </c>
    </row>
    <row r="106" spans="2:47" ht="11.25" customHeight="1" x14ac:dyDescent="0.25">
      <c r="B106" s="12">
        <v>3</v>
      </c>
      <c r="C106" s="16" t="str">
        <f t="shared" si="1"/>
        <v>∞</v>
      </c>
      <c r="D106" s="10">
        <v>0</v>
      </c>
      <c r="E106" s="10">
        <v>0</v>
      </c>
      <c r="F106" s="10">
        <v>1</v>
      </c>
      <c r="G106" s="10" t="s">
        <v>20</v>
      </c>
      <c r="H106" s="10" t="s">
        <v>20</v>
      </c>
      <c r="I106" s="10" t="s">
        <v>20</v>
      </c>
      <c r="J106" s="10" t="s">
        <v>20</v>
      </c>
      <c r="K106" s="10" t="s">
        <v>20</v>
      </c>
      <c r="L106" s="10" t="s">
        <v>20</v>
      </c>
      <c r="M106" s="10" t="s">
        <v>20</v>
      </c>
      <c r="N106" s="10" t="s">
        <v>20</v>
      </c>
      <c r="O106" s="10" t="s">
        <v>20</v>
      </c>
      <c r="P106" s="10" t="s">
        <v>20</v>
      </c>
      <c r="Q106" s="10" t="s">
        <v>20</v>
      </c>
      <c r="R106" s="10" t="s">
        <v>20</v>
      </c>
      <c r="S106" s="10" t="s">
        <v>20</v>
      </c>
      <c r="T106" s="10" t="s">
        <v>20</v>
      </c>
      <c r="U106" s="10" t="s">
        <v>20</v>
      </c>
      <c r="V106" s="10" t="s">
        <v>20</v>
      </c>
      <c r="W106" s="10" t="s">
        <v>20</v>
      </c>
      <c r="X106" s="10" t="s">
        <v>20</v>
      </c>
      <c r="Y106" s="10" t="s">
        <v>20</v>
      </c>
      <c r="Z106" s="10" t="s">
        <v>20</v>
      </c>
      <c r="AA106" s="10" t="s">
        <v>20</v>
      </c>
      <c r="AB106" s="10" t="s">
        <v>20</v>
      </c>
      <c r="AC106" s="10" t="s">
        <v>20</v>
      </c>
      <c r="AD106" s="10" t="s">
        <v>20</v>
      </c>
      <c r="AE106" s="10" t="s">
        <v>20</v>
      </c>
      <c r="AF106" s="10" t="s">
        <v>20</v>
      </c>
      <c r="AG106" s="10" t="s">
        <v>20</v>
      </c>
      <c r="AH106" s="10" t="s">
        <v>20</v>
      </c>
      <c r="AI106" s="10" t="s">
        <v>20</v>
      </c>
      <c r="AJ106" s="10" t="s">
        <v>20</v>
      </c>
      <c r="AK106" s="10" t="s">
        <v>20</v>
      </c>
      <c r="AL106" s="10" t="s">
        <v>20</v>
      </c>
      <c r="AM106" s="10" t="s">
        <v>20</v>
      </c>
      <c r="AN106" s="10" t="s">
        <v>20</v>
      </c>
      <c r="AO106" s="10" t="s">
        <v>20</v>
      </c>
      <c r="AP106" s="10" t="s">
        <v>20</v>
      </c>
      <c r="AQ106" s="10" t="s">
        <v>20</v>
      </c>
      <c r="AR106" s="10" t="s">
        <v>20</v>
      </c>
      <c r="AS106" s="10" t="s">
        <v>20</v>
      </c>
      <c r="AT106" t="s">
        <v>3366</v>
      </c>
      <c r="AU106" s="7" t="str">
        <f>'sp1'!AJ108</f>
        <v>trouble with a date formula</v>
      </c>
    </row>
    <row r="107" spans="2:47" ht="11.25" customHeight="1" x14ac:dyDescent="0.25">
      <c r="B107" s="12">
        <v>3</v>
      </c>
      <c r="C107" s="16" t="str">
        <f t="shared" si="1"/>
        <v>∞</v>
      </c>
      <c r="D107" s="10">
        <v>0</v>
      </c>
      <c r="E107" s="10">
        <v>1</v>
      </c>
      <c r="F107" s="10">
        <v>0</v>
      </c>
      <c r="G107" s="10" t="s">
        <v>20</v>
      </c>
      <c r="H107" s="10" t="s">
        <v>20</v>
      </c>
      <c r="I107" s="10" t="s">
        <v>20</v>
      </c>
      <c r="J107" s="10" t="s">
        <v>20</v>
      </c>
      <c r="K107" s="10" t="s">
        <v>20</v>
      </c>
      <c r="L107" s="10" t="s">
        <v>20</v>
      </c>
      <c r="M107" s="10" t="s">
        <v>20</v>
      </c>
      <c r="N107" s="10" t="s">
        <v>20</v>
      </c>
      <c r="O107" s="10" t="s">
        <v>20</v>
      </c>
      <c r="P107" s="10" t="s">
        <v>20</v>
      </c>
      <c r="Q107" s="10" t="s">
        <v>20</v>
      </c>
      <c r="R107" s="10" t="s">
        <v>20</v>
      </c>
      <c r="S107" s="10" t="s">
        <v>20</v>
      </c>
      <c r="T107" s="10" t="s">
        <v>20</v>
      </c>
      <c r="U107" s="10" t="s">
        <v>20</v>
      </c>
      <c r="V107" s="10" t="s">
        <v>20</v>
      </c>
      <c r="W107" s="10" t="s">
        <v>20</v>
      </c>
      <c r="X107" s="10" t="s">
        <v>20</v>
      </c>
      <c r="Y107" s="10" t="s">
        <v>20</v>
      </c>
      <c r="Z107" s="10" t="s">
        <v>20</v>
      </c>
      <c r="AA107" s="10" t="s">
        <v>20</v>
      </c>
      <c r="AB107" s="10" t="s">
        <v>20</v>
      </c>
      <c r="AC107" s="10" t="s">
        <v>20</v>
      </c>
      <c r="AD107" s="10" t="s">
        <v>20</v>
      </c>
      <c r="AE107" s="10" t="s">
        <v>20</v>
      </c>
      <c r="AF107" s="10" t="s">
        <v>20</v>
      </c>
      <c r="AG107" s="10" t="s">
        <v>20</v>
      </c>
      <c r="AH107" s="10" t="s">
        <v>20</v>
      </c>
      <c r="AI107" s="10" t="s">
        <v>20</v>
      </c>
      <c r="AJ107" s="10" t="s">
        <v>20</v>
      </c>
      <c r="AK107" s="10" t="s">
        <v>20</v>
      </c>
      <c r="AL107" s="10" t="s">
        <v>20</v>
      </c>
      <c r="AM107" s="10" t="s">
        <v>20</v>
      </c>
      <c r="AN107" s="10" t="s">
        <v>20</v>
      </c>
      <c r="AO107" s="10" t="s">
        <v>20</v>
      </c>
      <c r="AP107" s="10" t="s">
        <v>20</v>
      </c>
      <c r="AQ107" s="10" t="s">
        <v>20</v>
      </c>
      <c r="AR107" s="10" t="s">
        <v>20</v>
      </c>
      <c r="AS107" s="10" t="s">
        <v>20</v>
      </c>
      <c r="AT107" t="s">
        <v>3367</v>
      </c>
      <c r="AU107" s="7" t="str">
        <f>'sp1'!AJ109</f>
        <v>Help: I want to identify the latest date…</v>
      </c>
    </row>
    <row r="108" spans="2:47" ht="11.25" customHeight="1" x14ac:dyDescent="0.25">
      <c r="B108" s="12">
        <v>7</v>
      </c>
      <c r="C108" s="16" t="str">
        <f t="shared" si="1"/>
        <v>∞</v>
      </c>
      <c r="D108" s="10">
        <v>0</v>
      </c>
      <c r="E108" s="10">
        <v>1</v>
      </c>
      <c r="F108" s="10">
        <v>0</v>
      </c>
      <c r="G108" s="10">
        <v>0</v>
      </c>
      <c r="H108" s="10">
        <v>0</v>
      </c>
      <c r="I108" s="10">
        <v>0</v>
      </c>
      <c r="J108" s="10">
        <v>1</v>
      </c>
      <c r="K108" s="10" t="s">
        <v>20</v>
      </c>
      <c r="L108" s="10" t="s">
        <v>20</v>
      </c>
      <c r="M108" s="10" t="s">
        <v>20</v>
      </c>
      <c r="N108" s="10" t="s">
        <v>20</v>
      </c>
      <c r="O108" s="10" t="s">
        <v>20</v>
      </c>
      <c r="P108" s="10" t="s">
        <v>20</v>
      </c>
      <c r="Q108" s="10" t="s">
        <v>20</v>
      </c>
      <c r="R108" s="10" t="s">
        <v>20</v>
      </c>
      <c r="S108" s="10" t="s">
        <v>20</v>
      </c>
      <c r="T108" s="10" t="s">
        <v>20</v>
      </c>
      <c r="U108" s="10" t="s">
        <v>20</v>
      </c>
      <c r="V108" s="10" t="s">
        <v>20</v>
      </c>
      <c r="W108" s="10" t="s">
        <v>20</v>
      </c>
      <c r="X108" s="10" t="s">
        <v>20</v>
      </c>
      <c r="Y108" s="10" t="s">
        <v>20</v>
      </c>
      <c r="Z108" s="10" t="s">
        <v>20</v>
      </c>
      <c r="AA108" s="10" t="s">
        <v>20</v>
      </c>
      <c r="AB108" s="10" t="s">
        <v>20</v>
      </c>
      <c r="AC108" s="10" t="s">
        <v>20</v>
      </c>
      <c r="AD108" s="10" t="s">
        <v>20</v>
      </c>
      <c r="AE108" s="10" t="s">
        <v>20</v>
      </c>
      <c r="AF108" s="10" t="s">
        <v>20</v>
      </c>
      <c r="AG108" s="10" t="s">
        <v>20</v>
      </c>
      <c r="AH108" s="10" t="s">
        <v>20</v>
      </c>
      <c r="AI108" s="10" t="s">
        <v>20</v>
      </c>
      <c r="AJ108" s="10" t="s">
        <v>20</v>
      </c>
      <c r="AK108" s="10" t="s">
        <v>20</v>
      </c>
      <c r="AL108" s="10" t="s">
        <v>20</v>
      </c>
      <c r="AM108" s="10" t="s">
        <v>20</v>
      </c>
      <c r="AN108" s="10" t="s">
        <v>20</v>
      </c>
      <c r="AO108" s="10" t="s">
        <v>20</v>
      </c>
      <c r="AP108" s="10" t="s">
        <v>20</v>
      </c>
      <c r="AQ108" s="10" t="s">
        <v>20</v>
      </c>
      <c r="AR108" s="10" t="s">
        <v>20</v>
      </c>
      <c r="AS108" s="10" t="s">
        <v>20</v>
      </c>
      <c r="AT108" t="s">
        <v>3368</v>
      </c>
      <c r="AU108" s="7" t="str">
        <f>'sp1'!AJ110</f>
        <v>More than 3 Conditional Formating</v>
      </c>
    </row>
    <row r="109" spans="2:47" ht="11.25" customHeight="1" x14ac:dyDescent="0.25">
      <c r="B109" s="12">
        <v>5</v>
      </c>
      <c r="C109" s="16" t="str">
        <f t="shared" si="1"/>
        <v>∞</v>
      </c>
      <c r="D109" s="10">
        <v>0</v>
      </c>
      <c r="E109" s="10">
        <v>0</v>
      </c>
      <c r="F109" s="10">
        <v>1</v>
      </c>
      <c r="G109" s="10">
        <v>0</v>
      </c>
      <c r="H109" s="10">
        <v>0</v>
      </c>
      <c r="I109" s="10" t="s">
        <v>20</v>
      </c>
      <c r="J109" s="10" t="s">
        <v>20</v>
      </c>
      <c r="K109" s="10" t="s">
        <v>20</v>
      </c>
      <c r="L109" s="10" t="s">
        <v>20</v>
      </c>
      <c r="M109" s="10" t="s">
        <v>20</v>
      </c>
      <c r="N109" s="10" t="s">
        <v>20</v>
      </c>
      <c r="O109" s="10" t="s">
        <v>20</v>
      </c>
      <c r="P109" s="10" t="s">
        <v>20</v>
      </c>
      <c r="Q109" s="10" t="s">
        <v>20</v>
      </c>
      <c r="R109" s="10" t="s">
        <v>20</v>
      </c>
      <c r="S109" s="10" t="s">
        <v>20</v>
      </c>
      <c r="T109" s="10" t="s">
        <v>20</v>
      </c>
      <c r="U109" s="10" t="s">
        <v>20</v>
      </c>
      <c r="V109" s="10" t="s">
        <v>20</v>
      </c>
      <c r="W109" s="10" t="s">
        <v>20</v>
      </c>
      <c r="X109" s="10" t="s">
        <v>20</v>
      </c>
      <c r="Y109" s="10" t="s">
        <v>20</v>
      </c>
      <c r="Z109" s="10" t="s">
        <v>20</v>
      </c>
      <c r="AA109" s="10" t="s">
        <v>20</v>
      </c>
      <c r="AB109" s="10" t="s">
        <v>20</v>
      </c>
      <c r="AC109" s="10" t="s">
        <v>20</v>
      </c>
      <c r="AD109" s="10" t="s">
        <v>20</v>
      </c>
      <c r="AE109" s="10" t="s">
        <v>20</v>
      </c>
      <c r="AF109" s="10" t="s">
        <v>20</v>
      </c>
      <c r="AG109" s="10" t="s">
        <v>20</v>
      </c>
      <c r="AH109" s="10" t="s">
        <v>20</v>
      </c>
      <c r="AI109" s="10" t="s">
        <v>20</v>
      </c>
      <c r="AJ109" s="10" t="s">
        <v>20</v>
      </c>
      <c r="AK109" s="10" t="s">
        <v>20</v>
      </c>
      <c r="AL109" s="10" t="s">
        <v>20</v>
      </c>
      <c r="AM109" s="10" t="s">
        <v>20</v>
      </c>
      <c r="AN109" s="10" t="s">
        <v>20</v>
      </c>
      <c r="AO109" s="10" t="s">
        <v>20</v>
      </c>
      <c r="AP109" s="10" t="s">
        <v>20</v>
      </c>
      <c r="AQ109" s="10" t="s">
        <v>20</v>
      </c>
      <c r="AR109" s="10" t="s">
        <v>20</v>
      </c>
      <c r="AS109" s="10" t="s">
        <v>20</v>
      </c>
      <c r="AT109" t="s">
        <v>3369</v>
      </c>
      <c r="AU109" s="7" t="str">
        <f>'sp1'!AJ111</f>
        <v>Compare two columns and find duplicate a…</v>
      </c>
    </row>
    <row r="110" spans="2:47" ht="11.25" customHeight="1" x14ac:dyDescent="0.25">
      <c r="B110" s="12">
        <v>4</v>
      </c>
      <c r="C110" s="16" t="str">
        <f t="shared" si="1"/>
        <v>∞</v>
      </c>
      <c r="D110" s="10">
        <v>0</v>
      </c>
      <c r="E110" s="10">
        <v>1</v>
      </c>
      <c r="F110" s="10">
        <v>0</v>
      </c>
      <c r="G110" s="10">
        <v>0</v>
      </c>
      <c r="H110" s="10" t="s">
        <v>20</v>
      </c>
      <c r="I110" s="10" t="s">
        <v>20</v>
      </c>
      <c r="J110" s="10" t="s">
        <v>20</v>
      </c>
      <c r="K110" s="10" t="s">
        <v>20</v>
      </c>
      <c r="L110" s="10" t="s">
        <v>20</v>
      </c>
      <c r="M110" s="10" t="s">
        <v>20</v>
      </c>
      <c r="N110" s="10" t="s">
        <v>20</v>
      </c>
      <c r="O110" s="10" t="s">
        <v>20</v>
      </c>
      <c r="P110" s="10" t="s">
        <v>20</v>
      </c>
      <c r="Q110" s="10" t="s">
        <v>20</v>
      </c>
      <c r="R110" s="10" t="s">
        <v>20</v>
      </c>
      <c r="S110" s="10" t="s">
        <v>20</v>
      </c>
      <c r="T110" s="10" t="s">
        <v>20</v>
      </c>
      <c r="U110" s="10" t="s">
        <v>20</v>
      </c>
      <c r="V110" s="10" t="s">
        <v>20</v>
      </c>
      <c r="W110" s="10" t="s">
        <v>20</v>
      </c>
      <c r="X110" s="10" t="s">
        <v>20</v>
      </c>
      <c r="Y110" s="10" t="s">
        <v>20</v>
      </c>
      <c r="Z110" s="10" t="s">
        <v>20</v>
      </c>
      <c r="AA110" s="10" t="s">
        <v>20</v>
      </c>
      <c r="AB110" s="10" t="s">
        <v>20</v>
      </c>
      <c r="AC110" s="10" t="s">
        <v>20</v>
      </c>
      <c r="AD110" s="10" t="s">
        <v>20</v>
      </c>
      <c r="AE110" s="10" t="s">
        <v>20</v>
      </c>
      <c r="AF110" s="10" t="s">
        <v>20</v>
      </c>
      <c r="AG110" s="10" t="s">
        <v>20</v>
      </c>
      <c r="AH110" s="10" t="s">
        <v>20</v>
      </c>
      <c r="AI110" s="10" t="s">
        <v>20</v>
      </c>
      <c r="AJ110" s="10" t="s">
        <v>20</v>
      </c>
      <c r="AK110" s="10" t="s">
        <v>20</v>
      </c>
      <c r="AL110" s="10" t="s">
        <v>20</v>
      </c>
      <c r="AM110" s="10" t="s">
        <v>20</v>
      </c>
      <c r="AN110" s="10" t="s">
        <v>20</v>
      </c>
      <c r="AO110" s="10" t="s">
        <v>20</v>
      </c>
      <c r="AP110" s="10" t="s">
        <v>20</v>
      </c>
      <c r="AQ110" s="10" t="s">
        <v>20</v>
      </c>
      <c r="AR110" s="10" t="s">
        <v>20</v>
      </c>
      <c r="AS110" s="10" t="s">
        <v>20</v>
      </c>
      <c r="AT110" t="s">
        <v>3370</v>
      </c>
      <c r="AU110" s="7" t="str">
        <f>'sp1'!AJ112</f>
        <v>Calculation speed slows down with SUMPRO…</v>
      </c>
    </row>
    <row r="111" spans="2:47" ht="11.25" customHeight="1" x14ac:dyDescent="0.25">
      <c r="B111" s="12">
        <v>2</v>
      </c>
      <c r="C111" s="16" t="str">
        <f t="shared" si="1"/>
        <v>∞</v>
      </c>
      <c r="D111" s="10">
        <v>0</v>
      </c>
      <c r="E111" s="10">
        <v>1</v>
      </c>
      <c r="F111" s="10" t="s">
        <v>20</v>
      </c>
      <c r="G111" s="10" t="s">
        <v>20</v>
      </c>
      <c r="H111" s="10" t="s">
        <v>20</v>
      </c>
      <c r="I111" s="10" t="s">
        <v>20</v>
      </c>
      <c r="J111" s="10" t="s">
        <v>20</v>
      </c>
      <c r="K111" s="10" t="s">
        <v>20</v>
      </c>
      <c r="L111" s="10" t="s">
        <v>20</v>
      </c>
      <c r="M111" s="10" t="s">
        <v>20</v>
      </c>
      <c r="N111" s="10" t="s">
        <v>20</v>
      </c>
      <c r="O111" s="10" t="s">
        <v>20</v>
      </c>
      <c r="P111" s="10" t="s">
        <v>20</v>
      </c>
      <c r="Q111" s="10" t="s">
        <v>20</v>
      </c>
      <c r="R111" s="10" t="s">
        <v>20</v>
      </c>
      <c r="S111" s="10" t="s">
        <v>20</v>
      </c>
      <c r="T111" s="10" t="s">
        <v>20</v>
      </c>
      <c r="U111" s="10" t="s">
        <v>20</v>
      </c>
      <c r="V111" s="10" t="s">
        <v>20</v>
      </c>
      <c r="W111" s="10" t="s">
        <v>20</v>
      </c>
      <c r="X111" s="10" t="s">
        <v>20</v>
      </c>
      <c r="Y111" s="10" t="s">
        <v>20</v>
      </c>
      <c r="Z111" s="10" t="s">
        <v>20</v>
      </c>
      <c r="AA111" s="10" t="s">
        <v>20</v>
      </c>
      <c r="AB111" s="10" t="s">
        <v>20</v>
      </c>
      <c r="AC111" s="10" t="s">
        <v>20</v>
      </c>
      <c r="AD111" s="10" t="s">
        <v>20</v>
      </c>
      <c r="AE111" s="10" t="s">
        <v>20</v>
      </c>
      <c r="AF111" s="10" t="s">
        <v>20</v>
      </c>
      <c r="AG111" s="10" t="s">
        <v>20</v>
      </c>
      <c r="AH111" s="10" t="s">
        <v>20</v>
      </c>
      <c r="AI111" s="10" t="s">
        <v>20</v>
      </c>
      <c r="AJ111" s="10" t="s">
        <v>20</v>
      </c>
      <c r="AK111" s="10" t="s">
        <v>20</v>
      </c>
      <c r="AL111" s="10" t="s">
        <v>20</v>
      </c>
      <c r="AM111" s="10" t="s">
        <v>20</v>
      </c>
      <c r="AN111" s="10" t="s">
        <v>20</v>
      </c>
      <c r="AO111" s="10" t="s">
        <v>20</v>
      </c>
      <c r="AP111" s="10" t="s">
        <v>20</v>
      </c>
      <c r="AQ111" s="10" t="s">
        <v>20</v>
      </c>
      <c r="AR111" s="10" t="s">
        <v>20</v>
      </c>
      <c r="AS111" s="10" t="s">
        <v>20</v>
      </c>
      <c r="AT111" t="s">
        <v>3371</v>
      </c>
      <c r="AU111" s="7" t="str">
        <f>'sp1'!AJ113</f>
        <v>icon sets in Excel 2010</v>
      </c>
    </row>
    <row r="112" spans="2:47" ht="11.25" customHeight="1" x14ac:dyDescent="0.25">
      <c r="B112" s="12">
        <v>3</v>
      </c>
      <c r="C112" s="16" t="str">
        <f t="shared" si="1"/>
        <v>∞</v>
      </c>
      <c r="D112" s="10">
        <v>0</v>
      </c>
      <c r="E112" s="10">
        <v>1</v>
      </c>
      <c r="F112" s="10">
        <v>0</v>
      </c>
      <c r="G112" s="10" t="s">
        <v>20</v>
      </c>
      <c r="H112" s="10" t="s">
        <v>20</v>
      </c>
      <c r="I112" s="10" t="s">
        <v>20</v>
      </c>
      <c r="J112" s="10" t="s">
        <v>20</v>
      </c>
      <c r="K112" s="10" t="s">
        <v>20</v>
      </c>
      <c r="L112" s="10" t="s">
        <v>20</v>
      </c>
      <c r="M112" s="10" t="s">
        <v>20</v>
      </c>
      <c r="N112" s="10" t="s">
        <v>20</v>
      </c>
      <c r="O112" s="10" t="s">
        <v>20</v>
      </c>
      <c r="P112" s="10" t="s">
        <v>20</v>
      </c>
      <c r="Q112" s="10" t="s">
        <v>20</v>
      </c>
      <c r="R112" s="10" t="s">
        <v>20</v>
      </c>
      <c r="S112" s="10" t="s">
        <v>20</v>
      </c>
      <c r="T112" s="10" t="s">
        <v>20</v>
      </c>
      <c r="U112" s="10" t="s">
        <v>20</v>
      </c>
      <c r="V112" s="10" t="s">
        <v>20</v>
      </c>
      <c r="W112" s="10" t="s">
        <v>20</v>
      </c>
      <c r="X112" s="10" t="s">
        <v>20</v>
      </c>
      <c r="Y112" s="10" t="s">
        <v>20</v>
      </c>
      <c r="Z112" s="10" t="s">
        <v>20</v>
      </c>
      <c r="AA112" s="10" t="s">
        <v>20</v>
      </c>
      <c r="AB112" s="10" t="s">
        <v>20</v>
      </c>
      <c r="AC112" s="10" t="s">
        <v>20</v>
      </c>
      <c r="AD112" s="10" t="s">
        <v>20</v>
      </c>
      <c r="AE112" s="10" t="s">
        <v>20</v>
      </c>
      <c r="AF112" s="10" t="s">
        <v>20</v>
      </c>
      <c r="AG112" s="10" t="s">
        <v>20</v>
      </c>
      <c r="AH112" s="10" t="s">
        <v>20</v>
      </c>
      <c r="AI112" s="10" t="s">
        <v>20</v>
      </c>
      <c r="AJ112" s="10" t="s">
        <v>20</v>
      </c>
      <c r="AK112" s="10" t="s">
        <v>20</v>
      </c>
      <c r="AL112" s="10" t="s">
        <v>20</v>
      </c>
      <c r="AM112" s="10" t="s">
        <v>20</v>
      </c>
      <c r="AN112" s="10" t="s">
        <v>20</v>
      </c>
      <c r="AO112" s="10" t="s">
        <v>20</v>
      </c>
      <c r="AP112" s="10" t="s">
        <v>20</v>
      </c>
      <c r="AQ112" s="10" t="s">
        <v>20</v>
      </c>
      <c r="AR112" s="10" t="s">
        <v>20</v>
      </c>
      <c r="AS112" s="10" t="s">
        <v>20</v>
      </c>
      <c r="AT112" t="s">
        <v>3372</v>
      </c>
      <c r="AU112" s="7" t="str">
        <f>'sp1'!AJ114</f>
        <v>Adding specific values in a list..HELP!</v>
      </c>
    </row>
    <row r="113" spans="2:47" ht="11.25" customHeight="1" x14ac:dyDescent="0.25">
      <c r="B113" s="12">
        <v>2</v>
      </c>
      <c r="C113" s="16" t="str">
        <f t="shared" si="1"/>
        <v>∞</v>
      </c>
      <c r="D113" s="10">
        <v>0</v>
      </c>
      <c r="E113" s="10">
        <v>1</v>
      </c>
      <c r="F113" s="10" t="s">
        <v>20</v>
      </c>
      <c r="G113" s="10" t="s">
        <v>20</v>
      </c>
      <c r="H113" s="10" t="s">
        <v>20</v>
      </c>
      <c r="I113" s="10" t="s">
        <v>20</v>
      </c>
      <c r="J113" s="10" t="s">
        <v>20</v>
      </c>
      <c r="K113" s="10" t="s">
        <v>20</v>
      </c>
      <c r="L113" s="10" t="s">
        <v>20</v>
      </c>
      <c r="M113" s="10" t="s">
        <v>20</v>
      </c>
      <c r="N113" s="10" t="s">
        <v>20</v>
      </c>
      <c r="O113" s="10" t="s">
        <v>20</v>
      </c>
      <c r="P113" s="10" t="s">
        <v>20</v>
      </c>
      <c r="Q113" s="10" t="s">
        <v>20</v>
      </c>
      <c r="R113" s="10" t="s">
        <v>20</v>
      </c>
      <c r="S113" s="10" t="s">
        <v>20</v>
      </c>
      <c r="T113" s="10" t="s">
        <v>20</v>
      </c>
      <c r="U113" s="10" t="s">
        <v>20</v>
      </c>
      <c r="V113" s="10" t="s">
        <v>20</v>
      </c>
      <c r="W113" s="10" t="s">
        <v>20</v>
      </c>
      <c r="X113" s="10" t="s">
        <v>20</v>
      </c>
      <c r="Y113" s="10" t="s">
        <v>20</v>
      </c>
      <c r="Z113" s="10" t="s">
        <v>20</v>
      </c>
      <c r="AA113" s="10" t="s">
        <v>20</v>
      </c>
      <c r="AB113" s="10" t="s">
        <v>20</v>
      </c>
      <c r="AC113" s="10" t="s">
        <v>20</v>
      </c>
      <c r="AD113" s="10" t="s">
        <v>20</v>
      </c>
      <c r="AE113" s="10" t="s">
        <v>20</v>
      </c>
      <c r="AF113" s="10" t="s">
        <v>20</v>
      </c>
      <c r="AG113" s="10" t="s">
        <v>20</v>
      </c>
      <c r="AH113" s="10" t="s">
        <v>20</v>
      </c>
      <c r="AI113" s="10" t="s">
        <v>20</v>
      </c>
      <c r="AJ113" s="10" t="s">
        <v>20</v>
      </c>
      <c r="AK113" s="10" t="s">
        <v>20</v>
      </c>
      <c r="AL113" s="10" t="s">
        <v>20</v>
      </c>
      <c r="AM113" s="10" t="s">
        <v>20</v>
      </c>
      <c r="AN113" s="10" t="s">
        <v>20</v>
      </c>
      <c r="AO113" s="10" t="s">
        <v>20</v>
      </c>
      <c r="AP113" s="10" t="s">
        <v>20</v>
      </c>
      <c r="AQ113" s="10" t="s">
        <v>20</v>
      </c>
      <c r="AR113" s="10" t="s">
        <v>20</v>
      </c>
      <c r="AS113" s="10" t="s">
        <v>20</v>
      </c>
      <c r="AT113" t="s">
        <v>3373</v>
      </c>
      <c r="AU113" s="7" t="str">
        <f>'sp1'!AJ115</f>
        <v>Excel locking up- macro enabled</v>
      </c>
    </row>
    <row r="114" spans="2:47" ht="11.25" customHeight="1" x14ac:dyDescent="0.25">
      <c r="B114" s="12">
        <v>2</v>
      </c>
      <c r="C114" s="16" t="str">
        <f t="shared" si="1"/>
        <v>∞</v>
      </c>
      <c r="D114" s="10">
        <v>0</v>
      </c>
      <c r="E114" s="10">
        <v>1</v>
      </c>
      <c r="F114" s="10" t="s">
        <v>20</v>
      </c>
      <c r="G114" s="10" t="s">
        <v>20</v>
      </c>
      <c r="H114" s="10" t="s">
        <v>20</v>
      </c>
      <c r="I114" s="10" t="s">
        <v>20</v>
      </c>
      <c r="J114" s="10" t="s">
        <v>20</v>
      </c>
      <c r="K114" s="10" t="s">
        <v>20</v>
      </c>
      <c r="L114" s="10" t="s">
        <v>20</v>
      </c>
      <c r="M114" s="10" t="s">
        <v>20</v>
      </c>
      <c r="N114" s="10" t="s">
        <v>20</v>
      </c>
      <c r="O114" s="10" t="s">
        <v>20</v>
      </c>
      <c r="P114" s="10" t="s">
        <v>20</v>
      </c>
      <c r="Q114" s="10" t="s">
        <v>20</v>
      </c>
      <c r="R114" s="10" t="s">
        <v>20</v>
      </c>
      <c r="S114" s="10" t="s">
        <v>20</v>
      </c>
      <c r="T114" s="10" t="s">
        <v>20</v>
      </c>
      <c r="U114" s="10" t="s">
        <v>20</v>
      </c>
      <c r="V114" s="10" t="s">
        <v>20</v>
      </c>
      <c r="W114" s="10" t="s">
        <v>20</v>
      </c>
      <c r="X114" s="10" t="s">
        <v>20</v>
      </c>
      <c r="Y114" s="10" t="s">
        <v>20</v>
      </c>
      <c r="Z114" s="10" t="s">
        <v>20</v>
      </c>
      <c r="AA114" s="10" t="s">
        <v>20</v>
      </c>
      <c r="AB114" s="10" t="s">
        <v>20</v>
      </c>
      <c r="AC114" s="10" t="s">
        <v>20</v>
      </c>
      <c r="AD114" s="10" t="s">
        <v>20</v>
      </c>
      <c r="AE114" s="10" t="s">
        <v>20</v>
      </c>
      <c r="AF114" s="10" t="s">
        <v>20</v>
      </c>
      <c r="AG114" s="10" t="s">
        <v>20</v>
      </c>
      <c r="AH114" s="10" t="s">
        <v>20</v>
      </c>
      <c r="AI114" s="10" t="s">
        <v>20</v>
      </c>
      <c r="AJ114" s="10" t="s">
        <v>20</v>
      </c>
      <c r="AK114" s="10" t="s">
        <v>20</v>
      </c>
      <c r="AL114" s="10" t="s">
        <v>20</v>
      </c>
      <c r="AM114" s="10" t="s">
        <v>20</v>
      </c>
      <c r="AN114" s="10" t="s">
        <v>20</v>
      </c>
      <c r="AO114" s="10" t="s">
        <v>20</v>
      </c>
      <c r="AP114" s="10" t="s">
        <v>20</v>
      </c>
      <c r="AQ114" s="10" t="s">
        <v>20</v>
      </c>
      <c r="AR114" s="10" t="s">
        <v>20</v>
      </c>
      <c r="AS114" s="10" t="s">
        <v>20</v>
      </c>
      <c r="AT114" t="s">
        <v>3374</v>
      </c>
      <c r="AU114" s="7" t="str">
        <f>'sp1'!AJ116</f>
        <v>help in dashboard</v>
      </c>
    </row>
    <row r="115" spans="2:47" ht="11.25" customHeight="1" x14ac:dyDescent="0.25">
      <c r="B115" s="12">
        <v>3</v>
      </c>
      <c r="C115" s="16" t="str">
        <f t="shared" si="1"/>
        <v>∞</v>
      </c>
      <c r="D115" s="10">
        <v>0</v>
      </c>
      <c r="E115" s="10">
        <v>0</v>
      </c>
      <c r="F115" s="10">
        <v>1</v>
      </c>
      <c r="G115" s="10" t="s">
        <v>20</v>
      </c>
      <c r="H115" s="10" t="s">
        <v>20</v>
      </c>
      <c r="I115" s="10" t="s">
        <v>20</v>
      </c>
      <c r="J115" s="10" t="s">
        <v>20</v>
      </c>
      <c r="K115" s="10" t="s">
        <v>20</v>
      </c>
      <c r="L115" s="10" t="s">
        <v>20</v>
      </c>
      <c r="M115" s="10" t="s">
        <v>20</v>
      </c>
      <c r="N115" s="10" t="s">
        <v>20</v>
      </c>
      <c r="O115" s="10" t="s">
        <v>20</v>
      </c>
      <c r="P115" s="10" t="s">
        <v>20</v>
      </c>
      <c r="Q115" s="10" t="s">
        <v>20</v>
      </c>
      <c r="R115" s="10" t="s">
        <v>20</v>
      </c>
      <c r="S115" s="10" t="s">
        <v>20</v>
      </c>
      <c r="T115" s="10" t="s">
        <v>20</v>
      </c>
      <c r="U115" s="10" t="s">
        <v>20</v>
      </c>
      <c r="V115" s="10" t="s">
        <v>20</v>
      </c>
      <c r="W115" s="10" t="s">
        <v>20</v>
      </c>
      <c r="X115" s="10" t="s">
        <v>20</v>
      </c>
      <c r="Y115" s="10" t="s">
        <v>20</v>
      </c>
      <c r="Z115" s="10" t="s">
        <v>20</v>
      </c>
      <c r="AA115" s="10" t="s">
        <v>20</v>
      </c>
      <c r="AB115" s="10" t="s">
        <v>20</v>
      </c>
      <c r="AC115" s="10" t="s">
        <v>20</v>
      </c>
      <c r="AD115" s="10" t="s">
        <v>20</v>
      </c>
      <c r="AE115" s="10" t="s">
        <v>20</v>
      </c>
      <c r="AF115" s="10" t="s">
        <v>20</v>
      </c>
      <c r="AG115" s="10" t="s">
        <v>20</v>
      </c>
      <c r="AH115" s="10" t="s">
        <v>20</v>
      </c>
      <c r="AI115" s="10" t="s">
        <v>20</v>
      </c>
      <c r="AJ115" s="10" t="s">
        <v>20</v>
      </c>
      <c r="AK115" s="10" t="s">
        <v>20</v>
      </c>
      <c r="AL115" s="10" t="s">
        <v>20</v>
      </c>
      <c r="AM115" s="10" t="s">
        <v>20</v>
      </c>
      <c r="AN115" s="10" t="s">
        <v>20</v>
      </c>
      <c r="AO115" s="10" t="s">
        <v>20</v>
      </c>
      <c r="AP115" s="10" t="s">
        <v>20</v>
      </c>
      <c r="AQ115" s="10" t="s">
        <v>20</v>
      </c>
      <c r="AR115" s="10" t="s">
        <v>20</v>
      </c>
      <c r="AS115" s="10" t="s">
        <v>20</v>
      </c>
      <c r="AT115" t="s">
        <v>3375</v>
      </c>
      <c r="AU115" s="7" t="str">
        <f>'sp1'!AJ117</f>
        <v>conditional formatting</v>
      </c>
    </row>
    <row r="116" spans="2:47" ht="11.25" customHeight="1" x14ac:dyDescent="0.25">
      <c r="B116" s="12">
        <v>2</v>
      </c>
      <c r="C116" s="16" t="str">
        <f t="shared" si="1"/>
        <v>∞</v>
      </c>
      <c r="D116" s="10">
        <v>0</v>
      </c>
      <c r="E116" s="10">
        <v>1</v>
      </c>
      <c r="F116" s="10" t="s">
        <v>20</v>
      </c>
      <c r="G116" s="10" t="s">
        <v>20</v>
      </c>
      <c r="H116" s="10" t="s">
        <v>20</v>
      </c>
      <c r="I116" s="10" t="s">
        <v>20</v>
      </c>
      <c r="J116" s="10" t="s">
        <v>20</v>
      </c>
      <c r="K116" s="10" t="s">
        <v>20</v>
      </c>
      <c r="L116" s="10" t="s">
        <v>20</v>
      </c>
      <c r="M116" s="10" t="s">
        <v>20</v>
      </c>
      <c r="N116" s="10" t="s">
        <v>20</v>
      </c>
      <c r="O116" s="10" t="s">
        <v>20</v>
      </c>
      <c r="P116" s="10" t="s">
        <v>20</v>
      </c>
      <c r="Q116" s="10" t="s">
        <v>20</v>
      </c>
      <c r="R116" s="10" t="s">
        <v>20</v>
      </c>
      <c r="S116" s="10" t="s">
        <v>20</v>
      </c>
      <c r="T116" s="10" t="s">
        <v>20</v>
      </c>
      <c r="U116" s="10" t="s">
        <v>20</v>
      </c>
      <c r="V116" s="10" t="s">
        <v>20</v>
      </c>
      <c r="W116" s="10" t="s">
        <v>20</v>
      </c>
      <c r="X116" s="10" t="s">
        <v>20</v>
      </c>
      <c r="Y116" s="10" t="s">
        <v>20</v>
      </c>
      <c r="Z116" s="10" t="s">
        <v>20</v>
      </c>
      <c r="AA116" s="10" t="s">
        <v>20</v>
      </c>
      <c r="AB116" s="10" t="s">
        <v>20</v>
      </c>
      <c r="AC116" s="10" t="s">
        <v>20</v>
      </c>
      <c r="AD116" s="10" t="s">
        <v>20</v>
      </c>
      <c r="AE116" s="10" t="s">
        <v>20</v>
      </c>
      <c r="AF116" s="10" t="s">
        <v>20</v>
      </c>
      <c r="AG116" s="10" t="s">
        <v>20</v>
      </c>
      <c r="AH116" s="10" t="s">
        <v>20</v>
      </c>
      <c r="AI116" s="10" t="s">
        <v>20</v>
      </c>
      <c r="AJ116" s="10" t="s">
        <v>20</v>
      </c>
      <c r="AK116" s="10" t="s">
        <v>20</v>
      </c>
      <c r="AL116" s="10" t="s">
        <v>20</v>
      </c>
      <c r="AM116" s="10" t="s">
        <v>20</v>
      </c>
      <c r="AN116" s="10" t="s">
        <v>20</v>
      </c>
      <c r="AO116" s="10" t="s">
        <v>20</v>
      </c>
      <c r="AP116" s="10" t="s">
        <v>20</v>
      </c>
      <c r="AQ116" s="10" t="s">
        <v>20</v>
      </c>
      <c r="AR116" s="10" t="s">
        <v>20</v>
      </c>
      <c r="AS116" s="10" t="s">
        <v>20</v>
      </c>
      <c r="AT116" t="s">
        <v>3376</v>
      </c>
      <c r="AU116" s="7" t="str">
        <f>'sp1'!AJ118</f>
        <v>xl &amp;#039;07 charting issues with dates &amp;…</v>
      </c>
    </row>
    <row r="117" spans="2:47" ht="11.25" customHeight="1" x14ac:dyDescent="0.25">
      <c r="B117" s="12">
        <v>11</v>
      </c>
      <c r="C117" s="16" t="str">
        <f t="shared" si="1"/>
        <v>∞</v>
      </c>
      <c r="D117" s="10">
        <v>0</v>
      </c>
      <c r="E117" s="10">
        <v>0</v>
      </c>
      <c r="F117" s="10">
        <v>0</v>
      </c>
      <c r="G117" s="10">
        <v>0</v>
      </c>
      <c r="H117" s="10">
        <v>0</v>
      </c>
      <c r="I117" s="10">
        <v>0</v>
      </c>
      <c r="J117" s="10">
        <v>1</v>
      </c>
      <c r="K117" s="10">
        <v>0</v>
      </c>
      <c r="L117" s="10">
        <v>0</v>
      </c>
      <c r="M117" s="10">
        <v>0</v>
      </c>
      <c r="N117" s="10">
        <v>0</v>
      </c>
      <c r="O117" s="10" t="s">
        <v>20</v>
      </c>
      <c r="P117" s="10" t="s">
        <v>20</v>
      </c>
      <c r="Q117" s="10" t="s">
        <v>20</v>
      </c>
      <c r="R117" s="10" t="s">
        <v>20</v>
      </c>
      <c r="S117" s="10" t="s">
        <v>20</v>
      </c>
      <c r="T117" s="10" t="s">
        <v>20</v>
      </c>
      <c r="U117" s="10" t="s">
        <v>20</v>
      </c>
      <c r="V117" s="10" t="s">
        <v>20</v>
      </c>
      <c r="W117" s="10" t="s">
        <v>20</v>
      </c>
      <c r="X117" s="10" t="s">
        <v>20</v>
      </c>
      <c r="Y117" s="10" t="s">
        <v>20</v>
      </c>
      <c r="Z117" s="10" t="s">
        <v>20</v>
      </c>
      <c r="AA117" s="10" t="s">
        <v>20</v>
      </c>
      <c r="AB117" s="10" t="s">
        <v>20</v>
      </c>
      <c r="AC117" s="10" t="s">
        <v>20</v>
      </c>
      <c r="AD117" s="10" t="s">
        <v>20</v>
      </c>
      <c r="AE117" s="10" t="s">
        <v>20</v>
      </c>
      <c r="AF117" s="10" t="s">
        <v>20</v>
      </c>
      <c r="AG117" s="10" t="s">
        <v>20</v>
      </c>
      <c r="AH117" s="10" t="s">
        <v>20</v>
      </c>
      <c r="AI117" s="10" t="s">
        <v>20</v>
      </c>
      <c r="AJ117" s="10" t="s">
        <v>20</v>
      </c>
      <c r="AK117" s="10" t="s">
        <v>20</v>
      </c>
      <c r="AL117" s="10" t="s">
        <v>20</v>
      </c>
      <c r="AM117" s="10" t="s">
        <v>20</v>
      </c>
      <c r="AN117" s="10" t="s">
        <v>20</v>
      </c>
      <c r="AO117" s="10" t="s">
        <v>20</v>
      </c>
      <c r="AP117" s="10" t="s">
        <v>20</v>
      </c>
      <c r="AQ117" s="10" t="s">
        <v>20</v>
      </c>
      <c r="AR117" s="10" t="s">
        <v>20</v>
      </c>
      <c r="AS117" s="10" t="s">
        <v>20</v>
      </c>
      <c r="AT117" t="s">
        <v>3377</v>
      </c>
      <c r="AU117" s="7" t="str">
        <f>'sp1'!AJ119</f>
        <v>looking for a fill formula....</v>
      </c>
    </row>
    <row r="118" spans="2:47" ht="11.25" customHeight="1" x14ac:dyDescent="0.25">
      <c r="B118" s="12">
        <v>2</v>
      </c>
      <c r="C118" s="16" t="str">
        <f t="shared" si="1"/>
        <v>∞</v>
      </c>
      <c r="D118" s="10">
        <v>0</v>
      </c>
      <c r="E118" s="10">
        <v>1</v>
      </c>
      <c r="F118" s="10" t="s">
        <v>20</v>
      </c>
      <c r="G118" s="10" t="s">
        <v>20</v>
      </c>
      <c r="H118" s="10" t="s">
        <v>20</v>
      </c>
      <c r="I118" s="10" t="s">
        <v>20</v>
      </c>
      <c r="J118" s="10" t="s">
        <v>20</v>
      </c>
      <c r="K118" s="10" t="s">
        <v>20</v>
      </c>
      <c r="L118" s="10" t="s">
        <v>20</v>
      </c>
      <c r="M118" s="10" t="s">
        <v>20</v>
      </c>
      <c r="N118" s="10" t="s">
        <v>20</v>
      </c>
      <c r="O118" s="10" t="s">
        <v>20</v>
      </c>
      <c r="P118" s="10" t="s">
        <v>20</v>
      </c>
      <c r="Q118" s="10" t="s">
        <v>20</v>
      </c>
      <c r="R118" s="10" t="s">
        <v>20</v>
      </c>
      <c r="S118" s="10" t="s">
        <v>20</v>
      </c>
      <c r="T118" s="10" t="s">
        <v>20</v>
      </c>
      <c r="U118" s="10" t="s">
        <v>20</v>
      </c>
      <c r="V118" s="10" t="s">
        <v>20</v>
      </c>
      <c r="W118" s="10" t="s">
        <v>20</v>
      </c>
      <c r="X118" s="10" t="s">
        <v>20</v>
      </c>
      <c r="Y118" s="10" t="s">
        <v>20</v>
      </c>
      <c r="Z118" s="10" t="s">
        <v>20</v>
      </c>
      <c r="AA118" s="10" t="s">
        <v>20</v>
      </c>
      <c r="AB118" s="10" t="s">
        <v>20</v>
      </c>
      <c r="AC118" s="10" t="s">
        <v>20</v>
      </c>
      <c r="AD118" s="10" t="s">
        <v>20</v>
      </c>
      <c r="AE118" s="10" t="s">
        <v>20</v>
      </c>
      <c r="AF118" s="10" t="s">
        <v>20</v>
      </c>
      <c r="AG118" s="10" t="s">
        <v>20</v>
      </c>
      <c r="AH118" s="10" t="s">
        <v>20</v>
      </c>
      <c r="AI118" s="10" t="s">
        <v>20</v>
      </c>
      <c r="AJ118" s="10" t="s">
        <v>20</v>
      </c>
      <c r="AK118" s="10" t="s">
        <v>20</v>
      </c>
      <c r="AL118" s="10" t="s">
        <v>20</v>
      </c>
      <c r="AM118" s="10" t="s">
        <v>20</v>
      </c>
      <c r="AN118" s="10" t="s">
        <v>20</v>
      </c>
      <c r="AO118" s="10" t="s">
        <v>20</v>
      </c>
      <c r="AP118" s="10" t="s">
        <v>20</v>
      </c>
      <c r="AQ118" s="10" t="s">
        <v>20</v>
      </c>
      <c r="AR118" s="10" t="s">
        <v>20</v>
      </c>
      <c r="AS118" s="10" t="s">
        <v>20</v>
      </c>
      <c r="AT118" t="s">
        <v>3378</v>
      </c>
      <c r="AU118" s="7" t="str">
        <f>'sp1'!AJ120</f>
        <v>Project Timing chart</v>
      </c>
    </row>
    <row r="119" spans="2:47" ht="11.25" customHeight="1" x14ac:dyDescent="0.25">
      <c r="B119" s="12">
        <v>2</v>
      </c>
      <c r="C119" s="16" t="str">
        <f t="shared" si="1"/>
        <v>∞</v>
      </c>
      <c r="D119" s="10">
        <v>0</v>
      </c>
      <c r="E119" s="10">
        <v>1</v>
      </c>
      <c r="F119" s="10" t="s">
        <v>20</v>
      </c>
      <c r="G119" s="10" t="s">
        <v>20</v>
      </c>
      <c r="H119" s="10" t="s">
        <v>20</v>
      </c>
      <c r="I119" s="10" t="s">
        <v>20</v>
      </c>
      <c r="J119" s="10" t="s">
        <v>20</v>
      </c>
      <c r="K119" s="10" t="s">
        <v>20</v>
      </c>
      <c r="L119" s="10" t="s">
        <v>20</v>
      </c>
      <c r="M119" s="10" t="s">
        <v>20</v>
      </c>
      <c r="N119" s="10" t="s">
        <v>20</v>
      </c>
      <c r="O119" s="10" t="s">
        <v>20</v>
      </c>
      <c r="P119" s="10" t="s">
        <v>20</v>
      </c>
      <c r="Q119" s="10" t="s">
        <v>20</v>
      </c>
      <c r="R119" s="10" t="s">
        <v>20</v>
      </c>
      <c r="S119" s="10" t="s">
        <v>20</v>
      </c>
      <c r="T119" s="10" t="s">
        <v>20</v>
      </c>
      <c r="U119" s="10" t="s">
        <v>20</v>
      </c>
      <c r="V119" s="10" t="s">
        <v>20</v>
      </c>
      <c r="W119" s="10" t="s">
        <v>20</v>
      </c>
      <c r="X119" s="10" t="s">
        <v>20</v>
      </c>
      <c r="Y119" s="10" t="s">
        <v>20</v>
      </c>
      <c r="Z119" s="10" t="s">
        <v>20</v>
      </c>
      <c r="AA119" s="10" t="s">
        <v>20</v>
      </c>
      <c r="AB119" s="10" t="s">
        <v>20</v>
      </c>
      <c r="AC119" s="10" t="s">
        <v>20</v>
      </c>
      <c r="AD119" s="10" t="s">
        <v>20</v>
      </c>
      <c r="AE119" s="10" t="s">
        <v>20</v>
      </c>
      <c r="AF119" s="10" t="s">
        <v>20</v>
      </c>
      <c r="AG119" s="10" t="s">
        <v>20</v>
      </c>
      <c r="AH119" s="10" t="s">
        <v>20</v>
      </c>
      <c r="AI119" s="10" t="s">
        <v>20</v>
      </c>
      <c r="AJ119" s="10" t="s">
        <v>20</v>
      </c>
      <c r="AK119" s="10" t="s">
        <v>20</v>
      </c>
      <c r="AL119" s="10" t="s">
        <v>20</v>
      </c>
      <c r="AM119" s="10" t="s">
        <v>20</v>
      </c>
      <c r="AN119" s="10" t="s">
        <v>20</v>
      </c>
      <c r="AO119" s="10" t="s">
        <v>20</v>
      </c>
      <c r="AP119" s="10" t="s">
        <v>20</v>
      </c>
      <c r="AQ119" s="10" t="s">
        <v>20</v>
      </c>
      <c r="AR119" s="10" t="s">
        <v>20</v>
      </c>
      <c r="AS119" s="10" t="s">
        <v>20</v>
      </c>
      <c r="AT119" t="s">
        <v>3379</v>
      </c>
      <c r="AU119" s="7" t="str">
        <f>'sp1'!AJ121</f>
        <v>Excel DashBoards X Web</v>
      </c>
    </row>
    <row r="120" spans="2:47" ht="11.25" customHeight="1" x14ac:dyDescent="0.25">
      <c r="B120" s="12">
        <v>3</v>
      </c>
      <c r="C120" s="16" t="str">
        <f t="shared" si="1"/>
        <v>∞</v>
      </c>
      <c r="D120" s="10">
        <v>0</v>
      </c>
      <c r="E120" s="10">
        <v>1</v>
      </c>
      <c r="F120" s="10">
        <v>1</v>
      </c>
      <c r="G120" s="10" t="s">
        <v>20</v>
      </c>
      <c r="H120" s="10" t="s">
        <v>20</v>
      </c>
      <c r="I120" s="10" t="s">
        <v>20</v>
      </c>
      <c r="J120" s="10" t="s">
        <v>20</v>
      </c>
      <c r="K120" s="10" t="s">
        <v>20</v>
      </c>
      <c r="L120" s="10" t="s">
        <v>20</v>
      </c>
      <c r="M120" s="10" t="s">
        <v>20</v>
      </c>
      <c r="N120" s="10" t="s">
        <v>20</v>
      </c>
      <c r="O120" s="10" t="s">
        <v>20</v>
      </c>
      <c r="P120" s="10" t="s">
        <v>20</v>
      </c>
      <c r="Q120" s="10" t="s">
        <v>20</v>
      </c>
      <c r="R120" s="10" t="s">
        <v>20</v>
      </c>
      <c r="S120" s="10" t="s">
        <v>20</v>
      </c>
      <c r="T120" s="10" t="s">
        <v>20</v>
      </c>
      <c r="U120" s="10" t="s">
        <v>20</v>
      </c>
      <c r="V120" s="10" t="s">
        <v>20</v>
      </c>
      <c r="W120" s="10" t="s">
        <v>20</v>
      </c>
      <c r="X120" s="10" t="s">
        <v>20</v>
      </c>
      <c r="Y120" s="10" t="s">
        <v>20</v>
      </c>
      <c r="Z120" s="10" t="s">
        <v>20</v>
      </c>
      <c r="AA120" s="10" t="s">
        <v>20</v>
      </c>
      <c r="AB120" s="10" t="s">
        <v>20</v>
      </c>
      <c r="AC120" s="10" t="s">
        <v>20</v>
      </c>
      <c r="AD120" s="10" t="s">
        <v>20</v>
      </c>
      <c r="AE120" s="10" t="s">
        <v>20</v>
      </c>
      <c r="AF120" s="10" t="s">
        <v>20</v>
      </c>
      <c r="AG120" s="10" t="s">
        <v>20</v>
      </c>
      <c r="AH120" s="10" t="s">
        <v>20</v>
      </c>
      <c r="AI120" s="10" t="s">
        <v>20</v>
      </c>
      <c r="AJ120" s="10" t="s">
        <v>20</v>
      </c>
      <c r="AK120" s="10" t="s">
        <v>20</v>
      </c>
      <c r="AL120" s="10" t="s">
        <v>20</v>
      </c>
      <c r="AM120" s="10" t="s">
        <v>20</v>
      </c>
      <c r="AN120" s="10" t="s">
        <v>20</v>
      </c>
      <c r="AO120" s="10" t="s">
        <v>20</v>
      </c>
      <c r="AP120" s="10" t="s">
        <v>20</v>
      </c>
      <c r="AQ120" s="10" t="s">
        <v>20</v>
      </c>
      <c r="AR120" s="10" t="s">
        <v>20</v>
      </c>
      <c r="AS120" s="10" t="s">
        <v>20</v>
      </c>
      <c r="AT120" t="s">
        <v>3380</v>
      </c>
      <c r="AU120" s="7" t="str">
        <f>'sp1'!AJ122</f>
        <v>simple date and cell formating help</v>
      </c>
    </row>
    <row r="121" spans="2:47" ht="11.25" customHeight="1" x14ac:dyDescent="0.25">
      <c r="B121" s="12">
        <v>9</v>
      </c>
      <c r="C121" s="16" t="str">
        <f t="shared" si="1"/>
        <v>∞</v>
      </c>
      <c r="D121" s="10">
        <v>0</v>
      </c>
      <c r="E121" s="10">
        <v>1</v>
      </c>
      <c r="F121" s="10">
        <v>0</v>
      </c>
      <c r="G121" s="10">
        <v>1</v>
      </c>
      <c r="H121" s="10">
        <v>0</v>
      </c>
      <c r="I121" s="10">
        <v>1</v>
      </c>
      <c r="J121" s="10">
        <v>0</v>
      </c>
      <c r="K121" s="10">
        <v>1</v>
      </c>
      <c r="L121" s="10">
        <v>0</v>
      </c>
      <c r="M121" s="10" t="s">
        <v>20</v>
      </c>
      <c r="N121" s="10" t="s">
        <v>20</v>
      </c>
      <c r="O121" s="10" t="s">
        <v>20</v>
      </c>
      <c r="P121" s="10" t="s">
        <v>20</v>
      </c>
      <c r="Q121" s="10" t="s">
        <v>20</v>
      </c>
      <c r="R121" s="10" t="s">
        <v>20</v>
      </c>
      <c r="S121" s="10" t="s">
        <v>20</v>
      </c>
      <c r="T121" s="10" t="s">
        <v>20</v>
      </c>
      <c r="U121" s="10" t="s">
        <v>20</v>
      </c>
      <c r="V121" s="10" t="s">
        <v>20</v>
      </c>
      <c r="W121" s="10" t="s">
        <v>20</v>
      </c>
      <c r="X121" s="10" t="s">
        <v>20</v>
      </c>
      <c r="Y121" s="10" t="s">
        <v>20</v>
      </c>
      <c r="Z121" s="10" t="s">
        <v>20</v>
      </c>
      <c r="AA121" s="10" t="s">
        <v>20</v>
      </c>
      <c r="AB121" s="10" t="s">
        <v>20</v>
      </c>
      <c r="AC121" s="10" t="s">
        <v>20</v>
      </c>
      <c r="AD121" s="10" t="s">
        <v>20</v>
      </c>
      <c r="AE121" s="10" t="s">
        <v>20</v>
      </c>
      <c r="AF121" s="10" t="s">
        <v>20</v>
      </c>
      <c r="AG121" s="10" t="s">
        <v>20</v>
      </c>
      <c r="AH121" s="10" t="s">
        <v>20</v>
      </c>
      <c r="AI121" s="10" t="s">
        <v>20</v>
      </c>
      <c r="AJ121" s="10" t="s">
        <v>20</v>
      </c>
      <c r="AK121" s="10" t="s">
        <v>20</v>
      </c>
      <c r="AL121" s="10" t="s">
        <v>20</v>
      </c>
      <c r="AM121" s="10" t="s">
        <v>20</v>
      </c>
      <c r="AN121" s="10" t="s">
        <v>20</v>
      </c>
      <c r="AO121" s="10" t="s">
        <v>20</v>
      </c>
      <c r="AP121" s="10" t="s">
        <v>20</v>
      </c>
      <c r="AQ121" s="10" t="s">
        <v>20</v>
      </c>
      <c r="AR121" s="10" t="s">
        <v>20</v>
      </c>
      <c r="AS121" s="10" t="s">
        <v>20</v>
      </c>
      <c r="AT121" t="s">
        <v>3381</v>
      </c>
      <c r="AU121" s="7" t="str">
        <f>'sp1'!AJ123</f>
        <v>Milestone Tracking</v>
      </c>
    </row>
    <row r="122" spans="2:47" ht="11.25" customHeight="1" x14ac:dyDescent="0.25">
      <c r="B122" s="12">
        <v>8</v>
      </c>
      <c r="C122" s="16" t="str">
        <f t="shared" si="1"/>
        <v>∞</v>
      </c>
      <c r="D122" s="10">
        <v>0</v>
      </c>
      <c r="E122" s="10">
        <v>1</v>
      </c>
      <c r="F122" s="10">
        <v>0</v>
      </c>
      <c r="G122" s="10">
        <v>0</v>
      </c>
      <c r="H122" s="10">
        <v>0</v>
      </c>
      <c r="I122" s="10">
        <v>1</v>
      </c>
      <c r="J122" s="10">
        <v>1</v>
      </c>
      <c r="K122" s="10">
        <v>0</v>
      </c>
      <c r="L122" s="10" t="s">
        <v>20</v>
      </c>
      <c r="M122" s="10" t="s">
        <v>20</v>
      </c>
      <c r="N122" s="10" t="s">
        <v>20</v>
      </c>
      <c r="O122" s="10" t="s">
        <v>20</v>
      </c>
      <c r="P122" s="10" t="s">
        <v>20</v>
      </c>
      <c r="Q122" s="10" t="s">
        <v>20</v>
      </c>
      <c r="R122" s="10" t="s">
        <v>20</v>
      </c>
      <c r="S122" s="10" t="s">
        <v>20</v>
      </c>
      <c r="T122" s="10" t="s">
        <v>20</v>
      </c>
      <c r="U122" s="10" t="s">
        <v>20</v>
      </c>
      <c r="V122" s="10" t="s">
        <v>20</v>
      </c>
      <c r="W122" s="10" t="s">
        <v>20</v>
      </c>
      <c r="X122" s="10" t="s">
        <v>20</v>
      </c>
      <c r="Y122" s="10" t="s">
        <v>20</v>
      </c>
      <c r="Z122" s="10" t="s">
        <v>20</v>
      </c>
      <c r="AA122" s="10" t="s">
        <v>20</v>
      </c>
      <c r="AB122" s="10" t="s">
        <v>20</v>
      </c>
      <c r="AC122" s="10" t="s">
        <v>20</v>
      </c>
      <c r="AD122" s="10" t="s">
        <v>20</v>
      </c>
      <c r="AE122" s="10" t="s">
        <v>20</v>
      </c>
      <c r="AF122" s="10" t="s">
        <v>20</v>
      </c>
      <c r="AG122" s="10" t="s">
        <v>20</v>
      </c>
      <c r="AH122" s="10" t="s">
        <v>20</v>
      </c>
      <c r="AI122" s="10" t="s">
        <v>20</v>
      </c>
      <c r="AJ122" s="10" t="s">
        <v>20</v>
      </c>
      <c r="AK122" s="10" t="s">
        <v>20</v>
      </c>
      <c r="AL122" s="10" t="s">
        <v>20</v>
      </c>
      <c r="AM122" s="10" t="s">
        <v>20</v>
      </c>
      <c r="AN122" s="10" t="s">
        <v>20</v>
      </c>
      <c r="AO122" s="10" t="s">
        <v>20</v>
      </c>
      <c r="AP122" s="10" t="s">
        <v>20</v>
      </c>
      <c r="AQ122" s="10" t="s">
        <v>20</v>
      </c>
      <c r="AR122" s="10" t="s">
        <v>20</v>
      </c>
      <c r="AS122" s="10" t="s">
        <v>20</v>
      </c>
      <c r="AT122" t="s">
        <v>3382</v>
      </c>
      <c r="AU122" s="7" t="str">
        <f>'sp1'!AJ124</f>
        <v>Referencing range with column heading</v>
      </c>
    </row>
    <row r="123" spans="2:47" ht="11.25" customHeight="1" x14ac:dyDescent="0.25">
      <c r="B123" s="12">
        <v>6</v>
      </c>
      <c r="C123" s="16" t="str">
        <f t="shared" si="1"/>
        <v>∞</v>
      </c>
      <c r="D123" s="10">
        <v>0</v>
      </c>
      <c r="E123" s="10">
        <v>1</v>
      </c>
      <c r="F123" s="10">
        <v>0</v>
      </c>
      <c r="G123" s="10">
        <v>0</v>
      </c>
      <c r="H123" s="10">
        <v>0</v>
      </c>
      <c r="I123" s="10">
        <v>0</v>
      </c>
      <c r="J123" s="10" t="s">
        <v>20</v>
      </c>
      <c r="K123" s="10" t="s">
        <v>20</v>
      </c>
      <c r="L123" s="10" t="s">
        <v>20</v>
      </c>
      <c r="M123" s="10" t="s">
        <v>20</v>
      </c>
      <c r="N123" s="10" t="s">
        <v>20</v>
      </c>
      <c r="O123" s="10" t="s">
        <v>20</v>
      </c>
      <c r="P123" s="10" t="s">
        <v>20</v>
      </c>
      <c r="Q123" s="10" t="s">
        <v>20</v>
      </c>
      <c r="R123" s="10" t="s">
        <v>20</v>
      </c>
      <c r="S123" s="10" t="s">
        <v>20</v>
      </c>
      <c r="T123" s="10" t="s">
        <v>20</v>
      </c>
      <c r="U123" s="10" t="s">
        <v>20</v>
      </c>
      <c r="V123" s="10" t="s">
        <v>20</v>
      </c>
      <c r="W123" s="10" t="s">
        <v>20</v>
      </c>
      <c r="X123" s="10" t="s">
        <v>20</v>
      </c>
      <c r="Y123" s="10" t="s">
        <v>20</v>
      </c>
      <c r="Z123" s="10" t="s">
        <v>20</v>
      </c>
      <c r="AA123" s="10" t="s">
        <v>20</v>
      </c>
      <c r="AB123" s="10" t="s">
        <v>20</v>
      </c>
      <c r="AC123" s="10" t="s">
        <v>20</v>
      </c>
      <c r="AD123" s="10" t="s">
        <v>20</v>
      </c>
      <c r="AE123" s="10" t="s">
        <v>20</v>
      </c>
      <c r="AF123" s="10" t="s">
        <v>20</v>
      </c>
      <c r="AG123" s="10" t="s">
        <v>20</v>
      </c>
      <c r="AH123" s="10" t="s">
        <v>20</v>
      </c>
      <c r="AI123" s="10" t="s">
        <v>20</v>
      </c>
      <c r="AJ123" s="10" t="s">
        <v>20</v>
      </c>
      <c r="AK123" s="10" t="s">
        <v>20</v>
      </c>
      <c r="AL123" s="10" t="s">
        <v>20</v>
      </c>
      <c r="AM123" s="10" t="s">
        <v>20</v>
      </c>
      <c r="AN123" s="10" t="s">
        <v>20</v>
      </c>
      <c r="AO123" s="10" t="s">
        <v>20</v>
      </c>
      <c r="AP123" s="10" t="s">
        <v>20</v>
      </c>
      <c r="AQ123" s="10" t="s">
        <v>20</v>
      </c>
      <c r="AR123" s="10" t="s">
        <v>20</v>
      </c>
      <c r="AS123" s="10" t="s">
        <v>20</v>
      </c>
      <c r="AT123" t="s">
        <v>3383</v>
      </c>
      <c r="AU123" s="7" t="str">
        <f>'sp1'!AJ125</f>
        <v>separating text within one cell</v>
      </c>
    </row>
    <row r="124" spans="2:47" ht="11.25" customHeight="1" x14ac:dyDescent="0.25">
      <c r="B124" s="12">
        <v>2</v>
      </c>
      <c r="C124" s="16" t="str">
        <f t="shared" si="1"/>
        <v>∞</v>
      </c>
      <c r="D124" s="10">
        <v>0</v>
      </c>
      <c r="E124" s="10">
        <v>1</v>
      </c>
      <c r="F124" s="10" t="s">
        <v>20</v>
      </c>
      <c r="G124" s="10" t="s">
        <v>20</v>
      </c>
      <c r="H124" s="10" t="s">
        <v>20</v>
      </c>
      <c r="I124" s="10" t="s">
        <v>20</v>
      </c>
      <c r="J124" s="10" t="s">
        <v>20</v>
      </c>
      <c r="K124" s="10" t="s">
        <v>20</v>
      </c>
      <c r="L124" s="10" t="s">
        <v>20</v>
      </c>
      <c r="M124" s="10" t="s">
        <v>20</v>
      </c>
      <c r="N124" s="10" t="s">
        <v>20</v>
      </c>
      <c r="O124" s="10" t="s">
        <v>20</v>
      </c>
      <c r="P124" s="10" t="s">
        <v>20</v>
      </c>
      <c r="Q124" s="10" t="s">
        <v>20</v>
      </c>
      <c r="R124" s="10" t="s">
        <v>20</v>
      </c>
      <c r="S124" s="10" t="s">
        <v>20</v>
      </c>
      <c r="T124" s="10" t="s">
        <v>20</v>
      </c>
      <c r="U124" s="10" t="s">
        <v>20</v>
      </c>
      <c r="V124" s="10" t="s">
        <v>20</v>
      </c>
      <c r="W124" s="10" t="s">
        <v>20</v>
      </c>
      <c r="X124" s="10" t="s">
        <v>20</v>
      </c>
      <c r="Y124" s="10" t="s">
        <v>20</v>
      </c>
      <c r="Z124" s="10" t="s">
        <v>20</v>
      </c>
      <c r="AA124" s="10" t="s">
        <v>20</v>
      </c>
      <c r="AB124" s="10" t="s">
        <v>20</v>
      </c>
      <c r="AC124" s="10" t="s">
        <v>20</v>
      </c>
      <c r="AD124" s="10" t="s">
        <v>20</v>
      </c>
      <c r="AE124" s="10" t="s">
        <v>20</v>
      </c>
      <c r="AF124" s="10" t="s">
        <v>20</v>
      </c>
      <c r="AG124" s="10" t="s">
        <v>20</v>
      </c>
      <c r="AH124" s="10" t="s">
        <v>20</v>
      </c>
      <c r="AI124" s="10" t="s">
        <v>20</v>
      </c>
      <c r="AJ124" s="10" t="s">
        <v>20</v>
      </c>
      <c r="AK124" s="10" t="s">
        <v>20</v>
      </c>
      <c r="AL124" s="10" t="s">
        <v>20</v>
      </c>
      <c r="AM124" s="10" t="s">
        <v>20</v>
      </c>
      <c r="AN124" s="10" t="s">
        <v>20</v>
      </c>
      <c r="AO124" s="10" t="s">
        <v>20</v>
      </c>
      <c r="AP124" s="10" t="s">
        <v>20</v>
      </c>
      <c r="AQ124" s="10" t="s">
        <v>20</v>
      </c>
      <c r="AR124" s="10" t="s">
        <v>20</v>
      </c>
      <c r="AS124" s="10" t="s">
        <v>20</v>
      </c>
      <c r="AT124" t="s">
        <v>3384</v>
      </c>
      <c r="AU124" s="7" t="str">
        <f>'sp1'!AJ126</f>
        <v>Format of  worksheet names</v>
      </c>
    </row>
    <row r="125" spans="2:47" ht="11.25" customHeight="1" x14ac:dyDescent="0.25">
      <c r="B125" s="12">
        <v>8</v>
      </c>
      <c r="C125" s="16" t="str">
        <f t="shared" si="1"/>
        <v>∞</v>
      </c>
      <c r="D125" s="10">
        <v>0</v>
      </c>
      <c r="E125" s="10">
        <v>0</v>
      </c>
      <c r="F125" s="10">
        <v>0</v>
      </c>
      <c r="G125" s="10">
        <v>1</v>
      </c>
      <c r="H125" s="10">
        <v>0</v>
      </c>
      <c r="I125" s="10">
        <v>0</v>
      </c>
      <c r="J125" s="10">
        <v>1</v>
      </c>
      <c r="K125" s="10">
        <v>0</v>
      </c>
      <c r="L125" s="10" t="s">
        <v>20</v>
      </c>
      <c r="M125" s="10" t="s">
        <v>20</v>
      </c>
      <c r="N125" s="10" t="s">
        <v>20</v>
      </c>
      <c r="O125" s="10" t="s">
        <v>20</v>
      </c>
      <c r="P125" s="10" t="s">
        <v>20</v>
      </c>
      <c r="Q125" s="10" t="s">
        <v>20</v>
      </c>
      <c r="R125" s="10" t="s">
        <v>20</v>
      </c>
      <c r="S125" s="10" t="s">
        <v>20</v>
      </c>
      <c r="T125" s="10" t="s">
        <v>20</v>
      </c>
      <c r="U125" s="10" t="s">
        <v>20</v>
      </c>
      <c r="V125" s="10" t="s">
        <v>20</v>
      </c>
      <c r="W125" s="10" t="s">
        <v>20</v>
      </c>
      <c r="X125" s="10" t="s">
        <v>20</v>
      </c>
      <c r="Y125" s="10" t="s">
        <v>20</v>
      </c>
      <c r="Z125" s="10" t="s">
        <v>20</v>
      </c>
      <c r="AA125" s="10" t="s">
        <v>20</v>
      </c>
      <c r="AB125" s="10" t="s">
        <v>20</v>
      </c>
      <c r="AC125" s="10" t="s">
        <v>20</v>
      </c>
      <c r="AD125" s="10" t="s">
        <v>20</v>
      </c>
      <c r="AE125" s="10" t="s">
        <v>20</v>
      </c>
      <c r="AF125" s="10" t="s">
        <v>20</v>
      </c>
      <c r="AG125" s="10" t="s">
        <v>20</v>
      </c>
      <c r="AH125" s="10" t="s">
        <v>20</v>
      </c>
      <c r="AI125" s="10" t="s">
        <v>20</v>
      </c>
      <c r="AJ125" s="10" t="s">
        <v>20</v>
      </c>
      <c r="AK125" s="10" t="s">
        <v>20</v>
      </c>
      <c r="AL125" s="10" t="s">
        <v>20</v>
      </c>
      <c r="AM125" s="10" t="s">
        <v>20</v>
      </c>
      <c r="AN125" s="10" t="s">
        <v>20</v>
      </c>
      <c r="AO125" s="10" t="s">
        <v>20</v>
      </c>
      <c r="AP125" s="10" t="s">
        <v>20</v>
      </c>
      <c r="AQ125" s="10" t="s">
        <v>20</v>
      </c>
      <c r="AR125" s="10" t="s">
        <v>20</v>
      </c>
      <c r="AS125" s="10" t="s">
        <v>20</v>
      </c>
      <c r="AT125" t="s">
        <v>3385</v>
      </c>
      <c r="AU125" s="7" t="str">
        <f>'sp1'!AJ127</f>
        <v>Compare columns and highlight unique val…</v>
      </c>
    </row>
    <row r="126" spans="2:47" ht="11.25" customHeight="1" x14ac:dyDescent="0.25">
      <c r="B126" s="12">
        <v>2</v>
      </c>
      <c r="C126" s="16" t="str">
        <f t="shared" si="1"/>
        <v>∞</v>
      </c>
      <c r="D126" s="10">
        <v>0</v>
      </c>
      <c r="E126" s="10">
        <v>1</v>
      </c>
      <c r="F126" s="10" t="s">
        <v>20</v>
      </c>
      <c r="G126" s="10" t="s">
        <v>20</v>
      </c>
      <c r="H126" s="10" t="s">
        <v>20</v>
      </c>
      <c r="I126" s="10" t="s">
        <v>20</v>
      </c>
      <c r="J126" s="10" t="s">
        <v>20</v>
      </c>
      <c r="K126" s="10" t="s">
        <v>20</v>
      </c>
      <c r="L126" s="10" t="s">
        <v>20</v>
      </c>
      <c r="M126" s="10" t="s">
        <v>20</v>
      </c>
      <c r="N126" s="10" t="s">
        <v>20</v>
      </c>
      <c r="O126" s="10" t="s">
        <v>20</v>
      </c>
      <c r="P126" s="10" t="s">
        <v>20</v>
      </c>
      <c r="Q126" s="10" t="s">
        <v>20</v>
      </c>
      <c r="R126" s="10" t="s">
        <v>20</v>
      </c>
      <c r="S126" s="10" t="s">
        <v>20</v>
      </c>
      <c r="T126" s="10" t="s">
        <v>20</v>
      </c>
      <c r="U126" s="10" t="s">
        <v>20</v>
      </c>
      <c r="V126" s="10" t="s">
        <v>20</v>
      </c>
      <c r="W126" s="10" t="s">
        <v>20</v>
      </c>
      <c r="X126" s="10" t="s">
        <v>20</v>
      </c>
      <c r="Y126" s="10" t="s">
        <v>20</v>
      </c>
      <c r="Z126" s="10" t="s">
        <v>20</v>
      </c>
      <c r="AA126" s="10" t="s">
        <v>20</v>
      </c>
      <c r="AB126" s="10" t="s">
        <v>20</v>
      </c>
      <c r="AC126" s="10" t="s">
        <v>20</v>
      </c>
      <c r="AD126" s="10" t="s">
        <v>20</v>
      </c>
      <c r="AE126" s="10" t="s">
        <v>20</v>
      </c>
      <c r="AF126" s="10" t="s">
        <v>20</v>
      </c>
      <c r="AG126" s="10" t="s">
        <v>20</v>
      </c>
      <c r="AH126" s="10" t="s">
        <v>20</v>
      </c>
      <c r="AI126" s="10" t="s">
        <v>20</v>
      </c>
      <c r="AJ126" s="10" t="s">
        <v>20</v>
      </c>
      <c r="AK126" s="10" t="s">
        <v>20</v>
      </c>
      <c r="AL126" s="10" t="s">
        <v>20</v>
      </c>
      <c r="AM126" s="10" t="s">
        <v>20</v>
      </c>
      <c r="AN126" s="10" t="s">
        <v>20</v>
      </c>
      <c r="AO126" s="10" t="s">
        <v>20</v>
      </c>
      <c r="AP126" s="10" t="s">
        <v>20</v>
      </c>
      <c r="AQ126" s="10" t="s">
        <v>20</v>
      </c>
      <c r="AR126" s="10" t="s">
        <v>20</v>
      </c>
      <c r="AS126" s="10" t="s">
        <v>20</v>
      </c>
      <c r="AT126" t="s">
        <v>3386</v>
      </c>
      <c r="AU126" s="7" t="str">
        <f>'sp1'!AJ128</f>
        <v>20007 Data Comparison Formula</v>
      </c>
    </row>
    <row r="127" spans="2:47" ht="11.25" customHeight="1" x14ac:dyDescent="0.25">
      <c r="B127" s="12">
        <v>2</v>
      </c>
      <c r="C127" s="16" t="str">
        <f t="shared" si="1"/>
        <v>∞</v>
      </c>
      <c r="D127" s="10">
        <v>0</v>
      </c>
      <c r="E127" s="10">
        <v>1</v>
      </c>
      <c r="F127" s="10" t="s">
        <v>20</v>
      </c>
      <c r="G127" s="10" t="s">
        <v>20</v>
      </c>
      <c r="H127" s="10" t="s">
        <v>20</v>
      </c>
      <c r="I127" s="10" t="s">
        <v>20</v>
      </c>
      <c r="J127" s="10" t="s">
        <v>20</v>
      </c>
      <c r="K127" s="10" t="s">
        <v>20</v>
      </c>
      <c r="L127" s="10" t="s">
        <v>20</v>
      </c>
      <c r="M127" s="10" t="s">
        <v>20</v>
      </c>
      <c r="N127" s="10" t="s">
        <v>20</v>
      </c>
      <c r="O127" s="10" t="s">
        <v>20</v>
      </c>
      <c r="P127" s="10" t="s">
        <v>20</v>
      </c>
      <c r="Q127" s="10" t="s">
        <v>20</v>
      </c>
      <c r="R127" s="10" t="s">
        <v>20</v>
      </c>
      <c r="S127" s="10" t="s">
        <v>20</v>
      </c>
      <c r="T127" s="10" t="s">
        <v>20</v>
      </c>
      <c r="U127" s="10" t="s">
        <v>20</v>
      </c>
      <c r="V127" s="10" t="s">
        <v>20</v>
      </c>
      <c r="W127" s="10" t="s">
        <v>20</v>
      </c>
      <c r="X127" s="10" t="s">
        <v>20</v>
      </c>
      <c r="Y127" s="10" t="s">
        <v>20</v>
      </c>
      <c r="Z127" s="10" t="s">
        <v>20</v>
      </c>
      <c r="AA127" s="10" t="s">
        <v>20</v>
      </c>
      <c r="AB127" s="10" t="s">
        <v>20</v>
      </c>
      <c r="AC127" s="10" t="s">
        <v>20</v>
      </c>
      <c r="AD127" s="10" t="s">
        <v>20</v>
      </c>
      <c r="AE127" s="10" t="s">
        <v>20</v>
      </c>
      <c r="AF127" s="10" t="s">
        <v>20</v>
      </c>
      <c r="AG127" s="10" t="s">
        <v>20</v>
      </c>
      <c r="AH127" s="10" t="s">
        <v>20</v>
      </c>
      <c r="AI127" s="10" t="s">
        <v>20</v>
      </c>
      <c r="AJ127" s="10" t="s">
        <v>20</v>
      </c>
      <c r="AK127" s="10" t="s">
        <v>20</v>
      </c>
      <c r="AL127" s="10" t="s">
        <v>20</v>
      </c>
      <c r="AM127" s="10" t="s">
        <v>20</v>
      </c>
      <c r="AN127" s="10" t="s">
        <v>20</v>
      </c>
      <c r="AO127" s="10" t="s">
        <v>20</v>
      </c>
      <c r="AP127" s="10" t="s">
        <v>20</v>
      </c>
      <c r="AQ127" s="10" t="s">
        <v>20</v>
      </c>
      <c r="AR127" s="10" t="s">
        <v>20</v>
      </c>
      <c r="AS127" s="10" t="s">
        <v>20</v>
      </c>
      <c r="AT127" t="s">
        <v>3387</v>
      </c>
      <c r="AU127" s="7" t="str">
        <f>'sp1'!AJ129</f>
        <v>Change highlight colour of cell when new…</v>
      </c>
    </row>
    <row r="128" spans="2:47" ht="11.25" customHeight="1" x14ac:dyDescent="0.25">
      <c r="B128" s="12">
        <v>4</v>
      </c>
      <c r="C128" s="16" t="str">
        <f t="shared" si="1"/>
        <v>∞</v>
      </c>
      <c r="D128" s="10">
        <v>0</v>
      </c>
      <c r="E128" s="10">
        <v>1</v>
      </c>
      <c r="F128" s="10">
        <v>0</v>
      </c>
      <c r="G128" s="10">
        <v>1</v>
      </c>
      <c r="H128" s="10" t="s">
        <v>20</v>
      </c>
      <c r="I128" s="10" t="s">
        <v>20</v>
      </c>
      <c r="J128" s="10" t="s">
        <v>20</v>
      </c>
      <c r="K128" s="10" t="s">
        <v>20</v>
      </c>
      <c r="L128" s="10" t="s">
        <v>20</v>
      </c>
      <c r="M128" s="10" t="s">
        <v>20</v>
      </c>
      <c r="N128" s="10" t="s">
        <v>20</v>
      </c>
      <c r="O128" s="10" t="s">
        <v>20</v>
      </c>
      <c r="P128" s="10" t="s">
        <v>20</v>
      </c>
      <c r="Q128" s="10" t="s">
        <v>20</v>
      </c>
      <c r="R128" s="10" t="s">
        <v>20</v>
      </c>
      <c r="S128" s="10" t="s">
        <v>20</v>
      </c>
      <c r="T128" s="10" t="s">
        <v>20</v>
      </c>
      <c r="U128" s="10" t="s">
        <v>20</v>
      </c>
      <c r="V128" s="10" t="s">
        <v>20</v>
      </c>
      <c r="W128" s="10" t="s">
        <v>20</v>
      </c>
      <c r="X128" s="10" t="s">
        <v>20</v>
      </c>
      <c r="Y128" s="10" t="s">
        <v>20</v>
      </c>
      <c r="Z128" s="10" t="s">
        <v>20</v>
      </c>
      <c r="AA128" s="10" t="s">
        <v>20</v>
      </c>
      <c r="AB128" s="10" t="s">
        <v>20</v>
      </c>
      <c r="AC128" s="10" t="s">
        <v>20</v>
      </c>
      <c r="AD128" s="10" t="s">
        <v>20</v>
      </c>
      <c r="AE128" s="10" t="s">
        <v>20</v>
      </c>
      <c r="AF128" s="10" t="s">
        <v>20</v>
      </c>
      <c r="AG128" s="10" t="s">
        <v>20</v>
      </c>
      <c r="AH128" s="10" t="s">
        <v>20</v>
      </c>
      <c r="AI128" s="10" t="s">
        <v>20</v>
      </c>
      <c r="AJ128" s="10" t="s">
        <v>20</v>
      </c>
      <c r="AK128" s="10" t="s">
        <v>20</v>
      </c>
      <c r="AL128" s="10" t="s">
        <v>20</v>
      </c>
      <c r="AM128" s="10" t="s">
        <v>20</v>
      </c>
      <c r="AN128" s="10" t="s">
        <v>20</v>
      </c>
      <c r="AO128" s="10" t="s">
        <v>20</v>
      </c>
      <c r="AP128" s="10" t="s">
        <v>20</v>
      </c>
      <c r="AQ128" s="10" t="s">
        <v>20</v>
      </c>
      <c r="AR128" s="10" t="s">
        <v>20</v>
      </c>
      <c r="AS128" s="10" t="s">
        <v>20</v>
      </c>
      <c r="AT128" t="s">
        <v>3388</v>
      </c>
      <c r="AU128" s="7" t="str">
        <f>'sp1'!AJ130</f>
        <v>what i know as &amp;quot; Time Lapse&amp;quot;</v>
      </c>
    </row>
    <row r="129" spans="2:47" ht="11.25" customHeight="1" x14ac:dyDescent="0.25">
      <c r="B129" s="12">
        <v>3</v>
      </c>
      <c r="C129" s="16" t="str">
        <f t="shared" si="1"/>
        <v>∞</v>
      </c>
      <c r="D129" s="10">
        <v>0</v>
      </c>
      <c r="E129" s="10">
        <v>1</v>
      </c>
      <c r="F129" s="10">
        <v>0</v>
      </c>
      <c r="G129" s="10" t="s">
        <v>20</v>
      </c>
      <c r="H129" s="10" t="s">
        <v>20</v>
      </c>
      <c r="I129" s="10" t="s">
        <v>20</v>
      </c>
      <c r="J129" s="10" t="s">
        <v>20</v>
      </c>
      <c r="K129" s="10" t="s">
        <v>20</v>
      </c>
      <c r="L129" s="10" t="s">
        <v>20</v>
      </c>
      <c r="M129" s="10" t="s">
        <v>20</v>
      </c>
      <c r="N129" s="10" t="s">
        <v>20</v>
      </c>
      <c r="O129" s="10" t="s">
        <v>20</v>
      </c>
      <c r="P129" s="10" t="s">
        <v>20</v>
      </c>
      <c r="Q129" s="10" t="s">
        <v>20</v>
      </c>
      <c r="R129" s="10" t="s">
        <v>20</v>
      </c>
      <c r="S129" s="10" t="s">
        <v>20</v>
      </c>
      <c r="T129" s="10" t="s">
        <v>20</v>
      </c>
      <c r="U129" s="10" t="s">
        <v>20</v>
      </c>
      <c r="V129" s="10" t="s">
        <v>20</v>
      </c>
      <c r="W129" s="10" t="s">
        <v>20</v>
      </c>
      <c r="X129" s="10" t="s">
        <v>20</v>
      </c>
      <c r="Y129" s="10" t="s">
        <v>20</v>
      </c>
      <c r="Z129" s="10" t="s">
        <v>20</v>
      </c>
      <c r="AA129" s="10" t="s">
        <v>20</v>
      </c>
      <c r="AB129" s="10" t="s">
        <v>20</v>
      </c>
      <c r="AC129" s="10" t="s">
        <v>20</v>
      </c>
      <c r="AD129" s="10" t="s">
        <v>20</v>
      </c>
      <c r="AE129" s="10" t="s">
        <v>20</v>
      </c>
      <c r="AF129" s="10" t="s">
        <v>20</v>
      </c>
      <c r="AG129" s="10" t="s">
        <v>20</v>
      </c>
      <c r="AH129" s="10" t="s">
        <v>20</v>
      </c>
      <c r="AI129" s="10" t="s">
        <v>20</v>
      </c>
      <c r="AJ129" s="10" t="s">
        <v>20</v>
      </c>
      <c r="AK129" s="10" t="s">
        <v>20</v>
      </c>
      <c r="AL129" s="10" t="s">
        <v>20</v>
      </c>
      <c r="AM129" s="10" t="s">
        <v>20</v>
      </c>
      <c r="AN129" s="10" t="s">
        <v>20</v>
      </c>
      <c r="AO129" s="10" t="s">
        <v>20</v>
      </c>
      <c r="AP129" s="10" t="s">
        <v>20</v>
      </c>
      <c r="AQ129" s="10" t="s">
        <v>20</v>
      </c>
      <c r="AR129" s="10" t="s">
        <v>20</v>
      </c>
      <c r="AS129" s="10" t="s">
        <v>20</v>
      </c>
      <c r="AT129" t="s">
        <v>3389</v>
      </c>
      <c r="AU129" s="7" t="str">
        <f>'sp1'!AJ131</f>
        <v>SUM and ...</v>
      </c>
    </row>
    <row r="130" spans="2:47" ht="11.25" customHeight="1" x14ac:dyDescent="0.25">
      <c r="B130" s="12">
        <v>4</v>
      </c>
      <c r="C130" s="16" t="str">
        <f t="shared" si="1"/>
        <v>∞</v>
      </c>
      <c r="D130" s="10">
        <v>0</v>
      </c>
      <c r="E130" s="10">
        <v>1</v>
      </c>
      <c r="F130" s="10">
        <v>0</v>
      </c>
      <c r="G130" s="10">
        <v>1</v>
      </c>
      <c r="H130" s="10" t="s">
        <v>20</v>
      </c>
      <c r="I130" s="10" t="s">
        <v>20</v>
      </c>
      <c r="J130" s="10" t="s">
        <v>20</v>
      </c>
      <c r="K130" s="10" t="s">
        <v>20</v>
      </c>
      <c r="L130" s="10" t="s">
        <v>20</v>
      </c>
      <c r="M130" s="10" t="s">
        <v>20</v>
      </c>
      <c r="N130" s="10" t="s">
        <v>20</v>
      </c>
      <c r="O130" s="10" t="s">
        <v>20</v>
      </c>
      <c r="P130" s="10" t="s">
        <v>20</v>
      </c>
      <c r="Q130" s="10" t="s">
        <v>20</v>
      </c>
      <c r="R130" s="10" t="s">
        <v>20</v>
      </c>
      <c r="S130" s="10" t="s">
        <v>20</v>
      </c>
      <c r="T130" s="10" t="s">
        <v>20</v>
      </c>
      <c r="U130" s="10" t="s">
        <v>20</v>
      </c>
      <c r="V130" s="10" t="s">
        <v>20</v>
      </c>
      <c r="W130" s="10" t="s">
        <v>20</v>
      </c>
      <c r="X130" s="10" t="s">
        <v>20</v>
      </c>
      <c r="Y130" s="10" t="s">
        <v>20</v>
      </c>
      <c r="Z130" s="10" t="s">
        <v>20</v>
      </c>
      <c r="AA130" s="10" t="s">
        <v>20</v>
      </c>
      <c r="AB130" s="10" t="s">
        <v>20</v>
      </c>
      <c r="AC130" s="10" t="s">
        <v>20</v>
      </c>
      <c r="AD130" s="10" t="s">
        <v>20</v>
      </c>
      <c r="AE130" s="10" t="s">
        <v>20</v>
      </c>
      <c r="AF130" s="10" t="s">
        <v>20</v>
      </c>
      <c r="AG130" s="10" t="s">
        <v>20</v>
      </c>
      <c r="AH130" s="10" t="s">
        <v>20</v>
      </c>
      <c r="AI130" s="10" t="s">
        <v>20</v>
      </c>
      <c r="AJ130" s="10" t="s">
        <v>20</v>
      </c>
      <c r="AK130" s="10" t="s">
        <v>20</v>
      </c>
      <c r="AL130" s="10" t="s">
        <v>20</v>
      </c>
      <c r="AM130" s="10" t="s">
        <v>20</v>
      </c>
      <c r="AN130" s="10" t="s">
        <v>20</v>
      </c>
      <c r="AO130" s="10" t="s">
        <v>20</v>
      </c>
      <c r="AP130" s="10" t="s">
        <v>20</v>
      </c>
      <c r="AQ130" s="10" t="s">
        <v>20</v>
      </c>
      <c r="AR130" s="10" t="s">
        <v>20</v>
      </c>
      <c r="AS130" s="10" t="s">
        <v>20</v>
      </c>
      <c r="AT130" t="s">
        <v>3390</v>
      </c>
      <c r="AU130" s="7" t="str">
        <f>'sp1'!AJ132</f>
        <v>Copy cell data into a comment box of ano…</v>
      </c>
    </row>
    <row r="131" spans="2:47" ht="11.25" customHeight="1" x14ac:dyDescent="0.25">
      <c r="B131" s="12">
        <v>2</v>
      </c>
      <c r="C131" s="16" t="str">
        <f t="shared" si="1"/>
        <v>∞</v>
      </c>
      <c r="D131" s="10">
        <v>0</v>
      </c>
      <c r="E131" s="10">
        <v>1</v>
      </c>
      <c r="F131" s="10" t="s">
        <v>20</v>
      </c>
      <c r="G131" s="10" t="s">
        <v>20</v>
      </c>
      <c r="H131" s="10" t="s">
        <v>20</v>
      </c>
      <c r="I131" s="10" t="s">
        <v>20</v>
      </c>
      <c r="J131" s="10" t="s">
        <v>20</v>
      </c>
      <c r="K131" s="10" t="s">
        <v>20</v>
      </c>
      <c r="L131" s="10" t="s">
        <v>20</v>
      </c>
      <c r="M131" s="10" t="s">
        <v>20</v>
      </c>
      <c r="N131" s="10" t="s">
        <v>20</v>
      </c>
      <c r="O131" s="10" t="s">
        <v>20</v>
      </c>
      <c r="P131" s="10" t="s">
        <v>20</v>
      </c>
      <c r="Q131" s="10" t="s">
        <v>20</v>
      </c>
      <c r="R131" s="10" t="s">
        <v>20</v>
      </c>
      <c r="S131" s="10" t="s">
        <v>20</v>
      </c>
      <c r="T131" s="10" t="s">
        <v>20</v>
      </c>
      <c r="U131" s="10" t="s">
        <v>20</v>
      </c>
      <c r="V131" s="10" t="s">
        <v>20</v>
      </c>
      <c r="W131" s="10" t="s">
        <v>20</v>
      </c>
      <c r="X131" s="10" t="s">
        <v>20</v>
      </c>
      <c r="Y131" s="10" t="s">
        <v>20</v>
      </c>
      <c r="Z131" s="10" t="s">
        <v>20</v>
      </c>
      <c r="AA131" s="10" t="s">
        <v>20</v>
      </c>
      <c r="AB131" s="10" t="s">
        <v>20</v>
      </c>
      <c r="AC131" s="10" t="s">
        <v>20</v>
      </c>
      <c r="AD131" s="10" t="s">
        <v>20</v>
      </c>
      <c r="AE131" s="10" t="s">
        <v>20</v>
      </c>
      <c r="AF131" s="10" t="s">
        <v>20</v>
      </c>
      <c r="AG131" s="10" t="s">
        <v>20</v>
      </c>
      <c r="AH131" s="10" t="s">
        <v>20</v>
      </c>
      <c r="AI131" s="10" t="s">
        <v>20</v>
      </c>
      <c r="AJ131" s="10" t="s">
        <v>20</v>
      </c>
      <c r="AK131" s="10" t="s">
        <v>20</v>
      </c>
      <c r="AL131" s="10" t="s">
        <v>20</v>
      </c>
      <c r="AM131" s="10" t="s">
        <v>20</v>
      </c>
      <c r="AN131" s="10" t="s">
        <v>20</v>
      </c>
      <c r="AO131" s="10" t="s">
        <v>20</v>
      </c>
      <c r="AP131" s="10" t="s">
        <v>20</v>
      </c>
      <c r="AQ131" s="10" t="s">
        <v>20</v>
      </c>
      <c r="AR131" s="10" t="s">
        <v>20</v>
      </c>
      <c r="AS131" s="10" t="s">
        <v>20</v>
      </c>
      <c r="AT131" t="s">
        <v>3391</v>
      </c>
      <c r="AU131" s="7" t="str">
        <f>'sp1'!AJ133</f>
        <v>Populating a row, based on a date entere…</v>
      </c>
    </row>
    <row r="132" spans="2:47" ht="11.25" customHeight="1" x14ac:dyDescent="0.25">
      <c r="B132" s="12">
        <v>3</v>
      </c>
      <c r="C132" s="16" t="str">
        <f t="shared" ref="C132:C195" si="2">HYPERLINK(AT132,inf)</f>
        <v>∞</v>
      </c>
      <c r="D132" s="10">
        <v>0</v>
      </c>
      <c r="E132" s="10">
        <v>1</v>
      </c>
      <c r="F132" s="10">
        <v>1</v>
      </c>
      <c r="G132" s="10" t="s">
        <v>20</v>
      </c>
      <c r="H132" s="10" t="s">
        <v>20</v>
      </c>
      <c r="I132" s="10" t="s">
        <v>20</v>
      </c>
      <c r="J132" s="10" t="s">
        <v>20</v>
      </c>
      <c r="K132" s="10" t="s">
        <v>20</v>
      </c>
      <c r="L132" s="10" t="s">
        <v>20</v>
      </c>
      <c r="M132" s="10" t="s">
        <v>20</v>
      </c>
      <c r="N132" s="10" t="s">
        <v>20</v>
      </c>
      <c r="O132" s="10" t="s">
        <v>20</v>
      </c>
      <c r="P132" s="10" t="s">
        <v>20</v>
      </c>
      <c r="Q132" s="10" t="s">
        <v>20</v>
      </c>
      <c r="R132" s="10" t="s">
        <v>20</v>
      </c>
      <c r="S132" s="10" t="s">
        <v>20</v>
      </c>
      <c r="T132" s="10" t="s">
        <v>20</v>
      </c>
      <c r="U132" s="10" t="s">
        <v>20</v>
      </c>
      <c r="V132" s="10" t="s">
        <v>20</v>
      </c>
      <c r="W132" s="10" t="s">
        <v>20</v>
      </c>
      <c r="X132" s="10" t="s">
        <v>20</v>
      </c>
      <c r="Y132" s="10" t="s">
        <v>20</v>
      </c>
      <c r="Z132" s="10" t="s">
        <v>20</v>
      </c>
      <c r="AA132" s="10" t="s">
        <v>20</v>
      </c>
      <c r="AB132" s="10" t="s">
        <v>20</v>
      </c>
      <c r="AC132" s="10" t="s">
        <v>20</v>
      </c>
      <c r="AD132" s="10" t="s">
        <v>20</v>
      </c>
      <c r="AE132" s="10" t="s">
        <v>20</v>
      </c>
      <c r="AF132" s="10" t="s">
        <v>20</v>
      </c>
      <c r="AG132" s="10" t="s">
        <v>20</v>
      </c>
      <c r="AH132" s="10" t="s">
        <v>20</v>
      </c>
      <c r="AI132" s="10" t="s">
        <v>20</v>
      </c>
      <c r="AJ132" s="10" t="s">
        <v>20</v>
      </c>
      <c r="AK132" s="10" t="s">
        <v>20</v>
      </c>
      <c r="AL132" s="10" t="s">
        <v>20</v>
      </c>
      <c r="AM132" s="10" t="s">
        <v>20</v>
      </c>
      <c r="AN132" s="10" t="s">
        <v>20</v>
      </c>
      <c r="AO132" s="10" t="s">
        <v>20</v>
      </c>
      <c r="AP132" s="10" t="s">
        <v>20</v>
      </c>
      <c r="AQ132" s="10" t="s">
        <v>20</v>
      </c>
      <c r="AR132" s="10" t="s">
        <v>20</v>
      </c>
      <c r="AS132" s="10" t="s">
        <v>20</v>
      </c>
      <c r="AT132" t="s">
        <v>3392</v>
      </c>
      <c r="AU132" s="7" t="str">
        <f>'sp1'!AJ134</f>
        <v>Converting text into macro</v>
      </c>
    </row>
    <row r="133" spans="2:47" ht="11.25" customHeight="1" x14ac:dyDescent="0.25">
      <c r="B133" s="12">
        <v>4</v>
      </c>
      <c r="C133" s="16" t="str">
        <f t="shared" si="2"/>
        <v>∞</v>
      </c>
      <c r="D133" s="10">
        <v>0</v>
      </c>
      <c r="E133" s="10">
        <v>1</v>
      </c>
      <c r="F133" s="10">
        <v>0</v>
      </c>
      <c r="G133" s="10">
        <v>0</v>
      </c>
      <c r="H133" s="10" t="s">
        <v>20</v>
      </c>
      <c r="I133" s="10" t="s">
        <v>20</v>
      </c>
      <c r="J133" s="10" t="s">
        <v>20</v>
      </c>
      <c r="K133" s="10" t="s">
        <v>20</v>
      </c>
      <c r="L133" s="10" t="s">
        <v>20</v>
      </c>
      <c r="M133" s="10" t="s">
        <v>20</v>
      </c>
      <c r="N133" s="10" t="s">
        <v>20</v>
      </c>
      <c r="O133" s="10" t="s">
        <v>20</v>
      </c>
      <c r="P133" s="10" t="s">
        <v>20</v>
      </c>
      <c r="Q133" s="10" t="s">
        <v>20</v>
      </c>
      <c r="R133" s="10" t="s">
        <v>20</v>
      </c>
      <c r="S133" s="10" t="s">
        <v>20</v>
      </c>
      <c r="T133" s="10" t="s">
        <v>20</v>
      </c>
      <c r="U133" s="10" t="s">
        <v>20</v>
      </c>
      <c r="V133" s="10" t="s">
        <v>20</v>
      </c>
      <c r="W133" s="10" t="s">
        <v>20</v>
      </c>
      <c r="X133" s="10" t="s">
        <v>20</v>
      </c>
      <c r="Y133" s="10" t="s">
        <v>20</v>
      </c>
      <c r="Z133" s="10" t="s">
        <v>20</v>
      </c>
      <c r="AA133" s="10" t="s">
        <v>20</v>
      </c>
      <c r="AB133" s="10" t="s">
        <v>20</v>
      </c>
      <c r="AC133" s="10" t="s">
        <v>20</v>
      </c>
      <c r="AD133" s="10" t="s">
        <v>20</v>
      </c>
      <c r="AE133" s="10" t="s">
        <v>20</v>
      </c>
      <c r="AF133" s="10" t="s">
        <v>20</v>
      </c>
      <c r="AG133" s="10" t="s">
        <v>20</v>
      </c>
      <c r="AH133" s="10" t="s">
        <v>20</v>
      </c>
      <c r="AI133" s="10" t="s">
        <v>20</v>
      </c>
      <c r="AJ133" s="10" t="s">
        <v>20</v>
      </c>
      <c r="AK133" s="10" t="s">
        <v>20</v>
      </c>
      <c r="AL133" s="10" t="s">
        <v>20</v>
      </c>
      <c r="AM133" s="10" t="s">
        <v>20</v>
      </c>
      <c r="AN133" s="10" t="s">
        <v>20</v>
      </c>
      <c r="AO133" s="10" t="s">
        <v>20</v>
      </c>
      <c r="AP133" s="10" t="s">
        <v>20</v>
      </c>
      <c r="AQ133" s="10" t="s">
        <v>20</v>
      </c>
      <c r="AR133" s="10" t="s">
        <v>20</v>
      </c>
      <c r="AS133" s="10" t="s">
        <v>20</v>
      </c>
      <c r="AT133" t="s">
        <v>3393</v>
      </c>
      <c r="AU133" s="7" t="str">
        <f>'sp1'!AJ135</f>
        <v>Hot to Count Records Between 2 Dates And…</v>
      </c>
    </row>
    <row r="134" spans="2:47" ht="11.25" customHeight="1" x14ac:dyDescent="0.25">
      <c r="B134" s="12">
        <v>3</v>
      </c>
      <c r="C134" s="16" t="str">
        <f t="shared" si="2"/>
        <v>∞</v>
      </c>
      <c r="D134" s="10">
        <v>0</v>
      </c>
      <c r="E134" s="10">
        <v>0</v>
      </c>
      <c r="F134" s="10">
        <v>1</v>
      </c>
      <c r="G134" s="10" t="s">
        <v>20</v>
      </c>
      <c r="H134" s="10" t="s">
        <v>20</v>
      </c>
      <c r="I134" s="10" t="s">
        <v>20</v>
      </c>
      <c r="J134" s="10" t="s">
        <v>20</v>
      </c>
      <c r="K134" s="10" t="s">
        <v>20</v>
      </c>
      <c r="L134" s="10" t="s">
        <v>20</v>
      </c>
      <c r="M134" s="10" t="s">
        <v>20</v>
      </c>
      <c r="N134" s="10" t="s">
        <v>20</v>
      </c>
      <c r="O134" s="10" t="s">
        <v>20</v>
      </c>
      <c r="P134" s="10" t="s">
        <v>20</v>
      </c>
      <c r="Q134" s="10" t="s">
        <v>20</v>
      </c>
      <c r="R134" s="10" t="s">
        <v>20</v>
      </c>
      <c r="S134" s="10" t="s">
        <v>20</v>
      </c>
      <c r="T134" s="10" t="s">
        <v>20</v>
      </c>
      <c r="U134" s="10" t="s">
        <v>20</v>
      </c>
      <c r="V134" s="10" t="s">
        <v>20</v>
      </c>
      <c r="W134" s="10" t="s">
        <v>20</v>
      </c>
      <c r="X134" s="10" t="s">
        <v>20</v>
      </c>
      <c r="Y134" s="10" t="s">
        <v>20</v>
      </c>
      <c r="Z134" s="10" t="s">
        <v>20</v>
      </c>
      <c r="AA134" s="10" t="s">
        <v>20</v>
      </c>
      <c r="AB134" s="10" t="s">
        <v>20</v>
      </c>
      <c r="AC134" s="10" t="s">
        <v>20</v>
      </c>
      <c r="AD134" s="10" t="s">
        <v>20</v>
      </c>
      <c r="AE134" s="10" t="s">
        <v>20</v>
      </c>
      <c r="AF134" s="10" t="s">
        <v>20</v>
      </c>
      <c r="AG134" s="10" t="s">
        <v>20</v>
      </c>
      <c r="AH134" s="10" t="s">
        <v>20</v>
      </c>
      <c r="AI134" s="10" t="s">
        <v>20</v>
      </c>
      <c r="AJ134" s="10" t="s">
        <v>20</v>
      </c>
      <c r="AK134" s="10" t="s">
        <v>20</v>
      </c>
      <c r="AL134" s="10" t="s">
        <v>20</v>
      </c>
      <c r="AM134" s="10" t="s">
        <v>20</v>
      </c>
      <c r="AN134" s="10" t="s">
        <v>20</v>
      </c>
      <c r="AO134" s="10" t="s">
        <v>20</v>
      </c>
      <c r="AP134" s="10" t="s">
        <v>20</v>
      </c>
      <c r="AQ134" s="10" t="s">
        <v>20</v>
      </c>
      <c r="AR134" s="10" t="s">
        <v>20</v>
      </c>
      <c r="AS134" s="10" t="s">
        <v>20</v>
      </c>
      <c r="AT134" t="s">
        <v>3394</v>
      </c>
      <c r="AU134" s="7" t="str">
        <f>'sp1'!AJ136</f>
        <v>Inserting a value into a long text</v>
      </c>
    </row>
    <row r="135" spans="2:47" ht="11.25" customHeight="1" x14ac:dyDescent="0.25">
      <c r="B135" s="12">
        <v>3</v>
      </c>
      <c r="C135" s="16" t="str">
        <f t="shared" si="2"/>
        <v>∞</v>
      </c>
      <c r="D135" s="10">
        <v>0</v>
      </c>
      <c r="E135" s="10">
        <v>1</v>
      </c>
      <c r="F135" s="10">
        <v>1</v>
      </c>
      <c r="G135" s="10" t="s">
        <v>20</v>
      </c>
      <c r="H135" s="10" t="s">
        <v>20</v>
      </c>
      <c r="I135" s="10" t="s">
        <v>20</v>
      </c>
      <c r="J135" s="10" t="s">
        <v>20</v>
      </c>
      <c r="K135" s="10" t="s">
        <v>20</v>
      </c>
      <c r="L135" s="10" t="s">
        <v>20</v>
      </c>
      <c r="M135" s="10" t="s">
        <v>20</v>
      </c>
      <c r="N135" s="10" t="s">
        <v>20</v>
      </c>
      <c r="O135" s="10" t="s">
        <v>20</v>
      </c>
      <c r="P135" s="10" t="s">
        <v>20</v>
      </c>
      <c r="Q135" s="10" t="s">
        <v>20</v>
      </c>
      <c r="R135" s="10" t="s">
        <v>20</v>
      </c>
      <c r="S135" s="10" t="s">
        <v>20</v>
      </c>
      <c r="T135" s="10" t="s">
        <v>20</v>
      </c>
      <c r="U135" s="10" t="s">
        <v>20</v>
      </c>
      <c r="V135" s="10" t="s">
        <v>20</v>
      </c>
      <c r="W135" s="10" t="s">
        <v>20</v>
      </c>
      <c r="X135" s="10" t="s">
        <v>20</v>
      </c>
      <c r="Y135" s="10" t="s">
        <v>20</v>
      </c>
      <c r="Z135" s="10" t="s">
        <v>20</v>
      </c>
      <c r="AA135" s="10" t="s">
        <v>20</v>
      </c>
      <c r="AB135" s="10" t="s">
        <v>20</v>
      </c>
      <c r="AC135" s="10" t="s">
        <v>20</v>
      </c>
      <c r="AD135" s="10" t="s">
        <v>20</v>
      </c>
      <c r="AE135" s="10" t="s">
        <v>20</v>
      </c>
      <c r="AF135" s="10" t="s">
        <v>20</v>
      </c>
      <c r="AG135" s="10" t="s">
        <v>20</v>
      </c>
      <c r="AH135" s="10" t="s">
        <v>20</v>
      </c>
      <c r="AI135" s="10" t="s">
        <v>20</v>
      </c>
      <c r="AJ135" s="10" t="s">
        <v>20</v>
      </c>
      <c r="AK135" s="10" t="s">
        <v>20</v>
      </c>
      <c r="AL135" s="10" t="s">
        <v>20</v>
      </c>
      <c r="AM135" s="10" t="s">
        <v>20</v>
      </c>
      <c r="AN135" s="10" t="s">
        <v>20</v>
      </c>
      <c r="AO135" s="10" t="s">
        <v>20</v>
      </c>
      <c r="AP135" s="10" t="s">
        <v>20</v>
      </c>
      <c r="AQ135" s="10" t="s">
        <v>20</v>
      </c>
      <c r="AR135" s="10" t="s">
        <v>20</v>
      </c>
      <c r="AS135" s="10" t="s">
        <v>20</v>
      </c>
      <c r="AT135" t="s">
        <v>3395</v>
      </c>
      <c r="AU135" s="7" t="str">
        <f>'sp1'!AJ137</f>
        <v>Data Validation List</v>
      </c>
    </row>
    <row r="136" spans="2:47" ht="11.25" customHeight="1" x14ac:dyDescent="0.25">
      <c r="B136" s="12">
        <v>3</v>
      </c>
      <c r="C136" s="16" t="str">
        <f t="shared" si="2"/>
        <v>∞</v>
      </c>
      <c r="D136" s="10">
        <v>0</v>
      </c>
      <c r="E136" s="10">
        <v>1</v>
      </c>
      <c r="F136" s="10">
        <v>0</v>
      </c>
      <c r="G136" s="10" t="s">
        <v>20</v>
      </c>
      <c r="H136" s="10" t="s">
        <v>20</v>
      </c>
      <c r="I136" s="10" t="s">
        <v>20</v>
      </c>
      <c r="J136" s="10" t="s">
        <v>20</v>
      </c>
      <c r="K136" s="10" t="s">
        <v>20</v>
      </c>
      <c r="L136" s="10" t="s">
        <v>20</v>
      </c>
      <c r="M136" s="10" t="s">
        <v>20</v>
      </c>
      <c r="N136" s="10" t="s">
        <v>20</v>
      </c>
      <c r="O136" s="10" t="s">
        <v>20</v>
      </c>
      <c r="P136" s="10" t="s">
        <v>20</v>
      </c>
      <c r="Q136" s="10" t="s">
        <v>20</v>
      </c>
      <c r="R136" s="10" t="s">
        <v>20</v>
      </c>
      <c r="S136" s="10" t="s">
        <v>20</v>
      </c>
      <c r="T136" s="10" t="s">
        <v>20</v>
      </c>
      <c r="U136" s="10" t="s">
        <v>20</v>
      </c>
      <c r="V136" s="10" t="s">
        <v>20</v>
      </c>
      <c r="W136" s="10" t="s">
        <v>20</v>
      </c>
      <c r="X136" s="10" t="s">
        <v>20</v>
      </c>
      <c r="Y136" s="10" t="s">
        <v>20</v>
      </c>
      <c r="Z136" s="10" t="s">
        <v>20</v>
      </c>
      <c r="AA136" s="10" t="s">
        <v>20</v>
      </c>
      <c r="AB136" s="10" t="s">
        <v>20</v>
      </c>
      <c r="AC136" s="10" t="s">
        <v>20</v>
      </c>
      <c r="AD136" s="10" t="s">
        <v>20</v>
      </c>
      <c r="AE136" s="10" t="s">
        <v>20</v>
      </c>
      <c r="AF136" s="10" t="s">
        <v>20</v>
      </c>
      <c r="AG136" s="10" t="s">
        <v>20</v>
      </c>
      <c r="AH136" s="10" t="s">
        <v>20</v>
      </c>
      <c r="AI136" s="10" t="s">
        <v>20</v>
      </c>
      <c r="AJ136" s="10" t="s">
        <v>20</v>
      </c>
      <c r="AK136" s="10" t="s">
        <v>20</v>
      </c>
      <c r="AL136" s="10" t="s">
        <v>20</v>
      </c>
      <c r="AM136" s="10" t="s">
        <v>20</v>
      </c>
      <c r="AN136" s="10" t="s">
        <v>20</v>
      </c>
      <c r="AO136" s="10" t="s">
        <v>20</v>
      </c>
      <c r="AP136" s="10" t="s">
        <v>20</v>
      </c>
      <c r="AQ136" s="10" t="s">
        <v>20</v>
      </c>
      <c r="AR136" s="10" t="s">
        <v>20</v>
      </c>
      <c r="AS136" s="10" t="s">
        <v>20</v>
      </c>
      <c r="AT136" t="s">
        <v>3396</v>
      </c>
      <c r="AU136" s="7" t="str">
        <f>'sp1'!AJ138</f>
        <v>Embarrassing, but I need help with COUNT…</v>
      </c>
    </row>
    <row r="137" spans="2:47" ht="11.25" customHeight="1" x14ac:dyDescent="0.25">
      <c r="B137" s="12">
        <v>8</v>
      </c>
      <c r="C137" s="16" t="str">
        <f t="shared" si="2"/>
        <v>∞</v>
      </c>
      <c r="D137" s="10">
        <v>0</v>
      </c>
      <c r="E137" s="10">
        <v>1</v>
      </c>
      <c r="F137" s="10">
        <v>1</v>
      </c>
      <c r="G137" s="10">
        <v>1</v>
      </c>
      <c r="H137" s="10">
        <v>0</v>
      </c>
      <c r="I137" s="10">
        <v>1</v>
      </c>
      <c r="J137" s="10">
        <v>0</v>
      </c>
      <c r="K137" s="10">
        <v>0</v>
      </c>
      <c r="L137" s="10" t="s">
        <v>20</v>
      </c>
      <c r="M137" s="10" t="s">
        <v>20</v>
      </c>
      <c r="N137" s="10" t="s">
        <v>20</v>
      </c>
      <c r="O137" s="10" t="s">
        <v>20</v>
      </c>
      <c r="P137" s="10" t="s">
        <v>20</v>
      </c>
      <c r="Q137" s="10" t="s">
        <v>20</v>
      </c>
      <c r="R137" s="10" t="s">
        <v>20</v>
      </c>
      <c r="S137" s="10" t="s">
        <v>20</v>
      </c>
      <c r="T137" s="10" t="s">
        <v>20</v>
      </c>
      <c r="U137" s="10" t="s">
        <v>20</v>
      </c>
      <c r="V137" s="10" t="s">
        <v>20</v>
      </c>
      <c r="W137" s="10" t="s">
        <v>20</v>
      </c>
      <c r="X137" s="10" t="s">
        <v>20</v>
      </c>
      <c r="Y137" s="10" t="s">
        <v>20</v>
      </c>
      <c r="Z137" s="10" t="s">
        <v>20</v>
      </c>
      <c r="AA137" s="10" t="s">
        <v>20</v>
      </c>
      <c r="AB137" s="10" t="s">
        <v>20</v>
      </c>
      <c r="AC137" s="10" t="s">
        <v>20</v>
      </c>
      <c r="AD137" s="10" t="s">
        <v>20</v>
      </c>
      <c r="AE137" s="10" t="s">
        <v>20</v>
      </c>
      <c r="AF137" s="10" t="s">
        <v>20</v>
      </c>
      <c r="AG137" s="10" t="s">
        <v>20</v>
      </c>
      <c r="AH137" s="10" t="s">
        <v>20</v>
      </c>
      <c r="AI137" s="10" t="s">
        <v>20</v>
      </c>
      <c r="AJ137" s="10" t="s">
        <v>20</v>
      </c>
      <c r="AK137" s="10" t="s">
        <v>20</v>
      </c>
      <c r="AL137" s="10" t="s">
        <v>20</v>
      </c>
      <c r="AM137" s="10" t="s">
        <v>20</v>
      </c>
      <c r="AN137" s="10" t="s">
        <v>20</v>
      </c>
      <c r="AO137" s="10" t="s">
        <v>20</v>
      </c>
      <c r="AP137" s="10" t="s">
        <v>20</v>
      </c>
      <c r="AQ137" s="10" t="s">
        <v>20</v>
      </c>
      <c r="AR137" s="10" t="s">
        <v>20</v>
      </c>
      <c r="AS137" s="10" t="s">
        <v>20</v>
      </c>
      <c r="AT137" t="s">
        <v>3397</v>
      </c>
      <c r="AU137" s="7" t="str">
        <f>'sp1'!AJ139</f>
        <v>Logical condition in IF statement</v>
      </c>
    </row>
    <row r="138" spans="2:47" ht="11.25" customHeight="1" x14ac:dyDescent="0.25">
      <c r="B138" s="12">
        <v>3</v>
      </c>
      <c r="C138" s="16" t="str">
        <f t="shared" si="2"/>
        <v>∞</v>
      </c>
      <c r="D138" s="10">
        <v>0</v>
      </c>
      <c r="E138" s="10">
        <v>1</v>
      </c>
      <c r="F138" s="10">
        <v>0</v>
      </c>
      <c r="G138" s="10" t="s">
        <v>20</v>
      </c>
      <c r="H138" s="10" t="s">
        <v>20</v>
      </c>
      <c r="I138" s="10" t="s">
        <v>20</v>
      </c>
      <c r="J138" s="10" t="s">
        <v>20</v>
      </c>
      <c r="K138" s="10" t="s">
        <v>20</v>
      </c>
      <c r="L138" s="10" t="s">
        <v>20</v>
      </c>
      <c r="M138" s="10" t="s">
        <v>20</v>
      </c>
      <c r="N138" s="10" t="s">
        <v>20</v>
      </c>
      <c r="O138" s="10" t="s">
        <v>20</v>
      </c>
      <c r="P138" s="10" t="s">
        <v>20</v>
      </c>
      <c r="Q138" s="10" t="s">
        <v>20</v>
      </c>
      <c r="R138" s="10" t="s">
        <v>20</v>
      </c>
      <c r="S138" s="10" t="s">
        <v>20</v>
      </c>
      <c r="T138" s="10" t="s">
        <v>20</v>
      </c>
      <c r="U138" s="10" t="s">
        <v>20</v>
      </c>
      <c r="V138" s="10" t="s">
        <v>20</v>
      </c>
      <c r="W138" s="10" t="s">
        <v>20</v>
      </c>
      <c r="X138" s="10" t="s">
        <v>20</v>
      </c>
      <c r="Y138" s="10" t="s">
        <v>20</v>
      </c>
      <c r="Z138" s="10" t="s">
        <v>20</v>
      </c>
      <c r="AA138" s="10" t="s">
        <v>20</v>
      </c>
      <c r="AB138" s="10" t="s">
        <v>20</v>
      </c>
      <c r="AC138" s="10" t="s">
        <v>20</v>
      </c>
      <c r="AD138" s="10" t="s">
        <v>20</v>
      </c>
      <c r="AE138" s="10" t="s">
        <v>20</v>
      </c>
      <c r="AF138" s="10" t="s">
        <v>20</v>
      </c>
      <c r="AG138" s="10" t="s">
        <v>20</v>
      </c>
      <c r="AH138" s="10" t="s">
        <v>20</v>
      </c>
      <c r="AI138" s="10" t="s">
        <v>20</v>
      </c>
      <c r="AJ138" s="10" t="s">
        <v>20</v>
      </c>
      <c r="AK138" s="10" t="s">
        <v>20</v>
      </c>
      <c r="AL138" s="10" t="s">
        <v>20</v>
      </c>
      <c r="AM138" s="10" t="s">
        <v>20</v>
      </c>
      <c r="AN138" s="10" t="s">
        <v>20</v>
      </c>
      <c r="AO138" s="10" t="s">
        <v>20</v>
      </c>
      <c r="AP138" s="10" t="s">
        <v>20</v>
      </c>
      <c r="AQ138" s="10" t="s">
        <v>20</v>
      </c>
      <c r="AR138" s="10" t="s">
        <v>20</v>
      </c>
      <c r="AS138" s="10" t="s">
        <v>20</v>
      </c>
      <c r="AT138" t="s">
        <v>3398</v>
      </c>
      <c r="AU138" s="7" t="str">
        <f>'sp1'!AJ140</f>
        <v>Usage of 2 hyphens in formula</v>
      </c>
    </row>
    <row r="139" spans="2:47" ht="11.25" customHeight="1" x14ac:dyDescent="0.25">
      <c r="B139" s="12">
        <v>7</v>
      </c>
      <c r="C139" s="16" t="str">
        <f t="shared" si="2"/>
        <v>∞</v>
      </c>
      <c r="D139" s="10">
        <v>0</v>
      </c>
      <c r="E139" s="10">
        <v>1</v>
      </c>
      <c r="F139" s="10">
        <v>0</v>
      </c>
      <c r="G139" s="10">
        <v>1</v>
      </c>
      <c r="H139" s="10">
        <v>0</v>
      </c>
      <c r="I139" s="10">
        <v>0</v>
      </c>
      <c r="J139" s="10">
        <v>0</v>
      </c>
      <c r="K139" s="10" t="s">
        <v>20</v>
      </c>
      <c r="L139" s="10" t="s">
        <v>20</v>
      </c>
      <c r="M139" s="10" t="s">
        <v>20</v>
      </c>
      <c r="N139" s="10" t="s">
        <v>20</v>
      </c>
      <c r="O139" s="10" t="s">
        <v>20</v>
      </c>
      <c r="P139" s="10" t="s">
        <v>20</v>
      </c>
      <c r="Q139" s="10" t="s">
        <v>20</v>
      </c>
      <c r="R139" s="10" t="s">
        <v>20</v>
      </c>
      <c r="S139" s="10" t="s">
        <v>20</v>
      </c>
      <c r="T139" s="10" t="s">
        <v>20</v>
      </c>
      <c r="U139" s="10" t="s">
        <v>20</v>
      </c>
      <c r="V139" s="10" t="s">
        <v>20</v>
      </c>
      <c r="W139" s="10" t="s">
        <v>20</v>
      </c>
      <c r="X139" s="10" t="s">
        <v>20</v>
      </c>
      <c r="Y139" s="10" t="s">
        <v>20</v>
      </c>
      <c r="Z139" s="10" t="s">
        <v>20</v>
      </c>
      <c r="AA139" s="10" t="s">
        <v>20</v>
      </c>
      <c r="AB139" s="10" t="s">
        <v>20</v>
      </c>
      <c r="AC139" s="10" t="s">
        <v>20</v>
      </c>
      <c r="AD139" s="10" t="s">
        <v>20</v>
      </c>
      <c r="AE139" s="10" t="s">
        <v>20</v>
      </c>
      <c r="AF139" s="10" t="s">
        <v>20</v>
      </c>
      <c r="AG139" s="10" t="s">
        <v>20</v>
      </c>
      <c r="AH139" s="10" t="s">
        <v>20</v>
      </c>
      <c r="AI139" s="10" t="s">
        <v>20</v>
      </c>
      <c r="AJ139" s="10" t="s">
        <v>20</v>
      </c>
      <c r="AK139" s="10" t="s">
        <v>20</v>
      </c>
      <c r="AL139" s="10" t="s">
        <v>20</v>
      </c>
      <c r="AM139" s="10" t="s">
        <v>20</v>
      </c>
      <c r="AN139" s="10" t="s">
        <v>20</v>
      </c>
      <c r="AO139" s="10" t="s">
        <v>20</v>
      </c>
      <c r="AP139" s="10" t="s">
        <v>20</v>
      </c>
      <c r="AQ139" s="10" t="s">
        <v>20</v>
      </c>
      <c r="AR139" s="10" t="s">
        <v>20</v>
      </c>
      <c r="AS139" s="10" t="s">
        <v>20</v>
      </c>
      <c r="AT139" t="s">
        <v>3399</v>
      </c>
      <c r="AU139" s="7" t="str">
        <f>'sp1'!AJ141</f>
        <v>Flexible charts - Urgent</v>
      </c>
    </row>
    <row r="140" spans="2:47" ht="11.25" customHeight="1" x14ac:dyDescent="0.25">
      <c r="B140" s="12">
        <v>5</v>
      </c>
      <c r="C140" s="16" t="str">
        <f t="shared" si="2"/>
        <v>∞</v>
      </c>
      <c r="D140" s="10">
        <v>0</v>
      </c>
      <c r="E140" s="10">
        <v>1</v>
      </c>
      <c r="F140" s="10">
        <v>0</v>
      </c>
      <c r="G140" s="10">
        <v>1</v>
      </c>
      <c r="H140" s="10">
        <v>0</v>
      </c>
      <c r="I140" s="10" t="s">
        <v>20</v>
      </c>
      <c r="J140" s="10" t="s">
        <v>20</v>
      </c>
      <c r="K140" s="10" t="s">
        <v>20</v>
      </c>
      <c r="L140" s="10" t="s">
        <v>20</v>
      </c>
      <c r="M140" s="10" t="s">
        <v>20</v>
      </c>
      <c r="N140" s="10" t="s">
        <v>20</v>
      </c>
      <c r="O140" s="10" t="s">
        <v>20</v>
      </c>
      <c r="P140" s="10" t="s">
        <v>20</v>
      </c>
      <c r="Q140" s="10" t="s">
        <v>20</v>
      </c>
      <c r="R140" s="10" t="s">
        <v>20</v>
      </c>
      <c r="S140" s="10" t="s">
        <v>20</v>
      </c>
      <c r="T140" s="10" t="s">
        <v>20</v>
      </c>
      <c r="U140" s="10" t="s">
        <v>20</v>
      </c>
      <c r="V140" s="10" t="s">
        <v>20</v>
      </c>
      <c r="W140" s="10" t="s">
        <v>20</v>
      </c>
      <c r="X140" s="10" t="s">
        <v>20</v>
      </c>
      <c r="Y140" s="10" t="s">
        <v>20</v>
      </c>
      <c r="Z140" s="10" t="s">
        <v>20</v>
      </c>
      <c r="AA140" s="10" t="s">
        <v>20</v>
      </c>
      <c r="AB140" s="10" t="s">
        <v>20</v>
      </c>
      <c r="AC140" s="10" t="s">
        <v>20</v>
      </c>
      <c r="AD140" s="10" t="s">
        <v>20</v>
      </c>
      <c r="AE140" s="10" t="s">
        <v>20</v>
      </c>
      <c r="AF140" s="10" t="s">
        <v>20</v>
      </c>
      <c r="AG140" s="10" t="s">
        <v>20</v>
      </c>
      <c r="AH140" s="10" t="s">
        <v>20</v>
      </c>
      <c r="AI140" s="10" t="s">
        <v>20</v>
      </c>
      <c r="AJ140" s="10" t="s">
        <v>20</v>
      </c>
      <c r="AK140" s="10" t="s">
        <v>20</v>
      </c>
      <c r="AL140" s="10" t="s">
        <v>20</v>
      </c>
      <c r="AM140" s="10" t="s">
        <v>20</v>
      </c>
      <c r="AN140" s="10" t="s">
        <v>20</v>
      </c>
      <c r="AO140" s="10" t="s">
        <v>20</v>
      </c>
      <c r="AP140" s="10" t="s">
        <v>20</v>
      </c>
      <c r="AQ140" s="10" t="s">
        <v>20</v>
      </c>
      <c r="AR140" s="10" t="s">
        <v>20</v>
      </c>
      <c r="AS140" s="10" t="s">
        <v>20</v>
      </c>
      <c r="AT140" t="s">
        <v>3400</v>
      </c>
      <c r="AU140" s="7" t="str">
        <f>'sp1'!AJ142</f>
        <v>Vlookup</v>
      </c>
    </row>
    <row r="141" spans="2:47" ht="11.25" customHeight="1" x14ac:dyDescent="0.25">
      <c r="B141" s="12">
        <v>2</v>
      </c>
      <c r="C141" s="16" t="str">
        <f t="shared" si="2"/>
        <v>∞</v>
      </c>
      <c r="D141" s="10">
        <v>0</v>
      </c>
      <c r="E141" s="10">
        <v>1</v>
      </c>
      <c r="F141" s="10" t="s">
        <v>20</v>
      </c>
      <c r="G141" s="10" t="s">
        <v>20</v>
      </c>
      <c r="H141" s="10" t="s">
        <v>20</v>
      </c>
      <c r="I141" s="10" t="s">
        <v>20</v>
      </c>
      <c r="J141" s="10" t="s">
        <v>20</v>
      </c>
      <c r="K141" s="10" t="s">
        <v>20</v>
      </c>
      <c r="L141" s="10" t="s">
        <v>20</v>
      </c>
      <c r="M141" s="10" t="s">
        <v>20</v>
      </c>
      <c r="N141" s="10" t="s">
        <v>20</v>
      </c>
      <c r="O141" s="10" t="s">
        <v>20</v>
      </c>
      <c r="P141" s="10" t="s">
        <v>20</v>
      </c>
      <c r="Q141" s="10" t="s">
        <v>20</v>
      </c>
      <c r="R141" s="10" t="s">
        <v>20</v>
      </c>
      <c r="S141" s="10" t="s">
        <v>20</v>
      </c>
      <c r="T141" s="10" t="s">
        <v>20</v>
      </c>
      <c r="U141" s="10" t="s">
        <v>20</v>
      </c>
      <c r="V141" s="10" t="s">
        <v>20</v>
      </c>
      <c r="W141" s="10" t="s">
        <v>20</v>
      </c>
      <c r="X141" s="10" t="s">
        <v>20</v>
      </c>
      <c r="Y141" s="10" t="s">
        <v>20</v>
      </c>
      <c r="Z141" s="10" t="s">
        <v>20</v>
      </c>
      <c r="AA141" s="10" t="s">
        <v>20</v>
      </c>
      <c r="AB141" s="10" t="s">
        <v>20</v>
      </c>
      <c r="AC141" s="10" t="s">
        <v>20</v>
      </c>
      <c r="AD141" s="10" t="s">
        <v>20</v>
      </c>
      <c r="AE141" s="10" t="s">
        <v>20</v>
      </c>
      <c r="AF141" s="10" t="s">
        <v>20</v>
      </c>
      <c r="AG141" s="10" t="s">
        <v>20</v>
      </c>
      <c r="AH141" s="10" t="s">
        <v>20</v>
      </c>
      <c r="AI141" s="10" t="s">
        <v>20</v>
      </c>
      <c r="AJ141" s="10" t="s">
        <v>20</v>
      </c>
      <c r="AK141" s="10" t="s">
        <v>20</v>
      </c>
      <c r="AL141" s="10" t="s">
        <v>20</v>
      </c>
      <c r="AM141" s="10" t="s">
        <v>20</v>
      </c>
      <c r="AN141" s="10" t="s">
        <v>20</v>
      </c>
      <c r="AO141" s="10" t="s">
        <v>20</v>
      </c>
      <c r="AP141" s="10" t="s">
        <v>20</v>
      </c>
      <c r="AQ141" s="10" t="s">
        <v>20</v>
      </c>
      <c r="AR141" s="10" t="s">
        <v>20</v>
      </c>
      <c r="AS141" s="10" t="s">
        <v>20</v>
      </c>
      <c r="AT141" t="s">
        <v>3401</v>
      </c>
      <c r="AU141" s="7" t="str">
        <f>'sp1'!AJ143</f>
        <v>Excel 2007 SP2 Chart Titles</v>
      </c>
    </row>
    <row r="142" spans="2:47" ht="11.25" customHeight="1" x14ac:dyDescent="0.25">
      <c r="B142" s="12">
        <v>7</v>
      </c>
      <c r="C142" s="16" t="str">
        <f t="shared" si="2"/>
        <v>∞</v>
      </c>
      <c r="D142" s="10">
        <v>0</v>
      </c>
      <c r="E142" s="10">
        <v>1</v>
      </c>
      <c r="F142" s="10">
        <v>0</v>
      </c>
      <c r="G142" s="10">
        <v>1</v>
      </c>
      <c r="H142" s="10">
        <v>0</v>
      </c>
      <c r="I142" s="10">
        <v>1</v>
      </c>
      <c r="J142" s="10">
        <v>0</v>
      </c>
      <c r="K142" s="10" t="s">
        <v>20</v>
      </c>
      <c r="L142" s="10" t="s">
        <v>20</v>
      </c>
      <c r="M142" s="10" t="s">
        <v>20</v>
      </c>
      <c r="N142" s="10" t="s">
        <v>20</v>
      </c>
      <c r="O142" s="10" t="s">
        <v>20</v>
      </c>
      <c r="P142" s="10" t="s">
        <v>20</v>
      </c>
      <c r="Q142" s="10" t="s">
        <v>20</v>
      </c>
      <c r="R142" s="10" t="s">
        <v>20</v>
      </c>
      <c r="S142" s="10" t="s">
        <v>20</v>
      </c>
      <c r="T142" s="10" t="s">
        <v>20</v>
      </c>
      <c r="U142" s="10" t="s">
        <v>20</v>
      </c>
      <c r="V142" s="10" t="s">
        <v>20</v>
      </c>
      <c r="W142" s="10" t="s">
        <v>20</v>
      </c>
      <c r="X142" s="10" t="s">
        <v>20</v>
      </c>
      <c r="Y142" s="10" t="s">
        <v>20</v>
      </c>
      <c r="Z142" s="10" t="s">
        <v>20</v>
      </c>
      <c r="AA142" s="10" t="s">
        <v>20</v>
      </c>
      <c r="AB142" s="10" t="s">
        <v>20</v>
      </c>
      <c r="AC142" s="10" t="s">
        <v>20</v>
      </c>
      <c r="AD142" s="10" t="s">
        <v>20</v>
      </c>
      <c r="AE142" s="10" t="s">
        <v>20</v>
      </c>
      <c r="AF142" s="10" t="s">
        <v>20</v>
      </c>
      <c r="AG142" s="10" t="s">
        <v>20</v>
      </c>
      <c r="AH142" s="10" t="s">
        <v>20</v>
      </c>
      <c r="AI142" s="10" t="s">
        <v>20</v>
      </c>
      <c r="AJ142" s="10" t="s">
        <v>20</v>
      </c>
      <c r="AK142" s="10" t="s">
        <v>20</v>
      </c>
      <c r="AL142" s="10" t="s">
        <v>20</v>
      </c>
      <c r="AM142" s="10" t="s">
        <v>20</v>
      </c>
      <c r="AN142" s="10" t="s">
        <v>20</v>
      </c>
      <c r="AO142" s="10" t="s">
        <v>20</v>
      </c>
      <c r="AP142" s="10" t="s">
        <v>20</v>
      </c>
      <c r="AQ142" s="10" t="s">
        <v>20</v>
      </c>
      <c r="AR142" s="10" t="s">
        <v>20</v>
      </c>
      <c r="AS142" s="10" t="s">
        <v>20</v>
      </c>
      <c r="AT142" t="s">
        <v>3402</v>
      </c>
      <c r="AU142" s="7" t="str">
        <f>'sp1'!AJ144</f>
        <v>Rolling 13 wks data not working but roll…</v>
      </c>
    </row>
    <row r="143" spans="2:47" ht="11.25" customHeight="1" x14ac:dyDescent="0.25">
      <c r="B143" s="12">
        <v>4</v>
      </c>
      <c r="C143" s="16" t="str">
        <f t="shared" si="2"/>
        <v>∞</v>
      </c>
      <c r="D143" s="10">
        <v>0</v>
      </c>
      <c r="E143" s="10">
        <v>1</v>
      </c>
      <c r="F143" s="10">
        <v>0</v>
      </c>
      <c r="G143" s="10">
        <v>0</v>
      </c>
      <c r="H143" s="10" t="s">
        <v>20</v>
      </c>
      <c r="I143" s="10" t="s">
        <v>20</v>
      </c>
      <c r="J143" s="10" t="s">
        <v>20</v>
      </c>
      <c r="K143" s="10" t="s">
        <v>20</v>
      </c>
      <c r="L143" s="10" t="s">
        <v>20</v>
      </c>
      <c r="M143" s="10" t="s">
        <v>20</v>
      </c>
      <c r="N143" s="10" t="s">
        <v>20</v>
      </c>
      <c r="O143" s="10" t="s">
        <v>20</v>
      </c>
      <c r="P143" s="10" t="s">
        <v>20</v>
      </c>
      <c r="Q143" s="10" t="s">
        <v>20</v>
      </c>
      <c r="R143" s="10" t="s">
        <v>20</v>
      </c>
      <c r="S143" s="10" t="s">
        <v>20</v>
      </c>
      <c r="T143" s="10" t="s">
        <v>20</v>
      </c>
      <c r="U143" s="10" t="s">
        <v>20</v>
      </c>
      <c r="V143" s="10" t="s">
        <v>20</v>
      </c>
      <c r="W143" s="10" t="s">
        <v>20</v>
      </c>
      <c r="X143" s="10" t="s">
        <v>20</v>
      </c>
      <c r="Y143" s="10" t="s">
        <v>20</v>
      </c>
      <c r="Z143" s="10" t="s">
        <v>20</v>
      </c>
      <c r="AA143" s="10" t="s">
        <v>20</v>
      </c>
      <c r="AB143" s="10" t="s">
        <v>20</v>
      </c>
      <c r="AC143" s="10" t="s">
        <v>20</v>
      </c>
      <c r="AD143" s="10" t="s">
        <v>20</v>
      </c>
      <c r="AE143" s="10" t="s">
        <v>20</v>
      </c>
      <c r="AF143" s="10" t="s">
        <v>20</v>
      </c>
      <c r="AG143" s="10" t="s">
        <v>20</v>
      </c>
      <c r="AH143" s="10" t="s">
        <v>20</v>
      </c>
      <c r="AI143" s="10" t="s">
        <v>20</v>
      </c>
      <c r="AJ143" s="10" t="s">
        <v>20</v>
      </c>
      <c r="AK143" s="10" t="s">
        <v>20</v>
      </c>
      <c r="AL143" s="10" t="s">
        <v>20</v>
      </c>
      <c r="AM143" s="10" t="s">
        <v>20</v>
      </c>
      <c r="AN143" s="10" t="s">
        <v>20</v>
      </c>
      <c r="AO143" s="10" t="s">
        <v>20</v>
      </c>
      <c r="AP143" s="10" t="s">
        <v>20</v>
      </c>
      <c r="AQ143" s="10" t="s">
        <v>20</v>
      </c>
      <c r="AR143" s="10" t="s">
        <v>20</v>
      </c>
      <c r="AS143" s="10" t="s">
        <v>20</v>
      </c>
      <c r="AT143" t="s">
        <v>3403</v>
      </c>
      <c r="AU143" s="7" t="str">
        <f>'sp1'!AJ145</f>
        <v>Filtering through Values</v>
      </c>
    </row>
    <row r="144" spans="2:47" ht="11.25" customHeight="1" x14ac:dyDescent="0.25">
      <c r="B144" s="12">
        <v>2</v>
      </c>
      <c r="C144" s="16" t="str">
        <f t="shared" si="2"/>
        <v>∞</v>
      </c>
      <c r="D144" s="10">
        <v>0</v>
      </c>
      <c r="E144" s="10">
        <v>1</v>
      </c>
      <c r="F144" s="10" t="s">
        <v>20</v>
      </c>
      <c r="G144" s="10" t="s">
        <v>20</v>
      </c>
      <c r="H144" s="10" t="s">
        <v>20</v>
      </c>
      <c r="I144" s="10" t="s">
        <v>20</v>
      </c>
      <c r="J144" s="10" t="s">
        <v>20</v>
      </c>
      <c r="K144" s="10" t="s">
        <v>20</v>
      </c>
      <c r="L144" s="10" t="s">
        <v>20</v>
      </c>
      <c r="M144" s="10" t="s">
        <v>20</v>
      </c>
      <c r="N144" s="10" t="s">
        <v>20</v>
      </c>
      <c r="O144" s="10" t="s">
        <v>20</v>
      </c>
      <c r="P144" s="10" t="s">
        <v>20</v>
      </c>
      <c r="Q144" s="10" t="s">
        <v>20</v>
      </c>
      <c r="R144" s="10" t="s">
        <v>20</v>
      </c>
      <c r="S144" s="10" t="s">
        <v>20</v>
      </c>
      <c r="T144" s="10" t="s">
        <v>20</v>
      </c>
      <c r="U144" s="10" t="s">
        <v>20</v>
      </c>
      <c r="V144" s="10" t="s">
        <v>20</v>
      </c>
      <c r="W144" s="10" t="s">
        <v>20</v>
      </c>
      <c r="X144" s="10" t="s">
        <v>20</v>
      </c>
      <c r="Y144" s="10" t="s">
        <v>20</v>
      </c>
      <c r="Z144" s="10" t="s">
        <v>20</v>
      </c>
      <c r="AA144" s="10" t="s">
        <v>20</v>
      </c>
      <c r="AB144" s="10" t="s">
        <v>20</v>
      </c>
      <c r="AC144" s="10" t="s">
        <v>20</v>
      </c>
      <c r="AD144" s="10" t="s">
        <v>20</v>
      </c>
      <c r="AE144" s="10" t="s">
        <v>20</v>
      </c>
      <c r="AF144" s="10" t="s">
        <v>20</v>
      </c>
      <c r="AG144" s="10" t="s">
        <v>20</v>
      </c>
      <c r="AH144" s="10" t="s">
        <v>20</v>
      </c>
      <c r="AI144" s="10" t="s">
        <v>20</v>
      </c>
      <c r="AJ144" s="10" t="s">
        <v>20</v>
      </c>
      <c r="AK144" s="10" t="s">
        <v>20</v>
      </c>
      <c r="AL144" s="10" t="s">
        <v>20</v>
      </c>
      <c r="AM144" s="10" t="s">
        <v>20</v>
      </c>
      <c r="AN144" s="10" t="s">
        <v>20</v>
      </c>
      <c r="AO144" s="10" t="s">
        <v>20</v>
      </c>
      <c r="AP144" s="10" t="s">
        <v>20</v>
      </c>
      <c r="AQ144" s="10" t="s">
        <v>20</v>
      </c>
      <c r="AR144" s="10" t="s">
        <v>20</v>
      </c>
      <c r="AS144" s="10" t="s">
        <v>20</v>
      </c>
      <c r="AT144" t="s">
        <v>3404</v>
      </c>
      <c r="AU144" s="7" t="str">
        <f>'sp1'!AJ146</f>
        <v>Overlapping Rectangular graphs</v>
      </c>
    </row>
    <row r="145" spans="2:47" ht="11.25" customHeight="1" x14ac:dyDescent="0.25">
      <c r="B145" s="12">
        <v>6</v>
      </c>
      <c r="C145" s="16" t="str">
        <f t="shared" si="2"/>
        <v>∞</v>
      </c>
      <c r="D145" s="10">
        <v>0</v>
      </c>
      <c r="E145" s="10">
        <v>1</v>
      </c>
      <c r="F145" s="10">
        <v>0</v>
      </c>
      <c r="G145" s="10">
        <v>0</v>
      </c>
      <c r="H145" s="10">
        <v>0</v>
      </c>
      <c r="I145" s="10">
        <v>0</v>
      </c>
      <c r="J145" s="10" t="s">
        <v>20</v>
      </c>
      <c r="K145" s="10" t="s">
        <v>20</v>
      </c>
      <c r="L145" s="10" t="s">
        <v>20</v>
      </c>
      <c r="M145" s="10" t="s">
        <v>20</v>
      </c>
      <c r="N145" s="10" t="s">
        <v>20</v>
      </c>
      <c r="O145" s="10" t="s">
        <v>20</v>
      </c>
      <c r="P145" s="10" t="s">
        <v>20</v>
      </c>
      <c r="Q145" s="10" t="s">
        <v>20</v>
      </c>
      <c r="R145" s="10" t="s">
        <v>20</v>
      </c>
      <c r="S145" s="10" t="s">
        <v>20</v>
      </c>
      <c r="T145" s="10" t="s">
        <v>20</v>
      </c>
      <c r="U145" s="10" t="s">
        <v>20</v>
      </c>
      <c r="V145" s="10" t="s">
        <v>20</v>
      </c>
      <c r="W145" s="10" t="s">
        <v>20</v>
      </c>
      <c r="X145" s="10" t="s">
        <v>20</v>
      </c>
      <c r="Y145" s="10" t="s">
        <v>20</v>
      </c>
      <c r="Z145" s="10" t="s">
        <v>20</v>
      </c>
      <c r="AA145" s="10" t="s">
        <v>20</v>
      </c>
      <c r="AB145" s="10" t="s">
        <v>20</v>
      </c>
      <c r="AC145" s="10" t="s">
        <v>20</v>
      </c>
      <c r="AD145" s="10" t="s">
        <v>20</v>
      </c>
      <c r="AE145" s="10" t="s">
        <v>20</v>
      </c>
      <c r="AF145" s="10" t="s">
        <v>20</v>
      </c>
      <c r="AG145" s="10" t="s">
        <v>20</v>
      </c>
      <c r="AH145" s="10" t="s">
        <v>20</v>
      </c>
      <c r="AI145" s="10" t="s">
        <v>20</v>
      </c>
      <c r="AJ145" s="10" t="s">
        <v>20</v>
      </c>
      <c r="AK145" s="10" t="s">
        <v>20</v>
      </c>
      <c r="AL145" s="10" t="s">
        <v>20</v>
      </c>
      <c r="AM145" s="10" t="s">
        <v>20</v>
      </c>
      <c r="AN145" s="10" t="s">
        <v>20</v>
      </c>
      <c r="AO145" s="10" t="s">
        <v>20</v>
      </c>
      <c r="AP145" s="10" t="s">
        <v>20</v>
      </c>
      <c r="AQ145" s="10" t="s">
        <v>20</v>
      </c>
      <c r="AR145" s="10" t="s">
        <v>20</v>
      </c>
      <c r="AS145" s="10" t="s">
        <v>20</v>
      </c>
      <c r="AT145" t="s">
        <v>3405</v>
      </c>
      <c r="AU145" s="7" t="str">
        <f>'sp1'!AJ147</f>
        <v>Pivot table filtering - % of entire tota…</v>
      </c>
    </row>
    <row r="146" spans="2:47" ht="11.25" customHeight="1" x14ac:dyDescent="0.25">
      <c r="B146" s="12">
        <v>5</v>
      </c>
      <c r="C146" s="16" t="str">
        <f t="shared" si="2"/>
        <v>∞</v>
      </c>
      <c r="D146" s="10">
        <v>0</v>
      </c>
      <c r="E146" s="10">
        <v>1</v>
      </c>
      <c r="F146" s="10">
        <v>1</v>
      </c>
      <c r="G146" s="10">
        <v>0</v>
      </c>
      <c r="H146" s="10">
        <v>1</v>
      </c>
      <c r="I146" s="10" t="s">
        <v>20</v>
      </c>
      <c r="J146" s="10" t="s">
        <v>20</v>
      </c>
      <c r="K146" s="10" t="s">
        <v>20</v>
      </c>
      <c r="L146" s="10" t="s">
        <v>20</v>
      </c>
      <c r="M146" s="10" t="s">
        <v>20</v>
      </c>
      <c r="N146" s="10" t="s">
        <v>20</v>
      </c>
      <c r="O146" s="10" t="s">
        <v>20</v>
      </c>
      <c r="P146" s="10" t="s">
        <v>20</v>
      </c>
      <c r="Q146" s="10" t="s">
        <v>20</v>
      </c>
      <c r="R146" s="10" t="s">
        <v>20</v>
      </c>
      <c r="S146" s="10" t="s">
        <v>20</v>
      </c>
      <c r="T146" s="10" t="s">
        <v>20</v>
      </c>
      <c r="U146" s="10" t="s">
        <v>20</v>
      </c>
      <c r="V146" s="10" t="s">
        <v>20</v>
      </c>
      <c r="W146" s="10" t="s">
        <v>20</v>
      </c>
      <c r="X146" s="10" t="s">
        <v>20</v>
      </c>
      <c r="Y146" s="10" t="s">
        <v>20</v>
      </c>
      <c r="Z146" s="10" t="s">
        <v>20</v>
      </c>
      <c r="AA146" s="10" t="s">
        <v>20</v>
      </c>
      <c r="AB146" s="10" t="s">
        <v>20</v>
      </c>
      <c r="AC146" s="10" t="s">
        <v>20</v>
      </c>
      <c r="AD146" s="10" t="s">
        <v>20</v>
      </c>
      <c r="AE146" s="10" t="s">
        <v>20</v>
      </c>
      <c r="AF146" s="10" t="s">
        <v>20</v>
      </c>
      <c r="AG146" s="10" t="s">
        <v>20</v>
      </c>
      <c r="AH146" s="10" t="s">
        <v>20</v>
      </c>
      <c r="AI146" s="10" t="s">
        <v>20</v>
      </c>
      <c r="AJ146" s="10" t="s">
        <v>20</v>
      </c>
      <c r="AK146" s="10" t="s">
        <v>20</v>
      </c>
      <c r="AL146" s="10" t="s">
        <v>20</v>
      </c>
      <c r="AM146" s="10" t="s">
        <v>20</v>
      </c>
      <c r="AN146" s="10" t="s">
        <v>20</v>
      </c>
      <c r="AO146" s="10" t="s">
        <v>20</v>
      </c>
      <c r="AP146" s="10" t="s">
        <v>20</v>
      </c>
      <c r="AQ146" s="10" t="s">
        <v>20</v>
      </c>
      <c r="AR146" s="10" t="s">
        <v>20</v>
      </c>
      <c r="AS146" s="10" t="s">
        <v>20</v>
      </c>
      <c r="AT146" t="s">
        <v>3406</v>
      </c>
      <c r="AU146" s="7" t="str">
        <f>'sp1'!AJ148</f>
        <v>How to return a text cell sorting values…</v>
      </c>
    </row>
    <row r="147" spans="2:47" ht="11.25" customHeight="1" x14ac:dyDescent="0.25">
      <c r="B147" s="12">
        <v>5</v>
      </c>
      <c r="C147" s="16" t="str">
        <f t="shared" si="2"/>
        <v>∞</v>
      </c>
      <c r="D147" s="10">
        <v>0</v>
      </c>
      <c r="E147" s="10">
        <v>0</v>
      </c>
      <c r="F147" s="10">
        <v>0</v>
      </c>
      <c r="G147" s="10">
        <v>1</v>
      </c>
      <c r="H147" s="10">
        <v>0</v>
      </c>
      <c r="I147" s="10" t="s">
        <v>20</v>
      </c>
      <c r="J147" s="10" t="s">
        <v>20</v>
      </c>
      <c r="K147" s="10" t="s">
        <v>20</v>
      </c>
      <c r="L147" s="10" t="s">
        <v>20</v>
      </c>
      <c r="M147" s="10" t="s">
        <v>20</v>
      </c>
      <c r="N147" s="10" t="s">
        <v>20</v>
      </c>
      <c r="O147" s="10" t="s">
        <v>20</v>
      </c>
      <c r="P147" s="10" t="s">
        <v>20</v>
      </c>
      <c r="Q147" s="10" t="s">
        <v>20</v>
      </c>
      <c r="R147" s="10" t="s">
        <v>20</v>
      </c>
      <c r="S147" s="10" t="s">
        <v>20</v>
      </c>
      <c r="T147" s="10" t="s">
        <v>20</v>
      </c>
      <c r="U147" s="10" t="s">
        <v>20</v>
      </c>
      <c r="V147" s="10" t="s">
        <v>20</v>
      </c>
      <c r="W147" s="10" t="s">
        <v>20</v>
      </c>
      <c r="X147" s="10" t="s">
        <v>20</v>
      </c>
      <c r="Y147" s="10" t="s">
        <v>20</v>
      </c>
      <c r="Z147" s="10" t="s">
        <v>20</v>
      </c>
      <c r="AA147" s="10" t="s">
        <v>20</v>
      </c>
      <c r="AB147" s="10" t="s">
        <v>20</v>
      </c>
      <c r="AC147" s="10" t="s">
        <v>20</v>
      </c>
      <c r="AD147" s="10" t="s">
        <v>20</v>
      </c>
      <c r="AE147" s="10" t="s">
        <v>20</v>
      </c>
      <c r="AF147" s="10" t="s">
        <v>20</v>
      </c>
      <c r="AG147" s="10" t="s">
        <v>20</v>
      </c>
      <c r="AH147" s="10" t="s">
        <v>20</v>
      </c>
      <c r="AI147" s="10" t="s">
        <v>20</v>
      </c>
      <c r="AJ147" s="10" t="s">
        <v>20</v>
      </c>
      <c r="AK147" s="10" t="s">
        <v>20</v>
      </c>
      <c r="AL147" s="10" t="s">
        <v>20</v>
      </c>
      <c r="AM147" s="10" t="s">
        <v>20</v>
      </c>
      <c r="AN147" s="10" t="s">
        <v>20</v>
      </c>
      <c r="AO147" s="10" t="s">
        <v>20</v>
      </c>
      <c r="AP147" s="10" t="s">
        <v>20</v>
      </c>
      <c r="AQ147" s="10" t="s">
        <v>20</v>
      </c>
      <c r="AR147" s="10" t="s">
        <v>20</v>
      </c>
      <c r="AS147" s="10" t="s">
        <v>20</v>
      </c>
      <c r="AT147" t="s">
        <v>3407</v>
      </c>
      <c r="AU147" s="7" t="str">
        <f>'sp1'!AJ149</f>
        <v>Gauge/Speedometer Help</v>
      </c>
    </row>
    <row r="148" spans="2:47" ht="11.25" customHeight="1" x14ac:dyDescent="0.25">
      <c r="B148" s="12">
        <v>3</v>
      </c>
      <c r="C148" s="16" t="str">
        <f t="shared" si="2"/>
        <v>∞</v>
      </c>
      <c r="D148" s="10">
        <v>0</v>
      </c>
      <c r="E148" s="10">
        <v>0</v>
      </c>
      <c r="F148" s="10">
        <v>1</v>
      </c>
      <c r="G148" s="10" t="s">
        <v>20</v>
      </c>
      <c r="H148" s="10" t="s">
        <v>20</v>
      </c>
      <c r="I148" s="10" t="s">
        <v>20</v>
      </c>
      <c r="J148" s="10" t="s">
        <v>20</v>
      </c>
      <c r="K148" s="10" t="s">
        <v>20</v>
      </c>
      <c r="L148" s="10" t="s">
        <v>20</v>
      </c>
      <c r="M148" s="10" t="s">
        <v>20</v>
      </c>
      <c r="N148" s="10" t="s">
        <v>20</v>
      </c>
      <c r="O148" s="10" t="s">
        <v>20</v>
      </c>
      <c r="P148" s="10" t="s">
        <v>20</v>
      </c>
      <c r="Q148" s="10" t="s">
        <v>20</v>
      </c>
      <c r="R148" s="10" t="s">
        <v>20</v>
      </c>
      <c r="S148" s="10" t="s">
        <v>20</v>
      </c>
      <c r="T148" s="10" t="s">
        <v>20</v>
      </c>
      <c r="U148" s="10" t="s">
        <v>20</v>
      </c>
      <c r="V148" s="10" t="s">
        <v>20</v>
      </c>
      <c r="W148" s="10" t="s">
        <v>20</v>
      </c>
      <c r="X148" s="10" t="s">
        <v>20</v>
      </c>
      <c r="Y148" s="10" t="s">
        <v>20</v>
      </c>
      <c r="Z148" s="10" t="s">
        <v>20</v>
      </c>
      <c r="AA148" s="10" t="s">
        <v>20</v>
      </c>
      <c r="AB148" s="10" t="s">
        <v>20</v>
      </c>
      <c r="AC148" s="10" t="s">
        <v>20</v>
      </c>
      <c r="AD148" s="10" t="s">
        <v>20</v>
      </c>
      <c r="AE148" s="10" t="s">
        <v>20</v>
      </c>
      <c r="AF148" s="10" t="s">
        <v>20</v>
      </c>
      <c r="AG148" s="10" t="s">
        <v>20</v>
      </c>
      <c r="AH148" s="10" t="s">
        <v>20</v>
      </c>
      <c r="AI148" s="10" t="s">
        <v>20</v>
      </c>
      <c r="AJ148" s="10" t="s">
        <v>20</v>
      </c>
      <c r="AK148" s="10" t="s">
        <v>20</v>
      </c>
      <c r="AL148" s="10" t="s">
        <v>20</v>
      </c>
      <c r="AM148" s="10" t="s">
        <v>20</v>
      </c>
      <c r="AN148" s="10" t="s">
        <v>20</v>
      </c>
      <c r="AO148" s="10" t="s">
        <v>20</v>
      </c>
      <c r="AP148" s="10" t="s">
        <v>20</v>
      </c>
      <c r="AQ148" s="10" t="s">
        <v>20</v>
      </c>
      <c r="AR148" s="10" t="s">
        <v>20</v>
      </c>
      <c r="AS148" s="10" t="s">
        <v>20</v>
      </c>
      <c r="AT148" t="s">
        <v>3408</v>
      </c>
      <c r="AU148" s="7" t="str">
        <f>'sp1'!AJ150</f>
        <v>Formating End Point on a Freeform Line</v>
      </c>
    </row>
    <row r="149" spans="2:47" ht="11.25" customHeight="1" x14ac:dyDescent="0.25">
      <c r="B149" s="12">
        <v>4</v>
      </c>
      <c r="C149" s="16" t="str">
        <f t="shared" si="2"/>
        <v>∞</v>
      </c>
      <c r="D149" s="10">
        <v>0</v>
      </c>
      <c r="E149" s="10">
        <v>1</v>
      </c>
      <c r="F149" s="10">
        <v>0</v>
      </c>
      <c r="G149" s="10">
        <v>0</v>
      </c>
      <c r="H149" s="10" t="s">
        <v>20</v>
      </c>
      <c r="I149" s="10" t="s">
        <v>20</v>
      </c>
      <c r="J149" s="10" t="s">
        <v>20</v>
      </c>
      <c r="K149" s="10" t="s">
        <v>20</v>
      </c>
      <c r="L149" s="10" t="s">
        <v>20</v>
      </c>
      <c r="M149" s="10" t="s">
        <v>20</v>
      </c>
      <c r="N149" s="10" t="s">
        <v>20</v>
      </c>
      <c r="O149" s="10" t="s">
        <v>20</v>
      </c>
      <c r="P149" s="10" t="s">
        <v>20</v>
      </c>
      <c r="Q149" s="10" t="s">
        <v>20</v>
      </c>
      <c r="R149" s="10" t="s">
        <v>20</v>
      </c>
      <c r="S149" s="10" t="s">
        <v>20</v>
      </c>
      <c r="T149" s="10" t="s">
        <v>20</v>
      </c>
      <c r="U149" s="10" t="s">
        <v>20</v>
      </c>
      <c r="V149" s="10" t="s">
        <v>20</v>
      </c>
      <c r="W149" s="10" t="s">
        <v>20</v>
      </c>
      <c r="X149" s="10" t="s">
        <v>20</v>
      </c>
      <c r="Y149" s="10" t="s">
        <v>20</v>
      </c>
      <c r="Z149" s="10" t="s">
        <v>20</v>
      </c>
      <c r="AA149" s="10" t="s">
        <v>20</v>
      </c>
      <c r="AB149" s="10" t="s">
        <v>20</v>
      </c>
      <c r="AC149" s="10" t="s">
        <v>20</v>
      </c>
      <c r="AD149" s="10" t="s">
        <v>20</v>
      </c>
      <c r="AE149" s="10" t="s">
        <v>20</v>
      </c>
      <c r="AF149" s="10" t="s">
        <v>20</v>
      </c>
      <c r="AG149" s="10" t="s">
        <v>20</v>
      </c>
      <c r="AH149" s="10" t="s">
        <v>20</v>
      </c>
      <c r="AI149" s="10" t="s">
        <v>20</v>
      </c>
      <c r="AJ149" s="10" t="s">
        <v>20</v>
      </c>
      <c r="AK149" s="10" t="s">
        <v>20</v>
      </c>
      <c r="AL149" s="10" t="s">
        <v>20</v>
      </c>
      <c r="AM149" s="10" t="s">
        <v>20</v>
      </c>
      <c r="AN149" s="10" t="s">
        <v>20</v>
      </c>
      <c r="AO149" s="10" t="s">
        <v>20</v>
      </c>
      <c r="AP149" s="10" t="s">
        <v>20</v>
      </c>
      <c r="AQ149" s="10" t="s">
        <v>20</v>
      </c>
      <c r="AR149" s="10" t="s">
        <v>20</v>
      </c>
      <c r="AS149" s="10" t="s">
        <v>20</v>
      </c>
      <c r="AT149" t="s">
        <v>3409</v>
      </c>
      <c r="AU149" s="7" t="str">
        <f>'sp1'!AJ151</f>
        <v>Using Tables with formulaes</v>
      </c>
    </row>
    <row r="150" spans="2:47" ht="11.25" customHeight="1" x14ac:dyDescent="0.25">
      <c r="B150" s="12">
        <v>4</v>
      </c>
      <c r="C150" s="16" t="str">
        <f t="shared" si="2"/>
        <v>∞</v>
      </c>
      <c r="D150" s="10">
        <v>0</v>
      </c>
      <c r="E150" s="10">
        <v>1</v>
      </c>
      <c r="F150" s="10">
        <v>0</v>
      </c>
      <c r="G150" s="10">
        <v>1</v>
      </c>
      <c r="H150" s="10" t="s">
        <v>20</v>
      </c>
      <c r="I150" s="10" t="s">
        <v>20</v>
      </c>
      <c r="J150" s="10" t="s">
        <v>20</v>
      </c>
      <c r="K150" s="10" t="s">
        <v>20</v>
      </c>
      <c r="L150" s="10" t="s">
        <v>20</v>
      </c>
      <c r="M150" s="10" t="s">
        <v>20</v>
      </c>
      <c r="N150" s="10" t="s">
        <v>20</v>
      </c>
      <c r="O150" s="10" t="s">
        <v>20</v>
      </c>
      <c r="P150" s="10" t="s">
        <v>20</v>
      </c>
      <c r="Q150" s="10" t="s">
        <v>20</v>
      </c>
      <c r="R150" s="10" t="s">
        <v>20</v>
      </c>
      <c r="S150" s="10" t="s">
        <v>20</v>
      </c>
      <c r="T150" s="10" t="s">
        <v>20</v>
      </c>
      <c r="U150" s="10" t="s">
        <v>20</v>
      </c>
      <c r="V150" s="10" t="s">
        <v>20</v>
      </c>
      <c r="W150" s="10" t="s">
        <v>20</v>
      </c>
      <c r="X150" s="10" t="s">
        <v>20</v>
      </c>
      <c r="Y150" s="10" t="s">
        <v>20</v>
      </c>
      <c r="Z150" s="10" t="s">
        <v>20</v>
      </c>
      <c r="AA150" s="10" t="s">
        <v>20</v>
      </c>
      <c r="AB150" s="10" t="s">
        <v>20</v>
      </c>
      <c r="AC150" s="10" t="s">
        <v>20</v>
      </c>
      <c r="AD150" s="10" t="s">
        <v>20</v>
      </c>
      <c r="AE150" s="10" t="s">
        <v>20</v>
      </c>
      <c r="AF150" s="10" t="s">
        <v>20</v>
      </c>
      <c r="AG150" s="10" t="s">
        <v>20</v>
      </c>
      <c r="AH150" s="10" t="s">
        <v>20</v>
      </c>
      <c r="AI150" s="10" t="s">
        <v>20</v>
      </c>
      <c r="AJ150" s="10" t="s">
        <v>20</v>
      </c>
      <c r="AK150" s="10" t="s">
        <v>20</v>
      </c>
      <c r="AL150" s="10" t="s">
        <v>20</v>
      </c>
      <c r="AM150" s="10" t="s">
        <v>20</v>
      </c>
      <c r="AN150" s="10" t="s">
        <v>20</v>
      </c>
      <c r="AO150" s="10" t="s">
        <v>20</v>
      </c>
      <c r="AP150" s="10" t="s">
        <v>20</v>
      </c>
      <c r="AQ150" s="10" t="s">
        <v>20</v>
      </c>
      <c r="AR150" s="10" t="s">
        <v>20</v>
      </c>
      <c r="AS150" s="10" t="s">
        <v>20</v>
      </c>
      <c r="AT150" t="s">
        <v>3410</v>
      </c>
      <c r="AU150" s="7" t="str">
        <f>'sp1'!AJ152</f>
        <v>Extending tables with formulae (another …</v>
      </c>
    </row>
    <row r="151" spans="2:47" ht="11.25" customHeight="1" x14ac:dyDescent="0.25">
      <c r="B151" s="12">
        <v>2</v>
      </c>
      <c r="C151" s="16" t="str">
        <f t="shared" si="2"/>
        <v>∞</v>
      </c>
      <c r="D151" s="10">
        <v>0</v>
      </c>
      <c r="E151" s="10">
        <v>1</v>
      </c>
      <c r="F151" s="10" t="s">
        <v>20</v>
      </c>
      <c r="G151" s="10" t="s">
        <v>20</v>
      </c>
      <c r="H151" s="10" t="s">
        <v>20</v>
      </c>
      <c r="I151" s="10" t="s">
        <v>20</v>
      </c>
      <c r="J151" s="10" t="s">
        <v>20</v>
      </c>
      <c r="K151" s="10" t="s">
        <v>20</v>
      </c>
      <c r="L151" s="10" t="s">
        <v>20</v>
      </c>
      <c r="M151" s="10" t="s">
        <v>20</v>
      </c>
      <c r="N151" s="10" t="s">
        <v>20</v>
      </c>
      <c r="O151" s="10" t="s">
        <v>20</v>
      </c>
      <c r="P151" s="10" t="s">
        <v>20</v>
      </c>
      <c r="Q151" s="10" t="s">
        <v>20</v>
      </c>
      <c r="R151" s="10" t="s">
        <v>20</v>
      </c>
      <c r="S151" s="10" t="s">
        <v>20</v>
      </c>
      <c r="T151" s="10" t="s">
        <v>20</v>
      </c>
      <c r="U151" s="10" t="s">
        <v>20</v>
      </c>
      <c r="V151" s="10" t="s">
        <v>20</v>
      </c>
      <c r="W151" s="10" t="s">
        <v>20</v>
      </c>
      <c r="X151" s="10" t="s">
        <v>20</v>
      </c>
      <c r="Y151" s="10" t="s">
        <v>20</v>
      </c>
      <c r="Z151" s="10" t="s">
        <v>20</v>
      </c>
      <c r="AA151" s="10" t="s">
        <v>20</v>
      </c>
      <c r="AB151" s="10" t="s">
        <v>20</v>
      </c>
      <c r="AC151" s="10" t="s">
        <v>20</v>
      </c>
      <c r="AD151" s="10" t="s">
        <v>20</v>
      </c>
      <c r="AE151" s="10" t="s">
        <v>20</v>
      </c>
      <c r="AF151" s="10" t="s">
        <v>20</v>
      </c>
      <c r="AG151" s="10" t="s">
        <v>20</v>
      </c>
      <c r="AH151" s="10" t="s">
        <v>20</v>
      </c>
      <c r="AI151" s="10" t="s">
        <v>20</v>
      </c>
      <c r="AJ151" s="10" t="s">
        <v>20</v>
      </c>
      <c r="AK151" s="10" t="s">
        <v>20</v>
      </c>
      <c r="AL151" s="10" t="s">
        <v>20</v>
      </c>
      <c r="AM151" s="10" t="s">
        <v>20</v>
      </c>
      <c r="AN151" s="10" t="s">
        <v>20</v>
      </c>
      <c r="AO151" s="10" t="s">
        <v>20</v>
      </c>
      <c r="AP151" s="10" t="s">
        <v>20</v>
      </c>
      <c r="AQ151" s="10" t="s">
        <v>20</v>
      </c>
      <c r="AR151" s="10" t="s">
        <v>20</v>
      </c>
      <c r="AS151" s="10" t="s">
        <v>20</v>
      </c>
      <c r="AT151" t="s">
        <v>3411</v>
      </c>
      <c r="AU151" s="7" t="str">
        <f>'sp1'!AJ153</f>
        <v>Conditional Formatting I Think.</v>
      </c>
    </row>
    <row r="152" spans="2:47" ht="11.25" customHeight="1" x14ac:dyDescent="0.25">
      <c r="B152" s="12">
        <v>4</v>
      </c>
      <c r="C152" s="16" t="str">
        <f t="shared" si="2"/>
        <v>∞</v>
      </c>
      <c r="D152" s="10">
        <v>0</v>
      </c>
      <c r="E152" s="10">
        <v>1</v>
      </c>
      <c r="F152" s="10">
        <v>0</v>
      </c>
      <c r="G152" s="10">
        <v>0</v>
      </c>
      <c r="H152" s="10" t="s">
        <v>20</v>
      </c>
      <c r="I152" s="10" t="s">
        <v>20</v>
      </c>
      <c r="J152" s="10" t="s">
        <v>20</v>
      </c>
      <c r="K152" s="10" t="s">
        <v>20</v>
      </c>
      <c r="L152" s="10" t="s">
        <v>20</v>
      </c>
      <c r="M152" s="10" t="s">
        <v>20</v>
      </c>
      <c r="N152" s="10" t="s">
        <v>20</v>
      </c>
      <c r="O152" s="10" t="s">
        <v>20</v>
      </c>
      <c r="P152" s="10" t="s">
        <v>20</v>
      </c>
      <c r="Q152" s="10" t="s">
        <v>20</v>
      </c>
      <c r="R152" s="10" t="s">
        <v>20</v>
      </c>
      <c r="S152" s="10" t="s">
        <v>20</v>
      </c>
      <c r="T152" s="10" t="s">
        <v>20</v>
      </c>
      <c r="U152" s="10" t="s">
        <v>20</v>
      </c>
      <c r="V152" s="10" t="s">
        <v>20</v>
      </c>
      <c r="W152" s="10" t="s">
        <v>20</v>
      </c>
      <c r="X152" s="10" t="s">
        <v>20</v>
      </c>
      <c r="Y152" s="10" t="s">
        <v>20</v>
      </c>
      <c r="Z152" s="10" t="s">
        <v>20</v>
      </c>
      <c r="AA152" s="10" t="s">
        <v>20</v>
      </c>
      <c r="AB152" s="10" t="s">
        <v>20</v>
      </c>
      <c r="AC152" s="10" t="s">
        <v>20</v>
      </c>
      <c r="AD152" s="10" t="s">
        <v>20</v>
      </c>
      <c r="AE152" s="10" t="s">
        <v>20</v>
      </c>
      <c r="AF152" s="10" t="s">
        <v>20</v>
      </c>
      <c r="AG152" s="10" t="s">
        <v>20</v>
      </c>
      <c r="AH152" s="10" t="s">
        <v>20</v>
      </c>
      <c r="AI152" s="10" t="s">
        <v>20</v>
      </c>
      <c r="AJ152" s="10" t="s">
        <v>20</v>
      </c>
      <c r="AK152" s="10" t="s">
        <v>20</v>
      </c>
      <c r="AL152" s="10" t="s">
        <v>20</v>
      </c>
      <c r="AM152" s="10" t="s">
        <v>20</v>
      </c>
      <c r="AN152" s="10" t="s">
        <v>20</v>
      </c>
      <c r="AO152" s="10" t="s">
        <v>20</v>
      </c>
      <c r="AP152" s="10" t="s">
        <v>20</v>
      </c>
      <c r="AQ152" s="10" t="s">
        <v>20</v>
      </c>
      <c r="AR152" s="10" t="s">
        <v>20</v>
      </c>
      <c r="AS152" s="10" t="s">
        <v>20</v>
      </c>
      <c r="AT152" t="s">
        <v>3412</v>
      </c>
      <c r="AU152" s="7" t="str">
        <f>'sp1'!AJ154</f>
        <v>Credit Book Project to maintain balances…</v>
      </c>
    </row>
    <row r="153" spans="2:47" ht="11.25" customHeight="1" x14ac:dyDescent="0.25">
      <c r="B153" s="12">
        <v>6</v>
      </c>
      <c r="C153" s="16" t="str">
        <f t="shared" si="2"/>
        <v>∞</v>
      </c>
      <c r="D153" s="10">
        <v>0</v>
      </c>
      <c r="E153" s="10">
        <v>1</v>
      </c>
      <c r="F153" s="10">
        <v>0</v>
      </c>
      <c r="G153" s="10">
        <v>1</v>
      </c>
      <c r="H153" s="10">
        <v>0</v>
      </c>
      <c r="I153" s="10">
        <v>1</v>
      </c>
      <c r="J153" s="10" t="s">
        <v>20</v>
      </c>
      <c r="K153" s="10" t="s">
        <v>20</v>
      </c>
      <c r="L153" s="10" t="s">
        <v>20</v>
      </c>
      <c r="M153" s="10" t="s">
        <v>20</v>
      </c>
      <c r="N153" s="10" t="s">
        <v>20</v>
      </c>
      <c r="O153" s="10" t="s">
        <v>20</v>
      </c>
      <c r="P153" s="10" t="s">
        <v>20</v>
      </c>
      <c r="Q153" s="10" t="s">
        <v>20</v>
      </c>
      <c r="R153" s="10" t="s">
        <v>20</v>
      </c>
      <c r="S153" s="10" t="s">
        <v>20</v>
      </c>
      <c r="T153" s="10" t="s">
        <v>20</v>
      </c>
      <c r="U153" s="10" t="s">
        <v>20</v>
      </c>
      <c r="V153" s="10" t="s">
        <v>20</v>
      </c>
      <c r="W153" s="10" t="s">
        <v>20</v>
      </c>
      <c r="X153" s="10" t="s">
        <v>20</v>
      </c>
      <c r="Y153" s="10" t="s">
        <v>20</v>
      </c>
      <c r="Z153" s="10" t="s">
        <v>20</v>
      </c>
      <c r="AA153" s="10" t="s">
        <v>20</v>
      </c>
      <c r="AB153" s="10" t="s">
        <v>20</v>
      </c>
      <c r="AC153" s="10" t="s">
        <v>20</v>
      </c>
      <c r="AD153" s="10" t="s">
        <v>20</v>
      </c>
      <c r="AE153" s="10" t="s">
        <v>20</v>
      </c>
      <c r="AF153" s="10" t="s">
        <v>20</v>
      </c>
      <c r="AG153" s="10" t="s">
        <v>20</v>
      </c>
      <c r="AH153" s="10" t="s">
        <v>20</v>
      </c>
      <c r="AI153" s="10" t="s">
        <v>20</v>
      </c>
      <c r="AJ153" s="10" t="s">
        <v>20</v>
      </c>
      <c r="AK153" s="10" t="s">
        <v>20</v>
      </c>
      <c r="AL153" s="10" t="s">
        <v>20</v>
      </c>
      <c r="AM153" s="10" t="s">
        <v>20</v>
      </c>
      <c r="AN153" s="10" t="s">
        <v>20</v>
      </c>
      <c r="AO153" s="10" t="s">
        <v>20</v>
      </c>
      <c r="AP153" s="10" t="s">
        <v>20</v>
      </c>
      <c r="AQ153" s="10" t="s">
        <v>20</v>
      </c>
      <c r="AR153" s="10" t="s">
        <v>20</v>
      </c>
      <c r="AS153" s="10" t="s">
        <v>20</v>
      </c>
      <c r="AT153" t="s">
        <v>3413</v>
      </c>
      <c r="AU153" s="7" t="str">
        <f>'sp1'!AJ155</f>
        <v>Arrays - average corresponding values fo…</v>
      </c>
    </row>
    <row r="154" spans="2:47" ht="11.25" customHeight="1" x14ac:dyDescent="0.25">
      <c r="B154" s="12">
        <v>3</v>
      </c>
      <c r="C154" s="16" t="str">
        <f t="shared" si="2"/>
        <v>∞</v>
      </c>
      <c r="D154" s="10">
        <v>0</v>
      </c>
      <c r="E154" s="10">
        <v>1</v>
      </c>
      <c r="F154" s="10">
        <v>0</v>
      </c>
      <c r="G154" s="10" t="s">
        <v>20</v>
      </c>
      <c r="H154" s="10" t="s">
        <v>20</v>
      </c>
      <c r="I154" s="10" t="s">
        <v>20</v>
      </c>
      <c r="J154" s="10" t="s">
        <v>20</v>
      </c>
      <c r="K154" s="10" t="s">
        <v>20</v>
      </c>
      <c r="L154" s="10" t="s">
        <v>20</v>
      </c>
      <c r="M154" s="10" t="s">
        <v>20</v>
      </c>
      <c r="N154" s="10" t="s">
        <v>20</v>
      </c>
      <c r="O154" s="10" t="s">
        <v>20</v>
      </c>
      <c r="P154" s="10" t="s">
        <v>20</v>
      </c>
      <c r="Q154" s="10" t="s">
        <v>20</v>
      </c>
      <c r="R154" s="10" t="s">
        <v>20</v>
      </c>
      <c r="S154" s="10" t="s">
        <v>20</v>
      </c>
      <c r="T154" s="10" t="s">
        <v>20</v>
      </c>
      <c r="U154" s="10" t="s">
        <v>20</v>
      </c>
      <c r="V154" s="10" t="s">
        <v>20</v>
      </c>
      <c r="W154" s="10" t="s">
        <v>20</v>
      </c>
      <c r="X154" s="10" t="s">
        <v>20</v>
      </c>
      <c r="Y154" s="10" t="s">
        <v>20</v>
      </c>
      <c r="Z154" s="10" t="s">
        <v>20</v>
      </c>
      <c r="AA154" s="10" t="s">
        <v>20</v>
      </c>
      <c r="AB154" s="10" t="s">
        <v>20</v>
      </c>
      <c r="AC154" s="10" t="s">
        <v>20</v>
      </c>
      <c r="AD154" s="10" t="s">
        <v>20</v>
      </c>
      <c r="AE154" s="10" t="s">
        <v>20</v>
      </c>
      <c r="AF154" s="10" t="s">
        <v>20</v>
      </c>
      <c r="AG154" s="10" t="s">
        <v>20</v>
      </c>
      <c r="AH154" s="10" t="s">
        <v>20</v>
      </c>
      <c r="AI154" s="10" t="s">
        <v>20</v>
      </c>
      <c r="AJ154" s="10" t="s">
        <v>20</v>
      </c>
      <c r="AK154" s="10" t="s">
        <v>20</v>
      </c>
      <c r="AL154" s="10" t="s">
        <v>20</v>
      </c>
      <c r="AM154" s="10" t="s">
        <v>20</v>
      </c>
      <c r="AN154" s="10" t="s">
        <v>20</v>
      </c>
      <c r="AO154" s="10" t="s">
        <v>20</v>
      </c>
      <c r="AP154" s="10" t="s">
        <v>20</v>
      </c>
      <c r="AQ154" s="10" t="s">
        <v>20</v>
      </c>
      <c r="AR154" s="10" t="s">
        <v>20</v>
      </c>
      <c r="AS154" s="10" t="s">
        <v>20</v>
      </c>
      <c r="AT154" t="s">
        <v>3414</v>
      </c>
      <c r="AU154" s="7" t="str">
        <f>'sp1'!AJ156</f>
        <v>syntax for IF formula</v>
      </c>
    </row>
    <row r="155" spans="2:47" ht="11.25" customHeight="1" x14ac:dyDescent="0.25">
      <c r="B155" s="12">
        <v>5</v>
      </c>
      <c r="C155" s="16" t="str">
        <f t="shared" si="2"/>
        <v>∞</v>
      </c>
      <c r="D155" s="10">
        <v>0</v>
      </c>
      <c r="E155" s="10">
        <v>1</v>
      </c>
      <c r="F155" s="10">
        <v>0</v>
      </c>
      <c r="G155" s="10">
        <v>1</v>
      </c>
      <c r="H155" s="10">
        <v>0</v>
      </c>
      <c r="I155" s="10" t="s">
        <v>20</v>
      </c>
      <c r="J155" s="10" t="s">
        <v>20</v>
      </c>
      <c r="K155" s="10" t="s">
        <v>20</v>
      </c>
      <c r="L155" s="10" t="s">
        <v>20</v>
      </c>
      <c r="M155" s="10" t="s">
        <v>20</v>
      </c>
      <c r="N155" s="10" t="s">
        <v>20</v>
      </c>
      <c r="O155" s="10" t="s">
        <v>20</v>
      </c>
      <c r="P155" s="10" t="s">
        <v>20</v>
      </c>
      <c r="Q155" s="10" t="s">
        <v>20</v>
      </c>
      <c r="R155" s="10" t="s">
        <v>20</v>
      </c>
      <c r="S155" s="10" t="s">
        <v>20</v>
      </c>
      <c r="T155" s="10" t="s">
        <v>20</v>
      </c>
      <c r="U155" s="10" t="s">
        <v>20</v>
      </c>
      <c r="V155" s="10" t="s">
        <v>20</v>
      </c>
      <c r="W155" s="10" t="s">
        <v>20</v>
      </c>
      <c r="X155" s="10" t="s">
        <v>20</v>
      </c>
      <c r="Y155" s="10" t="s">
        <v>20</v>
      </c>
      <c r="Z155" s="10" t="s">
        <v>20</v>
      </c>
      <c r="AA155" s="10" t="s">
        <v>20</v>
      </c>
      <c r="AB155" s="10" t="s">
        <v>20</v>
      </c>
      <c r="AC155" s="10" t="s">
        <v>20</v>
      </c>
      <c r="AD155" s="10" t="s">
        <v>20</v>
      </c>
      <c r="AE155" s="10" t="s">
        <v>20</v>
      </c>
      <c r="AF155" s="10" t="s">
        <v>20</v>
      </c>
      <c r="AG155" s="10" t="s">
        <v>20</v>
      </c>
      <c r="AH155" s="10" t="s">
        <v>20</v>
      </c>
      <c r="AI155" s="10" t="s">
        <v>20</v>
      </c>
      <c r="AJ155" s="10" t="s">
        <v>20</v>
      </c>
      <c r="AK155" s="10" t="s">
        <v>20</v>
      </c>
      <c r="AL155" s="10" t="s">
        <v>20</v>
      </c>
      <c r="AM155" s="10" t="s">
        <v>20</v>
      </c>
      <c r="AN155" s="10" t="s">
        <v>20</v>
      </c>
      <c r="AO155" s="10" t="s">
        <v>20</v>
      </c>
      <c r="AP155" s="10" t="s">
        <v>20</v>
      </c>
      <c r="AQ155" s="10" t="s">
        <v>20</v>
      </c>
      <c r="AR155" s="10" t="s">
        <v>20</v>
      </c>
      <c r="AS155" s="10" t="s">
        <v>20</v>
      </c>
      <c r="AT155" t="s">
        <v>3415</v>
      </c>
      <c r="AU155" s="7" t="str">
        <f>'sp1'!AJ157</f>
        <v>Splitting Worksheets into individual wor…</v>
      </c>
    </row>
    <row r="156" spans="2:47" ht="11.25" customHeight="1" x14ac:dyDescent="0.25">
      <c r="B156" s="12">
        <v>3</v>
      </c>
      <c r="C156" s="16" t="str">
        <f t="shared" si="2"/>
        <v>∞</v>
      </c>
      <c r="D156" s="10">
        <v>0</v>
      </c>
      <c r="E156" s="10">
        <v>1</v>
      </c>
      <c r="F156" s="10">
        <v>0</v>
      </c>
      <c r="G156" s="10" t="s">
        <v>20</v>
      </c>
      <c r="H156" s="10" t="s">
        <v>20</v>
      </c>
      <c r="I156" s="10" t="s">
        <v>20</v>
      </c>
      <c r="J156" s="10" t="s">
        <v>20</v>
      </c>
      <c r="K156" s="10" t="s">
        <v>20</v>
      </c>
      <c r="L156" s="10" t="s">
        <v>20</v>
      </c>
      <c r="M156" s="10" t="s">
        <v>20</v>
      </c>
      <c r="N156" s="10" t="s">
        <v>20</v>
      </c>
      <c r="O156" s="10" t="s">
        <v>20</v>
      </c>
      <c r="P156" s="10" t="s">
        <v>20</v>
      </c>
      <c r="Q156" s="10" t="s">
        <v>20</v>
      </c>
      <c r="R156" s="10" t="s">
        <v>20</v>
      </c>
      <c r="S156" s="10" t="s">
        <v>20</v>
      </c>
      <c r="T156" s="10" t="s">
        <v>20</v>
      </c>
      <c r="U156" s="10" t="s">
        <v>20</v>
      </c>
      <c r="V156" s="10" t="s">
        <v>20</v>
      </c>
      <c r="W156" s="10" t="s">
        <v>20</v>
      </c>
      <c r="X156" s="10" t="s">
        <v>20</v>
      </c>
      <c r="Y156" s="10" t="s">
        <v>20</v>
      </c>
      <c r="Z156" s="10" t="s">
        <v>20</v>
      </c>
      <c r="AA156" s="10" t="s">
        <v>20</v>
      </c>
      <c r="AB156" s="10" t="s">
        <v>20</v>
      </c>
      <c r="AC156" s="10" t="s">
        <v>20</v>
      </c>
      <c r="AD156" s="10" t="s">
        <v>20</v>
      </c>
      <c r="AE156" s="10" t="s">
        <v>20</v>
      </c>
      <c r="AF156" s="10" t="s">
        <v>20</v>
      </c>
      <c r="AG156" s="10" t="s">
        <v>20</v>
      </c>
      <c r="AH156" s="10" t="s">
        <v>20</v>
      </c>
      <c r="AI156" s="10" t="s">
        <v>20</v>
      </c>
      <c r="AJ156" s="10" t="s">
        <v>20</v>
      </c>
      <c r="AK156" s="10" t="s">
        <v>20</v>
      </c>
      <c r="AL156" s="10" t="s">
        <v>20</v>
      </c>
      <c r="AM156" s="10" t="s">
        <v>20</v>
      </c>
      <c r="AN156" s="10" t="s">
        <v>20</v>
      </c>
      <c r="AO156" s="10" t="s">
        <v>20</v>
      </c>
      <c r="AP156" s="10" t="s">
        <v>20</v>
      </c>
      <c r="AQ156" s="10" t="s">
        <v>20</v>
      </c>
      <c r="AR156" s="10" t="s">
        <v>20</v>
      </c>
      <c r="AS156" s="10" t="s">
        <v>20</v>
      </c>
      <c r="AT156" t="s">
        <v>3416</v>
      </c>
      <c r="AU156" s="7" t="str">
        <f>'sp1'!AJ158</f>
        <v>Please guide me to save time.</v>
      </c>
    </row>
    <row r="157" spans="2:47" ht="11.25" customHeight="1" x14ac:dyDescent="0.25">
      <c r="B157" s="12">
        <v>2</v>
      </c>
      <c r="C157" s="16" t="str">
        <f t="shared" si="2"/>
        <v>∞</v>
      </c>
      <c r="D157" s="10">
        <v>0</v>
      </c>
      <c r="E157" s="10">
        <v>1</v>
      </c>
      <c r="F157" s="10" t="s">
        <v>20</v>
      </c>
      <c r="G157" s="10" t="s">
        <v>20</v>
      </c>
      <c r="H157" s="10" t="s">
        <v>20</v>
      </c>
      <c r="I157" s="10" t="s">
        <v>20</v>
      </c>
      <c r="J157" s="10" t="s">
        <v>20</v>
      </c>
      <c r="K157" s="10" t="s">
        <v>20</v>
      </c>
      <c r="L157" s="10" t="s">
        <v>20</v>
      </c>
      <c r="M157" s="10" t="s">
        <v>20</v>
      </c>
      <c r="N157" s="10" t="s">
        <v>20</v>
      </c>
      <c r="O157" s="10" t="s">
        <v>20</v>
      </c>
      <c r="P157" s="10" t="s">
        <v>20</v>
      </c>
      <c r="Q157" s="10" t="s">
        <v>20</v>
      </c>
      <c r="R157" s="10" t="s">
        <v>20</v>
      </c>
      <c r="S157" s="10" t="s">
        <v>20</v>
      </c>
      <c r="T157" s="10" t="s">
        <v>20</v>
      </c>
      <c r="U157" s="10" t="s">
        <v>20</v>
      </c>
      <c r="V157" s="10" t="s">
        <v>20</v>
      </c>
      <c r="W157" s="10" t="s">
        <v>20</v>
      </c>
      <c r="X157" s="10" t="s">
        <v>20</v>
      </c>
      <c r="Y157" s="10" t="s">
        <v>20</v>
      </c>
      <c r="Z157" s="10" t="s">
        <v>20</v>
      </c>
      <c r="AA157" s="10" t="s">
        <v>20</v>
      </c>
      <c r="AB157" s="10" t="s">
        <v>20</v>
      </c>
      <c r="AC157" s="10" t="s">
        <v>20</v>
      </c>
      <c r="AD157" s="10" t="s">
        <v>20</v>
      </c>
      <c r="AE157" s="10" t="s">
        <v>20</v>
      </c>
      <c r="AF157" s="10" t="s">
        <v>20</v>
      </c>
      <c r="AG157" s="10" t="s">
        <v>20</v>
      </c>
      <c r="AH157" s="10" t="s">
        <v>20</v>
      </c>
      <c r="AI157" s="10" t="s">
        <v>20</v>
      </c>
      <c r="AJ157" s="10" t="s">
        <v>20</v>
      </c>
      <c r="AK157" s="10" t="s">
        <v>20</v>
      </c>
      <c r="AL157" s="10" t="s">
        <v>20</v>
      </c>
      <c r="AM157" s="10" t="s">
        <v>20</v>
      </c>
      <c r="AN157" s="10" t="s">
        <v>20</v>
      </c>
      <c r="AO157" s="10" t="s">
        <v>20</v>
      </c>
      <c r="AP157" s="10" t="s">
        <v>20</v>
      </c>
      <c r="AQ157" s="10" t="s">
        <v>20</v>
      </c>
      <c r="AR157" s="10" t="s">
        <v>20</v>
      </c>
      <c r="AS157" s="10" t="s">
        <v>20</v>
      </c>
      <c r="AT157" t="s">
        <v>3417</v>
      </c>
      <c r="AU157" s="7" t="str">
        <f>'sp1'!AJ159</f>
        <v>excel gantt chart timelines - how can yo…</v>
      </c>
    </row>
    <row r="158" spans="2:47" ht="11.25" customHeight="1" x14ac:dyDescent="0.25">
      <c r="B158" s="12">
        <v>5</v>
      </c>
      <c r="C158" s="16" t="str">
        <f t="shared" si="2"/>
        <v>∞</v>
      </c>
      <c r="D158" s="10">
        <v>0</v>
      </c>
      <c r="E158" s="10">
        <v>0</v>
      </c>
      <c r="F158" s="10">
        <v>1</v>
      </c>
      <c r="G158" s="10">
        <v>0</v>
      </c>
      <c r="H158" s="10">
        <v>0</v>
      </c>
      <c r="I158" s="10" t="s">
        <v>20</v>
      </c>
      <c r="J158" s="10" t="s">
        <v>20</v>
      </c>
      <c r="K158" s="10" t="s">
        <v>20</v>
      </c>
      <c r="L158" s="10" t="s">
        <v>20</v>
      </c>
      <c r="M158" s="10" t="s">
        <v>20</v>
      </c>
      <c r="N158" s="10" t="s">
        <v>20</v>
      </c>
      <c r="O158" s="10" t="s">
        <v>20</v>
      </c>
      <c r="P158" s="10" t="s">
        <v>20</v>
      </c>
      <c r="Q158" s="10" t="s">
        <v>20</v>
      </c>
      <c r="R158" s="10" t="s">
        <v>20</v>
      </c>
      <c r="S158" s="10" t="s">
        <v>20</v>
      </c>
      <c r="T158" s="10" t="s">
        <v>20</v>
      </c>
      <c r="U158" s="10" t="s">
        <v>20</v>
      </c>
      <c r="V158" s="10" t="s">
        <v>20</v>
      </c>
      <c r="W158" s="10" t="s">
        <v>20</v>
      </c>
      <c r="X158" s="10" t="s">
        <v>20</v>
      </c>
      <c r="Y158" s="10" t="s">
        <v>20</v>
      </c>
      <c r="Z158" s="10" t="s">
        <v>20</v>
      </c>
      <c r="AA158" s="10" t="s">
        <v>20</v>
      </c>
      <c r="AB158" s="10" t="s">
        <v>20</v>
      </c>
      <c r="AC158" s="10" t="s">
        <v>20</v>
      </c>
      <c r="AD158" s="10" t="s">
        <v>20</v>
      </c>
      <c r="AE158" s="10" t="s">
        <v>20</v>
      </c>
      <c r="AF158" s="10" t="s">
        <v>20</v>
      </c>
      <c r="AG158" s="10" t="s">
        <v>20</v>
      </c>
      <c r="AH158" s="10" t="s">
        <v>20</v>
      </c>
      <c r="AI158" s="10" t="s">
        <v>20</v>
      </c>
      <c r="AJ158" s="10" t="s">
        <v>20</v>
      </c>
      <c r="AK158" s="10" t="s">
        <v>20</v>
      </c>
      <c r="AL158" s="10" t="s">
        <v>20</v>
      </c>
      <c r="AM158" s="10" t="s">
        <v>20</v>
      </c>
      <c r="AN158" s="10" t="s">
        <v>20</v>
      </c>
      <c r="AO158" s="10" t="s">
        <v>20</v>
      </c>
      <c r="AP158" s="10" t="s">
        <v>20</v>
      </c>
      <c r="AQ158" s="10" t="s">
        <v>20</v>
      </c>
      <c r="AR158" s="10" t="s">
        <v>20</v>
      </c>
      <c r="AS158" s="10" t="s">
        <v>20</v>
      </c>
      <c r="AT158" t="s">
        <v>3418</v>
      </c>
      <c r="AU158" s="7" t="str">
        <f>'sp1'!AJ160</f>
        <v>Updating links</v>
      </c>
    </row>
    <row r="159" spans="2:47" ht="11.25" customHeight="1" x14ac:dyDescent="0.25">
      <c r="B159" s="12">
        <v>2</v>
      </c>
      <c r="C159" s="16" t="str">
        <f t="shared" si="2"/>
        <v>∞</v>
      </c>
      <c r="D159" s="10">
        <v>0</v>
      </c>
      <c r="E159" s="10">
        <v>1</v>
      </c>
      <c r="F159" s="10" t="s">
        <v>20</v>
      </c>
      <c r="G159" s="10" t="s">
        <v>20</v>
      </c>
      <c r="H159" s="10" t="s">
        <v>20</v>
      </c>
      <c r="I159" s="10" t="s">
        <v>20</v>
      </c>
      <c r="J159" s="10" t="s">
        <v>20</v>
      </c>
      <c r="K159" s="10" t="s">
        <v>20</v>
      </c>
      <c r="L159" s="10" t="s">
        <v>20</v>
      </c>
      <c r="M159" s="10" t="s">
        <v>20</v>
      </c>
      <c r="N159" s="10" t="s">
        <v>20</v>
      </c>
      <c r="O159" s="10" t="s">
        <v>20</v>
      </c>
      <c r="P159" s="10" t="s">
        <v>20</v>
      </c>
      <c r="Q159" s="10" t="s">
        <v>20</v>
      </c>
      <c r="R159" s="10" t="s">
        <v>20</v>
      </c>
      <c r="S159" s="10" t="s">
        <v>20</v>
      </c>
      <c r="T159" s="10" t="s">
        <v>20</v>
      </c>
      <c r="U159" s="10" t="s">
        <v>20</v>
      </c>
      <c r="V159" s="10" t="s">
        <v>20</v>
      </c>
      <c r="W159" s="10" t="s">
        <v>20</v>
      </c>
      <c r="X159" s="10" t="s">
        <v>20</v>
      </c>
      <c r="Y159" s="10" t="s">
        <v>20</v>
      </c>
      <c r="Z159" s="10" t="s">
        <v>20</v>
      </c>
      <c r="AA159" s="10" t="s">
        <v>20</v>
      </c>
      <c r="AB159" s="10" t="s">
        <v>20</v>
      </c>
      <c r="AC159" s="10" t="s">
        <v>20</v>
      </c>
      <c r="AD159" s="10" t="s">
        <v>20</v>
      </c>
      <c r="AE159" s="10" t="s">
        <v>20</v>
      </c>
      <c r="AF159" s="10" t="s">
        <v>20</v>
      </c>
      <c r="AG159" s="10" t="s">
        <v>20</v>
      </c>
      <c r="AH159" s="10" t="s">
        <v>20</v>
      </c>
      <c r="AI159" s="10" t="s">
        <v>20</v>
      </c>
      <c r="AJ159" s="10" t="s">
        <v>20</v>
      </c>
      <c r="AK159" s="10" t="s">
        <v>20</v>
      </c>
      <c r="AL159" s="10" t="s">
        <v>20</v>
      </c>
      <c r="AM159" s="10" t="s">
        <v>20</v>
      </c>
      <c r="AN159" s="10" t="s">
        <v>20</v>
      </c>
      <c r="AO159" s="10" t="s">
        <v>20</v>
      </c>
      <c r="AP159" s="10" t="s">
        <v>20</v>
      </c>
      <c r="AQ159" s="10" t="s">
        <v>20</v>
      </c>
      <c r="AR159" s="10" t="s">
        <v>20</v>
      </c>
      <c r="AS159" s="10" t="s">
        <v>20</v>
      </c>
      <c r="AT159" t="s">
        <v>3419</v>
      </c>
      <c r="AU159" s="7" t="str">
        <f>'sp1'!AJ161</f>
        <v>Dynamic Charts?</v>
      </c>
    </row>
    <row r="160" spans="2:47" ht="11.25" customHeight="1" x14ac:dyDescent="0.25">
      <c r="B160" s="12">
        <v>3</v>
      </c>
      <c r="C160" s="16" t="str">
        <f t="shared" si="2"/>
        <v>∞</v>
      </c>
      <c r="D160" s="10">
        <v>0</v>
      </c>
      <c r="E160" s="10">
        <v>1</v>
      </c>
      <c r="F160" s="10">
        <v>0</v>
      </c>
      <c r="G160" s="10" t="s">
        <v>20</v>
      </c>
      <c r="H160" s="10" t="s">
        <v>20</v>
      </c>
      <c r="I160" s="10" t="s">
        <v>20</v>
      </c>
      <c r="J160" s="10" t="s">
        <v>20</v>
      </c>
      <c r="K160" s="10" t="s">
        <v>20</v>
      </c>
      <c r="L160" s="10" t="s">
        <v>20</v>
      </c>
      <c r="M160" s="10" t="s">
        <v>20</v>
      </c>
      <c r="N160" s="10" t="s">
        <v>20</v>
      </c>
      <c r="O160" s="10" t="s">
        <v>20</v>
      </c>
      <c r="P160" s="10" t="s">
        <v>20</v>
      </c>
      <c r="Q160" s="10" t="s">
        <v>20</v>
      </c>
      <c r="R160" s="10" t="s">
        <v>20</v>
      </c>
      <c r="S160" s="10" t="s">
        <v>20</v>
      </c>
      <c r="T160" s="10" t="s">
        <v>20</v>
      </c>
      <c r="U160" s="10" t="s">
        <v>20</v>
      </c>
      <c r="V160" s="10" t="s">
        <v>20</v>
      </c>
      <c r="W160" s="10" t="s">
        <v>20</v>
      </c>
      <c r="X160" s="10" t="s">
        <v>20</v>
      </c>
      <c r="Y160" s="10" t="s">
        <v>20</v>
      </c>
      <c r="Z160" s="10" t="s">
        <v>20</v>
      </c>
      <c r="AA160" s="10" t="s">
        <v>20</v>
      </c>
      <c r="AB160" s="10" t="s">
        <v>20</v>
      </c>
      <c r="AC160" s="10" t="s">
        <v>20</v>
      </c>
      <c r="AD160" s="10" t="s">
        <v>20</v>
      </c>
      <c r="AE160" s="10" t="s">
        <v>20</v>
      </c>
      <c r="AF160" s="10" t="s">
        <v>20</v>
      </c>
      <c r="AG160" s="10" t="s">
        <v>20</v>
      </c>
      <c r="AH160" s="10" t="s">
        <v>20</v>
      </c>
      <c r="AI160" s="10" t="s">
        <v>20</v>
      </c>
      <c r="AJ160" s="10" t="s">
        <v>20</v>
      </c>
      <c r="AK160" s="10" t="s">
        <v>20</v>
      </c>
      <c r="AL160" s="10" t="s">
        <v>20</v>
      </c>
      <c r="AM160" s="10" t="s">
        <v>20</v>
      </c>
      <c r="AN160" s="10" t="s">
        <v>20</v>
      </c>
      <c r="AO160" s="10" t="s">
        <v>20</v>
      </c>
      <c r="AP160" s="10" t="s">
        <v>20</v>
      </c>
      <c r="AQ160" s="10" t="s">
        <v>20</v>
      </c>
      <c r="AR160" s="10" t="s">
        <v>20</v>
      </c>
      <c r="AS160" s="10" t="s">
        <v>20</v>
      </c>
      <c r="AT160" t="s">
        <v>3420</v>
      </c>
      <c r="AU160" s="7" t="str">
        <f>'sp1'!AJ162</f>
        <v>VBA question</v>
      </c>
    </row>
    <row r="161" spans="2:47" ht="11.25" customHeight="1" x14ac:dyDescent="0.25">
      <c r="B161" s="12">
        <v>4</v>
      </c>
      <c r="C161" s="16" t="str">
        <f t="shared" si="2"/>
        <v>∞</v>
      </c>
      <c r="D161" s="10">
        <v>0</v>
      </c>
      <c r="E161" s="10">
        <v>1</v>
      </c>
      <c r="F161" s="10">
        <v>1</v>
      </c>
      <c r="G161" s="10">
        <v>0</v>
      </c>
      <c r="H161" s="10" t="s">
        <v>20</v>
      </c>
      <c r="I161" s="10" t="s">
        <v>20</v>
      </c>
      <c r="J161" s="10" t="s">
        <v>20</v>
      </c>
      <c r="K161" s="10" t="s">
        <v>20</v>
      </c>
      <c r="L161" s="10" t="s">
        <v>20</v>
      </c>
      <c r="M161" s="10" t="s">
        <v>20</v>
      </c>
      <c r="N161" s="10" t="s">
        <v>20</v>
      </c>
      <c r="O161" s="10" t="s">
        <v>20</v>
      </c>
      <c r="P161" s="10" t="s">
        <v>20</v>
      </c>
      <c r="Q161" s="10" t="s">
        <v>20</v>
      </c>
      <c r="R161" s="10" t="s">
        <v>20</v>
      </c>
      <c r="S161" s="10" t="s">
        <v>20</v>
      </c>
      <c r="T161" s="10" t="s">
        <v>20</v>
      </c>
      <c r="U161" s="10" t="s">
        <v>20</v>
      </c>
      <c r="V161" s="10" t="s">
        <v>20</v>
      </c>
      <c r="W161" s="10" t="s">
        <v>20</v>
      </c>
      <c r="X161" s="10" t="s">
        <v>20</v>
      </c>
      <c r="Y161" s="10" t="s">
        <v>20</v>
      </c>
      <c r="Z161" s="10" t="s">
        <v>20</v>
      </c>
      <c r="AA161" s="10" t="s">
        <v>20</v>
      </c>
      <c r="AB161" s="10" t="s">
        <v>20</v>
      </c>
      <c r="AC161" s="10" t="s">
        <v>20</v>
      </c>
      <c r="AD161" s="10" t="s">
        <v>20</v>
      </c>
      <c r="AE161" s="10" t="s">
        <v>20</v>
      </c>
      <c r="AF161" s="10" t="s">
        <v>20</v>
      </c>
      <c r="AG161" s="10" t="s">
        <v>20</v>
      </c>
      <c r="AH161" s="10" t="s">
        <v>20</v>
      </c>
      <c r="AI161" s="10" t="s">
        <v>20</v>
      </c>
      <c r="AJ161" s="10" t="s">
        <v>20</v>
      </c>
      <c r="AK161" s="10" t="s">
        <v>20</v>
      </c>
      <c r="AL161" s="10" t="s">
        <v>20</v>
      </c>
      <c r="AM161" s="10" t="s">
        <v>20</v>
      </c>
      <c r="AN161" s="10" t="s">
        <v>20</v>
      </c>
      <c r="AO161" s="10" t="s">
        <v>20</v>
      </c>
      <c r="AP161" s="10" t="s">
        <v>20</v>
      </c>
      <c r="AQ161" s="10" t="s">
        <v>20</v>
      </c>
      <c r="AR161" s="10" t="s">
        <v>20</v>
      </c>
      <c r="AS161" s="10" t="s">
        <v>20</v>
      </c>
      <c r="AT161" t="s">
        <v>3421</v>
      </c>
      <c r="AU161" s="7" t="str">
        <f>'sp1'!AJ163</f>
        <v>Large Operation Error</v>
      </c>
    </row>
    <row r="162" spans="2:47" ht="11.25" customHeight="1" x14ac:dyDescent="0.25">
      <c r="B162" s="12">
        <v>4</v>
      </c>
      <c r="C162" s="16" t="str">
        <f t="shared" si="2"/>
        <v>∞</v>
      </c>
      <c r="D162" s="10">
        <v>0</v>
      </c>
      <c r="E162" s="10">
        <v>1</v>
      </c>
      <c r="F162" s="10">
        <v>0</v>
      </c>
      <c r="G162" s="10">
        <v>0</v>
      </c>
      <c r="H162" s="10" t="s">
        <v>20</v>
      </c>
      <c r="I162" s="10" t="s">
        <v>20</v>
      </c>
      <c r="J162" s="10" t="s">
        <v>20</v>
      </c>
      <c r="K162" s="10" t="s">
        <v>20</v>
      </c>
      <c r="L162" s="10" t="s">
        <v>20</v>
      </c>
      <c r="M162" s="10" t="s">
        <v>20</v>
      </c>
      <c r="N162" s="10" t="s">
        <v>20</v>
      </c>
      <c r="O162" s="10" t="s">
        <v>20</v>
      </c>
      <c r="P162" s="10" t="s">
        <v>20</v>
      </c>
      <c r="Q162" s="10" t="s">
        <v>20</v>
      </c>
      <c r="R162" s="10" t="s">
        <v>20</v>
      </c>
      <c r="S162" s="10" t="s">
        <v>20</v>
      </c>
      <c r="T162" s="10" t="s">
        <v>20</v>
      </c>
      <c r="U162" s="10" t="s">
        <v>20</v>
      </c>
      <c r="V162" s="10" t="s">
        <v>20</v>
      </c>
      <c r="W162" s="10" t="s">
        <v>20</v>
      </c>
      <c r="X162" s="10" t="s">
        <v>20</v>
      </c>
      <c r="Y162" s="10" t="s">
        <v>20</v>
      </c>
      <c r="Z162" s="10" t="s">
        <v>20</v>
      </c>
      <c r="AA162" s="10" t="s">
        <v>20</v>
      </c>
      <c r="AB162" s="10" t="s">
        <v>20</v>
      </c>
      <c r="AC162" s="10" t="s">
        <v>20</v>
      </c>
      <c r="AD162" s="10" t="s">
        <v>20</v>
      </c>
      <c r="AE162" s="10" t="s">
        <v>20</v>
      </c>
      <c r="AF162" s="10" t="s">
        <v>20</v>
      </c>
      <c r="AG162" s="10" t="s">
        <v>20</v>
      </c>
      <c r="AH162" s="10" t="s">
        <v>20</v>
      </c>
      <c r="AI162" s="10" t="s">
        <v>20</v>
      </c>
      <c r="AJ162" s="10" t="s">
        <v>20</v>
      </c>
      <c r="AK162" s="10" t="s">
        <v>20</v>
      </c>
      <c r="AL162" s="10" t="s">
        <v>20</v>
      </c>
      <c r="AM162" s="10" t="s">
        <v>20</v>
      </c>
      <c r="AN162" s="10" t="s">
        <v>20</v>
      </c>
      <c r="AO162" s="10" t="s">
        <v>20</v>
      </c>
      <c r="AP162" s="10" t="s">
        <v>20</v>
      </c>
      <c r="AQ162" s="10" t="s">
        <v>20</v>
      </c>
      <c r="AR162" s="10" t="s">
        <v>20</v>
      </c>
      <c r="AS162" s="10" t="s">
        <v>20</v>
      </c>
      <c r="AT162" t="s">
        <v>3422</v>
      </c>
      <c r="AU162" s="7" t="str">
        <f>'sp1'!AJ164</f>
        <v>Unique values from an unsorted column me…</v>
      </c>
    </row>
    <row r="163" spans="2:47" ht="11.25" customHeight="1" x14ac:dyDescent="0.25">
      <c r="B163" s="12">
        <v>8</v>
      </c>
      <c r="C163" s="16" t="str">
        <f t="shared" si="2"/>
        <v>∞</v>
      </c>
      <c r="D163" s="10">
        <v>0</v>
      </c>
      <c r="E163" s="10">
        <v>0</v>
      </c>
      <c r="F163" s="10">
        <v>0</v>
      </c>
      <c r="G163" s="10">
        <v>1</v>
      </c>
      <c r="H163" s="10">
        <v>0</v>
      </c>
      <c r="I163" s="10">
        <v>0</v>
      </c>
      <c r="J163" s="10">
        <v>1</v>
      </c>
      <c r="K163" s="10">
        <v>0</v>
      </c>
      <c r="L163" s="10" t="s">
        <v>20</v>
      </c>
      <c r="M163" s="10" t="s">
        <v>20</v>
      </c>
      <c r="N163" s="10" t="s">
        <v>20</v>
      </c>
      <c r="O163" s="10" t="s">
        <v>20</v>
      </c>
      <c r="P163" s="10" t="s">
        <v>20</v>
      </c>
      <c r="Q163" s="10" t="s">
        <v>20</v>
      </c>
      <c r="R163" s="10" t="s">
        <v>20</v>
      </c>
      <c r="S163" s="10" t="s">
        <v>20</v>
      </c>
      <c r="T163" s="10" t="s">
        <v>20</v>
      </c>
      <c r="U163" s="10" t="s">
        <v>20</v>
      </c>
      <c r="V163" s="10" t="s">
        <v>20</v>
      </c>
      <c r="W163" s="10" t="s">
        <v>20</v>
      </c>
      <c r="X163" s="10" t="s">
        <v>20</v>
      </c>
      <c r="Y163" s="10" t="s">
        <v>20</v>
      </c>
      <c r="Z163" s="10" t="s">
        <v>20</v>
      </c>
      <c r="AA163" s="10" t="s">
        <v>20</v>
      </c>
      <c r="AB163" s="10" t="s">
        <v>20</v>
      </c>
      <c r="AC163" s="10" t="s">
        <v>20</v>
      </c>
      <c r="AD163" s="10" t="s">
        <v>20</v>
      </c>
      <c r="AE163" s="10" t="s">
        <v>20</v>
      </c>
      <c r="AF163" s="10" t="s">
        <v>20</v>
      </c>
      <c r="AG163" s="10" t="s">
        <v>20</v>
      </c>
      <c r="AH163" s="10" t="s">
        <v>20</v>
      </c>
      <c r="AI163" s="10" t="s">
        <v>20</v>
      </c>
      <c r="AJ163" s="10" t="s">
        <v>20</v>
      </c>
      <c r="AK163" s="10" t="s">
        <v>20</v>
      </c>
      <c r="AL163" s="10" t="s">
        <v>20</v>
      </c>
      <c r="AM163" s="10" t="s">
        <v>20</v>
      </c>
      <c r="AN163" s="10" t="s">
        <v>20</v>
      </c>
      <c r="AO163" s="10" t="s">
        <v>20</v>
      </c>
      <c r="AP163" s="10" t="s">
        <v>20</v>
      </c>
      <c r="AQ163" s="10" t="s">
        <v>20</v>
      </c>
      <c r="AR163" s="10" t="s">
        <v>20</v>
      </c>
      <c r="AS163" s="10" t="s">
        <v>20</v>
      </c>
      <c r="AT163" t="s">
        <v>3423</v>
      </c>
      <c r="AU163" s="7" t="str">
        <f>'sp1'!AJ165</f>
        <v>Extracting Whole Address to Multiple Cel…</v>
      </c>
    </row>
    <row r="164" spans="2:47" ht="11.25" customHeight="1" x14ac:dyDescent="0.25">
      <c r="B164" s="12">
        <v>3</v>
      </c>
      <c r="C164" s="16" t="str">
        <f t="shared" si="2"/>
        <v>∞</v>
      </c>
      <c r="D164" s="10">
        <v>0</v>
      </c>
      <c r="E164" s="10">
        <v>1</v>
      </c>
      <c r="F164" s="10">
        <v>0</v>
      </c>
      <c r="G164" s="10" t="s">
        <v>20</v>
      </c>
      <c r="H164" s="10" t="s">
        <v>20</v>
      </c>
      <c r="I164" s="10" t="s">
        <v>20</v>
      </c>
      <c r="J164" s="10" t="s">
        <v>20</v>
      </c>
      <c r="K164" s="10" t="s">
        <v>20</v>
      </c>
      <c r="L164" s="10" t="s">
        <v>20</v>
      </c>
      <c r="M164" s="10" t="s">
        <v>20</v>
      </c>
      <c r="N164" s="10" t="s">
        <v>20</v>
      </c>
      <c r="O164" s="10" t="s">
        <v>20</v>
      </c>
      <c r="P164" s="10" t="s">
        <v>20</v>
      </c>
      <c r="Q164" s="10" t="s">
        <v>20</v>
      </c>
      <c r="R164" s="10" t="s">
        <v>20</v>
      </c>
      <c r="S164" s="10" t="s">
        <v>20</v>
      </c>
      <c r="T164" s="10" t="s">
        <v>20</v>
      </c>
      <c r="U164" s="10" t="s">
        <v>20</v>
      </c>
      <c r="V164" s="10" t="s">
        <v>20</v>
      </c>
      <c r="W164" s="10" t="s">
        <v>20</v>
      </c>
      <c r="X164" s="10" t="s">
        <v>20</v>
      </c>
      <c r="Y164" s="10" t="s">
        <v>20</v>
      </c>
      <c r="Z164" s="10" t="s">
        <v>20</v>
      </c>
      <c r="AA164" s="10" t="s">
        <v>20</v>
      </c>
      <c r="AB164" s="10" t="s">
        <v>20</v>
      </c>
      <c r="AC164" s="10" t="s">
        <v>20</v>
      </c>
      <c r="AD164" s="10" t="s">
        <v>20</v>
      </c>
      <c r="AE164" s="10" t="s">
        <v>20</v>
      </c>
      <c r="AF164" s="10" t="s">
        <v>20</v>
      </c>
      <c r="AG164" s="10" t="s">
        <v>20</v>
      </c>
      <c r="AH164" s="10" t="s">
        <v>20</v>
      </c>
      <c r="AI164" s="10" t="s">
        <v>20</v>
      </c>
      <c r="AJ164" s="10" t="s">
        <v>20</v>
      </c>
      <c r="AK164" s="10" t="s">
        <v>20</v>
      </c>
      <c r="AL164" s="10" t="s">
        <v>20</v>
      </c>
      <c r="AM164" s="10" t="s">
        <v>20</v>
      </c>
      <c r="AN164" s="10" t="s">
        <v>20</v>
      </c>
      <c r="AO164" s="10" t="s">
        <v>20</v>
      </c>
      <c r="AP164" s="10" t="s">
        <v>20</v>
      </c>
      <c r="AQ164" s="10" t="s">
        <v>20</v>
      </c>
      <c r="AR164" s="10" t="s">
        <v>20</v>
      </c>
      <c r="AS164" s="10" t="s">
        <v>20</v>
      </c>
      <c r="AT164" t="s">
        <v>3424</v>
      </c>
      <c r="AU164" s="7" t="str">
        <f>'sp1'!AJ166</f>
        <v>Using the INDIRECT function on multiple …</v>
      </c>
    </row>
    <row r="165" spans="2:47" ht="11.25" customHeight="1" x14ac:dyDescent="0.25">
      <c r="B165" s="12">
        <v>2</v>
      </c>
      <c r="C165" s="16" t="str">
        <f t="shared" si="2"/>
        <v>∞</v>
      </c>
      <c r="D165" s="10">
        <v>0</v>
      </c>
      <c r="E165" s="10">
        <v>1</v>
      </c>
      <c r="F165" s="10" t="s">
        <v>20</v>
      </c>
      <c r="G165" s="10" t="s">
        <v>20</v>
      </c>
      <c r="H165" s="10" t="s">
        <v>20</v>
      </c>
      <c r="I165" s="10" t="s">
        <v>20</v>
      </c>
      <c r="J165" s="10" t="s">
        <v>20</v>
      </c>
      <c r="K165" s="10" t="s">
        <v>20</v>
      </c>
      <c r="L165" s="10" t="s">
        <v>20</v>
      </c>
      <c r="M165" s="10" t="s">
        <v>20</v>
      </c>
      <c r="N165" s="10" t="s">
        <v>20</v>
      </c>
      <c r="O165" s="10" t="s">
        <v>20</v>
      </c>
      <c r="P165" s="10" t="s">
        <v>20</v>
      </c>
      <c r="Q165" s="10" t="s">
        <v>20</v>
      </c>
      <c r="R165" s="10" t="s">
        <v>20</v>
      </c>
      <c r="S165" s="10" t="s">
        <v>20</v>
      </c>
      <c r="T165" s="10" t="s">
        <v>20</v>
      </c>
      <c r="U165" s="10" t="s">
        <v>20</v>
      </c>
      <c r="V165" s="10" t="s">
        <v>20</v>
      </c>
      <c r="W165" s="10" t="s">
        <v>20</v>
      </c>
      <c r="X165" s="10" t="s">
        <v>20</v>
      </c>
      <c r="Y165" s="10" t="s">
        <v>20</v>
      </c>
      <c r="Z165" s="10" t="s">
        <v>20</v>
      </c>
      <c r="AA165" s="10" t="s">
        <v>20</v>
      </c>
      <c r="AB165" s="10" t="s">
        <v>20</v>
      </c>
      <c r="AC165" s="10" t="s">
        <v>20</v>
      </c>
      <c r="AD165" s="10" t="s">
        <v>20</v>
      </c>
      <c r="AE165" s="10" t="s">
        <v>20</v>
      </c>
      <c r="AF165" s="10" t="s">
        <v>20</v>
      </c>
      <c r="AG165" s="10" t="s">
        <v>20</v>
      </c>
      <c r="AH165" s="10" t="s">
        <v>20</v>
      </c>
      <c r="AI165" s="10" t="s">
        <v>20</v>
      </c>
      <c r="AJ165" s="10" t="s">
        <v>20</v>
      </c>
      <c r="AK165" s="10" t="s">
        <v>20</v>
      </c>
      <c r="AL165" s="10" t="s">
        <v>20</v>
      </c>
      <c r="AM165" s="10" t="s">
        <v>20</v>
      </c>
      <c r="AN165" s="10" t="s">
        <v>20</v>
      </c>
      <c r="AO165" s="10" t="s">
        <v>20</v>
      </c>
      <c r="AP165" s="10" t="s">
        <v>20</v>
      </c>
      <c r="AQ165" s="10" t="s">
        <v>20</v>
      </c>
      <c r="AR165" s="10" t="s">
        <v>20</v>
      </c>
      <c r="AS165" s="10" t="s">
        <v>20</v>
      </c>
      <c r="AT165" t="s">
        <v>3425</v>
      </c>
      <c r="AU165" s="7" t="str">
        <f>'sp1'!AJ167</f>
        <v>RSS Feed list in Excel to Outlook</v>
      </c>
    </row>
    <row r="166" spans="2:47" ht="11.25" customHeight="1" x14ac:dyDescent="0.25">
      <c r="B166" s="12">
        <v>12</v>
      </c>
      <c r="C166" s="16" t="str">
        <f t="shared" si="2"/>
        <v>∞</v>
      </c>
      <c r="D166" s="10">
        <v>0</v>
      </c>
      <c r="E166" s="10">
        <v>0</v>
      </c>
      <c r="F166" s="10">
        <v>1</v>
      </c>
      <c r="G166" s="10">
        <v>0</v>
      </c>
      <c r="H166" s="10">
        <v>0</v>
      </c>
      <c r="I166" s="10">
        <v>1</v>
      </c>
      <c r="J166" s="10">
        <v>0</v>
      </c>
      <c r="K166" s="10">
        <v>0</v>
      </c>
      <c r="L166" s="10">
        <v>0</v>
      </c>
      <c r="M166" s="10">
        <v>0</v>
      </c>
      <c r="N166" s="10">
        <v>0</v>
      </c>
      <c r="O166" s="10">
        <v>0</v>
      </c>
      <c r="P166" s="10" t="s">
        <v>20</v>
      </c>
      <c r="Q166" s="10" t="s">
        <v>20</v>
      </c>
      <c r="R166" s="10" t="s">
        <v>20</v>
      </c>
      <c r="S166" s="10" t="s">
        <v>20</v>
      </c>
      <c r="T166" s="10" t="s">
        <v>20</v>
      </c>
      <c r="U166" s="10" t="s">
        <v>20</v>
      </c>
      <c r="V166" s="10" t="s">
        <v>20</v>
      </c>
      <c r="W166" s="10" t="s">
        <v>20</v>
      </c>
      <c r="X166" s="10" t="s">
        <v>20</v>
      </c>
      <c r="Y166" s="10" t="s">
        <v>20</v>
      </c>
      <c r="Z166" s="10" t="s">
        <v>20</v>
      </c>
      <c r="AA166" s="10" t="s">
        <v>20</v>
      </c>
      <c r="AB166" s="10" t="s">
        <v>20</v>
      </c>
      <c r="AC166" s="10" t="s">
        <v>20</v>
      </c>
      <c r="AD166" s="10" t="s">
        <v>20</v>
      </c>
      <c r="AE166" s="10" t="s">
        <v>20</v>
      </c>
      <c r="AF166" s="10" t="s">
        <v>20</v>
      </c>
      <c r="AG166" s="10" t="s">
        <v>20</v>
      </c>
      <c r="AH166" s="10" t="s">
        <v>20</v>
      </c>
      <c r="AI166" s="10" t="s">
        <v>20</v>
      </c>
      <c r="AJ166" s="10" t="s">
        <v>20</v>
      </c>
      <c r="AK166" s="10" t="s">
        <v>20</v>
      </c>
      <c r="AL166" s="10" t="s">
        <v>20</v>
      </c>
      <c r="AM166" s="10" t="s">
        <v>20</v>
      </c>
      <c r="AN166" s="10" t="s">
        <v>20</v>
      </c>
      <c r="AO166" s="10" t="s">
        <v>20</v>
      </c>
      <c r="AP166" s="10" t="s">
        <v>20</v>
      </c>
      <c r="AQ166" s="10" t="s">
        <v>20</v>
      </c>
      <c r="AR166" s="10" t="s">
        <v>20</v>
      </c>
      <c r="AS166" s="10" t="s">
        <v>20</v>
      </c>
      <c r="AT166" t="s">
        <v>3426</v>
      </c>
      <c r="AU166" s="7" t="str">
        <f>'sp1'!AJ168</f>
        <v>Date reminders/alerts</v>
      </c>
    </row>
    <row r="167" spans="2:47" ht="11.25" customHeight="1" x14ac:dyDescent="0.25">
      <c r="B167" s="12">
        <v>3</v>
      </c>
      <c r="C167" s="16" t="str">
        <f t="shared" si="2"/>
        <v>∞</v>
      </c>
      <c r="D167" s="10">
        <v>0</v>
      </c>
      <c r="E167" s="10">
        <v>1</v>
      </c>
      <c r="F167" s="10">
        <v>1</v>
      </c>
      <c r="G167" s="10" t="s">
        <v>20</v>
      </c>
      <c r="H167" s="10" t="s">
        <v>20</v>
      </c>
      <c r="I167" s="10" t="s">
        <v>20</v>
      </c>
      <c r="J167" s="10" t="s">
        <v>20</v>
      </c>
      <c r="K167" s="10" t="s">
        <v>20</v>
      </c>
      <c r="L167" s="10" t="s">
        <v>20</v>
      </c>
      <c r="M167" s="10" t="s">
        <v>20</v>
      </c>
      <c r="N167" s="10" t="s">
        <v>20</v>
      </c>
      <c r="O167" s="10" t="s">
        <v>20</v>
      </c>
      <c r="P167" s="10" t="s">
        <v>20</v>
      </c>
      <c r="Q167" s="10" t="s">
        <v>20</v>
      </c>
      <c r="R167" s="10" t="s">
        <v>20</v>
      </c>
      <c r="S167" s="10" t="s">
        <v>20</v>
      </c>
      <c r="T167" s="10" t="s">
        <v>20</v>
      </c>
      <c r="U167" s="10" t="s">
        <v>20</v>
      </c>
      <c r="V167" s="10" t="s">
        <v>20</v>
      </c>
      <c r="W167" s="10" t="s">
        <v>20</v>
      </c>
      <c r="X167" s="10" t="s">
        <v>20</v>
      </c>
      <c r="Y167" s="10" t="s">
        <v>20</v>
      </c>
      <c r="Z167" s="10" t="s">
        <v>20</v>
      </c>
      <c r="AA167" s="10" t="s">
        <v>20</v>
      </c>
      <c r="AB167" s="10" t="s">
        <v>20</v>
      </c>
      <c r="AC167" s="10" t="s">
        <v>20</v>
      </c>
      <c r="AD167" s="10" t="s">
        <v>20</v>
      </c>
      <c r="AE167" s="10" t="s">
        <v>20</v>
      </c>
      <c r="AF167" s="10" t="s">
        <v>20</v>
      </c>
      <c r="AG167" s="10" t="s">
        <v>20</v>
      </c>
      <c r="AH167" s="10" t="s">
        <v>20</v>
      </c>
      <c r="AI167" s="10" t="s">
        <v>20</v>
      </c>
      <c r="AJ167" s="10" t="s">
        <v>20</v>
      </c>
      <c r="AK167" s="10" t="s">
        <v>20</v>
      </c>
      <c r="AL167" s="10" t="s">
        <v>20</v>
      </c>
      <c r="AM167" s="10" t="s">
        <v>20</v>
      </c>
      <c r="AN167" s="10" t="s">
        <v>20</v>
      </c>
      <c r="AO167" s="10" t="s">
        <v>20</v>
      </c>
      <c r="AP167" s="10" t="s">
        <v>20</v>
      </c>
      <c r="AQ167" s="10" t="s">
        <v>20</v>
      </c>
      <c r="AR167" s="10" t="s">
        <v>20</v>
      </c>
      <c r="AS167" s="10" t="s">
        <v>20</v>
      </c>
      <c r="AT167" t="s">
        <v>3427</v>
      </c>
      <c r="AU167" s="7" t="str">
        <f>'sp1'!AJ169</f>
        <v>Linking Google Finance stock data with E…</v>
      </c>
    </row>
    <row r="168" spans="2:47" ht="11.25" customHeight="1" x14ac:dyDescent="0.25">
      <c r="B168" s="12">
        <v>4</v>
      </c>
      <c r="C168" s="16" t="str">
        <f t="shared" si="2"/>
        <v>∞</v>
      </c>
      <c r="D168" s="10">
        <v>0</v>
      </c>
      <c r="E168" s="10">
        <v>1</v>
      </c>
      <c r="F168" s="10">
        <v>0</v>
      </c>
      <c r="G168" s="10">
        <v>0</v>
      </c>
      <c r="H168" s="10" t="s">
        <v>20</v>
      </c>
      <c r="I168" s="10" t="s">
        <v>20</v>
      </c>
      <c r="J168" s="10" t="s">
        <v>20</v>
      </c>
      <c r="K168" s="10" t="s">
        <v>20</v>
      </c>
      <c r="L168" s="10" t="s">
        <v>20</v>
      </c>
      <c r="M168" s="10" t="s">
        <v>20</v>
      </c>
      <c r="N168" s="10" t="s">
        <v>20</v>
      </c>
      <c r="O168" s="10" t="s">
        <v>20</v>
      </c>
      <c r="P168" s="10" t="s">
        <v>20</v>
      </c>
      <c r="Q168" s="10" t="s">
        <v>20</v>
      </c>
      <c r="R168" s="10" t="s">
        <v>20</v>
      </c>
      <c r="S168" s="10" t="s">
        <v>20</v>
      </c>
      <c r="T168" s="10" t="s">
        <v>20</v>
      </c>
      <c r="U168" s="10" t="s">
        <v>20</v>
      </c>
      <c r="V168" s="10" t="s">
        <v>20</v>
      </c>
      <c r="W168" s="10" t="s">
        <v>20</v>
      </c>
      <c r="X168" s="10" t="s">
        <v>20</v>
      </c>
      <c r="Y168" s="10" t="s">
        <v>20</v>
      </c>
      <c r="Z168" s="10" t="s">
        <v>20</v>
      </c>
      <c r="AA168" s="10" t="s">
        <v>20</v>
      </c>
      <c r="AB168" s="10" t="s">
        <v>20</v>
      </c>
      <c r="AC168" s="10" t="s">
        <v>20</v>
      </c>
      <c r="AD168" s="10" t="s">
        <v>20</v>
      </c>
      <c r="AE168" s="10" t="s">
        <v>20</v>
      </c>
      <c r="AF168" s="10" t="s">
        <v>20</v>
      </c>
      <c r="AG168" s="10" t="s">
        <v>20</v>
      </c>
      <c r="AH168" s="10" t="s">
        <v>20</v>
      </c>
      <c r="AI168" s="10" t="s">
        <v>20</v>
      </c>
      <c r="AJ168" s="10" t="s">
        <v>20</v>
      </c>
      <c r="AK168" s="10" t="s">
        <v>20</v>
      </c>
      <c r="AL168" s="10" t="s">
        <v>20</v>
      </c>
      <c r="AM168" s="10" t="s">
        <v>20</v>
      </c>
      <c r="AN168" s="10" t="s">
        <v>20</v>
      </c>
      <c r="AO168" s="10" t="s">
        <v>20</v>
      </c>
      <c r="AP168" s="10" t="s">
        <v>20</v>
      </c>
      <c r="AQ168" s="10" t="s">
        <v>20</v>
      </c>
      <c r="AR168" s="10" t="s">
        <v>20</v>
      </c>
      <c r="AS168" s="10" t="s">
        <v>20</v>
      </c>
      <c r="AT168" t="s">
        <v>3428</v>
      </c>
      <c r="AU168" s="7" t="str">
        <f>'sp1'!AJ170</f>
        <v>What does Conditional Formating really e…</v>
      </c>
    </row>
    <row r="169" spans="2:47" ht="11.25" customHeight="1" x14ac:dyDescent="0.25">
      <c r="B169" s="12">
        <v>5</v>
      </c>
      <c r="C169" s="16" t="str">
        <f t="shared" si="2"/>
        <v>∞</v>
      </c>
      <c r="D169" s="10">
        <v>0</v>
      </c>
      <c r="E169" s="10">
        <v>0</v>
      </c>
      <c r="F169" s="10">
        <v>0</v>
      </c>
      <c r="G169" s="10">
        <v>0</v>
      </c>
      <c r="H169" s="10">
        <v>1</v>
      </c>
      <c r="I169" s="10" t="s">
        <v>20</v>
      </c>
      <c r="J169" s="10" t="s">
        <v>20</v>
      </c>
      <c r="K169" s="10" t="s">
        <v>20</v>
      </c>
      <c r="L169" s="10" t="s">
        <v>20</v>
      </c>
      <c r="M169" s="10" t="s">
        <v>20</v>
      </c>
      <c r="N169" s="10" t="s">
        <v>20</v>
      </c>
      <c r="O169" s="10" t="s">
        <v>20</v>
      </c>
      <c r="P169" s="10" t="s">
        <v>20</v>
      </c>
      <c r="Q169" s="10" t="s">
        <v>20</v>
      </c>
      <c r="R169" s="10" t="s">
        <v>20</v>
      </c>
      <c r="S169" s="10" t="s">
        <v>20</v>
      </c>
      <c r="T169" s="10" t="s">
        <v>20</v>
      </c>
      <c r="U169" s="10" t="s">
        <v>20</v>
      </c>
      <c r="V169" s="10" t="s">
        <v>20</v>
      </c>
      <c r="W169" s="10" t="s">
        <v>20</v>
      </c>
      <c r="X169" s="10" t="s">
        <v>20</v>
      </c>
      <c r="Y169" s="10" t="s">
        <v>20</v>
      </c>
      <c r="Z169" s="10" t="s">
        <v>20</v>
      </c>
      <c r="AA169" s="10" t="s">
        <v>20</v>
      </c>
      <c r="AB169" s="10" t="s">
        <v>20</v>
      </c>
      <c r="AC169" s="10" t="s">
        <v>20</v>
      </c>
      <c r="AD169" s="10" t="s">
        <v>20</v>
      </c>
      <c r="AE169" s="10" t="s">
        <v>20</v>
      </c>
      <c r="AF169" s="10" t="s">
        <v>20</v>
      </c>
      <c r="AG169" s="10" t="s">
        <v>20</v>
      </c>
      <c r="AH169" s="10" t="s">
        <v>20</v>
      </c>
      <c r="AI169" s="10" t="s">
        <v>20</v>
      </c>
      <c r="AJ169" s="10" t="s">
        <v>20</v>
      </c>
      <c r="AK169" s="10" t="s">
        <v>20</v>
      </c>
      <c r="AL169" s="10" t="s">
        <v>20</v>
      </c>
      <c r="AM169" s="10" t="s">
        <v>20</v>
      </c>
      <c r="AN169" s="10" t="s">
        <v>20</v>
      </c>
      <c r="AO169" s="10" t="s">
        <v>20</v>
      </c>
      <c r="AP169" s="10" t="s">
        <v>20</v>
      </c>
      <c r="AQ169" s="10" t="s">
        <v>20</v>
      </c>
      <c r="AR169" s="10" t="s">
        <v>20</v>
      </c>
      <c r="AS169" s="10" t="s">
        <v>20</v>
      </c>
      <c r="AT169" t="s">
        <v>3429</v>
      </c>
      <c r="AU169" s="7" t="str">
        <f>'sp1'!AJ171</f>
        <v>Error in macro - Index refers</v>
      </c>
    </row>
    <row r="170" spans="2:47" ht="11.25" customHeight="1" x14ac:dyDescent="0.25">
      <c r="B170" s="12">
        <v>2</v>
      </c>
      <c r="C170" s="16" t="str">
        <f t="shared" si="2"/>
        <v>∞</v>
      </c>
      <c r="D170" s="10">
        <v>0</v>
      </c>
      <c r="E170" s="10">
        <v>1</v>
      </c>
      <c r="F170" s="10" t="s">
        <v>20</v>
      </c>
      <c r="G170" s="10" t="s">
        <v>20</v>
      </c>
      <c r="H170" s="10" t="s">
        <v>20</v>
      </c>
      <c r="I170" s="10" t="s">
        <v>20</v>
      </c>
      <c r="J170" s="10" t="s">
        <v>20</v>
      </c>
      <c r="K170" s="10" t="s">
        <v>20</v>
      </c>
      <c r="L170" s="10" t="s">
        <v>20</v>
      </c>
      <c r="M170" s="10" t="s">
        <v>20</v>
      </c>
      <c r="N170" s="10" t="s">
        <v>20</v>
      </c>
      <c r="O170" s="10" t="s">
        <v>20</v>
      </c>
      <c r="P170" s="10" t="s">
        <v>20</v>
      </c>
      <c r="Q170" s="10" t="s">
        <v>20</v>
      </c>
      <c r="R170" s="10" t="s">
        <v>20</v>
      </c>
      <c r="S170" s="10" t="s">
        <v>20</v>
      </c>
      <c r="T170" s="10" t="s">
        <v>20</v>
      </c>
      <c r="U170" s="10" t="s">
        <v>20</v>
      </c>
      <c r="V170" s="10" t="s">
        <v>20</v>
      </c>
      <c r="W170" s="10" t="s">
        <v>20</v>
      </c>
      <c r="X170" s="10" t="s">
        <v>20</v>
      </c>
      <c r="Y170" s="10" t="s">
        <v>20</v>
      </c>
      <c r="Z170" s="10" t="s">
        <v>20</v>
      </c>
      <c r="AA170" s="10" t="s">
        <v>20</v>
      </c>
      <c r="AB170" s="10" t="s">
        <v>20</v>
      </c>
      <c r="AC170" s="10" t="s">
        <v>20</v>
      </c>
      <c r="AD170" s="10" t="s">
        <v>20</v>
      </c>
      <c r="AE170" s="10" t="s">
        <v>20</v>
      </c>
      <c r="AF170" s="10" t="s">
        <v>20</v>
      </c>
      <c r="AG170" s="10" t="s">
        <v>20</v>
      </c>
      <c r="AH170" s="10" t="s">
        <v>20</v>
      </c>
      <c r="AI170" s="10" t="s">
        <v>20</v>
      </c>
      <c r="AJ170" s="10" t="s">
        <v>20</v>
      </c>
      <c r="AK170" s="10" t="s">
        <v>20</v>
      </c>
      <c r="AL170" s="10" t="s">
        <v>20</v>
      </c>
      <c r="AM170" s="10" t="s">
        <v>20</v>
      </c>
      <c r="AN170" s="10" t="s">
        <v>20</v>
      </c>
      <c r="AO170" s="10" t="s">
        <v>20</v>
      </c>
      <c r="AP170" s="10" t="s">
        <v>20</v>
      </c>
      <c r="AQ170" s="10" t="s">
        <v>20</v>
      </c>
      <c r="AR170" s="10" t="s">
        <v>20</v>
      </c>
      <c r="AS170" s="10" t="s">
        <v>20</v>
      </c>
      <c r="AT170" t="s">
        <v>3430</v>
      </c>
      <c r="AU170" s="7" t="str">
        <f>'sp1'!AJ172</f>
        <v>Chart Area</v>
      </c>
    </row>
    <row r="171" spans="2:47" ht="11.25" customHeight="1" x14ac:dyDescent="0.25">
      <c r="B171" s="12">
        <v>3</v>
      </c>
      <c r="C171" s="16" t="str">
        <f t="shared" si="2"/>
        <v>∞</v>
      </c>
      <c r="D171" s="10">
        <v>0</v>
      </c>
      <c r="E171" s="10">
        <v>1</v>
      </c>
      <c r="F171" s="10">
        <v>0</v>
      </c>
      <c r="G171" s="10" t="s">
        <v>20</v>
      </c>
      <c r="H171" s="10" t="s">
        <v>20</v>
      </c>
      <c r="I171" s="10" t="s">
        <v>20</v>
      </c>
      <c r="J171" s="10" t="s">
        <v>20</v>
      </c>
      <c r="K171" s="10" t="s">
        <v>20</v>
      </c>
      <c r="L171" s="10" t="s">
        <v>20</v>
      </c>
      <c r="M171" s="10" t="s">
        <v>20</v>
      </c>
      <c r="N171" s="10" t="s">
        <v>20</v>
      </c>
      <c r="O171" s="10" t="s">
        <v>20</v>
      </c>
      <c r="P171" s="10" t="s">
        <v>20</v>
      </c>
      <c r="Q171" s="10" t="s">
        <v>20</v>
      </c>
      <c r="R171" s="10" t="s">
        <v>20</v>
      </c>
      <c r="S171" s="10" t="s">
        <v>20</v>
      </c>
      <c r="T171" s="10" t="s">
        <v>20</v>
      </c>
      <c r="U171" s="10" t="s">
        <v>20</v>
      </c>
      <c r="V171" s="10" t="s">
        <v>20</v>
      </c>
      <c r="W171" s="10" t="s">
        <v>20</v>
      </c>
      <c r="X171" s="10" t="s">
        <v>20</v>
      </c>
      <c r="Y171" s="10" t="s">
        <v>20</v>
      </c>
      <c r="Z171" s="10" t="s">
        <v>20</v>
      </c>
      <c r="AA171" s="10" t="s">
        <v>20</v>
      </c>
      <c r="AB171" s="10" t="s">
        <v>20</v>
      </c>
      <c r="AC171" s="10" t="s">
        <v>20</v>
      </c>
      <c r="AD171" s="10" t="s">
        <v>20</v>
      </c>
      <c r="AE171" s="10" t="s">
        <v>20</v>
      </c>
      <c r="AF171" s="10" t="s">
        <v>20</v>
      </c>
      <c r="AG171" s="10" t="s">
        <v>20</v>
      </c>
      <c r="AH171" s="10" t="s">
        <v>20</v>
      </c>
      <c r="AI171" s="10" t="s">
        <v>20</v>
      </c>
      <c r="AJ171" s="10" t="s">
        <v>20</v>
      </c>
      <c r="AK171" s="10" t="s">
        <v>20</v>
      </c>
      <c r="AL171" s="10" t="s">
        <v>20</v>
      </c>
      <c r="AM171" s="10" t="s">
        <v>20</v>
      </c>
      <c r="AN171" s="10" t="s">
        <v>20</v>
      </c>
      <c r="AO171" s="10" t="s">
        <v>20</v>
      </c>
      <c r="AP171" s="10" t="s">
        <v>20</v>
      </c>
      <c r="AQ171" s="10" t="s">
        <v>20</v>
      </c>
      <c r="AR171" s="10" t="s">
        <v>20</v>
      </c>
      <c r="AS171" s="10" t="s">
        <v>20</v>
      </c>
      <c r="AT171" t="s">
        <v>3431</v>
      </c>
      <c r="AU171" s="7" t="str">
        <f>'sp1'!AJ173</f>
        <v>Sorting Tables</v>
      </c>
    </row>
    <row r="172" spans="2:47" ht="11.25" customHeight="1" x14ac:dyDescent="0.25">
      <c r="B172" s="12">
        <v>3</v>
      </c>
      <c r="C172" s="16" t="str">
        <f t="shared" si="2"/>
        <v>∞</v>
      </c>
      <c r="D172" s="10">
        <v>0</v>
      </c>
      <c r="E172" s="10">
        <v>1</v>
      </c>
      <c r="F172" s="10">
        <v>0</v>
      </c>
      <c r="G172" s="10" t="s">
        <v>20</v>
      </c>
      <c r="H172" s="10" t="s">
        <v>20</v>
      </c>
      <c r="I172" s="10" t="s">
        <v>20</v>
      </c>
      <c r="J172" s="10" t="s">
        <v>20</v>
      </c>
      <c r="K172" s="10" t="s">
        <v>20</v>
      </c>
      <c r="L172" s="10" t="s">
        <v>20</v>
      </c>
      <c r="M172" s="10" t="s">
        <v>20</v>
      </c>
      <c r="N172" s="10" t="s">
        <v>20</v>
      </c>
      <c r="O172" s="10" t="s">
        <v>20</v>
      </c>
      <c r="P172" s="10" t="s">
        <v>20</v>
      </c>
      <c r="Q172" s="10" t="s">
        <v>20</v>
      </c>
      <c r="R172" s="10" t="s">
        <v>20</v>
      </c>
      <c r="S172" s="10" t="s">
        <v>20</v>
      </c>
      <c r="T172" s="10" t="s">
        <v>20</v>
      </c>
      <c r="U172" s="10" t="s">
        <v>20</v>
      </c>
      <c r="V172" s="10" t="s">
        <v>20</v>
      </c>
      <c r="W172" s="10" t="s">
        <v>20</v>
      </c>
      <c r="X172" s="10" t="s">
        <v>20</v>
      </c>
      <c r="Y172" s="10" t="s">
        <v>20</v>
      </c>
      <c r="Z172" s="10" t="s">
        <v>20</v>
      </c>
      <c r="AA172" s="10" t="s">
        <v>20</v>
      </c>
      <c r="AB172" s="10" t="s">
        <v>20</v>
      </c>
      <c r="AC172" s="10" t="s">
        <v>20</v>
      </c>
      <c r="AD172" s="10" t="s">
        <v>20</v>
      </c>
      <c r="AE172" s="10" t="s">
        <v>20</v>
      </c>
      <c r="AF172" s="10" t="s">
        <v>20</v>
      </c>
      <c r="AG172" s="10" t="s">
        <v>20</v>
      </c>
      <c r="AH172" s="10" t="s">
        <v>20</v>
      </c>
      <c r="AI172" s="10" t="s">
        <v>20</v>
      </c>
      <c r="AJ172" s="10" t="s">
        <v>20</v>
      </c>
      <c r="AK172" s="10" t="s">
        <v>20</v>
      </c>
      <c r="AL172" s="10" t="s">
        <v>20</v>
      </c>
      <c r="AM172" s="10" t="s">
        <v>20</v>
      </c>
      <c r="AN172" s="10" t="s">
        <v>20</v>
      </c>
      <c r="AO172" s="10" t="s">
        <v>20</v>
      </c>
      <c r="AP172" s="10" t="s">
        <v>20</v>
      </c>
      <c r="AQ172" s="10" t="s">
        <v>20</v>
      </c>
      <c r="AR172" s="10" t="s">
        <v>20</v>
      </c>
      <c r="AS172" s="10" t="s">
        <v>20</v>
      </c>
      <c r="AT172" t="s">
        <v>3432</v>
      </c>
      <c r="AU172" s="7" t="str">
        <f>'sp1'!AJ174</f>
        <v>Embed image into a cell</v>
      </c>
    </row>
    <row r="173" spans="2:47" ht="11.25" customHeight="1" x14ac:dyDescent="0.25">
      <c r="B173" s="12">
        <v>4</v>
      </c>
      <c r="C173" s="16" t="str">
        <f t="shared" si="2"/>
        <v>∞</v>
      </c>
      <c r="D173" s="10">
        <v>0</v>
      </c>
      <c r="E173" s="10">
        <v>1</v>
      </c>
      <c r="F173" s="10">
        <v>0</v>
      </c>
      <c r="G173" s="10">
        <v>1</v>
      </c>
      <c r="H173" s="10" t="s">
        <v>20</v>
      </c>
      <c r="I173" s="10" t="s">
        <v>20</v>
      </c>
      <c r="J173" s="10" t="s">
        <v>20</v>
      </c>
      <c r="K173" s="10" t="s">
        <v>20</v>
      </c>
      <c r="L173" s="10" t="s">
        <v>20</v>
      </c>
      <c r="M173" s="10" t="s">
        <v>20</v>
      </c>
      <c r="N173" s="10" t="s">
        <v>20</v>
      </c>
      <c r="O173" s="10" t="s">
        <v>20</v>
      </c>
      <c r="P173" s="10" t="s">
        <v>20</v>
      </c>
      <c r="Q173" s="10" t="s">
        <v>20</v>
      </c>
      <c r="R173" s="10" t="s">
        <v>20</v>
      </c>
      <c r="S173" s="10" t="s">
        <v>20</v>
      </c>
      <c r="T173" s="10" t="s">
        <v>20</v>
      </c>
      <c r="U173" s="10" t="s">
        <v>20</v>
      </c>
      <c r="V173" s="10" t="s">
        <v>20</v>
      </c>
      <c r="W173" s="10" t="s">
        <v>20</v>
      </c>
      <c r="X173" s="10" t="s">
        <v>20</v>
      </c>
      <c r="Y173" s="10" t="s">
        <v>20</v>
      </c>
      <c r="Z173" s="10" t="s">
        <v>20</v>
      </c>
      <c r="AA173" s="10" t="s">
        <v>20</v>
      </c>
      <c r="AB173" s="10" t="s">
        <v>20</v>
      </c>
      <c r="AC173" s="10" t="s">
        <v>20</v>
      </c>
      <c r="AD173" s="10" t="s">
        <v>20</v>
      </c>
      <c r="AE173" s="10" t="s">
        <v>20</v>
      </c>
      <c r="AF173" s="10" t="s">
        <v>20</v>
      </c>
      <c r="AG173" s="10" t="s">
        <v>20</v>
      </c>
      <c r="AH173" s="10" t="s">
        <v>20</v>
      </c>
      <c r="AI173" s="10" t="s">
        <v>20</v>
      </c>
      <c r="AJ173" s="10" t="s">
        <v>20</v>
      </c>
      <c r="AK173" s="10" t="s">
        <v>20</v>
      </c>
      <c r="AL173" s="10" t="s">
        <v>20</v>
      </c>
      <c r="AM173" s="10" t="s">
        <v>20</v>
      </c>
      <c r="AN173" s="10" t="s">
        <v>20</v>
      </c>
      <c r="AO173" s="10" t="s">
        <v>20</v>
      </c>
      <c r="AP173" s="10" t="s">
        <v>20</v>
      </c>
      <c r="AQ173" s="10" t="s">
        <v>20</v>
      </c>
      <c r="AR173" s="10" t="s">
        <v>20</v>
      </c>
      <c r="AS173" s="10" t="s">
        <v>20</v>
      </c>
      <c r="AT173" t="s">
        <v>3433</v>
      </c>
      <c r="AU173" s="7" t="str">
        <f>'sp1'!AJ175</f>
        <v>Move Cells from one sheet to another</v>
      </c>
    </row>
    <row r="174" spans="2:47" ht="11.25" customHeight="1" x14ac:dyDescent="0.25">
      <c r="B174" s="12">
        <v>2</v>
      </c>
      <c r="C174" s="16" t="str">
        <f t="shared" si="2"/>
        <v>∞</v>
      </c>
      <c r="D174" s="10">
        <v>0</v>
      </c>
      <c r="E174" s="10">
        <v>1</v>
      </c>
      <c r="F174" s="10" t="s">
        <v>20</v>
      </c>
      <c r="G174" s="10" t="s">
        <v>20</v>
      </c>
      <c r="H174" s="10" t="s">
        <v>20</v>
      </c>
      <c r="I174" s="10" t="s">
        <v>20</v>
      </c>
      <c r="J174" s="10" t="s">
        <v>20</v>
      </c>
      <c r="K174" s="10" t="s">
        <v>20</v>
      </c>
      <c r="L174" s="10" t="s">
        <v>20</v>
      </c>
      <c r="M174" s="10" t="s">
        <v>20</v>
      </c>
      <c r="N174" s="10" t="s">
        <v>20</v>
      </c>
      <c r="O174" s="10" t="s">
        <v>20</v>
      </c>
      <c r="P174" s="10" t="s">
        <v>20</v>
      </c>
      <c r="Q174" s="10" t="s">
        <v>20</v>
      </c>
      <c r="R174" s="10" t="s">
        <v>20</v>
      </c>
      <c r="S174" s="10" t="s">
        <v>20</v>
      </c>
      <c r="T174" s="10" t="s">
        <v>20</v>
      </c>
      <c r="U174" s="10" t="s">
        <v>20</v>
      </c>
      <c r="V174" s="10" t="s">
        <v>20</v>
      </c>
      <c r="W174" s="10" t="s">
        <v>20</v>
      </c>
      <c r="X174" s="10" t="s">
        <v>20</v>
      </c>
      <c r="Y174" s="10" t="s">
        <v>20</v>
      </c>
      <c r="Z174" s="10" t="s">
        <v>20</v>
      </c>
      <c r="AA174" s="10" t="s">
        <v>20</v>
      </c>
      <c r="AB174" s="10" t="s">
        <v>20</v>
      </c>
      <c r="AC174" s="10" t="s">
        <v>20</v>
      </c>
      <c r="AD174" s="10" t="s">
        <v>20</v>
      </c>
      <c r="AE174" s="10" t="s">
        <v>20</v>
      </c>
      <c r="AF174" s="10" t="s">
        <v>20</v>
      </c>
      <c r="AG174" s="10" t="s">
        <v>20</v>
      </c>
      <c r="AH174" s="10" t="s">
        <v>20</v>
      </c>
      <c r="AI174" s="10" t="s">
        <v>20</v>
      </c>
      <c r="AJ174" s="10" t="s">
        <v>20</v>
      </c>
      <c r="AK174" s="10" t="s">
        <v>20</v>
      </c>
      <c r="AL174" s="10" t="s">
        <v>20</v>
      </c>
      <c r="AM174" s="10" t="s">
        <v>20</v>
      </c>
      <c r="AN174" s="10" t="s">
        <v>20</v>
      </c>
      <c r="AO174" s="10" t="s">
        <v>20</v>
      </c>
      <c r="AP174" s="10" t="s">
        <v>20</v>
      </c>
      <c r="AQ174" s="10" t="s">
        <v>20</v>
      </c>
      <c r="AR174" s="10" t="s">
        <v>20</v>
      </c>
      <c r="AS174" s="10" t="s">
        <v>20</v>
      </c>
      <c r="AT174" t="s">
        <v>3434</v>
      </c>
      <c r="AU174" s="7" t="str">
        <f>'sp1'!AJ176</f>
        <v>Automatic Format Axis</v>
      </c>
    </row>
    <row r="175" spans="2:47" ht="11.25" customHeight="1" x14ac:dyDescent="0.25">
      <c r="B175" s="12">
        <v>2</v>
      </c>
      <c r="C175" s="16" t="str">
        <f t="shared" si="2"/>
        <v>∞</v>
      </c>
      <c r="D175" s="10">
        <v>0</v>
      </c>
      <c r="E175" s="10">
        <v>1</v>
      </c>
      <c r="F175" s="10" t="s">
        <v>20</v>
      </c>
      <c r="G175" s="10" t="s">
        <v>20</v>
      </c>
      <c r="H175" s="10" t="s">
        <v>20</v>
      </c>
      <c r="I175" s="10" t="s">
        <v>20</v>
      </c>
      <c r="J175" s="10" t="s">
        <v>20</v>
      </c>
      <c r="K175" s="10" t="s">
        <v>20</v>
      </c>
      <c r="L175" s="10" t="s">
        <v>20</v>
      </c>
      <c r="M175" s="10" t="s">
        <v>20</v>
      </c>
      <c r="N175" s="10" t="s">
        <v>20</v>
      </c>
      <c r="O175" s="10" t="s">
        <v>20</v>
      </c>
      <c r="P175" s="10" t="s">
        <v>20</v>
      </c>
      <c r="Q175" s="10" t="s">
        <v>20</v>
      </c>
      <c r="R175" s="10" t="s">
        <v>20</v>
      </c>
      <c r="S175" s="10" t="s">
        <v>20</v>
      </c>
      <c r="T175" s="10" t="s">
        <v>20</v>
      </c>
      <c r="U175" s="10" t="s">
        <v>20</v>
      </c>
      <c r="V175" s="10" t="s">
        <v>20</v>
      </c>
      <c r="W175" s="10" t="s">
        <v>20</v>
      </c>
      <c r="X175" s="10" t="s">
        <v>20</v>
      </c>
      <c r="Y175" s="10" t="s">
        <v>20</v>
      </c>
      <c r="Z175" s="10" t="s">
        <v>20</v>
      </c>
      <c r="AA175" s="10" t="s">
        <v>20</v>
      </c>
      <c r="AB175" s="10" t="s">
        <v>20</v>
      </c>
      <c r="AC175" s="10" t="s">
        <v>20</v>
      </c>
      <c r="AD175" s="10" t="s">
        <v>20</v>
      </c>
      <c r="AE175" s="10" t="s">
        <v>20</v>
      </c>
      <c r="AF175" s="10" t="s">
        <v>20</v>
      </c>
      <c r="AG175" s="10" t="s">
        <v>20</v>
      </c>
      <c r="AH175" s="10" t="s">
        <v>20</v>
      </c>
      <c r="AI175" s="10" t="s">
        <v>20</v>
      </c>
      <c r="AJ175" s="10" t="s">
        <v>20</v>
      </c>
      <c r="AK175" s="10" t="s">
        <v>20</v>
      </c>
      <c r="AL175" s="10" t="s">
        <v>20</v>
      </c>
      <c r="AM175" s="10" t="s">
        <v>20</v>
      </c>
      <c r="AN175" s="10" t="s">
        <v>20</v>
      </c>
      <c r="AO175" s="10" t="s">
        <v>20</v>
      </c>
      <c r="AP175" s="10" t="s">
        <v>20</v>
      </c>
      <c r="AQ175" s="10" t="s">
        <v>20</v>
      </c>
      <c r="AR175" s="10" t="s">
        <v>20</v>
      </c>
      <c r="AS175" s="10" t="s">
        <v>20</v>
      </c>
      <c r="AT175" t="s">
        <v>3435</v>
      </c>
      <c r="AU175" s="7" t="str">
        <f>'sp1'!AJ177</f>
        <v>Formula to display data based on input</v>
      </c>
    </row>
    <row r="176" spans="2:47" ht="11.25" customHeight="1" x14ac:dyDescent="0.25">
      <c r="B176" s="12">
        <v>11</v>
      </c>
      <c r="C176" s="16" t="str">
        <f t="shared" si="2"/>
        <v>∞</v>
      </c>
      <c r="D176" s="10">
        <v>0</v>
      </c>
      <c r="E176" s="10">
        <v>1</v>
      </c>
      <c r="F176" s="10">
        <v>0</v>
      </c>
      <c r="G176" s="10">
        <v>1</v>
      </c>
      <c r="H176" s="10">
        <v>0</v>
      </c>
      <c r="I176" s="10">
        <v>0</v>
      </c>
      <c r="J176" s="10">
        <v>0</v>
      </c>
      <c r="K176" s="10">
        <v>0</v>
      </c>
      <c r="L176" s="10">
        <v>0</v>
      </c>
      <c r="M176" s="10">
        <v>0</v>
      </c>
      <c r="N176" s="10">
        <v>1</v>
      </c>
      <c r="O176" s="10" t="s">
        <v>20</v>
      </c>
      <c r="P176" s="10" t="s">
        <v>20</v>
      </c>
      <c r="Q176" s="10" t="s">
        <v>20</v>
      </c>
      <c r="R176" s="10" t="s">
        <v>20</v>
      </c>
      <c r="S176" s="10" t="s">
        <v>20</v>
      </c>
      <c r="T176" s="10" t="s">
        <v>20</v>
      </c>
      <c r="U176" s="10" t="s">
        <v>20</v>
      </c>
      <c r="V176" s="10" t="s">
        <v>20</v>
      </c>
      <c r="W176" s="10" t="s">
        <v>20</v>
      </c>
      <c r="X176" s="10" t="s">
        <v>20</v>
      </c>
      <c r="Y176" s="10" t="s">
        <v>20</v>
      </c>
      <c r="Z176" s="10" t="s">
        <v>20</v>
      </c>
      <c r="AA176" s="10" t="s">
        <v>20</v>
      </c>
      <c r="AB176" s="10" t="s">
        <v>20</v>
      </c>
      <c r="AC176" s="10" t="s">
        <v>20</v>
      </c>
      <c r="AD176" s="10" t="s">
        <v>20</v>
      </c>
      <c r="AE176" s="10" t="s">
        <v>20</v>
      </c>
      <c r="AF176" s="10" t="s">
        <v>20</v>
      </c>
      <c r="AG176" s="10" t="s">
        <v>20</v>
      </c>
      <c r="AH176" s="10" t="s">
        <v>20</v>
      </c>
      <c r="AI176" s="10" t="s">
        <v>20</v>
      </c>
      <c r="AJ176" s="10" t="s">
        <v>20</v>
      </c>
      <c r="AK176" s="10" t="s">
        <v>20</v>
      </c>
      <c r="AL176" s="10" t="s">
        <v>20</v>
      </c>
      <c r="AM176" s="10" t="s">
        <v>20</v>
      </c>
      <c r="AN176" s="10" t="s">
        <v>20</v>
      </c>
      <c r="AO176" s="10" t="s">
        <v>20</v>
      </c>
      <c r="AP176" s="10" t="s">
        <v>20</v>
      </c>
      <c r="AQ176" s="10" t="s">
        <v>20</v>
      </c>
      <c r="AR176" s="10" t="s">
        <v>20</v>
      </c>
      <c r="AS176" s="10" t="s">
        <v>20</v>
      </c>
      <c r="AT176" t="s">
        <v>3436</v>
      </c>
      <c r="AU176" s="7" t="str">
        <f>'sp1'!AJ178</f>
        <v>Combine two dynamic range from different…</v>
      </c>
    </row>
    <row r="177" spans="2:47" ht="11.25" customHeight="1" x14ac:dyDescent="0.25">
      <c r="B177" s="12">
        <v>4</v>
      </c>
      <c r="C177" s="16" t="str">
        <f t="shared" si="2"/>
        <v>∞</v>
      </c>
      <c r="D177" s="10">
        <v>0</v>
      </c>
      <c r="E177" s="10">
        <v>1</v>
      </c>
      <c r="F177" s="10">
        <v>0</v>
      </c>
      <c r="G177" s="10">
        <v>0</v>
      </c>
      <c r="H177" s="10" t="s">
        <v>20</v>
      </c>
      <c r="I177" s="10" t="s">
        <v>20</v>
      </c>
      <c r="J177" s="10" t="s">
        <v>20</v>
      </c>
      <c r="K177" s="10" t="s">
        <v>20</v>
      </c>
      <c r="L177" s="10" t="s">
        <v>20</v>
      </c>
      <c r="M177" s="10" t="s">
        <v>20</v>
      </c>
      <c r="N177" s="10" t="s">
        <v>20</v>
      </c>
      <c r="O177" s="10" t="s">
        <v>20</v>
      </c>
      <c r="P177" s="10" t="s">
        <v>20</v>
      </c>
      <c r="Q177" s="10" t="s">
        <v>20</v>
      </c>
      <c r="R177" s="10" t="s">
        <v>20</v>
      </c>
      <c r="S177" s="10" t="s">
        <v>20</v>
      </c>
      <c r="T177" s="10" t="s">
        <v>20</v>
      </c>
      <c r="U177" s="10" t="s">
        <v>20</v>
      </c>
      <c r="V177" s="10" t="s">
        <v>20</v>
      </c>
      <c r="W177" s="10" t="s">
        <v>20</v>
      </c>
      <c r="X177" s="10" t="s">
        <v>20</v>
      </c>
      <c r="Y177" s="10" t="s">
        <v>20</v>
      </c>
      <c r="Z177" s="10" t="s">
        <v>20</v>
      </c>
      <c r="AA177" s="10" t="s">
        <v>20</v>
      </c>
      <c r="AB177" s="10" t="s">
        <v>20</v>
      </c>
      <c r="AC177" s="10" t="s">
        <v>20</v>
      </c>
      <c r="AD177" s="10" t="s">
        <v>20</v>
      </c>
      <c r="AE177" s="10" t="s">
        <v>20</v>
      </c>
      <c r="AF177" s="10" t="s">
        <v>20</v>
      </c>
      <c r="AG177" s="10" t="s">
        <v>20</v>
      </c>
      <c r="AH177" s="10" t="s">
        <v>20</v>
      </c>
      <c r="AI177" s="10" t="s">
        <v>20</v>
      </c>
      <c r="AJ177" s="10" t="s">
        <v>20</v>
      </c>
      <c r="AK177" s="10" t="s">
        <v>20</v>
      </c>
      <c r="AL177" s="10" t="s">
        <v>20</v>
      </c>
      <c r="AM177" s="10" t="s">
        <v>20</v>
      </c>
      <c r="AN177" s="10" t="s">
        <v>20</v>
      </c>
      <c r="AO177" s="10" t="s">
        <v>20</v>
      </c>
      <c r="AP177" s="10" t="s">
        <v>20</v>
      </c>
      <c r="AQ177" s="10" t="s">
        <v>20</v>
      </c>
      <c r="AR177" s="10" t="s">
        <v>20</v>
      </c>
      <c r="AS177" s="10" t="s">
        <v>20</v>
      </c>
      <c r="AT177" t="s">
        <v>3437</v>
      </c>
      <c r="AU177" s="7" t="str">
        <f>'sp1'!AJ179</f>
        <v>do not resize page footer with page size…</v>
      </c>
    </row>
    <row r="178" spans="2:47" ht="11.25" customHeight="1" x14ac:dyDescent="0.25">
      <c r="B178" s="12">
        <v>8</v>
      </c>
      <c r="C178" s="16" t="str">
        <f t="shared" si="2"/>
        <v>∞</v>
      </c>
      <c r="D178" s="10">
        <v>0</v>
      </c>
      <c r="E178" s="10">
        <v>1</v>
      </c>
      <c r="F178" s="10">
        <v>0</v>
      </c>
      <c r="G178" s="10">
        <v>0</v>
      </c>
      <c r="H178" s="10">
        <v>0</v>
      </c>
      <c r="I178" s="10">
        <v>0</v>
      </c>
      <c r="J178" s="10">
        <v>0</v>
      </c>
      <c r="K178" s="10">
        <v>0</v>
      </c>
      <c r="L178" s="10" t="s">
        <v>20</v>
      </c>
      <c r="M178" s="10" t="s">
        <v>20</v>
      </c>
      <c r="N178" s="10" t="s">
        <v>20</v>
      </c>
      <c r="O178" s="10" t="s">
        <v>20</v>
      </c>
      <c r="P178" s="10" t="s">
        <v>20</v>
      </c>
      <c r="Q178" s="10" t="s">
        <v>20</v>
      </c>
      <c r="R178" s="10" t="s">
        <v>20</v>
      </c>
      <c r="S178" s="10" t="s">
        <v>20</v>
      </c>
      <c r="T178" s="10" t="s">
        <v>20</v>
      </c>
      <c r="U178" s="10" t="s">
        <v>20</v>
      </c>
      <c r="V178" s="10" t="s">
        <v>20</v>
      </c>
      <c r="W178" s="10" t="s">
        <v>20</v>
      </c>
      <c r="X178" s="10" t="s">
        <v>20</v>
      </c>
      <c r="Y178" s="10" t="s">
        <v>20</v>
      </c>
      <c r="Z178" s="10" t="s">
        <v>20</v>
      </c>
      <c r="AA178" s="10" t="s">
        <v>20</v>
      </c>
      <c r="AB178" s="10" t="s">
        <v>20</v>
      </c>
      <c r="AC178" s="10" t="s">
        <v>20</v>
      </c>
      <c r="AD178" s="10" t="s">
        <v>20</v>
      </c>
      <c r="AE178" s="10" t="s">
        <v>20</v>
      </c>
      <c r="AF178" s="10" t="s">
        <v>20</v>
      </c>
      <c r="AG178" s="10" t="s">
        <v>20</v>
      </c>
      <c r="AH178" s="10" t="s">
        <v>20</v>
      </c>
      <c r="AI178" s="10" t="s">
        <v>20</v>
      </c>
      <c r="AJ178" s="10" t="s">
        <v>20</v>
      </c>
      <c r="AK178" s="10" t="s">
        <v>20</v>
      </c>
      <c r="AL178" s="10" t="s">
        <v>20</v>
      </c>
      <c r="AM178" s="10" t="s">
        <v>20</v>
      </c>
      <c r="AN178" s="10" t="s">
        <v>20</v>
      </c>
      <c r="AO178" s="10" t="s">
        <v>20</v>
      </c>
      <c r="AP178" s="10" t="s">
        <v>20</v>
      </c>
      <c r="AQ178" s="10" t="s">
        <v>20</v>
      </c>
      <c r="AR178" s="10" t="s">
        <v>20</v>
      </c>
      <c r="AS178" s="10" t="s">
        <v>20</v>
      </c>
      <c r="AT178" t="s">
        <v>3438</v>
      </c>
      <c r="AU178" s="7" t="str">
        <f>'sp1'!AJ180</f>
        <v>In cell pie charts</v>
      </c>
    </row>
    <row r="179" spans="2:47" ht="11.25" customHeight="1" x14ac:dyDescent="0.25">
      <c r="B179" s="12">
        <v>2</v>
      </c>
      <c r="C179" s="16" t="str">
        <f t="shared" si="2"/>
        <v>∞</v>
      </c>
      <c r="D179" s="10">
        <v>0</v>
      </c>
      <c r="E179" s="10">
        <v>1</v>
      </c>
      <c r="F179" s="10" t="s">
        <v>20</v>
      </c>
      <c r="G179" s="10" t="s">
        <v>20</v>
      </c>
      <c r="H179" s="10" t="s">
        <v>20</v>
      </c>
      <c r="I179" s="10" t="s">
        <v>20</v>
      </c>
      <c r="J179" s="10" t="s">
        <v>20</v>
      </c>
      <c r="K179" s="10" t="s">
        <v>20</v>
      </c>
      <c r="L179" s="10" t="s">
        <v>20</v>
      </c>
      <c r="M179" s="10" t="s">
        <v>20</v>
      </c>
      <c r="N179" s="10" t="s">
        <v>20</v>
      </c>
      <c r="O179" s="10" t="s">
        <v>20</v>
      </c>
      <c r="P179" s="10" t="s">
        <v>20</v>
      </c>
      <c r="Q179" s="10" t="s">
        <v>20</v>
      </c>
      <c r="R179" s="10" t="s">
        <v>20</v>
      </c>
      <c r="S179" s="10" t="s">
        <v>20</v>
      </c>
      <c r="T179" s="10" t="s">
        <v>20</v>
      </c>
      <c r="U179" s="10" t="s">
        <v>20</v>
      </c>
      <c r="V179" s="10" t="s">
        <v>20</v>
      </c>
      <c r="W179" s="10" t="s">
        <v>20</v>
      </c>
      <c r="X179" s="10" t="s">
        <v>20</v>
      </c>
      <c r="Y179" s="10" t="s">
        <v>20</v>
      </c>
      <c r="Z179" s="10" t="s">
        <v>20</v>
      </c>
      <c r="AA179" s="10" t="s">
        <v>20</v>
      </c>
      <c r="AB179" s="10" t="s">
        <v>20</v>
      </c>
      <c r="AC179" s="10" t="s">
        <v>20</v>
      </c>
      <c r="AD179" s="10" t="s">
        <v>20</v>
      </c>
      <c r="AE179" s="10" t="s">
        <v>20</v>
      </c>
      <c r="AF179" s="10" t="s">
        <v>20</v>
      </c>
      <c r="AG179" s="10" t="s">
        <v>20</v>
      </c>
      <c r="AH179" s="10" t="s">
        <v>20</v>
      </c>
      <c r="AI179" s="10" t="s">
        <v>20</v>
      </c>
      <c r="AJ179" s="10" t="s">
        <v>20</v>
      </c>
      <c r="AK179" s="10" t="s">
        <v>20</v>
      </c>
      <c r="AL179" s="10" t="s">
        <v>20</v>
      </c>
      <c r="AM179" s="10" t="s">
        <v>20</v>
      </c>
      <c r="AN179" s="10" t="s">
        <v>20</v>
      </c>
      <c r="AO179" s="10" t="s">
        <v>20</v>
      </c>
      <c r="AP179" s="10" t="s">
        <v>20</v>
      </c>
      <c r="AQ179" s="10" t="s">
        <v>20</v>
      </c>
      <c r="AR179" s="10" t="s">
        <v>20</v>
      </c>
      <c r="AS179" s="10" t="s">
        <v>20</v>
      </c>
      <c r="AT179" t="s">
        <v>3439</v>
      </c>
      <c r="AU179" s="7" t="str">
        <f>'sp1'!AJ181</f>
        <v>Conditional Max or Min to find larget or…</v>
      </c>
    </row>
    <row r="180" spans="2:47" ht="11.25" customHeight="1" x14ac:dyDescent="0.25">
      <c r="B180" s="12">
        <v>7</v>
      </c>
      <c r="C180" s="16" t="str">
        <f t="shared" si="2"/>
        <v>∞</v>
      </c>
      <c r="D180" s="10">
        <v>0</v>
      </c>
      <c r="E180" s="10">
        <v>1</v>
      </c>
      <c r="F180" s="10">
        <v>0</v>
      </c>
      <c r="G180" s="10">
        <v>0</v>
      </c>
      <c r="H180" s="10">
        <v>1</v>
      </c>
      <c r="I180" s="10">
        <v>1</v>
      </c>
      <c r="J180" s="10">
        <v>0</v>
      </c>
      <c r="K180" s="10" t="s">
        <v>20</v>
      </c>
      <c r="L180" s="10" t="s">
        <v>20</v>
      </c>
      <c r="M180" s="10" t="s">
        <v>20</v>
      </c>
      <c r="N180" s="10" t="s">
        <v>20</v>
      </c>
      <c r="O180" s="10" t="s">
        <v>20</v>
      </c>
      <c r="P180" s="10" t="s">
        <v>20</v>
      </c>
      <c r="Q180" s="10" t="s">
        <v>20</v>
      </c>
      <c r="R180" s="10" t="s">
        <v>20</v>
      </c>
      <c r="S180" s="10" t="s">
        <v>20</v>
      </c>
      <c r="T180" s="10" t="s">
        <v>20</v>
      </c>
      <c r="U180" s="10" t="s">
        <v>20</v>
      </c>
      <c r="V180" s="10" t="s">
        <v>20</v>
      </c>
      <c r="W180" s="10" t="s">
        <v>20</v>
      </c>
      <c r="X180" s="10" t="s">
        <v>20</v>
      </c>
      <c r="Y180" s="10" t="s">
        <v>20</v>
      </c>
      <c r="Z180" s="10" t="s">
        <v>20</v>
      </c>
      <c r="AA180" s="10" t="s">
        <v>20</v>
      </c>
      <c r="AB180" s="10" t="s">
        <v>20</v>
      </c>
      <c r="AC180" s="10" t="s">
        <v>20</v>
      </c>
      <c r="AD180" s="10" t="s">
        <v>20</v>
      </c>
      <c r="AE180" s="10" t="s">
        <v>20</v>
      </c>
      <c r="AF180" s="10" t="s">
        <v>20</v>
      </c>
      <c r="AG180" s="10" t="s">
        <v>20</v>
      </c>
      <c r="AH180" s="10" t="s">
        <v>20</v>
      </c>
      <c r="AI180" s="10" t="s">
        <v>20</v>
      </c>
      <c r="AJ180" s="10" t="s">
        <v>20</v>
      </c>
      <c r="AK180" s="10" t="s">
        <v>20</v>
      </c>
      <c r="AL180" s="10" t="s">
        <v>20</v>
      </c>
      <c r="AM180" s="10" t="s">
        <v>20</v>
      </c>
      <c r="AN180" s="10" t="s">
        <v>20</v>
      </c>
      <c r="AO180" s="10" t="s">
        <v>20</v>
      </c>
      <c r="AP180" s="10" t="s">
        <v>20</v>
      </c>
      <c r="AQ180" s="10" t="s">
        <v>20</v>
      </c>
      <c r="AR180" s="10" t="s">
        <v>20</v>
      </c>
      <c r="AS180" s="10" t="s">
        <v>20</v>
      </c>
      <c r="AT180" t="s">
        <v>3440</v>
      </c>
      <c r="AU180" s="7" t="str">
        <f>'sp1'!AJ182</f>
        <v>Sankey charts in excel ?</v>
      </c>
    </row>
    <row r="181" spans="2:47" ht="11.25" customHeight="1" x14ac:dyDescent="0.25">
      <c r="B181" s="12">
        <v>4</v>
      </c>
      <c r="C181" s="16" t="str">
        <f t="shared" si="2"/>
        <v>∞</v>
      </c>
      <c r="D181" s="10">
        <v>0</v>
      </c>
      <c r="E181" s="10">
        <v>1</v>
      </c>
      <c r="F181" s="10">
        <v>0</v>
      </c>
      <c r="G181" s="10">
        <v>1</v>
      </c>
      <c r="H181" s="10" t="s">
        <v>20</v>
      </c>
      <c r="I181" s="10" t="s">
        <v>20</v>
      </c>
      <c r="J181" s="10" t="s">
        <v>20</v>
      </c>
      <c r="K181" s="10" t="s">
        <v>20</v>
      </c>
      <c r="L181" s="10" t="s">
        <v>20</v>
      </c>
      <c r="M181" s="10" t="s">
        <v>20</v>
      </c>
      <c r="N181" s="10" t="s">
        <v>20</v>
      </c>
      <c r="O181" s="10" t="s">
        <v>20</v>
      </c>
      <c r="P181" s="10" t="s">
        <v>20</v>
      </c>
      <c r="Q181" s="10" t="s">
        <v>20</v>
      </c>
      <c r="R181" s="10" t="s">
        <v>20</v>
      </c>
      <c r="S181" s="10" t="s">
        <v>20</v>
      </c>
      <c r="T181" s="10" t="s">
        <v>20</v>
      </c>
      <c r="U181" s="10" t="s">
        <v>20</v>
      </c>
      <c r="V181" s="10" t="s">
        <v>20</v>
      </c>
      <c r="W181" s="10" t="s">
        <v>20</v>
      </c>
      <c r="X181" s="10" t="s">
        <v>20</v>
      </c>
      <c r="Y181" s="10" t="s">
        <v>20</v>
      </c>
      <c r="Z181" s="10" t="s">
        <v>20</v>
      </c>
      <c r="AA181" s="10" t="s">
        <v>20</v>
      </c>
      <c r="AB181" s="10" t="s">
        <v>20</v>
      </c>
      <c r="AC181" s="10" t="s">
        <v>20</v>
      </c>
      <c r="AD181" s="10" t="s">
        <v>20</v>
      </c>
      <c r="AE181" s="10" t="s">
        <v>20</v>
      </c>
      <c r="AF181" s="10" t="s">
        <v>20</v>
      </c>
      <c r="AG181" s="10" t="s">
        <v>20</v>
      </c>
      <c r="AH181" s="10" t="s">
        <v>20</v>
      </c>
      <c r="AI181" s="10" t="s">
        <v>20</v>
      </c>
      <c r="AJ181" s="10" t="s">
        <v>20</v>
      </c>
      <c r="AK181" s="10" t="s">
        <v>20</v>
      </c>
      <c r="AL181" s="10" t="s">
        <v>20</v>
      </c>
      <c r="AM181" s="10" t="s">
        <v>20</v>
      </c>
      <c r="AN181" s="10" t="s">
        <v>20</v>
      </c>
      <c r="AO181" s="10" t="s">
        <v>20</v>
      </c>
      <c r="AP181" s="10" t="s">
        <v>20</v>
      </c>
      <c r="AQ181" s="10" t="s">
        <v>20</v>
      </c>
      <c r="AR181" s="10" t="s">
        <v>20</v>
      </c>
      <c r="AS181" s="10" t="s">
        <v>20</v>
      </c>
      <c r="AT181" t="s">
        <v>3441</v>
      </c>
      <c r="AU181" s="7" t="str">
        <f>'sp1'!AJ183</f>
        <v>tracking reoccuring things</v>
      </c>
    </row>
    <row r="182" spans="2:47" ht="11.25" customHeight="1" x14ac:dyDescent="0.25">
      <c r="B182" s="12">
        <v>6</v>
      </c>
      <c r="C182" s="16" t="str">
        <f t="shared" si="2"/>
        <v>∞</v>
      </c>
      <c r="D182" s="10">
        <v>0</v>
      </c>
      <c r="E182" s="10">
        <v>1</v>
      </c>
      <c r="F182" s="10">
        <v>0</v>
      </c>
      <c r="G182" s="10">
        <v>1</v>
      </c>
      <c r="H182" s="10">
        <v>0</v>
      </c>
      <c r="I182" s="10">
        <v>1</v>
      </c>
      <c r="J182" s="10" t="s">
        <v>20</v>
      </c>
      <c r="K182" s="10" t="s">
        <v>20</v>
      </c>
      <c r="L182" s="10" t="s">
        <v>20</v>
      </c>
      <c r="M182" s="10" t="s">
        <v>20</v>
      </c>
      <c r="N182" s="10" t="s">
        <v>20</v>
      </c>
      <c r="O182" s="10" t="s">
        <v>20</v>
      </c>
      <c r="P182" s="10" t="s">
        <v>20</v>
      </c>
      <c r="Q182" s="10" t="s">
        <v>20</v>
      </c>
      <c r="R182" s="10" t="s">
        <v>20</v>
      </c>
      <c r="S182" s="10" t="s">
        <v>20</v>
      </c>
      <c r="T182" s="10" t="s">
        <v>20</v>
      </c>
      <c r="U182" s="10" t="s">
        <v>20</v>
      </c>
      <c r="V182" s="10" t="s">
        <v>20</v>
      </c>
      <c r="W182" s="10" t="s">
        <v>20</v>
      </c>
      <c r="X182" s="10" t="s">
        <v>20</v>
      </c>
      <c r="Y182" s="10" t="s">
        <v>20</v>
      </c>
      <c r="Z182" s="10" t="s">
        <v>20</v>
      </c>
      <c r="AA182" s="10" t="s">
        <v>20</v>
      </c>
      <c r="AB182" s="10" t="s">
        <v>20</v>
      </c>
      <c r="AC182" s="10" t="s">
        <v>20</v>
      </c>
      <c r="AD182" s="10" t="s">
        <v>20</v>
      </c>
      <c r="AE182" s="10" t="s">
        <v>20</v>
      </c>
      <c r="AF182" s="10" t="s">
        <v>20</v>
      </c>
      <c r="AG182" s="10" t="s">
        <v>20</v>
      </c>
      <c r="AH182" s="10" t="s">
        <v>20</v>
      </c>
      <c r="AI182" s="10" t="s">
        <v>20</v>
      </c>
      <c r="AJ182" s="10" t="s">
        <v>20</v>
      </c>
      <c r="AK182" s="10" t="s">
        <v>20</v>
      </c>
      <c r="AL182" s="10" t="s">
        <v>20</v>
      </c>
      <c r="AM182" s="10" t="s">
        <v>20</v>
      </c>
      <c r="AN182" s="10" t="s">
        <v>20</v>
      </c>
      <c r="AO182" s="10" t="s">
        <v>20</v>
      </c>
      <c r="AP182" s="10" t="s">
        <v>20</v>
      </c>
      <c r="AQ182" s="10" t="s">
        <v>20</v>
      </c>
      <c r="AR182" s="10" t="s">
        <v>20</v>
      </c>
      <c r="AS182" s="10" t="s">
        <v>20</v>
      </c>
      <c r="AT182" t="s">
        <v>3442</v>
      </c>
      <c r="AU182" s="7" t="str">
        <f>'sp1'!AJ184</f>
        <v>Pivot Table Drop Data here Option</v>
      </c>
    </row>
    <row r="183" spans="2:47" ht="11.25" customHeight="1" x14ac:dyDescent="0.25">
      <c r="B183" s="12">
        <v>2</v>
      </c>
      <c r="C183" s="16" t="str">
        <f t="shared" si="2"/>
        <v>∞</v>
      </c>
      <c r="D183" s="10">
        <v>0</v>
      </c>
      <c r="E183" s="10">
        <v>1</v>
      </c>
      <c r="F183" s="10" t="s">
        <v>20</v>
      </c>
      <c r="G183" s="10" t="s">
        <v>20</v>
      </c>
      <c r="H183" s="10" t="s">
        <v>20</v>
      </c>
      <c r="I183" s="10" t="s">
        <v>20</v>
      </c>
      <c r="J183" s="10" t="s">
        <v>20</v>
      </c>
      <c r="K183" s="10" t="s">
        <v>20</v>
      </c>
      <c r="L183" s="10" t="s">
        <v>20</v>
      </c>
      <c r="M183" s="10" t="s">
        <v>20</v>
      </c>
      <c r="N183" s="10" t="s">
        <v>20</v>
      </c>
      <c r="O183" s="10" t="s">
        <v>20</v>
      </c>
      <c r="P183" s="10" t="s">
        <v>20</v>
      </c>
      <c r="Q183" s="10" t="s">
        <v>20</v>
      </c>
      <c r="R183" s="10" t="s">
        <v>20</v>
      </c>
      <c r="S183" s="10" t="s">
        <v>20</v>
      </c>
      <c r="T183" s="10" t="s">
        <v>20</v>
      </c>
      <c r="U183" s="10" t="s">
        <v>20</v>
      </c>
      <c r="V183" s="10" t="s">
        <v>20</v>
      </c>
      <c r="W183" s="10" t="s">
        <v>20</v>
      </c>
      <c r="X183" s="10" t="s">
        <v>20</v>
      </c>
      <c r="Y183" s="10" t="s">
        <v>20</v>
      </c>
      <c r="Z183" s="10" t="s">
        <v>20</v>
      </c>
      <c r="AA183" s="10" t="s">
        <v>20</v>
      </c>
      <c r="AB183" s="10" t="s">
        <v>20</v>
      </c>
      <c r="AC183" s="10" t="s">
        <v>20</v>
      </c>
      <c r="AD183" s="10" t="s">
        <v>20</v>
      </c>
      <c r="AE183" s="10" t="s">
        <v>20</v>
      </c>
      <c r="AF183" s="10" t="s">
        <v>20</v>
      </c>
      <c r="AG183" s="10" t="s">
        <v>20</v>
      </c>
      <c r="AH183" s="10" t="s">
        <v>20</v>
      </c>
      <c r="AI183" s="10" t="s">
        <v>20</v>
      </c>
      <c r="AJ183" s="10" t="s">
        <v>20</v>
      </c>
      <c r="AK183" s="10" t="s">
        <v>20</v>
      </c>
      <c r="AL183" s="10" t="s">
        <v>20</v>
      </c>
      <c r="AM183" s="10" t="s">
        <v>20</v>
      </c>
      <c r="AN183" s="10" t="s">
        <v>20</v>
      </c>
      <c r="AO183" s="10" t="s">
        <v>20</v>
      </c>
      <c r="AP183" s="10" t="s">
        <v>20</v>
      </c>
      <c r="AQ183" s="10" t="s">
        <v>20</v>
      </c>
      <c r="AR183" s="10" t="s">
        <v>20</v>
      </c>
      <c r="AS183" s="10" t="s">
        <v>20</v>
      </c>
      <c r="AT183" t="s">
        <v>3443</v>
      </c>
      <c r="AU183" s="7" t="str">
        <f>'sp1'!AJ185</f>
        <v>Using If fx in Data/Validation/List</v>
      </c>
    </row>
    <row r="184" spans="2:47" ht="11.25" customHeight="1" x14ac:dyDescent="0.25">
      <c r="B184" s="12">
        <v>2</v>
      </c>
      <c r="C184" s="16" t="str">
        <f t="shared" si="2"/>
        <v>∞</v>
      </c>
      <c r="D184" s="10">
        <v>0</v>
      </c>
      <c r="E184" s="10">
        <v>1</v>
      </c>
      <c r="F184" s="10" t="s">
        <v>20</v>
      </c>
      <c r="G184" s="10" t="s">
        <v>20</v>
      </c>
      <c r="H184" s="10" t="s">
        <v>20</v>
      </c>
      <c r="I184" s="10" t="s">
        <v>20</v>
      </c>
      <c r="J184" s="10" t="s">
        <v>20</v>
      </c>
      <c r="K184" s="10" t="s">
        <v>20</v>
      </c>
      <c r="L184" s="10" t="s">
        <v>20</v>
      </c>
      <c r="M184" s="10" t="s">
        <v>20</v>
      </c>
      <c r="N184" s="10" t="s">
        <v>20</v>
      </c>
      <c r="O184" s="10" t="s">
        <v>20</v>
      </c>
      <c r="P184" s="10" t="s">
        <v>20</v>
      </c>
      <c r="Q184" s="10" t="s">
        <v>20</v>
      </c>
      <c r="R184" s="10" t="s">
        <v>20</v>
      </c>
      <c r="S184" s="10" t="s">
        <v>20</v>
      </c>
      <c r="T184" s="10" t="s">
        <v>20</v>
      </c>
      <c r="U184" s="10" t="s">
        <v>20</v>
      </c>
      <c r="V184" s="10" t="s">
        <v>20</v>
      </c>
      <c r="W184" s="10" t="s">
        <v>20</v>
      </c>
      <c r="X184" s="10" t="s">
        <v>20</v>
      </c>
      <c r="Y184" s="10" t="s">
        <v>20</v>
      </c>
      <c r="Z184" s="10" t="s">
        <v>20</v>
      </c>
      <c r="AA184" s="10" t="s">
        <v>20</v>
      </c>
      <c r="AB184" s="10" t="s">
        <v>20</v>
      </c>
      <c r="AC184" s="10" t="s">
        <v>20</v>
      </c>
      <c r="AD184" s="10" t="s">
        <v>20</v>
      </c>
      <c r="AE184" s="10" t="s">
        <v>20</v>
      </c>
      <c r="AF184" s="10" t="s">
        <v>20</v>
      </c>
      <c r="AG184" s="10" t="s">
        <v>20</v>
      </c>
      <c r="AH184" s="10" t="s">
        <v>20</v>
      </c>
      <c r="AI184" s="10" t="s">
        <v>20</v>
      </c>
      <c r="AJ184" s="10" t="s">
        <v>20</v>
      </c>
      <c r="AK184" s="10" t="s">
        <v>20</v>
      </c>
      <c r="AL184" s="10" t="s">
        <v>20</v>
      </c>
      <c r="AM184" s="10" t="s">
        <v>20</v>
      </c>
      <c r="AN184" s="10" t="s">
        <v>20</v>
      </c>
      <c r="AO184" s="10" t="s">
        <v>20</v>
      </c>
      <c r="AP184" s="10" t="s">
        <v>20</v>
      </c>
      <c r="AQ184" s="10" t="s">
        <v>20</v>
      </c>
      <c r="AR184" s="10" t="s">
        <v>20</v>
      </c>
      <c r="AS184" s="10" t="s">
        <v>20</v>
      </c>
      <c r="AT184" t="s">
        <v>3444</v>
      </c>
      <c r="AU184" s="7" t="str">
        <f>'sp1'!AJ186</f>
        <v>How to reference onto a new sheet and TH…</v>
      </c>
    </row>
    <row r="185" spans="2:47" ht="11.25" customHeight="1" x14ac:dyDescent="0.25">
      <c r="B185" s="12">
        <v>4</v>
      </c>
      <c r="C185" s="16" t="str">
        <f t="shared" si="2"/>
        <v>∞</v>
      </c>
      <c r="D185" s="10">
        <v>0</v>
      </c>
      <c r="E185" s="10">
        <v>1</v>
      </c>
      <c r="F185" s="10">
        <v>0</v>
      </c>
      <c r="G185" s="10">
        <v>0</v>
      </c>
      <c r="H185" s="10" t="s">
        <v>20</v>
      </c>
      <c r="I185" s="10" t="s">
        <v>20</v>
      </c>
      <c r="J185" s="10" t="s">
        <v>20</v>
      </c>
      <c r="K185" s="10" t="s">
        <v>20</v>
      </c>
      <c r="L185" s="10" t="s">
        <v>20</v>
      </c>
      <c r="M185" s="10" t="s">
        <v>20</v>
      </c>
      <c r="N185" s="10" t="s">
        <v>20</v>
      </c>
      <c r="O185" s="10" t="s">
        <v>20</v>
      </c>
      <c r="P185" s="10" t="s">
        <v>20</v>
      </c>
      <c r="Q185" s="10" t="s">
        <v>20</v>
      </c>
      <c r="R185" s="10" t="s">
        <v>20</v>
      </c>
      <c r="S185" s="10" t="s">
        <v>20</v>
      </c>
      <c r="T185" s="10" t="s">
        <v>20</v>
      </c>
      <c r="U185" s="10" t="s">
        <v>20</v>
      </c>
      <c r="V185" s="10" t="s">
        <v>20</v>
      </c>
      <c r="W185" s="10" t="s">
        <v>20</v>
      </c>
      <c r="X185" s="10" t="s">
        <v>20</v>
      </c>
      <c r="Y185" s="10" t="s">
        <v>20</v>
      </c>
      <c r="Z185" s="10" t="s">
        <v>20</v>
      </c>
      <c r="AA185" s="10" t="s">
        <v>20</v>
      </c>
      <c r="AB185" s="10" t="s">
        <v>20</v>
      </c>
      <c r="AC185" s="10" t="s">
        <v>20</v>
      </c>
      <c r="AD185" s="10" t="s">
        <v>20</v>
      </c>
      <c r="AE185" s="10" t="s">
        <v>20</v>
      </c>
      <c r="AF185" s="10" t="s">
        <v>20</v>
      </c>
      <c r="AG185" s="10" t="s">
        <v>20</v>
      </c>
      <c r="AH185" s="10" t="s">
        <v>20</v>
      </c>
      <c r="AI185" s="10" t="s">
        <v>20</v>
      </c>
      <c r="AJ185" s="10" t="s">
        <v>20</v>
      </c>
      <c r="AK185" s="10" t="s">
        <v>20</v>
      </c>
      <c r="AL185" s="10" t="s">
        <v>20</v>
      </c>
      <c r="AM185" s="10" t="s">
        <v>20</v>
      </c>
      <c r="AN185" s="10" t="s">
        <v>20</v>
      </c>
      <c r="AO185" s="10" t="s">
        <v>20</v>
      </c>
      <c r="AP185" s="10" t="s">
        <v>20</v>
      </c>
      <c r="AQ185" s="10" t="s">
        <v>20</v>
      </c>
      <c r="AR185" s="10" t="s">
        <v>20</v>
      </c>
      <c r="AS185" s="10" t="s">
        <v>20</v>
      </c>
      <c r="AT185" t="s">
        <v>3445</v>
      </c>
      <c r="AU185" s="7" t="str">
        <f>'sp1'!AJ187</f>
        <v>Macros don&amp;#039;t work before refreshing…</v>
      </c>
    </row>
    <row r="186" spans="2:47" ht="11.25" customHeight="1" x14ac:dyDescent="0.25">
      <c r="B186" s="12">
        <v>4</v>
      </c>
      <c r="C186" s="16" t="str">
        <f t="shared" si="2"/>
        <v>∞</v>
      </c>
      <c r="D186" s="10">
        <v>0</v>
      </c>
      <c r="E186" s="10">
        <v>1</v>
      </c>
      <c r="F186" s="10">
        <v>0</v>
      </c>
      <c r="G186" s="10">
        <v>1</v>
      </c>
      <c r="H186" s="10" t="s">
        <v>20</v>
      </c>
      <c r="I186" s="10" t="s">
        <v>20</v>
      </c>
      <c r="J186" s="10" t="s">
        <v>20</v>
      </c>
      <c r="K186" s="10" t="s">
        <v>20</v>
      </c>
      <c r="L186" s="10" t="s">
        <v>20</v>
      </c>
      <c r="M186" s="10" t="s">
        <v>20</v>
      </c>
      <c r="N186" s="10" t="s">
        <v>20</v>
      </c>
      <c r="O186" s="10" t="s">
        <v>20</v>
      </c>
      <c r="P186" s="10" t="s">
        <v>20</v>
      </c>
      <c r="Q186" s="10" t="s">
        <v>20</v>
      </c>
      <c r="R186" s="10" t="s">
        <v>20</v>
      </c>
      <c r="S186" s="10" t="s">
        <v>20</v>
      </c>
      <c r="T186" s="10" t="s">
        <v>20</v>
      </c>
      <c r="U186" s="10" t="s">
        <v>20</v>
      </c>
      <c r="V186" s="10" t="s">
        <v>20</v>
      </c>
      <c r="W186" s="10" t="s">
        <v>20</v>
      </c>
      <c r="X186" s="10" t="s">
        <v>20</v>
      </c>
      <c r="Y186" s="10" t="s">
        <v>20</v>
      </c>
      <c r="Z186" s="10" t="s">
        <v>20</v>
      </c>
      <c r="AA186" s="10" t="s">
        <v>20</v>
      </c>
      <c r="AB186" s="10" t="s">
        <v>20</v>
      </c>
      <c r="AC186" s="10" t="s">
        <v>20</v>
      </c>
      <c r="AD186" s="10" t="s">
        <v>20</v>
      </c>
      <c r="AE186" s="10" t="s">
        <v>20</v>
      </c>
      <c r="AF186" s="10" t="s">
        <v>20</v>
      </c>
      <c r="AG186" s="10" t="s">
        <v>20</v>
      </c>
      <c r="AH186" s="10" t="s">
        <v>20</v>
      </c>
      <c r="AI186" s="10" t="s">
        <v>20</v>
      </c>
      <c r="AJ186" s="10" t="s">
        <v>20</v>
      </c>
      <c r="AK186" s="10" t="s">
        <v>20</v>
      </c>
      <c r="AL186" s="10" t="s">
        <v>20</v>
      </c>
      <c r="AM186" s="10" t="s">
        <v>20</v>
      </c>
      <c r="AN186" s="10" t="s">
        <v>20</v>
      </c>
      <c r="AO186" s="10" t="s">
        <v>20</v>
      </c>
      <c r="AP186" s="10" t="s">
        <v>20</v>
      </c>
      <c r="AQ186" s="10" t="s">
        <v>20</v>
      </c>
      <c r="AR186" s="10" t="s">
        <v>20</v>
      </c>
      <c r="AS186" s="10" t="s">
        <v>20</v>
      </c>
      <c r="AT186" t="s">
        <v>3446</v>
      </c>
      <c r="AU186" s="7" t="str">
        <f>'sp1'!AJ188</f>
        <v>Multiple cell range highlight based on t…</v>
      </c>
    </row>
    <row r="187" spans="2:47" ht="11.25" customHeight="1" x14ac:dyDescent="0.25">
      <c r="B187" s="12">
        <v>4</v>
      </c>
      <c r="C187" s="16" t="str">
        <f t="shared" si="2"/>
        <v>∞</v>
      </c>
      <c r="D187" s="10">
        <v>0</v>
      </c>
      <c r="E187" s="10">
        <v>1</v>
      </c>
      <c r="F187" s="10">
        <v>0</v>
      </c>
      <c r="G187" s="10">
        <v>1</v>
      </c>
      <c r="H187" s="10" t="s">
        <v>20</v>
      </c>
      <c r="I187" s="10" t="s">
        <v>20</v>
      </c>
      <c r="J187" s="10" t="s">
        <v>20</v>
      </c>
      <c r="K187" s="10" t="s">
        <v>20</v>
      </c>
      <c r="L187" s="10" t="s">
        <v>20</v>
      </c>
      <c r="M187" s="10" t="s">
        <v>20</v>
      </c>
      <c r="N187" s="10" t="s">
        <v>20</v>
      </c>
      <c r="O187" s="10" t="s">
        <v>20</v>
      </c>
      <c r="P187" s="10" t="s">
        <v>20</v>
      </c>
      <c r="Q187" s="10" t="s">
        <v>20</v>
      </c>
      <c r="R187" s="10" t="s">
        <v>20</v>
      </c>
      <c r="S187" s="10" t="s">
        <v>20</v>
      </c>
      <c r="T187" s="10" t="s">
        <v>20</v>
      </c>
      <c r="U187" s="10" t="s">
        <v>20</v>
      </c>
      <c r="V187" s="10" t="s">
        <v>20</v>
      </c>
      <c r="W187" s="10" t="s">
        <v>20</v>
      </c>
      <c r="X187" s="10" t="s">
        <v>20</v>
      </c>
      <c r="Y187" s="10" t="s">
        <v>20</v>
      </c>
      <c r="Z187" s="10" t="s">
        <v>20</v>
      </c>
      <c r="AA187" s="10" t="s">
        <v>20</v>
      </c>
      <c r="AB187" s="10" t="s">
        <v>20</v>
      </c>
      <c r="AC187" s="10" t="s">
        <v>20</v>
      </c>
      <c r="AD187" s="10" t="s">
        <v>20</v>
      </c>
      <c r="AE187" s="10" t="s">
        <v>20</v>
      </c>
      <c r="AF187" s="10" t="s">
        <v>20</v>
      </c>
      <c r="AG187" s="10" t="s">
        <v>20</v>
      </c>
      <c r="AH187" s="10" t="s">
        <v>20</v>
      </c>
      <c r="AI187" s="10" t="s">
        <v>20</v>
      </c>
      <c r="AJ187" s="10" t="s">
        <v>20</v>
      </c>
      <c r="AK187" s="10" t="s">
        <v>20</v>
      </c>
      <c r="AL187" s="10" t="s">
        <v>20</v>
      </c>
      <c r="AM187" s="10" t="s">
        <v>20</v>
      </c>
      <c r="AN187" s="10" t="s">
        <v>20</v>
      </c>
      <c r="AO187" s="10" t="s">
        <v>20</v>
      </c>
      <c r="AP187" s="10" t="s">
        <v>20</v>
      </c>
      <c r="AQ187" s="10" t="s">
        <v>20</v>
      </c>
      <c r="AR187" s="10" t="s">
        <v>20</v>
      </c>
      <c r="AS187" s="10" t="s">
        <v>20</v>
      </c>
      <c r="AT187" t="s">
        <v>3447</v>
      </c>
      <c r="AU187" s="7" t="str">
        <f>'sp1'!AJ189</f>
        <v>Budget vs Actual Chart--April 2009 post</v>
      </c>
    </row>
    <row r="188" spans="2:47" ht="11.25" customHeight="1" x14ac:dyDescent="0.25">
      <c r="B188" s="12">
        <v>3</v>
      </c>
      <c r="C188" s="16" t="str">
        <f t="shared" si="2"/>
        <v>∞</v>
      </c>
      <c r="D188" s="10">
        <v>0</v>
      </c>
      <c r="E188" s="10">
        <v>1</v>
      </c>
      <c r="F188" s="10">
        <v>1</v>
      </c>
      <c r="G188" s="10" t="s">
        <v>20</v>
      </c>
      <c r="H188" s="10" t="s">
        <v>20</v>
      </c>
      <c r="I188" s="10" t="s">
        <v>20</v>
      </c>
      <c r="J188" s="10" t="s">
        <v>20</v>
      </c>
      <c r="K188" s="10" t="s">
        <v>20</v>
      </c>
      <c r="L188" s="10" t="s">
        <v>20</v>
      </c>
      <c r="M188" s="10" t="s">
        <v>20</v>
      </c>
      <c r="N188" s="10" t="s">
        <v>20</v>
      </c>
      <c r="O188" s="10" t="s">
        <v>20</v>
      </c>
      <c r="P188" s="10" t="s">
        <v>20</v>
      </c>
      <c r="Q188" s="10" t="s">
        <v>20</v>
      </c>
      <c r="R188" s="10" t="s">
        <v>20</v>
      </c>
      <c r="S188" s="10" t="s">
        <v>20</v>
      </c>
      <c r="T188" s="10" t="s">
        <v>20</v>
      </c>
      <c r="U188" s="10" t="s">
        <v>20</v>
      </c>
      <c r="V188" s="10" t="s">
        <v>20</v>
      </c>
      <c r="W188" s="10" t="s">
        <v>20</v>
      </c>
      <c r="X188" s="10" t="s">
        <v>20</v>
      </c>
      <c r="Y188" s="10" t="s">
        <v>20</v>
      </c>
      <c r="Z188" s="10" t="s">
        <v>20</v>
      </c>
      <c r="AA188" s="10" t="s">
        <v>20</v>
      </c>
      <c r="AB188" s="10" t="s">
        <v>20</v>
      </c>
      <c r="AC188" s="10" t="s">
        <v>20</v>
      </c>
      <c r="AD188" s="10" t="s">
        <v>20</v>
      </c>
      <c r="AE188" s="10" t="s">
        <v>20</v>
      </c>
      <c r="AF188" s="10" t="s">
        <v>20</v>
      </c>
      <c r="AG188" s="10" t="s">
        <v>20</v>
      </c>
      <c r="AH188" s="10" t="s">
        <v>20</v>
      </c>
      <c r="AI188" s="10" t="s">
        <v>20</v>
      </c>
      <c r="AJ188" s="10" t="s">
        <v>20</v>
      </c>
      <c r="AK188" s="10" t="s">
        <v>20</v>
      </c>
      <c r="AL188" s="10" t="s">
        <v>20</v>
      </c>
      <c r="AM188" s="10" t="s">
        <v>20</v>
      </c>
      <c r="AN188" s="10" t="s">
        <v>20</v>
      </c>
      <c r="AO188" s="10" t="s">
        <v>20</v>
      </c>
      <c r="AP188" s="10" t="s">
        <v>20</v>
      </c>
      <c r="AQ188" s="10" t="s">
        <v>20</v>
      </c>
      <c r="AR188" s="10" t="s">
        <v>20</v>
      </c>
      <c r="AS188" s="10" t="s">
        <v>20</v>
      </c>
      <c r="AT188" t="s">
        <v>3448</v>
      </c>
      <c r="AU188" s="7" t="str">
        <f>'sp1'!AJ190</f>
        <v>!!! HELP ME!!! Auto Sort - (without usin…</v>
      </c>
    </row>
    <row r="189" spans="2:47" ht="11.25" customHeight="1" x14ac:dyDescent="0.25">
      <c r="B189" s="12">
        <v>4</v>
      </c>
      <c r="C189" s="16" t="str">
        <f t="shared" si="2"/>
        <v>∞</v>
      </c>
      <c r="D189" s="10">
        <v>0</v>
      </c>
      <c r="E189" s="10">
        <v>0</v>
      </c>
      <c r="F189" s="10">
        <v>1</v>
      </c>
      <c r="G189" s="10">
        <v>0</v>
      </c>
      <c r="H189" s="10" t="s">
        <v>20</v>
      </c>
      <c r="I189" s="10" t="s">
        <v>20</v>
      </c>
      <c r="J189" s="10" t="s">
        <v>20</v>
      </c>
      <c r="K189" s="10" t="s">
        <v>20</v>
      </c>
      <c r="L189" s="10" t="s">
        <v>20</v>
      </c>
      <c r="M189" s="10" t="s">
        <v>20</v>
      </c>
      <c r="N189" s="10" t="s">
        <v>20</v>
      </c>
      <c r="O189" s="10" t="s">
        <v>20</v>
      </c>
      <c r="P189" s="10" t="s">
        <v>20</v>
      </c>
      <c r="Q189" s="10" t="s">
        <v>20</v>
      </c>
      <c r="R189" s="10" t="s">
        <v>20</v>
      </c>
      <c r="S189" s="10" t="s">
        <v>20</v>
      </c>
      <c r="T189" s="10" t="s">
        <v>20</v>
      </c>
      <c r="U189" s="10" t="s">
        <v>20</v>
      </c>
      <c r="V189" s="10" t="s">
        <v>20</v>
      </c>
      <c r="W189" s="10" t="s">
        <v>20</v>
      </c>
      <c r="X189" s="10" t="s">
        <v>20</v>
      </c>
      <c r="Y189" s="10" t="s">
        <v>20</v>
      </c>
      <c r="Z189" s="10" t="s">
        <v>20</v>
      </c>
      <c r="AA189" s="10" t="s">
        <v>20</v>
      </c>
      <c r="AB189" s="10" t="s">
        <v>20</v>
      </c>
      <c r="AC189" s="10" t="s">
        <v>20</v>
      </c>
      <c r="AD189" s="10" t="s">
        <v>20</v>
      </c>
      <c r="AE189" s="10" t="s">
        <v>20</v>
      </c>
      <c r="AF189" s="10" t="s">
        <v>20</v>
      </c>
      <c r="AG189" s="10" t="s">
        <v>20</v>
      </c>
      <c r="AH189" s="10" t="s">
        <v>20</v>
      </c>
      <c r="AI189" s="10" t="s">
        <v>20</v>
      </c>
      <c r="AJ189" s="10" t="s">
        <v>20</v>
      </c>
      <c r="AK189" s="10" t="s">
        <v>20</v>
      </c>
      <c r="AL189" s="10" t="s">
        <v>20</v>
      </c>
      <c r="AM189" s="10" t="s">
        <v>20</v>
      </c>
      <c r="AN189" s="10" t="s">
        <v>20</v>
      </c>
      <c r="AO189" s="10" t="s">
        <v>20</v>
      </c>
      <c r="AP189" s="10" t="s">
        <v>20</v>
      </c>
      <c r="AQ189" s="10" t="s">
        <v>20</v>
      </c>
      <c r="AR189" s="10" t="s">
        <v>20</v>
      </c>
      <c r="AS189" s="10" t="s">
        <v>20</v>
      </c>
      <c r="AT189" t="s">
        <v>3449</v>
      </c>
      <c r="AU189" s="7" t="str">
        <f>'sp1'!AJ191</f>
        <v>ColorFunction</v>
      </c>
    </row>
    <row r="190" spans="2:47" ht="11.25" customHeight="1" x14ac:dyDescent="0.25">
      <c r="B190" s="12">
        <v>5</v>
      </c>
      <c r="C190" s="16" t="str">
        <f t="shared" si="2"/>
        <v>∞</v>
      </c>
      <c r="D190" s="10">
        <v>0</v>
      </c>
      <c r="E190" s="10">
        <v>1</v>
      </c>
      <c r="F190" s="10">
        <v>0</v>
      </c>
      <c r="G190" s="10">
        <v>1</v>
      </c>
      <c r="H190" s="10">
        <v>0</v>
      </c>
      <c r="I190" s="10" t="s">
        <v>20</v>
      </c>
      <c r="J190" s="10" t="s">
        <v>20</v>
      </c>
      <c r="K190" s="10" t="s">
        <v>20</v>
      </c>
      <c r="L190" s="10" t="s">
        <v>20</v>
      </c>
      <c r="M190" s="10" t="s">
        <v>20</v>
      </c>
      <c r="N190" s="10" t="s">
        <v>20</v>
      </c>
      <c r="O190" s="10" t="s">
        <v>20</v>
      </c>
      <c r="P190" s="10" t="s">
        <v>20</v>
      </c>
      <c r="Q190" s="10" t="s">
        <v>20</v>
      </c>
      <c r="R190" s="10" t="s">
        <v>20</v>
      </c>
      <c r="S190" s="10" t="s">
        <v>20</v>
      </c>
      <c r="T190" s="10" t="s">
        <v>20</v>
      </c>
      <c r="U190" s="10" t="s">
        <v>20</v>
      </c>
      <c r="V190" s="10" t="s">
        <v>20</v>
      </c>
      <c r="W190" s="10" t="s">
        <v>20</v>
      </c>
      <c r="X190" s="10" t="s">
        <v>20</v>
      </c>
      <c r="Y190" s="10" t="s">
        <v>20</v>
      </c>
      <c r="Z190" s="10" t="s">
        <v>20</v>
      </c>
      <c r="AA190" s="10" t="s">
        <v>20</v>
      </c>
      <c r="AB190" s="10" t="s">
        <v>20</v>
      </c>
      <c r="AC190" s="10" t="s">
        <v>20</v>
      </c>
      <c r="AD190" s="10" t="s">
        <v>20</v>
      </c>
      <c r="AE190" s="10" t="s">
        <v>20</v>
      </c>
      <c r="AF190" s="10" t="s">
        <v>20</v>
      </c>
      <c r="AG190" s="10" t="s">
        <v>20</v>
      </c>
      <c r="AH190" s="10" t="s">
        <v>20</v>
      </c>
      <c r="AI190" s="10" t="s">
        <v>20</v>
      </c>
      <c r="AJ190" s="10" t="s">
        <v>20</v>
      </c>
      <c r="AK190" s="10" t="s">
        <v>20</v>
      </c>
      <c r="AL190" s="10" t="s">
        <v>20</v>
      </c>
      <c r="AM190" s="10" t="s">
        <v>20</v>
      </c>
      <c r="AN190" s="10" t="s">
        <v>20</v>
      </c>
      <c r="AO190" s="10" t="s">
        <v>20</v>
      </c>
      <c r="AP190" s="10" t="s">
        <v>20</v>
      </c>
      <c r="AQ190" s="10" t="s">
        <v>20</v>
      </c>
      <c r="AR190" s="10" t="s">
        <v>20</v>
      </c>
      <c r="AS190" s="10" t="s">
        <v>20</v>
      </c>
      <c r="AT190" t="s">
        <v>3450</v>
      </c>
      <c r="AU190" s="7" t="str">
        <f>'sp1'!AJ192</f>
        <v>embedded vlookup with division</v>
      </c>
    </row>
    <row r="191" spans="2:47" ht="11.25" customHeight="1" x14ac:dyDescent="0.25">
      <c r="B191" s="12">
        <v>2</v>
      </c>
      <c r="C191" s="16" t="str">
        <f t="shared" si="2"/>
        <v>∞</v>
      </c>
      <c r="D191" s="10">
        <v>0</v>
      </c>
      <c r="E191" s="10">
        <v>1</v>
      </c>
      <c r="F191" s="10" t="s">
        <v>20</v>
      </c>
      <c r="G191" s="10" t="s">
        <v>20</v>
      </c>
      <c r="H191" s="10" t="s">
        <v>20</v>
      </c>
      <c r="I191" s="10" t="s">
        <v>20</v>
      </c>
      <c r="J191" s="10" t="s">
        <v>20</v>
      </c>
      <c r="K191" s="10" t="s">
        <v>20</v>
      </c>
      <c r="L191" s="10" t="s">
        <v>20</v>
      </c>
      <c r="M191" s="10" t="s">
        <v>20</v>
      </c>
      <c r="N191" s="10" t="s">
        <v>20</v>
      </c>
      <c r="O191" s="10" t="s">
        <v>20</v>
      </c>
      <c r="P191" s="10" t="s">
        <v>20</v>
      </c>
      <c r="Q191" s="10" t="s">
        <v>20</v>
      </c>
      <c r="R191" s="10" t="s">
        <v>20</v>
      </c>
      <c r="S191" s="10" t="s">
        <v>20</v>
      </c>
      <c r="T191" s="10" t="s">
        <v>20</v>
      </c>
      <c r="U191" s="10" t="s">
        <v>20</v>
      </c>
      <c r="V191" s="10" t="s">
        <v>20</v>
      </c>
      <c r="W191" s="10" t="s">
        <v>20</v>
      </c>
      <c r="X191" s="10" t="s">
        <v>20</v>
      </c>
      <c r="Y191" s="10" t="s">
        <v>20</v>
      </c>
      <c r="Z191" s="10" t="s">
        <v>20</v>
      </c>
      <c r="AA191" s="10" t="s">
        <v>20</v>
      </c>
      <c r="AB191" s="10" t="s">
        <v>20</v>
      </c>
      <c r="AC191" s="10" t="s">
        <v>20</v>
      </c>
      <c r="AD191" s="10" t="s">
        <v>20</v>
      </c>
      <c r="AE191" s="10" t="s">
        <v>20</v>
      </c>
      <c r="AF191" s="10" t="s">
        <v>20</v>
      </c>
      <c r="AG191" s="10" t="s">
        <v>20</v>
      </c>
      <c r="AH191" s="10" t="s">
        <v>20</v>
      </c>
      <c r="AI191" s="10" t="s">
        <v>20</v>
      </c>
      <c r="AJ191" s="10" t="s">
        <v>20</v>
      </c>
      <c r="AK191" s="10" t="s">
        <v>20</v>
      </c>
      <c r="AL191" s="10" t="s">
        <v>20</v>
      </c>
      <c r="AM191" s="10" t="s">
        <v>20</v>
      </c>
      <c r="AN191" s="10" t="s">
        <v>20</v>
      </c>
      <c r="AO191" s="10" t="s">
        <v>20</v>
      </c>
      <c r="AP191" s="10" t="s">
        <v>20</v>
      </c>
      <c r="AQ191" s="10" t="s">
        <v>20</v>
      </c>
      <c r="AR191" s="10" t="s">
        <v>20</v>
      </c>
      <c r="AS191" s="10" t="s">
        <v>20</v>
      </c>
      <c r="AT191" t="s">
        <v>3451</v>
      </c>
      <c r="AU191" s="7" t="str">
        <f>'sp1'!AJ193</f>
        <v>Embed wmv file in VBA user form for dash…</v>
      </c>
    </row>
    <row r="192" spans="2:47" ht="11.25" customHeight="1" x14ac:dyDescent="0.25">
      <c r="B192" s="12">
        <v>4</v>
      </c>
      <c r="C192" s="16" t="str">
        <f t="shared" si="2"/>
        <v>∞</v>
      </c>
      <c r="D192" s="10">
        <v>0</v>
      </c>
      <c r="E192" s="10">
        <v>1</v>
      </c>
      <c r="F192" s="10">
        <v>0</v>
      </c>
      <c r="G192" s="10">
        <v>1</v>
      </c>
      <c r="H192" s="10" t="s">
        <v>20</v>
      </c>
      <c r="I192" s="10" t="s">
        <v>20</v>
      </c>
      <c r="J192" s="10" t="s">
        <v>20</v>
      </c>
      <c r="K192" s="10" t="s">
        <v>20</v>
      </c>
      <c r="L192" s="10" t="s">
        <v>20</v>
      </c>
      <c r="M192" s="10" t="s">
        <v>20</v>
      </c>
      <c r="N192" s="10" t="s">
        <v>20</v>
      </c>
      <c r="O192" s="10" t="s">
        <v>20</v>
      </c>
      <c r="P192" s="10" t="s">
        <v>20</v>
      </c>
      <c r="Q192" s="10" t="s">
        <v>20</v>
      </c>
      <c r="R192" s="10" t="s">
        <v>20</v>
      </c>
      <c r="S192" s="10" t="s">
        <v>20</v>
      </c>
      <c r="T192" s="10" t="s">
        <v>20</v>
      </c>
      <c r="U192" s="10" t="s">
        <v>20</v>
      </c>
      <c r="V192" s="10" t="s">
        <v>20</v>
      </c>
      <c r="W192" s="10" t="s">
        <v>20</v>
      </c>
      <c r="X192" s="10" t="s">
        <v>20</v>
      </c>
      <c r="Y192" s="10" t="s">
        <v>20</v>
      </c>
      <c r="Z192" s="10" t="s">
        <v>20</v>
      </c>
      <c r="AA192" s="10" t="s">
        <v>20</v>
      </c>
      <c r="AB192" s="10" t="s">
        <v>20</v>
      </c>
      <c r="AC192" s="10" t="s">
        <v>20</v>
      </c>
      <c r="AD192" s="10" t="s">
        <v>20</v>
      </c>
      <c r="AE192" s="10" t="s">
        <v>20</v>
      </c>
      <c r="AF192" s="10" t="s">
        <v>20</v>
      </c>
      <c r="AG192" s="10" t="s">
        <v>20</v>
      </c>
      <c r="AH192" s="10" t="s">
        <v>20</v>
      </c>
      <c r="AI192" s="10" t="s">
        <v>20</v>
      </c>
      <c r="AJ192" s="10" t="s">
        <v>20</v>
      </c>
      <c r="AK192" s="10" t="s">
        <v>20</v>
      </c>
      <c r="AL192" s="10" t="s">
        <v>20</v>
      </c>
      <c r="AM192" s="10" t="s">
        <v>20</v>
      </c>
      <c r="AN192" s="10" t="s">
        <v>20</v>
      </c>
      <c r="AO192" s="10" t="s">
        <v>20</v>
      </c>
      <c r="AP192" s="10" t="s">
        <v>20</v>
      </c>
      <c r="AQ192" s="10" t="s">
        <v>20</v>
      </c>
      <c r="AR192" s="10" t="s">
        <v>20</v>
      </c>
      <c r="AS192" s="10" t="s">
        <v>20</v>
      </c>
      <c r="AT192" t="s">
        <v>3452</v>
      </c>
      <c r="AU192" s="7" t="str">
        <f>'sp1'!AJ194</f>
        <v>Application.OnKey</v>
      </c>
    </row>
    <row r="193" spans="2:47" ht="11.25" customHeight="1" x14ac:dyDescent="0.25">
      <c r="B193" s="12">
        <v>4</v>
      </c>
      <c r="C193" s="16" t="str">
        <f t="shared" si="2"/>
        <v>∞</v>
      </c>
      <c r="D193" s="10">
        <v>0</v>
      </c>
      <c r="E193" s="10">
        <v>1</v>
      </c>
      <c r="F193" s="10">
        <v>0</v>
      </c>
      <c r="G193" s="10">
        <v>0</v>
      </c>
      <c r="H193" s="10" t="s">
        <v>20</v>
      </c>
      <c r="I193" s="10" t="s">
        <v>20</v>
      </c>
      <c r="J193" s="10" t="s">
        <v>20</v>
      </c>
      <c r="K193" s="10" t="s">
        <v>20</v>
      </c>
      <c r="L193" s="10" t="s">
        <v>20</v>
      </c>
      <c r="M193" s="10" t="s">
        <v>20</v>
      </c>
      <c r="N193" s="10" t="s">
        <v>20</v>
      </c>
      <c r="O193" s="10" t="s">
        <v>20</v>
      </c>
      <c r="P193" s="10" t="s">
        <v>20</v>
      </c>
      <c r="Q193" s="10" t="s">
        <v>20</v>
      </c>
      <c r="R193" s="10" t="s">
        <v>20</v>
      </c>
      <c r="S193" s="10" t="s">
        <v>20</v>
      </c>
      <c r="T193" s="10" t="s">
        <v>20</v>
      </c>
      <c r="U193" s="10" t="s">
        <v>20</v>
      </c>
      <c r="V193" s="10" t="s">
        <v>20</v>
      </c>
      <c r="W193" s="10" t="s">
        <v>20</v>
      </c>
      <c r="X193" s="10" t="s">
        <v>20</v>
      </c>
      <c r="Y193" s="10" t="s">
        <v>20</v>
      </c>
      <c r="Z193" s="10" t="s">
        <v>20</v>
      </c>
      <c r="AA193" s="10" t="s">
        <v>20</v>
      </c>
      <c r="AB193" s="10" t="s">
        <v>20</v>
      </c>
      <c r="AC193" s="10" t="s">
        <v>20</v>
      </c>
      <c r="AD193" s="10" t="s">
        <v>20</v>
      </c>
      <c r="AE193" s="10" t="s">
        <v>20</v>
      </c>
      <c r="AF193" s="10" t="s">
        <v>20</v>
      </c>
      <c r="AG193" s="10" t="s">
        <v>20</v>
      </c>
      <c r="AH193" s="10" t="s">
        <v>20</v>
      </c>
      <c r="AI193" s="10" t="s">
        <v>20</v>
      </c>
      <c r="AJ193" s="10" t="s">
        <v>20</v>
      </c>
      <c r="AK193" s="10" t="s">
        <v>20</v>
      </c>
      <c r="AL193" s="10" t="s">
        <v>20</v>
      </c>
      <c r="AM193" s="10" t="s">
        <v>20</v>
      </c>
      <c r="AN193" s="10" t="s">
        <v>20</v>
      </c>
      <c r="AO193" s="10" t="s">
        <v>20</v>
      </c>
      <c r="AP193" s="10" t="s">
        <v>20</v>
      </c>
      <c r="AQ193" s="10" t="s">
        <v>20</v>
      </c>
      <c r="AR193" s="10" t="s">
        <v>20</v>
      </c>
      <c r="AS193" s="10" t="s">
        <v>20</v>
      </c>
      <c r="AT193" t="s">
        <v>3453</v>
      </c>
      <c r="AU193" s="7" t="str">
        <f>'sp1'!AJ195</f>
        <v>Need macro to reformat cell, but leave v…</v>
      </c>
    </row>
    <row r="194" spans="2:47" ht="11.25" customHeight="1" x14ac:dyDescent="0.25">
      <c r="B194" s="12">
        <v>6</v>
      </c>
      <c r="C194" s="16" t="str">
        <f t="shared" si="2"/>
        <v>∞</v>
      </c>
      <c r="D194" s="10">
        <v>0</v>
      </c>
      <c r="E194" s="10">
        <v>1</v>
      </c>
      <c r="F194" s="10">
        <v>0</v>
      </c>
      <c r="G194" s="10">
        <v>1</v>
      </c>
      <c r="H194" s="10">
        <v>1</v>
      </c>
      <c r="I194" s="10">
        <v>0</v>
      </c>
      <c r="J194" s="10" t="s">
        <v>20</v>
      </c>
      <c r="K194" s="10" t="s">
        <v>20</v>
      </c>
      <c r="L194" s="10" t="s">
        <v>20</v>
      </c>
      <c r="M194" s="10" t="s">
        <v>20</v>
      </c>
      <c r="N194" s="10" t="s">
        <v>20</v>
      </c>
      <c r="O194" s="10" t="s">
        <v>20</v>
      </c>
      <c r="P194" s="10" t="s">
        <v>20</v>
      </c>
      <c r="Q194" s="10" t="s">
        <v>20</v>
      </c>
      <c r="R194" s="10" t="s">
        <v>20</v>
      </c>
      <c r="S194" s="10" t="s">
        <v>20</v>
      </c>
      <c r="T194" s="10" t="s">
        <v>20</v>
      </c>
      <c r="U194" s="10" t="s">
        <v>20</v>
      </c>
      <c r="V194" s="10" t="s">
        <v>20</v>
      </c>
      <c r="W194" s="10" t="s">
        <v>20</v>
      </c>
      <c r="X194" s="10" t="s">
        <v>20</v>
      </c>
      <c r="Y194" s="10" t="s">
        <v>20</v>
      </c>
      <c r="Z194" s="10" t="s">
        <v>20</v>
      </c>
      <c r="AA194" s="10" t="s">
        <v>20</v>
      </c>
      <c r="AB194" s="10" t="s">
        <v>20</v>
      </c>
      <c r="AC194" s="10" t="s">
        <v>20</v>
      </c>
      <c r="AD194" s="10" t="s">
        <v>20</v>
      </c>
      <c r="AE194" s="10" t="s">
        <v>20</v>
      </c>
      <c r="AF194" s="10" t="s">
        <v>20</v>
      </c>
      <c r="AG194" s="10" t="s">
        <v>20</v>
      </c>
      <c r="AH194" s="10" t="s">
        <v>20</v>
      </c>
      <c r="AI194" s="10" t="s">
        <v>20</v>
      </c>
      <c r="AJ194" s="10" t="s">
        <v>20</v>
      </c>
      <c r="AK194" s="10" t="s">
        <v>20</v>
      </c>
      <c r="AL194" s="10" t="s">
        <v>20</v>
      </c>
      <c r="AM194" s="10" t="s">
        <v>20</v>
      </c>
      <c r="AN194" s="10" t="s">
        <v>20</v>
      </c>
      <c r="AO194" s="10" t="s">
        <v>20</v>
      </c>
      <c r="AP194" s="10" t="s">
        <v>20</v>
      </c>
      <c r="AQ194" s="10" t="s">
        <v>20</v>
      </c>
      <c r="AR194" s="10" t="s">
        <v>20</v>
      </c>
      <c r="AS194" s="10" t="s">
        <v>20</v>
      </c>
      <c r="AT194" t="s">
        <v>3454</v>
      </c>
      <c r="AU194" s="7" t="str">
        <f>'sp1'!AJ196</f>
        <v>lookup with multiple corresponding value</v>
      </c>
    </row>
    <row r="195" spans="2:47" ht="11.25" customHeight="1" x14ac:dyDescent="0.25">
      <c r="B195" s="12">
        <v>7</v>
      </c>
      <c r="C195" s="16" t="str">
        <f t="shared" si="2"/>
        <v>∞</v>
      </c>
      <c r="D195" s="10">
        <v>0</v>
      </c>
      <c r="E195" s="10">
        <v>1</v>
      </c>
      <c r="F195" s="10">
        <v>0</v>
      </c>
      <c r="G195" s="10">
        <v>0</v>
      </c>
      <c r="H195" s="10">
        <v>1</v>
      </c>
      <c r="I195" s="10">
        <v>0</v>
      </c>
      <c r="J195" s="10">
        <v>0</v>
      </c>
      <c r="K195" s="10" t="s">
        <v>20</v>
      </c>
      <c r="L195" s="10" t="s">
        <v>20</v>
      </c>
      <c r="M195" s="10" t="s">
        <v>20</v>
      </c>
      <c r="N195" s="10" t="s">
        <v>20</v>
      </c>
      <c r="O195" s="10" t="s">
        <v>20</v>
      </c>
      <c r="P195" s="10" t="s">
        <v>20</v>
      </c>
      <c r="Q195" s="10" t="s">
        <v>20</v>
      </c>
      <c r="R195" s="10" t="s">
        <v>20</v>
      </c>
      <c r="S195" s="10" t="s">
        <v>20</v>
      </c>
      <c r="T195" s="10" t="s">
        <v>20</v>
      </c>
      <c r="U195" s="10" t="s">
        <v>20</v>
      </c>
      <c r="V195" s="10" t="s">
        <v>20</v>
      </c>
      <c r="W195" s="10" t="s">
        <v>20</v>
      </c>
      <c r="X195" s="10" t="s">
        <v>20</v>
      </c>
      <c r="Y195" s="10" t="s">
        <v>20</v>
      </c>
      <c r="Z195" s="10" t="s">
        <v>20</v>
      </c>
      <c r="AA195" s="10" t="s">
        <v>20</v>
      </c>
      <c r="AB195" s="10" t="s">
        <v>20</v>
      </c>
      <c r="AC195" s="10" t="s">
        <v>20</v>
      </c>
      <c r="AD195" s="10" t="s">
        <v>20</v>
      </c>
      <c r="AE195" s="10" t="s">
        <v>20</v>
      </c>
      <c r="AF195" s="10" t="s">
        <v>20</v>
      </c>
      <c r="AG195" s="10" t="s">
        <v>20</v>
      </c>
      <c r="AH195" s="10" t="s">
        <v>20</v>
      </c>
      <c r="AI195" s="10" t="s">
        <v>20</v>
      </c>
      <c r="AJ195" s="10" t="s">
        <v>20</v>
      </c>
      <c r="AK195" s="10" t="s">
        <v>20</v>
      </c>
      <c r="AL195" s="10" t="s">
        <v>20</v>
      </c>
      <c r="AM195" s="10" t="s">
        <v>20</v>
      </c>
      <c r="AN195" s="10" t="s">
        <v>20</v>
      </c>
      <c r="AO195" s="10" t="s">
        <v>20</v>
      </c>
      <c r="AP195" s="10" t="s">
        <v>20</v>
      </c>
      <c r="AQ195" s="10" t="s">
        <v>20</v>
      </c>
      <c r="AR195" s="10" t="s">
        <v>20</v>
      </c>
      <c r="AS195" s="10" t="s">
        <v>20</v>
      </c>
      <c r="AT195" t="s">
        <v>3455</v>
      </c>
      <c r="AU195" s="7" t="str">
        <f>'sp1'!AJ197</f>
        <v>Production Schedule Breakouts</v>
      </c>
    </row>
    <row r="196" spans="2:47" ht="11.25" customHeight="1" x14ac:dyDescent="0.25">
      <c r="B196" s="12">
        <v>5</v>
      </c>
      <c r="C196" s="16" t="str">
        <f t="shared" ref="C196:C259" si="3">HYPERLINK(AT196,inf)</f>
        <v>∞</v>
      </c>
      <c r="D196" s="10">
        <v>0</v>
      </c>
      <c r="E196" s="10">
        <v>1</v>
      </c>
      <c r="F196" s="10">
        <v>0</v>
      </c>
      <c r="G196" s="10">
        <v>0</v>
      </c>
      <c r="H196" s="10">
        <v>0</v>
      </c>
      <c r="I196" s="10" t="s">
        <v>20</v>
      </c>
      <c r="J196" s="10" t="s">
        <v>20</v>
      </c>
      <c r="K196" s="10" t="s">
        <v>20</v>
      </c>
      <c r="L196" s="10" t="s">
        <v>20</v>
      </c>
      <c r="M196" s="10" t="s">
        <v>20</v>
      </c>
      <c r="N196" s="10" t="s">
        <v>20</v>
      </c>
      <c r="O196" s="10" t="s">
        <v>20</v>
      </c>
      <c r="P196" s="10" t="s">
        <v>20</v>
      </c>
      <c r="Q196" s="10" t="s">
        <v>20</v>
      </c>
      <c r="R196" s="10" t="s">
        <v>20</v>
      </c>
      <c r="S196" s="10" t="s">
        <v>20</v>
      </c>
      <c r="T196" s="10" t="s">
        <v>20</v>
      </c>
      <c r="U196" s="10" t="s">
        <v>20</v>
      </c>
      <c r="V196" s="10" t="s">
        <v>20</v>
      </c>
      <c r="W196" s="10" t="s">
        <v>20</v>
      </c>
      <c r="X196" s="10" t="s">
        <v>20</v>
      </c>
      <c r="Y196" s="10" t="s">
        <v>20</v>
      </c>
      <c r="Z196" s="10" t="s">
        <v>20</v>
      </c>
      <c r="AA196" s="10" t="s">
        <v>20</v>
      </c>
      <c r="AB196" s="10" t="s">
        <v>20</v>
      </c>
      <c r="AC196" s="10" t="s">
        <v>20</v>
      </c>
      <c r="AD196" s="10" t="s">
        <v>20</v>
      </c>
      <c r="AE196" s="10" t="s">
        <v>20</v>
      </c>
      <c r="AF196" s="10" t="s">
        <v>20</v>
      </c>
      <c r="AG196" s="10" t="s">
        <v>20</v>
      </c>
      <c r="AH196" s="10" t="s">
        <v>20</v>
      </c>
      <c r="AI196" s="10" t="s">
        <v>20</v>
      </c>
      <c r="AJ196" s="10" t="s">
        <v>20</v>
      </c>
      <c r="AK196" s="10" t="s">
        <v>20</v>
      </c>
      <c r="AL196" s="10" t="s">
        <v>20</v>
      </c>
      <c r="AM196" s="10" t="s">
        <v>20</v>
      </c>
      <c r="AN196" s="10" t="s">
        <v>20</v>
      </c>
      <c r="AO196" s="10" t="s">
        <v>20</v>
      </c>
      <c r="AP196" s="10" t="s">
        <v>20</v>
      </c>
      <c r="AQ196" s="10" t="s">
        <v>20</v>
      </c>
      <c r="AR196" s="10" t="s">
        <v>20</v>
      </c>
      <c r="AS196" s="10" t="s">
        <v>20</v>
      </c>
      <c r="AT196" t="s">
        <v>3456</v>
      </c>
      <c r="AU196" s="7" t="str">
        <f>'sp1'!AJ198</f>
        <v>Averages in Pivot Tables 2003</v>
      </c>
    </row>
    <row r="197" spans="2:47" ht="11.25" customHeight="1" x14ac:dyDescent="0.25">
      <c r="B197" s="12">
        <v>3</v>
      </c>
      <c r="C197" s="16" t="str">
        <f t="shared" si="3"/>
        <v>∞</v>
      </c>
      <c r="D197" s="10">
        <v>0</v>
      </c>
      <c r="E197" s="10">
        <v>1</v>
      </c>
      <c r="F197" s="10">
        <v>0</v>
      </c>
      <c r="G197" s="10" t="s">
        <v>20</v>
      </c>
      <c r="H197" s="10" t="s">
        <v>20</v>
      </c>
      <c r="I197" s="10" t="s">
        <v>20</v>
      </c>
      <c r="J197" s="10" t="s">
        <v>20</v>
      </c>
      <c r="K197" s="10" t="s">
        <v>20</v>
      </c>
      <c r="L197" s="10" t="s">
        <v>20</v>
      </c>
      <c r="M197" s="10" t="s">
        <v>20</v>
      </c>
      <c r="N197" s="10" t="s">
        <v>20</v>
      </c>
      <c r="O197" s="10" t="s">
        <v>20</v>
      </c>
      <c r="P197" s="10" t="s">
        <v>20</v>
      </c>
      <c r="Q197" s="10" t="s">
        <v>20</v>
      </c>
      <c r="R197" s="10" t="s">
        <v>20</v>
      </c>
      <c r="S197" s="10" t="s">
        <v>20</v>
      </c>
      <c r="T197" s="10" t="s">
        <v>20</v>
      </c>
      <c r="U197" s="10" t="s">
        <v>20</v>
      </c>
      <c r="V197" s="10" t="s">
        <v>20</v>
      </c>
      <c r="W197" s="10" t="s">
        <v>20</v>
      </c>
      <c r="X197" s="10" t="s">
        <v>20</v>
      </c>
      <c r="Y197" s="10" t="s">
        <v>20</v>
      </c>
      <c r="Z197" s="10" t="s">
        <v>20</v>
      </c>
      <c r="AA197" s="10" t="s">
        <v>20</v>
      </c>
      <c r="AB197" s="10" t="s">
        <v>20</v>
      </c>
      <c r="AC197" s="10" t="s">
        <v>20</v>
      </c>
      <c r="AD197" s="10" t="s">
        <v>20</v>
      </c>
      <c r="AE197" s="10" t="s">
        <v>20</v>
      </c>
      <c r="AF197" s="10" t="s">
        <v>20</v>
      </c>
      <c r="AG197" s="10" t="s">
        <v>20</v>
      </c>
      <c r="AH197" s="10" t="s">
        <v>20</v>
      </c>
      <c r="AI197" s="10" t="s">
        <v>20</v>
      </c>
      <c r="AJ197" s="10" t="s">
        <v>20</v>
      </c>
      <c r="AK197" s="10" t="s">
        <v>20</v>
      </c>
      <c r="AL197" s="10" t="s">
        <v>20</v>
      </c>
      <c r="AM197" s="10" t="s">
        <v>20</v>
      </c>
      <c r="AN197" s="10" t="s">
        <v>20</v>
      </c>
      <c r="AO197" s="10" t="s">
        <v>20</v>
      </c>
      <c r="AP197" s="10" t="s">
        <v>20</v>
      </c>
      <c r="AQ197" s="10" t="s">
        <v>20</v>
      </c>
      <c r="AR197" s="10" t="s">
        <v>20</v>
      </c>
      <c r="AS197" s="10" t="s">
        <v>20</v>
      </c>
      <c r="AT197" t="s">
        <v>3457</v>
      </c>
      <c r="AU197" s="7" t="str">
        <f>'sp1'!AJ199</f>
        <v>How to use a different cell format per c…</v>
      </c>
    </row>
    <row r="198" spans="2:47" ht="11.25" customHeight="1" x14ac:dyDescent="0.25">
      <c r="B198" s="12">
        <v>2</v>
      </c>
      <c r="C198" s="16" t="str">
        <f t="shared" si="3"/>
        <v>∞</v>
      </c>
      <c r="D198" s="10">
        <v>0</v>
      </c>
      <c r="E198" s="10">
        <v>1</v>
      </c>
      <c r="F198" s="10" t="s">
        <v>20</v>
      </c>
      <c r="G198" s="10" t="s">
        <v>20</v>
      </c>
      <c r="H198" s="10" t="s">
        <v>20</v>
      </c>
      <c r="I198" s="10" t="s">
        <v>20</v>
      </c>
      <c r="J198" s="10" t="s">
        <v>20</v>
      </c>
      <c r="K198" s="10" t="s">
        <v>20</v>
      </c>
      <c r="L198" s="10" t="s">
        <v>20</v>
      </c>
      <c r="M198" s="10" t="s">
        <v>20</v>
      </c>
      <c r="N198" s="10" t="s">
        <v>20</v>
      </c>
      <c r="O198" s="10" t="s">
        <v>20</v>
      </c>
      <c r="P198" s="10" t="s">
        <v>20</v>
      </c>
      <c r="Q198" s="10" t="s">
        <v>20</v>
      </c>
      <c r="R198" s="10" t="s">
        <v>20</v>
      </c>
      <c r="S198" s="10" t="s">
        <v>20</v>
      </c>
      <c r="T198" s="10" t="s">
        <v>20</v>
      </c>
      <c r="U198" s="10" t="s">
        <v>20</v>
      </c>
      <c r="V198" s="10" t="s">
        <v>20</v>
      </c>
      <c r="W198" s="10" t="s">
        <v>20</v>
      </c>
      <c r="X198" s="10" t="s">
        <v>20</v>
      </c>
      <c r="Y198" s="10" t="s">
        <v>20</v>
      </c>
      <c r="Z198" s="10" t="s">
        <v>20</v>
      </c>
      <c r="AA198" s="10" t="s">
        <v>20</v>
      </c>
      <c r="AB198" s="10" t="s">
        <v>20</v>
      </c>
      <c r="AC198" s="10" t="s">
        <v>20</v>
      </c>
      <c r="AD198" s="10" t="s">
        <v>20</v>
      </c>
      <c r="AE198" s="10" t="s">
        <v>20</v>
      </c>
      <c r="AF198" s="10" t="s">
        <v>20</v>
      </c>
      <c r="AG198" s="10" t="s">
        <v>20</v>
      </c>
      <c r="AH198" s="10" t="s">
        <v>20</v>
      </c>
      <c r="AI198" s="10" t="s">
        <v>20</v>
      </c>
      <c r="AJ198" s="10" t="s">
        <v>20</v>
      </c>
      <c r="AK198" s="10" t="s">
        <v>20</v>
      </c>
      <c r="AL198" s="10" t="s">
        <v>20</v>
      </c>
      <c r="AM198" s="10" t="s">
        <v>20</v>
      </c>
      <c r="AN198" s="10" t="s">
        <v>20</v>
      </c>
      <c r="AO198" s="10" t="s">
        <v>20</v>
      </c>
      <c r="AP198" s="10" t="s">
        <v>20</v>
      </c>
      <c r="AQ198" s="10" t="s">
        <v>20</v>
      </c>
      <c r="AR198" s="10" t="s">
        <v>20</v>
      </c>
      <c r="AS198" s="10" t="s">
        <v>20</v>
      </c>
      <c r="AT198" t="s">
        <v>3458</v>
      </c>
      <c r="AU198" s="7" t="str">
        <f>'sp1'!AJ200</f>
        <v>Excel07 Solution to automatically copy d…</v>
      </c>
    </row>
    <row r="199" spans="2:47" ht="11.25" customHeight="1" x14ac:dyDescent="0.25">
      <c r="B199" s="12">
        <v>3</v>
      </c>
      <c r="C199" s="16" t="str">
        <f t="shared" si="3"/>
        <v>∞</v>
      </c>
      <c r="D199" s="10">
        <v>0</v>
      </c>
      <c r="E199" s="10">
        <v>1</v>
      </c>
      <c r="F199" s="10">
        <v>0</v>
      </c>
      <c r="G199" s="10" t="s">
        <v>20</v>
      </c>
      <c r="H199" s="10" t="s">
        <v>20</v>
      </c>
      <c r="I199" s="10" t="s">
        <v>20</v>
      </c>
      <c r="J199" s="10" t="s">
        <v>20</v>
      </c>
      <c r="K199" s="10" t="s">
        <v>20</v>
      </c>
      <c r="L199" s="10" t="s">
        <v>20</v>
      </c>
      <c r="M199" s="10" t="s">
        <v>20</v>
      </c>
      <c r="N199" s="10" t="s">
        <v>20</v>
      </c>
      <c r="O199" s="10" t="s">
        <v>20</v>
      </c>
      <c r="P199" s="10" t="s">
        <v>20</v>
      </c>
      <c r="Q199" s="10" t="s">
        <v>20</v>
      </c>
      <c r="R199" s="10" t="s">
        <v>20</v>
      </c>
      <c r="S199" s="10" t="s">
        <v>20</v>
      </c>
      <c r="T199" s="10" t="s">
        <v>20</v>
      </c>
      <c r="U199" s="10" t="s">
        <v>20</v>
      </c>
      <c r="V199" s="10" t="s">
        <v>20</v>
      </c>
      <c r="W199" s="10" t="s">
        <v>20</v>
      </c>
      <c r="X199" s="10" t="s">
        <v>20</v>
      </c>
      <c r="Y199" s="10" t="s">
        <v>20</v>
      </c>
      <c r="Z199" s="10" t="s">
        <v>20</v>
      </c>
      <c r="AA199" s="10" t="s">
        <v>20</v>
      </c>
      <c r="AB199" s="10" t="s">
        <v>20</v>
      </c>
      <c r="AC199" s="10" t="s">
        <v>20</v>
      </c>
      <c r="AD199" s="10" t="s">
        <v>20</v>
      </c>
      <c r="AE199" s="10" t="s">
        <v>20</v>
      </c>
      <c r="AF199" s="10" t="s">
        <v>20</v>
      </c>
      <c r="AG199" s="10" t="s">
        <v>20</v>
      </c>
      <c r="AH199" s="10" t="s">
        <v>20</v>
      </c>
      <c r="AI199" s="10" t="s">
        <v>20</v>
      </c>
      <c r="AJ199" s="10" t="s">
        <v>20</v>
      </c>
      <c r="AK199" s="10" t="s">
        <v>20</v>
      </c>
      <c r="AL199" s="10" t="s">
        <v>20</v>
      </c>
      <c r="AM199" s="10" t="s">
        <v>20</v>
      </c>
      <c r="AN199" s="10" t="s">
        <v>20</v>
      </c>
      <c r="AO199" s="10" t="s">
        <v>20</v>
      </c>
      <c r="AP199" s="10" t="s">
        <v>20</v>
      </c>
      <c r="AQ199" s="10" t="s">
        <v>20</v>
      </c>
      <c r="AR199" s="10" t="s">
        <v>20</v>
      </c>
      <c r="AS199" s="10" t="s">
        <v>20</v>
      </c>
      <c r="AT199" t="s">
        <v>3459</v>
      </c>
      <c r="AU199" s="7" t="str">
        <f>'sp1'!AJ201</f>
        <v>Need help with If,Then,results type form…</v>
      </c>
    </row>
    <row r="200" spans="2:47" ht="11.25" customHeight="1" x14ac:dyDescent="0.25">
      <c r="B200" s="12">
        <v>2</v>
      </c>
      <c r="C200" s="16" t="str">
        <f t="shared" si="3"/>
        <v>∞</v>
      </c>
      <c r="D200" s="10">
        <v>0</v>
      </c>
      <c r="E200" s="10">
        <v>1</v>
      </c>
      <c r="F200" s="10" t="s">
        <v>20</v>
      </c>
      <c r="G200" s="10" t="s">
        <v>20</v>
      </c>
      <c r="H200" s="10" t="s">
        <v>20</v>
      </c>
      <c r="I200" s="10" t="s">
        <v>20</v>
      </c>
      <c r="J200" s="10" t="s">
        <v>20</v>
      </c>
      <c r="K200" s="10" t="s">
        <v>20</v>
      </c>
      <c r="L200" s="10" t="s">
        <v>20</v>
      </c>
      <c r="M200" s="10" t="s">
        <v>20</v>
      </c>
      <c r="N200" s="10" t="s">
        <v>20</v>
      </c>
      <c r="O200" s="10" t="s">
        <v>20</v>
      </c>
      <c r="P200" s="10" t="s">
        <v>20</v>
      </c>
      <c r="Q200" s="10" t="s">
        <v>20</v>
      </c>
      <c r="R200" s="10" t="s">
        <v>20</v>
      </c>
      <c r="S200" s="10" t="s">
        <v>20</v>
      </c>
      <c r="T200" s="10" t="s">
        <v>20</v>
      </c>
      <c r="U200" s="10" t="s">
        <v>20</v>
      </c>
      <c r="V200" s="10" t="s">
        <v>20</v>
      </c>
      <c r="W200" s="10" t="s">
        <v>20</v>
      </c>
      <c r="X200" s="10" t="s">
        <v>20</v>
      </c>
      <c r="Y200" s="10" t="s">
        <v>20</v>
      </c>
      <c r="Z200" s="10" t="s">
        <v>20</v>
      </c>
      <c r="AA200" s="10" t="s">
        <v>20</v>
      </c>
      <c r="AB200" s="10" t="s">
        <v>20</v>
      </c>
      <c r="AC200" s="10" t="s">
        <v>20</v>
      </c>
      <c r="AD200" s="10" t="s">
        <v>20</v>
      </c>
      <c r="AE200" s="10" t="s">
        <v>20</v>
      </c>
      <c r="AF200" s="10" t="s">
        <v>20</v>
      </c>
      <c r="AG200" s="10" t="s">
        <v>20</v>
      </c>
      <c r="AH200" s="10" t="s">
        <v>20</v>
      </c>
      <c r="AI200" s="10" t="s">
        <v>20</v>
      </c>
      <c r="AJ200" s="10" t="s">
        <v>20</v>
      </c>
      <c r="AK200" s="10" t="s">
        <v>20</v>
      </c>
      <c r="AL200" s="10" t="s">
        <v>20</v>
      </c>
      <c r="AM200" s="10" t="s">
        <v>20</v>
      </c>
      <c r="AN200" s="10" t="s">
        <v>20</v>
      </c>
      <c r="AO200" s="10" t="s">
        <v>20</v>
      </c>
      <c r="AP200" s="10" t="s">
        <v>20</v>
      </c>
      <c r="AQ200" s="10" t="s">
        <v>20</v>
      </c>
      <c r="AR200" s="10" t="s">
        <v>20</v>
      </c>
      <c r="AS200" s="10" t="s">
        <v>20</v>
      </c>
      <c r="AT200" t="s">
        <v>3460</v>
      </c>
      <c r="AU200" s="7" t="str">
        <f>'sp1'!AJ202</f>
        <v>Date and Time formulas for a log book</v>
      </c>
    </row>
    <row r="201" spans="2:47" ht="11.25" customHeight="1" x14ac:dyDescent="0.25">
      <c r="B201" s="12">
        <v>2</v>
      </c>
      <c r="C201" s="16" t="str">
        <f t="shared" si="3"/>
        <v>∞</v>
      </c>
      <c r="D201" s="10">
        <v>0</v>
      </c>
      <c r="E201" s="10">
        <v>1</v>
      </c>
      <c r="F201" s="10" t="s">
        <v>20</v>
      </c>
      <c r="G201" s="10" t="s">
        <v>20</v>
      </c>
      <c r="H201" s="10" t="s">
        <v>20</v>
      </c>
      <c r="I201" s="10" t="s">
        <v>20</v>
      </c>
      <c r="J201" s="10" t="s">
        <v>20</v>
      </c>
      <c r="K201" s="10" t="s">
        <v>20</v>
      </c>
      <c r="L201" s="10" t="s">
        <v>20</v>
      </c>
      <c r="M201" s="10" t="s">
        <v>20</v>
      </c>
      <c r="N201" s="10" t="s">
        <v>20</v>
      </c>
      <c r="O201" s="10" t="s">
        <v>20</v>
      </c>
      <c r="P201" s="10" t="s">
        <v>20</v>
      </c>
      <c r="Q201" s="10" t="s">
        <v>20</v>
      </c>
      <c r="R201" s="10" t="s">
        <v>20</v>
      </c>
      <c r="S201" s="10" t="s">
        <v>20</v>
      </c>
      <c r="T201" s="10" t="s">
        <v>20</v>
      </c>
      <c r="U201" s="10" t="s">
        <v>20</v>
      </c>
      <c r="V201" s="10" t="s">
        <v>20</v>
      </c>
      <c r="W201" s="10" t="s">
        <v>20</v>
      </c>
      <c r="X201" s="10" t="s">
        <v>20</v>
      </c>
      <c r="Y201" s="10" t="s">
        <v>20</v>
      </c>
      <c r="Z201" s="10" t="s">
        <v>20</v>
      </c>
      <c r="AA201" s="10" t="s">
        <v>20</v>
      </c>
      <c r="AB201" s="10" t="s">
        <v>20</v>
      </c>
      <c r="AC201" s="10" t="s">
        <v>20</v>
      </c>
      <c r="AD201" s="10" t="s">
        <v>20</v>
      </c>
      <c r="AE201" s="10" t="s">
        <v>20</v>
      </c>
      <c r="AF201" s="10" t="s">
        <v>20</v>
      </c>
      <c r="AG201" s="10" t="s">
        <v>20</v>
      </c>
      <c r="AH201" s="10" t="s">
        <v>20</v>
      </c>
      <c r="AI201" s="10" t="s">
        <v>20</v>
      </c>
      <c r="AJ201" s="10" t="s">
        <v>20</v>
      </c>
      <c r="AK201" s="10" t="s">
        <v>20</v>
      </c>
      <c r="AL201" s="10" t="s">
        <v>20</v>
      </c>
      <c r="AM201" s="10" t="s">
        <v>20</v>
      </c>
      <c r="AN201" s="10" t="s">
        <v>20</v>
      </c>
      <c r="AO201" s="10" t="s">
        <v>20</v>
      </c>
      <c r="AP201" s="10" t="s">
        <v>20</v>
      </c>
      <c r="AQ201" s="10" t="s">
        <v>20</v>
      </c>
      <c r="AR201" s="10" t="s">
        <v>20</v>
      </c>
      <c r="AS201" s="10" t="s">
        <v>20</v>
      </c>
      <c r="AT201" t="s">
        <v>3461</v>
      </c>
      <c r="AU201" s="7" t="str">
        <f>'sp1'!AJ203</f>
        <v>Visualizing fiscal year impact</v>
      </c>
    </row>
    <row r="202" spans="2:47" ht="11.25" customHeight="1" x14ac:dyDescent="0.25">
      <c r="B202" s="12">
        <v>5</v>
      </c>
      <c r="C202" s="16" t="str">
        <f t="shared" si="3"/>
        <v>∞</v>
      </c>
      <c r="D202" s="10">
        <v>0</v>
      </c>
      <c r="E202" s="10">
        <v>1</v>
      </c>
      <c r="F202" s="10">
        <v>0</v>
      </c>
      <c r="G202" s="10">
        <v>0</v>
      </c>
      <c r="H202" s="10">
        <v>1</v>
      </c>
      <c r="I202" s="10" t="s">
        <v>20</v>
      </c>
      <c r="J202" s="10" t="s">
        <v>20</v>
      </c>
      <c r="K202" s="10" t="s">
        <v>20</v>
      </c>
      <c r="L202" s="10" t="s">
        <v>20</v>
      </c>
      <c r="M202" s="10" t="s">
        <v>20</v>
      </c>
      <c r="N202" s="10" t="s">
        <v>20</v>
      </c>
      <c r="O202" s="10" t="s">
        <v>20</v>
      </c>
      <c r="P202" s="10" t="s">
        <v>20</v>
      </c>
      <c r="Q202" s="10" t="s">
        <v>20</v>
      </c>
      <c r="R202" s="10" t="s">
        <v>20</v>
      </c>
      <c r="S202" s="10" t="s">
        <v>20</v>
      </c>
      <c r="T202" s="10" t="s">
        <v>20</v>
      </c>
      <c r="U202" s="10" t="s">
        <v>20</v>
      </c>
      <c r="V202" s="10" t="s">
        <v>20</v>
      </c>
      <c r="W202" s="10" t="s">
        <v>20</v>
      </c>
      <c r="X202" s="10" t="s">
        <v>20</v>
      </c>
      <c r="Y202" s="10" t="s">
        <v>20</v>
      </c>
      <c r="Z202" s="10" t="s">
        <v>20</v>
      </c>
      <c r="AA202" s="10" t="s">
        <v>20</v>
      </c>
      <c r="AB202" s="10" t="s">
        <v>20</v>
      </c>
      <c r="AC202" s="10" t="s">
        <v>20</v>
      </c>
      <c r="AD202" s="10" t="s">
        <v>20</v>
      </c>
      <c r="AE202" s="10" t="s">
        <v>20</v>
      </c>
      <c r="AF202" s="10" t="s">
        <v>20</v>
      </c>
      <c r="AG202" s="10" t="s">
        <v>20</v>
      </c>
      <c r="AH202" s="10" t="s">
        <v>20</v>
      </c>
      <c r="AI202" s="10" t="s">
        <v>20</v>
      </c>
      <c r="AJ202" s="10" t="s">
        <v>20</v>
      </c>
      <c r="AK202" s="10" t="s">
        <v>20</v>
      </c>
      <c r="AL202" s="10" t="s">
        <v>20</v>
      </c>
      <c r="AM202" s="10" t="s">
        <v>20</v>
      </c>
      <c r="AN202" s="10" t="s">
        <v>20</v>
      </c>
      <c r="AO202" s="10" t="s">
        <v>20</v>
      </c>
      <c r="AP202" s="10" t="s">
        <v>20</v>
      </c>
      <c r="AQ202" s="10" t="s">
        <v>20</v>
      </c>
      <c r="AR202" s="10" t="s">
        <v>20</v>
      </c>
      <c r="AS202" s="10" t="s">
        <v>20</v>
      </c>
      <c r="AT202" t="s">
        <v>3462</v>
      </c>
      <c r="AU202" s="7" t="str">
        <f>'sp1'!AJ204</f>
        <v>How can I include character for inches i…</v>
      </c>
    </row>
    <row r="203" spans="2:47" ht="11.25" customHeight="1" x14ac:dyDescent="0.25">
      <c r="B203" s="12">
        <v>4</v>
      </c>
      <c r="C203" s="16" t="str">
        <f t="shared" si="3"/>
        <v>∞</v>
      </c>
      <c r="D203" s="10">
        <v>0</v>
      </c>
      <c r="E203" s="10">
        <v>1</v>
      </c>
      <c r="F203" s="10">
        <v>1</v>
      </c>
      <c r="G203" s="10">
        <v>0</v>
      </c>
      <c r="H203" s="10" t="s">
        <v>20</v>
      </c>
      <c r="I203" s="10" t="s">
        <v>20</v>
      </c>
      <c r="J203" s="10" t="s">
        <v>20</v>
      </c>
      <c r="K203" s="10" t="s">
        <v>20</v>
      </c>
      <c r="L203" s="10" t="s">
        <v>20</v>
      </c>
      <c r="M203" s="10" t="s">
        <v>20</v>
      </c>
      <c r="N203" s="10" t="s">
        <v>20</v>
      </c>
      <c r="O203" s="10" t="s">
        <v>20</v>
      </c>
      <c r="P203" s="10" t="s">
        <v>20</v>
      </c>
      <c r="Q203" s="10" t="s">
        <v>20</v>
      </c>
      <c r="R203" s="10" t="s">
        <v>20</v>
      </c>
      <c r="S203" s="10" t="s">
        <v>20</v>
      </c>
      <c r="T203" s="10" t="s">
        <v>20</v>
      </c>
      <c r="U203" s="10" t="s">
        <v>20</v>
      </c>
      <c r="V203" s="10" t="s">
        <v>20</v>
      </c>
      <c r="W203" s="10" t="s">
        <v>20</v>
      </c>
      <c r="X203" s="10" t="s">
        <v>20</v>
      </c>
      <c r="Y203" s="10" t="s">
        <v>20</v>
      </c>
      <c r="Z203" s="10" t="s">
        <v>20</v>
      </c>
      <c r="AA203" s="10" t="s">
        <v>20</v>
      </c>
      <c r="AB203" s="10" t="s">
        <v>20</v>
      </c>
      <c r="AC203" s="10" t="s">
        <v>20</v>
      </c>
      <c r="AD203" s="10" t="s">
        <v>20</v>
      </c>
      <c r="AE203" s="10" t="s">
        <v>20</v>
      </c>
      <c r="AF203" s="10" t="s">
        <v>20</v>
      </c>
      <c r="AG203" s="10" t="s">
        <v>20</v>
      </c>
      <c r="AH203" s="10" t="s">
        <v>20</v>
      </c>
      <c r="AI203" s="10" t="s">
        <v>20</v>
      </c>
      <c r="AJ203" s="10" t="s">
        <v>20</v>
      </c>
      <c r="AK203" s="10" t="s">
        <v>20</v>
      </c>
      <c r="AL203" s="10" t="s">
        <v>20</v>
      </c>
      <c r="AM203" s="10" t="s">
        <v>20</v>
      </c>
      <c r="AN203" s="10" t="s">
        <v>20</v>
      </c>
      <c r="AO203" s="10" t="s">
        <v>20</v>
      </c>
      <c r="AP203" s="10" t="s">
        <v>20</v>
      </c>
      <c r="AQ203" s="10" t="s">
        <v>20</v>
      </c>
      <c r="AR203" s="10" t="s">
        <v>20</v>
      </c>
      <c r="AS203" s="10" t="s">
        <v>20</v>
      </c>
      <c r="AT203" t="s">
        <v>3463</v>
      </c>
      <c r="AU203" s="7" t="str">
        <f>'sp1'!AJ205</f>
        <v>How select same value in multiple pivot …</v>
      </c>
    </row>
    <row r="204" spans="2:47" ht="11.25" customHeight="1" x14ac:dyDescent="0.25">
      <c r="B204" s="12">
        <v>2</v>
      </c>
      <c r="C204" s="16" t="str">
        <f t="shared" si="3"/>
        <v>∞</v>
      </c>
      <c r="D204" s="10">
        <v>0</v>
      </c>
      <c r="E204" s="10">
        <v>1</v>
      </c>
      <c r="F204" s="10" t="s">
        <v>20</v>
      </c>
      <c r="G204" s="10" t="s">
        <v>20</v>
      </c>
      <c r="H204" s="10" t="s">
        <v>20</v>
      </c>
      <c r="I204" s="10" t="s">
        <v>20</v>
      </c>
      <c r="J204" s="10" t="s">
        <v>20</v>
      </c>
      <c r="K204" s="10" t="s">
        <v>20</v>
      </c>
      <c r="L204" s="10" t="s">
        <v>20</v>
      </c>
      <c r="M204" s="10" t="s">
        <v>20</v>
      </c>
      <c r="N204" s="10" t="s">
        <v>20</v>
      </c>
      <c r="O204" s="10" t="s">
        <v>20</v>
      </c>
      <c r="P204" s="10" t="s">
        <v>20</v>
      </c>
      <c r="Q204" s="10" t="s">
        <v>20</v>
      </c>
      <c r="R204" s="10" t="s">
        <v>20</v>
      </c>
      <c r="S204" s="10" t="s">
        <v>20</v>
      </c>
      <c r="T204" s="10" t="s">
        <v>20</v>
      </c>
      <c r="U204" s="10" t="s">
        <v>20</v>
      </c>
      <c r="V204" s="10" t="s">
        <v>20</v>
      </c>
      <c r="W204" s="10" t="s">
        <v>20</v>
      </c>
      <c r="X204" s="10" t="s">
        <v>20</v>
      </c>
      <c r="Y204" s="10" t="s">
        <v>20</v>
      </c>
      <c r="Z204" s="10" t="s">
        <v>20</v>
      </c>
      <c r="AA204" s="10" t="s">
        <v>20</v>
      </c>
      <c r="AB204" s="10" t="s">
        <v>20</v>
      </c>
      <c r="AC204" s="10" t="s">
        <v>20</v>
      </c>
      <c r="AD204" s="10" t="s">
        <v>20</v>
      </c>
      <c r="AE204" s="10" t="s">
        <v>20</v>
      </c>
      <c r="AF204" s="10" t="s">
        <v>20</v>
      </c>
      <c r="AG204" s="10" t="s">
        <v>20</v>
      </c>
      <c r="AH204" s="10" t="s">
        <v>20</v>
      </c>
      <c r="AI204" s="10" t="s">
        <v>20</v>
      </c>
      <c r="AJ204" s="10" t="s">
        <v>20</v>
      </c>
      <c r="AK204" s="10" t="s">
        <v>20</v>
      </c>
      <c r="AL204" s="10" t="s">
        <v>20</v>
      </c>
      <c r="AM204" s="10" t="s">
        <v>20</v>
      </c>
      <c r="AN204" s="10" t="s">
        <v>20</v>
      </c>
      <c r="AO204" s="10" t="s">
        <v>20</v>
      </c>
      <c r="AP204" s="10" t="s">
        <v>20</v>
      </c>
      <c r="AQ204" s="10" t="s">
        <v>20</v>
      </c>
      <c r="AR204" s="10" t="s">
        <v>20</v>
      </c>
      <c r="AS204" s="10" t="s">
        <v>20</v>
      </c>
      <c r="AT204" t="s">
        <v>3464</v>
      </c>
      <c r="AU204" s="7" t="str">
        <f>'sp1'!AJ206</f>
        <v>Question on Automatic Rolling Months Pos…</v>
      </c>
    </row>
    <row r="205" spans="2:47" ht="11.25" customHeight="1" x14ac:dyDescent="0.25">
      <c r="B205" s="12">
        <v>5</v>
      </c>
      <c r="C205" s="16" t="str">
        <f t="shared" si="3"/>
        <v>∞</v>
      </c>
      <c r="D205" s="10">
        <v>0</v>
      </c>
      <c r="E205" s="10">
        <v>1</v>
      </c>
      <c r="F205" s="10">
        <v>0</v>
      </c>
      <c r="G205" s="10">
        <v>1</v>
      </c>
      <c r="H205" s="10">
        <v>0</v>
      </c>
      <c r="I205" s="10" t="s">
        <v>20</v>
      </c>
      <c r="J205" s="10" t="s">
        <v>20</v>
      </c>
      <c r="K205" s="10" t="s">
        <v>20</v>
      </c>
      <c r="L205" s="10" t="s">
        <v>20</v>
      </c>
      <c r="M205" s="10" t="s">
        <v>20</v>
      </c>
      <c r="N205" s="10" t="s">
        <v>20</v>
      </c>
      <c r="O205" s="10" t="s">
        <v>20</v>
      </c>
      <c r="P205" s="10" t="s">
        <v>20</v>
      </c>
      <c r="Q205" s="10" t="s">
        <v>20</v>
      </c>
      <c r="R205" s="10" t="s">
        <v>20</v>
      </c>
      <c r="S205" s="10" t="s">
        <v>20</v>
      </c>
      <c r="T205" s="10" t="s">
        <v>20</v>
      </c>
      <c r="U205" s="10" t="s">
        <v>20</v>
      </c>
      <c r="V205" s="10" t="s">
        <v>20</v>
      </c>
      <c r="W205" s="10" t="s">
        <v>20</v>
      </c>
      <c r="X205" s="10" t="s">
        <v>20</v>
      </c>
      <c r="Y205" s="10" t="s">
        <v>20</v>
      </c>
      <c r="Z205" s="10" t="s">
        <v>20</v>
      </c>
      <c r="AA205" s="10" t="s">
        <v>20</v>
      </c>
      <c r="AB205" s="10" t="s">
        <v>20</v>
      </c>
      <c r="AC205" s="10" t="s">
        <v>20</v>
      </c>
      <c r="AD205" s="10" t="s">
        <v>20</v>
      </c>
      <c r="AE205" s="10" t="s">
        <v>20</v>
      </c>
      <c r="AF205" s="10" t="s">
        <v>20</v>
      </c>
      <c r="AG205" s="10" t="s">
        <v>20</v>
      </c>
      <c r="AH205" s="10" t="s">
        <v>20</v>
      </c>
      <c r="AI205" s="10" t="s">
        <v>20</v>
      </c>
      <c r="AJ205" s="10" t="s">
        <v>20</v>
      </c>
      <c r="AK205" s="10" t="s">
        <v>20</v>
      </c>
      <c r="AL205" s="10" t="s">
        <v>20</v>
      </c>
      <c r="AM205" s="10" t="s">
        <v>20</v>
      </c>
      <c r="AN205" s="10" t="s">
        <v>20</v>
      </c>
      <c r="AO205" s="10" t="s">
        <v>20</v>
      </c>
      <c r="AP205" s="10" t="s">
        <v>20</v>
      </c>
      <c r="AQ205" s="10" t="s">
        <v>20</v>
      </c>
      <c r="AR205" s="10" t="s">
        <v>20</v>
      </c>
      <c r="AS205" s="10" t="s">
        <v>20</v>
      </c>
      <c r="AT205" t="s">
        <v>3465</v>
      </c>
      <c r="AU205" s="7" t="str">
        <f>'sp1'!AJ207</f>
        <v>Need help getting SELECT CASE subroutine…</v>
      </c>
    </row>
    <row r="206" spans="2:47" ht="11.25" customHeight="1" x14ac:dyDescent="0.25">
      <c r="B206" s="12">
        <v>7</v>
      </c>
      <c r="C206" s="16" t="str">
        <f t="shared" si="3"/>
        <v>∞</v>
      </c>
      <c r="D206" s="10">
        <v>0</v>
      </c>
      <c r="E206" s="10">
        <v>1</v>
      </c>
      <c r="F206" s="10">
        <v>0</v>
      </c>
      <c r="G206" s="10">
        <v>0</v>
      </c>
      <c r="H206" s="10">
        <v>1</v>
      </c>
      <c r="I206" s="10">
        <v>0</v>
      </c>
      <c r="J206" s="10">
        <v>0</v>
      </c>
      <c r="K206" s="10" t="s">
        <v>20</v>
      </c>
      <c r="L206" s="10" t="s">
        <v>20</v>
      </c>
      <c r="M206" s="10" t="s">
        <v>20</v>
      </c>
      <c r="N206" s="10" t="s">
        <v>20</v>
      </c>
      <c r="O206" s="10" t="s">
        <v>20</v>
      </c>
      <c r="P206" s="10" t="s">
        <v>20</v>
      </c>
      <c r="Q206" s="10" t="s">
        <v>20</v>
      </c>
      <c r="R206" s="10" t="s">
        <v>20</v>
      </c>
      <c r="S206" s="10" t="s">
        <v>20</v>
      </c>
      <c r="T206" s="10" t="s">
        <v>20</v>
      </c>
      <c r="U206" s="10" t="s">
        <v>20</v>
      </c>
      <c r="V206" s="10" t="s">
        <v>20</v>
      </c>
      <c r="W206" s="10" t="s">
        <v>20</v>
      </c>
      <c r="X206" s="10" t="s">
        <v>20</v>
      </c>
      <c r="Y206" s="10" t="s">
        <v>20</v>
      </c>
      <c r="Z206" s="10" t="s">
        <v>20</v>
      </c>
      <c r="AA206" s="10" t="s">
        <v>20</v>
      </c>
      <c r="AB206" s="10" t="s">
        <v>20</v>
      </c>
      <c r="AC206" s="10" t="s">
        <v>20</v>
      </c>
      <c r="AD206" s="10" t="s">
        <v>20</v>
      </c>
      <c r="AE206" s="10" t="s">
        <v>20</v>
      </c>
      <c r="AF206" s="10" t="s">
        <v>20</v>
      </c>
      <c r="AG206" s="10" t="s">
        <v>20</v>
      </c>
      <c r="AH206" s="10" t="s">
        <v>20</v>
      </c>
      <c r="AI206" s="10" t="s">
        <v>20</v>
      </c>
      <c r="AJ206" s="10" t="s">
        <v>20</v>
      </c>
      <c r="AK206" s="10" t="s">
        <v>20</v>
      </c>
      <c r="AL206" s="10" t="s">
        <v>20</v>
      </c>
      <c r="AM206" s="10" t="s">
        <v>20</v>
      </c>
      <c r="AN206" s="10" t="s">
        <v>20</v>
      </c>
      <c r="AO206" s="10" t="s">
        <v>20</v>
      </c>
      <c r="AP206" s="10" t="s">
        <v>20</v>
      </c>
      <c r="AQ206" s="10" t="s">
        <v>20</v>
      </c>
      <c r="AR206" s="10" t="s">
        <v>20</v>
      </c>
      <c r="AS206" s="10" t="s">
        <v>20</v>
      </c>
      <c r="AT206" t="s">
        <v>3466</v>
      </c>
      <c r="AU206" s="7" t="str">
        <f>'sp1'!AJ208</f>
        <v>Excel v.2003 - An alternative formula fo…</v>
      </c>
    </row>
    <row r="207" spans="2:47" ht="11.25" customHeight="1" x14ac:dyDescent="0.25">
      <c r="B207" s="12">
        <v>3</v>
      </c>
      <c r="C207" s="16" t="str">
        <f t="shared" si="3"/>
        <v>∞</v>
      </c>
      <c r="D207" s="10">
        <v>0</v>
      </c>
      <c r="E207" s="10">
        <v>1</v>
      </c>
      <c r="F207" s="10">
        <v>0</v>
      </c>
      <c r="G207" s="10" t="s">
        <v>20</v>
      </c>
      <c r="H207" s="10" t="s">
        <v>20</v>
      </c>
      <c r="I207" s="10" t="s">
        <v>20</v>
      </c>
      <c r="J207" s="10" t="s">
        <v>20</v>
      </c>
      <c r="K207" s="10" t="s">
        <v>20</v>
      </c>
      <c r="L207" s="10" t="s">
        <v>20</v>
      </c>
      <c r="M207" s="10" t="s">
        <v>20</v>
      </c>
      <c r="N207" s="10" t="s">
        <v>20</v>
      </c>
      <c r="O207" s="10" t="s">
        <v>20</v>
      </c>
      <c r="P207" s="10" t="s">
        <v>20</v>
      </c>
      <c r="Q207" s="10" t="s">
        <v>20</v>
      </c>
      <c r="R207" s="10" t="s">
        <v>20</v>
      </c>
      <c r="S207" s="10" t="s">
        <v>20</v>
      </c>
      <c r="T207" s="10" t="s">
        <v>20</v>
      </c>
      <c r="U207" s="10" t="s">
        <v>20</v>
      </c>
      <c r="V207" s="10" t="s">
        <v>20</v>
      </c>
      <c r="W207" s="10" t="s">
        <v>20</v>
      </c>
      <c r="X207" s="10" t="s">
        <v>20</v>
      </c>
      <c r="Y207" s="10" t="s">
        <v>20</v>
      </c>
      <c r="Z207" s="10" t="s">
        <v>20</v>
      </c>
      <c r="AA207" s="10" t="s">
        <v>20</v>
      </c>
      <c r="AB207" s="10" t="s">
        <v>20</v>
      </c>
      <c r="AC207" s="10" t="s">
        <v>20</v>
      </c>
      <c r="AD207" s="10" t="s">
        <v>20</v>
      </c>
      <c r="AE207" s="10" t="s">
        <v>20</v>
      </c>
      <c r="AF207" s="10" t="s">
        <v>20</v>
      </c>
      <c r="AG207" s="10" t="s">
        <v>20</v>
      </c>
      <c r="AH207" s="10" t="s">
        <v>20</v>
      </c>
      <c r="AI207" s="10" t="s">
        <v>20</v>
      </c>
      <c r="AJ207" s="10" t="s">
        <v>20</v>
      </c>
      <c r="AK207" s="10" t="s">
        <v>20</v>
      </c>
      <c r="AL207" s="10" t="s">
        <v>20</v>
      </c>
      <c r="AM207" s="10" t="s">
        <v>20</v>
      </c>
      <c r="AN207" s="10" t="s">
        <v>20</v>
      </c>
      <c r="AO207" s="10" t="s">
        <v>20</v>
      </c>
      <c r="AP207" s="10" t="s">
        <v>20</v>
      </c>
      <c r="AQ207" s="10" t="s">
        <v>20</v>
      </c>
      <c r="AR207" s="10" t="s">
        <v>20</v>
      </c>
      <c r="AS207" s="10" t="s">
        <v>20</v>
      </c>
      <c r="AT207" t="s">
        <v>3467</v>
      </c>
      <c r="AU207" s="7" t="str">
        <f>'sp1'!AJ209</f>
        <v>Tricky Excel Problem</v>
      </c>
    </row>
    <row r="208" spans="2:47" ht="11.25" customHeight="1" x14ac:dyDescent="0.25">
      <c r="B208" s="12">
        <v>10</v>
      </c>
      <c r="C208" s="16" t="str">
        <f t="shared" si="3"/>
        <v>∞</v>
      </c>
      <c r="D208" s="10">
        <v>0</v>
      </c>
      <c r="E208" s="10">
        <v>1</v>
      </c>
      <c r="F208" s="10">
        <v>0</v>
      </c>
      <c r="G208" s="10">
        <v>1</v>
      </c>
      <c r="H208" s="10">
        <v>0</v>
      </c>
      <c r="I208" s="10">
        <v>1</v>
      </c>
      <c r="J208" s="10">
        <v>1</v>
      </c>
      <c r="K208" s="10">
        <v>0</v>
      </c>
      <c r="L208" s="10">
        <v>1</v>
      </c>
      <c r="M208" s="10">
        <v>0</v>
      </c>
      <c r="N208" s="10" t="s">
        <v>20</v>
      </c>
      <c r="O208" s="10" t="s">
        <v>20</v>
      </c>
      <c r="P208" s="10" t="s">
        <v>20</v>
      </c>
      <c r="Q208" s="10" t="s">
        <v>20</v>
      </c>
      <c r="R208" s="10" t="s">
        <v>20</v>
      </c>
      <c r="S208" s="10" t="s">
        <v>20</v>
      </c>
      <c r="T208" s="10" t="s">
        <v>20</v>
      </c>
      <c r="U208" s="10" t="s">
        <v>20</v>
      </c>
      <c r="V208" s="10" t="s">
        <v>20</v>
      </c>
      <c r="W208" s="10" t="s">
        <v>20</v>
      </c>
      <c r="X208" s="10" t="s">
        <v>20</v>
      </c>
      <c r="Y208" s="10" t="s">
        <v>20</v>
      </c>
      <c r="Z208" s="10" t="s">
        <v>20</v>
      </c>
      <c r="AA208" s="10" t="s">
        <v>20</v>
      </c>
      <c r="AB208" s="10" t="s">
        <v>20</v>
      </c>
      <c r="AC208" s="10" t="s">
        <v>20</v>
      </c>
      <c r="AD208" s="10" t="s">
        <v>20</v>
      </c>
      <c r="AE208" s="10" t="s">
        <v>20</v>
      </c>
      <c r="AF208" s="10" t="s">
        <v>20</v>
      </c>
      <c r="AG208" s="10" t="s">
        <v>20</v>
      </c>
      <c r="AH208" s="10" t="s">
        <v>20</v>
      </c>
      <c r="AI208" s="10" t="s">
        <v>20</v>
      </c>
      <c r="AJ208" s="10" t="s">
        <v>20</v>
      </c>
      <c r="AK208" s="10" t="s">
        <v>20</v>
      </c>
      <c r="AL208" s="10" t="s">
        <v>20</v>
      </c>
      <c r="AM208" s="10" t="s">
        <v>20</v>
      </c>
      <c r="AN208" s="10" t="s">
        <v>20</v>
      </c>
      <c r="AO208" s="10" t="s">
        <v>20</v>
      </c>
      <c r="AP208" s="10" t="s">
        <v>20</v>
      </c>
      <c r="AQ208" s="10" t="s">
        <v>20</v>
      </c>
      <c r="AR208" s="10" t="s">
        <v>20</v>
      </c>
      <c r="AS208" s="10" t="s">
        <v>20</v>
      </c>
      <c r="AT208" t="s">
        <v>3468</v>
      </c>
      <c r="AU208" s="7" t="str">
        <f>'sp1'!AJ210</f>
        <v>adding time</v>
      </c>
    </row>
    <row r="209" spans="2:47" ht="11.25" customHeight="1" x14ac:dyDescent="0.25">
      <c r="B209" s="12">
        <v>3</v>
      </c>
      <c r="C209" s="16" t="str">
        <f t="shared" si="3"/>
        <v>∞</v>
      </c>
      <c r="D209" s="10">
        <v>0</v>
      </c>
      <c r="E209" s="10">
        <v>1</v>
      </c>
      <c r="F209" s="10">
        <v>0</v>
      </c>
      <c r="G209" s="10" t="s">
        <v>20</v>
      </c>
      <c r="H209" s="10" t="s">
        <v>20</v>
      </c>
      <c r="I209" s="10" t="s">
        <v>20</v>
      </c>
      <c r="J209" s="10" t="s">
        <v>20</v>
      </c>
      <c r="K209" s="10" t="s">
        <v>20</v>
      </c>
      <c r="L209" s="10" t="s">
        <v>20</v>
      </c>
      <c r="M209" s="10" t="s">
        <v>20</v>
      </c>
      <c r="N209" s="10" t="s">
        <v>20</v>
      </c>
      <c r="O209" s="10" t="s">
        <v>20</v>
      </c>
      <c r="P209" s="10" t="s">
        <v>20</v>
      </c>
      <c r="Q209" s="10" t="s">
        <v>20</v>
      </c>
      <c r="R209" s="10" t="s">
        <v>20</v>
      </c>
      <c r="S209" s="10" t="s">
        <v>20</v>
      </c>
      <c r="T209" s="10" t="s">
        <v>20</v>
      </c>
      <c r="U209" s="10" t="s">
        <v>20</v>
      </c>
      <c r="V209" s="10" t="s">
        <v>20</v>
      </c>
      <c r="W209" s="10" t="s">
        <v>20</v>
      </c>
      <c r="X209" s="10" t="s">
        <v>20</v>
      </c>
      <c r="Y209" s="10" t="s">
        <v>20</v>
      </c>
      <c r="Z209" s="10" t="s">
        <v>20</v>
      </c>
      <c r="AA209" s="10" t="s">
        <v>20</v>
      </c>
      <c r="AB209" s="10" t="s">
        <v>20</v>
      </c>
      <c r="AC209" s="10" t="s">
        <v>20</v>
      </c>
      <c r="AD209" s="10" t="s">
        <v>20</v>
      </c>
      <c r="AE209" s="10" t="s">
        <v>20</v>
      </c>
      <c r="AF209" s="10" t="s">
        <v>20</v>
      </c>
      <c r="AG209" s="10" t="s">
        <v>20</v>
      </c>
      <c r="AH209" s="10" t="s">
        <v>20</v>
      </c>
      <c r="AI209" s="10" t="s">
        <v>20</v>
      </c>
      <c r="AJ209" s="10" t="s">
        <v>20</v>
      </c>
      <c r="AK209" s="10" t="s">
        <v>20</v>
      </c>
      <c r="AL209" s="10" t="s">
        <v>20</v>
      </c>
      <c r="AM209" s="10" t="s">
        <v>20</v>
      </c>
      <c r="AN209" s="10" t="s">
        <v>20</v>
      </c>
      <c r="AO209" s="10" t="s">
        <v>20</v>
      </c>
      <c r="AP209" s="10" t="s">
        <v>20</v>
      </c>
      <c r="AQ209" s="10" t="s">
        <v>20</v>
      </c>
      <c r="AR209" s="10" t="s">
        <v>20</v>
      </c>
      <c r="AS209" s="10" t="s">
        <v>20</v>
      </c>
      <c r="AT209" t="s">
        <v>3469</v>
      </c>
      <c r="AU209" s="7" t="str">
        <f>'sp1'!AJ211</f>
        <v>VLookup for a list of names with two set…</v>
      </c>
    </row>
    <row r="210" spans="2:47" ht="11.25" customHeight="1" x14ac:dyDescent="0.25">
      <c r="B210" s="12">
        <v>4</v>
      </c>
      <c r="C210" s="16" t="str">
        <f t="shared" si="3"/>
        <v>∞</v>
      </c>
      <c r="D210" s="10">
        <v>0</v>
      </c>
      <c r="E210" s="10">
        <v>1</v>
      </c>
      <c r="F210" s="10">
        <v>0</v>
      </c>
      <c r="G210" s="10">
        <v>0</v>
      </c>
      <c r="H210" s="10" t="s">
        <v>20</v>
      </c>
      <c r="I210" s="10" t="s">
        <v>20</v>
      </c>
      <c r="J210" s="10" t="s">
        <v>20</v>
      </c>
      <c r="K210" s="10" t="s">
        <v>20</v>
      </c>
      <c r="L210" s="10" t="s">
        <v>20</v>
      </c>
      <c r="M210" s="10" t="s">
        <v>20</v>
      </c>
      <c r="N210" s="10" t="s">
        <v>20</v>
      </c>
      <c r="O210" s="10" t="s">
        <v>20</v>
      </c>
      <c r="P210" s="10" t="s">
        <v>20</v>
      </c>
      <c r="Q210" s="10" t="s">
        <v>20</v>
      </c>
      <c r="R210" s="10" t="s">
        <v>20</v>
      </c>
      <c r="S210" s="10" t="s">
        <v>20</v>
      </c>
      <c r="T210" s="10" t="s">
        <v>20</v>
      </c>
      <c r="U210" s="10" t="s">
        <v>20</v>
      </c>
      <c r="V210" s="10" t="s">
        <v>20</v>
      </c>
      <c r="W210" s="10" t="s">
        <v>20</v>
      </c>
      <c r="X210" s="10" t="s">
        <v>20</v>
      </c>
      <c r="Y210" s="10" t="s">
        <v>20</v>
      </c>
      <c r="Z210" s="10" t="s">
        <v>20</v>
      </c>
      <c r="AA210" s="10" t="s">
        <v>20</v>
      </c>
      <c r="AB210" s="10" t="s">
        <v>20</v>
      </c>
      <c r="AC210" s="10" t="s">
        <v>20</v>
      </c>
      <c r="AD210" s="10" t="s">
        <v>20</v>
      </c>
      <c r="AE210" s="10" t="s">
        <v>20</v>
      </c>
      <c r="AF210" s="10" t="s">
        <v>20</v>
      </c>
      <c r="AG210" s="10" t="s">
        <v>20</v>
      </c>
      <c r="AH210" s="10" t="s">
        <v>20</v>
      </c>
      <c r="AI210" s="10" t="s">
        <v>20</v>
      </c>
      <c r="AJ210" s="10" t="s">
        <v>20</v>
      </c>
      <c r="AK210" s="10" t="s">
        <v>20</v>
      </c>
      <c r="AL210" s="10" t="s">
        <v>20</v>
      </c>
      <c r="AM210" s="10" t="s">
        <v>20</v>
      </c>
      <c r="AN210" s="10" t="s">
        <v>20</v>
      </c>
      <c r="AO210" s="10" t="s">
        <v>20</v>
      </c>
      <c r="AP210" s="10" t="s">
        <v>20</v>
      </c>
      <c r="AQ210" s="10" t="s">
        <v>20</v>
      </c>
      <c r="AR210" s="10" t="s">
        <v>20</v>
      </c>
      <c r="AS210" s="10" t="s">
        <v>20</v>
      </c>
      <c r="AT210" t="s">
        <v>3470</v>
      </c>
      <c r="AU210" s="7" t="str">
        <f>'sp1'!AJ212</f>
        <v>Make your Chart Legends Legendary - How …</v>
      </c>
    </row>
    <row r="211" spans="2:47" ht="11.25" customHeight="1" x14ac:dyDescent="0.25">
      <c r="B211" s="12">
        <v>8</v>
      </c>
      <c r="C211" s="16" t="str">
        <f t="shared" si="3"/>
        <v>∞</v>
      </c>
      <c r="D211" s="10">
        <v>0</v>
      </c>
      <c r="E211" s="10">
        <v>1</v>
      </c>
      <c r="F211" s="10">
        <v>1</v>
      </c>
      <c r="G211" s="10">
        <v>0</v>
      </c>
      <c r="H211" s="10">
        <v>1</v>
      </c>
      <c r="I211" s="10">
        <v>0</v>
      </c>
      <c r="J211" s="10">
        <v>1</v>
      </c>
      <c r="K211" s="10">
        <v>0</v>
      </c>
      <c r="L211" s="10" t="s">
        <v>20</v>
      </c>
      <c r="M211" s="10" t="s">
        <v>20</v>
      </c>
      <c r="N211" s="10" t="s">
        <v>20</v>
      </c>
      <c r="O211" s="10" t="s">
        <v>20</v>
      </c>
      <c r="P211" s="10" t="s">
        <v>20</v>
      </c>
      <c r="Q211" s="10" t="s">
        <v>20</v>
      </c>
      <c r="R211" s="10" t="s">
        <v>20</v>
      </c>
      <c r="S211" s="10" t="s">
        <v>20</v>
      </c>
      <c r="T211" s="10" t="s">
        <v>20</v>
      </c>
      <c r="U211" s="10" t="s">
        <v>20</v>
      </c>
      <c r="V211" s="10" t="s">
        <v>20</v>
      </c>
      <c r="W211" s="10" t="s">
        <v>20</v>
      </c>
      <c r="X211" s="10" t="s">
        <v>20</v>
      </c>
      <c r="Y211" s="10" t="s">
        <v>20</v>
      </c>
      <c r="Z211" s="10" t="s">
        <v>20</v>
      </c>
      <c r="AA211" s="10" t="s">
        <v>20</v>
      </c>
      <c r="AB211" s="10" t="s">
        <v>20</v>
      </c>
      <c r="AC211" s="10" t="s">
        <v>20</v>
      </c>
      <c r="AD211" s="10" t="s">
        <v>20</v>
      </c>
      <c r="AE211" s="10" t="s">
        <v>20</v>
      </c>
      <c r="AF211" s="10" t="s">
        <v>20</v>
      </c>
      <c r="AG211" s="10" t="s">
        <v>20</v>
      </c>
      <c r="AH211" s="10" t="s">
        <v>20</v>
      </c>
      <c r="AI211" s="10" t="s">
        <v>20</v>
      </c>
      <c r="AJ211" s="10" t="s">
        <v>20</v>
      </c>
      <c r="AK211" s="10" t="s">
        <v>20</v>
      </c>
      <c r="AL211" s="10" t="s">
        <v>20</v>
      </c>
      <c r="AM211" s="10" t="s">
        <v>20</v>
      </c>
      <c r="AN211" s="10" t="s">
        <v>20</v>
      </c>
      <c r="AO211" s="10" t="s">
        <v>20</v>
      </c>
      <c r="AP211" s="10" t="s">
        <v>20</v>
      </c>
      <c r="AQ211" s="10" t="s">
        <v>20</v>
      </c>
      <c r="AR211" s="10" t="s">
        <v>20</v>
      </c>
      <c r="AS211" s="10" t="s">
        <v>20</v>
      </c>
      <c r="AT211" t="s">
        <v>3471</v>
      </c>
      <c r="AU211" s="7" t="str">
        <f>'sp1'!AJ213</f>
        <v>Please help to me to get the data by usi…</v>
      </c>
    </row>
    <row r="212" spans="2:47" ht="11.25" customHeight="1" x14ac:dyDescent="0.25">
      <c r="B212" s="12">
        <v>3</v>
      </c>
      <c r="C212" s="16" t="str">
        <f t="shared" si="3"/>
        <v>∞</v>
      </c>
      <c r="D212" s="10">
        <v>0</v>
      </c>
      <c r="E212" s="10">
        <v>1</v>
      </c>
      <c r="F212" s="10">
        <v>0</v>
      </c>
      <c r="G212" s="10" t="s">
        <v>20</v>
      </c>
      <c r="H212" s="10" t="s">
        <v>20</v>
      </c>
      <c r="I212" s="10" t="s">
        <v>20</v>
      </c>
      <c r="J212" s="10" t="s">
        <v>20</v>
      </c>
      <c r="K212" s="10" t="s">
        <v>20</v>
      </c>
      <c r="L212" s="10" t="s">
        <v>20</v>
      </c>
      <c r="M212" s="10" t="s">
        <v>20</v>
      </c>
      <c r="N212" s="10" t="s">
        <v>20</v>
      </c>
      <c r="O212" s="10" t="s">
        <v>20</v>
      </c>
      <c r="P212" s="10" t="s">
        <v>20</v>
      </c>
      <c r="Q212" s="10" t="s">
        <v>20</v>
      </c>
      <c r="R212" s="10" t="s">
        <v>20</v>
      </c>
      <c r="S212" s="10" t="s">
        <v>20</v>
      </c>
      <c r="T212" s="10" t="s">
        <v>20</v>
      </c>
      <c r="U212" s="10" t="s">
        <v>20</v>
      </c>
      <c r="V212" s="10" t="s">
        <v>20</v>
      </c>
      <c r="W212" s="10" t="s">
        <v>20</v>
      </c>
      <c r="X212" s="10" t="s">
        <v>20</v>
      </c>
      <c r="Y212" s="10" t="s">
        <v>20</v>
      </c>
      <c r="Z212" s="10" t="s">
        <v>20</v>
      </c>
      <c r="AA212" s="10" t="s">
        <v>20</v>
      </c>
      <c r="AB212" s="10" t="s">
        <v>20</v>
      </c>
      <c r="AC212" s="10" t="s">
        <v>20</v>
      </c>
      <c r="AD212" s="10" t="s">
        <v>20</v>
      </c>
      <c r="AE212" s="10" t="s">
        <v>20</v>
      </c>
      <c r="AF212" s="10" t="s">
        <v>20</v>
      </c>
      <c r="AG212" s="10" t="s">
        <v>20</v>
      </c>
      <c r="AH212" s="10" t="s">
        <v>20</v>
      </c>
      <c r="AI212" s="10" t="s">
        <v>20</v>
      </c>
      <c r="AJ212" s="10" t="s">
        <v>20</v>
      </c>
      <c r="AK212" s="10" t="s">
        <v>20</v>
      </c>
      <c r="AL212" s="10" t="s">
        <v>20</v>
      </c>
      <c r="AM212" s="10" t="s">
        <v>20</v>
      </c>
      <c r="AN212" s="10" t="s">
        <v>20</v>
      </c>
      <c r="AO212" s="10" t="s">
        <v>20</v>
      </c>
      <c r="AP212" s="10" t="s">
        <v>20</v>
      </c>
      <c r="AQ212" s="10" t="s">
        <v>20</v>
      </c>
      <c r="AR212" s="10" t="s">
        <v>20</v>
      </c>
      <c r="AS212" s="10" t="s">
        <v>20</v>
      </c>
      <c r="AT212" t="s">
        <v>3472</v>
      </c>
      <c r="AU212" s="7" t="str">
        <f>'sp1'!AJ214</f>
        <v>Excel VBA code needed to automate Essbas…</v>
      </c>
    </row>
    <row r="213" spans="2:47" ht="11.25" customHeight="1" x14ac:dyDescent="0.25">
      <c r="B213" s="12">
        <v>2</v>
      </c>
      <c r="C213" s="16" t="str">
        <f t="shared" si="3"/>
        <v>∞</v>
      </c>
      <c r="D213" s="10">
        <v>0</v>
      </c>
      <c r="E213" s="10">
        <v>1</v>
      </c>
      <c r="F213" s="10" t="s">
        <v>20</v>
      </c>
      <c r="G213" s="10" t="s">
        <v>20</v>
      </c>
      <c r="H213" s="10" t="s">
        <v>20</v>
      </c>
      <c r="I213" s="10" t="s">
        <v>20</v>
      </c>
      <c r="J213" s="10" t="s">
        <v>20</v>
      </c>
      <c r="K213" s="10" t="s">
        <v>20</v>
      </c>
      <c r="L213" s="10" t="s">
        <v>20</v>
      </c>
      <c r="M213" s="10" t="s">
        <v>20</v>
      </c>
      <c r="N213" s="10" t="s">
        <v>20</v>
      </c>
      <c r="O213" s="10" t="s">
        <v>20</v>
      </c>
      <c r="P213" s="10" t="s">
        <v>20</v>
      </c>
      <c r="Q213" s="10" t="s">
        <v>20</v>
      </c>
      <c r="R213" s="10" t="s">
        <v>20</v>
      </c>
      <c r="S213" s="10" t="s">
        <v>20</v>
      </c>
      <c r="T213" s="10" t="s">
        <v>20</v>
      </c>
      <c r="U213" s="10" t="s">
        <v>20</v>
      </c>
      <c r="V213" s="10" t="s">
        <v>20</v>
      </c>
      <c r="W213" s="10" t="s">
        <v>20</v>
      </c>
      <c r="X213" s="10" t="s">
        <v>20</v>
      </c>
      <c r="Y213" s="10" t="s">
        <v>20</v>
      </c>
      <c r="Z213" s="10" t="s">
        <v>20</v>
      </c>
      <c r="AA213" s="10" t="s">
        <v>20</v>
      </c>
      <c r="AB213" s="10" t="s">
        <v>20</v>
      </c>
      <c r="AC213" s="10" t="s">
        <v>20</v>
      </c>
      <c r="AD213" s="10" t="s">
        <v>20</v>
      </c>
      <c r="AE213" s="10" t="s">
        <v>20</v>
      </c>
      <c r="AF213" s="10" t="s">
        <v>20</v>
      </c>
      <c r="AG213" s="10" t="s">
        <v>20</v>
      </c>
      <c r="AH213" s="10" t="s">
        <v>20</v>
      </c>
      <c r="AI213" s="10" t="s">
        <v>20</v>
      </c>
      <c r="AJ213" s="10" t="s">
        <v>20</v>
      </c>
      <c r="AK213" s="10" t="s">
        <v>20</v>
      </c>
      <c r="AL213" s="10" t="s">
        <v>20</v>
      </c>
      <c r="AM213" s="10" t="s">
        <v>20</v>
      </c>
      <c r="AN213" s="10" t="s">
        <v>20</v>
      </c>
      <c r="AO213" s="10" t="s">
        <v>20</v>
      </c>
      <c r="AP213" s="10" t="s">
        <v>20</v>
      </c>
      <c r="AQ213" s="10" t="s">
        <v>20</v>
      </c>
      <c r="AR213" s="10" t="s">
        <v>20</v>
      </c>
      <c r="AS213" s="10" t="s">
        <v>20</v>
      </c>
      <c r="AT213" t="s">
        <v>3473</v>
      </c>
      <c r="AU213" s="7" t="str">
        <f>'sp1'!AJ215</f>
        <v>Display record (from a set of records us…</v>
      </c>
    </row>
    <row r="214" spans="2:47" ht="11.25" customHeight="1" x14ac:dyDescent="0.25">
      <c r="B214" s="12">
        <v>3</v>
      </c>
      <c r="C214" s="16" t="str">
        <f t="shared" si="3"/>
        <v>∞</v>
      </c>
      <c r="D214" s="10">
        <v>0</v>
      </c>
      <c r="E214" s="10">
        <v>1</v>
      </c>
      <c r="F214" s="10">
        <v>0</v>
      </c>
      <c r="G214" s="10" t="s">
        <v>20</v>
      </c>
      <c r="H214" s="10" t="s">
        <v>20</v>
      </c>
      <c r="I214" s="10" t="s">
        <v>20</v>
      </c>
      <c r="J214" s="10" t="s">
        <v>20</v>
      </c>
      <c r="K214" s="10" t="s">
        <v>20</v>
      </c>
      <c r="L214" s="10" t="s">
        <v>20</v>
      </c>
      <c r="M214" s="10" t="s">
        <v>20</v>
      </c>
      <c r="N214" s="10" t="s">
        <v>20</v>
      </c>
      <c r="O214" s="10" t="s">
        <v>20</v>
      </c>
      <c r="P214" s="10" t="s">
        <v>20</v>
      </c>
      <c r="Q214" s="10" t="s">
        <v>20</v>
      </c>
      <c r="R214" s="10" t="s">
        <v>20</v>
      </c>
      <c r="S214" s="10" t="s">
        <v>20</v>
      </c>
      <c r="T214" s="10" t="s">
        <v>20</v>
      </c>
      <c r="U214" s="10" t="s">
        <v>20</v>
      </c>
      <c r="V214" s="10" t="s">
        <v>20</v>
      </c>
      <c r="W214" s="10" t="s">
        <v>20</v>
      </c>
      <c r="X214" s="10" t="s">
        <v>20</v>
      </c>
      <c r="Y214" s="10" t="s">
        <v>20</v>
      </c>
      <c r="Z214" s="10" t="s">
        <v>20</v>
      </c>
      <c r="AA214" s="10" t="s">
        <v>20</v>
      </c>
      <c r="AB214" s="10" t="s">
        <v>20</v>
      </c>
      <c r="AC214" s="10" t="s">
        <v>20</v>
      </c>
      <c r="AD214" s="10" t="s">
        <v>20</v>
      </c>
      <c r="AE214" s="10" t="s">
        <v>20</v>
      </c>
      <c r="AF214" s="10" t="s">
        <v>20</v>
      </c>
      <c r="AG214" s="10" t="s">
        <v>20</v>
      </c>
      <c r="AH214" s="10" t="s">
        <v>20</v>
      </c>
      <c r="AI214" s="10" t="s">
        <v>20</v>
      </c>
      <c r="AJ214" s="10" t="s">
        <v>20</v>
      </c>
      <c r="AK214" s="10" t="s">
        <v>20</v>
      </c>
      <c r="AL214" s="10" t="s">
        <v>20</v>
      </c>
      <c r="AM214" s="10" t="s">
        <v>20</v>
      </c>
      <c r="AN214" s="10" t="s">
        <v>20</v>
      </c>
      <c r="AO214" s="10" t="s">
        <v>20</v>
      </c>
      <c r="AP214" s="10" t="s">
        <v>20</v>
      </c>
      <c r="AQ214" s="10" t="s">
        <v>20</v>
      </c>
      <c r="AR214" s="10" t="s">
        <v>20</v>
      </c>
      <c r="AS214" s="10" t="s">
        <v>20</v>
      </c>
      <c r="AT214" t="s">
        <v>3474</v>
      </c>
      <c r="AU214" s="7" t="str">
        <f>'sp1'!AJ216</f>
        <v>Defined Names Error</v>
      </c>
    </row>
    <row r="215" spans="2:47" ht="11.25" customHeight="1" x14ac:dyDescent="0.25">
      <c r="B215" s="12">
        <v>7</v>
      </c>
      <c r="C215" s="16" t="str">
        <f t="shared" si="3"/>
        <v>∞</v>
      </c>
      <c r="D215" s="10">
        <v>0</v>
      </c>
      <c r="E215" s="10">
        <v>1</v>
      </c>
      <c r="F215" s="10">
        <v>1</v>
      </c>
      <c r="G215" s="10">
        <v>0</v>
      </c>
      <c r="H215" s="10">
        <v>1</v>
      </c>
      <c r="I215" s="10">
        <v>0</v>
      </c>
      <c r="J215" s="10">
        <v>1</v>
      </c>
      <c r="K215" s="10" t="s">
        <v>20</v>
      </c>
      <c r="L215" s="10" t="s">
        <v>20</v>
      </c>
      <c r="M215" s="10" t="s">
        <v>20</v>
      </c>
      <c r="N215" s="10" t="s">
        <v>20</v>
      </c>
      <c r="O215" s="10" t="s">
        <v>20</v>
      </c>
      <c r="P215" s="10" t="s">
        <v>20</v>
      </c>
      <c r="Q215" s="10" t="s">
        <v>20</v>
      </c>
      <c r="R215" s="10" t="s">
        <v>20</v>
      </c>
      <c r="S215" s="10" t="s">
        <v>20</v>
      </c>
      <c r="T215" s="10" t="s">
        <v>20</v>
      </c>
      <c r="U215" s="10" t="s">
        <v>20</v>
      </c>
      <c r="V215" s="10" t="s">
        <v>20</v>
      </c>
      <c r="W215" s="10" t="s">
        <v>20</v>
      </c>
      <c r="X215" s="10" t="s">
        <v>20</v>
      </c>
      <c r="Y215" s="10" t="s">
        <v>20</v>
      </c>
      <c r="Z215" s="10" t="s">
        <v>20</v>
      </c>
      <c r="AA215" s="10" t="s">
        <v>20</v>
      </c>
      <c r="AB215" s="10" t="s">
        <v>20</v>
      </c>
      <c r="AC215" s="10" t="s">
        <v>20</v>
      </c>
      <c r="AD215" s="10" t="s">
        <v>20</v>
      </c>
      <c r="AE215" s="10" t="s">
        <v>20</v>
      </c>
      <c r="AF215" s="10" t="s">
        <v>20</v>
      </c>
      <c r="AG215" s="10" t="s">
        <v>20</v>
      </c>
      <c r="AH215" s="10" t="s">
        <v>20</v>
      </c>
      <c r="AI215" s="10" t="s">
        <v>20</v>
      </c>
      <c r="AJ215" s="10" t="s">
        <v>20</v>
      </c>
      <c r="AK215" s="10" t="s">
        <v>20</v>
      </c>
      <c r="AL215" s="10" t="s">
        <v>20</v>
      </c>
      <c r="AM215" s="10" t="s">
        <v>20</v>
      </c>
      <c r="AN215" s="10" t="s">
        <v>20</v>
      </c>
      <c r="AO215" s="10" t="s">
        <v>20</v>
      </c>
      <c r="AP215" s="10" t="s">
        <v>20</v>
      </c>
      <c r="AQ215" s="10" t="s">
        <v>20</v>
      </c>
      <c r="AR215" s="10" t="s">
        <v>20</v>
      </c>
      <c r="AS215" s="10" t="s">
        <v>20</v>
      </c>
      <c r="AT215" t="s">
        <v>3475</v>
      </c>
      <c r="AU215" s="7" t="str">
        <f>'sp1'!AJ217</f>
        <v>Boxplots?</v>
      </c>
    </row>
    <row r="216" spans="2:47" ht="11.25" customHeight="1" x14ac:dyDescent="0.25">
      <c r="B216" s="12">
        <v>5</v>
      </c>
      <c r="C216" s="16" t="str">
        <f t="shared" si="3"/>
        <v>∞</v>
      </c>
      <c r="D216" s="10">
        <v>0</v>
      </c>
      <c r="E216" s="10">
        <v>0</v>
      </c>
      <c r="F216" s="10">
        <v>0</v>
      </c>
      <c r="G216" s="10">
        <v>1</v>
      </c>
      <c r="H216" s="10">
        <v>0</v>
      </c>
      <c r="I216" s="10" t="s">
        <v>20</v>
      </c>
      <c r="J216" s="10" t="s">
        <v>20</v>
      </c>
      <c r="K216" s="10" t="s">
        <v>20</v>
      </c>
      <c r="L216" s="10" t="s">
        <v>20</v>
      </c>
      <c r="M216" s="10" t="s">
        <v>20</v>
      </c>
      <c r="N216" s="10" t="s">
        <v>20</v>
      </c>
      <c r="O216" s="10" t="s">
        <v>20</v>
      </c>
      <c r="P216" s="10" t="s">
        <v>20</v>
      </c>
      <c r="Q216" s="10" t="s">
        <v>20</v>
      </c>
      <c r="R216" s="10" t="s">
        <v>20</v>
      </c>
      <c r="S216" s="10" t="s">
        <v>20</v>
      </c>
      <c r="T216" s="10" t="s">
        <v>20</v>
      </c>
      <c r="U216" s="10" t="s">
        <v>20</v>
      </c>
      <c r="V216" s="10" t="s">
        <v>20</v>
      </c>
      <c r="W216" s="10" t="s">
        <v>20</v>
      </c>
      <c r="X216" s="10" t="s">
        <v>20</v>
      </c>
      <c r="Y216" s="10" t="s">
        <v>20</v>
      </c>
      <c r="Z216" s="10" t="s">
        <v>20</v>
      </c>
      <c r="AA216" s="10" t="s">
        <v>20</v>
      </c>
      <c r="AB216" s="10" t="s">
        <v>20</v>
      </c>
      <c r="AC216" s="10" t="s">
        <v>20</v>
      </c>
      <c r="AD216" s="10" t="s">
        <v>20</v>
      </c>
      <c r="AE216" s="10" t="s">
        <v>20</v>
      </c>
      <c r="AF216" s="10" t="s">
        <v>20</v>
      </c>
      <c r="AG216" s="10" t="s">
        <v>20</v>
      </c>
      <c r="AH216" s="10" t="s">
        <v>20</v>
      </c>
      <c r="AI216" s="10" t="s">
        <v>20</v>
      </c>
      <c r="AJ216" s="10" t="s">
        <v>20</v>
      </c>
      <c r="AK216" s="10" t="s">
        <v>20</v>
      </c>
      <c r="AL216" s="10" t="s">
        <v>20</v>
      </c>
      <c r="AM216" s="10" t="s">
        <v>20</v>
      </c>
      <c r="AN216" s="10" t="s">
        <v>20</v>
      </c>
      <c r="AO216" s="10" t="s">
        <v>20</v>
      </c>
      <c r="AP216" s="10" t="s">
        <v>20</v>
      </c>
      <c r="AQ216" s="10" t="s">
        <v>20</v>
      </c>
      <c r="AR216" s="10" t="s">
        <v>20</v>
      </c>
      <c r="AS216" s="10" t="s">
        <v>20</v>
      </c>
      <c r="AT216" t="s">
        <v>3476</v>
      </c>
      <c r="AU216" s="7" t="str">
        <f>'sp1'!AJ218</f>
        <v>Count Formula</v>
      </c>
    </row>
    <row r="217" spans="2:47" ht="11.25" customHeight="1" x14ac:dyDescent="0.25">
      <c r="B217" s="12">
        <v>3</v>
      </c>
      <c r="C217" s="16" t="str">
        <f t="shared" si="3"/>
        <v>∞</v>
      </c>
      <c r="D217" s="10">
        <v>0</v>
      </c>
      <c r="E217" s="10">
        <v>1</v>
      </c>
      <c r="F217" s="10">
        <v>0</v>
      </c>
      <c r="G217" s="10" t="s">
        <v>20</v>
      </c>
      <c r="H217" s="10" t="s">
        <v>20</v>
      </c>
      <c r="I217" s="10" t="s">
        <v>20</v>
      </c>
      <c r="J217" s="10" t="s">
        <v>20</v>
      </c>
      <c r="K217" s="10" t="s">
        <v>20</v>
      </c>
      <c r="L217" s="10" t="s">
        <v>20</v>
      </c>
      <c r="M217" s="10" t="s">
        <v>20</v>
      </c>
      <c r="N217" s="10" t="s">
        <v>20</v>
      </c>
      <c r="O217" s="10" t="s">
        <v>20</v>
      </c>
      <c r="P217" s="10" t="s">
        <v>20</v>
      </c>
      <c r="Q217" s="10" t="s">
        <v>20</v>
      </c>
      <c r="R217" s="10" t="s">
        <v>20</v>
      </c>
      <c r="S217" s="10" t="s">
        <v>20</v>
      </c>
      <c r="T217" s="10" t="s">
        <v>20</v>
      </c>
      <c r="U217" s="10" t="s">
        <v>20</v>
      </c>
      <c r="V217" s="10" t="s">
        <v>20</v>
      </c>
      <c r="W217" s="10" t="s">
        <v>20</v>
      </c>
      <c r="X217" s="10" t="s">
        <v>20</v>
      </c>
      <c r="Y217" s="10" t="s">
        <v>20</v>
      </c>
      <c r="Z217" s="10" t="s">
        <v>20</v>
      </c>
      <c r="AA217" s="10" t="s">
        <v>20</v>
      </c>
      <c r="AB217" s="10" t="s">
        <v>20</v>
      </c>
      <c r="AC217" s="10" t="s">
        <v>20</v>
      </c>
      <c r="AD217" s="10" t="s">
        <v>20</v>
      </c>
      <c r="AE217" s="10" t="s">
        <v>20</v>
      </c>
      <c r="AF217" s="10" t="s">
        <v>20</v>
      </c>
      <c r="AG217" s="10" t="s">
        <v>20</v>
      </c>
      <c r="AH217" s="10" t="s">
        <v>20</v>
      </c>
      <c r="AI217" s="10" t="s">
        <v>20</v>
      </c>
      <c r="AJ217" s="10" t="s">
        <v>20</v>
      </c>
      <c r="AK217" s="10" t="s">
        <v>20</v>
      </c>
      <c r="AL217" s="10" t="s">
        <v>20</v>
      </c>
      <c r="AM217" s="10" t="s">
        <v>20</v>
      </c>
      <c r="AN217" s="10" t="s">
        <v>20</v>
      </c>
      <c r="AO217" s="10" t="s">
        <v>20</v>
      </c>
      <c r="AP217" s="10" t="s">
        <v>20</v>
      </c>
      <c r="AQ217" s="10" t="s">
        <v>20</v>
      </c>
      <c r="AR217" s="10" t="s">
        <v>20</v>
      </c>
      <c r="AS217" s="10" t="s">
        <v>20</v>
      </c>
      <c r="AT217" t="s">
        <v>3477</v>
      </c>
      <c r="AU217" s="7" t="str">
        <f>'sp1'!AJ219</f>
        <v>Conditional Formatting and Gantt Chart i…</v>
      </c>
    </row>
    <row r="218" spans="2:47" ht="11.25" customHeight="1" x14ac:dyDescent="0.25">
      <c r="B218" s="12">
        <v>4</v>
      </c>
      <c r="C218" s="16" t="str">
        <f t="shared" si="3"/>
        <v>∞</v>
      </c>
      <c r="D218" s="10">
        <v>0</v>
      </c>
      <c r="E218" s="10">
        <v>0</v>
      </c>
      <c r="F218" s="10">
        <v>1</v>
      </c>
      <c r="G218" s="10">
        <v>0</v>
      </c>
      <c r="H218" s="10" t="s">
        <v>20</v>
      </c>
      <c r="I218" s="10" t="s">
        <v>20</v>
      </c>
      <c r="J218" s="10" t="s">
        <v>20</v>
      </c>
      <c r="K218" s="10" t="s">
        <v>20</v>
      </c>
      <c r="L218" s="10" t="s">
        <v>20</v>
      </c>
      <c r="M218" s="10" t="s">
        <v>20</v>
      </c>
      <c r="N218" s="10" t="s">
        <v>20</v>
      </c>
      <c r="O218" s="10" t="s">
        <v>20</v>
      </c>
      <c r="P218" s="10" t="s">
        <v>20</v>
      </c>
      <c r="Q218" s="10" t="s">
        <v>20</v>
      </c>
      <c r="R218" s="10" t="s">
        <v>20</v>
      </c>
      <c r="S218" s="10" t="s">
        <v>20</v>
      </c>
      <c r="T218" s="10" t="s">
        <v>20</v>
      </c>
      <c r="U218" s="10" t="s">
        <v>20</v>
      </c>
      <c r="V218" s="10" t="s">
        <v>20</v>
      </c>
      <c r="W218" s="10" t="s">
        <v>20</v>
      </c>
      <c r="X218" s="10" t="s">
        <v>20</v>
      </c>
      <c r="Y218" s="10" t="s">
        <v>20</v>
      </c>
      <c r="Z218" s="10" t="s">
        <v>20</v>
      </c>
      <c r="AA218" s="10" t="s">
        <v>20</v>
      </c>
      <c r="AB218" s="10" t="s">
        <v>20</v>
      </c>
      <c r="AC218" s="10" t="s">
        <v>20</v>
      </c>
      <c r="AD218" s="10" t="s">
        <v>20</v>
      </c>
      <c r="AE218" s="10" t="s">
        <v>20</v>
      </c>
      <c r="AF218" s="10" t="s">
        <v>20</v>
      </c>
      <c r="AG218" s="10" t="s">
        <v>20</v>
      </c>
      <c r="AH218" s="10" t="s">
        <v>20</v>
      </c>
      <c r="AI218" s="10" t="s">
        <v>20</v>
      </c>
      <c r="AJ218" s="10" t="s">
        <v>20</v>
      </c>
      <c r="AK218" s="10" t="s">
        <v>20</v>
      </c>
      <c r="AL218" s="10" t="s">
        <v>20</v>
      </c>
      <c r="AM218" s="10" t="s">
        <v>20</v>
      </c>
      <c r="AN218" s="10" t="s">
        <v>20</v>
      </c>
      <c r="AO218" s="10" t="s">
        <v>20</v>
      </c>
      <c r="AP218" s="10" t="s">
        <v>20</v>
      </c>
      <c r="AQ218" s="10" t="s">
        <v>20</v>
      </c>
      <c r="AR218" s="10" t="s">
        <v>20</v>
      </c>
      <c r="AS218" s="10" t="s">
        <v>20</v>
      </c>
      <c r="AT218" t="s">
        <v>3478</v>
      </c>
      <c r="AU218" s="7" t="str">
        <f>'sp1'!AJ220</f>
        <v>How do I use an IF statement to find str…</v>
      </c>
    </row>
    <row r="219" spans="2:47" ht="11.25" customHeight="1" x14ac:dyDescent="0.25">
      <c r="B219" s="12">
        <v>4</v>
      </c>
      <c r="C219" s="16" t="str">
        <f t="shared" si="3"/>
        <v>∞</v>
      </c>
      <c r="D219" s="10">
        <v>0</v>
      </c>
      <c r="E219" s="10">
        <v>1</v>
      </c>
      <c r="F219" s="10">
        <v>0</v>
      </c>
      <c r="G219" s="10">
        <v>1</v>
      </c>
      <c r="H219" s="10" t="s">
        <v>20</v>
      </c>
      <c r="I219" s="10" t="s">
        <v>20</v>
      </c>
      <c r="J219" s="10" t="s">
        <v>20</v>
      </c>
      <c r="K219" s="10" t="s">
        <v>20</v>
      </c>
      <c r="L219" s="10" t="s">
        <v>20</v>
      </c>
      <c r="M219" s="10" t="s">
        <v>20</v>
      </c>
      <c r="N219" s="10" t="s">
        <v>20</v>
      </c>
      <c r="O219" s="10" t="s">
        <v>20</v>
      </c>
      <c r="P219" s="10" t="s">
        <v>20</v>
      </c>
      <c r="Q219" s="10" t="s">
        <v>20</v>
      </c>
      <c r="R219" s="10" t="s">
        <v>20</v>
      </c>
      <c r="S219" s="10" t="s">
        <v>20</v>
      </c>
      <c r="T219" s="10" t="s">
        <v>20</v>
      </c>
      <c r="U219" s="10" t="s">
        <v>20</v>
      </c>
      <c r="V219" s="10" t="s">
        <v>20</v>
      </c>
      <c r="W219" s="10" t="s">
        <v>20</v>
      </c>
      <c r="X219" s="10" t="s">
        <v>20</v>
      </c>
      <c r="Y219" s="10" t="s">
        <v>20</v>
      </c>
      <c r="Z219" s="10" t="s">
        <v>20</v>
      </c>
      <c r="AA219" s="10" t="s">
        <v>20</v>
      </c>
      <c r="AB219" s="10" t="s">
        <v>20</v>
      </c>
      <c r="AC219" s="10" t="s">
        <v>20</v>
      </c>
      <c r="AD219" s="10" t="s">
        <v>20</v>
      </c>
      <c r="AE219" s="10" t="s">
        <v>20</v>
      </c>
      <c r="AF219" s="10" t="s">
        <v>20</v>
      </c>
      <c r="AG219" s="10" t="s">
        <v>20</v>
      </c>
      <c r="AH219" s="10" t="s">
        <v>20</v>
      </c>
      <c r="AI219" s="10" t="s">
        <v>20</v>
      </c>
      <c r="AJ219" s="10" t="s">
        <v>20</v>
      </c>
      <c r="AK219" s="10" t="s">
        <v>20</v>
      </c>
      <c r="AL219" s="10" t="s">
        <v>20</v>
      </c>
      <c r="AM219" s="10" t="s">
        <v>20</v>
      </c>
      <c r="AN219" s="10" t="s">
        <v>20</v>
      </c>
      <c r="AO219" s="10" t="s">
        <v>20</v>
      </c>
      <c r="AP219" s="10" t="s">
        <v>20</v>
      </c>
      <c r="AQ219" s="10" t="s">
        <v>20</v>
      </c>
      <c r="AR219" s="10" t="s">
        <v>20</v>
      </c>
      <c r="AS219" s="10" t="s">
        <v>20</v>
      </c>
      <c r="AT219" t="s">
        <v>3479</v>
      </c>
      <c r="AU219" s="7" t="str">
        <f>'sp1'!AJ221</f>
        <v>limitation on nesting if statements in t…</v>
      </c>
    </row>
    <row r="220" spans="2:47" ht="11.25" customHeight="1" x14ac:dyDescent="0.25">
      <c r="B220" s="12">
        <v>6</v>
      </c>
      <c r="C220" s="16" t="str">
        <f t="shared" si="3"/>
        <v>∞</v>
      </c>
      <c r="D220" s="10">
        <v>0</v>
      </c>
      <c r="E220" s="10">
        <v>0</v>
      </c>
      <c r="F220" s="10">
        <v>0</v>
      </c>
      <c r="G220" s="10">
        <v>0</v>
      </c>
      <c r="H220" s="10">
        <v>1</v>
      </c>
      <c r="I220" s="10">
        <v>0</v>
      </c>
      <c r="J220" s="10" t="s">
        <v>20</v>
      </c>
      <c r="K220" s="10" t="s">
        <v>20</v>
      </c>
      <c r="L220" s="10" t="s">
        <v>20</v>
      </c>
      <c r="M220" s="10" t="s">
        <v>20</v>
      </c>
      <c r="N220" s="10" t="s">
        <v>20</v>
      </c>
      <c r="O220" s="10" t="s">
        <v>20</v>
      </c>
      <c r="P220" s="10" t="s">
        <v>20</v>
      </c>
      <c r="Q220" s="10" t="s">
        <v>20</v>
      </c>
      <c r="R220" s="10" t="s">
        <v>20</v>
      </c>
      <c r="S220" s="10" t="s">
        <v>20</v>
      </c>
      <c r="T220" s="10" t="s">
        <v>20</v>
      </c>
      <c r="U220" s="10" t="s">
        <v>20</v>
      </c>
      <c r="V220" s="10" t="s">
        <v>20</v>
      </c>
      <c r="W220" s="10" t="s">
        <v>20</v>
      </c>
      <c r="X220" s="10" t="s">
        <v>20</v>
      </c>
      <c r="Y220" s="10" t="s">
        <v>20</v>
      </c>
      <c r="Z220" s="10" t="s">
        <v>20</v>
      </c>
      <c r="AA220" s="10" t="s">
        <v>20</v>
      </c>
      <c r="AB220" s="10" t="s">
        <v>20</v>
      </c>
      <c r="AC220" s="10" t="s">
        <v>20</v>
      </c>
      <c r="AD220" s="10" t="s">
        <v>20</v>
      </c>
      <c r="AE220" s="10" t="s">
        <v>20</v>
      </c>
      <c r="AF220" s="10" t="s">
        <v>20</v>
      </c>
      <c r="AG220" s="10" t="s">
        <v>20</v>
      </c>
      <c r="AH220" s="10" t="s">
        <v>20</v>
      </c>
      <c r="AI220" s="10" t="s">
        <v>20</v>
      </c>
      <c r="AJ220" s="10" t="s">
        <v>20</v>
      </c>
      <c r="AK220" s="10" t="s">
        <v>20</v>
      </c>
      <c r="AL220" s="10" t="s">
        <v>20</v>
      </c>
      <c r="AM220" s="10" t="s">
        <v>20</v>
      </c>
      <c r="AN220" s="10" t="s">
        <v>20</v>
      </c>
      <c r="AO220" s="10" t="s">
        <v>20</v>
      </c>
      <c r="AP220" s="10" t="s">
        <v>20</v>
      </c>
      <c r="AQ220" s="10" t="s">
        <v>20</v>
      </c>
      <c r="AR220" s="10" t="s">
        <v>20</v>
      </c>
      <c r="AS220" s="10" t="s">
        <v>20</v>
      </c>
      <c r="AT220" t="s">
        <v>3480</v>
      </c>
      <c r="AU220" s="7" t="str">
        <f>'sp1'!AJ222</f>
        <v>Embed chart from website</v>
      </c>
    </row>
    <row r="221" spans="2:47" ht="11.25" customHeight="1" x14ac:dyDescent="0.25">
      <c r="B221" s="12">
        <v>4</v>
      </c>
      <c r="C221" s="16" t="str">
        <f t="shared" si="3"/>
        <v>∞</v>
      </c>
      <c r="D221" s="10">
        <v>0</v>
      </c>
      <c r="E221" s="10">
        <v>1</v>
      </c>
      <c r="F221" s="10">
        <v>0</v>
      </c>
      <c r="G221" s="10">
        <v>1</v>
      </c>
      <c r="H221" s="10" t="s">
        <v>20</v>
      </c>
      <c r="I221" s="10" t="s">
        <v>20</v>
      </c>
      <c r="J221" s="10" t="s">
        <v>20</v>
      </c>
      <c r="K221" s="10" t="s">
        <v>20</v>
      </c>
      <c r="L221" s="10" t="s">
        <v>20</v>
      </c>
      <c r="M221" s="10" t="s">
        <v>20</v>
      </c>
      <c r="N221" s="10" t="s">
        <v>20</v>
      </c>
      <c r="O221" s="10" t="s">
        <v>20</v>
      </c>
      <c r="P221" s="10" t="s">
        <v>20</v>
      </c>
      <c r="Q221" s="10" t="s">
        <v>20</v>
      </c>
      <c r="R221" s="10" t="s">
        <v>20</v>
      </c>
      <c r="S221" s="10" t="s">
        <v>20</v>
      </c>
      <c r="T221" s="10" t="s">
        <v>20</v>
      </c>
      <c r="U221" s="10" t="s">
        <v>20</v>
      </c>
      <c r="V221" s="10" t="s">
        <v>20</v>
      </c>
      <c r="W221" s="10" t="s">
        <v>20</v>
      </c>
      <c r="X221" s="10" t="s">
        <v>20</v>
      </c>
      <c r="Y221" s="10" t="s">
        <v>20</v>
      </c>
      <c r="Z221" s="10" t="s">
        <v>20</v>
      </c>
      <c r="AA221" s="10" t="s">
        <v>20</v>
      </c>
      <c r="AB221" s="10" t="s">
        <v>20</v>
      </c>
      <c r="AC221" s="10" t="s">
        <v>20</v>
      </c>
      <c r="AD221" s="10" t="s">
        <v>20</v>
      </c>
      <c r="AE221" s="10" t="s">
        <v>20</v>
      </c>
      <c r="AF221" s="10" t="s">
        <v>20</v>
      </c>
      <c r="AG221" s="10" t="s">
        <v>20</v>
      </c>
      <c r="AH221" s="10" t="s">
        <v>20</v>
      </c>
      <c r="AI221" s="10" t="s">
        <v>20</v>
      </c>
      <c r="AJ221" s="10" t="s">
        <v>20</v>
      </c>
      <c r="AK221" s="10" t="s">
        <v>20</v>
      </c>
      <c r="AL221" s="10" t="s">
        <v>20</v>
      </c>
      <c r="AM221" s="10" t="s">
        <v>20</v>
      </c>
      <c r="AN221" s="10" t="s">
        <v>20</v>
      </c>
      <c r="AO221" s="10" t="s">
        <v>20</v>
      </c>
      <c r="AP221" s="10" t="s">
        <v>20</v>
      </c>
      <c r="AQ221" s="10" t="s">
        <v>20</v>
      </c>
      <c r="AR221" s="10" t="s">
        <v>20</v>
      </c>
      <c r="AS221" s="10" t="s">
        <v>20</v>
      </c>
      <c r="AT221" t="s">
        <v>3481</v>
      </c>
      <c r="AU221" s="7" t="str">
        <f>'sp1'!AJ223</f>
        <v>Best chart for lots of data series</v>
      </c>
    </row>
    <row r="222" spans="2:47" ht="11.25" customHeight="1" x14ac:dyDescent="0.25">
      <c r="B222" s="12">
        <v>14</v>
      </c>
      <c r="C222" s="16" t="str">
        <f t="shared" si="3"/>
        <v>∞</v>
      </c>
      <c r="D222" s="10">
        <v>0</v>
      </c>
      <c r="E222" s="10">
        <v>0</v>
      </c>
      <c r="F222" s="10">
        <v>0</v>
      </c>
      <c r="G222" s="10">
        <v>0</v>
      </c>
      <c r="H222" s="10">
        <v>0</v>
      </c>
      <c r="I222" s="10">
        <v>0</v>
      </c>
      <c r="J222" s="10">
        <v>0</v>
      </c>
      <c r="K222" s="10">
        <v>0</v>
      </c>
      <c r="L222" s="10">
        <v>0</v>
      </c>
      <c r="M222" s="10">
        <v>1</v>
      </c>
      <c r="N222" s="10">
        <v>0</v>
      </c>
      <c r="O222" s="10">
        <v>1</v>
      </c>
      <c r="P222" s="10">
        <v>0</v>
      </c>
      <c r="Q222" s="10">
        <v>0</v>
      </c>
      <c r="R222" s="10" t="s">
        <v>20</v>
      </c>
      <c r="S222" s="10" t="s">
        <v>20</v>
      </c>
      <c r="T222" s="10" t="s">
        <v>20</v>
      </c>
      <c r="U222" s="10" t="s">
        <v>20</v>
      </c>
      <c r="V222" s="10" t="s">
        <v>20</v>
      </c>
      <c r="W222" s="10" t="s">
        <v>20</v>
      </c>
      <c r="X222" s="10" t="s">
        <v>20</v>
      </c>
      <c r="Y222" s="10" t="s">
        <v>20</v>
      </c>
      <c r="Z222" s="10" t="s">
        <v>20</v>
      </c>
      <c r="AA222" s="10" t="s">
        <v>20</v>
      </c>
      <c r="AB222" s="10" t="s">
        <v>20</v>
      </c>
      <c r="AC222" s="10" t="s">
        <v>20</v>
      </c>
      <c r="AD222" s="10" t="s">
        <v>20</v>
      </c>
      <c r="AE222" s="10" t="s">
        <v>20</v>
      </c>
      <c r="AF222" s="10" t="s">
        <v>20</v>
      </c>
      <c r="AG222" s="10" t="s">
        <v>20</v>
      </c>
      <c r="AH222" s="10" t="s">
        <v>20</v>
      </c>
      <c r="AI222" s="10" t="s">
        <v>20</v>
      </c>
      <c r="AJ222" s="10" t="s">
        <v>20</v>
      </c>
      <c r="AK222" s="10" t="s">
        <v>20</v>
      </c>
      <c r="AL222" s="10" t="s">
        <v>20</v>
      </c>
      <c r="AM222" s="10" t="s">
        <v>20</v>
      </c>
      <c r="AN222" s="10" t="s">
        <v>20</v>
      </c>
      <c r="AO222" s="10" t="s">
        <v>20</v>
      </c>
      <c r="AP222" s="10" t="s">
        <v>20</v>
      </c>
      <c r="AQ222" s="10" t="s">
        <v>20</v>
      </c>
      <c r="AR222" s="10" t="s">
        <v>20</v>
      </c>
      <c r="AS222" s="10" t="s">
        <v>20</v>
      </c>
      <c r="AT222" t="s">
        <v>3482</v>
      </c>
      <c r="AU222" s="7" t="str">
        <f>'sp1'!AJ224</f>
        <v>Create formula for an entire column</v>
      </c>
    </row>
    <row r="223" spans="2:47" ht="11.25" customHeight="1" x14ac:dyDescent="0.25">
      <c r="B223" s="12">
        <v>13</v>
      </c>
      <c r="C223" s="16" t="str">
        <f t="shared" si="3"/>
        <v>∞</v>
      </c>
      <c r="D223" s="10">
        <v>0</v>
      </c>
      <c r="E223" s="10">
        <v>1</v>
      </c>
      <c r="F223" s="10">
        <v>0</v>
      </c>
      <c r="G223" s="10">
        <v>0</v>
      </c>
      <c r="H223" s="10">
        <v>0</v>
      </c>
      <c r="I223" s="10">
        <v>1</v>
      </c>
      <c r="J223" s="10">
        <v>0</v>
      </c>
      <c r="K223" s="10">
        <v>1</v>
      </c>
      <c r="L223" s="10">
        <v>0</v>
      </c>
      <c r="M223" s="10">
        <v>0</v>
      </c>
      <c r="N223" s="10">
        <v>1</v>
      </c>
      <c r="O223" s="10">
        <v>0</v>
      </c>
      <c r="P223" s="10">
        <v>0</v>
      </c>
      <c r="Q223" s="10" t="s">
        <v>20</v>
      </c>
      <c r="R223" s="10" t="s">
        <v>20</v>
      </c>
      <c r="S223" s="10" t="s">
        <v>20</v>
      </c>
      <c r="T223" s="10" t="s">
        <v>20</v>
      </c>
      <c r="U223" s="10" t="s">
        <v>20</v>
      </c>
      <c r="V223" s="10" t="s">
        <v>20</v>
      </c>
      <c r="W223" s="10" t="s">
        <v>20</v>
      </c>
      <c r="X223" s="10" t="s">
        <v>20</v>
      </c>
      <c r="Y223" s="10" t="s">
        <v>20</v>
      </c>
      <c r="Z223" s="10" t="s">
        <v>20</v>
      </c>
      <c r="AA223" s="10" t="s">
        <v>20</v>
      </c>
      <c r="AB223" s="10" t="s">
        <v>20</v>
      </c>
      <c r="AC223" s="10" t="s">
        <v>20</v>
      </c>
      <c r="AD223" s="10" t="s">
        <v>20</v>
      </c>
      <c r="AE223" s="10" t="s">
        <v>20</v>
      </c>
      <c r="AF223" s="10" t="s">
        <v>20</v>
      </c>
      <c r="AG223" s="10" t="s">
        <v>20</v>
      </c>
      <c r="AH223" s="10" t="s">
        <v>20</v>
      </c>
      <c r="AI223" s="10" t="s">
        <v>20</v>
      </c>
      <c r="AJ223" s="10" t="s">
        <v>20</v>
      </c>
      <c r="AK223" s="10" t="s">
        <v>20</v>
      </c>
      <c r="AL223" s="10" t="s">
        <v>20</v>
      </c>
      <c r="AM223" s="10" t="s">
        <v>20</v>
      </c>
      <c r="AN223" s="10" t="s">
        <v>20</v>
      </c>
      <c r="AO223" s="10" t="s">
        <v>20</v>
      </c>
      <c r="AP223" s="10" t="s">
        <v>20</v>
      </c>
      <c r="AQ223" s="10" t="s">
        <v>20</v>
      </c>
      <c r="AR223" s="10" t="s">
        <v>20</v>
      </c>
      <c r="AS223" s="10" t="s">
        <v>20</v>
      </c>
      <c r="AT223" t="s">
        <v>3483</v>
      </c>
      <c r="AU223" s="7" t="str">
        <f>'sp1'!AJ225</f>
        <v>Adding hours to date</v>
      </c>
    </row>
    <row r="224" spans="2:47" ht="11.25" customHeight="1" x14ac:dyDescent="0.25">
      <c r="B224" s="12">
        <v>2</v>
      </c>
      <c r="C224" s="16" t="str">
        <f t="shared" si="3"/>
        <v>∞</v>
      </c>
      <c r="D224" s="10">
        <v>0</v>
      </c>
      <c r="E224" s="10">
        <v>1</v>
      </c>
      <c r="F224" s="10" t="s">
        <v>20</v>
      </c>
      <c r="G224" s="10" t="s">
        <v>20</v>
      </c>
      <c r="H224" s="10" t="s">
        <v>20</v>
      </c>
      <c r="I224" s="10" t="s">
        <v>20</v>
      </c>
      <c r="J224" s="10" t="s">
        <v>20</v>
      </c>
      <c r="K224" s="10" t="s">
        <v>20</v>
      </c>
      <c r="L224" s="10" t="s">
        <v>20</v>
      </c>
      <c r="M224" s="10" t="s">
        <v>20</v>
      </c>
      <c r="N224" s="10" t="s">
        <v>20</v>
      </c>
      <c r="O224" s="10" t="s">
        <v>20</v>
      </c>
      <c r="P224" s="10" t="s">
        <v>20</v>
      </c>
      <c r="Q224" s="10" t="s">
        <v>20</v>
      </c>
      <c r="R224" s="10" t="s">
        <v>20</v>
      </c>
      <c r="S224" s="10" t="s">
        <v>20</v>
      </c>
      <c r="T224" s="10" t="s">
        <v>20</v>
      </c>
      <c r="U224" s="10" t="s">
        <v>20</v>
      </c>
      <c r="V224" s="10" t="s">
        <v>20</v>
      </c>
      <c r="W224" s="10" t="s">
        <v>20</v>
      </c>
      <c r="X224" s="10" t="s">
        <v>20</v>
      </c>
      <c r="Y224" s="10" t="s">
        <v>20</v>
      </c>
      <c r="Z224" s="10" t="s">
        <v>20</v>
      </c>
      <c r="AA224" s="10" t="s">
        <v>20</v>
      </c>
      <c r="AB224" s="10" t="s">
        <v>20</v>
      </c>
      <c r="AC224" s="10" t="s">
        <v>20</v>
      </c>
      <c r="AD224" s="10" t="s">
        <v>20</v>
      </c>
      <c r="AE224" s="10" t="s">
        <v>20</v>
      </c>
      <c r="AF224" s="10" t="s">
        <v>20</v>
      </c>
      <c r="AG224" s="10" t="s">
        <v>20</v>
      </c>
      <c r="AH224" s="10" t="s">
        <v>20</v>
      </c>
      <c r="AI224" s="10" t="s">
        <v>20</v>
      </c>
      <c r="AJ224" s="10" t="s">
        <v>20</v>
      </c>
      <c r="AK224" s="10" t="s">
        <v>20</v>
      </c>
      <c r="AL224" s="10" t="s">
        <v>20</v>
      </c>
      <c r="AM224" s="10" t="s">
        <v>20</v>
      </c>
      <c r="AN224" s="10" t="s">
        <v>20</v>
      </c>
      <c r="AO224" s="10" t="s">
        <v>20</v>
      </c>
      <c r="AP224" s="10" t="s">
        <v>20</v>
      </c>
      <c r="AQ224" s="10" t="s">
        <v>20</v>
      </c>
      <c r="AR224" s="10" t="s">
        <v>20</v>
      </c>
      <c r="AS224" s="10" t="s">
        <v>20</v>
      </c>
      <c r="AT224" t="s">
        <v>3484</v>
      </c>
      <c r="AU224" s="7" t="str">
        <f>'sp1'!AJ226</f>
        <v>Is it possible to have 2 levels of x-axi…</v>
      </c>
    </row>
    <row r="225" spans="2:47" ht="11.25" customHeight="1" x14ac:dyDescent="0.25">
      <c r="B225" s="12">
        <v>6</v>
      </c>
      <c r="C225" s="16" t="str">
        <f t="shared" si="3"/>
        <v>∞</v>
      </c>
      <c r="D225" s="10">
        <v>0</v>
      </c>
      <c r="E225" s="10">
        <v>1</v>
      </c>
      <c r="F225" s="10">
        <v>0</v>
      </c>
      <c r="G225" s="10">
        <v>0</v>
      </c>
      <c r="H225" s="10">
        <v>1</v>
      </c>
      <c r="I225" s="10">
        <v>0</v>
      </c>
      <c r="J225" s="10" t="s">
        <v>20</v>
      </c>
      <c r="K225" s="10" t="s">
        <v>20</v>
      </c>
      <c r="L225" s="10" t="s">
        <v>20</v>
      </c>
      <c r="M225" s="10" t="s">
        <v>20</v>
      </c>
      <c r="N225" s="10" t="s">
        <v>20</v>
      </c>
      <c r="O225" s="10" t="s">
        <v>20</v>
      </c>
      <c r="P225" s="10" t="s">
        <v>20</v>
      </c>
      <c r="Q225" s="10" t="s">
        <v>20</v>
      </c>
      <c r="R225" s="10" t="s">
        <v>20</v>
      </c>
      <c r="S225" s="10" t="s">
        <v>20</v>
      </c>
      <c r="T225" s="10" t="s">
        <v>20</v>
      </c>
      <c r="U225" s="10" t="s">
        <v>20</v>
      </c>
      <c r="V225" s="10" t="s">
        <v>20</v>
      </c>
      <c r="W225" s="10" t="s">
        <v>20</v>
      </c>
      <c r="X225" s="10" t="s">
        <v>20</v>
      </c>
      <c r="Y225" s="10" t="s">
        <v>20</v>
      </c>
      <c r="Z225" s="10" t="s">
        <v>20</v>
      </c>
      <c r="AA225" s="10" t="s">
        <v>20</v>
      </c>
      <c r="AB225" s="10" t="s">
        <v>20</v>
      </c>
      <c r="AC225" s="10" t="s">
        <v>20</v>
      </c>
      <c r="AD225" s="10" t="s">
        <v>20</v>
      </c>
      <c r="AE225" s="10" t="s">
        <v>20</v>
      </c>
      <c r="AF225" s="10" t="s">
        <v>20</v>
      </c>
      <c r="AG225" s="10" t="s">
        <v>20</v>
      </c>
      <c r="AH225" s="10" t="s">
        <v>20</v>
      </c>
      <c r="AI225" s="10" t="s">
        <v>20</v>
      </c>
      <c r="AJ225" s="10" t="s">
        <v>20</v>
      </c>
      <c r="AK225" s="10" t="s">
        <v>20</v>
      </c>
      <c r="AL225" s="10" t="s">
        <v>20</v>
      </c>
      <c r="AM225" s="10" t="s">
        <v>20</v>
      </c>
      <c r="AN225" s="10" t="s">
        <v>20</v>
      </c>
      <c r="AO225" s="10" t="s">
        <v>20</v>
      </c>
      <c r="AP225" s="10" t="s">
        <v>20</v>
      </c>
      <c r="AQ225" s="10" t="s">
        <v>20</v>
      </c>
      <c r="AR225" s="10" t="s">
        <v>20</v>
      </c>
      <c r="AS225" s="10" t="s">
        <v>20</v>
      </c>
      <c r="AT225" t="s">
        <v>3485</v>
      </c>
      <c r="AU225" s="7" t="str">
        <f>'sp1'!AJ227</f>
        <v>Question About Budget v Actual</v>
      </c>
    </row>
    <row r="226" spans="2:47" ht="11.25" customHeight="1" x14ac:dyDescent="0.25">
      <c r="B226" s="12">
        <v>4</v>
      </c>
      <c r="C226" s="16" t="str">
        <f t="shared" si="3"/>
        <v>∞</v>
      </c>
      <c r="D226" s="10">
        <v>0</v>
      </c>
      <c r="E226" s="10">
        <v>0</v>
      </c>
      <c r="F226" s="10">
        <v>1</v>
      </c>
      <c r="G226" s="10">
        <v>0</v>
      </c>
      <c r="H226" s="10" t="s">
        <v>20</v>
      </c>
      <c r="I226" s="10" t="s">
        <v>20</v>
      </c>
      <c r="J226" s="10" t="s">
        <v>20</v>
      </c>
      <c r="K226" s="10" t="s">
        <v>20</v>
      </c>
      <c r="L226" s="10" t="s">
        <v>20</v>
      </c>
      <c r="M226" s="10" t="s">
        <v>20</v>
      </c>
      <c r="N226" s="10" t="s">
        <v>20</v>
      </c>
      <c r="O226" s="10" t="s">
        <v>20</v>
      </c>
      <c r="P226" s="10" t="s">
        <v>20</v>
      </c>
      <c r="Q226" s="10" t="s">
        <v>20</v>
      </c>
      <c r="R226" s="10" t="s">
        <v>20</v>
      </c>
      <c r="S226" s="10" t="s">
        <v>20</v>
      </c>
      <c r="T226" s="10" t="s">
        <v>20</v>
      </c>
      <c r="U226" s="10" t="s">
        <v>20</v>
      </c>
      <c r="V226" s="10" t="s">
        <v>20</v>
      </c>
      <c r="W226" s="10" t="s">
        <v>20</v>
      </c>
      <c r="X226" s="10" t="s">
        <v>20</v>
      </c>
      <c r="Y226" s="10" t="s">
        <v>20</v>
      </c>
      <c r="Z226" s="10" t="s">
        <v>20</v>
      </c>
      <c r="AA226" s="10" t="s">
        <v>20</v>
      </c>
      <c r="AB226" s="10" t="s">
        <v>20</v>
      </c>
      <c r="AC226" s="10" t="s">
        <v>20</v>
      </c>
      <c r="AD226" s="10" t="s">
        <v>20</v>
      </c>
      <c r="AE226" s="10" t="s">
        <v>20</v>
      </c>
      <c r="AF226" s="10" t="s">
        <v>20</v>
      </c>
      <c r="AG226" s="10" t="s">
        <v>20</v>
      </c>
      <c r="AH226" s="10" t="s">
        <v>20</v>
      </c>
      <c r="AI226" s="10" t="s">
        <v>20</v>
      </c>
      <c r="AJ226" s="10" t="s">
        <v>20</v>
      </c>
      <c r="AK226" s="10" t="s">
        <v>20</v>
      </c>
      <c r="AL226" s="10" t="s">
        <v>20</v>
      </c>
      <c r="AM226" s="10" t="s">
        <v>20</v>
      </c>
      <c r="AN226" s="10" t="s">
        <v>20</v>
      </c>
      <c r="AO226" s="10" t="s">
        <v>20</v>
      </c>
      <c r="AP226" s="10" t="s">
        <v>20</v>
      </c>
      <c r="AQ226" s="10" t="s">
        <v>20</v>
      </c>
      <c r="AR226" s="10" t="s">
        <v>20</v>
      </c>
      <c r="AS226" s="10" t="s">
        <v>20</v>
      </c>
      <c r="AT226" t="s">
        <v>3486</v>
      </c>
      <c r="AU226" s="7" t="str">
        <f>'sp1'!AJ228</f>
        <v>Another PHD?</v>
      </c>
    </row>
    <row r="227" spans="2:47" ht="11.25" customHeight="1" x14ac:dyDescent="0.25">
      <c r="B227" s="12">
        <v>2</v>
      </c>
      <c r="C227" s="16" t="str">
        <f t="shared" si="3"/>
        <v>∞</v>
      </c>
      <c r="D227" s="10">
        <v>0</v>
      </c>
      <c r="E227" s="10">
        <v>1</v>
      </c>
      <c r="F227" s="10" t="s">
        <v>20</v>
      </c>
      <c r="G227" s="10" t="s">
        <v>20</v>
      </c>
      <c r="H227" s="10" t="s">
        <v>20</v>
      </c>
      <c r="I227" s="10" t="s">
        <v>20</v>
      </c>
      <c r="J227" s="10" t="s">
        <v>20</v>
      </c>
      <c r="K227" s="10" t="s">
        <v>20</v>
      </c>
      <c r="L227" s="10" t="s">
        <v>20</v>
      </c>
      <c r="M227" s="10" t="s">
        <v>20</v>
      </c>
      <c r="N227" s="10" t="s">
        <v>20</v>
      </c>
      <c r="O227" s="10" t="s">
        <v>20</v>
      </c>
      <c r="P227" s="10" t="s">
        <v>20</v>
      </c>
      <c r="Q227" s="10" t="s">
        <v>20</v>
      </c>
      <c r="R227" s="10" t="s">
        <v>20</v>
      </c>
      <c r="S227" s="10" t="s">
        <v>20</v>
      </c>
      <c r="T227" s="10" t="s">
        <v>20</v>
      </c>
      <c r="U227" s="10" t="s">
        <v>20</v>
      </c>
      <c r="V227" s="10" t="s">
        <v>20</v>
      </c>
      <c r="W227" s="10" t="s">
        <v>20</v>
      </c>
      <c r="X227" s="10" t="s">
        <v>20</v>
      </c>
      <c r="Y227" s="10" t="s">
        <v>20</v>
      </c>
      <c r="Z227" s="10" t="s">
        <v>20</v>
      </c>
      <c r="AA227" s="10" t="s">
        <v>20</v>
      </c>
      <c r="AB227" s="10" t="s">
        <v>20</v>
      </c>
      <c r="AC227" s="10" t="s">
        <v>20</v>
      </c>
      <c r="AD227" s="10" t="s">
        <v>20</v>
      </c>
      <c r="AE227" s="10" t="s">
        <v>20</v>
      </c>
      <c r="AF227" s="10" t="s">
        <v>20</v>
      </c>
      <c r="AG227" s="10" t="s">
        <v>20</v>
      </c>
      <c r="AH227" s="10" t="s">
        <v>20</v>
      </c>
      <c r="AI227" s="10" t="s">
        <v>20</v>
      </c>
      <c r="AJ227" s="10" t="s">
        <v>20</v>
      </c>
      <c r="AK227" s="10" t="s">
        <v>20</v>
      </c>
      <c r="AL227" s="10" t="s">
        <v>20</v>
      </c>
      <c r="AM227" s="10" t="s">
        <v>20</v>
      </c>
      <c r="AN227" s="10" t="s">
        <v>20</v>
      </c>
      <c r="AO227" s="10" t="s">
        <v>20</v>
      </c>
      <c r="AP227" s="10" t="s">
        <v>20</v>
      </c>
      <c r="AQ227" s="10" t="s">
        <v>20</v>
      </c>
      <c r="AR227" s="10" t="s">
        <v>20</v>
      </c>
      <c r="AS227" s="10" t="s">
        <v>20</v>
      </c>
      <c r="AT227" t="s">
        <v>3487</v>
      </c>
      <c r="AU227" s="7" t="str">
        <f>'sp1'!AJ229</f>
        <v>incorrect duplicate values</v>
      </c>
    </row>
    <row r="228" spans="2:47" ht="11.25" customHeight="1" x14ac:dyDescent="0.25">
      <c r="B228" s="12">
        <v>5</v>
      </c>
      <c r="C228" s="16" t="str">
        <f t="shared" si="3"/>
        <v>∞</v>
      </c>
      <c r="D228" s="10">
        <v>0</v>
      </c>
      <c r="E228" s="10">
        <v>1</v>
      </c>
      <c r="F228" s="10">
        <v>0</v>
      </c>
      <c r="G228" s="10">
        <v>0</v>
      </c>
      <c r="H228" s="10">
        <v>1</v>
      </c>
      <c r="I228" s="10" t="s">
        <v>20</v>
      </c>
      <c r="J228" s="10" t="s">
        <v>20</v>
      </c>
      <c r="K228" s="10" t="s">
        <v>20</v>
      </c>
      <c r="L228" s="10" t="s">
        <v>20</v>
      </c>
      <c r="M228" s="10" t="s">
        <v>20</v>
      </c>
      <c r="N228" s="10" t="s">
        <v>20</v>
      </c>
      <c r="O228" s="10" t="s">
        <v>20</v>
      </c>
      <c r="P228" s="10" t="s">
        <v>20</v>
      </c>
      <c r="Q228" s="10" t="s">
        <v>20</v>
      </c>
      <c r="R228" s="10" t="s">
        <v>20</v>
      </c>
      <c r="S228" s="10" t="s">
        <v>20</v>
      </c>
      <c r="T228" s="10" t="s">
        <v>20</v>
      </c>
      <c r="U228" s="10" t="s">
        <v>20</v>
      </c>
      <c r="V228" s="10" t="s">
        <v>20</v>
      </c>
      <c r="W228" s="10" t="s">
        <v>20</v>
      </c>
      <c r="X228" s="10" t="s">
        <v>20</v>
      </c>
      <c r="Y228" s="10" t="s">
        <v>20</v>
      </c>
      <c r="Z228" s="10" t="s">
        <v>20</v>
      </c>
      <c r="AA228" s="10" t="s">
        <v>20</v>
      </c>
      <c r="AB228" s="10" t="s">
        <v>20</v>
      </c>
      <c r="AC228" s="10" t="s">
        <v>20</v>
      </c>
      <c r="AD228" s="10" t="s">
        <v>20</v>
      </c>
      <c r="AE228" s="10" t="s">
        <v>20</v>
      </c>
      <c r="AF228" s="10" t="s">
        <v>20</v>
      </c>
      <c r="AG228" s="10" t="s">
        <v>20</v>
      </c>
      <c r="AH228" s="10" t="s">
        <v>20</v>
      </c>
      <c r="AI228" s="10" t="s">
        <v>20</v>
      </c>
      <c r="AJ228" s="10" t="s">
        <v>20</v>
      </c>
      <c r="AK228" s="10" t="s">
        <v>20</v>
      </c>
      <c r="AL228" s="10" t="s">
        <v>20</v>
      </c>
      <c r="AM228" s="10" t="s">
        <v>20</v>
      </c>
      <c r="AN228" s="10" t="s">
        <v>20</v>
      </c>
      <c r="AO228" s="10" t="s">
        <v>20</v>
      </c>
      <c r="AP228" s="10" t="s">
        <v>20</v>
      </c>
      <c r="AQ228" s="10" t="s">
        <v>20</v>
      </c>
      <c r="AR228" s="10" t="s">
        <v>20</v>
      </c>
      <c r="AS228" s="10" t="s">
        <v>20</v>
      </c>
      <c r="AT228" t="s">
        <v>3488</v>
      </c>
      <c r="AU228" s="7" t="str">
        <f>'sp1'!AJ230</f>
        <v>Subtract From two Columns and Total the …</v>
      </c>
    </row>
    <row r="229" spans="2:47" ht="11.25" customHeight="1" x14ac:dyDescent="0.25">
      <c r="B229" s="12">
        <v>5</v>
      </c>
      <c r="C229" s="16" t="str">
        <f t="shared" si="3"/>
        <v>∞</v>
      </c>
      <c r="D229" s="10">
        <v>0</v>
      </c>
      <c r="E229" s="10">
        <v>1</v>
      </c>
      <c r="F229" s="10">
        <v>0</v>
      </c>
      <c r="G229" s="10">
        <v>1</v>
      </c>
      <c r="H229" s="10">
        <v>0</v>
      </c>
      <c r="I229" s="10" t="s">
        <v>20</v>
      </c>
      <c r="J229" s="10" t="s">
        <v>20</v>
      </c>
      <c r="K229" s="10" t="s">
        <v>20</v>
      </c>
      <c r="L229" s="10" t="s">
        <v>20</v>
      </c>
      <c r="M229" s="10" t="s">
        <v>20</v>
      </c>
      <c r="N229" s="10" t="s">
        <v>20</v>
      </c>
      <c r="O229" s="10" t="s">
        <v>20</v>
      </c>
      <c r="P229" s="10" t="s">
        <v>20</v>
      </c>
      <c r="Q229" s="10" t="s">
        <v>20</v>
      </c>
      <c r="R229" s="10" t="s">
        <v>20</v>
      </c>
      <c r="S229" s="10" t="s">
        <v>20</v>
      </c>
      <c r="T229" s="10" t="s">
        <v>20</v>
      </c>
      <c r="U229" s="10" t="s">
        <v>20</v>
      </c>
      <c r="V229" s="10" t="s">
        <v>20</v>
      </c>
      <c r="W229" s="10" t="s">
        <v>20</v>
      </c>
      <c r="X229" s="10" t="s">
        <v>20</v>
      </c>
      <c r="Y229" s="10" t="s">
        <v>20</v>
      </c>
      <c r="Z229" s="10" t="s">
        <v>20</v>
      </c>
      <c r="AA229" s="10" t="s">
        <v>20</v>
      </c>
      <c r="AB229" s="10" t="s">
        <v>20</v>
      </c>
      <c r="AC229" s="10" t="s">
        <v>20</v>
      </c>
      <c r="AD229" s="10" t="s">
        <v>20</v>
      </c>
      <c r="AE229" s="10" t="s">
        <v>20</v>
      </c>
      <c r="AF229" s="10" t="s">
        <v>20</v>
      </c>
      <c r="AG229" s="10" t="s">
        <v>20</v>
      </c>
      <c r="AH229" s="10" t="s">
        <v>20</v>
      </c>
      <c r="AI229" s="10" t="s">
        <v>20</v>
      </c>
      <c r="AJ229" s="10" t="s">
        <v>20</v>
      </c>
      <c r="AK229" s="10" t="s">
        <v>20</v>
      </c>
      <c r="AL229" s="10" t="s">
        <v>20</v>
      </c>
      <c r="AM229" s="10" t="s">
        <v>20</v>
      </c>
      <c r="AN229" s="10" t="s">
        <v>20</v>
      </c>
      <c r="AO229" s="10" t="s">
        <v>20</v>
      </c>
      <c r="AP229" s="10" t="s">
        <v>20</v>
      </c>
      <c r="AQ229" s="10" t="s">
        <v>20</v>
      </c>
      <c r="AR229" s="10" t="s">
        <v>20</v>
      </c>
      <c r="AS229" s="10" t="s">
        <v>20</v>
      </c>
      <c r="AT229" t="s">
        <v>3489</v>
      </c>
      <c r="AU229" s="7" t="str">
        <f>'sp1'!AJ231</f>
        <v>Macro to Print out Different Dashboards …</v>
      </c>
    </row>
    <row r="230" spans="2:47" ht="11.25" customHeight="1" x14ac:dyDescent="0.25">
      <c r="B230" s="12">
        <v>5</v>
      </c>
      <c r="C230" s="16" t="str">
        <f t="shared" si="3"/>
        <v>∞</v>
      </c>
      <c r="D230" s="10">
        <v>0</v>
      </c>
      <c r="E230" s="10">
        <v>0</v>
      </c>
      <c r="F230" s="10">
        <v>0</v>
      </c>
      <c r="G230" s="10">
        <v>1</v>
      </c>
      <c r="H230" s="10">
        <v>0</v>
      </c>
      <c r="I230" s="10" t="s">
        <v>20</v>
      </c>
      <c r="J230" s="10" t="s">
        <v>20</v>
      </c>
      <c r="K230" s="10" t="s">
        <v>20</v>
      </c>
      <c r="L230" s="10" t="s">
        <v>20</v>
      </c>
      <c r="M230" s="10" t="s">
        <v>20</v>
      </c>
      <c r="N230" s="10" t="s">
        <v>20</v>
      </c>
      <c r="O230" s="10" t="s">
        <v>20</v>
      </c>
      <c r="P230" s="10" t="s">
        <v>20</v>
      </c>
      <c r="Q230" s="10" t="s">
        <v>20</v>
      </c>
      <c r="R230" s="10" t="s">
        <v>20</v>
      </c>
      <c r="S230" s="10" t="s">
        <v>20</v>
      </c>
      <c r="T230" s="10" t="s">
        <v>20</v>
      </c>
      <c r="U230" s="10" t="s">
        <v>20</v>
      </c>
      <c r="V230" s="10" t="s">
        <v>20</v>
      </c>
      <c r="W230" s="10" t="s">
        <v>20</v>
      </c>
      <c r="X230" s="10" t="s">
        <v>20</v>
      </c>
      <c r="Y230" s="10" t="s">
        <v>20</v>
      </c>
      <c r="Z230" s="10" t="s">
        <v>20</v>
      </c>
      <c r="AA230" s="10" t="s">
        <v>20</v>
      </c>
      <c r="AB230" s="10" t="s">
        <v>20</v>
      </c>
      <c r="AC230" s="10" t="s">
        <v>20</v>
      </c>
      <c r="AD230" s="10" t="s">
        <v>20</v>
      </c>
      <c r="AE230" s="10" t="s">
        <v>20</v>
      </c>
      <c r="AF230" s="10" t="s">
        <v>20</v>
      </c>
      <c r="AG230" s="10" t="s">
        <v>20</v>
      </c>
      <c r="AH230" s="10" t="s">
        <v>20</v>
      </c>
      <c r="AI230" s="10" t="s">
        <v>20</v>
      </c>
      <c r="AJ230" s="10" t="s">
        <v>20</v>
      </c>
      <c r="AK230" s="10" t="s">
        <v>20</v>
      </c>
      <c r="AL230" s="10" t="s">
        <v>20</v>
      </c>
      <c r="AM230" s="10" t="s">
        <v>20</v>
      </c>
      <c r="AN230" s="10" t="s">
        <v>20</v>
      </c>
      <c r="AO230" s="10" t="s">
        <v>20</v>
      </c>
      <c r="AP230" s="10" t="s">
        <v>20</v>
      </c>
      <c r="AQ230" s="10" t="s">
        <v>20</v>
      </c>
      <c r="AR230" s="10" t="s">
        <v>20</v>
      </c>
      <c r="AS230" s="10" t="s">
        <v>20</v>
      </c>
      <c r="AT230" t="s">
        <v>3490</v>
      </c>
      <c r="AU230" s="7" t="str">
        <f>'sp1'!AJ232</f>
        <v>SUMIFS Formula</v>
      </c>
    </row>
    <row r="231" spans="2:47" ht="11.25" customHeight="1" x14ac:dyDescent="0.25">
      <c r="B231" s="12">
        <v>5</v>
      </c>
      <c r="C231" s="16" t="str">
        <f t="shared" si="3"/>
        <v>∞</v>
      </c>
      <c r="D231" s="10">
        <v>0</v>
      </c>
      <c r="E231" s="10">
        <v>0</v>
      </c>
      <c r="F231" s="10">
        <v>0</v>
      </c>
      <c r="G231" s="10">
        <v>0</v>
      </c>
      <c r="H231" s="10">
        <v>1</v>
      </c>
      <c r="I231" s="10" t="s">
        <v>20</v>
      </c>
      <c r="J231" s="10" t="s">
        <v>20</v>
      </c>
      <c r="K231" s="10" t="s">
        <v>20</v>
      </c>
      <c r="L231" s="10" t="s">
        <v>20</v>
      </c>
      <c r="M231" s="10" t="s">
        <v>20</v>
      </c>
      <c r="N231" s="10" t="s">
        <v>20</v>
      </c>
      <c r="O231" s="10" t="s">
        <v>20</v>
      </c>
      <c r="P231" s="10" t="s">
        <v>20</v>
      </c>
      <c r="Q231" s="10" t="s">
        <v>20</v>
      </c>
      <c r="R231" s="10" t="s">
        <v>20</v>
      </c>
      <c r="S231" s="10" t="s">
        <v>20</v>
      </c>
      <c r="T231" s="10" t="s">
        <v>20</v>
      </c>
      <c r="U231" s="10" t="s">
        <v>20</v>
      </c>
      <c r="V231" s="10" t="s">
        <v>20</v>
      </c>
      <c r="W231" s="10" t="s">
        <v>20</v>
      </c>
      <c r="X231" s="10" t="s">
        <v>20</v>
      </c>
      <c r="Y231" s="10" t="s">
        <v>20</v>
      </c>
      <c r="Z231" s="10" t="s">
        <v>20</v>
      </c>
      <c r="AA231" s="10" t="s">
        <v>20</v>
      </c>
      <c r="AB231" s="10" t="s">
        <v>20</v>
      </c>
      <c r="AC231" s="10" t="s">
        <v>20</v>
      </c>
      <c r="AD231" s="10" t="s">
        <v>20</v>
      </c>
      <c r="AE231" s="10" t="s">
        <v>20</v>
      </c>
      <c r="AF231" s="10" t="s">
        <v>20</v>
      </c>
      <c r="AG231" s="10" t="s">
        <v>20</v>
      </c>
      <c r="AH231" s="10" t="s">
        <v>20</v>
      </c>
      <c r="AI231" s="10" t="s">
        <v>20</v>
      </c>
      <c r="AJ231" s="10" t="s">
        <v>20</v>
      </c>
      <c r="AK231" s="10" t="s">
        <v>20</v>
      </c>
      <c r="AL231" s="10" t="s">
        <v>20</v>
      </c>
      <c r="AM231" s="10" t="s">
        <v>20</v>
      </c>
      <c r="AN231" s="10" t="s">
        <v>20</v>
      </c>
      <c r="AO231" s="10" t="s">
        <v>20</v>
      </c>
      <c r="AP231" s="10" t="s">
        <v>20</v>
      </c>
      <c r="AQ231" s="10" t="s">
        <v>20</v>
      </c>
      <c r="AR231" s="10" t="s">
        <v>20</v>
      </c>
      <c r="AS231" s="10" t="s">
        <v>20</v>
      </c>
      <c r="AT231" t="s">
        <v>3491</v>
      </c>
      <c r="AU231" s="7" t="str">
        <f>'sp1'!AJ233</f>
        <v>listing names</v>
      </c>
    </row>
    <row r="232" spans="2:47" ht="11.25" customHeight="1" x14ac:dyDescent="0.25">
      <c r="B232" s="12">
        <v>7</v>
      </c>
      <c r="C232" s="16" t="str">
        <f t="shared" si="3"/>
        <v>∞</v>
      </c>
      <c r="D232" s="10">
        <v>0</v>
      </c>
      <c r="E232" s="10">
        <v>0</v>
      </c>
      <c r="F232" s="10">
        <v>1</v>
      </c>
      <c r="G232" s="10">
        <v>0</v>
      </c>
      <c r="H232" s="10">
        <v>1</v>
      </c>
      <c r="I232" s="10">
        <v>0</v>
      </c>
      <c r="J232" s="10">
        <v>1</v>
      </c>
      <c r="K232" s="10" t="s">
        <v>20</v>
      </c>
      <c r="L232" s="10" t="s">
        <v>20</v>
      </c>
      <c r="M232" s="10" t="s">
        <v>20</v>
      </c>
      <c r="N232" s="10" t="s">
        <v>20</v>
      </c>
      <c r="O232" s="10" t="s">
        <v>20</v>
      </c>
      <c r="P232" s="10" t="s">
        <v>20</v>
      </c>
      <c r="Q232" s="10" t="s">
        <v>20</v>
      </c>
      <c r="R232" s="10" t="s">
        <v>20</v>
      </c>
      <c r="S232" s="10" t="s">
        <v>20</v>
      </c>
      <c r="T232" s="10" t="s">
        <v>20</v>
      </c>
      <c r="U232" s="10" t="s">
        <v>20</v>
      </c>
      <c r="V232" s="10" t="s">
        <v>20</v>
      </c>
      <c r="W232" s="10" t="s">
        <v>20</v>
      </c>
      <c r="X232" s="10" t="s">
        <v>20</v>
      </c>
      <c r="Y232" s="10" t="s">
        <v>20</v>
      </c>
      <c r="Z232" s="10" t="s">
        <v>20</v>
      </c>
      <c r="AA232" s="10" t="s">
        <v>20</v>
      </c>
      <c r="AB232" s="10" t="s">
        <v>20</v>
      </c>
      <c r="AC232" s="10" t="s">
        <v>20</v>
      </c>
      <c r="AD232" s="10" t="s">
        <v>20</v>
      </c>
      <c r="AE232" s="10" t="s">
        <v>20</v>
      </c>
      <c r="AF232" s="10" t="s">
        <v>20</v>
      </c>
      <c r="AG232" s="10" t="s">
        <v>20</v>
      </c>
      <c r="AH232" s="10" t="s">
        <v>20</v>
      </c>
      <c r="AI232" s="10" t="s">
        <v>20</v>
      </c>
      <c r="AJ232" s="10" t="s">
        <v>20</v>
      </c>
      <c r="AK232" s="10" t="s">
        <v>20</v>
      </c>
      <c r="AL232" s="10" t="s">
        <v>20</v>
      </c>
      <c r="AM232" s="10" t="s">
        <v>20</v>
      </c>
      <c r="AN232" s="10" t="s">
        <v>20</v>
      </c>
      <c r="AO232" s="10" t="s">
        <v>20</v>
      </c>
      <c r="AP232" s="10" t="s">
        <v>20</v>
      </c>
      <c r="AQ232" s="10" t="s">
        <v>20</v>
      </c>
      <c r="AR232" s="10" t="s">
        <v>20</v>
      </c>
      <c r="AS232" s="10" t="s">
        <v>20</v>
      </c>
      <c r="AT232" t="s">
        <v>3492</v>
      </c>
      <c r="AU232" s="7" t="str">
        <f>'sp1'!AJ234</f>
        <v>Need VBA code for the below..</v>
      </c>
    </row>
    <row r="233" spans="2:47" ht="11.25" customHeight="1" x14ac:dyDescent="0.25">
      <c r="B233" s="12">
        <v>7</v>
      </c>
      <c r="C233" s="16" t="str">
        <f t="shared" si="3"/>
        <v>∞</v>
      </c>
      <c r="D233" s="10">
        <v>0</v>
      </c>
      <c r="E233" s="10">
        <v>0</v>
      </c>
      <c r="F233" s="10">
        <v>1</v>
      </c>
      <c r="G233" s="10">
        <v>0</v>
      </c>
      <c r="H233" s="10">
        <v>0</v>
      </c>
      <c r="I233" s="10">
        <v>1</v>
      </c>
      <c r="J233" s="10">
        <v>0</v>
      </c>
      <c r="K233" s="10" t="s">
        <v>20</v>
      </c>
      <c r="L233" s="10" t="s">
        <v>20</v>
      </c>
      <c r="M233" s="10" t="s">
        <v>20</v>
      </c>
      <c r="N233" s="10" t="s">
        <v>20</v>
      </c>
      <c r="O233" s="10" t="s">
        <v>20</v>
      </c>
      <c r="P233" s="10" t="s">
        <v>20</v>
      </c>
      <c r="Q233" s="10" t="s">
        <v>20</v>
      </c>
      <c r="R233" s="10" t="s">
        <v>20</v>
      </c>
      <c r="S233" s="10" t="s">
        <v>20</v>
      </c>
      <c r="T233" s="10" t="s">
        <v>20</v>
      </c>
      <c r="U233" s="10" t="s">
        <v>20</v>
      </c>
      <c r="V233" s="10" t="s">
        <v>20</v>
      </c>
      <c r="W233" s="10" t="s">
        <v>20</v>
      </c>
      <c r="X233" s="10" t="s">
        <v>20</v>
      </c>
      <c r="Y233" s="10" t="s">
        <v>20</v>
      </c>
      <c r="Z233" s="10" t="s">
        <v>20</v>
      </c>
      <c r="AA233" s="10" t="s">
        <v>20</v>
      </c>
      <c r="AB233" s="10" t="s">
        <v>20</v>
      </c>
      <c r="AC233" s="10" t="s">
        <v>20</v>
      </c>
      <c r="AD233" s="10" t="s">
        <v>20</v>
      </c>
      <c r="AE233" s="10" t="s">
        <v>20</v>
      </c>
      <c r="AF233" s="10" t="s">
        <v>20</v>
      </c>
      <c r="AG233" s="10" t="s">
        <v>20</v>
      </c>
      <c r="AH233" s="10" t="s">
        <v>20</v>
      </c>
      <c r="AI233" s="10" t="s">
        <v>20</v>
      </c>
      <c r="AJ233" s="10" t="s">
        <v>20</v>
      </c>
      <c r="AK233" s="10" t="s">
        <v>20</v>
      </c>
      <c r="AL233" s="10" t="s">
        <v>20</v>
      </c>
      <c r="AM233" s="10" t="s">
        <v>20</v>
      </c>
      <c r="AN233" s="10" t="s">
        <v>20</v>
      </c>
      <c r="AO233" s="10" t="s">
        <v>20</v>
      </c>
      <c r="AP233" s="10" t="s">
        <v>20</v>
      </c>
      <c r="AQ233" s="10" t="s">
        <v>20</v>
      </c>
      <c r="AR233" s="10" t="s">
        <v>20</v>
      </c>
      <c r="AS233" s="10" t="s">
        <v>20</v>
      </c>
      <c r="AT233" t="s">
        <v>3493</v>
      </c>
      <c r="AU233" s="7" t="str">
        <f>'sp1'!AJ235</f>
        <v>Give me suggestion for the below - (VBA …</v>
      </c>
    </row>
    <row r="234" spans="2:47" ht="11.25" customHeight="1" x14ac:dyDescent="0.25">
      <c r="B234" s="12">
        <v>5</v>
      </c>
      <c r="C234" s="16" t="str">
        <f t="shared" si="3"/>
        <v>∞</v>
      </c>
      <c r="D234" s="10">
        <v>0</v>
      </c>
      <c r="E234" s="10">
        <v>0</v>
      </c>
      <c r="F234" s="10">
        <v>0</v>
      </c>
      <c r="G234" s="10">
        <v>0</v>
      </c>
      <c r="H234" s="10">
        <v>1</v>
      </c>
      <c r="I234" s="10" t="s">
        <v>20</v>
      </c>
      <c r="J234" s="10" t="s">
        <v>20</v>
      </c>
      <c r="K234" s="10" t="s">
        <v>20</v>
      </c>
      <c r="L234" s="10" t="s">
        <v>20</v>
      </c>
      <c r="M234" s="10" t="s">
        <v>20</v>
      </c>
      <c r="N234" s="10" t="s">
        <v>20</v>
      </c>
      <c r="O234" s="10" t="s">
        <v>20</v>
      </c>
      <c r="P234" s="10" t="s">
        <v>20</v>
      </c>
      <c r="Q234" s="10" t="s">
        <v>20</v>
      </c>
      <c r="R234" s="10" t="s">
        <v>20</v>
      </c>
      <c r="S234" s="10" t="s">
        <v>20</v>
      </c>
      <c r="T234" s="10" t="s">
        <v>20</v>
      </c>
      <c r="U234" s="10" t="s">
        <v>20</v>
      </c>
      <c r="V234" s="10" t="s">
        <v>20</v>
      </c>
      <c r="W234" s="10" t="s">
        <v>20</v>
      </c>
      <c r="X234" s="10" t="s">
        <v>20</v>
      </c>
      <c r="Y234" s="10" t="s">
        <v>20</v>
      </c>
      <c r="Z234" s="10" t="s">
        <v>20</v>
      </c>
      <c r="AA234" s="10" t="s">
        <v>20</v>
      </c>
      <c r="AB234" s="10" t="s">
        <v>20</v>
      </c>
      <c r="AC234" s="10" t="s">
        <v>20</v>
      </c>
      <c r="AD234" s="10" t="s">
        <v>20</v>
      </c>
      <c r="AE234" s="10" t="s">
        <v>20</v>
      </c>
      <c r="AF234" s="10" t="s">
        <v>20</v>
      </c>
      <c r="AG234" s="10" t="s">
        <v>20</v>
      </c>
      <c r="AH234" s="10" t="s">
        <v>20</v>
      </c>
      <c r="AI234" s="10" t="s">
        <v>20</v>
      </c>
      <c r="AJ234" s="10" t="s">
        <v>20</v>
      </c>
      <c r="AK234" s="10" t="s">
        <v>20</v>
      </c>
      <c r="AL234" s="10" t="s">
        <v>20</v>
      </c>
      <c r="AM234" s="10" t="s">
        <v>20</v>
      </c>
      <c r="AN234" s="10" t="s">
        <v>20</v>
      </c>
      <c r="AO234" s="10" t="s">
        <v>20</v>
      </c>
      <c r="AP234" s="10" t="s">
        <v>20</v>
      </c>
      <c r="AQ234" s="10" t="s">
        <v>20</v>
      </c>
      <c r="AR234" s="10" t="s">
        <v>20</v>
      </c>
      <c r="AS234" s="10" t="s">
        <v>20</v>
      </c>
      <c r="AT234" t="s">
        <v>3494</v>
      </c>
      <c r="AU234" s="7" t="str">
        <f>'sp1'!AJ236</f>
        <v>converting a SUMIFS formula to work in 2…</v>
      </c>
    </row>
    <row r="235" spans="2:47" ht="11.25" customHeight="1" x14ac:dyDescent="0.25">
      <c r="B235" s="12">
        <v>5</v>
      </c>
      <c r="C235" s="16" t="str">
        <f t="shared" si="3"/>
        <v>∞</v>
      </c>
      <c r="D235" s="10">
        <v>0</v>
      </c>
      <c r="E235" s="10">
        <v>1</v>
      </c>
      <c r="F235" s="10">
        <v>0</v>
      </c>
      <c r="G235" s="10">
        <v>0</v>
      </c>
      <c r="H235" s="10">
        <v>1</v>
      </c>
      <c r="I235" s="10" t="s">
        <v>20</v>
      </c>
      <c r="J235" s="10" t="s">
        <v>20</v>
      </c>
      <c r="K235" s="10" t="s">
        <v>20</v>
      </c>
      <c r="L235" s="10" t="s">
        <v>20</v>
      </c>
      <c r="M235" s="10" t="s">
        <v>20</v>
      </c>
      <c r="N235" s="10" t="s">
        <v>20</v>
      </c>
      <c r="O235" s="10" t="s">
        <v>20</v>
      </c>
      <c r="P235" s="10" t="s">
        <v>20</v>
      </c>
      <c r="Q235" s="10" t="s">
        <v>20</v>
      </c>
      <c r="R235" s="10" t="s">
        <v>20</v>
      </c>
      <c r="S235" s="10" t="s">
        <v>20</v>
      </c>
      <c r="T235" s="10" t="s">
        <v>20</v>
      </c>
      <c r="U235" s="10" t="s">
        <v>20</v>
      </c>
      <c r="V235" s="10" t="s">
        <v>20</v>
      </c>
      <c r="W235" s="10" t="s">
        <v>20</v>
      </c>
      <c r="X235" s="10" t="s">
        <v>20</v>
      </c>
      <c r="Y235" s="10" t="s">
        <v>20</v>
      </c>
      <c r="Z235" s="10" t="s">
        <v>20</v>
      </c>
      <c r="AA235" s="10" t="s">
        <v>20</v>
      </c>
      <c r="AB235" s="10" t="s">
        <v>20</v>
      </c>
      <c r="AC235" s="10" t="s">
        <v>20</v>
      </c>
      <c r="AD235" s="10" t="s">
        <v>20</v>
      </c>
      <c r="AE235" s="10" t="s">
        <v>20</v>
      </c>
      <c r="AF235" s="10" t="s">
        <v>20</v>
      </c>
      <c r="AG235" s="10" t="s">
        <v>20</v>
      </c>
      <c r="AH235" s="10" t="s">
        <v>20</v>
      </c>
      <c r="AI235" s="10" t="s">
        <v>20</v>
      </c>
      <c r="AJ235" s="10" t="s">
        <v>20</v>
      </c>
      <c r="AK235" s="10" t="s">
        <v>20</v>
      </c>
      <c r="AL235" s="10" t="s">
        <v>20</v>
      </c>
      <c r="AM235" s="10" t="s">
        <v>20</v>
      </c>
      <c r="AN235" s="10" t="s">
        <v>20</v>
      </c>
      <c r="AO235" s="10" t="s">
        <v>20</v>
      </c>
      <c r="AP235" s="10" t="s">
        <v>20</v>
      </c>
      <c r="AQ235" s="10" t="s">
        <v>20</v>
      </c>
      <c r="AR235" s="10" t="s">
        <v>20</v>
      </c>
      <c r="AS235" s="10" t="s">
        <v>20</v>
      </c>
      <c r="AT235" t="s">
        <v>3495</v>
      </c>
      <c r="AU235" s="7" t="str">
        <f>'sp1'!AJ237</f>
        <v>column chart w/ 2 axes</v>
      </c>
    </row>
    <row r="236" spans="2:47" ht="11.25" customHeight="1" x14ac:dyDescent="0.25">
      <c r="B236" s="12">
        <v>3</v>
      </c>
      <c r="C236" s="16" t="str">
        <f t="shared" si="3"/>
        <v>∞</v>
      </c>
      <c r="D236" s="10">
        <v>0</v>
      </c>
      <c r="E236" s="10">
        <v>1</v>
      </c>
      <c r="F236" s="10">
        <v>0</v>
      </c>
      <c r="G236" s="10" t="s">
        <v>20</v>
      </c>
      <c r="H236" s="10" t="s">
        <v>20</v>
      </c>
      <c r="I236" s="10" t="s">
        <v>20</v>
      </c>
      <c r="J236" s="10" t="s">
        <v>20</v>
      </c>
      <c r="K236" s="10" t="s">
        <v>20</v>
      </c>
      <c r="L236" s="10" t="s">
        <v>20</v>
      </c>
      <c r="M236" s="10" t="s">
        <v>20</v>
      </c>
      <c r="N236" s="10" t="s">
        <v>20</v>
      </c>
      <c r="O236" s="10" t="s">
        <v>20</v>
      </c>
      <c r="P236" s="10" t="s">
        <v>20</v>
      </c>
      <c r="Q236" s="10" t="s">
        <v>20</v>
      </c>
      <c r="R236" s="10" t="s">
        <v>20</v>
      </c>
      <c r="S236" s="10" t="s">
        <v>20</v>
      </c>
      <c r="T236" s="10" t="s">
        <v>20</v>
      </c>
      <c r="U236" s="10" t="s">
        <v>20</v>
      </c>
      <c r="V236" s="10" t="s">
        <v>20</v>
      </c>
      <c r="W236" s="10" t="s">
        <v>20</v>
      </c>
      <c r="X236" s="10" t="s">
        <v>20</v>
      </c>
      <c r="Y236" s="10" t="s">
        <v>20</v>
      </c>
      <c r="Z236" s="10" t="s">
        <v>20</v>
      </c>
      <c r="AA236" s="10" t="s">
        <v>20</v>
      </c>
      <c r="AB236" s="10" t="s">
        <v>20</v>
      </c>
      <c r="AC236" s="10" t="s">
        <v>20</v>
      </c>
      <c r="AD236" s="10" t="s">
        <v>20</v>
      </c>
      <c r="AE236" s="10" t="s">
        <v>20</v>
      </c>
      <c r="AF236" s="10" t="s">
        <v>20</v>
      </c>
      <c r="AG236" s="10" t="s">
        <v>20</v>
      </c>
      <c r="AH236" s="10" t="s">
        <v>20</v>
      </c>
      <c r="AI236" s="10" t="s">
        <v>20</v>
      </c>
      <c r="AJ236" s="10" t="s">
        <v>20</v>
      </c>
      <c r="AK236" s="10" t="s">
        <v>20</v>
      </c>
      <c r="AL236" s="10" t="s">
        <v>20</v>
      </c>
      <c r="AM236" s="10" t="s">
        <v>20</v>
      </c>
      <c r="AN236" s="10" t="s">
        <v>20</v>
      </c>
      <c r="AO236" s="10" t="s">
        <v>20</v>
      </c>
      <c r="AP236" s="10" t="s">
        <v>20</v>
      </c>
      <c r="AQ236" s="10" t="s">
        <v>20</v>
      </c>
      <c r="AR236" s="10" t="s">
        <v>20</v>
      </c>
      <c r="AS236" s="10" t="s">
        <v>20</v>
      </c>
      <c r="AT236" t="s">
        <v>3496</v>
      </c>
      <c r="AU236" s="7" t="str">
        <f>'sp1'!AJ238</f>
        <v>Need a formula to count</v>
      </c>
    </row>
    <row r="237" spans="2:47" ht="11.25" customHeight="1" x14ac:dyDescent="0.25">
      <c r="B237" s="12">
        <v>2</v>
      </c>
      <c r="C237" s="16" t="str">
        <f t="shared" si="3"/>
        <v>∞</v>
      </c>
      <c r="D237" s="10">
        <v>0</v>
      </c>
      <c r="E237" s="10">
        <v>1</v>
      </c>
      <c r="F237" s="10" t="s">
        <v>20</v>
      </c>
      <c r="G237" s="10" t="s">
        <v>20</v>
      </c>
      <c r="H237" s="10" t="s">
        <v>20</v>
      </c>
      <c r="I237" s="10" t="s">
        <v>20</v>
      </c>
      <c r="J237" s="10" t="s">
        <v>20</v>
      </c>
      <c r="K237" s="10" t="s">
        <v>20</v>
      </c>
      <c r="L237" s="10" t="s">
        <v>20</v>
      </c>
      <c r="M237" s="10" t="s">
        <v>20</v>
      </c>
      <c r="N237" s="10" t="s">
        <v>20</v>
      </c>
      <c r="O237" s="10" t="s">
        <v>20</v>
      </c>
      <c r="P237" s="10" t="s">
        <v>20</v>
      </c>
      <c r="Q237" s="10" t="s">
        <v>20</v>
      </c>
      <c r="R237" s="10" t="s">
        <v>20</v>
      </c>
      <c r="S237" s="10" t="s">
        <v>20</v>
      </c>
      <c r="T237" s="10" t="s">
        <v>20</v>
      </c>
      <c r="U237" s="10" t="s">
        <v>20</v>
      </c>
      <c r="V237" s="10" t="s">
        <v>20</v>
      </c>
      <c r="W237" s="10" t="s">
        <v>20</v>
      </c>
      <c r="X237" s="10" t="s">
        <v>20</v>
      </c>
      <c r="Y237" s="10" t="s">
        <v>20</v>
      </c>
      <c r="Z237" s="10" t="s">
        <v>20</v>
      </c>
      <c r="AA237" s="10" t="s">
        <v>20</v>
      </c>
      <c r="AB237" s="10" t="s">
        <v>20</v>
      </c>
      <c r="AC237" s="10" t="s">
        <v>20</v>
      </c>
      <c r="AD237" s="10" t="s">
        <v>20</v>
      </c>
      <c r="AE237" s="10" t="s">
        <v>20</v>
      </c>
      <c r="AF237" s="10" t="s">
        <v>20</v>
      </c>
      <c r="AG237" s="10" t="s">
        <v>20</v>
      </c>
      <c r="AH237" s="10" t="s">
        <v>20</v>
      </c>
      <c r="AI237" s="10" t="s">
        <v>20</v>
      </c>
      <c r="AJ237" s="10" t="s">
        <v>20</v>
      </c>
      <c r="AK237" s="10" t="s">
        <v>20</v>
      </c>
      <c r="AL237" s="10" t="s">
        <v>20</v>
      </c>
      <c r="AM237" s="10" t="s">
        <v>20</v>
      </c>
      <c r="AN237" s="10" t="s">
        <v>20</v>
      </c>
      <c r="AO237" s="10" t="s">
        <v>20</v>
      </c>
      <c r="AP237" s="10" t="s">
        <v>20</v>
      </c>
      <c r="AQ237" s="10" t="s">
        <v>20</v>
      </c>
      <c r="AR237" s="10" t="s">
        <v>20</v>
      </c>
      <c r="AS237" s="10" t="s">
        <v>20</v>
      </c>
      <c r="AT237" t="s">
        <v>3497</v>
      </c>
      <c r="AU237" s="7" t="str">
        <f>'sp1'!AJ239</f>
        <v>Stock HOCL Chart .. how to add line char…</v>
      </c>
    </row>
    <row r="238" spans="2:47" ht="11.25" customHeight="1" x14ac:dyDescent="0.25">
      <c r="B238" s="12">
        <v>3</v>
      </c>
      <c r="C238" s="16" t="str">
        <f t="shared" si="3"/>
        <v>∞</v>
      </c>
      <c r="D238" s="10">
        <v>0</v>
      </c>
      <c r="E238" s="10">
        <v>1</v>
      </c>
      <c r="F238" s="10">
        <v>0</v>
      </c>
      <c r="G238" s="10" t="s">
        <v>20</v>
      </c>
      <c r="H238" s="10" t="s">
        <v>20</v>
      </c>
      <c r="I238" s="10" t="s">
        <v>20</v>
      </c>
      <c r="J238" s="10" t="s">
        <v>20</v>
      </c>
      <c r="K238" s="10" t="s">
        <v>20</v>
      </c>
      <c r="L238" s="10" t="s">
        <v>20</v>
      </c>
      <c r="M238" s="10" t="s">
        <v>20</v>
      </c>
      <c r="N238" s="10" t="s">
        <v>20</v>
      </c>
      <c r="O238" s="10" t="s">
        <v>20</v>
      </c>
      <c r="P238" s="10" t="s">
        <v>20</v>
      </c>
      <c r="Q238" s="10" t="s">
        <v>20</v>
      </c>
      <c r="R238" s="10" t="s">
        <v>20</v>
      </c>
      <c r="S238" s="10" t="s">
        <v>20</v>
      </c>
      <c r="T238" s="10" t="s">
        <v>20</v>
      </c>
      <c r="U238" s="10" t="s">
        <v>20</v>
      </c>
      <c r="V238" s="10" t="s">
        <v>20</v>
      </c>
      <c r="W238" s="10" t="s">
        <v>20</v>
      </c>
      <c r="X238" s="10" t="s">
        <v>20</v>
      </c>
      <c r="Y238" s="10" t="s">
        <v>20</v>
      </c>
      <c r="Z238" s="10" t="s">
        <v>20</v>
      </c>
      <c r="AA238" s="10" t="s">
        <v>20</v>
      </c>
      <c r="AB238" s="10" t="s">
        <v>20</v>
      </c>
      <c r="AC238" s="10" t="s">
        <v>20</v>
      </c>
      <c r="AD238" s="10" t="s">
        <v>20</v>
      </c>
      <c r="AE238" s="10" t="s">
        <v>20</v>
      </c>
      <c r="AF238" s="10" t="s">
        <v>20</v>
      </c>
      <c r="AG238" s="10" t="s">
        <v>20</v>
      </c>
      <c r="AH238" s="10" t="s">
        <v>20</v>
      </c>
      <c r="AI238" s="10" t="s">
        <v>20</v>
      </c>
      <c r="AJ238" s="10" t="s">
        <v>20</v>
      </c>
      <c r="AK238" s="10" t="s">
        <v>20</v>
      </c>
      <c r="AL238" s="10" t="s">
        <v>20</v>
      </c>
      <c r="AM238" s="10" t="s">
        <v>20</v>
      </c>
      <c r="AN238" s="10" t="s">
        <v>20</v>
      </c>
      <c r="AO238" s="10" t="s">
        <v>20</v>
      </c>
      <c r="AP238" s="10" t="s">
        <v>20</v>
      </c>
      <c r="AQ238" s="10" t="s">
        <v>20</v>
      </c>
      <c r="AR238" s="10" t="s">
        <v>20</v>
      </c>
      <c r="AS238" s="10" t="s">
        <v>20</v>
      </c>
      <c r="AT238" t="s">
        <v>3498</v>
      </c>
      <c r="AU238" s="7" t="str">
        <f>'sp1'!AJ240</f>
        <v>Offset formulae</v>
      </c>
    </row>
    <row r="239" spans="2:47" ht="11.25" customHeight="1" x14ac:dyDescent="0.25">
      <c r="B239" s="12">
        <v>4</v>
      </c>
      <c r="C239" s="16" t="str">
        <f t="shared" si="3"/>
        <v>∞</v>
      </c>
      <c r="D239" s="10">
        <v>0</v>
      </c>
      <c r="E239" s="10">
        <v>0</v>
      </c>
      <c r="F239" s="10">
        <v>1</v>
      </c>
      <c r="G239" s="10">
        <v>0</v>
      </c>
      <c r="H239" s="10" t="s">
        <v>20</v>
      </c>
      <c r="I239" s="10" t="s">
        <v>20</v>
      </c>
      <c r="J239" s="10" t="s">
        <v>20</v>
      </c>
      <c r="K239" s="10" t="s">
        <v>20</v>
      </c>
      <c r="L239" s="10" t="s">
        <v>20</v>
      </c>
      <c r="M239" s="10" t="s">
        <v>20</v>
      </c>
      <c r="N239" s="10" t="s">
        <v>20</v>
      </c>
      <c r="O239" s="10" t="s">
        <v>20</v>
      </c>
      <c r="P239" s="10" t="s">
        <v>20</v>
      </c>
      <c r="Q239" s="10" t="s">
        <v>20</v>
      </c>
      <c r="R239" s="10" t="s">
        <v>20</v>
      </c>
      <c r="S239" s="10" t="s">
        <v>20</v>
      </c>
      <c r="T239" s="10" t="s">
        <v>20</v>
      </c>
      <c r="U239" s="10" t="s">
        <v>20</v>
      </c>
      <c r="V239" s="10" t="s">
        <v>20</v>
      </c>
      <c r="W239" s="10" t="s">
        <v>20</v>
      </c>
      <c r="X239" s="10" t="s">
        <v>20</v>
      </c>
      <c r="Y239" s="10" t="s">
        <v>20</v>
      </c>
      <c r="Z239" s="10" t="s">
        <v>20</v>
      </c>
      <c r="AA239" s="10" t="s">
        <v>20</v>
      </c>
      <c r="AB239" s="10" t="s">
        <v>20</v>
      </c>
      <c r="AC239" s="10" t="s">
        <v>20</v>
      </c>
      <c r="AD239" s="10" t="s">
        <v>20</v>
      </c>
      <c r="AE239" s="10" t="s">
        <v>20</v>
      </c>
      <c r="AF239" s="10" t="s">
        <v>20</v>
      </c>
      <c r="AG239" s="10" t="s">
        <v>20</v>
      </c>
      <c r="AH239" s="10" t="s">
        <v>20</v>
      </c>
      <c r="AI239" s="10" t="s">
        <v>20</v>
      </c>
      <c r="AJ239" s="10" t="s">
        <v>20</v>
      </c>
      <c r="AK239" s="10" t="s">
        <v>20</v>
      </c>
      <c r="AL239" s="10" t="s">
        <v>20</v>
      </c>
      <c r="AM239" s="10" t="s">
        <v>20</v>
      </c>
      <c r="AN239" s="10" t="s">
        <v>20</v>
      </c>
      <c r="AO239" s="10" t="s">
        <v>20</v>
      </c>
      <c r="AP239" s="10" t="s">
        <v>20</v>
      </c>
      <c r="AQ239" s="10" t="s">
        <v>20</v>
      </c>
      <c r="AR239" s="10" t="s">
        <v>20</v>
      </c>
      <c r="AS239" s="10" t="s">
        <v>20</v>
      </c>
      <c r="AT239" t="s">
        <v>3499</v>
      </c>
      <c r="AU239" s="7" t="str">
        <f>'sp1'!AJ241</f>
        <v>Formula = text string in one colomun but…</v>
      </c>
    </row>
    <row r="240" spans="2:47" ht="11.25" customHeight="1" x14ac:dyDescent="0.25">
      <c r="B240" s="12">
        <v>3</v>
      </c>
      <c r="C240" s="16" t="str">
        <f t="shared" si="3"/>
        <v>∞</v>
      </c>
      <c r="D240" s="10">
        <v>0</v>
      </c>
      <c r="E240" s="10">
        <v>0</v>
      </c>
      <c r="F240" s="10">
        <v>1</v>
      </c>
      <c r="G240" s="10" t="s">
        <v>20</v>
      </c>
      <c r="H240" s="10" t="s">
        <v>20</v>
      </c>
      <c r="I240" s="10" t="s">
        <v>20</v>
      </c>
      <c r="J240" s="10" t="s">
        <v>20</v>
      </c>
      <c r="K240" s="10" t="s">
        <v>20</v>
      </c>
      <c r="L240" s="10" t="s">
        <v>20</v>
      </c>
      <c r="M240" s="10" t="s">
        <v>20</v>
      </c>
      <c r="N240" s="10" t="s">
        <v>20</v>
      </c>
      <c r="O240" s="10" t="s">
        <v>20</v>
      </c>
      <c r="P240" s="10" t="s">
        <v>20</v>
      </c>
      <c r="Q240" s="10" t="s">
        <v>20</v>
      </c>
      <c r="R240" s="10" t="s">
        <v>20</v>
      </c>
      <c r="S240" s="10" t="s">
        <v>20</v>
      </c>
      <c r="T240" s="10" t="s">
        <v>20</v>
      </c>
      <c r="U240" s="10" t="s">
        <v>20</v>
      </c>
      <c r="V240" s="10" t="s">
        <v>20</v>
      </c>
      <c r="W240" s="10" t="s">
        <v>20</v>
      </c>
      <c r="X240" s="10" t="s">
        <v>20</v>
      </c>
      <c r="Y240" s="10" t="s">
        <v>20</v>
      </c>
      <c r="Z240" s="10" t="s">
        <v>20</v>
      </c>
      <c r="AA240" s="10" t="s">
        <v>20</v>
      </c>
      <c r="AB240" s="10" t="s">
        <v>20</v>
      </c>
      <c r="AC240" s="10" t="s">
        <v>20</v>
      </c>
      <c r="AD240" s="10" t="s">
        <v>20</v>
      </c>
      <c r="AE240" s="10" t="s">
        <v>20</v>
      </c>
      <c r="AF240" s="10" t="s">
        <v>20</v>
      </c>
      <c r="AG240" s="10" t="s">
        <v>20</v>
      </c>
      <c r="AH240" s="10" t="s">
        <v>20</v>
      </c>
      <c r="AI240" s="10" t="s">
        <v>20</v>
      </c>
      <c r="AJ240" s="10" t="s">
        <v>20</v>
      </c>
      <c r="AK240" s="10" t="s">
        <v>20</v>
      </c>
      <c r="AL240" s="10" t="s">
        <v>20</v>
      </c>
      <c r="AM240" s="10" t="s">
        <v>20</v>
      </c>
      <c r="AN240" s="10" t="s">
        <v>20</v>
      </c>
      <c r="AO240" s="10" t="s">
        <v>20</v>
      </c>
      <c r="AP240" s="10" t="s">
        <v>20</v>
      </c>
      <c r="AQ240" s="10" t="s">
        <v>20</v>
      </c>
      <c r="AR240" s="10" t="s">
        <v>20</v>
      </c>
      <c r="AS240" s="10" t="s">
        <v>20</v>
      </c>
      <c r="AT240" t="s">
        <v>3500</v>
      </c>
      <c r="AU240" s="7" t="str">
        <f>'sp1'!AJ242</f>
        <v>Pivot Table Trouble</v>
      </c>
    </row>
    <row r="241" spans="2:47" ht="11.25" customHeight="1" x14ac:dyDescent="0.25">
      <c r="B241" s="12">
        <v>2</v>
      </c>
      <c r="C241" s="16" t="str">
        <f t="shared" si="3"/>
        <v>∞</v>
      </c>
      <c r="D241" s="10">
        <v>0</v>
      </c>
      <c r="E241" s="10">
        <v>1</v>
      </c>
      <c r="F241" s="10" t="s">
        <v>20</v>
      </c>
      <c r="G241" s="10" t="s">
        <v>20</v>
      </c>
      <c r="H241" s="10" t="s">
        <v>20</v>
      </c>
      <c r="I241" s="10" t="s">
        <v>20</v>
      </c>
      <c r="J241" s="10" t="s">
        <v>20</v>
      </c>
      <c r="K241" s="10" t="s">
        <v>20</v>
      </c>
      <c r="L241" s="10" t="s">
        <v>20</v>
      </c>
      <c r="M241" s="10" t="s">
        <v>20</v>
      </c>
      <c r="N241" s="10" t="s">
        <v>20</v>
      </c>
      <c r="O241" s="10" t="s">
        <v>20</v>
      </c>
      <c r="P241" s="10" t="s">
        <v>20</v>
      </c>
      <c r="Q241" s="10" t="s">
        <v>20</v>
      </c>
      <c r="R241" s="10" t="s">
        <v>20</v>
      </c>
      <c r="S241" s="10" t="s">
        <v>20</v>
      </c>
      <c r="T241" s="10" t="s">
        <v>20</v>
      </c>
      <c r="U241" s="10" t="s">
        <v>20</v>
      </c>
      <c r="V241" s="10" t="s">
        <v>20</v>
      </c>
      <c r="W241" s="10" t="s">
        <v>20</v>
      </c>
      <c r="X241" s="10" t="s">
        <v>20</v>
      </c>
      <c r="Y241" s="10" t="s">
        <v>20</v>
      </c>
      <c r="Z241" s="10" t="s">
        <v>20</v>
      </c>
      <c r="AA241" s="10" t="s">
        <v>20</v>
      </c>
      <c r="AB241" s="10" t="s">
        <v>20</v>
      </c>
      <c r="AC241" s="10" t="s">
        <v>20</v>
      </c>
      <c r="AD241" s="10" t="s">
        <v>20</v>
      </c>
      <c r="AE241" s="10" t="s">
        <v>20</v>
      </c>
      <c r="AF241" s="10" t="s">
        <v>20</v>
      </c>
      <c r="AG241" s="10" t="s">
        <v>20</v>
      </c>
      <c r="AH241" s="10" t="s">
        <v>20</v>
      </c>
      <c r="AI241" s="10" t="s">
        <v>20</v>
      </c>
      <c r="AJ241" s="10" t="s">
        <v>20</v>
      </c>
      <c r="AK241" s="10" t="s">
        <v>20</v>
      </c>
      <c r="AL241" s="10" t="s">
        <v>20</v>
      </c>
      <c r="AM241" s="10" t="s">
        <v>20</v>
      </c>
      <c r="AN241" s="10" t="s">
        <v>20</v>
      </c>
      <c r="AO241" s="10" t="s">
        <v>20</v>
      </c>
      <c r="AP241" s="10" t="s">
        <v>20</v>
      </c>
      <c r="AQ241" s="10" t="s">
        <v>20</v>
      </c>
      <c r="AR241" s="10" t="s">
        <v>20</v>
      </c>
      <c r="AS241" s="10" t="s">
        <v>20</v>
      </c>
      <c r="AT241" t="s">
        <v>3501</v>
      </c>
      <c r="AU241" s="7" t="str">
        <f>'sp1'!AJ243</f>
        <v>Noob problem.....</v>
      </c>
    </row>
    <row r="242" spans="2:47" ht="11.25" customHeight="1" x14ac:dyDescent="0.25">
      <c r="B242" s="12">
        <v>7</v>
      </c>
      <c r="C242" s="16" t="str">
        <f t="shared" si="3"/>
        <v>∞</v>
      </c>
      <c r="D242" s="10">
        <v>0</v>
      </c>
      <c r="E242" s="10">
        <v>1</v>
      </c>
      <c r="F242" s="10">
        <v>0</v>
      </c>
      <c r="G242" s="10">
        <v>0</v>
      </c>
      <c r="H242" s="10">
        <v>1</v>
      </c>
      <c r="I242" s="10">
        <v>0</v>
      </c>
      <c r="J242" s="10">
        <v>0</v>
      </c>
      <c r="K242" s="10" t="s">
        <v>20</v>
      </c>
      <c r="L242" s="10" t="s">
        <v>20</v>
      </c>
      <c r="M242" s="10" t="s">
        <v>20</v>
      </c>
      <c r="N242" s="10" t="s">
        <v>20</v>
      </c>
      <c r="O242" s="10" t="s">
        <v>20</v>
      </c>
      <c r="P242" s="10" t="s">
        <v>20</v>
      </c>
      <c r="Q242" s="10" t="s">
        <v>20</v>
      </c>
      <c r="R242" s="10" t="s">
        <v>20</v>
      </c>
      <c r="S242" s="10" t="s">
        <v>20</v>
      </c>
      <c r="T242" s="10" t="s">
        <v>20</v>
      </c>
      <c r="U242" s="10" t="s">
        <v>20</v>
      </c>
      <c r="V242" s="10" t="s">
        <v>20</v>
      </c>
      <c r="W242" s="10" t="s">
        <v>20</v>
      </c>
      <c r="X242" s="10" t="s">
        <v>20</v>
      </c>
      <c r="Y242" s="10" t="s">
        <v>20</v>
      </c>
      <c r="Z242" s="10" t="s">
        <v>20</v>
      </c>
      <c r="AA242" s="10" t="s">
        <v>20</v>
      </c>
      <c r="AB242" s="10" t="s">
        <v>20</v>
      </c>
      <c r="AC242" s="10" t="s">
        <v>20</v>
      </c>
      <c r="AD242" s="10" t="s">
        <v>20</v>
      </c>
      <c r="AE242" s="10" t="s">
        <v>20</v>
      </c>
      <c r="AF242" s="10" t="s">
        <v>20</v>
      </c>
      <c r="AG242" s="10" t="s">
        <v>20</v>
      </c>
      <c r="AH242" s="10" t="s">
        <v>20</v>
      </c>
      <c r="AI242" s="10" t="s">
        <v>20</v>
      </c>
      <c r="AJ242" s="10" t="s">
        <v>20</v>
      </c>
      <c r="AK242" s="10" t="s">
        <v>20</v>
      </c>
      <c r="AL242" s="10" t="s">
        <v>20</v>
      </c>
      <c r="AM242" s="10" t="s">
        <v>20</v>
      </c>
      <c r="AN242" s="10" t="s">
        <v>20</v>
      </c>
      <c r="AO242" s="10" t="s">
        <v>20</v>
      </c>
      <c r="AP242" s="10" t="s">
        <v>20</v>
      </c>
      <c r="AQ242" s="10" t="s">
        <v>20</v>
      </c>
      <c r="AR242" s="10" t="s">
        <v>20</v>
      </c>
      <c r="AS242" s="10" t="s">
        <v>20</v>
      </c>
      <c r="AT242" t="s">
        <v>3502</v>
      </c>
      <c r="AU242" s="7" t="str">
        <f>'sp1'!AJ244</f>
        <v>pivot table external data sources, multi…</v>
      </c>
    </row>
    <row r="243" spans="2:47" ht="11.25" customHeight="1" x14ac:dyDescent="0.25">
      <c r="B243" s="12">
        <v>3</v>
      </c>
      <c r="C243" s="16" t="str">
        <f t="shared" si="3"/>
        <v>∞</v>
      </c>
      <c r="D243" s="10">
        <v>0</v>
      </c>
      <c r="E243" s="10">
        <v>1</v>
      </c>
      <c r="F243" s="10">
        <v>0</v>
      </c>
      <c r="G243" s="10" t="s">
        <v>20</v>
      </c>
      <c r="H243" s="10" t="s">
        <v>20</v>
      </c>
      <c r="I243" s="10" t="s">
        <v>20</v>
      </c>
      <c r="J243" s="10" t="s">
        <v>20</v>
      </c>
      <c r="K243" s="10" t="s">
        <v>20</v>
      </c>
      <c r="L243" s="10" t="s">
        <v>20</v>
      </c>
      <c r="M243" s="10" t="s">
        <v>20</v>
      </c>
      <c r="N243" s="10" t="s">
        <v>20</v>
      </c>
      <c r="O243" s="10" t="s">
        <v>20</v>
      </c>
      <c r="P243" s="10" t="s">
        <v>20</v>
      </c>
      <c r="Q243" s="10" t="s">
        <v>20</v>
      </c>
      <c r="R243" s="10" t="s">
        <v>20</v>
      </c>
      <c r="S243" s="10" t="s">
        <v>20</v>
      </c>
      <c r="T243" s="10" t="s">
        <v>20</v>
      </c>
      <c r="U243" s="10" t="s">
        <v>20</v>
      </c>
      <c r="V243" s="10" t="s">
        <v>20</v>
      </c>
      <c r="W243" s="10" t="s">
        <v>20</v>
      </c>
      <c r="X243" s="10" t="s">
        <v>20</v>
      </c>
      <c r="Y243" s="10" t="s">
        <v>20</v>
      </c>
      <c r="Z243" s="10" t="s">
        <v>20</v>
      </c>
      <c r="AA243" s="10" t="s">
        <v>20</v>
      </c>
      <c r="AB243" s="10" t="s">
        <v>20</v>
      </c>
      <c r="AC243" s="10" t="s">
        <v>20</v>
      </c>
      <c r="AD243" s="10" t="s">
        <v>20</v>
      </c>
      <c r="AE243" s="10" t="s">
        <v>20</v>
      </c>
      <c r="AF243" s="10" t="s">
        <v>20</v>
      </c>
      <c r="AG243" s="10" t="s">
        <v>20</v>
      </c>
      <c r="AH243" s="10" t="s">
        <v>20</v>
      </c>
      <c r="AI243" s="10" t="s">
        <v>20</v>
      </c>
      <c r="AJ243" s="10" t="s">
        <v>20</v>
      </c>
      <c r="AK243" s="10" t="s">
        <v>20</v>
      </c>
      <c r="AL243" s="10" t="s">
        <v>20</v>
      </c>
      <c r="AM243" s="10" t="s">
        <v>20</v>
      </c>
      <c r="AN243" s="10" t="s">
        <v>20</v>
      </c>
      <c r="AO243" s="10" t="s">
        <v>20</v>
      </c>
      <c r="AP243" s="10" t="s">
        <v>20</v>
      </c>
      <c r="AQ243" s="10" t="s">
        <v>20</v>
      </c>
      <c r="AR243" s="10" t="s">
        <v>20</v>
      </c>
      <c r="AS243" s="10" t="s">
        <v>20</v>
      </c>
      <c r="AT243" t="s">
        <v>3503</v>
      </c>
      <c r="AU243" s="7" t="str">
        <f>'sp1'!AJ245</f>
        <v>VBA to filter  and copy actions based on…</v>
      </c>
    </row>
    <row r="244" spans="2:47" ht="11.25" customHeight="1" x14ac:dyDescent="0.25">
      <c r="B244" s="12">
        <v>4</v>
      </c>
      <c r="C244" s="16" t="str">
        <f t="shared" si="3"/>
        <v>∞</v>
      </c>
      <c r="D244" s="10">
        <v>0</v>
      </c>
      <c r="E244" s="10">
        <v>1</v>
      </c>
      <c r="F244" s="10">
        <v>0</v>
      </c>
      <c r="G244" s="10">
        <v>1</v>
      </c>
      <c r="H244" s="10" t="s">
        <v>20</v>
      </c>
      <c r="I244" s="10" t="s">
        <v>20</v>
      </c>
      <c r="J244" s="10" t="s">
        <v>20</v>
      </c>
      <c r="K244" s="10" t="s">
        <v>20</v>
      </c>
      <c r="L244" s="10" t="s">
        <v>20</v>
      </c>
      <c r="M244" s="10" t="s">
        <v>20</v>
      </c>
      <c r="N244" s="10" t="s">
        <v>20</v>
      </c>
      <c r="O244" s="10" t="s">
        <v>20</v>
      </c>
      <c r="P244" s="10" t="s">
        <v>20</v>
      </c>
      <c r="Q244" s="10" t="s">
        <v>20</v>
      </c>
      <c r="R244" s="10" t="s">
        <v>20</v>
      </c>
      <c r="S244" s="10" t="s">
        <v>20</v>
      </c>
      <c r="T244" s="10" t="s">
        <v>20</v>
      </c>
      <c r="U244" s="10" t="s">
        <v>20</v>
      </c>
      <c r="V244" s="10" t="s">
        <v>20</v>
      </c>
      <c r="W244" s="10" t="s">
        <v>20</v>
      </c>
      <c r="X244" s="10" t="s">
        <v>20</v>
      </c>
      <c r="Y244" s="10" t="s">
        <v>20</v>
      </c>
      <c r="Z244" s="10" t="s">
        <v>20</v>
      </c>
      <c r="AA244" s="10" t="s">
        <v>20</v>
      </c>
      <c r="AB244" s="10" t="s">
        <v>20</v>
      </c>
      <c r="AC244" s="10" t="s">
        <v>20</v>
      </c>
      <c r="AD244" s="10" t="s">
        <v>20</v>
      </c>
      <c r="AE244" s="10" t="s">
        <v>20</v>
      </c>
      <c r="AF244" s="10" t="s">
        <v>20</v>
      </c>
      <c r="AG244" s="10" t="s">
        <v>20</v>
      </c>
      <c r="AH244" s="10" t="s">
        <v>20</v>
      </c>
      <c r="AI244" s="10" t="s">
        <v>20</v>
      </c>
      <c r="AJ244" s="10" t="s">
        <v>20</v>
      </c>
      <c r="AK244" s="10" t="s">
        <v>20</v>
      </c>
      <c r="AL244" s="10" t="s">
        <v>20</v>
      </c>
      <c r="AM244" s="10" t="s">
        <v>20</v>
      </c>
      <c r="AN244" s="10" t="s">
        <v>20</v>
      </c>
      <c r="AO244" s="10" t="s">
        <v>20</v>
      </c>
      <c r="AP244" s="10" t="s">
        <v>20</v>
      </c>
      <c r="AQ244" s="10" t="s">
        <v>20</v>
      </c>
      <c r="AR244" s="10" t="s">
        <v>20</v>
      </c>
      <c r="AS244" s="10" t="s">
        <v>20</v>
      </c>
      <c r="AT244" t="s">
        <v>3504</v>
      </c>
      <c r="AU244" s="7" t="str">
        <f>'sp1'!AJ246</f>
        <v>Form Controls</v>
      </c>
    </row>
    <row r="245" spans="2:47" ht="11.25" customHeight="1" x14ac:dyDescent="0.25">
      <c r="B245" s="12">
        <v>3</v>
      </c>
      <c r="C245" s="16" t="str">
        <f t="shared" si="3"/>
        <v>∞</v>
      </c>
      <c r="D245" s="10">
        <v>0</v>
      </c>
      <c r="E245" s="10">
        <v>1</v>
      </c>
      <c r="F245" s="10">
        <v>0</v>
      </c>
      <c r="G245" s="10" t="s">
        <v>20</v>
      </c>
      <c r="H245" s="10" t="s">
        <v>20</v>
      </c>
      <c r="I245" s="10" t="s">
        <v>20</v>
      </c>
      <c r="J245" s="10" t="s">
        <v>20</v>
      </c>
      <c r="K245" s="10" t="s">
        <v>20</v>
      </c>
      <c r="L245" s="10" t="s">
        <v>20</v>
      </c>
      <c r="M245" s="10" t="s">
        <v>20</v>
      </c>
      <c r="N245" s="10" t="s">
        <v>20</v>
      </c>
      <c r="O245" s="10" t="s">
        <v>20</v>
      </c>
      <c r="P245" s="10" t="s">
        <v>20</v>
      </c>
      <c r="Q245" s="10" t="s">
        <v>20</v>
      </c>
      <c r="R245" s="10" t="s">
        <v>20</v>
      </c>
      <c r="S245" s="10" t="s">
        <v>20</v>
      </c>
      <c r="T245" s="10" t="s">
        <v>20</v>
      </c>
      <c r="U245" s="10" t="s">
        <v>20</v>
      </c>
      <c r="V245" s="10" t="s">
        <v>20</v>
      </c>
      <c r="W245" s="10" t="s">
        <v>20</v>
      </c>
      <c r="X245" s="10" t="s">
        <v>20</v>
      </c>
      <c r="Y245" s="10" t="s">
        <v>20</v>
      </c>
      <c r="Z245" s="10" t="s">
        <v>20</v>
      </c>
      <c r="AA245" s="10" t="s">
        <v>20</v>
      </c>
      <c r="AB245" s="10" t="s">
        <v>20</v>
      </c>
      <c r="AC245" s="10" t="s">
        <v>20</v>
      </c>
      <c r="AD245" s="10" t="s">
        <v>20</v>
      </c>
      <c r="AE245" s="10" t="s">
        <v>20</v>
      </c>
      <c r="AF245" s="10" t="s">
        <v>20</v>
      </c>
      <c r="AG245" s="10" t="s">
        <v>20</v>
      </c>
      <c r="AH245" s="10" t="s">
        <v>20</v>
      </c>
      <c r="AI245" s="10" t="s">
        <v>20</v>
      </c>
      <c r="AJ245" s="10" t="s">
        <v>20</v>
      </c>
      <c r="AK245" s="10" t="s">
        <v>20</v>
      </c>
      <c r="AL245" s="10" t="s">
        <v>20</v>
      </c>
      <c r="AM245" s="10" t="s">
        <v>20</v>
      </c>
      <c r="AN245" s="10" t="s">
        <v>20</v>
      </c>
      <c r="AO245" s="10" t="s">
        <v>20</v>
      </c>
      <c r="AP245" s="10" t="s">
        <v>20</v>
      </c>
      <c r="AQ245" s="10" t="s">
        <v>20</v>
      </c>
      <c r="AR245" s="10" t="s">
        <v>20</v>
      </c>
      <c r="AS245" s="10" t="s">
        <v>20</v>
      </c>
      <c r="AT245" t="s">
        <v>3505</v>
      </c>
      <c r="AU245" s="7" t="str">
        <f>'sp1'!AJ247</f>
        <v>Notepad to Excel</v>
      </c>
    </row>
    <row r="246" spans="2:47" ht="11.25" customHeight="1" x14ac:dyDescent="0.25">
      <c r="B246" s="12">
        <v>2</v>
      </c>
      <c r="C246" s="16" t="str">
        <f t="shared" si="3"/>
        <v>∞</v>
      </c>
      <c r="D246" s="10">
        <v>0</v>
      </c>
      <c r="E246" s="10">
        <v>1</v>
      </c>
      <c r="F246" s="10" t="s">
        <v>20</v>
      </c>
      <c r="G246" s="10" t="s">
        <v>20</v>
      </c>
      <c r="H246" s="10" t="s">
        <v>20</v>
      </c>
      <c r="I246" s="10" t="s">
        <v>20</v>
      </c>
      <c r="J246" s="10" t="s">
        <v>20</v>
      </c>
      <c r="K246" s="10" t="s">
        <v>20</v>
      </c>
      <c r="L246" s="10" t="s">
        <v>20</v>
      </c>
      <c r="M246" s="10" t="s">
        <v>20</v>
      </c>
      <c r="N246" s="10" t="s">
        <v>20</v>
      </c>
      <c r="O246" s="10" t="s">
        <v>20</v>
      </c>
      <c r="P246" s="10" t="s">
        <v>20</v>
      </c>
      <c r="Q246" s="10" t="s">
        <v>20</v>
      </c>
      <c r="R246" s="10" t="s">
        <v>20</v>
      </c>
      <c r="S246" s="10" t="s">
        <v>20</v>
      </c>
      <c r="T246" s="10" t="s">
        <v>20</v>
      </c>
      <c r="U246" s="10" t="s">
        <v>20</v>
      </c>
      <c r="V246" s="10" t="s">
        <v>20</v>
      </c>
      <c r="W246" s="10" t="s">
        <v>20</v>
      </c>
      <c r="X246" s="10" t="s">
        <v>20</v>
      </c>
      <c r="Y246" s="10" t="s">
        <v>20</v>
      </c>
      <c r="Z246" s="10" t="s">
        <v>20</v>
      </c>
      <c r="AA246" s="10" t="s">
        <v>20</v>
      </c>
      <c r="AB246" s="10" t="s">
        <v>20</v>
      </c>
      <c r="AC246" s="10" t="s">
        <v>20</v>
      </c>
      <c r="AD246" s="10" t="s">
        <v>20</v>
      </c>
      <c r="AE246" s="10" t="s">
        <v>20</v>
      </c>
      <c r="AF246" s="10" t="s">
        <v>20</v>
      </c>
      <c r="AG246" s="10" t="s">
        <v>20</v>
      </c>
      <c r="AH246" s="10" t="s">
        <v>20</v>
      </c>
      <c r="AI246" s="10" t="s">
        <v>20</v>
      </c>
      <c r="AJ246" s="10" t="s">
        <v>20</v>
      </c>
      <c r="AK246" s="10" t="s">
        <v>20</v>
      </c>
      <c r="AL246" s="10" t="s">
        <v>20</v>
      </c>
      <c r="AM246" s="10" t="s">
        <v>20</v>
      </c>
      <c r="AN246" s="10" t="s">
        <v>20</v>
      </c>
      <c r="AO246" s="10" t="s">
        <v>20</v>
      </c>
      <c r="AP246" s="10" t="s">
        <v>20</v>
      </c>
      <c r="AQ246" s="10" t="s">
        <v>20</v>
      </c>
      <c r="AR246" s="10" t="s">
        <v>20</v>
      </c>
      <c r="AS246" s="10" t="s">
        <v>20</v>
      </c>
      <c r="AT246" t="s">
        <v>3506</v>
      </c>
      <c r="AU246" s="7" t="str">
        <f>'sp1'!AJ248</f>
        <v>Project Management Cost to Complete Curv…</v>
      </c>
    </row>
    <row r="247" spans="2:47" ht="11.25" customHeight="1" x14ac:dyDescent="0.25">
      <c r="B247" s="12">
        <v>5</v>
      </c>
      <c r="C247" s="16" t="str">
        <f t="shared" si="3"/>
        <v>∞</v>
      </c>
      <c r="D247" s="10">
        <v>0</v>
      </c>
      <c r="E247" s="10">
        <v>1</v>
      </c>
      <c r="F247" s="10">
        <v>0</v>
      </c>
      <c r="G247" s="10">
        <v>0</v>
      </c>
      <c r="H247" s="10">
        <v>1</v>
      </c>
      <c r="I247" s="10" t="s">
        <v>20</v>
      </c>
      <c r="J247" s="10" t="s">
        <v>20</v>
      </c>
      <c r="K247" s="10" t="s">
        <v>20</v>
      </c>
      <c r="L247" s="10" t="s">
        <v>20</v>
      </c>
      <c r="M247" s="10" t="s">
        <v>20</v>
      </c>
      <c r="N247" s="10" t="s">
        <v>20</v>
      </c>
      <c r="O247" s="10" t="s">
        <v>20</v>
      </c>
      <c r="P247" s="10" t="s">
        <v>20</v>
      </c>
      <c r="Q247" s="10" t="s">
        <v>20</v>
      </c>
      <c r="R247" s="10" t="s">
        <v>20</v>
      </c>
      <c r="S247" s="10" t="s">
        <v>20</v>
      </c>
      <c r="T247" s="10" t="s">
        <v>20</v>
      </c>
      <c r="U247" s="10" t="s">
        <v>20</v>
      </c>
      <c r="V247" s="10" t="s">
        <v>20</v>
      </c>
      <c r="W247" s="10" t="s">
        <v>20</v>
      </c>
      <c r="X247" s="10" t="s">
        <v>20</v>
      </c>
      <c r="Y247" s="10" t="s">
        <v>20</v>
      </c>
      <c r="Z247" s="10" t="s">
        <v>20</v>
      </c>
      <c r="AA247" s="10" t="s">
        <v>20</v>
      </c>
      <c r="AB247" s="10" t="s">
        <v>20</v>
      </c>
      <c r="AC247" s="10" t="s">
        <v>20</v>
      </c>
      <c r="AD247" s="10" t="s">
        <v>20</v>
      </c>
      <c r="AE247" s="10" t="s">
        <v>20</v>
      </c>
      <c r="AF247" s="10" t="s">
        <v>20</v>
      </c>
      <c r="AG247" s="10" t="s">
        <v>20</v>
      </c>
      <c r="AH247" s="10" t="s">
        <v>20</v>
      </c>
      <c r="AI247" s="10" t="s">
        <v>20</v>
      </c>
      <c r="AJ247" s="10" t="s">
        <v>20</v>
      </c>
      <c r="AK247" s="10" t="s">
        <v>20</v>
      </c>
      <c r="AL247" s="10" t="s">
        <v>20</v>
      </c>
      <c r="AM247" s="10" t="s">
        <v>20</v>
      </c>
      <c r="AN247" s="10" t="s">
        <v>20</v>
      </c>
      <c r="AO247" s="10" t="s">
        <v>20</v>
      </c>
      <c r="AP247" s="10" t="s">
        <v>20</v>
      </c>
      <c r="AQ247" s="10" t="s">
        <v>20</v>
      </c>
      <c r="AR247" s="10" t="s">
        <v>20</v>
      </c>
      <c r="AS247" s="10" t="s">
        <v>20</v>
      </c>
      <c r="AT247" t="s">
        <v>3507</v>
      </c>
      <c r="AU247" s="7" t="str">
        <f>'sp1'!AJ249</f>
        <v>Need to retrieve data from 3rd column ba…</v>
      </c>
    </row>
    <row r="248" spans="2:47" ht="11.25" customHeight="1" x14ac:dyDescent="0.25">
      <c r="B248" s="12">
        <v>3</v>
      </c>
      <c r="C248" s="16" t="str">
        <f t="shared" si="3"/>
        <v>∞</v>
      </c>
      <c r="D248" s="10">
        <v>0</v>
      </c>
      <c r="E248" s="10">
        <v>1</v>
      </c>
      <c r="F248" s="10">
        <v>0</v>
      </c>
      <c r="G248" s="10" t="s">
        <v>20</v>
      </c>
      <c r="H248" s="10" t="s">
        <v>20</v>
      </c>
      <c r="I248" s="10" t="s">
        <v>20</v>
      </c>
      <c r="J248" s="10" t="s">
        <v>20</v>
      </c>
      <c r="K248" s="10" t="s">
        <v>20</v>
      </c>
      <c r="L248" s="10" t="s">
        <v>20</v>
      </c>
      <c r="M248" s="10" t="s">
        <v>20</v>
      </c>
      <c r="N248" s="10" t="s">
        <v>20</v>
      </c>
      <c r="O248" s="10" t="s">
        <v>20</v>
      </c>
      <c r="P248" s="10" t="s">
        <v>20</v>
      </c>
      <c r="Q248" s="10" t="s">
        <v>20</v>
      </c>
      <c r="R248" s="10" t="s">
        <v>20</v>
      </c>
      <c r="S248" s="10" t="s">
        <v>20</v>
      </c>
      <c r="T248" s="10" t="s">
        <v>20</v>
      </c>
      <c r="U248" s="10" t="s">
        <v>20</v>
      </c>
      <c r="V248" s="10" t="s">
        <v>20</v>
      </c>
      <c r="W248" s="10" t="s">
        <v>20</v>
      </c>
      <c r="X248" s="10" t="s">
        <v>20</v>
      </c>
      <c r="Y248" s="10" t="s">
        <v>20</v>
      </c>
      <c r="Z248" s="10" t="s">
        <v>20</v>
      </c>
      <c r="AA248" s="10" t="s">
        <v>20</v>
      </c>
      <c r="AB248" s="10" t="s">
        <v>20</v>
      </c>
      <c r="AC248" s="10" t="s">
        <v>20</v>
      </c>
      <c r="AD248" s="10" t="s">
        <v>20</v>
      </c>
      <c r="AE248" s="10" t="s">
        <v>20</v>
      </c>
      <c r="AF248" s="10" t="s">
        <v>20</v>
      </c>
      <c r="AG248" s="10" t="s">
        <v>20</v>
      </c>
      <c r="AH248" s="10" t="s">
        <v>20</v>
      </c>
      <c r="AI248" s="10" t="s">
        <v>20</v>
      </c>
      <c r="AJ248" s="10" t="s">
        <v>20</v>
      </c>
      <c r="AK248" s="10" t="s">
        <v>20</v>
      </c>
      <c r="AL248" s="10" t="s">
        <v>20</v>
      </c>
      <c r="AM248" s="10" t="s">
        <v>20</v>
      </c>
      <c r="AN248" s="10" t="s">
        <v>20</v>
      </c>
      <c r="AO248" s="10" t="s">
        <v>20</v>
      </c>
      <c r="AP248" s="10" t="s">
        <v>20</v>
      </c>
      <c r="AQ248" s="10" t="s">
        <v>20</v>
      </c>
      <c r="AR248" s="10" t="s">
        <v>20</v>
      </c>
      <c r="AS248" s="10" t="s">
        <v>20</v>
      </c>
      <c r="AT248" t="s">
        <v>3508</v>
      </c>
      <c r="AU248" s="7" t="str">
        <f>'sp1'!AJ250</f>
        <v>linking workbooks (paste link): &amp;quot;#n…</v>
      </c>
    </row>
    <row r="249" spans="2:47" ht="11.25" customHeight="1" x14ac:dyDescent="0.25">
      <c r="B249" s="12">
        <v>3</v>
      </c>
      <c r="C249" s="16" t="str">
        <f t="shared" si="3"/>
        <v>∞</v>
      </c>
      <c r="D249" s="10">
        <v>0</v>
      </c>
      <c r="E249" s="10">
        <v>1</v>
      </c>
      <c r="F249" s="10">
        <v>0</v>
      </c>
      <c r="G249" s="10" t="s">
        <v>20</v>
      </c>
      <c r="H249" s="10" t="s">
        <v>20</v>
      </c>
      <c r="I249" s="10" t="s">
        <v>20</v>
      </c>
      <c r="J249" s="10" t="s">
        <v>20</v>
      </c>
      <c r="K249" s="10" t="s">
        <v>20</v>
      </c>
      <c r="L249" s="10" t="s">
        <v>20</v>
      </c>
      <c r="M249" s="10" t="s">
        <v>20</v>
      </c>
      <c r="N249" s="10" t="s">
        <v>20</v>
      </c>
      <c r="O249" s="10" t="s">
        <v>20</v>
      </c>
      <c r="P249" s="10" t="s">
        <v>20</v>
      </c>
      <c r="Q249" s="10" t="s">
        <v>20</v>
      </c>
      <c r="R249" s="10" t="s">
        <v>20</v>
      </c>
      <c r="S249" s="10" t="s">
        <v>20</v>
      </c>
      <c r="T249" s="10" t="s">
        <v>20</v>
      </c>
      <c r="U249" s="10" t="s">
        <v>20</v>
      </c>
      <c r="V249" s="10" t="s">
        <v>20</v>
      </c>
      <c r="W249" s="10" t="s">
        <v>20</v>
      </c>
      <c r="X249" s="10" t="s">
        <v>20</v>
      </c>
      <c r="Y249" s="10" t="s">
        <v>20</v>
      </c>
      <c r="Z249" s="10" t="s">
        <v>20</v>
      </c>
      <c r="AA249" s="10" t="s">
        <v>20</v>
      </c>
      <c r="AB249" s="10" t="s">
        <v>20</v>
      </c>
      <c r="AC249" s="10" t="s">
        <v>20</v>
      </c>
      <c r="AD249" s="10" t="s">
        <v>20</v>
      </c>
      <c r="AE249" s="10" t="s">
        <v>20</v>
      </c>
      <c r="AF249" s="10" t="s">
        <v>20</v>
      </c>
      <c r="AG249" s="10" t="s">
        <v>20</v>
      </c>
      <c r="AH249" s="10" t="s">
        <v>20</v>
      </c>
      <c r="AI249" s="10" t="s">
        <v>20</v>
      </c>
      <c r="AJ249" s="10" t="s">
        <v>20</v>
      </c>
      <c r="AK249" s="10" t="s">
        <v>20</v>
      </c>
      <c r="AL249" s="10" t="s">
        <v>20</v>
      </c>
      <c r="AM249" s="10" t="s">
        <v>20</v>
      </c>
      <c r="AN249" s="10" t="s">
        <v>20</v>
      </c>
      <c r="AO249" s="10" t="s">
        <v>20</v>
      </c>
      <c r="AP249" s="10" t="s">
        <v>20</v>
      </c>
      <c r="AQ249" s="10" t="s">
        <v>20</v>
      </c>
      <c r="AR249" s="10" t="s">
        <v>20</v>
      </c>
      <c r="AS249" s="10" t="s">
        <v>20</v>
      </c>
      <c r="AT249" t="s">
        <v>3509</v>
      </c>
      <c r="AU249" s="7" t="str">
        <f>'sp1'!AJ251</f>
        <v>Count col based on other column</v>
      </c>
    </row>
    <row r="250" spans="2:47" ht="11.25" customHeight="1" x14ac:dyDescent="0.25">
      <c r="B250" s="12">
        <v>2</v>
      </c>
      <c r="C250" s="16" t="str">
        <f t="shared" si="3"/>
        <v>∞</v>
      </c>
      <c r="D250" s="10">
        <v>0</v>
      </c>
      <c r="E250" s="10">
        <v>1</v>
      </c>
      <c r="F250" s="10" t="s">
        <v>20</v>
      </c>
      <c r="G250" s="10" t="s">
        <v>20</v>
      </c>
      <c r="H250" s="10" t="s">
        <v>20</v>
      </c>
      <c r="I250" s="10" t="s">
        <v>20</v>
      </c>
      <c r="J250" s="10" t="s">
        <v>20</v>
      </c>
      <c r="K250" s="10" t="s">
        <v>20</v>
      </c>
      <c r="L250" s="10" t="s">
        <v>20</v>
      </c>
      <c r="M250" s="10" t="s">
        <v>20</v>
      </c>
      <c r="N250" s="10" t="s">
        <v>20</v>
      </c>
      <c r="O250" s="10" t="s">
        <v>20</v>
      </c>
      <c r="P250" s="10" t="s">
        <v>20</v>
      </c>
      <c r="Q250" s="10" t="s">
        <v>20</v>
      </c>
      <c r="R250" s="10" t="s">
        <v>20</v>
      </c>
      <c r="S250" s="10" t="s">
        <v>20</v>
      </c>
      <c r="T250" s="10" t="s">
        <v>20</v>
      </c>
      <c r="U250" s="10" t="s">
        <v>20</v>
      </c>
      <c r="V250" s="10" t="s">
        <v>20</v>
      </c>
      <c r="W250" s="10" t="s">
        <v>20</v>
      </c>
      <c r="X250" s="10" t="s">
        <v>20</v>
      </c>
      <c r="Y250" s="10" t="s">
        <v>20</v>
      </c>
      <c r="Z250" s="10" t="s">
        <v>20</v>
      </c>
      <c r="AA250" s="10" t="s">
        <v>20</v>
      </c>
      <c r="AB250" s="10" t="s">
        <v>20</v>
      </c>
      <c r="AC250" s="10" t="s">
        <v>20</v>
      </c>
      <c r="AD250" s="10" t="s">
        <v>20</v>
      </c>
      <c r="AE250" s="10" t="s">
        <v>20</v>
      </c>
      <c r="AF250" s="10" t="s">
        <v>20</v>
      </c>
      <c r="AG250" s="10" t="s">
        <v>20</v>
      </c>
      <c r="AH250" s="10" t="s">
        <v>20</v>
      </c>
      <c r="AI250" s="10" t="s">
        <v>20</v>
      </c>
      <c r="AJ250" s="10" t="s">
        <v>20</v>
      </c>
      <c r="AK250" s="10" t="s">
        <v>20</v>
      </c>
      <c r="AL250" s="10" t="s">
        <v>20</v>
      </c>
      <c r="AM250" s="10" t="s">
        <v>20</v>
      </c>
      <c r="AN250" s="10" t="s">
        <v>20</v>
      </c>
      <c r="AO250" s="10" t="s">
        <v>20</v>
      </c>
      <c r="AP250" s="10" t="s">
        <v>20</v>
      </c>
      <c r="AQ250" s="10" t="s">
        <v>20</v>
      </c>
      <c r="AR250" s="10" t="s">
        <v>20</v>
      </c>
      <c r="AS250" s="10" t="s">
        <v>20</v>
      </c>
      <c r="AT250" t="s">
        <v>3510</v>
      </c>
      <c r="AU250" s="7" t="str">
        <f>'sp1'!AJ252</f>
        <v>Printing embedded object in excel</v>
      </c>
    </row>
    <row r="251" spans="2:47" ht="11.25" customHeight="1" x14ac:dyDescent="0.25">
      <c r="B251" s="12">
        <v>9</v>
      </c>
      <c r="C251" s="16" t="str">
        <f t="shared" si="3"/>
        <v>∞</v>
      </c>
      <c r="D251" s="10">
        <v>0</v>
      </c>
      <c r="E251" s="10">
        <v>0</v>
      </c>
      <c r="F251" s="10">
        <v>0</v>
      </c>
      <c r="G251" s="10">
        <v>0</v>
      </c>
      <c r="H251" s="10">
        <v>0</v>
      </c>
      <c r="I251" s="10">
        <v>0</v>
      </c>
      <c r="J251" s="10">
        <v>1</v>
      </c>
      <c r="K251" s="10">
        <v>0</v>
      </c>
      <c r="L251" s="10">
        <v>0</v>
      </c>
      <c r="M251" s="10" t="s">
        <v>20</v>
      </c>
      <c r="N251" s="10" t="s">
        <v>20</v>
      </c>
      <c r="O251" s="10" t="s">
        <v>20</v>
      </c>
      <c r="P251" s="10" t="s">
        <v>20</v>
      </c>
      <c r="Q251" s="10" t="s">
        <v>20</v>
      </c>
      <c r="R251" s="10" t="s">
        <v>20</v>
      </c>
      <c r="S251" s="10" t="s">
        <v>20</v>
      </c>
      <c r="T251" s="10" t="s">
        <v>20</v>
      </c>
      <c r="U251" s="10" t="s">
        <v>20</v>
      </c>
      <c r="V251" s="10" t="s">
        <v>20</v>
      </c>
      <c r="W251" s="10" t="s">
        <v>20</v>
      </c>
      <c r="X251" s="10" t="s">
        <v>20</v>
      </c>
      <c r="Y251" s="10" t="s">
        <v>20</v>
      </c>
      <c r="Z251" s="10" t="s">
        <v>20</v>
      </c>
      <c r="AA251" s="10" t="s">
        <v>20</v>
      </c>
      <c r="AB251" s="10" t="s">
        <v>20</v>
      </c>
      <c r="AC251" s="10" t="s">
        <v>20</v>
      </c>
      <c r="AD251" s="10" t="s">
        <v>20</v>
      </c>
      <c r="AE251" s="10" t="s">
        <v>20</v>
      </c>
      <c r="AF251" s="10" t="s">
        <v>20</v>
      </c>
      <c r="AG251" s="10" t="s">
        <v>20</v>
      </c>
      <c r="AH251" s="10" t="s">
        <v>20</v>
      </c>
      <c r="AI251" s="10" t="s">
        <v>20</v>
      </c>
      <c r="AJ251" s="10" t="s">
        <v>20</v>
      </c>
      <c r="AK251" s="10" t="s">
        <v>20</v>
      </c>
      <c r="AL251" s="10" t="s">
        <v>20</v>
      </c>
      <c r="AM251" s="10" t="s">
        <v>20</v>
      </c>
      <c r="AN251" s="10" t="s">
        <v>20</v>
      </c>
      <c r="AO251" s="10" t="s">
        <v>20</v>
      </c>
      <c r="AP251" s="10" t="s">
        <v>20</v>
      </c>
      <c r="AQ251" s="10" t="s">
        <v>20</v>
      </c>
      <c r="AR251" s="10" t="s">
        <v>20</v>
      </c>
      <c r="AS251" s="10" t="s">
        <v>20</v>
      </c>
      <c r="AT251" t="s">
        <v>3511</v>
      </c>
      <c r="AU251" s="7" t="str">
        <f>'sp1'!AJ253</f>
        <v>SPLIT LARGE TEXT INTO DIFFERENT COLUMN</v>
      </c>
    </row>
    <row r="252" spans="2:47" ht="11.25" customHeight="1" x14ac:dyDescent="0.25">
      <c r="B252" s="12">
        <v>3</v>
      </c>
      <c r="C252" s="16" t="str">
        <f t="shared" si="3"/>
        <v>∞</v>
      </c>
      <c r="D252" s="10">
        <v>0</v>
      </c>
      <c r="E252" s="10">
        <v>1</v>
      </c>
      <c r="F252" s="10">
        <v>0</v>
      </c>
      <c r="G252" s="10" t="s">
        <v>20</v>
      </c>
      <c r="H252" s="10" t="s">
        <v>20</v>
      </c>
      <c r="I252" s="10" t="s">
        <v>20</v>
      </c>
      <c r="J252" s="10" t="s">
        <v>20</v>
      </c>
      <c r="K252" s="10" t="s">
        <v>20</v>
      </c>
      <c r="L252" s="10" t="s">
        <v>20</v>
      </c>
      <c r="M252" s="10" t="s">
        <v>20</v>
      </c>
      <c r="N252" s="10" t="s">
        <v>20</v>
      </c>
      <c r="O252" s="10" t="s">
        <v>20</v>
      </c>
      <c r="P252" s="10" t="s">
        <v>20</v>
      </c>
      <c r="Q252" s="10" t="s">
        <v>20</v>
      </c>
      <c r="R252" s="10" t="s">
        <v>20</v>
      </c>
      <c r="S252" s="10" t="s">
        <v>20</v>
      </c>
      <c r="T252" s="10" t="s">
        <v>20</v>
      </c>
      <c r="U252" s="10" t="s">
        <v>20</v>
      </c>
      <c r="V252" s="10" t="s">
        <v>20</v>
      </c>
      <c r="W252" s="10" t="s">
        <v>20</v>
      </c>
      <c r="X252" s="10" t="s">
        <v>20</v>
      </c>
      <c r="Y252" s="10" t="s">
        <v>20</v>
      </c>
      <c r="Z252" s="10" t="s">
        <v>20</v>
      </c>
      <c r="AA252" s="10" t="s">
        <v>20</v>
      </c>
      <c r="AB252" s="10" t="s">
        <v>20</v>
      </c>
      <c r="AC252" s="10" t="s">
        <v>20</v>
      </c>
      <c r="AD252" s="10" t="s">
        <v>20</v>
      </c>
      <c r="AE252" s="10" t="s">
        <v>20</v>
      </c>
      <c r="AF252" s="10" t="s">
        <v>20</v>
      </c>
      <c r="AG252" s="10" t="s">
        <v>20</v>
      </c>
      <c r="AH252" s="10" t="s">
        <v>20</v>
      </c>
      <c r="AI252" s="10" t="s">
        <v>20</v>
      </c>
      <c r="AJ252" s="10" t="s">
        <v>20</v>
      </c>
      <c r="AK252" s="10" t="s">
        <v>20</v>
      </c>
      <c r="AL252" s="10" t="s">
        <v>20</v>
      </c>
      <c r="AM252" s="10" t="s">
        <v>20</v>
      </c>
      <c r="AN252" s="10" t="s">
        <v>20</v>
      </c>
      <c r="AO252" s="10" t="s">
        <v>20</v>
      </c>
      <c r="AP252" s="10" t="s">
        <v>20</v>
      </c>
      <c r="AQ252" s="10" t="s">
        <v>20</v>
      </c>
      <c r="AR252" s="10" t="s">
        <v>20</v>
      </c>
      <c r="AS252" s="10" t="s">
        <v>20</v>
      </c>
      <c r="AT252" t="s">
        <v>3512</v>
      </c>
      <c r="AU252" s="7" t="str">
        <f>'sp1'!AJ254</f>
        <v>DT Picker/what am i doing wrong</v>
      </c>
    </row>
    <row r="253" spans="2:47" ht="11.25" customHeight="1" x14ac:dyDescent="0.25">
      <c r="B253" s="12">
        <v>11</v>
      </c>
      <c r="C253" s="16" t="str">
        <f t="shared" si="3"/>
        <v>∞</v>
      </c>
      <c r="D253" s="10">
        <v>0</v>
      </c>
      <c r="E253" s="10">
        <v>0</v>
      </c>
      <c r="F253" s="10">
        <v>0</v>
      </c>
      <c r="G253" s="10">
        <v>0</v>
      </c>
      <c r="H253" s="10">
        <v>1</v>
      </c>
      <c r="I253" s="10">
        <v>0</v>
      </c>
      <c r="J253" s="10">
        <v>0</v>
      </c>
      <c r="K253" s="10">
        <v>1</v>
      </c>
      <c r="L253" s="10">
        <v>0</v>
      </c>
      <c r="M253" s="10">
        <v>1</v>
      </c>
      <c r="N253" s="10">
        <v>0</v>
      </c>
      <c r="O253" s="10" t="s">
        <v>20</v>
      </c>
      <c r="P253" s="10" t="s">
        <v>20</v>
      </c>
      <c r="Q253" s="10" t="s">
        <v>20</v>
      </c>
      <c r="R253" s="10" t="s">
        <v>20</v>
      </c>
      <c r="S253" s="10" t="s">
        <v>20</v>
      </c>
      <c r="T253" s="10" t="s">
        <v>20</v>
      </c>
      <c r="U253" s="10" t="s">
        <v>20</v>
      </c>
      <c r="V253" s="10" t="s">
        <v>20</v>
      </c>
      <c r="W253" s="10" t="s">
        <v>20</v>
      </c>
      <c r="X253" s="10" t="s">
        <v>20</v>
      </c>
      <c r="Y253" s="10" t="s">
        <v>20</v>
      </c>
      <c r="Z253" s="10" t="s">
        <v>20</v>
      </c>
      <c r="AA253" s="10" t="s">
        <v>20</v>
      </c>
      <c r="AB253" s="10" t="s">
        <v>20</v>
      </c>
      <c r="AC253" s="10" t="s">
        <v>20</v>
      </c>
      <c r="AD253" s="10" t="s">
        <v>20</v>
      </c>
      <c r="AE253" s="10" t="s">
        <v>20</v>
      </c>
      <c r="AF253" s="10" t="s">
        <v>20</v>
      </c>
      <c r="AG253" s="10" t="s">
        <v>20</v>
      </c>
      <c r="AH253" s="10" t="s">
        <v>20</v>
      </c>
      <c r="AI253" s="10" t="s">
        <v>20</v>
      </c>
      <c r="AJ253" s="10" t="s">
        <v>20</v>
      </c>
      <c r="AK253" s="10" t="s">
        <v>20</v>
      </c>
      <c r="AL253" s="10" t="s">
        <v>20</v>
      </c>
      <c r="AM253" s="10" t="s">
        <v>20</v>
      </c>
      <c r="AN253" s="10" t="s">
        <v>20</v>
      </c>
      <c r="AO253" s="10" t="s">
        <v>20</v>
      </c>
      <c r="AP253" s="10" t="s">
        <v>20</v>
      </c>
      <c r="AQ253" s="10" t="s">
        <v>20</v>
      </c>
      <c r="AR253" s="10" t="s">
        <v>20</v>
      </c>
      <c r="AS253" s="10" t="s">
        <v>20</v>
      </c>
      <c r="AT253" t="s">
        <v>3513</v>
      </c>
      <c r="AU253" s="7" t="str">
        <f>'sp1'!AJ255</f>
        <v>Duplicate Lookup</v>
      </c>
    </row>
    <row r="254" spans="2:47" ht="11.25" customHeight="1" x14ac:dyDescent="0.25">
      <c r="B254" s="12">
        <v>3</v>
      </c>
      <c r="C254" s="16" t="str">
        <f t="shared" si="3"/>
        <v>∞</v>
      </c>
      <c r="D254" s="10">
        <v>0</v>
      </c>
      <c r="E254" s="10">
        <v>0</v>
      </c>
      <c r="F254" s="10">
        <v>1</v>
      </c>
      <c r="G254" s="10" t="s">
        <v>20</v>
      </c>
      <c r="H254" s="10" t="s">
        <v>20</v>
      </c>
      <c r="I254" s="10" t="s">
        <v>20</v>
      </c>
      <c r="J254" s="10" t="s">
        <v>20</v>
      </c>
      <c r="K254" s="10" t="s">
        <v>20</v>
      </c>
      <c r="L254" s="10" t="s">
        <v>20</v>
      </c>
      <c r="M254" s="10" t="s">
        <v>20</v>
      </c>
      <c r="N254" s="10" t="s">
        <v>20</v>
      </c>
      <c r="O254" s="10" t="s">
        <v>20</v>
      </c>
      <c r="P254" s="10" t="s">
        <v>20</v>
      </c>
      <c r="Q254" s="10" t="s">
        <v>20</v>
      </c>
      <c r="R254" s="10" t="s">
        <v>20</v>
      </c>
      <c r="S254" s="10" t="s">
        <v>20</v>
      </c>
      <c r="T254" s="10" t="s">
        <v>20</v>
      </c>
      <c r="U254" s="10" t="s">
        <v>20</v>
      </c>
      <c r="V254" s="10" t="s">
        <v>20</v>
      </c>
      <c r="W254" s="10" t="s">
        <v>20</v>
      </c>
      <c r="X254" s="10" t="s">
        <v>20</v>
      </c>
      <c r="Y254" s="10" t="s">
        <v>20</v>
      </c>
      <c r="Z254" s="10" t="s">
        <v>20</v>
      </c>
      <c r="AA254" s="10" t="s">
        <v>20</v>
      </c>
      <c r="AB254" s="10" t="s">
        <v>20</v>
      </c>
      <c r="AC254" s="10" t="s">
        <v>20</v>
      </c>
      <c r="AD254" s="10" t="s">
        <v>20</v>
      </c>
      <c r="AE254" s="10" t="s">
        <v>20</v>
      </c>
      <c r="AF254" s="10" t="s">
        <v>20</v>
      </c>
      <c r="AG254" s="10" t="s">
        <v>20</v>
      </c>
      <c r="AH254" s="10" t="s">
        <v>20</v>
      </c>
      <c r="AI254" s="10" t="s">
        <v>20</v>
      </c>
      <c r="AJ254" s="10" t="s">
        <v>20</v>
      </c>
      <c r="AK254" s="10" t="s">
        <v>20</v>
      </c>
      <c r="AL254" s="10" t="s">
        <v>20</v>
      </c>
      <c r="AM254" s="10" t="s">
        <v>20</v>
      </c>
      <c r="AN254" s="10" t="s">
        <v>20</v>
      </c>
      <c r="AO254" s="10" t="s">
        <v>20</v>
      </c>
      <c r="AP254" s="10" t="s">
        <v>20</v>
      </c>
      <c r="AQ254" s="10" t="s">
        <v>20</v>
      </c>
      <c r="AR254" s="10" t="s">
        <v>20</v>
      </c>
      <c r="AS254" s="10" t="s">
        <v>20</v>
      </c>
      <c r="AT254" t="s">
        <v>3514</v>
      </c>
      <c r="AU254" s="7" t="str">
        <f>'sp1'!AJ256</f>
        <v>Conditional formatting - checking for &amp;g…</v>
      </c>
    </row>
    <row r="255" spans="2:47" ht="11.25" customHeight="1" x14ac:dyDescent="0.25">
      <c r="B255" s="12">
        <v>4</v>
      </c>
      <c r="C255" s="16" t="str">
        <f t="shared" si="3"/>
        <v>∞</v>
      </c>
      <c r="D255" s="10">
        <v>0</v>
      </c>
      <c r="E255" s="10">
        <v>0</v>
      </c>
      <c r="F255" s="10">
        <v>1</v>
      </c>
      <c r="G255" s="10">
        <v>0</v>
      </c>
      <c r="H255" s="10" t="s">
        <v>20</v>
      </c>
      <c r="I255" s="10" t="s">
        <v>20</v>
      </c>
      <c r="J255" s="10" t="s">
        <v>20</v>
      </c>
      <c r="K255" s="10" t="s">
        <v>20</v>
      </c>
      <c r="L255" s="10" t="s">
        <v>20</v>
      </c>
      <c r="M255" s="10" t="s">
        <v>20</v>
      </c>
      <c r="N255" s="10" t="s">
        <v>20</v>
      </c>
      <c r="O255" s="10" t="s">
        <v>20</v>
      </c>
      <c r="P255" s="10" t="s">
        <v>20</v>
      </c>
      <c r="Q255" s="10" t="s">
        <v>20</v>
      </c>
      <c r="R255" s="10" t="s">
        <v>20</v>
      </c>
      <c r="S255" s="10" t="s">
        <v>20</v>
      </c>
      <c r="T255" s="10" t="s">
        <v>20</v>
      </c>
      <c r="U255" s="10" t="s">
        <v>20</v>
      </c>
      <c r="V255" s="10" t="s">
        <v>20</v>
      </c>
      <c r="W255" s="10" t="s">
        <v>20</v>
      </c>
      <c r="X255" s="10" t="s">
        <v>20</v>
      </c>
      <c r="Y255" s="10" t="s">
        <v>20</v>
      </c>
      <c r="Z255" s="10" t="s">
        <v>20</v>
      </c>
      <c r="AA255" s="10" t="s">
        <v>20</v>
      </c>
      <c r="AB255" s="10" t="s">
        <v>20</v>
      </c>
      <c r="AC255" s="10" t="s">
        <v>20</v>
      </c>
      <c r="AD255" s="10" t="s">
        <v>20</v>
      </c>
      <c r="AE255" s="10" t="s">
        <v>20</v>
      </c>
      <c r="AF255" s="10" t="s">
        <v>20</v>
      </c>
      <c r="AG255" s="10" t="s">
        <v>20</v>
      </c>
      <c r="AH255" s="10" t="s">
        <v>20</v>
      </c>
      <c r="AI255" s="10" t="s">
        <v>20</v>
      </c>
      <c r="AJ255" s="10" t="s">
        <v>20</v>
      </c>
      <c r="AK255" s="10" t="s">
        <v>20</v>
      </c>
      <c r="AL255" s="10" t="s">
        <v>20</v>
      </c>
      <c r="AM255" s="10" t="s">
        <v>20</v>
      </c>
      <c r="AN255" s="10" t="s">
        <v>20</v>
      </c>
      <c r="AO255" s="10" t="s">
        <v>20</v>
      </c>
      <c r="AP255" s="10" t="s">
        <v>20</v>
      </c>
      <c r="AQ255" s="10" t="s">
        <v>20</v>
      </c>
      <c r="AR255" s="10" t="s">
        <v>20</v>
      </c>
      <c r="AS255" s="10" t="s">
        <v>20</v>
      </c>
      <c r="AT255" t="s">
        <v>3515</v>
      </c>
      <c r="AU255" s="7" t="str">
        <f>'sp1'!AJ257</f>
        <v>How to create a scrolling text in excel</v>
      </c>
    </row>
    <row r="256" spans="2:47" ht="11.25" customHeight="1" x14ac:dyDescent="0.25">
      <c r="B256" s="12">
        <v>3</v>
      </c>
      <c r="C256" s="16" t="str">
        <f t="shared" si="3"/>
        <v>∞</v>
      </c>
      <c r="D256" s="10">
        <v>0</v>
      </c>
      <c r="E256" s="10">
        <v>1</v>
      </c>
      <c r="F256" s="10">
        <v>0</v>
      </c>
      <c r="G256" s="10" t="s">
        <v>20</v>
      </c>
      <c r="H256" s="10" t="s">
        <v>20</v>
      </c>
      <c r="I256" s="10" t="s">
        <v>20</v>
      </c>
      <c r="J256" s="10" t="s">
        <v>20</v>
      </c>
      <c r="K256" s="10" t="s">
        <v>20</v>
      </c>
      <c r="L256" s="10" t="s">
        <v>20</v>
      </c>
      <c r="M256" s="10" t="s">
        <v>20</v>
      </c>
      <c r="N256" s="10" t="s">
        <v>20</v>
      </c>
      <c r="O256" s="10" t="s">
        <v>20</v>
      </c>
      <c r="P256" s="10" t="s">
        <v>20</v>
      </c>
      <c r="Q256" s="10" t="s">
        <v>20</v>
      </c>
      <c r="R256" s="10" t="s">
        <v>20</v>
      </c>
      <c r="S256" s="10" t="s">
        <v>20</v>
      </c>
      <c r="T256" s="10" t="s">
        <v>20</v>
      </c>
      <c r="U256" s="10" t="s">
        <v>20</v>
      </c>
      <c r="V256" s="10" t="s">
        <v>20</v>
      </c>
      <c r="W256" s="10" t="s">
        <v>20</v>
      </c>
      <c r="X256" s="10" t="s">
        <v>20</v>
      </c>
      <c r="Y256" s="10" t="s">
        <v>20</v>
      </c>
      <c r="Z256" s="10" t="s">
        <v>20</v>
      </c>
      <c r="AA256" s="10" t="s">
        <v>20</v>
      </c>
      <c r="AB256" s="10" t="s">
        <v>20</v>
      </c>
      <c r="AC256" s="10" t="s">
        <v>20</v>
      </c>
      <c r="AD256" s="10" t="s">
        <v>20</v>
      </c>
      <c r="AE256" s="10" t="s">
        <v>20</v>
      </c>
      <c r="AF256" s="10" t="s">
        <v>20</v>
      </c>
      <c r="AG256" s="10" t="s">
        <v>20</v>
      </c>
      <c r="AH256" s="10" t="s">
        <v>20</v>
      </c>
      <c r="AI256" s="10" t="s">
        <v>20</v>
      </c>
      <c r="AJ256" s="10" t="s">
        <v>20</v>
      </c>
      <c r="AK256" s="10" t="s">
        <v>20</v>
      </c>
      <c r="AL256" s="10" t="s">
        <v>20</v>
      </c>
      <c r="AM256" s="10" t="s">
        <v>20</v>
      </c>
      <c r="AN256" s="10" t="s">
        <v>20</v>
      </c>
      <c r="AO256" s="10" t="s">
        <v>20</v>
      </c>
      <c r="AP256" s="10" t="s">
        <v>20</v>
      </c>
      <c r="AQ256" s="10" t="s">
        <v>20</v>
      </c>
      <c r="AR256" s="10" t="s">
        <v>20</v>
      </c>
      <c r="AS256" s="10" t="s">
        <v>20</v>
      </c>
      <c r="AT256" t="s">
        <v>3516</v>
      </c>
      <c r="AU256" s="7" t="str">
        <f>'sp1'!AJ258</f>
        <v>Conditional formatting</v>
      </c>
    </row>
    <row r="257" spans="2:47" ht="11.25" customHeight="1" x14ac:dyDescent="0.25">
      <c r="B257" s="12">
        <v>3</v>
      </c>
      <c r="C257" s="16" t="str">
        <f t="shared" si="3"/>
        <v>∞</v>
      </c>
      <c r="D257" s="10">
        <v>0</v>
      </c>
      <c r="E257" s="10">
        <v>0</v>
      </c>
      <c r="F257" s="10">
        <v>1</v>
      </c>
      <c r="G257" s="10" t="s">
        <v>20</v>
      </c>
      <c r="H257" s="10" t="s">
        <v>20</v>
      </c>
      <c r="I257" s="10" t="s">
        <v>20</v>
      </c>
      <c r="J257" s="10" t="s">
        <v>20</v>
      </c>
      <c r="K257" s="10" t="s">
        <v>20</v>
      </c>
      <c r="L257" s="10" t="s">
        <v>20</v>
      </c>
      <c r="M257" s="10" t="s">
        <v>20</v>
      </c>
      <c r="N257" s="10" t="s">
        <v>20</v>
      </c>
      <c r="O257" s="10" t="s">
        <v>20</v>
      </c>
      <c r="P257" s="10" t="s">
        <v>20</v>
      </c>
      <c r="Q257" s="10" t="s">
        <v>20</v>
      </c>
      <c r="R257" s="10" t="s">
        <v>20</v>
      </c>
      <c r="S257" s="10" t="s">
        <v>20</v>
      </c>
      <c r="T257" s="10" t="s">
        <v>20</v>
      </c>
      <c r="U257" s="10" t="s">
        <v>20</v>
      </c>
      <c r="V257" s="10" t="s">
        <v>20</v>
      </c>
      <c r="W257" s="10" t="s">
        <v>20</v>
      </c>
      <c r="X257" s="10" t="s">
        <v>20</v>
      </c>
      <c r="Y257" s="10" t="s">
        <v>20</v>
      </c>
      <c r="Z257" s="10" t="s">
        <v>20</v>
      </c>
      <c r="AA257" s="10" t="s">
        <v>20</v>
      </c>
      <c r="AB257" s="10" t="s">
        <v>20</v>
      </c>
      <c r="AC257" s="10" t="s">
        <v>20</v>
      </c>
      <c r="AD257" s="10" t="s">
        <v>20</v>
      </c>
      <c r="AE257" s="10" t="s">
        <v>20</v>
      </c>
      <c r="AF257" s="10" t="s">
        <v>20</v>
      </c>
      <c r="AG257" s="10" t="s">
        <v>20</v>
      </c>
      <c r="AH257" s="10" t="s">
        <v>20</v>
      </c>
      <c r="AI257" s="10" t="s">
        <v>20</v>
      </c>
      <c r="AJ257" s="10" t="s">
        <v>20</v>
      </c>
      <c r="AK257" s="10" t="s">
        <v>20</v>
      </c>
      <c r="AL257" s="10" t="s">
        <v>20</v>
      </c>
      <c r="AM257" s="10" t="s">
        <v>20</v>
      </c>
      <c r="AN257" s="10" t="s">
        <v>20</v>
      </c>
      <c r="AO257" s="10" t="s">
        <v>20</v>
      </c>
      <c r="AP257" s="10" t="s">
        <v>20</v>
      </c>
      <c r="AQ257" s="10" t="s">
        <v>20</v>
      </c>
      <c r="AR257" s="10" t="s">
        <v>20</v>
      </c>
      <c r="AS257" s="10" t="s">
        <v>20</v>
      </c>
      <c r="AT257" t="s">
        <v>3517</v>
      </c>
      <c r="AU257" s="7" t="str">
        <f>'sp1'!AJ259</f>
        <v>How do I Display Filtered Data from a Se…</v>
      </c>
    </row>
    <row r="258" spans="2:47" ht="11.25" customHeight="1" x14ac:dyDescent="0.25">
      <c r="B258" s="12">
        <v>7</v>
      </c>
      <c r="C258" s="16" t="str">
        <f t="shared" si="3"/>
        <v>∞</v>
      </c>
      <c r="D258" s="10">
        <v>0</v>
      </c>
      <c r="E258" s="10">
        <v>1</v>
      </c>
      <c r="F258" s="10">
        <v>0</v>
      </c>
      <c r="G258" s="10">
        <v>0</v>
      </c>
      <c r="H258" s="10">
        <v>0</v>
      </c>
      <c r="I258" s="10">
        <v>1</v>
      </c>
      <c r="J258" s="10">
        <v>0</v>
      </c>
      <c r="K258" s="10" t="s">
        <v>20</v>
      </c>
      <c r="L258" s="10" t="s">
        <v>20</v>
      </c>
      <c r="M258" s="10" t="s">
        <v>20</v>
      </c>
      <c r="N258" s="10" t="s">
        <v>20</v>
      </c>
      <c r="O258" s="10" t="s">
        <v>20</v>
      </c>
      <c r="P258" s="10" t="s">
        <v>20</v>
      </c>
      <c r="Q258" s="10" t="s">
        <v>20</v>
      </c>
      <c r="R258" s="10" t="s">
        <v>20</v>
      </c>
      <c r="S258" s="10" t="s">
        <v>20</v>
      </c>
      <c r="T258" s="10" t="s">
        <v>20</v>
      </c>
      <c r="U258" s="10" t="s">
        <v>20</v>
      </c>
      <c r="V258" s="10" t="s">
        <v>20</v>
      </c>
      <c r="W258" s="10" t="s">
        <v>20</v>
      </c>
      <c r="X258" s="10" t="s">
        <v>20</v>
      </c>
      <c r="Y258" s="10" t="s">
        <v>20</v>
      </c>
      <c r="Z258" s="10" t="s">
        <v>20</v>
      </c>
      <c r="AA258" s="10" t="s">
        <v>20</v>
      </c>
      <c r="AB258" s="10" t="s">
        <v>20</v>
      </c>
      <c r="AC258" s="10" t="s">
        <v>20</v>
      </c>
      <c r="AD258" s="10" t="s">
        <v>20</v>
      </c>
      <c r="AE258" s="10" t="s">
        <v>20</v>
      </c>
      <c r="AF258" s="10" t="s">
        <v>20</v>
      </c>
      <c r="AG258" s="10" t="s">
        <v>20</v>
      </c>
      <c r="AH258" s="10" t="s">
        <v>20</v>
      </c>
      <c r="AI258" s="10" t="s">
        <v>20</v>
      </c>
      <c r="AJ258" s="10" t="s">
        <v>20</v>
      </c>
      <c r="AK258" s="10" t="s">
        <v>20</v>
      </c>
      <c r="AL258" s="10" t="s">
        <v>20</v>
      </c>
      <c r="AM258" s="10" t="s">
        <v>20</v>
      </c>
      <c r="AN258" s="10" t="s">
        <v>20</v>
      </c>
      <c r="AO258" s="10" t="s">
        <v>20</v>
      </c>
      <c r="AP258" s="10" t="s">
        <v>20</v>
      </c>
      <c r="AQ258" s="10" t="s">
        <v>20</v>
      </c>
      <c r="AR258" s="10" t="s">
        <v>20</v>
      </c>
      <c r="AS258" s="10" t="s">
        <v>20</v>
      </c>
      <c r="AT258" t="s">
        <v>3518</v>
      </c>
      <c r="AU258" s="7" t="str">
        <f>'sp1'!AJ260</f>
        <v>Excel Charting (VBA)</v>
      </c>
    </row>
    <row r="259" spans="2:47" ht="11.25" customHeight="1" x14ac:dyDescent="0.25">
      <c r="B259" s="12">
        <v>2</v>
      </c>
      <c r="C259" s="16" t="str">
        <f t="shared" si="3"/>
        <v>∞</v>
      </c>
      <c r="D259" s="10">
        <v>0</v>
      </c>
      <c r="E259" s="10">
        <v>1</v>
      </c>
      <c r="F259" s="10" t="s">
        <v>20</v>
      </c>
      <c r="G259" s="10" t="s">
        <v>20</v>
      </c>
      <c r="H259" s="10" t="s">
        <v>20</v>
      </c>
      <c r="I259" s="10" t="s">
        <v>20</v>
      </c>
      <c r="J259" s="10" t="s">
        <v>20</v>
      </c>
      <c r="K259" s="10" t="s">
        <v>20</v>
      </c>
      <c r="L259" s="10" t="s">
        <v>20</v>
      </c>
      <c r="M259" s="10" t="s">
        <v>20</v>
      </c>
      <c r="N259" s="10" t="s">
        <v>20</v>
      </c>
      <c r="O259" s="10" t="s">
        <v>20</v>
      </c>
      <c r="P259" s="10" t="s">
        <v>20</v>
      </c>
      <c r="Q259" s="10" t="s">
        <v>20</v>
      </c>
      <c r="R259" s="10" t="s">
        <v>20</v>
      </c>
      <c r="S259" s="10" t="s">
        <v>20</v>
      </c>
      <c r="T259" s="10" t="s">
        <v>20</v>
      </c>
      <c r="U259" s="10" t="s">
        <v>20</v>
      </c>
      <c r="V259" s="10" t="s">
        <v>20</v>
      </c>
      <c r="W259" s="10" t="s">
        <v>20</v>
      </c>
      <c r="X259" s="10" t="s">
        <v>20</v>
      </c>
      <c r="Y259" s="10" t="s">
        <v>20</v>
      </c>
      <c r="Z259" s="10" t="s">
        <v>20</v>
      </c>
      <c r="AA259" s="10" t="s">
        <v>20</v>
      </c>
      <c r="AB259" s="10" t="s">
        <v>20</v>
      </c>
      <c r="AC259" s="10" t="s">
        <v>20</v>
      </c>
      <c r="AD259" s="10" t="s">
        <v>20</v>
      </c>
      <c r="AE259" s="10" t="s">
        <v>20</v>
      </c>
      <c r="AF259" s="10" t="s">
        <v>20</v>
      </c>
      <c r="AG259" s="10" t="s">
        <v>20</v>
      </c>
      <c r="AH259" s="10" t="s">
        <v>20</v>
      </c>
      <c r="AI259" s="10" t="s">
        <v>20</v>
      </c>
      <c r="AJ259" s="10" t="s">
        <v>20</v>
      </c>
      <c r="AK259" s="10" t="s">
        <v>20</v>
      </c>
      <c r="AL259" s="10" t="s">
        <v>20</v>
      </c>
      <c r="AM259" s="10" t="s">
        <v>20</v>
      </c>
      <c r="AN259" s="10" t="s">
        <v>20</v>
      </c>
      <c r="AO259" s="10" t="s">
        <v>20</v>
      </c>
      <c r="AP259" s="10" t="s">
        <v>20</v>
      </c>
      <c r="AQ259" s="10" t="s">
        <v>20</v>
      </c>
      <c r="AR259" s="10" t="s">
        <v>20</v>
      </c>
      <c r="AS259" s="10" t="s">
        <v>20</v>
      </c>
      <c r="AT259" t="s">
        <v>3519</v>
      </c>
      <c r="AU259" s="7" t="str">
        <f>'sp1'!AJ261</f>
        <v>Match three values</v>
      </c>
    </row>
    <row r="260" spans="2:47" ht="11.25" customHeight="1" x14ac:dyDescent="0.25">
      <c r="B260" s="12">
        <v>5</v>
      </c>
      <c r="C260" s="16" t="str">
        <f t="shared" ref="C260:C323" si="4">HYPERLINK(AT260,inf)</f>
        <v>∞</v>
      </c>
      <c r="D260" s="10">
        <v>0</v>
      </c>
      <c r="E260" s="10">
        <v>1</v>
      </c>
      <c r="F260" s="10">
        <v>0</v>
      </c>
      <c r="G260" s="10">
        <v>0</v>
      </c>
      <c r="H260" s="10">
        <v>0</v>
      </c>
      <c r="I260" s="10" t="s">
        <v>20</v>
      </c>
      <c r="J260" s="10" t="s">
        <v>20</v>
      </c>
      <c r="K260" s="10" t="s">
        <v>20</v>
      </c>
      <c r="L260" s="10" t="s">
        <v>20</v>
      </c>
      <c r="M260" s="10" t="s">
        <v>20</v>
      </c>
      <c r="N260" s="10" t="s">
        <v>20</v>
      </c>
      <c r="O260" s="10" t="s">
        <v>20</v>
      </c>
      <c r="P260" s="10" t="s">
        <v>20</v>
      </c>
      <c r="Q260" s="10" t="s">
        <v>20</v>
      </c>
      <c r="R260" s="10" t="s">
        <v>20</v>
      </c>
      <c r="S260" s="10" t="s">
        <v>20</v>
      </c>
      <c r="T260" s="10" t="s">
        <v>20</v>
      </c>
      <c r="U260" s="10" t="s">
        <v>20</v>
      </c>
      <c r="V260" s="10" t="s">
        <v>20</v>
      </c>
      <c r="W260" s="10" t="s">
        <v>20</v>
      </c>
      <c r="X260" s="10" t="s">
        <v>20</v>
      </c>
      <c r="Y260" s="10" t="s">
        <v>20</v>
      </c>
      <c r="Z260" s="10" t="s">
        <v>20</v>
      </c>
      <c r="AA260" s="10" t="s">
        <v>20</v>
      </c>
      <c r="AB260" s="10" t="s">
        <v>20</v>
      </c>
      <c r="AC260" s="10" t="s">
        <v>20</v>
      </c>
      <c r="AD260" s="10" t="s">
        <v>20</v>
      </c>
      <c r="AE260" s="10" t="s">
        <v>20</v>
      </c>
      <c r="AF260" s="10" t="s">
        <v>20</v>
      </c>
      <c r="AG260" s="10" t="s">
        <v>20</v>
      </c>
      <c r="AH260" s="10" t="s">
        <v>20</v>
      </c>
      <c r="AI260" s="10" t="s">
        <v>20</v>
      </c>
      <c r="AJ260" s="10" t="s">
        <v>20</v>
      </c>
      <c r="AK260" s="10" t="s">
        <v>20</v>
      </c>
      <c r="AL260" s="10" t="s">
        <v>20</v>
      </c>
      <c r="AM260" s="10" t="s">
        <v>20</v>
      </c>
      <c r="AN260" s="10" t="s">
        <v>20</v>
      </c>
      <c r="AO260" s="10" t="s">
        <v>20</v>
      </c>
      <c r="AP260" s="10" t="s">
        <v>20</v>
      </c>
      <c r="AQ260" s="10" t="s">
        <v>20</v>
      </c>
      <c r="AR260" s="10" t="s">
        <v>20</v>
      </c>
      <c r="AS260" s="10" t="s">
        <v>20</v>
      </c>
      <c r="AT260" t="s">
        <v>3520</v>
      </c>
      <c r="AU260" s="7" t="str">
        <f>'sp1'!AJ262</f>
        <v>Conditional formatting - text belong a s…</v>
      </c>
    </row>
    <row r="261" spans="2:47" ht="11.25" customHeight="1" x14ac:dyDescent="0.25">
      <c r="B261" s="12">
        <v>4</v>
      </c>
      <c r="C261" s="16" t="str">
        <f t="shared" si="4"/>
        <v>∞</v>
      </c>
      <c r="D261" s="10">
        <v>0</v>
      </c>
      <c r="E261" s="10">
        <v>1</v>
      </c>
      <c r="F261" s="10">
        <v>0</v>
      </c>
      <c r="G261" s="10">
        <v>0</v>
      </c>
      <c r="H261" s="10" t="s">
        <v>20</v>
      </c>
      <c r="I261" s="10" t="s">
        <v>20</v>
      </c>
      <c r="J261" s="10" t="s">
        <v>20</v>
      </c>
      <c r="K261" s="10" t="s">
        <v>20</v>
      </c>
      <c r="L261" s="10" t="s">
        <v>20</v>
      </c>
      <c r="M261" s="10" t="s">
        <v>20</v>
      </c>
      <c r="N261" s="10" t="s">
        <v>20</v>
      </c>
      <c r="O261" s="10" t="s">
        <v>20</v>
      </c>
      <c r="P261" s="10" t="s">
        <v>20</v>
      </c>
      <c r="Q261" s="10" t="s">
        <v>20</v>
      </c>
      <c r="R261" s="10" t="s">
        <v>20</v>
      </c>
      <c r="S261" s="10" t="s">
        <v>20</v>
      </c>
      <c r="T261" s="10" t="s">
        <v>20</v>
      </c>
      <c r="U261" s="10" t="s">
        <v>20</v>
      </c>
      <c r="V261" s="10" t="s">
        <v>20</v>
      </c>
      <c r="W261" s="10" t="s">
        <v>20</v>
      </c>
      <c r="X261" s="10" t="s">
        <v>20</v>
      </c>
      <c r="Y261" s="10" t="s">
        <v>20</v>
      </c>
      <c r="Z261" s="10" t="s">
        <v>20</v>
      </c>
      <c r="AA261" s="10" t="s">
        <v>20</v>
      </c>
      <c r="AB261" s="10" t="s">
        <v>20</v>
      </c>
      <c r="AC261" s="10" t="s">
        <v>20</v>
      </c>
      <c r="AD261" s="10" t="s">
        <v>20</v>
      </c>
      <c r="AE261" s="10" t="s">
        <v>20</v>
      </c>
      <c r="AF261" s="10" t="s">
        <v>20</v>
      </c>
      <c r="AG261" s="10" t="s">
        <v>20</v>
      </c>
      <c r="AH261" s="10" t="s">
        <v>20</v>
      </c>
      <c r="AI261" s="10" t="s">
        <v>20</v>
      </c>
      <c r="AJ261" s="10" t="s">
        <v>20</v>
      </c>
      <c r="AK261" s="10" t="s">
        <v>20</v>
      </c>
      <c r="AL261" s="10" t="s">
        <v>20</v>
      </c>
      <c r="AM261" s="10" t="s">
        <v>20</v>
      </c>
      <c r="AN261" s="10" t="s">
        <v>20</v>
      </c>
      <c r="AO261" s="10" t="s">
        <v>20</v>
      </c>
      <c r="AP261" s="10" t="s">
        <v>20</v>
      </c>
      <c r="AQ261" s="10" t="s">
        <v>20</v>
      </c>
      <c r="AR261" s="10" t="s">
        <v>20</v>
      </c>
      <c r="AS261" s="10" t="s">
        <v>20</v>
      </c>
      <c r="AT261" t="s">
        <v>3521</v>
      </c>
      <c r="AU261" s="7" t="str">
        <f>'sp1'!AJ263</f>
        <v>Is it Posible to display X-Y coordinate …</v>
      </c>
    </row>
    <row r="262" spans="2:47" ht="11.25" customHeight="1" x14ac:dyDescent="0.25">
      <c r="B262" s="12">
        <v>8</v>
      </c>
      <c r="C262" s="16" t="str">
        <f t="shared" si="4"/>
        <v>∞</v>
      </c>
      <c r="D262" s="10">
        <v>0</v>
      </c>
      <c r="E262" s="10">
        <v>1</v>
      </c>
      <c r="F262" s="10">
        <v>0</v>
      </c>
      <c r="G262" s="10">
        <v>1</v>
      </c>
      <c r="H262" s="10">
        <v>0</v>
      </c>
      <c r="I262" s="10">
        <v>0</v>
      </c>
      <c r="J262" s="10">
        <v>1</v>
      </c>
      <c r="K262" s="10">
        <v>0</v>
      </c>
      <c r="L262" s="10" t="s">
        <v>20</v>
      </c>
      <c r="M262" s="10" t="s">
        <v>20</v>
      </c>
      <c r="N262" s="10" t="s">
        <v>20</v>
      </c>
      <c r="O262" s="10" t="s">
        <v>20</v>
      </c>
      <c r="P262" s="10" t="s">
        <v>20</v>
      </c>
      <c r="Q262" s="10" t="s">
        <v>20</v>
      </c>
      <c r="R262" s="10" t="s">
        <v>20</v>
      </c>
      <c r="S262" s="10" t="s">
        <v>20</v>
      </c>
      <c r="T262" s="10" t="s">
        <v>20</v>
      </c>
      <c r="U262" s="10" t="s">
        <v>20</v>
      </c>
      <c r="V262" s="10" t="s">
        <v>20</v>
      </c>
      <c r="W262" s="10" t="s">
        <v>20</v>
      </c>
      <c r="X262" s="10" t="s">
        <v>20</v>
      </c>
      <c r="Y262" s="10" t="s">
        <v>20</v>
      </c>
      <c r="Z262" s="10" t="s">
        <v>20</v>
      </c>
      <c r="AA262" s="10" t="s">
        <v>20</v>
      </c>
      <c r="AB262" s="10" t="s">
        <v>20</v>
      </c>
      <c r="AC262" s="10" t="s">
        <v>20</v>
      </c>
      <c r="AD262" s="10" t="s">
        <v>20</v>
      </c>
      <c r="AE262" s="10" t="s">
        <v>20</v>
      </c>
      <c r="AF262" s="10" t="s">
        <v>20</v>
      </c>
      <c r="AG262" s="10" t="s">
        <v>20</v>
      </c>
      <c r="AH262" s="10" t="s">
        <v>20</v>
      </c>
      <c r="AI262" s="10" t="s">
        <v>20</v>
      </c>
      <c r="AJ262" s="10" t="s">
        <v>20</v>
      </c>
      <c r="AK262" s="10" t="s">
        <v>20</v>
      </c>
      <c r="AL262" s="10" t="s">
        <v>20</v>
      </c>
      <c r="AM262" s="10" t="s">
        <v>20</v>
      </c>
      <c r="AN262" s="10" t="s">
        <v>20</v>
      </c>
      <c r="AO262" s="10" t="s">
        <v>20</v>
      </c>
      <c r="AP262" s="10" t="s">
        <v>20</v>
      </c>
      <c r="AQ262" s="10" t="s">
        <v>20</v>
      </c>
      <c r="AR262" s="10" t="s">
        <v>20</v>
      </c>
      <c r="AS262" s="10" t="s">
        <v>20</v>
      </c>
      <c r="AT262" t="s">
        <v>3522</v>
      </c>
      <c r="AU262" s="7" t="str">
        <f>'sp1'!AJ264</f>
        <v>inventory tracking</v>
      </c>
    </row>
    <row r="263" spans="2:47" ht="11.25" customHeight="1" x14ac:dyDescent="0.25">
      <c r="B263" s="12">
        <v>3</v>
      </c>
      <c r="C263" s="16" t="str">
        <f t="shared" si="4"/>
        <v>∞</v>
      </c>
      <c r="D263" s="10">
        <v>0</v>
      </c>
      <c r="E263" s="10">
        <v>1</v>
      </c>
      <c r="F263" s="10">
        <v>0</v>
      </c>
      <c r="G263" s="10" t="s">
        <v>20</v>
      </c>
      <c r="H263" s="10" t="s">
        <v>20</v>
      </c>
      <c r="I263" s="10" t="s">
        <v>20</v>
      </c>
      <c r="J263" s="10" t="s">
        <v>20</v>
      </c>
      <c r="K263" s="10" t="s">
        <v>20</v>
      </c>
      <c r="L263" s="10" t="s">
        <v>20</v>
      </c>
      <c r="M263" s="10" t="s">
        <v>20</v>
      </c>
      <c r="N263" s="10" t="s">
        <v>20</v>
      </c>
      <c r="O263" s="10" t="s">
        <v>20</v>
      </c>
      <c r="P263" s="10" t="s">
        <v>20</v>
      </c>
      <c r="Q263" s="10" t="s">
        <v>20</v>
      </c>
      <c r="R263" s="10" t="s">
        <v>20</v>
      </c>
      <c r="S263" s="10" t="s">
        <v>20</v>
      </c>
      <c r="T263" s="10" t="s">
        <v>20</v>
      </c>
      <c r="U263" s="10" t="s">
        <v>20</v>
      </c>
      <c r="V263" s="10" t="s">
        <v>20</v>
      </c>
      <c r="W263" s="10" t="s">
        <v>20</v>
      </c>
      <c r="X263" s="10" t="s">
        <v>20</v>
      </c>
      <c r="Y263" s="10" t="s">
        <v>20</v>
      </c>
      <c r="Z263" s="10" t="s">
        <v>20</v>
      </c>
      <c r="AA263" s="10" t="s">
        <v>20</v>
      </c>
      <c r="AB263" s="10" t="s">
        <v>20</v>
      </c>
      <c r="AC263" s="10" t="s">
        <v>20</v>
      </c>
      <c r="AD263" s="10" t="s">
        <v>20</v>
      </c>
      <c r="AE263" s="10" t="s">
        <v>20</v>
      </c>
      <c r="AF263" s="10" t="s">
        <v>20</v>
      </c>
      <c r="AG263" s="10" t="s">
        <v>20</v>
      </c>
      <c r="AH263" s="10" t="s">
        <v>20</v>
      </c>
      <c r="AI263" s="10" t="s">
        <v>20</v>
      </c>
      <c r="AJ263" s="10" t="s">
        <v>20</v>
      </c>
      <c r="AK263" s="10" t="s">
        <v>20</v>
      </c>
      <c r="AL263" s="10" t="s">
        <v>20</v>
      </c>
      <c r="AM263" s="10" t="s">
        <v>20</v>
      </c>
      <c r="AN263" s="10" t="s">
        <v>20</v>
      </c>
      <c r="AO263" s="10" t="s">
        <v>20</v>
      </c>
      <c r="AP263" s="10" t="s">
        <v>20</v>
      </c>
      <c r="AQ263" s="10" t="s">
        <v>20</v>
      </c>
      <c r="AR263" s="10" t="s">
        <v>20</v>
      </c>
      <c r="AS263" s="10" t="s">
        <v>20</v>
      </c>
      <c r="AT263" t="s">
        <v>3523</v>
      </c>
      <c r="AU263" s="7" t="str">
        <f>'sp1'!AJ265</f>
        <v>Display X-Axis at bottom of Chart Area</v>
      </c>
    </row>
    <row r="264" spans="2:47" ht="11.25" customHeight="1" x14ac:dyDescent="0.25">
      <c r="B264" s="12">
        <v>3</v>
      </c>
      <c r="C264" s="16" t="str">
        <f t="shared" si="4"/>
        <v>∞</v>
      </c>
      <c r="D264" s="10">
        <v>0</v>
      </c>
      <c r="E264" s="10">
        <v>1</v>
      </c>
      <c r="F264" s="10">
        <v>0</v>
      </c>
      <c r="G264" s="10" t="s">
        <v>20</v>
      </c>
      <c r="H264" s="10" t="s">
        <v>20</v>
      </c>
      <c r="I264" s="10" t="s">
        <v>20</v>
      </c>
      <c r="J264" s="10" t="s">
        <v>20</v>
      </c>
      <c r="K264" s="10" t="s">
        <v>20</v>
      </c>
      <c r="L264" s="10" t="s">
        <v>20</v>
      </c>
      <c r="M264" s="10" t="s">
        <v>20</v>
      </c>
      <c r="N264" s="10" t="s">
        <v>20</v>
      </c>
      <c r="O264" s="10" t="s">
        <v>20</v>
      </c>
      <c r="P264" s="10" t="s">
        <v>20</v>
      </c>
      <c r="Q264" s="10" t="s">
        <v>20</v>
      </c>
      <c r="R264" s="10" t="s">
        <v>20</v>
      </c>
      <c r="S264" s="10" t="s">
        <v>20</v>
      </c>
      <c r="T264" s="10" t="s">
        <v>20</v>
      </c>
      <c r="U264" s="10" t="s">
        <v>20</v>
      </c>
      <c r="V264" s="10" t="s">
        <v>20</v>
      </c>
      <c r="W264" s="10" t="s">
        <v>20</v>
      </c>
      <c r="X264" s="10" t="s">
        <v>20</v>
      </c>
      <c r="Y264" s="10" t="s">
        <v>20</v>
      </c>
      <c r="Z264" s="10" t="s">
        <v>20</v>
      </c>
      <c r="AA264" s="10" t="s">
        <v>20</v>
      </c>
      <c r="AB264" s="10" t="s">
        <v>20</v>
      </c>
      <c r="AC264" s="10" t="s">
        <v>20</v>
      </c>
      <c r="AD264" s="10" t="s">
        <v>20</v>
      </c>
      <c r="AE264" s="10" t="s">
        <v>20</v>
      </c>
      <c r="AF264" s="10" t="s">
        <v>20</v>
      </c>
      <c r="AG264" s="10" t="s">
        <v>20</v>
      </c>
      <c r="AH264" s="10" t="s">
        <v>20</v>
      </c>
      <c r="AI264" s="10" t="s">
        <v>20</v>
      </c>
      <c r="AJ264" s="10" t="s">
        <v>20</v>
      </c>
      <c r="AK264" s="10" t="s">
        <v>20</v>
      </c>
      <c r="AL264" s="10" t="s">
        <v>20</v>
      </c>
      <c r="AM264" s="10" t="s">
        <v>20</v>
      </c>
      <c r="AN264" s="10" t="s">
        <v>20</v>
      </c>
      <c r="AO264" s="10" t="s">
        <v>20</v>
      </c>
      <c r="AP264" s="10" t="s">
        <v>20</v>
      </c>
      <c r="AQ264" s="10" t="s">
        <v>20</v>
      </c>
      <c r="AR264" s="10" t="s">
        <v>20</v>
      </c>
      <c r="AS264" s="10" t="s">
        <v>20</v>
      </c>
      <c r="AT264" t="s">
        <v>3524</v>
      </c>
      <c r="AU264" s="7" t="str">
        <f>'sp1'!AJ266</f>
        <v>dynamic project tracking with scroll bar</v>
      </c>
    </row>
    <row r="265" spans="2:47" ht="11.25" customHeight="1" x14ac:dyDescent="0.25">
      <c r="B265" s="12">
        <v>3</v>
      </c>
      <c r="C265" s="16" t="str">
        <f t="shared" si="4"/>
        <v>∞</v>
      </c>
      <c r="D265" s="10">
        <v>0</v>
      </c>
      <c r="E265" s="10">
        <v>1</v>
      </c>
      <c r="F265" s="10">
        <v>0</v>
      </c>
      <c r="G265" s="10" t="s">
        <v>20</v>
      </c>
      <c r="H265" s="10" t="s">
        <v>20</v>
      </c>
      <c r="I265" s="10" t="s">
        <v>20</v>
      </c>
      <c r="J265" s="10" t="s">
        <v>20</v>
      </c>
      <c r="K265" s="10" t="s">
        <v>20</v>
      </c>
      <c r="L265" s="10" t="s">
        <v>20</v>
      </c>
      <c r="M265" s="10" t="s">
        <v>20</v>
      </c>
      <c r="N265" s="10" t="s">
        <v>20</v>
      </c>
      <c r="O265" s="10" t="s">
        <v>20</v>
      </c>
      <c r="P265" s="10" t="s">
        <v>20</v>
      </c>
      <c r="Q265" s="10" t="s">
        <v>20</v>
      </c>
      <c r="R265" s="10" t="s">
        <v>20</v>
      </c>
      <c r="S265" s="10" t="s">
        <v>20</v>
      </c>
      <c r="T265" s="10" t="s">
        <v>20</v>
      </c>
      <c r="U265" s="10" t="s">
        <v>20</v>
      </c>
      <c r="V265" s="10" t="s">
        <v>20</v>
      </c>
      <c r="W265" s="10" t="s">
        <v>20</v>
      </c>
      <c r="X265" s="10" t="s">
        <v>20</v>
      </c>
      <c r="Y265" s="10" t="s">
        <v>20</v>
      </c>
      <c r="Z265" s="10" t="s">
        <v>20</v>
      </c>
      <c r="AA265" s="10" t="s">
        <v>20</v>
      </c>
      <c r="AB265" s="10" t="s">
        <v>20</v>
      </c>
      <c r="AC265" s="10" t="s">
        <v>20</v>
      </c>
      <c r="AD265" s="10" t="s">
        <v>20</v>
      </c>
      <c r="AE265" s="10" t="s">
        <v>20</v>
      </c>
      <c r="AF265" s="10" t="s">
        <v>20</v>
      </c>
      <c r="AG265" s="10" t="s">
        <v>20</v>
      </c>
      <c r="AH265" s="10" t="s">
        <v>20</v>
      </c>
      <c r="AI265" s="10" t="s">
        <v>20</v>
      </c>
      <c r="AJ265" s="10" t="s">
        <v>20</v>
      </c>
      <c r="AK265" s="10" t="s">
        <v>20</v>
      </c>
      <c r="AL265" s="10" t="s">
        <v>20</v>
      </c>
      <c r="AM265" s="10" t="s">
        <v>20</v>
      </c>
      <c r="AN265" s="10" t="s">
        <v>20</v>
      </c>
      <c r="AO265" s="10" t="s">
        <v>20</v>
      </c>
      <c r="AP265" s="10" t="s">
        <v>20</v>
      </c>
      <c r="AQ265" s="10" t="s">
        <v>20</v>
      </c>
      <c r="AR265" s="10" t="s">
        <v>20</v>
      </c>
      <c r="AS265" s="10" t="s">
        <v>20</v>
      </c>
      <c r="AT265" t="s">
        <v>3525</v>
      </c>
      <c r="AU265" s="7" t="str">
        <f>'sp1'!AJ267</f>
        <v>How do I graph data values in every seco…</v>
      </c>
    </row>
    <row r="266" spans="2:47" ht="11.25" customHeight="1" x14ac:dyDescent="0.25">
      <c r="B266" s="12">
        <v>3</v>
      </c>
      <c r="C266" s="16" t="str">
        <f t="shared" si="4"/>
        <v>∞</v>
      </c>
      <c r="D266" s="10">
        <v>0</v>
      </c>
      <c r="E266" s="10">
        <v>1</v>
      </c>
      <c r="F266" s="10">
        <v>0</v>
      </c>
      <c r="G266" s="10" t="s">
        <v>20</v>
      </c>
      <c r="H266" s="10" t="s">
        <v>20</v>
      </c>
      <c r="I266" s="10" t="s">
        <v>20</v>
      </c>
      <c r="J266" s="10" t="s">
        <v>20</v>
      </c>
      <c r="K266" s="10" t="s">
        <v>20</v>
      </c>
      <c r="L266" s="10" t="s">
        <v>20</v>
      </c>
      <c r="M266" s="10" t="s">
        <v>20</v>
      </c>
      <c r="N266" s="10" t="s">
        <v>20</v>
      </c>
      <c r="O266" s="10" t="s">
        <v>20</v>
      </c>
      <c r="P266" s="10" t="s">
        <v>20</v>
      </c>
      <c r="Q266" s="10" t="s">
        <v>20</v>
      </c>
      <c r="R266" s="10" t="s">
        <v>20</v>
      </c>
      <c r="S266" s="10" t="s">
        <v>20</v>
      </c>
      <c r="T266" s="10" t="s">
        <v>20</v>
      </c>
      <c r="U266" s="10" t="s">
        <v>20</v>
      </c>
      <c r="V266" s="10" t="s">
        <v>20</v>
      </c>
      <c r="W266" s="10" t="s">
        <v>20</v>
      </c>
      <c r="X266" s="10" t="s">
        <v>20</v>
      </c>
      <c r="Y266" s="10" t="s">
        <v>20</v>
      </c>
      <c r="Z266" s="10" t="s">
        <v>20</v>
      </c>
      <c r="AA266" s="10" t="s">
        <v>20</v>
      </c>
      <c r="AB266" s="10" t="s">
        <v>20</v>
      </c>
      <c r="AC266" s="10" t="s">
        <v>20</v>
      </c>
      <c r="AD266" s="10" t="s">
        <v>20</v>
      </c>
      <c r="AE266" s="10" t="s">
        <v>20</v>
      </c>
      <c r="AF266" s="10" t="s">
        <v>20</v>
      </c>
      <c r="AG266" s="10" t="s">
        <v>20</v>
      </c>
      <c r="AH266" s="10" t="s">
        <v>20</v>
      </c>
      <c r="AI266" s="10" t="s">
        <v>20</v>
      </c>
      <c r="AJ266" s="10" t="s">
        <v>20</v>
      </c>
      <c r="AK266" s="10" t="s">
        <v>20</v>
      </c>
      <c r="AL266" s="10" t="s">
        <v>20</v>
      </c>
      <c r="AM266" s="10" t="s">
        <v>20</v>
      </c>
      <c r="AN266" s="10" t="s">
        <v>20</v>
      </c>
      <c r="AO266" s="10" t="s">
        <v>20</v>
      </c>
      <c r="AP266" s="10" t="s">
        <v>20</v>
      </c>
      <c r="AQ266" s="10" t="s">
        <v>20</v>
      </c>
      <c r="AR266" s="10" t="s">
        <v>20</v>
      </c>
      <c r="AS266" s="10" t="s">
        <v>20</v>
      </c>
      <c r="AT266" t="s">
        <v>3526</v>
      </c>
      <c r="AU266" s="7" t="str">
        <f>'sp1'!AJ268</f>
        <v>Zebra Stripes Dont Appear Correctly When…</v>
      </c>
    </row>
    <row r="267" spans="2:47" ht="11.25" customHeight="1" x14ac:dyDescent="0.25">
      <c r="B267" s="12">
        <v>4</v>
      </c>
      <c r="C267" s="16" t="str">
        <f t="shared" si="4"/>
        <v>∞</v>
      </c>
      <c r="D267" s="10">
        <v>0</v>
      </c>
      <c r="E267" s="10">
        <v>1</v>
      </c>
      <c r="F267" s="10">
        <v>0</v>
      </c>
      <c r="G267" s="10">
        <v>0</v>
      </c>
      <c r="H267" s="10" t="s">
        <v>20</v>
      </c>
      <c r="I267" s="10" t="s">
        <v>20</v>
      </c>
      <c r="J267" s="10" t="s">
        <v>20</v>
      </c>
      <c r="K267" s="10" t="s">
        <v>20</v>
      </c>
      <c r="L267" s="10" t="s">
        <v>20</v>
      </c>
      <c r="M267" s="10" t="s">
        <v>20</v>
      </c>
      <c r="N267" s="10" t="s">
        <v>20</v>
      </c>
      <c r="O267" s="10" t="s">
        <v>20</v>
      </c>
      <c r="P267" s="10" t="s">
        <v>20</v>
      </c>
      <c r="Q267" s="10" t="s">
        <v>20</v>
      </c>
      <c r="R267" s="10" t="s">
        <v>20</v>
      </c>
      <c r="S267" s="10" t="s">
        <v>20</v>
      </c>
      <c r="T267" s="10" t="s">
        <v>20</v>
      </c>
      <c r="U267" s="10" t="s">
        <v>20</v>
      </c>
      <c r="V267" s="10" t="s">
        <v>20</v>
      </c>
      <c r="W267" s="10" t="s">
        <v>20</v>
      </c>
      <c r="X267" s="10" t="s">
        <v>20</v>
      </c>
      <c r="Y267" s="10" t="s">
        <v>20</v>
      </c>
      <c r="Z267" s="10" t="s">
        <v>20</v>
      </c>
      <c r="AA267" s="10" t="s">
        <v>20</v>
      </c>
      <c r="AB267" s="10" t="s">
        <v>20</v>
      </c>
      <c r="AC267" s="10" t="s">
        <v>20</v>
      </c>
      <c r="AD267" s="10" t="s">
        <v>20</v>
      </c>
      <c r="AE267" s="10" t="s">
        <v>20</v>
      </c>
      <c r="AF267" s="10" t="s">
        <v>20</v>
      </c>
      <c r="AG267" s="10" t="s">
        <v>20</v>
      </c>
      <c r="AH267" s="10" t="s">
        <v>20</v>
      </c>
      <c r="AI267" s="10" t="s">
        <v>20</v>
      </c>
      <c r="AJ267" s="10" t="s">
        <v>20</v>
      </c>
      <c r="AK267" s="10" t="s">
        <v>20</v>
      </c>
      <c r="AL267" s="10" t="s">
        <v>20</v>
      </c>
      <c r="AM267" s="10" t="s">
        <v>20</v>
      </c>
      <c r="AN267" s="10" t="s">
        <v>20</v>
      </c>
      <c r="AO267" s="10" t="s">
        <v>20</v>
      </c>
      <c r="AP267" s="10" t="s">
        <v>20</v>
      </c>
      <c r="AQ267" s="10" t="s">
        <v>20</v>
      </c>
      <c r="AR267" s="10" t="s">
        <v>20</v>
      </c>
      <c r="AS267" s="10" t="s">
        <v>20</v>
      </c>
      <c r="AT267" t="s">
        <v>3527</v>
      </c>
      <c r="AU267" s="7" t="str">
        <f>'sp1'!AJ269</f>
        <v>Clock calculates wasted time at meetings</v>
      </c>
    </row>
    <row r="268" spans="2:47" ht="11.25" customHeight="1" x14ac:dyDescent="0.25">
      <c r="B268" s="12">
        <v>2</v>
      </c>
      <c r="C268" s="16" t="str">
        <f t="shared" si="4"/>
        <v>∞</v>
      </c>
      <c r="D268" s="10">
        <v>0</v>
      </c>
      <c r="E268" s="10">
        <v>1</v>
      </c>
      <c r="F268" s="10" t="s">
        <v>20</v>
      </c>
      <c r="G268" s="10" t="s">
        <v>20</v>
      </c>
      <c r="H268" s="10" t="s">
        <v>20</v>
      </c>
      <c r="I268" s="10" t="s">
        <v>20</v>
      </c>
      <c r="J268" s="10" t="s">
        <v>20</v>
      </c>
      <c r="K268" s="10" t="s">
        <v>20</v>
      </c>
      <c r="L268" s="10" t="s">
        <v>20</v>
      </c>
      <c r="M268" s="10" t="s">
        <v>20</v>
      </c>
      <c r="N268" s="10" t="s">
        <v>20</v>
      </c>
      <c r="O268" s="10" t="s">
        <v>20</v>
      </c>
      <c r="P268" s="10" t="s">
        <v>20</v>
      </c>
      <c r="Q268" s="10" t="s">
        <v>20</v>
      </c>
      <c r="R268" s="10" t="s">
        <v>20</v>
      </c>
      <c r="S268" s="10" t="s">
        <v>20</v>
      </c>
      <c r="T268" s="10" t="s">
        <v>20</v>
      </c>
      <c r="U268" s="10" t="s">
        <v>20</v>
      </c>
      <c r="V268" s="10" t="s">
        <v>20</v>
      </c>
      <c r="W268" s="10" t="s">
        <v>20</v>
      </c>
      <c r="X268" s="10" t="s">
        <v>20</v>
      </c>
      <c r="Y268" s="10" t="s">
        <v>20</v>
      </c>
      <c r="Z268" s="10" t="s">
        <v>20</v>
      </c>
      <c r="AA268" s="10" t="s">
        <v>20</v>
      </c>
      <c r="AB268" s="10" t="s">
        <v>20</v>
      </c>
      <c r="AC268" s="10" t="s">
        <v>20</v>
      </c>
      <c r="AD268" s="10" t="s">
        <v>20</v>
      </c>
      <c r="AE268" s="10" t="s">
        <v>20</v>
      </c>
      <c r="AF268" s="10" t="s">
        <v>20</v>
      </c>
      <c r="AG268" s="10" t="s">
        <v>20</v>
      </c>
      <c r="AH268" s="10" t="s">
        <v>20</v>
      </c>
      <c r="AI268" s="10" t="s">
        <v>20</v>
      </c>
      <c r="AJ268" s="10" t="s">
        <v>20</v>
      </c>
      <c r="AK268" s="10" t="s">
        <v>20</v>
      </c>
      <c r="AL268" s="10" t="s">
        <v>20</v>
      </c>
      <c r="AM268" s="10" t="s">
        <v>20</v>
      </c>
      <c r="AN268" s="10" t="s">
        <v>20</v>
      </c>
      <c r="AO268" s="10" t="s">
        <v>20</v>
      </c>
      <c r="AP268" s="10" t="s">
        <v>20</v>
      </c>
      <c r="AQ268" s="10" t="s">
        <v>20</v>
      </c>
      <c r="AR268" s="10" t="s">
        <v>20</v>
      </c>
      <c r="AS268" s="10" t="s">
        <v>20</v>
      </c>
      <c r="AT268" t="s">
        <v>3528</v>
      </c>
      <c r="AU268" s="7" t="str">
        <f>'sp1'!AJ270</f>
        <v>Lock cells after today&amp;#039;s date passe…</v>
      </c>
    </row>
    <row r="269" spans="2:47" ht="11.25" customHeight="1" x14ac:dyDescent="0.25">
      <c r="B269" s="12">
        <v>10</v>
      </c>
      <c r="C269" s="16" t="str">
        <f t="shared" si="4"/>
        <v>∞</v>
      </c>
      <c r="D269" s="10">
        <v>0</v>
      </c>
      <c r="E269" s="10">
        <v>0</v>
      </c>
      <c r="F269" s="10">
        <v>1</v>
      </c>
      <c r="G269" s="10">
        <v>0</v>
      </c>
      <c r="H269" s="10">
        <v>0</v>
      </c>
      <c r="I269" s="10">
        <v>1</v>
      </c>
      <c r="J269" s="10">
        <v>0</v>
      </c>
      <c r="K269" s="10">
        <v>1</v>
      </c>
      <c r="L269" s="10">
        <v>0</v>
      </c>
      <c r="M269" s="10">
        <v>0</v>
      </c>
      <c r="N269" s="10" t="s">
        <v>20</v>
      </c>
      <c r="O269" s="10" t="s">
        <v>20</v>
      </c>
      <c r="P269" s="10" t="s">
        <v>20</v>
      </c>
      <c r="Q269" s="10" t="s">
        <v>20</v>
      </c>
      <c r="R269" s="10" t="s">
        <v>20</v>
      </c>
      <c r="S269" s="10" t="s">
        <v>20</v>
      </c>
      <c r="T269" s="10" t="s">
        <v>20</v>
      </c>
      <c r="U269" s="10" t="s">
        <v>20</v>
      </c>
      <c r="V269" s="10" t="s">
        <v>20</v>
      </c>
      <c r="W269" s="10" t="s">
        <v>20</v>
      </c>
      <c r="X269" s="10" t="s">
        <v>20</v>
      </c>
      <c r="Y269" s="10" t="s">
        <v>20</v>
      </c>
      <c r="Z269" s="10" t="s">
        <v>20</v>
      </c>
      <c r="AA269" s="10" t="s">
        <v>20</v>
      </c>
      <c r="AB269" s="10" t="s">
        <v>20</v>
      </c>
      <c r="AC269" s="10" t="s">
        <v>20</v>
      </c>
      <c r="AD269" s="10" t="s">
        <v>20</v>
      </c>
      <c r="AE269" s="10" t="s">
        <v>20</v>
      </c>
      <c r="AF269" s="10" t="s">
        <v>20</v>
      </c>
      <c r="AG269" s="10" t="s">
        <v>20</v>
      </c>
      <c r="AH269" s="10" t="s">
        <v>20</v>
      </c>
      <c r="AI269" s="10" t="s">
        <v>20</v>
      </c>
      <c r="AJ269" s="10" t="s">
        <v>20</v>
      </c>
      <c r="AK269" s="10" t="s">
        <v>20</v>
      </c>
      <c r="AL269" s="10" t="s">
        <v>20</v>
      </c>
      <c r="AM269" s="10" t="s">
        <v>20</v>
      </c>
      <c r="AN269" s="10" t="s">
        <v>20</v>
      </c>
      <c r="AO269" s="10" t="s">
        <v>20</v>
      </c>
      <c r="AP269" s="10" t="s">
        <v>20</v>
      </c>
      <c r="AQ269" s="10" t="s">
        <v>20</v>
      </c>
      <c r="AR269" s="10" t="s">
        <v>20</v>
      </c>
      <c r="AS269" s="10" t="s">
        <v>20</v>
      </c>
      <c r="AT269" t="s">
        <v>3529</v>
      </c>
      <c r="AU269" s="7" t="str">
        <f>'sp1'!AJ271</f>
        <v>If statement problem</v>
      </c>
    </row>
    <row r="270" spans="2:47" ht="11.25" customHeight="1" x14ac:dyDescent="0.25">
      <c r="B270" s="12">
        <v>5</v>
      </c>
      <c r="C270" s="16" t="str">
        <f t="shared" si="4"/>
        <v>∞</v>
      </c>
      <c r="D270" s="10">
        <v>0</v>
      </c>
      <c r="E270" s="10">
        <v>1</v>
      </c>
      <c r="F270" s="10">
        <v>0</v>
      </c>
      <c r="G270" s="10">
        <v>1</v>
      </c>
      <c r="H270" s="10">
        <v>0</v>
      </c>
      <c r="I270" s="10" t="s">
        <v>20</v>
      </c>
      <c r="J270" s="10" t="s">
        <v>20</v>
      </c>
      <c r="K270" s="10" t="s">
        <v>20</v>
      </c>
      <c r="L270" s="10" t="s">
        <v>20</v>
      </c>
      <c r="M270" s="10" t="s">
        <v>20</v>
      </c>
      <c r="N270" s="10" t="s">
        <v>20</v>
      </c>
      <c r="O270" s="10" t="s">
        <v>20</v>
      </c>
      <c r="P270" s="10" t="s">
        <v>20</v>
      </c>
      <c r="Q270" s="10" t="s">
        <v>20</v>
      </c>
      <c r="R270" s="10" t="s">
        <v>20</v>
      </c>
      <c r="S270" s="10" t="s">
        <v>20</v>
      </c>
      <c r="T270" s="10" t="s">
        <v>20</v>
      </c>
      <c r="U270" s="10" t="s">
        <v>20</v>
      </c>
      <c r="V270" s="10" t="s">
        <v>20</v>
      </c>
      <c r="W270" s="10" t="s">
        <v>20</v>
      </c>
      <c r="X270" s="10" t="s">
        <v>20</v>
      </c>
      <c r="Y270" s="10" t="s">
        <v>20</v>
      </c>
      <c r="Z270" s="10" t="s">
        <v>20</v>
      </c>
      <c r="AA270" s="10" t="s">
        <v>20</v>
      </c>
      <c r="AB270" s="10" t="s">
        <v>20</v>
      </c>
      <c r="AC270" s="10" t="s">
        <v>20</v>
      </c>
      <c r="AD270" s="10" t="s">
        <v>20</v>
      </c>
      <c r="AE270" s="10" t="s">
        <v>20</v>
      </c>
      <c r="AF270" s="10" t="s">
        <v>20</v>
      </c>
      <c r="AG270" s="10" t="s">
        <v>20</v>
      </c>
      <c r="AH270" s="10" t="s">
        <v>20</v>
      </c>
      <c r="AI270" s="10" t="s">
        <v>20</v>
      </c>
      <c r="AJ270" s="10" t="s">
        <v>20</v>
      </c>
      <c r="AK270" s="10" t="s">
        <v>20</v>
      </c>
      <c r="AL270" s="10" t="s">
        <v>20</v>
      </c>
      <c r="AM270" s="10" t="s">
        <v>20</v>
      </c>
      <c r="AN270" s="10" t="s">
        <v>20</v>
      </c>
      <c r="AO270" s="10" t="s">
        <v>20</v>
      </c>
      <c r="AP270" s="10" t="s">
        <v>20</v>
      </c>
      <c r="AQ270" s="10" t="s">
        <v>20</v>
      </c>
      <c r="AR270" s="10" t="s">
        <v>20</v>
      </c>
      <c r="AS270" s="10" t="s">
        <v>20</v>
      </c>
      <c r="AT270" t="s">
        <v>3530</v>
      </c>
      <c r="AU270" s="7" t="str">
        <f>'sp1'!AJ272</f>
        <v>Charting Question</v>
      </c>
    </row>
    <row r="271" spans="2:47" ht="11.25" customHeight="1" x14ac:dyDescent="0.25">
      <c r="B271" s="12">
        <v>3</v>
      </c>
      <c r="C271" s="16" t="str">
        <f t="shared" si="4"/>
        <v>∞</v>
      </c>
      <c r="D271" s="10">
        <v>0</v>
      </c>
      <c r="E271" s="10">
        <v>1</v>
      </c>
      <c r="F271" s="10">
        <v>0</v>
      </c>
      <c r="G271" s="10" t="s">
        <v>20</v>
      </c>
      <c r="H271" s="10" t="s">
        <v>20</v>
      </c>
      <c r="I271" s="10" t="s">
        <v>20</v>
      </c>
      <c r="J271" s="10" t="s">
        <v>20</v>
      </c>
      <c r="K271" s="10" t="s">
        <v>20</v>
      </c>
      <c r="L271" s="10" t="s">
        <v>20</v>
      </c>
      <c r="M271" s="10" t="s">
        <v>20</v>
      </c>
      <c r="N271" s="10" t="s">
        <v>20</v>
      </c>
      <c r="O271" s="10" t="s">
        <v>20</v>
      </c>
      <c r="P271" s="10" t="s">
        <v>20</v>
      </c>
      <c r="Q271" s="10" t="s">
        <v>20</v>
      </c>
      <c r="R271" s="10" t="s">
        <v>20</v>
      </c>
      <c r="S271" s="10" t="s">
        <v>20</v>
      </c>
      <c r="T271" s="10" t="s">
        <v>20</v>
      </c>
      <c r="U271" s="10" t="s">
        <v>20</v>
      </c>
      <c r="V271" s="10" t="s">
        <v>20</v>
      </c>
      <c r="W271" s="10" t="s">
        <v>20</v>
      </c>
      <c r="X271" s="10" t="s">
        <v>20</v>
      </c>
      <c r="Y271" s="10" t="s">
        <v>20</v>
      </c>
      <c r="Z271" s="10" t="s">
        <v>20</v>
      </c>
      <c r="AA271" s="10" t="s">
        <v>20</v>
      </c>
      <c r="AB271" s="10" t="s">
        <v>20</v>
      </c>
      <c r="AC271" s="10" t="s">
        <v>20</v>
      </c>
      <c r="AD271" s="10" t="s">
        <v>20</v>
      </c>
      <c r="AE271" s="10" t="s">
        <v>20</v>
      </c>
      <c r="AF271" s="10" t="s">
        <v>20</v>
      </c>
      <c r="AG271" s="10" t="s">
        <v>20</v>
      </c>
      <c r="AH271" s="10" t="s">
        <v>20</v>
      </c>
      <c r="AI271" s="10" t="s">
        <v>20</v>
      </c>
      <c r="AJ271" s="10" t="s">
        <v>20</v>
      </c>
      <c r="AK271" s="10" t="s">
        <v>20</v>
      </c>
      <c r="AL271" s="10" t="s">
        <v>20</v>
      </c>
      <c r="AM271" s="10" t="s">
        <v>20</v>
      </c>
      <c r="AN271" s="10" t="s">
        <v>20</v>
      </c>
      <c r="AO271" s="10" t="s">
        <v>20</v>
      </c>
      <c r="AP271" s="10" t="s">
        <v>20</v>
      </c>
      <c r="AQ271" s="10" t="s">
        <v>20</v>
      </c>
      <c r="AR271" s="10" t="s">
        <v>20</v>
      </c>
      <c r="AS271" s="10" t="s">
        <v>20</v>
      </c>
      <c r="AT271" t="s">
        <v>3531</v>
      </c>
      <c r="AU271" s="7" t="str">
        <f>'sp1'!AJ273</f>
        <v>Formula required to get the desired cell…</v>
      </c>
    </row>
    <row r="272" spans="2:47" ht="11.25" customHeight="1" x14ac:dyDescent="0.25">
      <c r="B272" s="12">
        <v>3</v>
      </c>
      <c r="C272" s="16" t="str">
        <f t="shared" si="4"/>
        <v>∞</v>
      </c>
      <c r="D272" s="10">
        <v>0</v>
      </c>
      <c r="E272" s="10">
        <v>1</v>
      </c>
      <c r="F272" s="10">
        <v>0</v>
      </c>
      <c r="G272" s="10" t="s">
        <v>20</v>
      </c>
      <c r="H272" s="10" t="s">
        <v>20</v>
      </c>
      <c r="I272" s="10" t="s">
        <v>20</v>
      </c>
      <c r="J272" s="10" t="s">
        <v>20</v>
      </c>
      <c r="K272" s="10" t="s">
        <v>20</v>
      </c>
      <c r="L272" s="10" t="s">
        <v>20</v>
      </c>
      <c r="M272" s="10" t="s">
        <v>20</v>
      </c>
      <c r="N272" s="10" t="s">
        <v>20</v>
      </c>
      <c r="O272" s="10" t="s">
        <v>20</v>
      </c>
      <c r="P272" s="10" t="s">
        <v>20</v>
      </c>
      <c r="Q272" s="10" t="s">
        <v>20</v>
      </c>
      <c r="R272" s="10" t="s">
        <v>20</v>
      </c>
      <c r="S272" s="10" t="s">
        <v>20</v>
      </c>
      <c r="T272" s="10" t="s">
        <v>20</v>
      </c>
      <c r="U272" s="10" t="s">
        <v>20</v>
      </c>
      <c r="V272" s="10" t="s">
        <v>20</v>
      </c>
      <c r="W272" s="10" t="s">
        <v>20</v>
      </c>
      <c r="X272" s="10" t="s">
        <v>20</v>
      </c>
      <c r="Y272" s="10" t="s">
        <v>20</v>
      </c>
      <c r="Z272" s="10" t="s">
        <v>20</v>
      </c>
      <c r="AA272" s="10" t="s">
        <v>20</v>
      </c>
      <c r="AB272" s="10" t="s">
        <v>20</v>
      </c>
      <c r="AC272" s="10" t="s">
        <v>20</v>
      </c>
      <c r="AD272" s="10" t="s">
        <v>20</v>
      </c>
      <c r="AE272" s="10" t="s">
        <v>20</v>
      </c>
      <c r="AF272" s="10" t="s">
        <v>20</v>
      </c>
      <c r="AG272" s="10" t="s">
        <v>20</v>
      </c>
      <c r="AH272" s="10" t="s">
        <v>20</v>
      </c>
      <c r="AI272" s="10" t="s">
        <v>20</v>
      </c>
      <c r="AJ272" s="10" t="s">
        <v>20</v>
      </c>
      <c r="AK272" s="10" t="s">
        <v>20</v>
      </c>
      <c r="AL272" s="10" t="s">
        <v>20</v>
      </c>
      <c r="AM272" s="10" t="s">
        <v>20</v>
      </c>
      <c r="AN272" s="10" t="s">
        <v>20</v>
      </c>
      <c r="AO272" s="10" t="s">
        <v>20</v>
      </c>
      <c r="AP272" s="10" t="s">
        <v>20</v>
      </c>
      <c r="AQ272" s="10" t="s">
        <v>20</v>
      </c>
      <c r="AR272" s="10" t="s">
        <v>20</v>
      </c>
      <c r="AS272" s="10" t="s">
        <v>20</v>
      </c>
      <c r="AT272" t="s">
        <v>3532</v>
      </c>
      <c r="AU272" s="7" t="str">
        <f>'sp1'!AJ274</f>
        <v>Any fans of Walkenbach 2003 Charts out t…</v>
      </c>
    </row>
    <row r="273" spans="2:47" ht="11.25" customHeight="1" x14ac:dyDescent="0.25">
      <c r="B273" s="12">
        <v>2</v>
      </c>
      <c r="C273" s="16" t="str">
        <f t="shared" si="4"/>
        <v>∞</v>
      </c>
      <c r="D273" s="10">
        <v>0</v>
      </c>
      <c r="E273" s="10">
        <v>1</v>
      </c>
      <c r="F273" s="10" t="s">
        <v>20</v>
      </c>
      <c r="G273" s="10" t="s">
        <v>20</v>
      </c>
      <c r="H273" s="10" t="s">
        <v>20</v>
      </c>
      <c r="I273" s="10" t="s">
        <v>20</v>
      </c>
      <c r="J273" s="10" t="s">
        <v>20</v>
      </c>
      <c r="K273" s="10" t="s">
        <v>20</v>
      </c>
      <c r="L273" s="10" t="s">
        <v>20</v>
      </c>
      <c r="M273" s="10" t="s">
        <v>20</v>
      </c>
      <c r="N273" s="10" t="s">
        <v>20</v>
      </c>
      <c r="O273" s="10" t="s">
        <v>20</v>
      </c>
      <c r="P273" s="10" t="s">
        <v>20</v>
      </c>
      <c r="Q273" s="10" t="s">
        <v>20</v>
      </c>
      <c r="R273" s="10" t="s">
        <v>20</v>
      </c>
      <c r="S273" s="10" t="s">
        <v>20</v>
      </c>
      <c r="T273" s="10" t="s">
        <v>20</v>
      </c>
      <c r="U273" s="10" t="s">
        <v>20</v>
      </c>
      <c r="V273" s="10" t="s">
        <v>20</v>
      </c>
      <c r="W273" s="10" t="s">
        <v>20</v>
      </c>
      <c r="X273" s="10" t="s">
        <v>20</v>
      </c>
      <c r="Y273" s="10" t="s">
        <v>20</v>
      </c>
      <c r="Z273" s="10" t="s">
        <v>20</v>
      </c>
      <c r="AA273" s="10" t="s">
        <v>20</v>
      </c>
      <c r="AB273" s="10" t="s">
        <v>20</v>
      </c>
      <c r="AC273" s="10" t="s">
        <v>20</v>
      </c>
      <c r="AD273" s="10" t="s">
        <v>20</v>
      </c>
      <c r="AE273" s="10" t="s">
        <v>20</v>
      </c>
      <c r="AF273" s="10" t="s">
        <v>20</v>
      </c>
      <c r="AG273" s="10" t="s">
        <v>20</v>
      </c>
      <c r="AH273" s="10" t="s">
        <v>20</v>
      </c>
      <c r="AI273" s="10" t="s">
        <v>20</v>
      </c>
      <c r="AJ273" s="10" t="s">
        <v>20</v>
      </c>
      <c r="AK273" s="10" t="s">
        <v>20</v>
      </c>
      <c r="AL273" s="10" t="s">
        <v>20</v>
      </c>
      <c r="AM273" s="10" t="s">
        <v>20</v>
      </c>
      <c r="AN273" s="10" t="s">
        <v>20</v>
      </c>
      <c r="AO273" s="10" t="s">
        <v>20</v>
      </c>
      <c r="AP273" s="10" t="s">
        <v>20</v>
      </c>
      <c r="AQ273" s="10" t="s">
        <v>20</v>
      </c>
      <c r="AR273" s="10" t="s">
        <v>20</v>
      </c>
      <c r="AS273" s="10" t="s">
        <v>20</v>
      </c>
      <c r="AT273" t="s">
        <v>3533</v>
      </c>
      <c r="AU273" s="7" t="str">
        <f>'sp1'!AJ275</f>
        <v>Sorting range using text contents as cri…</v>
      </c>
    </row>
    <row r="274" spans="2:47" ht="11.25" customHeight="1" x14ac:dyDescent="0.25">
      <c r="B274" s="12">
        <v>3</v>
      </c>
      <c r="C274" s="16" t="str">
        <f t="shared" si="4"/>
        <v>∞</v>
      </c>
      <c r="D274" s="10">
        <v>0</v>
      </c>
      <c r="E274" s="10">
        <v>0</v>
      </c>
      <c r="F274" s="10">
        <v>1</v>
      </c>
      <c r="G274" s="10" t="s">
        <v>20</v>
      </c>
      <c r="H274" s="10" t="s">
        <v>20</v>
      </c>
      <c r="I274" s="10" t="s">
        <v>20</v>
      </c>
      <c r="J274" s="10" t="s">
        <v>20</v>
      </c>
      <c r="K274" s="10" t="s">
        <v>20</v>
      </c>
      <c r="L274" s="10" t="s">
        <v>20</v>
      </c>
      <c r="M274" s="10" t="s">
        <v>20</v>
      </c>
      <c r="N274" s="10" t="s">
        <v>20</v>
      </c>
      <c r="O274" s="10" t="s">
        <v>20</v>
      </c>
      <c r="P274" s="10" t="s">
        <v>20</v>
      </c>
      <c r="Q274" s="10" t="s">
        <v>20</v>
      </c>
      <c r="R274" s="10" t="s">
        <v>20</v>
      </c>
      <c r="S274" s="10" t="s">
        <v>20</v>
      </c>
      <c r="T274" s="10" t="s">
        <v>20</v>
      </c>
      <c r="U274" s="10" t="s">
        <v>20</v>
      </c>
      <c r="V274" s="10" t="s">
        <v>20</v>
      </c>
      <c r="W274" s="10" t="s">
        <v>20</v>
      </c>
      <c r="X274" s="10" t="s">
        <v>20</v>
      </c>
      <c r="Y274" s="10" t="s">
        <v>20</v>
      </c>
      <c r="Z274" s="10" t="s">
        <v>20</v>
      </c>
      <c r="AA274" s="10" t="s">
        <v>20</v>
      </c>
      <c r="AB274" s="10" t="s">
        <v>20</v>
      </c>
      <c r="AC274" s="10" t="s">
        <v>20</v>
      </c>
      <c r="AD274" s="10" t="s">
        <v>20</v>
      </c>
      <c r="AE274" s="10" t="s">
        <v>20</v>
      </c>
      <c r="AF274" s="10" t="s">
        <v>20</v>
      </c>
      <c r="AG274" s="10" t="s">
        <v>20</v>
      </c>
      <c r="AH274" s="10" t="s">
        <v>20</v>
      </c>
      <c r="AI274" s="10" t="s">
        <v>20</v>
      </c>
      <c r="AJ274" s="10" t="s">
        <v>20</v>
      </c>
      <c r="AK274" s="10" t="s">
        <v>20</v>
      </c>
      <c r="AL274" s="10" t="s">
        <v>20</v>
      </c>
      <c r="AM274" s="10" t="s">
        <v>20</v>
      </c>
      <c r="AN274" s="10" t="s">
        <v>20</v>
      </c>
      <c r="AO274" s="10" t="s">
        <v>20</v>
      </c>
      <c r="AP274" s="10" t="s">
        <v>20</v>
      </c>
      <c r="AQ274" s="10" t="s">
        <v>20</v>
      </c>
      <c r="AR274" s="10" t="s">
        <v>20</v>
      </c>
      <c r="AS274" s="10" t="s">
        <v>20</v>
      </c>
      <c r="AT274" t="s">
        <v>3534</v>
      </c>
      <c r="AU274" s="7" t="str">
        <f>'sp1'!AJ276</f>
        <v>Nested for loop, Cell print</v>
      </c>
    </row>
    <row r="275" spans="2:47" ht="11.25" customHeight="1" x14ac:dyDescent="0.25">
      <c r="B275" s="12">
        <v>4</v>
      </c>
      <c r="C275" s="16" t="str">
        <f t="shared" si="4"/>
        <v>∞</v>
      </c>
      <c r="D275" s="10">
        <v>0</v>
      </c>
      <c r="E275" s="10">
        <v>1</v>
      </c>
      <c r="F275" s="10">
        <v>0</v>
      </c>
      <c r="G275" s="10">
        <v>0</v>
      </c>
      <c r="H275" s="10" t="s">
        <v>20</v>
      </c>
      <c r="I275" s="10" t="s">
        <v>20</v>
      </c>
      <c r="J275" s="10" t="s">
        <v>20</v>
      </c>
      <c r="K275" s="10" t="s">
        <v>20</v>
      </c>
      <c r="L275" s="10" t="s">
        <v>20</v>
      </c>
      <c r="M275" s="10" t="s">
        <v>20</v>
      </c>
      <c r="N275" s="10" t="s">
        <v>20</v>
      </c>
      <c r="O275" s="10" t="s">
        <v>20</v>
      </c>
      <c r="P275" s="10" t="s">
        <v>20</v>
      </c>
      <c r="Q275" s="10" t="s">
        <v>20</v>
      </c>
      <c r="R275" s="10" t="s">
        <v>20</v>
      </c>
      <c r="S275" s="10" t="s">
        <v>20</v>
      </c>
      <c r="T275" s="10" t="s">
        <v>20</v>
      </c>
      <c r="U275" s="10" t="s">
        <v>20</v>
      </c>
      <c r="V275" s="10" t="s">
        <v>20</v>
      </c>
      <c r="W275" s="10" t="s">
        <v>20</v>
      </c>
      <c r="X275" s="10" t="s">
        <v>20</v>
      </c>
      <c r="Y275" s="10" t="s">
        <v>20</v>
      </c>
      <c r="Z275" s="10" t="s">
        <v>20</v>
      </c>
      <c r="AA275" s="10" t="s">
        <v>20</v>
      </c>
      <c r="AB275" s="10" t="s">
        <v>20</v>
      </c>
      <c r="AC275" s="10" t="s">
        <v>20</v>
      </c>
      <c r="AD275" s="10" t="s">
        <v>20</v>
      </c>
      <c r="AE275" s="10" t="s">
        <v>20</v>
      </c>
      <c r="AF275" s="10" t="s">
        <v>20</v>
      </c>
      <c r="AG275" s="10" t="s">
        <v>20</v>
      </c>
      <c r="AH275" s="10" t="s">
        <v>20</v>
      </c>
      <c r="AI275" s="10" t="s">
        <v>20</v>
      </c>
      <c r="AJ275" s="10" t="s">
        <v>20</v>
      </c>
      <c r="AK275" s="10" t="s">
        <v>20</v>
      </c>
      <c r="AL275" s="10" t="s">
        <v>20</v>
      </c>
      <c r="AM275" s="10" t="s">
        <v>20</v>
      </c>
      <c r="AN275" s="10" t="s">
        <v>20</v>
      </c>
      <c r="AO275" s="10" t="s">
        <v>20</v>
      </c>
      <c r="AP275" s="10" t="s">
        <v>20</v>
      </c>
      <c r="AQ275" s="10" t="s">
        <v>20</v>
      </c>
      <c r="AR275" s="10" t="s">
        <v>20</v>
      </c>
      <c r="AS275" s="10" t="s">
        <v>20</v>
      </c>
      <c r="AT275" t="s">
        <v>3535</v>
      </c>
      <c r="AU275" s="7" t="str">
        <f>'sp1'!AJ277</f>
        <v>OLAP + Pivot table + SumProduct</v>
      </c>
    </row>
    <row r="276" spans="2:47" ht="11.25" customHeight="1" x14ac:dyDescent="0.25">
      <c r="B276" s="12">
        <v>4</v>
      </c>
      <c r="C276" s="16" t="str">
        <f t="shared" si="4"/>
        <v>∞</v>
      </c>
      <c r="D276" s="10">
        <v>0</v>
      </c>
      <c r="E276" s="10">
        <v>1</v>
      </c>
      <c r="F276" s="10">
        <v>0</v>
      </c>
      <c r="G276" s="10">
        <v>1</v>
      </c>
      <c r="H276" s="10" t="s">
        <v>20</v>
      </c>
      <c r="I276" s="10" t="s">
        <v>20</v>
      </c>
      <c r="J276" s="10" t="s">
        <v>20</v>
      </c>
      <c r="K276" s="10" t="s">
        <v>20</v>
      </c>
      <c r="L276" s="10" t="s">
        <v>20</v>
      </c>
      <c r="M276" s="10" t="s">
        <v>20</v>
      </c>
      <c r="N276" s="10" t="s">
        <v>20</v>
      </c>
      <c r="O276" s="10" t="s">
        <v>20</v>
      </c>
      <c r="P276" s="10" t="s">
        <v>20</v>
      </c>
      <c r="Q276" s="10" t="s">
        <v>20</v>
      </c>
      <c r="R276" s="10" t="s">
        <v>20</v>
      </c>
      <c r="S276" s="10" t="s">
        <v>20</v>
      </c>
      <c r="T276" s="10" t="s">
        <v>20</v>
      </c>
      <c r="U276" s="10" t="s">
        <v>20</v>
      </c>
      <c r="V276" s="10" t="s">
        <v>20</v>
      </c>
      <c r="W276" s="10" t="s">
        <v>20</v>
      </c>
      <c r="X276" s="10" t="s">
        <v>20</v>
      </c>
      <c r="Y276" s="10" t="s">
        <v>20</v>
      </c>
      <c r="Z276" s="10" t="s">
        <v>20</v>
      </c>
      <c r="AA276" s="10" t="s">
        <v>20</v>
      </c>
      <c r="AB276" s="10" t="s">
        <v>20</v>
      </c>
      <c r="AC276" s="10" t="s">
        <v>20</v>
      </c>
      <c r="AD276" s="10" t="s">
        <v>20</v>
      </c>
      <c r="AE276" s="10" t="s">
        <v>20</v>
      </c>
      <c r="AF276" s="10" t="s">
        <v>20</v>
      </c>
      <c r="AG276" s="10" t="s">
        <v>20</v>
      </c>
      <c r="AH276" s="10" t="s">
        <v>20</v>
      </c>
      <c r="AI276" s="10" t="s">
        <v>20</v>
      </c>
      <c r="AJ276" s="10" t="s">
        <v>20</v>
      </c>
      <c r="AK276" s="10" t="s">
        <v>20</v>
      </c>
      <c r="AL276" s="10" t="s">
        <v>20</v>
      </c>
      <c r="AM276" s="10" t="s">
        <v>20</v>
      </c>
      <c r="AN276" s="10" t="s">
        <v>20</v>
      </c>
      <c r="AO276" s="10" t="s">
        <v>20</v>
      </c>
      <c r="AP276" s="10" t="s">
        <v>20</v>
      </c>
      <c r="AQ276" s="10" t="s">
        <v>20</v>
      </c>
      <c r="AR276" s="10" t="s">
        <v>20</v>
      </c>
      <c r="AS276" s="10" t="s">
        <v>20</v>
      </c>
      <c r="AT276" t="s">
        <v>3536</v>
      </c>
      <c r="AU276" s="7" t="str">
        <f>'sp1'!AJ278</f>
        <v>Chart tables Text</v>
      </c>
    </row>
    <row r="277" spans="2:47" ht="11.25" customHeight="1" x14ac:dyDescent="0.25">
      <c r="B277" s="12">
        <v>4</v>
      </c>
      <c r="C277" s="16" t="str">
        <f t="shared" si="4"/>
        <v>∞</v>
      </c>
      <c r="D277" s="10">
        <v>0</v>
      </c>
      <c r="E277" s="10">
        <v>0</v>
      </c>
      <c r="F277" s="10">
        <v>1</v>
      </c>
      <c r="G277" s="10">
        <v>0</v>
      </c>
      <c r="H277" s="10" t="s">
        <v>20</v>
      </c>
      <c r="I277" s="10" t="s">
        <v>20</v>
      </c>
      <c r="J277" s="10" t="s">
        <v>20</v>
      </c>
      <c r="K277" s="10" t="s">
        <v>20</v>
      </c>
      <c r="L277" s="10" t="s">
        <v>20</v>
      </c>
      <c r="M277" s="10" t="s">
        <v>20</v>
      </c>
      <c r="N277" s="10" t="s">
        <v>20</v>
      </c>
      <c r="O277" s="10" t="s">
        <v>20</v>
      </c>
      <c r="P277" s="10" t="s">
        <v>20</v>
      </c>
      <c r="Q277" s="10" t="s">
        <v>20</v>
      </c>
      <c r="R277" s="10" t="s">
        <v>20</v>
      </c>
      <c r="S277" s="10" t="s">
        <v>20</v>
      </c>
      <c r="T277" s="10" t="s">
        <v>20</v>
      </c>
      <c r="U277" s="10" t="s">
        <v>20</v>
      </c>
      <c r="V277" s="10" t="s">
        <v>20</v>
      </c>
      <c r="W277" s="10" t="s">
        <v>20</v>
      </c>
      <c r="X277" s="10" t="s">
        <v>20</v>
      </c>
      <c r="Y277" s="10" t="s">
        <v>20</v>
      </c>
      <c r="Z277" s="10" t="s">
        <v>20</v>
      </c>
      <c r="AA277" s="10" t="s">
        <v>20</v>
      </c>
      <c r="AB277" s="10" t="s">
        <v>20</v>
      </c>
      <c r="AC277" s="10" t="s">
        <v>20</v>
      </c>
      <c r="AD277" s="10" t="s">
        <v>20</v>
      </c>
      <c r="AE277" s="10" t="s">
        <v>20</v>
      </c>
      <c r="AF277" s="10" t="s">
        <v>20</v>
      </c>
      <c r="AG277" s="10" t="s">
        <v>20</v>
      </c>
      <c r="AH277" s="10" t="s">
        <v>20</v>
      </c>
      <c r="AI277" s="10" t="s">
        <v>20</v>
      </c>
      <c r="AJ277" s="10" t="s">
        <v>20</v>
      </c>
      <c r="AK277" s="10" t="s">
        <v>20</v>
      </c>
      <c r="AL277" s="10" t="s">
        <v>20</v>
      </c>
      <c r="AM277" s="10" t="s">
        <v>20</v>
      </c>
      <c r="AN277" s="10" t="s">
        <v>20</v>
      </c>
      <c r="AO277" s="10" t="s">
        <v>20</v>
      </c>
      <c r="AP277" s="10" t="s">
        <v>20</v>
      </c>
      <c r="AQ277" s="10" t="s">
        <v>20</v>
      </c>
      <c r="AR277" s="10" t="s">
        <v>20</v>
      </c>
      <c r="AS277" s="10" t="s">
        <v>20</v>
      </c>
      <c r="AT277" t="s">
        <v>3537</v>
      </c>
      <c r="AU277" s="7" t="str">
        <f>'sp1'!AJ279</f>
        <v>Recreate Panel Chart Excel 2003 To Excel…</v>
      </c>
    </row>
    <row r="278" spans="2:47" ht="11.25" customHeight="1" x14ac:dyDescent="0.25">
      <c r="B278" s="12">
        <v>3</v>
      </c>
      <c r="C278" s="16" t="str">
        <f t="shared" si="4"/>
        <v>∞</v>
      </c>
      <c r="D278" s="10">
        <v>0</v>
      </c>
      <c r="E278" s="10">
        <v>1</v>
      </c>
      <c r="F278" s="10">
        <v>0</v>
      </c>
      <c r="G278" s="10" t="s">
        <v>20</v>
      </c>
      <c r="H278" s="10" t="s">
        <v>20</v>
      </c>
      <c r="I278" s="10" t="s">
        <v>20</v>
      </c>
      <c r="J278" s="10" t="s">
        <v>20</v>
      </c>
      <c r="K278" s="10" t="s">
        <v>20</v>
      </c>
      <c r="L278" s="10" t="s">
        <v>20</v>
      </c>
      <c r="M278" s="10" t="s">
        <v>20</v>
      </c>
      <c r="N278" s="10" t="s">
        <v>20</v>
      </c>
      <c r="O278" s="10" t="s">
        <v>20</v>
      </c>
      <c r="P278" s="10" t="s">
        <v>20</v>
      </c>
      <c r="Q278" s="10" t="s">
        <v>20</v>
      </c>
      <c r="R278" s="10" t="s">
        <v>20</v>
      </c>
      <c r="S278" s="10" t="s">
        <v>20</v>
      </c>
      <c r="T278" s="10" t="s">
        <v>20</v>
      </c>
      <c r="U278" s="10" t="s">
        <v>20</v>
      </c>
      <c r="V278" s="10" t="s">
        <v>20</v>
      </c>
      <c r="W278" s="10" t="s">
        <v>20</v>
      </c>
      <c r="X278" s="10" t="s">
        <v>20</v>
      </c>
      <c r="Y278" s="10" t="s">
        <v>20</v>
      </c>
      <c r="Z278" s="10" t="s">
        <v>20</v>
      </c>
      <c r="AA278" s="10" t="s">
        <v>20</v>
      </c>
      <c r="AB278" s="10" t="s">
        <v>20</v>
      </c>
      <c r="AC278" s="10" t="s">
        <v>20</v>
      </c>
      <c r="AD278" s="10" t="s">
        <v>20</v>
      </c>
      <c r="AE278" s="10" t="s">
        <v>20</v>
      </c>
      <c r="AF278" s="10" t="s">
        <v>20</v>
      </c>
      <c r="AG278" s="10" t="s">
        <v>20</v>
      </c>
      <c r="AH278" s="10" t="s">
        <v>20</v>
      </c>
      <c r="AI278" s="10" t="s">
        <v>20</v>
      </c>
      <c r="AJ278" s="10" t="s">
        <v>20</v>
      </c>
      <c r="AK278" s="10" t="s">
        <v>20</v>
      </c>
      <c r="AL278" s="10" t="s">
        <v>20</v>
      </c>
      <c r="AM278" s="10" t="s">
        <v>20</v>
      </c>
      <c r="AN278" s="10" t="s">
        <v>20</v>
      </c>
      <c r="AO278" s="10" t="s">
        <v>20</v>
      </c>
      <c r="AP278" s="10" t="s">
        <v>20</v>
      </c>
      <c r="AQ278" s="10" t="s">
        <v>20</v>
      </c>
      <c r="AR278" s="10" t="s">
        <v>20</v>
      </c>
      <c r="AS278" s="10" t="s">
        <v>20</v>
      </c>
      <c r="AT278" t="s">
        <v>3538</v>
      </c>
      <c r="AU278" s="7" t="str">
        <f>'sp1'!AJ280</f>
        <v>How to change font style and size for th…</v>
      </c>
    </row>
    <row r="279" spans="2:47" ht="11.25" customHeight="1" x14ac:dyDescent="0.25">
      <c r="B279" s="12">
        <v>3</v>
      </c>
      <c r="C279" s="16" t="str">
        <f t="shared" si="4"/>
        <v>∞</v>
      </c>
      <c r="D279" s="10">
        <v>0</v>
      </c>
      <c r="E279" s="10">
        <v>1</v>
      </c>
      <c r="F279" s="10">
        <v>0</v>
      </c>
      <c r="G279" s="10" t="s">
        <v>20</v>
      </c>
      <c r="H279" s="10" t="s">
        <v>20</v>
      </c>
      <c r="I279" s="10" t="s">
        <v>20</v>
      </c>
      <c r="J279" s="10" t="s">
        <v>20</v>
      </c>
      <c r="K279" s="10" t="s">
        <v>20</v>
      </c>
      <c r="L279" s="10" t="s">
        <v>20</v>
      </c>
      <c r="M279" s="10" t="s">
        <v>20</v>
      </c>
      <c r="N279" s="10" t="s">
        <v>20</v>
      </c>
      <c r="O279" s="10" t="s">
        <v>20</v>
      </c>
      <c r="P279" s="10" t="s">
        <v>20</v>
      </c>
      <c r="Q279" s="10" t="s">
        <v>20</v>
      </c>
      <c r="R279" s="10" t="s">
        <v>20</v>
      </c>
      <c r="S279" s="10" t="s">
        <v>20</v>
      </c>
      <c r="T279" s="10" t="s">
        <v>20</v>
      </c>
      <c r="U279" s="10" t="s">
        <v>20</v>
      </c>
      <c r="V279" s="10" t="s">
        <v>20</v>
      </c>
      <c r="W279" s="10" t="s">
        <v>20</v>
      </c>
      <c r="X279" s="10" t="s">
        <v>20</v>
      </c>
      <c r="Y279" s="10" t="s">
        <v>20</v>
      </c>
      <c r="Z279" s="10" t="s">
        <v>20</v>
      </c>
      <c r="AA279" s="10" t="s">
        <v>20</v>
      </c>
      <c r="AB279" s="10" t="s">
        <v>20</v>
      </c>
      <c r="AC279" s="10" t="s">
        <v>20</v>
      </c>
      <c r="AD279" s="10" t="s">
        <v>20</v>
      </c>
      <c r="AE279" s="10" t="s">
        <v>20</v>
      </c>
      <c r="AF279" s="10" t="s">
        <v>20</v>
      </c>
      <c r="AG279" s="10" t="s">
        <v>20</v>
      </c>
      <c r="AH279" s="10" t="s">
        <v>20</v>
      </c>
      <c r="AI279" s="10" t="s">
        <v>20</v>
      </c>
      <c r="AJ279" s="10" t="s">
        <v>20</v>
      </c>
      <c r="AK279" s="10" t="s">
        <v>20</v>
      </c>
      <c r="AL279" s="10" t="s">
        <v>20</v>
      </c>
      <c r="AM279" s="10" t="s">
        <v>20</v>
      </c>
      <c r="AN279" s="10" t="s">
        <v>20</v>
      </c>
      <c r="AO279" s="10" t="s">
        <v>20</v>
      </c>
      <c r="AP279" s="10" t="s">
        <v>20</v>
      </c>
      <c r="AQ279" s="10" t="s">
        <v>20</v>
      </c>
      <c r="AR279" s="10" t="s">
        <v>20</v>
      </c>
      <c r="AS279" s="10" t="s">
        <v>20</v>
      </c>
      <c r="AT279" t="s">
        <v>3539</v>
      </c>
      <c r="AU279" s="7" t="str">
        <f>'sp1'!AJ281</f>
        <v>Dcount function</v>
      </c>
    </row>
    <row r="280" spans="2:47" ht="11.25" customHeight="1" x14ac:dyDescent="0.25">
      <c r="B280" s="12">
        <v>4</v>
      </c>
      <c r="C280" s="16" t="str">
        <f t="shared" si="4"/>
        <v>∞</v>
      </c>
      <c r="D280" s="10">
        <v>0</v>
      </c>
      <c r="E280" s="10">
        <v>1</v>
      </c>
      <c r="F280" s="10">
        <v>0</v>
      </c>
      <c r="G280" s="10">
        <v>1</v>
      </c>
      <c r="H280" s="10" t="s">
        <v>20</v>
      </c>
      <c r="I280" s="10" t="s">
        <v>20</v>
      </c>
      <c r="J280" s="10" t="s">
        <v>20</v>
      </c>
      <c r="K280" s="10" t="s">
        <v>20</v>
      </c>
      <c r="L280" s="10" t="s">
        <v>20</v>
      </c>
      <c r="M280" s="10" t="s">
        <v>20</v>
      </c>
      <c r="N280" s="10" t="s">
        <v>20</v>
      </c>
      <c r="O280" s="10" t="s">
        <v>20</v>
      </c>
      <c r="P280" s="10" t="s">
        <v>20</v>
      </c>
      <c r="Q280" s="10" t="s">
        <v>20</v>
      </c>
      <c r="R280" s="10" t="s">
        <v>20</v>
      </c>
      <c r="S280" s="10" t="s">
        <v>20</v>
      </c>
      <c r="T280" s="10" t="s">
        <v>20</v>
      </c>
      <c r="U280" s="10" t="s">
        <v>20</v>
      </c>
      <c r="V280" s="10" t="s">
        <v>20</v>
      </c>
      <c r="W280" s="10" t="s">
        <v>20</v>
      </c>
      <c r="X280" s="10" t="s">
        <v>20</v>
      </c>
      <c r="Y280" s="10" t="s">
        <v>20</v>
      </c>
      <c r="Z280" s="10" t="s">
        <v>20</v>
      </c>
      <c r="AA280" s="10" t="s">
        <v>20</v>
      </c>
      <c r="AB280" s="10" t="s">
        <v>20</v>
      </c>
      <c r="AC280" s="10" t="s">
        <v>20</v>
      </c>
      <c r="AD280" s="10" t="s">
        <v>20</v>
      </c>
      <c r="AE280" s="10" t="s">
        <v>20</v>
      </c>
      <c r="AF280" s="10" t="s">
        <v>20</v>
      </c>
      <c r="AG280" s="10" t="s">
        <v>20</v>
      </c>
      <c r="AH280" s="10" t="s">
        <v>20</v>
      </c>
      <c r="AI280" s="10" t="s">
        <v>20</v>
      </c>
      <c r="AJ280" s="10" t="s">
        <v>20</v>
      </c>
      <c r="AK280" s="10" t="s">
        <v>20</v>
      </c>
      <c r="AL280" s="10" t="s">
        <v>20</v>
      </c>
      <c r="AM280" s="10" t="s">
        <v>20</v>
      </c>
      <c r="AN280" s="10" t="s">
        <v>20</v>
      </c>
      <c r="AO280" s="10" t="s">
        <v>20</v>
      </c>
      <c r="AP280" s="10" t="s">
        <v>20</v>
      </c>
      <c r="AQ280" s="10" t="s">
        <v>20</v>
      </c>
      <c r="AR280" s="10" t="s">
        <v>20</v>
      </c>
      <c r="AS280" s="10" t="s">
        <v>20</v>
      </c>
      <c r="AT280" t="s">
        <v>3540</v>
      </c>
      <c r="AU280" s="7" t="str">
        <f>'sp1'!AJ282</f>
        <v>Correlation Question</v>
      </c>
    </row>
    <row r="281" spans="2:47" ht="11.25" customHeight="1" x14ac:dyDescent="0.25">
      <c r="B281" s="12">
        <v>6</v>
      </c>
      <c r="C281" s="16" t="str">
        <f t="shared" si="4"/>
        <v>∞</v>
      </c>
      <c r="D281" s="10">
        <v>0</v>
      </c>
      <c r="E281" s="10">
        <v>1</v>
      </c>
      <c r="F281" s="10">
        <v>0</v>
      </c>
      <c r="G281" s="10">
        <v>1</v>
      </c>
      <c r="H281" s="10">
        <v>0</v>
      </c>
      <c r="I281" s="10">
        <v>0</v>
      </c>
      <c r="J281" s="10" t="s">
        <v>20</v>
      </c>
      <c r="K281" s="10" t="s">
        <v>20</v>
      </c>
      <c r="L281" s="10" t="s">
        <v>20</v>
      </c>
      <c r="M281" s="10" t="s">
        <v>20</v>
      </c>
      <c r="N281" s="10" t="s">
        <v>20</v>
      </c>
      <c r="O281" s="10" t="s">
        <v>20</v>
      </c>
      <c r="P281" s="10" t="s">
        <v>20</v>
      </c>
      <c r="Q281" s="10" t="s">
        <v>20</v>
      </c>
      <c r="R281" s="10" t="s">
        <v>20</v>
      </c>
      <c r="S281" s="10" t="s">
        <v>20</v>
      </c>
      <c r="T281" s="10" t="s">
        <v>20</v>
      </c>
      <c r="U281" s="10" t="s">
        <v>20</v>
      </c>
      <c r="V281" s="10" t="s">
        <v>20</v>
      </c>
      <c r="W281" s="10" t="s">
        <v>20</v>
      </c>
      <c r="X281" s="10" t="s">
        <v>20</v>
      </c>
      <c r="Y281" s="10" t="s">
        <v>20</v>
      </c>
      <c r="Z281" s="10" t="s">
        <v>20</v>
      </c>
      <c r="AA281" s="10" t="s">
        <v>20</v>
      </c>
      <c r="AB281" s="10" t="s">
        <v>20</v>
      </c>
      <c r="AC281" s="10" t="s">
        <v>20</v>
      </c>
      <c r="AD281" s="10" t="s">
        <v>20</v>
      </c>
      <c r="AE281" s="10" t="s">
        <v>20</v>
      </c>
      <c r="AF281" s="10" t="s">
        <v>20</v>
      </c>
      <c r="AG281" s="10" t="s">
        <v>20</v>
      </c>
      <c r="AH281" s="10" t="s">
        <v>20</v>
      </c>
      <c r="AI281" s="10" t="s">
        <v>20</v>
      </c>
      <c r="AJ281" s="10" t="s">
        <v>20</v>
      </c>
      <c r="AK281" s="10" t="s">
        <v>20</v>
      </c>
      <c r="AL281" s="10" t="s">
        <v>20</v>
      </c>
      <c r="AM281" s="10" t="s">
        <v>20</v>
      </c>
      <c r="AN281" s="10" t="s">
        <v>20</v>
      </c>
      <c r="AO281" s="10" t="s">
        <v>20</v>
      </c>
      <c r="AP281" s="10" t="s">
        <v>20</v>
      </c>
      <c r="AQ281" s="10" t="s">
        <v>20</v>
      </c>
      <c r="AR281" s="10" t="s">
        <v>20</v>
      </c>
      <c r="AS281" s="10" t="s">
        <v>20</v>
      </c>
      <c r="AT281" t="s">
        <v>3541</v>
      </c>
      <c r="AU281" s="7" t="str">
        <f>'sp1'!AJ283</f>
        <v>Have Excel count in a rota to determine …</v>
      </c>
    </row>
    <row r="282" spans="2:47" ht="11.25" customHeight="1" x14ac:dyDescent="0.25">
      <c r="B282" s="12">
        <v>4</v>
      </c>
      <c r="C282" s="16" t="str">
        <f t="shared" si="4"/>
        <v>∞</v>
      </c>
      <c r="D282" s="10">
        <v>0</v>
      </c>
      <c r="E282" s="10">
        <v>1</v>
      </c>
      <c r="F282" s="10">
        <v>0</v>
      </c>
      <c r="G282" s="10">
        <v>0</v>
      </c>
      <c r="H282" s="10" t="s">
        <v>20</v>
      </c>
      <c r="I282" s="10" t="s">
        <v>20</v>
      </c>
      <c r="J282" s="10" t="s">
        <v>20</v>
      </c>
      <c r="K282" s="10" t="s">
        <v>20</v>
      </c>
      <c r="L282" s="10" t="s">
        <v>20</v>
      </c>
      <c r="M282" s="10" t="s">
        <v>20</v>
      </c>
      <c r="N282" s="10" t="s">
        <v>20</v>
      </c>
      <c r="O282" s="10" t="s">
        <v>20</v>
      </c>
      <c r="P282" s="10" t="s">
        <v>20</v>
      </c>
      <c r="Q282" s="10" t="s">
        <v>20</v>
      </c>
      <c r="R282" s="10" t="s">
        <v>20</v>
      </c>
      <c r="S282" s="10" t="s">
        <v>20</v>
      </c>
      <c r="T282" s="10" t="s">
        <v>20</v>
      </c>
      <c r="U282" s="10" t="s">
        <v>20</v>
      </c>
      <c r="V282" s="10" t="s">
        <v>20</v>
      </c>
      <c r="W282" s="10" t="s">
        <v>20</v>
      </c>
      <c r="X282" s="10" t="s">
        <v>20</v>
      </c>
      <c r="Y282" s="10" t="s">
        <v>20</v>
      </c>
      <c r="Z282" s="10" t="s">
        <v>20</v>
      </c>
      <c r="AA282" s="10" t="s">
        <v>20</v>
      </c>
      <c r="AB282" s="10" t="s">
        <v>20</v>
      </c>
      <c r="AC282" s="10" t="s">
        <v>20</v>
      </c>
      <c r="AD282" s="10" t="s">
        <v>20</v>
      </c>
      <c r="AE282" s="10" t="s">
        <v>20</v>
      </c>
      <c r="AF282" s="10" t="s">
        <v>20</v>
      </c>
      <c r="AG282" s="10" t="s">
        <v>20</v>
      </c>
      <c r="AH282" s="10" t="s">
        <v>20</v>
      </c>
      <c r="AI282" s="10" t="s">
        <v>20</v>
      </c>
      <c r="AJ282" s="10" t="s">
        <v>20</v>
      </c>
      <c r="AK282" s="10" t="s">
        <v>20</v>
      </c>
      <c r="AL282" s="10" t="s">
        <v>20</v>
      </c>
      <c r="AM282" s="10" t="s">
        <v>20</v>
      </c>
      <c r="AN282" s="10" t="s">
        <v>20</v>
      </c>
      <c r="AO282" s="10" t="s">
        <v>20</v>
      </c>
      <c r="AP282" s="10" t="s">
        <v>20</v>
      </c>
      <c r="AQ282" s="10" t="s">
        <v>20</v>
      </c>
      <c r="AR282" s="10" t="s">
        <v>20</v>
      </c>
      <c r="AS282" s="10" t="s">
        <v>20</v>
      </c>
      <c r="AT282" t="s">
        <v>3542</v>
      </c>
      <c r="AU282" s="7" t="str">
        <f>'sp1'!AJ284</f>
        <v>Validating the availability of  a number…</v>
      </c>
    </row>
    <row r="283" spans="2:47" ht="11.25" customHeight="1" x14ac:dyDescent="0.25">
      <c r="B283" s="12">
        <v>3</v>
      </c>
      <c r="C283" s="16" t="str">
        <f t="shared" si="4"/>
        <v>∞</v>
      </c>
      <c r="D283" s="10">
        <v>0</v>
      </c>
      <c r="E283" s="10">
        <v>1</v>
      </c>
      <c r="F283" s="10">
        <v>0</v>
      </c>
      <c r="G283" s="10" t="s">
        <v>20</v>
      </c>
      <c r="H283" s="10" t="s">
        <v>20</v>
      </c>
      <c r="I283" s="10" t="s">
        <v>20</v>
      </c>
      <c r="J283" s="10" t="s">
        <v>20</v>
      </c>
      <c r="K283" s="10" t="s">
        <v>20</v>
      </c>
      <c r="L283" s="10" t="s">
        <v>20</v>
      </c>
      <c r="M283" s="10" t="s">
        <v>20</v>
      </c>
      <c r="N283" s="10" t="s">
        <v>20</v>
      </c>
      <c r="O283" s="10" t="s">
        <v>20</v>
      </c>
      <c r="P283" s="10" t="s">
        <v>20</v>
      </c>
      <c r="Q283" s="10" t="s">
        <v>20</v>
      </c>
      <c r="R283" s="10" t="s">
        <v>20</v>
      </c>
      <c r="S283" s="10" t="s">
        <v>20</v>
      </c>
      <c r="T283" s="10" t="s">
        <v>20</v>
      </c>
      <c r="U283" s="10" t="s">
        <v>20</v>
      </c>
      <c r="V283" s="10" t="s">
        <v>20</v>
      </c>
      <c r="W283" s="10" t="s">
        <v>20</v>
      </c>
      <c r="X283" s="10" t="s">
        <v>20</v>
      </c>
      <c r="Y283" s="10" t="s">
        <v>20</v>
      </c>
      <c r="Z283" s="10" t="s">
        <v>20</v>
      </c>
      <c r="AA283" s="10" t="s">
        <v>20</v>
      </c>
      <c r="AB283" s="10" t="s">
        <v>20</v>
      </c>
      <c r="AC283" s="10" t="s">
        <v>20</v>
      </c>
      <c r="AD283" s="10" t="s">
        <v>20</v>
      </c>
      <c r="AE283" s="10" t="s">
        <v>20</v>
      </c>
      <c r="AF283" s="10" t="s">
        <v>20</v>
      </c>
      <c r="AG283" s="10" t="s">
        <v>20</v>
      </c>
      <c r="AH283" s="10" t="s">
        <v>20</v>
      </c>
      <c r="AI283" s="10" t="s">
        <v>20</v>
      </c>
      <c r="AJ283" s="10" t="s">
        <v>20</v>
      </c>
      <c r="AK283" s="10" t="s">
        <v>20</v>
      </c>
      <c r="AL283" s="10" t="s">
        <v>20</v>
      </c>
      <c r="AM283" s="10" t="s">
        <v>20</v>
      </c>
      <c r="AN283" s="10" t="s">
        <v>20</v>
      </c>
      <c r="AO283" s="10" t="s">
        <v>20</v>
      </c>
      <c r="AP283" s="10" t="s">
        <v>20</v>
      </c>
      <c r="AQ283" s="10" t="s">
        <v>20</v>
      </c>
      <c r="AR283" s="10" t="s">
        <v>20</v>
      </c>
      <c r="AS283" s="10" t="s">
        <v>20</v>
      </c>
      <c r="AT283" t="s">
        <v>3543</v>
      </c>
      <c r="AU283" s="7" t="str">
        <f>'sp1'!AJ285</f>
        <v>Large Excel File Problems</v>
      </c>
    </row>
    <row r="284" spans="2:47" ht="11.25" customHeight="1" x14ac:dyDescent="0.25">
      <c r="B284" s="12">
        <v>2</v>
      </c>
      <c r="C284" s="16" t="str">
        <f t="shared" si="4"/>
        <v>∞</v>
      </c>
      <c r="D284" s="10">
        <v>0</v>
      </c>
      <c r="E284" s="10">
        <v>1</v>
      </c>
      <c r="F284" s="10" t="s">
        <v>20</v>
      </c>
      <c r="G284" s="10" t="s">
        <v>20</v>
      </c>
      <c r="H284" s="10" t="s">
        <v>20</v>
      </c>
      <c r="I284" s="10" t="s">
        <v>20</v>
      </c>
      <c r="J284" s="10" t="s">
        <v>20</v>
      </c>
      <c r="K284" s="10" t="s">
        <v>20</v>
      </c>
      <c r="L284" s="10" t="s">
        <v>20</v>
      </c>
      <c r="M284" s="10" t="s">
        <v>20</v>
      </c>
      <c r="N284" s="10" t="s">
        <v>20</v>
      </c>
      <c r="O284" s="10" t="s">
        <v>20</v>
      </c>
      <c r="P284" s="10" t="s">
        <v>20</v>
      </c>
      <c r="Q284" s="10" t="s">
        <v>20</v>
      </c>
      <c r="R284" s="10" t="s">
        <v>20</v>
      </c>
      <c r="S284" s="10" t="s">
        <v>20</v>
      </c>
      <c r="T284" s="10" t="s">
        <v>20</v>
      </c>
      <c r="U284" s="10" t="s">
        <v>20</v>
      </c>
      <c r="V284" s="10" t="s">
        <v>20</v>
      </c>
      <c r="W284" s="10" t="s">
        <v>20</v>
      </c>
      <c r="X284" s="10" t="s">
        <v>20</v>
      </c>
      <c r="Y284" s="10" t="s">
        <v>20</v>
      </c>
      <c r="Z284" s="10" t="s">
        <v>20</v>
      </c>
      <c r="AA284" s="10" t="s">
        <v>20</v>
      </c>
      <c r="AB284" s="10" t="s">
        <v>20</v>
      </c>
      <c r="AC284" s="10" t="s">
        <v>20</v>
      </c>
      <c r="AD284" s="10" t="s">
        <v>20</v>
      </c>
      <c r="AE284" s="10" t="s">
        <v>20</v>
      </c>
      <c r="AF284" s="10" t="s">
        <v>20</v>
      </c>
      <c r="AG284" s="10" t="s">
        <v>20</v>
      </c>
      <c r="AH284" s="10" t="s">
        <v>20</v>
      </c>
      <c r="AI284" s="10" t="s">
        <v>20</v>
      </c>
      <c r="AJ284" s="10" t="s">
        <v>20</v>
      </c>
      <c r="AK284" s="10" t="s">
        <v>20</v>
      </c>
      <c r="AL284" s="10" t="s">
        <v>20</v>
      </c>
      <c r="AM284" s="10" t="s">
        <v>20</v>
      </c>
      <c r="AN284" s="10" t="s">
        <v>20</v>
      </c>
      <c r="AO284" s="10" t="s">
        <v>20</v>
      </c>
      <c r="AP284" s="10" t="s">
        <v>20</v>
      </c>
      <c r="AQ284" s="10" t="s">
        <v>20</v>
      </c>
      <c r="AR284" s="10" t="s">
        <v>20</v>
      </c>
      <c r="AS284" s="10" t="s">
        <v>20</v>
      </c>
      <c r="AT284" t="s">
        <v>3544</v>
      </c>
      <c r="AU284" s="7" t="str">
        <f>'sp1'!AJ286</f>
        <v>Listing Conditional Formatting Rules for…</v>
      </c>
    </row>
    <row r="285" spans="2:47" ht="11.25" customHeight="1" x14ac:dyDescent="0.25">
      <c r="B285" s="12">
        <v>3</v>
      </c>
      <c r="C285" s="16" t="str">
        <f t="shared" si="4"/>
        <v>∞</v>
      </c>
      <c r="D285" s="10">
        <v>0</v>
      </c>
      <c r="E285" s="10">
        <v>1</v>
      </c>
      <c r="F285" s="10">
        <v>0</v>
      </c>
      <c r="G285" s="10" t="s">
        <v>20</v>
      </c>
      <c r="H285" s="10" t="s">
        <v>20</v>
      </c>
      <c r="I285" s="10" t="s">
        <v>20</v>
      </c>
      <c r="J285" s="10" t="s">
        <v>20</v>
      </c>
      <c r="K285" s="10" t="s">
        <v>20</v>
      </c>
      <c r="L285" s="10" t="s">
        <v>20</v>
      </c>
      <c r="M285" s="10" t="s">
        <v>20</v>
      </c>
      <c r="N285" s="10" t="s">
        <v>20</v>
      </c>
      <c r="O285" s="10" t="s">
        <v>20</v>
      </c>
      <c r="P285" s="10" t="s">
        <v>20</v>
      </c>
      <c r="Q285" s="10" t="s">
        <v>20</v>
      </c>
      <c r="R285" s="10" t="s">
        <v>20</v>
      </c>
      <c r="S285" s="10" t="s">
        <v>20</v>
      </c>
      <c r="T285" s="10" t="s">
        <v>20</v>
      </c>
      <c r="U285" s="10" t="s">
        <v>20</v>
      </c>
      <c r="V285" s="10" t="s">
        <v>20</v>
      </c>
      <c r="W285" s="10" t="s">
        <v>20</v>
      </c>
      <c r="X285" s="10" t="s">
        <v>20</v>
      </c>
      <c r="Y285" s="10" t="s">
        <v>20</v>
      </c>
      <c r="Z285" s="10" t="s">
        <v>20</v>
      </c>
      <c r="AA285" s="10" t="s">
        <v>20</v>
      </c>
      <c r="AB285" s="10" t="s">
        <v>20</v>
      </c>
      <c r="AC285" s="10" t="s">
        <v>20</v>
      </c>
      <c r="AD285" s="10" t="s">
        <v>20</v>
      </c>
      <c r="AE285" s="10" t="s">
        <v>20</v>
      </c>
      <c r="AF285" s="10" t="s">
        <v>20</v>
      </c>
      <c r="AG285" s="10" t="s">
        <v>20</v>
      </c>
      <c r="AH285" s="10" t="s">
        <v>20</v>
      </c>
      <c r="AI285" s="10" t="s">
        <v>20</v>
      </c>
      <c r="AJ285" s="10" t="s">
        <v>20</v>
      </c>
      <c r="AK285" s="10" t="s">
        <v>20</v>
      </c>
      <c r="AL285" s="10" t="s">
        <v>20</v>
      </c>
      <c r="AM285" s="10" t="s">
        <v>20</v>
      </c>
      <c r="AN285" s="10" t="s">
        <v>20</v>
      </c>
      <c r="AO285" s="10" t="s">
        <v>20</v>
      </c>
      <c r="AP285" s="10" t="s">
        <v>20</v>
      </c>
      <c r="AQ285" s="10" t="s">
        <v>20</v>
      </c>
      <c r="AR285" s="10" t="s">
        <v>20</v>
      </c>
      <c r="AS285" s="10" t="s">
        <v>20</v>
      </c>
      <c r="AT285" t="s">
        <v>3545</v>
      </c>
      <c r="AU285" s="7" t="str">
        <f>'sp1'!AJ287</f>
        <v>How to open right click menu of a sheet …</v>
      </c>
    </row>
    <row r="286" spans="2:47" ht="11.25" customHeight="1" x14ac:dyDescent="0.25">
      <c r="B286" s="12">
        <v>2</v>
      </c>
      <c r="C286" s="16" t="str">
        <f t="shared" si="4"/>
        <v>∞</v>
      </c>
      <c r="D286" s="10">
        <v>0</v>
      </c>
      <c r="E286" s="10">
        <v>1</v>
      </c>
      <c r="F286" s="10" t="s">
        <v>20</v>
      </c>
      <c r="G286" s="10" t="s">
        <v>20</v>
      </c>
      <c r="H286" s="10" t="s">
        <v>20</v>
      </c>
      <c r="I286" s="10" t="s">
        <v>20</v>
      </c>
      <c r="J286" s="10" t="s">
        <v>20</v>
      </c>
      <c r="K286" s="10" t="s">
        <v>20</v>
      </c>
      <c r="L286" s="10" t="s">
        <v>20</v>
      </c>
      <c r="M286" s="10" t="s">
        <v>20</v>
      </c>
      <c r="N286" s="10" t="s">
        <v>20</v>
      </c>
      <c r="O286" s="10" t="s">
        <v>20</v>
      </c>
      <c r="P286" s="10" t="s">
        <v>20</v>
      </c>
      <c r="Q286" s="10" t="s">
        <v>20</v>
      </c>
      <c r="R286" s="10" t="s">
        <v>20</v>
      </c>
      <c r="S286" s="10" t="s">
        <v>20</v>
      </c>
      <c r="T286" s="10" t="s">
        <v>20</v>
      </c>
      <c r="U286" s="10" t="s">
        <v>20</v>
      </c>
      <c r="V286" s="10" t="s">
        <v>20</v>
      </c>
      <c r="W286" s="10" t="s">
        <v>20</v>
      </c>
      <c r="X286" s="10" t="s">
        <v>20</v>
      </c>
      <c r="Y286" s="10" t="s">
        <v>20</v>
      </c>
      <c r="Z286" s="10" t="s">
        <v>20</v>
      </c>
      <c r="AA286" s="10" t="s">
        <v>20</v>
      </c>
      <c r="AB286" s="10" t="s">
        <v>20</v>
      </c>
      <c r="AC286" s="10" t="s">
        <v>20</v>
      </c>
      <c r="AD286" s="10" t="s">
        <v>20</v>
      </c>
      <c r="AE286" s="10" t="s">
        <v>20</v>
      </c>
      <c r="AF286" s="10" t="s">
        <v>20</v>
      </c>
      <c r="AG286" s="10" t="s">
        <v>20</v>
      </c>
      <c r="AH286" s="10" t="s">
        <v>20</v>
      </c>
      <c r="AI286" s="10" t="s">
        <v>20</v>
      </c>
      <c r="AJ286" s="10" t="s">
        <v>20</v>
      </c>
      <c r="AK286" s="10" t="s">
        <v>20</v>
      </c>
      <c r="AL286" s="10" t="s">
        <v>20</v>
      </c>
      <c r="AM286" s="10" t="s">
        <v>20</v>
      </c>
      <c r="AN286" s="10" t="s">
        <v>20</v>
      </c>
      <c r="AO286" s="10" t="s">
        <v>20</v>
      </c>
      <c r="AP286" s="10" t="s">
        <v>20</v>
      </c>
      <c r="AQ286" s="10" t="s">
        <v>20</v>
      </c>
      <c r="AR286" s="10" t="s">
        <v>20</v>
      </c>
      <c r="AS286" s="10" t="s">
        <v>20</v>
      </c>
      <c r="AT286" t="s">
        <v>3546</v>
      </c>
      <c r="AU286" s="7" t="str">
        <f>'sp1'!AJ288</f>
        <v>column chart</v>
      </c>
    </row>
    <row r="287" spans="2:47" ht="11.25" customHeight="1" x14ac:dyDescent="0.25">
      <c r="B287" s="12">
        <v>2</v>
      </c>
      <c r="C287" s="16" t="str">
        <f t="shared" si="4"/>
        <v>∞</v>
      </c>
      <c r="D287" s="10">
        <v>0</v>
      </c>
      <c r="E287" s="10">
        <v>1</v>
      </c>
      <c r="F287" s="10" t="s">
        <v>20</v>
      </c>
      <c r="G287" s="10" t="s">
        <v>20</v>
      </c>
      <c r="H287" s="10" t="s">
        <v>20</v>
      </c>
      <c r="I287" s="10" t="s">
        <v>20</v>
      </c>
      <c r="J287" s="10" t="s">
        <v>20</v>
      </c>
      <c r="K287" s="10" t="s">
        <v>20</v>
      </c>
      <c r="L287" s="10" t="s">
        <v>20</v>
      </c>
      <c r="M287" s="10" t="s">
        <v>20</v>
      </c>
      <c r="N287" s="10" t="s">
        <v>20</v>
      </c>
      <c r="O287" s="10" t="s">
        <v>20</v>
      </c>
      <c r="P287" s="10" t="s">
        <v>20</v>
      </c>
      <c r="Q287" s="10" t="s">
        <v>20</v>
      </c>
      <c r="R287" s="10" t="s">
        <v>20</v>
      </c>
      <c r="S287" s="10" t="s">
        <v>20</v>
      </c>
      <c r="T287" s="10" t="s">
        <v>20</v>
      </c>
      <c r="U287" s="10" t="s">
        <v>20</v>
      </c>
      <c r="V287" s="10" t="s">
        <v>20</v>
      </c>
      <c r="W287" s="10" t="s">
        <v>20</v>
      </c>
      <c r="X287" s="10" t="s">
        <v>20</v>
      </c>
      <c r="Y287" s="10" t="s">
        <v>20</v>
      </c>
      <c r="Z287" s="10" t="s">
        <v>20</v>
      </c>
      <c r="AA287" s="10" t="s">
        <v>20</v>
      </c>
      <c r="AB287" s="10" t="s">
        <v>20</v>
      </c>
      <c r="AC287" s="10" t="s">
        <v>20</v>
      </c>
      <c r="AD287" s="10" t="s">
        <v>20</v>
      </c>
      <c r="AE287" s="10" t="s">
        <v>20</v>
      </c>
      <c r="AF287" s="10" t="s">
        <v>20</v>
      </c>
      <c r="AG287" s="10" t="s">
        <v>20</v>
      </c>
      <c r="AH287" s="10" t="s">
        <v>20</v>
      </c>
      <c r="AI287" s="10" t="s">
        <v>20</v>
      </c>
      <c r="AJ287" s="10" t="s">
        <v>20</v>
      </c>
      <c r="AK287" s="10" t="s">
        <v>20</v>
      </c>
      <c r="AL287" s="10" t="s">
        <v>20</v>
      </c>
      <c r="AM287" s="10" t="s">
        <v>20</v>
      </c>
      <c r="AN287" s="10" t="s">
        <v>20</v>
      </c>
      <c r="AO287" s="10" t="s">
        <v>20</v>
      </c>
      <c r="AP287" s="10" t="s">
        <v>20</v>
      </c>
      <c r="AQ287" s="10" t="s">
        <v>20</v>
      </c>
      <c r="AR287" s="10" t="s">
        <v>20</v>
      </c>
      <c r="AS287" s="10" t="s">
        <v>20</v>
      </c>
      <c r="AT287" t="s">
        <v>3547</v>
      </c>
      <c r="AU287" s="7" t="str">
        <f>'sp1'!AJ289</f>
        <v>Adding Grid Line</v>
      </c>
    </row>
    <row r="288" spans="2:47" ht="11.25" customHeight="1" x14ac:dyDescent="0.25">
      <c r="B288" s="12">
        <v>2</v>
      </c>
      <c r="C288" s="16" t="str">
        <f t="shared" si="4"/>
        <v>∞</v>
      </c>
      <c r="D288" s="10">
        <v>0</v>
      </c>
      <c r="E288" s="10">
        <v>1</v>
      </c>
      <c r="F288" s="10" t="s">
        <v>20</v>
      </c>
      <c r="G288" s="10" t="s">
        <v>20</v>
      </c>
      <c r="H288" s="10" t="s">
        <v>20</v>
      </c>
      <c r="I288" s="10" t="s">
        <v>20</v>
      </c>
      <c r="J288" s="10" t="s">
        <v>20</v>
      </c>
      <c r="K288" s="10" t="s">
        <v>20</v>
      </c>
      <c r="L288" s="10" t="s">
        <v>20</v>
      </c>
      <c r="M288" s="10" t="s">
        <v>20</v>
      </c>
      <c r="N288" s="10" t="s">
        <v>20</v>
      </c>
      <c r="O288" s="10" t="s">
        <v>20</v>
      </c>
      <c r="P288" s="10" t="s">
        <v>20</v>
      </c>
      <c r="Q288" s="10" t="s">
        <v>20</v>
      </c>
      <c r="R288" s="10" t="s">
        <v>20</v>
      </c>
      <c r="S288" s="10" t="s">
        <v>20</v>
      </c>
      <c r="T288" s="10" t="s">
        <v>20</v>
      </c>
      <c r="U288" s="10" t="s">
        <v>20</v>
      </c>
      <c r="V288" s="10" t="s">
        <v>20</v>
      </c>
      <c r="W288" s="10" t="s">
        <v>20</v>
      </c>
      <c r="X288" s="10" t="s">
        <v>20</v>
      </c>
      <c r="Y288" s="10" t="s">
        <v>20</v>
      </c>
      <c r="Z288" s="10" t="s">
        <v>20</v>
      </c>
      <c r="AA288" s="10" t="s">
        <v>20</v>
      </c>
      <c r="AB288" s="10" t="s">
        <v>20</v>
      </c>
      <c r="AC288" s="10" t="s">
        <v>20</v>
      </c>
      <c r="AD288" s="10" t="s">
        <v>20</v>
      </c>
      <c r="AE288" s="10" t="s">
        <v>20</v>
      </c>
      <c r="AF288" s="10" t="s">
        <v>20</v>
      </c>
      <c r="AG288" s="10" t="s">
        <v>20</v>
      </c>
      <c r="AH288" s="10" t="s">
        <v>20</v>
      </c>
      <c r="AI288" s="10" t="s">
        <v>20</v>
      </c>
      <c r="AJ288" s="10" t="s">
        <v>20</v>
      </c>
      <c r="AK288" s="10" t="s">
        <v>20</v>
      </c>
      <c r="AL288" s="10" t="s">
        <v>20</v>
      </c>
      <c r="AM288" s="10" t="s">
        <v>20</v>
      </c>
      <c r="AN288" s="10" t="s">
        <v>20</v>
      </c>
      <c r="AO288" s="10" t="s">
        <v>20</v>
      </c>
      <c r="AP288" s="10" t="s">
        <v>20</v>
      </c>
      <c r="AQ288" s="10" t="s">
        <v>20</v>
      </c>
      <c r="AR288" s="10" t="s">
        <v>20</v>
      </c>
      <c r="AS288" s="10" t="s">
        <v>20</v>
      </c>
      <c r="AT288" t="s">
        <v>3548</v>
      </c>
      <c r="AU288" s="7" t="str">
        <f>'sp1'!AJ290</f>
        <v>Scatter grams and legends</v>
      </c>
    </row>
    <row r="289" spans="2:47" ht="11.25" customHeight="1" x14ac:dyDescent="0.25">
      <c r="B289" s="12">
        <v>3</v>
      </c>
      <c r="C289" s="16" t="str">
        <f t="shared" si="4"/>
        <v>∞</v>
      </c>
      <c r="D289" s="10">
        <v>0</v>
      </c>
      <c r="E289" s="10">
        <v>1</v>
      </c>
      <c r="F289" s="10">
        <v>0</v>
      </c>
      <c r="G289" s="10" t="s">
        <v>20</v>
      </c>
      <c r="H289" s="10" t="s">
        <v>20</v>
      </c>
      <c r="I289" s="10" t="s">
        <v>20</v>
      </c>
      <c r="J289" s="10" t="s">
        <v>20</v>
      </c>
      <c r="K289" s="10" t="s">
        <v>20</v>
      </c>
      <c r="L289" s="10" t="s">
        <v>20</v>
      </c>
      <c r="M289" s="10" t="s">
        <v>20</v>
      </c>
      <c r="N289" s="10" t="s">
        <v>20</v>
      </c>
      <c r="O289" s="10" t="s">
        <v>20</v>
      </c>
      <c r="P289" s="10" t="s">
        <v>20</v>
      </c>
      <c r="Q289" s="10" t="s">
        <v>20</v>
      </c>
      <c r="R289" s="10" t="s">
        <v>20</v>
      </c>
      <c r="S289" s="10" t="s">
        <v>20</v>
      </c>
      <c r="T289" s="10" t="s">
        <v>20</v>
      </c>
      <c r="U289" s="10" t="s">
        <v>20</v>
      </c>
      <c r="V289" s="10" t="s">
        <v>20</v>
      </c>
      <c r="W289" s="10" t="s">
        <v>20</v>
      </c>
      <c r="X289" s="10" t="s">
        <v>20</v>
      </c>
      <c r="Y289" s="10" t="s">
        <v>20</v>
      </c>
      <c r="Z289" s="10" t="s">
        <v>20</v>
      </c>
      <c r="AA289" s="10" t="s">
        <v>20</v>
      </c>
      <c r="AB289" s="10" t="s">
        <v>20</v>
      </c>
      <c r="AC289" s="10" t="s">
        <v>20</v>
      </c>
      <c r="AD289" s="10" t="s">
        <v>20</v>
      </c>
      <c r="AE289" s="10" t="s">
        <v>20</v>
      </c>
      <c r="AF289" s="10" t="s">
        <v>20</v>
      </c>
      <c r="AG289" s="10" t="s">
        <v>20</v>
      </c>
      <c r="AH289" s="10" t="s">
        <v>20</v>
      </c>
      <c r="AI289" s="10" t="s">
        <v>20</v>
      </c>
      <c r="AJ289" s="10" t="s">
        <v>20</v>
      </c>
      <c r="AK289" s="10" t="s">
        <v>20</v>
      </c>
      <c r="AL289" s="10" t="s">
        <v>20</v>
      </c>
      <c r="AM289" s="10" t="s">
        <v>20</v>
      </c>
      <c r="AN289" s="10" t="s">
        <v>20</v>
      </c>
      <c r="AO289" s="10" t="s">
        <v>20</v>
      </c>
      <c r="AP289" s="10" t="s">
        <v>20</v>
      </c>
      <c r="AQ289" s="10" t="s">
        <v>20</v>
      </c>
      <c r="AR289" s="10" t="s">
        <v>20</v>
      </c>
      <c r="AS289" s="10" t="s">
        <v>20</v>
      </c>
      <c r="AT289" t="s">
        <v>3549</v>
      </c>
      <c r="AU289" s="7" t="str">
        <f>'sp1'!AJ291</f>
        <v>Autopopulate rows</v>
      </c>
    </row>
    <row r="290" spans="2:47" ht="11.25" customHeight="1" x14ac:dyDescent="0.25">
      <c r="B290" s="12">
        <v>2</v>
      </c>
      <c r="C290" s="16" t="str">
        <f t="shared" si="4"/>
        <v>∞</v>
      </c>
      <c r="D290" s="10">
        <v>0</v>
      </c>
      <c r="E290" s="10">
        <v>1</v>
      </c>
      <c r="F290" s="10" t="s">
        <v>20</v>
      </c>
      <c r="G290" s="10" t="s">
        <v>20</v>
      </c>
      <c r="H290" s="10" t="s">
        <v>20</v>
      </c>
      <c r="I290" s="10" t="s">
        <v>20</v>
      </c>
      <c r="J290" s="10" t="s">
        <v>20</v>
      </c>
      <c r="K290" s="10" t="s">
        <v>20</v>
      </c>
      <c r="L290" s="10" t="s">
        <v>20</v>
      </c>
      <c r="M290" s="10" t="s">
        <v>20</v>
      </c>
      <c r="N290" s="10" t="s">
        <v>20</v>
      </c>
      <c r="O290" s="10" t="s">
        <v>20</v>
      </c>
      <c r="P290" s="10" t="s">
        <v>20</v>
      </c>
      <c r="Q290" s="10" t="s">
        <v>20</v>
      </c>
      <c r="R290" s="10" t="s">
        <v>20</v>
      </c>
      <c r="S290" s="10" t="s">
        <v>20</v>
      </c>
      <c r="T290" s="10" t="s">
        <v>20</v>
      </c>
      <c r="U290" s="10" t="s">
        <v>20</v>
      </c>
      <c r="V290" s="10" t="s">
        <v>20</v>
      </c>
      <c r="W290" s="10" t="s">
        <v>20</v>
      </c>
      <c r="X290" s="10" t="s">
        <v>20</v>
      </c>
      <c r="Y290" s="10" t="s">
        <v>20</v>
      </c>
      <c r="Z290" s="10" t="s">
        <v>20</v>
      </c>
      <c r="AA290" s="10" t="s">
        <v>20</v>
      </c>
      <c r="AB290" s="10" t="s">
        <v>20</v>
      </c>
      <c r="AC290" s="10" t="s">
        <v>20</v>
      </c>
      <c r="AD290" s="10" t="s">
        <v>20</v>
      </c>
      <c r="AE290" s="10" t="s">
        <v>20</v>
      </c>
      <c r="AF290" s="10" t="s">
        <v>20</v>
      </c>
      <c r="AG290" s="10" t="s">
        <v>20</v>
      </c>
      <c r="AH290" s="10" t="s">
        <v>20</v>
      </c>
      <c r="AI290" s="10" t="s">
        <v>20</v>
      </c>
      <c r="AJ290" s="10" t="s">
        <v>20</v>
      </c>
      <c r="AK290" s="10" t="s">
        <v>20</v>
      </c>
      <c r="AL290" s="10" t="s">
        <v>20</v>
      </c>
      <c r="AM290" s="10" t="s">
        <v>20</v>
      </c>
      <c r="AN290" s="10" t="s">
        <v>20</v>
      </c>
      <c r="AO290" s="10" t="s">
        <v>20</v>
      </c>
      <c r="AP290" s="10" t="s">
        <v>20</v>
      </c>
      <c r="AQ290" s="10" t="s">
        <v>20</v>
      </c>
      <c r="AR290" s="10" t="s">
        <v>20</v>
      </c>
      <c r="AS290" s="10" t="s">
        <v>20</v>
      </c>
      <c r="AT290" t="s">
        <v>3550</v>
      </c>
      <c r="AU290" s="7" t="str">
        <f>'sp1'!AJ292</f>
        <v>Sorting with formulas</v>
      </c>
    </row>
    <row r="291" spans="2:47" ht="11.25" customHeight="1" x14ac:dyDescent="0.25">
      <c r="B291" s="12">
        <v>7</v>
      </c>
      <c r="C291" s="16" t="str">
        <f t="shared" si="4"/>
        <v>∞</v>
      </c>
      <c r="D291" s="10">
        <v>0</v>
      </c>
      <c r="E291" s="10">
        <v>1</v>
      </c>
      <c r="F291" s="10">
        <v>0</v>
      </c>
      <c r="G291" s="10">
        <v>0</v>
      </c>
      <c r="H291" s="10">
        <v>1</v>
      </c>
      <c r="I291" s="10">
        <v>0</v>
      </c>
      <c r="J291" s="10">
        <v>1</v>
      </c>
      <c r="K291" s="10" t="s">
        <v>20</v>
      </c>
      <c r="L291" s="10" t="s">
        <v>20</v>
      </c>
      <c r="M291" s="10" t="s">
        <v>20</v>
      </c>
      <c r="N291" s="10" t="s">
        <v>20</v>
      </c>
      <c r="O291" s="10" t="s">
        <v>20</v>
      </c>
      <c r="P291" s="10" t="s">
        <v>20</v>
      </c>
      <c r="Q291" s="10" t="s">
        <v>20</v>
      </c>
      <c r="R291" s="10" t="s">
        <v>20</v>
      </c>
      <c r="S291" s="10" t="s">
        <v>20</v>
      </c>
      <c r="T291" s="10" t="s">
        <v>20</v>
      </c>
      <c r="U291" s="10" t="s">
        <v>20</v>
      </c>
      <c r="V291" s="10" t="s">
        <v>20</v>
      </c>
      <c r="W291" s="10" t="s">
        <v>20</v>
      </c>
      <c r="X291" s="10" t="s">
        <v>20</v>
      </c>
      <c r="Y291" s="10" t="s">
        <v>20</v>
      </c>
      <c r="Z291" s="10" t="s">
        <v>20</v>
      </c>
      <c r="AA291" s="10" t="s">
        <v>20</v>
      </c>
      <c r="AB291" s="10" t="s">
        <v>20</v>
      </c>
      <c r="AC291" s="10" t="s">
        <v>20</v>
      </c>
      <c r="AD291" s="10" t="s">
        <v>20</v>
      </c>
      <c r="AE291" s="10" t="s">
        <v>20</v>
      </c>
      <c r="AF291" s="10" t="s">
        <v>20</v>
      </c>
      <c r="AG291" s="10" t="s">
        <v>20</v>
      </c>
      <c r="AH291" s="10" t="s">
        <v>20</v>
      </c>
      <c r="AI291" s="10" t="s">
        <v>20</v>
      </c>
      <c r="AJ291" s="10" t="s">
        <v>20</v>
      </c>
      <c r="AK291" s="10" t="s">
        <v>20</v>
      </c>
      <c r="AL291" s="10" t="s">
        <v>20</v>
      </c>
      <c r="AM291" s="10" t="s">
        <v>20</v>
      </c>
      <c r="AN291" s="10" t="s">
        <v>20</v>
      </c>
      <c r="AO291" s="10" t="s">
        <v>20</v>
      </c>
      <c r="AP291" s="10" t="s">
        <v>20</v>
      </c>
      <c r="AQ291" s="10" t="s">
        <v>20</v>
      </c>
      <c r="AR291" s="10" t="s">
        <v>20</v>
      </c>
      <c r="AS291" s="10" t="s">
        <v>20</v>
      </c>
      <c r="AT291" t="s">
        <v>3551</v>
      </c>
      <c r="AU291" s="7" t="str">
        <f>'sp1'!AJ293</f>
        <v>Line Balancing in Excel</v>
      </c>
    </row>
    <row r="292" spans="2:47" ht="11.25" customHeight="1" x14ac:dyDescent="0.25">
      <c r="B292" s="12">
        <v>5</v>
      </c>
      <c r="C292" s="16" t="str">
        <f t="shared" si="4"/>
        <v>∞</v>
      </c>
      <c r="D292" s="10">
        <v>0</v>
      </c>
      <c r="E292" s="10">
        <v>1</v>
      </c>
      <c r="F292" s="10">
        <v>0</v>
      </c>
      <c r="G292" s="10">
        <v>1</v>
      </c>
      <c r="H292" s="10">
        <v>0</v>
      </c>
      <c r="I292" s="10" t="s">
        <v>20</v>
      </c>
      <c r="J292" s="10" t="s">
        <v>20</v>
      </c>
      <c r="K292" s="10" t="s">
        <v>20</v>
      </c>
      <c r="L292" s="10" t="s">
        <v>20</v>
      </c>
      <c r="M292" s="10" t="s">
        <v>20</v>
      </c>
      <c r="N292" s="10" t="s">
        <v>20</v>
      </c>
      <c r="O292" s="10" t="s">
        <v>20</v>
      </c>
      <c r="P292" s="10" t="s">
        <v>20</v>
      </c>
      <c r="Q292" s="10" t="s">
        <v>20</v>
      </c>
      <c r="R292" s="10" t="s">
        <v>20</v>
      </c>
      <c r="S292" s="10" t="s">
        <v>20</v>
      </c>
      <c r="T292" s="10" t="s">
        <v>20</v>
      </c>
      <c r="U292" s="10" t="s">
        <v>20</v>
      </c>
      <c r="V292" s="10" t="s">
        <v>20</v>
      </c>
      <c r="W292" s="10" t="s">
        <v>20</v>
      </c>
      <c r="X292" s="10" t="s">
        <v>20</v>
      </c>
      <c r="Y292" s="10" t="s">
        <v>20</v>
      </c>
      <c r="Z292" s="10" t="s">
        <v>20</v>
      </c>
      <c r="AA292" s="10" t="s">
        <v>20</v>
      </c>
      <c r="AB292" s="10" t="s">
        <v>20</v>
      </c>
      <c r="AC292" s="10" t="s">
        <v>20</v>
      </c>
      <c r="AD292" s="10" t="s">
        <v>20</v>
      </c>
      <c r="AE292" s="10" t="s">
        <v>20</v>
      </c>
      <c r="AF292" s="10" t="s">
        <v>20</v>
      </c>
      <c r="AG292" s="10" t="s">
        <v>20</v>
      </c>
      <c r="AH292" s="10" t="s">
        <v>20</v>
      </c>
      <c r="AI292" s="10" t="s">
        <v>20</v>
      </c>
      <c r="AJ292" s="10" t="s">
        <v>20</v>
      </c>
      <c r="AK292" s="10" t="s">
        <v>20</v>
      </c>
      <c r="AL292" s="10" t="s">
        <v>20</v>
      </c>
      <c r="AM292" s="10" t="s">
        <v>20</v>
      </c>
      <c r="AN292" s="10" t="s">
        <v>20</v>
      </c>
      <c r="AO292" s="10" t="s">
        <v>20</v>
      </c>
      <c r="AP292" s="10" t="s">
        <v>20</v>
      </c>
      <c r="AQ292" s="10" t="s">
        <v>20</v>
      </c>
      <c r="AR292" s="10" t="s">
        <v>20</v>
      </c>
      <c r="AS292" s="10" t="s">
        <v>20</v>
      </c>
      <c r="AT292" t="s">
        <v>3552</v>
      </c>
      <c r="AU292" s="7" t="str">
        <f>'sp1'!AJ294</f>
        <v>Collapsing charts</v>
      </c>
    </row>
    <row r="293" spans="2:47" ht="11.25" customHeight="1" x14ac:dyDescent="0.25">
      <c r="B293" s="12">
        <v>2</v>
      </c>
      <c r="C293" s="16" t="str">
        <f t="shared" si="4"/>
        <v>∞</v>
      </c>
      <c r="D293" s="10">
        <v>0</v>
      </c>
      <c r="E293" s="10">
        <v>1</v>
      </c>
      <c r="F293" s="10" t="s">
        <v>20</v>
      </c>
      <c r="G293" s="10" t="s">
        <v>20</v>
      </c>
      <c r="H293" s="10" t="s">
        <v>20</v>
      </c>
      <c r="I293" s="10" t="s">
        <v>20</v>
      </c>
      <c r="J293" s="10" t="s">
        <v>20</v>
      </c>
      <c r="K293" s="10" t="s">
        <v>20</v>
      </c>
      <c r="L293" s="10" t="s">
        <v>20</v>
      </c>
      <c r="M293" s="10" t="s">
        <v>20</v>
      </c>
      <c r="N293" s="10" t="s">
        <v>20</v>
      </c>
      <c r="O293" s="10" t="s">
        <v>20</v>
      </c>
      <c r="P293" s="10" t="s">
        <v>20</v>
      </c>
      <c r="Q293" s="10" t="s">
        <v>20</v>
      </c>
      <c r="R293" s="10" t="s">
        <v>20</v>
      </c>
      <c r="S293" s="10" t="s">
        <v>20</v>
      </c>
      <c r="T293" s="10" t="s">
        <v>20</v>
      </c>
      <c r="U293" s="10" t="s">
        <v>20</v>
      </c>
      <c r="V293" s="10" t="s">
        <v>20</v>
      </c>
      <c r="W293" s="10" t="s">
        <v>20</v>
      </c>
      <c r="X293" s="10" t="s">
        <v>20</v>
      </c>
      <c r="Y293" s="10" t="s">
        <v>20</v>
      </c>
      <c r="Z293" s="10" t="s">
        <v>20</v>
      </c>
      <c r="AA293" s="10" t="s">
        <v>20</v>
      </c>
      <c r="AB293" s="10" t="s">
        <v>20</v>
      </c>
      <c r="AC293" s="10" t="s">
        <v>20</v>
      </c>
      <c r="AD293" s="10" t="s">
        <v>20</v>
      </c>
      <c r="AE293" s="10" t="s">
        <v>20</v>
      </c>
      <c r="AF293" s="10" t="s">
        <v>20</v>
      </c>
      <c r="AG293" s="10" t="s">
        <v>20</v>
      </c>
      <c r="AH293" s="10" t="s">
        <v>20</v>
      </c>
      <c r="AI293" s="10" t="s">
        <v>20</v>
      </c>
      <c r="AJ293" s="10" t="s">
        <v>20</v>
      </c>
      <c r="AK293" s="10" t="s">
        <v>20</v>
      </c>
      <c r="AL293" s="10" t="s">
        <v>20</v>
      </c>
      <c r="AM293" s="10" t="s">
        <v>20</v>
      </c>
      <c r="AN293" s="10" t="s">
        <v>20</v>
      </c>
      <c r="AO293" s="10" t="s">
        <v>20</v>
      </c>
      <c r="AP293" s="10" t="s">
        <v>20</v>
      </c>
      <c r="AQ293" s="10" t="s">
        <v>20</v>
      </c>
      <c r="AR293" s="10" t="s">
        <v>20</v>
      </c>
      <c r="AS293" s="10" t="s">
        <v>20</v>
      </c>
      <c r="AT293" t="s">
        <v>3553</v>
      </c>
      <c r="AU293" s="7" t="str">
        <f>'sp1'!AJ295</f>
        <v>Charting idea required for tracking acti…</v>
      </c>
    </row>
    <row r="294" spans="2:47" ht="11.25" customHeight="1" x14ac:dyDescent="0.25">
      <c r="B294" s="12">
        <v>3</v>
      </c>
      <c r="C294" s="16" t="str">
        <f t="shared" si="4"/>
        <v>∞</v>
      </c>
      <c r="D294" s="10">
        <v>0</v>
      </c>
      <c r="E294" s="10">
        <v>0</v>
      </c>
      <c r="F294" s="10">
        <v>1</v>
      </c>
      <c r="G294" s="10" t="s">
        <v>20</v>
      </c>
      <c r="H294" s="10" t="s">
        <v>20</v>
      </c>
      <c r="I294" s="10" t="s">
        <v>20</v>
      </c>
      <c r="J294" s="10" t="s">
        <v>20</v>
      </c>
      <c r="K294" s="10" t="s">
        <v>20</v>
      </c>
      <c r="L294" s="10" t="s">
        <v>20</v>
      </c>
      <c r="M294" s="10" t="s">
        <v>20</v>
      </c>
      <c r="N294" s="10" t="s">
        <v>20</v>
      </c>
      <c r="O294" s="10" t="s">
        <v>20</v>
      </c>
      <c r="P294" s="10" t="s">
        <v>20</v>
      </c>
      <c r="Q294" s="10" t="s">
        <v>20</v>
      </c>
      <c r="R294" s="10" t="s">
        <v>20</v>
      </c>
      <c r="S294" s="10" t="s">
        <v>20</v>
      </c>
      <c r="T294" s="10" t="s">
        <v>20</v>
      </c>
      <c r="U294" s="10" t="s">
        <v>20</v>
      </c>
      <c r="V294" s="10" t="s">
        <v>20</v>
      </c>
      <c r="W294" s="10" t="s">
        <v>20</v>
      </c>
      <c r="X294" s="10" t="s">
        <v>20</v>
      </c>
      <c r="Y294" s="10" t="s">
        <v>20</v>
      </c>
      <c r="Z294" s="10" t="s">
        <v>20</v>
      </c>
      <c r="AA294" s="10" t="s">
        <v>20</v>
      </c>
      <c r="AB294" s="10" t="s">
        <v>20</v>
      </c>
      <c r="AC294" s="10" t="s">
        <v>20</v>
      </c>
      <c r="AD294" s="10" t="s">
        <v>20</v>
      </c>
      <c r="AE294" s="10" t="s">
        <v>20</v>
      </c>
      <c r="AF294" s="10" t="s">
        <v>20</v>
      </c>
      <c r="AG294" s="10" t="s">
        <v>20</v>
      </c>
      <c r="AH294" s="10" t="s">
        <v>20</v>
      </c>
      <c r="AI294" s="10" t="s">
        <v>20</v>
      </c>
      <c r="AJ294" s="10" t="s">
        <v>20</v>
      </c>
      <c r="AK294" s="10" t="s">
        <v>20</v>
      </c>
      <c r="AL294" s="10" t="s">
        <v>20</v>
      </c>
      <c r="AM294" s="10" t="s">
        <v>20</v>
      </c>
      <c r="AN294" s="10" t="s">
        <v>20</v>
      </c>
      <c r="AO294" s="10" t="s">
        <v>20</v>
      </c>
      <c r="AP294" s="10" t="s">
        <v>20</v>
      </c>
      <c r="AQ294" s="10" t="s">
        <v>20</v>
      </c>
      <c r="AR294" s="10" t="s">
        <v>20</v>
      </c>
      <c r="AS294" s="10" t="s">
        <v>20</v>
      </c>
      <c r="AT294" t="s">
        <v>3554</v>
      </c>
      <c r="AU294" s="7" t="str">
        <f>'sp1'!AJ296</f>
        <v>Plotting large sales ranges on bar graph</v>
      </c>
    </row>
    <row r="295" spans="2:47" ht="11.25" customHeight="1" x14ac:dyDescent="0.25">
      <c r="B295" s="12">
        <v>2</v>
      </c>
      <c r="C295" s="16" t="str">
        <f t="shared" si="4"/>
        <v>∞</v>
      </c>
      <c r="D295" s="10">
        <v>0</v>
      </c>
      <c r="E295" s="10">
        <v>1</v>
      </c>
      <c r="F295" s="10" t="s">
        <v>20</v>
      </c>
      <c r="G295" s="10" t="s">
        <v>20</v>
      </c>
      <c r="H295" s="10" t="s">
        <v>20</v>
      </c>
      <c r="I295" s="10" t="s">
        <v>20</v>
      </c>
      <c r="J295" s="10" t="s">
        <v>20</v>
      </c>
      <c r="K295" s="10" t="s">
        <v>20</v>
      </c>
      <c r="L295" s="10" t="s">
        <v>20</v>
      </c>
      <c r="M295" s="10" t="s">
        <v>20</v>
      </c>
      <c r="N295" s="10" t="s">
        <v>20</v>
      </c>
      <c r="O295" s="10" t="s">
        <v>20</v>
      </c>
      <c r="P295" s="10" t="s">
        <v>20</v>
      </c>
      <c r="Q295" s="10" t="s">
        <v>20</v>
      </c>
      <c r="R295" s="10" t="s">
        <v>20</v>
      </c>
      <c r="S295" s="10" t="s">
        <v>20</v>
      </c>
      <c r="T295" s="10" t="s">
        <v>20</v>
      </c>
      <c r="U295" s="10" t="s">
        <v>20</v>
      </c>
      <c r="V295" s="10" t="s">
        <v>20</v>
      </c>
      <c r="W295" s="10" t="s">
        <v>20</v>
      </c>
      <c r="X295" s="10" t="s">
        <v>20</v>
      </c>
      <c r="Y295" s="10" t="s">
        <v>20</v>
      </c>
      <c r="Z295" s="10" t="s">
        <v>20</v>
      </c>
      <c r="AA295" s="10" t="s">
        <v>20</v>
      </c>
      <c r="AB295" s="10" t="s">
        <v>20</v>
      </c>
      <c r="AC295" s="10" t="s">
        <v>20</v>
      </c>
      <c r="AD295" s="10" t="s">
        <v>20</v>
      </c>
      <c r="AE295" s="10" t="s">
        <v>20</v>
      </c>
      <c r="AF295" s="10" t="s">
        <v>20</v>
      </c>
      <c r="AG295" s="10" t="s">
        <v>20</v>
      </c>
      <c r="AH295" s="10" t="s">
        <v>20</v>
      </c>
      <c r="AI295" s="10" t="s">
        <v>20</v>
      </c>
      <c r="AJ295" s="10" t="s">
        <v>20</v>
      </c>
      <c r="AK295" s="10" t="s">
        <v>20</v>
      </c>
      <c r="AL295" s="10" t="s">
        <v>20</v>
      </c>
      <c r="AM295" s="10" t="s">
        <v>20</v>
      </c>
      <c r="AN295" s="10" t="s">
        <v>20</v>
      </c>
      <c r="AO295" s="10" t="s">
        <v>20</v>
      </c>
      <c r="AP295" s="10" t="s">
        <v>20</v>
      </c>
      <c r="AQ295" s="10" t="s">
        <v>20</v>
      </c>
      <c r="AR295" s="10" t="s">
        <v>20</v>
      </c>
      <c r="AS295" s="10" t="s">
        <v>20</v>
      </c>
      <c r="AT295" t="s">
        <v>3555</v>
      </c>
      <c r="AU295" s="7" t="str">
        <f>'sp1'!AJ297</f>
        <v>How to append multiple [resulted] values…</v>
      </c>
    </row>
    <row r="296" spans="2:47" ht="11.25" customHeight="1" x14ac:dyDescent="0.25">
      <c r="B296" s="12">
        <v>6</v>
      </c>
      <c r="C296" s="16" t="str">
        <f t="shared" si="4"/>
        <v>∞</v>
      </c>
      <c r="D296" s="10">
        <v>0</v>
      </c>
      <c r="E296" s="10">
        <v>1</v>
      </c>
      <c r="F296" s="10">
        <v>0</v>
      </c>
      <c r="G296" s="10">
        <v>0</v>
      </c>
      <c r="H296" s="10">
        <v>1</v>
      </c>
      <c r="I296" s="10">
        <v>0</v>
      </c>
      <c r="J296" s="10" t="s">
        <v>20</v>
      </c>
      <c r="K296" s="10" t="s">
        <v>20</v>
      </c>
      <c r="L296" s="10" t="s">
        <v>20</v>
      </c>
      <c r="M296" s="10" t="s">
        <v>20</v>
      </c>
      <c r="N296" s="10" t="s">
        <v>20</v>
      </c>
      <c r="O296" s="10" t="s">
        <v>20</v>
      </c>
      <c r="P296" s="10" t="s">
        <v>20</v>
      </c>
      <c r="Q296" s="10" t="s">
        <v>20</v>
      </c>
      <c r="R296" s="10" t="s">
        <v>20</v>
      </c>
      <c r="S296" s="10" t="s">
        <v>20</v>
      </c>
      <c r="T296" s="10" t="s">
        <v>20</v>
      </c>
      <c r="U296" s="10" t="s">
        <v>20</v>
      </c>
      <c r="V296" s="10" t="s">
        <v>20</v>
      </c>
      <c r="W296" s="10" t="s">
        <v>20</v>
      </c>
      <c r="X296" s="10" t="s">
        <v>20</v>
      </c>
      <c r="Y296" s="10" t="s">
        <v>20</v>
      </c>
      <c r="Z296" s="10" t="s">
        <v>20</v>
      </c>
      <c r="AA296" s="10" t="s">
        <v>20</v>
      </c>
      <c r="AB296" s="10" t="s">
        <v>20</v>
      </c>
      <c r="AC296" s="10" t="s">
        <v>20</v>
      </c>
      <c r="AD296" s="10" t="s">
        <v>20</v>
      </c>
      <c r="AE296" s="10" t="s">
        <v>20</v>
      </c>
      <c r="AF296" s="10" t="s">
        <v>20</v>
      </c>
      <c r="AG296" s="10" t="s">
        <v>20</v>
      </c>
      <c r="AH296" s="10" t="s">
        <v>20</v>
      </c>
      <c r="AI296" s="10" t="s">
        <v>20</v>
      </c>
      <c r="AJ296" s="10" t="s">
        <v>20</v>
      </c>
      <c r="AK296" s="10" t="s">
        <v>20</v>
      </c>
      <c r="AL296" s="10" t="s">
        <v>20</v>
      </c>
      <c r="AM296" s="10" t="s">
        <v>20</v>
      </c>
      <c r="AN296" s="10" t="s">
        <v>20</v>
      </c>
      <c r="AO296" s="10" t="s">
        <v>20</v>
      </c>
      <c r="AP296" s="10" t="s">
        <v>20</v>
      </c>
      <c r="AQ296" s="10" t="s">
        <v>20</v>
      </c>
      <c r="AR296" s="10" t="s">
        <v>20</v>
      </c>
      <c r="AS296" s="10" t="s">
        <v>20</v>
      </c>
      <c r="AT296" t="s">
        <v>3556</v>
      </c>
      <c r="AU296" s="7" t="str">
        <f>'sp1'!AJ298</f>
        <v>I call my question as &amp;quot;nested vlook…</v>
      </c>
    </row>
    <row r="297" spans="2:47" ht="11.25" customHeight="1" x14ac:dyDescent="0.25">
      <c r="B297" s="12">
        <v>2</v>
      </c>
      <c r="C297" s="16" t="str">
        <f t="shared" si="4"/>
        <v>∞</v>
      </c>
      <c r="D297" s="10">
        <v>0</v>
      </c>
      <c r="E297" s="10">
        <v>1</v>
      </c>
      <c r="F297" s="10" t="s">
        <v>20</v>
      </c>
      <c r="G297" s="10" t="s">
        <v>20</v>
      </c>
      <c r="H297" s="10" t="s">
        <v>20</v>
      </c>
      <c r="I297" s="10" t="s">
        <v>20</v>
      </c>
      <c r="J297" s="10" t="s">
        <v>20</v>
      </c>
      <c r="K297" s="10" t="s">
        <v>20</v>
      </c>
      <c r="L297" s="10" t="s">
        <v>20</v>
      </c>
      <c r="M297" s="10" t="s">
        <v>20</v>
      </c>
      <c r="N297" s="10" t="s">
        <v>20</v>
      </c>
      <c r="O297" s="10" t="s">
        <v>20</v>
      </c>
      <c r="P297" s="10" t="s">
        <v>20</v>
      </c>
      <c r="Q297" s="10" t="s">
        <v>20</v>
      </c>
      <c r="R297" s="10" t="s">
        <v>20</v>
      </c>
      <c r="S297" s="10" t="s">
        <v>20</v>
      </c>
      <c r="T297" s="10" t="s">
        <v>20</v>
      </c>
      <c r="U297" s="10" t="s">
        <v>20</v>
      </c>
      <c r="V297" s="10" t="s">
        <v>20</v>
      </c>
      <c r="W297" s="10" t="s">
        <v>20</v>
      </c>
      <c r="X297" s="10" t="s">
        <v>20</v>
      </c>
      <c r="Y297" s="10" t="s">
        <v>20</v>
      </c>
      <c r="Z297" s="10" t="s">
        <v>20</v>
      </c>
      <c r="AA297" s="10" t="s">
        <v>20</v>
      </c>
      <c r="AB297" s="10" t="s">
        <v>20</v>
      </c>
      <c r="AC297" s="10" t="s">
        <v>20</v>
      </c>
      <c r="AD297" s="10" t="s">
        <v>20</v>
      </c>
      <c r="AE297" s="10" t="s">
        <v>20</v>
      </c>
      <c r="AF297" s="10" t="s">
        <v>20</v>
      </c>
      <c r="AG297" s="10" t="s">
        <v>20</v>
      </c>
      <c r="AH297" s="10" t="s">
        <v>20</v>
      </c>
      <c r="AI297" s="10" t="s">
        <v>20</v>
      </c>
      <c r="AJ297" s="10" t="s">
        <v>20</v>
      </c>
      <c r="AK297" s="10" t="s">
        <v>20</v>
      </c>
      <c r="AL297" s="10" t="s">
        <v>20</v>
      </c>
      <c r="AM297" s="10" t="s">
        <v>20</v>
      </c>
      <c r="AN297" s="10" t="s">
        <v>20</v>
      </c>
      <c r="AO297" s="10" t="s">
        <v>20</v>
      </c>
      <c r="AP297" s="10" t="s">
        <v>20</v>
      </c>
      <c r="AQ297" s="10" t="s">
        <v>20</v>
      </c>
      <c r="AR297" s="10" t="s">
        <v>20</v>
      </c>
      <c r="AS297" s="10" t="s">
        <v>20</v>
      </c>
      <c r="AT297" t="s">
        <v>3557</v>
      </c>
      <c r="AU297" s="7" t="str">
        <f>'sp1'!AJ299</f>
        <v>sumproduct</v>
      </c>
    </row>
    <row r="298" spans="2:47" ht="11.25" customHeight="1" x14ac:dyDescent="0.25">
      <c r="B298" s="12">
        <v>7</v>
      </c>
      <c r="C298" s="16" t="str">
        <f t="shared" si="4"/>
        <v>∞</v>
      </c>
      <c r="D298" s="10">
        <v>0</v>
      </c>
      <c r="E298" s="10">
        <v>1</v>
      </c>
      <c r="F298" s="10">
        <v>0</v>
      </c>
      <c r="G298" s="10">
        <v>1</v>
      </c>
      <c r="H298" s="10">
        <v>0</v>
      </c>
      <c r="I298" s="10">
        <v>0</v>
      </c>
      <c r="J298" s="10">
        <v>0</v>
      </c>
      <c r="K298" s="10" t="s">
        <v>20</v>
      </c>
      <c r="L298" s="10" t="s">
        <v>20</v>
      </c>
      <c r="M298" s="10" t="s">
        <v>20</v>
      </c>
      <c r="N298" s="10" t="s">
        <v>20</v>
      </c>
      <c r="O298" s="10" t="s">
        <v>20</v>
      </c>
      <c r="P298" s="10" t="s">
        <v>20</v>
      </c>
      <c r="Q298" s="10" t="s">
        <v>20</v>
      </c>
      <c r="R298" s="10" t="s">
        <v>20</v>
      </c>
      <c r="S298" s="10" t="s">
        <v>20</v>
      </c>
      <c r="T298" s="10" t="s">
        <v>20</v>
      </c>
      <c r="U298" s="10" t="s">
        <v>20</v>
      </c>
      <c r="V298" s="10" t="s">
        <v>20</v>
      </c>
      <c r="W298" s="10" t="s">
        <v>20</v>
      </c>
      <c r="X298" s="10" t="s">
        <v>20</v>
      </c>
      <c r="Y298" s="10" t="s">
        <v>20</v>
      </c>
      <c r="Z298" s="10" t="s">
        <v>20</v>
      </c>
      <c r="AA298" s="10" t="s">
        <v>20</v>
      </c>
      <c r="AB298" s="10" t="s">
        <v>20</v>
      </c>
      <c r="AC298" s="10" t="s">
        <v>20</v>
      </c>
      <c r="AD298" s="10" t="s">
        <v>20</v>
      </c>
      <c r="AE298" s="10" t="s">
        <v>20</v>
      </c>
      <c r="AF298" s="10" t="s">
        <v>20</v>
      </c>
      <c r="AG298" s="10" t="s">
        <v>20</v>
      </c>
      <c r="AH298" s="10" t="s">
        <v>20</v>
      </c>
      <c r="AI298" s="10" t="s">
        <v>20</v>
      </c>
      <c r="AJ298" s="10" t="s">
        <v>20</v>
      </c>
      <c r="AK298" s="10" t="s">
        <v>20</v>
      </c>
      <c r="AL298" s="10" t="s">
        <v>20</v>
      </c>
      <c r="AM298" s="10" t="s">
        <v>20</v>
      </c>
      <c r="AN298" s="10" t="s">
        <v>20</v>
      </c>
      <c r="AO298" s="10" t="s">
        <v>20</v>
      </c>
      <c r="AP298" s="10" t="s">
        <v>20</v>
      </c>
      <c r="AQ298" s="10" t="s">
        <v>20</v>
      </c>
      <c r="AR298" s="10" t="s">
        <v>20</v>
      </c>
      <c r="AS298" s="10" t="s">
        <v>20</v>
      </c>
      <c r="AT298" t="s">
        <v>3558</v>
      </c>
      <c r="AU298" s="7" t="str">
        <f>'sp1'!AJ300</f>
        <v>Large formula with a condition on anothe…</v>
      </c>
    </row>
    <row r="299" spans="2:47" ht="11.25" customHeight="1" x14ac:dyDescent="0.25">
      <c r="B299" s="12">
        <v>6</v>
      </c>
      <c r="C299" s="16" t="str">
        <f t="shared" si="4"/>
        <v>∞</v>
      </c>
      <c r="D299" s="10">
        <v>0</v>
      </c>
      <c r="E299" s="10">
        <v>1</v>
      </c>
      <c r="F299" s="10">
        <v>0</v>
      </c>
      <c r="G299" s="10">
        <v>1</v>
      </c>
      <c r="H299" s="10">
        <v>0</v>
      </c>
      <c r="I299" s="10">
        <v>1</v>
      </c>
      <c r="J299" s="10" t="s">
        <v>20</v>
      </c>
      <c r="K299" s="10" t="s">
        <v>20</v>
      </c>
      <c r="L299" s="10" t="s">
        <v>20</v>
      </c>
      <c r="M299" s="10" t="s">
        <v>20</v>
      </c>
      <c r="N299" s="10" t="s">
        <v>20</v>
      </c>
      <c r="O299" s="10" t="s">
        <v>20</v>
      </c>
      <c r="P299" s="10" t="s">
        <v>20</v>
      </c>
      <c r="Q299" s="10" t="s">
        <v>20</v>
      </c>
      <c r="R299" s="10" t="s">
        <v>20</v>
      </c>
      <c r="S299" s="10" t="s">
        <v>20</v>
      </c>
      <c r="T299" s="10" t="s">
        <v>20</v>
      </c>
      <c r="U299" s="10" t="s">
        <v>20</v>
      </c>
      <c r="V299" s="10" t="s">
        <v>20</v>
      </c>
      <c r="W299" s="10" t="s">
        <v>20</v>
      </c>
      <c r="X299" s="10" t="s">
        <v>20</v>
      </c>
      <c r="Y299" s="10" t="s">
        <v>20</v>
      </c>
      <c r="Z299" s="10" t="s">
        <v>20</v>
      </c>
      <c r="AA299" s="10" t="s">
        <v>20</v>
      </c>
      <c r="AB299" s="10" t="s">
        <v>20</v>
      </c>
      <c r="AC299" s="10" t="s">
        <v>20</v>
      </c>
      <c r="AD299" s="10" t="s">
        <v>20</v>
      </c>
      <c r="AE299" s="10" t="s">
        <v>20</v>
      </c>
      <c r="AF299" s="10" t="s">
        <v>20</v>
      </c>
      <c r="AG299" s="10" t="s">
        <v>20</v>
      </c>
      <c r="AH299" s="10" t="s">
        <v>20</v>
      </c>
      <c r="AI299" s="10" t="s">
        <v>20</v>
      </c>
      <c r="AJ299" s="10" t="s">
        <v>20</v>
      </c>
      <c r="AK299" s="10" t="s">
        <v>20</v>
      </c>
      <c r="AL299" s="10" t="s">
        <v>20</v>
      </c>
      <c r="AM299" s="10" t="s">
        <v>20</v>
      </c>
      <c r="AN299" s="10" t="s">
        <v>20</v>
      </c>
      <c r="AO299" s="10" t="s">
        <v>20</v>
      </c>
      <c r="AP299" s="10" t="s">
        <v>20</v>
      </c>
      <c r="AQ299" s="10" t="s">
        <v>20</v>
      </c>
      <c r="AR299" s="10" t="s">
        <v>20</v>
      </c>
      <c r="AS299" s="10" t="s">
        <v>20</v>
      </c>
      <c r="AT299" t="s">
        <v>3559</v>
      </c>
      <c r="AU299" s="7" t="str">
        <f>'sp1'!AJ301</f>
        <v>Excel Animation</v>
      </c>
    </row>
    <row r="300" spans="2:47" ht="11.25" customHeight="1" x14ac:dyDescent="0.25">
      <c r="B300" s="12">
        <v>5</v>
      </c>
      <c r="C300" s="16" t="str">
        <f t="shared" si="4"/>
        <v>∞</v>
      </c>
      <c r="D300" s="10">
        <v>0</v>
      </c>
      <c r="E300" s="10">
        <v>1</v>
      </c>
      <c r="F300" s="10">
        <v>0</v>
      </c>
      <c r="G300" s="10">
        <v>1</v>
      </c>
      <c r="H300" s="10">
        <v>0</v>
      </c>
      <c r="I300" s="10" t="s">
        <v>20</v>
      </c>
      <c r="J300" s="10" t="s">
        <v>20</v>
      </c>
      <c r="K300" s="10" t="s">
        <v>20</v>
      </c>
      <c r="L300" s="10" t="s">
        <v>20</v>
      </c>
      <c r="M300" s="10" t="s">
        <v>20</v>
      </c>
      <c r="N300" s="10" t="s">
        <v>20</v>
      </c>
      <c r="O300" s="10" t="s">
        <v>20</v>
      </c>
      <c r="P300" s="10" t="s">
        <v>20</v>
      </c>
      <c r="Q300" s="10" t="s">
        <v>20</v>
      </c>
      <c r="R300" s="10" t="s">
        <v>20</v>
      </c>
      <c r="S300" s="10" t="s">
        <v>20</v>
      </c>
      <c r="T300" s="10" t="s">
        <v>20</v>
      </c>
      <c r="U300" s="10" t="s">
        <v>20</v>
      </c>
      <c r="V300" s="10" t="s">
        <v>20</v>
      </c>
      <c r="W300" s="10" t="s">
        <v>20</v>
      </c>
      <c r="X300" s="10" t="s">
        <v>20</v>
      </c>
      <c r="Y300" s="10" t="s">
        <v>20</v>
      </c>
      <c r="Z300" s="10" t="s">
        <v>20</v>
      </c>
      <c r="AA300" s="10" t="s">
        <v>20</v>
      </c>
      <c r="AB300" s="10" t="s">
        <v>20</v>
      </c>
      <c r="AC300" s="10" t="s">
        <v>20</v>
      </c>
      <c r="AD300" s="10" t="s">
        <v>20</v>
      </c>
      <c r="AE300" s="10" t="s">
        <v>20</v>
      </c>
      <c r="AF300" s="10" t="s">
        <v>20</v>
      </c>
      <c r="AG300" s="10" t="s">
        <v>20</v>
      </c>
      <c r="AH300" s="10" t="s">
        <v>20</v>
      </c>
      <c r="AI300" s="10" t="s">
        <v>20</v>
      </c>
      <c r="AJ300" s="10" t="s">
        <v>20</v>
      </c>
      <c r="AK300" s="10" t="s">
        <v>20</v>
      </c>
      <c r="AL300" s="10" t="s">
        <v>20</v>
      </c>
      <c r="AM300" s="10" t="s">
        <v>20</v>
      </c>
      <c r="AN300" s="10" t="s">
        <v>20</v>
      </c>
      <c r="AO300" s="10" t="s">
        <v>20</v>
      </c>
      <c r="AP300" s="10" t="s">
        <v>20</v>
      </c>
      <c r="AQ300" s="10" t="s">
        <v>20</v>
      </c>
      <c r="AR300" s="10" t="s">
        <v>20</v>
      </c>
      <c r="AS300" s="10" t="s">
        <v>20</v>
      </c>
      <c r="AT300" t="s">
        <v>3560</v>
      </c>
      <c r="AU300" s="7" t="str">
        <f>'sp1'!AJ302</f>
        <v>conditional formatting past dates</v>
      </c>
    </row>
    <row r="301" spans="2:47" ht="11.25" customHeight="1" x14ac:dyDescent="0.25">
      <c r="B301" s="12">
        <v>4</v>
      </c>
      <c r="C301" s="16" t="str">
        <f t="shared" si="4"/>
        <v>∞</v>
      </c>
      <c r="D301" s="10">
        <v>0</v>
      </c>
      <c r="E301" s="10">
        <v>1</v>
      </c>
      <c r="F301" s="10">
        <v>0</v>
      </c>
      <c r="G301" s="10">
        <v>0</v>
      </c>
      <c r="H301" s="10" t="s">
        <v>20</v>
      </c>
      <c r="I301" s="10" t="s">
        <v>20</v>
      </c>
      <c r="J301" s="10" t="s">
        <v>20</v>
      </c>
      <c r="K301" s="10" t="s">
        <v>20</v>
      </c>
      <c r="L301" s="10" t="s">
        <v>20</v>
      </c>
      <c r="M301" s="10" t="s">
        <v>20</v>
      </c>
      <c r="N301" s="10" t="s">
        <v>20</v>
      </c>
      <c r="O301" s="10" t="s">
        <v>20</v>
      </c>
      <c r="P301" s="10" t="s">
        <v>20</v>
      </c>
      <c r="Q301" s="10" t="s">
        <v>20</v>
      </c>
      <c r="R301" s="10" t="s">
        <v>20</v>
      </c>
      <c r="S301" s="10" t="s">
        <v>20</v>
      </c>
      <c r="T301" s="10" t="s">
        <v>20</v>
      </c>
      <c r="U301" s="10" t="s">
        <v>20</v>
      </c>
      <c r="V301" s="10" t="s">
        <v>20</v>
      </c>
      <c r="W301" s="10" t="s">
        <v>20</v>
      </c>
      <c r="X301" s="10" t="s">
        <v>20</v>
      </c>
      <c r="Y301" s="10" t="s">
        <v>20</v>
      </c>
      <c r="Z301" s="10" t="s">
        <v>20</v>
      </c>
      <c r="AA301" s="10" t="s">
        <v>20</v>
      </c>
      <c r="AB301" s="10" t="s">
        <v>20</v>
      </c>
      <c r="AC301" s="10" t="s">
        <v>20</v>
      </c>
      <c r="AD301" s="10" t="s">
        <v>20</v>
      </c>
      <c r="AE301" s="10" t="s">
        <v>20</v>
      </c>
      <c r="AF301" s="10" t="s">
        <v>20</v>
      </c>
      <c r="AG301" s="10" t="s">
        <v>20</v>
      </c>
      <c r="AH301" s="10" t="s">
        <v>20</v>
      </c>
      <c r="AI301" s="10" t="s">
        <v>20</v>
      </c>
      <c r="AJ301" s="10" t="s">
        <v>20</v>
      </c>
      <c r="AK301" s="10" t="s">
        <v>20</v>
      </c>
      <c r="AL301" s="10" t="s">
        <v>20</v>
      </c>
      <c r="AM301" s="10" t="s">
        <v>20</v>
      </c>
      <c r="AN301" s="10" t="s">
        <v>20</v>
      </c>
      <c r="AO301" s="10" t="s">
        <v>20</v>
      </c>
      <c r="AP301" s="10" t="s">
        <v>20</v>
      </c>
      <c r="AQ301" s="10" t="s">
        <v>20</v>
      </c>
      <c r="AR301" s="10" t="s">
        <v>20</v>
      </c>
      <c r="AS301" s="10" t="s">
        <v>20</v>
      </c>
      <c r="AT301" t="s">
        <v>3561</v>
      </c>
      <c r="AU301" s="7" t="str">
        <f>'sp1'!AJ303</f>
        <v>World cup predictor</v>
      </c>
    </row>
    <row r="302" spans="2:47" ht="11.25" customHeight="1" x14ac:dyDescent="0.25">
      <c r="B302" s="12">
        <v>3</v>
      </c>
      <c r="C302" s="16" t="str">
        <f t="shared" si="4"/>
        <v>∞</v>
      </c>
      <c r="D302" s="10">
        <v>0</v>
      </c>
      <c r="E302" s="10">
        <v>1</v>
      </c>
      <c r="F302" s="10">
        <v>0</v>
      </c>
      <c r="G302" s="10" t="s">
        <v>20</v>
      </c>
      <c r="H302" s="10" t="s">
        <v>20</v>
      </c>
      <c r="I302" s="10" t="s">
        <v>20</v>
      </c>
      <c r="J302" s="10" t="s">
        <v>20</v>
      </c>
      <c r="K302" s="10" t="s">
        <v>20</v>
      </c>
      <c r="L302" s="10" t="s">
        <v>20</v>
      </c>
      <c r="M302" s="10" t="s">
        <v>20</v>
      </c>
      <c r="N302" s="10" t="s">
        <v>20</v>
      </c>
      <c r="O302" s="10" t="s">
        <v>20</v>
      </c>
      <c r="P302" s="10" t="s">
        <v>20</v>
      </c>
      <c r="Q302" s="10" t="s">
        <v>20</v>
      </c>
      <c r="R302" s="10" t="s">
        <v>20</v>
      </c>
      <c r="S302" s="10" t="s">
        <v>20</v>
      </c>
      <c r="T302" s="10" t="s">
        <v>20</v>
      </c>
      <c r="U302" s="10" t="s">
        <v>20</v>
      </c>
      <c r="V302" s="10" t="s">
        <v>20</v>
      </c>
      <c r="W302" s="10" t="s">
        <v>20</v>
      </c>
      <c r="X302" s="10" t="s">
        <v>20</v>
      </c>
      <c r="Y302" s="10" t="s">
        <v>20</v>
      </c>
      <c r="Z302" s="10" t="s">
        <v>20</v>
      </c>
      <c r="AA302" s="10" t="s">
        <v>20</v>
      </c>
      <c r="AB302" s="10" t="s">
        <v>20</v>
      </c>
      <c r="AC302" s="10" t="s">
        <v>20</v>
      </c>
      <c r="AD302" s="10" t="s">
        <v>20</v>
      </c>
      <c r="AE302" s="10" t="s">
        <v>20</v>
      </c>
      <c r="AF302" s="10" t="s">
        <v>20</v>
      </c>
      <c r="AG302" s="10" t="s">
        <v>20</v>
      </c>
      <c r="AH302" s="10" t="s">
        <v>20</v>
      </c>
      <c r="AI302" s="10" t="s">
        <v>20</v>
      </c>
      <c r="AJ302" s="10" t="s">
        <v>20</v>
      </c>
      <c r="AK302" s="10" t="s">
        <v>20</v>
      </c>
      <c r="AL302" s="10" t="s">
        <v>20</v>
      </c>
      <c r="AM302" s="10" t="s">
        <v>20</v>
      </c>
      <c r="AN302" s="10" t="s">
        <v>20</v>
      </c>
      <c r="AO302" s="10" t="s">
        <v>20</v>
      </c>
      <c r="AP302" s="10" t="s">
        <v>20</v>
      </c>
      <c r="AQ302" s="10" t="s">
        <v>20</v>
      </c>
      <c r="AR302" s="10" t="s">
        <v>20</v>
      </c>
      <c r="AS302" s="10" t="s">
        <v>20</v>
      </c>
      <c r="AT302" t="s">
        <v>3562</v>
      </c>
      <c r="AU302" s="7" t="str">
        <f>'sp1'!AJ304</f>
        <v>risks of breaking links in charts</v>
      </c>
    </row>
    <row r="303" spans="2:47" ht="11.25" customHeight="1" x14ac:dyDescent="0.25">
      <c r="B303" s="12">
        <v>6</v>
      </c>
      <c r="C303" s="16" t="str">
        <f t="shared" si="4"/>
        <v>∞</v>
      </c>
      <c r="D303" s="10">
        <v>0</v>
      </c>
      <c r="E303" s="10">
        <v>0</v>
      </c>
      <c r="F303" s="10">
        <v>0</v>
      </c>
      <c r="G303" s="10">
        <v>0</v>
      </c>
      <c r="H303" s="10">
        <v>1</v>
      </c>
      <c r="I303" s="10">
        <v>0</v>
      </c>
      <c r="J303" s="10" t="s">
        <v>20</v>
      </c>
      <c r="K303" s="10" t="s">
        <v>20</v>
      </c>
      <c r="L303" s="10" t="s">
        <v>20</v>
      </c>
      <c r="M303" s="10" t="s">
        <v>20</v>
      </c>
      <c r="N303" s="10" t="s">
        <v>20</v>
      </c>
      <c r="O303" s="10" t="s">
        <v>20</v>
      </c>
      <c r="P303" s="10" t="s">
        <v>20</v>
      </c>
      <c r="Q303" s="10" t="s">
        <v>20</v>
      </c>
      <c r="R303" s="10" t="s">
        <v>20</v>
      </c>
      <c r="S303" s="10" t="s">
        <v>20</v>
      </c>
      <c r="T303" s="10" t="s">
        <v>20</v>
      </c>
      <c r="U303" s="10" t="s">
        <v>20</v>
      </c>
      <c r="V303" s="10" t="s">
        <v>20</v>
      </c>
      <c r="W303" s="10" t="s">
        <v>20</v>
      </c>
      <c r="X303" s="10" t="s">
        <v>20</v>
      </c>
      <c r="Y303" s="10" t="s">
        <v>20</v>
      </c>
      <c r="Z303" s="10" t="s">
        <v>20</v>
      </c>
      <c r="AA303" s="10" t="s">
        <v>20</v>
      </c>
      <c r="AB303" s="10" t="s">
        <v>20</v>
      </c>
      <c r="AC303" s="10" t="s">
        <v>20</v>
      </c>
      <c r="AD303" s="10" t="s">
        <v>20</v>
      </c>
      <c r="AE303" s="10" t="s">
        <v>20</v>
      </c>
      <c r="AF303" s="10" t="s">
        <v>20</v>
      </c>
      <c r="AG303" s="10" t="s">
        <v>20</v>
      </c>
      <c r="AH303" s="10" t="s">
        <v>20</v>
      </c>
      <c r="AI303" s="10" t="s">
        <v>20</v>
      </c>
      <c r="AJ303" s="10" t="s">
        <v>20</v>
      </c>
      <c r="AK303" s="10" t="s">
        <v>20</v>
      </c>
      <c r="AL303" s="10" t="s">
        <v>20</v>
      </c>
      <c r="AM303" s="10" t="s">
        <v>20</v>
      </c>
      <c r="AN303" s="10" t="s">
        <v>20</v>
      </c>
      <c r="AO303" s="10" t="s">
        <v>20</v>
      </c>
      <c r="AP303" s="10" t="s">
        <v>20</v>
      </c>
      <c r="AQ303" s="10" t="s">
        <v>20</v>
      </c>
      <c r="AR303" s="10" t="s">
        <v>20</v>
      </c>
      <c r="AS303" s="10" t="s">
        <v>20</v>
      </c>
      <c r="AT303" t="s">
        <v>3563</v>
      </c>
      <c r="AU303" s="7" t="str">
        <f>'sp1'!AJ305</f>
        <v>Showing &amp;quot;Wingdings&amp;quot; font in da…</v>
      </c>
    </row>
    <row r="304" spans="2:47" ht="11.25" customHeight="1" x14ac:dyDescent="0.25">
      <c r="B304" s="12">
        <v>20</v>
      </c>
      <c r="C304" s="16" t="str">
        <f t="shared" si="4"/>
        <v>∞</v>
      </c>
      <c r="D304" s="10">
        <v>0</v>
      </c>
      <c r="E304" s="10">
        <v>1</v>
      </c>
      <c r="F304" s="10">
        <v>0</v>
      </c>
      <c r="G304" s="10">
        <v>1</v>
      </c>
      <c r="H304" s="10">
        <v>0</v>
      </c>
      <c r="I304" s="10">
        <v>1</v>
      </c>
      <c r="J304" s="10">
        <v>0</v>
      </c>
      <c r="K304" s="10">
        <v>1</v>
      </c>
      <c r="L304" s="10">
        <v>0</v>
      </c>
      <c r="M304" s="10">
        <v>1</v>
      </c>
      <c r="N304" s="10">
        <v>0</v>
      </c>
      <c r="O304" s="10">
        <v>1</v>
      </c>
      <c r="P304" s="10">
        <v>0</v>
      </c>
      <c r="Q304" s="10">
        <v>1</v>
      </c>
      <c r="R304" s="10">
        <v>0</v>
      </c>
      <c r="S304" s="10">
        <v>1</v>
      </c>
      <c r="T304" s="10">
        <v>0</v>
      </c>
      <c r="U304" s="10">
        <v>1</v>
      </c>
      <c r="V304" s="10">
        <v>1</v>
      </c>
      <c r="W304" s="10">
        <v>0</v>
      </c>
      <c r="X304" s="10" t="s">
        <v>20</v>
      </c>
      <c r="Y304" s="10" t="s">
        <v>20</v>
      </c>
      <c r="Z304" s="10" t="s">
        <v>20</v>
      </c>
      <c r="AA304" s="10" t="s">
        <v>20</v>
      </c>
      <c r="AB304" s="10" t="s">
        <v>20</v>
      </c>
      <c r="AC304" s="10" t="s">
        <v>20</v>
      </c>
      <c r="AD304" s="10" t="s">
        <v>20</v>
      </c>
      <c r="AE304" s="10" t="s">
        <v>20</v>
      </c>
      <c r="AF304" s="10" t="s">
        <v>20</v>
      </c>
      <c r="AG304" s="10" t="s">
        <v>20</v>
      </c>
      <c r="AH304" s="10" t="s">
        <v>20</v>
      </c>
      <c r="AI304" s="10" t="s">
        <v>20</v>
      </c>
      <c r="AJ304" s="10" t="s">
        <v>20</v>
      </c>
      <c r="AK304" s="10" t="s">
        <v>20</v>
      </c>
      <c r="AL304" s="10" t="s">
        <v>20</v>
      </c>
      <c r="AM304" s="10" t="s">
        <v>20</v>
      </c>
      <c r="AN304" s="10" t="s">
        <v>20</v>
      </c>
      <c r="AO304" s="10" t="s">
        <v>20</v>
      </c>
      <c r="AP304" s="10" t="s">
        <v>20</v>
      </c>
      <c r="AQ304" s="10" t="s">
        <v>20</v>
      </c>
      <c r="AR304" s="10" t="s">
        <v>20</v>
      </c>
      <c r="AS304" s="10" t="s">
        <v>20</v>
      </c>
      <c r="AT304" t="s">
        <v>3564</v>
      </c>
      <c r="AU304" s="7" t="str">
        <f>'sp1'!AJ306</f>
        <v>Switch between number formats in Conditi…</v>
      </c>
    </row>
    <row r="305" spans="2:47" ht="11.25" customHeight="1" x14ac:dyDescent="0.25">
      <c r="B305" s="12">
        <v>3</v>
      </c>
      <c r="C305" s="16" t="str">
        <f t="shared" si="4"/>
        <v>∞</v>
      </c>
      <c r="D305" s="10">
        <v>0</v>
      </c>
      <c r="E305" s="10">
        <v>1</v>
      </c>
      <c r="F305" s="10">
        <v>0</v>
      </c>
      <c r="G305" s="10" t="s">
        <v>20</v>
      </c>
      <c r="H305" s="10" t="s">
        <v>20</v>
      </c>
      <c r="I305" s="10" t="s">
        <v>20</v>
      </c>
      <c r="J305" s="10" t="s">
        <v>20</v>
      </c>
      <c r="K305" s="10" t="s">
        <v>20</v>
      </c>
      <c r="L305" s="10" t="s">
        <v>20</v>
      </c>
      <c r="M305" s="10" t="s">
        <v>20</v>
      </c>
      <c r="N305" s="10" t="s">
        <v>20</v>
      </c>
      <c r="O305" s="10" t="s">
        <v>20</v>
      </c>
      <c r="P305" s="10" t="s">
        <v>20</v>
      </c>
      <c r="Q305" s="10" t="s">
        <v>20</v>
      </c>
      <c r="R305" s="10" t="s">
        <v>20</v>
      </c>
      <c r="S305" s="10" t="s">
        <v>20</v>
      </c>
      <c r="T305" s="10" t="s">
        <v>20</v>
      </c>
      <c r="U305" s="10" t="s">
        <v>20</v>
      </c>
      <c r="V305" s="10" t="s">
        <v>20</v>
      </c>
      <c r="W305" s="10" t="s">
        <v>20</v>
      </c>
      <c r="X305" s="10" t="s">
        <v>20</v>
      </c>
      <c r="Y305" s="10" t="s">
        <v>20</v>
      </c>
      <c r="Z305" s="10" t="s">
        <v>20</v>
      </c>
      <c r="AA305" s="10" t="s">
        <v>20</v>
      </c>
      <c r="AB305" s="10" t="s">
        <v>20</v>
      </c>
      <c r="AC305" s="10" t="s">
        <v>20</v>
      </c>
      <c r="AD305" s="10" t="s">
        <v>20</v>
      </c>
      <c r="AE305" s="10" t="s">
        <v>20</v>
      </c>
      <c r="AF305" s="10" t="s">
        <v>20</v>
      </c>
      <c r="AG305" s="10" t="s">
        <v>20</v>
      </c>
      <c r="AH305" s="10" t="s">
        <v>20</v>
      </c>
      <c r="AI305" s="10" t="s">
        <v>20</v>
      </c>
      <c r="AJ305" s="10" t="s">
        <v>20</v>
      </c>
      <c r="AK305" s="10" t="s">
        <v>20</v>
      </c>
      <c r="AL305" s="10" t="s">
        <v>20</v>
      </c>
      <c r="AM305" s="10" t="s">
        <v>20</v>
      </c>
      <c r="AN305" s="10" t="s">
        <v>20</v>
      </c>
      <c r="AO305" s="10" t="s">
        <v>20</v>
      </c>
      <c r="AP305" s="10" t="s">
        <v>20</v>
      </c>
      <c r="AQ305" s="10" t="s">
        <v>20</v>
      </c>
      <c r="AR305" s="10" t="s">
        <v>20</v>
      </c>
      <c r="AS305" s="10" t="s">
        <v>20</v>
      </c>
      <c r="AT305" t="s">
        <v>3565</v>
      </c>
      <c r="AU305" s="7" t="str">
        <f>'sp1'!AJ307</f>
        <v>Convert multiple values to one string</v>
      </c>
    </row>
    <row r="306" spans="2:47" ht="11.25" customHeight="1" x14ac:dyDescent="0.25">
      <c r="B306" s="12">
        <v>3</v>
      </c>
      <c r="C306" s="16" t="str">
        <f t="shared" si="4"/>
        <v>∞</v>
      </c>
      <c r="D306" s="10">
        <v>0</v>
      </c>
      <c r="E306" s="10">
        <v>1</v>
      </c>
      <c r="F306" s="10">
        <v>0</v>
      </c>
      <c r="G306" s="10" t="s">
        <v>20</v>
      </c>
      <c r="H306" s="10" t="s">
        <v>20</v>
      </c>
      <c r="I306" s="10" t="s">
        <v>20</v>
      </c>
      <c r="J306" s="10" t="s">
        <v>20</v>
      </c>
      <c r="K306" s="10" t="s">
        <v>20</v>
      </c>
      <c r="L306" s="10" t="s">
        <v>20</v>
      </c>
      <c r="M306" s="10" t="s">
        <v>20</v>
      </c>
      <c r="N306" s="10" t="s">
        <v>20</v>
      </c>
      <c r="O306" s="10" t="s">
        <v>20</v>
      </c>
      <c r="P306" s="10" t="s">
        <v>20</v>
      </c>
      <c r="Q306" s="10" t="s">
        <v>20</v>
      </c>
      <c r="R306" s="10" t="s">
        <v>20</v>
      </c>
      <c r="S306" s="10" t="s">
        <v>20</v>
      </c>
      <c r="T306" s="10" t="s">
        <v>20</v>
      </c>
      <c r="U306" s="10" t="s">
        <v>20</v>
      </c>
      <c r="V306" s="10" t="s">
        <v>20</v>
      </c>
      <c r="W306" s="10" t="s">
        <v>20</v>
      </c>
      <c r="X306" s="10" t="s">
        <v>20</v>
      </c>
      <c r="Y306" s="10" t="s">
        <v>20</v>
      </c>
      <c r="Z306" s="10" t="s">
        <v>20</v>
      </c>
      <c r="AA306" s="10" t="s">
        <v>20</v>
      </c>
      <c r="AB306" s="10" t="s">
        <v>20</v>
      </c>
      <c r="AC306" s="10" t="s">
        <v>20</v>
      </c>
      <c r="AD306" s="10" t="s">
        <v>20</v>
      </c>
      <c r="AE306" s="10" t="s">
        <v>20</v>
      </c>
      <c r="AF306" s="10" t="s">
        <v>20</v>
      </c>
      <c r="AG306" s="10" t="s">
        <v>20</v>
      </c>
      <c r="AH306" s="10" t="s">
        <v>20</v>
      </c>
      <c r="AI306" s="10" t="s">
        <v>20</v>
      </c>
      <c r="AJ306" s="10" t="s">
        <v>20</v>
      </c>
      <c r="AK306" s="10" t="s">
        <v>20</v>
      </c>
      <c r="AL306" s="10" t="s">
        <v>20</v>
      </c>
      <c r="AM306" s="10" t="s">
        <v>20</v>
      </c>
      <c r="AN306" s="10" t="s">
        <v>20</v>
      </c>
      <c r="AO306" s="10" t="s">
        <v>20</v>
      </c>
      <c r="AP306" s="10" t="s">
        <v>20</v>
      </c>
      <c r="AQ306" s="10" t="s">
        <v>20</v>
      </c>
      <c r="AR306" s="10" t="s">
        <v>20</v>
      </c>
      <c r="AS306" s="10" t="s">
        <v>20</v>
      </c>
      <c r="AT306" t="s">
        <v>3566</v>
      </c>
      <c r="AU306" s="7" t="str">
        <f>'sp1'!AJ308</f>
        <v>simultaneous editing</v>
      </c>
    </row>
    <row r="307" spans="2:47" ht="11.25" customHeight="1" x14ac:dyDescent="0.25">
      <c r="B307" s="12">
        <v>3</v>
      </c>
      <c r="C307" s="16" t="str">
        <f t="shared" si="4"/>
        <v>∞</v>
      </c>
      <c r="D307" s="10">
        <v>0</v>
      </c>
      <c r="E307" s="10">
        <v>0</v>
      </c>
      <c r="F307" s="10">
        <v>1</v>
      </c>
      <c r="G307" s="10" t="s">
        <v>20</v>
      </c>
      <c r="H307" s="10" t="s">
        <v>20</v>
      </c>
      <c r="I307" s="10" t="s">
        <v>20</v>
      </c>
      <c r="J307" s="10" t="s">
        <v>20</v>
      </c>
      <c r="K307" s="10" t="s">
        <v>20</v>
      </c>
      <c r="L307" s="10" t="s">
        <v>20</v>
      </c>
      <c r="M307" s="10" t="s">
        <v>20</v>
      </c>
      <c r="N307" s="10" t="s">
        <v>20</v>
      </c>
      <c r="O307" s="10" t="s">
        <v>20</v>
      </c>
      <c r="P307" s="10" t="s">
        <v>20</v>
      </c>
      <c r="Q307" s="10" t="s">
        <v>20</v>
      </c>
      <c r="R307" s="10" t="s">
        <v>20</v>
      </c>
      <c r="S307" s="10" t="s">
        <v>20</v>
      </c>
      <c r="T307" s="10" t="s">
        <v>20</v>
      </c>
      <c r="U307" s="10" t="s">
        <v>20</v>
      </c>
      <c r="V307" s="10" t="s">
        <v>20</v>
      </c>
      <c r="W307" s="10" t="s">
        <v>20</v>
      </c>
      <c r="X307" s="10" t="s">
        <v>20</v>
      </c>
      <c r="Y307" s="10" t="s">
        <v>20</v>
      </c>
      <c r="Z307" s="10" t="s">
        <v>20</v>
      </c>
      <c r="AA307" s="10" t="s">
        <v>20</v>
      </c>
      <c r="AB307" s="10" t="s">
        <v>20</v>
      </c>
      <c r="AC307" s="10" t="s">
        <v>20</v>
      </c>
      <c r="AD307" s="10" t="s">
        <v>20</v>
      </c>
      <c r="AE307" s="10" t="s">
        <v>20</v>
      </c>
      <c r="AF307" s="10" t="s">
        <v>20</v>
      </c>
      <c r="AG307" s="10" t="s">
        <v>20</v>
      </c>
      <c r="AH307" s="10" t="s">
        <v>20</v>
      </c>
      <c r="AI307" s="10" t="s">
        <v>20</v>
      </c>
      <c r="AJ307" s="10" t="s">
        <v>20</v>
      </c>
      <c r="AK307" s="10" t="s">
        <v>20</v>
      </c>
      <c r="AL307" s="10" t="s">
        <v>20</v>
      </c>
      <c r="AM307" s="10" t="s">
        <v>20</v>
      </c>
      <c r="AN307" s="10" t="s">
        <v>20</v>
      </c>
      <c r="AO307" s="10" t="s">
        <v>20</v>
      </c>
      <c r="AP307" s="10" t="s">
        <v>20</v>
      </c>
      <c r="AQ307" s="10" t="s">
        <v>20</v>
      </c>
      <c r="AR307" s="10" t="s">
        <v>20</v>
      </c>
      <c r="AS307" s="10" t="s">
        <v>20</v>
      </c>
      <c r="AT307" t="s">
        <v>3567</v>
      </c>
      <c r="AU307" s="7" t="str">
        <f>'sp1'!AJ309</f>
        <v>Dashboards - Vertically Stacked tables c…</v>
      </c>
    </row>
    <row r="308" spans="2:47" ht="11.25" customHeight="1" x14ac:dyDescent="0.25">
      <c r="B308" s="12">
        <v>3</v>
      </c>
      <c r="C308" s="16" t="str">
        <f t="shared" si="4"/>
        <v>∞</v>
      </c>
      <c r="D308" s="10">
        <v>0</v>
      </c>
      <c r="E308" s="10">
        <v>0</v>
      </c>
      <c r="F308" s="10">
        <v>1</v>
      </c>
      <c r="G308" s="10" t="s">
        <v>20</v>
      </c>
      <c r="H308" s="10" t="s">
        <v>20</v>
      </c>
      <c r="I308" s="10" t="s">
        <v>20</v>
      </c>
      <c r="J308" s="10" t="s">
        <v>20</v>
      </c>
      <c r="K308" s="10" t="s">
        <v>20</v>
      </c>
      <c r="L308" s="10" t="s">
        <v>20</v>
      </c>
      <c r="M308" s="10" t="s">
        <v>20</v>
      </c>
      <c r="N308" s="10" t="s">
        <v>20</v>
      </c>
      <c r="O308" s="10" t="s">
        <v>20</v>
      </c>
      <c r="P308" s="10" t="s">
        <v>20</v>
      </c>
      <c r="Q308" s="10" t="s">
        <v>20</v>
      </c>
      <c r="R308" s="10" t="s">
        <v>20</v>
      </c>
      <c r="S308" s="10" t="s">
        <v>20</v>
      </c>
      <c r="T308" s="10" t="s">
        <v>20</v>
      </c>
      <c r="U308" s="10" t="s">
        <v>20</v>
      </c>
      <c r="V308" s="10" t="s">
        <v>20</v>
      </c>
      <c r="W308" s="10" t="s">
        <v>20</v>
      </c>
      <c r="X308" s="10" t="s">
        <v>20</v>
      </c>
      <c r="Y308" s="10" t="s">
        <v>20</v>
      </c>
      <c r="Z308" s="10" t="s">
        <v>20</v>
      </c>
      <c r="AA308" s="10" t="s">
        <v>20</v>
      </c>
      <c r="AB308" s="10" t="s">
        <v>20</v>
      </c>
      <c r="AC308" s="10" t="s">
        <v>20</v>
      </c>
      <c r="AD308" s="10" t="s">
        <v>20</v>
      </c>
      <c r="AE308" s="10" t="s">
        <v>20</v>
      </c>
      <c r="AF308" s="10" t="s">
        <v>20</v>
      </c>
      <c r="AG308" s="10" t="s">
        <v>20</v>
      </c>
      <c r="AH308" s="10" t="s">
        <v>20</v>
      </c>
      <c r="AI308" s="10" t="s">
        <v>20</v>
      </c>
      <c r="AJ308" s="10" t="s">
        <v>20</v>
      </c>
      <c r="AK308" s="10" t="s">
        <v>20</v>
      </c>
      <c r="AL308" s="10" t="s">
        <v>20</v>
      </c>
      <c r="AM308" s="10" t="s">
        <v>20</v>
      </c>
      <c r="AN308" s="10" t="s">
        <v>20</v>
      </c>
      <c r="AO308" s="10" t="s">
        <v>20</v>
      </c>
      <c r="AP308" s="10" t="s">
        <v>20</v>
      </c>
      <c r="AQ308" s="10" t="s">
        <v>20</v>
      </c>
      <c r="AR308" s="10" t="s">
        <v>20</v>
      </c>
      <c r="AS308" s="10" t="s">
        <v>20</v>
      </c>
      <c r="AT308" t="s">
        <v>3568</v>
      </c>
      <c r="AU308" s="7" t="str">
        <f>'sp1'!AJ310</f>
        <v>Help with list, checking total</v>
      </c>
    </row>
    <row r="309" spans="2:47" ht="11.25" customHeight="1" x14ac:dyDescent="0.25">
      <c r="B309" s="12">
        <v>4</v>
      </c>
      <c r="C309" s="16" t="str">
        <f t="shared" si="4"/>
        <v>∞</v>
      </c>
      <c r="D309" s="10">
        <v>0</v>
      </c>
      <c r="E309" s="10">
        <v>1</v>
      </c>
      <c r="F309" s="10">
        <v>0</v>
      </c>
      <c r="G309" s="10">
        <v>1</v>
      </c>
      <c r="H309" s="10" t="s">
        <v>20</v>
      </c>
      <c r="I309" s="10" t="s">
        <v>20</v>
      </c>
      <c r="J309" s="10" t="s">
        <v>20</v>
      </c>
      <c r="K309" s="10" t="s">
        <v>20</v>
      </c>
      <c r="L309" s="10" t="s">
        <v>20</v>
      </c>
      <c r="M309" s="10" t="s">
        <v>20</v>
      </c>
      <c r="N309" s="10" t="s">
        <v>20</v>
      </c>
      <c r="O309" s="10" t="s">
        <v>20</v>
      </c>
      <c r="P309" s="10" t="s">
        <v>20</v>
      </c>
      <c r="Q309" s="10" t="s">
        <v>20</v>
      </c>
      <c r="R309" s="10" t="s">
        <v>20</v>
      </c>
      <c r="S309" s="10" t="s">
        <v>20</v>
      </c>
      <c r="T309" s="10" t="s">
        <v>20</v>
      </c>
      <c r="U309" s="10" t="s">
        <v>20</v>
      </c>
      <c r="V309" s="10" t="s">
        <v>20</v>
      </c>
      <c r="W309" s="10" t="s">
        <v>20</v>
      </c>
      <c r="X309" s="10" t="s">
        <v>20</v>
      </c>
      <c r="Y309" s="10" t="s">
        <v>20</v>
      </c>
      <c r="Z309" s="10" t="s">
        <v>20</v>
      </c>
      <c r="AA309" s="10" t="s">
        <v>20</v>
      </c>
      <c r="AB309" s="10" t="s">
        <v>20</v>
      </c>
      <c r="AC309" s="10" t="s">
        <v>20</v>
      </c>
      <c r="AD309" s="10" t="s">
        <v>20</v>
      </c>
      <c r="AE309" s="10" t="s">
        <v>20</v>
      </c>
      <c r="AF309" s="10" t="s">
        <v>20</v>
      </c>
      <c r="AG309" s="10" t="s">
        <v>20</v>
      </c>
      <c r="AH309" s="10" t="s">
        <v>20</v>
      </c>
      <c r="AI309" s="10" t="s">
        <v>20</v>
      </c>
      <c r="AJ309" s="10" t="s">
        <v>20</v>
      </c>
      <c r="AK309" s="10" t="s">
        <v>20</v>
      </c>
      <c r="AL309" s="10" t="s">
        <v>20</v>
      </c>
      <c r="AM309" s="10" t="s">
        <v>20</v>
      </c>
      <c r="AN309" s="10" t="s">
        <v>20</v>
      </c>
      <c r="AO309" s="10" t="s">
        <v>20</v>
      </c>
      <c r="AP309" s="10" t="s">
        <v>20</v>
      </c>
      <c r="AQ309" s="10" t="s">
        <v>20</v>
      </c>
      <c r="AR309" s="10" t="s">
        <v>20</v>
      </c>
      <c r="AS309" s="10" t="s">
        <v>20</v>
      </c>
      <c r="AT309" t="s">
        <v>3569</v>
      </c>
      <c r="AU309" s="7" t="str">
        <f>'sp1'!AJ311</f>
        <v>need help on this..</v>
      </c>
    </row>
    <row r="310" spans="2:47" ht="11.25" customHeight="1" x14ac:dyDescent="0.25">
      <c r="B310" s="12">
        <v>2</v>
      </c>
      <c r="C310" s="16" t="str">
        <f t="shared" si="4"/>
        <v>∞</v>
      </c>
      <c r="D310" s="10">
        <v>0</v>
      </c>
      <c r="E310" s="10">
        <v>1</v>
      </c>
      <c r="F310" s="10" t="s">
        <v>20</v>
      </c>
      <c r="G310" s="10" t="s">
        <v>20</v>
      </c>
      <c r="H310" s="10" t="s">
        <v>20</v>
      </c>
      <c r="I310" s="10" t="s">
        <v>20</v>
      </c>
      <c r="J310" s="10" t="s">
        <v>20</v>
      </c>
      <c r="K310" s="10" t="s">
        <v>20</v>
      </c>
      <c r="L310" s="10" t="s">
        <v>20</v>
      </c>
      <c r="M310" s="10" t="s">
        <v>20</v>
      </c>
      <c r="N310" s="10" t="s">
        <v>20</v>
      </c>
      <c r="O310" s="10" t="s">
        <v>20</v>
      </c>
      <c r="P310" s="10" t="s">
        <v>20</v>
      </c>
      <c r="Q310" s="10" t="s">
        <v>20</v>
      </c>
      <c r="R310" s="10" t="s">
        <v>20</v>
      </c>
      <c r="S310" s="10" t="s">
        <v>20</v>
      </c>
      <c r="T310" s="10" t="s">
        <v>20</v>
      </c>
      <c r="U310" s="10" t="s">
        <v>20</v>
      </c>
      <c r="V310" s="10" t="s">
        <v>20</v>
      </c>
      <c r="W310" s="10" t="s">
        <v>20</v>
      </c>
      <c r="X310" s="10" t="s">
        <v>20</v>
      </c>
      <c r="Y310" s="10" t="s">
        <v>20</v>
      </c>
      <c r="Z310" s="10" t="s">
        <v>20</v>
      </c>
      <c r="AA310" s="10" t="s">
        <v>20</v>
      </c>
      <c r="AB310" s="10" t="s">
        <v>20</v>
      </c>
      <c r="AC310" s="10" t="s">
        <v>20</v>
      </c>
      <c r="AD310" s="10" t="s">
        <v>20</v>
      </c>
      <c r="AE310" s="10" t="s">
        <v>20</v>
      </c>
      <c r="AF310" s="10" t="s">
        <v>20</v>
      </c>
      <c r="AG310" s="10" t="s">
        <v>20</v>
      </c>
      <c r="AH310" s="10" t="s">
        <v>20</v>
      </c>
      <c r="AI310" s="10" t="s">
        <v>20</v>
      </c>
      <c r="AJ310" s="10" t="s">
        <v>20</v>
      </c>
      <c r="AK310" s="10" t="s">
        <v>20</v>
      </c>
      <c r="AL310" s="10" t="s">
        <v>20</v>
      </c>
      <c r="AM310" s="10" t="s">
        <v>20</v>
      </c>
      <c r="AN310" s="10" t="s">
        <v>20</v>
      </c>
      <c r="AO310" s="10" t="s">
        <v>20</v>
      </c>
      <c r="AP310" s="10" t="s">
        <v>20</v>
      </c>
      <c r="AQ310" s="10" t="s">
        <v>20</v>
      </c>
      <c r="AR310" s="10" t="s">
        <v>20</v>
      </c>
      <c r="AS310" s="10" t="s">
        <v>20</v>
      </c>
      <c r="AT310" t="s">
        <v>3570</v>
      </c>
      <c r="AU310" s="7" t="str">
        <f>'sp1'!AJ312</f>
        <v>Profit-and-Loss option form</v>
      </c>
    </row>
    <row r="311" spans="2:47" ht="11.25" customHeight="1" x14ac:dyDescent="0.25">
      <c r="B311" s="12">
        <v>7</v>
      </c>
      <c r="C311" s="16" t="str">
        <f t="shared" si="4"/>
        <v>∞</v>
      </c>
      <c r="D311" s="10">
        <v>0</v>
      </c>
      <c r="E311" s="10">
        <v>0</v>
      </c>
      <c r="F311" s="10">
        <v>0</v>
      </c>
      <c r="G311" s="10">
        <v>1</v>
      </c>
      <c r="H311" s="10">
        <v>0</v>
      </c>
      <c r="I311" s="10">
        <v>0</v>
      </c>
      <c r="J311" s="10">
        <v>0</v>
      </c>
      <c r="K311" s="10" t="s">
        <v>20</v>
      </c>
      <c r="L311" s="10" t="s">
        <v>20</v>
      </c>
      <c r="M311" s="10" t="s">
        <v>20</v>
      </c>
      <c r="N311" s="10" t="s">
        <v>20</v>
      </c>
      <c r="O311" s="10" t="s">
        <v>20</v>
      </c>
      <c r="P311" s="10" t="s">
        <v>20</v>
      </c>
      <c r="Q311" s="10" t="s">
        <v>20</v>
      </c>
      <c r="R311" s="10" t="s">
        <v>20</v>
      </c>
      <c r="S311" s="10" t="s">
        <v>20</v>
      </c>
      <c r="T311" s="10" t="s">
        <v>20</v>
      </c>
      <c r="U311" s="10" t="s">
        <v>20</v>
      </c>
      <c r="V311" s="10" t="s">
        <v>20</v>
      </c>
      <c r="W311" s="10" t="s">
        <v>20</v>
      </c>
      <c r="X311" s="10" t="s">
        <v>20</v>
      </c>
      <c r="Y311" s="10" t="s">
        <v>20</v>
      </c>
      <c r="Z311" s="10" t="s">
        <v>20</v>
      </c>
      <c r="AA311" s="10" t="s">
        <v>20</v>
      </c>
      <c r="AB311" s="10" t="s">
        <v>20</v>
      </c>
      <c r="AC311" s="10" t="s">
        <v>20</v>
      </c>
      <c r="AD311" s="10" t="s">
        <v>20</v>
      </c>
      <c r="AE311" s="10" t="s">
        <v>20</v>
      </c>
      <c r="AF311" s="10" t="s">
        <v>20</v>
      </c>
      <c r="AG311" s="10" t="s">
        <v>20</v>
      </c>
      <c r="AH311" s="10" t="s">
        <v>20</v>
      </c>
      <c r="AI311" s="10" t="s">
        <v>20</v>
      </c>
      <c r="AJ311" s="10" t="s">
        <v>20</v>
      </c>
      <c r="AK311" s="10" t="s">
        <v>20</v>
      </c>
      <c r="AL311" s="10" t="s">
        <v>20</v>
      </c>
      <c r="AM311" s="10" t="s">
        <v>20</v>
      </c>
      <c r="AN311" s="10" t="s">
        <v>20</v>
      </c>
      <c r="AO311" s="10" t="s">
        <v>20</v>
      </c>
      <c r="AP311" s="10" t="s">
        <v>20</v>
      </c>
      <c r="AQ311" s="10" t="s">
        <v>20</v>
      </c>
      <c r="AR311" s="10" t="s">
        <v>20</v>
      </c>
      <c r="AS311" s="10" t="s">
        <v>20</v>
      </c>
      <c r="AT311" t="s">
        <v>3571</v>
      </c>
      <c r="AU311" s="7" t="str">
        <f>'sp1'!AJ313</f>
        <v>Help with formula to sum totals for unit…</v>
      </c>
    </row>
    <row r="312" spans="2:47" ht="11.25" customHeight="1" x14ac:dyDescent="0.25">
      <c r="B312" s="12">
        <v>3</v>
      </c>
      <c r="C312" s="16" t="str">
        <f t="shared" si="4"/>
        <v>∞</v>
      </c>
      <c r="D312" s="10">
        <v>0</v>
      </c>
      <c r="E312" s="10">
        <v>1</v>
      </c>
      <c r="F312" s="10">
        <v>0</v>
      </c>
      <c r="G312" s="10" t="s">
        <v>20</v>
      </c>
      <c r="H312" s="10" t="s">
        <v>20</v>
      </c>
      <c r="I312" s="10" t="s">
        <v>20</v>
      </c>
      <c r="J312" s="10" t="s">
        <v>20</v>
      </c>
      <c r="K312" s="10" t="s">
        <v>20</v>
      </c>
      <c r="L312" s="10" t="s">
        <v>20</v>
      </c>
      <c r="M312" s="10" t="s">
        <v>20</v>
      </c>
      <c r="N312" s="10" t="s">
        <v>20</v>
      </c>
      <c r="O312" s="10" t="s">
        <v>20</v>
      </c>
      <c r="P312" s="10" t="s">
        <v>20</v>
      </c>
      <c r="Q312" s="10" t="s">
        <v>20</v>
      </c>
      <c r="R312" s="10" t="s">
        <v>20</v>
      </c>
      <c r="S312" s="10" t="s">
        <v>20</v>
      </c>
      <c r="T312" s="10" t="s">
        <v>20</v>
      </c>
      <c r="U312" s="10" t="s">
        <v>20</v>
      </c>
      <c r="V312" s="10" t="s">
        <v>20</v>
      </c>
      <c r="W312" s="10" t="s">
        <v>20</v>
      </c>
      <c r="X312" s="10" t="s">
        <v>20</v>
      </c>
      <c r="Y312" s="10" t="s">
        <v>20</v>
      </c>
      <c r="Z312" s="10" t="s">
        <v>20</v>
      </c>
      <c r="AA312" s="10" t="s">
        <v>20</v>
      </c>
      <c r="AB312" s="10" t="s">
        <v>20</v>
      </c>
      <c r="AC312" s="10" t="s">
        <v>20</v>
      </c>
      <c r="AD312" s="10" t="s">
        <v>20</v>
      </c>
      <c r="AE312" s="10" t="s">
        <v>20</v>
      </c>
      <c r="AF312" s="10" t="s">
        <v>20</v>
      </c>
      <c r="AG312" s="10" t="s">
        <v>20</v>
      </c>
      <c r="AH312" s="10" t="s">
        <v>20</v>
      </c>
      <c r="AI312" s="10" t="s">
        <v>20</v>
      </c>
      <c r="AJ312" s="10" t="s">
        <v>20</v>
      </c>
      <c r="AK312" s="10" t="s">
        <v>20</v>
      </c>
      <c r="AL312" s="10" t="s">
        <v>20</v>
      </c>
      <c r="AM312" s="10" t="s">
        <v>20</v>
      </c>
      <c r="AN312" s="10" t="s">
        <v>20</v>
      </c>
      <c r="AO312" s="10" t="s">
        <v>20</v>
      </c>
      <c r="AP312" s="10" t="s">
        <v>20</v>
      </c>
      <c r="AQ312" s="10" t="s">
        <v>20</v>
      </c>
      <c r="AR312" s="10" t="s">
        <v>20</v>
      </c>
      <c r="AS312" s="10" t="s">
        <v>20</v>
      </c>
      <c r="AT312" t="s">
        <v>3572</v>
      </c>
      <c r="AU312" s="7" t="str">
        <f>'sp1'!AJ314</f>
        <v>Align Data Bars To Cells</v>
      </c>
    </row>
    <row r="313" spans="2:47" ht="11.25" customHeight="1" x14ac:dyDescent="0.25">
      <c r="B313" s="12">
        <v>3</v>
      </c>
      <c r="C313" s="16" t="str">
        <f t="shared" si="4"/>
        <v>∞</v>
      </c>
      <c r="D313" s="10">
        <v>0</v>
      </c>
      <c r="E313" s="10">
        <v>1</v>
      </c>
      <c r="F313" s="10">
        <v>0</v>
      </c>
      <c r="G313" s="10" t="s">
        <v>20</v>
      </c>
      <c r="H313" s="10" t="s">
        <v>20</v>
      </c>
      <c r="I313" s="10" t="s">
        <v>20</v>
      </c>
      <c r="J313" s="10" t="s">
        <v>20</v>
      </c>
      <c r="K313" s="10" t="s">
        <v>20</v>
      </c>
      <c r="L313" s="10" t="s">
        <v>20</v>
      </c>
      <c r="M313" s="10" t="s">
        <v>20</v>
      </c>
      <c r="N313" s="10" t="s">
        <v>20</v>
      </c>
      <c r="O313" s="10" t="s">
        <v>20</v>
      </c>
      <c r="P313" s="10" t="s">
        <v>20</v>
      </c>
      <c r="Q313" s="10" t="s">
        <v>20</v>
      </c>
      <c r="R313" s="10" t="s">
        <v>20</v>
      </c>
      <c r="S313" s="10" t="s">
        <v>20</v>
      </c>
      <c r="T313" s="10" t="s">
        <v>20</v>
      </c>
      <c r="U313" s="10" t="s">
        <v>20</v>
      </c>
      <c r="V313" s="10" t="s">
        <v>20</v>
      </c>
      <c r="W313" s="10" t="s">
        <v>20</v>
      </c>
      <c r="X313" s="10" t="s">
        <v>20</v>
      </c>
      <c r="Y313" s="10" t="s">
        <v>20</v>
      </c>
      <c r="Z313" s="10" t="s">
        <v>20</v>
      </c>
      <c r="AA313" s="10" t="s">
        <v>20</v>
      </c>
      <c r="AB313" s="10" t="s">
        <v>20</v>
      </c>
      <c r="AC313" s="10" t="s">
        <v>20</v>
      </c>
      <c r="AD313" s="10" t="s">
        <v>20</v>
      </c>
      <c r="AE313" s="10" t="s">
        <v>20</v>
      </c>
      <c r="AF313" s="10" t="s">
        <v>20</v>
      </c>
      <c r="AG313" s="10" t="s">
        <v>20</v>
      </c>
      <c r="AH313" s="10" t="s">
        <v>20</v>
      </c>
      <c r="AI313" s="10" t="s">
        <v>20</v>
      </c>
      <c r="AJ313" s="10" t="s">
        <v>20</v>
      </c>
      <c r="AK313" s="10" t="s">
        <v>20</v>
      </c>
      <c r="AL313" s="10" t="s">
        <v>20</v>
      </c>
      <c r="AM313" s="10" t="s">
        <v>20</v>
      </c>
      <c r="AN313" s="10" t="s">
        <v>20</v>
      </c>
      <c r="AO313" s="10" t="s">
        <v>20</v>
      </c>
      <c r="AP313" s="10" t="s">
        <v>20</v>
      </c>
      <c r="AQ313" s="10" t="s">
        <v>20</v>
      </c>
      <c r="AR313" s="10" t="s">
        <v>20</v>
      </c>
      <c r="AS313" s="10" t="s">
        <v>20</v>
      </c>
      <c r="AT313" t="s">
        <v>3573</v>
      </c>
      <c r="AU313" s="7" t="str">
        <f>'sp1'!AJ315</f>
        <v>How to code a Variable Range in VBA</v>
      </c>
    </row>
    <row r="314" spans="2:47" ht="11.25" customHeight="1" x14ac:dyDescent="0.25">
      <c r="B314" s="12">
        <v>3</v>
      </c>
      <c r="C314" s="16" t="str">
        <f t="shared" si="4"/>
        <v>∞</v>
      </c>
      <c r="D314" s="10">
        <v>0</v>
      </c>
      <c r="E314" s="10">
        <v>1</v>
      </c>
      <c r="F314" s="10">
        <v>0</v>
      </c>
      <c r="G314" s="10" t="s">
        <v>20</v>
      </c>
      <c r="H314" s="10" t="s">
        <v>20</v>
      </c>
      <c r="I314" s="10" t="s">
        <v>20</v>
      </c>
      <c r="J314" s="10" t="s">
        <v>20</v>
      </c>
      <c r="K314" s="10" t="s">
        <v>20</v>
      </c>
      <c r="L314" s="10" t="s">
        <v>20</v>
      </c>
      <c r="M314" s="10" t="s">
        <v>20</v>
      </c>
      <c r="N314" s="10" t="s">
        <v>20</v>
      </c>
      <c r="O314" s="10" t="s">
        <v>20</v>
      </c>
      <c r="P314" s="10" t="s">
        <v>20</v>
      </c>
      <c r="Q314" s="10" t="s">
        <v>20</v>
      </c>
      <c r="R314" s="10" t="s">
        <v>20</v>
      </c>
      <c r="S314" s="10" t="s">
        <v>20</v>
      </c>
      <c r="T314" s="10" t="s">
        <v>20</v>
      </c>
      <c r="U314" s="10" t="s">
        <v>20</v>
      </c>
      <c r="V314" s="10" t="s">
        <v>20</v>
      </c>
      <c r="W314" s="10" t="s">
        <v>20</v>
      </c>
      <c r="X314" s="10" t="s">
        <v>20</v>
      </c>
      <c r="Y314" s="10" t="s">
        <v>20</v>
      </c>
      <c r="Z314" s="10" t="s">
        <v>20</v>
      </c>
      <c r="AA314" s="10" t="s">
        <v>20</v>
      </c>
      <c r="AB314" s="10" t="s">
        <v>20</v>
      </c>
      <c r="AC314" s="10" t="s">
        <v>20</v>
      </c>
      <c r="AD314" s="10" t="s">
        <v>20</v>
      </c>
      <c r="AE314" s="10" t="s">
        <v>20</v>
      </c>
      <c r="AF314" s="10" t="s">
        <v>20</v>
      </c>
      <c r="AG314" s="10" t="s">
        <v>20</v>
      </c>
      <c r="AH314" s="10" t="s">
        <v>20</v>
      </c>
      <c r="AI314" s="10" t="s">
        <v>20</v>
      </c>
      <c r="AJ314" s="10" t="s">
        <v>20</v>
      </c>
      <c r="AK314" s="10" t="s">
        <v>20</v>
      </c>
      <c r="AL314" s="10" t="s">
        <v>20</v>
      </c>
      <c r="AM314" s="10" t="s">
        <v>20</v>
      </c>
      <c r="AN314" s="10" t="s">
        <v>20</v>
      </c>
      <c r="AO314" s="10" t="s">
        <v>20</v>
      </c>
      <c r="AP314" s="10" t="s">
        <v>20</v>
      </c>
      <c r="AQ314" s="10" t="s">
        <v>20</v>
      </c>
      <c r="AR314" s="10" t="s">
        <v>20</v>
      </c>
      <c r="AS314" s="10" t="s">
        <v>20</v>
      </c>
      <c r="AT314" t="s">
        <v>3574</v>
      </c>
      <c r="AU314" s="7" t="str">
        <f>'sp1'!AJ316</f>
        <v>Chart Merged Cells</v>
      </c>
    </row>
    <row r="315" spans="2:47" ht="11.25" customHeight="1" x14ac:dyDescent="0.25">
      <c r="B315" s="12">
        <v>3</v>
      </c>
      <c r="C315" s="16" t="str">
        <f t="shared" si="4"/>
        <v>∞</v>
      </c>
      <c r="D315" s="10">
        <v>0</v>
      </c>
      <c r="E315" s="10">
        <v>1</v>
      </c>
      <c r="F315" s="10">
        <v>0</v>
      </c>
      <c r="G315" s="10" t="s">
        <v>20</v>
      </c>
      <c r="H315" s="10" t="s">
        <v>20</v>
      </c>
      <c r="I315" s="10" t="s">
        <v>20</v>
      </c>
      <c r="J315" s="10" t="s">
        <v>20</v>
      </c>
      <c r="K315" s="10" t="s">
        <v>20</v>
      </c>
      <c r="L315" s="10" t="s">
        <v>20</v>
      </c>
      <c r="M315" s="10" t="s">
        <v>20</v>
      </c>
      <c r="N315" s="10" t="s">
        <v>20</v>
      </c>
      <c r="O315" s="10" t="s">
        <v>20</v>
      </c>
      <c r="P315" s="10" t="s">
        <v>20</v>
      </c>
      <c r="Q315" s="10" t="s">
        <v>20</v>
      </c>
      <c r="R315" s="10" t="s">
        <v>20</v>
      </c>
      <c r="S315" s="10" t="s">
        <v>20</v>
      </c>
      <c r="T315" s="10" t="s">
        <v>20</v>
      </c>
      <c r="U315" s="10" t="s">
        <v>20</v>
      </c>
      <c r="V315" s="10" t="s">
        <v>20</v>
      </c>
      <c r="W315" s="10" t="s">
        <v>20</v>
      </c>
      <c r="X315" s="10" t="s">
        <v>20</v>
      </c>
      <c r="Y315" s="10" t="s">
        <v>20</v>
      </c>
      <c r="Z315" s="10" t="s">
        <v>20</v>
      </c>
      <c r="AA315" s="10" t="s">
        <v>20</v>
      </c>
      <c r="AB315" s="10" t="s">
        <v>20</v>
      </c>
      <c r="AC315" s="10" t="s">
        <v>20</v>
      </c>
      <c r="AD315" s="10" t="s">
        <v>20</v>
      </c>
      <c r="AE315" s="10" t="s">
        <v>20</v>
      </c>
      <c r="AF315" s="10" t="s">
        <v>20</v>
      </c>
      <c r="AG315" s="10" t="s">
        <v>20</v>
      </c>
      <c r="AH315" s="10" t="s">
        <v>20</v>
      </c>
      <c r="AI315" s="10" t="s">
        <v>20</v>
      </c>
      <c r="AJ315" s="10" t="s">
        <v>20</v>
      </c>
      <c r="AK315" s="10" t="s">
        <v>20</v>
      </c>
      <c r="AL315" s="10" t="s">
        <v>20</v>
      </c>
      <c r="AM315" s="10" t="s">
        <v>20</v>
      </c>
      <c r="AN315" s="10" t="s">
        <v>20</v>
      </c>
      <c r="AO315" s="10" t="s">
        <v>20</v>
      </c>
      <c r="AP315" s="10" t="s">
        <v>20</v>
      </c>
      <c r="AQ315" s="10" t="s">
        <v>20</v>
      </c>
      <c r="AR315" s="10" t="s">
        <v>20</v>
      </c>
      <c r="AS315" s="10" t="s">
        <v>20</v>
      </c>
      <c r="AT315" t="s">
        <v>3575</v>
      </c>
      <c r="AU315" s="7" t="str">
        <f>'sp1'!AJ317</f>
        <v>How to refer local cell like referred fr…</v>
      </c>
    </row>
    <row r="316" spans="2:47" ht="11.25" customHeight="1" x14ac:dyDescent="0.25">
      <c r="B316" s="12">
        <v>6</v>
      </c>
      <c r="C316" s="16" t="str">
        <f t="shared" si="4"/>
        <v>∞</v>
      </c>
      <c r="D316" s="10">
        <v>0</v>
      </c>
      <c r="E316" s="10">
        <v>1</v>
      </c>
      <c r="F316" s="10">
        <v>0</v>
      </c>
      <c r="G316" s="10">
        <v>1</v>
      </c>
      <c r="H316" s="10">
        <v>0</v>
      </c>
      <c r="I316" s="10">
        <v>0</v>
      </c>
      <c r="J316" s="10" t="s">
        <v>20</v>
      </c>
      <c r="K316" s="10" t="s">
        <v>20</v>
      </c>
      <c r="L316" s="10" t="s">
        <v>20</v>
      </c>
      <c r="M316" s="10" t="s">
        <v>20</v>
      </c>
      <c r="N316" s="10" t="s">
        <v>20</v>
      </c>
      <c r="O316" s="10" t="s">
        <v>20</v>
      </c>
      <c r="P316" s="10" t="s">
        <v>20</v>
      </c>
      <c r="Q316" s="10" t="s">
        <v>20</v>
      </c>
      <c r="R316" s="10" t="s">
        <v>20</v>
      </c>
      <c r="S316" s="10" t="s">
        <v>20</v>
      </c>
      <c r="T316" s="10" t="s">
        <v>20</v>
      </c>
      <c r="U316" s="10" t="s">
        <v>20</v>
      </c>
      <c r="V316" s="10" t="s">
        <v>20</v>
      </c>
      <c r="W316" s="10" t="s">
        <v>20</v>
      </c>
      <c r="X316" s="10" t="s">
        <v>20</v>
      </c>
      <c r="Y316" s="10" t="s">
        <v>20</v>
      </c>
      <c r="Z316" s="10" t="s">
        <v>20</v>
      </c>
      <c r="AA316" s="10" t="s">
        <v>20</v>
      </c>
      <c r="AB316" s="10" t="s">
        <v>20</v>
      </c>
      <c r="AC316" s="10" t="s">
        <v>20</v>
      </c>
      <c r="AD316" s="10" t="s">
        <v>20</v>
      </c>
      <c r="AE316" s="10" t="s">
        <v>20</v>
      </c>
      <c r="AF316" s="10" t="s">
        <v>20</v>
      </c>
      <c r="AG316" s="10" t="s">
        <v>20</v>
      </c>
      <c r="AH316" s="10" t="s">
        <v>20</v>
      </c>
      <c r="AI316" s="10" t="s">
        <v>20</v>
      </c>
      <c r="AJ316" s="10" t="s">
        <v>20</v>
      </c>
      <c r="AK316" s="10" t="s">
        <v>20</v>
      </c>
      <c r="AL316" s="10" t="s">
        <v>20</v>
      </c>
      <c r="AM316" s="10" t="s">
        <v>20</v>
      </c>
      <c r="AN316" s="10" t="s">
        <v>20</v>
      </c>
      <c r="AO316" s="10" t="s">
        <v>20</v>
      </c>
      <c r="AP316" s="10" t="s">
        <v>20</v>
      </c>
      <c r="AQ316" s="10" t="s">
        <v>20</v>
      </c>
      <c r="AR316" s="10" t="s">
        <v>20</v>
      </c>
      <c r="AS316" s="10" t="s">
        <v>20</v>
      </c>
      <c r="AT316" t="s">
        <v>3576</v>
      </c>
      <c r="AU316" s="7" t="str">
        <f>'sp1'!AJ318</f>
        <v>Problem linking to Named Ranges from ano…</v>
      </c>
    </row>
    <row r="317" spans="2:47" ht="11.25" customHeight="1" x14ac:dyDescent="0.25">
      <c r="B317" s="12">
        <v>7</v>
      </c>
      <c r="C317" s="16" t="str">
        <f t="shared" si="4"/>
        <v>∞</v>
      </c>
      <c r="D317" s="10">
        <v>0</v>
      </c>
      <c r="E317" s="10">
        <v>1</v>
      </c>
      <c r="F317" s="10">
        <v>0</v>
      </c>
      <c r="G317" s="10">
        <v>0</v>
      </c>
      <c r="H317" s="10">
        <v>1</v>
      </c>
      <c r="I317" s="10">
        <v>0</v>
      </c>
      <c r="J317" s="10">
        <v>1</v>
      </c>
      <c r="K317" s="10" t="s">
        <v>20</v>
      </c>
      <c r="L317" s="10" t="s">
        <v>20</v>
      </c>
      <c r="M317" s="10" t="s">
        <v>20</v>
      </c>
      <c r="N317" s="10" t="s">
        <v>20</v>
      </c>
      <c r="O317" s="10" t="s">
        <v>20</v>
      </c>
      <c r="P317" s="10" t="s">
        <v>20</v>
      </c>
      <c r="Q317" s="10" t="s">
        <v>20</v>
      </c>
      <c r="R317" s="10" t="s">
        <v>20</v>
      </c>
      <c r="S317" s="10" t="s">
        <v>20</v>
      </c>
      <c r="T317" s="10" t="s">
        <v>20</v>
      </c>
      <c r="U317" s="10" t="s">
        <v>20</v>
      </c>
      <c r="V317" s="10" t="s">
        <v>20</v>
      </c>
      <c r="W317" s="10" t="s">
        <v>20</v>
      </c>
      <c r="X317" s="10" t="s">
        <v>20</v>
      </c>
      <c r="Y317" s="10" t="s">
        <v>20</v>
      </c>
      <c r="Z317" s="10" t="s">
        <v>20</v>
      </c>
      <c r="AA317" s="10" t="s">
        <v>20</v>
      </c>
      <c r="AB317" s="10" t="s">
        <v>20</v>
      </c>
      <c r="AC317" s="10" t="s">
        <v>20</v>
      </c>
      <c r="AD317" s="10" t="s">
        <v>20</v>
      </c>
      <c r="AE317" s="10" t="s">
        <v>20</v>
      </c>
      <c r="AF317" s="10" t="s">
        <v>20</v>
      </c>
      <c r="AG317" s="10" t="s">
        <v>20</v>
      </c>
      <c r="AH317" s="10" t="s">
        <v>20</v>
      </c>
      <c r="AI317" s="10" t="s">
        <v>20</v>
      </c>
      <c r="AJ317" s="10" t="s">
        <v>20</v>
      </c>
      <c r="AK317" s="10" t="s">
        <v>20</v>
      </c>
      <c r="AL317" s="10" t="s">
        <v>20</v>
      </c>
      <c r="AM317" s="10" t="s">
        <v>20</v>
      </c>
      <c r="AN317" s="10" t="s">
        <v>20</v>
      </c>
      <c r="AO317" s="10" t="s">
        <v>20</v>
      </c>
      <c r="AP317" s="10" t="s">
        <v>20</v>
      </c>
      <c r="AQ317" s="10" t="s">
        <v>20</v>
      </c>
      <c r="AR317" s="10" t="s">
        <v>20</v>
      </c>
      <c r="AS317" s="10" t="s">
        <v>20</v>
      </c>
      <c r="AT317" t="s">
        <v>3577</v>
      </c>
      <c r="AU317" s="7" t="str">
        <f>'sp1'!AJ319</f>
        <v>updating formula for multiple cells</v>
      </c>
    </row>
    <row r="318" spans="2:47" ht="11.25" customHeight="1" x14ac:dyDescent="0.25">
      <c r="B318" s="12">
        <v>5</v>
      </c>
      <c r="C318" s="16" t="str">
        <f t="shared" si="4"/>
        <v>∞</v>
      </c>
      <c r="D318" s="10">
        <v>0</v>
      </c>
      <c r="E318" s="10">
        <v>0</v>
      </c>
      <c r="F318" s="10">
        <v>0</v>
      </c>
      <c r="G318" s="10">
        <v>0</v>
      </c>
      <c r="H318" s="10">
        <v>0</v>
      </c>
      <c r="I318" s="10" t="s">
        <v>20</v>
      </c>
      <c r="J318" s="10" t="s">
        <v>20</v>
      </c>
      <c r="K318" s="10" t="s">
        <v>20</v>
      </c>
      <c r="L318" s="10" t="s">
        <v>20</v>
      </c>
      <c r="M318" s="10" t="s">
        <v>20</v>
      </c>
      <c r="N318" s="10" t="s">
        <v>20</v>
      </c>
      <c r="O318" s="10" t="s">
        <v>20</v>
      </c>
      <c r="P318" s="10" t="s">
        <v>20</v>
      </c>
      <c r="Q318" s="10" t="s">
        <v>20</v>
      </c>
      <c r="R318" s="10" t="s">
        <v>20</v>
      </c>
      <c r="S318" s="10" t="s">
        <v>20</v>
      </c>
      <c r="T318" s="10" t="s">
        <v>20</v>
      </c>
      <c r="U318" s="10" t="s">
        <v>20</v>
      </c>
      <c r="V318" s="10" t="s">
        <v>20</v>
      </c>
      <c r="W318" s="10" t="s">
        <v>20</v>
      </c>
      <c r="X318" s="10" t="s">
        <v>20</v>
      </c>
      <c r="Y318" s="10" t="s">
        <v>20</v>
      </c>
      <c r="Z318" s="10" t="s">
        <v>20</v>
      </c>
      <c r="AA318" s="10" t="s">
        <v>20</v>
      </c>
      <c r="AB318" s="10" t="s">
        <v>20</v>
      </c>
      <c r="AC318" s="10" t="s">
        <v>20</v>
      </c>
      <c r="AD318" s="10" t="s">
        <v>20</v>
      </c>
      <c r="AE318" s="10" t="s">
        <v>20</v>
      </c>
      <c r="AF318" s="10" t="s">
        <v>20</v>
      </c>
      <c r="AG318" s="10" t="s">
        <v>20</v>
      </c>
      <c r="AH318" s="10" t="s">
        <v>20</v>
      </c>
      <c r="AI318" s="10" t="s">
        <v>20</v>
      </c>
      <c r="AJ318" s="10" t="s">
        <v>20</v>
      </c>
      <c r="AK318" s="10" t="s">
        <v>20</v>
      </c>
      <c r="AL318" s="10" t="s">
        <v>20</v>
      </c>
      <c r="AM318" s="10" t="s">
        <v>20</v>
      </c>
      <c r="AN318" s="10" t="s">
        <v>20</v>
      </c>
      <c r="AO318" s="10" t="s">
        <v>20</v>
      </c>
      <c r="AP318" s="10" t="s">
        <v>20</v>
      </c>
      <c r="AQ318" s="10" t="s">
        <v>20</v>
      </c>
      <c r="AR318" s="10" t="s">
        <v>20</v>
      </c>
      <c r="AS318" s="10" t="s">
        <v>20</v>
      </c>
      <c r="AT318" t="s">
        <v>3578</v>
      </c>
      <c r="AU318" s="7" t="str">
        <f>'sp1'!AJ320</f>
        <v>What Chart Types would you like Excel to…</v>
      </c>
    </row>
    <row r="319" spans="2:47" ht="11.25" customHeight="1" x14ac:dyDescent="0.25">
      <c r="B319" s="12">
        <v>11</v>
      </c>
      <c r="C319" s="16" t="str">
        <f t="shared" si="4"/>
        <v>∞</v>
      </c>
      <c r="D319" s="10">
        <v>0</v>
      </c>
      <c r="E319" s="10">
        <v>0</v>
      </c>
      <c r="F319" s="10">
        <v>1</v>
      </c>
      <c r="G319" s="10">
        <v>0</v>
      </c>
      <c r="H319" s="10">
        <v>0</v>
      </c>
      <c r="I319" s="10">
        <v>0</v>
      </c>
      <c r="J319" s="10">
        <v>1</v>
      </c>
      <c r="K319" s="10">
        <v>0</v>
      </c>
      <c r="L319" s="10">
        <v>1</v>
      </c>
      <c r="M319" s="10">
        <v>0</v>
      </c>
      <c r="N319" s="10">
        <v>1</v>
      </c>
      <c r="O319" s="10" t="s">
        <v>20</v>
      </c>
      <c r="P319" s="10" t="s">
        <v>20</v>
      </c>
      <c r="Q319" s="10" t="s">
        <v>20</v>
      </c>
      <c r="R319" s="10" t="s">
        <v>20</v>
      </c>
      <c r="S319" s="10" t="s">
        <v>20</v>
      </c>
      <c r="T319" s="10" t="s">
        <v>20</v>
      </c>
      <c r="U319" s="10" t="s">
        <v>20</v>
      </c>
      <c r="V319" s="10" t="s">
        <v>20</v>
      </c>
      <c r="W319" s="10" t="s">
        <v>20</v>
      </c>
      <c r="X319" s="10" t="s">
        <v>20</v>
      </c>
      <c r="Y319" s="10" t="s">
        <v>20</v>
      </c>
      <c r="Z319" s="10" t="s">
        <v>20</v>
      </c>
      <c r="AA319" s="10" t="s">
        <v>20</v>
      </c>
      <c r="AB319" s="10" t="s">
        <v>20</v>
      </c>
      <c r="AC319" s="10" t="s">
        <v>20</v>
      </c>
      <c r="AD319" s="10" t="s">
        <v>20</v>
      </c>
      <c r="AE319" s="10" t="s">
        <v>20</v>
      </c>
      <c r="AF319" s="10" t="s">
        <v>20</v>
      </c>
      <c r="AG319" s="10" t="s">
        <v>20</v>
      </c>
      <c r="AH319" s="10" t="s">
        <v>20</v>
      </c>
      <c r="AI319" s="10" t="s">
        <v>20</v>
      </c>
      <c r="AJ319" s="10" t="s">
        <v>20</v>
      </c>
      <c r="AK319" s="10" t="s">
        <v>20</v>
      </c>
      <c r="AL319" s="10" t="s">
        <v>20</v>
      </c>
      <c r="AM319" s="10" t="s">
        <v>20</v>
      </c>
      <c r="AN319" s="10" t="s">
        <v>20</v>
      </c>
      <c r="AO319" s="10" t="s">
        <v>20</v>
      </c>
      <c r="AP319" s="10" t="s">
        <v>20</v>
      </c>
      <c r="AQ319" s="10" t="s">
        <v>20</v>
      </c>
      <c r="AR319" s="10" t="s">
        <v>20</v>
      </c>
      <c r="AS319" s="10" t="s">
        <v>20</v>
      </c>
      <c r="AT319" t="s">
        <v>3579</v>
      </c>
      <c r="AU319" s="7" t="str">
        <f>'sp1'!AJ321</f>
        <v>Stop Proportionatly Scaling Bar Graph</v>
      </c>
    </row>
    <row r="320" spans="2:47" ht="11.25" customHeight="1" x14ac:dyDescent="0.25">
      <c r="B320" s="12">
        <v>2</v>
      </c>
      <c r="C320" s="16" t="str">
        <f t="shared" si="4"/>
        <v>∞</v>
      </c>
      <c r="D320" s="10">
        <v>0</v>
      </c>
      <c r="E320" s="10">
        <v>1</v>
      </c>
      <c r="F320" s="10" t="s">
        <v>20</v>
      </c>
      <c r="G320" s="10" t="s">
        <v>20</v>
      </c>
      <c r="H320" s="10" t="s">
        <v>20</v>
      </c>
      <c r="I320" s="10" t="s">
        <v>20</v>
      </c>
      <c r="J320" s="10" t="s">
        <v>20</v>
      </c>
      <c r="K320" s="10" t="s">
        <v>20</v>
      </c>
      <c r="L320" s="10" t="s">
        <v>20</v>
      </c>
      <c r="M320" s="10" t="s">
        <v>20</v>
      </c>
      <c r="N320" s="10" t="s">
        <v>20</v>
      </c>
      <c r="O320" s="10" t="s">
        <v>20</v>
      </c>
      <c r="P320" s="10" t="s">
        <v>20</v>
      </c>
      <c r="Q320" s="10" t="s">
        <v>20</v>
      </c>
      <c r="R320" s="10" t="s">
        <v>20</v>
      </c>
      <c r="S320" s="10" t="s">
        <v>20</v>
      </c>
      <c r="T320" s="10" t="s">
        <v>20</v>
      </c>
      <c r="U320" s="10" t="s">
        <v>20</v>
      </c>
      <c r="V320" s="10" t="s">
        <v>20</v>
      </c>
      <c r="W320" s="10" t="s">
        <v>20</v>
      </c>
      <c r="X320" s="10" t="s">
        <v>20</v>
      </c>
      <c r="Y320" s="10" t="s">
        <v>20</v>
      </c>
      <c r="Z320" s="10" t="s">
        <v>20</v>
      </c>
      <c r="AA320" s="10" t="s">
        <v>20</v>
      </c>
      <c r="AB320" s="10" t="s">
        <v>20</v>
      </c>
      <c r="AC320" s="10" t="s">
        <v>20</v>
      </c>
      <c r="AD320" s="10" t="s">
        <v>20</v>
      </c>
      <c r="AE320" s="10" t="s">
        <v>20</v>
      </c>
      <c r="AF320" s="10" t="s">
        <v>20</v>
      </c>
      <c r="AG320" s="10" t="s">
        <v>20</v>
      </c>
      <c r="AH320" s="10" t="s">
        <v>20</v>
      </c>
      <c r="AI320" s="10" t="s">
        <v>20</v>
      </c>
      <c r="AJ320" s="10" t="s">
        <v>20</v>
      </c>
      <c r="AK320" s="10" t="s">
        <v>20</v>
      </c>
      <c r="AL320" s="10" t="s">
        <v>20</v>
      </c>
      <c r="AM320" s="10" t="s">
        <v>20</v>
      </c>
      <c r="AN320" s="10" t="s">
        <v>20</v>
      </c>
      <c r="AO320" s="10" t="s">
        <v>20</v>
      </c>
      <c r="AP320" s="10" t="s">
        <v>20</v>
      </c>
      <c r="AQ320" s="10" t="s">
        <v>20</v>
      </c>
      <c r="AR320" s="10" t="s">
        <v>20</v>
      </c>
      <c r="AS320" s="10" t="s">
        <v>20</v>
      </c>
      <c r="AT320" t="s">
        <v>3580</v>
      </c>
      <c r="AU320" s="7" t="str">
        <f>'sp1'!AJ322</f>
        <v>Modify dynamic range for chart</v>
      </c>
    </row>
    <row r="321" spans="2:47" ht="11.25" customHeight="1" x14ac:dyDescent="0.25">
      <c r="B321" s="12">
        <v>6</v>
      </c>
      <c r="C321" s="16" t="str">
        <f t="shared" si="4"/>
        <v>∞</v>
      </c>
      <c r="D321" s="10">
        <v>0</v>
      </c>
      <c r="E321" s="10">
        <v>1</v>
      </c>
      <c r="F321" s="10">
        <v>0</v>
      </c>
      <c r="G321" s="10">
        <v>0</v>
      </c>
      <c r="H321" s="10">
        <v>1</v>
      </c>
      <c r="I321" s="10">
        <v>0</v>
      </c>
      <c r="J321" s="10" t="s">
        <v>20</v>
      </c>
      <c r="K321" s="10" t="s">
        <v>20</v>
      </c>
      <c r="L321" s="10" t="s">
        <v>20</v>
      </c>
      <c r="M321" s="10" t="s">
        <v>20</v>
      </c>
      <c r="N321" s="10" t="s">
        <v>20</v>
      </c>
      <c r="O321" s="10" t="s">
        <v>20</v>
      </c>
      <c r="P321" s="10" t="s">
        <v>20</v>
      </c>
      <c r="Q321" s="10" t="s">
        <v>20</v>
      </c>
      <c r="R321" s="10" t="s">
        <v>20</v>
      </c>
      <c r="S321" s="10" t="s">
        <v>20</v>
      </c>
      <c r="T321" s="10" t="s">
        <v>20</v>
      </c>
      <c r="U321" s="10" t="s">
        <v>20</v>
      </c>
      <c r="V321" s="10" t="s">
        <v>20</v>
      </c>
      <c r="W321" s="10" t="s">
        <v>20</v>
      </c>
      <c r="X321" s="10" t="s">
        <v>20</v>
      </c>
      <c r="Y321" s="10" t="s">
        <v>20</v>
      </c>
      <c r="Z321" s="10" t="s">
        <v>20</v>
      </c>
      <c r="AA321" s="10" t="s">
        <v>20</v>
      </c>
      <c r="AB321" s="10" t="s">
        <v>20</v>
      </c>
      <c r="AC321" s="10" t="s">
        <v>20</v>
      </c>
      <c r="AD321" s="10" t="s">
        <v>20</v>
      </c>
      <c r="AE321" s="10" t="s">
        <v>20</v>
      </c>
      <c r="AF321" s="10" t="s">
        <v>20</v>
      </c>
      <c r="AG321" s="10" t="s">
        <v>20</v>
      </c>
      <c r="AH321" s="10" t="s">
        <v>20</v>
      </c>
      <c r="AI321" s="10" t="s">
        <v>20</v>
      </c>
      <c r="AJ321" s="10" t="s">
        <v>20</v>
      </c>
      <c r="AK321" s="10" t="s">
        <v>20</v>
      </c>
      <c r="AL321" s="10" t="s">
        <v>20</v>
      </c>
      <c r="AM321" s="10" t="s">
        <v>20</v>
      </c>
      <c r="AN321" s="10" t="s">
        <v>20</v>
      </c>
      <c r="AO321" s="10" t="s">
        <v>20</v>
      </c>
      <c r="AP321" s="10" t="s">
        <v>20</v>
      </c>
      <c r="AQ321" s="10" t="s">
        <v>20</v>
      </c>
      <c r="AR321" s="10" t="s">
        <v>20</v>
      </c>
      <c r="AS321" s="10" t="s">
        <v>20</v>
      </c>
      <c r="AT321" t="s">
        <v>3581</v>
      </c>
      <c r="AU321" s="7" t="str">
        <f>'sp1'!AJ323</f>
        <v>Merge matched data from two spreadsheets</v>
      </c>
    </row>
    <row r="322" spans="2:47" ht="11.25" customHeight="1" x14ac:dyDescent="0.25">
      <c r="B322" s="12">
        <v>8</v>
      </c>
      <c r="C322" s="16" t="str">
        <f t="shared" si="4"/>
        <v>∞</v>
      </c>
      <c r="D322" s="10">
        <v>0</v>
      </c>
      <c r="E322" s="10">
        <v>0</v>
      </c>
      <c r="F322" s="10">
        <v>1</v>
      </c>
      <c r="G322" s="10">
        <v>0</v>
      </c>
      <c r="H322" s="10">
        <v>1</v>
      </c>
      <c r="I322" s="10">
        <v>0</v>
      </c>
      <c r="J322" s="10">
        <v>1</v>
      </c>
      <c r="K322" s="10">
        <v>0</v>
      </c>
      <c r="L322" s="10" t="s">
        <v>20</v>
      </c>
      <c r="M322" s="10" t="s">
        <v>20</v>
      </c>
      <c r="N322" s="10" t="s">
        <v>20</v>
      </c>
      <c r="O322" s="10" t="s">
        <v>20</v>
      </c>
      <c r="P322" s="10" t="s">
        <v>20</v>
      </c>
      <c r="Q322" s="10" t="s">
        <v>20</v>
      </c>
      <c r="R322" s="10" t="s">
        <v>20</v>
      </c>
      <c r="S322" s="10" t="s">
        <v>20</v>
      </c>
      <c r="T322" s="10" t="s">
        <v>20</v>
      </c>
      <c r="U322" s="10" t="s">
        <v>20</v>
      </c>
      <c r="V322" s="10" t="s">
        <v>20</v>
      </c>
      <c r="W322" s="10" t="s">
        <v>20</v>
      </c>
      <c r="X322" s="10" t="s">
        <v>20</v>
      </c>
      <c r="Y322" s="10" t="s">
        <v>20</v>
      </c>
      <c r="Z322" s="10" t="s">
        <v>20</v>
      </c>
      <c r="AA322" s="10" t="s">
        <v>20</v>
      </c>
      <c r="AB322" s="10" t="s">
        <v>20</v>
      </c>
      <c r="AC322" s="10" t="s">
        <v>20</v>
      </c>
      <c r="AD322" s="10" t="s">
        <v>20</v>
      </c>
      <c r="AE322" s="10" t="s">
        <v>20</v>
      </c>
      <c r="AF322" s="10" t="s">
        <v>20</v>
      </c>
      <c r="AG322" s="10" t="s">
        <v>20</v>
      </c>
      <c r="AH322" s="10" t="s">
        <v>20</v>
      </c>
      <c r="AI322" s="10" t="s">
        <v>20</v>
      </c>
      <c r="AJ322" s="10" t="s">
        <v>20</v>
      </c>
      <c r="AK322" s="10" t="s">
        <v>20</v>
      </c>
      <c r="AL322" s="10" t="s">
        <v>20</v>
      </c>
      <c r="AM322" s="10" t="s">
        <v>20</v>
      </c>
      <c r="AN322" s="10" t="s">
        <v>20</v>
      </c>
      <c r="AO322" s="10" t="s">
        <v>20</v>
      </c>
      <c r="AP322" s="10" t="s">
        <v>20</v>
      </c>
      <c r="AQ322" s="10" t="s">
        <v>20</v>
      </c>
      <c r="AR322" s="10" t="s">
        <v>20</v>
      </c>
      <c r="AS322" s="10" t="s">
        <v>20</v>
      </c>
      <c r="AT322" t="s">
        <v>3582</v>
      </c>
      <c r="AU322" s="7" t="str">
        <f>'sp1'!AJ324</f>
        <v>How to highlight text in formulaes</v>
      </c>
    </row>
    <row r="323" spans="2:47" ht="11.25" customHeight="1" x14ac:dyDescent="0.25">
      <c r="B323" s="12">
        <v>14</v>
      </c>
      <c r="C323" s="16" t="str">
        <f t="shared" si="4"/>
        <v>∞</v>
      </c>
      <c r="D323" s="10">
        <v>0</v>
      </c>
      <c r="E323" s="10">
        <v>1</v>
      </c>
      <c r="F323" s="10">
        <v>0</v>
      </c>
      <c r="G323" s="10">
        <v>1</v>
      </c>
      <c r="H323" s="10">
        <v>0</v>
      </c>
      <c r="I323" s="10">
        <v>0</v>
      </c>
      <c r="J323" s="10">
        <v>1</v>
      </c>
      <c r="K323" s="10">
        <v>0</v>
      </c>
      <c r="L323" s="10">
        <v>0</v>
      </c>
      <c r="M323" s="10">
        <v>0</v>
      </c>
      <c r="N323" s="10">
        <v>1</v>
      </c>
      <c r="O323" s="10">
        <v>0</v>
      </c>
      <c r="P323" s="10">
        <v>1</v>
      </c>
      <c r="Q323" s="10">
        <v>0</v>
      </c>
      <c r="R323" s="10" t="s">
        <v>20</v>
      </c>
      <c r="S323" s="10" t="s">
        <v>20</v>
      </c>
      <c r="T323" s="10" t="s">
        <v>20</v>
      </c>
      <c r="U323" s="10" t="s">
        <v>20</v>
      </c>
      <c r="V323" s="10" t="s">
        <v>20</v>
      </c>
      <c r="W323" s="10" t="s">
        <v>20</v>
      </c>
      <c r="X323" s="10" t="s">
        <v>20</v>
      </c>
      <c r="Y323" s="10" t="s">
        <v>20</v>
      </c>
      <c r="Z323" s="10" t="s">
        <v>20</v>
      </c>
      <c r="AA323" s="10" t="s">
        <v>20</v>
      </c>
      <c r="AB323" s="10" t="s">
        <v>20</v>
      </c>
      <c r="AC323" s="10" t="s">
        <v>20</v>
      </c>
      <c r="AD323" s="10" t="s">
        <v>20</v>
      </c>
      <c r="AE323" s="10" t="s">
        <v>20</v>
      </c>
      <c r="AF323" s="10" t="s">
        <v>20</v>
      </c>
      <c r="AG323" s="10" t="s">
        <v>20</v>
      </c>
      <c r="AH323" s="10" t="s">
        <v>20</v>
      </c>
      <c r="AI323" s="10" t="s">
        <v>20</v>
      </c>
      <c r="AJ323" s="10" t="s">
        <v>20</v>
      </c>
      <c r="AK323" s="10" t="s">
        <v>20</v>
      </c>
      <c r="AL323" s="10" t="s">
        <v>20</v>
      </c>
      <c r="AM323" s="10" t="s">
        <v>20</v>
      </c>
      <c r="AN323" s="10" t="s">
        <v>20</v>
      </c>
      <c r="AO323" s="10" t="s">
        <v>20</v>
      </c>
      <c r="AP323" s="10" t="s">
        <v>20</v>
      </c>
      <c r="AQ323" s="10" t="s">
        <v>20</v>
      </c>
      <c r="AR323" s="10" t="s">
        <v>20</v>
      </c>
      <c r="AS323" s="10" t="s">
        <v>20</v>
      </c>
      <c r="AT323" t="s">
        <v>3583</v>
      </c>
      <c r="AU323" s="7" t="str">
        <f>'sp1'!AJ325</f>
        <v>Stock coverage with Sales Forecast consu…</v>
      </c>
    </row>
    <row r="324" spans="2:47" ht="11.25" customHeight="1" x14ac:dyDescent="0.25">
      <c r="B324" s="12">
        <v>3</v>
      </c>
      <c r="C324" s="16" t="str">
        <f t="shared" ref="C324:C387" si="5">HYPERLINK(AT324,inf)</f>
        <v>∞</v>
      </c>
      <c r="D324" s="10">
        <v>0</v>
      </c>
      <c r="E324" s="10">
        <v>1</v>
      </c>
      <c r="F324" s="10">
        <v>0</v>
      </c>
      <c r="G324" s="10" t="s">
        <v>20</v>
      </c>
      <c r="H324" s="10" t="s">
        <v>20</v>
      </c>
      <c r="I324" s="10" t="s">
        <v>20</v>
      </c>
      <c r="J324" s="10" t="s">
        <v>20</v>
      </c>
      <c r="K324" s="10" t="s">
        <v>20</v>
      </c>
      <c r="L324" s="10" t="s">
        <v>20</v>
      </c>
      <c r="M324" s="10" t="s">
        <v>20</v>
      </c>
      <c r="N324" s="10" t="s">
        <v>20</v>
      </c>
      <c r="O324" s="10" t="s">
        <v>20</v>
      </c>
      <c r="P324" s="10" t="s">
        <v>20</v>
      </c>
      <c r="Q324" s="10" t="s">
        <v>20</v>
      </c>
      <c r="R324" s="10" t="s">
        <v>20</v>
      </c>
      <c r="S324" s="10" t="s">
        <v>20</v>
      </c>
      <c r="T324" s="10" t="s">
        <v>20</v>
      </c>
      <c r="U324" s="10" t="s">
        <v>20</v>
      </c>
      <c r="V324" s="10" t="s">
        <v>20</v>
      </c>
      <c r="W324" s="10" t="s">
        <v>20</v>
      </c>
      <c r="X324" s="10" t="s">
        <v>20</v>
      </c>
      <c r="Y324" s="10" t="s">
        <v>20</v>
      </c>
      <c r="Z324" s="10" t="s">
        <v>20</v>
      </c>
      <c r="AA324" s="10" t="s">
        <v>20</v>
      </c>
      <c r="AB324" s="10" t="s">
        <v>20</v>
      </c>
      <c r="AC324" s="10" t="s">
        <v>20</v>
      </c>
      <c r="AD324" s="10" t="s">
        <v>20</v>
      </c>
      <c r="AE324" s="10" t="s">
        <v>20</v>
      </c>
      <c r="AF324" s="10" t="s">
        <v>20</v>
      </c>
      <c r="AG324" s="10" t="s">
        <v>20</v>
      </c>
      <c r="AH324" s="10" t="s">
        <v>20</v>
      </c>
      <c r="AI324" s="10" t="s">
        <v>20</v>
      </c>
      <c r="AJ324" s="10" t="s">
        <v>20</v>
      </c>
      <c r="AK324" s="10" t="s">
        <v>20</v>
      </c>
      <c r="AL324" s="10" t="s">
        <v>20</v>
      </c>
      <c r="AM324" s="10" t="s">
        <v>20</v>
      </c>
      <c r="AN324" s="10" t="s">
        <v>20</v>
      </c>
      <c r="AO324" s="10" t="s">
        <v>20</v>
      </c>
      <c r="AP324" s="10" t="s">
        <v>20</v>
      </c>
      <c r="AQ324" s="10" t="s">
        <v>20</v>
      </c>
      <c r="AR324" s="10" t="s">
        <v>20</v>
      </c>
      <c r="AS324" s="10" t="s">
        <v>20</v>
      </c>
      <c r="AT324" t="s">
        <v>3584</v>
      </c>
      <c r="AU324" s="7" t="str">
        <f>'sp1'!AJ326</f>
        <v>Auto Filters - Question</v>
      </c>
    </row>
    <row r="325" spans="2:47" ht="11.25" customHeight="1" x14ac:dyDescent="0.25">
      <c r="B325" s="12">
        <v>4</v>
      </c>
      <c r="C325" s="16" t="str">
        <f t="shared" si="5"/>
        <v>∞</v>
      </c>
      <c r="D325" s="10">
        <v>0</v>
      </c>
      <c r="E325" s="10">
        <v>0</v>
      </c>
      <c r="F325" s="10">
        <v>1</v>
      </c>
      <c r="G325" s="10">
        <v>1</v>
      </c>
      <c r="H325" s="10" t="s">
        <v>20</v>
      </c>
      <c r="I325" s="10" t="s">
        <v>20</v>
      </c>
      <c r="J325" s="10" t="s">
        <v>20</v>
      </c>
      <c r="K325" s="10" t="s">
        <v>20</v>
      </c>
      <c r="L325" s="10" t="s">
        <v>20</v>
      </c>
      <c r="M325" s="10" t="s">
        <v>20</v>
      </c>
      <c r="N325" s="10" t="s">
        <v>20</v>
      </c>
      <c r="O325" s="10" t="s">
        <v>20</v>
      </c>
      <c r="P325" s="10" t="s">
        <v>20</v>
      </c>
      <c r="Q325" s="10" t="s">
        <v>20</v>
      </c>
      <c r="R325" s="10" t="s">
        <v>20</v>
      </c>
      <c r="S325" s="10" t="s">
        <v>20</v>
      </c>
      <c r="T325" s="10" t="s">
        <v>20</v>
      </c>
      <c r="U325" s="10" t="s">
        <v>20</v>
      </c>
      <c r="V325" s="10" t="s">
        <v>20</v>
      </c>
      <c r="W325" s="10" t="s">
        <v>20</v>
      </c>
      <c r="X325" s="10" t="s">
        <v>20</v>
      </c>
      <c r="Y325" s="10" t="s">
        <v>20</v>
      </c>
      <c r="Z325" s="10" t="s">
        <v>20</v>
      </c>
      <c r="AA325" s="10" t="s">
        <v>20</v>
      </c>
      <c r="AB325" s="10" t="s">
        <v>20</v>
      </c>
      <c r="AC325" s="10" t="s">
        <v>20</v>
      </c>
      <c r="AD325" s="10" t="s">
        <v>20</v>
      </c>
      <c r="AE325" s="10" t="s">
        <v>20</v>
      </c>
      <c r="AF325" s="10" t="s">
        <v>20</v>
      </c>
      <c r="AG325" s="10" t="s">
        <v>20</v>
      </c>
      <c r="AH325" s="10" t="s">
        <v>20</v>
      </c>
      <c r="AI325" s="10" t="s">
        <v>20</v>
      </c>
      <c r="AJ325" s="10" t="s">
        <v>20</v>
      </c>
      <c r="AK325" s="10" t="s">
        <v>20</v>
      </c>
      <c r="AL325" s="10" t="s">
        <v>20</v>
      </c>
      <c r="AM325" s="10" t="s">
        <v>20</v>
      </c>
      <c r="AN325" s="10" t="s">
        <v>20</v>
      </c>
      <c r="AO325" s="10" t="s">
        <v>20</v>
      </c>
      <c r="AP325" s="10" t="s">
        <v>20</v>
      </c>
      <c r="AQ325" s="10" t="s">
        <v>20</v>
      </c>
      <c r="AR325" s="10" t="s">
        <v>20</v>
      </c>
      <c r="AS325" s="10" t="s">
        <v>20</v>
      </c>
      <c r="AT325" t="s">
        <v>3585</v>
      </c>
      <c r="AU325" s="7" t="str">
        <f>'sp1'!AJ327</f>
        <v>How to solve 4th, 3rd and 2nd order eqau…</v>
      </c>
    </row>
    <row r="326" spans="2:47" ht="11.25" customHeight="1" x14ac:dyDescent="0.25">
      <c r="B326" s="12">
        <v>3</v>
      </c>
      <c r="C326" s="16" t="str">
        <f t="shared" si="5"/>
        <v>∞</v>
      </c>
      <c r="D326" s="10">
        <v>0</v>
      </c>
      <c r="E326" s="10">
        <v>0</v>
      </c>
      <c r="F326" s="10">
        <v>1</v>
      </c>
      <c r="G326" s="10" t="s">
        <v>20</v>
      </c>
      <c r="H326" s="10" t="s">
        <v>20</v>
      </c>
      <c r="I326" s="10" t="s">
        <v>20</v>
      </c>
      <c r="J326" s="10" t="s">
        <v>20</v>
      </c>
      <c r="K326" s="10" t="s">
        <v>20</v>
      </c>
      <c r="L326" s="10" t="s">
        <v>20</v>
      </c>
      <c r="M326" s="10" t="s">
        <v>20</v>
      </c>
      <c r="N326" s="10" t="s">
        <v>20</v>
      </c>
      <c r="O326" s="10" t="s">
        <v>20</v>
      </c>
      <c r="P326" s="10" t="s">
        <v>20</v>
      </c>
      <c r="Q326" s="10" t="s">
        <v>20</v>
      </c>
      <c r="R326" s="10" t="s">
        <v>20</v>
      </c>
      <c r="S326" s="10" t="s">
        <v>20</v>
      </c>
      <c r="T326" s="10" t="s">
        <v>20</v>
      </c>
      <c r="U326" s="10" t="s">
        <v>20</v>
      </c>
      <c r="V326" s="10" t="s">
        <v>20</v>
      </c>
      <c r="W326" s="10" t="s">
        <v>20</v>
      </c>
      <c r="X326" s="10" t="s">
        <v>20</v>
      </c>
      <c r="Y326" s="10" t="s">
        <v>20</v>
      </c>
      <c r="Z326" s="10" t="s">
        <v>20</v>
      </c>
      <c r="AA326" s="10" t="s">
        <v>20</v>
      </c>
      <c r="AB326" s="10" t="s">
        <v>20</v>
      </c>
      <c r="AC326" s="10" t="s">
        <v>20</v>
      </c>
      <c r="AD326" s="10" t="s">
        <v>20</v>
      </c>
      <c r="AE326" s="10" t="s">
        <v>20</v>
      </c>
      <c r="AF326" s="10" t="s">
        <v>20</v>
      </c>
      <c r="AG326" s="10" t="s">
        <v>20</v>
      </c>
      <c r="AH326" s="10" t="s">
        <v>20</v>
      </c>
      <c r="AI326" s="10" t="s">
        <v>20</v>
      </c>
      <c r="AJ326" s="10" t="s">
        <v>20</v>
      </c>
      <c r="AK326" s="10" t="s">
        <v>20</v>
      </c>
      <c r="AL326" s="10" t="s">
        <v>20</v>
      </c>
      <c r="AM326" s="10" t="s">
        <v>20</v>
      </c>
      <c r="AN326" s="10" t="s">
        <v>20</v>
      </c>
      <c r="AO326" s="10" t="s">
        <v>20</v>
      </c>
      <c r="AP326" s="10" t="s">
        <v>20</v>
      </c>
      <c r="AQ326" s="10" t="s">
        <v>20</v>
      </c>
      <c r="AR326" s="10" t="s">
        <v>20</v>
      </c>
      <c r="AS326" s="10" t="s">
        <v>20</v>
      </c>
      <c r="AT326" t="s">
        <v>3586</v>
      </c>
      <c r="AU326" s="7" t="str">
        <f>'sp1'!AJ328</f>
        <v>In Cell Chart Proportionality And Compel…</v>
      </c>
    </row>
    <row r="327" spans="2:47" ht="11.25" customHeight="1" x14ac:dyDescent="0.25">
      <c r="B327" s="12">
        <v>7</v>
      </c>
      <c r="C327" s="16" t="str">
        <f t="shared" si="5"/>
        <v>∞</v>
      </c>
      <c r="D327" s="10">
        <v>0</v>
      </c>
      <c r="E327" s="10">
        <v>1</v>
      </c>
      <c r="F327" s="10">
        <v>0</v>
      </c>
      <c r="G327" s="10">
        <v>1</v>
      </c>
      <c r="H327" s="10">
        <v>0</v>
      </c>
      <c r="I327" s="10">
        <v>1</v>
      </c>
      <c r="J327" s="10">
        <v>0</v>
      </c>
      <c r="K327" s="10" t="s">
        <v>20</v>
      </c>
      <c r="L327" s="10" t="s">
        <v>20</v>
      </c>
      <c r="M327" s="10" t="s">
        <v>20</v>
      </c>
      <c r="N327" s="10" t="s">
        <v>20</v>
      </c>
      <c r="O327" s="10" t="s">
        <v>20</v>
      </c>
      <c r="P327" s="10" t="s">
        <v>20</v>
      </c>
      <c r="Q327" s="10" t="s">
        <v>20</v>
      </c>
      <c r="R327" s="10" t="s">
        <v>20</v>
      </c>
      <c r="S327" s="10" t="s">
        <v>20</v>
      </c>
      <c r="T327" s="10" t="s">
        <v>20</v>
      </c>
      <c r="U327" s="10" t="s">
        <v>20</v>
      </c>
      <c r="V327" s="10" t="s">
        <v>20</v>
      </c>
      <c r="W327" s="10" t="s">
        <v>20</v>
      </c>
      <c r="X327" s="10" t="s">
        <v>20</v>
      </c>
      <c r="Y327" s="10" t="s">
        <v>20</v>
      </c>
      <c r="Z327" s="10" t="s">
        <v>20</v>
      </c>
      <c r="AA327" s="10" t="s">
        <v>20</v>
      </c>
      <c r="AB327" s="10" t="s">
        <v>20</v>
      </c>
      <c r="AC327" s="10" t="s">
        <v>20</v>
      </c>
      <c r="AD327" s="10" t="s">
        <v>20</v>
      </c>
      <c r="AE327" s="10" t="s">
        <v>20</v>
      </c>
      <c r="AF327" s="10" t="s">
        <v>20</v>
      </c>
      <c r="AG327" s="10" t="s">
        <v>20</v>
      </c>
      <c r="AH327" s="10" t="s">
        <v>20</v>
      </c>
      <c r="AI327" s="10" t="s">
        <v>20</v>
      </c>
      <c r="AJ327" s="10" t="s">
        <v>20</v>
      </c>
      <c r="AK327" s="10" t="s">
        <v>20</v>
      </c>
      <c r="AL327" s="10" t="s">
        <v>20</v>
      </c>
      <c r="AM327" s="10" t="s">
        <v>20</v>
      </c>
      <c r="AN327" s="10" t="s">
        <v>20</v>
      </c>
      <c r="AO327" s="10" t="s">
        <v>20</v>
      </c>
      <c r="AP327" s="10" t="s">
        <v>20</v>
      </c>
      <c r="AQ327" s="10" t="s">
        <v>20</v>
      </c>
      <c r="AR327" s="10" t="s">
        <v>20</v>
      </c>
      <c r="AS327" s="10" t="s">
        <v>20</v>
      </c>
      <c r="AT327" t="s">
        <v>3587</v>
      </c>
      <c r="AU327" s="7" t="str">
        <f>'sp1'!AJ329</f>
        <v>Countifs criteria with dates and time</v>
      </c>
    </row>
    <row r="328" spans="2:47" ht="11.25" customHeight="1" x14ac:dyDescent="0.25">
      <c r="B328" s="12">
        <v>4</v>
      </c>
      <c r="C328" s="16" t="str">
        <f t="shared" si="5"/>
        <v>∞</v>
      </c>
      <c r="D328" s="10">
        <v>0</v>
      </c>
      <c r="E328" s="10">
        <v>1</v>
      </c>
      <c r="F328" s="10">
        <v>0</v>
      </c>
      <c r="G328" s="10">
        <v>0</v>
      </c>
      <c r="H328" s="10" t="s">
        <v>20</v>
      </c>
      <c r="I328" s="10" t="s">
        <v>20</v>
      </c>
      <c r="J328" s="10" t="s">
        <v>20</v>
      </c>
      <c r="K328" s="10" t="s">
        <v>20</v>
      </c>
      <c r="L328" s="10" t="s">
        <v>20</v>
      </c>
      <c r="M328" s="10" t="s">
        <v>20</v>
      </c>
      <c r="N328" s="10" t="s">
        <v>20</v>
      </c>
      <c r="O328" s="10" t="s">
        <v>20</v>
      </c>
      <c r="P328" s="10" t="s">
        <v>20</v>
      </c>
      <c r="Q328" s="10" t="s">
        <v>20</v>
      </c>
      <c r="R328" s="10" t="s">
        <v>20</v>
      </c>
      <c r="S328" s="10" t="s">
        <v>20</v>
      </c>
      <c r="T328" s="10" t="s">
        <v>20</v>
      </c>
      <c r="U328" s="10" t="s">
        <v>20</v>
      </c>
      <c r="V328" s="10" t="s">
        <v>20</v>
      </c>
      <c r="W328" s="10" t="s">
        <v>20</v>
      </c>
      <c r="X328" s="10" t="s">
        <v>20</v>
      </c>
      <c r="Y328" s="10" t="s">
        <v>20</v>
      </c>
      <c r="Z328" s="10" t="s">
        <v>20</v>
      </c>
      <c r="AA328" s="10" t="s">
        <v>20</v>
      </c>
      <c r="AB328" s="10" t="s">
        <v>20</v>
      </c>
      <c r="AC328" s="10" t="s">
        <v>20</v>
      </c>
      <c r="AD328" s="10" t="s">
        <v>20</v>
      </c>
      <c r="AE328" s="10" t="s">
        <v>20</v>
      </c>
      <c r="AF328" s="10" t="s">
        <v>20</v>
      </c>
      <c r="AG328" s="10" t="s">
        <v>20</v>
      </c>
      <c r="AH328" s="10" t="s">
        <v>20</v>
      </c>
      <c r="AI328" s="10" t="s">
        <v>20</v>
      </c>
      <c r="AJ328" s="10" t="s">
        <v>20</v>
      </c>
      <c r="AK328" s="10" t="s">
        <v>20</v>
      </c>
      <c r="AL328" s="10" t="s">
        <v>20</v>
      </c>
      <c r="AM328" s="10" t="s">
        <v>20</v>
      </c>
      <c r="AN328" s="10" t="s">
        <v>20</v>
      </c>
      <c r="AO328" s="10" t="s">
        <v>20</v>
      </c>
      <c r="AP328" s="10" t="s">
        <v>20</v>
      </c>
      <c r="AQ328" s="10" t="s">
        <v>20</v>
      </c>
      <c r="AR328" s="10" t="s">
        <v>20</v>
      </c>
      <c r="AS328" s="10" t="s">
        <v>20</v>
      </c>
      <c r="AT328" t="s">
        <v>3588</v>
      </c>
      <c r="AU328" s="7" t="str">
        <f>'sp1'!AJ330</f>
        <v>Time Linked Data Gathering</v>
      </c>
    </row>
    <row r="329" spans="2:47" ht="11.25" customHeight="1" x14ac:dyDescent="0.25">
      <c r="B329" s="12">
        <v>7</v>
      </c>
      <c r="C329" s="16" t="str">
        <f t="shared" si="5"/>
        <v>∞</v>
      </c>
      <c r="D329" s="10">
        <v>0</v>
      </c>
      <c r="E329" s="10">
        <v>1</v>
      </c>
      <c r="F329" s="10">
        <v>0</v>
      </c>
      <c r="G329" s="10">
        <v>0</v>
      </c>
      <c r="H329" s="10">
        <v>0</v>
      </c>
      <c r="I329" s="10">
        <v>1</v>
      </c>
      <c r="J329" s="10">
        <v>0</v>
      </c>
      <c r="K329" s="10" t="s">
        <v>20</v>
      </c>
      <c r="L329" s="10" t="s">
        <v>20</v>
      </c>
      <c r="M329" s="10" t="s">
        <v>20</v>
      </c>
      <c r="N329" s="10" t="s">
        <v>20</v>
      </c>
      <c r="O329" s="10" t="s">
        <v>20</v>
      </c>
      <c r="P329" s="10" t="s">
        <v>20</v>
      </c>
      <c r="Q329" s="10" t="s">
        <v>20</v>
      </c>
      <c r="R329" s="10" t="s">
        <v>20</v>
      </c>
      <c r="S329" s="10" t="s">
        <v>20</v>
      </c>
      <c r="T329" s="10" t="s">
        <v>20</v>
      </c>
      <c r="U329" s="10" t="s">
        <v>20</v>
      </c>
      <c r="V329" s="10" t="s">
        <v>20</v>
      </c>
      <c r="W329" s="10" t="s">
        <v>20</v>
      </c>
      <c r="X329" s="10" t="s">
        <v>20</v>
      </c>
      <c r="Y329" s="10" t="s">
        <v>20</v>
      </c>
      <c r="Z329" s="10" t="s">
        <v>20</v>
      </c>
      <c r="AA329" s="10" t="s">
        <v>20</v>
      </c>
      <c r="AB329" s="10" t="s">
        <v>20</v>
      </c>
      <c r="AC329" s="10" t="s">
        <v>20</v>
      </c>
      <c r="AD329" s="10" t="s">
        <v>20</v>
      </c>
      <c r="AE329" s="10" t="s">
        <v>20</v>
      </c>
      <c r="AF329" s="10" t="s">
        <v>20</v>
      </c>
      <c r="AG329" s="10" t="s">
        <v>20</v>
      </c>
      <c r="AH329" s="10" t="s">
        <v>20</v>
      </c>
      <c r="AI329" s="10" t="s">
        <v>20</v>
      </c>
      <c r="AJ329" s="10" t="s">
        <v>20</v>
      </c>
      <c r="AK329" s="10" t="s">
        <v>20</v>
      </c>
      <c r="AL329" s="10" t="s">
        <v>20</v>
      </c>
      <c r="AM329" s="10" t="s">
        <v>20</v>
      </c>
      <c r="AN329" s="10" t="s">
        <v>20</v>
      </c>
      <c r="AO329" s="10" t="s">
        <v>20</v>
      </c>
      <c r="AP329" s="10" t="s">
        <v>20</v>
      </c>
      <c r="AQ329" s="10" t="s">
        <v>20</v>
      </c>
      <c r="AR329" s="10" t="s">
        <v>20</v>
      </c>
      <c r="AS329" s="10" t="s">
        <v>20</v>
      </c>
      <c r="AT329" t="s">
        <v>3589</v>
      </c>
      <c r="AU329" s="7" t="str">
        <f>'sp1'!AJ331</f>
        <v>Concatenate, Address &amp;amp; Vlookup</v>
      </c>
    </row>
    <row r="330" spans="2:47" ht="11.25" customHeight="1" x14ac:dyDescent="0.25">
      <c r="B330" s="12">
        <v>2</v>
      </c>
      <c r="C330" s="16" t="str">
        <f t="shared" si="5"/>
        <v>∞</v>
      </c>
      <c r="D330" s="10">
        <v>0</v>
      </c>
      <c r="E330" s="10">
        <v>1</v>
      </c>
      <c r="F330" s="10" t="s">
        <v>20</v>
      </c>
      <c r="G330" s="10" t="s">
        <v>20</v>
      </c>
      <c r="H330" s="10" t="s">
        <v>20</v>
      </c>
      <c r="I330" s="10" t="s">
        <v>20</v>
      </c>
      <c r="J330" s="10" t="s">
        <v>20</v>
      </c>
      <c r="K330" s="10" t="s">
        <v>20</v>
      </c>
      <c r="L330" s="10" t="s">
        <v>20</v>
      </c>
      <c r="M330" s="10" t="s">
        <v>20</v>
      </c>
      <c r="N330" s="10" t="s">
        <v>20</v>
      </c>
      <c r="O330" s="10" t="s">
        <v>20</v>
      </c>
      <c r="P330" s="10" t="s">
        <v>20</v>
      </c>
      <c r="Q330" s="10" t="s">
        <v>20</v>
      </c>
      <c r="R330" s="10" t="s">
        <v>20</v>
      </c>
      <c r="S330" s="10" t="s">
        <v>20</v>
      </c>
      <c r="T330" s="10" t="s">
        <v>20</v>
      </c>
      <c r="U330" s="10" t="s">
        <v>20</v>
      </c>
      <c r="V330" s="10" t="s">
        <v>20</v>
      </c>
      <c r="W330" s="10" t="s">
        <v>20</v>
      </c>
      <c r="X330" s="10" t="s">
        <v>20</v>
      </c>
      <c r="Y330" s="10" t="s">
        <v>20</v>
      </c>
      <c r="Z330" s="10" t="s">
        <v>20</v>
      </c>
      <c r="AA330" s="10" t="s">
        <v>20</v>
      </c>
      <c r="AB330" s="10" t="s">
        <v>20</v>
      </c>
      <c r="AC330" s="10" t="s">
        <v>20</v>
      </c>
      <c r="AD330" s="10" t="s">
        <v>20</v>
      </c>
      <c r="AE330" s="10" t="s">
        <v>20</v>
      </c>
      <c r="AF330" s="10" t="s">
        <v>20</v>
      </c>
      <c r="AG330" s="10" t="s">
        <v>20</v>
      </c>
      <c r="AH330" s="10" t="s">
        <v>20</v>
      </c>
      <c r="AI330" s="10" t="s">
        <v>20</v>
      </c>
      <c r="AJ330" s="10" t="s">
        <v>20</v>
      </c>
      <c r="AK330" s="10" t="s">
        <v>20</v>
      </c>
      <c r="AL330" s="10" t="s">
        <v>20</v>
      </c>
      <c r="AM330" s="10" t="s">
        <v>20</v>
      </c>
      <c r="AN330" s="10" t="s">
        <v>20</v>
      </c>
      <c r="AO330" s="10" t="s">
        <v>20</v>
      </c>
      <c r="AP330" s="10" t="s">
        <v>20</v>
      </c>
      <c r="AQ330" s="10" t="s">
        <v>20</v>
      </c>
      <c r="AR330" s="10" t="s">
        <v>20</v>
      </c>
      <c r="AS330" s="10" t="s">
        <v>20</v>
      </c>
      <c r="AT330" t="s">
        <v>3590</v>
      </c>
      <c r="AU330" s="7" t="str">
        <f>'sp1'!AJ332</f>
        <v>Dynamic Column Selection</v>
      </c>
    </row>
    <row r="331" spans="2:47" ht="11.25" customHeight="1" x14ac:dyDescent="0.25">
      <c r="B331" s="12">
        <v>6</v>
      </c>
      <c r="C331" s="16" t="str">
        <f t="shared" si="5"/>
        <v>∞</v>
      </c>
      <c r="D331" s="10">
        <v>0</v>
      </c>
      <c r="E331" s="10">
        <v>1</v>
      </c>
      <c r="F331" s="10">
        <v>0</v>
      </c>
      <c r="G331" s="10">
        <v>1</v>
      </c>
      <c r="H331" s="10">
        <v>0</v>
      </c>
      <c r="I331" s="10">
        <v>1</v>
      </c>
      <c r="J331" s="10" t="s">
        <v>20</v>
      </c>
      <c r="K331" s="10" t="s">
        <v>20</v>
      </c>
      <c r="L331" s="10" t="s">
        <v>20</v>
      </c>
      <c r="M331" s="10" t="s">
        <v>20</v>
      </c>
      <c r="N331" s="10" t="s">
        <v>20</v>
      </c>
      <c r="O331" s="10" t="s">
        <v>20</v>
      </c>
      <c r="P331" s="10" t="s">
        <v>20</v>
      </c>
      <c r="Q331" s="10" t="s">
        <v>20</v>
      </c>
      <c r="R331" s="10" t="s">
        <v>20</v>
      </c>
      <c r="S331" s="10" t="s">
        <v>20</v>
      </c>
      <c r="T331" s="10" t="s">
        <v>20</v>
      </c>
      <c r="U331" s="10" t="s">
        <v>20</v>
      </c>
      <c r="V331" s="10" t="s">
        <v>20</v>
      </c>
      <c r="W331" s="10" t="s">
        <v>20</v>
      </c>
      <c r="X331" s="10" t="s">
        <v>20</v>
      </c>
      <c r="Y331" s="10" t="s">
        <v>20</v>
      </c>
      <c r="Z331" s="10" t="s">
        <v>20</v>
      </c>
      <c r="AA331" s="10" t="s">
        <v>20</v>
      </c>
      <c r="AB331" s="10" t="s">
        <v>20</v>
      </c>
      <c r="AC331" s="10" t="s">
        <v>20</v>
      </c>
      <c r="AD331" s="10" t="s">
        <v>20</v>
      </c>
      <c r="AE331" s="10" t="s">
        <v>20</v>
      </c>
      <c r="AF331" s="10" t="s">
        <v>20</v>
      </c>
      <c r="AG331" s="10" t="s">
        <v>20</v>
      </c>
      <c r="AH331" s="10" t="s">
        <v>20</v>
      </c>
      <c r="AI331" s="10" t="s">
        <v>20</v>
      </c>
      <c r="AJ331" s="10" t="s">
        <v>20</v>
      </c>
      <c r="AK331" s="10" t="s">
        <v>20</v>
      </c>
      <c r="AL331" s="10" t="s">
        <v>20</v>
      </c>
      <c r="AM331" s="10" t="s">
        <v>20</v>
      </c>
      <c r="AN331" s="10" t="s">
        <v>20</v>
      </c>
      <c r="AO331" s="10" t="s">
        <v>20</v>
      </c>
      <c r="AP331" s="10" t="s">
        <v>20</v>
      </c>
      <c r="AQ331" s="10" t="s">
        <v>20</v>
      </c>
      <c r="AR331" s="10" t="s">
        <v>20</v>
      </c>
      <c r="AS331" s="10" t="s">
        <v>20</v>
      </c>
      <c r="AT331" t="s">
        <v>3591</v>
      </c>
      <c r="AU331" s="7" t="str">
        <f>'sp1'!AJ333</f>
        <v>Really simple question</v>
      </c>
    </row>
    <row r="332" spans="2:47" ht="11.25" customHeight="1" x14ac:dyDescent="0.25">
      <c r="B332" s="12">
        <v>10</v>
      </c>
      <c r="C332" s="16" t="str">
        <f t="shared" si="5"/>
        <v>∞</v>
      </c>
      <c r="D332" s="10">
        <v>0</v>
      </c>
      <c r="E332" s="10">
        <v>1</v>
      </c>
      <c r="F332" s="10">
        <v>0</v>
      </c>
      <c r="G332" s="10">
        <v>0</v>
      </c>
      <c r="H332" s="10">
        <v>0</v>
      </c>
      <c r="I332" s="10">
        <v>0</v>
      </c>
      <c r="J332" s="10">
        <v>0</v>
      </c>
      <c r="K332" s="10">
        <v>0</v>
      </c>
      <c r="L332" s="10">
        <v>0</v>
      </c>
      <c r="M332" s="10">
        <v>0</v>
      </c>
      <c r="N332" s="10" t="s">
        <v>20</v>
      </c>
      <c r="O332" s="10" t="s">
        <v>20</v>
      </c>
      <c r="P332" s="10" t="s">
        <v>20</v>
      </c>
      <c r="Q332" s="10" t="s">
        <v>20</v>
      </c>
      <c r="R332" s="10" t="s">
        <v>20</v>
      </c>
      <c r="S332" s="10" t="s">
        <v>20</v>
      </c>
      <c r="T332" s="10" t="s">
        <v>20</v>
      </c>
      <c r="U332" s="10" t="s">
        <v>20</v>
      </c>
      <c r="V332" s="10" t="s">
        <v>20</v>
      </c>
      <c r="W332" s="10" t="s">
        <v>20</v>
      </c>
      <c r="X332" s="10" t="s">
        <v>20</v>
      </c>
      <c r="Y332" s="10" t="s">
        <v>20</v>
      </c>
      <c r="Z332" s="10" t="s">
        <v>20</v>
      </c>
      <c r="AA332" s="10" t="s">
        <v>20</v>
      </c>
      <c r="AB332" s="10" t="s">
        <v>20</v>
      </c>
      <c r="AC332" s="10" t="s">
        <v>20</v>
      </c>
      <c r="AD332" s="10" t="s">
        <v>20</v>
      </c>
      <c r="AE332" s="10" t="s">
        <v>20</v>
      </c>
      <c r="AF332" s="10" t="s">
        <v>20</v>
      </c>
      <c r="AG332" s="10" t="s">
        <v>20</v>
      </c>
      <c r="AH332" s="10" t="s">
        <v>20</v>
      </c>
      <c r="AI332" s="10" t="s">
        <v>20</v>
      </c>
      <c r="AJ332" s="10" t="s">
        <v>20</v>
      </c>
      <c r="AK332" s="10" t="s">
        <v>20</v>
      </c>
      <c r="AL332" s="10" t="s">
        <v>20</v>
      </c>
      <c r="AM332" s="10" t="s">
        <v>20</v>
      </c>
      <c r="AN332" s="10" t="s">
        <v>20</v>
      </c>
      <c r="AO332" s="10" t="s">
        <v>20</v>
      </c>
      <c r="AP332" s="10" t="s">
        <v>20</v>
      </c>
      <c r="AQ332" s="10" t="s">
        <v>20</v>
      </c>
      <c r="AR332" s="10" t="s">
        <v>20</v>
      </c>
      <c r="AS332" s="10" t="s">
        <v>20</v>
      </c>
      <c r="AT332" t="s">
        <v>3592</v>
      </c>
      <c r="AU332" s="7" t="str">
        <f>'sp1'!AJ334</f>
        <v>Applying formulas to autofiltered data</v>
      </c>
    </row>
    <row r="333" spans="2:47" ht="11.25" customHeight="1" x14ac:dyDescent="0.25">
      <c r="B333" s="12">
        <v>10</v>
      </c>
      <c r="C333" s="16" t="str">
        <f t="shared" si="5"/>
        <v>∞</v>
      </c>
      <c r="D333" s="10">
        <v>0</v>
      </c>
      <c r="E333" s="10">
        <v>1</v>
      </c>
      <c r="F333" s="10">
        <v>0</v>
      </c>
      <c r="G333" s="10">
        <v>1</v>
      </c>
      <c r="H333" s="10">
        <v>0</v>
      </c>
      <c r="I333" s="10">
        <v>1</v>
      </c>
      <c r="J333" s="10">
        <v>0</v>
      </c>
      <c r="K333" s="10">
        <v>1</v>
      </c>
      <c r="L333" s="10">
        <v>0</v>
      </c>
      <c r="M333" s="10">
        <v>1</v>
      </c>
      <c r="N333" s="10" t="s">
        <v>20</v>
      </c>
      <c r="O333" s="10" t="s">
        <v>20</v>
      </c>
      <c r="P333" s="10" t="s">
        <v>20</v>
      </c>
      <c r="Q333" s="10" t="s">
        <v>20</v>
      </c>
      <c r="R333" s="10" t="s">
        <v>20</v>
      </c>
      <c r="S333" s="10" t="s">
        <v>20</v>
      </c>
      <c r="T333" s="10" t="s">
        <v>20</v>
      </c>
      <c r="U333" s="10" t="s">
        <v>20</v>
      </c>
      <c r="V333" s="10" t="s">
        <v>20</v>
      </c>
      <c r="W333" s="10" t="s">
        <v>20</v>
      </c>
      <c r="X333" s="10" t="s">
        <v>20</v>
      </c>
      <c r="Y333" s="10" t="s">
        <v>20</v>
      </c>
      <c r="Z333" s="10" t="s">
        <v>20</v>
      </c>
      <c r="AA333" s="10" t="s">
        <v>20</v>
      </c>
      <c r="AB333" s="10" t="s">
        <v>20</v>
      </c>
      <c r="AC333" s="10" t="s">
        <v>20</v>
      </c>
      <c r="AD333" s="10" t="s">
        <v>20</v>
      </c>
      <c r="AE333" s="10" t="s">
        <v>20</v>
      </c>
      <c r="AF333" s="10" t="s">
        <v>20</v>
      </c>
      <c r="AG333" s="10" t="s">
        <v>20</v>
      </c>
      <c r="AH333" s="10" t="s">
        <v>20</v>
      </c>
      <c r="AI333" s="10" t="s">
        <v>20</v>
      </c>
      <c r="AJ333" s="10" t="s">
        <v>20</v>
      </c>
      <c r="AK333" s="10" t="s">
        <v>20</v>
      </c>
      <c r="AL333" s="10" t="s">
        <v>20</v>
      </c>
      <c r="AM333" s="10" t="s">
        <v>20</v>
      </c>
      <c r="AN333" s="10" t="s">
        <v>20</v>
      </c>
      <c r="AO333" s="10" t="s">
        <v>20</v>
      </c>
      <c r="AP333" s="10" t="s">
        <v>20</v>
      </c>
      <c r="AQ333" s="10" t="s">
        <v>20</v>
      </c>
      <c r="AR333" s="10" t="s">
        <v>20</v>
      </c>
      <c r="AS333" s="10" t="s">
        <v>20</v>
      </c>
      <c r="AT333" t="s">
        <v>3593</v>
      </c>
      <c r="AU333" s="7" t="str">
        <f>'sp1'!AJ335</f>
        <v>Linked Data</v>
      </c>
    </row>
    <row r="334" spans="2:47" ht="11.25" customHeight="1" x14ac:dyDescent="0.25">
      <c r="B334" s="12">
        <v>3</v>
      </c>
      <c r="C334" s="16" t="str">
        <f t="shared" si="5"/>
        <v>∞</v>
      </c>
      <c r="D334" s="10">
        <v>0</v>
      </c>
      <c r="E334" s="10">
        <v>1</v>
      </c>
      <c r="F334" s="10">
        <v>0</v>
      </c>
      <c r="G334" s="10" t="s">
        <v>20</v>
      </c>
      <c r="H334" s="10" t="s">
        <v>20</v>
      </c>
      <c r="I334" s="10" t="s">
        <v>20</v>
      </c>
      <c r="J334" s="10" t="s">
        <v>20</v>
      </c>
      <c r="K334" s="10" t="s">
        <v>20</v>
      </c>
      <c r="L334" s="10" t="s">
        <v>20</v>
      </c>
      <c r="M334" s="10" t="s">
        <v>20</v>
      </c>
      <c r="N334" s="10" t="s">
        <v>20</v>
      </c>
      <c r="O334" s="10" t="s">
        <v>20</v>
      </c>
      <c r="P334" s="10" t="s">
        <v>20</v>
      </c>
      <c r="Q334" s="10" t="s">
        <v>20</v>
      </c>
      <c r="R334" s="10" t="s">
        <v>20</v>
      </c>
      <c r="S334" s="10" t="s">
        <v>20</v>
      </c>
      <c r="T334" s="10" t="s">
        <v>20</v>
      </c>
      <c r="U334" s="10" t="s">
        <v>20</v>
      </c>
      <c r="V334" s="10" t="s">
        <v>20</v>
      </c>
      <c r="W334" s="10" t="s">
        <v>20</v>
      </c>
      <c r="X334" s="10" t="s">
        <v>20</v>
      </c>
      <c r="Y334" s="10" t="s">
        <v>20</v>
      </c>
      <c r="Z334" s="10" t="s">
        <v>20</v>
      </c>
      <c r="AA334" s="10" t="s">
        <v>20</v>
      </c>
      <c r="AB334" s="10" t="s">
        <v>20</v>
      </c>
      <c r="AC334" s="10" t="s">
        <v>20</v>
      </c>
      <c r="AD334" s="10" t="s">
        <v>20</v>
      </c>
      <c r="AE334" s="10" t="s">
        <v>20</v>
      </c>
      <c r="AF334" s="10" t="s">
        <v>20</v>
      </c>
      <c r="AG334" s="10" t="s">
        <v>20</v>
      </c>
      <c r="AH334" s="10" t="s">
        <v>20</v>
      </c>
      <c r="AI334" s="10" t="s">
        <v>20</v>
      </c>
      <c r="AJ334" s="10" t="s">
        <v>20</v>
      </c>
      <c r="AK334" s="10" t="s">
        <v>20</v>
      </c>
      <c r="AL334" s="10" t="s">
        <v>20</v>
      </c>
      <c r="AM334" s="10" t="s">
        <v>20</v>
      </c>
      <c r="AN334" s="10" t="s">
        <v>20</v>
      </c>
      <c r="AO334" s="10" t="s">
        <v>20</v>
      </c>
      <c r="AP334" s="10" t="s">
        <v>20</v>
      </c>
      <c r="AQ334" s="10" t="s">
        <v>20</v>
      </c>
      <c r="AR334" s="10" t="s">
        <v>20</v>
      </c>
      <c r="AS334" s="10" t="s">
        <v>20</v>
      </c>
      <c r="AT334" t="s">
        <v>3594</v>
      </c>
      <c r="AU334" s="7" t="str">
        <f>'sp1'!AJ336</f>
        <v>Hyperlink to Sheet created by Moving Cha…</v>
      </c>
    </row>
    <row r="335" spans="2:47" ht="11.25" customHeight="1" x14ac:dyDescent="0.25">
      <c r="B335" s="12">
        <v>4</v>
      </c>
      <c r="C335" s="16" t="str">
        <f t="shared" si="5"/>
        <v>∞</v>
      </c>
      <c r="D335" s="10">
        <v>0</v>
      </c>
      <c r="E335" s="10">
        <v>0</v>
      </c>
      <c r="F335" s="10">
        <v>1</v>
      </c>
      <c r="G335" s="10">
        <v>0</v>
      </c>
      <c r="H335" s="10" t="s">
        <v>20</v>
      </c>
      <c r="I335" s="10" t="s">
        <v>20</v>
      </c>
      <c r="J335" s="10" t="s">
        <v>20</v>
      </c>
      <c r="K335" s="10" t="s">
        <v>20</v>
      </c>
      <c r="L335" s="10" t="s">
        <v>20</v>
      </c>
      <c r="M335" s="10" t="s">
        <v>20</v>
      </c>
      <c r="N335" s="10" t="s">
        <v>20</v>
      </c>
      <c r="O335" s="10" t="s">
        <v>20</v>
      </c>
      <c r="P335" s="10" t="s">
        <v>20</v>
      </c>
      <c r="Q335" s="10" t="s">
        <v>20</v>
      </c>
      <c r="R335" s="10" t="s">
        <v>20</v>
      </c>
      <c r="S335" s="10" t="s">
        <v>20</v>
      </c>
      <c r="T335" s="10" t="s">
        <v>20</v>
      </c>
      <c r="U335" s="10" t="s">
        <v>20</v>
      </c>
      <c r="V335" s="10" t="s">
        <v>20</v>
      </c>
      <c r="W335" s="10" t="s">
        <v>20</v>
      </c>
      <c r="X335" s="10" t="s">
        <v>20</v>
      </c>
      <c r="Y335" s="10" t="s">
        <v>20</v>
      </c>
      <c r="Z335" s="10" t="s">
        <v>20</v>
      </c>
      <c r="AA335" s="10" t="s">
        <v>20</v>
      </c>
      <c r="AB335" s="10" t="s">
        <v>20</v>
      </c>
      <c r="AC335" s="10" t="s">
        <v>20</v>
      </c>
      <c r="AD335" s="10" t="s">
        <v>20</v>
      </c>
      <c r="AE335" s="10" t="s">
        <v>20</v>
      </c>
      <c r="AF335" s="10" t="s">
        <v>20</v>
      </c>
      <c r="AG335" s="10" t="s">
        <v>20</v>
      </c>
      <c r="AH335" s="10" t="s">
        <v>20</v>
      </c>
      <c r="AI335" s="10" t="s">
        <v>20</v>
      </c>
      <c r="AJ335" s="10" t="s">
        <v>20</v>
      </c>
      <c r="AK335" s="10" t="s">
        <v>20</v>
      </c>
      <c r="AL335" s="10" t="s">
        <v>20</v>
      </c>
      <c r="AM335" s="10" t="s">
        <v>20</v>
      </c>
      <c r="AN335" s="10" t="s">
        <v>20</v>
      </c>
      <c r="AO335" s="10" t="s">
        <v>20</v>
      </c>
      <c r="AP335" s="10" t="s">
        <v>20</v>
      </c>
      <c r="AQ335" s="10" t="s">
        <v>20</v>
      </c>
      <c r="AR335" s="10" t="s">
        <v>20</v>
      </c>
      <c r="AS335" s="10" t="s">
        <v>20</v>
      </c>
      <c r="AT335" t="s">
        <v>3595</v>
      </c>
      <c r="AU335" s="7" t="str">
        <f>'sp1'!AJ337</f>
        <v>Cannot locate series on chart to convert…</v>
      </c>
    </row>
    <row r="336" spans="2:47" ht="11.25" customHeight="1" x14ac:dyDescent="0.25">
      <c r="B336" s="12">
        <v>2</v>
      </c>
      <c r="C336" s="16" t="str">
        <f t="shared" si="5"/>
        <v>∞</v>
      </c>
      <c r="D336" s="10">
        <v>0</v>
      </c>
      <c r="E336" s="10">
        <v>1</v>
      </c>
      <c r="F336" s="10" t="s">
        <v>20</v>
      </c>
      <c r="G336" s="10" t="s">
        <v>20</v>
      </c>
      <c r="H336" s="10" t="s">
        <v>20</v>
      </c>
      <c r="I336" s="10" t="s">
        <v>20</v>
      </c>
      <c r="J336" s="10" t="s">
        <v>20</v>
      </c>
      <c r="K336" s="10" t="s">
        <v>20</v>
      </c>
      <c r="L336" s="10" t="s">
        <v>20</v>
      </c>
      <c r="M336" s="10" t="s">
        <v>20</v>
      </c>
      <c r="N336" s="10" t="s">
        <v>20</v>
      </c>
      <c r="O336" s="10" t="s">
        <v>20</v>
      </c>
      <c r="P336" s="10" t="s">
        <v>20</v>
      </c>
      <c r="Q336" s="10" t="s">
        <v>20</v>
      </c>
      <c r="R336" s="10" t="s">
        <v>20</v>
      </c>
      <c r="S336" s="10" t="s">
        <v>20</v>
      </c>
      <c r="T336" s="10" t="s">
        <v>20</v>
      </c>
      <c r="U336" s="10" t="s">
        <v>20</v>
      </c>
      <c r="V336" s="10" t="s">
        <v>20</v>
      </c>
      <c r="W336" s="10" t="s">
        <v>20</v>
      </c>
      <c r="X336" s="10" t="s">
        <v>20</v>
      </c>
      <c r="Y336" s="10" t="s">
        <v>20</v>
      </c>
      <c r="Z336" s="10" t="s">
        <v>20</v>
      </c>
      <c r="AA336" s="10" t="s">
        <v>20</v>
      </c>
      <c r="AB336" s="10" t="s">
        <v>20</v>
      </c>
      <c r="AC336" s="10" t="s">
        <v>20</v>
      </c>
      <c r="AD336" s="10" t="s">
        <v>20</v>
      </c>
      <c r="AE336" s="10" t="s">
        <v>20</v>
      </c>
      <c r="AF336" s="10" t="s">
        <v>20</v>
      </c>
      <c r="AG336" s="10" t="s">
        <v>20</v>
      </c>
      <c r="AH336" s="10" t="s">
        <v>20</v>
      </c>
      <c r="AI336" s="10" t="s">
        <v>20</v>
      </c>
      <c r="AJ336" s="10" t="s">
        <v>20</v>
      </c>
      <c r="AK336" s="10" t="s">
        <v>20</v>
      </c>
      <c r="AL336" s="10" t="s">
        <v>20</v>
      </c>
      <c r="AM336" s="10" t="s">
        <v>20</v>
      </c>
      <c r="AN336" s="10" t="s">
        <v>20</v>
      </c>
      <c r="AO336" s="10" t="s">
        <v>20</v>
      </c>
      <c r="AP336" s="10" t="s">
        <v>20</v>
      </c>
      <c r="AQ336" s="10" t="s">
        <v>20</v>
      </c>
      <c r="AR336" s="10" t="s">
        <v>20</v>
      </c>
      <c r="AS336" s="10" t="s">
        <v>20</v>
      </c>
      <c r="AT336" t="s">
        <v>3596</v>
      </c>
      <c r="AU336" s="7" t="str">
        <f>'sp1'!AJ338</f>
        <v>Automatic color scale on bubbles in bubb…</v>
      </c>
    </row>
    <row r="337" spans="2:47" ht="11.25" customHeight="1" x14ac:dyDescent="0.25">
      <c r="B337" s="12">
        <v>5</v>
      </c>
      <c r="C337" s="16" t="str">
        <f t="shared" si="5"/>
        <v>∞</v>
      </c>
      <c r="D337" s="10">
        <v>0</v>
      </c>
      <c r="E337" s="10">
        <v>1</v>
      </c>
      <c r="F337" s="10">
        <v>0</v>
      </c>
      <c r="G337" s="10">
        <v>1</v>
      </c>
      <c r="H337" s="10">
        <v>0</v>
      </c>
      <c r="I337" s="10" t="s">
        <v>20</v>
      </c>
      <c r="J337" s="10" t="s">
        <v>20</v>
      </c>
      <c r="K337" s="10" t="s">
        <v>20</v>
      </c>
      <c r="L337" s="10" t="s">
        <v>20</v>
      </c>
      <c r="M337" s="10" t="s">
        <v>20</v>
      </c>
      <c r="N337" s="10" t="s">
        <v>20</v>
      </c>
      <c r="O337" s="10" t="s">
        <v>20</v>
      </c>
      <c r="P337" s="10" t="s">
        <v>20</v>
      </c>
      <c r="Q337" s="10" t="s">
        <v>20</v>
      </c>
      <c r="R337" s="10" t="s">
        <v>20</v>
      </c>
      <c r="S337" s="10" t="s">
        <v>20</v>
      </c>
      <c r="T337" s="10" t="s">
        <v>20</v>
      </c>
      <c r="U337" s="10" t="s">
        <v>20</v>
      </c>
      <c r="V337" s="10" t="s">
        <v>20</v>
      </c>
      <c r="W337" s="10" t="s">
        <v>20</v>
      </c>
      <c r="X337" s="10" t="s">
        <v>20</v>
      </c>
      <c r="Y337" s="10" t="s">
        <v>20</v>
      </c>
      <c r="Z337" s="10" t="s">
        <v>20</v>
      </c>
      <c r="AA337" s="10" t="s">
        <v>20</v>
      </c>
      <c r="AB337" s="10" t="s">
        <v>20</v>
      </c>
      <c r="AC337" s="10" t="s">
        <v>20</v>
      </c>
      <c r="AD337" s="10" t="s">
        <v>20</v>
      </c>
      <c r="AE337" s="10" t="s">
        <v>20</v>
      </c>
      <c r="AF337" s="10" t="s">
        <v>20</v>
      </c>
      <c r="AG337" s="10" t="s">
        <v>20</v>
      </c>
      <c r="AH337" s="10" t="s">
        <v>20</v>
      </c>
      <c r="AI337" s="10" t="s">
        <v>20</v>
      </c>
      <c r="AJ337" s="10" t="s">
        <v>20</v>
      </c>
      <c r="AK337" s="10" t="s">
        <v>20</v>
      </c>
      <c r="AL337" s="10" t="s">
        <v>20</v>
      </c>
      <c r="AM337" s="10" t="s">
        <v>20</v>
      </c>
      <c r="AN337" s="10" t="s">
        <v>20</v>
      </c>
      <c r="AO337" s="10" t="s">
        <v>20</v>
      </c>
      <c r="AP337" s="10" t="s">
        <v>20</v>
      </c>
      <c r="AQ337" s="10" t="s">
        <v>20</v>
      </c>
      <c r="AR337" s="10" t="s">
        <v>20</v>
      </c>
      <c r="AS337" s="10" t="s">
        <v>20</v>
      </c>
      <c r="AT337" t="s">
        <v>3597</v>
      </c>
      <c r="AU337" s="7" t="str">
        <f>'sp1'!AJ339</f>
        <v>Question - Excel Charts 2007 – Format Da…</v>
      </c>
    </row>
    <row r="338" spans="2:47" ht="11.25" customHeight="1" x14ac:dyDescent="0.25">
      <c r="B338" s="12">
        <v>2</v>
      </c>
      <c r="C338" s="16" t="str">
        <f t="shared" si="5"/>
        <v>∞</v>
      </c>
      <c r="D338" s="10">
        <v>0</v>
      </c>
      <c r="E338" s="10">
        <v>1</v>
      </c>
      <c r="F338" s="10" t="s">
        <v>20</v>
      </c>
      <c r="G338" s="10" t="s">
        <v>20</v>
      </c>
      <c r="H338" s="10" t="s">
        <v>20</v>
      </c>
      <c r="I338" s="10" t="s">
        <v>20</v>
      </c>
      <c r="J338" s="10" t="s">
        <v>20</v>
      </c>
      <c r="K338" s="10" t="s">
        <v>20</v>
      </c>
      <c r="L338" s="10" t="s">
        <v>20</v>
      </c>
      <c r="M338" s="10" t="s">
        <v>20</v>
      </c>
      <c r="N338" s="10" t="s">
        <v>20</v>
      </c>
      <c r="O338" s="10" t="s">
        <v>20</v>
      </c>
      <c r="P338" s="10" t="s">
        <v>20</v>
      </c>
      <c r="Q338" s="10" t="s">
        <v>20</v>
      </c>
      <c r="R338" s="10" t="s">
        <v>20</v>
      </c>
      <c r="S338" s="10" t="s">
        <v>20</v>
      </c>
      <c r="T338" s="10" t="s">
        <v>20</v>
      </c>
      <c r="U338" s="10" t="s">
        <v>20</v>
      </c>
      <c r="V338" s="10" t="s">
        <v>20</v>
      </c>
      <c r="W338" s="10" t="s">
        <v>20</v>
      </c>
      <c r="X338" s="10" t="s">
        <v>20</v>
      </c>
      <c r="Y338" s="10" t="s">
        <v>20</v>
      </c>
      <c r="Z338" s="10" t="s">
        <v>20</v>
      </c>
      <c r="AA338" s="10" t="s">
        <v>20</v>
      </c>
      <c r="AB338" s="10" t="s">
        <v>20</v>
      </c>
      <c r="AC338" s="10" t="s">
        <v>20</v>
      </c>
      <c r="AD338" s="10" t="s">
        <v>20</v>
      </c>
      <c r="AE338" s="10" t="s">
        <v>20</v>
      </c>
      <c r="AF338" s="10" t="s">
        <v>20</v>
      </c>
      <c r="AG338" s="10" t="s">
        <v>20</v>
      </c>
      <c r="AH338" s="10" t="s">
        <v>20</v>
      </c>
      <c r="AI338" s="10" t="s">
        <v>20</v>
      </c>
      <c r="AJ338" s="10" t="s">
        <v>20</v>
      </c>
      <c r="AK338" s="10" t="s">
        <v>20</v>
      </c>
      <c r="AL338" s="10" t="s">
        <v>20</v>
      </c>
      <c r="AM338" s="10" t="s">
        <v>20</v>
      </c>
      <c r="AN338" s="10" t="s">
        <v>20</v>
      </c>
      <c r="AO338" s="10" t="s">
        <v>20</v>
      </c>
      <c r="AP338" s="10" t="s">
        <v>20</v>
      </c>
      <c r="AQ338" s="10" t="s">
        <v>20</v>
      </c>
      <c r="AR338" s="10" t="s">
        <v>20</v>
      </c>
      <c r="AS338" s="10" t="s">
        <v>20</v>
      </c>
      <c r="AT338" t="s">
        <v>3598</v>
      </c>
      <c r="AU338" s="7" t="str">
        <f>'sp1'!AJ340</f>
        <v>Go to function</v>
      </c>
    </row>
    <row r="339" spans="2:47" ht="11.25" customHeight="1" x14ac:dyDescent="0.25">
      <c r="B339" s="12">
        <v>5</v>
      </c>
      <c r="C339" s="16" t="str">
        <f t="shared" si="5"/>
        <v>∞</v>
      </c>
      <c r="D339" s="10">
        <v>0</v>
      </c>
      <c r="E339" s="10">
        <v>0</v>
      </c>
      <c r="F339" s="10">
        <v>1</v>
      </c>
      <c r="G339" s="10">
        <v>0</v>
      </c>
      <c r="H339" s="10">
        <v>0</v>
      </c>
      <c r="I339" s="10" t="s">
        <v>20</v>
      </c>
      <c r="J339" s="10" t="s">
        <v>20</v>
      </c>
      <c r="K339" s="10" t="s">
        <v>20</v>
      </c>
      <c r="L339" s="10" t="s">
        <v>20</v>
      </c>
      <c r="M339" s="10" t="s">
        <v>20</v>
      </c>
      <c r="N339" s="10" t="s">
        <v>20</v>
      </c>
      <c r="O339" s="10" t="s">
        <v>20</v>
      </c>
      <c r="P339" s="10" t="s">
        <v>20</v>
      </c>
      <c r="Q339" s="10" t="s">
        <v>20</v>
      </c>
      <c r="R339" s="10" t="s">
        <v>20</v>
      </c>
      <c r="S339" s="10" t="s">
        <v>20</v>
      </c>
      <c r="T339" s="10" t="s">
        <v>20</v>
      </c>
      <c r="U339" s="10" t="s">
        <v>20</v>
      </c>
      <c r="V339" s="10" t="s">
        <v>20</v>
      </c>
      <c r="W339" s="10" t="s">
        <v>20</v>
      </c>
      <c r="X339" s="10" t="s">
        <v>20</v>
      </c>
      <c r="Y339" s="10" t="s">
        <v>20</v>
      </c>
      <c r="Z339" s="10" t="s">
        <v>20</v>
      </c>
      <c r="AA339" s="10" t="s">
        <v>20</v>
      </c>
      <c r="AB339" s="10" t="s">
        <v>20</v>
      </c>
      <c r="AC339" s="10" t="s">
        <v>20</v>
      </c>
      <c r="AD339" s="10" t="s">
        <v>20</v>
      </c>
      <c r="AE339" s="10" t="s">
        <v>20</v>
      </c>
      <c r="AF339" s="10" t="s">
        <v>20</v>
      </c>
      <c r="AG339" s="10" t="s">
        <v>20</v>
      </c>
      <c r="AH339" s="10" t="s">
        <v>20</v>
      </c>
      <c r="AI339" s="10" t="s">
        <v>20</v>
      </c>
      <c r="AJ339" s="10" t="s">
        <v>20</v>
      </c>
      <c r="AK339" s="10" t="s">
        <v>20</v>
      </c>
      <c r="AL339" s="10" t="s">
        <v>20</v>
      </c>
      <c r="AM339" s="10" t="s">
        <v>20</v>
      </c>
      <c r="AN339" s="10" t="s">
        <v>20</v>
      </c>
      <c r="AO339" s="10" t="s">
        <v>20</v>
      </c>
      <c r="AP339" s="10" t="s">
        <v>20</v>
      </c>
      <c r="AQ339" s="10" t="s">
        <v>20</v>
      </c>
      <c r="AR339" s="10" t="s">
        <v>20</v>
      </c>
      <c r="AS339" s="10" t="s">
        <v>20</v>
      </c>
      <c r="AT339" t="s">
        <v>3599</v>
      </c>
      <c r="AU339" s="7" t="str">
        <f>'sp1'!AJ341</f>
        <v>Using IF on manually formatted cell</v>
      </c>
    </row>
    <row r="340" spans="2:47" ht="11.25" customHeight="1" x14ac:dyDescent="0.25">
      <c r="B340" s="12">
        <v>8</v>
      </c>
      <c r="C340" s="16" t="str">
        <f t="shared" si="5"/>
        <v>∞</v>
      </c>
      <c r="D340" s="10">
        <v>0</v>
      </c>
      <c r="E340" s="10">
        <v>1</v>
      </c>
      <c r="F340" s="10">
        <v>0</v>
      </c>
      <c r="G340" s="10">
        <v>1</v>
      </c>
      <c r="H340" s="10">
        <v>0</v>
      </c>
      <c r="I340" s="10">
        <v>0</v>
      </c>
      <c r="J340" s="10">
        <v>1</v>
      </c>
      <c r="K340" s="10">
        <v>0</v>
      </c>
      <c r="L340" s="10" t="s">
        <v>20</v>
      </c>
      <c r="M340" s="10" t="s">
        <v>20</v>
      </c>
      <c r="N340" s="10" t="s">
        <v>20</v>
      </c>
      <c r="O340" s="10" t="s">
        <v>20</v>
      </c>
      <c r="P340" s="10" t="s">
        <v>20</v>
      </c>
      <c r="Q340" s="10" t="s">
        <v>20</v>
      </c>
      <c r="R340" s="10" t="s">
        <v>20</v>
      </c>
      <c r="S340" s="10" t="s">
        <v>20</v>
      </c>
      <c r="T340" s="10" t="s">
        <v>20</v>
      </c>
      <c r="U340" s="10" t="s">
        <v>20</v>
      </c>
      <c r="V340" s="10" t="s">
        <v>20</v>
      </c>
      <c r="W340" s="10" t="s">
        <v>20</v>
      </c>
      <c r="X340" s="10" t="s">
        <v>20</v>
      </c>
      <c r="Y340" s="10" t="s">
        <v>20</v>
      </c>
      <c r="Z340" s="10" t="s">
        <v>20</v>
      </c>
      <c r="AA340" s="10" t="s">
        <v>20</v>
      </c>
      <c r="AB340" s="10" t="s">
        <v>20</v>
      </c>
      <c r="AC340" s="10" t="s">
        <v>20</v>
      </c>
      <c r="AD340" s="10" t="s">
        <v>20</v>
      </c>
      <c r="AE340" s="10" t="s">
        <v>20</v>
      </c>
      <c r="AF340" s="10" t="s">
        <v>20</v>
      </c>
      <c r="AG340" s="10" t="s">
        <v>20</v>
      </c>
      <c r="AH340" s="10" t="s">
        <v>20</v>
      </c>
      <c r="AI340" s="10" t="s">
        <v>20</v>
      </c>
      <c r="AJ340" s="10" t="s">
        <v>20</v>
      </c>
      <c r="AK340" s="10" t="s">
        <v>20</v>
      </c>
      <c r="AL340" s="10" t="s">
        <v>20</v>
      </c>
      <c r="AM340" s="10" t="s">
        <v>20</v>
      </c>
      <c r="AN340" s="10" t="s">
        <v>20</v>
      </c>
      <c r="AO340" s="10" t="s">
        <v>20</v>
      </c>
      <c r="AP340" s="10" t="s">
        <v>20</v>
      </c>
      <c r="AQ340" s="10" t="s">
        <v>20</v>
      </c>
      <c r="AR340" s="10" t="s">
        <v>20</v>
      </c>
      <c r="AS340" s="10" t="s">
        <v>20</v>
      </c>
      <c r="AT340" t="s">
        <v>3600</v>
      </c>
      <c r="AU340" s="7" t="str">
        <f>'sp1'!AJ342</f>
        <v>Match/Index problem</v>
      </c>
    </row>
    <row r="341" spans="2:47" ht="11.25" customHeight="1" x14ac:dyDescent="0.25">
      <c r="B341" s="12">
        <v>8</v>
      </c>
      <c r="C341" s="16" t="str">
        <f t="shared" si="5"/>
        <v>∞</v>
      </c>
      <c r="D341" s="10">
        <v>0</v>
      </c>
      <c r="E341" s="10">
        <v>1</v>
      </c>
      <c r="F341" s="10">
        <v>0</v>
      </c>
      <c r="G341" s="10">
        <v>1</v>
      </c>
      <c r="H341" s="10">
        <v>0</v>
      </c>
      <c r="I341" s="10">
        <v>0</v>
      </c>
      <c r="J341" s="10">
        <v>0</v>
      </c>
      <c r="K341" s="10">
        <v>0</v>
      </c>
      <c r="L341" s="10" t="s">
        <v>20</v>
      </c>
      <c r="M341" s="10" t="s">
        <v>20</v>
      </c>
      <c r="N341" s="10" t="s">
        <v>20</v>
      </c>
      <c r="O341" s="10" t="s">
        <v>20</v>
      </c>
      <c r="P341" s="10" t="s">
        <v>20</v>
      </c>
      <c r="Q341" s="10" t="s">
        <v>20</v>
      </c>
      <c r="R341" s="10" t="s">
        <v>20</v>
      </c>
      <c r="S341" s="10" t="s">
        <v>20</v>
      </c>
      <c r="T341" s="10" t="s">
        <v>20</v>
      </c>
      <c r="U341" s="10" t="s">
        <v>20</v>
      </c>
      <c r="V341" s="10" t="s">
        <v>20</v>
      </c>
      <c r="W341" s="10" t="s">
        <v>20</v>
      </c>
      <c r="X341" s="10" t="s">
        <v>20</v>
      </c>
      <c r="Y341" s="10" t="s">
        <v>20</v>
      </c>
      <c r="Z341" s="10" t="s">
        <v>20</v>
      </c>
      <c r="AA341" s="10" t="s">
        <v>20</v>
      </c>
      <c r="AB341" s="10" t="s">
        <v>20</v>
      </c>
      <c r="AC341" s="10" t="s">
        <v>20</v>
      </c>
      <c r="AD341" s="10" t="s">
        <v>20</v>
      </c>
      <c r="AE341" s="10" t="s">
        <v>20</v>
      </c>
      <c r="AF341" s="10" t="s">
        <v>20</v>
      </c>
      <c r="AG341" s="10" t="s">
        <v>20</v>
      </c>
      <c r="AH341" s="10" t="s">
        <v>20</v>
      </c>
      <c r="AI341" s="10" t="s">
        <v>20</v>
      </c>
      <c r="AJ341" s="10" t="s">
        <v>20</v>
      </c>
      <c r="AK341" s="10" t="s">
        <v>20</v>
      </c>
      <c r="AL341" s="10" t="s">
        <v>20</v>
      </c>
      <c r="AM341" s="10" t="s">
        <v>20</v>
      </c>
      <c r="AN341" s="10" t="s">
        <v>20</v>
      </c>
      <c r="AO341" s="10" t="s">
        <v>20</v>
      </c>
      <c r="AP341" s="10" t="s">
        <v>20</v>
      </c>
      <c r="AQ341" s="10" t="s">
        <v>20</v>
      </c>
      <c r="AR341" s="10" t="s">
        <v>20</v>
      </c>
      <c r="AS341" s="10" t="s">
        <v>20</v>
      </c>
      <c r="AT341" t="s">
        <v>3601</v>
      </c>
      <c r="AU341" s="7" t="str">
        <f>'sp1'!AJ343</f>
        <v>Using sheet names as variables</v>
      </c>
    </row>
    <row r="342" spans="2:47" ht="11.25" customHeight="1" x14ac:dyDescent="0.25">
      <c r="B342" s="12">
        <v>20</v>
      </c>
      <c r="C342" s="16" t="str">
        <f t="shared" si="5"/>
        <v>∞</v>
      </c>
      <c r="D342" s="10">
        <v>0</v>
      </c>
      <c r="E342" s="10">
        <v>1</v>
      </c>
      <c r="F342" s="10">
        <v>0</v>
      </c>
      <c r="G342" s="10">
        <v>1</v>
      </c>
      <c r="H342" s="10">
        <v>0</v>
      </c>
      <c r="I342" s="10">
        <v>1</v>
      </c>
      <c r="J342" s="10">
        <v>0</v>
      </c>
      <c r="K342" s="10">
        <v>1</v>
      </c>
      <c r="L342" s="10">
        <v>0</v>
      </c>
      <c r="M342" s="10">
        <v>1</v>
      </c>
      <c r="N342" s="10">
        <v>0</v>
      </c>
      <c r="O342" s="10">
        <v>1</v>
      </c>
      <c r="P342" s="10">
        <v>0</v>
      </c>
      <c r="Q342" s="10">
        <v>1</v>
      </c>
      <c r="R342" s="10">
        <v>0</v>
      </c>
      <c r="S342" s="10">
        <v>1</v>
      </c>
      <c r="T342" s="10">
        <v>0</v>
      </c>
      <c r="U342" s="10">
        <v>1</v>
      </c>
      <c r="V342" s="10">
        <v>0</v>
      </c>
      <c r="W342" s="10">
        <v>0</v>
      </c>
      <c r="X342" s="10" t="s">
        <v>20</v>
      </c>
      <c r="Y342" s="10" t="s">
        <v>20</v>
      </c>
      <c r="Z342" s="10" t="s">
        <v>20</v>
      </c>
      <c r="AA342" s="10" t="s">
        <v>20</v>
      </c>
      <c r="AB342" s="10" t="s">
        <v>20</v>
      </c>
      <c r="AC342" s="10" t="s">
        <v>20</v>
      </c>
      <c r="AD342" s="10" t="s">
        <v>20</v>
      </c>
      <c r="AE342" s="10" t="s">
        <v>20</v>
      </c>
      <c r="AF342" s="10" t="s">
        <v>20</v>
      </c>
      <c r="AG342" s="10" t="s">
        <v>20</v>
      </c>
      <c r="AH342" s="10" t="s">
        <v>20</v>
      </c>
      <c r="AI342" s="10" t="s">
        <v>20</v>
      </c>
      <c r="AJ342" s="10" t="s">
        <v>20</v>
      </c>
      <c r="AK342" s="10" t="s">
        <v>20</v>
      </c>
      <c r="AL342" s="10" t="s">
        <v>20</v>
      </c>
      <c r="AM342" s="10" t="s">
        <v>20</v>
      </c>
      <c r="AN342" s="10" t="s">
        <v>20</v>
      </c>
      <c r="AO342" s="10" t="s">
        <v>20</v>
      </c>
      <c r="AP342" s="10" t="s">
        <v>20</v>
      </c>
      <c r="AQ342" s="10" t="s">
        <v>20</v>
      </c>
      <c r="AR342" s="10" t="s">
        <v>20</v>
      </c>
      <c r="AS342" s="10" t="s">
        <v>20</v>
      </c>
      <c r="AT342" t="s">
        <v>3602</v>
      </c>
      <c r="AU342" s="7" t="str">
        <f>'sp1'!AJ344</f>
        <v>Between calculation for comparing two co…</v>
      </c>
    </row>
    <row r="343" spans="2:47" ht="11.25" customHeight="1" x14ac:dyDescent="0.25">
      <c r="B343" s="12">
        <v>3</v>
      </c>
      <c r="C343" s="16" t="str">
        <f t="shared" si="5"/>
        <v>∞</v>
      </c>
      <c r="D343" s="10">
        <v>0</v>
      </c>
      <c r="E343" s="10">
        <v>1</v>
      </c>
      <c r="F343" s="10">
        <v>0</v>
      </c>
      <c r="G343" s="10" t="s">
        <v>20</v>
      </c>
      <c r="H343" s="10" t="s">
        <v>20</v>
      </c>
      <c r="I343" s="10" t="s">
        <v>20</v>
      </c>
      <c r="J343" s="10" t="s">
        <v>20</v>
      </c>
      <c r="K343" s="10" t="s">
        <v>20</v>
      </c>
      <c r="L343" s="10" t="s">
        <v>20</v>
      </c>
      <c r="M343" s="10" t="s">
        <v>20</v>
      </c>
      <c r="N343" s="10" t="s">
        <v>20</v>
      </c>
      <c r="O343" s="10" t="s">
        <v>20</v>
      </c>
      <c r="P343" s="10" t="s">
        <v>20</v>
      </c>
      <c r="Q343" s="10" t="s">
        <v>20</v>
      </c>
      <c r="R343" s="10" t="s">
        <v>20</v>
      </c>
      <c r="S343" s="10" t="s">
        <v>20</v>
      </c>
      <c r="T343" s="10" t="s">
        <v>20</v>
      </c>
      <c r="U343" s="10" t="s">
        <v>20</v>
      </c>
      <c r="V343" s="10" t="s">
        <v>20</v>
      </c>
      <c r="W343" s="10" t="s">
        <v>20</v>
      </c>
      <c r="X343" s="10" t="s">
        <v>20</v>
      </c>
      <c r="Y343" s="10" t="s">
        <v>20</v>
      </c>
      <c r="Z343" s="10" t="s">
        <v>20</v>
      </c>
      <c r="AA343" s="10" t="s">
        <v>20</v>
      </c>
      <c r="AB343" s="10" t="s">
        <v>20</v>
      </c>
      <c r="AC343" s="10" t="s">
        <v>20</v>
      </c>
      <c r="AD343" s="10" t="s">
        <v>20</v>
      </c>
      <c r="AE343" s="10" t="s">
        <v>20</v>
      </c>
      <c r="AF343" s="10" t="s">
        <v>20</v>
      </c>
      <c r="AG343" s="10" t="s">
        <v>20</v>
      </c>
      <c r="AH343" s="10" t="s">
        <v>20</v>
      </c>
      <c r="AI343" s="10" t="s">
        <v>20</v>
      </c>
      <c r="AJ343" s="10" t="s">
        <v>20</v>
      </c>
      <c r="AK343" s="10" t="s">
        <v>20</v>
      </c>
      <c r="AL343" s="10" t="s">
        <v>20</v>
      </c>
      <c r="AM343" s="10" t="s">
        <v>20</v>
      </c>
      <c r="AN343" s="10" t="s">
        <v>20</v>
      </c>
      <c r="AO343" s="10" t="s">
        <v>20</v>
      </c>
      <c r="AP343" s="10" t="s">
        <v>20</v>
      </c>
      <c r="AQ343" s="10" t="s">
        <v>20</v>
      </c>
      <c r="AR343" s="10" t="s">
        <v>20</v>
      </c>
      <c r="AS343" s="10" t="s">
        <v>20</v>
      </c>
      <c r="AT343" t="s">
        <v>3603</v>
      </c>
      <c r="AU343" s="7" t="str">
        <f>'sp1'!AJ345</f>
        <v>Macros for deleting 0</v>
      </c>
    </row>
    <row r="344" spans="2:47" ht="11.25" customHeight="1" x14ac:dyDescent="0.25">
      <c r="B344" s="12">
        <v>4</v>
      </c>
      <c r="C344" s="16" t="str">
        <f t="shared" si="5"/>
        <v>∞</v>
      </c>
      <c r="D344" s="10">
        <v>0</v>
      </c>
      <c r="E344" s="10">
        <v>1</v>
      </c>
      <c r="F344" s="10">
        <v>0</v>
      </c>
      <c r="G344" s="10">
        <v>0</v>
      </c>
      <c r="H344" s="10" t="s">
        <v>20</v>
      </c>
      <c r="I344" s="10" t="s">
        <v>20</v>
      </c>
      <c r="J344" s="10" t="s">
        <v>20</v>
      </c>
      <c r="K344" s="10" t="s">
        <v>20</v>
      </c>
      <c r="L344" s="10" t="s">
        <v>20</v>
      </c>
      <c r="M344" s="10" t="s">
        <v>20</v>
      </c>
      <c r="N344" s="10" t="s">
        <v>20</v>
      </c>
      <c r="O344" s="10" t="s">
        <v>20</v>
      </c>
      <c r="P344" s="10" t="s">
        <v>20</v>
      </c>
      <c r="Q344" s="10" t="s">
        <v>20</v>
      </c>
      <c r="R344" s="10" t="s">
        <v>20</v>
      </c>
      <c r="S344" s="10" t="s">
        <v>20</v>
      </c>
      <c r="T344" s="10" t="s">
        <v>20</v>
      </c>
      <c r="U344" s="10" t="s">
        <v>20</v>
      </c>
      <c r="V344" s="10" t="s">
        <v>20</v>
      </c>
      <c r="W344" s="10" t="s">
        <v>20</v>
      </c>
      <c r="X344" s="10" t="s">
        <v>20</v>
      </c>
      <c r="Y344" s="10" t="s">
        <v>20</v>
      </c>
      <c r="Z344" s="10" t="s">
        <v>20</v>
      </c>
      <c r="AA344" s="10" t="s">
        <v>20</v>
      </c>
      <c r="AB344" s="10" t="s">
        <v>20</v>
      </c>
      <c r="AC344" s="10" t="s">
        <v>20</v>
      </c>
      <c r="AD344" s="10" t="s">
        <v>20</v>
      </c>
      <c r="AE344" s="10" t="s">
        <v>20</v>
      </c>
      <c r="AF344" s="10" t="s">
        <v>20</v>
      </c>
      <c r="AG344" s="10" t="s">
        <v>20</v>
      </c>
      <c r="AH344" s="10" t="s">
        <v>20</v>
      </c>
      <c r="AI344" s="10" t="s">
        <v>20</v>
      </c>
      <c r="AJ344" s="10" t="s">
        <v>20</v>
      </c>
      <c r="AK344" s="10" t="s">
        <v>20</v>
      </c>
      <c r="AL344" s="10" t="s">
        <v>20</v>
      </c>
      <c r="AM344" s="10" t="s">
        <v>20</v>
      </c>
      <c r="AN344" s="10" t="s">
        <v>20</v>
      </c>
      <c r="AO344" s="10" t="s">
        <v>20</v>
      </c>
      <c r="AP344" s="10" t="s">
        <v>20</v>
      </c>
      <c r="AQ344" s="10" t="s">
        <v>20</v>
      </c>
      <c r="AR344" s="10" t="s">
        <v>20</v>
      </c>
      <c r="AS344" s="10" t="s">
        <v>20</v>
      </c>
      <c r="AT344" t="s">
        <v>3604</v>
      </c>
      <c r="AU344" s="7" t="str">
        <f>'sp1'!AJ346</f>
        <v>convert word form into excel sheet</v>
      </c>
    </row>
    <row r="345" spans="2:47" ht="11.25" customHeight="1" x14ac:dyDescent="0.25">
      <c r="B345" s="12">
        <v>5</v>
      </c>
      <c r="C345" s="16" t="str">
        <f t="shared" si="5"/>
        <v>∞</v>
      </c>
      <c r="D345" s="10">
        <v>0</v>
      </c>
      <c r="E345" s="10">
        <v>0</v>
      </c>
      <c r="F345" s="10">
        <v>0</v>
      </c>
      <c r="G345" s="10">
        <v>1</v>
      </c>
      <c r="H345" s="10">
        <v>0</v>
      </c>
      <c r="I345" s="10" t="s">
        <v>20</v>
      </c>
      <c r="J345" s="10" t="s">
        <v>20</v>
      </c>
      <c r="K345" s="10" t="s">
        <v>20</v>
      </c>
      <c r="L345" s="10" t="s">
        <v>20</v>
      </c>
      <c r="M345" s="10" t="s">
        <v>20</v>
      </c>
      <c r="N345" s="10" t="s">
        <v>20</v>
      </c>
      <c r="O345" s="10" t="s">
        <v>20</v>
      </c>
      <c r="P345" s="10" t="s">
        <v>20</v>
      </c>
      <c r="Q345" s="10" t="s">
        <v>20</v>
      </c>
      <c r="R345" s="10" t="s">
        <v>20</v>
      </c>
      <c r="S345" s="10" t="s">
        <v>20</v>
      </c>
      <c r="T345" s="10" t="s">
        <v>20</v>
      </c>
      <c r="U345" s="10" t="s">
        <v>20</v>
      </c>
      <c r="V345" s="10" t="s">
        <v>20</v>
      </c>
      <c r="W345" s="10" t="s">
        <v>20</v>
      </c>
      <c r="X345" s="10" t="s">
        <v>20</v>
      </c>
      <c r="Y345" s="10" t="s">
        <v>20</v>
      </c>
      <c r="Z345" s="10" t="s">
        <v>20</v>
      </c>
      <c r="AA345" s="10" t="s">
        <v>20</v>
      </c>
      <c r="AB345" s="10" t="s">
        <v>20</v>
      </c>
      <c r="AC345" s="10" t="s">
        <v>20</v>
      </c>
      <c r="AD345" s="10" t="s">
        <v>20</v>
      </c>
      <c r="AE345" s="10" t="s">
        <v>20</v>
      </c>
      <c r="AF345" s="10" t="s">
        <v>20</v>
      </c>
      <c r="AG345" s="10" t="s">
        <v>20</v>
      </c>
      <c r="AH345" s="10" t="s">
        <v>20</v>
      </c>
      <c r="AI345" s="10" t="s">
        <v>20</v>
      </c>
      <c r="AJ345" s="10" t="s">
        <v>20</v>
      </c>
      <c r="AK345" s="10" t="s">
        <v>20</v>
      </c>
      <c r="AL345" s="10" t="s">
        <v>20</v>
      </c>
      <c r="AM345" s="10" t="s">
        <v>20</v>
      </c>
      <c r="AN345" s="10" t="s">
        <v>20</v>
      </c>
      <c r="AO345" s="10" t="s">
        <v>20</v>
      </c>
      <c r="AP345" s="10" t="s">
        <v>20</v>
      </c>
      <c r="AQ345" s="10" t="s">
        <v>20</v>
      </c>
      <c r="AR345" s="10" t="s">
        <v>20</v>
      </c>
      <c r="AS345" s="10" t="s">
        <v>20</v>
      </c>
      <c r="AT345" t="s">
        <v>3605</v>
      </c>
      <c r="AU345" s="7" t="str">
        <f>'sp1'!AJ347</f>
        <v>Pivot table: show a sub-total as a % of …</v>
      </c>
    </row>
    <row r="346" spans="2:47" ht="11.25" customHeight="1" x14ac:dyDescent="0.25">
      <c r="B346" s="12">
        <v>2</v>
      </c>
      <c r="C346" s="16" t="str">
        <f t="shared" si="5"/>
        <v>∞</v>
      </c>
      <c r="D346" s="10">
        <v>0</v>
      </c>
      <c r="E346" s="10">
        <v>1</v>
      </c>
      <c r="F346" s="10" t="s">
        <v>20</v>
      </c>
      <c r="G346" s="10" t="s">
        <v>20</v>
      </c>
      <c r="H346" s="10" t="s">
        <v>20</v>
      </c>
      <c r="I346" s="10" t="s">
        <v>20</v>
      </c>
      <c r="J346" s="10" t="s">
        <v>20</v>
      </c>
      <c r="K346" s="10" t="s">
        <v>20</v>
      </c>
      <c r="L346" s="10" t="s">
        <v>20</v>
      </c>
      <c r="M346" s="10" t="s">
        <v>20</v>
      </c>
      <c r="N346" s="10" t="s">
        <v>20</v>
      </c>
      <c r="O346" s="10" t="s">
        <v>20</v>
      </c>
      <c r="P346" s="10" t="s">
        <v>20</v>
      </c>
      <c r="Q346" s="10" t="s">
        <v>20</v>
      </c>
      <c r="R346" s="10" t="s">
        <v>20</v>
      </c>
      <c r="S346" s="10" t="s">
        <v>20</v>
      </c>
      <c r="T346" s="10" t="s">
        <v>20</v>
      </c>
      <c r="U346" s="10" t="s">
        <v>20</v>
      </c>
      <c r="V346" s="10" t="s">
        <v>20</v>
      </c>
      <c r="W346" s="10" t="s">
        <v>20</v>
      </c>
      <c r="X346" s="10" t="s">
        <v>20</v>
      </c>
      <c r="Y346" s="10" t="s">
        <v>20</v>
      </c>
      <c r="Z346" s="10" t="s">
        <v>20</v>
      </c>
      <c r="AA346" s="10" t="s">
        <v>20</v>
      </c>
      <c r="AB346" s="10" t="s">
        <v>20</v>
      </c>
      <c r="AC346" s="10" t="s">
        <v>20</v>
      </c>
      <c r="AD346" s="10" t="s">
        <v>20</v>
      </c>
      <c r="AE346" s="10" t="s">
        <v>20</v>
      </c>
      <c r="AF346" s="10" t="s">
        <v>20</v>
      </c>
      <c r="AG346" s="10" t="s">
        <v>20</v>
      </c>
      <c r="AH346" s="10" t="s">
        <v>20</v>
      </c>
      <c r="AI346" s="10" t="s">
        <v>20</v>
      </c>
      <c r="AJ346" s="10" t="s">
        <v>20</v>
      </c>
      <c r="AK346" s="10" t="s">
        <v>20</v>
      </c>
      <c r="AL346" s="10" t="s">
        <v>20</v>
      </c>
      <c r="AM346" s="10" t="s">
        <v>20</v>
      </c>
      <c r="AN346" s="10" t="s">
        <v>20</v>
      </c>
      <c r="AO346" s="10" t="s">
        <v>20</v>
      </c>
      <c r="AP346" s="10" t="s">
        <v>20</v>
      </c>
      <c r="AQ346" s="10" t="s">
        <v>20</v>
      </c>
      <c r="AR346" s="10" t="s">
        <v>20</v>
      </c>
      <c r="AS346" s="10" t="s">
        <v>20</v>
      </c>
      <c r="AT346" t="s">
        <v>3606</v>
      </c>
      <c r="AU346" s="7" t="str">
        <f>'sp1'!AJ348</f>
        <v>Drawing shapes based on cell values - ho…</v>
      </c>
    </row>
    <row r="347" spans="2:47" ht="11.25" customHeight="1" x14ac:dyDescent="0.25">
      <c r="B347" s="12">
        <v>6</v>
      </c>
      <c r="C347" s="16" t="str">
        <f t="shared" si="5"/>
        <v>∞</v>
      </c>
      <c r="D347" s="10">
        <v>0</v>
      </c>
      <c r="E347" s="10">
        <v>0</v>
      </c>
      <c r="F347" s="10">
        <v>0</v>
      </c>
      <c r="G347" s="10">
        <v>0</v>
      </c>
      <c r="H347" s="10">
        <v>1</v>
      </c>
      <c r="I347" s="10">
        <v>0</v>
      </c>
      <c r="J347" s="10" t="s">
        <v>20</v>
      </c>
      <c r="K347" s="10" t="s">
        <v>20</v>
      </c>
      <c r="L347" s="10" t="s">
        <v>20</v>
      </c>
      <c r="M347" s="10" t="s">
        <v>20</v>
      </c>
      <c r="N347" s="10" t="s">
        <v>20</v>
      </c>
      <c r="O347" s="10" t="s">
        <v>20</v>
      </c>
      <c r="P347" s="10" t="s">
        <v>20</v>
      </c>
      <c r="Q347" s="10" t="s">
        <v>20</v>
      </c>
      <c r="R347" s="10" t="s">
        <v>20</v>
      </c>
      <c r="S347" s="10" t="s">
        <v>20</v>
      </c>
      <c r="T347" s="10" t="s">
        <v>20</v>
      </c>
      <c r="U347" s="10" t="s">
        <v>20</v>
      </c>
      <c r="V347" s="10" t="s">
        <v>20</v>
      </c>
      <c r="W347" s="10" t="s">
        <v>20</v>
      </c>
      <c r="X347" s="10" t="s">
        <v>20</v>
      </c>
      <c r="Y347" s="10" t="s">
        <v>20</v>
      </c>
      <c r="Z347" s="10" t="s">
        <v>20</v>
      </c>
      <c r="AA347" s="10" t="s">
        <v>20</v>
      </c>
      <c r="AB347" s="10" t="s">
        <v>20</v>
      </c>
      <c r="AC347" s="10" t="s">
        <v>20</v>
      </c>
      <c r="AD347" s="10" t="s">
        <v>20</v>
      </c>
      <c r="AE347" s="10" t="s">
        <v>20</v>
      </c>
      <c r="AF347" s="10" t="s">
        <v>20</v>
      </c>
      <c r="AG347" s="10" t="s">
        <v>20</v>
      </c>
      <c r="AH347" s="10" t="s">
        <v>20</v>
      </c>
      <c r="AI347" s="10" t="s">
        <v>20</v>
      </c>
      <c r="AJ347" s="10" t="s">
        <v>20</v>
      </c>
      <c r="AK347" s="10" t="s">
        <v>20</v>
      </c>
      <c r="AL347" s="10" t="s">
        <v>20</v>
      </c>
      <c r="AM347" s="10" t="s">
        <v>20</v>
      </c>
      <c r="AN347" s="10" t="s">
        <v>20</v>
      </c>
      <c r="AO347" s="10" t="s">
        <v>20</v>
      </c>
      <c r="AP347" s="10" t="s">
        <v>20</v>
      </c>
      <c r="AQ347" s="10" t="s">
        <v>20</v>
      </c>
      <c r="AR347" s="10" t="s">
        <v>20</v>
      </c>
      <c r="AS347" s="10" t="s">
        <v>20</v>
      </c>
      <c r="AT347" t="s">
        <v>3607</v>
      </c>
      <c r="AU347" s="7" t="str">
        <f>'sp1'!AJ349</f>
        <v>need a formula to exclude negatives</v>
      </c>
    </row>
    <row r="348" spans="2:47" ht="11.25" customHeight="1" x14ac:dyDescent="0.25">
      <c r="B348" s="12">
        <v>4</v>
      </c>
      <c r="C348" s="16" t="str">
        <f t="shared" si="5"/>
        <v>∞</v>
      </c>
      <c r="D348" s="10">
        <v>0</v>
      </c>
      <c r="E348" s="10">
        <v>0</v>
      </c>
      <c r="F348" s="10">
        <v>1</v>
      </c>
      <c r="G348" s="10">
        <v>1</v>
      </c>
      <c r="H348" s="10" t="s">
        <v>20</v>
      </c>
      <c r="I348" s="10" t="s">
        <v>20</v>
      </c>
      <c r="J348" s="10" t="s">
        <v>20</v>
      </c>
      <c r="K348" s="10" t="s">
        <v>20</v>
      </c>
      <c r="L348" s="10" t="s">
        <v>20</v>
      </c>
      <c r="M348" s="10" t="s">
        <v>20</v>
      </c>
      <c r="N348" s="10" t="s">
        <v>20</v>
      </c>
      <c r="O348" s="10" t="s">
        <v>20</v>
      </c>
      <c r="P348" s="10" t="s">
        <v>20</v>
      </c>
      <c r="Q348" s="10" t="s">
        <v>20</v>
      </c>
      <c r="R348" s="10" t="s">
        <v>20</v>
      </c>
      <c r="S348" s="10" t="s">
        <v>20</v>
      </c>
      <c r="T348" s="10" t="s">
        <v>20</v>
      </c>
      <c r="U348" s="10" t="s">
        <v>20</v>
      </c>
      <c r="V348" s="10" t="s">
        <v>20</v>
      </c>
      <c r="W348" s="10" t="s">
        <v>20</v>
      </c>
      <c r="X348" s="10" t="s">
        <v>20</v>
      </c>
      <c r="Y348" s="10" t="s">
        <v>20</v>
      </c>
      <c r="Z348" s="10" t="s">
        <v>20</v>
      </c>
      <c r="AA348" s="10" t="s">
        <v>20</v>
      </c>
      <c r="AB348" s="10" t="s">
        <v>20</v>
      </c>
      <c r="AC348" s="10" t="s">
        <v>20</v>
      </c>
      <c r="AD348" s="10" t="s">
        <v>20</v>
      </c>
      <c r="AE348" s="10" t="s">
        <v>20</v>
      </c>
      <c r="AF348" s="10" t="s">
        <v>20</v>
      </c>
      <c r="AG348" s="10" t="s">
        <v>20</v>
      </c>
      <c r="AH348" s="10" t="s">
        <v>20</v>
      </c>
      <c r="AI348" s="10" t="s">
        <v>20</v>
      </c>
      <c r="AJ348" s="10" t="s">
        <v>20</v>
      </c>
      <c r="AK348" s="10" t="s">
        <v>20</v>
      </c>
      <c r="AL348" s="10" t="s">
        <v>20</v>
      </c>
      <c r="AM348" s="10" t="s">
        <v>20</v>
      </c>
      <c r="AN348" s="10" t="s">
        <v>20</v>
      </c>
      <c r="AO348" s="10" t="s">
        <v>20</v>
      </c>
      <c r="AP348" s="10" t="s">
        <v>20</v>
      </c>
      <c r="AQ348" s="10" t="s">
        <v>20</v>
      </c>
      <c r="AR348" s="10" t="s">
        <v>20</v>
      </c>
      <c r="AS348" s="10" t="s">
        <v>20</v>
      </c>
      <c r="AT348" t="s">
        <v>3608</v>
      </c>
      <c r="AU348" s="7" t="str">
        <f>'sp1'!AJ350</f>
        <v>Check broken external hyperlinks</v>
      </c>
    </row>
    <row r="349" spans="2:47" ht="11.25" customHeight="1" x14ac:dyDescent="0.25">
      <c r="B349" s="12">
        <v>2</v>
      </c>
      <c r="C349" s="16" t="str">
        <f t="shared" si="5"/>
        <v>∞</v>
      </c>
      <c r="D349" s="10">
        <v>0</v>
      </c>
      <c r="E349" s="10">
        <v>1</v>
      </c>
      <c r="F349" s="10" t="s">
        <v>20</v>
      </c>
      <c r="G349" s="10" t="s">
        <v>20</v>
      </c>
      <c r="H349" s="10" t="s">
        <v>20</v>
      </c>
      <c r="I349" s="10" t="s">
        <v>20</v>
      </c>
      <c r="J349" s="10" t="s">
        <v>20</v>
      </c>
      <c r="K349" s="10" t="s">
        <v>20</v>
      </c>
      <c r="L349" s="10" t="s">
        <v>20</v>
      </c>
      <c r="M349" s="10" t="s">
        <v>20</v>
      </c>
      <c r="N349" s="10" t="s">
        <v>20</v>
      </c>
      <c r="O349" s="10" t="s">
        <v>20</v>
      </c>
      <c r="P349" s="10" t="s">
        <v>20</v>
      </c>
      <c r="Q349" s="10" t="s">
        <v>20</v>
      </c>
      <c r="R349" s="10" t="s">
        <v>20</v>
      </c>
      <c r="S349" s="10" t="s">
        <v>20</v>
      </c>
      <c r="T349" s="10" t="s">
        <v>20</v>
      </c>
      <c r="U349" s="10" t="s">
        <v>20</v>
      </c>
      <c r="V349" s="10" t="s">
        <v>20</v>
      </c>
      <c r="W349" s="10" t="s">
        <v>20</v>
      </c>
      <c r="X349" s="10" t="s">
        <v>20</v>
      </c>
      <c r="Y349" s="10" t="s">
        <v>20</v>
      </c>
      <c r="Z349" s="10" t="s">
        <v>20</v>
      </c>
      <c r="AA349" s="10" t="s">
        <v>20</v>
      </c>
      <c r="AB349" s="10" t="s">
        <v>20</v>
      </c>
      <c r="AC349" s="10" t="s">
        <v>20</v>
      </c>
      <c r="AD349" s="10" t="s">
        <v>20</v>
      </c>
      <c r="AE349" s="10" t="s">
        <v>20</v>
      </c>
      <c r="AF349" s="10" t="s">
        <v>20</v>
      </c>
      <c r="AG349" s="10" t="s">
        <v>20</v>
      </c>
      <c r="AH349" s="10" t="s">
        <v>20</v>
      </c>
      <c r="AI349" s="10" t="s">
        <v>20</v>
      </c>
      <c r="AJ349" s="10" t="s">
        <v>20</v>
      </c>
      <c r="AK349" s="10" t="s">
        <v>20</v>
      </c>
      <c r="AL349" s="10" t="s">
        <v>20</v>
      </c>
      <c r="AM349" s="10" t="s">
        <v>20</v>
      </c>
      <c r="AN349" s="10" t="s">
        <v>20</v>
      </c>
      <c r="AO349" s="10" t="s">
        <v>20</v>
      </c>
      <c r="AP349" s="10" t="s">
        <v>20</v>
      </c>
      <c r="AQ349" s="10" t="s">
        <v>20</v>
      </c>
      <c r="AR349" s="10" t="s">
        <v>20</v>
      </c>
      <c r="AS349" s="10" t="s">
        <v>20</v>
      </c>
      <c r="AT349" t="s">
        <v>3609</v>
      </c>
      <c r="AU349" s="7" t="str">
        <f>'sp1'!AJ351</f>
        <v>Formula construction</v>
      </c>
    </row>
    <row r="350" spans="2:47" ht="11.25" customHeight="1" x14ac:dyDescent="0.25">
      <c r="B350" s="12">
        <v>2</v>
      </c>
      <c r="C350" s="16" t="str">
        <f t="shared" si="5"/>
        <v>∞</v>
      </c>
      <c r="D350" s="10">
        <v>0</v>
      </c>
      <c r="E350" s="10">
        <v>1</v>
      </c>
      <c r="F350" s="10" t="s">
        <v>20</v>
      </c>
      <c r="G350" s="10" t="s">
        <v>20</v>
      </c>
      <c r="H350" s="10" t="s">
        <v>20</v>
      </c>
      <c r="I350" s="10" t="s">
        <v>20</v>
      </c>
      <c r="J350" s="10" t="s">
        <v>20</v>
      </c>
      <c r="K350" s="10" t="s">
        <v>20</v>
      </c>
      <c r="L350" s="10" t="s">
        <v>20</v>
      </c>
      <c r="M350" s="10" t="s">
        <v>20</v>
      </c>
      <c r="N350" s="10" t="s">
        <v>20</v>
      </c>
      <c r="O350" s="10" t="s">
        <v>20</v>
      </c>
      <c r="P350" s="10" t="s">
        <v>20</v>
      </c>
      <c r="Q350" s="10" t="s">
        <v>20</v>
      </c>
      <c r="R350" s="10" t="s">
        <v>20</v>
      </c>
      <c r="S350" s="10" t="s">
        <v>20</v>
      </c>
      <c r="T350" s="10" t="s">
        <v>20</v>
      </c>
      <c r="U350" s="10" t="s">
        <v>20</v>
      </c>
      <c r="V350" s="10" t="s">
        <v>20</v>
      </c>
      <c r="W350" s="10" t="s">
        <v>20</v>
      </c>
      <c r="X350" s="10" t="s">
        <v>20</v>
      </c>
      <c r="Y350" s="10" t="s">
        <v>20</v>
      </c>
      <c r="Z350" s="10" t="s">
        <v>20</v>
      </c>
      <c r="AA350" s="10" t="s">
        <v>20</v>
      </c>
      <c r="AB350" s="10" t="s">
        <v>20</v>
      </c>
      <c r="AC350" s="10" t="s">
        <v>20</v>
      </c>
      <c r="AD350" s="10" t="s">
        <v>20</v>
      </c>
      <c r="AE350" s="10" t="s">
        <v>20</v>
      </c>
      <c r="AF350" s="10" t="s">
        <v>20</v>
      </c>
      <c r="AG350" s="10" t="s">
        <v>20</v>
      </c>
      <c r="AH350" s="10" t="s">
        <v>20</v>
      </c>
      <c r="AI350" s="10" t="s">
        <v>20</v>
      </c>
      <c r="AJ350" s="10" t="s">
        <v>20</v>
      </c>
      <c r="AK350" s="10" t="s">
        <v>20</v>
      </c>
      <c r="AL350" s="10" t="s">
        <v>20</v>
      </c>
      <c r="AM350" s="10" t="s">
        <v>20</v>
      </c>
      <c r="AN350" s="10" t="s">
        <v>20</v>
      </c>
      <c r="AO350" s="10" t="s">
        <v>20</v>
      </c>
      <c r="AP350" s="10" t="s">
        <v>20</v>
      </c>
      <c r="AQ350" s="10" t="s">
        <v>20</v>
      </c>
      <c r="AR350" s="10" t="s">
        <v>20</v>
      </c>
      <c r="AS350" s="10" t="s">
        <v>20</v>
      </c>
      <c r="AT350" t="s">
        <v>3610</v>
      </c>
      <c r="AU350" s="7" t="str">
        <f>'sp1'!AJ352</f>
        <v>Password Protect Sheets in a workbook</v>
      </c>
    </row>
    <row r="351" spans="2:47" ht="11.25" customHeight="1" x14ac:dyDescent="0.25">
      <c r="B351" s="12">
        <v>8</v>
      </c>
      <c r="C351" s="16" t="str">
        <f t="shared" si="5"/>
        <v>∞</v>
      </c>
      <c r="D351" s="10">
        <v>0</v>
      </c>
      <c r="E351" s="10">
        <v>1</v>
      </c>
      <c r="F351" s="10">
        <v>0</v>
      </c>
      <c r="G351" s="10">
        <v>0</v>
      </c>
      <c r="H351" s="10">
        <v>0</v>
      </c>
      <c r="I351" s="10">
        <v>1</v>
      </c>
      <c r="J351" s="10">
        <v>0</v>
      </c>
      <c r="K351" s="10">
        <v>1</v>
      </c>
      <c r="L351" s="10" t="s">
        <v>20</v>
      </c>
      <c r="M351" s="10" t="s">
        <v>20</v>
      </c>
      <c r="N351" s="10" t="s">
        <v>20</v>
      </c>
      <c r="O351" s="10" t="s">
        <v>20</v>
      </c>
      <c r="P351" s="10" t="s">
        <v>20</v>
      </c>
      <c r="Q351" s="10" t="s">
        <v>20</v>
      </c>
      <c r="R351" s="10" t="s">
        <v>20</v>
      </c>
      <c r="S351" s="10" t="s">
        <v>20</v>
      </c>
      <c r="T351" s="10" t="s">
        <v>20</v>
      </c>
      <c r="U351" s="10" t="s">
        <v>20</v>
      </c>
      <c r="V351" s="10" t="s">
        <v>20</v>
      </c>
      <c r="W351" s="10" t="s">
        <v>20</v>
      </c>
      <c r="X351" s="10" t="s">
        <v>20</v>
      </c>
      <c r="Y351" s="10" t="s">
        <v>20</v>
      </c>
      <c r="Z351" s="10" t="s">
        <v>20</v>
      </c>
      <c r="AA351" s="10" t="s">
        <v>20</v>
      </c>
      <c r="AB351" s="10" t="s">
        <v>20</v>
      </c>
      <c r="AC351" s="10" t="s">
        <v>20</v>
      </c>
      <c r="AD351" s="10" t="s">
        <v>20</v>
      </c>
      <c r="AE351" s="10" t="s">
        <v>20</v>
      </c>
      <c r="AF351" s="10" t="s">
        <v>20</v>
      </c>
      <c r="AG351" s="10" t="s">
        <v>20</v>
      </c>
      <c r="AH351" s="10" t="s">
        <v>20</v>
      </c>
      <c r="AI351" s="10" t="s">
        <v>20</v>
      </c>
      <c r="AJ351" s="10" t="s">
        <v>20</v>
      </c>
      <c r="AK351" s="10" t="s">
        <v>20</v>
      </c>
      <c r="AL351" s="10" t="s">
        <v>20</v>
      </c>
      <c r="AM351" s="10" t="s">
        <v>20</v>
      </c>
      <c r="AN351" s="10" t="s">
        <v>20</v>
      </c>
      <c r="AO351" s="10" t="s">
        <v>20</v>
      </c>
      <c r="AP351" s="10" t="s">
        <v>20</v>
      </c>
      <c r="AQ351" s="10" t="s">
        <v>20</v>
      </c>
      <c r="AR351" s="10" t="s">
        <v>20</v>
      </c>
      <c r="AS351" s="10" t="s">
        <v>20</v>
      </c>
      <c r="AT351" t="s">
        <v>3611</v>
      </c>
      <c r="AU351" s="7" t="str">
        <f>'sp1'!AJ353</f>
        <v>Automatting Tabulation - Switching betwe…</v>
      </c>
    </row>
    <row r="352" spans="2:47" ht="11.25" customHeight="1" x14ac:dyDescent="0.25">
      <c r="B352" s="12">
        <v>3</v>
      </c>
      <c r="C352" s="16" t="str">
        <f t="shared" si="5"/>
        <v>∞</v>
      </c>
      <c r="D352" s="10">
        <v>0</v>
      </c>
      <c r="E352" s="10">
        <v>1</v>
      </c>
      <c r="F352" s="10">
        <v>0</v>
      </c>
      <c r="G352" s="10" t="s">
        <v>20</v>
      </c>
      <c r="H352" s="10" t="s">
        <v>20</v>
      </c>
      <c r="I352" s="10" t="s">
        <v>20</v>
      </c>
      <c r="J352" s="10" t="s">
        <v>20</v>
      </c>
      <c r="K352" s="10" t="s">
        <v>20</v>
      </c>
      <c r="L352" s="10" t="s">
        <v>20</v>
      </c>
      <c r="M352" s="10" t="s">
        <v>20</v>
      </c>
      <c r="N352" s="10" t="s">
        <v>20</v>
      </c>
      <c r="O352" s="10" t="s">
        <v>20</v>
      </c>
      <c r="P352" s="10" t="s">
        <v>20</v>
      </c>
      <c r="Q352" s="10" t="s">
        <v>20</v>
      </c>
      <c r="R352" s="10" t="s">
        <v>20</v>
      </c>
      <c r="S352" s="10" t="s">
        <v>20</v>
      </c>
      <c r="T352" s="10" t="s">
        <v>20</v>
      </c>
      <c r="U352" s="10" t="s">
        <v>20</v>
      </c>
      <c r="V352" s="10" t="s">
        <v>20</v>
      </c>
      <c r="W352" s="10" t="s">
        <v>20</v>
      </c>
      <c r="X352" s="10" t="s">
        <v>20</v>
      </c>
      <c r="Y352" s="10" t="s">
        <v>20</v>
      </c>
      <c r="Z352" s="10" t="s">
        <v>20</v>
      </c>
      <c r="AA352" s="10" t="s">
        <v>20</v>
      </c>
      <c r="AB352" s="10" t="s">
        <v>20</v>
      </c>
      <c r="AC352" s="10" t="s">
        <v>20</v>
      </c>
      <c r="AD352" s="10" t="s">
        <v>20</v>
      </c>
      <c r="AE352" s="10" t="s">
        <v>20</v>
      </c>
      <c r="AF352" s="10" t="s">
        <v>20</v>
      </c>
      <c r="AG352" s="10" t="s">
        <v>20</v>
      </c>
      <c r="AH352" s="10" t="s">
        <v>20</v>
      </c>
      <c r="AI352" s="10" t="s">
        <v>20</v>
      </c>
      <c r="AJ352" s="10" t="s">
        <v>20</v>
      </c>
      <c r="AK352" s="10" t="s">
        <v>20</v>
      </c>
      <c r="AL352" s="10" t="s">
        <v>20</v>
      </c>
      <c r="AM352" s="10" t="s">
        <v>20</v>
      </c>
      <c r="AN352" s="10" t="s">
        <v>20</v>
      </c>
      <c r="AO352" s="10" t="s">
        <v>20</v>
      </c>
      <c r="AP352" s="10" t="s">
        <v>20</v>
      </c>
      <c r="AQ352" s="10" t="s">
        <v>20</v>
      </c>
      <c r="AR352" s="10" t="s">
        <v>20</v>
      </c>
      <c r="AS352" s="10" t="s">
        <v>20</v>
      </c>
      <c r="AT352" t="s">
        <v>3612</v>
      </c>
      <c r="AU352" s="7" t="str">
        <f>'sp1'!AJ354</f>
        <v>Form Controls in Excel</v>
      </c>
    </row>
    <row r="353" spans="2:47" ht="11.25" customHeight="1" x14ac:dyDescent="0.25">
      <c r="B353" s="12">
        <v>6</v>
      </c>
      <c r="C353" s="16" t="str">
        <f t="shared" si="5"/>
        <v>∞</v>
      </c>
      <c r="D353" s="10">
        <v>0</v>
      </c>
      <c r="E353" s="10">
        <v>0</v>
      </c>
      <c r="F353" s="10">
        <v>1</v>
      </c>
      <c r="G353" s="10">
        <v>0</v>
      </c>
      <c r="H353" s="10">
        <v>0</v>
      </c>
      <c r="I353" s="10">
        <v>1</v>
      </c>
      <c r="J353" s="10" t="s">
        <v>20</v>
      </c>
      <c r="K353" s="10" t="s">
        <v>20</v>
      </c>
      <c r="L353" s="10" t="s">
        <v>20</v>
      </c>
      <c r="M353" s="10" t="s">
        <v>20</v>
      </c>
      <c r="N353" s="10" t="s">
        <v>20</v>
      </c>
      <c r="O353" s="10" t="s">
        <v>20</v>
      </c>
      <c r="P353" s="10" t="s">
        <v>20</v>
      </c>
      <c r="Q353" s="10" t="s">
        <v>20</v>
      </c>
      <c r="R353" s="10" t="s">
        <v>20</v>
      </c>
      <c r="S353" s="10" t="s">
        <v>20</v>
      </c>
      <c r="T353" s="10" t="s">
        <v>20</v>
      </c>
      <c r="U353" s="10" t="s">
        <v>20</v>
      </c>
      <c r="V353" s="10" t="s">
        <v>20</v>
      </c>
      <c r="W353" s="10" t="s">
        <v>20</v>
      </c>
      <c r="X353" s="10" t="s">
        <v>20</v>
      </c>
      <c r="Y353" s="10" t="s">
        <v>20</v>
      </c>
      <c r="Z353" s="10" t="s">
        <v>20</v>
      </c>
      <c r="AA353" s="10" t="s">
        <v>20</v>
      </c>
      <c r="AB353" s="10" t="s">
        <v>20</v>
      </c>
      <c r="AC353" s="10" t="s">
        <v>20</v>
      </c>
      <c r="AD353" s="10" t="s">
        <v>20</v>
      </c>
      <c r="AE353" s="10" t="s">
        <v>20</v>
      </c>
      <c r="AF353" s="10" t="s">
        <v>20</v>
      </c>
      <c r="AG353" s="10" t="s">
        <v>20</v>
      </c>
      <c r="AH353" s="10" t="s">
        <v>20</v>
      </c>
      <c r="AI353" s="10" t="s">
        <v>20</v>
      </c>
      <c r="AJ353" s="10" t="s">
        <v>20</v>
      </c>
      <c r="AK353" s="10" t="s">
        <v>20</v>
      </c>
      <c r="AL353" s="10" t="s">
        <v>20</v>
      </c>
      <c r="AM353" s="10" t="s">
        <v>20</v>
      </c>
      <c r="AN353" s="10" t="s">
        <v>20</v>
      </c>
      <c r="AO353" s="10" t="s">
        <v>20</v>
      </c>
      <c r="AP353" s="10" t="s">
        <v>20</v>
      </c>
      <c r="AQ353" s="10" t="s">
        <v>20</v>
      </c>
      <c r="AR353" s="10" t="s">
        <v>20</v>
      </c>
      <c r="AS353" s="10" t="s">
        <v>20</v>
      </c>
      <c r="AT353" t="s">
        <v>3613</v>
      </c>
      <c r="AU353" s="7" t="str">
        <f>'sp1'!AJ355</f>
        <v>Creation of an efficient frontier using …</v>
      </c>
    </row>
    <row r="354" spans="2:47" ht="11.25" customHeight="1" x14ac:dyDescent="0.25">
      <c r="B354" s="12">
        <v>2</v>
      </c>
      <c r="C354" s="16" t="str">
        <f t="shared" si="5"/>
        <v>∞</v>
      </c>
      <c r="D354" s="10">
        <v>0</v>
      </c>
      <c r="E354" s="10">
        <v>1</v>
      </c>
      <c r="F354" s="10" t="s">
        <v>20</v>
      </c>
      <c r="G354" s="10" t="s">
        <v>20</v>
      </c>
      <c r="H354" s="10" t="s">
        <v>20</v>
      </c>
      <c r="I354" s="10" t="s">
        <v>20</v>
      </c>
      <c r="J354" s="10" t="s">
        <v>20</v>
      </c>
      <c r="K354" s="10" t="s">
        <v>20</v>
      </c>
      <c r="L354" s="10" t="s">
        <v>20</v>
      </c>
      <c r="M354" s="10" t="s">
        <v>20</v>
      </c>
      <c r="N354" s="10" t="s">
        <v>20</v>
      </c>
      <c r="O354" s="10" t="s">
        <v>20</v>
      </c>
      <c r="P354" s="10" t="s">
        <v>20</v>
      </c>
      <c r="Q354" s="10" t="s">
        <v>20</v>
      </c>
      <c r="R354" s="10" t="s">
        <v>20</v>
      </c>
      <c r="S354" s="10" t="s">
        <v>20</v>
      </c>
      <c r="T354" s="10" t="s">
        <v>20</v>
      </c>
      <c r="U354" s="10" t="s">
        <v>20</v>
      </c>
      <c r="V354" s="10" t="s">
        <v>20</v>
      </c>
      <c r="W354" s="10" t="s">
        <v>20</v>
      </c>
      <c r="X354" s="10" t="s">
        <v>20</v>
      </c>
      <c r="Y354" s="10" t="s">
        <v>20</v>
      </c>
      <c r="Z354" s="10" t="s">
        <v>20</v>
      </c>
      <c r="AA354" s="10" t="s">
        <v>20</v>
      </c>
      <c r="AB354" s="10" t="s">
        <v>20</v>
      </c>
      <c r="AC354" s="10" t="s">
        <v>20</v>
      </c>
      <c r="AD354" s="10" t="s">
        <v>20</v>
      </c>
      <c r="AE354" s="10" t="s">
        <v>20</v>
      </c>
      <c r="AF354" s="10" t="s">
        <v>20</v>
      </c>
      <c r="AG354" s="10" t="s">
        <v>20</v>
      </c>
      <c r="AH354" s="10" t="s">
        <v>20</v>
      </c>
      <c r="AI354" s="10" t="s">
        <v>20</v>
      </c>
      <c r="AJ354" s="10" t="s">
        <v>20</v>
      </c>
      <c r="AK354" s="10" t="s">
        <v>20</v>
      </c>
      <c r="AL354" s="10" t="s">
        <v>20</v>
      </c>
      <c r="AM354" s="10" t="s">
        <v>20</v>
      </c>
      <c r="AN354" s="10" t="s">
        <v>20</v>
      </c>
      <c r="AO354" s="10" t="s">
        <v>20</v>
      </c>
      <c r="AP354" s="10" t="s">
        <v>20</v>
      </c>
      <c r="AQ354" s="10" t="s">
        <v>20</v>
      </c>
      <c r="AR354" s="10" t="s">
        <v>20</v>
      </c>
      <c r="AS354" s="10" t="s">
        <v>20</v>
      </c>
      <c r="AT354" t="s">
        <v>3614</v>
      </c>
      <c r="AU354" s="7" t="str">
        <f>'sp1'!AJ356</f>
        <v>Default Currency Format</v>
      </c>
    </row>
    <row r="355" spans="2:47" ht="11.25" customHeight="1" x14ac:dyDescent="0.25">
      <c r="B355" s="12">
        <v>2</v>
      </c>
      <c r="C355" s="16" t="str">
        <f t="shared" si="5"/>
        <v>∞</v>
      </c>
      <c r="D355" s="10">
        <v>0</v>
      </c>
      <c r="E355" s="10">
        <v>1</v>
      </c>
      <c r="F355" s="10" t="s">
        <v>20</v>
      </c>
      <c r="G355" s="10" t="s">
        <v>20</v>
      </c>
      <c r="H355" s="10" t="s">
        <v>20</v>
      </c>
      <c r="I355" s="10" t="s">
        <v>20</v>
      </c>
      <c r="J355" s="10" t="s">
        <v>20</v>
      </c>
      <c r="K355" s="10" t="s">
        <v>20</v>
      </c>
      <c r="L355" s="10" t="s">
        <v>20</v>
      </c>
      <c r="M355" s="10" t="s">
        <v>20</v>
      </c>
      <c r="N355" s="10" t="s">
        <v>20</v>
      </c>
      <c r="O355" s="10" t="s">
        <v>20</v>
      </c>
      <c r="P355" s="10" t="s">
        <v>20</v>
      </c>
      <c r="Q355" s="10" t="s">
        <v>20</v>
      </c>
      <c r="R355" s="10" t="s">
        <v>20</v>
      </c>
      <c r="S355" s="10" t="s">
        <v>20</v>
      </c>
      <c r="T355" s="10" t="s">
        <v>20</v>
      </c>
      <c r="U355" s="10" t="s">
        <v>20</v>
      </c>
      <c r="V355" s="10" t="s">
        <v>20</v>
      </c>
      <c r="W355" s="10" t="s">
        <v>20</v>
      </c>
      <c r="X355" s="10" t="s">
        <v>20</v>
      </c>
      <c r="Y355" s="10" t="s">
        <v>20</v>
      </c>
      <c r="Z355" s="10" t="s">
        <v>20</v>
      </c>
      <c r="AA355" s="10" t="s">
        <v>20</v>
      </c>
      <c r="AB355" s="10" t="s">
        <v>20</v>
      </c>
      <c r="AC355" s="10" t="s">
        <v>20</v>
      </c>
      <c r="AD355" s="10" t="s">
        <v>20</v>
      </c>
      <c r="AE355" s="10" t="s">
        <v>20</v>
      </c>
      <c r="AF355" s="10" t="s">
        <v>20</v>
      </c>
      <c r="AG355" s="10" t="s">
        <v>20</v>
      </c>
      <c r="AH355" s="10" t="s">
        <v>20</v>
      </c>
      <c r="AI355" s="10" t="s">
        <v>20</v>
      </c>
      <c r="AJ355" s="10" t="s">
        <v>20</v>
      </c>
      <c r="AK355" s="10" t="s">
        <v>20</v>
      </c>
      <c r="AL355" s="10" t="s">
        <v>20</v>
      </c>
      <c r="AM355" s="10" t="s">
        <v>20</v>
      </c>
      <c r="AN355" s="10" t="s">
        <v>20</v>
      </c>
      <c r="AO355" s="10" t="s">
        <v>20</v>
      </c>
      <c r="AP355" s="10" t="s">
        <v>20</v>
      </c>
      <c r="AQ355" s="10" t="s">
        <v>20</v>
      </c>
      <c r="AR355" s="10" t="s">
        <v>20</v>
      </c>
      <c r="AS355" s="10" t="s">
        <v>20</v>
      </c>
      <c r="AT355" t="s">
        <v>3615</v>
      </c>
      <c r="AU355" s="7" t="str">
        <f>'sp1'!AJ357</f>
        <v>Custom Format for Indian Currency</v>
      </c>
    </row>
    <row r="356" spans="2:47" ht="11.25" customHeight="1" x14ac:dyDescent="0.25">
      <c r="B356" s="12">
        <v>2</v>
      </c>
      <c r="C356" s="16" t="str">
        <f t="shared" si="5"/>
        <v>∞</v>
      </c>
      <c r="D356" s="10">
        <v>0</v>
      </c>
      <c r="E356" s="10">
        <v>1</v>
      </c>
      <c r="F356" s="10" t="s">
        <v>20</v>
      </c>
      <c r="G356" s="10" t="s">
        <v>20</v>
      </c>
      <c r="H356" s="10" t="s">
        <v>20</v>
      </c>
      <c r="I356" s="10" t="s">
        <v>20</v>
      </c>
      <c r="J356" s="10" t="s">
        <v>20</v>
      </c>
      <c r="K356" s="10" t="s">
        <v>20</v>
      </c>
      <c r="L356" s="10" t="s">
        <v>20</v>
      </c>
      <c r="M356" s="10" t="s">
        <v>20</v>
      </c>
      <c r="N356" s="10" t="s">
        <v>20</v>
      </c>
      <c r="O356" s="10" t="s">
        <v>20</v>
      </c>
      <c r="P356" s="10" t="s">
        <v>20</v>
      </c>
      <c r="Q356" s="10" t="s">
        <v>20</v>
      </c>
      <c r="R356" s="10" t="s">
        <v>20</v>
      </c>
      <c r="S356" s="10" t="s">
        <v>20</v>
      </c>
      <c r="T356" s="10" t="s">
        <v>20</v>
      </c>
      <c r="U356" s="10" t="s">
        <v>20</v>
      </c>
      <c r="V356" s="10" t="s">
        <v>20</v>
      </c>
      <c r="W356" s="10" t="s">
        <v>20</v>
      </c>
      <c r="X356" s="10" t="s">
        <v>20</v>
      </c>
      <c r="Y356" s="10" t="s">
        <v>20</v>
      </c>
      <c r="Z356" s="10" t="s">
        <v>20</v>
      </c>
      <c r="AA356" s="10" t="s">
        <v>20</v>
      </c>
      <c r="AB356" s="10" t="s">
        <v>20</v>
      </c>
      <c r="AC356" s="10" t="s">
        <v>20</v>
      </c>
      <c r="AD356" s="10" t="s">
        <v>20</v>
      </c>
      <c r="AE356" s="10" t="s">
        <v>20</v>
      </c>
      <c r="AF356" s="10" t="s">
        <v>20</v>
      </c>
      <c r="AG356" s="10" t="s">
        <v>20</v>
      </c>
      <c r="AH356" s="10" t="s">
        <v>20</v>
      </c>
      <c r="AI356" s="10" t="s">
        <v>20</v>
      </c>
      <c r="AJ356" s="10" t="s">
        <v>20</v>
      </c>
      <c r="AK356" s="10" t="s">
        <v>20</v>
      </c>
      <c r="AL356" s="10" t="s">
        <v>20</v>
      </c>
      <c r="AM356" s="10" t="s">
        <v>20</v>
      </c>
      <c r="AN356" s="10" t="s">
        <v>20</v>
      </c>
      <c r="AO356" s="10" t="s">
        <v>20</v>
      </c>
      <c r="AP356" s="10" t="s">
        <v>20</v>
      </c>
      <c r="AQ356" s="10" t="s">
        <v>20</v>
      </c>
      <c r="AR356" s="10" t="s">
        <v>20</v>
      </c>
      <c r="AS356" s="10" t="s">
        <v>20</v>
      </c>
      <c r="AT356" t="s">
        <v>3616</v>
      </c>
      <c r="AU356" s="7" t="str">
        <f>'sp1'!AJ358</f>
        <v>Period date spacific sums</v>
      </c>
    </row>
    <row r="357" spans="2:47" ht="11.25" customHeight="1" x14ac:dyDescent="0.25">
      <c r="B357" s="12">
        <v>3</v>
      </c>
      <c r="C357" s="16" t="str">
        <f t="shared" si="5"/>
        <v>∞</v>
      </c>
      <c r="D357" s="10">
        <v>0</v>
      </c>
      <c r="E357" s="10">
        <v>1</v>
      </c>
      <c r="F357" s="10">
        <v>0</v>
      </c>
      <c r="G357" s="10" t="s">
        <v>20</v>
      </c>
      <c r="H357" s="10" t="s">
        <v>20</v>
      </c>
      <c r="I357" s="10" t="s">
        <v>20</v>
      </c>
      <c r="J357" s="10" t="s">
        <v>20</v>
      </c>
      <c r="K357" s="10" t="s">
        <v>20</v>
      </c>
      <c r="L357" s="10" t="s">
        <v>20</v>
      </c>
      <c r="M357" s="10" t="s">
        <v>20</v>
      </c>
      <c r="N357" s="10" t="s">
        <v>20</v>
      </c>
      <c r="O357" s="10" t="s">
        <v>20</v>
      </c>
      <c r="P357" s="10" t="s">
        <v>20</v>
      </c>
      <c r="Q357" s="10" t="s">
        <v>20</v>
      </c>
      <c r="R357" s="10" t="s">
        <v>20</v>
      </c>
      <c r="S357" s="10" t="s">
        <v>20</v>
      </c>
      <c r="T357" s="10" t="s">
        <v>20</v>
      </c>
      <c r="U357" s="10" t="s">
        <v>20</v>
      </c>
      <c r="V357" s="10" t="s">
        <v>20</v>
      </c>
      <c r="W357" s="10" t="s">
        <v>20</v>
      </c>
      <c r="X357" s="10" t="s">
        <v>20</v>
      </c>
      <c r="Y357" s="10" t="s">
        <v>20</v>
      </c>
      <c r="Z357" s="10" t="s">
        <v>20</v>
      </c>
      <c r="AA357" s="10" t="s">
        <v>20</v>
      </c>
      <c r="AB357" s="10" t="s">
        <v>20</v>
      </c>
      <c r="AC357" s="10" t="s">
        <v>20</v>
      </c>
      <c r="AD357" s="10" t="s">
        <v>20</v>
      </c>
      <c r="AE357" s="10" t="s">
        <v>20</v>
      </c>
      <c r="AF357" s="10" t="s">
        <v>20</v>
      </c>
      <c r="AG357" s="10" t="s">
        <v>20</v>
      </c>
      <c r="AH357" s="10" t="s">
        <v>20</v>
      </c>
      <c r="AI357" s="10" t="s">
        <v>20</v>
      </c>
      <c r="AJ357" s="10" t="s">
        <v>20</v>
      </c>
      <c r="AK357" s="10" t="s">
        <v>20</v>
      </c>
      <c r="AL357" s="10" t="s">
        <v>20</v>
      </c>
      <c r="AM357" s="10" t="s">
        <v>20</v>
      </c>
      <c r="AN357" s="10" t="s">
        <v>20</v>
      </c>
      <c r="AO357" s="10" t="s">
        <v>20</v>
      </c>
      <c r="AP357" s="10" t="s">
        <v>20</v>
      </c>
      <c r="AQ357" s="10" t="s">
        <v>20</v>
      </c>
      <c r="AR357" s="10" t="s">
        <v>20</v>
      </c>
      <c r="AS357" s="10" t="s">
        <v>20</v>
      </c>
      <c r="AT357" t="s">
        <v>3617</v>
      </c>
      <c r="AU357" s="7" t="str">
        <f>'sp1'!AJ359</f>
        <v>conditional formating</v>
      </c>
    </row>
    <row r="358" spans="2:47" ht="11.25" customHeight="1" x14ac:dyDescent="0.25">
      <c r="B358" s="12">
        <v>5</v>
      </c>
      <c r="C358" s="16" t="str">
        <f t="shared" si="5"/>
        <v>∞</v>
      </c>
      <c r="D358" s="10">
        <v>0</v>
      </c>
      <c r="E358" s="10">
        <v>1</v>
      </c>
      <c r="F358" s="10">
        <v>0</v>
      </c>
      <c r="G358" s="10">
        <v>1</v>
      </c>
      <c r="H358" s="10">
        <v>0</v>
      </c>
      <c r="I358" s="10" t="s">
        <v>20</v>
      </c>
      <c r="J358" s="10" t="s">
        <v>20</v>
      </c>
      <c r="K358" s="10" t="s">
        <v>20</v>
      </c>
      <c r="L358" s="10" t="s">
        <v>20</v>
      </c>
      <c r="M358" s="10" t="s">
        <v>20</v>
      </c>
      <c r="N358" s="10" t="s">
        <v>20</v>
      </c>
      <c r="O358" s="10" t="s">
        <v>20</v>
      </c>
      <c r="P358" s="10" t="s">
        <v>20</v>
      </c>
      <c r="Q358" s="10" t="s">
        <v>20</v>
      </c>
      <c r="R358" s="10" t="s">
        <v>20</v>
      </c>
      <c r="S358" s="10" t="s">
        <v>20</v>
      </c>
      <c r="T358" s="10" t="s">
        <v>20</v>
      </c>
      <c r="U358" s="10" t="s">
        <v>20</v>
      </c>
      <c r="V358" s="10" t="s">
        <v>20</v>
      </c>
      <c r="W358" s="10" t="s">
        <v>20</v>
      </c>
      <c r="X358" s="10" t="s">
        <v>20</v>
      </c>
      <c r="Y358" s="10" t="s">
        <v>20</v>
      </c>
      <c r="Z358" s="10" t="s">
        <v>20</v>
      </c>
      <c r="AA358" s="10" t="s">
        <v>20</v>
      </c>
      <c r="AB358" s="10" t="s">
        <v>20</v>
      </c>
      <c r="AC358" s="10" t="s">
        <v>20</v>
      </c>
      <c r="AD358" s="10" t="s">
        <v>20</v>
      </c>
      <c r="AE358" s="10" t="s">
        <v>20</v>
      </c>
      <c r="AF358" s="10" t="s">
        <v>20</v>
      </c>
      <c r="AG358" s="10" t="s">
        <v>20</v>
      </c>
      <c r="AH358" s="10" t="s">
        <v>20</v>
      </c>
      <c r="AI358" s="10" t="s">
        <v>20</v>
      </c>
      <c r="AJ358" s="10" t="s">
        <v>20</v>
      </c>
      <c r="AK358" s="10" t="s">
        <v>20</v>
      </c>
      <c r="AL358" s="10" t="s">
        <v>20</v>
      </c>
      <c r="AM358" s="10" t="s">
        <v>20</v>
      </c>
      <c r="AN358" s="10" t="s">
        <v>20</v>
      </c>
      <c r="AO358" s="10" t="s">
        <v>20</v>
      </c>
      <c r="AP358" s="10" t="s">
        <v>20</v>
      </c>
      <c r="AQ358" s="10" t="s">
        <v>20</v>
      </c>
      <c r="AR358" s="10" t="s">
        <v>20</v>
      </c>
      <c r="AS358" s="10" t="s">
        <v>20</v>
      </c>
      <c r="AT358" t="s">
        <v>3618</v>
      </c>
      <c r="AU358" s="7" t="str">
        <f>'sp1'!AJ360</f>
        <v>VBA: How can I delete specific ROWS and …</v>
      </c>
    </row>
    <row r="359" spans="2:47" ht="11.25" customHeight="1" x14ac:dyDescent="0.25">
      <c r="B359" s="12">
        <v>2</v>
      </c>
      <c r="C359" s="16" t="str">
        <f t="shared" si="5"/>
        <v>∞</v>
      </c>
      <c r="D359" s="10">
        <v>0</v>
      </c>
      <c r="E359" s="10">
        <v>1</v>
      </c>
      <c r="F359" s="10" t="s">
        <v>20</v>
      </c>
      <c r="G359" s="10" t="s">
        <v>20</v>
      </c>
      <c r="H359" s="10" t="s">
        <v>20</v>
      </c>
      <c r="I359" s="10" t="s">
        <v>20</v>
      </c>
      <c r="J359" s="10" t="s">
        <v>20</v>
      </c>
      <c r="K359" s="10" t="s">
        <v>20</v>
      </c>
      <c r="L359" s="10" t="s">
        <v>20</v>
      </c>
      <c r="M359" s="10" t="s">
        <v>20</v>
      </c>
      <c r="N359" s="10" t="s">
        <v>20</v>
      </c>
      <c r="O359" s="10" t="s">
        <v>20</v>
      </c>
      <c r="P359" s="10" t="s">
        <v>20</v>
      </c>
      <c r="Q359" s="10" t="s">
        <v>20</v>
      </c>
      <c r="R359" s="10" t="s">
        <v>20</v>
      </c>
      <c r="S359" s="10" t="s">
        <v>20</v>
      </c>
      <c r="T359" s="10" t="s">
        <v>20</v>
      </c>
      <c r="U359" s="10" t="s">
        <v>20</v>
      </c>
      <c r="V359" s="10" t="s">
        <v>20</v>
      </c>
      <c r="W359" s="10" t="s">
        <v>20</v>
      </c>
      <c r="X359" s="10" t="s">
        <v>20</v>
      </c>
      <c r="Y359" s="10" t="s">
        <v>20</v>
      </c>
      <c r="Z359" s="10" t="s">
        <v>20</v>
      </c>
      <c r="AA359" s="10" t="s">
        <v>20</v>
      </c>
      <c r="AB359" s="10" t="s">
        <v>20</v>
      </c>
      <c r="AC359" s="10" t="s">
        <v>20</v>
      </c>
      <c r="AD359" s="10" t="s">
        <v>20</v>
      </c>
      <c r="AE359" s="10" t="s">
        <v>20</v>
      </c>
      <c r="AF359" s="10" t="s">
        <v>20</v>
      </c>
      <c r="AG359" s="10" t="s">
        <v>20</v>
      </c>
      <c r="AH359" s="10" t="s">
        <v>20</v>
      </c>
      <c r="AI359" s="10" t="s">
        <v>20</v>
      </c>
      <c r="AJ359" s="10" t="s">
        <v>20</v>
      </c>
      <c r="AK359" s="10" t="s">
        <v>20</v>
      </c>
      <c r="AL359" s="10" t="s">
        <v>20</v>
      </c>
      <c r="AM359" s="10" t="s">
        <v>20</v>
      </c>
      <c r="AN359" s="10" t="s">
        <v>20</v>
      </c>
      <c r="AO359" s="10" t="s">
        <v>20</v>
      </c>
      <c r="AP359" s="10" t="s">
        <v>20</v>
      </c>
      <c r="AQ359" s="10" t="s">
        <v>20</v>
      </c>
      <c r="AR359" s="10" t="s">
        <v>20</v>
      </c>
      <c r="AS359" s="10" t="s">
        <v>20</v>
      </c>
      <c r="AT359" t="s">
        <v>3619</v>
      </c>
      <c r="AU359" s="7" t="str">
        <f>'sp1'!AJ361</f>
        <v>PIE Chart</v>
      </c>
    </row>
    <row r="360" spans="2:47" ht="11.25" customHeight="1" x14ac:dyDescent="0.25">
      <c r="B360" s="12">
        <v>5</v>
      </c>
      <c r="C360" s="16" t="str">
        <f t="shared" si="5"/>
        <v>∞</v>
      </c>
      <c r="D360" s="10">
        <v>0</v>
      </c>
      <c r="E360" s="10">
        <v>1</v>
      </c>
      <c r="F360" s="10">
        <v>0</v>
      </c>
      <c r="G360" s="10">
        <v>1</v>
      </c>
      <c r="H360" s="10">
        <v>0</v>
      </c>
      <c r="I360" s="10" t="s">
        <v>20</v>
      </c>
      <c r="J360" s="10" t="s">
        <v>20</v>
      </c>
      <c r="K360" s="10" t="s">
        <v>20</v>
      </c>
      <c r="L360" s="10" t="s">
        <v>20</v>
      </c>
      <c r="M360" s="10" t="s">
        <v>20</v>
      </c>
      <c r="N360" s="10" t="s">
        <v>20</v>
      </c>
      <c r="O360" s="10" t="s">
        <v>20</v>
      </c>
      <c r="P360" s="10" t="s">
        <v>20</v>
      </c>
      <c r="Q360" s="10" t="s">
        <v>20</v>
      </c>
      <c r="R360" s="10" t="s">
        <v>20</v>
      </c>
      <c r="S360" s="10" t="s">
        <v>20</v>
      </c>
      <c r="T360" s="10" t="s">
        <v>20</v>
      </c>
      <c r="U360" s="10" t="s">
        <v>20</v>
      </c>
      <c r="V360" s="10" t="s">
        <v>20</v>
      </c>
      <c r="W360" s="10" t="s">
        <v>20</v>
      </c>
      <c r="X360" s="10" t="s">
        <v>20</v>
      </c>
      <c r="Y360" s="10" t="s">
        <v>20</v>
      </c>
      <c r="Z360" s="10" t="s">
        <v>20</v>
      </c>
      <c r="AA360" s="10" t="s">
        <v>20</v>
      </c>
      <c r="AB360" s="10" t="s">
        <v>20</v>
      </c>
      <c r="AC360" s="10" t="s">
        <v>20</v>
      </c>
      <c r="AD360" s="10" t="s">
        <v>20</v>
      </c>
      <c r="AE360" s="10" t="s">
        <v>20</v>
      </c>
      <c r="AF360" s="10" t="s">
        <v>20</v>
      </c>
      <c r="AG360" s="10" t="s">
        <v>20</v>
      </c>
      <c r="AH360" s="10" t="s">
        <v>20</v>
      </c>
      <c r="AI360" s="10" t="s">
        <v>20</v>
      </c>
      <c r="AJ360" s="10" t="s">
        <v>20</v>
      </c>
      <c r="AK360" s="10" t="s">
        <v>20</v>
      </c>
      <c r="AL360" s="10" t="s">
        <v>20</v>
      </c>
      <c r="AM360" s="10" t="s">
        <v>20</v>
      </c>
      <c r="AN360" s="10" t="s">
        <v>20</v>
      </c>
      <c r="AO360" s="10" t="s">
        <v>20</v>
      </c>
      <c r="AP360" s="10" t="s">
        <v>20</v>
      </c>
      <c r="AQ360" s="10" t="s">
        <v>20</v>
      </c>
      <c r="AR360" s="10" t="s">
        <v>20</v>
      </c>
      <c r="AS360" s="10" t="s">
        <v>20</v>
      </c>
      <c r="AT360" t="s">
        <v>3620</v>
      </c>
      <c r="AU360" s="7" t="str">
        <f>'sp1'!AJ362</f>
        <v>How to change default fill colour in exc…</v>
      </c>
    </row>
    <row r="361" spans="2:47" ht="11.25" customHeight="1" x14ac:dyDescent="0.25">
      <c r="B361" s="12">
        <v>13</v>
      </c>
      <c r="C361" s="16" t="str">
        <f t="shared" si="5"/>
        <v>∞</v>
      </c>
      <c r="D361" s="10">
        <v>0</v>
      </c>
      <c r="E361" s="10">
        <v>0</v>
      </c>
      <c r="F361" s="10">
        <v>1</v>
      </c>
      <c r="G361" s="10">
        <v>0</v>
      </c>
      <c r="H361" s="10">
        <v>1</v>
      </c>
      <c r="I361" s="10">
        <v>0</v>
      </c>
      <c r="J361" s="10">
        <v>1</v>
      </c>
      <c r="K361" s="10">
        <v>0</v>
      </c>
      <c r="L361" s="10">
        <v>1</v>
      </c>
      <c r="M361" s="10">
        <v>0</v>
      </c>
      <c r="N361" s="10">
        <v>0</v>
      </c>
      <c r="O361" s="10">
        <v>1</v>
      </c>
      <c r="P361" s="10">
        <v>0</v>
      </c>
      <c r="Q361" s="10" t="s">
        <v>20</v>
      </c>
      <c r="R361" s="10" t="s">
        <v>20</v>
      </c>
      <c r="S361" s="10" t="s">
        <v>20</v>
      </c>
      <c r="T361" s="10" t="s">
        <v>20</v>
      </c>
      <c r="U361" s="10" t="s">
        <v>20</v>
      </c>
      <c r="V361" s="10" t="s">
        <v>20</v>
      </c>
      <c r="W361" s="10" t="s">
        <v>20</v>
      </c>
      <c r="X361" s="10" t="s">
        <v>20</v>
      </c>
      <c r="Y361" s="10" t="s">
        <v>20</v>
      </c>
      <c r="Z361" s="10" t="s">
        <v>20</v>
      </c>
      <c r="AA361" s="10" t="s">
        <v>20</v>
      </c>
      <c r="AB361" s="10" t="s">
        <v>20</v>
      </c>
      <c r="AC361" s="10" t="s">
        <v>20</v>
      </c>
      <c r="AD361" s="10" t="s">
        <v>20</v>
      </c>
      <c r="AE361" s="10" t="s">
        <v>20</v>
      </c>
      <c r="AF361" s="10" t="s">
        <v>20</v>
      </c>
      <c r="AG361" s="10" t="s">
        <v>20</v>
      </c>
      <c r="AH361" s="10" t="s">
        <v>20</v>
      </c>
      <c r="AI361" s="10" t="s">
        <v>20</v>
      </c>
      <c r="AJ361" s="10" t="s">
        <v>20</v>
      </c>
      <c r="AK361" s="10" t="s">
        <v>20</v>
      </c>
      <c r="AL361" s="10" t="s">
        <v>20</v>
      </c>
      <c r="AM361" s="10" t="s">
        <v>20</v>
      </c>
      <c r="AN361" s="10" t="s">
        <v>20</v>
      </c>
      <c r="AO361" s="10" t="s">
        <v>20</v>
      </c>
      <c r="AP361" s="10" t="s">
        <v>20</v>
      </c>
      <c r="AQ361" s="10" t="s">
        <v>20</v>
      </c>
      <c r="AR361" s="10" t="s">
        <v>20</v>
      </c>
      <c r="AS361" s="10" t="s">
        <v>20</v>
      </c>
      <c r="AT361" t="s">
        <v>3621</v>
      </c>
      <c r="AU361" s="7" t="str">
        <f>'sp1'!AJ363</f>
        <v>Macro for Form Controls</v>
      </c>
    </row>
    <row r="362" spans="2:47" ht="11.25" customHeight="1" x14ac:dyDescent="0.25">
      <c r="B362" s="12">
        <v>5</v>
      </c>
      <c r="C362" s="16" t="str">
        <f t="shared" si="5"/>
        <v>∞</v>
      </c>
      <c r="D362" s="10">
        <v>0</v>
      </c>
      <c r="E362" s="10">
        <v>1</v>
      </c>
      <c r="F362" s="10">
        <v>0</v>
      </c>
      <c r="G362" s="10">
        <v>1</v>
      </c>
      <c r="H362" s="10">
        <v>0</v>
      </c>
      <c r="I362" s="10" t="s">
        <v>20</v>
      </c>
      <c r="J362" s="10" t="s">
        <v>20</v>
      </c>
      <c r="K362" s="10" t="s">
        <v>20</v>
      </c>
      <c r="L362" s="10" t="s">
        <v>20</v>
      </c>
      <c r="M362" s="10" t="s">
        <v>20</v>
      </c>
      <c r="N362" s="10" t="s">
        <v>20</v>
      </c>
      <c r="O362" s="10" t="s">
        <v>20</v>
      </c>
      <c r="P362" s="10" t="s">
        <v>20</v>
      </c>
      <c r="Q362" s="10" t="s">
        <v>20</v>
      </c>
      <c r="R362" s="10" t="s">
        <v>20</v>
      </c>
      <c r="S362" s="10" t="s">
        <v>20</v>
      </c>
      <c r="T362" s="10" t="s">
        <v>20</v>
      </c>
      <c r="U362" s="10" t="s">
        <v>20</v>
      </c>
      <c r="V362" s="10" t="s">
        <v>20</v>
      </c>
      <c r="W362" s="10" t="s">
        <v>20</v>
      </c>
      <c r="X362" s="10" t="s">
        <v>20</v>
      </c>
      <c r="Y362" s="10" t="s">
        <v>20</v>
      </c>
      <c r="Z362" s="10" t="s">
        <v>20</v>
      </c>
      <c r="AA362" s="10" t="s">
        <v>20</v>
      </c>
      <c r="AB362" s="10" t="s">
        <v>20</v>
      </c>
      <c r="AC362" s="10" t="s">
        <v>20</v>
      </c>
      <c r="AD362" s="10" t="s">
        <v>20</v>
      </c>
      <c r="AE362" s="10" t="s">
        <v>20</v>
      </c>
      <c r="AF362" s="10" t="s">
        <v>20</v>
      </c>
      <c r="AG362" s="10" t="s">
        <v>20</v>
      </c>
      <c r="AH362" s="10" t="s">
        <v>20</v>
      </c>
      <c r="AI362" s="10" t="s">
        <v>20</v>
      </c>
      <c r="AJ362" s="10" t="s">
        <v>20</v>
      </c>
      <c r="AK362" s="10" t="s">
        <v>20</v>
      </c>
      <c r="AL362" s="10" t="s">
        <v>20</v>
      </c>
      <c r="AM362" s="10" t="s">
        <v>20</v>
      </c>
      <c r="AN362" s="10" t="s">
        <v>20</v>
      </c>
      <c r="AO362" s="10" t="s">
        <v>20</v>
      </c>
      <c r="AP362" s="10" t="s">
        <v>20</v>
      </c>
      <c r="AQ362" s="10" t="s">
        <v>20</v>
      </c>
      <c r="AR362" s="10" t="s">
        <v>20</v>
      </c>
      <c r="AS362" s="10" t="s">
        <v>20</v>
      </c>
      <c r="AT362" t="s">
        <v>3622</v>
      </c>
      <c r="AU362" s="7" t="str">
        <f>'sp1'!AJ364</f>
        <v>Color fill button</v>
      </c>
    </row>
    <row r="363" spans="2:47" ht="11.25" customHeight="1" x14ac:dyDescent="0.25">
      <c r="B363" s="12">
        <v>2</v>
      </c>
      <c r="C363" s="16" t="str">
        <f t="shared" si="5"/>
        <v>∞</v>
      </c>
      <c r="D363" s="10">
        <v>0</v>
      </c>
      <c r="E363" s="10">
        <v>1</v>
      </c>
      <c r="F363" s="10" t="s">
        <v>20</v>
      </c>
      <c r="G363" s="10" t="s">
        <v>20</v>
      </c>
      <c r="H363" s="10" t="s">
        <v>20</v>
      </c>
      <c r="I363" s="10" t="s">
        <v>20</v>
      </c>
      <c r="J363" s="10" t="s">
        <v>20</v>
      </c>
      <c r="K363" s="10" t="s">
        <v>20</v>
      </c>
      <c r="L363" s="10" t="s">
        <v>20</v>
      </c>
      <c r="M363" s="10" t="s">
        <v>20</v>
      </c>
      <c r="N363" s="10" t="s">
        <v>20</v>
      </c>
      <c r="O363" s="10" t="s">
        <v>20</v>
      </c>
      <c r="P363" s="10" t="s">
        <v>20</v>
      </c>
      <c r="Q363" s="10" t="s">
        <v>20</v>
      </c>
      <c r="R363" s="10" t="s">
        <v>20</v>
      </c>
      <c r="S363" s="10" t="s">
        <v>20</v>
      </c>
      <c r="T363" s="10" t="s">
        <v>20</v>
      </c>
      <c r="U363" s="10" t="s">
        <v>20</v>
      </c>
      <c r="V363" s="10" t="s">
        <v>20</v>
      </c>
      <c r="W363" s="10" t="s">
        <v>20</v>
      </c>
      <c r="X363" s="10" t="s">
        <v>20</v>
      </c>
      <c r="Y363" s="10" t="s">
        <v>20</v>
      </c>
      <c r="Z363" s="10" t="s">
        <v>20</v>
      </c>
      <c r="AA363" s="10" t="s">
        <v>20</v>
      </c>
      <c r="AB363" s="10" t="s">
        <v>20</v>
      </c>
      <c r="AC363" s="10" t="s">
        <v>20</v>
      </c>
      <c r="AD363" s="10" t="s">
        <v>20</v>
      </c>
      <c r="AE363" s="10" t="s">
        <v>20</v>
      </c>
      <c r="AF363" s="10" t="s">
        <v>20</v>
      </c>
      <c r="AG363" s="10" t="s">
        <v>20</v>
      </c>
      <c r="AH363" s="10" t="s">
        <v>20</v>
      </c>
      <c r="AI363" s="10" t="s">
        <v>20</v>
      </c>
      <c r="AJ363" s="10" t="s">
        <v>20</v>
      </c>
      <c r="AK363" s="10" t="s">
        <v>20</v>
      </c>
      <c r="AL363" s="10" t="s">
        <v>20</v>
      </c>
      <c r="AM363" s="10" t="s">
        <v>20</v>
      </c>
      <c r="AN363" s="10" t="s">
        <v>20</v>
      </c>
      <c r="AO363" s="10" t="s">
        <v>20</v>
      </c>
      <c r="AP363" s="10" t="s">
        <v>20</v>
      </c>
      <c r="AQ363" s="10" t="s">
        <v>20</v>
      </c>
      <c r="AR363" s="10" t="s">
        <v>20</v>
      </c>
      <c r="AS363" s="10" t="s">
        <v>20</v>
      </c>
      <c r="AT363" t="s">
        <v>3623</v>
      </c>
      <c r="AU363" s="7" t="str">
        <f>'sp1'!AJ365</f>
        <v>Comments in Charts</v>
      </c>
    </row>
    <row r="364" spans="2:47" ht="11.25" customHeight="1" x14ac:dyDescent="0.25">
      <c r="B364" s="12">
        <v>4</v>
      </c>
      <c r="C364" s="16" t="str">
        <f t="shared" si="5"/>
        <v>∞</v>
      </c>
      <c r="D364" s="10">
        <v>0</v>
      </c>
      <c r="E364" s="10">
        <v>1</v>
      </c>
      <c r="F364" s="10">
        <v>0</v>
      </c>
      <c r="G364" s="10">
        <v>1</v>
      </c>
      <c r="H364" s="10" t="s">
        <v>20</v>
      </c>
      <c r="I364" s="10" t="s">
        <v>20</v>
      </c>
      <c r="J364" s="10" t="s">
        <v>20</v>
      </c>
      <c r="K364" s="10" t="s">
        <v>20</v>
      </c>
      <c r="L364" s="10" t="s">
        <v>20</v>
      </c>
      <c r="M364" s="10" t="s">
        <v>20</v>
      </c>
      <c r="N364" s="10" t="s">
        <v>20</v>
      </c>
      <c r="O364" s="10" t="s">
        <v>20</v>
      </c>
      <c r="P364" s="10" t="s">
        <v>20</v>
      </c>
      <c r="Q364" s="10" t="s">
        <v>20</v>
      </c>
      <c r="R364" s="10" t="s">
        <v>20</v>
      </c>
      <c r="S364" s="10" t="s">
        <v>20</v>
      </c>
      <c r="T364" s="10" t="s">
        <v>20</v>
      </c>
      <c r="U364" s="10" t="s">
        <v>20</v>
      </c>
      <c r="V364" s="10" t="s">
        <v>20</v>
      </c>
      <c r="W364" s="10" t="s">
        <v>20</v>
      </c>
      <c r="X364" s="10" t="s">
        <v>20</v>
      </c>
      <c r="Y364" s="10" t="s">
        <v>20</v>
      </c>
      <c r="Z364" s="10" t="s">
        <v>20</v>
      </c>
      <c r="AA364" s="10" t="s">
        <v>20</v>
      </c>
      <c r="AB364" s="10" t="s">
        <v>20</v>
      </c>
      <c r="AC364" s="10" t="s">
        <v>20</v>
      </c>
      <c r="AD364" s="10" t="s">
        <v>20</v>
      </c>
      <c r="AE364" s="10" t="s">
        <v>20</v>
      </c>
      <c r="AF364" s="10" t="s">
        <v>20</v>
      </c>
      <c r="AG364" s="10" t="s">
        <v>20</v>
      </c>
      <c r="AH364" s="10" t="s">
        <v>20</v>
      </c>
      <c r="AI364" s="10" t="s">
        <v>20</v>
      </c>
      <c r="AJ364" s="10" t="s">
        <v>20</v>
      </c>
      <c r="AK364" s="10" t="s">
        <v>20</v>
      </c>
      <c r="AL364" s="10" t="s">
        <v>20</v>
      </c>
      <c r="AM364" s="10" t="s">
        <v>20</v>
      </c>
      <c r="AN364" s="10" t="s">
        <v>20</v>
      </c>
      <c r="AO364" s="10" t="s">
        <v>20</v>
      </c>
      <c r="AP364" s="10" t="s">
        <v>20</v>
      </c>
      <c r="AQ364" s="10" t="s">
        <v>20</v>
      </c>
      <c r="AR364" s="10" t="s">
        <v>20</v>
      </c>
      <c r="AS364" s="10" t="s">
        <v>20</v>
      </c>
      <c r="AT364" t="s">
        <v>3624</v>
      </c>
      <c r="AU364" s="7" t="str">
        <f>'sp1'!AJ366</f>
        <v>Customized Borders</v>
      </c>
    </row>
    <row r="365" spans="2:47" ht="11.25" customHeight="1" x14ac:dyDescent="0.25">
      <c r="B365" s="12">
        <v>4</v>
      </c>
      <c r="C365" s="16" t="str">
        <f t="shared" si="5"/>
        <v>∞</v>
      </c>
      <c r="D365" s="10">
        <v>0</v>
      </c>
      <c r="E365" s="10">
        <v>0</v>
      </c>
      <c r="F365" s="10">
        <v>1</v>
      </c>
      <c r="G365" s="10">
        <v>0</v>
      </c>
      <c r="H365" s="10" t="s">
        <v>20</v>
      </c>
      <c r="I365" s="10" t="s">
        <v>20</v>
      </c>
      <c r="J365" s="10" t="s">
        <v>20</v>
      </c>
      <c r="K365" s="10" t="s">
        <v>20</v>
      </c>
      <c r="L365" s="10" t="s">
        <v>20</v>
      </c>
      <c r="M365" s="10" t="s">
        <v>20</v>
      </c>
      <c r="N365" s="10" t="s">
        <v>20</v>
      </c>
      <c r="O365" s="10" t="s">
        <v>20</v>
      </c>
      <c r="P365" s="10" t="s">
        <v>20</v>
      </c>
      <c r="Q365" s="10" t="s">
        <v>20</v>
      </c>
      <c r="R365" s="10" t="s">
        <v>20</v>
      </c>
      <c r="S365" s="10" t="s">
        <v>20</v>
      </c>
      <c r="T365" s="10" t="s">
        <v>20</v>
      </c>
      <c r="U365" s="10" t="s">
        <v>20</v>
      </c>
      <c r="V365" s="10" t="s">
        <v>20</v>
      </c>
      <c r="W365" s="10" t="s">
        <v>20</v>
      </c>
      <c r="X365" s="10" t="s">
        <v>20</v>
      </c>
      <c r="Y365" s="10" t="s">
        <v>20</v>
      </c>
      <c r="Z365" s="10" t="s">
        <v>20</v>
      </c>
      <c r="AA365" s="10" t="s">
        <v>20</v>
      </c>
      <c r="AB365" s="10" t="s">
        <v>20</v>
      </c>
      <c r="AC365" s="10" t="s">
        <v>20</v>
      </c>
      <c r="AD365" s="10" t="s">
        <v>20</v>
      </c>
      <c r="AE365" s="10" t="s">
        <v>20</v>
      </c>
      <c r="AF365" s="10" t="s">
        <v>20</v>
      </c>
      <c r="AG365" s="10" t="s">
        <v>20</v>
      </c>
      <c r="AH365" s="10" t="s">
        <v>20</v>
      </c>
      <c r="AI365" s="10" t="s">
        <v>20</v>
      </c>
      <c r="AJ365" s="10" t="s">
        <v>20</v>
      </c>
      <c r="AK365" s="10" t="s">
        <v>20</v>
      </c>
      <c r="AL365" s="10" t="s">
        <v>20</v>
      </c>
      <c r="AM365" s="10" t="s">
        <v>20</v>
      </c>
      <c r="AN365" s="10" t="s">
        <v>20</v>
      </c>
      <c r="AO365" s="10" t="s">
        <v>20</v>
      </c>
      <c r="AP365" s="10" t="s">
        <v>20</v>
      </c>
      <c r="AQ365" s="10" t="s">
        <v>20</v>
      </c>
      <c r="AR365" s="10" t="s">
        <v>20</v>
      </c>
      <c r="AS365" s="10" t="s">
        <v>20</v>
      </c>
      <c r="AT365" t="s">
        <v>3625</v>
      </c>
      <c r="AU365" s="7" t="str">
        <f>'sp1'!AJ367</f>
        <v>VLOOKUP NA error.</v>
      </c>
    </row>
    <row r="366" spans="2:47" ht="11.25" customHeight="1" x14ac:dyDescent="0.25">
      <c r="B366" s="12">
        <v>7</v>
      </c>
      <c r="C366" s="16" t="str">
        <f t="shared" si="5"/>
        <v>∞</v>
      </c>
      <c r="D366" s="10">
        <v>0</v>
      </c>
      <c r="E366" s="10">
        <v>1</v>
      </c>
      <c r="F366" s="10">
        <v>0</v>
      </c>
      <c r="G366" s="10">
        <v>1</v>
      </c>
      <c r="H366" s="10">
        <v>0</v>
      </c>
      <c r="I366" s="10">
        <v>1</v>
      </c>
      <c r="J366" s="10">
        <v>0</v>
      </c>
      <c r="K366" s="10" t="s">
        <v>20</v>
      </c>
      <c r="L366" s="10" t="s">
        <v>20</v>
      </c>
      <c r="M366" s="10" t="s">
        <v>20</v>
      </c>
      <c r="N366" s="10" t="s">
        <v>20</v>
      </c>
      <c r="O366" s="10" t="s">
        <v>20</v>
      </c>
      <c r="P366" s="10" t="s">
        <v>20</v>
      </c>
      <c r="Q366" s="10" t="s">
        <v>20</v>
      </c>
      <c r="R366" s="10" t="s">
        <v>20</v>
      </c>
      <c r="S366" s="10" t="s">
        <v>20</v>
      </c>
      <c r="T366" s="10" t="s">
        <v>20</v>
      </c>
      <c r="U366" s="10" t="s">
        <v>20</v>
      </c>
      <c r="V366" s="10" t="s">
        <v>20</v>
      </c>
      <c r="W366" s="10" t="s">
        <v>20</v>
      </c>
      <c r="X366" s="10" t="s">
        <v>20</v>
      </c>
      <c r="Y366" s="10" t="s">
        <v>20</v>
      </c>
      <c r="Z366" s="10" t="s">
        <v>20</v>
      </c>
      <c r="AA366" s="10" t="s">
        <v>20</v>
      </c>
      <c r="AB366" s="10" t="s">
        <v>20</v>
      </c>
      <c r="AC366" s="10" t="s">
        <v>20</v>
      </c>
      <c r="AD366" s="10" t="s">
        <v>20</v>
      </c>
      <c r="AE366" s="10" t="s">
        <v>20</v>
      </c>
      <c r="AF366" s="10" t="s">
        <v>20</v>
      </c>
      <c r="AG366" s="10" t="s">
        <v>20</v>
      </c>
      <c r="AH366" s="10" t="s">
        <v>20</v>
      </c>
      <c r="AI366" s="10" t="s">
        <v>20</v>
      </c>
      <c r="AJ366" s="10" t="s">
        <v>20</v>
      </c>
      <c r="AK366" s="10" t="s">
        <v>20</v>
      </c>
      <c r="AL366" s="10" t="s">
        <v>20</v>
      </c>
      <c r="AM366" s="10" t="s">
        <v>20</v>
      </c>
      <c r="AN366" s="10" t="s">
        <v>20</v>
      </c>
      <c r="AO366" s="10" t="s">
        <v>20</v>
      </c>
      <c r="AP366" s="10" t="s">
        <v>20</v>
      </c>
      <c r="AQ366" s="10" t="s">
        <v>20</v>
      </c>
      <c r="AR366" s="10" t="s">
        <v>20</v>
      </c>
      <c r="AS366" s="10" t="s">
        <v>20</v>
      </c>
      <c r="AT366" t="s">
        <v>3626</v>
      </c>
      <c r="AU366" s="7" t="str">
        <f>'sp1'!AJ368</f>
        <v>Pivot Tables - Compound Interest/Growth</v>
      </c>
    </row>
    <row r="367" spans="2:47" ht="11.25" customHeight="1" x14ac:dyDescent="0.25">
      <c r="B367" s="12">
        <v>3</v>
      </c>
      <c r="C367" s="16" t="str">
        <f t="shared" si="5"/>
        <v>∞</v>
      </c>
      <c r="D367" s="10">
        <v>0</v>
      </c>
      <c r="E367" s="10">
        <v>1</v>
      </c>
      <c r="F367" s="10">
        <v>0</v>
      </c>
      <c r="G367" s="10" t="s">
        <v>20</v>
      </c>
      <c r="H367" s="10" t="s">
        <v>20</v>
      </c>
      <c r="I367" s="10" t="s">
        <v>20</v>
      </c>
      <c r="J367" s="10" t="s">
        <v>20</v>
      </c>
      <c r="K367" s="10" t="s">
        <v>20</v>
      </c>
      <c r="L367" s="10" t="s">
        <v>20</v>
      </c>
      <c r="M367" s="10" t="s">
        <v>20</v>
      </c>
      <c r="N367" s="10" t="s">
        <v>20</v>
      </c>
      <c r="O367" s="10" t="s">
        <v>20</v>
      </c>
      <c r="P367" s="10" t="s">
        <v>20</v>
      </c>
      <c r="Q367" s="10" t="s">
        <v>20</v>
      </c>
      <c r="R367" s="10" t="s">
        <v>20</v>
      </c>
      <c r="S367" s="10" t="s">
        <v>20</v>
      </c>
      <c r="T367" s="10" t="s">
        <v>20</v>
      </c>
      <c r="U367" s="10" t="s">
        <v>20</v>
      </c>
      <c r="V367" s="10" t="s">
        <v>20</v>
      </c>
      <c r="W367" s="10" t="s">
        <v>20</v>
      </c>
      <c r="X367" s="10" t="s">
        <v>20</v>
      </c>
      <c r="Y367" s="10" t="s">
        <v>20</v>
      </c>
      <c r="Z367" s="10" t="s">
        <v>20</v>
      </c>
      <c r="AA367" s="10" t="s">
        <v>20</v>
      </c>
      <c r="AB367" s="10" t="s">
        <v>20</v>
      </c>
      <c r="AC367" s="10" t="s">
        <v>20</v>
      </c>
      <c r="AD367" s="10" t="s">
        <v>20</v>
      </c>
      <c r="AE367" s="10" t="s">
        <v>20</v>
      </c>
      <c r="AF367" s="10" t="s">
        <v>20</v>
      </c>
      <c r="AG367" s="10" t="s">
        <v>20</v>
      </c>
      <c r="AH367" s="10" t="s">
        <v>20</v>
      </c>
      <c r="AI367" s="10" t="s">
        <v>20</v>
      </c>
      <c r="AJ367" s="10" t="s">
        <v>20</v>
      </c>
      <c r="AK367" s="10" t="s">
        <v>20</v>
      </c>
      <c r="AL367" s="10" t="s">
        <v>20</v>
      </c>
      <c r="AM367" s="10" t="s">
        <v>20</v>
      </c>
      <c r="AN367" s="10" t="s">
        <v>20</v>
      </c>
      <c r="AO367" s="10" t="s">
        <v>20</v>
      </c>
      <c r="AP367" s="10" t="s">
        <v>20</v>
      </c>
      <c r="AQ367" s="10" t="s">
        <v>20</v>
      </c>
      <c r="AR367" s="10" t="s">
        <v>20</v>
      </c>
      <c r="AS367" s="10" t="s">
        <v>20</v>
      </c>
      <c r="AT367" t="s">
        <v>3627</v>
      </c>
      <c r="AU367" s="7" t="str">
        <f>'sp1'!AJ369</f>
        <v>Match: How/where do you use a wildcard […</v>
      </c>
    </row>
    <row r="368" spans="2:47" ht="11.25" customHeight="1" x14ac:dyDescent="0.25">
      <c r="B368" s="12">
        <v>2</v>
      </c>
      <c r="C368" s="16" t="str">
        <f t="shared" si="5"/>
        <v>∞</v>
      </c>
      <c r="D368" s="10">
        <v>0</v>
      </c>
      <c r="E368" s="10">
        <v>1</v>
      </c>
      <c r="F368" s="10" t="s">
        <v>20</v>
      </c>
      <c r="G368" s="10" t="s">
        <v>20</v>
      </c>
      <c r="H368" s="10" t="s">
        <v>20</v>
      </c>
      <c r="I368" s="10" t="s">
        <v>20</v>
      </c>
      <c r="J368" s="10" t="s">
        <v>20</v>
      </c>
      <c r="K368" s="10" t="s">
        <v>20</v>
      </c>
      <c r="L368" s="10" t="s">
        <v>20</v>
      </c>
      <c r="M368" s="10" t="s">
        <v>20</v>
      </c>
      <c r="N368" s="10" t="s">
        <v>20</v>
      </c>
      <c r="O368" s="10" t="s">
        <v>20</v>
      </c>
      <c r="P368" s="10" t="s">
        <v>20</v>
      </c>
      <c r="Q368" s="10" t="s">
        <v>20</v>
      </c>
      <c r="R368" s="10" t="s">
        <v>20</v>
      </c>
      <c r="S368" s="10" t="s">
        <v>20</v>
      </c>
      <c r="T368" s="10" t="s">
        <v>20</v>
      </c>
      <c r="U368" s="10" t="s">
        <v>20</v>
      </c>
      <c r="V368" s="10" t="s">
        <v>20</v>
      </c>
      <c r="W368" s="10" t="s">
        <v>20</v>
      </c>
      <c r="X368" s="10" t="s">
        <v>20</v>
      </c>
      <c r="Y368" s="10" t="s">
        <v>20</v>
      </c>
      <c r="Z368" s="10" t="s">
        <v>20</v>
      </c>
      <c r="AA368" s="10" t="s">
        <v>20</v>
      </c>
      <c r="AB368" s="10" t="s">
        <v>20</v>
      </c>
      <c r="AC368" s="10" t="s">
        <v>20</v>
      </c>
      <c r="AD368" s="10" t="s">
        <v>20</v>
      </c>
      <c r="AE368" s="10" t="s">
        <v>20</v>
      </c>
      <c r="AF368" s="10" t="s">
        <v>20</v>
      </c>
      <c r="AG368" s="10" t="s">
        <v>20</v>
      </c>
      <c r="AH368" s="10" t="s">
        <v>20</v>
      </c>
      <c r="AI368" s="10" t="s">
        <v>20</v>
      </c>
      <c r="AJ368" s="10" t="s">
        <v>20</v>
      </c>
      <c r="AK368" s="10" t="s">
        <v>20</v>
      </c>
      <c r="AL368" s="10" t="s">
        <v>20</v>
      </c>
      <c r="AM368" s="10" t="s">
        <v>20</v>
      </c>
      <c r="AN368" s="10" t="s">
        <v>20</v>
      </c>
      <c r="AO368" s="10" t="s">
        <v>20</v>
      </c>
      <c r="AP368" s="10" t="s">
        <v>20</v>
      </c>
      <c r="AQ368" s="10" t="s">
        <v>20</v>
      </c>
      <c r="AR368" s="10" t="s">
        <v>20</v>
      </c>
      <c r="AS368" s="10" t="s">
        <v>20</v>
      </c>
      <c r="AT368" t="s">
        <v>3628</v>
      </c>
      <c r="AU368" s="7" t="str">
        <f>'sp1'!AJ370</f>
        <v>Formatting text: how can I change all UP…</v>
      </c>
    </row>
    <row r="369" spans="2:47" ht="11.25" customHeight="1" x14ac:dyDescent="0.25">
      <c r="B369" s="12">
        <v>3</v>
      </c>
      <c r="C369" s="16" t="str">
        <f t="shared" si="5"/>
        <v>∞</v>
      </c>
      <c r="D369" s="10">
        <v>0</v>
      </c>
      <c r="E369" s="10">
        <v>1</v>
      </c>
      <c r="F369" s="10">
        <v>0</v>
      </c>
      <c r="G369" s="10" t="s">
        <v>20</v>
      </c>
      <c r="H369" s="10" t="s">
        <v>20</v>
      </c>
      <c r="I369" s="10" t="s">
        <v>20</v>
      </c>
      <c r="J369" s="10" t="s">
        <v>20</v>
      </c>
      <c r="K369" s="10" t="s">
        <v>20</v>
      </c>
      <c r="L369" s="10" t="s">
        <v>20</v>
      </c>
      <c r="M369" s="10" t="s">
        <v>20</v>
      </c>
      <c r="N369" s="10" t="s">
        <v>20</v>
      </c>
      <c r="O369" s="10" t="s">
        <v>20</v>
      </c>
      <c r="P369" s="10" t="s">
        <v>20</v>
      </c>
      <c r="Q369" s="10" t="s">
        <v>20</v>
      </c>
      <c r="R369" s="10" t="s">
        <v>20</v>
      </c>
      <c r="S369" s="10" t="s">
        <v>20</v>
      </c>
      <c r="T369" s="10" t="s">
        <v>20</v>
      </c>
      <c r="U369" s="10" t="s">
        <v>20</v>
      </c>
      <c r="V369" s="10" t="s">
        <v>20</v>
      </c>
      <c r="W369" s="10" t="s">
        <v>20</v>
      </c>
      <c r="X369" s="10" t="s">
        <v>20</v>
      </c>
      <c r="Y369" s="10" t="s">
        <v>20</v>
      </c>
      <c r="Z369" s="10" t="s">
        <v>20</v>
      </c>
      <c r="AA369" s="10" t="s">
        <v>20</v>
      </c>
      <c r="AB369" s="10" t="s">
        <v>20</v>
      </c>
      <c r="AC369" s="10" t="s">
        <v>20</v>
      </c>
      <c r="AD369" s="10" t="s">
        <v>20</v>
      </c>
      <c r="AE369" s="10" t="s">
        <v>20</v>
      </c>
      <c r="AF369" s="10" t="s">
        <v>20</v>
      </c>
      <c r="AG369" s="10" t="s">
        <v>20</v>
      </c>
      <c r="AH369" s="10" t="s">
        <v>20</v>
      </c>
      <c r="AI369" s="10" t="s">
        <v>20</v>
      </c>
      <c r="AJ369" s="10" t="s">
        <v>20</v>
      </c>
      <c r="AK369" s="10" t="s">
        <v>20</v>
      </c>
      <c r="AL369" s="10" t="s">
        <v>20</v>
      </c>
      <c r="AM369" s="10" t="s">
        <v>20</v>
      </c>
      <c r="AN369" s="10" t="s">
        <v>20</v>
      </c>
      <c r="AO369" s="10" t="s">
        <v>20</v>
      </c>
      <c r="AP369" s="10" t="s">
        <v>20</v>
      </c>
      <c r="AQ369" s="10" t="s">
        <v>20</v>
      </c>
      <c r="AR369" s="10" t="s">
        <v>20</v>
      </c>
      <c r="AS369" s="10" t="s">
        <v>20</v>
      </c>
      <c r="AT369" t="s">
        <v>3629</v>
      </c>
      <c r="AU369" s="7" t="str">
        <f>'sp1'!AJ371</f>
        <v>Expense tracker - treating the database</v>
      </c>
    </row>
    <row r="370" spans="2:47" ht="11.25" customHeight="1" x14ac:dyDescent="0.25">
      <c r="B370" s="12">
        <v>2</v>
      </c>
      <c r="C370" s="16" t="str">
        <f t="shared" si="5"/>
        <v>∞</v>
      </c>
      <c r="D370" s="10">
        <v>0</v>
      </c>
      <c r="E370" s="10">
        <v>1</v>
      </c>
      <c r="F370" s="10" t="s">
        <v>20</v>
      </c>
      <c r="G370" s="10" t="s">
        <v>20</v>
      </c>
      <c r="H370" s="10" t="s">
        <v>20</v>
      </c>
      <c r="I370" s="10" t="s">
        <v>20</v>
      </c>
      <c r="J370" s="10" t="s">
        <v>20</v>
      </c>
      <c r="K370" s="10" t="s">
        <v>20</v>
      </c>
      <c r="L370" s="10" t="s">
        <v>20</v>
      </c>
      <c r="M370" s="10" t="s">
        <v>20</v>
      </c>
      <c r="N370" s="10" t="s">
        <v>20</v>
      </c>
      <c r="O370" s="10" t="s">
        <v>20</v>
      </c>
      <c r="P370" s="10" t="s">
        <v>20</v>
      </c>
      <c r="Q370" s="10" t="s">
        <v>20</v>
      </c>
      <c r="R370" s="10" t="s">
        <v>20</v>
      </c>
      <c r="S370" s="10" t="s">
        <v>20</v>
      </c>
      <c r="T370" s="10" t="s">
        <v>20</v>
      </c>
      <c r="U370" s="10" t="s">
        <v>20</v>
      </c>
      <c r="V370" s="10" t="s">
        <v>20</v>
      </c>
      <c r="W370" s="10" t="s">
        <v>20</v>
      </c>
      <c r="X370" s="10" t="s">
        <v>20</v>
      </c>
      <c r="Y370" s="10" t="s">
        <v>20</v>
      </c>
      <c r="Z370" s="10" t="s">
        <v>20</v>
      </c>
      <c r="AA370" s="10" t="s">
        <v>20</v>
      </c>
      <c r="AB370" s="10" t="s">
        <v>20</v>
      </c>
      <c r="AC370" s="10" t="s">
        <v>20</v>
      </c>
      <c r="AD370" s="10" t="s">
        <v>20</v>
      </c>
      <c r="AE370" s="10" t="s">
        <v>20</v>
      </c>
      <c r="AF370" s="10" t="s">
        <v>20</v>
      </c>
      <c r="AG370" s="10" t="s">
        <v>20</v>
      </c>
      <c r="AH370" s="10" t="s">
        <v>20</v>
      </c>
      <c r="AI370" s="10" t="s">
        <v>20</v>
      </c>
      <c r="AJ370" s="10" t="s">
        <v>20</v>
      </c>
      <c r="AK370" s="10" t="s">
        <v>20</v>
      </c>
      <c r="AL370" s="10" t="s">
        <v>20</v>
      </c>
      <c r="AM370" s="10" t="s">
        <v>20</v>
      </c>
      <c r="AN370" s="10" t="s">
        <v>20</v>
      </c>
      <c r="AO370" s="10" t="s">
        <v>20</v>
      </c>
      <c r="AP370" s="10" t="s">
        <v>20</v>
      </c>
      <c r="AQ370" s="10" t="s">
        <v>20</v>
      </c>
      <c r="AR370" s="10" t="s">
        <v>20</v>
      </c>
      <c r="AS370" s="10" t="s">
        <v>20</v>
      </c>
      <c r="AT370" t="s">
        <v>3630</v>
      </c>
      <c r="AU370" s="7" t="str">
        <f>'sp1'!AJ372</f>
        <v>Macro that solves for closest result rat…</v>
      </c>
    </row>
    <row r="371" spans="2:47" ht="11.25" customHeight="1" x14ac:dyDescent="0.25">
      <c r="B371" s="12">
        <v>2</v>
      </c>
      <c r="C371" s="16" t="str">
        <f t="shared" si="5"/>
        <v>∞</v>
      </c>
      <c r="D371" s="10">
        <v>0</v>
      </c>
      <c r="E371" s="10">
        <v>1</v>
      </c>
      <c r="F371" s="10" t="s">
        <v>20</v>
      </c>
      <c r="G371" s="10" t="s">
        <v>20</v>
      </c>
      <c r="H371" s="10" t="s">
        <v>20</v>
      </c>
      <c r="I371" s="10" t="s">
        <v>20</v>
      </c>
      <c r="J371" s="10" t="s">
        <v>20</v>
      </c>
      <c r="K371" s="10" t="s">
        <v>20</v>
      </c>
      <c r="L371" s="10" t="s">
        <v>20</v>
      </c>
      <c r="M371" s="10" t="s">
        <v>20</v>
      </c>
      <c r="N371" s="10" t="s">
        <v>20</v>
      </c>
      <c r="O371" s="10" t="s">
        <v>20</v>
      </c>
      <c r="P371" s="10" t="s">
        <v>20</v>
      </c>
      <c r="Q371" s="10" t="s">
        <v>20</v>
      </c>
      <c r="R371" s="10" t="s">
        <v>20</v>
      </c>
      <c r="S371" s="10" t="s">
        <v>20</v>
      </c>
      <c r="T371" s="10" t="s">
        <v>20</v>
      </c>
      <c r="U371" s="10" t="s">
        <v>20</v>
      </c>
      <c r="V371" s="10" t="s">
        <v>20</v>
      </c>
      <c r="W371" s="10" t="s">
        <v>20</v>
      </c>
      <c r="X371" s="10" t="s">
        <v>20</v>
      </c>
      <c r="Y371" s="10" t="s">
        <v>20</v>
      </c>
      <c r="Z371" s="10" t="s">
        <v>20</v>
      </c>
      <c r="AA371" s="10" t="s">
        <v>20</v>
      </c>
      <c r="AB371" s="10" t="s">
        <v>20</v>
      </c>
      <c r="AC371" s="10" t="s">
        <v>20</v>
      </c>
      <c r="AD371" s="10" t="s">
        <v>20</v>
      </c>
      <c r="AE371" s="10" t="s">
        <v>20</v>
      </c>
      <c r="AF371" s="10" t="s">
        <v>20</v>
      </c>
      <c r="AG371" s="10" t="s">
        <v>20</v>
      </c>
      <c r="AH371" s="10" t="s">
        <v>20</v>
      </c>
      <c r="AI371" s="10" t="s">
        <v>20</v>
      </c>
      <c r="AJ371" s="10" t="s">
        <v>20</v>
      </c>
      <c r="AK371" s="10" t="s">
        <v>20</v>
      </c>
      <c r="AL371" s="10" t="s">
        <v>20</v>
      </c>
      <c r="AM371" s="10" t="s">
        <v>20</v>
      </c>
      <c r="AN371" s="10" t="s">
        <v>20</v>
      </c>
      <c r="AO371" s="10" t="s">
        <v>20</v>
      </c>
      <c r="AP371" s="10" t="s">
        <v>20</v>
      </c>
      <c r="AQ371" s="10" t="s">
        <v>20</v>
      </c>
      <c r="AR371" s="10" t="s">
        <v>20</v>
      </c>
      <c r="AS371" s="10" t="s">
        <v>20</v>
      </c>
      <c r="AT371" t="s">
        <v>3631</v>
      </c>
      <c r="AU371" s="7" t="str">
        <f>'sp1'!AJ373</f>
        <v>MATCH funtion returns #NA while VLOOKUP …</v>
      </c>
    </row>
    <row r="372" spans="2:47" ht="11.25" customHeight="1" x14ac:dyDescent="0.25">
      <c r="B372" s="12">
        <v>4</v>
      </c>
      <c r="C372" s="16" t="str">
        <f t="shared" si="5"/>
        <v>∞</v>
      </c>
      <c r="D372" s="10">
        <v>0</v>
      </c>
      <c r="E372" s="10">
        <v>0</v>
      </c>
      <c r="F372" s="10">
        <v>1</v>
      </c>
      <c r="G372" s="10">
        <v>0</v>
      </c>
      <c r="H372" s="10" t="s">
        <v>20</v>
      </c>
      <c r="I372" s="10" t="s">
        <v>20</v>
      </c>
      <c r="J372" s="10" t="s">
        <v>20</v>
      </c>
      <c r="K372" s="10" t="s">
        <v>20</v>
      </c>
      <c r="L372" s="10" t="s">
        <v>20</v>
      </c>
      <c r="M372" s="10" t="s">
        <v>20</v>
      </c>
      <c r="N372" s="10" t="s">
        <v>20</v>
      </c>
      <c r="O372" s="10" t="s">
        <v>20</v>
      </c>
      <c r="P372" s="10" t="s">
        <v>20</v>
      </c>
      <c r="Q372" s="10" t="s">
        <v>20</v>
      </c>
      <c r="R372" s="10" t="s">
        <v>20</v>
      </c>
      <c r="S372" s="10" t="s">
        <v>20</v>
      </c>
      <c r="T372" s="10" t="s">
        <v>20</v>
      </c>
      <c r="U372" s="10" t="s">
        <v>20</v>
      </c>
      <c r="V372" s="10" t="s">
        <v>20</v>
      </c>
      <c r="W372" s="10" t="s">
        <v>20</v>
      </c>
      <c r="X372" s="10" t="s">
        <v>20</v>
      </c>
      <c r="Y372" s="10" t="s">
        <v>20</v>
      </c>
      <c r="Z372" s="10" t="s">
        <v>20</v>
      </c>
      <c r="AA372" s="10" t="s">
        <v>20</v>
      </c>
      <c r="AB372" s="10" t="s">
        <v>20</v>
      </c>
      <c r="AC372" s="10" t="s">
        <v>20</v>
      </c>
      <c r="AD372" s="10" t="s">
        <v>20</v>
      </c>
      <c r="AE372" s="10" t="s">
        <v>20</v>
      </c>
      <c r="AF372" s="10" t="s">
        <v>20</v>
      </c>
      <c r="AG372" s="10" t="s">
        <v>20</v>
      </c>
      <c r="AH372" s="10" t="s">
        <v>20</v>
      </c>
      <c r="AI372" s="10" t="s">
        <v>20</v>
      </c>
      <c r="AJ372" s="10" t="s">
        <v>20</v>
      </c>
      <c r="AK372" s="10" t="s">
        <v>20</v>
      </c>
      <c r="AL372" s="10" t="s">
        <v>20</v>
      </c>
      <c r="AM372" s="10" t="s">
        <v>20</v>
      </c>
      <c r="AN372" s="10" t="s">
        <v>20</v>
      </c>
      <c r="AO372" s="10" t="s">
        <v>20</v>
      </c>
      <c r="AP372" s="10" t="s">
        <v>20</v>
      </c>
      <c r="AQ372" s="10" t="s">
        <v>20</v>
      </c>
      <c r="AR372" s="10" t="s">
        <v>20</v>
      </c>
      <c r="AS372" s="10" t="s">
        <v>20</v>
      </c>
      <c r="AT372" t="s">
        <v>3632</v>
      </c>
      <c r="AU372" s="7" t="str">
        <f>'sp1'!AJ374</f>
        <v>3D References</v>
      </c>
    </row>
    <row r="373" spans="2:47" ht="11.25" customHeight="1" x14ac:dyDescent="0.25">
      <c r="B373" s="12">
        <v>14</v>
      </c>
      <c r="C373" s="16" t="str">
        <f t="shared" si="5"/>
        <v>∞</v>
      </c>
      <c r="D373" s="10">
        <v>0</v>
      </c>
      <c r="E373" s="10">
        <v>0</v>
      </c>
      <c r="F373" s="10">
        <v>0</v>
      </c>
      <c r="G373" s="10">
        <v>1</v>
      </c>
      <c r="H373" s="10">
        <v>0</v>
      </c>
      <c r="I373" s="10">
        <v>0</v>
      </c>
      <c r="J373" s="10">
        <v>1</v>
      </c>
      <c r="K373" s="10">
        <v>0</v>
      </c>
      <c r="L373" s="10">
        <v>1</v>
      </c>
      <c r="M373" s="10">
        <v>0</v>
      </c>
      <c r="N373" s="10">
        <v>1</v>
      </c>
      <c r="O373" s="10">
        <v>0</v>
      </c>
      <c r="P373" s="10">
        <v>1</v>
      </c>
      <c r="Q373" s="10">
        <v>0</v>
      </c>
      <c r="R373" s="10" t="s">
        <v>20</v>
      </c>
      <c r="S373" s="10" t="s">
        <v>20</v>
      </c>
      <c r="T373" s="10" t="s">
        <v>20</v>
      </c>
      <c r="U373" s="10" t="s">
        <v>20</v>
      </c>
      <c r="V373" s="10" t="s">
        <v>20</v>
      </c>
      <c r="W373" s="10" t="s">
        <v>20</v>
      </c>
      <c r="X373" s="10" t="s">
        <v>20</v>
      </c>
      <c r="Y373" s="10" t="s">
        <v>20</v>
      </c>
      <c r="Z373" s="10" t="s">
        <v>20</v>
      </c>
      <c r="AA373" s="10" t="s">
        <v>20</v>
      </c>
      <c r="AB373" s="10" t="s">
        <v>20</v>
      </c>
      <c r="AC373" s="10" t="s">
        <v>20</v>
      </c>
      <c r="AD373" s="10" t="s">
        <v>20</v>
      </c>
      <c r="AE373" s="10" t="s">
        <v>20</v>
      </c>
      <c r="AF373" s="10" t="s">
        <v>20</v>
      </c>
      <c r="AG373" s="10" t="s">
        <v>20</v>
      </c>
      <c r="AH373" s="10" t="s">
        <v>20</v>
      </c>
      <c r="AI373" s="10" t="s">
        <v>20</v>
      </c>
      <c r="AJ373" s="10" t="s">
        <v>20</v>
      </c>
      <c r="AK373" s="10" t="s">
        <v>20</v>
      </c>
      <c r="AL373" s="10" t="s">
        <v>20</v>
      </c>
      <c r="AM373" s="10" t="s">
        <v>20</v>
      </c>
      <c r="AN373" s="10" t="s">
        <v>20</v>
      </c>
      <c r="AO373" s="10" t="s">
        <v>20</v>
      </c>
      <c r="AP373" s="10" t="s">
        <v>20</v>
      </c>
      <c r="AQ373" s="10" t="s">
        <v>20</v>
      </c>
      <c r="AR373" s="10" t="s">
        <v>20</v>
      </c>
      <c r="AS373" s="10" t="s">
        <v>20</v>
      </c>
      <c r="AT373" t="s">
        <v>3633</v>
      </c>
      <c r="AU373" s="7" t="str">
        <f>'sp1'!AJ375</f>
        <v>Graph from a worksheet array</v>
      </c>
    </row>
    <row r="374" spans="2:47" ht="11.25" customHeight="1" x14ac:dyDescent="0.25">
      <c r="B374" s="12">
        <v>2</v>
      </c>
      <c r="C374" s="16" t="str">
        <f t="shared" si="5"/>
        <v>∞</v>
      </c>
      <c r="D374" s="10">
        <v>0</v>
      </c>
      <c r="E374" s="10">
        <v>1</v>
      </c>
      <c r="F374" s="10" t="s">
        <v>20</v>
      </c>
      <c r="G374" s="10" t="s">
        <v>20</v>
      </c>
      <c r="H374" s="10" t="s">
        <v>20</v>
      </c>
      <c r="I374" s="10" t="s">
        <v>20</v>
      </c>
      <c r="J374" s="10" t="s">
        <v>20</v>
      </c>
      <c r="K374" s="10" t="s">
        <v>20</v>
      </c>
      <c r="L374" s="10" t="s">
        <v>20</v>
      </c>
      <c r="M374" s="10" t="s">
        <v>20</v>
      </c>
      <c r="N374" s="10" t="s">
        <v>20</v>
      </c>
      <c r="O374" s="10" t="s">
        <v>20</v>
      </c>
      <c r="P374" s="10" t="s">
        <v>20</v>
      </c>
      <c r="Q374" s="10" t="s">
        <v>20</v>
      </c>
      <c r="R374" s="10" t="s">
        <v>20</v>
      </c>
      <c r="S374" s="10" t="s">
        <v>20</v>
      </c>
      <c r="T374" s="10" t="s">
        <v>20</v>
      </c>
      <c r="U374" s="10" t="s">
        <v>20</v>
      </c>
      <c r="V374" s="10" t="s">
        <v>20</v>
      </c>
      <c r="W374" s="10" t="s">
        <v>20</v>
      </c>
      <c r="X374" s="10" t="s">
        <v>20</v>
      </c>
      <c r="Y374" s="10" t="s">
        <v>20</v>
      </c>
      <c r="Z374" s="10" t="s">
        <v>20</v>
      </c>
      <c r="AA374" s="10" t="s">
        <v>20</v>
      </c>
      <c r="AB374" s="10" t="s">
        <v>20</v>
      </c>
      <c r="AC374" s="10" t="s">
        <v>20</v>
      </c>
      <c r="AD374" s="10" t="s">
        <v>20</v>
      </c>
      <c r="AE374" s="10" t="s">
        <v>20</v>
      </c>
      <c r="AF374" s="10" t="s">
        <v>20</v>
      </c>
      <c r="AG374" s="10" t="s">
        <v>20</v>
      </c>
      <c r="AH374" s="10" t="s">
        <v>20</v>
      </c>
      <c r="AI374" s="10" t="s">
        <v>20</v>
      </c>
      <c r="AJ374" s="10" t="s">
        <v>20</v>
      </c>
      <c r="AK374" s="10" t="s">
        <v>20</v>
      </c>
      <c r="AL374" s="10" t="s">
        <v>20</v>
      </c>
      <c r="AM374" s="10" t="s">
        <v>20</v>
      </c>
      <c r="AN374" s="10" t="s">
        <v>20</v>
      </c>
      <c r="AO374" s="10" t="s">
        <v>20</v>
      </c>
      <c r="AP374" s="10" t="s">
        <v>20</v>
      </c>
      <c r="AQ374" s="10" t="s">
        <v>20</v>
      </c>
      <c r="AR374" s="10" t="s">
        <v>20</v>
      </c>
      <c r="AS374" s="10" t="s">
        <v>20</v>
      </c>
      <c r="AT374" t="s">
        <v>3634</v>
      </c>
      <c r="AU374" s="7" t="str">
        <f>'sp1'!AJ376</f>
        <v>SpinButtons - adapt to current cell?</v>
      </c>
    </row>
    <row r="375" spans="2:47" ht="11.25" customHeight="1" x14ac:dyDescent="0.25">
      <c r="B375" s="12">
        <v>3</v>
      </c>
      <c r="C375" s="16" t="str">
        <f t="shared" si="5"/>
        <v>∞</v>
      </c>
      <c r="D375" s="10">
        <v>0</v>
      </c>
      <c r="E375" s="10">
        <v>0</v>
      </c>
      <c r="F375" s="10">
        <v>1</v>
      </c>
      <c r="G375" s="10" t="s">
        <v>20</v>
      </c>
      <c r="H375" s="10" t="s">
        <v>20</v>
      </c>
      <c r="I375" s="10" t="s">
        <v>20</v>
      </c>
      <c r="J375" s="10" t="s">
        <v>20</v>
      </c>
      <c r="K375" s="10" t="s">
        <v>20</v>
      </c>
      <c r="L375" s="10" t="s">
        <v>20</v>
      </c>
      <c r="M375" s="10" t="s">
        <v>20</v>
      </c>
      <c r="N375" s="10" t="s">
        <v>20</v>
      </c>
      <c r="O375" s="10" t="s">
        <v>20</v>
      </c>
      <c r="P375" s="10" t="s">
        <v>20</v>
      </c>
      <c r="Q375" s="10" t="s">
        <v>20</v>
      </c>
      <c r="R375" s="10" t="s">
        <v>20</v>
      </c>
      <c r="S375" s="10" t="s">
        <v>20</v>
      </c>
      <c r="T375" s="10" t="s">
        <v>20</v>
      </c>
      <c r="U375" s="10" t="s">
        <v>20</v>
      </c>
      <c r="V375" s="10" t="s">
        <v>20</v>
      </c>
      <c r="W375" s="10" t="s">
        <v>20</v>
      </c>
      <c r="X375" s="10" t="s">
        <v>20</v>
      </c>
      <c r="Y375" s="10" t="s">
        <v>20</v>
      </c>
      <c r="Z375" s="10" t="s">
        <v>20</v>
      </c>
      <c r="AA375" s="10" t="s">
        <v>20</v>
      </c>
      <c r="AB375" s="10" t="s">
        <v>20</v>
      </c>
      <c r="AC375" s="10" t="s">
        <v>20</v>
      </c>
      <c r="AD375" s="10" t="s">
        <v>20</v>
      </c>
      <c r="AE375" s="10" t="s">
        <v>20</v>
      </c>
      <c r="AF375" s="10" t="s">
        <v>20</v>
      </c>
      <c r="AG375" s="10" t="s">
        <v>20</v>
      </c>
      <c r="AH375" s="10" t="s">
        <v>20</v>
      </c>
      <c r="AI375" s="10" t="s">
        <v>20</v>
      </c>
      <c r="AJ375" s="10" t="s">
        <v>20</v>
      </c>
      <c r="AK375" s="10" t="s">
        <v>20</v>
      </c>
      <c r="AL375" s="10" t="s">
        <v>20</v>
      </c>
      <c r="AM375" s="10" t="s">
        <v>20</v>
      </c>
      <c r="AN375" s="10" t="s">
        <v>20</v>
      </c>
      <c r="AO375" s="10" t="s">
        <v>20</v>
      </c>
      <c r="AP375" s="10" t="s">
        <v>20</v>
      </c>
      <c r="AQ375" s="10" t="s">
        <v>20</v>
      </c>
      <c r="AR375" s="10" t="s">
        <v>20</v>
      </c>
      <c r="AS375" s="10" t="s">
        <v>20</v>
      </c>
      <c r="AT375" t="s">
        <v>3635</v>
      </c>
      <c r="AU375" s="7" t="str">
        <f>'sp1'!AJ377</f>
        <v>Dynamic Range Sum Based On Single, Dynam…</v>
      </c>
    </row>
    <row r="376" spans="2:47" ht="11.25" customHeight="1" x14ac:dyDescent="0.25">
      <c r="B376" s="12">
        <v>8</v>
      </c>
      <c r="C376" s="16" t="str">
        <f t="shared" si="5"/>
        <v>∞</v>
      </c>
      <c r="D376" s="10">
        <v>0</v>
      </c>
      <c r="E376" s="10">
        <v>0</v>
      </c>
      <c r="F376" s="10">
        <v>0</v>
      </c>
      <c r="G376" s="10">
        <v>1</v>
      </c>
      <c r="H376" s="10">
        <v>0</v>
      </c>
      <c r="I376" s="10">
        <v>0</v>
      </c>
      <c r="J376" s="10">
        <v>1</v>
      </c>
      <c r="K376" s="10">
        <v>0</v>
      </c>
      <c r="L376" s="10" t="s">
        <v>20</v>
      </c>
      <c r="M376" s="10" t="s">
        <v>20</v>
      </c>
      <c r="N376" s="10" t="s">
        <v>20</v>
      </c>
      <c r="O376" s="10" t="s">
        <v>20</v>
      </c>
      <c r="P376" s="10" t="s">
        <v>20</v>
      </c>
      <c r="Q376" s="10" t="s">
        <v>20</v>
      </c>
      <c r="R376" s="10" t="s">
        <v>20</v>
      </c>
      <c r="S376" s="10" t="s">
        <v>20</v>
      </c>
      <c r="T376" s="10" t="s">
        <v>20</v>
      </c>
      <c r="U376" s="10" t="s">
        <v>20</v>
      </c>
      <c r="V376" s="10" t="s">
        <v>20</v>
      </c>
      <c r="W376" s="10" t="s">
        <v>20</v>
      </c>
      <c r="X376" s="10" t="s">
        <v>20</v>
      </c>
      <c r="Y376" s="10" t="s">
        <v>20</v>
      </c>
      <c r="Z376" s="10" t="s">
        <v>20</v>
      </c>
      <c r="AA376" s="10" t="s">
        <v>20</v>
      </c>
      <c r="AB376" s="10" t="s">
        <v>20</v>
      </c>
      <c r="AC376" s="10" t="s">
        <v>20</v>
      </c>
      <c r="AD376" s="10" t="s">
        <v>20</v>
      </c>
      <c r="AE376" s="10" t="s">
        <v>20</v>
      </c>
      <c r="AF376" s="10" t="s">
        <v>20</v>
      </c>
      <c r="AG376" s="10" t="s">
        <v>20</v>
      </c>
      <c r="AH376" s="10" t="s">
        <v>20</v>
      </c>
      <c r="AI376" s="10" t="s">
        <v>20</v>
      </c>
      <c r="AJ376" s="10" t="s">
        <v>20</v>
      </c>
      <c r="AK376" s="10" t="s">
        <v>20</v>
      </c>
      <c r="AL376" s="10" t="s">
        <v>20</v>
      </c>
      <c r="AM376" s="10" t="s">
        <v>20</v>
      </c>
      <c r="AN376" s="10" t="s">
        <v>20</v>
      </c>
      <c r="AO376" s="10" t="s">
        <v>20</v>
      </c>
      <c r="AP376" s="10" t="s">
        <v>20</v>
      </c>
      <c r="AQ376" s="10" t="s">
        <v>20</v>
      </c>
      <c r="AR376" s="10" t="s">
        <v>20</v>
      </c>
      <c r="AS376" s="10" t="s">
        <v>20</v>
      </c>
      <c r="AT376" t="s">
        <v>3636</v>
      </c>
      <c r="AU376" s="7" t="str">
        <f>'sp1'!AJ378</f>
        <v>Assigning symbol to positive/negative nu…</v>
      </c>
    </row>
    <row r="377" spans="2:47" ht="11.25" customHeight="1" x14ac:dyDescent="0.25">
      <c r="B377" s="12">
        <v>6</v>
      </c>
      <c r="C377" s="16" t="str">
        <f t="shared" si="5"/>
        <v>∞</v>
      </c>
      <c r="D377" s="10">
        <v>0</v>
      </c>
      <c r="E377" s="10">
        <v>1</v>
      </c>
      <c r="F377" s="10">
        <v>0</v>
      </c>
      <c r="G377" s="10">
        <v>1</v>
      </c>
      <c r="H377" s="10">
        <v>0</v>
      </c>
      <c r="I377" s="10">
        <v>1</v>
      </c>
      <c r="J377" s="10" t="s">
        <v>20</v>
      </c>
      <c r="K377" s="10" t="s">
        <v>20</v>
      </c>
      <c r="L377" s="10" t="s">
        <v>20</v>
      </c>
      <c r="M377" s="10" t="s">
        <v>20</v>
      </c>
      <c r="N377" s="10" t="s">
        <v>20</v>
      </c>
      <c r="O377" s="10" t="s">
        <v>20</v>
      </c>
      <c r="P377" s="10" t="s">
        <v>20</v>
      </c>
      <c r="Q377" s="10" t="s">
        <v>20</v>
      </c>
      <c r="R377" s="10" t="s">
        <v>20</v>
      </c>
      <c r="S377" s="10" t="s">
        <v>20</v>
      </c>
      <c r="T377" s="10" t="s">
        <v>20</v>
      </c>
      <c r="U377" s="10" t="s">
        <v>20</v>
      </c>
      <c r="V377" s="10" t="s">
        <v>20</v>
      </c>
      <c r="W377" s="10" t="s">
        <v>20</v>
      </c>
      <c r="X377" s="10" t="s">
        <v>20</v>
      </c>
      <c r="Y377" s="10" t="s">
        <v>20</v>
      </c>
      <c r="Z377" s="10" t="s">
        <v>20</v>
      </c>
      <c r="AA377" s="10" t="s">
        <v>20</v>
      </c>
      <c r="AB377" s="10" t="s">
        <v>20</v>
      </c>
      <c r="AC377" s="10" t="s">
        <v>20</v>
      </c>
      <c r="AD377" s="10" t="s">
        <v>20</v>
      </c>
      <c r="AE377" s="10" t="s">
        <v>20</v>
      </c>
      <c r="AF377" s="10" t="s">
        <v>20</v>
      </c>
      <c r="AG377" s="10" t="s">
        <v>20</v>
      </c>
      <c r="AH377" s="10" t="s">
        <v>20</v>
      </c>
      <c r="AI377" s="10" t="s">
        <v>20</v>
      </c>
      <c r="AJ377" s="10" t="s">
        <v>20</v>
      </c>
      <c r="AK377" s="10" t="s">
        <v>20</v>
      </c>
      <c r="AL377" s="10" t="s">
        <v>20</v>
      </c>
      <c r="AM377" s="10" t="s">
        <v>20</v>
      </c>
      <c r="AN377" s="10" t="s">
        <v>20</v>
      </c>
      <c r="AO377" s="10" t="s">
        <v>20</v>
      </c>
      <c r="AP377" s="10" t="s">
        <v>20</v>
      </c>
      <c r="AQ377" s="10" t="s">
        <v>20</v>
      </c>
      <c r="AR377" s="10" t="s">
        <v>20</v>
      </c>
      <c r="AS377" s="10" t="s">
        <v>20</v>
      </c>
      <c r="AT377" t="s">
        <v>3637</v>
      </c>
      <c r="AU377" s="7" t="str">
        <f>'sp1'!AJ379</f>
        <v>Frequency Distribution Chart</v>
      </c>
    </row>
    <row r="378" spans="2:47" ht="11.25" customHeight="1" x14ac:dyDescent="0.25">
      <c r="B378" s="12">
        <v>4</v>
      </c>
      <c r="C378" s="16" t="str">
        <f t="shared" si="5"/>
        <v>∞</v>
      </c>
      <c r="D378" s="10">
        <v>0</v>
      </c>
      <c r="E378" s="10">
        <v>0</v>
      </c>
      <c r="F378" s="10">
        <v>1</v>
      </c>
      <c r="G378" s="10">
        <v>0</v>
      </c>
      <c r="H378" s="10" t="s">
        <v>20</v>
      </c>
      <c r="I378" s="10" t="s">
        <v>20</v>
      </c>
      <c r="J378" s="10" t="s">
        <v>20</v>
      </c>
      <c r="K378" s="10" t="s">
        <v>20</v>
      </c>
      <c r="L378" s="10" t="s">
        <v>20</v>
      </c>
      <c r="M378" s="10" t="s">
        <v>20</v>
      </c>
      <c r="N378" s="10" t="s">
        <v>20</v>
      </c>
      <c r="O378" s="10" t="s">
        <v>20</v>
      </c>
      <c r="P378" s="10" t="s">
        <v>20</v>
      </c>
      <c r="Q378" s="10" t="s">
        <v>20</v>
      </c>
      <c r="R378" s="10" t="s">
        <v>20</v>
      </c>
      <c r="S378" s="10" t="s">
        <v>20</v>
      </c>
      <c r="T378" s="10" t="s">
        <v>20</v>
      </c>
      <c r="U378" s="10" t="s">
        <v>20</v>
      </c>
      <c r="V378" s="10" t="s">
        <v>20</v>
      </c>
      <c r="W378" s="10" t="s">
        <v>20</v>
      </c>
      <c r="X378" s="10" t="s">
        <v>20</v>
      </c>
      <c r="Y378" s="10" t="s">
        <v>20</v>
      </c>
      <c r="Z378" s="10" t="s">
        <v>20</v>
      </c>
      <c r="AA378" s="10" t="s">
        <v>20</v>
      </c>
      <c r="AB378" s="10" t="s">
        <v>20</v>
      </c>
      <c r="AC378" s="10" t="s">
        <v>20</v>
      </c>
      <c r="AD378" s="10" t="s">
        <v>20</v>
      </c>
      <c r="AE378" s="10" t="s">
        <v>20</v>
      </c>
      <c r="AF378" s="10" t="s">
        <v>20</v>
      </c>
      <c r="AG378" s="10" t="s">
        <v>20</v>
      </c>
      <c r="AH378" s="10" t="s">
        <v>20</v>
      </c>
      <c r="AI378" s="10" t="s">
        <v>20</v>
      </c>
      <c r="AJ378" s="10" t="s">
        <v>20</v>
      </c>
      <c r="AK378" s="10" t="s">
        <v>20</v>
      </c>
      <c r="AL378" s="10" t="s">
        <v>20</v>
      </c>
      <c r="AM378" s="10" t="s">
        <v>20</v>
      </c>
      <c r="AN378" s="10" t="s">
        <v>20</v>
      </c>
      <c r="AO378" s="10" t="s">
        <v>20</v>
      </c>
      <c r="AP378" s="10" t="s">
        <v>20</v>
      </c>
      <c r="AQ378" s="10" t="s">
        <v>20</v>
      </c>
      <c r="AR378" s="10" t="s">
        <v>20</v>
      </c>
      <c r="AS378" s="10" t="s">
        <v>20</v>
      </c>
      <c r="AT378" t="s">
        <v>3638</v>
      </c>
      <c r="AU378" s="7" t="str">
        <f>'sp1'!AJ380</f>
        <v>grouping columns and identifying unique …</v>
      </c>
    </row>
    <row r="379" spans="2:47" ht="11.25" customHeight="1" x14ac:dyDescent="0.25">
      <c r="B379" s="12">
        <v>6</v>
      </c>
      <c r="C379" s="16" t="str">
        <f t="shared" si="5"/>
        <v>∞</v>
      </c>
      <c r="D379" s="10">
        <v>0</v>
      </c>
      <c r="E379" s="10">
        <v>0</v>
      </c>
      <c r="F379" s="10">
        <v>0</v>
      </c>
      <c r="G379" s="10">
        <v>1</v>
      </c>
      <c r="H379" s="10">
        <v>0</v>
      </c>
      <c r="I379" s="10">
        <v>0</v>
      </c>
      <c r="J379" s="10" t="s">
        <v>20</v>
      </c>
      <c r="K379" s="10" t="s">
        <v>20</v>
      </c>
      <c r="L379" s="10" t="s">
        <v>20</v>
      </c>
      <c r="M379" s="10" t="s">
        <v>20</v>
      </c>
      <c r="N379" s="10" t="s">
        <v>20</v>
      </c>
      <c r="O379" s="10" t="s">
        <v>20</v>
      </c>
      <c r="P379" s="10" t="s">
        <v>20</v>
      </c>
      <c r="Q379" s="10" t="s">
        <v>20</v>
      </c>
      <c r="R379" s="10" t="s">
        <v>20</v>
      </c>
      <c r="S379" s="10" t="s">
        <v>20</v>
      </c>
      <c r="T379" s="10" t="s">
        <v>20</v>
      </c>
      <c r="U379" s="10" t="s">
        <v>20</v>
      </c>
      <c r="V379" s="10" t="s">
        <v>20</v>
      </c>
      <c r="W379" s="10" t="s">
        <v>20</v>
      </c>
      <c r="X379" s="10" t="s">
        <v>20</v>
      </c>
      <c r="Y379" s="10" t="s">
        <v>20</v>
      </c>
      <c r="Z379" s="10" t="s">
        <v>20</v>
      </c>
      <c r="AA379" s="10" t="s">
        <v>20</v>
      </c>
      <c r="AB379" s="10" t="s">
        <v>20</v>
      </c>
      <c r="AC379" s="10" t="s">
        <v>20</v>
      </c>
      <c r="AD379" s="10" t="s">
        <v>20</v>
      </c>
      <c r="AE379" s="10" t="s">
        <v>20</v>
      </c>
      <c r="AF379" s="10" t="s">
        <v>20</v>
      </c>
      <c r="AG379" s="10" t="s">
        <v>20</v>
      </c>
      <c r="AH379" s="10" t="s">
        <v>20</v>
      </c>
      <c r="AI379" s="10" t="s">
        <v>20</v>
      </c>
      <c r="AJ379" s="10" t="s">
        <v>20</v>
      </c>
      <c r="AK379" s="10" t="s">
        <v>20</v>
      </c>
      <c r="AL379" s="10" t="s">
        <v>20</v>
      </c>
      <c r="AM379" s="10" t="s">
        <v>20</v>
      </c>
      <c r="AN379" s="10" t="s">
        <v>20</v>
      </c>
      <c r="AO379" s="10" t="s">
        <v>20</v>
      </c>
      <c r="AP379" s="10" t="s">
        <v>20</v>
      </c>
      <c r="AQ379" s="10" t="s">
        <v>20</v>
      </c>
      <c r="AR379" s="10" t="s">
        <v>20</v>
      </c>
      <c r="AS379" s="10" t="s">
        <v>20</v>
      </c>
      <c r="AT379" t="s">
        <v>3639</v>
      </c>
      <c r="AU379" s="7" t="str">
        <f>'sp1'!AJ381</f>
        <v>Ideas Pls in MIS</v>
      </c>
    </row>
    <row r="380" spans="2:47" ht="11.25" customHeight="1" x14ac:dyDescent="0.25">
      <c r="B380" s="12">
        <v>3</v>
      </c>
      <c r="C380" s="16" t="str">
        <f t="shared" si="5"/>
        <v>∞</v>
      </c>
      <c r="D380" s="10">
        <v>0</v>
      </c>
      <c r="E380" s="10">
        <v>1</v>
      </c>
      <c r="F380" s="10">
        <v>0</v>
      </c>
      <c r="G380" s="10" t="s">
        <v>20</v>
      </c>
      <c r="H380" s="10" t="s">
        <v>20</v>
      </c>
      <c r="I380" s="10" t="s">
        <v>20</v>
      </c>
      <c r="J380" s="10" t="s">
        <v>20</v>
      </c>
      <c r="K380" s="10" t="s">
        <v>20</v>
      </c>
      <c r="L380" s="10" t="s">
        <v>20</v>
      </c>
      <c r="M380" s="10" t="s">
        <v>20</v>
      </c>
      <c r="N380" s="10" t="s">
        <v>20</v>
      </c>
      <c r="O380" s="10" t="s">
        <v>20</v>
      </c>
      <c r="P380" s="10" t="s">
        <v>20</v>
      </c>
      <c r="Q380" s="10" t="s">
        <v>20</v>
      </c>
      <c r="R380" s="10" t="s">
        <v>20</v>
      </c>
      <c r="S380" s="10" t="s">
        <v>20</v>
      </c>
      <c r="T380" s="10" t="s">
        <v>20</v>
      </c>
      <c r="U380" s="10" t="s">
        <v>20</v>
      </c>
      <c r="V380" s="10" t="s">
        <v>20</v>
      </c>
      <c r="W380" s="10" t="s">
        <v>20</v>
      </c>
      <c r="X380" s="10" t="s">
        <v>20</v>
      </c>
      <c r="Y380" s="10" t="s">
        <v>20</v>
      </c>
      <c r="Z380" s="10" t="s">
        <v>20</v>
      </c>
      <c r="AA380" s="10" t="s">
        <v>20</v>
      </c>
      <c r="AB380" s="10" t="s">
        <v>20</v>
      </c>
      <c r="AC380" s="10" t="s">
        <v>20</v>
      </c>
      <c r="AD380" s="10" t="s">
        <v>20</v>
      </c>
      <c r="AE380" s="10" t="s">
        <v>20</v>
      </c>
      <c r="AF380" s="10" t="s">
        <v>20</v>
      </c>
      <c r="AG380" s="10" t="s">
        <v>20</v>
      </c>
      <c r="AH380" s="10" t="s">
        <v>20</v>
      </c>
      <c r="AI380" s="10" t="s">
        <v>20</v>
      </c>
      <c r="AJ380" s="10" t="s">
        <v>20</v>
      </c>
      <c r="AK380" s="10" t="s">
        <v>20</v>
      </c>
      <c r="AL380" s="10" t="s">
        <v>20</v>
      </c>
      <c r="AM380" s="10" t="s">
        <v>20</v>
      </c>
      <c r="AN380" s="10" t="s">
        <v>20</v>
      </c>
      <c r="AO380" s="10" t="s">
        <v>20</v>
      </c>
      <c r="AP380" s="10" t="s">
        <v>20</v>
      </c>
      <c r="AQ380" s="10" t="s">
        <v>20</v>
      </c>
      <c r="AR380" s="10" t="s">
        <v>20</v>
      </c>
      <c r="AS380" s="10" t="s">
        <v>20</v>
      </c>
      <c r="AT380" t="s">
        <v>3640</v>
      </c>
      <c r="AU380" s="7" t="str">
        <f>'sp1'!AJ382</f>
        <v>Data Problem with Tables - Correlation a…</v>
      </c>
    </row>
    <row r="381" spans="2:47" ht="11.25" customHeight="1" x14ac:dyDescent="0.25">
      <c r="B381" s="12">
        <v>3</v>
      </c>
      <c r="C381" s="16" t="str">
        <f t="shared" si="5"/>
        <v>∞</v>
      </c>
      <c r="D381" s="10">
        <v>0</v>
      </c>
      <c r="E381" s="10">
        <v>1</v>
      </c>
      <c r="F381" s="10">
        <v>0</v>
      </c>
      <c r="G381" s="10" t="s">
        <v>20</v>
      </c>
      <c r="H381" s="10" t="s">
        <v>20</v>
      </c>
      <c r="I381" s="10" t="s">
        <v>20</v>
      </c>
      <c r="J381" s="10" t="s">
        <v>20</v>
      </c>
      <c r="K381" s="10" t="s">
        <v>20</v>
      </c>
      <c r="L381" s="10" t="s">
        <v>20</v>
      </c>
      <c r="M381" s="10" t="s">
        <v>20</v>
      </c>
      <c r="N381" s="10" t="s">
        <v>20</v>
      </c>
      <c r="O381" s="10" t="s">
        <v>20</v>
      </c>
      <c r="P381" s="10" t="s">
        <v>20</v>
      </c>
      <c r="Q381" s="10" t="s">
        <v>20</v>
      </c>
      <c r="R381" s="10" t="s">
        <v>20</v>
      </c>
      <c r="S381" s="10" t="s">
        <v>20</v>
      </c>
      <c r="T381" s="10" t="s">
        <v>20</v>
      </c>
      <c r="U381" s="10" t="s">
        <v>20</v>
      </c>
      <c r="V381" s="10" t="s">
        <v>20</v>
      </c>
      <c r="W381" s="10" t="s">
        <v>20</v>
      </c>
      <c r="X381" s="10" t="s">
        <v>20</v>
      </c>
      <c r="Y381" s="10" t="s">
        <v>20</v>
      </c>
      <c r="Z381" s="10" t="s">
        <v>20</v>
      </c>
      <c r="AA381" s="10" t="s">
        <v>20</v>
      </c>
      <c r="AB381" s="10" t="s">
        <v>20</v>
      </c>
      <c r="AC381" s="10" t="s">
        <v>20</v>
      </c>
      <c r="AD381" s="10" t="s">
        <v>20</v>
      </c>
      <c r="AE381" s="10" t="s">
        <v>20</v>
      </c>
      <c r="AF381" s="10" t="s">
        <v>20</v>
      </c>
      <c r="AG381" s="10" t="s">
        <v>20</v>
      </c>
      <c r="AH381" s="10" t="s">
        <v>20</v>
      </c>
      <c r="AI381" s="10" t="s">
        <v>20</v>
      </c>
      <c r="AJ381" s="10" t="s">
        <v>20</v>
      </c>
      <c r="AK381" s="10" t="s">
        <v>20</v>
      </c>
      <c r="AL381" s="10" t="s">
        <v>20</v>
      </c>
      <c r="AM381" s="10" t="s">
        <v>20</v>
      </c>
      <c r="AN381" s="10" t="s">
        <v>20</v>
      </c>
      <c r="AO381" s="10" t="s">
        <v>20</v>
      </c>
      <c r="AP381" s="10" t="s">
        <v>20</v>
      </c>
      <c r="AQ381" s="10" t="s">
        <v>20</v>
      </c>
      <c r="AR381" s="10" t="s">
        <v>20</v>
      </c>
      <c r="AS381" s="10" t="s">
        <v>20</v>
      </c>
      <c r="AT381" t="s">
        <v>3641</v>
      </c>
      <c r="AU381" s="7" t="str">
        <f>'sp1'!AJ383</f>
        <v>Getting the data from picking a certain …</v>
      </c>
    </row>
    <row r="382" spans="2:47" ht="11.25" customHeight="1" x14ac:dyDescent="0.25">
      <c r="B382" s="12">
        <v>3</v>
      </c>
      <c r="C382" s="16" t="str">
        <f t="shared" si="5"/>
        <v>∞</v>
      </c>
      <c r="D382" s="10">
        <v>0</v>
      </c>
      <c r="E382" s="10">
        <v>1</v>
      </c>
      <c r="F382" s="10">
        <v>0</v>
      </c>
      <c r="G382" s="10" t="s">
        <v>20</v>
      </c>
      <c r="H382" s="10" t="s">
        <v>20</v>
      </c>
      <c r="I382" s="10" t="s">
        <v>20</v>
      </c>
      <c r="J382" s="10" t="s">
        <v>20</v>
      </c>
      <c r="K382" s="10" t="s">
        <v>20</v>
      </c>
      <c r="L382" s="10" t="s">
        <v>20</v>
      </c>
      <c r="M382" s="10" t="s">
        <v>20</v>
      </c>
      <c r="N382" s="10" t="s">
        <v>20</v>
      </c>
      <c r="O382" s="10" t="s">
        <v>20</v>
      </c>
      <c r="P382" s="10" t="s">
        <v>20</v>
      </c>
      <c r="Q382" s="10" t="s">
        <v>20</v>
      </c>
      <c r="R382" s="10" t="s">
        <v>20</v>
      </c>
      <c r="S382" s="10" t="s">
        <v>20</v>
      </c>
      <c r="T382" s="10" t="s">
        <v>20</v>
      </c>
      <c r="U382" s="10" t="s">
        <v>20</v>
      </c>
      <c r="V382" s="10" t="s">
        <v>20</v>
      </c>
      <c r="W382" s="10" t="s">
        <v>20</v>
      </c>
      <c r="X382" s="10" t="s">
        <v>20</v>
      </c>
      <c r="Y382" s="10" t="s">
        <v>20</v>
      </c>
      <c r="Z382" s="10" t="s">
        <v>20</v>
      </c>
      <c r="AA382" s="10" t="s">
        <v>20</v>
      </c>
      <c r="AB382" s="10" t="s">
        <v>20</v>
      </c>
      <c r="AC382" s="10" t="s">
        <v>20</v>
      </c>
      <c r="AD382" s="10" t="s">
        <v>20</v>
      </c>
      <c r="AE382" s="10" t="s">
        <v>20</v>
      </c>
      <c r="AF382" s="10" t="s">
        <v>20</v>
      </c>
      <c r="AG382" s="10" t="s">
        <v>20</v>
      </c>
      <c r="AH382" s="10" t="s">
        <v>20</v>
      </c>
      <c r="AI382" s="10" t="s">
        <v>20</v>
      </c>
      <c r="AJ382" s="10" t="s">
        <v>20</v>
      </c>
      <c r="AK382" s="10" t="s">
        <v>20</v>
      </c>
      <c r="AL382" s="10" t="s">
        <v>20</v>
      </c>
      <c r="AM382" s="10" t="s">
        <v>20</v>
      </c>
      <c r="AN382" s="10" t="s">
        <v>20</v>
      </c>
      <c r="AO382" s="10" t="s">
        <v>20</v>
      </c>
      <c r="AP382" s="10" t="s">
        <v>20</v>
      </c>
      <c r="AQ382" s="10" t="s">
        <v>20</v>
      </c>
      <c r="AR382" s="10" t="s">
        <v>20</v>
      </c>
      <c r="AS382" s="10" t="s">
        <v>20</v>
      </c>
      <c r="AT382" t="s">
        <v>3642</v>
      </c>
      <c r="AU382" s="7" t="str">
        <f>'sp1'!AJ384</f>
        <v>Number combinations for a specific value</v>
      </c>
    </row>
    <row r="383" spans="2:47" ht="11.25" customHeight="1" x14ac:dyDescent="0.25">
      <c r="B383" s="12">
        <v>2</v>
      </c>
      <c r="C383" s="16" t="str">
        <f t="shared" si="5"/>
        <v>∞</v>
      </c>
      <c r="D383" s="10">
        <v>0</v>
      </c>
      <c r="E383" s="10">
        <v>1</v>
      </c>
      <c r="F383" s="10" t="s">
        <v>20</v>
      </c>
      <c r="G383" s="10" t="s">
        <v>20</v>
      </c>
      <c r="H383" s="10" t="s">
        <v>20</v>
      </c>
      <c r="I383" s="10" t="s">
        <v>20</v>
      </c>
      <c r="J383" s="10" t="s">
        <v>20</v>
      </c>
      <c r="K383" s="10" t="s">
        <v>20</v>
      </c>
      <c r="L383" s="10" t="s">
        <v>20</v>
      </c>
      <c r="M383" s="10" t="s">
        <v>20</v>
      </c>
      <c r="N383" s="10" t="s">
        <v>20</v>
      </c>
      <c r="O383" s="10" t="s">
        <v>20</v>
      </c>
      <c r="P383" s="10" t="s">
        <v>20</v>
      </c>
      <c r="Q383" s="10" t="s">
        <v>20</v>
      </c>
      <c r="R383" s="10" t="s">
        <v>20</v>
      </c>
      <c r="S383" s="10" t="s">
        <v>20</v>
      </c>
      <c r="T383" s="10" t="s">
        <v>20</v>
      </c>
      <c r="U383" s="10" t="s">
        <v>20</v>
      </c>
      <c r="V383" s="10" t="s">
        <v>20</v>
      </c>
      <c r="W383" s="10" t="s">
        <v>20</v>
      </c>
      <c r="X383" s="10" t="s">
        <v>20</v>
      </c>
      <c r="Y383" s="10" t="s">
        <v>20</v>
      </c>
      <c r="Z383" s="10" t="s">
        <v>20</v>
      </c>
      <c r="AA383" s="10" t="s">
        <v>20</v>
      </c>
      <c r="AB383" s="10" t="s">
        <v>20</v>
      </c>
      <c r="AC383" s="10" t="s">
        <v>20</v>
      </c>
      <c r="AD383" s="10" t="s">
        <v>20</v>
      </c>
      <c r="AE383" s="10" t="s">
        <v>20</v>
      </c>
      <c r="AF383" s="10" t="s">
        <v>20</v>
      </c>
      <c r="AG383" s="10" t="s">
        <v>20</v>
      </c>
      <c r="AH383" s="10" t="s">
        <v>20</v>
      </c>
      <c r="AI383" s="10" t="s">
        <v>20</v>
      </c>
      <c r="AJ383" s="10" t="s">
        <v>20</v>
      </c>
      <c r="AK383" s="10" t="s">
        <v>20</v>
      </c>
      <c r="AL383" s="10" t="s">
        <v>20</v>
      </c>
      <c r="AM383" s="10" t="s">
        <v>20</v>
      </c>
      <c r="AN383" s="10" t="s">
        <v>20</v>
      </c>
      <c r="AO383" s="10" t="s">
        <v>20</v>
      </c>
      <c r="AP383" s="10" t="s">
        <v>20</v>
      </c>
      <c r="AQ383" s="10" t="s">
        <v>20</v>
      </c>
      <c r="AR383" s="10" t="s">
        <v>20</v>
      </c>
      <c r="AS383" s="10" t="s">
        <v>20</v>
      </c>
      <c r="AT383" t="s">
        <v>3643</v>
      </c>
      <c r="AU383" s="7" t="str">
        <f>'sp1'!AJ385</f>
        <v>date picker</v>
      </c>
    </row>
    <row r="384" spans="2:47" ht="11.25" customHeight="1" x14ac:dyDescent="0.25">
      <c r="B384" s="12">
        <v>8</v>
      </c>
      <c r="C384" s="16" t="str">
        <f t="shared" si="5"/>
        <v>∞</v>
      </c>
      <c r="D384" s="10">
        <v>0</v>
      </c>
      <c r="E384" s="10">
        <v>1</v>
      </c>
      <c r="F384" s="10">
        <v>0</v>
      </c>
      <c r="G384" s="10">
        <v>1</v>
      </c>
      <c r="H384" s="10">
        <v>0</v>
      </c>
      <c r="I384" s="10">
        <v>1</v>
      </c>
      <c r="J384" s="10">
        <v>0</v>
      </c>
      <c r="K384" s="10">
        <v>0</v>
      </c>
      <c r="L384" s="10" t="s">
        <v>20</v>
      </c>
      <c r="M384" s="10" t="s">
        <v>20</v>
      </c>
      <c r="N384" s="10" t="s">
        <v>20</v>
      </c>
      <c r="O384" s="10" t="s">
        <v>20</v>
      </c>
      <c r="P384" s="10" t="s">
        <v>20</v>
      </c>
      <c r="Q384" s="10" t="s">
        <v>20</v>
      </c>
      <c r="R384" s="10" t="s">
        <v>20</v>
      </c>
      <c r="S384" s="10" t="s">
        <v>20</v>
      </c>
      <c r="T384" s="10" t="s">
        <v>20</v>
      </c>
      <c r="U384" s="10" t="s">
        <v>20</v>
      </c>
      <c r="V384" s="10" t="s">
        <v>20</v>
      </c>
      <c r="W384" s="10" t="s">
        <v>20</v>
      </c>
      <c r="X384" s="10" t="s">
        <v>20</v>
      </c>
      <c r="Y384" s="10" t="s">
        <v>20</v>
      </c>
      <c r="Z384" s="10" t="s">
        <v>20</v>
      </c>
      <c r="AA384" s="10" t="s">
        <v>20</v>
      </c>
      <c r="AB384" s="10" t="s">
        <v>20</v>
      </c>
      <c r="AC384" s="10" t="s">
        <v>20</v>
      </c>
      <c r="AD384" s="10" t="s">
        <v>20</v>
      </c>
      <c r="AE384" s="10" t="s">
        <v>20</v>
      </c>
      <c r="AF384" s="10" t="s">
        <v>20</v>
      </c>
      <c r="AG384" s="10" t="s">
        <v>20</v>
      </c>
      <c r="AH384" s="10" t="s">
        <v>20</v>
      </c>
      <c r="AI384" s="10" t="s">
        <v>20</v>
      </c>
      <c r="AJ384" s="10" t="s">
        <v>20</v>
      </c>
      <c r="AK384" s="10" t="s">
        <v>20</v>
      </c>
      <c r="AL384" s="10" t="s">
        <v>20</v>
      </c>
      <c r="AM384" s="10" t="s">
        <v>20</v>
      </c>
      <c r="AN384" s="10" t="s">
        <v>20</v>
      </c>
      <c r="AO384" s="10" t="s">
        <v>20</v>
      </c>
      <c r="AP384" s="10" t="s">
        <v>20</v>
      </c>
      <c r="AQ384" s="10" t="s">
        <v>20</v>
      </c>
      <c r="AR384" s="10" t="s">
        <v>20</v>
      </c>
      <c r="AS384" s="10" t="s">
        <v>20</v>
      </c>
      <c r="AT384" t="s">
        <v>3644</v>
      </c>
      <c r="AU384" s="7" t="str">
        <f>'sp1'!AJ386</f>
        <v>Countif and Data Validation.</v>
      </c>
    </row>
    <row r="385" spans="2:47" ht="11.25" customHeight="1" x14ac:dyDescent="0.25">
      <c r="B385" s="12">
        <v>7</v>
      </c>
      <c r="C385" s="16" t="str">
        <f t="shared" si="5"/>
        <v>∞</v>
      </c>
      <c r="D385" s="10">
        <v>0</v>
      </c>
      <c r="E385" s="10">
        <v>1</v>
      </c>
      <c r="F385" s="10">
        <v>0</v>
      </c>
      <c r="G385" s="10">
        <v>0</v>
      </c>
      <c r="H385" s="10">
        <v>0</v>
      </c>
      <c r="I385" s="10">
        <v>0</v>
      </c>
      <c r="J385" s="10">
        <v>0</v>
      </c>
      <c r="K385" s="10" t="s">
        <v>20</v>
      </c>
      <c r="L385" s="10" t="s">
        <v>20</v>
      </c>
      <c r="M385" s="10" t="s">
        <v>20</v>
      </c>
      <c r="N385" s="10" t="s">
        <v>20</v>
      </c>
      <c r="O385" s="10" t="s">
        <v>20</v>
      </c>
      <c r="P385" s="10" t="s">
        <v>20</v>
      </c>
      <c r="Q385" s="10" t="s">
        <v>20</v>
      </c>
      <c r="R385" s="10" t="s">
        <v>20</v>
      </c>
      <c r="S385" s="10" t="s">
        <v>20</v>
      </c>
      <c r="T385" s="10" t="s">
        <v>20</v>
      </c>
      <c r="U385" s="10" t="s">
        <v>20</v>
      </c>
      <c r="V385" s="10" t="s">
        <v>20</v>
      </c>
      <c r="W385" s="10" t="s">
        <v>20</v>
      </c>
      <c r="X385" s="10" t="s">
        <v>20</v>
      </c>
      <c r="Y385" s="10" t="s">
        <v>20</v>
      </c>
      <c r="Z385" s="10" t="s">
        <v>20</v>
      </c>
      <c r="AA385" s="10" t="s">
        <v>20</v>
      </c>
      <c r="AB385" s="10" t="s">
        <v>20</v>
      </c>
      <c r="AC385" s="10" t="s">
        <v>20</v>
      </c>
      <c r="AD385" s="10" t="s">
        <v>20</v>
      </c>
      <c r="AE385" s="10" t="s">
        <v>20</v>
      </c>
      <c r="AF385" s="10" t="s">
        <v>20</v>
      </c>
      <c r="AG385" s="10" t="s">
        <v>20</v>
      </c>
      <c r="AH385" s="10" t="s">
        <v>20</v>
      </c>
      <c r="AI385" s="10" t="s">
        <v>20</v>
      </c>
      <c r="AJ385" s="10" t="s">
        <v>20</v>
      </c>
      <c r="AK385" s="10" t="s">
        <v>20</v>
      </c>
      <c r="AL385" s="10" t="s">
        <v>20</v>
      </c>
      <c r="AM385" s="10" t="s">
        <v>20</v>
      </c>
      <c r="AN385" s="10" t="s">
        <v>20</v>
      </c>
      <c r="AO385" s="10" t="s">
        <v>20</v>
      </c>
      <c r="AP385" s="10" t="s">
        <v>20</v>
      </c>
      <c r="AQ385" s="10" t="s">
        <v>20</v>
      </c>
      <c r="AR385" s="10" t="s">
        <v>20</v>
      </c>
      <c r="AS385" s="10" t="s">
        <v>20</v>
      </c>
      <c r="AT385" t="s">
        <v>3645</v>
      </c>
      <c r="AU385" s="7" t="str">
        <f>'sp1'!AJ387</f>
        <v>Joining two formulas</v>
      </c>
    </row>
    <row r="386" spans="2:47" ht="11.25" customHeight="1" x14ac:dyDescent="0.25">
      <c r="B386" s="12">
        <v>3</v>
      </c>
      <c r="C386" s="16" t="str">
        <f t="shared" si="5"/>
        <v>∞</v>
      </c>
      <c r="D386" s="10">
        <v>0</v>
      </c>
      <c r="E386" s="10">
        <v>1</v>
      </c>
      <c r="F386" s="10">
        <v>0</v>
      </c>
      <c r="G386" s="10" t="s">
        <v>20</v>
      </c>
      <c r="H386" s="10" t="s">
        <v>20</v>
      </c>
      <c r="I386" s="10" t="s">
        <v>20</v>
      </c>
      <c r="J386" s="10" t="s">
        <v>20</v>
      </c>
      <c r="K386" s="10" t="s">
        <v>20</v>
      </c>
      <c r="L386" s="10" t="s">
        <v>20</v>
      </c>
      <c r="M386" s="10" t="s">
        <v>20</v>
      </c>
      <c r="N386" s="10" t="s">
        <v>20</v>
      </c>
      <c r="O386" s="10" t="s">
        <v>20</v>
      </c>
      <c r="P386" s="10" t="s">
        <v>20</v>
      </c>
      <c r="Q386" s="10" t="s">
        <v>20</v>
      </c>
      <c r="R386" s="10" t="s">
        <v>20</v>
      </c>
      <c r="S386" s="10" t="s">
        <v>20</v>
      </c>
      <c r="T386" s="10" t="s">
        <v>20</v>
      </c>
      <c r="U386" s="10" t="s">
        <v>20</v>
      </c>
      <c r="V386" s="10" t="s">
        <v>20</v>
      </c>
      <c r="W386" s="10" t="s">
        <v>20</v>
      </c>
      <c r="X386" s="10" t="s">
        <v>20</v>
      </c>
      <c r="Y386" s="10" t="s">
        <v>20</v>
      </c>
      <c r="Z386" s="10" t="s">
        <v>20</v>
      </c>
      <c r="AA386" s="10" t="s">
        <v>20</v>
      </c>
      <c r="AB386" s="10" t="s">
        <v>20</v>
      </c>
      <c r="AC386" s="10" t="s">
        <v>20</v>
      </c>
      <c r="AD386" s="10" t="s">
        <v>20</v>
      </c>
      <c r="AE386" s="10" t="s">
        <v>20</v>
      </c>
      <c r="AF386" s="10" t="s">
        <v>20</v>
      </c>
      <c r="AG386" s="10" t="s">
        <v>20</v>
      </c>
      <c r="AH386" s="10" t="s">
        <v>20</v>
      </c>
      <c r="AI386" s="10" t="s">
        <v>20</v>
      </c>
      <c r="AJ386" s="10" t="s">
        <v>20</v>
      </c>
      <c r="AK386" s="10" t="s">
        <v>20</v>
      </c>
      <c r="AL386" s="10" t="s">
        <v>20</v>
      </c>
      <c r="AM386" s="10" t="s">
        <v>20</v>
      </c>
      <c r="AN386" s="10" t="s">
        <v>20</v>
      </c>
      <c r="AO386" s="10" t="s">
        <v>20</v>
      </c>
      <c r="AP386" s="10" t="s">
        <v>20</v>
      </c>
      <c r="AQ386" s="10" t="s">
        <v>20</v>
      </c>
      <c r="AR386" s="10" t="s">
        <v>20</v>
      </c>
      <c r="AS386" s="10" t="s">
        <v>20</v>
      </c>
      <c r="AT386" t="s">
        <v>3646</v>
      </c>
      <c r="AU386" s="7" t="str">
        <f>'sp1'!AJ388</f>
        <v>SUMIFS formula returns #Value!</v>
      </c>
    </row>
    <row r="387" spans="2:47" ht="11.25" customHeight="1" x14ac:dyDescent="0.25">
      <c r="B387" s="12">
        <v>2</v>
      </c>
      <c r="C387" s="16" t="str">
        <f t="shared" si="5"/>
        <v>∞</v>
      </c>
      <c r="D387" s="10">
        <v>0</v>
      </c>
      <c r="E387" s="10">
        <v>1</v>
      </c>
      <c r="F387" s="10" t="s">
        <v>20</v>
      </c>
      <c r="G387" s="10" t="s">
        <v>20</v>
      </c>
      <c r="H387" s="10" t="s">
        <v>20</v>
      </c>
      <c r="I387" s="10" t="s">
        <v>20</v>
      </c>
      <c r="J387" s="10" t="s">
        <v>20</v>
      </c>
      <c r="K387" s="10" t="s">
        <v>20</v>
      </c>
      <c r="L387" s="10" t="s">
        <v>20</v>
      </c>
      <c r="M387" s="10" t="s">
        <v>20</v>
      </c>
      <c r="N387" s="10" t="s">
        <v>20</v>
      </c>
      <c r="O387" s="10" t="s">
        <v>20</v>
      </c>
      <c r="P387" s="10" t="s">
        <v>20</v>
      </c>
      <c r="Q387" s="10" t="s">
        <v>20</v>
      </c>
      <c r="R387" s="10" t="s">
        <v>20</v>
      </c>
      <c r="S387" s="10" t="s">
        <v>20</v>
      </c>
      <c r="T387" s="10" t="s">
        <v>20</v>
      </c>
      <c r="U387" s="10" t="s">
        <v>20</v>
      </c>
      <c r="V387" s="10" t="s">
        <v>20</v>
      </c>
      <c r="W387" s="10" t="s">
        <v>20</v>
      </c>
      <c r="X387" s="10" t="s">
        <v>20</v>
      </c>
      <c r="Y387" s="10" t="s">
        <v>20</v>
      </c>
      <c r="Z387" s="10" t="s">
        <v>20</v>
      </c>
      <c r="AA387" s="10" t="s">
        <v>20</v>
      </c>
      <c r="AB387" s="10" t="s">
        <v>20</v>
      </c>
      <c r="AC387" s="10" t="s">
        <v>20</v>
      </c>
      <c r="AD387" s="10" t="s">
        <v>20</v>
      </c>
      <c r="AE387" s="10" t="s">
        <v>20</v>
      </c>
      <c r="AF387" s="10" t="s">
        <v>20</v>
      </c>
      <c r="AG387" s="10" t="s">
        <v>20</v>
      </c>
      <c r="AH387" s="10" t="s">
        <v>20</v>
      </c>
      <c r="AI387" s="10" t="s">
        <v>20</v>
      </c>
      <c r="AJ387" s="10" t="s">
        <v>20</v>
      </c>
      <c r="AK387" s="10" t="s">
        <v>20</v>
      </c>
      <c r="AL387" s="10" t="s">
        <v>20</v>
      </c>
      <c r="AM387" s="10" t="s">
        <v>20</v>
      </c>
      <c r="AN387" s="10" t="s">
        <v>20</v>
      </c>
      <c r="AO387" s="10" t="s">
        <v>20</v>
      </c>
      <c r="AP387" s="10" t="s">
        <v>20</v>
      </c>
      <c r="AQ387" s="10" t="s">
        <v>20</v>
      </c>
      <c r="AR387" s="10" t="s">
        <v>20</v>
      </c>
      <c r="AS387" s="10" t="s">
        <v>20</v>
      </c>
      <c r="AT387" t="s">
        <v>3647</v>
      </c>
      <c r="AU387" s="7" t="str">
        <f>'sp1'!AJ389</f>
        <v>Moving Avg trendlines not working</v>
      </c>
    </row>
    <row r="388" spans="2:47" ht="11.25" customHeight="1" x14ac:dyDescent="0.25">
      <c r="B388" s="12">
        <v>11</v>
      </c>
      <c r="C388" s="16" t="str">
        <f t="shared" ref="C388:C451" si="6">HYPERLINK(AT388,inf)</f>
        <v>∞</v>
      </c>
      <c r="D388" s="10">
        <v>0</v>
      </c>
      <c r="E388" s="10">
        <v>1</v>
      </c>
      <c r="F388" s="10">
        <v>0</v>
      </c>
      <c r="G388" s="10">
        <v>1</v>
      </c>
      <c r="H388" s="10">
        <v>0</v>
      </c>
      <c r="I388" s="10">
        <v>0</v>
      </c>
      <c r="J388" s="10">
        <v>1</v>
      </c>
      <c r="K388" s="10">
        <v>0</v>
      </c>
      <c r="L388" s="10">
        <v>1</v>
      </c>
      <c r="M388" s="10">
        <v>0</v>
      </c>
      <c r="N388" s="10">
        <v>1</v>
      </c>
      <c r="O388" s="10" t="s">
        <v>20</v>
      </c>
      <c r="P388" s="10" t="s">
        <v>20</v>
      </c>
      <c r="Q388" s="10" t="s">
        <v>20</v>
      </c>
      <c r="R388" s="10" t="s">
        <v>20</v>
      </c>
      <c r="S388" s="10" t="s">
        <v>20</v>
      </c>
      <c r="T388" s="10" t="s">
        <v>20</v>
      </c>
      <c r="U388" s="10" t="s">
        <v>20</v>
      </c>
      <c r="V388" s="10" t="s">
        <v>20</v>
      </c>
      <c r="W388" s="10" t="s">
        <v>20</v>
      </c>
      <c r="X388" s="10" t="s">
        <v>20</v>
      </c>
      <c r="Y388" s="10" t="s">
        <v>20</v>
      </c>
      <c r="Z388" s="10" t="s">
        <v>20</v>
      </c>
      <c r="AA388" s="10" t="s">
        <v>20</v>
      </c>
      <c r="AB388" s="10" t="s">
        <v>20</v>
      </c>
      <c r="AC388" s="10" t="s">
        <v>20</v>
      </c>
      <c r="AD388" s="10" t="s">
        <v>20</v>
      </c>
      <c r="AE388" s="10" t="s">
        <v>20</v>
      </c>
      <c r="AF388" s="10" t="s">
        <v>20</v>
      </c>
      <c r="AG388" s="10" t="s">
        <v>20</v>
      </c>
      <c r="AH388" s="10" t="s">
        <v>20</v>
      </c>
      <c r="AI388" s="10" t="s">
        <v>20</v>
      </c>
      <c r="AJ388" s="10" t="s">
        <v>20</v>
      </c>
      <c r="AK388" s="10" t="s">
        <v>20</v>
      </c>
      <c r="AL388" s="10" t="s">
        <v>20</v>
      </c>
      <c r="AM388" s="10" t="s">
        <v>20</v>
      </c>
      <c r="AN388" s="10" t="s">
        <v>20</v>
      </c>
      <c r="AO388" s="10" t="s">
        <v>20</v>
      </c>
      <c r="AP388" s="10" t="s">
        <v>20</v>
      </c>
      <c r="AQ388" s="10" t="s">
        <v>20</v>
      </c>
      <c r="AR388" s="10" t="s">
        <v>20</v>
      </c>
      <c r="AS388" s="10" t="s">
        <v>20</v>
      </c>
      <c r="AT388" t="s">
        <v>3648</v>
      </c>
      <c r="AU388" s="7" t="str">
        <f>'sp1'!AJ390</f>
        <v>Multiple Tournament Bracket sorting</v>
      </c>
    </row>
    <row r="389" spans="2:47" ht="11.25" customHeight="1" x14ac:dyDescent="0.25">
      <c r="B389" s="12">
        <v>5</v>
      </c>
      <c r="C389" s="16" t="str">
        <f t="shared" si="6"/>
        <v>∞</v>
      </c>
      <c r="D389" s="10">
        <v>0</v>
      </c>
      <c r="E389" s="10">
        <v>1</v>
      </c>
      <c r="F389" s="10">
        <v>0</v>
      </c>
      <c r="G389" s="10">
        <v>0</v>
      </c>
      <c r="H389" s="10">
        <v>1</v>
      </c>
      <c r="I389" s="10" t="s">
        <v>20</v>
      </c>
      <c r="J389" s="10" t="s">
        <v>20</v>
      </c>
      <c r="K389" s="10" t="s">
        <v>20</v>
      </c>
      <c r="L389" s="10" t="s">
        <v>20</v>
      </c>
      <c r="M389" s="10" t="s">
        <v>20</v>
      </c>
      <c r="N389" s="10" t="s">
        <v>20</v>
      </c>
      <c r="O389" s="10" t="s">
        <v>20</v>
      </c>
      <c r="P389" s="10" t="s">
        <v>20</v>
      </c>
      <c r="Q389" s="10" t="s">
        <v>20</v>
      </c>
      <c r="R389" s="10" t="s">
        <v>20</v>
      </c>
      <c r="S389" s="10" t="s">
        <v>20</v>
      </c>
      <c r="T389" s="10" t="s">
        <v>20</v>
      </c>
      <c r="U389" s="10" t="s">
        <v>20</v>
      </c>
      <c r="V389" s="10" t="s">
        <v>20</v>
      </c>
      <c r="W389" s="10" t="s">
        <v>20</v>
      </c>
      <c r="X389" s="10" t="s">
        <v>20</v>
      </c>
      <c r="Y389" s="10" t="s">
        <v>20</v>
      </c>
      <c r="Z389" s="10" t="s">
        <v>20</v>
      </c>
      <c r="AA389" s="10" t="s">
        <v>20</v>
      </c>
      <c r="AB389" s="10" t="s">
        <v>20</v>
      </c>
      <c r="AC389" s="10" t="s">
        <v>20</v>
      </c>
      <c r="AD389" s="10" t="s">
        <v>20</v>
      </c>
      <c r="AE389" s="10" t="s">
        <v>20</v>
      </c>
      <c r="AF389" s="10" t="s">
        <v>20</v>
      </c>
      <c r="AG389" s="10" t="s">
        <v>20</v>
      </c>
      <c r="AH389" s="10" t="s">
        <v>20</v>
      </c>
      <c r="AI389" s="10" t="s">
        <v>20</v>
      </c>
      <c r="AJ389" s="10" t="s">
        <v>20</v>
      </c>
      <c r="AK389" s="10" t="s">
        <v>20</v>
      </c>
      <c r="AL389" s="10" t="s">
        <v>20</v>
      </c>
      <c r="AM389" s="10" t="s">
        <v>20</v>
      </c>
      <c r="AN389" s="10" t="s">
        <v>20</v>
      </c>
      <c r="AO389" s="10" t="s">
        <v>20</v>
      </c>
      <c r="AP389" s="10" t="s">
        <v>20</v>
      </c>
      <c r="AQ389" s="10" t="s">
        <v>20</v>
      </c>
      <c r="AR389" s="10" t="s">
        <v>20</v>
      </c>
      <c r="AS389" s="10" t="s">
        <v>20</v>
      </c>
      <c r="AT389" t="s">
        <v>3649</v>
      </c>
      <c r="AU389" s="7" t="str">
        <f>'sp1'!AJ391</f>
        <v>Extract number from a alphanumerica stri…</v>
      </c>
    </row>
    <row r="390" spans="2:47" ht="11.25" customHeight="1" x14ac:dyDescent="0.25">
      <c r="B390" s="12">
        <v>3</v>
      </c>
      <c r="C390" s="16" t="str">
        <f t="shared" si="6"/>
        <v>∞</v>
      </c>
      <c r="D390" s="10">
        <v>0</v>
      </c>
      <c r="E390" s="10">
        <v>1</v>
      </c>
      <c r="F390" s="10">
        <v>0</v>
      </c>
      <c r="G390" s="10" t="s">
        <v>20</v>
      </c>
      <c r="H390" s="10" t="s">
        <v>20</v>
      </c>
      <c r="I390" s="10" t="s">
        <v>20</v>
      </c>
      <c r="J390" s="10" t="s">
        <v>20</v>
      </c>
      <c r="K390" s="10" t="s">
        <v>20</v>
      </c>
      <c r="L390" s="10" t="s">
        <v>20</v>
      </c>
      <c r="M390" s="10" t="s">
        <v>20</v>
      </c>
      <c r="N390" s="10" t="s">
        <v>20</v>
      </c>
      <c r="O390" s="10" t="s">
        <v>20</v>
      </c>
      <c r="P390" s="10" t="s">
        <v>20</v>
      </c>
      <c r="Q390" s="10" t="s">
        <v>20</v>
      </c>
      <c r="R390" s="10" t="s">
        <v>20</v>
      </c>
      <c r="S390" s="10" t="s">
        <v>20</v>
      </c>
      <c r="T390" s="10" t="s">
        <v>20</v>
      </c>
      <c r="U390" s="10" t="s">
        <v>20</v>
      </c>
      <c r="V390" s="10" t="s">
        <v>20</v>
      </c>
      <c r="W390" s="10" t="s">
        <v>20</v>
      </c>
      <c r="X390" s="10" t="s">
        <v>20</v>
      </c>
      <c r="Y390" s="10" t="s">
        <v>20</v>
      </c>
      <c r="Z390" s="10" t="s">
        <v>20</v>
      </c>
      <c r="AA390" s="10" t="s">
        <v>20</v>
      </c>
      <c r="AB390" s="10" t="s">
        <v>20</v>
      </c>
      <c r="AC390" s="10" t="s">
        <v>20</v>
      </c>
      <c r="AD390" s="10" t="s">
        <v>20</v>
      </c>
      <c r="AE390" s="10" t="s">
        <v>20</v>
      </c>
      <c r="AF390" s="10" t="s">
        <v>20</v>
      </c>
      <c r="AG390" s="10" t="s">
        <v>20</v>
      </c>
      <c r="AH390" s="10" t="s">
        <v>20</v>
      </c>
      <c r="AI390" s="10" t="s">
        <v>20</v>
      </c>
      <c r="AJ390" s="10" t="s">
        <v>20</v>
      </c>
      <c r="AK390" s="10" t="s">
        <v>20</v>
      </c>
      <c r="AL390" s="10" t="s">
        <v>20</v>
      </c>
      <c r="AM390" s="10" t="s">
        <v>20</v>
      </c>
      <c r="AN390" s="10" t="s">
        <v>20</v>
      </c>
      <c r="AO390" s="10" t="s">
        <v>20</v>
      </c>
      <c r="AP390" s="10" t="s">
        <v>20</v>
      </c>
      <c r="AQ390" s="10" t="s">
        <v>20</v>
      </c>
      <c r="AR390" s="10" t="s">
        <v>20</v>
      </c>
      <c r="AS390" s="10" t="s">
        <v>20</v>
      </c>
      <c r="AT390" t="s">
        <v>3650</v>
      </c>
      <c r="AU390" s="7" t="str">
        <f>'sp1'!AJ392</f>
        <v>Nested Formula For Numbers and Text</v>
      </c>
    </row>
    <row r="391" spans="2:47" ht="11.25" customHeight="1" x14ac:dyDescent="0.25">
      <c r="B391" s="12">
        <v>2</v>
      </c>
      <c r="C391" s="16" t="str">
        <f t="shared" si="6"/>
        <v>∞</v>
      </c>
      <c r="D391" s="10">
        <v>0</v>
      </c>
      <c r="E391" s="10">
        <v>1</v>
      </c>
      <c r="F391" s="10" t="s">
        <v>20</v>
      </c>
      <c r="G391" s="10" t="s">
        <v>20</v>
      </c>
      <c r="H391" s="10" t="s">
        <v>20</v>
      </c>
      <c r="I391" s="10" t="s">
        <v>20</v>
      </c>
      <c r="J391" s="10" t="s">
        <v>20</v>
      </c>
      <c r="K391" s="10" t="s">
        <v>20</v>
      </c>
      <c r="L391" s="10" t="s">
        <v>20</v>
      </c>
      <c r="M391" s="10" t="s">
        <v>20</v>
      </c>
      <c r="N391" s="10" t="s">
        <v>20</v>
      </c>
      <c r="O391" s="10" t="s">
        <v>20</v>
      </c>
      <c r="P391" s="10" t="s">
        <v>20</v>
      </c>
      <c r="Q391" s="10" t="s">
        <v>20</v>
      </c>
      <c r="R391" s="10" t="s">
        <v>20</v>
      </c>
      <c r="S391" s="10" t="s">
        <v>20</v>
      </c>
      <c r="T391" s="10" t="s">
        <v>20</v>
      </c>
      <c r="U391" s="10" t="s">
        <v>20</v>
      </c>
      <c r="V391" s="10" t="s">
        <v>20</v>
      </c>
      <c r="W391" s="10" t="s">
        <v>20</v>
      </c>
      <c r="X391" s="10" t="s">
        <v>20</v>
      </c>
      <c r="Y391" s="10" t="s">
        <v>20</v>
      </c>
      <c r="Z391" s="10" t="s">
        <v>20</v>
      </c>
      <c r="AA391" s="10" t="s">
        <v>20</v>
      </c>
      <c r="AB391" s="10" t="s">
        <v>20</v>
      </c>
      <c r="AC391" s="10" t="s">
        <v>20</v>
      </c>
      <c r="AD391" s="10" t="s">
        <v>20</v>
      </c>
      <c r="AE391" s="10" t="s">
        <v>20</v>
      </c>
      <c r="AF391" s="10" t="s">
        <v>20</v>
      </c>
      <c r="AG391" s="10" t="s">
        <v>20</v>
      </c>
      <c r="AH391" s="10" t="s">
        <v>20</v>
      </c>
      <c r="AI391" s="10" t="s">
        <v>20</v>
      </c>
      <c r="AJ391" s="10" t="s">
        <v>20</v>
      </c>
      <c r="AK391" s="10" t="s">
        <v>20</v>
      </c>
      <c r="AL391" s="10" t="s">
        <v>20</v>
      </c>
      <c r="AM391" s="10" t="s">
        <v>20</v>
      </c>
      <c r="AN391" s="10" t="s">
        <v>20</v>
      </c>
      <c r="AO391" s="10" t="s">
        <v>20</v>
      </c>
      <c r="AP391" s="10" t="s">
        <v>20</v>
      </c>
      <c r="AQ391" s="10" t="s">
        <v>20</v>
      </c>
      <c r="AR391" s="10" t="s">
        <v>20</v>
      </c>
      <c r="AS391" s="10" t="s">
        <v>20</v>
      </c>
      <c r="AT391" t="s">
        <v>3651</v>
      </c>
      <c r="AU391" s="7" t="str">
        <f>'sp1'!AJ393</f>
        <v>How to hide formulas?</v>
      </c>
    </row>
    <row r="392" spans="2:47" ht="11.25" customHeight="1" x14ac:dyDescent="0.25">
      <c r="B392" s="12">
        <v>5</v>
      </c>
      <c r="C392" s="16" t="str">
        <f t="shared" si="6"/>
        <v>∞</v>
      </c>
      <c r="D392" s="10">
        <v>0</v>
      </c>
      <c r="E392" s="10">
        <v>1</v>
      </c>
      <c r="F392" s="10">
        <v>0</v>
      </c>
      <c r="G392" s="10">
        <v>1</v>
      </c>
      <c r="H392" s="10">
        <v>0</v>
      </c>
      <c r="I392" s="10" t="s">
        <v>20</v>
      </c>
      <c r="J392" s="10" t="s">
        <v>20</v>
      </c>
      <c r="K392" s="10" t="s">
        <v>20</v>
      </c>
      <c r="L392" s="10" t="s">
        <v>20</v>
      </c>
      <c r="M392" s="10" t="s">
        <v>20</v>
      </c>
      <c r="N392" s="10" t="s">
        <v>20</v>
      </c>
      <c r="O392" s="10" t="s">
        <v>20</v>
      </c>
      <c r="P392" s="10" t="s">
        <v>20</v>
      </c>
      <c r="Q392" s="10" t="s">
        <v>20</v>
      </c>
      <c r="R392" s="10" t="s">
        <v>20</v>
      </c>
      <c r="S392" s="10" t="s">
        <v>20</v>
      </c>
      <c r="T392" s="10" t="s">
        <v>20</v>
      </c>
      <c r="U392" s="10" t="s">
        <v>20</v>
      </c>
      <c r="V392" s="10" t="s">
        <v>20</v>
      </c>
      <c r="W392" s="10" t="s">
        <v>20</v>
      </c>
      <c r="X392" s="10" t="s">
        <v>20</v>
      </c>
      <c r="Y392" s="10" t="s">
        <v>20</v>
      </c>
      <c r="Z392" s="10" t="s">
        <v>20</v>
      </c>
      <c r="AA392" s="10" t="s">
        <v>20</v>
      </c>
      <c r="AB392" s="10" t="s">
        <v>20</v>
      </c>
      <c r="AC392" s="10" t="s">
        <v>20</v>
      </c>
      <c r="AD392" s="10" t="s">
        <v>20</v>
      </c>
      <c r="AE392" s="10" t="s">
        <v>20</v>
      </c>
      <c r="AF392" s="10" t="s">
        <v>20</v>
      </c>
      <c r="AG392" s="10" t="s">
        <v>20</v>
      </c>
      <c r="AH392" s="10" t="s">
        <v>20</v>
      </c>
      <c r="AI392" s="10" t="s">
        <v>20</v>
      </c>
      <c r="AJ392" s="10" t="s">
        <v>20</v>
      </c>
      <c r="AK392" s="10" t="s">
        <v>20</v>
      </c>
      <c r="AL392" s="10" t="s">
        <v>20</v>
      </c>
      <c r="AM392" s="10" t="s">
        <v>20</v>
      </c>
      <c r="AN392" s="10" t="s">
        <v>20</v>
      </c>
      <c r="AO392" s="10" t="s">
        <v>20</v>
      </c>
      <c r="AP392" s="10" t="s">
        <v>20</v>
      </c>
      <c r="AQ392" s="10" t="s">
        <v>20</v>
      </c>
      <c r="AR392" s="10" t="s">
        <v>20</v>
      </c>
      <c r="AS392" s="10" t="s">
        <v>20</v>
      </c>
      <c r="AT392" t="s">
        <v>3652</v>
      </c>
      <c r="AU392" s="7" t="str">
        <f>'sp1'!AJ394</f>
        <v>How to fill up date wise data with repea…</v>
      </c>
    </row>
    <row r="393" spans="2:47" ht="11.25" customHeight="1" x14ac:dyDescent="0.25">
      <c r="B393" s="12">
        <v>2</v>
      </c>
      <c r="C393" s="16" t="str">
        <f t="shared" si="6"/>
        <v>∞</v>
      </c>
      <c r="D393" s="10">
        <v>0</v>
      </c>
      <c r="E393" s="10">
        <v>1</v>
      </c>
      <c r="F393" s="10" t="s">
        <v>20</v>
      </c>
      <c r="G393" s="10" t="s">
        <v>20</v>
      </c>
      <c r="H393" s="10" t="s">
        <v>20</v>
      </c>
      <c r="I393" s="10" t="s">
        <v>20</v>
      </c>
      <c r="J393" s="10" t="s">
        <v>20</v>
      </c>
      <c r="K393" s="10" t="s">
        <v>20</v>
      </c>
      <c r="L393" s="10" t="s">
        <v>20</v>
      </c>
      <c r="M393" s="10" t="s">
        <v>20</v>
      </c>
      <c r="N393" s="10" t="s">
        <v>20</v>
      </c>
      <c r="O393" s="10" t="s">
        <v>20</v>
      </c>
      <c r="P393" s="10" t="s">
        <v>20</v>
      </c>
      <c r="Q393" s="10" t="s">
        <v>20</v>
      </c>
      <c r="R393" s="10" t="s">
        <v>20</v>
      </c>
      <c r="S393" s="10" t="s">
        <v>20</v>
      </c>
      <c r="T393" s="10" t="s">
        <v>20</v>
      </c>
      <c r="U393" s="10" t="s">
        <v>20</v>
      </c>
      <c r="V393" s="10" t="s">
        <v>20</v>
      </c>
      <c r="W393" s="10" t="s">
        <v>20</v>
      </c>
      <c r="X393" s="10" t="s">
        <v>20</v>
      </c>
      <c r="Y393" s="10" t="s">
        <v>20</v>
      </c>
      <c r="Z393" s="10" t="s">
        <v>20</v>
      </c>
      <c r="AA393" s="10" t="s">
        <v>20</v>
      </c>
      <c r="AB393" s="10" t="s">
        <v>20</v>
      </c>
      <c r="AC393" s="10" t="s">
        <v>20</v>
      </c>
      <c r="AD393" s="10" t="s">
        <v>20</v>
      </c>
      <c r="AE393" s="10" t="s">
        <v>20</v>
      </c>
      <c r="AF393" s="10" t="s">
        <v>20</v>
      </c>
      <c r="AG393" s="10" t="s">
        <v>20</v>
      </c>
      <c r="AH393" s="10" t="s">
        <v>20</v>
      </c>
      <c r="AI393" s="10" t="s">
        <v>20</v>
      </c>
      <c r="AJ393" s="10" t="s">
        <v>20</v>
      </c>
      <c r="AK393" s="10" t="s">
        <v>20</v>
      </c>
      <c r="AL393" s="10" t="s">
        <v>20</v>
      </c>
      <c r="AM393" s="10" t="s">
        <v>20</v>
      </c>
      <c r="AN393" s="10" t="s">
        <v>20</v>
      </c>
      <c r="AO393" s="10" t="s">
        <v>20</v>
      </c>
      <c r="AP393" s="10" t="s">
        <v>20</v>
      </c>
      <c r="AQ393" s="10" t="s">
        <v>20</v>
      </c>
      <c r="AR393" s="10" t="s">
        <v>20</v>
      </c>
      <c r="AS393" s="10" t="s">
        <v>20</v>
      </c>
      <c r="AT393" t="s">
        <v>3653</v>
      </c>
      <c r="AU393" s="7" t="str">
        <f>'sp1'!AJ395</f>
        <v>formula help for a beginner´?</v>
      </c>
    </row>
    <row r="394" spans="2:47" ht="11.25" customHeight="1" x14ac:dyDescent="0.25">
      <c r="B394" s="12">
        <v>9</v>
      </c>
      <c r="C394" s="16" t="str">
        <f t="shared" si="6"/>
        <v>∞</v>
      </c>
      <c r="D394" s="10">
        <v>0</v>
      </c>
      <c r="E394" s="10">
        <v>1</v>
      </c>
      <c r="F394" s="10">
        <v>0</v>
      </c>
      <c r="G394" s="10">
        <v>1</v>
      </c>
      <c r="H394" s="10">
        <v>0</v>
      </c>
      <c r="I394" s="10">
        <v>1</v>
      </c>
      <c r="J394" s="10">
        <v>0</v>
      </c>
      <c r="K394" s="10">
        <v>1</v>
      </c>
      <c r="L394" s="10">
        <v>0</v>
      </c>
      <c r="M394" s="10" t="s">
        <v>20</v>
      </c>
      <c r="N394" s="10" t="s">
        <v>20</v>
      </c>
      <c r="O394" s="10" t="s">
        <v>20</v>
      </c>
      <c r="P394" s="10" t="s">
        <v>20</v>
      </c>
      <c r="Q394" s="10" t="s">
        <v>20</v>
      </c>
      <c r="R394" s="10" t="s">
        <v>20</v>
      </c>
      <c r="S394" s="10" t="s">
        <v>20</v>
      </c>
      <c r="T394" s="10" t="s">
        <v>20</v>
      </c>
      <c r="U394" s="10" t="s">
        <v>20</v>
      </c>
      <c r="V394" s="10" t="s">
        <v>20</v>
      </c>
      <c r="W394" s="10" t="s">
        <v>20</v>
      </c>
      <c r="X394" s="10" t="s">
        <v>20</v>
      </c>
      <c r="Y394" s="10" t="s">
        <v>20</v>
      </c>
      <c r="Z394" s="10" t="s">
        <v>20</v>
      </c>
      <c r="AA394" s="10" t="s">
        <v>20</v>
      </c>
      <c r="AB394" s="10" t="s">
        <v>20</v>
      </c>
      <c r="AC394" s="10" t="s">
        <v>20</v>
      </c>
      <c r="AD394" s="10" t="s">
        <v>20</v>
      </c>
      <c r="AE394" s="10" t="s">
        <v>20</v>
      </c>
      <c r="AF394" s="10" t="s">
        <v>20</v>
      </c>
      <c r="AG394" s="10" t="s">
        <v>20</v>
      </c>
      <c r="AH394" s="10" t="s">
        <v>20</v>
      </c>
      <c r="AI394" s="10" t="s">
        <v>20</v>
      </c>
      <c r="AJ394" s="10" t="s">
        <v>20</v>
      </c>
      <c r="AK394" s="10" t="s">
        <v>20</v>
      </c>
      <c r="AL394" s="10" t="s">
        <v>20</v>
      </c>
      <c r="AM394" s="10" t="s">
        <v>20</v>
      </c>
      <c r="AN394" s="10" t="s">
        <v>20</v>
      </c>
      <c r="AO394" s="10" t="s">
        <v>20</v>
      </c>
      <c r="AP394" s="10" t="s">
        <v>20</v>
      </c>
      <c r="AQ394" s="10" t="s">
        <v>20</v>
      </c>
      <c r="AR394" s="10" t="s">
        <v>20</v>
      </c>
      <c r="AS394" s="10" t="s">
        <v>20</v>
      </c>
      <c r="AT394" t="s">
        <v>3654</v>
      </c>
      <c r="AU394" s="7" t="str">
        <f>'sp1'!AJ396</f>
        <v>How to combine two to three SUMPRODUCT f…</v>
      </c>
    </row>
    <row r="395" spans="2:47" ht="11.25" customHeight="1" x14ac:dyDescent="0.25">
      <c r="B395" s="12">
        <v>16</v>
      </c>
      <c r="C395" s="16" t="str">
        <f t="shared" si="6"/>
        <v>∞</v>
      </c>
      <c r="D395" s="10">
        <v>0</v>
      </c>
      <c r="E395" s="10">
        <v>0</v>
      </c>
      <c r="F395" s="10">
        <v>0</v>
      </c>
      <c r="G395" s="10">
        <v>0</v>
      </c>
      <c r="H395" s="10">
        <v>0</v>
      </c>
      <c r="I395" s="10">
        <v>1</v>
      </c>
      <c r="J395" s="10">
        <v>0</v>
      </c>
      <c r="K395" s="10">
        <v>0</v>
      </c>
      <c r="L395" s="10">
        <v>1</v>
      </c>
      <c r="M395" s="10">
        <v>1</v>
      </c>
      <c r="N395" s="10">
        <v>0</v>
      </c>
      <c r="O395" s="10">
        <v>0</v>
      </c>
      <c r="P395" s="10">
        <v>1</v>
      </c>
      <c r="Q395" s="10">
        <v>0</v>
      </c>
      <c r="R395" s="10">
        <v>0</v>
      </c>
      <c r="S395" s="10">
        <v>0</v>
      </c>
      <c r="T395" s="10" t="s">
        <v>20</v>
      </c>
      <c r="U395" s="10" t="s">
        <v>20</v>
      </c>
      <c r="V395" s="10" t="s">
        <v>20</v>
      </c>
      <c r="W395" s="10" t="s">
        <v>20</v>
      </c>
      <c r="X395" s="10" t="s">
        <v>20</v>
      </c>
      <c r="Y395" s="10" t="s">
        <v>20</v>
      </c>
      <c r="Z395" s="10" t="s">
        <v>20</v>
      </c>
      <c r="AA395" s="10" t="s">
        <v>20</v>
      </c>
      <c r="AB395" s="10" t="s">
        <v>20</v>
      </c>
      <c r="AC395" s="10" t="s">
        <v>20</v>
      </c>
      <c r="AD395" s="10" t="s">
        <v>20</v>
      </c>
      <c r="AE395" s="10" t="s">
        <v>20</v>
      </c>
      <c r="AF395" s="10" t="s">
        <v>20</v>
      </c>
      <c r="AG395" s="10" t="s">
        <v>20</v>
      </c>
      <c r="AH395" s="10" t="s">
        <v>20</v>
      </c>
      <c r="AI395" s="10" t="s">
        <v>20</v>
      </c>
      <c r="AJ395" s="10" t="s">
        <v>20</v>
      </c>
      <c r="AK395" s="10" t="s">
        <v>20</v>
      </c>
      <c r="AL395" s="10" t="s">
        <v>20</v>
      </c>
      <c r="AM395" s="10" t="s">
        <v>20</v>
      </c>
      <c r="AN395" s="10" t="s">
        <v>20</v>
      </c>
      <c r="AO395" s="10" t="s">
        <v>20</v>
      </c>
      <c r="AP395" s="10" t="s">
        <v>20</v>
      </c>
      <c r="AQ395" s="10" t="s">
        <v>20</v>
      </c>
      <c r="AR395" s="10" t="s">
        <v>20</v>
      </c>
      <c r="AS395" s="10" t="s">
        <v>20</v>
      </c>
      <c r="AT395" t="s">
        <v>3655</v>
      </c>
      <c r="AU395" s="7" t="str">
        <f>'sp1'!AJ397</f>
        <v>How to detect formulas in cells (without…</v>
      </c>
    </row>
    <row r="396" spans="2:47" ht="11.25" customHeight="1" x14ac:dyDescent="0.25">
      <c r="B396" s="12">
        <v>6</v>
      </c>
      <c r="C396" s="16" t="str">
        <f t="shared" si="6"/>
        <v>∞</v>
      </c>
      <c r="D396" s="10">
        <v>0</v>
      </c>
      <c r="E396" s="10">
        <v>1</v>
      </c>
      <c r="F396" s="10">
        <v>0</v>
      </c>
      <c r="G396" s="10">
        <v>1</v>
      </c>
      <c r="H396" s="10">
        <v>0</v>
      </c>
      <c r="I396" s="10">
        <v>1</v>
      </c>
      <c r="J396" s="10" t="s">
        <v>20</v>
      </c>
      <c r="K396" s="10" t="s">
        <v>20</v>
      </c>
      <c r="L396" s="10" t="s">
        <v>20</v>
      </c>
      <c r="M396" s="10" t="s">
        <v>20</v>
      </c>
      <c r="N396" s="10" t="s">
        <v>20</v>
      </c>
      <c r="O396" s="10" t="s">
        <v>20</v>
      </c>
      <c r="P396" s="10" t="s">
        <v>20</v>
      </c>
      <c r="Q396" s="10" t="s">
        <v>20</v>
      </c>
      <c r="R396" s="10" t="s">
        <v>20</v>
      </c>
      <c r="S396" s="10" t="s">
        <v>20</v>
      </c>
      <c r="T396" s="10" t="s">
        <v>20</v>
      </c>
      <c r="U396" s="10" t="s">
        <v>20</v>
      </c>
      <c r="V396" s="10" t="s">
        <v>20</v>
      </c>
      <c r="W396" s="10" t="s">
        <v>20</v>
      </c>
      <c r="X396" s="10" t="s">
        <v>20</v>
      </c>
      <c r="Y396" s="10" t="s">
        <v>20</v>
      </c>
      <c r="Z396" s="10" t="s">
        <v>20</v>
      </c>
      <c r="AA396" s="10" t="s">
        <v>20</v>
      </c>
      <c r="AB396" s="10" t="s">
        <v>20</v>
      </c>
      <c r="AC396" s="10" t="s">
        <v>20</v>
      </c>
      <c r="AD396" s="10" t="s">
        <v>20</v>
      </c>
      <c r="AE396" s="10" t="s">
        <v>20</v>
      </c>
      <c r="AF396" s="10" t="s">
        <v>20</v>
      </c>
      <c r="AG396" s="10" t="s">
        <v>20</v>
      </c>
      <c r="AH396" s="10" t="s">
        <v>20</v>
      </c>
      <c r="AI396" s="10" t="s">
        <v>20</v>
      </c>
      <c r="AJ396" s="10" t="s">
        <v>20</v>
      </c>
      <c r="AK396" s="10" t="s">
        <v>20</v>
      </c>
      <c r="AL396" s="10" t="s">
        <v>20</v>
      </c>
      <c r="AM396" s="10" t="s">
        <v>20</v>
      </c>
      <c r="AN396" s="10" t="s">
        <v>20</v>
      </c>
      <c r="AO396" s="10" t="s">
        <v>20</v>
      </c>
      <c r="AP396" s="10" t="s">
        <v>20</v>
      </c>
      <c r="AQ396" s="10" t="s">
        <v>20</v>
      </c>
      <c r="AR396" s="10" t="s">
        <v>20</v>
      </c>
      <c r="AS396" s="10" t="s">
        <v>20</v>
      </c>
      <c r="AT396" t="s">
        <v>3656</v>
      </c>
      <c r="AU396" s="7" t="str">
        <f>'sp1'!AJ398</f>
        <v>Toggle Between Chart Types</v>
      </c>
    </row>
    <row r="397" spans="2:47" ht="11.25" customHeight="1" x14ac:dyDescent="0.25">
      <c r="B397" s="12">
        <v>3</v>
      </c>
      <c r="C397" s="16" t="str">
        <f t="shared" si="6"/>
        <v>∞</v>
      </c>
      <c r="D397" s="10">
        <v>0</v>
      </c>
      <c r="E397" s="10">
        <v>1</v>
      </c>
      <c r="F397" s="10">
        <v>0</v>
      </c>
      <c r="G397" s="10" t="s">
        <v>20</v>
      </c>
      <c r="H397" s="10" t="s">
        <v>20</v>
      </c>
      <c r="I397" s="10" t="s">
        <v>20</v>
      </c>
      <c r="J397" s="10" t="s">
        <v>20</v>
      </c>
      <c r="K397" s="10" t="s">
        <v>20</v>
      </c>
      <c r="L397" s="10" t="s">
        <v>20</v>
      </c>
      <c r="M397" s="10" t="s">
        <v>20</v>
      </c>
      <c r="N397" s="10" t="s">
        <v>20</v>
      </c>
      <c r="O397" s="10" t="s">
        <v>20</v>
      </c>
      <c r="P397" s="10" t="s">
        <v>20</v>
      </c>
      <c r="Q397" s="10" t="s">
        <v>20</v>
      </c>
      <c r="R397" s="10" t="s">
        <v>20</v>
      </c>
      <c r="S397" s="10" t="s">
        <v>20</v>
      </c>
      <c r="T397" s="10" t="s">
        <v>20</v>
      </c>
      <c r="U397" s="10" t="s">
        <v>20</v>
      </c>
      <c r="V397" s="10" t="s">
        <v>20</v>
      </c>
      <c r="W397" s="10" t="s">
        <v>20</v>
      </c>
      <c r="X397" s="10" t="s">
        <v>20</v>
      </c>
      <c r="Y397" s="10" t="s">
        <v>20</v>
      </c>
      <c r="Z397" s="10" t="s">
        <v>20</v>
      </c>
      <c r="AA397" s="10" t="s">
        <v>20</v>
      </c>
      <c r="AB397" s="10" t="s">
        <v>20</v>
      </c>
      <c r="AC397" s="10" t="s">
        <v>20</v>
      </c>
      <c r="AD397" s="10" t="s">
        <v>20</v>
      </c>
      <c r="AE397" s="10" t="s">
        <v>20</v>
      </c>
      <c r="AF397" s="10" t="s">
        <v>20</v>
      </c>
      <c r="AG397" s="10" t="s">
        <v>20</v>
      </c>
      <c r="AH397" s="10" t="s">
        <v>20</v>
      </c>
      <c r="AI397" s="10" t="s">
        <v>20</v>
      </c>
      <c r="AJ397" s="10" t="s">
        <v>20</v>
      </c>
      <c r="AK397" s="10" t="s">
        <v>20</v>
      </c>
      <c r="AL397" s="10" t="s">
        <v>20</v>
      </c>
      <c r="AM397" s="10" t="s">
        <v>20</v>
      </c>
      <c r="AN397" s="10" t="s">
        <v>20</v>
      </c>
      <c r="AO397" s="10" t="s">
        <v>20</v>
      </c>
      <c r="AP397" s="10" t="s">
        <v>20</v>
      </c>
      <c r="AQ397" s="10" t="s">
        <v>20</v>
      </c>
      <c r="AR397" s="10" t="s">
        <v>20</v>
      </c>
      <c r="AS397" s="10" t="s">
        <v>20</v>
      </c>
      <c r="AT397" t="s">
        <v>3657</v>
      </c>
      <c r="AU397" s="7" t="str">
        <f>'sp1'!AJ399</f>
        <v>New Dash to a Dashboard idea -- Help sou…</v>
      </c>
    </row>
    <row r="398" spans="2:47" ht="11.25" customHeight="1" x14ac:dyDescent="0.25">
      <c r="B398" s="12">
        <v>9</v>
      </c>
      <c r="C398" s="16" t="str">
        <f t="shared" si="6"/>
        <v>∞</v>
      </c>
      <c r="D398" s="10">
        <v>0</v>
      </c>
      <c r="E398" s="10">
        <v>1</v>
      </c>
      <c r="F398" s="10">
        <v>0</v>
      </c>
      <c r="G398" s="10">
        <v>0</v>
      </c>
      <c r="H398" s="10">
        <v>1</v>
      </c>
      <c r="I398" s="10">
        <v>0</v>
      </c>
      <c r="J398" s="10">
        <v>1</v>
      </c>
      <c r="K398" s="10">
        <v>0</v>
      </c>
      <c r="L398" s="10">
        <v>0</v>
      </c>
      <c r="M398" s="10" t="s">
        <v>20</v>
      </c>
      <c r="N398" s="10" t="s">
        <v>20</v>
      </c>
      <c r="O398" s="10" t="s">
        <v>20</v>
      </c>
      <c r="P398" s="10" t="s">
        <v>20</v>
      </c>
      <c r="Q398" s="10" t="s">
        <v>20</v>
      </c>
      <c r="R398" s="10" t="s">
        <v>20</v>
      </c>
      <c r="S398" s="10" t="s">
        <v>20</v>
      </c>
      <c r="T398" s="10" t="s">
        <v>20</v>
      </c>
      <c r="U398" s="10" t="s">
        <v>20</v>
      </c>
      <c r="V398" s="10" t="s">
        <v>20</v>
      </c>
      <c r="W398" s="10" t="s">
        <v>20</v>
      </c>
      <c r="X398" s="10" t="s">
        <v>20</v>
      </c>
      <c r="Y398" s="10" t="s">
        <v>20</v>
      </c>
      <c r="Z398" s="10" t="s">
        <v>20</v>
      </c>
      <c r="AA398" s="10" t="s">
        <v>20</v>
      </c>
      <c r="AB398" s="10" t="s">
        <v>20</v>
      </c>
      <c r="AC398" s="10" t="s">
        <v>20</v>
      </c>
      <c r="AD398" s="10" t="s">
        <v>20</v>
      </c>
      <c r="AE398" s="10" t="s">
        <v>20</v>
      </c>
      <c r="AF398" s="10" t="s">
        <v>20</v>
      </c>
      <c r="AG398" s="10" t="s">
        <v>20</v>
      </c>
      <c r="AH398" s="10" t="s">
        <v>20</v>
      </c>
      <c r="AI398" s="10" t="s">
        <v>20</v>
      </c>
      <c r="AJ398" s="10" t="s">
        <v>20</v>
      </c>
      <c r="AK398" s="10" t="s">
        <v>20</v>
      </c>
      <c r="AL398" s="10" t="s">
        <v>20</v>
      </c>
      <c r="AM398" s="10" t="s">
        <v>20</v>
      </c>
      <c r="AN398" s="10" t="s">
        <v>20</v>
      </c>
      <c r="AO398" s="10" t="s">
        <v>20</v>
      </c>
      <c r="AP398" s="10" t="s">
        <v>20</v>
      </c>
      <c r="AQ398" s="10" t="s">
        <v>20</v>
      </c>
      <c r="AR398" s="10" t="s">
        <v>20</v>
      </c>
      <c r="AS398" s="10" t="s">
        <v>20</v>
      </c>
      <c r="AT398" t="s">
        <v>3658</v>
      </c>
      <c r="AU398" s="7" t="str">
        <f>'sp1'!AJ400</f>
        <v>The average of the highest 10%, 50% and …</v>
      </c>
    </row>
    <row r="399" spans="2:47" ht="11.25" customHeight="1" x14ac:dyDescent="0.25">
      <c r="B399" s="12">
        <v>2</v>
      </c>
      <c r="C399" s="16" t="str">
        <f t="shared" si="6"/>
        <v>∞</v>
      </c>
      <c r="D399" s="10">
        <v>0</v>
      </c>
      <c r="E399" s="10">
        <v>1</v>
      </c>
      <c r="F399" s="10" t="s">
        <v>20</v>
      </c>
      <c r="G399" s="10" t="s">
        <v>20</v>
      </c>
      <c r="H399" s="10" t="s">
        <v>20</v>
      </c>
      <c r="I399" s="10" t="s">
        <v>20</v>
      </c>
      <c r="J399" s="10" t="s">
        <v>20</v>
      </c>
      <c r="K399" s="10" t="s">
        <v>20</v>
      </c>
      <c r="L399" s="10" t="s">
        <v>20</v>
      </c>
      <c r="M399" s="10" t="s">
        <v>20</v>
      </c>
      <c r="N399" s="10" t="s">
        <v>20</v>
      </c>
      <c r="O399" s="10" t="s">
        <v>20</v>
      </c>
      <c r="P399" s="10" t="s">
        <v>20</v>
      </c>
      <c r="Q399" s="10" t="s">
        <v>20</v>
      </c>
      <c r="R399" s="10" t="s">
        <v>20</v>
      </c>
      <c r="S399" s="10" t="s">
        <v>20</v>
      </c>
      <c r="T399" s="10" t="s">
        <v>20</v>
      </c>
      <c r="U399" s="10" t="s">
        <v>20</v>
      </c>
      <c r="V399" s="10" t="s">
        <v>20</v>
      </c>
      <c r="W399" s="10" t="s">
        <v>20</v>
      </c>
      <c r="X399" s="10" t="s">
        <v>20</v>
      </c>
      <c r="Y399" s="10" t="s">
        <v>20</v>
      </c>
      <c r="Z399" s="10" t="s">
        <v>20</v>
      </c>
      <c r="AA399" s="10" t="s">
        <v>20</v>
      </c>
      <c r="AB399" s="10" t="s">
        <v>20</v>
      </c>
      <c r="AC399" s="10" t="s">
        <v>20</v>
      </c>
      <c r="AD399" s="10" t="s">
        <v>20</v>
      </c>
      <c r="AE399" s="10" t="s">
        <v>20</v>
      </c>
      <c r="AF399" s="10" t="s">
        <v>20</v>
      </c>
      <c r="AG399" s="10" t="s">
        <v>20</v>
      </c>
      <c r="AH399" s="10" t="s">
        <v>20</v>
      </c>
      <c r="AI399" s="10" t="s">
        <v>20</v>
      </c>
      <c r="AJ399" s="10" t="s">
        <v>20</v>
      </c>
      <c r="AK399" s="10" t="s">
        <v>20</v>
      </c>
      <c r="AL399" s="10" t="s">
        <v>20</v>
      </c>
      <c r="AM399" s="10" t="s">
        <v>20</v>
      </c>
      <c r="AN399" s="10" t="s">
        <v>20</v>
      </c>
      <c r="AO399" s="10" t="s">
        <v>20</v>
      </c>
      <c r="AP399" s="10" t="s">
        <v>20</v>
      </c>
      <c r="AQ399" s="10" t="s">
        <v>20</v>
      </c>
      <c r="AR399" s="10" t="s">
        <v>20</v>
      </c>
      <c r="AS399" s="10" t="s">
        <v>20</v>
      </c>
      <c r="AT399" t="s">
        <v>3659</v>
      </c>
      <c r="AU399" s="7" t="str">
        <f>'sp1'!AJ401</f>
        <v>Forecasting and Targets on Excel</v>
      </c>
    </row>
    <row r="400" spans="2:47" ht="11.25" customHeight="1" x14ac:dyDescent="0.25">
      <c r="B400" s="12">
        <v>7</v>
      </c>
      <c r="C400" s="16" t="str">
        <f t="shared" si="6"/>
        <v>∞</v>
      </c>
      <c r="D400" s="10">
        <v>0</v>
      </c>
      <c r="E400" s="10">
        <v>0</v>
      </c>
      <c r="F400" s="10">
        <v>0</v>
      </c>
      <c r="G400" s="10">
        <v>0</v>
      </c>
      <c r="H400" s="10">
        <v>1</v>
      </c>
      <c r="I400" s="10">
        <v>0</v>
      </c>
      <c r="J400" s="10">
        <v>0</v>
      </c>
      <c r="K400" s="10" t="s">
        <v>20</v>
      </c>
      <c r="L400" s="10" t="s">
        <v>20</v>
      </c>
      <c r="M400" s="10" t="s">
        <v>20</v>
      </c>
      <c r="N400" s="10" t="s">
        <v>20</v>
      </c>
      <c r="O400" s="10" t="s">
        <v>20</v>
      </c>
      <c r="P400" s="10" t="s">
        <v>20</v>
      </c>
      <c r="Q400" s="10" t="s">
        <v>20</v>
      </c>
      <c r="R400" s="10" t="s">
        <v>20</v>
      </c>
      <c r="S400" s="10" t="s">
        <v>20</v>
      </c>
      <c r="T400" s="10" t="s">
        <v>20</v>
      </c>
      <c r="U400" s="10" t="s">
        <v>20</v>
      </c>
      <c r="V400" s="10" t="s">
        <v>20</v>
      </c>
      <c r="W400" s="10" t="s">
        <v>20</v>
      </c>
      <c r="X400" s="10" t="s">
        <v>20</v>
      </c>
      <c r="Y400" s="10" t="s">
        <v>20</v>
      </c>
      <c r="Z400" s="10" t="s">
        <v>20</v>
      </c>
      <c r="AA400" s="10" t="s">
        <v>20</v>
      </c>
      <c r="AB400" s="10" t="s">
        <v>20</v>
      </c>
      <c r="AC400" s="10" t="s">
        <v>20</v>
      </c>
      <c r="AD400" s="10" t="s">
        <v>20</v>
      </c>
      <c r="AE400" s="10" t="s">
        <v>20</v>
      </c>
      <c r="AF400" s="10" t="s">
        <v>20</v>
      </c>
      <c r="AG400" s="10" t="s">
        <v>20</v>
      </c>
      <c r="AH400" s="10" t="s">
        <v>20</v>
      </c>
      <c r="AI400" s="10" t="s">
        <v>20</v>
      </c>
      <c r="AJ400" s="10" t="s">
        <v>20</v>
      </c>
      <c r="AK400" s="10" t="s">
        <v>20</v>
      </c>
      <c r="AL400" s="10" t="s">
        <v>20</v>
      </c>
      <c r="AM400" s="10" t="s">
        <v>20</v>
      </c>
      <c r="AN400" s="10" t="s">
        <v>20</v>
      </c>
      <c r="AO400" s="10" t="s">
        <v>20</v>
      </c>
      <c r="AP400" s="10" t="s">
        <v>20</v>
      </c>
      <c r="AQ400" s="10" t="s">
        <v>20</v>
      </c>
      <c r="AR400" s="10" t="s">
        <v>20</v>
      </c>
      <c r="AS400" s="10" t="s">
        <v>20</v>
      </c>
      <c r="AT400" t="s">
        <v>3660</v>
      </c>
      <c r="AU400" s="7" t="str">
        <f>'sp1'!AJ402</f>
        <v>Sumproduct at each change in voucher no</v>
      </c>
    </row>
    <row r="401" spans="2:47" ht="11.25" customHeight="1" x14ac:dyDescent="0.25">
      <c r="B401" s="12">
        <v>4</v>
      </c>
      <c r="C401" s="16" t="str">
        <f t="shared" si="6"/>
        <v>∞</v>
      </c>
      <c r="D401" s="10">
        <v>0</v>
      </c>
      <c r="E401" s="10">
        <v>0</v>
      </c>
      <c r="F401" s="10">
        <v>1</v>
      </c>
      <c r="G401" s="10">
        <v>0</v>
      </c>
      <c r="H401" s="10" t="s">
        <v>20</v>
      </c>
      <c r="I401" s="10" t="s">
        <v>20</v>
      </c>
      <c r="J401" s="10" t="s">
        <v>20</v>
      </c>
      <c r="K401" s="10" t="s">
        <v>20</v>
      </c>
      <c r="L401" s="10" t="s">
        <v>20</v>
      </c>
      <c r="M401" s="10" t="s">
        <v>20</v>
      </c>
      <c r="N401" s="10" t="s">
        <v>20</v>
      </c>
      <c r="O401" s="10" t="s">
        <v>20</v>
      </c>
      <c r="P401" s="10" t="s">
        <v>20</v>
      </c>
      <c r="Q401" s="10" t="s">
        <v>20</v>
      </c>
      <c r="R401" s="10" t="s">
        <v>20</v>
      </c>
      <c r="S401" s="10" t="s">
        <v>20</v>
      </c>
      <c r="T401" s="10" t="s">
        <v>20</v>
      </c>
      <c r="U401" s="10" t="s">
        <v>20</v>
      </c>
      <c r="V401" s="10" t="s">
        <v>20</v>
      </c>
      <c r="W401" s="10" t="s">
        <v>20</v>
      </c>
      <c r="X401" s="10" t="s">
        <v>20</v>
      </c>
      <c r="Y401" s="10" t="s">
        <v>20</v>
      </c>
      <c r="Z401" s="10" t="s">
        <v>20</v>
      </c>
      <c r="AA401" s="10" t="s">
        <v>20</v>
      </c>
      <c r="AB401" s="10" t="s">
        <v>20</v>
      </c>
      <c r="AC401" s="10" t="s">
        <v>20</v>
      </c>
      <c r="AD401" s="10" t="s">
        <v>20</v>
      </c>
      <c r="AE401" s="10" t="s">
        <v>20</v>
      </c>
      <c r="AF401" s="10" t="s">
        <v>20</v>
      </c>
      <c r="AG401" s="10" t="s">
        <v>20</v>
      </c>
      <c r="AH401" s="10" t="s">
        <v>20</v>
      </c>
      <c r="AI401" s="10" t="s">
        <v>20</v>
      </c>
      <c r="AJ401" s="10" t="s">
        <v>20</v>
      </c>
      <c r="AK401" s="10" t="s">
        <v>20</v>
      </c>
      <c r="AL401" s="10" t="s">
        <v>20</v>
      </c>
      <c r="AM401" s="10" t="s">
        <v>20</v>
      </c>
      <c r="AN401" s="10" t="s">
        <v>20</v>
      </c>
      <c r="AO401" s="10" t="s">
        <v>20</v>
      </c>
      <c r="AP401" s="10" t="s">
        <v>20</v>
      </c>
      <c r="AQ401" s="10" t="s">
        <v>20</v>
      </c>
      <c r="AR401" s="10" t="s">
        <v>20</v>
      </c>
      <c r="AS401" s="10" t="s">
        <v>20</v>
      </c>
      <c r="AT401" t="s">
        <v>3661</v>
      </c>
      <c r="AU401" s="7" t="str">
        <f>'sp1'!AJ403</f>
        <v>Conditional formatering of smart art</v>
      </c>
    </row>
    <row r="402" spans="2:47" ht="11.25" customHeight="1" x14ac:dyDescent="0.25">
      <c r="B402" s="12">
        <v>2</v>
      </c>
      <c r="C402" s="16" t="str">
        <f t="shared" si="6"/>
        <v>∞</v>
      </c>
      <c r="D402" s="10">
        <v>0</v>
      </c>
      <c r="E402" s="10">
        <v>1</v>
      </c>
      <c r="F402" s="10" t="s">
        <v>20</v>
      </c>
      <c r="G402" s="10" t="s">
        <v>20</v>
      </c>
      <c r="H402" s="10" t="s">
        <v>20</v>
      </c>
      <c r="I402" s="10" t="s">
        <v>20</v>
      </c>
      <c r="J402" s="10" t="s">
        <v>20</v>
      </c>
      <c r="K402" s="10" t="s">
        <v>20</v>
      </c>
      <c r="L402" s="10" t="s">
        <v>20</v>
      </c>
      <c r="M402" s="10" t="s">
        <v>20</v>
      </c>
      <c r="N402" s="10" t="s">
        <v>20</v>
      </c>
      <c r="O402" s="10" t="s">
        <v>20</v>
      </c>
      <c r="P402" s="10" t="s">
        <v>20</v>
      </c>
      <c r="Q402" s="10" t="s">
        <v>20</v>
      </c>
      <c r="R402" s="10" t="s">
        <v>20</v>
      </c>
      <c r="S402" s="10" t="s">
        <v>20</v>
      </c>
      <c r="T402" s="10" t="s">
        <v>20</v>
      </c>
      <c r="U402" s="10" t="s">
        <v>20</v>
      </c>
      <c r="V402" s="10" t="s">
        <v>20</v>
      </c>
      <c r="W402" s="10" t="s">
        <v>20</v>
      </c>
      <c r="X402" s="10" t="s">
        <v>20</v>
      </c>
      <c r="Y402" s="10" t="s">
        <v>20</v>
      </c>
      <c r="Z402" s="10" t="s">
        <v>20</v>
      </c>
      <c r="AA402" s="10" t="s">
        <v>20</v>
      </c>
      <c r="AB402" s="10" t="s">
        <v>20</v>
      </c>
      <c r="AC402" s="10" t="s">
        <v>20</v>
      </c>
      <c r="AD402" s="10" t="s">
        <v>20</v>
      </c>
      <c r="AE402" s="10" t="s">
        <v>20</v>
      </c>
      <c r="AF402" s="10" t="s">
        <v>20</v>
      </c>
      <c r="AG402" s="10" t="s">
        <v>20</v>
      </c>
      <c r="AH402" s="10" t="s">
        <v>20</v>
      </c>
      <c r="AI402" s="10" t="s">
        <v>20</v>
      </c>
      <c r="AJ402" s="10" t="s">
        <v>20</v>
      </c>
      <c r="AK402" s="10" t="s">
        <v>20</v>
      </c>
      <c r="AL402" s="10" t="s">
        <v>20</v>
      </c>
      <c r="AM402" s="10" t="s">
        <v>20</v>
      </c>
      <c r="AN402" s="10" t="s">
        <v>20</v>
      </c>
      <c r="AO402" s="10" t="s">
        <v>20</v>
      </c>
      <c r="AP402" s="10" t="s">
        <v>20</v>
      </c>
      <c r="AQ402" s="10" t="s">
        <v>20</v>
      </c>
      <c r="AR402" s="10" t="s">
        <v>20</v>
      </c>
      <c r="AS402" s="10" t="s">
        <v>20</v>
      </c>
      <c r="AT402" t="s">
        <v>3662</v>
      </c>
      <c r="AU402" s="7" t="str">
        <f>'sp1'!AJ404</f>
        <v>copy xls sheet crash in Excel 2010</v>
      </c>
    </row>
    <row r="403" spans="2:47" ht="11.25" customHeight="1" x14ac:dyDescent="0.25">
      <c r="B403" s="12">
        <v>13</v>
      </c>
      <c r="C403" s="16" t="str">
        <f t="shared" si="6"/>
        <v>∞</v>
      </c>
      <c r="D403" s="10">
        <v>0</v>
      </c>
      <c r="E403" s="10">
        <v>1</v>
      </c>
      <c r="F403" s="10">
        <v>0</v>
      </c>
      <c r="G403" s="10">
        <v>1</v>
      </c>
      <c r="H403" s="10">
        <v>0</v>
      </c>
      <c r="I403" s="10">
        <v>1</v>
      </c>
      <c r="J403" s="10">
        <v>0</v>
      </c>
      <c r="K403" s="10">
        <v>0</v>
      </c>
      <c r="L403" s="10">
        <v>0</v>
      </c>
      <c r="M403" s="10">
        <v>1</v>
      </c>
      <c r="N403" s="10">
        <v>0</v>
      </c>
      <c r="O403" s="10">
        <v>0</v>
      </c>
      <c r="P403" s="10">
        <v>0</v>
      </c>
      <c r="Q403" s="10" t="s">
        <v>20</v>
      </c>
      <c r="R403" s="10" t="s">
        <v>20</v>
      </c>
      <c r="S403" s="10" t="s">
        <v>20</v>
      </c>
      <c r="T403" s="10" t="s">
        <v>20</v>
      </c>
      <c r="U403" s="10" t="s">
        <v>20</v>
      </c>
      <c r="V403" s="10" t="s">
        <v>20</v>
      </c>
      <c r="W403" s="10" t="s">
        <v>20</v>
      </c>
      <c r="X403" s="10" t="s">
        <v>20</v>
      </c>
      <c r="Y403" s="10" t="s">
        <v>20</v>
      </c>
      <c r="Z403" s="10" t="s">
        <v>20</v>
      </c>
      <c r="AA403" s="10" t="s">
        <v>20</v>
      </c>
      <c r="AB403" s="10" t="s">
        <v>20</v>
      </c>
      <c r="AC403" s="10" t="s">
        <v>20</v>
      </c>
      <c r="AD403" s="10" t="s">
        <v>20</v>
      </c>
      <c r="AE403" s="10" t="s">
        <v>20</v>
      </c>
      <c r="AF403" s="10" t="s">
        <v>20</v>
      </c>
      <c r="AG403" s="10" t="s">
        <v>20</v>
      </c>
      <c r="AH403" s="10" t="s">
        <v>20</v>
      </c>
      <c r="AI403" s="10" t="s">
        <v>20</v>
      </c>
      <c r="AJ403" s="10" t="s">
        <v>20</v>
      </c>
      <c r="AK403" s="10" t="s">
        <v>20</v>
      </c>
      <c r="AL403" s="10" t="s">
        <v>20</v>
      </c>
      <c r="AM403" s="10" t="s">
        <v>20</v>
      </c>
      <c r="AN403" s="10" t="s">
        <v>20</v>
      </c>
      <c r="AO403" s="10" t="s">
        <v>20</v>
      </c>
      <c r="AP403" s="10" t="s">
        <v>20</v>
      </c>
      <c r="AQ403" s="10" t="s">
        <v>20</v>
      </c>
      <c r="AR403" s="10" t="s">
        <v>20</v>
      </c>
      <c r="AS403" s="10" t="s">
        <v>20</v>
      </c>
      <c r="AT403" t="s">
        <v>3663</v>
      </c>
      <c r="AU403" s="7" t="str">
        <f>'sp1'!AJ405</f>
        <v>Count column F &amp;quot;Y&amp;quot; values for …</v>
      </c>
    </row>
    <row r="404" spans="2:47" ht="11.25" customHeight="1" x14ac:dyDescent="0.25">
      <c r="B404" s="12">
        <v>4</v>
      </c>
      <c r="C404" s="16" t="str">
        <f t="shared" si="6"/>
        <v>∞</v>
      </c>
      <c r="D404" s="10">
        <v>0</v>
      </c>
      <c r="E404" s="10">
        <v>0</v>
      </c>
      <c r="F404" s="10">
        <v>1</v>
      </c>
      <c r="G404" s="10">
        <v>0</v>
      </c>
      <c r="H404" s="10" t="s">
        <v>20</v>
      </c>
      <c r="I404" s="10" t="s">
        <v>20</v>
      </c>
      <c r="J404" s="10" t="s">
        <v>20</v>
      </c>
      <c r="K404" s="10" t="s">
        <v>20</v>
      </c>
      <c r="L404" s="10" t="s">
        <v>20</v>
      </c>
      <c r="M404" s="10" t="s">
        <v>20</v>
      </c>
      <c r="N404" s="10" t="s">
        <v>20</v>
      </c>
      <c r="O404" s="10" t="s">
        <v>20</v>
      </c>
      <c r="P404" s="10" t="s">
        <v>20</v>
      </c>
      <c r="Q404" s="10" t="s">
        <v>20</v>
      </c>
      <c r="R404" s="10" t="s">
        <v>20</v>
      </c>
      <c r="S404" s="10" t="s">
        <v>20</v>
      </c>
      <c r="T404" s="10" t="s">
        <v>20</v>
      </c>
      <c r="U404" s="10" t="s">
        <v>20</v>
      </c>
      <c r="V404" s="10" t="s">
        <v>20</v>
      </c>
      <c r="W404" s="10" t="s">
        <v>20</v>
      </c>
      <c r="X404" s="10" t="s">
        <v>20</v>
      </c>
      <c r="Y404" s="10" t="s">
        <v>20</v>
      </c>
      <c r="Z404" s="10" t="s">
        <v>20</v>
      </c>
      <c r="AA404" s="10" t="s">
        <v>20</v>
      </c>
      <c r="AB404" s="10" t="s">
        <v>20</v>
      </c>
      <c r="AC404" s="10" t="s">
        <v>20</v>
      </c>
      <c r="AD404" s="10" t="s">
        <v>20</v>
      </c>
      <c r="AE404" s="10" t="s">
        <v>20</v>
      </c>
      <c r="AF404" s="10" t="s">
        <v>20</v>
      </c>
      <c r="AG404" s="10" t="s">
        <v>20</v>
      </c>
      <c r="AH404" s="10" t="s">
        <v>20</v>
      </c>
      <c r="AI404" s="10" t="s">
        <v>20</v>
      </c>
      <c r="AJ404" s="10" t="s">
        <v>20</v>
      </c>
      <c r="AK404" s="10" t="s">
        <v>20</v>
      </c>
      <c r="AL404" s="10" t="s">
        <v>20</v>
      </c>
      <c r="AM404" s="10" t="s">
        <v>20</v>
      </c>
      <c r="AN404" s="10" t="s">
        <v>20</v>
      </c>
      <c r="AO404" s="10" t="s">
        <v>20</v>
      </c>
      <c r="AP404" s="10" t="s">
        <v>20</v>
      </c>
      <c r="AQ404" s="10" t="s">
        <v>20</v>
      </c>
      <c r="AR404" s="10" t="s">
        <v>20</v>
      </c>
      <c r="AS404" s="10" t="s">
        <v>20</v>
      </c>
      <c r="AT404" t="s">
        <v>3664</v>
      </c>
      <c r="AU404" s="7" t="str">
        <f>'sp1'!AJ406</f>
        <v>Radar Chart Editing</v>
      </c>
    </row>
    <row r="405" spans="2:47" ht="11.25" customHeight="1" x14ac:dyDescent="0.25">
      <c r="B405" s="12">
        <v>4</v>
      </c>
      <c r="C405" s="16" t="str">
        <f t="shared" si="6"/>
        <v>∞</v>
      </c>
      <c r="D405" s="10">
        <v>0</v>
      </c>
      <c r="E405" s="10">
        <v>0</v>
      </c>
      <c r="F405" s="10">
        <v>1</v>
      </c>
      <c r="G405" s="10">
        <v>0</v>
      </c>
      <c r="H405" s="10" t="s">
        <v>20</v>
      </c>
      <c r="I405" s="10" t="s">
        <v>20</v>
      </c>
      <c r="J405" s="10" t="s">
        <v>20</v>
      </c>
      <c r="K405" s="10" t="s">
        <v>20</v>
      </c>
      <c r="L405" s="10" t="s">
        <v>20</v>
      </c>
      <c r="M405" s="10" t="s">
        <v>20</v>
      </c>
      <c r="N405" s="10" t="s">
        <v>20</v>
      </c>
      <c r="O405" s="10" t="s">
        <v>20</v>
      </c>
      <c r="P405" s="10" t="s">
        <v>20</v>
      </c>
      <c r="Q405" s="10" t="s">
        <v>20</v>
      </c>
      <c r="R405" s="10" t="s">
        <v>20</v>
      </c>
      <c r="S405" s="10" t="s">
        <v>20</v>
      </c>
      <c r="T405" s="10" t="s">
        <v>20</v>
      </c>
      <c r="U405" s="10" t="s">
        <v>20</v>
      </c>
      <c r="V405" s="10" t="s">
        <v>20</v>
      </c>
      <c r="W405" s="10" t="s">
        <v>20</v>
      </c>
      <c r="X405" s="10" t="s">
        <v>20</v>
      </c>
      <c r="Y405" s="10" t="s">
        <v>20</v>
      </c>
      <c r="Z405" s="10" t="s">
        <v>20</v>
      </c>
      <c r="AA405" s="10" t="s">
        <v>20</v>
      </c>
      <c r="AB405" s="10" t="s">
        <v>20</v>
      </c>
      <c r="AC405" s="10" t="s">
        <v>20</v>
      </c>
      <c r="AD405" s="10" t="s">
        <v>20</v>
      </c>
      <c r="AE405" s="10" t="s">
        <v>20</v>
      </c>
      <c r="AF405" s="10" t="s">
        <v>20</v>
      </c>
      <c r="AG405" s="10" t="s">
        <v>20</v>
      </c>
      <c r="AH405" s="10" t="s">
        <v>20</v>
      </c>
      <c r="AI405" s="10" t="s">
        <v>20</v>
      </c>
      <c r="AJ405" s="10" t="s">
        <v>20</v>
      </c>
      <c r="AK405" s="10" t="s">
        <v>20</v>
      </c>
      <c r="AL405" s="10" t="s">
        <v>20</v>
      </c>
      <c r="AM405" s="10" t="s">
        <v>20</v>
      </c>
      <c r="AN405" s="10" t="s">
        <v>20</v>
      </c>
      <c r="AO405" s="10" t="s">
        <v>20</v>
      </c>
      <c r="AP405" s="10" t="s">
        <v>20</v>
      </c>
      <c r="AQ405" s="10" t="s">
        <v>20</v>
      </c>
      <c r="AR405" s="10" t="s">
        <v>20</v>
      </c>
      <c r="AS405" s="10" t="s">
        <v>20</v>
      </c>
      <c r="AT405" t="s">
        <v>3665</v>
      </c>
      <c r="AU405" s="7" t="str">
        <f>'sp1'!AJ407</f>
        <v>Average when there are #N/A</v>
      </c>
    </row>
    <row r="406" spans="2:47" ht="11.25" customHeight="1" x14ac:dyDescent="0.25">
      <c r="B406" s="12">
        <v>2</v>
      </c>
      <c r="C406" s="16" t="str">
        <f t="shared" si="6"/>
        <v>∞</v>
      </c>
      <c r="D406" s="10">
        <v>0</v>
      </c>
      <c r="E406" s="10">
        <v>1</v>
      </c>
      <c r="F406" s="10" t="s">
        <v>20</v>
      </c>
      <c r="G406" s="10" t="s">
        <v>20</v>
      </c>
      <c r="H406" s="10" t="s">
        <v>20</v>
      </c>
      <c r="I406" s="10" t="s">
        <v>20</v>
      </c>
      <c r="J406" s="10" t="s">
        <v>20</v>
      </c>
      <c r="K406" s="10" t="s">
        <v>20</v>
      </c>
      <c r="L406" s="10" t="s">
        <v>20</v>
      </c>
      <c r="M406" s="10" t="s">
        <v>20</v>
      </c>
      <c r="N406" s="10" t="s">
        <v>20</v>
      </c>
      <c r="O406" s="10" t="s">
        <v>20</v>
      </c>
      <c r="P406" s="10" t="s">
        <v>20</v>
      </c>
      <c r="Q406" s="10" t="s">
        <v>20</v>
      </c>
      <c r="R406" s="10" t="s">
        <v>20</v>
      </c>
      <c r="S406" s="10" t="s">
        <v>20</v>
      </c>
      <c r="T406" s="10" t="s">
        <v>20</v>
      </c>
      <c r="U406" s="10" t="s">
        <v>20</v>
      </c>
      <c r="V406" s="10" t="s">
        <v>20</v>
      </c>
      <c r="W406" s="10" t="s">
        <v>20</v>
      </c>
      <c r="X406" s="10" t="s">
        <v>20</v>
      </c>
      <c r="Y406" s="10" t="s">
        <v>20</v>
      </c>
      <c r="Z406" s="10" t="s">
        <v>20</v>
      </c>
      <c r="AA406" s="10" t="s">
        <v>20</v>
      </c>
      <c r="AB406" s="10" t="s">
        <v>20</v>
      </c>
      <c r="AC406" s="10" t="s">
        <v>20</v>
      </c>
      <c r="AD406" s="10" t="s">
        <v>20</v>
      </c>
      <c r="AE406" s="10" t="s">
        <v>20</v>
      </c>
      <c r="AF406" s="10" t="s">
        <v>20</v>
      </c>
      <c r="AG406" s="10" t="s">
        <v>20</v>
      </c>
      <c r="AH406" s="10" t="s">
        <v>20</v>
      </c>
      <c r="AI406" s="10" t="s">
        <v>20</v>
      </c>
      <c r="AJ406" s="10" t="s">
        <v>20</v>
      </c>
      <c r="AK406" s="10" t="s">
        <v>20</v>
      </c>
      <c r="AL406" s="10" t="s">
        <v>20</v>
      </c>
      <c r="AM406" s="10" t="s">
        <v>20</v>
      </c>
      <c r="AN406" s="10" t="s">
        <v>20</v>
      </c>
      <c r="AO406" s="10" t="s">
        <v>20</v>
      </c>
      <c r="AP406" s="10" t="s">
        <v>20</v>
      </c>
      <c r="AQ406" s="10" t="s">
        <v>20</v>
      </c>
      <c r="AR406" s="10" t="s">
        <v>20</v>
      </c>
      <c r="AS406" s="10" t="s">
        <v>20</v>
      </c>
      <c r="AT406" t="s">
        <v>3666</v>
      </c>
      <c r="AU406" s="7" t="str">
        <f>'sp1'!AJ408</f>
        <v>Adding two excel column into one column.…</v>
      </c>
    </row>
    <row r="407" spans="2:47" ht="11.25" customHeight="1" x14ac:dyDescent="0.25">
      <c r="B407" s="12">
        <v>3</v>
      </c>
      <c r="C407" s="16" t="str">
        <f t="shared" si="6"/>
        <v>∞</v>
      </c>
      <c r="D407" s="10">
        <v>0</v>
      </c>
      <c r="E407" s="10">
        <v>1</v>
      </c>
      <c r="F407" s="10">
        <v>0</v>
      </c>
      <c r="G407" s="10" t="s">
        <v>20</v>
      </c>
      <c r="H407" s="10" t="s">
        <v>20</v>
      </c>
      <c r="I407" s="10" t="s">
        <v>20</v>
      </c>
      <c r="J407" s="10" t="s">
        <v>20</v>
      </c>
      <c r="K407" s="10" t="s">
        <v>20</v>
      </c>
      <c r="L407" s="10" t="s">
        <v>20</v>
      </c>
      <c r="M407" s="10" t="s">
        <v>20</v>
      </c>
      <c r="N407" s="10" t="s">
        <v>20</v>
      </c>
      <c r="O407" s="10" t="s">
        <v>20</v>
      </c>
      <c r="P407" s="10" t="s">
        <v>20</v>
      </c>
      <c r="Q407" s="10" t="s">
        <v>20</v>
      </c>
      <c r="R407" s="10" t="s">
        <v>20</v>
      </c>
      <c r="S407" s="10" t="s">
        <v>20</v>
      </c>
      <c r="T407" s="10" t="s">
        <v>20</v>
      </c>
      <c r="U407" s="10" t="s">
        <v>20</v>
      </c>
      <c r="V407" s="10" t="s">
        <v>20</v>
      </c>
      <c r="W407" s="10" t="s">
        <v>20</v>
      </c>
      <c r="X407" s="10" t="s">
        <v>20</v>
      </c>
      <c r="Y407" s="10" t="s">
        <v>20</v>
      </c>
      <c r="Z407" s="10" t="s">
        <v>20</v>
      </c>
      <c r="AA407" s="10" t="s">
        <v>20</v>
      </c>
      <c r="AB407" s="10" t="s">
        <v>20</v>
      </c>
      <c r="AC407" s="10" t="s">
        <v>20</v>
      </c>
      <c r="AD407" s="10" t="s">
        <v>20</v>
      </c>
      <c r="AE407" s="10" t="s">
        <v>20</v>
      </c>
      <c r="AF407" s="10" t="s">
        <v>20</v>
      </c>
      <c r="AG407" s="10" t="s">
        <v>20</v>
      </c>
      <c r="AH407" s="10" t="s">
        <v>20</v>
      </c>
      <c r="AI407" s="10" t="s">
        <v>20</v>
      </c>
      <c r="AJ407" s="10" t="s">
        <v>20</v>
      </c>
      <c r="AK407" s="10" t="s">
        <v>20</v>
      </c>
      <c r="AL407" s="10" t="s">
        <v>20</v>
      </c>
      <c r="AM407" s="10" t="s">
        <v>20</v>
      </c>
      <c r="AN407" s="10" t="s">
        <v>20</v>
      </c>
      <c r="AO407" s="10" t="s">
        <v>20</v>
      </c>
      <c r="AP407" s="10" t="s">
        <v>20</v>
      </c>
      <c r="AQ407" s="10" t="s">
        <v>20</v>
      </c>
      <c r="AR407" s="10" t="s">
        <v>20</v>
      </c>
      <c r="AS407" s="10" t="s">
        <v>20</v>
      </c>
      <c r="AT407" t="s">
        <v>3667</v>
      </c>
      <c r="AU407" s="7" t="str">
        <f>'sp1'!AJ409</f>
        <v>Data Validation for Cell having formula</v>
      </c>
    </row>
    <row r="408" spans="2:47" ht="11.25" customHeight="1" x14ac:dyDescent="0.25">
      <c r="B408" s="12">
        <v>5</v>
      </c>
      <c r="C408" s="16" t="str">
        <f t="shared" si="6"/>
        <v>∞</v>
      </c>
      <c r="D408" s="10">
        <v>0</v>
      </c>
      <c r="E408" s="10">
        <v>1</v>
      </c>
      <c r="F408" s="10">
        <v>0</v>
      </c>
      <c r="G408" s="10">
        <v>1</v>
      </c>
      <c r="H408" s="10">
        <v>0</v>
      </c>
      <c r="I408" s="10" t="s">
        <v>20</v>
      </c>
      <c r="J408" s="10" t="s">
        <v>20</v>
      </c>
      <c r="K408" s="10" t="s">
        <v>20</v>
      </c>
      <c r="L408" s="10" t="s">
        <v>20</v>
      </c>
      <c r="M408" s="10" t="s">
        <v>20</v>
      </c>
      <c r="N408" s="10" t="s">
        <v>20</v>
      </c>
      <c r="O408" s="10" t="s">
        <v>20</v>
      </c>
      <c r="P408" s="10" t="s">
        <v>20</v>
      </c>
      <c r="Q408" s="10" t="s">
        <v>20</v>
      </c>
      <c r="R408" s="10" t="s">
        <v>20</v>
      </c>
      <c r="S408" s="10" t="s">
        <v>20</v>
      </c>
      <c r="T408" s="10" t="s">
        <v>20</v>
      </c>
      <c r="U408" s="10" t="s">
        <v>20</v>
      </c>
      <c r="V408" s="10" t="s">
        <v>20</v>
      </c>
      <c r="W408" s="10" t="s">
        <v>20</v>
      </c>
      <c r="X408" s="10" t="s">
        <v>20</v>
      </c>
      <c r="Y408" s="10" t="s">
        <v>20</v>
      </c>
      <c r="Z408" s="10" t="s">
        <v>20</v>
      </c>
      <c r="AA408" s="10" t="s">
        <v>20</v>
      </c>
      <c r="AB408" s="10" t="s">
        <v>20</v>
      </c>
      <c r="AC408" s="10" t="s">
        <v>20</v>
      </c>
      <c r="AD408" s="10" t="s">
        <v>20</v>
      </c>
      <c r="AE408" s="10" t="s">
        <v>20</v>
      </c>
      <c r="AF408" s="10" t="s">
        <v>20</v>
      </c>
      <c r="AG408" s="10" t="s">
        <v>20</v>
      </c>
      <c r="AH408" s="10" t="s">
        <v>20</v>
      </c>
      <c r="AI408" s="10" t="s">
        <v>20</v>
      </c>
      <c r="AJ408" s="10" t="s">
        <v>20</v>
      </c>
      <c r="AK408" s="10" t="s">
        <v>20</v>
      </c>
      <c r="AL408" s="10" t="s">
        <v>20</v>
      </c>
      <c r="AM408" s="10" t="s">
        <v>20</v>
      </c>
      <c r="AN408" s="10" t="s">
        <v>20</v>
      </c>
      <c r="AO408" s="10" t="s">
        <v>20</v>
      </c>
      <c r="AP408" s="10" t="s">
        <v>20</v>
      </c>
      <c r="AQ408" s="10" t="s">
        <v>20</v>
      </c>
      <c r="AR408" s="10" t="s">
        <v>20</v>
      </c>
      <c r="AS408" s="10" t="s">
        <v>20</v>
      </c>
      <c r="AT408" t="s">
        <v>3668</v>
      </c>
      <c r="AU408" s="7" t="str">
        <f>'sp1'!AJ410</f>
        <v>Keeping the Legend Static (Bar Graph Com…</v>
      </c>
    </row>
    <row r="409" spans="2:47" ht="11.25" customHeight="1" x14ac:dyDescent="0.25">
      <c r="B409" s="12">
        <v>15</v>
      </c>
      <c r="C409" s="16" t="str">
        <f t="shared" si="6"/>
        <v>∞</v>
      </c>
      <c r="D409" s="10">
        <v>0</v>
      </c>
      <c r="E409" s="10">
        <v>1</v>
      </c>
      <c r="F409" s="10">
        <v>0</v>
      </c>
      <c r="G409" s="10">
        <v>1</v>
      </c>
      <c r="H409" s="10">
        <v>0</v>
      </c>
      <c r="I409" s="10">
        <v>1</v>
      </c>
      <c r="J409" s="10">
        <v>0</v>
      </c>
      <c r="K409" s="10">
        <v>1</v>
      </c>
      <c r="L409" s="10">
        <v>0</v>
      </c>
      <c r="M409" s="10">
        <v>1</v>
      </c>
      <c r="N409" s="10">
        <v>0</v>
      </c>
      <c r="O409" s="10">
        <v>0</v>
      </c>
      <c r="P409" s="10">
        <v>0</v>
      </c>
      <c r="Q409" s="10">
        <v>1</v>
      </c>
      <c r="R409" s="10">
        <v>0</v>
      </c>
      <c r="S409" s="10" t="s">
        <v>20</v>
      </c>
      <c r="T409" s="10" t="s">
        <v>20</v>
      </c>
      <c r="U409" s="10" t="s">
        <v>20</v>
      </c>
      <c r="V409" s="10" t="s">
        <v>20</v>
      </c>
      <c r="W409" s="10" t="s">
        <v>20</v>
      </c>
      <c r="X409" s="10" t="s">
        <v>20</v>
      </c>
      <c r="Y409" s="10" t="s">
        <v>20</v>
      </c>
      <c r="Z409" s="10" t="s">
        <v>20</v>
      </c>
      <c r="AA409" s="10" t="s">
        <v>20</v>
      </c>
      <c r="AB409" s="10" t="s">
        <v>20</v>
      </c>
      <c r="AC409" s="10" t="s">
        <v>20</v>
      </c>
      <c r="AD409" s="10" t="s">
        <v>20</v>
      </c>
      <c r="AE409" s="10" t="s">
        <v>20</v>
      </c>
      <c r="AF409" s="10" t="s">
        <v>20</v>
      </c>
      <c r="AG409" s="10" t="s">
        <v>20</v>
      </c>
      <c r="AH409" s="10" t="s">
        <v>20</v>
      </c>
      <c r="AI409" s="10" t="s">
        <v>20</v>
      </c>
      <c r="AJ409" s="10" t="s">
        <v>20</v>
      </c>
      <c r="AK409" s="10" t="s">
        <v>20</v>
      </c>
      <c r="AL409" s="10" t="s">
        <v>20</v>
      </c>
      <c r="AM409" s="10" t="s">
        <v>20</v>
      </c>
      <c r="AN409" s="10" t="s">
        <v>20</v>
      </c>
      <c r="AO409" s="10" t="s">
        <v>20</v>
      </c>
      <c r="AP409" s="10" t="s">
        <v>20</v>
      </c>
      <c r="AQ409" s="10" t="s">
        <v>20</v>
      </c>
      <c r="AR409" s="10" t="s">
        <v>20</v>
      </c>
      <c r="AS409" s="10" t="s">
        <v>20</v>
      </c>
      <c r="AT409" t="s">
        <v>3669</v>
      </c>
      <c r="AU409" s="7" t="str">
        <f>'sp1'!AJ411</f>
        <v>Look down current month column and selec…</v>
      </c>
    </row>
    <row r="410" spans="2:47" ht="11.25" customHeight="1" x14ac:dyDescent="0.25">
      <c r="B410" s="12">
        <v>3</v>
      </c>
      <c r="C410" s="16" t="str">
        <f t="shared" si="6"/>
        <v>∞</v>
      </c>
      <c r="D410" s="10">
        <v>0</v>
      </c>
      <c r="E410" s="10">
        <v>1</v>
      </c>
      <c r="F410" s="10">
        <v>0</v>
      </c>
      <c r="G410" s="10" t="s">
        <v>20</v>
      </c>
      <c r="H410" s="10" t="s">
        <v>20</v>
      </c>
      <c r="I410" s="10" t="s">
        <v>20</v>
      </c>
      <c r="J410" s="10" t="s">
        <v>20</v>
      </c>
      <c r="K410" s="10" t="s">
        <v>20</v>
      </c>
      <c r="L410" s="10" t="s">
        <v>20</v>
      </c>
      <c r="M410" s="10" t="s">
        <v>20</v>
      </c>
      <c r="N410" s="10" t="s">
        <v>20</v>
      </c>
      <c r="O410" s="10" t="s">
        <v>20</v>
      </c>
      <c r="P410" s="10" t="s">
        <v>20</v>
      </c>
      <c r="Q410" s="10" t="s">
        <v>20</v>
      </c>
      <c r="R410" s="10" t="s">
        <v>20</v>
      </c>
      <c r="S410" s="10" t="s">
        <v>20</v>
      </c>
      <c r="T410" s="10" t="s">
        <v>20</v>
      </c>
      <c r="U410" s="10" t="s">
        <v>20</v>
      </c>
      <c r="V410" s="10" t="s">
        <v>20</v>
      </c>
      <c r="W410" s="10" t="s">
        <v>20</v>
      </c>
      <c r="X410" s="10" t="s">
        <v>20</v>
      </c>
      <c r="Y410" s="10" t="s">
        <v>20</v>
      </c>
      <c r="Z410" s="10" t="s">
        <v>20</v>
      </c>
      <c r="AA410" s="10" t="s">
        <v>20</v>
      </c>
      <c r="AB410" s="10" t="s">
        <v>20</v>
      </c>
      <c r="AC410" s="10" t="s">
        <v>20</v>
      </c>
      <c r="AD410" s="10" t="s">
        <v>20</v>
      </c>
      <c r="AE410" s="10" t="s">
        <v>20</v>
      </c>
      <c r="AF410" s="10" t="s">
        <v>20</v>
      </c>
      <c r="AG410" s="10" t="s">
        <v>20</v>
      </c>
      <c r="AH410" s="10" t="s">
        <v>20</v>
      </c>
      <c r="AI410" s="10" t="s">
        <v>20</v>
      </c>
      <c r="AJ410" s="10" t="s">
        <v>20</v>
      </c>
      <c r="AK410" s="10" t="s">
        <v>20</v>
      </c>
      <c r="AL410" s="10" t="s">
        <v>20</v>
      </c>
      <c r="AM410" s="10" t="s">
        <v>20</v>
      </c>
      <c r="AN410" s="10" t="s">
        <v>20</v>
      </c>
      <c r="AO410" s="10" t="s">
        <v>20</v>
      </c>
      <c r="AP410" s="10" t="s">
        <v>20</v>
      </c>
      <c r="AQ410" s="10" t="s">
        <v>20</v>
      </c>
      <c r="AR410" s="10" t="s">
        <v>20</v>
      </c>
      <c r="AS410" s="10" t="s">
        <v>20</v>
      </c>
      <c r="AT410" t="s">
        <v>3670</v>
      </c>
      <c r="AU410" s="7" t="str">
        <f>'sp1'!AJ412</f>
        <v>How do I find pixel size of a range</v>
      </c>
    </row>
    <row r="411" spans="2:47" ht="11.25" customHeight="1" x14ac:dyDescent="0.25">
      <c r="B411" s="12">
        <v>3</v>
      </c>
      <c r="C411" s="16" t="str">
        <f t="shared" si="6"/>
        <v>∞</v>
      </c>
      <c r="D411" s="10">
        <v>0</v>
      </c>
      <c r="E411" s="10">
        <v>1</v>
      </c>
      <c r="F411" s="10">
        <v>0</v>
      </c>
      <c r="G411" s="10" t="s">
        <v>20</v>
      </c>
      <c r="H411" s="10" t="s">
        <v>20</v>
      </c>
      <c r="I411" s="10" t="s">
        <v>20</v>
      </c>
      <c r="J411" s="10" t="s">
        <v>20</v>
      </c>
      <c r="K411" s="10" t="s">
        <v>20</v>
      </c>
      <c r="L411" s="10" t="s">
        <v>20</v>
      </c>
      <c r="M411" s="10" t="s">
        <v>20</v>
      </c>
      <c r="N411" s="10" t="s">
        <v>20</v>
      </c>
      <c r="O411" s="10" t="s">
        <v>20</v>
      </c>
      <c r="P411" s="10" t="s">
        <v>20</v>
      </c>
      <c r="Q411" s="10" t="s">
        <v>20</v>
      </c>
      <c r="R411" s="10" t="s">
        <v>20</v>
      </c>
      <c r="S411" s="10" t="s">
        <v>20</v>
      </c>
      <c r="T411" s="10" t="s">
        <v>20</v>
      </c>
      <c r="U411" s="10" t="s">
        <v>20</v>
      </c>
      <c r="V411" s="10" t="s">
        <v>20</v>
      </c>
      <c r="W411" s="10" t="s">
        <v>20</v>
      </c>
      <c r="X411" s="10" t="s">
        <v>20</v>
      </c>
      <c r="Y411" s="10" t="s">
        <v>20</v>
      </c>
      <c r="Z411" s="10" t="s">
        <v>20</v>
      </c>
      <c r="AA411" s="10" t="s">
        <v>20</v>
      </c>
      <c r="AB411" s="10" t="s">
        <v>20</v>
      </c>
      <c r="AC411" s="10" t="s">
        <v>20</v>
      </c>
      <c r="AD411" s="10" t="s">
        <v>20</v>
      </c>
      <c r="AE411" s="10" t="s">
        <v>20</v>
      </c>
      <c r="AF411" s="10" t="s">
        <v>20</v>
      </c>
      <c r="AG411" s="10" t="s">
        <v>20</v>
      </c>
      <c r="AH411" s="10" t="s">
        <v>20</v>
      </c>
      <c r="AI411" s="10" t="s">
        <v>20</v>
      </c>
      <c r="AJ411" s="10" t="s">
        <v>20</v>
      </c>
      <c r="AK411" s="10" t="s">
        <v>20</v>
      </c>
      <c r="AL411" s="10" t="s">
        <v>20</v>
      </c>
      <c r="AM411" s="10" t="s">
        <v>20</v>
      </c>
      <c r="AN411" s="10" t="s">
        <v>20</v>
      </c>
      <c r="AO411" s="10" t="s">
        <v>20</v>
      </c>
      <c r="AP411" s="10" t="s">
        <v>20</v>
      </c>
      <c r="AQ411" s="10" t="s">
        <v>20</v>
      </c>
      <c r="AR411" s="10" t="s">
        <v>20</v>
      </c>
      <c r="AS411" s="10" t="s">
        <v>20</v>
      </c>
      <c r="AT411" t="s">
        <v>3671</v>
      </c>
      <c r="AU411" s="7" t="str">
        <f>'sp1'!AJ413</f>
        <v>Excel to PDF print - File name to be aut…</v>
      </c>
    </row>
    <row r="412" spans="2:47" ht="11.25" customHeight="1" x14ac:dyDescent="0.25">
      <c r="B412" s="12">
        <v>4</v>
      </c>
      <c r="C412" s="16" t="str">
        <f t="shared" si="6"/>
        <v>∞</v>
      </c>
      <c r="D412" s="10">
        <v>0</v>
      </c>
      <c r="E412" s="10">
        <v>0</v>
      </c>
      <c r="F412" s="10">
        <v>1</v>
      </c>
      <c r="G412" s="10">
        <v>0</v>
      </c>
      <c r="H412" s="10" t="s">
        <v>20</v>
      </c>
      <c r="I412" s="10" t="s">
        <v>20</v>
      </c>
      <c r="J412" s="10" t="s">
        <v>20</v>
      </c>
      <c r="K412" s="10" t="s">
        <v>20</v>
      </c>
      <c r="L412" s="10" t="s">
        <v>20</v>
      </c>
      <c r="M412" s="10" t="s">
        <v>20</v>
      </c>
      <c r="N412" s="10" t="s">
        <v>20</v>
      </c>
      <c r="O412" s="10" t="s">
        <v>20</v>
      </c>
      <c r="P412" s="10" t="s">
        <v>20</v>
      </c>
      <c r="Q412" s="10" t="s">
        <v>20</v>
      </c>
      <c r="R412" s="10" t="s">
        <v>20</v>
      </c>
      <c r="S412" s="10" t="s">
        <v>20</v>
      </c>
      <c r="T412" s="10" t="s">
        <v>20</v>
      </c>
      <c r="U412" s="10" t="s">
        <v>20</v>
      </c>
      <c r="V412" s="10" t="s">
        <v>20</v>
      </c>
      <c r="W412" s="10" t="s">
        <v>20</v>
      </c>
      <c r="X412" s="10" t="s">
        <v>20</v>
      </c>
      <c r="Y412" s="10" t="s">
        <v>20</v>
      </c>
      <c r="Z412" s="10" t="s">
        <v>20</v>
      </c>
      <c r="AA412" s="10" t="s">
        <v>20</v>
      </c>
      <c r="AB412" s="10" t="s">
        <v>20</v>
      </c>
      <c r="AC412" s="10" t="s">
        <v>20</v>
      </c>
      <c r="AD412" s="10" t="s">
        <v>20</v>
      </c>
      <c r="AE412" s="10" t="s">
        <v>20</v>
      </c>
      <c r="AF412" s="10" t="s">
        <v>20</v>
      </c>
      <c r="AG412" s="10" t="s">
        <v>20</v>
      </c>
      <c r="AH412" s="10" t="s">
        <v>20</v>
      </c>
      <c r="AI412" s="10" t="s">
        <v>20</v>
      </c>
      <c r="AJ412" s="10" t="s">
        <v>20</v>
      </c>
      <c r="AK412" s="10" t="s">
        <v>20</v>
      </c>
      <c r="AL412" s="10" t="s">
        <v>20</v>
      </c>
      <c r="AM412" s="10" t="s">
        <v>20</v>
      </c>
      <c r="AN412" s="10" t="s">
        <v>20</v>
      </c>
      <c r="AO412" s="10" t="s">
        <v>20</v>
      </c>
      <c r="AP412" s="10" t="s">
        <v>20</v>
      </c>
      <c r="AQ412" s="10" t="s">
        <v>20</v>
      </c>
      <c r="AR412" s="10" t="s">
        <v>20</v>
      </c>
      <c r="AS412" s="10" t="s">
        <v>20</v>
      </c>
      <c r="AT412" t="s">
        <v>3672</v>
      </c>
      <c r="AU412" s="7" t="str">
        <f>'sp1'!AJ414</f>
        <v>Combining different chart types</v>
      </c>
    </row>
    <row r="413" spans="2:47" ht="11.25" customHeight="1" x14ac:dyDescent="0.25">
      <c r="B413" s="12">
        <v>3</v>
      </c>
      <c r="C413" s="16" t="str">
        <f t="shared" si="6"/>
        <v>∞</v>
      </c>
      <c r="D413" s="10">
        <v>0</v>
      </c>
      <c r="E413" s="10">
        <v>1</v>
      </c>
      <c r="F413" s="10">
        <v>0</v>
      </c>
      <c r="G413" s="10" t="s">
        <v>20</v>
      </c>
      <c r="H413" s="10" t="s">
        <v>20</v>
      </c>
      <c r="I413" s="10" t="s">
        <v>20</v>
      </c>
      <c r="J413" s="10" t="s">
        <v>20</v>
      </c>
      <c r="K413" s="10" t="s">
        <v>20</v>
      </c>
      <c r="L413" s="10" t="s">
        <v>20</v>
      </c>
      <c r="M413" s="10" t="s">
        <v>20</v>
      </c>
      <c r="N413" s="10" t="s">
        <v>20</v>
      </c>
      <c r="O413" s="10" t="s">
        <v>20</v>
      </c>
      <c r="P413" s="10" t="s">
        <v>20</v>
      </c>
      <c r="Q413" s="10" t="s">
        <v>20</v>
      </c>
      <c r="R413" s="10" t="s">
        <v>20</v>
      </c>
      <c r="S413" s="10" t="s">
        <v>20</v>
      </c>
      <c r="T413" s="10" t="s">
        <v>20</v>
      </c>
      <c r="U413" s="10" t="s">
        <v>20</v>
      </c>
      <c r="V413" s="10" t="s">
        <v>20</v>
      </c>
      <c r="W413" s="10" t="s">
        <v>20</v>
      </c>
      <c r="X413" s="10" t="s">
        <v>20</v>
      </c>
      <c r="Y413" s="10" t="s">
        <v>20</v>
      </c>
      <c r="Z413" s="10" t="s">
        <v>20</v>
      </c>
      <c r="AA413" s="10" t="s">
        <v>20</v>
      </c>
      <c r="AB413" s="10" t="s">
        <v>20</v>
      </c>
      <c r="AC413" s="10" t="s">
        <v>20</v>
      </c>
      <c r="AD413" s="10" t="s">
        <v>20</v>
      </c>
      <c r="AE413" s="10" t="s">
        <v>20</v>
      </c>
      <c r="AF413" s="10" t="s">
        <v>20</v>
      </c>
      <c r="AG413" s="10" t="s">
        <v>20</v>
      </c>
      <c r="AH413" s="10" t="s">
        <v>20</v>
      </c>
      <c r="AI413" s="10" t="s">
        <v>20</v>
      </c>
      <c r="AJ413" s="10" t="s">
        <v>20</v>
      </c>
      <c r="AK413" s="10" t="s">
        <v>20</v>
      </c>
      <c r="AL413" s="10" t="s">
        <v>20</v>
      </c>
      <c r="AM413" s="10" t="s">
        <v>20</v>
      </c>
      <c r="AN413" s="10" t="s">
        <v>20</v>
      </c>
      <c r="AO413" s="10" t="s">
        <v>20</v>
      </c>
      <c r="AP413" s="10" t="s">
        <v>20</v>
      </c>
      <c r="AQ413" s="10" t="s">
        <v>20</v>
      </c>
      <c r="AR413" s="10" t="s">
        <v>20</v>
      </c>
      <c r="AS413" s="10" t="s">
        <v>20</v>
      </c>
      <c r="AT413" t="s">
        <v>3673</v>
      </c>
      <c r="AU413" s="7" t="str">
        <f>'sp1'!AJ415</f>
        <v>Un-select Cell with VBA</v>
      </c>
    </row>
    <row r="414" spans="2:47" ht="11.25" customHeight="1" x14ac:dyDescent="0.25">
      <c r="B414" s="12">
        <v>4</v>
      </c>
      <c r="C414" s="16" t="str">
        <f t="shared" si="6"/>
        <v>∞</v>
      </c>
      <c r="D414" s="10">
        <v>0</v>
      </c>
      <c r="E414" s="10">
        <v>1</v>
      </c>
      <c r="F414" s="10">
        <v>0</v>
      </c>
      <c r="G414" s="10">
        <v>1</v>
      </c>
      <c r="H414" s="10" t="s">
        <v>20</v>
      </c>
      <c r="I414" s="10" t="s">
        <v>20</v>
      </c>
      <c r="J414" s="10" t="s">
        <v>20</v>
      </c>
      <c r="K414" s="10" t="s">
        <v>20</v>
      </c>
      <c r="L414" s="10" t="s">
        <v>20</v>
      </c>
      <c r="M414" s="10" t="s">
        <v>20</v>
      </c>
      <c r="N414" s="10" t="s">
        <v>20</v>
      </c>
      <c r="O414" s="10" t="s">
        <v>20</v>
      </c>
      <c r="P414" s="10" t="s">
        <v>20</v>
      </c>
      <c r="Q414" s="10" t="s">
        <v>20</v>
      </c>
      <c r="R414" s="10" t="s">
        <v>20</v>
      </c>
      <c r="S414" s="10" t="s">
        <v>20</v>
      </c>
      <c r="T414" s="10" t="s">
        <v>20</v>
      </c>
      <c r="U414" s="10" t="s">
        <v>20</v>
      </c>
      <c r="V414" s="10" t="s">
        <v>20</v>
      </c>
      <c r="W414" s="10" t="s">
        <v>20</v>
      </c>
      <c r="X414" s="10" t="s">
        <v>20</v>
      </c>
      <c r="Y414" s="10" t="s">
        <v>20</v>
      </c>
      <c r="Z414" s="10" t="s">
        <v>20</v>
      </c>
      <c r="AA414" s="10" t="s">
        <v>20</v>
      </c>
      <c r="AB414" s="10" t="s">
        <v>20</v>
      </c>
      <c r="AC414" s="10" t="s">
        <v>20</v>
      </c>
      <c r="AD414" s="10" t="s">
        <v>20</v>
      </c>
      <c r="AE414" s="10" t="s">
        <v>20</v>
      </c>
      <c r="AF414" s="10" t="s">
        <v>20</v>
      </c>
      <c r="AG414" s="10" t="s">
        <v>20</v>
      </c>
      <c r="AH414" s="10" t="s">
        <v>20</v>
      </c>
      <c r="AI414" s="10" t="s">
        <v>20</v>
      </c>
      <c r="AJ414" s="10" t="s">
        <v>20</v>
      </c>
      <c r="AK414" s="10" t="s">
        <v>20</v>
      </c>
      <c r="AL414" s="10" t="s">
        <v>20</v>
      </c>
      <c r="AM414" s="10" t="s">
        <v>20</v>
      </c>
      <c r="AN414" s="10" t="s">
        <v>20</v>
      </c>
      <c r="AO414" s="10" t="s">
        <v>20</v>
      </c>
      <c r="AP414" s="10" t="s">
        <v>20</v>
      </c>
      <c r="AQ414" s="10" t="s">
        <v>20</v>
      </c>
      <c r="AR414" s="10" t="s">
        <v>20</v>
      </c>
      <c r="AS414" s="10" t="s">
        <v>20</v>
      </c>
      <c r="AT414" t="s">
        <v>3674</v>
      </c>
      <c r="AU414" s="7" t="str">
        <f>'sp1'!AJ416</f>
        <v>linking excel and web</v>
      </c>
    </row>
    <row r="415" spans="2:47" ht="11.25" customHeight="1" x14ac:dyDescent="0.25">
      <c r="B415" s="12">
        <v>5</v>
      </c>
      <c r="C415" s="16" t="str">
        <f t="shared" si="6"/>
        <v>∞</v>
      </c>
      <c r="D415" s="10">
        <v>0</v>
      </c>
      <c r="E415" s="10">
        <v>1</v>
      </c>
      <c r="F415" s="10">
        <v>0</v>
      </c>
      <c r="G415" s="10">
        <v>0</v>
      </c>
      <c r="H415" s="10">
        <v>1</v>
      </c>
      <c r="I415" s="10" t="s">
        <v>20</v>
      </c>
      <c r="J415" s="10" t="s">
        <v>20</v>
      </c>
      <c r="K415" s="10" t="s">
        <v>20</v>
      </c>
      <c r="L415" s="10" t="s">
        <v>20</v>
      </c>
      <c r="M415" s="10" t="s">
        <v>20</v>
      </c>
      <c r="N415" s="10" t="s">
        <v>20</v>
      </c>
      <c r="O415" s="10" t="s">
        <v>20</v>
      </c>
      <c r="P415" s="10" t="s">
        <v>20</v>
      </c>
      <c r="Q415" s="10" t="s">
        <v>20</v>
      </c>
      <c r="R415" s="10" t="s">
        <v>20</v>
      </c>
      <c r="S415" s="10" t="s">
        <v>20</v>
      </c>
      <c r="T415" s="10" t="s">
        <v>20</v>
      </c>
      <c r="U415" s="10" t="s">
        <v>20</v>
      </c>
      <c r="V415" s="10" t="s">
        <v>20</v>
      </c>
      <c r="W415" s="10" t="s">
        <v>20</v>
      </c>
      <c r="X415" s="10" t="s">
        <v>20</v>
      </c>
      <c r="Y415" s="10" t="s">
        <v>20</v>
      </c>
      <c r="Z415" s="10" t="s">
        <v>20</v>
      </c>
      <c r="AA415" s="10" t="s">
        <v>20</v>
      </c>
      <c r="AB415" s="10" t="s">
        <v>20</v>
      </c>
      <c r="AC415" s="10" t="s">
        <v>20</v>
      </c>
      <c r="AD415" s="10" t="s">
        <v>20</v>
      </c>
      <c r="AE415" s="10" t="s">
        <v>20</v>
      </c>
      <c r="AF415" s="10" t="s">
        <v>20</v>
      </c>
      <c r="AG415" s="10" t="s">
        <v>20</v>
      </c>
      <c r="AH415" s="10" t="s">
        <v>20</v>
      </c>
      <c r="AI415" s="10" t="s">
        <v>20</v>
      </c>
      <c r="AJ415" s="10" t="s">
        <v>20</v>
      </c>
      <c r="AK415" s="10" t="s">
        <v>20</v>
      </c>
      <c r="AL415" s="10" t="s">
        <v>20</v>
      </c>
      <c r="AM415" s="10" t="s">
        <v>20</v>
      </c>
      <c r="AN415" s="10" t="s">
        <v>20</v>
      </c>
      <c r="AO415" s="10" t="s">
        <v>20</v>
      </c>
      <c r="AP415" s="10" t="s">
        <v>20</v>
      </c>
      <c r="AQ415" s="10" t="s">
        <v>20</v>
      </c>
      <c r="AR415" s="10" t="s">
        <v>20</v>
      </c>
      <c r="AS415" s="10" t="s">
        <v>20</v>
      </c>
      <c r="AT415" t="s">
        <v>3675</v>
      </c>
      <c r="AU415" s="7" t="str">
        <f>'sp1'!AJ417</f>
        <v>I&amp;#039;m teaching myself some VBA, wanna…</v>
      </c>
    </row>
    <row r="416" spans="2:47" ht="11.25" customHeight="1" x14ac:dyDescent="0.25">
      <c r="B416" s="12">
        <v>7</v>
      </c>
      <c r="C416" s="16" t="str">
        <f t="shared" si="6"/>
        <v>∞</v>
      </c>
      <c r="D416" s="10">
        <v>0</v>
      </c>
      <c r="E416" s="10">
        <v>1</v>
      </c>
      <c r="F416" s="10">
        <v>0</v>
      </c>
      <c r="G416" s="10">
        <v>1</v>
      </c>
      <c r="H416" s="10">
        <v>0</v>
      </c>
      <c r="I416" s="10">
        <v>1</v>
      </c>
      <c r="J416" s="10">
        <v>0</v>
      </c>
      <c r="K416" s="10" t="s">
        <v>20</v>
      </c>
      <c r="L416" s="10" t="s">
        <v>20</v>
      </c>
      <c r="M416" s="10" t="s">
        <v>20</v>
      </c>
      <c r="N416" s="10" t="s">
        <v>20</v>
      </c>
      <c r="O416" s="10" t="s">
        <v>20</v>
      </c>
      <c r="P416" s="10" t="s">
        <v>20</v>
      </c>
      <c r="Q416" s="10" t="s">
        <v>20</v>
      </c>
      <c r="R416" s="10" t="s">
        <v>20</v>
      </c>
      <c r="S416" s="10" t="s">
        <v>20</v>
      </c>
      <c r="T416" s="10" t="s">
        <v>20</v>
      </c>
      <c r="U416" s="10" t="s">
        <v>20</v>
      </c>
      <c r="V416" s="10" t="s">
        <v>20</v>
      </c>
      <c r="W416" s="10" t="s">
        <v>20</v>
      </c>
      <c r="X416" s="10" t="s">
        <v>20</v>
      </c>
      <c r="Y416" s="10" t="s">
        <v>20</v>
      </c>
      <c r="Z416" s="10" t="s">
        <v>20</v>
      </c>
      <c r="AA416" s="10" t="s">
        <v>20</v>
      </c>
      <c r="AB416" s="10" t="s">
        <v>20</v>
      </c>
      <c r="AC416" s="10" t="s">
        <v>20</v>
      </c>
      <c r="AD416" s="10" t="s">
        <v>20</v>
      </c>
      <c r="AE416" s="10" t="s">
        <v>20</v>
      </c>
      <c r="AF416" s="10" t="s">
        <v>20</v>
      </c>
      <c r="AG416" s="10" t="s">
        <v>20</v>
      </c>
      <c r="AH416" s="10" t="s">
        <v>20</v>
      </c>
      <c r="AI416" s="10" t="s">
        <v>20</v>
      </c>
      <c r="AJ416" s="10" t="s">
        <v>20</v>
      </c>
      <c r="AK416" s="10" t="s">
        <v>20</v>
      </c>
      <c r="AL416" s="10" t="s">
        <v>20</v>
      </c>
      <c r="AM416" s="10" t="s">
        <v>20</v>
      </c>
      <c r="AN416" s="10" t="s">
        <v>20</v>
      </c>
      <c r="AO416" s="10" t="s">
        <v>20</v>
      </c>
      <c r="AP416" s="10" t="s">
        <v>20</v>
      </c>
      <c r="AQ416" s="10" t="s">
        <v>20</v>
      </c>
      <c r="AR416" s="10" t="s">
        <v>20</v>
      </c>
      <c r="AS416" s="10" t="s">
        <v>20</v>
      </c>
      <c r="AT416" t="s">
        <v>3676</v>
      </c>
      <c r="AU416" s="7" t="str">
        <f>'sp1'!AJ418</f>
        <v>Donut/Pie outer/middle/inner  circles ex…</v>
      </c>
    </row>
    <row r="417" spans="2:47" ht="11.25" customHeight="1" x14ac:dyDescent="0.25">
      <c r="B417" s="12">
        <v>4</v>
      </c>
      <c r="C417" s="16" t="str">
        <f t="shared" si="6"/>
        <v>∞</v>
      </c>
      <c r="D417" s="10">
        <v>0</v>
      </c>
      <c r="E417" s="10">
        <v>1</v>
      </c>
      <c r="F417" s="10">
        <v>0</v>
      </c>
      <c r="G417" s="10">
        <v>1</v>
      </c>
      <c r="H417" s="10" t="s">
        <v>20</v>
      </c>
      <c r="I417" s="10" t="s">
        <v>20</v>
      </c>
      <c r="J417" s="10" t="s">
        <v>20</v>
      </c>
      <c r="K417" s="10" t="s">
        <v>20</v>
      </c>
      <c r="L417" s="10" t="s">
        <v>20</v>
      </c>
      <c r="M417" s="10" t="s">
        <v>20</v>
      </c>
      <c r="N417" s="10" t="s">
        <v>20</v>
      </c>
      <c r="O417" s="10" t="s">
        <v>20</v>
      </c>
      <c r="P417" s="10" t="s">
        <v>20</v>
      </c>
      <c r="Q417" s="10" t="s">
        <v>20</v>
      </c>
      <c r="R417" s="10" t="s">
        <v>20</v>
      </c>
      <c r="S417" s="10" t="s">
        <v>20</v>
      </c>
      <c r="T417" s="10" t="s">
        <v>20</v>
      </c>
      <c r="U417" s="10" t="s">
        <v>20</v>
      </c>
      <c r="V417" s="10" t="s">
        <v>20</v>
      </c>
      <c r="W417" s="10" t="s">
        <v>20</v>
      </c>
      <c r="X417" s="10" t="s">
        <v>20</v>
      </c>
      <c r="Y417" s="10" t="s">
        <v>20</v>
      </c>
      <c r="Z417" s="10" t="s">
        <v>20</v>
      </c>
      <c r="AA417" s="10" t="s">
        <v>20</v>
      </c>
      <c r="AB417" s="10" t="s">
        <v>20</v>
      </c>
      <c r="AC417" s="10" t="s">
        <v>20</v>
      </c>
      <c r="AD417" s="10" t="s">
        <v>20</v>
      </c>
      <c r="AE417" s="10" t="s">
        <v>20</v>
      </c>
      <c r="AF417" s="10" t="s">
        <v>20</v>
      </c>
      <c r="AG417" s="10" t="s">
        <v>20</v>
      </c>
      <c r="AH417" s="10" t="s">
        <v>20</v>
      </c>
      <c r="AI417" s="10" t="s">
        <v>20</v>
      </c>
      <c r="AJ417" s="10" t="s">
        <v>20</v>
      </c>
      <c r="AK417" s="10" t="s">
        <v>20</v>
      </c>
      <c r="AL417" s="10" t="s">
        <v>20</v>
      </c>
      <c r="AM417" s="10" t="s">
        <v>20</v>
      </c>
      <c r="AN417" s="10" t="s">
        <v>20</v>
      </c>
      <c r="AO417" s="10" t="s">
        <v>20</v>
      </c>
      <c r="AP417" s="10" t="s">
        <v>20</v>
      </c>
      <c r="AQ417" s="10" t="s">
        <v>20</v>
      </c>
      <c r="AR417" s="10" t="s">
        <v>20</v>
      </c>
      <c r="AS417" s="10" t="s">
        <v>20</v>
      </c>
      <c r="AT417" t="s">
        <v>3677</v>
      </c>
      <c r="AU417" s="7" t="str">
        <f>'sp1'!AJ419</f>
        <v>Referencing a Cells Formula not Value</v>
      </c>
    </row>
    <row r="418" spans="2:47" ht="11.25" customHeight="1" x14ac:dyDescent="0.25">
      <c r="B418" s="12">
        <v>6</v>
      </c>
      <c r="C418" s="16" t="str">
        <f t="shared" si="6"/>
        <v>∞</v>
      </c>
      <c r="D418" s="10">
        <v>0</v>
      </c>
      <c r="E418" s="10">
        <v>1</v>
      </c>
      <c r="F418" s="10">
        <v>0</v>
      </c>
      <c r="G418" s="10">
        <v>1</v>
      </c>
      <c r="H418" s="10">
        <v>0</v>
      </c>
      <c r="I418" s="10">
        <v>0</v>
      </c>
      <c r="J418" s="10" t="s">
        <v>20</v>
      </c>
      <c r="K418" s="10" t="s">
        <v>20</v>
      </c>
      <c r="L418" s="10" t="s">
        <v>20</v>
      </c>
      <c r="M418" s="10" t="s">
        <v>20</v>
      </c>
      <c r="N418" s="10" t="s">
        <v>20</v>
      </c>
      <c r="O418" s="10" t="s">
        <v>20</v>
      </c>
      <c r="P418" s="10" t="s">
        <v>20</v>
      </c>
      <c r="Q418" s="10" t="s">
        <v>20</v>
      </c>
      <c r="R418" s="10" t="s">
        <v>20</v>
      </c>
      <c r="S418" s="10" t="s">
        <v>20</v>
      </c>
      <c r="T418" s="10" t="s">
        <v>20</v>
      </c>
      <c r="U418" s="10" t="s">
        <v>20</v>
      </c>
      <c r="V418" s="10" t="s">
        <v>20</v>
      </c>
      <c r="W418" s="10" t="s">
        <v>20</v>
      </c>
      <c r="X418" s="10" t="s">
        <v>20</v>
      </c>
      <c r="Y418" s="10" t="s">
        <v>20</v>
      </c>
      <c r="Z418" s="10" t="s">
        <v>20</v>
      </c>
      <c r="AA418" s="10" t="s">
        <v>20</v>
      </c>
      <c r="AB418" s="10" t="s">
        <v>20</v>
      </c>
      <c r="AC418" s="10" t="s">
        <v>20</v>
      </c>
      <c r="AD418" s="10" t="s">
        <v>20</v>
      </c>
      <c r="AE418" s="10" t="s">
        <v>20</v>
      </c>
      <c r="AF418" s="10" t="s">
        <v>20</v>
      </c>
      <c r="AG418" s="10" t="s">
        <v>20</v>
      </c>
      <c r="AH418" s="10" t="s">
        <v>20</v>
      </c>
      <c r="AI418" s="10" t="s">
        <v>20</v>
      </c>
      <c r="AJ418" s="10" t="s">
        <v>20</v>
      </c>
      <c r="AK418" s="10" t="s">
        <v>20</v>
      </c>
      <c r="AL418" s="10" t="s">
        <v>20</v>
      </c>
      <c r="AM418" s="10" t="s">
        <v>20</v>
      </c>
      <c r="AN418" s="10" t="s">
        <v>20</v>
      </c>
      <c r="AO418" s="10" t="s">
        <v>20</v>
      </c>
      <c r="AP418" s="10" t="s">
        <v>20</v>
      </c>
      <c r="AQ418" s="10" t="s">
        <v>20</v>
      </c>
      <c r="AR418" s="10" t="s">
        <v>20</v>
      </c>
      <c r="AS418" s="10" t="s">
        <v>20</v>
      </c>
      <c r="AT418" t="s">
        <v>3678</v>
      </c>
      <c r="AU418" s="7" t="str">
        <f>'sp1'!AJ420</f>
        <v>Linking Scroll bars to make a calculator…</v>
      </c>
    </row>
    <row r="419" spans="2:47" ht="11.25" customHeight="1" x14ac:dyDescent="0.25">
      <c r="B419" s="12">
        <v>3</v>
      </c>
      <c r="C419" s="16" t="str">
        <f t="shared" si="6"/>
        <v>∞</v>
      </c>
      <c r="D419" s="10">
        <v>0</v>
      </c>
      <c r="E419" s="10">
        <v>1</v>
      </c>
      <c r="F419" s="10">
        <v>0</v>
      </c>
      <c r="G419" s="10" t="s">
        <v>20</v>
      </c>
      <c r="H419" s="10" t="s">
        <v>20</v>
      </c>
      <c r="I419" s="10" t="s">
        <v>20</v>
      </c>
      <c r="J419" s="10" t="s">
        <v>20</v>
      </c>
      <c r="K419" s="10" t="s">
        <v>20</v>
      </c>
      <c r="L419" s="10" t="s">
        <v>20</v>
      </c>
      <c r="M419" s="10" t="s">
        <v>20</v>
      </c>
      <c r="N419" s="10" t="s">
        <v>20</v>
      </c>
      <c r="O419" s="10" t="s">
        <v>20</v>
      </c>
      <c r="P419" s="10" t="s">
        <v>20</v>
      </c>
      <c r="Q419" s="10" t="s">
        <v>20</v>
      </c>
      <c r="R419" s="10" t="s">
        <v>20</v>
      </c>
      <c r="S419" s="10" t="s">
        <v>20</v>
      </c>
      <c r="T419" s="10" t="s">
        <v>20</v>
      </c>
      <c r="U419" s="10" t="s">
        <v>20</v>
      </c>
      <c r="V419" s="10" t="s">
        <v>20</v>
      </c>
      <c r="W419" s="10" t="s">
        <v>20</v>
      </c>
      <c r="X419" s="10" t="s">
        <v>20</v>
      </c>
      <c r="Y419" s="10" t="s">
        <v>20</v>
      </c>
      <c r="Z419" s="10" t="s">
        <v>20</v>
      </c>
      <c r="AA419" s="10" t="s">
        <v>20</v>
      </c>
      <c r="AB419" s="10" t="s">
        <v>20</v>
      </c>
      <c r="AC419" s="10" t="s">
        <v>20</v>
      </c>
      <c r="AD419" s="10" t="s">
        <v>20</v>
      </c>
      <c r="AE419" s="10" t="s">
        <v>20</v>
      </c>
      <c r="AF419" s="10" t="s">
        <v>20</v>
      </c>
      <c r="AG419" s="10" t="s">
        <v>20</v>
      </c>
      <c r="AH419" s="10" t="s">
        <v>20</v>
      </c>
      <c r="AI419" s="10" t="s">
        <v>20</v>
      </c>
      <c r="AJ419" s="10" t="s">
        <v>20</v>
      </c>
      <c r="AK419" s="10" t="s">
        <v>20</v>
      </c>
      <c r="AL419" s="10" t="s">
        <v>20</v>
      </c>
      <c r="AM419" s="10" t="s">
        <v>20</v>
      </c>
      <c r="AN419" s="10" t="s">
        <v>20</v>
      </c>
      <c r="AO419" s="10" t="s">
        <v>20</v>
      </c>
      <c r="AP419" s="10" t="s">
        <v>20</v>
      </c>
      <c r="AQ419" s="10" t="s">
        <v>20</v>
      </c>
      <c r="AR419" s="10" t="s">
        <v>20</v>
      </c>
      <c r="AS419" s="10" t="s">
        <v>20</v>
      </c>
      <c r="AT419" t="s">
        <v>3679</v>
      </c>
      <c r="AU419" s="7" t="str">
        <f>'sp1'!AJ421</f>
        <v>How to Count number of times different d…</v>
      </c>
    </row>
    <row r="420" spans="2:47" ht="11.25" customHeight="1" x14ac:dyDescent="0.25">
      <c r="B420" s="12">
        <v>6</v>
      </c>
      <c r="C420" s="16" t="str">
        <f t="shared" si="6"/>
        <v>∞</v>
      </c>
      <c r="D420" s="10">
        <v>0</v>
      </c>
      <c r="E420" s="10">
        <v>0</v>
      </c>
      <c r="F420" s="10">
        <v>0</v>
      </c>
      <c r="G420" s="10">
        <v>0</v>
      </c>
      <c r="H420" s="10">
        <v>1</v>
      </c>
      <c r="I420" s="10">
        <v>0</v>
      </c>
      <c r="J420" s="10" t="s">
        <v>20</v>
      </c>
      <c r="K420" s="10" t="s">
        <v>20</v>
      </c>
      <c r="L420" s="10" t="s">
        <v>20</v>
      </c>
      <c r="M420" s="10" t="s">
        <v>20</v>
      </c>
      <c r="N420" s="10" t="s">
        <v>20</v>
      </c>
      <c r="O420" s="10" t="s">
        <v>20</v>
      </c>
      <c r="P420" s="10" t="s">
        <v>20</v>
      </c>
      <c r="Q420" s="10" t="s">
        <v>20</v>
      </c>
      <c r="R420" s="10" t="s">
        <v>20</v>
      </c>
      <c r="S420" s="10" t="s">
        <v>20</v>
      </c>
      <c r="T420" s="10" t="s">
        <v>20</v>
      </c>
      <c r="U420" s="10" t="s">
        <v>20</v>
      </c>
      <c r="V420" s="10" t="s">
        <v>20</v>
      </c>
      <c r="W420" s="10" t="s">
        <v>20</v>
      </c>
      <c r="X420" s="10" t="s">
        <v>20</v>
      </c>
      <c r="Y420" s="10" t="s">
        <v>20</v>
      </c>
      <c r="Z420" s="10" t="s">
        <v>20</v>
      </c>
      <c r="AA420" s="10" t="s">
        <v>20</v>
      </c>
      <c r="AB420" s="10" t="s">
        <v>20</v>
      </c>
      <c r="AC420" s="10" t="s">
        <v>20</v>
      </c>
      <c r="AD420" s="10" t="s">
        <v>20</v>
      </c>
      <c r="AE420" s="10" t="s">
        <v>20</v>
      </c>
      <c r="AF420" s="10" t="s">
        <v>20</v>
      </c>
      <c r="AG420" s="10" t="s">
        <v>20</v>
      </c>
      <c r="AH420" s="10" t="s">
        <v>20</v>
      </c>
      <c r="AI420" s="10" t="s">
        <v>20</v>
      </c>
      <c r="AJ420" s="10" t="s">
        <v>20</v>
      </c>
      <c r="AK420" s="10" t="s">
        <v>20</v>
      </c>
      <c r="AL420" s="10" t="s">
        <v>20</v>
      </c>
      <c r="AM420" s="10" t="s">
        <v>20</v>
      </c>
      <c r="AN420" s="10" t="s">
        <v>20</v>
      </c>
      <c r="AO420" s="10" t="s">
        <v>20</v>
      </c>
      <c r="AP420" s="10" t="s">
        <v>20</v>
      </c>
      <c r="AQ420" s="10" t="s">
        <v>20</v>
      </c>
      <c r="AR420" s="10" t="s">
        <v>20</v>
      </c>
      <c r="AS420" s="10" t="s">
        <v>20</v>
      </c>
      <c r="AT420" t="s">
        <v>3680</v>
      </c>
      <c r="AU420" s="7" t="str">
        <f>'sp1'!AJ422</f>
        <v>Excel Beginner - How to create a simple …</v>
      </c>
    </row>
    <row r="421" spans="2:47" ht="11.25" customHeight="1" x14ac:dyDescent="0.25">
      <c r="B421" s="12">
        <v>3</v>
      </c>
      <c r="C421" s="16" t="str">
        <f t="shared" si="6"/>
        <v>∞</v>
      </c>
      <c r="D421" s="10">
        <v>0</v>
      </c>
      <c r="E421" s="10">
        <v>1</v>
      </c>
      <c r="F421" s="10">
        <v>0</v>
      </c>
      <c r="G421" s="10" t="s">
        <v>20</v>
      </c>
      <c r="H421" s="10" t="s">
        <v>20</v>
      </c>
      <c r="I421" s="10" t="s">
        <v>20</v>
      </c>
      <c r="J421" s="10" t="s">
        <v>20</v>
      </c>
      <c r="K421" s="10" t="s">
        <v>20</v>
      </c>
      <c r="L421" s="10" t="s">
        <v>20</v>
      </c>
      <c r="M421" s="10" t="s">
        <v>20</v>
      </c>
      <c r="N421" s="10" t="s">
        <v>20</v>
      </c>
      <c r="O421" s="10" t="s">
        <v>20</v>
      </c>
      <c r="P421" s="10" t="s">
        <v>20</v>
      </c>
      <c r="Q421" s="10" t="s">
        <v>20</v>
      </c>
      <c r="R421" s="10" t="s">
        <v>20</v>
      </c>
      <c r="S421" s="10" t="s">
        <v>20</v>
      </c>
      <c r="T421" s="10" t="s">
        <v>20</v>
      </c>
      <c r="U421" s="10" t="s">
        <v>20</v>
      </c>
      <c r="V421" s="10" t="s">
        <v>20</v>
      </c>
      <c r="W421" s="10" t="s">
        <v>20</v>
      </c>
      <c r="X421" s="10" t="s">
        <v>20</v>
      </c>
      <c r="Y421" s="10" t="s">
        <v>20</v>
      </c>
      <c r="Z421" s="10" t="s">
        <v>20</v>
      </c>
      <c r="AA421" s="10" t="s">
        <v>20</v>
      </c>
      <c r="AB421" s="10" t="s">
        <v>20</v>
      </c>
      <c r="AC421" s="10" t="s">
        <v>20</v>
      </c>
      <c r="AD421" s="10" t="s">
        <v>20</v>
      </c>
      <c r="AE421" s="10" t="s">
        <v>20</v>
      </c>
      <c r="AF421" s="10" t="s">
        <v>20</v>
      </c>
      <c r="AG421" s="10" t="s">
        <v>20</v>
      </c>
      <c r="AH421" s="10" t="s">
        <v>20</v>
      </c>
      <c r="AI421" s="10" t="s">
        <v>20</v>
      </c>
      <c r="AJ421" s="10" t="s">
        <v>20</v>
      </c>
      <c r="AK421" s="10" t="s">
        <v>20</v>
      </c>
      <c r="AL421" s="10" t="s">
        <v>20</v>
      </c>
      <c r="AM421" s="10" t="s">
        <v>20</v>
      </c>
      <c r="AN421" s="10" t="s">
        <v>20</v>
      </c>
      <c r="AO421" s="10" t="s">
        <v>20</v>
      </c>
      <c r="AP421" s="10" t="s">
        <v>20</v>
      </c>
      <c r="AQ421" s="10" t="s">
        <v>20</v>
      </c>
      <c r="AR421" s="10" t="s">
        <v>20</v>
      </c>
      <c r="AS421" s="10" t="s">
        <v>20</v>
      </c>
      <c r="AT421" t="s">
        <v>3681</v>
      </c>
      <c r="AU421" s="7" t="str">
        <f>'sp1'!AJ423</f>
        <v>Font Chance to Cell Contaning the UDF</v>
      </c>
    </row>
    <row r="422" spans="2:47" ht="11.25" customHeight="1" x14ac:dyDescent="0.25">
      <c r="B422" s="12">
        <v>3</v>
      </c>
      <c r="C422" s="16" t="str">
        <f t="shared" si="6"/>
        <v>∞</v>
      </c>
      <c r="D422" s="10">
        <v>0</v>
      </c>
      <c r="E422" s="10">
        <v>1</v>
      </c>
      <c r="F422" s="10">
        <v>0</v>
      </c>
      <c r="G422" s="10" t="s">
        <v>20</v>
      </c>
      <c r="H422" s="10" t="s">
        <v>20</v>
      </c>
      <c r="I422" s="10" t="s">
        <v>20</v>
      </c>
      <c r="J422" s="10" t="s">
        <v>20</v>
      </c>
      <c r="K422" s="10" t="s">
        <v>20</v>
      </c>
      <c r="L422" s="10" t="s">
        <v>20</v>
      </c>
      <c r="M422" s="10" t="s">
        <v>20</v>
      </c>
      <c r="N422" s="10" t="s">
        <v>20</v>
      </c>
      <c r="O422" s="10" t="s">
        <v>20</v>
      </c>
      <c r="P422" s="10" t="s">
        <v>20</v>
      </c>
      <c r="Q422" s="10" t="s">
        <v>20</v>
      </c>
      <c r="R422" s="10" t="s">
        <v>20</v>
      </c>
      <c r="S422" s="10" t="s">
        <v>20</v>
      </c>
      <c r="T422" s="10" t="s">
        <v>20</v>
      </c>
      <c r="U422" s="10" t="s">
        <v>20</v>
      </c>
      <c r="V422" s="10" t="s">
        <v>20</v>
      </c>
      <c r="W422" s="10" t="s">
        <v>20</v>
      </c>
      <c r="X422" s="10" t="s">
        <v>20</v>
      </c>
      <c r="Y422" s="10" t="s">
        <v>20</v>
      </c>
      <c r="Z422" s="10" t="s">
        <v>20</v>
      </c>
      <c r="AA422" s="10" t="s">
        <v>20</v>
      </c>
      <c r="AB422" s="10" t="s">
        <v>20</v>
      </c>
      <c r="AC422" s="10" t="s">
        <v>20</v>
      </c>
      <c r="AD422" s="10" t="s">
        <v>20</v>
      </c>
      <c r="AE422" s="10" t="s">
        <v>20</v>
      </c>
      <c r="AF422" s="10" t="s">
        <v>20</v>
      </c>
      <c r="AG422" s="10" t="s">
        <v>20</v>
      </c>
      <c r="AH422" s="10" t="s">
        <v>20</v>
      </c>
      <c r="AI422" s="10" t="s">
        <v>20</v>
      </c>
      <c r="AJ422" s="10" t="s">
        <v>20</v>
      </c>
      <c r="AK422" s="10" t="s">
        <v>20</v>
      </c>
      <c r="AL422" s="10" t="s">
        <v>20</v>
      </c>
      <c r="AM422" s="10" t="s">
        <v>20</v>
      </c>
      <c r="AN422" s="10" t="s">
        <v>20</v>
      </c>
      <c r="AO422" s="10" t="s">
        <v>20</v>
      </c>
      <c r="AP422" s="10" t="s">
        <v>20</v>
      </c>
      <c r="AQ422" s="10" t="s">
        <v>20</v>
      </c>
      <c r="AR422" s="10" t="s">
        <v>20</v>
      </c>
      <c r="AS422" s="10" t="s">
        <v>20</v>
      </c>
      <c r="AT422" t="s">
        <v>3682</v>
      </c>
      <c r="AU422" s="7" t="str">
        <f>'sp1'!AJ424</f>
        <v>is this a LOOKUP related doubt?</v>
      </c>
    </row>
    <row r="423" spans="2:47" ht="11.25" customHeight="1" x14ac:dyDescent="0.25">
      <c r="B423" s="12">
        <v>6</v>
      </c>
      <c r="C423" s="16" t="str">
        <f t="shared" si="6"/>
        <v>∞</v>
      </c>
      <c r="D423" s="10">
        <v>0</v>
      </c>
      <c r="E423" s="10">
        <v>1</v>
      </c>
      <c r="F423" s="10">
        <v>0</v>
      </c>
      <c r="G423" s="10">
        <v>1</v>
      </c>
      <c r="H423" s="10">
        <v>0</v>
      </c>
      <c r="I423" s="10">
        <v>0</v>
      </c>
      <c r="J423" s="10" t="s">
        <v>20</v>
      </c>
      <c r="K423" s="10" t="s">
        <v>20</v>
      </c>
      <c r="L423" s="10" t="s">
        <v>20</v>
      </c>
      <c r="M423" s="10" t="s">
        <v>20</v>
      </c>
      <c r="N423" s="10" t="s">
        <v>20</v>
      </c>
      <c r="O423" s="10" t="s">
        <v>20</v>
      </c>
      <c r="P423" s="10" t="s">
        <v>20</v>
      </c>
      <c r="Q423" s="10" t="s">
        <v>20</v>
      </c>
      <c r="R423" s="10" t="s">
        <v>20</v>
      </c>
      <c r="S423" s="10" t="s">
        <v>20</v>
      </c>
      <c r="T423" s="10" t="s">
        <v>20</v>
      </c>
      <c r="U423" s="10" t="s">
        <v>20</v>
      </c>
      <c r="V423" s="10" t="s">
        <v>20</v>
      </c>
      <c r="W423" s="10" t="s">
        <v>20</v>
      </c>
      <c r="X423" s="10" t="s">
        <v>20</v>
      </c>
      <c r="Y423" s="10" t="s">
        <v>20</v>
      </c>
      <c r="Z423" s="10" t="s">
        <v>20</v>
      </c>
      <c r="AA423" s="10" t="s">
        <v>20</v>
      </c>
      <c r="AB423" s="10" t="s">
        <v>20</v>
      </c>
      <c r="AC423" s="10" t="s">
        <v>20</v>
      </c>
      <c r="AD423" s="10" t="s">
        <v>20</v>
      </c>
      <c r="AE423" s="10" t="s">
        <v>20</v>
      </c>
      <c r="AF423" s="10" t="s">
        <v>20</v>
      </c>
      <c r="AG423" s="10" t="s">
        <v>20</v>
      </c>
      <c r="AH423" s="10" t="s">
        <v>20</v>
      </c>
      <c r="AI423" s="10" t="s">
        <v>20</v>
      </c>
      <c r="AJ423" s="10" t="s">
        <v>20</v>
      </c>
      <c r="AK423" s="10" t="s">
        <v>20</v>
      </c>
      <c r="AL423" s="10" t="s">
        <v>20</v>
      </c>
      <c r="AM423" s="10" t="s">
        <v>20</v>
      </c>
      <c r="AN423" s="10" t="s">
        <v>20</v>
      </c>
      <c r="AO423" s="10" t="s">
        <v>20</v>
      </c>
      <c r="AP423" s="10" t="s">
        <v>20</v>
      </c>
      <c r="AQ423" s="10" t="s">
        <v>20</v>
      </c>
      <c r="AR423" s="10" t="s">
        <v>20</v>
      </c>
      <c r="AS423" s="10" t="s">
        <v>20</v>
      </c>
      <c r="AT423" t="s">
        <v>3683</v>
      </c>
      <c r="AU423" s="7" t="str">
        <f>'sp1'!AJ425</f>
        <v>Duct tape bullet chart?  Duct tape bulle…</v>
      </c>
    </row>
    <row r="424" spans="2:47" ht="11.25" customHeight="1" x14ac:dyDescent="0.25">
      <c r="B424" s="12">
        <v>3</v>
      </c>
      <c r="C424" s="16" t="str">
        <f t="shared" si="6"/>
        <v>∞</v>
      </c>
      <c r="D424" s="10">
        <v>0</v>
      </c>
      <c r="E424" s="10">
        <v>1</v>
      </c>
      <c r="F424" s="10">
        <v>0</v>
      </c>
      <c r="G424" s="10" t="s">
        <v>20</v>
      </c>
      <c r="H424" s="10" t="s">
        <v>20</v>
      </c>
      <c r="I424" s="10" t="s">
        <v>20</v>
      </c>
      <c r="J424" s="10" t="s">
        <v>20</v>
      </c>
      <c r="K424" s="10" t="s">
        <v>20</v>
      </c>
      <c r="L424" s="10" t="s">
        <v>20</v>
      </c>
      <c r="M424" s="10" t="s">
        <v>20</v>
      </c>
      <c r="N424" s="10" t="s">
        <v>20</v>
      </c>
      <c r="O424" s="10" t="s">
        <v>20</v>
      </c>
      <c r="P424" s="10" t="s">
        <v>20</v>
      </c>
      <c r="Q424" s="10" t="s">
        <v>20</v>
      </c>
      <c r="R424" s="10" t="s">
        <v>20</v>
      </c>
      <c r="S424" s="10" t="s">
        <v>20</v>
      </c>
      <c r="T424" s="10" t="s">
        <v>20</v>
      </c>
      <c r="U424" s="10" t="s">
        <v>20</v>
      </c>
      <c r="V424" s="10" t="s">
        <v>20</v>
      </c>
      <c r="W424" s="10" t="s">
        <v>20</v>
      </c>
      <c r="X424" s="10" t="s">
        <v>20</v>
      </c>
      <c r="Y424" s="10" t="s">
        <v>20</v>
      </c>
      <c r="Z424" s="10" t="s">
        <v>20</v>
      </c>
      <c r="AA424" s="10" t="s">
        <v>20</v>
      </c>
      <c r="AB424" s="10" t="s">
        <v>20</v>
      </c>
      <c r="AC424" s="10" t="s">
        <v>20</v>
      </c>
      <c r="AD424" s="10" t="s">
        <v>20</v>
      </c>
      <c r="AE424" s="10" t="s">
        <v>20</v>
      </c>
      <c r="AF424" s="10" t="s">
        <v>20</v>
      </c>
      <c r="AG424" s="10" t="s">
        <v>20</v>
      </c>
      <c r="AH424" s="10" t="s">
        <v>20</v>
      </c>
      <c r="AI424" s="10" t="s">
        <v>20</v>
      </c>
      <c r="AJ424" s="10" t="s">
        <v>20</v>
      </c>
      <c r="AK424" s="10" t="s">
        <v>20</v>
      </c>
      <c r="AL424" s="10" t="s">
        <v>20</v>
      </c>
      <c r="AM424" s="10" t="s">
        <v>20</v>
      </c>
      <c r="AN424" s="10" t="s">
        <v>20</v>
      </c>
      <c r="AO424" s="10" t="s">
        <v>20</v>
      </c>
      <c r="AP424" s="10" t="s">
        <v>20</v>
      </c>
      <c r="AQ424" s="10" t="s">
        <v>20</v>
      </c>
      <c r="AR424" s="10" t="s">
        <v>20</v>
      </c>
      <c r="AS424" s="10" t="s">
        <v>20</v>
      </c>
      <c r="AT424" t="s">
        <v>3684</v>
      </c>
      <c r="AU424" s="7" t="str">
        <f>'sp1'!AJ426</f>
        <v>Historical Volatility (HV)</v>
      </c>
    </row>
    <row r="425" spans="2:47" ht="11.25" customHeight="1" x14ac:dyDescent="0.25">
      <c r="B425" s="12">
        <v>18</v>
      </c>
      <c r="C425" s="16" t="str">
        <f t="shared" si="6"/>
        <v>∞</v>
      </c>
      <c r="D425" s="10">
        <v>0</v>
      </c>
      <c r="E425" s="10">
        <v>0</v>
      </c>
      <c r="F425" s="10">
        <v>0</v>
      </c>
      <c r="G425" s="10">
        <v>1</v>
      </c>
      <c r="H425" s="10">
        <v>0</v>
      </c>
      <c r="I425" s="10">
        <v>1</v>
      </c>
      <c r="J425" s="10">
        <v>0</v>
      </c>
      <c r="K425" s="10">
        <v>0</v>
      </c>
      <c r="L425" s="10">
        <v>0</v>
      </c>
      <c r="M425" s="10">
        <v>1</v>
      </c>
      <c r="N425" s="10">
        <v>0</v>
      </c>
      <c r="O425" s="10">
        <v>0</v>
      </c>
      <c r="P425" s="10">
        <v>1</v>
      </c>
      <c r="Q425" s="10">
        <v>0</v>
      </c>
      <c r="R425" s="10">
        <v>1</v>
      </c>
      <c r="S425" s="10">
        <v>0</v>
      </c>
      <c r="T425" s="10">
        <v>1</v>
      </c>
      <c r="U425" s="10">
        <v>0</v>
      </c>
      <c r="V425" s="10" t="s">
        <v>20</v>
      </c>
      <c r="W425" s="10" t="s">
        <v>20</v>
      </c>
      <c r="X425" s="10" t="s">
        <v>20</v>
      </c>
      <c r="Y425" s="10" t="s">
        <v>20</v>
      </c>
      <c r="Z425" s="10" t="s">
        <v>20</v>
      </c>
      <c r="AA425" s="10" t="s">
        <v>20</v>
      </c>
      <c r="AB425" s="10" t="s">
        <v>20</v>
      </c>
      <c r="AC425" s="10" t="s">
        <v>20</v>
      </c>
      <c r="AD425" s="10" t="s">
        <v>20</v>
      </c>
      <c r="AE425" s="10" t="s">
        <v>20</v>
      </c>
      <c r="AF425" s="10" t="s">
        <v>20</v>
      </c>
      <c r="AG425" s="10" t="s">
        <v>20</v>
      </c>
      <c r="AH425" s="10" t="s">
        <v>20</v>
      </c>
      <c r="AI425" s="10" t="s">
        <v>20</v>
      </c>
      <c r="AJ425" s="10" t="s">
        <v>20</v>
      </c>
      <c r="AK425" s="10" t="s">
        <v>20</v>
      </c>
      <c r="AL425" s="10" t="s">
        <v>20</v>
      </c>
      <c r="AM425" s="10" t="s">
        <v>20</v>
      </c>
      <c r="AN425" s="10" t="s">
        <v>20</v>
      </c>
      <c r="AO425" s="10" t="s">
        <v>20</v>
      </c>
      <c r="AP425" s="10" t="s">
        <v>20</v>
      </c>
      <c r="AQ425" s="10" t="s">
        <v>20</v>
      </c>
      <c r="AR425" s="10" t="s">
        <v>20</v>
      </c>
      <c r="AS425" s="10" t="s">
        <v>20</v>
      </c>
      <c r="AT425" t="s">
        <v>3685</v>
      </c>
      <c r="AU425" s="7" t="str">
        <f>'sp1'!AJ427</f>
        <v>Working with the AND function in combina…</v>
      </c>
    </row>
    <row r="426" spans="2:47" ht="11.25" customHeight="1" x14ac:dyDescent="0.25">
      <c r="B426" s="12">
        <v>13</v>
      </c>
      <c r="C426" s="16" t="str">
        <f t="shared" si="6"/>
        <v>∞</v>
      </c>
      <c r="D426" s="10">
        <v>0</v>
      </c>
      <c r="E426" s="10">
        <v>1</v>
      </c>
      <c r="F426" s="10">
        <v>0</v>
      </c>
      <c r="G426" s="10">
        <v>1</v>
      </c>
      <c r="H426" s="10">
        <v>0</v>
      </c>
      <c r="I426" s="10">
        <v>1</v>
      </c>
      <c r="J426" s="10">
        <v>0</v>
      </c>
      <c r="K426" s="10">
        <v>1</v>
      </c>
      <c r="L426" s="10">
        <v>0</v>
      </c>
      <c r="M426" s="10">
        <v>1</v>
      </c>
      <c r="N426" s="10">
        <v>0</v>
      </c>
      <c r="O426" s="10">
        <v>1</v>
      </c>
      <c r="P426" s="10">
        <v>0</v>
      </c>
      <c r="Q426" s="10" t="s">
        <v>20</v>
      </c>
      <c r="R426" s="10" t="s">
        <v>20</v>
      </c>
      <c r="S426" s="10" t="s">
        <v>20</v>
      </c>
      <c r="T426" s="10" t="s">
        <v>20</v>
      </c>
      <c r="U426" s="10" t="s">
        <v>20</v>
      </c>
      <c r="V426" s="10" t="s">
        <v>20</v>
      </c>
      <c r="W426" s="10" t="s">
        <v>20</v>
      </c>
      <c r="X426" s="10" t="s">
        <v>20</v>
      </c>
      <c r="Y426" s="10" t="s">
        <v>20</v>
      </c>
      <c r="Z426" s="10" t="s">
        <v>20</v>
      </c>
      <c r="AA426" s="10" t="s">
        <v>20</v>
      </c>
      <c r="AB426" s="10" t="s">
        <v>20</v>
      </c>
      <c r="AC426" s="10" t="s">
        <v>20</v>
      </c>
      <c r="AD426" s="10" t="s">
        <v>20</v>
      </c>
      <c r="AE426" s="10" t="s">
        <v>20</v>
      </c>
      <c r="AF426" s="10" t="s">
        <v>20</v>
      </c>
      <c r="AG426" s="10" t="s">
        <v>20</v>
      </c>
      <c r="AH426" s="10" t="s">
        <v>20</v>
      </c>
      <c r="AI426" s="10" t="s">
        <v>20</v>
      </c>
      <c r="AJ426" s="10" t="s">
        <v>20</v>
      </c>
      <c r="AK426" s="10" t="s">
        <v>20</v>
      </c>
      <c r="AL426" s="10" t="s">
        <v>20</v>
      </c>
      <c r="AM426" s="10" t="s">
        <v>20</v>
      </c>
      <c r="AN426" s="10" t="s">
        <v>20</v>
      </c>
      <c r="AO426" s="10" t="s">
        <v>20</v>
      </c>
      <c r="AP426" s="10" t="s">
        <v>20</v>
      </c>
      <c r="AQ426" s="10" t="s">
        <v>20</v>
      </c>
      <c r="AR426" s="10" t="s">
        <v>20</v>
      </c>
      <c r="AS426" s="10" t="s">
        <v>20</v>
      </c>
      <c r="AT426" t="s">
        <v>3686</v>
      </c>
      <c r="AU426" s="7" t="str">
        <f>'sp1'!AJ428</f>
        <v>Macro that copies a Cell Range and paste…</v>
      </c>
    </row>
    <row r="427" spans="2:47" ht="11.25" customHeight="1" x14ac:dyDescent="0.25">
      <c r="B427" s="12">
        <v>3</v>
      </c>
      <c r="C427" s="16" t="str">
        <f t="shared" si="6"/>
        <v>∞</v>
      </c>
      <c r="D427" s="10">
        <v>0</v>
      </c>
      <c r="E427" s="10">
        <v>1</v>
      </c>
      <c r="F427" s="10">
        <v>0</v>
      </c>
      <c r="G427" s="10" t="s">
        <v>20</v>
      </c>
      <c r="H427" s="10" t="s">
        <v>20</v>
      </c>
      <c r="I427" s="10" t="s">
        <v>20</v>
      </c>
      <c r="J427" s="10" t="s">
        <v>20</v>
      </c>
      <c r="K427" s="10" t="s">
        <v>20</v>
      </c>
      <c r="L427" s="10" t="s">
        <v>20</v>
      </c>
      <c r="M427" s="10" t="s">
        <v>20</v>
      </c>
      <c r="N427" s="10" t="s">
        <v>20</v>
      </c>
      <c r="O427" s="10" t="s">
        <v>20</v>
      </c>
      <c r="P427" s="10" t="s">
        <v>20</v>
      </c>
      <c r="Q427" s="10" t="s">
        <v>20</v>
      </c>
      <c r="R427" s="10" t="s">
        <v>20</v>
      </c>
      <c r="S427" s="10" t="s">
        <v>20</v>
      </c>
      <c r="T427" s="10" t="s">
        <v>20</v>
      </c>
      <c r="U427" s="10" t="s">
        <v>20</v>
      </c>
      <c r="V427" s="10" t="s">
        <v>20</v>
      </c>
      <c r="W427" s="10" t="s">
        <v>20</v>
      </c>
      <c r="X427" s="10" t="s">
        <v>20</v>
      </c>
      <c r="Y427" s="10" t="s">
        <v>20</v>
      </c>
      <c r="Z427" s="10" t="s">
        <v>20</v>
      </c>
      <c r="AA427" s="10" t="s">
        <v>20</v>
      </c>
      <c r="AB427" s="10" t="s">
        <v>20</v>
      </c>
      <c r="AC427" s="10" t="s">
        <v>20</v>
      </c>
      <c r="AD427" s="10" t="s">
        <v>20</v>
      </c>
      <c r="AE427" s="10" t="s">
        <v>20</v>
      </c>
      <c r="AF427" s="10" t="s">
        <v>20</v>
      </c>
      <c r="AG427" s="10" t="s">
        <v>20</v>
      </c>
      <c r="AH427" s="10" t="s">
        <v>20</v>
      </c>
      <c r="AI427" s="10" t="s">
        <v>20</v>
      </c>
      <c r="AJ427" s="10" t="s">
        <v>20</v>
      </c>
      <c r="AK427" s="10" t="s">
        <v>20</v>
      </c>
      <c r="AL427" s="10" t="s">
        <v>20</v>
      </c>
      <c r="AM427" s="10" t="s">
        <v>20</v>
      </c>
      <c r="AN427" s="10" t="s">
        <v>20</v>
      </c>
      <c r="AO427" s="10" t="s">
        <v>20</v>
      </c>
      <c r="AP427" s="10" t="s">
        <v>20</v>
      </c>
      <c r="AQ427" s="10" t="s">
        <v>20</v>
      </c>
      <c r="AR427" s="10" t="s">
        <v>20</v>
      </c>
      <c r="AS427" s="10" t="s">
        <v>20</v>
      </c>
      <c r="AT427" t="s">
        <v>3687</v>
      </c>
      <c r="AU427" s="7" t="str">
        <f>'sp1'!AJ429</f>
        <v>How to calculate IRR &amp;amp; NPV for 10 ha…</v>
      </c>
    </row>
    <row r="428" spans="2:47" ht="11.25" customHeight="1" x14ac:dyDescent="0.25">
      <c r="B428" s="12">
        <v>3</v>
      </c>
      <c r="C428" s="16" t="str">
        <f t="shared" si="6"/>
        <v>∞</v>
      </c>
      <c r="D428" s="10">
        <v>0</v>
      </c>
      <c r="E428" s="10">
        <v>0</v>
      </c>
      <c r="F428" s="10">
        <v>1</v>
      </c>
      <c r="G428" s="10" t="s">
        <v>20</v>
      </c>
      <c r="H428" s="10" t="s">
        <v>20</v>
      </c>
      <c r="I428" s="10" t="s">
        <v>20</v>
      </c>
      <c r="J428" s="10" t="s">
        <v>20</v>
      </c>
      <c r="K428" s="10" t="s">
        <v>20</v>
      </c>
      <c r="L428" s="10" t="s">
        <v>20</v>
      </c>
      <c r="M428" s="10" t="s">
        <v>20</v>
      </c>
      <c r="N428" s="10" t="s">
        <v>20</v>
      </c>
      <c r="O428" s="10" t="s">
        <v>20</v>
      </c>
      <c r="P428" s="10" t="s">
        <v>20</v>
      </c>
      <c r="Q428" s="10" t="s">
        <v>20</v>
      </c>
      <c r="R428" s="10" t="s">
        <v>20</v>
      </c>
      <c r="S428" s="10" t="s">
        <v>20</v>
      </c>
      <c r="T428" s="10" t="s">
        <v>20</v>
      </c>
      <c r="U428" s="10" t="s">
        <v>20</v>
      </c>
      <c r="V428" s="10" t="s">
        <v>20</v>
      </c>
      <c r="W428" s="10" t="s">
        <v>20</v>
      </c>
      <c r="X428" s="10" t="s">
        <v>20</v>
      </c>
      <c r="Y428" s="10" t="s">
        <v>20</v>
      </c>
      <c r="Z428" s="10" t="s">
        <v>20</v>
      </c>
      <c r="AA428" s="10" t="s">
        <v>20</v>
      </c>
      <c r="AB428" s="10" t="s">
        <v>20</v>
      </c>
      <c r="AC428" s="10" t="s">
        <v>20</v>
      </c>
      <c r="AD428" s="10" t="s">
        <v>20</v>
      </c>
      <c r="AE428" s="10" t="s">
        <v>20</v>
      </c>
      <c r="AF428" s="10" t="s">
        <v>20</v>
      </c>
      <c r="AG428" s="10" t="s">
        <v>20</v>
      </c>
      <c r="AH428" s="10" t="s">
        <v>20</v>
      </c>
      <c r="AI428" s="10" t="s">
        <v>20</v>
      </c>
      <c r="AJ428" s="10" t="s">
        <v>20</v>
      </c>
      <c r="AK428" s="10" t="s">
        <v>20</v>
      </c>
      <c r="AL428" s="10" t="s">
        <v>20</v>
      </c>
      <c r="AM428" s="10" t="s">
        <v>20</v>
      </c>
      <c r="AN428" s="10" t="s">
        <v>20</v>
      </c>
      <c r="AO428" s="10" t="s">
        <v>20</v>
      </c>
      <c r="AP428" s="10" t="s">
        <v>20</v>
      </c>
      <c r="AQ428" s="10" t="s">
        <v>20</v>
      </c>
      <c r="AR428" s="10" t="s">
        <v>20</v>
      </c>
      <c r="AS428" s="10" t="s">
        <v>20</v>
      </c>
      <c r="AT428" t="s">
        <v>3688</v>
      </c>
      <c r="AU428" s="7" t="str">
        <f>'sp1'!AJ430</f>
        <v>HOW TO S.No BY MATCHING DATE IN ADJACENT…</v>
      </c>
    </row>
    <row r="429" spans="2:47" ht="11.25" customHeight="1" x14ac:dyDescent="0.25">
      <c r="B429" s="12">
        <v>5</v>
      </c>
      <c r="C429" s="16" t="str">
        <f t="shared" si="6"/>
        <v>∞</v>
      </c>
      <c r="D429" s="10">
        <v>0</v>
      </c>
      <c r="E429" s="10">
        <v>1</v>
      </c>
      <c r="F429" s="10">
        <v>0</v>
      </c>
      <c r="G429" s="10">
        <v>0</v>
      </c>
      <c r="H429" s="10">
        <v>1</v>
      </c>
      <c r="I429" s="10" t="s">
        <v>20</v>
      </c>
      <c r="J429" s="10" t="s">
        <v>20</v>
      </c>
      <c r="K429" s="10" t="s">
        <v>20</v>
      </c>
      <c r="L429" s="10" t="s">
        <v>20</v>
      </c>
      <c r="M429" s="10" t="s">
        <v>20</v>
      </c>
      <c r="N429" s="10" t="s">
        <v>20</v>
      </c>
      <c r="O429" s="10" t="s">
        <v>20</v>
      </c>
      <c r="P429" s="10" t="s">
        <v>20</v>
      </c>
      <c r="Q429" s="10" t="s">
        <v>20</v>
      </c>
      <c r="R429" s="10" t="s">
        <v>20</v>
      </c>
      <c r="S429" s="10" t="s">
        <v>20</v>
      </c>
      <c r="T429" s="10" t="s">
        <v>20</v>
      </c>
      <c r="U429" s="10" t="s">
        <v>20</v>
      </c>
      <c r="V429" s="10" t="s">
        <v>20</v>
      </c>
      <c r="W429" s="10" t="s">
        <v>20</v>
      </c>
      <c r="X429" s="10" t="s">
        <v>20</v>
      </c>
      <c r="Y429" s="10" t="s">
        <v>20</v>
      </c>
      <c r="Z429" s="10" t="s">
        <v>20</v>
      </c>
      <c r="AA429" s="10" t="s">
        <v>20</v>
      </c>
      <c r="AB429" s="10" t="s">
        <v>20</v>
      </c>
      <c r="AC429" s="10" t="s">
        <v>20</v>
      </c>
      <c r="AD429" s="10" t="s">
        <v>20</v>
      </c>
      <c r="AE429" s="10" t="s">
        <v>20</v>
      </c>
      <c r="AF429" s="10" t="s">
        <v>20</v>
      </c>
      <c r="AG429" s="10" t="s">
        <v>20</v>
      </c>
      <c r="AH429" s="10" t="s">
        <v>20</v>
      </c>
      <c r="AI429" s="10" t="s">
        <v>20</v>
      </c>
      <c r="AJ429" s="10" t="s">
        <v>20</v>
      </c>
      <c r="AK429" s="10" t="s">
        <v>20</v>
      </c>
      <c r="AL429" s="10" t="s">
        <v>20</v>
      </c>
      <c r="AM429" s="10" t="s">
        <v>20</v>
      </c>
      <c r="AN429" s="10" t="s">
        <v>20</v>
      </c>
      <c r="AO429" s="10" t="s">
        <v>20</v>
      </c>
      <c r="AP429" s="10" t="s">
        <v>20</v>
      </c>
      <c r="AQ429" s="10" t="s">
        <v>20</v>
      </c>
      <c r="AR429" s="10" t="s">
        <v>20</v>
      </c>
      <c r="AS429" s="10" t="s">
        <v>20</v>
      </c>
      <c r="AT429" t="s">
        <v>3689</v>
      </c>
      <c r="AU429" s="7" t="str">
        <f>'sp1'!AJ431</f>
        <v>Copy data from one sheet to another usin…</v>
      </c>
    </row>
    <row r="430" spans="2:47" ht="11.25" customHeight="1" x14ac:dyDescent="0.25">
      <c r="B430" s="12">
        <v>2</v>
      </c>
      <c r="C430" s="16" t="str">
        <f t="shared" si="6"/>
        <v>∞</v>
      </c>
      <c r="D430" s="10">
        <v>0</v>
      </c>
      <c r="E430" s="10">
        <v>1</v>
      </c>
      <c r="F430" s="10" t="s">
        <v>20</v>
      </c>
      <c r="G430" s="10" t="s">
        <v>20</v>
      </c>
      <c r="H430" s="10" t="s">
        <v>20</v>
      </c>
      <c r="I430" s="10" t="s">
        <v>20</v>
      </c>
      <c r="J430" s="10" t="s">
        <v>20</v>
      </c>
      <c r="K430" s="10" t="s">
        <v>20</v>
      </c>
      <c r="L430" s="10" t="s">
        <v>20</v>
      </c>
      <c r="M430" s="10" t="s">
        <v>20</v>
      </c>
      <c r="N430" s="10" t="s">
        <v>20</v>
      </c>
      <c r="O430" s="10" t="s">
        <v>20</v>
      </c>
      <c r="P430" s="10" t="s">
        <v>20</v>
      </c>
      <c r="Q430" s="10" t="s">
        <v>20</v>
      </c>
      <c r="R430" s="10" t="s">
        <v>20</v>
      </c>
      <c r="S430" s="10" t="s">
        <v>20</v>
      </c>
      <c r="T430" s="10" t="s">
        <v>20</v>
      </c>
      <c r="U430" s="10" t="s">
        <v>20</v>
      </c>
      <c r="V430" s="10" t="s">
        <v>20</v>
      </c>
      <c r="W430" s="10" t="s">
        <v>20</v>
      </c>
      <c r="X430" s="10" t="s">
        <v>20</v>
      </c>
      <c r="Y430" s="10" t="s">
        <v>20</v>
      </c>
      <c r="Z430" s="10" t="s">
        <v>20</v>
      </c>
      <c r="AA430" s="10" t="s">
        <v>20</v>
      </c>
      <c r="AB430" s="10" t="s">
        <v>20</v>
      </c>
      <c r="AC430" s="10" t="s">
        <v>20</v>
      </c>
      <c r="AD430" s="10" t="s">
        <v>20</v>
      </c>
      <c r="AE430" s="10" t="s">
        <v>20</v>
      </c>
      <c r="AF430" s="10" t="s">
        <v>20</v>
      </c>
      <c r="AG430" s="10" t="s">
        <v>20</v>
      </c>
      <c r="AH430" s="10" t="s">
        <v>20</v>
      </c>
      <c r="AI430" s="10" t="s">
        <v>20</v>
      </c>
      <c r="AJ430" s="10" t="s">
        <v>20</v>
      </c>
      <c r="AK430" s="10" t="s">
        <v>20</v>
      </c>
      <c r="AL430" s="10" t="s">
        <v>20</v>
      </c>
      <c r="AM430" s="10" t="s">
        <v>20</v>
      </c>
      <c r="AN430" s="10" t="s">
        <v>20</v>
      </c>
      <c r="AO430" s="10" t="s">
        <v>20</v>
      </c>
      <c r="AP430" s="10" t="s">
        <v>20</v>
      </c>
      <c r="AQ430" s="10" t="s">
        <v>20</v>
      </c>
      <c r="AR430" s="10" t="s">
        <v>20</v>
      </c>
      <c r="AS430" s="10" t="s">
        <v>20</v>
      </c>
      <c r="AT430" t="s">
        <v>3690</v>
      </c>
      <c r="AU430" s="7" t="str">
        <f>'sp1'!AJ432</f>
        <v>Excel formatting qn</v>
      </c>
    </row>
    <row r="431" spans="2:47" ht="11.25" customHeight="1" x14ac:dyDescent="0.25">
      <c r="B431" s="12">
        <v>14</v>
      </c>
      <c r="C431" s="16" t="str">
        <f t="shared" si="6"/>
        <v>∞</v>
      </c>
      <c r="D431" s="10">
        <v>0</v>
      </c>
      <c r="E431" s="10">
        <v>1</v>
      </c>
      <c r="F431" s="10">
        <v>0</v>
      </c>
      <c r="G431" s="10">
        <v>1</v>
      </c>
      <c r="H431" s="10">
        <v>0</v>
      </c>
      <c r="I431" s="10">
        <v>1</v>
      </c>
      <c r="J431" s="10">
        <v>0</v>
      </c>
      <c r="K431" s="10">
        <v>0</v>
      </c>
      <c r="L431" s="10">
        <v>1</v>
      </c>
      <c r="M431" s="10">
        <v>0</v>
      </c>
      <c r="N431" s="10">
        <v>1</v>
      </c>
      <c r="O431" s="10">
        <v>0</v>
      </c>
      <c r="P431" s="10">
        <v>1</v>
      </c>
      <c r="Q431" s="10">
        <v>0</v>
      </c>
      <c r="R431" s="10" t="s">
        <v>20</v>
      </c>
      <c r="S431" s="10" t="s">
        <v>20</v>
      </c>
      <c r="T431" s="10" t="s">
        <v>20</v>
      </c>
      <c r="U431" s="10" t="s">
        <v>20</v>
      </c>
      <c r="V431" s="10" t="s">
        <v>20</v>
      </c>
      <c r="W431" s="10" t="s">
        <v>20</v>
      </c>
      <c r="X431" s="10" t="s">
        <v>20</v>
      </c>
      <c r="Y431" s="10" t="s">
        <v>20</v>
      </c>
      <c r="Z431" s="10" t="s">
        <v>20</v>
      </c>
      <c r="AA431" s="10" t="s">
        <v>20</v>
      </c>
      <c r="AB431" s="10" t="s">
        <v>20</v>
      </c>
      <c r="AC431" s="10" t="s">
        <v>20</v>
      </c>
      <c r="AD431" s="10" t="s">
        <v>20</v>
      </c>
      <c r="AE431" s="10" t="s">
        <v>20</v>
      </c>
      <c r="AF431" s="10" t="s">
        <v>20</v>
      </c>
      <c r="AG431" s="10" t="s">
        <v>20</v>
      </c>
      <c r="AH431" s="10" t="s">
        <v>20</v>
      </c>
      <c r="AI431" s="10" t="s">
        <v>20</v>
      </c>
      <c r="AJ431" s="10" t="s">
        <v>20</v>
      </c>
      <c r="AK431" s="10" t="s">
        <v>20</v>
      </c>
      <c r="AL431" s="10" t="s">
        <v>20</v>
      </c>
      <c r="AM431" s="10" t="s">
        <v>20</v>
      </c>
      <c r="AN431" s="10" t="s">
        <v>20</v>
      </c>
      <c r="AO431" s="10" t="s">
        <v>20</v>
      </c>
      <c r="AP431" s="10" t="s">
        <v>20</v>
      </c>
      <c r="AQ431" s="10" t="s">
        <v>20</v>
      </c>
      <c r="AR431" s="10" t="s">
        <v>20</v>
      </c>
      <c r="AS431" s="10" t="s">
        <v>20</v>
      </c>
      <c r="AT431" t="s">
        <v>3691</v>
      </c>
      <c r="AU431" s="7" t="str">
        <f>'sp1'!AJ433</f>
        <v>Inserting rows using IF function</v>
      </c>
    </row>
    <row r="432" spans="2:47" ht="11.25" customHeight="1" x14ac:dyDescent="0.25">
      <c r="B432" s="12">
        <v>4</v>
      </c>
      <c r="C432" s="16" t="str">
        <f t="shared" si="6"/>
        <v>∞</v>
      </c>
      <c r="D432" s="10">
        <v>0</v>
      </c>
      <c r="E432" s="10">
        <v>1</v>
      </c>
      <c r="F432" s="10">
        <v>0</v>
      </c>
      <c r="G432" s="10">
        <v>0</v>
      </c>
      <c r="H432" s="10" t="s">
        <v>20</v>
      </c>
      <c r="I432" s="10" t="s">
        <v>20</v>
      </c>
      <c r="J432" s="10" t="s">
        <v>20</v>
      </c>
      <c r="K432" s="10" t="s">
        <v>20</v>
      </c>
      <c r="L432" s="10" t="s">
        <v>20</v>
      </c>
      <c r="M432" s="10" t="s">
        <v>20</v>
      </c>
      <c r="N432" s="10" t="s">
        <v>20</v>
      </c>
      <c r="O432" s="10" t="s">
        <v>20</v>
      </c>
      <c r="P432" s="10" t="s">
        <v>20</v>
      </c>
      <c r="Q432" s="10" t="s">
        <v>20</v>
      </c>
      <c r="R432" s="10" t="s">
        <v>20</v>
      </c>
      <c r="S432" s="10" t="s">
        <v>20</v>
      </c>
      <c r="T432" s="10" t="s">
        <v>20</v>
      </c>
      <c r="U432" s="10" t="s">
        <v>20</v>
      </c>
      <c r="V432" s="10" t="s">
        <v>20</v>
      </c>
      <c r="W432" s="10" t="s">
        <v>20</v>
      </c>
      <c r="X432" s="10" t="s">
        <v>20</v>
      </c>
      <c r="Y432" s="10" t="s">
        <v>20</v>
      </c>
      <c r="Z432" s="10" t="s">
        <v>20</v>
      </c>
      <c r="AA432" s="10" t="s">
        <v>20</v>
      </c>
      <c r="AB432" s="10" t="s">
        <v>20</v>
      </c>
      <c r="AC432" s="10" t="s">
        <v>20</v>
      </c>
      <c r="AD432" s="10" t="s">
        <v>20</v>
      </c>
      <c r="AE432" s="10" t="s">
        <v>20</v>
      </c>
      <c r="AF432" s="10" t="s">
        <v>20</v>
      </c>
      <c r="AG432" s="10" t="s">
        <v>20</v>
      </c>
      <c r="AH432" s="10" t="s">
        <v>20</v>
      </c>
      <c r="AI432" s="10" t="s">
        <v>20</v>
      </c>
      <c r="AJ432" s="10" t="s">
        <v>20</v>
      </c>
      <c r="AK432" s="10" t="s">
        <v>20</v>
      </c>
      <c r="AL432" s="10" t="s">
        <v>20</v>
      </c>
      <c r="AM432" s="10" t="s">
        <v>20</v>
      </c>
      <c r="AN432" s="10" t="s">
        <v>20</v>
      </c>
      <c r="AO432" s="10" t="s">
        <v>20</v>
      </c>
      <c r="AP432" s="10" t="s">
        <v>20</v>
      </c>
      <c r="AQ432" s="10" t="s">
        <v>20</v>
      </c>
      <c r="AR432" s="10" t="s">
        <v>20</v>
      </c>
      <c r="AS432" s="10" t="s">
        <v>20</v>
      </c>
      <c r="AT432" t="s">
        <v>3692</v>
      </c>
      <c r="AU432" s="7" t="str">
        <f>'sp1'!AJ434</f>
        <v>My MIN MAX series is not working &amp;#039;c…</v>
      </c>
    </row>
    <row r="433" spans="2:47" ht="11.25" customHeight="1" x14ac:dyDescent="0.25">
      <c r="B433" s="12">
        <v>6</v>
      </c>
      <c r="C433" s="16" t="str">
        <f t="shared" si="6"/>
        <v>∞</v>
      </c>
      <c r="D433" s="10">
        <v>0</v>
      </c>
      <c r="E433" s="10">
        <v>1</v>
      </c>
      <c r="F433" s="10">
        <v>0</v>
      </c>
      <c r="G433" s="10">
        <v>1</v>
      </c>
      <c r="H433" s="10">
        <v>1</v>
      </c>
      <c r="I433" s="10">
        <v>0</v>
      </c>
      <c r="J433" s="10" t="s">
        <v>20</v>
      </c>
      <c r="K433" s="10" t="s">
        <v>20</v>
      </c>
      <c r="L433" s="10" t="s">
        <v>20</v>
      </c>
      <c r="M433" s="10" t="s">
        <v>20</v>
      </c>
      <c r="N433" s="10" t="s">
        <v>20</v>
      </c>
      <c r="O433" s="10" t="s">
        <v>20</v>
      </c>
      <c r="P433" s="10" t="s">
        <v>20</v>
      </c>
      <c r="Q433" s="10" t="s">
        <v>20</v>
      </c>
      <c r="R433" s="10" t="s">
        <v>20</v>
      </c>
      <c r="S433" s="10" t="s">
        <v>20</v>
      </c>
      <c r="T433" s="10" t="s">
        <v>20</v>
      </c>
      <c r="U433" s="10" t="s">
        <v>20</v>
      </c>
      <c r="V433" s="10" t="s">
        <v>20</v>
      </c>
      <c r="W433" s="10" t="s">
        <v>20</v>
      </c>
      <c r="X433" s="10" t="s">
        <v>20</v>
      </c>
      <c r="Y433" s="10" t="s">
        <v>20</v>
      </c>
      <c r="Z433" s="10" t="s">
        <v>20</v>
      </c>
      <c r="AA433" s="10" t="s">
        <v>20</v>
      </c>
      <c r="AB433" s="10" t="s">
        <v>20</v>
      </c>
      <c r="AC433" s="10" t="s">
        <v>20</v>
      </c>
      <c r="AD433" s="10" t="s">
        <v>20</v>
      </c>
      <c r="AE433" s="10" t="s">
        <v>20</v>
      </c>
      <c r="AF433" s="10" t="s">
        <v>20</v>
      </c>
      <c r="AG433" s="10" t="s">
        <v>20</v>
      </c>
      <c r="AH433" s="10" t="s">
        <v>20</v>
      </c>
      <c r="AI433" s="10" t="s">
        <v>20</v>
      </c>
      <c r="AJ433" s="10" t="s">
        <v>20</v>
      </c>
      <c r="AK433" s="10" t="s">
        <v>20</v>
      </c>
      <c r="AL433" s="10" t="s">
        <v>20</v>
      </c>
      <c r="AM433" s="10" t="s">
        <v>20</v>
      </c>
      <c r="AN433" s="10" t="s">
        <v>20</v>
      </c>
      <c r="AO433" s="10" t="s">
        <v>20</v>
      </c>
      <c r="AP433" s="10" t="s">
        <v>20</v>
      </c>
      <c r="AQ433" s="10" t="s">
        <v>20</v>
      </c>
      <c r="AR433" s="10" t="s">
        <v>20</v>
      </c>
      <c r="AS433" s="10" t="s">
        <v>20</v>
      </c>
      <c r="AT433" t="s">
        <v>3693</v>
      </c>
      <c r="AU433" s="7" t="str">
        <f>'sp1'!AJ435</f>
        <v>Lots of small values but a few extreme v…</v>
      </c>
    </row>
    <row r="434" spans="2:47" ht="11.25" customHeight="1" x14ac:dyDescent="0.25">
      <c r="B434" s="12">
        <v>2</v>
      </c>
      <c r="C434" s="16" t="str">
        <f t="shared" si="6"/>
        <v>∞</v>
      </c>
      <c r="D434" s="10">
        <v>0</v>
      </c>
      <c r="E434" s="10">
        <v>1</v>
      </c>
      <c r="F434" s="10" t="s">
        <v>20</v>
      </c>
      <c r="G434" s="10" t="s">
        <v>20</v>
      </c>
      <c r="H434" s="10" t="s">
        <v>20</v>
      </c>
      <c r="I434" s="10" t="s">
        <v>20</v>
      </c>
      <c r="J434" s="10" t="s">
        <v>20</v>
      </c>
      <c r="K434" s="10" t="s">
        <v>20</v>
      </c>
      <c r="L434" s="10" t="s">
        <v>20</v>
      </c>
      <c r="M434" s="10" t="s">
        <v>20</v>
      </c>
      <c r="N434" s="10" t="s">
        <v>20</v>
      </c>
      <c r="O434" s="10" t="s">
        <v>20</v>
      </c>
      <c r="P434" s="10" t="s">
        <v>20</v>
      </c>
      <c r="Q434" s="10" t="s">
        <v>20</v>
      </c>
      <c r="R434" s="10" t="s">
        <v>20</v>
      </c>
      <c r="S434" s="10" t="s">
        <v>20</v>
      </c>
      <c r="T434" s="10" t="s">
        <v>20</v>
      </c>
      <c r="U434" s="10" t="s">
        <v>20</v>
      </c>
      <c r="V434" s="10" t="s">
        <v>20</v>
      </c>
      <c r="W434" s="10" t="s">
        <v>20</v>
      </c>
      <c r="X434" s="10" t="s">
        <v>20</v>
      </c>
      <c r="Y434" s="10" t="s">
        <v>20</v>
      </c>
      <c r="Z434" s="10" t="s">
        <v>20</v>
      </c>
      <c r="AA434" s="10" t="s">
        <v>20</v>
      </c>
      <c r="AB434" s="10" t="s">
        <v>20</v>
      </c>
      <c r="AC434" s="10" t="s">
        <v>20</v>
      </c>
      <c r="AD434" s="10" t="s">
        <v>20</v>
      </c>
      <c r="AE434" s="10" t="s">
        <v>20</v>
      </c>
      <c r="AF434" s="10" t="s">
        <v>20</v>
      </c>
      <c r="AG434" s="10" t="s">
        <v>20</v>
      </c>
      <c r="AH434" s="10" t="s">
        <v>20</v>
      </c>
      <c r="AI434" s="10" t="s">
        <v>20</v>
      </c>
      <c r="AJ434" s="10" t="s">
        <v>20</v>
      </c>
      <c r="AK434" s="10" t="s">
        <v>20</v>
      </c>
      <c r="AL434" s="10" t="s">
        <v>20</v>
      </c>
      <c r="AM434" s="10" t="s">
        <v>20</v>
      </c>
      <c r="AN434" s="10" t="s">
        <v>20</v>
      </c>
      <c r="AO434" s="10" t="s">
        <v>20</v>
      </c>
      <c r="AP434" s="10" t="s">
        <v>20</v>
      </c>
      <c r="AQ434" s="10" t="s">
        <v>20</v>
      </c>
      <c r="AR434" s="10" t="s">
        <v>20</v>
      </c>
      <c r="AS434" s="10" t="s">
        <v>20</v>
      </c>
      <c r="AT434" t="s">
        <v>3694</v>
      </c>
      <c r="AU434" s="7" t="str">
        <f>'sp1'!AJ436</f>
        <v>Formatting multiple data points</v>
      </c>
    </row>
    <row r="435" spans="2:47" ht="11.25" customHeight="1" x14ac:dyDescent="0.25">
      <c r="B435" s="12">
        <v>2</v>
      </c>
      <c r="C435" s="16" t="str">
        <f t="shared" si="6"/>
        <v>∞</v>
      </c>
      <c r="D435" s="10">
        <v>0</v>
      </c>
      <c r="E435" s="10">
        <v>1</v>
      </c>
      <c r="F435" s="10" t="s">
        <v>20</v>
      </c>
      <c r="G435" s="10" t="s">
        <v>20</v>
      </c>
      <c r="H435" s="10" t="s">
        <v>20</v>
      </c>
      <c r="I435" s="10" t="s">
        <v>20</v>
      </c>
      <c r="J435" s="10" t="s">
        <v>20</v>
      </c>
      <c r="K435" s="10" t="s">
        <v>20</v>
      </c>
      <c r="L435" s="10" t="s">
        <v>20</v>
      </c>
      <c r="M435" s="10" t="s">
        <v>20</v>
      </c>
      <c r="N435" s="10" t="s">
        <v>20</v>
      </c>
      <c r="O435" s="10" t="s">
        <v>20</v>
      </c>
      <c r="P435" s="10" t="s">
        <v>20</v>
      </c>
      <c r="Q435" s="10" t="s">
        <v>20</v>
      </c>
      <c r="R435" s="10" t="s">
        <v>20</v>
      </c>
      <c r="S435" s="10" t="s">
        <v>20</v>
      </c>
      <c r="T435" s="10" t="s">
        <v>20</v>
      </c>
      <c r="U435" s="10" t="s">
        <v>20</v>
      </c>
      <c r="V435" s="10" t="s">
        <v>20</v>
      </c>
      <c r="W435" s="10" t="s">
        <v>20</v>
      </c>
      <c r="X435" s="10" t="s">
        <v>20</v>
      </c>
      <c r="Y435" s="10" t="s">
        <v>20</v>
      </c>
      <c r="Z435" s="10" t="s">
        <v>20</v>
      </c>
      <c r="AA435" s="10" t="s">
        <v>20</v>
      </c>
      <c r="AB435" s="10" t="s">
        <v>20</v>
      </c>
      <c r="AC435" s="10" t="s">
        <v>20</v>
      </c>
      <c r="AD435" s="10" t="s">
        <v>20</v>
      </c>
      <c r="AE435" s="10" t="s">
        <v>20</v>
      </c>
      <c r="AF435" s="10" t="s">
        <v>20</v>
      </c>
      <c r="AG435" s="10" t="s">
        <v>20</v>
      </c>
      <c r="AH435" s="10" t="s">
        <v>20</v>
      </c>
      <c r="AI435" s="10" t="s">
        <v>20</v>
      </c>
      <c r="AJ435" s="10" t="s">
        <v>20</v>
      </c>
      <c r="AK435" s="10" t="s">
        <v>20</v>
      </c>
      <c r="AL435" s="10" t="s">
        <v>20</v>
      </c>
      <c r="AM435" s="10" t="s">
        <v>20</v>
      </c>
      <c r="AN435" s="10" t="s">
        <v>20</v>
      </c>
      <c r="AO435" s="10" t="s">
        <v>20</v>
      </c>
      <c r="AP435" s="10" t="s">
        <v>20</v>
      </c>
      <c r="AQ435" s="10" t="s">
        <v>20</v>
      </c>
      <c r="AR435" s="10" t="s">
        <v>20</v>
      </c>
      <c r="AS435" s="10" t="s">
        <v>20</v>
      </c>
      <c r="AT435" t="s">
        <v>3695</v>
      </c>
      <c r="AU435" s="7" t="str">
        <f>'sp1'!AJ437</f>
        <v>*** Bar Chart Customizing ***</v>
      </c>
    </row>
    <row r="436" spans="2:47" ht="11.25" customHeight="1" x14ac:dyDescent="0.25">
      <c r="B436" s="12">
        <v>5</v>
      </c>
      <c r="C436" s="16" t="str">
        <f t="shared" si="6"/>
        <v>∞</v>
      </c>
      <c r="D436" s="10">
        <v>0</v>
      </c>
      <c r="E436" s="10">
        <v>0</v>
      </c>
      <c r="F436" s="10">
        <v>0</v>
      </c>
      <c r="G436" s="10">
        <v>1</v>
      </c>
      <c r="H436" s="10">
        <v>0</v>
      </c>
      <c r="I436" s="10" t="s">
        <v>20</v>
      </c>
      <c r="J436" s="10" t="s">
        <v>20</v>
      </c>
      <c r="K436" s="10" t="s">
        <v>20</v>
      </c>
      <c r="L436" s="10" t="s">
        <v>20</v>
      </c>
      <c r="M436" s="10" t="s">
        <v>20</v>
      </c>
      <c r="N436" s="10" t="s">
        <v>20</v>
      </c>
      <c r="O436" s="10" t="s">
        <v>20</v>
      </c>
      <c r="P436" s="10" t="s">
        <v>20</v>
      </c>
      <c r="Q436" s="10" t="s">
        <v>20</v>
      </c>
      <c r="R436" s="10" t="s">
        <v>20</v>
      </c>
      <c r="S436" s="10" t="s">
        <v>20</v>
      </c>
      <c r="T436" s="10" t="s">
        <v>20</v>
      </c>
      <c r="U436" s="10" t="s">
        <v>20</v>
      </c>
      <c r="V436" s="10" t="s">
        <v>20</v>
      </c>
      <c r="W436" s="10" t="s">
        <v>20</v>
      </c>
      <c r="X436" s="10" t="s">
        <v>20</v>
      </c>
      <c r="Y436" s="10" t="s">
        <v>20</v>
      </c>
      <c r="Z436" s="10" t="s">
        <v>20</v>
      </c>
      <c r="AA436" s="10" t="s">
        <v>20</v>
      </c>
      <c r="AB436" s="10" t="s">
        <v>20</v>
      </c>
      <c r="AC436" s="10" t="s">
        <v>20</v>
      </c>
      <c r="AD436" s="10" t="s">
        <v>20</v>
      </c>
      <c r="AE436" s="10" t="s">
        <v>20</v>
      </c>
      <c r="AF436" s="10" t="s">
        <v>20</v>
      </c>
      <c r="AG436" s="10" t="s">
        <v>20</v>
      </c>
      <c r="AH436" s="10" t="s">
        <v>20</v>
      </c>
      <c r="AI436" s="10" t="s">
        <v>20</v>
      </c>
      <c r="AJ436" s="10" t="s">
        <v>20</v>
      </c>
      <c r="AK436" s="10" t="s">
        <v>20</v>
      </c>
      <c r="AL436" s="10" t="s">
        <v>20</v>
      </c>
      <c r="AM436" s="10" t="s">
        <v>20</v>
      </c>
      <c r="AN436" s="10" t="s">
        <v>20</v>
      </c>
      <c r="AO436" s="10" t="s">
        <v>20</v>
      </c>
      <c r="AP436" s="10" t="s">
        <v>20</v>
      </c>
      <c r="AQ436" s="10" t="s">
        <v>20</v>
      </c>
      <c r="AR436" s="10" t="s">
        <v>20</v>
      </c>
      <c r="AS436" s="10" t="s">
        <v>20</v>
      </c>
      <c r="AT436" t="s">
        <v>3696</v>
      </c>
      <c r="AU436" s="7" t="str">
        <f>'sp1'!AJ438</f>
        <v>SWOT Analysis</v>
      </c>
    </row>
    <row r="437" spans="2:47" ht="11.25" customHeight="1" x14ac:dyDescent="0.25">
      <c r="B437" s="12">
        <v>2</v>
      </c>
      <c r="C437" s="16" t="str">
        <f t="shared" si="6"/>
        <v>∞</v>
      </c>
      <c r="D437" s="10">
        <v>0</v>
      </c>
      <c r="E437" s="10">
        <v>1</v>
      </c>
      <c r="F437" s="10" t="s">
        <v>20</v>
      </c>
      <c r="G437" s="10" t="s">
        <v>20</v>
      </c>
      <c r="H437" s="10" t="s">
        <v>20</v>
      </c>
      <c r="I437" s="10" t="s">
        <v>20</v>
      </c>
      <c r="J437" s="10" t="s">
        <v>20</v>
      </c>
      <c r="K437" s="10" t="s">
        <v>20</v>
      </c>
      <c r="L437" s="10" t="s">
        <v>20</v>
      </c>
      <c r="M437" s="10" t="s">
        <v>20</v>
      </c>
      <c r="N437" s="10" t="s">
        <v>20</v>
      </c>
      <c r="O437" s="10" t="s">
        <v>20</v>
      </c>
      <c r="P437" s="10" t="s">
        <v>20</v>
      </c>
      <c r="Q437" s="10" t="s">
        <v>20</v>
      </c>
      <c r="R437" s="10" t="s">
        <v>20</v>
      </c>
      <c r="S437" s="10" t="s">
        <v>20</v>
      </c>
      <c r="T437" s="10" t="s">
        <v>20</v>
      </c>
      <c r="U437" s="10" t="s">
        <v>20</v>
      </c>
      <c r="V437" s="10" t="s">
        <v>20</v>
      </c>
      <c r="W437" s="10" t="s">
        <v>20</v>
      </c>
      <c r="X437" s="10" t="s">
        <v>20</v>
      </c>
      <c r="Y437" s="10" t="s">
        <v>20</v>
      </c>
      <c r="Z437" s="10" t="s">
        <v>20</v>
      </c>
      <c r="AA437" s="10" t="s">
        <v>20</v>
      </c>
      <c r="AB437" s="10" t="s">
        <v>20</v>
      </c>
      <c r="AC437" s="10" t="s">
        <v>20</v>
      </c>
      <c r="AD437" s="10" t="s">
        <v>20</v>
      </c>
      <c r="AE437" s="10" t="s">
        <v>20</v>
      </c>
      <c r="AF437" s="10" t="s">
        <v>20</v>
      </c>
      <c r="AG437" s="10" t="s">
        <v>20</v>
      </c>
      <c r="AH437" s="10" t="s">
        <v>20</v>
      </c>
      <c r="AI437" s="10" t="s">
        <v>20</v>
      </c>
      <c r="AJ437" s="10" t="s">
        <v>20</v>
      </c>
      <c r="AK437" s="10" t="s">
        <v>20</v>
      </c>
      <c r="AL437" s="10" t="s">
        <v>20</v>
      </c>
      <c r="AM437" s="10" t="s">
        <v>20</v>
      </c>
      <c r="AN437" s="10" t="s">
        <v>20</v>
      </c>
      <c r="AO437" s="10" t="s">
        <v>20</v>
      </c>
      <c r="AP437" s="10" t="s">
        <v>20</v>
      </c>
      <c r="AQ437" s="10" t="s">
        <v>20</v>
      </c>
      <c r="AR437" s="10" t="s">
        <v>20</v>
      </c>
      <c r="AS437" s="10" t="s">
        <v>20</v>
      </c>
      <c r="AT437" t="s">
        <v>3697</v>
      </c>
      <c r="AU437" s="7" t="str">
        <f>'sp1'!AJ439</f>
        <v>Save a protected Workbook</v>
      </c>
    </row>
    <row r="438" spans="2:47" ht="11.25" customHeight="1" x14ac:dyDescent="0.25">
      <c r="B438" s="12">
        <v>2</v>
      </c>
      <c r="C438" s="16" t="str">
        <f t="shared" si="6"/>
        <v>∞</v>
      </c>
      <c r="D438" s="10">
        <v>0</v>
      </c>
      <c r="E438" s="10">
        <v>1</v>
      </c>
      <c r="F438" s="10" t="s">
        <v>20</v>
      </c>
      <c r="G438" s="10" t="s">
        <v>20</v>
      </c>
      <c r="H438" s="10" t="s">
        <v>20</v>
      </c>
      <c r="I438" s="10" t="s">
        <v>20</v>
      </c>
      <c r="J438" s="10" t="s">
        <v>20</v>
      </c>
      <c r="K438" s="10" t="s">
        <v>20</v>
      </c>
      <c r="L438" s="10" t="s">
        <v>20</v>
      </c>
      <c r="M438" s="10" t="s">
        <v>20</v>
      </c>
      <c r="N438" s="10" t="s">
        <v>20</v>
      </c>
      <c r="O438" s="10" t="s">
        <v>20</v>
      </c>
      <c r="P438" s="10" t="s">
        <v>20</v>
      </c>
      <c r="Q438" s="10" t="s">
        <v>20</v>
      </c>
      <c r="R438" s="10" t="s">
        <v>20</v>
      </c>
      <c r="S438" s="10" t="s">
        <v>20</v>
      </c>
      <c r="T438" s="10" t="s">
        <v>20</v>
      </c>
      <c r="U438" s="10" t="s">
        <v>20</v>
      </c>
      <c r="V438" s="10" t="s">
        <v>20</v>
      </c>
      <c r="W438" s="10" t="s">
        <v>20</v>
      </c>
      <c r="X438" s="10" t="s">
        <v>20</v>
      </c>
      <c r="Y438" s="10" t="s">
        <v>20</v>
      </c>
      <c r="Z438" s="10" t="s">
        <v>20</v>
      </c>
      <c r="AA438" s="10" t="s">
        <v>20</v>
      </c>
      <c r="AB438" s="10" t="s">
        <v>20</v>
      </c>
      <c r="AC438" s="10" t="s">
        <v>20</v>
      </c>
      <c r="AD438" s="10" t="s">
        <v>20</v>
      </c>
      <c r="AE438" s="10" t="s">
        <v>20</v>
      </c>
      <c r="AF438" s="10" t="s">
        <v>20</v>
      </c>
      <c r="AG438" s="10" t="s">
        <v>20</v>
      </c>
      <c r="AH438" s="10" t="s">
        <v>20</v>
      </c>
      <c r="AI438" s="10" t="s">
        <v>20</v>
      </c>
      <c r="AJ438" s="10" t="s">
        <v>20</v>
      </c>
      <c r="AK438" s="10" t="s">
        <v>20</v>
      </c>
      <c r="AL438" s="10" t="s">
        <v>20</v>
      </c>
      <c r="AM438" s="10" t="s">
        <v>20</v>
      </c>
      <c r="AN438" s="10" t="s">
        <v>20</v>
      </c>
      <c r="AO438" s="10" t="s">
        <v>20</v>
      </c>
      <c r="AP438" s="10" t="s">
        <v>20</v>
      </c>
      <c r="AQ438" s="10" t="s">
        <v>20</v>
      </c>
      <c r="AR438" s="10" t="s">
        <v>20</v>
      </c>
      <c r="AS438" s="10" t="s">
        <v>20</v>
      </c>
      <c r="AT438" t="s">
        <v>3698</v>
      </c>
      <c r="AU438" s="7" t="str">
        <f>'sp1'!AJ440</f>
        <v>Line Chart Formatting</v>
      </c>
    </row>
    <row r="439" spans="2:47" ht="11.25" customHeight="1" x14ac:dyDescent="0.25">
      <c r="B439" s="12">
        <v>8</v>
      </c>
      <c r="C439" s="16" t="str">
        <f t="shared" si="6"/>
        <v>∞</v>
      </c>
      <c r="D439" s="10">
        <v>0</v>
      </c>
      <c r="E439" s="10">
        <v>1</v>
      </c>
      <c r="F439" s="10">
        <v>0</v>
      </c>
      <c r="G439" s="10">
        <v>1</v>
      </c>
      <c r="H439" s="10">
        <v>0</v>
      </c>
      <c r="I439" s="10">
        <v>1</v>
      </c>
      <c r="J439" s="10">
        <v>0</v>
      </c>
      <c r="K439" s="10">
        <v>0</v>
      </c>
      <c r="L439" s="10" t="s">
        <v>20</v>
      </c>
      <c r="M439" s="10" t="s">
        <v>20</v>
      </c>
      <c r="N439" s="10" t="s">
        <v>20</v>
      </c>
      <c r="O439" s="10" t="s">
        <v>20</v>
      </c>
      <c r="P439" s="10" t="s">
        <v>20</v>
      </c>
      <c r="Q439" s="10" t="s">
        <v>20</v>
      </c>
      <c r="R439" s="10" t="s">
        <v>20</v>
      </c>
      <c r="S439" s="10" t="s">
        <v>20</v>
      </c>
      <c r="T439" s="10" t="s">
        <v>20</v>
      </c>
      <c r="U439" s="10" t="s">
        <v>20</v>
      </c>
      <c r="V439" s="10" t="s">
        <v>20</v>
      </c>
      <c r="W439" s="10" t="s">
        <v>20</v>
      </c>
      <c r="X439" s="10" t="s">
        <v>20</v>
      </c>
      <c r="Y439" s="10" t="s">
        <v>20</v>
      </c>
      <c r="Z439" s="10" t="s">
        <v>20</v>
      </c>
      <c r="AA439" s="10" t="s">
        <v>20</v>
      </c>
      <c r="AB439" s="10" t="s">
        <v>20</v>
      </c>
      <c r="AC439" s="10" t="s">
        <v>20</v>
      </c>
      <c r="AD439" s="10" t="s">
        <v>20</v>
      </c>
      <c r="AE439" s="10" t="s">
        <v>20</v>
      </c>
      <c r="AF439" s="10" t="s">
        <v>20</v>
      </c>
      <c r="AG439" s="10" t="s">
        <v>20</v>
      </c>
      <c r="AH439" s="10" t="s">
        <v>20</v>
      </c>
      <c r="AI439" s="10" t="s">
        <v>20</v>
      </c>
      <c r="AJ439" s="10" t="s">
        <v>20</v>
      </c>
      <c r="AK439" s="10" t="s">
        <v>20</v>
      </c>
      <c r="AL439" s="10" t="s">
        <v>20</v>
      </c>
      <c r="AM439" s="10" t="s">
        <v>20</v>
      </c>
      <c r="AN439" s="10" t="s">
        <v>20</v>
      </c>
      <c r="AO439" s="10" t="s">
        <v>20</v>
      </c>
      <c r="AP439" s="10" t="s">
        <v>20</v>
      </c>
      <c r="AQ439" s="10" t="s">
        <v>20</v>
      </c>
      <c r="AR439" s="10" t="s">
        <v>20</v>
      </c>
      <c r="AS439" s="10" t="s">
        <v>20</v>
      </c>
      <c r="AT439" t="s">
        <v>3699</v>
      </c>
      <c r="AU439" s="7" t="str">
        <f>'sp1'!AJ441</f>
        <v>Help with the KPI Scroll Chart</v>
      </c>
    </row>
    <row r="440" spans="2:47" ht="11.25" customHeight="1" x14ac:dyDescent="0.25">
      <c r="B440" s="12">
        <v>5</v>
      </c>
      <c r="C440" s="16" t="str">
        <f t="shared" si="6"/>
        <v>∞</v>
      </c>
      <c r="D440" s="10">
        <v>0</v>
      </c>
      <c r="E440" s="10">
        <v>1</v>
      </c>
      <c r="F440" s="10">
        <v>0</v>
      </c>
      <c r="G440" s="10">
        <v>0</v>
      </c>
      <c r="H440" s="10">
        <v>1</v>
      </c>
      <c r="I440" s="10" t="s">
        <v>20</v>
      </c>
      <c r="J440" s="10" t="s">
        <v>20</v>
      </c>
      <c r="K440" s="10" t="s">
        <v>20</v>
      </c>
      <c r="L440" s="10" t="s">
        <v>20</v>
      </c>
      <c r="M440" s="10" t="s">
        <v>20</v>
      </c>
      <c r="N440" s="10" t="s">
        <v>20</v>
      </c>
      <c r="O440" s="10" t="s">
        <v>20</v>
      </c>
      <c r="P440" s="10" t="s">
        <v>20</v>
      </c>
      <c r="Q440" s="10" t="s">
        <v>20</v>
      </c>
      <c r="R440" s="10" t="s">
        <v>20</v>
      </c>
      <c r="S440" s="10" t="s">
        <v>20</v>
      </c>
      <c r="T440" s="10" t="s">
        <v>20</v>
      </c>
      <c r="U440" s="10" t="s">
        <v>20</v>
      </c>
      <c r="V440" s="10" t="s">
        <v>20</v>
      </c>
      <c r="W440" s="10" t="s">
        <v>20</v>
      </c>
      <c r="X440" s="10" t="s">
        <v>20</v>
      </c>
      <c r="Y440" s="10" t="s">
        <v>20</v>
      </c>
      <c r="Z440" s="10" t="s">
        <v>20</v>
      </c>
      <c r="AA440" s="10" t="s">
        <v>20</v>
      </c>
      <c r="AB440" s="10" t="s">
        <v>20</v>
      </c>
      <c r="AC440" s="10" t="s">
        <v>20</v>
      </c>
      <c r="AD440" s="10" t="s">
        <v>20</v>
      </c>
      <c r="AE440" s="10" t="s">
        <v>20</v>
      </c>
      <c r="AF440" s="10" t="s">
        <v>20</v>
      </c>
      <c r="AG440" s="10" t="s">
        <v>20</v>
      </c>
      <c r="AH440" s="10" t="s">
        <v>20</v>
      </c>
      <c r="AI440" s="10" t="s">
        <v>20</v>
      </c>
      <c r="AJ440" s="10" t="s">
        <v>20</v>
      </c>
      <c r="AK440" s="10" t="s">
        <v>20</v>
      </c>
      <c r="AL440" s="10" t="s">
        <v>20</v>
      </c>
      <c r="AM440" s="10" t="s">
        <v>20</v>
      </c>
      <c r="AN440" s="10" t="s">
        <v>20</v>
      </c>
      <c r="AO440" s="10" t="s">
        <v>20</v>
      </c>
      <c r="AP440" s="10" t="s">
        <v>20</v>
      </c>
      <c r="AQ440" s="10" t="s">
        <v>20</v>
      </c>
      <c r="AR440" s="10" t="s">
        <v>20</v>
      </c>
      <c r="AS440" s="10" t="s">
        <v>20</v>
      </c>
      <c r="AT440" t="s">
        <v>3700</v>
      </c>
      <c r="AU440" s="7" t="str">
        <f>'sp1'!AJ442</f>
        <v>Getting the sum of previous boolean entr…</v>
      </c>
    </row>
    <row r="441" spans="2:47" ht="11.25" customHeight="1" x14ac:dyDescent="0.25">
      <c r="B441" s="12">
        <v>2</v>
      </c>
      <c r="C441" s="16" t="str">
        <f t="shared" si="6"/>
        <v>∞</v>
      </c>
      <c r="D441" s="10">
        <v>0</v>
      </c>
      <c r="E441" s="10">
        <v>1</v>
      </c>
      <c r="F441" s="10" t="s">
        <v>20</v>
      </c>
      <c r="G441" s="10" t="s">
        <v>20</v>
      </c>
      <c r="H441" s="10" t="s">
        <v>20</v>
      </c>
      <c r="I441" s="10" t="s">
        <v>20</v>
      </c>
      <c r="J441" s="10" t="s">
        <v>20</v>
      </c>
      <c r="K441" s="10" t="s">
        <v>20</v>
      </c>
      <c r="L441" s="10" t="s">
        <v>20</v>
      </c>
      <c r="M441" s="10" t="s">
        <v>20</v>
      </c>
      <c r="N441" s="10" t="s">
        <v>20</v>
      </c>
      <c r="O441" s="10" t="s">
        <v>20</v>
      </c>
      <c r="P441" s="10" t="s">
        <v>20</v>
      </c>
      <c r="Q441" s="10" t="s">
        <v>20</v>
      </c>
      <c r="R441" s="10" t="s">
        <v>20</v>
      </c>
      <c r="S441" s="10" t="s">
        <v>20</v>
      </c>
      <c r="T441" s="10" t="s">
        <v>20</v>
      </c>
      <c r="U441" s="10" t="s">
        <v>20</v>
      </c>
      <c r="V441" s="10" t="s">
        <v>20</v>
      </c>
      <c r="W441" s="10" t="s">
        <v>20</v>
      </c>
      <c r="X441" s="10" t="s">
        <v>20</v>
      </c>
      <c r="Y441" s="10" t="s">
        <v>20</v>
      </c>
      <c r="Z441" s="10" t="s">
        <v>20</v>
      </c>
      <c r="AA441" s="10" t="s">
        <v>20</v>
      </c>
      <c r="AB441" s="10" t="s">
        <v>20</v>
      </c>
      <c r="AC441" s="10" t="s">
        <v>20</v>
      </c>
      <c r="AD441" s="10" t="s">
        <v>20</v>
      </c>
      <c r="AE441" s="10" t="s">
        <v>20</v>
      </c>
      <c r="AF441" s="10" t="s">
        <v>20</v>
      </c>
      <c r="AG441" s="10" t="s">
        <v>20</v>
      </c>
      <c r="AH441" s="10" t="s">
        <v>20</v>
      </c>
      <c r="AI441" s="10" t="s">
        <v>20</v>
      </c>
      <c r="AJ441" s="10" t="s">
        <v>20</v>
      </c>
      <c r="AK441" s="10" t="s">
        <v>20</v>
      </c>
      <c r="AL441" s="10" t="s">
        <v>20</v>
      </c>
      <c r="AM441" s="10" t="s">
        <v>20</v>
      </c>
      <c r="AN441" s="10" t="s">
        <v>20</v>
      </c>
      <c r="AO441" s="10" t="s">
        <v>20</v>
      </c>
      <c r="AP441" s="10" t="s">
        <v>20</v>
      </c>
      <c r="AQ441" s="10" t="s">
        <v>20</v>
      </c>
      <c r="AR441" s="10" t="s">
        <v>20</v>
      </c>
      <c r="AS441" s="10" t="s">
        <v>20</v>
      </c>
      <c r="AT441" t="s">
        <v>3701</v>
      </c>
      <c r="AU441" s="7" t="str">
        <f>'sp1'!AJ443</f>
        <v>Trying to conditionally format an add in…</v>
      </c>
    </row>
    <row r="442" spans="2:47" ht="11.25" customHeight="1" x14ac:dyDescent="0.25">
      <c r="B442" s="12">
        <v>3</v>
      </c>
      <c r="C442" s="16" t="str">
        <f t="shared" si="6"/>
        <v>∞</v>
      </c>
      <c r="D442" s="10">
        <v>0</v>
      </c>
      <c r="E442" s="10">
        <v>1</v>
      </c>
      <c r="F442" s="10">
        <v>0</v>
      </c>
      <c r="G442" s="10" t="s">
        <v>20</v>
      </c>
      <c r="H442" s="10" t="s">
        <v>20</v>
      </c>
      <c r="I442" s="10" t="s">
        <v>20</v>
      </c>
      <c r="J442" s="10" t="s">
        <v>20</v>
      </c>
      <c r="K442" s="10" t="s">
        <v>20</v>
      </c>
      <c r="L442" s="10" t="s">
        <v>20</v>
      </c>
      <c r="M442" s="10" t="s">
        <v>20</v>
      </c>
      <c r="N442" s="10" t="s">
        <v>20</v>
      </c>
      <c r="O442" s="10" t="s">
        <v>20</v>
      </c>
      <c r="P442" s="10" t="s">
        <v>20</v>
      </c>
      <c r="Q442" s="10" t="s">
        <v>20</v>
      </c>
      <c r="R442" s="10" t="s">
        <v>20</v>
      </c>
      <c r="S442" s="10" t="s">
        <v>20</v>
      </c>
      <c r="T442" s="10" t="s">
        <v>20</v>
      </c>
      <c r="U442" s="10" t="s">
        <v>20</v>
      </c>
      <c r="V442" s="10" t="s">
        <v>20</v>
      </c>
      <c r="W442" s="10" t="s">
        <v>20</v>
      </c>
      <c r="X442" s="10" t="s">
        <v>20</v>
      </c>
      <c r="Y442" s="10" t="s">
        <v>20</v>
      </c>
      <c r="Z442" s="10" t="s">
        <v>20</v>
      </c>
      <c r="AA442" s="10" t="s">
        <v>20</v>
      </c>
      <c r="AB442" s="10" t="s">
        <v>20</v>
      </c>
      <c r="AC442" s="10" t="s">
        <v>20</v>
      </c>
      <c r="AD442" s="10" t="s">
        <v>20</v>
      </c>
      <c r="AE442" s="10" t="s">
        <v>20</v>
      </c>
      <c r="AF442" s="10" t="s">
        <v>20</v>
      </c>
      <c r="AG442" s="10" t="s">
        <v>20</v>
      </c>
      <c r="AH442" s="10" t="s">
        <v>20</v>
      </c>
      <c r="AI442" s="10" t="s">
        <v>20</v>
      </c>
      <c r="AJ442" s="10" t="s">
        <v>20</v>
      </c>
      <c r="AK442" s="10" t="s">
        <v>20</v>
      </c>
      <c r="AL442" s="10" t="s">
        <v>20</v>
      </c>
      <c r="AM442" s="10" t="s">
        <v>20</v>
      </c>
      <c r="AN442" s="10" t="s">
        <v>20</v>
      </c>
      <c r="AO442" s="10" t="s">
        <v>20</v>
      </c>
      <c r="AP442" s="10" t="s">
        <v>20</v>
      </c>
      <c r="AQ442" s="10" t="s">
        <v>20</v>
      </c>
      <c r="AR442" s="10" t="s">
        <v>20</v>
      </c>
      <c r="AS442" s="10" t="s">
        <v>20</v>
      </c>
      <c r="AT442" t="s">
        <v>3702</v>
      </c>
      <c r="AU442" s="7" t="str">
        <f>'sp1'!AJ444</f>
        <v>Alternate counter between non zeros and …</v>
      </c>
    </row>
    <row r="443" spans="2:47" ht="11.25" customHeight="1" x14ac:dyDescent="0.25">
      <c r="B443" s="12">
        <v>6</v>
      </c>
      <c r="C443" s="16" t="str">
        <f t="shared" si="6"/>
        <v>∞</v>
      </c>
      <c r="D443" s="10">
        <v>0</v>
      </c>
      <c r="E443" s="10">
        <v>1</v>
      </c>
      <c r="F443" s="10">
        <v>0</v>
      </c>
      <c r="G443" s="10">
        <v>1</v>
      </c>
      <c r="H443" s="10">
        <v>0</v>
      </c>
      <c r="I443" s="10">
        <v>1</v>
      </c>
      <c r="J443" s="10" t="s">
        <v>20</v>
      </c>
      <c r="K443" s="10" t="s">
        <v>20</v>
      </c>
      <c r="L443" s="10" t="s">
        <v>20</v>
      </c>
      <c r="M443" s="10" t="s">
        <v>20</v>
      </c>
      <c r="N443" s="10" t="s">
        <v>20</v>
      </c>
      <c r="O443" s="10" t="s">
        <v>20</v>
      </c>
      <c r="P443" s="10" t="s">
        <v>20</v>
      </c>
      <c r="Q443" s="10" t="s">
        <v>20</v>
      </c>
      <c r="R443" s="10" t="s">
        <v>20</v>
      </c>
      <c r="S443" s="10" t="s">
        <v>20</v>
      </c>
      <c r="T443" s="10" t="s">
        <v>20</v>
      </c>
      <c r="U443" s="10" t="s">
        <v>20</v>
      </c>
      <c r="V443" s="10" t="s">
        <v>20</v>
      </c>
      <c r="W443" s="10" t="s">
        <v>20</v>
      </c>
      <c r="X443" s="10" t="s">
        <v>20</v>
      </c>
      <c r="Y443" s="10" t="s">
        <v>20</v>
      </c>
      <c r="Z443" s="10" t="s">
        <v>20</v>
      </c>
      <c r="AA443" s="10" t="s">
        <v>20</v>
      </c>
      <c r="AB443" s="10" t="s">
        <v>20</v>
      </c>
      <c r="AC443" s="10" t="s">
        <v>20</v>
      </c>
      <c r="AD443" s="10" t="s">
        <v>20</v>
      </c>
      <c r="AE443" s="10" t="s">
        <v>20</v>
      </c>
      <c r="AF443" s="10" t="s">
        <v>20</v>
      </c>
      <c r="AG443" s="10" t="s">
        <v>20</v>
      </c>
      <c r="AH443" s="10" t="s">
        <v>20</v>
      </c>
      <c r="AI443" s="10" t="s">
        <v>20</v>
      </c>
      <c r="AJ443" s="10" t="s">
        <v>20</v>
      </c>
      <c r="AK443" s="10" t="s">
        <v>20</v>
      </c>
      <c r="AL443" s="10" t="s">
        <v>20</v>
      </c>
      <c r="AM443" s="10" t="s">
        <v>20</v>
      </c>
      <c r="AN443" s="10" t="s">
        <v>20</v>
      </c>
      <c r="AO443" s="10" t="s">
        <v>20</v>
      </c>
      <c r="AP443" s="10" t="s">
        <v>20</v>
      </c>
      <c r="AQ443" s="10" t="s">
        <v>20</v>
      </c>
      <c r="AR443" s="10" t="s">
        <v>20</v>
      </c>
      <c r="AS443" s="10" t="s">
        <v>20</v>
      </c>
      <c r="AT443" t="s">
        <v>3703</v>
      </c>
      <c r="AU443" s="7" t="str">
        <f>'sp1'!AJ445</f>
        <v>Excel Charts</v>
      </c>
    </row>
    <row r="444" spans="2:47" ht="11.25" customHeight="1" x14ac:dyDescent="0.25">
      <c r="B444" s="12">
        <v>5</v>
      </c>
      <c r="C444" s="16" t="str">
        <f t="shared" si="6"/>
        <v>∞</v>
      </c>
      <c r="D444" s="10">
        <v>0</v>
      </c>
      <c r="E444" s="10">
        <v>1</v>
      </c>
      <c r="F444" s="10">
        <v>0</v>
      </c>
      <c r="G444" s="10">
        <v>1</v>
      </c>
      <c r="H444" s="10">
        <v>0</v>
      </c>
      <c r="I444" s="10" t="s">
        <v>20</v>
      </c>
      <c r="J444" s="10" t="s">
        <v>20</v>
      </c>
      <c r="K444" s="10" t="s">
        <v>20</v>
      </c>
      <c r="L444" s="10" t="s">
        <v>20</v>
      </c>
      <c r="M444" s="10" t="s">
        <v>20</v>
      </c>
      <c r="N444" s="10" t="s">
        <v>20</v>
      </c>
      <c r="O444" s="10" t="s">
        <v>20</v>
      </c>
      <c r="P444" s="10" t="s">
        <v>20</v>
      </c>
      <c r="Q444" s="10" t="s">
        <v>20</v>
      </c>
      <c r="R444" s="10" t="s">
        <v>20</v>
      </c>
      <c r="S444" s="10" t="s">
        <v>20</v>
      </c>
      <c r="T444" s="10" t="s">
        <v>20</v>
      </c>
      <c r="U444" s="10" t="s">
        <v>20</v>
      </c>
      <c r="V444" s="10" t="s">
        <v>20</v>
      </c>
      <c r="W444" s="10" t="s">
        <v>20</v>
      </c>
      <c r="X444" s="10" t="s">
        <v>20</v>
      </c>
      <c r="Y444" s="10" t="s">
        <v>20</v>
      </c>
      <c r="Z444" s="10" t="s">
        <v>20</v>
      </c>
      <c r="AA444" s="10" t="s">
        <v>20</v>
      </c>
      <c r="AB444" s="10" t="s">
        <v>20</v>
      </c>
      <c r="AC444" s="10" t="s">
        <v>20</v>
      </c>
      <c r="AD444" s="10" t="s">
        <v>20</v>
      </c>
      <c r="AE444" s="10" t="s">
        <v>20</v>
      </c>
      <c r="AF444" s="10" t="s">
        <v>20</v>
      </c>
      <c r="AG444" s="10" t="s">
        <v>20</v>
      </c>
      <c r="AH444" s="10" t="s">
        <v>20</v>
      </c>
      <c r="AI444" s="10" t="s">
        <v>20</v>
      </c>
      <c r="AJ444" s="10" t="s">
        <v>20</v>
      </c>
      <c r="AK444" s="10" t="s">
        <v>20</v>
      </c>
      <c r="AL444" s="10" t="s">
        <v>20</v>
      </c>
      <c r="AM444" s="10" t="s">
        <v>20</v>
      </c>
      <c r="AN444" s="10" t="s">
        <v>20</v>
      </c>
      <c r="AO444" s="10" t="s">
        <v>20</v>
      </c>
      <c r="AP444" s="10" t="s">
        <v>20</v>
      </c>
      <c r="AQ444" s="10" t="s">
        <v>20</v>
      </c>
      <c r="AR444" s="10" t="s">
        <v>20</v>
      </c>
      <c r="AS444" s="10" t="s">
        <v>20</v>
      </c>
      <c r="AT444" t="s">
        <v>3704</v>
      </c>
      <c r="AU444" s="7" t="str">
        <f>'sp1'!AJ446</f>
        <v>2003 – 2007 Array issue - Data issue ?</v>
      </c>
    </row>
    <row r="445" spans="2:47" ht="11.25" customHeight="1" x14ac:dyDescent="0.25">
      <c r="B445" s="12">
        <v>3</v>
      </c>
      <c r="C445" s="16" t="str">
        <f t="shared" si="6"/>
        <v>∞</v>
      </c>
      <c r="D445" s="10">
        <v>0</v>
      </c>
      <c r="E445" s="10">
        <v>1</v>
      </c>
      <c r="F445" s="10">
        <v>0</v>
      </c>
      <c r="G445" s="10" t="s">
        <v>20</v>
      </c>
      <c r="H445" s="10" t="s">
        <v>20</v>
      </c>
      <c r="I445" s="10" t="s">
        <v>20</v>
      </c>
      <c r="J445" s="10" t="s">
        <v>20</v>
      </c>
      <c r="K445" s="10" t="s">
        <v>20</v>
      </c>
      <c r="L445" s="10" t="s">
        <v>20</v>
      </c>
      <c r="M445" s="10" t="s">
        <v>20</v>
      </c>
      <c r="N445" s="10" t="s">
        <v>20</v>
      </c>
      <c r="O445" s="10" t="s">
        <v>20</v>
      </c>
      <c r="P445" s="10" t="s">
        <v>20</v>
      </c>
      <c r="Q445" s="10" t="s">
        <v>20</v>
      </c>
      <c r="R445" s="10" t="s">
        <v>20</v>
      </c>
      <c r="S445" s="10" t="s">
        <v>20</v>
      </c>
      <c r="T445" s="10" t="s">
        <v>20</v>
      </c>
      <c r="U445" s="10" t="s">
        <v>20</v>
      </c>
      <c r="V445" s="10" t="s">
        <v>20</v>
      </c>
      <c r="W445" s="10" t="s">
        <v>20</v>
      </c>
      <c r="X445" s="10" t="s">
        <v>20</v>
      </c>
      <c r="Y445" s="10" t="s">
        <v>20</v>
      </c>
      <c r="Z445" s="10" t="s">
        <v>20</v>
      </c>
      <c r="AA445" s="10" t="s">
        <v>20</v>
      </c>
      <c r="AB445" s="10" t="s">
        <v>20</v>
      </c>
      <c r="AC445" s="10" t="s">
        <v>20</v>
      </c>
      <c r="AD445" s="10" t="s">
        <v>20</v>
      </c>
      <c r="AE445" s="10" t="s">
        <v>20</v>
      </c>
      <c r="AF445" s="10" t="s">
        <v>20</v>
      </c>
      <c r="AG445" s="10" t="s">
        <v>20</v>
      </c>
      <c r="AH445" s="10" t="s">
        <v>20</v>
      </c>
      <c r="AI445" s="10" t="s">
        <v>20</v>
      </c>
      <c r="AJ445" s="10" t="s">
        <v>20</v>
      </c>
      <c r="AK445" s="10" t="s">
        <v>20</v>
      </c>
      <c r="AL445" s="10" t="s">
        <v>20</v>
      </c>
      <c r="AM445" s="10" t="s">
        <v>20</v>
      </c>
      <c r="AN445" s="10" t="s">
        <v>20</v>
      </c>
      <c r="AO445" s="10" t="s">
        <v>20</v>
      </c>
      <c r="AP445" s="10" t="s">
        <v>20</v>
      </c>
      <c r="AQ445" s="10" t="s">
        <v>20</v>
      </c>
      <c r="AR445" s="10" t="s">
        <v>20</v>
      </c>
      <c r="AS445" s="10" t="s">
        <v>20</v>
      </c>
      <c r="AT445" t="s">
        <v>3705</v>
      </c>
      <c r="AU445" s="7" t="str">
        <f>'sp1'!AJ447</f>
        <v>Removing blank data from a bar chart</v>
      </c>
    </row>
    <row r="446" spans="2:47" ht="11.25" customHeight="1" x14ac:dyDescent="0.25">
      <c r="B446" s="12">
        <v>4</v>
      </c>
      <c r="C446" s="16" t="str">
        <f t="shared" si="6"/>
        <v>∞</v>
      </c>
      <c r="D446" s="10">
        <v>0</v>
      </c>
      <c r="E446" s="10">
        <v>0</v>
      </c>
      <c r="F446" s="10">
        <v>1</v>
      </c>
      <c r="G446" s="10">
        <v>0</v>
      </c>
      <c r="H446" s="10" t="s">
        <v>20</v>
      </c>
      <c r="I446" s="10" t="s">
        <v>20</v>
      </c>
      <c r="J446" s="10" t="s">
        <v>20</v>
      </c>
      <c r="K446" s="10" t="s">
        <v>20</v>
      </c>
      <c r="L446" s="10" t="s">
        <v>20</v>
      </c>
      <c r="M446" s="10" t="s">
        <v>20</v>
      </c>
      <c r="N446" s="10" t="s">
        <v>20</v>
      </c>
      <c r="O446" s="10" t="s">
        <v>20</v>
      </c>
      <c r="P446" s="10" t="s">
        <v>20</v>
      </c>
      <c r="Q446" s="10" t="s">
        <v>20</v>
      </c>
      <c r="R446" s="10" t="s">
        <v>20</v>
      </c>
      <c r="S446" s="10" t="s">
        <v>20</v>
      </c>
      <c r="T446" s="10" t="s">
        <v>20</v>
      </c>
      <c r="U446" s="10" t="s">
        <v>20</v>
      </c>
      <c r="V446" s="10" t="s">
        <v>20</v>
      </c>
      <c r="W446" s="10" t="s">
        <v>20</v>
      </c>
      <c r="X446" s="10" t="s">
        <v>20</v>
      </c>
      <c r="Y446" s="10" t="s">
        <v>20</v>
      </c>
      <c r="Z446" s="10" t="s">
        <v>20</v>
      </c>
      <c r="AA446" s="10" t="s">
        <v>20</v>
      </c>
      <c r="AB446" s="10" t="s">
        <v>20</v>
      </c>
      <c r="AC446" s="10" t="s">
        <v>20</v>
      </c>
      <c r="AD446" s="10" t="s">
        <v>20</v>
      </c>
      <c r="AE446" s="10" t="s">
        <v>20</v>
      </c>
      <c r="AF446" s="10" t="s">
        <v>20</v>
      </c>
      <c r="AG446" s="10" t="s">
        <v>20</v>
      </c>
      <c r="AH446" s="10" t="s">
        <v>20</v>
      </c>
      <c r="AI446" s="10" t="s">
        <v>20</v>
      </c>
      <c r="AJ446" s="10" t="s">
        <v>20</v>
      </c>
      <c r="AK446" s="10" t="s">
        <v>20</v>
      </c>
      <c r="AL446" s="10" t="s">
        <v>20</v>
      </c>
      <c r="AM446" s="10" t="s">
        <v>20</v>
      </c>
      <c r="AN446" s="10" t="s">
        <v>20</v>
      </c>
      <c r="AO446" s="10" t="s">
        <v>20</v>
      </c>
      <c r="AP446" s="10" t="s">
        <v>20</v>
      </c>
      <c r="AQ446" s="10" t="s">
        <v>20</v>
      </c>
      <c r="AR446" s="10" t="s">
        <v>20</v>
      </c>
      <c r="AS446" s="10" t="s">
        <v>20</v>
      </c>
      <c r="AT446" t="s">
        <v>3706</v>
      </c>
      <c r="AU446" s="7" t="str">
        <f>'sp1'!AJ448</f>
        <v>Not sure how to explain...</v>
      </c>
    </row>
    <row r="447" spans="2:47" ht="11.25" customHeight="1" x14ac:dyDescent="0.25">
      <c r="B447" s="12">
        <v>4</v>
      </c>
      <c r="C447" s="16" t="str">
        <f t="shared" si="6"/>
        <v>∞</v>
      </c>
      <c r="D447" s="10">
        <v>0</v>
      </c>
      <c r="E447" s="10">
        <v>1</v>
      </c>
      <c r="F447" s="10">
        <v>0</v>
      </c>
      <c r="G447" s="10">
        <v>0</v>
      </c>
      <c r="H447" s="10" t="s">
        <v>20</v>
      </c>
      <c r="I447" s="10" t="s">
        <v>20</v>
      </c>
      <c r="J447" s="10" t="s">
        <v>20</v>
      </c>
      <c r="K447" s="10" t="s">
        <v>20</v>
      </c>
      <c r="L447" s="10" t="s">
        <v>20</v>
      </c>
      <c r="M447" s="10" t="s">
        <v>20</v>
      </c>
      <c r="N447" s="10" t="s">
        <v>20</v>
      </c>
      <c r="O447" s="10" t="s">
        <v>20</v>
      </c>
      <c r="P447" s="10" t="s">
        <v>20</v>
      </c>
      <c r="Q447" s="10" t="s">
        <v>20</v>
      </c>
      <c r="R447" s="10" t="s">
        <v>20</v>
      </c>
      <c r="S447" s="10" t="s">
        <v>20</v>
      </c>
      <c r="T447" s="10" t="s">
        <v>20</v>
      </c>
      <c r="U447" s="10" t="s">
        <v>20</v>
      </c>
      <c r="V447" s="10" t="s">
        <v>20</v>
      </c>
      <c r="W447" s="10" t="s">
        <v>20</v>
      </c>
      <c r="X447" s="10" t="s">
        <v>20</v>
      </c>
      <c r="Y447" s="10" t="s">
        <v>20</v>
      </c>
      <c r="Z447" s="10" t="s">
        <v>20</v>
      </c>
      <c r="AA447" s="10" t="s">
        <v>20</v>
      </c>
      <c r="AB447" s="10" t="s">
        <v>20</v>
      </c>
      <c r="AC447" s="10" t="s">
        <v>20</v>
      </c>
      <c r="AD447" s="10" t="s">
        <v>20</v>
      </c>
      <c r="AE447" s="10" t="s">
        <v>20</v>
      </c>
      <c r="AF447" s="10" t="s">
        <v>20</v>
      </c>
      <c r="AG447" s="10" t="s">
        <v>20</v>
      </c>
      <c r="AH447" s="10" t="s">
        <v>20</v>
      </c>
      <c r="AI447" s="10" t="s">
        <v>20</v>
      </c>
      <c r="AJ447" s="10" t="s">
        <v>20</v>
      </c>
      <c r="AK447" s="10" t="s">
        <v>20</v>
      </c>
      <c r="AL447" s="10" t="s">
        <v>20</v>
      </c>
      <c r="AM447" s="10" t="s">
        <v>20</v>
      </c>
      <c r="AN447" s="10" t="s">
        <v>20</v>
      </c>
      <c r="AO447" s="10" t="s">
        <v>20</v>
      </c>
      <c r="AP447" s="10" t="s">
        <v>20</v>
      </c>
      <c r="AQ447" s="10" t="s">
        <v>20</v>
      </c>
      <c r="AR447" s="10" t="s">
        <v>20</v>
      </c>
      <c r="AS447" s="10" t="s">
        <v>20</v>
      </c>
      <c r="AT447" t="s">
        <v>3707</v>
      </c>
      <c r="AU447" s="7" t="str">
        <f>'sp1'!AJ449</f>
        <v>Gap Detection</v>
      </c>
    </row>
    <row r="448" spans="2:47" ht="11.25" customHeight="1" x14ac:dyDescent="0.25">
      <c r="B448" s="12">
        <v>4</v>
      </c>
      <c r="C448" s="16" t="str">
        <f t="shared" si="6"/>
        <v>∞</v>
      </c>
      <c r="D448" s="10">
        <v>0</v>
      </c>
      <c r="E448" s="10">
        <v>0</v>
      </c>
      <c r="F448" s="10">
        <v>0</v>
      </c>
      <c r="G448" s="10">
        <v>1</v>
      </c>
      <c r="H448" s="10" t="s">
        <v>20</v>
      </c>
      <c r="I448" s="10" t="s">
        <v>20</v>
      </c>
      <c r="J448" s="10" t="s">
        <v>20</v>
      </c>
      <c r="K448" s="10" t="s">
        <v>20</v>
      </c>
      <c r="L448" s="10" t="s">
        <v>20</v>
      </c>
      <c r="M448" s="10" t="s">
        <v>20</v>
      </c>
      <c r="N448" s="10" t="s">
        <v>20</v>
      </c>
      <c r="O448" s="10" t="s">
        <v>20</v>
      </c>
      <c r="P448" s="10" t="s">
        <v>20</v>
      </c>
      <c r="Q448" s="10" t="s">
        <v>20</v>
      </c>
      <c r="R448" s="10" t="s">
        <v>20</v>
      </c>
      <c r="S448" s="10" t="s">
        <v>20</v>
      </c>
      <c r="T448" s="10" t="s">
        <v>20</v>
      </c>
      <c r="U448" s="10" t="s">
        <v>20</v>
      </c>
      <c r="V448" s="10" t="s">
        <v>20</v>
      </c>
      <c r="W448" s="10" t="s">
        <v>20</v>
      </c>
      <c r="X448" s="10" t="s">
        <v>20</v>
      </c>
      <c r="Y448" s="10" t="s">
        <v>20</v>
      </c>
      <c r="Z448" s="10" t="s">
        <v>20</v>
      </c>
      <c r="AA448" s="10" t="s">
        <v>20</v>
      </c>
      <c r="AB448" s="10" t="s">
        <v>20</v>
      </c>
      <c r="AC448" s="10" t="s">
        <v>20</v>
      </c>
      <c r="AD448" s="10" t="s">
        <v>20</v>
      </c>
      <c r="AE448" s="10" t="s">
        <v>20</v>
      </c>
      <c r="AF448" s="10" t="s">
        <v>20</v>
      </c>
      <c r="AG448" s="10" t="s">
        <v>20</v>
      </c>
      <c r="AH448" s="10" t="s">
        <v>20</v>
      </c>
      <c r="AI448" s="10" t="s">
        <v>20</v>
      </c>
      <c r="AJ448" s="10" t="s">
        <v>20</v>
      </c>
      <c r="AK448" s="10" t="s">
        <v>20</v>
      </c>
      <c r="AL448" s="10" t="s">
        <v>20</v>
      </c>
      <c r="AM448" s="10" t="s">
        <v>20</v>
      </c>
      <c r="AN448" s="10" t="s">
        <v>20</v>
      </c>
      <c r="AO448" s="10" t="s">
        <v>20</v>
      </c>
      <c r="AP448" s="10" t="s">
        <v>20</v>
      </c>
      <c r="AQ448" s="10" t="s">
        <v>20</v>
      </c>
      <c r="AR448" s="10" t="s">
        <v>20</v>
      </c>
      <c r="AS448" s="10" t="s">
        <v>20</v>
      </c>
      <c r="AT448" t="s">
        <v>3708</v>
      </c>
      <c r="AU448" s="7" t="str">
        <f>'sp1'!AJ450</f>
        <v>Text box in a dashboard</v>
      </c>
    </row>
    <row r="449" spans="2:47" ht="11.25" customHeight="1" x14ac:dyDescent="0.25">
      <c r="B449" s="12">
        <v>3</v>
      </c>
      <c r="C449" s="16" t="str">
        <f t="shared" si="6"/>
        <v>∞</v>
      </c>
      <c r="D449" s="10">
        <v>0</v>
      </c>
      <c r="E449" s="10">
        <v>1</v>
      </c>
      <c r="F449" s="10">
        <v>0</v>
      </c>
      <c r="G449" s="10" t="s">
        <v>20</v>
      </c>
      <c r="H449" s="10" t="s">
        <v>20</v>
      </c>
      <c r="I449" s="10" t="s">
        <v>20</v>
      </c>
      <c r="J449" s="10" t="s">
        <v>20</v>
      </c>
      <c r="K449" s="10" t="s">
        <v>20</v>
      </c>
      <c r="L449" s="10" t="s">
        <v>20</v>
      </c>
      <c r="M449" s="10" t="s">
        <v>20</v>
      </c>
      <c r="N449" s="10" t="s">
        <v>20</v>
      </c>
      <c r="O449" s="10" t="s">
        <v>20</v>
      </c>
      <c r="P449" s="10" t="s">
        <v>20</v>
      </c>
      <c r="Q449" s="10" t="s">
        <v>20</v>
      </c>
      <c r="R449" s="10" t="s">
        <v>20</v>
      </c>
      <c r="S449" s="10" t="s">
        <v>20</v>
      </c>
      <c r="T449" s="10" t="s">
        <v>20</v>
      </c>
      <c r="U449" s="10" t="s">
        <v>20</v>
      </c>
      <c r="V449" s="10" t="s">
        <v>20</v>
      </c>
      <c r="W449" s="10" t="s">
        <v>20</v>
      </c>
      <c r="X449" s="10" t="s">
        <v>20</v>
      </c>
      <c r="Y449" s="10" t="s">
        <v>20</v>
      </c>
      <c r="Z449" s="10" t="s">
        <v>20</v>
      </c>
      <c r="AA449" s="10" t="s">
        <v>20</v>
      </c>
      <c r="AB449" s="10" t="s">
        <v>20</v>
      </c>
      <c r="AC449" s="10" t="s">
        <v>20</v>
      </c>
      <c r="AD449" s="10" t="s">
        <v>20</v>
      </c>
      <c r="AE449" s="10" t="s">
        <v>20</v>
      </c>
      <c r="AF449" s="10" t="s">
        <v>20</v>
      </c>
      <c r="AG449" s="10" t="s">
        <v>20</v>
      </c>
      <c r="AH449" s="10" t="s">
        <v>20</v>
      </c>
      <c r="AI449" s="10" t="s">
        <v>20</v>
      </c>
      <c r="AJ449" s="10" t="s">
        <v>20</v>
      </c>
      <c r="AK449" s="10" t="s">
        <v>20</v>
      </c>
      <c r="AL449" s="10" t="s">
        <v>20</v>
      </c>
      <c r="AM449" s="10" t="s">
        <v>20</v>
      </c>
      <c r="AN449" s="10" t="s">
        <v>20</v>
      </c>
      <c r="AO449" s="10" t="s">
        <v>20</v>
      </c>
      <c r="AP449" s="10" t="s">
        <v>20</v>
      </c>
      <c r="AQ449" s="10" t="s">
        <v>20</v>
      </c>
      <c r="AR449" s="10" t="s">
        <v>20</v>
      </c>
      <c r="AS449" s="10" t="s">
        <v>20</v>
      </c>
      <c r="AT449" t="s">
        <v>3709</v>
      </c>
      <c r="AU449" s="7" t="str">
        <f>'sp1'!AJ451</f>
        <v>Correlation - Return the assets that hav…</v>
      </c>
    </row>
    <row r="450" spans="2:47" ht="11.25" customHeight="1" x14ac:dyDescent="0.25">
      <c r="B450" s="12">
        <v>4</v>
      </c>
      <c r="C450" s="16" t="str">
        <f t="shared" si="6"/>
        <v>∞</v>
      </c>
      <c r="D450" s="10">
        <v>0</v>
      </c>
      <c r="E450" s="10">
        <v>1</v>
      </c>
      <c r="F450" s="10">
        <v>0</v>
      </c>
      <c r="G450" s="10">
        <v>0</v>
      </c>
      <c r="H450" s="10" t="s">
        <v>20</v>
      </c>
      <c r="I450" s="10" t="s">
        <v>20</v>
      </c>
      <c r="J450" s="10" t="s">
        <v>20</v>
      </c>
      <c r="K450" s="10" t="s">
        <v>20</v>
      </c>
      <c r="L450" s="10" t="s">
        <v>20</v>
      </c>
      <c r="M450" s="10" t="s">
        <v>20</v>
      </c>
      <c r="N450" s="10" t="s">
        <v>20</v>
      </c>
      <c r="O450" s="10" t="s">
        <v>20</v>
      </c>
      <c r="P450" s="10" t="s">
        <v>20</v>
      </c>
      <c r="Q450" s="10" t="s">
        <v>20</v>
      </c>
      <c r="R450" s="10" t="s">
        <v>20</v>
      </c>
      <c r="S450" s="10" t="s">
        <v>20</v>
      </c>
      <c r="T450" s="10" t="s">
        <v>20</v>
      </c>
      <c r="U450" s="10" t="s">
        <v>20</v>
      </c>
      <c r="V450" s="10" t="s">
        <v>20</v>
      </c>
      <c r="W450" s="10" t="s">
        <v>20</v>
      </c>
      <c r="X450" s="10" t="s">
        <v>20</v>
      </c>
      <c r="Y450" s="10" t="s">
        <v>20</v>
      </c>
      <c r="Z450" s="10" t="s">
        <v>20</v>
      </c>
      <c r="AA450" s="10" t="s">
        <v>20</v>
      </c>
      <c r="AB450" s="10" t="s">
        <v>20</v>
      </c>
      <c r="AC450" s="10" t="s">
        <v>20</v>
      </c>
      <c r="AD450" s="10" t="s">
        <v>20</v>
      </c>
      <c r="AE450" s="10" t="s">
        <v>20</v>
      </c>
      <c r="AF450" s="10" t="s">
        <v>20</v>
      </c>
      <c r="AG450" s="10" t="s">
        <v>20</v>
      </c>
      <c r="AH450" s="10" t="s">
        <v>20</v>
      </c>
      <c r="AI450" s="10" t="s">
        <v>20</v>
      </c>
      <c r="AJ450" s="10" t="s">
        <v>20</v>
      </c>
      <c r="AK450" s="10" t="s">
        <v>20</v>
      </c>
      <c r="AL450" s="10" t="s">
        <v>20</v>
      </c>
      <c r="AM450" s="10" t="s">
        <v>20</v>
      </c>
      <c r="AN450" s="10" t="s">
        <v>20</v>
      </c>
      <c r="AO450" s="10" t="s">
        <v>20</v>
      </c>
      <c r="AP450" s="10" t="s">
        <v>20</v>
      </c>
      <c r="AQ450" s="10" t="s">
        <v>20</v>
      </c>
      <c r="AR450" s="10" t="s">
        <v>20</v>
      </c>
      <c r="AS450" s="10" t="s">
        <v>20</v>
      </c>
      <c r="AT450" t="s">
        <v>3710</v>
      </c>
      <c r="AU450" s="7" t="str">
        <f>'sp1'!AJ452</f>
        <v>Thermometer Graph (Dynamic)</v>
      </c>
    </row>
    <row r="451" spans="2:47" ht="11.25" customHeight="1" x14ac:dyDescent="0.25">
      <c r="B451" s="12">
        <v>9</v>
      </c>
      <c r="C451" s="16" t="str">
        <f t="shared" si="6"/>
        <v>∞</v>
      </c>
      <c r="D451" s="10">
        <v>0</v>
      </c>
      <c r="E451" s="10">
        <v>1</v>
      </c>
      <c r="F451" s="10">
        <v>0</v>
      </c>
      <c r="G451" s="10">
        <v>1</v>
      </c>
      <c r="H451" s="10">
        <v>0</v>
      </c>
      <c r="I451" s="10">
        <v>1</v>
      </c>
      <c r="J451" s="10">
        <v>0</v>
      </c>
      <c r="K451" s="10">
        <v>1</v>
      </c>
      <c r="L451" s="10">
        <v>0</v>
      </c>
      <c r="M451" s="10" t="s">
        <v>20</v>
      </c>
      <c r="N451" s="10" t="s">
        <v>20</v>
      </c>
      <c r="O451" s="10" t="s">
        <v>20</v>
      </c>
      <c r="P451" s="10" t="s">
        <v>20</v>
      </c>
      <c r="Q451" s="10" t="s">
        <v>20</v>
      </c>
      <c r="R451" s="10" t="s">
        <v>20</v>
      </c>
      <c r="S451" s="10" t="s">
        <v>20</v>
      </c>
      <c r="T451" s="10" t="s">
        <v>20</v>
      </c>
      <c r="U451" s="10" t="s">
        <v>20</v>
      </c>
      <c r="V451" s="10" t="s">
        <v>20</v>
      </c>
      <c r="W451" s="10" t="s">
        <v>20</v>
      </c>
      <c r="X451" s="10" t="s">
        <v>20</v>
      </c>
      <c r="Y451" s="10" t="s">
        <v>20</v>
      </c>
      <c r="Z451" s="10" t="s">
        <v>20</v>
      </c>
      <c r="AA451" s="10" t="s">
        <v>20</v>
      </c>
      <c r="AB451" s="10" t="s">
        <v>20</v>
      </c>
      <c r="AC451" s="10" t="s">
        <v>20</v>
      </c>
      <c r="AD451" s="10" t="s">
        <v>20</v>
      </c>
      <c r="AE451" s="10" t="s">
        <v>20</v>
      </c>
      <c r="AF451" s="10" t="s">
        <v>20</v>
      </c>
      <c r="AG451" s="10" t="s">
        <v>20</v>
      </c>
      <c r="AH451" s="10" t="s">
        <v>20</v>
      </c>
      <c r="AI451" s="10" t="s">
        <v>20</v>
      </c>
      <c r="AJ451" s="10" t="s">
        <v>20</v>
      </c>
      <c r="AK451" s="10" t="s">
        <v>20</v>
      </c>
      <c r="AL451" s="10" t="s">
        <v>20</v>
      </c>
      <c r="AM451" s="10" t="s">
        <v>20</v>
      </c>
      <c r="AN451" s="10" t="s">
        <v>20</v>
      </c>
      <c r="AO451" s="10" t="s">
        <v>20</v>
      </c>
      <c r="AP451" s="10" t="s">
        <v>20</v>
      </c>
      <c r="AQ451" s="10" t="s">
        <v>20</v>
      </c>
      <c r="AR451" s="10" t="s">
        <v>20</v>
      </c>
      <c r="AS451" s="10" t="s">
        <v>20</v>
      </c>
      <c r="AT451" t="s">
        <v>3711</v>
      </c>
      <c r="AU451" s="7" t="str">
        <f>'sp1'!AJ453</f>
        <v>Issue Register - last 30 days&amp;#039; form…</v>
      </c>
    </row>
    <row r="452" spans="2:47" ht="11.25" customHeight="1" x14ac:dyDescent="0.25">
      <c r="B452" s="12">
        <v>3</v>
      </c>
      <c r="C452" s="16" t="str">
        <f t="shared" ref="C452:C515" si="7">HYPERLINK(AT452,inf)</f>
        <v>∞</v>
      </c>
      <c r="D452" s="10">
        <v>0</v>
      </c>
      <c r="E452" s="10">
        <v>1</v>
      </c>
      <c r="F452" s="10">
        <v>0</v>
      </c>
      <c r="G452" s="10" t="s">
        <v>20</v>
      </c>
      <c r="H452" s="10" t="s">
        <v>20</v>
      </c>
      <c r="I452" s="10" t="s">
        <v>20</v>
      </c>
      <c r="J452" s="10" t="s">
        <v>20</v>
      </c>
      <c r="K452" s="10" t="s">
        <v>20</v>
      </c>
      <c r="L452" s="10" t="s">
        <v>20</v>
      </c>
      <c r="M452" s="10" t="s">
        <v>20</v>
      </c>
      <c r="N452" s="10" t="s">
        <v>20</v>
      </c>
      <c r="O452" s="10" t="s">
        <v>20</v>
      </c>
      <c r="P452" s="10" t="s">
        <v>20</v>
      </c>
      <c r="Q452" s="10" t="s">
        <v>20</v>
      </c>
      <c r="R452" s="10" t="s">
        <v>20</v>
      </c>
      <c r="S452" s="10" t="s">
        <v>20</v>
      </c>
      <c r="T452" s="10" t="s">
        <v>20</v>
      </c>
      <c r="U452" s="10" t="s">
        <v>20</v>
      </c>
      <c r="V452" s="10" t="s">
        <v>20</v>
      </c>
      <c r="W452" s="10" t="s">
        <v>20</v>
      </c>
      <c r="X452" s="10" t="s">
        <v>20</v>
      </c>
      <c r="Y452" s="10" t="s">
        <v>20</v>
      </c>
      <c r="Z452" s="10" t="s">
        <v>20</v>
      </c>
      <c r="AA452" s="10" t="s">
        <v>20</v>
      </c>
      <c r="AB452" s="10" t="s">
        <v>20</v>
      </c>
      <c r="AC452" s="10" t="s">
        <v>20</v>
      </c>
      <c r="AD452" s="10" t="s">
        <v>20</v>
      </c>
      <c r="AE452" s="10" t="s">
        <v>20</v>
      </c>
      <c r="AF452" s="10" t="s">
        <v>20</v>
      </c>
      <c r="AG452" s="10" t="s">
        <v>20</v>
      </c>
      <c r="AH452" s="10" t="s">
        <v>20</v>
      </c>
      <c r="AI452" s="10" t="s">
        <v>20</v>
      </c>
      <c r="AJ452" s="10" t="s">
        <v>20</v>
      </c>
      <c r="AK452" s="10" t="s">
        <v>20</v>
      </c>
      <c r="AL452" s="10" t="s">
        <v>20</v>
      </c>
      <c r="AM452" s="10" t="s">
        <v>20</v>
      </c>
      <c r="AN452" s="10" t="s">
        <v>20</v>
      </c>
      <c r="AO452" s="10" t="s">
        <v>20</v>
      </c>
      <c r="AP452" s="10" t="s">
        <v>20</v>
      </c>
      <c r="AQ452" s="10" t="s">
        <v>20</v>
      </c>
      <c r="AR452" s="10" t="s">
        <v>20</v>
      </c>
      <c r="AS452" s="10" t="s">
        <v>20</v>
      </c>
      <c r="AT452" t="s">
        <v>3712</v>
      </c>
      <c r="AU452" s="7" t="str">
        <f>'sp1'!AJ454</f>
        <v>Time Sucks:  Hours as a chart axis....</v>
      </c>
    </row>
    <row r="453" spans="2:47" ht="11.25" customHeight="1" x14ac:dyDescent="0.25">
      <c r="B453" s="12">
        <v>4</v>
      </c>
      <c r="C453" s="16" t="str">
        <f t="shared" si="7"/>
        <v>∞</v>
      </c>
      <c r="D453" s="10">
        <v>0</v>
      </c>
      <c r="E453" s="10">
        <v>0</v>
      </c>
      <c r="F453" s="10">
        <v>0</v>
      </c>
      <c r="G453" s="10">
        <v>1</v>
      </c>
      <c r="H453" s="10" t="s">
        <v>20</v>
      </c>
      <c r="I453" s="10" t="s">
        <v>20</v>
      </c>
      <c r="J453" s="10" t="s">
        <v>20</v>
      </c>
      <c r="K453" s="10" t="s">
        <v>20</v>
      </c>
      <c r="L453" s="10" t="s">
        <v>20</v>
      </c>
      <c r="M453" s="10" t="s">
        <v>20</v>
      </c>
      <c r="N453" s="10" t="s">
        <v>20</v>
      </c>
      <c r="O453" s="10" t="s">
        <v>20</v>
      </c>
      <c r="P453" s="10" t="s">
        <v>20</v>
      </c>
      <c r="Q453" s="10" t="s">
        <v>20</v>
      </c>
      <c r="R453" s="10" t="s">
        <v>20</v>
      </c>
      <c r="S453" s="10" t="s">
        <v>20</v>
      </c>
      <c r="T453" s="10" t="s">
        <v>20</v>
      </c>
      <c r="U453" s="10" t="s">
        <v>20</v>
      </c>
      <c r="V453" s="10" t="s">
        <v>20</v>
      </c>
      <c r="W453" s="10" t="s">
        <v>20</v>
      </c>
      <c r="X453" s="10" t="s">
        <v>20</v>
      </c>
      <c r="Y453" s="10" t="s">
        <v>20</v>
      </c>
      <c r="Z453" s="10" t="s">
        <v>20</v>
      </c>
      <c r="AA453" s="10" t="s">
        <v>20</v>
      </c>
      <c r="AB453" s="10" t="s">
        <v>20</v>
      </c>
      <c r="AC453" s="10" t="s">
        <v>20</v>
      </c>
      <c r="AD453" s="10" t="s">
        <v>20</v>
      </c>
      <c r="AE453" s="10" t="s">
        <v>20</v>
      </c>
      <c r="AF453" s="10" t="s">
        <v>20</v>
      </c>
      <c r="AG453" s="10" t="s">
        <v>20</v>
      </c>
      <c r="AH453" s="10" t="s">
        <v>20</v>
      </c>
      <c r="AI453" s="10" t="s">
        <v>20</v>
      </c>
      <c r="AJ453" s="10" t="s">
        <v>20</v>
      </c>
      <c r="AK453" s="10" t="s">
        <v>20</v>
      </c>
      <c r="AL453" s="10" t="s">
        <v>20</v>
      </c>
      <c r="AM453" s="10" t="s">
        <v>20</v>
      </c>
      <c r="AN453" s="10" t="s">
        <v>20</v>
      </c>
      <c r="AO453" s="10" t="s">
        <v>20</v>
      </c>
      <c r="AP453" s="10" t="s">
        <v>20</v>
      </c>
      <c r="AQ453" s="10" t="s">
        <v>20</v>
      </c>
      <c r="AR453" s="10" t="s">
        <v>20</v>
      </c>
      <c r="AS453" s="10" t="s">
        <v>20</v>
      </c>
      <c r="AT453" t="s">
        <v>3713</v>
      </c>
      <c r="AU453" s="7" t="str">
        <f>'sp1'!AJ455</f>
        <v>lol</v>
      </c>
    </row>
    <row r="454" spans="2:47" ht="11.25" customHeight="1" x14ac:dyDescent="0.25">
      <c r="B454" s="12">
        <v>3</v>
      </c>
      <c r="C454" s="16" t="str">
        <f t="shared" si="7"/>
        <v>∞</v>
      </c>
      <c r="D454" s="10">
        <v>0</v>
      </c>
      <c r="E454" s="10">
        <v>0</v>
      </c>
      <c r="F454" s="10">
        <v>1</v>
      </c>
      <c r="G454" s="10" t="s">
        <v>20</v>
      </c>
      <c r="H454" s="10" t="s">
        <v>20</v>
      </c>
      <c r="I454" s="10" t="s">
        <v>20</v>
      </c>
      <c r="J454" s="10" t="s">
        <v>20</v>
      </c>
      <c r="K454" s="10" t="s">
        <v>20</v>
      </c>
      <c r="L454" s="10" t="s">
        <v>20</v>
      </c>
      <c r="M454" s="10" t="s">
        <v>20</v>
      </c>
      <c r="N454" s="10" t="s">
        <v>20</v>
      </c>
      <c r="O454" s="10" t="s">
        <v>20</v>
      </c>
      <c r="P454" s="10" t="s">
        <v>20</v>
      </c>
      <c r="Q454" s="10" t="s">
        <v>20</v>
      </c>
      <c r="R454" s="10" t="s">
        <v>20</v>
      </c>
      <c r="S454" s="10" t="s">
        <v>20</v>
      </c>
      <c r="T454" s="10" t="s">
        <v>20</v>
      </c>
      <c r="U454" s="10" t="s">
        <v>20</v>
      </c>
      <c r="V454" s="10" t="s">
        <v>20</v>
      </c>
      <c r="W454" s="10" t="s">
        <v>20</v>
      </c>
      <c r="X454" s="10" t="s">
        <v>20</v>
      </c>
      <c r="Y454" s="10" t="s">
        <v>20</v>
      </c>
      <c r="Z454" s="10" t="s">
        <v>20</v>
      </c>
      <c r="AA454" s="10" t="s">
        <v>20</v>
      </c>
      <c r="AB454" s="10" t="s">
        <v>20</v>
      </c>
      <c r="AC454" s="10" t="s">
        <v>20</v>
      </c>
      <c r="AD454" s="10" t="s">
        <v>20</v>
      </c>
      <c r="AE454" s="10" t="s">
        <v>20</v>
      </c>
      <c r="AF454" s="10" t="s">
        <v>20</v>
      </c>
      <c r="AG454" s="10" t="s">
        <v>20</v>
      </c>
      <c r="AH454" s="10" t="s">
        <v>20</v>
      </c>
      <c r="AI454" s="10" t="s">
        <v>20</v>
      </c>
      <c r="AJ454" s="10" t="s">
        <v>20</v>
      </c>
      <c r="AK454" s="10" t="s">
        <v>20</v>
      </c>
      <c r="AL454" s="10" t="s">
        <v>20</v>
      </c>
      <c r="AM454" s="10" t="s">
        <v>20</v>
      </c>
      <c r="AN454" s="10" t="s">
        <v>20</v>
      </c>
      <c r="AO454" s="10" t="s">
        <v>20</v>
      </c>
      <c r="AP454" s="10" t="s">
        <v>20</v>
      </c>
      <c r="AQ454" s="10" t="s">
        <v>20</v>
      </c>
      <c r="AR454" s="10" t="s">
        <v>20</v>
      </c>
      <c r="AS454" s="10" t="s">
        <v>20</v>
      </c>
      <c r="AT454" t="s">
        <v>3714</v>
      </c>
      <c r="AU454" s="7" t="str">
        <f>'sp1'!AJ456</f>
        <v>Separating contents of a column into two…</v>
      </c>
    </row>
    <row r="455" spans="2:47" ht="11.25" customHeight="1" x14ac:dyDescent="0.25">
      <c r="B455" s="12">
        <v>8</v>
      </c>
      <c r="C455" s="16" t="str">
        <f t="shared" si="7"/>
        <v>∞</v>
      </c>
      <c r="D455" s="10">
        <v>0</v>
      </c>
      <c r="E455" s="10">
        <v>1</v>
      </c>
      <c r="F455" s="10">
        <v>0</v>
      </c>
      <c r="G455" s="10">
        <v>0</v>
      </c>
      <c r="H455" s="10">
        <v>0</v>
      </c>
      <c r="I455" s="10">
        <v>0</v>
      </c>
      <c r="J455" s="10">
        <v>0</v>
      </c>
      <c r="K455" s="10">
        <v>0</v>
      </c>
      <c r="L455" s="10" t="s">
        <v>20</v>
      </c>
      <c r="M455" s="10" t="s">
        <v>20</v>
      </c>
      <c r="N455" s="10" t="s">
        <v>20</v>
      </c>
      <c r="O455" s="10" t="s">
        <v>20</v>
      </c>
      <c r="P455" s="10" t="s">
        <v>20</v>
      </c>
      <c r="Q455" s="10" t="s">
        <v>20</v>
      </c>
      <c r="R455" s="10" t="s">
        <v>20</v>
      </c>
      <c r="S455" s="10" t="s">
        <v>20</v>
      </c>
      <c r="T455" s="10" t="s">
        <v>20</v>
      </c>
      <c r="U455" s="10" t="s">
        <v>20</v>
      </c>
      <c r="V455" s="10" t="s">
        <v>20</v>
      </c>
      <c r="W455" s="10" t="s">
        <v>20</v>
      </c>
      <c r="X455" s="10" t="s">
        <v>20</v>
      </c>
      <c r="Y455" s="10" t="s">
        <v>20</v>
      </c>
      <c r="Z455" s="10" t="s">
        <v>20</v>
      </c>
      <c r="AA455" s="10" t="s">
        <v>20</v>
      </c>
      <c r="AB455" s="10" t="s">
        <v>20</v>
      </c>
      <c r="AC455" s="10" t="s">
        <v>20</v>
      </c>
      <c r="AD455" s="10" t="s">
        <v>20</v>
      </c>
      <c r="AE455" s="10" t="s">
        <v>20</v>
      </c>
      <c r="AF455" s="10" t="s">
        <v>20</v>
      </c>
      <c r="AG455" s="10" t="s">
        <v>20</v>
      </c>
      <c r="AH455" s="10" t="s">
        <v>20</v>
      </c>
      <c r="AI455" s="10" t="s">
        <v>20</v>
      </c>
      <c r="AJ455" s="10" t="s">
        <v>20</v>
      </c>
      <c r="AK455" s="10" t="s">
        <v>20</v>
      </c>
      <c r="AL455" s="10" t="s">
        <v>20</v>
      </c>
      <c r="AM455" s="10" t="s">
        <v>20</v>
      </c>
      <c r="AN455" s="10" t="s">
        <v>20</v>
      </c>
      <c r="AO455" s="10" t="s">
        <v>20</v>
      </c>
      <c r="AP455" s="10" t="s">
        <v>20</v>
      </c>
      <c r="AQ455" s="10" t="s">
        <v>20</v>
      </c>
      <c r="AR455" s="10" t="s">
        <v>20</v>
      </c>
      <c r="AS455" s="10" t="s">
        <v>20</v>
      </c>
      <c r="AT455" t="s">
        <v>3715</v>
      </c>
      <c r="AU455" s="7" t="str">
        <f>'sp1'!AJ457</f>
        <v>Date Formatting</v>
      </c>
    </row>
    <row r="456" spans="2:47" ht="11.25" customHeight="1" x14ac:dyDescent="0.25">
      <c r="B456" s="12">
        <v>2</v>
      </c>
      <c r="C456" s="16" t="str">
        <f t="shared" si="7"/>
        <v>∞</v>
      </c>
      <c r="D456" s="10">
        <v>0</v>
      </c>
      <c r="E456" s="10">
        <v>1</v>
      </c>
      <c r="F456" s="10" t="s">
        <v>20</v>
      </c>
      <c r="G456" s="10" t="s">
        <v>20</v>
      </c>
      <c r="H456" s="10" t="s">
        <v>20</v>
      </c>
      <c r="I456" s="10" t="s">
        <v>20</v>
      </c>
      <c r="J456" s="10" t="s">
        <v>20</v>
      </c>
      <c r="K456" s="10" t="s">
        <v>20</v>
      </c>
      <c r="L456" s="10" t="s">
        <v>20</v>
      </c>
      <c r="M456" s="10" t="s">
        <v>20</v>
      </c>
      <c r="N456" s="10" t="s">
        <v>20</v>
      </c>
      <c r="O456" s="10" t="s">
        <v>20</v>
      </c>
      <c r="P456" s="10" t="s">
        <v>20</v>
      </c>
      <c r="Q456" s="10" t="s">
        <v>20</v>
      </c>
      <c r="R456" s="10" t="s">
        <v>20</v>
      </c>
      <c r="S456" s="10" t="s">
        <v>20</v>
      </c>
      <c r="T456" s="10" t="s">
        <v>20</v>
      </c>
      <c r="U456" s="10" t="s">
        <v>20</v>
      </c>
      <c r="V456" s="10" t="s">
        <v>20</v>
      </c>
      <c r="W456" s="10" t="s">
        <v>20</v>
      </c>
      <c r="X456" s="10" t="s">
        <v>20</v>
      </c>
      <c r="Y456" s="10" t="s">
        <v>20</v>
      </c>
      <c r="Z456" s="10" t="s">
        <v>20</v>
      </c>
      <c r="AA456" s="10" t="s">
        <v>20</v>
      </c>
      <c r="AB456" s="10" t="s">
        <v>20</v>
      </c>
      <c r="AC456" s="10" t="s">
        <v>20</v>
      </c>
      <c r="AD456" s="10" t="s">
        <v>20</v>
      </c>
      <c r="AE456" s="10" t="s">
        <v>20</v>
      </c>
      <c r="AF456" s="10" t="s">
        <v>20</v>
      </c>
      <c r="AG456" s="10" t="s">
        <v>20</v>
      </c>
      <c r="AH456" s="10" t="s">
        <v>20</v>
      </c>
      <c r="AI456" s="10" t="s">
        <v>20</v>
      </c>
      <c r="AJ456" s="10" t="s">
        <v>20</v>
      </c>
      <c r="AK456" s="10" t="s">
        <v>20</v>
      </c>
      <c r="AL456" s="10" t="s">
        <v>20</v>
      </c>
      <c r="AM456" s="10" t="s">
        <v>20</v>
      </c>
      <c r="AN456" s="10" t="s">
        <v>20</v>
      </c>
      <c r="AO456" s="10" t="s">
        <v>20</v>
      </c>
      <c r="AP456" s="10" t="s">
        <v>20</v>
      </c>
      <c r="AQ456" s="10" t="s">
        <v>20</v>
      </c>
      <c r="AR456" s="10" t="s">
        <v>20</v>
      </c>
      <c r="AS456" s="10" t="s">
        <v>20</v>
      </c>
      <c r="AT456" t="s">
        <v>3716</v>
      </c>
      <c r="AU456" s="7" t="str">
        <f>'sp1'!AJ458</f>
        <v>Demand Planning using historical data</v>
      </c>
    </row>
    <row r="457" spans="2:47" ht="11.25" customHeight="1" x14ac:dyDescent="0.25">
      <c r="B457" s="12">
        <v>3</v>
      </c>
      <c r="C457" s="16" t="str">
        <f t="shared" si="7"/>
        <v>∞</v>
      </c>
      <c r="D457" s="10">
        <v>0</v>
      </c>
      <c r="E457" s="10">
        <v>1</v>
      </c>
      <c r="F457" s="10">
        <v>0</v>
      </c>
      <c r="G457" s="10" t="s">
        <v>20</v>
      </c>
      <c r="H457" s="10" t="s">
        <v>20</v>
      </c>
      <c r="I457" s="10" t="s">
        <v>20</v>
      </c>
      <c r="J457" s="10" t="s">
        <v>20</v>
      </c>
      <c r="K457" s="10" t="s">
        <v>20</v>
      </c>
      <c r="L457" s="10" t="s">
        <v>20</v>
      </c>
      <c r="M457" s="10" t="s">
        <v>20</v>
      </c>
      <c r="N457" s="10" t="s">
        <v>20</v>
      </c>
      <c r="O457" s="10" t="s">
        <v>20</v>
      </c>
      <c r="P457" s="10" t="s">
        <v>20</v>
      </c>
      <c r="Q457" s="10" t="s">
        <v>20</v>
      </c>
      <c r="R457" s="10" t="s">
        <v>20</v>
      </c>
      <c r="S457" s="10" t="s">
        <v>20</v>
      </c>
      <c r="T457" s="10" t="s">
        <v>20</v>
      </c>
      <c r="U457" s="10" t="s">
        <v>20</v>
      </c>
      <c r="V457" s="10" t="s">
        <v>20</v>
      </c>
      <c r="W457" s="10" t="s">
        <v>20</v>
      </c>
      <c r="X457" s="10" t="s">
        <v>20</v>
      </c>
      <c r="Y457" s="10" t="s">
        <v>20</v>
      </c>
      <c r="Z457" s="10" t="s">
        <v>20</v>
      </c>
      <c r="AA457" s="10" t="s">
        <v>20</v>
      </c>
      <c r="AB457" s="10" t="s">
        <v>20</v>
      </c>
      <c r="AC457" s="10" t="s">
        <v>20</v>
      </c>
      <c r="AD457" s="10" t="s">
        <v>20</v>
      </c>
      <c r="AE457" s="10" t="s">
        <v>20</v>
      </c>
      <c r="AF457" s="10" t="s">
        <v>20</v>
      </c>
      <c r="AG457" s="10" t="s">
        <v>20</v>
      </c>
      <c r="AH457" s="10" t="s">
        <v>20</v>
      </c>
      <c r="AI457" s="10" t="s">
        <v>20</v>
      </c>
      <c r="AJ457" s="10" t="s">
        <v>20</v>
      </c>
      <c r="AK457" s="10" t="s">
        <v>20</v>
      </c>
      <c r="AL457" s="10" t="s">
        <v>20</v>
      </c>
      <c r="AM457" s="10" t="s">
        <v>20</v>
      </c>
      <c r="AN457" s="10" t="s">
        <v>20</v>
      </c>
      <c r="AO457" s="10" t="s">
        <v>20</v>
      </c>
      <c r="AP457" s="10" t="s">
        <v>20</v>
      </c>
      <c r="AQ457" s="10" t="s">
        <v>20</v>
      </c>
      <c r="AR457" s="10" t="s">
        <v>20</v>
      </c>
      <c r="AS457" s="10" t="s">
        <v>20</v>
      </c>
      <c r="AT457" t="s">
        <v>3717</v>
      </c>
      <c r="AU457" s="7" t="str">
        <f>'sp1'!AJ459</f>
        <v>Graphs &amp;amp; Dates!</v>
      </c>
    </row>
    <row r="458" spans="2:47" ht="11.25" customHeight="1" x14ac:dyDescent="0.25">
      <c r="B458" s="12">
        <v>5</v>
      </c>
      <c r="C458" s="16" t="str">
        <f t="shared" si="7"/>
        <v>∞</v>
      </c>
      <c r="D458" s="10">
        <v>0</v>
      </c>
      <c r="E458" s="10">
        <v>0</v>
      </c>
      <c r="F458" s="10">
        <v>1</v>
      </c>
      <c r="G458" s="10">
        <v>0</v>
      </c>
      <c r="H458" s="10">
        <v>1</v>
      </c>
      <c r="I458" s="10" t="s">
        <v>20</v>
      </c>
      <c r="J458" s="10" t="s">
        <v>20</v>
      </c>
      <c r="K458" s="10" t="s">
        <v>20</v>
      </c>
      <c r="L458" s="10" t="s">
        <v>20</v>
      </c>
      <c r="M458" s="10" t="s">
        <v>20</v>
      </c>
      <c r="N458" s="10" t="s">
        <v>20</v>
      </c>
      <c r="O458" s="10" t="s">
        <v>20</v>
      </c>
      <c r="P458" s="10" t="s">
        <v>20</v>
      </c>
      <c r="Q458" s="10" t="s">
        <v>20</v>
      </c>
      <c r="R458" s="10" t="s">
        <v>20</v>
      </c>
      <c r="S458" s="10" t="s">
        <v>20</v>
      </c>
      <c r="T458" s="10" t="s">
        <v>20</v>
      </c>
      <c r="U458" s="10" t="s">
        <v>20</v>
      </c>
      <c r="V458" s="10" t="s">
        <v>20</v>
      </c>
      <c r="W458" s="10" t="s">
        <v>20</v>
      </c>
      <c r="X458" s="10" t="s">
        <v>20</v>
      </c>
      <c r="Y458" s="10" t="s">
        <v>20</v>
      </c>
      <c r="Z458" s="10" t="s">
        <v>20</v>
      </c>
      <c r="AA458" s="10" t="s">
        <v>20</v>
      </c>
      <c r="AB458" s="10" t="s">
        <v>20</v>
      </c>
      <c r="AC458" s="10" t="s">
        <v>20</v>
      </c>
      <c r="AD458" s="10" t="s">
        <v>20</v>
      </c>
      <c r="AE458" s="10" t="s">
        <v>20</v>
      </c>
      <c r="AF458" s="10" t="s">
        <v>20</v>
      </c>
      <c r="AG458" s="10" t="s">
        <v>20</v>
      </c>
      <c r="AH458" s="10" t="s">
        <v>20</v>
      </c>
      <c r="AI458" s="10" t="s">
        <v>20</v>
      </c>
      <c r="AJ458" s="10" t="s">
        <v>20</v>
      </c>
      <c r="AK458" s="10" t="s">
        <v>20</v>
      </c>
      <c r="AL458" s="10" t="s">
        <v>20</v>
      </c>
      <c r="AM458" s="10" t="s">
        <v>20</v>
      </c>
      <c r="AN458" s="10" t="s">
        <v>20</v>
      </c>
      <c r="AO458" s="10" t="s">
        <v>20</v>
      </c>
      <c r="AP458" s="10" t="s">
        <v>20</v>
      </c>
      <c r="AQ458" s="10" t="s">
        <v>20</v>
      </c>
      <c r="AR458" s="10" t="s">
        <v>20</v>
      </c>
      <c r="AS458" s="10" t="s">
        <v>20</v>
      </c>
      <c r="AT458" t="s">
        <v>3718</v>
      </c>
      <c r="AU458" s="7" t="str">
        <f>'sp1'!AJ460</f>
        <v>color coding in VBA</v>
      </c>
    </row>
    <row r="459" spans="2:47" ht="11.25" customHeight="1" x14ac:dyDescent="0.25">
      <c r="B459" s="12">
        <v>6</v>
      </c>
      <c r="C459" s="16" t="str">
        <f t="shared" si="7"/>
        <v>∞</v>
      </c>
      <c r="D459" s="10">
        <v>0</v>
      </c>
      <c r="E459" s="10">
        <v>1</v>
      </c>
      <c r="F459" s="10">
        <v>0</v>
      </c>
      <c r="G459" s="10">
        <v>1</v>
      </c>
      <c r="H459" s="10">
        <v>0</v>
      </c>
      <c r="I459" s="10">
        <v>0</v>
      </c>
      <c r="J459" s="10" t="s">
        <v>20</v>
      </c>
      <c r="K459" s="10" t="s">
        <v>20</v>
      </c>
      <c r="L459" s="10" t="s">
        <v>20</v>
      </c>
      <c r="M459" s="10" t="s">
        <v>20</v>
      </c>
      <c r="N459" s="10" t="s">
        <v>20</v>
      </c>
      <c r="O459" s="10" t="s">
        <v>20</v>
      </c>
      <c r="P459" s="10" t="s">
        <v>20</v>
      </c>
      <c r="Q459" s="10" t="s">
        <v>20</v>
      </c>
      <c r="R459" s="10" t="s">
        <v>20</v>
      </c>
      <c r="S459" s="10" t="s">
        <v>20</v>
      </c>
      <c r="T459" s="10" t="s">
        <v>20</v>
      </c>
      <c r="U459" s="10" t="s">
        <v>20</v>
      </c>
      <c r="V459" s="10" t="s">
        <v>20</v>
      </c>
      <c r="W459" s="10" t="s">
        <v>20</v>
      </c>
      <c r="X459" s="10" t="s">
        <v>20</v>
      </c>
      <c r="Y459" s="10" t="s">
        <v>20</v>
      </c>
      <c r="Z459" s="10" t="s">
        <v>20</v>
      </c>
      <c r="AA459" s="10" t="s">
        <v>20</v>
      </c>
      <c r="AB459" s="10" t="s">
        <v>20</v>
      </c>
      <c r="AC459" s="10" t="s">
        <v>20</v>
      </c>
      <c r="AD459" s="10" t="s">
        <v>20</v>
      </c>
      <c r="AE459" s="10" t="s">
        <v>20</v>
      </c>
      <c r="AF459" s="10" t="s">
        <v>20</v>
      </c>
      <c r="AG459" s="10" t="s">
        <v>20</v>
      </c>
      <c r="AH459" s="10" t="s">
        <v>20</v>
      </c>
      <c r="AI459" s="10" t="s">
        <v>20</v>
      </c>
      <c r="AJ459" s="10" t="s">
        <v>20</v>
      </c>
      <c r="AK459" s="10" t="s">
        <v>20</v>
      </c>
      <c r="AL459" s="10" t="s">
        <v>20</v>
      </c>
      <c r="AM459" s="10" t="s">
        <v>20</v>
      </c>
      <c r="AN459" s="10" t="s">
        <v>20</v>
      </c>
      <c r="AO459" s="10" t="s">
        <v>20</v>
      </c>
      <c r="AP459" s="10" t="s">
        <v>20</v>
      </c>
      <c r="AQ459" s="10" t="s">
        <v>20</v>
      </c>
      <c r="AR459" s="10" t="s">
        <v>20</v>
      </c>
      <c r="AS459" s="10" t="s">
        <v>20</v>
      </c>
      <c r="AT459" t="s">
        <v>3719</v>
      </c>
      <c r="AU459" s="7" t="str">
        <f>'sp1'!AJ461</f>
        <v>How can I make custom data label colors …</v>
      </c>
    </row>
    <row r="460" spans="2:47" ht="11.25" customHeight="1" x14ac:dyDescent="0.25">
      <c r="B460" s="12">
        <v>4</v>
      </c>
      <c r="C460" s="16" t="str">
        <f t="shared" si="7"/>
        <v>∞</v>
      </c>
      <c r="D460" s="10">
        <v>0</v>
      </c>
      <c r="E460" s="10">
        <v>1</v>
      </c>
      <c r="F460" s="10">
        <v>0</v>
      </c>
      <c r="G460" s="10">
        <v>1</v>
      </c>
      <c r="H460" s="10" t="s">
        <v>20</v>
      </c>
      <c r="I460" s="10" t="s">
        <v>20</v>
      </c>
      <c r="J460" s="10" t="s">
        <v>20</v>
      </c>
      <c r="K460" s="10" t="s">
        <v>20</v>
      </c>
      <c r="L460" s="10" t="s">
        <v>20</v>
      </c>
      <c r="M460" s="10" t="s">
        <v>20</v>
      </c>
      <c r="N460" s="10" t="s">
        <v>20</v>
      </c>
      <c r="O460" s="10" t="s">
        <v>20</v>
      </c>
      <c r="P460" s="10" t="s">
        <v>20</v>
      </c>
      <c r="Q460" s="10" t="s">
        <v>20</v>
      </c>
      <c r="R460" s="10" t="s">
        <v>20</v>
      </c>
      <c r="S460" s="10" t="s">
        <v>20</v>
      </c>
      <c r="T460" s="10" t="s">
        <v>20</v>
      </c>
      <c r="U460" s="10" t="s">
        <v>20</v>
      </c>
      <c r="V460" s="10" t="s">
        <v>20</v>
      </c>
      <c r="W460" s="10" t="s">
        <v>20</v>
      </c>
      <c r="X460" s="10" t="s">
        <v>20</v>
      </c>
      <c r="Y460" s="10" t="s">
        <v>20</v>
      </c>
      <c r="Z460" s="10" t="s">
        <v>20</v>
      </c>
      <c r="AA460" s="10" t="s">
        <v>20</v>
      </c>
      <c r="AB460" s="10" t="s">
        <v>20</v>
      </c>
      <c r="AC460" s="10" t="s">
        <v>20</v>
      </c>
      <c r="AD460" s="10" t="s">
        <v>20</v>
      </c>
      <c r="AE460" s="10" t="s">
        <v>20</v>
      </c>
      <c r="AF460" s="10" t="s">
        <v>20</v>
      </c>
      <c r="AG460" s="10" t="s">
        <v>20</v>
      </c>
      <c r="AH460" s="10" t="s">
        <v>20</v>
      </c>
      <c r="AI460" s="10" t="s">
        <v>20</v>
      </c>
      <c r="AJ460" s="10" t="s">
        <v>20</v>
      </c>
      <c r="AK460" s="10" t="s">
        <v>20</v>
      </c>
      <c r="AL460" s="10" t="s">
        <v>20</v>
      </c>
      <c r="AM460" s="10" t="s">
        <v>20</v>
      </c>
      <c r="AN460" s="10" t="s">
        <v>20</v>
      </c>
      <c r="AO460" s="10" t="s">
        <v>20</v>
      </c>
      <c r="AP460" s="10" t="s">
        <v>20</v>
      </c>
      <c r="AQ460" s="10" t="s">
        <v>20</v>
      </c>
      <c r="AR460" s="10" t="s">
        <v>20</v>
      </c>
      <c r="AS460" s="10" t="s">
        <v>20</v>
      </c>
      <c r="AT460" t="s">
        <v>3720</v>
      </c>
      <c r="AU460" s="7" t="str">
        <f>'sp1'!AJ462</f>
        <v>Match function or another one?</v>
      </c>
    </row>
    <row r="461" spans="2:47" ht="11.25" customHeight="1" x14ac:dyDescent="0.25">
      <c r="B461" s="12">
        <v>2</v>
      </c>
      <c r="C461" s="16" t="str">
        <f t="shared" si="7"/>
        <v>∞</v>
      </c>
      <c r="D461" s="10">
        <v>0</v>
      </c>
      <c r="E461" s="10">
        <v>1</v>
      </c>
      <c r="F461" s="10" t="s">
        <v>20</v>
      </c>
      <c r="G461" s="10" t="s">
        <v>20</v>
      </c>
      <c r="H461" s="10" t="s">
        <v>20</v>
      </c>
      <c r="I461" s="10" t="s">
        <v>20</v>
      </c>
      <c r="J461" s="10" t="s">
        <v>20</v>
      </c>
      <c r="K461" s="10" t="s">
        <v>20</v>
      </c>
      <c r="L461" s="10" t="s">
        <v>20</v>
      </c>
      <c r="M461" s="10" t="s">
        <v>20</v>
      </c>
      <c r="N461" s="10" t="s">
        <v>20</v>
      </c>
      <c r="O461" s="10" t="s">
        <v>20</v>
      </c>
      <c r="P461" s="10" t="s">
        <v>20</v>
      </c>
      <c r="Q461" s="10" t="s">
        <v>20</v>
      </c>
      <c r="R461" s="10" t="s">
        <v>20</v>
      </c>
      <c r="S461" s="10" t="s">
        <v>20</v>
      </c>
      <c r="T461" s="10" t="s">
        <v>20</v>
      </c>
      <c r="U461" s="10" t="s">
        <v>20</v>
      </c>
      <c r="V461" s="10" t="s">
        <v>20</v>
      </c>
      <c r="W461" s="10" t="s">
        <v>20</v>
      </c>
      <c r="X461" s="10" t="s">
        <v>20</v>
      </c>
      <c r="Y461" s="10" t="s">
        <v>20</v>
      </c>
      <c r="Z461" s="10" t="s">
        <v>20</v>
      </c>
      <c r="AA461" s="10" t="s">
        <v>20</v>
      </c>
      <c r="AB461" s="10" t="s">
        <v>20</v>
      </c>
      <c r="AC461" s="10" t="s">
        <v>20</v>
      </c>
      <c r="AD461" s="10" t="s">
        <v>20</v>
      </c>
      <c r="AE461" s="10" t="s">
        <v>20</v>
      </c>
      <c r="AF461" s="10" t="s">
        <v>20</v>
      </c>
      <c r="AG461" s="10" t="s">
        <v>20</v>
      </c>
      <c r="AH461" s="10" t="s">
        <v>20</v>
      </c>
      <c r="AI461" s="10" t="s">
        <v>20</v>
      </c>
      <c r="AJ461" s="10" t="s">
        <v>20</v>
      </c>
      <c r="AK461" s="10" t="s">
        <v>20</v>
      </c>
      <c r="AL461" s="10" t="s">
        <v>20</v>
      </c>
      <c r="AM461" s="10" t="s">
        <v>20</v>
      </c>
      <c r="AN461" s="10" t="s">
        <v>20</v>
      </c>
      <c r="AO461" s="10" t="s">
        <v>20</v>
      </c>
      <c r="AP461" s="10" t="s">
        <v>20</v>
      </c>
      <c r="AQ461" s="10" t="s">
        <v>20</v>
      </c>
      <c r="AR461" s="10" t="s">
        <v>20</v>
      </c>
      <c r="AS461" s="10" t="s">
        <v>20</v>
      </c>
      <c r="AT461" t="s">
        <v>3721</v>
      </c>
      <c r="AU461" s="7" t="str">
        <f>'sp1'!AJ463</f>
        <v>How to write intervals in VB</v>
      </c>
    </row>
    <row r="462" spans="2:47" ht="11.25" customHeight="1" x14ac:dyDescent="0.25">
      <c r="B462" s="12">
        <v>8</v>
      </c>
      <c r="C462" s="16" t="str">
        <f t="shared" si="7"/>
        <v>∞</v>
      </c>
      <c r="D462" s="10">
        <v>0</v>
      </c>
      <c r="E462" s="10">
        <v>1</v>
      </c>
      <c r="F462" s="10">
        <v>0</v>
      </c>
      <c r="G462" s="10">
        <v>1</v>
      </c>
      <c r="H462" s="10">
        <v>0</v>
      </c>
      <c r="I462" s="10">
        <v>0</v>
      </c>
      <c r="J462" s="10">
        <v>1</v>
      </c>
      <c r="K462" s="10">
        <v>0</v>
      </c>
      <c r="L462" s="10" t="s">
        <v>20</v>
      </c>
      <c r="M462" s="10" t="s">
        <v>20</v>
      </c>
      <c r="N462" s="10" t="s">
        <v>20</v>
      </c>
      <c r="O462" s="10" t="s">
        <v>20</v>
      </c>
      <c r="P462" s="10" t="s">
        <v>20</v>
      </c>
      <c r="Q462" s="10" t="s">
        <v>20</v>
      </c>
      <c r="R462" s="10" t="s">
        <v>20</v>
      </c>
      <c r="S462" s="10" t="s">
        <v>20</v>
      </c>
      <c r="T462" s="10" t="s">
        <v>20</v>
      </c>
      <c r="U462" s="10" t="s">
        <v>20</v>
      </c>
      <c r="V462" s="10" t="s">
        <v>20</v>
      </c>
      <c r="W462" s="10" t="s">
        <v>20</v>
      </c>
      <c r="X462" s="10" t="s">
        <v>20</v>
      </c>
      <c r="Y462" s="10" t="s">
        <v>20</v>
      </c>
      <c r="Z462" s="10" t="s">
        <v>20</v>
      </c>
      <c r="AA462" s="10" t="s">
        <v>20</v>
      </c>
      <c r="AB462" s="10" t="s">
        <v>20</v>
      </c>
      <c r="AC462" s="10" t="s">
        <v>20</v>
      </c>
      <c r="AD462" s="10" t="s">
        <v>20</v>
      </c>
      <c r="AE462" s="10" t="s">
        <v>20</v>
      </c>
      <c r="AF462" s="10" t="s">
        <v>20</v>
      </c>
      <c r="AG462" s="10" t="s">
        <v>20</v>
      </c>
      <c r="AH462" s="10" t="s">
        <v>20</v>
      </c>
      <c r="AI462" s="10" t="s">
        <v>20</v>
      </c>
      <c r="AJ462" s="10" t="s">
        <v>20</v>
      </c>
      <c r="AK462" s="10" t="s">
        <v>20</v>
      </c>
      <c r="AL462" s="10" t="s">
        <v>20</v>
      </c>
      <c r="AM462" s="10" t="s">
        <v>20</v>
      </c>
      <c r="AN462" s="10" t="s">
        <v>20</v>
      </c>
      <c r="AO462" s="10" t="s">
        <v>20</v>
      </c>
      <c r="AP462" s="10" t="s">
        <v>20</v>
      </c>
      <c r="AQ462" s="10" t="s">
        <v>20</v>
      </c>
      <c r="AR462" s="10" t="s">
        <v>20</v>
      </c>
      <c r="AS462" s="10" t="s">
        <v>20</v>
      </c>
      <c r="AT462" t="s">
        <v>3722</v>
      </c>
      <c r="AU462" s="7" t="str">
        <f>'sp1'!AJ464</f>
        <v>2D SUMIF with both ROW &amp;amp; COLUMN crit…</v>
      </c>
    </row>
    <row r="463" spans="2:47" ht="11.25" customHeight="1" x14ac:dyDescent="0.25">
      <c r="B463" s="12">
        <v>7</v>
      </c>
      <c r="C463" s="16" t="str">
        <f t="shared" si="7"/>
        <v>∞</v>
      </c>
      <c r="D463" s="10">
        <v>0</v>
      </c>
      <c r="E463" s="10">
        <v>0</v>
      </c>
      <c r="F463" s="10">
        <v>0</v>
      </c>
      <c r="G463" s="10">
        <v>1</v>
      </c>
      <c r="H463" s="10">
        <v>0</v>
      </c>
      <c r="I463" s="10">
        <v>1</v>
      </c>
      <c r="J463" s="10">
        <v>0</v>
      </c>
      <c r="K463" s="10" t="s">
        <v>20</v>
      </c>
      <c r="L463" s="10" t="s">
        <v>20</v>
      </c>
      <c r="M463" s="10" t="s">
        <v>20</v>
      </c>
      <c r="N463" s="10" t="s">
        <v>20</v>
      </c>
      <c r="O463" s="10" t="s">
        <v>20</v>
      </c>
      <c r="P463" s="10" t="s">
        <v>20</v>
      </c>
      <c r="Q463" s="10" t="s">
        <v>20</v>
      </c>
      <c r="R463" s="10" t="s">
        <v>20</v>
      </c>
      <c r="S463" s="10" t="s">
        <v>20</v>
      </c>
      <c r="T463" s="10" t="s">
        <v>20</v>
      </c>
      <c r="U463" s="10" t="s">
        <v>20</v>
      </c>
      <c r="V463" s="10" t="s">
        <v>20</v>
      </c>
      <c r="W463" s="10" t="s">
        <v>20</v>
      </c>
      <c r="X463" s="10" t="s">
        <v>20</v>
      </c>
      <c r="Y463" s="10" t="s">
        <v>20</v>
      </c>
      <c r="Z463" s="10" t="s">
        <v>20</v>
      </c>
      <c r="AA463" s="10" t="s">
        <v>20</v>
      </c>
      <c r="AB463" s="10" t="s">
        <v>20</v>
      </c>
      <c r="AC463" s="10" t="s">
        <v>20</v>
      </c>
      <c r="AD463" s="10" t="s">
        <v>20</v>
      </c>
      <c r="AE463" s="10" t="s">
        <v>20</v>
      </c>
      <c r="AF463" s="10" t="s">
        <v>20</v>
      </c>
      <c r="AG463" s="10" t="s">
        <v>20</v>
      </c>
      <c r="AH463" s="10" t="s">
        <v>20</v>
      </c>
      <c r="AI463" s="10" t="s">
        <v>20</v>
      </c>
      <c r="AJ463" s="10" t="s">
        <v>20</v>
      </c>
      <c r="AK463" s="10" t="s">
        <v>20</v>
      </c>
      <c r="AL463" s="10" t="s">
        <v>20</v>
      </c>
      <c r="AM463" s="10" t="s">
        <v>20</v>
      </c>
      <c r="AN463" s="10" t="s">
        <v>20</v>
      </c>
      <c r="AO463" s="10" t="s">
        <v>20</v>
      </c>
      <c r="AP463" s="10" t="s">
        <v>20</v>
      </c>
      <c r="AQ463" s="10" t="s">
        <v>20</v>
      </c>
      <c r="AR463" s="10" t="s">
        <v>20</v>
      </c>
      <c r="AS463" s="10" t="s">
        <v>20</v>
      </c>
      <c r="AT463" t="s">
        <v>3723</v>
      </c>
      <c r="AU463" s="7" t="str">
        <f>'sp1'!AJ465</f>
        <v>Formula uses Case to generate numbers, b…</v>
      </c>
    </row>
    <row r="464" spans="2:47" ht="11.25" customHeight="1" x14ac:dyDescent="0.25">
      <c r="B464" s="12">
        <v>2</v>
      </c>
      <c r="C464" s="16" t="str">
        <f t="shared" si="7"/>
        <v>∞</v>
      </c>
      <c r="D464" s="10">
        <v>0</v>
      </c>
      <c r="E464" s="10">
        <v>1</v>
      </c>
      <c r="F464" s="10" t="s">
        <v>20</v>
      </c>
      <c r="G464" s="10" t="s">
        <v>20</v>
      </c>
      <c r="H464" s="10" t="s">
        <v>20</v>
      </c>
      <c r="I464" s="10" t="s">
        <v>20</v>
      </c>
      <c r="J464" s="10" t="s">
        <v>20</v>
      </c>
      <c r="K464" s="10" t="s">
        <v>20</v>
      </c>
      <c r="L464" s="10" t="s">
        <v>20</v>
      </c>
      <c r="M464" s="10" t="s">
        <v>20</v>
      </c>
      <c r="N464" s="10" t="s">
        <v>20</v>
      </c>
      <c r="O464" s="10" t="s">
        <v>20</v>
      </c>
      <c r="P464" s="10" t="s">
        <v>20</v>
      </c>
      <c r="Q464" s="10" t="s">
        <v>20</v>
      </c>
      <c r="R464" s="10" t="s">
        <v>20</v>
      </c>
      <c r="S464" s="10" t="s">
        <v>20</v>
      </c>
      <c r="T464" s="10" t="s">
        <v>20</v>
      </c>
      <c r="U464" s="10" t="s">
        <v>20</v>
      </c>
      <c r="V464" s="10" t="s">
        <v>20</v>
      </c>
      <c r="W464" s="10" t="s">
        <v>20</v>
      </c>
      <c r="X464" s="10" t="s">
        <v>20</v>
      </c>
      <c r="Y464" s="10" t="s">
        <v>20</v>
      </c>
      <c r="Z464" s="10" t="s">
        <v>20</v>
      </c>
      <c r="AA464" s="10" t="s">
        <v>20</v>
      </c>
      <c r="AB464" s="10" t="s">
        <v>20</v>
      </c>
      <c r="AC464" s="10" t="s">
        <v>20</v>
      </c>
      <c r="AD464" s="10" t="s">
        <v>20</v>
      </c>
      <c r="AE464" s="10" t="s">
        <v>20</v>
      </c>
      <c r="AF464" s="10" t="s">
        <v>20</v>
      </c>
      <c r="AG464" s="10" t="s">
        <v>20</v>
      </c>
      <c r="AH464" s="10" t="s">
        <v>20</v>
      </c>
      <c r="AI464" s="10" t="s">
        <v>20</v>
      </c>
      <c r="AJ464" s="10" t="s">
        <v>20</v>
      </c>
      <c r="AK464" s="10" t="s">
        <v>20</v>
      </c>
      <c r="AL464" s="10" t="s">
        <v>20</v>
      </c>
      <c r="AM464" s="10" t="s">
        <v>20</v>
      </c>
      <c r="AN464" s="10" t="s">
        <v>20</v>
      </c>
      <c r="AO464" s="10" t="s">
        <v>20</v>
      </c>
      <c r="AP464" s="10" t="s">
        <v>20</v>
      </c>
      <c r="AQ464" s="10" t="s">
        <v>20</v>
      </c>
      <c r="AR464" s="10" t="s">
        <v>20</v>
      </c>
      <c r="AS464" s="10" t="s">
        <v>20</v>
      </c>
      <c r="AT464" t="s">
        <v>3724</v>
      </c>
      <c r="AU464" s="7" t="str">
        <f>'sp1'!AJ466</f>
        <v>NEW TYPE OF PIE CHART!!</v>
      </c>
    </row>
    <row r="465" spans="2:47" ht="11.25" customHeight="1" x14ac:dyDescent="0.25">
      <c r="B465" s="12">
        <v>5</v>
      </c>
      <c r="C465" s="16" t="str">
        <f t="shared" si="7"/>
        <v>∞</v>
      </c>
      <c r="D465" s="10">
        <v>0</v>
      </c>
      <c r="E465" s="10">
        <v>1</v>
      </c>
      <c r="F465" s="10">
        <v>0</v>
      </c>
      <c r="G465" s="10">
        <v>0</v>
      </c>
      <c r="H465" s="10">
        <v>1</v>
      </c>
      <c r="I465" s="10" t="s">
        <v>20</v>
      </c>
      <c r="J465" s="10" t="s">
        <v>20</v>
      </c>
      <c r="K465" s="10" t="s">
        <v>20</v>
      </c>
      <c r="L465" s="10" t="s">
        <v>20</v>
      </c>
      <c r="M465" s="10" t="s">
        <v>20</v>
      </c>
      <c r="N465" s="10" t="s">
        <v>20</v>
      </c>
      <c r="O465" s="10" t="s">
        <v>20</v>
      </c>
      <c r="P465" s="10" t="s">
        <v>20</v>
      </c>
      <c r="Q465" s="10" t="s">
        <v>20</v>
      </c>
      <c r="R465" s="10" t="s">
        <v>20</v>
      </c>
      <c r="S465" s="10" t="s">
        <v>20</v>
      </c>
      <c r="T465" s="10" t="s">
        <v>20</v>
      </c>
      <c r="U465" s="10" t="s">
        <v>20</v>
      </c>
      <c r="V465" s="10" t="s">
        <v>20</v>
      </c>
      <c r="W465" s="10" t="s">
        <v>20</v>
      </c>
      <c r="X465" s="10" t="s">
        <v>20</v>
      </c>
      <c r="Y465" s="10" t="s">
        <v>20</v>
      </c>
      <c r="Z465" s="10" t="s">
        <v>20</v>
      </c>
      <c r="AA465" s="10" t="s">
        <v>20</v>
      </c>
      <c r="AB465" s="10" t="s">
        <v>20</v>
      </c>
      <c r="AC465" s="10" t="s">
        <v>20</v>
      </c>
      <c r="AD465" s="10" t="s">
        <v>20</v>
      </c>
      <c r="AE465" s="10" t="s">
        <v>20</v>
      </c>
      <c r="AF465" s="10" t="s">
        <v>20</v>
      </c>
      <c r="AG465" s="10" t="s">
        <v>20</v>
      </c>
      <c r="AH465" s="10" t="s">
        <v>20</v>
      </c>
      <c r="AI465" s="10" t="s">
        <v>20</v>
      </c>
      <c r="AJ465" s="10" t="s">
        <v>20</v>
      </c>
      <c r="AK465" s="10" t="s">
        <v>20</v>
      </c>
      <c r="AL465" s="10" t="s">
        <v>20</v>
      </c>
      <c r="AM465" s="10" t="s">
        <v>20</v>
      </c>
      <c r="AN465" s="10" t="s">
        <v>20</v>
      </c>
      <c r="AO465" s="10" t="s">
        <v>20</v>
      </c>
      <c r="AP465" s="10" t="s">
        <v>20</v>
      </c>
      <c r="AQ465" s="10" t="s">
        <v>20</v>
      </c>
      <c r="AR465" s="10" t="s">
        <v>20</v>
      </c>
      <c r="AS465" s="10" t="s">
        <v>20</v>
      </c>
      <c r="AT465" t="s">
        <v>3725</v>
      </c>
      <c r="AU465" s="7" t="str">
        <f>'sp1'!AJ467</f>
        <v>Race Timing Spreadsheet Help</v>
      </c>
    </row>
    <row r="466" spans="2:47" ht="11.25" customHeight="1" x14ac:dyDescent="0.25">
      <c r="B466" s="12">
        <v>4</v>
      </c>
      <c r="C466" s="16" t="str">
        <f t="shared" si="7"/>
        <v>∞</v>
      </c>
      <c r="D466" s="10">
        <v>0</v>
      </c>
      <c r="E466" s="10">
        <v>1</v>
      </c>
      <c r="F466" s="10">
        <v>0</v>
      </c>
      <c r="G466" s="10">
        <v>0</v>
      </c>
      <c r="H466" s="10" t="s">
        <v>20</v>
      </c>
      <c r="I466" s="10" t="s">
        <v>20</v>
      </c>
      <c r="J466" s="10" t="s">
        <v>20</v>
      </c>
      <c r="K466" s="10" t="s">
        <v>20</v>
      </c>
      <c r="L466" s="10" t="s">
        <v>20</v>
      </c>
      <c r="M466" s="10" t="s">
        <v>20</v>
      </c>
      <c r="N466" s="10" t="s">
        <v>20</v>
      </c>
      <c r="O466" s="10" t="s">
        <v>20</v>
      </c>
      <c r="P466" s="10" t="s">
        <v>20</v>
      </c>
      <c r="Q466" s="10" t="s">
        <v>20</v>
      </c>
      <c r="R466" s="10" t="s">
        <v>20</v>
      </c>
      <c r="S466" s="10" t="s">
        <v>20</v>
      </c>
      <c r="T466" s="10" t="s">
        <v>20</v>
      </c>
      <c r="U466" s="10" t="s">
        <v>20</v>
      </c>
      <c r="V466" s="10" t="s">
        <v>20</v>
      </c>
      <c r="W466" s="10" t="s">
        <v>20</v>
      </c>
      <c r="X466" s="10" t="s">
        <v>20</v>
      </c>
      <c r="Y466" s="10" t="s">
        <v>20</v>
      </c>
      <c r="Z466" s="10" t="s">
        <v>20</v>
      </c>
      <c r="AA466" s="10" t="s">
        <v>20</v>
      </c>
      <c r="AB466" s="10" t="s">
        <v>20</v>
      </c>
      <c r="AC466" s="10" t="s">
        <v>20</v>
      </c>
      <c r="AD466" s="10" t="s">
        <v>20</v>
      </c>
      <c r="AE466" s="10" t="s">
        <v>20</v>
      </c>
      <c r="AF466" s="10" t="s">
        <v>20</v>
      </c>
      <c r="AG466" s="10" t="s">
        <v>20</v>
      </c>
      <c r="AH466" s="10" t="s">
        <v>20</v>
      </c>
      <c r="AI466" s="10" t="s">
        <v>20</v>
      </c>
      <c r="AJ466" s="10" t="s">
        <v>20</v>
      </c>
      <c r="AK466" s="10" t="s">
        <v>20</v>
      </c>
      <c r="AL466" s="10" t="s">
        <v>20</v>
      </c>
      <c r="AM466" s="10" t="s">
        <v>20</v>
      </c>
      <c r="AN466" s="10" t="s">
        <v>20</v>
      </c>
      <c r="AO466" s="10" t="s">
        <v>20</v>
      </c>
      <c r="AP466" s="10" t="s">
        <v>20</v>
      </c>
      <c r="AQ466" s="10" t="s">
        <v>20</v>
      </c>
      <c r="AR466" s="10" t="s">
        <v>20</v>
      </c>
      <c r="AS466" s="10" t="s">
        <v>20</v>
      </c>
      <c r="AT466" t="s">
        <v>3726</v>
      </c>
      <c r="AU466" s="7" t="str">
        <f>'sp1'!AJ468</f>
        <v>Line chart/graph</v>
      </c>
    </row>
    <row r="467" spans="2:47" ht="11.25" customHeight="1" x14ac:dyDescent="0.25">
      <c r="B467" s="12">
        <v>4</v>
      </c>
      <c r="C467" s="16" t="str">
        <f t="shared" si="7"/>
        <v>∞</v>
      </c>
      <c r="D467" s="10">
        <v>0</v>
      </c>
      <c r="E467" s="10">
        <v>1</v>
      </c>
      <c r="F467" s="10">
        <v>0</v>
      </c>
      <c r="G467" s="10">
        <v>1</v>
      </c>
      <c r="H467" s="10" t="s">
        <v>20</v>
      </c>
      <c r="I467" s="10" t="s">
        <v>20</v>
      </c>
      <c r="J467" s="10" t="s">
        <v>20</v>
      </c>
      <c r="K467" s="10" t="s">
        <v>20</v>
      </c>
      <c r="L467" s="10" t="s">
        <v>20</v>
      </c>
      <c r="M467" s="10" t="s">
        <v>20</v>
      </c>
      <c r="N467" s="10" t="s">
        <v>20</v>
      </c>
      <c r="O467" s="10" t="s">
        <v>20</v>
      </c>
      <c r="P467" s="10" t="s">
        <v>20</v>
      </c>
      <c r="Q467" s="10" t="s">
        <v>20</v>
      </c>
      <c r="R467" s="10" t="s">
        <v>20</v>
      </c>
      <c r="S467" s="10" t="s">
        <v>20</v>
      </c>
      <c r="T467" s="10" t="s">
        <v>20</v>
      </c>
      <c r="U467" s="10" t="s">
        <v>20</v>
      </c>
      <c r="V467" s="10" t="s">
        <v>20</v>
      </c>
      <c r="W467" s="10" t="s">
        <v>20</v>
      </c>
      <c r="X467" s="10" t="s">
        <v>20</v>
      </c>
      <c r="Y467" s="10" t="s">
        <v>20</v>
      </c>
      <c r="Z467" s="10" t="s">
        <v>20</v>
      </c>
      <c r="AA467" s="10" t="s">
        <v>20</v>
      </c>
      <c r="AB467" s="10" t="s">
        <v>20</v>
      </c>
      <c r="AC467" s="10" t="s">
        <v>20</v>
      </c>
      <c r="AD467" s="10" t="s">
        <v>20</v>
      </c>
      <c r="AE467" s="10" t="s">
        <v>20</v>
      </c>
      <c r="AF467" s="10" t="s">
        <v>20</v>
      </c>
      <c r="AG467" s="10" t="s">
        <v>20</v>
      </c>
      <c r="AH467" s="10" t="s">
        <v>20</v>
      </c>
      <c r="AI467" s="10" t="s">
        <v>20</v>
      </c>
      <c r="AJ467" s="10" t="s">
        <v>20</v>
      </c>
      <c r="AK467" s="10" t="s">
        <v>20</v>
      </c>
      <c r="AL467" s="10" t="s">
        <v>20</v>
      </c>
      <c r="AM467" s="10" t="s">
        <v>20</v>
      </c>
      <c r="AN467" s="10" t="s">
        <v>20</v>
      </c>
      <c r="AO467" s="10" t="s">
        <v>20</v>
      </c>
      <c r="AP467" s="10" t="s">
        <v>20</v>
      </c>
      <c r="AQ467" s="10" t="s">
        <v>20</v>
      </c>
      <c r="AR467" s="10" t="s">
        <v>20</v>
      </c>
      <c r="AS467" s="10" t="s">
        <v>20</v>
      </c>
      <c r="AT467" t="s">
        <v>3727</v>
      </c>
      <c r="AU467" s="7" t="str">
        <f>'sp1'!AJ469</f>
        <v>time and distance = mph</v>
      </c>
    </row>
    <row r="468" spans="2:47" ht="11.25" customHeight="1" x14ac:dyDescent="0.25">
      <c r="B468" s="12">
        <v>5</v>
      </c>
      <c r="C468" s="16" t="str">
        <f t="shared" si="7"/>
        <v>∞</v>
      </c>
      <c r="D468" s="10">
        <v>0</v>
      </c>
      <c r="E468" s="10">
        <v>1</v>
      </c>
      <c r="F468" s="10">
        <v>0</v>
      </c>
      <c r="G468" s="10">
        <v>1</v>
      </c>
      <c r="H468" s="10">
        <v>0</v>
      </c>
      <c r="I468" s="10" t="s">
        <v>20</v>
      </c>
      <c r="J468" s="10" t="s">
        <v>20</v>
      </c>
      <c r="K468" s="10" t="s">
        <v>20</v>
      </c>
      <c r="L468" s="10" t="s">
        <v>20</v>
      </c>
      <c r="M468" s="10" t="s">
        <v>20</v>
      </c>
      <c r="N468" s="10" t="s">
        <v>20</v>
      </c>
      <c r="O468" s="10" t="s">
        <v>20</v>
      </c>
      <c r="P468" s="10" t="s">
        <v>20</v>
      </c>
      <c r="Q468" s="10" t="s">
        <v>20</v>
      </c>
      <c r="R468" s="10" t="s">
        <v>20</v>
      </c>
      <c r="S468" s="10" t="s">
        <v>20</v>
      </c>
      <c r="T468" s="10" t="s">
        <v>20</v>
      </c>
      <c r="U468" s="10" t="s">
        <v>20</v>
      </c>
      <c r="V468" s="10" t="s">
        <v>20</v>
      </c>
      <c r="W468" s="10" t="s">
        <v>20</v>
      </c>
      <c r="X468" s="10" t="s">
        <v>20</v>
      </c>
      <c r="Y468" s="10" t="s">
        <v>20</v>
      </c>
      <c r="Z468" s="10" t="s">
        <v>20</v>
      </c>
      <c r="AA468" s="10" t="s">
        <v>20</v>
      </c>
      <c r="AB468" s="10" t="s">
        <v>20</v>
      </c>
      <c r="AC468" s="10" t="s">
        <v>20</v>
      </c>
      <c r="AD468" s="10" t="s">
        <v>20</v>
      </c>
      <c r="AE468" s="10" t="s">
        <v>20</v>
      </c>
      <c r="AF468" s="10" t="s">
        <v>20</v>
      </c>
      <c r="AG468" s="10" t="s">
        <v>20</v>
      </c>
      <c r="AH468" s="10" t="s">
        <v>20</v>
      </c>
      <c r="AI468" s="10" t="s">
        <v>20</v>
      </c>
      <c r="AJ468" s="10" t="s">
        <v>20</v>
      </c>
      <c r="AK468" s="10" t="s">
        <v>20</v>
      </c>
      <c r="AL468" s="10" t="s">
        <v>20</v>
      </c>
      <c r="AM468" s="10" t="s">
        <v>20</v>
      </c>
      <c r="AN468" s="10" t="s">
        <v>20</v>
      </c>
      <c r="AO468" s="10" t="s">
        <v>20</v>
      </c>
      <c r="AP468" s="10" t="s">
        <v>20</v>
      </c>
      <c r="AQ468" s="10" t="s">
        <v>20</v>
      </c>
      <c r="AR468" s="10" t="s">
        <v>20</v>
      </c>
      <c r="AS468" s="10" t="s">
        <v>20</v>
      </c>
      <c r="AT468" t="s">
        <v>3728</v>
      </c>
      <c r="AU468" s="7" t="str">
        <f>'sp1'!AJ470</f>
        <v>Calculating Age with a Twist</v>
      </c>
    </row>
    <row r="469" spans="2:47" ht="11.25" customHeight="1" x14ac:dyDescent="0.25">
      <c r="B469" s="12">
        <v>9</v>
      </c>
      <c r="C469" s="16" t="str">
        <f t="shared" si="7"/>
        <v>∞</v>
      </c>
      <c r="D469" s="10">
        <v>0</v>
      </c>
      <c r="E469" s="10">
        <v>1</v>
      </c>
      <c r="F469" s="10">
        <v>0</v>
      </c>
      <c r="G469" s="10">
        <v>0</v>
      </c>
      <c r="H469" s="10">
        <v>0</v>
      </c>
      <c r="I469" s="10">
        <v>0</v>
      </c>
      <c r="J469" s="10">
        <v>1</v>
      </c>
      <c r="K469" s="10">
        <v>0</v>
      </c>
      <c r="L469" s="10">
        <v>1</v>
      </c>
      <c r="M469" s="10" t="s">
        <v>20</v>
      </c>
      <c r="N469" s="10" t="s">
        <v>20</v>
      </c>
      <c r="O469" s="10" t="s">
        <v>20</v>
      </c>
      <c r="P469" s="10" t="s">
        <v>20</v>
      </c>
      <c r="Q469" s="10" t="s">
        <v>20</v>
      </c>
      <c r="R469" s="10" t="s">
        <v>20</v>
      </c>
      <c r="S469" s="10" t="s">
        <v>20</v>
      </c>
      <c r="T469" s="10" t="s">
        <v>20</v>
      </c>
      <c r="U469" s="10" t="s">
        <v>20</v>
      </c>
      <c r="V469" s="10" t="s">
        <v>20</v>
      </c>
      <c r="W469" s="10" t="s">
        <v>20</v>
      </c>
      <c r="X469" s="10" t="s">
        <v>20</v>
      </c>
      <c r="Y469" s="10" t="s">
        <v>20</v>
      </c>
      <c r="Z469" s="10" t="s">
        <v>20</v>
      </c>
      <c r="AA469" s="10" t="s">
        <v>20</v>
      </c>
      <c r="AB469" s="10" t="s">
        <v>20</v>
      </c>
      <c r="AC469" s="10" t="s">
        <v>20</v>
      </c>
      <c r="AD469" s="10" t="s">
        <v>20</v>
      </c>
      <c r="AE469" s="10" t="s">
        <v>20</v>
      </c>
      <c r="AF469" s="10" t="s">
        <v>20</v>
      </c>
      <c r="AG469" s="10" t="s">
        <v>20</v>
      </c>
      <c r="AH469" s="10" t="s">
        <v>20</v>
      </c>
      <c r="AI469" s="10" t="s">
        <v>20</v>
      </c>
      <c r="AJ469" s="10" t="s">
        <v>20</v>
      </c>
      <c r="AK469" s="10" t="s">
        <v>20</v>
      </c>
      <c r="AL469" s="10" t="s">
        <v>20</v>
      </c>
      <c r="AM469" s="10" t="s">
        <v>20</v>
      </c>
      <c r="AN469" s="10" t="s">
        <v>20</v>
      </c>
      <c r="AO469" s="10" t="s">
        <v>20</v>
      </c>
      <c r="AP469" s="10" t="s">
        <v>20</v>
      </c>
      <c r="AQ469" s="10" t="s">
        <v>20</v>
      </c>
      <c r="AR469" s="10" t="s">
        <v>20</v>
      </c>
      <c r="AS469" s="10" t="s">
        <v>20</v>
      </c>
      <c r="AT469" t="s">
        <v>3729</v>
      </c>
      <c r="AU469" s="7" t="str">
        <f>'sp1'!AJ471</f>
        <v>Data Tables - How to fix a column?</v>
      </c>
    </row>
    <row r="470" spans="2:47" ht="11.25" customHeight="1" x14ac:dyDescent="0.25">
      <c r="B470" s="12">
        <v>6</v>
      </c>
      <c r="C470" s="16" t="str">
        <f t="shared" si="7"/>
        <v>∞</v>
      </c>
      <c r="D470" s="10">
        <v>0</v>
      </c>
      <c r="E470" s="10">
        <v>1</v>
      </c>
      <c r="F470" s="10">
        <v>0</v>
      </c>
      <c r="G470" s="10">
        <v>0</v>
      </c>
      <c r="H470" s="10">
        <v>0</v>
      </c>
      <c r="I470" s="10">
        <v>0</v>
      </c>
      <c r="J470" s="10" t="s">
        <v>20</v>
      </c>
      <c r="K470" s="10" t="s">
        <v>20</v>
      </c>
      <c r="L470" s="10" t="s">
        <v>20</v>
      </c>
      <c r="M470" s="10" t="s">
        <v>20</v>
      </c>
      <c r="N470" s="10" t="s">
        <v>20</v>
      </c>
      <c r="O470" s="10" t="s">
        <v>20</v>
      </c>
      <c r="P470" s="10" t="s">
        <v>20</v>
      </c>
      <c r="Q470" s="10" t="s">
        <v>20</v>
      </c>
      <c r="R470" s="10" t="s">
        <v>20</v>
      </c>
      <c r="S470" s="10" t="s">
        <v>20</v>
      </c>
      <c r="T470" s="10" t="s">
        <v>20</v>
      </c>
      <c r="U470" s="10" t="s">
        <v>20</v>
      </c>
      <c r="V470" s="10" t="s">
        <v>20</v>
      </c>
      <c r="W470" s="10" t="s">
        <v>20</v>
      </c>
      <c r="X470" s="10" t="s">
        <v>20</v>
      </c>
      <c r="Y470" s="10" t="s">
        <v>20</v>
      </c>
      <c r="Z470" s="10" t="s">
        <v>20</v>
      </c>
      <c r="AA470" s="10" t="s">
        <v>20</v>
      </c>
      <c r="AB470" s="10" t="s">
        <v>20</v>
      </c>
      <c r="AC470" s="10" t="s">
        <v>20</v>
      </c>
      <c r="AD470" s="10" t="s">
        <v>20</v>
      </c>
      <c r="AE470" s="10" t="s">
        <v>20</v>
      </c>
      <c r="AF470" s="10" t="s">
        <v>20</v>
      </c>
      <c r="AG470" s="10" t="s">
        <v>20</v>
      </c>
      <c r="AH470" s="10" t="s">
        <v>20</v>
      </c>
      <c r="AI470" s="10" t="s">
        <v>20</v>
      </c>
      <c r="AJ470" s="10" t="s">
        <v>20</v>
      </c>
      <c r="AK470" s="10" t="s">
        <v>20</v>
      </c>
      <c r="AL470" s="10" t="s">
        <v>20</v>
      </c>
      <c r="AM470" s="10" t="s">
        <v>20</v>
      </c>
      <c r="AN470" s="10" t="s">
        <v>20</v>
      </c>
      <c r="AO470" s="10" t="s">
        <v>20</v>
      </c>
      <c r="AP470" s="10" t="s">
        <v>20</v>
      </c>
      <c r="AQ470" s="10" t="s">
        <v>20</v>
      </c>
      <c r="AR470" s="10" t="s">
        <v>20</v>
      </c>
      <c r="AS470" s="10" t="s">
        <v>20</v>
      </c>
      <c r="AT470" t="s">
        <v>3730</v>
      </c>
      <c r="AU470" s="7" t="str">
        <f>'sp1'!AJ472</f>
        <v>I HAVE A QUESTION ON CONDITIONAL FORMATT…</v>
      </c>
    </row>
    <row r="471" spans="2:47" ht="11.25" customHeight="1" x14ac:dyDescent="0.25">
      <c r="B471" s="12">
        <v>2</v>
      </c>
      <c r="C471" s="16" t="str">
        <f t="shared" si="7"/>
        <v>∞</v>
      </c>
      <c r="D471" s="10">
        <v>0</v>
      </c>
      <c r="E471" s="10">
        <v>1</v>
      </c>
      <c r="F471" s="10" t="s">
        <v>20</v>
      </c>
      <c r="G471" s="10" t="s">
        <v>20</v>
      </c>
      <c r="H471" s="10" t="s">
        <v>20</v>
      </c>
      <c r="I471" s="10" t="s">
        <v>20</v>
      </c>
      <c r="J471" s="10" t="s">
        <v>20</v>
      </c>
      <c r="K471" s="10" t="s">
        <v>20</v>
      </c>
      <c r="L471" s="10" t="s">
        <v>20</v>
      </c>
      <c r="M471" s="10" t="s">
        <v>20</v>
      </c>
      <c r="N471" s="10" t="s">
        <v>20</v>
      </c>
      <c r="O471" s="10" t="s">
        <v>20</v>
      </c>
      <c r="P471" s="10" t="s">
        <v>20</v>
      </c>
      <c r="Q471" s="10" t="s">
        <v>20</v>
      </c>
      <c r="R471" s="10" t="s">
        <v>20</v>
      </c>
      <c r="S471" s="10" t="s">
        <v>20</v>
      </c>
      <c r="T471" s="10" t="s">
        <v>20</v>
      </c>
      <c r="U471" s="10" t="s">
        <v>20</v>
      </c>
      <c r="V471" s="10" t="s">
        <v>20</v>
      </c>
      <c r="W471" s="10" t="s">
        <v>20</v>
      </c>
      <c r="X471" s="10" t="s">
        <v>20</v>
      </c>
      <c r="Y471" s="10" t="s">
        <v>20</v>
      </c>
      <c r="Z471" s="10" t="s">
        <v>20</v>
      </c>
      <c r="AA471" s="10" t="s">
        <v>20</v>
      </c>
      <c r="AB471" s="10" t="s">
        <v>20</v>
      </c>
      <c r="AC471" s="10" t="s">
        <v>20</v>
      </c>
      <c r="AD471" s="10" t="s">
        <v>20</v>
      </c>
      <c r="AE471" s="10" t="s">
        <v>20</v>
      </c>
      <c r="AF471" s="10" t="s">
        <v>20</v>
      </c>
      <c r="AG471" s="10" t="s">
        <v>20</v>
      </c>
      <c r="AH471" s="10" t="s">
        <v>20</v>
      </c>
      <c r="AI471" s="10" t="s">
        <v>20</v>
      </c>
      <c r="AJ471" s="10" t="s">
        <v>20</v>
      </c>
      <c r="AK471" s="10" t="s">
        <v>20</v>
      </c>
      <c r="AL471" s="10" t="s">
        <v>20</v>
      </c>
      <c r="AM471" s="10" t="s">
        <v>20</v>
      </c>
      <c r="AN471" s="10" t="s">
        <v>20</v>
      </c>
      <c r="AO471" s="10" t="s">
        <v>20</v>
      </c>
      <c r="AP471" s="10" t="s">
        <v>20</v>
      </c>
      <c r="AQ471" s="10" t="s">
        <v>20</v>
      </c>
      <c r="AR471" s="10" t="s">
        <v>20</v>
      </c>
      <c r="AS471" s="10" t="s">
        <v>20</v>
      </c>
      <c r="AT471" t="s">
        <v>3731</v>
      </c>
      <c r="AU471" s="7" t="str">
        <f>'sp1'!AJ473</f>
        <v>Control Chart</v>
      </c>
    </row>
    <row r="472" spans="2:47" ht="11.25" customHeight="1" x14ac:dyDescent="0.25">
      <c r="B472" s="12">
        <v>6</v>
      </c>
      <c r="C472" s="16" t="str">
        <f t="shared" si="7"/>
        <v>∞</v>
      </c>
      <c r="D472" s="10">
        <v>0</v>
      </c>
      <c r="E472" s="10">
        <v>1</v>
      </c>
      <c r="F472" s="10">
        <v>0</v>
      </c>
      <c r="G472" s="10">
        <v>0</v>
      </c>
      <c r="H472" s="10">
        <v>1</v>
      </c>
      <c r="I472" s="10">
        <v>0</v>
      </c>
      <c r="J472" s="10" t="s">
        <v>20</v>
      </c>
      <c r="K472" s="10" t="s">
        <v>20</v>
      </c>
      <c r="L472" s="10" t="s">
        <v>20</v>
      </c>
      <c r="M472" s="10" t="s">
        <v>20</v>
      </c>
      <c r="N472" s="10" t="s">
        <v>20</v>
      </c>
      <c r="O472" s="10" t="s">
        <v>20</v>
      </c>
      <c r="P472" s="10" t="s">
        <v>20</v>
      </c>
      <c r="Q472" s="10" t="s">
        <v>20</v>
      </c>
      <c r="R472" s="10" t="s">
        <v>20</v>
      </c>
      <c r="S472" s="10" t="s">
        <v>20</v>
      </c>
      <c r="T472" s="10" t="s">
        <v>20</v>
      </c>
      <c r="U472" s="10" t="s">
        <v>20</v>
      </c>
      <c r="V472" s="10" t="s">
        <v>20</v>
      </c>
      <c r="W472" s="10" t="s">
        <v>20</v>
      </c>
      <c r="X472" s="10" t="s">
        <v>20</v>
      </c>
      <c r="Y472" s="10" t="s">
        <v>20</v>
      </c>
      <c r="Z472" s="10" t="s">
        <v>20</v>
      </c>
      <c r="AA472" s="10" t="s">
        <v>20</v>
      </c>
      <c r="AB472" s="10" t="s">
        <v>20</v>
      </c>
      <c r="AC472" s="10" t="s">
        <v>20</v>
      </c>
      <c r="AD472" s="10" t="s">
        <v>20</v>
      </c>
      <c r="AE472" s="10" t="s">
        <v>20</v>
      </c>
      <c r="AF472" s="10" t="s">
        <v>20</v>
      </c>
      <c r="AG472" s="10" t="s">
        <v>20</v>
      </c>
      <c r="AH472" s="10" t="s">
        <v>20</v>
      </c>
      <c r="AI472" s="10" t="s">
        <v>20</v>
      </c>
      <c r="AJ472" s="10" t="s">
        <v>20</v>
      </c>
      <c r="AK472" s="10" t="s">
        <v>20</v>
      </c>
      <c r="AL472" s="10" t="s">
        <v>20</v>
      </c>
      <c r="AM472" s="10" t="s">
        <v>20</v>
      </c>
      <c r="AN472" s="10" t="s">
        <v>20</v>
      </c>
      <c r="AO472" s="10" t="s">
        <v>20</v>
      </c>
      <c r="AP472" s="10" t="s">
        <v>20</v>
      </c>
      <c r="AQ472" s="10" t="s">
        <v>20</v>
      </c>
      <c r="AR472" s="10" t="s">
        <v>20</v>
      </c>
      <c r="AS472" s="10" t="s">
        <v>20</v>
      </c>
      <c r="AT472" t="s">
        <v>3732</v>
      </c>
      <c r="AU472" s="7" t="str">
        <f>'sp1'!AJ474</f>
        <v>Is there a way to easily generate a seri…</v>
      </c>
    </row>
    <row r="473" spans="2:47" ht="11.25" customHeight="1" x14ac:dyDescent="0.25">
      <c r="B473" s="12">
        <v>3</v>
      </c>
      <c r="C473" s="16" t="str">
        <f t="shared" si="7"/>
        <v>∞</v>
      </c>
      <c r="D473" s="10">
        <v>0</v>
      </c>
      <c r="E473" s="10">
        <v>1</v>
      </c>
      <c r="F473" s="10">
        <v>1</v>
      </c>
      <c r="G473" s="10" t="s">
        <v>20</v>
      </c>
      <c r="H473" s="10" t="s">
        <v>20</v>
      </c>
      <c r="I473" s="10" t="s">
        <v>20</v>
      </c>
      <c r="J473" s="10" t="s">
        <v>20</v>
      </c>
      <c r="K473" s="10" t="s">
        <v>20</v>
      </c>
      <c r="L473" s="10" t="s">
        <v>20</v>
      </c>
      <c r="M473" s="10" t="s">
        <v>20</v>
      </c>
      <c r="N473" s="10" t="s">
        <v>20</v>
      </c>
      <c r="O473" s="10" t="s">
        <v>20</v>
      </c>
      <c r="P473" s="10" t="s">
        <v>20</v>
      </c>
      <c r="Q473" s="10" t="s">
        <v>20</v>
      </c>
      <c r="R473" s="10" t="s">
        <v>20</v>
      </c>
      <c r="S473" s="10" t="s">
        <v>20</v>
      </c>
      <c r="T473" s="10" t="s">
        <v>20</v>
      </c>
      <c r="U473" s="10" t="s">
        <v>20</v>
      </c>
      <c r="V473" s="10" t="s">
        <v>20</v>
      </c>
      <c r="W473" s="10" t="s">
        <v>20</v>
      </c>
      <c r="X473" s="10" t="s">
        <v>20</v>
      </c>
      <c r="Y473" s="10" t="s">
        <v>20</v>
      </c>
      <c r="Z473" s="10" t="s">
        <v>20</v>
      </c>
      <c r="AA473" s="10" t="s">
        <v>20</v>
      </c>
      <c r="AB473" s="10" t="s">
        <v>20</v>
      </c>
      <c r="AC473" s="10" t="s">
        <v>20</v>
      </c>
      <c r="AD473" s="10" t="s">
        <v>20</v>
      </c>
      <c r="AE473" s="10" t="s">
        <v>20</v>
      </c>
      <c r="AF473" s="10" t="s">
        <v>20</v>
      </c>
      <c r="AG473" s="10" t="s">
        <v>20</v>
      </c>
      <c r="AH473" s="10" t="s">
        <v>20</v>
      </c>
      <c r="AI473" s="10" t="s">
        <v>20</v>
      </c>
      <c r="AJ473" s="10" t="s">
        <v>20</v>
      </c>
      <c r="AK473" s="10" t="s">
        <v>20</v>
      </c>
      <c r="AL473" s="10" t="s">
        <v>20</v>
      </c>
      <c r="AM473" s="10" t="s">
        <v>20</v>
      </c>
      <c r="AN473" s="10" t="s">
        <v>20</v>
      </c>
      <c r="AO473" s="10" t="s">
        <v>20</v>
      </c>
      <c r="AP473" s="10" t="s">
        <v>20</v>
      </c>
      <c r="AQ473" s="10" t="s">
        <v>20</v>
      </c>
      <c r="AR473" s="10" t="s">
        <v>20</v>
      </c>
      <c r="AS473" s="10" t="s">
        <v>20</v>
      </c>
      <c r="AT473" t="s">
        <v>3733</v>
      </c>
      <c r="AU473" s="7" t="str">
        <f>'sp1'!AJ475</f>
        <v>macro to copy cell and row, paste in new…</v>
      </c>
    </row>
    <row r="474" spans="2:47" ht="11.25" customHeight="1" x14ac:dyDescent="0.25">
      <c r="B474" s="12">
        <v>3</v>
      </c>
      <c r="C474" s="16" t="str">
        <f t="shared" si="7"/>
        <v>∞</v>
      </c>
      <c r="D474" s="10">
        <v>0</v>
      </c>
      <c r="E474" s="10">
        <v>1</v>
      </c>
      <c r="F474" s="10">
        <v>0</v>
      </c>
      <c r="G474" s="10" t="s">
        <v>20</v>
      </c>
      <c r="H474" s="10" t="s">
        <v>20</v>
      </c>
      <c r="I474" s="10" t="s">
        <v>20</v>
      </c>
      <c r="J474" s="10" t="s">
        <v>20</v>
      </c>
      <c r="K474" s="10" t="s">
        <v>20</v>
      </c>
      <c r="L474" s="10" t="s">
        <v>20</v>
      </c>
      <c r="M474" s="10" t="s">
        <v>20</v>
      </c>
      <c r="N474" s="10" t="s">
        <v>20</v>
      </c>
      <c r="O474" s="10" t="s">
        <v>20</v>
      </c>
      <c r="P474" s="10" t="s">
        <v>20</v>
      </c>
      <c r="Q474" s="10" t="s">
        <v>20</v>
      </c>
      <c r="R474" s="10" t="s">
        <v>20</v>
      </c>
      <c r="S474" s="10" t="s">
        <v>20</v>
      </c>
      <c r="T474" s="10" t="s">
        <v>20</v>
      </c>
      <c r="U474" s="10" t="s">
        <v>20</v>
      </c>
      <c r="V474" s="10" t="s">
        <v>20</v>
      </c>
      <c r="W474" s="10" t="s">
        <v>20</v>
      </c>
      <c r="X474" s="10" t="s">
        <v>20</v>
      </c>
      <c r="Y474" s="10" t="s">
        <v>20</v>
      </c>
      <c r="Z474" s="10" t="s">
        <v>20</v>
      </c>
      <c r="AA474" s="10" t="s">
        <v>20</v>
      </c>
      <c r="AB474" s="10" t="s">
        <v>20</v>
      </c>
      <c r="AC474" s="10" t="s">
        <v>20</v>
      </c>
      <c r="AD474" s="10" t="s">
        <v>20</v>
      </c>
      <c r="AE474" s="10" t="s">
        <v>20</v>
      </c>
      <c r="AF474" s="10" t="s">
        <v>20</v>
      </c>
      <c r="AG474" s="10" t="s">
        <v>20</v>
      </c>
      <c r="AH474" s="10" t="s">
        <v>20</v>
      </c>
      <c r="AI474" s="10" t="s">
        <v>20</v>
      </c>
      <c r="AJ474" s="10" t="s">
        <v>20</v>
      </c>
      <c r="AK474" s="10" t="s">
        <v>20</v>
      </c>
      <c r="AL474" s="10" t="s">
        <v>20</v>
      </c>
      <c r="AM474" s="10" t="s">
        <v>20</v>
      </c>
      <c r="AN474" s="10" t="s">
        <v>20</v>
      </c>
      <c r="AO474" s="10" t="s">
        <v>20</v>
      </c>
      <c r="AP474" s="10" t="s">
        <v>20</v>
      </c>
      <c r="AQ474" s="10" t="s">
        <v>20</v>
      </c>
      <c r="AR474" s="10" t="s">
        <v>20</v>
      </c>
      <c r="AS474" s="10" t="s">
        <v>20</v>
      </c>
      <c r="AT474" t="s">
        <v>3734</v>
      </c>
      <c r="AU474" s="7" t="str">
        <f>'sp1'!AJ476</f>
        <v>Hello I need formula for getting applict…</v>
      </c>
    </row>
    <row r="475" spans="2:47" ht="11.25" customHeight="1" x14ac:dyDescent="0.25">
      <c r="B475" s="12">
        <v>2</v>
      </c>
      <c r="C475" s="16" t="str">
        <f t="shared" si="7"/>
        <v>∞</v>
      </c>
      <c r="D475" s="10">
        <v>0</v>
      </c>
      <c r="E475" s="10">
        <v>1</v>
      </c>
      <c r="F475" s="10" t="s">
        <v>20</v>
      </c>
      <c r="G475" s="10" t="s">
        <v>20</v>
      </c>
      <c r="H475" s="10" t="s">
        <v>20</v>
      </c>
      <c r="I475" s="10" t="s">
        <v>20</v>
      </c>
      <c r="J475" s="10" t="s">
        <v>20</v>
      </c>
      <c r="K475" s="10" t="s">
        <v>20</v>
      </c>
      <c r="L475" s="10" t="s">
        <v>20</v>
      </c>
      <c r="M475" s="10" t="s">
        <v>20</v>
      </c>
      <c r="N475" s="10" t="s">
        <v>20</v>
      </c>
      <c r="O475" s="10" t="s">
        <v>20</v>
      </c>
      <c r="P475" s="10" t="s">
        <v>20</v>
      </c>
      <c r="Q475" s="10" t="s">
        <v>20</v>
      </c>
      <c r="R475" s="10" t="s">
        <v>20</v>
      </c>
      <c r="S475" s="10" t="s">
        <v>20</v>
      </c>
      <c r="T475" s="10" t="s">
        <v>20</v>
      </c>
      <c r="U475" s="10" t="s">
        <v>20</v>
      </c>
      <c r="V475" s="10" t="s">
        <v>20</v>
      </c>
      <c r="W475" s="10" t="s">
        <v>20</v>
      </c>
      <c r="X475" s="10" t="s">
        <v>20</v>
      </c>
      <c r="Y475" s="10" t="s">
        <v>20</v>
      </c>
      <c r="Z475" s="10" t="s">
        <v>20</v>
      </c>
      <c r="AA475" s="10" t="s">
        <v>20</v>
      </c>
      <c r="AB475" s="10" t="s">
        <v>20</v>
      </c>
      <c r="AC475" s="10" t="s">
        <v>20</v>
      </c>
      <c r="AD475" s="10" t="s">
        <v>20</v>
      </c>
      <c r="AE475" s="10" t="s">
        <v>20</v>
      </c>
      <c r="AF475" s="10" t="s">
        <v>20</v>
      </c>
      <c r="AG475" s="10" t="s">
        <v>20</v>
      </c>
      <c r="AH475" s="10" t="s">
        <v>20</v>
      </c>
      <c r="AI475" s="10" t="s">
        <v>20</v>
      </c>
      <c r="AJ475" s="10" t="s">
        <v>20</v>
      </c>
      <c r="AK475" s="10" t="s">
        <v>20</v>
      </c>
      <c r="AL475" s="10" t="s">
        <v>20</v>
      </c>
      <c r="AM475" s="10" t="s">
        <v>20</v>
      </c>
      <c r="AN475" s="10" t="s">
        <v>20</v>
      </c>
      <c r="AO475" s="10" t="s">
        <v>20</v>
      </c>
      <c r="AP475" s="10" t="s">
        <v>20</v>
      </c>
      <c r="AQ475" s="10" t="s">
        <v>20</v>
      </c>
      <c r="AR475" s="10" t="s">
        <v>20</v>
      </c>
      <c r="AS475" s="10" t="s">
        <v>20</v>
      </c>
      <c r="AT475" t="s">
        <v>3735</v>
      </c>
      <c r="AU475" s="7" t="str">
        <f>'sp1'!AJ477</f>
        <v>&amp;gt;&amp;gt;&amp;gt; Pilot Charts</v>
      </c>
    </row>
    <row r="476" spans="2:47" ht="11.25" customHeight="1" x14ac:dyDescent="0.25">
      <c r="B476" s="12">
        <v>2</v>
      </c>
      <c r="C476" s="16" t="str">
        <f t="shared" si="7"/>
        <v>∞</v>
      </c>
      <c r="D476" s="10">
        <v>0</v>
      </c>
      <c r="E476" s="10">
        <v>1</v>
      </c>
      <c r="F476" s="10" t="s">
        <v>20</v>
      </c>
      <c r="G476" s="10" t="s">
        <v>20</v>
      </c>
      <c r="H476" s="10" t="s">
        <v>20</v>
      </c>
      <c r="I476" s="10" t="s">
        <v>20</v>
      </c>
      <c r="J476" s="10" t="s">
        <v>20</v>
      </c>
      <c r="K476" s="10" t="s">
        <v>20</v>
      </c>
      <c r="L476" s="10" t="s">
        <v>20</v>
      </c>
      <c r="M476" s="10" t="s">
        <v>20</v>
      </c>
      <c r="N476" s="10" t="s">
        <v>20</v>
      </c>
      <c r="O476" s="10" t="s">
        <v>20</v>
      </c>
      <c r="P476" s="10" t="s">
        <v>20</v>
      </c>
      <c r="Q476" s="10" t="s">
        <v>20</v>
      </c>
      <c r="R476" s="10" t="s">
        <v>20</v>
      </c>
      <c r="S476" s="10" t="s">
        <v>20</v>
      </c>
      <c r="T476" s="10" t="s">
        <v>20</v>
      </c>
      <c r="U476" s="10" t="s">
        <v>20</v>
      </c>
      <c r="V476" s="10" t="s">
        <v>20</v>
      </c>
      <c r="W476" s="10" t="s">
        <v>20</v>
      </c>
      <c r="X476" s="10" t="s">
        <v>20</v>
      </c>
      <c r="Y476" s="10" t="s">
        <v>20</v>
      </c>
      <c r="Z476" s="10" t="s">
        <v>20</v>
      </c>
      <c r="AA476" s="10" t="s">
        <v>20</v>
      </c>
      <c r="AB476" s="10" t="s">
        <v>20</v>
      </c>
      <c r="AC476" s="10" t="s">
        <v>20</v>
      </c>
      <c r="AD476" s="10" t="s">
        <v>20</v>
      </c>
      <c r="AE476" s="10" t="s">
        <v>20</v>
      </c>
      <c r="AF476" s="10" t="s">
        <v>20</v>
      </c>
      <c r="AG476" s="10" t="s">
        <v>20</v>
      </c>
      <c r="AH476" s="10" t="s">
        <v>20</v>
      </c>
      <c r="AI476" s="10" t="s">
        <v>20</v>
      </c>
      <c r="AJ476" s="10" t="s">
        <v>20</v>
      </c>
      <c r="AK476" s="10" t="s">
        <v>20</v>
      </c>
      <c r="AL476" s="10" t="s">
        <v>20</v>
      </c>
      <c r="AM476" s="10" t="s">
        <v>20</v>
      </c>
      <c r="AN476" s="10" t="s">
        <v>20</v>
      </c>
      <c r="AO476" s="10" t="s">
        <v>20</v>
      </c>
      <c r="AP476" s="10" t="s">
        <v>20</v>
      </c>
      <c r="AQ476" s="10" t="s">
        <v>20</v>
      </c>
      <c r="AR476" s="10" t="s">
        <v>20</v>
      </c>
      <c r="AS476" s="10" t="s">
        <v>20</v>
      </c>
      <c r="AT476" t="s">
        <v>3736</v>
      </c>
      <c r="AU476" s="7" t="str">
        <f>'sp1'!AJ478</f>
        <v>Dashboard with forecast numbers</v>
      </c>
    </row>
    <row r="477" spans="2:47" ht="11.25" customHeight="1" x14ac:dyDescent="0.25">
      <c r="B477" s="12">
        <v>2</v>
      </c>
      <c r="C477" s="16" t="str">
        <f t="shared" si="7"/>
        <v>∞</v>
      </c>
      <c r="D477" s="10">
        <v>0</v>
      </c>
      <c r="E477" s="10">
        <v>1</v>
      </c>
      <c r="F477" s="10" t="s">
        <v>20</v>
      </c>
      <c r="G477" s="10" t="s">
        <v>20</v>
      </c>
      <c r="H477" s="10" t="s">
        <v>20</v>
      </c>
      <c r="I477" s="10" t="s">
        <v>20</v>
      </c>
      <c r="J477" s="10" t="s">
        <v>20</v>
      </c>
      <c r="K477" s="10" t="s">
        <v>20</v>
      </c>
      <c r="L477" s="10" t="s">
        <v>20</v>
      </c>
      <c r="M477" s="10" t="s">
        <v>20</v>
      </c>
      <c r="N477" s="10" t="s">
        <v>20</v>
      </c>
      <c r="O477" s="10" t="s">
        <v>20</v>
      </c>
      <c r="P477" s="10" t="s">
        <v>20</v>
      </c>
      <c r="Q477" s="10" t="s">
        <v>20</v>
      </c>
      <c r="R477" s="10" t="s">
        <v>20</v>
      </c>
      <c r="S477" s="10" t="s">
        <v>20</v>
      </c>
      <c r="T477" s="10" t="s">
        <v>20</v>
      </c>
      <c r="U477" s="10" t="s">
        <v>20</v>
      </c>
      <c r="V477" s="10" t="s">
        <v>20</v>
      </c>
      <c r="W477" s="10" t="s">
        <v>20</v>
      </c>
      <c r="X477" s="10" t="s">
        <v>20</v>
      </c>
      <c r="Y477" s="10" t="s">
        <v>20</v>
      </c>
      <c r="Z477" s="10" t="s">
        <v>20</v>
      </c>
      <c r="AA477" s="10" t="s">
        <v>20</v>
      </c>
      <c r="AB477" s="10" t="s">
        <v>20</v>
      </c>
      <c r="AC477" s="10" t="s">
        <v>20</v>
      </c>
      <c r="AD477" s="10" t="s">
        <v>20</v>
      </c>
      <c r="AE477" s="10" t="s">
        <v>20</v>
      </c>
      <c r="AF477" s="10" t="s">
        <v>20</v>
      </c>
      <c r="AG477" s="10" t="s">
        <v>20</v>
      </c>
      <c r="AH477" s="10" t="s">
        <v>20</v>
      </c>
      <c r="AI477" s="10" t="s">
        <v>20</v>
      </c>
      <c r="AJ477" s="10" t="s">
        <v>20</v>
      </c>
      <c r="AK477" s="10" t="s">
        <v>20</v>
      </c>
      <c r="AL477" s="10" t="s">
        <v>20</v>
      </c>
      <c r="AM477" s="10" t="s">
        <v>20</v>
      </c>
      <c r="AN477" s="10" t="s">
        <v>20</v>
      </c>
      <c r="AO477" s="10" t="s">
        <v>20</v>
      </c>
      <c r="AP477" s="10" t="s">
        <v>20</v>
      </c>
      <c r="AQ477" s="10" t="s">
        <v>20</v>
      </c>
      <c r="AR477" s="10" t="s">
        <v>20</v>
      </c>
      <c r="AS477" s="10" t="s">
        <v>20</v>
      </c>
      <c r="AT477" t="s">
        <v>3737</v>
      </c>
      <c r="AU477" s="7" t="str">
        <f>'sp1'!AJ479</f>
        <v>Call a cell value from different sheets …</v>
      </c>
    </row>
    <row r="478" spans="2:47" ht="11.25" customHeight="1" x14ac:dyDescent="0.25">
      <c r="B478" s="12">
        <v>2</v>
      </c>
      <c r="C478" s="16" t="str">
        <f t="shared" si="7"/>
        <v>∞</v>
      </c>
      <c r="D478" s="10">
        <v>0</v>
      </c>
      <c r="E478" s="10">
        <v>1</v>
      </c>
      <c r="F478" s="10" t="s">
        <v>20</v>
      </c>
      <c r="G478" s="10" t="s">
        <v>20</v>
      </c>
      <c r="H478" s="10" t="s">
        <v>20</v>
      </c>
      <c r="I478" s="10" t="s">
        <v>20</v>
      </c>
      <c r="J478" s="10" t="s">
        <v>20</v>
      </c>
      <c r="K478" s="10" t="s">
        <v>20</v>
      </c>
      <c r="L478" s="10" t="s">
        <v>20</v>
      </c>
      <c r="M478" s="10" t="s">
        <v>20</v>
      </c>
      <c r="N478" s="10" t="s">
        <v>20</v>
      </c>
      <c r="O478" s="10" t="s">
        <v>20</v>
      </c>
      <c r="P478" s="10" t="s">
        <v>20</v>
      </c>
      <c r="Q478" s="10" t="s">
        <v>20</v>
      </c>
      <c r="R478" s="10" t="s">
        <v>20</v>
      </c>
      <c r="S478" s="10" t="s">
        <v>20</v>
      </c>
      <c r="T478" s="10" t="s">
        <v>20</v>
      </c>
      <c r="U478" s="10" t="s">
        <v>20</v>
      </c>
      <c r="V478" s="10" t="s">
        <v>20</v>
      </c>
      <c r="W478" s="10" t="s">
        <v>20</v>
      </c>
      <c r="X478" s="10" t="s">
        <v>20</v>
      </c>
      <c r="Y478" s="10" t="s">
        <v>20</v>
      </c>
      <c r="Z478" s="10" t="s">
        <v>20</v>
      </c>
      <c r="AA478" s="10" t="s">
        <v>20</v>
      </c>
      <c r="AB478" s="10" t="s">
        <v>20</v>
      </c>
      <c r="AC478" s="10" t="s">
        <v>20</v>
      </c>
      <c r="AD478" s="10" t="s">
        <v>20</v>
      </c>
      <c r="AE478" s="10" t="s">
        <v>20</v>
      </c>
      <c r="AF478" s="10" t="s">
        <v>20</v>
      </c>
      <c r="AG478" s="10" t="s">
        <v>20</v>
      </c>
      <c r="AH478" s="10" t="s">
        <v>20</v>
      </c>
      <c r="AI478" s="10" t="s">
        <v>20</v>
      </c>
      <c r="AJ478" s="10" t="s">
        <v>20</v>
      </c>
      <c r="AK478" s="10" t="s">
        <v>20</v>
      </c>
      <c r="AL478" s="10" t="s">
        <v>20</v>
      </c>
      <c r="AM478" s="10" t="s">
        <v>20</v>
      </c>
      <c r="AN478" s="10" t="s">
        <v>20</v>
      </c>
      <c r="AO478" s="10" t="s">
        <v>20</v>
      </c>
      <c r="AP478" s="10" t="s">
        <v>20</v>
      </c>
      <c r="AQ478" s="10" t="s">
        <v>20</v>
      </c>
      <c r="AR478" s="10" t="s">
        <v>20</v>
      </c>
      <c r="AS478" s="10" t="s">
        <v>20</v>
      </c>
      <c r="AT478" t="s">
        <v>3738</v>
      </c>
      <c r="AU478" s="7" t="str">
        <f>'sp1'!AJ480</f>
        <v>Use of Secondary Axis</v>
      </c>
    </row>
    <row r="479" spans="2:47" ht="11.25" customHeight="1" x14ac:dyDescent="0.25">
      <c r="B479" s="12">
        <v>2</v>
      </c>
      <c r="C479" s="16" t="str">
        <f t="shared" si="7"/>
        <v>∞</v>
      </c>
      <c r="D479" s="10">
        <v>0</v>
      </c>
      <c r="E479" s="10">
        <v>1</v>
      </c>
      <c r="F479" s="10" t="s">
        <v>20</v>
      </c>
      <c r="G479" s="10" t="s">
        <v>20</v>
      </c>
      <c r="H479" s="10" t="s">
        <v>20</v>
      </c>
      <c r="I479" s="10" t="s">
        <v>20</v>
      </c>
      <c r="J479" s="10" t="s">
        <v>20</v>
      </c>
      <c r="K479" s="10" t="s">
        <v>20</v>
      </c>
      <c r="L479" s="10" t="s">
        <v>20</v>
      </c>
      <c r="M479" s="10" t="s">
        <v>20</v>
      </c>
      <c r="N479" s="10" t="s">
        <v>20</v>
      </c>
      <c r="O479" s="10" t="s">
        <v>20</v>
      </c>
      <c r="P479" s="10" t="s">
        <v>20</v>
      </c>
      <c r="Q479" s="10" t="s">
        <v>20</v>
      </c>
      <c r="R479" s="10" t="s">
        <v>20</v>
      </c>
      <c r="S479" s="10" t="s">
        <v>20</v>
      </c>
      <c r="T479" s="10" t="s">
        <v>20</v>
      </c>
      <c r="U479" s="10" t="s">
        <v>20</v>
      </c>
      <c r="V479" s="10" t="s">
        <v>20</v>
      </c>
      <c r="W479" s="10" t="s">
        <v>20</v>
      </c>
      <c r="X479" s="10" t="s">
        <v>20</v>
      </c>
      <c r="Y479" s="10" t="s">
        <v>20</v>
      </c>
      <c r="Z479" s="10" t="s">
        <v>20</v>
      </c>
      <c r="AA479" s="10" t="s">
        <v>20</v>
      </c>
      <c r="AB479" s="10" t="s">
        <v>20</v>
      </c>
      <c r="AC479" s="10" t="s">
        <v>20</v>
      </c>
      <c r="AD479" s="10" t="s">
        <v>20</v>
      </c>
      <c r="AE479" s="10" t="s">
        <v>20</v>
      </c>
      <c r="AF479" s="10" t="s">
        <v>20</v>
      </c>
      <c r="AG479" s="10" t="s">
        <v>20</v>
      </c>
      <c r="AH479" s="10" t="s">
        <v>20</v>
      </c>
      <c r="AI479" s="10" t="s">
        <v>20</v>
      </c>
      <c r="AJ479" s="10" t="s">
        <v>20</v>
      </c>
      <c r="AK479" s="10" t="s">
        <v>20</v>
      </c>
      <c r="AL479" s="10" t="s">
        <v>20</v>
      </c>
      <c r="AM479" s="10" t="s">
        <v>20</v>
      </c>
      <c r="AN479" s="10" t="s">
        <v>20</v>
      </c>
      <c r="AO479" s="10" t="s">
        <v>20</v>
      </c>
      <c r="AP479" s="10" t="s">
        <v>20</v>
      </c>
      <c r="AQ479" s="10" t="s">
        <v>20</v>
      </c>
      <c r="AR479" s="10" t="s">
        <v>20</v>
      </c>
      <c r="AS479" s="10" t="s">
        <v>20</v>
      </c>
      <c r="AT479" t="s">
        <v>3739</v>
      </c>
      <c r="AU479" s="7" t="str">
        <f>'sp1'!AJ481</f>
        <v>REPEATING COLUMN VALUE IN ROWS UNTIL REA…</v>
      </c>
    </row>
    <row r="480" spans="2:47" ht="11.25" customHeight="1" x14ac:dyDescent="0.25">
      <c r="B480" s="12">
        <v>5</v>
      </c>
      <c r="C480" s="16" t="str">
        <f t="shared" si="7"/>
        <v>∞</v>
      </c>
      <c r="D480" s="10">
        <v>0</v>
      </c>
      <c r="E480" s="10">
        <v>1</v>
      </c>
      <c r="F480" s="10">
        <v>0</v>
      </c>
      <c r="G480" s="10">
        <v>1</v>
      </c>
      <c r="H480" s="10">
        <v>0</v>
      </c>
      <c r="I480" s="10" t="s">
        <v>20</v>
      </c>
      <c r="J480" s="10" t="s">
        <v>20</v>
      </c>
      <c r="K480" s="10" t="s">
        <v>20</v>
      </c>
      <c r="L480" s="10" t="s">
        <v>20</v>
      </c>
      <c r="M480" s="10" t="s">
        <v>20</v>
      </c>
      <c r="N480" s="10" t="s">
        <v>20</v>
      </c>
      <c r="O480" s="10" t="s">
        <v>20</v>
      </c>
      <c r="P480" s="10" t="s">
        <v>20</v>
      </c>
      <c r="Q480" s="10" t="s">
        <v>20</v>
      </c>
      <c r="R480" s="10" t="s">
        <v>20</v>
      </c>
      <c r="S480" s="10" t="s">
        <v>20</v>
      </c>
      <c r="T480" s="10" t="s">
        <v>20</v>
      </c>
      <c r="U480" s="10" t="s">
        <v>20</v>
      </c>
      <c r="V480" s="10" t="s">
        <v>20</v>
      </c>
      <c r="W480" s="10" t="s">
        <v>20</v>
      </c>
      <c r="X480" s="10" t="s">
        <v>20</v>
      </c>
      <c r="Y480" s="10" t="s">
        <v>20</v>
      </c>
      <c r="Z480" s="10" t="s">
        <v>20</v>
      </c>
      <c r="AA480" s="10" t="s">
        <v>20</v>
      </c>
      <c r="AB480" s="10" t="s">
        <v>20</v>
      </c>
      <c r="AC480" s="10" t="s">
        <v>20</v>
      </c>
      <c r="AD480" s="10" t="s">
        <v>20</v>
      </c>
      <c r="AE480" s="10" t="s">
        <v>20</v>
      </c>
      <c r="AF480" s="10" t="s">
        <v>20</v>
      </c>
      <c r="AG480" s="10" t="s">
        <v>20</v>
      </c>
      <c r="AH480" s="10" t="s">
        <v>20</v>
      </c>
      <c r="AI480" s="10" t="s">
        <v>20</v>
      </c>
      <c r="AJ480" s="10" t="s">
        <v>20</v>
      </c>
      <c r="AK480" s="10" t="s">
        <v>20</v>
      </c>
      <c r="AL480" s="10" t="s">
        <v>20</v>
      </c>
      <c r="AM480" s="10" t="s">
        <v>20</v>
      </c>
      <c r="AN480" s="10" t="s">
        <v>20</v>
      </c>
      <c r="AO480" s="10" t="s">
        <v>20</v>
      </c>
      <c r="AP480" s="10" t="s">
        <v>20</v>
      </c>
      <c r="AQ480" s="10" t="s">
        <v>20</v>
      </c>
      <c r="AR480" s="10" t="s">
        <v>20</v>
      </c>
      <c r="AS480" s="10" t="s">
        <v>20</v>
      </c>
      <c r="AT480" t="s">
        <v>3740</v>
      </c>
      <c r="AU480" s="7" t="str">
        <f>'sp1'!AJ482</f>
        <v>Conditional Formatting relating to dates</v>
      </c>
    </row>
    <row r="481" spans="2:47" ht="11.25" customHeight="1" x14ac:dyDescent="0.25">
      <c r="B481" s="12">
        <v>2</v>
      </c>
      <c r="C481" s="16" t="str">
        <f t="shared" si="7"/>
        <v>∞</v>
      </c>
      <c r="D481" s="10">
        <v>0</v>
      </c>
      <c r="E481" s="10">
        <v>1</v>
      </c>
      <c r="F481" s="10" t="s">
        <v>20</v>
      </c>
      <c r="G481" s="10" t="s">
        <v>20</v>
      </c>
      <c r="H481" s="10" t="s">
        <v>20</v>
      </c>
      <c r="I481" s="10" t="s">
        <v>20</v>
      </c>
      <c r="J481" s="10" t="s">
        <v>20</v>
      </c>
      <c r="K481" s="10" t="s">
        <v>20</v>
      </c>
      <c r="L481" s="10" t="s">
        <v>20</v>
      </c>
      <c r="M481" s="10" t="s">
        <v>20</v>
      </c>
      <c r="N481" s="10" t="s">
        <v>20</v>
      </c>
      <c r="O481" s="10" t="s">
        <v>20</v>
      </c>
      <c r="P481" s="10" t="s">
        <v>20</v>
      </c>
      <c r="Q481" s="10" t="s">
        <v>20</v>
      </c>
      <c r="R481" s="10" t="s">
        <v>20</v>
      </c>
      <c r="S481" s="10" t="s">
        <v>20</v>
      </c>
      <c r="T481" s="10" t="s">
        <v>20</v>
      </c>
      <c r="U481" s="10" t="s">
        <v>20</v>
      </c>
      <c r="V481" s="10" t="s">
        <v>20</v>
      </c>
      <c r="W481" s="10" t="s">
        <v>20</v>
      </c>
      <c r="X481" s="10" t="s">
        <v>20</v>
      </c>
      <c r="Y481" s="10" t="s">
        <v>20</v>
      </c>
      <c r="Z481" s="10" t="s">
        <v>20</v>
      </c>
      <c r="AA481" s="10" t="s">
        <v>20</v>
      </c>
      <c r="AB481" s="10" t="s">
        <v>20</v>
      </c>
      <c r="AC481" s="10" t="s">
        <v>20</v>
      </c>
      <c r="AD481" s="10" t="s">
        <v>20</v>
      </c>
      <c r="AE481" s="10" t="s">
        <v>20</v>
      </c>
      <c r="AF481" s="10" t="s">
        <v>20</v>
      </c>
      <c r="AG481" s="10" t="s">
        <v>20</v>
      </c>
      <c r="AH481" s="10" t="s">
        <v>20</v>
      </c>
      <c r="AI481" s="10" t="s">
        <v>20</v>
      </c>
      <c r="AJ481" s="10" t="s">
        <v>20</v>
      </c>
      <c r="AK481" s="10" t="s">
        <v>20</v>
      </c>
      <c r="AL481" s="10" t="s">
        <v>20</v>
      </c>
      <c r="AM481" s="10" t="s">
        <v>20</v>
      </c>
      <c r="AN481" s="10" t="s">
        <v>20</v>
      </c>
      <c r="AO481" s="10" t="s">
        <v>20</v>
      </c>
      <c r="AP481" s="10" t="s">
        <v>20</v>
      </c>
      <c r="AQ481" s="10" t="s">
        <v>20</v>
      </c>
      <c r="AR481" s="10" t="s">
        <v>20</v>
      </c>
      <c r="AS481" s="10" t="s">
        <v>20</v>
      </c>
      <c r="AT481" t="s">
        <v>3741</v>
      </c>
      <c r="AU481" s="7" t="str">
        <f>'sp1'!AJ483</f>
        <v>Macro used in IF formula.</v>
      </c>
    </row>
    <row r="482" spans="2:47" ht="11.25" customHeight="1" x14ac:dyDescent="0.25">
      <c r="B482" s="12">
        <v>4</v>
      </c>
      <c r="C482" s="16" t="str">
        <f t="shared" si="7"/>
        <v>∞</v>
      </c>
      <c r="D482" s="10">
        <v>0</v>
      </c>
      <c r="E482" s="10">
        <v>1</v>
      </c>
      <c r="F482" s="10">
        <v>0</v>
      </c>
      <c r="G482" s="10">
        <v>1</v>
      </c>
      <c r="H482" s="10" t="s">
        <v>20</v>
      </c>
      <c r="I482" s="10" t="s">
        <v>20</v>
      </c>
      <c r="J482" s="10" t="s">
        <v>20</v>
      </c>
      <c r="K482" s="10" t="s">
        <v>20</v>
      </c>
      <c r="L482" s="10" t="s">
        <v>20</v>
      </c>
      <c r="M482" s="10" t="s">
        <v>20</v>
      </c>
      <c r="N482" s="10" t="s">
        <v>20</v>
      </c>
      <c r="O482" s="10" t="s">
        <v>20</v>
      </c>
      <c r="P482" s="10" t="s">
        <v>20</v>
      </c>
      <c r="Q482" s="10" t="s">
        <v>20</v>
      </c>
      <c r="R482" s="10" t="s">
        <v>20</v>
      </c>
      <c r="S482" s="10" t="s">
        <v>20</v>
      </c>
      <c r="T482" s="10" t="s">
        <v>20</v>
      </c>
      <c r="U482" s="10" t="s">
        <v>20</v>
      </c>
      <c r="V482" s="10" t="s">
        <v>20</v>
      </c>
      <c r="W482" s="10" t="s">
        <v>20</v>
      </c>
      <c r="X482" s="10" t="s">
        <v>20</v>
      </c>
      <c r="Y482" s="10" t="s">
        <v>20</v>
      </c>
      <c r="Z482" s="10" t="s">
        <v>20</v>
      </c>
      <c r="AA482" s="10" t="s">
        <v>20</v>
      </c>
      <c r="AB482" s="10" t="s">
        <v>20</v>
      </c>
      <c r="AC482" s="10" t="s">
        <v>20</v>
      </c>
      <c r="AD482" s="10" t="s">
        <v>20</v>
      </c>
      <c r="AE482" s="10" t="s">
        <v>20</v>
      </c>
      <c r="AF482" s="10" t="s">
        <v>20</v>
      </c>
      <c r="AG482" s="10" t="s">
        <v>20</v>
      </c>
      <c r="AH482" s="10" t="s">
        <v>20</v>
      </c>
      <c r="AI482" s="10" t="s">
        <v>20</v>
      </c>
      <c r="AJ482" s="10" t="s">
        <v>20</v>
      </c>
      <c r="AK482" s="10" t="s">
        <v>20</v>
      </c>
      <c r="AL482" s="10" t="s">
        <v>20</v>
      </c>
      <c r="AM482" s="10" t="s">
        <v>20</v>
      </c>
      <c r="AN482" s="10" t="s">
        <v>20</v>
      </c>
      <c r="AO482" s="10" t="s">
        <v>20</v>
      </c>
      <c r="AP482" s="10" t="s">
        <v>20</v>
      </c>
      <c r="AQ482" s="10" t="s">
        <v>20</v>
      </c>
      <c r="AR482" s="10" t="s">
        <v>20</v>
      </c>
      <c r="AS482" s="10" t="s">
        <v>20</v>
      </c>
      <c r="AT482" t="s">
        <v>3742</v>
      </c>
      <c r="AU482" s="7" t="str">
        <f>'sp1'!AJ484</f>
        <v>Comparison chart</v>
      </c>
    </row>
    <row r="483" spans="2:47" ht="11.25" customHeight="1" x14ac:dyDescent="0.25">
      <c r="B483" s="12">
        <v>9</v>
      </c>
      <c r="C483" s="16" t="str">
        <f t="shared" si="7"/>
        <v>∞</v>
      </c>
      <c r="D483" s="10">
        <v>0</v>
      </c>
      <c r="E483" s="10">
        <v>0</v>
      </c>
      <c r="F483" s="10">
        <v>1</v>
      </c>
      <c r="G483" s="10">
        <v>0</v>
      </c>
      <c r="H483" s="10">
        <v>0</v>
      </c>
      <c r="I483" s="10">
        <v>0</v>
      </c>
      <c r="J483" s="10">
        <v>1</v>
      </c>
      <c r="K483" s="10">
        <v>0</v>
      </c>
      <c r="L483" s="10">
        <v>0</v>
      </c>
      <c r="M483" s="10" t="s">
        <v>20</v>
      </c>
      <c r="N483" s="10" t="s">
        <v>20</v>
      </c>
      <c r="O483" s="10" t="s">
        <v>20</v>
      </c>
      <c r="P483" s="10" t="s">
        <v>20</v>
      </c>
      <c r="Q483" s="10" t="s">
        <v>20</v>
      </c>
      <c r="R483" s="10" t="s">
        <v>20</v>
      </c>
      <c r="S483" s="10" t="s">
        <v>20</v>
      </c>
      <c r="T483" s="10" t="s">
        <v>20</v>
      </c>
      <c r="U483" s="10" t="s">
        <v>20</v>
      </c>
      <c r="V483" s="10" t="s">
        <v>20</v>
      </c>
      <c r="W483" s="10" t="s">
        <v>20</v>
      </c>
      <c r="X483" s="10" t="s">
        <v>20</v>
      </c>
      <c r="Y483" s="10" t="s">
        <v>20</v>
      </c>
      <c r="Z483" s="10" t="s">
        <v>20</v>
      </c>
      <c r="AA483" s="10" t="s">
        <v>20</v>
      </c>
      <c r="AB483" s="10" t="s">
        <v>20</v>
      </c>
      <c r="AC483" s="10" t="s">
        <v>20</v>
      </c>
      <c r="AD483" s="10" t="s">
        <v>20</v>
      </c>
      <c r="AE483" s="10" t="s">
        <v>20</v>
      </c>
      <c r="AF483" s="10" t="s">
        <v>20</v>
      </c>
      <c r="AG483" s="10" t="s">
        <v>20</v>
      </c>
      <c r="AH483" s="10" t="s">
        <v>20</v>
      </c>
      <c r="AI483" s="10" t="s">
        <v>20</v>
      </c>
      <c r="AJ483" s="10" t="s">
        <v>20</v>
      </c>
      <c r="AK483" s="10" t="s">
        <v>20</v>
      </c>
      <c r="AL483" s="10" t="s">
        <v>20</v>
      </c>
      <c r="AM483" s="10" t="s">
        <v>20</v>
      </c>
      <c r="AN483" s="10" t="s">
        <v>20</v>
      </c>
      <c r="AO483" s="10" t="s">
        <v>20</v>
      </c>
      <c r="AP483" s="10" t="s">
        <v>20</v>
      </c>
      <c r="AQ483" s="10" t="s">
        <v>20</v>
      </c>
      <c r="AR483" s="10" t="s">
        <v>20</v>
      </c>
      <c r="AS483" s="10" t="s">
        <v>20</v>
      </c>
      <c r="AT483" t="s">
        <v>3743</v>
      </c>
      <c r="AU483" s="7" t="str">
        <f>'sp1'!AJ485</f>
        <v>Excel 03, Transparent charts..</v>
      </c>
    </row>
    <row r="484" spans="2:47" ht="11.25" customHeight="1" x14ac:dyDescent="0.25">
      <c r="B484" s="12">
        <v>7</v>
      </c>
      <c r="C484" s="16" t="str">
        <f t="shared" si="7"/>
        <v>∞</v>
      </c>
      <c r="D484" s="10">
        <v>0</v>
      </c>
      <c r="E484" s="10">
        <v>0</v>
      </c>
      <c r="F484" s="10">
        <v>0</v>
      </c>
      <c r="G484" s="10">
        <v>1</v>
      </c>
      <c r="H484" s="10">
        <v>0</v>
      </c>
      <c r="I484" s="10">
        <v>0</v>
      </c>
      <c r="J484" s="10">
        <v>0</v>
      </c>
      <c r="K484" s="10" t="s">
        <v>20</v>
      </c>
      <c r="L484" s="10" t="s">
        <v>20</v>
      </c>
      <c r="M484" s="10" t="s">
        <v>20</v>
      </c>
      <c r="N484" s="10" t="s">
        <v>20</v>
      </c>
      <c r="O484" s="10" t="s">
        <v>20</v>
      </c>
      <c r="P484" s="10" t="s">
        <v>20</v>
      </c>
      <c r="Q484" s="10" t="s">
        <v>20</v>
      </c>
      <c r="R484" s="10" t="s">
        <v>20</v>
      </c>
      <c r="S484" s="10" t="s">
        <v>20</v>
      </c>
      <c r="T484" s="10" t="s">
        <v>20</v>
      </c>
      <c r="U484" s="10" t="s">
        <v>20</v>
      </c>
      <c r="V484" s="10" t="s">
        <v>20</v>
      </c>
      <c r="W484" s="10" t="s">
        <v>20</v>
      </c>
      <c r="X484" s="10" t="s">
        <v>20</v>
      </c>
      <c r="Y484" s="10" t="s">
        <v>20</v>
      </c>
      <c r="Z484" s="10" t="s">
        <v>20</v>
      </c>
      <c r="AA484" s="10" t="s">
        <v>20</v>
      </c>
      <c r="AB484" s="10" t="s">
        <v>20</v>
      </c>
      <c r="AC484" s="10" t="s">
        <v>20</v>
      </c>
      <c r="AD484" s="10" t="s">
        <v>20</v>
      </c>
      <c r="AE484" s="10" t="s">
        <v>20</v>
      </c>
      <c r="AF484" s="10" t="s">
        <v>20</v>
      </c>
      <c r="AG484" s="10" t="s">
        <v>20</v>
      </c>
      <c r="AH484" s="10" t="s">
        <v>20</v>
      </c>
      <c r="AI484" s="10" t="s">
        <v>20</v>
      </c>
      <c r="AJ484" s="10" t="s">
        <v>20</v>
      </c>
      <c r="AK484" s="10" t="s">
        <v>20</v>
      </c>
      <c r="AL484" s="10" t="s">
        <v>20</v>
      </c>
      <c r="AM484" s="10" t="s">
        <v>20</v>
      </c>
      <c r="AN484" s="10" t="s">
        <v>20</v>
      </c>
      <c r="AO484" s="10" t="s">
        <v>20</v>
      </c>
      <c r="AP484" s="10" t="s">
        <v>20</v>
      </c>
      <c r="AQ484" s="10" t="s">
        <v>20</v>
      </c>
      <c r="AR484" s="10" t="s">
        <v>20</v>
      </c>
      <c r="AS484" s="10" t="s">
        <v>20</v>
      </c>
      <c r="AT484" t="s">
        <v>3744</v>
      </c>
      <c r="AU484" s="7" t="str">
        <f>'sp1'!AJ486</f>
        <v>Yet another issue of alternating colors</v>
      </c>
    </row>
    <row r="485" spans="2:47" ht="11.25" customHeight="1" x14ac:dyDescent="0.25">
      <c r="B485" s="12">
        <v>4</v>
      </c>
      <c r="C485" s="16" t="str">
        <f t="shared" si="7"/>
        <v>∞</v>
      </c>
      <c r="D485" s="10">
        <v>0</v>
      </c>
      <c r="E485" s="10">
        <v>1</v>
      </c>
      <c r="F485" s="10">
        <v>1</v>
      </c>
      <c r="G485" s="10">
        <v>0</v>
      </c>
      <c r="H485" s="10" t="s">
        <v>20</v>
      </c>
      <c r="I485" s="10" t="s">
        <v>20</v>
      </c>
      <c r="J485" s="10" t="s">
        <v>20</v>
      </c>
      <c r="K485" s="10" t="s">
        <v>20</v>
      </c>
      <c r="L485" s="10" t="s">
        <v>20</v>
      </c>
      <c r="M485" s="10" t="s">
        <v>20</v>
      </c>
      <c r="N485" s="10" t="s">
        <v>20</v>
      </c>
      <c r="O485" s="10" t="s">
        <v>20</v>
      </c>
      <c r="P485" s="10" t="s">
        <v>20</v>
      </c>
      <c r="Q485" s="10" t="s">
        <v>20</v>
      </c>
      <c r="R485" s="10" t="s">
        <v>20</v>
      </c>
      <c r="S485" s="10" t="s">
        <v>20</v>
      </c>
      <c r="T485" s="10" t="s">
        <v>20</v>
      </c>
      <c r="U485" s="10" t="s">
        <v>20</v>
      </c>
      <c r="V485" s="10" t="s">
        <v>20</v>
      </c>
      <c r="W485" s="10" t="s">
        <v>20</v>
      </c>
      <c r="X485" s="10" t="s">
        <v>20</v>
      </c>
      <c r="Y485" s="10" t="s">
        <v>20</v>
      </c>
      <c r="Z485" s="10" t="s">
        <v>20</v>
      </c>
      <c r="AA485" s="10" t="s">
        <v>20</v>
      </c>
      <c r="AB485" s="10" t="s">
        <v>20</v>
      </c>
      <c r="AC485" s="10" t="s">
        <v>20</v>
      </c>
      <c r="AD485" s="10" t="s">
        <v>20</v>
      </c>
      <c r="AE485" s="10" t="s">
        <v>20</v>
      </c>
      <c r="AF485" s="10" t="s">
        <v>20</v>
      </c>
      <c r="AG485" s="10" t="s">
        <v>20</v>
      </c>
      <c r="AH485" s="10" t="s">
        <v>20</v>
      </c>
      <c r="AI485" s="10" t="s">
        <v>20</v>
      </c>
      <c r="AJ485" s="10" t="s">
        <v>20</v>
      </c>
      <c r="AK485" s="10" t="s">
        <v>20</v>
      </c>
      <c r="AL485" s="10" t="s">
        <v>20</v>
      </c>
      <c r="AM485" s="10" t="s">
        <v>20</v>
      </c>
      <c r="AN485" s="10" t="s">
        <v>20</v>
      </c>
      <c r="AO485" s="10" t="s">
        <v>20</v>
      </c>
      <c r="AP485" s="10" t="s">
        <v>20</v>
      </c>
      <c r="AQ485" s="10" t="s">
        <v>20</v>
      </c>
      <c r="AR485" s="10" t="s">
        <v>20</v>
      </c>
      <c r="AS485" s="10" t="s">
        <v>20</v>
      </c>
      <c r="AT485" t="s">
        <v>3745</v>
      </c>
      <c r="AU485" s="7" t="str">
        <f>'sp1'!AJ487</f>
        <v>Drop down box with user defined input</v>
      </c>
    </row>
    <row r="486" spans="2:47" ht="11.25" customHeight="1" x14ac:dyDescent="0.25">
      <c r="B486" s="12">
        <v>4</v>
      </c>
      <c r="C486" s="16" t="str">
        <f t="shared" si="7"/>
        <v>∞</v>
      </c>
      <c r="D486" s="10">
        <v>0</v>
      </c>
      <c r="E486" s="10">
        <v>0</v>
      </c>
      <c r="F486" s="10">
        <v>0</v>
      </c>
      <c r="G486" s="10">
        <v>1</v>
      </c>
      <c r="H486" s="10" t="s">
        <v>20</v>
      </c>
      <c r="I486" s="10" t="s">
        <v>20</v>
      </c>
      <c r="J486" s="10" t="s">
        <v>20</v>
      </c>
      <c r="K486" s="10" t="s">
        <v>20</v>
      </c>
      <c r="L486" s="10" t="s">
        <v>20</v>
      </c>
      <c r="M486" s="10" t="s">
        <v>20</v>
      </c>
      <c r="N486" s="10" t="s">
        <v>20</v>
      </c>
      <c r="O486" s="10" t="s">
        <v>20</v>
      </c>
      <c r="P486" s="10" t="s">
        <v>20</v>
      </c>
      <c r="Q486" s="10" t="s">
        <v>20</v>
      </c>
      <c r="R486" s="10" t="s">
        <v>20</v>
      </c>
      <c r="S486" s="10" t="s">
        <v>20</v>
      </c>
      <c r="T486" s="10" t="s">
        <v>20</v>
      </c>
      <c r="U486" s="10" t="s">
        <v>20</v>
      </c>
      <c r="V486" s="10" t="s">
        <v>20</v>
      </c>
      <c r="W486" s="10" t="s">
        <v>20</v>
      </c>
      <c r="X486" s="10" t="s">
        <v>20</v>
      </c>
      <c r="Y486" s="10" t="s">
        <v>20</v>
      </c>
      <c r="Z486" s="10" t="s">
        <v>20</v>
      </c>
      <c r="AA486" s="10" t="s">
        <v>20</v>
      </c>
      <c r="AB486" s="10" t="s">
        <v>20</v>
      </c>
      <c r="AC486" s="10" t="s">
        <v>20</v>
      </c>
      <c r="AD486" s="10" t="s">
        <v>20</v>
      </c>
      <c r="AE486" s="10" t="s">
        <v>20</v>
      </c>
      <c r="AF486" s="10" t="s">
        <v>20</v>
      </c>
      <c r="AG486" s="10" t="s">
        <v>20</v>
      </c>
      <c r="AH486" s="10" t="s">
        <v>20</v>
      </c>
      <c r="AI486" s="10" t="s">
        <v>20</v>
      </c>
      <c r="AJ486" s="10" t="s">
        <v>20</v>
      </c>
      <c r="AK486" s="10" t="s">
        <v>20</v>
      </c>
      <c r="AL486" s="10" t="s">
        <v>20</v>
      </c>
      <c r="AM486" s="10" t="s">
        <v>20</v>
      </c>
      <c r="AN486" s="10" t="s">
        <v>20</v>
      </c>
      <c r="AO486" s="10" t="s">
        <v>20</v>
      </c>
      <c r="AP486" s="10" t="s">
        <v>20</v>
      </c>
      <c r="AQ486" s="10" t="s">
        <v>20</v>
      </c>
      <c r="AR486" s="10" t="s">
        <v>20</v>
      </c>
      <c r="AS486" s="10" t="s">
        <v>20</v>
      </c>
      <c r="AT486" t="s">
        <v>3746</v>
      </c>
      <c r="AU486" s="7" t="str">
        <f>'sp1'!AJ488</f>
        <v>find the top ten largest values in N and…</v>
      </c>
    </row>
    <row r="487" spans="2:47" ht="11.25" customHeight="1" x14ac:dyDescent="0.25">
      <c r="B487" s="12">
        <v>5</v>
      </c>
      <c r="C487" s="16" t="str">
        <f t="shared" si="7"/>
        <v>∞</v>
      </c>
      <c r="D487" s="10">
        <v>0</v>
      </c>
      <c r="E487" s="10">
        <v>1</v>
      </c>
      <c r="F487" s="10">
        <v>0</v>
      </c>
      <c r="G487" s="10">
        <v>1</v>
      </c>
      <c r="H487" s="10">
        <v>0</v>
      </c>
      <c r="I487" s="10" t="s">
        <v>20</v>
      </c>
      <c r="J487" s="10" t="s">
        <v>20</v>
      </c>
      <c r="K487" s="10" t="s">
        <v>20</v>
      </c>
      <c r="L487" s="10" t="s">
        <v>20</v>
      </c>
      <c r="M487" s="10" t="s">
        <v>20</v>
      </c>
      <c r="N487" s="10" t="s">
        <v>20</v>
      </c>
      <c r="O487" s="10" t="s">
        <v>20</v>
      </c>
      <c r="P487" s="10" t="s">
        <v>20</v>
      </c>
      <c r="Q487" s="10" t="s">
        <v>20</v>
      </c>
      <c r="R487" s="10" t="s">
        <v>20</v>
      </c>
      <c r="S487" s="10" t="s">
        <v>20</v>
      </c>
      <c r="T487" s="10" t="s">
        <v>20</v>
      </c>
      <c r="U487" s="10" t="s">
        <v>20</v>
      </c>
      <c r="V487" s="10" t="s">
        <v>20</v>
      </c>
      <c r="W487" s="10" t="s">
        <v>20</v>
      </c>
      <c r="X487" s="10" t="s">
        <v>20</v>
      </c>
      <c r="Y487" s="10" t="s">
        <v>20</v>
      </c>
      <c r="Z487" s="10" t="s">
        <v>20</v>
      </c>
      <c r="AA487" s="10" t="s">
        <v>20</v>
      </c>
      <c r="AB487" s="10" t="s">
        <v>20</v>
      </c>
      <c r="AC487" s="10" t="s">
        <v>20</v>
      </c>
      <c r="AD487" s="10" t="s">
        <v>20</v>
      </c>
      <c r="AE487" s="10" t="s">
        <v>20</v>
      </c>
      <c r="AF487" s="10" t="s">
        <v>20</v>
      </c>
      <c r="AG487" s="10" t="s">
        <v>20</v>
      </c>
      <c r="AH487" s="10" t="s">
        <v>20</v>
      </c>
      <c r="AI487" s="10" t="s">
        <v>20</v>
      </c>
      <c r="AJ487" s="10" t="s">
        <v>20</v>
      </c>
      <c r="AK487" s="10" t="s">
        <v>20</v>
      </c>
      <c r="AL487" s="10" t="s">
        <v>20</v>
      </c>
      <c r="AM487" s="10" t="s">
        <v>20</v>
      </c>
      <c r="AN487" s="10" t="s">
        <v>20</v>
      </c>
      <c r="AO487" s="10" t="s">
        <v>20</v>
      </c>
      <c r="AP487" s="10" t="s">
        <v>20</v>
      </c>
      <c r="AQ487" s="10" t="s">
        <v>20</v>
      </c>
      <c r="AR487" s="10" t="s">
        <v>20</v>
      </c>
      <c r="AS487" s="10" t="s">
        <v>20</v>
      </c>
      <c r="AT487" t="s">
        <v>3747</v>
      </c>
      <c r="AU487" s="7" t="str">
        <f>'sp1'!AJ489</f>
        <v>Use Offset() to dictate what cell a Vloo…</v>
      </c>
    </row>
    <row r="488" spans="2:47" ht="11.25" customHeight="1" x14ac:dyDescent="0.25">
      <c r="B488" s="12">
        <v>5</v>
      </c>
      <c r="C488" s="16" t="str">
        <f t="shared" si="7"/>
        <v>∞</v>
      </c>
      <c r="D488" s="10">
        <v>0</v>
      </c>
      <c r="E488" s="10">
        <v>1</v>
      </c>
      <c r="F488" s="10">
        <v>0</v>
      </c>
      <c r="G488" s="10">
        <v>1</v>
      </c>
      <c r="H488" s="10">
        <v>0</v>
      </c>
      <c r="I488" s="10" t="s">
        <v>20</v>
      </c>
      <c r="J488" s="10" t="s">
        <v>20</v>
      </c>
      <c r="K488" s="10" t="s">
        <v>20</v>
      </c>
      <c r="L488" s="10" t="s">
        <v>20</v>
      </c>
      <c r="M488" s="10" t="s">
        <v>20</v>
      </c>
      <c r="N488" s="10" t="s">
        <v>20</v>
      </c>
      <c r="O488" s="10" t="s">
        <v>20</v>
      </c>
      <c r="P488" s="10" t="s">
        <v>20</v>
      </c>
      <c r="Q488" s="10" t="s">
        <v>20</v>
      </c>
      <c r="R488" s="10" t="s">
        <v>20</v>
      </c>
      <c r="S488" s="10" t="s">
        <v>20</v>
      </c>
      <c r="T488" s="10" t="s">
        <v>20</v>
      </c>
      <c r="U488" s="10" t="s">
        <v>20</v>
      </c>
      <c r="V488" s="10" t="s">
        <v>20</v>
      </c>
      <c r="W488" s="10" t="s">
        <v>20</v>
      </c>
      <c r="X488" s="10" t="s">
        <v>20</v>
      </c>
      <c r="Y488" s="10" t="s">
        <v>20</v>
      </c>
      <c r="Z488" s="10" t="s">
        <v>20</v>
      </c>
      <c r="AA488" s="10" t="s">
        <v>20</v>
      </c>
      <c r="AB488" s="10" t="s">
        <v>20</v>
      </c>
      <c r="AC488" s="10" t="s">
        <v>20</v>
      </c>
      <c r="AD488" s="10" t="s">
        <v>20</v>
      </c>
      <c r="AE488" s="10" t="s">
        <v>20</v>
      </c>
      <c r="AF488" s="10" t="s">
        <v>20</v>
      </c>
      <c r="AG488" s="10" t="s">
        <v>20</v>
      </c>
      <c r="AH488" s="10" t="s">
        <v>20</v>
      </c>
      <c r="AI488" s="10" t="s">
        <v>20</v>
      </c>
      <c r="AJ488" s="10" t="s">
        <v>20</v>
      </c>
      <c r="AK488" s="10" t="s">
        <v>20</v>
      </c>
      <c r="AL488" s="10" t="s">
        <v>20</v>
      </c>
      <c r="AM488" s="10" t="s">
        <v>20</v>
      </c>
      <c r="AN488" s="10" t="s">
        <v>20</v>
      </c>
      <c r="AO488" s="10" t="s">
        <v>20</v>
      </c>
      <c r="AP488" s="10" t="s">
        <v>20</v>
      </c>
      <c r="AQ488" s="10" t="s">
        <v>20</v>
      </c>
      <c r="AR488" s="10" t="s">
        <v>20</v>
      </c>
      <c r="AS488" s="10" t="s">
        <v>20</v>
      </c>
      <c r="AT488" t="s">
        <v>3748</v>
      </c>
      <c r="AU488" s="7" t="str">
        <f>'sp1'!AJ490</f>
        <v>Delete Positive &amp;amp; Negative numbers i…</v>
      </c>
    </row>
    <row r="489" spans="2:47" ht="11.25" customHeight="1" x14ac:dyDescent="0.25">
      <c r="B489" s="12">
        <v>2</v>
      </c>
      <c r="C489" s="16" t="str">
        <f t="shared" si="7"/>
        <v>∞</v>
      </c>
      <c r="D489" s="10">
        <v>0</v>
      </c>
      <c r="E489" s="10">
        <v>1</v>
      </c>
      <c r="F489" s="10" t="s">
        <v>20</v>
      </c>
      <c r="G489" s="10" t="s">
        <v>20</v>
      </c>
      <c r="H489" s="10" t="s">
        <v>20</v>
      </c>
      <c r="I489" s="10" t="s">
        <v>20</v>
      </c>
      <c r="J489" s="10" t="s">
        <v>20</v>
      </c>
      <c r="K489" s="10" t="s">
        <v>20</v>
      </c>
      <c r="L489" s="10" t="s">
        <v>20</v>
      </c>
      <c r="M489" s="10" t="s">
        <v>20</v>
      </c>
      <c r="N489" s="10" t="s">
        <v>20</v>
      </c>
      <c r="O489" s="10" t="s">
        <v>20</v>
      </c>
      <c r="P489" s="10" t="s">
        <v>20</v>
      </c>
      <c r="Q489" s="10" t="s">
        <v>20</v>
      </c>
      <c r="R489" s="10" t="s">
        <v>20</v>
      </c>
      <c r="S489" s="10" t="s">
        <v>20</v>
      </c>
      <c r="T489" s="10" t="s">
        <v>20</v>
      </c>
      <c r="U489" s="10" t="s">
        <v>20</v>
      </c>
      <c r="V489" s="10" t="s">
        <v>20</v>
      </c>
      <c r="W489" s="10" t="s">
        <v>20</v>
      </c>
      <c r="X489" s="10" t="s">
        <v>20</v>
      </c>
      <c r="Y489" s="10" t="s">
        <v>20</v>
      </c>
      <c r="Z489" s="10" t="s">
        <v>20</v>
      </c>
      <c r="AA489" s="10" t="s">
        <v>20</v>
      </c>
      <c r="AB489" s="10" t="s">
        <v>20</v>
      </c>
      <c r="AC489" s="10" t="s">
        <v>20</v>
      </c>
      <c r="AD489" s="10" t="s">
        <v>20</v>
      </c>
      <c r="AE489" s="10" t="s">
        <v>20</v>
      </c>
      <c r="AF489" s="10" t="s">
        <v>20</v>
      </c>
      <c r="AG489" s="10" t="s">
        <v>20</v>
      </c>
      <c r="AH489" s="10" t="s">
        <v>20</v>
      </c>
      <c r="AI489" s="10" t="s">
        <v>20</v>
      </c>
      <c r="AJ489" s="10" t="s">
        <v>20</v>
      </c>
      <c r="AK489" s="10" t="s">
        <v>20</v>
      </c>
      <c r="AL489" s="10" t="s">
        <v>20</v>
      </c>
      <c r="AM489" s="10" t="s">
        <v>20</v>
      </c>
      <c r="AN489" s="10" t="s">
        <v>20</v>
      </c>
      <c r="AO489" s="10" t="s">
        <v>20</v>
      </c>
      <c r="AP489" s="10" t="s">
        <v>20</v>
      </c>
      <c r="AQ489" s="10" t="s">
        <v>20</v>
      </c>
      <c r="AR489" s="10" t="s">
        <v>20</v>
      </c>
      <c r="AS489" s="10" t="s">
        <v>20</v>
      </c>
      <c r="AT489" t="s">
        <v>3749</v>
      </c>
      <c r="AU489" s="7" t="str">
        <f>'sp1'!AJ491</f>
        <v>Show/Hide Drop Down Box</v>
      </c>
    </row>
    <row r="490" spans="2:47" ht="11.25" customHeight="1" x14ac:dyDescent="0.25">
      <c r="B490" s="12">
        <v>4</v>
      </c>
      <c r="C490" s="16" t="str">
        <f t="shared" si="7"/>
        <v>∞</v>
      </c>
      <c r="D490" s="10">
        <v>0</v>
      </c>
      <c r="E490" s="10">
        <v>1</v>
      </c>
      <c r="F490" s="10">
        <v>0</v>
      </c>
      <c r="G490" s="10">
        <v>0</v>
      </c>
      <c r="H490" s="10" t="s">
        <v>20</v>
      </c>
      <c r="I490" s="10" t="s">
        <v>20</v>
      </c>
      <c r="J490" s="10" t="s">
        <v>20</v>
      </c>
      <c r="K490" s="10" t="s">
        <v>20</v>
      </c>
      <c r="L490" s="10" t="s">
        <v>20</v>
      </c>
      <c r="M490" s="10" t="s">
        <v>20</v>
      </c>
      <c r="N490" s="10" t="s">
        <v>20</v>
      </c>
      <c r="O490" s="10" t="s">
        <v>20</v>
      </c>
      <c r="P490" s="10" t="s">
        <v>20</v>
      </c>
      <c r="Q490" s="10" t="s">
        <v>20</v>
      </c>
      <c r="R490" s="10" t="s">
        <v>20</v>
      </c>
      <c r="S490" s="10" t="s">
        <v>20</v>
      </c>
      <c r="T490" s="10" t="s">
        <v>20</v>
      </c>
      <c r="U490" s="10" t="s">
        <v>20</v>
      </c>
      <c r="V490" s="10" t="s">
        <v>20</v>
      </c>
      <c r="W490" s="10" t="s">
        <v>20</v>
      </c>
      <c r="X490" s="10" t="s">
        <v>20</v>
      </c>
      <c r="Y490" s="10" t="s">
        <v>20</v>
      </c>
      <c r="Z490" s="10" t="s">
        <v>20</v>
      </c>
      <c r="AA490" s="10" t="s">
        <v>20</v>
      </c>
      <c r="AB490" s="10" t="s">
        <v>20</v>
      </c>
      <c r="AC490" s="10" t="s">
        <v>20</v>
      </c>
      <c r="AD490" s="10" t="s">
        <v>20</v>
      </c>
      <c r="AE490" s="10" t="s">
        <v>20</v>
      </c>
      <c r="AF490" s="10" t="s">
        <v>20</v>
      </c>
      <c r="AG490" s="10" t="s">
        <v>20</v>
      </c>
      <c r="AH490" s="10" t="s">
        <v>20</v>
      </c>
      <c r="AI490" s="10" t="s">
        <v>20</v>
      </c>
      <c r="AJ490" s="10" t="s">
        <v>20</v>
      </c>
      <c r="AK490" s="10" t="s">
        <v>20</v>
      </c>
      <c r="AL490" s="10" t="s">
        <v>20</v>
      </c>
      <c r="AM490" s="10" t="s">
        <v>20</v>
      </c>
      <c r="AN490" s="10" t="s">
        <v>20</v>
      </c>
      <c r="AO490" s="10" t="s">
        <v>20</v>
      </c>
      <c r="AP490" s="10" t="s">
        <v>20</v>
      </c>
      <c r="AQ490" s="10" t="s">
        <v>20</v>
      </c>
      <c r="AR490" s="10" t="s">
        <v>20</v>
      </c>
      <c r="AS490" s="10" t="s">
        <v>20</v>
      </c>
      <c r="AT490" t="s">
        <v>3750</v>
      </c>
      <c r="AU490" s="7" t="str">
        <f>'sp1'!AJ492</f>
        <v>Formula for adding (embed) &amp;amp;/or (a) …</v>
      </c>
    </row>
    <row r="491" spans="2:47" ht="11.25" customHeight="1" x14ac:dyDescent="0.25">
      <c r="B491" s="12">
        <v>2</v>
      </c>
      <c r="C491" s="16" t="str">
        <f t="shared" si="7"/>
        <v>∞</v>
      </c>
      <c r="D491" s="10">
        <v>0</v>
      </c>
      <c r="E491" s="10">
        <v>1</v>
      </c>
      <c r="F491" s="10" t="s">
        <v>20</v>
      </c>
      <c r="G491" s="10" t="s">
        <v>20</v>
      </c>
      <c r="H491" s="10" t="s">
        <v>20</v>
      </c>
      <c r="I491" s="10" t="s">
        <v>20</v>
      </c>
      <c r="J491" s="10" t="s">
        <v>20</v>
      </c>
      <c r="K491" s="10" t="s">
        <v>20</v>
      </c>
      <c r="L491" s="10" t="s">
        <v>20</v>
      </c>
      <c r="M491" s="10" t="s">
        <v>20</v>
      </c>
      <c r="N491" s="10" t="s">
        <v>20</v>
      </c>
      <c r="O491" s="10" t="s">
        <v>20</v>
      </c>
      <c r="P491" s="10" t="s">
        <v>20</v>
      </c>
      <c r="Q491" s="10" t="s">
        <v>20</v>
      </c>
      <c r="R491" s="10" t="s">
        <v>20</v>
      </c>
      <c r="S491" s="10" t="s">
        <v>20</v>
      </c>
      <c r="T491" s="10" t="s">
        <v>20</v>
      </c>
      <c r="U491" s="10" t="s">
        <v>20</v>
      </c>
      <c r="V491" s="10" t="s">
        <v>20</v>
      </c>
      <c r="W491" s="10" t="s">
        <v>20</v>
      </c>
      <c r="X491" s="10" t="s">
        <v>20</v>
      </c>
      <c r="Y491" s="10" t="s">
        <v>20</v>
      </c>
      <c r="Z491" s="10" t="s">
        <v>20</v>
      </c>
      <c r="AA491" s="10" t="s">
        <v>20</v>
      </c>
      <c r="AB491" s="10" t="s">
        <v>20</v>
      </c>
      <c r="AC491" s="10" t="s">
        <v>20</v>
      </c>
      <c r="AD491" s="10" t="s">
        <v>20</v>
      </c>
      <c r="AE491" s="10" t="s">
        <v>20</v>
      </c>
      <c r="AF491" s="10" t="s">
        <v>20</v>
      </c>
      <c r="AG491" s="10" t="s">
        <v>20</v>
      </c>
      <c r="AH491" s="10" t="s">
        <v>20</v>
      </c>
      <c r="AI491" s="10" t="s">
        <v>20</v>
      </c>
      <c r="AJ491" s="10" t="s">
        <v>20</v>
      </c>
      <c r="AK491" s="10" t="s">
        <v>20</v>
      </c>
      <c r="AL491" s="10" t="s">
        <v>20</v>
      </c>
      <c r="AM491" s="10" t="s">
        <v>20</v>
      </c>
      <c r="AN491" s="10" t="s">
        <v>20</v>
      </c>
      <c r="AO491" s="10" t="s">
        <v>20</v>
      </c>
      <c r="AP491" s="10" t="s">
        <v>20</v>
      </c>
      <c r="AQ491" s="10" t="s">
        <v>20</v>
      </c>
      <c r="AR491" s="10" t="s">
        <v>20</v>
      </c>
      <c r="AS491" s="10" t="s">
        <v>20</v>
      </c>
      <c r="AT491" t="s">
        <v>3751</v>
      </c>
      <c r="AU491" s="7" t="str">
        <f>'sp1'!AJ493</f>
        <v>can any body tell me how could i stop sc…</v>
      </c>
    </row>
    <row r="492" spans="2:47" ht="11.25" customHeight="1" x14ac:dyDescent="0.25">
      <c r="B492" s="12">
        <v>2</v>
      </c>
      <c r="C492" s="16" t="str">
        <f t="shared" si="7"/>
        <v>∞</v>
      </c>
      <c r="D492" s="10">
        <v>0</v>
      </c>
      <c r="E492" s="10">
        <v>1</v>
      </c>
      <c r="F492" s="10" t="s">
        <v>20</v>
      </c>
      <c r="G492" s="10" t="s">
        <v>20</v>
      </c>
      <c r="H492" s="10" t="s">
        <v>20</v>
      </c>
      <c r="I492" s="10" t="s">
        <v>20</v>
      </c>
      <c r="J492" s="10" t="s">
        <v>20</v>
      </c>
      <c r="K492" s="10" t="s">
        <v>20</v>
      </c>
      <c r="L492" s="10" t="s">
        <v>20</v>
      </c>
      <c r="M492" s="10" t="s">
        <v>20</v>
      </c>
      <c r="N492" s="10" t="s">
        <v>20</v>
      </c>
      <c r="O492" s="10" t="s">
        <v>20</v>
      </c>
      <c r="P492" s="10" t="s">
        <v>20</v>
      </c>
      <c r="Q492" s="10" t="s">
        <v>20</v>
      </c>
      <c r="R492" s="10" t="s">
        <v>20</v>
      </c>
      <c r="S492" s="10" t="s">
        <v>20</v>
      </c>
      <c r="T492" s="10" t="s">
        <v>20</v>
      </c>
      <c r="U492" s="10" t="s">
        <v>20</v>
      </c>
      <c r="V492" s="10" t="s">
        <v>20</v>
      </c>
      <c r="W492" s="10" t="s">
        <v>20</v>
      </c>
      <c r="X492" s="10" t="s">
        <v>20</v>
      </c>
      <c r="Y492" s="10" t="s">
        <v>20</v>
      </c>
      <c r="Z492" s="10" t="s">
        <v>20</v>
      </c>
      <c r="AA492" s="10" t="s">
        <v>20</v>
      </c>
      <c r="AB492" s="10" t="s">
        <v>20</v>
      </c>
      <c r="AC492" s="10" t="s">
        <v>20</v>
      </c>
      <c r="AD492" s="10" t="s">
        <v>20</v>
      </c>
      <c r="AE492" s="10" t="s">
        <v>20</v>
      </c>
      <c r="AF492" s="10" t="s">
        <v>20</v>
      </c>
      <c r="AG492" s="10" t="s">
        <v>20</v>
      </c>
      <c r="AH492" s="10" t="s">
        <v>20</v>
      </c>
      <c r="AI492" s="10" t="s">
        <v>20</v>
      </c>
      <c r="AJ492" s="10" t="s">
        <v>20</v>
      </c>
      <c r="AK492" s="10" t="s">
        <v>20</v>
      </c>
      <c r="AL492" s="10" t="s">
        <v>20</v>
      </c>
      <c r="AM492" s="10" t="s">
        <v>20</v>
      </c>
      <c r="AN492" s="10" t="s">
        <v>20</v>
      </c>
      <c r="AO492" s="10" t="s">
        <v>20</v>
      </c>
      <c r="AP492" s="10" t="s">
        <v>20</v>
      </c>
      <c r="AQ492" s="10" t="s">
        <v>20</v>
      </c>
      <c r="AR492" s="10" t="s">
        <v>20</v>
      </c>
      <c r="AS492" s="10" t="s">
        <v>20</v>
      </c>
      <c r="AT492" t="s">
        <v>3752</v>
      </c>
      <c r="AU492" s="7" t="str">
        <f>'sp1'!AJ494</f>
        <v>Finding the frequency of a day between t…</v>
      </c>
    </row>
    <row r="493" spans="2:47" ht="11.25" customHeight="1" x14ac:dyDescent="0.25">
      <c r="B493" s="12">
        <v>3</v>
      </c>
      <c r="C493" s="16" t="str">
        <f t="shared" si="7"/>
        <v>∞</v>
      </c>
      <c r="D493" s="10">
        <v>0</v>
      </c>
      <c r="E493" s="10">
        <v>1</v>
      </c>
      <c r="F493" s="10">
        <v>0</v>
      </c>
      <c r="G493" s="10" t="s">
        <v>20</v>
      </c>
      <c r="H493" s="10" t="s">
        <v>20</v>
      </c>
      <c r="I493" s="10" t="s">
        <v>20</v>
      </c>
      <c r="J493" s="10" t="s">
        <v>20</v>
      </c>
      <c r="K493" s="10" t="s">
        <v>20</v>
      </c>
      <c r="L493" s="10" t="s">
        <v>20</v>
      </c>
      <c r="M493" s="10" t="s">
        <v>20</v>
      </c>
      <c r="N493" s="10" t="s">
        <v>20</v>
      </c>
      <c r="O493" s="10" t="s">
        <v>20</v>
      </c>
      <c r="P493" s="10" t="s">
        <v>20</v>
      </c>
      <c r="Q493" s="10" t="s">
        <v>20</v>
      </c>
      <c r="R493" s="10" t="s">
        <v>20</v>
      </c>
      <c r="S493" s="10" t="s">
        <v>20</v>
      </c>
      <c r="T493" s="10" t="s">
        <v>20</v>
      </c>
      <c r="U493" s="10" t="s">
        <v>20</v>
      </c>
      <c r="V493" s="10" t="s">
        <v>20</v>
      </c>
      <c r="W493" s="10" t="s">
        <v>20</v>
      </c>
      <c r="X493" s="10" t="s">
        <v>20</v>
      </c>
      <c r="Y493" s="10" t="s">
        <v>20</v>
      </c>
      <c r="Z493" s="10" t="s">
        <v>20</v>
      </c>
      <c r="AA493" s="10" t="s">
        <v>20</v>
      </c>
      <c r="AB493" s="10" t="s">
        <v>20</v>
      </c>
      <c r="AC493" s="10" t="s">
        <v>20</v>
      </c>
      <c r="AD493" s="10" t="s">
        <v>20</v>
      </c>
      <c r="AE493" s="10" t="s">
        <v>20</v>
      </c>
      <c r="AF493" s="10" t="s">
        <v>20</v>
      </c>
      <c r="AG493" s="10" t="s">
        <v>20</v>
      </c>
      <c r="AH493" s="10" t="s">
        <v>20</v>
      </c>
      <c r="AI493" s="10" t="s">
        <v>20</v>
      </c>
      <c r="AJ493" s="10" t="s">
        <v>20</v>
      </c>
      <c r="AK493" s="10" t="s">
        <v>20</v>
      </c>
      <c r="AL493" s="10" t="s">
        <v>20</v>
      </c>
      <c r="AM493" s="10" t="s">
        <v>20</v>
      </c>
      <c r="AN493" s="10" t="s">
        <v>20</v>
      </c>
      <c r="AO493" s="10" t="s">
        <v>20</v>
      </c>
      <c r="AP493" s="10" t="s">
        <v>20</v>
      </c>
      <c r="AQ493" s="10" t="s">
        <v>20</v>
      </c>
      <c r="AR493" s="10" t="s">
        <v>20</v>
      </c>
      <c r="AS493" s="10" t="s">
        <v>20</v>
      </c>
      <c r="AT493" t="s">
        <v>3753</v>
      </c>
      <c r="AU493" s="7" t="str">
        <f>'sp1'!AJ495</f>
        <v>getting values from combo box</v>
      </c>
    </row>
    <row r="494" spans="2:47" ht="11.25" customHeight="1" x14ac:dyDescent="0.25">
      <c r="B494" s="12">
        <v>2</v>
      </c>
      <c r="C494" s="16" t="str">
        <f t="shared" si="7"/>
        <v>∞</v>
      </c>
      <c r="D494" s="10">
        <v>0</v>
      </c>
      <c r="E494" s="10">
        <v>1</v>
      </c>
      <c r="F494" s="10" t="s">
        <v>20</v>
      </c>
      <c r="G494" s="10" t="s">
        <v>20</v>
      </c>
      <c r="H494" s="10" t="s">
        <v>20</v>
      </c>
      <c r="I494" s="10" t="s">
        <v>20</v>
      </c>
      <c r="J494" s="10" t="s">
        <v>20</v>
      </c>
      <c r="K494" s="10" t="s">
        <v>20</v>
      </c>
      <c r="L494" s="10" t="s">
        <v>20</v>
      </c>
      <c r="M494" s="10" t="s">
        <v>20</v>
      </c>
      <c r="N494" s="10" t="s">
        <v>20</v>
      </c>
      <c r="O494" s="10" t="s">
        <v>20</v>
      </c>
      <c r="P494" s="10" t="s">
        <v>20</v>
      </c>
      <c r="Q494" s="10" t="s">
        <v>20</v>
      </c>
      <c r="R494" s="10" t="s">
        <v>20</v>
      </c>
      <c r="S494" s="10" t="s">
        <v>20</v>
      </c>
      <c r="T494" s="10" t="s">
        <v>20</v>
      </c>
      <c r="U494" s="10" t="s">
        <v>20</v>
      </c>
      <c r="V494" s="10" t="s">
        <v>20</v>
      </c>
      <c r="W494" s="10" t="s">
        <v>20</v>
      </c>
      <c r="X494" s="10" t="s">
        <v>20</v>
      </c>
      <c r="Y494" s="10" t="s">
        <v>20</v>
      </c>
      <c r="Z494" s="10" t="s">
        <v>20</v>
      </c>
      <c r="AA494" s="10" t="s">
        <v>20</v>
      </c>
      <c r="AB494" s="10" t="s">
        <v>20</v>
      </c>
      <c r="AC494" s="10" t="s">
        <v>20</v>
      </c>
      <c r="AD494" s="10" t="s">
        <v>20</v>
      </c>
      <c r="AE494" s="10" t="s">
        <v>20</v>
      </c>
      <c r="AF494" s="10" t="s">
        <v>20</v>
      </c>
      <c r="AG494" s="10" t="s">
        <v>20</v>
      </c>
      <c r="AH494" s="10" t="s">
        <v>20</v>
      </c>
      <c r="AI494" s="10" t="s">
        <v>20</v>
      </c>
      <c r="AJ494" s="10" t="s">
        <v>20</v>
      </c>
      <c r="AK494" s="10" t="s">
        <v>20</v>
      </c>
      <c r="AL494" s="10" t="s">
        <v>20</v>
      </c>
      <c r="AM494" s="10" t="s">
        <v>20</v>
      </c>
      <c r="AN494" s="10" t="s">
        <v>20</v>
      </c>
      <c r="AO494" s="10" t="s">
        <v>20</v>
      </c>
      <c r="AP494" s="10" t="s">
        <v>20</v>
      </c>
      <c r="AQ494" s="10" t="s">
        <v>20</v>
      </c>
      <c r="AR494" s="10" t="s">
        <v>20</v>
      </c>
      <c r="AS494" s="10" t="s">
        <v>20</v>
      </c>
      <c r="AT494" t="s">
        <v>3754</v>
      </c>
      <c r="AU494" s="7" t="str">
        <f>'sp1'!AJ496</f>
        <v>Charts and Drop Down Boxes</v>
      </c>
    </row>
    <row r="495" spans="2:47" ht="11.25" customHeight="1" x14ac:dyDescent="0.25">
      <c r="B495" s="12">
        <v>2</v>
      </c>
      <c r="C495" s="16" t="str">
        <f t="shared" si="7"/>
        <v>∞</v>
      </c>
      <c r="D495" s="10">
        <v>0</v>
      </c>
      <c r="E495" s="10">
        <v>1</v>
      </c>
      <c r="F495" s="10" t="s">
        <v>20</v>
      </c>
      <c r="G495" s="10" t="s">
        <v>20</v>
      </c>
      <c r="H495" s="10" t="s">
        <v>20</v>
      </c>
      <c r="I495" s="10" t="s">
        <v>20</v>
      </c>
      <c r="J495" s="10" t="s">
        <v>20</v>
      </c>
      <c r="K495" s="10" t="s">
        <v>20</v>
      </c>
      <c r="L495" s="10" t="s">
        <v>20</v>
      </c>
      <c r="M495" s="10" t="s">
        <v>20</v>
      </c>
      <c r="N495" s="10" t="s">
        <v>20</v>
      </c>
      <c r="O495" s="10" t="s">
        <v>20</v>
      </c>
      <c r="P495" s="10" t="s">
        <v>20</v>
      </c>
      <c r="Q495" s="10" t="s">
        <v>20</v>
      </c>
      <c r="R495" s="10" t="s">
        <v>20</v>
      </c>
      <c r="S495" s="10" t="s">
        <v>20</v>
      </c>
      <c r="T495" s="10" t="s">
        <v>20</v>
      </c>
      <c r="U495" s="10" t="s">
        <v>20</v>
      </c>
      <c r="V495" s="10" t="s">
        <v>20</v>
      </c>
      <c r="W495" s="10" t="s">
        <v>20</v>
      </c>
      <c r="X495" s="10" t="s">
        <v>20</v>
      </c>
      <c r="Y495" s="10" t="s">
        <v>20</v>
      </c>
      <c r="Z495" s="10" t="s">
        <v>20</v>
      </c>
      <c r="AA495" s="10" t="s">
        <v>20</v>
      </c>
      <c r="AB495" s="10" t="s">
        <v>20</v>
      </c>
      <c r="AC495" s="10" t="s">
        <v>20</v>
      </c>
      <c r="AD495" s="10" t="s">
        <v>20</v>
      </c>
      <c r="AE495" s="10" t="s">
        <v>20</v>
      </c>
      <c r="AF495" s="10" t="s">
        <v>20</v>
      </c>
      <c r="AG495" s="10" t="s">
        <v>20</v>
      </c>
      <c r="AH495" s="10" t="s">
        <v>20</v>
      </c>
      <c r="AI495" s="10" t="s">
        <v>20</v>
      </c>
      <c r="AJ495" s="10" t="s">
        <v>20</v>
      </c>
      <c r="AK495" s="10" t="s">
        <v>20</v>
      </c>
      <c r="AL495" s="10" t="s">
        <v>20</v>
      </c>
      <c r="AM495" s="10" t="s">
        <v>20</v>
      </c>
      <c r="AN495" s="10" t="s">
        <v>20</v>
      </c>
      <c r="AO495" s="10" t="s">
        <v>20</v>
      </c>
      <c r="AP495" s="10" t="s">
        <v>20</v>
      </c>
      <c r="AQ495" s="10" t="s">
        <v>20</v>
      </c>
      <c r="AR495" s="10" t="s">
        <v>20</v>
      </c>
      <c r="AS495" s="10" t="s">
        <v>20</v>
      </c>
      <c r="AT495" t="s">
        <v>3755</v>
      </c>
      <c r="AU495" s="7" t="str">
        <f>'sp1'!AJ497</f>
        <v>Understand an Excel model</v>
      </c>
    </row>
    <row r="496" spans="2:47" ht="11.25" customHeight="1" x14ac:dyDescent="0.25">
      <c r="B496" s="12">
        <v>2</v>
      </c>
      <c r="C496" s="16" t="str">
        <f t="shared" si="7"/>
        <v>∞</v>
      </c>
      <c r="D496" s="10">
        <v>0</v>
      </c>
      <c r="E496" s="10">
        <v>1</v>
      </c>
      <c r="F496" s="10" t="s">
        <v>20</v>
      </c>
      <c r="G496" s="10" t="s">
        <v>20</v>
      </c>
      <c r="H496" s="10" t="s">
        <v>20</v>
      </c>
      <c r="I496" s="10" t="s">
        <v>20</v>
      </c>
      <c r="J496" s="10" t="s">
        <v>20</v>
      </c>
      <c r="K496" s="10" t="s">
        <v>20</v>
      </c>
      <c r="L496" s="10" t="s">
        <v>20</v>
      </c>
      <c r="M496" s="10" t="s">
        <v>20</v>
      </c>
      <c r="N496" s="10" t="s">
        <v>20</v>
      </c>
      <c r="O496" s="10" t="s">
        <v>20</v>
      </c>
      <c r="P496" s="10" t="s">
        <v>20</v>
      </c>
      <c r="Q496" s="10" t="s">
        <v>20</v>
      </c>
      <c r="R496" s="10" t="s">
        <v>20</v>
      </c>
      <c r="S496" s="10" t="s">
        <v>20</v>
      </c>
      <c r="T496" s="10" t="s">
        <v>20</v>
      </c>
      <c r="U496" s="10" t="s">
        <v>20</v>
      </c>
      <c r="V496" s="10" t="s">
        <v>20</v>
      </c>
      <c r="W496" s="10" t="s">
        <v>20</v>
      </c>
      <c r="X496" s="10" t="s">
        <v>20</v>
      </c>
      <c r="Y496" s="10" t="s">
        <v>20</v>
      </c>
      <c r="Z496" s="10" t="s">
        <v>20</v>
      </c>
      <c r="AA496" s="10" t="s">
        <v>20</v>
      </c>
      <c r="AB496" s="10" t="s">
        <v>20</v>
      </c>
      <c r="AC496" s="10" t="s">
        <v>20</v>
      </c>
      <c r="AD496" s="10" t="s">
        <v>20</v>
      </c>
      <c r="AE496" s="10" t="s">
        <v>20</v>
      </c>
      <c r="AF496" s="10" t="s">
        <v>20</v>
      </c>
      <c r="AG496" s="10" t="s">
        <v>20</v>
      </c>
      <c r="AH496" s="10" t="s">
        <v>20</v>
      </c>
      <c r="AI496" s="10" t="s">
        <v>20</v>
      </c>
      <c r="AJ496" s="10" t="s">
        <v>20</v>
      </c>
      <c r="AK496" s="10" t="s">
        <v>20</v>
      </c>
      <c r="AL496" s="10" t="s">
        <v>20</v>
      </c>
      <c r="AM496" s="10" t="s">
        <v>20</v>
      </c>
      <c r="AN496" s="10" t="s">
        <v>20</v>
      </c>
      <c r="AO496" s="10" t="s">
        <v>20</v>
      </c>
      <c r="AP496" s="10" t="s">
        <v>20</v>
      </c>
      <c r="AQ496" s="10" t="s">
        <v>20</v>
      </c>
      <c r="AR496" s="10" t="s">
        <v>20</v>
      </c>
      <c r="AS496" s="10" t="s">
        <v>20</v>
      </c>
      <c r="AT496" t="s">
        <v>3756</v>
      </c>
      <c r="AU496" s="7" t="str">
        <f>'sp1'!AJ498</f>
        <v>Rota question</v>
      </c>
    </row>
    <row r="497" spans="2:47" ht="11.25" customHeight="1" x14ac:dyDescent="0.25">
      <c r="B497" s="12">
        <v>3</v>
      </c>
      <c r="C497" s="16" t="str">
        <f t="shared" si="7"/>
        <v>∞</v>
      </c>
      <c r="D497" s="10">
        <v>0</v>
      </c>
      <c r="E497" s="10">
        <v>1</v>
      </c>
      <c r="F497" s="10">
        <v>0</v>
      </c>
      <c r="G497" s="10" t="s">
        <v>20</v>
      </c>
      <c r="H497" s="10" t="s">
        <v>20</v>
      </c>
      <c r="I497" s="10" t="s">
        <v>20</v>
      </c>
      <c r="J497" s="10" t="s">
        <v>20</v>
      </c>
      <c r="K497" s="10" t="s">
        <v>20</v>
      </c>
      <c r="L497" s="10" t="s">
        <v>20</v>
      </c>
      <c r="M497" s="10" t="s">
        <v>20</v>
      </c>
      <c r="N497" s="10" t="s">
        <v>20</v>
      </c>
      <c r="O497" s="10" t="s">
        <v>20</v>
      </c>
      <c r="P497" s="10" t="s">
        <v>20</v>
      </c>
      <c r="Q497" s="10" t="s">
        <v>20</v>
      </c>
      <c r="R497" s="10" t="s">
        <v>20</v>
      </c>
      <c r="S497" s="10" t="s">
        <v>20</v>
      </c>
      <c r="T497" s="10" t="s">
        <v>20</v>
      </c>
      <c r="U497" s="10" t="s">
        <v>20</v>
      </c>
      <c r="V497" s="10" t="s">
        <v>20</v>
      </c>
      <c r="W497" s="10" t="s">
        <v>20</v>
      </c>
      <c r="X497" s="10" t="s">
        <v>20</v>
      </c>
      <c r="Y497" s="10" t="s">
        <v>20</v>
      </c>
      <c r="Z497" s="10" t="s">
        <v>20</v>
      </c>
      <c r="AA497" s="10" t="s">
        <v>20</v>
      </c>
      <c r="AB497" s="10" t="s">
        <v>20</v>
      </c>
      <c r="AC497" s="10" t="s">
        <v>20</v>
      </c>
      <c r="AD497" s="10" t="s">
        <v>20</v>
      </c>
      <c r="AE497" s="10" t="s">
        <v>20</v>
      </c>
      <c r="AF497" s="10" t="s">
        <v>20</v>
      </c>
      <c r="AG497" s="10" t="s">
        <v>20</v>
      </c>
      <c r="AH497" s="10" t="s">
        <v>20</v>
      </c>
      <c r="AI497" s="10" t="s">
        <v>20</v>
      </c>
      <c r="AJ497" s="10" t="s">
        <v>20</v>
      </c>
      <c r="AK497" s="10" t="s">
        <v>20</v>
      </c>
      <c r="AL497" s="10" t="s">
        <v>20</v>
      </c>
      <c r="AM497" s="10" t="s">
        <v>20</v>
      </c>
      <c r="AN497" s="10" t="s">
        <v>20</v>
      </c>
      <c r="AO497" s="10" t="s">
        <v>20</v>
      </c>
      <c r="AP497" s="10" t="s">
        <v>20</v>
      </c>
      <c r="AQ497" s="10" t="s">
        <v>20</v>
      </c>
      <c r="AR497" s="10" t="s">
        <v>20</v>
      </c>
      <c r="AS497" s="10" t="s">
        <v>20</v>
      </c>
      <c r="AT497" t="s">
        <v>3757</v>
      </c>
      <c r="AU497" s="7" t="str">
        <f>'sp1'!AJ499</f>
        <v>Excel full screen border-less display</v>
      </c>
    </row>
    <row r="498" spans="2:47" ht="11.25" customHeight="1" x14ac:dyDescent="0.25">
      <c r="B498" s="12">
        <v>3</v>
      </c>
      <c r="C498" s="16" t="str">
        <f t="shared" si="7"/>
        <v>∞</v>
      </c>
      <c r="D498" s="10">
        <v>0</v>
      </c>
      <c r="E498" s="10">
        <v>1</v>
      </c>
      <c r="F498" s="10">
        <v>0</v>
      </c>
      <c r="G498" s="10" t="s">
        <v>20</v>
      </c>
      <c r="H498" s="10" t="s">
        <v>20</v>
      </c>
      <c r="I498" s="10" t="s">
        <v>20</v>
      </c>
      <c r="J498" s="10" t="s">
        <v>20</v>
      </c>
      <c r="K498" s="10" t="s">
        <v>20</v>
      </c>
      <c r="L498" s="10" t="s">
        <v>20</v>
      </c>
      <c r="M498" s="10" t="s">
        <v>20</v>
      </c>
      <c r="N498" s="10" t="s">
        <v>20</v>
      </c>
      <c r="O498" s="10" t="s">
        <v>20</v>
      </c>
      <c r="P498" s="10" t="s">
        <v>20</v>
      </c>
      <c r="Q498" s="10" t="s">
        <v>20</v>
      </c>
      <c r="R498" s="10" t="s">
        <v>20</v>
      </c>
      <c r="S498" s="10" t="s">
        <v>20</v>
      </c>
      <c r="T498" s="10" t="s">
        <v>20</v>
      </c>
      <c r="U498" s="10" t="s">
        <v>20</v>
      </c>
      <c r="V498" s="10" t="s">
        <v>20</v>
      </c>
      <c r="W498" s="10" t="s">
        <v>20</v>
      </c>
      <c r="X498" s="10" t="s">
        <v>20</v>
      </c>
      <c r="Y498" s="10" t="s">
        <v>20</v>
      </c>
      <c r="Z498" s="10" t="s">
        <v>20</v>
      </c>
      <c r="AA498" s="10" t="s">
        <v>20</v>
      </c>
      <c r="AB498" s="10" t="s">
        <v>20</v>
      </c>
      <c r="AC498" s="10" t="s">
        <v>20</v>
      </c>
      <c r="AD498" s="10" t="s">
        <v>20</v>
      </c>
      <c r="AE498" s="10" t="s">
        <v>20</v>
      </c>
      <c r="AF498" s="10" t="s">
        <v>20</v>
      </c>
      <c r="AG498" s="10" t="s">
        <v>20</v>
      </c>
      <c r="AH498" s="10" t="s">
        <v>20</v>
      </c>
      <c r="AI498" s="10" t="s">
        <v>20</v>
      </c>
      <c r="AJ498" s="10" t="s">
        <v>20</v>
      </c>
      <c r="AK498" s="10" t="s">
        <v>20</v>
      </c>
      <c r="AL498" s="10" t="s">
        <v>20</v>
      </c>
      <c r="AM498" s="10" t="s">
        <v>20</v>
      </c>
      <c r="AN498" s="10" t="s">
        <v>20</v>
      </c>
      <c r="AO498" s="10" t="s">
        <v>20</v>
      </c>
      <c r="AP498" s="10" t="s">
        <v>20</v>
      </c>
      <c r="AQ498" s="10" t="s">
        <v>20</v>
      </c>
      <c r="AR498" s="10" t="s">
        <v>20</v>
      </c>
      <c r="AS498" s="10" t="s">
        <v>20</v>
      </c>
      <c r="AT498" t="s">
        <v>3758</v>
      </c>
      <c r="AU498" s="7" t="str">
        <f>'sp1'!AJ500</f>
        <v>Timestamp with a range of cells</v>
      </c>
    </row>
    <row r="499" spans="2:47" ht="11.25" customHeight="1" x14ac:dyDescent="0.25">
      <c r="B499" s="12">
        <v>2</v>
      </c>
      <c r="C499" s="16" t="str">
        <f t="shared" si="7"/>
        <v>∞</v>
      </c>
      <c r="D499" s="10">
        <v>0</v>
      </c>
      <c r="E499" s="10">
        <v>1</v>
      </c>
      <c r="F499" s="10" t="s">
        <v>20</v>
      </c>
      <c r="G499" s="10" t="s">
        <v>20</v>
      </c>
      <c r="H499" s="10" t="s">
        <v>20</v>
      </c>
      <c r="I499" s="10" t="s">
        <v>20</v>
      </c>
      <c r="J499" s="10" t="s">
        <v>20</v>
      </c>
      <c r="K499" s="10" t="s">
        <v>20</v>
      </c>
      <c r="L499" s="10" t="s">
        <v>20</v>
      </c>
      <c r="M499" s="10" t="s">
        <v>20</v>
      </c>
      <c r="N499" s="10" t="s">
        <v>20</v>
      </c>
      <c r="O499" s="10" t="s">
        <v>20</v>
      </c>
      <c r="P499" s="10" t="s">
        <v>20</v>
      </c>
      <c r="Q499" s="10" t="s">
        <v>20</v>
      </c>
      <c r="R499" s="10" t="s">
        <v>20</v>
      </c>
      <c r="S499" s="10" t="s">
        <v>20</v>
      </c>
      <c r="T499" s="10" t="s">
        <v>20</v>
      </c>
      <c r="U499" s="10" t="s">
        <v>20</v>
      </c>
      <c r="V499" s="10" t="s">
        <v>20</v>
      </c>
      <c r="W499" s="10" t="s">
        <v>20</v>
      </c>
      <c r="X499" s="10" t="s">
        <v>20</v>
      </c>
      <c r="Y499" s="10" t="s">
        <v>20</v>
      </c>
      <c r="Z499" s="10" t="s">
        <v>20</v>
      </c>
      <c r="AA499" s="10" t="s">
        <v>20</v>
      </c>
      <c r="AB499" s="10" t="s">
        <v>20</v>
      </c>
      <c r="AC499" s="10" t="s">
        <v>20</v>
      </c>
      <c r="AD499" s="10" t="s">
        <v>20</v>
      </c>
      <c r="AE499" s="10" t="s">
        <v>20</v>
      </c>
      <c r="AF499" s="10" t="s">
        <v>20</v>
      </c>
      <c r="AG499" s="10" t="s">
        <v>20</v>
      </c>
      <c r="AH499" s="10" t="s">
        <v>20</v>
      </c>
      <c r="AI499" s="10" t="s">
        <v>20</v>
      </c>
      <c r="AJ499" s="10" t="s">
        <v>20</v>
      </c>
      <c r="AK499" s="10" t="s">
        <v>20</v>
      </c>
      <c r="AL499" s="10" t="s">
        <v>20</v>
      </c>
      <c r="AM499" s="10" t="s">
        <v>20</v>
      </c>
      <c r="AN499" s="10" t="s">
        <v>20</v>
      </c>
      <c r="AO499" s="10" t="s">
        <v>20</v>
      </c>
      <c r="AP499" s="10" t="s">
        <v>20</v>
      </c>
      <c r="AQ499" s="10" t="s">
        <v>20</v>
      </c>
      <c r="AR499" s="10" t="s">
        <v>20</v>
      </c>
      <c r="AS499" s="10" t="s">
        <v>20</v>
      </c>
      <c r="AT499" t="s">
        <v>3759</v>
      </c>
      <c r="AU499" s="7" t="str">
        <f>'sp1'!AJ501</f>
        <v>&amp;#039;Conditional&amp;#039; Scatter Plot</v>
      </c>
    </row>
    <row r="500" spans="2:47" ht="11.25" customHeight="1" x14ac:dyDescent="0.25">
      <c r="B500" s="12">
        <v>13</v>
      </c>
      <c r="C500" s="16" t="str">
        <f t="shared" si="7"/>
        <v>∞</v>
      </c>
      <c r="D500" s="10">
        <v>0</v>
      </c>
      <c r="E500" s="10">
        <v>1</v>
      </c>
      <c r="F500" s="10">
        <v>0</v>
      </c>
      <c r="G500" s="10">
        <v>1</v>
      </c>
      <c r="H500" s="10">
        <v>0</v>
      </c>
      <c r="I500" s="10">
        <v>1</v>
      </c>
      <c r="J500" s="10">
        <v>0</v>
      </c>
      <c r="K500" s="10">
        <v>1</v>
      </c>
      <c r="L500" s="10">
        <v>0</v>
      </c>
      <c r="M500" s="10">
        <v>0</v>
      </c>
      <c r="N500" s="10">
        <v>1</v>
      </c>
      <c r="O500" s="10">
        <v>0</v>
      </c>
      <c r="P500" s="10">
        <v>0</v>
      </c>
      <c r="Q500" s="10" t="s">
        <v>20</v>
      </c>
      <c r="R500" s="10" t="s">
        <v>20</v>
      </c>
      <c r="S500" s="10" t="s">
        <v>20</v>
      </c>
      <c r="T500" s="10" t="s">
        <v>20</v>
      </c>
      <c r="U500" s="10" t="s">
        <v>20</v>
      </c>
      <c r="V500" s="10" t="s">
        <v>20</v>
      </c>
      <c r="W500" s="10" t="s">
        <v>20</v>
      </c>
      <c r="X500" s="10" t="s">
        <v>20</v>
      </c>
      <c r="Y500" s="10" t="s">
        <v>20</v>
      </c>
      <c r="Z500" s="10" t="s">
        <v>20</v>
      </c>
      <c r="AA500" s="10" t="s">
        <v>20</v>
      </c>
      <c r="AB500" s="10" t="s">
        <v>20</v>
      </c>
      <c r="AC500" s="10" t="s">
        <v>20</v>
      </c>
      <c r="AD500" s="10" t="s">
        <v>20</v>
      </c>
      <c r="AE500" s="10" t="s">
        <v>20</v>
      </c>
      <c r="AF500" s="10" t="s">
        <v>20</v>
      </c>
      <c r="AG500" s="10" t="s">
        <v>20</v>
      </c>
      <c r="AH500" s="10" t="s">
        <v>20</v>
      </c>
      <c r="AI500" s="10" t="s">
        <v>20</v>
      </c>
      <c r="AJ500" s="10" t="s">
        <v>20</v>
      </c>
      <c r="AK500" s="10" t="s">
        <v>20</v>
      </c>
      <c r="AL500" s="10" t="s">
        <v>20</v>
      </c>
      <c r="AM500" s="10" t="s">
        <v>20</v>
      </c>
      <c r="AN500" s="10" t="s">
        <v>20</v>
      </c>
      <c r="AO500" s="10" t="s">
        <v>20</v>
      </c>
      <c r="AP500" s="10" t="s">
        <v>20</v>
      </c>
      <c r="AQ500" s="10" t="s">
        <v>20</v>
      </c>
      <c r="AR500" s="10" t="s">
        <v>20</v>
      </c>
      <c r="AS500" s="10" t="s">
        <v>20</v>
      </c>
      <c r="AT500" t="s">
        <v>3760</v>
      </c>
      <c r="AU500" s="7" t="str">
        <f>'sp1'!AJ502</f>
        <v>Using macro to change graph axis... a li…</v>
      </c>
    </row>
    <row r="501" spans="2:47" ht="11.25" customHeight="1" x14ac:dyDescent="0.25">
      <c r="B501" s="12">
        <v>3</v>
      </c>
      <c r="C501" s="16" t="str">
        <f t="shared" si="7"/>
        <v>∞</v>
      </c>
      <c r="D501" s="10">
        <v>0</v>
      </c>
      <c r="E501" s="10">
        <v>1</v>
      </c>
      <c r="F501" s="10">
        <v>0</v>
      </c>
      <c r="G501" s="10" t="s">
        <v>20</v>
      </c>
      <c r="H501" s="10" t="s">
        <v>20</v>
      </c>
      <c r="I501" s="10" t="s">
        <v>20</v>
      </c>
      <c r="J501" s="10" t="s">
        <v>20</v>
      </c>
      <c r="K501" s="10" t="s">
        <v>20</v>
      </c>
      <c r="L501" s="10" t="s">
        <v>20</v>
      </c>
      <c r="M501" s="10" t="s">
        <v>20</v>
      </c>
      <c r="N501" s="10" t="s">
        <v>20</v>
      </c>
      <c r="O501" s="10" t="s">
        <v>20</v>
      </c>
      <c r="P501" s="10" t="s">
        <v>20</v>
      </c>
      <c r="Q501" s="10" t="s">
        <v>20</v>
      </c>
      <c r="R501" s="10" t="s">
        <v>20</v>
      </c>
      <c r="S501" s="10" t="s">
        <v>20</v>
      </c>
      <c r="T501" s="10" t="s">
        <v>20</v>
      </c>
      <c r="U501" s="10" t="s">
        <v>20</v>
      </c>
      <c r="V501" s="10" t="s">
        <v>20</v>
      </c>
      <c r="W501" s="10" t="s">
        <v>20</v>
      </c>
      <c r="X501" s="10" t="s">
        <v>20</v>
      </c>
      <c r="Y501" s="10" t="s">
        <v>20</v>
      </c>
      <c r="Z501" s="10" t="s">
        <v>20</v>
      </c>
      <c r="AA501" s="10" t="s">
        <v>20</v>
      </c>
      <c r="AB501" s="10" t="s">
        <v>20</v>
      </c>
      <c r="AC501" s="10" t="s">
        <v>20</v>
      </c>
      <c r="AD501" s="10" t="s">
        <v>20</v>
      </c>
      <c r="AE501" s="10" t="s">
        <v>20</v>
      </c>
      <c r="AF501" s="10" t="s">
        <v>20</v>
      </c>
      <c r="AG501" s="10" t="s">
        <v>20</v>
      </c>
      <c r="AH501" s="10" t="s">
        <v>20</v>
      </c>
      <c r="AI501" s="10" t="s">
        <v>20</v>
      </c>
      <c r="AJ501" s="10" t="s">
        <v>20</v>
      </c>
      <c r="AK501" s="10" t="s">
        <v>20</v>
      </c>
      <c r="AL501" s="10" t="s">
        <v>20</v>
      </c>
      <c r="AM501" s="10" t="s">
        <v>20</v>
      </c>
      <c r="AN501" s="10" t="s">
        <v>20</v>
      </c>
      <c r="AO501" s="10" t="s">
        <v>20</v>
      </c>
      <c r="AP501" s="10" t="s">
        <v>20</v>
      </c>
      <c r="AQ501" s="10" t="s">
        <v>20</v>
      </c>
      <c r="AR501" s="10" t="s">
        <v>20</v>
      </c>
      <c r="AS501" s="10" t="s">
        <v>20</v>
      </c>
      <c r="AT501" t="s">
        <v>3761</v>
      </c>
      <c r="AU501" s="7" t="str">
        <f>'sp1'!AJ503</f>
        <v>My Gantt chart menace</v>
      </c>
    </row>
    <row r="502" spans="2:47" ht="11.25" customHeight="1" x14ac:dyDescent="0.25">
      <c r="B502" s="12">
        <v>5</v>
      </c>
      <c r="C502" s="16" t="str">
        <f t="shared" si="7"/>
        <v>∞</v>
      </c>
      <c r="D502" s="10">
        <v>0</v>
      </c>
      <c r="E502" s="10">
        <v>1</v>
      </c>
      <c r="F502" s="10">
        <v>0</v>
      </c>
      <c r="G502" s="10">
        <v>1</v>
      </c>
      <c r="H502" s="10">
        <v>0</v>
      </c>
      <c r="I502" s="10" t="s">
        <v>20</v>
      </c>
      <c r="J502" s="10" t="s">
        <v>20</v>
      </c>
      <c r="K502" s="10" t="s">
        <v>20</v>
      </c>
      <c r="L502" s="10" t="s">
        <v>20</v>
      </c>
      <c r="M502" s="10" t="s">
        <v>20</v>
      </c>
      <c r="N502" s="10" t="s">
        <v>20</v>
      </c>
      <c r="O502" s="10" t="s">
        <v>20</v>
      </c>
      <c r="P502" s="10" t="s">
        <v>20</v>
      </c>
      <c r="Q502" s="10" t="s">
        <v>20</v>
      </c>
      <c r="R502" s="10" t="s">
        <v>20</v>
      </c>
      <c r="S502" s="10" t="s">
        <v>20</v>
      </c>
      <c r="T502" s="10" t="s">
        <v>20</v>
      </c>
      <c r="U502" s="10" t="s">
        <v>20</v>
      </c>
      <c r="V502" s="10" t="s">
        <v>20</v>
      </c>
      <c r="W502" s="10" t="s">
        <v>20</v>
      </c>
      <c r="X502" s="10" t="s">
        <v>20</v>
      </c>
      <c r="Y502" s="10" t="s">
        <v>20</v>
      </c>
      <c r="Z502" s="10" t="s">
        <v>20</v>
      </c>
      <c r="AA502" s="10" t="s">
        <v>20</v>
      </c>
      <c r="AB502" s="10" t="s">
        <v>20</v>
      </c>
      <c r="AC502" s="10" t="s">
        <v>20</v>
      </c>
      <c r="AD502" s="10" t="s">
        <v>20</v>
      </c>
      <c r="AE502" s="10" t="s">
        <v>20</v>
      </c>
      <c r="AF502" s="10" t="s">
        <v>20</v>
      </c>
      <c r="AG502" s="10" t="s">
        <v>20</v>
      </c>
      <c r="AH502" s="10" t="s">
        <v>20</v>
      </c>
      <c r="AI502" s="10" t="s">
        <v>20</v>
      </c>
      <c r="AJ502" s="10" t="s">
        <v>20</v>
      </c>
      <c r="AK502" s="10" t="s">
        <v>20</v>
      </c>
      <c r="AL502" s="10" t="s">
        <v>20</v>
      </c>
      <c r="AM502" s="10" t="s">
        <v>20</v>
      </c>
      <c r="AN502" s="10" t="s">
        <v>20</v>
      </c>
      <c r="AO502" s="10" t="s">
        <v>20</v>
      </c>
      <c r="AP502" s="10" t="s">
        <v>20</v>
      </c>
      <c r="AQ502" s="10" t="s">
        <v>20</v>
      </c>
      <c r="AR502" s="10" t="s">
        <v>20</v>
      </c>
      <c r="AS502" s="10" t="s">
        <v>20</v>
      </c>
      <c r="AT502" t="s">
        <v>3762</v>
      </c>
      <c r="AU502" s="7" t="str">
        <f>'sp1'!AJ504</f>
        <v>background color in Excel</v>
      </c>
    </row>
    <row r="503" spans="2:47" ht="11.25" customHeight="1" x14ac:dyDescent="0.25">
      <c r="B503" s="12">
        <v>6</v>
      </c>
      <c r="C503" s="16" t="str">
        <f t="shared" si="7"/>
        <v>∞</v>
      </c>
      <c r="D503" s="10">
        <v>0</v>
      </c>
      <c r="E503" s="10">
        <v>1</v>
      </c>
      <c r="F503" s="10">
        <v>0</v>
      </c>
      <c r="G503" s="10">
        <v>1</v>
      </c>
      <c r="H503" s="10">
        <v>0</v>
      </c>
      <c r="I503" s="10">
        <v>1</v>
      </c>
      <c r="J503" s="10" t="s">
        <v>20</v>
      </c>
      <c r="K503" s="10" t="s">
        <v>20</v>
      </c>
      <c r="L503" s="10" t="s">
        <v>20</v>
      </c>
      <c r="M503" s="10" t="s">
        <v>20</v>
      </c>
      <c r="N503" s="10" t="s">
        <v>20</v>
      </c>
      <c r="O503" s="10" t="s">
        <v>20</v>
      </c>
      <c r="P503" s="10" t="s">
        <v>20</v>
      </c>
      <c r="Q503" s="10" t="s">
        <v>20</v>
      </c>
      <c r="R503" s="10" t="s">
        <v>20</v>
      </c>
      <c r="S503" s="10" t="s">
        <v>20</v>
      </c>
      <c r="T503" s="10" t="s">
        <v>20</v>
      </c>
      <c r="U503" s="10" t="s">
        <v>20</v>
      </c>
      <c r="V503" s="10" t="s">
        <v>20</v>
      </c>
      <c r="W503" s="10" t="s">
        <v>20</v>
      </c>
      <c r="X503" s="10" t="s">
        <v>20</v>
      </c>
      <c r="Y503" s="10" t="s">
        <v>20</v>
      </c>
      <c r="Z503" s="10" t="s">
        <v>20</v>
      </c>
      <c r="AA503" s="10" t="s">
        <v>20</v>
      </c>
      <c r="AB503" s="10" t="s">
        <v>20</v>
      </c>
      <c r="AC503" s="10" t="s">
        <v>20</v>
      </c>
      <c r="AD503" s="10" t="s">
        <v>20</v>
      </c>
      <c r="AE503" s="10" t="s">
        <v>20</v>
      </c>
      <c r="AF503" s="10" t="s">
        <v>20</v>
      </c>
      <c r="AG503" s="10" t="s">
        <v>20</v>
      </c>
      <c r="AH503" s="10" t="s">
        <v>20</v>
      </c>
      <c r="AI503" s="10" t="s">
        <v>20</v>
      </c>
      <c r="AJ503" s="10" t="s">
        <v>20</v>
      </c>
      <c r="AK503" s="10" t="s">
        <v>20</v>
      </c>
      <c r="AL503" s="10" t="s">
        <v>20</v>
      </c>
      <c r="AM503" s="10" t="s">
        <v>20</v>
      </c>
      <c r="AN503" s="10" t="s">
        <v>20</v>
      </c>
      <c r="AO503" s="10" t="s">
        <v>20</v>
      </c>
      <c r="AP503" s="10" t="s">
        <v>20</v>
      </c>
      <c r="AQ503" s="10" t="s">
        <v>20</v>
      </c>
      <c r="AR503" s="10" t="s">
        <v>20</v>
      </c>
      <c r="AS503" s="10" t="s">
        <v>20</v>
      </c>
      <c r="AT503" t="s">
        <v>3763</v>
      </c>
      <c r="AU503" s="7" t="str">
        <f>'sp1'!AJ505</f>
        <v>How to solve invalid referance</v>
      </c>
    </row>
    <row r="504" spans="2:47" ht="11.25" customHeight="1" x14ac:dyDescent="0.25">
      <c r="B504" s="12">
        <v>3</v>
      </c>
      <c r="C504" s="16" t="str">
        <f t="shared" si="7"/>
        <v>∞</v>
      </c>
      <c r="D504" s="10">
        <v>0</v>
      </c>
      <c r="E504" s="10">
        <v>1</v>
      </c>
      <c r="F504" s="10">
        <v>0</v>
      </c>
      <c r="G504" s="10" t="s">
        <v>20</v>
      </c>
      <c r="H504" s="10" t="s">
        <v>20</v>
      </c>
      <c r="I504" s="10" t="s">
        <v>20</v>
      </c>
      <c r="J504" s="10" t="s">
        <v>20</v>
      </c>
      <c r="K504" s="10" t="s">
        <v>20</v>
      </c>
      <c r="L504" s="10" t="s">
        <v>20</v>
      </c>
      <c r="M504" s="10" t="s">
        <v>20</v>
      </c>
      <c r="N504" s="10" t="s">
        <v>20</v>
      </c>
      <c r="O504" s="10" t="s">
        <v>20</v>
      </c>
      <c r="P504" s="10" t="s">
        <v>20</v>
      </c>
      <c r="Q504" s="10" t="s">
        <v>20</v>
      </c>
      <c r="R504" s="10" t="s">
        <v>20</v>
      </c>
      <c r="S504" s="10" t="s">
        <v>20</v>
      </c>
      <c r="T504" s="10" t="s">
        <v>20</v>
      </c>
      <c r="U504" s="10" t="s">
        <v>20</v>
      </c>
      <c r="V504" s="10" t="s">
        <v>20</v>
      </c>
      <c r="W504" s="10" t="s">
        <v>20</v>
      </c>
      <c r="X504" s="10" t="s">
        <v>20</v>
      </c>
      <c r="Y504" s="10" t="s">
        <v>20</v>
      </c>
      <c r="Z504" s="10" t="s">
        <v>20</v>
      </c>
      <c r="AA504" s="10" t="s">
        <v>20</v>
      </c>
      <c r="AB504" s="10" t="s">
        <v>20</v>
      </c>
      <c r="AC504" s="10" t="s">
        <v>20</v>
      </c>
      <c r="AD504" s="10" t="s">
        <v>20</v>
      </c>
      <c r="AE504" s="10" t="s">
        <v>20</v>
      </c>
      <c r="AF504" s="10" t="s">
        <v>20</v>
      </c>
      <c r="AG504" s="10" t="s">
        <v>20</v>
      </c>
      <c r="AH504" s="10" t="s">
        <v>20</v>
      </c>
      <c r="AI504" s="10" t="s">
        <v>20</v>
      </c>
      <c r="AJ504" s="10" t="s">
        <v>20</v>
      </c>
      <c r="AK504" s="10" t="s">
        <v>20</v>
      </c>
      <c r="AL504" s="10" t="s">
        <v>20</v>
      </c>
      <c r="AM504" s="10" t="s">
        <v>20</v>
      </c>
      <c r="AN504" s="10" t="s">
        <v>20</v>
      </c>
      <c r="AO504" s="10" t="s">
        <v>20</v>
      </c>
      <c r="AP504" s="10" t="s">
        <v>20</v>
      </c>
      <c r="AQ504" s="10" t="s">
        <v>20</v>
      </c>
      <c r="AR504" s="10" t="s">
        <v>20</v>
      </c>
      <c r="AS504" s="10" t="s">
        <v>20</v>
      </c>
      <c r="AT504" t="s">
        <v>3764</v>
      </c>
      <c r="AU504" s="7" t="str">
        <f>'sp1'!AJ506</f>
        <v>slooooow calculation with COUNTIF</v>
      </c>
    </row>
    <row r="505" spans="2:47" ht="11.25" customHeight="1" x14ac:dyDescent="0.25">
      <c r="B505" s="12">
        <v>3</v>
      </c>
      <c r="C505" s="16" t="str">
        <f t="shared" si="7"/>
        <v>∞</v>
      </c>
      <c r="D505" s="10">
        <v>0</v>
      </c>
      <c r="E505" s="10">
        <v>1</v>
      </c>
      <c r="F505" s="10">
        <v>0</v>
      </c>
      <c r="G505" s="10" t="s">
        <v>20</v>
      </c>
      <c r="H505" s="10" t="s">
        <v>20</v>
      </c>
      <c r="I505" s="10" t="s">
        <v>20</v>
      </c>
      <c r="J505" s="10" t="s">
        <v>20</v>
      </c>
      <c r="K505" s="10" t="s">
        <v>20</v>
      </c>
      <c r="L505" s="10" t="s">
        <v>20</v>
      </c>
      <c r="M505" s="10" t="s">
        <v>20</v>
      </c>
      <c r="N505" s="10" t="s">
        <v>20</v>
      </c>
      <c r="O505" s="10" t="s">
        <v>20</v>
      </c>
      <c r="P505" s="10" t="s">
        <v>20</v>
      </c>
      <c r="Q505" s="10" t="s">
        <v>20</v>
      </c>
      <c r="R505" s="10" t="s">
        <v>20</v>
      </c>
      <c r="S505" s="10" t="s">
        <v>20</v>
      </c>
      <c r="T505" s="10" t="s">
        <v>20</v>
      </c>
      <c r="U505" s="10" t="s">
        <v>20</v>
      </c>
      <c r="V505" s="10" t="s">
        <v>20</v>
      </c>
      <c r="W505" s="10" t="s">
        <v>20</v>
      </c>
      <c r="X505" s="10" t="s">
        <v>20</v>
      </c>
      <c r="Y505" s="10" t="s">
        <v>20</v>
      </c>
      <c r="Z505" s="10" t="s">
        <v>20</v>
      </c>
      <c r="AA505" s="10" t="s">
        <v>20</v>
      </c>
      <c r="AB505" s="10" t="s">
        <v>20</v>
      </c>
      <c r="AC505" s="10" t="s">
        <v>20</v>
      </c>
      <c r="AD505" s="10" t="s">
        <v>20</v>
      </c>
      <c r="AE505" s="10" t="s">
        <v>20</v>
      </c>
      <c r="AF505" s="10" t="s">
        <v>20</v>
      </c>
      <c r="AG505" s="10" t="s">
        <v>20</v>
      </c>
      <c r="AH505" s="10" t="s">
        <v>20</v>
      </c>
      <c r="AI505" s="10" t="s">
        <v>20</v>
      </c>
      <c r="AJ505" s="10" t="s">
        <v>20</v>
      </c>
      <c r="AK505" s="10" t="s">
        <v>20</v>
      </c>
      <c r="AL505" s="10" t="s">
        <v>20</v>
      </c>
      <c r="AM505" s="10" t="s">
        <v>20</v>
      </c>
      <c r="AN505" s="10" t="s">
        <v>20</v>
      </c>
      <c r="AO505" s="10" t="s">
        <v>20</v>
      </c>
      <c r="AP505" s="10" t="s">
        <v>20</v>
      </c>
      <c r="AQ505" s="10" t="s">
        <v>20</v>
      </c>
      <c r="AR505" s="10" t="s">
        <v>20</v>
      </c>
      <c r="AS505" s="10" t="s">
        <v>20</v>
      </c>
      <c r="AT505" t="s">
        <v>3765</v>
      </c>
      <c r="AU505" s="7" t="str">
        <f>'sp1'!AJ507</f>
        <v>VBA code only works once</v>
      </c>
    </row>
    <row r="506" spans="2:47" ht="11.25" customHeight="1" x14ac:dyDescent="0.25">
      <c r="B506" s="12">
        <v>3</v>
      </c>
      <c r="C506" s="16" t="str">
        <f t="shared" si="7"/>
        <v>∞</v>
      </c>
      <c r="D506" s="10">
        <v>0</v>
      </c>
      <c r="E506" s="10">
        <v>1</v>
      </c>
      <c r="F506" s="10">
        <v>0</v>
      </c>
      <c r="G506" s="10" t="s">
        <v>20</v>
      </c>
      <c r="H506" s="10" t="s">
        <v>20</v>
      </c>
      <c r="I506" s="10" t="s">
        <v>20</v>
      </c>
      <c r="J506" s="10" t="s">
        <v>20</v>
      </c>
      <c r="K506" s="10" t="s">
        <v>20</v>
      </c>
      <c r="L506" s="10" t="s">
        <v>20</v>
      </c>
      <c r="M506" s="10" t="s">
        <v>20</v>
      </c>
      <c r="N506" s="10" t="s">
        <v>20</v>
      </c>
      <c r="O506" s="10" t="s">
        <v>20</v>
      </c>
      <c r="P506" s="10" t="s">
        <v>20</v>
      </c>
      <c r="Q506" s="10" t="s">
        <v>20</v>
      </c>
      <c r="R506" s="10" t="s">
        <v>20</v>
      </c>
      <c r="S506" s="10" t="s">
        <v>20</v>
      </c>
      <c r="T506" s="10" t="s">
        <v>20</v>
      </c>
      <c r="U506" s="10" t="s">
        <v>20</v>
      </c>
      <c r="V506" s="10" t="s">
        <v>20</v>
      </c>
      <c r="W506" s="10" t="s">
        <v>20</v>
      </c>
      <c r="X506" s="10" t="s">
        <v>20</v>
      </c>
      <c r="Y506" s="10" t="s">
        <v>20</v>
      </c>
      <c r="Z506" s="10" t="s">
        <v>20</v>
      </c>
      <c r="AA506" s="10" t="s">
        <v>20</v>
      </c>
      <c r="AB506" s="10" t="s">
        <v>20</v>
      </c>
      <c r="AC506" s="10" t="s">
        <v>20</v>
      </c>
      <c r="AD506" s="10" t="s">
        <v>20</v>
      </c>
      <c r="AE506" s="10" t="s">
        <v>20</v>
      </c>
      <c r="AF506" s="10" t="s">
        <v>20</v>
      </c>
      <c r="AG506" s="10" t="s">
        <v>20</v>
      </c>
      <c r="AH506" s="10" t="s">
        <v>20</v>
      </c>
      <c r="AI506" s="10" t="s">
        <v>20</v>
      </c>
      <c r="AJ506" s="10" t="s">
        <v>20</v>
      </c>
      <c r="AK506" s="10" t="s">
        <v>20</v>
      </c>
      <c r="AL506" s="10" t="s">
        <v>20</v>
      </c>
      <c r="AM506" s="10" t="s">
        <v>20</v>
      </c>
      <c r="AN506" s="10" t="s">
        <v>20</v>
      </c>
      <c r="AO506" s="10" t="s">
        <v>20</v>
      </c>
      <c r="AP506" s="10" t="s">
        <v>20</v>
      </c>
      <c r="AQ506" s="10" t="s">
        <v>20</v>
      </c>
      <c r="AR506" s="10" t="s">
        <v>20</v>
      </c>
      <c r="AS506" s="10" t="s">
        <v>20</v>
      </c>
      <c r="AT506" t="s">
        <v>3766</v>
      </c>
      <c r="AU506" s="7" t="str">
        <f>'sp1'!AJ508</f>
        <v>Adding +44 to an entire Colum!</v>
      </c>
    </row>
    <row r="507" spans="2:47" ht="11.25" customHeight="1" x14ac:dyDescent="0.25">
      <c r="B507" s="12">
        <v>4</v>
      </c>
      <c r="C507" s="16" t="str">
        <f t="shared" si="7"/>
        <v>∞</v>
      </c>
      <c r="D507" s="10">
        <v>0</v>
      </c>
      <c r="E507" s="10">
        <v>1</v>
      </c>
      <c r="F507" s="10">
        <v>0</v>
      </c>
      <c r="G507" s="10">
        <v>1</v>
      </c>
      <c r="H507" s="10" t="s">
        <v>20</v>
      </c>
      <c r="I507" s="10" t="s">
        <v>20</v>
      </c>
      <c r="J507" s="10" t="s">
        <v>20</v>
      </c>
      <c r="K507" s="10" t="s">
        <v>20</v>
      </c>
      <c r="L507" s="10" t="s">
        <v>20</v>
      </c>
      <c r="M507" s="10" t="s">
        <v>20</v>
      </c>
      <c r="N507" s="10" t="s">
        <v>20</v>
      </c>
      <c r="O507" s="10" t="s">
        <v>20</v>
      </c>
      <c r="P507" s="10" t="s">
        <v>20</v>
      </c>
      <c r="Q507" s="10" t="s">
        <v>20</v>
      </c>
      <c r="R507" s="10" t="s">
        <v>20</v>
      </c>
      <c r="S507" s="10" t="s">
        <v>20</v>
      </c>
      <c r="T507" s="10" t="s">
        <v>20</v>
      </c>
      <c r="U507" s="10" t="s">
        <v>20</v>
      </c>
      <c r="V507" s="10" t="s">
        <v>20</v>
      </c>
      <c r="W507" s="10" t="s">
        <v>20</v>
      </c>
      <c r="X507" s="10" t="s">
        <v>20</v>
      </c>
      <c r="Y507" s="10" t="s">
        <v>20</v>
      </c>
      <c r="Z507" s="10" t="s">
        <v>20</v>
      </c>
      <c r="AA507" s="10" t="s">
        <v>20</v>
      </c>
      <c r="AB507" s="10" t="s">
        <v>20</v>
      </c>
      <c r="AC507" s="10" t="s">
        <v>20</v>
      </c>
      <c r="AD507" s="10" t="s">
        <v>20</v>
      </c>
      <c r="AE507" s="10" t="s">
        <v>20</v>
      </c>
      <c r="AF507" s="10" t="s">
        <v>20</v>
      </c>
      <c r="AG507" s="10" t="s">
        <v>20</v>
      </c>
      <c r="AH507" s="10" t="s">
        <v>20</v>
      </c>
      <c r="AI507" s="10" t="s">
        <v>20</v>
      </c>
      <c r="AJ507" s="10" t="s">
        <v>20</v>
      </c>
      <c r="AK507" s="10" t="s">
        <v>20</v>
      </c>
      <c r="AL507" s="10" t="s">
        <v>20</v>
      </c>
      <c r="AM507" s="10" t="s">
        <v>20</v>
      </c>
      <c r="AN507" s="10" t="s">
        <v>20</v>
      </c>
      <c r="AO507" s="10" t="s">
        <v>20</v>
      </c>
      <c r="AP507" s="10" t="s">
        <v>20</v>
      </c>
      <c r="AQ507" s="10" t="s">
        <v>20</v>
      </c>
      <c r="AR507" s="10" t="s">
        <v>20</v>
      </c>
      <c r="AS507" s="10" t="s">
        <v>20</v>
      </c>
      <c r="AT507" t="s">
        <v>3767</v>
      </c>
      <c r="AU507" s="7" t="str">
        <f>'sp1'!AJ509</f>
        <v>How to view the values of a trend line</v>
      </c>
    </row>
    <row r="508" spans="2:47" ht="11.25" customHeight="1" x14ac:dyDescent="0.25">
      <c r="B508" s="12">
        <v>5</v>
      </c>
      <c r="C508" s="16" t="str">
        <f t="shared" si="7"/>
        <v>∞</v>
      </c>
      <c r="D508" s="10">
        <v>0</v>
      </c>
      <c r="E508" s="10">
        <v>0</v>
      </c>
      <c r="F508" s="10">
        <v>0</v>
      </c>
      <c r="G508" s="10">
        <v>1</v>
      </c>
      <c r="H508" s="10">
        <v>0</v>
      </c>
      <c r="I508" s="10" t="s">
        <v>20</v>
      </c>
      <c r="J508" s="10" t="s">
        <v>20</v>
      </c>
      <c r="K508" s="10" t="s">
        <v>20</v>
      </c>
      <c r="L508" s="10" t="s">
        <v>20</v>
      </c>
      <c r="M508" s="10" t="s">
        <v>20</v>
      </c>
      <c r="N508" s="10" t="s">
        <v>20</v>
      </c>
      <c r="O508" s="10" t="s">
        <v>20</v>
      </c>
      <c r="P508" s="10" t="s">
        <v>20</v>
      </c>
      <c r="Q508" s="10" t="s">
        <v>20</v>
      </c>
      <c r="R508" s="10" t="s">
        <v>20</v>
      </c>
      <c r="S508" s="10" t="s">
        <v>20</v>
      </c>
      <c r="T508" s="10" t="s">
        <v>20</v>
      </c>
      <c r="U508" s="10" t="s">
        <v>20</v>
      </c>
      <c r="V508" s="10" t="s">
        <v>20</v>
      </c>
      <c r="W508" s="10" t="s">
        <v>20</v>
      </c>
      <c r="X508" s="10" t="s">
        <v>20</v>
      </c>
      <c r="Y508" s="10" t="s">
        <v>20</v>
      </c>
      <c r="Z508" s="10" t="s">
        <v>20</v>
      </c>
      <c r="AA508" s="10" t="s">
        <v>20</v>
      </c>
      <c r="AB508" s="10" t="s">
        <v>20</v>
      </c>
      <c r="AC508" s="10" t="s">
        <v>20</v>
      </c>
      <c r="AD508" s="10" t="s">
        <v>20</v>
      </c>
      <c r="AE508" s="10" t="s">
        <v>20</v>
      </c>
      <c r="AF508" s="10" t="s">
        <v>20</v>
      </c>
      <c r="AG508" s="10" t="s">
        <v>20</v>
      </c>
      <c r="AH508" s="10" t="s">
        <v>20</v>
      </c>
      <c r="AI508" s="10" t="s">
        <v>20</v>
      </c>
      <c r="AJ508" s="10" t="s">
        <v>20</v>
      </c>
      <c r="AK508" s="10" t="s">
        <v>20</v>
      </c>
      <c r="AL508" s="10" t="s">
        <v>20</v>
      </c>
      <c r="AM508" s="10" t="s">
        <v>20</v>
      </c>
      <c r="AN508" s="10" t="s">
        <v>20</v>
      </c>
      <c r="AO508" s="10" t="s">
        <v>20</v>
      </c>
      <c r="AP508" s="10" t="s">
        <v>20</v>
      </c>
      <c r="AQ508" s="10" t="s">
        <v>20</v>
      </c>
      <c r="AR508" s="10" t="s">
        <v>20</v>
      </c>
      <c r="AS508" s="10" t="s">
        <v>20</v>
      </c>
      <c r="AT508" t="s">
        <v>3768</v>
      </c>
      <c r="AU508" s="7" t="str">
        <f>'sp1'!AJ510</f>
        <v>Finding a match when there are multiple …</v>
      </c>
    </row>
    <row r="509" spans="2:47" ht="11.25" customHeight="1" x14ac:dyDescent="0.25">
      <c r="B509" s="12">
        <v>2</v>
      </c>
      <c r="C509" s="16" t="str">
        <f t="shared" si="7"/>
        <v>∞</v>
      </c>
      <c r="D509" s="10">
        <v>0</v>
      </c>
      <c r="E509" s="10">
        <v>1</v>
      </c>
      <c r="F509" s="10" t="s">
        <v>20</v>
      </c>
      <c r="G509" s="10" t="s">
        <v>20</v>
      </c>
      <c r="H509" s="10" t="s">
        <v>20</v>
      </c>
      <c r="I509" s="10" t="s">
        <v>20</v>
      </c>
      <c r="J509" s="10" t="s">
        <v>20</v>
      </c>
      <c r="K509" s="10" t="s">
        <v>20</v>
      </c>
      <c r="L509" s="10" t="s">
        <v>20</v>
      </c>
      <c r="M509" s="10" t="s">
        <v>20</v>
      </c>
      <c r="N509" s="10" t="s">
        <v>20</v>
      </c>
      <c r="O509" s="10" t="s">
        <v>20</v>
      </c>
      <c r="P509" s="10" t="s">
        <v>20</v>
      </c>
      <c r="Q509" s="10" t="s">
        <v>20</v>
      </c>
      <c r="R509" s="10" t="s">
        <v>20</v>
      </c>
      <c r="S509" s="10" t="s">
        <v>20</v>
      </c>
      <c r="T509" s="10" t="s">
        <v>20</v>
      </c>
      <c r="U509" s="10" t="s">
        <v>20</v>
      </c>
      <c r="V509" s="10" t="s">
        <v>20</v>
      </c>
      <c r="W509" s="10" t="s">
        <v>20</v>
      </c>
      <c r="X509" s="10" t="s">
        <v>20</v>
      </c>
      <c r="Y509" s="10" t="s">
        <v>20</v>
      </c>
      <c r="Z509" s="10" t="s">
        <v>20</v>
      </c>
      <c r="AA509" s="10" t="s">
        <v>20</v>
      </c>
      <c r="AB509" s="10" t="s">
        <v>20</v>
      </c>
      <c r="AC509" s="10" t="s">
        <v>20</v>
      </c>
      <c r="AD509" s="10" t="s">
        <v>20</v>
      </c>
      <c r="AE509" s="10" t="s">
        <v>20</v>
      </c>
      <c r="AF509" s="10" t="s">
        <v>20</v>
      </c>
      <c r="AG509" s="10" t="s">
        <v>20</v>
      </c>
      <c r="AH509" s="10" t="s">
        <v>20</v>
      </c>
      <c r="AI509" s="10" t="s">
        <v>20</v>
      </c>
      <c r="AJ509" s="10" t="s">
        <v>20</v>
      </c>
      <c r="AK509" s="10" t="s">
        <v>20</v>
      </c>
      <c r="AL509" s="10" t="s">
        <v>20</v>
      </c>
      <c r="AM509" s="10" t="s">
        <v>20</v>
      </c>
      <c r="AN509" s="10" t="s">
        <v>20</v>
      </c>
      <c r="AO509" s="10" t="s">
        <v>20</v>
      </c>
      <c r="AP509" s="10" t="s">
        <v>20</v>
      </c>
      <c r="AQ509" s="10" t="s">
        <v>20</v>
      </c>
      <c r="AR509" s="10" t="s">
        <v>20</v>
      </c>
      <c r="AS509" s="10" t="s">
        <v>20</v>
      </c>
      <c r="AT509" t="s">
        <v>3769</v>
      </c>
      <c r="AU509" s="7" t="str">
        <f>'sp1'!AJ511</f>
        <v>How to make a life insurance premium cal…</v>
      </c>
    </row>
    <row r="510" spans="2:47" ht="11.25" customHeight="1" x14ac:dyDescent="0.25">
      <c r="B510" s="12">
        <v>6</v>
      </c>
      <c r="C510" s="16" t="str">
        <f t="shared" si="7"/>
        <v>∞</v>
      </c>
      <c r="D510" s="10">
        <v>0</v>
      </c>
      <c r="E510" s="10">
        <v>1</v>
      </c>
      <c r="F510" s="10">
        <v>0</v>
      </c>
      <c r="G510" s="10">
        <v>1</v>
      </c>
      <c r="H510" s="10">
        <v>0</v>
      </c>
      <c r="I510" s="10">
        <v>1</v>
      </c>
      <c r="J510" s="10" t="s">
        <v>20</v>
      </c>
      <c r="K510" s="10" t="s">
        <v>20</v>
      </c>
      <c r="L510" s="10" t="s">
        <v>20</v>
      </c>
      <c r="M510" s="10" t="s">
        <v>20</v>
      </c>
      <c r="N510" s="10" t="s">
        <v>20</v>
      </c>
      <c r="O510" s="10" t="s">
        <v>20</v>
      </c>
      <c r="P510" s="10" t="s">
        <v>20</v>
      </c>
      <c r="Q510" s="10" t="s">
        <v>20</v>
      </c>
      <c r="R510" s="10" t="s">
        <v>20</v>
      </c>
      <c r="S510" s="10" t="s">
        <v>20</v>
      </c>
      <c r="T510" s="10" t="s">
        <v>20</v>
      </c>
      <c r="U510" s="10" t="s">
        <v>20</v>
      </c>
      <c r="V510" s="10" t="s">
        <v>20</v>
      </c>
      <c r="W510" s="10" t="s">
        <v>20</v>
      </c>
      <c r="X510" s="10" t="s">
        <v>20</v>
      </c>
      <c r="Y510" s="10" t="s">
        <v>20</v>
      </c>
      <c r="Z510" s="10" t="s">
        <v>20</v>
      </c>
      <c r="AA510" s="10" t="s">
        <v>20</v>
      </c>
      <c r="AB510" s="10" t="s">
        <v>20</v>
      </c>
      <c r="AC510" s="10" t="s">
        <v>20</v>
      </c>
      <c r="AD510" s="10" t="s">
        <v>20</v>
      </c>
      <c r="AE510" s="10" t="s">
        <v>20</v>
      </c>
      <c r="AF510" s="10" t="s">
        <v>20</v>
      </c>
      <c r="AG510" s="10" t="s">
        <v>20</v>
      </c>
      <c r="AH510" s="10" t="s">
        <v>20</v>
      </c>
      <c r="AI510" s="10" t="s">
        <v>20</v>
      </c>
      <c r="AJ510" s="10" t="s">
        <v>20</v>
      </c>
      <c r="AK510" s="10" t="s">
        <v>20</v>
      </c>
      <c r="AL510" s="10" t="s">
        <v>20</v>
      </c>
      <c r="AM510" s="10" t="s">
        <v>20</v>
      </c>
      <c r="AN510" s="10" t="s">
        <v>20</v>
      </c>
      <c r="AO510" s="10" t="s">
        <v>20</v>
      </c>
      <c r="AP510" s="10" t="s">
        <v>20</v>
      </c>
      <c r="AQ510" s="10" t="s">
        <v>20</v>
      </c>
      <c r="AR510" s="10" t="s">
        <v>20</v>
      </c>
      <c r="AS510" s="10" t="s">
        <v>20</v>
      </c>
      <c r="AT510" t="s">
        <v>3770</v>
      </c>
      <c r="AU510" s="7" t="str">
        <f>'sp1'!AJ512</f>
        <v>Revisit of Alternate zero vs non Zero Co…</v>
      </c>
    </row>
    <row r="511" spans="2:47" ht="11.25" customHeight="1" x14ac:dyDescent="0.25">
      <c r="B511" s="12">
        <v>8</v>
      </c>
      <c r="C511" s="16" t="str">
        <f t="shared" si="7"/>
        <v>∞</v>
      </c>
      <c r="D511" s="10">
        <v>0</v>
      </c>
      <c r="E511" s="10">
        <v>0</v>
      </c>
      <c r="F511" s="10">
        <v>1</v>
      </c>
      <c r="G511" s="10">
        <v>0</v>
      </c>
      <c r="H511" s="10">
        <v>0</v>
      </c>
      <c r="I511" s="10">
        <v>1</v>
      </c>
      <c r="J511" s="10">
        <v>0</v>
      </c>
      <c r="K511" s="10">
        <v>0</v>
      </c>
      <c r="L511" s="10" t="s">
        <v>20</v>
      </c>
      <c r="M511" s="10" t="s">
        <v>20</v>
      </c>
      <c r="N511" s="10" t="s">
        <v>20</v>
      </c>
      <c r="O511" s="10" t="s">
        <v>20</v>
      </c>
      <c r="P511" s="10" t="s">
        <v>20</v>
      </c>
      <c r="Q511" s="10" t="s">
        <v>20</v>
      </c>
      <c r="R511" s="10" t="s">
        <v>20</v>
      </c>
      <c r="S511" s="10" t="s">
        <v>20</v>
      </c>
      <c r="T511" s="10" t="s">
        <v>20</v>
      </c>
      <c r="U511" s="10" t="s">
        <v>20</v>
      </c>
      <c r="V511" s="10" t="s">
        <v>20</v>
      </c>
      <c r="W511" s="10" t="s">
        <v>20</v>
      </c>
      <c r="X511" s="10" t="s">
        <v>20</v>
      </c>
      <c r="Y511" s="10" t="s">
        <v>20</v>
      </c>
      <c r="Z511" s="10" t="s">
        <v>20</v>
      </c>
      <c r="AA511" s="10" t="s">
        <v>20</v>
      </c>
      <c r="AB511" s="10" t="s">
        <v>20</v>
      </c>
      <c r="AC511" s="10" t="s">
        <v>20</v>
      </c>
      <c r="AD511" s="10" t="s">
        <v>20</v>
      </c>
      <c r="AE511" s="10" t="s">
        <v>20</v>
      </c>
      <c r="AF511" s="10" t="s">
        <v>20</v>
      </c>
      <c r="AG511" s="10" t="s">
        <v>20</v>
      </c>
      <c r="AH511" s="10" t="s">
        <v>20</v>
      </c>
      <c r="AI511" s="10" t="s">
        <v>20</v>
      </c>
      <c r="AJ511" s="10" t="s">
        <v>20</v>
      </c>
      <c r="AK511" s="10" t="s">
        <v>20</v>
      </c>
      <c r="AL511" s="10" t="s">
        <v>20</v>
      </c>
      <c r="AM511" s="10" t="s">
        <v>20</v>
      </c>
      <c r="AN511" s="10" t="s">
        <v>20</v>
      </c>
      <c r="AO511" s="10" t="s">
        <v>20</v>
      </c>
      <c r="AP511" s="10" t="s">
        <v>20</v>
      </c>
      <c r="AQ511" s="10" t="s">
        <v>20</v>
      </c>
      <c r="AR511" s="10" t="s">
        <v>20</v>
      </c>
      <c r="AS511" s="10" t="s">
        <v>20</v>
      </c>
      <c r="AT511" t="s">
        <v>3771</v>
      </c>
      <c r="AU511" s="7" t="str">
        <f>'sp1'!AJ513</f>
        <v>Hlookup and limitations?</v>
      </c>
    </row>
    <row r="512" spans="2:47" ht="11.25" customHeight="1" x14ac:dyDescent="0.25">
      <c r="B512" s="12">
        <v>17</v>
      </c>
      <c r="C512" s="16" t="str">
        <f t="shared" si="7"/>
        <v>∞</v>
      </c>
      <c r="D512" s="10">
        <v>0</v>
      </c>
      <c r="E512" s="10">
        <v>0</v>
      </c>
      <c r="F512" s="10">
        <v>0</v>
      </c>
      <c r="G512" s="10">
        <v>0</v>
      </c>
      <c r="H512" s="10">
        <v>1</v>
      </c>
      <c r="I512" s="10">
        <v>0</v>
      </c>
      <c r="J512" s="10">
        <v>0</v>
      </c>
      <c r="K512" s="10">
        <v>1</v>
      </c>
      <c r="L512" s="10">
        <v>0</v>
      </c>
      <c r="M512" s="10">
        <v>1</v>
      </c>
      <c r="N512" s="10">
        <v>0</v>
      </c>
      <c r="O512" s="10">
        <v>0</v>
      </c>
      <c r="P512" s="10">
        <v>1</v>
      </c>
      <c r="Q512" s="10">
        <v>0</v>
      </c>
      <c r="R512" s="10">
        <v>0</v>
      </c>
      <c r="S512" s="10">
        <v>1</v>
      </c>
      <c r="T512" s="10">
        <v>0</v>
      </c>
      <c r="U512" s="10" t="s">
        <v>20</v>
      </c>
      <c r="V512" s="10" t="s">
        <v>20</v>
      </c>
      <c r="W512" s="10" t="s">
        <v>20</v>
      </c>
      <c r="X512" s="10" t="s">
        <v>20</v>
      </c>
      <c r="Y512" s="10" t="s">
        <v>20</v>
      </c>
      <c r="Z512" s="10" t="s">
        <v>20</v>
      </c>
      <c r="AA512" s="10" t="s">
        <v>20</v>
      </c>
      <c r="AB512" s="10" t="s">
        <v>20</v>
      </c>
      <c r="AC512" s="10" t="s">
        <v>20</v>
      </c>
      <c r="AD512" s="10" t="s">
        <v>20</v>
      </c>
      <c r="AE512" s="10" t="s">
        <v>20</v>
      </c>
      <c r="AF512" s="10" t="s">
        <v>20</v>
      </c>
      <c r="AG512" s="10" t="s">
        <v>20</v>
      </c>
      <c r="AH512" s="10" t="s">
        <v>20</v>
      </c>
      <c r="AI512" s="10" t="s">
        <v>20</v>
      </c>
      <c r="AJ512" s="10" t="s">
        <v>20</v>
      </c>
      <c r="AK512" s="10" t="s">
        <v>20</v>
      </c>
      <c r="AL512" s="10" t="s">
        <v>20</v>
      </c>
      <c r="AM512" s="10" t="s">
        <v>20</v>
      </c>
      <c r="AN512" s="10" t="s">
        <v>20</v>
      </c>
      <c r="AO512" s="10" t="s">
        <v>20</v>
      </c>
      <c r="AP512" s="10" t="s">
        <v>20</v>
      </c>
      <c r="AQ512" s="10" t="s">
        <v>20</v>
      </c>
      <c r="AR512" s="10" t="s">
        <v>20</v>
      </c>
      <c r="AS512" s="10" t="s">
        <v>20</v>
      </c>
      <c r="AT512" t="s">
        <v>3772</v>
      </c>
      <c r="AU512" s="7" t="str">
        <f>'sp1'!AJ514</f>
        <v>if statement?</v>
      </c>
    </row>
    <row r="513" spans="2:47" ht="11.25" customHeight="1" x14ac:dyDescent="0.25">
      <c r="B513" s="12">
        <v>3</v>
      </c>
      <c r="C513" s="16" t="str">
        <f t="shared" si="7"/>
        <v>∞</v>
      </c>
      <c r="D513" s="10">
        <v>0</v>
      </c>
      <c r="E513" s="10">
        <v>1</v>
      </c>
      <c r="F513" s="10">
        <v>0</v>
      </c>
      <c r="G513" s="10" t="s">
        <v>20</v>
      </c>
      <c r="H513" s="10" t="s">
        <v>20</v>
      </c>
      <c r="I513" s="10" t="s">
        <v>20</v>
      </c>
      <c r="J513" s="10" t="s">
        <v>20</v>
      </c>
      <c r="K513" s="10" t="s">
        <v>20</v>
      </c>
      <c r="L513" s="10" t="s">
        <v>20</v>
      </c>
      <c r="M513" s="10" t="s">
        <v>20</v>
      </c>
      <c r="N513" s="10" t="s">
        <v>20</v>
      </c>
      <c r="O513" s="10" t="s">
        <v>20</v>
      </c>
      <c r="P513" s="10" t="s">
        <v>20</v>
      </c>
      <c r="Q513" s="10" t="s">
        <v>20</v>
      </c>
      <c r="R513" s="10" t="s">
        <v>20</v>
      </c>
      <c r="S513" s="10" t="s">
        <v>20</v>
      </c>
      <c r="T513" s="10" t="s">
        <v>20</v>
      </c>
      <c r="U513" s="10" t="s">
        <v>20</v>
      </c>
      <c r="V513" s="10" t="s">
        <v>20</v>
      </c>
      <c r="W513" s="10" t="s">
        <v>20</v>
      </c>
      <c r="X513" s="10" t="s">
        <v>20</v>
      </c>
      <c r="Y513" s="10" t="s">
        <v>20</v>
      </c>
      <c r="Z513" s="10" t="s">
        <v>20</v>
      </c>
      <c r="AA513" s="10" t="s">
        <v>20</v>
      </c>
      <c r="AB513" s="10" t="s">
        <v>20</v>
      </c>
      <c r="AC513" s="10" t="s">
        <v>20</v>
      </c>
      <c r="AD513" s="10" t="s">
        <v>20</v>
      </c>
      <c r="AE513" s="10" t="s">
        <v>20</v>
      </c>
      <c r="AF513" s="10" t="s">
        <v>20</v>
      </c>
      <c r="AG513" s="10" t="s">
        <v>20</v>
      </c>
      <c r="AH513" s="10" t="s">
        <v>20</v>
      </c>
      <c r="AI513" s="10" t="s">
        <v>20</v>
      </c>
      <c r="AJ513" s="10" t="s">
        <v>20</v>
      </c>
      <c r="AK513" s="10" t="s">
        <v>20</v>
      </c>
      <c r="AL513" s="10" t="s">
        <v>20</v>
      </c>
      <c r="AM513" s="10" t="s">
        <v>20</v>
      </c>
      <c r="AN513" s="10" t="s">
        <v>20</v>
      </c>
      <c r="AO513" s="10" t="s">
        <v>20</v>
      </c>
      <c r="AP513" s="10" t="s">
        <v>20</v>
      </c>
      <c r="AQ513" s="10" t="s">
        <v>20</v>
      </c>
      <c r="AR513" s="10" t="s">
        <v>20</v>
      </c>
      <c r="AS513" s="10" t="s">
        <v>20</v>
      </c>
      <c r="AT513" t="s">
        <v>3773</v>
      </c>
      <c r="AU513" s="7" t="str">
        <f>'sp1'!AJ515</f>
        <v>How to calculate percentage of given tim…</v>
      </c>
    </row>
    <row r="514" spans="2:47" ht="11.25" customHeight="1" x14ac:dyDescent="0.25">
      <c r="B514" s="12">
        <v>2</v>
      </c>
      <c r="C514" s="16" t="str">
        <f t="shared" si="7"/>
        <v>∞</v>
      </c>
      <c r="D514" s="10">
        <v>0</v>
      </c>
      <c r="E514" s="10">
        <v>1</v>
      </c>
      <c r="F514" s="10" t="s">
        <v>20</v>
      </c>
      <c r="G514" s="10" t="s">
        <v>20</v>
      </c>
      <c r="H514" s="10" t="s">
        <v>20</v>
      </c>
      <c r="I514" s="10" t="s">
        <v>20</v>
      </c>
      <c r="J514" s="10" t="s">
        <v>20</v>
      </c>
      <c r="K514" s="10" t="s">
        <v>20</v>
      </c>
      <c r="L514" s="10" t="s">
        <v>20</v>
      </c>
      <c r="M514" s="10" t="s">
        <v>20</v>
      </c>
      <c r="N514" s="10" t="s">
        <v>20</v>
      </c>
      <c r="O514" s="10" t="s">
        <v>20</v>
      </c>
      <c r="P514" s="10" t="s">
        <v>20</v>
      </c>
      <c r="Q514" s="10" t="s">
        <v>20</v>
      </c>
      <c r="R514" s="10" t="s">
        <v>20</v>
      </c>
      <c r="S514" s="10" t="s">
        <v>20</v>
      </c>
      <c r="T514" s="10" t="s">
        <v>20</v>
      </c>
      <c r="U514" s="10" t="s">
        <v>20</v>
      </c>
      <c r="V514" s="10" t="s">
        <v>20</v>
      </c>
      <c r="W514" s="10" t="s">
        <v>20</v>
      </c>
      <c r="X514" s="10" t="s">
        <v>20</v>
      </c>
      <c r="Y514" s="10" t="s">
        <v>20</v>
      </c>
      <c r="Z514" s="10" t="s">
        <v>20</v>
      </c>
      <c r="AA514" s="10" t="s">
        <v>20</v>
      </c>
      <c r="AB514" s="10" t="s">
        <v>20</v>
      </c>
      <c r="AC514" s="10" t="s">
        <v>20</v>
      </c>
      <c r="AD514" s="10" t="s">
        <v>20</v>
      </c>
      <c r="AE514" s="10" t="s">
        <v>20</v>
      </c>
      <c r="AF514" s="10" t="s">
        <v>20</v>
      </c>
      <c r="AG514" s="10" t="s">
        <v>20</v>
      </c>
      <c r="AH514" s="10" t="s">
        <v>20</v>
      </c>
      <c r="AI514" s="10" t="s">
        <v>20</v>
      </c>
      <c r="AJ514" s="10" t="s">
        <v>20</v>
      </c>
      <c r="AK514" s="10" t="s">
        <v>20</v>
      </c>
      <c r="AL514" s="10" t="s">
        <v>20</v>
      </c>
      <c r="AM514" s="10" t="s">
        <v>20</v>
      </c>
      <c r="AN514" s="10" t="s">
        <v>20</v>
      </c>
      <c r="AO514" s="10" t="s">
        <v>20</v>
      </c>
      <c r="AP514" s="10" t="s">
        <v>20</v>
      </c>
      <c r="AQ514" s="10" t="s">
        <v>20</v>
      </c>
      <c r="AR514" s="10" t="s">
        <v>20</v>
      </c>
      <c r="AS514" s="10" t="s">
        <v>20</v>
      </c>
      <c r="AT514" t="s">
        <v>3774</v>
      </c>
      <c r="AU514" s="7" t="str">
        <f>'sp1'!AJ516</f>
        <v>Understanding a Workbook model</v>
      </c>
    </row>
    <row r="515" spans="2:47" ht="11.25" customHeight="1" x14ac:dyDescent="0.25">
      <c r="B515" s="12">
        <v>3</v>
      </c>
      <c r="C515" s="16" t="str">
        <f t="shared" si="7"/>
        <v>∞</v>
      </c>
      <c r="D515" s="10">
        <v>0</v>
      </c>
      <c r="E515" s="10">
        <v>1</v>
      </c>
      <c r="F515" s="10">
        <v>0</v>
      </c>
      <c r="G515" s="10" t="s">
        <v>20</v>
      </c>
      <c r="H515" s="10" t="s">
        <v>20</v>
      </c>
      <c r="I515" s="10" t="s">
        <v>20</v>
      </c>
      <c r="J515" s="10" t="s">
        <v>20</v>
      </c>
      <c r="K515" s="10" t="s">
        <v>20</v>
      </c>
      <c r="L515" s="10" t="s">
        <v>20</v>
      </c>
      <c r="M515" s="10" t="s">
        <v>20</v>
      </c>
      <c r="N515" s="10" t="s">
        <v>20</v>
      </c>
      <c r="O515" s="10" t="s">
        <v>20</v>
      </c>
      <c r="P515" s="10" t="s">
        <v>20</v>
      </c>
      <c r="Q515" s="10" t="s">
        <v>20</v>
      </c>
      <c r="R515" s="10" t="s">
        <v>20</v>
      </c>
      <c r="S515" s="10" t="s">
        <v>20</v>
      </c>
      <c r="T515" s="10" t="s">
        <v>20</v>
      </c>
      <c r="U515" s="10" t="s">
        <v>20</v>
      </c>
      <c r="V515" s="10" t="s">
        <v>20</v>
      </c>
      <c r="W515" s="10" t="s">
        <v>20</v>
      </c>
      <c r="X515" s="10" t="s">
        <v>20</v>
      </c>
      <c r="Y515" s="10" t="s">
        <v>20</v>
      </c>
      <c r="Z515" s="10" t="s">
        <v>20</v>
      </c>
      <c r="AA515" s="10" t="s">
        <v>20</v>
      </c>
      <c r="AB515" s="10" t="s">
        <v>20</v>
      </c>
      <c r="AC515" s="10" t="s">
        <v>20</v>
      </c>
      <c r="AD515" s="10" t="s">
        <v>20</v>
      </c>
      <c r="AE515" s="10" t="s">
        <v>20</v>
      </c>
      <c r="AF515" s="10" t="s">
        <v>20</v>
      </c>
      <c r="AG515" s="10" t="s">
        <v>20</v>
      </c>
      <c r="AH515" s="10" t="s">
        <v>20</v>
      </c>
      <c r="AI515" s="10" t="s">
        <v>20</v>
      </c>
      <c r="AJ515" s="10" t="s">
        <v>20</v>
      </c>
      <c r="AK515" s="10" t="s">
        <v>20</v>
      </c>
      <c r="AL515" s="10" t="s">
        <v>20</v>
      </c>
      <c r="AM515" s="10" t="s">
        <v>20</v>
      </c>
      <c r="AN515" s="10" t="s">
        <v>20</v>
      </c>
      <c r="AO515" s="10" t="s">
        <v>20</v>
      </c>
      <c r="AP515" s="10" t="s">
        <v>20</v>
      </c>
      <c r="AQ515" s="10" t="s">
        <v>20</v>
      </c>
      <c r="AR515" s="10" t="s">
        <v>20</v>
      </c>
      <c r="AS515" s="10" t="s">
        <v>20</v>
      </c>
      <c r="AT515" t="s">
        <v>3775</v>
      </c>
      <c r="AU515" s="7" t="str">
        <f>'sp1'!AJ517</f>
        <v>Anyone ever get remnants of objects from…</v>
      </c>
    </row>
    <row r="516" spans="2:47" ht="11.25" customHeight="1" x14ac:dyDescent="0.25">
      <c r="B516" s="12">
        <v>9</v>
      </c>
      <c r="C516" s="16" t="str">
        <f t="shared" ref="C516:C579" si="8">HYPERLINK(AT516,inf)</f>
        <v>∞</v>
      </c>
      <c r="D516" s="10">
        <v>0</v>
      </c>
      <c r="E516" s="10">
        <v>0</v>
      </c>
      <c r="F516" s="10">
        <v>1</v>
      </c>
      <c r="G516" s="10">
        <v>0</v>
      </c>
      <c r="H516" s="10">
        <v>0</v>
      </c>
      <c r="I516" s="10">
        <v>1</v>
      </c>
      <c r="J516" s="10">
        <v>0</v>
      </c>
      <c r="K516" s="10">
        <v>0</v>
      </c>
      <c r="L516" s="10">
        <v>0</v>
      </c>
      <c r="M516" s="10" t="s">
        <v>20</v>
      </c>
      <c r="N516" s="10" t="s">
        <v>20</v>
      </c>
      <c r="O516" s="10" t="s">
        <v>20</v>
      </c>
      <c r="P516" s="10" t="s">
        <v>20</v>
      </c>
      <c r="Q516" s="10" t="s">
        <v>20</v>
      </c>
      <c r="R516" s="10" t="s">
        <v>20</v>
      </c>
      <c r="S516" s="10" t="s">
        <v>20</v>
      </c>
      <c r="T516" s="10" t="s">
        <v>20</v>
      </c>
      <c r="U516" s="10" t="s">
        <v>20</v>
      </c>
      <c r="V516" s="10" t="s">
        <v>20</v>
      </c>
      <c r="W516" s="10" t="s">
        <v>20</v>
      </c>
      <c r="X516" s="10" t="s">
        <v>20</v>
      </c>
      <c r="Y516" s="10" t="s">
        <v>20</v>
      </c>
      <c r="Z516" s="10" t="s">
        <v>20</v>
      </c>
      <c r="AA516" s="10" t="s">
        <v>20</v>
      </c>
      <c r="AB516" s="10" t="s">
        <v>20</v>
      </c>
      <c r="AC516" s="10" t="s">
        <v>20</v>
      </c>
      <c r="AD516" s="10" t="s">
        <v>20</v>
      </c>
      <c r="AE516" s="10" t="s">
        <v>20</v>
      </c>
      <c r="AF516" s="10" t="s">
        <v>20</v>
      </c>
      <c r="AG516" s="10" t="s">
        <v>20</v>
      </c>
      <c r="AH516" s="10" t="s">
        <v>20</v>
      </c>
      <c r="AI516" s="10" t="s">
        <v>20</v>
      </c>
      <c r="AJ516" s="10" t="s">
        <v>20</v>
      </c>
      <c r="AK516" s="10" t="s">
        <v>20</v>
      </c>
      <c r="AL516" s="10" t="s">
        <v>20</v>
      </c>
      <c r="AM516" s="10" t="s">
        <v>20</v>
      </c>
      <c r="AN516" s="10" t="s">
        <v>20</v>
      </c>
      <c r="AO516" s="10" t="s">
        <v>20</v>
      </c>
      <c r="AP516" s="10" t="s">
        <v>20</v>
      </c>
      <c r="AQ516" s="10" t="s">
        <v>20</v>
      </c>
      <c r="AR516" s="10" t="s">
        <v>20</v>
      </c>
      <c r="AS516" s="10" t="s">
        <v>20</v>
      </c>
      <c r="AT516" t="s">
        <v>3776</v>
      </c>
      <c r="AU516" s="7" t="str">
        <f>'sp1'!AJ518</f>
        <v>Pasting pictures</v>
      </c>
    </row>
    <row r="517" spans="2:47" ht="11.25" customHeight="1" x14ac:dyDescent="0.25">
      <c r="B517" s="12">
        <v>2</v>
      </c>
      <c r="C517" s="16" t="str">
        <f t="shared" si="8"/>
        <v>∞</v>
      </c>
      <c r="D517" s="10">
        <v>0</v>
      </c>
      <c r="E517" s="10">
        <v>1</v>
      </c>
      <c r="F517" s="10" t="s">
        <v>20</v>
      </c>
      <c r="G517" s="10" t="s">
        <v>20</v>
      </c>
      <c r="H517" s="10" t="s">
        <v>20</v>
      </c>
      <c r="I517" s="10" t="s">
        <v>20</v>
      </c>
      <c r="J517" s="10" t="s">
        <v>20</v>
      </c>
      <c r="K517" s="10" t="s">
        <v>20</v>
      </c>
      <c r="L517" s="10" t="s">
        <v>20</v>
      </c>
      <c r="M517" s="10" t="s">
        <v>20</v>
      </c>
      <c r="N517" s="10" t="s">
        <v>20</v>
      </c>
      <c r="O517" s="10" t="s">
        <v>20</v>
      </c>
      <c r="P517" s="10" t="s">
        <v>20</v>
      </c>
      <c r="Q517" s="10" t="s">
        <v>20</v>
      </c>
      <c r="R517" s="10" t="s">
        <v>20</v>
      </c>
      <c r="S517" s="10" t="s">
        <v>20</v>
      </c>
      <c r="T517" s="10" t="s">
        <v>20</v>
      </c>
      <c r="U517" s="10" t="s">
        <v>20</v>
      </c>
      <c r="V517" s="10" t="s">
        <v>20</v>
      </c>
      <c r="W517" s="10" t="s">
        <v>20</v>
      </c>
      <c r="X517" s="10" t="s">
        <v>20</v>
      </c>
      <c r="Y517" s="10" t="s">
        <v>20</v>
      </c>
      <c r="Z517" s="10" t="s">
        <v>20</v>
      </c>
      <c r="AA517" s="10" t="s">
        <v>20</v>
      </c>
      <c r="AB517" s="10" t="s">
        <v>20</v>
      </c>
      <c r="AC517" s="10" t="s">
        <v>20</v>
      </c>
      <c r="AD517" s="10" t="s">
        <v>20</v>
      </c>
      <c r="AE517" s="10" t="s">
        <v>20</v>
      </c>
      <c r="AF517" s="10" t="s">
        <v>20</v>
      </c>
      <c r="AG517" s="10" t="s">
        <v>20</v>
      </c>
      <c r="AH517" s="10" t="s">
        <v>20</v>
      </c>
      <c r="AI517" s="10" t="s">
        <v>20</v>
      </c>
      <c r="AJ517" s="10" t="s">
        <v>20</v>
      </c>
      <c r="AK517" s="10" t="s">
        <v>20</v>
      </c>
      <c r="AL517" s="10" t="s">
        <v>20</v>
      </c>
      <c r="AM517" s="10" t="s">
        <v>20</v>
      </c>
      <c r="AN517" s="10" t="s">
        <v>20</v>
      </c>
      <c r="AO517" s="10" t="s">
        <v>20</v>
      </c>
      <c r="AP517" s="10" t="s">
        <v>20</v>
      </c>
      <c r="AQ517" s="10" t="s">
        <v>20</v>
      </c>
      <c r="AR517" s="10" t="s">
        <v>20</v>
      </c>
      <c r="AS517" s="10" t="s">
        <v>20</v>
      </c>
      <c r="AT517" t="s">
        <v>3777</v>
      </c>
      <c r="AU517" s="7" t="str">
        <f>'sp1'!AJ519</f>
        <v>Unable 2 use UDF function</v>
      </c>
    </row>
    <row r="518" spans="2:47" ht="11.25" customHeight="1" x14ac:dyDescent="0.25">
      <c r="B518" s="12">
        <v>3</v>
      </c>
      <c r="C518" s="16" t="str">
        <f t="shared" si="8"/>
        <v>∞</v>
      </c>
      <c r="D518" s="10">
        <v>0</v>
      </c>
      <c r="E518" s="10">
        <v>0</v>
      </c>
      <c r="F518" s="10">
        <v>1</v>
      </c>
      <c r="G518" s="10" t="s">
        <v>20</v>
      </c>
      <c r="H518" s="10" t="s">
        <v>20</v>
      </c>
      <c r="I518" s="10" t="s">
        <v>20</v>
      </c>
      <c r="J518" s="10" t="s">
        <v>20</v>
      </c>
      <c r="K518" s="10" t="s">
        <v>20</v>
      </c>
      <c r="L518" s="10" t="s">
        <v>20</v>
      </c>
      <c r="M518" s="10" t="s">
        <v>20</v>
      </c>
      <c r="N518" s="10" t="s">
        <v>20</v>
      </c>
      <c r="O518" s="10" t="s">
        <v>20</v>
      </c>
      <c r="P518" s="10" t="s">
        <v>20</v>
      </c>
      <c r="Q518" s="10" t="s">
        <v>20</v>
      </c>
      <c r="R518" s="10" t="s">
        <v>20</v>
      </c>
      <c r="S518" s="10" t="s">
        <v>20</v>
      </c>
      <c r="T518" s="10" t="s">
        <v>20</v>
      </c>
      <c r="U518" s="10" t="s">
        <v>20</v>
      </c>
      <c r="V518" s="10" t="s">
        <v>20</v>
      </c>
      <c r="W518" s="10" t="s">
        <v>20</v>
      </c>
      <c r="X518" s="10" t="s">
        <v>20</v>
      </c>
      <c r="Y518" s="10" t="s">
        <v>20</v>
      </c>
      <c r="Z518" s="10" t="s">
        <v>20</v>
      </c>
      <c r="AA518" s="10" t="s">
        <v>20</v>
      </c>
      <c r="AB518" s="10" t="s">
        <v>20</v>
      </c>
      <c r="AC518" s="10" t="s">
        <v>20</v>
      </c>
      <c r="AD518" s="10" t="s">
        <v>20</v>
      </c>
      <c r="AE518" s="10" t="s">
        <v>20</v>
      </c>
      <c r="AF518" s="10" t="s">
        <v>20</v>
      </c>
      <c r="AG518" s="10" t="s">
        <v>20</v>
      </c>
      <c r="AH518" s="10" t="s">
        <v>20</v>
      </c>
      <c r="AI518" s="10" t="s">
        <v>20</v>
      </c>
      <c r="AJ518" s="10" t="s">
        <v>20</v>
      </c>
      <c r="AK518" s="10" t="s">
        <v>20</v>
      </c>
      <c r="AL518" s="10" t="s">
        <v>20</v>
      </c>
      <c r="AM518" s="10" t="s">
        <v>20</v>
      </c>
      <c r="AN518" s="10" t="s">
        <v>20</v>
      </c>
      <c r="AO518" s="10" t="s">
        <v>20</v>
      </c>
      <c r="AP518" s="10" t="s">
        <v>20</v>
      </c>
      <c r="AQ518" s="10" t="s">
        <v>20</v>
      </c>
      <c r="AR518" s="10" t="s">
        <v>20</v>
      </c>
      <c r="AS518" s="10" t="s">
        <v>20</v>
      </c>
      <c r="AT518" t="s">
        <v>3778</v>
      </c>
      <c r="AU518" s="7" t="str">
        <f>'sp1'!AJ520</f>
        <v>Excel Filter is super slow</v>
      </c>
    </row>
    <row r="519" spans="2:47" ht="11.25" customHeight="1" x14ac:dyDescent="0.25">
      <c r="B519" s="12">
        <v>3</v>
      </c>
      <c r="C519" s="16" t="str">
        <f t="shared" si="8"/>
        <v>∞</v>
      </c>
      <c r="D519" s="10">
        <v>0</v>
      </c>
      <c r="E519" s="10">
        <v>1</v>
      </c>
      <c r="F519" s="10">
        <v>0</v>
      </c>
      <c r="G519" s="10" t="s">
        <v>20</v>
      </c>
      <c r="H519" s="10" t="s">
        <v>20</v>
      </c>
      <c r="I519" s="10" t="s">
        <v>20</v>
      </c>
      <c r="J519" s="10" t="s">
        <v>20</v>
      </c>
      <c r="K519" s="10" t="s">
        <v>20</v>
      </c>
      <c r="L519" s="10" t="s">
        <v>20</v>
      </c>
      <c r="M519" s="10" t="s">
        <v>20</v>
      </c>
      <c r="N519" s="10" t="s">
        <v>20</v>
      </c>
      <c r="O519" s="10" t="s">
        <v>20</v>
      </c>
      <c r="P519" s="10" t="s">
        <v>20</v>
      </c>
      <c r="Q519" s="10" t="s">
        <v>20</v>
      </c>
      <c r="R519" s="10" t="s">
        <v>20</v>
      </c>
      <c r="S519" s="10" t="s">
        <v>20</v>
      </c>
      <c r="T519" s="10" t="s">
        <v>20</v>
      </c>
      <c r="U519" s="10" t="s">
        <v>20</v>
      </c>
      <c r="V519" s="10" t="s">
        <v>20</v>
      </c>
      <c r="W519" s="10" t="s">
        <v>20</v>
      </c>
      <c r="X519" s="10" t="s">
        <v>20</v>
      </c>
      <c r="Y519" s="10" t="s">
        <v>20</v>
      </c>
      <c r="Z519" s="10" t="s">
        <v>20</v>
      </c>
      <c r="AA519" s="10" t="s">
        <v>20</v>
      </c>
      <c r="AB519" s="10" t="s">
        <v>20</v>
      </c>
      <c r="AC519" s="10" t="s">
        <v>20</v>
      </c>
      <c r="AD519" s="10" t="s">
        <v>20</v>
      </c>
      <c r="AE519" s="10" t="s">
        <v>20</v>
      </c>
      <c r="AF519" s="10" t="s">
        <v>20</v>
      </c>
      <c r="AG519" s="10" t="s">
        <v>20</v>
      </c>
      <c r="AH519" s="10" t="s">
        <v>20</v>
      </c>
      <c r="AI519" s="10" t="s">
        <v>20</v>
      </c>
      <c r="AJ519" s="10" t="s">
        <v>20</v>
      </c>
      <c r="AK519" s="10" t="s">
        <v>20</v>
      </c>
      <c r="AL519" s="10" t="s">
        <v>20</v>
      </c>
      <c r="AM519" s="10" t="s">
        <v>20</v>
      </c>
      <c r="AN519" s="10" t="s">
        <v>20</v>
      </c>
      <c r="AO519" s="10" t="s">
        <v>20</v>
      </c>
      <c r="AP519" s="10" t="s">
        <v>20</v>
      </c>
      <c r="AQ519" s="10" t="s">
        <v>20</v>
      </c>
      <c r="AR519" s="10" t="s">
        <v>20</v>
      </c>
      <c r="AS519" s="10" t="s">
        <v>20</v>
      </c>
      <c r="AT519" t="s">
        <v>3779</v>
      </c>
      <c r="AU519" s="7" t="str">
        <f>'sp1'!AJ521</f>
        <v>How to have excel add in rows between tw…</v>
      </c>
    </row>
    <row r="520" spans="2:47" ht="11.25" customHeight="1" x14ac:dyDescent="0.25">
      <c r="B520" s="12">
        <v>3</v>
      </c>
      <c r="C520" s="16" t="str">
        <f t="shared" si="8"/>
        <v>∞</v>
      </c>
      <c r="D520" s="10">
        <v>0</v>
      </c>
      <c r="E520" s="10">
        <v>1</v>
      </c>
      <c r="F520" s="10">
        <v>0</v>
      </c>
      <c r="G520" s="10" t="s">
        <v>20</v>
      </c>
      <c r="H520" s="10" t="s">
        <v>20</v>
      </c>
      <c r="I520" s="10" t="s">
        <v>20</v>
      </c>
      <c r="J520" s="10" t="s">
        <v>20</v>
      </c>
      <c r="K520" s="10" t="s">
        <v>20</v>
      </c>
      <c r="L520" s="10" t="s">
        <v>20</v>
      </c>
      <c r="M520" s="10" t="s">
        <v>20</v>
      </c>
      <c r="N520" s="10" t="s">
        <v>20</v>
      </c>
      <c r="O520" s="10" t="s">
        <v>20</v>
      </c>
      <c r="P520" s="10" t="s">
        <v>20</v>
      </c>
      <c r="Q520" s="10" t="s">
        <v>20</v>
      </c>
      <c r="R520" s="10" t="s">
        <v>20</v>
      </c>
      <c r="S520" s="10" t="s">
        <v>20</v>
      </c>
      <c r="T520" s="10" t="s">
        <v>20</v>
      </c>
      <c r="U520" s="10" t="s">
        <v>20</v>
      </c>
      <c r="V520" s="10" t="s">
        <v>20</v>
      </c>
      <c r="W520" s="10" t="s">
        <v>20</v>
      </c>
      <c r="X520" s="10" t="s">
        <v>20</v>
      </c>
      <c r="Y520" s="10" t="s">
        <v>20</v>
      </c>
      <c r="Z520" s="10" t="s">
        <v>20</v>
      </c>
      <c r="AA520" s="10" t="s">
        <v>20</v>
      </c>
      <c r="AB520" s="10" t="s">
        <v>20</v>
      </c>
      <c r="AC520" s="10" t="s">
        <v>20</v>
      </c>
      <c r="AD520" s="10" t="s">
        <v>20</v>
      </c>
      <c r="AE520" s="10" t="s">
        <v>20</v>
      </c>
      <c r="AF520" s="10" t="s">
        <v>20</v>
      </c>
      <c r="AG520" s="10" t="s">
        <v>20</v>
      </c>
      <c r="AH520" s="10" t="s">
        <v>20</v>
      </c>
      <c r="AI520" s="10" t="s">
        <v>20</v>
      </c>
      <c r="AJ520" s="10" t="s">
        <v>20</v>
      </c>
      <c r="AK520" s="10" t="s">
        <v>20</v>
      </c>
      <c r="AL520" s="10" t="s">
        <v>20</v>
      </c>
      <c r="AM520" s="10" t="s">
        <v>20</v>
      </c>
      <c r="AN520" s="10" t="s">
        <v>20</v>
      </c>
      <c r="AO520" s="10" t="s">
        <v>20</v>
      </c>
      <c r="AP520" s="10" t="s">
        <v>20</v>
      </c>
      <c r="AQ520" s="10" t="s">
        <v>20</v>
      </c>
      <c r="AR520" s="10" t="s">
        <v>20</v>
      </c>
      <c r="AS520" s="10" t="s">
        <v>20</v>
      </c>
      <c r="AT520" t="s">
        <v>3780</v>
      </c>
      <c r="AU520" s="7" t="str">
        <f>'sp1'!AJ522</f>
        <v>Project plan - calculating accurate work…</v>
      </c>
    </row>
    <row r="521" spans="2:47" ht="11.25" customHeight="1" x14ac:dyDescent="0.25">
      <c r="B521" s="12">
        <v>3</v>
      </c>
      <c r="C521" s="16" t="str">
        <f t="shared" si="8"/>
        <v>∞</v>
      </c>
      <c r="D521" s="10">
        <v>0</v>
      </c>
      <c r="E521" s="10">
        <v>1</v>
      </c>
      <c r="F521" s="10">
        <v>0</v>
      </c>
      <c r="G521" s="10" t="s">
        <v>20</v>
      </c>
      <c r="H521" s="10" t="s">
        <v>20</v>
      </c>
      <c r="I521" s="10" t="s">
        <v>20</v>
      </c>
      <c r="J521" s="10" t="s">
        <v>20</v>
      </c>
      <c r="K521" s="10" t="s">
        <v>20</v>
      </c>
      <c r="L521" s="10" t="s">
        <v>20</v>
      </c>
      <c r="M521" s="10" t="s">
        <v>20</v>
      </c>
      <c r="N521" s="10" t="s">
        <v>20</v>
      </c>
      <c r="O521" s="10" t="s">
        <v>20</v>
      </c>
      <c r="P521" s="10" t="s">
        <v>20</v>
      </c>
      <c r="Q521" s="10" t="s">
        <v>20</v>
      </c>
      <c r="R521" s="10" t="s">
        <v>20</v>
      </c>
      <c r="S521" s="10" t="s">
        <v>20</v>
      </c>
      <c r="T521" s="10" t="s">
        <v>20</v>
      </c>
      <c r="U521" s="10" t="s">
        <v>20</v>
      </c>
      <c r="V521" s="10" t="s">
        <v>20</v>
      </c>
      <c r="W521" s="10" t="s">
        <v>20</v>
      </c>
      <c r="X521" s="10" t="s">
        <v>20</v>
      </c>
      <c r="Y521" s="10" t="s">
        <v>20</v>
      </c>
      <c r="Z521" s="10" t="s">
        <v>20</v>
      </c>
      <c r="AA521" s="10" t="s">
        <v>20</v>
      </c>
      <c r="AB521" s="10" t="s">
        <v>20</v>
      </c>
      <c r="AC521" s="10" t="s">
        <v>20</v>
      </c>
      <c r="AD521" s="10" t="s">
        <v>20</v>
      </c>
      <c r="AE521" s="10" t="s">
        <v>20</v>
      </c>
      <c r="AF521" s="10" t="s">
        <v>20</v>
      </c>
      <c r="AG521" s="10" t="s">
        <v>20</v>
      </c>
      <c r="AH521" s="10" t="s">
        <v>20</v>
      </c>
      <c r="AI521" s="10" t="s">
        <v>20</v>
      </c>
      <c r="AJ521" s="10" t="s">
        <v>20</v>
      </c>
      <c r="AK521" s="10" t="s">
        <v>20</v>
      </c>
      <c r="AL521" s="10" t="s">
        <v>20</v>
      </c>
      <c r="AM521" s="10" t="s">
        <v>20</v>
      </c>
      <c r="AN521" s="10" t="s">
        <v>20</v>
      </c>
      <c r="AO521" s="10" t="s">
        <v>20</v>
      </c>
      <c r="AP521" s="10" t="s">
        <v>20</v>
      </c>
      <c r="AQ521" s="10" t="s">
        <v>20</v>
      </c>
      <c r="AR521" s="10" t="s">
        <v>20</v>
      </c>
      <c r="AS521" s="10" t="s">
        <v>20</v>
      </c>
      <c r="AT521" t="s">
        <v>3781</v>
      </c>
      <c r="AU521" s="7" t="str">
        <f>'sp1'!AJ523</f>
        <v>merge table</v>
      </c>
    </row>
    <row r="522" spans="2:47" ht="11.25" customHeight="1" x14ac:dyDescent="0.25">
      <c r="B522" s="12">
        <v>6</v>
      </c>
      <c r="C522" s="16" t="str">
        <f t="shared" si="8"/>
        <v>∞</v>
      </c>
      <c r="D522" s="10">
        <v>0</v>
      </c>
      <c r="E522" s="10">
        <v>1</v>
      </c>
      <c r="F522" s="10">
        <v>0</v>
      </c>
      <c r="G522" s="10">
        <v>0</v>
      </c>
      <c r="H522" s="10">
        <v>1</v>
      </c>
      <c r="I522" s="10">
        <v>0</v>
      </c>
      <c r="J522" s="10" t="s">
        <v>20</v>
      </c>
      <c r="K522" s="10" t="s">
        <v>20</v>
      </c>
      <c r="L522" s="10" t="s">
        <v>20</v>
      </c>
      <c r="M522" s="10" t="s">
        <v>20</v>
      </c>
      <c r="N522" s="10" t="s">
        <v>20</v>
      </c>
      <c r="O522" s="10" t="s">
        <v>20</v>
      </c>
      <c r="P522" s="10" t="s">
        <v>20</v>
      </c>
      <c r="Q522" s="10" t="s">
        <v>20</v>
      </c>
      <c r="R522" s="10" t="s">
        <v>20</v>
      </c>
      <c r="S522" s="10" t="s">
        <v>20</v>
      </c>
      <c r="T522" s="10" t="s">
        <v>20</v>
      </c>
      <c r="U522" s="10" t="s">
        <v>20</v>
      </c>
      <c r="V522" s="10" t="s">
        <v>20</v>
      </c>
      <c r="W522" s="10" t="s">
        <v>20</v>
      </c>
      <c r="X522" s="10" t="s">
        <v>20</v>
      </c>
      <c r="Y522" s="10" t="s">
        <v>20</v>
      </c>
      <c r="Z522" s="10" t="s">
        <v>20</v>
      </c>
      <c r="AA522" s="10" t="s">
        <v>20</v>
      </c>
      <c r="AB522" s="10" t="s">
        <v>20</v>
      </c>
      <c r="AC522" s="10" t="s">
        <v>20</v>
      </c>
      <c r="AD522" s="10" t="s">
        <v>20</v>
      </c>
      <c r="AE522" s="10" t="s">
        <v>20</v>
      </c>
      <c r="AF522" s="10" t="s">
        <v>20</v>
      </c>
      <c r="AG522" s="10" t="s">
        <v>20</v>
      </c>
      <c r="AH522" s="10" t="s">
        <v>20</v>
      </c>
      <c r="AI522" s="10" t="s">
        <v>20</v>
      </c>
      <c r="AJ522" s="10" t="s">
        <v>20</v>
      </c>
      <c r="AK522" s="10" t="s">
        <v>20</v>
      </c>
      <c r="AL522" s="10" t="s">
        <v>20</v>
      </c>
      <c r="AM522" s="10" t="s">
        <v>20</v>
      </c>
      <c r="AN522" s="10" t="s">
        <v>20</v>
      </c>
      <c r="AO522" s="10" t="s">
        <v>20</v>
      </c>
      <c r="AP522" s="10" t="s">
        <v>20</v>
      </c>
      <c r="AQ522" s="10" t="s">
        <v>20</v>
      </c>
      <c r="AR522" s="10" t="s">
        <v>20</v>
      </c>
      <c r="AS522" s="10" t="s">
        <v>20</v>
      </c>
      <c r="AT522" t="s">
        <v>3782</v>
      </c>
      <c r="AU522" s="7" t="str">
        <f>'sp1'!AJ524</f>
        <v>A Macro to Update a date for all the dat…</v>
      </c>
    </row>
    <row r="523" spans="2:47" ht="11.25" customHeight="1" x14ac:dyDescent="0.25">
      <c r="B523" s="12">
        <v>5</v>
      </c>
      <c r="C523" s="16" t="str">
        <f t="shared" si="8"/>
        <v>∞</v>
      </c>
      <c r="D523" s="10">
        <v>0</v>
      </c>
      <c r="E523" s="10">
        <v>1</v>
      </c>
      <c r="F523" s="10">
        <v>0</v>
      </c>
      <c r="G523" s="10">
        <v>0</v>
      </c>
      <c r="H523" s="10">
        <v>0</v>
      </c>
      <c r="I523" s="10" t="s">
        <v>20</v>
      </c>
      <c r="J523" s="10" t="s">
        <v>20</v>
      </c>
      <c r="K523" s="10" t="s">
        <v>20</v>
      </c>
      <c r="L523" s="10" t="s">
        <v>20</v>
      </c>
      <c r="M523" s="10" t="s">
        <v>20</v>
      </c>
      <c r="N523" s="10" t="s">
        <v>20</v>
      </c>
      <c r="O523" s="10" t="s">
        <v>20</v>
      </c>
      <c r="P523" s="10" t="s">
        <v>20</v>
      </c>
      <c r="Q523" s="10" t="s">
        <v>20</v>
      </c>
      <c r="R523" s="10" t="s">
        <v>20</v>
      </c>
      <c r="S523" s="10" t="s">
        <v>20</v>
      </c>
      <c r="T523" s="10" t="s">
        <v>20</v>
      </c>
      <c r="U523" s="10" t="s">
        <v>20</v>
      </c>
      <c r="V523" s="10" t="s">
        <v>20</v>
      </c>
      <c r="W523" s="10" t="s">
        <v>20</v>
      </c>
      <c r="X523" s="10" t="s">
        <v>20</v>
      </c>
      <c r="Y523" s="10" t="s">
        <v>20</v>
      </c>
      <c r="Z523" s="10" t="s">
        <v>20</v>
      </c>
      <c r="AA523" s="10" t="s">
        <v>20</v>
      </c>
      <c r="AB523" s="10" t="s">
        <v>20</v>
      </c>
      <c r="AC523" s="10" t="s">
        <v>20</v>
      </c>
      <c r="AD523" s="10" t="s">
        <v>20</v>
      </c>
      <c r="AE523" s="10" t="s">
        <v>20</v>
      </c>
      <c r="AF523" s="10" t="s">
        <v>20</v>
      </c>
      <c r="AG523" s="10" t="s">
        <v>20</v>
      </c>
      <c r="AH523" s="10" t="s">
        <v>20</v>
      </c>
      <c r="AI523" s="10" t="s">
        <v>20</v>
      </c>
      <c r="AJ523" s="10" t="s">
        <v>20</v>
      </c>
      <c r="AK523" s="10" t="s">
        <v>20</v>
      </c>
      <c r="AL523" s="10" t="s">
        <v>20</v>
      </c>
      <c r="AM523" s="10" t="s">
        <v>20</v>
      </c>
      <c r="AN523" s="10" t="s">
        <v>20</v>
      </c>
      <c r="AO523" s="10" t="s">
        <v>20</v>
      </c>
      <c r="AP523" s="10" t="s">
        <v>20</v>
      </c>
      <c r="AQ523" s="10" t="s">
        <v>20</v>
      </c>
      <c r="AR523" s="10" t="s">
        <v>20</v>
      </c>
      <c r="AS523" s="10" t="s">
        <v>20</v>
      </c>
      <c r="AT523" t="s">
        <v>3783</v>
      </c>
      <c r="AU523" s="7" t="str">
        <f>'sp1'!AJ525</f>
        <v>Counting how many days between two dates…</v>
      </c>
    </row>
    <row r="524" spans="2:47" ht="11.25" customHeight="1" x14ac:dyDescent="0.25">
      <c r="B524" s="12">
        <v>4</v>
      </c>
      <c r="C524" s="16" t="str">
        <f t="shared" si="8"/>
        <v>∞</v>
      </c>
      <c r="D524" s="10">
        <v>0</v>
      </c>
      <c r="E524" s="10">
        <v>1</v>
      </c>
      <c r="F524" s="10">
        <v>0</v>
      </c>
      <c r="G524" s="10">
        <v>1</v>
      </c>
      <c r="H524" s="10" t="s">
        <v>20</v>
      </c>
      <c r="I524" s="10" t="s">
        <v>20</v>
      </c>
      <c r="J524" s="10" t="s">
        <v>20</v>
      </c>
      <c r="K524" s="10" t="s">
        <v>20</v>
      </c>
      <c r="L524" s="10" t="s">
        <v>20</v>
      </c>
      <c r="M524" s="10" t="s">
        <v>20</v>
      </c>
      <c r="N524" s="10" t="s">
        <v>20</v>
      </c>
      <c r="O524" s="10" t="s">
        <v>20</v>
      </c>
      <c r="P524" s="10" t="s">
        <v>20</v>
      </c>
      <c r="Q524" s="10" t="s">
        <v>20</v>
      </c>
      <c r="R524" s="10" t="s">
        <v>20</v>
      </c>
      <c r="S524" s="10" t="s">
        <v>20</v>
      </c>
      <c r="T524" s="10" t="s">
        <v>20</v>
      </c>
      <c r="U524" s="10" t="s">
        <v>20</v>
      </c>
      <c r="V524" s="10" t="s">
        <v>20</v>
      </c>
      <c r="W524" s="10" t="s">
        <v>20</v>
      </c>
      <c r="X524" s="10" t="s">
        <v>20</v>
      </c>
      <c r="Y524" s="10" t="s">
        <v>20</v>
      </c>
      <c r="Z524" s="10" t="s">
        <v>20</v>
      </c>
      <c r="AA524" s="10" t="s">
        <v>20</v>
      </c>
      <c r="AB524" s="10" t="s">
        <v>20</v>
      </c>
      <c r="AC524" s="10" t="s">
        <v>20</v>
      </c>
      <c r="AD524" s="10" t="s">
        <v>20</v>
      </c>
      <c r="AE524" s="10" t="s">
        <v>20</v>
      </c>
      <c r="AF524" s="10" t="s">
        <v>20</v>
      </c>
      <c r="AG524" s="10" t="s">
        <v>20</v>
      </c>
      <c r="AH524" s="10" t="s">
        <v>20</v>
      </c>
      <c r="AI524" s="10" t="s">
        <v>20</v>
      </c>
      <c r="AJ524" s="10" t="s">
        <v>20</v>
      </c>
      <c r="AK524" s="10" t="s">
        <v>20</v>
      </c>
      <c r="AL524" s="10" t="s">
        <v>20</v>
      </c>
      <c r="AM524" s="10" t="s">
        <v>20</v>
      </c>
      <c r="AN524" s="10" t="s">
        <v>20</v>
      </c>
      <c r="AO524" s="10" t="s">
        <v>20</v>
      </c>
      <c r="AP524" s="10" t="s">
        <v>20</v>
      </c>
      <c r="AQ524" s="10" t="s">
        <v>20</v>
      </c>
      <c r="AR524" s="10" t="s">
        <v>20</v>
      </c>
      <c r="AS524" s="10" t="s">
        <v>20</v>
      </c>
      <c r="AT524" t="s">
        <v>3784</v>
      </c>
      <c r="AU524" s="7" t="str">
        <f>'sp1'!AJ526</f>
        <v>Matching a 2D list of data against two e…</v>
      </c>
    </row>
    <row r="525" spans="2:47" ht="11.25" customHeight="1" x14ac:dyDescent="0.25">
      <c r="B525" s="12">
        <v>7</v>
      </c>
      <c r="C525" s="16" t="str">
        <f t="shared" si="8"/>
        <v>∞</v>
      </c>
      <c r="D525" s="10">
        <v>0</v>
      </c>
      <c r="E525" s="10">
        <v>0</v>
      </c>
      <c r="F525" s="10">
        <v>0</v>
      </c>
      <c r="G525" s="10">
        <v>1</v>
      </c>
      <c r="H525" s="10">
        <v>0</v>
      </c>
      <c r="I525" s="10">
        <v>1</v>
      </c>
      <c r="J525" s="10">
        <v>0</v>
      </c>
      <c r="K525" s="10" t="s">
        <v>20</v>
      </c>
      <c r="L525" s="10" t="s">
        <v>20</v>
      </c>
      <c r="M525" s="10" t="s">
        <v>20</v>
      </c>
      <c r="N525" s="10" t="s">
        <v>20</v>
      </c>
      <c r="O525" s="10" t="s">
        <v>20</v>
      </c>
      <c r="P525" s="10" t="s">
        <v>20</v>
      </c>
      <c r="Q525" s="10" t="s">
        <v>20</v>
      </c>
      <c r="R525" s="10" t="s">
        <v>20</v>
      </c>
      <c r="S525" s="10" t="s">
        <v>20</v>
      </c>
      <c r="T525" s="10" t="s">
        <v>20</v>
      </c>
      <c r="U525" s="10" t="s">
        <v>20</v>
      </c>
      <c r="V525" s="10" t="s">
        <v>20</v>
      </c>
      <c r="W525" s="10" t="s">
        <v>20</v>
      </c>
      <c r="X525" s="10" t="s">
        <v>20</v>
      </c>
      <c r="Y525" s="10" t="s">
        <v>20</v>
      </c>
      <c r="Z525" s="10" t="s">
        <v>20</v>
      </c>
      <c r="AA525" s="10" t="s">
        <v>20</v>
      </c>
      <c r="AB525" s="10" t="s">
        <v>20</v>
      </c>
      <c r="AC525" s="10" t="s">
        <v>20</v>
      </c>
      <c r="AD525" s="10" t="s">
        <v>20</v>
      </c>
      <c r="AE525" s="10" t="s">
        <v>20</v>
      </c>
      <c r="AF525" s="10" t="s">
        <v>20</v>
      </c>
      <c r="AG525" s="10" t="s">
        <v>20</v>
      </c>
      <c r="AH525" s="10" t="s">
        <v>20</v>
      </c>
      <c r="AI525" s="10" t="s">
        <v>20</v>
      </c>
      <c r="AJ525" s="10" t="s">
        <v>20</v>
      </c>
      <c r="AK525" s="10" t="s">
        <v>20</v>
      </c>
      <c r="AL525" s="10" t="s">
        <v>20</v>
      </c>
      <c r="AM525" s="10" t="s">
        <v>20</v>
      </c>
      <c r="AN525" s="10" t="s">
        <v>20</v>
      </c>
      <c r="AO525" s="10" t="s">
        <v>20</v>
      </c>
      <c r="AP525" s="10" t="s">
        <v>20</v>
      </c>
      <c r="AQ525" s="10" t="s">
        <v>20</v>
      </c>
      <c r="AR525" s="10" t="s">
        <v>20</v>
      </c>
      <c r="AS525" s="10" t="s">
        <v>20</v>
      </c>
      <c r="AT525" t="s">
        <v>3785</v>
      </c>
      <c r="AU525" s="7" t="str">
        <f>'sp1'!AJ527</f>
        <v>Retrieve info using formula</v>
      </c>
    </row>
    <row r="526" spans="2:47" ht="11.25" customHeight="1" x14ac:dyDescent="0.25">
      <c r="B526" s="12">
        <v>6</v>
      </c>
      <c r="C526" s="16" t="str">
        <f t="shared" si="8"/>
        <v>∞</v>
      </c>
      <c r="D526" s="10">
        <v>0</v>
      </c>
      <c r="E526" s="10">
        <v>0</v>
      </c>
      <c r="F526" s="10">
        <v>1</v>
      </c>
      <c r="G526" s="10">
        <v>0</v>
      </c>
      <c r="H526" s="10">
        <v>0</v>
      </c>
      <c r="I526" s="10">
        <v>1</v>
      </c>
      <c r="J526" s="10" t="s">
        <v>20</v>
      </c>
      <c r="K526" s="10" t="s">
        <v>20</v>
      </c>
      <c r="L526" s="10" t="s">
        <v>20</v>
      </c>
      <c r="M526" s="10" t="s">
        <v>20</v>
      </c>
      <c r="N526" s="10" t="s">
        <v>20</v>
      </c>
      <c r="O526" s="10" t="s">
        <v>20</v>
      </c>
      <c r="P526" s="10" t="s">
        <v>20</v>
      </c>
      <c r="Q526" s="10" t="s">
        <v>20</v>
      </c>
      <c r="R526" s="10" t="s">
        <v>20</v>
      </c>
      <c r="S526" s="10" t="s">
        <v>20</v>
      </c>
      <c r="T526" s="10" t="s">
        <v>20</v>
      </c>
      <c r="U526" s="10" t="s">
        <v>20</v>
      </c>
      <c r="V526" s="10" t="s">
        <v>20</v>
      </c>
      <c r="W526" s="10" t="s">
        <v>20</v>
      </c>
      <c r="X526" s="10" t="s">
        <v>20</v>
      </c>
      <c r="Y526" s="10" t="s">
        <v>20</v>
      </c>
      <c r="Z526" s="10" t="s">
        <v>20</v>
      </c>
      <c r="AA526" s="10" t="s">
        <v>20</v>
      </c>
      <c r="AB526" s="10" t="s">
        <v>20</v>
      </c>
      <c r="AC526" s="10" t="s">
        <v>20</v>
      </c>
      <c r="AD526" s="10" t="s">
        <v>20</v>
      </c>
      <c r="AE526" s="10" t="s">
        <v>20</v>
      </c>
      <c r="AF526" s="10" t="s">
        <v>20</v>
      </c>
      <c r="AG526" s="10" t="s">
        <v>20</v>
      </c>
      <c r="AH526" s="10" t="s">
        <v>20</v>
      </c>
      <c r="AI526" s="10" t="s">
        <v>20</v>
      </c>
      <c r="AJ526" s="10" t="s">
        <v>20</v>
      </c>
      <c r="AK526" s="10" t="s">
        <v>20</v>
      </c>
      <c r="AL526" s="10" t="s">
        <v>20</v>
      </c>
      <c r="AM526" s="10" t="s">
        <v>20</v>
      </c>
      <c r="AN526" s="10" t="s">
        <v>20</v>
      </c>
      <c r="AO526" s="10" t="s">
        <v>20</v>
      </c>
      <c r="AP526" s="10" t="s">
        <v>20</v>
      </c>
      <c r="AQ526" s="10" t="s">
        <v>20</v>
      </c>
      <c r="AR526" s="10" t="s">
        <v>20</v>
      </c>
      <c r="AS526" s="10" t="s">
        <v>20</v>
      </c>
      <c r="AT526" t="s">
        <v>3786</v>
      </c>
      <c r="AU526" s="7" t="str">
        <f>'sp1'!AJ528</f>
        <v>Break a Whole Number in to Billions, Mil…</v>
      </c>
    </row>
    <row r="527" spans="2:47" ht="11.25" customHeight="1" x14ac:dyDescent="0.25">
      <c r="B527" s="12">
        <v>8</v>
      </c>
      <c r="C527" s="16" t="str">
        <f t="shared" si="8"/>
        <v>∞</v>
      </c>
      <c r="D527" s="10">
        <v>0</v>
      </c>
      <c r="E527" s="10">
        <v>0</v>
      </c>
      <c r="F527" s="10">
        <v>1</v>
      </c>
      <c r="G527" s="10">
        <v>0</v>
      </c>
      <c r="H527" s="10">
        <v>1</v>
      </c>
      <c r="I527" s="10">
        <v>0</v>
      </c>
      <c r="J527" s="10">
        <v>0</v>
      </c>
      <c r="K527" s="10">
        <v>1</v>
      </c>
      <c r="L527" s="10" t="s">
        <v>20</v>
      </c>
      <c r="M527" s="10" t="s">
        <v>20</v>
      </c>
      <c r="N527" s="10" t="s">
        <v>20</v>
      </c>
      <c r="O527" s="10" t="s">
        <v>20</v>
      </c>
      <c r="P527" s="10" t="s">
        <v>20</v>
      </c>
      <c r="Q527" s="10" t="s">
        <v>20</v>
      </c>
      <c r="R527" s="10" t="s">
        <v>20</v>
      </c>
      <c r="S527" s="10" t="s">
        <v>20</v>
      </c>
      <c r="T527" s="10" t="s">
        <v>20</v>
      </c>
      <c r="U527" s="10" t="s">
        <v>20</v>
      </c>
      <c r="V527" s="10" t="s">
        <v>20</v>
      </c>
      <c r="W527" s="10" t="s">
        <v>20</v>
      </c>
      <c r="X527" s="10" t="s">
        <v>20</v>
      </c>
      <c r="Y527" s="10" t="s">
        <v>20</v>
      </c>
      <c r="Z527" s="10" t="s">
        <v>20</v>
      </c>
      <c r="AA527" s="10" t="s">
        <v>20</v>
      </c>
      <c r="AB527" s="10" t="s">
        <v>20</v>
      </c>
      <c r="AC527" s="10" t="s">
        <v>20</v>
      </c>
      <c r="AD527" s="10" t="s">
        <v>20</v>
      </c>
      <c r="AE527" s="10" t="s">
        <v>20</v>
      </c>
      <c r="AF527" s="10" t="s">
        <v>20</v>
      </c>
      <c r="AG527" s="10" t="s">
        <v>20</v>
      </c>
      <c r="AH527" s="10" t="s">
        <v>20</v>
      </c>
      <c r="AI527" s="10" t="s">
        <v>20</v>
      </c>
      <c r="AJ527" s="10" t="s">
        <v>20</v>
      </c>
      <c r="AK527" s="10" t="s">
        <v>20</v>
      </c>
      <c r="AL527" s="10" t="s">
        <v>20</v>
      </c>
      <c r="AM527" s="10" t="s">
        <v>20</v>
      </c>
      <c r="AN527" s="10" t="s">
        <v>20</v>
      </c>
      <c r="AO527" s="10" t="s">
        <v>20</v>
      </c>
      <c r="AP527" s="10" t="s">
        <v>20</v>
      </c>
      <c r="AQ527" s="10" t="s">
        <v>20</v>
      </c>
      <c r="AR527" s="10" t="s">
        <v>20</v>
      </c>
      <c r="AS527" s="10" t="s">
        <v>20</v>
      </c>
      <c r="AT527" t="s">
        <v>3787</v>
      </c>
      <c r="AU527" s="7" t="str">
        <f>'sp1'!AJ529</f>
        <v>how to find the 2nd Lowest in a range of…</v>
      </c>
    </row>
    <row r="528" spans="2:47" ht="11.25" customHeight="1" x14ac:dyDescent="0.25">
      <c r="B528" s="12">
        <v>7</v>
      </c>
      <c r="C528" s="16" t="str">
        <f t="shared" si="8"/>
        <v>∞</v>
      </c>
      <c r="D528" s="10">
        <v>0</v>
      </c>
      <c r="E528" s="10">
        <v>0</v>
      </c>
      <c r="F528" s="10">
        <v>1</v>
      </c>
      <c r="G528" s="10">
        <v>0</v>
      </c>
      <c r="H528" s="10">
        <v>0</v>
      </c>
      <c r="I528" s="10">
        <v>1</v>
      </c>
      <c r="J528" s="10">
        <v>0</v>
      </c>
      <c r="K528" s="10" t="s">
        <v>20</v>
      </c>
      <c r="L528" s="10" t="s">
        <v>20</v>
      </c>
      <c r="M528" s="10" t="s">
        <v>20</v>
      </c>
      <c r="N528" s="10" t="s">
        <v>20</v>
      </c>
      <c r="O528" s="10" t="s">
        <v>20</v>
      </c>
      <c r="P528" s="10" t="s">
        <v>20</v>
      </c>
      <c r="Q528" s="10" t="s">
        <v>20</v>
      </c>
      <c r="R528" s="10" t="s">
        <v>20</v>
      </c>
      <c r="S528" s="10" t="s">
        <v>20</v>
      </c>
      <c r="T528" s="10" t="s">
        <v>20</v>
      </c>
      <c r="U528" s="10" t="s">
        <v>20</v>
      </c>
      <c r="V528" s="10" t="s">
        <v>20</v>
      </c>
      <c r="W528" s="10" t="s">
        <v>20</v>
      </c>
      <c r="X528" s="10" t="s">
        <v>20</v>
      </c>
      <c r="Y528" s="10" t="s">
        <v>20</v>
      </c>
      <c r="Z528" s="10" t="s">
        <v>20</v>
      </c>
      <c r="AA528" s="10" t="s">
        <v>20</v>
      </c>
      <c r="AB528" s="10" t="s">
        <v>20</v>
      </c>
      <c r="AC528" s="10" t="s">
        <v>20</v>
      </c>
      <c r="AD528" s="10" t="s">
        <v>20</v>
      </c>
      <c r="AE528" s="10" t="s">
        <v>20</v>
      </c>
      <c r="AF528" s="10" t="s">
        <v>20</v>
      </c>
      <c r="AG528" s="10" t="s">
        <v>20</v>
      </c>
      <c r="AH528" s="10" t="s">
        <v>20</v>
      </c>
      <c r="AI528" s="10" t="s">
        <v>20</v>
      </c>
      <c r="AJ528" s="10" t="s">
        <v>20</v>
      </c>
      <c r="AK528" s="10" t="s">
        <v>20</v>
      </c>
      <c r="AL528" s="10" t="s">
        <v>20</v>
      </c>
      <c r="AM528" s="10" t="s">
        <v>20</v>
      </c>
      <c r="AN528" s="10" t="s">
        <v>20</v>
      </c>
      <c r="AO528" s="10" t="s">
        <v>20</v>
      </c>
      <c r="AP528" s="10" t="s">
        <v>20</v>
      </c>
      <c r="AQ528" s="10" t="s">
        <v>20</v>
      </c>
      <c r="AR528" s="10" t="s">
        <v>20</v>
      </c>
      <c r="AS528" s="10" t="s">
        <v>20</v>
      </c>
      <c r="AT528" t="s">
        <v>3788</v>
      </c>
      <c r="AU528" s="7" t="str">
        <f>'sp1'!AJ530</f>
        <v>Display tasks worked on between any 2 da…</v>
      </c>
    </row>
    <row r="529" spans="2:47" ht="11.25" customHeight="1" x14ac:dyDescent="0.25">
      <c r="B529" s="12">
        <v>3</v>
      </c>
      <c r="C529" s="16" t="str">
        <f t="shared" si="8"/>
        <v>∞</v>
      </c>
      <c r="D529" s="10">
        <v>0</v>
      </c>
      <c r="E529" s="10">
        <v>1</v>
      </c>
      <c r="F529" s="10">
        <v>0</v>
      </c>
      <c r="G529" s="10" t="s">
        <v>20</v>
      </c>
      <c r="H529" s="10" t="s">
        <v>20</v>
      </c>
      <c r="I529" s="10" t="s">
        <v>20</v>
      </c>
      <c r="J529" s="10" t="s">
        <v>20</v>
      </c>
      <c r="K529" s="10" t="s">
        <v>20</v>
      </c>
      <c r="L529" s="10" t="s">
        <v>20</v>
      </c>
      <c r="M529" s="10" t="s">
        <v>20</v>
      </c>
      <c r="N529" s="10" t="s">
        <v>20</v>
      </c>
      <c r="O529" s="10" t="s">
        <v>20</v>
      </c>
      <c r="P529" s="10" t="s">
        <v>20</v>
      </c>
      <c r="Q529" s="10" t="s">
        <v>20</v>
      </c>
      <c r="R529" s="10" t="s">
        <v>20</v>
      </c>
      <c r="S529" s="10" t="s">
        <v>20</v>
      </c>
      <c r="T529" s="10" t="s">
        <v>20</v>
      </c>
      <c r="U529" s="10" t="s">
        <v>20</v>
      </c>
      <c r="V529" s="10" t="s">
        <v>20</v>
      </c>
      <c r="W529" s="10" t="s">
        <v>20</v>
      </c>
      <c r="X529" s="10" t="s">
        <v>20</v>
      </c>
      <c r="Y529" s="10" t="s">
        <v>20</v>
      </c>
      <c r="Z529" s="10" t="s">
        <v>20</v>
      </c>
      <c r="AA529" s="10" t="s">
        <v>20</v>
      </c>
      <c r="AB529" s="10" t="s">
        <v>20</v>
      </c>
      <c r="AC529" s="10" t="s">
        <v>20</v>
      </c>
      <c r="AD529" s="10" t="s">
        <v>20</v>
      </c>
      <c r="AE529" s="10" t="s">
        <v>20</v>
      </c>
      <c r="AF529" s="10" t="s">
        <v>20</v>
      </c>
      <c r="AG529" s="10" t="s">
        <v>20</v>
      </c>
      <c r="AH529" s="10" t="s">
        <v>20</v>
      </c>
      <c r="AI529" s="10" t="s">
        <v>20</v>
      </c>
      <c r="AJ529" s="10" t="s">
        <v>20</v>
      </c>
      <c r="AK529" s="10" t="s">
        <v>20</v>
      </c>
      <c r="AL529" s="10" t="s">
        <v>20</v>
      </c>
      <c r="AM529" s="10" t="s">
        <v>20</v>
      </c>
      <c r="AN529" s="10" t="s">
        <v>20</v>
      </c>
      <c r="AO529" s="10" t="s">
        <v>20</v>
      </c>
      <c r="AP529" s="10" t="s">
        <v>20</v>
      </c>
      <c r="AQ529" s="10" t="s">
        <v>20</v>
      </c>
      <c r="AR529" s="10" t="s">
        <v>20</v>
      </c>
      <c r="AS529" s="10" t="s">
        <v>20</v>
      </c>
      <c r="AT529" t="s">
        <v>3789</v>
      </c>
      <c r="AU529" s="7" t="str">
        <f>'sp1'!AJ531</f>
        <v>How to count values in a column matching…</v>
      </c>
    </row>
    <row r="530" spans="2:47" ht="11.25" customHeight="1" x14ac:dyDescent="0.25">
      <c r="B530" s="12">
        <v>2</v>
      </c>
      <c r="C530" s="16" t="str">
        <f t="shared" si="8"/>
        <v>∞</v>
      </c>
      <c r="D530" s="10">
        <v>0</v>
      </c>
      <c r="E530" s="10">
        <v>1</v>
      </c>
      <c r="F530" s="10" t="s">
        <v>20</v>
      </c>
      <c r="G530" s="10" t="s">
        <v>20</v>
      </c>
      <c r="H530" s="10" t="s">
        <v>20</v>
      </c>
      <c r="I530" s="10" t="s">
        <v>20</v>
      </c>
      <c r="J530" s="10" t="s">
        <v>20</v>
      </c>
      <c r="K530" s="10" t="s">
        <v>20</v>
      </c>
      <c r="L530" s="10" t="s">
        <v>20</v>
      </c>
      <c r="M530" s="10" t="s">
        <v>20</v>
      </c>
      <c r="N530" s="10" t="s">
        <v>20</v>
      </c>
      <c r="O530" s="10" t="s">
        <v>20</v>
      </c>
      <c r="P530" s="10" t="s">
        <v>20</v>
      </c>
      <c r="Q530" s="10" t="s">
        <v>20</v>
      </c>
      <c r="R530" s="10" t="s">
        <v>20</v>
      </c>
      <c r="S530" s="10" t="s">
        <v>20</v>
      </c>
      <c r="T530" s="10" t="s">
        <v>20</v>
      </c>
      <c r="U530" s="10" t="s">
        <v>20</v>
      </c>
      <c r="V530" s="10" t="s">
        <v>20</v>
      </c>
      <c r="W530" s="10" t="s">
        <v>20</v>
      </c>
      <c r="X530" s="10" t="s">
        <v>20</v>
      </c>
      <c r="Y530" s="10" t="s">
        <v>20</v>
      </c>
      <c r="Z530" s="10" t="s">
        <v>20</v>
      </c>
      <c r="AA530" s="10" t="s">
        <v>20</v>
      </c>
      <c r="AB530" s="10" t="s">
        <v>20</v>
      </c>
      <c r="AC530" s="10" t="s">
        <v>20</v>
      </c>
      <c r="AD530" s="10" t="s">
        <v>20</v>
      </c>
      <c r="AE530" s="10" t="s">
        <v>20</v>
      </c>
      <c r="AF530" s="10" t="s">
        <v>20</v>
      </c>
      <c r="AG530" s="10" t="s">
        <v>20</v>
      </c>
      <c r="AH530" s="10" t="s">
        <v>20</v>
      </c>
      <c r="AI530" s="10" t="s">
        <v>20</v>
      </c>
      <c r="AJ530" s="10" t="s">
        <v>20</v>
      </c>
      <c r="AK530" s="10" t="s">
        <v>20</v>
      </c>
      <c r="AL530" s="10" t="s">
        <v>20</v>
      </c>
      <c r="AM530" s="10" t="s">
        <v>20</v>
      </c>
      <c r="AN530" s="10" t="s">
        <v>20</v>
      </c>
      <c r="AO530" s="10" t="s">
        <v>20</v>
      </c>
      <c r="AP530" s="10" t="s">
        <v>20</v>
      </c>
      <c r="AQ530" s="10" t="s">
        <v>20</v>
      </c>
      <c r="AR530" s="10" t="s">
        <v>20</v>
      </c>
      <c r="AS530" s="10" t="s">
        <v>20</v>
      </c>
      <c r="AT530" t="s">
        <v>3790</v>
      </c>
      <c r="AU530" s="7" t="str">
        <f>'sp1'!AJ532</f>
        <v>Sales pipeline reports</v>
      </c>
    </row>
    <row r="531" spans="2:47" ht="11.25" customHeight="1" x14ac:dyDescent="0.25">
      <c r="B531" s="12">
        <v>8</v>
      </c>
      <c r="C531" s="16" t="str">
        <f t="shared" si="8"/>
        <v>∞</v>
      </c>
      <c r="D531" s="10">
        <v>0</v>
      </c>
      <c r="E531" s="10">
        <v>0</v>
      </c>
      <c r="F531" s="10">
        <v>1</v>
      </c>
      <c r="G531" s="10">
        <v>0</v>
      </c>
      <c r="H531" s="10">
        <v>0</v>
      </c>
      <c r="I531" s="10">
        <v>0</v>
      </c>
      <c r="J531" s="10">
        <v>0</v>
      </c>
      <c r="K531" s="10">
        <v>1</v>
      </c>
      <c r="L531" s="10" t="s">
        <v>20</v>
      </c>
      <c r="M531" s="10" t="s">
        <v>20</v>
      </c>
      <c r="N531" s="10" t="s">
        <v>20</v>
      </c>
      <c r="O531" s="10" t="s">
        <v>20</v>
      </c>
      <c r="P531" s="10" t="s">
        <v>20</v>
      </c>
      <c r="Q531" s="10" t="s">
        <v>20</v>
      </c>
      <c r="R531" s="10" t="s">
        <v>20</v>
      </c>
      <c r="S531" s="10" t="s">
        <v>20</v>
      </c>
      <c r="T531" s="10" t="s">
        <v>20</v>
      </c>
      <c r="U531" s="10" t="s">
        <v>20</v>
      </c>
      <c r="V531" s="10" t="s">
        <v>20</v>
      </c>
      <c r="W531" s="10" t="s">
        <v>20</v>
      </c>
      <c r="X531" s="10" t="s">
        <v>20</v>
      </c>
      <c r="Y531" s="10" t="s">
        <v>20</v>
      </c>
      <c r="Z531" s="10" t="s">
        <v>20</v>
      </c>
      <c r="AA531" s="10" t="s">
        <v>20</v>
      </c>
      <c r="AB531" s="10" t="s">
        <v>20</v>
      </c>
      <c r="AC531" s="10" t="s">
        <v>20</v>
      </c>
      <c r="AD531" s="10" t="s">
        <v>20</v>
      </c>
      <c r="AE531" s="10" t="s">
        <v>20</v>
      </c>
      <c r="AF531" s="10" t="s">
        <v>20</v>
      </c>
      <c r="AG531" s="10" t="s">
        <v>20</v>
      </c>
      <c r="AH531" s="10" t="s">
        <v>20</v>
      </c>
      <c r="AI531" s="10" t="s">
        <v>20</v>
      </c>
      <c r="AJ531" s="10" t="s">
        <v>20</v>
      </c>
      <c r="AK531" s="10" t="s">
        <v>20</v>
      </c>
      <c r="AL531" s="10" t="s">
        <v>20</v>
      </c>
      <c r="AM531" s="10" t="s">
        <v>20</v>
      </c>
      <c r="AN531" s="10" t="s">
        <v>20</v>
      </c>
      <c r="AO531" s="10" t="s">
        <v>20</v>
      </c>
      <c r="AP531" s="10" t="s">
        <v>20</v>
      </c>
      <c r="AQ531" s="10" t="s">
        <v>20</v>
      </c>
      <c r="AR531" s="10" t="s">
        <v>20</v>
      </c>
      <c r="AS531" s="10" t="s">
        <v>20</v>
      </c>
      <c r="AT531" t="s">
        <v>3791</v>
      </c>
      <c r="AU531" s="7" t="str">
        <f>'sp1'!AJ533</f>
        <v>howto create Iterative dynamic ranges</v>
      </c>
    </row>
    <row r="532" spans="2:47" ht="11.25" customHeight="1" x14ac:dyDescent="0.25">
      <c r="B532" s="12">
        <v>12</v>
      </c>
      <c r="C532" s="16" t="str">
        <f t="shared" si="8"/>
        <v>∞</v>
      </c>
      <c r="D532" s="10">
        <v>0</v>
      </c>
      <c r="E532" s="10">
        <v>0</v>
      </c>
      <c r="F532" s="10">
        <v>0</v>
      </c>
      <c r="G532" s="10">
        <v>1</v>
      </c>
      <c r="H532" s="10">
        <v>0</v>
      </c>
      <c r="I532" s="10">
        <v>0</v>
      </c>
      <c r="J532" s="10">
        <v>1</v>
      </c>
      <c r="K532" s="10">
        <v>0</v>
      </c>
      <c r="L532" s="10">
        <v>0</v>
      </c>
      <c r="M532" s="10">
        <v>1</v>
      </c>
      <c r="N532" s="10">
        <v>0</v>
      </c>
      <c r="O532" s="10">
        <v>0</v>
      </c>
      <c r="P532" s="10" t="s">
        <v>20</v>
      </c>
      <c r="Q532" s="10" t="s">
        <v>20</v>
      </c>
      <c r="R532" s="10" t="s">
        <v>20</v>
      </c>
      <c r="S532" s="10" t="s">
        <v>20</v>
      </c>
      <c r="T532" s="10" t="s">
        <v>20</v>
      </c>
      <c r="U532" s="10" t="s">
        <v>20</v>
      </c>
      <c r="V532" s="10" t="s">
        <v>20</v>
      </c>
      <c r="W532" s="10" t="s">
        <v>20</v>
      </c>
      <c r="X532" s="10" t="s">
        <v>20</v>
      </c>
      <c r="Y532" s="10" t="s">
        <v>20</v>
      </c>
      <c r="Z532" s="10" t="s">
        <v>20</v>
      </c>
      <c r="AA532" s="10" t="s">
        <v>20</v>
      </c>
      <c r="AB532" s="10" t="s">
        <v>20</v>
      </c>
      <c r="AC532" s="10" t="s">
        <v>20</v>
      </c>
      <c r="AD532" s="10" t="s">
        <v>20</v>
      </c>
      <c r="AE532" s="10" t="s">
        <v>20</v>
      </c>
      <c r="AF532" s="10" t="s">
        <v>20</v>
      </c>
      <c r="AG532" s="10" t="s">
        <v>20</v>
      </c>
      <c r="AH532" s="10" t="s">
        <v>20</v>
      </c>
      <c r="AI532" s="10" t="s">
        <v>20</v>
      </c>
      <c r="AJ532" s="10" t="s">
        <v>20</v>
      </c>
      <c r="AK532" s="10" t="s">
        <v>20</v>
      </c>
      <c r="AL532" s="10" t="s">
        <v>20</v>
      </c>
      <c r="AM532" s="10" t="s">
        <v>20</v>
      </c>
      <c r="AN532" s="10" t="s">
        <v>20</v>
      </c>
      <c r="AO532" s="10" t="s">
        <v>20</v>
      </c>
      <c r="AP532" s="10" t="s">
        <v>20</v>
      </c>
      <c r="AQ532" s="10" t="s">
        <v>20</v>
      </c>
      <c r="AR532" s="10" t="s">
        <v>20</v>
      </c>
      <c r="AS532" s="10" t="s">
        <v>20</v>
      </c>
      <c r="AT532" t="s">
        <v>3792</v>
      </c>
      <c r="AU532" s="7" t="str">
        <f>'sp1'!AJ534</f>
        <v>Keep pivot table structure stable</v>
      </c>
    </row>
    <row r="533" spans="2:47" ht="11.25" customHeight="1" x14ac:dyDescent="0.25">
      <c r="B533" s="12">
        <v>2</v>
      </c>
      <c r="C533" s="16" t="str">
        <f t="shared" si="8"/>
        <v>∞</v>
      </c>
      <c r="D533" s="10">
        <v>0</v>
      </c>
      <c r="E533" s="10">
        <v>1</v>
      </c>
      <c r="F533" s="10" t="s">
        <v>20</v>
      </c>
      <c r="G533" s="10" t="s">
        <v>20</v>
      </c>
      <c r="H533" s="10" t="s">
        <v>20</v>
      </c>
      <c r="I533" s="10" t="s">
        <v>20</v>
      </c>
      <c r="J533" s="10" t="s">
        <v>20</v>
      </c>
      <c r="K533" s="10" t="s">
        <v>20</v>
      </c>
      <c r="L533" s="10" t="s">
        <v>20</v>
      </c>
      <c r="M533" s="10" t="s">
        <v>20</v>
      </c>
      <c r="N533" s="10" t="s">
        <v>20</v>
      </c>
      <c r="O533" s="10" t="s">
        <v>20</v>
      </c>
      <c r="P533" s="10" t="s">
        <v>20</v>
      </c>
      <c r="Q533" s="10" t="s">
        <v>20</v>
      </c>
      <c r="R533" s="10" t="s">
        <v>20</v>
      </c>
      <c r="S533" s="10" t="s">
        <v>20</v>
      </c>
      <c r="T533" s="10" t="s">
        <v>20</v>
      </c>
      <c r="U533" s="10" t="s">
        <v>20</v>
      </c>
      <c r="V533" s="10" t="s">
        <v>20</v>
      </c>
      <c r="W533" s="10" t="s">
        <v>20</v>
      </c>
      <c r="X533" s="10" t="s">
        <v>20</v>
      </c>
      <c r="Y533" s="10" t="s">
        <v>20</v>
      </c>
      <c r="Z533" s="10" t="s">
        <v>20</v>
      </c>
      <c r="AA533" s="10" t="s">
        <v>20</v>
      </c>
      <c r="AB533" s="10" t="s">
        <v>20</v>
      </c>
      <c r="AC533" s="10" t="s">
        <v>20</v>
      </c>
      <c r="AD533" s="10" t="s">
        <v>20</v>
      </c>
      <c r="AE533" s="10" t="s">
        <v>20</v>
      </c>
      <c r="AF533" s="10" t="s">
        <v>20</v>
      </c>
      <c r="AG533" s="10" t="s">
        <v>20</v>
      </c>
      <c r="AH533" s="10" t="s">
        <v>20</v>
      </c>
      <c r="AI533" s="10" t="s">
        <v>20</v>
      </c>
      <c r="AJ533" s="10" t="s">
        <v>20</v>
      </c>
      <c r="AK533" s="10" t="s">
        <v>20</v>
      </c>
      <c r="AL533" s="10" t="s">
        <v>20</v>
      </c>
      <c r="AM533" s="10" t="s">
        <v>20</v>
      </c>
      <c r="AN533" s="10" t="s">
        <v>20</v>
      </c>
      <c r="AO533" s="10" t="s">
        <v>20</v>
      </c>
      <c r="AP533" s="10" t="s">
        <v>20</v>
      </c>
      <c r="AQ533" s="10" t="s">
        <v>20</v>
      </c>
      <c r="AR533" s="10" t="s">
        <v>20</v>
      </c>
      <c r="AS533" s="10" t="s">
        <v>20</v>
      </c>
      <c r="AT533" t="s">
        <v>3793</v>
      </c>
      <c r="AU533" s="7" t="str">
        <f>'sp1'!AJ535</f>
        <v>Condition Format when a specific value i…</v>
      </c>
    </row>
    <row r="534" spans="2:47" ht="11.25" customHeight="1" x14ac:dyDescent="0.25">
      <c r="B534" s="12">
        <v>2</v>
      </c>
      <c r="C534" s="16" t="str">
        <f t="shared" si="8"/>
        <v>∞</v>
      </c>
      <c r="D534" s="10">
        <v>0</v>
      </c>
      <c r="E534" s="10">
        <v>1</v>
      </c>
      <c r="F534" s="10" t="s">
        <v>20</v>
      </c>
      <c r="G534" s="10" t="s">
        <v>20</v>
      </c>
      <c r="H534" s="10" t="s">
        <v>20</v>
      </c>
      <c r="I534" s="10" t="s">
        <v>20</v>
      </c>
      <c r="J534" s="10" t="s">
        <v>20</v>
      </c>
      <c r="K534" s="10" t="s">
        <v>20</v>
      </c>
      <c r="L534" s="10" t="s">
        <v>20</v>
      </c>
      <c r="M534" s="10" t="s">
        <v>20</v>
      </c>
      <c r="N534" s="10" t="s">
        <v>20</v>
      </c>
      <c r="O534" s="10" t="s">
        <v>20</v>
      </c>
      <c r="P534" s="10" t="s">
        <v>20</v>
      </c>
      <c r="Q534" s="10" t="s">
        <v>20</v>
      </c>
      <c r="R534" s="10" t="s">
        <v>20</v>
      </c>
      <c r="S534" s="10" t="s">
        <v>20</v>
      </c>
      <c r="T534" s="10" t="s">
        <v>20</v>
      </c>
      <c r="U534" s="10" t="s">
        <v>20</v>
      </c>
      <c r="V534" s="10" t="s">
        <v>20</v>
      </c>
      <c r="W534" s="10" t="s">
        <v>20</v>
      </c>
      <c r="X534" s="10" t="s">
        <v>20</v>
      </c>
      <c r="Y534" s="10" t="s">
        <v>20</v>
      </c>
      <c r="Z534" s="10" t="s">
        <v>20</v>
      </c>
      <c r="AA534" s="10" t="s">
        <v>20</v>
      </c>
      <c r="AB534" s="10" t="s">
        <v>20</v>
      </c>
      <c r="AC534" s="10" t="s">
        <v>20</v>
      </c>
      <c r="AD534" s="10" t="s">
        <v>20</v>
      </c>
      <c r="AE534" s="10" t="s">
        <v>20</v>
      </c>
      <c r="AF534" s="10" t="s">
        <v>20</v>
      </c>
      <c r="AG534" s="10" t="s">
        <v>20</v>
      </c>
      <c r="AH534" s="10" t="s">
        <v>20</v>
      </c>
      <c r="AI534" s="10" t="s">
        <v>20</v>
      </c>
      <c r="AJ534" s="10" t="s">
        <v>20</v>
      </c>
      <c r="AK534" s="10" t="s">
        <v>20</v>
      </c>
      <c r="AL534" s="10" t="s">
        <v>20</v>
      </c>
      <c r="AM534" s="10" t="s">
        <v>20</v>
      </c>
      <c r="AN534" s="10" t="s">
        <v>20</v>
      </c>
      <c r="AO534" s="10" t="s">
        <v>20</v>
      </c>
      <c r="AP534" s="10" t="s">
        <v>20</v>
      </c>
      <c r="AQ534" s="10" t="s">
        <v>20</v>
      </c>
      <c r="AR534" s="10" t="s">
        <v>20</v>
      </c>
      <c r="AS534" s="10" t="s">
        <v>20</v>
      </c>
      <c r="AT534" t="s">
        <v>3794</v>
      </c>
      <c r="AU534" s="7" t="str">
        <f>'sp1'!AJ536</f>
        <v>mouse problem</v>
      </c>
    </row>
    <row r="535" spans="2:47" ht="11.25" customHeight="1" x14ac:dyDescent="0.25">
      <c r="B535" s="12">
        <v>3</v>
      </c>
      <c r="C535" s="16" t="str">
        <f t="shared" si="8"/>
        <v>∞</v>
      </c>
      <c r="D535" s="10">
        <v>0</v>
      </c>
      <c r="E535" s="10">
        <v>0</v>
      </c>
      <c r="F535" s="10">
        <v>1</v>
      </c>
      <c r="G535" s="10" t="s">
        <v>20</v>
      </c>
      <c r="H535" s="10" t="s">
        <v>20</v>
      </c>
      <c r="I535" s="10" t="s">
        <v>20</v>
      </c>
      <c r="J535" s="10" t="s">
        <v>20</v>
      </c>
      <c r="K535" s="10" t="s">
        <v>20</v>
      </c>
      <c r="L535" s="10" t="s">
        <v>20</v>
      </c>
      <c r="M535" s="10" t="s">
        <v>20</v>
      </c>
      <c r="N535" s="10" t="s">
        <v>20</v>
      </c>
      <c r="O535" s="10" t="s">
        <v>20</v>
      </c>
      <c r="P535" s="10" t="s">
        <v>20</v>
      </c>
      <c r="Q535" s="10" t="s">
        <v>20</v>
      </c>
      <c r="R535" s="10" t="s">
        <v>20</v>
      </c>
      <c r="S535" s="10" t="s">
        <v>20</v>
      </c>
      <c r="T535" s="10" t="s">
        <v>20</v>
      </c>
      <c r="U535" s="10" t="s">
        <v>20</v>
      </c>
      <c r="V535" s="10" t="s">
        <v>20</v>
      </c>
      <c r="W535" s="10" t="s">
        <v>20</v>
      </c>
      <c r="X535" s="10" t="s">
        <v>20</v>
      </c>
      <c r="Y535" s="10" t="s">
        <v>20</v>
      </c>
      <c r="Z535" s="10" t="s">
        <v>20</v>
      </c>
      <c r="AA535" s="10" t="s">
        <v>20</v>
      </c>
      <c r="AB535" s="10" t="s">
        <v>20</v>
      </c>
      <c r="AC535" s="10" t="s">
        <v>20</v>
      </c>
      <c r="AD535" s="10" t="s">
        <v>20</v>
      </c>
      <c r="AE535" s="10" t="s">
        <v>20</v>
      </c>
      <c r="AF535" s="10" t="s">
        <v>20</v>
      </c>
      <c r="AG535" s="10" t="s">
        <v>20</v>
      </c>
      <c r="AH535" s="10" t="s">
        <v>20</v>
      </c>
      <c r="AI535" s="10" t="s">
        <v>20</v>
      </c>
      <c r="AJ535" s="10" t="s">
        <v>20</v>
      </c>
      <c r="AK535" s="10" t="s">
        <v>20</v>
      </c>
      <c r="AL535" s="10" t="s">
        <v>20</v>
      </c>
      <c r="AM535" s="10" t="s">
        <v>20</v>
      </c>
      <c r="AN535" s="10" t="s">
        <v>20</v>
      </c>
      <c r="AO535" s="10" t="s">
        <v>20</v>
      </c>
      <c r="AP535" s="10" t="s">
        <v>20</v>
      </c>
      <c r="AQ535" s="10" t="s">
        <v>20</v>
      </c>
      <c r="AR535" s="10" t="s">
        <v>20</v>
      </c>
      <c r="AS535" s="10" t="s">
        <v>20</v>
      </c>
      <c r="AT535" t="s">
        <v>3795</v>
      </c>
      <c r="AU535" s="7" t="str">
        <f>'sp1'!AJ537</f>
        <v>Apply PROPER Function to entire Workshee…</v>
      </c>
    </row>
    <row r="536" spans="2:47" ht="11.25" customHeight="1" x14ac:dyDescent="0.25">
      <c r="B536" s="12">
        <v>8</v>
      </c>
      <c r="C536" s="16" t="str">
        <f t="shared" si="8"/>
        <v>∞</v>
      </c>
      <c r="D536" s="10">
        <v>0</v>
      </c>
      <c r="E536" s="10">
        <v>1</v>
      </c>
      <c r="F536" s="10">
        <v>0</v>
      </c>
      <c r="G536" s="10">
        <v>1</v>
      </c>
      <c r="H536" s="10">
        <v>0</v>
      </c>
      <c r="I536" s="10">
        <v>0</v>
      </c>
      <c r="J536" s="10">
        <v>1</v>
      </c>
      <c r="K536" s="10">
        <v>0</v>
      </c>
      <c r="L536" s="10" t="s">
        <v>20</v>
      </c>
      <c r="M536" s="10" t="s">
        <v>20</v>
      </c>
      <c r="N536" s="10" t="s">
        <v>20</v>
      </c>
      <c r="O536" s="10" t="s">
        <v>20</v>
      </c>
      <c r="P536" s="10" t="s">
        <v>20</v>
      </c>
      <c r="Q536" s="10" t="s">
        <v>20</v>
      </c>
      <c r="R536" s="10" t="s">
        <v>20</v>
      </c>
      <c r="S536" s="10" t="s">
        <v>20</v>
      </c>
      <c r="T536" s="10" t="s">
        <v>20</v>
      </c>
      <c r="U536" s="10" t="s">
        <v>20</v>
      </c>
      <c r="V536" s="10" t="s">
        <v>20</v>
      </c>
      <c r="W536" s="10" t="s">
        <v>20</v>
      </c>
      <c r="X536" s="10" t="s">
        <v>20</v>
      </c>
      <c r="Y536" s="10" t="s">
        <v>20</v>
      </c>
      <c r="Z536" s="10" t="s">
        <v>20</v>
      </c>
      <c r="AA536" s="10" t="s">
        <v>20</v>
      </c>
      <c r="AB536" s="10" t="s">
        <v>20</v>
      </c>
      <c r="AC536" s="10" t="s">
        <v>20</v>
      </c>
      <c r="AD536" s="10" t="s">
        <v>20</v>
      </c>
      <c r="AE536" s="10" t="s">
        <v>20</v>
      </c>
      <c r="AF536" s="10" t="s">
        <v>20</v>
      </c>
      <c r="AG536" s="10" t="s">
        <v>20</v>
      </c>
      <c r="AH536" s="10" t="s">
        <v>20</v>
      </c>
      <c r="AI536" s="10" t="s">
        <v>20</v>
      </c>
      <c r="AJ536" s="10" t="s">
        <v>20</v>
      </c>
      <c r="AK536" s="10" t="s">
        <v>20</v>
      </c>
      <c r="AL536" s="10" t="s">
        <v>20</v>
      </c>
      <c r="AM536" s="10" t="s">
        <v>20</v>
      </c>
      <c r="AN536" s="10" t="s">
        <v>20</v>
      </c>
      <c r="AO536" s="10" t="s">
        <v>20</v>
      </c>
      <c r="AP536" s="10" t="s">
        <v>20</v>
      </c>
      <c r="AQ536" s="10" t="s">
        <v>20</v>
      </c>
      <c r="AR536" s="10" t="s">
        <v>20</v>
      </c>
      <c r="AS536" s="10" t="s">
        <v>20</v>
      </c>
      <c r="AT536" t="s">
        <v>3796</v>
      </c>
      <c r="AU536" s="7" t="str">
        <f>'sp1'!AJ538</f>
        <v>Interesting problem - Excel 2007 Offset …</v>
      </c>
    </row>
    <row r="537" spans="2:47" ht="11.25" customHeight="1" x14ac:dyDescent="0.25">
      <c r="B537" s="12">
        <v>11</v>
      </c>
      <c r="C537" s="16" t="str">
        <f t="shared" si="8"/>
        <v>∞</v>
      </c>
      <c r="D537" s="10">
        <v>0</v>
      </c>
      <c r="E537" s="10">
        <v>0</v>
      </c>
      <c r="F537" s="10">
        <v>0</v>
      </c>
      <c r="G537" s="10">
        <v>1</v>
      </c>
      <c r="H537" s="10">
        <v>0</v>
      </c>
      <c r="I537" s="10">
        <v>1</v>
      </c>
      <c r="J537" s="10">
        <v>0</v>
      </c>
      <c r="K537" s="10">
        <v>0</v>
      </c>
      <c r="L537" s="10">
        <v>1</v>
      </c>
      <c r="M537" s="10">
        <v>0</v>
      </c>
      <c r="N537" s="10">
        <v>0</v>
      </c>
      <c r="O537" s="10" t="s">
        <v>20</v>
      </c>
      <c r="P537" s="10" t="s">
        <v>20</v>
      </c>
      <c r="Q537" s="10" t="s">
        <v>20</v>
      </c>
      <c r="R537" s="10" t="s">
        <v>20</v>
      </c>
      <c r="S537" s="10" t="s">
        <v>20</v>
      </c>
      <c r="T537" s="10" t="s">
        <v>20</v>
      </c>
      <c r="U537" s="10" t="s">
        <v>20</v>
      </c>
      <c r="V537" s="10" t="s">
        <v>20</v>
      </c>
      <c r="W537" s="10" t="s">
        <v>20</v>
      </c>
      <c r="X537" s="10" t="s">
        <v>20</v>
      </c>
      <c r="Y537" s="10" t="s">
        <v>20</v>
      </c>
      <c r="Z537" s="10" t="s">
        <v>20</v>
      </c>
      <c r="AA537" s="10" t="s">
        <v>20</v>
      </c>
      <c r="AB537" s="10" t="s">
        <v>20</v>
      </c>
      <c r="AC537" s="10" t="s">
        <v>20</v>
      </c>
      <c r="AD537" s="10" t="s">
        <v>20</v>
      </c>
      <c r="AE537" s="10" t="s">
        <v>20</v>
      </c>
      <c r="AF537" s="10" t="s">
        <v>20</v>
      </c>
      <c r="AG537" s="10" t="s">
        <v>20</v>
      </c>
      <c r="AH537" s="10" t="s">
        <v>20</v>
      </c>
      <c r="AI537" s="10" t="s">
        <v>20</v>
      </c>
      <c r="AJ537" s="10" t="s">
        <v>20</v>
      </c>
      <c r="AK537" s="10" t="s">
        <v>20</v>
      </c>
      <c r="AL537" s="10" t="s">
        <v>20</v>
      </c>
      <c r="AM537" s="10" t="s">
        <v>20</v>
      </c>
      <c r="AN537" s="10" t="s">
        <v>20</v>
      </c>
      <c r="AO537" s="10" t="s">
        <v>20</v>
      </c>
      <c r="AP537" s="10" t="s">
        <v>20</v>
      </c>
      <c r="AQ537" s="10" t="s">
        <v>20</v>
      </c>
      <c r="AR537" s="10" t="s">
        <v>20</v>
      </c>
      <c r="AS537" s="10" t="s">
        <v>20</v>
      </c>
      <c r="AT537" t="s">
        <v>3797</v>
      </c>
      <c r="AU537" s="7" t="str">
        <f>'sp1'!AJ539</f>
        <v>Keep zebra strips proper look when sorti…</v>
      </c>
    </row>
    <row r="538" spans="2:47" ht="11.25" customHeight="1" x14ac:dyDescent="0.25">
      <c r="B538" s="12">
        <v>2</v>
      </c>
      <c r="C538" s="16" t="str">
        <f t="shared" si="8"/>
        <v>∞</v>
      </c>
      <c r="D538" s="10">
        <v>0</v>
      </c>
      <c r="E538" s="10">
        <v>1</v>
      </c>
      <c r="F538" s="10" t="s">
        <v>20</v>
      </c>
      <c r="G538" s="10" t="s">
        <v>20</v>
      </c>
      <c r="H538" s="10" t="s">
        <v>20</v>
      </c>
      <c r="I538" s="10" t="s">
        <v>20</v>
      </c>
      <c r="J538" s="10" t="s">
        <v>20</v>
      </c>
      <c r="K538" s="10" t="s">
        <v>20</v>
      </c>
      <c r="L538" s="10" t="s">
        <v>20</v>
      </c>
      <c r="M538" s="10" t="s">
        <v>20</v>
      </c>
      <c r="N538" s="10" t="s">
        <v>20</v>
      </c>
      <c r="O538" s="10" t="s">
        <v>20</v>
      </c>
      <c r="P538" s="10" t="s">
        <v>20</v>
      </c>
      <c r="Q538" s="10" t="s">
        <v>20</v>
      </c>
      <c r="R538" s="10" t="s">
        <v>20</v>
      </c>
      <c r="S538" s="10" t="s">
        <v>20</v>
      </c>
      <c r="T538" s="10" t="s">
        <v>20</v>
      </c>
      <c r="U538" s="10" t="s">
        <v>20</v>
      </c>
      <c r="V538" s="10" t="s">
        <v>20</v>
      </c>
      <c r="W538" s="10" t="s">
        <v>20</v>
      </c>
      <c r="X538" s="10" t="s">
        <v>20</v>
      </c>
      <c r="Y538" s="10" t="s">
        <v>20</v>
      </c>
      <c r="Z538" s="10" t="s">
        <v>20</v>
      </c>
      <c r="AA538" s="10" t="s">
        <v>20</v>
      </c>
      <c r="AB538" s="10" t="s">
        <v>20</v>
      </c>
      <c r="AC538" s="10" t="s">
        <v>20</v>
      </c>
      <c r="AD538" s="10" t="s">
        <v>20</v>
      </c>
      <c r="AE538" s="10" t="s">
        <v>20</v>
      </c>
      <c r="AF538" s="10" t="s">
        <v>20</v>
      </c>
      <c r="AG538" s="10" t="s">
        <v>20</v>
      </c>
      <c r="AH538" s="10" t="s">
        <v>20</v>
      </c>
      <c r="AI538" s="10" t="s">
        <v>20</v>
      </c>
      <c r="AJ538" s="10" t="s">
        <v>20</v>
      </c>
      <c r="AK538" s="10" t="s">
        <v>20</v>
      </c>
      <c r="AL538" s="10" t="s">
        <v>20</v>
      </c>
      <c r="AM538" s="10" t="s">
        <v>20</v>
      </c>
      <c r="AN538" s="10" t="s">
        <v>20</v>
      </c>
      <c r="AO538" s="10" t="s">
        <v>20</v>
      </c>
      <c r="AP538" s="10" t="s">
        <v>20</v>
      </c>
      <c r="AQ538" s="10" t="s">
        <v>20</v>
      </c>
      <c r="AR538" s="10" t="s">
        <v>20</v>
      </c>
      <c r="AS538" s="10" t="s">
        <v>20</v>
      </c>
      <c r="AT538" t="s">
        <v>3798</v>
      </c>
      <c r="AU538" s="7" t="str">
        <f>'sp1'!AJ540</f>
        <v>Data comparison between two tables?</v>
      </c>
    </row>
    <row r="539" spans="2:47" ht="11.25" customHeight="1" x14ac:dyDescent="0.25">
      <c r="B539" s="12">
        <v>6</v>
      </c>
      <c r="C539" s="16" t="str">
        <f t="shared" si="8"/>
        <v>∞</v>
      </c>
      <c r="D539" s="10">
        <v>0</v>
      </c>
      <c r="E539" s="10">
        <v>1</v>
      </c>
      <c r="F539" s="10">
        <v>0</v>
      </c>
      <c r="G539" s="10">
        <v>1</v>
      </c>
      <c r="H539" s="10">
        <v>0</v>
      </c>
      <c r="I539" s="10">
        <v>1</v>
      </c>
      <c r="J539" s="10" t="s">
        <v>20</v>
      </c>
      <c r="K539" s="10" t="s">
        <v>20</v>
      </c>
      <c r="L539" s="10" t="s">
        <v>20</v>
      </c>
      <c r="M539" s="10" t="s">
        <v>20</v>
      </c>
      <c r="N539" s="10" t="s">
        <v>20</v>
      </c>
      <c r="O539" s="10" t="s">
        <v>20</v>
      </c>
      <c r="P539" s="10" t="s">
        <v>20</v>
      </c>
      <c r="Q539" s="10" t="s">
        <v>20</v>
      </c>
      <c r="R539" s="10" t="s">
        <v>20</v>
      </c>
      <c r="S539" s="10" t="s">
        <v>20</v>
      </c>
      <c r="T539" s="10" t="s">
        <v>20</v>
      </c>
      <c r="U539" s="10" t="s">
        <v>20</v>
      </c>
      <c r="V539" s="10" t="s">
        <v>20</v>
      </c>
      <c r="W539" s="10" t="s">
        <v>20</v>
      </c>
      <c r="X539" s="10" t="s">
        <v>20</v>
      </c>
      <c r="Y539" s="10" t="s">
        <v>20</v>
      </c>
      <c r="Z539" s="10" t="s">
        <v>20</v>
      </c>
      <c r="AA539" s="10" t="s">
        <v>20</v>
      </c>
      <c r="AB539" s="10" t="s">
        <v>20</v>
      </c>
      <c r="AC539" s="10" t="s">
        <v>20</v>
      </c>
      <c r="AD539" s="10" t="s">
        <v>20</v>
      </c>
      <c r="AE539" s="10" t="s">
        <v>20</v>
      </c>
      <c r="AF539" s="10" t="s">
        <v>20</v>
      </c>
      <c r="AG539" s="10" t="s">
        <v>20</v>
      </c>
      <c r="AH539" s="10" t="s">
        <v>20</v>
      </c>
      <c r="AI539" s="10" t="s">
        <v>20</v>
      </c>
      <c r="AJ539" s="10" t="s">
        <v>20</v>
      </c>
      <c r="AK539" s="10" t="s">
        <v>20</v>
      </c>
      <c r="AL539" s="10" t="s">
        <v>20</v>
      </c>
      <c r="AM539" s="10" t="s">
        <v>20</v>
      </c>
      <c r="AN539" s="10" t="s">
        <v>20</v>
      </c>
      <c r="AO539" s="10" t="s">
        <v>20</v>
      </c>
      <c r="AP539" s="10" t="s">
        <v>20</v>
      </c>
      <c r="AQ539" s="10" t="s">
        <v>20</v>
      </c>
      <c r="AR539" s="10" t="s">
        <v>20</v>
      </c>
      <c r="AS539" s="10" t="s">
        <v>20</v>
      </c>
      <c r="AT539" t="s">
        <v>3799</v>
      </c>
      <c r="AU539" s="7" t="str">
        <f>'sp1'!AJ541</f>
        <v>Transforming data for Pivot analysis</v>
      </c>
    </row>
    <row r="540" spans="2:47" ht="11.25" customHeight="1" x14ac:dyDescent="0.25">
      <c r="B540" s="12">
        <v>3</v>
      </c>
      <c r="C540" s="16" t="str">
        <f t="shared" si="8"/>
        <v>∞</v>
      </c>
      <c r="D540" s="10">
        <v>0</v>
      </c>
      <c r="E540" s="10">
        <v>1</v>
      </c>
      <c r="F540" s="10">
        <v>0</v>
      </c>
      <c r="G540" s="10" t="s">
        <v>20</v>
      </c>
      <c r="H540" s="10" t="s">
        <v>20</v>
      </c>
      <c r="I540" s="10" t="s">
        <v>20</v>
      </c>
      <c r="J540" s="10" t="s">
        <v>20</v>
      </c>
      <c r="K540" s="10" t="s">
        <v>20</v>
      </c>
      <c r="L540" s="10" t="s">
        <v>20</v>
      </c>
      <c r="M540" s="10" t="s">
        <v>20</v>
      </c>
      <c r="N540" s="10" t="s">
        <v>20</v>
      </c>
      <c r="O540" s="10" t="s">
        <v>20</v>
      </c>
      <c r="P540" s="10" t="s">
        <v>20</v>
      </c>
      <c r="Q540" s="10" t="s">
        <v>20</v>
      </c>
      <c r="R540" s="10" t="s">
        <v>20</v>
      </c>
      <c r="S540" s="10" t="s">
        <v>20</v>
      </c>
      <c r="T540" s="10" t="s">
        <v>20</v>
      </c>
      <c r="U540" s="10" t="s">
        <v>20</v>
      </c>
      <c r="V540" s="10" t="s">
        <v>20</v>
      </c>
      <c r="W540" s="10" t="s">
        <v>20</v>
      </c>
      <c r="X540" s="10" t="s">
        <v>20</v>
      </c>
      <c r="Y540" s="10" t="s">
        <v>20</v>
      </c>
      <c r="Z540" s="10" t="s">
        <v>20</v>
      </c>
      <c r="AA540" s="10" t="s">
        <v>20</v>
      </c>
      <c r="AB540" s="10" t="s">
        <v>20</v>
      </c>
      <c r="AC540" s="10" t="s">
        <v>20</v>
      </c>
      <c r="AD540" s="10" t="s">
        <v>20</v>
      </c>
      <c r="AE540" s="10" t="s">
        <v>20</v>
      </c>
      <c r="AF540" s="10" t="s">
        <v>20</v>
      </c>
      <c r="AG540" s="10" t="s">
        <v>20</v>
      </c>
      <c r="AH540" s="10" t="s">
        <v>20</v>
      </c>
      <c r="AI540" s="10" t="s">
        <v>20</v>
      </c>
      <c r="AJ540" s="10" t="s">
        <v>20</v>
      </c>
      <c r="AK540" s="10" t="s">
        <v>20</v>
      </c>
      <c r="AL540" s="10" t="s">
        <v>20</v>
      </c>
      <c r="AM540" s="10" t="s">
        <v>20</v>
      </c>
      <c r="AN540" s="10" t="s">
        <v>20</v>
      </c>
      <c r="AO540" s="10" t="s">
        <v>20</v>
      </c>
      <c r="AP540" s="10" t="s">
        <v>20</v>
      </c>
      <c r="AQ540" s="10" t="s">
        <v>20</v>
      </c>
      <c r="AR540" s="10" t="s">
        <v>20</v>
      </c>
      <c r="AS540" s="10" t="s">
        <v>20</v>
      </c>
      <c r="AT540" t="s">
        <v>3800</v>
      </c>
      <c r="AU540" s="7" t="str">
        <f>'sp1'!AJ542</f>
        <v>How to select a big selection in a Micro…</v>
      </c>
    </row>
    <row r="541" spans="2:47" ht="11.25" customHeight="1" x14ac:dyDescent="0.25">
      <c r="B541" s="12">
        <v>11</v>
      </c>
      <c r="C541" s="16" t="str">
        <f t="shared" si="8"/>
        <v>∞</v>
      </c>
      <c r="D541" s="10">
        <v>0</v>
      </c>
      <c r="E541" s="10">
        <v>1</v>
      </c>
      <c r="F541" s="10">
        <v>0</v>
      </c>
      <c r="G541" s="10">
        <v>0</v>
      </c>
      <c r="H541" s="10">
        <v>0</v>
      </c>
      <c r="I541" s="10">
        <v>1</v>
      </c>
      <c r="J541" s="10">
        <v>0</v>
      </c>
      <c r="K541" s="10">
        <v>1</v>
      </c>
      <c r="L541" s="10">
        <v>0</v>
      </c>
      <c r="M541" s="10">
        <v>1</v>
      </c>
      <c r="N541" s="10">
        <v>0</v>
      </c>
      <c r="O541" s="10" t="s">
        <v>20</v>
      </c>
      <c r="P541" s="10" t="s">
        <v>20</v>
      </c>
      <c r="Q541" s="10" t="s">
        <v>20</v>
      </c>
      <c r="R541" s="10" t="s">
        <v>20</v>
      </c>
      <c r="S541" s="10" t="s">
        <v>20</v>
      </c>
      <c r="T541" s="10" t="s">
        <v>20</v>
      </c>
      <c r="U541" s="10" t="s">
        <v>20</v>
      </c>
      <c r="V541" s="10" t="s">
        <v>20</v>
      </c>
      <c r="W541" s="10" t="s">
        <v>20</v>
      </c>
      <c r="X541" s="10" t="s">
        <v>20</v>
      </c>
      <c r="Y541" s="10" t="s">
        <v>20</v>
      </c>
      <c r="Z541" s="10" t="s">
        <v>20</v>
      </c>
      <c r="AA541" s="10" t="s">
        <v>20</v>
      </c>
      <c r="AB541" s="10" t="s">
        <v>20</v>
      </c>
      <c r="AC541" s="10" t="s">
        <v>20</v>
      </c>
      <c r="AD541" s="10" t="s">
        <v>20</v>
      </c>
      <c r="AE541" s="10" t="s">
        <v>20</v>
      </c>
      <c r="AF541" s="10" t="s">
        <v>20</v>
      </c>
      <c r="AG541" s="10" t="s">
        <v>20</v>
      </c>
      <c r="AH541" s="10" t="s">
        <v>20</v>
      </c>
      <c r="AI541" s="10" t="s">
        <v>20</v>
      </c>
      <c r="AJ541" s="10" t="s">
        <v>20</v>
      </c>
      <c r="AK541" s="10" t="s">
        <v>20</v>
      </c>
      <c r="AL541" s="10" t="s">
        <v>20</v>
      </c>
      <c r="AM541" s="10" t="s">
        <v>20</v>
      </c>
      <c r="AN541" s="10" t="s">
        <v>20</v>
      </c>
      <c r="AO541" s="10" t="s">
        <v>20</v>
      </c>
      <c r="AP541" s="10" t="s">
        <v>20</v>
      </c>
      <c r="AQ541" s="10" t="s">
        <v>20</v>
      </c>
      <c r="AR541" s="10" t="s">
        <v>20</v>
      </c>
      <c r="AS541" s="10" t="s">
        <v>20</v>
      </c>
      <c r="AT541" t="s">
        <v>3801</v>
      </c>
      <c r="AU541" s="7" t="str">
        <f>'sp1'!AJ543</f>
        <v>COpying Hyperlinks along with sorted/Sea…</v>
      </c>
    </row>
    <row r="542" spans="2:47" ht="11.25" customHeight="1" x14ac:dyDescent="0.25">
      <c r="B542" s="12">
        <v>8</v>
      </c>
      <c r="C542" s="16" t="str">
        <f t="shared" si="8"/>
        <v>∞</v>
      </c>
      <c r="D542" s="10">
        <v>0</v>
      </c>
      <c r="E542" s="10">
        <v>0</v>
      </c>
      <c r="F542" s="10">
        <v>0</v>
      </c>
      <c r="G542" s="10">
        <v>1</v>
      </c>
      <c r="H542" s="10">
        <v>0</v>
      </c>
      <c r="I542" s="10">
        <v>1</v>
      </c>
      <c r="J542" s="10">
        <v>0</v>
      </c>
      <c r="K542" s="10">
        <v>0</v>
      </c>
      <c r="L542" s="10" t="s">
        <v>20</v>
      </c>
      <c r="M542" s="10" t="s">
        <v>20</v>
      </c>
      <c r="N542" s="10" t="s">
        <v>20</v>
      </c>
      <c r="O542" s="10" t="s">
        <v>20</v>
      </c>
      <c r="P542" s="10" t="s">
        <v>20</v>
      </c>
      <c r="Q542" s="10" t="s">
        <v>20</v>
      </c>
      <c r="R542" s="10" t="s">
        <v>20</v>
      </c>
      <c r="S542" s="10" t="s">
        <v>20</v>
      </c>
      <c r="T542" s="10" t="s">
        <v>20</v>
      </c>
      <c r="U542" s="10" t="s">
        <v>20</v>
      </c>
      <c r="V542" s="10" t="s">
        <v>20</v>
      </c>
      <c r="W542" s="10" t="s">
        <v>20</v>
      </c>
      <c r="X542" s="10" t="s">
        <v>20</v>
      </c>
      <c r="Y542" s="10" t="s">
        <v>20</v>
      </c>
      <c r="Z542" s="10" t="s">
        <v>20</v>
      </c>
      <c r="AA542" s="10" t="s">
        <v>20</v>
      </c>
      <c r="AB542" s="10" t="s">
        <v>20</v>
      </c>
      <c r="AC542" s="10" t="s">
        <v>20</v>
      </c>
      <c r="AD542" s="10" t="s">
        <v>20</v>
      </c>
      <c r="AE542" s="10" t="s">
        <v>20</v>
      </c>
      <c r="AF542" s="10" t="s">
        <v>20</v>
      </c>
      <c r="AG542" s="10" t="s">
        <v>20</v>
      </c>
      <c r="AH542" s="10" t="s">
        <v>20</v>
      </c>
      <c r="AI542" s="10" t="s">
        <v>20</v>
      </c>
      <c r="AJ542" s="10" t="s">
        <v>20</v>
      </c>
      <c r="AK542" s="10" t="s">
        <v>20</v>
      </c>
      <c r="AL542" s="10" t="s">
        <v>20</v>
      </c>
      <c r="AM542" s="10" t="s">
        <v>20</v>
      </c>
      <c r="AN542" s="10" t="s">
        <v>20</v>
      </c>
      <c r="AO542" s="10" t="s">
        <v>20</v>
      </c>
      <c r="AP542" s="10" t="s">
        <v>20</v>
      </c>
      <c r="AQ542" s="10" t="s">
        <v>20</v>
      </c>
      <c r="AR542" s="10" t="s">
        <v>20</v>
      </c>
      <c r="AS542" s="10" t="s">
        <v>20</v>
      </c>
      <c r="AT542" t="s">
        <v>3802</v>
      </c>
      <c r="AU542" s="7" t="str">
        <f>'sp1'!AJ544</f>
        <v>Summing different number of cells</v>
      </c>
    </row>
    <row r="543" spans="2:47" ht="11.25" customHeight="1" x14ac:dyDescent="0.25">
      <c r="B543" s="12">
        <v>2</v>
      </c>
      <c r="C543" s="16" t="str">
        <f t="shared" si="8"/>
        <v>∞</v>
      </c>
      <c r="D543" s="10">
        <v>0</v>
      </c>
      <c r="E543" s="10">
        <v>1</v>
      </c>
      <c r="F543" s="10" t="s">
        <v>20</v>
      </c>
      <c r="G543" s="10" t="s">
        <v>20</v>
      </c>
      <c r="H543" s="10" t="s">
        <v>20</v>
      </c>
      <c r="I543" s="10" t="s">
        <v>20</v>
      </c>
      <c r="J543" s="10" t="s">
        <v>20</v>
      </c>
      <c r="K543" s="10" t="s">
        <v>20</v>
      </c>
      <c r="L543" s="10" t="s">
        <v>20</v>
      </c>
      <c r="M543" s="10" t="s">
        <v>20</v>
      </c>
      <c r="N543" s="10" t="s">
        <v>20</v>
      </c>
      <c r="O543" s="10" t="s">
        <v>20</v>
      </c>
      <c r="P543" s="10" t="s">
        <v>20</v>
      </c>
      <c r="Q543" s="10" t="s">
        <v>20</v>
      </c>
      <c r="R543" s="10" t="s">
        <v>20</v>
      </c>
      <c r="S543" s="10" t="s">
        <v>20</v>
      </c>
      <c r="T543" s="10" t="s">
        <v>20</v>
      </c>
      <c r="U543" s="10" t="s">
        <v>20</v>
      </c>
      <c r="V543" s="10" t="s">
        <v>20</v>
      </c>
      <c r="W543" s="10" t="s">
        <v>20</v>
      </c>
      <c r="X543" s="10" t="s">
        <v>20</v>
      </c>
      <c r="Y543" s="10" t="s">
        <v>20</v>
      </c>
      <c r="Z543" s="10" t="s">
        <v>20</v>
      </c>
      <c r="AA543" s="10" t="s">
        <v>20</v>
      </c>
      <c r="AB543" s="10" t="s">
        <v>20</v>
      </c>
      <c r="AC543" s="10" t="s">
        <v>20</v>
      </c>
      <c r="AD543" s="10" t="s">
        <v>20</v>
      </c>
      <c r="AE543" s="10" t="s">
        <v>20</v>
      </c>
      <c r="AF543" s="10" t="s">
        <v>20</v>
      </c>
      <c r="AG543" s="10" t="s">
        <v>20</v>
      </c>
      <c r="AH543" s="10" t="s">
        <v>20</v>
      </c>
      <c r="AI543" s="10" t="s">
        <v>20</v>
      </c>
      <c r="AJ543" s="10" t="s">
        <v>20</v>
      </c>
      <c r="AK543" s="10" t="s">
        <v>20</v>
      </c>
      <c r="AL543" s="10" t="s">
        <v>20</v>
      </c>
      <c r="AM543" s="10" t="s">
        <v>20</v>
      </c>
      <c r="AN543" s="10" t="s">
        <v>20</v>
      </c>
      <c r="AO543" s="10" t="s">
        <v>20</v>
      </c>
      <c r="AP543" s="10" t="s">
        <v>20</v>
      </c>
      <c r="AQ543" s="10" t="s">
        <v>20</v>
      </c>
      <c r="AR543" s="10" t="s">
        <v>20</v>
      </c>
      <c r="AS543" s="10" t="s">
        <v>20</v>
      </c>
      <c r="AT543" t="s">
        <v>3803</v>
      </c>
      <c r="AU543" s="7" t="str">
        <f>'sp1'!AJ545</f>
        <v>Getting summary out of checkedboxes</v>
      </c>
    </row>
    <row r="544" spans="2:47" ht="11.25" customHeight="1" x14ac:dyDescent="0.25">
      <c r="B544" s="12">
        <v>3</v>
      </c>
      <c r="C544" s="16" t="str">
        <f t="shared" si="8"/>
        <v>∞</v>
      </c>
      <c r="D544" s="10">
        <v>0</v>
      </c>
      <c r="E544" s="10">
        <v>1</v>
      </c>
      <c r="F544" s="10">
        <v>0</v>
      </c>
      <c r="G544" s="10" t="s">
        <v>20</v>
      </c>
      <c r="H544" s="10" t="s">
        <v>20</v>
      </c>
      <c r="I544" s="10" t="s">
        <v>20</v>
      </c>
      <c r="J544" s="10" t="s">
        <v>20</v>
      </c>
      <c r="K544" s="10" t="s">
        <v>20</v>
      </c>
      <c r="L544" s="10" t="s">
        <v>20</v>
      </c>
      <c r="M544" s="10" t="s">
        <v>20</v>
      </c>
      <c r="N544" s="10" t="s">
        <v>20</v>
      </c>
      <c r="O544" s="10" t="s">
        <v>20</v>
      </c>
      <c r="P544" s="10" t="s">
        <v>20</v>
      </c>
      <c r="Q544" s="10" t="s">
        <v>20</v>
      </c>
      <c r="R544" s="10" t="s">
        <v>20</v>
      </c>
      <c r="S544" s="10" t="s">
        <v>20</v>
      </c>
      <c r="T544" s="10" t="s">
        <v>20</v>
      </c>
      <c r="U544" s="10" t="s">
        <v>20</v>
      </c>
      <c r="V544" s="10" t="s">
        <v>20</v>
      </c>
      <c r="W544" s="10" t="s">
        <v>20</v>
      </c>
      <c r="X544" s="10" t="s">
        <v>20</v>
      </c>
      <c r="Y544" s="10" t="s">
        <v>20</v>
      </c>
      <c r="Z544" s="10" t="s">
        <v>20</v>
      </c>
      <c r="AA544" s="10" t="s">
        <v>20</v>
      </c>
      <c r="AB544" s="10" t="s">
        <v>20</v>
      </c>
      <c r="AC544" s="10" t="s">
        <v>20</v>
      </c>
      <c r="AD544" s="10" t="s">
        <v>20</v>
      </c>
      <c r="AE544" s="10" t="s">
        <v>20</v>
      </c>
      <c r="AF544" s="10" t="s">
        <v>20</v>
      </c>
      <c r="AG544" s="10" t="s">
        <v>20</v>
      </c>
      <c r="AH544" s="10" t="s">
        <v>20</v>
      </c>
      <c r="AI544" s="10" t="s">
        <v>20</v>
      </c>
      <c r="AJ544" s="10" t="s">
        <v>20</v>
      </c>
      <c r="AK544" s="10" t="s">
        <v>20</v>
      </c>
      <c r="AL544" s="10" t="s">
        <v>20</v>
      </c>
      <c r="AM544" s="10" t="s">
        <v>20</v>
      </c>
      <c r="AN544" s="10" t="s">
        <v>20</v>
      </c>
      <c r="AO544" s="10" t="s">
        <v>20</v>
      </c>
      <c r="AP544" s="10" t="s">
        <v>20</v>
      </c>
      <c r="AQ544" s="10" t="s">
        <v>20</v>
      </c>
      <c r="AR544" s="10" t="s">
        <v>20</v>
      </c>
      <c r="AS544" s="10" t="s">
        <v>20</v>
      </c>
      <c r="AT544" t="s">
        <v>3804</v>
      </c>
      <c r="AU544" s="7" t="str">
        <f>'sp1'!AJ546</f>
        <v>5 highest - but return average value fro…</v>
      </c>
    </row>
    <row r="545" spans="2:47" ht="11.25" customHeight="1" x14ac:dyDescent="0.25">
      <c r="B545" s="12">
        <v>4</v>
      </c>
      <c r="C545" s="16" t="str">
        <f t="shared" si="8"/>
        <v>∞</v>
      </c>
      <c r="D545" s="10">
        <v>0</v>
      </c>
      <c r="E545" s="10">
        <v>1</v>
      </c>
      <c r="F545" s="10">
        <v>0</v>
      </c>
      <c r="G545" s="10">
        <v>0</v>
      </c>
      <c r="H545" s="10" t="s">
        <v>20</v>
      </c>
      <c r="I545" s="10" t="s">
        <v>20</v>
      </c>
      <c r="J545" s="10" t="s">
        <v>20</v>
      </c>
      <c r="K545" s="10" t="s">
        <v>20</v>
      </c>
      <c r="L545" s="10" t="s">
        <v>20</v>
      </c>
      <c r="M545" s="10" t="s">
        <v>20</v>
      </c>
      <c r="N545" s="10" t="s">
        <v>20</v>
      </c>
      <c r="O545" s="10" t="s">
        <v>20</v>
      </c>
      <c r="P545" s="10" t="s">
        <v>20</v>
      </c>
      <c r="Q545" s="10" t="s">
        <v>20</v>
      </c>
      <c r="R545" s="10" t="s">
        <v>20</v>
      </c>
      <c r="S545" s="10" t="s">
        <v>20</v>
      </c>
      <c r="T545" s="10" t="s">
        <v>20</v>
      </c>
      <c r="U545" s="10" t="s">
        <v>20</v>
      </c>
      <c r="V545" s="10" t="s">
        <v>20</v>
      </c>
      <c r="W545" s="10" t="s">
        <v>20</v>
      </c>
      <c r="X545" s="10" t="s">
        <v>20</v>
      </c>
      <c r="Y545" s="10" t="s">
        <v>20</v>
      </c>
      <c r="Z545" s="10" t="s">
        <v>20</v>
      </c>
      <c r="AA545" s="10" t="s">
        <v>20</v>
      </c>
      <c r="AB545" s="10" t="s">
        <v>20</v>
      </c>
      <c r="AC545" s="10" t="s">
        <v>20</v>
      </c>
      <c r="AD545" s="10" t="s">
        <v>20</v>
      </c>
      <c r="AE545" s="10" t="s">
        <v>20</v>
      </c>
      <c r="AF545" s="10" t="s">
        <v>20</v>
      </c>
      <c r="AG545" s="10" t="s">
        <v>20</v>
      </c>
      <c r="AH545" s="10" t="s">
        <v>20</v>
      </c>
      <c r="AI545" s="10" t="s">
        <v>20</v>
      </c>
      <c r="AJ545" s="10" t="s">
        <v>20</v>
      </c>
      <c r="AK545" s="10" t="s">
        <v>20</v>
      </c>
      <c r="AL545" s="10" t="s">
        <v>20</v>
      </c>
      <c r="AM545" s="10" t="s">
        <v>20</v>
      </c>
      <c r="AN545" s="10" t="s">
        <v>20</v>
      </c>
      <c r="AO545" s="10" t="s">
        <v>20</v>
      </c>
      <c r="AP545" s="10" t="s">
        <v>20</v>
      </c>
      <c r="AQ545" s="10" t="s">
        <v>20</v>
      </c>
      <c r="AR545" s="10" t="s">
        <v>20</v>
      </c>
      <c r="AS545" s="10" t="s">
        <v>20</v>
      </c>
      <c r="AT545" t="s">
        <v>3805</v>
      </c>
      <c r="AU545" s="7" t="str">
        <f>'sp1'!AJ547</f>
        <v>Content of names changed automatically t…</v>
      </c>
    </row>
    <row r="546" spans="2:47" ht="11.25" customHeight="1" x14ac:dyDescent="0.25">
      <c r="B546" s="12">
        <v>9</v>
      </c>
      <c r="C546" s="16" t="str">
        <f t="shared" si="8"/>
        <v>∞</v>
      </c>
      <c r="D546" s="10">
        <v>0</v>
      </c>
      <c r="E546" s="10">
        <v>0</v>
      </c>
      <c r="F546" s="10">
        <v>0</v>
      </c>
      <c r="G546" s="10">
        <v>0</v>
      </c>
      <c r="H546" s="10">
        <v>1</v>
      </c>
      <c r="I546" s="10">
        <v>0</v>
      </c>
      <c r="J546" s="10">
        <v>1</v>
      </c>
      <c r="K546" s="10">
        <v>0</v>
      </c>
      <c r="L546" s="10">
        <v>0</v>
      </c>
      <c r="M546" s="10" t="s">
        <v>20</v>
      </c>
      <c r="N546" s="10" t="s">
        <v>20</v>
      </c>
      <c r="O546" s="10" t="s">
        <v>20</v>
      </c>
      <c r="P546" s="10" t="s">
        <v>20</v>
      </c>
      <c r="Q546" s="10" t="s">
        <v>20</v>
      </c>
      <c r="R546" s="10" t="s">
        <v>20</v>
      </c>
      <c r="S546" s="10" t="s">
        <v>20</v>
      </c>
      <c r="T546" s="10" t="s">
        <v>20</v>
      </c>
      <c r="U546" s="10" t="s">
        <v>20</v>
      </c>
      <c r="V546" s="10" t="s">
        <v>20</v>
      </c>
      <c r="W546" s="10" t="s">
        <v>20</v>
      </c>
      <c r="X546" s="10" t="s">
        <v>20</v>
      </c>
      <c r="Y546" s="10" t="s">
        <v>20</v>
      </c>
      <c r="Z546" s="10" t="s">
        <v>20</v>
      </c>
      <c r="AA546" s="10" t="s">
        <v>20</v>
      </c>
      <c r="AB546" s="10" t="s">
        <v>20</v>
      </c>
      <c r="AC546" s="10" t="s">
        <v>20</v>
      </c>
      <c r="AD546" s="10" t="s">
        <v>20</v>
      </c>
      <c r="AE546" s="10" t="s">
        <v>20</v>
      </c>
      <c r="AF546" s="10" t="s">
        <v>20</v>
      </c>
      <c r="AG546" s="10" t="s">
        <v>20</v>
      </c>
      <c r="AH546" s="10" t="s">
        <v>20</v>
      </c>
      <c r="AI546" s="10" t="s">
        <v>20</v>
      </c>
      <c r="AJ546" s="10" t="s">
        <v>20</v>
      </c>
      <c r="AK546" s="10" t="s">
        <v>20</v>
      </c>
      <c r="AL546" s="10" t="s">
        <v>20</v>
      </c>
      <c r="AM546" s="10" t="s">
        <v>20</v>
      </c>
      <c r="AN546" s="10" t="s">
        <v>20</v>
      </c>
      <c r="AO546" s="10" t="s">
        <v>20</v>
      </c>
      <c r="AP546" s="10" t="s">
        <v>20</v>
      </c>
      <c r="AQ546" s="10" t="s">
        <v>20</v>
      </c>
      <c r="AR546" s="10" t="s">
        <v>20</v>
      </c>
      <c r="AS546" s="10" t="s">
        <v>20</v>
      </c>
      <c r="AT546" t="s">
        <v>3806</v>
      </c>
      <c r="AU546" s="7" t="str">
        <f>'sp1'!AJ548</f>
        <v>automatic timestamping</v>
      </c>
    </row>
    <row r="547" spans="2:47" ht="11.25" customHeight="1" x14ac:dyDescent="0.25">
      <c r="B547" s="12">
        <v>2</v>
      </c>
      <c r="C547" s="16" t="str">
        <f t="shared" si="8"/>
        <v>∞</v>
      </c>
      <c r="D547" s="10">
        <v>0</v>
      </c>
      <c r="E547" s="10">
        <v>1</v>
      </c>
      <c r="F547" s="10" t="s">
        <v>20</v>
      </c>
      <c r="G547" s="10" t="s">
        <v>20</v>
      </c>
      <c r="H547" s="10" t="s">
        <v>20</v>
      </c>
      <c r="I547" s="10" t="s">
        <v>20</v>
      </c>
      <c r="J547" s="10" t="s">
        <v>20</v>
      </c>
      <c r="K547" s="10" t="s">
        <v>20</v>
      </c>
      <c r="L547" s="10" t="s">
        <v>20</v>
      </c>
      <c r="M547" s="10" t="s">
        <v>20</v>
      </c>
      <c r="N547" s="10" t="s">
        <v>20</v>
      </c>
      <c r="O547" s="10" t="s">
        <v>20</v>
      </c>
      <c r="P547" s="10" t="s">
        <v>20</v>
      </c>
      <c r="Q547" s="10" t="s">
        <v>20</v>
      </c>
      <c r="R547" s="10" t="s">
        <v>20</v>
      </c>
      <c r="S547" s="10" t="s">
        <v>20</v>
      </c>
      <c r="T547" s="10" t="s">
        <v>20</v>
      </c>
      <c r="U547" s="10" t="s">
        <v>20</v>
      </c>
      <c r="V547" s="10" t="s">
        <v>20</v>
      </c>
      <c r="W547" s="10" t="s">
        <v>20</v>
      </c>
      <c r="X547" s="10" t="s">
        <v>20</v>
      </c>
      <c r="Y547" s="10" t="s">
        <v>20</v>
      </c>
      <c r="Z547" s="10" t="s">
        <v>20</v>
      </c>
      <c r="AA547" s="10" t="s">
        <v>20</v>
      </c>
      <c r="AB547" s="10" t="s">
        <v>20</v>
      </c>
      <c r="AC547" s="10" t="s">
        <v>20</v>
      </c>
      <c r="AD547" s="10" t="s">
        <v>20</v>
      </c>
      <c r="AE547" s="10" t="s">
        <v>20</v>
      </c>
      <c r="AF547" s="10" t="s">
        <v>20</v>
      </c>
      <c r="AG547" s="10" t="s">
        <v>20</v>
      </c>
      <c r="AH547" s="10" t="s">
        <v>20</v>
      </c>
      <c r="AI547" s="10" t="s">
        <v>20</v>
      </c>
      <c r="AJ547" s="10" t="s">
        <v>20</v>
      </c>
      <c r="AK547" s="10" t="s">
        <v>20</v>
      </c>
      <c r="AL547" s="10" t="s">
        <v>20</v>
      </c>
      <c r="AM547" s="10" t="s">
        <v>20</v>
      </c>
      <c r="AN547" s="10" t="s">
        <v>20</v>
      </c>
      <c r="AO547" s="10" t="s">
        <v>20</v>
      </c>
      <c r="AP547" s="10" t="s">
        <v>20</v>
      </c>
      <c r="AQ547" s="10" t="s">
        <v>20</v>
      </c>
      <c r="AR547" s="10" t="s">
        <v>20</v>
      </c>
      <c r="AS547" s="10" t="s">
        <v>20</v>
      </c>
      <c r="AT547" t="s">
        <v>3807</v>
      </c>
      <c r="AU547" s="7" t="str">
        <f>'sp1'!AJ549</f>
        <v>Cell Styles</v>
      </c>
    </row>
    <row r="548" spans="2:47" ht="11.25" customHeight="1" x14ac:dyDescent="0.25">
      <c r="B548" s="12">
        <v>9</v>
      </c>
      <c r="C548" s="16" t="str">
        <f t="shared" si="8"/>
        <v>∞</v>
      </c>
      <c r="D548" s="10">
        <v>0</v>
      </c>
      <c r="E548" s="10">
        <v>1</v>
      </c>
      <c r="F548" s="10">
        <v>0</v>
      </c>
      <c r="G548" s="10">
        <v>1</v>
      </c>
      <c r="H548" s="10">
        <v>0</v>
      </c>
      <c r="I548" s="10">
        <v>1</v>
      </c>
      <c r="J548" s="10">
        <v>0</v>
      </c>
      <c r="K548" s="10">
        <v>1</v>
      </c>
      <c r="L548" s="10">
        <v>0</v>
      </c>
      <c r="M548" s="10" t="s">
        <v>20</v>
      </c>
      <c r="N548" s="10" t="s">
        <v>20</v>
      </c>
      <c r="O548" s="10" t="s">
        <v>20</v>
      </c>
      <c r="P548" s="10" t="s">
        <v>20</v>
      </c>
      <c r="Q548" s="10" t="s">
        <v>20</v>
      </c>
      <c r="R548" s="10" t="s">
        <v>20</v>
      </c>
      <c r="S548" s="10" t="s">
        <v>20</v>
      </c>
      <c r="T548" s="10" t="s">
        <v>20</v>
      </c>
      <c r="U548" s="10" t="s">
        <v>20</v>
      </c>
      <c r="V548" s="10" t="s">
        <v>20</v>
      </c>
      <c r="W548" s="10" t="s">
        <v>20</v>
      </c>
      <c r="X548" s="10" t="s">
        <v>20</v>
      </c>
      <c r="Y548" s="10" t="s">
        <v>20</v>
      </c>
      <c r="Z548" s="10" t="s">
        <v>20</v>
      </c>
      <c r="AA548" s="10" t="s">
        <v>20</v>
      </c>
      <c r="AB548" s="10" t="s">
        <v>20</v>
      </c>
      <c r="AC548" s="10" t="s">
        <v>20</v>
      </c>
      <c r="AD548" s="10" t="s">
        <v>20</v>
      </c>
      <c r="AE548" s="10" t="s">
        <v>20</v>
      </c>
      <c r="AF548" s="10" t="s">
        <v>20</v>
      </c>
      <c r="AG548" s="10" t="s">
        <v>20</v>
      </c>
      <c r="AH548" s="10" t="s">
        <v>20</v>
      </c>
      <c r="AI548" s="10" t="s">
        <v>20</v>
      </c>
      <c r="AJ548" s="10" t="s">
        <v>20</v>
      </c>
      <c r="AK548" s="10" t="s">
        <v>20</v>
      </c>
      <c r="AL548" s="10" t="s">
        <v>20</v>
      </c>
      <c r="AM548" s="10" t="s">
        <v>20</v>
      </c>
      <c r="AN548" s="10" t="s">
        <v>20</v>
      </c>
      <c r="AO548" s="10" t="s">
        <v>20</v>
      </c>
      <c r="AP548" s="10" t="s">
        <v>20</v>
      </c>
      <c r="AQ548" s="10" t="s">
        <v>20</v>
      </c>
      <c r="AR548" s="10" t="s">
        <v>20</v>
      </c>
      <c r="AS548" s="10" t="s">
        <v>20</v>
      </c>
      <c r="AT548" t="s">
        <v>3808</v>
      </c>
      <c r="AU548" s="7" t="str">
        <f>'sp1'!AJ550</f>
        <v>A bar graph chart that leaves out bars i…</v>
      </c>
    </row>
    <row r="549" spans="2:47" ht="11.25" customHeight="1" x14ac:dyDescent="0.25">
      <c r="B549" s="12">
        <v>6</v>
      </c>
      <c r="C549" s="16" t="str">
        <f t="shared" si="8"/>
        <v>∞</v>
      </c>
      <c r="D549" s="10">
        <v>0</v>
      </c>
      <c r="E549" s="10">
        <v>1</v>
      </c>
      <c r="F549" s="10">
        <v>0</v>
      </c>
      <c r="G549" s="10">
        <v>0</v>
      </c>
      <c r="H549" s="10">
        <v>0</v>
      </c>
      <c r="I549" s="10">
        <v>1</v>
      </c>
      <c r="J549" s="10" t="s">
        <v>20</v>
      </c>
      <c r="K549" s="10" t="s">
        <v>20</v>
      </c>
      <c r="L549" s="10" t="s">
        <v>20</v>
      </c>
      <c r="M549" s="10" t="s">
        <v>20</v>
      </c>
      <c r="N549" s="10" t="s">
        <v>20</v>
      </c>
      <c r="O549" s="10" t="s">
        <v>20</v>
      </c>
      <c r="P549" s="10" t="s">
        <v>20</v>
      </c>
      <c r="Q549" s="10" t="s">
        <v>20</v>
      </c>
      <c r="R549" s="10" t="s">
        <v>20</v>
      </c>
      <c r="S549" s="10" t="s">
        <v>20</v>
      </c>
      <c r="T549" s="10" t="s">
        <v>20</v>
      </c>
      <c r="U549" s="10" t="s">
        <v>20</v>
      </c>
      <c r="V549" s="10" t="s">
        <v>20</v>
      </c>
      <c r="W549" s="10" t="s">
        <v>20</v>
      </c>
      <c r="X549" s="10" t="s">
        <v>20</v>
      </c>
      <c r="Y549" s="10" t="s">
        <v>20</v>
      </c>
      <c r="Z549" s="10" t="s">
        <v>20</v>
      </c>
      <c r="AA549" s="10" t="s">
        <v>20</v>
      </c>
      <c r="AB549" s="10" t="s">
        <v>20</v>
      </c>
      <c r="AC549" s="10" t="s">
        <v>20</v>
      </c>
      <c r="AD549" s="10" t="s">
        <v>20</v>
      </c>
      <c r="AE549" s="10" t="s">
        <v>20</v>
      </c>
      <c r="AF549" s="10" t="s">
        <v>20</v>
      </c>
      <c r="AG549" s="10" t="s">
        <v>20</v>
      </c>
      <c r="AH549" s="10" t="s">
        <v>20</v>
      </c>
      <c r="AI549" s="10" t="s">
        <v>20</v>
      </c>
      <c r="AJ549" s="10" t="s">
        <v>20</v>
      </c>
      <c r="AK549" s="10" t="s">
        <v>20</v>
      </c>
      <c r="AL549" s="10" t="s">
        <v>20</v>
      </c>
      <c r="AM549" s="10" t="s">
        <v>20</v>
      </c>
      <c r="AN549" s="10" t="s">
        <v>20</v>
      </c>
      <c r="AO549" s="10" t="s">
        <v>20</v>
      </c>
      <c r="AP549" s="10" t="s">
        <v>20</v>
      </c>
      <c r="AQ549" s="10" t="s">
        <v>20</v>
      </c>
      <c r="AR549" s="10" t="s">
        <v>20</v>
      </c>
      <c r="AS549" s="10" t="s">
        <v>20</v>
      </c>
      <c r="AT549" t="s">
        <v>3809</v>
      </c>
      <c r="AU549" s="7" t="str">
        <f>'sp1'!AJ551</f>
        <v>Excel VBA - Checking Out and Checking In…</v>
      </c>
    </row>
    <row r="550" spans="2:47" ht="11.25" customHeight="1" x14ac:dyDescent="0.25">
      <c r="B550" s="12">
        <v>3</v>
      </c>
      <c r="C550" s="16" t="str">
        <f t="shared" si="8"/>
        <v>∞</v>
      </c>
      <c r="D550" s="10">
        <v>0</v>
      </c>
      <c r="E550" s="10">
        <v>1</v>
      </c>
      <c r="F550" s="10">
        <v>0</v>
      </c>
      <c r="G550" s="10" t="s">
        <v>20</v>
      </c>
      <c r="H550" s="10" t="s">
        <v>20</v>
      </c>
      <c r="I550" s="10" t="s">
        <v>20</v>
      </c>
      <c r="J550" s="10" t="s">
        <v>20</v>
      </c>
      <c r="K550" s="10" t="s">
        <v>20</v>
      </c>
      <c r="L550" s="10" t="s">
        <v>20</v>
      </c>
      <c r="M550" s="10" t="s">
        <v>20</v>
      </c>
      <c r="N550" s="10" t="s">
        <v>20</v>
      </c>
      <c r="O550" s="10" t="s">
        <v>20</v>
      </c>
      <c r="P550" s="10" t="s">
        <v>20</v>
      </c>
      <c r="Q550" s="10" t="s">
        <v>20</v>
      </c>
      <c r="R550" s="10" t="s">
        <v>20</v>
      </c>
      <c r="S550" s="10" t="s">
        <v>20</v>
      </c>
      <c r="T550" s="10" t="s">
        <v>20</v>
      </c>
      <c r="U550" s="10" t="s">
        <v>20</v>
      </c>
      <c r="V550" s="10" t="s">
        <v>20</v>
      </c>
      <c r="W550" s="10" t="s">
        <v>20</v>
      </c>
      <c r="X550" s="10" t="s">
        <v>20</v>
      </c>
      <c r="Y550" s="10" t="s">
        <v>20</v>
      </c>
      <c r="Z550" s="10" t="s">
        <v>20</v>
      </c>
      <c r="AA550" s="10" t="s">
        <v>20</v>
      </c>
      <c r="AB550" s="10" t="s">
        <v>20</v>
      </c>
      <c r="AC550" s="10" t="s">
        <v>20</v>
      </c>
      <c r="AD550" s="10" t="s">
        <v>20</v>
      </c>
      <c r="AE550" s="10" t="s">
        <v>20</v>
      </c>
      <c r="AF550" s="10" t="s">
        <v>20</v>
      </c>
      <c r="AG550" s="10" t="s">
        <v>20</v>
      </c>
      <c r="AH550" s="10" t="s">
        <v>20</v>
      </c>
      <c r="AI550" s="10" t="s">
        <v>20</v>
      </c>
      <c r="AJ550" s="10" t="s">
        <v>20</v>
      </c>
      <c r="AK550" s="10" t="s">
        <v>20</v>
      </c>
      <c r="AL550" s="10" t="s">
        <v>20</v>
      </c>
      <c r="AM550" s="10" t="s">
        <v>20</v>
      </c>
      <c r="AN550" s="10" t="s">
        <v>20</v>
      </c>
      <c r="AO550" s="10" t="s">
        <v>20</v>
      </c>
      <c r="AP550" s="10" t="s">
        <v>20</v>
      </c>
      <c r="AQ550" s="10" t="s">
        <v>20</v>
      </c>
      <c r="AR550" s="10" t="s">
        <v>20</v>
      </c>
      <c r="AS550" s="10" t="s">
        <v>20</v>
      </c>
      <c r="AT550" t="s">
        <v>3810</v>
      </c>
      <c r="AU550" s="7" t="str">
        <f>'sp1'!AJ552</f>
        <v>How to format a cell color if a particul…</v>
      </c>
    </row>
    <row r="551" spans="2:47" ht="11.25" customHeight="1" x14ac:dyDescent="0.25">
      <c r="B551" s="12">
        <v>3</v>
      </c>
      <c r="C551" s="16" t="str">
        <f t="shared" si="8"/>
        <v>∞</v>
      </c>
      <c r="D551" s="10">
        <v>0</v>
      </c>
      <c r="E551" s="10">
        <v>0</v>
      </c>
      <c r="F551" s="10">
        <v>1</v>
      </c>
      <c r="G551" s="10" t="s">
        <v>20</v>
      </c>
      <c r="H551" s="10" t="s">
        <v>20</v>
      </c>
      <c r="I551" s="10" t="s">
        <v>20</v>
      </c>
      <c r="J551" s="10" t="s">
        <v>20</v>
      </c>
      <c r="K551" s="10" t="s">
        <v>20</v>
      </c>
      <c r="L551" s="10" t="s">
        <v>20</v>
      </c>
      <c r="M551" s="10" t="s">
        <v>20</v>
      </c>
      <c r="N551" s="10" t="s">
        <v>20</v>
      </c>
      <c r="O551" s="10" t="s">
        <v>20</v>
      </c>
      <c r="P551" s="10" t="s">
        <v>20</v>
      </c>
      <c r="Q551" s="10" t="s">
        <v>20</v>
      </c>
      <c r="R551" s="10" t="s">
        <v>20</v>
      </c>
      <c r="S551" s="10" t="s">
        <v>20</v>
      </c>
      <c r="T551" s="10" t="s">
        <v>20</v>
      </c>
      <c r="U551" s="10" t="s">
        <v>20</v>
      </c>
      <c r="V551" s="10" t="s">
        <v>20</v>
      </c>
      <c r="W551" s="10" t="s">
        <v>20</v>
      </c>
      <c r="X551" s="10" t="s">
        <v>20</v>
      </c>
      <c r="Y551" s="10" t="s">
        <v>20</v>
      </c>
      <c r="Z551" s="10" t="s">
        <v>20</v>
      </c>
      <c r="AA551" s="10" t="s">
        <v>20</v>
      </c>
      <c r="AB551" s="10" t="s">
        <v>20</v>
      </c>
      <c r="AC551" s="10" t="s">
        <v>20</v>
      </c>
      <c r="AD551" s="10" t="s">
        <v>20</v>
      </c>
      <c r="AE551" s="10" t="s">
        <v>20</v>
      </c>
      <c r="AF551" s="10" t="s">
        <v>20</v>
      </c>
      <c r="AG551" s="10" t="s">
        <v>20</v>
      </c>
      <c r="AH551" s="10" t="s">
        <v>20</v>
      </c>
      <c r="AI551" s="10" t="s">
        <v>20</v>
      </c>
      <c r="AJ551" s="10" t="s">
        <v>20</v>
      </c>
      <c r="AK551" s="10" t="s">
        <v>20</v>
      </c>
      <c r="AL551" s="10" t="s">
        <v>20</v>
      </c>
      <c r="AM551" s="10" t="s">
        <v>20</v>
      </c>
      <c r="AN551" s="10" t="s">
        <v>20</v>
      </c>
      <c r="AO551" s="10" t="s">
        <v>20</v>
      </c>
      <c r="AP551" s="10" t="s">
        <v>20</v>
      </c>
      <c r="AQ551" s="10" t="s">
        <v>20</v>
      </c>
      <c r="AR551" s="10" t="s">
        <v>20</v>
      </c>
      <c r="AS551" s="10" t="s">
        <v>20</v>
      </c>
      <c r="AT551" t="s">
        <v>3811</v>
      </c>
      <c r="AU551" s="7" t="str">
        <f>'sp1'!AJ553</f>
        <v>Sum Function not working</v>
      </c>
    </row>
    <row r="552" spans="2:47" ht="11.25" customHeight="1" x14ac:dyDescent="0.25">
      <c r="B552" s="12">
        <v>3</v>
      </c>
      <c r="C552" s="16" t="str">
        <f t="shared" si="8"/>
        <v>∞</v>
      </c>
      <c r="D552" s="10">
        <v>0</v>
      </c>
      <c r="E552" s="10">
        <v>1</v>
      </c>
      <c r="F552" s="10">
        <v>0</v>
      </c>
      <c r="G552" s="10" t="s">
        <v>20</v>
      </c>
      <c r="H552" s="10" t="s">
        <v>20</v>
      </c>
      <c r="I552" s="10" t="s">
        <v>20</v>
      </c>
      <c r="J552" s="10" t="s">
        <v>20</v>
      </c>
      <c r="K552" s="10" t="s">
        <v>20</v>
      </c>
      <c r="L552" s="10" t="s">
        <v>20</v>
      </c>
      <c r="M552" s="10" t="s">
        <v>20</v>
      </c>
      <c r="N552" s="10" t="s">
        <v>20</v>
      </c>
      <c r="O552" s="10" t="s">
        <v>20</v>
      </c>
      <c r="P552" s="10" t="s">
        <v>20</v>
      </c>
      <c r="Q552" s="10" t="s">
        <v>20</v>
      </c>
      <c r="R552" s="10" t="s">
        <v>20</v>
      </c>
      <c r="S552" s="10" t="s">
        <v>20</v>
      </c>
      <c r="T552" s="10" t="s">
        <v>20</v>
      </c>
      <c r="U552" s="10" t="s">
        <v>20</v>
      </c>
      <c r="V552" s="10" t="s">
        <v>20</v>
      </c>
      <c r="W552" s="10" t="s">
        <v>20</v>
      </c>
      <c r="X552" s="10" t="s">
        <v>20</v>
      </c>
      <c r="Y552" s="10" t="s">
        <v>20</v>
      </c>
      <c r="Z552" s="10" t="s">
        <v>20</v>
      </c>
      <c r="AA552" s="10" t="s">
        <v>20</v>
      </c>
      <c r="AB552" s="10" t="s">
        <v>20</v>
      </c>
      <c r="AC552" s="10" t="s">
        <v>20</v>
      </c>
      <c r="AD552" s="10" t="s">
        <v>20</v>
      </c>
      <c r="AE552" s="10" t="s">
        <v>20</v>
      </c>
      <c r="AF552" s="10" t="s">
        <v>20</v>
      </c>
      <c r="AG552" s="10" t="s">
        <v>20</v>
      </c>
      <c r="AH552" s="10" t="s">
        <v>20</v>
      </c>
      <c r="AI552" s="10" t="s">
        <v>20</v>
      </c>
      <c r="AJ552" s="10" t="s">
        <v>20</v>
      </c>
      <c r="AK552" s="10" t="s">
        <v>20</v>
      </c>
      <c r="AL552" s="10" t="s">
        <v>20</v>
      </c>
      <c r="AM552" s="10" t="s">
        <v>20</v>
      </c>
      <c r="AN552" s="10" t="s">
        <v>20</v>
      </c>
      <c r="AO552" s="10" t="s">
        <v>20</v>
      </c>
      <c r="AP552" s="10" t="s">
        <v>20</v>
      </c>
      <c r="AQ552" s="10" t="s">
        <v>20</v>
      </c>
      <c r="AR552" s="10" t="s">
        <v>20</v>
      </c>
      <c r="AS552" s="10" t="s">
        <v>20</v>
      </c>
      <c r="AT552" t="s">
        <v>3812</v>
      </c>
      <c r="AU552" s="7" t="str">
        <f>'sp1'!AJ554</f>
        <v>How do I hide &amp;quot;blank&amp;quot; rows?</v>
      </c>
    </row>
    <row r="553" spans="2:47" ht="11.25" customHeight="1" x14ac:dyDescent="0.25">
      <c r="B553" s="12">
        <v>13</v>
      </c>
      <c r="C553" s="16" t="str">
        <f t="shared" si="8"/>
        <v>∞</v>
      </c>
      <c r="D553" s="10">
        <v>0</v>
      </c>
      <c r="E553" s="10">
        <v>1</v>
      </c>
      <c r="F553" s="10">
        <v>0</v>
      </c>
      <c r="G553" s="10">
        <v>1</v>
      </c>
      <c r="H553" s="10">
        <v>1</v>
      </c>
      <c r="I553" s="10">
        <v>0</v>
      </c>
      <c r="J553" s="10">
        <v>1</v>
      </c>
      <c r="K553" s="10">
        <v>0</v>
      </c>
      <c r="L553" s="10">
        <v>1</v>
      </c>
      <c r="M553" s="10">
        <v>0</v>
      </c>
      <c r="N553" s="10">
        <v>0</v>
      </c>
      <c r="O553" s="10">
        <v>1</v>
      </c>
      <c r="P553" s="10">
        <v>0</v>
      </c>
      <c r="Q553" s="10" t="s">
        <v>20</v>
      </c>
      <c r="R553" s="10" t="s">
        <v>20</v>
      </c>
      <c r="S553" s="10" t="s">
        <v>20</v>
      </c>
      <c r="T553" s="10" t="s">
        <v>20</v>
      </c>
      <c r="U553" s="10" t="s">
        <v>20</v>
      </c>
      <c r="V553" s="10" t="s">
        <v>20</v>
      </c>
      <c r="W553" s="10" t="s">
        <v>20</v>
      </c>
      <c r="X553" s="10" t="s">
        <v>20</v>
      </c>
      <c r="Y553" s="10" t="s">
        <v>20</v>
      </c>
      <c r="Z553" s="10" t="s">
        <v>20</v>
      </c>
      <c r="AA553" s="10" t="s">
        <v>20</v>
      </c>
      <c r="AB553" s="10" t="s">
        <v>20</v>
      </c>
      <c r="AC553" s="10" t="s">
        <v>20</v>
      </c>
      <c r="AD553" s="10" t="s">
        <v>20</v>
      </c>
      <c r="AE553" s="10" t="s">
        <v>20</v>
      </c>
      <c r="AF553" s="10" t="s">
        <v>20</v>
      </c>
      <c r="AG553" s="10" t="s">
        <v>20</v>
      </c>
      <c r="AH553" s="10" t="s">
        <v>20</v>
      </c>
      <c r="AI553" s="10" t="s">
        <v>20</v>
      </c>
      <c r="AJ553" s="10" t="s">
        <v>20</v>
      </c>
      <c r="AK553" s="10" t="s">
        <v>20</v>
      </c>
      <c r="AL553" s="10" t="s">
        <v>20</v>
      </c>
      <c r="AM553" s="10" t="s">
        <v>20</v>
      </c>
      <c r="AN553" s="10" t="s">
        <v>20</v>
      </c>
      <c r="AO553" s="10" t="s">
        <v>20</v>
      </c>
      <c r="AP553" s="10" t="s">
        <v>20</v>
      </c>
      <c r="AQ553" s="10" t="s">
        <v>20</v>
      </c>
      <c r="AR553" s="10" t="s">
        <v>20</v>
      </c>
      <c r="AS553" s="10" t="s">
        <v>20</v>
      </c>
      <c r="AT553" t="s">
        <v>3813</v>
      </c>
      <c r="AU553" s="7" t="str">
        <f>'sp1'!AJ555</f>
        <v>Conditional Formatting Multiple ‘IF Then…</v>
      </c>
    </row>
    <row r="554" spans="2:47" ht="11.25" customHeight="1" x14ac:dyDescent="0.25">
      <c r="B554" s="12">
        <v>5</v>
      </c>
      <c r="C554" s="16" t="str">
        <f t="shared" si="8"/>
        <v>∞</v>
      </c>
      <c r="D554" s="10">
        <v>0</v>
      </c>
      <c r="E554" s="10">
        <v>1</v>
      </c>
      <c r="F554" s="10">
        <v>0</v>
      </c>
      <c r="G554" s="10">
        <v>1</v>
      </c>
      <c r="H554" s="10">
        <v>0</v>
      </c>
      <c r="I554" s="10" t="s">
        <v>20</v>
      </c>
      <c r="J554" s="10" t="s">
        <v>20</v>
      </c>
      <c r="K554" s="10" t="s">
        <v>20</v>
      </c>
      <c r="L554" s="10" t="s">
        <v>20</v>
      </c>
      <c r="M554" s="10" t="s">
        <v>20</v>
      </c>
      <c r="N554" s="10" t="s">
        <v>20</v>
      </c>
      <c r="O554" s="10" t="s">
        <v>20</v>
      </c>
      <c r="P554" s="10" t="s">
        <v>20</v>
      </c>
      <c r="Q554" s="10" t="s">
        <v>20</v>
      </c>
      <c r="R554" s="10" t="s">
        <v>20</v>
      </c>
      <c r="S554" s="10" t="s">
        <v>20</v>
      </c>
      <c r="T554" s="10" t="s">
        <v>20</v>
      </c>
      <c r="U554" s="10" t="s">
        <v>20</v>
      </c>
      <c r="V554" s="10" t="s">
        <v>20</v>
      </c>
      <c r="W554" s="10" t="s">
        <v>20</v>
      </c>
      <c r="X554" s="10" t="s">
        <v>20</v>
      </c>
      <c r="Y554" s="10" t="s">
        <v>20</v>
      </c>
      <c r="Z554" s="10" t="s">
        <v>20</v>
      </c>
      <c r="AA554" s="10" t="s">
        <v>20</v>
      </c>
      <c r="AB554" s="10" t="s">
        <v>20</v>
      </c>
      <c r="AC554" s="10" t="s">
        <v>20</v>
      </c>
      <c r="AD554" s="10" t="s">
        <v>20</v>
      </c>
      <c r="AE554" s="10" t="s">
        <v>20</v>
      </c>
      <c r="AF554" s="10" t="s">
        <v>20</v>
      </c>
      <c r="AG554" s="10" t="s">
        <v>20</v>
      </c>
      <c r="AH554" s="10" t="s">
        <v>20</v>
      </c>
      <c r="AI554" s="10" t="s">
        <v>20</v>
      </c>
      <c r="AJ554" s="10" t="s">
        <v>20</v>
      </c>
      <c r="AK554" s="10" t="s">
        <v>20</v>
      </c>
      <c r="AL554" s="10" t="s">
        <v>20</v>
      </c>
      <c r="AM554" s="10" t="s">
        <v>20</v>
      </c>
      <c r="AN554" s="10" t="s">
        <v>20</v>
      </c>
      <c r="AO554" s="10" t="s">
        <v>20</v>
      </c>
      <c r="AP554" s="10" t="s">
        <v>20</v>
      </c>
      <c r="AQ554" s="10" t="s">
        <v>20</v>
      </c>
      <c r="AR554" s="10" t="s">
        <v>20</v>
      </c>
      <c r="AS554" s="10" t="s">
        <v>20</v>
      </c>
      <c r="AT554" t="s">
        <v>3814</v>
      </c>
      <c r="AU554" s="7" t="str">
        <f>'sp1'!AJ556</f>
        <v>Highlight date that occurs yesterday and…</v>
      </c>
    </row>
    <row r="555" spans="2:47" ht="11.25" customHeight="1" x14ac:dyDescent="0.25">
      <c r="B555" s="12">
        <v>16</v>
      </c>
      <c r="C555" s="16" t="str">
        <f t="shared" si="8"/>
        <v>∞</v>
      </c>
      <c r="D555" s="10">
        <v>0</v>
      </c>
      <c r="E555" s="10">
        <v>0</v>
      </c>
      <c r="F555" s="10">
        <v>0</v>
      </c>
      <c r="G555" s="10">
        <v>0</v>
      </c>
      <c r="H555" s="10">
        <v>1</v>
      </c>
      <c r="I555" s="10">
        <v>0</v>
      </c>
      <c r="J555" s="10">
        <v>0</v>
      </c>
      <c r="K555" s="10">
        <v>1</v>
      </c>
      <c r="L555" s="10">
        <v>0</v>
      </c>
      <c r="M555" s="10">
        <v>0</v>
      </c>
      <c r="N555" s="10">
        <v>0</v>
      </c>
      <c r="O555" s="10">
        <v>0</v>
      </c>
      <c r="P555" s="10">
        <v>1</v>
      </c>
      <c r="Q555" s="10">
        <v>0</v>
      </c>
      <c r="R555" s="10">
        <v>0</v>
      </c>
      <c r="S555" s="10">
        <v>1</v>
      </c>
      <c r="T555" s="10" t="s">
        <v>20</v>
      </c>
      <c r="U555" s="10" t="s">
        <v>20</v>
      </c>
      <c r="V555" s="10" t="s">
        <v>20</v>
      </c>
      <c r="W555" s="10" t="s">
        <v>20</v>
      </c>
      <c r="X555" s="10" t="s">
        <v>20</v>
      </c>
      <c r="Y555" s="10" t="s">
        <v>20</v>
      </c>
      <c r="Z555" s="10" t="s">
        <v>20</v>
      </c>
      <c r="AA555" s="10" t="s">
        <v>20</v>
      </c>
      <c r="AB555" s="10" t="s">
        <v>20</v>
      </c>
      <c r="AC555" s="10" t="s">
        <v>20</v>
      </c>
      <c r="AD555" s="10" t="s">
        <v>20</v>
      </c>
      <c r="AE555" s="10" t="s">
        <v>20</v>
      </c>
      <c r="AF555" s="10" t="s">
        <v>20</v>
      </c>
      <c r="AG555" s="10" t="s">
        <v>20</v>
      </c>
      <c r="AH555" s="10" t="s">
        <v>20</v>
      </c>
      <c r="AI555" s="10" t="s">
        <v>20</v>
      </c>
      <c r="AJ555" s="10" t="s">
        <v>20</v>
      </c>
      <c r="AK555" s="10" t="s">
        <v>20</v>
      </c>
      <c r="AL555" s="10" t="s">
        <v>20</v>
      </c>
      <c r="AM555" s="10" t="s">
        <v>20</v>
      </c>
      <c r="AN555" s="10" t="s">
        <v>20</v>
      </c>
      <c r="AO555" s="10" t="s">
        <v>20</v>
      </c>
      <c r="AP555" s="10" t="s">
        <v>20</v>
      </c>
      <c r="AQ555" s="10" t="s">
        <v>20</v>
      </c>
      <c r="AR555" s="10" t="s">
        <v>20</v>
      </c>
      <c r="AS555" s="10" t="s">
        <v>20</v>
      </c>
      <c r="AT555" t="s">
        <v>3815</v>
      </c>
      <c r="AU555" s="7" t="str">
        <f>'sp1'!AJ557</f>
        <v>Call a macro sub from a web browser link</v>
      </c>
    </row>
    <row r="556" spans="2:47" ht="11.25" customHeight="1" x14ac:dyDescent="0.25">
      <c r="B556" s="12">
        <v>4</v>
      </c>
      <c r="C556" s="16" t="str">
        <f t="shared" si="8"/>
        <v>∞</v>
      </c>
      <c r="D556" s="10">
        <v>0</v>
      </c>
      <c r="E556" s="10">
        <v>1</v>
      </c>
      <c r="F556" s="10">
        <v>0</v>
      </c>
      <c r="G556" s="10">
        <v>0</v>
      </c>
      <c r="H556" s="10" t="s">
        <v>20</v>
      </c>
      <c r="I556" s="10" t="s">
        <v>20</v>
      </c>
      <c r="J556" s="10" t="s">
        <v>20</v>
      </c>
      <c r="K556" s="10" t="s">
        <v>20</v>
      </c>
      <c r="L556" s="10" t="s">
        <v>20</v>
      </c>
      <c r="M556" s="10" t="s">
        <v>20</v>
      </c>
      <c r="N556" s="10" t="s">
        <v>20</v>
      </c>
      <c r="O556" s="10" t="s">
        <v>20</v>
      </c>
      <c r="P556" s="10" t="s">
        <v>20</v>
      </c>
      <c r="Q556" s="10" t="s">
        <v>20</v>
      </c>
      <c r="R556" s="10" t="s">
        <v>20</v>
      </c>
      <c r="S556" s="10" t="s">
        <v>20</v>
      </c>
      <c r="T556" s="10" t="s">
        <v>20</v>
      </c>
      <c r="U556" s="10" t="s">
        <v>20</v>
      </c>
      <c r="V556" s="10" t="s">
        <v>20</v>
      </c>
      <c r="W556" s="10" t="s">
        <v>20</v>
      </c>
      <c r="X556" s="10" t="s">
        <v>20</v>
      </c>
      <c r="Y556" s="10" t="s">
        <v>20</v>
      </c>
      <c r="Z556" s="10" t="s">
        <v>20</v>
      </c>
      <c r="AA556" s="10" t="s">
        <v>20</v>
      </c>
      <c r="AB556" s="10" t="s">
        <v>20</v>
      </c>
      <c r="AC556" s="10" t="s">
        <v>20</v>
      </c>
      <c r="AD556" s="10" t="s">
        <v>20</v>
      </c>
      <c r="AE556" s="10" t="s">
        <v>20</v>
      </c>
      <c r="AF556" s="10" t="s">
        <v>20</v>
      </c>
      <c r="AG556" s="10" t="s">
        <v>20</v>
      </c>
      <c r="AH556" s="10" t="s">
        <v>20</v>
      </c>
      <c r="AI556" s="10" t="s">
        <v>20</v>
      </c>
      <c r="AJ556" s="10" t="s">
        <v>20</v>
      </c>
      <c r="AK556" s="10" t="s">
        <v>20</v>
      </c>
      <c r="AL556" s="10" t="s">
        <v>20</v>
      </c>
      <c r="AM556" s="10" t="s">
        <v>20</v>
      </c>
      <c r="AN556" s="10" t="s">
        <v>20</v>
      </c>
      <c r="AO556" s="10" t="s">
        <v>20</v>
      </c>
      <c r="AP556" s="10" t="s">
        <v>20</v>
      </c>
      <c r="AQ556" s="10" t="s">
        <v>20</v>
      </c>
      <c r="AR556" s="10" t="s">
        <v>20</v>
      </c>
      <c r="AS556" s="10" t="s">
        <v>20</v>
      </c>
      <c r="AT556" t="s">
        <v>3816</v>
      </c>
      <c r="AU556" s="7" t="str">
        <f>'sp1'!AJ558</f>
        <v>Inserting the letter &amp;quot;c&amp;quot; at th…</v>
      </c>
    </row>
    <row r="557" spans="2:47" ht="11.25" customHeight="1" x14ac:dyDescent="0.25">
      <c r="B557" s="12">
        <v>6</v>
      </c>
      <c r="C557" s="16" t="str">
        <f t="shared" si="8"/>
        <v>∞</v>
      </c>
      <c r="D557" s="10">
        <v>0</v>
      </c>
      <c r="E557" s="10">
        <v>0</v>
      </c>
      <c r="F557" s="10">
        <v>0</v>
      </c>
      <c r="G557" s="10">
        <v>0</v>
      </c>
      <c r="H557" s="10">
        <v>1</v>
      </c>
      <c r="I557" s="10">
        <v>0</v>
      </c>
      <c r="J557" s="10" t="s">
        <v>20</v>
      </c>
      <c r="K557" s="10" t="s">
        <v>20</v>
      </c>
      <c r="L557" s="10" t="s">
        <v>20</v>
      </c>
      <c r="M557" s="10" t="s">
        <v>20</v>
      </c>
      <c r="N557" s="10" t="s">
        <v>20</v>
      </c>
      <c r="O557" s="10" t="s">
        <v>20</v>
      </c>
      <c r="P557" s="10" t="s">
        <v>20</v>
      </c>
      <c r="Q557" s="10" t="s">
        <v>20</v>
      </c>
      <c r="R557" s="10" t="s">
        <v>20</v>
      </c>
      <c r="S557" s="10" t="s">
        <v>20</v>
      </c>
      <c r="T557" s="10" t="s">
        <v>20</v>
      </c>
      <c r="U557" s="10" t="s">
        <v>20</v>
      </c>
      <c r="V557" s="10" t="s">
        <v>20</v>
      </c>
      <c r="W557" s="10" t="s">
        <v>20</v>
      </c>
      <c r="X557" s="10" t="s">
        <v>20</v>
      </c>
      <c r="Y557" s="10" t="s">
        <v>20</v>
      </c>
      <c r="Z557" s="10" t="s">
        <v>20</v>
      </c>
      <c r="AA557" s="10" t="s">
        <v>20</v>
      </c>
      <c r="AB557" s="10" t="s">
        <v>20</v>
      </c>
      <c r="AC557" s="10" t="s">
        <v>20</v>
      </c>
      <c r="AD557" s="10" t="s">
        <v>20</v>
      </c>
      <c r="AE557" s="10" t="s">
        <v>20</v>
      </c>
      <c r="AF557" s="10" t="s">
        <v>20</v>
      </c>
      <c r="AG557" s="10" t="s">
        <v>20</v>
      </c>
      <c r="AH557" s="10" t="s">
        <v>20</v>
      </c>
      <c r="AI557" s="10" t="s">
        <v>20</v>
      </c>
      <c r="AJ557" s="10" t="s">
        <v>20</v>
      </c>
      <c r="AK557" s="10" t="s">
        <v>20</v>
      </c>
      <c r="AL557" s="10" t="s">
        <v>20</v>
      </c>
      <c r="AM557" s="10" t="s">
        <v>20</v>
      </c>
      <c r="AN557" s="10" t="s">
        <v>20</v>
      </c>
      <c r="AO557" s="10" t="s">
        <v>20</v>
      </c>
      <c r="AP557" s="10" t="s">
        <v>20</v>
      </c>
      <c r="AQ557" s="10" t="s">
        <v>20</v>
      </c>
      <c r="AR557" s="10" t="s">
        <v>20</v>
      </c>
      <c r="AS557" s="10" t="s">
        <v>20</v>
      </c>
      <c r="AT557" t="s">
        <v>3817</v>
      </c>
      <c r="AU557" s="7" t="str">
        <f>'sp1'!AJ559</f>
        <v>Very basic formula question</v>
      </c>
    </row>
    <row r="558" spans="2:47" ht="11.25" customHeight="1" x14ac:dyDescent="0.25">
      <c r="B558" s="12">
        <v>5</v>
      </c>
      <c r="C558" s="16" t="str">
        <f t="shared" si="8"/>
        <v>∞</v>
      </c>
      <c r="D558" s="10">
        <v>0</v>
      </c>
      <c r="E558" s="10">
        <v>1</v>
      </c>
      <c r="F558" s="10">
        <v>0</v>
      </c>
      <c r="G558" s="10">
        <v>0</v>
      </c>
      <c r="H558" s="10">
        <v>1</v>
      </c>
      <c r="I558" s="10" t="s">
        <v>20</v>
      </c>
      <c r="J558" s="10" t="s">
        <v>20</v>
      </c>
      <c r="K558" s="10" t="s">
        <v>20</v>
      </c>
      <c r="L558" s="10" t="s">
        <v>20</v>
      </c>
      <c r="M558" s="10" t="s">
        <v>20</v>
      </c>
      <c r="N558" s="10" t="s">
        <v>20</v>
      </c>
      <c r="O558" s="10" t="s">
        <v>20</v>
      </c>
      <c r="P558" s="10" t="s">
        <v>20</v>
      </c>
      <c r="Q558" s="10" t="s">
        <v>20</v>
      </c>
      <c r="R558" s="10" t="s">
        <v>20</v>
      </c>
      <c r="S558" s="10" t="s">
        <v>20</v>
      </c>
      <c r="T558" s="10" t="s">
        <v>20</v>
      </c>
      <c r="U558" s="10" t="s">
        <v>20</v>
      </c>
      <c r="V558" s="10" t="s">
        <v>20</v>
      </c>
      <c r="W558" s="10" t="s">
        <v>20</v>
      </c>
      <c r="X558" s="10" t="s">
        <v>20</v>
      </c>
      <c r="Y558" s="10" t="s">
        <v>20</v>
      </c>
      <c r="Z558" s="10" t="s">
        <v>20</v>
      </c>
      <c r="AA558" s="10" t="s">
        <v>20</v>
      </c>
      <c r="AB558" s="10" t="s">
        <v>20</v>
      </c>
      <c r="AC558" s="10" t="s">
        <v>20</v>
      </c>
      <c r="AD558" s="10" t="s">
        <v>20</v>
      </c>
      <c r="AE558" s="10" t="s">
        <v>20</v>
      </c>
      <c r="AF558" s="10" t="s">
        <v>20</v>
      </c>
      <c r="AG558" s="10" t="s">
        <v>20</v>
      </c>
      <c r="AH558" s="10" t="s">
        <v>20</v>
      </c>
      <c r="AI558" s="10" t="s">
        <v>20</v>
      </c>
      <c r="AJ558" s="10" t="s">
        <v>20</v>
      </c>
      <c r="AK558" s="10" t="s">
        <v>20</v>
      </c>
      <c r="AL558" s="10" t="s">
        <v>20</v>
      </c>
      <c r="AM558" s="10" t="s">
        <v>20</v>
      </c>
      <c r="AN558" s="10" t="s">
        <v>20</v>
      </c>
      <c r="AO558" s="10" t="s">
        <v>20</v>
      </c>
      <c r="AP558" s="10" t="s">
        <v>20</v>
      </c>
      <c r="AQ558" s="10" t="s">
        <v>20</v>
      </c>
      <c r="AR558" s="10" t="s">
        <v>20</v>
      </c>
      <c r="AS558" s="10" t="s">
        <v>20</v>
      </c>
      <c r="AT558" t="s">
        <v>3818</v>
      </c>
      <c r="AU558" s="7" t="str">
        <f>'sp1'!AJ560</f>
        <v>Rounding latitude/longitude precision</v>
      </c>
    </row>
    <row r="559" spans="2:47" ht="11.25" customHeight="1" x14ac:dyDescent="0.25">
      <c r="B559" s="12">
        <v>17</v>
      </c>
      <c r="C559" s="16" t="str">
        <f t="shared" si="8"/>
        <v>∞</v>
      </c>
      <c r="D559" s="10">
        <v>0</v>
      </c>
      <c r="E559" s="10">
        <v>1</v>
      </c>
      <c r="F559" s="10">
        <v>0</v>
      </c>
      <c r="G559" s="10">
        <v>1</v>
      </c>
      <c r="H559" s="10">
        <v>0</v>
      </c>
      <c r="I559" s="10">
        <v>1</v>
      </c>
      <c r="J559" s="10">
        <v>0</v>
      </c>
      <c r="K559" s="10">
        <v>1</v>
      </c>
      <c r="L559" s="10">
        <v>0</v>
      </c>
      <c r="M559" s="10">
        <v>1</v>
      </c>
      <c r="N559" s="10">
        <v>0</v>
      </c>
      <c r="O559" s="10">
        <v>1</v>
      </c>
      <c r="P559" s="10">
        <v>0</v>
      </c>
      <c r="Q559" s="10">
        <v>1</v>
      </c>
      <c r="R559" s="10">
        <v>0</v>
      </c>
      <c r="S559" s="10">
        <v>1</v>
      </c>
      <c r="T559" s="10">
        <v>0</v>
      </c>
      <c r="U559" s="10" t="s">
        <v>20</v>
      </c>
      <c r="V559" s="10" t="s">
        <v>20</v>
      </c>
      <c r="W559" s="10" t="s">
        <v>20</v>
      </c>
      <c r="X559" s="10" t="s">
        <v>20</v>
      </c>
      <c r="Y559" s="10" t="s">
        <v>20</v>
      </c>
      <c r="Z559" s="10" t="s">
        <v>20</v>
      </c>
      <c r="AA559" s="10" t="s">
        <v>20</v>
      </c>
      <c r="AB559" s="10" t="s">
        <v>20</v>
      </c>
      <c r="AC559" s="10" t="s">
        <v>20</v>
      </c>
      <c r="AD559" s="10" t="s">
        <v>20</v>
      </c>
      <c r="AE559" s="10" t="s">
        <v>20</v>
      </c>
      <c r="AF559" s="10" t="s">
        <v>20</v>
      </c>
      <c r="AG559" s="10" t="s">
        <v>20</v>
      </c>
      <c r="AH559" s="10" t="s">
        <v>20</v>
      </c>
      <c r="AI559" s="10" t="s">
        <v>20</v>
      </c>
      <c r="AJ559" s="10" t="s">
        <v>20</v>
      </c>
      <c r="AK559" s="10" t="s">
        <v>20</v>
      </c>
      <c r="AL559" s="10" t="s">
        <v>20</v>
      </c>
      <c r="AM559" s="10" t="s">
        <v>20</v>
      </c>
      <c r="AN559" s="10" t="s">
        <v>20</v>
      </c>
      <c r="AO559" s="10" t="s">
        <v>20</v>
      </c>
      <c r="AP559" s="10" t="s">
        <v>20</v>
      </c>
      <c r="AQ559" s="10" t="s">
        <v>20</v>
      </c>
      <c r="AR559" s="10" t="s">
        <v>20</v>
      </c>
      <c r="AS559" s="10" t="s">
        <v>20</v>
      </c>
      <c r="AT559" t="s">
        <v>3819</v>
      </c>
      <c r="AU559" s="7" t="str">
        <f>'sp1'!AJ561</f>
        <v>COUNT IF G10:G1000 equals today or the p…</v>
      </c>
    </row>
    <row r="560" spans="2:47" ht="11.25" customHeight="1" x14ac:dyDescent="0.25">
      <c r="B560" s="12">
        <v>3</v>
      </c>
      <c r="C560" s="16" t="str">
        <f t="shared" si="8"/>
        <v>∞</v>
      </c>
      <c r="D560" s="10">
        <v>0</v>
      </c>
      <c r="E560" s="10">
        <v>0</v>
      </c>
      <c r="F560" s="10">
        <v>1</v>
      </c>
      <c r="G560" s="10" t="s">
        <v>20</v>
      </c>
      <c r="H560" s="10" t="s">
        <v>20</v>
      </c>
      <c r="I560" s="10" t="s">
        <v>20</v>
      </c>
      <c r="J560" s="10" t="s">
        <v>20</v>
      </c>
      <c r="K560" s="10" t="s">
        <v>20</v>
      </c>
      <c r="L560" s="10" t="s">
        <v>20</v>
      </c>
      <c r="M560" s="10" t="s">
        <v>20</v>
      </c>
      <c r="N560" s="10" t="s">
        <v>20</v>
      </c>
      <c r="O560" s="10" t="s">
        <v>20</v>
      </c>
      <c r="P560" s="10" t="s">
        <v>20</v>
      </c>
      <c r="Q560" s="10" t="s">
        <v>20</v>
      </c>
      <c r="R560" s="10" t="s">
        <v>20</v>
      </c>
      <c r="S560" s="10" t="s">
        <v>20</v>
      </c>
      <c r="T560" s="10" t="s">
        <v>20</v>
      </c>
      <c r="U560" s="10" t="s">
        <v>20</v>
      </c>
      <c r="V560" s="10" t="s">
        <v>20</v>
      </c>
      <c r="W560" s="10" t="s">
        <v>20</v>
      </c>
      <c r="X560" s="10" t="s">
        <v>20</v>
      </c>
      <c r="Y560" s="10" t="s">
        <v>20</v>
      </c>
      <c r="Z560" s="10" t="s">
        <v>20</v>
      </c>
      <c r="AA560" s="10" t="s">
        <v>20</v>
      </c>
      <c r="AB560" s="10" t="s">
        <v>20</v>
      </c>
      <c r="AC560" s="10" t="s">
        <v>20</v>
      </c>
      <c r="AD560" s="10" t="s">
        <v>20</v>
      </c>
      <c r="AE560" s="10" t="s">
        <v>20</v>
      </c>
      <c r="AF560" s="10" t="s">
        <v>20</v>
      </c>
      <c r="AG560" s="10" t="s">
        <v>20</v>
      </c>
      <c r="AH560" s="10" t="s">
        <v>20</v>
      </c>
      <c r="AI560" s="10" t="s">
        <v>20</v>
      </c>
      <c r="AJ560" s="10" t="s">
        <v>20</v>
      </c>
      <c r="AK560" s="10" t="s">
        <v>20</v>
      </c>
      <c r="AL560" s="10" t="s">
        <v>20</v>
      </c>
      <c r="AM560" s="10" t="s">
        <v>20</v>
      </c>
      <c r="AN560" s="10" t="s">
        <v>20</v>
      </c>
      <c r="AO560" s="10" t="s">
        <v>20</v>
      </c>
      <c r="AP560" s="10" t="s">
        <v>20</v>
      </c>
      <c r="AQ560" s="10" t="s">
        <v>20</v>
      </c>
      <c r="AR560" s="10" t="s">
        <v>20</v>
      </c>
      <c r="AS560" s="10" t="s">
        <v>20</v>
      </c>
      <c r="AT560" t="s">
        <v>3820</v>
      </c>
      <c r="AU560" s="7" t="str">
        <f>'sp1'!AJ562</f>
        <v>Calculating the project manday details</v>
      </c>
    </row>
    <row r="561" spans="2:47" ht="11.25" customHeight="1" x14ac:dyDescent="0.25">
      <c r="B561" s="12">
        <v>6</v>
      </c>
      <c r="C561" s="16" t="str">
        <f t="shared" si="8"/>
        <v>∞</v>
      </c>
      <c r="D561" s="10">
        <v>0</v>
      </c>
      <c r="E561" s="10">
        <v>1</v>
      </c>
      <c r="F561" s="10">
        <v>0</v>
      </c>
      <c r="G561" s="10">
        <v>0</v>
      </c>
      <c r="H561" s="10">
        <v>0</v>
      </c>
      <c r="I561" s="10">
        <v>0</v>
      </c>
      <c r="J561" s="10" t="s">
        <v>20</v>
      </c>
      <c r="K561" s="10" t="s">
        <v>20</v>
      </c>
      <c r="L561" s="10" t="s">
        <v>20</v>
      </c>
      <c r="M561" s="10" t="s">
        <v>20</v>
      </c>
      <c r="N561" s="10" t="s">
        <v>20</v>
      </c>
      <c r="O561" s="10" t="s">
        <v>20</v>
      </c>
      <c r="P561" s="10" t="s">
        <v>20</v>
      </c>
      <c r="Q561" s="10" t="s">
        <v>20</v>
      </c>
      <c r="R561" s="10" t="s">
        <v>20</v>
      </c>
      <c r="S561" s="10" t="s">
        <v>20</v>
      </c>
      <c r="T561" s="10" t="s">
        <v>20</v>
      </c>
      <c r="U561" s="10" t="s">
        <v>20</v>
      </c>
      <c r="V561" s="10" t="s">
        <v>20</v>
      </c>
      <c r="W561" s="10" t="s">
        <v>20</v>
      </c>
      <c r="X561" s="10" t="s">
        <v>20</v>
      </c>
      <c r="Y561" s="10" t="s">
        <v>20</v>
      </c>
      <c r="Z561" s="10" t="s">
        <v>20</v>
      </c>
      <c r="AA561" s="10" t="s">
        <v>20</v>
      </c>
      <c r="AB561" s="10" t="s">
        <v>20</v>
      </c>
      <c r="AC561" s="10" t="s">
        <v>20</v>
      </c>
      <c r="AD561" s="10" t="s">
        <v>20</v>
      </c>
      <c r="AE561" s="10" t="s">
        <v>20</v>
      </c>
      <c r="AF561" s="10" t="s">
        <v>20</v>
      </c>
      <c r="AG561" s="10" t="s">
        <v>20</v>
      </c>
      <c r="AH561" s="10" t="s">
        <v>20</v>
      </c>
      <c r="AI561" s="10" t="s">
        <v>20</v>
      </c>
      <c r="AJ561" s="10" t="s">
        <v>20</v>
      </c>
      <c r="AK561" s="10" t="s">
        <v>20</v>
      </c>
      <c r="AL561" s="10" t="s">
        <v>20</v>
      </c>
      <c r="AM561" s="10" t="s">
        <v>20</v>
      </c>
      <c r="AN561" s="10" t="s">
        <v>20</v>
      </c>
      <c r="AO561" s="10" t="s">
        <v>20</v>
      </c>
      <c r="AP561" s="10" t="s">
        <v>20</v>
      </c>
      <c r="AQ561" s="10" t="s">
        <v>20</v>
      </c>
      <c r="AR561" s="10" t="s">
        <v>20</v>
      </c>
      <c r="AS561" s="10" t="s">
        <v>20</v>
      </c>
      <c r="AT561" t="s">
        <v>3821</v>
      </c>
      <c r="AU561" s="7" t="str">
        <f>'sp1'!AJ563</f>
        <v>Challenging Custom Format or Conditional…</v>
      </c>
    </row>
    <row r="562" spans="2:47" ht="11.25" customHeight="1" x14ac:dyDescent="0.25">
      <c r="B562" s="12">
        <v>4</v>
      </c>
      <c r="C562" s="16" t="str">
        <f t="shared" si="8"/>
        <v>∞</v>
      </c>
      <c r="D562" s="10">
        <v>0</v>
      </c>
      <c r="E562" s="10">
        <v>1</v>
      </c>
      <c r="F562" s="10">
        <v>0</v>
      </c>
      <c r="G562" s="10">
        <v>1</v>
      </c>
      <c r="H562" s="10" t="s">
        <v>20</v>
      </c>
      <c r="I562" s="10" t="s">
        <v>20</v>
      </c>
      <c r="J562" s="10" t="s">
        <v>20</v>
      </c>
      <c r="K562" s="10" t="s">
        <v>20</v>
      </c>
      <c r="L562" s="10" t="s">
        <v>20</v>
      </c>
      <c r="M562" s="10" t="s">
        <v>20</v>
      </c>
      <c r="N562" s="10" t="s">
        <v>20</v>
      </c>
      <c r="O562" s="10" t="s">
        <v>20</v>
      </c>
      <c r="P562" s="10" t="s">
        <v>20</v>
      </c>
      <c r="Q562" s="10" t="s">
        <v>20</v>
      </c>
      <c r="R562" s="10" t="s">
        <v>20</v>
      </c>
      <c r="S562" s="10" t="s">
        <v>20</v>
      </c>
      <c r="T562" s="10" t="s">
        <v>20</v>
      </c>
      <c r="U562" s="10" t="s">
        <v>20</v>
      </c>
      <c r="V562" s="10" t="s">
        <v>20</v>
      </c>
      <c r="W562" s="10" t="s">
        <v>20</v>
      </c>
      <c r="X562" s="10" t="s">
        <v>20</v>
      </c>
      <c r="Y562" s="10" t="s">
        <v>20</v>
      </c>
      <c r="Z562" s="10" t="s">
        <v>20</v>
      </c>
      <c r="AA562" s="10" t="s">
        <v>20</v>
      </c>
      <c r="AB562" s="10" t="s">
        <v>20</v>
      </c>
      <c r="AC562" s="10" t="s">
        <v>20</v>
      </c>
      <c r="AD562" s="10" t="s">
        <v>20</v>
      </c>
      <c r="AE562" s="10" t="s">
        <v>20</v>
      </c>
      <c r="AF562" s="10" t="s">
        <v>20</v>
      </c>
      <c r="AG562" s="10" t="s">
        <v>20</v>
      </c>
      <c r="AH562" s="10" t="s">
        <v>20</v>
      </c>
      <c r="AI562" s="10" t="s">
        <v>20</v>
      </c>
      <c r="AJ562" s="10" t="s">
        <v>20</v>
      </c>
      <c r="AK562" s="10" t="s">
        <v>20</v>
      </c>
      <c r="AL562" s="10" t="s">
        <v>20</v>
      </c>
      <c r="AM562" s="10" t="s">
        <v>20</v>
      </c>
      <c r="AN562" s="10" t="s">
        <v>20</v>
      </c>
      <c r="AO562" s="10" t="s">
        <v>20</v>
      </c>
      <c r="AP562" s="10" t="s">
        <v>20</v>
      </c>
      <c r="AQ562" s="10" t="s">
        <v>20</v>
      </c>
      <c r="AR562" s="10" t="s">
        <v>20</v>
      </c>
      <c r="AS562" s="10" t="s">
        <v>20</v>
      </c>
      <c r="AT562" t="s">
        <v>3822</v>
      </c>
      <c r="AU562" s="7" t="str">
        <f>'sp1'!AJ564</f>
        <v>Macro issue</v>
      </c>
    </row>
    <row r="563" spans="2:47" ht="11.25" customHeight="1" x14ac:dyDescent="0.25">
      <c r="B563" s="12">
        <v>2</v>
      </c>
      <c r="C563" s="16" t="str">
        <f t="shared" si="8"/>
        <v>∞</v>
      </c>
      <c r="D563" s="10">
        <v>0</v>
      </c>
      <c r="E563" s="10">
        <v>1</v>
      </c>
      <c r="F563" s="10" t="s">
        <v>20</v>
      </c>
      <c r="G563" s="10" t="s">
        <v>20</v>
      </c>
      <c r="H563" s="10" t="s">
        <v>20</v>
      </c>
      <c r="I563" s="10" t="s">
        <v>20</v>
      </c>
      <c r="J563" s="10" t="s">
        <v>20</v>
      </c>
      <c r="K563" s="10" t="s">
        <v>20</v>
      </c>
      <c r="L563" s="10" t="s">
        <v>20</v>
      </c>
      <c r="M563" s="10" t="s">
        <v>20</v>
      </c>
      <c r="N563" s="10" t="s">
        <v>20</v>
      </c>
      <c r="O563" s="10" t="s">
        <v>20</v>
      </c>
      <c r="P563" s="10" t="s">
        <v>20</v>
      </c>
      <c r="Q563" s="10" t="s">
        <v>20</v>
      </c>
      <c r="R563" s="10" t="s">
        <v>20</v>
      </c>
      <c r="S563" s="10" t="s">
        <v>20</v>
      </c>
      <c r="T563" s="10" t="s">
        <v>20</v>
      </c>
      <c r="U563" s="10" t="s">
        <v>20</v>
      </c>
      <c r="V563" s="10" t="s">
        <v>20</v>
      </c>
      <c r="W563" s="10" t="s">
        <v>20</v>
      </c>
      <c r="X563" s="10" t="s">
        <v>20</v>
      </c>
      <c r="Y563" s="10" t="s">
        <v>20</v>
      </c>
      <c r="Z563" s="10" t="s">
        <v>20</v>
      </c>
      <c r="AA563" s="10" t="s">
        <v>20</v>
      </c>
      <c r="AB563" s="10" t="s">
        <v>20</v>
      </c>
      <c r="AC563" s="10" t="s">
        <v>20</v>
      </c>
      <c r="AD563" s="10" t="s">
        <v>20</v>
      </c>
      <c r="AE563" s="10" t="s">
        <v>20</v>
      </c>
      <c r="AF563" s="10" t="s">
        <v>20</v>
      </c>
      <c r="AG563" s="10" t="s">
        <v>20</v>
      </c>
      <c r="AH563" s="10" t="s">
        <v>20</v>
      </c>
      <c r="AI563" s="10" t="s">
        <v>20</v>
      </c>
      <c r="AJ563" s="10" t="s">
        <v>20</v>
      </c>
      <c r="AK563" s="10" t="s">
        <v>20</v>
      </c>
      <c r="AL563" s="10" t="s">
        <v>20</v>
      </c>
      <c r="AM563" s="10" t="s">
        <v>20</v>
      </c>
      <c r="AN563" s="10" t="s">
        <v>20</v>
      </c>
      <c r="AO563" s="10" t="s">
        <v>20</v>
      </c>
      <c r="AP563" s="10" t="s">
        <v>20</v>
      </c>
      <c r="AQ563" s="10" t="s">
        <v>20</v>
      </c>
      <c r="AR563" s="10" t="s">
        <v>20</v>
      </c>
      <c r="AS563" s="10" t="s">
        <v>20</v>
      </c>
      <c r="AT563" t="s">
        <v>3823</v>
      </c>
      <c r="AU563" s="7" t="str">
        <f>'sp1'!AJ565</f>
        <v>HR Dashboards</v>
      </c>
    </row>
    <row r="564" spans="2:47" ht="11.25" customHeight="1" x14ac:dyDescent="0.25">
      <c r="B564" s="12">
        <v>3</v>
      </c>
      <c r="C564" s="16" t="str">
        <f t="shared" si="8"/>
        <v>∞</v>
      </c>
      <c r="D564" s="10">
        <v>0</v>
      </c>
      <c r="E564" s="10">
        <v>1</v>
      </c>
      <c r="F564" s="10">
        <v>0</v>
      </c>
      <c r="G564" s="10" t="s">
        <v>20</v>
      </c>
      <c r="H564" s="10" t="s">
        <v>20</v>
      </c>
      <c r="I564" s="10" t="s">
        <v>20</v>
      </c>
      <c r="J564" s="10" t="s">
        <v>20</v>
      </c>
      <c r="K564" s="10" t="s">
        <v>20</v>
      </c>
      <c r="L564" s="10" t="s">
        <v>20</v>
      </c>
      <c r="M564" s="10" t="s">
        <v>20</v>
      </c>
      <c r="N564" s="10" t="s">
        <v>20</v>
      </c>
      <c r="O564" s="10" t="s">
        <v>20</v>
      </c>
      <c r="P564" s="10" t="s">
        <v>20</v>
      </c>
      <c r="Q564" s="10" t="s">
        <v>20</v>
      </c>
      <c r="R564" s="10" t="s">
        <v>20</v>
      </c>
      <c r="S564" s="10" t="s">
        <v>20</v>
      </c>
      <c r="T564" s="10" t="s">
        <v>20</v>
      </c>
      <c r="U564" s="10" t="s">
        <v>20</v>
      </c>
      <c r="V564" s="10" t="s">
        <v>20</v>
      </c>
      <c r="W564" s="10" t="s">
        <v>20</v>
      </c>
      <c r="X564" s="10" t="s">
        <v>20</v>
      </c>
      <c r="Y564" s="10" t="s">
        <v>20</v>
      </c>
      <c r="Z564" s="10" t="s">
        <v>20</v>
      </c>
      <c r="AA564" s="10" t="s">
        <v>20</v>
      </c>
      <c r="AB564" s="10" t="s">
        <v>20</v>
      </c>
      <c r="AC564" s="10" t="s">
        <v>20</v>
      </c>
      <c r="AD564" s="10" t="s">
        <v>20</v>
      </c>
      <c r="AE564" s="10" t="s">
        <v>20</v>
      </c>
      <c r="AF564" s="10" t="s">
        <v>20</v>
      </c>
      <c r="AG564" s="10" t="s">
        <v>20</v>
      </c>
      <c r="AH564" s="10" t="s">
        <v>20</v>
      </c>
      <c r="AI564" s="10" t="s">
        <v>20</v>
      </c>
      <c r="AJ564" s="10" t="s">
        <v>20</v>
      </c>
      <c r="AK564" s="10" t="s">
        <v>20</v>
      </c>
      <c r="AL564" s="10" t="s">
        <v>20</v>
      </c>
      <c r="AM564" s="10" t="s">
        <v>20</v>
      </c>
      <c r="AN564" s="10" t="s">
        <v>20</v>
      </c>
      <c r="AO564" s="10" t="s">
        <v>20</v>
      </c>
      <c r="AP564" s="10" t="s">
        <v>20</v>
      </c>
      <c r="AQ564" s="10" t="s">
        <v>20</v>
      </c>
      <c r="AR564" s="10" t="s">
        <v>20</v>
      </c>
      <c r="AS564" s="10" t="s">
        <v>20</v>
      </c>
      <c r="AT564" t="s">
        <v>3824</v>
      </c>
      <c r="AU564" s="7" t="str">
        <f>'sp1'!AJ566</f>
        <v>Create Huge Search Button</v>
      </c>
    </row>
    <row r="565" spans="2:47" ht="11.25" customHeight="1" x14ac:dyDescent="0.25">
      <c r="B565" s="12">
        <v>7</v>
      </c>
      <c r="C565" s="16" t="str">
        <f t="shared" si="8"/>
        <v>∞</v>
      </c>
      <c r="D565" s="10">
        <v>0</v>
      </c>
      <c r="E565" s="10">
        <v>0</v>
      </c>
      <c r="F565" s="10">
        <v>1</v>
      </c>
      <c r="G565" s="10">
        <v>0</v>
      </c>
      <c r="H565" s="10">
        <v>0</v>
      </c>
      <c r="I565" s="10">
        <v>1</v>
      </c>
      <c r="J565" s="10">
        <v>0</v>
      </c>
      <c r="K565" s="10" t="s">
        <v>20</v>
      </c>
      <c r="L565" s="10" t="s">
        <v>20</v>
      </c>
      <c r="M565" s="10" t="s">
        <v>20</v>
      </c>
      <c r="N565" s="10" t="s">
        <v>20</v>
      </c>
      <c r="O565" s="10" t="s">
        <v>20</v>
      </c>
      <c r="P565" s="10" t="s">
        <v>20</v>
      </c>
      <c r="Q565" s="10" t="s">
        <v>20</v>
      </c>
      <c r="R565" s="10" t="s">
        <v>20</v>
      </c>
      <c r="S565" s="10" t="s">
        <v>20</v>
      </c>
      <c r="T565" s="10" t="s">
        <v>20</v>
      </c>
      <c r="U565" s="10" t="s">
        <v>20</v>
      </c>
      <c r="V565" s="10" t="s">
        <v>20</v>
      </c>
      <c r="W565" s="10" t="s">
        <v>20</v>
      </c>
      <c r="X565" s="10" t="s">
        <v>20</v>
      </c>
      <c r="Y565" s="10" t="s">
        <v>20</v>
      </c>
      <c r="Z565" s="10" t="s">
        <v>20</v>
      </c>
      <c r="AA565" s="10" t="s">
        <v>20</v>
      </c>
      <c r="AB565" s="10" t="s">
        <v>20</v>
      </c>
      <c r="AC565" s="10" t="s">
        <v>20</v>
      </c>
      <c r="AD565" s="10" t="s">
        <v>20</v>
      </c>
      <c r="AE565" s="10" t="s">
        <v>20</v>
      </c>
      <c r="AF565" s="10" t="s">
        <v>20</v>
      </c>
      <c r="AG565" s="10" t="s">
        <v>20</v>
      </c>
      <c r="AH565" s="10" t="s">
        <v>20</v>
      </c>
      <c r="AI565" s="10" t="s">
        <v>20</v>
      </c>
      <c r="AJ565" s="10" t="s">
        <v>20</v>
      </c>
      <c r="AK565" s="10" t="s">
        <v>20</v>
      </c>
      <c r="AL565" s="10" t="s">
        <v>20</v>
      </c>
      <c r="AM565" s="10" t="s">
        <v>20</v>
      </c>
      <c r="AN565" s="10" t="s">
        <v>20</v>
      </c>
      <c r="AO565" s="10" t="s">
        <v>20</v>
      </c>
      <c r="AP565" s="10" t="s">
        <v>20</v>
      </c>
      <c r="AQ565" s="10" t="s">
        <v>20</v>
      </c>
      <c r="AR565" s="10" t="s">
        <v>20</v>
      </c>
      <c r="AS565" s="10" t="s">
        <v>20</v>
      </c>
      <c r="AT565" t="s">
        <v>3825</v>
      </c>
      <c r="AU565" s="7" t="str">
        <f>'sp1'!AJ567</f>
        <v>IF formula with maximum value</v>
      </c>
    </row>
    <row r="566" spans="2:47" ht="11.25" customHeight="1" x14ac:dyDescent="0.25">
      <c r="B566" s="12">
        <v>17</v>
      </c>
      <c r="C566" s="16" t="str">
        <f t="shared" si="8"/>
        <v>∞</v>
      </c>
      <c r="D566" s="10">
        <v>0</v>
      </c>
      <c r="E566" s="10">
        <v>0</v>
      </c>
      <c r="F566" s="10">
        <v>0</v>
      </c>
      <c r="G566" s="10">
        <v>0</v>
      </c>
      <c r="H566" s="10">
        <v>0</v>
      </c>
      <c r="I566" s="10">
        <v>1</v>
      </c>
      <c r="J566" s="10">
        <v>0</v>
      </c>
      <c r="K566" s="10">
        <v>0</v>
      </c>
      <c r="L566" s="10">
        <v>1</v>
      </c>
      <c r="M566" s="10">
        <v>0</v>
      </c>
      <c r="N566" s="10">
        <v>1</v>
      </c>
      <c r="O566" s="10">
        <v>0</v>
      </c>
      <c r="P566" s="10">
        <v>0</v>
      </c>
      <c r="Q566" s="10">
        <v>1</v>
      </c>
      <c r="R566" s="10">
        <v>0</v>
      </c>
      <c r="S566" s="10">
        <v>1</v>
      </c>
      <c r="T566" s="10">
        <v>0</v>
      </c>
      <c r="U566" s="10" t="s">
        <v>20</v>
      </c>
      <c r="V566" s="10" t="s">
        <v>20</v>
      </c>
      <c r="W566" s="10" t="s">
        <v>20</v>
      </c>
      <c r="X566" s="10" t="s">
        <v>20</v>
      </c>
      <c r="Y566" s="10" t="s">
        <v>20</v>
      </c>
      <c r="Z566" s="10" t="s">
        <v>20</v>
      </c>
      <c r="AA566" s="10" t="s">
        <v>20</v>
      </c>
      <c r="AB566" s="10" t="s">
        <v>20</v>
      </c>
      <c r="AC566" s="10" t="s">
        <v>20</v>
      </c>
      <c r="AD566" s="10" t="s">
        <v>20</v>
      </c>
      <c r="AE566" s="10" t="s">
        <v>20</v>
      </c>
      <c r="AF566" s="10" t="s">
        <v>20</v>
      </c>
      <c r="AG566" s="10" t="s">
        <v>20</v>
      </c>
      <c r="AH566" s="10" t="s">
        <v>20</v>
      </c>
      <c r="AI566" s="10" t="s">
        <v>20</v>
      </c>
      <c r="AJ566" s="10" t="s">
        <v>20</v>
      </c>
      <c r="AK566" s="10" t="s">
        <v>20</v>
      </c>
      <c r="AL566" s="10" t="s">
        <v>20</v>
      </c>
      <c r="AM566" s="10" t="s">
        <v>20</v>
      </c>
      <c r="AN566" s="10" t="s">
        <v>20</v>
      </c>
      <c r="AO566" s="10" t="s">
        <v>20</v>
      </c>
      <c r="AP566" s="10" t="s">
        <v>20</v>
      </c>
      <c r="AQ566" s="10" t="s">
        <v>20</v>
      </c>
      <c r="AR566" s="10" t="s">
        <v>20</v>
      </c>
      <c r="AS566" s="10" t="s">
        <v>20</v>
      </c>
      <c r="AT566" t="s">
        <v>3826</v>
      </c>
      <c r="AU566" s="7" t="str">
        <f>'sp1'!AJ568</f>
        <v>Ranking a column of averages from 1st to…</v>
      </c>
    </row>
    <row r="567" spans="2:47" ht="11.25" customHeight="1" x14ac:dyDescent="0.25">
      <c r="B567" s="12">
        <v>3</v>
      </c>
      <c r="C567" s="16" t="str">
        <f t="shared" si="8"/>
        <v>∞</v>
      </c>
      <c r="D567" s="10">
        <v>0</v>
      </c>
      <c r="E567" s="10">
        <v>1</v>
      </c>
      <c r="F567" s="10">
        <v>0</v>
      </c>
      <c r="G567" s="10" t="s">
        <v>20</v>
      </c>
      <c r="H567" s="10" t="s">
        <v>20</v>
      </c>
      <c r="I567" s="10" t="s">
        <v>20</v>
      </c>
      <c r="J567" s="10" t="s">
        <v>20</v>
      </c>
      <c r="K567" s="10" t="s">
        <v>20</v>
      </c>
      <c r="L567" s="10" t="s">
        <v>20</v>
      </c>
      <c r="M567" s="10" t="s">
        <v>20</v>
      </c>
      <c r="N567" s="10" t="s">
        <v>20</v>
      </c>
      <c r="O567" s="10" t="s">
        <v>20</v>
      </c>
      <c r="P567" s="10" t="s">
        <v>20</v>
      </c>
      <c r="Q567" s="10" t="s">
        <v>20</v>
      </c>
      <c r="R567" s="10" t="s">
        <v>20</v>
      </c>
      <c r="S567" s="10" t="s">
        <v>20</v>
      </c>
      <c r="T567" s="10" t="s">
        <v>20</v>
      </c>
      <c r="U567" s="10" t="s">
        <v>20</v>
      </c>
      <c r="V567" s="10" t="s">
        <v>20</v>
      </c>
      <c r="W567" s="10" t="s">
        <v>20</v>
      </c>
      <c r="X567" s="10" t="s">
        <v>20</v>
      </c>
      <c r="Y567" s="10" t="s">
        <v>20</v>
      </c>
      <c r="Z567" s="10" t="s">
        <v>20</v>
      </c>
      <c r="AA567" s="10" t="s">
        <v>20</v>
      </c>
      <c r="AB567" s="10" t="s">
        <v>20</v>
      </c>
      <c r="AC567" s="10" t="s">
        <v>20</v>
      </c>
      <c r="AD567" s="10" t="s">
        <v>20</v>
      </c>
      <c r="AE567" s="10" t="s">
        <v>20</v>
      </c>
      <c r="AF567" s="10" t="s">
        <v>20</v>
      </c>
      <c r="AG567" s="10" t="s">
        <v>20</v>
      </c>
      <c r="AH567" s="10" t="s">
        <v>20</v>
      </c>
      <c r="AI567" s="10" t="s">
        <v>20</v>
      </c>
      <c r="AJ567" s="10" t="s">
        <v>20</v>
      </c>
      <c r="AK567" s="10" t="s">
        <v>20</v>
      </c>
      <c r="AL567" s="10" t="s">
        <v>20</v>
      </c>
      <c r="AM567" s="10" t="s">
        <v>20</v>
      </c>
      <c r="AN567" s="10" t="s">
        <v>20</v>
      </c>
      <c r="AO567" s="10" t="s">
        <v>20</v>
      </c>
      <c r="AP567" s="10" t="s">
        <v>20</v>
      </c>
      <c r="AQ567" s="10" t="s">
        <v>20</v>
      </c>
      <c r="AR567" s="10" t="s">
        <v>20</v>
      </c>
      <c r="AS567" s="10" t="s">
        <v>20</v>
      </c>
      <c r="AT567" t="s">
        <v>3827</v>
      </c>
      <c r="AU567" s="7" t="str">
        <f>'sp1'!AJ569</f>
        <v>Link a Data Table Name with a Range</v>
      </c>
    </row>
    <row r="568" spans="2:47" ht="11.25" customHeight="1" x14ac:dyDescent="0.25">
      <c r="B568" s="12">
        <v>4</v>
      </c>
      <c r="C568" s="16" t="str">
        <f t="shared" si="8"/>
        <v>∞</v>
      </c>
      <c r="D568" s="10">
        <v>0</v>
      </c>
      <c r="E568" s="10">
        <v>1</v>
      </c>
      <c r="F568" s="10">
        <v>0</v>
      </c>
      <c r="G568" s="10">
        <v>1</v>
      </c>
      <c r="H568" s="10" t="s">
        <v>20</v>
      </c>
      <c r="I568" s="10" t="s">
        <v>20</v>
      </c>
      <c r="J568" s="10" t="s">
        <v>20</v>
      </c>
      <c r="K568" s="10" t="s">
        <v>20</v>
      </c>
      <c r="L568" s="10" t="s">
        <v>20</v>
      </c>
      <c r="M568" s="10" t="s">
        <v>20</v>
      </c>
      <c r="N568" s="10" t="s">
        <v>20</v>
      </c>
      <c r="O568" s="10" t="s">
        <v>20</v>
      </c>
      <c r="P568" s="10" t="s">
        <v>20</v>
      </c>
      <c r="Q568" s="10" t="s">
        <v>20</v>
      </c>
      <c r="R568" s="10" t="s">
        <v>20</v>
      </c>
      <c r="S568" s="10" t="s">
        <v>20</v>
      </c>
      <c r="T568" s="10" t="s">
        <v>20</v>
      </c>
      <c r="U568" s="10" t="s">
        <v>20</v>
      </c>
      <c r="V568" s="10" t="s">
        <v>20</v>
      </c>
      <c r="W568" s="10" t="s">
        <v>20</v>
      </c>
      <c r="X568" s="10" t="s">
        <v>20</v>
      </c>
      <c r="Y568" s="10" t="s">
        <v>20</v>
      </c>
      <c r="Z568" s="10" t="s">
        <v>20</v>
      </c>
      <c r="AA568" s="10" t="s">
        <v>20</v>
      </c>
      <c r="AB568" s="10" t="s">
        <v>20</v>
      </c>
      <c r="AC568" s="10" t="s">
        <v>20</v>
      </c>
      <c r="AD568" s="10" t="s">
        <v>20</v>
      </c>
      <c r="AE568" s="10" t="s">
        <v>20</v>
      </c>
      <c r="AF568" s="10" t="s">
        <v>20</v>
      </c>
      <c r="AG568" s="10" t="s">
        <v>20</v>
      </c>
      <c r="AH568" s="10" t="s">
        <v>20</v>
      </c>
      <c r="AI568" s="10" t="s">
        <v>20</v>
      </c>
      <c r="AJ568" s="10" t="s">
        <v>20</v>
      </c>
      <c r="AK568" s="10" t="s">
        <v>20</v>
      </c>
      <c r="AL568" s="10" t="s">
        <v>20</v>
      </c>
      <c r="AM568" s="10" t="s">
        <v>20</v>
      </c>
      <c r="AN568" s="10" t="s">
        <v>20</v>
      </c>
      <c r="AO568" s="10" t="s">
        <v>20</v>
      </c>
      <c r="AP568" s="10" t="s">
        <v>20</v>
      </c>
      <c r="AQ568" s="10" t="s">
        <v>20</v>
      </c>
      <c r="AR568" s="10" t="s">
        <v>20</v>
      </c>
      <c r="AS568" s="10" t="s">
        <v>20</v>
      </c>
      <c r="AT568" t="s">
        <v>3828</v>
      </c>
      <c r="AU568" s="7" t="str">
        <f>'sp1'!AJ570</f>
        <v>Dynamically combining rows from differen…</v>
      </c>
    </row>
    <row r="569" spans="2:47" ht="11.25" customHeight="1" x14ac:dyDescent="0.25">
      <c r="B569" s="12">
        <v>9</v>
      </c>
      <c r="C569" s="16" t="str">
        <f t="shared" si="8"/>
        <v>∞</v>
      </c>
      <c r="D569" s="10">
        <v>0</v>
      </c>
      <c r="E569" s="10">
        <v>0</v>
      </c>
      <c r="F569" s="10">
        <v>1</v>
      </c>
      <c r="G569" s="10">
        <v>0</v>
      </c>
      <c r="H569" s="10">
        <v>1</v>
      </c>
      <c r="I569" s="10">
        <v>0</v>
      </c>
      <c r="J569" s="10">
        <v>1</v>
      </c>
      <c r="K569" s="10">
        <v>0</v>
      </c>
      <c r="L569" s="10">
        <v>1</v>
      </c>
      <c r="M569" s="10" t="s">
        <v>20</v>
      </c>
      <c r="N569" s="10" t="s">
        <v>20</v>
      </c>
      <c r="O569" s="10" t="s">
        <v>20</v>
      </c>
      <c r="P569" s="10" t="s">
        <v>20</v>
      </c>
      <c r="Q569" s="10" t="s">
        <v>20</v>
      </c>
      <c r="R569" s="10" t="s">
        <v>20</v>
      </c>
      <c r="S569" s="10" t="s">
        <v>20</v>
      </c>
      <c r="T569" s="10" t="s">
        <v>20</v>
      </c>
      <c r="U569" s="10" t="s">
        <v>20</v>
      </c>
      <c r="V569" s="10" t="s">
        <v>20</v>
      </c>
      <c r="W569" s="10" t="s">
        <v>20</v>
      </c>
      <c r="X569" s="10" t="s">
        <v>20</v>
      </c>
      <c r="Y569" s="10" t="s">
        <v>20</v>
      </c>
      <c r="Z569" s="10" t="s">
        <v>20</v>
      </c>
      <c r="AA569" s="10" t="s">
        <v>20</v>
      </c>
      <c r="AB569" s="10" t="s">
        <v>20</v>
      </c>
      <c r="AC569" s="10" t="s">
        <v>20</v>
      </c>
      <c r="AD569" s="10" t="s">
        <v>20</v>
      </c>
      <c r="AE569" s="10" t="s">
        <v>20</v>
      </c>
      <c r="AF569" s="10" t="s">
        <v>20</v>
      </c>
      <c r="AG569" s="10" t="s">
        <v>20</v>
      </c>
      <c r="AH569" s="10" t="s">
        <v>20</v>
      </c>
      <c r="AI569" s="10" t="s">
        <v>20</v>
      </c>
      <c r="AJ569" s="10" t="s">
        <v>20</v>
      </c>
      <c r="AK569" s="10" t="s">
        <v>20</v>
      </c>
      <c r="AL569" s="10" t="s">
        <v>20</v>
      </c>
      <c r="AM569" s="10" t="s">
        <v>20</v>
      </c>
      <c r="AN569" s="10" t="s">
        <v>20</v>
      </c>
      <c r="AO569" s="10" t="s">
        <v>20</v>
      </c>
      <c r="AP569" s="10" t="s">
        <v>20</v>
      </c>
      <c r="AQ569" s="10" t="s">
        <v>20</v>
      </c>
      <c r="AR569" s="10" t="s">
        <v>20</v>
      </c>
      <c r="AS569" s="10" t="s">
        <v>20</v>
      </c>
      <c r="AT569" t="s">
        <v>3829</v>
      </c>
      <c r="AU569" s="7" t="str">
        <f>'sp1'!AJ571</f>
        <v>I need a Formula for Conditional Formatt…</v>
      </c>
    </row>
    <row r="570" spans="2:47" ht="11.25" customHeight="1" x14ac:dyDescent="0.25">
      <c r="B570" s="12">
        <v>2</v>
      </c>
      <c r="C570" s="16" t="str">
        <f t="shared" si="8"/>
        <v>∞</v>
      </c>
      <c r="D570" s="10">
        <v>0</v>
      </c>
      <c r="E570" s="10">
        <v>1</v>
      </c>
      <c r="F570" s="10" t="s">
        <v>20</v>
      </c>
      <c r="G570" s="10" t="s">
        <v>20</v>
      </c>
      <c r="H570" s="10" t="s">
        <v>20</v>
      </c>
      <c r="I570" s="10" t="s">
        <v>20</v>
      </c>
      <c r="J570" s="10" t="s">
        <v>20</v>
      </c>
      <c r="K570" s="10" t="s">
        <v>20</v>
      </c>
      <c r="L570" s="10" t="s">
        <v>20</v>
      </c>
      <c r="M570" s="10" t="s">
        <v>20</v>
      </c>
      <c r="N570" s="10" t="s">
        <v>20</v>
      </c>
      <c r="O570" s="10" t="s">
        <v>20</v>
      </c>
      <c r="P570" s="10" t="s">
        <v>20</v>
      </c>
      <c r="Q570" s="10" t="s">
        <v>20</v>
      </c>
      <c r="R570" s="10" t="s">
        <v>20</v>
      </c>
      <c r="S570" s="10" t="s">
        <v>20</v>
      </c>
      <c r="T570" s="10" t="s">
        <v>20</v>
      </c>
      <c r="U570" s="10" t="s">
        <v>20</v>
      </c>
      <c r="V570" s="10" t="s">
        <v>20</v>
      </c>
      <c r="W570" s="10" t="s">
        <v>20</v>
      </c>
      <c r="X570" s="10" t="s">
        <v>20</v>
      </c>
      <c r="Y570" s="10" t="s">
        <v>20</v>
      </c>
      <c r="Z570" s="10" t="s">
        <v>20</v>
      </c>
      <c r="AA570" s="10" t="s">
        <v>20</v>
      </c>
      <c r="AB570" s="10" t="s">
        <v>20</v>
      </c>
      <c r="AC570" s="10" t="s">
        <v>20</v>
      </c>
      <c r="AD570" s="10" t="s">
        <v>20</v>
      </c>
      <c r="AE570" s="10" t="s">
        <v>20</v>
      </c>
      <c r="AF570" s="10" t="s">
        <v>20</v>
      </c>
      <c r="AG570" s="10" t="s">
        <v>20</v>
      </c>
      <c r="AH570" s="10" t="s">
        <v>20</v>
      </c>
      <c r="AI570" s="10" t="s">
        <v>20</v>
      </c>
      <c r="AJ570" s="10" t="s">
        <v>20</v>
      </c>
      <c r="AK570" s="10" t="s">
        <v>20</v>
      </c>
      <c r="AL570" s="10" t="s">
        <v>20</v>
      </c>
      <c r="AM570" s="10" t="s">
        <v>20</v>
      </c>
      <c r="AN570" s="10" t="s">
        <v>20</v>
      </c>
      <c r="AO570" s="10" t="s">
        <v>20</v>
      </c>
      <c r="AP570" s="10" t="s">
        <v>20</v>
      </c>
      <c r="AQ570" s="10" t="s">
        <v>20</v>
      </c>
      <c r="AR570" s="10" t="s">
        <v>20</v>
      </c>
      <c r="AS570" s="10" t="s">
        <v>20</v>
      </c>
      <c r="AT570" t="s">
        <v>3830</v>
      </c>
      <c r="AU570" s="7" t="str">
        <f>'sp1'!AJ572</f>
        <v>Formatting error bars</v>
      </c>
    </row>
    <row r="571" spans="2:47" ht="11.25" customHeight="1" x14ac:dyDescent="0.25">
      <c r="B571" s="12">
        <v>2</v>
      </c>
      <c r="C571" s="16" t="str">
        <f t="shared" si="8"/>
        <v>∞</v>
      </c>
      <c r="D571" s="10">
        <v>0</v>
      </c>
      <c r="E571" s="10">
        <v>1</v>
      </c>
      <c r="F571" s="10" t="s">
        <v>20</v>
      </c>
      <c r="G571" s="10" t="s">
        <v>20</v>
      </c>
      <c r="H571" s="10" t="s">
        <v>20</v>
      </c>
      <c r="I571" s="10" t="s">
        <v>20</v>
      </c>
      <c r="J571" s="10" t="s">
        <v>20</v>
      </c>
      <c r="K571" s="10" t="s">
        <v>20</v>
      </c>
      <c r="L571" s="10" t="s">
        <v>20</v>
      </c>
      <c r="M571" s="10" t="s">
        <v>20</v>
      </c>
      <c r="N571" s="10" t="s">
        <v>20</v>
      </c>
      <c r="O571" s="10" t="s">
        <v>20</v>
      </c>
      <c r="P571" s="10" t="s">
        <v>20</v>
      </c>
      <c r="Q571" s="10" t="s">
        <v>20</v>
      </c>
      <c r="R571" s="10" t="s">
        <v>20</v>
      </c>
      <c r="S571" s="10" t="s">
        <v>20</v>
      </c>
      <c r="T571" s="10" t="s">
        <v>20</v>
      </c>
      <c r="U571" s="10" t="s">
        <v>20</v>
      </c>
      <c r="V571" s="10" t="s">
        <v>20</v>
      </c>
      <c r="W571" s="10" t="s">
        <v>20</v>
      </c>
      <c r="X571" s="10" t="s">
        <v>20</v>
      </c>
      <c r="Y571" s="10" t="s">
        <v>20</v>
      </c>
      <c r="Z571" s="10" t="s">
        <v>20</v>
      </c>
      <c r="AA571" s="10" t="s">
        <v>20</v>
      </c>
      <c r="AB571" s="10" t="s">
        <v>20</v>
      </c>
      <c r="AC571" s="10" t="s">
        <v>20</v>
      </c>
      <c r="AD571" s="10" t="s">
        <v>20</v>
      </c>
      <c r="AE571" s="10" t="s">
        <v>20</v>
      </c>
      <c r="AF571" s="10" t="s">
        <v>20</v>
      </c>
      <c r="AG571" s="10" t="s">
        <v>20</v>
      </c>
      <c r="AH571" s="10" t="s">
        <v>20</v>
      </c>
      <c r="AI571" s="10" t="s">
        <v>20</v>
      </c>
      <c r="AJ571" s="10" t="s">
        <v>20</v>
      </c>
      <c r="AK571" s="10" t="s">
        <v>20</v>
      </c>
      <c r="AL571" s="10" t="s">
        <v>20</v>
      </c>
      <c r="AM571" s="10" t="s">
        <v>20</v>
      </c>
      <c r="AN571" s="10" t="s">
        <v>20</v>
      </c>
      <c r="AO571" s="10" t="s">
        <v>20</v>
      </c>
      <c r="AP571" s="10" t="s">
        <v>20</v>
      </c>
      <c r="AQ571" s="10" t="s">
        <v>20</v>
      </c>
      <c r="AR571" s="10" t="s">
        <v>20</v>
      </c>
      <c r="AS571" s="10" t="s">
        <v>20</v>
      </c>
      <c r="AT571" t="s">
        <v>3831</v>
      </c>
      <c r="AU571" s="7" t="str">
        <f>'sp1'!AJ573</f>
        <v>Workbook Management</v>
      </c>
    </row>
    <row r="572" spans="2:47" ht="11.25" customHeight="1" x14ac:dyDescent="0.25">
      <c r="B572" s="12">
        <v>3</v>
      </c>
      <c r="C572" s="16" t="str">
        <f t="shared" si="8"/>
        <v>∞</v>
      </c>
      <c r="D572" s="10">
        <v>0</v>
      </c>
      <c r="E572" s="10">
        <v>1</v>
      </c>
      <c r="F572" s="10">
        <v>0</v>
      </c>
      <c r="G572" s="10" t="s">
        <v>20</v>
      </c>
      <c r="H572" s="10" t="s">
        <v>20</v>
      </c>
      <c r="I572" s="10" t="s">
        <v>20</v>
      </c>
      <c r="J572" s="10" t="s">
        <v>20</v>
      </c>
      <c r="K572" s="10" t="s">
        <v>20</v>
      </c>
      <c r="L572" s="10" t="s">
        <v>20</v>
      </c>
      <c r="M572" s="10" t="s">
        <v>20</v>
      </c>
      <c r="N572" s="10" t="s">
        <v>20</v>
      </c>
      <c r="O572" s="10" t="s">
        <v>20</v>
      </c>
      <c r="P572" s="10" t="s">
        <v>20</v>
      </c>
      <c r="Q572" s="10" t="s">
        <v>20</v>
      </c>
      <c r="R572" s="10" t="s">
        <v>20</v>
      </c>
      <c r="S572" s="10" t="s">
        <v>20</v>
      </c>
      <c r="T572" s="10" t="s">
        <v>20</v>
      </c>
      <c r="U572" s="10" t="s">
        <v>20</v>
      </c>
      <c r="V572" s="10" t="s">
        <v>20</v>
      </c>
      <c r="W572" s="10" t="s">
        <v>20</v>
      </c>
      <c r="X572" s="10" t="s">
        <v>20</v>
      </c>
      <c r="Y572" s="10" t="s">
        <v>20</v>
      </c>
      <c r="Z572" s="10" t="s">
        <v>20</v>
      </c>
      <c r="AA572" s="10" t="s">
        <v>20</v>
      </c>
      <c r="AB572" s="10" t="s">
        <v>20</v>
      </c>
      <c r="AC572" s="10" t="s">
        <v>20</v>
      </c>
      <c r="AD572" s="10" t="s">
        <v>20</v>
      </c>
      <c r="AE572" s="10" t="s">
        <v>20</v>
      </c>
      <c r="AF572" s="10" t="s">
        <v>20</v>
      </c>
      <c r="AG572" s="10" t="s">
        <v>20</v>
      </c>
      <c r="AH572" s="10" t="s">
        <v>20</v>
      </c>
      <c r="AI572" s="10" t="s">
        <v>20</v>
      </c>
      <c r="AJ572" s="10" t="s">
        <v>20</v>
      </c>
      <c r="AK572" s="10" t="s">
        <v>20</v>
      </c>
      <c r="AL572" s="10" t="s">
        <v>20</v>
      </c>
      <c r="AM572" s="10" t="s">
        <v>20</v>
      </c>
      <c r="AN572" s="10" t="s">
        <v>20</v>
      </c>
      <c r="AO572" s="10" t="s">
        <v>20</v>
      </c>
      <c r="AP572" s="10" t="s">
        <v>20</v>
      </c>
      <c r="AQ572" s="10" t="s">
        <v>20</v>
      </c>
      <c r="AR572" s="10" t="s">
        <v>20</v>
      </c>
      <c r="AS572" s="10" t="s">
        <v>20</v>
      </c>
      <c r="AT572" t="s">
        <v>3832</v>
      </c>
      <c r="AU572" s="7" t="str">
        <f>'sp1'!AJ574</f>
        <v>Locking Pictures, Shapes, and VB Code</v>
      </c>
    </row>
    <row r="573" spans="2:47" ht="11.25" customHeight="1" x14ac:dyDescent="0.25">
      <c r="B573" s="12">
        <v>42</v>
      </c>
      <c r="C573" s="16" t="str">
        <f t="shared" si="8"/>
        <v>∞</v>
      </c>
      <c r="D573" s="10">
        <v>0</v>
      </c>
      <c r="E573" s="10">
        <v>0</v>
      </c>
      <c r="F573" s="10">
        <v>0</v>
      </c>
      <c r="G573" s="10">
        <v>1</v>
      </c>
      <c r="H573" s="10">
        <v>0</v>
      </c>
      <c r="I573" s="10">
        <v>0</v>
      </c>
      <c r="J573" s="10">
        <v>1</v>
      </c>
      <c r="K573" s="10">
        <v>0</v>
      </c>
      <c r="L573" s="10">
        <v>1</v>
      </c>
      <c r="M573" s="10">
        <v>0</v>
      </c>
      <c r="N573" s="10">
        <v>1</v>
      </c>
      <c r="O573" s="10">
        <v>0</v>
      </c>
      <c r="P573" s="10">
        <v>0</v>
      </c>
      <c r="Q573" s="10">
        <v>1</v>
      </c>
      <c r="R573" s="10">
        <v>0</v>
      </c>
      <c r="S573" s="10">
        <v>1</v>
      </c>
      <c r="T573" s="10">
        <v>0</v>
      </c>
      <c r="U573" s="10">
        <v>1</v>
      </c>
      <c r="V573" s="10">
        <v>0</v>
      </c>
      <c r="W573" s="10">
        <v>1</v>
      </c>
      <c r="X573" s="10">
        <v>0</v>
      </c>
      <c r="Y573" s="10">
        <v>0</v>
      </c>
      <c r="Z573" s="10">
        <v>1</v>
      </c>
      <c r="AA573" s="10">
        <v>0</v>
      </c>
      <c r="AB573" s="10">
        <v>1</v>
      </c>
      <c r="AC573" s="10">
        <v>0</v>
      </c>
      <c r="AD573" s="10">
        <v>1</v>
      </c>
      <c r="AE573" s="10">
        <v>0</v>
      </c>
      <c r="AF573" s="10">
        <v>1</v>
      </c>
      <c r="AG573" s="10">
        <v>0</v>
      </c>
      <c r="AH573" s="10">
        <v>1</v>
      </c>
      <c r="AI573" s="10">
        <v>0</v>
      </c>
      <c r="AJ573" s="10">
        <v>1</v>
      </c>
      <c r="AK573" s="10">
        <v>0</v>
      </c>
      <c r="AL573" s="10">
        <v>1</v>
      </c>
      <c r="AM573" s="10">
        <v>0</v>
      </c>
      <c r="AN573" s="10">
        <v>0</v>
      </c>
      <c r="AO573" s="10">
        <v>1</v>
      </c>
      <c r="AP573" s="10">
        <v>0</v>
      </c>
      <c r="AQ573" s="10">
        <v>1</v>
      </c>
      <c r="AR573" s="10">
        <v>0</v>
      </c>
      <c r="AS573" s="10">
        <v>1</v>
      </c>
      <c r="AT573" t="s">
        <v>3833</v>
      </c>
      <c r="AU573" s="7" t="str">
        <f>'sp1'!AJ575</f>
        <v>Big issue with date format</v>
      </c>
    </row>
    <row r="574" spans="2:47" ht="11.25" customHeight="1" x14ac:dyDescent="0.25">
      <c r="B574" s="12">
        <v>9</v>
      </c>
      <c r="C574" s="16" t="str">
        <f t="shared" si="8"/>
        <v>∞</v>
      </c>
      <c r="D574" s="10">
        <v>0</v>
      </c>
      <c r="E574" s="10">
        <v>1</v>
      </c>
      <c r="F574" s="10">
        <v>0</v>
      </c>
      <c r="G574" s="10">
        <v>1</v>
      </c>
      <c r="H574" s="10">
        <v>0</v>
      </c>
      <c r="I574" s="10">
        <v>1</v>
      </c>
      <c r="J574" s="10">
        <v>0</v>
      </c>
      <c r="K574" s="10">
        <v>1</v>
      </c>
      <c r="L574" s="10">
        <v>0</v>
      </c>
      <c r="M574" s="10" t="s">
        <v>20</v>
      </c>
      <c r="N574" s="10" t="s">
        <v>20</v>
      </c>
      <c r="O574" s="10" t="s">
        <v>20</v>
      </c>
      <c r="P574" s="10" t="s">
        <v>20</v>
      </c>
      <c r="Q574" s="10" t="s">
        <v>20</v>
      </c>
      <c r="R574" s="10" t="s">
        <v>20</v>
      </c>
      <c r="S574" s="10" t="s">
        <v>20</v>
      </c>
      <c r="T574" s="10" t="s">
        <v>20</v>
      </c>
      <c r="U574" s="10" t="s">
        <v>20</v>
      </c>
      <c r="V574" s="10" t="s">
        <v>20</v>
      </c>
      <c r="W574" s="10" t="s">
        <v>20</v>
      </c>
      <c r="X574" s="10" t="s">
        <v>20</v>
      </c>
      <c r="Y574" s="10" t="s">
        <v>20</v>
      </c>
      <c r="Z574" s="10" t="s">
        <v>20</v>
      </c>
      <c r="AA574" s="10" t="s">
        <v>20</v>
      </c>
      <c r="AB574" s="10" t="s">
        <v>20</v>
      </c>
      <c r="AC574" s="10" t="s">
        <v>20</v>
      </c>
      <c r="AD574" s="10" t="s">
        <v>20</v>
      </c>
      <c r="AE574" s="10" t="s">
        <v>20</v>
      </c>
      <c r="AF574" s="10" t="s">
        <v>20</v>
      </c>
      <c r="AG574" s="10" t="s">
        <v>20</v>
      </c>
      <c r="AH574" s="10" t="s">
        <v>20</v>
      </c>
      <c r="AI574" s="10" t="s">
        <v>20</v>
      </c>
      <c r="AJ574" s="10" t="s">
        <v>20</v>
      </c>
      <c r="AK574" s="10" t="s">
        <v>20</v>
      </c>
      <c r="AL574" s="10" t="s">
        <v>20</v>
      </c>
      <c r="AM574" s="10" t="s">
        <v>20</v>
      </c>
      <c r="AN574" s="10" t="s">
        <v>20</v>
      </c>
      <c r="AO574" s="10" t="s">
        <v>20</v>
      </c>
      <c r="AP574" s="10" t="s">
        <v>20</v>
      </c>
      <c r="AQ574" s="10" t="s">
        <v>20</v>
      </c>
      <c r="AR574" s="10" t="s">
        <v>20</v>
      </c>
      <c r="AS574" s="10" t="s">
        <v>20</v>
      </c>
      <c r="AT574" t="s">
        <v>3834</v>
      </c>
      <c r="AU574" s="7" t="str">
        <f>'sp1'!AJ576</f>
        <v>auto update in next sheet..</v>
      </c>
    </row>
    <row r="575" spans="2:47" ht="11.25" customHeight="1" x14ac:dyDescent="0.25">
      <c r="B575" s="12">
        <v>6</v>
      </c>
      <c r="C575" s="16" t="str">
        <f t="shared" si="8"/>
        <v>∞</v>
      </c>
      <c r="D575" s="10">
        <v>0</v>
      </c>
      <c r="E575" s="10">
        <v>0</v>
      </c>
      <c r="F575" s="10">
        <v>0</v>
      </c>
      <c r="G575" s="10">
        <v>1</v>
      </c>
      <c r="H575" s="10">
        <v>0</v>
      </c>
      <c r="I575" s="10">
        <v>0</v>
      </c>
      <c r="J575" s="10" t="s">
        <v>20</v>
      </c>
      <c r="K575" s="10" t="s">
        <v>20</v>
      </c>
      <c r="L575" s="10" t="s">
        <v>20</v>
      </c>
      <c r="M575" s="10" t="s">
        <v>20</v>
      </c>
      <c r="N575" s="10" t="s">
        <v>20</v>
      </c>
      <c r="O575" s="10" t="s">
        <v>20</v>
      </c>
      <c r="P575" s="10" t="s">
        <v>20</v>
      </c>
      <c r="Q575" s="10" t="s">
        <v>20</v>
      </c>
      <c r="R575" s="10" t="s">
        <v>20</v>
      </c>
      <c r="S575" s="10" t="s">
        <v>20</v>
      </c>
      <c r="T575" s="10" t="s">
        <v>20</v>
      </c>
      <c r="U575" s="10" t="s">
        <v>20</v>
      </c>
      <c r="V575" s="10" t="s">
        <v>20</v>
      </c>
      <c r="W575" s="10" t="s">
        <v>20</v>
      </c>
      <c r="X575" s="10" t="s">
        <v>20</v>
      </c>
      <c r="Y575" s="10" t="s">
        <v>20</v>
      </c>
      <c r="Z575" s="10" t="s">
        <v>20</v>
      </c>
      <c r="AA575" s="10" t="s">
        <v>20</v>
      </c>
      <c r="AB575" s="10" t="s">
        <v>20</v>
      </c>
      <c r="AC575" s="10" t="s">
        <v>20</v>
      </c>
      <c r="AD575" s="10" t="s">
        <v>20</v>
      </c>
      <c r="AE575" s="10" t="s">
        <v>20</v>
      </c>
      <c r="AF575" s="10" t="s">
        <v>20</v>
      </c>
      <c r="AG575" s="10" t="s">
        <v>20</v>
      </c>
      <c r="AH575" s="10" t="s">
        <v>20</v>
      </c>
      <c r="AI575" s="10" t="s">
        <v>20</v>
      </c>
      <c r="AJ575" s="10" t="s">
        <v>20</v>
      </c>
      <c r="AK575" s="10" t="s">
        <v>20</v>
      </c>
      <c r="AL575" s="10" t="s">
        <v>20</v>
      </c>
      <c r="AM575" s="10" t="s">
        <v>20</v>
      </c>
      <c r="AN575" s="10" t="s">
        <v>20</v>
      </c>
      <c r="AO575" s="10" t="s">
        <v>20</v>
      </c>
      <c r="AP575" s="10" t="s">
        <v>20</v>
      </c>
      <c r="AQ575" s="10" t="s">
        <v>20</v>
      </c>
      <c r="AR575" s="10" t="s">
        <v>20</v>
      </c>
      <c r="AS575" s="10" t="s">
        <v>20</v>
      </c>
      <c r="AT575" t="s">
        <v>3835</v>
      </c>
      <c r="AU575" s="7" t="str">
        <f>'sp1'!AJ577</f>
        <v>Faster Calculations (By Making VB Code S…</v>
      </c>
    </row>
    <row r="576" spans="2:47" ht="11.25" customHeight="1" x14ac:dyDescent="0.25">
      <c r="B576" s="12">
        <v>6</v>
      </c>
      <c r="C576" s="16" t="str">
        <f t="shared" si="8"/>
        <v>∞</v>
      </c>
      <c r="D576" s="10">
        <v>0</v>
      </c>
      <c r="E576" s="10">
        <v>1</v>
      </c>
      <c r="F576" s="10">
        <v>0</v>
      </c>
      <c r="G576" s="10">
        <v>1</v>
      </c>
      <c r="H576" s="10">
        <v>0</v>
      </c>
      <c r="I576" s="10">
        <v>1</v>
      </c>
      <c r="J576" s="10" t="s">
        <v>20</v>
      </c>
      <c r="K576" s="10" t="s">
        <v>20</v>
      </c>
      <c r="L576" s="10" t="s">
        <v>20</v>
      </c>
      <c r="M576" s="10" t="s">
        <v>20</v>
      </c>
      <c r="N576" s="10" t="s">
        <v>20</v>
      </c>
      <c r="O576" s="10" t="s">
        <v>20</v>
      </c>
      <c r="P576" s="10" t="s">
        <v>20</v>
      </c>
      <c r="Q576" s="10" t="s">
        <v>20</v>
      </c>
      <c r="R576" s="10" t="s">
        <v>20</v>
      </c>
      <c r="S576" s="10" t="s">
        <v>20</v>
      </c>
      <c r="T576" s="10" t="s">
        <v>20</v>
      </c>
      <c r="U576" s="10" t="s">
        <v>20</v>
      </c>
      <c r="V576" s="10" t="s">
        <v>20</v>
      </c>
      <c r="W576" s="10" t="s">
        <v>20</v>
      </c>
      <c r="X576" s="10" t="s">
        <v>20</v>
      </c>
      <c r="Y576" s="10" t="s">
        <v>20</v>
      </c>
      <c r="Z576" s="10" t="s">
        <v>20</v>
      </c>
      <c r="AA576" s="10" t="s">
        <v>20</v>
      </c>
      <c r="AB576" s="10" t="s">
        <v>20</v>
      </c>
      <c r="AC576" s="10" t="s">
        <v>20</v>
      </c>
      <c r="AD576" s="10" t="s">
        <v>20</v>
      </c>
      <c r="AE576" s="10" t="s">
        <v>20</v>
      </c>
      <c r="AF576" s="10" t="s">
        <v>20</v>
      </c>
      <c r="AG576" s="10" t="s">
        <v>20</v>
      </c>
      <c r="AH576" s="10" t="s">
        <v>20</v>
      </c>
      <c r="AI576" s="10" t="s">
        <v>20</v>
      </c>
      <c r="AJ576" s="10" t="s">
        <v>20</v>
      </c>
      <c r="AK576" s="10" t="s">
        <v>20</v>
      </c>
      <c r="AL576" s="10" t="s">
        <v>20</v>
      </c>
      <c r="AM576" s="10" t="s">
        <v>20</v>
      </c>
      <c r="AN576" s="10" t="s">
        <v>20</v>
      </c>
      <c r="AO576" s="10" t="s">
        <v>20</v>
      </c>
      <c r="AP576" s="10" t="s">
        <v>20</v>
      </c>
      <c r="AQ576" s="10" t="s">
        <v>20</v>
      </c>
      <c r="AR576" s="10" t="s">
        <v>20</v>
      </c>
      <c r="AS576" s="10" t="s">
        <v>20</v>
      </c>
      <c r="AT576" t="s">
        <v>3836</v>
      </c>
      <c r="AU576" s="7" t="str">
        <f>'sp1'!AJ578</f>
        <v>Get text from cell comments</v>
      </c>
    </row>
    <row r="577" spans="2:47" ht="11.25" customHeight="1" x14ac:dyDescent="0.25">
      <c r="B577" s="12">
        <v>7</v>
      </c>
      <c r="C577" s="16" t="str">
        <f t="shared" si="8"/>
        <v>∞</v>
      </c>
      <c r="D577" s="10">
        <v>0</v>
      </c>
      <c r="E577" s="10">
        <v>1</v>
      </c>
      <c r="F577" s="10">
        <v>0</v>
      </c>
      <c r="G577" s="10">
        <v>1</v>
      </c>
      <c r="H577" s="10">
        <v>0</v>
      </c>
      <c r="I577" s="10">
        <v>1</v>
      </c>
      <c r="J577" s="10">
        <v>0</v>
      </c>
      <c r="K577" s="10" t="s">
        <v>20</v>
      </c>
      <c r="L577" s="10" t="s">
        <v>20</v>
      </c>
      <c r="M577" s="10" t="s">
        <v>20</v>
      </c>
      <c r="N577" s="10" t="s">
        <v>20</v>
      </c>
      <c r="O577" s="10" t="s">
        <v>20</v>
      </c>
      <c r="P577" s="10" t="s">
        <v>20</v>
      </c>
      <c r="Q577" s="10" t="s">
        <v>20</v>
      </c>
      <c r="R577" s="10" t="s">
        <v>20</v>
      </c>
      <c r="S577" s="10" t="s">
        <v>20</v>
      </c>
      <c r="T577" s="10" t="s">
        <v>20</v>
      </c>
      <c r="U577" s="10" t="s">
        <v>20</v>
      </c>
      <c r="V577" s="10" t="s">
        <v>20</v>
      </c>
      <c r="W577" s="10" t="s">
        <v>20</v>
      </c>
      <c r="X577" s="10" t="s">
        <v>20</v>
      </c>
      <c r="Y577" s="10" t="s">
        <v>20</v>
      </c>
      <c r="Z577" s="10" t="s">
        <v>20</v>
      </c>
      <c r="AA577" s="10" t="s">
        <v>20</v>
      </c>
      <c r="AB577" s="10" t="s">
        <v>20</v>
      </c>
      <c r="AC577" s="10" t="s">
        <v>20</v>
      </c>
      <c r="AD577" s="10" t="s">
        <v>20</v>
      </c>
      <c r="AE577" s="10" t="s">
        <v>20</v>
      </c>
      <c r="AF577" s="10" t="s">
        <v>20</v>
      </c>
      <c r="AG577" s="10" t="s">
        <v>20</v>
      </c>
      <c r="AH577" s="10" t="s">
        <v>20</v>
      </c>
      <c r="AI577" s="10" t="s">
        <v>20</v>
      </c>
      <c r="AJ577" s="10" t="s">
        <v>20</v>
      </c>
      <c r="AK577" s="10" t="s">
        <v>20</v>
      </c>
      <c r="AL577" s="10" t="s">
        <v>20</v>
      </c>
      <c r="AM577" s="10" t="s">
        <v>20</v>
      </c>
      <c r="AN577" s="10" t="s">
        <v>20</v>
      </c>
      <c r="AO577" s="10" t="s">
        <v>20</v>
      </c>
      <c r="AP577" s="10" t="s">
        <v>20</v>
      </c>
      <c r="AQ577" s="10" t="s">
        <v>20</v>
      </c>
      <c r="AR577" s="10" t="s">
        <v>20</v>
      </c>
      <c r="AS577" s="10" t="s">
        <v>20</v>
      </c>
      <c r="AT577" t="s">
        <v>3837</v>
      </c>
      <c r="AU577" s="7" t="str">
        <f>'sp1'!AJ579</f>
        <v>Radical Sign</v>
      </c>
    </row>
    <row r="578" spans="2:47" ht="11.25" customHeight="1" x14ac:dyDescent="0.25">
      <c r="B578" s="12">
        <v>10</v>
      </c>
      <c r="C578" s="16" t="str">
        <f t="shared" si="8"/>
        <v>∞</v>
      </c>
      <c r="D578" s="10">
        <v>0</v>
      </c>
      <c r="E578" s="10">
        <v>1</v>
      </c>
      <c r="F578" s="10">
        <v>0</v>
      </c>
      <c r="G578" s="10">
        <v>0</v>
      </c>
      <c r="H578" s="10">
        <v>0</v>
      </c>
      <c r="I578" s="10">
        <v>0</v>
      </c>
      <c r="J578" s="10">
        <v>0</v>
      </c>
      <c r="K578" s="10">
        <v>0</v>
      </c>
      <c r="L578" s="10">
        <v>0</v>
      </c>
      <c r="M578" s="10">
        <v>0</v>
      </c>
      <c r="N578" s="10" t="s">
        <v>20</v>
      </c>
      <c r="O578" s="10" t="s">
        <v>20</v>
      </c>
      <c r="P578" s="10" t="s">
        <v>20</v>
      </c>
      <c r="Q578" s="10" t="s">
        <v>20</v>
      </c>
      <c r="R578" s="10" t="s">
        <v>20</v>
      </c>
      <c r="S578" s="10" t="s">
        <v>20</v>
      </c>
      <c r="T578" s="10" t="s">
        <v>20</v>
      </c>
      <c r="U578" s="10" t="s">
        <v>20</v>
      </c>
      <c r="V578" s="10" t="s">
        <v>20</v>
      </c>
      <c r="W578" s="10" t="s">
        <v>20</v>
      </c>
      <c r="X578" s="10" t="s">
        <v>20</v>
      </c>
      <c r="Y578" s="10" t="s">
        <v>20</v>
      </c>
      <c r="Z578" s="10" t="s">
        <v>20</v>
      </c>
      <c r="AA578" s="10" t="s">
        <v>20</v>
      </c>
      <c r="AB578" s="10" t="s">
        <v>20</v>
      </c>
      <c r="AC578" s="10" t="s">
        <v>20</v>
      </c>
      <c r="AD578" s="10" t="s">
        <v>20</v>
      </c>
      <c r="AE578" s="10" t="s">
        <v>20</v>
      </c>
      <c r="AF578" s="10" t="s">
        <v>20</v>
      </c>
      <c r="AG578" s="10" t="s">
        <v>20</v>
      </c>
      <c r="AH578" s="10" t="s">
        <v>20</v>
      </c>
      <c r="AI578" s="10" t="s">
        <v>20</v>
      </c>
      <c r="AJ578" s="10" t="s">
        <v>20</v>
      </c>
      <c r="AK578" s="10" t="s">
        <v>20</v>
      </c>
      <c r="AL578" s="10" t="s">
        <v>20</v>
      </c>
      <c r="AM578" s="10" t="s">
        <v>20</v>
      </c>
      <c r="AN578" s="10" t="s">
        <v>20</v>
      </c>
      <c r="AO578" s="10" t="s">
        <v>20</v>
      </c>
      <c r="AP578" s="10" t="s">
        <v>20</v>
      </c>
      <c r="AQ578" s="10" t="s">
        <v>20</v>
      </c>
      <c r="AR578" s="10" t="s">
        <v>20</v>
      </c>
      <c r="AS578" s="10" t="s">
        <v>20</v>
      </c>
      <c r="AT578" t="s">
        <v>3838</v>
      </c>
      <c r="AU578" s="7" t="str">
        <f>'sp1'!AJ580</f>
        <v>Advanced Solver</v>
      </c>
    </row>
    <row r="579" spans="2:47" ht="11.25" customHeight="1" x14ac:dyDescent="0.25">
      <c r="B579" s="12">
        <v>3</v>
      </c>
      <c r="C579" s="16" t="str">
        <f t="shared" si="8"/>
        <v>∞</v>
      </c>
      <c r="D579" s="10">
        <v>0</v>
      </c>
      <c r="E579" s="10">
        <v>0</v>
      </c>
      <c r="F579" s="10">
        <v>1</v>
      </c>
      <c r="G579" s="10" t="s">
        <v>20</v>
      </c>
      <c r="H579" s="10" t="s">
        <v>20</v>
      </c>
      <c r="I579" s="10" t="s">
        <v>20</v>
      </c>
      <c r="J579" s="10" t="s">
        <v>20</v>
      </c>
      <c r="K579" s="10" t="s">
        <v>20</v>
      </c>
      <c r="L579" s="10" t="s">
        <v>20</v>
      </c>
      <c r="M579" s="10" t="s">
        <v>20</v>
      </c>
      <c r="N579" s="10" t="s">
        <v>20</v>
      </c>
      <c r="O579" s="10" t="s">
        <v>20</v>
      </c>
      <c r="P579" s="10" t="s">
        <v>20</v>
      </c>
      <c r="Q579" s="10" t="s">
        <v>20</v>
      </c>
      <c r="R579" s="10" t="s">
        <v>20</v>
      </c>
      <c r="S579" s="10" t="s">
        <v>20</v>
      </c>
      <c r="T579" s="10" t="s">
        <v>20</v>
      </c>
      <c r="U579" s="10" t="s">
        <v>20</v>
      </c>
      <c r="V579" s="10" t="s">
        <v>20</v>
      </c>
      <c r="W579" s="10" t="s">
        <v>20</v>
      </c>
      <c r="X579" s="10" t="s">
        <v>20</v>
      </c>
      <c r="Y579" s="10" t="s">
        <v>20</v>
      </c>
      <c r="Z579" s="10" t="s">
        <v>20</v>
      </c>
      <c r="AA579" s="10" t="s">
        <v>20</v>
      </c>
      <c r="AB579" s="10" t="s">
        <v>20</v>
      </c>
      <c r="AC579" s="10" t="s">
        <v>20</v>
      </c>
      <c r="AD579" s="10" t="s">
        <v>20</v>
      </c>
      <c r="AE579" s="10" t="s">
        <v>20</v>
      </c>
      <c r="AF579" s="10" t="s">
        <v>20</v>
      </c>
      <c r="AG579" s="10" t="s">
        <v>20</v>
      </c>
      <c r="AH579" s="10" t="s">
        <v>20</v>
      </c>
      <c r="AI579" s="10" t="s">
        <v>20</v>
      </c>
      <c r="AJ579" s="10" t="s">
        <v>20</v>
      </c>
      <c r="AK579" s="10" t="s">
        <v>20</v>
      </c>
      <c r="AL579" s="10" t="s">
        <v>20</v>
      </c>
      <c r="AM579" s="10" t="s">
        <v>20</v>
      </c>
      <c r="AN579" s="10" t="s">
        <v>20</v>
      </c>
      <c r="AO579" s="10" t="s">
        <v>20</v>
      </c>
      <c r="AP579" s="10" t="s">
        <v>20</v>
      </c>
      <c r="AQ579" s="10" t="s">
        <v>20</v>
      </c>
      <c r="AR579" s="10" t="s">
        <v>20</v>
      </c>
      <c r="AS579" s="10" t="s">
        <v>20</v>
      </c>
      <c r="AT579" t="s">
        <v>3839</v>
      </c>
      <c r="AU579" s="7" t="str">
        <f>'sp1'!AJ581</f>
        <v>Index and Match Function</v>
      </c>
    </row>
    <row r="580" spans="2:47" ht="11.25" customHeight="1" x14ac:dyDescent="0.25">
      <c r="B580" s="12">
        <v>5</v>
      </c>
      <c r="C580" s="16" t="str">
        <f t="shared" ref="C580:C643" si="9">HYPERLINK(AT580,inf)</f>
        <v>∞</v>
      </c>
      <c r="D580" s="10">
        <v>0</v>
      </c>
      <c r="E580" s="10">
        <v>1</v>
      </c>
      <c r="F580" s="10">
        <v>0</v>
      </c>
      <c r="G580" s="10">
        <v>1</v>
      </c>
      <c r="H580" s="10">
        <v>0</v>
      </c>
      <c r="I580" s="10" t="s">
        <v>20</v>
      </c>
      <c r="J580" s="10" t="s">
        <v>20</v>
      </c>
      <c r="K580" s="10" t="s">
        <v>20</v>
      </c>
      <c r="L580" s="10" t="s">
        <v>20</v>
      </c>
      <c r="M580" s="10" t="s">
        <v>20</v>
      </c>
      <c r="N580" s="10" t="s">
        <v>20</v>
      </c>
      <c r="O580" s="10" t="s">
        <v>20</v>
      </c>
      <c r="P580" s="10" t="s">
        <v>20</v>
      </c>
      <c r="Q580" s="10" t="s">
        <v>20</v>
      </c>
      <c r="R580" s="10" t="s">
        <v>20</v>
      </c>
      <c r="S580" s="10" t="s">
        <v>20</v>
      </c>
      <c r="T580" s="10" t="s">
        <v>20</v>
      </c>
      <c r="U580" s="10" t="s">
        <v>20</v>
      </c>
      <c r="V580" s="10" t="s">
        <v>20</v>
      </c>
      <c r="W580" s="10" t="s">
        <v>20</v>
      </c>
      <c r="X580" s="10" t="s">
        <v>20</v>
      </c>
      <c r="Y580" s="10" t="s">
        <v>20</v>
      </c>
      <c r="Z580" s="10" t="s">
        <v>20</v>
      </c>
      <c r="AA580" s="10" t="s">
        <v>20</v>
      </c>
      <c r="AB580" s="10" t="s">
        <v>20</v>
      </c>
      <c r="AC580" s="10" t="s">
        <v>20</v>
      </c>
      <c r="AD580" s="10" t="s">
        <v>20</v>
      </c>
      <c r="AE580" s="10" t="s">
        <v>20</v>
      </c>
      <c r="AF580" s="10" t="s">
        <v>20</v>
      </c>
      <c r="AG580" s="10" t="s">
        <v>20</v>
      </c>
      <c r="AH580" s="10" t="s">
        <v>20</v>
      </c>
      <c r="AI580" s="10" t="s">
        <v>20</v>
      </c>
      <c r="AJ580" s="10" t="s">
        <v>20</v>
      </c>
      <c r="AK580" s="10" t="s">
        <v>20</v>
      </c>
      <c r="AL580" s="10" t="s">
        <v>20</v>
      </c>
      <c r="AM580" s="10" t="s">
        <v>20</v>
      </c>
      <c r="AN580" s="10" t="s">
        <v>20</v>
      </c>
      <c r="AO580" s="10" t="s">
        <v>20</v>
      </c>
      <c r="AP580" s="10" t="s">
        <v>20</v>
      </c>
      <c r="AQ580" s="10" t="s">
        <v>20</v>
      </c>
      <c r="AR580" s="10" t="s">
        <v>20</v>
      </c>
      <c r="AS580" s="10" t="s">
        <v>20</v>
      </c>
      <c r="AT580" t="s">
        <v>3840</v>
      </c>
      <c r="AU580" s="7" t="str">
        <f>'sp1'!AJ582</f>
        <v>IF function to include with another form…</v>
      </c>
    </row>
    <row r="581" spans="2:47" ht="11.25" customHeight="1" x14ac:dyDescent="0.25">
      <c r="B581" s="12">
        <v>2</v>
      </c>
      <c r="C581" s="16" t="str">
        <f t="shared" si="9"/>
        <v>∞</v>
      </c>
      <c r="D581" s="10">
        <v>0</v>
      </c>
      <c r="E581" s="10">
        <v>1</v>
      </c>
      <c r="F581" s="10" t="s">
        <v>20</v>
      </c>
      <c r="G581" s="10" t="s">
        <v>20</v>
      </c>
      <c r="H581" s="10" t="s">
        <v>20</v>
      </c>
      <c r="I581" s="10" t="s">
        <v>20</v>
      </c>
      <c r="J581" s="10" t="s">
        <v>20</v>
      </c>
      <c r="K581" s="10" t="s">
        <v>20</v>
      </c>
      <c r="L581" s="10" t="s">
        <v>20</v>
      </c>
      <c r="M581" s="10" t="s">
        <v>20</v>
      </c>
      <c r="N581" s="10" t="s">
        <v>20</v>
      </c>
      <c r="O581" s="10" t="s">
        <v>20</v>
      </c>
      <c r="P581" s="10" t="s">
        <v>20</v>
      </c>
      <c r="Q581" s="10" t="s">
        <v>20</v>
      </c>
      <c r="R581" s="10" t="s">
        <v>20</v>
      </c>
      <c r="S581" s="10" t="s">
        <v>20</v>
      </c>
      <c r="T581" s="10" t="s">
        <v>20</v>
      </c>
      <c r="U581" s="10" t="s">
        <v>20</v>
      </c>
      <c r="V581" s="10" t="s">
        <v>20</v>
      </c>
      <c r="W581" s="10" t="s">
        <v>20</v>
      </c>
      <c r="X581" s="10" t="s">
        <v>20</v>
      </c>
      <c r="Y581" s="10" t="s">
        <v>20</v>
      </c>
      <c r="Z581" s="10" t="s">
        <v>20</v>
      </c>
      <c r="AA581" s="10" t="s">
        <v>20</v>
      </c>
      <c r="AB581" s="10" t="s">
        <v>20</v>
      </c>
      <c r="AC581" s="10" t="s">
        <v>20</v>
      </c>
      <c r="AD581" s="10" t="s">
        <v>20</v>
      </c>
      <c r="AE581" s="10" t="s">
        <v>20</v>
      </c>
      <c r="AF581" s="10" t="s">
        <v>20</v>
      </c>
      <c r="AG581" s="10" t="s">
        <v>20</v>
      </c>
      <c r="AH581" s="10" t="s">
        <v>20</v>
      </c>
      <c r="AI581" s="10" t="s">
        <v>20</v>
      </c>
      <c r="AJ581" s="10" t="s">
        <v>20</v>
      </c>
      <c r="AK581" s="10" t="s">
        <v>20</v>
      </c>
      <c r="AL581" s="10" t="s">
        <v>20</v>
      </c>
      <c r="AM581" s="10" t="s">
        <v>20</v>
      </c>
      <c r="AN581" s="10" t="s">
        <v>20</v>
      </c>
      <c r="AO581" s="10" t="s">
        <v>20</v>
      </c>
      <c r="AP581" s="10" t="s">
        <v>20</v>
      </c>
      <c r="AQ581" s="10" t="s">
        <v>20</v>
      </c>
      <c r="AR581" s="10" t="s">
        <v>20</v>
      </c>
      <c r="AS581" s="10" t="s">
        <v>20</v>
      </c>
      <c r="AT581" t="s">
        <v>3841</v>
      </c>
      <c r="AU581" s="7" t="str">
        <f>'sp1'!AJ583</f>
        <v>Broken IF formula</v>
      </c>
    </row>
    <row r="582" spans="2:47" ht="11.25" customHeight="1" x14ac:dyDescent="0.25">
      <c r="B582" s="12">
        <v>2</v>
      </c>
      <c r="C582" s="16" t="str">
        <f t="shared" si="9"/>
        <v>∞</v>
      </c>
      <c r="D582" s="10">
        <v>0</v>
      </c>
      <c r="E582" s="10">
        <v>1</v>
      </c>
      <c r="F582" s="10" t="s">
        <v>20</v>
      </c>
      <c r="G582" s="10" t="s">
        <v>20</v>
      </c>
      <c r="H582" s="10" t="s">
        <v>20</v>
      </c>
      <c r="I582" s="10" t="s">
        <v>20</v>
      </c>
      <c r="J582" s="10" t="s">
        <v>20</v>
      </c>
      <c r="K582" s="10" t="s">
        <v>20</v>
      </c>
      <c r="L582" s="10" t="s">
        <v>20</v>
      </c>
      <c r="M582" s="10" t="s">
        <v>20</v>
      </c>
      <c r="N582" s="10" t="s">
        <v>20</v>
      </c>
      <c r="O582" s="10" t="s">
        <v>20</v>
      </c>
      <c r="P582" s="10" t="s">
        <v>20</v>
      </c>
      <c r="Q582" s="10" t="s">
        <v>20</v>
      </c>
      <c r="R582" s="10" t="s">
        <v>20</v>
      </c>
      <c r="S582" s="10" t="s">
        <v>20</v>
      </c>
      <c r="T582" s="10" t="s">
        <v>20</v>
      </c>
      <c r="U582" s="10" t="s">
        <v>20</v>
      </c>
      <c r="V582" s="10" t="s">
        <v>20</v>
      </c>
      <c r="W582" s="10" t="s">
        <v>20</v>
      </c>
      <c r="X582" s="10" t="s">
        <v>20</v>
      </c>
      <c r="Y582" s="10" t="s">
        <v>20</v>
      </c>
      <c r="Z582" s="10" t="s">
        <v>20</v>
      </c>
      <c r="AA582" s="10" t="s">
        <v>20</v>
      </c>
      <c r="AB582" s="10" t="s">
        <v>20</v>
      </c>
      <c r="AC582" s="10" t="s">
        <v>20</v>
      </c>
      <c r="AD582" s="10" t="s">
        <v>20</v>
      </c>
      <c r="AE582" s="10" t="s">
        <v>20</v>
      </c>
      <c r="AF582" s="10" t="s">
        <v>20</v>
      </c>
      <c r="AG582" s="10" t="s">
        <v>20</v>
      </c>
      <c r="AH582" s="10" t="s">
        <v>20</v>
      </c>
      <c r="AI582" s="10" t="s">
        <v>20</v>
      </c>
      <c r="AJ582" s="10" t="s">
        <v>20</v>
      </c>
      <c r="AK582" s="10" t="s">
        <v>20</v>
      </c>
      <c r="AL582" s="10" t="s">
        <v>20</v>
      </c>
      <c r="AM582" s="10" t="s">
        <v>20</v>
      </c>
      <c r="AN582" s="10" t="s">
        <v>20</v>
      </c>
      <c r="AO582" s="10" t="s">
        <v>20</v>
      </c>
      <c r="AP582" s="10" t="s">
        <v>20</v>
      </c>
      <c r="AQ582" s="10" t="s">
        <v>20</v>
      </c>
      <c r="AR582" s="10" t="s">
        <v>20</v>
      </c>
      <c r="AS582" s="10" t="s">
        <v>20</v>
      </c>
      <c r="AT582" t="s">
        <v>3842</v>
      </c>
      <c r="AU582" s="7" t="str">
        <f>'sp1'!AJ584</f>
        <v>Pivot table grouping + rest</v>
      </c>
    </row>
    <row r="583" spans="2:47" ht="11.25" customHeight="1" x14ac:dyDescent="0.25">
      <c r="B583" s="12">
        <v>5</v>
      </c>
      <c r="C583" s="16" t="str">
        <f t="shared" si="9"/>
        <v>∞</v>
      </c>
      <c r="D583" s="10">
        <v>0</v>
      </c>
      <c r="E583" s="10">
        <v>1</v>
      </c>
      <c r="F583" s="10">
        <v>0</v>
      </c>
      <c r="G583" s="10">
        <v>1</v>
      </c>
      <c r="H583" s="10">
        <v>0</v>
      </c>
      <c r="I583" s="10" t="s">
        <v>20</v>
      </c>
      <c r="J583" s="10" t="s">
        <v>20</v>
      </c>
      <c r="K583" s="10" t="s">
        <v>20</v>
      </c>
      <c r="L583" s="10" t="s">
        <v>20</v>
      </c>
      <c r="M583" s="10" t="s">
        <v>20</v>
      </c>
      <c r="N583" s="10" t="s">
        <v>20</v>
      </c>
      <c r="O583" s="10" t="s">
        <v>20</v>
      </c>
      <c r="P583" s="10" t="s">
        <v>20</v>
      </c>
      <c r="Q583" s="10" t="s">
        <v>20</v>
      </c>
      <c r="R583" s="10" t="s">
        <v>20</v>
      </c>
      <c r="S583" s="10" t="s">
        <v>20</v>
      </c>
      <c r="T583" s="10" t="s">
        <v>20</v>
      </c>
      <c r="U583" s="10" t="s">
        <v>20</v>
      </c>
      <c r="V583" s="10" t="s">
        <v>20</v>
      </c>
      <c r="W583" s="10" t="s">
        <v>20</v>
      </c>
      <c r="X583" s="10" t="s">
        <v>20</v>
      </c>
      <c r="Y583" s="10" t="s">
        <v>20</v>
      </c>
      <c r="Z583" s="10" t="s">
        <v>20</v>
      </c>
      <c r="AA583" s="10" t="s">
        <v>20</v>
      </c>
      <c r="AB583" s="10" t="s">
        <v>20</v>
      </c>
      <c r="AC583" s="10" t="s">
        <v>20</v>
      </c>
      <c r="AD583" s="10" t="s">
        <v>20</v>
      </c>
      <c r="AE583" s="10" t="s">
        <v>20</v>
      </c>
      <c r="AF583" s="10" t="s">
        <v>20</v>
      </c>
      <c r="AG583" s="10" t="s">
        <v>20</v>
      </c>
      <c r="AH583" s="10" t="s">
        <v>20</v>
      </c>
      <c r="AI583" s="10" t="s">
        <v>20</v>
      </c>
      <c r="AJ583" s="10" t="s">
        <v>20</v>
      </c>
      <c r="AK583" s="10" t="s">
        <v>20</v>
      </c>
      <c r="AL583" s="10" t="s">
        <v>20</v>
      </c>
      <c r="AM583" s="10" t="s">
        <v>20</v>
      </c>
      <c r="AN583" s="10" t="s">
        <v>20</v>
      </c>
      <c r="AO583" s="10" t="s">
        <v>20</v>
      </c>
      <c r="AP583" s="10" t="s">
        <v>20</v>
      </c>
      <c r="AQ583" s="10" t="s">
        <v>20</v>
      </c>
      <c r="AR583" s="10" t="s">
        <v>20</v>
      </c>
      <c r="AS583" s="10" t="s">
        <v>20</v>
      </c>
      <c r="AT583" t="s">
        <v>3843</v>
      </c>
      <c r="AU583" s="7" t="str">
        <f>'sp1'!AJ585</f>
        <v>formatting a footer date</v>
      </c>
    </row>
    <row r="584" spans="2:47" ht="11.25" customHeight="1" x14ac:dyDescent="0.25">
      <c r="B584" s="12">
        <v>7</v>
      </c>
      <c r="C584" s="16" t="str">
        <f t="shared" si="9"/>
        <v>∞</v>
      </c>
      <c r="D584" s="10">
        <v>0</v>
      </c>
      <c r="E584" s="10">
        <v>1</v>
      </c>
      <c r="F584" s="10">
        <v>0</v>
      </c>
      <c r="G584" s="10">
        <v>0</v>
      </c>
      <c r="H584" s="10">
        <v>1</v>
      </c>
      <c r="I584" s="10">
        <v>0</v>
      </c>
      <c r="J584" s="10">
        <v>1</v>
      </c>
      <c r="K584" s="10" t="s">
        <v>20</v>
      </c>
      <c r="L584" s="10" t="s">
        <v>20</v>
      </c>
      <c r="M584" s="10" t="s">
        <v>20</v>
      </c>
      <c r="N584" s="10" t="s">
        <v>20</v>
      </c>
      <c r="O584" s="10" t="s">
        <v>20</v>
      </c>
      <c r="P584" s="10" t="s">
        <v>20</v>
      </c>
      <c r="Q584" s="10" t="s">
        <v>20</v>
      </c>
      <c r="R584" s="10" t="s">
        <v>20</v>
      </c>
      <c r="S584" s="10" t="s">
        <v>20</v>
      </c>
      <c r="T584" s="10" t="s">
        <v>20</v>
      </c>
      <c r="U584" s="10" t="s">
        <v>20</v>
      </c>
      <c r="V584" s="10" t="s">
        <v>20</v>
      </c>
      <c r="W584" s="10" t="s">
        <v>20</v>
      </c>
      <c r="X584" s="10" t="s">
        <v>20</v>
      </c>
      <c r="Y584" s="10" t="s">
        <v>20</v>
      </c>
      <c r="Z584" s="10" t="s">
        <v>20</v>
      </c>
      <c r="AA584" s="10" t="s">
        <v>20</v>
      </c>
      <c r="AB584" s="10" t="s">
        <v>20</v>
      </c>
      <c r="AC584" s="10" t="s">
        <v>20</v>
      </c>
      <c r="AD584" s="10" t="s">
        <v>20</v>
      </c>
      <c r="AE584" s="10" t="s">
        <v>20</v>
      </c>
      <c r="AF584" s="10" t="s">
        <v>20</v>
      </c>
      <c r="AG584" s="10" t="s">
        <v>20</v>
      </c>
      <c r="AH584" s="10" t="s">
        <v>20</v>
      </c>
      <c r="AI584" s="10" t="s">
        <v>20</v>
      </c>
      <c r="AJ584" s="10" t="s">
        <v>20</v>
      </c>
      <c r="AK584" s="10" t="s">
        <v>20</v>
      </c>
      <c r="AL584" s="10" t="s">
        <v>20</v>
      </c>
      <c r="AM584" s="10" t="s">
        <v>20</v>
      </c>
      <c r="AN584" s="10" t="s">
        <v>20</v>
      </c>
      <c r="AO584" s="10" t="s">
        <v>20</v>
      </c>
      <c r="AP584" s="10" t="s">
        <v>20</v>
      </c>
      <c r="AQ584" s="10" t="s">
        <v>20</v>
      </c>
      <c r="AR584" s="10" t="s">
        <v>20</v>
      </c>
      <c r="AS584" s="10" t="s">
        <v>20</v>
      </c>
      <c r="AT584" t="s">
        <v>3844</v>
      </c>
      <c r="AU584" s="7" t="str">
        <f>'sp1'!AJ586</f>
        <v>Subtotals in Filtered data filtering out…</v>
      </c>
    </row>
    <row r="585" spans="2:47" ht="11.25" customHeight="1" x14ac:dyDescent="0.25">
      <c r="B585" s="12">
        <v>5</v>
      </c>
      <c r="C585" s="16" t="str">
        <f t="shared" si="9"/>
        <v>∞</v>
      </c>
      <c r="D585" s="10">
        <v>0</v>
      </c>
      <c r="E585" s="10">
        <v>1</v>
      </c>
      <c r="F585" s="10">
        <v>0</v>
      </c>
      <c r="G585" s="10">
        <v>0</v>
      </c>
      <c r="H585" s="10">
        <v>1</v>
      </c>
      <c r="I585" s="10" t="s">
        <v>20</v>
      </c>
      <c r="J585" s="10" t="s">
        <v>20</v>
      </c>
      <c r="K585" s="10" t="s">
        <v>20</v>
      </c>
      <c r="L585" s="10" t="s">
        <v>20</v>
      </c>
      <c r="M585" s="10" t="s">
        <v>20</v>
      </c>
      <c r="N585" s="10" t="s">
        <v>20</v>
      </c>
      <c r="O585" s="10" t="s">
        <v>20</v>
      </c>
      <c r="P585" s="10" t="s">
        <v>20</v>
      </c>
      <c r="Q585" s="10" t="s">
        <v>20</v>
      </c>
      <c r="R585" s="10" t="s">
        <v>20</v>
      </c>
      <c r="S585" s="10" t="s">
        <v>20</v>
      </c>
      <c r="T585" s="10" t="s">
        <v>20</v>
      </c>
      <c r="U585" s="10" t="s">
        <v>20</v>
      </c>
      <c r="V585" s="10" t="s">
        <v>20</v>
      </c>
      <c r="W585" s="10" t="s">
        <v>20</v>
      </c>
      <c r="X585" s="10" t="s">
        <v>20</v>
      </c>
      <c r="Y585" s="10" t="s">
        <v>20</v>
      </c>
      <c r="Z585" s="10" t="s">
        <v>20</v>
      </c>
      <c r="AA585" s="10" t="s">
        <v>20</v>
      </c>
      <c r="AB585" s="10" t="s">
        <v>20</v>
      </c>
      <c r="AC585" s="10" t="s">
        <v>20</v>
      </c>
      <c r="AD585" s="10" t="s">
        <v>20</v>
      </c>
      <c r="AE585" s="10" t="s">
        <v>20</v>
      </c>
      <c r="AF585" s="10" t="s">
        <v>20</v>
      </c>
      <c r="AG585" s="10" t="s">
        <v>20</v>
      </c>
      <c r="AH585" s="10" t="s">
        <v>20</v>
      </c>
      <c r="AI585" s="10" t="s">
        <v>20</v>
      </c>
      <c r="AJ585" s="10" t="s">
        <v>20</v>
      </c>
      <c r="AK585" s="10" t="s">
        <v>20</v>
      </c>
      <c r="AL585" s="10" t="s">
        <v>20</v>
      </c>
      <c r="AM585" s="10" t="s">
        <v>20</v>
      </c>
      <c r="AN585" s="10" t="s">
        <v>20</v>
      </c>
      <c r="AO585" s="10" t="s">
        <v>20</v>
      </c>
      <c r="AP585" s="10" t="s">
        <v>20</v>
      </c>
      <c r="AQ585" s="10" t="s">
        <v>20</v>
      </c>
      <c r="AR585" s="10" t="s">
        <v>20</v>
      </c>
      <c r="AS585" s="10" t="s">
        <v>20</v>
      </c>
      <c r="AT585" t="s">
        <v>3845</v>
      </c>
      <c r="AU585" s="7" t="str">
        <f>'sp1'!AJ587</f>
        <v>VBA macro needed to filter, cut, paste r…</v>
      </c>
    </row>
    <row r="586" spans="2:47" ht="11.25" customHeight="1" x14ac:dyDescent="0.25">
      <c r="B586" s="12">
        <v>4</v>
      </c>
      <c r="C586" s="16" t="str">
        <f t="shared" si="9"/>
        <v>∞</v>
      </c>
      <c r="D586" s="10">
        <v>0</v>
      </c>
      <c r="E586" s="10">
        <v>0</v>
      </c>
      <c r="F586" s="10">
        <v>0</v>
      </c>
      <c r="G586" s="10">
        <v>1</v>
      </c>
      <c r="H586" s="10" t="s">
        <v>20</v>
      </c>
      <c r="I586" s="10" t="s">
        <v>20</v>
      </c>
      <c r="J586" s="10" t="s">
        <v>20</v>
      </c>
      <c r="K586" s="10" t="s">
        <v>20</v>
      </c>
      <c r="L586" s="10" t="s">
        <v>20</v>
      </c>
      <c r="M586" s="10" t="s">
        <v>20</v>
      </c>
      <c r="N586" s="10" t="s">
        <v>20</v>
      </c>
      <c r="O586" s="10" t="s">
        <v>20</v>
      </c>
      <c r="P586" s="10" t="s">
        <v>20</v>
      </c>
      <c r="Q586" s="10" t="s">
        <v>20</v>
      </c>
      <c r="R586" s="10" t="s">
        <v>20</v>
      </c>
      <c r="S586" s="10" t="s">
        <v>20</v>
      </c>
      <c r="T586" s="10" t="s">
        <v>20</v>
      </c>
      <c r="U586" s="10" t="s">
        <v>20</v>
      </c>
      <c r="V586" s="10" t="s">
        <v>20</v>
      </c>
      <c r="W586" s="10" t="s">
        <v>20</v>
      </c>
      <c r="X586" s="10" t="s">
        <v>20</v>
      </c>
      <c r="Y586" s="10" t="s">
        <v>20</v>
      </c>
      <c r="Z586" s="10" t="s">
        <v>20</v>
      </c>
      <c r="AA586" s="10" t="s">
        <v>20</v>
      </c>
      <c r="AB586" s="10" t="s">
        <v>20</v>
      </c>
      <c r="AC586" s="10" t="s">
        <v>20</v>
      </c>
      <c r="AD586" s="10" t="s">
        <v>20</v>
      </c>
      <c r="AE586" s="10" t="s">
        <v>20</v>
      </c>
      <c r="AF586" s="10" t="s">
        <v>20</v>
      </c>
      <c r="AG586" s="10" t="s">
        <v>20</v>
      </c>
      <c r="AH586" s="10" t="s">
        <v>20</v>
      </c>
      <c r="AI586" s="10" t="s">
        <v>20</v>
      </c>
      <c r="AJ586" s="10" t="s">
        <v>20</v>
      </c>
      <c r="AK586" s="10" t="s">
        <v>20</v>
      </c>
      <c r="AL586" s="10" t="s">
        <v>20</v>
      </c>
      <c r="AM586" s="10" t="s">
        <v>20</v>
      </c>
      <c r="AN586" s="10" t="s">
        <v>20</v>
      </c>
      <c r="AO586" s="10" t="s">
        <v>20</v>
      </c>
      <c r="AP586" s="10" t="s">
        <v>20</v>
      </c>
      <c r="AQ586" s="10" t="s">
        <v>20</v>
      </c>
      <c r="AR586" s="10" t="s">
        <v>20</v>
      </c>
      <c r="AS586" s="10" t="s">
        <v>20</v>
      </c>
      <c r="AT586" t="s">
        <v>3846</v>
      </c>
      <c r="AU586" s="7" t="str">
        <f>'sp1'!AJ588</f>
        <v>Disabling A Macro If Another Is Selected</v>
      </c>
    </row>
    <row r="587" spans="2:47" ht="11.25" customHeight="1" x14ac:dyDescent="0.25">
      <c r="B587" s="12">
        <v>6</v>
      </c>
      <c r="C587" s="16" t="str">
        <f t="shared" si="9"/>
        <v>∞</v>
      </c>
      <c r="D587" s="10">
        <v>0</v>
      </c>
      <c r="E587" s="10">
        <v>1</v>
      </c>
      <c r="F587" s="10">
        <v>0</v>
      </c>
      <c r="G587" s="10">
        <v>0</v>
      </c>
      <c r="H587" s="10">
        <v>0</v>
      </c>
      <c r="I587" s="10">
        <v>1</v>
      </c>
      <c r="J587" s="10" t="s">
        <v>20</v>
      </c>
      <c r="K587" s="10" t="s">
        <v>20</v>
      </c>
      <c r="L587" s="10" t="s">
        <v>20</v>
      </c>
      <c r="M587" s="10" t="s">
        <v>20</v>
      </c>
      <c r="N587" s="10" t="s">
        <v>20</v>
      </c>
      <c r="O587" s="10" t="s">
        <v>20</v>
      </c>
      <c r="P587" s="10" t="s">
        <v>20</v>
      </c>
      <c r="Q587" s="10" t="s">
        <v>20</v>
      </c>
      <c r="R587" s="10" t="s">
        <v>20</v>
      </c>
      <c r="S587" s="10" t="s">
        <v>20</v>
      </c>
      <c r="T587" s="10" t="s">
        <v>20</v>
      </c>
      <c r="U587" s="10" t="s">
        <v>20</v>
      </c>
      <c r="V587" s="10" t="s">
        <v>20</v>
      </c>
      <c r="W587" s="10" t="s">
        <v>20</v>
      </c>
      <c r="X587" s="10" t="s">
        <v>20</v>
      </c>
      <c r="Y587" s="10" t="s">
        <v>20</v>
      </c>
      <c r="Z587" s="10" t="s">
        <v>20</v>
      </c>
      <c r="AA587" s="10" t="s">
        <v>20</v>
      </c>
      <c r="AB587" s="10" t="s">
        <v>20</v>
      </c>
      <c r="AC587" s="10" t="s">
        <v>20</v>
      </c>
      <c r="AD587" s="10" t="s">
        <v>20</v>
      </c>
      <c r="AE587" s="10" t="s">
        <v>20</v>
      </c>
      <c r="AF587" s="10" t="s">
        <v>20</v>
      </c>
      <c r="AG587" s="10" t="s">
        <v>20</v>
      </c>
      <c r="AH587" s="10" t="s">
        <v>20</v>
      </c>
      <c r="AI587" s="10" t="s">
        <v>20</v>
      </c>
      <c r="AJ587" s="10" t="s">
        <v>20</v>
      </c>
      <c r="AK587" s="10" t="s">
        <v>20</v>
      </c>
      <c r="AL587" s="10" t="s">
        <v>20</v>
      </c>
      <c r="AM587" s="10" t="s">
        <v>20</v>
      </c>
      <c r="AN587" s="10" t="s">
        <v>20</v>
      </c>
      <c r="AO587" s="10" t="s">
        <v>20</v>
      </c>
      <c r="AP587" s="10" t="s">
        <v>20</v>
      </c>
      <c r="AQ587" s="10" t="s">
        <v>20</v>
      </c>
      <c r="AR587" s="10" t="s">
        <v>20</v>
      </c>
      <c r="AS587" s="10" t="s">
        <v>20</v>
      </c>
      <c r="AT587" t="s">
        <v>3847</v>
      </c>
      <c r="AU587" s="7" t="str">
        <f>'sp1'!AJ589</f>
        <v>Formula to Extract most number of common…</v>
      </c>
    </row>
    <row r="588" spans="2:47" ht="11.25" customHeight="1" x14ac:dyDescent="0.25">
      <c r="B588" s="12">
        <v>2</v>
      </c>
      <c r="C588" s="16" t="str">
        <f t="shared" si="9"/>
        <v>∞</v>
      </c>
      <c r="D588" s="10">
        <v>0</v>
      </c>
      <c r="E588" s="10">
        <v>1</v>
      </c>
      <c r="F588" s="10" t="s">
        <v>20</v>
      </c>
      <c r="G588" s="10" t="s">
        <v>20</v>
      </c>
      <c r="H588" s="10" t="s">
        <v>20</v>
      </c>
      <c r="I588" s="10" t="s">
        <v>20</v>
      </c>
      <c r="J588" s="10" t="s">
        <v>20</v>
      </c>
      <c r="K588" s="10" t="s">
        <v>20</v>
      </c>
      <c r="L588" s="10" t="s">
        <v>20</v>
      </c>
      <c r="M588" s="10" t="s">
        <v>20</v>
      </c>
      <c r="N588" s="10" t="s">
        <v>20</v>
      </c>
      <c r="O588" s="10" t="s">
        <v>20</v>
      </c>
      <c r="P588" s="10" t="s">
        <v>20</v>
      </c>
      <c r="Q588" s="10" t="s">
        <v>20</v>
      </c>
      <c r="R588" s="10" t="s">
        <v>20</v>
      </c>
      <c r="S588" s="10" t="s">
        <v>20</v>
      </c>
      <c r="T588" s="10" t="s">
        <v>20</v>
      </c>
      <c r="U588" s="10" t="s">
        <v>20</v>
      </c>
      <c r="V588" s="10" t="s">
        <v>20</v>
      </c>
      <c r="W588" s="10" t="s">
        <v>20</v>
      </c>
      <c r="X588" s="10" t="s">
        <v>20</v>
      </c>
      <c r="Y588" s="10" t="s">
        <v>20</v>
      </c>
      <c r="Z588" s="10" t="s">
        <v>20</v>
      </c>
      <c r="AA588" s="10" t="s">
        <v>20</v>
      </c>
      <c r="AB588" s="10" t="s">
        <v>20</v>
      </c>
      <c r="AC588" s="10" t="s">
        <v>20</v>
      </c>
      <c r="AD588" s="10" t="s">
        <v>20</v>
      </c>
      <c r="AE588" s="10" t="s">
        <v>20</v>
      </c>
      <c r="AF588" s="10" t="s">
        <v>20</v>
      </c>
      <c r="AG588" s="10" t="s">
        <v>20</v>
      </c>
      <c r="AH588" s="10" t="s">
        <v>20</v>
      </c>
      <c r="AI588" s="10" t="s">
        <v>20</v>
      </c>
      <c r="AJ588" s="10" t="s">
        <v>20</v>
      </c>
      <c r="AK588" s="10" t="s">
        <v>20</v>
      </c>
      <c r="AL588" s="10" t="s">
        <v>20</v>
      </c>
      <c r="AM588" s="10" t="s">
        <v>20</v>
      </c>
      <c r="AN588" s="10" t="s">
        <v>20</v>
      </c>
      <c r="AO588" s="10" t="s">
        <v>20</v>
      </c>
      <c r="AP588" s="10" t="s">
        <v>20</v>
      </c>
      <c r="AQ588" s="10" t="s">
        <v>20</v>
      </c>
      <c r="AR588" s="10" t="s">
        <v>20</v>
      </c>
      <c r="AS588" s="10" t="s">
        <v>20</v>
      </c>
      <c r="AT588" t="s">
        <v>3848</v>
      </c>
      <c r="AU588" s="7" t="str">
        <f>'sp1'!AJ590</f>
        <v>Get $50 Discount when you Join Excel Her…</v>
      </c>
    </row>
    <row r="589" spans="2:47" ht="11.25" customHeight="1" x14ac:dyDescent="0.25">
      <c r="B589" s="12">
        <v>7</v>
      </c>
      <c r="C589" s="16" t="str">
        <f t="shared" si="9"/>
        <v>∞</v>
      </c>
      <c r="D589" s="10">
        <v>0</v>
      </c>
      <c r="E589" s="10">
        <v>1</v>
      </c>
      <c r="F589" s="10">
        <v>0</v>
      </c>
      <c r="G589" s="10">
        <v>1</v>
      </c>
      <c r="H589" s="10">
        <v>0</v>
      </c>
      <c r="I589" s="10">
        <v>1</v>
      </c>
      <c r="J589" s="10">
        <v>0</v>
      </c>
      <c r="K589" s="10" t="s">
        <v>20</v>
      </c>
      <c r="L589" s="10" t="s">
        <v>20</v>
      </c>
      <c r="M589" s="10" t="s">
        <v>20</v>
      </c>
      <c r="N589" s="10" t="s">
        <v>20</v>
      </c>
      <c r="O589" s="10" t="s">
        <v>20</v>
      </c>
      <c r="P589" s="10" t="s">
        <v>20</v>
      </c>
      <c r="Q589" s="10" t="s">
        <v>20</v>
      </c>
      <c r="R589" s="10" t="s">
        <v>20</v>
      </c>
      <c r="S589" s="10" t="s">
        <v>20</v>
      </c>
      <c r="T589" s="10" t="s">
        <v>20</v>
      </c>
      <c r="U589" s="10" t="s">
        <v>20</v>
      </c>
      <c r="V589" s="10" t="s">
        <v>20</v>
      </c>
      <c r="W589" s="10" t="s">
        <v>20</v>
      </c>
      <c r="X589" s="10" t="s">
        <v>20</v>
      </c>
      <c r="Y589" s="10" t="s">
        <v>20</v>
      </c>
      <c r="Z589" s="10" t="s">
        <v>20</v>
      </c>
      <c r="AA589" s="10" t="s">
        <v>20</v>
      </c>
      <c r="AB589" s="10" t="s">
        <v>20</v>
      </c>
      <c r="AC589" s="10" t="s">
        <v>20</v>
      </c>
      <c r="AD589" s="10" t="s">
        <v>20</v>
      </c>
      <c r="AE589" s="10" t="s">
        <v>20</v>
      </c>
      <c r="AF589" s="10" t="s">
        <v>20</v>
      </c>
      <c r="AG589" s="10" t="s">
        <v>20</v>
      </c>
      <c r="AH589" s="10" t="s">
        <v>20</v>
      </c>
      <c r="AI589" s="10" t="s">
        <v>20</v>
      </c>
      <c r="AJ589" s="10" t="s">
        <v>20</v>
      </c>
      <c r="AK589" s="10" t="s">
        <v>20</v>
      </c>
      <c r="AL589" s="10" t="s">
        <v>20</v>
      </c>
      <c r="AM589" s="10" t="s">
        <v>20</v>
      </c>
      <c r="AN589" s="10" t="s">
        <v>20</v>
      </c>
      <c r="AO589" s="10" t="s">
        <v>20</v>
      </c>
      <c r="AP589" s="10" t="s">
        <v>20</v>
      </c>
      <c r="AQ589" s="10" t="s">
        <v>20</v>
      </c>
      <c r="AR589" s="10" t="s">
        <v>20</v>
      </c>
      <c r="AS589" s="10" t="s">
        <v>20</v>
      </c>
      <c r="AT589" t="s">
        <v>3849</v>
      </c>
      <c r="AU589" s="7" t="str">
        <f>'sp1'!AJ591</f>
        <v>Help with Date look up please</v>
      </c>
    </row>
    <row r="590" spans="2:47" ht="11.25" customHeight="1" x14ac:dyDescent="0.25">
      <c r="B590" s="12">
        <v>6</v>
      </c>
      <c r="C590" s="16" t="str">
        <f t="shared" si="9"/>
        <v>∞</v>
      </c>
      <c r="D590" s="10">
        <v>0</v>
      </c>
      <c r="E590" s="10">
        <v>1</v>
      </c>
      <c r="F590" s="10">
        <v>0</v>
      </c>
      <c r="G590" s="10">
        <v>0</v>
      </c>
      <c r="H590" s="10">
        <v>0</v>
      </c>
      <c r="I590" s="10">
        <v>1</v>
      </c>
      <c r="J590" s="10" t="s">
        <v>20</v>
      </c>
      <c r="K590" s="10" t="s">
        <v>20</v>
      </c>
      <c r="L590" s="10" t="s">
        <v>20</v>
      </c>
      <c r="M590" s="10" t="s">
        <v>20</v>
      </c>
      <c r="N590" s="10" t="s">
        <v>20</v>
      </c>
      <c r="O590" s="10" t="s">
        <v>20</v>
      </c>
      <c r="P590" s="10" t="s">
        <v>20</v>
      </c>
      <c r="Q590" s="10" t="s">
        <v>20</v>
      </c>
      <c r="R590" s="10" t="s">
        <v>20</v>
      </c>
      <c r="S590" s="10" t="s">
        <v>20</v>
      </c>
      <c r="T590" s="10" t="s">
        <v>20</v>
      </c>
      <c r="U590" s="10" t="s">
        <v>20</v>
      </c>
      <c r="V590" s="10" t="s">
        <v>20</v>
      </c>
      <c r="W590" s="10" t="s">
        <v>20</v>
      </c>
      <c r="X590" s="10" t="s">
        <v>20</v>
      </c>
      <c r="Y590" s="10" t="s">
        <v>20</v>
      </c>
      <c r="Z590" s="10" t="s">
        <v>20</v>
      </c>
      <c r="AA590" s="10" t="s">
        <v>20</v>
      </c>
      <c r="AB590" s="10" t="s">
        <v>20</v>
      </c>
      <c r="AC590" s="10" t="s">
        <v>20</v>
      </c>
      <c r="AD590" s="10" t="s">
        <v>20</v>
      </c>
      <c r="AE590" s="10" t="s">
        <v>20</v>
      </c>
      <c r="AF590" s="10" t="s">
        <v>20</v>
      </c>
      <c r="AG590" s="10" t="s">
        <v>20</v>
      </c>
      <c r="AH590" s="10" t="s">
        <v>20</v>
      </c>
      <c r="AI590" s="10" t="s">
        <v>20</v>
      </c>
      <c r="AJ590" s="10" t="s">
        <v>20</v>
      </c>
      <c r="AK590" s="10" t="s">
        <v>20</v>
      </c>
      <c r="AL590" s="10" t="s">
        <v>20</v>
      </c>
      <c r="AM590" s="10" t="s">
        <v>20</v>
      </c>
      <c r="AN590" s="10" t="s">
        <v>20</v>
      </c>
      <c r="AO590" s="10" t="s">
        <v>20</v>
      </c>
      <c r="AP590" s="10" t="s">
        <v>20</v>
      </c>
      <c r="AQ590" s="10" t="s">
        <v>20</v>
      </c>
      <c r="AR590" s="10" t="s">
        <v>20</v>
      </c>
      <c r="AS590" s="10" t="s">
        <v>20</v>
      </c>
      <c r="AT590" t="s">
        <v>3850</v>
      </c>
      <c r="AU590" s="7" t="str">
        <f>'sp1'!AJ592</f>
        <v>Interactive/Dynamic Chart</v>
      </c>
    </row>
    <row r="591" spans="2:47" ht="11.25" customHeight="1" x14ac:dyDescent="0.25">
      <c r="B591" s="12">
        <v>2</v>
      </c>
      <c r="C591" s="16" t="str">
        <f t="shared" si="9"/>
        <v>∞</v>
      </c>
      <c r="D591" s="10">
        <v>0</v>
      </c>
      <c r="E591" s="10">
        <v>1</v>
      </c>
      <c r="F591" s="10" t="s">
        <v>20</v>
      </c>
      <c r="G591" s="10" t="s">
        <v>20</v>
      </c>
      <c r="H591" s="10" t="s">
        <v>20</v>
      </c>
      <c r="I591" s="10" t="s">
        <v>20</v>
      </c>
      <c r="J591" s="10" t="s">
        <v>20</v>
      </c>
      <c r="K591" s="10" t="s">
        <v>20</v>
      </c>
      <c r="L591" s="10" t="s">
        <v>20</v>
      </c>
      <c r="M591" s="10" t="s">
        <v>20</v>
      </c>
      <c r="N591" s="10" t="s">
        <v>20</v>
      </c>
      <c r="O591" s="10" t="s">
        <v>20</v>
      </c>
      <c r="P591" s="10" t="s">
        <v>20</v>
      </c>
      <c r="Q591" s="10" t="s">
        <v>20</v>
      </c>
      <c r="R591" s="10" t="s">
        <v>20</v>
      </c>
      <c r="S591" s="10" t="s">
        <v>20</v>
      </c>
      <c r="T591" s="10" t="s">
        <v>20</v>
      </c>
      <c r="U591" s="10" t="s">
        <v>20</v>
      </c>
      <c r="V591" s="10" t="s">
        <v>20</v>
      </c>
      <c r="W591" s="10" t="s">
        <v>20</v>
      </c>
      <c r="X591" s="10" t="s">
        <v>20</v>
      </c>
      <c r="Y591" s="10" t="s">
        <v>20</v>
      </c>
      <c r="Z591" s="10" t="s">
        <v>20</v>
      </c>
      <c r="AA591" s="10" t="s">
        <v>20</v>
      </c>
      <c r="AB591" s="10" t="s">
        <v>20</v>
      </c>
      <c r="AC591" s="10" t="s">
        <v>20</v>
      </c>
      <c r="AD591" s="10" t="s">
        <v>20</v>
      </c>
      <c r="AE591" s="10" t="s">
        <v>20</v>
      </c>
      <c r="AF591" s="10" t="s">
        <v>20</v>
      </c>
      <c r="AG591" s="10" t="s">
        <v>20</v>
      </c>
      <c r="AH591" s="10" t="s">
        <v>20</v>
      </c>
      <c r="AI591" s="10" t="s">
        <v>20</v>
      </c>
      <c r="AJ591" s="10" t="s">
        <v>20</v>
      </c>
      <c r="AK591" s="10" t="s">
        <v>20</v>
      </c>
      <c r="AL591" s="10" t="s">
        <v>20</v>
      </c>
      <c r="AM591" s="10" t="s">
        <v>20</v>
      </c>
      <c r="AN591" s="10" t="s">
        <v>20</v>
      </c>
      <c r="AO591" s="10" t="s">
        <v>20</v>
      </c>
      <c r="AP591" s="10" t="s">
        <v>20</v>
      </c>
      <c r="AQ591" s="10" t="s">
        <v>20</v>
      </c>
      <c r="AR591" s="10" t="s">
        <v>20</v>
      </c>
      <c r="AS591" s="10" t="s">
        <v>20</v>
      </c>
      <c r="AT591" t="s">
        <v>3851</v>
      </c>
      <c r="AU591" s="7" t="str">
        <f>'sp1'!AJ593</f>
        <v>Bubble graphs</v>
      </c>
    </row>
    <row r="592" spans="2:47" ht="11.25" customHeight="1" x14ac:dyDescent="0.25">
      <c r="B592" s="12">
        <v>4</v>
      </c>
      <c r="C592" s="16" t="str">
        <f t="shared" si="9"/>
        <v>∞</v>
      </c>
      <c r="D592" s="10">
        <v>0</v>
      </c>
      <c r="E592" s="10">
        <v>1</v>
      </c>
      <c r="F592" s="10">
        <v>0</v>
      </c>
      <c r="G592" s="10">
        <v>0</v>
      </c>
      <c r="H592" s="10" t="s">
        <v>20</v>
      </c>
      <c r="I592" s="10" t="s">
        <v>20</v>
      </c>
      <c r="J592" s="10" t="s">
        <v>20</v>
      </c>
      <c r="K592" s="10" t="s">
        <v>20</v>
      </c>
      <c r="L592" s="10" t="s">
        <v>20</v>
      </c>
      <c r="M592" s="10" t="s">
        <v>20</v>
      </c>
      <c r="N592" s="10" t="s">
        <v>20</v>
      </c>
      <c r="O592" s="10" t="s">
        <v>20</v>
      </c>
      <c r="P592" s="10" t="s">
        <v>20</v>
      </c>
      <c r="Q592" s="10" t="s">
        <v>20</v>
      </c>
      <c r="R592" s="10" t="s">
        <v>20</v>
      </c>
      <c r="S592" s="10" t="s">
        <v>20</v>
      </c>
      <c r="T592" s="10" t="s">
        <v>20</v>
      </c>
      <c r="U592" s="10" t="s">
        <v>20</v>
      </c>
      <c r="V592" s="10" t="s">
        <v>20</v>
      </c>
      <c r="W592" s="10" t="s">
        <v>20</v>
      </c>
      <c r="X592" s="10" t="s">
        <v>20</v>
      </c>
      <c r="Y592" s="10" t="s">
        <v>20</v>
      </c>
      <c r="Z592" s="10" t="s">
        <v>20</v>
      </c>
      <c r="AA592" s="10" t="s">
        <v>20</v>
      </c>
      <c r="AB592" s="10" t="s">
        <v>20</v>
      </c>
      <c r="AC592" s="10" t="s">
        <v>20</v>
      </c>
      <c r="AD592" s="10" t="s">
        <v>20</v>
      </c>
      <c r="AE592" s="10" t="s">
        <v>20</v>
      </c>
      <c r="AF592" s="10" t="s">
        <v>20</v>
      </c>
      <c r="AG592" s="10" t="s">
        <v>20</v>
      </c>
      <c r="AH592" s="10" t="s">
        <v>20</v>
      </c>
      <c r="AI592" s="10" t="s">
        <v>20</v>
      </c>
      <c r="AJ592" s="10" t="s">
        <v>20</v>
      </c>
      <c r="AK592" s="10" t="s">
        <v>20</v>
      </c>
      <c r="AL592" s="10" t="s">
        <v>20</v>
      </c>
      <c r="AM592" s="10" t="s">
        <v>20</v>
      </c>
      <c r="AN592" s="10" t="s">
        <v>20</v>
      </c>
      <c r="AO592" s="10" t="s">
        <v>20</v>
      </c>
      <c r="AP592" s="10" t="s">
        <v>20</v>
      </c>
      <c r="AQ592" s="10" t="s">
        <v>20</v>
      </c>
      <c r="AR592" s="10" t="s">
        <v>20</v>
      </c>
      <c r="AS592" s="10" t="s">
        <v>20</v>
      </c>
      <c r="AT592" t="s">
        <v>3852</v>
      </c>
      <c r="AU592" s="7" t="str">
        <f>'sp1'!AJ594</f>
        <v>Nomographs in excel</v>
      </c>
    </row>
    <row r="593" spans="2:47" ht="11.25" customHeight="1" x14ac:dyDescent="0.25">
      <c r="B593" s="12">
        <v>3</v>
      </c>
      <c r="C593" s="16" t="str">
        <f t="shared" si="9"/>
        <v>∞</v>
      </c>
      <c r="D593" s="10">
        <v>0</v>
      </c>
      <c r="E593" s="10">
        <v>1</v>
      </c>
      <c r="F593" s="10">
        <v>0</v>
      </c>
      <c r="G593" s="10" t="s">
        <v>20</v>
      </c>
      <c r="H593" s="10" t="s">
        <v>20</v>
      </c>
      <c r="I593" s="10" t="s">
        <v>20</v>
      </c>
      <c r="J593" s="10" t="s">
        <v>20</v>
      </c>
      <c r="K593" s="10" t="s">
        <v>20</v>
      </c>
      <c r="L593" s="10" t="s">
        <v>20</v>
      </c>
      <c r="M593" s="10" t="s">
        <v>20</v>
      </c>
      <c r="N593" s="10" t="s">
        <v>20</v>
      </c>
      <c r="O593" s="10" t="s">
        <v>20</v>
      </c>
      <c r="P593" s="10" t="s">
        <v>20</v>
      </c>
      <c r="Q593" s="10" t="s">
        <v>20</v>
      </c>
      <c r="R593" s="10" t="s">
        <v>20</v>
      </c>
      <c r="S593" s="10" t="s">
        <v>20</v>
      </c>
      <c r="T593" s="10" t="s">
        <v>20</v>
      </c>
      <c r="U593" s="10" t="s">
        <v>20</v>
      </c>
      <c r="V593" s="10" t="s">
        <v>20</v>
      </c>
      <c r="W593" s="10" t="s">
        <v>20</v>
      </c>
      <c r="X593" s="10" t="s">
        <v>20</v>
      </c>
      <c r="Y593" s="10" t="s">
        <v>20</v>
      </c>
      <c r="Z593" s="10" t="s">
        <v>20</v>
      </c>
      <c r="AA593" s="10" t="s">
        <v>20</v>
      </c>
      <c r="AB593" s="10" t="s">
        <v>20</v>
      </c>
      <c r="AC593" s="10" t="s">
        <v>20</v>
      </c>
      <c r="AD593" s="10" t="s">
        <v>20</v>
      </c>
      <c r="AE593" s="10" t="s">
        <v>20</v>
      </c>
      <c r="AF593" s="10" t="s">
        <v>20</v>
      </c>
      <c r="AG593" s="10" t="s">
        <v>20</v>
      </c>
      <c r="AH593" s="10" t="s">
        <v>20</v>
      </c>
      <c r="AI593" s="10" t="s">
        <v>20</v>
      </c>
      <c r="AJ593" s="10" t="s">
        <v>20</v>
      </c>
      <c r="AK593" s="10" t="s">
        <v>20</v>
      </c>
      <c r="AL593" s="10" t="s">
        <v>20</v>
      </c>
      <c r="AM593" s="10" t="s">
        <v>20</v>
      </c>
      <c r="AN593" s="10" t="s">
        <v>20</v>
      </c>
      <c r="AO593" s="10" t="s">
        <v>20</v>
      </c>
      <c r="AP593" s="10" t="s">
        <v>20</v>
      </c>
      <c r="AQ593" s="10" t="s">
        <v>20</v>
      </c>
      <c r="AR593" s="10" t="s">
        <v>20</v>
      </c>
      <c r="AS593" s="10" t="s">
        <v>20</v>
      </c>
      <c r="AT593" t="s">
        <v>3853</v>
      </c>
      <c r="AU593" s="7" t="str">
        <f>'sp1'!AJ595</f>
        <v>Enable a macro AFTER completly saving a …</v>
      </c>
    </row>
    <row r="594" spans="2:47" ht="11.25" customHeight="1" x14ac:dyDescent="0.25">
      <c r="B594" s="12">
        <v>6</v>
      </c>
      <c r="C594" s="16" t="str">
        <f t="shared" si="9"/>
        <v>∞</v>
      </c>
      <c r="D594" s="10">
        <v>0</v>
      </c>
      <c r="E594" s="10">
        <v>1</v>
      </c>
      <c r="F594" s="10">
        <v>0</v>
      </c>
      <c r="G594" s="10">
        <v>0</v>
      </c>
      <c r="H594" s="10">
        <v>0</v>
      </c>
      <c r="I594" s="10">
        <v>0</v>
      </c>
      <c r="J594" s="10" t="s">
        <v>20</v>
      </c>
      <c r="K594" s="10" t="s">
        <v>20</v>
      </c>
      <c r="L594" s="10" t="s">
        <v>20</v>
      </c>
      <c r="M594" s="10" t="s">
        <v>20</v>
      </c>
      <c r="N594" s="10" t="s">
        <v>20</v>
      </c>
      <c r="O594" s="10" t="s">
        <v>20</v>
      </c>
      <c r="P594" s="10" t="s">
        <v>20</v>
      </c>
      <c r="Q594" s="10" t="s">
        <v>20</v>
      </c>
      <c r="R594" s="10" t="s">
        <v>20</v>
      </c>
      <c r="S594" s="10" t="s">
        <v>20</v>
      </c>
      <c r="T594" s="10" t="s">
        <v>20</v>
      </c>
      <c r="U594" s="10" t="s">
        <v>20</v>
      </c>
      <c r="V594" s="10" t="s">
        <v>20</v>
      </c>
      <c r="W594" s="10" t="s">
        <v>20</v>
      </c>
      <c r="X594" s="10" t="s">
        <v>20</v>
      </c>
      <c r="Y594" s="10" t="s">
        <v>20</v>
      </c>
      <c r="Z594" s="10" t="s">
        <v>20</v>
      </c>
      <c r="AA594" s="10" t="s">
        <v>20</v>
      </c>
      <c r="AB594" s="10" t="s">
        <v>20</v>
      </c>
      <c r="AC594" s="10" t="s">
        <v>20</v>
      </c>
      <c r="AD594" s="10" t="s">
        <v>20</v>
      </c>
      <c r="AE594" s="10" t="s">
        <v>20</v>
      </c>
      <c r="AF594" s="10" t="s">
        <v>20</v>
      </c>
      <c r="AG594" s="10" t="s">
        <v>20</v>
      </c>
      <c r="AH594" s="10" t="s">
        <v>20</v>
      </c>
      <c r="AI594" s="10" t="s">
        <v>20</v>
      </c>
      <c r="AJ594" s="10" t="s">
        <v>20</v>
      </c>
      <c r="AK594" s="10" t="s">
        <v>20</v>
      </c>
      <c r="AL594" s="10" t="s">
        <v>20</v>
      </c>
      <c r="AM594" s="10" t="s">
        <v>20</v>
      </c>
      <c r="AN594" s="10" t="s">
        <v>20</v>
      </c>
      <c r="AO594" s="10" t="s">
        <v>20</v>
      </c>
      <c r="AP594" s="10" t="s">
        <v>20</v>
      </c>
      <c r="AQ594" s="10" t="s">
        <v>20</v>
      </c>
      <c r="AR594" s="10" t="s">
        <v>20</v>
      </c>
      <c r="AS594" s="10" t="s">
        <v>20</v>
      </c>
      <c r="AT594" t="s">
        <v>3854</v>
      </c>
      <c r="AU594" s="7" t="str">
        <f>'sp1'!AJ596</f>
        <v>Recommended Developer For Hire?</v>
      </c>
    </row>
    <row r="595" spans="2:47" ht="11.25" customHeight="1" x14ac:dyDescent="0.25">
      <c r="B595" s="12">
        <v>2</v>
      </c>
      <c r="C595" s="16" t="str">
        <f t="shared" si="9"/>
        <v>∞</v>
      </c>
      <c r="D595" s="10">
        <v>0</v>
      </c>
      <c r="E595" s="10">
        <v>1</v>
      </c>
      <c r="F595" s="10" t="s">
        <v>20</v>
      </c>
      <c r="G595" s="10" t="s">
        <v>20</v>
      </c>
      <c r="H595" s="10" t="s">
        <v>20</v>
      </c>
      <c r="I595" s="10" t="s">
        <v>20</v>
      </c>
      <c r="J595" s="10" t="s">
        <v>20</v>
      </c>
      <c r="K595" s="10" t="s">
        <v>20</v>
      </c>
      <c r="L595" s="10" t="s">
        <v>20</v>
      </c>
      <c r="M595" s="10" t="s">
        <v>20</v>
      </c>
      <c r="N595" s="10" t="s">
        <v>20</v>
      </c>
      <c r="O595" s="10" t="s">
        <v>20</v>
      </c>
      <c r="P595" s="10" t="s">
        <v>20</v>
      </c>
      <c r="Q595" s="10" t="s">
        <v>20</v>
      </c>
      <c r="R595" s="10" t="s">
        <v>20</v>
      </c>
      <c r="S595" s="10" t="s">
        <v>20</v>
      </c>
      <c r="T595" s="10" t="s">
        <v>20</v>
      </c>
      <c r="U595" s="10" t="s">
        <v>20</v>
      </c>
      <c r="V595" s="10" t="s">
        <v>20</v>
      </c>
      <c r="W595" s="10" t="s">
        <v>20</v>
      </c>
      <c r="X595" s="10" t="s">
        <v>20</v>
      </c>
      <c r="Y595" s="10" t="s">
        <v>20</v>
      </c>
      <c r="Z595" s="10" t="s">
        <v>20</v>
      </c>
      <c r="AA595" s="10" t="s">
        <v>20</v>
      </c>
      <c r="AB595" s="10" t="s">
        <v>20</v>
      </c>
      <c r="AC595" s="10" t="s">
        <v>20</v>
      </c>
      <c r="AD595" s="10" t="s">
        <v>20</v>
      </c>
      <c r="AE595" s="10" t="s">
        <v>20</v>
      </c>
      <c r="AF595" s="10" t="s">
        <v>20</v>
      </c>
      <c r="AG595" s="10" t="s">
        <v>20</v>
      </c>
      <c r="AH595" s="10" t="s">
        <v>20</v>
      </c>
      <c r="AI595" s="10" t="s">
        <v>20</v>
      </c>
      <c r="AJ595" s="10" t="s">
        <v>20</v>
      </c>
      <c r="AK595" s="10" t="s">
        <v>20</v>
      </c>
      <c r="AL595" s="10" t="s">
        <v>20</v>
      </c>
      <c r="AM595" s="10" t="s">
        <v>20</v>
      </c>
      <c r="AN595" s="10" t="s">
        <v>20</v>
      </c>
      <c r="AO595" s="10" t="s">
        <v>20</v>
      </c>
      <c r="AP595" s="10" t="s">
        <v>20</v>
      </c>
      <c r="AQ595" s="10" t="s">
        <v>20</v>
      </c>
      <c r="AR595" s="10" t="s">
        <v>20</v>
      </c>
      <c r="AS595" s="10" t="s">
        <v>20</v>
      </c>
      <c r="AT595" t="s">
        <v>3855</v>
      </c>
      <c r="AU595" s="7" t="str">
        <f>'sp1'!AJ597</f>
        <v>Cut and Paste a column of a Table</v>
      </c>
    </row>
    <row r="596" spans="2:47" ht="11.25" customHeight="1" x14ac:dyDescent="0.25">
      <c r="B596" s="12">
        <v>4</v>
      </c>
      <c r="C596" s="16" t="str">
        <f t="shared" si="9"/>
        <v>∞</v>
      </c>
      <c r="D596" s="10">
        <v>0</v>
      </c>
      <c r="E596" s="10">
        <v>1</v>
      </c>
      <c r="F596" s="10">
        <v>0</v>
      </c>
      <c r="G596" s="10">
        <v>1</v>
      </c>
      <c r="H596" s="10" t="s">
        <v>20</v>
      </c>
      <c r="I596" s="10" t="s">
        <v>20</v>
      </c>
      <c r="J596" s="10" t="s">
        <v>20</v>
      </c>
      <c r="K596" s="10" t="s">
        <v>20</v>
      </c>
      <c r="L596" s="10" t="s">
        <v>20</v>
      </c>
      <c r="M596" s="10" t="s">
        <v>20</v>
      </c>
      <c r="N596" s="10" t="s">
        <v>20</v>
      </c>
      <c r="O596" s="10" t="s">
        <v>20</v>
      </c>
      <c r="P596" s="10" t="s">
        <v>20</v>
      </c>
      <c r="Q596" s="10" t="s">
        <v>20</v>
      </c>
      <c r="R596" s="10" t="s">
        <v>20</v>
      </c>
      <c r="S596" s="10" t="s">
        <v>20</v>
      </c>
      <c r="T596" s="10" t="s">
        <v>20</v>
      </c>
      <c r="U596" s="10" t="s">
        <v>20</v>
      </c>
      <c r="V596" s="10" t="s">
        <v>20</v>
      </c>
      <c r="W596" s="10" t="s">
        <v>20</v>
      </c>
      <c r="X596" s="10" t="s">
        <v>20</v>
      </c>
      <c r="Y596" s="10" t="s">
        <v>20</v>
      </c>
      <c r="Z596" s="10" t="s">
        <v>20</v>
      </c>
      <c r="AA596" s="10" t="s">
        <v>20</v>
      </c>
      <c r="AB596" s="10" t="s">
        <v>20</v>
      </c>
      <c r="AC596" s="10" t="s">
        <v>20</v>
      </c>
      <c r="AD596" s="10" t="s">
        <v>20</v>
      </c>
      <c r="AE596" s="10" t="s">
        <v>20</v>
      </c>
      <c r="AF596" s="10" t="s">
        <v>20</v>
      </c>
      <c r="AG596" s="10" t="s">
        <v>20</v>
      </c>
      <c r="AH596" s="10" t="s">
        <v>20</v>
      </c>
      <c r="AI596" s="10" t="s">
        <v>20</v>
      </c>
      <c r="AJ596" s="10" t="s">
        <v>20</v>
      </c>
      <c r="AK596" s="10" t="s">
        <v>20</v>
      </c>
      <c r="AL596" s="10" t="s">
        <v>20</v>
      </c>
      <c r="AM596" s="10" t="s">
        <v>20</v>
      </c>
      <c r="AN596" s="10" t="s">
        <v>20</v>
      </c>
      <c r="AO596" s="10" t="s">
        <v>20</v>
      </c>
      <c r="AP596" s="10" t="s">
        <v>20</v>
      </c>
      <c r="AQ596" s="10" t="s">
        <v>20</v>
      </c>
      <c r="AR596" s="10" t="s">
        <v>20</v>
      </c>
      <c r="AS596" s="10" t="s">
        <v>20</v>
      </c>
      <c r="AT596" t="s">
        <v>3856</v>
      </c>
      <c r="AU596" s="7" t="str">
        <f>'sp1'!AJ598</f>
        <v>Arranging items in ascending order on a …</v>
      </c>
    </row>
    <row r="597" spans="2:47" ht="11.25" customHeight="1" x14ac:dyDescent="0.25">
      <c r="B597" s="12">
        <v>2</v>
      </c>
      <c r="C597" s="16" t="str">
        <f t="shared" si="9"/>
        <v>∞</v>
      </c>
      <c r="D597" s="10">
        <v>0</v>
      </c>
      <c r="E597" s="10">
        <v>1</v>
      </c>
      <c r="F597" s="10" t="s">
        <v>20</v>
      </c>
      <c r="G597" s="10" t="s">
        <v>20</v>
      </c>
      <c r="H597" s="10" t="s">
        <v>20</v>
      </c>
      <c r="I597" s="10" t="s">
        <v>20</v>
      </c>
      <c r="J597" s="10" t="s">
        <v>20</v>
      </c>
      <c r="K597" s="10" t="s">
        <v>20</v>
      </c>
      <c r="L597" s="10" t="s">
        <v>20</v>
      </c>
      <c r="M597" s="10" t="s">
        <v>20</v>
      </c>
      <c r="N597" s="10" t="s">
        <v>20</v>
      </c>
      <c r="O597" s="10" t="s">
        <v>20</v>
      </c>
      <c r="P597" s="10" t="s">
        <v>20</v>
      </c>
      <c r="Q597" s="10" t="s">
        <v>20</v>
      </c>
      <c r="R597" s="10" t="s">
        <v>20</v>
      </c>
      <c r="S597" s="10" t="s">
        <v>20</v>
      </c>
      <c r="T597" s="10" t="s">
        <v>20</v>
      </c>
      <c r="U597" s="10" t="s">
        <v>20</v>
      </c>
      <c r="V597" s="10" t="s">
        <v>20</v>
      </c>
      <c r="W597" s="10" t="s">
        <v>20</v>
      </c>
      <c r="X597" s="10" t="s">
        <v>20</v>
      </c>
      <c r="Y597" s="10" t="s">
        <v>20</v>
      </c>
      <c r="Z597" s="10" t="s">
        <v>20</v>
      </c>
      <c r="AA597" s="10" t="s">
        <v>20</v>
      </c>
      <c r="AB597" s="10" t="s">
        <v>20</v>
      </c>
      <c r="AC597" s="10" t="s">
        <v>20</v>
      </c>
      <c r="AD597" s="10" t="s">
        <v>20</v>
      </c>
      <c r="AE597" s="10" t="s">
        <v>20</v>
      </c>
      <c r="AF597" s="10" t="s">
        <v>20</v>
      </c>
      <c r="AG597" s="10" t="s">
        <v>20</v>
      </c>
      <c r="AH597" s="10" t="s">
        <v>20</v>
      </c>
      <c r="AI597" s="10" t="s">
        <v>20</v>
      </c>
      <c r="AJ597" s="10" t="s">
        <v>20</v>
      </c>
      <c r="AK597" s="10" t="s">
        <v>20</v>
      </c>
      <c r="AL597" s="10" t="s">
        <v>20</v>
      </c>
      <c r="AM597" s="10" t="s">
        <v>20</v>
      </c>
      <c r="AN597" s="10" t="s">
        <v>20</v>
      </c>
      <c r="AO597" s="10" t="s">
        <v>20</v>
      </c>
      <c r="AP597" s="10" t="s">
        <v>20</v>
      </c>
      <c r="AQ597" s="10" t="s">
        <v>20</v>
      </c>
      <c r="AR597" s="10" t="s">
        <v>20</v>
      </c>
      <c r="AS597" s="10" t="s">
        <v>20</v>
      </c>
      <c r="AT597" t="s">
        <v>3857</v>
      </c>
      <c r="AU597" s="7" t="str">
        <f>'sp1'!AJ599</f>
        <v>Excel Chart &amp;amp; Obect position - Using…</v>
      </c>
    </row>
    <row r="598" spans="2:47" ht="11.25" customHeight="1" x14ac:dyDescent="0.25">
      <c r="B598" s="12">
        <v>2</v>
      </c>
      <c r="C598" s="16" t="str">
        <f t="shared" si="9"/>
        <v>∞</v>
      </c>
      <c r="D598" s="10">
        <v>0</v>
      </c>
      <c r="E598" s="10">
        <v>1</v>
      </c>
      <c r="F598" s="10" t="s">
        <v>20</v>
      </c>
      <c r="G598" s="10" t="s">
        <v>20</v>
      </c>
      <c r="H598" s="10" t="s">
        <v>20</v>
      </c>
      <c r="I598" s="10" t="s">
        <v>20</v>
      </c>
      <c r="J598" s="10" t="s">
        <v>20</v>
      </c>
      <c r="K598" s="10" t="s">
        <v>20</v>
      </c>
      <c r="L598" s="10" t="s">
        <v>20</v>
      </c>
      <c r="M598" s="10" t="s">
        <v>20</v>
      </c>
      <c r="N598" s="10" t="s">
        <v>20</v>
      </c>
      <c r="O598" s="10" t="s">
        <v>20</v>
      </c>
      <c r="P598" s="10" t="s">
        <v>20</v>
      </c>
      <c r="Q598" s="10" t="s">
        <v>20</v>
      </c>
      <c r="R598" s="10" t="s">
        <v>20</v>
      </c>
      <c r="S598" s="10" t="s">
        <v>20</v>
      </c>
      <c r="T598" s="10" t="s">
        <v>20</v>
      </c>
      <c r="U598" s="10" t="s">
        <v>20</v>
      </c>
      <c r="V598" s="10" t="s">
        <v>20</v>
      </c>
      <c r="W598" s="10" t="s">
        <v>20</v>
      </c>
      <c r="X598" s="10" t="s">
        <v>20</v>
      </c>
      <c r="Y598" s="10" t="s">
        <v>20</v>
      </c>
      <c r="Z598" s="10" t="s">
        <v>20</v>
      </c>
      <c r="AA598" s="10" t="s">
        <v>20</v>
      </c>
      <c r="AB598" s="10" t="s">
        <v>20</v>
      </c>
      <c r="AC598" s="10" t="s">
        <v>20</v>
      </c>
      <c r="AD598" s="10" t="s">
        <v>20</v>
      </c>
      <c r="AE598" s="10" t="s">
        <v>20</v>
      </c>
      <c r="AF598" s="10" t="s">
        <v>20</v>
      </c>
      <c r="AG598" s="10" t="s">
        <v>20</v>
      </c>
      <c r="AH598" s="10" t="s">
        <v>20</v>
      </c>
      <c r="AI598" s="10" t="s">
        <v>20</v>
      </c>
      <c r="AJ598" s="10" t="s">
        <v>20</v>
      </c>
      <c r="AK598" s="10" t="s">
        <v>20</v>
      </c>
      <c r="AL598" s="10" t="s">
        <v>20</v>
      </c>
      <c r="AM598" s="10" t="s">
        <v>20</v>
      </c>
      <c r="AN598" s="10" t="s">
        <v>20</v>
      </c>
      <c r="AO598" s="10" t="s">
        <v>20</v>
      </c>
      <c r="AP598" s="10" t="s">
        <v>20</v>
      </c>
      <c r="AQ598" s="10" t="s">
        <v>20</v>
      </c>
      <c r="AR598" s="10" t="s">
        <v>20</v>
      </c>
      <c r="AS598" s="10" t="s">
        <v>20</v>
      </c>
      <c r="AT598" t="s">
        <v>3858</v>
      </c>
      <c r="AU598" s="7" t="str">
        <f>'sp1'!AJ600</f>
        <v>New Google Docs Dynamic Charts</v>
      </c>
    </row>
    <row r="599" spans="2:47" ht="11.25" customHeight="1" x14ac:dyDescent="0.25">
      <c r="B599" s="12">
        <v>10</v>
      </c>
      <c r="C599" s="16" t="str">
        <f t="shared" si="9"/>
        <v>∞</v>
      </c>
      <c r="D599" s="10">
        <v>0</v>
      </c>
      <c r="E599" s="10">
        <v>0</v>
      </c>
      <c r="F599" s="10">
        <v>0</v>
      </c>
      <c r="G599" s="10">
        <v>1</v>
      </c>
      <c r="H599" s="10">
        <v>0</v>
      </c>
      <c r="I599" s="10">
        <v>1</v>
      </c>
      <c r="J599" s="10">
        <v>0</v>
      </c>
      <c r="K599" s="10">
        <v>0</v>
      </c>
      <c r="L599" s="10">
        <v>0</v>
      </c>
      <c r="M599" s="10">
        <v>1</v>
      </c>
      <c r="N599" s="10" t="s">
        <v>20</v>
      </c>
      <c r="O599" s="10" t="s">
        <v>20</v>
      </c>
      <c r="P599" s="10" t="s">
        <v>20</v>
      </c>
      <c r="Q599" s="10" t="s">
        <v>20</v>
      </c>
      <c r="R599" s="10" t="s">
        <v>20</v>
      </c>
      <c r="S599" s="10" t="s">
        <v>20</v>
      </c>
      <c r="T599" s="10" t="s">
        <v>20</v>
      </c>
      <c r="U599" s="10" t="s">
        <v>20</v>
      </c>
      <c r="V599" s="10" t="s">
        <v>20</v>
      </c>
      <c r="W599" s="10" t="s">
        <v>20</v>
      </c>
      <c r="X599" s="10" t="s">
        <v>20</v>
      </c>
      <c r="Y599" s="10" t="s">
        <v>20</v>
      </c>
      <c r="Z599" s="10" t="s">
        <v>20</v>
      </c>
      <c r="AA599" s="10" t="s">
        <v>20</v>
      </c>
      <c r="AB599" s="10" t="s">
        <v>20</v>
      </c>
      <c r="AC599" s="10" t="s">
        <v>20</v>
      </c>
      <c r="AD599" s="10" t="s">
        <v>20</v>
      </c>
      <c r="AE599" s="10" t="s">
        <v>20</v>
      </c>
      <c r="AF599" s="10" t="s">
        <v>20</v>
      </c>
      <c r="AG599" s="10" t="s">
        <v>20</v>
      </c>
      <c r="AH599" s="10" t="s">
        <v>20</v>
      </c>
      <c r="AI599" s="10" t="s">
        <v>20</v>
      </c>
      <c r="AJ599" s="10" t="s">
        <v>20</v>
      </c>
      <c r="AK599" s="10" t="s">
        <v>20</v>
      </c>
      <c r="AL599" s="10" t="s">
        <v>20</v>
      </c>
      <c r="AM599" s="10" t="s">
        <v>20</v>
      </c>
      <c r="AN599" s="10" t="s">
        <v>20</v>
      </c>
      <c r="AO599" s="10" t="s">
        <v>20</v>
      </c>
      <c r="AP599" s="10" t="s">
        <v>20</v>
      </c>
      <c r="AQ599" s="10" t="s">
        <v>20</v>
      </c>
      <c r="AR599" s="10" t="s">
        <v>20</v>
      </c>
      <c r="AS599" s="10" t="s">
        <v>20</v>
      </c>
      <c r="AT599" t="s">
        <v>3859</v>
      </c>
      <c r="AU599" s="7" t="str">
        <f>'sp1'!AJ601</f>
        <v>Conditional Formattin</v>
      </c>
    </row>
    <row r="600" spans="2:47" ht="11.25" customHeight="1" x14ac:dyDescent="0.25">
      <c r="B600" s="12">
        <v>10</v>
      </c>
      <c r="C600" s="16" t="str">
        <f t="shared" si="9"/>
        <v>∞</v>
      </c>
      <c r="D600" s="10">
        <v>0</v>
      </c>
      <c r="E600" s="10">
        <v>1</v>
      </c>
      <c r="F600" s="10">
        <v>0</v>
      </c>
      <c r="G600" s="10">
        <v>1</v>
      </c>
      <c r="H600" s="10">
        <v>0</v>
      </c>
      <c r="I600" s="10">
        <v>0</v>
      </c>
      <c r="J600" s="10">
        <v>0</v>
      </c>
      <c r="K600" s="10">
        <v>0</v>
      </c>
      <c r="L600" s="10">
        <v>0</v>
      </c>
      <c r="M600" s="10">
        <v>1</v>
      </c>
      <c r="N600" s="10" t="s">
        <v>20</v>
      </c>
      <c r="O600" s="10" t="s">
        <v>20</v>
      </c>
      <c r="P600" s="10" t="s">
        <v>20</v>
      </c>
      <c r="Q600" s="10" t="s">
        <v>20</v>
      </c>
      <c r="R600" s="10" t="s">
        <v>20</v>
      </c>
      <c r="S600" s="10" t="s">
        <v>20</v>
      </c>
      <c r="T600" s="10" t="s">
        <v>20</v>
      </c>
      <c r="U600" s="10" t="s">
        <v>20</v>
      </c>
      <c r="V600" s="10" t="s">
        <v>20</v>
      </c>
      <c r="W600" s="10" t="s">
        <v>20</v>
      </c>
      <c r="X600" s="10" t="s">
        <v>20</v>
      </c>
      <c r="Y600" s="10" t="s">
        <v>20</v>
      </c>
      <c r="Z600" s="10" t="s">
        <v>20</v>
      </c>
      <c r="AA600" s="10" t="s">
        <v>20</v>
      </c>
      <c r="AB600" s="10" t="s">
        <v>20</v>
      </c>
      <c r="AC600" s="10" t="s">
        <v>20</v>
      </c>
      <c r="AD600" s="10" t="s">
        <v>20</v>
      </c>
      <c r="AE600" s="10" t="s">
        <v>20</v>
      </c>
      <c r="AF600" s="10" t="s">
        <v>20</v>
      </c>
      <c r="AG600" s="10" t="s">
        <v>20</v>
      </c>
      <c r="AH600" s="10" t="s">
        <v>20</v>
      </c>
      <c r="AI600" s="10" t="s">
        <v>20</v>
      </c>
      <c r="AJ600" s="10" t="s">
        <v>20</v>
      </c>
      <c r="AK600" s="10" t="s">
        <v>20</v>
      </c>
      <c r="AL600" s="10" t="s">
        <v>20</v>
      </c>
      <c r="AM600" s="10" t="s">
        <v>20</v>
      </c>
      <c r="AN600" s="10" t="s">
        <v>20</v>
      </c>
      <c r="AO600" s="10" t="s">
        <v>20</v>
      </c>
      <c r="AP600" s="10" t="s">
        <v>20</v>
      </c>
      <c r="AQ600" s="10" t="s">
        <v>20</v>
      </c>
      <c r="AR600" s="10" t="s">
        <v>20</v>
      </c>
      <c r="AS600" s="10" t="s">
        <v>20</v>
      </c>
      <c r="AT600" t="s">
        <v>3860</v>
      </c>
      <c r="AU600" s="7" t="str">
        <f>'sp1'!AJ602</f>
        <v>Logical Function</v>
      </c>
    </row>
    <row r="601" spans="2:47" ht="11.25" customHeight="1" x14ac:dyDescent="0.25">
      <c r="B601" s="12">
        <v>4</v>
      </c>
      <c r="C601" s="16" t="str">
        <f t="shared" si="9"/>
        <v>∞</v>
      </c>
      <c r="D601" s="10">
        <v>0</v>
      </c>
      <c r="E601" s="10">
        <v>1</v>
      </c>
      <c r="F601" s="10">
        <v>0</v>
      </c>
      <c r="G601" s="10">
        <v>0</v>
      </c>
      <c r="H601" s="10" t="s">
        <v>20</v>
      </c>
      <c r="I601" s="10" t="s">
        <v>20</v>
      </c>
      <c r="J601" s="10" t="s">
        <v>20</v>
      </c>
      <c r="K601" s="10" t="s">
        <v>20</v>
      </c>
      <c r="L601" s="10" t="s">
        <v>20</v>
      </c>
      <c r="M601" s="10" t="s">
        <v>20</v>
      </c>
      <c r="N601" s="10" t="s">
        <v>20</v>
      </c>
      <c r="O601" s="10" t="s">
        <v>20</v>
      </c>
      <c r="P601" s="10" t="s">
        <v>20</v>
      </c>
      <c r="Q601" s="10" t="s">
        <v>20</v>
      </c>
      <c r="R601" s="10" t="s">
        <v>20</v>
      </c>
      <c r="S601" s="10" t="s">
        <v>20</v>
      </c>
      <c r="T601" s="10" t="s">
        <v>20</v>
      </c>
      <c r="U601" s="10" t="s">
        <v>20</v>
      </c>
      <c r="V601" s="10" t="s">
        <v>20</v>
      </c>
      <c r="W601" s="10" t="s">
        <v>20</v>
      </c>
      <c r="X601" s="10" t="s">
        <v>20</v>
      </c>
      <c r="Y601" s="10" t="s">
        <v>20</v>
      </c>
      <c r="Z601" s="10" t="s">
        <v>20</v>
      </c>
      <c r="AA601" s="10" t="s">
        <v>20</v>
      </c>
      <c r="AB601" s="10" t="s">
        <v>20</v>
      </c>
      <c r="AC601" s="10" t="s">
        <v>20</v>
      </c>
      <c r="AD601" s="10" t="s">
        <v>20</v>
      </c>
      <c r="AE601" s="10" t="s">
        <v>20</v>
      </c>
      <c r="AF601" s="10" t="s">
        <v>20</v>
      </c>
      <c r="AG601" s="10" t="s">
        <v>20</v>
      </c>
      <c r="AH601" s="10" t="s">
        <v>20</v>
      </c>
      <c r="AI601" s="10" t="s">
        <v>20</v>
      </c>
      <c r="AJ601" s="10" t="s">
        <v>20</v>
      </c>
      <c r="AK601" s="10" t="s">
        <v>20</v>
      </c>
      <c r="AL601" s="10" t="s">
        <v>20</v>
      </c>
      <c r="AM601" s="10" t="s">
        <v>20</v>
      </c>
      <c r="AN601" s="10" t="s">
        <v>20</v>
      </c>
      <c r="AO601" s="10" t="s">
        <v>20</v>
      </c>
      <c r="AP601" s="10" t="s">
        <v>20</v>
      </c>
      <c r="AQ601" s="10" t="s">
        <v>20</v>
      </c>
      <c r="AR601" s="10" t="s">
        <v>20</v>
      </c>
      <c r="AS601" s="10" t="s">
        <v>20</v>
      </c>
      <c r="AT601" t="s">
        <v>3861</v>
      </c>
      <c r="AU601" s="7" t="str">
        <f>'sp1'!AJ603</f>
        <v>A simple question</v>
      </c>
    </row>
    <row r="602" spans="2:47" ht="11.25" customHeight="1" x14ac:dyDescent="0.25">
      <c r="B602" s="12">
        <v>7</v>
      </c>
      <c r="C602" s="16" t="str">
        <f t="shared" si="9"/>
        <v>∞</v>
      </c>
      <c r="D602" s="10">
        <v>0</v>
      </c>
      <c r="E602" s="10">
        <v>0</v>
      </c>
      <c r="F602" s="10">
        <v>0</v>
      </c>
      <c r="G602" s="10">
        <v>1</v>
      </c>
      <c r="H602" s="10">
        <v>0</v>
      </c>
      <c r="I602" s="10">
        <v>0</v>
      </c>
      <c r="J602" s="10">
        <v>0</v>
      </c>
      <c r="K602" s="10" t="s">
        <v>20</v>
      </c>
      <c r="L602" s="10" t="s">
        <v>20</v>
      </c>
      <c r="M602" s="10" t="s">
        <v>20</v>
      </c>
      <c r="N602" s="10" t="s">
        <v>20</v>
      </c>
      <c r="O602" s="10" t="s">
        <v>20</v>
      </c>
      <c r="P602" s="10" t="s">
        <v>20</v>
      </c>
      <c r="Q602" s="10" t="s">
        <v>20</v>
      </c>
      <c r="R602" s="10" t="s">
        <v>20</v>
      </c>
      <c r="S602" s="10" t="s">
        <v>20</v>
      </c>
      <c r="T602" s="10" t="s">
        <v>20</v>
      </c>
      <c r="U602" s="10" t="s">
        <v>20</v>
      </c>
      <c r="V602" s="10" t="s">
        <v>20</v>
      </c>
      <c r="W602" s="10" t="s">
        <v>20</v>
      </c>
      <c r="X602" s="10" t="s">
        <v>20</v>
      </c>
      <c r="Y602" s="10" t="s">
        <v>20</v>
      </c>
      <c r="Z602" s="10" t="s">
        <v>20</v>
      </c>
      <c r="AA602" s="10" t="s">
        <v>20</v>
      </c>
      <c r="AB602" s="10" t="s">
        <v>20</v>
      </c>
      <c r="AC602" s="10" t="s">
        <v>20</v>
      </c>
      <c r="AD602" s="10" t="s">
        <v>20</v>
      </c>
      <c r="AE602" s="10" t="s">
        <v>20</v>
      </c>
      <c r="AF602" s="10" t="s">
        <v>20</v>
      </c>
      <c r="AG602" s="10" t="s">
        <v>20</v>
      </c>
      <c r="AH602" s="10" t="s">
        <v>20</v>
      </c>
      <c r="AI602" s="10" t="s">
        <v>20</v>
      </c>
      <c r="AJ602" s="10" t="s">
        <v>20</v>
      </c>
      <c r="AK602" s="10" t="s">
        <v>20</v>
      </c>
      <c r="AL602" s="10" t="s">
        <v>20</v>
      </c>
      <c r="AM602" s="10" t="s">
        <v>20</v>
      </c>
      <c r="AN602" s="10" t="s">
        <v>20</v>
      </c>
      <c r="AO602" s="10" t="s">
        <v>20</v>
      </c>
      <c r="AP602" s="10" t="s">
        <v>20</v>
      </c>
      <c r="AQ602" s="10" t="s">
        <v>20</v>
      </c>
      <c r="AR602" s="10" t="s">
        <v>20</v>
      </c>
      <c r="AS602" s="10" t="s">
        <v>20</v>
      </c>
      <c r="AT602" t="s">
        <v>3862</v>
      </c>
      <c r="AU602" s="7" t="str">
        <f>'sp1'!AJ604</f>
        <v>vlookup</v>
      </c>
    </row>
    <row r="603" spans="2:47" ht="11.25" customHeight="1" x14ac:dyDescent="0.25">
      <c r="B603" s="12">
        <v>4</v>
      </c>
      <c r="C603" s="16" t="str">
        <f t="shared" si="9"/>
        <v>∞</v>
      </c>
      <c r="D603" s="10">
        <v>0</v>
      </c>
      <c r="E603" s="10">
        <v>0</v>
      </c>
      <c r="F603" s="10">
        <v>1</v>
      </c>
      <c r="G603" s="10">
        <v>0</v>
      </c>
      <c r="H603" s="10" t="s">
        <v>20</v>
      </c>
      <c r="I603" s="10" t="s">
        <v>20</v>
      </c>
      <c r="J603" s="10" t="s">
        <v>20</v>
      </c>
      <c r="K603" s="10" t="s">
        <v>20</v>
      </c>
      <c r="L603" s="10" t="s">
        <v>20</v>
      </c>
      <c r="M603" s="10" t="s">
        <v>20</v>
      </c>
      <c r="N603" s="10" t="s">
        <v>20</v>
      </c>
      <c r="O603" s="10" t="s">
        <v>20</v>
      </c>
      <c r="P603" s="10" t="s">
        <v>20</v>
      </c>
      <c r="Q603" s="10" t="s">
        <v>20</v>
      </c>
      <c r="R603" s="10" t="s">
        <v>20</v>
      </c>
      <c r="S603" s="10" t="s">
        <v>20</v>
      </c>
      <c r="T603" s="10" t="s">
        <v>20</v>
      </c>
      <c r="U603" s="10" t="s">
        <v>20</v>
      </c>
      <c r="V603" s="10" t="s">
        <v>20</v>
      </c>
      <c r="W603" s="10" t="s">
        <v>20</v>
      </c>
      <c r="X603" s="10" t="s">
        <v>20</v>
      </c>
      <c r="Y603" s="10" t="s">
        <v>20</v>
      </c>
      <c r="Z603" s="10" t="s">
        <v>20</v>
      </c>
      <c r="AA603" s="10" t="s">
        <v>20</v>
      </c>
      <c r="AB603" s="10" t="s">
        <v>20</v>
      </c>
      <c r="AC603" s="10" t="s">
        <v>20</v>
      </c>
      <c r="AD603" s="10" t="s">
        <v>20</v>
      </c>
      <c r="AE603" s="10" t="s">
        <v>20</v>
      </c>
      <c r="AF603" s="10" t="s">
        <v>20</v>
      </c>
      <c r="AG603" s="10" t="s">
        <v>20</v>
      </c>
      <c r="AH603" s="10" t="s">
        <v>20</v>
      </c>
      <c r="AI603" s="10" t="s">
        <v>20</v>
      </c>
      <c r="AJ603" s="10" t="s">
        <v>20</v>
      </c>
      <c r="AK603" s="10" t="s">
        <v>20</v>
      </c>
      <c r="AL603" s="10" t="s">
        <v>20</v>
      </c>
      <c r="AM603" s="10" t="s">
        <v>20</v>
      </c>
      <c r="AN603" s="10" t="s">
        <v>20</v>
      </c>
      <c r="AO603" s="10" t="s">
        <v>20</v>
      </c>
      <c r="AP603" s="10" t="s">
        <v>20</v>
      </c>
      <c r="AQ603" s="10" t="s">
        <v>20</v>
      </c>
      <c r="AR603" s="10" t="s">
        <v>20</v>
      </c>
      <c r="AS603" s="10" t="s">
        <v>20</v>
      </c>
      <c r="AT603" t="s">
        <v>3863</v>
      </c>
      <c r="AU603" s="7" t="str">
        <f>'sp1'!AJ605</f>
        <v>how to sort column of numbers generated …</v>
      </c>
    </row>
    <row r="604" spans="2:47" ht="11.25" customHeight="1" x14ac:dyDescent="0.25">
      <c r="B604" s="12">
        <v>4</v>
      </c>
      <c r="C604" s="16" t="str">
        <f t="shared" si="9"/>
        <v>∞</v>
      </c>
      <c r="D604" s="10">
        <v>0</v>
      </c>
      <c r="E604" s="10">
        <v>1</v>
      </c>
      <c r="F604" s="10">
        <v>0</v>
      </c>
      <c r="G604" s="10">
        <v>1</v>
      </c>
      <c r="H604" s="10" t="s">
        <v>20</v>
      </c>
      <c r="I604" s="10" t="s">
        <v>20</v>
      </c>
      <c r="J604" s="10" t="s">
        <v>20</v>
      </c>
      <c r="K604" s="10" t="s">
        <v>20</v>
      </c>
      <c r="L604" s="10" t="s">
        <v>20</v>
      </c>
      <c r="M604" s="10" t="s">
        <v>20</v>
      </c>
      <c r="N604" s="10" t="s">
        <v>20</v>
      </c>
      <c r="O604" s="10" t="s">
        <v>20</v>
      </c>
      <c r="P604" s="10" t="s">
        <v>20</v>
      </c>
      <c r="Q604" s="10" t="s">
        <v>20</v>
      </c>
      <c r="R604" s="10" t="s">
        <v>20</v>
      </c>
      <c r="S604" s="10" t="s">
        <v>20</v>
      </c>
      <c r="T604" s="10" t="s">
        <v>20</v>
      </c>
      <c r="U604" s="10" t="s">
        <v>20</v>
      </c>
      <c r="V604" s="10" t="s">
        <v>20</v>
      </c>
      <c r="W604" s="10" t="s">
        <v>20</v>
      </c>
      <c r="X604" s="10" t="s">
        <v>20</v>
      </c>
      <c r="Y604" s="10" t="s">
        <v>20</v>
      </c>
      <c r="Z604" s="10" t="s">
        <v>20</v>
      </c>
      <c r="AA604" s="10" t="s">
        <v>20</v>
      </c>
      <c r="AB604" s="10" t="s">
        <v>20</v>
      </c>
      <c r="AC604" s="10" t="s">
        <v>20</v>
      </c>
      <c r="AD604" s="10" t="s">
        <v>20</v>
      </c>
      <c r="AE604" s="10" t="s">
        <v>20</v>
      </c>
      <c r="AF604" s="10" t="s">
        <v>20</v>
      </c>
      <c r="AG604" s="10" t="s">
        <v>20</v>
      </c>
      <c r="AH604" s="10" t="s">
        <v>20</v>
      </c>
      <c r="AI604" s="10" t="s">
        <v>20</v>
      </c>
      <c r="AJ604" s="10" t="s">
        <v>20</v>
      </c>
      <c r="AK604" s="10" t="s">
        <v>20</v>
      </c>
      <c r="AL604" s="10" t="s">
        <v>20</v>
      </c>
      <c r="AM604" s="10" t="s">
        <v>20</v>
      </c>
      <c r="AN604" s="10" t="s">
        <v>20</v>
      </c>
      <c r="AO604" s="10" t="s">
        <v>20</v>
      </c>
      <c r="AP604" s="10" t="s">
        <v>20</v>
      </c>
      <c r="AQ604" s="10" t="s">
        <v>20</v>
      </c>
      <c r="AR604" s="10" t="s">
        <v>20</v>
      </c>
      <c r="AS604" s="10" t="s">
        <v>20</v>
      </c>
      <c r="AT604" t="s">
        <v>3864</v>
      </c>
      <c r="AU604" s="7" t="str">
        <f>'sp1'!AJ606</f>
        <v>Multiple Data Series</v>
      </c>
    </row>
    <row r="605" spans="2:47" ht="11.25" customHeight="1" x14ac:dyDescent="0.25">
      <c r="B605" s="12">
        <v>8</v>
      </c>
      <c r="C605" s="16" t="str">
        <f t="shared" si="9"/>
        <v>∞</v>
      </c>
      <c r="D605" s="10">
        <v>0</v>
      </c>
      <c r="E605" s="10">
        <v>1</v>
      </c>
      <c r="F605" s="10">
        <v>0</v>
      </c>
      <c r="G605" s="10">
        <v>0</v>
      </c>
      <c r="H605" s="10">
        <v>0</v>
      </c>
      <c r="I605" s="10">
        <v>0</v>
      </c>
      <c r="J605" s="10">
        <v>0</v>
      </c>
      <c r="K605" s="10">
        <v>0</v>
      </c>
      <c r="L605" s="10" t="s">
        <v>20</v>
      </c>
      <c r="M605" s="10" t="s">
        <v>20</v>
      </c>
      <c r="N605" s="10" t="s">
        <v>20</v>
      </c>
      <c r="O605" s="10" t="s">
        <v>20</v>
      </c>
      <c r="P605" s="10" t="s">
        <v>20</v>
      </c>
      <c r="Q605" s="10" t="s">
        <v>20</v>
      </c>
      <c r="R605" s="10" t="s">
        <v>20</v>
      </c>
      <c r="S605" s="10" t="s">
        <v>20</v>
      </c>
      <c r="T605" s="10" t="s">
        <v>20</v>
      </c>
      <c r="U605" s="10" t="s">
        <v>20</v>
      </c>
      <c r="V605" s="10" t="s">
        <v>20</v>
      </c>
      <c r="W605" s="10" t="s">
        <v>20</v>
      </c>
      <c r="X605" s="10" t="s">
        <v>20</v>
      </c>
      <c r="Y605" s="10" t="s">
        <v>20</v>
      </c>
      <c r="Z605" s="10" t="s">
        <v>20</v>
      </c>
      <c r="AA605" s="10" t="s">
        <v>20</v>
      </c>
      <c r="AB605" s="10" t="s">
        <v>20</v>
      </c>
      <c r="AC605" s="10" t="s">
        <v>20</v>
      </c>
      <c r="AD605" s="10" t="s">
        <v>20</v>
      </c>
      <c r="AE605" s="10" t="s">
        <v>20</v>
      </c>
      <c r="AF605" s="10" t="s">
        <v>20</v>
      </c>
      <c r="AG605" s="10" t="s">
        <v>20</v>
      </c>
      <c r="AH605" s="10" t="s">
        <v>20</v>
      </c>
      <c r="AI605" s="10" t="s">
        <v>20</v>
      </c>
      <c r="AJ605" s="10" t="s">
        <v>20</v>
      </c>
      <c r="AK605" s="10" t="s">
        <v>20</v>
      </c>
      <c r="AL605" s="10" t="s">
        <v>20</v>
      </c>
      <c r="AM605" s="10" t="s">
        <v>20</v>
      </c>
      <c r="AN605" s="10" t="s">
        <v>20</v>
      </c>
      <c r="AO605" s="10" t="s">
        <v>20</v>
      </c>
      <c r="AP605" s="10" t="s">
        <v>20</v>
      </c>
      <c r="AQ605" s="10" t="s">
        <v>20</v>
      </c>
      <c r="AR605" s="10" t="s">
        <v>20</v>
      </c>
      <c r="AS605" s="10" t="s">
        <v>20</v>
      </c>
      <c r="AT605" t="s">
        <v>3865</v>
      </c>
      <c r="AU605" s="7" t="str">
        <f>'sp1'!AJ607</f>
        <v>need help..index and match..</v>
      </c>
    </row>
    <row r="606" spans="2:47" ht="11.25" customHeight="1" x14ac:dyDescent="0.25">
      <c r="B606" s="12">
        <v>3</v>
      </c>
      <c r="C606" s="16" t="str">
        <f t="shared" si="9"/>
        <v>∞</v>
      </c>
      <c r="D606" s="10">
        <v>0</v>
      </c>
      <c r="E606" s="10">
        <v>1</v>
      </c>
      <c r="F606" s="10">
        <v>0</v>
      </c>
      <c r="G606" s="10" t="s">
        <v>20</v>
      </c>
      <c r="H606" s="10" t="s">
        <v>20</v>
      </c>
      <c r="I606" s="10" t="s">
        <v>20</v>
      </c>
      <c r="J606" s="10" t="s">
        <v>20</v>
      </c>
      <c r="K606" s="10" t="s">
        <v>20</v>
      </c>
      <c r="L606" s="10" t="s">
        <v>20</v>
      </c>
      <c r="M606" s="10" t="s">
        <v>20</v>
      </c>
      <c r="N606" s="10" t="s">
        <v>20</v>
      </c>
      <c r="O606" s="10" t="s">
        <v>20</v>
      </c>
      <c r="P606" s="10" t="s">
        <v>20</v>
      </c>
      <c r="Q606" s="10" t="s">
        <v>20</v>
      </c>
      <c r="R606" s="10" t="s">
        <v>20</v>
      </c>
      <c r="S606" s="10" t="s">
        <v>20</v>
      </c>
      <c r="T606" s="10" t="s">
        <v>20</v>
      </c>
      <c r="U606" s="10" t="s">
        <v>20</v>
      </c>
      <c r="V606" s="10" t="s">
        <v>20</v>
      </c>
      <c r="W606" s="10" t="s">
        <v>20</v>
      </c>
      <c r="X606" s="10" t="s">
        <v>20</v>
      </c>
      <c r="Y606" s="10" t="s">
        <v>20</v>
      </c>
      <c r="Z606" s="10" t="s">
        <v>20</v>
      </c>
      <c r="AA606" s="10" t="s">
        <v>20</v>
      </c>
      <c r="AB606" s="10" t="s">
        <v>20</v>
      </c>
      <c r="AC606" s="10" t="s">
        <v>20</v>
      </c>
      <c r="AD606" s="10" t="s">
        <v>20</v>
      </c>
      <c r="AE606" s="10" t="s">
        <v>20</v>
      </c>
      <c r="AF606" s="10" t="s">
        <v>20</v>
      </c>
      <c r="AG606" s="10" t="s">
        <v>20</v>
      </c>
      <c r="AH606" s="10" t="s">
        <v>20</v>
      </c>
      <c r="AI606" s="10" t="s">
        <v>20</v>
      </c>
      <c r="AJ606" s="10" t="s">
        <v>20</v>
      </c>
      <c r="AK606" s="10" t="s">
        <v>20</v>
      </c>
      <c r="AL606" s="10" t="s">
        <v>20</v>
      </c>
      <c r="AM606" s="10" t="s">
        <v>20</v>
      </c>
      <c r="AN606" s="10" t="s">
        <v>20</v>
      </c>
      <c r="AO606" s="10" t="s">
        <v>20</v>
      </c>
      <c r="AP606" s="10" t="s">
        <v>20</v>
      </c>
      <c r="AQ606" s="10" t="s">
        <v>20</v>
      </c>
      <c r="AR606" s="10" t="s">
        <v>20</v>
      </c>
      <c r="AS606" s="10" t="s">
        <v>20</v>
      </c>
      <c r="AT606" t="s">
        <v>3866</v>
      </c>
      <c r="AU606" s="7" t="str">
        <f>'sp1'!AJ608</f>
        <v>Question on formula for multiple columns</v>
      </c>
    </row>
    <row r="607" spans="2:47" ht="11.25" customHeight="1" x14ac:dyDescent="0.25">
      <c r="B607" s="12">
        <v>3</v>
      </c>
      <c r="C607" s="16" t="str">
        <f t="shared" si="9"/>
        <v>∞</v>
      </c>
      <c r="D607" s="10">
        <v>0</v>
      </c>
      <c r="E607" s="10">
        <v>1</v>
      </c>
      <c r="F607" s="10">
        <v>0</v>
      </c>
      <c r="G607" s="10" t="s">
        <v>20</v>
      </c>
      <c r="H607" s="10" t="s">
        <v>20</v>
      </c>
      <c r="I607" s="10" t="s">
        <v>20</v>
      </c>
      <c r="J607" s="10" t="s">
        <v>20</v>
      </c>
      <c r="K607" s="10" t="s">
        <v>20</v>
      </c>
      <c r="L607" s="10" t="s">
        <v>20</v>
      </c>
      <c r="M607" s="10" t="s">
        <v>20</v>
      </c>
      <c r="N607" s="10" t="s">
        <v>20</v>
      </c>
      <c r="O607" s="10" t="s">
        <v>20</v>
      </c>
      <c r="P607" s="10" t="s">
        <v>20</v>
      </c>
      <c r="Q607" s="10" t="s">
        <v>20</v>
      </c>
      <c r="R607" s="10" t="s">
        <v>20</v>
      </c>
      <c r="S607" s="10" t="s">
        <v>20</v>
      </c>
      <c r="T607" s="10" t="s">
        <v>20</v>
      </c>
      <c r="U607" s="10" t="s">
        <v>20</v>
      </c>
      <c r="V607" s="10" t="s">
        <v>20</v>
      </c>
      <c r="W607" s="10" t="s">
        <v>20</v>
      </c>
      <c r="X607" s="10" t="s">
        <v>20</v>
      </c>
      <c r="Y607" s="10" t="s">
        <v>20</v>
      </c>
      <c r="Z607" s="10" t="s">
        <v>20</v>
      </c>
      <c r="AA607" s="10" t="s">
        <v>20</v>
      </c>
      <c r="AB607" s="10" t="s">
        <v>20</v>
      </c>
      <c r="AC607" s="10" t="s">
        <v>20</v>
      </c>
      <c r="AD607" s="10" t="s">
        <v>20</v>
      </c>
      <c r="AE607" s="10" t="s">
        <v>20</v>
      </c>
      <c r="AF607" s="10" t="s">
        <v>20</v>
      </c>
      <c r="AG607" s="10" t="s">
        <v>20</v>
      </c>
      <c r="AH607" s="10" t="s">
        <v>20</v>
      </c>
      <c r="AI607" s="10" t="s">
        <v>20</v>
      </c>
      <c r="AJ607" s="10" t="s">
        <v>20</v>
      </c>
      <c r="AK607" s="10" t="s">
        <v>20</v>
      </c>
      <c r="AL607" s="10" t="s">
        <v>20</v>
      </c>
      <c r="AM607" s="10" t="s">
        <v>20</v>
      </c>
      <c r="AN607" s="10" t="s">
        <v>20</v>
      </c>
      <c r="AO607" s="10" t="s">
        <v>20</v>
      </c>
      <c r="AP607" s="10" t="s">
        <v>20</v>
      </c>
      <c r="AQ607" s="10" t="s">
        <v>20</v>
      </c>
      <c r="AR607" s="10" t="s">
        <v>20</v>
      </c>
      <c r="AS607" s="10" t="s">
        <v>20</v>
      </c>
      <c r="AT607" t="s">
        <v>3867</v>
      </c>
      <c r="AU607" s="7" t="str">
        <f>'sp1'!AJ609</f>
        <v>Determinig a winner from a rage of cells</v>
      </c>
    </row>
    <row r="608" spans="2:47" ht="11.25" customHeight="1" x14ac:dyDescent="0.25">
      <c r="B608" s="12">
        <v>2</v>
      </c>
      <c r="C608" s="16" t="str">
        <f t="shared" si="9"/>
        <v>∞</v>
      </c>
      <c r="D608" s="10">
        <v>0</v>
      </c>
      <c r="E608" s="10">
        <v>1</v>
      </c>
      <c r="F608" s="10" t="s">
        <v>20</v>
      </c>
      <c r="G608" s="10" t="s">
        <v>20</v>
      </c>
      <c r="H608" s="10" t="s">
        <v>20</v>
      </c>
      <c r="I608" s="10" t="s">
        <v>20</v>
      </c>
      <c r="J608" s="10" t="s">
        <v>20</v>
      </c>
      <c r="K608" s="10" t="s">
        <v>20</v>
      </c>
      <c r="L608" s="10" t="s">
        <v>20</v>
      </c>
      <c r="M608" s="10" t="s">
        <v>20</v>
      </c>
      <c r="N608" s="10" t="s">
        <v>20</v>
      </c>
      <c r="O608" s="10" t="s">
        <v>20</v>
      </c>
      <c r="P608" s="10" t="s">
        <v>20</v>
      </c>
      <c r="Q608" s="10" t="s">
        <v>20</v>
      </c>
      <c r="R608" s="10" t="s">
        <v>20</v>
      </c>
      <c r="S608" s="10" t="s">
        <v>20</v>
      </c>
      <c r="T608" s="10" t="s">
        <v>20</v>
      </c>
      <c r="U608" s="10" t="s">
        <v>20</v>
      </c>
      <c r="V608" s="10" t="s">
        <v>20</v>
      </c>
      <c r="W608" s="10" t="s">
        <v>20</v>
      </c>
      <c r="X608" s="10" t="s">
        <v>20</v>
      </c>
      <c r="Y608" s="10" t="s">
        <v>20</v>
      </c>
      <c r="Z608" s="10" t="s">
        <v>20</v>
      </c>
      <c r="AA608" s="10" t="s">
        <v>20</v>
      </c>
      <c r="AB608" s="10" t="s">
        <v>20</v>
      </c>
      <c r="AC608" s="10" t="s">
        <v>20</v>
      </c>
      <c r="AD608" s="10" t="s">
        <v>20</v>
      </c>
      <c r="AE608" s="10" t="s">
        <v>20</v>
      </c>
      <c r="AF608" s="10" t="s">
        <v>20</v>
      </c>
      <c r="AG608" s="10" t="s">
        <v>20</v>
      </c>
      <c r="AH608" s="10" t="s">
        <v>20</v>
      </c>
      <c r="AI608" s="10" t="s">
        <v>20</v>
      </c>
      <c r="AJ608" s="10" t="s">
        <v>20</v>
      </c>
      <c r="AK608" s="10" t="s">
        <v>20</v>
      </c>
      <c r="AL608" s="10" t="s">
        <v>20</v>
      </c>
      <c r="AM608" s="10" t="s">
        <v>20</v>
      </c>
      <c r="AN608" s="10" t="s">
        <v>20</v>
      </c>
      <c r="AO608" s="10" t="s">
        <v>20</v>
      </c>
      <c r="AP608" s="10" t="s">
        <v>20</v>
      </c>
      <c r="AQ608" s="10" t="s">
        <v>20</v>
      </c>
      <c r="AR608" s="10" t="s">
        <v>20</v>
      </c>
      <c r="AS608" s="10" t="s">
        <v>20</v>
      </c>
      <c r="AT608" t="s">
        <v>3868</v>
      </c>
      <c r="AU608" s="7" t="str">
        <f>'sp1'!AJ610</f>
        <v>Using Lists embedded from other Lists</v>
      </c>
    </row>
    <row r="609" spans="2:47" ht="11.25" customHeight="1" x14ac:dyDescent="0.25">
      <c r="B609" s="12">
        <v>3</v>
      </c>
      <c r="C609" s="16" t="str">
        <f t="shared" si="9"/>
        <v>∞</v>
      </c>
      <c r="D609" s="10">
        <v>0</v>
      </c>
      <c r="E609" s="10">
        <v>1</v>
      </c>
      <c r="F609" s="10">
        <v>0</v>
      </c>
      <c r="G609" s="10" t="s">
        <v>20</v>
      </c>
      <c r="H609" s="10" t="s">
        <v>20</v>
      </c>
      <c r="I609" s="10" t="s">
        <v>20</v>
      </c>
      <c r="J609" s="10" t="s">
        <v>20</v>
      </c>
      <c r="K609" s="10" t="s">
        <v>20</v>
      </c>
      <c r="L609" s="10" t="s">
        <v>20</v>
      </c>
      <c r="M609" s="10" t="s">
        <v>20</v>
      </c>
      <c r="N609" s="10" t="s">
        <v>20</v>
      </c>
      <c r="O609" s="10" t="s">
        <v>20</v>
      </c>
      <c r="P609" s="10" t="s">
        <v>20</v>
      </c>
      <c r="Q609" s="10" t="s">
        <v>20</v>
      </c>
      <c r="R609" s="10" t="s">
        <v>20</v>
      </c>
      <c r="S609" s="10" t="s">
        <v>20</v>
      </c>
      <c r="T609" s="10" t="s">
        <v>20</v>
      </c>
      <c r="U609" s="10" t="s">
        <v>20</v>
      </c>
      <c r="V609" s="10" t="s">
        <v>20</v>
      </c>
      <c r="W609" s="10" t="s">
        <v>20</v>
      </c>
      <c r="X609" s="10" t="s">
        <v>20</v>
      </c>
      <c r="Y609" s="10" t="s">
        <v>20</v>
      </c>
      <c r="Z609" s="10" t="s">
        <v>20</v>
      </c>
      <c r="AA609" s="10" t="s">
        <v>20</v>
      </c>
      <c r="AB609" s="10" t="s">
        <v>20</v>
      </c>
      <c r="AC609" s="10" t="s">
        <v>20</v>
      </c>
      <c r="AD609" s="10" t="s">
        <v>20</v>
      </c>
      <c r="AE609" s="10" t="s">
        <v>20</v>
      </c>
      <c r="AF609" s="10" t="s">
        <v>20</v>
      </c>
      <c r="AG609" s="10" t="s">
        <v>20</v>
      </c>
      <c r="AH609" s="10" t="s">
        <v>20</v>
      </c>
      <c r="AI609" s="10" t="s">
        <v>20</v>
      </c>
      <c r="AJ609" s="10" t="s">
        <v>20</v>
      </c>
      <c r="AK609" s="10" t="s">
        <v>20</v>
      </c>
      <c r="AL609" s="10" t="s">
        <v>20</v>
      </c>
      <c r="AM609" s="10" t="s">
        <v>20</v>
      </c>
      <c r="AN609" s="10" t="s">
        <v>20</v>
      </c>
      <c r="AO609" s="10" t="s">
        <v>20</v>
      </c>
      <c r="AP609" s="10" t="s">
        <v>20</v>
      </c>
      <c r="AQ609" s="10" t="s">
        <v>20</v>
      </c>
      <c r="AR609" s="10" t="s">
        <v>20</v>
      </c>
      <c r="AS609" s="10" t="s">
        <v>20</v>
      </c>
      <c r="AT609" t="s">
        <v>3869</v>
      </c>
      <c r="AU609" s="7" t="str">
        <f>'sp1'!AJ611</f>
        <v>Searching by keyword and autofilling nei…</v>
      </c>
    </row>
    <row r="610" spans="2:47" ht="11.25" customHeight="1" x14ac:dyDescent="0.25">
      <c r="B610" s="12">
        <v>3</v>
      </c>
      <c r="C610" s="16" t="str">
        <f t="shared" si="9"/>
        <v>∞</v>
      </c>
      <c r="D610" s="10">
        <v>0</v>
      </c>
      <c r="E610" s="10">
        <v>0</v>
      </c>
      <c r="F610" s="10">
        <v>1</v>
      </c>
      <c r="G610" s="10" t="s">
        <v>20</v>
      </c>
      <c r="H610" s="10" t="s">
        <v>20</v>
      </c>
      <c r="I610" s="10" t="s">
        <v>20</v>
      </c>
      <c r="J610" s="10" t="s">
        <v>20</v>
      </c>
      <c r="K610" s="10" t="s">
        <v>20</v>
      </c>
      <c r="L610" s="10" t="s">
        <v>20</v>
      </c>
      <c r="M610" s="10" t="s">
        <v>20</v>
      </c>
      <c r="N610" s="10" t="s">
        <v>20</v>
      </c>
      <c r="O610" s="10" t="s">
        <v>20</v>
      </c>
      <c r="P610" s="10" t="s">
        <v>20</v>
      </c>
      <c r="Q610" s="10" t="s">
        <v>20</v>
      </c>
      <c r="R610" s="10" t="s">
        <v>20</v>
      </c>
      <c r="S610" s="10" t="s">
        <v>20</v>
      </c>
      <c r="T610" s="10" t="s">
        <v>20</v>
      </c>
      <c r="U610" s="10" t="s">
        <v>20</v>
      </c>
      <c r="V610" s="10" t="s">
        <v>20</v>
      </c>
      <c r="W610" s="10" t="s">
        <v>20</v>
      </c>
      <c r="X610" s="10" t="s">
        <v>20</v>
      </c>
      <c r="Y610" s="10" t="s">
        <v>20</v>
      </c>
      <c r="Z610" s="10" t="s">
        <v>20</v>
      </c>
      <c r="AA610" s="10" t="s">
        <v>20</v>
      </c>
      <c r="AB610" s="10" t="s">
        <v>20</v>
      </c>
      <c r="AC610" s="10" t="s">
        <v>20</v>
      </c>
      <c r="AD610" s="10" t="s">
        <v>20</v>
      </c>
      <c r="AE610" s="10" t="s">
        <v>20</v>
      </c>
      <c r="AF610" s="10" t="s">
        <v>20</v>
      </c>
      <c r="AG610" s="10" t="s">
        <v>20</v>
      </c>
      <c r="AH610" s="10" t="s">
        <v>20</v>
      </c>
      <c r="AI610" s="10" t="s">
        <v>20</v>
      </c>
      <c r="AJ610" s="10" t="s">
        <v>20</v>
      </c>
      <c r="AK610" s="10" t="s">
        <v>20</v>
      </c>
      <c r="AL610" s="10" t="s">
        <v>20</v>
      </c>
      <c r="AM610" s="10" t="s">
        <v>20</v>
      </c>
      <c r="AN610" s="10" t="s">
        <v>20</v>
      </c>
      <c r="AO610" s="10" t="s">
        <v>20</v>
      </c>
      <c r="AP610" s="10" t="s">
        <v>20</v>
      </c>
      <c r="AQ610" s="10" t="s">
        <v>20</v>
      </c>
      <c r="AR610" s="10" t="s">
        <v>20</v>
      </c>
      <c r="AS610" s="10" t="s">
        <v>20</v>
      </c>
      <c r="AT610" t="s">
        <v>3870</v>
      </c>
      <c r="AU610" s="7" t="str">
        <f>'sp1'!AJ612</f>
        <v>importing data from pdf file..</v>
      </c>
    </row>
    <row r="611" spans="2:47" ht="11.25" customHeight="1" x14ac:dyDescent="0.25">
      <c r="B611" s="12">
        <v>7</v>
      </c>
      <c r="C611" s="16" t="str">
        <f t="shared" si="9"/>
        <v>∞</v>
      </c>
      <c r="D611" s="10">
        <v>0</v>
      </c>
      <c r="E611" s="10">
        <v>1</v>
      </c>
      <c r="F611" s="10">
        <v>0</v>
      </c>
      <c r="G611" s="10">
        <v>1</v>
      </c>
      <c r="H611" s="10">
        <v>0</v>
      </c>
      <c r="I611" s="10">
        <v>1</v>
      </c>
      <c r="J611" s="10">
        <v>0</v>
      </c>
      <c r="K611" s="10" t="s">
        <v>20</v>
      </c>
      <c r="L611" s="10" t="s">
        <v>20</v>
      </c>
      <c r="M611" s="10" t="s">
        <v>20</v>
      </c>
      <c r="N611" s="10" t="s">
        <v>20</v>
      </c>
      <c r="O611" s="10" t="s">
        <v>20</v>
      </c>
      <c r="P611" s="10" t="s">
        <v>20</v>
      </c>
      <c r="Q611" s="10" t="s">
        <v>20</v>
      </c>
      <c r="R611" s="10" t="s">
        <v>20</v>
      </c>
      <c r="S611" s="10" t="s">
        <v>20</v>
      </c>
      <c r="T611" s="10" t="s">
        <v>20</v>
      </c>
      <c r="U611" s="10" t="s">
        <v>20</v>
      </c>
      <c r="V611" s="10" t="s">
        <v>20</v>
      </c>
      <c r="W611" s="10" t="s">
        <v>20</v>
      </c>
      <c r="X611" s="10" t="s">
        <v>20</v>
      </c>
      <c r="Y611" s="10" t="s">
        <v>20</v>
      </c>
      <c r="Z611" s="10" t="s">
        <v>20</v>
      </c>
      <c r="AA611" s="10" t="s">
        <v>20</v>
      </c>
      <c r="AB611" s="10" t="s">
        <v>20</v>
      </c>
      <c r="AC611" s="10" t="s">
        <v>20</v>
      </c>
      <c r="AD611" s="10" t="s">
        <v>20</v>
      </c>
      <c r="AE611" s="10" t="s">
        <v>20</v>
      </c>
      <c r="AF611" s="10" t="s">
        <v>20</v>
      </c>
      <c r="AG611" s="10" t="s">
        <v>20</v>
      </c>
      <c r="AH611" s="10" t="s">
        <v>20</v>
      </c>
      <c r="AI611" s="10" t="s">
        <v>20</v>
      </c>
      <c r="AJ611" s="10" t="s">
        <v>20</v>
      </c>
      <c r="AK611" s="10" t="s">
        <v>20</v>
      </c>
      <c r="AL611" s="10" t="s">
        <v>20</v>
      </c>
      <c r="AM611" s="10" t="s">
        <v>20</v>
      </c>
      <c r="AN611" s="10" t="s">
        <v>20</v>
      </c>
      <c r="AO611" s="10" t="s">
        <v>20</v>
      </c>
      <c r="AP611" s="10" t="s">
        <v>20</v>
      </c>
      <c r="AQ611" s="10" t="s">
        <v>20</v>
      </c>
      <c r="AR611" s="10" t="s">
        <v>20</v>
      </c>
      <c r="AS611" s="10" t="s">
        <v>20</v>
      </c>
      <c r="AT611" t="s">
        <v>3871</v>
      </c>
      <c r="AU611" s="7" t="str">
        <f>'sp1'!AJ613</f>
        <v>Index + Match Help</v>
      </c>
    </row>
    <row r="612" spans="2:47" ht="11.25" customHeight="1" x14ac:dyDescent="0.25">
      <c r="B612" s="12">
        <v>7</v>
      </c>
      <c r="C612" s="16" t="str">
        <f t="shared" si="9"/>
        <v>∞</v>
      </c>
      <c r="D612" s="10">
        <v>0</v>
      </c>
      <c r="E612" s="10">
        <v>1</v>
      </c>
      <c r="F612" s="10">
        <v>0</v>
      </c>
      <c r="G612" s="10">
        <v>1</v>
      </c>
      <c r="H612" s="10">
        <v>0</v>
      </c>
      <c r="I612" s="10">
        <v>1</v>
      </c>
      <c r="J612" s="10">
        <v>0</v>
      </c>
      <c r="K612" s="10" t="s">
        <v>20</v>
      </c>
      <c r="L612" s="10" t="s">
        <v>20</v>
      </c>
      <c r="M612" s="10" t="s">
        <v>20</v>
      </c>
      <c r="N612" s="10" t="s">
        <v>20</v>
      </c>
      <c r="O612" s="10" t="s">
        <v>20</v>
      </c>
      <c r="P612" s="10" t="s">
        <v>20</v>
      </c>
      <c r="Q612" s="10" t="s">
        <v>20</v>
      </c>
      <c r="R612" s="10" t="s">
        <v>20</v>
      </c>
      <c r="S612" s="10" t="s">
        <v>20</v>
      </c>
      <c r="T612" s="10" t="s">
        <v>20</v>
      </c>
      <c r="U612" s="10" t="s">
        <v>20</v>
      </c>
      <c r="V612" s="10" t="s">
        <v>20</v>
      </c>
      <c r="W612" s="10" t="s">
        <v>20</v>
      </c>
      <c r="X612" s="10" t="s">
        <v>20</v>
      </c>
      <c r="Y612" s="10" t="s">
        <v>20</v>
      </c>
      <c r="Z612" s="10" t="s">
        <v>20</v>
      </c>
      <c r="AA612" s="10" t="s">
        <v>20</v>
      </c>
      <c r="AB612" s="10" t="s">
        <v>20</v>
      </c>
      <c r="AC612" s="10" t="s">
        <v>20</v>
      </c>
      <c r="AD612" s="10" t="s">
        <v>20</v>
      </c>
      <c r="AE612" s="10" t="s">
        <v>20</v>
      </c>
      <c r="AF612" s="10" t="s">
        <v>20</v>
      </c>
      <c r="AG612" s="10" t="s">
        <v>20</v>
      </c>
      <c r="AH612" s="10" t="s">
        <v>20</v>
      </c>
      <c r="AI612" s="10" t="s">
        <v>20</v>
      </c>
      <c r="AJ612" s="10" t="s">
        <v>20</v>
      </c>
      <c r="AK612" s="10" t="s">
        <v>20</v>
      </c>
      <c r="AL612" s="10" t="s">
        <v>20</v>
      </c>
      <c r="AM612" s="10" t="s">
        <v>20</v>
      </c>
      <c r="AN612" s="10" t="s">
        <v>20</v>
      </c>
      <c r="AO612" s="10" t="s">
        <v>20</v>
      </c>
      <c r="AP612" s="10" t="s">
        <v>20</v>
      </c>
      <c r="AQ612" s="10" t="s">
        <v>20</v>
      </c>
      <c r="AR612" s="10" t="s">
        <v>20</v>
      </c>
      <c r="AS612" s="10" t="s">
        <v>20</v>
      </c>
      <c r="AT612" t="s">
        <v>3872</v>
      </c>
      <c r="AU612" s="7" t="str">
        <f>'sp1'!AJ614</f>
        <v>How should i monitor the progress of a s…</v>
      </c>
    </row>
    <row r="613" spans="2:47" ht="11.25" customHeight="1" x14ac:dyDescent="0.25">
      <c r="B613" s="12">
        <v>3</v>
      </c>
      <c r="C613" s="16" t="str">
        <f t="shared" si="9"/>
        <v>∞</v>
      </c>
      <c r="D613" s="10">
        <v>0</v>
      </c>
      <c r="E613" s="10">
        <v>1</v>
      </c>
      <c r="F613" s="10">
        <v>0</v>
      </c>
      <c r="G613" s="10" t="s">
        <v>20</v>
      </c>
      <c r="H613" s="10" t="s">
        <v>20</v>
      </c>
      <c r="I613" s="10" t="s">
        <v>20</v>
      </c>
      <c r="J613" s="10" t="s">
        <v>20</v>
      </c>
      <c r="K613" s="10" t="s">
        <v>20</v>
      </c>
      <c r="L613" s="10" t="s">
        <v>20</v>
      </c>
      <c r="M613" s="10" t="s">
        <v>20</v>
      </c>
      <c r="N613" s="10" t="s">
        <v>20</v>
      </c>
      <c r="O613" s="10" t="s">
        <v>20</v>
      </c>
      <c r="P613" s="10" t="s">
        <v>20</v>
      </c>
      <c r="Q613" s="10" t="s">
        <v>20</v>
      </c>
      <c r="R613" s="10" t="s">
        <v>20</v>
      </c>
      <c r="S613" s="10" t="s">
        <v>20</v>
      </c>
      <c r="T613" s="10" t="s">
        <v>20</v>
      </c>
      <c r="U613" s="10" t="s">
        <v>20</v>
      </c>
      <c r="V613" s="10" t="s">
        <v>20</v>
      </c>
      <c r="W613" s="10" t="s">
        <v>20</v>
      </c>
      <c r="X613" s="10" t="s">
        <v>20</v>
      </c>
      <c r="Y613" s="10" t="s">
        <v>20</v>
      </c>
      <c r="Z613" s="10" t="s">
        <v>20</v>
      </c>
      <c r="AA613" s="10" t="s">
        <v>20</v>
      </c>
      <c r="AB613" s="10" t="s">
        <v>20</v>
      </c>
      <c r="AC613" s="10" t="s">
        <v>20</v>
      </c>
      <c r="AD613" s="10" t="s">
        <v>20</v>
      </c>
      <c r="AE613" s="10" t="s">
        <v>20</v>
      </c>
      <c r="AF613" s="10" t="s">
        <v>20</v>
      </c>
      <c r="AG613" s="10" t="s">
        <v>20</v>
      </c>
      <c r="AH613" s="10" t="s">
        <v>20</v>
      </c>
      <c r="AI613" s="10" t="s">
        <v>20</v>
      </c>
      <c r="AJ613" s="10" t="s">
        <v>20</v>
      </c>
      <c r="AK613" s="10" t="s">
        <v>20</v>
      </c>
      <c r="AL613" s="10" t="s">
        <v>20</v>
      </c>
      <c r="AM613" s="10" t="s">
        <v>20</v>
      </c>
      <c r="AN613" s="10" t="s">
        <v>20</v>
      </c>
      <c r="AO613" s="10" t="s">
        <v>20</v>
      </c>
      <c r="AP613" s="10" t="s">
        <v>20</v>
      </c>
      <c r="AQ613" s="10" t="s">
        <v>20</v>
      </c>
      <c r="AR613" s="10" t="s">
        <v>20</v>
      </c>
      <c r="AS613" s="10" t="s">
        <v>20</v>
      </c>
      <c r="AT613" t="s">
        <v>3873</v>
      </c>
      <c r="AU613" s="7" t="str">
        <f>'sp1'!AJ615</f>
        <v>If function problem</v>
      </c>
    </row>
    <row r="614" spans="2:47" ht="11.25" customHeight="1" x14ac:dyDescent="0.25">
      <c r="B614" s="12">
        <v>8</v>
      </c>
      <c r="C614" s="16" t="str">
        <f t="shared" si="9"/>
        <v>∞</v>
      </c>
      <c r="D614" s="10">
        <v>0</v>
      </c>
      <c r="E614" s="10">
        <v>1</v>
      </c>
      <c r="F614" s="10">
        <v>0</v>
      </c>
      <c r="G614" s="10">
        <v>0</v>
      </c>
      <c r="H614" s="10">
        <v>1</v>
      </c>
      <c r="I614" s="10">
        <v>0</v>
      </c>
      <c r="J614" s="10">
        <v>1</v>
      </c>
      <c r="K614" s="10">
        <v>0</v>
      </c>
      <c r="L614" s="10" t="s">
        <v>20</v>
      </c>
      <c r="M614" s="10" t="s">
        <v>20</v>
      </c>
      <c r="N614" s="10" t="s">
        <v>20</v>
      </c>
      <c r="O614" s="10" t="s">
        <v>20</v>
      </c>
      <c r="P614" s="10" t="s">
        <v>20</v>
      </c>
      <c r="Q614" s="10" t="s">
        <v>20</v>
      </c>
      <c r="R614" s="10" t="s">
        <v>20</v>
      </c>
      <c r="S614" s="10" t="s">
        <v>20</v>
      </c>
      <c r="T614" s="10" t="s">
        <v>20</v>
      </c>
      <c r="U614" s="10" t="s">
        <v>20</v>
      </c>
      <c r="V614" s="10" t="s">
        <v>20</v>
      </c>
      <c r="W614" s="10" t="s">
        <v>20</v>
      </c>
      <c r="X614" s="10" t="s">
        <v>20</v>
      </c>
      <c r="Y614" s="10" t="s">
        <v>20</v>
      </c>
      <c r="Z614" s="10" t="s">
        <v>20</v>
      </c>
      <c r="AA614" s="10" t="s">
        <v>20</v>
      </c>
      <c r="AB614" s="10" t="s">
        <v>20</v>
      </c>
      <c r="AC614" s="10" t="s">
        <v>20</v>
      </c>
      <c r="AD614" s="10" t="s">
        <v>20</v>
      </c>
      <c r="AE614" s="10" t="s">
        <v>20</v>
      </c>
      <c r="AF614" s="10" t="s">
        <v>20</v>
      </c>
      <c r="AG614" s="10" t="s">
        <v>20</v>
      </c>
      <c r="AH614" s="10" t="s">
        <v>20</v>
      </c>
      <c r="AI614" s="10" t="s">
        <v>20</v>
      </c>
      <c r="AJ614" s="10" t="s">
        <v>20</v>
      </c>
      <c r="AK614" s="10" t="s">
        <v>20</v>
      </c>
      <c r="AL614" s="10" t="s">
        <v>20</v>
      </c>
      <c r="AM614" s="10" t="s">
        <v>20</v>
      </c>
      <c r="AN614" s="10" t="s">
        <v>20</v>
      </c>
      <c r="AO614" s="10" t="s">
        <v>20</v>
      </c>
      <c r="AP614" s="10" t="s">
        <v>20</v>
      </c>
      <c r="AQ614" s="10" t="s">
        <v>20</v>
      </c>
      <c r="AR614" s="10" t="s">
        <v>20</v>
      </c>
      <c r="AS614" s="10" t="s">
        <v>20</v>
      </c>
      <c r="AT614" t="s">
        <v>3874</v>
      </c>
      <c r="AU614" s="7" t="str">
        <f>'sp1'!AJ616</f>
        <v>Stock Screening</v>
      </c>
    </row>
    <row r="615" spans="2:47" ht="11.25" customHeight="1" x14ac:dyDescent="0.25">
      <c r="B615" s="12">
        <v>14</v>
      </c>
      <c r="C615" s="16" t="str">
        <f t="shared" si="9"/>
        <v>∞</v>
      </c>
      <c r="D615" s="10">
        <v>0</v>
      </c>
      <c r="E615" s="10">
        <v>0</v>
      </c>
      <c r="F615" s="10">
        <v>0</v>
      </c>
      <c r="G615" s="10">
        <v>1</v>
      </c>
      <c r="H615" s="10">
        <v>0</v>
      </c>
      <c r="I615" s="10">
        <v>0</v>
      </c>
      <c r="J615" s="10">
        <v>0</v>
      </c>
      <c r="K615" s="10">
        <v>0</v>
      </c>
      <c r="L615" s="10">
        <v>0</v>
      </c>
      <c r="M615" s="10">
        <v>1</v>
      </c>
      <c r="N615" s="10">
        <v>0</v>
      </c>
      <c r="O615" s="10">
        <v>0</v>
      </c>
      <c r="P615" s="10">
        <v>1</v>
      </c>
      <c r="Q615" s="10">
        <v>0</v>
      </c>
      <c r="R615" s="10" t="s">
        <v>20</v>
      </c>
      <c r="S615" s="10" t="s">
        <v>20</v>
      </c>
      <c r="T615" s="10" t="s">
        <v>20</v>
      </c>
      <c r="U615" s="10" t="s">
        <v>20</v>
      </c>
      <c r="V615" s="10" t="s">
        <v>20</v>
      </c>
      <c r="W615" s="10" t="s">
        <v>20</v>
      </c>
      <c r="X615" s="10" t="s">
        <v>20</v>
      </c>
      <c r="Y615" s="10" t="s">
        <v>20</v>
      </c>
      <c r="Z615" s="10" t="s">
        <v>20</v>
      </c>
      <c r="AA615" s="10" t="s">
        <v>20</v>
      </c>
      <c r="AB615" s="10" t="s">
        <v>20</v>
      </c>
      <c r="AC615" s="10" t="s">
        <v>20</v>
      </c>
      <c r="AD615" s="10" t="s">
        <v>20</v>
      </c>
      <c r="AE615" s="10" t="s">
        <v>20</v>
      </c>
      <c r="AF615" s="10" t="s">
        <v>20</v>
      </c>
      <c r="AG615" s="10" t="s">
        <v>20</v>
      </c>
      <c r="AH615" s="10" t="s">
        <v>20</v>
      </c>
      <c r="AI615" s="10" t="s">
        <v>20</v>
      </c>
      <c r="AJ615" s="10" t="s">
        <v>20</v>
      </c>
      <c r="AK615" s="10" t="s">
        <v>20</v>
      </c>
      <c r="AL615" s="10" t="s">
        <v>20</v>
      </c>
      <c r="AM615" s="10" t="s">
        <v>20</v>
      </c>
      <c r="AN615" s="10" t="s">
        <v>20</v>
      </c>
      <c r="AO615" s="10" t="s">
        <v>20</v>
      </c>
      <c r="AP615" s="10" t="s">
        <v>20</v>
      </c>
      <c r="AQ615" s="10" t="s">
        <v>20</v>
      </c>
      <c r="AR615" s="10" t="s">
        <v>20</v>
      </c>
      <c r="AS615" s="10" t="s">
        <v>20</v>
      </c>
      <c r="AT615" t="s">
        <v>3875</v>
      </c>
      <c r="AU615" s="7" t="str">
        <f>'sp1'!AJ617</f>
        <v>How to sum a range between certain days …</v>
      </c>
    </row>
    <row r="616" spans="2:47" ht="11.25" customHeight="1" x14ac:dyDescent="0.25">
      <c r="B616" s="12">
        <v>7</v>
      </c>
      <c r="C616" s="16" t="str">
        <f t="shared" si="9"/>
        <v>∞</v>
      </c>
      <c r="D616" s="10">
        <v>0</v>
      </c>
      <c r="E616" s="10">
        <v>1</v>
      </c>
      <c r="F616" s="10">
        <v>0</v>
      </c>
      <c r="G616" s="10">
        <v>1</v>
      </c>
      <c r="H616" s="10">
        <v>0</v>
      </c>
      <c r="I616" s="10">
        <v>1</v>
      </c>
      <c r="J616" s="10">
        <v>0</v>
      </c>
      <c r="K616" s="10" t="s">
        <v>20</v>
      </c>
      <c r="L616" s="10" t="s">
        <v>20</v>
      </c>
      <c r="M616" s="10" t="s">
        <v>20</v>
      </c>
      <c r="N616" s="10" t="s">
        <v>20</v>
      </c>
      <c r="O616" s="10" t="s">
        <v>20</v>
      </c>
      <c r="P616" s="10" t="s">
        <v>20</v>
      </c>
      <c r="Q616" s="10" t="s">
        <v>20</v>
      </c>
      <c r="R616" s="10" t="s">
        <v>20</v>
      </c>
      <c r="S616" s="10" t="s">
        <v>20</v>
      </c>
      <c r="T616" s="10" t="s">
        <v>20</v>
      </c>
      <c r="U616" s="10" t="s">
        <v>20</v>
      </c>
      <c r="V616" s="10" t="s">
        <v>20</v>
      </c>
      <c r="W616" s="10" t="s">
        <v>20</v>
      </c>
      <c r="X616" s="10" t="s">
        <v>20</v>
      </c>
      <c r="Y616" s="10" t="s">
        <v>20</v>
      </c>
      <c r="Z616" s="10" t="s">
        <v>20</v>
      </c>
      <c r="AA616" s="10" t="s">
        <v>20</v>
      </c>
      <c r="AB616" s="10" t="s">
        <v>20</v>
      </c>
      <c r="AC616" s="10" t="s">
        <v>20</v>
      </c>
      <c r="AD616" s="10" t="s">
        <v>20</v>
      </c>
      <c r="AE616" s="10" t="s">
        <v>20</v>
      </c>
      <c r="AF616" s="10" t="s">
        <v>20</v>
      </c>
      <c r="AG616" s="10" t="s">
        <v>20</v>
      </c>
      <c r="AH616" s="10" t="s">
        <v>20</v>
      </c>
      <c r="AI616" s="10" t="s">
        <v>20</v>
      </c>
      <c r="AJ616" s="10" t="s">
        <v>20</v>
      </c>
      <c r="AK616" s="10" t="s">
        <v>20</v>
      </c>
      <c r="AL616" s="10" t="s">
        <v>20</v>
      </c>
      <c r="AM616" s="10" t="s">
        <v>20</v>
      </c>
      <c r="AN616" s="10" t="s">
        <v>20</v>
      </c>
      <c r="AO616" s="10" t="s">
        <v>20</v>
      </c>
      <c r="AP616" s="10" t="s">
        <v>20</v>
      </c>
      <c r="AQ616" s="10" t="s">
        <v>20</v>
      </c>
      <c r="AR616" s="10" t="s">
        <v>20</v>
      </c>
      <c r="AS616" s="10" t="s">
        <v>20</v>
      </c>
      <c r="AT616" t="s">
        <v>3876</v>
      </c>
      <c r="AU616" s="7" t="str">
        <f>'sp1'!AJ618</f>
        <v>Using macro to color a shape with nice E…</v>
      </c>
    </row>
    <row r="617" spans="2:47" ht="11.25" customHeight="1" x14ac:dyDescent="0.25">
      <c r="B617" s="12">
        <v>2</v>
      </c>
      <c r="C617" s="16" t="str">
        <f t="shared" si="9"/>
        <v>∞</v>
      </c>
      <c r="D617" s="10">
        <v>0</v>
      </c>
      <c r="E617" s="10">
        <v>1</v>
      </c>
      <c r="F617" s="10" t="s">
        <v>20</v>
      </c>
      <c r="G617" s="10" t="s">
        <v>20</v>
      </c>
      <c r="H617" s="10" t="s">
        <v>20</v>
      </c>
      <c r="I617" s="10" t="s">
        <v>20</v>
      </c>
      <c r="J617" s="10" t="s">
        <v>20</v>
      </c>
      <c r="K617" s="10" t="s">
        <v>20</v>
      </c>
      <c r="L617" s="10" t="s">
        <v>20</v>
      </c>
      <c r="M617" s="10" t="s">
        <v>20</v>
      </c>
      <c r="N617" s="10" t="s">
        <v>20</v>
      </c>
      <c r="O617" s="10" t="s">
        <v>20</v>
      </c>
      <c r="P617" s="10" t="s">
        <v>20</v>
      </c>
      <c r="Q617" s="10" t="s">
        <v>20</v>
      </c>
      <c r="R617" s="10" t="s">
        <v>20</v>
      </c>
      <c r="S617" s="10" t="s">
        <v>20</v>
      </c>
      <c r="T617" s="10" t="s">
        <v>20</v>
      </c>
      <c r="U617" s="10" t="s">
        <v>20</v>
      </c>
      <c r="V617" s="10" t="s">
        <v>20</v>
      </c>
      <c r="W617" s="10" t="s">
        <v>20</v>
      </c>
      <c r="X617" s="10" t="s">
        <v>20</v>
      </c>
      <c r="Y617" s="10" t="s">
        <v>20</v>
      </c>
      <c r="Z617" s="10" t="s">
        <v>20</v>
      </c>
      <c r="AA617" s="10" t="s">
        <v>20</v>
      </c>
      <c r="AB617" s="10" t="s">
        <v>20</v>
      </c>
      <c r="AC617" s="10" t="s">
        <v>20</v>
      </c>
      <c r="AD617" s="10" t="s">
        <v>20</v>
      </c>
      <c r="AE617" s="10" t="s">
        <v>20</v>
      </c>
      <c r="AF617" s="10" t="s">
        <v>20</v>
      </c>
      <c r="AG617" s="10" t="s">
        <v>20</v>
      </c>
      <c r="AH617" s="10" t="s">
        <v>20</v>
      </c>
      <c r="AI617" s="10" t="s">
        <v>20</v>
      </c>
      <c r="AJ617" s="10" t="s">
        <v>20</v>
      </c>
      <c r="AK617" s="10" t="s">
        <v>20</v>
      </c>
      <c r="AL617" s="10" t="s">
        <v>20</v>
      </c>
      <c r="AM617" s="10" t="s">
        <v>20</v>
      </c>
      <c r="AN617" s="10" t="s">
        <v>20</v>
      </c>
      <c r="AO617" s="10" t="s">
        <v>20</v>
      </c>
      <c r="AP617" s="10" t="s">
        <v>20</v>
      </c>
      <c r="AQ617" s="10" t="s">
        <v>20</v>
      </c>
      <c r="AR617" s="10" t="s">
        <v>20</v>
      </c>
      <c r="AS617" s="10" t="s">
        <v>20</v>
      </c>
      <c r="AT617" t="s">
        <v>3877</v>
      </c>
      <c r="AU617" s="7" t="str">
        <f>'sp1'!AJ619</f>
        <v>IF formula: need help creating the formu…</v>
      </c>
    </row>
    <row r="618" spans="2:47" ht="11.25" customHeight="1" x14ac:dyDescent="0.25">
      <c r="B618" s="12">
        <v>5</v>
      </c>
      <c r="C618" s="16" t="str">
        <f t="shared" si="9"/>
        <v>∞</v>
      </c>
      <c r="D618" s="10">
        <v>0</v>
      </c>
      <c r="E618" s="10">
        <v>1</v>
      </c>
      <c r="F618" s="10">
        <v>0</v>
      </c>
      <c r="G618" s="10">
        <v>1</v>
      </c>
      <c r="H618" s="10">
        <v>0</v>
      </c>
      <c r="I618" s="10" t="s">
        <v>20</v>
      </c>
      <c r="J618" s="10" t="s">
        <v>20</v>
      </c>
      <c r="K618" s="10" t="s">
        <v>20</v>
      </c>
      <c r="L618" s="10" t="s">
        <v>20</v>
      </c>
      <c r="M618" s="10" t="s">
        <v>20</v>
      </c>
      <c r="N618" s="10" t="s">
        <v>20</v>
      </c>
      <c r="O618" s="10" t="s">
        <v>20</v>
      </c>
      <c r="P618" s="10" t="s">
        <v>20</v>
      </c>
      <c r="Q618" s="10" t="s">
        <v>20</v>
      </c>
      <c r="R618" s="10" t="s">
        <v>20</v>
      </c>
      <c r="S618" s="10" t="s">
        <v>20</v>
      </c>
      <c r="T618" s="10" t="s">
        <v>20</v>
      </c>
      <c r="U618" s="10" t="s">
        <v>20</v>
      </c>
      <c r="V618" s="10" t="s">
        <v>20</v>
      </c>
      <c r="W618" s="10" t="s">
        <v>20</v>
      </c>
      <c r="X618" s="10" t="s">
        <v>20</v>
      </c>
      <c r="Y618" s="10" t="s">
        <v>20</v>
      </c>
      <c r="Z618" s="10" t="s">
        <v>20</v>
      </c>
      <c r="AA618" s="10" t="s">
        <v>20</v>
      </c>
      <c r="AB618" s="10" t="s">
        <v>20</v>
      </c>
      <c r="AC618" s="10" t="s">
        <v>20</v>
      </c>
      <c r="AD618" s="10" t="s">
        <v>20</v>
      </c>
      <c r="AE618" s="10" t="s">
        <v>20</v>
      </c>
      <c r="AF618" s="10" t="s">
        <v>20</v>
      </c>
      <c r="AG618" s="10" t="s">
        <v>20</v>
      </c>
      <c r="AH618" s="10" t="s">
        <v>20</v>
      </c>
      <c r="AI618" s="10" t="s">
        <v>20</v>
      </c>
      <c r="AJ618" s="10" t="s">
        <v>20</v>
      </c>
      <c r="AK618" s="10" t="s">
        <v>20</v>
      </c>
      <c r="AL618" s="10" t="s">
        <v>20</v>
      </c>
      <c r="AM618" s="10" t="s">
        <v>20</v>
      </c>
      <c r="AN618" s="10" t="s">
        <v>20</v>
      </c>
      <c r="AO618" s="10" t="s">
        <v>20</v>
      </c>
      <c r="AP618" s="10" t="s">
        <v>20</v>
      </c>
      <c r="AQ618" s="10" t="s">
        <v>20</v>
      </c>
      <c r="AR618" s="10" t="s">
        <v>20</v>
      </c>
      <c r="AS618" s="10" t="s">
        <v>20</v>
      </c>
      <c r="AT618" t="s">
        <v>3878</v>
      </c>
      <c r="AU618" s="7" t="str">
        <f>'sp1'!AJ620</f>
        <v>Open Just The Folder That Contains Most …</v>
      </c>
    </row>
    <row r="619" spans="2:47" ht="11.25" customHeight="1" x14ac:dyDescent="0.25">
      <c r="B619" s="12">
        <v>5</v>
      </c>
      <c r="C619" s="16" t="str">
        <f t="shared" si="9"/>
        <v>∞</v>
      </c>
      <c r="D619" s="10">
        <v>0</v>
      </c>
      <c r="E619" s="10">
        <v>0</v>
      </c>
      <c r="F619" s="10">
        <v>1</v>
      </c>
      <c r="G619" s="10">
        <v>0</v>
      </c>
      <c r="H619" s="10">
        <v>0</v>
      </c>
      <c r="I619" s="10" t="s">
        <v>20</v>
      </c>
      <c r="J619" s="10" t="s">
        <v>20</v>
      </c>
      <c r="K619" s="10" t="s">
        <v>20</v>
      </c>
      <c r="L619" s="10" t="s">
        <v>20</v>
      </c>
      <c r="M619" s="10" t="s">
        <v>20</v>
      </c>
      <c r="N619" s="10" t="s">
        <v>20</v>
      </c>
      <c r="O619" s="10" t="s">
        <v>20</v>
      </c>
      <c r="P619" s="10" t="s">
        <v>20</v>
      </c>
      <c r="Q619" s="10" t="s">
        <v>20</v>
      </c>
      <c r="R619" s="10" t="s">
        <v>20</v>
      </c>
      <c r="S619" s="10" t="s">
        <v>20</v>
      </c>
      <c r="T619" s="10" t="s">
        <v>20</v>
      </c>
      <c r="U619" s="10" t="s">
        <v>20</v>
      </c>
      <c r="V619" s="10" t="s">
        <v>20</v>
      </c>
      <c r="W619" s="10" t="s">
        <v>20</v>
      </c>
      <c r="X619" s="10" t="s">
        <v>20</v>
      </c>
      <c r="Y619" s="10" t="s">
        <v>20</v>
      </c>
      <c r="Z619" s="10" t="s">
        <v>20</v>
      </c>
      <c r="AA619" s="10" t="s">
        <v>20</v>
      </c>
      <c r="AB619" s="10" t="s">
        <v>20</v>
      </c>
      <c r="AC619" s="10" t="s">
        <v>20</v>
      </c>
      <c r="AD619" s="10" t="s">
        <v>20</v>
      </c>
      <c r="AE619" s="10" t="s">
        <v>20</v>
      </c>
      <c r="AF619" s="10" t="s">
        <v>20</v>
      </c>
      <c r="AG619" s="10" t="s">
        <v>20</v>
      </c>
      <c r="AH619" s="10" t="s">
        <v>20</v>
      </c>
      <c r="AI619" s="10" t="s">
        <v>20</v>
      </c>
      <c r="AJ619" s="10" t="s">
        <v>20</v>
      </c>
      <c r="AK619" s="10" t="s">
        <v>20</v>
      </c>
      <c r="AL619" s="10" t="s">
        <v>20</v>
      </c>
      <c r="AM619" s="10" t="s">
        <v>20</v>
      </c>
      <c r="AN619" s="10" t="s">
        <v>20</v>
      </c>
      <c r="AO619" s="10" t="s">
        <v>20</v>
      </c>
      <c r="AP619" s="10" t="s">
        <v>20</v>
      </c>
      <c r="AQ619" s="10" t="s">
        <v>20</v>
      </c>
      <c r="AR619" s="10" t="s">
        <v>20</v>
      </c>
      <c r="AS619" s="10" t="s">
        <v>20</v>
      </c>
      <c r="AT619" t="s">
        <v>3879</v>
      </c>
      <c r="AU619" s="7" t="str">
        <f>'sp1'!AJ621</f>
        <v>fantasy football spreadsheet</v>
      </c>
    </row>
    <row r="620" spans="2:47" ht="11.25" customHeight="1" x14ac:dyDescent="0.25">
      <c r="B620" s="12">
        <v>2</v>
      </c>
      <c r="C620" s="16" t="str">
        <f t="shared" si="9"/>
        <v>∞</v>
      </c>
      <c r="D620" s="10">
        <v>0</v>
      </c>
      <c r="E620" s="10">
        <v>1</v>
      </c>
      <c r="F620" s="10" t="s">
        <v>20</v>
      </c>
      <c r="G620" s="10" t="s">
        <v>20</v>
      </c>
      <c r="H620" s="10" t="s">
        <v>20</v>
      </c>
      <c r="I620" s="10" t="s">
        <v>20</v>
      </c>
      <c r="J620" s="10" t="s">
        <v>20</v>
      </c>
      <c r="K620" s="10" t="s">
        <v>20</v>
      </c>
      <c r="L620" s="10" t="s">
        <v>20</v>
      </c>
      <c r="M620" s="10" t="s">
        <v>20</v>
      </c>
      <c r="N620" s="10" t="s">
        <v>20</v>
      </c>
      <c r="O620" s="10" t="s">
        <v>20</v>
      </c>
      <c r="P620" s="10" t="s">
        <v>20</v>
      </c>
      <c r="Q620" s="10" t="s">
        <v>20</v>
      </c>
      <c r="R620" s="10" t="s">
        <v>20</v>
      </c>
      <c r="S620" s="10" t="s">
        <v>20</v>
      </c>
      <c r="T620" s="10" t="s">
        <v>20</v>
      </c>
      <c r="U620" s="10" t="s">
        <v>20</v>
      </c>
      <c r="V620" s="10" t="s">
        <v>20</v>
      </c>
      <c r="W620" s="10" t="s">
        <v>20</v>
      </c>
      <c r="X620" s="10" t="s">
        <v>20</v>
      </c>
      <c r="Y620" s="10" t="s">
        <v>20</v>
      </c>
      <c r="Z620" s="10" t="s">
        <v>20</v>
      </c>
      <c r="AA620" s="10" t="s">
        <v>20</v>
      </c>
      <c r="AB620" s="10" t="s">
        <v>20</v>
      </c>
      <c r="AC620" s="10" t="s">
        <v>20</v>
      </c>
      <c r="AD620" s="10" t="s">
        <v>20</v>
      </c>
      <c r="AE620" s="10" t="s">
        <v>20</v>
      </c>
      <c r="AF620" s="10" t="s">
        <v>20</v>
      </c>
      <c r="AG620" s="10" t="s">
        <v>20</v>
      </c>
      <c r="AH620" s="10" t="s">
        <v>20</v>
      </c>
      <c r="AI620" s="10" t="s">
        <v>20</v>
      </c>
      <c r="AJ620" s="10" t="s">
        <v>20</v>
      </c>
      <c r="AK620" s="10" t="s">
        <v>20</v>
      </c>
      <c r="AL620" s="10" t="s">
        <v>20</v>
      </c>
      <c r="AM620" s="10" t="s">
        <v>20</v>
      </c>
      <c r="AN620" s="10" t="s">
        <v>20</v>
      </c>
      <c r="AO620" s="10" t="s">
        <v>20</v>
      </c>
      <c r="AP620" s="10" t="s">
        <v>20</v>
      </c>
      <c r="AQ620" s="10" t="s">
        <v>20</v>
      </c>
      <c r="AR620" s="10" t="s">
        <v>20</v>
      </c>
      <c r="AS620" s="10" t="s">
        <v>20</v>
      </c>
      <c r="AT620" t="s">
        <v>3880</v>
      </c>
      <c r="AU620" s="7" t="str">
        <f>'sp1'!AJ622</f>
        <v>INDIRECT alternatives for closed files</v>
      </c>
    </row>
    <row r="621" spans="2:47" ht="11.25" customHeight="1" x14ac:dyDescent="0.25">
      <c r="B621" s="12">
        <v>5</v>
      </c>
      <c r="C621" s="16" t="str">
        <f t="shared" si="9"/>
        <v>∞</v>
      </c>
      <c r="D621" s="10">
        <v>0</v>
      </c>
      <c r="E621" s="10">
        <v>0</v>
      </c>
      <c r="F621" s="10">
        <v>0</v>
      </c>
      <c r="G621" s="10">
        <v>1</v>
      </c>
      <c r="H621" s="10">
        <v>0</v>
      </c>
      <c r="I621" s="10" t="s">
        <v>20</v>
      </c>
      <c r="J621" s="10" t="s">
        <v>20</v>
      </c>
      <c r="K621" s="10" t="s">
        <v>20</v>
      </c>
      <c r="L621" s="10" t="s">
        <v>20</v>
      </c>
      <c r="M621" s="10" t="s">
        <v>20</v>
      </c>
      <c r="N621" s="10" t="s">
        <v>20</v>
      </c>
      <c r="O621" s="10" t="s">
        <v>20</v>
      </c>
      <c r="P621" s="10" t="s">
        <v>20</v>
      </c>
      <c r="Q621" s="10" t="s">
        <v>20</v>
      </c>
      <c r="R621" s="10" t="s">
        <v>20</v>
      </c>
      <c r="S621" s="10" t="s">
        <v>20</v>
      </c>
      <c r="T621" s="10" t="s">
        <v>20</v>
      </c>
      <c r="U621" s="10" t="s">
        <v>20</v>
      </c>
      <c r="V621" s="10" t="s">
        <v>20</v>
      </c>
      <c r="W621" s="10" t="s">
        <v>20</v>
      </c>
      <c r="X621" s="10" t="s">
        <v>20</v>
      </c>
      <c r="Y621" s="10" t="s">
        <v>20</v>
      </c>
      <c r="Z621" s="10" t="s">
        <v>20</v>
      </c>
      <c r="AA621" s="10" t="s">
        <v>20</v>
      </c>
      <c r="AB621" s="10" t="s">
        <v>20</v>
      </c>
      <c r="AC621" s="10" t="s">
        <v>20</v>
      </c>
      <c r="AD621" s="10" t="s">
        <v>20</v>
      </c>
      <c r="AE621" s="10" t="s">
        <v>20</v>
      </c>
      <c r="AF621" s="10" t="s">
        <v>20</v>
      </c>
      <c r="AG621" s="10" t="s">
        <v>20</v>
      </c>
      <c r="AH621" s="10" t="s">
        <v>20</v>
      </c>
      <c r="AI621" s="10" t="s">
        <v>20</v>
      </c>
      <c r="AJ621" s="10" t="s">
        <v>20</v>
      </c>
      <c r="AK621" s="10" t="s">
        <v>20</v>
      </c>
      <c r="AL621" s="10" t="s">
        <v>20</v>
      </c>
      <c r="AM621" s="10" t="s">
        <v>20</v>
      </c>
      <c r="AN621" s="10" t="s">
        <v>20</v>
      </c>
      <c r="AO621" s="10" t="s">
        <v>20</v>
      </c>
      <c r="AP621" s="10" t="s">
        <v>20</v>
      </c>
      <c r="AQ621" s="10" t="s">
        <v>20</v>
      </c>
      <c r="AR621" s="10" t="s">
        <v>20</v>
      </c>
      <c r="AS621" s="10" t="s">
        <v>20</v>
      </c>
      <c r="AT621" t="s">
        <v>3881</v>
      </c>
      <c r="AU621" s="7" t="str">
        <f>'sp1'!AJ623</f>
        <v>Compound Interest Function in VBA - Defi…</v>
      </c>
    </row>
    <row r="622" spans="2:47" ht="11.25" customHeight="1" x14ac:dyDescent="0.25">
      <c r="B622" s="12">
        <v>4</v>
      </c>
      <c r="C622" s="16" t="str">
        <f t="shared" si="9"/>
        <v>∞</v>
      </c>
      <c r="D622" s="10">
        <v>0</v>
      </c>
      <c r="E622" s="10">
        <v>0</v>
      </c>
      <c r="F622" s="10">
        <v>0</v>
      </c>
      <c r="G622" s="10">
        <v>1</v>
      </c>
      <c r="H622" s="10" t="s">
        <v>20</v>
      </c>
      <c r="I622" s="10" t="s">
        <v>20</v>
      </c>
      <c r="J622" s="10" t="s">
        <v>20</v>
      </c>
      <c r="K622" s="10" t="s">
        <v>20</v>
      </c>
      <c r="L622" s="10" t="s">
        <v>20</v>
      </c>
      <c r="M622" s="10" t="s">
        <v>20</v>
      </c>
      <c r="N622" s="10" t="s">
        <v>20</v>
      </c>
      <c r="O622" s="10" t="s">
        <v>20</v>
      </c>
      <c r="P622" s="10" t="s">
        <v>20</v>
      </c>
      <c r="Q622" s="10" t="s">
        <v>20</v>
      </c>
      <c r="R622" s="10" t="s">
        <v>20</v>
      </c>
      <c r="S622" s="10" t="s">
        <v>20</v>
      </c>
      <c r="T622" s="10" t="s">
        <v>20</v>
      </c>
      <c r="U622" s="10" t="s">
        <v>20</v>
      </c>
      <c r="V622" s="10" t="s">
        <v>20</v>
      </c>
      <c r="W622" s="10" t="s">
        <v>20</v>
      </c>
      <c r="X622" s="10" t="s">
        <v>20</v>
      </c>
      <c r="Y622" s="10" t="s">
        <v>20</v>
      </c>
      <c r="Z622" s="10" t="s">
        <v>20</v>
      </c>
      <c r="AA622" s="10" t="s">
        <v>20</v>
      </c>
      <c r="AB622" s="10" t="s">
        <v>20</v>
      </c>
      <c r="AC622" s="10" t="s">
        <v>20</v>
      </c>
      <c r="AD622" s="10" t="s">
        <v>20</v>
      </c>
      <c r="AE622" s="10" t="s">
        <v>20</v>
      </c>
      <c r="AF622" s="10" t="s">
        <v>20</v>
      </c>
      <c r="AG622" s="10" t="s">
        <v>20</v>
      </c>
      <c r="AH622" s="10" t="s">
        <v>20</v>
      </c>
      <c r="AI622" s="10" t="s">
        <v>20</v>
      </c>
      <c r="AJ622" s="10" t="s">
        <v>20</v>
      </c>
      <c r="AK622" s="10" t="s">
        <v>20</v>
      </c>
      <c r="AL622" s="10" t="s">
        <v>20</v>
      </c>
      <c r="AM622" s="10" t="s">
        <v>20</v>
      </c>
      <c r="AN622" s="10" t="s">
        <v>20</v>
      </c>
      <c r="AO622" s="10" t="s">
        <v>20</v>
      </c>
      <c r="AP622" s="10" t="s">
        <v>20</v>
      </c>
      <c r="AQ622" s="10" t="s">
        <v>20</v>
      </c>
      <c r="AR622" s="10" t="s">
        <v>20</v>
      </c>
      <c r="AS622" s="10" t="s">
        <v>20</v>
      </c>
      <c r="AT622" t="s">
        <v>3882</v>
      </c>
      <c r="AU622" s="7" t="str">
        <f>'sp1'!AJ624</f>
        <v>Dashboard Sorting???</v>
      </c>
    </row>
    <row r="623" spans="2:47" ht="11.25" customHeight="1" x14ac:dyDescent="0.25">
      <c r="B623" s="12">
        <v>2</v>
      </c>
      <c r="C623" s="16" t="str">
        <f t="shared" si="9"/>
        <v>∞</v>
      </c>
      <c r="D623" s="10">
        <v>0</v>
      </c>
      <c r="E623" s="10">
        <v>1</v>
      </c>
      <c r="F623" s="10" t="s">
        <v>20</v>
      </c>
      <c r="G623" s="10" t="s">
        <v>20</v>
      </c>
      <c r="H623" s="10" t="s">
        <v>20</v>
      </c>
      <c r="I623" s="10" t="s">
        <v>20</v>
      </c>
      <c r="J623" s="10" t="s">
        <v>20</v>
      </c>
      <c r="K623" s="10" t="s">
        <v>20</v>
      </c>
      <c r="L623" s="10" t="s">
        <v>20</v>
      </c>
      <c r="M623" s="10" t="s">
        <v>20</v>
      </c>
      <c r="N623" s="10" t="s">
        <v>20</v>
      </c>
      <c r="O623" s="10" t="s">
        <v>20</v>
      </c>
      <c r="P623" s="10" t="s">
        <v>20</v>
      </c>
      <c r="Q623" s="10" t="s">
        <v>20</v>
      </c>
      <c r="R623" s="10" t="s">
        <v>20</v>
      </c>
      <c r="S623" s="10" t="s">
        <v>20</v>
      </c>
      <c r="T623" s="10" t="s">
        <v>20</v>
      </c>
      <c r="U623" s="10" t="s">
        <v>20</v>
      </c>
      <c r="V623" s="10" t="s">
        <v>20</v>
      </c>
      <c r="W623" s="10" t="s">
        <v>20</v>
      </c>
      <c r="X623" s="10" t="s">
        <v>20</v>
      </c>
      <c r="Y623" s="10" t="s">
        <v>20</v>
      </c>
      <c r="Z623" s="10" t="s">
        <v>20</v>
      </c>
      <c r="AA623" s="10" t="s">
        <v>20</v>
      </c>
      <c r="AB623" s="10" t="s">
        <v>20</v>
      </c>
      <c r="AC623" s="10" t="s">
        <v>20</v>
      </c>
      <c r="AD623" s="10" t="s">
        <v>20</v>
      </c>
      <c r="AE623" s="10" t="s">
        <v>20</v>
      </c>
      <c r="AF623" s="10" t="s">
        <v>20</v>
      </c>
      <c r="AG623" s="10" t="s">
        <v>20</v>
      </c>
      <c r="AH623" s="10" t="s">
        <v>20</v>
      </c>
      <c r="AI623" s="10" t="s">
        <v>20</v>
      </c>
      <c r="AJ623" s="10" t="s">
        <v>20</v>
      </c>
      <c r="AK623" s="10" t="s">
        <v>20</v>
      </c>
      <c r="AL623" s="10" t="s">
        <v>20</v>
      </c>
      <c r="AM623" s="10" t="s">
        <v>20</v>
      </c>
      <c r="AN623" s="10" t="s">
        <v>20</v>
      </c>
      <c r="AO623" s="10" t="s">
        <v>20</v>
      </c>
      <c r="AP623" s="10" t="s">
        <v>20</v>
      </c>
      <c r="AQ623" s="10" t="s">
        <v>20</v>
      </c>
      <c r="AR623" s="10" t="s">
        <v>20</v>
      </c>
      <c r="AS623" s="10" t="s">
        <v>20</v>
      </c>
      <c r="AT623" t="s">
        <v>3883</v>
      </c>
      <c r="AU623" s="7" t="str">
        <f>'sp1'!AJ625</f>
        <v>Powerpivot Compatibility</v>
      </c>
    </row>
    <row r="624" spans="2:47" ht="11.25" customHeight="1" x14ac:dyDescent="0.25">
      <c r="B624" s="12">
        <v>2</v>
      </c>
      <c r="C624" s="16" t="str">
        <f t="shared" si="9"/>
        <v>∞</v>
      </c>
      <c r="D624" s="10">
        <v>0</v>
      </c>
      <c r="E624" s="10">
        <v>1</v>
      </c>
      <c r="F624" s="10" t="s">
        <v>20</v>
      </c>
      <c r="G624" s="10" t="s">
        <v>20</v>
      </c>
      <c r="H624" s="10" t="s">
        <v>20</v>
      </c>
      <c r="I624" s="10" t="s">
        <v>20</v>
      </c>
      <c r="J624" s="10" t="s">
        <v>20</v>
      </c>
      <c r="K624" s="10" t="s">
        <v>20</v>
      </c>
      <c r="L624" s="10" t="s">
        <v>20</v>
      </c>
      <c r="M624" s="10" t="s">
        <v>20</v>
      </c>
      <c r="N624" s="10" t="s">
        <v>20</v>
      </c>
      <c r="O624" s="10" t="s">
        <v>20</v>
      </c>
      <c r="P624" s="10" t="s">
        <v>20</v>
      </c>
      <c r="Q624" s="10" t="s">
        <v>20</v>
      </c>
      <c r="R624" s="10" t="s">
        <v>20</v>
      </c>
      <c r="S624" s="10" t="s">
        <v>20</v>
      </c>
      <c r="T624" s="10" t="s">
        <v>20</v>
      </c>
      <c r="U624" s="10" t="s">
        <v>20</v>
      </c>
      <c r="V624" s="10" t="s">
        <v>20</v>
      </c>
      <c r="W624" s="10" t="s">
        <v>20</v>
      </c>
      <c r="X624" s="10" t="s">
        <v>20</v>
      </c>
      <c r="Y624" s="10" t="s">
        <v>20</v>
      </c>
      <c r="Z624" s="10" t="s">
        <v>20</v>
      </c>
      <c r="AA624" s="10" t="s">
        <v>20</v>
      </c>
      <c r="AB624" s="10" t="s">
        <v>20</v>
      </c>
      <c r="AC624" s="10" t="s">
        <v>20</v>
      </c>
      <c r="AD624" s="10" t="s">
        <v>20</v>
      </c>
      <c r="AE624" s="10" t="s">
        <v>20</v>
      </c>
      <c r="AF624" s="10" t="s">
        <v>20</v>
      </c>
      <c r="AG624" s="10" t="s">
        <v>20</v>
      </c>
      <c r="AH624" s="10" t="s">
        <v>20</v>
      </c>
      <c r="AI624" s="10" t="s">
        <v>20</v>
      </c>
      <c r="AJ624" s="10" t="s">
        <v>20</v>
      </c>
      <c r="AK624" s="10" t="s">
        <v>20</v>
      </c>
      <c r="AL624" s="10" t="s">
        <v>20</v>
      </c>
      <c r="AM624" s="10" t="s">
        <v>20</v>
      </c>
      <c r="AN624" s="10" t="s">
        <v>20</v>
      </c>
      <c r="AO624" s="10" t="s">
        <v>20</v>
      </c>
      <c r="AP624" s="10" t="s">
        <v>20</v>
      </c>
      <c r="AQ624" s="10" t="s">
        <v>20</v>
      </c>
      <c r="AR624" s="10" t="s">
        <v>20</v>
      </c>
      <c r="AS624" s="10" t="s">
        <v>20</v>
      </c>
      <c r="AT624" t="s">
        <v>3884</v>
      </c>
      <c r="AU624" s="7" t="str">
        <f>'sp1'!AJ626</f>
        <v>Can you SUM inside an OFFSET function?</v>
      </c>
    </row>
    <row r="625" spans="2:47" ht="11.25" customHeight="1" x14ac:dyDescent="0.25">
      <c r="B625" s="12">
        <v>2</v>
      </c>
      <c r="C625" s="16" t="str">
        <f t="shared" si="9"/>
        <v>∞</v>
      </c>
      <c r="D625" s="10">
        <v>0</v>
      </c>
      <c r="E625" s="10">
        <v>1</v>
      </c>
      <c r="F625" s="10" t="s">
        <v>20</v>
      </c>
      <c r="G625" s="10" t="s">
        <v>20</v>
      </c>
      <c r="H625" s="10" t="s">
        <v>20</v>
      </c>
      <c r="I625" s="10" t="s">
        <v>20</v>
      </c>
      <c r="J625" s="10" t="s">
        <v>20</v>
      </c>
      <c r="K625" s="10" t="s">
        <v>20</v>
      </c>
      <c r="L625" s="10" t="s">
        <v>20</v>
      </c>
      <c r="M625" s="10" t="s">
        <v>20</v>
      </c>
      <c r="N625" s="10" t="s">
        <v>20</v>
      </c>
      <c r="O625" s="10" t="s">
        <v>20</v>
      </c>
      <c r="P625" s="10" t="s">
        <v>20</v>
      </c>
      <c r="Q625" s="10" t="s">
        <v>20</v>
      </c>
      <c r="R625" s="10" t="s">
        <v>20</v>
      </c>
      <c r="S625" s="10" t="s">
        <v>20</v>
      </c>
      <c r="T625" s="10" t="s">
        <v>20</v>
      </c>
      <c r="U625" s="10" t="s">
        <v>20</v>
      </c>
      <c r="V625" s="10" t="s">
        <v>20</v>
      </c>
      <c r="W625" s="10" t="s">
        <v>20</v>
      </c>
      <c r="X625" s="10" t="s">
        <v>20</v>
      </c>
      <c r="Y625" s="10" t="s">
        <v>20</v>
      </c>
      <c r="Z625" s="10" t="s">
        <v>20</v>
      </c>
      <c r="AA625" s="10" t="s">
        <v>20</v>
      </c>
      <c r="AB625" s="10" t="s">
        <v>20</v>
      </c>
      <c r="AC625" s="10" t="s">
        <v>20</v>
      </c>
      <c r="AD625" s="10" t="s">
        <v>20</v>
      </c>
      <c r="AE625" s="10" t="s">
        <v>20</v>
      </c>
      <c r="AF625" s="10" t="s">
        <v>20</v>
      </c>
      <c r="AG625" s="10" t="s">
        <v>20</v>
      </c>
      <c r="AH625" s="10" t="s">
        <v>20</v>
      </c>
      <c r="AI625" s="10" t="s">
        <v>20</v>
      </c>
      <c r="AJ625" s="10" t="s">
        <v>20</v>
      </c>
      <c r="AK625" s="10" t="s">
        <v>20</v>
      </c>
      <c r="AL625" s="10" t="s">
        <v>20</v>
      </c>
      <c r="AM625" s="10" t="s">
        <v>20</v>
      </c>
      <c r="AN625" s="10" t="s">
        <v>20</v>
      </c>
      <c r="AO625" s="10" t="s">
        <v>20</v>
      </c>
      <c r="AP625" s="10" t="s">
        <v>20</v>
      </c>
      <c r="AQ625" s="10" t="s">
        <v>20</v>
      </c>
      <c r="AR625" s="10" t="s">
        <v>20</v>
      </c>
      <c r="AS625" s="10" t="s">
        <v>20</v>
      </c>
      <c r="AT625" t="s">
        <v>3885</v>
      </c>
      <c r="AU625" s="7" t="str">
        <f>'sp1'!AJ627</f>
        <v>Any specific day in a date Range</v>
      </c>
    </row>
    <row r="626" spans="2:47" ht="11.25" customHeight="1" x14ac:dyDescent="0.25">
      <c r="B626" s="12">
        <v>4</v>
      </c>
      <c r="C626" s="16" t="str">
        <f t="shared" si="9"/>
        <v>∞</v>
      </c>
      <c r="D626" s="10">
        <v>0</v>
      </c>
      <c r="E626" s="10">
        <v>0</v>
      </c>
      <c r="F626" s="10">
        <v>0</v>
      </c>
      <c r="G626" s="10">
        <v>1</v>
      </c>
      <c r="H626" s="10" t="s">
        <v>20</v>
      </c>
      <c r="I626" s="10" t="s">
        <v>20</v>
      </c>
      <c r="J626" s="10" t="s">
        <v>20</v>
      </c>
      <c r="K626" s="10" t="s">
        <v>20</v>
      </c>
      <c r="L626" s="10" t="s">
        <v>20</v>
      </c>
      <c r="M626" s="10" t="s">
        <v>20</v>
      </c>
      <c r="N626" s="10" t="s">
        <v>20</v>
      </c>
      <c r="O626" s="10" t="s">
        <v>20</v>
      </c>
      <c r="P626" s="10" t="s">
        <v>20</v>
      </c>
      <c r="Q626" s="10" t="s">
        <v>20</v>
      </c>
      <c r="R626" s="10" t="s">
        <v>20</v>
      </c>
      <c r="S626" s="10" t="s">
        <v>20</v>
      </c>
      <c r="T626" s="10" t="s">
        <v>20</v>
      </c>
      <c r="U626" s="10" t="s">
        <v>20</v>
      </c>
      <c r="V626" s="10" t="s">
        <v>20</v>
      </c>
      <c r="W626" s="10" t="s">
        <v>20</v>
      </c>
      <c r="X626" s="10" t="s">
        <v>20</v>
      </c>
      <c r="Y626" s="10" t="s">
        <v>20</v>
      </c>
      <c r="Z626" s="10" t="s">
        <v>20</v>
      </c>
      <c r="AA626" s="10" t="s">
        <v>20</v>
      </c>
      <c r="AB626" s="10" t="s">
        <v>20</v>
      </c>
      <c r="AC626" s="10" t="s">
        <v>20</v>
      </c>
      <c r="AD626" s="10" t="s">
        <v>20</v>
      </c>
      <c r="AE626" s="10" t="s">
        <v>20</v>
      </c>
      <c r="AF626" s="10" t="s">
        <v>20</v>
      </c>
      <c r="AG626" s="10" t="s">
        <v>20</v>
      </c>
      <c r="AH626" s="10" t="s">
        <v>20</v>
      </c>
      <c r="AI626" s="10" t="s">
        <v>20</v>
      </c>
      <c r="AJ626" s="10" t="s">
        <v>20</v>
      </c>
      <c r="AK626" s="10" t="s">
        <v>20</v>
      </c>
      <c r="AL626" s="10" t="s">
        <v>20</v>
      </c>
      <c r="AM626" s="10" t="s">
        <v>20</v>
      </c>
      <c r="AN626" s="10" t="s">
        <v>20</v>
      </c>
      <c r="AO626" s="10" t="s">
        <v>20</v>
      </c>
      <c r="AP626" s="10" t="s">
        <v>20</v>
      </c>
      <c r="AQ626" s="10" t="s">
        <v>20</v>
      </c>
      <c r="AR626" s="10" t="s">
        <v>20</v>
      </c>
      <c r="AS626" s="10" t="s">
        <v>20</v>
      </c>
      <c r="AT626" t="s">
        <v>3886</v>
      </c>
      <c r="AU626" s="7" t="str">
        <f>'sp1'!AJ628</f>
        <v>Spreading revenue</v>
      </c>
    </row>
    <row r="627" spans="2:47" ht="11.25" customHeight="1" x14ac:dyDescent="0.25">
      <c r="B627" s="12">
        <v>5</v>
      </c>
      <c r="C627" s="16" t="str">
        <f t="shared" si="9"/>
        <v>∞</v>
      </c>
      <c r="D627" s="10">
        <v>0</v>
      </c>
      <c r="E627" s="10">
        <v>1</v>
      </c>
      <c r="F627" s="10">
        <v>0</v>
      </c>
      <c r="G627" s="10">
        <v>0</v>
      </c>
      <c r="H627" s="10">
        <v>0</v>
      </c>
      <c r="I627" s="10" t="s">
        <v>20</v>
      </c>
      <c r="J627" s="10" t="s">
        <v>20</v>
      </c>
      <c r="K627" s="10" t="s">
        <v>20</v>
      </c>
      <c r="L627" s="10" t="s">
        <v>20</v>
      </c>
      <c r="M627" s="10" t="s">
        <v>20</v>
      </c>
      <c r="N627" s="10" t="s">
        <v>20</v>
      </c>
      <c r="O627" s="10" t="s">
        <v>20</v>
      </c>
      <c r="P627" s="10" t="s">
        <v>20</v>
      </c>
      <c r="Q627" s="10" t="s">
        <v>20</v>
      </c>
      <c r="R627" s="10" t="s">
        <v>20</v>
      </c>
      <c r="S627" s="10" t="s">
        <v>20</v>
      </c>
      <c r="T627" s="10" t="s">
        <v>20</v>
      </c>
      <c r="U627" s="10" t="s">
        <v>20</v>
      </c>
      <c r="V627" s="10" t="s">
        <v>20</v>
      </c>
      <c r="W627" s="10" t="s">
        <v>20</v>
      </c>
      <c r="X627" s="10" t="s">
        <v>20</v>
      </c>
      <c r="Y627" s="10" t="s">
        <v>20</v>
      </c>
      <c r="Z627" s="10" t="s">
        <v>20</v>
      </c>
      <c r="AA627" s="10" t="s">
        <v>20</v>
      </c>
      <c r="AB627" s="10" t="s">
        <v>20</v>
      </c>
      <c r="AC627" s="10" t="s">
        <v>20</v>
      </c>
      <c r="AD627" s="10" t="s">
        <v>20</v>
      </c>
      <c r="AE627" s="10" t="s">
        <v>20</v>
      </c>
      <c r="AF627" s="10" t="s">
        <v>20</v>
      </c>
      <c r="AG627" s="10" t="s">
        <v>20</v>
      </c>
      <c r="AH627" s="10" t="s">
        <v>20</v>
      </c>
      <c r="AI627" s="10" t="s">
        <v>20</v>
      </c>
      <c r="AJ627" s="10" t="s">
        <v>20</v>
      </c>
      <c r="AK627" s="10" t="s">
        <v>20</v>
      </c>
      <c r="AL627" s="10" t="s">
        <v>20</v>
      </c>
      <c r="AM627" s="10" t="s">
        <v>20</v>
      </c>
      <c r="AN627" s="10" t="s">
        <v>20</v>
      </c>
      <c r="AO627" s="10" t="s">
        <v>20</v>
      </c>
      <c r="AP627" s="10" t="s">
        <v>20</v>
      </c>
      <c r="AQ627" s="10" t="s">
        <v>20</v>
      </c>
      <c r="AR627" s="10" t="s">
        <v>20</v>
      </c>
      <c r="AS627" s="10" t="s">
        <v>20</v>
      </c>
      <c r="AT627" t="s">
        <v>3887</v>
      </c>
      <c r="AU627" s="7" t="str">
        <f>'sp1'!AJ629</f>
        <v>How to change the row number in the rang…</v>
      </c>
    </row>
    <row r="628" spans="2:47" ht="11.25" customHeight="1" x14ac:dyDescent="0.25">
      <c r="B628" s="12">
        <v>7</v>
      </c>
      <c r="C628" s="16" t="str">
        <f t="shared" si="9"/>
        <v>∞</v>
      </c>
      <c r="D628" s="10">
        <v>0</v>
      </c>
      <c r="E628" s="10">
        <v>0</v>
      </c>
      <c r="F628" s="10">
        <v>0</v>
      </c>
      <c r="G628" s="10">
        <v>0</v>
      </c>
      <c r="H628" s="10">
        <v>0</v>
      </c>
      <c r="I628" s="10">
        <v>0</v>
      </c>
      <c r="J628" s="10">
        <v>1</v>
      </c>
      <c r="K628" s="10" t="s">
        <v>20</v>
      </c>
      <c r="L628" s="10" t="s">
        <v>20</v>
      </c>
      <c r="M628" s="10" t="s">
        <v>20</v>
      </c>
      <c r="N628" s="10" t="s">
        <v>20</v>
      </c>
      <c r="O628" s="10" t="s">
        <v>20</v>
      </c>
      <c r="P628" s="10" t="s">
        <v>20</v>
      </c>
      <c r="Q628" s="10" t="s">
        <v>20</v>
      </c>
      <c r="R628" s="10" t="s">
        <v>20</v>
      </c>
      <c r="S628" s="10" t="s">
        <v>20</v>
      </c>
      <c r="T628" s="10" t="s">
        <v>20</v>
      </c>
      <c r="U628" s="10" t="s">
        <v>20</v>
      </c>
      <c r="V628" s="10" t="s">
        <v>20</v>
      </c>
      <c r="W628" s="10" t="s">
        <v>20</v>
      </c>
      <c r="X628" s="10" t="s">
        <v>20</v>
      </c>
      <c r="Y628" s="10" t="s">
        <v>20</v>
      </c>
      <c r="Z628" s="10" t="s">
        <v>20</v>
      </c>
      <c r="AA628" s="10" t="s">
        <v>20</v>
      </c>
      <c r="AB628" s="10" t="s">
        <v>20</v>
      </c>
      <c r="AC628" s="10" t="s">
        <v>20</v>
      </c>
      <c r="AD628" s="10" t="s">
        <v>20</v>
      </c>
      <c r="AE628" s="10" t="s">
        <v>20</v>
      </c>
      <c r="AF628" s="10" t="s">
        <v>20</v>
      </c>
      <c r="AG628" s="10" t="s">
        <v>20</v>
      </c>
      <c r="AH628" s="10" t="s">
        <v>20</v>
      </c>
      <c r="AI628" s="10" t="s">
        <v>20</v>
      </c>
      <c r="AJ628" s="10" t="s">
        <v>20</v>
      </c>
      <c r="AK628" s="10" t="s">
        <v>20</v>
      </c>
      <c r="AL628" s="10" t="s">
        <v>20</v>
      </c>
      <c r="AM628" s="10" t="s">
        <v>20</v>
      </c>
      <c r="AN628" s="10" t="s">
        <v>20</v>
      </c>
      <c r="AO628" s="10" t="s">
        <v>20</v>
      </c>
      <c r="AP628" s="10" t="s">
        <v>20</v>
      </c>
      <c r="AQ628" s="10" t="s">
        <v>20</v>
      </c>
      <c r="AR628" s="10" t="s">
        <v>20</v>
      </c>
      <c r="AS628" s="10" t="s">
        <v>20</v>
      </c>
      <c r="AT628" t="s">
        <v>3888</v>
      </c>
      <c r="AU628" s="7" t="str">
        <f>'sp1'!AJ630</f>
        <v>Private Sub DTPicker1_CallbackKeyDown</v>
      </c>
    </row>
    <row r="629" spans="2:47" ht="11.25" customHeight="1" x14ac:dyDescent="0.25">
      <c r="B629" s="12">
        <v>4</v>
      </c>
      <c r="C629" s="16" t="str">
        <f t="shared" si="9"/>
        <v>∞</v>
      </c>
      <c r="D629" s="10">
        <v>0</v>
      </c>
      <c r="E629" s="10">
        <v>0</v>
      </c>
      <c r="F629" s="10">
        <v>1</v>
      </c>
      <c r="G629" s="10">
        <v>0</v>
      </c>
      <c r="H629" s="10" t="s">
        <v>20</v>
      </c>
      <c r="I629" s="10" t="s">
        <v>20</v>
      </c>
      <c r="J629" s="10" t="s">
        <v>20</v>
      </c>
      <c r="K629" s="10" t="s">
        <v>20</v>
      </c>
      <c r="L629" s="10" t="s">
        <v>20</v>
      </c>
      <c r="M629" s="10" t="s">
        <v>20</v>
      </c>
      <c r="N629" s="10" t="s">
        <v>20</v>
      </c>
      <c r="O629" s="10" t="s">
        <v>20</v>
      </c>
      <c r="P629" s="10" t="s">
        <v>20</v>
      </c>
      <c r="Q629" s="10" t="s">
        <v>20</v>
      </c>
      <c r="R629" s="10" t="s">
        <v>20</v>
      </c>
      <c r="S629" s="10" t="s">
        <v>20</v>
      </c>
      <c r="T629" s="10" t="s">
        <v>20</v>
      </c>
      <c r="U629" s="10" t="s">
        <v>20</v>
      </c>
      <c r="V629" s="10" t="s">
        <v>20</v>
      </c>
      <c r="W629" s="10" t="s">
        <v>20</v>
      </c>
      <c r="X629" s="10" t="s">
        <v>20</v>
      </c>
      <c r="Y629" s="10" t="s">
        <v>20</v>
      </c>
      <c r="Z629" s="10" t="s">
        <v>20</v>
      </c>
      <c r="AA629" s="10" t="s">
        <v>20</v>
      </c>
      <c r="AB629" s="10" t="s">
        <v>20</v>
      </c>
      <c r="AC629" s="10" t="s">
        <v>20</v>
      </c>
      <c r="AD629" s="10" t="s">
        <v>20</v>
      </c>
      <c r="AE629" s="10" t="s">
        <v>20</v>
      </c>
      <c r="AF629" s="10" t="s">
        <v>20</v>
      </c>
      <c r="AG629" s="10" t="s">
        <v>20</v>
      </c>
      <c r="AH629" s="10" t="s">
        <v>20</v>
      </c>
      <c r="AI629" s="10" t="s">
        <v>20</v>
      </c>
      <c r="AJ629" s="10" t="s">
        <v>20</v>
      </c>
      <c r="AK629" s="10" t="s">
        <v>20</v>
      </c>
      <c r="AL629" s="10" t="s">
        <v>20</v>
      </c>
      <c r="AM629" s="10" t="s">
        <v>20</v>
      </c>
      <c r="AN629" s="10" t="s">
        <v>20</v>
      </c>
      <c r="AO629" s="10" t="s">
        <v>20</v>
      </c>
      <c r="AP629" s="10" t="s">
        <v>20</v>
      </c>
      <c r="AQ629" s="10" t="s">
        <v>20</v>
      </c>
      <c r="AR629" s="10" t="s">
        <v>20</v>
      </c>
      <c r="AS629" s="10" t="s">
        <v>20</v>
      </c>
      <c r="AT629" t="s">
        <v>3889</v>
      </c>
      <c r="AU629" s="7" t="str">
        <f>'sp1'!AJ631</f>
        <v>export column based on specific criteria</v>
      </c>
    </row>
    <row r="630" spans="2:47" ht="11.25" customHeight="1" x14ac:dyDescent="0.25">
      <c r="B630" s="12">
        <v>19</v>
      </c>
      <c r="C630" s="16" t="str">
        <f t="shared" si="9"/>
        <v>∞</v>
      </c>
      <c r="D630" s="10">
        <v>0</v>
      </c>
      <c r="E630" s="10">
        <v>1</v>
      </c>
      <c r="F630" s="10">
        <v>0</v>
      </c>
      <c r="G630" s="10">
        <v>0</v>
      </c>
      <c r="H630" s="10">
        <v>0</v>
      </c>
      <c r="I630" s="10">
        <v>0</v>
      </c>
      <c r="J630" s="10">
        <v>1</v>
      </c>
      <c r="K630" s="10">
        <v>0</v>
      </c>
      <c r="L630" s="10">
        <v>0</v>
      </c>
      <c r="M630" s="10">
        <v>0</v>
      </c>
      <c r="N630" s="10">
        <v>1</v>
      </c>
      <c r="O630" s="10">
        <v>0</v>
      </c>
      <c r="P630" s="10">
        <v>1</v>
      </c>
      <c r="Q630" s="10">
        <v>0</v>
      </c>
      <c r="R630" s="10">
        <v>0</v>
      </c>
      <c r="S630" s="10">
        <v>1</v>
      </c>
      <c r="T630" s="10">
        <v>0</v>
      </c>
      <c r="U630" s="10">
        <v>0</v>
      </c>
      <c r="V630" s="10">
        <v>0</v>
      </c>
      <c r="W630" s="10" t="s">
        <v>20</v>
      </c>
      <c r="X630" s="10" t="s">
        <v>20</v>
      </c>
      <c r="Y630" s="10" t="s">
        <v>20</v>
      </c>
      <c r="Z630" s="10" t="s">
        <v>20</v>
      </c>
      <c r="AA630" s="10" t="s">
        <v>20</v>
      </c>
      <c r="AB630" s="10" t="s">
        <v>20</v>
      </c>
      <c r="AC630" s="10" t="s">
        <v>20</v>
      </c>
      <c r="AD630" s="10" t="s">
        <v>20</v>
      </c>
      <c r="AE630" s="10" t="s">
        <v>20</v>
      </c>
      <c r="AF630" s="10" t="s">
        <v>20</v>
      </c>
      <c r="AG630" s="10" t="s">
        <v>20</v>
      </c>
      <c r="AH630" s="10" t="s">
        <v>20</v>
      </c>
      <c r="AI630" s="10" t="s">
        <v>20</v>
      </c>
      <c r="AJ630" s="10" t="s">
        <v>20</v>
      </c>
      <c r="AK630" s="10" t="s">
        <v>20</v>
      </c>
      <c r="AL630" s="10" t="s">
        <v>20</v>
      </c>
      <c r="AM630" s="10" t="s">
        <v>20</v>
      </c>
      <c r="AN630" s="10" t="s">
        <v>20</v>
      </c>
      <c r="AO630" s="10" t="s">
        <v>20</v>
      </c>
      <c r="AP630" s="10" t="s">
        <v>20</v>
      </c>
      <c r="AQ630" s="10" t="s">
        <v>20</v>
      </c>
      <c r="AR630" s="10" t="s">
        <v>20</v>
      </c>
      <c r="AS630" s="10" t="s">
        <v>20</v>
      </c>
      <c r="AT630" t="s">
        <v>3890</v>
      </c>
      <c r="AU630" s="7" t="str">
        <f>'sp1'!AJ632</f>
        <v>Using Offset function with SumProduct</v>
      </c>
    </row>
    <row r="631" spans="2:47" ht="11.25" customHeight="1" x14ac:dyDescent="0.25">
      <c r="B631" s="12">
        <v>3</v>
      </c>
      <c r="C631" s="16" t="str">
        <f t="shared" si="9"/>
        <v>∞</v>
      </c>
      <c r="D631" s="10">
        <v>0</v>
      </c>
      <c r="E631" s="10">
        <v>1</v>
      </c>
      <c r="F631" s="10">
        <v>0</v>
      </c>
      <c r="G631" s="10" t="s">
        <v>20</v>
      </c>
      <c r="H631" s="10" t="s">
        <v>20</v>
      </c>
      <c r="I631" s="10" t="s">
        <v>20</v>
      </c>
      <c r="J631" s="10" t="s">
        <v>20</v>
      </c>
      <c r="K631" s="10" t="s">
        <v>20</v>
      </c>
      <c r="L631" s="10" t="s">
        <v>20</v>
      </c>
      <c r="M631" s="10" t="s">
        <v>20</v>
      </c>
      <c r="N631" s="10" t="s">
        <v>20</v>
      </c>
      <c r="O631" s="10" t="s">
        <v>20</v>
      </c>
      <c r="P631" s="10" t="s">
        <v>20</v>
      </c>
      <c r="Q631" s="10" t="s">
        <v>20</v>
      </c>
      <c r="R631" s="10" t="s">
        <v>20</v>
      </c>
      <c r="S631" s="10" t="s">
        <v>20</v>
      </c>
      <c r="T631" s="10" t="s">
        <v>20</v>
      </c>
      <c r="U631" s="10" t="s">
        <v>20</v>
      </c>
      <c r="V631" s="10" t="s">
        <v>20</v>
      </c>
      <c r="W631" s="10" t="s">
        <v>20</v>
      </c>
      <c r="X631" s="10" t="s">
        <v>20</v>
      </c>
      <c r="Y631" s="10" t="s">
        <v>20</v>
      </c>
      <c r="Z631" s="10" t="s">
        <v>20</v>
      </c>
      <c r="AA631" s="10" t="s">
        <v>20</v>
      </c>
      <c r="AB631" s="10" t="s">
        <v>20</v>
      </c>
      <c r="AC631" s="10" t="s">
        <v>20</v>
      </c>
      <c r="AD631" s="10" t="s">
        <v>20</v>
      </c>
      <c r="AE631" s="10" t="s">
        <v>20</v>
      </c>
      <c r="AF631" s="10" t="s">
        <v>20</v>
      </c>
      <c r="AG631" s="10" t="s">
        <v>20</v>
      </c>
      <c r="AH631" s="10" t="s">
        <v>20</v>
      </c>
      <c r="AI631" s="10" t="s">
        <v>20</v>
      </c>
      <c r="AJ631" s="10" t="s">
        <v>20</v>
      </c>
      <c r="AK631" s="10" t="s">
        <v>20</v>
      </c>
      <c r="AL631" s="10" t="s">
        <v>20</v>
      </c>
      <c r="AM631" s="10" t="s">
        <v>20</v>
      </c>
      <c r="AN631" s="10" t="s">
        <v>20</v>
      </c>
      <c r="AO631" s="10" t="s">
        <v>20</v>
      </c>
      <c r="AP631" s="10" t="s">
        <v>20</v>
      </c>
      <c r="AQ631" s="10" t="s">
        <v>20</v>
      </c>
      <c r="AR631" s="10" t="s">
        <v>20</v>
      </c>
      <c r="AS631" s="10" t="s">
        <v>20</v>
      </c>
      <c r="AT631" t="s">
        <v>3891</v>
      </c>
      <c r="AU631" s="7" t="str">
        <f>'sp1'!AJ633</f>
        <v>Search for words in a given file and Gen…</v>
      </c>
    </row>
    <row r="632" spans="2:47" ht="11.25" customHeight="1" x14ac:dyDescent="0.25">
      <c r="B632" s="12">
        <v>4</v>
      </c>
      <c r="C632" s="16" t="str">
        <f t="shared" si="9"/>
        <v>∞</v>
      </c>
      <c r="D632" s="10">
        <v>0</v>
      </c>
      <c r="E632" s="10">
        <v>0</v>
      </c>
      <c r="F632" s="10">
        <v>1</v>
      </c>
      <c r="G632" s="10">
        <v>0</v>
      </c>
      <c r="H632" s="10" t="s">
        <v>20</v>
      </c>
      <c r="I632" s="10" t="s">
        <v>20</v>
      </c>
      <c r="J632" s="10" t="s">
        <v>20</v>
      </c>
      <c r="K632" s="10" t="s">
        <v>20</v>
      </c>
      <c r="L632" s="10" t="s">
        <v>20</v>
      </c>
      <c r="M632" s="10" t="s">
        <v>20</v>
      </c>
      <c r="N632" s="10" t="s">
        <v>20</v>
      </c>
      <c r="O632" s="10" t="s">
        <v>20</v>
      </c>
      <c r="P632" s="10" t="s">
        <v>20</v>
      </c>
      <c r="Q632" s="10" t="s">
        <v>20</v>
      </c>
      <c r="R632" s="10" t="s">
        <v>20</v>
      </c>
      <c r="S632" s="10" t="s">
        <v>20</v>
      </c>
      <c r="T632" s="10" t="s">
        <v>20</v>
      </c>
      <c r="U632" s="10" t="s">
        <v>20</v>
      </c>
      <c r="V632" s="10" t="s">
        <v>20</v>
      </c>
      <c r="W632" s="10" t="s">
        <v>20</v>
      </c>
      <c r="X632" s="10" t="s">
        <v>20</v>
      </c>
      <c r="Y632" s="10" t="s">
        <v>20</v>
      </c>
      <c r="Z632" s="10" t="s">
        <v>20</v>
      </c>
      <c r="AA632" s="10" t="s">
        <v>20</v>
      </c>
      <c r="AB632" s="10" t="s">
        <v>20</v>
      </c>
      <c r="AC632" s="10" t="s">
        <v>20</v>
      </c>
      <c r="AD632" s="10" t="s">
        <v>20</v>
      </c>
      <c r="AE632" s="10" t="s">
        <v>20</v>
      </c>
      <c r="AF632" s="10" t="s">
        <v>20</v>
      </c>
      <c r="AG632" s="10" t="s">
        <v>20</v>
      </c>
      <c r="AH632" s="10" t="s">
        <v>20</v>
      </c>
      <c r="AI632" s="10" t="s">
        <v>20</v>
      </c>
      <c r="AJ632" s="10" t="s">
        <v>20</v>
      </c>
      <c r="AK632" s="10" t="s">
        <v>20</v>
      </c>
      <c r="AL632" s="10" t="s">
        <v>20</v>
      </c>
      <c r="AM632" s="10" t="s">
        <v>20</v>
      </c>
      <c r="AN632" s="10" t="s">
        <v>20</v>
      </c>
      <c r="AO632" s="10" t="s">
        <v>20</v>
      </c>
      <c r="AP632" s="10" t="s">
        <v>20</v>
      </c>
      <c r="AQ632" s="10" t="s">
        <v>20</v>
      </c>
      <c r="AR632" s="10" t="s">
        <v>20</v>
      </c>
      <c r="AS632" s="10" t="s">
        <v>20</v>
      </c>
      <c r="AT632" t="s">
        <v>3892</v>
      </c>
      <c r="AU632" s="7" t="str">
        <f>'sp1'!AJ634</f>
        <v>Simple To Do List Question</v>
      </c>
    </row>
    <row r="633" spans="2:47" ht="11.25" customHeight="1" x14ac:dyDescent="0.25">
      <c r="B633" s="12">
        <v>2</v>
      </c>
      <c r="C633" s="16" t="str">
        <f t="shared" si="9"/>
        <v>∞</v>
      </c>
      <c r="D633" s="10">
        <v>0</v>
      </c>
      <c r="E633" s="10">
        <v>1</v>
      </c>
      <c r="F633" s="10" t="s">
        <v>20</v>
      </c>
      <c r="G633" s="10" t="s">
        <v>20</v>
      </c>
      <c r="H633" s="10" t="s">
        <v>20</v>
      </c>
      <c r="I633" s="10" t="s">
        <v>20</v>
      </c>
      <c r="J633" s="10" t="s">
        <v>20</v>
      </c>
      <c r="K633" s="10" t="s">
        <v>20</v>
      </c>
      <c r="L633" s="10" t="s">
        <v>20</v>
      </c>
      <c r="M633" s="10" t="s">
        <v>20</v>
      </c>
      <c r="N633" s="10" t="s">
        <v>20</v>
      </c>
      <c r="O633" s="10" t="s">
        <v>20</v>
      </c>
      <c r="P633" s="10" t="s">
        <v>20</v>
      </c>
      <c r="Q633" s="10" t="s">
        <v>20</v>
      </c>
      <c r="R633" s="10" t="s">
        <v>20</v>
      </c>
      <c r="S633" s="10" t="s">
        <v>20</v>
      </c>
      <c r="T633" s="10" t="s">
        <v>20</v>
      </c>
      <c r="U633" s="10" t="s">
        <v>20</v>
      </c>
      <c r="V633" s="10" t="s">
        <v>20</v>
      </c>
      <c r="W633" s="10" t="s">
        <v>20</v>
      </c>
      <c r="X633" s="10" t="s">
        <v>20</v>
      </c>
      <c r="Y633" s="10" t="s">
        <v>20</v>
      </c>
      <c r="Z633" s="10" t="s">
        <v>20</v>
      </c>
      <c r="AA633" s="10" t="s">
        <v>20</v>
      </c>
      <c r="AB633" s="10" t="s">
        <v>20</v>
      </c>
      <c r="AC633" s="10" t="s">
        <v>20</v>
      </c>
      <c r="AD633" s="10" t="s">
        <v>20</v>
      </c>
      <c r="AE633" s="10" t="s">
        <v>20</v>
      </c>
      <c r="AF633" s="10" t="s">
        <v>20</v>
      </c>
      <c r="AG633" s="10" t="s">
        <v>20</v>
      </c>
      <c r="AH633" s="10" t="s">
        <v>20</v>
      </c>
      <c r="AI633" s="10" t="s">
        <v>20</v>
      </c>
      <c r="AJ633" s="10" t="s">
        <v>20</v>
      </c>
      <c r="AK633" s="10" t="s">
        <v>20</v>
      </c>
      <c r="AL633" s="10" t="s">
        <v>20</v>
      </c>
      <c r="AM633" s="10" t="s">
        <v>20</v>
      </c>
      <c r="AN633" s="10" t="s">
        <v>20</v>
      </c>
      <c r="AO633" s="10" t="s">
        <v>20</v>
      </c>
      <c r="AP633" s="10" t="s">
        <v>20</v>
      </c>
      <c r="AQ633" s="10" t="s">
        <v>20</v>
      </c>
      <c r="AR633" s="10" t="s">
        <v>20</v>
      </c>
      <c r="AS633" s="10" t="s">
        <v>20</v>
      </c>
      <c r="AT633" t="s">
        <v>3893</v>
      </c>
      <c r="AU633" s="7" t="str">
        <f>'sp1'!AJ635</f>
        <v>Find Duplicates In Column, and Then Clea…</v>
      </c>
    </row>
    <row r="634" spans="2:47" ht="11.25" customHeight="1" x14ac:dyDescent="0.25">
      <c r="B634" s="12">
        <v>3</v>
      </c>
      <c r="C634" s="16" t="str">
        <f t="shared" si="9"/>
        <v>∞</v>
      </c>
      <c r="D634" s="10">
        <v>0</v>
      </c>
      <c r="E634" s="10">
        <v>0</v>
      </c>
      <c r="F634" s="10">
        <v>1</v>
      </c>
      <c r="G634" s="10" t="s">
        <v>20</v>
      </c>
      <c r="H634" s="10" t="s">
        <v>20</v>
      </c>
      <c r="I634" s="10" t="s">
        <v>20</v>
      </c>
      <c r="J634" s="10" t="s">
        <v>20</v>
      </c>
      <c r="K634" s="10" t="s">
        <v>20</v>
      </c>
      <c r="L634" s="10" t="s">
        <v>20</v>
      </c>
      <c r="M634" s="10" t="s">
        <v>20</v>
      </c>
      <c r="N634" s="10" t="s">
        <v>20</v>
      </c>
      <c r="O634" s="10" t="s">
        <v>20</v>
      </c>
      <c r="P634" s="10" t="s">
        <v>20</v>
      </c>
      <c r="Q634" s="10" t="s">
        <v>20</v>
      </c>
      <c r="R634" s="10" t="s">
        <v>20</v>
      </c>
      <c r="S634" s="10" t="s">
        <v>20</v>
      </c>
      <c r="T634" s="10" t="s">
        <v>20</v>
      </c>
      <c r="U634" s="10" t="s">
        <v>20</v>
      </c>
      <c r="V634" s="10" t="s">
        <v>20</v>
      </c>
      <c r="W634" s="10" t="s">
        <v>20</v>
      </c>
      <c r="X634" s="10" t="s">
        <v>20</v>
      </c>
      <c r="Y634" s="10" t="s">
        <v>20</v>
      </c>
      <c r="Z634" s="10" t="s">
        <v>20</v>
      </c>
      <c r="AA634" s="10" t="s">
        <v>20</v>
      </c>
      <c r="AB634" s="10" t="s">
        <v>20</v>
      </c>
      <c r="AC634" s="10" t="s">
        <v>20</v>
      </c>
      <c r="AD634" s="10" t="s">
        <v>20</v>
      </c>
      <c r="AE634" s="10" t="s">
        <v>20</v>
      </c>
      <c r="AF634" s="10" t="s">
        <v>20</v>
      </c>
      <c r="AG634" s="10" t="s">
        <v>20</v>
      </c>
      <c r="AH634" s="10" t="s">
        <v>20</v>
      </c>
      <c r="AI634" s="10" t="s">
        <v>20</v>
      </c>
      <c r="AJ634" s="10" t="s">
        <v>20</v>
      </c>
      <c r="AK634" s="10" t="s">
        <v>20</v>
      </c>
      <c r="AL634" s="10" t="s">
        <v>20</v>
      </c>
      <c r="AM634" s="10" t="s">
        <v>20</v>
      </c>
      <c r="AN634" s="10" t="s">
        <v>20</v>
      </c>
      <c r="AO634" s="10" t="s">
        <v>20</v>
      </c>
      <c r="AP634" s="10" t="s">
        <v>20</v>
      </c>
      <c r="AQ634" s="10" t="s">
        <v>20</v>
      </c>
      <c r="AR634" s="10" t="s">
        <v>20</v>
      </c>
      <c r="AS634" s="10" t="s">
        <v>20</v>
      </c>
      <c r="AT634" t="s">
        <v>3894</v>
      </c>
      <c r="AU634" s="7" t="str">
        <f>'sp1'!AJ636</f>
        <v>a Single Cell does not accept more than …</v>
      </c>
    </row>
    <row r="635" spans="2:47" ht="11.25" customHeight="1" x14ac:dyDescent="0.25">
      <c r="B635" s="12">
        <v>2</v>
      </c>
      <c r="C635" s="16" t="str">
        <f t="shared" si="9"/>
        <v>∞</v>
      </c>
      <c r="D635" s="10">
        <v>0</v>
      </c>
      <c r="E635" s="10">
        <v>1</v>
      </c>
      <c r="F635" s="10" t="s">
        <v>20</v>
      </c>
      <c r="G635" s="10" t="s">
        <v>20</v>
      </c>
      <c r="H635" s="10" t="s">
        <v>20</v>
      </c>
      <c r="I635" s="10" t="s">
        <v>20</v>
      </c>
      <c r="J635" s="10" t="s">
        <v>20</v>
      </c>
      <c r="K635" s="10" t="s">
        <v>20</v>
      </c>
      <c r="L635" s="10" t="s">
        <v>20</v>
      </c>
      <c r="M635" s="10" t="s">
        <v>20</v>
      </c>
      <c r="N635" s="10" t="s">
        <v>20</v>
      </c>
      <c r="O635" s="10" t="s">
        <v>20</v>
      </c>
      <c r="P635" s="10" t="s">
        <v>20</v>
      </c>
      <c r="Q635" s="10" t="s">
        <v>20</v>
      </c>
      <c r="R635" s="10" t="s">
        <v>20</v>
      </c>
      <c r="S635" s="10" t="s">
        <v>20</v>
      </c>
      <c r="T635" s="10" t="s">
        <v>20</v>
      </c>
      <c r="U635" s="10" t="s">
        <v>20</v>
      </c>
      <c r="V635" s="10" t="s">
        <v>20</v>
      </c>
      <c r="W635" s="10" t="s">
        <v>20</v>
      </c>
      <c r="X635" s="10" t="s">
        <v>20</v>
      </c>
      <c r="Y635" s="10" t="s">
        <v>20</v>
      </c>
      <c r="Z635" s="10" t="s">
        <v>20</v>
      </c>
      <c r="AA635" s="10" t="s">
        <v>20</v>
      </c>
      <c r="AB635" s="10" t="s">
        <v>20</v>
      </c>
      <c r="AC635" s="10" t="s">
        <v>20</v>
      </c>
      <c r="AD635" s="10" t="s">
        <v>20</v>
      </c>
      <c r="AE635" s="10" t="s">
        <v>20</v>
      </c>
      <c r="AF635" s="10" t="s">
        <v>20</v>
      </c>
      <c r="AG635" s="10" t="s">
        <v>20</v>
      </c>
      <c r="AH635" s="10" t="s">
        <v>20</v>
      </c>
      <c r="AI635" s="10" t="s">
        <v>20</v>
      </c>
      <c r="AJ635" s="10" t="s">
        <v>20</v>
      </c>
      <c r="AK635" s="10" t="s">
        <v>20</v>
      </c>
      <c r="AL635" s="10" t="s">
        <v>20</v>
      </c>
      <c r="AM635" s="10" t="s">
        <v>20</v>
      </c>
      <c r="AN635" s="10" t="s">
        <v>20</v>
      </c>
      <c r="AO635" s="10" t="s">
        <v>20</v>
      </c>
      <c r="AP635" s="10" t="s">
        <v>20</v>
      </c>
      <c r="AQ635" s="10" t="s">
        <v>20</v>
      </c>
      <c r="AR635" s="10" t="s">
        <v>20</v>
      </c>
      <c r="AS635" s="10" t="s">
        <v>20</v>
      </c>
      <c r="AT635" t="s">
        <v>3895</v>
      </c>
      <c r="AU635" s="7" t="str">
        <f>'sp1'!AJ637</f>
        <v>Adding Sound to Button</v>
      </c>
    </row>
    <row r="636" spans="2:47" ht="11.25" customHeight="1" x14ac:dyDescent="0.25">
      <c r="B636" s="12">
        <v>3</v>
      </c>
      <c r="C636" s="16" t="str">
        <f t="shared" si="9"/>
        <v>∞</v>
      </c>
      <c r="D636" s="10">
        <v>0</v>
      </c>
      <c r="E636" s="10">
        <v>1</v>
      </c>
      <c r="F636" s="10">
        <v>0</v>
      </c>
      <c r="G636" s="10" t="s">
        <v>20</v>
      </c>
      <c r="H636" s="10" t="s">
        <v>20</v>
      </c>
      <c r="I636" s="10" t="s">
        <v>20</v>
      </c>
      <c r="J636" s="10" t="s">
        <v>20</v>
      </c>
      <c r="K636" s="10" t="s">
        <v>20</v>
      </c>
      <c r="L636" s="10" t="s">
        <v>20</v>
      </c>
      <c r="M636" s="10" t="s">
        <v>20</v>
      </c>
      <c r="N636" s="10" t="s">
        <v>20</v>
      </c>
      <c r="O636" s="10" t="s">
        <v>20</v>
      </c>
      <c r="P636" s="10" t="s">
        <v>20</v>
      </c>
      <c r="Q636" s="10" t="s">
        <v>20</v>
      </c>
      <c r="R636" s="10" t="s">
        <v>20</v>
      </c>
      <c r="S636" s="10" t="s">
        <v>20</v>
      </c>
      <c r="T636" s="10" t="s">
        <v>20</v>
      </c>
      <c r="U636" s="10" t="s">
        <v>20</v>
      </c>
      <c r="V636" s="10" t="s">
        <v>20</v>
      </c>
      <c r="W636" s="10" t="s">
        <v>20</v>
      </c>
      <c r="X636" s="10" t="s">
        <v>20</v>
      </c>
      <c r="Y636" s="10" t="s">
        <v>20</v>
      </c>
      <c r="Z636" s="10" t="s">
        <v>20</v>
      </c>
      <c r="AA636" s="10" t="s">
        <v>20</v>
      </c>
      <c r="AB636" s="10" t="s">
        <v>20</v>
      </c>
      <c r="AC636" s="10" t="s">
        <v>20</v>
      </c>
      <c r="AD636" s="10" t="s">
        <v>20</v>
      </c>
      <c r="AE636" s="10" t="s">
        <v>20</v>
      </c>
      <c r="AF636" s="10" t="s">
        <v>20</v>
      </c>
      <c r="AG636" s="10" t="s">
        <v>20</v>
      </c>
      <c r="AH636" s="10" t="s">
        <v>20</v>
      </c>
      <c r="AI636" s="10" t="s">
        <v>20</v>
      </c>
      <c r="AJ636" s="10" t="s">
        <v>20</v>
      </c>
      <c r="AK636" s="10" t="s">
        <v>20</v>
      </c>
      <c r="AL636" s="10" t="s">
        <v>20</v>
      </c>
      <c r="AM636" s="10" t="s">
        <v>20</v>
      </c>
      <c r="AN636" s="10" t="s">
        <v>20</v>
      </c>
      <c r="AO636" s="10" t="s">
        <v>20</v>
      </c>
      <c r="AP636" s="10" t="s">
        <v>20</v>
      </c>
      <c r="AQ636" s="10" t="s">
        <v>20</v>
      </c>
      <c r="AR636" s="10" t="s">
        <v>20</v>
      </c>
      <c r="AS636" s="10" t="s">
        <v>20</v>
      </c>
      <c r="AT636" t="s">
        <v>3896</v>
      </c>
      <c r="AU636" s="7" t="str">
        <f>'sp1'!AJ638</f>
        <v>Looping &amp;amp; condition check</v>
      </c>
    </row>
    <row r="637" spans="2:47" ht="11.25" customHeight="1" x14ac:dyDescent="0.25">
      <c r="B637" s="12">
        <v>5</v>
      </c>
      <c r="C637" s="16" t="str">
        <f t="shared" si="9"/>
        <v>∞</v>
      </c>
      <c r="D637" s="10">
        <v>0</v>
      </c>
      <c r="E637" s="10">
        <v>0</v>
      </c>
      <c r="F637" s="10">
        <v>0</v>
      </c>
      <c r="G637" s="10">
        <v>1</v>
      </c>
      <c r="H637" s="10">
        <v>0</v>
      </c>
      <c r="I637" s="10" t="s">
        <v>20</v>
      </c>
      <c r="J637" s="10" t="s">
        <v>20</v>
      </c>
      <c r="K637" s="10" t="s">
        <v>20</v>
      </c>
      <c r="L637" s="10" t="s">
        <v>20</v>
      </c>
      <c r="M637" s="10" t="s">
        <v>20</v>
      </c>
      <c r="N637" s="10" t="s">
        <v>20</v>
      </c>
      <c r="O637" s="10" t="s">
        <v>20</v>
      </c>
      <c r="P637" s="10" t="s">
        <v>20</v>
      </c>
      <c r="Q637" s="10" t="s">
        <v>20</v>
      </c>
      <c r="R637" s="10" t="s">
        <v>20</v>
      </c>
      <c r="S637" s="10" t="s">
        <v>20</v>
      </c>
      <c r="T637" s="10" t="s">
        <v>20</v>
      </c>
      <c r="U637" s="10" t="s">
        <v>20</v>
      </c>
      <c r="V637" s="10" t="s">
        <v>20</v>
      </c>
      <c r="W637" s="10" t="s">
        <v>20</v>
      </c>
      <c r="X637" s="10" t="s">
        <v>20</v>
      </c>
      <c r="Y637" s="10" t="s">
        <v>20</v>
      </c>
      <c r="Z637" s="10" t="s">
        <v>20</v>
      </c>
      <c r="AA637" s="10" t="s">
        <v>20</v>
      </c>
      <c r="AB637" s="10" t="s">
        <v>20</v>
      </c>
      <c r="AC637" s="10" t="s">
        <v>20</v>
      </c>
      <c r="AD637" s="10" t="s">
        <v>20</v>
      </c>
      <c r="AE637" s="10" t="s">
        <v>20</v>
      </c>
      <c r="AF637" s="10" t="s">
        <v>20</v>
      </c>
      <c r="AG637" s="10" t="s">
        <v>20</v>
      </c>
      <c r="AH637" s="10" t="s">
        <v>20</v>
      </c>
      <c r="AI637" s="10" t="s">
        <v>20</v>
      </c>
      <c r="AJ637" s="10" t="s">
        <v>20</v>
      </c>
      <c r="AK637" s="10" t="s">
        <v>20</v>
      </c>
      <c r="AL637" s="10" t="s">
        <v>20</v>
      </c>
      <c r="AM637" s="10" t="s">
        <v>20</v>
      </c>
      <c r="AN637" s="10" t="s">
        <v>20</v>
      </c>
      <c r="AO637" s="10" t="s">
        <v>20</v>
      </c>
      <c r="AP637" s="10" t="s">
        <v>20</v>
      </c>
      <c r="AQ637" s="10" t="s">
        <v>20</v>
      </c>
      <c r="AR637" s="10" t="s">
        <v>20</v>
      </c>
      <c r="AS637" s="10" t="s">
        <v>20</v>
      </c>
      <c r="AT637" t="s">
        <v>3897</v>
      </c>
      <c r="AU637" s="7" t="str">
        <f>'sp1'!AJ639</f>
        <v>Fetching multiple records from a excel t…</v>
      </c>
    </row>
    <row r="638" spans="2:47" ht="11.25" customHeight="1" x14ac:dyDescent="0.25">
      <c r="B638" s="12">
        <v>2</v>
      </c>
      <c r="C638" s="16" t="str">
        <f t="shared" si="9"/>
        <v>∞</v>
      </c>
      <c r="D638" s="10">
        <v>0</v>
      </c>
      <c r="E638" s="10">
        <v>1</v>
      </c>
      <c r="F638" s="10" t="s">
        <v>20</v>
      </c>
      <c r="G638" s="10" t="s">
        <v>20</v>
      </c>
      <c r="H638" s="10" t="s">
        <v>20</v>
      </c>
      <c r="I638" s="10" t="s">
        <v>20</v>
      </c>
      <c r="J638" s="10" t="s">
        <v>20</v>
      </c>
      <c r="K638" s="10" t="s">
        <v>20</v>
      </c>
      <c r="L638" s="10" t="s">
        <v>20</v>
      </c>
      <c r="M638" s="10" t="s">
        <v>20</v>
      </c>
      <c r="N638" s="10" t="s">
        <v>20</v>
      </c>
      <c r="O638" s="10" t="s">
        <v>20</v>
      </c>
      <c r="P638" s="10" t="s">
        <v>20</v>
      </c>
      <c r="Q638" s="10" t="s">
        <v>20</v>
      </c>
      <c r="R638" s="10" t="s">
        <v>20</v>
      </c>
      <c r="S638" s="10" t="s">
        <v>20</v>
      </c>
      <c r="T638" s="10" t="s">
        <v>20</v>
      </c>
      <c r="U638" s="10" t="s">
        <v>20</v>
      </c>
      <c r="V638" s="10" t="s">
        <v>20</v>
      </c>
      <c r="W638" s="10" t="s">
        <v>20</v>
      </c>
      <c r="X638" s="10" t="s">
        <v>20</v>
      </c>
      <c r="Y638" s="10" t="s">
        <v>20</v>
      </c>
      <c r="Z638" s="10" t="s">
        <v>20</v>
      </c>
      <c r="AA638" s="10" t="s">
        <v>20</v>
      </c>
      <c r="AB638" s="10" t="s">
        <v>20</v>
      </c>
      <c r="AC638" s="10" t="s">
        <v>20</v>
      </c>
      <c r="AD638" s="10" t="s">
        <v>20</v>
      </c>
      <c r="AE638" s="10" t="s">
        <v>20</v>
      </c>
      <c r="AF638" s="10" t="s">
        <v>20</v>
      </c>
      <c r="AG638" s="10" t="s">
        <v>20</v>
      </c>
      <c r="AH638" s="10" t="s">
        <v>20</v>
      </c>
      <c r="AI638" s="10" t="s">
        <v>20</v>
      </c>
      <c r="AJ638" s="10" t="s">
        <v>20</v>
      </c>
      <c r="AK638" s="10" t="s">
        <v>20</v>
      </c>
      <c r="AL638" s="10" t="s">
        <v>20</v>
      </c>
      <c r="AM638" s="10" t="s">
        <v>20</v>
      </c>
      <c r="AN638" s="10" t="s">
        <v>20</v>
      </c>
      <c r="AO638" s="10" t="s">
        <v>20</v>
      </c>
      <c r="AP638" s="10" t="s">
        <v>20</v>
      </c>
      <c r="AQ638" s="10" t="s">
        <v>20</v>
      </c>
      <c r="AR638" s="10" t="s">
        <v>20</v>
      </c>
      <c r="AS638" s="10" t="s">
        <v>20</v>
      </c>
      <c r="AT638" t="s">
        <v>3898</v>
      </c>
      <c r="AU638" s="7" t="str">
        <f>'sp1'!AJ640</f>
        <v>Highest consecutive year wage averages</v>
      </c>
    </row>
    <row r="639" spans="2:47" ht="11.25" customHeight="1" x14ac:dyDescent="0.25">
      <c r="B639" s="12">
        <v>3</v>
      </c>
      <c r="C639" s="16" t="str">
        <f t="shared" si="9"/>
        <v>∞</v>
      </c>
      <c r="D639" s="10">
        <v>0</v>
      </c>
      <c r="E639" s="10">
        <v>0</v>
      </c>
      <c r="F639" s="10">
        <v>1</v>
      </c>
      <c r="G639" s="10" t="s">
        <v>20</v>
      </c>
      <c r="H639" s="10" t="s">
        <v>20</v>
      </c>
      <c r="I639" s="10" t="s">
        <v>20</v>
      </c>
      <c r="J639" s="10" t="s">
        <v>20</v>
      </c>
      <c r="K639" s="10" t="s">
        <v>20</v>
      </c>
      <c r="L639" s="10" t="s">
        <v>20</v>
      </c>
      <c r="M639" s="10" t="s">
        <v>20</v>
      </c>
      <c r="N639" s="10" t="s">
        <v>20</v>
      </c>
      <c r="O639" s="10" t="s">
        <v>20</v>
      </c>
      <c r="P639" s="10" t="s">
        <v>20</v>
      </c>
      <c r="Q639" s="10" t="s">
        <v>20</v>
      </c>
      <c r="R639" s="10" t="s">
        <v>20</v>
      </c>
      <c r="S639" s="10" t="s">
        <v>20</v>
      </c>
      <c r="T639" s="10" t="s">
        <v>20</v>
      </c>
      <c r="U639" s="10" t="s">
        <v>20</v>
      </c>
      <c r="V639" s="10" t="s">
        <v>20</v>
      </c>
      <c r="W639" s="10" t="s">
        <v>20</v>
      </c>
      <c r="X639" s="10" t="s">
        <v>20</v>
      </c>
      <c r="Y639" s="10" t="s">
        <v>20</v>
      </c>
      <c r="Z639" s="10" t="s">
        <v>20</v>
      </c>
      <c r="AA639" s="10" t="s">
        <v>20</v>
      </c>
      <c r="AB639" s="10" t="s">
        <v>20</v>
      </c>
      <c r="AC639" s="10" t="s">
        <v>20</v>
      </c>
      <c r="AD639" s="10" t="s">
        <v>20</v>
      </c>
      <c r="AE639" s="10" t="s">
        <v>20</v>
      </c>
      <c r="AF639" s="10" t="s">
        <v>20</v>
      </c>
      <c r="AG639" s="10" t="s">
        <v>20</v>
      </c>
      <c r="AH639" s="10" t="s">
        <v>20</v>
      </c>
      <c r="AI639" s="10" t="s">
        <v>20</v>
      </c>
      <c r="AJ639" s="10" t="s">
        <v>20</v>
      </c>
      <c r="AK639" s="10" t="s">
        <v>20</v>
      </c>
      <c r="AL639" s="10" t="s">
        <v>20</v>
      </c>
      <c r="AM639" s="10" t="s">
        <v>20</v>
      </c>
      <c r="AN639" s="10" t="s">
        <v>20</v>
      </c>
      <c r="AO639" s="10" t="s">
        <v>20</v>
      </c>
      <c r="AP639" s="10" t="s">
        <v>20</v>
      </c>
      <c r="AQ639" s="10" t="s">
        <v>20</v>
      </c>
      <c r="AR639" s="10" t="s">
        <v>20</v>
      </c>
      <c r="AS639" s="10" t="s">
        <v>20</v>
      </c>
      <c r="AT639" t="s">
        <v>3899</v>
      </c>
      <c r="AU639" s="7" t="str">
        <f>'sp1'!AJ641</f>
        <v>Auto Y axis limits in Excel Charts</v>
      </c>
    </row>
    <row r="640" spans="2:47" ht="11.25" customHeight="1" x14ac:dyDescent="0.25">
      <c r="B640" s="12">
        <v>10</v>
      </c>
      <c r="C640" s="16" t="str">
        <f t="shared" si="9"/>
        <v>∞</v>
      </c>
      <c r="D640" s="10">
        <v>0</v>
      </c>
      <c r="E640" s="10">
        <v>0</v>
      </c>
      <c r="F640" s="10">
        <v>0</v>
      </c>
      <c r="G640" s="10">
        <v>1</v>
      </c>
      <c r="H640" s="10">
        <v>1</v>
      </c>
      <c r="I640" s="10">
        <v>0</v>
      </c>
      <c r="J640" s="10">
        <v>1</v>
      </c>
      <c r="K640" s="10">
        <v>0</v>
      </c>
      <c r="L640" s="10">
        <v>1</v>
      </c>
      <c r="M640" s="10">
        <v>0</v>
      </c>
      <c r="N640" s="10" t="s">
        <v>20</v>
      </c>
      <c r="O640" s="10" t="s">
        <v>20</v>
      </c>
      <c r="P640" s="10" t="s">
        <v>20</v>
      </c>
      <c r="Q640" s="10" t="s">
        <v>20</v>
      </c>
      <c r="R640" s="10" t="s">
        <v>20</v>
      </c>
      <c r="S640" s="10" t="s">
        <v>20</v>
      </c>
      <c r="T640" s="10" t="s">
        <v>20</v>
      </c>
      <c r="U640" s="10" t="s">
        <v>20</v>
      </c>
      <c r="V640" s="10" t="s">
        <v>20</v>
      </c>
      <c r="W640" s="10" t="s">
        <v>20</v>
      </c>
      <c r="X640" s="10" t="s">
        <v>20</v>
      </c>
      <c r="Y640" s="10" t="s">
        <v>20</v>
      </c>
      <c r="Z640" s="10" t="s">
        <v>20</v>
      </c>
      <c r="AA640" s="10" t="s">
        <v>20</v>
      </c>
      <c r="AB640" s="10" t="s">
        <v>20</v>
      </c>
      <c r="AC640" s="10" t="s">
        <v>20</v>
      </c>
      <c r="AD640" s="10" t="s">
        <v>20</v>
      </c>
      <c r="AE640" s="10" t="s">
        <v>20</v>
      </c>
      <c r="AF640" s="10" t="s">
        <v>20</v>
      </c>
      <c r="AG640" s="10" t="s">
        <v>20</v>
      </c>
      <c r="AH640" s="10" t="s">
        <v>20</v>
      </c>
      <c r="AI640" s="10" t="s">
        <v>20</v>
      </c>
      <c r="AJ640" s="10" t="s">
        <v>20</v>
      </c>
      <c r="AK640" s="10" t="s">
        <v>20</v>
      </c>
      <c r="AL640" s="10" t="s">
        <v>20</v>
      </c>
      <c r="AM640" s="10" t="s">
        <v>20</v>
      </c>
      <c r="AN640" s="10" t="s">
        <v>20</v>
      </c>
      <c r="AO640" s="10" t="s">
        <v>20</v>
      </c>
      <c r="AP640" s="10" t="s">
        <v>20</v>
      </c>
      <c r="AQ640" s="10" t="s">
        <v>20</v>
      </c>
      <c r="AR640" s="10" t="s">
        <v>20</v>
      </c>
      <c r="AS640" s="10" t="s">
        <v>20</v>
      </c>
      <c r="AT640" t="s">
        <v>3900</v>
      </c>
      <c r="AU640" s="7" t="str">
        <f>'sp1'!AJ642</f>
        <v>Limit all entries to 2 decimal places</v>
      </c>
    </row>
    <row r="641" spans="2:47" ht="11.25" customHeight="1" x14ac:dyDescent="0.25">
      <c r="B641" s="12">
        <v>2</v>
      </c>
      <c r="C641" s="16" t="str">
        <f t="shared" si="9"/>
        <v>∞</v>
      </c>
      <c r="D641" s="10">
        <v>0</v>
      </c>
      <c r="E641" s="10">
        <v>1</v>
      </c>
      <c r="F641" s="10" t="s">
        <v>20</v>
      </c>
      <c r="G641" s="10" t="s">
        <v>20</v>
      </c>
      <c r="H641" s="10" t="s">
        <v>20</v>
      </c>
      <c r="I641" s="10" t="s">
        <v>20</v>
      </c>
      <c r="J641" s="10" t="s">
        <v>20</v>
      </c>
      <c r="K641" s="10" t="s">
        <v>20</v>
      </c>
      <c r="L641" s="10" t="s">
        <v>20</v>
      </c>
      <c r="M641" s="10" t="s">
        <v>20</v>
      </c>
      <c r="N641" s="10" t="s">
        <v>20</v>
      </c>
      <c r="O641" s="10" t="s">
        <v>20</v>
      </c>
      <c r="P641" s="10" t="s">
        <v>20</v>
      </c>
      <c r="Q641" s="10" t="s">
        <v>20</v>
      </c>
      <c r="R641" s="10" t="s">
        <v>20</v>
      </c>
      <c r="S641" s="10" t="s">
        <v>20</v>
      </c>
      <c r="T641" s="10" t="s">
        <v>20</v>
      </c>
      <c r="U641" s="10" t="s">
        <v>20</v>
      </c>
      <c r="V641" s="10" t="s">
        <v>20</v>
      </c>
      <c r="W641" s="10" t="s">
        <v>20</v>
      </c>
      <c r="X641" s="10" t="s">
        <v>20</v>
      </c>
      <c r="Y641" s="10" t="s">
        <v>20</v>
      </c>
      <c r="Z641" s="10" t="s">
        <v>20</v>
      </c>
      <c r="AA641" s="10" t="s">
        <v>20</v>
      </c>
      <c r="AB641" s="10" t="s">
        <v>20</v>
      </c>
      <c r="AC641" s="10" t="s">
        <v>20</v>
      </c>
      <c r="AD641" s="10" t="s">
        <v>20</v>
      </c>
      <c r="AE641" s="10" t="s">
        <v>20</v>
      </c>
      <c r="AF641" s="10" t="s">
        <v>20</v>
      </c>
      <c r="AG641" s="10" t="s">
        <v>20</v>
      </c>
      <c r="AH641" s="10" t="s">
        <v>20</v>
      </c>
      <c r="AI641" s="10" t="s">
        <v>20</v>
      </c>
      <c r="AJ641" s="10" t="s">
        <v>20</v>
      </c>
      <c r="AK641" s="10" t="s">
        <v>20</v>
      </c>
      <c r="AL641" s="10" t="s">
        <v>20</v>
      </c>
      <c r="AM641" s="10" t="s">
        <v>20</v>
      </c>
      <c r="AN641" s="10" t="s">
        <v>20</v>
      </c>
      <c r="AO641" s="10" t="s">
        <v>20</v>
      </c>
      <c r="AP641" s="10" t="s">
        <v>20</v>
      </c>
      <c r="AQ641" s="10" t="s">
        <v>20</v>
      </c>
      <c r="AR641" s="10" t="s">
        <v>20</v>
      </c>
      <c r="AS641" s="10" t="s">
        <v>20</v>
      </c>
      <c r="AT641" t="s">
        <v>3901</v>
      </c>
      <c r="AU641" s="7" t="str">
        <f>'sp1'!AJ643</f>
        <v>Changing Login Password</v>
      </c>
    </row>
    <row r="642" spans="2:47" ht="11.25" customHeight="1" x14ac:dyDescent="0.25">
      <c r="B642" s="12">
        <v>9</v>
      </c>
      <c r="C642" s="16" t="str">
        <f t="shared" si="9"/>
        <v>∞</v>
      </c>
      <c r="D642" s="10">
        <v>0</v>
      </c>
      <c r="E642" s="10">
        <v>0</v>
      </c>
      <c r="F642" s="10">
        <v>1</v>
      </c>
      <c r="G642" s="10">
        <v>0</v>
      </c>
      <c r="H642" s="10">
        <v>1</v>
      </c>
      <c r="I642" s="10">
        <v>0</v>
      </c>
      <c r="J642" s="10">
        <v>0</v>
      </c>
      <c r="K642" s="10">
        <v>1</v>
      </c>
      <c r="L642" s="10">
        <v>0</v>
      </c>
      <c r="M642" s="10" t="s">
        <v>20</v>
      </c>
      <c r="N642" s="10" t="s">
        <v>20</v>
      </c>
      <c r="O642" s="10" t="s">
        <v>20</v>
      </c>
      <c r="P642" s="10" t="s">
        <v>20</v>
      </c>
      <c r="Q642" s="10" t="s">
        <v>20</v>
      </c>
      <c r="R642" s="10" t="s">
        <v>20</v>
      </c>
      <c r="S642" s="10" t="s">
        <v>20</v>
      </c>
      <c r="T642" s="10" t="s">
        <v>20</v>
      </c>
      <c r="U642" s="10" t="s">
        <v>20</v>
      </c>
      <c r="V642" s="10" t="s">
        <v>20</v>
      </c>
      <c r="W642" s="10" t="s">
        <v>20</v>
      </c>
      <c r="X642" s="10" t="s">
        <v>20</v>
      </c>
      <c r="Y642" s="10" t="s">
        <v>20</v>
      </c>
      <c r="Z642" s="10" t="s">
        <v>20</v>
      </c>
      <c r="AA642" s="10" t="s">
        <v>20</v>
      </c>
      <c r="AB642" s="10" t="s">
        <v>20</v>
      </c>
      <c r="AC642" s="10" t="s">
        <v>20</v>
      </c>
      <c r="AD642" s="10" t="s">
        <v>20</v>
      </c>
      <c r="AE642" s="10" t="s">
        <v>20</v>
      </c>
      <c r="AF642" s="10" t="s">
        <v>20</v>
      </c>
      <c r="AG642" s="10" t="s">
        <v>20</v>
      </c>
      <c r="AH642" s="10" t="s">
        <v>20</v>
      </c>
      <c r="AI642" s="10" t="s">
        <v>20</v>
      </c>
      <c r="AJ642" s="10" t="s">
        <v>20</v>
      </c>
      <c r="AK642" s="10" t="s">
        <v>20</v>
      </c>
      <c r="AL642" s="10" t="s">
        <v>20</v>
      </c>
      <c r="AM642" s="10" t="s">
        <v>20</v>
      </c>
      <c r="AN642" s="10" t="s">
        <v>20</v>
      </c>
      <c r="AO642" s="10" t="s">
        <v>20</v>
      </c>
      <c r="AP642" s="10" t="s">
        <v>20</v>
      </c>
      <c r="AQ642" s="10" t="s">
        <v>20</v>
      </c>
      <c r="AR642" s="10" t="s">
        <v>20</v>
      </c>
      <c r="AS642" s="10" t="s">
        <v>20</v>
      </c>
      <c r="AT642" t="s">
        <v>3902</v>
      </c>
      <c r="AU642" s="7" t="str">
        <f>'sp1'!AJ644</f>
        <v>Check cell value against an array and wr…</v>
      </c>
    </row>
    <row r="643" spans="2:47" ht="11.25" customHeight="1" x14ac:dyDescent="0.25">
      <c r="B643" s="12">
        <v>6</v>
      </c>
      <c r="C643" s="16" t="str">
        <f t="shared" si="9"/>
        <v>∞</v>
      </c>
      <c r="D643" s="10">
        <v>0</v>
      </c>
      <c r="E643" s="10">
        <v>0</v>
      </c>
      <c r="F643" s="10">
        <v>0</v>
      </c>
      <c r="G643" s="10">
        <v>1</v>
      </c>
      <c r="H643" s="10">
        <v>0</v>
      </c>
      <c r="I643" s="10">
        <v>1</v>
      </c>
      <c r="J643" s="10" t="s">
        <v>20</v>
      </c>
      <c r="K643" s="10" t="s">
        <v>20</v>
      </c>
      <c r="L643" s="10" t="s">
        <v>20</v>
      </c>
      <c r="M643" s="10" t="s">
        <v>20</v>
      </c>
      <c r="N643" s="10" t="s">
        <v>20</v>
      </c>
      <c r="O643" s="10" t="s">
        <v>20</v>
      </c>
      <c r="P643" s="10" t="s">
        <v>20</v>
      </c>
      <c r="Q643" s="10" t="s">
        <v>20</v>
      </c>
      <c r="R643" s="10" t="s">
        <v>20</v>
      </c>
      <c r="S643" s="10" t="s">
        <v>20</v>
      </c>
      <c r="T643" s="10" t="s">
        <v>20</v>
      </c>
      <c r="U643" s="10" t="s">
        <v>20</v>
      </c>
      <c r="V643" s="10" t="s">
        <v>20</v>
      </c>
      <c r="W643" s="10" t="s">
        <v>20</v>
      </c>
      <c r="X643" s="10" t="s">
        <v>20</v>
      </c>
      <c r="Y643" s="10" t="s">
        <v>20</v>
      </c>
      <c r="Z643" s="10" t="s">
        <v>20</v>
      </c>
      <c r="AA643" s="10" t="s">
        <v>20</v>
      </c>
      <c r="AB643" s="10" t="s">
        <v>20</v>
      </c>
      <c r="AC643" s="10" t="s">
        <v>20</v>
      </c>
      <c r="AD643" s="10" t="s">
        <v>20</v>
      </c>
      <c r="AE643" s="10" t="s">
        <v>20</v>
      </c>
      <c r="AF643" s="10" t="s">
        <v>20</v>
      </c>
      <c r="AG643" s="10" t="s">
        <v>20</v>
      </c>
      <c r="AH643" s="10" t="s">
        <v>20</v>
      </c>
      <c r="AI643" s="10" t="s">
        <v>20</v>
      </c>
      <c r="AJ643" s="10" t="s">
        <v>20</v>
      </c>
      <c r="AK643" s="10" t="s">
        <v>20</v>
      </c>
      <c r="AL643" s="10" t="s">
        <v>20</v>
      </c>
      <c r="AM643" s="10" t="s">
        <v>20</v>
      </c>
      <c r="AN643" s="10" t="s">
        <v>20</v>
      </c>
      <c r="AO643" s="10" t="s">
        <v>20</v>
      </c>
      <c r="AP643" s="10" t="s">
        <v>20</v>
      </c>
      <c r="AQ643" s="10" t="s">
        <v>20</v>
      </c>
      <c r="AR643" s="10" t="s">
        <v>20</v>
      </c>
      <c r="AS643" s="10" t="s">
        <v>20</v>
      </c>
      <c r="AT643" t="s">
        <v>3903</v>
      </c>
      <c r="AU643" s="7" t="str">
        <f>'sp1'!AJ645</f>
        <v>Array formula</v>
      </c>
    </row>
    <row r="644" spans="2:47" ht="11.25" customHeight="1" x14ac:dyDescent="0.25">
      <c r="B644" s="12">
        <v>2</v>
      </c>
      <c r="C644" s="16" t="str">
        <f t="shared" ref="C644:C707" si="10">HYPERLINK(AT644,inf)</f>
        <v>∞</v>
      </c>
      <c r="D644" s="10">
        <v>0</v>
      </c>
      <c r="E644" s="10">
        <v>1</v>
      </c>
      <c r="F644" s="10" t="s">
        <v>20</v>
      </c>
      <c r="G644" s="10" t="s">
        <v>20</v>
      </c>
      <c r="H644" s="10" t="s">
        <v>20</v>
      </c>
      <c r="I644" s="10" t="s">
        <v>20</v>
      </c>
      <c r="J644" s="10" t="s">
        <v>20</v>
      </c>
      <c r="K644" s="10" t="s">
        <v>20</v>
      </c>
      <c r="L644" s="10" t="s">
        <v>20</v>
      </c>
      <c r="M644" s="10" t="s">
        <v>20</v>
      </c>
      <c r="N644" s="10" t="s">
        <v>20</v>
      </c>
      <c r="O644" s="10" t="s">
        <v>20</v>
      </c>
      <c r="P644" s="10" t="s">
        <v>20</v>
      </c>
      <c r="Q644" s="10" t="s">
        <v>20</v>
      </c>
      <c r="R644" s="10" t="s">
        <v>20</v>
      </c>
      <c r="S644" s="10" t="s">
        <v>20</v>
      </c>
      <c r="T644" s="10" t="s">
        <v>20</v>
      </c>
      <c r="U644" s="10" t="s">
        <v>20</v>
      </c>
      <c r="V644" s="10" t="s">
        <v>20</v>
      </c>
      <c r="W644" s="10" t="s">
        <v>20</v>
      </c>
      <c r="X644" s="10" t="s">
        <v>20</v>
      </c>
      <c r="Y644" s="10" t="s">
        <v>20</v>
      </c>
      <c r="Z644" s="10" t="s">
        <v>20</v>
      </c>
      <c r="AA644" s="10" t="s">
        <v>20</v>
      </c>
      <c r="AB644" s="10" t="s">
        <v>20</v>
      </c>
      <c r="AC644" s="10" t="s">
        <v>20</v>
      </c>
      <c r="AD644" s="10" t="s">
        <v>20</v>
      </c>
      <c r="AE644" s="10" t="s">
        <v>20</v>
      </c>
      <c r="AF644" s="10" t="s">
        <v>20</v>
      </c>
      <c r="AG644" s="10" t="s">
        <v>20</v>
      </c>
      <c r="AH644" s="10" t="s">
        <v>20</v>
      </c>
      <c r="AI644" s="10" t="s">
        <v>20</v>
      </c>
      <c r="AJ644" s="10" t="s">
        <v>20</v>
      </c>
      <c r="AK644" s="10" t="s">
        <v>20</v>
      </c>
      <c r="AL644" s="10" t="s">
        <v>20</v>
      </c>
      <c r="AM644" s="10" t="s">
        <v>20</v>
      </c>
      <c r="AN644" s="10" t="s">
        <v>20</v>
      </c>
      <c r="AO644" s="10" t="s">
        <v>20</v>
      </c>
      <c r="AP644" s="10" t="s">
        <v>20</v>
      </c>
      <c r="AQ644" s="10" t="s">
        <v>20</v>
      </c>
      <c r="AR644" s="10" t="s">
        <v>20</v>
      </c>
      <c r="AS644" s="10" t="s">
        <v>20</v>
      </c>
      <c r="AT644" t="s">
        <v>3904</v>
      </c>
      <c r="AU644" s="7" t="str">
        <f>'sp1'!AJ646</f>
        <v>Display Dates</v>
      </c>
    </row>
    <row r="645" spans="2:47" ht="11.25" customHeight="1" x14ac:dyDescent="0.25">
      <c r="B645" s="12">
        <v>5</v>
      </c>
      <c r="C645" s="16" t="str">
        <f t="shared" si="10"/>
        <v>∞</v>
      </c>
      <c r="D645" s="10">
        <v>0</v>
      </c>
      <c r="E645" s="10">
        <v>0</v>
      </c>
      <c r="F645" s="10">
        <v>0</v>
      </c>
      <c r="G645" s="10">
        <v>1</v>
      </c>
      <c r="H645" s="10">
        <v>0</v>
      </c>
      <c r="I645" s="10" t="s">
        <v>20</v>
      </c>
      <c r="J645" s="10" t="s">
        <v>20</v>
      </c>
      <c r="K645" s="10" t="s">
        <v>20</v>
      </c>
      <c r="L645" s="10" t="s">
        <v>20</v>
      </c>
      <c r="M645" s="10" t="s">
        <v>20</v>
      </c>
      <c r="N645" s="10" t="s">
        <v>20</v>
      </c>
      <c r="O645" s="10" t="s">
        <v>20</v>
      </c>
      <c r="P645" s="10" t="s">
        <v>20</v>
      </c>
      <c r="Q645" s="10" t="s">
        <v>20</v>
      </c>
      <c r="R645" s="10" t="s">
        <v>20</v>
      </c>
      <c r="S645" s="10" t="s">
        <v>20</v>
      </c>
      <c r="T645" s="10" t="s">
        <v>20</v>
      </c>
      <c r="U645" s="10" t="s">
        <v>20</v>
      </c>
      <c r="V645" s="10" t="s">
        <v>20</v>
      </c>
      <c r="W645" s="10" t="s">
        <v>20</v>
      </c>
      <c r="X645" s="10" t="s">
        <v>20</v>
      </c>
      <c r="Y645" s="10" t="s">
        <v>20</v>
      </c>
      <c r="Z645" s="10" t="s">
        <v>20</v>
      </c>
      <c r="AA645" s="10" t="s">
        <v>20</v>
      </c>
      <c r="AB645" s="10" t="s">
        <v>20</v>
      </c>
      <c r="AC645" s="10" t="s">
        <v>20</v>
      </c>
      <c r="AD645" s="10" t="s">
        <v>20</v>
      </c>
      <c r="AE645" s="10" t="s">
        <v>20</v>
      </c>
      <c r="AF645" s="10" t="s">
        <v>20</v>
      </c>
      <c r="AG645" s="10" t="s">
        <v>20</v>
      </c>
      <c r="AH645" s="10" t="s">
        <v>20</v>
      </c>
      <c r="AI645" s="10" t="s">
        <v>20</v>
      </c>
      <c r="AJ645" s="10" t="s">
        <v>20</v>
      </c>
      <c r="AK645" s="10" t="s">
        <v>20</v>
      </c>
      <c r="AL645" s="10" t="s">
        <v>20</v>
      </c>
      <c r="AM645" s="10" t="s">
        <v>20</v>
      </c>
      <c r="AN645" s="10" t="s">
        <v>20</v>
      </c>
      <c r="AO645" s="10" t="s">
        <v>20</v>
      </c>
      <c r="AP645" s="10" t="s">
        <v>20</v>
      </c>
      <c r="AQ645" s="10" t="s">
        <v>20</v>
      </c>
      <c r="AR645" s="10" t="s">
        <v>20</v>
      </c>
      <c r="AS645" s="10" t="s">
        <v>20</v>
      </c>
      <c r="AT645" t="s">
        <v>3905</v>
      </c>
      <c r="AU645" s="7" t="str">
        <f>'sp1'!AJ647</f>
        <v>how to insert rows</v>
      </c>
    </row>
    <row r="646" spans="2:47" ht="11.25" customHeight="1" x14ac:dyDescent="0.25">
      <c r="B646" s="12">
        <v>12</v>
      </c>
      <c r="C646" s="16" t="str">
        <f t="shared" si="10"/>
        <v>∞</v>
      </c>
      <c r="D646" s="10">
        <v>0</v>
      </c>
      <c r="E646" s="10">
        <v>0</v>
      </c>
      <c r="F646" s="10">
        <v>0</v>
      </c>
      <c r="G646" s="10">
        <v>1</v>
      </c>
      <c r="H646" s="10">
        <v>0</v>
      </c>
      <c r="I646" s="10">
        <v>1</v>
      </c>
      <c r="J646" s="10">
        <v>0</v>
      </c>
      <c r="K646" s="10">
        <v>0</v>
      </c>
      <c r="L646" s="10">
        <v>1</v>
      </c>
      <c r="M646" s="10">
        <v>0</v>
      </c>
      <c r="N646" s="10">
        <v>0</v>
      </c>
      <c r="O646" s="10">
        <v>1</v>
      </c>
      <c r="P646" s="10" t="s">
        <v>20</v>
      </c>
      <c r="Q646" s="10" t="s">
        <v>20</v>
      </c>
      <c r="R646" s="10" t="s">
        <v>20</v>
      </c>
      <c r="S646" s="10" t="s">
        <v>20</v>
      </c>
      <c r="T646" s="10" t="s">
        <v>20</v>
      </c>
      <c r="U646" s="10" t="s">
        <v>20</v>
      </c>
      <c r="V646" s="10" t="s">
        <v>20</v>
      </c>
      <c r="W646" s="10" t="s">
        <v>20</v>
      </c>
      <c r="X646" s="10" t="s">
        <v>20</v>
      </c>
      <c r="Y646" s="10" t="s">
        <v>20</v>
      </c>
      <c r="Z646" s="10" t="s">
        <v>20</v>
      </c>
      <c r="AA646" s="10" t="s">
        <v>20</v>
      </c>
      <c r="AB646" s="10" t="s">
        <v>20</v>
      </c>
      <c r="AC646" s="10" t="s">
        <v>20</v>
      </c>
      <c r="AD646" s="10" t="s">
        <v>20</v>
      </c>
      <c r="AE646" s="10" t="s">
        <v>20</v>
      </c>
      <c r="AF646" s="10" t="s">
        <v>20</v>
      </c>
      <c r="AG646" s="10" t="s">
        <v>20</v>
      </c>
      <c r="AH646" s="10" t="s">
        <v>20</v>
      </c>
      <c r="AI646" s="10" t="s">
        <v>20</v>
      </c>
      <c r="AJ646" s="10" t="s">
        <v>20</v>
      </c>
      <c r="AK646" s="10" t="s">
        <v>20</v>
      </c>
      <c r="AL646" s="10" t="s">
        <v>20</v>
      </c>
      <c r="AM646" s="10" t="s">
        <v>20</v>
      </c>
      <c r="AN646" s="10" t="s">
        <v>20</v>
      </c>
      <c r="AO646" s="10" t="s">
        <v>20</v>
      </c>
      <c r="AP646" s="10" t="s">
        <v>20</v>
      </c>
      <c r="AQ646" s="10" t="s">
        <v>20</v>
      </c>
      <c r="AR646" s="10" t="s">
        <v>20</v>
      </c>
      <c r="AS646" s="10" t="s">
        <v>20</v>
      </c>
      <c r="AT646" t="s">
        <v>3906</v>
      </c>
      <c r="AU646" s="7" t="str">
        <f>'sp1'!AJ648</f>
        <v>traverse a column and change data based …</v>
      </c>
    </row>
    <row r="647" spans="2:47" ht="11.25" customHeight="1" x14ac:dyDescent="0.25">
      <c r="B647" s="12">
        <v>5</v>
      </c>
      <c r="C647" s="16" t="str">
        <f t="shared" si="10"/>
        <v>∞</v>
      </c>
      <c r="D647" s="10">
        <v>0</v>
      </c>
      <c r="E647" s="10">
        <v>0</v>
      </c>
      <c r="F647" s="10">
        <v>0</v>
      </c>
      <c r="G647" s="10">
        <v>1</v>
      </c>
      <c r="H647" s="10">
        <v>0</v>
      </c>
      <c r="I647" s="10" t="s">
        <v>20</v>
      </c>
      <c r="J647" s="10" t="s">
        <v>20</v>
      </c>
      <c r="K647" s="10" t="s">
        <v>20</v>
      </c>
      <c r="L647" s="10" t="s">
        <v>20</v>
      </c>
      <c r="M647" s="10" t="s">
        <v>20</v>
      </c>
      <c r="N647" s="10" t="s">
        <v>20</v>
      </c>
      <c r="O647" s="10" t="s">
        <v>20</v>
      </c>
      <c r="P647" s="10" t="s">
        <v>20</v>
      </c>
      <c r="Q647" s="10" t="s">
        <v>20</v>
      </c>
      <c r="R647" s="10" t="s">
        <v>20</v>
      </c>
      <c r="S647" s="10" t="s">
        <v>20</v>
      </c>
      <c r="T647" s="10" t="s">
        <v>20</v>
      </c>
      <c r="U647" s="10" t="s">
        <v>20</v>
      </c>
      <c r="V647" s="10" t="s">
        <v>20</v>
      </c>
      <c r="W647" s="10" t="s">
        <v>20</v>
      </c>
      <c r="X647" s="10" t="s">
        <v>20</v>
      </c>
      <c r="Y647" s="10" t="s">
        <v>20</v>
      </c>
      <c r="Z647" s="10" t="s">
        <v>20</v>
      </c>
      <c r="AA647" s="10" t="s">
        <v>20</v>
      </c>
      <c r="AB647" s="10" t="s">
        <v>20</v>
      </c>
      <c r="AC647" s="10" t="s">
        <v>20</v>
      </c>
      <c r="AD647" s="10" t="s">
        <v>20</v>
      </c>
      <c r="AE647" s="10" t="s">
        <v>20</v>
      </c>
      <c r="AF647" s="10" t="s">
        <v>20</v>
      </c>
      <c r="AG647" s="10" t="s">
        <v>20</v>
      </c>
      <c r="AH647" s="10" t="s">
        <v>20</v>
      </c>
      <c r="AI647" s="10" t="s">
        <v>20</v>
      </c>
      <c r="AJ647" s="10" t="s">
        <v>20</v>
      </c>
      <c r="AK647" s="10" t="s">
        <v>20</v>
      </c>
      <c r="AL647" s="10" t="s">
        <v>20</v>
      </c>
      <c r="AM647" s="10" t="s">
        <v>20</v>
      </c>
      <c r="AN647" s="10" t="s">
        <v>20</v>
      </c>
      <c r="AO647" s="10" t="s">
        <v>20</v>
      </c>
      <c r="AP647" s="10" t="s">
        <v>20</v>
      </c>
      <c r="AQ647" s="10" t="s">
        <v>20</v>
      </c>
      <c r="AR647" s="10" t="s">
        <v>20</v>
      </c>
      <c r="AS647" s="10" t="s">
        <v>20</v>
      </c>
      <c r="AT647" t="s">
        <v>3907</v>
      </c>
      <c r="AU647" s="7" t="str">
        <f>'sp1'!AJ649</f>
        <v>Doing a Function on each Element of a Co…</v>
      </c>
    </row>
    <row r="648" spans="2:47" ht="11.25" customHeight="1" x14ac:dyDescent="0.25">
      <c r="B648" s="12">
        <v>2</v>
      </c>
      <c r="C648" s="16" t="str">
        <f t="shared" si="10"/>
        <v>∞</v>
      </c>
      <c r="D648" s="10">
        <v>0</v>
      </c>
      <c r="E648" s="10">
        <v>1</v>
      </c>
      <c r="F648" s="10" t="s">
        <v>20</v>
      </c>
      <c r="G648" s="10" t="s">
        <v>20</v>
      </c>
      <c r="H648" s="10" t="s">
        <v>20</v>
      </c>
      <c r="I648" s="10" t="s">
        <v>20</v>
      </c>
      <c r="J648" s="10" t="s">
        <v>20</v>
      </c>
      <c r="K648" s="10" t="s">
        <v>20</v>
      </c>
      <c r="L648" s="10" t="s">
        <v>20</v>
      </c>
      <c r="M648" s="10" t="s">
        <v>20</v>
      </c>
      <c r="N648" s="10" t="s">
        <v>20</v>
      </c>
      <c r="O648" s="10" t="s">
        <v>20</v>
      </c>
      <c r="P648" s="10" t="s">
        <v>20</v>
      </c>
      <c r="Q648" s="10" t="s">
        <v>20</v>
      </c>
      <c r="R648" s="10" t="s">
        <v>20</v>
      </c>
      <c r="S648" s="10" t="s">
        <v>20</v>
      </c>
      <c r="T648" s="10" t="s">
        <v>20</v>
      </c>
      <c r="U648" s="10" t="s">
        <v>20</v>
      </c>
      <c r="V648" s="10" t="s">
        <v>20</v>
      </c>
      <c r="W648" s="10" t="s">
        <v>20</v>
      </c>
      <c r="X648" s="10" t="s">
        <v>20</v>
      </c>
      <c r="Y648" s="10" t="s">
        <v>20</v>
      </c>
      <c r="Z648" s="10" t="s">
        <v>20</v>
      </c>
      <c r="AA648" s="10" t="s">
        <v>20</v>
      </c>
      <c r="AB648" s="10" t="s">
        <v>20</v>
      </c>
      <c r="AC648" s="10" t="s">
        <v>20</v>
      </c>
      <c r="AD648" s="10" t="s">
        <v>20</v>
      </c>
      <c r="AE648" s="10" t="s">
        <v>20</v>
      </c>
      <c r="AF648" s="10" t="s">
        <v>20</v>
      </c>
      <c r="AG648" s="10" t="s">
        <v>20</v>
      </c>
      <c r="AH648" s="10" t="s">
        <v>20</v>
      </c>
      <c r="AI648" s="10" t="s">
        <v>20</v>
      </c>
      <c r="AJ648" s="10" t="s">
        <v>20</v>
      </c>
      <c r="AK648" s="10" t="s">
        <v>20</v>
      </c>
      <c r="AL648" s="10" t="s">
        <v>20</v>
      </c>
      <c r="AM648" s="10" t="s">
        <v>20</v>
      </c>
      <c r="AN648" s="10" t="s">
        <v>20</v>
      </c>
      <c r="AO648" s="10" t="s">
        <v>20</v>
      </c>
      <c r="AP648" s="10" t="s">
        <v>20</v>
      </c>
      <c r="AQ648" s="10" t="s">
        <v>20</v>
      </c>
      <c r="AR648" s="10" t="s">
        <v>20</v>
      </c>
      <c r="AS648" s="10" t="s">
        <v>20</v>
      </c>
      <c r="AT648" t="s">
        <v>3908</v>
      </c>
      <c r="AU648" s="7" t="str">
        <f>'sp1'!AJ650</f>
        <v>Pull Data From Closed Workbooks Based On…</v>
      </c>
    </row>
    <row r="649" spans="2:47" ht="11.25" customHeight="1" x14ac:dyDescent="0.25">
      <c r="B649" s="12">
        <v>7</v>
      </c>
      <c r="C649" s="16" t="str">
        <f t="shared" si="10"/>
        <v>∞</v>
      </c>
      <c r="D649" s="10">
        <v>0</v>
      </c>
      <c r="E649" s="10">
        <v>1</v>
      </c>
      <c r="F649" s="10">
        <v>0</v>
      </c>
      <c r="G649" s="10">
        <v>1</v>
      </c>
      <c r="H649" s="10">
        <v>0</v>
      </c>
      <c r="I649" s="10">
        <v>1</v>
      </c>
      <c r="J649" s="10">
        <v>0</v>
      </c>
      <c r="K649" s="10" t="s">
        <v>20</v>
      </c>
      <c r="L649" s="10" t="s">
        <v>20</v>
      </c>
      <c r="M649" s="10" t="s">
        <v>20</v>
      </c>
      <c r="N649" s="10" t="s">
        <v>20</v>
      </c>
      <c r="O649" s="10" t="s">
        <v>20</v>
      </c>
      <c r="P649" s="10" t="s">
        <v>20</v>
      </c>
      <c r="Q649" s="10" t="s">
        <v>20</v>
      </c>
      <c r="R649" s="10" t="s">
        <v>20</v>
      </c>
      <c r="S649" s="10" t="s">
        <v>20</v>
      </c>
      <c r="T649" s="10" t="s">
        <v>20</v>
      </c>
      <c r="U649" s="10" t="s">
        <v>20</v>
      </c>
      <c r="V649" s="10" t="s">
        <v>20</v>
      </c>
      <c r="W649" s="10" t="s">
        <v>20</v>
      </c>
      <c r="X649" s="10" t="s">
        <v>20</v>
      </c>
      <c r="Y649" s="10" t="s">
        <v>20</v>
      </c>
      <c r="Z649" s="10" t="s">
        <v>20</v>
      </c>
      <c r="AA649" s="10" t="s">
        <v>20</v>
      </c>
      <c r="AB649" s="10" t="s">
        <v>20</v>
      </c>
      <c r="AC649" s="10" t="s">
        <v>20</v>
      </c>
      <c r="AD649" s="10" t="s">
        <v>20</v>
      </c>
      <c r="AE649" s="10" t="s">
        <v>20</v>
      </c>
      <c r="AF649" s="10" t="s">
        <v>20</v>
      </c>
      <c r="AG649" s="10" t="s">
        <v>20</v>
      </c>
      <c r="AH649" s="10" t="s">
        <v>20</v>
      </c>
      <c r="AI649" s="10" t="s">
        <v>20</v>
      </c>
      <c r="AJ649" s="10" t="s">
        <v>20</v>
      </c>
      <c r="AK649" s="10" t="s">
        <v>20</v>
      </c>
      <c r="AL649" s="10" t="s">
        <v>20</v>
      </c>
      <c r="AM649" s="10" t="s">
        <v>20</v>
      </c>
      <c r="AN649" s="10" t="s">
        <v>20</v>
      </c>
      <c r="AO649" s="10" t="s">
        <v>20</v>
      </c>
      <c r="AP649" s="10" t="s">
        <v>20</v>
      </c>
      <c r="AQ649" s="10" t="s">
        <v>20</v>
      </c>
      <c r="AR649" s="10" t="s">
        <v>20</v>
      </c>
      <c r="AS649" s="10" t="s">
        <v>20</v>
      </c>
      <c r="AT649" t="s">
        <v>3909</v>
      </c>
      <c r="AU649" s="7" t="str">
        <f>'sp1'!AJ651</f>
        <v>rolling 60 minutes</v>
      </c>
    </row>
    <row r="650" spans="2:47" ht="11.25" customHeight="1" x14ac:dyDescent="0.25">
      <c r="B650" s="12">
        <v>2</v>
      </c>
      <c r="C650" s="16" t="str">
        <f t="shared" si="10"/>
        <v>∞</v>
      </c>
      <c r="D650" s="10">
        <v>0</v>
      </c>
      <c r="E650" s="10">
        <v>1</v>
      </c>
      <c r="F650" s="10" t="s">
        <v>20</v>
      </c>
      <c r="G650" s="10" t="s">
        <v>20</v>
      </c>
      <c r="H650" s="10" t="s">
        <v>20</v>
      </c>
      <c r="I650" s="10" t="s">
        <v>20</v>
      </c>
      <c r="J650" s="10" t="s">
        <v>20</v>
      </c>
      <c r="K650" s="10" t="s">
        <v>20</v>
      </c>
      <c r="L650" s="10" t="s">
        <v>20</v>
      </c>
      <c r="M650" s="10" t="s">
        <v>20</v>
      </c>
      <c r="N650" s="10" t="s">
        <v>20</v>
      </c>
      <c r="O650" s="10" t="s">
        <v>20</v>
      </c>
      <c r="P650" s="10" t="s">
        <v>20</v>
      </c>
      <c r="Q650" s="10" t="s">
        <v>20</v>
      </c>
      <c r="R650" s="10" t="s">
        <v>20</v>
      </c>
      <c r="S650" s="10" t="s">
        <v>20</v>
      </c>
      <c r="T650" s="10" t="s">
        <v>20</v>
      </c>
      <c r="U650" s="10" t="s">
        <v>20</v>
      </c>
      <c r="V650" s="10" t="s">
        <v>20</v>
      </c>
      <c r="W650" s="10" t="s">
        <v>20</v>
      </c>
      <c r="X650" s="10" t="s">
        <v>20</v>
      </c>
      <c r="Y650" s="10" t="s">
        <v>20</v>
      </c>
      <c r="Z650" s="10" t="s">
        <v>20</v>
      </c>
      <c r="AA650" s="10" t="s">
        <v>20</v>
      </c>
      <c r="AB650" s="10" t="s">
        <v>20</v>
      </c>
      <c r="AC650" s="10" t="s">
        <v>20</v>
      </c>
      <c r="AD650" s="10" t="s">
        <v>20</v>
      </c>
      <c r="AE650" s="10" t="s">
        <v>20</v>
      </c>
      <c r="AF650" s="10" t="s">
        <v>20</v>
      </c>
      <c r="AG650" s="10" t="s">
        <v>20</v>
      </c>
      <c r="AH650" s="10" t="s">
        <v>20</v>
      </c>
      <c r="AI650" s="10" t="s">
        <v>20</v>
      </c>
      <c r="AJ650" s="10" t="s">
        <v>20</v>
      </c>
      <c r="AK650" s="10" t="s">
        <v>20</v>
      </c>
      <c r="AL650" s="10" t="s">
        <v>20</v>
      </c>
      <c r="AM650" s="10" t="s">
        <v>20</v>
      </c>
      <c r="AN650" s="10" t="s">
        <v>20</v>
      </c>
      <c r="AO650" s="10" t="s">
        <v>20</v>
      </c>
      <c r="AP650" s="10" t="s">
        <v>20</v>
      </c>
      <c r="AQ650" s="10" t="s">
        <v>20</v>
      </c>
      <c r="AR650" s="10" t="s">
        <v>20</v>
      </c>
      <c r="AS650" s="10" t="s">
        <v>20</v>
      </c>
      <c r="AT650" t="s">
        <v>3910</v>
      </c>
      <c r="AU650" s="7" t="str">
        <f>'sp1'!AJ652</f>
        <v>Too Many Different Cell Formates!!!!</v>
      </c>
    </row>
    <row r="651" spans="2:47" ht="11.25" customHeight="1" x14ac:dyDescent="0.25">
      <c r="B651" s="12">
        <v>2</v>
      </c>
      <c r="C651" s="16" t="str">
        <f t="shared" si="10"/>
        <v>∞</v>
      </c>
      <c r="D651" s="10">
        <v>0</v>
      </c>
      <c r="E651" s="10">
        <v>1</v>
      </c>
      <c r="F651" s="10" t="s">
        <v>20</v>
      </c>
      <c r="G651" s="10" t="s">
        <v>20</v>
      </c>
      <c r="H651" s="10" t="s">
        <v>20</v>
      </c>
      <c r="I651" s="10" t="s">
        <v>20</v>
      </c>
      <c r="J651" s="10" t="s">
        <v>20</v>
      </c>
      <c r="K651" s="10" t="s">
        <v>20</v>
      </c>
      <c r="L651" s="10" t="s">
        <v>20</v>
      </c>
      <c r="M651" s="10" t="s">
        <v>20</v>
      </c>
      <c r="N651" s="10" t="s">
        <v>20</v>
      </c>
      <c r="O651" s="10" t="s">
        <v>20</v>
      </c>
      <c r="P651" s="10" t="s">
        <v>20</v>
      </c>
      <c r="Q651" s="10" t="s">
        <v>20</v>
      </c>
      <c r="R651" s="10" t="s">
        <v>20</v>
      </c>
      <c r="S651" s="10" t="s">
        <v>20</v>
      </c>
      <c r="T651" s="10" t="s">
        <v>20</v>
      </c>
      <c r="U651" s="10" t="s">
        <v>20</v>
      </c>
      <c r="V651" s="10" t="s">
        <v>20</v>
      </c>
      <c r="W651" s="10" t="s">
        <v>20</v>
      </c>
      <c r="X651" s="10" t="s">
        <v>20</v>
      </c>
      <c r="Y651" s="10" t="s">
        <v>20</v>
      </c>
      <c r="Z651" s="10" t="s">
        <v>20</v>
      </c>
      <c r="AA651" s="10" t="s">
        <v>20</v>
      </c>
      <c r="AB651" s="10" t="s">
        <v>20</v>
      </c>
      <c r="AC651" s="10" t="s">
        <v>20</v>
      </c>
      <c r="AD651" s="10" t="s">
        <v>20</v>
      </c>
      <c r="AE651" s="10" t="s">
        <v>20</v>
      </c>
      <c r="AF651" s="10" t="s">
        <v>20</v>
      </c>
      <c r="AG651" s="10" t="s">
        <v>20</v>
      </c>
      <c r="AH651" s="10" t="s">
        <v>20</v>
      </c>
      <c r="AI651" s="10" t="s">
        <v>20</v>
      </c>
      <c r="AJ651" s="10" t="s">
        <v>20</v>
      </c>
      <c r="AK651" s="10" t="s">
        <v>20</v>
      </c>
      <c r="AL651" s="10" t="s">
        <v>20</v>
      </c>
      <c r="AM651" s="10" t="s">
        <v>20</v>
      </c>
      <c r="AN651" s="10" t="s">
        <v>20</v>
      </c>
      <c r="AO651" s="10" t="s">
        <v>20</v>
      </c>
      <c r="AP651" s="10" t="s">
        <v>20</v>
      </c>
      <c r="AQ651" s="10" t="s">
        <v>20</v>
      </c>
      <c r="AR651" s="10" t="s">
        <v>20</v>
      </c>
      <c r="AS651" s="10" t="s">
        <v>20</v>
      </c>
      <c r="AT651" t="s">
        <v>3911</v>
      </c>
      <c r="AU651" s="7" t="str">
        <f>'sp1'!AJ653</f>
        <v>Consolidating Data</v>
      </c>
    </row>
    <row r="652" spans="2:47" ht="11.25" customHeight="1" x14ac:dyDescent="0.25">
      <c r="B652" s="12">
        <v>2</v>
      </c>
      <c r="C652" s="16" t="str">
        <f t="shared" si="10"/>
        <v>∞</v>
      </c>
      <c r="D652" s="10">
        <v>0</v>
      </c>
      <c r="E652" s="10">
        <v>1</v>
      </c>
      <c r="F652" s="10" t="s">
        <v>20</v>
      </c>
      <c r="G652" s="10" t="s">
        <v>20</v>
      </c>
      <c r="H652" s="10" t="s">
        <v>20</v>
      </c>
      <c r="I652" s="10" t="s">
        <v>20</v>
      </c>
      <c r="J652" s="10" t="s">
        <v>20</v>
      </c>
      <c r="K652" s="10" t="s">
        <v>20</v>
      </c>
      <c r="L652" s="10" t="s">
        <v>20</v>
      </c>
      <c r="M652" s="10" t="s">
        <v>20</v>
      </c>
      <c r="N652" s="10" t="s">
        <v>20</v>
      </c>
      <c r="O652" s="10" t="s">
        <v>20</v>
      </c>
      <c r="P652" s="10" t="s">
        <v>20</v>
      </c>
      <c r="Q652" s="10" t="s">
        <v>20</v>
      </c>
      <c r="R652" s="10" t="s">
        <v>20</v>
      </c>
      <c r="S652" s="10" t="s">
        <v>20</v>
      </c>
      <c r="T652" s="10" t="s">
        <v>20</v>
      </c>
      <c r="U652" s="10" t="s">
        <v>20</v>
      </c>
      <c r="V652" s="10" t="s">
        <v>20</v>
      </c>
      <c r="W652" s="10" t="s">
        <v>20</v>
      </c>
      <c r="X652" s="10" t="s">
        <v>20</v>
      </c>
      <c r="Y652" s="10" t="s">
        <v>20</v>
      </c>
      <c r="Z652" s="10" t="s">
        <v>20</v>
      </c>
      <c r="AA652" s="10" t="s">
        <v>20</v>
      </c>
      <c r="AB652" s="10" t="s">
        <v>20</v>
      </c>
      <c r="AC652" s="10" t="s">
        <v>20</v>
      </c>
      <c r="AD652" s="10" t="s">
        <v>20</v>
      </c>
      <c r="AE652" s="10" t="s">
        <v>20</v>
      </c>
      <c r="AF652" s="10" t="s">
        <v>20</v>
      </c>
      <c r="AG652" s="10" t="s">
        <v>20</v>
      </c>
      <c r="AH652" s="10" t="s">
        <v>20</v>
      </c>
      <c r="AI652" s="10" t="s">
        <v>20</v>
      </c>
      <c r="AJ652" s="10" t="s">
        <v>20</v>
      </c>
      <c r="AK652" s="10" t="s">
        <v>20</v>
      </c>
      <c r="AL652" s="10" t="s">
        <v>20</v>
      </c>
      <c r="AM652" s="10" t="s">
        <v>20</v>
      </c>
      <c r="AN652" s="10" t="s">
        <v>20</v>
      </c>
      <c r="AO652" s="10" t="s">
        <v>20</v>
      </c>
      <c r="AP652" s="10" t="s">
        <v>20</v>
      </c>
      <c r="AQ652" s="10" t="s">
        <v>20</v>
      </c>
      <c r="AR652" s="10" t="s">
        <v>20</v>
      </c>
      <c r="AS652" s="10" t="s">
        <v>20</v>
      </c>
      <c r="AT652" t="s">
        <v>3912</v>
      </c>
      <c r="AU652" s="7" t="str">
        <f>'sp1'!AJ654</f>
        <v>Refreshing a pivot table</v>
      </c>
    </row>
    <row r="653" spans="2:47" ht="11.25" customHeight="1" x14ac:dyDescent="0.25">
      <c r="B653" s="12">
        <v>4</v>
      </c>
      <c r="C653" s="16" t="str">
        <f t="shared" si="10"/>
        <v>∞</v>
      </c>
      <c r="D653" s="10">
        <v>0</v>
      </c>
      <c r="E653" s="10">
        <v>0</v>
      </c>
      <c r="F653" s="10">
        <v>0</v>
      </c>
      <c r="G653" s="10">
        <v>1</v>
      </c>
      <c r="H653" s="10" t="s">
        <v>20</v>
      </c>
      <c r="I653" s="10" t="s">
        <v>20</v>
      </c>
      <c r="J653" s="10" t="s">
        <v>20</v>
      </c>
      <c r="K653" s="10" t="s">
        <v>20</v>
      </c>
      <c r="L653" s="10" t="s">
        <v>20</v>
      </c>
      <c r="M653" s="10" t="s">
        <v>20</v>
      </c>
      <c r="N653" s="10" t="s">
        <v>20</v>
      </c>
      <c r="O653" s="10" t="s">
        <v>20</v>
      </c>
      <c r="P653" s="10" t="s">
        <v>20</v>
      </c>
      <c r="Q653" s="10" t="s">
        <v>20</v>
      </c>
      <c r="R653" s="10" t="s">
        <v>20</v>
      </c>
      <c r="S653" s="10" t="s">
        <v>20</v>
      </c>
      <c r="T653" s="10" t="s">
        <v>20</v>
      </c>
      <c r="U653" s="10" t="s">
        <v>20</v>
      </c>
      <c r="V653" s="10" t="s">
        <v>20</v>
      </c>
      <c r="W653" s="10" t="s">
        <v>20</v>
      </c>
      <c r="X653" s="10" t="s">
        <v>20</v>
      </c>
      <c r="Y653" s="10" t="s">
        <v>20</v>
      </c>
      <c r="Z653" s="10" t="s">
        <v>20</v>
      </c>
      <c r="AA653" s="10" t="s">
        <v>20</v>
      </c>
      <c r="AB653" s="10" t="s">
        <v>20</v>
      </c>
      <c r="AC653" s="10" t="s">
        <v>20</v>
      </c>
      <c r="AD653" s="10" t="s">
        <v>20</v>
      </c>
      <c r="AE653" s="10" t="s">
        <v>20</v>
      </c>
      <c r="AF653" s="10" t="s">
        <v>20</v>
      </c>
      <c r="AG653" s="10" t="s">
        <v>20</v>
      </c>
      <c r="AH653" s="10" t="s">
        <v>20</v>
      </c>
      <c r="AI653" s="10" t="s">
        <v>20</v>
      </c>
      <c r="AJ653" s="10" t="s">
        <v>20</v>
      </c>
      <c r="AK653" s="10" t="s">
        <v>20</v>
      </c>
      <c r="AL653" s="10" t="s">
        <v>20</v>
      </c>
      <c r="AM653" s="10" t="s">
        <v>20</v>
      </c>
      <c r="AN653" s="10" t="s">
        <v>20</v>
      </c>
      <c r="AO653" s="10" t="s">
        <v>20</v>
      </c>
      <c r="AP653" s="10" t="s">
        <v>20</v>
      </c>
      <c r="AQ653" s="10" t="s">
        <v>20</v>
      </c>
      <c r="AR653" s="10" t="s">
        <v>20</v>
      </c>
      <c r="AS653" s="10" t="s">
        <v>20</v>
      </c>
      <c r="AT653" t="s">
        <v>3913</v>
      </c>
      <c r="AU653" s="7" t="str">
        <f>'sp1'!AJ655</f>
        <v>Conditional Formatting Excel 2007 - usin…</v>
      </c>
    </row>
    <row r="654" spans="2:47" ht="11.25" customHeight="1" x14ac:dyDescent="0.25">
      <c r="B654" s="12">
        <v>12</v>
      </c>
      <c r="C654" s="16" t="str">
        <f t="shared" si="10"/>
        <v>∞</v>
      </c>
      <c r="D654" s="10">
        <v>0</v>
      </c>
      <c r="E654" s="10">
        <v>0</v>
      </c>
      <c r="F654" s="10">
        <v>1</v>
      </c>
      <c r="G654" s="10">
        <v>0</v>
      </c>
      <c r="H654" s="10">
        <v>0</v>
      </c>
      <c r="I654" s="10">
        <v>1</v>
      </c>
      <c r="J654" s="10">
        <v>0</v>
      </c>
      <c r="K654" s="10">
        <v>0</v>
      </c>
      <c r="L654" s="10">
        <v>0</v>
      </c>
      <c r="M654" s="10">
        <v>0</v>
      </c>
      <c r="N654" s="10">
        <v>0</v>
      </c>
      <c r="O654" s="10">
        <v>0</v>
      </c>
      <c r="P654" s="10" t="s">
        <v>20</v>
      </c>
      <c r="Q654" s="10" t="s">
        <v>20</v>
      </c>
      <c r="R654" s="10" t="s">
        <v>20</v>
      </c>
      <c r="S654" s="10" t="s">
        <v>20</v>
      </c>
      <c r="T654" s="10" t="s">
        <v>20</v>
      </c>
      <c r="U654" s="10" t="s">
        <v>20</v>
      </c>
      <c r="V654" s="10" t="s">
        <v>20</v>
      </c>
      <c r="W654" s="10" t="s">
        <v>20</v>
      </c>
      <c r="X654" s="10" t="s">
        <v>20</v>
      </c>
      <c r="Y654" s="10" t="s">
        <v>20</v>
      </c>
      <c r="Z654" s="10" t="s">
        <v>20</v>
      </c>
      <c r="AA654" s="10" t="s">
        <v>20</v>
      </c>
      <c r="AB654" s="10" t="s">
        <v>20</v>
      </c>
      <c r="AC654" s="10" t="s">
        <v>20</v>
      </c>
      <c r="AD654" s="10" t="s">
        <v>20</v>
      </c>
      <c r="AE654" s="10" t="s">
        <v>20</v>
      </c>
      <c r="AF654" s="10" t="s">
        <v>20</v>
      </c>
      <c r="AG654" s="10" t="s">
        <v>20</v>
      </c>
      <c r="AH654" s="10" t="s">
        <v>20</v>
      </c>
      <c r="AI654" s="10" t="s">
        <v>20</v>
      </c>
      <c r="AJ654" s="10" t="s">
        <v>20</v>
      </c>
      <c r="AK654" s="10" t="s">
        <v>20</v>
      </c>
      <c r="AL654" s="10" t="s">
        <v>20</v>
      </c>
      <c r="AM654" s="10" t="s">
        <v>20</v>
      </c>
      <c r="AN654" s="10" t="s">
        <v>20</v>
      </c>
      <c r="AO654" s="10" t="s">
        <v>20</v>
      </c>
      <c r="AP654" s="10" t="s">
        <v>20</v>
      </c>
      <c r="AQ654" s="10" t="s">
        <v>20</v>
      </c>
      <c r="AR654" s="10" t="s">
        <v>20</v>
      </c>
      <c r="AS654" s="10" t="s">
        <v>20</v>
      </c>
      <c r="AT654" t="s">
        <v>3914</v>
      </c>
      <c r="AU654" s="7" t="str">
        <f>'sp1'!AJ656</f>
        <v>Can Excel Do this?</v>
      </c>
    </row>
    <row r="655" spans="2:47" ht="11.25" customHeight="1" x14ac:dyDescent="0.25">
      <c r="B655" s="12">
        <v>2</v>
      </c>
      <c r="C655" s="16" t="str">
        <f t="shared" si="10"/>
        <v>∞</v>
      </c>
      <c r="D655" s="10">
        <v>0</v>
      </c>
      <c r="E655" s="10">
        <v>1</v>
      </c>
      <c r="F655" s="10" t="s">
        <v>20</v>
      </c>
      <c r="G655" s="10" t="s">
        <v>20</v>
      </c>
      <c r="H655" s="10" t="s">
        <v>20</v>
      </c>
      <c r="I655" s="10" t="s">
        <v>20</v>
      </c>
      <c r="J655" s="10" t="s">
        <v>20</v>
      </c>
      <c r="K655" s="10" t="s">
        <v>20</v>
      </c>
      <c r="L655" s="10" t="s">
        <v>20</v>
      </c>
      <c r="M655" s="10" t="s">
        <v>20</v>
      </c>
      <c r="N655" s="10" t="s">
        <v>20</v>
      </c>
      <c r="O655" s="10" t="s">
        <v>20</v>
      </c>
      <c r="P655" s="10" t="s">
        <v>20</v>
      </c>
      <c r="Q655" s="10" t="s">
        <v>20</v>
      </c>
      <c r="R655" s="10" t="s">
        <v>20</v>
      </c>
      <c r="S655" s="10" t="s">
        <v>20</v>
      </c>
      <c r="T655" s="10" t="s">
        <v>20</v>
      </c>
      <c r="U655" s="10" t="s">
        <v>20</v>
      </c>
      <c r="V655" s="10" t="s">
        <v>20</v>
      </c>
      <c r="W655" s="10" t="s">
        <v>20</v>
      </c>
      <c r="X655" s="10" t="s">
        <v>20</v>
      </c>
      <c r="Y655" s="10" t="s">
        <v>20</v>
      </c>
      <c r="Z655" s="10" t="s">
        <v>20</v>
      </c>
      <c r="AA655" s="10" t="s">
        <v>20</v>
      </c>
      <c r="AB655" s="10" t="s">
        <v>20</v>
      </c>
      <c r="AC655" s="10" t="s">
        <v>20</v>
      </c>
      <c r="AD655" s="10" t="s">
        <v>20</v>
      </c>
      <c r="AE655" s="10" t="s">
        <v>20</v>
      </c>
      <c r="AF655" s="10" t="s">
        <v>20</v>
      </c>
      <c r="AG655" s="10" t="s">
        <v>20</v>
      </c>
      <c r="AH655" s="10" t="s">
        <v>20</v>
      </c>
      <c r="AI655" s="10" t="s">
        <v>20</v>
      </c>
      <c r="AJ655" s="10" t="s">
        <v>20</v>
      </c>
      <c r="AK655" s="10" t="s">
        <v>20</v>
      </c>
      <c r="AL655" s="10" t="s">
        <v>20</v>
      </c>
      <c r="AM655" s="10" t="s">
        <v>20</v>
      </c>
      <c r="AN655" s="10" t="s">
        <v>20</v>
      </c>
      <c r="AO655" s="10" t="s">
        <v>20</v>
      </c>
      <c r="AP655" s="10" t="s">
        <v>20</v>
      </c>
      <c r="AQ655" s="10" t="s">
        <v>20</v>
      </c>
      <c r="AR655" s="10" t="s">
        <v>20</v>
      </c>
      <c r="AS655" s="10" t="s">
        <v>20</v>
      </c>
      <c r="AT655" t="s">
        <v>3915</v>
      </c>
      <c r="AU655" s="7" t="str">
        <f>'sp1'!AJ657</f>
        <v>How to...Add even incremental changes to…</v>
      </c>
    </row>
    <row r="656" spans="2:47" ht="11.25" customHeight="1" x14ac:dyDescent="0.25">
      <c r="B656" s="12">
        <v>7</v>
      </c>
      <c r="C656" s="16" t="str">
        <f t="shared" si="10"/>
        <v>∞</v>
      </c>
      <c r="D656" s="10">
        <v>0</v>
      </c>
      <c r="E656" s="10">
        <v>0</v>
      </c>
      <c r="F656" s="10">
        <v>0</v>
      </c>
      <c r="G656" s="10">
        <v>1</v>
      </c>
      <c r="H656" s="10">
        <v>0</v>
      </c>
      <c r="I656" s="10">
        <v>1</v>
      </c>
      <c r="J656" s="10">
        <v>0</v>
      </c>
      <c r="K656" s="10" t="s">
        <v>20</v>
      </c>
      <c r="L656" s="10" t="s">
        <v>20</v>
      </c>
      <c r="M656" s="10" t="s">
        <v>20</v>
      </c>
      <c r="N656" s="10" t="s">
        <v>20</v>
      </c>
      <c r="O656" s="10" t="s">
        <v>20</v>
      </c>
      <c r="P656" s="10" t="s">
        <v>20</v>
      </c>
      <c r="Q656" s="10" t="s">
        <v>20</v>
      </c>
      <c r="R656" s="10" t="s">
        <v>20</v>
      </c>
      <c r="S656" s="10" t="s">
        <v>20</v>
      </c>
      <c r="T656" s="10" t="s">
        <v>20</v>
      </c>
      <c r="U656" s="10" t="s">
        <v>20</v>
      </c>
      <c r="V656" s="10" t="s">
        <v>20</v>
      </c>
      <c r="W656" s="10" t="s">
        <v>20</v>
      </c>
      <c r="X656" s="10" t="s">
        <v>20</v>
      </c>
      <c r="Y656" s="10" t="s">
        <v>20</v>
      </c>
      <c r="Z656" s="10" t="s">
        <v>20</v>
      </c>
      <c r="AA656" s="10" t="s">
        <v>20</v>
      </c>
      <c r="AB656" s="10" t="s">
        <v>20</v>
      </c>
      <c r="AC656" s="10" t="s">
        <v>20</v>
      </c>
      <c r="AD656" s="10" t="s">
        <v>20</v>
      </c>
      <c r="AE656" s="10" t="s">
        <v>20</v>
      </c>
      <c r="AF656" s="10" t="s">
        <v>20</v>
      </c>
      <c r="AG656" s="10" t="s">
        <v>20</v>
      </c>
      <c r="AH656" s="10" t="s">
        <v>20</v>
      </c>
      <c r="AI656" s="10" t="s">
        <v>20</v>
      </c>
      <c r="AJ656" s="10" t="s">
        <v>20</v>
      </c>
      <c r="AK656" s="10" t="s">
        <v>20</v>
      </c>
      <c r="AL656" s="10" t="s">
        <v>20</v>
      </c>
      <c r="AM656" s="10" t="s">
        <v>20</v>
      </c>
      <c r="AN656" s="10" t="s">
        <v>20</v>
      </c>
      <c r="AO656" s="10" t="s">
        <v>20</v>
      </c>
      <c r="AP656" s="10" t="s">
        <v>20</v>
      </c>
      <c r="AQ656" s="10" t="s">
        <v>20</v>
      </c>
      <c r="AR656" s="10" t="s">
        <v>20</v>
      </c>
      <c r="AS656" s="10" t="s">
        <v>20</v>
      </c>
      <c r="AT656" t="s">
        <v>3916</v>
      </c>
      <c r="AU656" s="7" t="str">
        <f>'sp1'!AJ658</f>
        <v>Data Labels (How to Merge two labels int…</v>
      </c>
    </row>
    <row r="657" spans="2:47" ht="11.25" customHeight="1" x14ac:dyDescent="0.25">
      <c r="B657" s="12">
        <v>3</v>
      </c>
      <c r="C657" s="16" t="str">
        <f t="shared" si="10"/>
        <v>∞</v>
      </c>
      <c r="D657" s="10">
        <v>0</v>
      </c>
      <c r="E657" s="10">
        <v>1</v>
      </c>
      <c r="F657" s="10">
        <v>0</v>
      </c>
      <c r="G657" s="10" t="s">
        <v>20</v>
      </c>
      <c r="H657" s="10" t="s">
        <v>20</v>
      </c>
      <c r="I657" s="10" t="s">
        <v>20</v>
      </c>
      <c r="J657" s="10" t="s">
        <v>20</v>
      </c>
      <c r="K657" s="10" t="s">
        <v>20</v>
      </c>
      <c r="L657" s="10" t="s">
        <v>20</v>
      </c>
      <c r="M657" s="10" t="s">
        <v>20</v>
      </c>
      <c r="N657" s="10" t="s">
        <v>20</v>
      </c>
      <c r="O657" s="10" t="s">
        <v>20</v>
      </c>
      <c r="P657" s="10" t="s">
        <v>20</v>
      </c>
      <c r="Q657" s="10" t="s">
        <v>20</v>
      </c>
      <c r="R657" s="10" t="s">
        <v>20</v>
      </c>
      <c r="S657" s="10" t="s">
        <v>20</v>
      </c>
      <c r="T657" s="10" t="s">
        <v>20</v>
      </c>
      <c r="U657" s="10" t="s">
        <v>20</v>
      </c>
      <c r="V657" s="10" t="s">
        <v>20</v>
      </c>
      <c r="W657" s="10" t="s">
        <v>20</v>
      </c>
      <c r="X657" s="10" t="s">
        <v>20</v>
      </c>
      <c r="Y657" s="10" t="s">
        <v>20</v>
      </c>
      <c r="Z657" s="10" t="s">
        <v>20</v>
      </c>
      <c r="AA657" s="10" t="s">
        <v>20</v>
      </c>
      <c r="AB657" s="10" t="s">
        <v>20</v>
      </c>
      <c r="AC657" s="10" t="s">
        <v>20</v>
      </c>
      <c r="AD657" s="10" t="s">
        <v>20</v>
      </c>
      <c r="AE657" s="10" t="s">
        <v>20</v>
      </c>
      <c r="AF657" s="10" t="s">
        <v>20</v>
      </c>
      <c r="AG657" s="10" t="s">
        <v>20</v>
      </c>
      <c r="AH657" s="10" t="s">
        <v>20</v>
      </c>
      <c r="AI657" s="10" t="s">
        <v>20</v>
      </c>
      <c r="AJ657" s="10" t="s">
        <v>20</v>
      </c>
      <c r="AK657" s="10" t="s">
        <v>20</v>
      </c>
      <c r="AL657" s="10" t="s">
        <v>20</v>
      </c>
      <c r="AM657" s="10" t="s">
        <v>20</v>
      </c>
      <c r="AN657" s="10" t="s">
        <v>20</v>
      </c>
      <c r="AO657" s="10" t="s">
        <v>20</v>
      </c>
      <c r="AP657" s="10" t="s">
        <v>20</v>
      </c>
      <c r="AQ657" s="10" t="s">
        <v>20</v>
      </c>
      <c r="AR657" s="10" t="s">
        <v>20</v>
      </c>
      <c r="AS657" s="10" t="s">
        <v>20</v>
      </c>
      <c r="AT657" t="s">
        <v>3917</v>
      </c>
      <c r="AU657" s="7" t="str">
        <f>'sp1'!AJ659</f>
        <v>VBA Form Resize according to Window Size</v>
      </c>
    </row>
    <row r="658" spans="2:47" ht="11.25" customHeight="1" x14ac:dyDescent="0.25">
      <c r="B658" s="12">
        <v>2</v>
      </c>
      <c r="C658" s="16" t="str">
        <f t="shared" si="10"/>
        <v>∞</v>
      </c>
      <c r="D658" s="10">
        <v>0</v>
      </c>
      <c r="E658" s="10">
        <v>1</v>
      </c>
      <c r="F658" s="10" t="s">
        <v>20</v>
      </c>
      <c r="G658" s="10" t="s">
        <v>20</v>
      </c>
      <c r="H658" s="10" t="s">
        <v>20</v>
      </c>
      <c r="I658" s="10" t="s">
        <v>20</v>
      </c>
      <c r="J658" s="10" t="s">
        <v>20</v>
      </c>
      <c r="K658" s="10" t="s">
        <v>20</v>
      </c>
      <c r="L658" s="10" t="s">
        <v>20</v>
      </c>
      <c r="M658" s="10" t="s">
        <v>20</v>
      </c>
      <c r="N658" s="10" t="s">
        <v>20</v>
      </c>
      <c r="O658" s="10" t="s">
        <v>20</v>
      </c>
      <c r="P658" s="10" t="s">
        <v>20</v>
      </c>
      <c r="Q658" s="10" t="s">
        <v>20</v>
      </c>
      <c r="R658" s="10" t="s">
        <v>20</v>
      </c>
      <c r="S658" s="10" t="s">
        <v>20</v>
      </c>
      <c r="T658" s="10" t="s">
        <v>20</v>
      </c>
      <c r="U658" s="10" t="s">
        <v>20</v>
      </c>
      <c r="V658" s="10" t="s">
        <v>20</v>
      </c>
      <c r="W658" s="10" t="s">
        <v>20</v>
      </c>
      <c r="X658" s="10" t="s">
        <v>20</v>
      </c>
      <c r="Y658" s="10" t="s">
        <v>20</v>
      </c>
      <c r="Z658" s="10" t="s">
        <v>20</v>
      </c>
      <c r="AA658" s="10" t="s">
        <v>20</v>
      </c>
      <c r="AB658" s="10" t="s">
        <v>20</v>
      </c>
      <c r="AC658" s="10" t="s">
        <v>20</v>
      </c>
      <c r="AD658" s="10" t="s">
        <v>20</v>
      </c>
      <c r="AE658" s="10" t="s">
        <v>20</v>
      </c>
      <c r="AF658" s="10" t="s">
        <v>20</v>
      </c>
      <c r="AG658" s="10" t="s">
        <v>20</v>
      </c>
      <c r="AH658" s="10" t="s">
        <v>20</v>
      </c>
      <c r="AI658" s="10" t="s">
        <v>20</v>
      </c>
      <c r="AJ658" s="10" t="s">
        <v>20</v>
      </c>
      <c r="AK658" s="10" t="s">
        <v>20</v>
      </c>
      <c r="AL658" s="10" t="s">
        <v>20</v>
      </c>
      <c r="AM658" s="10" t="s">
        <v>20</v>
      </c>
      <c r="AN658" s="10" t="s">
        <v>20</v>
      </c>
      <c r="AO658" s="10" t="s">
        <v>20</v>
      </c>
      <c r="AP658" s="10" t="s">
        <v>20</v>
      </c>
      <c r="AQ658" s="10" t="s">
        <v>20</v>
      </c>
      <c r="AR658" s="10" t="s">
        <v>20</v>
      </c>
      <c r="AS658" s="10" t="s">
        <v>20</v>
      </c>
      <c r="AT658" t="s">
        <v>3918</v>
      </c>
      <c r="AU658" s="7" t="str">
        <f>'sp1'!AJ660</f>
        <v>Change Shape/Color of Cell Comments in E…</v>
      </c>
    </row>
    <row r="659" spans="2:47" ht="11.25" customHeight="1" x14ac:dyDescent="0.25">
      <c r="B659" s="12">
        <v>3</v>
      </c>
      <c r="C659" s="16" t="str">
        <f t="shared" si="10"/>
        <v>∞</v>
      </c>
      <c r="D659" s="10">
        <v>0</v>
      </c>
      <c r="E659" s="10">
        <v>1</v>
      </c>
      <c r="F659" s="10">
        <v>0</v>
      </c>
      <c r="G659" s="10" t="s">
        <v>20</v>
      </c>
      <c r="H659" s="10" t="s">
        <v>20</v>
      </c>
      <c r="I659" s="10" t="s">
        <v>20</v>
      </c>
      <c r="J659" s="10" t="s">
        <v>20</v>
      </c>
      <c r="K659" s="10" t="s">
        <v>20</v>
      </c>
      <c r="L659" s="10" t="s">
        <v>20</v>
      </c>
      <c r="M659" s="10" t="s">
        <v>20</v>
      </c>
      <c r="N659" s="10" t="s">
        <v>20</v>
      </c>
      <c r="O659" s="10" t="s">
        <v>20</v>
      </c>
      <c r="P659" s="10" t="s">
        <v>20</v>
      </c>
      <c r="Q659" s="10" t="s">
        <v>20</v>
      </c>
      <c r="R659" s="10" t="s">
        <v>20</v>
      </c>
      <c r="S659" s="10" t="s">
        <v>20</v>
      </c>
      <c r="T659" s="10" t="s">
        <v>20</v>
      </c>
      <c r="U659" s="10" t="s">
        <v>20</v>
      </c>
      <c r="V659" s="10" t="s">
        <v>20</v>
      </c>
      <c r="W659" s="10" t="s">
        <v>20</v>
      </c>
      <c r="X659" s="10" t="s">
        <v>20</v>
      </c>
      <c r="Y659" s="10" t="s">
        <v>20</v>
      </c>
      <c r="Z659" s="10" t="s">
        <v>20</v>
      </c>
      <c r="AA659" s="10" t="s">
        <v>20</v>
      </c>
      <c r="AB659" s="10" t="s">
        <v>20</v>
      </c>
      <c r="AC659" s="10" t="s">
        <v>20</v>
      </c>
      <c r="AD659" s="10" t="s">
        <v>20</v>
      </c>
      <c r="AE659" s="10" t="s">
        <v>20</v>
      </c>
      <c r="AF659" s="10" t="s">
        <v>20</v>
      </c>
      <c r="AG659" s="10" t="s">
        <v>20</v>
      </c>
      <c r="AH659" s="10" t="s">
        <v>20</v>
      </c>
      <c r="AI659" s="10" t="s">
        <v>20</v>
      </c>
      <c r="AJ659" s="10" t="s">
        <v>20</v>
      </c>
      <c r="AK659" s="10" t="s">
        <v>20</v>
      </c>
      <c r="AL659" s="10" t="s">
        <v>20</v>
      </c>
      <c r="AM659" s="10" t="s">
        <v>20</v>
      </c>
      <c r="AN659" s="10" t="s">
        <v>20</v>
      </c>
      <c r="AO659" s="10" t="s">
        <v>20</v>
      </c>
      <c r="AP659" s="10" t="s">
        <v>20</v>
      </c>
      <c r="AQ659" s="10" t="s">
        <v>20</v>
      </c>
      <c r="AR659" s="10" t="s">
        <v>20</v>
      </c>
      <c r="AS659" s="10" t="s">
        <v>20</v>
      </c>
      <c r="AT659" t="s">
        <v>3919</v>
      </c>
      <c r="AU659" s="7" t="str">
        <f>'sp1'!AJ661</f>
        <v>Converting a time time value into units</v>
      </c>
    </row>
    <row r="660" spans="2:47" ht="11.25" customHeight="1" x14ac:dyDescent="0.25">
      <c r="B660" s="12">
        <v>3</v>
      </c>
      <c r="C660" s="16" t="str">
        <f t="shared" si="10"/>
        <v>∞</v>
      </c>
      <c r="D660" s="10">
        <v>0</v>
      </c>
      <c r="E660" s="10">
        <v>1</v>
      </c>
      <c r="F660" s="10">
        <v>0</v>
      </c>
      <c r="G660" s="10" t="s">
        <v>20</v>
      </c>
      <c r="H660" s="10" t="s">
        <v>20</v>
      </c>
      <c r="I660" s="10" t="s">
        <v>20</v>
      </c>
      <c r="J660" s="10" t="s">
        <v>20</v>
      </c>
      <c r="K660" s="10" t="s">
        <v>20</v>
      </c>
      <c r="L660" s="10" t="s">
        <v>20</v>
      </c>
      <c r="M660" s="10" t="s">
        <v>20</v>
      </c>
      <c r="N660" s="10" t="s">
        <v>20</v>
      </c>
      <c r="O660" s="10" t="s">
        <v>20</v>
      </c>
      <c r="P660" s="10" t="s">
        <v>20</v>
      </c>
      <c r="Q660" s="10" t="s">
        <v>20</v>
      </c>
      <c r="R660" s="10" t="s">
        <v>20</v>
      </c>
      <c r="S660" s="10" t="s">
        <v>20</v>
      </c>
      <c r="T660" s="10" t="s">
        <v>20</v>
      </c>
      <c r="U660" s="10" t="s">
        <v>20</v>
      </c>
      <c r="V660" s="10" t="s">
        <v>20</v>
      </c>
      <c r="W660" s="10" t="s">
        <v>20</v>
      </c>
      <c r="X660" s="10" t="s">
        <v>20</v>
      </c>
      <c r="Y660" s="10" t="s">
        <v>20</v>
      </c>
      <c r="Z660" s="10" t="s">
        <v>20</v>
      </c>
      <c r="AA660" s="10" t="s">
        <v>20</v>
      </c>
      <c r="AB660" s="10" t="s">
        <v>20</v>
      </c>
      <c r="AC660" s="10" t="s">
        <v>20</v>
      </c>
      <c r="AD660" s="10" t="s">
        <v>20</v>
      </c>
      <c r="AE660" s="10" t="s">
        <v>20</v>
      </c>
      <c r="AF660" s="10" t="s">
        <v>20</v>
      </c>
      <c r="AG660" s="10" t="s">
        <v>20</v>
      </c>
      <c r="AH660" s="10" t="s">
        <v>20</v>
      </c>
      <c r="AI660" s="10" t="s">
        <v>20</v>
      </c>
      <c r="AJ660" s="10" t="s">
        <v>20</v>
      </c>
      <c r="AK660" s="10" t="s">
        <v>20</v>
      </c>
      <c r="AL660" s="10" t="s">
        <v>20</v>
      </c>
      <c r="AM660" s="10" t="s">
        <v>20</v>
      </c>
      <c r="AN660" s="10" t="s">
        <v>20</v>
      </c>
      <c r="AO660" s="10" t="s">
        <v>20</v>
      </c>
      <c r="AP660" s="10" t="s">
        <v>20</v>
      </c>
      <c r="AQ660" s="10" t="s">
        <v>20</v>
      </c>
      <c r="AR660" s="10" t="s">
        <v>20</v>
      </c>
      <c r="AS660" s="10" t="s">
        <v>20</v>
      </c>
      <c r="AT660" t="s">
        <v>3920</v>
      </c>
      <c r="AU660" s="7" t="str">
        <f>'sp1'!AJ662</f>
        <v>NO 1 KNOWS???? Web Query ques unanswered…</v>
      </c>
    </row>
    <row r="661" spans="2:47" ht="11.25" customHeight="1" x14ac:dyDescent="0.25">
      <c r="B661" s="12">
        <v>5</v>
      </c>
      <c r="C661" s="16" t="str">
        <f t="shared" si="10"/>
        <v>∞</v>
      </c>
      <c r="D661" s="10">
        <v>0</v>
      </c>
      <c r="E661" s="10">
        <v>0</v>
      </c>
      <c r="F661" s="10">
        <v>0</v>
      </c>
      <c r="G661" s="10">
        <v>0</v>
      </c>
      <c r="H661" s="10">
        <v>1</v>
      </c>
      <c r="I661" s="10" t="s">
        <v>20</v>
      </c>
      <c r="J661" s="10" t="s">
        <v>20</v>
      </c>
      <c r="K661" s="10" t="s">
        <v>20</v>
      </c>
      <c r="L661" s="10" t="s">
        <v>20</v>
      </c>
      <c r="M661" s="10" t="s">
        <v>20</v>
      </c>
      <c r="N661" s="10" t="s">
        <v>20</v>
      </c>
      <c r="O661" s="10" t="s">
        <v>20</v>
      </c>
      <c r="P661" s="10" t="s">
        <v>20</v>
      </c>
      <c r="Q661" s="10" t="s">
        <v>20</v>
      </c>
      <c r="R661" s="10" t="s">
        <v>20</v>
      </c>
      <c r="S661" s="10" t="s">
        <v>20</v>
      </c>
      <c r="T661" s="10" t="s">
        <v>20</v>
      </c>
      <c r="U661" s="10" t="s">
        <v>20</v>
      </c>
      <c r="V661" s="10" t="s">
        <v>20</v>
      </c>
      <c r="W661" s="10" t="s">
        <v>20</v>
      </c>
      <c r="X661" s="10" t="s">
        <v>20</v>
      </c>
      <c r="Y661" s="10" t="s">
        <v>20</v>
      </c>
      <c r="Z661" s="10" t="s">
        <v>20</v>
      </c>
      <c r="AA661" s="10" t="s">
        <v>20</v>
      </c>
      <c r="AB661" s="10" t="s">
        <v>20</v>
      </c>
      <c r="AC661" s="10" t="s">
        <v>20</v>
      </c>
      <c r="AD661" s="10" t="s">
        <v>20</v>
      </c>
      <c r="AE661" s="10" t="s">
        <v>20</v>
      </c>
      <c r="AF661" s="10" t="s">
        <v>20</v>
      </c>
      <c r="AG661" s="10" t="s">
        <v>20</v>
      </c>
      <c r="AH661" s="10" t="s">
        <v>20</v>
      </c>
      <c r="AI661" s="10" t="s">
        <v>20</v>
      </c>
      <c r="AJ661" s="10" t="s">
        <v>20</v>
      </c>
      <c r="AK661" s="10" t="s">
        <v>20</v>
      </c>
      <c r="AL661" s="10" t="s">
        <v>20</v>
      </c>
      <c r="AM661" s="10" t="s">
        <v>20</v>
      </c>
      <c r="AN661" s="10" t="s">
        <v>20</v>
      </c>
      <c r="AO661" s="10" t="s">
        <v>20</v>
      </c>
      <c r="AP661" s="10" t="s">
        <v>20</v>
      </c>
      <c r="AQ661" s="10" t="s">
        <v>20</v>
      </c>
      <c r="AR661" s="10" t="s">
        <v>20</v>
      </c>
      <c r="AS661" s="10" t="s">
        <v>20</v>
      </c>
      <c r="AT661" t="s">
        <v>3921</v>
      </c>
      <c r="AU661" s="7" t="str">
        <f>'sp1'!AJ663</f>
        <v>Macro Error</v>
      </c>
    </row>
    <row r="662" spans="2:47" ht="11.25" customHeight="1" x14ac:dyDescent="0.25">
      <c r="B662" s="12">
        <v>2</v>
      </c>
      <c r="C662" s="16" t="str">
        <f t="shared" si="10"/>
        <v>∞</v>
      </c>
      <c r="D662" s="10">
        <v>0</v>
      </c>
      <c r="E662" s="10">
        <v>1</v>
      </c>
      <c r="F662" s="10" t="s">
        <v>20</v>
      </c>
      <c r="G662" s="10" t="s">
        <v>20</v>
      </c>
      <c r="H662" s="10" t="s">
        <v>20</v>
      </c>
      <c r="I662" s="10" t="s">
        <v>20</v>
      </c>
      <c r="J662" s="10" t="s">
        <v>20</v>
      </c>
      <c r="K662" s="10" t="s">
        <v>20</v>
      </c>
      <c r="L662" s="10" t="s">
        <v>20</v>
      </c>
      <c r="M662" s="10" t="s">
        <v>20</v>
      </c>
      <c r="N662" s="10" t="s">
        <v>20</v>
      </c>
      <c r="O662" s="10" t="s">
        <v>20</v>
      </c>
      <c r="P662" s="10" t="s">
        <v>20</v>
      </c>
      <c r="Q662" s="10" t="s">
        <v>20</v>
      </c>
      <c r="R662" s="10" t="s">
        <v>20</v>
      </c>
      <c r="S662" s="10" t="s">
        <v>20</v>
      </c>
      <c r="T662" s="10" t="s">
        <v>20</v>
      </c>
      <c r="U662" s="10" t="s">
        <v>20</v>
      </c>
      <c r="V662" s="10" t="s">
        <v>20</v>
      </c>
      <c r="W662" s="10" t="s">
        <v>20</v>
      </c>
      <c r="X662" s="10" t="s">
        <v>20</v>
      </c>
      <c r="Y662" s="10" t="s">
        <v>20</v>
      </c>
      <c r="Z662" s="10" t="s">
        <v>20</v>
      </c>
      <c r="AA662" s="10" t="s">
        <v>20</v>
      </c>
      <c r="AB662" s="10" t="s">
        <v>20</v>
      </c>
      <c r="AC662" s="10" t="s">
        <v>20</v>
      </c>
      <c r="AD662" s="10" t="s">
        <v>20</v>
      </c>
      <c r="AE662" s="10" t="s">
        <v>20</v>
      </c>
      <c r="AF662" s="10" t="s">
        <v>20</v>
      </c>
      <c r="AG662" s="10" t="s">
        <v>20</v>
      </c>
      <c r="AH662" s="10" t="s">
        <v>20</v>
      </c>
      <c r="AI662" s="10" t="s">
        <v>20</v>
      </c>
      <c r="AJ662" s="10" t="s">
        <v>20</v>
      </c>
      <c r="AK662" s="10" t="s">
        <v>20</v>
      </c>
      <c r="AL662" s="10" t="s">
        <v>20</v>
      </c>
      <c r="AM662" s="10" t="s">
        <v>20</v>
      </c>
      <c r="AN662" s="10" t="s">
        <v>20</v>
      </c>
      <c r="AO662" s="10" t="s">
        <v>20</v>
      </c>
      <c r="AP662" s="10" t="s">
        <v>20</v>
      </c>
      <c r="AQ662" s="10" t="s">
        <v>20</v>
      </c>
      <c r="AR662" s="10" t="s">
        <v>20</v>
      </c>
      <c r="AS662" s="10" t="s">
        <v>20</v>
      </c>
      <c r="AT662" t="s">
        <v>3922</v>
      </c>
      <c r="AU662" s="7" t="str">
        <f>'sp1'!AJ664</f>
        <v>How to convert all figures of a sheet fr…</v>
      </c>
    </row>
    <row r="663" spans="2:47" ht="11.25" customHeight="1" x14ac:dyDescent="0.25">
      <c r="B663" s="12">
        <v>3</v>
      </c>
      <c r="C663" s="16" t="str">
        <f t="shared" si="10"/>
        <v>∞</v>
      </c>
      <c r="D663" s="10">
        <v>0</v>
      </c>
      <c r="E663" s="10">
        <v>1</v>
      </c>
      <c r="F663" s="10">
        <v>0</v>
      </c>
      <c r="G663" s="10" t="s">
        <v>20</v>
      </c>
      <c r="H663" s="10" t="s">
        <v>20</v>
      </c>
      <c r="I663" s="10" t="s">
        <v>20</v>
      </c>
      <c r="J663" s="10" t="s">
        <v>20</v>
      </c>
      <c r="K663" s="10" t="s">
        <v>20</v>
      </c>
      <c r="L663" s="10" t="s">
        <v>20</v>
      </c>
      <c r="M663" s="10" t="s">
        <v>20</v>
      </c>
      <c r="N663" s="10" t="s">
        <v>20</v>
      </c>
      <c r="O663" s="10" t="s">
        <v>20</v>
      </c>
      <c r="P663" s="10" t="s">
        <v>20</v>
      </c>
      <c r="Q663" s="10" t="s">
        <v>20</v>
      </c>
      <c r="R663" s="10" t="s">
        <v>20</v>
      </c>
      <c r="S663" s="10" t="s">
        <v>20</v>
      </c>
      <c r="T663" s="10" t="s">
        <v>20</v>
      </c>
      <c r="U663" s="10" t="s">
        <v>20</v>
      </c>
      <c r="V663" s="10" t="s">
        <v>20</v>
      </c>
      <c r="W663" s="10" t="s">
        <v>20</v>
      </c>
      <c r="X663" s="10" t="s">
        <v>20</v>
      </c>
      <c r="Y663" s="10" t="s">
        <v>20</v>
      </c>
      <c r="Z663" s="10" t="s">
        <v>20</v>
      </c>
      <c r="AA663" s="10" t="s">
        <v>20</v>
      </c>
      <c r="AB663" s="10" t="s">
        <v>20</v>
      </c>
      <c r="AC663" s="10" t="s">
        <v>20</v>
      </c>
      <c r="AD663" s="10" t="s">
        <v>20</v>
      </c>
      <c r="AE663" s="10" t="s">
        <v>20</v>
      </c>
      <c r="AF663" s="10" t="s">
        <v>20</v>
      </c>
      <c r="AG663" s="10" t="s">
        <v>20</v>
      </c>
      <c r="AH663" s="10" t="s">
        <v>20</v>
      </c>
      <c r="AI663" s="10" t="s">
        <v>20</v>
      </c>
      <c r="AJ663" s="10" t="s">
        <v>20</v>
      </c>
      <c r="AK663" s="10" t="s">
        <v>20</v>
      </c>
      <c r="AL663" s="10" t="s">
        <v>20</v>
      </c>
      <c r="AM663" s="10" t="s">
        <v>20</v>
      </c>
      <c r="AN663" s="10" t="s">
        <v>20</v>
      </c>
      <c r="AO663" s="10" t="s">
        <v>20</v>
      </c>
      <c r="AP663" s="10" t="s">
        <v>20</v>
      </c>
      <c r="AQ663" s="10" t="s">
        <v>20</v>
      </c>
      <c r="AR663" s="10" t="s">
        <v>20</v>
      </c>
      <c r="AS663" s="10" t="s">
        <v>20</v>
      </c>
      <c r="AT663" t="s">
        <v>3923</v>
      </c>
      <c r="AU663" s="7" t="str">
        <f>'sp1'!AJ665</f>
        <v>Excel Macro - Hide two columns and displ…</v>
      </c>
    </row>
    <row r="664" spans="2:47" ht="11.25" customHeight="1" x14ac:dyDescent="0.25">
      <c r="B664" s="12">
        <v>8</v>
      </c>
      <c r="C664" s="16" t="str">
        <f t="shared" si="10"/>
        <v>∞</v>
      </c>
      <c r="D664" s="10">
        <v>0</v>
      </c>
      <c r="E664" s="10">
        <v>0</v>
      </c>
      <c r="F664" s="10">
        <v>1</v>
      </c>
      <c r="G664" s="10">
        <v>0</v>
      </c>
      <c r="H664" s="10">
        <v>0</v>
      </c>
      <c r="I664" s="10">
        <v>0</v>
      </c>
      <c r="J664" s="10">
        <v>0</v>
      </c>
      <c r="K664" s="10">
        <v>0</v>
      </c>
      <c r="L664" s="10" t="s">
        <v>20</v>
      </c>
      <c r="M664" s="10" t="s">
        <v>20</v>
      </c>
      <c r="N664" s="10" t="s">
        <v>20</v>
      </c>
      <c r="O664" s="10" t="s">
        <v>20</v>
      </c>
      <c r="P664" s="10" t="s">
        <v>20</v>
      </c>
      <c r="Q664" s="10" t="s">
        <v>20</v>
      </c>
      <c r="R664" s="10" t="s">
        <v>20</v>
      </c>
      <c r="S664" s="10" t="s">
        <v>20</v>
      </c>
      <c r="T664" s="10" t="s">
        <v>20</v>
      </c>
      <c r="U664" s="10" t="s">
        <v>20</v>
      </c>
      <c r="V664" s="10" t="s">
        <v>20</v>
      </c>
      <c r="W664" s="10" t="s">
        <v>20</v>
      </c>
      <c r="X664" s="10" t="s">
        <v>20</v>
      </c>
      <c r="Y664" s="10" t="s">
        <v>20</v>
      </c>
      <c r="Z664" s="10" t="s">
        <v>20</v>
      </c>
      <c r="AA664" s="10" t="s">
        <v>20</v>
      </c>
      <c r="AB664" s="10" t="s">
        <v>20</v>
      </c>
      <c r="AC664" s="10" t="s">
        <v>20</v>
      </c>
      <c r="AD664" s="10" t="s">
        <v>20</v>
      </c>
      <c r="AE664" s="10" t="s">
        <v>20</v>
      </c>
      <c r="AF664" s="10" t="s">
        <v>20</v>
      </c>
      <c r="AG664" s="10" t="s">
        <v>20</v>
      </c>
      <c r="AH664" s="10" t="s">
        <v>20</v>
      </c>
      <c r="AI664" s="10" t="s">
        <v>20</v>
      </c>
      <c r="AJ664" s="10" t="s">
        <v>20</v>
      </c>
      <c r="AK664" s="10" t="s">
        <v>20</v>
      </c>
      <c r="AL664" s="10" t="s">
        <v>20</v>
      </c>
      <c r="AM664" s="10" t="s">
        <v>20</v>
      </c>
      <c r="AN664" s="10" t="s">
        <v>20</v>
      </c>
      <c r="AO664" s="10" t="s">
        <v>20</v>
      </c>
      <c r="AP664" s="10" t="s">
        <v>20</v>
      </c>
      <c r="AQ664" s="10" t="s">
        <v>20</v>
      </c>
      <c r="AR664" s="10" t="s">
        <v>20</v>
      </c>
      <c r="AS664" s="10" t="s">
        <v>20</v>
      </c>
      <c r="AT664" t="s">
        <v>3924</v>
      </c>
      <c r="AU664" s="7" t="str">
        <f>'sp1'!AJ666</f>
        <v>Generate serial numbers with decimals</v>
      </c>
    </row>
    <row r="665" spans="2:47" ht="11.25" customHeight="1" x14ac:dyDescent="0.25">
      <c r="B665" s="12">
        <v>6</v>
      </c>
      <c r="C665" s="16" t="str">
        <f t="shared" si="10"/>
        <v>∞</v>
      </c>
      <c r="D665" s="10">
        <v>0</v>
      </c>
      <c r="E665" s="10">
        <v>1</v>
      </c>
      <c r="F665" s="10">
        <v>0</v>
      </c>
      <c r="G665" s="10">
        <v>1</v>
      </c>
      <c r="H665" s="10">
        <v>1</v>
      </c>
      <c r="I665" s="10">
        <v>0</v>
      </c>
      <c r="J665" s="10" t="s">
        <v>20</v>
      </c>
      <c r="K665" s="10" t="s">
        <v>20</v>
      </c>
      <c r="L665" s="10" t="s">
        <v>20</v>
      </c>
      <c r="M665" s="10" t="s">
        <v>20</v>
      </c>
      <c r="N665" s="10" t="s">
        <v>20</v>
      </c>
      <c r="O665" s="10" t="s">
        <v>20</v>
      </c>
      <c r="P665" s="10" t="s">
        <v>20</v>
      </c>
      <c r="Q665" s="10" t="s">
        <v>20</v>
      </c>
      <c r="R665" s="10" t="s">
        <v>20</v>
      </c>
      <c r="S665" s="10" t="s">
        <v>20</v>
      </c>
      <c r="T665" s="10" t="s">
        <v>20</v>
      </c>
      <c r="U665" s="10" t="s">
        <v>20</v>
      </c>
      <c r="V665" s="10" t="s">
        <v>20</v>
      </c>
      <c r="W665" s="10" t="s">
        <v>20</v>
      </c>
      <c r="X665" s="10" t="s">
        <v>20</v>
      </c>
      <c r="Y665" s="10" t="s">
        <v>20</v>
      </c>
      <c r="Z665" s="10" t="s">
        <v>20</v>
      </c>
      <c r="AA665" s="10" t="s">
        <v>20</v>
      </c>
      <c r="AB665" s="10" t="s">
        <v>20</v>
      </c>
      <c r="AC665" s="10" t="s">
        <v>20</v>
      </c>
      <c r="AD665" s="10" t="s">
        <v>20</v>
      </c>
      <c r="AE665" s="10" t="s">
        <v>20</v>
      </c>
      <c r="AF665" s="10" t="s">
        <v>20</v>
      </c>
      <c r="AG665" s="10" t="s">
        <v>20</v>
      </c>
      <c r="AH665" s="10" t="s">
        <v>20</v>
      </c>
      <c r="AI665" s="10" t="s">
        <v>20</v>
      </c>
      <c r="AJ665" s="10" t="s">
        <v>20</v>
      </c>
      <c r="AK665" s="10" t="s">
        <v>20</v>
      </c>
      <c r="AL665" s="10" t="s">
        <v>20</v>
      </c>
      <c r="AM665" s="10" t="s">
        <v>20</v>
      </c>
      <c r="AN665" s="10" t="s">
        <v>20</v>
      </c>
      <c r="AO665" s="10" t="s">
        <v>20</v>
      </c>
      <c r="AP665" s="10" t="s">
        <v>20</v>
      </c>
      <c r="AQ665" s="10" t="s">
        <v>20</v>
      </c>
      <c r="AR665" s="10" t="s">
        <v>20</v>
      </c>
      <c r="AS665" s="10" t="s">
        <v>20</v>
      </c>
      <c r="AT665" t="s">
        <v>3925</v>
      </c>
      <c r="AU665" s="7" t="str">
        <f>'sp1'!AJ667</f>
        <v>Macro to browse image/picture files</v>
      </c>
    </row>
    <row r="666" spans="2:47" ht="11.25" customHeight="1" x14ac:dyDescent="0.25">
      <c r="B666" s="12">
        <v>3</v>
      </c>
      <c r="C666" s="16" t="str">
        <f t="shared" si="10"/>
        <v>∞</v>
      </c>
      <c r="D666" s="10">
        <v>0</v>
      </c>
      <c r="E666" s="10">
        <v>0</v>
      </c>
      <c r="F666" s="10">
        <v>1</v>
      </c>
      <c r="G666" s="10" t="s">
        <v>20</v>
      </c>
      <c r="H666" s="10" t="s">
        <v>20</v>
      </c>
      <c r="I666" s="10" t="s">
        <v>20</v>
      </c>
      <c r="J666" s="10" t="s">
        <v>20</v>
      </c>
      <c r="K666" s="10" t="s">
        <v>20</v>
      </c>
      <c r="L666" s="10" t="s">
        <v>20</v>
      </c>
      <c r="M666" s="10" t="s">
        <v>20</v>
      </c>
      <c r="N666" s="10" t="s">
        <v>20</v>
      </c>
      <c r="O666" s="10" t="s">
        <v>20</v>
      </c>
      <c r="P666" s="10" t="s">
        <v>20</v>
      </c>
      <c r="Q666" s="10" t="s">
        <v>20</v>
      </c>
      <c r="R666" s="10" t="s">
        <v>20</v>
      </c>
      <c r="S666" s="10" t="s">
        <v>20</v>
      </c>
      <c r="T666" s="10" t="s">
        <v>20</v>
      </c>
      <c r="U666" s="10" t="s">
        <v>20</v>
      </c>
      <c r="V666" s="10" t="s">
        <v>20</v>
      </c>
      <c r="W666" s="10" t="s">
        <v>20</v>
      </c>
      <c r="X666" s="10" t="s">
        <v>20</v>
      </c>
      <c r="Y666" s="10" t="s">
        <v>20</v>
      </c>
      <c r="Z666" s="10" t="s">
        <v>20</v>
      </c>
      <c r="AA666" s="10" t="s">
        <v>20</v>
      </c>
      <c r="AB666" s="10" t="s">
        <v>20</v>
      </c>
      <c r="AC666" s="10" t="s">
        <v>20</v>
      </c>
      <c r="AD666" s="10" t="s">
        <v>20</v>
      </c>
      <c r="AE666" s="10" t="s">
        <v>20</v>
      </c>
      <c r="AF666" s="10" t="s">
        <v>20</v>
      </c>
      <c r="AG666" s="10" t="s">
        <v>20</v>
      </c>
      <c r="AH666" s="10" t="s">
        <v>20</v>
      </c>
      <c r="AI666" s="10" t="s">
        <v>20</v>
      </c>
      <c r="AJ666" s="10" t="s">
        <v>20</v>
      </c>
      <c r="AK666" s="10" t="s">
        <v>20</v>
      </c>
      <c r="AL666" s="10" t="s">
        <v>20</v>
      </c>
      <c r="AM666" s="10" t="s">
        <v>20</v>
      </c>
      <c r="AN666" s="10" t="s">
        <v>20</v>
      </c>
      <c r="AO666" s="10" t="s">
        <v>20</v>
      </c>
      <c r="AP666" s="10" t="s">
        <v>20</v>
      </c>
      <c r="AQ666" s="10" t="s">
        <v>20</v>
      </c>
      <c r="AR666" s="10" t="s">
        <v>20</v>
      </c>
      <c r="AS666" s="10" t="s">
        <v>20</v>
      </c>
      <c r="AT666" t="s">
        <v>3926</v>
      </c>
      <c r="AU666" s="7" t="str">
        <f>'sp1'!AJ668</f>
        <v>Star Office Vs MS Office</v>
      </c>
    </row>
    <row r="667" spans="2:47" ht="11.25" customHeight="1" x14ac:dyDescent="0.25">
      <c r="B667" s="12">
        <v>5</v>
      </c>
      <c r="C667" s="16" t="str">
        <f t="shared" si="10"/>
        <v>∞</v>
      </c>
      <c r="D667" s="10">
        <v>0</v>
      </c>
      <c r="E667" s="10">
        <v>1</v>
      </c>
      <c r="F667" s="10">
        <v>0</v>
      </c>
      <c r="G667" s="10">
        <v>0</v>
      </c>
      <c r="H667" s="10">
        <v>0</v>
      </c>
      <c r="I667" s="10" t="s">
        <v>20</v>
      </c>
      <c r="J667" s="10" t="s">
        <v>20</v>
      </c>
      <c r="K667" s="10" t="s">
        <v>20</v>
      </c>
      <c r="L667" s="10" t="s">
        <v>20</v>
      </c>
      <c r="M667" s="10" t="s">
        <v>20</v>
      </c>
      <c r="N667" s="10" t="s">
        <v>20</v>
      </c>
      <c r="O667" s="10" t="s">
        <v>20</v>
      </c>
      <c r="P667" s="10" t="s">
        <v>20</v>
      </c>
      <c r="Q667" s="10" t="s">
        <v>20</v>
      </c>
      <c r="R667" s="10" t="s">
        <v>20</v>
      </c>
      <c r="S667" s="10" t="s">
        <v>20</v>
      </c>
      <c r="T667" s="10" t="s">
        <v>20</v>
      </c>
      <c r="U667" s="10" t="s">
        <v>20</v>
      </c>
      <c r="V667" s="10" t="s">
        <v>20</v>
      </c>
      <c r="W667" s="10" t="s">
        <v>20</v>
      </c>
      <c r="X667" s="10" t="s">
        <v>20</v>
      </c>
      <c r="Y667" s="10" t="s">
        <v>20</v>
      </c>
      <c r="Z667" s="10" t="s">
        <v>20</v>
      </c>
      <c r="AA667" s="10" t="s">
        <v>20</v>
      </c>
      <c r="AB667" s="10" t="s">
        <v>20</v>
      </c>
      <c r="AC667" s="10" t="s">
        <v>20</v>
      </c>
      <c r="AD667" s="10" t="s">
        <v>20</v>
      </c>
      <c r="AE667" s="10" t="s">
        <v>20</v>
      </c>
      <c r="AF667" s="10" t="s">
        <v>20</v>
      </c>
      <c r="AG667" s="10" t="s">
        <v>20</v>
      </c>
      <c r="AH667" s="10" t="s">
        <v>20</v>
      </c>
      <c r="AI667" s="10" t="s">
        <v>20</v>
      </c>
      <c r="AJ667" s="10" t="s">
        <v>20</v>
      </c>
      <c r="AK667" s="10" t="s">
        <v>20</v>
      </c>
      <c r="AL667" s="10" t="s">
        <v>20</v>
      </c>
      <c r="AM667" s="10" t="s">
        <v>20</v>
      </c>
      <c r="AN667" s="10" t="s">
        <v>20</v>
      </c>
      <c r="AO667" s="10" t="s">
        <v>20</v>
      </c>
      <c r="AP667" s="10" t="s">
        <v>20</v>
      </c>
      <c r="AQ667" s="10" t="s">
        <v>20</v>
      </c>
      <c r="AR667" s="10" t="s">
        <v>20</v>
      </c>
      <c r="AS667" s="10" t="s">
        <v>20</v>
      </c>
      <c r="AT667" t="s">
        <v>3927</v>
      </c>
      <c r="AU667" s="7" t="str">
        <f>'sp1'!AJ669</f>
        <v>Looking for sum formula</v>
      </c>
    </row>
    <row r="668" spans="2:47" ht="11.25" customHeight="1" x14ac:dyDescent="0.25">
      <c r="B668" s="12">
        <v>2</v>
      </c>
      <c r="C668" s="16" t="str">
        <f t="shared" si="10"/>
        <v>∞</v>
      </c>
      <c r="D668" s="10">
        <v>0</v>
      </c>
      <c r="E668" s="10">
        <v>1</v>
      </c>
      <c r="F668" s="10" t="s">
        <v>20</v>
      </c>
      <c r="G668" s="10" t="s">
        <v>20</v>
      </c>
      <c r="H668" s="10" t="s">
        <v>20</v>
      </c>
      <c r="I668" s="10" t="s">
        <v>20</v>
      </c>
      <c r="J668" s="10" t="s">
        <v>20</v>
      </c>
      <c r="K668" s="10" t="s">
        <v>20</v>
      </c>
      <c r="L668" s="10" t="s">
        <v>20</v>
      </c>
      <c r="M668" s="10" t="s">
        <v>20</v>
      </c>
      <c r="N668" s="10" t="s">
        <v>20</v>
      </c>
      <c r="O668" s="10" t="s">
        <v>20</v>
      </c>
      <c r="P668" s="10" t="s">
        <v>20</v>
      </c>
      <c r="Q668" s="10" t="s">
        <v>20</v>
      </c>
      <c r="R668" s="10" t="s">
        <v>20</v>
      </c>
      <c r="S668" s="10" t="s">
        <v>20</v>
      </c>
      <c r="T668" s="10" t="s">
        <v>20</v>
      </c>
      <c r="U668" s="10" t="s">
        <v>20</v>
      </c>
      <c r="V668" s="10" t="s">
        <v>20</v>
      </c>
      <c r="W668" s="10" t="s">
        <v>20</v>
      </c>
      <c r="X668" s="10" t="s">
        <v>20</v>
      </c>
      <c r="Y668" s="10" t="s">
        <v>20</v>
      </c>
      <c r="Z668" s="10" t="s">
        <v>20</v>
      </c>
      <c r="AA668" s="10" t="s">
        <v>20</v>
      </c>
      <c r="AB668" s="10" t="s">
        <v>20</v>
      </c>
      <c r="AC668" s="10" t="s">
        <v>20</v>
      </c>
      <c r="AD668" s="10" t="s">
        <v>20</v>
      </c>
      <c r="AE668" s="10" t="s">
        <v>20</v>
      </c>
      <c r="AF668" s="10" t="s">
        <v>20</v>
      </c>
      <c r="AG668" s="10" t="s">
        <v>20</v>
      </c>
      <c r="AH668" s="10" t="s">
        <v>20</v>
      </c>
      <c r="AI668" s="10" t="s">
        <v>20</v>
      </c>
      <c r="AJ668" s="10" t="s">
        <v>20</v>
      </c>
      <c r="AK668" s="10" t="s">
        <v>20</v>
      </c>
      <c r="AL668" s="10" t="s">
        <v>20</v>
      </c>
      <c r="AM668" s="10" t="s">
        <v>20</v>
      </c>
      <c r="AN668" s="10" t="s">
        <v>20</v>
      </c>
      <c r="AO668" s="10" t="s">
        <v>20</v>
      </c>
      <c r="AP668" s="10" t="s">
        <v>20</v>
      </c>
      <c r="AQ668" s="10" t="s">
        <v>20</v>
      </c>
      <c r="AR668" s="10" t="s">
        <v>20</v>
      </c>
      <c r="AS668" s="10" t="s">
        <v>20</v>
      </c>
      <c r="AT668" t="s">
        <v>3928</v>
      </c>
      <c r="AU668" s="7" t="str">
        <f>'sp1'!AJ670</f>
        <v>sorting the date</v>
      </c>
    </row>
    <row r="669" spans="2:47" ht="11.25" customHeight="1" x14ac:dyDescent="0.25">
      <c r="B669" s="12">
        <v>5</v>
      </c>
      <c r="C669" s="16" t="str">
        <f t="shared" si="10"/>
        <v>∞</v>
      </c>
      <c r="D669" s="10">
        <v>0</v>
      </c>
      <c r="E669" s="10">
        <v>1</v>
      </c>
      <c r="F669" s="10">
        <v>0</v>
      </c>
      <c r="G669" s="10">
        <v>1</v>
      </c>
      <c r="H669" s="10">
        <v>0</v>
      </c>
      <c r="I669" s="10" t="s">
        <v>20</v>
      </c>
      <c r="J669" s="10" t="s">
        <v>20</v>
      </c>
      <c r="K669" s="10" t="s">
        <v>20</v>
      </c>
      <c r="L669" s="10" t="s">
        <v>20</v>
      </c>
      <c r="M669" s="10" t="s">
        <v>20</v>
      </c>
      <c r="N669" s="10" t="s">
        <v>20</v>
      </c>
      <c r="O669" s="10" t="s">
        <v>20</v>
      </c>
      <c r="P669" s="10" t="s">
        <v>20</v>
      </c>
      <c r="Q669" s="10" t="s">
        <v>20</v>
      </c>
      <c r="R669" s="10" t="s">
        <v>20</v>
      </c>
      <c r="S669" s="10" t="s">
        <v>20</v>
      </c>
      <c r="T669" s="10" t="s">
        <v>20</v>
      </c>
      <c r="U669" s="10" t="s">
        <v>20</v>
      </c>
      <c r="V669" s="10" t="s">
        <v>20</v>
      </c>
      <c r="W669" s="10" t="s">
        <v>20</v>
      </c>
      <c r="X669" s="10" t="s">
        <v>20</v>
      </c>
      <c r="Y669" s="10" t="s">
        <v>20</v>
      </c>
      <c r="Z669" s="10" t="s">
        <v>20</v>
      </c>
      <c r="AA669" s="10" t="s">
        <v>20</v>
      </c>
      <c r="AB669" s="10" t="s">
        <v>20</v>
      </c>
      <c r="AC669" s="10" t="s">
        <v>20</v>
      </c>
      <c r="AD669" s="10" t="s">
        <v>20</v>
      </c>
      <c r="AE669" s="10" t="s">
        <v>20</v>
      </c>
      <c r="AF669" s="10" t="s">
        <v>20</v>
      </c>
      <c r="AG669" s="10" t="s">
        <v>20</v>
      </c>
      <c r="AH669" s="10" t="s">
        <v>20</v>
      </c>
      <c r="AI669" s="10" t="s">
        <v>20</v>
      </c>
      <c r="AJ669" s="10" t="s">
        <v>20</v>
      </c>
      <c r="AK669" s="10" t="s">
        <v>20</v>
      </c>
      <c r="AL669" s="10" t="s">
        <v>20</v>
      </c>
      <c r="AM669" s="10" t="s">
        <v>20</v>
      </c>
      <c r="AN669" s="10" t="s">
        <v>20</v>
      </c>
      <c r="AO669" s="10" t="s">
        <v>20</v>
      </c>
      <c r="AP669" s="10" t="s">
        <v>20</v>
      </c>
      <c r="AQ669" s="10" t="s">
        <v>20</v>
      </c>
      <c r="AR669" s="10" t="s">
        <v>20</v>
      </c>
      <c r="AS669" s="10" t="s">
        <v>20</v>
      </c>
      <c r="AT669" t="s">
        <v>3929</v>
      </c>
      <c r="AU669" s="7" t="str">
        <f>'sp1'!AJ671</f>
        <v>Is it possible to have dynamic range in …</v>
      </c>
    </row>
    <row r="670" spans="2:47" ht="11.25" customHeight="1" x14ac:dyDescent="0.25">
      <c r="B670" s="12">
        <v>6</v>
      </c>
      <c r="C670" s="16" t="str">
        <f t="shared" si="10"/>
        <v>∞</v>
      </c>
      <c r="D670" s="10">
        <v>0</v>
      </c>
      <c r="E670" s="10">
        <v>1</v>
      </c>
      <c r="F670" s="10">
        <v>0</v>
      </c>
      <c r="G670" s="10">
        <v>1</v>
      </c>
      <c r="H670" s="10">
        <v>0</v>
      </c>
      <c r="I670" s="10">
        <v>0</v>
      </c>
      <c r="J670" s="10" t="s">
        <v>20</v>
      </c>
      <c r="K670" s="10" t="s">
        <v>20</v>
      </c>
      <c r="L670" s="10" t="s">
        <v>20</v>
      </c>
      <c r="M670" s="10" t="s">
        <v>20</v>
      </c>
      <c r="N670" s="10" t="s">
        <v>20</v>
      </c>
      <c r="O670" s="10" t="s">
        <v>20</v>
      </c>
      <c r="P670" s="10" t="s">
        <v>20</v>
      </c>
      <c r="Q670" s="10" t="s">
        <v>20</v>
      </c>
      <c r="R670" s="10" t="s">
        <v>20</v>
      </c>
      <c r="S670" s="10" t="s">
        <v>20</v>
      </c>
      <c r="T670" s="10" t="s">
        <v>20</v>
      </c>
      <c r="U670" s="10" t="s">
        <v>20</v>
      </c>
      <c r="V670" s="10" t="s">
        <v>20</v>
      </c>
      <c r="W670" s="10" t="s">
        <v>20</v>
      </c>
      <c r="X670" s="10" t="s">
        <v>20</v>
      </c>
      <c r="Y670" s="10" t="s">
        <v>20</v>
      </c>
      <c r="Z670" s="10" t="s">
        <v>20</v>
      </c>
      <c r="AA670" s="10" t="s">
        <v>20</v>
      </c>
      <c r="AB670" s="10" t="s">
        <v>20</v>
      </c>
      <c r="AC670" s="10" t="s">
        <v>20</v>
      </c>
      <c r="AD670" s="10" t="s">
        <v>20</v>
      </c>
      <c r="AE670" s="10" t="s">
        <v>20</v>
      </c>
      <c r="AF670" s="10" t="s">
        <v>20</v>
      </c>
      <c r="AG670" s="10" t="s">
        <v>20</v>
      </c>
      <c r="AH670" s="10" t="s">
        <v>20</v>
      </c>
      <c r="AI670" s="10" t="s">
        <v>20</v>
      </c>
      <c r="AJ670" s="10" t="s">
        <v>20</v>
      </c>
      <c r="AK670" s="10" t="s">
        <v>20</v>
      </c>
      <c r="AL670" s="10" t="s">
        <v>20</v>
      </c>
      <c r="AM670" s="10" t="s">
        <v>20</v>
      </c>
      <c r="AN670" s="10" t="s">
        <v>20</v>
      </c>
      <c r="AO670" s="10" t="s">
        <v>20</v>
      </c>
      <c r="AP670" s="10" t="s">
        <v>20</v>
      </c>
      <c r="AQ670" s="10" t="s">
        <v>20</v>
      </c>
      <c r="AR670" s="10" t="s">
        <v>20</v>
      </c>
      <c r="AS670" s="10" t="s">
        <v>20</v>
      </c>
      <c r="AT670" t="s">
        <v>3930</v>
      </c>
      <c r="AU670" s="7" t="str">
        <f>'sp1'!AJ672</f>
        <v>Need formula to hide row based on cell v…</v>
      </c>
    </row>
    <row r="671" spans="2:47" ht="11.25" customHeight="1" x14ac:dyDescent="0.25">
      <c r="B671" s="12">
        <v>3</v>
      </c>
      <c r="C671" s="16" t="str">
        <f t="shared" si="10"/>
        <v>∞</v>
      </c>
      <c r="D671" s="10">
        <v>0</v>
      </c>
      <c r="E671" s="10">
        <v>0</v>
      </c>
      <c r="F671" s="10">
        <v>1</v>
      </c>
      <c r="G671" s="10" t="s">
        <v>20</v>
      </c>
      <c r="H671" s="10" t="s">
        <v>20</v>
      </c>
      <c r="I671" s="10" t="s">
        <v>20</v>
      </c>
      <c r="J671" s="10" t="s">
        <v>20</v>
      </c>
      <c r="K671" s="10" t="s">
        <v>20</v>
      </c>
      <c r="L671" s="10" t="s">
        <v>20</v>
      </c>
      <c r="M671" s="10" t="s">
        <v>20</v>
      </c>
      <c r="N671" s="10" t="s">
        <v>20</v>
      </c>
      <c r="O671" s="10" t="s">
        <v>20</v>
      </c>
      <c r="P671" s="10" t="s">
        <v>20</v>
      </c>
      <c r="Q671" s="10" t="s">
        <v>20</v>
      </c>
      <c r="R671" s="10" t="s">
        <v>20</v>
      </c>
      <c r="S671" s="10" t="s">
        <v>20</v>
      </c>
      <c r="T671" s="10" t="s">
        <v>20</v>
      </c>
      <c r="U671" s="10" t="s">
        <v>20</v>
      </c>
      <c r="V671" s="10" t="s">
        <v>20</v>
      </c>
      <c r="W671" s="10" t="s">
        <v>20</v>
      </c>
      <c r="X671" s="10" t="s">
        <v>20</v>
      </c>
      <c r="Y671" s="10" t="s">
        <v>20</v>
      </c>
      <c r="Z671" s="10" t="s">
        <v>20</v>
      </c>
      <c r="AA671" s="10" t="s">
        <v>20</v>
      </c>
      <c r="AB671" s="10" t="s">
        <v>20</v>
      </c>
      <c r="AC671" s="10" t="s">
        <v>20</v>
      </c>
      <c r="AD671" s="10" t="s">
        <v>20</v>
      </c>
      <c r="AE671" s="10" t="s">
        <v>20</v>
      </c>
      <c r="AF671" s="10" t="s">
        <v>20</v>
      </c>
      <c r="AG671" s="10" t="s">
        <v>20</v>
      </c>
      <c r="AH671" s="10" t="s">
        <v>20</v>
      </c>
      <c r="AI671" s="10" t="s">
        <v>20</v>
      </c>
      <c r="AJ671" s="10" t="s">
        <v>20</v>
      </c>
      <c r="AK671" s="10" t="s">
        <v>20</v>
      </c>
      <c r="AL671" s="10" t="s">
        <v>20</v>
      </c>
      <c r="AM671" s="10" t="s">
        <v>20</v>
      </c>
      <c r="AN671" s="10" t="s">
        <v>20</v>
      </c>
      <c r="AO671" s="10" t="s">
        <v>20</v>
      </c>
      <c r="AP671" s="10" t="s">
        <v>20</v>
      </c>
      <c r="AQ671" s="10" t="s">
        <v>20</v>
      </c>
      <c r="AR671" s="10" t="s">
        <v>20</v>
      </c>
      <c r="AS671" s="10" t="s">
        <v>20</v>
      </c>
      <c r="AT671" t="s">
        <v>3931</v>
      </c>
      <c r="AU671" s="7" t="str">
        <f>'sp1'!AJ673</f>
        <v>Topics to start learning for a Excel beg…</v>
      </c>
    </row>
    <row r="672" spans="2:47" ht="11.25" customHeight="1" x14ac:dyDescent="0.25">
      <c r="B672" s="12">
        <v>12</v>
      </c>
      <c r="C672" s="16" t="str">
        <f t="shared" si="10"/>
        <v>∞</v>
      </c>
      <c r="D672" s="10">
        <v>0</v>
      </c>
      <c r="E672" s="10">
        <v>0</v>
      </c>
      <c r="F672" s="10">
        <v>1</v>
      </c>
      <c r="G672" s="10">
        <v>0</v>
      </c>
      <c r="H672" s="10">
        <v>0</v>
      </c>
      <c r="I672" s="10">
        <v>0</v>
      </c>
      <c r="J672" s="10">
        <v>0</v>
      </c>
      <c r="K672" s="10">
        <v>0</v>
      </c>
      <c r="L672" s="10">
        <v>0</v>
      </c>
      <c r="M672" s="10">
        <v>0</v>
      </c>
      <c r="N672" s="10">
        <v>0</v>
      </c>
      <c r="O672" s="10">
        <v>0</v>
      </c>
      <c r="P672" s="10" t="s">
        <v>20</v>
      </c>
      <c r="Q672" s="10" t="s">
        <v>20</v>
      </c>
      <c r="R672" s="10" t="s">
        <v>20</v>
      </c>
      <c r="S672" s="10" t="s">
        <v>20</v>
      </c>
      <c r="T672" s="10" t="s">
        <v>20</v>
      </c>
      <c r="U672" s="10" t="s">
        <v>20</v>
      </c>
      <c r="V672" s="10" t="s">
        <v>20</v>
      </c>
      <c r="W672" s="10" t="s">
        <v>20</v>
      </c>
      <c r="X672" s="10" t="s">
        <v>20</v>
      </c>
      <c r="Y672" s="10" t="s">
        <v>20</v>
      </c>
      <c r="Z672" s="10" t="s">
        <v>20</v>
      </c>
      <c r="AA672" s="10" t="s">
        <v>20</v>
      </c>
      <c r="AB672" s="10" t="s">
        <v>20</v>
      </c>
      <c r="AC672" s="10" t="s">
        <v>20</v>
      </c>
      <c r="AD672" s="10" t="s">
        <v>20</v>
      </c>
      <c r="AE672" s="10" t="s">
        <v>20</v>
      </c>
      <c r="AF672" s="10" t="s">
        <v>20</v>
      </c>
      <c r="AG672" s="10" t="s">
        <v>20</v>
      </c>
      <c r="AH672" s="10" t="s">
        <v>20</v>
      </c>
      <c r="AI672" s="10" t="s">
        <v>20</v>
      </c>
      <c r="AJ672" s="10" t="s">
        <v>20</v>
      </c>
      <c r="AK672" s="10" t="s">
        <v>20</v>
      </c>
      <c r="AL672" s="10" t="s">
        <v>20</v>
      </c>
      <c r="AM672" s="10" t="s">
        <v>20</v>
      </c>
      <c r="AN672" s="10" t="s">
        <v>20</v>
      </c>
      <c r="AO672" s="10" t="s">
        <v>20</v>
      </c>
      <c r="AP672" s="10" t="s">
        <v>20</v>
      </c>
      <c r="AQ672" s="10" t="s">
        <v>20</v>
      </c>
      <c r="AR672" s="10" t="s">
        <v>20</v>
      </c>
      <c r="AS672" s="10" t="s">
        <v>20</v>
      </c>
      <c r="AT672" t="s">
        <v>3932</v>
      </c>
      <c r="AU672" s="7" t="str">
        <f>'sp1'!AJ674</f>
        <v>Creating dynamic summaries</v>
      </c>
    </row>
    <row r="673" spans="2:47" ht="11.25" customHeight="1" x14ac:dyDescent="0.25">
      <c r="B673" s="12">
        <v>4</v>
      </c>
      <c r="C673" s="16" t="str">
        <f t="shared" si="10"/>
        <v>∞</v>
      </c>
      <c r="D673" s="10">
        <v>0</v>
      </c>
      <c r="E673" s="10">
        <v>1</v>
      </c>
      <c r="F673" s="10">
        <v>0</v>
      </c>
      <c r="G673" s="10">
        <v>0</v>
      </c>
      <c r="H673" s="10" t="s">
        <v>20</v>
      </c>
      <c r="I673" s="10" t="s">
        <v>20</v>
      </c>
      <c r="J673" s="10" t="s">
        <v>20</v>
      </c>
      <c r="K673" s="10" t="s">
        <v>20</v>
      </c>
      <c r="L673" s="10" t="s">
        <v>20</v>
      </c>
      <c r="M673" s="10" t="s">
        <v>20</v>
      </c>
      <c r="N673" s="10" t="s">
        <v>20</v>
      </c>
      <c r="O673" s="10" t="s">
        <v>20</v>
      </c>
      <c r="P673" s="10" t="s">
        <v>20</v>
      </c>
      <c r="Q673" s="10" t="s">
        <v>20</v>
      </c>
      <c r="R673" s="10" t="s">
        <v>20</v>
      </c>
      <c r="S673" s="10" t="s">
        <v>20</v>
      </c>
      <c r="T673" s="10" t="s">
        <v>20</v>
      </c>
      <c r="U673" s="10" t="s">
        <v>20</v>
      </c>
      <c r="V673" s="10" t="s">
        <v>20</v>
      </c>
      <c r="W673" s="10" t="s">
        <v>20</v>
      </c>
      <c r="X673" s="10" t="s">
        <v>20</v>
      </c>
      <c r="Y673" s="10" t="s">
        <v>20</v>
      </c>
      <c r="Z673" s="10" t="s">
        <v>20</v>
      </c>
      <c r="AA673" s="10" t="s">
        <v>20</v>
      </c>
      <c r="AB673" s="10" t="s">
        <v>20</v>
      </c>
      <c r="AC673" s="10" t="s">
        <v>20</v>
      </c>
      <c r="AD673" s="10" t="s">
        <v>20</v>
      </c>
      <c r="AE673" s="10" t="s">
        <v>20</v>
      </c>
      <c r="AF673" s="10" t="s">
        <v>20</v>
      </c>
      <c r="AG673" s="10" t="s">
        <v>20</v>
      </c>
      <c r="AH673" s="10" t="s">
        <v>20</v>
      </c>
      <c r="AI673" s="10" t="s">
        <v>20</v>
      </c>
      <c r="AJ673" s="10" t="s">
        <v>20</v>
      </c>
      <c r="AK673" s="10" t="s">
        <v>20</v>
      </c>
      <c r="AL673" s="10" t="s">
        <v>20</v>
      </c>
      <c r="AM673" s="10" t="s">
        <v>20</v>
      </c>
      <c r="AN673" s="10" t="s">
        <v>20</v>
      </c>
      <c r="AO673" s="10" t="s">
        <v>20</v>
      </c>
      <c r="AP673" s="10" t="s">
        <v>20</v>
      </c>
      <c r="AQ673" s="10" t="s">
        <v>20</v>
      </c>
      <c r="AR673" s="10" t="s">
        <v>20</v>
      </c>
      <c r="AS673" s="10" t="s">
        <v>20</v>
      </c>
      <c r="AT673" t="s">
        <v>3933</v>
      </c>
      <c r="AU673" s="7" t="str">
        <f>'sp1'!AJ675</f>
        <v>File Linking Error</v>
      </c>
    </row>
    <row r="674" spans="2:47" ht="11.25" customHeight="1" x14ac:dyDescent="0.25">
      <c r="B674" s="12">
        <v>2</v>
      </c>
      <c r="C674" s="16" t="str">
        <f t="shared" si="10"/>
        <v>∞</v>
      </c>
      <c r="D674" s="10">
        <v>0</v>
      </c>
      <c r="E674" s="10">
        <v>1</v>
      </c>
      <c r="F674" s="10" t="s">
        <v>20</v>
      </c>
      <c r="G674" s="10" t="s">
        <v>20</v>
      </c>
      <c r="H674" s="10" t="s">
        <v>20</v>
      </c>
      <c r="I674" s="10" t="s">
        <v>20</v>
      </c>
      <c r="J674" s="10" t="s">
        <v>20</v>
      </c>
      <c r="K674" s="10" t="s">
        <v>20</v>
      </c>
      <c r="L674" s="10" t="s">
        <v>20</v>
      </c>
      <c r="M674" s="10" t="s">
        <v>20</v>
      </c>
      <c r="N674" s="10" t="s">
        <v>20</v>
      </c>
      <c r="O674" s="10" t="s">
        <v>20</v>
      </c>
      <c r="P674" s="10" t="s">
        <v>20</v>
      </c>
      <c r="Q674" s="10" t="s">
        <v>20</v>
      </c>
      <c r="R674" s="10" t="s">
        <v>20</v>
      </c>
      <c r="S674" s="10" t="s">
        <v>20</v>
      </c>
      <c r="T674" s="10" t="s">
        <v>20</v>
      </c>
      <c r="U674" s="10" t="s">
        <v>20</v>
      </c>
      <c r="V674" s="10" t="s">
        <v>20</v>
      </c>
      <c r="W674" s="10" t="s">
        <v>20</v>
      </c>
      <c r="X674" s="10" t="s">
        <v>20</v>
      </c>
      <c r="Y674" s="10" t="s">
        <v>20</v>
      </c>
      <c r="Z674" s="10" t="s">
        <v>20</v>
      </c>
      <c r="AA674" s="10" t="s">
        <v>20</v>
      </c>
      <c r="AB674" s="10" t="s">
        <v>20</v>
      </c>
      <c r="AC674" s="10" t="s">
        <v>20</v>
      </c>
      <c r="AD674" s="10" t="s">
        <v>20</v>
      </c>
      <c r="AE674" s="10" t="s">
        <v>20</v>
      </c>
      <c r="AF674" s="10" t="s">
        <v>20</v>
      </c>
      <c r="AG674" s="10" t="s">
        <v>20</v>
      </c>
      <c r="AH674" s="10" t="s">
        <v>20</v>
      </c>
      <c r="AI674" s="10" t="s">
        <v>20</v>
      </c>
      <c r="AJ674" s="10" t="s">
        <v>20</v>
      </c>
      <c r="AK674" s="10" t="s">
        <v>20</v>
      </c>
      <c r="AL674" s="10" t="s">
        <v>20</v>
      </c>
      <c r="AM674" s="10" t="s">
        <v>20</v>
      </c>
      <c r="AN674" s="10" t="s">
        <v>20</v>
      </c>
      <c r="AO674" s="10" t="s">
        <v>20</v>
      </c>
      <c r="AP674" s="10" t="s">
        <v>20</v>
      </c>
      <c r="AQ674" s="10" t="s">
        <v>20</v>
      </c>
      <c r="AR674" s="10" t="s">
        <v>20</v>
      </c>
      <c r="AS674" s="10" t="s">
        <v>20</v>
      </c>
      <c r="AT674" t="s">
        <v>3934</v>
      </c>
      <c r="AU674" s="7" t="str">
        <f>'sp1'!AJ676</f>
        <v>How remove repeatation?</v>
      </c>
    </row>
    <row r="675" spans="2:47" ht="11.25" customHeight="1" x14ac:dyDescent="0.25">
      <c r="B675" s="12">
        <v>3</v>
      </c>
      <c r="C675" s="16" t="str">
        <f t="shared" si="10"/>
        <v>∞</v>
      </c>
      <c r="D675" s="10">
        <v>0</v>
      </c>
      <c r="E675" s="10">
        <v>1</v>
      </c>
      <c r="F675" s="10">
        <v>0</v>
      </c>
      <c r="G675" s="10" t="s">
        <v>20</v>
      </c>
      <c r="H675" s="10" t="s">
        <v>20</v>
      </c>
      <c r="I675" s="10" t="s">
        <v>20</v>
      </c>
      <c r="J675" s="10" t="s">
        <v>20</v>
      </c>
      <c r="K675" s="10" t="s">
        <v>20</v>
      </c>
      <c r="L675" s="10" t="s">
        <v>20</v>
      </c>
      <c r="M675" s="10" t="s">
        <v>20</v>
      </c>
      <c r="N675" s="10" t="s">
        <v>20</v>
      </c>
      <c r="O675" s="10" t="s">
        <v>20</v>
      </c>
      <c r="P675" s="10" t="s">
        <v>20</v>
      </c>
      <c r="Q675" s="10" t="s">
        <v>20</v>
      </c>
      <c r="R675" s="10" t="s">
        <v>20</v>
      </c>
      <c r="S675" s="10" t="s">
        <v>20</v>
      </c>
      <c r="T675" s="10" t="s">
        <v>20</v>
      </c>
      <c r="U675" s="10" t="s">
        <v>20</v>
      </c>
      <c r="V675" s="10" t="s">
        <v>20</v>
      </c>
      <c r="W675" s="10" t="s">
        <v>20</v>
      </c>
      <c r="X675" s="10" t="s">
        <v>20</v>
      </c>
      <c r="Y675" s="10" t="s">
        <v>20</v>
      </c>
      <c r="Z675" s="10" t="s">
        <v>20</v>
      </c>
      <c r="AA675" s="10" t="s">
        <v>20</v>
      </c>
      <c r="AB675" s="10" t="s">
        <v>20</v>
      </c>
      <c r="AC675" s="10" t="s">
        <v>20</v>
      </c>
      <c r="AD675" s="10" t="s">
        <v>20</v>
      </c>
      <c r="AE675" s="10" t="s">
        <v>20</v>
      </c>
      <c r="AF675" s="10" t="s">
        <v>20</v>
      </c>
      <c r="AG675" s="10" t="s">
        <v>20</v>
      </c>
      <c r="AH675" s="10" t="s">
        <v>20</v>
      </c>
      <c r="AI675" s="10" t="s">
        <v>20</v>
      </c>
      <c r="AJ675" s="10" t="s">
        <v>20</v>
      </c>
      <c r="AK675" s="10" t="s">
        <v>20</v>
      </c>
      <c r="AL675" s="10" t="s">
        <v>20</v>
      </c>
      <c r="AM675" s="10" t="s">
        <v>20</v>
      </c>
      <c r="AN675" s="10" t="s">
        <v>20</v>
      </c>
      <c r="AO675" s="10" t="s">
        <v>20</v>
      </c>
      <c r="AP675" s="10" t="s">
        <v>20</v>
      </c>
      <c r="AQ675" s="10" t="s">
        <v>20</v>
      </c>
      <c r="AR675" s="10" t="s">
        <v>20</v>
      </c>
      <c r="AS675" s="10" t="s">
        <v>20</v>
      </c>
      <c r="AT675" t="s">
        <v>3935</v>
      </c>
      <c r="AU675" s="7" t="str">
        <f>'sp1'!AJ677</f>
        <v>sum if formula</v>
      </c>
    </row>
    <row r="676" spans="2:47" ht="11.25" customHeight="1" x14ac:dyDescent="0.25">
      <c r="B676" s="12">
        <v>7</v>
      </c>
      <c r="C676" s="16" t="str">
        <f t="shared" si="10"/>
        <v>∞</v>
      </c>
      <c r="D676" s="10">
        <v>0</v>
      </c>
      <c r="E676" s="10">
        <v>1</v>
      </c>
      <c r="F676" s="10">
        <v>0</v>
      </c>
      <c r="G676" s="10">
        <v>0</v>
      </c>
      <c r="H676" s="10">
        <v>0</v>
      </c>
      <c r="I676" s="10">
        <v>0</v>
      </c>
      <c r="J676" s="10">
        <v>0</v>
      </c>
      <c r="K676" s="10" t="s">
        <v>20</v>
      </c>
      <c r="L676" s="10" t="s">
        <v>20</v>
      </c>
      <c r="M676" s="10" t="s">
        <v>20</v>
      </c>
      <c r="N676" s="10" t="s">
        <v>20</v>
      </c>
      <c r="O676" s="10" t="s">
        <v>20</v>
      </c>
      <c r="P676" s="10" t="s">
        <v>20</v>
      </c>
      <c r="Q676" s="10" t="s">
        <v>20</v>
      </c>
      <c r="R676" s="10" t="s">
        <v>20</v>
      </c>
      <c r="S676" s="10" t="s">
        <v>20</v>
      </c>
      <c r="T676" s="10" t="s">
        <v>20</v>
      </c>
      <c r="U676" s="10" t="s">
        <v>20</v>
      </c>
      <c r="V676" s="10" t="s">
        <v>20</v>
      </c>
      <c r="W676" s="10" t="s">
        <v>20</v>
      </c>
      <c r="X676" s="10" t="s">
        <v>20</v>
      </c>
      <c r="Y676" s="10" t="s">
        <v>20</v>
      </c>
      <c r="Z676" s="10" t="s">
        <v>20</v>
      </c>
      <c r="AA676" s="10" t="s">
        <v>20</v>
      </c>
      <c r="AB676" s="10" t="s">
        <v>20</v>
      </c>
      <c r="AC676" s="10" t="s">
        <v>20</v>
      </c>
      <c r="AD676" s="10" t="s">
        <v>20</v>
      </c>
      <c r="AE676" s="10" t="s">
        <v>20</v>
      </c>
      <c r="AF676" s="10" t="s">
        <v>20</v>
      </c>
      <c r="AG676" s="10" t="s">
        <v>20</v>
      </c>
      <c r="AH676" s="10" t="s">
        <v>20</v>
      </c>
      <c r="AI676" s="10" t="s">
        <v>20</v>
      </c>
      <c r="AJ676" s="10" t="s">
        <v>20</v>
      </c>
      <c r="AK676" s="10" t="s">
        <v>20</v>
      </c>
      <c r="AL676" s="10" t="s">
        <v>20</v>
      </c>
      <c r="AM676" s="10" t="s">
        <v>20</v>
      </c>
      <c r="AN676" s="10" t="s">
        <v>20</v>
      </c>
      <c r="AO676" s="10" t="s">
        <v>20</v>
      </c>
      <c r="AP676" s="10" t="s">
        <v>20</v>
      </c>
      <c r="AQ676" s="10" t="s">
        <v>20</v>
      </c>
      <c r="AR676" s="10" t="s">
        <v>20</v>
      </c>
      <c r="AS676" s="10" t="s">
        <v>20</v>
      </c>
      <c r="AT676" t="s">
        <v>3936</v>
      </c>
      <c r="AU676" s="7" t="str">
        <f>'sp1'!AJ678</f>
        <v>Drop down list - just a quicky</v>
      </c>
    </row>
    <row r="677" spans="2:47" ht="11.25" customHeight="1" x14ac:dyDescent="0.25">
      <c r="B677" s="12">
        <v>6</v>
      </c>
      <c r="C677" s="16" t="str">
        <f t="shared" si="10"/>
        <v>∞</v>
      </c>
      <c r="D677" s="10">
        <v>0</v>
      </c>
      <c r="E677" s="10">
        <v>1</v>
      </c>
      <c r="F677" s="10">
        <v>0</v>
      </c>
      <c r="G677" s="10">
        <v>0</v>
      </c>
      <c r="H677" s="10">
        <v>1</v>
      </c>
      <c r="I677" s="10">
        <v>0</v>
      </c>
      <c r="J677" s="10" t="s">
        <v>20</v>
      </c>
      <c r="K677" s="10" t="s">
        <v>20</v>
      </c>
      <c r="L677" s="10" t="s">
        <v>20</v>
      </c>
      <c r="M677" s="10" t="s">
        <v>20</v>
      </c>
      <c r="N677" s="10" t="s">
        <v>20</v>
      </c>
      <c r="O677" s="10" t="s">
        <v>20</v>
      </c>
      <c r="P677" s="10" t="s">
        <v>20</v>
      </c>
      <c r="Q677" s="10" t="s">
        <v>20</v>
      </c>
      <c r="R677" s="10" t="s">
        <v>20</v>
      </c>
      <c r="S677" s="10" t="s">
        <v>20</v>
      </c>
      <c r="T677" s="10" t="s">
        <v>20</v>
      </c>
      <c r="U677" s="10" t="s">
        <v>20</v>
      </c>
      <c r="V677" s="10" t="s">
        <v>20</v>
      </c>
      <c r="W677" s="10" t="s">
        <v>20</v>
      </c>
      <c r="X677" s="10" t="s">
        <v>20</v>
      </c>
      <c r="Y677" s="10" t="s">
        <v>20</v>
      </c>
      <c r="Z677" s="10" t="s">
        <v>20</v>
      </c>
      <c r="AA677" s="10" t="s">
        <v>20</v>
      </c>
      <c r="AB677" s="10" t="s">
        <v>20</v>
      </c>
      <c r="AC677" s="10" t="s">
        <v>20</v>
      </c>
      <c r="AD677" s="10" t="s">
        <v>20</v>
      </c>
      <c r="AE677" s="10" t="s">
        <v>20</v>
      </c>
      <c r="AF677" s="10" t="s">
        <v>20</v>
      </c>
      <c r="AG677" s="10" t="s">
        <v>20</v>
      </c>
      <c r="AH677" s="10" t="s">
        <v>20</v>
      </c>
      <c r="AI677" s="10" t="s">
        <v>20</v>
      </c>
      <c r="AJ677" s="10" t="s">
        <v>20</v>
      </c>
      <c r="AK677" s="10" t="s">
        <v>20</v>
      </c>
      <c r="AL677" s="10" t="s">
        <v>20</v>
      </c>
      <c r="AM677" s="10" t="s">
        <v>20</v>
      </c>
      <c r="AN677" s="10" t="s">
        <v>20</v>
      </c>
      <c r="AO677" s="10" t="s">
        <v>20</v>
      </c>
      <c r="AP677" s="10" t="s">
        <v>20</v>
      </c>
      <c r="AQ677" s="10" t="s">
        <v>20</v>
      </c>
      <c r="AR677" s="10" t="s">
        <v>20</v>
      </c>
      <c r="AS677" s="10" t="s">
        <v>20</v>
      </c>
      <c r="AT677" t="s">
        <v>3937</v>
      </c>
      <c r="AU677" s="7" t="str">
        <f>'sp1'!AJ679</f>
        <v>Incell charts</v>
      </c>
    </row>
    <row r="678" spans="2:47" ht="11.25" customHeight="1" x14ac:dyDescent="0.25">
      <c r="B678" s="12">
        <v>4</v>
      </c>
      <c r="C678" s="16" t="str">
        <f t="shared" si="10"/>
        <v>∞</v>
      </c>
      <c r="D678" s="10">
        <v>0</v>
      </c>
      <c r="E678" s="10">
        <v>0</v>
      </c>
      <c r="F678" s="10">
        <v>0</v>
      </c>
      <c r="G678" s="10">
        <v>1</v>
      </c>
      <c r="H678" s="10" t="s">
        <v>20</v>
      </c>
      <c r="I678" s="10" t="s">
        <v>20</v>
      </c>
      <c r="J678" s="10" t="s">
        <v>20</v>
      </c>
      <c r="K678" s="10" t="s">
        <v>20</v>
      </c>
      <c r="L678" s="10" t="s">
        <v>20</v>
      </c>
      <c r="M678" s="10" t="s">
        <v>20</v>
      </c>
      <c r="N678" s="10" t="s">
        <v>20</v>
      </c>
      <c r="O678" s="10" t="s">
        <v>20</v>
      </c>
      <c r="P678" s="10" t="s">
        <v>20</v>
      </c>
      <c r="Q678" s="10" t="s">
        <v>20</v>
      </c>
      <c r="R678" s="10" t="s">
        <v>20</v>
      </c>
      <c r="S678" s="10" t="s">
        <v>20</v>
      </c>
      <c r="T678" s="10" t="s">
        <v>20</v>
      </c>
      <c r="U678" s="10" t="s">
        <v>20</v>
      </c>
      <c r="V678" s="10" t="s">
        <v>20</v>
      </c>
      <c r="W678" s="10" t="s">
        <v>20</v>
      </c>
      <c r="X678" s="10" t="s">
        <v>20</v>
      </c>
      <c r="Y678" s="10" t="s">
        <v>20</v>
      </c>
      <c r="Z678" s="10" t="s">
        <v>20</v>
      </c>
      <c r="AA678" s="10" t="s">
        <v>20</v>
      </c>
      <c r="AB678" s="10" t="s">
        <v>20</v>
      </c>
      <c r="AC678" s="10" t="s">
        <v>20</v>
      </c>
      <c r="AD678" s="10" t="s">
        <v>20</v>
      </c>
      <c r="AE678" s="10" t="s">
        <v>20</v>
      </c>
      <c r="AF678" s="10" t="s">
        <v>20</v>
      </c>
      <c r="AG678" s="10" t="s">
        <v>20</v>
      </c>
      <c r="AH678" s="10" t="s">
        <v>20</v>
      </c>
      <c r="AI678" s="10" t="s">
        <v>20</v>
      </c>
      <c r="AJ678" s="10" t="s">
        <v>20</v>
      </c>
      <c r="AK678" s="10" t="s">
        <v>20</v>
      </c>
      <c r="AL678" s="10" t="s">
        <v>20</v>
      </c>
      <c r="AM678" s="10" t="s">
        <v>20</v>
      </c>
      <c r="AN678" s="10" t="s">
        <v>20</v>
      </c>
      <c r="AO678" s="10" t="s">
        <v>20</v>
      </c>
      <c r="AP678" s="10" t="s">
        <v>20</v>
      </c>
      <c r="AQ678" s="10" t="s">
        <v>20</v>
      </c>
      <c r="AR678" s="10" t="s">
        <v>20</v>
      </c>
      <c r="AS678" s="10" t="s">
        <v>20</v>
      </c>
      <c r="AT678" t="s">
        <v>3938</v>
      </c>
      <c r="AU678" s="7" t="str">
        <f>'sp1'!AJ680</f>
        <v>An interesting question....</v>
      </c>
    </row>
    <row r="679" spans="2:47" ht="11.25" customHeight="1" x14ac:dyDescent="0.25">
      <c r="B679" s="12">
        <v>5</v>
      </c>
      <c r="C679" s="16" t="str">
        <f t="shared" si="10"/>
        <v>∞</v>
      </c>
      <c r="D679" s="10">
        <v>0</v>
      </c>
      <c r="E679" s="10">
        <v>1</v>
      </c>
      <c r="F679" s="10">
        <v>0</v>
      </c>
      <c r="G679" s="10">
        <v>1</v>
      </c>
      <c r="H679" s="10">
        <v>0</v>
      </c>
      <c r="I679" s="10" t="s">
        <v>20</v>
      </c>
      <c r="J679" s="10" t="s">
        <v>20</v>
      </c>
      <c r="K679" s="10" t="s">
        <v>20</v>
      </c>
      <c r="L679" s="10" t="s">
        <v>20</v>
      </c>
      <c r="M679" s="10" t="s">
        <v>20</v>
      </c>
      <c r="N679" s="10" t="s">
        <v>20</v>
      </c>
      <c r="O679" s="10" t="s">
        <v>20</v>
      </c>
      <c r="P679" s="10" t="s">
        <v>20</v>
      </c>
      <c r="Q679" s="10" t="s">
        <v>20</v>
      </c>
      <c r="R679" s="10" t="s">
        <v>20</v>
      </c>
      <c r="S679" s="10" t="s">
        <v>20</v>
      </c>
      <c r="T679" s="10" t="s">
        <v>20</v>
      </c>
      <c r="U679" s="10" t="s">
        <v>20</v>
      </c>
      <c r="V679" s="10" t="s">
        <v>20</v>
      </c>
      <c r="W679" s="10" t="s">
        <v>20</v>
      </c>
      <c r="X679" s="10" t="s">
        <v>20</v>
      </c>
      <c r="Y679" s="10" t="s">
        <v>20</v>
      </c>
      <c r="Z679" s="10" t="s">
        <v>20</v>
      </c>
      <c r="AA679" s="10" t="s">
        <v>20</v>
      </c>
      <c r="AB679" s="10" t="s">
        <v>20</v>
      </c>
      <c r="AC679" s="10" t="s">
        <v>20</v>
      </c>
      <c r="AD679" s="10" t="s">
        <v>20</v>
      </c>
      <c r="AE679" s="10" t="s">
        <v>20</v>
      </c>
      <c r="AF679" s="10" t="s">
        <v>20</v>
      </c>
      <c r="AG679" s="10" t="s">
        <v>20</v>
      </c>
      <c r="AH679" s="10" t="s">
        <v>20</v>
      </c>
      <c r="AI679" s="10" t="s">
        <v>20</v>
      </c>
      <c r="AJ679" s="10" t="s">
        <v>20</v>
      </c>
      <c r="AK679" s="10" t="s">
        <v>20</v>
      </c>
      <c r="AL679" s="10" t="s">
        <v>20</v>
      </c>
      <c r="AM679" s="10" t="s">
        <v>20</v>
      </c>
      <c r="AN679" s="10" t="s">
        <v>20</v>
      </c>
      <c r="AO679" s="10" t="s">
        <v>20</v>
      </c>
      <c r="AP679" s="10" t="s">
        <v>20</v>
      </c>
      <c r="AQ679" s="10" t="s">
        <v>20</v>
      </c>
      <c r="AR679" s="10" t="s">
        <v>20</v>
      </c>
      <c r="AS679" s="10" t="s">
        <v>20</v>
      </c>
      <c r="AT679" t="s">
        <v>3939</v>
      </c>
      <c r="AU679" s="7" t="str">
        <f>'sp1'!AJ681</f>
        <v>Charts, Secondary Axis</v>
      </c>
    </row>
    <row r="680" spans="2:47" ht="11.25" customHeight="1" x14ac:dyDescent="0.25">
      <c r="B680" s="12">
        <v>6</v>
      </c>
      <c r="C680" s="16" t="str">
        <f t="shared" si="10"/>
        <v>∞</v>
      </c>
      <c r="D680" s="10">
        <v>0</v>
      </c>
      <c r="E680" s="10">
        <v>0</v>
      </c>
      <c r="F680" s="10">
        <v>0</v>
      </c>
      <c r="G680" s="10">
        <v>1</v>
      </c>
      <c r="H680" s="10">
        <v>0</v>
      </c>
      <c r="I680" s="10">
        <v>1</v>
      </c>
      <c r="J680" s="10" t="s">
        <v>20</v>
      </c>
      <c r="K680" s="10" t="s">
        <v>20</v>
      </c>
      <c r="L680" s="10" t="s">
        <v>20</v>
      </c>
      <c r="M680" s="10" t="s">
        <v>20</v>
      </c>
      <c r="N680" s="10" t="s">
        <v>20</v>
      </c>
      <c r="O680" s="10" t="s">
        <v>20</v>
      </c>
      <c r="P680" s="10" t="s">
        <v>20</v>
      </c>
      <c r="Q680" s="10" t="s">
        <v>20</v>
      </c>
      <c r="R680" s="10" t="s">
        <v>20</v>
      </c>
      <c r="S680" s="10" t="s">
        <v>20</v>
      </c>
      <c r="T680" s="10" t="s">
        <v>20</v>
      </c>
      <c r="U680" s="10" t="s">
        <v>20</v>
      </c>
      <c r="V680" s="10" t="s">
        <v>20</v>
      </c>
      <c r="W680" s="10" t="s">
        <v>20</v>
      </c>
      <c r="X680" s="10" t="s">
        <v>20</v>
      </c>
      <c r="Y680" s="10" t="s">
        <v>20</v>
      </c>
      <c r="Z680" s="10" t="s">
        <v>20</v>
      </c>
      <c r="AA680" s="10" t="s">
        <v>20</v>
      </c>
      <c r="AB680" s="10" t="s">
        <v>20</v>
      </c>
      <c r="AC680" s="10" t="s">
        <v>20</v>
      </c>
      <c r="AD680" s="10" t="s">
        <v>20</v>
      </c>
      <c r="AE680" s="10" t="s">
        <v>20</v>
      </c>
      <c r="AF680" s="10" t="s">
        <v>20</v>
      </c>
      <c r="AG680" s="10" t="s">
        <v>20</v>
      </c>
      <c r="AH680" s="10" t="s">
        <v>20</v>
      </c>
      <c r="AI680" s="10" t="s">
        <v>20</v>
      </c>
      <c r="AJ680" s="10" t="s">
        <v>20</v>
      </c>
      <c r="AK680" s="10" t="s">
        <v>20</v>
      </c>
      <c r="AL680" s="10" t="s">
        <v>20</v>
      </c>
      <c r="AM680" s="10" t="s">
        <v>20</v>
      </c>
      <c r="AN680" s="10" t="s">
        <v>20</v>
      </c>
      <c r="AO680" s="10" t="s">
        <v>20</v>
      </c>
      <c r="AP680" s="10" t="s">
        <v>20</v>
      </c>
      <c r="AQ680" s="10" t="s">
        <v>20</v>
      </c>
      <c r="AR680" s="10" t="s">
        <v>20</v>
      </c>
      <c r="AS680" s="10" t="s">
        <v>20</v>
      </c>
      <c r="AT680" t="s">
        <v>3940</v>
      </c>
      <c r="AU680" s="7" t="str">
        <f>'sp1'!AJ682</f>
        <v>Macros (VBA)</v>
      </c>
    </row>
    <row r="681" spans="2:47" ht="11.25" customHeight="1" x14ac:dyDescent="0.25">
      <c r="B681" s="12">
        <v>3</v>
      </c>
      <c r="C681" s="16" t="str">
        <f t="shared" si="10"/>
        <v>∞</v>
      </c>
      <c r="D681" s="10">
        <v>0</v>
      </c>
      <c r="E681" s="10">
        <v>1</v>
      </c>
      <c r="F681" s="10">
        <v>0</v>
      </c>
      <c r="G681" s="10" t="s">
        <v>20</v>
      </c>
      <c r="H681" s="10" t="s">
        <v>20</v>
      </c>
      <c r="I681" s="10" t="s">
        <v>20</v>
      </c>
      <c r="J681" s="10" t="s">
        <v>20</v>
      </c>
      <c r="K681" s="10" t="s">
        <v>20</v>
      </c>
      <c r="L681" s="10" t="s">
        <v>20</v>
      </c>
      <c r="M681" s="10" t="s">
        <v>20</v>
      </c>
      <c r="N681" s="10" t="s">
        <v>20</v>
      </c>
      <c r="O681" s="10" t="s">
        <v>20</v>
      </c>
      <c r="P681" s="10" t="s">
        <v>20</v>
      </c>
      <c r="Q681" s="10" t="s">
        <v>20</v>
      </c>
      <c r="R681" s="10" t="s">
        <v>20</v>
      </c>
      <c r="S681" s="10" t="s">
        <v>20</v>
      </c>
      <c r="T681" s="10" t="s">
        <v>20</v>
      </c>
      <c r="U681" s="10" t="s">
        <v>20</v>
      </c>
      <c r="V681" s="10" t="s">
        <v>20</v>
      </c>
      <c r="W681" s="10" t="s">
        <v>20</v>
      </c>
      <c r="X681" s="10" t="s">
        <v>20</v>
      </c>
      <c r="Y681" s="10" t="s">
        <v>20</v>
      </c>
      <c r="Z681" s="10" t="s">
        <v>20</v>
      </c>
      <c r="AA681" s="10" t="s">
        <v>20</v>
      </c>
      <c r="AB681" s="10" t="s">
        <v>20</v>
      </c>
      <c r="AC681" s="10" t="s">
        <v>20</v>
      </c>
      <c r="AD681" s="10" t="s">
        <v>20</v>
      </c>
      <c r="AE681" s="10" t="s">
        <v>20</v>
      </c>
      <c r="AF681" s="10" t="s">
        <v>20</v>
      </c>
      <c r="AG681" s="10" t="s">
        <v>20</v>
      </c>
      <c r="AH681" s="10" t="s">
        <v>20</v>
      </c>
      <c r="AI681" s="10" t="s">
        <v>20</v>
      </c>
      <c r="AJ681" s="10" t="s">
        <v>20</v>
      </c>
      <c r="AK681" s="10" t="s">
        <v>20</v>
      </c>
      <c r="AL681" s="10" t="s">
        <v>20</v>
      </c>
      <c r="AM681" s="10" t="s">
        <v>20</v>
      </c>
      <c r="AN681" s="10" t="s">
        <v>20</v>
      </c>
      <c r="AO681" s="10" t="s">
        <v>20</v>
      </c>
      <c r="AP681" s="10" t="s">
        <v>20</v>
      </c>
      <c r="AQ681" s="10" t="s">
        <v>20</v>
      </c>
      <c r="AR681" s="10" t="s">
        <v>20</v>
      </c>
      <c r="AS681" s="10" t="s">
        <v>20</v>
      </c>
      <c r="AT681" t="s">
        <v>3941</v>
      </c>
      <c r="AU681" s="7" t="str">
        <f>'sp1'!AJ683</f>
        <v>Compiling a list based upon a cell&amp;#039;…</v>
      </c>
    </row>
    <row r="682" spans="2:47" ht="11.25" customHeight="1" x14ac:dyDescent="0.25">
      <c r="B682" s="12">
        <v>4</v>
      </c>
      <c r="C682" s="16" t="str">
        <f t="shared" si="10"/>
        <v>∞</v>
      </c>
      <c r="D682" s="10">
        <v>0</v>
      </c>
      <c r="E682" s="10">
        <v>1</v>
      </c>
      <c r="F682" s="10">
        <v>0</v>
      </c>
      <c r="G682" s="10">
        <v>1</v>
      </c>
      <c r="H682" s="10" t="s">
        <v>20</v>
      </c>
      <c r="I682" s="10" t="s">
        <v>20</v>
      </c>
      <c r="J682" s="10" t="s">
        <v>20</v>
      </c>
      <c r="K682" s="10" t="s">
        <v>20</v>
      </c>
      <c r="L682" s="10" t="s">
        <v>20</v>
      </c>
      <c r="M682" s="10" t="s">
        <v>20</v>
      </c>
      <c r="N682" s="10" t="s">
        <v>20</v>
      </c>
      <c r="O682" s="10" t="s">
        <v>20</v>
      </c>
      <c r="P682" s="10" t="s">
        <v>20</v>
      </c>
      <c r="Q682" s="10" t="s">
        <v>20</v>
      </c>
      <c r="R682" s="10" t="s">
        <v>20</v>
      </c>
      <c r="S682" s="10" t="s">
        <v>20</v>
      </c>
      <c r="T682" s="10" t="s">
        <v>20</v>
      </c>
      <c r="U682" s="10" t="s">
        <v>20</v>
      </c>
      <c r="V682" s="10" t="s">
        <v>20</v>
      </c>
      <c r="W682" s="10" t="s">
        <v>20</v>
      </c>
      <c r="X682" s="10" t="s">
        <v>20</v>
      </c>
      <c r="Y682" s="10" t="s">
        <v>20</v>
      </c>
      <c r="Z682" s="10" t="s">
        <v>20</v>
      </c>
      <c r="AA682" s="10" t="s">
        <v>20</v>
      </c>
      <c r="AB682" s="10" t="s">
        <v>20</v>
      </c>
      <c r="AC682" s="10" t="s">
        <v>20</v>
      </c>
      <c r="AD682" s="10" t="s">
        <v>20</v>
      </c>
      <c r="AE682" s="10" t="s">
        <v>20</v>
      </c>
      <c r="AF682" s="10" t="s">
        <v>20</v>
      </c>
      <c r="AG682" s="10" t="s">
        <v>20</v>
      </c>
      <c r="AH682" s="10" t="s">
        <v>20</v>
      </c>
      <c r="AI682" s="10" t="s">
        <v>20</v>
      </c>
      <c r="AJ682" s="10" t="s">
        <v>20</v>
      </c>
      <c r="AK682" s="10" t="s">
        <v>20</v>
      </c>
      <c r="AL682" s="10" t="s">
        <v>20</v>
      </c>
      <c r="AM682" s="10" t="s">
        <v>20</v>
      </c>
      <c r="AN682" s="10" t="s">
        <v>20</v>
      </c>
      <c r="AO682" s="10" t="s">
        <v>20</v>
      </c>
      <c r="AP682" s="10" t="s">
        <v>20</v>
      </c>
      <c r="AQ682" s="10" t="s">
        <v>20</v>
      </c>
      <c r="AR682" s="10" t="s">
        <v>20</v>
      </c>
      <c r="AS682" s="10" t="s">
        <v>20</v>
      </c>
      <c r="AT682" t="s">
        <v>3942</v>
      </c>
      <c r="AU682" s="7" t="str">
        <f>'sp1'!AJ684</f>
        <v>Dynamic Markers on Scatter Charts</v>
      </c>
    </row>
    <row r="683" spans="2:47" ht="11.25" customHeight="1" x14ac:dyDescent="0.25">
      <c r="B683" s="12">
        <v>3</v>
      </c>
      <c r="C683" s="16" t="str">
        <f t="shared" si="10"/>
        <v>∞</v>
      </c>
      <c r="D683" s="10">
        <v>0</v>
      </c>
      <c r="E683" s="10">
        <v>1</v>
      </c>
      <c r="F683" s="10">
        <v>0</v>
      </c>
      <c r="G683" s="10" t="s">
        <v>20</v>
      </c>
      <c r="H683" s="10" t="s">
        <v>20</v>
      </c>
      <c r="I683" s="10" t="s">
        <v>20</v>
      </c>
      <c r="J683" s="10" t="s">
        <v>20</v>
      </c>
      <c r="K683" s="10" t="s">
        <v>20</v>
      </c>
      <c r="L683" s="10" t="s">
        <v>20</v>
      </c>
      <c r="M683" s="10" t="s">
        <v>20</v>
      </c>
      <c r="N683" s="10" t="s">
        <v>20</v>
      </c>
      <c r="O683" s="10" t="s">
        <v>20</v>
      </c>
      <c r="P683" s="10" t="s">
        <v>20</v>
      </c>
      <c r="Q683" s="10" t="s">
        <v>20</v>
      </c>
      <c r="R683" s="10" t="s">
        <v>20</v>
      </c>
      <c r="S683" s="10" t="s">
        <v>20</v>
      </c>
      <c r="T683" s="10" t="s">
        <v>20</v>
      </c>
      <c r="U683" s="10" t="s">
        <v>20</v>
      </c>
      <c r="V683" s="10" t="s">
        <v>20</v>
      </c>
      <c r="W683" s="10" t="s">
        <v>20</v>
      </c>
      <c r="X683" s="10" t="s">
        <v>20</v>
      </c>
      <c r="Y683" s="10" t="s">
        <v>20</v>
      </c>
      <c r="Z683" s="10" t="s">
        <v>20</v>
      </c>
      <c r="AA683" s="10" t="s">
        <v>20</v>
      </c>
      <c r="AB683" s="10" t="s">
        <v>20</v>
      </c>
      <c r="AC683" s="10" t="s">
        <v>20</v>
      </c>
      <c r="AD683" s="10" t="s">
        <v>20</v>
      </c>
      <c r="AE683" s="10" t="s">
        <v>20</v>
      </c>
      <c r="AF683" s="10" t="s">
        <v>20</v>
      </c>
      <c r="AG683" s="10" t="s">
        <v>20</v>
      </c>
      <c r="AH683" s="10" t="s">
        <v>20</v>
      </c>
      <c r="AI683" s="10" t="s">
        <v>20</v>
      </c>
      <c r="AJ683" s="10" t="s">
        <v>20</v>
      </c>
      <c r="AK683" s="10" t="s">
        <v>20</v>
      </c>
      <c r="AL683" s="10" t="s">
        <v>20</v>
      </c>
      <c r="AM683" s="10" t="s">
        <v>20</v>
      </c>
      <c r="AN683" s="10" t="s">
        <v>20</v>
      </c>
      <c r="AO683" s="10" t="s">
        <v>20</v>
      </c>
      <c r="AP683" s="10" t="s">
        <v>20</v>
      </c>
      <c r="AQ683" s="10" t="s">
        <v>20</v>
      </c>
      <c r="AR683" s="10" t="s">
        <v>20</v>
      </c>
      <c r="AS683" s="10" t="s">
        <v>20</v>
      </c>
      <c r="AT683" t="s">
        <v>3943</v>
      </c>
      <c r="AU683" s="7" t="str">
        <f>'sp1'!AJ685</f>
        <v>What does this formula mean ?</v>
      </c>
    </row>
    <row r="684" spans="2:47" ht="11.25" customHeight="1" x14ac:dyDescent="0.25">
      <c r="B684" s="12">
        <v>7</v>
      </c>
      <c r="C684" s="16" t="str">
        <f t="shared" si="10"/>
        <v>∞</v>
      </c>
      <c r="D684" s="10">
        <v>0</v>
      </c>
      <c r="E684" s="10">
        <v>1</v>
      </c>
      <c r="F684" s="10">
        <v>0</v>
      </c>
      <c r="G684" s="10">
        <v>1</v>
      </c>
      <c r="H684" s="10">
        <v>0</v>
      </c>
      <c r="I684" s="10">
        <v>1</v>
      </c>
      <c r="J684" s="10">
        <v>1</v>
      </c>
      <c r="K684" s="10" t="s">
        <v>20</v>
      </c>
      <c r="L684" s="10" t="s">
        <v>20</v>
      </c>
      <c r="M684" s="10" t="s">
        <v>20</v>
      </c>
      <c r="N684" s="10" t="s">
        <v>20</v>
      </c>
      <c r="O684" s="10" t="s">
        <v>20</v>
      </c>
      <c r="P684" s="10" t="s">
        <v>20</v>
      </c>
      <c r="Q684" s="10" t="s">
        <v>20</v>
      </c>
      <c r="R684" s="10" t="s">
        <v>20</v>
      </c>
      <c r="S684" s="10" t="s">
        <v>20</v>
      </c>
      <c r="T684" s="10" t="s">
        <v>20</v>
      </c>
      <c r="U684" s="10" t="s">
        <v>20</v>
      </c>
      <c r="V684" s="10" t="s">
        <v>20</v>
      </c>
      <c r="W684" s="10" t="s">
        <v>20</v>
      </c>
      <c r="X684" s="10" t="s">
        <v>20</v>
      </c>
      <c r="Y684" s="10" t="s">
        <v>20</v>
      </c>
      <c r="Z684" s="10" t="s">
        <v>20</v>
      </c>
      <c r="AA684" s="10" t="s">
        <v>20</v>
      </c>
      <c r="AB684" s="10" t="s">
        <v>20</v>
      </c>
      <c r="AC684" s="10" t="s">
        <v>20</v>
      </c>
      <c r="AD684" s="10" t="s">
        <v>20</v>
      </c>
      <c r="AE684" s="10" t="s">
        <v>20</v>
      </c>
      <c r="AF684" s="10" t="s">
        <v>20</v>
      </c>
      <c r="AG684" s="10" t="s">
        <v>20</v>
      </c>
      <c r="AH684" s="10" t="s">
        <v>20</v>
      </c>
      <c r="AI684" s="10" t="s">
        <v>20</v>
      </c>
      <c r="AJ684" s="10" t="s">
        <v>20</v>
      </c>
      <c r="AK684" s="10" t="s">
        <v>20</v>
      </c>
      <c r="AL684" s="10" t="s">
        <v>20</v>
      </c>
      <c r="AM684" s="10" t="s">
        <v>20</v>
      </c>
      <c r="AN684" s="10" t="s">
        <v>20</v>
      </c>
      <c r="AO684" s="10" t="s">
        <v>20</v>
      </c>
      <c r="AP684" s="10" t="s">
        <v>20</v>
      </c>
      <c r="AQ684" s="10" t="s">
        <v>20</v>
      </c>
      <c r="AR684" s="10" t="s">
        <v>20</v>
      </c>
      <c r="AS684" s="10" t="s">
        <v>20</v>
      </c>
      <c r="AT684" t="s">
        <v>3944</v>
      </c>
      <c r="AU684" s="7" t="str">
        <f>'sp1'!AJ686</f>
        <v>Screen shot in excel is not visible</v>
      </c>
    </row>
    <row r="685" spans="2:47" ht="11.25" customHeight="1" x14ac:dyDescent="0.25">
      <c r="B685" s="12">
        <v>15</v>
      </c>
      <c r="C685" s="16" t="str">
        <f t="shared" si="10"/>
        <v>∞</v>
      </c>
      <c r="D685" s="10">
        <v>0</v>
      </c>
      <c r="E685" s="10">
        <v>1</v>
      </c>
      <c r="F685" s="10">
        <v>0</v>
      </c>
      <c r="G685" s="10">
        <v>1</v>
      </c>
      <c r="H685" s="10">
        <v>0</v>
      </c>
      <c r="I685" s="10">
        <v>1</v>
      </c>
      <c r="J685" s="10">
        <v>0</v>
      </c>
      <c r="K685" s="10">
        <v>0</v>
      </c>
      <c r="L685" s="10">
        <v>0</v>
      </c>
      <c r="M685" s="10">
        <v>1</v>
      </c>
      <c r="N685" s="10">
        <v>0</v>
      </c>
      <c r="O685" s="10">
        <v>0</v>
      </c>
      <c r="P685" s="10">
        <v>0</v>
      </c>
      <c r="Q685" s="10">
        <v>0</v>
      </c>
      <c r="R685" s="10">
        <v>0</v>
      </c>
      <c r="S685" s="10" t="s">
        <v>20</v>
      </c>
      <c r="T685" s="10" t="s">
        <v>20</v>
      </c>
      <c r="U685" s="10" t="s">
        <v>20</v>
      </c>
      <c r="V685" s="10" t="s">
        <v>20</v>
      </c>
      <c r="W685" s="10" t="s">
        <v>20</v>
      </c>
      <c r="X685" s="10" t="s">
        <v>20</v>
      </c>
      <c r="Y685" s="10" t="s">
        <v>20</v>
      </c>
      <c r="Z685" s="10" t="s">
        <v>20</v>
      </c>
      <c r="AA685" s="10" t="s">
        <v>20</v>
      </c>
      <c r="AB685" s="10" t="s">
        <v>20</v>
      </c>
      <c r="AC685" s="10" t="s">
        <v>20</v>
      </c>
      <c r="AD685" s="10" t="s">
        <v>20</v>
      </c>
      <c r="AE685" s="10" t="s">
        <v>20</v>
      </c>
      <c r="AF685" s="10" t="s">
        <v>20</v>
      </c>
      <c r="AG685" s="10" t="s">
        <v>20</v>
      </c>
      <c r="AH685" s="10" t="s">
        <v>20</v>
      </c>
      <c r="AI685" s="10" t="s">
        <v>20</v>
      </c>
      <c r="AJ685" s="10" t="s">
        <v>20</v>
      </c>
      <c r="AK685" s="10" t="s">
        <v>20</v>
      </c>
      <c r="AL685" s="10" t="s">
        <v>20</v>
      </c>
      <c r="AM685" s="10" t="s">
        <v>20</v>
      </c>
      <c r="AN685" s="10" t="s">
        <v>20</v>
      </c>
      <c r="AO685" s="10" t="s">
        <v>20</v>
      </c>
      <c r="AP685" s="10" t="s">
        <v>20</v>
      </c>
      <c r="AQ685" s="10" t="s">
        <v>20</v>
      </c>
      <c r="AR685" s="10" t="s">
        <v>20</v>
      </c>
      <c r="AS685" s="10" t="s">
        <v>20</v>
      </c>
      <c r="AT685" t="s">
        <v>3945</v>
      </c>
      <c r="AU685" s="7" t="str">
        <f>'sp1'!AJ687</f>
        <v>Large Excel File does not save (Not Resp…</v>
      </c>
    </row>
    <row r="686" spans="2:47" ht="11.25" customHeight="1" x14ac:dyDescent="0.25">
      <c r="B686" s="12">
        <v>5</v>
      </c>
      <c r="C686" s="16" t="str">
        <f t="shared" si="10"/>
        <v>∞</v>
      </c>
      <c r="D686" s="10">
        <v>0</v>
      </c>
      <c r="E686" s="10">
        <v>1</v>
      </c>
      <c r="F686" s="10">
        <v>0</v>
      </c>
      <c r="G686" s="10">
        <v>1</v>
      </c>
      <c r="H686" s="10">
        <v>0</v>
      </c>
      <c r="I686" s="10" t="s">
        <v>20</v>
      </c>
      <c r="J686" s="10" t="s">
        <v>20</v>
      </c>
      <c r="K686" s="10" t="s">
        <v>20</v>
      </c>
      <c r="L686" s="10" t="s">
        <v>20</v>
      </c>
      <c r="M686" s="10" t="s">
        <v>20</v>
      </c>
      <c r="N686" s="10" t="s">
        <v>20</v>
      </c>
      <c r="O686" s="10" t="s">
        <v>20</v>
      </c>
      <c r="P686" s="10" t="s">
        <v>20</v>
      </c>
      <c r="Q686" s="10" t="s">
        <v>20</v>
      </c>
      <c r="R686" s="10" t="s">
        <v>20</v>
      </c>
      <c r="S686" s="10" t="s">
        <v>20</v>
      </c>
      <c r="T686" s="10" t="s">
        <v>20</v>
      </c>
      <c r="U686" s="10" t="s">
        <v>20</v>
      </c>
      <c r="V686" s="10" t="s">
        <v>20</v>
      </c>
      <c r="W686" s="10" t="s">
        <v>20</v>
      </c>
      <c r="X686" s="10" t="s">
        <v>20</v>
      </c>
      <c r="Y686" s="10" t="s">
        <v>20</v>
      </c>
      <c r="Z686" s="10" t="s">
        <v>20</v>
      </c>
      <c r="AA686" s="10" t="s">
        <v>20</v>
      </c>
      <c r="AB686" s="10" t="s">
        <v>20</v>
      </c>
      <c r="AC686" s="10" t="s">
        <v>20</v>
      </c>
      <c r="AD686" s="10" t="s">
        <v>20</v>
      </c>
      <c r="AE686" s="10" t="s">
        <v>20</v>
      </c>
      <c r="AF686" s="10" t="s">
        <v>20</v>
      </c>
      <c r="AG686" s="10" t="s">
        <v>20</v>
      </c>
      <c r="AH686" s="10" t="s">
        <v>20</v>
      </c>
      <c r="AI686" s="10" t="s">
        <v>20</v>
      </c>
      <c r="AJ686" s="10" t="s">
        <v>20</v>
      </c>
      <c r="AK686" s="10" t="s">
        <v>20</v>
      </c>
      <c r="AL686" s="10" t="s">
        <v>20</v>
      </c>
      <c r="AM686" s="10" t="s">
        <v>20</v>
      </c>
      <c r="AN686" s="10" t="s">
        <v>20</v>
      </c>
      <c r="AO686" s="10" t="s">
        <v>20</v>
      </c>
      <c r="AP686" s="10" t="s">
        <v>20</v>
      </c>
      <c r="AQ686" s="10" t="s">
        <v>20</v>
      </c>
      <c r="AR686" s="10" t="s">
        <v>20</v>
      </c>
      <c r="AS686" s="10" t="s">
        <v>20</v>
      </c>
      <c r="AT686" t="s">
        <v>3946</v>
      </c>
      <c r="AU686" s="7" t="str">
        <f>'sp1'!AJ688</f>
        <v>how can i reuse macros</v>
      </c>
    </row>
    <row r="687" spans="2:47" ht="11.25" customHeight="1" x14ac:dyDescent="0.25">
      <c r="B687" s="12">
        <v>3</v>
      </c>
      <c r="C687" s="16" t="str">
        <f t="shared" si="10"/>
        <v>∞</v>
      </c>
      <c r="D687" s="10">
        <v>0</v>
      </c>
      <c r="E687" s="10">
        <v>1</v>
      </c>
      <c r="F687" s="10">
        <v>0</v>
      </c>
      <c r="G687" s="10" t="s">
        <v>20</v>
      </c>
      <c r="H687" s="10" t="s">
        <v>20</v>
      </c>
      <c r="I687" s="10" t="s">
        <v>20</v>
      </c>
      <c r="J687" s="10" t="s">
        <v>20</v>
      </c>
      <c r="K687" s="10" t="s">
        <v>20</v>
      </c>
      <c r="L687" s="10" t="s">
        <v>20</v>
      </c>
      <c r="M687" s="10" t="s">
        <v>20</v>
      </c>
      <c r="N687" s="10" t="s">
        <v>20</v>
      </c>
      <c r="O687" s="10" t="s">
        <v>20</v>
      </c>
      <c r="P687" s="10" t="s">
        <v>20</v>
      </c>
      <c r="Q687" s="10" t="s">
        <v>20</v>
      </c>
      <c r="R687" s="10" t="s">
        <v>20</v>
      </c>
      <c r="S687" s="10" t="s">
        <v>20</v>
      </c>
      <c r="T687" s="10" t="s">
        <v>20</v>
      </c>
      <c r="U687" s="10" t="s">
        <v>20</v>
      </c>
      <c r="V687" s="10" t="s">
        <v>20</v>
      </c>
      <c r="W687" s="10" t="s">
        <v>20</v>
      </c>
      <c r="X687" s="10" t="s">
        <v>20</v>
      </c>
      <c r="Y687" s="10" t="s">
        <v>20</v>
      </c>
      <c r="Z687" s="10" t="s">
        <v>20</v>
      </c>
      <c r="AA687" s="10" t="s">
        <v>20</v>
      </c>
      <c r="AB687" s="10" t="s">
        <v>20</v>
      </c>
      <c r="AC687" s="10" t="s">
        <v>20</v>
      </c>
      <c r="AD687" s="10" t="s">
        <v>20</v>
      </c>
      <c r="AE687" s="10" t="s">
        <v>20</v>
      </c>
      <c r="AF687" s="10" t="s">
        <v>20</v>
      </c>
      <c r="AG687" s="10" t="s">
        <v>20</v>
      </c>
      <c r="AH687" s="10" t="s">
        <v>20</v>
      </c>
      <c r="AI687" s="10" t="s">
        <v>20</v>
      </c>
      <c r="AJ687" s="10" t="s">
        <v>20</v>
      </c>
      <c r="AK687" s="10" t="s">
        <v>20</v>
      </c>
      <c r="AL687" s="10" t="s">
        <v>20</v>
      </c>
      <c r="AM687" s="10" t="s">
        <v>20</v>
      </c>
      <c r="AN687" s="10" t="s">
        <v>20</v>
      </c>
      <c r="AO687" s="10" t="s">
        <v>20</v>
      </c>
      <c r="AP687" s="10" t="s">
        <v>20</v>
      </c>
      <c r="AQ687" s="10" t="s">
        <v>20</v>
      </c>
      <c r="AR687" s="10" t="s">
        <v>20</v>
      </c>
      <c r="AS687" s="10" t="s">
        <v>20</v>
      </c>
      <c r="AT687" t="s">
        <v>3947</v>
      </c>
      <c r="AU687" s="7" t="str">
        <f>'sp1'!AJ689</f>
        <v>Best web-based spreadsheet</v>
      </c>
    </row>
    <row r="688" spans="2:47" ht="11.25" customHeight="1" x14ac:dyDescent="0.25">
      <c r="B688" s="12">
        <v>2</v>
      </c>
      <c r="C688" s="16" t="str">
        <f t="shared" si="10"/>
        <v>∞</v>
      </c>
      <c r="D688" s="10">
        <v>0</v>
      </c>
      <c r="E688" s="10">
        <v>1</v>
      </c>
      <c r="F688" s="10" t="s">
        <v>20</v>
      </c>
      <c r="G688" s="10" t="s">
        <v>20</v>
      </c>
      <c r="H688" s="10" t="s">
        <v>20</v>
      </c>
      <c r="I688" s="10" t="s">
        <v>20</v>
      </c>
      <c r="J688" s="10" t="s">
        <v>20</v>
      </c>
      <c r="K688" s="10" t="s">
        <v>20</v>
      </c>
      <c r="L688" s="10" t="s">
        <v>20</v>
      </c>
      <c r="M688" s="10" t="s">
        <v>20</v>
      </c>
      <c r="N688" s="10" t="s">
        <v>20</v>
      </c>
      <c r="O688" s="10" t="s">
        <v>20</v>
      </c>
      <c r="P688" s="10" t="s">
        <v>20</v>
      </c>
      <c r="Q688" s="10" t="s">
        <v>20</v>
      </c>
      <c r="R688" s="10" t="s">
        <v>20</v>
      </c>
      <c r="S688" s="10" t="s">
        <v>20</v>
      </c>
      <c r="T688" s="10" t="s">
        <v>20</v>
      </c>
      <c r="U688" s="10" t="s">
        <v>20</v>
      </c>
      <c r="V688" s="10" t="s">
        <v>20</v>
      </c>
      <c r="W688" s="10" t="s">
        <v>20</v>
      </c>
      <c r="X688" s="10" t="s">
        <v>20</v>
      </c>
      <c r="Y688" s="10" t="s">
        <v>20</v>
      </c>
      <c r="Z688" s="10" t="s">
        <v>20</v>
      </c>
      <c r="AA688" s="10" t="s">
        <v>20</v>
      </c>
      <c r="AB688" s="10" t="s">
        <v>20</v>
      </c>
      <c r="AC688" s="10" t="s">
        <v>20</v>
      </c>
      <c r="AD688" s="10" t="s">
        <v>20</v>
      </c>
      <c r="AE688" s="10" t="s">
        <v>20</v>
      </c>
      <c r="AF688" s="10" t="s">
        <v>20</v>
      </c>
      <c r="AG688" s="10" t="s">
        <v>20</v>
      </c>
      <c r="AH688" s="10" t="s">
        <v>20</v>
      </c>
      <c r="AI688" s="10" t="s">
        <v>20</v>
      </c>
      <c r="AJ688" s="10" t="s">
        <v>20</v>
      </c>
      <c r="AK688" s="10" t="s">
        <v>20</v>
      </c>
      <c r="AL688" s="10" t="s">
        <v>20</v>
      </c>
      <c r="AM688" s="10" t="s">
        <v>20</v>
      </c>
      <c r="AN688" s="10" t="s">
        <v>20</v>
      </c>
      <c r="AO688" s="10" t="s">
        <v>20</v>
      </c>
      <c r="AP688" s="10" t="s">
        <v>20</v>
      </c>
      <c r="AQ688" s="10" t="s">
        <v>20</v>
      </c>
      <c r="AR688" s="10" t="s">
        <v>20</v>
      </c>
      <c r="AS688" s="10" t="s">
        <v>20</v>
      </c>
      <c r="AT688" t="s">
        <v>3948</v>
      </c>
      <c r="AU688" s="7" t="str">
        <f>'sp1'!AJ690</f>
        <v>Making Comments Pop-up on Excel Chart by…</v>
      </c>
    </row>
    <row r="689" spans="2:47" ht="11.25" customHeight="1" x14ac:dyDescent="0.25">
      <c r="B689" s="12">
        <v>2</v>
      </c>
      <c r="C689" s="16" t="str">
        <f t="shared" si="10"/>
        <v>∞</v>
      </c>
      <c r="D689" s="10">
        <v>0</v>
      </c>
      <c r="E689" s="10">
        <v>1</v>
      </c>
      <c r="F689" s="10" t="s">
        <v>20</v>
      </c>
      <c r="G689" s="10" t="s">
        <v>20</v>
      </c>
      <c r="H689" s="10" t="s">
        <v>20</v>
      </c>
      <c r="I689" s="10" t="s">
        <v>20</v>
      </c>
      <c r="J689" s="10" t="s">
        <v>20</v>
      </c>
      <c r="K689" s="10" t="s">
        <v>20</v>
      </c>
      <c r="L689" s="10" t="s">
        <v>20</v>
      </c>
      <c r="M689" s="10" t="s">
        <v>20</v>
      </c>
      <c r="N689" s="10" t="s">
        <v>20</v>
      </c>
      <c r="O689" s="10" t="s">
        <v>20</v>
      </c>
      <c r="P689" s="10" t="s">
        <v>20</v>
      </c>
      <c r="Q689" s="10" t="s">
        <v>20</v>
      </c>
      <c r="R689" s="10" t="s">
        <v>20</v>
      </c>
      <c r="S689" s="10" t="s">
        <v>20</v>
      </c>
      <c r="T689" s="10" t="s">
        <v>20</v>
      </c>
      <c r="U689" s="10" t="s">
        <v>20</v>
      </c>
      <c r="V689" s="10" t="s">
        <v>20</v>
      </c>
      <c r="W689" s="10" t="s">
        <v>20</v>
      </c>
      <c r="X689" s="10" t="s">
        <v>20</v>
      </c>
      <c r="Y689" s="10" t="s">
        <v>20</v>
      </c>
      <c r="Z689" s="10" t="s">
        <v>20</v>
      </c>
      <c r="AA689" s="10" t="s">
        <v>20</v>
      </c>
      <c r="AB689" s="10" t="s">
        <v>20</v>
      </c>
      <c r="AC689" s="10" t="s">
        <v>20</v>
      </c>
      <c r="AD689" s="10" t="s">
        <v>20</v>
      </c>
      <c r="AE689" s="10" t="s">
        <v>20</v>
      </c>
      <c r="AF689" s="10" t="s">
        <v>20</v>
      </c>
      <c r="AG689" s="10" t="s">
        <v>20</v>
      </c>
      <c r="AH689" s="10" t="s">
        <v>20</v>
      </c>
      <c r="AI689" s="10" t="s">
        <v>20</v>
      </c>
      <c r="AJ689" s="10" t="s">
        <v>20</v>
      </c>
      <c r="AK689" s="10" t="s">
        <v>20</v>
      </c>
      <c r="AL689" s="10" t="s">
        <v>20</v>
      </c>
      <c r="AM689" s="10" t="s">
        <v>20</v>
      </c>
      <c r="AN689" s="10" t="s">
        <v>20</v>
      </c>
      <c r="AO689" s="10" t="s">
        <v>20</v>
      </c>
      <c r="AP689" s="10" t="s">
        <v>20</v>
      </c>
      <c r="AQ689" s="10" t="s">
        <v>20</v>
      </c>
      <c r="AR689" s="10" t="s">
        <v>20</v>
      </c>
      <c r="AS689" s="10" t="s">
        <v>20</v>
      </c>
      <c r="AT689" t="s">
        <v>3949</v>
      </c>
      <c r="AU689" s="7" t="str">
        <f>'sp1'!AJ691</f>
        <v>Weird Linking Issue of only some Named C…</v>
      </c>
    </row>
    <row r="690" spans="2:47" ht="11.25" customHeight="1" x14ac:dyDescent="0.25">
      <c r="B690" s="12">
        <v>3</v>
      </c>
      <c r="C690" s="16" t="str">
        <f t="shared" si="10"/>
        <v>∞</v>
      </c>
      <c r="D690" s="10">
        <v>0</v>
      </c>
      <c r="E690" s="10">
        <v>0</v>
      </c>
      <c r="F690" s="10">
        <v>1</v>
      </c>
      <c r="G690" s="10" t="s">
        <v>20</v>
      </c>
      <c r="H690" s="10" t="s">
        <v>20</v>
      </c>
      <c r="I690" s="10" t="s">
        <v>20</v>
      </c>
      <c r="J690" s="10" t="s">
        <v>20</v>
      </c>
      <c r="K690" s="10" t="s">
        <v>20</v>
      </c>
      <c r="L690" s="10" t="s">
        <v>20</v>
      </c>
      <c r="M690" s="10" t="s">
        <v>20</v>
      </c>
      <c r="N690" s="10" t="s">
        <v>20</v>
      </c>
      <c r="O690" s="10" t="s">
        <v>20</v>
      </c>
      <c r="P690" s="10" t="s">
        <v>20</v>
      </c>
      <c r="Q690" s="10" t="s">
        <v>20</v>
      </c>
      <c r="R690" s="10" t="s">
        <v>20</v>
      </c>
      <c r="S690" s="10" t="s">
        <v>20</v>
      </c>
      <c r="T690" s="10" t="s">
        <v>20</v>
      </c>
      <c r="U690" s="10" t="s">
        <v>20</v>
      </c>
      <c r="V690" s="10" t="s">
        <v>20</v>
      </c>
      <c r="W690" s="10" t="s">
        <v>20</v>
      </c>
      <c r="X690" s="10" t="s">
        <v>20</v>
      </c>
      <c r="Y690" s="10" t="s">
        <v>20</v>
      </c>
      <c r="Z690" s="10" t="s">
        <v>20</v>
      </c>
      <c r="AA690" s="10" t="s">
        <v>20</v>
      </c>
      <c r="AB690" s="10" t="s">
        <v>20</v>
      </c>
      <c r="AC690" s="10" t="s">
        <v>20</v>
      </c>
      <c r="AD690" s="10" t="s">
        <v>20</v>
      </c>
      <c r="AE690" s="10" t="s">
        <v>20</v>
      </c>
      <c r="AF690" s="10" t="s">
        <v>20</v>
      </c>
      <c r="AG690" s="10" t="s">
        <v>20</v>
      </c>
      <c r="AH690" s="10" t="s">
        <v>20</v>
      </c>
      <c r="AI690" s="10" t="s">
        <v>20</v>
      </c>
      <c r="AJ690" s="10" t="s">
        <v>20</v>
      </c>
      <c r="AK690" s="10" t="s">
        <v>20</v>
      </c>
      <c r="AL690" s="10" t="s">
        <v>20</v>
      </c>
      <c r="AM690" s="10" t="s">
        <v>20</v>
      </c>
      <c r="AN690" s="10" t="s">
        <v>20</v>
      </c>
      <c r="AO690" s="10" t="s">
        <v>20</v>
      </c>
      <c r="AP690" s="10" t="s">
        <v>20</v>
      </c>
      <c r="AQ690" s="10" t="s">
        <v>20</v>
      </c>
      <c r="AR690" s="10" t="s">
        <v>20</v>
      </c>
      <c r="AS690" s="10" t="s">
        <v>20</v>
      </c>
      <c r="AT690" t="s">
        <v>3950</v>
      </c>
      <c r="AU690" s="7" t="str">
        <f>'sp1'!AJ692</f>
        <v>Format as Text workaround to 15 digits o…</v>
      </c>
    </row>
    <row r="691" spans="2:47" ht="11.25" customHeight="1" x14ac:dyDescent="0.25">
      <c r="B691" s="12">
        <v>2</v>
      </c>
      <c r="C691" s="16" t="str">
        <f t="shared" si="10"/>
        <v>∞</v>
      </c>
      <c r="D691" s="10">
        <v>0</v>
      </c>
      <c r="E691" s="10">
        <v>1</v>
      </c>
      <c r="F691" s="10" t="s">
        <v>20</v>
      </c>
      <c r="G691" s="10" t="s">
        <v>20</v>
      </c>
      <c r="H691" s="10" t="s">
        <v>20</v>
      </c>
      <c r="I691" s="10" t="s">
        <v>20</v>
      </c>
      <c r="J691" s="10" t="s">
        <v>20</v>
      </c>
      <c r="K691" s="10" t="s">
        <v>20</v>
      </c>
      <c r="L691" s="10" t="s">
        <v>20</v>
      </c>
      <c r="M691" s="10" t="s">
        <v>20</v>
      </c>
      <c r="N691" s="10" t="s">
        <v>20</v>
      </c>
      <c r="O691" s="10" t="s">
        <v>20</v>
      </c>
      <c r="P691" s="10" t="s">
        <v>20</v>
      </c>
      <c r="Q691" s="10" t="s">
        <v>20</v>
      </c>
      <c r="R691" s="10" t="s">
        <v>20</v>
      </c>
      <c r="S691" s="10" t="s">
        <v>20</v>
      </c>
      <c r="T691" s="10" t="s">
        <v>20</v>
      </c>
      <c r="U691" s="10" t="s">
        <v>20</v>
      </c>
      <c r="V691" s="10" t="s">
        <v>20</v>
      </c>
      <c r="W691" s="10" t="s">
        <v>20</v>
      </c>
      <c r="X691" s="10" t="s">
        <v>20</v>
      </c>
      <c r="Y691" s="10" t="s">
        <v>20</v>
      </c>
      <c r="Z691" s="10" t="s">
        <v>20</v>
      </c>
      <c r="AA691" s="10" t="s">
        <v>20</v>
      </c>
      <c r="AB691" s="10" t="s">
        <v>20</v>
      </c>
      <c r="AC691" s="10" t="s">
        <v>20</v>
      </c>
      <c r="AD691" s="10" t="s">
        <v>20</v>
      </c>
      <c r="AE691" s="10" t="s">
        <v>20</v>
      </c>
      <c r="AF691" s="10" t="s">
        <v>20</v>
      </c>
      <c r="AG691" s="10" t="s">
        <v>20</v>
      </c>
      <c r="AH691" s="10" t="s">
        <v>20</v>
      </c>
      <c r="AI691" s="10" t="s">
        <v>20</v>
      </c>
      <c r="AJ691" s="10" t="s">
        <v>20</v>
      </c>
      <c r="AK691" s="10" t="s">
        <v>20</v>
      </c>
      <c r="AL691" s="10" t="s">
        <v>20</v>
      </c>
      <c r="AM691" s="10" t="s">
        <v>20</v>
      </c>
      <c r="AN691" s="10" t="s">
        <v>20</v>
      </c>
      <c r="AO691" s="10" t="s">
        <v>20</v>
      </c>
      <c r="AP691" s="10" t="s">
        <v>20</v>
      </c>
      <c r="AQ691" s="10" t="s">
        <v>20</v>
      </c>
      <c r="AR691" s="10" t="s">
        <v>20</v>
      </c>
      <c r="AS691" s="10" t="s">
        <v>20</v>
      </c>
      <c r="AT691" t="s">
        <v>3951</v>
      </c>
      <c r="AU691" s="7" t="str">
        <f>'sp1'!AJ693</f>
        <v>Comapring values in the columns</v>
      </c>
    </row>
    <row r="692" spans="2:47" ht="11.25" customHeight="1" x14ac:dyDescent="0.25">
      <c r="B692" s="12">
        <v>16</v>
      </c>
      <c r="C692" s="16" t="str">
        <f t="shared" si="10"/>
        <v>∞</v>
      </c>
      <c r="D692" s="10">
        <v>0</v>
      </c>
      <c r="E692" s="10">
        <v>1</v>
      </c>
      <c r="F692" s="10">
        <v>0</v>
      </c>
      <c r="G692" s="10">
        <v>0</v>
      </c>
      <c r="H692" s="10">
        <v>1</v>
      </c>
      <c r="I692" s="10">
        <v>0</v>
      </c>
      <c r="J692" s="10">
        <v>0</v>
      </c>
      <c r="K692" s="10">
        <v>0</v>
      </c>
      <c r="L692" s="10">
        <v>1</v>
      </c>
      <c r="M692" s="10">
        <v>0</v>
      </c>
      <c r="N692" s="10">
        <v>0</v>
      </c>
      <c r="O692" s="10">
        <v>0</v>
      </c>
      <c r="P692" s="10">
        <v>1</v>
      </c>
      <c r="Q692" s="10">
        <v>0</v>
      </c>
      <c r="R692" s="10">
        <v>0</v>
      </c>
      <c r="S692" s="10">
        <v>0</v>
      </c>
      <c r="T692" s="10" t="s">
        <v>20</v>
      </c>
      <c r="U692" s="10" t="s">
        <v>20</v>
      </c>
      <c r="V692" s="10" t="s">
        <v>20</v>
      </c>
      <c r="W692" s="10" t="s">
        <v>20</v>
      </c>
      <c r="X692" s="10" t="s">
        <v>20</v>
      </c>
      <c r="Y692" s="10" t="s">
        <v>20</v>
      </c>
      <c r="Z692" s="10" t="s">
        <v>20</v>
      </c>
      <c r="AA692" s="10" t="s">
        <v>20</v>
      </c>
      <c r="AB692" s="10" t="s">
        <v>20</v>
      </c>
      <c r="AC692" s="10" t="s">
        <v>20</v>
      </c>
      <c r="AD692" s="10" t="s">
        <v>20</v>
      </c>
      <c r="AE692" s="10" t="s">
        <v>20</v>
      </c>
      <c r="AF692" s="10" t="s">
        <v>20</v>
      </c>
      <c r="AG692" s="10" t="s">
        <v>20</v>
      </c>
      <c r="AH692" s="10" t="s">
        <v>20</v>
      </c>
      <c r="AI692" s="10" t="s">
        <v>20</v>
      </c>
      <c r="AJ692" s="10" t="s">
        <v>20</v>
      </c>
      <c r="AK692" s="10" t="s">
        <v>20</v>
      </c>
      <c r="AL692" s="10" t="s">
        <v>20</v>
      </c>
      <c r="AM692" s="10" t="s">
        <v>20</v>
      </c>
      <c r="AN692" s="10" t="s">
        <v>20</v>
      </c>
      <c r="AO692" s="10" t="s">
        <v>20</v>
      </c>
      <c r="AP692" s="10" t="s">
        <v>20</v>
      </c>
      <c r="AQ692" s="10" t="s">
        <v>20</v>
      </c>
      <c r="AR692" s="10" t="s">
        <v>20</v>
      </c>
      <c r="AS692" s="10" t="s">
        <v>20</v>
      </c>
      <c r="AT692" t="s">
        <v>3952</v>
      </c>
      <c r="AU692" s="7" t="str">
        <f>'sp1'!AJ694</f>
        <v>How can I get only certain data from one…</v>
      </c>
    </row>
    <row r="693" spans="2:47" ht="11.25" customHeight="1" x14ac:dyDescent="0.25">
      <c r="B693" s="12">
        <v>3</v>
      </c>
      <c r="C693" s="16" t="str">
        <f t="shared" si="10"/>
        <v>∞</v>
      </c>
      <c r="D693" s="10">
        <v>0</v>
      </c>
      <c r="E693" s="10">
        <v>0</v>
      </c>
      <c r="F693" s="10">
        <v>1</v>
      </c>
      <c r="G693" s="10" t="s">
        <v>20</v>
      </c>
      <c r="H693" s="10" t="s">
        <v>20</v>
      </c>
      <c r="I693" s="10" t="s">
        <v>20</v>
      </c>
      <c r="J693" s="10" t="s">
        <v>20</v>
      </c>
      <c r="K693" s="10" t="s">
        <v>20</v>
      </c>
      <c r="L693" s="10" t="s">
        <v>20</v>
      </c>
      <c r="M693" s="10" t="s">
        <v>20</v>
      </c>
      <c r="N693" s="10" t="s">
        <v>20</v>
      </c>
      <c r="O693" s="10" t="s">
        <v>20</v>
      </c>
      <c r="P693" s="10" t="s">
        <v>20</v>
      </c>
      <c r="Q693" s="10" t="s">
        <v>20</v>
      </c>
      <c r="R693" s="10" t="s">
        <v>20</v>
      </c>
      <c r="S693" s="10" t="s">
        <v>20</v>
      </c>
      <c r="T693" s="10" t="s">
        <v>20</v>
      </c>
      <c r="U693" s="10" t="s">
        <v>20</v>
      </c>
      <c r="V693" s="10" t="s">
        <v>20</v>
      </c>
      <c r="W693" s="10" t="s">
        <v>20</v>
      </c>
      <c r="X693" s="10" t="s">
        <v>20</v>
      </c>
      <c r="Y693" s="10" t="s">
        <v>20</v>
      </c>
      <c r="Z693" s="10" t="s">
        <v>20</v>
      </c>
      <c r="AA693" s="10" t="s">
        <v>20</v>
      </c>
      <c r="AB693" s="10" t="s">
        <v>20</v>
      </c>
      <c r="AC693" s="10" t="s">
        <v>20</v>
      </c>
      <c r="AD693" s="10" t="s">
        <v>20</v>
      </c>
      <c r="AE693" s="10" t="s">
        <v>20</v>
      </c>
      <c r="AF693" s="10" t="s">
        <v>20</v>
      </c>
      <c r="AG693" s="10" t="s">
        <v>20</v>
      </c>
      <c r="AH693" s="10" t="s">
        <v>20</v>
      </c>
      <c r="AI693" s="10" t="s">
        <v>20</v>
      </c>
      <c r="AJ693" s="10" t="s">
        <v>20</v>
      </c>
      <c r="AK693" s="10" t="s">
        <v>20</v>
      </c>
      <c r="AL693" s="10" t="s">
        <v>20</v>
      </c>
      <c r="AM693" s="10" t="s">
        <v>20</v>
      </c>
      <c r="AN693" s="10" t="s">
        <v>20</v>
      </c>
      <c r="AO693" s="10" t="s">
        <v>20</v>
      </c>
      <c r="AP693" s="10" t="s">
        <v>20</v>
      </c>
      <c r="AQ693" s="10" t="s">
        <v>20</v>
      </c>
      <c r="AR693" s="10" t="s">
        <v>20</v>
      </c>
      <c r="AS693" s="10" t="s">
        <v>20</v>
      </c>
      <c r="AT693" t="s">
        <v>3953</v>
      </c>
      <c r="AU693" s="7" t="str">
        <f>'sp1'!AJ695</f>
        <v>Excel formatting doubt</v>
      </c>
    </row>
    <row r="694" spans="2:47" ht="11.25" customHeight="1" x14ac:dyDescent="0.25">
      <c r="B694" s="12">
        <v>7</v>
      </c>
      <c r="C694" s="16" t="str">
        <f t="shared" si="10"/>
        <v>∞</v>
      </c>
      <c r="D694" s="10">
        <v>0</v>
      </c>
      <c r="E694" s="10">
        <v>1</v>
      </c>
      <c r="F694" s="10">
        <v>0</v>
      </c>
      <c r="G694" s="10">
        <v>0</v>
      </c>
      <c r="H694" s="10">
        <v>1</v>
      </c>
      <c r="I694" s="10">
        <v>0</v>
      </c>
      <c r="J694" s="10">
        <v>0</v>
      </c>
      <c r="K694" s="10" t="s">
        <v>20</v>
      </c>
      <c r="L694" s="10" t="s">
        <v>20</v>
      </c>
      <c r="M694" s="10" t="s">
        <v>20</v>
      </c>
      <c r="N694" s="10" t="s">
        <v>20</v>
      </c>
      <c r="O694" s="10" t="s">
        <v>20</v>
      </c>
      <c r="P694" s="10" t="s">
        <v>20</v>
      </c>
      <c r="Q694" s="10" t="s">
        <v>20</v>
      </c>
      <c r="R694" s="10" t="s">
        <v>20</v>
      </c>
      <c r="S694" s="10" t="s">
        <v>20</v>
      </c>
      <c r="T694" s="10" t="s">
        <v>20</v>
      </c>
      <c r="U694" s="10" t="s">
        <v>20</v>
      </c>
      <c r="V694" s="10" t="s">
        <v>20</v>
      </c>
      <c r="W694" s="10" t="s">
        <v>20</v>
      </c>
      <c r="X694" s="10" t="s">
        <v>20</v>
      </c>
      <c r="Y694" s="10" t="s">
        <v>20</v>
      </c>
      <c r="Z694" s="10" t="s">
        <v>20</v>
      </c>
      <c r="AA694" s="10" t="s">
        <v>20</v>
      </c>
      <c r="AB694" s="10" t="s">
        <v>20</v>
      </c>
      <c r="AC694" s="10" t="s">
        <v>20</v>
      </c>
      <c r="AD694" s="10" t="s">
        <v>20</v>
      </c>
      <c r="AE694" s="10" t="s">
        <v>20</v>
      </c>
      <c r="AF694" s="10" t="s">
        <v>20</v>
      </c>
      <c r="AG694" s="10" t="s">
        <v>20</v>
      </c>
      <c r="AH694" s="10" t="s">
        <v>20</v>
      </c>
      <c r="AI694" s="10" t="s">
        <v>20</v>
      </c>
      <c r="AJ694" s="10" t="s">
        <v>20</v>
      </c>
      <c r="AK694" s="10" t="s">
        <v>20</v>
      </c>
      <c r="AL694" s="10" t="s">
        <v>20</v>
      </c>
      <c r="AM694" s="10" t="s">
        <v>20</v>
      </c>
      <c r="AN694" s="10" t="s">
        <v>20</v>
      </c>
      <c r="AO694" s="10" t="s">
        <v>20</v>
      </c>
      <c r="AP694" s="10" t="s">
        <v>20</v>
      </c>
      <c r="AQ694" s="10" t="s">
        <v>20</v>
      </c>
      <c r="AR694" s="10" t="s">
        <v>20</v>
      </c>
      <c r="AS694" s="10" t="s">
        <v>20</v>
      </c>
      <c r="AT694" t="s">
        <v>3954</v>
      </c>
      <c r="AU694" s="7" t="str">
        <f>'sp1'!AJ696</f>
        <v>Hide sheets based on the computer&amp;#039;s…</v>
      </c>
    </row>
    <row r="695" spans="2:47" ht="11.25" customHeight="1" x14ac:dyDescent="0.25">
      <c r="B695" s="12">
        <v>3</v>
      </c>
      <c r="C695" s="16" t="str">
        <f t="shared" si="10"/>
        <v>∞</v>
      </c>
      <c r="D695" s="10">
        <v>0</v>
      </c>
      <c r="E695" s="10">
        <v>1</v>
      </c>
      <c r="F695" s="10">
        <v>0</v>
      </c>
      <c r="G695" s="10" t="s">
        <v>20</v>
      </c>
      <c r="H695" s="10" t="s">
        <v>20</v>
      </c>
      <c r="I695" s="10" t="s">
        <v>20</v>
      </c>
      <c r="J695" s="10" t="s">
        <v>20</v>
      </c>
      <c r="K695" s="10" t="s">
        <v>20</v>
      </c>
      <c r="L695" s="10" t="s">
        <v>20</v>
      </c>
      <c r="M695" s="10" t="s">
        <v>20</v>
      </c>
      <c r="N695" s="10" t="s">
        <v>20</v>
      </c>
      <c r="O695" s="10" t="s">
        <v>20</v>
      </c>
      <c r="P695" s="10" t="s">
        <v>20</v>
      </c>
      <c r="Q695" s="10" t="s">
        <v>20</v>
      </c>
      <c r="R695" s="10" t="s">
        <v>20</v>
      </c>
      <c r="S695" s="10" t="s">
        <v>20</v>
      </c>
      <c r="T695" s="10" t="s">
        <v>20</v>
      </c>
      <c r="U695" s="10" t="s">
        <v>20</v>
      </c>
      <c r="V695" s="10" t="s">
        <v>20</v>
      </c>
      <c r="W695" s="10" t="s">
        <v>20</v>
      </c>
      <c r="X695" s="10" t="s">
        <v>20</v>
      </c>
      <c r="Y695" s="10" t="s">
        <v>20</v>
      </c>
      <c r="Z695" s="10" t="s">
        <v>20</v>
      </c>
      <c r="AA695" s="10" t="s">
        <v>20</v>
      </c>
      <c r="AB695" s="10" t="s">
        <v>20</v>
      </c>
      <c r="AC695" s="10" t="s">
        <v>20</v>
      </c>
      <c r="AD695" s="10" t="s">
        <v>20</v>
      </c>
      <c r="AE695" s="10" t="s">
        <v>20</v>
      </c>
      <c r="AF695" s="10" t="s">
        <v>20</v>
      </c>
      <c r="AG695" s="10" t="s">
        <v>20</v>
      </c>
      <c r="AH695" s="10" t="s">
        <v>20</v>
      </c>
      <c r="AI695" s="10" t="s">
        <v>20</v>
      </c>
      <c r="AJ695" s="10" t="s">
        <v>20</v>
      </c>
      <c r="AK695" s="10" t="s">
        <v>20</v>
      </c>
      <c r="AL695" s="10" t="s">
        <v>20</v>
      </c>
      <c r="AM695" s="10" t="s">
        <v>20</v>
      </c>
      <c r="AN695" s="10" t="s">
        <v>20</v>
      </c>
      <c r="AO695" s="10" t="s">
        <v>20</v>
      </c>
      <c r="AP695" s="10" t="s">
        <v>20</v>
      </c>
      <c r="AQ695" s="10" t="s">
        <v>20</v>
      </c>
      <c r="AR695" s="10" t="s">
        <v>20</v>
      </c>
      <c r="AS695" s="10" t="s">
        <v>20</v>
      </c>
      <c r="AT695" t="s">
        <v>3955</v>
      </c>
      <c r="AU695" s="7" t="str">
        <f>'sp1'!AJ697</f>
        <v>Dynamic PrintRange</v>
      </c>
    </row>
    <row r="696" spans="2:47" ht="11.25" customHeight="1" x14ac:dyDescent="0.25">
      <c r="B696" s="12">
        <v>8</v>
      </c>
      <c r="C696" s="16" t="str">
        <f t="shared" si="10"/>
        <v>∞</v>
      </c>
      <c r="D696" s="10">
        <v>0</v>
      </c>
      <c r="E696" s="10">
        <v>0</v>
      </c>
      <c r="F696" s="10">
        <v>1</v>
      </c>
      <c r="G696" s="10">
        <v>0</v>
      </c>
      <c r="H696" s="10">
        <v>0</v>
      </c>
      <c r="I696" s="10">
        <v>1</v>
      </c>
      <c r="J696" s="10">
        <v>0</v>
      </c>
      <c r="K696" s="10">
        <v>1</v>
      </c>
      <c r="L696" s="10" t="s">
        <v>20</v>
      </c>
      <c r="M696" s="10" t="s">
        <v>20</v>
      </c>
      <c r="N696" s="10" t="s">
        <v>20</v>
      </c>
      <c r="O696" s="10" t="s">
        <v>20</v>
      </c>
      <c r="P696" s="10" t="s">
        <v>20</v>
      </c>
      <c r="Q696" s="10" t="s">
        <v>20</v>
      </c>
      <c r="R696" s="10" t="s">
        <v>20</v>
      </c>
      <c r="S696" s="10" t="s">
        <v>20</v>
      </c>
      <c r="T696" s="10" t="s">
        <v>20</v>
      </c>
      <c r="U696" s="10" t="s">
        <v>20</v>
      </c>
      <c r="V696" s="10" t="s">
        <v>20</v>
      </c>
      <c r="W696" s="10" t="s">
        <v>20</v>
      </c>
      <c r="X696" s="10" t="s">
        <v>20</v>
      </c>
      <c r="Y696" s="10" t="s">
        <v>20</v>
      </c>
      <c r="Z696" s="10" t="s">
        <v>20</v>
      </c>
      <c r="AA696" s="10" t="s">
        <v>20</v>
      </c>
      <c r="AB696" s="10" t="s">
        <v>20</v>
      </c>
      <c r="AC696" s="10" t="s">
        <v>20</v>
      </c>
      <c r="AD696" s="10" t="s">
        <v>20</v>
      </c>
      <c r="AE696" s="10" t="s">
        <v>20</v>
      </c>
      <c r="AF696" s="10" t="s">
        <v>20</v>
      </c>
      <c r="AG696" s="10" t="s">
        <v>20</v>
      </c>
      <c r="AH696" s="10" t="s">
        <v>20</v>
      </c>
      <c r="AI696" s="10" t="s">
        <v>20</v>
      </c>
      <c r="AJ696" s="10" t="s">
        <v>20</v>
      </c>
      <c r="AK696" s="10" t="s">
        <v>20</v>
      </c>
      <c r="AL696" s="10" t="s">
        <v>20</v>
      </c>
      <c r="AM696" s="10" t="s">
        <v>20</v>
      </c>
      <c r="AN696" s="10" t="s">
        <v>20</v>
      </c>
      <c r="AO696" s="10" t="s">
        <v>20</v>
      </c>
      <c r="AP696" s="10" t="s">
        <v>20</v>
      </c>
      <c r="AQ696" s="10" t="s">
        <v>20</v>
      </c>
      <c r="AR696" s="10" t="s">
        <v>20</v>
      </c>
      <c r="AS696" s="10" t="s">
        <v>20</v>
      </c>
      <c r="AT696" t="s">
        <v>3956</v>
      </c>
      <c r="AU696" s="7" t="str">
        <f>'sp1'!AJ698</f>
        <v>Highlight Today For Tasklist</v>
      </c>
    </row>
    <row r="697" spans="2:47" ht="11.25" customHeight="1" x14ac:dyDescent="0.25">
      <c r="B697" s="12">
        <v>3</v>
      </c>
      <c r="C697" s="16" t="str">
        <f t="shared" si="10"/>
        <v>∞</v>
      </c>
      <c r="D697" s="10">
        <v>0</v>
      </c>
      <c r="E697" s="10">
        <v>0</v>
      </c>
      <c r="F697" s="10">
        <v>1</v>
      </c>
      <c r="G697" s="10" t="s">
        <v>20</v>
      </c>
      <c r="H697" s="10" t="s">
        <v>20</v>
      </c>
      <c r="I697" s="10" t="s">
        <v>20</v>
      </c>
      <c r="J697" s="10" t="s">
        <v>20</v>
      </c>
      <c r="K697" s="10" t="s">
        <v>20</v>
      </c>
      <c r="L697" s="10" t="s">
        <v>20</v>
      </c>
      <c r="M697" s="10" t="s">
        <v>20</v>
      </c>
      <c r="N697" s="10" t="s">
        <v>20</v>
      </c>
      <c r="O697" s="10" t="s">
        <v>20</v>
      </c>
      <c r="P697" s="10" t="s">
        <v>20</v>
      </c>
      <c r="Q697" s="10" t="s">
        <v>20</v>
      </c>
      <c r="R697" s="10" t="s">
        <v>20</v>
      </c>
      <c r="S697" s="10" t="s">
        <v>20</v>
      </c>
      <c r="T697" s="10" t="s">
        <v>20</v>
      </c>
      <c r="U697" s="10" t="s">
        <v>20</v>
      </c>
      <c r="V697" s="10" t="s">
        <v>20</v>
      </c>
      <c r="W697" s="10" t="s">
        <v>20</v>
      </c>
      <c r="X697" s="10" t="s">
        <v>20</v>
      </c>
      <c r="Y697" s="10" t="s">
        <v>20</v>
      </c>
      <c r="Z697" s="10" t="s">
        <v>20</v>
      </c>
      <c r="AA697" s="10" t="s">
        <v>20</v>
      </c>
      <c r="AB697" s="10" t="s">
        <v>20</v>
      </c>
      <c r="AC697" s="10" t="s">
        <v>20</v>
      </c>
      <c r="AD697" s="10" t="s">
        <v>20</v>
      </c>
      <c r="AE697" s="10" t="s">
        <v>20</v>
      </c>
      <c r="AF697" s="10" t="s">
        <v>20</v>
      </c>
      <c r="AG697" s="10" t="s">
        <v>20</v>
      </c>
      <c r="AH697" s="10" t="s">
        <v>20</v>
      </c>
      <c r="AI697" s="10" t="s">
        <v>20</v>
      </c>
      <c r="AJ697" s="10" t="s">
        <v>20</v>
      </c>
      <c r="AK697" s="10" t="s">
        <v>20</v>
      </c>
      <c r="AL697" s="10" t="s">
        <v>20</v>
      </c>
      <c r="AM697" s="10" t="s">
        <v>20</v>
      </c>
      <c r="AN697" s="10" t="s">
        <v>20</v>
      </c>
      <c r="AO697" s="10" t="s">
        <v>20</v>
      </c>
      <c r="AP697" s="10" t="s">
        <v>20</v>
      </c>
      <c r="AQ697" s="10" t="s">
        <v>20</v>
      </c>
      <c r="AR697" s="10" t="s">
        <v>20</v>
      </c>
      <c r="AS697" s="10" t="s">
        <v>20</v>
      </c>
      <c r="AT697" t="s">
        <v>3957</v>
      </c>
      <c r="AU697" s="7" t="str">
        <f>'sp1'!AJ699</f>
        <v>Modifying Tab Colors in Excel 2007 (can&amp;…</v>
      </c>
    </row>
    <row r="698" spans="2:47" ht="11.25" customHeight="1" x14ac:dyDescent="0.25">
      <c r="B698" s="12">
        <v>7</v>
      </c>
      <c r="C698" s="16" t="str">
        <f t="shared" si="10"/>
        <v>∞</v>
      </c>
      <c r="D698" s="10">
        <v>0</v>
      </c>
      <c r="E698" s="10">
        <v>0</v>
      </c>
      <c r="F698" s="10">
        <v>0</v>
      </c>
      <c r="G698" s="10">
        <v>0</v>
      </c>
      <c r="H698" s="10">
        <v>0</v>
      </c>
      <c r="I698" s="10">
        <v>1</v>
      </c>
      <c r="J698" s="10">
        <v>0</v>
      </c>
      <c r="K698" s="10" t="s">
        <v>20</v>
      </c>
      <c r="L698" s="10" t="s">
        <v>20</v>
      </c>
      <c r="M698" s="10" t="s">
        <v>20</v>
      </c>
      <c r="N698" s="10" t="s">
        <v>20</v>
      </c>
      <c r="O698" s="10" t="s">
        <v>20</v>
      </c>
      <c r="P698" s="10" t="s">
        <v>20</v>
      </c>
      <c r="Q698" s="10" t="s">
        <v>20</v>
      </c>
      <c r="R698" s="10" t="s">
        <v>20</v>
      </c>
      <c r="S698" s="10" t="s">
        <v>20</v>
      </c>
      <c r="T698" s="10" t="s">
        <v>20</v>
      </c>
      <c r="U698" s="10" t="s">
        <v>20</v>
      </c>
      <c r="V698" s="10" t="s">
        <v>20</v>
      </c>
      <c r="W698" s="10" t="s">
        <v>20</v>
      </c>
      <c r="X698" s="10" t="s">
        <v>20</v>
      </c>
      <c r="Y698" s="10" t="s">
        <v>20</v>
      </c>
      <c r="Z698" s="10" t="s">
        <v>20</v>
      </c>
      <c r="AA698" s="10" t="s">
        <v>20</v>
      </c>
      <c r="AB698" s="10" t="s">
        <v>20</v>
      </c>
      <c r="AC698" s="10" t="s">
        <v>20</v>
      </c>
      <c r="AD698" s="10" t="s">
        <v>20</v>
      </c>
      <c r="AE698" s="10" t="s">
        <v>20</v>
      </c>
      <c r="AF698" s="10" t="s">
        <v>20</v>
      </c>
      <c r="AG698" s="10" t="s">
        <v>20</v>
      </c>
      <c r="AH698" s="10" t="s">
        <v>20</v>
      </c>
      <c r="AI698" s="10" t="s">
        <v>20</v>
      </c>
      <c r="AJ698" s="10" t="s">
        <v>20</v>
      </c>
      <c r="AK698" s="10" t="s">
        <v>20</v>
      </c>
      <c r="AL698" s="10" t="s">
        <v>20</v>
      </c>
      <c r="AM698" s="10" t="s">
        <v>20</v>
      </c>
      <c r="AN698" s="10" t="s">
        <v>20</v>
      </c>
      <c r="AO698" s="10" t="s">
        <v>20</v>
      </c>
      <c r="AP698" s="10" t="s">
        <v>20</v>
      </c>
      <c r="AQ698" s="10" t="s">
        <v>20</v>
      </c>
      <c r="AR698" s="10" t="s">
        <v>20</v>
      </c>
      <c r="AS698" s="10" t="s">
        <v>20</v>
      </c>
      <c r="AT698" t="s">
        <v>3958</v>
      </c>
      <c r="AU698" s="7" t="str">
        <f>'sp1'!AJ700</f>
        <v>efficient lookup method?</v>
      </c>
    </row>
    <row r="699" spans="2:47" ht="11.25" customHeight="1" x14ac:dyDescent="0.25">
      <c r="B699" s="12">
        <v>2</v>
      </c>
      <c r="C699" s="16" t="str">
        <f t="shared" si="10"/>
        <v>∞</v>
      </c>
      <c r="D699" s="10">
        <v>0</v>
      </c>
      <c r="E699" s="10">
        <v>1</v>
      </c>
      <c r="F699" s="10" t="s">
        <v>20</v>
      </c>
      <c r="G699" s="10" t="s">
        <v>20</v>
      </c>
      <c r="H699" s="10" t="s">
        <v>20</v>
      </c>
      <c r="I699" s="10" t="s">
        <v>20</v>
      </c>
      <c r="J699" s="10" t="s">
        <v>20</v>
      </c>
      <c r="K699" s="10" t="s">
        <v>20</v>
      </c>
      <c r="L699" s="10" t="s">
        <v>20</v>
      </c>
      <c r="M699" s="10" t="s">
        <v>20</v>
      </c>
      <c r="N699" s="10" t="s">
        <v>20</v>
      </c>
      <c r="O699" s="10" t="s">
        <v>20</v>
      </c>
      <c r="P699" s="10" t="s">
        <v>20</v>
      </c>
      <c r="Q699" s="10" t="s">
        <v>20</v>
      </c>
      <c r="R699" s="10" t="s">
        <v>20</v>
      </c>
      <c r="S699" s="10" t="s">
        <v>20</v>
      </c>
      <c r="T699" s="10" t="s">
        <v>20</v>
      </c>
      <c r="U699" s="10" t="s">
        <v>20</v>
      </c>
      <c r="V699" s="10" t="s">
        <v>20</v>
      </c>
      <c r="W699" s="10" t="s">
        <v>20</v>
      </c>
      <c r="X699" s="10" t="s">
        <v>20</v>
      </c>
      <c r="Y699" s="10" t="s">
        <v>20</v>
      </c>
      <c r="Z699" s="10" t="s">
        <v>20</v>
      </c>
      <c r="AA699" s="10" t="s">
        <v>20</v>
      </c>
      <c r="AB699" s="10" t="s">
        <v>20</v>
      </c>
      <c r="AC699" s="10" t="s">
        <v>20</v>
      </c>
      <c r="AD699" s="10" t="s">
        <v>20</v>
      </c>
      <c r="AE699" s="10" t="s">
        <v>20</v>
      </c>
      <c r="AF699" s="10" t="s">
        <v>20</v>
      </c>
      <c r="AG699" s="10" t="s">
        <v>20</v>
      </c>
      <c r="AH699" s="10" t="s">
        <v>20</v>
      </c>
      <c r="AI699" s="10" t="s">
        <v>20</v>
      </c>
      <c r="AJ699" s="10" t="s">
        <v>20</v>
      </c>
      <c r="AK699" s="10" t="s">
        <v>20</v>
      </c>
      <c r="AL699" s="10" t="s">
        <v>20</v>
      </c>
      <c r="AM699" s="10" t="s">
        <v>20</v>
      </c>
      <c r="AN699" s="10" t="s">
        <v>20</v>
      </c>
      <c r="AO699" s="10" t="s">
        <v>20</v>
      </c>
      <c r="AP699" s="10" t="s">
        <v>20</v>
      </c>
      <c r="AQ699" s="10" t="s">
        <v>20</v>
      </c>
      <c r="AR699" s="10" t="s">
        <v>20</v>
      </c>
      <c r="AS699" s="10" t="s">
        <v>20</v>
      </c>
      <c r="AT699" t="s">
        <v>3959</v>
      </c>
      <c r="AU699" s="7" t="str">
        <f>'sp1'!AJ701</f>
        <v>GIF in Excel</v>
      </c>
    </row>
    <row r="700" spans="2:47" ht="11.25" customHeight="1" x14ac:dyDescent="0.25">
      <c r="B700" s="12">
        <v>4</v>
      </c>
      <c r="C700" s="16" t="str">
        <f t="shared" si="10"/>
        <v>∞</v>
      </c>
      <c r="D700" s="10">
        <v>0</v>
      </c>
      <c r="E700" s="10">
        <v>1</v>
      </c>
      <c r="F700" s="10">
        <v>0</v>
      </c>
      <c r="G700" s="10">
        <v>0</v>
      </c>
      <c r="H700" s="10" t="s">
        <v>20</v>
      </c>
      <c r="I700" s="10" t="s">
        <v>20</v>
      </c>
      <c r="J700" s="10" t="s">
        <v>20</v>
      </c>
      <c r="K700" s="10" t="s">
        <v>20</v>
      </c>
      <c r="L700" s="10" t="s">
        <v>20</v>
      </c>
      <c r="M700" s="10" t="s">
        <v>20</v>
      </c>
      <c r="N700" s="10" t="s">
        <v>20</v>
      </c>
      <c r="O700" s="10" t="s">
        <v>20</v>
      </c>
      <c r="P700" s="10" t="s">
        <v>20</v>
      </c>
      <c r="Q700" s="10" t="s">
        <v>20</v>
      </c>
      <c r="R700" s="10" t="s">
        <v>20</v>
      </c>
      <c r="S700" s="10" t="s">
        <v>20</v>
      </c>
      <c r="T700" s="10" t="s">
        <v>20</v>
      </c>
      <c r="U700" s="10" t="s">
        <v>20</v>
      </c>
      <c r="V700" s="10" t="s">
        <v>20</v>
      </c>
      <c r="W700" s="10" t="s">
        <v>20</v>
      </c>
      <c r="X700" s="10" t="s">
        <v>20</v>
      </c>
      <c r="Y700" s="10" t="s">
        <v>20</v>
      </c>
      <c r="Z700" s="10" t="s">
        <v>20</v>
      </c>
      <c r="AA700" s="10" t="s">
        <v>20</v>
      </c>
      <c r="AB700" s="10" t="s">
        <v>20</v>
      </c>
      <c r="AC700" s="10" t="s">
        <v>20</v>
      </c>
      <c r="AD700" s="10" t="s">
        <v>20</v>
      </c>
      <c r="AE700" s="10" t="s">
        <v>20</v>
      </c>
      <c r="AF700" s="10" t="s">
        <v>20</v>
      </c>
      <c r="AG700" s="10" t="s">
        <v>20</v>
      </c>
      <c r="AH700" s="10" t="s">
        <v>20</v>
      </c>
      <c r="AI700" s="10" t="s">
        <v>20</v>
      </c>
      <c r="AJ700" s="10" t="s">
        <v>20</v>
      </c>
      <c r="AK700" s="10" t="s">
        <v>20</v>
      </c>
      <c r="AL700" s="10" t="s">
        <v>20</v>
      </c>
      <c r="AM700" s="10" t="s">
        <v>20</v>
      </c>
      <c r="AN700" s="10" t="s">
        <v>20</v>
      </c>
      <c r="AO700" s="10" t="s">
        <v>20</v>
      </c>
      <c r="AP700" s="10" t="s">
        <v>20</v>
      </c>
      <c r="AQ700" s="10" t="s">
        <v>20</v>
      </c>
      <c r="AR700" s="10" t="s">
        <v>20</v>
      </c>
      <c r="AS700" s="10" t="s">
        <v>20</v>
      </c>
      <c r="AT700" t="s">
        <v>3960</v>
      </c>
      <c r="AU700" s="7" t="str">
        <f>'sp1'!AJ702</f>
        <v>Count if using indexing and matching</v>
      </c>
    </row>
    <row r="701" spans="2:47" ht="11.25" customHeight="1" x14ac:dyDescent="0.25">
      <c r="B701" s="12">
        <v>11</v>
      </c>
      <c r="C701" s="16" t="str">
        <f t="shared" si="10"/>
        <v>∞</v>
      </c>
      <c r="D701" s="10">
        <v>0</v>
      </c>
      <c r="E701" s="10">
        <v>0</v>
      </c>
      <c r="F701" s="10">
        <v>0</v>
      </c>
      <c r="G701" s="10">
        <v>0</v>
      </c>
      <c r="H701" s="10">
        <v>0</v>
      </c>
      <c r="I701" s="10">
        <v>0</v>
      </c>
      <c r="J701" s="10">
        <v>1</v>
      </c>
      <c r="K701" s="10">
        <v>0</v>
      </c>
      <c r="L701" s="10">
        <v>0</v>
      </c>
      <c r="M701" s="10">
        <v>0</v>
      </c>
      <c r="N701" s="10">
        <v>0</v>
      </c>
      <c r="O701" s="10" t="s">
        <v>20</v>
      </c>
      <c r="P701" s="10" t="s">
        <v>20</v>
      </c>
      <c r="Q701" s="10" t="s">
        <v>20</v>
      </c>
      <c r="R701" s="10" t="s">
        <v>20</v>
      </c>
      <c r="S701" s="10" t="s">
        <v>20</v>
      </c>
      <c r="T701" s="10" t="s">
        <v>20</v>
      </c>
      <c r="U701" s="10" t="s">
        <v>20</v>
      </c>
      <c r="V701" s="10" t="s">
        <v>20</v>
      </c>
      <c r="W701" s="10" t="s">
        <v>20</v>
      </c>
      <c r="X701" s="10" t="s">
        <v>20</v>
      </c>
      <c r="Y701" s="10" t="s">
        <v>20</v>
      </c>
      <c r="Z701" s="10" t="s">
        <v>20</v>
      </c>
      <c r="AA701" s="10" t="s">
        <v>20</v>
      </c>
      <c r="AB701" s="10" t="s">
        <v>20</v>
      </c>
      <c r="AC701" s="10" t="s">
        <v>20</v>
      </c>
      <c r="AD701" s="10" t="s">
        <v>20</v>
      </c>
      <c r="AE701" s="10" t="s">
        <v>20</v>
      </c>
      <c r="AF701" s="10" t="s">
        <v>20</v>
      </c>
      <c r="AG701" s="10" t="s">
        <v>20</v>
      </c>
      <c r="AH701" s="10" t="s">
        <v>20</v>
      </c>
      <c r="AI701" s="10" t="s">
        <v>20</v>
      </c>
      <c r="AJ701" s="10" t="s">
        <v>20</v>
      </c>
      <c r="AK701" s="10" t="s">
        <v>20</v>
      </c>
      <c r="AL701" s="10" t="s">
        <v>20</v>
      </c>
      <c r="AM701" s="10" t="s">
        <v>20</v>
      </c>
      <c r="AN701" s="10" t="s">
        <v>20</v>
      </c>
      <c r="AO701" s="10" t="s">
        <v>20</v>
      </c>
      <c r="AP701" s="10" t="s">
        <v>20</v>
      </c>
      <c r="AQ701" s="10" t="s">
        <v>20</v>
      </c>
      <c r="AR701" s="10" t="s">
        <v>20</v>
      </c>
      <c r="AS701" s="10" t="s">
        <v>20</v>
      </c>
      <c r="AT701" t="s">
        <v>3961</v>
      </c>
      <c r="AU701" s="7" t="str">
        <f>'sp1'!AJ703</f>
        <v>If function</v>
      </c>
    </row>
    <row r="702" spans="2:47" ht="11.25" customHeight="1" x14ac:dyDescent="0.25">
      <c r="B702" s="12">
        <v>5</v>
      </c>
      <c r="C702" s="16" t="str">
        <f t="shared" si="10"/>
        <v>∞</v>
      </c>
      <c r="D702" s="10">
        <v>0</v>
      </c>
      <c r="E702" s="10">
        <v>0</v>
      </c>
      <c r="F702" s="10">
        <v>0</v>
      </c>
      <c r="G702" s="10">
        <v>0</v>
      </c>
      <c r="H702" s="10">
        <v>1</v>
      </c>
      <c r="I702" s="10" t="s">
        <v>20</v>
      </c>
      <c r="J702" s="10" t="s">
        <v>20</v>
      </c>
      <c r="K702" s="10" t="s">
        <v>20</v>
      </c>
      <c r="L702" s="10" t="s">
        <v>20</v>
      </c>
      <c r="M702" s="10" t="s">
        <v>20</v>
      </c>
      <c r="N702" s="10" t="s">
        <v>20</v>
      </c>
      <c r="O702" s="10" t="s">
        <v>20</v>
      </c>
      <c r="P702" s="10" t="s">
        <v>20</v>
      </c>
      <c r="Q702" s="10" t="s">
        <v>20</v>
      </c>
      <c r="R702" s="10" t="s">
        <v>20</v>
      </c>
      <c r="S702" s="10" t="s">
        <v>20</v>
      </c>
      <c r="T702" s="10" t="s">
        <v>20</v>
      </c>
      <c r="U702" s="10" t="s">
        <v>20</v>
      </c>
      <c r="V702" s="10" t="s">
        <v>20</v>
      </c>
      <c r="W702" s="10" t="s">
        <v>20</v>
      </c>
      <c r="X702" s="10" t="s">
        <v>20</v>
      </c>
      <c r="Y702" s="10" t="s">
        <v>20</v>
      </c>
      <c r="Z702" s="10" t="s">
        <v>20</v>
      </c>
      <c r="AA702" s="10" t="s">
        <v>20</v>
      </c>
      <c r="AB702" s="10" t="s">
        <v>20</v>
      </c>
      <c r="AC702" s="10" t="s">
        <v>20</v>
      </c>
      <c r="AD702" s="10" t="s">
        <v>20</v>
      </c>
      <c r="AE702" s="10" t="s">
        <v>20</v>
      </c>
      <c r="AF702" s="10" t="s">
        <v>20</v>
      </c>
      <c r="AG702" s="10" t="s">
        <v>20</v>
      </c>
      <c r="AH702" s="10" t="s">
        <v>20</v>
      </c>
      <c r="AI702" s="10" t="s">
        <v>20</v>
      </c>
      <c r="AJ702" s="10" t="s">
        <v>20</v>
      </c>
      <c r="AK702" s="10" t="s">
        <v>20</v>
      </c>
      <c r="AL702" s="10" t="s">
        <v>20</v>
      </c>
      <c r="AM702" s="10" t="s">
        <v>20</v>
      </c>
      <c r="AN702" s="10" t="s">
        <v>20</v>
      </c>
      <c r="AO702" s="10" t="s">
        <v>20</v>
      </c>
      <c r="AP702" s="10" t="s">
        <v>20</v>
      </c>
      <c r="AQ702" s="10" t="s">
        <v>20</v>
      </c>
      <c r="AR702" s="10" t="s">
        <v>20</v>
      </c>
      <c r="AS702" s="10" t="s">
        <v>20</v>
      </c>
      <c r="AT702" t="s">
        <v>3962</v>
      </c>
      <c r="AU702" s="7" t="str">
        <f>'sp1'!AJ704</f>
        <v>Concatenate in Text box</v>
      </c>
    </row>
    <row r="703" spans="2:47" ht="11.25" customHeight="1" x14ac:dyDescent="0.25">
      <c r="B703" s="12">
        <v>9</v>
      </c>
      <c r="C703" s="16" t="str">
        <f t="shared" si="10"/>
        <v>∞</v>
      </c>
      <c r="D703" s="10">
        <v>0</v>
      </c>
      <c r="E703" s="10">
        <v>0</v>
      </c>
      <c r="F703" s="10">
        <v>0</v>
      </c>
      <c r="G703" s="10">
        <v>1</v>
      </c>
      <c r="H703" s="10">
        <v>0</v>
      </c>
      <c r="I703" s="10">
        <v>0</v>
      </c>
      <c r="J703" s="10">
        <v>0</v>
      </c>
      <c r="K703" s="10">
        <v>0</v>
      </c>
      <c r="L703" s="10">
        <v>0</v>
      </c>
      <c r="M703" s="10" t="s">
        <v>20</v>
      </c>
      <c r="N703" s="10" t="s">
        <v>20</v>
      </c>
      <c r="O703" s="10" t="s">
        <v>20</v>
      </c>
      <c r="P703" s="10" t="s">
        <v>20</v>
      </c>
      <c r="Q703" s="10" t="s">
        <v>20</v>
      </c>
      <c r="R703" s="10" t="s">
        <v>20</v>
      </c>
      <c r="S703" s="10" t="s">
        <v>20</v>
      </c>
      <c r="T703" s="10" t="s">
        <v>20</v>
      </c>
      <c r="U703" s="10" t="s">
        <v>20</v>
      </c>
      <c r="V703" s="10" t="s">
        <v>20</v>
      </c>
      <c r="W703" s="10" t="s">
        <v>20</v>
      </c>
      <c r="X703" s="10" t="s">
        <v>20</v>
      </c>
      <c r="Y703" s="10" t="s">
        <v>20</v>
      </c>
      <c r="Z703" s="10" t="s">
        <v>20</v>
      </c>
      <c r="AA703" s="10" t="s">
        <v>20</v>
      </c>
      <c r="AB703" s="10" t="s">
        <v>20</v>
      </c>
      <c r="AC703" s="10" t="s">
        <v>20</v>
      </c>
      <c r="AD703" s="10" t="s">
        <v>20</v>
      </c>
      <c r="AE703" s="10" t="s">
        <v>20</v>
      </c>
      <c r="AF703" s="10" t="s">
        <v>20</v>
      </c>
      <c r="AG703" s="10" t="s">
        <v>20</v>
      </c>
      <c r="AH703" s="10" t="s">
        <v>20</v>
      </c>
      <c r="AI703" s="10" t="s">
        <v>20</v>
      </c>
      <c r="AJ703" s="10" t="s">
        <v>20</v>
      </c>
      <c r="AK703" s="10" t="s">
        <v>20</v>
      </c>
      <c r="AL703" s="10" t="s">
        <v>20</v>
      </c>
      <c r="AM703" s="10" t="s">
        <v>20</v>
      </c>
      <c r="AN703" s="10" t="s">
        <v>20</v>
      </c>
      <c r="AO703" s="10" t="s">
        <v>20</v>
      </c>
      <c r="AP703" s="10" t="s">
        <v>20</v>
      </c>
      <c r="AQ703" s="10" t="s">
        <v>20</v>
      </c>
      <c r="AR703" s="10" t="s">
        <v>20</v>
      </c>
      <c r="AS703" s="10" t="s">
        <v>20</v>
      </c>
      <c r="AT703" t="s">
        <v>3963</v>
      </c>
      <c r="AU703" s="7" t="str">
        <f>'sp1'!AJ705</f>
        <v>Offset Function</v>
      </c>
    </row>
    <row r="704" spans="2:47" ht="11.25" customHeight="1" x14ac:dyDescent="0.25">
      <c r="B704" s="12">
        <v>6</v>
      </c>
      <c r="C704" s="16" t="str">
        <f t="shared" si="10"/>
        <v>∞</v>
      </c>
      <c r="D704" s="10">
        <v>0</v>
      </c>
      <c r="E704" s="10">
        <v>1</v>
      </c>
      <c r="F704" s="10">
        <v>0</v>
      </c>
      <c r="G704" s="10">
        <v>0</v>
      </c>
      <c r="H704" s="10">
        <v>0</v>
      </c>
      <c r="I704" s="10">
        <v>0</v>
      </c>
      <c r="J704" s="10" t="s">
        <v>20</v>
      </c>
      <c r="K704" s="10" t="s">
        <v>20</v>
      </c>
      <c r="L704" s="10" t="s">
        <v>20</v>
      </c>
      <c r="M704" s="10" t="s">
        <v>20</v>
      </c>
      <c r="N704" s="10" t="s">
        <v>20</v>
      </c>
      <c r="O704" s="10" t="s">
        <v>20</v>
      </c>
      <c r="P704" s="10" t="s">
        <v>20</v>
      </c>
      <c r="Q704" s="10" t="s">
        <v>20</v>
      </c>
      <c r="R704" s="10" t="s">
        <v>20</v>
      </c>
      <c r="S704" s="10" t="s">
        <v>20</v>
      </c>
      <c r="T704" s="10" t="s">
        <v>20</v>
      </c>
      <c r="U704" s="10" t="s">
        <v>20</v>
      </c>
      <c r="V704" s="10" t="s">
        <v>20</v>
      </c>
      <c r="W704" s="10" t="s">
        <v>20</v>
      </c>
      <c r="X704" s="10" t="s">
        <v>20</v>
      </c>
      <c r="Y704" s="10" t="s">
        <v>20</v>
      </c>
      <c r="Z704" s="10" t="s">
        <v>20</v>
      </c>
      <c r="AA704" s="10" t="s">
        <v>20</v>
      </c>
      <c r="AB704" s="10" t="s">
        <v>20</v>
      </c>
      <c r="AC704" s="10" t="s">
        <v>20</v>
      </c>
      <c r="AD704" s="10" t="s">
        <v>20</v>
      </c>
      <c r="AE704" s="10" t="s">
        <v>20</v>
      </c>
      <c r="AF704" s="10" t="s">
        <v>20</v>
      </c>
      <c r="AG704" s="10" t="s">
        <v>20</v>
      </c>
      <c r="AH704" s="10" t="s">
        <v>20</v>
      </c>
      <c r="AI704" s="10" t="s">
        <v>20</v>
      </c>
      <c r="AJ704" s="10" t="s">
        <v>20</v>
      </c>
      <c r="AK704" s="10" t="s">
        <v>20</v>
      </c>
      <c r="AL704" s="10" t="s">
        <v>20</v>
      </c>
      <c r="AM704" s="10" t="s">
        <v>20</v>
      </c>
      <c r="AN704" s="10" t="s">
        <v>20</v>
      </c>
      <c r="AO704" s="10" t="s">
        <v>20</v>
      </c>
      <c r="AP704" s="10" t="s">
        <v>20</v>
      </c>
      <c r="AQ704" s="10" t="s">
        <v>20</v>
      </c>
      <c r="AR704" s="10" t="s">
        <v>20</v>
      </c>
      <c r="AS704" s="10" t="s">
        <v>20</v>
      </c>
      <c r="AT704" t="s">
        <v>3964</v>
      </c>
      <c r="AU704" s="7" t="str">
        <f>'sp1'!AJ706</f>
        <v>Method for auto-filling a budget with ex…</v>
      </c>
    </row>
    <row r="705" spans="2:47" ht="11.25" customHeight="1" x14ac:dyDescent="0.25">
      <c r="B705" s="12">
        <v>9</v>
      </c>
      <c r="C705" s="16" t="str">
        <f t="shared" si="10"/>
        <v>∞</v>
      </c>
      <c r="D705" s="10">
        <v>0</v>
      </c>
      <c r="E705" s="10">
        <v>0</v>
      </c>
      <c r="F705" s="10">
        <v>0</v>
      </c>
      <c r="G705" s="10">
        <v>0</v>
      </c>
      <c r="H705" s="10">
        <v>1</v>
      </c>
      <c r="I705" s="10">
        <v>0</v>
      </c>
      <c r="J705" s="10">
        <v>1</v>
      </c>
      <c r="K705" s="10">
        <v>0</v>
      </c>
      <c r="L705" s="10">
        <v>0</v>
      </c>
      <c r="M705" s="10" t="s">
        <v>20</v>
      </c>
      <c r="N705" s="10" t="s">
        <v>20</v>
      </c>
      <c r="O705" s="10" t="s">
        <v>20</v>
      </c>
      <c r="P705" s="10" t="s">
        <v>20</v>
      </c>
      <c r="Q705" s="10" t="s">
        <v>20</v>
      </c>
      <c r="R705" s="10" t="s">
        <v>20</v>
      </c>
      <c r="S705" s="10" t="s">
        <v>20</v>
      </c>
      <c r="T705" s="10" t="s">
        <v>20</v>
      </c>
      <c r="U705" s="10" t="s">
        <v>20</v>
      </c>
      <c r="V705" s="10" t="s">
        <v>20</v>
      </c>
      <c r="W705" s="10" t="s">
        <v>20</v>
      </c>
      <c r="X705" s="10" t="s">
        <v>20</v>
      </c>
      <c r="Y705" s="10" t="s">
        <v>20</v>
      </c>
      <c r="Z705" s="10" t="s">
        <v>20</v>
      </c>
      <c r="AA705" s="10" t="s">
        <v>20</v>
      </c>
      <c r="AB705" s="10" t="s">
        <v>20</v>
      </c>
      <c r="AC705" s="10" t="s">
        <v>20</v>
      </c>
      <c r="AD705" s="10" t="s">
        <v>20</v>
      </c>
      <c r="AE705" s="10" t="s">
        <v>20</v>
      </c>
      <c r="AF705" s="10" t="s">
        <v>20</v>
      </c>
      <c r="AG705" s="10" t="s">
        <v>20</v>
      </c>
      <c r="AH705" s="10" t="s">
        <v>20</v>
      </c>
      <c r="AI705" s="10" t="s">
        <v>20</v>
      </c>
      <c r="AJ705" s="10" t="s">
        <v>20</v>
      </c>
      <c r="AK705" s="10" t="s">
        <v>20</v>
      </c>
      <c r="AL705" s="10" t="s">
        <v>20</v>
      </c>
      <c r="AM705" s="10" t="s">
        <v>20</v>
      </c>
      <c r="AN705" s="10" t="s">
        <v>20</v>
      </c>
      <c r="AO705" s="10" t="s">
        <v>20</v>
      </c>
      <c r="AP705" s="10" t="s">
        <v>20</v>
      </c>
      <c r="AQ705" s="10" t="s">
        <v>20</v>
      </c>
      <c r="AR705" s="10" t="s">
        <v>20</v>
      </c>
      <c r="AS705" s="10" t="s">
        <v>20</v>
      </c>
      <c r="AT705" t="s">
        <v>3965</v>
      </c>
      <c r="AU705" s="7" t="str">
        <f>'sp1'!AJ707</f>
        <v>Theshold Count</v>
      </c>
    </row>
    <row r="706" spans="2:47" ht="11.25" customHeight="1" x14ac:dyDescent="0.25">
      <c r="B706" s="12">
        <v>2</v>
      </c>
      <c r="C706" s="16" t="str">
        <f t="shared" si="10"/>
        <v>∞</v>
      </c>
      <c r="D706" s="10">
        <v>0</v>
      </c>
      <c r="E706" s="10">
        <v>1</v>
      </c>
      <c r="F706" s="10" t="s">
        <v>20</v>
      </c>
      <c r="G706" s="10" t="s">
        <v>20</v>
      </c>
      <c r="H706" s="10" t="s">
        <v>20</v>
      </c>
      <c r="I706" s="10" t="s">
        <v>20</v>
      </c>
      <c r="J706" s="10" t="s">
        <v>20</v>
      </c>
      <c r="K706" s="10" t="s">
        <v>20</v>
      </c>
      <c r="L706" s="10" t="s">
        <v>20</v>
      </c>
      <c r="M706" s="10" t="s">
        <v>20</v>
      </c>
      <c r="N706" s="10" t="s">
        <v>20</v>
      </c>
      <c r="O706" s="10" t="s">
        <v>20</v>
      </c>
      <c r="P706" s="10" t="s">
        <v>20</v>
      </c>
      <c r="Q706" s="10" t="s">
        <v>20</v>
      </c>
      <c r="R706" s="10" t="s">
        <v>20</v>
      </c>
      <c r="S706" s="10" t="s">
        <v>20</v>
      </c>
      <c r="T706" s="10" t="s">
        <v>20</v>
      </c>
      <c r="U706" s="10" t="s">
        <v>20</v>
      </c>
      <c r="V706" s="10" t="s">
        <v>20</v>
      </c>
      <c r="W706" s="10" t="s">
        <v>20</v>
      </c>
      <c r="X706" s="10" t="s">
        <v>20</v>
      </c>
      <c r="Y706" s="10" t="s">
        <v>20</v>
      </c>
      <c r="Z706" s="10" t="s">
        <v>20</v>
      </c>
      <c r="AA706" s="10" t="s">
        <v>20</v>
      </c>
      <c r="AB706" s="10" t="s">
        <v>20</v>
      </c>
      <c r="AC706" s="10" t="s">
        <v>20</v>
      </c>
      <c r="AD706" s="10" t="s">
        <v>20</v>
      </c>
      <c r="AE706" s="10" t="s">
        <v>20</v>
      </c>
      <c r="AF706" s="10" t="s">
        <v>20</v>
      </c>
      <c r="AG706" s="10" t="s">
        <v>20</v>
      </c>
      <c r="AH706" s="10" t="s">
        <v>20</v>
      </c>
      <c r="AI706" s="10" t="s">
        <v>20</v>
      </c>
      <c r="AJ706" s="10" t="s">
        <v>20</v>
      </c>
      <c r="AK706" s="10" t="s">
        <v>20</v>
      </c>
      <c r="AL706" s="10" t="s">
        <v>20</v>
      </c>
      <c r="AM706" s="10" t="s">
        <v>20</v>
      </c>
      <c r="AN706" s="10" t="s">
        <v>20</v>
      </c>
      <c r="AO706" s="10" t="s">
        <v>20</v>
      </c>
      <c r="AP706" s="10" t="s">
        <v>20</v>
      </c>
      <c r="AQ706" s="10" t="s">
        <v>20</v>
      </c>
      <c r="AR706" s="10" t="s">
        <v>20</v>
      </c>
      <c r="AS706" s="10" t="s">
        <v>20</v>
      </c>
      <c r="AT706" t="s">
        <v>3966</v>
      </c>
      <c r="AU706" s="7" t="str">
        <f>'sp1'!AJ708</f>
        <v>Chart without Scale</v>
      </c>
    </row>
    <row r="707" spans="2:47" ht="11.25" customHeight="1" x14ac:dyDescent="0.25">
      <c r="B707" s="12">
        <v>4</v>
      </c>
      <c r="C707" s="16" t="str">
        <f t="shared" si="10"/>
        <v>∞</v>
      </c>
      <c r="D707" s="10">
        <v>0</v>
      </c>
      <c r="E707" s="10">
        <v>1</v>
      </c>
      <c r="F707" s="10">
        <v>0</v>
      </c>
      <c r="G707" s="10">
        <v>1</v>
      </c>
      <c r="H707" s="10" t="s">
        <v>20</v>
      </c>
      <c r="I707" s="10" t="s">
        <v>20</v>
      </c>
      <c r="J707" s="10" t="s">
        <v>20</v>
      </c>
      <c r="K707" s="10" t="s">
        <v>20</v>
      </c>
      <c r="L707" s="10" t="s">
        <v>20</v>
      </c>
      <c r="M707" s="10" t="s">
        <v>20</v>
      </c>
      <c r="N707" s="10" t="s">
        <v>20</v>
      </c>
      <c r="O707" s="10" t="s">
        <v>20</v>
      </c>
      <c r="P707" s="10" t="s">
        <v>20</v>
      </c>
      <c r="Q707" s="10" t="s">
        <v>20</v>
      </c>
      <c r="R707" s="10" t="s">
        <v>20</v>
      </c>
      <c r="S707" s="10" t="s">
        <v>20</v>
      </c>
      <c r="T707" s="10" t="s">
        <v>20</v>
      </c>
      <c r="U707" s="10" t="s">
        <v>20</v>
      </c>
      <c r="V707" s="10" t="s">
        <v>20</v>
      </c>
      <c r="W707" s="10" t="s">
        <v>20</v>
      </c>
      <c r="X707" s="10" t="s">
        <v>20</v>
      </c>
      <c r="Y707" s="10" t="s">
        <v>20</v>
      </c>
      <c r="Z707" s="10" t="s">
        <v>20</v>
      </c>
      <c r="AA707" s="10" t="s">
        <v>20</v>
      </c>
      <c r="AB707" s="10" t="s">
        <v>20</v>
      </c>
      <c r="AC707" s="10" t="s">
        <v>20</v>
      </c>
      <c r="AD707" s="10" t="s">
        <v>20</v>
      </c>
      <c r="AE707" s="10" t="s">
        <v>20</v>
      </c>
      <c r="AF707" s="10" t="s">
        <v>20</v>
      </c>
      <c r="AG707" s="10" t="s">
        <v>20</v>
      </c>
      <c r="AH707" s="10" t="s">
        <v>20</v>
      </c>
      <c r="AI707" s="10" t="s">
        <v>20</v>
      </c>
      <c r="AJ707" s="10" t="s">
        <v>20</v>
      </c>
      <c r="AK707" s="10" t="s">
        <v>20</v>
      </c>
      <c r="AL707" s="10" t="s">
        <v>20</v>
      </c>
      <c r="AM707" s="10" t="s">
        <v>20</v>
      </c>
      <c r="AN707" s="10" t="s">
        <v>20</v>
      </c>
      <c r="AO707" s="10" t="s">
        <v>20</v>
      </c>
      <c r="AP707" s="10" t="s">
        <v>20</v>
      </c>
      <c r="AQ707" s="10" t="s">
        <v>20</v>
      </c>
      <c r="AR707" s="10" t="s">
        <v>20</v>
      </c>
      <c r="AS707" s="10" t="s">
        <v>20</v>
      </c>
      <c r="AT707" t="s">
        <v>3967</v>
      </c>
      <c r="AU707" s="7" t="str">
        <f>'sp1'!AJ709</f>
        <v>set vba properties (password)</v>
      </c>
    </row>
    <row r="708" spans="2:47" ht="11.25" customHeight="1" x14ac:dyDescent="0.25">
      <c r="B708" s="12">
        <v>3</v>
      </c>
      <c r="C708" s="16" t="str">
        <f t="shared" ref="C708:C776" si="11">HYPERLINK(AT708,inf)</f>
        <v>∞</v>
      </c>
      <c r="D708" s="10">
        <v>0</v>
      </c>
      <c r="E708" s="10">
        <v>1</v>
      </c>
      <c r="F708" s="10">
        <v>0</v>
      </c>
      <c r="G708" s="10" t="s">
        <v>20</v>
      </c>
      <c r="H708" s="10" t="s">
        <v>20</v>
      </c>
      <c r="I708" s="10" t="s">
        <v>20</v>
      </c>
      <c r="J708" s="10" t="s">
        <v>20</v>
      </c>
      <c r="K708" s="10" t="s">
        <v>20</v>
      </c>
      <c r="L708" s="10" t="s">
        <v>20</v>
      </c>
      <c r="M708" s="10" t="s">
        <v>20</v>
      </c>
      <c r="N708" s="10" t="s">
        <v>20</v>
      </c>
      <c r="O708" s="10" t="s">
        <v>20</v>
      </c>
      <c r="P708" s="10" t="s">
        <v>20</v>
      </c>
      <c r="Q708" s="10" t="s">
        <v>20</v>
      </c>
      <c r="R708" s="10" t="s">
        <v>20</v>
      </c>
      <c r="S708" s="10" t="s">
        <v>20</v>
      </c>
      <c r="T708" s="10" t="s">
        <v>20</v>
      </c>
      <c r="U708" s="10" t="s">
        <v>20</v>
      </c>
      <c r="V708" s="10" t="s">
        <v>20</v>
      </c>
      <c r="W708" s="10" t="s">
        <v>20</v>
      </c>
      <c r="X708" s="10" t="s">
        <v>20</v>
      </c>
      <c r="Y708" s="10" t="s">
        <v>20</v>
      </c>
      <c r="Z708" s="10" t="s">
        <v>20</v>
      </c>
      <c r="AA708" s="10" t="s">
        <v>20</v>
      </c>
      <c r="AB708" s="10" t="s">
        <v>20</v>
      </c>
      <c r="AC708" s="10" t="s">
        <v>20</v>
      </c>
      <c r="AD708" s="10" t="s">
        <v>20</v>
      </c>
      <c r="AE708" s="10" t="s">
        <v>20</v>
      </c>
      <c r="AF708" s="10" t="s">
        <v>20</v>
      </c>
      <c r="AG708" s="10" t="s">
        <v>20</v>
      </c>
      <c r="AH708" s="10" t="s">
        <v>20</v>
      </c>
      <c r="AI708" s="10" t="s">
        <v>20</v>
      </c>
      <c r="AJ708" s="10" t="s">
        <v>20</v>
      </c>
      <c r="AK708" s="10" t="s">
        <v>20</v>
      </c>
      <c r="AL708" s="10" t="s">
        <v>20</v>
      </c>
      <c r="AM708" s="10" t="s">
        <v>20</v>
      </c>
      <c r="AN708" s="10" t="s">
        <v>20</v>
      </c>
      <c r="AO708" s="10" t="s">
        <v>20</v>
      </c>
      <c r="AP708" s="10" t="s">
        <v>20</v>
      </c>
      <c r="AQ708" s="10" t="s">
        <v>20</v>
      </c>
      <c r="AR708" s="10" t="s">
        <v>20</v>
      </c>
      <c r="AS708" s="10" t="s">
        <v>20</v>
      </c>
      <c r="AT708" t="s">
        <v>3968</v>
      </c>
      <c r="AU708" s="7" t="str">
        <f>'sp1'!AJ710</f>
        <v>Change Pivot Table data source from Exce…</v>
      </c>
    </row>
    <row r="709" spans="2:47" ht="11.25" customHeight="1" x14ac:dyDescent="0.25">
      <c r="B709" s="12">
        <v>9</v>
      </c>
      <c r="C709" s="16" t="str">
        <f t="shared" si="11"/>
        <v>∞</v>
      </c>
      <c r="D709" s="10">
        <v>0</v>
      </c>
      <c r="E709" s="10">
        <v>0</v>
      </c>
      <c r="F709" s="10">
        <v>0</v>
      </c>
      <c r="G709" s="10">
        <v>0</v>
      </c>
      <c r="H709" s="10">
        <v>1</v>
      </c>
      <c r="I709" s="10">
        <v>0</v>
      </c>
      <c r="J709" s="10">
        <v>1</v>
      </c>
      <c r="K709" s="10">
        <v>0</v>
      </c>
      <c r="L709" s="10">
        <v>1</v>
      </c>
      <c r="M709" s="10" t="s">
        <v>20</v>
      </c>
      <c r="N709" s="10" t="s">
        <v>20</v>
      </c>
      <c r="O709" s="10" t="s">
        <v>20</v>
      </c>
      <c r="P709" s="10" t="s">
        <v>20</v>
      </c>
      <c r="Q709" s="10" t="s">
        <v>20</v>
      </c>
      <c r="R709" s="10" t="s">
        <v>20</v>
      </c>
      <c r="S709" s="10" t="s">
        <v>20</v>
      </c>
      <c r="T709" s="10" t="s">
        <v>20</v>
      </c>
      <c r="U709" s="10" t="s">
        <v>20</v>
      </c>
      <c r="V709" s="10" t="s">
        <v>20</v>
      </c>
      <c r="W709" s="10" t="s">
        <v>20</v>
      </c>
      <c r="X709" s="10" t="s">
        <v>20</v>
      </c>
      <c r="Y709" s="10" t="s">
        <v>20</v>
      </c>
      <c r="Z709" s="10" t="s">
        <v>20</v>
      </c>
      <c r="AA709" s="10" t="s">
        <v>20</v>
      </c>
      <c r="AB709" s="10" t="s">
        <v>20</v>
      </c>
      <c r="AC709" s="10" t="s">
        <v>20</v>
      </c>
      <c r="AD709" s="10" t="s">
        <v>20</v>
      </c>
      <c r="AE709" s="10" t="s">
        <v>20</v>
      </c>
      <c r="AF709" s="10" t="s">
        <v>20</v>
      </c>
      <c r="AG709" s="10" t="s">
        <v>20</v>
      </c>
      <c r="AH709" s="10" t="s">
        <v>20</v>
      </c>
      <c r="AI709" s="10" t="s">
        <v>20</v>
      </c>
      <c r="AJ709" s="10" t="s">
        <v>20</v>
      </c>
      <c r="AK709" s="10" t="s">
        <v>20</v>
      </c>
      <c r="AL709" s="10" t="s">
        <v>20</v>
      </c>
      <c r="AM709" s="10" t="s">
        <v>20</v>
      </c>
      <c r="AN709" s="10" t="s">
        <v>20</v>
      </c>
      <c r="AO709" s="10" t="s">
        <v>20</v>
      </c>
      <c r="AP709" s="10" t="s">
        <v>20</v>
      </c>
      <c r="AQ709" s="10" t="s">
        <v>20</v>
      </c>
      <c r="AR709" s="10" t="s">
        <v>20</v>
      </c>
      <c r="AS709" s="10" t="s">
        <v>20</v>
      </c>
      <c r="AT709" t="s">
        <v>3969</v>
      </c>
      <c r="AU709" s="7" t="str">
        <f>'sp1'!AJ711</f>
        <v>Conditional formating using a formula.</v>
      </c>
    </row>
    <row r="710" spans="2:47" ht="11.25" customHeight="1" x14ac:dyDescent="0.25">
      <c r="B710" s="12">
        <v>2</v>
      </c>
      <c r="C710" s="16" t="str">
        <f t="shared" si="11"/>
        <v>∞</v>
      </c>
      <c r="D710" s="10">
        <v>0</v>
      </c>
      <c r="E710" s="10">
        <v>1</v>
      </c>
      <c r="F710" s="10" t="s">
        <v>20</v>
      </c>
      <c r="G710" s="10" t="s">
        <v>20</v>
      </c>
      <c r="H710" s="10" t="s">
        <v>20</v>
      </c>
      <c r="I710" s="10" t="s">
        <v>20</v>
      </c>
      <c r="J710" s="10" t="s">
        <v>20</v>
      </c>
      <c r="K710" s="10" t="s">
        <v>20</v>
      </c>
      <c r="L710" s="10" t="s">
        <v>20</v>
      </c>
      <c r="M710" s="10" t="s">
        <v>20</v>
      </c>
      <c r="N710" s="10" t="s">
        <v>20</v>
      </c>
      <c r="O710" s="10" t="s">
        <v>20</v>
      </c>
      <c r="P710" s="10" t="s">
        <v>20</v>
      </c>
      <c r="Q710" s="10" t="s">
        <v>20</v>
      </c>
      <c r="R710" s="10" t="s">
        <v>20</v>
      </c>
      <c r="S710" s="10" t="s">
        <v>20</v>
      </c>
      <c r="T710" s="10" t="s">
        <v>20</v>
      </c>
      <c r="U710" s="10" t="s">
        <v>20</v>
      </c>
      <c r="V710" s="10" t="s">
        <v>20</v>
      </c>
      <c r="W710" s="10" t="s">
        <v>20</v>
      </c>
      <c r="X710" s="10" t="s">
        <v>20</v>
      </c>
      <c r="Y710" s="10" t="s">
        <v>20</v>
      </c>
      <c r="Z710" s="10" t="s">
        <v>20</v>
      </c>
      <c r="AA710" s="10" t="s">
        <v>20</v>
      </c>
      <c r="AB710" s="10" t="s">
        <v>20</v>
      </c>
      <c r="AC710" s="10" t="s">
        <v>20</v>
      </c>
      <c r="AD710" s="10" t="s">
        <v>20</v>
      </c>
      <c r="AE710" s="10" t="s">
        <v>20</v>
      </c>
      <c r="AF710" s="10" t="s">
        <v>20</v>
      </c>
      <c r="AG710" s="10" t="s">
        <v>20</v>
      </c>
      <c r="AH710" s="10" t="s">
        <v>20</v>
      </c>
      <c r="AI710" s="10" t="s">
        <v>20</v>
      </c>
      <c r="AJ710" s="10" t="s">
        <v>20</v>
      </c>
      <c r="AK710" s="10" t="s">
        <v>20</v>
      </c>
      <c r="AL710" s="10" t="s">
        <v>20</v>
      </c>
      <c r="AM710" s="10" t="s">
        <v>20</v>
      </c>
      <c r="AN710" s="10" t="s">
        <v>20</v>
      </c>
      <c r="AO710" s="10" t="s">
        <v>20</v>
      </c>
      <c r="AP710" s="10" t="s">
        <v>20</v>
      </c>
      <c r="AQ710" s="10" t="s">
        <v>20</v>
      </c>
      <c r="AR710" s="10" t="s">
        <v>20</v>
      </c>
      <c r="AS710" s="10" t="s">
        <v>20</v>
      </c>
      <c r="AT710" t="s">
        <v>3970</v>
      </c>
      <c r="AU710" s="7" t="str">
        <f>'sp1'!AJ712</f>
        <v>VLOOKUP HLOOKUP LISTING NAMES FROM DATA</v>
      </c>
    </row>
    <row r="711" spans="2:47" ht="11.25" customHeight="1" x14ac:dyDescent="0.25">
      <c r="B711" s="12">
        <v>2</v>
      </c>
      <c r="C711" s="16" t="str">
        <f t="shared" si="11"/>
        <v>∞</v>
      </c>
      <c r="D711" s="10">
        <v>0</v>
      </c>
      <c r="E711" s="10">
        <v>1</v>
      </c>
      <c r="F711" s="10" t="s">
        <v>20</v>
      </c>
      <c r="G711" s="10" t="s">
        <v>20</v>
      </c>
      <c r="H711" s="10" t="s">
        <v>20</v>
      </c>
      <c r="I711" s="10" t="s">
        <v>20</v>
      </c>
      <c r="J711" s="10" t="s">
        <v>20</v>
      </c>
      <c r="K711" s="10" t="s">
        <v>20</v>
      </c>
      <c r="L711" s="10" t="s">
        <v>20</v>
      </c>
      <c r="M711" s="10" t="s">
        <v>20</v>
      </c>
      <c r="N711" s="10" t="s">
        <v>20</v>
      </c>
      <c r="O711" s="10" t="s">
        <v>20</v>
      </c>
      <c r="P711" s="10" t="s">
        <v>20</v>
      </c>
      <c r="Q711" s="10" t="s">
        <v>20</v>
      </c>
      <c r="R711" s="10" t="s">
        <v>20</v>
      </c>
      <c r="S711" s="10" t="s">
        <v>20</v>
      </c>
      <c r="T711" s="10" t="s">
        <v>20</v>
      </c>
      <c r="U711" s="10" t="s">
        <v>20</v>
      </c>
      <c r="V711" s="10" t="s">
        <v>20</v>
      </c>
      <c r="W711" s="10" t="s">
        <v>20</v>
      </c>
      <c r="X711" s="10" t="s">
        <v>20</v>
      </c>
      <c r="Y711" s="10" t="s">
        <v>20</v>
      </c>
      <c r="Z711" s="10" t="s">
        <v>20</v>
      </c>
      <c r="AA711" s="10" t="s">
        <v>20</v>
      </c>
      <c r="AB711" s="10" t="s">
        <v>20</v>
      </c>
      <c r="AC711" s="10" t="s">
        <v>20</v>
      </c>
      <c r="AD711" s="10" t="s">
        <v>20</v>
      </c>
      <c r="AE711" s="10" t="s">
        <v>20</v>
      </c>
      <c r="AF711" s="10" t="s">
        <v>20</v>
      </c>
      <c r="AG711" s="10" t="s">
        <v>20</v>
      </c>
      <c r="AH711" s="10" t="s">
        <v>20</v>
      </c>
      <c r="AI711" s="10" t="s">
        <v>20</v>
      </c>
      <c r="AJ711" s="10" t="s">
        <v>20</v>
      </c>
      <c r="AK711" s="10" t="s">
        <v>20</v>
      </c>
      <c r="AL711" s="10" t="s">
        <v>20</v>
      </c>
      <c r="AM711" s="10" t="s">
        <v>20</v>
      </c>
      <c r="AN711" s="10" t="s">
        <v>20</v>
      </c>
      <c r="AO711" s="10" t="s">
        <v>20</v>
      </c>
      <c r="AP711" s="10" t="s">
        <v>20</v>
      </c>
      <c r="AQ711" s="10" t="s">
        <v>20</v>
      </c>
      <c r="AR711" s="10" t="s">
        <v>20</v>
      </c>
      <c r="AS711" s="10" t="s">
        <v>20</v>
      </c>
      <c r="AT711" t="s">
        <v>3971</v>
      </c>
      <c r="AU711" s="7" t="str">
        <f>'sp1'!AJ713</f>
        <v>Pivot table % calculations</v>
      </c>
    </row>
    <row r="712" spans="2:47" ht="11.25" customHeight="1" x14ac:dyDescent="0.25">
      <c r="B712" s="12">
        <v>6</v>
      </c>
      <c r="C712" s="16" t="str">
        <f t="shared" si="11"/>
        <v>∞</v>
      </c>
      <c r="D712" s="10">
        <v>0</v>
      </c>
      <c r="E712" s="10">
        <v>0</v>
      </c>
      <c r="F712" s="10">
        <v>1</v>
      </c>
      <c r="G712" s="10">
        <v>0</v>
      </c>
      <c r="H712" s="10">
        <v>0</v>
      </c>
      <c r="I712" s="10">
        <v>1</v>
      </c>
      <c r="J712" s="10" t="s">
        <v>20</v>
      </c>
      <c r="K712" s="10" t="s">
        <v>20</v>
      </c>
      <c r="L712" s="10" t="s">
        <v>20</v>
      </c>
      <c r="M712" s="10" t="s">
        <v>20</v>
      </c>
      <c r="N712" s="10" t="s">
        <v>20</v>
      </c>
      <c r="O712" s="10" t="s">
        <v>20</v>
      </c>
      <c r="P712" s="10" t="s">
        <v>20</v>
      </c>
      <c r="Q712" s="10" t="s">
        <v>20</v>
      </c>
      <c r="R712" s="10" t="s">
        <v>20</v>
      </c>
      <c r="S712" s="10" t="s">
        <v>20</v>
      </c>
      <c r="T712" s="10" t="s">
        <v>20</v>
      </c>
      <c r="U712" s="10" t="s">
        <v>20</v>
      </c>
      <c r="V712" s="10" t="s">
        <v>20</v>
      </c>
      <c r="W712" s="10" t="s">
        <v>20</v>
      </c>
      <c r="X712" s="10" t="s">
        <v>20</v>
      </c>
      <c r="Y712" s="10" t="s">
        <v>20</v>
      </c>
      <c r="Z712" s="10" t="s">
        <v>20</v>
      </c>
      <c r="AA712" s="10" t="s">
        <v>20</v>
      </c>
      <c r="AB712" s="10" t="s">
        <v>20</v>
      </c>
      <c r="AC712" s="10" t="s">
        <v>20</v>
      </c>
      <c r="AD712" s="10" t="s">
        <v>20</v>
      </c>
      <c r="AE712" s="10" t="s">
        <v>20</v>
      </c>
      <c r="AF712" s="10" t="s">
        <v>20</v>
      </c>
      <c r="AG712" s="10" t="s">
        <v>20</v>
      </c>
      <c r="AH712" s="10" t="s">
        <v>20</v>
      </c>
      <c r="AI712" s="10" t="s">
        <v>20</v>
      </c>
      <c r="AJ712" s="10" t="s">
        <v>20</v>
      </c>
      <c r="AK712" s="10" t="s">
        <v>20</v>
      </c>
      <c r="AL712" s="10" t="s">
        <v>20</v>
      </c>
      <c r="AM712" s="10" t="s">
        <v>20</v>
      </c>
      <c r="AN712" s="10" t="s">
        <v>20</v>
      </c>
      <c r="AO712" s="10" t="s">
        <v>20</v>
      </c>
      <c r="AP712" s="10" t="s">
        <v>20</v>
      </c>
      <c r="AQ712" s="10" t="s">
        <v>20</v>
      </c>
      <c r="AR712" s="10" t="s">
        <v>20</v>
      </c>
      <c r="AS712" s="10" t="s">
        <v>20</v>
      </c>
      <c r="AT712" t="s">
        <v>3972</v>
      </c>
      <c r="AU712" s="7" t="str">
        <f>'sp1'!AJ714</f>
        <v>Zebra lines at only visible lines</v>
      </c>
    </row>
    <row r="713" spans="2:47" ht="11.25" customHeight="1" x14ac:dyDescent="0.25">
      <c r="B713" s="12">
        <v>3</v>
      </c>
      <c r="C713" s="16" t="str">
        <f t="shared" si="11"/>
        <v>∞</v>
      </c>
      <c r="D713" s="10">
        <v>0</v>
      </c>
      <c r="E713" s="10">
        <v>0</v>
      </c>
      <c r="F713" s="10">
        <v>1</v>
      </c>
      <c r="G713" s="10" t="s">
        <v>20</v>
      </c>
      <c r="H713" s="10" t="s">
        <v>20</v>
      </c>
      <c r="I713" s="10" t="s">
        <v>20</v>
      </c>
      <c r="J713" s="10" t="s">
        <v>20</v>
      </c>
      <c r="K713" s="10" t="s">
        <v>20</v>
      </c>
      <c r="L713" s="10" t="s">
        <v>20</v>
      </c>
      <c r="M713" s="10" t="s">
        <v>20</v>
      </c>
      <c r="N713" s="10" t="s">
        <v>20</v>
      </c>
      <c r="O713" s="10" t="s">
        <v>20</v>
      </c>
      <c r="P713" s="10" t="s">
        <v>20</v>
      </c>
      <c r="Q713" s="10" t="s">
        <v>20</v>
      </c>
      <c r="R713" s="10" t="s">
        <v>20</v>
      </c>
      <c r="S713" s="10" t="s">
        <v>20</v>
      </c>
      <c r="T713" s="10" t="s">
        <v>20</v>
      </c>
      <c r="U713" s="10" t="s">
        <v>20</v>
      </c>
      <c r="V713" s="10" t="s">
        <v>20</v>
      </c>
      <c r="W713" s="10" t="s">
        <v>20</v>
      </c>
      <c r="X713" s="10" t="s">
        <v>20</v>
      </c>
      <c r="Y713" s="10" t="s">
        <v>20</v>
      </c>
      <c r="Z713" s="10" t="s">
        <v>20</v>
      </c>
      <c r="AA713" s="10" t="s">
        <v>20</v>
      </c>
      <c r="AB713" s="10" t="s">
        <v>20</v>
      </c>
      <c r="AC713" s="10" t="s">
        <v>20</v>
      </c>
      <c r="AD713" s="10" t="s">
        <v>20</v>
      </c>
      <c r="AE713" s="10" t="s">
        <v>20</v>
      </c>
      <c r="AF713" s="10" t="s">
        <v>20</v>
      </c>
      <c r="AG713" s="10" t="s">
        <v>20</v>
      </c>
      <c r="AH713" s="10" t="s">
        <v>20</v>
      </c>
      <c r="AI713" s="10" t="s">
        <v>20</v>
      </c>
      <c r="AJ713" s="10" t="s">
        <v>20</v>
      </c>
      <c r="AK713" s="10" t="s">
        <v>20</v>
      </c>
      <c r="AL713" s="10" t="s">
        <v>20</v>
      </c>
      <c r="AM713" s="10" t="s">
        <v>20</v>
      </c>
      <c r="AN713" s="10" t="s">
        <v>20</v>
      </c>
      <c r="AO713" s="10" t="s">
        <v>20</v>
      </c>
      <c r="AP713" s="10" t="s">
        <v>20</v>
      </c>
      <c r="AQ713" s="10" t="s">
        <v>20</v>
      </c>
      <c r="AR713" s="10" t="s">
        <v>20</v>
      </c>
      <c r="AS713" s="10" t="s">
        <v>20</v>
      </c>
      <c r="AT713" t="s">
        <v>3973</v>
      </c>
      <c r="AU713" s="7" t="str">
        <f>'sp1'!AJ715</f>
        <v>Template Protection</v>
      </c>
    </row>
    <row r="714" spans="2:47" ht="11.25" customHeight="1" x14ac:dyDescent="0.25">
      <c r="B714" s="12">
        <v>4</v>
      </c>
      <c r="C714" s="16" t="str">
        <f t="shared" si="11"/>
        <v>∞</v>
      </c>
      <c r="D714" s="10">
        <v>0</v>
      </c>
      <c r="E714" s="10">
        <v>0</v>
      </c>
      <c r="F714" s="10">
        <v>1</v>
      </c>
      <c r="G714" s="10">
        <v>0</v>
      </c>
      <c r="H714" s="10" t="s">
        <v>20</v>
      </c>
      <c r="I714" s="10" t="s">
        <v>20</v>
      </c>
      <c r="J714" s="10" t="s">
        <v>20</v>
      </c>
      <c r="K714" s="10" t="s">
        <v>20</v>
      </c>
      <c r="L714" s="10" t="s">
        <v>20</v>
      </c>
      <c r="M714" s="10" t="s">
        <v>20</v>
      </c>
      <c r="N714" s="10" t="s">
        <v>20</v>
      </c>
      <c r="O714" s="10" t="s">
        <v>20</v>
      </c>
      <c r="P714" s="10" t="s">
        <v>20</v>
      </c>
      <c r="Q714" s="10" t="s">
        <v>20</v>
      </c>
      <c r="R714" s="10" t="s">
        <v>20</v>
      </c>
      <c r="S714" s="10" t="s">
        <v>20</v>
      </c>
      <c r="T714" s="10" t="s">
        <v>20</v>
      </c>
      <c r="U714" s="10" t="s">
        <v>20</v>
      </c>
      <c r="V714" s="10" t="s">
        <v>20</v>
      </c>
      <c r="W714" s="10" t="s">
        <v>20</v>
      </c>
      <c r="X714" s="10" t="s">
        <v>20</v>
      </c>
      <c r="Y714" s="10" t="s">
        <v>20</v>
      </c>
      <c r="Z714" s="10" t="s">
        <v>20</v>
      </c>
      <c r="AA714" s="10" t="s">
        <v>20</v>
      </c>
      <c r="AB714" s="10" t="s">
        <v>20</v>
      </c>
      <c r="AC714" s="10" t="s">
        <v>20</v>
      </c>
      <c r="AD714" s="10" t="s">
        <v>20</v>
      </c>
      <c r="AE714" s="10" t="s">
        <v>20</v>
      </c>
      <c r="AF714" s="10" t="s">
        <v>20</v>
      </c>
      <c r="AG714" s="10" t="s">
        <v>20</v>
      </c>
      <c r="AH714" s="10" t="s">
        <v>20</v>
      </c>
      <c r="AI714" s="10" t="s">
        <v>20</v>
      </c>
      <c r="AJ714" s="10" t="s">
        <v>20</v>
      </c>
      <c r="AK714" s="10" t="s">
        <v>20</v>
      </c>
      <c r="AL714" s="10" t="s">
        <v>20</v>
      </c>
      <c r="AM714" s="10" t="s">
        <v>20</v>
      </c>
      <c r="AN714" s="10" t="s">
        <v>20</v>
      </c>
      <c r="AO714" s="10" t="s">
        <v>20</v>
      </c>
      <c r="AP714" s="10" t="s">
        <v>20</v>
      </c>
      <c r="AQ714" s="10" t="s">
        <v>20</v>
      </c>
      <c r="AR714" s="10" t="s">
        <v>20</v>
      </c>
      <c r="AS714" s="10" t="s">
        <v>20</v>
      </c>
      <c r="AT714" t="s">
        <v>3974</v>
      </c>
      <c r="AU714" s="7" t="str">
        <f>'sp1'!AJ716</f>
        <v>Dashboard and option radio buttons</v>
      </c>
    </row>
    <row r="715" spans="2:47" ht="11.25" customHeight="1" x14ac:dyDescent="0.25">
      <c r="B715" s="12">
        <v>3</v>
      </c>
      <c r="C715" s="16" t="str">
        <f t="shared" si="11"/>
        <v>∞</v>
      </c>
      <c r="D715" s="10">
        <v>0</v>
      </c>
      <c r="E715" s="10">
        <v>1</v>
      </c>
      <c r="F715" s="10">
        <v>0</v>
      </c>
      <c r="G715" s="10" t="s">
        <v>20</v>
      </c>
      <c r="H715" s="10" t="s">
        <v>20</v>
      </c>
      <c r="I715" s="10" t="s">
        <v>20</v>
      </c>
      <c r="J715" s="10" t="s">
        <v>20</v>
      </c>
      <c r="K715" s="10" t="s">
        <v>20</v>
      </c>
      <c r="L715" s="10" t="s">
        <v>20</v>
      </c>
      <c r="M715" s="10" t="s">
        <v>20</v>
      </c>
      <c r="N715" s="10" t="s">
        <v>20</v>
      </c>
      <c r="O715" s="10" t="s">
        <v>20</v>
      </c>
      <c r="P715" s="10" t="s">
        <v>20</v>
      </c>
      <c r="Q715" s="10" t="s">
        <v>20</v>
      </c>
      <c r="R715" s="10" t="s">
        <v>20</v>
      </c>
      <c r="S715" s="10" t="s">
        <v>20</v>
      </c>
      <c r="T715" s="10" t="s">
        <v>20</v>
      </c>
      <c r="U715" s="10" t="s">
        <v>20</v>
      </c>
      <c r="V715" s="10" t="s">
        <v>20</v>
      </c>
      <c r="W715" s="10" t="s">
        <v>20</v>
      </c>
      <c r="X715" s="10" t="s">
        <v>20</v>
      </c>
      <c r="Y715" s="10" t="s">
        <v>20</v>
      </c>
      <c r="Z715" s="10" t="s">
        <v>20</v>
      </c>
      <c r="AA715" s="10" t="s">
        <v>20</v>
      </c>
      <c r="AB715" s="10" t="s">
        <v>20</v>
      </c>
      <c r="AC715" s="10" t="s">
        <v>20</v>
      </c>
      <c r="AD715" s="10" t="s">
        <v>20</v>
      </c>
      <c r="AE715" s="10" t="s">
        <v>20</v>
      </c>
      <c r="AF715" s="10" t="s">
        <v>20</v>
      </c>
      <c r="AG715" s="10" t="s">
        <v>20</v>
      </c>
      <c r="AH715" s="10" t="s">
        <v>20</v>
      </c>
      <c r="AI715" s="10" t="s">
        <v>20</v>
      </c>
      <c r="AJ715" s="10" t="s">
        <v>20</v>
      </c>
      <c r="AK715" s="10" t="s">
        <v>20</v>
      </c>
      <c r="AL715" s="10" t="s">
        <v>20</v>
      </c>
      <c r="AM715" s="10" t="s">
        <v>20</v>
      </c>
      <c r="AN715" s="10" t="s">
        <v>20</v>
      </c>
      <c r="AO715" s="10" t="s">
        <v>20</v>
      </c>
      <c r="AP715" s="10" t="s">
        <v>20</v>
      </c>
      <c r="AQ715" s="10" t="s">
        <v>20</v>
      </c>
      <c r="AR715" s="10" t="s">
        <v>20</v>
      </c>
      <c r="AS715" s="10" t="s">
        <v>20</v>
      </c>
      <c r="AT715" t="s">
        <v>3975</v>
      </c>
      <c r="AU715" s="7" t="str">
        <f>'sp1'!AJ717</f>
        <v>Auto search and match figures.  Is it po…</v>
      </c>
    </row>
    <row r="716" spans="2:47" ht="11.25" customHeight="1" x14ac:dyDescent="0.25">
      <c r="B716" s="12">
        <v>10</v>
      </c>
      <c r="C716" s="16" t="str">
        <f t="shared" si="11"/>
        <v>∞</v>
      </c>
      <c r="D716" s="10">
        <v>0</v>
      </c>
      <c r="E716" s="10">
        <v>0</v>
      </c>
      <c r="F716" s="10">
        <v>0</v>
      </c>
      <c r="G716" s="10">
        <v>0</v>
      </c>
      <c r="H716" s="10">
        <v>0</v>
      </c>
      <c r="I716" s="10">
        <v>0</v>
      </c>
      <c r="J716" s="10">
        <v>0</v>
      </c>
      <c r="K716" s="10">
        <v>1</v>
      </c>
      <c r="L716" s="10">
        <v>0</v>
      </c>
      <c r="M716" s="10">
        <v>0</v>
      </c>
      <c r="N716" s="10" t="s">
        <v>20</v>
      </c>
      <c r="O716" s="10" t="s">
        <v>20</v>
      </c>
      <c r="P716" s="10" t="s">
        <v>20</v>
      </c>
      <c r="Q716" s="10" t="s">
        <v>20</v>
      </c>
      <c r="R716" s="10" t="s">
        <v>20</v>
      </c>
      <c r="S716" s="10" t="s">
        <v>20</v>
      </c>
      <c r="T716" s="10" t="s">
        <v>20</v>
      </c>
      <c r="U716" s="10" t="s">
        <v>20</v>
      </c>
      <c r="V716" s="10" t="s">
        <v>20</v>
      </c>
      <c r="W716" s="10" t="s">
        <v>20</v>
      </c>
      <c r="X716" s="10" t="s">
        <v>20</v>
      </c>
      <c r="Y716" s="10" t="s">
        <v>20</v>
      </c>
      <c r="Z716" s="10" t="s">
        <v>20</v>
      </c>
      <c r="AA716" s="10" t="s">
        <v>20</v>
      </c>
      <c r="AB716" s="10" t="s">
        <v>20</v>
      </c>
      <c r="AC716" s="10" t="s">
        <v>20</v>
      </c>
      <c r="AD716" s="10" t="s">
        <v>20</v>
      </c>
      <c r="AE716" s="10" t="s">
        <v>20</v>
      </c>
      <c r="AF716" s="10" t="s">
        <v>20</v>
      </c>
      <c r="AG716" s="10" t="s">
        <v>20</v>
      </c>
      <c r="AH716" s="10" t="s">
        <v>20</v>
      </c>
      <c r="AI716" s="10" t="s">
        <v>20</v>
      </c>
      <c r="AJ716" s="10" t="s">
        <v>20</v>
      </c>
      <c r="AK716" s="10" t="s">
        <v>20</v>
      </c>
      <c r="AL716" s="10" t="s">
        <v>20</v>
      </c>
      <c r="AM716" s="10" t="s">
        <v>20</v>
      </c>
      <c r="AN716" s="10" t="s">
        <v>20</v>
      </c>
      <c r="AO716" s="10" t="s">
        <v>20</v>
      </c>
      <c r="AP716" s="10" t="s">
        <v>20</v>
      </c>
      <c r="AQ716" s="10" t="s">
        <v>20</v>
      </c>
      <c r="AR716" s="10" t="s">
        <v>20</v>
      </c>
      <c r="AS716" s="10" t="s">
        <v>20</v>
      </c>
      <c r="AT716" t="s">
        <v>3976</v>
      </c>
      <c r="AU716" s="7" t="str">
        <f>'sp1'!AJ718</f>
        <v>Is there any Formula which can count a p…</v>
      </c>
    </row>
    <row r="717" spans="2:47" ht="11.25" customHeight="1" x14ac:dyDescent="0.25">
      <c r="B717" s="12">
        <v>5</v>
      </c>
      <c r="C717" s="16" t="str">
        <f t="shared" si="11"/>
        <v>∞</v>
      </c>
      <c r="D717" s="10">
        <v>0</v>
      </c>
      <c r="E717" s="10">
        <v>0</v>
      </c>
      <c r="F717" s="10">
        <v>0</v>
      </c>
      <c r="G717" s="10">
        <v>0</v>
      </c>
      <c r="H717" s="10">
        <v>1</v>
      </c>
      <c r="I717" s="10" t="s">
        <v>20</v>
      </c>
      <c r="J717" s="10" t="s">
        <v>20</v>
      </c>
      <c r="K717" s="10" t="s">
        <v>20</v>
      </c>
      <c r="L717" s="10" t="s">
        <v>20</v>
      </c>
      <c r="M717" s="10" t="s">
        <v>20</v>
      </c>
      <c r="N717" s="10" t="s">
        <v>20</v>
      </c>
      <c r="O717" s="10" t="s">
        <v>20</v>
      </c>
      <c r="P717" s="10" t="s">
        <v>20</v>
      </c>
      <c r="Q717" s="10" t="s">
        <v>20</v>
      </c>
      <c r="R717" s="10" t="s">
        <v>20</v>
      </c>
      <c r="S717" s="10" t="s">
        <v>20</v>
      </c>
      <c r="T717" s="10" t="s">
        <v>20</v>
      </c>
      <c r="U717" s="10" t="s">
        <v>20</v>
      </c>
      <c r="V717" s="10" t="s">
        <v>20</v>
      </c>
      <c r="W717" s="10" t="s">
        <v>20</v>
      </c>
      <c r="X717" s="10" t="s">
        <v>20</v>
      </c>
      <c r="Y717" s="10" t="s">
        <v>20</v>
      </c>
      <c r="Z717" s="10" t="s">
        <v>20</v>
      </c>
      <c r="AA717" s="10" t="s">
        <v>20</v>
      </c>
      <c r="AB717" s="10" t="s">
        <v>20</v>
      </c>
      <c r="AC717" s="10" t="s">
        <v>20</v>
      </c>
      <c r="AD717" s="10" t="s">
        <v>20</v>
      </c>
      <c r="AE717" s="10" t="s">
        <v>20</v>
      </c>
      <c r="AF717" s="10" t="s">
        <v>20</v>
      </c>
      <c r="AG717" s="10" t="s">
        <v>20</v>
      </c>
      <c r="AH717" s="10" t="s">
        <v>20</v>
      </c>
      <c r="AI717" s="10" t="s">
        <v>20</v>
      </c>
      <c r="AJ717" s="10" t="s">
        <v>20</v>
      </c>
      <c r="AK717" s="10" t="s">
        <v>20</v>
      </c>
      <c r="AL717" s="10" t="s">
        <v>20</v>
      </c>
      <c r="AM717" s="10" t="s">
        <v>20</v>
      </c>
      <c r="AN717" s="10" t="s">
        <v>20</v>
      </c>
      <c r="AO717" s="10" t="s">
        <v>20</v>
      </c>
      <c r="AP717" s="10" t="s">
        <v>20</v>
      </c>
      <c r="AQ717" s="10" t="s">
        <v>20</v>
      </c>
      <c r="AR717" s="10" t="s">
        <v>20</v>
      </c>
      <c r="AS717" s="10" t="s">
        <v>20</v>
      </c>
      <c r="AT717" t="s">
        <v>3977</v>
      </c>
      <c r="AU717" s="7" t="str">
        <f>'sp1'!AJ719</f>
        <v>Solver doesn&amp;#039;t know Integers??</v>
      </c>
    </row>
    <row r="718" spans="2:47" ht="11.25" customHeight="1" x14ac:dyDescent="0.25">
      <c r="B718" s="12">
        <v>7</v>
      </c>
      <c r="C718" s="16" t="str">
        <f t="shared" si="11"/>
        <v>∞</v>
      </c>
      <c r="D718" s="10">
        <v>0</v>
      </c>
      <c r="E718" s="10">
        <v>0</v>
      </c>
      <c r="F718" s="10">
        <v>0</v>
      </c>
      <c r="G718" s="10">
        <v>1</v>
      </c>
      <c r="H718" s="10">
        <v>0</v>
      </c>
      <c r="I718" s="10">
        <v>0</v>
      </c>
      <c r="J718" s="10">
        <v>0</v>
      </c>
      <c r="K718" s="10" t="s">
        <v>20</v>
      </c>
      <c r="L718" s="10" t="s">
        <v>20</v>
      </c>
      <c r="M718" s="10" t="s">
        <v>20</v>
      </c>
      <c r="N718" s="10" t="s">
        <v>20</v>
      </c>
      <c r="O718" s="10" t="s">
        <v>20</v>
      </c>
      <c r="P718" s="10" t="s">
        <v>20</v>
      </c>
      <c r="Q718" s="10" t="s">
        <v>20</v>
      </c>
      <c r="R718" s="10" t="s">
        <v>20</v>
      </c>
      <c r="S718" s="10" t="s">
        <v>20</v>
      </c>
      <c r="T718" s="10" t="s">
        <v>20</v>
      </c>
      <c r="U718" s="10" t="s">
        <v>20</v>
      </c>
      <c r="V718" s="10" t="s">
        <v>20</v>
      </c>
      <c r="W718" s="10" t="s">
        <v>20</v>
      </c>
      <c r="X718" s="10" t="s">
        <v>20</v>
      </c>
      <c r="Y718" s="10" t="s">
        <v>20</v>
      </c>
      <c r="Z718" s="10" t="s">
        <v>20</v>
      </c>
      <c r="AA718" s="10" t="s">
        <v>20</v>
      </c>
      <c r="AB718" s="10" t="s">
        <v>20</v>
      </c>
      <c r="AC718" s="10" t="s">
        <v>20</v>
      </c>
      <c r="AD718" s="10" t="s">
        <v>20</v>
      </c>
      <c r="AE718" s="10" t="s">
        <v>20</v>
      </c>
      <c r="AF718" s="10" t="s">
        <v>20</v>
      </c>
      <c r="AG718" s="10" t="s">
        <v>20</v>
      </c>
      <c r="AH718" s="10" t="s">
        <v>20</v>
      </c>
      <c r="AI718" s="10" t="s">
        <v>20</v>
      </c>
      <c r="AJ718" s="10" t="s">
        <v>20</v>
      </c>
      <c r="AK718" s="10" t="s">
        <v>20</v>
      </c>
      <c r="AL718" s="10" t="s">
        <v>20</v>
      </c>
      <c r="AM718" s="10" t="s">
        <v>20</v>
      </c>
      <c r="AN718" s="10" t="s">
        <v>20</v>
      </c>
      <c r="AO718" s="10" t="s">
        <v>20</v>
      </c>
      <c r="AP718" s="10" t="s">
        <v>20</v>
      </c>
      <c r="AQ718" s="10" t="s">
        <v>20</v>
      </c>
      <c r="AR718" s="10" t="s">
        <v>20</v>
      </c>
      <c r="AS718" s="10" t="s">
        <v>20</v>
      </c>
      <c r="AT718" t="s">
        <v>3978</v>
      </c>
      <c r="AU718" s="7" t="str">
        <f>'sp1'!AJ720</f>
        <v>Controlled printing of spreadsheets</v>
      </c>
    </row>
    <row r="719" spans="2:47" ht="11.25" customHeight="1" x14ac:dyDescent="0.25">
      <c r="B719" s="12">
        <v>4</v>
      </c>
      <c r="C719" s="16" t="str">
        <f t="shared" si="11"/>
        <v>∞</v>
      </c>
      <c r="D719" s="10">
        <v>0</v>
      </c>
      <c r="E719" s="10">
        <v>0</v>
      </c>
      <c r="F719" s="10">
        <v>0</v>
      </c>
      <c r="G719" s="10">
        <v>1</v>
      </c>
      <c r="H719" s="10" t="s">
        <v>20</v>
      </c>
      <c r="I719" s="10" t="s">
        <v>20</v>
      </c>
      <c r="J719" s="10" t="s">
        <v>20</v>
      </c>
      <c r="K719" s="10" t="s">
        <v>20</v>
      </c>
      <c r="L719" s="10" t="s">
        <v>20</v>
      </c>
      <c r="M719" s="10" t="s">
        <v>20</v>
      </c>
      <c r="N719" s="10" t="s">
        <v>20</v>
      </c>
      <c r="O719" s="10" t="s">
        <v>20</v>
      </c>
      <c r="P719" s="10" t="s">
        <v>20</v>
      </c>
      <c r="Q719" s="10" t="s">
        <v>20</v>
      </c>
      <c r="R719" s="10" t="s">
        <v>20</v>
      </c>
      <c r="S719" s="10" t="s">
        <v>20</v>
      </c>
      <c r="T719" s="10" t="s">
        <v>20</v>
      </c>
      <c r="U719" s="10" t="s">
        <v>20</v>
      </c>
      <c r="V719" s="10" t="s">
        <v>20</v>
      </c>
      <c r="W719" s="10" t="s">
        <v>20</v>
      </c>
      <c r="X719" s="10" t="s">
        <v>20</v>
      </c>
      <c r="Y719" s="10" t="s">
        <v>20</v>
      </c>
      <c r="Z719" s="10" t="s">
        <v>20</v>
      </c>
      <c r="AA719" s="10" t="s">
        <v>20</v>
      </c>
      <c r="AB719" s="10" t="s">
        <v>20</v>
      </c>
      <c r="AC719" s="10" t="s">
        <v>20</v>
      </c>
      <c r="AD719" s="10" t="s">
        <v>20</v>
      </c>
      <c r="AE719" s="10" t="s">
        <v>20</v>
      </c>
      <c r="AF719" s="10" t="s">
        <v>20</v>
      </c>
      <c r="AG719" s="10" t="s">
        <v>20</v>
      </c>
      <c r="AH719" s="10" t="s">
        <v>20</v>
      </c>
      <c r="AI719" s="10" t="s">
        <v>20</v>
      </c>
      <c r="AJ719" s="10" t="s">
        <v>20</v>
      </c>
      <c r="AK719" s="10" t="s">
        <v>20</v>
      </c>
      <c r="AL719" s="10" t="s">
        <v>20</v>
      </c>
      <c r="AM719" s="10" t="s">
        <v>20</v>
      </c>
      <c r="AN719" s="10" t="s">
        <v>20</v>
      </c>
      <c r="AO719" s="10" t="s">
        <v>20</v>
      </c>
      <c r="AP719" s="10" t="s">
        <v>20</v>
      </c>
      <c r="AQ719" s="10" t="s">
        <v>20</v>
      </c>
      <c r="AR719" s="10" t="s">
        <v>20</v>
      </c>
      <c r="AS719" s="10" t="s">
        <v>20</v>
      </c>
      <c r="AT719" t="s">
        <v>3979</v>
      </c>
      <c r="AU719" s="7" t="str">
        <f>'sp1'!AJ721</f>
        <v>date format in a table</v>
      </c>
    </row>
    <row r="720" spans="2:47" ht="11.25" customHeight="1" x14ac:dyDescent="0.25">
      <c r="B720" s="12">
        <v>6</v>
      </c>
      <c r="C720" s="16" t="str">
        <f t="shared" si="11"/>
        <v>∞</v>
      </c>
      <c r="D720" s="10">
        <v>0</v>
      </c>
      <c r="E720" s="10">
        <v>1</v>
      </c>
      <c r="F720" s="10">
        <v>0</v>
      </c>
      <c r="G720" s="10">
        <v>0</v>
      </c>
      <c r="H720" s="10">
        <v>0</v>
      </c>
      <c r="I720" s="10">
        <v>0</v>
      </c>
      <c r="J720" s="10" t="s">
        <v>20</v>
      </c>
      <c r="K720" s="10" t="s">
        <v>20</v>
      </c>
      <c r="L720" s="10" t="s">
        <v>20</v>
      </c>
      <c r="M720" s="10" t="s">
        <v>20</v>
      </c>
      <c r="N720" s="10" t="s">
        <v>20</v>
      </c>
      <c r="O720" s="10" t="s">
        <v>20</v>
      </c>
      <c r="P720" s="10" t="s">
        <v>20</v>
      </c>
      <c r="Q720" s="10" t="s">
        <v>20</v>
      </c>
      <c r="R720" s="10" t="s">
        <v>20</v>
      </c>
      <c r="S720" s="10" t="s">
        <v>20</v>
      </c>
      <c r="T720" s="10" t="s">
        <v>20</v>
      </c>
      <c r="U720" s="10" t="s">
        <v>20</v>
      </c>
      <c r="V720" s="10" t="s">
        <v>20</v>
      </c>
      <c r="W720" s="10" t="s">
        <v>20</v>
      </c>
      <c r="X720" s="10" t="s">
        <v>20</v>
      </c>
      <c r="Y720" s="10" t="s">
        <v>20</v>
      </c>
      <c r="Z720" s="10" t="s">
        <v>20</v>
      </c>
      <c r="AA720" s="10" t="s">
        <v>20</v>
      </c>
      <c r="AB720" s="10" t="s">
        <v>20</v>
      </c>
      <c r="AC720" s="10" t="s">
        <v>20</v>
      </c>
      <c r="AD720" s="10" t="s">
        <v>20</v>
      </c>
      <c r="AE720" s="10" t="s">
        <v>20</v>
      </c>
      <c r="AF720" s="10" t="s">
        <v>20</v>
      </c>
      <c r="AG720" s="10" t="s">
        <v>20</v>
      </c>
      <c r="AH720" s="10" t="s">
        <v>20</v>
      </c>
      <c r="AI720" s="10" t="s">
        <v>20</v>
      </c>
      <c r="AJ720" s="10" t="s">
        <v>20</v>
      </c>
      <c r="AK720" s="10" t="s">
        <v>20</v>
      </c>
      <c r="AL720" s="10" t="s">
        <v>20</v>
      </c>
      <c r="AM720" s="10" t="s">
        <v>20</v>
      </c>
      <c r="AN720" s="10" t="s">
        <v>20</v>
      </c>
      <c r="AO720" s="10" t="s">
        <v>20</v>
      </c>
      <c r="AP720" s="10" t="s">
        <v>20</v>
      </c>
      <c r="AQ720" s="10" t="s">
        <v>20</v>
      </c>
      <c r="AR720" s="10" t="s">
        <v>20</v>
      </c>
      <c r="AS720" s="10" t="s">
        <v>20</v>
      </c>
      <c r="AT720" t="s">
        <v>3980</v>
      </c>
      <c r="AU720" s="7" t="str">
        <f>'sp1'!AJ722</f>
        <v>VBA - Combining three VBA modules</v>
      </c>
    </row>
    <row r="721" spans="2:47" ht="11.25" customHeight="1" x14ac:dyDescent="0.25">
      <c r="B721" s="12">
        <v>6</v>
      </c>
      <c r="C721" s="16" t="str">
        <f t="shared" si="11"/>
        <v>∞</v>
      </c>
      <c r="D721" s="10">
        <v>0</v>
      </c>
      <c r="E721" s="10">
        <v>1</v>
      </c>
      <c r="F721" s="10">
        <v>0</v>
      </c>
      <c r="G721" s="10">
        <v>0</v>
      </c>
      <c r="H721" s="10">
        <v>1</v>
      </c>
      <c r="I721" s="10">
        <v>0</v>
      </c>
      <c r="J721" s="10" t="s">
        <v>20</v>
      </c>
      <c r="K721" s="10" t="s">
        <v>20</v>
      </c>
      <c r="L721" s="10" t="s">
        <v>20</v>
      </c>
      <c r="M721" s="10" t="s">
        <v>20</v>
      </c>
      <c r="N721" s="10" t="s">
        <v>20</v>
      </c>
      <c r="O721" s="10" t="s">
        <v>20</v>
      </c>
      <c r="P721" s="10" t="s">
        <v>20</v>
      </c>
      <c r="Q721" s="10" t="s">
        <v>20</v>
      </c>
      <c r="R721" s="10" t="s">
        <v>20</v>
      </c>
      <c r="S721" s="10" t="s">
        <v>20</v>
      </c>
      <c r="T721" s="10" t="s">
        <v>20</v>
      </c>
      <c r="U721" s="10" t="s">
        <v>20</v>
      </c>
      <c r="V721" s="10" t="s">
        <v>20</v>
      </c>
      <c r="W721" s="10" t="s">
        <v>20</v>
      </c>
      <c r="X721" s="10" t="s">
        <v>20</v>
      </c>
      <c r="Y721" s="10" t="s">
        <v>20</v>
      </c>
      <c r="Z721" s="10" t="s">
        <v>20</v>
      </c>
      <c r="AA721" s="10" t="s">
        <v>20</v>
      </c>
      <c r="AB721" s="10" t="s">
        <v>20</v>
      </c>
      <c r="AC721" s="10" t="s">
        <v>20</v>
      </c>
      <c r="AD721" s="10" t="s">
        <v>20</v>
      </c>
      <c r="AE721" s="10" t="s">
        <v>20</v>
      </c>
      <c r="AF721" s="10" t="s">
        <v>20</v>
      </c>
      <c r="AG721" s="10" t="s">
        <v>20</v>
      </c>
      <c r="AH721" s="10" t="s">
        <v>20</v>
      </c>
      <c r="AI721" s="10" t="s">
        <v>20</v>
      </c>
      <c r="AJ721" s="10" t="s">
        <v>20</v>
      </c>
      <c r="AK721" s="10" t="s">
        <v>20</v>
      </c>
      <c r="AL721" s="10" t="s">
        <v>20</v>
      </c>
      <c r="AM721" s="10" t="s">
        <v>20</v>
      </c>
      <c r="AN721" s="10" t="s">
        <v>20</v>
      </c>
      <c r="AO721" s="10" t="s">
        <v>20</v>
      </c>
      <c r="AP721" s="10" t="s">
        <v>20</v>
      </c>
      <c r="AQ721" s="10" t="s">
        <v>20</v>
      </c>
      <c r="AR721" s="10" t="s">
        <v>20</v>
      </c>
      <c r="AS721" s="10" t="s">
        <v>20</v>
      </c>
      <c r="AT721" t="s">
        <v>3981</v>
      </c>
      <c r="AU721" s="7" t="str">
        <f>'sp1'!AJ723</f>
        <v>Absolute Color Coding - Excel 2007</v>
      </c>
    </row>
    <row r="722" spans="2:47" ht="11.25" customHeight="1" x14ac:dyDescent="0.25">
      <c r="B722" s="12">
        <v>3</v>
      </c>
      <c r="C722" s="16" t="str">
        <f t="shared" si="11"/>
        <v>∞</v>
      </c>
      <c r="D722" s="10">
        <v>0</v>
      </c>
      <c r="E722" s="10">
        <v>1</v>
      </c>
      <c r="F722" s="10">
        <v>0</v>
      </c>
      <c r="G722" s="10" t="s">
        <v>20</v>
      </c>
      <c r="H722" s="10" t="s">
        <v>20</v>
      </c>
      <c r="I722" s="10" t="s">
        <v>20</v>
      </c>
      <c r="J722" s="10" t="s">
        <v>20</v>
      </c>
      <c r="K722" s="10" t="s">
        <v>20</v>
      </c>
      <c r="L722" s="10" t="s">
        <v>20</v>
      </c>
      <c r="M722" s="10" t="s">
        <v>20</v>
      </c>
      <c r="N722" s="10" t="s">
        <v>20</v>
      </c>
      <c r="O722" s="10" t="s">
        <v>20</v>
      </c>
      <c r="P722" s="10" t="s">
        <v>20</v>
      </c>
      <c r="Q722" s="10" t="s">
        <v>20</v>
      </c>
      <c r="R722" s="10" t="s">
        <v>20</v>
      </c>
      <c r="S722" s="10" t="s">
        <v>20</v>
      </c>
      <c r="T722" s="10" t="s">
        <v>20</v>
      </c>
      <c r="U722" s="10" t="s">
        <v>20</v>
      </c>
      <c r="V722" s="10" t="s">
        <v>20</v>
      </c>
      <c r="W722" s="10" t="s">
        <v>20</v>
      </c>
      <c r="X722" s="10" t="s">
        <v>20</v>
      </c>
      <c r="Y722" s="10" t="s">
        <v>20</v>
      </c>
      <c r="Z722" s="10" t="s">
        <v>20</v>
      </c>
      <c r="AA722" s="10" t="s">
        <v>20</v>
      </c>
      <c r="AB722" s="10" t="s">
        <v>20</v>
      </c>
      <c r="AC722" s="10" t="s">
        <v>20</v>
      </c>
      <c r="AD722" s="10" t="s">
        <v>20</v>
      </c>
      <c r="AE722" s="10" t="s">
        <v>20</v>
      </c>
      <c r="AF722" s="10" t="s">
        <v>20</v>
      </c>
      <c r="AG722" s="10" t="s">
        <v>20</v>
      </c>
      <c r="AH722" s="10" t="s">
        <v>20</v>
      </c>
      <c r="AI722" s="10" t="s">
        <v>20</v>
      </c>
      <c r="AJ722" s="10" t="s">
        <v>20</v>
      </c>
      <c r="AK722" s="10" t="s">
        <v>20</v>
      </c>
      <c r="AL722" s="10" t="s">
        <v>20</v>
      </c>
      <c r="AM722" s="10" t="s">
        <v>20</v>
      </c>
      <c r="AN722" s="10" t="s">
        <v>20</v>
      </c>
      <c r="AO722" s="10" t="s">
        <v>20</v>
      </c>
      <c r="AP722" s="10" t="s">
        <v>20</v>
      </c>
      <c r="AQ722" s="10" t="s">
        <v>20</v>
      </c>
      <c r="AR722" s="10" t="s">
        <v>20</v>
      </c>
      <c r="AS722" s="10" t="s">
        <v>20</v>
      </c>
      <c r="AT722" t="s">
        <v>3982</v>
      </c>
      <c r="AU722" s="7" t="str">
        <f>'sp1'!AJ724</f>
        <v>mapping the templates</v>
      </c>
    </row>
    <row r="723" spans="2:47" ht="11.25" customHeight="1" x14ac:dyDescent="0.25">
      <c r="B723" s="12">
        <v>4</v>
      </c>
      <c r="C723" s="16" t="str">
        <f t="shared" si="11"/>
        <v>∞</v>
      </c>
      <c r="D723" s="10">
        <v>0</v>
      </c>
      <c r="E723" s="10">
        <v>0</v>
      </c>
      <c r="F723" s="10">
        <v>1</v>
      </c>
      <c r="G723" s="10">
        <v>0</v>
      </c>
      <c r="H723" s="10" t="s">
        <v>20</v>
      </c>
      <c r="I723" s="10" t="s">
        <v>20</v>
      </c>
      <c r="J723" s="10" t="s">
        <v>20</v>
      </c>
      <c r="K723" s="10" t="s">
        <v>20</v>
      </c>
      <c r="L723" s="10" t="s">
        <v>20</v>
      </c>
      <c r="M723" s="10" t="s">
        <v>20</v>
      </c>
      <c r="N723" s="10" t="s">
        <v>20</v>
      </c>
      <c r="O723" s="10" t="s">
        <v>20</v>
      </c>
      <c r="P723" s="10" t="s">
        <v>20</v>
      </c>
      <c r="Q723" s="10" t="s">
        <v>20</v>
      </c>
      <c r="R723" s="10" t="s">
        <v>20</v>
      </c>
      <c r="S723" s="10" t="s">
        <v>20</v>
      </c>
      <c r="T723" s="10" t="s">
        <v>20</v>
      </c>
      <c r="U723" s="10" t="s">
        <v>20</v>
      </c>
      <c r="V723" s="10" t="s">
        <v>20</v>
      </c>
      <c r="W723" s="10" t="s">
        <v>20</v>
      </c>
      <c r="X723" s="10" t="s">
        <v>20</v>
      </c>
      <c r="Y723" s="10" t="s">
        <v>20</v>
      </c>
      <c r="Z723" s="10" t="s">
        <v>20</v>
      </c>
      <c r="AA723" s="10" t="s">
        <v>20</v>
      </c>
      <c r="AB723" s="10" t="s">
        <v>20</v>
      </c>
      <c r="AC723" s="10" t="s">
        <v>20</v>
      </c>
      <c r="AD723" s="10" t="s">
        <v>20</v>
      </c>
      <c r="AE723" s="10" t="s">
        <v>20</v>
      </c>
      <c r="AF723" s="10" t="s">
        <v>20</v>
      </c>
      <c r="AG723" s="10" t="s">
        <v>20</v>
      </c>
      <c r="AH723" s="10" t="s">
        <v>20</v>
      </c>
      <c r="AI723" s="10" t="s">
        <v>20</v>
      </c>
      <c r="AJ723" s="10" t="s">
        <v>20</v>
      </c>
      <c r="AK723" s="10" t="s">
        <v>20</v>
      </c>
      <c r="AL723" s="10" t="s">
        <v>20</v>
      </c>
      <c r="AM723" s="10" t="s">
        <v>20</v>
      </c>
      <c r="AN723" s="10" t="s">
        <v>20</v>
      </c>
      <c r="AO723" s="10" t="s">
        <v>20</v>
      </c>
      <c r="AP723" s="10" t="s">
        <v>20</v>
      </c>
      <c r="AQ723" s="10" t="s">
        <v>20</v>
      </c>
      <c r="AR723" s="10" t="s">
        <v>20</v>
      </c>
      <c r="AS723" s="10" t="s">
        <v>20</v>
      </c>
      <c r="AT723" t="s">
        <v>3983</v>
      </c>
      <c r="AU723" s="7" t="str">
        <f>'sp1'!AJ725</f>
        <v>Highlight Cell, But Only If Cell Beneath…</v>
      </c>
    </row>
    <row r="724" spans="2:47" ht="11.25" customHeight="1" x14ac:dyDescent="0.25">
      <c r="B724" s="12">
        <v>10</v>
      </c>
      <c r="C724" s="16" t="str">
        <f t="shared" si="11"/>
        <v>∞</v>
      </c>
      <c r="D724" s="10">
        <v>0</v>
      </c>
      <c r="E724" s="10">
        <v>1</v>
      </c>
      <c r="F724" s="10">
        <v>0</v>
      </c>
      <c r="G724" s="10">
        <v>0</v>
      </c>
      <c r="H724" s="10">
        <v>0</v>
      </c>
      <c r="I724" s="10">
        <v>0</v>
      </c>
      <c r="J724" s="10">
        <v>0</v>
      </c>
      <c r="K724" s="10">
        <v>0</v>
      </c>
      <c r="L724" s="10">
        <v>0</v>
      </c>
      <c r="M724" s="10">
        <v>0</v>
      </c>
      <c r="N724" s="10" t="s">
        <v>20</v>
      </c>
      <c r="O724" s="10" t="s">
        <v>20</v>
      </c>
      <c r="P724" s="10" t="s">
        <v>20</v>
      </c>
      <c r="Q724" s="10" t="s">
        <v>20</v>
      </c>
      <c r="R724" s="10" t="s">
        <v>20</v>
      </c>
      <c r="S724" s="10" t="s">
        <v>20</v>
      </c>
      <c r="T724" s="10" t="s">
        <v>20</v>
      </c>
      <c r="U724" s="10" t="s">
        <v>20</v>
      </c>
      <c r="V724" s="10" t="s">
        <v>20</v>
      </c>
      <c r="W724" s="10" t="s">
        <v>20</v>
      </c>
      <c r="X724" s="10" t="s">
        <v>20</v>
      </c>
      <c r="Y724" s="10" t="s">
        <v>20</v>
      </c>
      <c r="Z724" s="10" t="s">
        <v>20</v>
      </c>
      <c r="AA724" s="10" t="s">
        <v>20</v>
      </c>
      <c r="AB724" s="10" t="s">
        <v>20</v>
      </c>
      <c r="AC724" s="10" t="s">
        <v>20</v>
      </c>
      <c r="AD724" s="10" t="s">
        <v>20</v>
      </c>
      <c r="AE724" s="10" t="s">
        <v>20</v>
      </c>
      <c r="AF724" s="10" t="s">
        <v>20</v>
      </c>
      <c r="AG724" s="10" t="s">
        <v>20</v>
      </c>
      <c r="AH724" s="10" t="s">
        <v>20</v>
      </c>
      <c r="AI724" s="10" t="s">
        <v>20</v>
      </c>
      <c r="AJ724" s="10" t="s">
        <v>20</v>
      </c>
      <c r="AK724" s="10" t="s">
        <v>20</v>
      </c>
      <c r="AL724" s="10" t="s">
        <v>20</v>
      </c>
      <c r="AM724" s="10" t="s">
        <v>20</v>
      </c>
      <c r="AN724" s="10" t="s">
        <v>20</v>
      </c>
      <c r="AO724" s="10" t="s">
        <v>20</v>
      </c>
      <c r="AP724" s="10" t="s">
        <v>20</v>
      </c>
      <c r="AQ724" s="10" t="s">
        <v>20</v>
      </c>
      <c r="AR724" s="10" t="s">
        <v>20</v>
      </c>
      <c r="AS724" s="10" t="s">
        <v>20</v>
      </c>
      <c r="AT724" t="s">
        <v>3984</v>
      </c>
      <c r="AU724" s="7" t="str">
        <f>'sp1'!AJ726</f>
        <v>Excel average excluding #DIV/0! but not …</v>
      </c>
    </row>
    <row r="725" spans="2:47" ht="11.25" customHeight="1" x14ac:dyDescent="0.25">
      <c r="B725" s="12">
        <v>8</v>
      </c>
      <c r="C725" s="16" t="str">
        <f t="shared" si="11"/>
        <v>∞</v>
      </c>
      <c r="D725" s="10">
        <v>0</v>
      </c>
      <c r="E725" s="10">
        <v>1</v>
      </c>
      <c r="F725" s="10">
        <v>0</v>
      </c>
      <c r="G725" s="10">
        <v>1</v>
      </c>
      <c r="H725" s="10">
        <v>0</v>
      </c>
      <c r="I725" s="10">
        <v>1</v>
      </c>
      <c r="J725" s="10">
        <v>0</v>
      </c>
      <c r="K725" s="10">
        <v>0</v>
      </c>
      <c r="L725" s="10" t="s">
        <v>20</v>
      </c>
      <c r="M725" s="10" t="s">
        <v>20</v>
      </c>
      <c r="N725" s="10" t="s">
        <v>20</v>
      </c>
      <c r="O725" s="10" t="s">
        <v>20</v>
      </c>
      <c r="P725" s="10" t="s">
        <v>20</v>
      </c>
      <c r="Q725" s="10" t="s">
        <v>20</v>
      </c>
      <c r="R725" s="10" t="s">
        <v>20</v>
      </c>
      <c r="S725" s="10" t="s">
        <v>20</v>
      </c>
      <c r="T725" s="10" t="s">
        <v>20</v>
      </c>
      <c r="U725" s="10" t="s">
        <v>20</v>
      </c>
      <c r="V725" s="10" t="s">
        <v>20</v>
      </c>
      <c r="W725" s="10" t="s">
        <v>20</v>
      </c>
      <c r="X725" s="10" t="s">
        <v>20</v>
      </c>
      <c r="Y725" s="10" t="s">
        <v>20</v>
      </c>
      <c r="Z725" s="10" t="s">
        <v>20</v>
      </c>
      <c r="AA725" s="10" t="s">
        <v>20</v>
      </c>
      <c r="AB725" s="10" t="s">
        <v>20</v>
      </c>
      <c r="AC725" s="10" t="s">
        <v>20</v>
      </c>
      <c r="AD725" s="10" t="s">
        <v>20</v>
      </c>
      <c r="AE725" s="10" t="s">
        <v>20</v>
      </c>
      <c r="AF725" s="10" t="s">
        <v>20</v>
      </c>
      <c r="AG725" s="10" t="s">
        <v>20</v>
      </c>
      <c r="AH725" s="10" t="s">
        <v>20</v>
      </c>
      <c r="AI725" s="10" t="s">
        <v>20</v>
      </c>
      <c r="AJ725" s="10" t="s">
        <v>20</v>
      </c>
      <c r="AK725" s="10" t="s">
        <v>20</v>
      </c>
      <c r="AL725" s="10" t="s">
        <v>20</v>
      </c>
      <c r="AM725" s="10" t="s">
        <v>20</v>
      </c>
      <c r="AN725" s="10" t="s">
        <v>20</v>
      </c>
      <c r="AO725" s="10" t="s">
        <v>20</v>
      </c>
      <c r="AP725" s="10" t="s">
        <v>20</v>
      </c>
      <c r="AQ725" s="10" t="s">
        <v>20</v>
      </c>
      <c r="AR725" s="10" t="s">
        <v>20</v>
      </c>
      <c r="AS725" s="10" t="s">
        <v>20</v>
      </c>
      <c r="AT725" t="s">
        <v>3985</v>
      </c>
      <c r="AU725" s="7" t="str">
        <f>'sp1'!AJ727</f>
        <v>Line Charts:  Formatting Markers</v>
      </c>
    </row>
    <row r="726" spans="2:47" ht="11.25" customHeight="1" x14ac:dyDescent="0.25">
      <c r="B726" s="12">
        <v>11</v>
      </c>
      <c r="C726" s="16" t="str">
        <f t="shared" si="11"/>
        <v>∞</v>
      </c>
      <c r="D726" s="10">
        <v>0</v>
      </c>
      <c r="E726" s="10">
        <v>0</v>
      </c>
      <c r="F726" s="10">
        <v>0</v>
      </c>
      <c r="G726" s="10">
        <v>0</v>
      </c>
      <c r="H726" s="10">
        <v>0</v>
      </c>
      <c r="I726" s="10">
        <v>0</v>
      </c>
      <c r="J726" s="10">
        <v>0</v>
      </c>
      <c r="K726" s="10">
        <v>0</v>
      </c>
      <c r="L726" s="10">
        <v>1</v>
      </c>
      <c r="M726" s="10">
        <v>0</v>
      </c>
      <c r="N726" s="10">
        <v>0</v>
      </c>
      <c r="O726" s="10" t="s">
        <v>20</v>
      </c>
      <c r="P726" s="10" t="s">
        <v>20</v>
      </c>
      <c r="Q726" s="10" t="s">
        <v>20</v>
      </c>
      <c r="R726" s="10" t="s">
        <v>20</v>
      </c>
      <c r="S726" s="10" t="s">
        <v>20</v>
      </c>
      <c r="T726" s="10" t="s">
        <v>20</v>
      </c>
      <c r="U726" s="10" t="s">
        <v>20</v>
      </c>
      <c r="V726" s="10" t="s">
        <v>20</v>
      </c>
      <c r="W726" s="10" t="s">
        <v>20</v>
      </c>
      <c r="X726" s="10" t="s">
        <v>20</v>
      </c>
      <c r="Y726" s="10" t="s">
        <v>20</v>
      </c>
      <c r="Z726" s="10" t="s">
        <v>20</v>
      </c>
      <c r="AA726" s="10" t="s">
        <v>20</v>
      </c>
      <c r="AB726" s="10" t="s">
        <v>20</v>
      </c>
      <c r="AC726" s="10" t="s">
        <v>20</v>
      </c>
      <c r="AD726" s="10" t="s">
        <v>20</v>
      </c>
      <c r="AE726" s="10" t="s">
        <v>20</v>
      </c>
      <c r="AF726" s="10" t="s">
        <v>20</v>
      </c>
      <c r="AG726" s="10" t="s">
        <v>20</v>
      </c>
      <c r="AH726" s="10" t="s">
        <v>20</v>
      </c>
      <c r="AI726" s="10" t="s">
        <v>20</v>
      </c>
      <c r="AJ726" s="10" t="s">
        <v>20</v>
      </c>
      <c r="AK726" s="10" t="s">
        <v>20</v>
      </c>
      <c r="AL726" s="10" t="s">
        <v>20</v>
      </c>
      <c r="AM726" s="10" t="s">
        <v>20</v>
      </c>
      <c r="AN726" s="10" t="s">
        <v>20</v>
      </c>
      <c r="AO726" s="10" t="s">
        <v>20</v>
      </c>
      <c r="AP726" s="10" t="s">
        <v>20</v>
      </c>
      <c r="AQ726" s="10" t="s">
        <v>20</v>
      </c>
      <c r="AR726" s="10" t="s">
        <v>20</v>
      </c>
      <c r="AS726" s="10" t="s">
        <v>20</v>
      </c>
      <c r="AT726" t="s">
        <v>3986</v>
      </c>
      <c r="AU726" s="7" t="str">
        <f>'sp1'!AJ728</f>
        <v>VLookUp</v>
      </c>
    </row>
    <row r="727" spans="2:47" ht="11.25" customHeight="1" x14ac:dyDescent="0.25">
      <c r="B727" s="12">
        <v>8</v>
      </c>
      <c r="C727" s="16" t="str">
        <f t="shared" si="11"/>
        <v>∞</v>
      </c>
      <c r="D727" s="10">
        <v>0</v>
      </c>
      <c r="E727" s="10">
        <v>0</v>
      </c>
      <c r="F727" s="10">
        <v>1</v>
      </c>
      <c r="G727" s="10">
        <v>0</v>
      </c>
      <c r="H727" s="10">
        <v>1</v>
      </c>
      <c r="I727" s="10">
        <v>0</v>
      </c>
      <c r="J727" s="10">
        <v>1</v>
      </c>
      <c r="K727" s="10">
        <v>0</v>
      </c>
      <c r="L727" s="10" t="s">
        <v>20</v>
      </c>
      <c r="M727" s="10" t="s">
        <v>20</v>
      </c>
      <c r="N727" s="10" t="s">
        <v>20</v>
      </c>
      <c r="O727" s="10" t="s">
        <v>20</v>
      </c>
      <c r="P727" s="10" t="s">
        <v>20</v>
      </c>
      <c r="Q727" s="10" t="s">
        <v>20</v>
      </c>
      <c r="R727" s="10" t="s">
        <v>20</v>
      </c>
      <c r="S727" s="10" t="s">
        <v>20</v>
      </c>
      <c r="T727" s="10" t="s">
        <v>20</v>
      </c>
      <c r="U727" s="10" t="s">
        <v>20</v>
      </c>
      <c r="V727" s="10" t="s">
        <v>20</v>
      </c>
      <c r="W727" s="10" t="s">
        <v>20</v>
      </c>
      <c r="X727" s="10" t="s">
        <v>20</v>
      </c>
      <c r="Y727" s="10" t="s">
        <v>20</v>
      </c>
      <c r="Z727" s="10" t="s">
        <v>20</v>
      </c>
      <c r="AA727" s="10" t="s">
        <v>20</v>
      </c>
      <c r="AB727" s="10" t="s">
        <v>20</v>
      </c>
      <c r="AC727" s="10" t="s">
        <v>20</v>
      </c>
      <c r="AD727" s="10" t="s">
        <v>20</v>
      </c>
      <c r="AE727" s="10" t="s">
        <v>20</v>
      </c>
      <c r="AF727" s="10" t="s">
        <v>20</v>
      </c>
      <c r="AG727" s="10" t="s">
        <v>20</v>
      </c>
      <c r="AH727" s="10" t="s">
        <v>20</v>
      </c>
      <c r="AI727" s="10" t="s">
        <v>20</v>
      </c>
      <c r="AJ727" s="10" t="s">
        <v>20</v>
      </c>
      <c r="AK727" s="10" t="s">
        <v>20</v>
      </c>
      <c r="AL727" s="10" t="s">
        <v>20</v>
      </c>
      <c r="AM727" s="10" t="s">
        <v>20</v>
      </c>
      <c r="AN727" s="10" t="s">
        <v>20</v>
      </c>
      <c r="AO727" s="10" t="s">
        <v>20</v>
      </c>
      <c r="AP727" s="10" t="s">
        <v>20</v>
      </c>
      <c r="AQ727" s="10" t="s">
        <v>20</v>
      </c>
      <c r="AR727" s="10" t="s">
        <v>20</v>
      </c>
      <c r="AS727" s="10" t="s">
        <v>20</v>
      </c>
      <c r="AT727" t="s">
        <v>3987</v>
      </c>
      <c r="AU727" s="7" t="str">
        <f>'sp1'!AJ729</f>
        <v>Data Collect from another sheet!!</v>
      </c>
    </row>
    <row r="728" spans="2:47" ht="11.25" customHeight="1" x14ac:dyDescent="0.25">
      <c r="B728" s="12">
        <v>6</v>
      </c>
      <c r="C728" s="16" t="str">
        <f t="shared" si="11"/>
        <v>∞</v>
      </c>
      <c r="D728" s="10">
        <v>0</v>
      </c>
      <c r="E728" s="10">
        <v>1</v>
      </c>
      <c r="F728" s="10">
        <v>0</v>
      </c>
      <c r="G728" s="10">
        <v>0</v>
      </c>
      <c r="H728" s="10">
        <v>0</v>
      </c>
      <c r="I728" s="10">
        <v>0</v>
      </c>
      <c r="J728" s="10" t="s">
        <v>20</v>
      </c>
      <c r="K728" s="10" t="s">
        <v>20</v>
      </c>
      <c r="L728" s="10" t="s">
        <v>20</v>
      </c>
      <c r="M728" s="10" t="s">
        <v>20</v>
      </c>
      <c r="N728" s="10" t="s">
        <v>20</v>
      </c>
      <c r="O728" s="10" t="s">
        <v>20</v>
      </c>
      <c r="P728" s="10" t="s">
        <v>20</v>
      </c>
      <c r="Q728" s="10" t="s">
        <v>20</v>
      </c>
      <c r="R728" s="10" t="s">
        <v>20</v>
      </c>
      <c r="S728" s="10" t="s">
        <v>20</v>
      </c>
      <c r="T728" s="10" t="s">
        <v>20</v>
      </c>
      <c r="U728" s="10" t="s">
        <v>20</v>
      </c>
      <c r="V728" s="10" t="s">
        <v>20</v>
      </c>
      <c r="W728" s="10" t="s">
        <v>20</v>
      </c>
      <c r="X728" s="10" t="s">
        <v>20</v>
      </c>
      <c r="Y728" s="10" t="s">
        <v>20</v>
      </c>
      <c r="Z728" s="10" t="s">
        <v>20</v>
      </c>
      <c r="AA728" s="10" t="s">
        <v>20</v>
      </c>
      <c r="AB728" s="10" t="s">
        <v>20</v>
      </c>
      <c r="AC728" s="10" t="s">
        <v>20</v>
      </c>
      <c r="AD728" s="10" t="s">
        <v>20</v>
      </c>
      <c r="AE728" s="10" t="s">
        <v>20</v>
      </c>
      <c r="AF728" s="10" t="s">
        <v>20</v>
      </c>
      <c r="AG728" s="10" t="s">
        <v>20</v>
      </c>
      <c r="AH728" s="10" t="s">
        <v>20</v>
      </c>
      <c r="AI728" s="10" t="s">
        <v>20</v>
      </c>
      <c r="AJ728" s="10" t="s">
        <v>20</v>
      </c>
      <c r="AK728" s="10" t="s">
        <v>20</v>
      </c>
      <c r="AL728" s="10" t="s">
        <v>20</v>
      </c>
      <c r="AM728" s="10" t="s">
        <v>20</v>
      </c>
      <c r="AN728" s="10" t="s">
        <v>20</v>
      </c>
      <c r="AO728" s="10" t="s">
        <v>20</v>
      </c>
      <c r="AP728" s="10" t="s">
        <v>20</v>
      </c>
      <c r="AQ728" s="10" t="s">
        <v>20</v>
      </c>
      <c r="AR728" s="10" t="s">
        <v>20</v>
      </c>
      <c r="AS728" s="10" t="s">
        <v>20</v>
      </c>
      <c r="AT728" t="s">
        <v>3988</v>
      </c>
      <c r="AU728" s="7" t="str">
        <f>'sp1'!AJ730</f>
        <v>Entries in one template generating  the …</v>
      </c>
    </row>
    <row r="729" spans="2:47" ht="11.25" customHeight="1" x14ac:dyDescent="0.25">
      <c r="B729" s="12">
        <v>3</v>
      </c>
      <c r="C729" s="16" t="str">
        <f t="shared" si="11"/>
        <v>∞</v>
      </c>
      <c r="D729" s="10">
        <v>0</v>
      </c>
      <c r="E729" s="10">
        <v>0</v>
      </c>
      <c r="F729" s="10">
        <v>1</v>
      </c>
      <c r="G729" s="10" t="s">
        <v>20</v>
      </c>
      <c r="H729" s="10" t="s">
        <v>20</v>
      </c>
      <c r="I729" s="10" t="s">
        <v>20</v>
      </c>
      <c r="J729" s="10" t="s">
        <v>20</v>
      </c>
      <c r="K729" s="10" t="s">
        <v>20</v>
      </c>
      <c r="L729" s="10" t="s">
        <v>20</v>
      </c>
      <c r="M729" s="10" t="s">
        <v>20</v>
      </c>
      <c r="N729" s="10" t="s">
        <v>20</v>
      </c>
      <c r="O729" s="10" t="s">
        <v>20</v>
      </c>
      <c r="P729" s="10" t="s">
        <v>20</v>
      </c>
      <c r="Q729" s="10" t="s">
        <v>20</v>
      </c>
      <c r="R729" s="10" t="s">
        <v>20</v>
      </c>
      <c r="S729" s="10" t="s">
        <v>20</v>
      </c>
      <c r="T729" s="10" t="s">
        <v>20</v>
      </c>
      <c r="U729" s="10" t="s">
        <v>20</v>
      </c>
      <c r="V729" s="10" t="s">
        <v>20</v>
      </c>
      <c r="W729" s="10" t="s">
        <v>20</v>
      </c>
      <c r="X729" s="10" t="s">
        <v>20</v>
      </c>
      <c r="Y729" s="10" t="s">
        <v>20</v>
      </c>
      <c r="Z729" s="10" t="s">
        <v>20</v>
      </c>
      <c r="AA729" s="10" t="s">
        <v>20</v>
      </c>
      <c r="AB729" s="10" t="s">
        <v>20</v>
      </c>
      <c r="AC729" s="10" t="s">
        <v>20</v>
      </c>
      <c r="AD729" s="10" t="s">
        <v>20</v>
      </c>
      <c r="AE729" s="10" t="s">
        <v>20</v>
      </c>
      <c r="AF729" s="10" t="s">
        <v>20</v>
      </c>
      <c r="AG729" s="10" t="s">
        <v>20</v>
      </c>
      <c r="AH729" s="10" t="s">
        <v>20</v>
      </c>
      <c r="AI729" s="10" t="s">
        <v>20</v>
      </c>
      <c r="AJ729" s="10" t="s">
        <v>20</v>
      </c>
      <c r="AK729" s="10" t="s">
        <v>20</v>
      </c>
      <c r="AL729" s="10" t="s">
        <v>20</v>
      </c>
      <c r="AM729" s="10" t="s">
        <v>20</v>
      </c>
      <c r="AN729" s="10" t="s">
        <v>20</v>
      </c>
      <c r="AO729" s="10" t="s">
        <v>20</v>
      </c>
      <c r="AP729" s="10" t="s">
        <v>20</v>
      </c>
      <c r="AQ729" s="10" t="s">
        <v>20</v>
      </c>
      <c r="AR729" s="10" t="s">
        <v>20</v>
      </c>
      <c r="AS729" s="10" t="s">
        <v>20</v>
      </c>
      <c r="AT729" t="s">
        <v>3989</v>
      </c>
      <c r="AU729" s="7" t="str">
        <f>'sp1'!AJ731</f>
        <v>Inactivate automate sorting in Pivot tab…</v>
      </c>
    </row>
    <row r="730" spans="2:47" ht="11.25" customHeight="1" x14ac:dyDescent="0.25">
      <c r="B730" s="12">
        <v>6</v>
      </c>
      <c r="C730" s="16" t="str">
        <f t="shared" si="11"/>
        <v>∞</v>
      </c>
      <c r="D730" s="10">
        <v>0</v>
      </c>
      <c r="E730" s="10">
        <v>0</v>
      </c>
      <c r="F730" s="10">
        <v>1</v>
      </c>
      <c r="G730" s="10">
        <v>0</v>
      </c>
      <c r="H730" s="10">
        <v>0</v>
      </c>
      <c r="I730" s="10">
        <v>0</v>
      </c>
      <c r="J730" s="10" t="s">
        <v>20</v>
      </c>
      <c r="K730" s="10" t="s">
        <v>20</v>
      </c>
      <c r="L730" s="10" t="s">
        <v>20</v>
      </c>
      <c r="M730" s="10" t="s">
        <v>20</v>
      </c>
      <c r="N730" s="10" t="s">
        <v>20</v>
      </c>
      <c r="O730" s="10" t="s">
        <v>20</v>
      </c>
      <c r="P730" s="10" t="s">
        <v>20</v>
      </c>
      <c r="Q730" s="10" t="s">
        <v>20</v>
      </c>
      <c r="R730" s="10" t="s">
        <v>20</v>
      </c>
      <c r="S730" s="10" t="s">
        <v>20</v>
      </c>
      <c r="T730" s="10" t="s">
        <v>20</v>
      </c>
      <c r="U730" s="10" t="s">
        <v>20</v>
      </c>
      <c r="V730" s="10" t="s">
        <v>20</v>
      </c>
      <c r="W730" s="10" t="s">
        <v>20</v>
      </c>
      <c r="X730" s="10" t="s">
        <v>20</v>
      </c>
      <c r="Y730" s="10" t="s">
        <v>20</v>
      </c>
      <c r="Z730" s="10" t="s">
        <v>20</v>
      </c>
      <c r="AA730" s="10" t="s">
        <v>20</v>
      </c>
      <c r="AB730" s="10" t="s">
        <v>20</v>
      </c>
      <c r="AC730" s="10" t="s">
        <v>20</v>
      </c>
      <c r="AD730" s="10" t="s">
        <v>20</v>
      </c>
      <c r="AE730" s="10" t="s">
        <v>20</v>
      </c>
      <c r="AF730" s="10" t="s">
        <v>20</v>
      </c>
      <c r="AG730" s="10" t="s">
        <v>20</v>
      </c>
      <c r="AH730" s="10" t="s">
        <v>20</v>
      </c>
      <c r="AI730" s="10" t="s">
        <v>20</v>
      </c>
      <c r="AJ730" s="10" t="s">
        <v>20</v>
      </c>
      <c r="AK730" s="10" t="s">
        <v>20</v>
      </c>
      <c r="AL730" s="10" t="s">
        <v>20</v>
      </c>
      <c r="AM730" s="10" t="s">
        <v>20</v>
      </c>
      <c r="AN730" s="10" t="s">
        <v>20</v>
      </c>
      <c r="AO730" s="10" t="s">
        <v>20</v>
      </c>
      <c r="AP730" s="10" t="s">
        <v>20</v>
      </c>
      <c r="AQ730" s="10" t="s">
        <v>20</v>
      </c>
      <c r="AR730" s="10" t="s">
        <v>20</v>
      </c>
      <c r="AS730" s="10" t="s">
        <v>20</v>
      </c>
      <c r="AT730" t="s">
        <v>3990</v>
      </c>
      <c r="AU730" s="7" t="str">
        <f>'sp1'!AJ732</f>
        <v>Overtime calculation</v>
      </c>
    </row>
    <row r="731" spans="2:47" ht="11.25" customHeight="1" x14ac:dyDescent="0.25">
      <c r="B731" s="12">
        <v>18</v>
      </c>
      <c r="C731" s="16" t="str">
        <f t="shared" si="11"/>
        <v>∞</v>
      </c>
      <c r="D731" s="10">
        <v>0</v>
      </c>
      <c r="E731" s="10">
        <v>0</v>
      </c>
      <c r="F731" s="10">
        <v>0</v>
      </c>
      <c r="G731" s="10">
        <v>0</v>
      </c>
      <c r="H731" s="10">
        <v>1</v>
      </c>
      <c r="I731" s="10">
        <v>0</v>
      </c>
      <c r="J731" s="10">
        <v>0</v>
      </c>
      <c r="K731" s="10">
        <v>0</v>
      </c>
      <c r="L731" s="10">
        <v>0</v>
      </c>
      <c r="M731" s="10">
        <v>0</v>
      </c>
      <c r="N731" s="10">
        <v>0</v>
      </c>
      <c r="O731" s="10">
        <v>0</v>
      </c>
      <c r="P731" s="10">
        <v>0</v>
      </c>
      <c r="Q731" s="10">
        <v>0</v>
      </c>
      <c r="R731" s="10">
        <v>0</v>
      </c>
      <c r="S731" s="10">
        <v>0</v>
      </c>
      <c r="T731" s="10">
        <v>0</v>
      </c>
      <c r="U731" s="10">
        <v>0</v>
      </c>
      <c r="V731" s="10" t="s">
        <v>20</v>
      </c>
      <c r="W731" s="10" t="s">
        <v>20</v>
      </c>
      <c r="X731" s="10" t="s">
        <v>20</v>
      </c>
      <c r="Y731" s="10" t="s">
        <v>20</v>
      </c>
      <c r="Z731" s="10" t="s">
        <v>20</v>
      </c>
      <c r="AA731" s="10" t="s">
        <v>20</v>
      </c>
      <c r="AB731" s="10" t="s">
        <v>20</v>
      </c>
      <c r="AC731" s="10" t="s">
        <v>20</v>
      </c>
      <c r="AD731" s="10" t="s">
        <v>20</v>
      </c>
      <c r="AE731" s="10" t="s">
        <v>20</v>
      </c>
      <c r="AF731" s="10" t="s">
        <v>20</v>
      </c>
      <c r="AG731" s="10" t="s">
        <v>20</v>
      </c>
      <c r="AH731" s="10" t="s">
        <v>20</v>
      </c>
      <c r="AI731" s="10" t="s">
        <v>20</v>
      </c>
      <c r="AJ731" s="10" t="s">
        <v>20</v>
      </c>
      <c r="AK731" s="10" t="s">
        <v>20</v>
      </c>
      <c r="AL731" s="10" t="s">
        <v>20</v>
      </c>
      <c r="AM731" s="10" t="s">
        <v>20</v>
      </c>
      <c r="AN731" s="10" t="s">
        <v>20</v>
      </c>
      <c r="AO731" s="10" t="s">
        <v>20</v>
      </c>
      <c r="AP731" s="10" t="s">
        <v>20</v>
      </c>
      <c r="AQ731" s="10" t="s">
        <v>20</v>
      </c>
      <c r="AR731" s="10" t="s">
        <v>20</v>
      </c>
      <c r="AS731" s="10" t="s">
        <v>20</v>
      </c>
      <c r="AT731" t="s">
        <v>3991</v>
      </c>
      <c r="AU731" s="7" t="str">
        <f>'sp1'!AJ733</f>
        <v>=IF(ISTEXT(CELLS),&amp;quot;V&amp;quot;,SUM(CELL…</v>
      </c>
    </row>
    <row r="732" spans="2:47" ht="11.25" customHeight="1" x14ac:dyDescent="0.25">
      <c r="B732" s="12">
        <v>13</v>
      </c>
      <c r="C732" s="16" t="str">
        <f t="shared" si="11"/>
        <v>∞</v>
      </c>
      <c r="D732" s="10">
        <v>0</v>
      </c>
      <c r="E732" s="10">
        <v>0</v>
      </c>
      <c r="F732" s="10">
        <v>1</v>
      </c>
      <c r="G732" s="10">
        <v>0</v>
      </c>
      <c r="H732" s="10">
        <v>1</v>
      </c>
      <c r="I732" s="10">
        <v>0</v>
      </c>
      <c r="J732" s="10">
        <v>0</v>
      </c>
      <c r="K732" s="10">
        <v>0</v>
      </c>
      <c r="L732" s="10">
        <v>1</v>
      </c>
      <c r="M732" s="10">
        <v>0</v>
      </c>
      <c r="N732" s="10">
        <v>0</v>
      </c>
      <c r="O732" s="10">
        <v>1</v>
      </c>
      <c r="P732" s="10">
        <v>0</v>
      </c>
      <c r="Q732" s="10" t="s">
        <v>20</v>
      </c>
      <c r="R732" s="10" t="s">
        <v>20</v>
      </c>
      <c r="S732" s="10" t="s">
        <v>20</v>
      </c>
      <c r="T732" s="10" t="s">
        <v>20</v>
      </c>
      <c r="U732" s="10" t="s">
        <v>20</v>
      </c>
      <c r="V732" s="10" t="s">
        <v>20</v>
      </c>
      <c r="W732" s="10" t="s">
        <v>20</v>
      </c>
      <c r="X732" s="10" t="s">
        <v>20</v>
      </c>
      <c r="Y732" s="10" t="s">
        <v>20</v>
      </c>
      <c r="Z732" s="10" t="s">
        <v>20</v>
      </c>
      <c r="AA732" s="10" t="s">
        <v>20</v>
      </c>
      <c r="AB732" s="10" t="s">
        <v>20</v>
      </c>
      <c r="AC732" s="10" t="s">
        <v>20</v>
      </c>
      <c r="AD732" s="10" t="s">
        <v>20</v>
      </c>
      <c r="AE732" s="10" t="s">
        <v>20</v>
      </c>
      <c r="AF732" s="10" t="s">
        <v>20</v>
      </c>
      <c r="AG732" s="10" t="s">
        <v>20</v>
      </c>
      <c r="AH732" s="10" t="s">
        <v>20</v>
      </c>
      <c r="AI732" s="10" t="s">
        <v>20</v>
      </c>
      <c r="AJ732" s="10" t="s">
        <v>20</v>
      </c>
      <c r="AK732" s="10" t="s">
        <v>20</v>
      </c>
      <c r="AL732" s="10" t="s">
        <v>20</v>
      </c>
      <c r="AM732" s="10" t="s">
        <v>20</v>
      </c>
      <c r="AN732" s="10" t="s">
        <v>20</v>
      </c>
      <c r="AO732" s="10" t="s">
        <v>20</v>
      </c>
      <c r="AP732" s="10" t="s">
        <v>20</v>
      </c>
      <c r="AQ732" s="10" t="s">
        <v>20</v>
      </c>
      <c r="AR732" s="10" t="s">
        <v>20</v>
      </c>
      <c r="AS732" s="10" t="s">
        <v>20</v>
      </c>
      <c r="AT732" t="s">
        <v>3992</v>
      </c>
      <c r="AU732" s="7" t="str">
        <f>'sp1'!AJ734</f>
        <v>Save a sheet in the same workbook but wi…</v>
      </c>
    </row>
    <row r="733" spans="2:47" ht="11.25" customHeight="1" x14ac:dyDescent="0.25">
      <c r="B733" s="12">
        <v>7</v>
      </c>
      <c r="C733" s="16" t="str">
        <f t="shared" si="11"/>
        <v>∞</v>
      </c>
      <c r="D733" s="10">
        <v>0</v>
      </c>
      <c r="E733" s="10">
        <v>1</v>
      </c>
      <c r="F733" s="10">
        <v>0</v>
      </c>
      <c r="G733" s="10">
        <v>1</v>
      </c>
      <c r="H733" s="10">
        <v>0</v>
      </c>
      <c r="I733" s="10">
        <v>0</v>
      </c>
      <c r="J733" s="10">
        <v>1</v>
      </c>
      <c r="K733" s="10" t="s">
        <v>20</v>
      </c>
      <c r="L733" s="10" t="s">
        <v>20</v>
      </c>
      <c r="M733" s="10" t="s">
        <v>20</v>
      </c>
      <c r="N733" s="10" t="s">
        <v>20</v>
      </c>
      <c r="O733" s="10" t="s">
        <v>20</v>
      </c>
      <c r="P733" s="10" t="s">
        <v>20</v>
      </c>
      <c r="Q733" s="10" t="s">
        <v>20</v>
      </c>
      <c r="R733" s="10" t="s">
        <v>20</v>
      </c>
      <c r="S733" s="10" t="s">
        <v>20</v>
      </c>
      <c r="T733" s="10" t="s">
        <v>20</v>
      </c>
      <c r="U733" s="10" t="s">
        <v>20</v>
      </c>
      <c r="V733" s="10" t="s">
        <v>20</v>
      </c>
      <c r="W733" s="10" t="s">
        <v>20</v>
      </c>
      <c r="X733" s="10" t="s">
        <v>20</v>
      </c>
      <c r="Y733" s="10" t="s">
        <v>20</v>
      </c>
      <c r="Z733" s="10" t="s">
        <v>20</v>
      </c>
      <c r="AA733" s="10" t="s">
        <v>20</v>
      </c>
      <c r="AB733" s="10" t="s">
        <v>20</v>
      </c>
      <c r="AC733" s="10" t="s">
        <v>20</v>
      </c>
      <c r="AD733" s="10" t="s">
        <v>20</v>
      </c>
      <c r="AE733" s="10" t="s">
        <v>20</v>
      </c>
      <c r="AF733" s="10" t="s">
        <v>20</v>
      </c>
      <c r="AG733" s="10" t="s">
        <v>20</v>
      </c>
      <c r="AH733" s="10" t="s">
        <v>20</v>
      </c>
      <c r="AI733" s="10" t="s">
        <v>20</v>
      </c>
      <c r="AJ733" s="10" t="s">
        <v>20</v>
      </c>
      <c r="AK733" s="10" t="s">
        <v>20</v>
      </c>
      <c r="AL733" s="10" t="s">
        <v>20</v>
      </c>
      <c r="AM733" s="10" t="s">
        <v>20</v>
      </c>
      <c r="AN733" s="10" t="s">
        <v>20</v>
      </c>
      <c r="AO733" s="10" t="s">
        <v>20</v>
      </c>
      <c r="AP733" s="10" t="s">
        <v>20</v>
      </c>
      <c r="AQ733" s="10" t="s">
        <v>20</v>
      </c>
      <c r="AR733" s="10" t="s">
        <v>20</v>
      </c>
      <c r="AS733" s="10" t="s">
        <v>20</v>
      </c>
      <c r="AT733" t="s">
        <v>3993</v>
      </c>
      <c r="AU733" s="7" t="str">
        <f>'sp1'!AJ735</f>
        <v>Find Everything In Paretheses, and Move …</v>
      </c>
    </row>
    <row r="734" spans="2:47" ht="11.25" customHeight="1" x14ac:dyDescent="0.25">
      <c r="B734" s="12">
        <v>9</v>
      </c>
      <c r="C734" s="16" t="str">
        <f t="shared" si="11"/>
        <v>∞</v>
      </c>
      <c r="D734" s="10">
        <v>0</v>
      </c>
      <c r="E734" s="10">
        <v>1</v>
      </c>
      <c r="F734" s="10">
        <v>0</v>
      </c>
      <c r="G734" s="10">
        <v>0</v>
      </c>
      <c r="H734" s="10">
        <v>1</v>
      </c>
      <c r="I734" s="10">
        <v>0</v>
      </c>
      <c r="J734" s="10">
        <v>1</v>
      </c>
      <c r="K734" s="10">
        <v>0</v>
      </c>
      <c r="L734" s="10">
        <v>1</v>
      </c>
      <c r="M734" s="10" t="s">
        <v>20</v>
      </c>
      <c r="N734" s="10" t="s">
        <v>20</v>
      </c>
      <c r="O734" s="10" t="s">
        <v>20</v>
      </c>
      <c r="P734" s="10" t="s">
        <v>20</v>
      </c>
      <c r="Q734" s="10" t="s">
        <v>20</v>
      </c>
      <c r="R734" s="10" t="s">
        <v>20</v>
      </c>
      <c r="S734" s="10" t="s">
        <v>20</v>
      </c>
      <c r="T734" s="10" t="s">
        <v>20</v>
      </c>
      <c r="U734" s="10" t="s">
        <v>20</v>
      </c>
      <c r="V734" s="10" t="s">
        <v>20</v>
      </c>
      <c r="W734" s="10" t="s">
        <v>20</v>
      </c>
      <c r="X734" s="10" t="s">
        <v>20</v>
      </c>
      <c r="Y734" s="10" t="s">
        <v>20</v>
      </c>
      <c r="Z734" s="10" t="s">
        <v>20</v>
      </c>
      <c r="AA734" s="10" t="s">
        <v>20</v>
      </c>
      <c r="AB734" s="10" t="s">
        <v>20</v>
      </c>
      <c r="AC734" s="10" t="s">
        <v>20</v>
      </c>
      <c r="AD734" s="10" t="s">
        <v>20</v>
      </c>
      <c r="AE734" s="10" t="s">
        <v>20</v>
      </c>
      <c r="AF734" s="10" t="s">
        <v>20</v>
      </c>
      <c r="AG734" s="10" t="s">
        <v>20</v>
      </c>
      <c r="AH734" s="10" t="s">
        <v>20</v>
      </c>
      <c r="AI734" s="10" t="s">
        <v>20</v>
      </c>
      <c r="AJ734" s="10" t="s">
        <v>20</v>
      </c>
      <c r="AK734" s="10" t="s">
        <v>20</v>
      </c>
      <c r="AL734" s="10" t="s">
        <v>20</v>
      </c>
      <c r="AM734" s="10" t="s">
        <v>20</v>
      </c>
      <c r="AN734" s="10" t="s">
        <v>20</v>
      </c>
      <c r="AO734" s="10" t="s">
        <v>20</v>
      </c>
      <c r="AP734" s="10" t="s">
        <v>20</v>
      </c>
      <c r="AQ734" s="10" t="s">
        <v>20</v>
      </c>
      <c r="AR734" s="10" t="s">
        <v>20</v>
      </c>
      <c r="AS734" s="10" t="s">
        <v>20</v>
      </c>
      <c r="AT734" t="s">
        <v>3994</v>
      </c>
      <c r="AU734" s="7" t="str">
        <f>'sp1'!AJ736</f>
        <v>Show months for dates.</v>
      </c>
    </row>
    <row r="735" spans="2:47" ht="11.25" customHeight="1" x14ac:dyDescent="0.25">
      <c r="B735" s="12">
        <v>10</v>
      </c>
      <c r="C735" s="16" t="str">
        <f t="shared" si="11"/>
        <v>∞</v>
      </c>
      <c r="D735" s="10">
        <v>0</v>
      </c>
      <c r="E735" s="10">
        <v>1</v>
      </c>
      <c r="F735" s="10">
        <v>0</v>
      </c>
      <c r="G735" s="10">
        <v>1</v>
      </c>
      <c r="H735" s="10">
        <v>0</v>
      </c>
      <c r="I735" s="10">
        <v>1</v>
      </c>
      <c r="J735" s="10">
        <v>0</v>
      </c>
      <c r="K735" s="10">
        <v>0</v>
      </c>
      <c r="L735" s="10">
        <v>0</v>
      </c>
      <c r="M735" s="10">
        <v>0</v>
      </c>
      <c r="N735" s="10" t="s">
        <v>20</v>
      </c>
      <c r="O735" s="10" t="s">
        <v>20</v>
      </c>
      <c r="P735" s="10" t="s">
        <v>20</v>
      </c>
      <c r="Q735" s="10" t="s">
        <v>20</v>
      </c>
      <c r="R735" s="10" t="s">
        <v>20</v>
      </c>
      <c r="S735" s="10" t="s">
        <v>20</v>
      </c>
      <c r="T735" s="10" t="s">
        <v>20</v>
      </c>
      <c r="U735" s="10" t="s">
        <v>20</v>
      </c>
      <c r="V735" s="10" t="s">
        <v>20</v>
      </c>
      <c r="W735" s="10" t="s">
        <v>20</v>
      </c>
      <c r="X735" s="10" t="s">
        <v>20</v>
      </c>
      <c r="Y735" s="10" t="s">
        <v>20</v>
      </c>
      <c r="Z735" s="10" t="s">
        <v>20</v>
      </c>
      <c r="AA735" s="10" t="s">
        <v>20</v>
      </c>
      <c r="AB735" s="10" t="s">
        <v>20</v>
      </c>
      <c r="AC735" s="10" t="s">
        <v>20</v>
      </c>
      <c r="AD735" s="10" t="s">
        <v>20</v>
      </c>
      <c r="AE735" s="10" t="s">
        <v>20</v>
      </c>
      <c r="AF735" s="10" t="s">
        <v>20</v>
      </c>
      <c r="AG735" s="10" t="s">
        <v>20</v>
      </c>
      <c r="AH735" s="10" t="s">
        <v>20</v>
      </c>
      <c r="AI735" s="10" t="s">
        <v>20</v>
      </c>
      <c r="AJ735" s="10" t="s">
        <v>20</v>
      </c>
      <c r="AK735" s="10" t="s">
        <v>20</v>
      </c>
      <c r="AL735" s="10" t="s">
        <v>20</v>
      </c>
      <c r="AM735" s="10" t="s">
        <v>20</v>
      </c>
      <c r="AN735" s="10" t="s">
        <v>20</v>
      </c>
      <c r="AO735" s="10" t="s">
        <v>20</v>
      </c>
      <c r="AP735" s="10" t="s">
        <v>20</v>
      </c>
      <c r="AQ735" s="10" t="s">
        <v>20</v>
      </c>
      <c r="AR735" s="10" t="s">
        <v>20</v>
      </c>
      <c r="AS735" s="10" t="s">
        <v>20</v>
      </c>
      <c r="AT735" t="s">
        <v>3995</v>
      </c>
      <c r="AU735" s="7" t="str">
        <f>'sp1'!AJ737</f>
        <v>Calculate Same Date</v>
      </c>
    </row>
    <row r="736" spans="2:47" ht="11.25" customHeight="1" x14ac:dyDescent="0.25">
      <c r="B736" s="12">
        <v>4</v>
      </c>
      <c r="C736" s="16" t="str">
        <f t="shared" si="11"/>
        <v>∞</v>
      </c>
      <c r="D736" s="10">
        <v>0</v>
      </c>
      <c r="E736" s="10">
        <v>1</v>
      </c>
      <c r="F736" s="10">
        <v>0</v>
      </c>
      <c r="G736" s="10">
        <v>1</v>
      </c>
      <c r="H736" s="10" t="s">
        <v>20</v>
      </c>
      <c r="I736" s="10" t="s">
        <v>20</v>
      </c>
      <c r="J736" s="10" t="s">
        <v>20</v>
      </c>
      <c r="K736" s="10" t="s">
        <v>20</v>
      </c>
      <c r="L736" s="10" t="s">
        <v>20</v>
      </c>
      <c r="M736" s="10" t="s">
        <v>20</v>
      </c>
      <c r="N736" s="10" t="s">
        <v>20</v>
      </c>
      <c r="O736" s="10" t="s">
        <v>20</v>
      </c>
      <c r="P736" s="10" t="s">
        <v>20</v>
      </c>
      <c r="Q736" s="10" t="s">
        <v>20</v>
      </c>
      <c r="R736" s="10" t="s">
        <v>20</v>
      </c>
      <c r="S736" s="10" t="s">
        <v>20</v>
      </c>
      <c r="T736" s="10" t="s">
        <v>20</v>
      </c>
      <c r="U736" s="10" t="s">
        <v>20</v>
      </c>
      <c r="V736" s="10" t="s">
        <v>20</v>
      </c>
      <c r="W736" s="10" t="s">
        <v>20</v>
      </c>
      <c r="X736" s="10" t="s">
        <v>20</v>
      </c>
      <c r="Y736" s="10" t="s">
        <v>20</v>
      </c>
      <c r="Z736" s="10" t="s">
        <v>20</v>
      </c>
      <c r="AA736" s="10" t="s">
        <v>20</v>
      </c>
      <c r="AB736" s="10" t="s">
        <v>20</v>
      </c>
      <c r="AC736" s="10" t="s">
        <v>20</v>
      </c>
      <c r="AD736" s="10" t="s">
        <v>20</v>
      </c>
      <c r="AE736" s="10" t="s">
        <v>20</v>
      </c>
      <c r="AF736" s="10" t="s">
        <v>20</v>
      </c>
      <c r="AG736" s="10" t="s">
        <v>20</v>
      </c>
      <c r="AH736" s="10" t="s">
        <v>20</v>
      </c>
      <c r="AI736" s="10" t="s">
        <v>20</v>
      </c>
      <c r="AJ736" s="10" t="s">
        <v>20</v>
      </c>
      <c r="AK736" s="10" t="s">
        <v>20</v>
      </c>
      <c r="AL736" s="10" t="s">
        <v>20</v>
      </c>
      <c r="AM736" s="10" t="s">
        <v>20</v>
      </c>
      <c r="AN736" s="10" t="s">
        <v>20</v>
      </c>
      <c r="AO736" s="10" t="s">
        <v>20</v>
      </c>
      <c r="AP736" s="10" t="s">
        <v>20</v>
      </c>
      <c r="AQ736" s="10" t="s">
        <v>20</v>
      </c>
      <c r="AR736" s="10" t="s">
        <v>20</v>
      </c>
      <c r="AS736" s="10" t="s">
        <v>20</v>
      </c>
      <c r="AT736" t="s">
        <v>3996</v>
      </c>
      <c r="AU736" s="7" t="str">
        <f>'sp1'!AJ738</f>
        <v>Code to Pull data</v>
      </c>
    </row>
    <row r="737" spans="2:47" ht="11.25" customHeight="1" x14ac:dyDescent="0.25">
      <c r="B737" s="12">
        <v>9</v>
      </c>
      <c r="C737" s="16" t="str">
        <f t="shared" si="11"/>
        <v>∞</v>
      </c>
      <c r="D737" s="10">
        <v>0</v>
      </c>
      <c r="E737" s="10">
        <v>0</v>
      </c>
      <c r="F737" s="10">
        <v>0</v>
      </c>
      <c r="G737" s="10">
        <v>1</v>
      </c>
      <c r="H737" s="10">
        <v>0</v>
      </c>
      <c r="I737" s="10">
        <v>0</v>
      </c>
      <c r="J737" s="10">
        <v>1</v>
      </c>
      <c r="K737" s="10">
        <v>0</v>
      </c>
      <c r="L737" s="10">
        <v>1</v>
      </c>
      <c r="M737" s="10" t="s">
        <v>20</v>
      </c>
      <c r="N737" s="10" t="s">
        <v>20</v>
      </c>
      <c r="O737" s="10" t="s">
        <v>20</v>
      </c>
      <c r="P737" s="10" t="s">
        <v>20</v>
      </c>
      <c r="Q737" s="10" t="s">
        <v>20</v>
      </c>
      <c r="R737" s="10" t="s">
        <v>20</v>
      </c>
      <c r="S737" s="10" t="s">
        <v>20</v>
      </c>
      <c r="T737" s="10" t="s">
        <v>20</v>
      </c>
      <c r="U737" s="10" t="s">
        <v>20</v>
      </c>
      <c r="V737" s="10" t="s">
        <v>20</v>
      </c>
      <c r="W737" s="10" t="s">
        <v>20</v>
      </c>
      <c r="X737" s="10" t="s">
        <v>20</v>
      </c>
      <c r="Y737" s="10" t="s">
        <v>20</v>
      </c>
      <c r="Z737" s="10" t="s">
        <v>20</v>
      </c>
      <c r="AA737" s="10" t="s">
        <v>20</v>
      </c>
      <c r="AB737" s="10" t="s">
        <v>20</v>
      </c>
      <c r="AC737" s="10" t="s">
        <v>20</v>
      </c>
      <c r="AD737" s="10" t="s">
        <v>20</v>
      </c>
      <c r="AE737" s="10" t="s">
        <v>20</v>
      </c>
      <c r="AF737" s="10" t="s">
        <v>20</v>
      </c>
      <c r="AG737" s="10" t="s">
        <v>20</v>
      </c>
      <c r="AH737" s="10" t="s">
        <v>20</v>
      </c>
      <c r="AI737" s="10" t="s">
        <v>20</v>
      </c>
      <c r="AJ737" s="10" t="s">
        <v>20</v>
      </c>
      <c r="AK737" s="10" t="s">
        <v>20</v>
      </c>
      <c r="AL737" s="10" t="s">
        <v>20</v>
      </c>
      <c r="AM737" s="10" t="s">
        <v>20</v>
      </c>
      <c r="AN737" s="10" t="s">
        <v>20</v>
      </c>
      <c r="AO737" s="10" t="s">
        <v>20</v>
      </c>
      <c r="AP737" s="10" t="s">
        <v>20</v>
      </c>
      <c r="AQ737" s="10" t="s">
        <v>20</v>
      </c>
      <c r="AR737" s="10" t="s">
        <v>20</v>
      </c>
      <c r="AS737" s="10" t="s">
        <v>20</v>
      </c>
      <c r="AT737" t="s">
        <v>3997</v>
      </c>
      <c r="AU737" s="7" t="str">
        <f>'sp1'!AJ739</f>
        <v>large data in Excel2007 while export not…</v>
      </c>
    </row>
    <row r="738" spans="2:47" ht="11.25" customHeight="1" x14ac:dyDescent="0.25">
      <c r="B738" s="12">
        <v>3</v>
      </c>
      <c r="C738" s="16" t="str">
        <f t="shared" si="11"/>
        <v>∞</v>
      </c>
      <c r="D738" s="10">
        <v>0</v>
      </c>
      <c r="E738" s="10">
        <v>1</v>
      </c>
      <c r="F738" s="10">
        <v>0</v>
      </c>
      <c r="G738" s="10" t="s">
        <v>20</v>
      </c>
      <c r="H738" s="10" t="s">
        <v>20</v>
      </c>
      <c r="I738" s="10" t="s">
        <v>20</v>
      </c>
      <c r="J738" s="10" t="s">
        <v>20</v>
      </c>
      <c r="K738" s="10" t="s">
        <v>20</v>
      </c>
      <c r="L738" s="10" t="s">
        <v>20</v>
      </c>
      <c r="M738" s="10" t="s">
        <v>20</v>
      </c>
      <c r="N738" s="10" t="s">
        <v>20</v>
      </c>
      <c r="O738" s="10" t="s">
        <v>20</v>
      </c>
      <c r="P738" s="10" t="s">
        <v>20</v>
      </c>
      <c r="Q738" s="10" t="s">
        <v>20</v>
      </c>
      <c r="R738" s="10" t="s">
        <v>20</v>
      </c>
      <c r="S738" s="10" t="s">
        <v>20</v>
      </c>
      <c r="T738" s="10" t="s">
        <v>20</v>
      </c>
      <c r="U738" s="10" t="s">
        <v>20</v>
      </c>
      <c r="V738" s="10" t="s">
        <v>20</v>
      </c>
      <c r="W738" s="10" t="s">
        <v>20</v>
      </c>
      <c r="X738" s="10" t="s">
        <v>20</v>
      </c>
      <c r="Y738" s="10" t="s">
        <v>20</v>
      </c>
      <c r="Z738" s="10" t="s">
        <v>20</v>
      </c>
      <c r="AA738" s="10" t="s">
        <v>20</v>
      </c>
      <c r="AB738" s="10" t="s">
        <v>20</v>
      </c>
      <c r="AC738" s="10" t="s">
        <v>20</v>
      </c>
      <c r="AD738" s="10" t="s">
        <v>20</v>
      </c>
      <c r="AE738" s="10" t="s">
        <v>20</v>
      </c>
      <c r="AF738" s="10" t="s">
        <v>20</v>
      </c>
      <c r="AG738" s="10" t="s">
        <v>20</v>
      </c>
      <c r="AH738" s="10" t="s">
        <v>20</v>
      </c>
      <c r="AI738" s="10" t="s">
        <v>20</v>
      </c>
      <c r="AJ738" s="10" t="s">
        <v>20</v>
      </c>
      <c r="AK738" s="10" t="s">
        <v>20</v>
      </c>
      <c r="AL738" s="10" t="s">
        <v>20</v>
      </c>
      <c r="AM738" s="10" t="s">
        <v>20</v>
      </c>
      <c r="AN738" s="10" t="s">
        <v>20</v>
      </c>
      <c r="AO738" s="10" t="s">
        <v>20</v>
      </c>
      <c r="AP738" s="10" t="s">
        <v>20</v>
      </c>
      <c r="AQ738" s="10" t="s">
        <v>20</v>
      </c>
      <c r="AR738" s="10" t="s">
        <v>20</v>
      </c>
      <c r="AS738" s="10" t="s">
        <v>20</v>
      </c>
      <c r="AT738" t="s">
        <v>3998</v>
      </c>
      <c r="AU738" s="7" t="str">
        <f>'sp1'!AJ740</f>
        <v>Runtime error 424, Object required</v>
      </c>
    </row>
    <row r="739" spans="2:47" ht="11.25" customHeight="1" x14ac:dyDescent="0.25">
      <c r="B739" s="12">
        <v>3</v>
      </c>
      <c r="C739" s="16" t="str">
        <f t="shared" si="11"/>
        <v>∞</v>
      </c>
      <c r="D739" s="10">
        <v>0</v>
      </c>
      <c r="E739" s="10">
        <v>0</v>
      </c>
      <c r="F739" s="10">
        <v>1</v>
      </c>
      <c r="G739" s="10" t="s">
        <v>20</v>
      </c>
      <c r="H739" s="10" t="s">
        <v>20</v>
      </c>
      <c r="I739" s="10" t="s">
        <v>20</v>
      </c>
      <c r="J739" s="10" t="s">
        <v>20</v>
      </c>
      <c r="K739" s="10" t="s">
        <v>20</v>
      </c>
      <c r="L739" s="10" t="s">
        <v>20</v>
      </c>
      <c r="M739" s="10" t="s">
        <v>20</v>
      </c>
      <c r="N739" s="10" t="s">
        <v>20</v>
      </c>
      <c r="O739" s="10" t="s">
        <v>20</v>
      </c>
      <c r="P739" s="10" t="s">
        <v>20</v>
      </c>
      <c r="Q739" s="10" t="s">
        <v>20</v>
      </c>
      <c r="R739" s="10" t="s">
        <v>20</v>
      </c>
      <c r="S739" s="10" t="s">
        <v>20</v>
      </c>
      <c r="T739" s="10" t="s">
        <v>20</v>
      </c>
      <c r="U739" s="10" t="s">
        <v>20</v>
      </c>
      <c r="V739" s="10" t="s">
        <v>20</v>
      </c>
      <c r="W739" s="10" t="s">
        <v>20</v>
      </c>
      <c r="X739" s="10" t="s">
        <v>20</v>
      </c>
      <c r="Y739" s="10" t="s">
        <v>20</v>
      </c>
      <c r="Z739" s="10" t="s">
        <v>20</v>
      </c>
      <c r="AA739" s="10" t="s">
        <v>20</v>
      </c>
      <c r="AB739" s="10" t="s">
        <v>20</v>
      </c>
      <c r="AC739" s="10" t="s">
        <v>20</v>
      </c>
      <c r="AD739" s="10" t="s">
        <v>20</v>
      </c>
      <c r="AE739" s="10" t="s">
        <v>20</v>
      </c>
      <c r="AF739" s="10" t="s">
        <v>20</v>
      </c>
      <c r="AG739" s="10" t="s">
        <v>20</v>
      </c>
      <c r="AH739" s="10" t="s">
        <v>20</v>
      </c>
      <c r="AI739" s="10" t="s">
        <v>20</v>
      </c>
      <c r="AJ739" s="10" t="s">
        <v>20</v>
      </c>
      <c r="AK739" s="10" t="s">
        <v>20</v>
      </c>
      <c r="AL739" s="10" t="s">
        <v>20</v>
      </c>
      <c r="AM739" s="10" t="s">
        <v>20</v>
      </c>
      <c r="AN739" s="10" t="s">
        <v>20</v>
      </c>
      <c r="AO739" s="10" t="s">
        <v>20</v>
      </c>
      <c r="AP739" s="10" t="s">
        <v>20</v>
      </c>
      <c r="AQ739" s="10" t="s">
        <v>20</v>
      </c>
      <c r="AR739" s="10" t="s">
        <v>20</v>
      </c>
      <c r="AS739" s="10" t="s">
        <v>20</v>
      </c>
      <c r="AT739" t="s">
        <v>3999</v>
      </c>
      <c r="AU739" s="7" t="str">
        <f>'sp1'!AJ741</f>
        <v>Need help creating chart that overlays t…</v>
      </c>
    </row>
    <row r="740" spans="2:47" ht="11.25" customHeight="1" x14ac:dyDescent="0.25">
      <c r="B740" s="12">
        <v>2</v>
      </c>
      <c r="C740" s="16" t="str">
        <f t="shared" si="11"/>
        <v>∞</v>
      </c>
      <c r="D740" s="10">
        <v>0</v>
      </c>
      <c r="E740" s="10">
        <v>1</v>
      </c>
      <c r="F740" s="10" t="s">
        <v>20</v>
      </c>
      <c r="G740" s="10" t="s">
        <v>20</v>
      </c>
      <c r="H740" s="10" t="s">
        <v>20</v>
      </c>
      <c r="I740" s="10" t="s">
        <v>20</v>
      </c>
      <c r="J740" s="10" t="s">
        <v>20</v>
      </c>
      <c r="K740" s="10" t="s">
        <v>20</v>
      </c>
      <c r="L740" s="10" t="s">
        <v>20</v>
      </c>
      <c r="M740" s="10" t="s">
        <v>20</v>
      </c>
      <c r="N740" s="10" t="s">
        <v>20</v>
      </c>
      <c r="O740" s="10" t="s">
        <v>20</v>
      </c>
      <c r="P740" s="10" t="s">
        <v>20</v>
      </c>
      <c r="Q740" s="10" t="s">
        <v>20</v>
      </c>
      <c r="R740" s="10" t="s">
        <v>20</v>
      </c>
      <c r="S740" s="10" t="s">
        <v>20</v>
      </c>
      <c r="T740" s="10" t="s">
        <v>20</v>
      </c>
      <c r="U740" s="10" t="s">
        <v>20</v>
      </c>
      <c r="V740" s="10" t="s">
        <v>20</v>
      </c>
      <c r="W740" s="10" t="s">
        <v>20</v>
      </c>
      <c r="X740" s="10" t="s">
        <v>20</v>
      </c>
      <c r="Y740" s="10" t="s">
        <v>20</v>
      </c>
      <c r="Z740" s="10" t="s">
        <v>20</v>
      </c>
      <c r="AA740" s="10" t="s">
        <v>20</v>
      </c>
      <c r="AB740" s="10" t="s">
        <v>20</v>
      </c>
      <c r="AC740" s="10" t="s">
        <v>20</v>
      </c>
      <c r="AD740" s="10" t="s">
        <v>20</v>
      </c>
      <c r="AE740" s="10" t="s">
        <v>20</v>
      </c>
      <c r="AF740" s="10" t="s">
        <v>20</v>
      </c>
      <c r="AG740" s="10" t="s">
        <v>20</v>
      </c>
      <c r="AH740" s="10" t="s">
        <v>20</v>
      </c>
      <c r="AI740" s="10" t="s">
        <v>20</v>
      </c>
      <c r="AJ740" s="10" t="s">
        <v>20</v>
      </c>
      <c r="AK740" s="10" t="s">
        <v>20</v>
      </c>
      <c r="AL740" s="10" t="s">
        <v>20</v>
      </c>
      <c r="AM740" s="10" t="s">
        <v>20</v>
      </c>
      <c r="AN740" s="10" t="s">
        <v>20</v>
      </c>
      <c r="AO740" s="10" t="s">
        <v>20</v>
      </c>
      <c r="AP740" s="10" t="s">
        <v>20</v>
      </c>
      <c r="AQ740" s="10" t="s">
        <v>20</v>
      </c>
      <c r="AR740" s="10" t="s">
        <v>20</v>
      </c>
      <c r="AS740" s="10" t="s">
        <v>20</v>
      </c>
      <c r="AT740" t="s">
        <v>4000</v>
      </c>
      <c r="AU740" s="7" t="str">
        <f>'sp1'!AJ742</f>
        <v>&amp;quot;DATE&amp;quot; format is defaulty show…</v>
      </c>
    </row>
    <row r="741" spans="2:47" ht="11.25" customHeight="1" x14ac:dyDescent="0.25">
      <c r="B741" s="12">
        <v>2</v>
      </c>
      <c r="C741" s="16" t="str">
        <f t="shared" si="11"/>
        <v>∞</v>
      </c>
      <c r="D741" s="10">
        <v>0</v>
      </c>
      <c r="E741" s="10">
        <v>1</v>
      </c>
      <c r="F741" s="10" t="s">
        <v>20</v>
      </c>
      <c r="G741" s="10" t="s">
        <v>20</v>
      </c>
      <c r="H741" s="10" t="s">
        <v>20</v>
      </c>
      <c r="I741" s="10" t="s">
        <v>20</v>
      </c>
      <c r="J741" s="10" t="s">
        <v>20</v>
      </c>
      <c r="K741" s="10" t="s">
        <v>20</v>
      </c>
      <c r="L741" s="10" t="s">
        <v>20</v>
      </c>
      <c r="M741" s="10" t="s">
        <v>20</v>
      </c>
      <c r="N741" s="10" t="s">
        <v>20</v>
      </c>
      <c r="O741" s="10" t="s">
        <v>20</v>
      </c>
      <c r="P741" s="10" t="s">
        <v>20</v>
      </c>
      <c r="Q741" s="10" t="s">
        <v>20</v>
      </c>
      <c r="R741" s="10" t="s">
        <v>20</v>
      </c>
      <c r="S741" s="10" t="s">
        <v>20</v>
      </c>
      <c r="T741" s="10" t="s">
        <v>20</v>
      </c>
      <c r="U741" s="10" t="s">
        <v>20</v>
      </c>
      <c r="V741" s="10" t="s">
        <v>20</v>
      </c>
      <c r="W741" s="10" t="s">
        <v>20</v>
      </c>
      <c r="X741" s="10" t="s">
        <v>20</v>
      </c>
      <c r="Y741" s="10" t="s">
        <v>20</v>
      </c>
      <c r="Z741" s="10" t="s">
        <v>20</v>
      </c>
      <c r="AA741" s="10" t="s">
        <v>20</v>
      </c>
      <c r="AB741" s="10" t="s">
        <v>20</v>
      </c>
      <c r="AC741" s="10" t="s">
        <v>20</v>
      </c>
      <c r="AD741" s="10" t="s">
        <v>20</v>
      </c>
      <c r="AE741" s="10" t="s">
        <v>20</v>
      </c>
      <c r="AF741" s="10" t="s">
        <v>20</v>
      </c>
      <c r="AG741" s="10" t="s">
        <v>20</v>
      </c>
      <c r="AH741" s="10" t="s">
        <v>20</v>
      </c>
      <c r="AI741" s="10" t="s">
        <v>20</v>
      </c>
      <c r="AJ741" s="10" t="s">
        <v>20</v>
      </c>
      <c r="AK741" s="10" t="s">
        <v>20</v>
      </c>
      <c r="AL741" s="10" t="s">
        <v>20</v>
      </c>
      <c r="AM741" s="10" t="s">
        <v>20</v>
      </c>
      <c r="AN741" s="10" t="s">
        <v>20</v>
      </c>
      <c r="AO741" s="10" t="s">
        <v>20</v>
      </c>
      <c r="AP741" s="10" t="s">
        <v>20</v>
      </c>
      <c r="AQ741" s="10" t="s">
        <v>20</v>
      </c>
      <c r="AR741" s="10" t="s">
        <v>20</v>
      </c>
      <c r="AS741" s="10" t="s">
        <v>20</v>
      </c>
      <c r="AT741" t="s">
        <v>4001</v>
      </c>
      <c r="AU741" s="7" t="str">
        <f>'sp1'!AJ743</f>
        <v>template required for file handling</v>
      </c>
    </row>
    <row r="742" spans="2:47" ht="11.25" customHeight="1" x14ac:dyDescent="0.25">
      <c r="B742" s="12">
        <v>4</v>
      </c>
      <c r="C742" s="16" t="str">
        <f t="shared" si="11"/>
        <v>∞</v>
      </c>
      <c r="D742" s="10">
        <v>0</v>
      </c>
      <c r="E742" s="10">
        <v>1</v>
      </c>
      <c r="F742" s="10">
        <v>0</v>
      </c>
      <c r="G742" s="10">
        <v>1</v>
      </c>
      <c r="H742" s="10" t="s">
        <v>20</v>
      </c>
      <c r="I742" s="10" t="s">
        <v>20</v>
      </c>
      <c r="J742" s="10" t="s">
        <v>20</v>
      </c>
      <c r="K742" s="10" t="s">
        <v>20</v>
      </c>
      <c r="L742" s="10" t="s">
        <v>20</v>
      </c>
      <c r="M742" s="10" t="s">
        <v>20</v>
      </c>
      <c r="N742" s="10" t="s">
        <v>20</v>
      </c>
      <c r="O742" s="10" t="s">
        <v>20</v>
      </c>
      <c r="P742" s="10" t="s">
        <v>20</v>
      </c>
      <c r="Q742" s="10" t="s">
        <v>20</v>
      </c>
      <c r="R742" s="10" t="s">
        <v>20</v>
      </c>
      <c r="S742" s="10" t="s">
        <v>20</v>
      </c>
      <c r="T742" s="10" t="s">
        <v>20</v>
      </c>
      <c r="U742" s="10" t="s">
        <v>20</v>
      </c>
      <c r="V742" s="10" t="s">
        <v>20</v>
      </c>
      <c r="W742" s="10" t="s">
        <v>20</v>
      </c>
      <c r="X742" s="10" t="s">
        <v>20</v>
      </c>
      <c r="Y742" s="10" t="s">
        <v>20</v>
      </c>
      <c r="Z742" s="10" t="s">
        <v>20</v>
      </c>
      <c r="AA742" s="10" t="s">
        <v>20</v>
      </c>
      <c r="AB742" s="10" t="s">
        <v>20</v>
      </c>
      <c r="AC742" s="10" t="s">
        <v>20</v>
      </c>
      <c r="AD742" s="10" t="s">
        <v>20</v>
      </c>
      <c r="AE742" s="10" t="s">
        <v>20</v>
      </c>
      <c r="AF742" s="10" t="s">
        <v>20</v>
      </c>
      <c r="AG742" s="10" t="s">
        <v>20</v>
      </c>
      <c r="AH742" s="10" t="s">
        <v>20</v>
      </c>
      <c r="AI742" s="10" t="s">
        <v>20</v>
      </c>
      <c r="AJ742" s="10" t="s">
        <v>20</v>
      </c>
      <c r="AK742" s="10" t="s">
        <v>20</v>
      </c>
      <c r="AL742" s="10" t="s">
        <v>20</v>
      </c>
      <c r="AM742" s="10" t="s">
        <v>20</v>
      </c>
      <c r="AN742" s="10" t="s">
        <v>20</v>
      </c>
      <c r="AO742" s="10" t="s">
        <v>20</v>
      </c>
      <c r="AP742" s="10" t="s">
        <v>20</v>
      </c>
      <c r="AQ742" s="10" t="s">
        <v>20</v>
      </c>
      <c r="AR742" s="10" t="s">
        <v>20</v>
      </c>
      <c r="AS742" s="10" t="s">
        <v>20</v>
      </c>
      <c r="AT742" t="s">
        <v>4002</v>
      </c>
      <c r="AU742" s="7" t="str">
        <f>'sp1'!AJ744</f>
        <v>Macros for No blank cells data.</v>
      </c>
    </row>
    <row r="743" spans="2:47" ht="11.25" customHeight="1" x14ac:dyDescent="0.25">
      <c r="B743" s="12">
        <v>8</v>
      </c>
      <c r="C743" s="16" t="str">
        <f t="shared" si="11"/>
        <v>∞</v>
      </c>
      <c r="D743" s="10">
        <v>0</v>
      </c>
      <c r="E743" s="10">
        <v>0</v>
      </c>
      <c r="F743" s="10">
        <v>0</v>
      </c>
      <c r="G743" s="10">
        <v>1</v>
      </c>
      <c r="H743" s="10">
        <v>0</v>
      </c>
      <c r="I743" s="10">
        <v>0</v>
      </c>
      <c r="J743" s="10">
        <v>0</v>
      </c>
      <c r="K743" s="10">
        <v>0</v>
      </c>
      <c r="L743" s="10" t="s">
        <v>20</v>
      </c>
      <c r="M743" s="10" t="s">
        <v>20</v>
      </c>
      <c r="N743" s="10" t="s">
        <v>20</v>
      </c>
      <c r="O743" s="10" t="s">
        <v>20</v>
      </c>
      <c r="P743" s="10" t="s">
        <v>20</v>
      </c>
      <c r="Q743" s="10" t="s">
        <v>20</v>
      </c>
      <c r="R743" s="10" t="s">
        <v>20</v>
      </c>
      <c r="S743" s="10" t="s">
        <v>20</v>
      </c>
      <c r="T743" s="10" t="s">
        <v>20</v>
      </c>
      <c r="U743" s="10" t="s">
        <v>20</v>
      </c>
      <c r="V743" s="10" t="s">
        <v>20</v>
      </c>
      <c r="W743" s="10" t="s">
        <v>20</v>
      </c>
      <c r="X743" s="10" t="s">
        <v>20</v>
      </c>
      <c r="Y743" s="10" t="s">
        <v>20</v>
      </c>
      <c r="Z743" s="10" t="s">
        <v>20</v>
      </c>
      <c r="AA743" s="10" t="s">
        <v>20</v>
      </c>
      <c r="AB743" s="10" t="s">
        <v>20</v>
      </c>
      <c r="AC743" s="10" t="s">
        <v>20</v>
      </c>
      <c r="AD743" s="10" t="s">
        <v>20</v>
      </c>
      <c r="AE743" s="10" t="s">
        <v>20</v>
      </c>
      <c r="AF743" s="10" t="s">
        <v>20</v>
      </c>
      <c r="AG743" s="10" t="s">
        <v>20</v>
      </c>
      <c r="AH743" s="10" t="s">
        <v>20</v>
      </c>
      <c r="AI743" s="10" t="s">
        <v>20</v>
      </c>
      <c r="AJ743" s="10" t="s">
        <v>20</v>
      </c>
      <c r="AK743" s="10" t="s">
        <v>20</v>
      </c>
      <c r="AL743" s="10" t="s">
        <v>20</v>
      </c>
      <c r="AM743" s="10" t="s">
        <v>20</v>
      </c>
      <c r="AN743" s="10" t="s">
        <v>20</v>
      </c>
      <c r="AO743" s="10" t="s">
        <v>20</v>
      </c>
      <c r="AP743" s="10" t="s">
        <v>20</v>
      </c>
      <c r="AQ743" s="10" t="s">
        <v>20</v>
      </c>
      <c r="AR743" s="10" t="s">
        <v>20</v>
      </c>
      <c r="AS743" s="10" t="s">
        <v>20</v>
      </c>
      <c r="AT743" t="s">
        <v>4003</v>
      </c>
      <c r="AU743" s="7" t="str">
        <f>'sp1'!AJ745</f>
        <v>Replacing Tab In Delimited Files With Sp…</v>
      </c>
    </row>
    <row r="744" spans="2:47" ht="11.25" customHeight="1" x14ac:dyDescent="0.25">
      <c r="B744" s="12">
        <v>10</v>
      </c>
      <c r="C744" s="16" t="str">
        <f t="shared" si="11"/>
        <v>∞</v>
      </c>
      <c r="D744" s="10">
        <v>0</v>
      </c>
      <c r="E744" s="10">
        <v>0</v>
      </c>
      <c r="F744" s="10">
        <v>0</v>
      </c>
      <c r="G744" s="10">
        <v>0</v>
      </c>
      <c r="H744" s="10">
        <v>0</v>
      </c>
      <c r="I744" s="10">
        <v>1</v>
      </c>
      <c r="J744" s="10">
        <v>0</v>
      </c>
      <c r="K744" s="10">
        <v>0</v>
      </c>
      <c r="L744" s="10">
        <v>0</v>
      </c>
      <c r="M744" s="10">
        <v>0</v>
      </c>
      <c r="N744" s="10" t="s">
        <v>20</v>
      </c>
      <c r="O744" s="10" t="s">
        <v>20</v>
      </c>
      <c r="P744" s="10" t="s">
        <v>20</v>
      </c>
      <c r="Q744" s="10" t="s">
        <v>20</v>
      </c>
      <c r="R744" s="10" t="s">
        <v>20</v>
      </c>
      <c r="S744" s="10" t="s">
        <v>20</v>
      </c>
      <c r="T744" s="10" t="s">
        <v>20</v>
      </c>
      <c r="U744" s="10" t="s">
        <v>20</v>
      </c>
      <c r="V744" s="10" t="s">
        <v>20</v>
      </c>
      <c r="W744" s="10" t="s">
        <v>20</v>
      </c>
      <c r="X744" s="10" t="s">
        <v>20</v>
      </c>
      <c r="Y744" s="10" t="s">
        <v>20</v>
      </c>
      <c r="Z744" s="10" t="s">
        <v>20</v>
      </c>
      <c r="AA744" s="10" t="s">
        <v>20</v>
      </c>
      <c r="AB744" s="10" t="s">
        <v>20</v>
      </c>
      <c r="AC744" s="10" t="s">
        <v>20</v>
      </c>
      <c r="AD744" s="10" t="s">
        <v>20</v>
      </c>
      <c r="AE744" s="10" t="s">
        <v>20</v>
      </c>
      <c r="AF744" s="10" t="s">
        <v>20</v>
      </c>
      <c r="AG744" s="10" t="s">
        <v>20</v>
      </c>
      <c r="AH744" s="10" t="s">
        <v>20</v>
      </c>
      <c r="AI744" s="10" t="s">
        <v>20</v>
      </c>
      <c r="AJ744" s="10" t="s">
        <v>20</v>
      </c>
      <c r="AK744" s="10" t="s">
        <v>20</v>
      </c>
      <c r="AL744" s="10" t="s">
        <v>20</v>
      </c>
      <c r="AM744" s="10" t="s">
        <v>20</v>
      </c>
      <c r="AN744" s="10" t="s">
        <v>20</v>
      </c>
      <c r="AO744" s="10" t="s">
        <v>20</v>
      </c>
      <c r="AP744" s="10" t="s">
        <v>20</v>
      </c>
      <c r="AQ744" s="10" t="s">
        <v>20</v>
      </c>
      <c r="AR744" s="10" t="s">
        <v>20</v>
      </c>
      <c r="AS744" s="10" t="s">
        <v>20</v>
      </c>
      <c r="AT744" t="s">
        <v>4004</v>
      </c>
      <c r="AU744" s="7" t="str">
        <f>'sp1'!AJ746</f>
        <v>Is there a term for those who use Excel …</v>
      </c>
    </row>
    <row r="745" spans="2:47" ht="11.25" customHeight="1" x14ac:dyDescent="0.25">
      <c r="B745" s="12">
        <v>3</v>
      </c>
      <c r="C745" s="16" t="str">
        <f t="shared" si="11"/>
        <v>∞</v>
      </c>
      <c r="D745" s="10">
        <v>0</v>
      </c>
      <c r="E745" s="10">
        <v>1</v>
      </c>
      <c r="F745" s="10">
        <v>0</v>
      </c>
      <c r="G745" s="10" t="s">
        <v>20</v>
      </c>
      <c r="H745" s="10" t="s">
        <v>20</v>
      </c>
      <c r="I745" s="10" t="s">
        <v>20</v>
      </c>
      <c r="J745" s="10" t="s">
        <v>20</v>
      </c>
      <c r="K745" s="10" t="s">
        <v>20</v>
      </c>
      <c r="L745" s="10" t="s">
        <v>20</v>
      </c>
      <c r="M745" s="10" t="s">
        <v>20</v>
      </c>
      <c r="N745" s="10" t="s">
        <v>20</v>
      </c>
      <c r="O745" s="10" t="s">
        <v>20</v>
      </c>
      <c r="P745" s="10" t="s">
        <v>20</v>
      </c>
      <c r="Q745" s="10" t="s">
        <v>20</v>
      </c>
      <c r="R745" s="10" t="s">
        <v>20</v>
      </c>
      <c r="S745" s="10" t="s">
        <v>20</v>
      </c>
      <c r="T745" s="10" t="s">
        <v>20</v>
      </c>
      <c r="U745" s="10" t="s">
        <v>20</v>
      </c>
      <c r="V745" s="10" t="s">
        <v>20</v>
      </c>
      <c r="W745" s="10" t="s">
        <v>20</v>
      </c>
      <c r="X745" s="10" t="s">
        <v>20</v>
      </c>
      <c r="Y745" s="10" t="s">
        <v>20</v>
      </c>
      <c r="Z745" s="10" t="s">
        <v>20</v>
      </c>
      <c r="AA745" s="10" t="s">
        <v>20</v>
      </c>
      <c r="AB745" s="10" t="s">
        <v>20</v>
      </c>
      <c r="AC745" s="10" t="s">
        <v>20</v>
      </c>
      <c r="AD745" s="10" t="s">
        <v>20</v>
      </c>
      <c r="AE745" s="10" t="s">
        <v>20</v>
      </c>
      <c r="AF745" s="10" t="s">
        <v>20</v>
      </c>
      <c r="AG745" s="10" t="s">
        <v>20</v>
      </c>
      <c r="AH745" s="10" t="s">
        <v>20</v>
      </c>
      <c r="AI745" s="10" t="s">
        <v>20</v>
      </c>
      <c r="AJ745" s="10" t="s">
        <v>20</v>
      </c>
      <c r="AK745" s="10" t="s">
        <v>20</v>
      </c>
      <c r="AL745" s="10" t="s">
        <v>20</v>
      </c>
      <c r="AM745" s="10" t="s">
        <v>20</v>
      </c>
      <c r="AN745" s="10" t="s">
        <v>20</v>
      </c>
      <c r="AO745" s="10" t="s">
        <v>20</v>
      </c>
      <c r="AP745" s="10" t="s">
        <v>20</v>
      </c>
      <c r="AQ745" s="10" t="s">
        <v>20</v>
      </c>
      <c r="AR745" s="10" t="s">
        <v>20</v>
      </c>
      <c r="AS745" s="10" t="s">
        <v>20</v>
      </c>
      <c r="AT745" t="s">
        <v>4005</v>
      </c>
      <c r="AU745" s="7" t="str">
        <f>'sp1'!AJ747</f>
        <v>Hex2Dec question</v>
      </c>
    </row>
    <row r="746" spans="2:47" ht="11.25" customHeight="1" x14ac:dyDescent="0.25">
      <c r="B746" s="12">
        <v>9</v>
      </c>
      <c r="C746" s="16" t="str">
        <f t="shared" si="11"/>
        <v>∞</v>
      </c>
      <c r="D746" s="10">
        <v>0</v>
      </c>
      <c r="E746" s="10">
        <v>1</v>
      </c>
      <c r="F746" s="10">
        <v>0</v>
      </c>
      <c r="G746" s="10">
        <v>1</v>
      </c>
      <c r="H746" s="10">
        <v>0</v>
      </c>
      <c r="I746" s="10">
        <v>0</v>
      </c>
      <c r="J746" s="10">
        <v>0</v>
      </c>
      <c r="K746" s="10">
        <v>0</v>
      </c>
      <c r="L746" s="10">
        <v>0</v>
      </c>
      <c r="M746" s="10" t="s">
        <v>20</v>
      </c>
      <c r="N746" s="10" t="s">
        <v>20</v>
      </c>
      <c r="O746" s="10" t="s">
        <v>20</v>
      </c>
      <c r="P746" s="10" t="s">
        <v>20</v>
      </c>
      <c r="Q746" s="10" t="s">
        <v>20</v>
      </c>
      <c r="R746" s="10" t="s">
        <v>20</v>
      </c>
      <c r="S746" s="10" t="s">
        <v>20</v>
      </c>
      <c r="T746" s="10" t="s">
        <v>20</v>
      </c>
      <c r="U746" s="10" t="s">
        <v>20</v>
      </c>
      <c r="V746" s="10" t="s">
        <v>20</v>
      </c>
      <c r="W746" s="10" t="s">
        <v>20</v>
      </c>
      <c r="X746" s="10" t="s">
        <v>20</v>
      </c>
      <c r="Y746" s="10" t="s">
        <v>20</v>
      </c>
      <c r="Z746" s="10" t="s">
        <v>20</v>
      </c>
      <c r="AA746" s="10" t="s">
        <v>20</v>
      </c>
      <c r="AB746" s="10" t="s">
        <v>20</v>
      </c>
      <c r="AC746" s="10" t="s">
        <v>20</v>
      </c>
      <c r="AD746" s="10" t="s">
        <v>20</v>
      </c>
      <c r="AE746" s="10" t="s">
        <v>20</v>
      </c>
      <c r="AF746" s="10" t="s">
        <v>20</v>
      </c>
      <c r="AG746" s="10" t="s">
        <v>20</v>
      </c>
      <c r="AH746" s="10" t="s">
        <v>20</v>
      </c>
      <c r="AI746" s="10" t="s">
        <v>20</v>
      </c>
      <c r="AJ746" s="10" t="s">
        <v>20</v>
      </c>
      <c r="AK746" s="10" t="s">
        <v>20</v>
      </c>
      <c r="AL746" s="10" t="s">
        <v>20</v>
      </c>
      <c r="AM746" s="10" t="s">
        <v>20</v>
      </c>
      <c r="AN746" s="10" t="s">
        <v>20</v>
      </c>
      <c r="AO746" s="10" t="s">
        <v>20</v>
      </c>
      <c r="AP746" s="10" t="s">
        <v>20</v>
      </c>
      <c r="AQ746" s="10" t="s">
        <v>20</v>
      </c>
      <c r="AR746" s="10" t="s">
        <v>20</v>
      </c>
      <c r="AS746" s="10" t="s">
        <v>20</v>
      </c>
      <c r="AT746" t="s">
        <v>4006</v>
      </c>
      <c r="AU746" s="7" t="str">
        <f>'sp1'!AJ748</f>
        <v>excel 2007 difficulty in filtering data …</v>
      </c>
    </row>
    <row r="747" spans="2:47" ht="11.25" customHeight="1" x14ac:dyDescent="0.25">
      <c r="B747" s="12">
        <v>5</v>
      </c>
      <c r="C747" s="16" t="str">
        <f t="shared" si="11"/>
        <v>∞</v>
      </c>
      <c r="D747" s="10">
        <v>0</v>
      </c>
      <c r="E747" s="10">
        <v>1</v>
      </c>
      <c r="F747" s="10">
        <v>0</v>
      </c>
      <c r="G747" s="10">
        <v>1</v>
      </c>
      <c r="H747" s="10">
        <v>0</v>
      </c>
      <c r="I747" s="10" t="s">
        <v>20</v>
      </c>
      <c r="J747" s="10" t="s">
        <v>20</v>
      </c>
      <c r="K747" s="10" t="s">
        <v>20</v>
      </c>
      <c r="L747" s="10" t="s">
        <v>20</v>
      </c>
      <c r="M747" s="10" t="s">
        <v>20</v>
      </c>
      <c r="N747" s="10" t="s">
        <v>20</v>
      </c>
      <c r="O747" s="10" t="s">
        <v>20</v>
      </c>
      <c r="P747" s="10" t="s">
        <v>20</v>
      </c>
      <c r="Q747" s="10" t="s">
        <v>20</v>
      </c>
      <c r="R747" s="10" t="s">
        <v>20</v>
      </c>
      <c r="S747" s="10" t="s">
        <v>20</v>
      </c>
      <c r="T747" s="10" t="s">
        <v>20</v>
      </c>
      <c r="U747" s="10" t="s">
        <v>20</v>
      </c>
      <c r="V747" s="10" t="s">
        <v>20</v>
      </c>
      <c r="W747" s="10" t="s">
        <v>20</v>
      </c>
      <c r="X747" s="10" t="s">
        <v>20</v>
      </c>
      <c r="Y747" s="10" t="s">
        <v>20</v>
      </c>
      <c r="Z747" s="10" t="s">
        <v>20</v>
      </c>
      <c r="AA747" s="10" t="s">
        <v>20</v>
      </c>
      <c r="AB747" s="10" t="s">
        <v>20</v>
      </c>
      <c r="AC747" s="10" t="s">
        <v>20</v>
      </c>
      <c r="AD747" s="10" t="s">
        <v>20</v>
      </c>
      <c r="AE747" s="10" t="s">
        <v>20</v>
      </c>
      <c r="AF747" s="10" t="s">
        <v>20</v>
      </c>
      <c r="AG747" s="10" t="s">
        <v>20</v>
      </c>
      <c r="AH747" s="10" t="s">
        <v>20</v>
      </c>
      <c r="AI747" s="10" t="s">
        <v>20</v>
      </c>
      <c r="AJ747" s="10" t="s">
        <v>20</v>
      </c>
      <c r="AK747" s="10" t="s">
        <v>20</v>
      </c>
      <c r="AL747" s="10" t="s">
        <v>20</v>
      </c>
      <c r="AM747" s="10" t="s">
        <v>20</v>
      </c>
      <c r="AN747" s="10" t="s">
        <v>20</v>
      </c>
      <c r="AO747" s="10" t="s">
        <v>20</v>
      </c>
      <c r="AP747" s="10" t="s">
        <v>20</v>
      </c>
      <c r="AQ747" s="10" t="s">
        <v>20</v>
      </c>
      <c r="AR747" s="10" t="s">
        <v>20</v>
      </c>
      <c r="AS747" s="10" t="s">
        <v>20</v>
      </c>
      <c r="AT747" t="s">
        <v>4007</v>
      </c>
      <c r="AU747" s="7" t="str">
        <f>'sp1'!AJ749</f>
        <v>Compatibility Best Practices</v>
      </c>
    </row>
    <row r="748" spans="2:47" ht="11.25" customHeight="1" x14ac:dyDescent="0.25">
      <c r="B748" s="12">
        <v>6</v>
      </c>
      <c r="C748" s="16" t="str">
        <f t="shared" si="11"/>
        <v>∞</v>
      </c>
      <c r="D748" s="10">
        <v>0</v>
      </c>
      <c r="E748" s="10">
        <v>1</v>
      </c>
      <c r="F748" s="10">
        <v>0</v>
      </c>
      <c r="G748" s="10">
        <v>1</v>
      </c>
      <c r="H748" s="10">
        <v>0</v>
      </c>
      <c r="I748" s="10">
        <v>1</v>
      </c>
      <c r="J748" s="10" t="s">
        <v>20</v>
      </c>
      <c r="K748" s="10" t="s">
        <v>20</v>
      </c>
      <c r="L748" s="10" t="s">
        <v>20</v>
      </c>
      <c r="M748" s="10" t="s">
        <v>20</v>
      </c>
      <c r="N748" s="10" t="s">
        <v>20</v>
      </c>
      <c r="O748" s="10" t="s">
        <v>20</v>
      </c>
      <c r="P748" s="10" t="s">
        <v>20</v>
      </c>
      <c r="Q748" s="10" t="s">
        <v>20</v>
      </c>
      <c r="R748" s="10" t="s">
        <v>20</v>
      </c>
      <c r="S748" s="10" t="s">
        <v>20</v>
      </c>
      <c r="T748" s="10" t="s">
        <v>20</v>
      </c>
      <c r="U748" s="10" t="s">
        <v>20</v>
      </c>
      <c r="V748" s="10" t="s">
        <v>20</v>
      </c>
      <c r="W748" s="10" t="s">
        <v>20</v>
      </c>
      <c r="X748" s="10" t="s">
        <v>20</v>
      </c>
      <c r="Y748" s="10" t="s">
        <v>20</v>
      </c>
      <c r="Z748" s="10" t="s">
        <v>20</v>
      </c>
      <c r="AA748" s="10" t="s">
        <v>20</v>
      </c>
      <c r="AB748" s="10" t="s">
        <v>20</v>
      </c>
      <c r="AC748" s="10" t="s">
        <v>20</v>
      </c>
      <c r="AD748" s="10" t="s">
        <v>20</v>
      </c>
      <c r="AE748" s="10" t="s">
        <v>20</v>
      </c>
      <c r="AF748" s="10" t="s">
        <v>20</v>
      </c>
      <c r="AG748" s="10" t="s">
        <v>20</v>
      </c>
      <c r="AH748" s="10" t="s">
        <v>20</v>
      </c>
      <c r="AI748" s="10" t="s">
        <v>20</v>
      </c>
      <c r="AJ748" s="10" t="s">
        <v>20</v>
      </c>
      <c r="AK748" s="10" t="s">
        <v>20</v>
      </c>
      <c r="AL748" s="10" t="s">
        <v>20</v>
      </c>
      <c r="AM748" s="10" t="s">
        <v>20</v>
      </c>
      <c r="AN748" s="10" t="s">
        <v>20</v>
      </c>
      <c r="AO748" s="10" t="s">
        <v>20</v>
      </c>
      <c r="AP748" s="10" t="s">
        <v>20</v>
      </c>
      <c r="AQ748" s="10" t="s">
        <v>20</v>
      </c>
      <c r="AR748" s="10" t="s">
        <v>20</v>
      </c>
      <c r="AS748" s="10" t="s">
        <v>20</v>
      </c>
      <c r="AT748" t="s">
        <v>4008</v>
      </c>
      <c r="AU748" s="7" t="str">
        <f>'sp1'!AJ750</f>
        <v>Retreiving data</v>
      </c>
    </row>
    <row r="749" spans="2:47" ht="11.25" customHeight="1" x14ac:dyDescent="0.25">
      <c r="B749" s="12">
        <v>4</v>
      </c>
      <c r="C749" s="16" t="str">
        <f t="shared" si="11"/>
        <v>∞</v>
      </c>
      <c r="D749" s="10">
        <v>0</v>
      </c>
      <c r="E749" s="10">
        <v>1</v>
      </c>
      <c r="F749" s="10">
        <v>0</v>
      </c>
      <c r="G749" s="10">
        <v>1</v>
      </c>
      <c r="H749" s="10" t="s">
        <v>20</v>
      </c>
      <c r="I749" s="10" t="s">
        <v>20</v>
      </c>
      <c r="J749" s="10" t="s">
        <v>20</v>
      </c>
      <c r="K749" s="10" t="s">
        <v>20</v>
      </c>
      <c r="L749" s="10" t="s">
        <v>20</v>
      </c>
      <c r="M749" s="10" t="s">
        <v>20</v>
      </c>
      <c r="N749" s="10" t="s">
        <v>20</v>
      </c>
      <c r="O749" s="10" t="s">
        <v>20</v>
      </c>
      <c r="P749" s="10" t="s">
        <v>20</v>
      </c>
      <c r="Q749" s="10" t="s">
        <v>20</v>
      </c>
      <c r="R749" s="10" t="s">
        <v>20</v>
      </c>
      <c r="S749" s="10" t="s">
        <v>20</v>
      </c>
      <c r="T749" s="10" t="s">
        <v>20</v>
      </c>
      <c r="U749" s="10" t="s">
        <v>20</v>
      </c>
      <c r="V749" s="10" t="s">
        <v>20</v>
      </c>
      <c r="W749" s="10" t="s">
        <v>20</v>
      </c>
      <c r="X749" s="10" t="s">
        <v>20</v>
      </c>
      <c r="Y749" s="10" t="s">
        <v>20</v>
      </c>
      <c r="Z749" s="10" t="s">
        <v>20</v>
      </c>
      <c r="AA749" s="10" t="s">
        <v>20</v>
      </c>
      <c r="AB749" s="10" t="s">
        <v>20</v>
      </c>
      <c r="AC749" s="10" t="s">
        <v>20</v>
      </c>
      <c r="AD749" s="10" t="s">
        <v>20</v>
      </c>
      <c r="AE749" s="10" t="s">
        <v>20</v>
      </c>
      <c r="AF749" s="10" t="s">
        <v>20</v>
      </c>
      <c r="AG749" s="10" t="s">
        <v>20</v>
      </c>
      <c r="AH749" s="10" t="s">
        <v>20</v>
      </c>
      <c r="AI749" s="10" t="s">
        <v>20</v>
      </c>
      <c r="AJ749" s="10" t="s">
        <v>20</v>
      </c>
      <c r="AK749" s="10" t="s">
        <v>20</v>
      </c>
      <c r="AL749" s="10" t="s">
        <v>20</v>
      </c>
      <c r="AM749" s="10" t="s">
        <v>20</v>
      </c>
      <c r="AN749" s="10" t="s">
        <v>20</v>
      </c>
      <c r="AO749" s="10" t="s">
        <v>20</v>
      </c>
      <c r="AP749" s="10" t="s">
        <v>20</v>
      </c>
      <c r="AQ749" s="10" t="s">
        <v>20</v>
      </c>
      <c r="AR749" s="10" t="s">
        <v>20</v>
      </c>
      <c r="AS749" s="10" t="s">
        <v>20</v>
      </c>
      <c r="AT749" t="s">
        <v>4009</v>
      </c>
      <c r="AU749" s="7" t="str">
        <f>'sp1'!AJ751</f>
        <v>the use of - and +</v>
      </c>
    </row>
    <row r="750" spans="2:47" ht="11.25" customHeight="1" x14ac:dyDescent="0.25">
      <c r="B750" s="12">
        <v>3</v>
      </c>
      <c r="C750" s="16" t="str">
        <f t="shared" si="11"/>
        <v>∞</v>
      </c>
      <c r="D750" s="10">
        <v>0</v>
      </c>
      <c r="E750" s="10">
        <v>1</v>
      </c>
      <c r="F750" s="10">
        <v>0</v>
      </c>
      <c r="G750" s="10" t="s">
        <v>20</v>
      </c>
      <c r="H750" s="10" t="s">
        <v>20</v>
      </c>
      <c r="I750" s="10" t="s">
        <v>20</v>
      </c>
      <c r="J750" s="10" t="s">
        <v>20</v>
      </c>
      <c r="K750" s="10" t="s">
        <v>20</v>
      </c>
      <c r="L750" s="10" t="s">
        <v>20</v>
      </c>
      <c r="M750" s="10" t="s">
        <v>20</v>
      </c>
      <c r="N750" s="10" t="s">
        <v>20</v>
      </c>
      <c r="O750" s="10" t="s">
        <v>20</v>
      </c>
      <c r="P750" s="10" t="s">
        <v>20</v>
      </c>
      <c r="Q750" s="10" t="s">
        <v>20</v>
      </c>
      <c r="R750" s="10" t="s">
        <v>20</v>
      </c>
      <c r="S750" s="10" t="s">
        <v>20</v>
      </c>
      <c r="T750" s="10" t="s">
        <v>20</v>
      </c>
      <c r="U750" s="10" t="s">
        <v>20</v>
      </c>
      <c r="V750" s="10" t="s">
        <v>20</v>
      </c>
      <c r="W750" s="10" t="s">
        <v>20</v>
      </c>
      <c r="X750" s="10" t="s">
        <v>20</v>
      </c>
      <c r="Y750" s="10" t="s">
        <v>20</v>
      </c>
      <c r="Z750" s="10" t="s">
        <v>20</v>
      </c>
      <c r="AA750" s="10" t="s">
        <v>20</v>
      </c>
      <c r="AB750" s="10" t="s">
        <v>20</v>
      </c>
      <c r="AC750" s="10" t="s">
        <v>20</v>
      </c>
      <c r="AD750" s="10" t="s">
        <v>20</v>
      </c>
      <c r="AE750" s="10" t="s">
        <v>20</v>
      </c>
      <c r="AF750" s="10" t="s">
        <v>20</v>
      </c>
      <c r="AG750" s="10" t="s">
        <v>20</v>
      </c>
      <c r="AH750" s="10" t="s">
        <v>20</v>
      </c>
      <c r="AI750" s="10" t="s">
        <v>20</v>
      </c>
      <c r="AJ750" s="10" t="s">
        <v>20</v>
      </c>
      <c r="AK750" s="10" t="s">
        <v>20</v>
      </c>
      <c r="AL750" s="10" t="s">
        <v>20</v>
      </c>
      <c r="AM750" s="10" t="s">
        <v>20</v>
      </c>
      <c r="AN750" s="10" t="s">
        <v>20</v>
      </c>
      <c r="AO750" s="10" t="s">
        <v>20</v>
      </c>
      <c r="AP750" s="10" t="s">
        <v>20</v>
      </c>
      <c r="AQ750" s="10" t="s">
        <v>20</v>
      </c>
      <c r="AR750" s="10" t="s">
        <v>20</v>
      </c>
      <c r="AS750" s="10" t="s">
        <v>20</v>
      </c>
      <c r="AT750" t="s">
        <v>4010</v>
      </c>
      <c r="AU750" s="7" t="str">
        <f>'sp1'!AJ752</f>
        <v>Open Text File From Desktop With Macro</v>
      </c>
    </row>
    <row r="751" spans="2:47" ht="11.25" customHeight="1" x14ac:dyDescent="0.25">
      <c r="B751" s="12">
        <v>3</v>
      </c>
      <c r="C751" s="16" t="str">
        <f t="shared" si="11"/>
        <v>∞</v>
      </c>
      <c r="D751" s="10">
        <v>0</v>
      </c>
      <c r="E751" s="10">
        <v>0</v>
      </c>
      <c r="F751" s="10">
        <v>1</v>
      </c>
      <c r="G751" s="10" t="s">
        <v>20</v>
      </c>
      <c r="H751" s="10" t="s">
        <v>20</v>
      </c>
      <c r="I751" s="10" t="s">
        <v>20</v>
      </c>
      <c r="J751" s="10" t="s">
        <v>20</v>
      </c>
      <c r="K751" s="10" t="s">
        <v>20</v>
      </c>
      <c r="L751" s="10" t="s">
        <v>20</v>
      </c>
      <c r="M751" s="10" t="s">
        <v>20</v>
      </c>
      <c r="N751" s="10" t="s">
        <v>20</v>
      </c>
      <c r="O751" s="10" t="s">
        <v>20</v>
      </c>
      <c r="P751" s="10" t="s">
        <v>20</v>
      </c>
      <c r="Q751" s="10" t="s">
        <v>20</v>
      </c>
      <c r="R751" s="10" t="s">
        <v>20</v>
      </c>
      <c r="S751" s="10" t="s">
        <v>20</v>
      </c>
      <c r="T751" s="10" t="s">
        <v>20</v>
      </c>
      <c r="U751" s="10" t="s">
        <v>20</v>
      </c>
      <c r="V751" s="10" t="s">
        <v>20</v>
      </c>
      <c r="W751" s="10" t="s">
        <v>20</v>
      </c>
      <c r="X751" s="10" t="s">
        <v>20</v>
      </c>
      <c r="Y751" s="10" t="s">
        <v>20</v>
      </c>
      <c r="Z751" s="10" t="s">
        <v>20</v>
      </c>
      <c r="AA751" s="10" t="s">
        <v>20</v>
      </c>
      <c r="AB751" s="10" t="s">
        <v>20</v>
      </c>
      <c r="AC751" s="10" t="s">
        <v>20</v>
      </c>
      <c r="AD751" s="10" t="s">
        <v>20</v>
      </c>
      <c r="AE751" s="10" t="s">
        <v>20</v>
      </c>
      <c r="AF751" s="10" t="s">
        <v>20</v>
      </c>
      <c r="AG751" s="10" t="s">
        <v>20</v>
      </c>
      <c r="AH751" s="10" t="s">
        <v>20</v>
      </c>
      <c r="AI751" s="10" t="s">
        <v>20</v>
      </c>
      <c r="AJ751" s="10" t="s">
        <v>20</v>
      </c>
      <c r="AK751" s="10" t="s">
        <v>20</v>
      </c>
      <c r="AL751" s="10" t="s">
        <v>20</v>
      </c>
      <c r="AM751" s="10" t="s">
        <v>20</v>
      </c>
      <c r="AN751" s="10" t="s">
        <v>20</v>
      </c>
      <c r="AO751" s="10" t="s">
        <v>20</v>
      </c>
      <c r="AP751" s="10" t="s">
        <v>20</v>
      </c>
      <c r="AQ751" s="10" t="s">
        <v>20</v>
      </c>
      <c r="AR751" s="10" t="s">
        <v>20</v>
      </c>
      <c r="AS751" s="10" t="s">
        <v>20</v>
      </c>
      <c r="AT751" t="s">
        <v>4011</v>
      </c>
      <c r="AU751" s="7" t="str">
        <f>'sp1'!AJ753</f>
        <v>List of activities by date</v>
      </c>
    </row>
    <row r="752" spans="2:47" ht="11.25" customHeight="1" x14ac:dyDescent="0.25">
      <c r="B752" s="12">
        <v>5</v>
      </c>
      <c r="C752" s="16" t="str">
        <f t="shared" si="11"/>
        <v>∞</v>
      </c>
      <c r="D752" s="10">
        <v>0</v>
      </c>
      <c r="E752" s="10">
        <v>1</v>
      </c>
      <c r="F752" s="10">
        <v>0</v>
      </c>
      <c r="G752" s="10">
        <v>1</v>
      </c>
      <c r="H752" s="10">
        <v>0</v>
      </c>
      <c r="I752" s="10" t="s">
        <v>20</v>
      </c>
      <c r="J752" s="10" t="s">
        <v>20</v>
      </c>
      <c r="K752" s="10" t="s">
        <v>20</v>
      </c>
      <c r="L752" s="10" t="s">
        <v>20</v>
      </c>
      <c r="M752" s="10" t="s">
        <v>20</v>
      </c>
      <c r="N752" s="10" t="s">
        <v>20</v>
      </c>
      <c r="O752" s="10" t="s">
        <v>20</v>
      </c>
      <c r="P752" s="10" t="s">
        <v>20</v>
      </c>
      <c r="Q752" s="10" t="s">
        <v>20</v>
      </c>
      <c r="R752" s="10" t="s">
        <v>20</v>
      </c>
      <c r="S752" s="10" t="s">
        <v>20</v>
      </c>
      <c r="T752" s="10" t="s">
        <v>20</v>
      </c>
      <c r="U752" s="10" t="s">
        <v>20</v>
      </c>
      <c r="V752" s="10" t="s">
        <v>20</v>
      </c>
      <c r="W752" s="10" t="s">
        <v>20</v>
      </c>
      <c r="X752" s="10" t="s">
        <v>20</v>
      </c>
      <c r="Y752" s="10" t="s">
        <v>20</v>
      </c>
      <c r="Z752" s="10" t="s">
        <v>20</v>
      </c>
      <c r="AA752" s="10" t="s">
        <v>20</v>
      </c>
      <c r="AB752" s="10" t="s">
        <v>20</v>
      </c>
      <c r="AC752" s="10" t="s">
        <v>20</v>
      </c>
      <c r="AD752" s="10" t="s">
        <v>20</v>
      </c>
      <c r="AE752" s="10" t="s">
        <v>20</v>
      </c>
      <c r="AF752" s="10" t="s">
        <v>20</v>
      </c>
      <c r="AG752" s="10" t="s">
        <v>20</v>
      </c>
      <c r="AH752" s="10" t="s">
        <v>20</v>
      </c>
      <c r="AI752" s="10" t="s">
        <v>20</v>
      </c>
      <c r="AJ752" s="10" t="s">
        <v>20</v>
      </c>
      <c r="AK752" s="10" t="s">
        <v>20</v>
      </c>
      <c r="AL752" s="10" t="s">
        <v>20</v>
      </c>
      <c r="AM752" s="10" t="s">
        <v>20</v>
      </c>
      <c r="AN752" s="10" t="s">
        <v>20</v>
      </c>
      <c r="AO752" s="10" t="s">
        <v>20</v>
      </c>
      <c r="AP752" s="10" t="s">
        <v>20</v>
      </c>
      <c r="AQ752" s="10" t="s">
        <v>20</v>
      </c>
      <c r="AR752" s="10" t="s">
        <v>20</v>
      </c>
      <c r="AS752" s="10" t="s">
        <v>20</v>
      </c>
      <c r="AT752" t="s">
        <v>4012</v>
      </c>
      <c r="AU752" s="7" t="str">
        <f>'sp1'!AJ754</f>
        <v>Blinking Cursor In UserForm TextBox?</v>
      </c>
    </row>
    <row r="753" spans="2:47" ht="11.25" customHeight="1" x14ac:dyDescent="0.25">
      <c r="B753" s="12">
        <v>3</v>
      </c>
      <c r="C753" s="16" t="str">
        <f t="shared" si="11"/>
        <v>∞</v>
      </c>
      <c r="D753" s="10">
        <v>0</v>
      </c>
      <c r="E753" s="10">
        <v>1</v>
      </c>
      <c r="F753" s="10">
        <v>0</v>
      </c>
      <c r="G753" s="10" t="s">
        <v>20</v>
      </c>
      <c r="H753" s="10" t="s">
        <v>20</v>
      </c>
      <c r="I753" s="10" t="s">
        <v>20</v>
      </c>
      <c r="J753" s="10" t="s">
        <v>20</v>
      </c>
      <c r="K753" s="10" t="s">
        <v>20</v>
      </c>
      <c r="L753" s="10" t="s">
        <v>20</v>
      </c>
      <c r="M753" s="10" t="s">
        <v>20</v>
      </c>
      <c r="N753" s="10" t="s">
        <v>20</v>
      </c>
      <c r="O753" s="10" t="s">
        <v>20</v>
      </c>
      <c r="P753" s="10" t="s">
        <v>20</v>
      </c>
      <c r="Q753" s="10" t="s">
        <v>20</v>
      </c>
      <c r="R753" s="10" t="s">
        <v>20</v>
      </c>
      <c r="S753" s="10" t="s">
        <v>20</v>
      </c>
      <c r="T753" s="10" t="s">
        <v>20</v>
      </c>
      <c r="U753" s="10" t="s">
        <v>20</v>
      </c>
      <c r="V753" s="10" t="s">
        <v>20</v>
      </c>
      <c r="W753" s="10" t="s">
        <v>20</v>
      </c>
      <c r="X753" s="10" t="s">
        <v>20</v>
      </c>
      <c r="Y753" s="10" t="s">
        <v>20</v>
      </c>
      <c r="Z753" s="10" t="s">
        <v>20</v>
      </c>
      <c r="AA753" s="10" t="s">
        <v>20</v>
      </c>
      <c r="AB753" s="10" t="s">
        <v>20</v>
      </c>
      <c r="AC753" s="10" t="s">
        <v>20</v>
      </c>
      <c r="AD753" s="10" t="s">
        <v>20</v>
      </c>
      <c r="AE753" s="10" t="s">
        <v>20</v>
      </c>
      <c r="AF753" s="10" t="s">
        <v>20</v>
      </c>
      <c r="AG753" s="10" t="s">
        <v>20</v>
      </c>
      <c r="AH753" s="10" t="s">
        <v>20</v>
      </c>
      <c r="AI753" s="10" t="s">
        <v>20</v>
      </c>
      <c r="AJ753" s="10" t="s">
        <v>20</v>
      </c>
      <c r="AK753" s="10" t="s">
        <v>20</v>
      </c>
      <c r="AL753" s="10" t="s">
        <v>20</v>
      </c>
      <c r="AM753" s="10" t="s">
        <v>20</v>
      </c>
      <c r="AN753" s="10" t="s">
        <v>20</v>
      </c>
      <c r="AO753" s="10" t="s">
        <v>20</v>
      </c>
      <c r="AP753" s="10" t="s">
        <v>20</v>
      </c>
      <c r="AQ753" s="10" t="s">
        <v>20</v>
      </c>
      <c r="AR753" s="10" t="s">
        <v>20</v>
      </c>
      <c r="AS753" s="10" t="s">
        <v>20</v>
      </c>
      <c r="AT753" t="s">
        <v>4013</v>
      </c>
      <c r="AU753" s="7" t="str">
        <f>'sp1'!AJ755</f>
        <v>Converting text to numbers and vice vers…</v>
      </c>
    </row>
    <row r="754" spans="2:47" ht="11.25" customHeight="1" x14ac:dyDescent="0.25">
      <c r="B754" s="12">
        <v>3</v>
      </c>
      <c r="C754" s="16" t="str">
        <f t="shared" si="11"/>
        <v>∞</v>
      </c>
      <c r="D754" s="10">
        <v>0</v>
      </c>
      <c r="E754" s="10">
        <v>1</v>
      </c>
      <c r="F754" s="10">
        <v>0</v>
      </c>
      <c r="G754" s="10" t="s">
        <v>20</v>
      </c>
      <c r="H754" s="10" t="s">
        <v>20</v>
      </c>
      <c r="I754" s="10" t="s">
        <v>20</v>
      </c>
      <c r="J754" s="10" t="s">
        <v>20</v>
      </c>
      <c r="K754" s="10" t="s">
        <v>20</v>
      </c>
      <c r="L754" s="10" t="s">
        <v>20</v>
      </c>
      <c r="M754" s="10" t="s">
        <v>20</v>
      </c>
      <c r="N754" s="10" t="s">
        <v>20</v>
      </c>
      <c r="O754" s="10" t="s">
        <v>20</v>
      </c>
      <c r="P754" s="10" t="s">
        <v>20</v>
      </c>
      <c r="Q754" s="10" t="s">
        <v>20</v>
      </c>
      <c r="R754" s="10" t="s">
        <v>20</v>
      </c>
      <c r="S754" s="10" t="s">
        <v>20</v>
      </c>
      <c r="T754" s="10" t="s">
        <v>20</v>
      </c>
      <c r="U754" s="10" t="s">
        <v>20</v>
      </c>
      <c r="V754" s="10" t="s">
        <v>20</v>
      </c>
      <c r="W754" s="10" t="s">
        <v>20</v>
      </c>
      <c r="X754" s="10" t="s">
        <v>20</v>
      </c>
      <c r="Y754" s="10" t="s">
        <v>20</v>
      </c>
      <c r="Z754" s="10" t="s">
        <v>20</v>
      </c>
      <c r="AA754" s="10" t="s">
        <v>20</v>
      </c>
      <c r="AB754" s="10" t="s">
        <v>20</v>
      </c>
      <c r="AC754" s="10" t="s">
        <v>20</v>
      </c>
      <c r="AD754" s="10" t="s">
        <v>20</v>
      </c>
      <c r="AE754" s="10" t="s">
        <v>20</v>
      </c>
      <c r="AF754" s="10" t="s">
        <v>20</v>
      </c>
      <c r="AG754" s="10" t="s">
        <v>20</v>
      </c>
      <c r="AH754" s="10" t="s">
        <v>20</v>
      </c>
      <c r="AI754" s="10" t="s">
        <v>20</v>
      </c>
      <c r="AJ754" s="10" t="s">
        <v>20</v>
      </c>
      <c r="AK754" s="10" t="s">
        <v>20</v>
      </c>
      <c r="AL754" s="10" t="s">
        <v>20</v>
      </c>
      <c r="AM754" s="10" t="s">
        <v>20</v>
      </c>
      <c r="AN754" s="10" t="s">
        <v>20</v>
      </c>
      <c r="AO754" s="10" t="s">
        <v>20</v>
      </c>
      <c r="AP754" s="10" t="s">
        <v>20</v>
      </c>
      <c r="AQ754" s="10" t="s">
        <v>20</v>
      </c>
      <c r="AR754" s="10" t="s">
        <v>20</v>
      </c>
      <c r="AS754" s="10" t="s">
        <v>20</v>
      </c>
      <c r="AT754" t="s">
        <v>4014</v>
      </c>
      <c r="AU754" s="7" t="str">
        <f>'sp1'!AJ756</f>
        <v>Import Data from SQL Server to MS Access…</v>
      </c>
    </row>
    <row r="755" spans="2:47" ht="11.25" customHeight="1" x14ac:dyDescent="0.25">
      <c r="B755" s="12">
        <v>2</v>
      </c>
      <c r="C755" s="16" t="str">
        <f t="shared" si="11"/>
        <v>∞</v>
      </c>
      <c r="D755" s="10">
        <v>0</v>
      </c>
      <c r="E755" s="10">
        <v>1</v>
      </c>
      <c r="F755" s="10" t="s">
        <v>20</v>
      </c>
      <c r="G755" s="10" t="s">
        <v>20</v>
      </c>
      <c r="H755" s="10" t="s">
        <v>20</v>
      </c>
      <c r="I755" s="10" t="s">
        <v>20</v>
      </c>
      <c r="J755" s="10" t="s">
        <v>20</v>
      </c>
      <c r="K755" s="10" t="s">
        <v>20</v>
      </c>
      <c r="L755" s="10" t="s">
        <v>20</v>
      </c>
      <c r="M755" s="10" t="s">
        <v>20</v>
      </c>
      <c r="N755" s="10" t="s">
        <v>20</v>
      </c>
      <c r="O755" s="10" t="s">
        <v>20</v>
      </c>
      <c r="P755" s="10" t="s">
        <v>20</v>
      </c>
      <c r="Q755" s="10" t="s">
        <v>20</v>
      </c>
      <c r="R755" s="10" t="s">
        <v>20</v>
      </c>
      <c r="S755" s="10" t="s">
        <v>20</v>
      </c>
      <c r="T755" s="10" t="s">
        <v>20</v>
      </c>
      <c r="U755" s="10" t="s">
        <v>20</v>
      </c>
      <c r="V755" s="10" t="s">
        <v>20</v>
      </c>
      <c r="W755" s="10" t="s">
        <v>20</v>
      </c>
      <c r="X755" s="10" t="s">
        <v>20</v>
      </c>
      <c r="Y755" s="10" t="s">
        <v>20</v>
      </c>
      <c r="Z755" s="10" t="s">
        <v>20</v>
      </c>
      <c r="AA755" s="10" t="s">
        <v>20</v>
      </c>
      <c r="AB755" s="10" t="s">
        <v>20</v>
      </c>
      <c r="AC755" s="10" t="s">
        <v>20</v>
      </c>
      <c r="AD755" s="10" t="s">
        <v>20</v>
      </c>
      <c r="AE755" s="10" t="s">
        <v>20</v>
      </c>
      <c r="AF755" s="10" t="s">
        <v>20</v>
      </c>
      <c r="AG755" s="10" t="s">
        <v>20</v>
      </c>
      <c r="AH755" s="10" t="s">
        <v>20</v>
      </c>
      <c r="AI755" s="10" t="s">
        <v>20</v>
      </c>
      <c r="AJ755" s="10" t="s">
        <v>20</v>
      </c>
      <c r="AK755" s="10" t="s">
        <v>20</v>
      </c>
      <c r="AL755" s="10" t="s">
        <v>20</v>
      </c>
      <c r="AM755" s="10" t="s">
        <v>20</v>
      </c>
      <c r="AN755" s="10" t="s">
        <v>20</v>
      </c>
      <c r="AO755" s="10" t="s">
        <v>20</v>
      </c>
      <c r="AP755" s="10" t="s">
        <v>20</v>
      </c>
      <c r="AQ755" s="10" t="s">
        <v>20</v>
      </c>
      <c r="AR755" s="10" t="s">
        <v>20</v>
      </c>
      <c r="AS755" s="10" t="s">
        <v>20</v>
      </c>
      <c r="AT755" t="s">
        <v>4015</v>
      </c>
      <c r="AU755" s="7" t="str">
        <f>'sp1'!AJ757</f>
        <v>Add a Vertical Marker in a Line Chart In…</v>
      </c>
    </row>
    <row r="756" spans="2:47" ht="11.25" customHeight="1" x14ac:dyDescent="0.25">
      <c r="B756" s="12">
        <v>3</v>
      </c>
      <c r="C756" s="16" t="str">
        <f t="shared" si="11"/>
        <v>∞</v>
      </c>
      <c r="D756" s="10">
        <v>0</v>
      </c>
      <c r="E756" s="10">
        <v>1</v>
      </c>
      <c r="F756" s="10">
        <v>0</v>
      </c>
      <c r="G756" s="10" t="s">
        <v>20</v>
      </c>
      <c r="H756" s="10" t="s">
        <v>20</v>
      </c>
      <c r="I756" s="10" t="s">
        <v>20</v>
      </c>
      <c r="J756" s="10" t="s">
        <v>20</v>
      </c>
      <c r="K756" s="10" t="s">
        <v>20</v>
      </c>
      <c r="L756" s="10" t="s">
        <v>20</v>
      </c>
      <c r="M756" s="10" t="s">
        <v>20</v>
      </c>
      <c r="N756" s="10" t="s">
        <v>20</v>
      </c>
      <c r="O756" s="10" t="s">
        <v>20</v>
      </c>
      <c r="P756" s="10" t="s">
        <v>20</v>
      </c>
      <c r="Q756" s="10" t="s">
        <v>20</v>
      </c>
      <c r="R756" s="10" t="s">
        <v>20</v>
      </c>
      <c r="S756" s="10" t="s">
        <v>20</v>
      </c>
      <c r="T756" s="10" t="s">
        <v>20</v>
      </c>
      <c r="U756" s="10" t="s">
        <v>20</v>
      </c>
      <c r="V756" s="10" t="s">
        <v>20</v>
      </c>
      <c r="W756" s="10" t="s">
        <v>20</v>
      </c>
      <c r="X756" s="10" t="s">
        <v>20</v>
      </c>
      <c r="Y756" s="10" t="s">
        <v>20</v>
      </c>
      <c r="Z756" s="10" t="s">
        <v>20</v>
      </c>
      <c r="AA756" s="10" t="s">
        <v>20</v>
      </c>
      <c r="AB756" s="10" t="s">
        <v>20</v>
      </c>
      <c r="AC756" s="10" t="s">
        <v>20</v>
      </c>
      <c r="AD756" s="10" t="s">
        <v>20</v>
      </c>
      <c r="AE756" s="10" t="s">
        <v>20</v>
      </c>
      <c r="AF756" s="10" t="s">
        <v>20</v>
      </c>
      <c r="AG756" s="10" t="s">
        <v>20</v>
      </c>
      <c r="AH756" s="10" t="s">
        <v>20</v>
      </c>
      <c r="AI756" s="10" t="s">
        <v>20</v>
      </c>
      <c r="AJ756" s="10" t="s">
        <v>20</v>
      </c>
      <c r="AK756" s="10" t="s">
        <v>20</v>
      </c>
      <c r="AL756" s="10" t="s">
        <v>20</v>
      </c>
      <c r="AM756" s="10" t="s">
        <v>20</v>
      </c>
      <c r="AN756" s="10" t="s">
        <v>20</v>
      </c>
      <c r="AO756" s="10" t="s">
        <v>20</v>
      </c>
      <c r="AP756" s="10" t="s">
        <v>20</v>
      </c>
      <c r="AQ756" s="10" t="s">
        <v>20</v>
      </c>
      <c r="AR756" s="10" t="s">
        <v>20</v>
      </c>
      <c r="AS756" s="10" t="s">
        <v>20</v>
      </c>
      <c r="AT756" t="s">
        <v>4016</v>
      </c>
      <c r="AU756" s="7" t="str">
        <f>'sp1'!AJ758</f>
        <v>2 quick how do I questions</v>
      </c>
    </row>
    <row r="757" spans="2:47" ht="11.25" customHeight="1" x14ac:dyDescent="0.25">
      <c r="B757" s="12">
        <v>5</v>
      </c>
      <c r="C757" s="16" t="str">
        <f t="shared" si="11"/>
        <v>∞</v>
      </c>
      <c r="D757" s="10">
        <v>0</v>
      </c>
      <c r="E757" s="10">
        <v>1</v>
      </c>
      <c r="F757" s="10">
        <v>0</v>
      </c>
      <c r="G757" s="10">
        <v>0</v>
      </c>
      <c r="H757" s="10">
        <v>1</v>
      </c>
      <c r="I757" s="10" t="s">
        <v>20</v>
      </c>
      <c r="J757" s="10" t="s">
        <v>20</v>
      </c>
      <c r="K757" s="10" t="s">
        <v>20</v>
      </c>
      <c r="L757" s="10" t="s">
        <v>20</v>
      </c>
      <c r="M757" s="10" t="s">
        <v>20</v>
      </c>
      <c r="N757" s="10" t="s">
        <v>20</v>
      </c>
      <c r="O757" s="10" t="s">
        <v>20</v>
      </c>
      <c r="P757" s="10" t="s">
        <v>20</v>
      </c>
      <c r="Q757" s="10" t="s">
        <v>20</v>
      </c>
      <c r="R757" s="10" t="s">
        <v>20</v>
      </c>
      <c r="S757" s="10" t="s">
        <v>20</v>
      </c>
      <c r="T757" s="10" t="s">
        <v>20</v>
      </c>
      <c r="U757" s="10" t="s">
        <v>20</v>
      </c>
      <c r="V757" s="10" t="s">
        <v>20</v>
      </c>
      <c r="W757" s="10" t="s">
        <v>20</v>
      </c>
      <c r="X757" s="10" t="s">
        <v>20</v>
      </c>
      <c r="Y757" s="10" t="s">
        <v>20</v>
      </c>
      <c r="Z757" s="10" t="s">
        <v>20</v>
      </c>
      <c r="AA757" s="10" t="s">
        <v>20</v>
      </c>
      <c r="AB757" s="10" t="s">
        <v>20</v>
      </c>
      <c r="AC757" s="10" t="s">
        <v>20</v>
      </c>
      <c r="AD757" s="10" t="s">
        <v>20</v>
      </c>
      <c r="AE757" s="10" t="s">
        <v>20</v>
      </c>
      <c r="AF757" s="10" t="s">
        <v>20</v>
      </c>
      <c r="AG757" s="10" t="s">
        <v>20</v>
      </c>
      <c r="AH757" s="10" t="s">
        <v>20</v>
      </c>
      <c r="AI757" s="10" t="s">
        <v>20</v>
      </c>
      <c r="AJ757" s="10" t="s">
        <v>20</v>
      </c>
      <c r="AK757" s="10" t="s">
        <v>20</v>
      </c>
      <c r="AL757" s="10" t="s">
        <v>20</v>
      </c>
      <c r="AM757" s="10" t="s">
        <v>20</v>
      </c>
      <c r="AN757" s="10" t="s">
        <v>20</v>
      </c>
      <c r="AO757" s="10" t="s">
        <v>20</v>
      </c>
      <c r="AP757" s="10" t="s">
        <v>20</v>
      </c>
      <c r="AQ757" s="10" t="s">
        <v>20</v>
      </c>
      <c r="AR757" s="10" t="s">
        <v>20</v>
      </c>
      <c r="AS757" s="10" t="s">
        <v>20</v>
      </c>
      <c r="AT757" t="s">
        <v>4017</v>
      </c>
      <c r="AU757" s="7" t="str">
        <f>'sp1'!AJ759</f>
        <v>Formula that calculates dynamic differen…</v>
      </c>
    </row>
    <row r="758" spans="2:47" ht="11.25" customHeight="1" x14ac:dyDescent="0.25">
      <c r="B758" s="12">
        <v>6</v>
      </c>
      <c r="C758" s="16" t="str">
        <f t="shared" si="11"/>
        <v>∞</v>
      </c>
      <c r="D758" s="10">
        <v>0</v>
      </c>
      <c r="E758" s="10">
        <v>1</v>
      </c>
      <c r="F758" s="10">
        <v>0</v>
      </c>
      <c r="G758" s="10">
        <v>0</v>
      </c>
      <c r="H758" s="10">
        <v>1</v>
      </c>
      <c r="I758" s="10">
        <v>0</v>
      </c>
      <c r="J758" s="10" t="s">
        <v>20</v>
      </c>
      <c r="K758" s="10" t="s">
        <v>20</v>
      </c>
      <c r="L758" s="10" t="s">
        <v>20</v>
      </c>
      <c r="M758" s="10" t="s">
        <v>20</v>
      </c>
      <c r="N758" s="10" t="s">
        <v>20</v>
      </c>
      <c r="O758" s="10" t="s">
        <v>20</v>
      </c>
      <c r="P758" s="10" t="s">
        <v>20</v>
      </c>
      <c r="Q758" s="10" t="s">
        <v>20</v>
      </c>
      <c r="R758" s="10" t="s">
        <v>20</v>
      </c>
      <c r="S758" s="10" t="s">
        <v>20</v>
      </c>
      <c r="T758" s="10" t="s">
        <v>20</v>
      </c>
      <c r="U758" s="10" t="s">
        <v>20</v>
      </c>
      <c r="V758" s="10" t="s">
        <v>20</v>
      </c>
      <c r="W758" s="10" t="s">
        <v>20</v>
      </c>
      <c r="X758" s="10" t="s">
        <v>20</v>
      </c>
      <c r="Y758" s="10" t="s">
        <v>20</v>
      </c>
      <c r="Z758" s="10" t="s">
        <v>20</v>
      </c>
      <c r="AA758" s="10" t="s">
        <v>20</v>
      </c>
      <c r="AB758" s="10" t="s">
        <v>20</v>
      </c>
      <c r="AC758" s="10" t="s">
        <v>20</v>
      </c>
      <c r="AD758" s="10" t="s">
        <v>20</v>
      </c>
      <c r="AE758" s="10" t="s">
        <v>20</v>
      </c>
      <c r="AF758" s="10" t="s">
        <v>20</v>
      </c>
      <c r="AG758" s="10" t="s">
        <v>20</v>
      </c>
      <c r="AH758" s="10" t="s">
        <v>20</v>
      </c>
      <c r="AI758" s="10" t="s">
        <v>20</v>
      </c>
      <c r="AJ758" s="10" t="s">
        <v>20</v>
      </c>
      <c r="AK758" s="10" t="s">
        <v>20</v>
      </c>
      <c r="AL758" s="10" t="s">
        <v>20</v>
      </c>
      <c r="AM758" s="10" t="s">
        <v>20</v>
      </c>
      <c r="AN758" s="10" t="s">
        <v>20</v>
      </c>
      <c r="AO758" s="10" t="s">
        <v>20</v>
      </c>
      <c r="AP758" s="10" t="s">
        <v>20</v>
      </c>
      <c r="AQ758" s="10" t="s">
        <v>20</v>
      </c>
      <c r="AR758" s="10" t="s">
        <v>20</v>
      </c>
      <c r="AS758" s="10" t="s">
        <v>20</v>
      </c>
      <c r="AT758" t="s">
        <v>4018</v>
      </c>
      <c r="AU758" s="7" t="str">
        <f>'sp1'!AJ760</f>
        <v>Calculate Data Based On Cell Color</v>
      </c>
    </row>
    <row r="759" spans="2:47" ht="11.25" customHeight="1" x14ac:dyDescent="0.25">
      <c r="B759" s="12">
        <v>2</v>
      </c>
      <c r="C759" s="16" t="str">
        <f t="shared" si="11"/>
        <v>∞</v>
      </c>
      <c r="D759" s="10">
        <v>0</v>
      </c>
      <c r="E759" s="10">
        <v>1</v>
      </c>
      <c r="F759" s="10" t="s">
        <v>20</v>
      </c>
      <c r="G759" s="10" t="s">
        <v>20</v>
      </c>
      <c r="H759" s="10" t="s">
        <v>20</v>
      </c>
      <c r="I759" s="10" t="s">
        <v>20</v>
      </c>
      <c r="J759" s="10" t="s">
        <v>20</v>
      </c>
      <c r="K759" s="10" t="s">
        <v>20</v>
      </c>
      <c r="L759" s="10" t="s">
        <v>20</v>
      </c>
      <c r="M759" s="10" t="s">
        <v>20</v>
      </c>
      <c r="N759" s="10" t="s">
        <v>20</v>
      </c>
      <c r="O759" s="10" t="s">
        <v>20</v>
      </c>
      <c r="P759" s="10" t="s">
        <v>20</v>
      </c>
      <c r="Q759" s="10" t="s">
        <v>20</v>
      </c>
      <c r="R759" s="10" t="s">
        <v>20</v>
      </c>
      <c r="S759" s="10" t="s">
        <v>20</v>
      </c>
      <c r="T759" s="10" t="s">
        <v>20</v>
      </c>
      <c r="U759" s="10" t="s">
        <v>20</v>
      </c>
      <c r="V759" s="10" t="s">
        <v>20</v>
      </c>
      <c r="W759" s="10" t="s">
        <v>20</v>
      </c>
      <c r="X759" s="10" t="s">
        <v>20</v>
      </c>
      <c r="Y759" s="10" t="s">
        <v>20</v>
      </c>
      <c r="Z759" s="10" t="s">
        <v>20</v>
      </c>
      <c r="AA759" s="10" t="s">
        <v>20</v>
      </c>
      <c r="AB759" s="10" t="s">
        <v>20</v>
      </c>
      <c r="AC759" s="10" t="s">
        <v>20</v>
      </c>
      <c r="AD759" s="10" t="s">
        <v>20</v>
      </c>
      <c r="AE759" s="10" t="s">
        <v>20</v>
      </c>
      <c r="AF759" s="10" t="s">
        <v>20</v>
      </c>
      <c r="AG759" s="10" t="s">
        <v>20</v>
      </c>
      <c r="AH759" s="10" t="s">
        <v>20</v>
      </c>
      <c r="AI759" s="10" t="s">
        <v>20</v>
      </c>
      <c r="AJ759" s="10" t="s">
        <v>20</v>
      </c>
      <c r="AK759" s="10" t="s">
        <v>20</v>
      </c>
      <c r="AL759" s="10" t="s">
        <v>20</v>
      </c>
      <c r="AM759" s="10" t="s">
        <v>20</v>
      </c>
      <c r="AN759" s="10" t="s">
        <v>20</v>
      </c>
      <c r="AO759" s="10" t="s">
        <v>20</v>
      </c>
      <c r="AP759" s="10" t="s">
        <v>20</v>
      </c>
      <c r="AQ759" s="10" t="s">
        <v>20</v>
      </c>
      <c r="AR759" s="10" t="s">
        <v>20</v>
      </c>
      <c r="AS759" s="10" t="s">
        <v>20</v>
      </c>
      <c r="AT759" t="s">
        <v>4019</v>
      </c>
      <c r="AU759" s="7" t="str">
        <f>'sp1'!AJ761</f>
        <v>Slow Opening Excel File</v>
      </c>
    </row>
    <row r="760" spans="2:47" ht="11.25" customHeight="1" x14ac:dyDescent="0.25">
      <c r="B760" s="12">
        <v>16</v>
      </c>
      <c r="C760" s="16" t="str">
        <f t="shared" si="11"/>
        <v>∞</v>
      </c>
      <c r="D760" s="10">
        <v>0</v>
      </c>
      <c r="E760" s="10">
        <v>1</v>
      </c>
      <c r="F760" s="10">
        <v>0</v>
      </c>
      <c r="G760" s="10">
        <v>1</v>
      </c>
      <c r="H760" s="10">
        <v>0</v>
      </c>
      <c r="I760" s="10">
        <v>1</v>
      </c>
      <c r="J760" s="10">
        <v>0</v>
      </c>
      <c r="K760" s="10">
        <v>0</v>
      </c>
      <c r="L760" s="10">
        <v>0</v>
      </c>
      <c r="M760" s="10">
        <v>0</v>
      </c>
      <c r="N760" s="10">
        <v>1</v>
      </c>
      <c r="O760" s="10">
        <v>1</v>
      </c>
      <c r="P760" s="10">
        <v>0</v>
      </c>
      <c r="Q760" s="10">
        <v>0</v>
      </c>
      <c r="R760" s="10">
        <v>1</v>
      </c>
      <c r="S760" s="10">
        <v>0</v>
      </c>
      <c r="T760" s="10" t="s">
        <v>20</v>
      </c>
      <c r="U760" s="10" t="s">
        <v>20</v>
      </c>
      <c r="V760" s="10" t="s">
        <v>20</v>
      </c>
      <c r="W760" s="10" t="s">
        <v>20</v>
      </c>
      <c r="X760" s="10" t="s">
        <v>20</v>
      </c>
      <c r="Y760" s="10" t="s">
        <v>20</v>
      </c>
      <c r="Z760" s="10" t="s">
        <v>20</v>
      </c>
      <c r="AA760" s="10" t="s">
        <v>20</v>
      </c>
      <c r="AB760" s="10" t="s">
        <v>20</v>
      </c>
      <c r="AC760" s="10" t="s">
        <v>20</v>
      </c>
      <c r="AD760" s="10" t="s">
        <v>20</v>
      </c>
      <c r="AE760" s="10" t="s">
        <v>20</v>
      </c>
      <c r="AF760" s="10" t="s">
        <v>20</v>
      </c>
      <c r="AG760" s="10" t="s">
        <v>20</v>
      </c>
      <c r="AH760" s="10" t="s">
        <v>20</v>
      </c>
      <c r="AI760" s="10" t="s">
        <v>20</v>
      </c>
      <c r="AJ760" s="10" t="s">
        <v>20</v>
      </c>
      <c r="AK760" s="10" t="s">
        <v>20</v>
      </c>
      <c r="AL760" s="10" t="s">
        <v>20</v>
      </c>
      <c r="AM760" s="10" t="s">
        <v>20</v>
      </c>
      <c r="AN760" s="10" t="s">
        <v>20</v>
      </c>
      <c r="AO760" s="10" t="s">
        <v>20</v>
      </c>
      <c r="AP760" s="10" t="s">
        <v>20</v>
      </c>
      <c r="AQ760" s="10" t="s">
        <v>20</v>
      </c>
      <c r="AR760" s="10" t="s">
        <v>20</v>
      </c>
      <c r="AS760" s="10" t="s">
        <v>20</v>
      </c>
      <c r="AT760" t="s">
        <v>4020</v>
      </c>
      <c r="AU760" s="7" t="str">
        <f>'sp1'!AJ762</f>
        <v>Find Legend Key position</v>
      </c>
    </row>
    <row r="761" spans="2:47" ht="11.25" customHeight="1" x14ac:dyDescent="0.25">
      <c r="B761" s="12">
        <v>3</v>
      </c>
      <c r="C761" s="16" t="str">
        <f t="shared" si="11"/>
        <v>∞</v>
      </c>
      <c r="D761" s="10">
        <v>0</v>
      </c>
      <c r="E761" s="10">
        <v>1</v>
      </c>
      <c r="F761" s="10">
        <v>0</v>
      </c>
      <c r="G761" s="10" t="s">
        <v>20</v>
      </c>
      <c r="H761" s="10" t="s">
        <v>20</v>
      </c>
      <c r="I761" s="10" t="s">
        <v>20</v>
      </c>
      <c r="J761" s="10" t="s">
        <v>20</v>
      </c>
      <c r="K761" s="10" t="s">
        <v>20</v>
      </c>
      <c r="L761" s="10" t="s">
        <v>20</v>
      </c>
      <c r="M761" s="10" t="s">
        <v>20</v>
      </c>
      <c r="N761" s="10" t="s">
        <v>20</v>
      </c>
      <c r="O761" s="10" t="s">
        <v>20</v>
      </c>
      <c r="P761" s="10" t="s">
        <v>20</v>
      </c>
      <c r="Q761" s="10" t="s">
        <v>20</v>
      </c>
      <c r="R761" s="10" t="s">
        <v>20</v>
      </c>
      <c r="S761" s="10" t="s">
        <v>20</v>
      </c>
      <c r="T761" s="10" t="s">
        <v>20</v>
      </c>
      <c r="U761" s="10" t="s">
        <v>20</v>
      </c>
      <c r="V761" s="10" t="s">
        <v>20</v>
      </c>
      <c r="W761" s="10" t="s">
        <v>20</v>
      </c>
      <c r="X761" s="10" t="s">
        <v>20</v>
      </c>
      <c r="Y761" s="10" t="s">
        <v>20</v>
      </c>
      <c r="Z761" s="10" t="s">
        <v>20</v>
      </c>
      <c r="AA761" s="10" t="s">
        <v>20</v>
      </c>
      <c r="AB761" s="10" t="s">
        <v>20</v>
      </c>
      <c r="AC761" s="10" t="s">
        <v>20</v>
      </c>
      <c r="AD761" s="10" t="s">
        <v>20</v>
      </c>
      <c r="AE761" s="10" t="s">
        <v>20</v>
      </c>
      <c r="AF761" s="10" t="s">
        <v>20</v>
      </c>
      <c r="AG761" s="10" t="s">
        <v>20</v>
      </c>
      <c r="AH761" s="10" t="s">
        <v>20</v>
      </c>
      <c r="AI761" s="10" t="s">
        <v>20</v>
      </c>
      <c r="AJ761" s="10" t="s">
        <v>20</v>
      </c>
      <c r="AK761" s="10" t="s">
        <v>20</v>
      </c>
      <c r="AL761" s="10" t="s">
        <v>20</v>
      </c>
      <c r="AM761" s="10" t="s">
        <v>20</v>
      </c>
      <c r="AN761" s="10" t="s">
        <v>20</v>
      </c>
      <c r="AO761" s="10" t="s">
        <v>20</v>
      </c>
      <c r="AP761" s="10" t="s">
        <v>20</v>
      </c>
      <c r="AQ761" s="10" t="s">
        <v>20</v>
      </c>
      <c r="AR761" s="10" t="s">
        <v>20</v>
      </c>
      <c r="AS761" s="10" t="s">
        <v>20</v>
      </c>
      <c r="AT761" t="s">
        <v>4021</v>
      </c>
      <c r="AU761" s="7" t="str">
        <f>'sp1'!AJ763</f>
        <v>Pivot Chart with 2 sets of data</v>
      </c>
    </row>
    <row r="762" spans="2:47" ht="11.25" customHeight="1" x14ac:dyDescent="0.25">
      <c r="B762" s="12">
        <v>5</v>
      </c>
      <c r="C762" s="16" t="str">
        <f t="shared" si="11"/>
        <v>∞</v>
      </c>
      <c r="D762" s="10">
        <v>0</v>
      </c>
      <c r="E762" s="10">
        <v>1</v>
      </c>
      <c r="F762" s="10">
        <v>0</v>
      </c>
      <c r="G762" s="10">
        <v>1</v>
      </c>
      <c r="H762" s="10">
        <v>0</v>
      </c>
      <c r="I762" s="10" t="s">
        <v>20</v>
      </c>
      <c r="J762" s="10" t="s">
        <v>20</v>
      </c>
      <c r="K762" s="10" t="s">
        <v>20</v>
      </c>
      <c r="L762" s="10" t="s">
        <v>20</v>
      </c>
      <c r="M762" s="10" t="s">
        <v>20</v>
      </c>
      <c r="N762" s="10" t="s">
        <v>20</v>
      </c>
      <c r="O762" s="10" t="s">
        <v>20</v>
      </c>
      <c r="P762" s="10" t="s">
        <v>20</v>
      </c>
      <c r="Q762" s="10" t="s">
        <v>20</v>
      </c>
      <c r="R762" s="10" t="s">
        <v>20</v>
      </c>
      <c r="S762" s="10" t="s">
        <v>20</v>
      </c>
      <c r="T762" s="10" t="s">
        <v>20</v>
      </c>
      <c r="U762" s="10" t="s">
        <v>20</v>
      </c>
      <c r="V762" s="10" t="s">
        <v>20</v>
      </c>
      <c r="W762" s="10" t="s">
        <v>20</v>
      </c>
      <c r="X762" s="10" t="s">
        <v>20</v>
      </c>
      <c r="Y762" s="10" t="s">
        <v>20</v>
      </c>
      <c r="Z762" s="10" t="s">
        <v>20</v>
      </c>
      <c r="AA762" s="10" t="s">
        <v>20</v>
      </c>
      <c r="AB762" s="10" t="s">
        <v>20</v>
      </c>
      <c r="AC762" s="10" t="s">
        <v>20</v>
      </c>
      <c r="AD762" s="10" t="s">
        <v>20</v>
      </c>
      <c r="AE762" s="10" t="s">
        <v>20</v>
      </c>
      <c r="AF762" s="10" t="s">
        <v>20</v>
      </c>
      <c r="AG762" s="10" t="s">
        <v>20</v>
      </c>
      <c r="AH762" s="10" t="s">
        <v>20</v>
      </c>
      <c r="AI762" s="10" t="s">
        <v>20</v>
      </c>
      <c r="AJ762" s="10" t="s">
        <v>20</v>
      </c>
      <c r="AK762" s="10" t="s">
        <v>20</v>
      </c>
      <c r="AL762" s="10" t="s">
        <v>20</v>
      </c>
      <c r="AM762" s="10" t="s">
        <v>20</v>
      </c>
      <c r="AN762" s="10" t="s">
        <v>20</v>
      </c>
      <c r="AO762" s="10" t="s">
        <v>20</v>
      </c>
      <c r="AP762" s="10" t="s">
        <v>20</v>
      </c>
      <c r="AQ762" s="10" t="s">
        <v>20</v>
      </c>
      <c r="AR762" s="10" t="s">
        <v>20</v>
      </c>
      <c r="AS762" s="10" t="s">
        <v>20</v>
      </c>
      <c r="AT762" t="s">
        <v>4022</v>
      </c>
      <c r="AU762" s="7" t="str">
        <f>'sp1'!AJ764</f>
        <v>Is there a way Pivot Table could disting…</v>
      </c>
    </row>
    <row r="763" spans="2:47" ht="11.25" customHeight="1" x14ac:dyDescent="0.25">
      <c r="B763" s="12">
        <v>6</v>
      </c>
      <c r="C763" s="16" t="str">
        <f t="shared" si="11"/>
        <v>∞</v>
      </c>
      <c r="D763" s="10">
        <v>0</v>
      </c>
      <c r="E763" s="10">
        <v>1</v>
      </c>
      <c r="F763" s="10">
        <v>0</v>
      </c>
      <c r="G763" s="10">
        <v>1</v>
      </c>
      <c r="H763" s="10">
        <v>0</v>
      </c>
      <c r="I763" s="10">
        <v>1</v>
      </c>
      <c r="J763" s="10" t="s">
        <v>20</v>
      </c>
      <c r="K763" s="10" t="s">
        <v>20</v>
      </c>
      <c r="L763" s="10" t="s">
        <v>20</v>
      </c>
      <c r="M763" s="10" t="s">
        <v>20</v>
      </c>
      <c r="N763" s="10" t="s">
        <v>20</v>
      </c>
      <c r="O763" s="10" t="s">
        <v>20</v>
      </c>
      <c r="P763" s="10" t="s">
        <v>20</v>
      </c>
      <c r="Q763" s="10" t="s">
        <v>20</v>
      </c>
      <c r="R763" s="10" t="s">
        <v>20</v>
      </c>
      <c r="S763" s="10" t="s">
        <v>20</v>
      </c>
      <c r="T763" s="10" t="s">
        <v>20</v>
      </c>
      <c r="U763" s="10" t="s">
        <v>20</v>
      </c>
      <c r="V763" s="10" t="s">
        <v>20</v>
      </c>
      <c r="W763" s="10" t="s">
        <v>20</v>
      </c>
      <c r="X763" s="10" t="s">
        <v>20</v>
      </c>
      <c r="Y763" s="10" t="s">
        <v>20</v>
      </c>
      <c r="Z763" s="10" t="s">
        <v>20</v>
      </c>
      <c r="AA763" s="10" t="s">
        <v>20</v>
      </c>
      <c r="AB763" s="10" t="s">
        <v>20</v>
      </c>
      <c r="AC763" s="10" t="s">
        <v>20</v>
      </c>
      <c r="AD763" s="10" t="s">
        <v>20</v>
      </c>
      <c r="AE763" s="10" t="s">
        <v>20</v>
      </c>
      <c r="AF763" s="10" t="s">
        <v>20</v>
      </c>
      <c r="AG763" s="10" t="s">
        <v>20</v>
      </c>
      <c r="AH763" s="10" t="s">
        <v>20</v>
      </c>
      <c r="AI763" s="10" t="s">
        <v>20</v>
      </c>
      <c r="AJ763" s="10" t="s">
        <v>20</v>
      </c>
      <c r="AK763" s="10" t="s">
        <v>20</v>
      </c>
      <c r="AL763" s="10" t="s">
        <v>20</v>
      </c>
      <c r="AM763" s="10" t="s">
        <v>20</v>
      </c>
      <c r="AN763" s="10" t="s">
        <v>20</v>
      </c>
      <c r="AO763" s="10" t="s">
        <v>20</v>
      </c>
      <c r="AP763" s="10" t="s">
        <v>20</v>
      </c>
      <c r="AQ763" s="10" t="s">
        <v>20</v>
      </c>
      <c r="AR763" s="10" t="s">
        <v>20</v>
      </c>
      <c r="AS763" s="10" t="s">
        <v>20</v>
      </c>
      <c r="AT763" t="s">
        <v>4023</v>
      </c>
      <c r="AU763" s="7" t="str">
        <f>'sp1'!AJ765</f>
        <v>Pivot table data sort based on source da…</v>
      </c>
    </row>
    <row r="764" spans="2:47" ht="11.25" customHeight="1" x14ac:dyDescent="0.25">
      <c r="B764" s="12">
        <v>3</v>
      </c>
      <c r="C764" s="16" t="str">
        <f t="shared" si="11"/>
        <v>∞</v>
      </c>
      <c r="D764" s="10">
        <v>0</v>
      </c>
      <c r="E764" s="10">
        <v>1</v>
      </c>
      <c r="F764" s="10">
        <v>0</v>
      </c>
      <c r="G764" s="10" t="s">
        <v>20</v>
      </c>
      <c r="H764" s="10" t="s">
        <v>20</v>
      </c>
      <c r="I764" s="10" t="s">
        <v>20</v>
      </c>
      <c r="J764" s="10" t="s">
        <v>20</v>
      </c>
      <c r="K764" s="10" t="s">
        <v>20</v>
      </c>
      <c r="L764" s="10" t="s">
        <v>20</v>
      </c>
      <c r="M764" s="10" t="s">
        <v>20</v>
      </c>
      <c r="N764" s="10" t="s">
        <v>20</v>
      </c>
      <c r="O764" s="10" t="s">
        <v>20</v>
      </c>
      <c r="P764" s="10" t="s">
        <v>20</v>
      </c>
      <c r="Q764" s="10" t="s">
        <v>20</v>
      </c>
      <c r="R764" s="10" t="s">
        <v>20</v>
      </c>
      <c r="S764" s="10" t="s">
        <v>20</v>
      </c>
      <c r="T764" s="10" t="s">
        <v>20</v>
      </c>
      <c r="U764" s="10" t="s">
        <v>20</v>
      </c>
      <c r="V764" s="10" t="s">
        <v>20</v>
      </c>
      <c r="W764" s="10" t="s">
        <v>20</v>
      </c>
      <c r="X764" s="10" t="s">
        <v>20</v>
      </c>
      <c r="Y764" s="10" t="s">
        <v>20</v>
      </c>
      <c r="Z764" s="10" t="s">
        <v>20</v>
      </c>
      <c r="AA764" s="10" t="s">
        <v>20</v>
      </c>
      <c r="AB764" s="10" t="s">
        <v>20</v>
      </c>
      <c r="AC764" s="10" t="s">
        <v>20</v>
      </c>
      <c r="AD764" s="10" t="s">
        <v>20</v>
      </c>
      <c r="AE764" s="10" t="s">
        <v>20</v>
      </c>
      <c r="AF764" s="10" t="s">
        <v>20</v>
      </c>
      <c r="AG764" s="10" t="s">
        <v>20</v>
      </c>
      <c r="AH764" s="10" t="s">
        <v>20</v>
      </c>
      <c r="AI764" s="10" t="s">
        <v>20</v>
      </c>
      <c r="AJ764" s="10" t="s">
        <v>20</v>
      </c>
      <c r="AK764" s="10" t="s">
        <v>20</v>
      </c>
      <c r="AL764" s="10" t="s">
        <v>20</v>
      </c>
      <c r="AM764" s="10" t="s">
        <v>20</v>
      </c>
      <c r="AN764" s="10" t="s">
        <v>20</v>
      </c>
      <c r="AO764" s="10" t="s">
        <v>20</v>
      </c>
      <c r="AP764" s="10" t="s">
        <v>20</v>
      </c>
      <c r="AQ764" s="10" t="s">
        <v>20</v>
      </c>
      <c r="AR764" s="10" t="s">
        <v>20</v>
      </c>
      <c r="AS764" s="10" t="s">
        <v>20</v>
      </c>
      <c r="AT764" t="s">
        <v>4024</v>
      </c>
      <c r="AU764" s="7" t="str">
        <f>'sp1'!AJ766</f>
        <v>Importing Column Text To Rows Only (Not …</v>
      </c>
    </row>
    <row r="765" spans="2:47" ht="11.25" customHeight="1" x14ac:dyDescent="0.25">
      <c r="B765" s="12">
        <v>2</v>
      </c>
      <c r="C765" s="16" t="str">
        <f t="shared" si="11"/>
        <v>∞</v>
      </c>
      <c r="D765" s="10">
        <v>0</v>
      </c>
      <c r="E765" s="10">
        <v>1</v>
      </c>
      <c r="F765" s="10" t="s">
        <v>20</v>
      </c>
      <c r="G765" s="10" t="s">
        <v>20</v>
      </c>
      <c r="H765" s="10" t="s">
        <v>20</v>
      </c>
      <c r="I765" s="10" t="s">
        <v>20</v>
      </c>
      <c r="J765" s="10" t="s">
        <v>20</v>
      </c>
      <c r="K765" s="10" t="s">
        <v>20</v>
      </c>
      <c r="L765" s="10" t="s">
        <v>20</v>
      </c>
      <c r="M765" s="10" t="s">
        <v>20</v>
      </c>
      <c r="N765" s="10" t="s">
        <v>20</v>
      </c>
      <c r="O765" s="10" t="s">
        <v>20</v>
      </c>
      <c r="P765" s="10" t="s">
        <v>20</v>
      </c>
      <c r="Q765" s="10" t="s">
        <v>20</v>
      </c>
      <c r="R765" s="10" t="s">
        <v>20</v>
      </c>
      <c r="S765" s="10" t="s">
        <v>20</v>
      </c>
      <c r="T765" s="10" t="s">
        <v>20</v>
      </c>
      <c r="U765" s="10" t="s">
        <v>20</v>
      </c>
      <c r="V765" s="10" t="s">
        <v>20</v>
      </c>
      <c r="W765" s="10" t="s">
        <v>20</v>
      </c>
      <c r="X765" s="10" t="s">
        <v>20</v>
      </c>
      <c r="Y765" s="10" t="s">
        <v>20</v>
      </c>
      <c r="Z765" s="10" t="s">
        <v>20</v>
      </c>
      <c r="AA765" s="10" t="s">
        <v>20</v>
      </c>
      <c r="AB765" s="10" t="s">
        <v>20</v>
      </c>
      <c r="AC765" s="10" t="s">
        <v>20</v>
      </c>
      <c r="AD765" s="10" t="s">
        <v>20</v>
      </c>
      <c r="AE765" s="10" t="s">
        <v>20</v>
      </c>
      <c r="AF765" s="10" t="s">
        <v>20</v>
      </c>
      <c r="AG765" s="10" t="s">
        <v>20</v>
      </c>
      <c r="AH765" s="10" t="s">
        <v>20</v>
      </c>
      <c r="AI765" s="10" t="s">
        <v>20</v>
      </c>
      <c r="AJ765" s="10" t="s">
        <v>20</v>
      </c>
      <c r="AK765" s="10" t="s">
        <v>20</v>
      </c>
      <c r="AL765" s="10" t="s">
        <v>20</v>
      </c>
      <c r="AM765" s="10" t="s">
        <v>20</v>
      </c>
      <c r="AN765" s="10" t="s">
        <v>20</v>
      </c>
      <c r="AO765" s="10" t="s">
        <v>20</v>
      </c>
      <c r="AP765" s="10" t="s">
        <v>20</v>
      </c>
      <c r="AQ765" s="10" t="s">
        <v>20</v>
      </c>
      <c r="AR765" s="10" t="s">
        <v>20</v>
      </c>
      <c r="AS765" s="10" t="s">
        <v>20</v>
      </c>
      <c r="AT765" t="s">
        <v>4025</v>
      </c>
      <c r="AU765" s="7" t="str">
        <f>'sp1'!AJ767</f>
        <v>Compare two Columns in excel 2007</v>
      </c>
    </row>
    <row r="766" spans="2:47" ht="11.25" customHeight="1" x14ac:dyDescent="0.25">
      <c r="B766" s="12">
        <v>7</v>
      </c>
      <c r="C766" s="16" t="str">
        <f t="shared" si="11"/>
        <v>∞</v>
      </c>
      <c r="D766" s="10">
        <v>0</v>
      </c>
      <c r="E766" s="10">
        <v>0</v>
      </c>
      <c r="F766" s="10">
        <v>0</v>
      </c>
      <c r="G766" s="10">
        <v>1</v>
      </c>
      <c r="H766" s="10">
        <v>0</v>
      </c>
      <c r="I766" s="10">
        <v>1</v>
      </c>
      <c r="J766" s="10">
        <v>0</v>
      </c>
      <c r="K766" s="10" t="s">
        <v>20</v>
      </c>
      <c r="L766" s="10" t="s">
        <v>20</v>
      </c>
      <c r="M766" s="10" t="s">
        <v>20</v>
      </c>
      <c r="N766" s="10" t="s">
        <v>20</v>
      </c>
      <c r="O766" s="10" t="s">
        <v>20</v>
      </c>
      <c r="P766" s="10" t="s">
        <v>20</v>
      </c>
      <c r="Q766" s="10" t="s">
        <v>20</v>
      </c>
      <c r="R766" s="10" t="s">
        <v>20</v>
      </c>
      <c r="S766" s="10" t="s">
        <v>20</v>
      </c>
      <c r="T766" s="10" t="s">
        <v>20</v>
      </c>
      <c r="U766" s="10" t="s">
        <v>20</v>
      </c>
      <c r="V766" s="10" t="s">
        <v>20</v>
      </c>
      <c r="W766" s="10" t="s">
        <v>20</v>
      </c>
      <c r="X766" s="10" t="s">
        <v>20</v>
      </c>
      <c r="Y766" s="10" t="s">
        <v>20</v>
      </c>
      <c r="Z766" s="10" t="s">
        <v>20</v>
      </c>
      <c r="AA766" s="10" t="s">
        <v>20</v>
      </c>
      <c r="AB766" s="10" t="s">
        <v>20</v>
      </c>
      <c r="AC766" s="10" t="s">
        <v>20</v>
      </c>
      <c r="AD766" s="10" t="s">
        <v>20</v>
      </c>
      <c r="AE766" s="10" t="s">
        <v>20</v>
      </c>
      <c r="AF766" s="10" t="s">
        <v>20</v>
      </c>
      <c r="AG766" s="10" t="s">
        <v>20</v>
      </c>
      <c r="AH766" s="10" t="s">
        <v>20</v>
      </c>
      <c r="AI766" s="10" t="s">
        <v>20</v>
      </c>
      <c r="AJ766" s="10" t="s">
        <v>20</v>
      </c>
      <c r="AK766" s="10" t="s">
        <v>20</v>
      </c>
      <c r="AL766" s="10" t="s">
        <v>20</v>
      </c>
      <c r="AM766" s="10" t="s">
        <v>20</v>
      </c>
      <c r="AN766" s="10" t="s">
        <v>20</v>
      </c>
      <c r="AO766" s="10" t="s">
        <v>20</v>
      </c>
      <c r="AP766" s="10" t="s">
        <v>20</v>
      </c>
      <c r="AQ766" s="10" t="s">
        <v>20</v>
      </c>
      <c r="AR766" s="10" t="s">
        <v>20</v>
      </c>
      <c r="AS766" s="10" t="s">
        <v>20</v>
      </c>
      <c r="AT766" t="s">
        <v>4026</v>
      </c>
      <c r="AU766" s="7" t="str">
        <f>'sp1'!AJ768</f>
        <v>Highlighting Words Appearing Twice In Ce…</v>
      </c>
    </row>
    <row r="767" spans="2:47" ht="11.25" customHeight="1" x14ac:dyDescent="0.25">
      <c r="B767" s="12">
        <v>9</v>
      </c>
      <c r="C767" s="16" t="str">
        <f t="shared" si="11"/>
        <v>∞</v>
      </c>
      <c r="D767" s="10">
        <v>0</v>
      </c>
      <c r="E767" s="10">
        <v>1</v>
      </c>
      <c r="F767" s="10">
        <v>0</v>
      </c>
      <c r="G767" s="10">
        <v>0</v>
      </c>
      <c r="H767" s="10">
        <v>0</v>
      </c>
      <c r="I767" s="10">
        <v>1</v>
      </c>
      <c r="J767" s="10">
        <v>0</v>
      </c>
      <c r="K767" s="10">
        <v>1</v>
      </c>
      <c r="L767" s="10">
        <v>0</v>
      </c>
      <c r="M767" s="10" t="s">
        <v>20</v>
      </c>
      <c r="N767" s="10" t="s">
        <v>20</v>
      </c>
      <c r="O767" s="10" t="s">
        <v>20</v>
      </c>
      <c r="P767" s="10" t="s">
        <v>20</v>
      </c>
      <c r="Q767" s="10" t="s">
        <v>20</v>
      </c>
      <c r="R767" s="10" t="s">
        <v>20</v>
      </c>
      <c r="S767" s="10" t="s">
        <v>20</v>
      </c>
      <c r="T767" s="10" t="s">
        <v>20</v>
      </c>
      <c r="U767" s="10" t="s">
        <v>20</v>
      </c>
      <c r="V767" s="10" t="s">
        <v>20</v>
      </c>
      <c r="W767" s="10" t="s">
        <v>20</v>
      </c>
      <c r="X767" s="10" t="s">
        <v>20</v>
      </c>
      <c r="Y767" s="10" t="s">
        <v>20</v>
      </c>
      <c r="Z767" s="10" t="s">
        <v>20</v>
      </c>
      <c r="AA767" s="10" t="s">
        <v>20</v>
      </c>
      <c r="AB767" s="10" t="s">
        <v>20</v>
      </c>
      <c r="AC767" s="10" t="s">
        <v>20</v>
      </c>
      <c r="AD767" s="10" t="s">
        <v>20</v>
      </c>
      <c r="AE767" s="10" t="s">
        <v>20</v>
      </c>
      <c r="AF767" s="10" t="s">
        <v>20</v>
      </c>
      <c r="AG767" s="10" t="s">
        <v>20</v>
      </c>
      <c r="AH767" s="10" t="s">
        <v>20</v>
      </c>
      <c r="AI767" s="10" t="s">
        <v>20</v>
      </c>
      <c r="AJ767" s="10" t="s">
        <v>20</v>
      </c>
      <c r="AK767" s="10" t="s">
        <v>20</v>
      </c>
      <c r="AL767" s="10" t="s">
        <v>20</v>
      </c>
      <c r="AM767" s="10" t="s">
        <v>20</v>
      </c>
      <c r="AN767" s="10" t="s">
        <v>20</v>
      </c>
      <c r="AO767" s="10" t="s">
        <v>20</v>
      </c>
      <c r="AP767" s="10" t="s">
        <v>20</v>
      </c>
      <c r="AQ767" s="10" t="s">
        <v>20</v>
      </c>
      <c r="AR767" s="10" t="s">
        <v>20</v>
      </c>
      <c r="AS767" s="10" t="s">
        <v>20</v>
      </c>
      <c r="AT767" t="s">
        <v>4027</v>
      </c>
      <c r="AU767" s="7" t="str">
        <f>'sp1'!AJ769</f>
        <v>Conditional formatting in 2010</v>
      </c>
    </row>
    <row r="768" spans="2:47" ht="11.25" customHeight="1" x14ac:dyDescent="0.25">
      <c r="B768" s="12">
        <v>2</v>
      </c>
      <c r="C768" s="16" t="str">
        <f t="shared" si="11"/>
        <v>∞</v>
      </c>
      <c r="D768" s="10">
        <v>0</v>
      </c>
      <c r="E768" s="10">
        <v>1</v>
      </c>
      <c r="F768" s="10" t="s">
        <v>20</v>
      </c>
      <c r="G768" s="10" t="s">
        <v>20</v>
      </c>
      <c r="H768" s="10" t="s">
        <v>20</v>
      </c>
      <c r="I768" s="10" t="s">
        <v>20</v>
      </c>
      <c r="J768" s="10" t="s">
        <v>20</v>
      </c>
      <c r="K768" s="10" t="s">
        <v>20</v>
      </c>
      <c r="L768" s="10" t="s">
        <v>20</v>
      </c>
      <c r="M768" s="10" t="s">
        <v>20</v>
      </c>
      <c r="N768" s="10" t="s">
        <v>20</v>
      </c>
      <c r="O768" s="10" t="s">
        <v>20</v>
      </c>
      <c r="P768" s="10" t="s">
        <v>20</v>
      </c>
      <c r="Q768" s="10" t="s">
        <v>20</v>
      </c>
      <c r="R768" s="10" t="s">
        <v>20</v>
      </c>
      <c r="S768" s="10" t="s">
        <v>20</v>
      </c>
      <c r="T768" s="10" t="s">
        <v>20</v>
      </c>
      <c r="U768" s="10" t="s">
        <v>20</v>
      </c>
      <c r="V768" s="10" t="s">
        <v>20</v>
      </c>
      <c r="W768" s="10" t="s">
        <v>20</v>
      </c>
      <c r="X768" s="10" t="s">
        <v>20</v>
      </c>
      <c r="Y768" s="10" t="s">
        <v>20</v>
      </c>
      <c r="Z768" s="10" t="s">
        <v>20</v>
      </c>
      <c r="AA768" s="10" t="s">
        <v>20</v>
      </c>
      <c r="AB768" s="10" t="s">
        <v>20</v>
      </c>
      <c r="AC768" s="10" t="s">
        <v>20</v>
      </c>
      <c r="AD768" s="10" t="s">
        <v>20</v>
      </c>
      <c r="AE768" s="10" t="s">
        <v>20</v>
      </c>
      <c r="AF768" s="10" t="s">
        <v>20</v>
      </c>
      <c r="AG768" s="10" t="s">
        <v>20</v>
      </c>
      <c r="AH768" s="10" t="s">
        <v>20</v>
      </c>
      <c r="AI768" s="10" t="s">
        <v>20</v>
      </c>
      <c r="AJ768" s="10" t="s">
        <v>20</v>
      </c>
      <c r="AK768" s="10" t="s">
        <v>20</v>
      </c>
      <c r="AL768" s="10" t="s">
        <v>20</v>
      </c>
      <c r="AM768" s="10" t="s">
        <v>20</v>
      </c>
      <c r="AN768" s="10" t="s">
        <v>20</v>
      </c>
      <c r="AO768" s="10" t="s">
        <v>20</v>
      </c>
      <c r="AP768" s="10" t="s">
        <v>20</v>
      </c>
      <c r="AQ768" s="10" t="s">
        <v>20</v>
      </c>
      <c r="AR768" s="10" t="s">
        <v>20</v>
      </c>
      <c r="AS768" s="10" t="s">
        <v>20</v>
      </c>
      <c r="AT768" t="s">
        <v>4028</v>
      </c>
      <c r="AU768" s="7" t="str">
        <f>'sp1'!AJ770</f>
        <v>Hyperlink</v>
      </c>
    </row>
    <row r="769" spans="2:47" ht="11.25" customHeight="1" x14ac:dyDescent="0.25">
      <c r="B769" s="12">
        <v>5</v>
      </c>
      <c r="C769" s="16" t="str">
        <f t="shared" si="11"/>
        <v>∞</v>
      </c>
      <c r="D769" s="10">
        <v>0</v>
      </c>
      <c r="E769" s="10">
        <v>1</v>
      </c>
      <c r="F769" s="10">
        <v>0</v>
      </c>
      <c r="G769" s="10">
        <v>0</v>
      </c>
      <c r="H769" s="10">
        <v>1</v>
      </c>
      <c r="I769" s="10" t="s">
        <v>20</v>
      </c>
      <c r="J769" s="10" t="s">
        <v>20</v>
      </c>
      <c r="K769" s="10" t="s">
        <v>20</v>
      </c>
      <c r="L769" s="10" t="s">
        <v>20</v>
      </c>
      <c r="M769" s="10" t="s">
        <v>20</v>
      </c>
      <c r="N769" s="10" t="s">
        <v>20</v>
      </c>
      <c r="O769" s="10" t="s">
        <v>20</v>
      </c>
      <c r="P769" s="10" t="s">
        <v>20</v>
      </c>
      <c r="Q769" s="10" t="s">
        <v>20</v>
      </c>
      <c r="R769" s="10" t="s">
        <v>20</v>
      </c>
      <c r="S769" s="10" t="s">
        <v>20</v>
      </c>
      <c r="T769" s="10" t="s">
        <v>20</v>
      </c>
      <c r="U769" s="10" t="s">
        <v>20</v>
      </c>
      <c r="V769" s="10" t="s">
        <v>20</v>
      </c>
      <c r="W769" s="10" t="s">
        <v>20</v>
      </c>
      <c r="X769" s="10" t="s">
        <v>20</v>
      </c>
      <c r="Y769" s="10" t="s">
        <v>20</v>
      </c>
      <c r="Z769" s="10" t="s">
        <v>20</v>
      </c>
      <c r="AA769" s="10" t="s">
        <v>20</v>
      </c>
      <c r="AB769" s="10" t="s">
        <v>20</v>
      </c>
      <c r="AC769" s="10" t="s">
        <v>20</v>
      </c>
      <c r="AD769" s="10" t="s">
        <v>20</v>
      </c>
      <c r="AE769" s="10" t="s">
        <v>20</v>
      </c>
      <c r="AF769" s="10" t="s">
        <v>20</v>
      </c>
      <c r="AG769" s="10" t="s">
        <v>20</v>
      </c>
      <c r="AH769" s="10" t="s">
        <v>20</v>
      </c>
      <c r="AI769" s="10" t="s">
        <v>20</v>
      </c>
      <c r="AJ769" s="10" t="s">
        <v>20</v>
      </c>
      <c r="AK769" s="10" t="s">
        <v>20</v>
      </c>
      <c r="AL769" s="10" t="s">
        <v>20</v>
      </c>
      <c r="AM769" s="10" t="s">
        <v>20</v>
      </c>
      <c r="AN769" s="10" t="s">
        <v>20</v>
      </c>
      <c r="AO769" s="10" t="s">
        <v>20</v>
      </c>
      <c r="AP769" s="10" t="s">
        <v>20</v>
      </c>
      <c r="AQ769" s="10" t="s">
        <v>20</v>
      </c>
      <c r="AR769" s="10" t="s">
        <v>20</v>
      </c>
      <c r="AS769" s="10" t="s">
        <v>20</v>
      </c>
      <c r="AT769" t="s">
        <v>4029</v>
      </c>
      <c r="AU769" s="7" t="str">
        <f>'sp1'!AJ771</f>
        <v>Excel 2007 keeps freezing/locking up/pau…</v>
      </c>
    </row>
    <row r="770" spans="2:47" ht="11.25" customHeight="1" x14ac:dyDescent="0.25">
      <c r="B770" s="12">
        <v>4</v>
      </c>
      <c r="C770" s="16" t="str">
        <f t="shared" si="11"/>
        <v>∞</v>
      </c>
      <c r="D770" s="10">
        <v>0</v>
      </c>
      <c r="E770" s="10">
        <v>0</v>
      </c>
      <c r="F770" s="10">
        <v>0</v>
      </c>
      <c r="G770" s="10">
        <v>1</v>
      </c>
      <c r="H770" s="10" t="s">
        <v>20</v>
      </c>
      <c r="I770" s="10" t="s">
        <v>20</v>
      </c>
      <c r="J770" s="10" t="s">
        <v>20</v>
      </c>
      <c r="K770" s="10" t="s">
        <v>20</v>
      </c>
      <c r="L770" s="10" t="s">
        <v>20</v>
      </c>
      <c r="M770" s="10" t="s">
        <v>20</v>
      </c>
      <c r="N770" s="10" t="s">
        <v>20</v>
      </c>
      <c r="O770" s="10" t="s">
        <v>20</v>
      </c>
      <c r="P770" s="10" t="s">
        <v>20</v>
      </c>
      <c r="Q770" s="10" t="s">
        <v>20</v>
      </c>
      <c r="R770" s="10" t="s">
        <v>20</v>
      </c>
      <c r="S770" s="10" t="s">
        <v>20</v>
      </c>
      <c r="T770" s="10" t="s">
        <v>20</v>
      </c>
      <c r="U770" s="10" t="s">
        <v>20</v>
      </c>
      <c r="V770" s="10" t="s">
        <v>20</v>
      </c>
      <c r="W770" s="10" t="s">
        <v>20</v>
      </c>
      <c r="X770" s="10" t="s">
        <v>20</v>
      </c>
      <c r="Y770" s="10" t="s">
        <v>20</v>
      </c>
      <c r="Z770" s="10" t="s">
        <v>20</v>
      </c>
      <c r="AA770" s="10" t="s">
        <v>20</v>
      </c>
      <c r="AB770" s="10" t="s">
        <v>20</v>
      </c>
      <c r="AC770" s="10" t="s">
        <v>20</v>
      </c>
      <c r="AD770" s="10" t="s">
        <v>20</v>
      </c>
      <c r="AE770" s="10" t="s">
        <v>20</v>
      </c>
      <c r="AF770" s="10" t="s">
        <v>20</v>
      </c>
      <c r="AG770" s="10" t="s">
        <v>20</v>
      </c>
      <c r="AH770" s="10" t="s">
        <v>20</v>
      </c>
      <c r="AI770" s="10" t="s">
        <v>20</v>
      </c>
      <c r="AJ770" s="10" t="s">
        <v>20</v>
      </c>
      <c r="AK770" s="10" t="s">
        <v>20</v>
      </c>
      <c r="AL770" s="10" t="s">
        <v>20</v>
      </c>
      <c r="AM770" s="10" t="s">
        <v>20</v>
      </c>
      <c r="AN770" s="10" t="s">
        <v>20</v>
      </c>
      <c r="AO770" s="10" t="s">
        <v>20</v>
      </c>
      <c r="AP770" s="10" t="s">
        <v>20</v>
      </c>
      <c r="AQ770" s="10" t="s">
        <v>20</v>
      </c>
      <c r="AR770" s="10" t="s">
        <v>20</v>
      </c>
      <c r="AS770" s="10" t="s">
        <v>20</v>
      </c>
      <c r="AT770" t="s">
        <v>4030</v>
      </c>
      <c r="AU770" s="7" t="str">
        <f>'sp1'!AJ772</f>
        <v>Average</v>
      </c>
    </row>
    <row r="771" spans="2:47" ht="11.25" customHeight="1" x14ac:dyDescent="0.25">
      <c r="B771" s="12">
        <v>2</v>
      </c>
      <c r="C771" s="16" t="str">
        <f t="shared" si="11"/>
        <v>∞</v>
      </c>
      <c r="D771" s="10">
        <v>0</v>
      </c>
      <c r="E771" s="10">
        <v>1</v>
      </c>
      <c r="F771" s="10" t="s">
        <v>20</v>
      </c>
      <c r="G771" s="10" t="s">
        <v>20</v>
      </c>
      <c r="H771" s="10" t="s">
        <v>20</v>
      </c>
      <c r="I771" s="10" t="s">
        <v>20</v>
      </c>
      <c r="J771" s="10" t="s">
        <v>20</v>
      </c>
      <c r="K771" s="10" t="s">
        <v>20</v>
      </c>
      <c r="L771" s="10" t="s">
        <v>20</v>
      </c>
      <c r="M771" s="10" t="s">
        <v>20</v>
      </c>
      <c r="N771" s="10" t="s">
        <v>20</v>
      </c>
      <c r="O771" s="10" t="s">
        <v>20</v>
      </c>
      <c r="P771" s="10" t="s">
        <v>20</v>
      </c>
      <c r="Q771" s="10" t="s">
        <v>20</v>
      </c>
      <c r="R771" s="10" t="s">
        <v>20</v>
      </c>
      <c r="S771" s="10" t="s">
        <v>20</v>
      </c>
      <c r="T771" s="10" t="s">
        <v>20</v>
      </c>
      <c r="U771" s="10" t="s">
        <v>20</v>
      </c>
      <c r="V771" s="10" t="s">
        <v>20</v>
      </c>
      <c r="W771" s="10" t="s">
        <v>20</v>
      </c>
      <c r="X771" s="10" t="s">
        <v>20</v>
      </c>
      <c r="Y771" s="10" t="s">
        <v>20</v>
      </c>
      <c r="Z771" s="10" t="s">
        <v>20</v>
      </c>
      <c r="AA771" s="10" t="s">
        <v>20</v>
      </c>
      <c r="AB771" s="10" t="s">
        <v>20</v>
      </c>
      <c r="AC771" s="10" t="s">
        <v>20</v>
      </c>
      <c r="AD771" s="10" t="s">
        <v>20</v>
      </c>
      <c r="AE771" s="10" t="s">
        <v>20</v>
      </c>
      <c r="AF771" s="10" t="s">
        <v>20</v>
      </c>
      <c r="AG771" s="10" t="s">
        <v>20</v>
      </c>
      <c r="AH771" s="10" t="s">
        <v>20</v>
      </c>
      <c r="AI771" s="10" t="s">
        <v>20</v>
      </c>
      <c r="AJ771" s="10" t="s">
        <v>20</v>
      </c>
      <c r="AK771" s="10" t="s">
        <v>20</v>
      </c>
      <c r="AL771" s="10" t="s">
        <v>20</v>
      </c>
      <c r="AM771" s="10" t="s">
        <v>20</v>
      </c>
      <c r="AN771" s="10" t="s">
        <v>20</v>
      </c>
      <c r="AO771" s="10" t="s">
        <v>20</v>
      </c>
      <c r="AP771" s="10" t="s">
        <v>20</v>
      </c>
      <c r="AQ771" s="10" t="s">
        <v>20</v>
      </c>
      <c r="AR771" s="10" t="s">
        <v>20</v>
      </c>
      <c r="AS771" s="10" t="s">
        <v>20</v>
      </c>
      <c r="AT771" t="s">
        <v>4031</v>
      </c>
      <c r="AU771" s="7" t="str">
        <f>'sp1'!AJ773</f>
        <v>Disappearing Chart Axis Values</v>
      </c>
    </row>
    <row r="772" spans="2:47" ht="11.25" customHeight="1" x14ac:dyDescent="0.25">
      <c r="B772" s="12">
        <v>3</v>
      </c>
      <c r="C772" s="16" t="str">
        <f t="shared" si="11"/>
        <v>∞</v>
      </c>
      <c r="D772" s="10">
        <v>0</v>
      </c>
      <c r="E772" s="10">
        <v>1</v>
      </c>
      <c r="F772" s="10">
        <v>0</v>
      </c>
      <c r="G772" s="10" t="s">
        <v>20</v>
      </c>
      <c r="H772" s="10" t="s">
        <v>20</v>
      </c>
      <c r="I772" s="10" t="s">
        <v>20</v>
      </c>
      <c r="J772" s="10" t="s">
        <v>20</v>
      </c>
      <c r="K772" s="10" t="s">
        <v>20</v>
      </c>
      <c r="L772" s="10" t="s">
        <v>20</v>
      </c>
      <c r="M772" s="10" t="s">
        <v>20</v>
      </c>
      <c r="N772" s="10" t="s">
        <v>20</v>
      </c>
      <c r="O772" s="10" t="s">
        <v>20</v>
      </c>
      <c r="P772" s="10" t="s">
        <v>20</v>
      </c>
      <c r="Q772" s="10" t="s">
        <v>20</v>
      </c>
      <c r="R772" s="10" t="s">
        <v>20</v>
      </c>
      <c r="S772" s="10" t="s">
        <v>20</v>
      </c>
      <c r="T772" s="10" t="s">
        <v>20</v>
      </c>
      <c r="U772" s="10" t="s">
        <v>20</v>
      </c>
      <c r="V772" s="10" t="s">
        <v>20</v>
      </c>
      <c r="W772" s="10" t="s">
        <v>20</v>
      </c>
      <c r="X772" s="10" t="s">
        <v>20</v>
      </c>
      <c r="Y772" s="10" t="s">
        <v>20</v>
      </c>
      <c r="Z772" s="10" t="s">
        <v>20</v>
      </c>
      <c r="AA772" s="10" t="s">
        <v>20</v>
      </c>
      <c r="AB772" s="10" t="s">
        <v>20</v>
      </c>
      <c r="AC772" s="10" t="s">
        <v>20</v>
      </c>
      <c r="AD772" s="10" t="s">
        <v>20</v>
      </c>
      <c r="AE772" s="10" t="s">
        <v>20</v>
      </c>
      <c r="AF772" s="10" t="s">
        <v>20</v>
      </c>
      <c r="AG772" s="10" t="s">
        <v>20</v>
      </c>
      <c r="AH772" s="10" t="s">
        <v>20</v>
      </c>
      <c r="AI772" s="10" t="s">
        <v>20</v>
      </c>
      <c r="AJ772" s="10" t="s">
        <v>20</v>
      </c>
      <c r="AK772" s="10" t="s">
        <v>20</v>
      </c>
      <c r="AL772" s="10" t="s">
        <v>20</v>
      </c>
      <c r="AM772" s="10" t="s">
        <v>20</v>
      </c>
      <c r="AN772" s="10" t="s">
        <v>20</v>
      </c>
      <c r="AO772" s="10" t="s">
        <v>20</v>
      </c>
      <c r="AP772" s="10" t="s">
        <v>20</v>
      </c>
      <c r="AQ772" s="10" t="s">
        <v>20</v>
      </c>
      <c r="AR772" s="10" t="s">
        <v>20</v>
      </c>
      <c r="AS772" s="10" t="s">
        <v>20</v>
      </c>
      <c r="AT772" t="s">
        <v>4032</v>
      </c>
      <c r="AU772" s="7" t="str">
        <f>'sp1'!AJ774</f>
        <v>Stop An OnTimeMacro From Running</v>
      </c>
    </row>
    <row r="773" spans="2:47" ht="11.25" customHeight="1" x14ac:dyDescent="0.25">
      <c r="B773" s="12">
        <v>3</v>
      </c>
      <c r="C773" s="16" t="str">
        <f t="shared" si="11"/>
        <v>∞</v>
      </c>
      <c r="D773" s="10">
        <v>0</v>
      </c>
      <c r="E773" s="10">
        <v>1</v>
      </c>
      <c r="F773" s="10">
        <v>0</v>
      </c>
      <c r="G773" s="10" t="s">
        <v>20</v>
      </c>
      <c r="H773" s="10" t="s">
        <v>20</v>
      </c>
      <c r="I773" s="10" t="s">
        <v>20</v>
      </c>
      <c r="J773" s="10" t="s">
        <v>20</v>
      </c>
      <c r="K773" s="10" t="s">
        <v>20</v>
      </c>
      <c r="L773" s="10" t="s">
        <v>20</v>
      </c>
      <c r="M773" s="10" t="s">
        <v>20</v>
      </c>
      <c r="N773" s="10" t="s">
        <v>20</v>
      </c>
      <c r="O773" s="10" t="s">
        <v>20</v>
      </c>
      <c r="P773" s="10" t="s">
        <v>20</v>
      </c>
      <c r="Q773" s="10" t="s">
        <v>20</v>
      </c>
      <c r="R773" s="10" t="s">
        <v>20</v>
      </c>
      <c r="S773" s="10" t="s">
        <v>20</v>
      </c>
      <c r="T773" s="10" t="s">
        <v>20</v>
      </c>
      <c r="U773" s="10" t="s">
        <v>20</v>
      </c>
      <c r="V773" s="10" t="s">
        <v>20</v>
      </c>
      <c r="W773" s="10" t="s">
        <v>20</v>
      </c>
      <c r="X773" s="10" t="s">
        <v>20</v>
      </c>
      <c r="Y773" s="10" t="s">
        <v>20</v>
      </c>
      <c r="Z773" s="10" t="s">
        <v>20</v>
      </c>
      <c r="AA773" s="10" t="s">
        <v>20</v>
      </c>
      <c r="AB773" s="10" t="s">
        <v>20</v>
      </c>
      <c r="AC773" s="10" t="s">
        <v>20</v>
      </c>
      <c r="AD773" s="10" t="s">
        <v>20</v>
      </c>
      <c r="AE773" s="10" t="s">
        <v>20</v>
      </c>
      <c r="AF773" s="10" t="s">
        <v>20</v>
      </c>
      <c r="AG773" s="10" t="s">
        <v>20</v>
      </c>
      <c r="AH773" s="10" t="s">
        <v>20</v>
      </c>
      <c r="AI773" s="10" t="s">
        <v>20</v>
      </c>
      <c r="AJ773" s="10" t="s">
        <v>20</v>
      </c>
      <c r="AK773" s="10" t="s">
        <v>20</v>
      </c>
      <c r="AL773" s="10" t="s">
        <v>20</v>
      </c>
      <c r="AM773" s="10" t="s">
        <v>20</v>
      </c>
      <c r="AN773" s="10" t="s">
        <v>20</v>
      </c>
      <c r="AO773" s="10" t="s">
        <v>20</v>
      </c>
      <c r="AP773" s="10" t="s">
        <v>20</v>
      </c>
      <c r="AQ773" s="10" t="s">
        <v>20</v>
      </c>
      <c r="AR773" s="10" t="s">
        <v>20</v>
      </c>
      <c r="AS773" s="10" t="s">
        <v>20</v>
      </c>
      <c r="AT773" t="s">
        <v>4033</v>
      </c>
      <c r="AU773" s="7" t="str">
        <f>'sp1'!AJ775</f>
        <v>Prompt one value and output a different …</v>
      </c>
    </row>
    <row r="774" spans="2:47" ht="11.25" customHeight="1" x14ac:dyDescent="0.25">
      <c r="B774" s="12">
        <v>13</v>
      </c>
      <c r="C774" s="16" t="str">
        <f t="shared" si="11"/>
        <v>∞</v>
      </c>
      <c r="D774" s="10">
        <v>0</v>
      </c>
      <c r="E774" s="10">
        <v>1</v>
      </c>
      <c r="F774" s="10">
        <v>0</v>
      </c>
      <c r="G774" s="10">
        <v>1</v>
      </c>
      <c r="H774" s="10">
        <v>1</v>
      </c>
      <c r="I774" s="10">
        <v>0</v>
      </c>
      <c r="J774" s="10">
        <v>1</v>
      </c>
      <c r="K774" s="10">
        <v>0</v>
      </c>
      <c r="L774" s="10">
        <v>0</v>
      </c>
      <c r="M774" s="10">
        <v>1</v>
      </c>
      <c r="N774" s="10">
        <v>0</v>
      </c>
      <c r="O774" s="10">
        <v>1</v>
      </c>
      <c r="P774" s="10">
        <v>0</v>
      </c>
      <c r="Q774" s="10" t="s">
        <v>20</v>
      </c>
      <c r="R774" s="10" t="s">
        <v>20</v>
      </c>
      <c r="S774" s="10" t="s">
        <v>20</v>
      </c>
      <c r="T774" s="10" t="s">
        <v>20</v>
      </c>
      <c r="U774" s="10" t="s">
        <v>20</v>
      </c>
      <c r="V774" s="10" t="s">
        <v>20</v>
      </c>
      <c r="W774" s="10" t="s">
        <v>20</v>
      </c>
      <c r="X774" s="10" t="s">
        <v>20</v>
      </c>
      <c r="Y774" s="10" t="s">
        <v>20</v>
      </c>
      <c r="Z774" s="10" t="s">
        <v>20</v>
      </c>
      <c r="AA774" s="10" t="s">
        <v>20</v>
      </c>
      <c r="AB774" s="10" t="s">
        <v>20</v>
      </c>
      <c r="AC774" s="10" t="s">
        <v>20</v>
      </c>
      <c r="AD774" s="10" t="s">
        <v>20</v>
      </c>
      <c r="AE774" s="10" t="s">
        <v>20</v>
      </c>
      <c r="AF774" s="10" t="s">
        <v>20</v>
      </c>
      <c r="AG774" s="10" t="s">
        <v>20</v>
      </c>
      <c r="AH774" s="10" t="s">
        <v>20</v>
      </c>
      <c r="AI774" s="10" t="s">
        <v>20</v>
      </c>
      <c r="AJ774" s="10" t="s">
        <v>20</v>
      </c>
      <c r="AK774" s="10" t="s">
        <v>20</v>
      </c>
      <c r="AL774" s="10" t="s">
        <v>20</v>
      </c>
      <c r="AM774" s="10" t="s">
        <v>20</v>
      </c>
      <c r="AN774" s="10" t="s">
        <v>20</v>
      </c>
      <c r="AO774" s="10" t="s">
        <v>20</v>
      </c>
      <c r="AP774" s="10" t="s">
        <v>20</v>
      </c>
      <c r="AQ774" s="10" t="s">
        <v>20</v>
      </c>
      <c r="AR774" s="10" t="s">
        <v>20</v>
      </c>
      <c r="AS774" s="10" t="s">
        <v>20</v>
      </c>
      <c r="AT774" t="s">
        <v>4034</v>
      </c>
      <c r="AU774" s="7" t="str">
        <f>'sp1'!AJ776</f>
        <v>Create XY Scatter chart with VBA, align …</v>
      </c>
    </row>
    <row r="775" spans="2:47" ht="11.25" customHeight="1" x14ac:dyDescent="0.25">
      <c r="B775" s="12">
        <v>4</v>
      </c>
      <c r="C775" s="16" t="str">
        <f t="shared" si="11"/>
        <v>∞</v>
      </c>
      <c r="D775" s="10">
        <v>0</v>
      </c>
      <c r="E775" s="10">
        <v>0</v>
      </c>
      <c r="F775" s="10">
        <v>1</v>
      </c>
      <c r="G775" s="10">
        <v>0</v>
      </c>
      <c r="H775" s="10" t="s">
        <v>20</v>
      </c>
      <c r="I775" s="10" t="s">
        <v>20</v>
      </c>
      <c r="J775" s="10" t="s">
        <v>20</v>
      </c>
      <c r="K775" s="10" t="s">
        <v>20</v>
      </c>
      <c r="L775" s="10" t="s">
        <v>20</v>
      </c>
      <c r="M775" s="10" t="s">
        <v>20</v>
      </c>
      <c r="N775" s="10" t="s">
        <v>20</v>
      </c>
      <c r="O775" s="10" t="s">
        <v>20</v>
      </c>
      <c r="P775" s="10" t="s">
        <v>20</v>
      </c>
      <c r="Q775" s="10" t="s">
        <v>20</v>
      </c>
      <c r="R775" s="10" t="s">
        <v>20</v>
      </c>
      <c r="S775" s="10" t="s">
        <v>20</v>
      </c>
      <c r="T775" s="10" t="s">
        <v>20</v>
      </c>
      <c r="U775" s="10" t="s">
        <v>20</v>
      </c>
      <c r="V775" s="10" t="s">
        <v>20</v>
      </c>
      <c r="W775" s="10" t="s">
        <v>20</v>
      </c>
      <c r="X775" s="10" t="s">
        <v>20</v>
      </c>
      <c r="Y775" s="10" t="s">
        <v>20</v>
      </c>
      <c r="Z775" s="10" t="s">
        <v>20</v>
      </c>
      <c r="AA775" s="10" t="s">
        <v>20</v>
      </c>
      <c r="AB775" s="10" t="s">
        <v>20</v>
      </c>
      <c r="AC775" s="10" t="s">
        <v>20</v>
      </c>
      <c r="AD775" s="10" t="s">
        <v>20</v>
      </c>
      <c r="AE775" s="10" t="s">
        <v>20</v>
      </c>
      <c r="AF775" s="10" t="s">
        <v>20</v>
      </c>
      <c r="AG775" s="10" t="s">
        <v>20</v>
      </c>
      <c r="AH775" s="10" t="s">
        <v>20</v>
      </c>
      <c r="AI775" s="10" t="s">
        <v>20</v>
      </c>
      <c r="AJ775" s="10" t="s">
        <v>20</v>
      </c>
      <c r="AK775" s="10" t="s">
        <v>20</v>
      </c>
      <c r="AL775" s="10" t="s">
        <v>20</v>
      </c>
      <c r="AM775" s="10" t="s">
        <v>20</v>
      </c>
      <c r="AN775" s="10" t="s">
        <v>20</v>
      </c>
      <c r="AO775" s="10" t="s">
        <v>20</v>
      </c>
      <c r="AP775" s="10" t="s">
        <v>20</v>
      </c>
      <c r="AQ775" s="10" t="s">
        <v>20</v>
      </c>
      <c r="AR775" s="10" t="s">
        <v>20</v>
      </c>
      <c r="AS775" s="10" t="s">
        <v>20</v>
      </c>
      <c r="AT775" t="s">
        <v>4035</v>
      </c>
      <c r="AU775" s="7" t="str">
        <f>'sp1'!AJ777</f>
        <v>Embed Shockwave Flash to Excel.</v>
      </c>
    </row>
    <row r="776" spans="2:47" ht="11.25" customHeight="1" x14ac:dyDescent="0.25">
      <c r="B776" s="12">
        <v>7</v>
      </c>
      <c r="C776" s="16" t="str">
        <f t="shared" si="11"/>
        <v>∞</v>
      </c>
      <c r="D776" s="10">
        <v>0</v>
      </c>
      <c r="E776" s="10">
        <v>1</v>
      </c>
      <c r="F776" s="10">
        <v>0</v>
      </c>
      <c r="G776" s="10">
        <v>0</v>
      </c>
      <c r="H776" s="10">
        <v>0</v>
      </c>
      <c r="I776" s="10">
        <v>0</v>
      </c>
      <c r="J776" s="10">
        <v>1</v>
      </c>
      <c r="K776" s="10" t="s">
        <v>20</v>
      </c>
      <c r="L776" s="10" t="s">
        <v>20</v>
      </c>
      <c r="M776" s="10" t="s">
        <v>20</v>
      </c>
      <c r="N776" s="10" t="s">
        <v>20</v>
      </c>
      <c r="O776" s="10" t="s">
        <v>20</v>
      </c>
      <c r="P776" s="10" t="s">
        <v>20</v>
      </c>
      <c r="Q776" s="10" t="s">
        <v>20</v>
      </c>
      <c r="R776" s="10" t="s">
        <v>20</v>
      </c>
      <c r="S776" s="10" t="s">
        <v>20</v>
      </c>
      <c r="T776" s="10" t="s">
        <v>20</v>
      </c>
      <c r="U776" s="10" t="s">
        <v>20</v>
      </c>
      <c r="V776" s="10" t="s">
        <v>20</v>
      </c>
      <c r="W776" s="10" t="s">
        <v>20</v>
      </c>
      <c r="X776" s="10" t="s">
        <v>20</v>
      </c>
      <c r="Y776" s="10" t="s">
        <v>20</v>
      </c>
      <c r="Z776" s="10" t="s">
        <v>20</v>
      </c>
      <c r="AA776" s="10" t="s">
        <v>20</v>
      </c>
      <c r="AB776" s="10" t="s">
        <v>20</v>
      </c>
      <c r="AC776" s="10" t="s">
        <v>20</v>
      </c>
      <c r="AD776" s="10" t="s">
        <v>20</v>
      </c>
      <c r="AE776" s="10" t="s">
        <v>20</v>
      </c>
      <c r="AF776" s="10" t="s">
        <v>20</v>
      </c>
      <c r="AG776" s="10" t="s">
        <v>20</v>
      </c>
      <c r="AH776" s="10" t="s">
        <v>20</v>
      </c>
      <c r="AI776" s="10" t="s">
        <v>20</v>
      </c>
      <c r="AJ776" s="10" t="s">
        <v>20</v>
      </c>
      <c r="AK776" s="10" t="s">
        <v>20</v>
      </c>
      <c r="AL776" s="10" t="s">
        <v>20</v>
      </c>
      <c r="AM776" s="10" t="s">
        <v>20</v>
      </c>
      <c r="AN776" s="10" t="s">
        <v>20</v>
      </c>
      <c r="AO776" s="10" t="s">
        <v>20</v>
      </c>
      <c r="AP776" s="10" t="s">
        <v>20</v>
      </c>
      <c r="AQ776" s="10" t="s">
        <v>20</v>
      </c>
      <c r="AR776" s="10" t="s">
        <v>20</v>
      </c>
      <c r="AS776" s="10" t="s">
        <v>20</v>
      </c>
      <c r="AT776" t="s">
        <v>4036</v>
      </c>
      <c r="AU776" s="7" t="str">
        <f>'sp1'!AJ778</f>
        <v>Paste</v>
      </c>
    </row>
  </sheetData>
  <autoFilter ref="B3:AT776"/>
  <conditionalFormatting sqref="D4:AS776">
    <cfRule type="cellIs" dxfId="2" priority="1" operator="equal">
      <formula>""</formula>
    </cfRule>
    <cfRule type="cellIs" dxfId="1" priority="2" operator="equal">
      <formula>1</formula>
    </cfRule>
    <cfRule type="cellIs" dxfId="0" priority="3" operator="equal">
      <formula>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W1303"/>
  <sheetViews>
    <sheetView showGridLines="0" workbookViewId="0">
      <selection activeCell="N9" sqref="N9"/>
    </sheetView>
  </sheetViews>
  <sheetFormatPr defaultRowHeight="15" x14ac:dyDescent="0.25"/>
  <cols>
    <col min="2" max="2" width="17.42578125" customWidth="1"/>
    <col min="4" max="4" width="17.5703125" bestFit="1" customWidth="1"/>
    <col min="5" max="5" width="41.7109375" bestFit="1" customWidth="1"/>
    <col min="9" max="9" width="10" bestFit="1" customWidth="1"/>
    <col min="11" max="11" width="20" customWidth="1"/>
    <col min="13" max="13" width="2.28515625" customWidth="1"/>
    <col min="14" max="14" width="20" customWidth="1"/>
    <col min="15" max="15" width="14.85546875" bestFit="1" customWidth="1"/>
    <col min="16" max="16" width="2.28515625" customWidth="1"/>
    <col min="17" max="18" width="16.140625" customWidth="1"/>
    <col min="19" max="19" width="2.28515625" customWidth="1"/>
    <col min="20" max="20" width="15.7109375" customWidth="1"/>
  </cols>
  <sheetData>
    <row r="1" spans="2:21" x14ac:dyDescent="0.25">
      <c r="B1" s="41" t="s">
        <v>3257</v>
      </c>
      <c r="C1" s="41"/>
      <c r="D1" s="41"/>
      <c r="F1" s="41"/>
      <c r="G1" s="41" t="s">
        <v>3258</v>
      </c>
      <c r="H1" s="41"/>
      <c r="K1" s="41" t="s">
        <v>3259</v>
      </c>
      <c r="L1" s="41"/>
      <c r="O1" s="41" t="s">
        <v>3261</v>
      </c>
      <c r="P1" s="41"/>
    </row>
    <row r="2" spans="2:21" x14ac:dyDescent="0.25">
      <c r="B2" s="41" t="s">
        <v>3256</v>
      </c>
      <c r="C2" s="41" t="s">
        <v>5</v>
      </c>
      <c r="D2" s="41" t="s">
        <v>3232</v>
      </c>
      <c r="F2" s="41" t="s">
        <v>4064</v>
      </c>
      <c r="G2" s="41" t="s">
        <v>5</v>
      </c>
      <c r="H2" s="41" t="s">
        <v>3232</v>
      </c>
      <c r="K2" s="41" t="s">
        <v>3260</v>
      </c>
      <c r="L2" s="41" t="s">
        <v>3232</v>
      </c>
      <c r="O2" s="41" t="s">
        <v>3263</v>
      </c>
      <c r="P2" s="41">
        <v>1466</v>
      </c>
      <c r="S2" s="41" t="s">
        <v>3256</v>
      </c>
      <c r="T2" s="41" t="s">
        <v>5</v>
      </c>
      <c r="U2" s="41" t="s">
        <v>3232</v>
      </c>
    </row>
    <row r="3" spans="2:21" x14ac:dyDescent="0.25">
      <c r="B3" s="41" t="s">
        <v>3217</v>
      </c>
      <c r="C3" s="41" t="s">
        <v>4050</v>
      </c>
      <c r="D3" s="41">
        <v>1</v>
      </c>
      <c r="F3" s="47">
        <f t="shared" ref="F3:F25" si="0">TIMEVALUE(G3)</f>
        <v>0</v>
      </c>
      <c r="G3" s="41" t="s">
        <v>3233</v>
      </c>
      <c r="H3" s="41">
        <v>136</v>
      </c>
      <c r="K3" s="41" t="s">
        <v>4057</v>
      </c>
      <c r="L3" s="41">
        <v>108</v>
      </c>
      <c r="O3" s="41" t="s">
        <v>187</v>
      </c>
      <c r="P3" s="41">
        <v>566</v>
      </c>
      <c r="S3" s="41" t="s">
        <v>3217</v>
      </c>
      <c r="T3" s="41" t="s">
        <v>3218</v>
      </c>
      <c r="U3" s="41">
        <v>1</v>
      </c>
    </row>
    <row r="4" spans="2:21" x14ac:dyDescent="0.25">
      <c r="B4" s="41"/>
      <c r="C4" s="41" t="s">
        <v>4051</v>
      </c>
      <c r="D4" s="41">
        <v>14</v>
      </c>
      <c r="E4" s="7"/>
      <c r="F4" s="47">
        <f t="shared" si="0"/>
        <v>4.1666666666666664E-2</v>
      </c>
      <c r="G4" s="41" t="s">
        <v>3234</v>
      </c>
      <c r="H4" s="41">
        <v>77</v>
      </c>
      <c r="K4" s="41" t="s">
        <v>4058</v>
      </c>
      <c r="L4" s="41">
        <v>196</v>
      </c>
      <c r="O4" s="41" t="s">
        <v>3262</v>
      </c>
      <c r="P4" s="41">
        <v>395</v>
      </c>
      <c r="S4" s="41" t="s">
        <v>3217</v>
      </c>
      <c r="T4" s="41" t="s">
        <v>3219</v>
      </c>
      <c r="U4" s="41">
        <v>14</v>
      </c>
    </row>
    <row r="5" spans="2:21" x14ac:dyDescent="0.25">
      <c r="B5" s="41"/>
      <c r="C5" s="41" t="s">
        <v>4052</v>
      </c>
      <c r="D5" s="41">
        <v>28</v>
      </c>
      <c r="E5" s="7"/>
      <c r="F5" s="47">
        <f t="shared" si="0"/>
        <v>8.3333333333333329E-2</v>
      </c>
      <c r="G5" s="41" t="s">
        <v>3235</v>
      </c>
      <c r="H5" s="41">
        <v>53</v>
      </c>
      <c r="K5" s="41" t="s">
        <v>4059</v>
      </c>
      <c r="L5" s="41">
        <v>213</v>
      </c>
      <c r="S5" s="41" t="s">
        <v>3217</v>
      </c>
      <c r="T5" s="41" t="s">
        <v>3220</v>
      </c>
      <c r="U5" s="41">
        <v>28</v>
      </c>
    </row>
    <row r="6" spans="2:21" x14ac:dyDescent="0.25">
      <c r="B6" s="41"/>
      <c r="C6" s="41" t="s">
        <v>4053</v>
      </c>
      <c r="D6" s="41">
        <v>53</v>
      </c>
      <c r="E6" s="7"/>
      <c r="F6" s="47">
        <f t="shared" si="0"/>
        <v>0.125</v>
      </c>
      <c r="G6" s="41" t="s">
        <v>3236</v>
      </c>
      <c r="H6" s="41">
        <v>39</v>
      </c>
      <c r="K6" s="41" t="s">
        <v>4060</v>
      </c>
      <c r="L6" s="41">
        <v>195</v>
      </c>
      <c r="S6" s="41" t="s">
        <v>3217</v>
      </c>
      <c r="T6" s="41" t="s">
        <v>3221</v>
      </c>
      <c r="U6" s="41">
        <v>53</v>
      </c>
    </row>
    <row r="7" spans="2:21" x14ac:dyDescent="0.25">
      <c r="B7" s="41" t="s">
        <v>3222</v>
      </c>
      <c r="C7" s="41" t="s">
        <v>4050</v>
      </c>
      <c r="D7" s="41">
        <v>77</v>
      </c>
      <c r="E7" s="7"/>
      <c r="F7" s="47">
        <f t="shared" si="0"/>
        <v>0.16666666666666666</v>
      </c>
      <c r="G7" s="41" t="s">
        <v>3237</v>
      </c>
      <c r="H7" s="41">
        <v>62</v>
      </c>
      <c r="K7" s="41" t="s">
        <v>4061</v>
      </c>
      <c r="L7" s="41">
        <v>244</v>
      </c>
      <c r="S7" s="41" t="s">
        <v>3222</v>
      </c>
      <c r="T7" s="41" t="s">
        <v>3223</v>
      </c>
      <c r="U7" s="41">
        <v>77</v>
      </c>
    </row>
    <row r="8" spans="2:21" x14ac:dyDescent="0.25">
      <c r="B8" s="41"/>
      <c r="C8" s="41" t="s">
        <v>4054</v>
      </c>
      <c r="D8" s="41">
        <v>55</v>
      </c>
      <c r="E8" s="7"/>
      <c r="F8" s="47">
        <f t="shared" si="0"/>
        <v>0.20833333333333334</v>
      </c>
      <c r="G8" s="41" t="s">
        <v>3238</v>
      </c>
      <c r="H8" s="41">
        <v>50</v>
      </c>
      <c r="K8" s="41" t="s">
        <v>4062</v>
      </c>
      <c r="L8" s="41">
        <v>168</v>
      </c>
      <c r="S8" s="41" t="s">
        <v>3222</v>
      </c>
      <c r="T8" s="41" t="s">
        <v>3224</v>
      </c>
      <c r="U8" s="41">
        <v>55</v>
      </c>
    </row>
    <row r="9" spans="2:21" x14ac:dyDescent="0.25">
      <c r="B9" s="41"/>
      <c r="C9" s="41" t="s">
        <v>4055</v>
      </c>
      <c r="D9" s="41">
        <v>64</v>
      </c>
      <c r="E9" s="7"/>
      <c r="F9" s="47">
        <f t="shared" si="0"/>
        <v>0.25</v>
      </c>
      <c r="G9" s="41" t="s">
        <v>3239</v>
      </c>
      <c r="H9" s="41">
        <v>53</v>
      </c>
      <c r="K9" s="41" t="s">
        <v>4063</v>
      </c>
      <c r="L9" s="41">
        <v>150</v>
      </c>
      <c r="S9" s="41" t="s">
        <v>3222</v>
      </c>
      <c r="T9" s="41" t="s">
        <v>3225</v>
      </c>
      <c r="U9" s="41">
        <v>64</v>
      </c>
    </row>
    <row r="10" spans="2:21" x14ac:dyDescent="0.25">
      <c r="B10" s="41"/>
      <c r="C10" s="41" t="s">
        <v>4056</v>
      </c>
      <c r="D10" s="41">
        <v>69</v>
      </c>
      <c r="E10" s="7"/>
      <c r="F10" s="47">
        <f t="shared" si="0"/>
        <v>0.29166666666666669</v>
      </c>
      <c r="G10" s="41" t="s">
        <v>3240</v>
      </c>
      <c r="H10" s="41">
        <v>55</v>
      </c>
      <c r="S10" s="41" t="s">
        <v>3222</v>
      </c>
      <c r="T10" s="41" t="s">
        <v>3226</v>
      </c>
      <c r="U10" s="41">
        <v>69</v>
      </c>
    </row>
    <row r="11" spans="2:21" x14ac:dyDescent="0.25">
      <c r="B11" s="41"/>
      <c r="C11" s="41" t="s">
        <v>4055</v>
      </c>
      <c r="D11" s="41">
        <v>56</v>
      </c>
      <c r="E11" s="7"/>
      <c r="F11" s="47">
        <f t="shared" si="0"/>
        <v>0.33333333333333331</v>
      </c>
      <c r="G11" s="41" t="s">
        <v>3241</v>
      </c>
      <c r="H11" s="41">
        <v>54</v>
      </c>
      <c r="S11" s="41" t="s">
        <v>3222</v>
      </c>
      <c r="T11" s="41" t="s">
        <v>3227</v>
      </c>
      <c r="U11" s="41">
        <v>56</v>
      </c>
    </row>
    <row r="12" spans="2:21" x14ac:dyDescent="0.25">
      <c r="B12" s="41"/>
      <c r="C12" s="41" t="s">
        <v>4050</v>
      </c>
      <c r="D12" s="41">
        <v>88</v>
      </c>
      <c r="E12" s="7"/>
      <c r="F12" s="47">
        <f t="shared" si="0"/>
        <v>0.375</v>
      </c>
      <c r="G12" s="41" t="s">
        <v>3242</v>
      </c>
      <c r="H12" s="41">
        <v>66</v>
      </c>
      <c r="K12" s="48" t="s">
        <v>4045</v>
      </c>
      <c r="L12" s="48" t="s">
        <v>3232</v>
      </c>
      <c r="O12" s="41" t="s">
        <v>4047</v>
      </c>
      <c r="P12" s="41" t="s">
        <v>3232</v>
      </c>
      <c r="S12" s="41" t="s">
        <v>3222</v>
      </c>
      <c r="T12" s="41" t="s">
        <v>3228</v>
      </c>
      <c r="U12" s="41">
        <v>88</v>
      </c>
    </row>
    <row r="13" spans="2:21" x14ac:dyDescent="0.25">
      <c r="B13" s="41"/>
      <c r="C13" s="41" t="s">
        <v>4050</v>
      </c>
      <c r="D13" s="41">
        <v>109</v>
      </c>
      <c r="E13" s="7"/>
      <c r="F13" s="47">
        <f t="shared" si="0"/>
        <v>0.41666666666666669</v>
      </c>
      <c r="G13" s="41" t="s">
        <v>3243</v>
      </c>
      <c r="H13" s="41">
        <v>60</v>
      </c>
      <c r="K13" s="46">
        <v>40512</v>
      </c>
      <c r="L13" s="49">
        <v>19</v>
      </c>
      <c r="O13" s="41" t="s">
        <v>2221</v>
      </c>
      <c r="P13" s="41">
        <v>44</v>
      </c>
      <c r="S13" s="41" t="s">
        <v>3222</v>
      </c>
      <c r="T13" s="41" t="s">
        <v>3218</v>
      </c>
      <c r="U13" s="41">
        <v>109</v>
      </c>
    </row>
    <row r="14" spans="2:21" x14ac:dyDescent="0.25">
      <c r="B14" s="41"/>
      <c r="C14" s="41" t="s">
        <v>4056</v>
      </c>
      <c r="D14" s="41">
        <v>113</v>
      </c>
      <c r="E14" s="7"/>
      <c r="F14" s="47">
        <f t="shared" si="0"/>
        <v>0.45833333333333331</v>
      </c>
      <c r="G14" s="41" t="s">
        <v>3244</v>
      </c>
      <c r="H14" s="41">
        <v>78</v>
      </c>
      <c r="K14" s="46">
        <v>40346</v>
      </c>
      <c r="L14" s="49">
        <v>14</v>
      </c>
      <c r="O14" s="41" t="s">
        <v>53</v>
      </c>
      <c r="P14" s="41">
        <v>25</v>
      </c>
      <c r="S14" s="41" t="s">
        <v>3222</v>
      </c>
      <c r="T14" s="41" t="s">
        <v>3229</v>
      </c>
      <c r="U14" s="41">
        <v>113</v>
      </c>
    </row>
    <row r="15" spans="2:21" x14ac:dyDescent="0.25">
      <c r="B15" s="41"/>
      <c r="C15" s="41" t="s">
        <v>1153</v>
      </c>
      <c r="D15" s="41">
        <v>92</v>
      </c>
      <c r="E15" s="7"/>
      <c r="F15" s="47">
        <f t="shared" si="0"/>
        <v>0.5</v>
      </c>
      <c r="G15" s="41" t="s">
        <v>3245</v>
      </c>
      <c r="H15" s="41">
        <v>89</v>
      </c>
      <c r="K15" s="46">
        <v>40500</v>
      </c>
      <c r="L15" s="49">
        <v>12</v>
      </c>
      <c r="O15" s="41" t="s">
        <v>849</v>
      </c>
      <c r="P15" s="41">
        <v>22</v>
      </c>
      <c r="S15" s="41" t="s">
        <v>3222</v>
      </c>
      <c r="T15" s="41" t="s">
        <v>3230</v>
      </c>
      <c r="U15" s="41">
        <v>92</v>
      </c>
    </row>
    <row r="16" spans="2:21" x14ac:dyDescent="0.25">
      <c r="B16" s="41"/>
      <c r="C16" s="41" t="s">
        <v>4051</v>
      </c>
      <c r="D16" s="41">
        <v>148</v>
      </c>
      <c r="E16" s="7"/>
      <c r="F16" s="47">
        <f t="shared" si="0"/>
        <v>0.54166666666666663</v>
      </c>
      <c r="G16" s="41" t="s">
        <v>3246</v>
      </c>
      <c r="H16" s="41">
        <v>127</v>
      </c>
      <c r="K16" s="46">
        <v>40476</v>
      </c>
      <c r="L16" s="49">
        <v>11</v>
      </c>
      <c r="O16" s="41" t="s">
        <v>449</v>
      </c>
      <c r="P16" s="41">
        <v>20</v>
      </c>
      <c r="S16" s="41" t="s">
        <v>3222</v>
      </c>
      <c r="T16" s="41" t="s">
        <v>3219</v>
      </c>
      <c r="U16" s="41">
        <v>148</v>
      </c>
    </row>
    <row r="17" spans="2:21" x14ac:dyDescent="0.25">
      <c r="B17" s="41"/>
      <c r="C17" s="41" t="s">
        <v>4052</v>
      </c>
      <c r="D17" s="41">
        <v>157</v>
      </c>
      <c r="E17" s="7"/>
      <c r="F17" s="47">
        <f t="shared" si="0"/>
        <v>0.58333333333333337</v>
      </c>
      <c r="G17" s="41" t="s">
        <v>3247</v>
      </c>
      <c r="H17" s="41">
        <v>100</v>
      </c>
      <c r="K17" s="46">
        <v>40465</v>
      </c>
      <c r="L17" s="49">
        <v>10</v>
      </c>
      <c r="O17" s="41" t="s">
        <v>2128</v>
      </c>
      <c r="P17" s="41">
        <v>19</v>
      </c>
      <c r="S17" s="41" t="s">
        <v>3222</v>
      </c>
      <c r="T17" s="41" t="s">
        <v>3220</v>
      </c>
      <c r="U17" s="41">
        <v>157</v>
      </c>
    </row>
    <row r="18" spans="2:21" x14ac:dyDescent="0.25">
      <c r="B18" s="41"/>
      <c r="C18" s="41" t="s">
        <v>4053</v>
      </c>
      <c r="D18" s="41">
        <v>91</v>
      </c>
      <c r="E18" s="7"/>
      <c r="F18" s="47">
        <f t="shared" si="0"/>
        <v>0.625</v>
      </c>
      <c r="G18" s="41" t="s">
        <v>3248</v>
      </c>
      <c r="H18" s="41">
        <v>29</v>
      </c>
      <c r="K18" s="46">
        <v>40499</v>
      </c>
      <c r="L18" s="49">
        <v>10</v>
      </c>
      <c r="O18" s="41" t="s">
        <v>623</v>
      </c>
      <c r="P18" s="41">
        <v>19</v>
      </c>
      <c r="S18" s="41" t="s">
        <v>3222</v>
      </c>
      <c r="T18" s="41" t="s">
        <v>3221</v>
      </c>
      <c r="U18" s="41">
        <v>91</v>
      </c>
    </row>
    <row r="19" spans="2:21" x14ac:dyDescent="0.25">
      <c r="B19" s="41" t="s">
        <v>3231</v>
      </c>
      <c r="C19" s="41" t="s">
        <v>4050</v>
      </c>
      <c r="D19" s="41">
        <v>59</v>
      </c>
      <c r="E19" s="7"/>
      <c r="F19" s="47">
        <f t="shared" si="0"/>
        <v>0.66666666666666663</v>
      </c>
      <c r="G19" s="41" t="s">
        <v>3249</v>
      </c>
      <c r="H19" s="41">
        <v>7</v>
      </c>
      <c r="K19" s="46">
        <v>40498</v>
      </c>
      <c r="L19" s="49">
        <v>10</v>
      </c>
      <c r="O19" s="41" t="s">
        <v>830</v>
      </c>
      <c r="P19" s="41">
        <v>17</v>
      </c>
      <c r="S19" s="41" t="s">
        <v>3231</v>
      </c>
      <c r="T19" s="41" t="s">
        <v>3223</v>
      </c>
      <c r="U19" s="41">
        <v>59</v>
      </c>
    </row>
    <row r="20" spans="2:21" x14ac:dyDescent="0.25">
      <c r="F20" s="47">
        <f t="shared" si="0"/>
        <v>0.75</v>
      </c>
      <c r="G20" s="41" t="s">
        <v>3250</v>
      </c>
      <c r="H20" s="41">
        <v>4</v>
      </c>
      <c r="K20" s="46">
        <v>40475</v>
      </c>
      <c r="L20" s="49">
        <v>10</v>
      </c>
      <c r="O20" s="41" t="s">
        <v>370</v>
      </c>
      <c r="P20" s="41">
        <v>16</v>
      </c>
    </row>
    <row r="21" spans="2:21" x14ac:dyDescent="0.25">
      <c r="F21" s="47">
        <f t="shared" si="0"/>
        <v>0.79166666666666663</v>
      </c>
      <c r="G21" s="41" t="s">
        <v>3251</v>
      </c>
      <c r="H21" s="41">
        <v>4</v>
      </c>
      <c r="K21" s="46">
        <v>40550</v>
      </c>
      <c r="L21" s="49">
        <v>10</v>
      </c>
      <c r="O21" s="41" t="s">
        <v>1164</v>
      </c>
      <c r="P21" s="41">
        <v>15</v>
      </c>
    </row>
    <row r="22" spans="2:21" x14ac:dyDescent="0.25">
      <c r="F22" s="47">
        <f t="shared" si="0"/>
        <v>0.83333333333333337</v>
      </c>
      <c r="G22" s="41" t="s">
        <v>3252</v>
      </c>
      <c r="H22" s="41">
        <v>5</v>
      </c>
      <c r="K22" s="46">
        <v>40480</v>
      </c>
      <c r="L22" s="49">
        <v>10</v>
      </c>
      <c r="O22" s="41" t="s">
        <v>1751</v>
      </c>
      <c r="P22" s="41">
        <v>14</v>
      </c>
    </row>
    <row r="23" spans="2:21" x14ac:dyDescent="0.25">
      <c r="F23" s="47">
        <f t="shared" si="0"/>
        <v>0.875</v>
      </c>
      <c r="G23" s="41" t="s">
        <v>3253</v>
      </c>
      <c r="H23" s="41">
        <v>6</v>
      </c>
    </row>
    <row r="24" spans="2:21" x14ac:dyDescent="0.25">
      <c r="F24" s="47">
        <f t="shared" si="0"/>
        <v>0.91666666666666663</v>
      </c>
      <c r="G24" s="41" t="s">
        <v>3254</v>
      </c>
      <c r="H24" s="41">
        <v>7</v>
      </c>
    </row>
    <row r="25" spans="2:21" x14ac:dyDescent="0.25">
      <c r="F25" s="47">
        <f t="shared" si="0"/>
        <v>0.95833333333333337</v>
      </c>
      <c r="G25" s="41" t="s">
        <v>3255</v>
      </c>
      <c r="H25" s="41">
        <v>113</v>
      </c>
    </row>
    <row r="27" spans="2:21" x14ac:dyDescent="0.25">
      <c r="B27" s="41" t="s">
        <v>4040</v>
      </c>
      <c r="C27" s="41">
        <f>COUNTA(Table1[post_id])</f>
        <v>5227</v>
      </c>
      <c r="E27" s="41" t="s">
        <v>4043</v>
      </c>
      <c r="F27" s="44">
        <f ca="1">AVERAGEIFS(Table1[Time between Hui Reply &amp; Topic Start],Table1[Time between Hui Reply &amp; Topic Start],"&gt;0",Table1[post_time],"&gt;="&amp;TODAY()-365)</f>
        <v>0.56748318331402337</v>
      </c>
      <c r="H27" s="41" t="s">
        <v>4044</v>
      </c>
      <c r="I27" s="46">
        <f>K13</f>
        <v>40512</v>
      </c>
      <c r="K27" s="41" t="s">
        <v>4046</v>
      </c>
      <c r="L27" s="41" t="str">
        <f>O13&amp;" ("&amp;P13&amp;"times)"</f>
        <v>indi visual (44times)</v>
      </c>
    </row>
    <row r="28" spans="2:21" x14ac:dyDescent="0.25">
      <c r="B28" s="41" t="s">
        <v>4041</v>
      </c>
      <c r="C28" s="41">
        <f>SUM(D3:D19)</f>
        <v>1274</v>
      </c>
      <c r="E28" s="41" t="s">
        <v>4077</v>
      </c>
      <c r="F28" s="45">
        <f t="array" ref="F28">MIN(IF(Table1[Time between Hui Reply &amp; Topic Start]&lt;=0,"",Table1[Time between Hui Reply &amp; Topic Start]))</f>
        <v>3.5879630013369024E-4</v>
      </c>
      <c r="H28" s="41" t="s">
        <v>4079</v>
      </c>
      <c r="I28" s="41">
        <f>L13</f>
        <v>19</v>
      </c>
      <c r="K28" s="41" t="s">
        <v>4048</v>
      </c>
      <c r="L28" s="41">
        <v>464</v>
      </c>
    </row>
    <row r="29" spans="2:21" x14ac:dyDescent="0.25">
      <c r="B29" s="41" t="s">
        <v>4042</v>
      </c>
      <c r="C29" s="43">
        <f>C28/C27</f>
        <v>0.24373445571073274</v>
      </c>
    </row>
    <row r="30" spans="2:21" x14ac:dyDescent="0.25">
      <c r="H30" s="41" t="str">
        <f>H27&amp;CHAR(10)&amp;TEXT(I27,"dd""th"" mmmm, yyyy")</f>
        <v>Busiest Day for Hui
30th November, 2010</v>
      </c>
      <c r="K30" s="41" t="str">
        <f>K27&amp;CHAR(10)&amp;TEXT(L27,"dd""th"" mmmm, yyyy")</f>
        <v>Most Replied To
indi visual (44times)</v>
      </c>
    </row>
    <row r="31" spans="2:21" x14ac:dyDescent="0.25">
      <c r="C31" s="7"/>
    </row>
    <row r="32" spans="2:21" x14ac:dyDescent="0.25">
      <c r="C32" s="7"/>
    </row>
    <row r="33" spans="1:23" x14ac:dyDescent="0.25">
      <c r="C33" s="7"/>
      <c r="J33" s="27"/>
      <c r="K33" s="28"/>
      <c r="L33" s="28"/>
      <c r="M33" s="28"/>
      <c r="N33" s="28"/>
      <c r="O33" s="28"/>
      <c r="P33" s="28"/>
      <c r="Q33" s="28"/>
      <c r="R33" s="28"/>
      <c r="S33" s="28"/>
      <c r="T33" s="28"/>
      <c r="U33" s="28"/>
      <c r="V33" s="28"/>
      <c r="W33" s="29"/>
    </row>
    <row r="34" spans="1:23" x14ac:dyDescent="0.25">
      <c r="C34" s="7"/>
      <c r="E34" s="42" t="s">
        <v>4083</v>
      </c>
      <c r="J34" s="30"/>
      <c r="K34" s="31"/>
      <c r="L34" s="31"/>
      <c r="M34" s="31"/>
      <c r="N34" s="31"/>
      <c r="O34" s="31"/>
      <c r="P34" s="31"/>
      <c r="Q34" s="31"/>
      <c r="R34" s="31"/>
      <c r="S34" s="31"/>
      <c r="T34" s="31"/>
      <c r="U34" s="31"/>
      <c r="V34" s="31"/>
      <c r="W34" s="32"/>
    </row>
    <row r="35" spans="1:23" ht="33.75" customHeight="1" x14ac:dyDescent="0.25">
      <c r="A35" s="41" t="s">
        <v>4065</v>
      </c>
      <c r="B35" s="41" t="str">
        <f t="shared" ref="B35" si="1">F2</f>
        <v>cPost_time</v>
      </c>
      <c r="C35" s="41"/>
      <c r="E35" s="42">
        <f>Dashboard!H21</f>
        <v>1</v>
      </c>
      <c r="J35" s="30"/>
      <c r="K35" s="33" t="str">
        <f t="shared" ref="K35:T37" si="2">B27</f>
        <v>Total Posts</v>
      </c>
      <c r="L35" s="34">
        <f t="shared" si="2"/>
        <v>5227</v>
      </c>
      <c r="M35" s="35"/>
      <c r="N35" s="55" t="str">
        <f ca="1">TEXT(F27,"[hh]:mm")&amp;" hours "</f>
        <v xml:space="preserve">13:37 hours </v>
      </c>
      <c r="O35" s="55"/>
      <c r="P35" s="35"/>
      <c r="Q35" s="55" t="str">
        <f>H30</f>
        <v>Busiest Day for Hui
30th November, 2010</v>
      </c>
      <c r="R35" s="55"/>
      <c r="S35" s="35"/>
      <c r="T35" s="55" t="str">
        <f>K30</f>
        <v>Most Replied To
indi visual (44times)</v>
      </c>
      <c r="U35" s="55"/>
      <c r="V35" s="55"/>
      <c r="W35" s="32"/>
    </row>
    <row r="36" spans="1:23" ht="33.75" customHeight="1" x14ac:dyDescent="0.25">
      <c r="A36" s="41" t="s">
        <v>4066</v>
      </c>
      <c r="B36" s="41">
        <v>6</v>
      </c>
      <c r="C36" s="41">
        <v>7</v>
      </c>
      <c r="J36" s="30"/>
      <c r="K36" s="33" t="str">
        <f t="shared" si="2"/>
        <v>Total Posts by HUI</v>
      </c>
      <c r="L36" s="34">
        <f t="shared" si="2"/>
        <v>1274</v>
      </c>
      <c r="M36" s="35"/>
      <c r="N36" s="56" t="s">
        <v>4080</v>
      </c>
      <c r="O36" s="56"/>
      <c r="P36" s="35"/>
      <c r="Q36" s="57" t="str">
        <f t="shared" si="2"/>
        <v># of replies on that day</v>
      </c>
      <c r="R36" s="57"/>
      <c r="S36" s="35"/>
      <c r="T36" s="57" t="str">
        <f t="shared" si="2"/>
        <v>Total Number of People HUI Helped</v>
      </c>
      <c r="U36" s="57"/>
      <c r="V36" s="57"/>
      <c r="W36" s="32"/>
    </row>
    <row r="37" spans="1:23" ht="20.25" x14ac:dyDescent="0.25">
      <c r="A37" s="41"/>
      <c r="B37" s="41">
        <v>7</v>
      </c>
      <c r="C37" s="41">
        <v>112</v>
      </c>
      <c r="E37" t="s">
        <v>4085</v>
      </c>
      <c r="J37" s="30"/>
      <c r="K37" s="33" t="str">
        <f t="shared" si="2"/>
        <v>%</v>
      </c>
      <c r="L37" s="36">
        <f t="shared" si="2"/>
        <v>0.24373445571073274</v>
      </c>
      <c r="M37" s="35"/>
      <c r="N37" s="33" t="str">
        <f>E28</f>
        <v>Fastest reply</v>
      </c>
      <c r="O37" s="37" t="s">
        <v>4078</v>
      </c>
      <c r="P37" s="35"/>
      <c r="Q37" s="58">
        <f>I28</f>
        <v>19</v>
      </c>
      <c r="R37" s="58"/>
      <c r="S37" s="35"/>
      <c r="T37" s="58">
        <f>L28</f>
        <v>464</v>
      </c>
      <c r="U37" s="58"/>
      <c r="V37" s="58"/>
      <c r="W37" s="32"/>
    </row>
    <row r="38" spans="1:23" x14ac:dyDescent="0.25">
      <c r="A38" s="41"/>
      <c r="B38" s="41">
        <v>8</v>
      </c>
      <c r="C38" s="41">
        <v>136</v>
      </c>
      <c r="E38" s="7">
        <v>65990</v>
      </c>
      <c r="J38" s="30"/>
      <c r="K38" s="31"/>
      <c r="L38" s="31"/>
      <c r="M38" s="31"/>
      <c r="N38" s="31"/>
      <c r="O38" s="31"/>
      <c r="P38" s="31"/>
      <c r="Q38" s="31"/>
      <c r="R38" s="31"/>
      <c r="S38" s="31"/>
      <c r="T38" s="31"/>
      <c r="U38" s="31"/>
      <c r="V38" s="31"/>
      <c r="W38" s="32"/>
    </row>
    <row r="39" spans="1:23" x14ac:dyDescent="0.25">
      <c r="A39" s="41"/>
      <c r="B39" s="41">
        <v>9</v>
      </c>
      <c r="C39" s="41">
        <v>77</v>
      </c>
      <c r="E39" t="s">
        <v>4086</v>
      </c>
      <c r="J39" s="38"/>
      <c r="K39" s="39"/>
      <c r="L39" s="39"/>
      <c r="M39" s="39"/>
      <c r="N39" s="39"/>
      <c r="O39" s="39"/>
      <c r="P39" s="39"/>
      <c r="Q39" s="39"/>
      <c r="R39" s="39"/>
      <c r="S39" s="39"/>
      <c r="T39" s="39"/>
      <c r="U39" s="39"/>
      <c r="V39" s="39"/>
      <c r="W39" s="40"/>
    </row>
    <row r="40" spans="1:23" x14ac:dyDescent="0.25">
      <c r="A40" s="41"/>
      <c r="B40" s="41">
        <v>10</v>
      </c>
      <c r="C40" s="41">
        <v>53</v>
      </c>
      <c r="E40" s="7">
        <v>410553</v>
      </c>
    </row>
    <row r="41" spans="1:23" x14ac:dyDescent="0.25">
      <c r="A41" s="41"/>
      <c r="B41" s="41">
        <v>11</v>
      </c>
      <c r="C41" s="41">
        <v>39</v>
      </c>
      <c r="E41" s="7"/>
    </row>
    <row r="42" spans="1:23" x14ac:dyDescent="0.25">
      <c r="A42" s="41"/>
      <c r="B42" s="41">
        <v>12</v>
      </c>
      <c r="C42" s="41">
        <v>62</v>
      </c>
      <c r="E42" s="7"/>
    </row>
    <row r="43" spans="1:23" x14ac:dyDescent="0.25">
      <c r="A43" s="41" t="s">
        <v>4067</v>
      </c>
      <c r="B43" s="41">
        <v>1</v>
      </c>
      <c r="C43" s="41">
        <v>50</v>
      </c>
      <c r="E43" s="7"/>
    </row>
    <row r="44" spans="1:23" x14ac:dyDescent="0.25">
      <c r="A44" s="41"/>
      <c r="B44" s="41">
        <v>2</v>
      </c>
      <c r="C44" s="41">
        <v>53</v>
      </c>
      <c r="E44" s="7"/>
    </row>
    <row r="45" spans="1:23" x14ac:dyDescent="0.25">
      <c r="A45" s="41"/>
      <c r="B45" s="41">
        <v>3</v>
      </c>
      <c r="C45" s="41">
        <v>55</v>
      </c>
      <c r="E45" s="7"/>
    </row>
    <row r="46" spans="1:23" x14ac:dyDescent="0.25">
      <c r="A46" s="41"/>
      <c r="B46" s="41">
        <v>4</v>
      </c>
      <c r="C46" s="41">
        <v>54</v>
      </c>
      <c r="E46" s="7"/>
    </row>
    <row r="47" spans="1:23" x14ac:dyDescent="0.25">
      <c r="A47" s="41"/>
      <c r="B47" s="41">
        <v>5</v>
      </c>
      <c r="C47" s="41">
        <v>66</v>
      </c>
      <c r="E47" s="7"/>
    </row>
    <row r="48" spans="1:23" x14ac:dyDescent="0.25">
      <c r="A48" s="41" t="s">
        <v>4068</v>
      </c>
      <c r="B48" s="41">
        <v>6</v>
      </c>
      <c r="C48" s="41">
        <v>60</v>
      </c>
      <c r="E48" s="7"/>
    </row>
    <row r="49" spans="1:3" x14ac:dyDescent="0.25">
      <c r="A49" s="41"/>
      <c r="B49" s="41">
        <v>7</v>
      </c>
      <c r="C49" s="41">
        <v>78</v>
      </c>
    </row>
    <row r="50" spans="1:3" x14ac:dyDescent="0.25">
      <c r="A50" s="41"/>
      <c r="B50" s="41">
        <v>8</v>
      </c>
      <c r="C50" s="41">
        <v>89</v>
      </c>
    </row>
    <row r="51" spans="1:3" x14ac:dyDescent="0.25">
      <c r="A51" s="41"/>
      <c r="B51" s="41">
        <v>9</v>
      </c>
      <c r="C51" s="41">
        <v>127</v>
      </c>
    </row>
    <row r="52" spans="1:3" x14ac:dyDescent="0.25">
      <c r="A52" s="41"/>
      <c r="B52" s="41">
        <v>10</v>
      </c>
      <c r="C52" s="41">
        <v>100</v>
      </c>
    </row>
    <row r="53" spans="1:3" x14ac:dyDescent="0.25">
      <c r="A53" s="41"/>
      <c r="B53" s="41">
        <v>11</v>
      </c>
      <c r="C53" s="41">
        <v>29</v>
      </c>
    </row>
    <row r="54" spans="1:3" x14ac:dyDescent="0.25">
      <c r="A54" s="41"/>
      <c r="B54" s="41">
        <v>12</v>
      </c>
      <c r="C54" s="41">
        <v>7</v>
      </c>
    </row>
    <row r="55" spans="1:3" x14ac:dyDescent="0.25">
      <c r="A55" s="41" t="s">
        <v>4069</v>
      </c>
      <c r="B55" s="41">
        <v>1</v>
      </c>
      <c r="C55" s="41"/>
    </row>
    <row r="56" spans="1:3" x14ac:dyDescent="0.25">
      <c r="A56" s="41"/>
      <c r="B56" s="41">
        <v>2</v>
      </c>
      <c r="C56" s="41">
        <v>4</v>
      </c>
    </row>
    <row r="57" spans="1:3" x14ac:dyDescent="0.25">
      <c r="A57" s="41"/>
      <c r="B57" s="41">
        <v>3</v>
      </c>
      <c r="C57" s="41">
        <v>4</v>
      </c>
    </row>
    <row r="58" spans="1:3" x14ac:dyDescent="0.25">
      <c r="A58" s="41"/>
      <c r="B58" s="41">
        <v>4</v>
      </c>
      <c r="C58" s="41">
        <v>5</v>
      </c>
    </row>
    <row r="59" spans="1:3" x14ac:dyDescent="0.25">
      <c r="A59" s="41"/>
      <c r="B59" s="41">
        <v>5</v>
      </c>
      <c r="C59" s="41">
        <v>6</v>
      </c>
    </row>
    <row r="60" spans="1:3" x14ac:dyDescent="0.25">
      <c r="C60" s="7"/>
    </row>
    <row r="61" spans="1:3" x14ac:dyDescent="0.25">
      <c r="C61" s="7"/>
    </row>
    <row r="62" spans="1:3" x14ac:dyDescent="0.25">
      <c r="C62" s="7"/>
    </row>
    <row r="63" spans="1:3" x14ac:dyDescent="0.25">
      <c r="C63" s="7"/>
    </row>
    <row r="64" spans="1:3" x14ac:dyDescent="0.25">
      <c r="C64" s="7"/>
    </row>
    <row r="65" spans="3:3" x14ac:dyDescent="0.25">
      <c r="C65" s="7"/>
    </row>
    <row r="66" spans="3:3" x14ac:dyDescent="0.25">
      <c r="C66" s="7"/>
    </row>
    <row r="67" spans="3:3" x14ac:dyDescent="0.25">
      <c r="C67" s="7"/>
    </row>
    <row r="68" spans="3:3" x14ac:dyDescent="0.25">
      <c r="C68" s="7"/>
    </row>
    <row r="69" spans="3:3" x14ac:dyDescent="0.25">
      <c r="C69" s="7"/>
    </row>
    <row r="70" spans="3:3" x14ac:dyDescent="0.25">
      <c r="C70" s="7"/>
    </row>
    <row r="71" spans="3:3" x14ac:dyDescent="0.25">
      <c r="C71" s="7"/>
    </row>
    <row r="72" spans="3:3" x14ac:dyDescent="0.25">
      <c r="C72" s="7"/>
    </row>
    <row r="73" spans="3:3" x14ac:dyDescent="0.25">
      <c r="C73" s="7"/>
    </row>
    <row r="74" spans="3:3" x14ac:dyDescent="0.25">
      <c r="C74" s="7"/>
    </row>
    <row r="75" spans="3:3" x14ac:dyDescent="0.25">
      <c r="C75" s="7"/>
    </row>
    <row r="76" spans="3:3" x14ac:dyDescent="0.25">
      <c r="C76" s="7"/>
    </row>
    <row r="77" spans="3:3" x14ac:dyDescent="0.25">
      <c r="C77" s="7"/>
    </row>
    <row r="78" spans="3:3" x14ac:dyDescent="0.25">
      <c r="C78" s="7"/>
    </row>
    <row r="79" spans="3:3" x14ac:dyDescent="0.25">
      <c r="C79" s="7"/>
    </row>
    <row r="80" spans="3:3" x14ac:dyDescent="0.25">
      <c r="C80" s="7"/>
    </row>
    <row r="81" spans="3:3" x14ac:dyDescent="0.25">
      <c r="C81" s="7"/>
    </row>
    <row r="82" spans="3:3" x14ac:dyDescent="0.25">
      <c r="C82" s="7"/>
    </row>
    <row r="83" spans="3:3" x14ac:dyDescent="0.25">
      <c r="C83" s="7"/>
    </row>
    <row r="84" spans="3:3" x14ac:dyDescent="0.25">
      <c r="C84" s="7"/>
    </row>
    <row r="85" spans="3:3" x14ac:dyDescent="0.25">
      <c r="C85" s="7"/>
    </row>
    <row r="86" spans="3:3" x14ac:dyDescent="0.25">
      <c r="C86" s="7"/>
    </row>
    <row r="87" spans="3:3" x14ac:dyDescent="0.25">
      <c r="C87" s="7"/>
    </row>
    <row r="88" spans="3:3" x14ac:dyDescent="0.25">
      <c r="C88" s="7"/>
    </row>
    <row r="89" spans="3:3" x14ac:dyDescent="0.25">
      <c r="C89" s="7"/>
    </row>
    <row r="90" spans="3:3" x14ac:dyDescent="0.25">
      <c r="C90" s="7"/>
    </row>
    <row r="91" spans="3:3" x14ac:dyDescent="0.25">
      <c r="C91" s="7"/>
    </row>
    <row r="92" spans="3:3" x14ac:dyDescent="0.25">
      <c r="C92" s="7"/>
    </row>
    <row r="93" spans="3:3" x14ac:dyDescent="0.25">
      <c r="C93" s="7"/>
    </row>
    <row r="94" spans="3:3" x14ac:dyDescent="0.25">
      <c r="C94" s="7"/>
    </row>
    <row r="95" spans="3:3" x14ac:dyDescent="0.25">
      <c r="C95" s="7"/>
    </row>
    <row r="96" spans="3:3" x14ac:dyDescent="0.25">
      <c r="C96" s="7"/>
    </row>
    <row r="97" spans="3:3" x14ac:dyDescent="0.25">
      <c r="C97" s="7"/>
    </row>
    <row r="98" spans="3:3" x14ac:dyDescent="0.25">
      <c r="C98" s="7"/>
    </row>
    <row r="99" spans="3:3" x14ac:dyDescent="0.25">
      <c r="C99" s="7"/>
    </row>
    <row r="100" spans="3:3" x14ac:dyDescent="0.25">
      <c r="C100" s="7"/>
    </row>
    <row r="101" spans="3:3" x14ac:dyDescent="0.25">
      <c r="C101" s="7"/>
    </row>
    <row r="102" spans="3:3" x14ac:dyDescent="0.25">
      <c r="C102" s="7"/>
    </row>
    <row r="103" spans="3:3" x14ac:dyDescent="0.25">
      <c r="C103" s="7"/>
    </row>
    <row r="104" spans="3:3" x14ac:dyDescent="0.25">
      <c r="C104" s="7"/>
    </row>
    <row r="105" spans="3:3" x14ac:dyDescent="0.25">
      <c r="C105" s="7"/>
    </row>
    <row r="106" spans="3:3" x14ac:dyDescent="0.25">
      <c r="C106" s="7"/>
    </row>
    <row r="107" spans="3:3" x14ac:dyDescent="0.25">
      <c r="C107" s="7"/>
    </row>
    <row r="108" spans="3:3" x14ac:dyDescent="0.25">
      <c r="C108" s="7"/>
    </row>
    <row r="109" spans="3:3" x14ac:dyDescent="0.25">
      <c r="C109" s="7"/>
    </row>
    <row r="110" spans="3:3" x14ac:dyDescent="0.25">
      <c r="C110" s="7"/>
    </row>
    <row r="111" spans="3:3" x14ac:dyDescent="0.25">
      <c r="C111" s="7"/>
    </row>
    <row r="112" spans="3:3" x14ac:dyDescent="0.25">
      <c r="C112" s="7"/>
    </row>
    <row r="113" spans="3:3" x14ac:dyDescent="0.25">
      <c r="C113" s="7"/>
    </row>
    <row r="114" spans="3:3" x14ac:dyDescent="0.25">
      <c r="C114" s="7"/>
    </row>
    <row r="115" spans="3:3" x14ac:dyDescent="0.25">
      <c r="C115" s="7"/>
    </row>
    <row r="116" spans="3:3" x14ac:dyDescent="0.25">
      <c r="C116" s="7"/>
    </row>
    <row r="117" spans="3:3" x14ac:dyDescent="0.25">
      <c r="C117" s="7"/>
    </row>
    <row r="118" spans="3:3" x14ac:dyDescent="0.25">
      <c r="C118" s="7"/>
    </row>
    <row r="119" spans="3:3" x14ac:dyDescent="0.25">
      <c r="C119" s="7"/>
    </row>
    <row r="120" spans="3:3" x14ac:dyDescent="0.25">
      <c r="C120" s="7"/>
    </row>
    <row r="121" spans="3:3" x14ac:dyDescent="0.25">
      <c r="C121" s="7"/>
    </row>
    <row r="122" spans="3:3" x14ac:dyDescent="0.25">
      <c r="C122" s="7"/>
    </row>
    <row r="123" spans="3:3" x14ac:dyDescent="0.25">
      <c r="C123" s="7"/>
    </row>
    <row r="124" spans="3:3" x14ac:dyDescent="0.25">
      <c r="C124" s="7"/>
    </row>
    <row r="125" spans="3:3" x14ac:dyDescent="0.25">
      <c r="C125" s="7"/>
    </row>
    <row r="126" spans="3:3" x14ac:dyDescent="0.25">
      <c r="C126" s="7"/>
    </row>
    <row r="127" spans="3:3" x14ac:dyDescent="0.25">
      <c r="C127" s="7"/>
    </row>
    <row r="128" spans="3:3" x14ac:dyDescent="0.25">
      <c r="C128" s="7"/>
    </row>
    <row r="129" spans="3:3" x14ac:dyDescent="0.25">
      <c r="C129" s="7"/>
    </row>
    <row r="130" spans="3:3" x14ac:dyDescent="0.25">
      <c r="C130" s="7"/>
    </row>
    <row r="131" spans="3:3" x14ac:dyDescent="0.25">
      <c r="C131" s="7"/>
    </row>
    <row r="132" spans="3:3" x14ac:dyDescent="0.25">
      <c r="C132" s="7"/>
    </row>
    <row r="133" spans="3:3" x14ac:dyDescent="0.25">
      <c r="C133" s="7"/>
    </row>
    <row r="134" spans="3:3" x14ac:dyDescent="0.25">
      <c r="C134" s="7"/>
    </row>
    <row r="135" spans="3:3" x14ac:dyDescent="0.25">
      <c r="C135" s="7"/>
    </row>
    <row r="136" spans="3:3" x14ac:dyDescent="0.25">
      <c r="C136" s="7"/>
    </row>
    <row r="137" spans="3:3" x14ac:dyDescent="0.25">
      <c r="C137" s="7"/>
    </row>
    <row r="138" spans="3:3" x14ac:dyDescent="0.25">
      <c r="C138" s="7"/>
    </row>
    <row r="139" spans="3:3" x14ac:dyDescent="0.25">
      <c r="C139" s="7"/>
    </row>
    <row r="140" spans="3:3" x14ac:dyDescent="0.25">
      <c r="C140" s="7"/>
    </row>
    <row r="141" spans="3:3" x14ac:dyDescent="0.25">
      <c r="C141" s="7"/>
    </row>
    <row r="142" spans="3:3" x14ac:dyDescent="0.25">
      <c r="C142" s="7"/>
    </row>
    <row r="143" spans="3:3" x14ac:dyDescent="0.25">
      <c r="C143" s="7"/>
    </row>
    <row r="144" spans="3:3" x14ac:dyDescent="0.25">
      <c r="C144" s="7"/>
    </row>
    <row r="145" spans="3:3" x14ac:dyDescent="0.25">
      <c r="C145" s="7"/>
    </row>
    <row r="146" spans="3:3" x14ac:dyDescent="0.25">
      <c r="C146" s="7"/>
    </row>
    <row r="147" spans="3:3" x14ac:dyDescent="0.25">
      <c r="C147" s="7"/>
    </row>
    <row r="148" spans="3:3" x14ac:dyDescent="0.25">
      <c r="C148" s="7"/>
    </row>
    <row r="149" spans="3:3" x14ac:dyDescent="0.25">
      <c r="C149" s="7"/>
    </row>
    <row r="150" spans="3:3" x14ac:dyDescent="0.25">
      <c r="C150" s="7"/>
    </row>
    <row r="151" spans="3:3" x14ac:dyDescent="0.25">
      <c r="C151" s="7"/>
    </row>
    <row r="152" spans="3:3" x14ac:dyDescent="0.25">
      <c r="C152" s="7"/>
    </row>
    <row r="153" spans="3:3" x14ac:dyDescent="0.25">
      <c r="C153" s="7"/>
    </row>
    <row r="154" spans="3:3" x14ac:dyDescent="0.25">
      <c r="C154" s="7"/>
    </row>
    <row r="155" spans="3:3" x14ac:dyDescent="0.25">
      <c r="C155" s="7"/>
    </row>
    <row r="156" spans="3:3" x14ac:dyDescent="0.25">
      <c r="C156" s="7"/>
    </row>
    <row r="157" spans="3:3" x14ac:dyDescent="0.25">
      <c r="C157" s="7"/>
    </row>
    <row r="158" spans="3:3" x14ac:dyDescent="0.25">
      <c r="C158" s="7"/>
    </row>
    <row r="159" spans="3:3" x14ac:dyDescent="0.25">
      <c r="C159" s="7"/>
    </row>
    <row r="160" spans="3:3" x14ac:dyDescent="0.25">
      <c r="C160" s="7"/>
    </row>
    <row r="161" spans="3:3" x14ac:dyDescent="0.25">
      <c r="C161" s="7"/>
    </row>
    <row r="162" spans="3:3" x14ac:dyDescent="0.25">
      <c r="C162" s="7"/>
    </row>
    <row r="163" spans="3:3" x14ac:dyDescent="0.25">
      <c r="C163" s="7"/>
    </row>
    <row r="164" spans="3:3" x14ac:dyDescent="0.25">
      <c r="C164" s="7"/>
    </row>
    <row r="165" spans="3:3" x14ac:dyDescent="0.25">
      <c r="C165" s="7"/>
    </row>
    <row r="166" spans="3:3" x14ac:dyDescent="0.25">
      <c r="C166" s="7"/>
    </row>
    <row r="167" spans="3:3" x14ac:dyDescent="0.25">
      <c r="C167" s="7"/>
    </row>
    <row r="168" spans="3:3" x14ac:dyDescent="0.25">
      <c r="C168" s="7"/>
    </row>
    <row r="169" spans="3:3" x14ac:dyDescent="0.25">
      <c r="C169" s="7"/>
    </row>
    <row r="170" spans="3:3" x14ac:dyDescent="0.25">
      <c r="C170" s="7"/>
    </row>
    <row r="171" spans="3:3" x14ac:dyDescent="0.25">
      <c r="C171" s="7"/>
    </row>
    <row r="172" spans="3:3" x14ac:dyDescent="0.25">
      <c r="C172" s="7"/>
    </row>
    <row r="173" spans="3:3" x14ac:dyDescent="0.25">
      <c r="C173" s="7"/>
    </row>
    <row r="174" spans="3:3" x14ac:dyDescent="0.25">
      <c r="C174" s="7"/>
    </row>
    <row r="175" spans="3:3" x14ac:dyDescent="0.25">
      <c r="C175" s="7"/>
    </row>
    <row r="176" spans="3:3" x14ac:dyDescent="0.25">
      <c r="C176" s="7"/>
    </row>
    <row r="177" spans="3:3" x14ac:dyDescent="0.25">
      <c r="C177" s="7"/>
    </row>
    <row r="178" spans="3:3" x14ac:dyDescent="0.25">
      <c r="C178" s="7"/>
    </row>
    <row r="179" spans="3:3" x14ac:dyDescent="0.25">
      <c r="C179" s="7"/>
    </row>
    <row r="180" spans="3:3" x14ac:dyDescent="0.25">
      <c r="C180" s="7"/>
    </row>
    <row r="181" spans="3:3" x14ac:dyDescent="0.25">
      <c r="C181" s="7"/>
    </row>
    <row r="182" spans="3:3" x14ac:dyDescent="0.25">
      <c r="C182" s="7"/>
    </row>
    <row r="183" spans="3:3" x14ac:dyDescent="0.25">
      <c r="C183" s="7"/>
    </row>
    <row r="184" spans="3:3" x14ac:dyDescent="0.25">
      <c r="C184" s="7"/>
    </row>
    <row r="185" spans="3:3" x14ac:dyDescent="0.25">
      <c r="C185" s="7"/>
    </row>
    <row r="186" spans="3:3" x14ac:dyDescent="0.25">
      <c r="C186" s="7"/>
    </row>
    <row r="187" spans="3:3" x14ac:dyDescent="0.25">
      <c r="C187" s="7"/>
    </row>
    <row r="188" spans="3:3" x14ac:dyDescent="0.25">
      <c r="C188" s="7"/>
    </row>
    <row r="189" spans="3:3" x14ac:dyDescent="0.25">
      <c r="C189" s="7"/>
    </row>
    <row r="190" spans="3:3" x14ac:dyDescent="0.25">
      <c r="C190" s="7"/>
    </row>
    <row r="191" spans="3:3" x14ac:dyDescent="0.25">
      <c r="C191" s="7"/>
    </row>
    <row r="192" spans="3:3" x14ac:dyDescent="0.25">
      <c r="C192" s="7"/>
    </row>
    <row r="193" spans="3:3" x14ac:dyDescent="0.25">
      <c r="C193" s="7"/>
    </row>
    <row r="194" spans="3:3" x14ac:dyDescent="0.25">
      <c r="C194" s="7"/>
    </row>
    <row r="195" spans="3:3" x14ac:dyDescent="0.25">
      <c r="C195" s="7"/>
    </row>
    <row r="196" spans="3:3" x14ac:dyDescent="0.25">
      <c r="C196" s="7"/>
    </row>
    <row r="197" spans="3:3" x14ac:dyDescent="0.25">
      <c r="C197" s="7"/>
    </row>
    <row r="198" spans="3:3" x14ac:dyDescent="0.25">
      <c r="C198" s="7"/>
    </row>
    <row r="199" spans="3:3" x14ac:dyDescent="0.25">
      <c r="C199" s="7"/>
    </row>
    <row r="200" spans="3:3" x14ac:dyDescent="0.25">
      <c r="C200" s="7"/>
    </row>
    <row r="201" spans="3:3" x14ac:dyDescent="0.25">
      <c r="C201" s="7"/>
    </row>
    <row r="202" spans="3:3" x14ac:dyDescent="0.25">
      <c r="C202" s="7"/>
    </row>
    <row r="203" spans="3:3" x14ac:dyDescent="0.25">
      <c r="C203" s="7"/>
    </row>
    <row r="204" spans="3:3" x14ac:dyDescent="0.25">
      <c r="C204" s="7"/>
    </row>
    <row r="205" spans="3:3" x14ac:dyDescent="0.25">
      <c r="C205" s="7"/>
    </row>
    <row r="206" spans="3:3" x14ac:dyDescent="0.25">
      <c r="C206" s="7"/>
    </row>
    <row r="207" spans="3:3" x14ac:dyDescent="0.25">
      <c r="C207" s="7"/>
    </row>
    <row r="208" spans="3:3" x14ac:dyDescent="0.25">
      <c r="C208" s="7"/>
    </row>
    <row r="209" spans="3:3" x14ac:dyDescent="0.25">
      <c r="C209" s="7"/>
    </row>
    <row r="210" spans="3:3" x14ac:dyDescent="0.25">
      <c r="C210" s="7"/>
    </row>
    <row r="211" spans="3:3" x14ac:dyDescent="0.25">
      <c r="C211" s="7"/>
    </row>
    <row r="212" spans="3:3" x14ac:dyDescent="0.25">
      <c r="C212" s="7"/>
    </row>
    <row r="213" spans="3:3" x14ac:dyDescent="0.25">
      <c r="C213" s="7"/>
    </row>
    <row r="214" spans="3:3" x14ac:dyDescent="0.25">
      <c r="C214" s="7"/>
    </row>
    <row r="215" spans="3:3" x14ac:dyDescent="0.25">
      <c r="C215" s="7"/>
    </row>
    <row r="216" spans="3:3" x14ac:dyDescent="0.25">
      <c r="C216" s="7"/>
    </row>
    <row r="217" spans="3:3" x14ac:dyDescent="0.25">
      <c r="C217" s="7"/>
    </row>
    <row r="218" spans="3:3" x14ac:dyDescent="0.25">
      <c r="C218" s="7"/>
    </row>
    <row r="219" spans="3:3" x14ac:dyDescent="0.25">
      <c r="C219" s="7"/>
    </row>
    <row r="220" spans="3:3" x14ac:dyDescent="0.25">
      <c r="C220" s="7"/>
    </row>
    <row r="221" spans="3:3" x14ac:dyDescent="0.25">
      <c r="C221" s="7"/>
    </row>
    <row r="222" spans="3:3" x14ac:dyDescent="0.25">
      <c r="C222" s="7"/>
    </row>
    <row r="223" spans="3:3" x14ac:dyDescent="0.25">
      <c r="C223" s="7"/>
    </row>
    <row r="224" spans="3:3" x14ac:dyDescent="0.25">
      <c r="C224" s="7"/>
    </row>
    <row r="225" spans="3:3" x14ac:dyDescent="0.25">
      <c r="C225" s="7"/>
    </row>
    <row r="226" spans="3:3" x14ac:dyDescent="0.25">
      <c r="C226" s="7"/>
    </row>
    <row r="227" spans="3:3" x14ac:dyDescent="0.25">
      <c r="C227" s="7"/>
    </row>
    <row r="228" spans="3:3" x14ac:dyDescent="0.25">
      <c r="C228" s="7"/>
    </row>
    <row r="229" spans="3:3" x14ac:dyDescent="0.25">
      <c r="C229" s="7"/>
    </row>
    <row r="230" spans="3:3" x14ac:dyDescent="0.25">
      <c r="C230" s="7"/>
    </row>
    <row r="231" spans="3:3" x14ac:dyDescent="0.25">
      <c r="C231" s="7"/>
    </row>
    <row r="232" spans="3:3" x14ac:dyDescent="0.25">
      <c r="C232" s="7"/>
    </row>
    <row r="233" spans="3:3" x14ac:dyDescent="0.25">
      <c r="C233" s="7"/>
    </row>
    <row r="234" spans="3:3" x14ac:dyDescent="0.25">
      <c r="C234" s="7"/>
    </row>
    <row r="235" spans="3:3" x14ac:dyDescent="0.25">
      <c r="C235" s="7"/>
    </row>
    <row r="236" spans="3:3" x14ac:dyDescent="0.25">
      <c r="C236" s="7"/>
    </row>
    <row r="237" spans="3:3" x14ac:dyDescent="0.25">
      <c r="C237" s="7"/>
    </row>
    <row r="238" spans="3:3" x14ac:dyDescent="0.25">
      <c r="C238" s="7"/>
    </row>
    <row r="239" spans="3:3" x14ac:dyDescent="0.25">
      <c r="C239" s="7"/>
    </row>
    <row r="240" spans="3:3" x14ac:dyDescent="0.25">
      <c r="C240" s="7"/>
    </row>
    <row r="241" spans="3:3" x14ac:dyDescent="0.25">
      <c r="C241" s="7"/>
    </row>
    <row r="242" spans="3:3" x14ac:dyDescent="0.25">
      <c r="C242" s="7"/>
    </row>
    <row r="243" spans="3:3" x14ac:dyDescent="0.25">
      <c r="C243" s="7"/>
    </row>
    <row r="244" spans="3:3" x14ac:dyDescent="0.25">
      <c r="C244" s="7"/>
    </row>
    <row r="245" spans="3:3" x14ac:dyDescent="0.25">
      <c r="C245" s="7"/>
    </row>
    <row r="246" spans="3:3" x14ac:dyDescent="0.25">
      <c r="C246" s="7"/>
    </row>
    <row r="247" spans="3:3" x14ac:dyDescent="0.25">
      <c r="C247" s="7"/>
    </row>
    <row r="248" spans="3:3" x14ac:dyDescent="0.25">
      <c r="C248" s="7"/>
    </row>
    <row r="249" spans="3:3" x14ac:dyDescent="0.25">
      <c r="C249" s="7"/>
    </row>
    <row r="250" spans="3:3" x14ac:dyDescent="0.25">
      <c r="C250" s="7"/>
    </row>
    <row r="251" spans="3:3" x14ac:dyDescent="0.25">
      <c r="C251" s="7"/>
    </row>
    <row r="252" spans="3:3" x14ac:dyDescent="0.25">
      <c r="C252" s="7"/>
    </row>
    <row r="253" spans="3:3" x14ac:dyDescent="0.25">
      <c r="C253" s="7"/>
    </row>
    <row r="254" spans="3:3" x14ac:dyDescent="0.25">
      <c r="C254" s="7"/>
    </row>
    <row r="255" spans="3:3" x14ac:dyDescent="0.25">
      <c r="C255" s="7"/>
    </row>
    <row r="256" spans="3:3" x14ac:dyDescent="0.25">
      <c r="C256" s="7"/>
    </row>
    <row r="257" spans="3:3" x14ac:dyDescent="0.25">
      <c r="C257" s="7"/>
    </row>
    <row r="258" spans="3:3" x14ac:dyDescent="0.25">
      <c r="C258" s="7"/>
    </row>
    <row r="259" spans="3:3" x14ac:dyDescent="0.25">
      <c r="C259" s="7"/>
    </row>
    <row r="260" spans="3:3" x14ac:dyDescent="0.25">
      <c r="C260" s="7"/>
    </row>
    <row r="261" spans="3:3" x14ac:dyDescent="0.25">
      <c r="C261" s="7"/>
    </row>
    <row r="262" spans="3:3" x14ac:dyDescent="0.25">
      <c r="C262" s="7"/>
    </row>
    <row r="263" spans="3:3" x14ac:dyDescent="0.25">
      <c r="C263" s="7"/>
    </row>
    <row r="264" spans="3:3" x14ac:dyDescent="0.25">
      <c r="C264" s="7"/>
    </row>
    <row r="265" spans="3:3" x14ac:dyDescent="0.25">
      <c r="C265" s="7"/>
    </row>
    <row r="266" spans="3:3" x14ac:dyDescent="0.25">
      <c r="C266" s="7"/>
    </row>
    <row r="267" spans="3:3" x14ac:dyDescent="0.25">
      <c r="C267" s="7"/>
    </row>
    <row r="268" spans="3:3" x14ac:dyDescent="0.25">
      <c r="C268" s="7"/>
    </row>
    <row r="269" spans="3:3" x14ac:dyDescent="0.25">
      <c r="C269" s="7"/>
    </row>
    <row r="270" spans="3:3" x14ac:dyDescent="0.25">
      <c r="C270" s="7"/>
    </row>
    <row r="271" spans="3:3" x14ac:dyDescent="0.25">
      <c r="C271" s="7"/>
    </row>
    <row r="272" spans="3:3" x14ac:dyDescent="0.25">
      <c r="C272" s="7"/>
    </row>
    <row r="273" spans="3:3" x14ac:dyDescent="0.25">
      <c r="C273" s="7"/>
    </row>
    <row r="274" spans="3:3" x14ac:dyDescent="0.25">
      <c r="C274" s="7"/>
    </row>
    <row r="275" spans="3:3" x14ac:dyDescent="0.25">
      <c r="C275" s="7"/>
    </row>
    <row r="276" spans="3:3" x14ac:dyDescent="0.25">
      <c r="C276" s="7"/>
    </row>
    <row r="277" spans="3:3" x14ac:dyDescent="0.25">
      <c r="C277" s="7"/>
    </row>
    <row r="278" spans="3:3" x14ac:dyDescent="0.25">
      <c r="C278" s="7"/>
    </row>
    <row r="279" spans="3:3" x14ac:dyDescent="0.25">
      <c r="C279" s="7"/>
    </row>
    <row r="280" spans="3:3" x14ac:dyDescent="0.25">
      <c r="C280" s="7"/>
    </row>
    <row r="281" spans="3:3" x14ac:dyDescent="0.25">
      <c r="C281" s="7"/>
    </row>
    <row r="282" spans="3:3" x14ac:dyDescent="0.25">
      <c r="C282" s="7"/>
    </row>
    <row r="283" spans="3:3" x14ac:dyDescent="0.25">
      <c r="C283" s="7"/>
    </row>
    <row r="284" spans="3:3" x14ac:dyDescent="0.25">
      <c r="C284" s="7"/>
    </row>
    <row r="285" spans="3:3" x14ac:dyDescent="0.25">
      <c r="C285" s="7"/>
    </row>
    <row r="286" spans="3:3" x14ac:dyDescent="0.25">
      <c r="C286" s="7"/>
    </row>
    <row r="287" spans="3:3" x14ac:dyDescent="0.25">
      <c r="C287" s="7"/>
    </row>
    <row r="288" spans="3:3" x14ac:dyDescent="0.25">
      <c r="C288" s="7"/>
    </row>
    <row r="289" spans="3:3" x14ac:dyDescent="0.25">
      <c r="C289" s="7"/>
    </row>
    <row r="290" spans="3:3" x14ac:dyDescent="0.25">
      <c r="C290" s="7"/>
    </row>
    <row r="291" spans="3:3" x14ac:dyDescent="0.25">
      <c r="C291" s="7"/>
    </row>
    <row r="292" spans="3:3" x14ac:dyDescent="0.25">
      <c r="C292" s="7"/>
    </row>
    <row r="293" spans="3:3" x14ac:dyDescent="0.25">
      <c r="C293" s="7"/>
    </row>
    <row r="294" spans="3:3" x14ac:dyDescent="0.25">
      <c r="C294" s="7"/>
    </row>
    <row r="295" spans="3:3" x14ac:dyDescent="0.25">
      <c r="C295" s="7"/>
    </row>
    <row r="296" spans="3:3" x14ac:dyDescent="0.25">
      <c r="C296" s="7"/>
    </row>
    <row r="297" spans="3:3" x14ac:dyDescent="0.25">
      <c r="C297" s="7"/>
    </row>
    <row r="298" spans="3:3" x14ac:dyDescent="0.25">
      <c r="C298" s="7"/>
    </row>
    <row r="299" spans="3:3" x14ac:dyDescent="0.25">
      <c r="C299" s="7"/>
    </row>
    <row r="300" spans="3:3" x14ac:dyDescent="0.25">
      <c r="C300" s="7"/>
    </row>
    <row r="301" spans="3:3" x14ac:dyDescent="0.25">
      <c r="C301" s="7"/>
    </row>
    <row r="302" spans="3:3" x14ac:dyDescent="0.25">
      <c r="C302" s="7"/>
    </row>
    <row r="303" spans="3:3" x14ac:dyDescent="0.25">
      <c r="C303" s="7"/>
    </row>
    <row r="304" spans="3:3" x14ac:dyDescent="0.25">
      <c r="C304" s="7"/>
    </row>
    <row r="305" spans="3:3" x14ac:dyDescent="0.25">
      <c r="C305" s="7"/>
    </row>
    <row r="306" spans="3:3" x14ac:dyDescent="0.25">
      <c r="C306" s="7"/>
    </row>
    <row r="307" spans="3:3" x14ac:dyDescent="0.25">
      <c r="C307" s="7"/>
    </row>
    <row r="308" spans="3:3" x14ac:dyDescent="0.25">
      <c r="C308" s="7"/>
    </row>
    <row r="309" spans="3:3" x14ac:dyDescent="0.25">
      <c r="C309" s="7"/>
    </row>
    <row r="310" spans="3:3" x14ac:dyDescent="0.25">
      <c r="C310" s="7"/>
    </row>
    <row r="311" spans="3:3" x14ac:dyDescent="0.25">
      <c r="C311" s="7"/>
    </row>
    <row r="312" spans="3:3" x14ac:dyDescent="0.25">
      <c r="C312" s="7"/>
    </row>
    <row r="313" spans="3:3" x14ac:dyDescent="0.25">
      <c r="C313" s="7"/>
    </row>
    <row r="314" spans="3:3" x14ac:dyDescent="0.25">
      <c r="C314" s="7"/>
    </row>
    <row r="315" spans="3:3" x14ac:dyDescent="0.25">
      <c r="C315" s="7"/>
    </row>
    <row r="316" spans="3:3" x14ac:dyDescent="0.25">
      <c r="C316" s="7"/>
    </row>
    <row r="317" spans="3:3" x14ac:dyDescent="0.25">
      <c r="C317" s="7"/>
    </row>
    <row r="318" spans="3:3" x14ac:dyDescent="0.25">
      <c r="C318" s="7"/>
    </row>
    <row r="319" spans="3:3" x14ac:dyDescent="0.25">
      <c r="C319" s="7"/>
    </row>
    <row r="320" spans="3:3" x14ac:dyDescent="0.25">
      <c r="C320" s="7"/>
    </row>
    <row r="321" spans="3:3" x14ac:dyDescent="0.25">
      <c r="C321" s="7"/>
    </row>
    <row r="322" spans="3:3" x14ac:dyDescent="0.25">
      <c r="C322" s="7"/>
    </row>
    <row r="323" spans="3:3" x14ac:dyDescent="0.25">
      <c r="C323" s="7"/>
    </row>
    <row r="324" spans="3:3" x14ac:dyDescent="0.25">
      <c r="C324" s="7"/>
    </row>
    <row r="325" spans="3:3" x14ac:dyDescent="0.25">
      <c r="C325" s="7"/>
    </row>
    <row r="326" spans="3:3" x14ac:dyDescent="0.25">
      <c r="C326" s="7"/>
    </row>
    <row r="327" spans="3:3" x14ac:dyDescent="0.25">
      <c r="C327" s="7"/>
    </row>
    <row r="328" spans="3:3" x14ac:dyDescent="0.25">
      <c r="C328" s="7"/>
    </row>
    <row r="329" spans="3:3" x14ac:dyDescent="0.25">
      <c r="C329" s="7"/>
    </row>
    <row r="330" spans="3:3" x14ac:dyDescent="0.25">
      <c r="C330" s="7"/>
    </row>
    <row r="331" spans="3:3" x14ac:dyDescent="0.25">
      <c r="C331" s="7"/>
    </row>
    <row r="332" spans="3:3" x14ac:dyDescent="0.25">
      <c r="C332" s="7"/>
    </row>
    <row r="333" spans="3:3" x14ac:dyDescent="0.25">
      <c r="C333" s="7"/>
    </row>
    <row r="334" spans="3:3" x14ac:dyDescent="0.25">
      <c r="C334" s="7"/>
    </row>
    <row r="335" spans="3:3" x14ac:dyDescent="0.25">
      <c r="C335" s="7"/>
    </row>
    <row r="336" spans="3:3" x14ac:dyDescent="0.25">
      <c r="C336" s="7"/>
    </row>
    <row r="337" spans="3:3" x14ac:dyDescent="0.25">
      <c r="C337" s="7"/>
    </row>
    <row r="338" spans="3:3" x14ac:dyDescent="0.25">
      <c r="C338" s="7"/>
    </row>
    <row r="339" spans="3:3" x14ac:dyDescent="0.25">
      <c r="C339" s="7"/>
    </row>
    <row r="340" spans="3:3" x14ac:dyDescent="0.25">
      <c r="C340" s="7"/>
    </row>
    <row r="341" spans="3:3" x14ac:dyDescent="0.25">
      <c r="C341" s="7"/>
    </row>
    <row r="342" spans="3:3" x14ac:dyDescent="0.25">
      <c r="C342" s="7"/>
    </row>
    <row r="343" spans="3:3" x14ac:dyDescent="0.25">
      <c r="C343" s="7"/>
    </row>
    <row r="344" spans="3:3" x14ac:dyDescent="0.25">
      <c r="C344" s="7"/>
    </row>
    <row r="345" spans="3:3" x14ac:dyDescent="0.25">
      <c r="C345" s="7"/>
    </row>
    <row r="346" spans="3:3" x14ac:dyDescent="0.25">
      <c r="C346" s="7"/>
    </row>
    <row r="347" spans="3:3" x14ac:dyDescent="0.25">
      <c r="C347" s="7"/>
    </row>
    <row r="348" spans="3:3" x14ac:dyDescent="0.25">
      <c r="C348" s="7"/>
    </row>
    <row r="349" spans="3:3" x14ac:dyDescent="0.25">
      <c r="C349" s="7"/>
    </row>
    <row r="350" spans="3:3" x14ac:dyDescent="0.25">
      <c r="C350" s="7"/>
    </row>
    <row r="351" spans="3:3" x14ac:dyDescent="0.25">
      <c r="C351" s="7"/>
    </row>
    <row r="352" spans="3:3" x14ac:dyDescent="0.25">
      <c r="C352" s="7"/>
    </row>
    <row r="353" spans="3:3" x14ac:dyDescent="0.25">
      <c r="C353" s="7"/>
    </row>
    <row r="354" spans="3:3" x14ac:dyDescent="0.25">
      <c r="C354" s="7"/>
    </row>
    <row r="355" spans="3:3" x14ac:dyDescent="0.25">
      <c r="C355" s="7"/>
    </row>
    <row r="356" spans="3:3" x14ac:dyDescent="0.25">
      <c r="C356" s="7"/>
    </row>
    <row r="357" spans="3:3" x14ac:dyDescent="0.25">
      <c r="C357" s="7"/>
    </row>
    <row r="358" spans="3:3" x14ac:dyDescent="0.25">
      <c r="C358" s="7"/>
    </row>
    <row r="359" spans="3:3" x14ac:dyDescent="0.25">
      <c r="C359" s="7"/>
    </row>
    <row r="360" spans="3:3" x14ac:dyDescent="0.25">
      <c r="C360" s="7"/>
    </row>
    <row r="361" spans="3:3" x14ac:dyDescent="0.25">
      <c r="C361" s="7"/>
    </row>
    <row r="362" spans="3:3" x14ac:dyDescent="0.25">
      <c r="C362" s="7"/>
    </row>
    <row r="363" spans="3:3" x14ac:dyDescent="0.25">
      <c r="C363" s="7"/>
    </row>
    <row r="364" spans="3:3" x14ac:dyDescent="0.25">
      <c r="C364" s="7"/>
    </row>
    <row r="365" spans="3:3" x14ac:dyDescent="0.25">
      <c r="C365" s="7"/>
    </row>
    <row r="366" spans="3:3" x14ac:dyDescent="0.25">
      <c r="C366" s="7"/>
    </row>
    <row r="367" spans="3:3" x14ac:dyDescent="0.25">
      <c r="C367" s="7"/>
    </row>
    <row r="368" spans="3:3" x14ac:dyDescent="0.25">
      <c r="C368" s="7"/>
    </row>
    <row r="369" spans="3:3" x14ac:dyDescent="0.25">
      <c r="C369" s="7"/>
    </row>
    <row r="370" spans="3:3" x14ac:dyDescent="0.25">
      <c r="C370" s="7"/>
    </row>
    <row r="371" spans="3:3" x14ac:dyDescent="0.25">
      <c r="C371" s="7"/>
    </row>
    <row r="372" spans="3:3" x14ac:dyDescent="0.25">
      <c r="C372" s="7"/>
    </row>
    <row r="373" spans="3:3" x14ac:dyDescent="0.25">
      <c r="C373" s="7"/>
    </row>
    <row r="374" spans="3:3" x14ac:dyDescent="0.25">
      <c r="C374" s="7"/>
    </row>
    <row r="375" spans="3:3" x14ac:dyDescent="0.25">
      <c r="C375" s="7"/>
    </row>
    <row r="376" spans="3:3" x14ac:dyDescent="0.25">
      <c r="C376" s="7"/>
    </row>
    <row r="377" spans="3:3" x14ac:dyDescent="0.25">
      <c r="C377" s="7"/>
    </row>
    <row r="378" spans="3:3" x14ac:dyDescent="0.25">
      <c r="C378" s="7"/>
    </row>
    <row r="379" spans="3:3" x14ac:dyDescent="0.25">
      <c r="C379" s="7"/>
    </row>
    <row r="380" spans="3:3" x14ac:dyDescent="0.25">
      <c r="C380" s="7"/>
    </row>
    <row r="381" spans="3:3" x14ac:dyDescent="0.25">
      <c r="C381" s="7"/>
    </row>
    <row r="382" spans="3:3" x14ac:dyDescent="0.25">
      <c r="C382" s="7"/>
    </row>
    <row r="383" spans="3:3" x14ac:dyDescent="0.25">
      <c r="C383" s="7"/>
    </row>
    <row r="384" spans="3:3" x14ac:dyDescent="0.25">
      <c r="C384" s="7"/>
    </row>
    <row r="385" spans="3:3" x14ac:dyDescent="0.25">
      <c r="C385" s="7"/>
    </row>
    <row r="386" spans="3:3" x14ac:dyDescent="0.25">
      <c r="C386" s="7"/>
    </row>
    <row r="387" spans="3:3" x14ac:dyDescent="0.25">
      <c r="C387" s="7"/>
    </row>
    <row r="388" spans="3:3" x14ac:dyDescent="0.25">
      <c r="C388" s="7"/>
    </row>
    <row r="389" spans="3:3" x14ac:dyDescent="0.25">
      <c r="C389" s="7"/>
    </row>
    <row r="390" spans="3:3" x14ac:dyDescent="0.25">
      <c r="C390" s="7"/>
    </row>
    <row r="391" spans="3:3" x14ac:dyDescent="0.25">
      <c r="C391" s="7"/>
    </row>
    <row r="392" spans="3:3" x14ac:dyDescent="0.25">
      <c r="C392" s="7"/>
    </row>
    <row r="393" spans="3:3" x14ac:dyDescent="0.25">
      <c r="C393" s="7"/>
    </row>
    <row r="394" spans="3:3" x14ac:dyDescent="0.25">
      <c r="C394" s="7"/>
    </row>
    <row r="395" spans="3:3" x14ac:dyDescent="0.25">
      <c r="C395" s="7"/>
    </row>
    <row r="396" spans="3:3" x14ac:dyDescent="0.25">
      <c r="C396" s="7"/>
    </row>
    <row r="397" spans="3:3" x14ac:dyDescent="0.25">
      <c r="C397" s="7"/>
    </row>
    <row r="398" spans="3:3" x14ac:dyDescent="0.25">
      <c r="C398" s="7"/>
    </row>
    <row r="399" spans="3:3" x14ac:dyDescent="0.25">
      <c r="C399" s="7"/>
    </row>
    <row r="400" spans="3:3" x14ac:dyDescent="0.25">
      <c r="C400" s="7"/>
    </row>
    <row r="401" spans="3:3" x14ac:dyDescent="0.25">
      <c r="C401" s="7"/>
    </row>
    <row r="402" spans="3:3" x14ac:dyDescent="0.25">
      <c r="C402" s="7"/>
    </row>
    <row r="403" spans="3:3" x14ac:dyDescent="0.25">
      <c r="C403" s="7"/>
    </row>
    <row r="404" spans="3:3" x14ac:dyDescent="0.25">
      <c r="C404" s="7"/>
    </row>
    <row r="405" spans="3:3" x14ac:dyDescent="0.25">
      <c r="C405" s="7"/>
    </row>
    <row r="406" spans="3:3" x14ac:dyDescent="0.25">
      <c r="C406" s="7"/>
    </row>
    <row r="407" spans="3:3" x14ac:dyDescent="0.25">
      <c r="C407" s="7"/>
    </row>
    <row r="408" spans="3:3" x14ac:dyDescent="0.25">
      <c r="C408" s="7"/>
    </row>
    <row r="409" spans="3:3" x14ac:dyDescent="0.25">
      <c r="C409" s="7"/>
    </row>
    <row r="410" spans="3:3" x14ac:dyDescent="0.25">
      <c r="C410" s="7"/>
    </row>
    <row r="411" spans="3:3" x14ac:dyDescent="0.25">
      <c r="C411" s="7"/>
    </row>
    <row r="412" spans="3:3" x14ac:dyDescent="0.25">
      <c r="C412" s="7"/>
    </row>
    <row r="413" spans="3:3" x14ac:dyDescent="0.25">
      <c r="C413" s="7"/>
    </row>
    <row r="414" spans="3:3" x14ac:dyDescent="0.25">
      <c r="C414" s="7"/>
    </row>
    <row r="415" spans="3:3" x14ac:dyDescent="0.25">
      <c r="C415" s="7"/>
    </row>
    <row r="416" spans="3:3" x14ac:dyDescent="0.25">
      <c r="C416" s="7"/>
    </row>
    <row r="417" spans="3:3" x14ac:dyDescent="0.25">
      <c r="C417" s="7"/>
    </row>
    <row r="418" spans="3:3" x14ac:dyDescent="0.25">
      <c r="C418" s="7"/>
    </row>
    <row r="419" spans="3:3" x14ac:dyDescent="0.25">
      <c r="C419" s="7"/>
    </row>
    <row r="420" spans="3:3" x14ac:dyDescent="0.25">
      <c r="C420" s="7"/>
    </row>
    <row r="421" spans="3:3" x14ac:dyDescent="0.25">
      <c r="C421" s="7"/>
    </row>
    <row r="422" spans="3:3" x14ac:dyDescent="0.25">
      <c r="C422" s="7"/>
    </row>
    <row r="423" spans="3:3" x14ac:dyDescent="0.25">
      <c r="C423" s="7"/>
    </row>
    <row r="424" spans="3:3" x14ac:dyDescent="0.25">
      <c r="C424" s="7"/>
    </row>
    <row r="425" spans="3:3" x14ac:dyDescent="0.25">
      <c r="C425" s="7"/>
    </row>
    <row r="426" spans="3:3" x14ac:dyDescent="0.25">
      <c r="C426" s="7"/>
    </row>
    <row r="427" spans="3:3" x14ac:dyDescent="0.25">
      <c r="C427" s="7"/>
    </row>
    <row r="428" spans="3:3" x14ac:dyDescent="0.25">
      <c r="C428" s="7"/>
    </row>
    <row r="429" spans="3:3" x14ac:dyDescent="0.25">
      <c r="C429" s="7"/>
    </row>
    <row r="430" spans="3:3" x14ac:dyDescent="0.25">
      <c r="C430" s="7"/>
    </row>
    <row r="431" spans="3:3" x14ac:dyDescent="0.25">
      <c r="C431" s="7"/>
    </row>
    <row r="432" spans="3:3" x14ac:dyDescent="0.25">
      <c r="C432" s="7"/>
    </row>
    <row r="433" spans="3:3" x14ac:dyDescent="0.25">
      <c r="C433" s="7"/>
    </row>
    <row r="434" spans="3:3" x14ac:dyDescent="0.25">
      <c r="C434" s="7"/>
    </row>
    <row r="435" spans="3:3" x14ac:dyDescent="0.25">
      <c r="C435" s="7"/>
    </row>
    <row r="436" spans="3:3" x14ac:dyDescent="0.25">
      <c r="C436" s="7"/>
    </row>
    <row r="437" spans="3:3" x14ac:dyDescent="0.25">
      <c r="C437" s="7"/>
    </row>
    <row r="438" spans="3:3" x14ac:dyDescent="0.25">
      <c r="C438" s="7"/>
    </row>
    <row r="439" spans="3:3" x14ac:dyDescent="0.25">
      <c r="C439" s="7"/>
    </row>
    <row r="440" spans="3:3" x14ac:dyDescent="0.25">
      <c r="C440" s="7"/>
    </row>
    <row r="441" spans="3:3" x14ac:dyDescent="0.25">
      <c r="C441" s="7"/>
    </row>
    <row r="442" spans="3:3" x14ac:dyDescent="0.25">
      <c r="C442" s="7"/>
    </row>
    <row r="443" spans="3:3" x14ac:dyDescent="0.25">
      <c r="C443" s="7"/>
    </row>
    <row r="444" spans="3:3" x14ac:dyDescent="0.25">
      <c r="C444" s="7"/>
    </row>
    <row r="445" spans="3:3" x14ac:dyDescent="0.25">
      <c r="C445" s="7"/>
    </row>
    <row r="446" spans="3:3" x14ac:dyDescent="0.25">
      <c r="C446" s="7"/>
    </row>
    <row r="447" spans="3:3" x14ac:dyDescent="0.25">
      <c r="C447" s="7"/>
    </row>
    <row r="448" spans="3:3" x14ac:dyDescent="0.25">
      <c r="C448" s="7"/>
    </row>
    <row r="449" spans="3:3" x14ac:dyDescent="0.25">
      <c r="C449" s="7"/>
    </row>
    <row r="450" spans="3:3" x14ac:dyDescent="0.25">
      <c r="C450" s="7"/>
    </row>
    <row r="451" spans="3:3" x14ac:dyDescent="0.25">
      <c r="C451" s="7"/>
    </row>
    <row r="452" spans="3:3" x14ac:dyDescent="0.25">
      <c r="C452" s="7"/>
    </row>
    <row r="453" spans="3:3" x14ac:dyDescent="0.25">
      <c r="C453" s="7"/>
    </row>
    <row r="454" spans="3:3" x14ac:dyDescent="0.25">
      <c r="C454" s="7"/>
    </row>
    <row r="455" spans="3:3" x14ac:dyDescent="0.25">
      <c r="C455" s="7"/>
    </row>
    <row r="456" spans="3:3" x14ac:dyDescent="0.25">
      <c r="C456" s="7"/>
    </row>
    <row r="457" spans="3:3" x14ac:dyDescent="0.25">
      <c r="C457" s="7"/>
    </row>
    <row r="458" spans="3:3" x14ac:dyDescent="0.25">
      <c r="C458" s="7"/>
    </row>
    <row r="459" spans="3:3" x14ac:dyDescent="0.25">
      <c r="C459" s="7"/>
    </row>
    <row r="460" spans="3:3" x14ac:dyDescent="0.25">
      <c r="C460" s="7"/>
    </row>
    <row r="461" spans="3:3" x14ac:dyDescent="0.25">
      <c r="C461" s="7"/>
    </row>
    <row r="462" spans="3:3" x14ac:dyDescent="0.25">
      <c r="C462" s="7"/>
    </row>
    <row r="463" spans="3:3" x14ac:dyDescent="0.25">
      <c r="C463" s="7"/>
    </row>
    <row r="464" spans="3:3" x14ac:dyDescent="0.25">
      <c r="C464" s="7"/>
    </row>
    <row r="465" spans="3:3" x14ac:dyDescent="0.25">
      <c r="C465" s="7"/>
    </row>
    <row r="466" spans="3:3" x14ac:dyDescent="0.25">
      <c r="C466" s="7"/>
    </row>
    <row r="467" spans="3:3" x14ac:dyDescent="0.25">
      <c r="C467" s="7"/>
    </row>
    <row r="468" spans="3:3" x14ac:dyDescent="0.25">
      <c r="C468" s="7"/>
    </row>
    <row r="469" spans="3:3" x14ac:dyDescent="0.25">
      <c r="C469" s="7"/>
    </row>
    <row r="470" spans="3:3" x14ac:dyDescent="0.25">
      <c r="C470" s="7"/>
    </row>
    <row r="471" spans="3:3" x14ac:dyDescent="0.25">
      <c r="C471" s="7"/>
    </row>
    <row r="472" spans="3:3" x14ac:dyDescent="0.25">
      <c r="C472" s="7"/>
    </row>
    <row r="473" spans="3:3" x14ac:dyDescent="0.25">
      <c r="C473" s="7"/>
    </row>
    <row r="474" spans="3:3" x14ac:dyDescent="0.25">
      <c r="C474" s="7"/>
    </row>
    <row r="475" spans="3:3" x14ac:dyDescent="0.25">
      <c r="C475" s="7"/>
    </row>
    <row r="476" spans="3:3" x14ac:dyDescent="0.25">
      <c r="C476" s="7"/>
    </row>
    <row r="477" spans="3:3" x14ac:dyDescent="0.25">
      <c r="C477" s="7"/>
    </row>
    <row r="478" spans="3:3" x14ac:dyDescent="0.25">
      <c r="C478" s="7"/>
    </row>
    <row r="479" spans="3:3" x14ac:dyDescent="0.25">
      <c r="C479" s="7"/>
    </row>
    <row r="480" spans="3:3" x14ac:dyDescent="0.25">
      <c r="C480" s="7"/>
    </row>
    <row r="481" spans="3:3" x14ac:dyDescent="0.25">
      <c r="C481" s="7"/>
    </row>
    <row r="482" spans="3:3" x14ac:dyDescent="0.25">
      <c r="C482" s="7"/>
    </row>
    <row r="483" spans="3:3" x14ac:dyDescent="0.25">
      <c r="C483" s="7"/>
    </row>
    <row r="484" spans="3:3" x14ac:dyDescent="0.25">
      <c r="C484" s="7"/>
    </row>
    <row r="485" spans="3:3" x14ac:dyDescent="0.25">
      <c r="C485" s="7"/>
    </row>
    <row r="486" spans="3:3" x14ac:dyDescent="0.25">
      <c r="C486" s="7"/>
    </row>
    <row r="487" spans="3:3" x14ac:dyDescent="0.25">
      <c r="C487" s="7"/>
    </row>
    <row r="488" spans="3:3" x14ac:dyDescent="0.25">
      <c r="C488" s="7"/>
    </row>
    <row r="489" spans="3:3" x14ac:dyDescent="0.25">
      <c r="C489" s="7"/>
    </row>
    <row r="490" spans="3:3" x14ac:dyDescent="0.25">
      <c r="C490" s="7"/>
    </row>
    <row r="491" spans="3:3" x14ac:dyDescent="0.25">
      <c r="C491" s="7"/>
    </row>
    <row r="492" spans="3:3" x14ac:dyDescent="0.25">
      <c r="C492" s="7"/>
    </row>
    <row r="493" spans="3:3" x14ac:dyDescent="0.25">
      <c r="C493" s="7"/>
    </row>
    <row r="494" spans="3:3" x14ac:dyDescent="0.25">
      <c r="C494" s="7"/>
    </row>
    <row r="495" spans="3:3" x14ac:dyDescent="0.25">
      <c r="C495" s="7"/>
    </row>
    <row r="496" spans="3:3" x14ac:dyDescent="0.25">
      <c r="C496" s="7"/>
    </row>
    <row r="497" spans="3:3" x14ac:dyDescent="0.25">
      <c r="C497" s="7"/>
    </row>
    <row r="498" spans="3:3" x14ac:dyDescent="0.25">
      <c r="C498" s="7"/>
    </row>
    <row r="499" spans="3:3" x14ac:dyDescent="0.25">
      <c r="C499" s="7"/>
    </row>
    <row r="500" spans="3:3" x14ac:dyDescent="0.25">
      <c r="C500" s="7"/>
    </row>
    <row r="501" spans="3:3" x14ac:dyDescent="0.25">
      <c r="C501" s="7"/>
    </row>
    <row r="502" spans="3:3" x14ac:dyDescent="0.25">
      <c r="C502" s="7"/>
    </row>
    <row r="503" spans="3:3" x14ac:dyDescent="0.25">
      <c r="C503" s="7"/>
    </row>
    <row r="504" spans="3:3" x14ac:dyDescent="0.25">
      <c r="C504" s="7"/>
    </row>
    <row r="505" spans="3:3" x14ac:dyDescent="0.25">
      <c r="C505" s="7"/>
    </row>
    <row r="506" spans="3:3" x14ac:dyDescent="0.25">
      <c r="C506" s="7"/>
    </row>
    <row r="507" spans="3:3" x14ac:dyDescent="0.25">
      <c r="C507" s="7"/>
    </row>
    <row r="508" spans="3:3" x14ac:dyDescent="0.25">
      <c r="C508" s="7"/>
    </row>
    <row r="509" spans="3:3" x14ac:dyDescent="0.25">
      <c r="C509" s="7"/>
    </row>
    <row r="510" spans="3:3" x14ac:dyDescent="0.25">
      <c r="C510" s="7"/>
    </row>
    <row r="511" spans="3:3" x14ac:dyDescent="0.25">
      <c r="C511" s="7"/>
    </row>
    <row r="512" spans="3:3" x14ac:dyDescent="0.25">
      <c r="C512" s="7"/>
    </row>
    <row r="513" spans="3:3" x14ac:dyDescent="0.25">
      <c r="C513" s="7"/>
    </row>
    <row r="514" spans="3:3" x14ac:dyDescent="0.25">
      <c r="C514" s="7"/>
    </row>
    <row r="515" spans="3:3" x14ac:dyDescent="0.25">
      <c r="C515" s="7"/>
    </row>
    <row r="516" spans="3:3" x14ac:dyDescent="0.25">
      <c r="C516" s="7"/>
    </row>
    <row r="517" spans="3:3" x14ac:dyDescent="0.25">
      <c r="C517" s="7"/>
    </row>
    <row r="518" spans="3:3" x14ac:dyDescent="0.25">
      <c r="C518" s="7"/>
    </row>
    <row r="519" spans="3:3" x14ac:dyDescent="0.25">
      <c r="C519" s="7"/>
    </row>
    <row r="520" spans="3:3" x14ac:dyDescent="0.25">
      <c r="C520" s="7"/>
    </row>
    <row r="521" spans="3:3" x14ac:dyDescent="0.25">
      <c r="C521" s="7"/>
    </row>
    <row r="522" spans="3:3" x14ac:dyDescent="0.25">
      <c r="C522" s="7"/>
    </row>
    <row r="523" spans="3:3" x14ac:dyDescent="0.25">
      <c r="C523" s="7"/>
    </row>
    <row r="524" spans="3:3" x14ac:dyDescent="0.25">
      <c r="C524" s="7"/>
    </row>
    <row r="525" spans="3:3" x14ac:dyDescent="0.25">
      <c r="C525" s="7"/>
    </row>
    <row r="526" spans="3:3" x14ac:dyDescent="0.25">
      <c r="C526" s="7"/>
    </row>
    <row r="527" spans="3:3" x14ac:dyDescent="0.25">
      <c r="C527" s="7"/>
    </row>
    <row r="528" spans="3:3" x14ac:dyDescent="0.25">
      <c r="C528" s="7"/>
    </row>
    <row r="529" spans="3:3" x14ac:dyDescent="0.25">
      <c r="C529" s="7"/>
    </row>
    <row r="530" spans="3:3" x14ac:dyDescent="0.25">
      <c r="C530" s="7"/>
    </row>
    <row r="531" spans="3:3" x14ac:dyDescent="0.25">
      <c r="C531" s="7"/>
    </row>
    <row r="532" spans="3:3" x14ac:dyDescent="0.25">
      <c r="C532" s="7"/>
    </row>
    <row r="533" spans="3:3" x14ac:dyDescent="0.25">
      <c r="C533" s="7"/>
    </row>
    <row r="534" spans="3:3" x14ac:dyDescent="0.25">
      <c r="C534" s="7"/>
    </row>
    <row r="535" spans="3:3" x14ac:dyDescent="0.25">
      <c r="C535" s="7"/>
    </row>
    <row r="536" spans="3:3" x14ac:dyDescent="0.25">
      <c r="C536" s="7"/>
    </row>
    <row r="537" spans="3:3" x14ac:dyDescent="0.25">
      <c r="C537" s="7"/>
    </row>
    <row r="538" spans="3:3" x14ac:dyDescent="0.25">
      <c r="C538" s="7"/>
    </row>
    <row r="539" spans="3:3" x14ac:dyDescent="0.25">
      <c r="C539" s="7"/>
    </row>
    <row r="540" spans="3:3" x14ac:dyDescent="0.25">
      <c r="C540" s="7"/>
    </row>
    <row r="541" spans="3:3" x14ac:dyDescent="0.25">
      <c r="C541" s="7"/>
    </row>
    <row r="542" spans="3:3" x14ac:dyDescent="0.25">
      <c r="C542" s="7"/>
    </row>
    <row r="543" spans="3:3" x14ac:dyDescent="0.25">
      <c r="C543" s="7"/>
    </row>
    <row r="544" spans="3:3" x14ac:dyDescent="0.25">
      <c r="C544" s="7"/>
    </row>
    <row r="545" spans="3:3" x14ac:dyDescent="0.25">
      <c r="C545" s="7"/>
    </row>
    <row r="546" spans="3:3" x14ac:dyDescent="0.25">
      <c r="C546" s="7"/>
    </row>
    <row r="547" spans="3:3" x14ac:dyDescent="0.25">
      <c r="C547" s="7"/>
    </row>
    <row r="548" spans="3:3" x14ac:dyDescent="0.25">
      <c r="C548" s="7"/>
    </row>
    <row r="549" spans="3:3" x14ac:dyDescent="0.25">
      <c r="C549" s="7"/>
    </row>
    <row r="550" spans="3:3" x14ac:dyDescent="0.25">
      <c r="C550" s="7"/>
    </row>
    <row r="551" spans="3:3" x14ac:dyDescent="0.25">
      <c r="C551" s="7"/>
    </row>
    <row r="552" spans="3:3" x14ac:dyDescent="0.25">
      <c r="C552" s="7"/>
    </row>
    <row r="553" spans="3:3" x14ac:dyDescent="0.25">
      <c r="C553" s="7"/>
    </row>
    <row r="554" spans="3:3" x14ac:dyDescent="0.25">
      <c r="C554" s="7"/>
    </row>
    <row r="555" spans="3:3" x14ac:dyDescent="0.25">
      <c r="C555" s="7"/>
    </row>
    <row r="556" spans="3:3" x14ac:dyDescent="0.25">
      <c r="C556" s="7"/>
    </row>
    <row r="557" spans="3:3" x14ac:dyDescent="0.25">
      <c r="C557" s="7"/>
    </row>
    <row r="558" spans="3:3" x14ac:dyDescent="0.25">
      <c r="C558" s="7"/>
    </row>
    <row r="559" spans="3:3" x14ac:dyDescent="0.25">
      <c r="C559" s="7"/>
    </row>
    <row r="560" spans="3:3" x14ac:dyDescent="0.25">
      <c r="C560" s="7"/>
    </row>
    <row r="561" spans="3:3" x14ac:dyDescent="0.25">
      <c r="C561" s="7"/>
    </row>
    <row r="562" spans="3:3" x14ac:dyDescent="0.25">
      <c r="C562" s="7"/>
    </row>
    <row r="563" spans="3:3" x14ac:dyDescent="0.25">
      <c r="C563" s="7"/>
    </row>
    <row r="564" spans="3:3" x14ac:dyDescent="0.25">
      <c r="C564" s="7"/>
    </row>
    <row r="565" spans="3:3" x14ac:dyDescent="0.25">
      <c r="C565" s="7"/>
    </row>
    <row r="566" spans="3:3" x14ac:dyDescent="0.25">
      <c r="C566" s="7"/>
    </row>
    <row r="567" spans="3:3" x14ac:dyDescent="0.25">
      <c r="C567" s="7"/>
    </row>
    <row r="568" spans="3:3" x14ac:dyDescent="0.25">
      <c r="C568" s="7"/>
    </row>
    <row r="569" spans="3:3" x14ac:dyDescent="0.25">
      <c r="C569" s="7"/>
    </row>
    <row r="570" spans="3:3" x14ac:dyDescent="0.25">
      <c r="C570" s="7"/>
    </row>
    <row r="571" spans="3:3" x14ac:dyDescent="0.25">
      <c r="C571" s="7"/>
    </row>
    <row r="572" spans="3:3" x14ac:dyDescent="0.25">
      <c r="C572" s="7"/>
    </row>
    <row r="573" spans="3:3" x14ac:dyDescent="0.25">
      <c r="C573" s="7"/>
    </row>
    <row r="574" spans="3:3" x14ac:dyDescent="0.25">
      <c r="C574" s="7"/>
    </row>
    <row r="575" spans="3:3" x14ac:dyDescent="0.25">
      <c r="C575" s="7"/>
    </row>
    <row r="576" spans="3:3" x14ac:dyDescent="0.25">
      <c r="C576" s="7"/>
    </row>
    <row r="577" spans="3:3" x14ac:dyDescent="0.25">
      <c r="C577" s="7"/>
    </row>
    <row r="578" spans="3:3" x14ac:dyDescent="0.25">
      <c r="C578" s="7"/>
    </row>
    <row r="579" spans="3:3" x14ac:dyDescent="0.25">
      <c r="C579" s="7"/>
    </row>
    <row r="580" spans="3:3" x14ac:dyDescent="0.25">
      <c r="C580" s="7"/>
    </row>
    <row r="581" spans="3:3" x14ac:dyDescent="0.25">
      <c r="C581" s="7"/>
    </row>
    <row r="582" spans="3:3" x14ac:dyDescent="0.25">
      <c r="C582" s="7"/>
    </row>
    <row r="583" spans="3:3" x14ac:dyDescent="0.25">
      <c r="C583" s="7"/>
    </row>
    <row r="584" spans="3:3" x14ac:dyDescent="0.25">
      <c r="C584" s="7"/>
    </row>
    <row r="585" spans="3:3" x14ac:dyDescent="0.25">
      <c r="C585" s="7"/>
    </row>
    <row r="586" spans="3:3" x14ac:dyDescent="0.25">
      <c r="C586" s="7"/>
    </row>
    <row r="587" spans="3:3" x14ac:dyDescent="0.25">
      <c r="C587" s="7"/>
    </row>
    <row r="588" spans="3:3" x14ac:dyDescent="0.25">
      <c r="C588" s="7"/>
    </row>
    <row r="589" spans="3:3" x14ac:dyDescent="0.25">
      <c r="C589" s="7"/>
    </row>
    <row r="590" spans="3:3" x14ac:dyDescent="0.25">
      <c r="C590" s="7"/>
    </row>
    <row r="591" spans="3:3" x14ac:dyDescent="0.25">
      <c r="C591" s="7"/>
    </row>
    <row r="592" spans="3:3" x14ac:dyDescent="0.25">
      <c r="C592" s="7"/>
    </row>
    <row r="593" spans="3:3" x14ac:dyDescent="0.25">
      <c r="C593" s="7"/>
    </row>
    <row r="594" spans="3:3" x14ac:dyDescent="0.25">
      <c r="C594" s="7"/>
    </row>
    <row r="595" spans="3:3" x14ac:dyDescent="0.25">
      <c r="C595" s="7"/>
    </row>
    <row r="596" spans="3:3" x14ac:dyDescent="0.25">
      <c r="C596" s="7"/>
    </row>
    <row r="597" spans="3:3" x14ac:dyDescent="0.25">
      <c r="C597" s="7"/>
    </row>
    <row r="598" spans="3:3" x14ac:dyDescent="0.25">
      <c r="C598" s="7"/>
    </row>
    <row r="599" spans="3:3" x14ac:dyDescent="0.25">
      <c r="C599" s="7"/>
    </row>
    <row r="600" spans="3:3" x14ac:dyDescent="0.25">
      <c r="C600" s="7"/>
    </row>
    <row r="601" spans="3:3" x14ac:dyDescent="0.25">
      <c r="C601" s="7"/>
    </row>
    <row r="602" spans="3:3" x14ac:dyDescent="0.25">
      <c r="C602" s="7"/>
    </row>
    <row r="603" spans="3:3" x14ac:dyDescent="0.25">
      <c r="C603" s="7"/>
    </row>
    <row r="604" spans="3:3" x14ac:dyDescent="0.25">
      <c r="C604" s="7"/>
    </row>
    <row r="605" spans="3:3" x14ac:dyDescent="0.25">
      <c r="C605" s="7"/>
    </row>
    <row r="606" spans="3:3" x14ac:dyDescent="0.25">
      <c r="C606" s="7"/>
    </row>
    <row r="607" spans="3:3" x14ac:dyDescent="0.25">
      <c r="C607" s="7"/>
    </row>
    <row r="608" spans="3:3" x14ac:dyDescent="0.25">
      <c r="C608" s="7"/>
    </row>
    <row r="609" spans="3:3" x14ac:dyDescent="0.25">
      <c r="C609" s="7"/>
    </row>
    <row r="610" spans="3:3" x14ac:dyDescent="0.25">
      <c r="C610" s="7"/>
    </row>
    <row r="611" spans="3:3" x14ac:dyDescent="0.25">
      <c r="C611" s="7"/>
    </row>
    <row r="612" spans="3:3" x14ac:dyDescent="0.25">
      <c r="C612" s="7"/>
    </row>
    <row r="613" spans="3:3" x14ac:dyDescent="0.25">
      <c r="C613" s="7"/>
    </row>
    <row r="614" spans="3:3" x14ac:dyDescent="0.25">
      <c r="C614" s="7"/>
    </row>
    <row r="615" spans="3:3" x14ac:dyDescent="0.25">
      <c r="C615" s="7"/>
    </row>
    <row r="616" spans="3:3" x14ac:dyDescent="0.25">
      <c r="C616" s="7"/>
    </row>
    <row r="617" spans="3:3" x14ac:dyDescent="0.25">
      <c r="C617" s="7"/>
    </row>
    <row r="618" spans="3:3" x14ac:dyDescent="0.25">
      <c r="C618" s="7"/>
    </row>
    <row r="619" spans="3:3" x14ac:dyDescent="0.25">
      <c r="C619" s="7"/>
    </row>
    <row r="620" spans="3:3" x14ac:dyDescent="0.25">
      <c r="C620" s="7"/>
    </row>
    <row r="621" spans="3:3" x14ac:dyDescent="0.25">
      <c r="C621" s="7"/>
    </row>
    <row r="622" spans="3:3" x14ac:dyDescent="0.25">
      <c r="C622" s="7"/>
    </row>
    <row r="623" spans="3:3" x14ac:dyDescent="0.25">
      <c r="C623" s="7"/>
    </row>
    <row r="624" spans="3:3" x14ac:dyDescent="0.25">
      <c r="C624" s="7"/>
    </row>
    <row r="625" spans="3:3" x14ac:dyDescent="0.25">
      <c r="C625" s="7"/>
    </row>
    <row r="626" spans="3:3" x14ac:dyDescent="0.25">
      <c r="C626" s="7"/>
    </row>
    <row r="627" spans="3:3" x14ac:dyDescent="0.25">
      <c r="C627" s="7"/>
    </row>
    <row r="628" spans="3:3" x14ac:dyDescent="0.25">
      <c r="C628" s="7"/>
    </row>
    <row r="629" spans="3:3" x14ac:dyDescent="0.25">
      <c r="C629" s="7"/>
    </row>
    <row r="630" spans="3:3" x14ac:dyDescent="0.25">
      <c r="C630" s="7"/>
    </row>
    <row r="631" spans="3:3" x14ac:dyDescent="0.25">
      <c r="C631" s="7"/>
    </row>
    <row r="632" spans="3:3" x14ac:dyDescent="0.25">
      <c r="C632" s="7"/>
    </row>
    <row r="633" spans="3:3" x14ac:dyDescent="0.25">
      <c r="C633" s="7"/>
    </row>
    <row r="634" spans="3:3" x14ac:dyDescent="0.25">
      <c r="C634" s="7"/>
    </row>
    <row r="635" spans="3:3" x14ac:dyDescent="0.25">
      <c r="C635" s="7"/>
    </row>
    <row r="636" spans="3:3" x14ac:dyDescent="0.25">
      <c r="C636" s="7"/>
    </row>
    <row r="637" spans="3:3" x14ac:dyDescent="0.25">
      <c r="C637" s="7"/>
    </row>
    <row r="638" spans="3:3" x14ac:dyDescent="0.25">
      <c r="C638" s="7"/>
    </row>
    <row r="639" spans="3:3" x14ac:dyDescent="0.25">
      <c r="C639" s="7"/>
    </row>
    <row r="640" spans="3:3" x14ac:dyDescent="0.25">
      <c r="C640" s="7"/>
    </row>
    <row r="641" spans="3:3" x14ac:dyDescent="0.25">
      <c r="C641" s="7"/>
    </row>
    <row r="642" spans="3:3" x14ac:dyDescent="0.25">
      <c r="C642" s="7"/>
    </row>
    <row r="643" spans="3:3" x14ac:dyDescent="0.25">
      <c r="C643" s="7"/>
    </row>
    <row r="644" spans="3:3" x14ac:dyDescent="0.25">
      <c r="C644" s="7"/>
    </row>
    <row r="645" spans="3:3" x14ac:dyDescent="0.25">
      <c r="C645" s="7"/>
    </row>
    <row r="646" spans="3:3" x14ac:dyDescent="0.25">
      <c r="C646" s="7"/>
    </row>
    <row r="647" spans="3:3" x14ac:dyDescent="0.25">
      <c r="C647" s="7"/>
    </row>
    <row r="648" spans="3:3" x14ac:dyDescent="0.25">
      <c r="C648" s="7"/>
    </row>
    <row r="649" spans="3:3" x14ac:dyDescent="0.25">
      <c r="C649" s="7"/>
    </row>
    <row r="650" spans="3:3" x14ac:dyDescent="0.25">
      <c r="C650" s="7"/>
    </row>
    <row r="651" spans="3:3" x14ac:dyDescent="0.25">
      <c r="C651" s="7"/>
    </row>
    <row r="652" spans="3:3" x14ac:dyDescent="0.25">
      <c r="C652" s="7"/>
    </row>
    <row r="653" spans="3:3" x14ac:dyDescent="0.25">
      <c r="C653" s="7"/>
    </row>
    <row r="654" spans="3:3" x14ac:dyDescent="0.25">
      <c r="C654" s="7"/>
    </row>
    <row r="655" spans="3:3" x14ac:dyDescent="0.25">
      <c r="C655" s="7"/>
    </row>
    <row r="656" spans="3:3" x14ac:dyDescent="0.25">
      <c r="C656" s="7"/>
    </row>
    <row r="657" spans="3:3" x14ac:dyDescent="0.25">
      <c r="C657" s="7"/>
    </row>
    <row r="658" spans="3:3" x14ac:dyDescent="0.25">
      <c r="C658" s="7"/>
    </row>
    <row r="659" spans="3:3" x14ac:dyDescent="0.25">
      <c r="C659" s="7"/>
    </row>
    <row r="660" spans="3:3" x14ac:dyDescent="0.25">
      <c r="C660" s="7"/>
    </row>
    <row r="661" spans="3:3" x14ac:dyDescent="0.25">
      <c r="C661" s="7"/>
    </row>
    <row r="662" spans="3:3" x14ac:dyDescent="0.25">
      <c r="C662" s="7"/>
    </row>
    <row r="663" spans="3:3" x14ac:dyDescent="0.25">
      <c r="C663" s="7"/>
    </row>
    <row r="664" spans="3:3" x14ac:dyDescent="0.25">
      <c r="C664" s="7"/>
    </row>
    <row r="665" spans="3:3" x14ac:dyDescent="0.25">
      <c r="C665" s="7"/>
    </row>
    <row r="666" spans="3:3" x14ac:dyDescent="0.25">
      <c r="C666" s="7"/>
    </row>
    <row r="667" spans="3:3" x14ac:dyDescent="0.25">
      <c r="C667" s="7"/>
    </row>
    <row r="668" spans="3:3" x14ac:dyDescent="0.25">
      <c r="C668" s="7"/>
    </row>
    <row r="669" spans="3:3" x14ac:dyDescent="0.25">
      <c r="C669" s="7"/>
    </row>
    <row r="670" spans="3:3" x14ac:dyDescent="0.25">
      <c r="C670" s="7"/>
    </row>
    <row r="671" spans="3:3" x14ac:dyDescent="0.25">
      <c r="C671" s="7"/>
    </row>
    <row r="672" spans="3:3" x14ac:dyDescent="0.25">
      <c r="C672" s="7"/>
    </row>
    <row r="673" spans="3:3" x14ac:dyDescent="0.25">
      <c r="C673" s="7"/>
    </row>
    <row r="674" spans="3:3" x14ac:dyDescent="0.25">
      <c r="C674" s="7"/>
    </row>
    <row r="675" spans="3:3" x14ac:dyDescent="0.25">
      <c r="C675" s="7"/>
    </row>
    <row r="676" spans="3:3" x14ac:dyDescent="0.25">
      <c r="C676" s="7"/>
    </row>
    <row r="677" spans="3:3" x14ac:dyDescent="0.25">
      <c r="C677" s="7"/>
    </row>
    <row r="678" spans="3:3" x14ac:dyDescent="0.25">
      <c r="C678" s="7"/>
    </row>
    <row r="679" spans="3:3" x14ac:dyDescent="0.25">
      <c r="C679" s="7"/>
    </row>
    <row r="680" spans="3:3" x14ac:dyDescent="0.25">
      <c r="C680" s="7"/>
    </row>
    <row r="681" spans="3:3" x14ac:dyDescent="0.25">
      <c r="C681" s="7"/>
    </row>
    <row r="682" spans="3:3" x14ac:dyDescent="0.25">
      <c r="C682" s="7"/>
    </row>
    <row r="683" spans="3:3" x14ac:dyDescent="0.25">
      <c r="C683" s="7"/>
    </row>
    <row r="684" spans="3:3" x14ac:dyDescent="0.25">
      <c r="C684" s="7"/>
    </row>
    <row r="685" spans="3:3" x14ac:dyDescent="0.25">
      <c r="C685" s="7"/>
    </row>
    <row r="686" spans="3:3" x14ac:dyDescent="0.25">
      <c r="C686" s="7"/>
    </row>
    <row r="687" spans="3:3" x14ac:dyDescent="0.25">
      <c r="C687" s="7"/>
    </row>
    <row r="688" spans="3:3" x14ac:dyDescent="0.25">
      <c r="C688" s="7"/>
    </row>
    <row r="689" spans="3:3" x14ac:dyDescent="0.25">
      <c r="C689" s="7"/>
    </row>
    <row r="690" spans="3:3" x14ac:dyDescent="0.25">
      <c r="C690" s="7"/>
    </row>
    <row r="691" spans="3:3" x14ac:dyDescent="0.25">
      <c r="C691" s="7"/>
    </row>
    <row r="692" spans="3:3" x14ac:dyDescent="0.25">
      <c r="C692" s="7"/>
    </row>
    <row r="693" spans="3:3" x14ac:dyDescent="0.25">
      <c r="C693" s="7"/>
    </row>
    <row r="694" spans="3:3" x14ac:dyDescent="0.25">
      <c r="C694" s="7"/>
    </row>
    <row r="695" spans="3:3" x14ac:dyDescent="0.25">
      <c r="C695" s="7"/>
    </row>
    <row r="696" spans="3:3" x14ac:dyDescent="0.25">
      <c r="C696" s="7"/>
    </row>
    <row r="697" spans="3:3" x14ac:dyDescent="0.25">
      <c r="C697" s="7"/>
    </row>
    <row r="698" spans="3:3" x14ac:dyDescent="0.25">
      <c r="C698" s="7"/>
    </row>
    <row r="699" spans="3:3" x14ac:dyDescent="0.25">
      <c r="C699" s="7"/>
    </row>
    <row r="700" spans="3:3" x14ac:dyDescent="0.25">
      <c r="C700" s="7"/>
    </row>
    <row r="701" spans="3:3" x14ac:dyDescent="0.25">
      <c r="C701" s="7"/>
    </row>
    <row r="702" spans="3:3" x14ac:dyDescent="0.25">
      <c r="C702" s="7"/>
    </row>
    <row r="703" spans="3:3" x14ac:dyDescent="0.25">
      <c r="C703" s="7"/>
    </row>
    <row r="704" spans="3:3" x14ac:dyDescent="0.25">
      <c r="C704" s="7"/>
    </row>
    <row r="705" spans="3:3" x14ac:dyDescent="0.25">
      <c r="C705" s="7"/>
    </row>
    <row r="706" spans="3:3" x14ac:dyDescent="0.25">
      <c r="C706" s="7"/>
    </row>
    <row r="707" spans="3:3" x14ac:dyDescent="0.25">
      <c r="C707" s="7"/>
    </row>
    <row r="708" spans="3:3" x14ac:dyDescent="0.25">
      <c r="C708" s="7"/>
    </row>
    <row r="709" spans="3:3" x14ac:dyDescent="0.25">
      <c r="C709" s="7"/>
    </row>
    <row r="710" spans="3:3" x14ac:dyDescent="0.25">
      <c r="C710" s="7"/>
    </row>
    <row r="711" spans="3:3" x14ac:dyDescent="0.25">
      <c r="C711" s="7"/>
    </row>
    <row r="712" spans="3:3" x14ac:dyDescent="0.25">
      <c r="C712" s="7"/>
    </row>
    <row r="713" spans="3:3" x14ac:dyDescent="0.25">
      <c r="C713" s="7"/>
    </row>
    <row r="714" spans="3:3" x14ac:dyDescent="0.25">
      <c r="C714" s="7"/>
    </row>
    <row r="715" spans="3:3" x14ac:dyDescent="0.25">
      <c r="C715" s="7"/>
    </row>
    <row r="716" spans="3:3" x14ac:dyDescent="0.25">
      <c r="C716" s="7"/>
    </row>
    <row r="717" spans="3:3" x14ac:dyDescent="0.25">
      <c r="C717" s="7"/>
    </row>
    <row r="718" spans="3:3" x14ac:dyDescent="0.25">
      <c r="C718" s="7"/>
    </row>
    <row r="719" spans="3:3" x14ac:dyDescent="0.25">
      <c r="C719" s="7"/>
    </row>
    <row r="720" spans="3:3" x14ac:dyDescent="0.25">
      <c r="C720" s="7"/>
    </row>
    <row r="721" spans="3:3" x14ac:dyDescent="0.25">
      <c r="C721" s="7"/>
    </row>
    <row r="722" spans="3:3" x14ac:dyDescent="0.25">
      <c r="C722" s="7"/>
    </row>
    <row r="723" spans="3:3" x14ac:dyDescent="0.25">
      <c r="C723" s="7"/>
    </row>
    <row r="724" spans="3:3" x14ac:dyDescent="0.25">
      <c r="C724" s="7"/>
    </row>
    <row r="725" spans="3:3" x14ac:dyDescent="0.25">
      <c r="C725" s="7"/>
    </row>
    <row r="726" spans="3:3" x14ac:dyDescent="0.25">
      <c r="C726" s="7"/>
    </row>
    <row r="727" spans="3:3" x14ac:dyDescent="0.25">
      <c r="C727" s="7"/>
    </row>
    <row r="728" spans="3:3" x14ac:dyDescent="0.25">
      <c r="C728" s="7"/>
    </row>
    <row r="729" spans="3:3" x14ac:dyDescent="0.25">
      <c r="C729" s="7"/>
    </row>
    <row r="730" spans="3:3" x14ac:dyDescent="0.25">
      <c r="C730" s="7"/>
    </row>
    <row r="731" spans="3:3" x14ac:dyDescent="0.25">
      <c r="C731" s="7"/>
    </row>
    <row r="732" spans="3:3" x14ac:dyDescent="0.25">
      <c r="C732" s="7"/>
    </row>
    <row r="733" spans="3:3" x14ac:dyDescent="0.25">
      <c r="C733" s="7"/>
    </row>
    <row r="734" spans="3:3" x14ac:dyDescent="0.25">
      <c r="C734" s="7"/>
    </row>
    <row r="735" spans="3:3" x14ac:dyDescent="0.25">
      <c r="C735" s="7"/>
    </row>
    <row r="736" spans="3:3" x14ac:dyDescent="0.25">
      <c r="C736" s="7"/>
    </row>
    <row r="737" spans="3:3" x14ac:dyDescent="0.25">
      <c r="C737" s="7"/>
    </row>
    <row r="738" spans="3:3" x14ac:dyDescent="0.25">
      <c r="C738" s="7"/>
    </row>
    <row r="739" spans="3:3" x14ac:dyDescent="0.25">
      <c r="C739" s="7"/>
    </row>
    <row r="740" spans="3:3" x14ac:dyDescent="0.25">
      <c r="C740" s="7"/>
    </row>
    <row r="741" spans="3:3" x14ac:dyDescent="0.25">
      <c r="C741" s="7"/>
    </row>
    <row r="742" spans="3:3" x14ac:dyDescent="0.25">
      <c r="C742" s="7"/>
    </row>
    <row r="743" spans="3:3" x14ac:dyDescent="0.25">
      <c r="C743" s="7"/>
    </row>
    <row r="744" spans="3:3" x14ac:dyDescent="0.25">
      <c r="C744" s="7"/>
    </row>
    <row r="745" spans="3:3" x14ac:dyDescent="0.25">
      <c r="C745" s="7"/>
    </row>
    <row r="746" spans="3:3" x14ac:dyDescent="0.25">
      <c r="C746" s="7"/>
    </row>
    <row r="747" spans="3:3" x14ac:dyDescent="0.25">
      <c r="C747" s="7"/>
    </row>
    <row r="748" spans="3:3" x14ac:dyDescent="0.25">
      <c r="C748" s="7"/>
    </row>
    <row r="749" spans="3:3" x14ac:dyDescent="0.25">
      <c r="C749" s="7"/>
    </row>
    <row r="750" spans="3:3" x14ac:dyDescent="0.25">
      <c r="C750" s="7"/>
    </row>
    <row r="751" spans="3:3" x14ac:dyDescent="0.25">
      <c r="C751" s="7"/>
    </row>
    <row r="752" spans="3:3" x14ac:dyDescent="0.25">
      <c r="C752" s="7"/>
    </row>
    <row r="753" spans="3:3" x14ac:dyDescent="0.25">
      <c r="C753" s="7"/>
    </row>
    <row r="754" spans="3:3" x14ac:dyDescent="0.25">
      <c r="C754" s="7"/>
    </row>
    <row r="755" spans="3:3" x14ac:dyDescent="0.25">
      <c r="C755" s="7"/>
    </row>
    <row r="756" spans="3:3" x14ac:dyDescent="0.25">
      <c r="C756" s="7"/>
    </row>
    <row r="757" spans="3:3" x14ac:dyDescent="0.25">
      <c r="C757" s="7"/>
    </row>
    <row r="758" spans="3:3" x14ac:dyDescent="0.25">
      <c r="C758" s="7"/>
    </row>
    <row r="759" spans="3:3" x14ac:dyDescent="0.25">
      <c r="C759" s="7"/>
    </row>
    <row r="760" spans="3:3" x14ac:dyDescent="0.25">
      <c r="C760" s="7"/>
    </row>
    <row r="761" spans="3:3" x14ac:dyDescent="0.25">
      <c r="C761" s="7"/>
    </row>
    <row r="762" spans="3:3" x14ac:dyDescent="0.25">
      <c r="C762" s="7"/>
    </row>
    <row r="763" spans="3:3" x14ac:dyDescent="0.25">
      <c r="C763" s="7"/>
    </row>
    <row r="764" spans="3:3" x14ac:dyDescent="0.25">
      <c r="C764" s="7"/>
    </row>
    <row r="765" spans="3:3" x14ac:dyDescent="0.25">
      <c r="C765" s="7"/>
    </row>
    <row r="766" spans="3:3" x14ac:dyDescent="0.25">
      <c r="C766" s="7"/>
    </row>
    <row r="767" spans="3:3" x14ac:dyDescent="0.25">
      <c r="C767" s="7"/>
    </row>
    <row r="768" spans="3:3" x14ac:dyDescent="0.25">
      <c r="C768" s="7"/>
    </row>
    <row r="769" spans="3:3" x14ac:dyDescent="0.25">
      <c r="C769" s="7"/>
    </row>
    <row r="770" spans="3:3" x14ac:dyDescent="0.25">
      <c r="C770" s="7"/>
    </row>
    <row r="771" spans="3:3" x14ac:dyDescent="0.25">
      <c r="C771" s="7"/>
    </row>
    <row r="772" spans="3:3" x14ac:dyDescent="0.25">
      <c r="C772" s="7"/>
    </row>
    <row r="773" spans="3:3" x14ac:dyDescent="0.25">
      <c r="C773" s="7"/>
    </row>
    <row r="774" spans="3:3" x14ac:dyDescent="0.25">
      <c r="C774" s="7"/>
    </row>
    <row r="775" spans="3:3" x14ac:dyDescent="0.25">
      <c r="C775" s="7"/>
    </row>
    <row r="776" spans="3:3" x14ac:dyDescent="0.25">
      <c r="C776" s="7"/>
    </row>
    <row r="777" spans="3:3" x14ac:dyDescent="0.25">
      <c r="C777" s="7"/>
    </row>
    <row r="778" spans="3:3" x14ac:dyDescent="0.25">
      <c r="C778" s="7"/>
    </row>
    <row r="779" spans="3:3" x14ac:dyDescent="0.25">
      <c r="C779" s="7"/>
    </row>
    <row r="780" spans="3:3" x14ac:dyDescent="0.25">
      <c r="C780" s="7"/>
    </row>
    <row r="781" spans="3:3" x14ac:dyDescent="0.25">
      <c r="C781" s="7"/>
    </row>
    <row r="782" spans="3:3" x14ac:dyDescent="0.25">
      <c r="C782" s="7"/>
    </row>
    <row r="783" spans="3:3" x14ac:dyDescent="0.25">
      <c r="C783" s="7"/>
    </row>
    <row r="784" spans="3:3" x14ac:dyDescent="0.25">
      <c r="C784" s="7"/>
    </row>
    <row r="785" spans="3:3" x14ac:dyDescent="0.25">
      <c r="C785" s="7"/>
    </row>
    <row r="786" spans="3:3" x14ac:dyDescent="0.25">
      <c r="C786" s="7"/>
    </row>
    <row r="787" spans="3:3" x14ac:dyDescent="0.25">
      <c r="C787" s="7"/>
    </row>
    <row r="788" spans="3:3" x14ac:dyDescent="0.25">
      <c r="C788" s="7"/>
    </row>
    <row r="789" spans="3:3" x14ac:dyDescent="0.25">
      <c r="C789" s="7"/>
    </row>
    <row r="790" spans="3:3" x14ac:dyDescent="0.25">
      <c r="C790" s="7"/>
    </row>
    <row r="791" spans="3:3" x14ac:dyDescent="0.25">
      <c r="C791" s="7"/>
    </row>
    <row r="792" spans="3:3" x14ac:dyDescent="0.25">
      <c r="C792" s="7"/>
    </row>
    <row r="793" spans="3:3" x14ac:dyDescent="0.25">
      <c r="C793" s="7"/>
    </row>
    <row r="794" spans="3:3" x14ac:dyDescent="0.25">
      <c r="C794" s="7"/>
    </row>
    <row r="795" spans="3:3" x14ac:dyDescent="0.25">
      <c r="C795" s="7"/>
    </row>
    <row r="796" spans="3:3" x14ac:dyDescent="0.25">
      <c r="C796" s="7"/>
    </row>
    <row r="797" spans="3:3" x14ac:dyDescent="0.25">
      <c r="C797" s="7"/>
    </row>
    <row r="798" spans="3:3" x14ac:dyDescent="0.25">
      <c r="C798" s="7"/>
    </row>
    <row r="799" spans="3:3" x14ac:dyDescent="0.25">
      <c r="C799" s="7"/>
    </row>
    <row r="800" spans="3:3" x14ac:dyDescent="0.25">
      <c r="C800" s="7"/>
    </row>
    <row r="801" spans="3:3" x14ac:dyDescent="0.25">
      <c r="C801" s="7"/>
    </row>
    <row r="802" spans="3:3" x14ac:dyDescent="0.25">
      <c r="C802" s="7"/>
    </row>
    <row r="803" spans="3:3" x14ac:dyDescent="0.25">
      <c r="C803" s="7"/>
    </row>
    <row r="804" spans="3:3" x14ac:dyDescent="0.25">
      <c r="C804" s="7"/>
    </row>
    <row r="805" spans="3:3" x14ac:dyDescent="0.25">
      <c r="C805" s="7"/>
    </row>
    <row r="806" spans="3:3" x14ac:dyDescent="0.25">
      <c r="C806" s="7"/>
    </row>
    <row r="807" spans="3:3" x14ac:dyDescent="0.25">
      <c r="C807" s="7"/>
    </row>
    <row r="808" spans="3:3" x14ac:dyDescent="0.25">
      <c r="C808" s="7"/>
    </row>
    <row r="809" spans="3:3" x14ac:dyDescent="0.25">
      <c r="C809" s="7"/>
    </row>
    <row r="810" spans="3:3" x14ac:dyDescent="0.25">
      <c r="C810" s="7"/>
    </row>
    <row r="811" spans="3:3" x14ac:dyDescent="0.25">
      <c r="C811" s="7"/>
    </row>
    <row r="812" spans="3:3" x14ac:dyDescent="0.25">
      <c r="C812" s="7"/>
    </row>
    <row r="813" spans="3:3" x14ac:dyDescent="0.25">
      <c r="C813" s="7"/>
    </row>
    <row r="814" spans="3:3" x14ac:dyDescent="0.25">
      <c r="C814" s="7"/>
    </row>
    <row r="815" spans="3:3" x14ac:dyDescent="0.25">
      <c r="C815" s="7"/>
    </row>
    <row r="816" spans="3:3" x14ac:dyDescent="0.25">
      <c r="C816" s="7"/>
    </row>
    <row r="817" spans="3:3" x14ac:dyDescent="0.25">
      <c r="C817" s="7"/>
    </row>
    <row r="818" spans="3:3" x14ac:dyDescent="0.25">
      <c r="C818" s="7"/>
    </row>
    <row r="819" spans="3:3" x14ac:dyDescent="0.25">
      <c r="C819" s="7"/>
    </row>
    <row r="820" spans="3:3" x14ac:dyDescent="0.25">
      <c r="C820" s="7"/>
    </row>
    <row r="821" spans="3:3" x14ac:dyDescent="0.25">
      <c r="C821" s="7"/>
    </row>
    <row r="822" spans="3:3" x14ac:dyDescent="0.25">
      <c r="C822" s="7"/>
    </row>
    <row r="823" spans="3:3" x14ac:dyDescent="0.25">
      <c r="C823" s="7"/>
    </row>
    <row r="824" spans="3:3" x14ac:dyDescent="0.25">
      <c r="C824" s="7"/>
    </row>
    <row r="825" spans="3:3" x14ac:dyDescent="0.25">
      <c r="C825" s="7"/>
    </row>
    <row r="826" spans="3:3" x14ac:dyDescent="0.25">
      <c r="C826" s="7"/>
    </row>
    <row r="827" spans="3:3" x14ac:dyDescent="0.25">
      <c r="C827" s="7"/>
    </row>
    <row r="828" spans="3:3" x14ac:dyDescent="0.25">
      <c r="C828" s="7"/>
    </row>
    <row r="829" spans="3:3" x14ac:dyDescent="0.25">
      <c r="C829" s="7"/>
    </row>
    <row r="830" spans="3:3" x14ac:dyDescent="0.25">
      <c r="C830" s="7"/>
    </row>
    <row r="831" spans="3:3" x14ac:dyDescent="0.25">
      <c r="C831" s="7"/>
    </row>
    <row r="832" spans="3:3" x14ac:dyDescent="0.25">
      <c r="C832" s="7"/>
    </row>
    <row r="833" spans="3:3" x14ac:dyDescent="0.25">
      <c r="C833" s="7"/>
    </row>
    <row r="834" spans="3:3" x14ac:dyDescent="0.25">
      <c r="C834" s="7"/>
    </row>
    <row r="835" spans="3:3" x14ac:dyDescent="0.25">
      <c r="C835" s="7"/>
    </row>
    <row r="836" spans="3:3" x14ac:dyDescent="0.25">
      <c r="C836" s="7"/>
    </row>
    <row r="837" spans="3:3" x14ac:dyDescent="0.25">
      <c r="C837" s="7"/>
    </row>
    <row r="838" spans="3:3" x14ac:dyDescent="0.25">
      <c r="C838" s="7"/>
    </row>
    <row r="839" spans="3:3" x14ac:dyDescent="0.25">
      <c r="C839" s="7"/>
    </row>
    <row r="840" spans="3:3" x14ac:dyDescent="0.25">
      <c r="C840" s="7"/>
    </row>
    <row r="841" spans="3:3" x14ac:dyDescent="0.25">
      <c r="C841" s="7"/>
    </row>
    <row r="842" spans="3:3" x14ac:dyDescent="0.25">
      <c r="C842" s="7"/>
    </row>
    <row r="843" spans="3:3" x14ac:dyDescent="0.25">
      <c r="C843" s="7"/>
    </row>
    <row r="844" spans="3:3" x14ac:dyDescent="0.25">
      <c r="C844" s="7"/>
    </row>
    <row r="845" spans="3:3" x14ac:dyDescent="0.25">
      <c r="C845" s="7"/>
    </row>
    <row r="846" spans="3:3" x14ac:dyDescent="0.25">
      <c r="C846" s="7"/>
    </row>
    <row r="847" spans="3:3" x14ac:dyDescent="0.25">
      <c r="C847" s="7"/>
    </row>
    <row r="848" spans="3:3" x14ac:dyDescent="0.25">
      <c r="C848" s="7"/>
    </row>
    <row r="849" spans="3:3" x14ac:dyDescent="0.25">
      <c r="C849" s="7"/>
    </row>
    <row r="850" spans="3:3" x14ac:dyDescent="0.25">
      <c r="C850" s="7"/>
    </row>
    <row r="851" spans="3:3" x14ac:dyDescent="0.25">
      <c r="C851" s="7"/>
    </row>
    <row r="852" spans="3:3" x14ac:dyDescent="0.25">
      <c r="C852" s="7"/>
    </row>
    <row r="853" spans="3:3" x14ac:dyDescent="0.25">
      <c r="C853" s="7"/>
    </row>
    <row r="854" spans="3:3" x14ac:dyDescent="0.25">
      <c r="C854" s="7"/>
    </row>
    <row r="855" spans="3:3" x14ac:dyDescent="0.25">
      <c r="C855" s="7"/>
    </row>
    <row r="856" spans="3:3" x14ac:dyDescent="0.25">
      <c r="C856" s="7"/>
    </row>
    <row r="857" spans="3:3" x14ac:dyDescent="0.25">
      <c r="C857" s="7"/>
    </row>
    <row r="858" spans="3:3" x14ac:dyDescent="0.25">
      <c r="C858" s="7"/>
    </row>
    <row r="859" spans="3:3" x14ac:dyDescent="0.25">
      <c r="C859" s="7"/>
    </row>
    <row r="860" spans="3:3" x14ac:dyDescent="0.25">
      <c r="C860" s="7"/>
    </row>
    <row r="861" spans="3:3" x14ac:dyDescent="0.25">
      <c r="C861" s="7"/>
    </row>
    <row r="862" spans="3:3" x14ac:dyDescent="0.25">
      <c r="C862" s="7"/>
    </row>
    <row r="863" spans="3:3" x14ac:dyDescent="0.25">
      <c r="C863" s="7"/>
    </row>
    <row r="864" spans="3:3" x14ac:dyDescent="0.25">
      <c r="C864" s="7"/>
    </row>
    <row r="865" spans="3:3" x14ac:dyDescent="0.25">
      <c r="C865" s="7"/>
    </row>
    <row r="866" spans="3:3" x14ac:dyDescent="0.25">
      <c r="C866" s="7"/>
    </row>
    <row r="867" spans="3:3" x14ac:dyDescent="0.25">
      <c r="C867" s="7"/>
    </row>
    <row r="868" spans="3:3" x14ac:dyDescent="0.25">
      <c r="C868" s="7"/>
    </row>
    <row r="869" spans="3:3" x14ac:dyDescent="0.25">
      <c r="C869" s="7"/>
    </row>
    <row r="870" spans="3:3" x14ac:dyDescent="0.25">
      <c r="C870" s="7"/>
    </row>
    <row r="871" spans="3:3" x14ac:dyDescent="0.25">
      <c r="C871" s="7"/>
    </row>
    <row r="872" spans="3:3" x14ac:dyDescent="0.25">
      <c r="C872" s="7"/>
    </row>
    <row r="873" spans="3:3" x14ac:dyDescent="0.25">
      <c r="C873" s="7"/>
    </row>
    <row r="874" spans="3:3" x14ac:dyDescent="0.25">
      <c r="C874" s="7"/>
    </row>
    <row r="875" spans="3:3" x14ac:dyDescent="0.25">
      <c r="C875" s="7"/>
    </row>
    <row r="876" spans="3:3" x14ac:dyDescent="0.25">
      <c r="C876" s="7"/>
    </row>
    <row r="877" spans="3:3" x14ac:dyDescent="0.25">
      <c r="C877" s="7"/>
    </row>
    <row r="878" spans="3:3" x14ac:dyDescent="0.25">
      <c r="C878" s="7"/>
    </row>
    <row r="879" spans="3:3" x14ac:dyDescent="0.25">
      <c r="C879" s="7"/>
    </row>
    <row r="880" spans="3:3" x14ac:dyDescent="0.25">
      <c r="C880" s="7"/>
    </row>
    <row r="881" spans="3:3" x14ac:dyDescent="0.25">
      <c r="C881" s="7"/>
    </row>
    <row r="882" spans="3:3" x14ac:dyDescent="0.25">
      <c r="C882" s="7"/>
    </row>
    <row r="883" spans="3:3" x14ac:dyDescent="0.25">
      <c r="C883" s="7"/>
    </row>
    <row r="884" spans="3:3" x14ac:dyDescent="0.25">
      <c r="C884" s="7"/>
    </row>
    <row r="885" spans="3:3" x14ac:dyDescent="0.25">
      <c r="C885" s="7"/>
    </row>
    <row r="886" spans="3:3" x14ac:dyDescent="0.25">
      <c r="C886" s="7"/>
    </row>
    <row r="887" spans="3:3" x14ac:dyDescent="0.25">
      <c r="C887" s="7"/>
    </row>
    <row r="888" spans="3:3" x14ac:dyDescent="0.25">
      <c r="C888" s="7"/>
    </row>
    <row r="889" spans="3:3" x14ac:dyDescent="0.25">
      <c r="C889" s="7"/>
    </row>
    <row r="890" spans="3:3" x14ac:dyDescent="0.25">
      <c r="C890" s="7"/>
    </row>
    <row r="891" spans="3:3" x14ac:dyDescent="0.25">
      <c r="C891" s="7"/>
    </row>
    <row r="892" spans="3:3" x14ac:dyDescent="0.25">
      <c r="C892" s="7"/>
    </row>
    <row r="893" spans="3:3" x14ac:dyDescent="0.25">
      <c r="C893" s="7"/>
    </row>
    <row r="894" spans="3:3" x14ac:dyDescent="0.25">
      <c r="C894" s="7"/>
    </row>
    <row r="895" spans="3:3" x14ac:dyDescent="0.25">
      <c r="C895" s="7"/>
    </row>
    <row r="896" spans="3:3" x14ac:dyDescent="0.25">
      <c r="C896" s="7"/>
    </row>
    <row r="897" spans="3:3" x14ac:dyDescent="0.25">
      <c r="C897" s="7"/>
    </row>
    <row r="898" spans="3:3" x14ac:dyDescent="0.25">
      <c r="C898" s="7"/>
    </row>
    <row r="899" spans="3:3" x14ac:dyDescent="0.25">
      <c r="C899" s="7"/>
    </row>
    <row r="900" spans="3:3" x14ac:dyDescent="0.25">
      <c r="C900" s="7"/>
    </row>
    <row r="901" spans="3:3" x14ac:dyDescent="0.25">
      <c r="C901" s="7"/>
    </row>
    <row r="902" spans="3:3" x14ac:dyDescent="0.25">
      <c r="C902" s="7"/>
    </row>
    <row r="903" spans="3:3" x14ac:dyDescent="0.25">
      <c r="C903" s="7"/>
    </row>
    <row r="904" spans="3:3" x14ac:dyDescent="0.25">
      <c r="C904" s="7"/>
    </row>
    <row r="905" spans="3:3" x14ac:dyDescent="0.25">
      <c r="C905" s="7"/>
    </row>
    <row r="906" spans="3:3" x14ac:dyDescent="0.25">
      <c r="C906" s="7"/>
    </row>
    <row r="907" spans="3:3" x14ac:dyDescent="0.25">
      <c r="C907" s="7"/>
    </row>
    <row r="908" spans="3:3" x14ac:dyDescent="0.25">
      <c r="C908" s="7"/>
    </row>
    <row r="909" spans="3:3" x14ac:dyDescent="0.25">
      <c r="C909" s="7"/>
    </row>
    <row r="910" spans="3:3" x14ac:dyDescent="0.25">
      <c r="C910" s="7"/>
    </row>
    <row r="911" spans="3:3" x14ac:dyDescent="0.25">
      <c r="C911" s="7"/>
    </row>
    <row r="912" spans="3:3" x14ac:dyDescent="0.25">
      <c r="C912" s="7"/>
    </row>
    <row r="913" spans="3:3" x14ac:dyDescent="0.25">
      <c r="C913" s="7"/>
    </row>
    <row r="914" spans="3:3" x14ac:dyDescent="0.25">
      <c r="C914" s="7"/>
    </row>
    <row r="915" spans="3:3" x14ac:dyDescent="0.25">
      <c r="C915" s="7"/>
    </row>
    <row r="916" spans="3:3" x14ac:dyDescent="0.25">
      <c r="C916" s="7"/>
    </row>
    <row r="917" spans="3:3" x14ac:dyDescent="0.25">
      <c r="C917" s="7"/>
    </row>
    <row r="918" spans="3:3" x14ac:dyDescent="0.25">
      <c r="C918" s="7"/>
    </row>
    <row r="919" spans="3:3" x14ac:dyDescent="0.25">
      <c r="C919" s="7"/>
    </row>
    <row r="920" spans="3:3" x14ac:dyDescent="0.25">
      <c r="C920" s="7"/>
    </row>
    <row r="921" spans="3:3" x14ac:dyDescent="0.25">
      <c r="C921" s="7"/>
    </row>
    <row r="922" spans="3:3" x14ac:dyDescent="0.25">
      <c r="C922" s="7"/>
    </row>
    <row r="923" spans="3:3" x14ac:dyDescent="0.25">
      <c r="C923" s="7"/>
    </row>
    <row r="924" spans="3:3" x14ac:dyDescent="0.25">
      <c r="C924" s="7"/>
    </row>
    <row r="925" spans="3:3" x14ac:dyDescent="0.25">
      <c r="C925" s="7"/>
    </row>
    <row r="926" spans="3:3" x14ac:dyDescent="0.25">
      <c r="C926" s="7"/>
    </row>
    <row r="927" spans="3:3" x14ac:dyDescent="0.25">
      <c r="C927" s="7"/>
    </row>
    <row r="928" spans="3:3" x14ac:dyDescent="0.25">
      <c r="C928" s="7"/>
    </row>
    <row r="929" spans="3:3" x14ac:dyDescent="0.25">
      <c r="C929" s="7"/>
    </row>
    <row r="930" spans="3:3" x14ac:dyDescent="0.25">
      <c r="C930" s="7"/>
    </row>
    <row r="931" spans="3:3" x14ac:dyDescent="0.25">
      <c r="C931" s="7"/>
    </row>
    <row r="932" spans="3:3" x14ac:dyDescent="0.25">
      <c r="C932" s="7"/>
    </row>
    <row r="933" spans="3:3" x14ac:dyDescent="0.25">
      <c r="C933" s="7"/>
    </row>
    <row r="934" spans="3:3" x14ac:dyDescent="0.25">
      <c r="C934" s="7"/>
    </row>
    <row r="935" spans="3:3" x14ac:dyDescent="0.25">
      <c r="C935" s="7"/>
    </row>
    <row r="936" spans="3:3" x14ac:dyDescent="0.25">
      <c r="C936" s="7"/>
    </row>
    <row r="937" spans="3:3" x14ac:dyDescent="0.25">
      <c r="C937" s="7"/>
    </row>
    <row r="938" spans="3:3" x14ac:dyDescent="0.25">
      <c r="C938" s="7"/>
    </row>
    <row r="939" spans="3:3" x14ac:dyDescent="0.25">
      <c r="C939" s="7"/>
    </row>
    <row r="940" spans="3:3" x14ac:dyDescent="0.25">
      <c r="C940" s="7"/>
    </row>
    <row r="941" spans="3:3" x14ac:dyDescent="0.25">
      <c r="C941" s="7"/>
    </row>
    <row r="942" spans="3:3" x14ac:dyDescent="0.25">
      <c r="C942" s="7"/>
    </row>
    <row r="943" spans="3:3" x14ac:dyDescent="0.25">
      <c r="C943" s="7"/>
    </row>
    <row r="944" spans="3:3" x14ac:dyDescent="0.25">
      <c r="C944" s="7"/>
    </row>
    <row r="945" spans="3:3" x14ac:dyDescent="0.25">
      <c r="C945" s="7"/>
    </row>
    <row r="946" spans="3:3" x14ac:dyDescent="0.25">
      <c r="C946" s="7"/>
    </row>
    <row r="947" spans="3:3" x14ac:dyDescent="0.25">
      <c r="C947" s="7"/>
    </row>
    <row r="948" spans="3:3" x14ac:dyDescent="0.25">
      <c r="C948" s="7"/>
    </row>
    <row r="949" spans="3:3" x14ac:dyDescent="0.25">
      <c r="C949" s="7"/>
    </row>
    <row r="950" spans="3:3" x14ac:dyDescent="0.25">
      <c r="C950" s="7"/>
    </row>
    <row r="951" spans="3:3" x14ac:dyDescent="0.25">
      <c r="C951" s="7"/>
    </row>
    <row r="952" spans="3:3" x14ac:dyDescent="0.25">
      <c r="C952" s="7"/>
    </row>
    <row r="953" spans="3:3" x14ac:dyDescent="0.25">
      <c r="C953" s="7"/>
    </row>
    <row r="954" spans="3:3" x14ac:dyDescent="0.25">
      <c r="C954" s="7"/>
    </row>
    <row r="955" spans="3:3" x14ac:dyDescent="0.25">
      <c r="C955" s="7"/>
    </row>
    <row r="956" spans="3:3" x14ac:dyDescent="0.25">
      <c r="C956" s="7"/>
    </row>
    <row r="957" spans="3:3" x14ac:dyDescent="0.25">
      <c r="C957" s="7"/>
    </row>
    <row r="958" spans="3:3" x14ac:dyDescent="0.25">
      <c r="C958" s="7"/>
    </row>
    <row r="959" spans="3:3" x14ac:dyDescent="0.25">
      <c r="C959" s="7"/>
    </row>
    <row r="960" spans="3:3" x14ac:dyDescent="0.25">
      <c r="C960" s="7"/>
    </row>
    <row r="961" spans="3:3" x14ac:dyDescent="0.25">
      <c r="C961" s="7"/>
    </row>
    <row r="962" spans="3:3" x14ac:dyDescent="0.25">
      <c r="C962" s="7"/>
    </row>
    <row r="963" spans="3:3" x14ac:dyDescent="0.25">
      <c r="C963" s="7"/>
    </row>
    <row r="964" spans="3:3" x14ac:dyDescent="0.25">
      <c r="C964" s="7"/>
    </row>
    <row r="965" spans="3:3" x14ac:dyDescent="0.25">
      <c r="C965" s="7"/>
    </row>
    <row r="966" spans="3:3" x14ac:dyDescent="0.25">
      <c r="C966" s="7"/>
    </row>
    <row r="967" spans="3:3" x14ac:dyDescent="0.25">
      <c r="C967" s="7"/>
    </row>
    <row r="968" spans="3:3" x14ac:dyDescent="0.25">
      <c r="C968" s="7"/>
    </row>
    <row r="969" spans="3:3" x14ac:dyDescent="0.25">
      <c r="C969" s="7"/>
    </row>
    <row r="970" spans="3:3" x14ac:dyDescent="0.25">
      <c r="C970" s="7"/>
    </row>
    <row r="971" spans="3:3" x14ac:dyDescent="0.25">
      <c r="C971" s="7"/>
    </row>
    <row r="972" spans="3:3" x14ac:dyDescent="0.25">
      <c r="C972" s="7"/>
    </row>
    <row r="973" spans="3:3" x14ac:dyDescent="0.25">
      <c r="C973" s="7"/>
    </row>
    <row r="974" spans="3:3" x14ac:dyDescent="0.25">
      <c r="C974" s="7"/>
    </row>
    <row r="975" spans="3:3" x14ac:dyDescent="0.25">
      <c r="C975" s="7"/>
    </row>
    <row r="976" spans="3:3" x14ac:dyDescent="0.25">
      <c r="C976" s="7"/>
    </row>
    <row r="977" spans="3:3" x14ac:dyDescent="0.25">
      <c r="C977" s="7"/>
    </row>
    <row r="978" spans="3:3" x14ac:dyDescent="0.25">
      <c r="C978" s="7"/>
    </row>
    <row r="979" spans="3:3" x14ac:dyDescent="0.25">
      <c r="C979" s="7"/>
    </row>
    <row r="980" spans="3:3" x14ac:dyDescent="0.25">
      <c r="C980" s="7"/>
    </row>
    <row r="981" spans="3:3" x14ac:dyDescent="0.25">
      <c r="C981" s="7"/>
    </row>
    <row r="982" spans="3:3" x14ac:dyDescent="0.25">
      <c r="C982" s="7"/>
    </row>
    <row r="983" spans="3:3" x14ac:dyDescent="0.25">
      <c r="C983" s="7"/>
    </row>
    <row r="984" spans="3:3" x14ac:dyDescent="0.25">
      <c r="C984" s="7"/>
    </row>
    <row r="985" spans="3:3" x14ac:dyDescent="0.25">
      <c r="C985" s="7"/>
    </row>
    <row r="986" spans="3:3" x14ac:dyDescent="0.25">
      <c r="C986" s="7"/>
    </row>
    <row r="987" spans="3:3" x14ac:dyDescent="0.25">
      <c r="C987" s="7"/>
    </row>
    <row r="988" spans="3:3" x14ac:dyDescent="0.25">
      <c r="C988" s="7"/>
    </row>
    <row r="989" spans="3:3" x14ac:dyDescent="0.25">
      <c r="C989" s="7"/>
    </row>
    <row r="990" spans="3:3" x14ac:dyDescent="0.25">
      <c r="C990" s="7"/>
    </row>
    <row r="991" spans="3:3" x14ac:dyDescent="0.25">
      <c r="C991" s="7"/>
    </row>
    <row r="992" spans="3:3" x14ac:dyDescent="0.25">
      <c r="C992" s="7"/>
    </row>
    <row r="993" spans="3:3" x14ac:dyDescent="0.25">
      <c r="C993" s="7"/>
    </row>
    <row r="994" spans="3:3" x14ac:dyDescent="0.25">
      <c r="C994" s="7"/>
    </row>
    <row r="995" spans="3:3" x14ac:dyDescent="0.25">
      <c r="C995" s="7"/>
    </row>
    <row r="996" spans="3:3" x14ac:dyDescent="0.25">
      <c r="C996" s="7"/>
    </row>
    <row r="997" spans="3:3" x14ac:dyDescent="0.25">
      <c r="C997" s="7"/>
    </row>
    <row r="998" spans="3:3" x14ac:dyDescent="0.25">
      <c r="C998" s="7"/>
    </row>
    <row r="999" spans="3:3" x14ac:dyDescent="0.25">
      <c r="C999" s="7"/>
    </row>
    <row r="1000" spans="3:3" x14ac:dyDescent="0.25">
      <c r="C1000" s="7"/>
    </row>
    <row r="1001" spans="3:3" x14ac:dyDescent="0.25">
      <c r="C1001" s="7"/>
    </row>
    <row r="1002" spans="3:3" x14ac:dyDescent="0.25">
      <c r="C1002" s="7"/>
    </row>
    <row r="1003" spans="3:3" x14ac:dyDescent="0.25">
      <c r="C1003" s="7"/>
    </row>
    <row r="1004" spans="3:3" x14ac:dyDescent="0.25">
      <c r="C1004" s="7"/>
    </row>
    <row r="1005" spans="3:3" x14ac:dyDescent="0.25">
      <c r="C1005" s="7"/>
    </row>
    <row r="1006" spans="3:3" x14ac:dyDescent="0.25">
      <c r="C1006" s="7"/>
    </row>
    <row r="1007" spans="3:3" x14ac:dyDescent="0.25">
      <c r="C1007" s="7"/>
    </row>
    <row r="1008" spans="3:3" x14ac:dyDescent="0.25">
      <c r="C1008" s="7"/>
    </row>
    <row r="1009" spans="3:3" x14ac:dyDescent="0.25">
      <c r="C1009" s="7"/>
    </row>
    <row r="1010" spans="3:3" x14ac:dyDescent="0.25">
      <c r="C1010" s="7"/>
    </row>
    <row r="1011" spans="3:3" x14ac:dyDescent="0.25">
      <c r="C1011" s="7"/>
    </row>
    <row r="1012" spans="3:3" x14ac:dyDescent="0.25">
      <c r="C1012" s="7"/>
    </row>
    <row r="1013" spans="3:3" x14ac:dyDescent="0.25">
      <c r="C1013" s="7"/>
    </row>
    <row r="1014" spans="3:3" x14ac:dyDescent="0.25">
      <c r="C1014" s="7"/>
    </row>
    <row r="1015" spans="3:3" x14ac:dyDescent="0.25">
      <c r="C1015" s="7"/>
    </row>
    <row r="1016" spans="3:3" x14ac:dyDescent="0.25">
      <c r="C1016" s="7"/>
    </row>
    <row r="1017" spans="3:3" x14ac:dyDescent="0.25">
      <c r="C1017" s="7"/>
    </row>
    <row r="1018" spans="3:3" x14ac:dyDescent="0.25">
      <c r="C1018" s="7"/>
    </row>
    <row r="1019" spans="3:3" x14ac:dyDescent="0.25">
      <c r="C1019" s="7"/>
    </row>
    <row r="1020" spans="3:3" x14ac:dyDescent="0.25">
      <c r="C1020" s="7"/>
    </row>
    <row r="1021" spans="3:3" x14ac:dyDescent="0.25">
      <c r="C1021" s="7"/>
    </row>
    <row r="1022" spans="3:3" x14ac:dyDescent="0.25">
      <c r="C1022" s="7"/>
    </row>
    <row r="1023" spans="3:3" x14ac:dyDescent="0.25">
      <c r="C1023" s="7"/>
    </row>
    <row r="1024" spans="3:3" x14ac:dyDescent="0.25">
      <c r="C1024" s="7"/>
    </row>
    <row r="1025" spans="3:3" x14ac:dyDescent="0.25">
      <c r="C1025" s="7"/>
    </row>
    <row r="1026" spans="3:3" x14ac:dyDescent="0.25">
      <c r="C1026" s="7"/>
    </row>
    <row r="1027" spans="3:3" x14ac:dyDescent="0.25">
      <c r="C1027" s="7"/>
    </row>
    <row r="1028" spans="3:3" x14ac:dyDescent="0.25">
      <c r="C1028" s="7"/>
    </row>
    <row r="1029" spans="3:3" x14ac:dyDescent="0.25">
      <c r="C1029" s="7"/>
    </row>
    <row r="1030" spans="3:3" x14ac:dyDescent="0.25">
      <c r="C1030" s="7"/>
    </row>
    <row r="1031" spans="3:3" x14ac:dyDescent="0.25">
      <c r="C1031" s="7"/>
    </row>
    <row r="1032" spans="3:3" x14ac:dyDescent="0.25">
      <c r="C1032" s="7"/>
    </row>
    <row r="1033" spans="3:3" x14ac:dyDescent="0.25">
      <c r="C1033" s="7"/>
    </row>
    <row r="1034" spans="3:3" x14ac:dyDescent="0.25">
      <c r="C1034" s="7"/>
    </row>
    <row r="1035" spans="3:3" x14ac:dyDescent="0.25">
      <c r="C1035" s="7"/>
    </row>
    <row r="1036" spans="3:3" x14ac:dyDescent="0.25">
      <c r="C1036" s="7"/>
    </row>
    <row r="1037" spans="3:3" x14ac:dyDescent="0.25">
      <c r="C1037" s="7"/>
    </row>
    <row r="1038" spans="3:3" x14ac:dyDescent="0.25">
      <c r="C1038" s="7"/>
    </row>
    <row r="1039" spans="3:3" x14ac:dyDescent="0.25">
      <c r="C1039" s="7"/>
    </row>
    <row r="1040" spans="3:3" x14ac:dyDescent="0.25">
      <c r="C1040" s="7"/>
    </row>
    <row r="1041" spans="3:3" x14ac:dyDescent="0.25">
      <c r="C1041" s="7"/>
    </row>
    <row r="1042" spans="3:3" x14ac:dyDescent="0.25">
      <c r="C1042" s="7"/>
    </row>
    <row r="1043" spans="3:3" x14ac:dyDescent="0.25">
      <c r="C1043" s="7"/>
    </row>
    <row r="1044" spans="3:3" x14ac:dyDescent="0.25">
      <c r="C1044" s="7"/>
    </row>
    <row r="1045" spans="3:3" x14ac:dyDescent="0.25">
      <c r="C1045" s="7"/>
    </row>
    <row r="1046" spans="3:3" x14ac:dyDescent="0.25">
      <c r="C1046" s="7"/>
    </row>
    <row r="1047" spans="3:3" x14ac:dyDescent="0.25">
      <c r="C1047" s="7"/>
    </row>
    <row r="1048" spans="3:3" x14ac:dyDescent="0.25">
      <c r="C1048" s="7"/>
    </row>
    <row r="1049" spans="3:3" x14ac:dyDescent="0.25">
      <c r="C1049" s="7"/>
    </row>
    <row r="1050" spans="3:3" x14ac:dyDescent="0.25">
      <c r="C1050" s="7"/>
    </row>
    <row r="1051" spans="3:3" x14ac:dyDescent="0.25">
      <c r="C1051" s="7"/>
    </row>
    <row r="1052" spans="3:3" x14ac:dyDescent="0.25">
      <c r="C1052" s="7"/>
    </row>
    <row r="1053" spans="3:3" x14ac:dyDescent="0.25">
      <c r="C1053" s="7"/>
    </row>
    <row r="1054" spans="3:3" x14ac:dyDescent="0.25">
      <c r="C1054" s="7"/>
    </row>
    <row r="1055" spans="3:3" x14ac:dyDescent="0.25">
      <c r="C1055" s="7"/>
    </row>
    <row r="1056" spans="3:3" x14ac:dyDescent="0.25">
      <c r="C1056" s="7"/>
    </row>
    <row r="1057" spans="3:3" x14ac:dyDescent="0.25">
      <c r="C1057" s="7"/>
    </row>
    <row r="1058" spans="3:3" x14ac:dyDescent="0.25">
      <c r="C1058" s="7"/>
    </row>
    <row r="1059" spans="3:3" x14ac:dyDescent="0.25">
      <c r="C1059" s="7"/>
    </row>
    <row r="1060" spans="3:3" x14ac:dyDescent="0.25">
      <c r="C1060" s="7"/>
    </row>
    <row r="1061" spans="3:3" x14ac:dyDescent="0.25">
      <c r="C1061" s="7"/>
    </row>
    <row r="1062" spans="3:3" x14ac:dyDescent="0.25">
      <c r="C1062" s="7"/>
    </row>
    <row r="1063" spans="3:3" x14ac:dyDescent="0.25">
      <c r="C1063" s="7"/>
    </row>
    <row r="1064" spans="3:3" x14ac:dyDescent="0.25">
      <c r="C1064" s="7"/>
    </row>
    <row r="1065" spans="3:3" x14ac:dyDescent="0.25">
      <c r="C1065" s="7"/>
    </row>
    <row r="1066" spans="3:3" x14ac:dyDescent="0.25">
      <c r="C1066" s="7"/>
    </row>
    <row r="1067" spans="3:3" x14ac:dyDescent="0.25">
      <c r="C1067" s="7"/>
    </row>
    <row r="1068" spans="3:3" x14ac:dyDescent="0.25">
      <c r="C1068" s="7"/>
    </row>
    <row r="1069" spans="3:3" x14ac:dyDescent="0.25">
      <c r="C1069" s="7"/>
    </row>
    <row r="1070" spans="3:3" x14ac:dyDescent="0.25">
      <c r="C1070" s="7"/>
    </row>
    <row r="1071" spans="3:3" x14ac:dyDescent="0.25">
      <c r="C1071" s="7"/>
    </row>
    <row r="1072" spans="3:3" x14ac:dyDescent="0.25">
      <c r="C1072" s="7"/>
    </row>
    <row r="1073" spans="3:3" x14ac:dyDescent="0.25">
      <c r="C1073" s="7"/>
    </row>
    <row r="1074" spans="3:3" x14ac:dyDescent="0.25">
      <c r="C1074" s="7"/>
    </row>
    <row r="1075" spans="3:3" x14ac:dyDescent="0.25">
      <c r="C1075" s="7"/>
    </row>
    <row r="1076" spans="3:3" x14ac:dyDescent="0.25">
      <c r="C1076" s="7"/>
    </row>
    <row r="1077" spans="3:3" x14ac:dyDescent="0.25">
      <c r="C1077" s="7"/>
    </row>
    <row r="1078" spans="3:3" x14ac:dyDescent="0.25">
      <c r="C1078" s="7"/>
    </row>
    <row r="1079" spans="3:3" x14ac:dyDescent="0.25">
      <c r="C1079" s="7"/>
    </row>
    <row r="1080" spans="3:3" x14ac:dyDescent="0.25">
      <c r="C1080" s="7"/>
    </row>
    <row r="1081" spans="3:3" x14ac:dyDescent="0.25">
      <c r="C1081" s="7"/>
    </row>
    <row r="1082" spans="3:3" x14ac:dyDescent="0.25">
      <c r="C1082" s="7"/>
    </row>
    <row r="1083" spans="3:3" x14ac:dyDescent="0.25">
      <c r="C1083" s="7"/>
    </row>
    <row r="1084" spans="3:3" x14ac:dyDescent="0.25">
      <c r="C1084" s="7"/>
    </row>
    <row r="1085" spans="3:3" x14ac:dyDescent="0.25">
      <c r="C1085" s="7"/>
    </row>
    <row r="1086" spans="3:3" x14ac:dyDescent="0.25">
      <c r="C1086" s="7"/>
    </row>
    <row r="1087" spans="3:3" x14ac:dyDescent="0.25">
      <c r="C1087" s="7"/>
    </row>
    <row r="1088" spans="3:3" x14ac:dyDescent="0.25">
      <c r="C1088" s="7"/>
    </row>
    <row r="1089" spans="3:3" x14ac:dyDescent="0.25">
      <c r="C1089" s="7"/>
    </row>
    <row r="1090" spans="3:3" x14ac:dyDescent="0.25">
      <c r="C1090" s="7"/>
    </row>
    <row r="1091" spans="3:3" x14ac:dyDescent="0.25">
      <c r="C1091" s="7"/>
    </row>
    <row r="1092" spans="3:3" x14ac:dyDescent="0.25">
      <c r="C1092" s="7"/>
    </row>
    <row r="1093" spans="3:3" x14ac:dyDescent="0.25">
      <c r="C1093" s="7"/>
    </row>
    <row r="1094" spans="3:3" x14ac:dyDescent="0.25">
      <c r="C1094" s="7"/>
    </row>
    <row r="1095" spans="3:3" x14ac:dyDescent="0.25">
      <c r="C1095" s="7"/>
    </row>
    <row r="1096" spans="3:3" x14ac:dyDescent="0.25">
      <c r="C1096" s="7"/>
    </row>
    <row r="1097" spans="3:3" x14ac:dyDescent="0.25">
      <c r="C1097" s="7"/>
    </row>
    <row r="1098" spans="3:3" x14ac:dyDescent="0.25">
      <c r="C1098" s="7"/>
    </row>
    <row r="1099" spans="3:3" x14ac:dyDescent="0.25">
      <c r="C1099" s="7"/>
    </row>
    <row r="1100" spans="3:3" x14ac:dyDescent="0.25">
      <c r="C1100" s="7"/>
    </row>
    <row r="1101" spans="3:3" x14ac:dyDescent="0.25">
      <c r="C1101" s="7"/>
    </row>
    <row r="1102" spans="3:3" x14ac:dyDescent="0.25">
      <c r="C1102" s="7"/>
    </row>
    <row r="1103" spans="3:3" x14ac:dyDescent="0.25">
      <c r="C1103" s="7"/>
    </row>
    <row r="1104" spans="3:3" x14ac:dyDescent="0.25">
      <c r="C1104" s="7"/>
    </row>
    <row r="1105" spans="3:3" x14ac:dyDescent="0.25">
      <c r="C1105" s="7"/>
    </row>
    <row r="1106" spans="3:3" x14ac:dyDescent="0.25">
      <c r="C1106" s="7"/>
    </row>
    <row r="1107" spans="3:3" x14ac:dyDescent="0.25">
      <c r="C1107" s="7"/>
    </row>
    <row r="1108" spans="3:3" x14ac:dyDescent="0.25">
      <c r="C1108" s="7"/>
    </row>
    <row r="1109" spans="3:3" x14ac:dyDescent="0.25">
      <c r="C1109" s="7"/>
    </row>
    <row r="1110" spans="3:3" x14ac:dyDescent="0.25">
      <c r="C1110" s="7"/>
    </row>
    <row r="1111" spans="3:3" x14ac:dyDescent="0.25">
      <c r="C1111" s="7"/>
    </row>
    <row r="1112" spans="3:3" x14ac:dyDescent="0.25">
      <c r="C1112" s="7"/>
    </row>
    <row r="1113" spans="3:3" x14ac:dyDescent="0.25">
      <c r="C1113" s="7"/>
    </row>
    <row r="1114" spans="3:3" x14ac:dyDescent="0.25">
      <c r="C1114" s="7"/>
    </row>
    <row r="1115" spans="3:3" x14ac:dyDescent="0.25">
      <c r="C1115" s="7"/>
    </row>
    <row r="1116" spans="3:3" x14ac:dyDescent="0.25">
      <c r="C1116" s="7"/>
    </row>
    <row r="1117" spans="3:3" x14ac:dyDescent="0.25">
      <c r="C1117" s="7"/>
    </row>
    <row r="1118" spans="3:3" x14ac:dyDescent="0.25">
      <c r="C1118" s="7"/>
    </row>
    <row r="1119" spans="3:3" x14ac:dyDescent="0.25">
      <c r="C1119" s="7"/>
    </row>
    <row r="1120" spans="3:3" x14ac:dyDescent="0.25">
      <c r="C1120" s="7"/>
    </row>
    <row r="1121" spans="3:3" x14ac:dyDescent="0.25">
      <c r="C1121" s="7"/>
    </row>
    <row r="1122" spans="3:3" x14ac:dyDescent="0.25">
      <c r="C1122" s="7"/>
    </row>
    <row r="1123" spans="3:3" x14ac:dyDescent="0.25">
      <c r="C1123" s="7"/>
    </row>
    <row r="1124" spans="3:3" x14ac:dyDescent="0.25">
      <c r="C1124" s="7"/>
    </row>
    <row r="1125" spans="3:3" x14ac:dyDescent="0.25">
      <c r="C1125" s="7"/>
    </row>
    <row r="1126" spans="3:3" x14ac:dyDescent="0.25">
      <c r="C1126" s="7"/>
    </row>
    <row r="1127" spans="3:3" x14ac:dyDescent="0.25">
      <c r="C1127" s="7"/>
    </row>
    <row r="1128" spans="3:3" x14ac:dyDescent="0.25">
      <c r="C1128" s="7"/>
    </row>
    <row r="1129" spans="3:3" x14ac:dyDescent="0.25">
      <c r="C1129" s="7"/>
    </row>
    <row r="1130" spans="3:3" x14ac:dyDescent="0.25">
      <c r="C1130" s="7"/>
    </row>
    <row r="1131" spans="3:3" x14ac:dyDescent="0.25">
      <c r="C1131" s="7"/>
    </row>
    <row r="1132" spans="3:3" x14ac:dyDescent="0.25">
      <c r="C1132" s="7"/>
    </row>
    <row r="1133" spans="3:3" x14ac:dyDescent="0.25">
      <c r="C1133" s="7"/>
    </row>
    <row r="1134" spans="3:3" x14ac:dyDescent="0.25">
      <c r="C1134" s="7"/>
    </row>
    <row r="1135" spans="3:3" x14ac:dyDescent="0.25">
      <c r="C1135" s="7"/>
    </row>
    <row r="1136" spans="3:3" x14ac:dyDescent="0.25">
      <c r="C1136" s="7"/>
    </row>
    <row r="1137" spans="3:3" x14ac:dyDescent="0.25">
      <c r="C1137" s="7"/>
    </row>
    <row r="1138" spans="3:3" x14ac:dyDescent="0.25">
      <c r="C1138" s="7"/>
    </row>
    <row r="1139" spans="3:3" x14ac:dyDescent="0.25">
      <c r="C1139" s="7"/>
    </row>
    <row r="1140" spans="3:3" x14ac:dyDescent="0.25">
      <c r="C1140" s="7"/>
    </row>
    <row r="1141" spans="3:3" x14ac:dyDescent="0.25">
      <c r="C1141" s="7"/>
    </row>
    <row r="1142" spans="3:3" x14ac:dyDescent="0.25">
      <c r="C1142" s="7"/>
    </row>
    <row r="1143" spans="3:3" x14ac:dyDescent="0.25">
      <c r="C1143" s="7"/>
    </row>
    <row r="1144" spans="3:3" x14ac:dyDescent="0.25">
      <c r="C1144" s="7"/>
    </row>
    <row r="1145" spans="3:3" x14ac:dyDescent="0.25">
      <c r="C1145" s="7"/>
    </row>
    <row r="1146" spans="3:3" x14ac:dyDescent="0.25">
      <c r="C1146" s="7"/>
    </row>
    <row r="1147" spans="3:3" x14ac:dyDescent="0.25">
      <c r="C1147" s="7"/>
    </row>
    <row r="1148" spans="3:3" x14ac:dyDescent="0.25">
      <c r="C1148" s="7"/>
    </row>
    <row r="1149" spans="3:3" x14ac:dyDescent="0.25">
      <c r="C1149" s="7"/>
    </row>
    <row r="1150" spans="3:3" x14ac:dyDescent="0.25">
      <c r="C1150" s="7"/>
    </row>
    <row r="1151" spans="3:3" x14ac:dyDescent="0.25">
      <c r="C1151" s="7"/>
    </row>
    <row r="1152" spans="3:3" x14ac:dyDescent="0.25">
      <c r="C1152" s="7"/>
    </row>
    <row r="1153" spans="3:3" x14ac:dyDescent="0.25">
      <c r="C1153" s="7"/>
    </row>
    <row r="1154" spans="3:3" x14ac:dyDescent="0.25">
      <c r="C1154" s="7"/>
    </row>
    <row r="1155" spans="3:3" x14ac:dyDescent="0.25">
      <c r="C1155" s="7"/>
    </row>
    <row r="1156" spans="3:3" x14ac:dyDescent="0.25">
      <c r="C1156" s="7"/>
    </row>
    <row r="1157" spans="3:3" x14ac:dyDescent="0.25">
      <c r="C1157" s="7"/>
    </row>
    <row r="1158" spans="3:3" x14ac:dyDescent="0.25">
      <c r="C1158" s="7"/>
    </row>
    <row r="1159" spans="3:3" x14ac:dyDescent="0.25">
      <c r="C1159" s="7"/>
    </row>
    <row r="1160" spans="3:3" x14ac:dyDescent="0.25">
      <c r="C1160" s="7"/>
    </row>
    <row r="1161" spans="3:3" x14ac:dyDescent="0.25">
      <c r="C1161" s="7"/>
    </row>
    <row r="1162" spans="3:3" x14ac:dyDescent="0.25">
      <c r="C1162" s="7"/>
    </row>
    <row r="1163" spans="3:3" x14ac:dyDescent="0.25">
      <c r="C1163" s="7"/>
    </row>
    <row r="1164" spans="3:3" x14ac:dyDescent="0.25">
      <c r="C1164" s="7"/>
    </row>
    <row r="1165" spans="3:3" x14ac:dyDescent="0.25">
      <c r="C1165" s="7"/>
    </row>
    <row r="1166" spans="3:3" x14ac:dyDescent="0.25">
      <c r="C1166" s="7"/>
    </row>
    <row r="1167" spans="3:3" x14ac:dyDescent="0.25">
      <c r="C1167" s="7"/>
    </row>
    <row r="1168" spans="3:3" x14ac:dyDescent="0.25">
      <c r="C1168" s="7"/>
    </row>
    <row r="1169" spans="3:3" x14ac:dyDescent="0.25">
      <c r="C1169" s="7"/>
    </row>
    <row r="1170" spans="3:3" x14ac:dyDescent="0.25">
      <c r="C1170" s="7"/>
    </row>
    <row r="1171" spans="3:3" x14ac:dyDescent="0.25">
      <c r="C1171" s="7"/>
    </row>
    <row r="1172" spans="3:3" x14ac:dyDescent="0.25">
      <c r="C1172" s="7"/>
    </row>
    <row r="1173" spans="3:3" x14ac:dyDescent="0.25">
      <c r="C1173" s="7"/>
    </row>
    <row r="1174" spans="3:3" x14ac:dyDescent="0.25">
      <c r="C1174" s="7"/>
    </row>
    <row r="1175" spans="3:3" x14ac:dyDescent="0.25">
      <c r="C1175" s="7"/>
    </row>
    <row r="1176" spans="3:3" x14ac:dyDescent="0.25">
      <c r="C1176" s="7"/>
    </row>
    <row r="1177" spans="3:3" x14ac:dyDescent="0.25">
      <c r="C1177" s="7"/>
    </row>
    <row r="1178" spans="3:3" x14ac:dyDescent="0.25">
      <c r="C1178" s="7"/>
    </row>
    <row r="1179" spans="3:3" x14ac:dyDescent="0.25">
      <c r="C1179" s="7"/>
    </row>
    <row r="1180" spans="3:3" x14ac:dyDescent="0.25">
      <c r="C1180" s="7"/>
    </row>
    <row r="1181" spans="3:3" x14ac:dyDescent="0.25">
      <c r="C1181" s="7"/>
    </row>
    <row r="1182" spans="3:3" x14ac:dyDescent="0.25">
      <c r="C1182" s="7"/>
    </row>
    <row r="1183" spans="3:3" x14ac:dyDescent="0.25">
      <c r="C1183" s="7"/>
    </row>
    <row r="1184" spans="3:3" x14ac:dyDescent="0.25">
      <c r="C1184" s="7"/>
    </row>
    <row r="1185" spans="3:3" x14ac:dyDescent="0.25">
      <c r="C1185" s="7"/>
    </row>
    <row r="1186" spans="3:3" x14ac:dyDescent="0.25">
      <c r="C1186" s="7"/>
    </row>
    <row r="1187" spans="3:3" x14ac:dyDescent="0.25">
      <c r="C1187" s="7"/>
    </row>
    <row r="1188" spans="3:3" x14ac:dyDescent="0.25">
      <c r="C1188" s="7"/>
    </row>
    <row r="1189" spans="3:3" x14ac:dyDescent="0.25">
      <c r="C1189" s="7"/>
    </row>
    <row r="1190" spans="3:3" x14ac:dyDescent="0.25">
      <c r="C1190" s="7"/>
    </row>
    <row r="1191" spans="3:3" x14ac:dyDescent="0.25">
      <c r="C1191" s="7"/>
    </row>
    <row r="1192" spans="3:3" x14ac:dyDescent="0.25">
      <c r="C1192" s="7"/>
    </row>
    <row r="1193" spans="3:3" x14ac:dyDescent="0.25">
      <c r="C1193" s="7"/>
    </row>
    <row r="1194" spans="3:3" x14ac:dyDescent="0.25">
      <c r="C1194" s="7"/>
    </row>
    <row r="1195" spans="3:3" x14ac:dyDescent="0.25">
      <c r="C1195" s="7"/>
    </row>
    <row r="1196" spans="3:3" x14ac:dyDescent="0.25">
      <c r="C1196" s="7"/>
    </row>
    <row r="1197" spans="3:3" x14ac:dyDescent="0.25">
      <c r="C1197" s="7"/>
    </row>
    <row r="1198" spans="3:3" x14ac:dyDescent="0.25">
      <c r="C1198" s="7"/>
    </row>
    <row r="1199" spans="3:3" x14ac:dyDescent="0.25">
      <c r="C1199" s="7"/>
    </row>
    <row r="1200" spans="3:3" x14ac:dyDescent="0.25">
      <c r="C1200" s="7"/>
    </row>
    <row r="1201" spans="3:3" x14ac:dyDescent="0.25">
      <c r="C1201" s="7"/>
    </row>
    <row r="1202" spans="3:3" x14ac:dyDescent="0.25">
      <c r="C1202" s="7"/>
    </row>
    <row r="1203" spans="3:3" x14ac:dyDescent="0.25">
      <c r="C1203" s="7"/>
    </row>
    <row r="1204" spans="3:3" x14ac:dyDescent="0.25">
      <c r="C1204" s="7"/>
    </row>
    <row r="1205" spans="3:3" x14ac:dyDescent="0.25">
      <c r="C1205" s="7"/>
    </row>
    <row r="1206" spans="3:3" x14ac:dyDescent="0.25">
      <c r="C1206" s="7"/>
    </row>
    <row r="1207" spans="3:3" x14ac:dyDescent="0.25">
      <c r="C1207" s="7"/>
    </row>
    <row r="1208" spans="3:3" x14ac:dyDescent="0.25">
      <c r="C1208" s="7"/>
    </row>
    <row r="1209" spans="3:3" x14ac:dyDescent="0.25">
      <c r="C1209" s="7"/>
    </row>
    <row r="1210" spans="3:3" x14ac:dyDescent="0.25">
      <c r="C1210" s="7"/>
    </row>
    <row r="1211" spans="3:3" x14ac:dyDescent="0.25">
      <c r="C1211" s="7"/>
    </row>
    <row r="1212" spans="3:3" x14ac:dyDescent="0.25">
      <c r="C1212" s="7"/>
    </row>
    <row r="1213" spans="3:3" x14ac:dyDescent="0.25">
      <c r="C1213" s="7"/>
    </row>
    <row r="1214" spans="3:3" x14ac:dyDescent="0.25">
      <c r="C1214" s="7"/>
    </row>
    <row r="1215" spans="3:3" x14ac:dyDescent="0.25">
      <c r="C1215" s="7"/>
    </row>
    <row r="1216" spans="3:3" x14ac:dyDescent="0.25">
      <c r="C1216" s="7"/>
    </row>
    <row r="1217" spans="3:3" x14ac:dyDescent="0.25">
      <c r="C1217" s="7"/>
    </row>
    <row r="1218" spans="3:3" x14ac:dyDescent="0.25">
      <c r="C1218" s="7"/>
    </row>
    <row r="1219" spans="3:3" x14ac:dyDescent="0.25">
      <c r="C1219" s="7"/>
    </row>
    <row r="1220" spans="3:3" x14ac:dyDescent="0.25">
      <c r="C1220" s="7"/>
    </row>
    <row r="1221" spans="3:3" x14ac:dyDescent="0.25">
      <c r="C1221" s="7"/>
    </row>
    <row r="1222" spans="3:3" x14ac:dyDescent="0.25">
      <c r="C1222" s="7"/>
    </row>
    <row r="1223" spans="3:3" x14ac:dyDescent="0.25">
      <c r="C1223" s="7"/>
    </row>
    <row r="1224" spans="3:3" x14ac:dyDescent="0.25">
      <c r="C1224" s="7"/>
    </row>
    <row r="1225" spans="3:3" x14ac:dyDescent="0.25">
      <c r="C1225" s="7"/>
    </row>
    <row r="1226" spans="3:3" x14ac:dyDescent="0.25">
      <c r="C1226" s="7"/>
    </row>
    <row r="1227" spans="3:3" x14ac:dyDescent="0.25">
      <c r="C1227" s="7"/>
    </row>
    <row r="1228" spans="3:3" x14ac:dyDescent="0.25">
      <c r="C1228" s="7"/>
    </row>
    <row r="1229" spans="3:3" x14ac:dyDescent="0.25">
      <c r="C1229" s="7"/>
    </row>
    <row r="1230" spans="3:3" x14ac:dyDescent="0.25">
      <c r="C1230" s="7"/>
    </row>
    <row r="1231" spans="3:3" x14ac:dyDescent="0.25">
      <c r="C1231" s="7"/>
    </row>
    <row r="1232" spans="3:3" x14ac:dyDescent="0.25">
      <c r="C1232" s="7"/>
    </row>
    <row r="1233" spans="3:3" x14ac:dyDescent="0.25">
      <c r="C1233" s="7"/>
    </row>
    <row r="1234" spans="3:3" x14ac:dyDescent="0.25">
      <c r="C1234" s="7"/>
    </row>
    <row r="1235" spans="3:3" x14ac:dyDescent="0.25">
      <c r="C1235" s="7"/>
    </row>
    <row r="1236" spans="3:3" x14ac:dyDescent="0.25">
      <c r="C1236" s="7"/>
    </row>
    <row r="1237" spans="3:3" x14ac:dyDescent="0.25">
      <c r="C1237" s="7"/>
    </row>
    <row r="1238" spans="3:3" x14ac:dyDescent="0.25">
      <c r="C1238" s="7"/>
    </row>
    <row r="1239" spans="3:3" x14ac:dyDescent="0.25">
      <c r="C1239" s="7"/>
    </row>
    <row r="1240" spans="3:3" x14ac:dyDescent="0.25">
      <c r="C1240" s="7"/>
    </row>
    <row r="1241" spans="3:3" x14ac:dyDescent="0.25">
      <c r="C1241" s="7"/>
    </row>
    <row r="1242" spans="3:3" x14ac:dyDescent="0.25">
      <c r="C1242" s="7"/>
    </row>
    <row r="1243" spans="3:3" x14ac:dyDescent="0.25">
      <c r="C1243" s="7"/>
    </row>
    <row r="1244" spans="3:3" x14ac:dyDescent="0.25">
      <c r="C1244" s="7"/>
    </row>
    <row r="1245" spans="3:3" x14ac:dyDescent="0.25">
      <c r="C1245" s="7"/>
    </row>
    <row r="1246" spans="3:3" x14ac:dyDescent="0.25">
      <c r="C1246" s="7"/>
    </row>
    <row r="1247" spans="3:3" x14ac:dyDescent="0.25">
      <c r="C1247" s="7"/>
    </row>
    <row r="1248" spans="3:3" x14ac:dyDescent="0.25">
      <c r="C1248" s="7"/>
    </row>
    <row r="1249" spans="3:3" x14ac:dyDescent="0.25">
      <c r="C1249" s="7"/>
    </row>
    <row r="1250" spans="3:3" x14ac:dyDescent="0.25">
      <c r="C1250" s="7"/>
    </row>
    <row r="1251" spans="3:3" x14ac:dyDescent="0.25">
      <c r="C1251" s="7"/>
    </row>
    <row r="1252" spans="3:3" x14ac:dyDescent="0.25">
      <c r="C1252" s="7"/>
    </row>
    <row r="1253" spans="3:3" x14ac:dyDescent="0.25">
      <c r="C1253" s="7"/>
    </row>
    <row r="1254" spans="3:3" x14ac:dyDescent="0.25">
      <c r="C1254" s="7"/>
    </row>
    <row r="1255" spans="3:3" x14ac:dyDescent="0.25">
      <c r="C1255" s="7"/>
    </row>
    <row r="1256" spans="3:3" x14ac:dyDescent="0.25">
      <c r="C1256" s="7"/>
    </row>
    <row r="1257" spans="3:3" x14ac:dyDescent="0.25">
      <c r="C1257" s="7"/>
    </row>
    <row r="1258" spans="3:3" x14ac:dyDescent="0.25">
      <c r="C1258" s="7"/>
    </row>
    <row r="1259" spans="3:3" x14ac:dyDescent="0.25">
      <c r="C1259" s="7"/>
    </row>
    <row r="1260" spans="3:3" x14ac:dyDescent="0.25">
      <c r="C1260" s="7"/>
    </row>
    <row r="1261" spans="3:3" x14ac:dyDescent="0.25">
      <c r="C1261" s="7"/>
    </row>
    <row r="1262" spans="3:3" x14ac:dyDescent="0.25">
      <c r="C1262" s="7"/>
    </row>
    <row r="1263" spans="3:3" x14ac:dyDescent="0.25">
      <c r="C1263" s="7"/>
    </row>
    <row r="1264" spans="3:3" x14ac:dyDescent="0.25">
      <c r="C1264" s="7"/>
    </row>
    <row r="1265" spans="3:3" x14ac:dyDescent="0.25">
      <c r="C1265" s="7"/>
    </row>
    <row r="1266" spans="3:3" x14ac:dyDescent="0.25">
      <c r="C1266" s="7"/>
    </row>
    <row r="1267" spans="3:3" x14ac:dyDescent="0.25">
      <c r="C1267" s="7"/>
    </row>
    <row r="1268" spans="3:3" x14ac:dyDescent="0.25">
      <c r="C1268" s="7"/>
    </row>
    <row r="1269" spans="3:3" x14ac:dyDescent="0.25">
      <c r="C1269" s="7"/>
    </row>
    <row r="1270" spans="3:3" x14ac:dyDescent="0.25">
      <c r="C1270" s="7"/>
    </row>
    <row r="1271" spans="3:3" x14ac:dyDescent="0.25">
      <c r="C1271" s="7"/>
    </row>
    <row r="1272" spans="3:3" x14ac:dyDescent="0.25">
      <c r="C1272" s="7"/>
    </row>
    <row r="1273" spans="3:3" x14ac:dyDescent="0.25">
      <c r="C1273" s="7"/>
    </row>
    <row r="1274" spans="3:3" x14ac:dyDescent="0.25">
      <c r="C1274" s="7"/>
    </row>
    <row r="1275" spans="3:3" x14ac:dyDescent="0.25">
      <c r="C1275" s="7"/>
    </row>
    <row r="1276" spans="3:3" x14ac:dyDescent="0.25">
      <c r="C1276" s="7"/>
    </row>
    <row r="1277" spans="3:3" x14ac:dyDescent="0.25">
      <c r="C1277" s="7"/>
    </row>
    <row r="1278" spans="3:3" x14ac:dyDescent="0.25">
      <c r="C1278" s="7"/>
    </row>
    <row r="1279" spans="3:3" x14ac:dyDescent="0.25">
      <c r="C1279" s="7"/>
    </row>
    <row r="1280" spans="3:3" x14ac:dyDescent="0.25">
      <c r="C1280" s="7"/>
    </row>
    <row r="1281" spans="3:3" x14ac:dyDescent="0.25">
      <c r="C1281" s="7"/>
    </row>
    <row r="1282" spans="3:3" x14ac:dyDescent="0.25">
      <c r="C1282" s="7"/>
    </row>
    <row r="1283" spans="3:3" x14ac:dyDescent="0.25">
      <c r="C1283" s="7"/>
    </row>
    <row r="1284" spans="3:3" x14ac:dyDescent="0.25">
      <c r="C1284" s="7"/>
    </row>
    <row r="1285" spans="3:3" x14ac:dyDescent="0.25">
      <c r="C1285" s="7"/>
    </row>
    <row r="1286" spans="3:3" x14ac:dyDescent="0.25">
      <c r="C1286" s="7"/>
    </row>
    <row r="1287" spans="3:3" x14ac:dyDescent="0.25">
      <c r="C1287" s="7"/>
    </row>
    <row r="1288" spans="3:3" x14ac:dyDescent="0.25">
      <c r="C1288" s="7"/>
    </row>
    <row r="1289" spans="3:3" x14ac:dyDescent="0.25">
      <c r="C1289" s="7"/>
    </row>
    <row r="1290" spans="3:3" x14ac:dyDescent="0.25">
      <c r="C1290" s="7"/>
    </row>
    <row r="1291" spans="3:3" x14ac:dyDescent="0.25">
      <c r="C1291" s="7"/>
    </row>
    <row r="1292" spans="3:3" x14ac:dyDescent="0.25">
      <c r="C1292" s="7"/>
    </row>
    <row r="1293" spans="3:3" x14ac:dyDescent="0.25">
      <c r="C1293" s="7"/>
    </row>
    <row r="1294" spans="3:3" x14ac:dyDescent="0.25">
      <c r="C1294" s="7"/>
    </row>
    <row r="1295" spans="3:3" x14ac:dyDescent="0.25">
      <c r="C1295" s="7"/>
    </row>
    <row r="1296" spans="3:3" x14ac:dyDescent="0.25">
      <c r="C1296" s="7"/>
    </row>
    <row r="1297" spans="3:3" x14ac:dyDescent="0.25">
      <c r="C1297" s="7"/>
    </row>
    <row r="1298" spans="3:3" x14ac:dyDescent="0.25">
      <c r="C1298" s="7"/>
    </row>
    <row r="1299" spans="3:3" x14ac:dyDescent="0.25">
      <c r="C1299" s="7"/>
    </row>
    <row r="1300" spans="3:3" x14ac:dyDescent="0.25">
      <c r="C1300" s="7"/>
    </row>
    <row r="1301" spans="3:3" x14ac:dyDescent="0.25">
      <c r="C1301" s="7"/>
    </row>
    <row r="1302" spans="3:3" x14ac:dyDescent="0.25">
      <c r="C1302" s="7"/>
    </row>
    <row r="1303" spans="3:3" x14ac:dyDescent="0.25">
      <c r="C1303" s="7"/>
    </row>
  </sheetData>
  <sheetProtection password="CC0E" sheet="1" objects="1" scenarios="1" selectLockedCells="1"/>
  <autoFilter ref="F2:H25">
    <sortState ref="F3:H25">
      <sortCondition ref="F2:F25"/>
    </sortState>
  </autoFilter>
  <mergeCells count="8">
    <mergeCell ref="T35:V35"/>
    <mergeCell ref="N35:O35"/>
    <mergeCell ref="N36:O36"/>
    <mergeCell ref="Q36:R36"/>
    <mergeCell ref="Q37:R37"/>
    <mergeCell ref="Q35:R35"/>
    <mergeCell ref="T36:V36"/>
    <mergeCell ref="T37:V37"/>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vt:i4>
      </vt:variant>
    </vt:vector>
  </HeadingPairs>
  <TitlesOfParts>
    <vt:vector size="10" baseType="lpstr">
      <vt:lpstr>Dashboard</vt:lpstr>
      <vt:lpstr>All Posts - Data</vt:lpstr>
      <vt:lpstr>All Topics Data</vt:lpstr>
      <vt:lpstr>sp1</vt:lpstr>
      <vt:lpstr>sp2</vt:lpstr>
      <vt:lpstr>p1</vt:lpstr>
      <vt:lpstr>Calculations</vt:lpstr>
      <vt:lpstr>bc</vt:lpstr>
      <vt:lpstr>fc</vt:lpstr>
      <vt:lpstr>inf</vt:lpstr>
    </vt:vector>
  </TitlesOfParts>
  <Company>Chandoo.org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Purna Duggirala</dc:creator>
  <cp:lastModifiedBy>Purna Duggirala</cp:lastModifiedBy>
  <dcterms:created xsi:type="dcterms:W3CDTF">2011-01-13T01:25:38Z</dcterms:created>
  <dcterms:modified xsi:type="dcterms:W3CDTF">2011-01-14T06:09:06Z</dcterms:modified>
</cp:coreProperties>
</file>